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1351a5c7f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2411649c044cb6"/>
    <x:sheet xmlns:r="http://schemas.openxmlformats.org/officeDocument/2006/relationships" name="Inventory detail" sheetId="2" r:id="R180f3715676b4402"/>
    <x:sheet xmlns:r="http://schemas.openxmlformats.org/officeDocument/2006/relationships" name="PO detail" sheetId="3" r:id="R9cfcab0ab47e4e89"/>
    <x:sheet xmlns:r="http://schemas.openxmlformats.org/officeDocument/2006/relationships" name="Monthly forecast" sheetId="4" r:id="R8100195af961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–&quot;"/>
    <x:numFmt numFmtId="201" formatCode="0.00"/>
    <x:numFmt numFmtId="202" formatCode="$#,##0;($#,##0);&quot;–&quot;"/>
    <x:numFmt numFmtId="203" formatCode="mm/dd/yy"/>
    <x:numFmt numFmtId="204" formatCode="0.0000"/>
    <x:numFmt numFmtId="205" formatCode="mmm d, yyyy"/>
    <x:numFmt numFmtId="206" formatCode="0%"/>
    <x:numFmt numFmtId="207" formatCode="0.0%"/>
  </x:numFmts>
  <x:fonts count="9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6"/>
      <x:color rgb="FF17324D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sz val="10"/>
      <x:color rgb="FF596774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B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7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1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04b9134a348cc" /><Relationship Type="http://schemas.openxmlformats.org/officeDocument/2006/relationships/theme" Target="/xl/theme/theme1.xml" Id="Racf145ba488b4c36" /><Relationship Type="http://schemas.openxmlformats.org/officeDocument/2006/relationships/sharedStrings" Target="/xl/sharedStrings.xml" Id="Rc4c208104b08416c" /><Relationship Type="http://schemas.openxmlformats.org/officeDocument/2006/relationships/worksheet" Target="/xl/worksheets/sheet1.xml" Id="R852411649c044cb6" /><Relationship Type="http://schemas.openxmlformats.org/officeDocument/2006/relationships/worksheet" Target="/xl/worksheets/sheet2.xml" Id="R180f3715676b4402" /><Relationship Type="http://schemas.openxmlformats.org/officeDocument/2006/relationships/worksheet" Target="/xl/worksheets/sheet3.xml" Id="R9cfcab0ab47e4e89" /><Relationship Type="http://schemas.openxmlformats.org/officeDocument/2006/relationships/worksheet" Target="/xl/worksheets/sheet4.xml" Id="R8100195af9614b20" /></Relationships>
</file>

<file path=xl/tables/table1.xml><?xml version="1.0" encoding="utf-8"?>
<x:table xmlns:x="http://schemas.openxmlformats.org/spreadsheetml/2006/main" id="1" name="ProductInventory" displayName="ProductInventory" ref="A1:AH1127" headerRowCount="1" totalsRowCount="0" totalsRowShown="0">
  <x:tableColumns count="34">
    <x:tableColumn id="1" name="Category"/>
    <x:tableColumn id="2" name="Warehouse"/>
    <x:tableColumn id="3" name="Product"/>
    <x:tableColumn id="4" name="Vendor"/>
    <x:tableColumn id="5" name="On hand units"/>
    <x:tableColumn id="6" name="Monthly UsageRate"/>
    <x:tableColumn id="7" name="Reported on-order units"/>
    <x:tableColumn id="8" name="Source standard cost"/>
    <x:tableColumn id="9" name="Source replacement cost"/>
    <x:tableColumn id="10" name="Units per cost"/>
    <x:tableColumn id="11" name="Reported standard value"/>
    <x:tableColumn id="12" name="Chris baseline PO cost"/>
    <x:tableColumn id="13" name="Chris new pouch PO cost"/>
    <x:tableColumn id="14" name="Chris blended wire standard"/>
    <x:tableColumn id="15" name="Proposal scope flag"/>
    <x:tableColumn id="16" name="Standard cost date"/>
    <x:tableColumn id="17" name="Replacement cost date"/>
    <x:tableColumn id="18" name="Cost-unit evidence"/>
    <x:tableColumn id="19" name="Proposal scope"/>
    <x:tableColumn id="20" name="Standard per unit"/>
    <x:tableColumn id="21" name="Proposed standard per unit"/>
    <x:tableColumn id="22" name="Current receipt units assigned"/>
    <x:tableColumn id="23" name="Estimated baseline units"/>
    <x:tableColumn id="24" name="Estimated higher-cost units"/>
    <x:tableColumn id="25" name="Unclassified units"/>
    <x:tableColumn id="26" name="Calculated stock value"/>
    <x:tableColumn id="27" name="Baseline stock value"/>
    <x:tableColumn id="28" name="Higher-cost stock value"/>
    <x:tableColumn id="29" name="Unclassified stock value"/>
    <x:tableColumn id="30" name="Reported value difference"/>
    <x:tableColumn id="31" name="Current revaluation"/>
    <x:tableColumn id="32" name="On-order quantity gap"/>
    <x:tableColumn id="33" name="Value outside proposed change"/>
    <x:tableColumn id="34" name="Wire standard vs Chris dif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OrderDetail" displayName="PurchaseOrderDetail" ref="A1:Y2045" headerRowCount="1" totalsRowCount="0" totalsRowShown="0">
  <x:tableColumns count="25">
    <x:tableColumn id="1" name="Category"/>
    <x:tableColumn id="2" name="Warehouse"/>
    <x:tableColumn id="3" name="Product"/>
    <x:tableColumn id="4" name="PO number"/>
    <x:tableColumn id="5" name="Suffix"/>
    <x:tableColumn id="6" name="Line"/>
    <x:tableColumn id="7" name="Receipt date"/>
    <x:tableColumn id="8" name="Expected receipt date"/>
    <x:tableColumn id="9" name="Source qtyrcv"/>
    <x:tableColumn id="10" name="Ordered quantity"/>
    <x:tableColumn id="11" name="Unit conversion"/>
    <x:tableColumn id="12" name="PO source cost"/>
    <x:tableColumn id="13" name="Receipt GL cost"/>
    <x:tableColumn id="14" name="Status"/>
    <x:tableColumn id="15" name="Active undated flag"/>
    <x:tableColumn id="16" name="Units per cost"/>
    <x:tableColumn id="17" name="Price bucket"/>
    <x:tableColumn id="18" name="Receipt review"/>
    <x:tableColumn id="19" name="Dated received units"/>
    <x:tableColumn id="20" name="Estimated current FIFO units"/>
    <x:tableColumn id="21" name="Incoming stock units"/>
    <x:tableColumn id="22" name="Forecast arrival date"/>
    <x:tableColumn id="23" name="Incoming baseline units"/>
    <x:tableColumn id="24" name="Incoming higher-cost units"/>
    <x:tableColumn id="25" name="Incoming unclassified uni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Forecast" displayName="InventoryForecast" ref="A1:AB4505" headerRowCount="1" totalsRowCount="0" totalsRowShown="0">
  <x:tableColumns count="28">
    <x:tableColumn id="1" name="Forecast date"/>
    <x:tableColumn id="2" name="Category"/>
    <x:tableColumn id="3" name="Warehouse"/>
    <x:tableColumn id="4" name="Product"/>
    <x:tableColumn id="5" name="Period start"/>
    <x:tableColumn id="6" name="Beginning baseline units"/>
    <x:tableColumn id="7" name="Beginning higher-cost units"/>
    <x:tableColumn id="8" name="Beginning unclassified units"/>
    <x:tableColumn id="9" name="Baseline arrivals"/>
    <x:tableColumn id="10" name="Higher-cost arrivals"/>
    <x:tableColumn id="11" name="Unclassified arrivals"/>
    <x:tableColumn id="12" name="Planned usage"/>
    <x:tableColumn id="13" name="Ending unclassified opening units"/>
    <x:tableColumn id="14" name="Usage after unknown opening stock"/>
    <x:tableColumn id="15" name="Ending baseline units"/>
    <x:tableColumn id="16" name="Usage after baseline stock"/>
    <x:tableColumn id="17" name="Ending higher-cost units"/>
    <x:tableColumn id="18" name="Ending unclassified units"/>
    <x:tableColumn id="19" name="Ending total units"/>
    <x:tableColumn id="20" name="Current standard/unit"/>
    <x:tableColumn id="21" name="Proposed standard/unit"/>
    <x:tableColumn id="22" name="Baseline stock value"/>
    <x:tableColumn id="23" name="Higher-cost stock value"/>
    <x:tableColumn id="24" name="Unclassified stock value"/>
    <x:tableColumn id="25" name="Total stock value"/>
    <x:tableColumn id="26" name="Proposed revaluation"/>
    <x:tableColumn id="27" name="Value with proposed standard"/>
    <x:tableColumn id="28" name="Unfilled demand 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55a308735a4b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c112daad4b41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38d0d0ecdb4e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6" hidden="0" customWidth="1"/>
  </x:cols>
  <x:sheetData>
    <x:row r="2" ht="29" customHeight="1">
      <x:c r="B2" s="19" t="str">
        <x:v>Pouches, Coil and Wire inventory review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B3" s="2" t="str">
        <x:v>FIFO estimates and standard-cost timing from the uploaded October 9 inventory snapshot.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B5" s="2" t="str">
        <x:v>Snapshot date</x:v>
      </x:c>
      <x:c r="C5" s="2"/>
      <x:c r="D5" s="2"/>
      <x:c r="E5" s="18" t="n">
        <x:v>46304</x:v>
      </x:c>
      <x:c r="F5" s="2"/>
      <x:c r="G5" s="2"/>
      <x:c r="H5" s="2"/>
      <x:c r="I5" s="2" t="str">
        <x:v>Usage factor</x:v>
      </x:c>
      <x:c r="J5" s="2"/>
      <x:c r="K5" s="25" t="n">
        <x:v>1</x:v>
      </x:c>
      <x:c r="L5" s="2"/>
      <x:c r="M5" s="2"/>
      <x:c r="N5" s="2"/>
    </x:row>
    <x:row r="6" ht="22" customHeight="1">
      <x:c r="B6" s="2" t="str">
        <x:v>Change date</x:v>
      </x:c>
      <x:c r="C6" s="2"/>
      <x:c r="D6" s="2"/>
      <x:c r="E6" s="23" t="n">
        <x:v>46357</x:v>
      </x:c>
      <x:c r="F6" s="2"/>
      <x:c r="G6" s="2"/>
      <x:c r="H6" s="2"/>
      <x:c r="I6" s="2" t="str">
        <x:v>Days per month</x:v>
      </x:c>
      <x:c r="J6" s="2"/>
      <x:c r="K6" s="14" t="n">
        <x:v>30.4375</x:v>
      </x:c>
      <x:c r="L6" s="2"/>
      <x:c r="M6" s="2"/>
      <x:c r="N6" s="2"/>
    </x:row>
    <x:row r="7" ht="22" customHeight="1">
      <x:c r="B7" s="2" t="str">
        <x:v>Pouches PO add-on</x:v>
      </x:c>
      <x:c r="C7" s="2"/>
      <x:c r="D7" s="2"/>
      <x:c r="E7" s="25" t="n">
        <x:v>0.65</x:v>
      </x:c>
      <x:c r="F7" s="2"/>
      <x:c r="G7" s="2"/>
      <x:c r="H7" s="2"/>
      <x:c r="I7" s="2" t="str">
        <x:v>Coil PO add-on</x:v>
      </x:c>
      <x:c r="J7" s="2"/>
      <x:c r="K7" s="27" t="n">
        <x:v>0.105</x:v>
      </x:c>
      <x:c r="L7" s="2"/>
      <x:c r="M7" s="2"/>
      <x:c r="N7" s="2"/>
    </x:row>
    <x:row r="8" ht="22" customHeight="1">
      <x:c r="B8" s="2" t="str">
        <x:v>Amber cells are editable. Select a change date from the monthly dates below. Wire holds its current standard.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55" customHeight="1">
      <x:c r="B10" s="6" t="str">
        <x:v>Category</x:v>
      </x:c>
      <x:c r="C10" s="6" t="str">
        <x:v>Reported value</x:v>
      </x:c>
      <x:c r="D10" s="6" t="str">
        <x:v>Calculated value</x:v>
      </x:c>
      <x:c r="E10" s="6" t="str">
        <x:v>Baseline PO cost</x:v>
      </x:c>
      <x:c r="F10" s="6" t="str">
        <x:v>Higher PO cost</x:v>
      </x:c>
      <x:c r="G10" s="6" t="str">
        <x:v>Unclassified</x:v>
      </x:c>
      <x:c r="H10" s="6" t="str">
        <x:v>Unclassified share</x:v>
      </x:c>
      <x:c r="I10" s="6" t="str">
        <x:v>Proposed change now</x:v>
      </x:c>
      <x:c r="J10" s="6" t="str">
        <x:v>Valuation difference</x:v>
      </x:c>
      <x:c r="K10" s="2"/>
      <x:c r="L10" s="2"/>
      <x:c r="M10" s="2"/>
      <x:c r="N10" s="2"/>
    </x:row>
    <x:row r="11" ht="22" customHeight="1">
      <x:c r="B11" s="2" t="str">
        <x:v>Pouches</x:v>
      </x:c>
      <x:c r="C11" s="9" t="n">
        <x:f>SUMIFS('Inventory detail'!$K$2:$K$1127,'Inventory detail'!$A$2:$A$1127,"POUC")</x:f>
        <x:v>81850.59999999996</x:v>
      </x:c>
      <x:c r="D11" s="9" t="n">
        <x:f>SUMIFS('Inventory detail'!$Z$2:$Z$1127,'Inventory detail'!$A$2:$A$1127,"POUC")</x:f>
        <x:v>81538.56499999997</x:v>
      </x:c>
      <x:c r="E11" s="9" t="n">
        <x:f>SUMIFS('Inventory detail'!$AA$2:$AA$1127,'Inventory detail'!$A$2:$A$1127,"POUC")</x:f>
        <x:v>60690.070000000014</x:v>
      </x:c>
      <x:c r="F11" s="9" t="n">
        <x:f>SUMIFS('Inventory detail'!$AB$2:$AB$1127,'Inventory detail'!$A$2:$A$1127,"POUC")</x:f>
        <x:v>1220.2</x:v>
      </x:c>
      <x:c r="G11" s="9" t="n">
        <x:f>SUMIFS('Inventory detail'!$AC$2:$AC$1127,'Inventory detail'!$A$2:$A$1127,"POUC")</x:f>
        <x:v>19628.295</x:v>
      </x:c>
      <x:c r="H11" s="21" t="n">
        <x:f>IF(D11=0,"n.a.",G11/D11)</x:f>
        <x:v>0.24072406719446196</x:v>
      </x:c>
      <x:c r="I11" s="9" t="n">
        <x:f>SUMIFS('Inventory detail'!$AE$2:$AE$1127,'Inventory detail'!$A$2:$A$1127,"POUC")</x:f>
        <x:v>6715.348499999997</x:v>
      </x:c>
      <x:c r="J11" s="9" t="n">
        <x:f>C11-D11</x:f>
        <x:v>312.03499999998894</x:v>
      </x:c>
      <x:c r="K11" s="2"/>
      <x:c r="L11" s="2"/>
      <x:c r="M11" s="2"/>
      <x:c r="N11" s="2"/>
    </x:row>
    <x:row r="12" ht="22" customHeight="1">
      <x:c r="B12" s="2" t="str">
        <x:v>Coil</x:v>
      </x:c>
      <x:c r="C12" s="9" t="n">
        <x:f>SUMIFS('Inventory detail'!$K$2:$K$1127,'Inventory detail'!$A$2:$A$1127,"COIL")</x:f>
        <x:v>220255.6550099997</x:v>
      </x:c>
      <x:c r="D12" s="9" t="n">
        <x:f>SUMIFS('Inventory detail'!$Z$2:$Z$1127,'Inventory detail'!$A$2:$A$1127,"COIL")</x:f>
        <x:v>220035.3050099997</x:v>
      </x:c>
      <x:c r="E12" s="9" t="n">
        <x:f>SUMIFS('Inventory detail'!$AA$2:$AA$1127,'Inventory detail'!$A$2:$A$1127,"COIL")</x:f>
        <x:v>196468.15499999977</x:v>
      </x:c>
      <x:c r="F12" s="9" t="n">
        <x:f>SUMIFS('Inventory detail'!$AB$2:$AB$1127,'Inventory detail'!$A$2:$A$1127,"COIL")</x:f>
        <x:v>0</x:v>
      </x:c>
      <x:c r="G12" s="9" t="n">
        <x:f>SUMIFS('Inventory detail'!$AC$2:$AC$1127,'Inventory detail'!$A$2:$A$1127,"COIL")</x:f>
        <x:v>23567.15001000001</x:v>
      </x:c>
      <x:c r="H12" s="21" t="n">
        <x:f>IF(D12=0,"n.a.",G12/D12)</x:f>
        <x:v>0.1071062210172544</x:v>
      </x:c>
      <x:c r="I12" s="9" t="n">
        <x:f>SUMIFS('Inventory detail'!$AE$2:$AE$1127,'Inventory detail'!$A$2:$A$1127,"COIL")</x:f>
        <x:v>-4374.3368750000145</x:v>
      </x:c>
      <x:c r="J12" s="9" t="n">
        <x:f>C12-D12</x:f>
        <x:v>220.35000000000582</x:v>
      </x:c>
      <x:c r="K12" s="2"/>
      <x:c r="L12" s="2"/>
      <x:c r="M12" s="2"/>
      <x:c r="N12" s="2"/>
    </x:row>
    <x:row r="13" ht="22" customHeight="1">
      <x:c r="B13" s="2" t="str">
        <x:v>Wire</x:v>
      </x:c>
      <x:c r="C13" s="9" t="n">
        <x:f>SUMIFS('Inventory detail'!$K$2:$K$1127,'Inventory detail'!$A$2:$A$1127,"WIRE")</x:f>
        <x:v>122333.03999999989</x:v>
      </x:c>
      <x:c r="D13" s="9" t="n">
        <x:f>SUMIFS('Inventory detail'!$Z$2:$Z$1127,'Inventory detail'!$A$2:$A$1127,"WIRE")</x:f>
        <x:v>122200.83999999991</x:v>
      </x:c>
      <x:c r="E13" s="9" t="n">
        <x:f>SUMIFS('Inventory detail'!$AA$2:$AA$1127,'Inventory detail'!$A$2:$A$1127,"WIRE")</x:f>
        <x:v>98935.43499999997</x:v>
      </x:c>
      <x:c r="F13" s="9" t="n">
        <x:f>SUMIFS('Inventory detail'!$AB$2:$AB$1127,'Inventory detail'!$A$2:$A$1127,"WIRE")</x:f>
        <x:v>0</x:v>
      </x:c>
      <x:c r="G13" s="9" t="n">
        <x:f>SUMIFS('Inventory detail'!$AC$2:$AC$1127,'Inventory detail'!$A$2:$A$1127,"WIRE")</x:f>
        <x:v>23265.405000000006</x:v>
      </x:c>
      <x:c r="H13" s="21" t="n">
        <x:f>IF(D13=0,"n.a.",G13/D13)</x:f>
        <x:v>0.19038662091029834</x:v>
      </x:c>
      <x:c r="I13" s="9" t="n">
        <x:f>SUMIFS('Inventory detail'!$AE$2:$AE$1127,'Inventory detail'!$A$2:$A$1127,"WIRE")</x:f>
        <x:v>0</x:v>
      </x:c>
      <x:c r="J13" s="9" t="n">
        <x:f>C13-D13</x:f>
        <x:v>132.19999999998254</x:v>
      </x:c>
      <x:c r="K13" s="2"/>
      <x:c r="L13" s="2"/>
      <x:c r="M13" s="2"/>
      <x:c r="N13" s="2"/>
    </x:row>
    <x:row r="14" ht="22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B15" s="28" t="str">
        <x:v>Standard-cost recommendations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B16" s="2" t="str">
        <x:v>Pouches: December 1 if the October and November higher-cost POs arrive as scheduled.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B17" s="2" t="str">
        <x:v>Coil: November 1 is reasonable for the proposed add-on reduction. Main PO prices are unchanged.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B18" s="2" t="str">
        <x:v>Wire: hold current standards. The 151 priced product/warehouse standards match Chris’s August update.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B20" s="28" t="str">
        <x:v>Pouches cost transition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59" customHeight="1">
      <x:c r="B21" s="6" t="str">
        <x:v>Forecast date</x:v>
      </x:c>
      <x:c r="C21" s="6" t="str">
        <x:v>Old stock value</x:v>
      </x:c>
      <x:c r="D21" s="6" t="str">
        <x:v>Higher-cost value</x:v>
      </x:c>
      <x:c r="E21" s="6" t="str">
        <x:v>Unclassified value</x:v>
      </x:c>
      <x:c r="F21" s="6" t="str">
        <x:v>Total stock value</x:v>
      </x:c>
      <x:c r="G21" s="6" t="str">
        <x:v>Higher-cost share of classified</x:v>
      </x:c>
      <x:c r="H21" s="6" t="str">
        <x:v>Higher-cost share of all</x:v>
      </x:c>
      <x:c r="I21" s="6" t="str">
        <x:v>Proposed revaluation</x:v>
      </x:c>
      <x:c r="J21" s="6" t="str">
        <x:v>Outside proposed change</x:v>
      </x:c>
      <x:c r="K21" s="2"/>
      <x:c r="L21" s="2"/>
      <x:c r="M21" s="2"/>
      <x:c r="N21" s="2"/>
    </x:row>
    <x:row r="22" ht="22" customHeight="1">
      <x:c r="B22" s="18" t="n">
        <x:f>C$41</x:f>
        <x:v>46327</x:v>
      </x:c>
      <x:c r="C22" s="9" t="n">
        <x:f>SUMIFS('Monthly forecast'!$V$2:$V$4505,'Monthly forecast'!$A$2:$A$4505,B22,'Monthly forecast'!$B$2:$B$4505,"POUC")</x:f>
        <x:v>44356.424657412725</x:v>
      </x:c>
      <x:c r="D22" s="9" t="n">
        <x:f>SUMIFS('Monthly forecast'!$W$2:$W$4505,'Monthly forecast'!$A$2:$A$4505,B22,'Monthly forecast'!$B$2:$B$4505,"POUC")</x:f>
        <x:v>62715.44568374539</x:v>
      </x:c>
      <x:c r="E22" s="9" t="n">
        <x:f>SUMIFS('Monthly forecast'!$X$2:$X$4505,'Monthly forecast'!$A$2:$A$4505,B22,'Monthly forecast'!$B$2:$B$4505,"POUC")</x:f>
        <x:v>18433.095835548254</x:v>
      </x:c>
      <x:c r="F22" s="9" t="n">
        <x:f>SUMIFS('Monthly forecast'!$Y$2:$Y$4505,'Monthly forecast'!$A$2:$A$4505,B22,'Monthly forecast'!$B$2:$B$4505,"POUC")</x:f>
        <x:v>125504.96617670634</x:v>
      </x:c>
      <x:c r="G22" s="21" t="n">
        <x:f>IF(C22+D22=0,"n.a.",D22/(C22+D22))</x:f>
        <x:v>0.5857322327882952</x:v>
      </x:c>
      <x:c r="H22" s="21" t="n">
        <x:f>IF(F22=0,"n.a.",D22/F22)</x:f>
        <x:v>0.4997048929159056</x:v>
      </x:c>
      <x:c r="I22" s="9" t="n">
        <x:f>SUMIFS('Monthly forecast'!$Z$2:$Z$4505,'Monthly forecast'!$A$2:$A$4505,B22,'Monthly forecast'!$B$2:$B$4505,"POUC")</x:f>
        <x:v>10706.28383007638</x:v>
      </x:c>
      <x:c r="J22" s="9" t="n">
        <x:f>F22-SUMIFS('Monthly forecast'!$AA$2:$AA$4505,'Monthly forecast'!$A$2:$A$4505,B22,'Monthly forecast'!$B$2:$B$4505,"POUC")</x:f>
        <x:v>8962.460667761785</x:v>
      </x:c>
      <x:c r="K22" s="2"/>
      <x:c r="L22" s="2"/>
      <x:c r="M22" s="2"/>
      <x:c r="N22" s="2"/>
    </x:row>
    <x:row r="23" ht="22" customHeight="1">
      <x:c r="B23" s="18" t="n">
        <x:f>D$41</x:f>
        <x:v>46357</x:v>
      </x:c>
      <x:c r="C23" s="9" t="n">
        <x:f>SUMIFS('Monthly forecast'!$V$2:$V$4505,'Monthly forecast'!$A$2:$A$4505,B23,'Monthly forecast'!$B$2:$B$4505,"POUC")</x:f>
        <x:v>29277.269177642713</x:v>
      </x:c>
      <x:c r="D23" s="9" t="n">
        <x:f>SUMIFS('Monthly forecast'!$W$2:$W$4505,'Monthly forecast'!$A$2:$A$4505,B23,'Monthly forecast'!$B$2:$B$4505,"POUC")</x:f>
        <x:v>122094.0448061602</x:v>
      </x:c>
      <x:c r="E23" s="9" t="n">
        <x:f>SUMIFS('Monthly forecast'!$X$2:$X$4505,'Monthly forecast'!$A$2:$A$4505,B23,'Monthly forecast'!$B$2:$B$4505,"POUC")</x:f>
        <x:v>17127.703753741273</x:v>
      </x:c>
      <x:c r="F23" s="9" t="n">
        <x:f>SUMIFS('Monthly forecast'!$Y$2:$Y$4505,'Monthly forecast'!$A$2:$A$4505,B23,'Monthly forecast'!$B$2:$B$4505,"POUC")</x:f>
        <x:v>168499.0177375442</x:v>
      </x:c>
      <x:c r="G23" s="21" t="n">
        <x:f>IF(C23+D23=0,"n.a.",D23/(C23+D23))</x:f>
        <x:v>0.8065864105482003</x:v>
      </x:c>
      <x:c r="H23" s="21" t="n">
        <x:f>IF(F23=0,"n.a.",D23/F23)</x:f>
        <x:v>0.7245979617301694</x:v>
      </x:c>
      <x:c r="I23" s="9" t="n">
        <x:f>SUMIFS('Monthly forecast'!$Z$2:$Z$4505,'Monthly forecast'!$A$2:$A$4505,B23,'Monthly forecast'!$B$2:$B$4505,"POUC")</x:f>
        <x:v>15956.101512933044</x:v>
      </x:c>
      <x:c r="J23" s="9" t="n">
        <x:f>F23-SUMIFS('Monthly forecast'!$AA$2:$AA$4505,'Monthly forecast'!$A$2:$A$4505,B23,'Monthly forecast'!$B$2:$B$4505,"POUC")</x:f>
        <x:v>8581.448495277233</x:v>
      </x:c>
      <x:c r="K23" s="2"/>
      <x:c r="L23" s="2"/>
      <x:c r="M23" s="2"/>
      <x:c r="N23" s="2"/>
    </x:row>
    <x:row r="24" ht="22" customHeight="1">
      <x:c r="B24" s="18" t="n">
        <x:f>E$41</x:f>
        <x:v>46388</x:v>
      </x:c>
      <x:c r="C24" s="9" t="n">
        <x:f>SUMIFS('Monthly forecast'!$V$2:$V$4505,'Monthly forecast'!$A$2:$A$4505,B24,'Monthly forecast'!$B$2:$B$4505,"POUC")</x:f>
        <x:v>18116.66166078029</x:v>
      </x:c>
      <x:c r="D24" s="9" t="n">
        <x:f>SUMIFS('Monthly forecast'!$W$2:$W$4505,'Monthly forecast'!$A$2:$A$4505,B24,'Monthly forecast'!$B$2:$B$4505,"POUC")</x:f>
        <x:v>105190.1900759918</x:v>
      </x:c>
      <x:c r="E24" s="9" t="n">
        <x:f>SUMIFS('Monthly forecast'!$X$2:$X$4505,'Monthly forecast'!$A$2:$A$4505,B24,'Monthly forecast'!$B$2:$B$4505,"POUC")</x:f>
        <x:v>15962.67759535113</x:v>
      </x:c>
      <x:c r="F24" s="9" t="n">
        <x:f>SUMIFS('Monthly forecast'!$Y$2:$Y$4505,'Monthly forecast'!$A$2:$A$4505,B24,'Monthly forecast'!$B$2:$B$4505,"POUC")</x:f>
        <x:v>139269.52933212317</x:v>
      </x:c>
      <x:c r="G24" s="21" t="n">
        <x:f>IF(C24+D24=0,"n.a.",D24/(C24+D24))</x:f>
        <x:v>0.8530766019437863</x:v>
      </x:c>
      <x:c r="H24" s="21" t="n">
        <x:f>IF(F24=0,"n.a.",D24/F24)</x:f>
        <x:v>0.7552993865954654</x:v>
      </x:c>
      <x:c r="I24" s="9" t="n">
        <x:f>SUMIFS('Monthly forecast'!$Z$2:$Z$4505,'Monthly forecast'!$A$2:$A$4505,B24,'Monthly forecast'!$B$2:$B$4505,"POUC")</x:f>
        <x:v>13304.621256785214</x:v>
      </x:c>
      <x:c r="J24" s="9" t="n">
        <x:f>F24-SUMIFS('Monthly forecast'!$AA$2:$AA$4505,'Monthly forecast'!$A$2:$A$4505,B24,'Monthly forecast'!$B$2:$B$4505,"POUC")</x:f>
        <x:v>8187.735917043057</x:v>
      </x:c>
      <x:c r="K24" s="2"/>
      <x:c r="L24" s="2"/>
      <x:c r="M24" s="2"/>
      <x:c r="N24" s="2"/>
    </x:row>
    <x:row r="25" ht="22" customHeight="1">
      <x:c r="B25" s="18" t="n">
        <x:f>F$41</x:f>
        <x:v>46419</x:v>
      </x:c>
      <x:c r="C25" s="9" t="n">
        <x:f>SUMIFS('Monthly forecast'!$V$2:$V$4505,'Monthly forecast'!$A$2:$A$4505,B25,'Monthly forecast'!$B$2:$B$4505,"POUC")</x:f>
        <x:v>11273.152237371663</x:v>
      </x:c>
      <x:c r="D25" s="9" t="n">
        <x:f>SUMIFS('Monthly forecast'!$W$2:$W$4505,'Monthly forecast'!$A$2:$A$4505,B25,'Monthly forecast'!$B$2:$B$4505,"POUC")</x:f>
        <x:v>84296.93471001228</x:v>
      </x:c>
      <x:c r="E25" s="9" t="n">
        <x:f>SUMIFS('Monthly forecast'!$X$2:$X$4505,'Monthly forecast'!$A$2:$A$4505,B25,'Monthly forecast'!$B$2:$B$4505,"POUC")</x:f>
        <x:v>14857.044936262835</x:v>
      </x:c>
      <x:c r="F25" s="9" t="n">
        <x:f>SUMIFS('Monthly forecast'!$Y$2:$Y$4505,'Monthly forecast'!$A$2:$A$4505,B25,'Monthly forecast'!$B$2:$B$4505,"POUC")</x:f>
        <x:v>110427.13188364683</x:v>
      </x:c>
      <x:c r="G25" s="21" t="n">
        <x:f>IF(C25+D25=0,"n.a.",D25/(C25+D25))</x:f>
        <x:v>0.882043089030796</x:v>
      </x:c>
      <x:c r="H25" s="21" t="n">
        <x:f>IF(F25=0,"n.a.",D25/F25)</x:f>
        <x:v>0.763371585153846</x:v>
      </x:c>
      <x:c r="I25" s="9" t="n">
        <x:f>SUMIFS('Monthly forecast'!$Z$2:$Z$4505,'Monthly forecast'!$A$2:$A$4505,B25,'Monthly forecast'!$B$2:$B$4505,"POUC")</x:f>
        <x:v>10688.829810294857</x:v>
      </x:c>
      <x:c r="J25" s="9" t="n">
        <x:f>F25-SUMIFS('Monthly forecast'!$AA$2:$AA$4505,'Monthly forecast'!$A$2:$A$4505,B25,'Monthly forecast'!$B$2:$B$4505,"POUC")</x:f>
        <x:v>7794.023338809042</x:v>
      </x:c>
      <x:c r="K25" s="2"/>
      <x:c r="L25" s="2"/>
      <x:c r="M25" s="2"/>
      <x:c r="N25" s="2"/>
    </x:row>
    <x:row r="26" ht="22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B27" s="28" t="str">
        <x:v>At selected change date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58" customHeight="1">
      <x:c r="B28" s="6" t="str">
        <x:v>Category</x:v>
      </x:c>
      <x:c r="C28" s="6" t="str">
        <x:v>Projected stock value</x:v>
      </x:c>
      <x:c r="D28" s="6" t="str">
        <x:v>Proposed revaluation</x:v>
      </x:c>
      <x:c r="E28" s="6" t="str">
        <x:v>Value outside change</x:v>
      </x:c>
      <x:c r="F28" s="6" t="str">
        <x:v>Baseline stock value</x:v>
      </x:c>
      <x:c r="G28" s="6" t="str">
        <x:v>Higher-cost stock value</x:v>
      </x:c>
      <x:c r="H28" s="6" t="str">
        <x:v>Unclassified stock value</x:v>
      </x:c>
      <x:c r="I28" s="2"/>
      <x:c r="J28" s="2"/>
      <x:c r="K28" s="2"/>
      <x:c r="L28" s="2"/>
      <x:c r="M28" s="2"/>
      <x:c r="N28" s="2"/>
    </x:row>
    <x:row r="29" ht="22" customHeight="1">
      <x:c r="B29" s="2" t="str">
        <x:v>Pouches</x:v>
      </x:c>
      <x:c r="C29" s="9" t="n">
        <x:f>IF(COUNTIFS('Monthly forecast'!$A$2:$A$4505,$E$6)&gt;0,SUMIFS('Monthly forecast'!$Y$2:$Y$4505,'Monthly forecast'!$A$2:$A$4505,$E$6,'Monthly forecast'!$B$2:$B$4505,"POUC"),"n.a.")</x:f>
        <x:v>168499.0177375442</x:v>
      </x:c>
      <x:c r="D29" s="9" t="n">
        <x:f>IF(COUNTIFS('Monthly forecast'!$A$2:$A$4505,$E$6)&gt;0,SUMIFS('Monthly forecast'!$Z$2:$Z$4505,'Monthly forecast'!$A$2:$A$4505,$E$6,'Monthly forecast'!$B$2:$B$4505,"POUC"),"n.a.")</x:f>
        <x:v>15956.101512933044</x:v>
      </x:c>
      <x:c r="E29" s="9" t="n">
        <x:f>IF(COUNTIFS('Monthly forecast'!$A$2:$A$4505,$E$6)&gt;0,SUMIFS('Monthly forecast'!$Y$2:$Y$4505,'Monthly forecast'!$A$2:$A$4505,$E$6,'Monthly forecast'!$B$2:$B$4505,"POUC")-SUMIFS('Monthly forecast'!$AA$2:$AA$4505,'Monthly forecast'!$A$2:$A$4505,$E$6,'Monthly forecast'!$B$2:$B$4505,"POUC"),"n.a.")</x:f>
        <x:v>8581.448495277233</x:v>
      </x:c>
      <x:c r="F29" s="9" t="n">
        <x:f>IF(COUNTIFS('Monthly forecast'!$A$2:$A$4505,$E$6)&gt;0,SUMIFS('Monthly forecast'!$V$2:$V$4505,'Monthly forecast'!$A$2:$A$4505,$E$6,'Monthly forecast'!$B$2:$B$4505,"POUC"),"n.a.")</x:f>
        <x:v>29277.269177642713</x:v>
      </x:c>
      <x:c r="G29" s="9" t="n">
        <x:f>IF(COUNTIFS('Monthly forecast'!$A$2:$A$4505,$E$6)&gt;0,SUMIFS('Monthly forecast'!$W$2:$W$4505,'Monthly forecast'!$A$2:$A$4505,$E$6,'Monthly forecast'!$B$2:$B$4505,"POUC"),"n.a.")</x:f>
        <x:v>122094.0448061602</x:v>
      </x:c>
      <x:c r="H29" s="9" t="n">
        <x:f>IF(COUNTIFS('Monthly forecast'!$A$2:$A$4505,$E$6)&gt;0,SUMIFS('Monthly forecast'!$X$2:$X$4505,'Monthly forecast'!$A$2:$A$4505,$E$6,'Monthly forecast'!$B$2:$B$4505,"POUC"),"n.a.")</x:f>
        <x:v>17127.703753741273</x:v>
      </x:c>
      <x:c r="I29" s="2"/>
      <x:c r="J29" s="2"/>
      <x:c r="K29" s="2"/>
      <x:c r="L29" s="2"/>
      <x:c r="M29" s="2"/>
      <x:c r="N29" s="2"/>
    </x:row>
    <x:row r="30" ht="22" customHeight="1">
      <x:c r="B30" s="2" t="str">
        <x:v>Coil</x:v>
      </x:c>
      <x:c r="C30" s="9" t="n">
        <x:f>IF(COUNTIFS('Monthly forecast'!$A$2:$A$4505,$E$6)&gt;0,SUMIFS('Monthly forecast'!$Y$2:$Y$4505,'Monthly forecast'!$A$2:$A$4505,$E$6,'Monthly forecast'!$B$2:$B$4505,"COIL"),"n.a.")</x:f>
        <x:v>214235.05771379467</x:v>
      </x:c>
      <x:c r="D30" s="9" t="n">
        <x:f>IF(COUNTIFS('Monthly forecast'!$A$2:$A$4505,$E$6)&gt;0,SUMIFS('Monthly forecast'!$Z$2:$Z$4505,'Monthly forecast'!$A$2:$A$4505,$E$6,'Monthly forecast'!$B$2:$B$4505,"COIL"),"n.a.")</x:f>
        <x:v>-4261.268765566577</x:v>
      </x:c>
      <x:c r="E30" s="9" t="n">
        <x:f>IF(COUNTIFS('Monthly forecast'!$A$2:$A$4505,$E$6)&gt;0,SUMIFS('Monthly forecast'!$Y$2:$Y$4505,'Monthly forecast'!$A$2:$A$4505,$E$6,'Monthly forecast'!$B$2:$B$4505,"COIL")-SUMIFS('Monthly forecast'!$AA$2:$AA$4505,'Monthly forecast'!$A$2:$A$4505,$E$6,'Monthly forecast'!$B$2:$B$4505,"COIL"),"n.a.")</x:f>
        <x:v>4344.838121663255</x:v>
      </x:c>
      <x:c r="F30" s="9" t="n">
        <x:f>IF(COUNTIFS('Monthly forecast'!$A$2:$A$4505,$E$6)&gt;0,SUMIFS('Monthly forecast'!$V$2:$V$4505,'Monthly forecast'!$A$2:$A$4505,$E$6,'Monthly forecast'!$B$2:$B$4505,"COIL"),"n.a.")</x:f>
        <x:v>192815.56442567566</x:v>
      </x:c>
      <x:c r="G30" s="9" t="n">
        <x:f>IF(COUNTIFS('Monthly forecast'!$A$2:$A$4505,$E$6)&gt;0,SUMIFS('Monthly forecast'!$W$2:$W$4505,'Monthly forecast'!$A$2:$A$4505,$E$6,'Monthly forecast'!$B$2:$B$4505,"COIL"),"n.a.")</x:f>
        <x:v>0</x:v>
      </x:c>
      <x:c r="H30" s="9" t="n">
        <x:f>IF(COUNTIFS('Monthly forecast'!$A$2:$A$4505,$E$6)&gt;0,SUMIFS('Monthly forecast'!$X$2:$X$4505,'Monthly forecast'!$A$2:$A$4505,$E$6,'Monthly forecast'!$B$2:$B$4505,"COIL"),"n.a.")</x:f>
        <x:v>21419.4932881191</x:v>
      </x:c>
      <x:c r="I30" s="2"/>
      <x:c r="J30" s="2"/>
      <x:c r="K30" s="2"/>
      <x:c r="L30" s="2"/>
      <x:c r="M30" s="2"/>
      <x:c r="N30" s="2"/>
    </x:row>
    <x:row r="31" ht="22" customHeight="1">
      <x:c r="B31" s="2" t="str">
        <x:v>Wire</x:v>
      </x:c>
      <x:c r="C31" s="9" t="n">
        <x:f>IF(COUNTIFS('Monthly forecast'!$A$2:$A$4505,$E$6)&gt;0,SUMIFS('Monthly forecast'!$Y$2:$Y$4505,'Monthly forecast'!$A$2:$A$4505,$E$6,'Monthly forecast'!$B$2:$B$4505,"WIRE"),"n.a.")</x:f>
        <x:v>168092.16973751126</x:v>
      </x:c>
      <x:c r="D31" s="9" t="n">
        <x:f>IF(COUNTIFS('Monthly forecast'!$A$2:$A$4505,$E$6)&gt;0,SUMIFS('Monthly forecast'!$Z$2:$Z$4505,'Monthly forecast'!$A$2:$A$4505,$E$6,'Monthly forecast'!$B$2:$B$4505,"WIRE"),"n.a.")</x:f>
        <x:v>0</x:v>
      </x:c>
      <x:c r="E31" s="9" t="n">
        <x:f>IF(COUNTIFS('Monthly forecast'!$A$2:$A$4505,$E$6)&gt;0,SUMIFS('Monthly forecast'!$Y$2:$Y$4505,'Monthly forecast'!$A$2:$A$4505,$E$6,'Monthly forecast'!$B$2:$B$4505,"WIRE")-SUMIFS('Monthly forecast'!$AA$2:$AA$4505,'Monthly forecast'!$A$2:$A$4505,$E$6,'Monthly forecast'!$B$2:$B$4505,"WIRE"),"n.a.")</x:f>
        <x:v>0</x:v>
      </x:c>
      <x:c r="F31" s="9" t="n">
        <x:f>IF(COUNTIFS('Monthly forecast'!$A$2:$A$4505,$E$6)&gt;0,SUMIFS('Monthly forecast'!$V$2:$V$4505,'Monthly forecast'!$A$2:$A$4505,$E$6,'Monthly forecast'!$B$2:$B$4505,"WIRE"),"n.a.")</x:f>
        <x:v>150267.90644711294</x:v>
      </x:c>
      <x:c r="G31" s="9" t="n">
        <x:f>IF(COUNTIFS('Monthly forecast'!$A$2:$A$4505,$E$6)&gt;0,SUMIFS('Monthly forecast'!$W$2:$W$4505,'Monthly forecast'!$A$2:$A$4505,$E$6,'Monthly forecast'!$B$2:$B$4505,"WIRE"),"n.a.")</x:f>
        <x:v>0</x:v>
      </x:c>
      <x:c r="H31" s="9" t="n">
        <x:f>IF(COUNTIFS('Monthly forecast'!$A$2:$A$4505,$E$6)&gt;0,SUMIFS('Monthly forecast'!$X$2:$X$4505,'Monthly forecast'!$A$2:$A$4505,$E$6,'Monthly forecast'!$B$2:$B$4505,"WIRE"),"n.a.")</x:f>
        <x:v>17824.26329039837</x:v>
      </x:c>
      <x:c r="I31" s="2"/>
      <x:c r="J31" s="2"/>
      <x:c r="K31" s="2"/>
      <x:c r="L31" s="2"/>
      <x:c r="M31" s="2"/>
      <x:c r="N31" s="2"/>
    </x:row>
    <x:row r="32" ht="22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B33" s="28" t="str">
        <x:v>On-order coverage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62" customHeight="1">
      <x:c r="B34" s="6" t="str">
        <x:v>Category</x:v>
      </x:c>
      <x:c r="C34" s="6" t="str">
        <x:v>Reported on-order units</x:v>
      </x:c>
      <x:c r="D34" s="6" t="str">
        <x:v>Active undated PO units</x:v>
      </x:c>
      <x:c r="E34" s="6" t="str">
        <x:v>Quantity gap</x:v>
      </x:c>
      <x:c r="F34" s="6" t="str">
        <x:v>Estimated gap value at current standard</x:v>
      </x:c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B35" s="2" t="str">
        <x:v>Pouches</x:v>
      </x:c>
      <x:c r="C35" s="7" t="n">
        <x:f>SUMIFS('Inventory detail'!$G$2:$G$1127,'Inventory detail'!$A$2:$A$1127,"POUC")</x:f>
        <x:v>2695250</x:v>
      </x:c>
      <x:c r="D35" s="7" t="n">
        <x:f>SUMIFS('PO detail'!$U$2:$U$2045,'PO detail'!$A$2:$A$2045,"POUC")</x:f>
        <x:v>1741550</x:v>
      </x:c>
      <x:c r="E35" s="7" t="n">
        <x:f>C35-D35</x:f>
        <x:v>953700</x:v>
      </x:c>
      <x:c r="F35" s="9" t="n">
        <x:f>SUMPRODUCT(('Inventory detail'!$A$2:$A$1127="POUC")*'Inventory detail'!$AF$2:$AF$1127,'Inventory detail'!$T$2:$T$1127)</x:f>
        <x:v>65909.03999999996</x:v>
      </x:c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B36" s="2" t="str">
        <x:v>Coil</x:v>
      </x:c>
      <x:c r="C36" s="7" t="n">
        <x:f>SUMIFS('Inventory detail'!$G$2:$G$1127,'Inventory detail'!$A$2:$A$1127,"COIL")</x:f>
        <x:v>2422300</x:v>
      </x:c>
      <x:c r="D36" s="7" t="n">
        <x:f>SUMIFS('PO detail'!$U$2:$U$2045,'PO detail'!$A$2:$A$2045,"COIL")</x:f>
        <x:v>2422302</x:v>
      </x:c>
      <x:c r="E36" s="7" t="n">
        <x:f>C36-D36</x:f>
        <x:v>-2</x:v>
      </x:c>
      <x:c r="F36" s="9" t="n">
        <x:f>SUMPRODUCT(('Inventory detail'!$A$2:$A$1127="COIL")*'Inventory detail'!$AF$2:$AF$1127,'Inventory detail'!$T$2:$T$1127)</x:f>
        <x:v>-0.00002</x:v>
      </x:c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B37" s="2" t="str">
        <x:v>Wire</x:v>
      </x:c>
      <x:c r="C37" s="7" t="n">
        <x:f>SUMIFS('Inventory detail'!$G$2:$G$1127,'Inventory detail'!$A$2:$A$1127,"WIRE")</x:f>
        <x:v>1384000</x:v>
      </x:c>
      <x:c r="D37" s="7" t="n">
        <x:f>SUMIFS('PO detail'!$U$2:$U$2045,'PO detail'!$A$2:$A$2045,"WIRE")</x:f>
        <x:v>966000</x:v>
      </x:c>
      <x:c r="E37" s="7" t="n">
        <x:f>C37-D37</x:f>
        <x:v>418000</x:v>
      </x:c>
      <x:c r="F37" s="9" t="n">
        <x:f>SUMPRODUCT(('Inventory detail'!$A$2:$A$1127="WIRE")*'Inventory detail'!$AF$2:$AF$1127,'Inventory detail'!$T$2:$T$1127)</x:f>
        <x:v>29338.4</x:v>
      </x:c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B39" s="28" t="str">
        <x:v>Monthly revaluation comparison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9" customHeight="1">
      <x:c r="B41" s="6" t="str">
        <x:v>Category</x:v>
      </x:c>
      <x:c r="C41" s="29" t="n">
        <x:v>46327</x:v>
      </x:c>
      <x:c r="D41" s="29" t="n">
        <x:v>46357</x:v>
      </x:c>
      <x:c r="E41" s="29" t="n">
        <x:v>46388</x:v>
      </x:c>
      <x:c r="F41" s="29" t="n">
        <x:v>46419</x:v>
      </x:c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B42" s="2" t="str">
        <x:v>Pouches</x:v>
      </x:c>
      <x:c r="C42" s="9" t="n">
        <x:f>SUMIFS('Monthly forecast'!$Z$2:$Z$4505,'Monthly forecast'!$A$2:$A$4505,C$41,'Monthly forecast'!$B$2:$B$4505,"POUC")</x:f>
        <x:v>10706.28383007638</x:v>
      </x:c>
      <x:c r="D42" s="9" t="n">
        <x:f>SUMIFS('Monthly forecast'!$Z$2:$Z$4505,'Monthly forecast'!$A$2:$A$4505,D$41,'Monthly forecast'!$B$2:$B$4505,"POUC")</x:f>
        <x:v>15956.101512933044</x:v>
      </x:c>
      <x:c r="E42" s="9" t="n">
        <x:f>SUMIFS('Monthly forecast'!$Z$2:$Z$4505,'Monthly forecast'!$A$2:$A$4505,E$41,'Monthly forecast'!$B$2:$B$4505,"POUC")</x:f>
        <x:v>13304.621256785214</x:v>
      </x:c>
      <x:c r="F42" s="9" t="n">
        <x:f>SUMIFS('Monthly forecast'!$Z$2:$Z$4505,'Monthly forecast'!$A$2:$A$4505,F$41,'Monthly forecast'!$B$2:$B$4505,"POUC")</x:f>
        <x:v>10688.829810294857</x:v>
      </x:c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B43" s="2" t="str">
        <x:v>Coil</x:v>
      </x:c>
      <x:c r="C43" s="9" t="n">
        <x:f>SUMIFS('Monthly forecast'!$Z$2:$Z$4505,'Monthly forecast'!$A$2:$A$4505,C$41,'Monthly forecast'!$B$2:$B$4505,"COIL")</x:f>
        <x:v>-4015.754078103747</x:v>
      </x:c>
      <x:c r="D43" s="9" t="n">
        <x:f>SUMIFS('Monthly forecast'!$Z$2:$Z$4505,'Monthly forecast'!$A$2:$A$4505,D$41,'Monthly forecast'!$B$2:$B$4505,"COIL")</x:f>
        <x:v>-4261.268765566577</x:v>
      </x:c>
      <x:c r="E43" s="9" t="n">
        <x:f>SUMIFS('Monthly forecast'!$Z$2:$Z$4505,'Monthly forecast'!$A$2:$A$4505,E$41,'Monthly forecast'!$B$2:$B$4505,"COIL")</x:f>
        <x:v>-2336.0952875871085</x:v>
      </x:c>
      <x:c r="F43" s="9" t="n">
        <x:f>SUMIFS('Monthly forecast'!$Z$2:$Z$4505,'Monthly forecast'!$A$2:$A$4505,F$41,'Monthly forecast'!$B$2:$B$4505,"COIL")</x:f>
        <x:v>-1176.4507552958532</x:v>
      </x:c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B44" s="2" t="str">
        <x:v>Wire</x:v>
      </x:c>
      <x:c r="C44" s="9" t="n">
        <x:f>SUMIFS('Monthly forecast'!$Z$2:$Z$4505,'Monthly forecast'!$A$2:$A$4505,C$41,'Monthly forecast'!$B$2:$B$4505,"WIRE")</x:f>
        <x:v>0</x:v>
      </x:c>
      <x:c r="D44" s="9" t="n">
        <x:f>SUMIFS('Monthly forecast'!$Z$2:$Z$4505,'Monthly forecast'!$A$2:$A$4505,D$41,'Monthly forecast'!$B$2:$B$4505,"WIRE")</x:f>
        <x:v>0</x:v>
      </x:c>
      <x:c r="E44" s="9" t="n">
        <x:f>SUMIFS('Monthly forecast'!$Z$2:$Z$4505,'Monthly forecast'!$A$2:$A$4505,E$41,'Monthly forecast'!$B$2:$B$4505,"WIRE")</x:f>
        <x:v>0</x:v>
      </x:c>
      <x:c r="F44" s="9" t="n">
        <x:f>SUMIFS('Monthly forecast'!$Z$2:$Z$4505,'Monthly forecast'!$A$2:$A$4505,F$41,'Monthly forecast'!$B$2:$B$4505,"WIRE")</x:f>
        <x:v>0</x:v>
      </x:c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B46" s="28" t="str">
        <x:v>Calculation notes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B47" s="30" t="str">
        <x:v>Baseline means old PO cost for Pouches and unchanged PO cost for Coil and Wire. Shares use inventory value at current standards.</x:v>
      </x:c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</x:row>
    <x:row r="48" ht="22" customHeight="1">
      <x:c r="B48" s="30" t="str">
        <x:v>Unclassified stock has no comparable baseline price or enough dated receipts. It remains in total stock value and is excluded from classified shares.</x:v>
      </x:c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</x:row>
    <x:row r="49" ht="22" customHeight="1">
      <x:c r="B49" s="30" t="str">
        <x:v>Only a receipt date establishes receipt. Active a lines with blank receipt dates are incoming, using full qtyord × unitconv.</x:v>
      </x:c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</x:row>
    <x:row r="50" ht="22" customHeight="1">
      <x:c r="B50" s="30" t="str">
        <x:v>Only supplied POs are forecast. Missing on-order quantities have no assumed arrival date and are excluded from dated arrivals.</x:v>
      </x:c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</x:row>
    <x:row r="51" ht="22" customHeight="1">
      <x:c r="B51" s="30" t="str">
        <x:v>Pouches use replacement cost × 1.65. Coil uses replacement cost × 1.105 for priced products whose replacement matches Chris’s base.</x:v>
      </x:c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</x:row>
    <x:row r="52" ht="22" customHeight="1">
      <x:c r="B52" s="30" t="str">
        <x:v>Wire keeps its current blended standard. A uniform replacement × 1.88 would change the color blend and is not the hold recommendation.</x:v>
      </x:c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</x:row>
    <x:row r="53" ht="22" customHeight="1">
      <x:c r="B53" s="30" t="str">
        <x:v>Most costs use /100. Per-unit exceptions follow reported valuation. PrcCostPer was not supplied, so cost units are inferred.</x:v>
      </x:c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</x:row>
    <x:row r="54" ht="22" customHeight="1">
      <x:c r="B54" s="30" t="str">
        <x:v>FIFO estimates assume unknown opening stock precedes documented layers. Monthly usage is 100% UsageRate and stock is floored at zero.</x:v>
      </x:c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</x:row>
    <x:row r="55" ht="22" customHeight="1">
      <x:c r="B55" s="30" t="str">
        <x:v>Daily stockout timing, transfers and adjustments are not simulated. Receipt history starts in January 2026. Recheck arrivals before changing standards.</x:v>
      </x:c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</x:row>
    <x:row r="56" ht="22" customHeight="1">
      <x:c r="B56" s="30" t="str">
        <x:v>Reported inventory differs from QtyOnHand × standard. The small valuation differences are shown separately and are not allocated to cost buckets.</x:v>
      </x:c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</x:row>
    <x:row r="57" ht="22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2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</x:sheetData>
  <x:dataValidations count="1">
    <x:dataValidation type="decimal" operator="between" sqref="K5">
      <x:formula1>0</x:formula1>
      <x:formula2>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52" hidden="0" customWidth="1"/>
    <x:col min="19" max="19" width="52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48" customHeight="1">
      <x:c r="A1" s="6" t="str">
        <x:v>Category</x:v>
      </x:c>
      <x:c r="B1" s="6" t="str">
        <x:v>Warehouse</x:v>
      </x:c>
      <x:c r="C1" s="6" t="str">
        <x:v>Product</x:v>
      </x:c>
      <x:c r="D1" s="6" t="str">
        <x:v>Vendor</x:v>
      </x:c>
      <x:c r="E1" s="6" t="str">
        <x:v>On hand units</x:v>
      </x:c>
      <x:c r="F1" s="6" t="str">
        <x:v>Monthly UsageRate</x:v>
      </x:c>
      <x:c r="G1" s="6" t="str">
        <x:v>Reported on-order units</x:v>
      </x:c>
      <x:c r="H1" s="6" t="str">
        <x:v>Source standard cost</x:v>
      </x:c>
      <x:c r="I1" s="6" t="str">
        <x:v>Source replacement cost</x:v>
      </x:c>
      <x:c r="J1" s="6" t="str">
        <x:v>Units per cost</x:v>
      </x:c>
      <x:c r="K1" s="6" t="str">
        <x:v>Reported standard value</x:v>
      </x:c>
      <x:c r="L1" s="6" t="str">
        <x:v>Chris baseline PO cost</x:v>
      </x:c>
      <x:c r="M1" s="6" t="str">
        <x:v>Chris new pouch PO cost</x:v>
      </x:c>
      <x:c r="N1" s="6" t="str">
        <x:v>Chris blended wire standard</x:v>
      </x:c>
      <x:c r="O1" s="6" t="str">
        <x:v>Proposal scope flag</x:v>
      </x:c>
      <x:c r="P1" s="6" t="str">
        <x:v>Standard cost date</x:v>
      </x:c>
      <x:c r="Q1" s="6" t="str">
        <x:v>Replacement cost date</x:v>
      </x:c>
      <x:c r="R1" s="6" t="str">
        <x:v>Cost-unit evidence</x:v>
      </x:c>
      <x:c r="S1" s="6" t="str">
        <x:v>Proposal scope</x:v>
      </x:c>
      <x:c r="T1" s="6" t="str">
        <x:v>Standard per unit</x:v>
      </x:c>
      <x:c r="U1" s="6" t="str">
        <x:v>Proposed standard per unit</x:v>
      </x:c>
      <x:c r="V1" s="6" t="str">
        <x:v>Current receipt units assigned</x:v>
      </x:c>
      <x:c r="W1" s="6" t="str">
        <x:v>Estimated baseline units</x:v>
      </x:c>
      <x:c r="X1" s="6" t="str">
        <x:v>Estimated higher-cost units</x:v>
      </x:c>
      <x:c r="Y1" s="6" t="str">
        <x:v>Unclassified units</x:v>
      </x:c>
      <x:c r="Z1" s="6" t="str">
        <x:v>Calculated stock value</x:v>
      </x:c>
      <x:c r="AA1" s="6" t="str">
        <x:v>Baseline stock value</x:v>
      </x:c>
      <x:c r="AB1" s="6" t="str">
        <x:v>Higher-cost stock value</x:v>
      </x:c>
      <x:c r="AC1" s="6" t="str">
        <x:v>Unclassified stock value</x:v>
      </x:c>
      <x:c r="AD1" s="6" t="str">
        <x:v>Reported value difference</x:v>
      </x:c>
      <x:c r="AE1" s="6" t="str">
        <x:v>Current revaluation</x:v>
      </x:c>
      <x:c r="AF1" s="6" t="str">
        <x:v>On-order quantity gap</x:v>
      </x:c>
      <x:c r="AG1" s="6" t="str">
        <x:v>Value outside proposed change</x:v>
      </x:c>
      <x:c r="AH1" s="6" t="str">
        <x:v>Wire standard vs Chris difference</x:v>
      </x:c>
      <x:c r="AJ1" s="31" t="str">
        <x:v>Sources</x:v>
      </x:c>
    </x:row>
    <x:row r="2" ht="22" customHeight="1">
      <x:c r="A2" s="2" t="str">
        <x:v>COIL</x:v>
      </x:c>
      <x:c r="B2" s="2" t="str">
        <x:v>10</x:v>
      </x:c>
      <x:c r="C2" s="2" t="str">
        <x:v>8BLK12-4</x:v>
      </x:c>
      <x:c r="D2" s="2" t="str">
        <x:v>**PAY ACH** PVC SPIRAL SUPPLY</x:v>
      </x:c>
      <x:c r="E2" s="7" t="n">
        <x:v>308900</x:v>
      </x:c>
      <x:c r="F2" s="7" t="n">
        <x:v>156975</x:v>
      </x:c>
      <x:c r="G2" s="7" t="n">
        <x:v>160000</x:v>
      </x:c>
      <x:c r="H2" s="8" t="n">
        <x:v>3.43</x:v>
      </x:c>
      <x:c r="I2" s="8" t="n">
        <x:v>3.04</x:v>
      </x:c>
      <x:c r="J2" s="2" t="n">
        <x:v>100</x:v>
      </x:c>
      <x:c r="K2" s="9" t="n">
        <x:v>10612.42</x:v>
      </x:c>
      <x:c r="L2" s="8" t="n">
        <x:v>3.04</x:v>
      </x:c>
      <x:c r="M2" s="8"/>
      <x:c r="N2" s="8"/>
      <x:c r="O2" s="2" t="n">
        <x:v>1</x:v>
      </x:c>
      <x:c r="P2" s="10" t="n">
        <x:v>46143</x:v>
      </x:c>
      <x:c r="Q2" s="10" t="n">
        <x:v>45810</x:v>
      </x:c>
      <x:c r="R2" s="2" t="str">
        <x:v>Same-product valuation: per 100</x:v>
      </x:c>
      <x:c r="S2" s="2" t="str">
        <x:v>Chris PVC Coil priced product</x:v>
      </x:c>
      <x:c r="T2" s="15" t="n">
        <x:f>H2/J2</x:f>
        <x:v>0.034300000000000004</x:v>
      </x:c>
      <x:c r="U2" s="15" t="n">
        <x:f>IF(A2="WIRE",T2,IF(O2=1,I2*(1+IF(A2="POUC",Summary!$E$7,Summary!$K$7))/J2,"n.a."))</x:f>
        <x:v>0.033592</x:v>
      </x:c>
      <x:c r="V2" s="12" t="n">
        <x:f>SUM('PO detail'!$T$498:$T$509)</x:f>
        <x:v>308900</x:v>
      </x:c>
      <x:c r="W2" s="12" t="n">
        <x:f>SUMIFS('PO detail'!$T$498:$T$509,'PO detail'!$Q$498:$Q$509,"Baseline PO cost")</x:f>
        <x:v>308900</x:v>
      </x:c>
      <x:c r="X2" s="12" t="n">
        <x:f>SUMIFS('PO detail'!$T$498:$T$509,'PO detail'!$Q$498:$Q$509,"Higher PO cost")</x:f>
        <x:v>0</x:v>
      </x:c>
      <x:c r="Y2" s="12" t="n">
        <x:f>E2-W2-X2</x:f>
        <x:v>0</x:v>
      </x:c>
      <x:c r="Z2" s="16" t="n">
        <x:f>E2*T2</x:f>
        <x:v>10595.27</x:v>
      </x:c>
      <x:c r="AA2" s="16" t="n">
        <x:f>W2*T2</x:f>
        <x:v>10595.27</x:v>
      </x:c>
      <x:c r="AB2" s="16" t="n">
        <x:f>X2*T2</x:f>
        <x:v>0</x:v>
      </x:c>
      <x:c r="AC2" s="16" t="n">
        <x:f>Y2*T2</x:f>
        <x:v>0</x:v>
      </x:c>
      <x:c r="AD2" s="16" t="n">
        <x:f>K2-Z2</x:f>
        <x:v>17.149999999999636</x:v>
      </x:c>
      <x:c r="AE2" s="16" t="n">
        <x:f>IF(ISNUMBER(U2),E2*(U2-T2),"n.a.")</x:f>
        <x:v>-218.70120000000225</x:v>
      </x:c>
      <x:c r="AF2" s="12" t="n">
        <x:f>G2-SUM('PO detail'!$U$498:$U$509)</x:f>
        <x:v>0</x:v>
      </x:c>
      <x:c r="AG2" s="16" t="n">
        <x:f>IF(ISNUMBER(U2),0,Z2)</x:f>
        <x:v>0</x:v>
      </x:c>
      <x:c r="AH2" s="17" t="str">
        <x:f>IF(AND(A2="WIRE",ISNUMBER(N2)),H2-N2,"n.a.")</x:f>
        <x:v>n.a.</x:v>
      </x:c>
      <x:c r="AJ2" t="str">
        <x:v>Pouches Coil Wire product info.csv: 1,126 unique category/product/warehouse rows.</x:v>
      </x:c>
    </x:row>
    <x:row r="3" ht="22" customHeight="1">
      <x:c r="A3" s="2" t="str">
        <x:v>COIL</x:v>
      </x:c>
      <x:c r="B3" s="2" t="str">
        <x:v>10</x:v>
      </x:c>
      <x:c r="C3" s="2" t="str">
        <x:v>10BLK12-4</x:v>
      </x:c>
      <x:c r="D3" s="2" t="str">
        <x:v>**PAY ACH** PVC SPIRAL SUPPLY</x:v>
      </x:c>
      <x:c r="E3" s="7" t="n">
        <x:v>171100</x:v>
      </x:c>
      <x:c r="F3" s="7" t="n">
        <x:v>127250</x:v>
      </x:c>
      <x:c r="G3" s="7" t="n">
        <x:v>136500</x:v>
      </x:c>
      <x:c r="H3" s="8" t="n">
        <x:v>4.64</x:v>
      </x:c>
      <x:c r="I3" s="8" t="n">
        <x:v>4.11</x:v>
      </x:c>
      <x:c r="J3" s="2" t="n">
        <x:v>100</x:v>
      </x:c>
      <x:c r="K3" s="9" t="n">
        <x:v>7939.04</x:v>
      </x:c>
      <x:c r="L3" s="8" t="n">
        <x:v>4.11</x:v>
      </x:c>
      <x:c r="M3" s="8"/>
      <x:c r="N3" s="8"/>
      <x:c r="O3" s="2" t="n">
        <x:v>1</x:v>
      </x:c>
      <x:c r="P3" s="10" t="n">
        <x:v>46143</x:v>
      </x:c>
      <x:c r="Q3" s="10" t="n">
        <x:v>45810</x:v>
      </x:c>
      <x:c r="R3" s="2" t="str">
        <x:v>Same-product valuation: per 100</x:v>
      </x:c>
      <x:c r="S3" s="2" t="str">
        <x:v>Chris PVC Coil priced product</x:v>
      </x:c>
      <x:c r="T3" s="15" t="n">
        <x:f>H3/J3</x:f>
        <x:v>0.0464</x:v>
      </x:c>
      <x:c r="U3" s="15" t="n">
        <x:f>IF(A3="WIRE",T3,IF(O3=1,I3*(1+IF(A3="POUC",Summary!$E$7,Summary!$K$7))/J3,"n.a."))</x:f>
        <x:v>0.0454155</x:v>
      </x:c>
      <x:c r="V3" s="12" t="n">
        <x:f>SUM('PO detail'!$T$2:$T$13)</x:f>
        <x:v>171100</x:v>
      </x:c>
      <x:c r="W3" s="12" t="n">
        <x:f>SUMIFS('PO detail'!$T$2:$T$13,'PO detail'!$Q$2:$Q$13,"Baseline PO cost")</x:f>
        <x:v>171100</x:v>
      </x:c>
      <x:c r="X3" s="12" t="n">
        <x:f>SUMIFS('PO detail'!$T$2:$T$13,'PO detail'!$Q$2:$Q$13,"Higher PO cost")</x:f>
        <x:v>0</x:v>
      </x:c>
      <x:c r="Y3" s="12" t="n">
        <x:f>E3-W3-X3</x:f>
        <x:v>0</x:v>
      </x:c>
      <x:c r="Z3" s="16" t="n">
        <x:f>E3*T3</x:f>
        <x:v>7939.039999999999</x:v>
      </x:c>
      <x:c r="AA3" s="16" t="n">
        <x:f>W3*T3</x:f>
        <x:v>7939.039999999999</x:v>
      </x:c>
      <x:c r="AB3" s="16" t="n">
        <x:f>X3*T3</x:f>
        <x:v>0</x:v>
      </x:c>
      <x:c r="AC3" s="16" t="n">
        <x:f>Y3*T3</x:f>
        <x:v>0</x:v>
      </x:c>
      <x:c r="AD3" s="16" t="n">
        <x:f>K3-Z3</x:f>
        <x:v>9.094947017729282e-13</x:v>
      </x:c>
      <x:c r="AE3" s="16" t="n">
        <x:f>IF(ISNUMBER(U3),E3*(U3-T3),"n.a.")</x:f>
        <x:v>-168.44794999999988</x:v>
      </x:c>
      <x:c r="AF3" s="12" t="n">
        <x:f>G3-SUM('PO detail'!$U$2:$U$13)</x:f>
        <x:v>0</x:v>
      </x:c>
      <x:c r="AG3" s="16" t="n">
        <x:f>IF(ISNUMBER(U3),0,Z3)</x:f>
        <x:v>0</x:v>
      </x:c>
      <x:c r="AH3" s="17" t="str">
        <x:f>IF(AND(A3="WIRE",ISNUMBER(N3)),H3-N3,"n.a.")</x:f>
        <x:v>n.a.</x:v>
      </x:c>
      <x:c r="AJ3" t="str">
        <x:v>Chris Price Increases.xlsx, Lamitek Pouches: 75 products. Original/new PO prices and 65% add-on.</x:v>
      </x:c>
    </x:row>
    <x:row r="4" ht="22" customHeight="1">
      <x:c r="A4" s="2" t="str">
        <x:v>COIL</x:v>
      </x:c>
      <x:c r="B4" s="2" t="str">
        <x:v>60</x:v>
      </x:c>
      <x:c r="C4" s="2" t="str">
        <x:v>8BLK12-4</x:v>
      </x:c>
      <x:c r="D4" s="2" t="str">
        <x:v>**PAY ACH** PVC SPIRAL SUPPLY</x:v>
      </x:c>
      <x:c r="E4" s="7" t="n">
        <x:v>154800</x:v>
      </x:c>
      <x:c r="F4" s="7" t="n">
        <x:v>102933.32999999999</x:v>
      </x:c>
      <x:c r="G4" s="7" t="n">
        <x:v>230000</x:v>
      </x:c>
      <x:c r="H4" s="8" t="n">
        <x:v>3.43</x:v>
      </x:c>
      <x:c r="I4" s="8" t="n">
        <x:v>3.04</x:v>
      </x:c>
      <x:c r="J4" s="2" t="n">
        <x:v>100</x:v>
      </x:c>
      <x:c r="K4" s="9" t="n">
        <x:v>5313.07</x:v>
      </x:c>
      <x:c r="L4" s="8" t="n">
        <x:v>3.04</x:v>
      </x:c>
      <x:c r="M4" s="8"/>
      <x:c r="N4" s="8"/>
      <x:c r="O4" s="2" t="n">
        <x:v>1</x:v>
      </x:c>
      <x:c r="P4" s="10" t="n">
        <x:v>46143</x:v>
      </x:c>
      <x:c r="Q4" s="10" t="n">
        <x:v>45810</x:v>
      </x:c>
      <x:c r="R4" s="2" t="str">
        <x:v>Same-product valuation: per 100</x:v>
      </x:c>
      <x:c r="S4" s="2" t="str">
        <x:v>Chris PVC Coil priced product</x:v>
      </x:c>
      <x:c r="T4" s="15" t="n">
        <x:f>H4/J4</x:f>
        <x:v>0.034300000000000004</x:v>
      </x:c>
      <x:c r="U4" s="15" t="n">
        <x:f>IF(A4="WIRE",T4,IF(O4=1,I4*(1+IF(A4="POUC",Summary!$E$7,Summary!$K$7))/J4,"n.a."))</x:f>
        <x:v>0.033592</x:v>
      </x:c>
      <x:c r="V4" s="12" t="n">
        <x:f>SUM('PO detail'!$T$1385:$T$1396)</x:f>
        <x:v>154800</x:v>
      </x:c>
      <x:c r="W4" s="12" t="n">
        <x:f>SUMIFS('PO detail'!$T$1385:$T$1396,'PO detail'!$Q$1385:$Q$1396,"Baseline PO cost")</x:f>
        <x:v>154800</x:v>
      </x:c>
      <x:c r="X4" s="12" t="n">
        <x:f>SUMIFS('PO detail'!$T$1385:$T$1396,'PO detail'!$Q$1385:$Q$1396,"Higher PO cost")</x:f>
        <x:v>0</x:v>
      </x:c>
      <x:c r="Y4" s="12" t="n">
        <x:f>E4-W4-X4</x:f>
        <x:v>0</x:v>
      </x:c>
      <x:c r="Z4" s="16" t="n">
        <x:f>E4*T4</x:f>
        <x:v>5309.64</x:v>
      </x:c>
      <x:c r="AA4" s="16" t="n">
        <x:f>W4*T4</x:f>
        <x:v>5309.64</x:v>
      </x:c>
      <x:c r="AB4" s="16" t="n">
        <x:f>X4*T4</x:f>
        <x:v>0</x:v>
      </x:c>
      <x:c r="AC4" s="16" t="n">
        <x:f>Y4*T4</x:f>
        <x:v>0</x:v>
      </x:c>
      <x:c r="AD4" s="16" t="n">
        <x:f>K4-Z4</x:f>
        <x:v>3.4299999999993815</x:v>
      </x:c>
      <x:c r="AE4" s="16" t="n">
        <x:f>IF(ISNUMBER(U4),E4*(U4-T4),"n.a.")</x:f>
        <x:v>-109.59840000000112</x:v>
      </x:c>
      <x:c r="AF4" s="12" t="n">
        <x:f>G4-SUM('PO detail'!$U$1385:$U$1396)</x:f>
        <x:v>0</x:v>
      </x:c>
      <x:c r="AG4" s="16" t="n">
        <x:f>IF(ISNUMBER(U4),0,Z4)</x:f>
        <x:v>0</x:v>
      </x:c>
      <x:c r="AH4" s="17" t="str">
        <x:f>IF(AND(A4="WIRE",ISNUMBER(N4)),H4-N4,"n.a.")</x:f>
        <x:v>n.a.</x:v>
      </x:c>
      <x:c r="AJ4" t="str">
        <x:v>Chris Price Increases.xlsx, PVC Coil: 126 products. Unchanged PO costs and 10.5% proposed add-on.</x:v>
      </x:c>
    </x:row>
    <x:row r="5" ht="22" customHeight="1">
      <x:c r="A5" s="2" t="str">
        <x:v>COIL</x:v>
      </x:c>
      <x:c r="B5" s="2" t="str">
        <x:v>60</x:v>
      </x:c>
      <x:c r="C5" s="2" t="str">
        <x:v>10BLK12-4</x:v>
      </x:c>
      <x:c r="D5" s="2" t="str">
        <x:v>**PAY ACH** PVC SPIRAL SUPPLY</x:v>
      </x:c>
      <x:c r="E5" s="7" t="n">
        <x:v>65200</x:v>
      </x:c>
      <x:c r="F5" s="7" t="n">
        <x:v>79808.32999999999</x:v>
      </x:c>
      <x:c r="G5" s="7" t="n">
        <x:v>178500</x:v>
      </x:c>
      <x:c r="H5" s="8" t="n">
        <x:v>4.64</x:v>
      </x:c>
      <x:c r="I5" s="8" t="n">
        <x:v>4.11</x:v>
      </x:c>
      <x:c r="J5" s="2" t="n">
        <x:v>100</x:v>
      </x:c>
      <x:c r="K5" s="9" t="n">
        <x:v>3029.92</x:v>
      </x:c>
      <x:c r="L5" s="8" t="n">
        <x:v>4.11</x:v>
      </x:c>
      <x:c r="M5" s="8"/>
      <x:c r="N5" s="8"/>
      <x:c r="O5" s="2" t="n">
        <x:v>1</x:v>
      </x:c>
      <x:c r="P5" s="10" t="n">
        <x:v>46143</x:v>
      </x:c>
      <x:c r="Q5" s="10" t="n">
        <x:v>45810</x:v>
      </x:c>
      <x:c r="R5" s="2" t="str">
        <x:v>Same-product valuation: per 100</x:v>
      </x:c>
      <x:c r="S5" s="2" t="str">
        <x:v>Chris PVC Coil priced product</x:v>
      </x:c>
      <x:c r="T5" s="15" t="n">
        <x:f>H5/J5</x:f>
        <x:v>0.0464</x:v>
      </x:c>
      <x:c r="U5" s="15" t="n">
        <x:f>IF(A5="WIRE",T5,IF(O5=1,I5*(1+IF(A5="POUC",Summary!$E$7,Summary!$K$7))/J5,"n.a."))</x:f>
        <x:v>0.0454155</x:v>
      </x:c>
      <x:c r="V5" s="12" t="n">
        <x:f>SUM('PO detail'!$T$1001:$T$1011)</x:f>
        <x:v>65200</x:v>
      </x:c>
      <x:c r="W5" s="12" t="n">
        <x:f>SUMIFS('PO detail'!$T$1001:$T$1011,'PO detail'!$Q$1001:$Q$1011,"Baseline PO cost")</x:f>
        <x:v>65200</x:v>
      </x:c>
      <x:c r="X5" s="12" t="n">
        <x:f>SUMIFS('PO detail'!$T$1001:$T$1011,'PO detail'!$Q$1001:$Q$1011,"Higher PO cost")</x:f>
        <x:v>0</x:v>
      </x:c>
      <x:c r="Y5" s="12" t="n">
        <x:f>E5-W5-X5</x:f>
        <x:v>0</x:v>
      </x:c>
      <x:c r="Z5" s="16" t="n">
        <x:f>E5*T5</x:f>
        <x:v>3025.2799999999997</x:v>
      </x:c>
      <x:c r="AA5" s="16" t="n">
        <x:f>W5*T5</x:f>
        <x:v>3025.2799999999997</x:v>
      </x:c>
      <x:c r="AB5" s="16" t="n">
        <x:f>X5*T5</x:f>
        <x:v>0</x:v>
      </x:c>
      <x:c r="AC5" s="16" t="n">
        <x:f>Y5*T5</x:f>
        <x:v>0</x:v>
      </x:c>
      <x:c r="AD5" s="16" t="n">
        <x:f>K5-Z5</x:f>
        <x:v>4.640000000000327</x:v>
      </x:c>
      <x:c r="AE5" s="16" t="n">
        <x:f>IF(ISNUMBER(U5),E5*(U5-T5),"n.a.")</x:f>
        <x:v>-64.18939999999995</x:v>
      </x:c>
      <x:c r="AF5" s="12" t="n">
        <x:f>G5-SUM('PO detail'!$U$1001:$U$1011)</x:f>
        <x:v>0</x:v>
      </x:c>
      <x:c r="AG5" s="16" t="n">
        <x:f>IF(ISNUMBER(U5),0,Z5)</x:f>
        <x:v>0</x:v>
      </x:c>
      <x:c r="AH5" s="17" t="str">
        <x:f>IF(AND(A5="WIRE",ISNUMBER(N5)),H5-N5,"n.a.")</x:f>
        <x:v>n.a.</x:v>
      </x:c>
      <x:c r="AJ5" t="str">
        <x:v>Chris Price Increases.xlsx, Botac Wire: 51 products. Blended standards in column F, dated August 3, 2026.</x:v>
      </x:c>
    </x:row>
    <x:row r="6" ht="22" customHeight="1">
      <x:c r="A6" s="2" t="str">
        <x:v>COIL</x:v>
      </x:c>
      <x:c r="B6" s="2" t="str">
        <x:v>10</x:v>
      </x:c>
      <x:c r="C6" s="2" t="str">
        <x:v>12BLK12-4</x:v>
      </x:c>
      <x:c r="D6" s="2" t="str">
        <x:v>**PAY ACH** PVC SPIRAL SUPPLY</x:v>
      </x:c>
      <x:c r="E6" s="7" t="n">
        <x:v>115800</x:v>
      </x:c>
      <x:c r="F6" s="7" t="n">
        <x:v>76516.67000000001</x:v>
      </x:c>
      <x:c r="G6" s="7" t="n">
        <x:v>84000</x:v>
      </x:c>
      <x:c r="H6" s="8" t="n">
        <x:v>5.79</x:v>
      </x:c>
      <x:c r="I6" s="8" t="n">
        <x:v>5.13</x:v>
      </x:c>
      <x:c r="J6" s="2" t="n">
        <x:v>100</x:v>
      </x:c>
      <x:c r="K6" s="9" t="n">
        <x:v>6722.1900000000005</x:v>
      </x:c>
      <x:c r="L6" s="8" t="n">
        <x:v>5.13</x:v>
      </x:c>
      <x:c r="M6" s="8"/>
      <x:c r="N6" s="8"/>
      <x:c r="O6" s="2" t="n">
        <x:v>1</x:v>
      </x:c>
      <x:c r="P6" s="10" t="n">
        <x:v>46143</x:v>
      </x:c>
      <x:c r="Q6" s="10" t="n">
        <x:v>45810</x:v>
      </x:c>
      <x:c r="R6" s="2" t="str">
        <x:v>Same-product valuation: per 100</x:v>
      </x:c>
      <x:c r="S6" s="2" t="str">
        <x:v>Chris PVC Coil priced product</x:v>
      </x:c>
      <x:c r="T6" s="15" t="n">
        <x:f>H6/J6</x:f>
        <x:v>0.0579</x:v>
      </x:c>
      <x:c r="U6" s="15" t="n">
        <x:f>IF(A6="WIRE",T6,IF(O6=1,I6*(1+IF(A6="POUC",Summary!$E$7,Summary!$K$7))/J6,"n.a."))</x:f>
        <x:v>0.056686499999999994</x:v>
      </x:c>
      <x:c r="V6" s="12" t="n">
        <x:f>SUM('PO detail'!$T$80:$T$92)</x:f>
        <x:v>115800</x:v>
      </x:c>
      <x:c r="W6" s="12" t="n">
        <x:f>SUMIFS('PO detail'!$T$80:$T$92,'PO detail'!$Q$80:$Q$92,"Baseline PO cost")</x:f>
        <x:v>115800</x:v>
      </x:c>
      <x:c r="X6" s="12" t="n">
        <x:f>SUMIFS('PO detail'!$T$80:$T$92,'PO detail'!$Q$80:$Q$92,"Higher PO cost")</x:f>
        <x:v>0</x:v>
      </x:c>
      <x:c r="Y6" s="12" t="n">
        <x:f>E6-W6-X6</x:f>
        <x:v>0</x:v>
      </x:c>
      <x:c r="Z6" s="16" t="n">
        <x:f>E6*T6</x:f>
        <x:v>6704.82</x:v>
      </x:c>
      <x:c r="AA6" s="16" t="n">
        <x:f>W6*T6</x:f>
        <x:v>6704.82</x:v>
      </x:c>
      <x:c r="AB6" s="16" t="n">
        <x:f>X6*T6</x:f>
        <x:v>0</x:v>
      </x:c>
      <x:c r="AC6" s="16" t="n">
        <x:f>Y6*T6</x:f>
        <x:v>0</x:v>
      </x:c>
      <x:c r="AD6" s="16" t="n">
        <x:f>K6-Z6</x:f>
        <x:v>17.3700000000008</x:v>
      </x:c>
      <x:c r="AE6" s="16" t="n">
        <x:f>IF(ISNUMBER(U6),E6*(U6-T6),"n.a.")</x:f>
        <x:v>-140.52330000000072</x:v>
      </x:c>
      <x:c r="AF6" s="12" t="n">
        <x:f>G6-SUM('PO detail'!$U$80:$U$92)</x:f>
        <x:v>0</x:v>
      </x:c>
      <x:c r="AG6" s="16" t="n">
        <x:f>IF(ISNUMBER(U6),0,Z6)</x:f>
        <x:v>0</x:v>
      </x:c>
      <x:c r="AH6" s="17" t="str">
        <x:f>IF(AND(A6="WIRE",ISNUMBER(N6)),H6-N6,"n.a.")</x:f>
        <x:v>n.a.</x:v>
      </x:c>
    </x:row>
    <x:row r="7" ht="22" customHeight="1">
      <x:c r="A7" s="2" t="str">
        <x:v>POUC</x:v>
      </x:c>
      <x:c r="B7" s="2" t="str">
        <x:v>10</x:v>
      </x:c>
      <x:c r="C7" s="2" t="str">
        <x:v>LET5</x:v>
      </x:c>
      <x:c r="D7" s="2" t="str">
        <x:v>LAMITEK USA, INC.</x:v>
      </x:c>
      <x:c r="E7" s="7" t="n">
        <x:v>54300</x:v>
      </x:c>
      <x:c r="F7" s="7" t="n">
        <x:v>48841.67</x:v>
      </x:c>
      <x:c r="G7" s="7" t="n">
        <x:v>425000</x:v>
      </x:c>
      <x:c r="H7" s="8" t="n">
        <x:v>7.07</x:v>
      </x:c>
      <x:c r="I7" s="8" t="n">
        <x:v>4.67</x:v>
      </x:c>
      <x:c r="J7" s="2" t="n">
        <x:v>100</x:v>
      </x:c>
      <x:c r="K7" s="9" t="n">
        <x:v>3923.85</x:v>
      </x:c>
      <x:c r="L7" s="8" t="n">
        <x:v>4.17</x:v>
      </x:c>
      <x:c r="M7" s="8" t="n">
        <x:v>4.670400000000001</x:v>
      </x:c>
      <x:c r="N7" s="8"/>
      <x:c r="O7" s="2" t="n">
        <x:v>1</x:v>
      </x:c>
      <x:c r="P7" s="10" t="n">
        <x:v>45902</x:v>
      </x:c>
      <x:c r="Q7" s="10" t="n">
        <x:v>46148</x:v>
      </x:c>
      <x:c r="R7" s="2" t="str">
        <x:v>Same-product valuation: per 100</x:v>
      </x:c>
      <x:c r="S7" s="2" t="str">
        <x:v>Chris Lamitek Pouches priced product</x:v>
      </x:c>
      <x:c r="T7" s="15" t="n">
        <x:f>H7/J7</x:f>
        <x:v>0.0707</x:v>
      </x:c>
      <x:c r="U7" s="15" t="n">
        <x:f>IF(A7="WIRE",T7,IF(O7=1,I7*(1+IF(A7="POUC",Summary!$E$7,Summary!$K$7))/J7,"n.a."))</x:f>
        <x:v>0.077055</x:v>
      </x:c>
      <x:c r="V7" s="12" t="n">
        <x:f>SUM('PO detail'!$T$1511:$T$1515)</x:f>
        <x:v>54300</x:v>
      </x:c>
      <x:c r="W7" s="12" t="n">
        <x:f>SUMIFS('PO detail'!$T$1511:$T$1515,'PO detail'!$Q$1511:$Q$1515,"Baseline PO cost")</x:f>
        <x:v>54300</x:v>
      </x:c>
      <x:c r="X7" s="12" t="n">
        <x:f>SUMIFS('PO detail'!$T$1511:$T$1515,'PO detail'!$Q$1511:$Q$1515,"Higher PO cost")</x:f>
        <x:v>0</x:v>
      </x:c>
      <x:c r="Y7" s="12" t="n">
        <x:f>E7-W7-X7</x:f>
        <x:v>0</x:v>
      </x:c>
      <x:c r="Z7" s="16" t="n">
        <x:f>E7*T7</x:f>
        <x:v>3839.0099999999998</x:v>
      </x:c>
      <x:c r="AA7" s="16" t="n">
        <x:f>W7*T7</x:f>
        <x:v>3839.0099999999998</x:v>
      </x:c>
      <x:c r="AB7" s="16" t="n">
        <x:f>X7*T7</x:f>
        <x:v>0</x:v>
      </x:c>
      <x:c r="AC7" s="16" t="n">
        <x:f>Y7*T7</x:f>
        <x:v>0</x:v>
      </x:c>
      <x:c r="AD7" s="16" t="n">
        <x:f>K7-Z7</x:f>
        <x:v>84.84000000000015</x:v>
      </x:c>
      <x:c r="AE7" s="16" t="n">
        <x:f>IF(ISNUMBER(U7),E7*(U7-T7),"n.a.")</x:f>
        <x:v>345.07649999999995</x:v>
      </x:c>
      <x:c r="AF7" s="12" t="n">
        <x:f>G7-SUM('PO detail'!$U$1511:$U$1515)</x:f>
        <x:v>140000</x:v>
      </x:c>
      <x:c r="AG7" s="16" t="n">
        <x:f>IF(ISNUMBER(U7),0,Z7)</x:f>
        <x:v>0</x:v>
      </x:c>
      <x:c r="AH7" s="17" t="str">
        <x:f>IF(AND(A7="WIRE",ISNUMBER(N7)),H7-N7,"n.a.")</x:f>
        <x:v>n.a.</x:v>
      </x:c>
      <x:c r="AJ7" t="str">
        <x:v>Original quantities, usage and cost values are retained. Calculations and proposed costs are in columns T:AH.</x:v>
      </x:c>
    </x:row>
    <x:row r="8" ht="22" customHeight="1">
      <x:c r="A8" s="2" t="str">
        <x:v>COIL</x:v>
      </x:c>
      <x:c r="B8" s="2" t="str">
        <x:v>10</x:v>
      </x:c>
      <x:c r="C8" s="2" t="str">
        <x:v>6BLK12-4</x:v>
      </x:c>
      <x:c r="D8" s="2" t="str">
        <x:v>**PAY ACH** PVC SPIRAL SUPPLY</x:v>
      </x:c>
      <x:c r="E8" s="7" t="n">
        <x:v>93000</x:v>
      </x:c>
      <x:c r="F8" s="7" t="n">
        <x:v>46308.33</x:v>
      </x:c>
      <x:c r="G8" s="7" t="n">
        <x:v>50000</x:v>
      </x:c>
      <x:c r="H8" s="8" t="n">
        <x:v>3.09</x:v>
      </x:c>
      <x:c r="I8" s="8" t="n">
        <x:v>2.74</x:v>
      </x:c>
      <x:c r="J8" s="2" t="n">
        <x:v>100</x:v>
      </x:c>
      <x:c r="K8" s="9" t="n">
        <x:v>2873.7000000000003</x:v>
      </x:c>
      <x:c r="L8" s="8" t="n">
        <x:v>2.74</x:v>
      </x:c>
      <x:c r="M8" s="8"/>
      <x:c r="N8" s="8"/>
      <x:c r="O8" s="2" t="n">
        <x:v>1</x:v>
      </x:c>
      <x:c r="P8" s="10" t="n">
        <x:v>46143</x:v>
      </x:c>
      <x:c r="Q8" s="10" t="n">
        <x:v>45810</x:v>
      </x:c>
      <x:c r="R8" s="2" t="str">
        <x:v>Same-product valuation: per 100</x:v>
      </x:c>
      <x:c r="S8" s="2" t="str">
        <x:v>Chris PVC Coil priced product</x:v>
      </x:c>
      <x:c r="T8" s="15" t="n">
        <x:f>H8/J8</x:f>
        <x:v>0.030899999999999997</x:v>
      </x:c>
      <x:c r="U8" s="15" t="n">
        <x:f>IF(A8="WIRE",T8,IF(O8=1,I8*(1+IF(A8="POUC",Summary!$E$7,Summary!$K$7))/J8,"n.a."))</x:f>
        <x:v>0.030277000000000002</x:v>
      </x:c>
      <x:c r="V8" s="12" t="n">
        <x:f>SUM('PO detail'!$T$438:$T$450)</x:f>
        <x:v>93000</x:v>
      </x:c>
      <x:c r="W8" s="12" t="n">
        <x:f>SUMIFS('PO detail'!$T$438:$T$450,'PO detail'!$Q$438:$Q$450,"Baseline PO cost")</x:f>
        <x:v>93000</x:v>
      </x:c>
      <x:c r="X8" s="12" t="n">
        <x:f>SUMIFS('PO detail'!$T$438:$T$450,'PO detail'!$Q$438:$Q$450,"Higher PO cost")</x:f>
        <x:v>0</x:v>
      </x:c>
      <x:c r="Y8" s="12" t="n">
        <x:f>E8-W8-X8</x:f>
        <x:v>0</x:v>
      </x:c>
      <x:c r="Z8" s="16" t="n">
        <x:f>E8*T8</x:f>
        <x:v>2873.7</x:v>
      </x:c>
      <x:c r="AA8" s="16" t="n">
        <x:f>W8*T8</x:f>
        <x:v>2873.7</x:v>
      </x:c>
      <x:c r="AB8" s="16" t="n">
        <x:f>X8*T8</x:f>
        <x:v>0</x:v>
      </x:c>
      <x:c r="AC8" s="16" t="n">
        <x:f>Y8*T8</x:f>
        <x:v>0</x:v>
      </x:c>
      <x:c r="AD8" s="16" t="n">
        <x:f>K8-Z8</x:f>
        <x:v>4.547473508864641e-13</x:v>
      </x:c>
      <x:c r="AE8" s="16" t="n">
        <x:f>IF(ISNUMBER(U8),E8*(U8-T8),"n.a.")</x:f>
        <x:v>-57.938999999999545</x:v>
      </x:c>
      <x:c r="AF8" s="12" t="n">
        <x:f>G8-SUM('PO detail'!$U$438:$U$450)</x:f>
        <x:v>0</x:v>
      </x:c>
      <x:c r="AG8" s="16" t="n">
        <x:f>IF(ISNUMBER(U8),0,Z8)</x:f>
        <x:v>0</x:v>
      </x:c>
      <x:c r="AH8" s="17" t="str">
        <x:f>IF(AND(A8="WIRE",ISNUMBER(N8)),H8-N8,"n.a.")</x:f>
        <x:v>n.a.</x:v>
      </x:c>
    </x:row>
    <x:row r="9" ht="22" customHeight="1">
      <x:c r="A9" s="2" t="str">
        <x:v>COIL</x:v>
      </x:c>
      <x:c r="B9" s="2" t="str">
        <x:v>60</x:v>
      </x:c>
      <x:c r="C9" s="2" t="str">
        <x:v>12BLK12-4</x:v>
      </x:c>
      <x:c r="D9" s="2" t="str">
        <x:v>**PAY ACH** PVC SPIRAL SUPPLY</x:v>
      </x:c>
      <x:c r="E9" s="7" t="n">
        <x:v>46100</x:v>
      </x:c>
      <x:c r="F9" s="7" t="n">
        <x:v>44766.67</x:v>
      </x:c>
      <x:c r="G9" s="7" t="n">
        <x:v>105000</x:v>
      </x:c>
      <x:c r="H9" s="8" t="n">
        <x:v>5.79</x:v>
      </x:c>
      <x:c r="I9" s="8" t="n">
        <x:v>5.13</x:v>
      </x:c>
      <x:c r="J9" s="2" t="n">
        <x:v>100</x:v>
      </x:c>
      <x:c r="K9" s="9" t="n">
        <x:v>2669.19</x:v>
      </x:c>
      <x:c r="L9" s="8" t="n">
        <x:v>5.13</x:v>
      </x:c>
      <x:c r="M9" s="8"/>
      <x:c r="N9" s="8"/>
      <x:c r="O9" s="2" t="n">
        <x:v>1</x:v>
      </x:c>
      <x:c r="P9" s="10" t="n">
        <x:v>46143</x:v>
      </x:c>
      <x:c r="Q9" s="10" t="n">
        <x:v>45810</x:v>
      </x:c>
      <x:c r="R9" s="2" t="str">
        <x:v>Same-product valuation: per 100</x:v>
      </x:c>
      <x:c r="S9" s="2" t="str">
        <x:v>Chris PVC Coil priced product</x:v>
      </x:c>
      <x:c r="T9" s="15" t="n">
        <x:f>H9/J9</x:f>
        <x:v>0.0579</x:v>
      </x:c>
      <x:c r="U9" s="15" t="n">
        <x:f>IF(A9="WIRE",T9,IF(O9=1,I9*(1+IF(A9="POUC",Summary!$E$7,Summary!$K$7))/J9,"n.a."))</x:f>
        <x:v>0.056686499999999994</x:v>
      </x:c>
      <x:c r="V9" s="12" t="n">
        <x:f>SUM('PO detail'!$T$1055:$T$1065)</x:f>
        <x:v>46100</x:v>
      </x:c>
      <x:c r="W9" s="12" t="n">
        <x:f>SUMIFS('PO detail'!$T$1055:$T$1065,'PO detail'!$Q$1055:$Q$1065,"Baseline PO cost")</x:f>
        <x:v>46100</x:v>
      </x:c>
      <x:c r="X9" s="12" t="n">
        <x:f>SUMIFS('PO detail'!$T$1055:$T$1065,'PO detail'!$Q$1055:$Q$1065,"Higher PO cost")</x:f>
        <x:v>0</x:v>
      </x:c>
      <x:c r="Y9" s="12" t="n">
        <x:f>E9-W9-X9</x:f>
        <x:v>0</x:v>
      </x:c>
      <x:c r="Z9" s="16" t="n">
        <x:f>E9*T9</x:f>
        <x:v>2669.19</x:v>
      </x:c>
      <x:c r="AA9" s="16" t="n">
        <x:f>W9*T9</x:f>
        <x:v>2669.19</x:v>
      </x:c>
      <x:c r="AB9" s="16" t="n">
        <x:f>X9*T9</x:f>
        <x:v>0</x:v>
      </x:c>
      <x:c r="AC9" s="16" t="n">
        <x:f>Y9*T9</x:f>
        <x:v>0</x:v>
      </x:c>
      <x:c r="AD9" s="16" t="n">
        <x:f>K9-Z9</x:f>
        <x:v>0</x:v>
      </x:c>
      <x:c r="AE9" s="16" t="n">
        <x:f>IF(ISNUMBER(U9),E9*(U9-T9),"n.a.")</x:f>
        <x:v>-55.94235000000029</x:v>
      </x:c>
      <x:c r="AF9" s="12" t="n">
        <x:f>G9-SUM('PO detail'!$U$1055:$U$1065)</x:f>
        <x:v>0</x:v>
      </x:c>
      <x:c r="AG9" s="16" t="n">
        <x:f>IF(ISNUMBER(U9),0,Z9)</x:f>
        <x:v>0</x:v>
      </x:c>
      <x:c r="AH9" s="17" t="str">
        <x:f>IF(AND(A9="WIRE",ISNUMBER(N9)),H9-N9,"n.a.")</x:f>
        <x:v>n.a.</x:v>
      </x:c>
    </x:row>
    <x:row r="10" ht="22" customHeight="1">
      <x:c r="A10" s="2" t="str">
        <x:v>COIL</x:v>
      </x:c>
      <x:c r="B10" s="2" t="str">
        <x:v>30</x:v>
      </x:c>
      <x:c r="C10" s="2" t="str">
        <x:v>8BLK12-4</x:v>
      </x:c>
      <x:c r="D10" s="2" t="str">
        <x:v>**PAY ACH** PVC SPIRAL SUPPLY</x:v>
      </x:c>
      <x:c r="E10" s="7" t="n">
        <x:v>93100</x:v>
      </x:c>
      <x:c r="F10" s="7" t="n">
        <x:v>43200</x:v>
      </x:c>
      <x:c r="G10" s="7" t="n">
        <x:v>55000</x:v>
      </x:c>
      <x:c r="H10" s="8" t="n">
        <x:v>3.43</x:v>
      </x:c>
      <x:c r="I10" s="8" t="n">
        <x:v>3.04</x:v>
      </x:c>
      <x:c r="J10" s="2" t="n">
        <x:v>100</x:v>
      </x:c>
      <x:c r="K10" s="9" t="n">
        <x:v>3200.19</x:v>
      </x:c>
      <x:c r="L10" s="8" t="n">
        <x:v>3.04</x:v>
      </x:c>
      <x:c r="M10" s="8"/>
      <x:c r="N10" s="8"/>
      <x:c r="O10" s="2" t="n">
        <x:v>1</x:v>
      </x:c>
      <x:c r="P10" s="10" t="n">
        <x:v>46143</x:v>
      </x:c>
      <x:c r="Q10" s="10" t="n">
        <x:v>45810</x:v>
      </x:c>
      <x:c r="R10" s="2" t="str">
        <x:v>Same-product valuation: per 100</x:v>
      </x:c>
      <x:c r="S10" s="2" t="str">
        <x:v>Chris PVC Coil priced product</x:v>
      </x:c>
      <x:c r="T10" s="15" t="n">
        <x:f>H10/J10</x:f>
        <x:v>0.034300000000000004</x:v>
      </x:c>
      <x:c r="U10" s="15" t="n">
        <x:f>IF(A10="WIRE",T10,IF(O10=1,I10*(1+IF(A10="POUC",Summary!$E$7,Summary!$K$7))/J10,"n.a."))</x:f>
        <x:v>0.033592</x:v>
      </x:c>
      <x:c r="V10" s="12" t="n">
        <x:f>SUM('PO detail'!$T$955:$T$965)</x:f>
        <x:v>93100</x:v>
      </x:c>
      <x:c r="W10" s="12" t="n">
        <x:f>SUMIFS('PO detail'!$T$955:$T$965,'PO detail'!$Q$955:$Q$965,"Baseline PO cost")</x:f>
        <x:v>93100</x:v>
      </x:c>
      <x:c r="X10" s="12" t="n">
        <x:f>SUMIFS('PO detail'!$T$955:$T$965,'PO detail'!$Q$955:$Q$965,"Higher PO cost")</x:f>
        <x:v>0</x:v>
      </x:c>
      <x:c r="Y10" s="12" t="n">
        <x:f>E10-W10-X10</x:f>
        <x:v>0</x:v>
      </x:c>
      <x:c r="Z10" s="16" t="n">
        <x:f>E10*T10</x:f>
        <x:v>3193.3300000000004</x:v>
      </x:c>
      <x:c r="AA10" s="16" t="n">
        <x:f>W10*T10</x:f>
        <x:v>3193.3300000000004</x:v>
      </x:c>
      <x:c r="AB10" s="16" t="n">
        <x:f>X10*T10</x:f>
        <x:v>0</x:v>
      </x:c>
      <x:c r="AC10" s="16" t="n">
        <x:f>Y10*T10</x:f>
        <x:v>0</x:v>
      </x:c>
      <x:c r="AD10" s="16" t="n">
        <x:f>K10-Z10</x:f>
        <x:v>6.859999999999673</x:v>
      </x:c>
      <x:c r="AE10" s="16" t="n">
        <x:f>IF(ISNUMBER(U10),E10*(U10-T10),"n.a.")</x:f>
        <x:v>-65.91480000000067</x:v>
      </x:c>
      <x:c r="AF10" s="12" t="n">
        <x:f>G10-SUM('PO detail'!$U$955:$U$965)</x:f>
        <x:v>0</x:v>
      </x:c>
      <x:c r="AG10" s="16" t="n">
        <x:f>IF(ISNUMBER(U10),0,Z10)</x:f>
        <x:v>0</x:v>
      </x:c>
      <x:c r="AH10" s="17" t="str">
        <x:f>IF(AND(A10="WIRE",ISNUMBER(N10)),H10-N10,"n.a.")</x:f>
        <x:v>n.a.</x:v>
      </x:c>
    </x:row>
    <x:row r="11" ht="22" customHeight="1">
      <x:c r="A11" s="2" t="str">
        <x:v>COIL</x:v>
      </x:c>
      <x:c r="B11" s="2" t="str">
        <x:v>10</x:v>
      </x:c>
      <x:c r="C11" s="2" t="str">
        <x:v>14BLK12-4</x:v>
      </x:c>
      <x:c r="D11" s="2" t="str">
        <x:v>**PAY ACH** PVC SPIRAL SUPPLY</x:v>
      </x:c>
      <x:c r="E11" s="7" t="n">
        <x:v>69400</x:v>
      </x:c>
      <x:c r="F11" s="7" t="n">
        <x:v>40083.33</x:v>
      </x:c>
      <x:c r="G11" s="7" t="n">
        <x:v>42000</x:v>
      </x:c>
      <x:c r="H11" s="8" t="n">
        <x:v>7.29</x:v>
      </x:c>
      <x:c r="I11" s="8" t="n">
        <x:v>6.47</x:v>
      </x:c>
      <x:c r="J11" s="2" t="n">
        <x:v>100</x:v>
      </x:c>
      <x:c r="K11" s="9" t="n">
        <x:v>5066.55</x:v>
      </x:c>
      <x:c r="L11" s="8" t="n">
        <x:v>6.47</x:v>
      </x:c>
      <x:c r="M11" s="8"/>
      <x:c r="N11" s="8"/>
      <x:c r="O11" s="2" t="n">
        <x:v>1</x:v>
      </x:c>
      <x:c r="P11" s="10" t="n">
        <x:v>46143</x:v>
      </x:c>
      <x:c r="Q11" s="10" t="n">
        <x:v>45810</x:v>
      </x:c>
      <x:c r="R11" s="2" t="str">
        <x:v>Same-product valuation: per 100</x:v>
      </x:c>
      <x:c r="S11" s="2" t="str">
        <x:v>Chris PVC Coil priced product</x:v>
      </x:c>
      <x:c r="T11" s="15" t="n">
        <x:f>H11/J11</x:f>
        <x:v>0.0729</x:v>
      </x:c>
      <x:c r="U11" s="15" t="n">
        <x:f>IF(A11="WIRE",T11,IF(O11=1,I11*(1+IF(A11="POUC",Summary!$E$7,Summary!$K$7))/J11,"n.a."))</x:f>
        <x:v>0.07149349999999999</x:v>
      </x:c>
      <x:c r="V11" s="12" t="n">
        <x:f>SUM('PO detail'!$T$156:$T$168)</x:f>
        <x:v>69400</x:v>
      </x:c>
      <x:c r="W11" s="12" t="n">
        <x:f>SUMIFS('PO detail'!$T$156:$T$168,'PO detail'!$Q$156:$Q$168,"Baseline PO cost")</x:f>
        <x:v>69400</x:v>
      </x:c>
      <x:c r="X11" s="12" t="n">
        <x:f>SUMIFS('PO detail'!$T$156:$T$168,'PO detail'!$Q$156:$Q$168,"Higher PO cost")</x:f>
        <x:v>0</x:v>
      </x:c>
      <x:c r="Y11" s="12" t="n">
        <x:f>E11-W11-X11</x:f>
        <x:v>0</x:v>
      </x:c>
      <x:c r="Z11" s="16" t="n">
        <x:f>E11*T11</x:f>
        <x:v>5059.26</x:v>
      </x:c>
      <x:c r="AA11" s="16" t="n">
        <x:f>W11*T11</x:f>
        <x:v>5059.26</x:v>
      </x:c>
      <x:c r="AB11" s="16" t="n">
        <x:f>X11*T11</x:f>
        <x:v>0</x:v>
      </x:c>
      <x:c r="AC11" s="16" t="n">
        <x:f>Y11*T11</x:f>
        <x:v>0</x:v>
      </x:c>
      <x:c r="AD11" s="16" t="n">
        <x:f>K11-Z11</x:f>
        <x:v>7.289999999999964</x:v>
      </x:c>
      <x:c r="AE11" s="16" t="n">
        <x:f>IF(ISNUMBER(U11),E11*(U11-T11),"n.a.")</x:f>
        <x:v>-97.61110000000131</x:v>
      </x:c>
      <x:c r="AF11" s="12" t="n">
        <x:f>G11-SUM('PO detail'!$U$156:$U$168)</x:f>
        <x:v>0</x:v>
      </x:c>
      <x:c r="AG11" s="16" t="n">
        <x:f>IF(ISNUMBER(U11),0,Z11)</x:f>
        <x:v>0</x:v>
      </x:c>
      <x:c r="AH11" s="17" t="str">
        <x:f>IF(AND(A11="WIRE",ISNUMBER(N11)),H11-N11,"n.a.")</x:f>
        <x:v>n.a.</x:v>
      </x:c>
    </x:row>
    <x:row r="12" ht="22" customHeight="1">
      <x:c r="A12" s="2" t="str">
        <x:v>COIL</x:v>
      </x:c>
      <x:c r="B12" s="2" t="str">
        <x:v>60</x:v>
      </x:c>
      <x:c r="C12" s="2" t="str">
        <x:v>6BLK12-4</x:v>
      </x:c>
      <x:c r="D12" s="2" t="str">
        <x:v>**PAY ACH** PVC SPIRAL SUPPLY</x:v>
      </x:c>
      <x:c r="E12" s="7" t="n">
        <x:v>35300</x:v>
      </x:c>
      <x:c r="F12" s="7" t="n">
        <x:v>35575</x:v>
      </x:c>
      <x:c r="G12" s="7" t="n">
        <x:v>105000</x:v>
      </x:c>
      <x:c r="H12" s="8" t="n">
        <x:v>3.09</x:v>
      </x:c>
      <x:c r="I12" s="8" t="n">
        <x:v>2.74</x:v>
      </x:c>
      <x:c r="J12" s="2" t="n">
        <x:v>100</x:v>
      </x:c>
      <x:c r="K12" s="9" t="n">
        <x:v>1090.77</x:v>
      </x:c>
      <x:c r="L12" s="8" t="n">
        <x:v>2.74</x:v>
      </x:c>
      <x:c r="M12" s="8"/>
      <x:c r="N12" s="8"/>
      <x:c r="O12" s="2" t="n">
        <x:v>1</x:v>
      </x:c>
      <x:c r="P12" s="10" t="n">
        <x:v>46143</x:v>
      </x:c>
      <x:c r="Q12" s="10" t="n">
        <x:v>45810</x:v>
      </x:c>
      <x:c r="R12" s="2" t="str">
        <x:v>Same-product valuation: per 100</x:v>
      </x:c>
      <x:c r="S12" s="2" t="str">
        <x:v>Chris PVC Coil priced product</x:v>
      </x:c>
      <x:c r="T12" s="15" t="n">
        <x:f>H12/J12</x:f>
        <x:v>0.030899999999999997</x:v>
      </x:c>
      <x:c r="U12" s="15" t="n">
        <x:f>IF(A12="WIRE",T12,IF(O12=1,I12*(1+IF(A12="POUC",Summary!$E$7,Summary!$K$7))/J12,"n.a."))</x:f>
        <x:v>0.030277000000000002</x:v>
      </x:c>
      <x:c r="V12" s="12" t="n">
        <x:f>SUM('PO detail'!$T$1332:$T$1342)</x:f>
        <x:v>35300</x:v>
      </x:c>
      <x:c r="W12" s="12" t="n">
        <x:f>SUMIFS('PO detail'!$T$1332:$T$1342,'PO detail'!$Q$1332:$Q$1342,"Baseline PO cost")</x:f>
        <x:v>35300</x:v>
      </x:c>
      <x:c r="X12" s="12" t="n">
        <x:f>SUMIFS('PO detail'!$T$1332:$T$1342,'PO detail'!$Q$1332:$Q$1342,"Higher PO cost")</x:f>
        <x:v>0</x:v>
      </x:c>
      <x:c r="Y12" s="12" t="n">
        <x:f>E12-W12-X12</x:f>
        <x:v>0</x:v>
      </x:c>
      <x:c r="Z12" s="16" t="n">
        <x:f>E12*T12</x:f>
        <x:v>1090.77</x:v>
      </x:c>
      <x:c r="AA12" s="16" t="n">
        <x:f>W12*T12</x:f>
        <x:v>1090.77</x:v>
      </x:c>
      <x:c r="AB12" s="16" t="n">
        <x:f>X12*T12</x:f>
        <x:v>0</x:v>
      </x:c>
      <x:c r="AC12" s="16" t="n">
        <x:f>Y12*T12</x:f>
        <x:v>0</x:v>
      </x:c>
      <x:c r="AD12" s="16" t="n">
        <x:f>K12-Z12</x:f>
        <x:v>0</x:v>
      </x:c>
      <x:c r="AE12" s="16" t="n">
        <x:f>IF(ISNUMBER(U12),E12*(U12-T12),"n.a.")</x:f>
        <x:v>-21.991899999999827</x:v>
      </x:c>
      <x:c r="AF12" s="12" t="n">
        <x:f>G12-SUM('PO detail'!$U$1332:$U$1342)</x:f>
        <x:v>0</x:v>
      </x:c>
      <x:c r="AG12" s="16" t="n">
        <x:f>IF(ISNUMBER(U12),0,Z12)</x:f>
        <x:v>0</x:v>
      </x:c>
      <x:c r="AH12" s="17" t="str">
        <x:f>IF(AND(A12="WIRE",ISNUMBER(N12)),H12-N12,"n.a.")</x:f>
        <x:v>n.a.</x:v>
      </x:c>
    </x:row>
    <x:row r="13" ht="22" customHeight="1">
      <x:c r="A13" s="2" t="str">
        <x:v>COIL</x:v>
      </x:c>
      <x:c r="B13" s="2" t="str">
        <x:v>30</x:v>
      </x:c>
      <x:c r="C13" s="2" t="str">
        <x:v>10BLK12-4</x:v>
      </x:c>
      <x:c r="D13" s="2" t="str">
        <x:v>**PAY ACH** PVC SPIRAL SUPPLY</x:v>
      </x:c>
      <x:c r="E13" s="7" t="n">
        <x:v>24900</x:v>
      </x:c>
      <x:c r="F13" s="7" t="n">
        <x:v>33266.67</x:v>
      </x:c>
      <x:c r="G13" s="7" t="n">
        <x:v>88200</x:v>
      </x:c>
      <x:c r="H13" s="8" t="n">
        <x:v>4.64</x:v>
      </x:c>
      <x:c r="I13" s="8" t="n">
        <x:v>4.11</x:v>
      </x:c>
      <x:c r="J13" s="2" t="n">
        <x:v>100</x:v>
      </x:c>
      <x:c r="K13" s="9" t="n">
        <x:v>1155.36</x:v>
      </x:c>
      <x:c r="L13" s="8" t="n">
        <x:v>4.11</x:v>
      </x:c>
      <x:c r="M13" s="8"/>
      <x:c r="N13" s="8"/>
      <x:c r="O13" s="2" t="n">
        <x:v>1</x:v>
      </x:c>
      <x:c r="P13" s="10" t="n">
        <x:v>46143</x:v>
      </x:c>
      <x:c r="Q13" s="10" t="n">
        <x:v>45810</x:v>
      </x:c>
      <x:c r="R13" s="2" t="str">
        <x:v>Same-product valuation: per 100</x:v>
      </x:c>
      <x:c r="S13" s="2" t="str">
        <x:v>Chris PVC Coil priced product</x:v>
      </x:c>
      <x:c r="T13" s="15" t="n">
        <x:f>H13/J13</x:f>
        <x:v>0.0464</x:v>
      </x:c>
      <x:c r="U13" s="15" t="n">
        <x:f>IF(A13="WIRE",T13,IF(O13=1,I13*(1+IF(A13="POUC",Summary!$E$7,Summary!$K$7))/J13,"n.a."))</x:f>
        <x:v>0.0454155</x:v>
      </x:c>
      <x:c r="V13" s="12" t="n">
        <x:f>SUM('PO detail'!$T$686:$T$696)</x:f>
        <x:v>24900</x:v>
      </x:c>
      <x:c r="W13" s="12" t="n">
        <x:f>SUMIFS('PO detail'!$T$686:$T$696,'PO detail'!$Q$686:$Q$696,"Baseline PO cost")</x:f>
        <x:v>24900</x:v>
      </x:c>
      <x:c r="X13" s="12" t="n">
        <x:f>SUMIFS('PO detail'!$T$686:$T$696,'PO detail'!$Q$686:$Q$696,"Higher PO cost")</x:f>
        <x:v>0</x:v>
      </x:c>
      <x:c r="Y13" s="12" t="n">
        <x:f>E13-W13-X13</x:f>
        <x:v>0</x:v>
      </x:c>
      <x:c r="Z13" s="16" t="n">
        <x:f>E13*T13</x:f>
        <x:v>1155.36</x:v>
      </x:c>
      <x:c r="AA13" s="16" t="n">
        <x:f>W13*T13</x:f>
        <x:v>1155.36</x:v>
      </x:c>
      <x:c r="AB13" s="16" t="n">
        <x:f>X13*T13</x:f>
        <x:v>0</x:v>
      </x:c>
      <x:c r="AC13" s="16" t="n">
        <x:f>Y13*T13</x:f>
        <x:v>0</x:v>
      </x:c>
      <x:c r="AD13" s="16" t="n">
        <x:f>K13-Z13</x:f>
        <x:v>0</x:v>
      </x:c>
      <x:c r="AE13" s="16" t="n">
        <x:f>IF(ISNUMBER(U13),E13*(U13-T13),"n.a.")</x:f>
        <x:v>-24.514049999999983</x:v>
      </x:c>
      <x:c r="AF13" s="12" t="n">
        <x:f>G13-SUM('PO detail'!$U$686:$U$696)</x:f>
        <x:v>0</x:v>
      </x:c>
      <x:c r="AG13" s="16" t="n">
        <x:f>IF(ISNUMBER(U13),0,Z13)</x:f>
        <x:v>0</x:v>
      </x:c>
      <x:c r="AH13" s="17" t="str">
        <x:f>IF(AND(A13="WIRE",ISNUMBER(N13)),H13-N13,"n.a.")</x:f>
        <x:v>n.a.</x:v>
      </x:c>
    </x:row>
    <x:row r="14" ht="22" customHeight="1">
      <x:c r="A14" s="2" t="str">
        <x:v>WIRE</x:v>
      </x:c>
      <x:c r="B14" s="2" t="str">
        <x:v>10</x:v>
      </x:c>
      <x:c r="C14" s="2" t="str">
        <x:v>DL516BLK</x:v>
      </x:c>
      <x:c r="D14" s="2" t="str">
        <x:v>Botac Industrial Limited</x:v>
      </x:c>
      <x:c r="E14" s="7" t="n">
        <x:v>257400</x:v>
      </x:c>
      <x:c r="F14" s="7" t="n">
        <x:v>29658.33</x:v>
      </x:c>
      <x:c r="G14" s="7" t="n">
        <x:v>100000</x:v>
      </x:c>
      <x:c r="H14" s="8" t="n">
        <x:v>4.75</x:v>
      </x:c>
      <x:c r="I14" s="8" t="n">
        <x:v>2.5</x:v>
      </x:c>
      <x:c r="J14" s="2" t="n">
        <x:v>100</x:v>
      </x:c>
      <x:c r="K14" s="9" t="n">
        <x:v>12226.5</x:v>
      </x:c>
      <x:c r="L14" s="8" t="n">
        <x:v>2.5</x:v>
      </x:c>
      <x:c r="M14" s="8"/>
      <x:c r="N14" s="8" t="n">
        <x:v>4.75</x:v>
      </x:c>
      <x:c r="O14" s="2" t="n">
        <x:v>1</x:v>
      </x:c>
      <x:c r="P14" s="10" t="n">
        <x:v>46237</x:v>
      </x:c>
      <x:c r="Q14" s="10" t="n">
        <x:v>44774</x:v>
      </x:c>
      <x:c r="R14" s="2" t="str">
        <x:v>Same-product valuation: per 100</x:v>
      </x:c>
      <x:c r="S14" s="2" t="str">
        <x:v>Hold current standard; Chris blended standards already applied</x:v>
      </x:c>
      <x:c r="T14" s="15" t="n">
        <x:f>H14/J14</x:f>
        <x:v>0.0475</x:v>
      </x:c>
      <x:c r="U14" s="15" t="n">
        <x:f>IF(A14="WIRE",T14,IF(O14=1,I14*(1+IF(A14="POUC",Summary!$E$7,Summary!$K$7))/J14,"n.a."))</x:f>
        <x:v>0.0475</x:v>
      </x:c>
      <x:c r="V14" s="12" t="n">
        <x:f>SUM('PO detail'!$T$1989:$T$1992)</x:f>
        <x:v>257400</x:v>
      </x:c>
      <x:c r="W14" s="12" t="n">
        <x:f>SUMIFS('PO detail'!$T$1989:$T$1992,'PO detail'!$Q$1989:$Q$1992,"Baseline PO cost")</x:f>
        <x:v>257400</x:v>
      </x:c>
      <x:c r="X14" s="12" t="n">
        <x:f>SUMIFS('PO detail'!$T$1989:$T$1992,'PO detail'!$Q$1989:$Q$1992,"Higher PO cost")</x:f>
        <x:v>0</x:v>
      </x:c>
      <x:c r="Y14" s="12" t="n">
        <x:f>E14-W14-X14</x:f>
        <x:v>0</x:v>
      </x:c>
      <x:c r="Z14" s="16" t="n">
        <x:f>E14*T14</x:f>
        <x:v>12226.5</x:v>
      </x:c>
      <x:c r="AA14" s="16" t="n">
        <x:f>W14*T14</x:f>
        <x:v>12226.5</x:v>
      </x:c>
      <x:c r="AB14" s="16" t="n">
        <x:f>X14*T14</x:f>
        <x:v>0</x:v>
      </x:c>
      <x:c r="AC14" s="16" t="n">
        <x:f>Y14*T14</x:f>
        <x:v>0</x:v>
      </x:c>
      <x:c r="AD14" s="16" t="n">
        <x:f>K14-Z14</x:f>
        <x:v>0</x:v>
      </x:c>
      <x:c r="AE14" s="16" t="n">
        <x:f>IF(ISNUMBER(U14),E14*(U14-T14),"n.a.")</x:f>
        <x:v>0</x:v>
      </x:c>
      <x:c r="AF14" s="12" t="n">
        <x:f>G14-SUM('PO detail'!$U$1989:$U$1992)</x:f>
        <x:v>0</x:v>
      </x:c>
      <x:c r="AG14" s="16" t="n">
        <x:f>IF(ISNUMBER(U14),0,Z14)</x:f>
        <x:v>0</x:v>
      </x:c>
      <x:c r="AH14" s="17" t="n">
        <x:f>IF(AND(A14="WIRE",ISNUMBER(N14)),H14-N14,"n.a.")</x:f>
        <x:v>0</x:v>
      </x:c>
    </x:row>
    <x:row r="15" ht="22" customHeight="1">
      <x:c r="A15" s="2" t="str">
        <x:v>COIL</x:v>
      </x:c>
      <x:c r="B15" s="2" t="str">
        <x:v>10</x:v>
      </x:c>
      <x:c r="C15" s="2" t="str">
        <x:v>16BLK12-4</x:v>
      </x:c>
      <x:c r="D15" s="2" t="str">
        <x:v>**PAY ACH** PVC SPIRAL SUPPLY</x:v>
      </x:c>
      <x:c r="E15" s="7" t="n">
        <x:v>52600</x:v>
      </x:c>
      <x:c r="F15" s="7" t="n">
        <x:v>29225</x:v>
      </x:c>
      <x:c r="G15" s="7" t="n">
        <x:v>30800</x:v>
      </x:c>
      <x:c r="H15" s="8" t="n">
        <x:v>9.24</x:v>
      </x:c>
      <x:c r="I15" s="8" t="n">
        <x:v>8.19</x:v>
      </x:c>
      <x:c r="J15" s="2" t="n">
        <x:v>100</x:v>
      </x:c>
      <x:c r="K15" s="9" t="n">
        <x:v>4860.24</x:v>
      </x:c>
      <x:c r="L15" s="8" t="n">
        <x:v>8.19</x:v>
      </x:c>
      <x:c r="M15" s="8"/>
      <x:c r="N15" s="8"/>
      <x:c r="O15" s="2" t="n">
        <x:v>1</x:v>
      </x:c>
      <x:c r="P15" s="10" t="n">
        <x:v>46143</x:v>
      </x:c>
      <x:c r="Q15" s="10" t="n">
        <x:v>45810</x:v>
      </x:c>
      <x:c r="R15" s="2" t="str">
        <x:v>Same-product valuation: per 100</x:v>
      </x:c>
      <x:c r="S15" s="2" t="str">
        <x:v>Chris PVC Coil priced product</x:v>
      </x:c>
      <x:c r="T15" s="15" t="n">
        <x:f>H15/J15</x:f>
        <x:v>0.0924</x:v>
      </x:c>
      <x:c r="U15" s="15" t="n">
        <x:f>IF(A15="WIRE",T15,IF(O15=1,I15*(1+IF(A15="POUC",Summary!$E$7,Summary!$K$7))/J15,"n.a."))</x:f>
        <x:v>0.0904995</x:v>
      </x:c>
      <x:c r="V15" s="12" t="n">
        <x:f>SUM('PO detail'!$T$195:$T$207)</x:f>
        <x:v>52600</x:v>
      </x:c>
      <x:c r="W15" s="12" t="n">
        <x:f>SUMIFS('PO detail'!$T$195:$T$207,'PO detail'!$Q$195:$Q$207,"Baseline PO cost")</x:f>
        <x:v>52600</x:v>
      </x:c>
      <x:c r="X15" s="12" t="n">
        <x:f>SUMIFS('PO detail'!$T$195:$T$207,'PO detail'!$Q$195:$Q$207,"Higher PO cost")</x:f>
        <x:v>0</x:v>
      </x:c>
      <x:c r="Y15" s="12" t="n">
        <x:f>E15-W15-X15</x:f>
        <x:v>0</x:v>
      </x:c>
      <x:c r="Z15" s="16" t="n">
        <x:f>E15*T15</x:f>
        <x:v>4860.24</x:v>
      </x:c>
      <x:c r="AA15" s="16" t="n">
        <x:f>W15*T15</x:f>
        <x:v>4860.24</x:v>
      </x:c>
      <x:c r="AB15" s="16" t="n">
        <x:f>X15*T15</x:f>
        <x:v>0</x:v>
      </x:c>
      <x:c r="AC15" s="16" t="n">
        <x:f>Y15*T15</x:f>
        <x:v>0</x:v>
      </x:c>
      <x:c r="AD15" s="16" t="n">
        <x:f>K15-Z15</x:f>
        <x:v>0</x:v>
      </x:c>
      <x:c r="AE15" s="16" t="n">
        <x:f>IF(ISNUMBER(U15),E15*(U15-T15),"n.a.")</x:f>
        <x:v>-99.96629999999998</x:v>
      </x:c>
      <x:c r="AF15" s="12" t="n">
        <x:f>G15-SUM('PO detail'!$U$195:$U$207)</x:f>
        <x:v>0</x:v>
      </x:c>
      <x:c r="AG15" s="16" t="n">
        <x:f>IF(ISNUMBER(U15),0,Z15)</x:f>
        <x:v>0</x:v>
      </x:c>
      <x:c r="AH15" s="17" t="str">
        <x:f>IF(AND(A15="WIRE",ISNUMBER(N15)),H15-N15,"n.a.")</x:f>
        <x:v>n.a.</x:v>
      </x:c>
    </x:row>
    <x:row r="16" ht="22" customHeight="1">
      <x:c r="A16" s="2" t="str">
        <x:v>COIL</x:v>
      </x:c>
      <x:c r="B16" s="2" t="str">
        <x:v>60</x:v>
      </x:c>
      <x:c r="C16" s="2" t="str">
        <x:v>14BLK12-4</x:v>
      </x:c>
      <x:c r="D16" s="2" t="str">
        <x:v>**PAY ACH** PVC SPIRAL SUPPLY</x:v>
      </x:c>
      <x:c r="E16" s="7" t="n">
        <x:v>26200</x:v>
      </x:c>
      <x:c r="F16" s="7" t="n">
        <x:v>27883.33</x:v>
      </x:c>
      <x:c r="G16" s="7" t="n">
        <x:v>63000</x:v>
      </x:c>
      <x:c r="H16" s="8" t="n">
        <x:v>7.29</x:v>
      </x:c>
      <x:c r="I16" s="8" t="n">
        <x:v>6.47</x:v>
      </x:c>
      <x:c r="J16" s="2" t="n">
        <x:v>100</x:v>
      </x:c>
      <x:c r="K16" s="9" t="n">
        <x:v>1931.8500000000001</x:v>
      </x:c>
      <x:c r="L16" s="8" t="n">
        <x:v>6.47</x:v>
      </x:c>
      <x:c r="M16" s="8"/>
      <x:c r="N16" s="8"/>
      <x:c r="O16" s="2" t="n">
        <x:v>1</x:v>
      </x:c>
      <x:c r="P16" s="10" t="n">
        <x:v>46143</x:v>
      </x:c>
      <x:c r="Q16" s="10" t="n">
        <x:v>45810</x:v>
      </x:c>
      <x:c r="R16" s="2" t="str">
        <x:v>Same-product valuation: per 100</x:v>
      </x:c>
      <x:c r="S16" s="2" t="str">
        <x:v>Chris PVC Coil priced product</x:v>
      </x:c>
      <x:c r="T16" s="15" t="n">
        <x:f>H16/J16</x:f>
        <x:v>0.0729</x:v>
      </x:c>
      <x:c r="U16" s="15" t="n">
        <x:f>IF(A16="WIRE",T16,IF(O16=1,I16*(1+IF(A16="POUC",Summary!$E$7,Summary!$K$7))/J16,"n.a."))</x:f>
        <x:v>0.07149349999999999</x:v>
      </x:c>
      <x:c r="V16" s="12" t="n">
        <x:f>SUM('PO detail'!$T$1105:$T$1115)</x:f>
        <x:v>26200</x:v>
      </x:c>
      <x:c r="W16" s="12" t="n">
        <x:f>SUMIFS('PO detail'!$T$1105:$T$1115,'PO detail'!$Q$1105:$Q$1115,"Baseline PO cost")</x:f>
        <x:v>26200</x:v>
      </x:c>
      <x:c r="X16" s="12" t="n">
        <x:f>SUMIFS('PO detail'!$T$1105:$T$1115,'PO detail'!$Q$1105:$Q$1115,"Higher PO cost")</x:f>
        <x:v>0</x:v>
      </x:c>
      <x:c r="Y16" s="12" t="n">
        <x:f>E16-W16-X16</x:f>
        <x:v>0</x:v>
      </x:c>
      <x:c r="Z16" s="16" t="n">
        <x:f>E16*T16</x:f>
        <x:v>1909.9800000000002</x:v>
      </x:c>
      <x:c r="AA16" s="16" t="n">
        <x:f>W16*T16</x:f>
        <x:v>1909.9800000000002</x:v>
      </x:c>
      <x:c r="AB16" s="16" t="n">
        <x:f>X16*T16</x:f>
        <x:v>0</x:v>
      </x:c>
      <x:c r="AC16" s="16" t="n">
        <x:f>Y16*T16</x:f>
        <x:v>0</x:v>
      </x:c>
      <x:c r="AD16" s="16" t="n">
        <x:f>K16-Z16</x:f>
        <x:v>21.86999999999989</x:v>
      </x:c>
      <x:c r="AE16" s="16" t="n">
        <x:f>IF(ISNUMBER(U16),E16*(U16-T16),"n.a.")</x:f>
        <x:v>-36.850300000000495</x:v>
      </x:c>
      <x:c r="AF16" s="12" t="n">
        <x:f>G16-SUM('PO detail'!$U$1105:$U$1115)</x:f>
        <x:v>0</x:v>
      </x:c>
      <x:c r="AG16" s="16" t="n">
        <x:f>IF(ISNUMBER(U16),0,Z16)</x:f>
        <x:v>0</x:v>
      </x:c>
      <x:c r="AH16" s="17" t="str">
        <x:f>IF(AND(A16="WIRE",ISNUMBER(N16)),H16-N16,"n.a.")</x:f>
        <x:v>n.a.</x:v>
      </x:c>
    </x:row>
    <x:row r="17" ht="22" customHeight="1">
      <x:c r="A17" s="2" t="str">
        <x:v>WIRE</x:v>
      </x:c>
      <x:c r="B17" s="2" t="str">
        <x:v>10</x:v>
      </x:c>
      <x:c r="C17" s="2" t="str">
        <x:v>DL038BLK</x:v>
      </x:c>
      <x:c r="D17" s="2" t="str">
        <x:v>Botac Industrial Limited</x:v>
      </x:c>
      <x:c r="E17" s="7" t="n">
        <x:v>162400</x:v>
      </x:c>
      <x:c r="F17" s="7" t="n">
        <x:v>27633.33</x:v>
      </x:c>
      <x:c r="G17" s="7" t="n">
        <x:v>150000</x:v>
      </x:c>
      <x:c r="H17" s="8" t="n">
        <x:v>5.63</x:v>
      </x:c>
      <x:c r="I17" s="8" t="n">
        <x:v>2.93</x:v>
      </x:c>
      <x:c r="J17" s="2" t="n">
        <x:v>100</x:v>
      </x:c>
      <x:c r="K17" s="9" t="n">
        <x:v>9143.12</x:v>
      </x:c>
      <x:c r="L17" s="8" t="n">
        <x:v>2.93</x:v>
      </x:c>
      <x:c r="M17" s="8"/>
      <x:c r="N17" s="8" t="n">
        <x:v>5.63</x:v>
      </x:c>
      <x:c r="O17" s="2" t="n">
        <x:v>1</x:v>
      </x:c>
      <x:c r="P17" s="10" t="n">
        <x:v>46237</x:v>
      </x:c>
      <x:c r="Q17" s="10" t="n">
        <x:v>44774</x:v>
      </x:c>
      <x:c r="R17" s="2" t="str">
        <x:v>Same-product valuation: per 100</x:v>
      </x:c>
      <x:c r="S17" s="2" t="str">
        <x:v>Hold current standard; Chris blended standards already applied</x:v>
      </x:c>
      <x:c r="T17" s="15" t="n">
        <x:f>H17/J17</x:f>
        <x:v>0.056299999999999996</x:v>
      </x:c>
      <x:c r="U17" s="15" t="n">
        <x:f>IF(A17="WIRE",T17,IF(O17=1,I17*(1+IF(A17="POUC",Summary!$E$7,Summary!$K$7))/J17,"n.a."))</x:f>
        <x:v>0.056299999999999996</x:v>
      </x:c>
      <x:c r="V17" s="12" t="n">
        <x:f>SUM('PO detail'!$T$1928:$T$1932)</x:f>
        <x:v>162400</x:v>
      </x:c>
      <x:c r="W17" s="12" t="n">
        <x:f>SUMIFS('PO detail'!$T$1928:$T$1932,'PO detail'!$Q$1928:$Q$1932,"Baseline PO cost")</x:f>
        <x:v>162400</x:v>
      </x:c>
      <x:c r="X17" s="12" t="n">
        <x:f>SUMIFS('PO detail'!$T$1928:$T$1932,'PO detail'!$Q$1928:$Q$1932,"Higher PO cost")</x:f>
        <x:v>0</x:v>
      </x:c>
      <x:c r="Y17" s="12" t="n">
        <x:f>E17-W17-X17</x:f>
        <x:v>0</x:v>
      </x:c>
      <x:c r="Z17" s="16" t="n">
        <x:f>E17*T17</x:f>
        <x:v>9143.119999999999</x:v>
      </x:c>
      <x:c r="AA17" s="16" t="n">
        <x:f>W17*T17</x:f>
        <x:v>9143.119999999999</x:v>
      </x:c>
      <x:c r="AB17" s="16" t="n">
        <x:f>X17*T17</x:f>
        <x:v>0</x:v>
      </x:c>
      <x:c r="AC17" s="16" t="n">
        <x:f>Y17*T17</x:f>
        <x:v>0</x:v>
      </x:c>
      <x:c r="AD17" s="16" t="n">
        <x:f>K17-Z17</x:f>
        <x:v>1.8189894035458565e-12</x:v>
      </x:c>
      <x:c r="AE17" s="16" t="n">
        <x:f>IF(ISNUMBER(U17),E17*(U17-T17),"n.a.")</x:f>
        <x:v>0</x:v>
      </x:c>
      <x:c r="AF17" s="12" t="n">
        <x:f>G17-SUM('PO detail'!$U$1928:$U$1932)</x:f>
        <x:v>0</x:v>
      </x:c>
      <x:c r="AG17" s="16" t="n">
        <x:f>IF(ISNUMBER(U17),0,Z17)</x:f>
        <x:v>0</x:v>
      </x:c>
      <x:c r="AH17" s="17" t="n">
        <x:f>IF(AND(A17="WIRE",ISNUMBER(N17)),H17-N17,"n.a.")</x:f>
        <x:v>0</x:v>
      </x:c>
    </x:row>
    <x:row r="18" ht="22" customHeight="1">
      <x:c r="A18" s="2" t="str">
        <x:v>COIL</x:v>
      </x:c>
      <x:c r="B18" s="2" t="str">
        <x:v>30</x:v>
      </x:c>
      <x:c r="C18" s="2" t="str">
        <x:v>12BLK12-4</x:v>
      </x:c>
      <x:c r="D18" s="2" t="str">
        <x:v>**PAY ACH** PVC SPIRAL SUPPLY</x:v>
      </x:c>
      <x:c r="E18" s="7" t="n">
        <x:v>52900</x:v>
      </x:c>
      <x:c r="F18" s="7" t="n">
        <x:v>27400</x:v>
      </x:c>
      <x:c r="G18" s="7" t="n">
        <x:v>42000</x:v>
      </x:c>
      <x:c r="H18" s="8" t="n">
        <x:v>5.79</x:v>
      </x:c>
      <x:c r="I18" s="8" t="n">
        <x:v>5.13</x:v>
      </x:c>
      <x:c r="J18" s="2" t="n">
        <x:v>100</x:v>
      </x:c>
      <x:c r="K18" s="9" t="n">
        <x:v>3062.91</x:v>
      </x:c>
      <x:c r="L18" s="8" t="n">
        <x:v>5.13</x:v>
      </x:c>
      <x:c r="M18" s="8"/>
      <x:c r="N18" s="8"/>
      <x:c r="O18" s="2" t="n">
        <x:v>1</x:v>
      </x:c>
      <x:c r="P18" s="10" t="n">
        <x:v>46143</x:v>
      </x:c>
      <x:c r="Q18" s="10" t="n">
        <x:v>45810</x:v>
      </x:c>
      <x:c r="R18" s="2" t="str">
        <x:v>Same-product valuation: per 100</x:v>
      </x:c>
      <x:c r="S18" s="2" t="str">
        <x:v>Chris PVC Coil priced product</x:v>
      </x:c>
      <x:c r="T18" s="15" t="n">
        <x:f>H18/J18</x:f>
        <x:v>0.0579</x:v>
      </x:c>
      <x:c r="U18" s="15" t="n">
        <x:f>IF(A18="WIRE",T18,IF(O18=1,I18*(1+IF(A18="POUC",Summary!$E$7,Summary!$K$7))/J18,"n.a."))</x:f>
        <x:v>0.056686499999999994</x:v>
      </x:c>
      <x:c r="V18" s="12" t="n">
        <x:f>SUM('PO detail'!$T$726:$T$736)</x:f>
        <x:v>52900</x:v>
      </x:c>
      <x:c r="W18" s="12" t="n">
        <x:f>SUMIFS('PO detail'!$T$726:$T$736,'PO detail'!$Q$726:$Q$736,"Baseline PO cost")</x:f>
        <x:v>52900</x:v>
      </x:c>
      <x:c r="X18" s="12" t="n">
        <x:f>SUMIFS('PO detail'!$T$726:$T$736,'PO detail'!$Q$726:$Q$736,"Higher PO cost")</x:f>
        <x:v>0</x:v>
      </x:c>
      <x:c r="Y18" s="12" t="n">
        <x:f>E18-W18-X18</x:f>
        <x:v>0</x:v>
      </x:c>
      <x:c r="Z18" s="16" t="n">
        <x:f>E18*T18</x:f>
        <x:v>3062.91</x:v>
      </x:c>
      <x:c r="AA18" s="16" t="n">
        <x:f>W18*T18</x:f>
        <x:v>3062.91</x:v>
      </x:c>
      <x:c r="AB18" s="16" t="n">
        <x:f>X18*T18</x:f>
        <x:v>0</x:v>
      </x:c>
      <x:c r="AC18" s="16" t="n">
        <x:f>Y18*T18</x:f>
        <x:v>0</x:v>
      </x:c>
      <x:c r="AD18" s="16" t="n">
        <x:f>K18-Z18</x:f>
        <x:v>0</x:v>
      </x:c>
      <x:c r="AE18" s="16" t="n">
        <x:f>IF(ISNUMBER(U18),E18*(U18-T18),"n.a.")</x:f>
        <x:v>-64.19415000000033</x:v>
      </x:c>
      <x:c r="AF18" s="12" t="n">
        <x:f>G18-SUM('PO detail'!$U$726:$U$736)</x:f>
        <x:v>0</x:v>
      </x:c>
      <x:c r="AG18" s="16" t="n">
        <x:f>IF(ISNUMBER(U18),0,Z18)</x:f>
        <x:v>0</x:v>
      </x:c>
      <x:c r="AH18" s="17" t="str">
        <x:f>IF(AND(A18="WIRE",ISNUMBER(N18)),H18-N18,"n.a.")</x:f>
        <x:v>n.a.</x:v>
      </x:c>
    </x:row>
    <x:row r="19" ht="22" customHeight="1">
      <x:c r="A19" s="2" t="str">
        <x:v>COIL</x:v>
      </x:c>
      <x:c r="B19" s="2" t="str">
        <x:v>10</x:v>
      </x:c>
      <x:c r="C19" s="2" t="str">
        <x:v>9BLK12-4</x:v>
      </x:c>
      <x:c r="D19" s="2" t="str">
        <x:v>**PAY ACH** PVC SPIRAL SUPPLY</x:v>
      </x:c>
      <x:c r="E19" s="7" t="n">
        <x:v>50900</x:v>
      </x:c>
      <x:c r="F19" s="7" t="n">
        <x:v>26008.33</x:v>
      </x:c>
      <x:c r="G19" s="7" t="n">
        <x:v>4200</x:v>
      </x:c>
      <x:c r="H19" s="8" t="n">
        <x:v>3.94</x:v>
      </x:c>
      <x:c r="I19" s="8" t="n">
        <x:v>3.5</x:v>
      </x:c>
      <x:c r="J19" s="2" t="n">
        <x:v>100</x:v>
      </x:c>
      <x:c r="K19" s="9" t="n">
        <x:v>2005.46</x:v>
      </x:c>
      <x:c r="L19" s="8" t="n">
        <x:v>3.5</x:v>
      </x:c>
      <x:c r="M19" s="8"/>
      <x:c r="N19" s="8"/>
      <x:c r="O19" s="2" t="n">
        <x:v>1</x:v>
      </x:c>
      <x:c r="P19" s="10" t="n">
        <x:v>46143</x:v>
      </x:c>
      <x:c r="Q19" s="10" t="n">
        <x:v>45810</x:v>
      </x:c>
      <x:c r="R19" s="2" t="str">
        <x:v>Same-product valuation: per 100</x:v>
      </x:c>
      <x:c r="S19" s="2" t="str">
        <x:v>Chris PVC Coil priced product</x:v>
      </x:c>
      <x:c r="T19" s="15" t="n">
        <x:f>H19/J19</x:f>
        <x:v>0.0394</x:v>
      </x:c>
      <x:c r="U19" s="15" t="n">
        <x:f>IF(A19="WIRE",T19,IF(O19=1,I19*(1+IF(A19="POUC",Summary!$E$7,Summary!$K$7))/J19,"n.a."))</x:f>
        <x:v>0.038674999999999994</x:v>
      </x:c>
      <x:c r="V19" s="12" t="n">
        <x:f>SUM('PO detail'!$T$560:$T$572)</x:f>
        <x:v>50900</x:v>
      </x:c>
      <x:c r="W19" s="12" t="n">
        <x:f>SUMIFS('PO detail'!$T$560:$T$572,'PO detail'!$Q$560:$Q$572,"Baseline PO cost")</x:f>
        <x:v>50900</x:v>
      </x:c>
      <x:c r="X19" s="12" t="n">
        <x:f>SUMIFS('PO detail'!$T$560:$T$572,'PO detail'!$Q$560:$Q$572,"Higher PO cost")</x:f>
        <x:v>0</x:v>
      </x:c>
      <x:c r="Y19" s="12" t="n">
        <x:f>E19-W19-X19</x:f>
        <x:v>0</x:v>
      </x:c>
      <x:c r="Z19" s="16" t="n">
        <x:f>E19*T19</x:f>
        <x:v>2005.4599999999998</x:v>
      </x:c>
      <x:c r="AA19" s="16" t="n">
        <x:f>W19*T19</x:f>
        <x:v>2005.4599999999998</x:v>
      </x:c>
      <x:c r="AB19" s="16" t="n">
        <x:f>X19*T19</x:f>
        <x:v>0</x:v>
      </x:c>
      <x:c r="AC19" s="16" t="n">
        <x:f>Y19*T19</x:f>
        <x:v>0</x:v>
      </x:c>
      <x:c r="AD19" s="16" t="n">
        <x:f>K19-Z19</x:f>
        <x:v>2.2737367544323206e-13</x:v>
      </x:c>
      <x:c r="AE19" s="16" t="n">
        <x:f>IF(ISNUMBER(U19),E19*(U19-T19),"n.a.")</x:f>
        <x:v>-36.902500000000174</x:v>
      </x:c>
      <x:c r="AF19" s="12" t="n">
        <x:f>G19-SUM('PO detail'!$U$560:$U$572)</x:f>
        <x:v>0</x:v>
      </x:c>
      <x:c r="AG19" s="16" t="n">
        <x:f>IF(ISNUMBER(U19),0,Z19)</x:f>
        <x:v>0</x:v>
      </x:c>
      <x:c r="AH19" s="17" t="str">
        <x:f>IF(AND(A19="WIRE",ISNUMBER(N19)),H19-N19,"n.a.")</x:f>
        <x:v>n.a.</x:v>
      </x:c>
    </x:row>
    <x:row r="20" ht="22" customHeight="1">
      <x:c r="A20" s="2" t="str">
        <x:v>COIL</x:v>
      </x:c>
      <x:c r="B20" s="2" t="str">
        <x:v>10</x:v>
      </x:c>
      <x:c r="C20" s="2" t="str">
        <x:v>7BLK12-4</x:v>
      </x:c>
      <x:c r="D20" s="2" t="str">
        <x:v>**PAY ACH** PVC SPIRAL SUPPLY</x:v>
      </x:c>
      <x:c r="E20" s="7" t="n">
        <x:v>39500</x:v>
      </x:c>
      <x:c r="F20" s="7" t="n">
        <x:v>24958.33</x:v>
      </x:c>
      <x:c r="G20" s="7" t="n">
        <x:v>50000</x:v>
      </x:c>
      <x:c r="H20" s="8" t="n">
        <x:v>3.28</x:v>
      </x:c>
      <x:c r="I20" s="8" t="n">
        <x:v>2.9</x:v>
      </x:c>
      <x:c r="J20" s="2" t="n">
        <x:v>100</x:v>
      </x:c>
      <x:c r="K20" s="9" t="n">
        <x:v>1295.6</x:v>
      </x:c>
      <x:c r="L20" s="8" t="n">
        <x:v>2.9</x:v>
      </x:c>
      <x:c r="M20" s="8"/>
      <x:c r="N20" s="8"/>
      <x:c r="O20" s="2" t="n">
        <x:v>1</x:v>
      </x:c>
      <x:c r="P20" s="10" t="n">
        <x:v>46143</x:v>
      </x:c>
      <x:c r="Q20" s="10" t="n">
        <x:v>45810</x:v>
      </x:c>
      <x:c r="R20" s="2" t="str">
        <x:v>Same-product valuation: per 100</x:v>
      </x:c>
      <x:c r="S20" s="2" t="str">
        <x:v>Chris PVC Coil priced product</x:v>
      </x:c>
      <x:c r="T20" s="15" t="n">
        <x:f>H20/J20</x:f>
        <x:v>0.032799999999999996</x:v>
      </x:c>
      <x:c r="U20" s="15" t="n">
        <x:f>IF(A20="WIRE",T20,IF(O20=1,I20*(1+IF(A20="POUC",Summary!$E$7,Summary!$K$7))/J20,"n.a."))</x:f>
        <x:v>0.032045</x:v>
      </x:c>
      <x:c r="V20" s="12" t="n">
        <x:f>SUM('PO detail'!$T$472:$T$483)</x:f>
        <x:v>39500</x:v>
      </x:c>
      <x:c r="W20" s="12" t="n">
        <x:f>SUMIFS('PO detail'!$T$472:$T$483,'PO detail'!$Q$472:$Q$483,"Baseline PO cost")</x:f>
        <x:v>39500</x:v>
      </x:c>
      <x:c r="X20" s="12" t="n">
        <x:f>SUMIFS('PO detail'!$T$472:$T$483,'PO detail'!$Q$472:$Q$483,"Higher PO cost")</x:f>
        <x:v>0</x:v>
      </x:c>
      <x:c r="Y20" s="12" t="n">
        <x:f>E20-W20-X20</x:f>
        <x:v>0</x:v>
      </x:c>
      <x:c r="Z20" s="16" t="n">
        <x:f>E20*T20</x:f>
        <x:v>1295.6</x:v>
      </x:c>
      <x:c r="AA20" s="16" t="n">
        <x:f>W20*T20</x:f>
        <x:v>1295.6</x:v>
      </x:c>
      <x:c r="AB20" s="16" t="n">
        <x:f>X20*T20</x:f>
        <x:v>0</x:v>
      </x:c>
      <x:c r="AC20" s="16" t="n">
        <x:f>Y20*T20</x:f>
        <x:v>0</x:v>
      </x:c>
      <x:c r="AD20" s="16" t="n">
        <x:f>K20-Z20</x:f>
        <x:v>0</x:v>
      </x:c>
      <x:c r="AE20" s="16" t="n">
        <x:f>IF(ISNUMBER(U20),E20*(U20-T20),"n.a.")</x:f>
        <x:v>-29.82249999999995</x:v>
      </x:c>
      <x:c r="AF20" s="12" t="n">
        <x:f>G20-SUM('PO detail'!$U$472:$U$483)</x:f>
        <x:v>0</x:v>
      </x:c>
      <x:c r="AG20" s="16" t="n">
        <x:f>IF(ISNUMBER(U20),0,Z20)</x:f>
        <x:v>0</x:v>
      </x:c>
      <x:c r="AH20" s="17" t="str">
        <x:f>IF(AND(A20="WIRE",ISNUMBER(N20)),H20-N20,"n.a.")</x:f>
        <x:v>n.a.</x:v>
      </x:c>
    </x:row>
    <x:row r="21" ht="22" customHeight="1">
      <x:c r="A21" s="2" t="str">
        <x:v>WIRE</x:v>
      </x:c>
      <x:c r="B21" s="2" t="str">
        <x:v>10</x:v>
      </x:c>
      <x:c r="C21" s="2" t="str">
        <x:v>DL014BLK</x:v>
      </x:c>
      <x:c r="D21" s="2" t="str">
        <x:v>Botac Industrial Limited</x:v>
      </x:c>
      <x:c r="E21" s="7" t="n">
        <x:v>151000</x:v>
      </x:c>
      <x:c r="F21" s="7" t="n">
        <x:v>23975</x:v>
      </x:c>
      <x:c r="G21" s="7" t="n">
        <x:v>95000</x:v>
      </x:c>
      <x:c r="H21" s="8" t="n">
        <x:v>3.63</x:v>
      </x:c>
      <x:c r="I21" s="8" t="n">
        <x:v>1.91</x:v>
      </x:c>
      <x:c r="J21" s="2" t="n">
        <x:v>100</x:v>
      </x:c>
      <x:c r="K21" s="9" t="n">
        <x:v>5481.3</x:v>
      </x:c>
      <x:c r="L21" s="8" t="n">
        <x:v>1.91</x:v>
      </x:c>
      <x:c r="M21" s="8"/>
      <x:c r="N21" s="8" t="n">
        <x:v>3.63</x:v>
      </x:c>
      <x:c r="O21" s="2" t="n">
        <x:v>1</x:v>
      </x:c>
      <x:c r="P21" s="10" t="n">
        <x:v>46237</x:v>
      </x:c>
      <x:c r="Q21" s="10" t="n">
        <x:v>44774</x:v>
      </x:c>
      <x:c r="R21" s="2" t="str">
        <x:v>Same-product valuation: per 100</x:v>
      </x:c>
      <x:c r="S21" s="2" t="str">
        <x:v>Hold current standard; Chris blended standards already applied</x:v>
      </x:c>
      <x:c r="T21" s="15" t="n">
        <x:f>H21/J21</x:f>
        <x:v>0.0363</x:v>
      </x:c>
      <x:c r="U21" s="15" t="n">
        <x:f>IF(A21="WIRE",T21,IF(O21=1,I21*(1+IF(A21="POUC",Summary!$E$7,Summary!$K$7))/J21,"n.a."))</x:f>
        <x:v>0.0363</x:v>
      </x:c>
      <x:c r="V21" s="12" t="n">
        <x:f>SUM('PO detail'!$T$1894:$T$1898)</x:f>
        <x:v>151000</x:v>
      </x:c>
      <x:c r="W21" s="12" t="n">
        <x:f>SUMIFS('PO detail'!$T$1894:$T$1898,'PO detail'!$Q$1894:$Q$1898,"Baseline PO cost")</x:f>
        <x:v>151000</x:v>
      </x:c>
      <x:c r="X21" s="12" t="n">
        <x:f>SUMIFS('PO detail'!$T$1894:$T$1898,'PO detail'!$Q$1894:$Q$1898,"Higher PO cost")</x:f>
        <x:v>0</x:v>
      </x:c>
      <x:c r="Y21" s="12" t="n">
        <x:f>E21-W21-X21</x:f>
        <x:v>0</x:v>
      </x:c>
      <x:c r="Z21" s="16" t="n">
        <x:f>E21*T21</x:f>
        <x:v>5481.3</x:v>
      </x:c>
      <x:c r="AA21" s="16" t="n">
        <x:f>W21*T21</x:f>
        <x:v>5481.3</x:v>
      </x:c>
      <x:c r="AB21" s="16" t="n">
        <x:f>X21*T21</x:f>
        <x:v>0</x:v>
      </x:c>
      <x:c r="AC21" s="16" t="n">
        <x:f>Y21*T21</x:f>
        <x:v>0</x:v>
      </x:c>
      <x:c r="AD21" s="16" t="n">
        <x:f>K21-Z21</x:f>
        <x:v>0</x:v>
      </x:c>
      <x:c r="AE21" s="16" t="n">
        <x:f>IF(ISNUMBER(U21),E21*(U21-T21),"n.a.")</x:f>
        <x:v>0</x:v>
      </x:c>
      <x:c r="AF21" s="12" t="n">
        <x:f>G21-SUM('PO detail'!$U$1894:$U$1898)</x:f>
        <x:v>0</x:v>
      </x:c>
      <x:c r="AG21" s="16" t="n">
        <x:f>IF(ISNUMBER(U21),0,Z21)</x:f>
        <x:v>0</x:v>
      </x:c>
      <x:c r="AH21" s="17" t="n">
        <x:f>IF(AND(A21="WIRE",ISNUMBER(N21)),H21-N21,"n.a.")</x:f>
        <x:v>0</x:v>
      </x:c>
    </x:row>
    <x:row r="22" ht="22" customHeight="1">
      <x:c r="A22" s="2" t="str">
        <x:v>POUC</x:v>
      </x:c>
      <x:c r="B22" s="2" t="str">
        <x:v>60</x:v>
      </x:c>
      <x:c r="C22" s="2" t="str">
        <x:v>LET5</x:v>
      </x:c>
      <x:c r="D22" s="2" t="str">
        <x:v>LAMITEK USA, INC.</x:v>
      </x:c>
      <x:c r="E22" s="7" t="n">
        <x:v>71600</x:v>
      </x:c>
      <x:c r="F22" s="7" t="n">
        <x:v>22691.67</x:v>
      </x:c>
      <x:c r="G22" s="7" t="n">
        <x:v>105000</x:v>
      </x:c>
      <x:c r="H22" s="8" t="n">
        <x:v>7.07</x:v>
      </x:c>
      <x:c r="I22" s="8" t="n">
        <x:v>4.67</x:v>
      </x:c>
      <x:c r="J22" s="2" t="n">
        <x:v>100</x:v>
      </x:c>
      <x:c r="K22" s="9" t="n">
        <x:v>5062.12</x:v>
      </x:c>
      <x:c r="L22" s="8" t="n">
        <x:v>4.17</x:v>
      </x:c>
      <x:c r="M22" s="8" t="n">
        <x:v>4.670400000000001</x:v>
      </x:c>
      <x:c r="N22" s="8"/>
      <x:c r="O22" s="2" t="n">
        <x:v>1</x:v>
      </x:c>
      <x:c r="P22" s="10" t="n">
        <x:v>45902</x:v>
      </x:c>
      <x:c r="Q22" s="10" t="n">
        <x:v>46148</x:v>
      </x:c>
      <x:c r="R22" s="2" t="str">
        <x:v>Same-product valuation: per 100</x:v>
      </x:c>
      <x:c r="S22" s="2" t="str">
        <x:v>Chris Lamitek Pouches priced product</x:v>
      </x:c>
      <x:c r="T22" s="15" t="n">
        <x:f>H22/J22</x:f>
        <x:v>0.0707</x:v>
      </x:c>
      <x:c r="U22" s="15" t="n">
        <x:f>IF(A22="WIRE",T22,IF(O22=1,I22*(1+IF(A22="POUC",Summary!$E$7,Summary!$K$7))/J22,"n.a."))</x:f>
        <x:v>0.077055</x:v>
      </x:c>
      <x:c r="V22" s="12" t="n">
        <x:f>SUM('PO detail'!$T$1771:$T$1775)</x:f>
        <x:v>71600</x:v>
      </x:c>
      <x:c r="W22" s="12" t="n">
        <x:f>SUMIFS('PO detail'!$T$1771:$T$1775,'PO detail'!$Q$1771:$Q$1775,"Baseline PO cost")</x:f>
        <x:v>71600</x:v>
      </x:c>
      <x:c r="X22" s="12" t="n">
        <x:f>SUMIFS('PO detail'!$T$1771:$T$1775,'PO detail'!$Q$1771:$Q$1775,"Higher PO cost")</x:f>
        <x:v>0</x:v>
      </x:c>
      <x:c r="Y22" s="12" t="n">
        <x:f>E22-W22-X22</x:f>
        <x:v>0</x:v>
      </x:c>
      <x:c r="Z22" s="16" t="n">
        <x:f>E22*T22</x:f>
        <x:v>5062.12</x:v>
      </x:c>
      <x:c r="AA22" s="16" t="n">
        <x:f>W22*T22</x:f>
        <x:v>5062.12</x:v>
      </x:c>
      <x:c r="AB22" s="16" t="n">
        <x:f>X22*T22</x:f>
        <x:v>0</x:v>
      </x:c>
      <x:c r="AC22" s="16" t="n">
        <x:f>Y22*T22</x:f>
        <x:v>0</x:v>
      </x:c>
      <x:c r="AD22" s="16" t="n">
        <x:f>K22-Z22</x:f>
        <x:v>0</x:v>
      </x:c>
      <x:c r="AE22" s="16" t="n">
        <x:f>IF(ISNUMBER(U22),E22*(U22-T22),"n.a.")</x:f>
        <x:v>455.018</x:v>
      </x:c>
      <x:c r="AF22" s="12" t="n">
        <x:f>G22-SUM('PO detail'!$U$1771:$U$1775)</x:f>
        <x:v>39000</x:v>
      </x:c>
      <x:c r="AG22" s="16" t="n">
        <x:f>IF(ISNUMBER(U22),0,Z22)</x:f>
        <x:v>0</x:v>
      </x:c>
      <x:c r="AH22" s="17" t="str">
        <x:f>IF(AND(A22="WIRE",ISNUMBER(N22)),H22-N22,"n.a.")</x:f>
        <x:v>n.a.</x:v>
      </x:c>
    </x:row>
    <x:row r="23" ht="22" customHeight="1">
      <x:c r="A23" s="2" t="str">
        <x:v>COIL</x:v>
      </x:c>
      <x:c r="B23" s="2" t="str">
        <x:v>60</x:v>
      </x:c>
      <x:c r="C23" s="2" t="str">
        <x:v>9BLK12-4</x:v>
      </x:c>
      <x:c r="D23" s="2" t="str">
        <x:v>**PAY ACH** PVC SPIRAL SUPPLY</x:v>
      </x:c>
      <x:c r="E23" s="7" t="n">
        <x:v>41300</x:v>
      </x:c>
      <x:c r="F23" s="7" t="n">
        <x:v>18725</x:v>
      </x:c>
      <x:c r="G23" s="7" t="n">
        <x:v>31500</x:v>
      </x:c>
      <x:c r="H23" s="8" t="n">
        <x:v>3.94</x:v>
      </x:c>
      <x:c r="I23" s="8" t="n">
        <x:v>3.5</x:v>
      </x:c>
      <x:c r="J23" s="2" t="n">
        <x:v>100</x:v>
      </x:c>
      <x:c r="K23" s="9" t="n">
        <x:v>1627.22</x:v>
      </x:c>
      <x:c r="L23" s="8" t="n">
        <x:v>3.5</x:v>
      </x:c>
      <x:c r="M23" s="8"/>
      <x:c r="N23" s="8"/>
      <x:c r="O23" s="2" t="n">
        <x:v>1</x:v>
      </x:c>
      <x:c r="P23" s="10" t="n">
        <x:v>46143</x:v>
      </x:c>
      <x:c r="Q23" s="10" t="n">
        <x:v>45810</x:v>
      </x:c>
      <x:c r="R23" s="2" t="str">
        <x:v>Same-product valuation: per 100</x:v>
      </x:c>
      <x:c r="S23" s="2" t="str">
        <x:v>Chris PVC Coil priced product</x:v>
      </x:c>
      <x:c r="T23" s="15" t="n">
        <x:f>H23/J23</x:f>
        <x:v>0.0394</x:v>
      </x:c>
      <x:c r="U23" s="15" t="n">
        <x:f>IF(A23="WIRE",T23,IF(O23=1,I23*(1+IF(A23="POUC",Summary!$E$7,Summary!$K$7))/J23,"n.a."))</x:f>
        <x:v>0.038674999999999994</x:v>
      </x:c>
      <x:c r="V23" s="12" t="n">
        <x:f>SUM('PO detail'!$T$1433:$T$1443)</x:f>
        <x:v>41300</x:v>
      </x:c>
      <x:c r="W23" s="12" t="n">
        <x:f>SUMIFS('PO detail'!$T$1433:$T$1443,'PO detail'!$Q$1433:$Q$1443,"Baseline PO cost")</x:f>
        <x:v>41300</x:v>
      </x:c>
      <x:c r="X23" s="12" t="n">
        <x:f>SUMIFS('PO detail'!$T$1433:$T$1443,'PO detail'!$Q$1433:$Q$1443,"Higher PO cost")</x:f>
        <x:v>0</x:v>
      </x:c>
      <x:c r="Y23" s="12" t="n">
        <x:f>E23-W23-X23</x:f>
        <x:v>0</x:v>
      </x:c>
      <x:c r="Z23" s="16" t="n">
        <x:f>E23*T23</x:f>
        <x:v>1627.2199999999998</x:v>
      </x:c>
      <x:c r="AA23" s="16" t="n">
        <x:f>W23*T23</x:f>
        <x:v>1627.2199999999998</x:v>
      </x:c>
      <x:c r="AB23" s="16" t="n">
        <x:f>X23*T23</x:f>
        <x:v>0</x:v>
      </x:c>
      <x:c r="AC23" s="16" t="n">
        <x:f>Y23*T23</x:f>
        <x:v>0</x:v>
      </x:c>
      <x:c r="AD23" s="16" t="n">
        <x:f>K23-Z23</x:f>
        <x:v>2.2737367544323206e-13</x:v>
      </x:c>
      <x:c r="AE23" s="16" t="n">
        <x:f>IF(ISNUMBER(U23),E23*(U23-T23),"n.a.")</x:f>
        <x:v>-29.94250000000014</x:v>
      </x:c>
      <x:c r="AF23" s="12" t="n">
        <x:f>G23-SUM('PO detail'!$U$1433:$U$1443)</x:f>
        <x:v>0</x:v>
      </x:c>
      <x:c r="AG23" s="16" t="n">
        <x:f>IF(ISNUMBER(U23),0,Z23)</x:f>
        <x:v>0</x:v>
      </x:c>
      <x:c r="AH23" s="17" t="str">
        <x:f>IF(AND(A23="WIRE",ISNUMBER(N23)),H23-N23,"n.a.")</x:f>
        <x:v>n.a.</x:v>
      </x:c>
    </x:row>
    <x:row r="24" ht="22" customHeight="1">
      <x:c r="A24" s="2" t="str">
        <x:v>POUC</x:v>
      </x:c>
      <x:c r="B24" s="2" t="str">
        <x:v>60</x:v>
      </x:c>
      <x:c r="C24" s="2" t="str">
        <x:v>PRC5</x:v>
      </x:c>
      <x:c r="D24" s="2" t="str">
        <x:v>LAMITEK USA, INC.</x:v>
      </x:c>
      <x:c r="E24" s="7" t="n">
        <x:v>94800</x:v>
      </x:c>
      <x:c r="F24" s="7" t="n">
        <x:v>18650</x:v>
      </x:c>
      <x:c r="G24" s="7" t="n">
        <x:v>210000</x:v>
      </x:c>
      <x:c r="H24" s="8" t="n">
        <x:v>0.98</x:v>
      </x:c>
      <x:c r="I24" s="8" t="n">
        <x:v>0.65</x:v>
      </x:c>
      <x:c r="J24" s="2" t="n">
        <x:v>100</x:v>
      </x:c>
      <x:c r="K24" s="9" t="n">
        <x:v>929.04</x:v>
      </x:c>
      <x:c r="L24" s="8" t="n">
        <x:v>0.58</x:v>
      </x:c>
      <x:c r="M24" s="8" t="n">
        <x:v>0.6496000000000001</x:v>
      </x:c>
      <x:c r="N24" s="8"/>
      <x:c r="O24" s="2" t="n">
        <x:v>1</x:v>
      </x:c>
      <x:c r="P24" s="10" t="n">
        <x:v>45902</x:v>
      </x:c>
      <x:c r="Q24" s="10" t="n">
        <x:v>46148</x:v>
      </x:c>
      <x:c r="R24" s="2" t="str">
        <x:v>Same-product valuation: per 100</x:v>
      </x:c>
      <x:c r="S24" s="2" t="str">
        <x:v>Chris Lamitek Pouches priced product</x:v>
      </x:c>
      <x:c r="T24" s="15" t="n">
        <x:f>H24/J24</x:f>
        <x:v>0.0098</x:v>
      </x:c>
      <x:c r="U24" s="15" t="n">
        <x:f>IF(A24="WIRE",T24,IF(O24=1,I24*(1+IF(A24="POUC",Summary!$E$7,Summary!$K$7))/J24,"n.a."))</x:f>
        <x:v>0.010725</x:v>
      </x:c>
      <x:c r="V24" s="12" t="n">
        <x:f>SUM('PO detail'!$T$1829:$T$1831)</x:f>
        <x:v>94800</x:v>
      </x:c>
      <x:c r="W24" s="12" t="n">
        <x:f>SUMIFS('PO detail'!$T$1829:$T$1831,'PO detail'!$Q$1829:$Q$1831,"Baseline PO cost")</x:f>
        <x:v>94800</x:v>
      </x:c>
      <x:c r="X24" s="12" t="n">
        <x:f>SUMIFS('PO detail'!$T$1829:$T$1831,'PO detail'!$Q$1829:$Q$1831,"Higher PO cost")</x:f>
        <x:v>0</x:v>
      </x:c>
      <x:c r="Y24" s="12" t="n">
        <x:f>E24-W24-X24</x:f>
        <x:v>0</x:v>
      </x:c>
      <x:c r="Z24" s="16" t="n">
        <x:f>E24*T24</x:f>
        <x:v>929.04</x:v>
      </x:c>
      <x:c r="AA24" s="16" t="n">
        <x:f>W24*T24</x:f>
        <x:v>929.04</x:v>
      </x:c>
      <x:c r="AB24" s="16" t="n">
        <x:f>X24*T24</x:f>
        <x:v>0</x:v>
      </x:c>
      <x:c r="AC24" s="16" t="n">
        <x:f>Y24*T24</x:f>
        <x:v>0</x:v>
      </x:c>
      <x:c r="AD24" s="16" t="n">
        <x:f>K24-Z24</x:f>
        <x:v>0</x:v>
      </x:c>
      <x:c r="AE24" s="16" t="n">
        <x:f>IF(ISNUMBER(U24),E24*(U24-T24),"n.a.")</x:f>
        <x:v>87.69000000000004</x:v>
      </x:c>
      <x:c r="AF24" s="12" t="n">
        <x:f>G24-SUM('PO detail'!$U$1829:$U$1831)</x:f>
        <x:v>150000</x:v>
      </x:c>
      <x:c r="AG24" s="16" t="n">
        <x:f>IF(ISNUMBER(U24),0,Z24)</x:f>
        <x:v>0</x:v>
      </x:c>
      <x:c r="AH24" s="17" t="str">
        <x:f>IF(AND(A24="WIRE",ISNUMBER(N24)),H24-N24,"n.a.")</x:f>
        <x:v>n.a.</x:v>
      </x:c>
    </x:row>
    <x:row r="25" ht="22" customHeight="1">
      <x:c r="A25" s="2" t="str">
        <x:v>COIL</x:v>
      </x:c>
      <x:c r="B25" s="2" t="str">
        <x:v>10</x:v>
      </x:c>
      <x:c r="C25" s="2" t="str">
        <x:v>18BLK12-4</x:v>
      </x:c>
      <x:c r="D25" s="2" t="str">
        <x:v>**PAY ACH** PVC SPIRAL SUPPLY</x:v>
      </x:c>
      <x:c r="E25" s="7" t="n">
        <x:v>22300</x:v>
      </x:c>
      <x:c r="F25" s="7" t="n">
        <x:v>18091.67</x:v>
      </x:c>
      <x:c r="G25" s="7" t="n">
        <x:v>21000</x:v>
      </x:c>
      <x:c r="H25" s="8" t="n">
        <x:v>11.63</x:v>
      </x:c>
      <x:c r="I25" s="8" t="n">
        <x:v>10.31</x:v>
      </x:c>
      <x:c r="J25" s="2" t="n">
        <x:v>100</x:v>
      </x:c>
      <x:c r="K25" s="9" t="n">
        <x:v>2605.1200000000003</x:v>
      </x:c>
      <x:c r="L25" s="8" t="n">
        <x:v>10.31</x:v>
      </x:c>
      <x:c r="M25" s="8"/>
      <x:c r="N25" s="8"/>
      <x:c r="O25" s="2" t="n">
        <x:v>1</x:v>
      </x:c>
      <x:c r="P25" s="10" t="n">
        <x:v>46143</x:v>
      </x:c>
      <x:c r="Q25" s="10" t="n">
        <x:v>45810</x:v>
      </x:c>
      <x:c r="R25" s="2" t="str">
        <x:v>Same-product valuation: per 100</x:v>
      </x:c>
      <x:c r="S25" s="2" t="str">
        <x:v>Chris PVC Coil priced product</x:v>
      </x:c>
      <x:c r="T25" s="15" t="n">
        <x:f>H25/J25</x:f>
        <x:v>0.11630000000000001</x:v>
      </x:c>
      <x:c r="U25" s="15" t="n">
        <x:f>IF(A25="WIRE",T25,IF(O25=1,I25*(1+IF(A25="POUC",Summary!$E$7,Summary!$K$7))/J25,"n.a."))</x:f>
        <x:v>0.1139255</x:v>
      </x:c>
      <x:c r="V25" s="12" t="n">
        <x:f>SUM('PO detail'!$T$237:$T$249)</x:f>
        <x:v>22300</x:v>
      </x:c>
      <x:c r="W25" s="12" t="n">
        <x:f>SUMIFS('PO detail'!$T$237:$T$249,'PO detail'!$Q$237:$Q$249,"Baseline PO cost")</x:f>
        <x:v>22300</x:v>
      </x:c>
      <x:c r="X25" s="12" t="n">
        <x:f>SUMIFS('PO detail'!$T$237:$T$249,'PO detail'!$Q$237:$Q$249,"Higher PO cost")</x:f>
        <x:v>0</x:v>
      </x:c>
      <x:c r="Y25" s="12" t="n">
        <x:f>E25-W25-X25</x:f>
        <x:v>0</x:v>
      </x:c>
      <x:c r="Z25" s="16" t="n">
        <x:f>E25*T25</x:f>
        <x:v>2593.4900000000002</x:v>
      </x:c>
      <x:c r="AA25" s="16" t="n">
        <x:f>W25*T25</x:f>
        <x:v>2593.4900000000002</x:v>
      </x:c>
      <x:c r="AB25" s="16" t="n">
        <x:f>X25*T25</x:f>
        <x:v>0</x:v>
      </x:c>
      <x:c r="AC25" s="16" t="n">
        <x:f>Y25*T25</x:f>
        <x:v>0</x:v>
      </x:c>
      <x:c r="AD25" s="16" t="n">
        <x:f>K25-Z25</x:f>
        <x:v>11.63000000000011</x:v>
      </x:c>
      <x:c r="AE25" s="16" t="n">
        <x:f>IF(ISNUMBER(U25),E25*(U25-T25),"n.a.")</x:f>
        <x:v>-52.951350000000346</x:v>
      </x:c>
      <x:c r="AF25" s="12" t="n">
        <x:f>G25-SUM('PO detail'!$U$237:$U$249)</x:f>
        <x:v>0</x:v>
      </x:c>
      <x:c r="AG25" s="16" t="n">
        <x:f>IF(ISNUMBER(U25),0,Z25)</x:f>
        <x:v>0</x:v>
      </x:c>
      <x:c r="AH25" s="17" t="str">
        <x:f>IF(AND(A25="WIRE",ISNUMBER(N25)),H25-N25,"n.a.")</x:f>
        <x:v>n.a.</x:v>
      </x:c>
    </x:row>
    <x:row r="26" ht="22" customHeight="1">
      <x:c r="A26" s="2" t="str">
        <x:v>COIL</x:v>
      </x:c>
      <x:c r="B26" s="2" t="str">
        <x:v>10</x:v>
      </x:c>
      <x:c r="C26" s="2" t="str">
        <x:v>20BLK12-4</x:v>
      </x:c>
      <x:c r="D26" s="2" t="str">
        <x:v>**PAY ACH** PVC SPIRAL SUPPLY</x:v>
      </x:c>
      <x:c r="E26" s="7" t="n">
        <x:v>30200</x:v>
      </x:c>
      <x:c r="F26" s="7" t="n">
        <x:v>17783.33</x:v>
      </x:c>
      <x:c r="G26" s="7" t="n">
        <x:v>21000</x:v>
      </x:c>
      <x:c r="H26" s="8" t="n">
        <x:v>12.46</x:v>
      </x:c>
      <x:c r="I26" s="8" t="n">
        <x:v>11.05</x:v>
      </x:c>
      <x:c r="J26" s="2" t="n">
        <x:v>100</x:v>
      </x:c>
      <x:c r="K26" s="9" t="n">
        <x:v>3762.92</x:v>
      </x:c>
      <x:c r="L26" s="8" t="n">
        <x:v>11.05</x:v>
      </x:c>
      <x:c r="M26" s="8"/>
      <x:c r="N26" s="8"/>
      <x:c r="O26" s="2" t="n">
        <x:v>1</x:v>
      </x:c>
      <x:c r="P26" s="10" t="n">
        <x:v>46143</x:v>
      </x:c>
      <x:c r="Q26" s="10" t="n">
        <x:v>45810</x:v>
      </x:c>
      <x:c r="R26" s="2" t="str">
        <x:v>Same-product valuation: per 100</x:v>
      </x:c>
      <x:c r="S26" s="2" t="str">
        <x:v>Chris PVC Coil priced product</x:v>
      </x:c>
      <x:c r="T26" s="15" t="n">
        <x:f>H26/J26</x:f>
        <x:v>0.1246</x:v>
      </x:c>
      <x:c r="U26" s="15" t="n">
        <x:f>IF(A26="WIRE",T26,IF(O26=1,I26*(1+IF(A26="POUC",Summary!$E$7,Summary!$K$7))/J26,"n.a."))</x:f>
        <x:v>0.1221025</x:v>
      </x:c>
      <x:c r="V26" s="12" t="n">
        <x:f>SUM('PO detail'!$T$273:$T$285)</x:f>
        <x:v>30200</x:v>
      </x:c>
      <x:c r="W26" s="12" t="n">
        <x:f>SUMIFS('PO detail'!$T$273:$T$285,'PO detail'!$Q$273:$Q$285,"Baseline PO cost")</x:f>
        <x:v>30200</x:v>
      </x:c>
      <x:c r="X26" s="12" t="n">
        <x:f>SUMIFS('PO detail'!$T$273:$T$285,'PO detail'!$Q$273:$Q$285,"Higher PO cost")</x:f>
        <x:v>0</x:v>
      </x:c>
      <x:c r="Y26" s="12" t="n">
        <x:f>E26-W26-X26</x:f>
        <x:v>0</x:v>
      </x:c>
      <x:c r="Z26" s="16" t="n">
        <x:f>E26*T26</x:f>
        <x:v>3762.92</x:v>
      </x:c>
      <x:c r="AA26" s="16" t="n">
        <x:f>W26*T26</x:f>
        <x:v>3762.92</x:v>
      </x:c>
      <x:c r="AB26" s="16" t="n">
        <x:f>X26*T26</x:f>
        <x:v>0</x:v>
      </x:c>
      <x:c r="AC26" s="16" t="n">
        <x:f>Y26*T26</x:f>
        <x:v>0</x:v>
      </x:c>
      <x:c r="AD26" s="16" t="n">
        <x:f>K26-Z26</x:f>
        <x:v>0</x:v>
      </x:c>
      <x:c r="AE26" s="16" t="n">
        <x:f>IF(ISNUMBER(U26),E26*(U26-T26),"n.a.")</x:f>
        <x:v>-75.4245</x:v>
      </x:c>
      <x:c r="AF26" s="12" t="n">
        <x:f>G26-SUM('PO detail'!$U$273:$U$285)</x:f>
        <x:v>0</x:v>
      </x:c>
      <x:c r="AG26" s="16" t="n">
        <x:f>IF(ISNUMBER(U26),0,Z26)</x:f>
        <x:v>0</x:v>
      </x:c>
      <x:c r="AH26" s="17" t="str">
        <x:f>IF(AND(A26="WIRE",ISNUMBER(N26)),H26-N26,"n.a.")</x:f>
        <x:v>n.a.</x:v>
      </x:c>
    </x:row>
    <x:row r="27" ht="22" customHeight="1">
      <x:c r="A27" s="2" t="str">
        <x:v>COIL</x:v>
      </x:c>
      <x:c r="B27" s="2" t="str">
        <x:v>60</x:v>
      </x:c>
      <x:c r="C27" s="2" t="str">
        <x:v>16BLK12-4</x:v>
      </x:c>
      <x:c r="D27" s="2" t="str">
        <x:v>**PAY ACH** PVC SPIRAL SUPPLY</x:v>
      </x:c>
      <x:c r="E27" s="7" t="n">
        <x:v>24400</x:v>
      </x:c>
      <x:c r="F27" s="7" t="n">
        <x:v>16975</x:v>
      </x:c>
      <x:c r="G27" s="7" t="n">
        <x:v>42000</x:v>
      </x:c>
      <x:c r="H27" s="8" t="n">
        <x:v>9.24</x:v>
      </x:c>
      <x:c r="I27" s="8" t="n">
        <x:v>8.19</x:v>
      </x:c>
      <x:c r="J27" s="2" t="n">
        <x:v>100</x:v>
      </x:c>
      <x:c r="K27" s="9" t="n">
        <x:v>2273.04</x:v>
      </x:c>
      <x:c r="L27" s="8" t="n">
        <x:v>8.19</x:v>
      </x:c>
      <x:c r="M27" s="8"/>
      <x:c r="N27" s="8"/>
      <x:c r="O27" s="2" t="n">
        <x:v>1</x:v>
      </x:c>
      <x:c r="P27" s="10" t="n">
        <x:v>46143</x:v>
      </x:c>
      <x:c r="Q27" s="10" t="n">
        <x:v>45810</x:v>
      </x:c>
      <x:c r="R27" s="2" t="str">
        <x:v>Same-product valuation: per 100</x:v>
      </x:c>
      <x:c r="S27" s="2" t="str">
        <x:v>Chris PVC Coil priced product</x:v>
      </x:c>
      <x:c r="T27" s="15" t="n">
        <x:f>H27/J27</x:f>
        <x:v>0.0924</x:v>
      </x:c>
      <x:c r="U27" s="15" t="n">
        <x:f>IF(A27="WIRE",T27,IF(O27=1,I27*(1+IF(A27="POUC",Summary!$E$7,Summary!$K$7))/J27,"n.a."))</x:f>
        <x:v>0.0904995</x:v>
      </x:c>
      <x:c r="V27" s="12" t="n">
        <x:f>SUM('PO detail'!$T$1138:$T$1148)</x:f>
        <x:v>24400</x:v>
      </x:c>
      <x:c r="W27" s="12" t="n">
        <x:f>SUMIFS('PO detail'!$T$1138:$T$1148,'PO detail'!$Q$1138:$Q$1148,"Baseline PO cost")</x:f>
        <x:v>24400</x:v>
      </x:c>
      <x:c r="X27" s="12" t="n">
        <x:f>SUMIFS('PO detail'!$T$1138:$T$1148,'PO detail'!$Q$1138:$Q$1148,"Higher PO cost")</x:f>
        <x:v>0</x:v>
      </x:c>
      <x:c r="Y27" s="12" t="n">
        <x:f>E27-W27-X27</x:f>
        <x:v>0</x:v>
      </x:c>
      <x:c r="Z27" s="16" t="n">
        <x:f>E27*T27</x:f>
        <x:v>2254.56</x:v>
      </x:c>
      <x:c r="AA27" s="16" t="n">
        <x:f>W27*T27</x:f>
        <x:v>2254.56</x:v>
      </x:c>
      <x:c r="AB27" s="16" t="n">
        <x:f>X27*T27</x:f>
        <x:v>0</x:v>
      </x:c>
      <x:c r="AC27" s="16" t="n">
        <x:f>Y27*T27</x:f>
        <x:v>0</x:v>
      </x:c>
      <x:c r="AD27" s="16" t="n">
        <x:f>K27-Z27</x:f>
        <x:v>18.480000000000018</x:v>
      </x:c>
      <x:c r="AE27" s="16" t="n">
        <x:f>IF(ISNUMBER(U27),E27*(U27-T27),"n.a.")</x:f>
        <x:v>-46.372199999999985</x:v>
      </x:c>
      <x:c r="AF27" s="12" t="n">
        <x:f>G27-SUM('PO detail'!$U$1138:$U$1148)</x:f>
        <x:v>0</x:v>
      </x:c>
      <x:c r="AG27" s="16" t="n">
        <x:f>IF(ISNUMBER(U27),0,Z27)</x:f>
        <x:v>0</x:v>
      </x:c>
      <x:c r="AH27" s="17" t="str">
        <x:f>IF(AND(A27="WIRE",ISNUMBER(N27)),H27-N27,"n.a.")</x:f>
        <x:v>n.a.</x:v>
      </x:c>
    </x:row>
    <x:row r="28" ht="22" customHeight="1">
      <x:c r="A28" s="2" t="str">
        <x:v>COIL</x:v>
      </x:c>
      <x:c r="B28" s="2" t="str">
        <x:v>30</x:v>
      </x:c>
      <x:c r="C28" s="2" t="str">
        <x:v>18BLK12-4</x:v>
      </x:c>
      <x:c r="D28" s="2" t="str">
        <x:v>**PAY ACH** PVC SPIRAL SUPPLY</x:v>
      </x:c>
      <x:c r="E28" s="7" t="n">
        <x:v>44300</x:v>
      </x:c>
      <x:c r="F28" s="7" t="n">
        <x:v>16941.67</x:v>
      </x:c>
      <x:c r="G28" s="7" t="n">
        <x:v>15400</x:v>
      </x:c>
      <x:c r="H28" s="8" t="n">
        <x:v>11.63</x:v>
      </x:c>
      <x:c r="I28" s="8" t="n">
        <x:v>10.31</x:v>
      </x:c>
      <x:c r="J28" s="2" t="n">
        <x:v>100</x:v>
      </x:c>
      <x:c r="K28" s="9" t="n">
        <x:v>5163.72</x:v>
      </x:c>
      <x:c r="L28" s="8" t="n">
        <x:v>10.31</x:v>
      </x:c>
      <x:c r="M28" s="8"/>
      <x:c r="N28" s="8"/>
      <x:c r="O28" s="2" t="n">
        <x:v>1</x:v>
      </x:c>
      <x:c r="P28" s="10" t="n">
        <x:v>46143</x:v>
      </x:c>
      <x:c r="Q28" s="10" t="n">
        <x:v>45810</x:v>
      </x:c>
      <x:c r="R28" s="2" t="str">
        <x:v>Same-product valuation: per 100</x:v>
      </x:c>
      <x:c r="S28" s="2" t="str">
        <x:v>Chris PVC Coil priced product</x:v>
      </x:c>
      <x:c r="T28" s="15" t="n">
        <x:f>H28/J28</x:f>
        <x:v>0.11630000000000001</x:v>
      </x:c>
      <x:c r="U28" s="15" t="n">
        <x:f>IF(A28="WIRE",T28,IF(O28=1,I28*(1+IF(A28="POUC",Summary!$E$7,Summary!$K$7))/J28,"n.a."))</x:f>
        <x:v>0.1139255</x:v>
      </x:c>
      <x:c r="V28" s="12" t="n">
        <x:f>SUM('PO detail'!$T$805:$T$815)</x:f>
        <x:v>44300</x:v>
      </x:c>
      <x:c r="W28" s="12" t="n">
        <x:f>SUMIFS('PO detail'!$T$805:$T$815,'PO detail'!$Q$805:$Q$815,"Baseline PO cost")</x:f>
        <x:v>44300</x:v>
      </x:c>
      <x:c r="X28" s="12" t="n">
        <x:f>SUMIFS('PO detail'!$T$805:$T$815,'PO detail'!$Q$805:$Q$815,"Higher PO cost")</x:f>
        <x:v>0</x:v>
      </x:c>
      <x:c r="Y28" s="12" t="n">
        <x:f>E28-W28-X28</x:f>
        <x:v>0</x:v>
      </x:c>
      <x:c r="Z28" s="16" t="n">
        <x:f>E28*T28</x:f>
        <x:v>5152.090000000001</x:v>
      </x:c>
      <x:c r="AA28" s="16" t="n">
        <x:f>W28*T28</x:f>
        <x:v>5152.090000000001</x:v>
      </x:c>
      <x:c r="AB28" s="16" t="n">
        <x:f>X28*T28</x:f>
        <x:v>0</x:v>
      </x:c>
      <x:c r="AC28" s="16" t="n">
        <x:f>Y28*T28</x:f>
        <x:v>0</x:v>
      </x:c>
      <x:c r="AD28" s="16" t="n">
        <x:f>K28-Z28</x:f>
        <x:v>11.6299999999992</x:v>
      </x:c>
      <x:c r="AE28" s="16" t="n">
        <x:f>IF(ISNUMBER(U28),E28*(U28-T28),"n.a.")</x:f>
        <x:v>-105.19035000000069</x:v>
      </x:c>
      <x:c r="AF28" s="12" t="n">
        <x:f>G28-SUM('PO detail'!$U$805:$U$815)</x:f>
        <x:v>0</x:v>
      </x:c>
      <x:c r="AG28" s="16" t="n">
        <x:f>IF(ISNUMBER(U28),0,Z28)</x:f>
        <x:v>0</x:v>
      </x:c>
      <x:c r="AH28" s="17" t="str">
        <x:f>IF(AND(A28="WIRE",ISNUMBER(N28)),H28-N28,"n.a.")</x:f>
        <x:v>n.a.</x:v>
      </x:c>
    </x:row>
    <x:row r="29" ht="22" customHeight="1">
      <x:c r="A29" s="2" t="str">
        <x:v>COIL</x:v>
      </x:c>
      <x:c r="B29" s="2" t="str">
        <x:v>10</x:v>
      </x:c>
      <x:c r="C29" s="2" t="str">
        <x:v>11BLK12-4</x:v>
      </x:c>
      <x:c r="D29" s="2" t="str">
        <x:v>**PAY ACH** PVC SPIRAL SUPPLY</x:v>
      </x:c>
      <x:c r="E29" s="7" t="n">
        <x:v>19100</x:v>
      </x:c>
      <x:c r="F29" s="7" t="n">
        <x:v>16450</x:v>
      </x:c>
      <x:c r="G29" s="7" t="n">
        <x:v>33600</x:v>
      </x:c>
      <x:c r="H29" s="8" t="n">
        <x:v>5.59</x:v>
      </x:c>
      <x:c r="I29" s="8" t="n">
        <x:v>4.96</x:v>
      </x:c>
      <x:c r="J29" s="2" t="n">
        <x:v>100</x:v>
      </x:c>
      <x:c r="K29" s="9" t="n">
        <x:v>1067.69</x:v>
      </x:c>
      <x:c r="L29" s="8" t="n">
        <x:v>4.96</x:v>
      </x:c>
      <x:c r="M29" s="8"/>
      <x:c r="N29" s="8"/>
      <x:c r="O29" s="2" t="n">
        <x:v>1</x:v>
      </x:c>
      <x:c r="P29" s="10" t="n">
        <x:v>46143</x:v>
      </x:c>
      <x:c r="Q29" s="10" t="n">
        <x:v>45810</x:v>
      </x:c>
      <x:c r="R29" s="2" t="str">
        <x:v>Same-product valuation: per 100</x:v>
      </x:c>
      <x:c r="S29" s="2" t="str">
        <x:v>Chris PVC Coil priced product</x:v>
      </x:c>
      <x:c r="T29" s="15" t="n">
        <x:f>H29/J29</x:f>
        <x:v>0.0559</x:v>
      </x:c>
      <x:c r="U29" s="15" t="n">
        <x:f>IF(A29="WIRE",T29,IF(O29=1,I29*(1+IF(A29="POUC",Summary!$E$7,Summary!$K$7))/J29,"n.a."))</x:f>
        <x:v>0.054807999999999996</x:v>
      </x:c>
      <x:c r="V29" s="12" t="n">
        <x:f>SUM('PO detail'!$T$60:$T$69)</x:f>
        <x:v>19100</x:v>
      </x:c>
      <x:c r="W29" s="12" t="n">
        <x:f>SUMIFS('PO detail'!$T$60:$T$69,'PO detail'!$Q$60:$Q$69,"Baseline PO cost")</x:f>
        <x:v>19100</x:v>
      </x:c>
      <x:c r="X29" s="12" t="n">
        <x:f>SUMIFS('PO detail'!$T$60:$T$69,'PO detail'!$Q$60:$Q$69,"Higher PO cost")</x:f>
        <x:v>0</x:v>
      </x:c>
      <x:c r="Y29" s="12" t="n">
        <x:f>E29-W29-X29</x:f>
        <x:v>0</x:v>
      </x:c>
      <x:c r="Z29" s="16" t="n">
        <x:f>E29*T29</x:f>
        <x:v>1067.69</x:v>
      </x:c>
      <x:c r="AA29" s="16" t="n">
        <x:f>W29*T29</x:f>
        <x:v>1067.69</x:v>
      </x:c>
      <x:c r="AB29" s="16" t="n">
        <x:f>X29*T29</x:f>
        <x:v>0</x:v>
      </x:c>
      <x:c r="AC29" s="16" t="n">
        <x:f>Y29*T29</x:f>
        <x:v>0</x:v>
      </x:c>
      <x:c r="AD29" s="16" t="n">
        <x:f>K29-Z29</x:f>
        <x:v>0</x:v>
      </x:c>
      <x:c r="AE29" s="16" t="n">
        <x:f>IF(ISNUMBER(U29),E29*(U29-T29),"n.a.")</x:f>
        <x:v>-20.857200000000052</x:v>
      </x:c>
      <x:c r="AF29" s="12" t="n">
        <x:f>G29-SUM('PO detail'!$U$60:$U$69)</x:f>
        <x:v>0</x:v>
      </x:c>
      <x:c r="AG29" s="16" t="n">
        <x:f>IF(ISNUMBER(U29),0,Z29)</x:f>
        <x:v>0</x:v>
      </x:c>
      <x:c r="AH29" s="17" t="str">
        <x:f>IF(AND(A29="WIRE",ISNUMBER(N29)),H29-N29,"n.a.")</x:f>
        <x:v>n.a.</x:v>
      </x:c>
    </x:row>
    <x:row r="30" ht="22" customHeight="1">
      <x:c r="A30" s="2" t="str">
        <x:v>WIRE</x:v>
      </x:c>
      <x:c r="B30" s="2" t="str">
        <x:v>10</x:v>
      </x:c>
      <x:c r="C30" s="2" t="str">
        <x:v>DL716BLK</x:v>
      </x:c>
      <x:c r="D30" s="2" t="str">
        <x:v>Botac Industrial Limited</x:v>
      </x:c>
      <x:c r="E30" s="7" t="n">
        <x:v>96800</x:v>
      </x:c>
      <x:c r="F30" s="7" t="n">
        <x:v>16375</x:v>
      </x:c>
      <x:c r="G30" s="7" t="n">
        <x:v>55000</x:v>
      </x:c>
      <x:c r="H30" s="8" t="n">
        <x:v>7.32</x:v>
      </x:c>
      <x:c r="I30" s="8" t="n">
        <x:v>3.85</x:v>
      </x:c>
      <x:c r="J30" s="2" t="n">
        <x:v>100</x:v>
      </x:c>
      <x:c r="K30" s="9" t="n">
        <x:v>7085.76</x:v>
      </x:c>
      <x:c r="L30" s="8" t="n">
        <x:v>3.85</x:v>
      </x:c>
      <x:c r="M30" s="8"/>
      <x:c r="N30" s="8" t="n">
        <x:v>7.32</x:v>
      </x:c>
      <x:c r="O30" s="2" t="n">
        <x:v>1</x:v>
      </x:c>
      <x:c r="P30" s="10" t="n">
        <x:v>46237</x:v>
      </x:c>
      <x:c r="Q30" s="10" t="n">
        <x:v>44774</x:v>
      </x:c>
      <x:c r="R30" s="2" t="str">
        <x:v>Same-product valuation: per 100</x:v>
      </x:c>
      <x:c r="S30" s="2" t="str">
        <x:v>Hold current standard; Chris blended standards already applied</x:v>
      </x:c>
      <x:c r="T30" s="15" t="n">
        <x:f>H30/J30</x:f>
        <x:v>0.0732</x:v>
      </x:c>
      <x:c r="U30" s="15" t="n">
        <x:f>IF(A30="WIRE",T30,IF(O30=1,I30*(1+IF(A30="POUC",Summary!$E$7,Summary!$K$7))/J30,"n.a."))</x:f>
        <x:v>0.0732</x:v>
      </x:c>
      <x:c r="V30" s="12" t="n">
        <x:f>SUM('PO detail'!$T$2007:$T$2011)</x:f>
        <x:v>96800</x:v>
      </x:c>
      <x:c r="W30" s="12" t="n">
        <x:f>SUMIFS('PO detail'!$T$2007:$T$2011,'PO detail'!$Q$2007:$Q$2011,"Baseline PO cost")</x:f>
        <x:v>96800</x:v>
      </x:c>
      <x:c r="X30" s="12" t="n">
        <x:f>SUMIFS('PO detail'!$T$2007:$T$2011,'PO detail'!$Q$2007:$Q$2011,"Higher PO cost")</x:f>
        <x:v>0</x:v>
      </x:c>
      <x:c r="Y30" s="12" t="n">
        <x:f>E30-W30-X30</x:f>
        <x:v>0</x:v>
      </x:c>
      <x:c r="Z30" s="16" t="n">
        <x:f>E30*T30</x:f>
        <x:v>7085.76</x:v>
      </x:c>
      <x:c r="AA30" s="16" t="n">
        <x:f>W30*T30</x:f>
        <x:v>7085.76</x:v>
      </x:c>
      <x:c r="AB30" s="16" t="n">
        <x:f>X30*T30</x:f>
        <x:v>0</x:v>
      </x:c>
      <x:c r="AC30" s="16" t="n">
        <x:f>Y30*T30</x:f>
        <x:v>0</x:v>
      </x:c>
      <x:c r="AD30" s="16" t="n">
        <x:f>K30-Z30</x:f>
        <x:v>0</x:v>
      </x:c>
      <x:c r="AE30" s="16" t="n">
        <x:f>IF(ISNUMBER(U30),E30*(U30-T30),"n.a.")</x:f>
        <x:v>0</x:v>
      </x:c>
      <x:c r="AF30" s="12" t="n">
        <x:f>G30-SUM('PO detail'!$U$2007:$U$2011)</x:f>
        <x:v>0</x:v>
      </x:c>
      <x:c r="AG30" s="16" t="n">
        <x:f>IF(ISNUMBER(U30),0,Z30)</x:f>
        <x:v>0</x:v>
      </x:c>
      <x:c r="AH30" s="17" t="n">
        <x:f>IF(AND(A30="WIRE",ISNUMBER(N30)),H30-N30,"n.a.")</x:f>
        <x:v>0</x:v>
      </x:c>
    </x:row>
    <x:row r="31" ht="22" customHeight="1">
      <x:c r="A31" s="2" t="str">
        <x:v>COIL</x:v>
      </x:c>
      <x:c r="B31" s="2" t="str">
        <x:v>60</x:v>
      </x:c>
      <x:c r="C31" s="2" t="str">
        <x:v>7BLK12-4</x:v>
      </x:c>
      <x:c r="D31" s="2" t="str">
        <x:v>**PAY ACH** PVC SPIRAL SUPPLY</x:v>
      </x:c>
      <x:c r="E31" s="7" t="n">
        <x:v>39500</x:v>
      </x:c>
      <x:c r="F31" s="7" t="n">
        <x:v>16166.67</x:v>
      </x:c>
      <x:c r="G31" s="7" t="n">
        <x:v>25000</x:v>
      </x:c>
      <x:c r="H31" s="8" t="n">
        <x:v>3.28</x:v>
      </x:c>
      <x:c r="I31" s="8" t="n">
        <x:v>2.9</x:v>
      </x:c>
      <x:c r="J31" s="2" t="n">
        <x:v>100</x:v>
      </x:c>
      <x:c r="K31" s="9" t="n">
        <x:v>1295.6</x:v>
      </x:c>
      <x:c r="L31" s="8" t="n">
        <x:v>2.9</x:v>
      </x:c>
      <x:c r="M31" s="8"/>
      <x:c r="N31" s="8"/>
      <x:c r="O31" s="2" t="n">
        <x:v>1</x:v>
      </x:c>
      <x:c r="P31" s="10" t="n">
        <x:v>46143</x:v>
      </x:c>
      <x:c r="Q31" s="10" t="n">
        <x:v>45810</x:v>
      </x:c>
      <x:c r="R31" s="2" t="str">
        <x:v>Same-product valuation: per 100</x:v>
      </x:c>
      <x:c r="S31" s="2" t="str">
        <x:v>Chris PVC Coil priced product</x:v>
      </x:c>
      <x:c r="T31" s="15" t="n">
        <x:f>H31/J31</x:f>
        <x:v>0.032799999999999996</x:v>
      </x:c>
      <x:c r="U31" s="15" t="n">
        <x:f>IF(A31="WIRE",T31,IF(O31=1,I31*(1+IF(A31="POUC",Summary!$E$7,Summary!$K$7))/J31,"n.a."))</x:f>
        <x:v>0.032045</x:v>
      </x:c>
      <x:c r="V31" s="12" t="n">
        <x:f>SUM('PO detail'!$T$1365:$T$1375)</x:f>
        <x:v>39500</x:v>
      </x:c>
      <x:c r="W31" s="12" t="n">
        <x:f>SUMIFS('PO detail'!$T$1365:$T$1375,'PO detail'!$Q$1365:$Q$1375,"Baseline PO cost")</x:f>
        <x:v>39500</x:v>
      </x:c>
      <x:c r="X31" s="12" t="n">
        <x:f>SUMIFS('PO detail'!$T$1365:$T$1375,'PO detail'!$Q$1365:$Q$1375,"Higher PO cost")</x:f>
        <x:v>0</x:v>
      </x:c>
      <x:c r="Y31" s="12" t="n">
        <x:f>E31-W31-X31</x:f>
        <x:v>0</x:v>
      </x:c>
      <x:c r="Z31" s="16" t="n">
        <x:f>E31*T31</x:f>
        <x:v>1295.6</x:v>
      </x:c>
      <x:c r="AA31" s="16" t="n">
        <x:f>W31*T31</x:f>
        <x:v>1295.6</x:v>
      </x:c>
      <x:c r="AB31" s="16" t="n">
        <x:f>X31*T31</x:f>
        <x:v>0</x:v>
      </x:c>
      <x:c r="AC31" s="16" t="n">
        <x:f>Y31*T31</x:f>
        <x:v>0</x:v>
      </x:c>
      <x:c r="AD31" s="16" t="n">
        <x:f>K31-Z31</x:f>
        <x:v>0</x:v>
      </x:c>
      <x:c r="AE31" s="16" t="n">
        <x:f>IF(ISNUMBER(U31),E31*(U31-T31),"n.a.")</x:f>
        <x:v>-29.82249999999995</x:v>
      </x:c>
      <x:c r="AF31" s="12" t="n">
        <x:f>G31-SUM('PO detail'!$U$1365:$U$1375)</x:f>
        <x:v>0</x:v>
      </x:c>
      <x:c r="AG31" s="16" t="n">
        <x:f>IF(ISNUMBER(U31),0,Z31)</x:f>
        <x:v>0</x:v>
      </x:c>
      <x:c r="AH31" s="17" t="str">
        <x:f>IF(AND(A31="WIRE",ISNUMBER(N31)),H31-N31,"n.a.")</x:f>
        <x:v>n.a.</x:v>
      </x:c>
    </x:row>
    <x:row r="32" ht="22" customHeight="1">
      <x:c r="A32" s="2" t="str">
        <x:v>COIL</x:v>
      </x:c>
      <x:c r="B32" s="2" t="str">
        <x:v>30</x:v>
      </x:c>
      <x:c r="C32" s="2" t="str">
        <x:v>6BLK12-4</x:v>
      </x:c>
      <x:c r="D32" s="2" t="str">
        <x:v>**PAY ACH** PVC SPIRAL SUPPLY</x:v>
      </x:c>
      <x:c r="E32" s="7" t="n">
        <x:v>26000</x:v>
      </x:c>
      <x:c r="F32" s="7" t="n">
        <x:v>14075</x:v>
      </x:c>
      <x:c r="G32" s="7" t="n">
        <x:v>25000</x:v>
      </x:c>
      <x:c r="H32" s="8" t="n">
        <x:v>3.09</x:v>
      </x:c>
      <x:c r="I32" s="8" t="n">
        <x:v>2.74</x:v>
      </x:c>
      <x:c r="J32" s="2" t="n">
        <x:v>100</x:v>
      </x:c>
      <x:c r="K32" s="9" t="n">
        <x:v>815.76</x:v>
      </x:c>
      <x:c r="L32" s="8" t="n">
        <x:v>2.74</x:v>
      </x:c>
      <x:c r="M32" s="8"/>
      <x:c r="N32" s="8"/>
      <x:c r="O32" s="2" t="n">
        <x:v>1</x:v>
      </x:c>
      <x:c r="P32" s="10" t="n">
        <x:v>46143</x:v>
      </x:c>
      <x:c r="Q32" s="10" t="n">
        <x:v>45810</x:v>
      </x:c>
      <x:c r="R32" s="2" t="str">
        <x:v>Same-product valuation: per 100</x:v>
      </x:c>
      <x:c r="S32" s="2" t="str">
        <x:v>Chris PVC Coil priced product</x:v>
      </x:c>
      <x:c r="T32" s="15" t="n">
        <x:f>H32/J32</x:f>
        <x:v>0.030899999999999997</x:v>
      </x:c>
      <x:c r="U32" s="15" t="n">
        <x:f>IF(A32="WIRE",T32,IF(O32=1,I32*(1+IF(A32="POUC",Summary!$E$7,Summary!$K$7))/J32,"n.a."))</x:f>
        <x:v>0.030277000000000002</x:v>
      </x:c>
      <x:c r="V32" s="12" t="n">
        <x:f>SUM('PO detail'!$T$923:$T$933)</x:f>
        <x:v>26000</x:v>
      </x:c>
      <x:c r="W32" s="12" t="n">
        <x:f>SUMIFS('PO detail'!$T$923:$T$933,'PO detail'!$Q$923:$Q$933,"Baseline PO cost")</x:f>
        <x:v>26000</x:v>
      </x:c>
      <x:c r="X32" s="12" t="n">
        <x:f>SUMIFS('PO detail'!$T$923:$T$933,'PO detail'!$Q$923:$Q$933,"Higher PO cost")</x:f>
        <x:v>0</x:v>
      </x:c>
      <x:c r="Y32" s="12" t="n">
        <x:f>E32-W32-X32</x:f>
        <x:v>0</x:v>
      </x:c>
      <x:c r="Z32" s="16" t="n">
        <x:f>E32*T32</x:f>
        <x:v>803.3999999999999</x:v>
      </x:c>
      <x:c r="AA32" s="16" t="n">
        <x:f>W32*T32</x:f>
        <x:v>803.3999999999999</x:v>
      </x:c>
      <x:c r="AB32" s="16" t="n">
        <x:f>X32*T32</x:f>
        <x:v>0</x:v>
      </x:c>
      <x:c r="AC32" s="16" t="n">
        <x:f>Y32*T32</x:f>
        <x:v>0</x:v>
      </x:c>
      <x:c r="AD32" s="16" t="n">
        <x:f>K32-Z32</x:f>
        <x:v>12.360000000000127</x:v>
      </x:c>
      <x:c r="AE32" s="16" t="n">
        <x:f>IF(ISNUMBER(U32),E32*(U32-T32),"n.a.")</x:f>
        <x:v>-16.197999999999873</x:v>
      </x:c>
      <x:c r="AF32" s="12" t="n">
        <x:f>G32-SUM('PO detail'!$U$923:$U$933)</x:f>
        <x:v>0</x:v>
      </x:c>
      <x:c r="AG32" s="16" t="n">
        <x:f>IF(ISNUMBER(U32),0,Z32)</x:f>
        <x:v>0</x:v>
      </x:c>
      <x:c r="AH32" s="17" t="str">
        <x:f>IF(AND(A32="WIRE",ISNUMBER(N32)),H32-N32,"n.a.")</x:f>
        <x:v>n.a.</x:v>
      </x:c>
    </x:row>
    <x:row r="33" ht="22" customHeight="1">
      <x:c r="A33" s="2" t="str">
        <x:v>POUC</x:v>
      </x:c>
      <x:c r="B33" s="2" t="str">
        <x:v>10</x:v>
      </x:c>
      <x:c r="C33" s="2" t="str">
        <x:v>LET3</x:v>
      </x:c>
      <x:c r="D33" s="2" t="str">
        <x:v>LAMITEK USA, INC.</x:v>
      </x:c>
      <x:c r="E33" s="7" t="n">
        <x:v>0</x:v>
      </x:c>
      <x:c r="F33" s="7" t="n">
        <x:v>13700</x:v>
      </x:c>
      <x:c r="G33" s="7" t="n">
        <x:v>108000</x:v>
      </x:c>
      <x:c r="H33" s="8" t="n">
        <x:v>4.48</x:v>
      </x:c>
      <x:c r="I33" s="8" t="n">
        <x:v>2.96</x:v>
      </x:c>
      <x:c r="J33" s="2" t="n">
        <x:v>100</x:v>
      </x:c>
      <x:c r="K33" s="9" t="n">
        <x:v>0</x:v>
      </x:c>
      <x:c r="L33" s="8" t="n">
        <x:v>2.64</x:v>
      </x:c>
      <x:c r="M33" s="8" t="n">
        <x:v>2.9568000000000003</x:v>
      </x:c>
      <x:c r="N33" s="8"/>
      <x:c r="O33" s="2" t="n">
        <x:v>1</x:v>
      </x:c>
      <x:c r="P33" s="10" t="n">
        <x:v>45902</x:v>
      </x:c>
      <x:c r="Q33" s="10" t="n">
        <x:v>46148</x:v>
      </x:c>
      <x:c r="R33" s="2" t="str">
        <x:v>Same-product valuation: per 100</x:v>
      </x:c>
      <x:c r="S33" s="2" t="str">
        <x:v>Chris Lamitek Pouches priced product</x:v>
      </x:c>
      <x:c r="T33" s="15" t="n">
        <x:f>H33/J33</x:f>
        <x:v>0.044800000000000006</x:v>
      </x:c>
      <x:c r="U33" s="15" t="n">
        <x:f>IF(A33="WIRE",T33,IF(O33=1,I33*(1+IF(A33="POUC",Summary!$E$7,Summary!$K$7))/J33,"n.a."))</x:f>
        <x:v>0.048839999999999995</x:v>
      </x:c>
      <x:c r="V33" s="12" t="n">
        <x:f>SUM('PO detail'!$T$1503:$T$1509)</x:f>
        <x:v>0</x:v>
      </x:c>
      <x:c r="W33" s="12" t="n">
        <x:f>SUMIFS('PO detail'!$T$1503:$T$1509,'PO detail'!$Q$1503:$Q$1509,"Baseline PO cost")</x:f>
        <x:v>0</x:v>
      </x:c>
      <x:c r="X33" s="12" t="n">
        <x:f>SUMIFS('PO detail'!$T$1503:$T$1509,'PO detail'!$Q$1503:$Q$1509,"Higher PO cost")</x:f>
        <x:v>0</x:v>
      </x:c>
      <x:c r="Y33" s="12" t="n">
        <x:f>E33-W33-X33</x:f>
        <x:v>0</x:v>
      </x:c>
      <x:c r="Z33" s="16" t="n">
        <x:f>E33*T33</x:f>
        <x:v>0</x:v>
      </x:c>
      <x:c r="AA33" s="16" t="n">
        <x:f>W33*T33</x:f>
        <x:v>0</x:v>
      </x:c>
      <x:c r="AB33" s="16" t="n">
        <x:f>X33*T33</x:f>
        <x:v>0</x:v>
      </x:c>
      <x:c r="AC33" s="16" t="n">
        <x:f>Y33*T33</x:f>
        <x:v>0</x:v>
      </x:c>
      <x:c r="AD33" s="16" t="n">
        <x:f>K33-Z33</x:f>
        <x:v>0</x:v>
      </x:c>
      <x:c r="AE33" s="16" t="n">
        <x:f>IF(ISNUMBER(U33),E33*(U33-T33),"n.a.")</x:f>
        <x:v>0</x:v>
      </x:c>
      <x:c r="AF33" s="12" t="n">
        <x:f>G33-SUM('PO detail'!$U$1503:$U$1509)</x:f>
        <x:v>60000</x:v>
      </x:c>
      <x:c r="AG33" s="16" t="n">
        <x:f>IF(ISNUMBER(U33),0,Z33)</x:f>
        <x:v>0</x:v>
      </x:c>
      <x:c r="AH33" s="17" t="str">
        <x:f>IF(AND(A33="WIRE",ISNUMBER(N33)),H33-N33,"n.a.")</x:f>
        <x:v>n.a.</x:v>
      </x:c>
    </x:row>
    <x:row r="34" ht="22" customHeight="1">
      <x:c r="A34" s="2" t="str">
        <x:v>COIL</x:v>
      </x:c>
      <x:c r="B34" s="2" t="str">
        <x:v>60</x:v>
      </x:c>
      <x:c r="C34" s="2" t="str">
        <x:v>18BLK12-4</x:v>
      </x:c>
      <x:c r="D34" s="2" t="str">
        <x:v>**PAY ACH** PVC SPIRAL SUPPLY</x:v>
      </x:c>
      <x:c r="E34" s="7" t="n">
        <x:v>15300</x:v>
      </x:c>
      <x:c r="F34" s="7" t="n">
        <x:v>13341.67</x:v>
      </x:c>
      <x:c r="G34" s="7" t="n">
        <x:v>30800</x:v>
      </x:c>
      <x:c r="H34" s="8" t="n">
        <x:v>11.63</x:v>
      </x:c>
      <x:c r="I34" s="8" t="n">
        <x:v>10.31</x:v>
      </x:c>
      <x:c r="J34" s="2" t="n">
        <x:v>100</x:v>
      </x:c>
      <x:c r="K34" s="9" t="n">
        <x:v>1791.02</x:v>
      </x:c>
      <x:c r="L34" s="8" t="n">
        <x:v>10.31</x:v>
      </x:c>
      <x:c r="M34" s="8"/>
      <x:c r="N34" s="8"/>
      <x:c r="O34" s="2" t="n">
        <x:v>1</x:v>
      </x:c>
      <x:c r="P34" s="10" t="n">
        <x:v>46143</x:v>
      </x:c>
      <x:c r="Q34" s="10" t="n">
        <x:v>45810</x:v>
      </x:c>
      <x:c r="R34" s="2" t="str">
        <x:v>Same-product valuation: per 100</x:v>
      </x:c>
      <x:c r="S34" s="2" t="str">
        <x:v>Chris PVC Coil priced product</x:v>
      </x:c>
      <x:c r="T34" s="15" t="n">
        <x:f>H34/J34</x:f>
        <x:v>0.11630000000000001</x:v>
      </x:c>
      <x:c r="U34" s="15" t="n">
        <x:f>IF(A34="WIRE",T34,IF(O34=1,I34*(1+IF(A34="POUC",Summary!$E$7,Summary!$K$7))/J34,"n.a."))</x:f>
        <x:v>0.1139255</x:v>
      </x:c>
      <x:c r="V34" s="12" t="n">
        <x:f>SUM('PO detail'!$T$1159:$T$1169)</x:f>
        <x:v>15300</x:v>
      </x:c>
      <x:c r="W34" s="12" t="n">
        <x:f>SUMIFS('PO detail'!$T$1159:$T$1169,'PO detail'!$Q$1159:$Q$1169,"Baseline PO cost")</x:f>
        <x:v>15300</x:v>
      </x:c>
      <x:c r="X34" s="12" t="n">
        <x:f>SUMIFS('PO detail'!$T$1159:$T$1169,'PO detail'!$Q$1159:$Q$1169,"Higher PO cost")</x:f>
        <x:v>0</x:v>
      </x:c>
      <x:c r="Y34" s="12" t="n">
        <x:f>E34-W34-X34</x:f>
        <x:v>0</x:v>
      </x:c>
      <x:c r="Z34" s="16" t="n">
        <x:f>E34*T34</x:f>
        <x:v>1779.3900000000003</x:v>
      </x:c>
      <x:c r="AA34" s="16" t="n">
        <x:f>W34*T34</x:f>
        <x:v>1779.3900000000003</x:v>
      </x:c>
      <x:c r="AB34" s="16" t="n">
        <x:f>X34*T34</x:f>
        <x:v>0</x:v>
      </x:c>
      <x:c r="AC34" s="16" t="n">
        <x:f>Y34*T34</x:f>
        <x:v>0</x:v>
      </x:c>
      <x:c r="AD34" s="16" t="n">
        <x:f>K34-Z34</x:f>
        <x:v>11.629999999999654</x:v>
      </x:c>
      <x:c r="AE34" s="16" t="n">
        <x:f>IF(ISNUMBER(U34),E34*(U34-T34),"n.a.")</x:f>
        <x:v>-36.329850000000235</x:v>
      </x:c>
      <x:c r="AF34" s="12" t="n">
        <x:f>G34-SUM('PO detail'!$U$1159:$U$1169)</x:f>
        <x:v>0</x:v>
      </x:c>
      <x:c r="AG34" s="16" t="n">
        <x:f>IF(ISNUMBER(U34),0,Z34)</x:f>
        <x:v>0</x:v>
      </x:c>
      <x:c r="AH34" s="17" t="str">
        <x:f>IF(AND(A34="WIRE",ISNUMBER(N34)),H34-N34,"n.a.")</x:f>
        <x:v>n.a.</x:v>
      </x:c>
    </x:row>
    <x:row r="35" ht="22" customHeight="1">
      <x:c r="A35" s="2" t="str">
        <x:v>COIL</x:v>
      </x:c>
      <x:c r="B35" s="2" t="str">
        <x:v>60</x:v>
      </x:c>
      <x:c r="C35" s="2" t="str">
        <x:v>8WHT12-4</x:v>
      </x:c>
      <x:c r="D35" s="2" t="str">
        <x:v>**PAY ACH** PVC SPIRAL SUPPLY</x:v>
      </x:c>
      <x:c r="E35" s="7" t="n">
        <x:v>38700</x:v>
      </x:c>
      <x:c r="F35" s="7" t="n">
        <x:v>13316.67</x:v>
      </x:c>
      <x:c r="G35" s="7" t="n">
        <x:v>12500</x:v>
      </x:c>
      <x:c r="H35" s="8" t="n">
        <x:v>4.2</x:v>
      </x:c>
      <x:c r="I35" s="8" t="n">
        <x:v>3.73</x:v>
      </x:c>
      <x:c r="J35" s="2" t="n">
        <x:v>100</x:v>
      </x:c>
      <x:c r="K35" s="9" t="n">
        <x:v>1629.6000000000001</x:v>
      </x:c>
      <x:c r="L35" s="8" t="n">
        <x:v>3.73</x:v>
      </x:c>
      <x:c r="M35" s="8"/>
      <x:c r="N35" s="8"/>
      <x:c r="O35" s="2" t="n">
        <x:v>1</x:v>
      </x:c>
      <x:c r="P35" s="10" t="n">
        <x:v>46143</x:v>
      </x:c>
      <x:c r="Q35" s="10" t="n">
        <x:v>45810</x:v>
      </x:c>
      <x:c r="R35" s="2" t="str">
        <x:v>Same-product valuation: per 100</x:v>
      </x:c>
      <x:c r="S35" s="2" t="str">
        <x:v>Chris PVC Coil priced product</x:v>
      </x:c>
      <x:c r="T35" s="15" t="n">
        <x:f>H35/J35</x:f>
        <x:v>0.042</x:v>
      </x:c>
      <x:c r="U35" s="15" t="n">
        <x:f>IF(A35="WIRE",T35,IF(O35=1,I35*(1+IF(A35="POUC",Summary!$E$7,Summary!$K$7))/J35,"n.a."))</x:f>
        <x:v>0.041216499999999996</x:v>
      </x:c>
      <x:c r="V35" s="12" t="n">
        <x:f>SUM('PO detail'!$T$1421:$T$1431)</x:f>
        <x:v>38700</x:v>
      </x:c>
      <x:c r="W35" s="12" t="n">
        <x:f>SUMIFS('PO detail'!$T$1421:$T$1431,'PO detail'!$Q$1421:$Q$1431,"Baseline PO cost")</x:f>
        <x:v>38700</x:v>
      </x:c>
      <x:c r="X35" s="12" t="n">
        <x:f>SUMIFS('PO detail'!$T$1421:$T$1431,'PO detail'!$Q$1421:$Q$1431,"Higher PO cost")</x:f>
        <x:v>0</x:v>
      </x:c>
      <x:c r="Y35" s="12" t="n">
        <x:f>E35-W35-X35</x:f>
        <x:v>0</x:v>
      </x:c>
      <x:c r="Z35" s="16" t="n">
        <x:f>E35*T35</x:f>
        <x:v>1625.4</x:v>
      </x:c>
      <x:c r="AA35" s="16" t="n">
        <x:f>W35*T35</x:f>
        <x:v>1625.4</x:v>
      </x:c>
      <x:c r="AB35" s="16" t="n">
        <x:f>X35*T35</x:f>
        <x:v>0</x:v>
      </x:c>
      <x:c r="AC35" s="16" t="n">
        <x:f>Y35*T35</x:f>
        <x:v>0</x:v>
      </x:c>
      <x:c r="AD35" s="16" t="n">
        <x:f>K35-Z35</x:f>
        <x:v>4.2000000000000455</x:v>
      </x:c>
      <x:c r="AE35" s="16" t="n">
        <x:f>IF(ISNUMBER(U35),E35*(U35-T35),"n.a.")</x:f>
        <x:v>-30.321450000000247</x:v>
      </x:c>
      <x:c r="AF35" s="12" t="n">
        <x:f>G35-SUM('PO detail'!$U$1421:$U$1431)</x:f>
        <x:v>0</x:v>
      </x:c>
      <x:c r="AG35" s="16" t="n">
        <x:f>IF(ISNUMBER(U35),0,Z35)</x:f>
        <x:v>0</x:v>
      </x:c>
      <x:c r="AH35" s="17" t="str">
        <x:f>IF(AND(A35="WIRE",ISNUMBER(N35)),H35-N35,"n.a.")</x:f>
        <x:v>n.a.</x:v>
      </x:c>
    </x:row>
    <x:row r="36" ht="22" customHeight="1">
      <x:c r="A36" s="2" t="str">
        <x:v>POUC</x:v>
      </x:c>
      <x:c r="B36" s="2" t="str">
        <x:v>30</x:v>
      </x:c>
      <x:c r="C36" s="2" t="str">
        <x:v>LET5</x:v>
      </x:c>
      <x:c r="D36" s="2" t="str">
        <x:v>LAMITEK USA, INC.</x:v>
      </x:c>
      <x:c r="E36" s="7" t="n">
        <x:v>45700</x:v>
      </x:c>
      <x:c r="F36" s="7" t="n">
        <x:v>12208.33</x:v>
      </x:c>
      <x:c r="G36" s="7" t="n">
        <x:v>56000</x:v>
      </x:c>
      <x:c r="H36" s="8" t="n">
        <x:v>7.07</x:v>
      </x:c>
      <x:c r="I36" s="8" t="n">
        <x:v>4.67</x:v>
      </x:c>
      <x:c r="J36" s="2" t="n">
        <x:v>100</x:v>
      </x:c>
      <x:c r="K36" s="9" t="n">
        <x:v>3230.9900000000002</x:v>
      </x:c>
      <x:c r="L36" s="8" t="n">
        <x:v>4.17</x:v>
      </x:c>
      <x:c r="M36" s="8" t="n">
        <x:v>4.670400000000001</x:v>
      </x:c>
      <x:c r="N36" s="8"/>
      <x:c r="O36" s="2" t="n">
        <x:v>1</x:v>
      </x:c>
      <x:c r="P36" s="10" t="n">
        <x:v>45902</x:v>
      </x:c>
      <x:c r="Q36" s="10" t="n">
        <x:v>46148</x:v>
      </x:c>
      <x:c r="R36" s="2" t="str">
        <x:v>Same-product valuation: per 100</x:v>
      </x:c>
      <x:c r="S36" s="2" t="str">
        <x:v>Chris Lamitek Pouches priced product</x:v>
      </x:c>
      <x:c r="T36" s="15" t="n">
        <x:f>H36/J36</x:f>
        <x:v>0.0707</x:v>
      </x:c>
      <x:c r="U36" s="15" t="n">
        <x:f>IF(A36="WIRE",T36,IF(O36=1,I36*(1+IF(A36="POUC",Summary!$E$7,Summary!$K$7))/J36,"n.a."))</x:f>
        <x:v>0.077055</x:v>
      </x:c>
      <x:c r="V36" s="12" t="n">
        <x:f>SUM('PO detail'!$T$1646:$T$1650)</x:f>
        <x:v>45700</x:v>
      </x:c>
      <x:c r="W36" s="12" t="n">
        <x:f>SUMIFS('PO detail'!$T$1646:$T$1650,'PO detail'!$Q$1646:$Q$1650,"Baseline PO cost")</x:f>
        <x:v>45700</x:v>
      </x:c>
      <x:c r="X36" s="12" t="n">
        <x:f>SUMIFS('PO detail'!$T$1646:$T$1650,'PO detail'!$Q$1646:$Q$1650,"Higher PO cost")</x:f>
        <x:v>0</x:v>
      </x:c>
      <x:c r="Y36" s="12" t="n">
        <x:f>E36-W36-X36</x:f>
        <x:v>0</x:v>
      </x:c>
      <x:c r="Z36" s="16" t="n">
        <x:f>E36*T36</x:f>
        <x:v>3230.99</x:v>
      </x:c>
      <x:c r="AA36" s="16" t="n">
        <x:f>W36*T36</x:f>
        <x:v>3230.99</x:v>
      </x:c>
      <x:c r="AB36" s="16" t="n">
        <x:f>X36*T36</x:f>
        <x:v>0</x:v>
      </x:c>
      <x:c r="AC36" s="16" t="n">
        <x:f>Y36*T36</x:f>
        <x:v>0</x:v>
      </x:c>
      <x:c r="AD36" s="16" t="n">
        <x:f>K36-Z36</x:f>
        <x:v>4.547473508864641e-13</x:v>
      </x:c>
      <x:c r="AE36" s="16" t="n">
        <x:f>IF(ISNUMBER(U36),E36*(U36-T36),"n.a.")</x:f>
        <x:v>290.4235</x:v>
      </x:c>
      <x:c r="AF36" s="12" t="n">
        <x:f>G36-SUM('PO detail'!$U$1646:$U$1650)</x:f>
        <x:v>20000</x:v>
      </x:c>
      <x:c r="AG36" s="16" t="n">
        <x:f>IF(ISNUMBER(U36),0,Z36)</x:f>
        <x:v>0</x:v>
      </x:c>
      <x:c r="AH36" s="17" t="str">
        <x:f>IF(AND(A36="WIRE",ISNUMBER(N36)),H36-N36,"n.a.")</x:f>
        <x:v>n.a.</x:v>
      </x:c>
    </x:row>
    <x:row r="37" ht="22" customHeight="1">
      <x:c r="A37" s="2" t="str">
        <x:v>POUC</x:v>
      </x:c>
      <x:c r="B37" s="2" t="str">
        <x:v>30</x:v>
      </x:c>
      <x:c r="C37" s="2" t="str">
        <x:v>LET3</x:v>
      </x:c>
      <x:c r="D37" s="2" t="str">
        <x:v>LAMITEK USA, INC.</x:v>
      </x:c>
      <x:c r="E37" s="7" t="n">
        <x:v>7600</x:v>
      </x:c>
      <x:c r="F37" s="7" t="n">
        <x:v>12191.67</x:v>
      </x:c>
      <x:c r="G37" s="7" t="n">
        <x:v>100000</x:v>
      </x:c>
      <x:c r="H37" s="8" t="n">
        <x:v>4.48</x:v>
      </x:c>
      <x:c r="I37" s="8" t="n">
        <x:v>2.96</x:v>
      </x:c>
      <x:c r="J37" s="2" t="n">
        <x:v>100</x:v>
      </x:c>
      <x:c r="K37" s="9" t="n">
        <x:v>344.96</x:v>
      </x:c>
      <x:c r="L37" s="8" t="n">
        <x:v>2.64</x:v>
      </x:c>
      <x:c r="M37" s="8" t="n">
        <x:v>2.9568000000000003</x:v>
      </x:c>
      <x:c r="N37" s="8"/>
      <x:c r="O37" s="2" t="n">
        <x:v>1</x:v>
      </x:c>
      <x:c r="P37" s="10" t="n">
        <x:v>45902</x:v>
      </x:c>
      <x:c r="Q37" s="10" t="n">
        <x:v>46148</x:v>
      </x:c>
      <x:c r="R37" s="2" t="str">
        <x:v>Same-product valuation: per 100</x:v>
      </x:c>
      <x:c r="S37" s="2" t="str">
        <x:v>Chris Lamitek Pouches priced product</x:v>
      </x:c>
      <x:c r="T37" s="15" t="n">
        <x:f>H37/J37</x:f>
        <x:v>0.044800000000000006</x:v>
      </x:c>
      <x:c r="U37" s="15" t="n">
        <x:f>IF(A37="WIRE",T37,IF(O37=1,I37*(1+IF(A37="POUC",Summary!$E$7,Summary!$K$7))/J37,"n.a."))</x:f>
        <x:v>0.048839999999999995</x:v>
      </x:c>
      <x:c r="V37" s="12" t="n">
        <x:f>SUM('PO detail'!$T$1641:$T$1645)</x:f>
        <x:v>7600</x:v>
      </x:c>
      <x:c r="W37" s="12" t="n">
        <x:f>SUMIFS('PO detail'!$T$1641:$T$1645,'PO detail'!$Q$1641:$Q$1645,"Baseline PO cost")</x:f>
        <x:v>7600</x:v>
      </x:c>
      <x:c r="X37" s="12" t="n">
        <x:f>SUMIFS('PO detail'!$T$1641:$T$1645,'PO detail'!$Q$1641:$Q$1645,"Higher PO cost")</x:f>
        <x:v>0</x:v>
      </x:c>
      <x:c r="Y37" s="12" t="n">
        <x:f>E37-W37-X37</x:f>
        <x:v>0</x:v>
      </x:c>
      <x:c r="Z37" s="16" t="n">
        <x:f>E37*T37</x:f>
        <x:v>340.4800000000001</x:v>
      </x:c>
      <x:c r="AA37" s="16" t="n">
        <x:f>W37*T37</x:f>
        <x:v>340.4800000000001</x:v>
      </x:c>
      <x:c r="AB37" s="16" t="n">
        <x:f>X37*T37</x:f>
        <x:v>0</x:v>
      </x:c>
      <x:c r="AC37" s="16" t="n">
        <x:f>Y37*T37</x:f>
        <x:v>0</x:v>
      </x:c>
      <x:c r="AD37" s="16" t="n">
        <x:f>K37-Z37</x:f>
        <x:v>4.4799999999999045</x:v>
      </x:c>
      <x:c r="AE37" s="16" t="n">
        <x:f>IF(ISNUMBER(U37),E37*(U37-T37),"n.a.")</x:f>
        <x:v>30.70399999999991</x:v>
      </x:c>
      <x:c r="AF37" s="12" t="n">
        <x:f>G37-SUM('PO detail'!$U$1641:$U$1645)</x:f>
        <x:v>40000</x:v>
      </x:c>
      <x:c r="AG37" s="16" t="n">
        <x:f>IF(ISNUMBER(U37),0,Z37)</x:f>
        <x:v>0</x:v>
      </x:c>
      <x:c r="AH37" s="17" t="str">
        <x:f>IF(AND(A37="WIRE",ISNUMBER(N37)),H37-N37,"n.a.")</x:f>
        <x:v>n.a.</x:v>
      </x:c>
    </x:row>
    <x:row r="38" ht="22" customHeight="1">
      <x:c r="A38" s="2" t="str">
        <x:v>COIL</x:v>
      </x:c>
      <x:c r="B38" s="2" t="str">
        <x:v>10</x:v>
      </x:c>
      <x:c r="C38" s="2" t="str">
        <x:v>8WHT12-4</x:v>
      </x:c>
      <x:c r="D38" s="2" t="str">
        <x:v>**PAY ACH** PVC SPIRAL SUPPLY</x:v>
      </x:c>
      <x:c r="E38" s="7" t="n">
        <x:v>36000</x:v>
      </x:c>
      <x:c r="F38" s="7" t="n">
        <x:v>12075</x:v>
      </x:c>
      <x:c r="G38" s="7" t="n">
        <x:v>2500</x:v>
      </x:c>
      <x:c r="H38" s="8" t="n">
        <x:v>4.2</x:v>
      </x:c>
      <x:c r="I38" s="8" t="n">
        <x:v>3.73</x:v>
      </x:c>
      <x:c r="J38" s="2" t="n">
        <x:v>100</x:v>
      </x:c>
      <x:c r="K38" s="9" t="n">
        <x:v>1512</x:v>
      </x:c>
      <x:c r="L38" s="8" t="n">
        <x:v>3.73</x:v>
      </x:c>
      <x:c r="M38" s="8"/>
      <x:c r="N38" s="8"/>
      <x:c r="O38" s="2" t="n">
        <x:v>1</x:v>
      </x:c>
      <x:c r="P38" s="10" t="n">
        <x:v>46143</x:v>
      </x:c>
      <x:c r="Q38" s="10" t="n">
        <x:v>45810</x:v>
      </x:c>
      <x:c r="R38" s="2" t="str">
        <x:v>Same-product valuation: per 100</x:v>
      </x:c>
      <x:c r="S38" s="2" t="str">
        <x:v>Chris PVC Coil priced product</x:v>
      </x:c>
      <x:c r="T38" s="15" t="n">
        <x:f>H38/J38</x:f>
        <x:v>0.042</x:v>
      </x:c>
      <x:c r="U38" s="15" t="n">
        <x:f>IF(A38="WIRE",T38,IF(O38=1,I38*(1+IF(A38="POUC",Summary!$E$7,Summary!$K$7))/J38,"n.a."))</x:f>
        <x:v>0.041216499999999996</x:v>
      </x:c>
      <x:c r="V38" s="12" t="n">
        <x:f>SUM('PO detail'!$T$549:$T$558)</x:f>
        <x:v>36000</x:v>
      </x:c>
      <x:c r="W38" s="12" t="n">
        <x:f>SUMIFS('PO detail'!$T$549:$T$558,'PO detail'!$Q$549:$Q$558,"Baseline PO cost")</x:f>
        <x:v>36000</x:v>
      </x:c>
      <x:c r="X38" s="12" t="n">
        <x:f>SUMIFS('PO detail'!$T$549:$T$558,'PO detail'!$Q$549:$Q$558,"Higher PO cost")</x:f>
        <x:v>0</x:v>
      </x:c>
      <x:c r="Y38" s="12" t="n">
        <x:f>E38-W38-X38</x:f>
        <x:v>0</x:v>
      </x:c>
      <x:c r="Z38" s="16" t="n">
        <x:f>E38*T38</x:f>
        <x:v>1512</x:v>
      </x:c>
      <x:c r="AA38" s="16" t="n">
        <x:f>W38*T38</x:f>
        <x:v>1512</x:v>
      </x:c>
      <x:c r="AB38" s="16" t="n">
        <x:f>X38*T38</x:f>
        <x:v>0</x:v>
      </x:c>
      <x:c r="AC38" s="16" t="n">
        <x:f>Y38*T38</x:f>
        <x:v>0</x:v>
      </x:c>
      <x:c r="AD38" s="16" t="n">
        <x:f>K38-Z38</x:f>
        <x:v>0</x:v>
      </x:c>
      <x:c r="AE38" s="16" t="n">
        <x:f>IF(ISNUMBER(U38),E38*(U38-T38),"n.a.")</x:f>
        <x:v>-28.20600000000023</x:v>
      </x:c>
      <x:c r="AF38" s="12" t="n">
        <x:f>G38-SUM('PO detail'!$U$549:$U$558)</x:f>
        <x:v>0</x:v>
      </x:c>
      <x:c r="AG38" s="16" t="n">
        <x:f>IF(ISNUMBER(U38),0,Z38)</x:f>
        <x:v>0</x:v>
      </x:c>
      <x:c r="AH38" s="17" t="str">
        <x:f>IF(AND(A38="WIRE",ISNUMBER(N38)),H38-N38,"n.a.")</x:f>
        <x:v>n.a.</x:v>
      </x:c>
    </x:row>
    <x:row r="39" ht="22" customHeight="1">
      <x:c r="A39" s="2" t="str">
        <x:v>COIL</x:v>
      </x:c>
      <x:c r="B39" s="2" t="str">
        <x:v>10</x:v>
      </x:c>
      <x:c r="C39" s="2" t="str">
        <x:v>10WHT12-4</x:v>
      </x:c>
      <x:c r="D39" s="2" t="str">
        <x:v>**PAY ACH** PVC SPIRAL SUPPLY</x:v>
      </x:c>
      <x:c r="E39" s="7" t="n">
        <x:v>32100</x:v>
      </x:c>
      <x:c r="F39" s="7" t="n">
        <x:v>11750</x:v>
      </x:c>
      <x:c r="G39" s="7" t="n">
        <x:v>6300</x:v>
      </x:c>
      <x:c r="H39" s="8" t="n">
        <x:v>5.84</x:v>
      </x:c>
      <x:c r="I39" s="8" t="n">
        <x:v>5.18</x:v>
      </x:c>
      <x:c r="J39" s="2" t="n">
        <x:v>100</x:v>
      </x:c>
      <x:c r="K39" s="9" t="n">
        <x:v>1898</x:v>
      </x:c>
      <x:c r="L39" s="8" t="n">
        <x:v>5.18</x:v>
      </x:c>
      <x:c r="M39" s="8"/>
      <x:c r="N39" s="8"/>
      <x:c r="O39" s="2" t="n">
        <x:v>1</x:v>
      </x:c>
      <x:c r="P39" s="10" t="n">
        <x:v>46143</x:v>
      </x:c>
      <x:c r="Q39" s="10" t="n">
        <x:v>45810</x:v>
      </x:c>
      <x:c r="R39" s="2" t="str">
        <x:v>Same-product valuation: per 100</x:v>
      </x:c>
      <x:c r="S39" s="2" t="str">
        <x:v>Chris PVC Coil priced product</x:v>
      </x:c>
      <x:c r="T39" s="15" t="n">
        <x:f>H39/J39</x:f>
        <x:v>0.0584</x:v>
      </x:c>
      <x:c r="U39" s="15" t="n">
        <x:f>IF(A39="WIRE",T39,IF(O39=1,I39*(1+IF(A39="POUC",Summary!$E$7,Summary!$K$7))/J39,"n.a."))</x:f>
        <x:v>0.057239</x:v>
      </x:c>
      <x:c r="V39" s="12" t="n">
        <x:f>SUM('PO detail'!$T$45:$T$57)</x:f>
        <x:v>32100</x:v>
      </x:c>
      <x:c r="W39" s="12" t="n">
        <x:f>SUMIFS('PO detail'!$T$45:$T$57,'PO detail'!$Q$45:$Q$57,"Baseline PO cost")</x:f>
        <x:v>32100</x:v>
      </x:c>
      <x:c r="X39" s="12" t="n">
        <x:f>SUMIFS('PO detail'!$T$45:$T$57,'PO detail'!$Q$45:$Q$57,"Higher PO cost")</x:f>
        <x:v>0</x:v>
      </x:c>
      <x:c r="Y39" s="12" t="n">
        <x:f>E39-W39-X39</x:f>
        <x:v>0</x:v>
      </x:c>
      <x:c r="Z39" s="16" t="n">
        <x:f>E39*T39</x:f>
        <x:v>1874.64</x:v>
      </x:c>
      <x:c r="AA39" s="16" t="n">
        <x:f>W39*T39</x:f>
        <x:v>1874.64</x:v>
      </x:c>
      <x:c r="AB39" s="16" t="n">
        <x:f>X39*T39</x:f>
        <x:v>0</x:v>
      </x:c>
      <x:c r="AC39" s="16" t="n">
        <x:f>Y39*T39</x:f>
        <x:v>0</x:v>
      </x:c>
      <x:c r="AD39" s="16" t="n">
        <x:f>K39-Z39</x:f>
        <x:v>23.3599999999999</x:v>
      </x:c>
      <x:c r="AE39" s="16" t="n">
        <x:f>IF(ISNUMBER(U39),E39*(U39-T39),"n.a.")</x:f>
        <x:v>-37.268100000000075</x:v>
      </x:c>
      <x:c r="AF39" s="12" t="n">
        <x:f>G39-SUM('PO detail'!$U$45:$U$57)</x:f>
        <x:v>0</x:v>
      </x:c>
      <x:c r="AG39" s="16" t="n">
        <x:f>IF(ISNUMBER(U39),0,Z39)</x:f>
        <x:v>0</x:v>
      </x:c>
      <x:c r="AH39" s="17" t="str">
        <x:f>IF(AND(A39="WIRE",ISNUMBER(N39)),H39-N39,"n.a.")</x:f>
        <x:v>n.a.</x:v>
      </x:c>
    </x:row>
    <x:row r="40" ht="22" customHeight="1">
      <x:c r="A40" s="2" t="str">
        <x:v>COIL</x:v>
      </x:c>
      <x:c r="B40" s="2" t="str">
        <x:v>60</x:v>
      </x:c>
      <x:c r="C40" s="2" t="str">
        <x:v>25BLK12-4</x:v>
      </x:c>
      <x:c r="D40" s="2" t="str">
        <x:v>**PAY ACH** PVC SPIRAL SUPPLY</x:v>
      </x:c>
      <x:c r="E40" s="7" t="n">
        <x:v>22600</x:v>
      </x:c>
      <x:c r="F40" s="7" t="n">
        <x:v>11616.67</x:v>
      </x:c>
      <x:c r="G40" s="7" t="n">
        <x:v>24000</x:v>
      </x:c>
      <x:c r="H40" s="8" t="n">
        <x:v>16.32</x:v>
      </x:c>
      <x:c r="I40" s="8" t="n">
        <x:v>14.47</x:v>
      </x:c>
      <x:c r="J40" s="2" t="n">
        <x:v>100</x:v>
      </x:c>
      <x:c r="K40" s="9" t="n">
        <x:v>3688.32</x:v>
      </x:c>
      <x:c r="L40" s="8" t="n">
        <x:v>14.47</x:v>
      </x:c>
      <x:c r="M40" s="8"/>
      <x:c r="N40" s="8"/>
      <x:c r="O40" s="2" t="n">
        <x:v>1</x:v>
      </x:c>
      <x:c r="P40" s="10" t="n">
        <x:v>46143</x:v>
      </x:c>
      <x:c r="Q40" s="10" t="n">
        <x:v>45810</x:v>
      </x:c>
      <x:c r="R40" s="2" t="str">
        <x:v>Same-product valuation: per 100</x:v>
      </x:c>
      <x:c r="S40" s="2" t="str">
        <x:v>Chris PVC Coil priced product</x:v>
      </x:c>
      <x:c r="T40" s="15" t="n">
        <x:f>H40/J40</x:f>
        <x:v>0.1632</x:v>
      </x:c>
      <x:c r="U40" s="15" t="n">
        <x:f>IF(A40="WIRE",T40,IF(O40=1,I40*(1+IF(A40="POUC",Summary!$E$7,Summary!$K$7))/J40,"n.a."))</x:f>
        <x:v>0.1598935</x:v>
      </x:c>
      <x:c r="V40" s="12" t="n">
        <x:f>SUM('PO detail'!$T$1226:$T$1237)</x:f>
        <x:v>22600</x:v>
      </x:c>
      <x:c r="W40" s="12" t="n">
        <x:f>SUMIFS('PO detail'!$T$1226:$T$1237,'PO detail'!$Q$1226:$Q$1237,"Baseline PO cost")</x:f>
        <x:v>22600</x:v>
      </x:c>
      <x:c r="X40" s="12" t="n">
        <x:f>SUMIFS('PO detail'!$T$1226:$T$1237,'PO detail'!$Q$1226:$Q$1237,"Higher PO cost")</x:f>
        <x:v>0</x:v>
      </x:c>
      <x:c r="Y40" s="12" t="n">
        <x:f>E40-W40-X40</x:f>
        <x:v>0</x:v>
      </x:c>
      <x:c r="Z40" s="16" t="n">
        <x:f>E40*T40</x:f>
        <x:v>3688.32</x:v>
      </x:c>
      <x:c r="AA40" s="16" t="n">
        <x:f>W40*T40</x:f>
        <x:v>3688.32</x:v>
      </x:c>
      <x:c r="AB40" s="16" t="n">
        <x:f>X40*T40</x:f>
        <x:v>0</x:v>
      </x:c>
      <x:c r="AC40" s="16" t="n">
        <x:f>Y40*T40</x:f>
        <x:v>0</x:v>
      </x:c>
      <x:c r="AD40" s="16" t="n">
        <x:f>K40-Z40</x:f>
        <x:v>0</x:v>
      </x:c>
      <x:c r="AE40" s="16" t="n">
        <x:f>IF(ISNUMBER(U40),E40*(U40-T40),"n.a.")</x:f>
        <x:v>-74.7269000000004</x:v>
      </x:c>
      <x:c r="AF40" s="12" t="n">
        <x:f>G40-SUM('PO detail'!$U$1226:$U$1237)</x:f>
        <x:v>0</x:v>
      </x:c>
      <x:c r="AG40" s="16" t="n">
        <x:f>IF(ISNUMBER(U40),0,Z40)</x:f>
        <x:v>0</x:v>
      </x:c>
      <x:c r="AH40" s="17" t="str">
        <x:f>IF(AND(A40="WIRE",ISNUMBER(N40)),H40-N40,"n.a.")</x:f>
        <x:v>n.a.</x:v>
      </x:c>
    </x:row>
    <x:row r="41" ht="22" customHeight="1">
      <x:c r="A41" s="2" t="str">
        <x:v>COIL</x:v>
      </x:c>
      <x:c r="B41" s="2" t="str">
        <x:v>60</x:v>
      </x:c>
      <x:c r="C41" s="2" t="str">
        <x:v>20BLK12-4</x:v>
      </x:c>
      <x:c r="D41" s="2" t="str">
        <x:v>**PAY ACH** PVC SPIRAL SUPPLY</x:v>
      </x:c>
      <x:c r="E41" s="7" t="n">
        <x:v>22000</x:v>
      </x:c>
      <x:c r="F41" s="7" t="n">
        <x:v>11583.33</x:v>
      </x:c>
      <x:c r="G41" s="7" t="n">
        <x:v>23800</x:v>
      </x:c>
      <x:c r="H41" s="8" t="n">
        <x:v>12.46</x:v>
      </x:c>
      <x:c r="I41" s="8" t="n">
        <x:v>11.05</x:v>
      </x:c>
      <x:c r="J41" s="2" t="n">
        <x:v>100</x:v>
      </x:c>
      <x:c r="K41" s="9" t="n">
        <x:v>2753.66</x:v>
      </x:c>
      <x:c r="L41" s="8" t="n">
        <x:v>11.05</x:v>
      </x:c>
      <x:c r="M41" s="8"/>
      <x:c r="N41" s="8"/>
      <x:c r="O41" s="2" t="n">
        <x:v>1</x:v>
      </x:c>
      <x:c r="P41" s="10" t="n">
        <x:v>46143</x:v>
      </x:c>
      <x:c r="Q41" s="10" t="n">
        <x:v>45810</x:v>
      </x:c>
      <x:c r="R41" s="2" t="str">
        <x:v>Same-product valuation: per 100</x:v>
      </x:c>
      <x:c r="S41" s="2" t="str">
        <x:v>Chris PVC Coil priced product</x:v>
      </x:c>
      <x:c r="T41" s="15" t="n">
        <x:f>H41/J41</x:f>
        <x:v>0.1246</x:v>
      </x:c>
      <x:c r="U41" s="15" t="n">
        <x:f>IF(A41="WIRE",T41,IF(O41=1,I41*(1+IF(A41="POUC",Summary!$E$7,Summary!$K$7))/J41,"n.a."))</x:f>
        <x:v>0.1221025</x:v>
      </x:c>
      <x:c r="V41" s="12" t="n">
        <x:f>SUM('PO detail'!$T$1187:$T$1197)</x:f>
        <x:v>22000</x:v>
      </x:c>
      <x:c r="W41" s="12" t="n">
        <x:f>SUMIFS('PO detail'!$T$1187:$T$1197,'PO detail'!$Q$1187:$Q$1197,"Baseline PO cost")</x:f>
        <x:v>22000</x:v>
      </x:c>
      <x:c r="X41" s="12" t="n">
        <x:f>SUMIFS('PO detail'!$T$1187:$T$1197,'PO detail'!$Q$1187:$Q$1197,"Higher PO cost")</x:f>
        <x:v>0</x:v>
      </x:c>
      <x:c r="Y41" s="12" t="n">
        <x:f>E41-W41-X41</x:f>
        <x:v>0</x:v>
      </x:c>
      <x:c r="Z41" s="16" t="n">
        <x:f>E41*T41</x:f>
        <x:v>2741.2000000000003</x:v>
      </x:c>
      <x:c r="AA41" s="16" t="n">
        <x:f>W41*T41</x:f>
        <x:v>2741.2000000000003</x:v>
      </x:c>
      <x:c r="AB41" s="16" t="n">
        <x:f>X41*T41</x:f>
        <x:v>0</x:v>
      </x:c>
      <x:c r="AC41" s="16" t="n">
        <x:f>Y41*T41</x:f>
        <x:v>0</x:v>
      </x:c>
      <x:c r="AD41" s="16" t="n">
        <x:f>K41-Z41</x:f>
        <x:v>12.459999999999582</x:v>
      </x:c>
      <x:c r="AE41" s="16" t="n">
        <x:f>IF(ISNUMBER(U41),E41*(U41-T41),"n.a.")</x:f>
        <x:v>-54.94499999999999</x:v>
      </x:c>
      <x:c r="AF41" s="12" t="n">
        <x:f>G41-SUM('PO detail'!$U$1187:$U$1197)</x:f>
        <x:v>0</x:v>
      </x:c>
      <x:c r="AG41" s="16" t="n">
        <x:f>IF(ISNUMBER(U41),0,Z41)</x:f>
        <x:v>0</x:v>
      </x:c>
      <x:c r="AH41" s="17" t="str">
        <x:f>IF(AND(A41="WIRE",ISNUMBER(N41)),H41-N41,"n.a.")</x:f>
        <x:v>n.a.</x:v>
      </x:c>
    </x:row>
    <x:row r="42" ht="22" customHeight="1">
      <x:c r="A42" s="2" t="str">
        <x:v>COIL</x:v>
      </x:c>
      <x:c r="B42" s="2" t="str">
        <x:v>10</x:v>
      </x:c>
      <x:c r="C42" s="2" t="str">
        <x:v>13BLK12-4</x:v>
      </x:c>
      <x:c r="D42" s="2" t="str">
        <x:v>**PAY ACH** PVC SPIRAL SUPPLY</x:v>
      </x:c>
      <x:c r="E42" s="7" t="n">
        <x:v>26600</x:v>
      </x:c>
      <x:c r="F42" s="7" t="n">
        <x:v>11433.33</x:v>
      </x:c>
      <x:c r="G42" s="7" t="n">
        <x:v>4200</x:v>
      </x:c>
      <x:c r="H42" s="8" t="n">
        <x:v>6.74</x:v>
      </x:c>
      <x:c r="I42" s="8" t="n">
        <x:v>5.97</x:v>
      </x:c>
      <x:c r="J42" s="2" t="n">
        <x:v>100</x:v>
      </x:c>
      <x:c r="K42" s="9" t="n">
        <x:v>1792.8400000000001</x:v>
      </x:c>
      <x:c r="L42" s="8" t="n">
        <x:v>5.97</x:v>
      </x:c>
      <x:c r="M42" s="8"/>
      <x:c r="N42" s="8"/>
      <x:c r="O42" s="2" t="n">
        <x:v>1</x:v>
      </x:c>
      <x:c r="P42" s="10" t="n">
        <x:v>46143</x:v>
      </x:c>
      <x:c r="Q42" s="10" t="n">
        <x:v>45810</x:v>
      </x:c>
      <x:c r="R42" s="2" t="str">
        <x:v>Same-product valuation: per 100</x:v>
      </x:c>
      <x:c r="S42" s="2" t="str">
        <x:v>Chris PVC Coil priced product</x:v>
      </x:c>
      <x:c r="T42" s="15" t="n">
        <x:f>H42/J42</x:f>
        <x:v>0.0674</x:v>
      </x:c>
      <x:c r="U42" s="15" t="n">
        <x:f>IF(A42="WIRE",T42,IF(O42=1,I42*(1+IF(A42="POUC",Summary!$E$7,Summary!$K$7))/J42,"n.a."))</x:f>
        <x:v>0.0659685</x:v>
      </x:c>
      <x:c r="V42" s="12" t="n">
        <x:f>SUM('PO detail'!$T$130:$T$141)</x:f>
        <x:v>26600</x:v>
      </x:c>
      <x:c r="W42" s="12" t="n">
        <x:f>SUMIFS('PO detail'!$T$130:$T$141,'PO detail'!$Q$130:$Q$141,"Baseline PO cost")</x:f>
        <x:v>26600</x:v>
      </x:c>
      <x:c r="X42" s="12" t="n">
        <x:f>SUMIFS('PO detail'!$T$130:$T$141,'PO detail'!$Q$130:$Q$141,"Higher PO cost")</x:f>
        <x:v>0</x:v>
      </x:c>
      <x:c r="Y42" s="12" t="n">
        <x:f>E42-W42-X42</x:f>
        <x:v>0</x:v>
      </x:c>
      <x:c r="Z42" s="16" t="n">
        <x:f>E42*T42</x:f>
        <x:v>1792.8400000000001</x:v>
      </x:c>
      <x:c r="AA42" s="16" t="n">
        <x:f>W42*T42</x:f>
        <x:v>1792.8400000000001</x:v>
      </x:c>
      <x:c r="AB42" s="16" t="n">
        <x:f>X42*T42</x:f>
        <x:v>0</x:v>
      </x:c>
      <x:c r="AC42" s="16" t="n">
        <x:f>Y42*T42</x:f>
        <x:v>0</x:v>
      </x:c>
      <x:c r="AD42" s="16" t="n">
        <x:f>K42-Z42</x:f>
        <x:v>0</x:v>
      </x:c>
      <x:c r="AE42" s="16" t="n">
        <x:f>IF(ISNUMBER(U42),E42*(U42-T42),"n.a.")</x:f>
        <x:v>-38.07790000000006</x:v>
      </x:c>
      <x:c r="AF42" s="12" t="n">
        <x:f>G42-SUM('PO detail'!$U$130:$U$141)</x:f>
        <x:v>0</x:v>
      </x:c>
      <x:c r="AG42" s="16" t="n">
        <x:f>IF(ISNUMBER(U42),0,Z42)</x:f>
        <x:v>0</x:v>
      </x:c>
      <x:c r="AH42" s="17" t="str">
        <x:f>IF(AND(A42="WIRE",ISNUMBER(N42)),H42-N42,"n.a.")</x:f>
        <x:v>n.a.</x:v>
      </x:c>
    </x:row>
    <x:row r="43" ht="22" customHeight="1">
      <x:c r="A43" s="2" t="str">
        <x:v>COIL</x:v>
      </x:c>
      <x:c r="B43" s="2" t="str">
        <x:v>10</x:v>
      </x:c>
      <x:c r="C43" s="2" t="str">
        <x:v>22BLK12-4</x:v>
      </x:c>
      <x:c r="D43" s="2" t="str">
        <x:v>**PAY ACH** PVC SPIRAL SUPPLY</x:v>
      </x:c>
      <x:c r="E43" s="7" t="n">
        <x:v>17900</x:v>
      </x:c>
      <x:c r="F43" s="7" t="n">
        <x:v>11375</x:v>
      </x:c>
      <x:c r="G43" s="7" t="n">
        <x:v>14000</x:v>
      </x:c>
      <x:c r="H43" s="8" t="n">
        <x:v>13.21</x:v>
      </x:c>
      <x:c r="I43" s="8" t="n">
        <x:v>11.72</x:v>
      </x:c>
      <x:c r="J43" s="2" t="n">
        <x:v>100</x:v>
      </x:c>
      <x:c r="K43" s="9" t="n">
        <x:v>2364.59</x:v>
      </x:c>
      <x:c r="L43" s="8" t="n">
        <x:v>11.72</x:v>
      </x:c>
      <x:c r="M43" s="8"/>
      <x:c r="N43" s="8"/>
      <x:c r="O43" s="2" t="n">
        <x:v>1</x:v>
      </x:c>
      <x:c r="P43" s="10" t="n">
        <x:v>46143</x:v>
      </x:c>
      <x:c r="Q43" s="10" t="n">
        <x:v>45810</x:v>
      </x:c>
      <x:c r="R43" s="2" t="str">
        <x:v>Same-product valuation: per 100</x:v>
      </x:c>
      <x:c r="S43" s="2" t="str">
        <x:v>Chris PVC Coil priced product</x:v>
      </x:c>
      <x:c r="T43" s="15" t="n">
        <x:f>H43/J43</x:f>
        <x:v>0.1321</x:v>
      </x:c>
      <x:c r="U43" s="15" t="n">
        <x:f>IF(A43="WIRE",T43,IF(O43=1,I43*(1+IF(A43="POUC",Summary!$E$7,Summary!$K$7))/J43,"n.a."))</x:f>
        <x:v>0.129506</x:v>
      </x:c>
      <x:c r="V43" s="12" t="n">
        <x:f>SUM('PO detail'!$T$301:$T$313)</x:f>
        <x:v>17900</x:v>
      </x:c>
      <x:c r="W43" s="12" t="n">
        <x:f>SUMIFS('PO detail'!$T$301:$T$313,'PO detail'!$Q$301:$Q$313,"Baseline PO cost")</x:f>
        <x:v>17900</x:v>
      </x:c>
      <x:c r="X43" s="12" t="n">
        <x:f>SUMIFS('PO detail'!$T$301:$T$313,'PO detail'!$Q$301:$Q$313,"Higher PO cost")</x:f>
        <x:v>0</x:v>
      </x:c>
      <x:c r="Y43" s="12" t="n">
        <x:f>E43-W43-X43</x:f>
        <x:v>0</x:v>
      </x:c>
      <x:c r="Z43" s="16" t="n">
        <x:f>E43*T43</x:f>
        <x:v>2364.5899999999997</x:v>
      </x:c>
      <x:c r="AA43" s="16" t="n">
        <x:f>W43*T43</x:f>
        <x:v>2364.5899999999997</x:v>
      </x:c>
      <x:c r="AB43" s="16" t="n">
        <x:f>X43*T43</x:f>
        <x:v>0</x:v>
      </x:c>
      <x:c r="AC43" s="16" t="n">
        <x:f>Y43*T43</x:f>
        <x:v>0</x:v>
      </x:c>
      <x:c r="AD43" s="16" t="n">
        <x:f>K43-Z43</x:f>
        <x:v>4.547473508864641e-13</x:v>
      </x:c>
      <x:c r="AE43" s="16" t="n">
        <x:f>IF(ISNUMBER(U43),E43*(U43-T43),"n.a.")</x:f>
        <x:v>-46.43259999999974</x:v>
      </x:c>
      <x:c r="AF43" s="12" t="n">
        <x:f>G43-SUM('PO detail'!$U$301:$U$313)</x:f>
        <x:v>0</x:v>
      </x:c>
      <x:c r="AG43" s="16" t="n">
        <x:f>IF(ISNUMBER(U43),0,Z43)</x:f>
        <x:v>0</x:v>
      </x:c>
      <x:c r="AH43" s="17" t="str">
        <x:f>IF(AND(A43="WIRE",ISNUMBER(N43)),H43-N43,"n.a.")</x:f>
        <x:v>n.a.</x:v>
      </x:c>
    </x:row>
    <x:row r="44" ht="22" customHeight="1">
      <x:c r="A44" s="2" t="str">
        <x:v>POUC</x:v>
      </x:c>
      <x:c r="B44" s="2" t="str">
        <x:v>10</x:v>
      </x:c>
      <x:c r="C44" s="2" t="str">
        <x:v>LET10</x:v>
      </x:c>
      <x:c r="D44" s="2" t="str">
        <x:v>LAMITEK USA, INC.</x:v>
      </x:c>
      <x:c r="E44" s="7" t="n">
        <x:v>48000</x:v>
      </x:c>
      <x:c r="F44" s="7" t="n">
        <x:v>11341.67</x:v>
      </x:c>
      <x:c r="G44" s="7" t="n">
        <x:v>73000</x:v>
      </x:c>
      <x:c r="H44" s="8" t="n">
        <x:v>14.95</x:v>
      </x:c>
      <x:c r="I44" s="8" t="n">
        <x:v>9.88</x:v>
      </x:c>
      <x:c r="J44" s="2" t="n">
        <x:v>100</x:v>
      </x:c>
      <x:c r="K44" s="9" t="n">
        <x:v>7205.900000000001</x:v>
      </x:c>
      <x:c r="L44" s="8" t="n">
        <x:v>8.82</x:v>
      </x:c>
      <x:c r="M44" s="8" t="n">
        <x:v>9.878400000000001</x:v>
      </x:c>
      <x:c r="N44" s="8"/>
      <x:c r="O44" s="2" t="n">
        <x:v>1</x:v>
      </x:c>
      <x:c r="P44" s="10" t="n">
        <x:v>45902</x:v>
      </x:c>
      <x:c r="Q44" s="10" t="n">
        <x:v>46148</x:v>
      </x:c>
      <x:c r="R44" s="2" t="str">
        <x:v>Same-product valuation: per 100</x:v>
      </x:c>
      <x:c r="S44" s="2" t="str">
        <x:v>Chris Lamitek Pouches priced product</x:v>
      </x:c>
      <x:c r="T44" s="15" t="n">
        <x:f>H44/J44</x:f>
        <x:v>0.1495</x:v>
      </x:c>
      <x:c r="U44" s="15" t="n">
        <x:f>IF(A44="WIRE",T44,IF(O44=1,I44*(1+IF(A44="POUC",Summary!$E$7,Summary!$K$7))/J44,"n.a."))</x:f>
        <x:v>0.16302</x:v>
      </x:c>
      <x:c r="V44" s="12" t="n">
        <x:f>SUM('PO detail'!$T$1498:$T$1502)</x:f>
        <x:v>48000</x:v>
      </x:c>
      <x:c r="W44" s="12" t="n">
        <x:f>SUMIFS('PO detail'!$T$1498:$T$1502,'PO detail'!$Q$1498:$Q$1502,"Baseline PO cost")</x:f>
        <x:v>48000</x:v>
      </x:c>
      <x:c r="X44" s="12" t="n">
        <x:f>SUMIFS('PO detail'!$T$1498:$T$1502,'PO detail'!$Q$1498:$Q$1502,"Higher PO cost")</x:f>
        <x:v>0</x:v>
      </x:c>
      <x:c r="Y44" s="12" t="n">
        <x:f>E44-W44-X44</x:f>
        <x:v>0</x:v>
      </x:c>
      <x:c r="Z44" s="16" t="n">
        <x:f>E44*T44</x:f>
        <x:v>7176</x:v>
      </x:c>
      <x:c r="AA44" s="16" t="n">
        <x:f>W44*T44</x:f>
        <x:v>7176</x:v>
      </x:c>
      <x:c r="AB44" s="16" t="n">
        <x:f>X44*T44</x:f>
        <x:v>0</x:v>
      </x:c>
      <x:c r="AC44" s="16" t="n">
        <x:f>Y44*T44</x:f>
        <x:v>0</x:v>
      </x:c>
      <x:c r="AD44" s="16" t="n">
        <x:f>K44-Z44</x:f>
        <x:v>29.900000000000546</x:v>
      </x:c>
      <x:c r="AE44" s="16" t="n">
        <x:f>IF(ISNUMBER(U44),E44*(U44-T44),"n.a.")</x:f>
        <x:v>648.9600000000002</x:v>
      </x:c>
      <x:c r="AF44" s="12" t="n">
        <x:f>G44-SUM('PO detail'!$U$1498:$U$1502)</x:f>
        <x:v>12000</x:v>
      </x:c>
      <x:c r="AG44" s="16" t="n">
        <x:f>IF(ISNUMBER(U44),0,Z44)</x:f>
        <x:v>0</x:v>
      </x:c>
      <x:c r="AH44" s="17" t="str">
        <x:f>IF(AND(A44="WIRE",ISNUMBER(N44)),H44-N44,"n.a.")</x:f>
        <x:v>n.a.</x:v>
      </x:c>
    </x:row>
    <x:row r="45" ht="22" customHeight="1">
      <x:c r="A45" s="2" t="str">
        <x:v>COIL</x:v>
      </x:c>
      <x:c r="B45" s="2" t="str">
        <x:v>10</x:v>
      </x:c>
      <x:c r="C45" s="2" t="str">
        <x:v>25BLK12-4</x:v>
      </x:c>
      <x:c r="D45" s="2" t="str">
        <x:v>**PAY ACH** PVC SPIRAL SUPPLY</x:v>
      </x:c>
      <x:c r="E45" s="7" t="n">
        <x:v>11400</x:v>
      </x:c>
      <x:c r="F45" s="7" t="n">
        <x:v>10950</x:v>
      </x:c>
      <x:c r="G45" s="7" t="n">
        <x:v>12000</x:v>
      </x:c>
      <x:c r="H45" s="8" t="n">
        <x:v>16.32</x:v>
      </x:c>
      <x:c r="I45" s="8" t="n">
        <x:v>14.47</x:v>
      </x:c>
      <x:c r="J45" s="2" t="n">
        <x:v>100</x:v>
      </x:c>
      <x:c r="K45" s="9" t="n">
        <x:v>1860.48</x:v>
      </x:c>
      <x:c r="L45" s="8" t="n">
        <x:v>14.47</x:v>
      </x:c>
      <x:c r="M45" s="8"/>
      <x:c r="N45" s="8"/>
      <x:c r="O45" s="2" t="n">
        <x:v>1</x:v>
      </x:c>
      <x:c r="P45" s="10" t="n">
        <x:v>46143</x:v>
      </x:c>
      <x:c r="Q45" s="10" t="n">
        <x:v>45810</x:v>
      </x:c>
      <x:c r="R45" s="2" t="str">
        <x:v>Same-product valuation: per 100</x:v>
      </x:c>
      <x:c r="S45" s="2" t="str">
        <x:v>Chris PVC Coil priced product</x:v>
      </x:c>
      <x:c r="T45" s="15" t="n">
        <x:f>H45/J45</x:f>
        <x:v>0.1632</x:v>
      </x:c>
      <x:c r="U45" s="15" t="n">
        <x:f>IF(A45="WIRE",T45,IF(O45=1,I45*(1+IF(A45="POUC",Summary!$E$7,Summary!$K$7))/J45,"n.a."))</x:f>
        <x:v>0.1598935</x:v>
      </x:c>
      <x:c r="V45" s="12" t="n">
        <x:f>SUM('PO detail'!$T$330:$T$342)</x:f>
        <x:v>11400</x:v>
      </x:c>
      <x:c r="W45" s="12" t="n">
        <x:f>SUMIFS('PO detail'!$T$330:$T$342,'PO detail'!$Q$330:$Q$342,"Baseline PO cost")</x:f>
        <x:v>11400</x:v>
      </x:c>
      <x:c r="X45" s="12" t="n">
        <x:f>SUMIFS('PO detail'!$T$330:$T$342,'PO detail'!$Q$330:$Q$342,"Higher PO cost")</x:f>
        <x:v>0</x:v>
      </x:c>
      <x:c r="Y45" s="12" t="n">
        <x:f>E45-W45-X45</x:f>
        <x:v>0</x:v>
      </x:c>
      <x:c r="Z45" s="16" t="n">
        <x:f>E45*T45</x:f>
        <x:v>1860.4800000000002</x:v>
      </x:c>
      <x:c r="AA45" s="16" t="n">
        <x:f>W45*T45</x:f>
        <x:v>1860.4800000000002</x:v>
      </x:c>
      <x:c r="AB45" s="16" t="n">
        <x:f>X45*T45</x:f>
        <x:v>0</x:v>
      </x:c>
      <x:c r="AC45" s="16" t="n">
        <x:f>Y45*T45</x:f>
        <x:v>0</x:v>
      </x:c>
      <x:c r="AD45" s="16" t="n">
        <x:f>K45-Z45</x:f>
        <x:v>-2.2737367544323206e-13</x:v>
      </x:c>
      <x:c r="AE45" s="16" t="n">
        <x:f>IF(ISNUMBER(U45),E45*(U45-T45),"n.a.")</x:f>
        <x:v>-37.694100000000205</x:v>
      </x:c>
      <x:c r="AF45" s="12" t="n">
        <x:f>G45-SUM('PO detail'!$U$330:$U$342)</x:f>
        <x:v>0</x:v>
      </x:c>
      <x:c r="AG45" s="16" t="n">
        <x:f>IF(ISNUMBER(U45),0,Z45)</x:f>
        <x:v>0</x:v>
      </x:c>
      <x:c r="AH45" s="17" t="str">
        <x:f>IF(AND(A45="WIRE",ISNUMBER(N45)),H45-N45,"n.a.")</x:f>
        <x:v>n.a.</x:v>
      </x:c>
    </x:row>
    <x:row r="46" ht="22" customHeight="1">
      <x:c r="A46" s="2" t="str">
        <x:v>COIL</x:v>
      </x:c>
      <x:c r="B46" s="2" t="str">
        <x:v>60</x:v>
      </x:c>
      <x:c r="C46" s="2" t="str">
        <x:v>10WHT12-4</x:v>
      </x:c>
      <x:c r="D46" s="2" t="str">
        <x:v>**PAY ACH** PVC SPIRAL SUPPLY</x:v>
      </x:c>
      <x:c r="E46" s="7" t="n">
        <x:v>6900</x:v>
      </x:c>
      <x:c r="F46" s="7" t="n">
        <x:v>10758.33</x:v>
      </x:c>
      <x:c r="G46" s="7" t="n">
        <x:v>42000</x:v>
      </x:c>
      <x:c r="H46" s="8" t="n">
        <x:v>5.84</x:v>
      </x:c>
      <x:c r="I46" s="8" t="n">
        <x:v>5.18</x:v>
      </x:c>
      <x:c r="J46" s="2" t="n">
        <x:v>100</x:v>
      </x:c>
      <x:c r="K46" s="9" t="n">
        <x:v>402.96000000000004</x:v>
      </x:c>
      <x:c r="L46" s="8" t="n">
        <x:v>5.18</x:v>
      </x:c>
      <x:c r="M46" s="8"/>
      <x:c r="N46" s="8"/>
      <x:c r="O46" s="2" t="n">
        <x:v>1</x:v>
      </x:c>
      <x:c r="P46" s="10" t="n">
        <x:v>46143</x:v>
      </x:c>
      <x:c r="Q46" s="10" t="n">
        <x:v>45810</x:v>
      </x:c>
      <x:c r="R46" s="2" t="str">
        <x:v>Same-product valuation: per 100</x:v>
      </x:c>
      <x:c r="S46" s="2" t="str">
        <x:v>Chris PVC Coil priced product</x:v>
      </x:c>
      <x:c r="T46" s="15" t="n">
        <x:f>H46/J46</x:f>
        <x:v>0.0584</x:v>
      </x:c>
      <x:c r="U46" s="15" t="n">
        <x:f>IF(A46="WIRE",T46,IF(O46=1,I46*(1+IF(A46="POUC",Summary!$E$7,Summary!$K$7))/J46,"n.a."))</x:f>
        <x:v>0.057239</x:v>
      </x:c>
      <x:c r="V46" s="12" t="n">
        <x:f>SUM('PO detail'!$T$1030:$T$1040)</x:f>
        <x:v>6900</x:v>
      </x:c>
      <x:c r="W46" s="12" t="n">
        <x:f>SUMIFS('PO detail'!$T$1030:$T$1040,'PO detail'!$Q$1030:$Q$1040,"Baseline PO cost")</x:f>
        <x:v>6900</x:v>
      </x:c>
      <x:c r="X46" s="12" t="n">
        <x:f>SUMIFS('PO detail'!$T$1030:$T$1040,'PO detail'!$Q$1030:$Q$1040,"Higher PO cost")</x:f>
        <x:v>0</x:v>
      </x:c>
      <x:c r="Y46" s="12" t="n">
        <x:f>E46-W46-X46</x:f>
        <x:v>0</x:v>
      </x:c>
      <x:c r="Z46" s="16" t="n">
        <x:f>E46*T46</x:f>
        <x:v>402.96</x:v>
      </x:c>
      <x:c r="AA46" s="16" t="n">
        <x:f>W46*T46</x:f>
        <x:v>402.96</x:v>
      </x:c>
      <x:c r="AB46" s="16" t="n">
        <x:f>X46*T46</x:f>
        <x:v>0</x:v>
      </x:c>
      <x:c r="AC46" s="16" t="n">
        <x:f>Y46*T46</x:f>
        <x:v>0</x:v>
      </x:c>
      <x:c r="AD46" s="16" t="n">
        <x:f>K46-Z46</x:f>
        <x:v>5.684341886080802e-14</x:v>
      </x:c>
      <x:c r="AE46" s="16" t="n">
        <x:f>IF(ISNUMBER(U46),E46*(U46-T46),"n.a.")</x:f>
        <x:v>-8.010900000000015</x:v>
      </x:c>
      <x:c r="AF46" s="12" t="n">
        <x:f>G46-SUM('PO detail'!$U$1030:$U$1040)</x:f>
        <x:v>0</x:v>
      </x:c>
      <x:c r="AG46" s="16" t="n">
        <x:f>IF(ISNUMBER(U46),0,Z46)</x:f>
        <x:v>0</x:v>
      </x:c>
      <x:c r="AH46" s="17" t="str">
        <x:f>IF(AND(A46="WIRE",ISNUMBER(N46)),H46-N46,"n.a.")</x:f>
        <x:v>n.a.</x:v>
      </x:c>
    </x:row>
    <x:row r="47" ht="22" customHeight="1">
      <x:c r="A47" s="2" t="str">
        <x:v>COIL</x:v>
      </x:c>
      <x:c r="B47" s="2" t="str">
        <x:v>30</x:v>
      </x:c>
      <x:c r="C47" s="2" t="str">
        <x:v>14BLK12-4</x:v>
      </x:c>
      <x:c r="D47" s="2" t="str">
        <x:v>**PAY ACH** PVC SPIRAL SUPPLY</x:v>
      </x:c>
      <x:c r="E47" s="7" t="n">
        <x:v>2600</x:v>
      </x:c>
      <x:c r="F47" s="7" t="n">
        <x:v>10583.33</x:v>
      </x:c>
      <x:c r="G47" s="7" t="n">
        <x:v>37800</x:v>
      </x:c>
      <x:c r="H47" s="8" t="n">
        <x:v>7.29</x:v>
      </x:c>
      <x:c r="I47" s="8" t="n">
        <x:v>6.47</x:v>
      </x:c>
      <x:c r="J47" s="2" t="n">
        <x:v>100</x:v>
      </x:c>
      <x:c r="K47" s="9" t="n">
        <x:v>189.54</x:v>
      </x:c>
      <x:c r="L47" s="8" t="n">
        <x:v>6.47</x:v>
      </x:c>
      <x:c r="M47" s="8"/>
      <x:c r="N47" s="8"/>
      <x:c r="O47" s="2" t="n">
        <x:v>1</x:v>
      </x:c>
      <x:c r="P47" s="10" t="n">
        <x:v>46143</x:v>
      </x:c>
      <x:c r="Q47" s="10" t="n">
        <x:v>45810</x:v>
      </x:c>
      <x:c r="R47" s="2" t="str">
        <x:v>Same-product valuation: per 100</x:v>
      </x:c>
      <x:c r="S47" s="2" t="str">
        <x:v>Chris PVC Coil priced product</x:v>
      </x:c>
      <x:c r="T47" s="15" t="n">
        <x:f>H47/J47</x:f>
        <x:v>0.0729</x:v>
      </x:c>
      <x:c r="U47" s="15" t="n">
        <x:f>IF(A47="WIRE",T47,IF(O47=1,I47*(1+IF(A47="POUC",Summary!$E$7,Summary!$K$7))/J47,"n.a."))</x:f>
        <x:v>0.07149349999999999</x:v>
      </x:c>
      <x:c r="V47" s="12" t="n">
        <x:f>SUM('PO detail'!$T$760:$T$770)</x:f>
        <x:v>2600</x:v>
      </x:c>
      <x:c r="W47" s="12" t="n">
        <x:f>SUMIFS('PO detail'!$T$760:$T$770,'PO detail'!$Q$760:$Q$770,"Baseline PO cost")</x:f>
        <x:v>2600</x:v>
      </x:c>
      <x:c r="X47" s="12" t="n">
        <x:f>SUMIFS('PO detail'!$T$760:$T$770,'PO detail'!$Q$760:$Q$770,"Higher PO cost")</x:f>
        <x:v>0</x:v>
      </x:c>
      <x:c r="Y47" s="12" t="n">
        <x:f>E47-W47-X47</x:f>
        <x:v>0</x:v>
      </x:c>
      <x:c r="Z47" s="16" t="n">
        <x:f>E47*T47</x:f>
        <x:v>189.54000000000002</x:v>
      </x:c>
      <x:c r="AA47" s="16" t="n">
        <x:f>W47*T47</x:f>
        <x:v>189.54000000000002</x:v>
      </x:c>
      <x:c r="AB47" s="16" t="n">
        <x:f>X47*T47</x:f>
        <x:v>0</x:v>
      </x:c>
      <x:c r="AC47" s="16" t="n">
        <x:f>Y47*T47</x:f>
        <x:v>0</x:v>
      </x:c>
      <x:c r="AD47" s="16" t="n">
        <x:f>K47-Z47</x:f>
        <x:v>-2.842170943040401e-14</x:v>
      </x:c>
      <x:c r="AE47" s="16" t="n">
        <x:f>IF(ISNUMBER(U47),E47*(U47-T47),"n.a.")</x:f>
        <x:v>-3.656900000000049</x:v>
      </x:c>
      <x:c r="AF47" s="12" t="n">
        <x:f>G47-SUM('PO detail'!$U$760:$U$770)</x:f>
        <x:v>0</x:v>
      </x:c>
      <x:c r="AG47" s="16" t="n">
        <x:f>IF(ISNUMBER(U47),0,Z47)</x:f>
        <x:v>0</x:v>
      </x:c>
      <x:c r="AH47" s="17" t="str">
        <x:f>IF(AND(A47="WIRE",ISNUMBER(N47)),H47-N47,"n.a.")</x:f>
        <x:v>n.a.</x:v>
      </x:c>
    </x:row>
    <x:row r="48" ht="22" customHeight="1">
      <x:c r="A48" s="2" t="str">
        <x:v>COIL</x:v>
      </x:c>
      <x:c r="B48" s="2" t="str">
        <x:v>30</x:v>
      </x:c>
      <x:c r="C48" s="2" t="str">
        <x:v>9BLK12-4</x:v>
      </x:c>
      <x:c r="D48" s="2" t="str">
        <x:v>**PAY ACH** PVC SPIRAL SUPPLY</x:v>
      </x:c>
      <x:c r="E48" s="7" t="n">
        <x:v>17800</x:v>
      </x:c>
      <x:c r="F48" s="7" t="n">
        <x:v>10475</x:v>
      </x:c>
      <x:c r="G48" s="7" t="n">
        <x:v>18900</x:v>
      </x:c>
      <x:c r="H48" s="8" t="n">
        <x:v>3.94</x:v>
      </x:c>
      <x:c r="I48" s="8" t="n">
        <x:v>3.5</x:v>
      </x:c>
      <x:c r="J48" s="2" t="n">
        <x:v>100</x:v>
      </x:c>
      <x:c r="K48" s="9" t="n">
        <x:v>701.32</x:v>
      </x:c>
      <x:c r="L48" s="8" t="n">
        <x:v>3.5</x:v>
      </x:c>
      <x:c r="M48" s="8"/>
      <x:c r="N48" s="8"/>
      <x:c r="O48" s="2" t="n">
        <x:v>1</x:v>
      </x:c>
      <x:c r="P48" s="10" t="n">
        <x:v>46143</x:v>
      </x:c>
      <x:c r="Q48" s="10" t="n">
        <x:v>45810</x:v>
      </x:c>
      <x:c r="R48" s="2" t="str">
        <x:v>Same-product valuation: per 100</x:v>
      </x:c>
      <x:c r="S48" s="2" t="str">
        <x:v>Chris PVC Coil priced product</x:v>
      </x:c>
      <x:c r="T48" s="15" t="n">
        <x:f>H48/J48</x:f>
        <x:v>0.0394</x:v>
      </x:c>
      <x:c r="U48" s="15" t="n">
        <x:f>IF(A48="WIRE",T48,IF(O48=1,I48*(1+IF(A48="POUC",Summary!$E$7,Summary!$K$7))/J48,"n.a."))</x:f>
        <x:v>0.038674999999999994</x:v>
      </x:c>
      <x:c r="V48" s="12" t="n">
        <x:f>SUM('PO detail'!$T$982:$T$992)</x:f>
        <x:v>17800</x:v>
      </x:c>
      <x:c r="W48" s="12" t="n">
        <x:f>SUMIFS('PO detail'!$T$982:$T$992,'PO detail'!$Q$982:$Q$992,"Baseline PO cost")</x:f>
        <x:v>17800</x:v>
      </x:c>
      <x:c r="X48" s="12" t="n">
        <x:f>SUMIFS('PO detail'!$T$982:$T$992,'PO detail'!$Q$982:$Q$992,"Higher PO cost")</x:f>
        <x:v>0</x:v>
      </x:c>
      <x:c r="Y48" s="12" t="n">
        <x:f>E48-W48-X48</x:f>
        <x:v>0</x:v>
      </x:c>
      <x:c r="Z48" s="16" t="n">
        <x:f>E48*T48</x:f>
        <x:v>701.3199999999999</x:v>
      </x:c>
      <x:c r="AA48" s="16" t="n">
        <x:f>W48*T48</x:f>
        <x:v>701.3199999999999</x:v>
      </x:c>
      <x:c r="AB48" s="16" t="n">
        <x:f>X48*T48</x:f>
        <x:v>0</x:v>
      </x:c>
      <x:c r="AC48" s="16" t="n">
        <x:f>Y48*T48</x:f>
        <x:v>0</x:v>
      </x:c>
      <x:c r="AD48" s="16" t="n">
        <x:f>K48-Z48</x:f>
        <x:v>1.1368683772161603e-13</x:v>
      </x:c>
      <x:c r="AE48" s="16" t="n">
        <x:f>IF(ISNUMBER(U48),E48*(U48-T48),"n.a.")</x:f>
        <x:v>-12.905000000000062</x:v>
      </x:c>
      <x:c r="AF48" s="12" t="n">
        <x:f>G48-SUM('PO detail'!$U$982:$U$992)</x:f>
        <x:v>0</x:v>
      </x:c>
      <x:c r="AG48" s="16" t="n">
        <x:f>IF(ISNUMBER(U48),0,Z48)</x:f>
        <x:v>0</x:v>
      </x:c>
      <x:c r="AH48" s="17" t="str">
        <x:f>IF(AND(A48="WIRE",ISNUMBER(N48)),H48-N48,"n.a.")</x:f>
        <x:v>n.a.</x:v>
      </x:c>
    </x:row>
    <x:row r="49" ht="22" customHeight="1">
      <x:c r="A49" s="2" t="str">
        <x:v>COIL</x:v>
      </x:c>
      <x:c r="B49" s="2" t="str">
        <x:v>60</x:v>
      </x:c>
      <x:c r="C49" s="2" t="str">
        <x:v>11BLK12-4</x:v>
      </x:c>
      <x:c r="D49" s="2" t="str">
        <x:v>**PAY ACH** PVC SPIRAL SUPPLY</x:v>
      </x:c>
      <x:c r="E49" s="7" t="n">
        <x:v>23600</x:v>
      </x:c>
      <x:c r="F49" s="7" t="n">
        <x:v>9208.33</x:v>
      </x:c>
      <x:c r="G49" s="7" t="n">
        <x:v>12600</x:v>
      </x:c>
      <x:c r="H49" s="8" t="n">
        <x:v>5.59</x:v>
      </x:c>
      <x:c r="I49" s="8" t="n">
        <x:v>4.96</x:v>
      </x:c>
      <x:c r="J49" s="2" t="n">
        <x:v>100</x:v>
      </x:c>
      <x:c r="K49" s="9" t="n">
        <x:v>1319.24</x:v>
      </x:c>
      <x:c r="L49" s="8" t="n">
        <x:v>4.96</x:v>
      </x:c>
      <x:c r="M49" s="8"/>
      <x:c r="N49" s="8"/>
      <x:c r="O49" s="2" t="n">
        <x:v>1</x:v>
      </x:c>
      <x:c r="P49" s="10" t="n">
        <x:v>46143</x:v>
      </x:c>
      <x:c r="Q49" s="10" t="n">
        <x:v>45810</x:v>
      </x:c>
      <x:c r="R49" s="2" t="str">
        <x:v>Same-product valuation: per 100</x:v>
      </x:c>
      <x:c r="S49" s="2" t="str">
        <x:v>Chris PVC Coil priced product</x:v>
      </x:c>
      <x:c r="T49" s="15" t="n">
        <x:f>H49/J49</x:f>
        <x:v>0.0559</x:v>
      </x:c>
      <x:c r="U49" s="15" t="n">
        <x:f>IF(A49="WIRE",T49,IF(O49=1,I49*(1+IF(A49="POUC",Summary!$E$7,Summary!$K$7))/J49,"n.a."))</x:f>
        <x:v>0.054807999999999996</x:v>
      </x:c>
      <x:c r="V49" s="12" t="n">
        <x:f>SUM('PO detail'!$T$1043:$T$1050)</x:f>
        <x:v>23600</x:v>
      </x:c>
      <x:c r="W49" s="12" t="n">
        <x:f>SUMIFS('PO detail'!$T$1043:$T$1050,'PO detail'!$Q$1043:$Q$1050,"Baseline PO cost")</x:f>
        <x:v>23600</x:v>
      </x:c>
      <x:c r="X49" s="12" t="n">
        <x:f>SUMIFS('PO detail'!$T$1043:$T$1050,'PO detail'!$Q$1043:$Q$1050,"Higher PO cost")</x:f>
        <x:v>0</x:v>
      </x:c>
      <x:c r="Y49" s="12" t="n">
        <x:f>E49-W49-X49</x:f>
        <x:v>0</x:v>
      </x:c>
      <x:c r="Z49" s="16" t="n">
        <x:f>E49*T49</x:f>
        <x:v>1319.24</x:v>
      </x:c>
      <x:c r="AA49" s="16" t="n">
        <x:f>W49*T49</x:f>
        <x:v>1319.24</x:v>
      </x:c>
      <x:c r="AB49" s="16" t="n">
        <x:f>X49*T49</x:f>
        <x:v>0</x:v>
      </x:c>
      <x:c r="AC49" s="16" t="n">
        <x:f>Y49*T49</x:f>
        <x:v>0</x:v>
      </x:c>
      <x:c r="AD49" s="16" t="n">
        <x:f>K49-Z49</x:f>
        <x:v>0</x:v>
      </x:c>
      <x:c r="AE49" s="16" t="n">
        <x:f>IF(ISNUMBER(U49),E49*(U49-T49),"n.a.")</x:f>
        <x:v>-25.771200000000064</x:v>
      </x:c>
      <x:c r="AF49" s="12" t="n">
        <x:f>G49-SUM('PO detail'!$U$1043:$U$1050)</x:f>
        <x:v>0</x:v>
      </x:c>
      <x:c r="AG49" s="16" t="n">
        <x:f>IF(ISNUMBER(U49),0,Z49)</x:f>
        <x:v>0</x:v>
      </x:c>
      <x:c r="AH49" s="17" t="str">
        <x:f>IF(AND(A49="WIRE",ISNUMBER(N49)),H49-N49,"n.a.")</x:f>
        <x:v>n.a.</x:v>
      </x:c>
    </x:row>
    <x:row r="50" ht="22" customHeight="1">
      <x:c r="A50" s="2" t="str">
        <x:v>COIL</x:v>
      </x:c>
      <x:c r="B50" s="2" t="str">
        <x:v>60</x:v>
      </x:c>
      <x:c r="C50" s="2" t="str">
        <x:v>22BLK12-4</x:v>
      </x:c>
      <x:c r="D50" s="2" t="str">
        <x:v>**PAY ACH** PVC SPIRAL SUPPLY</x:v>
      </x:c>
      <x:c r="E50" s="7" t="n">
        <x:v>12800</x:v>
      </x:c>
      <x:c r="F50" s="7" t="n">
        <x:v>8625</x:v>
      </x:c>
      <x:c r="G50" s="7" t="n">
        <x:v>22400</x:v>
      </x:c>
      <x:c r="H50" s="8" t="n">
        <x:v>13.21</x:v>
      </x:c>
      <x:c r="I50" s="8" t="n">
        <x:v>11.72</x:v>
      </x:c>
      <x:c r="J50" s="2" t="n">
        <x:v>100</x:v>
      </x:c>
      <x:c r="K50" s="9" t="n">
        <x:v>1690.88</x:v>
      </x:c>
      <x:c r="L50" s="8" t="n">
        <x:v>11.72</x:v>
      </x:c>
      <x:c r="M50" s="8"/>
      <x:c r="N50" s="8"/>
      <x:c r="O50" s="2" t="n">
        <x:v>1</x:v>
      </x:c>
      <x:c r="P50" s="10" t="n">
        <x:v>46143</x:v>
      </x:c>
      <x:c r="Q50" s="10" t="n">
        <x:v>45810</x:v>
      </x:c>
      <x:c r="R50" s="2" t="str">
        <x:v>Same-product valuation: per 100</x:v>
      </x:c>
      <x:c r="S50" s="2" t="str">
        <x:v>Chris PVC Coil priced product</x:v>
      </x:c>
      <x:c r="T50" s="15" t="n">
        <x:f>H50/J50</x:f>
        <x:v>0.1321</x:v>
      </x:c>
      <x:c r="U50" s="15" t="n">
        <x:f>IF(A50="WIRE",T50,IF(O50=1,I50*(1+IF(A50="POUC",Summary!$E$7,Summary!$K$7))/J50,"n.a."))</x:f>
        <x:v>0.129506</x:v>
      </x:c>
      <x:c r="V50" s="12" t="n">
        <x:f>SUM('PO detail'!$T$1202:$T$1212)</x:f>
        <x:v>12800</x:v>
      </x:c>
      <x:c r="W50" s="12" t="n">
        <x:f>SUMIFS('PO detail'!$T$1202:$T$1212,'PO detail'!$Q$1202:$Q$1212,"Baseline PO cost")</x:f>
        <x:v>12800</x:v>
      </x:c>
      <x:c r="X50" s="12" t="n">
        <x:f>SUMIFS('PO detail'!$T$1202:$T$1212,'PO detail'!$Q$1202:$Q$1212,"Higher PO cost")</x:f>
        <x:v>0</x:v>
      </x:c>
      <x:c r="Y50" s="12" t="n">
        <x:f>E50-W50-X50</x:f>
        <x:v>0</x:v>
      </x:c>
      <x:c r="Z50" s="16" t="n">
        <x:f>E50*T50</x:f>
        <x:v>1690.8799999999999</x:v>
      </x:c>
      <x:c r="AA50" s="16" t="n">
        <x:f>W50*T50</x:f>
        <x:v>1690.8799999999999</x:v>
      </x:c>
      <x:c r="AB50" s="16" t="n">
        <x:f>X50*T50</x:f>
        <x:v>0</x:v>
      </x:c>
      <x:c r="AC50" s="16" t="n">
        <x:f>Y50*T50</x:f>
        <x:v>0</x:v>
      </x:c>
      <x:c r="AD50" s="16" t="n">
        <x:f>K50-Z50</x:f>
        <x:v>2.2737367544323206e-13</x:v>
      </x:c>
      <x:c r="AE50" s="16" t="n">
        <x:f>IF(ISNUMBER(U50),E50*(U50-T50),"n.a.")</x:f>
        <x:v>-33.20319999999981</x:v>
      </x:c>
      <x:c r="AF50" s="12" t="n">
        <x:f>G50-SUM('PO detail'!$U$1202:$U$1212)</x:f>
        <x:v>0</x:v>
      </x:c>
      <x:c r="AG50" s="16" t="n">
        <x:f>IF(ISNUMBER(U50),0,Z50)</x:f>
        <x:v>0</x:v>
      </x:c>
      <x:c r="AH50" s="17" t="str">
        <x:f>IF(AND(A50="WIRE",ISNUMBER(N50)),H50-N50,"n.a.")</x:f>
        <x:v>n.a.</x:v>
      </x:c>
    </x:row>
    <x:row r="51" ht="22" customHeight="1">
      <x:c r="A51" s="2" t="str">
        <x:v>POUC</x:v>
      </x:c>
      <x:c r="B51" s="2" t="str">
        <x:v>10</x:v>
      </x:c>
      <x:c r="C51" s="2" t="str">
        <x:v>LUG7</x:v>
      </x:c>
      <x:c r="D51" s="2" t="str">
        <x:v>LAMITEK USA, INC.</x:v>
      </x:c>
      <x:c r="E51" s="7" t="n">
        <x:v>700</x:v>
      </x:c>
      <x:c r="F51" s="7" t="n">
        <x:v>8525</x:v>
      </x:c>
      <x:c r="G51" s="7" t="n">
        <x:v>65000</x:v>
      </x:c>
      <x:c r="H51" s="8" t="n">
        <x:v>1.35</x:v>
      </x:c>
      <x:c r="I51" s="8" t="n">
        <x:v>0.9</x:v>
      </x:c>
      <x:c r="J51" s="2" t="n">
        <x:v>100</x:v>
      </x:c>
      <x:c r="K51" s="9" t="n">
        <x:v>9.450000000000001</x:v>
      </x:c>
      <x:c r="L51" s="8" t="n">
        <x:v>0.8</x:v>
      </x:c>
      <x:c r="M51" s="8" t="n">
        <x:v>0.8960000000000001</x:v>
      </x:c>
      <x:c r="N51" s="8"/>
      <x:c r="O51" s="2" t="n">
        <x:v>1</x:v>
      </x:c>
      <x:c r="P51" s="10" t="n">
        <x:v>45902</x:v>
      </x:c>
      <x:c r="Q51" s="10" t="n">
        <x:v>46148</x:v>
      </x:c>
      <x:c r="R51" s="2" t="str">
        <x:v>Same-product valuation: per 100</x:v>
      </x:c>
      <x:c r="S51" s="2" t="str">
        <x:v>Chris Lamitek Pouches priced product</x:v>
      </x:c>
      <x:c r="T51" s="15" t="n">
        <x:f>H51/J51</x:f>
        <x:v>0.013500000000000002</x:v>
      </x:c>
      <x:c r="U51" s="15" t="n">
        <x:f>IF(A51="WIRE",T51,IF(O51=1,I51*(1+IF(A51="POUC",Summary!$E$7,Summary!$K$7))/J51,"n.a."))</x:f>
        <x:v>0.014849999999999999</x:v>
      </x:c>
      <x:c r="V51" s="12" t="n">
        <x:f>SUM('PO detail'!$T$1548:$T$1552)</x:f>
        <x:v>700</x:v>
      </x:c>
      <x:c r="W51" s="12" t="n">
        <x:f>SUMIFS('PO detail'!$T$1548:$T$1552,'PO detail'!$Q$1548:$Q$1552,"Baseline PO cost")</x:f>
        <x:v>700</x:v>
      </x:c>
      <x:c r="X51" s="12" t="n">
        <x:f>SUMIFS('PO detail'!$T$1548:$T$1552,'PO detail'!$Q$1548:$Q$1552,"Higher PO cost")</x:f>
        <x:v>0</x:v>
      </x:c>
      <x:c r="Y51" s="12" t="n">
        <x:f>E51-W51-X51</x:f>
        <x:v>0</x:v>
      </x:c>
      <x:c r="Z51" s="16" t="n">
        <x:f>E51*T51</x:f>
        <x:v>9.450000000000001</x:v>
      </x:c>
      <x:c r="AA51" s="16" t="n">
        <x:f>W51*T51</x:f>
        <x:v>9.450000000000001</x:v>
      </x:c>
      <x:c r="AB51" s="16" t="n">
        <x:f>X51*T51</x:f>
        <x:v>0</x:v>
      </x:c>
      <x:c r="AC51" s="16" t="n">
        <x:f>Y51*T51</x:f>
        <x:v>0</x:v>
      </x:c>
      <x:c r="AD51" s="16" t="n">
        <x:f>K51-Z51</x:f>
        <x:v>0</x:v>
      </x:c>
      <x:c r="AE51" s="16" t="n">
        <x:f>IF(ISNUMBER(U51),E51*(U51-T51),"n.a.")</x:f>
        <x:v>0.944999999999998</x:v>
      </x:c>
      <x:c r="AF51" s="12" t="n">
        <x:f>G51-SUM('PO detail'!$U$1548:$U$1552)</x:f>
        <x:v>25000</x:v>
      </x:c>
      <x:c r="AG51" s="16" t="n">
        <x:f>IF(ISNUMBER(U51),0,Z51)</x:f>
        <x:v>0</x:v>
      </x:c>
      <x:c r="AH51" s="17" t="str">
        <x:f>IF(AND(A51="WIRE",ISNUMBER(N51)),H51-N51,"n.a.")</x:f>
        <x:v>n.a.</x:v>
      </x:c>
    </x:row>
    <x:row r="52" ht="22" customHeight="1">
      <x:c r="A52" s="2" t="str">
        <x:v>WIRE</x:v>
      </x:c>
      <x:c r="B52" s="2" t="str">
        <x:v>10</x:v>
      </x:c>
      <x:c r="C52" s="2" t="str">
        <x:v>DL012BLK</x:v>
      </x:c>
      <x:c r="D52" s="2" t="str">
        <x:v>Botac Industrial Limited</x:v>
      </x:c>
      <x:c r="E52" s="7" t="n">
        <x:v>41600</x:v>
      </x:c>
      <x:c r="F52" s="7" t="n">
        <x:v>8516.66</x:v>
      </x:c>
      <x:c r="G52" s="7" t="n">
        <x:v>43000</x:v>
      </x:c>
      <x:c r="H52" s="8" t="n">
        <x:v>8.26</x:v>
      </x:c>
      <x:c r="I52" s="8" t="n">
        <x:v>4.33</x:v>
      </x:c>
      <x:c r="J52" s="2" t="n">
        <x:v>100</x:v>
      </x:c>
      <x:c r="K52" s="9" t="n">
        <x:v>3436.16</x:v>
      </x:c>
      <x:c r="L52" s="8" t="n">
        <x:v>4.33</x:v>
      </x:c>
      <x:c r="M52" s="8"/>
      <x:c r="N52" s="8" t="n">
        <x:v>8.26</x:v>
      </x:c>
      <x:c r="O52" s="2" t="n">
        <x:v>1</x:v>
      </x:c>
      <x:c r="P52" s="10" t="n">
        <x:v>46237</x:v>
      </x:c>
      <x:c r="Q52" s="10" t="n">
        <x:v>44774</x:v>
      </x:c>
      <x:c r="R52" s="2" t="str">
        <x:v>Same-product valuation: per 100</x:v>
      </x:c>
      <x:c r="S52" s="2" t="str">
        <x:v>Hold current standard; Chris blended standards already applied</x:v>
      </x:c>
      <x:c r="T52" s="15" t="n">
        <x:f>H52/J52</x:f>
        <x:v>0.08259999999999999</x:v>
      </x:c>
      <x:c r="U52" s="15" t="n">
        <x:f>IF(A52="WIRE",T52,IF(O52=1,I52*(1+IF(A52="POUC",Summary!$E$7,Summary!$K$7))/J52,"n.a."))</x:f>
        <x:v>0.08259999999999999</x:v>
      </x:c>
      <x:c r="V52" s="12" t="n">
        <x:f>SUM('PO detail'!$T$1877:$T$1880)</x:f>
        <x:v>41600</x:v>
      </x:c>
      <x:c r="W52" s="12" t="n">
        <x:f>SUMIFS('PO detail'!$T$1877:$T$1880,'PO detail'!$Q$1877:$Q$1880,"Baseline PO cost")</x:f>
        <x:v>41600</x:v>
      </x:c>
      <x:c r="X52" s="12" t="n">
        <x:f>SUMIFS('PO detail'!$T$1877:$T$1880,'PO detail'!$Q$1877:$Q$1880,"Higher PO cost")</x:f>
        <x:v>0</x:v>
      </x:c>
      <x:c r="Y52" s="12" t="n">
        <x:f>E52-W52-X52</x:f>
        <x:v>0</x:v>
      </x:c>
      <x:c r="Z52" s="16" t="n">
        <x:f>E52*T52</x:f>
        <x:v>3436.16</x:v>
      </x:c>
      <x:c r="AA52" s="16" t="n">
        <x:f>W52*T52</x:f>
        <x:v>3436.16</x:v>
      </x:c>
      <x:c r="AB52" s="16" t="n">
        <x:f>X52*T52</x:f>
        <x:v>0</x:v>
      </x:c>
      <x:c r="AC52" s="16" t="n">
        <x:f>Y52*T52</x:f>
        <x:v>0</x:v>
      </x:c>
      <x:c r="AD52" s="16" t="n">
        <x:f>K52-Z52</x:f>
        <x:v>0</x:v>
      </x:c>
      <x:c r="AE52" s="16" t="n">
        <x:f>IF(ISNUMBER(U52),E52*(U52-T52),"n.a.")</x:f>
        <x:v>0</x:v>
      </x:c>
      <x:c r="AF52" s="12" t="n">
        <x:f>G52-SUM('PO detail'!$U$1877:$U$1880)</x:f>
        <x:v>0</x:v>
      </x:c>
      <x:c r="AG52" s="16" t="n">
        <x:f>IF(ISNUMBER(U52),0,Z52)</x:f>
        <x:v>0</x:v>
      </x:c>
      <x:c r="AH52" s="17" t="n">
        <x:f>IF(AND(A52="WIRE",ISNUMBER(N52)),H52-N52,"n.a.")</x:f>
        <x:v>0</x:v>
      </x:c>
    </x:row>
    <x:row r="53" ht="22" customHeight="1">
      <x:c r="A53" s="2" t="str">
        <x:v>POUC</x:v>
      </x:c>
      <x:c r="B53" s="2" t="str">
        <x:v>10</x:v>
      </x:c>
      <x:c r="C53" s="2" t="str">
        <x:v>LET7</x:v>
      </x:c>
      <x:c r="D53" s="2" t="str">
        <x:v>LAMITEK USA, INC.</x:v>
      </x:c>
      <x:c r="E53" s="7" t="n">
        <x:v>24500</x:v>
      </x:c>
      <x:c r="F53" s="7" t="n">
        <x:v>8491.67</x:v>
      </x:c>
      <x:c r="G53" s="7" t="n">
        <x:v>56000</x:v>
      </x:c>
      <x:c r="H53" s="8" t="n">
        <x:v>9.88</x:v>
      </x:c>
      <x:c r="I53" s="8" t="n">
        <x:v>6.53</x:v>
      </x:c>
      <x:c r="J53" s="2" t="n">
        <x:v>100</x:v>
      </x:c>
      <x:c r="K53" s="9" t="n">
        <x:v>2420.6000000000004</x:v>
      </x:c>
      <x:c r="L53" s="8" t="n">
        <x:v>5.83</x:v>
      </x:c>
      <x:c r="M53" s="8" t="n">
        <x:v>6.5296</x:v>
      </x:c>
      <x:c r="N53" s="8"/>
      <x:c r="O53" s="2" t="n">
        <x:v>1</x:v>
      </x:c>
      <x:c r="P53" s="10" t="n">
        <x:v>45902</x:v>
      </x:c>
      <x:c r="Q53" s="10" t="n">
        <x:v>46148</x:v>
      </x:c>
      <x:c r="R53" s="2" t="str">
        <x:v>Same-product valuation: per 100</x:v>
      </x:c>
      <x:c r="S53" s="2" t="str">
        <x:v>Chris Lamitek Pouches priced product</x:v>
      </x:c>
      <x:c r="T53" s="15" t="n">
        <x:f>H53/J53</x:f>
        <x:v>0.09880000000000001</x:v>
      </x:c>
      <x:c r="U53" s="15" t="n">
        <x:f>IF(A53="WIRE",T53,IF(O53=1,I53*(1+IF(A53="POUC",Summary!$E$7,Summary!$K$7))/J53,"n.a."))</x:f>
        <x:v>0.107745</x:v>
      </x:c>
      <x:c r="V53" s="12" t="n">
        <x:f>SUM('PO detail'!$T$1517:$T$1521)</x:f>
        <x:v>24500</x:v>
      </x:c>
      <x:c r="W53" s="12" t="n">
        <x:f>SUMIFS('PO detail'!$T$1517:$T$1521,'PO detail'!$Q$1517:$Q$1521,"Baseline PO cost")</x:f>
        <x:v>24500</x:v>
      </x:c>
      <x:c r="X53" s="12" t="n">
        <x:f>SUMIFS('PO detail'!$T$1517:$T$1521,'PO detail'!$Q$1517:$Q$1521,"Higher PO cost")</x:f>
        <x:v>0</x:v>
      </x:c>
      <x:c r="Y53" s="12" t="n">
        <x:f>E53-W53-X53</x:f>
        <x:v>0</x:v>
      </x:c>
      <x:c r="Z53" s="16" t="n">
        <x:f>E53*T53</x:f>
        <x:v>2420.6000000000004</x:v>
      </x:c>
      <x:c r="AA53" s="16" t="n">
        <x:f>W53*T53</x:f>
        <x:v>2420.6000000000004</x:v>
      </x:c>
      <x:c r="AB53" s="16" t="n">
        <x:f>X53*T53</x:f>
        <x:v>0</x:v>
      </x:c>
      <x:c r="AC53" s="16" t="n">
        <x:f>Y53*T53</x:f>
        <x:v>0</x:v>
      </x:c>
      <x:c r="AD53" s="16" t="n">
        <x:f>K53-Z53</x:f>
        <x:v>0</x:v>
      </x:c>
      <x:c r="AE53" s="16" t="n">
        <x:f>IF(ISNUMBER(U53),E53*(U53-T53),"n.a.")</x:f>
        <x:v>219.15249999999952</x:v>
      </x:c>
      <x:c r="AF53" s="12" t="n">
        <x:f>G53-SUM('PO detail'!$U$1517:$U$1521)</x:f>
        <x:v>25000</x:v>
      </x:c>
      <x:c r="AG53" s="16" t="n">
        <x:f>IF(ISNUMBER(U53),0,Z53)</x:f>
        <x:v>0</x:v>
      </x:c>
      <x:c r="AH53" s="17" t="str">
        <x:f>IF(AND(A53="WIRE",ISNUMBER(N53)),H53-N53,"n.a.")</x:f>
        <x:v>n.a.</x:v>
      </x:c>
    </x:row>
    <x:row r="54" ht="22" customHeight="1">
      <x:c r="A54" s="2" t="str">
        <x:v>POUC</x:v>
      </x:c>
      <x:c r="B54" s="2" t="str">
        <x:v>10</x:v>
      </x:c>
      <x:c r="C54" s="2" t="str">
        <x:v>BUS5</x:v>
      </x:c>
      <x:c r="D54" s="2" t="str">
        <x:v>LAMITEK USA, INC.</x:v>
      </x:c>
      <x:c r="E54" s="7" t="n">
        <x:v>21300</x:v>
      </x:c>
      <x:c r="F54" s="7" t="n">
        <x:v>8325</x:v>
      </x:c>
      <x:c r="G54" s="7" t="n">
        <x:v>60000</x:v>
      </x:c>
      <x:c r="H54" s="8" t="n">
        <x:v>0.69</x:v>
      </x:c>
      <x:c r="I54" s="8" t="n">
        <x:v>0.46</x:v>
      </x:c>
      <x:c r="J54" s="2" t="n">
        <x:v>100</x:v>
      </x:c>
      <x:c r="K54" s="9" t="n">
        <x:v>146.97</x:v>
      </x:c>
      <x:c r="L54" s="8" t="n">
        <x:v>0.41</x:v>
      </x:c>
      <x:c r="M54" s="8" t="n">
        <x:v>0.4592</x:v>
      </x:c>
      <x:c r="N54" s="8"/>
      <x:c r="O54" s="2" t="n">
        <x:v>1</x:v>
      </x:c>
      <x:c r="P54" s="10" t="n">
        <x:v>45902</x:v>
      </x:c>
      <x:c r="Q54" s="10" t="n">
        <x:v>46148</x:v>
      </x:c>
      <x:c r="R54" s="2" t="str">
        <x:v>Same-product valuation: per 100</x:v>
      </x:c>
      <x:c r="S54" s="2" t="str">
        <x:v>Chris Lamitek Pouches priced product</x:v>
      </x:c>
      <x:c r="T54" s="15" t="n">
        <x:f>H54/J54</x:f>
        <x:v>0.0069</x:v>
      </x:c>
      <x:c r="U54" s="15" t="n">
        <x:f>IF(A54="WIRE",T54,IF(O54=1,I54*(1+IF(A54="POUC",Summary!$E$7,Summary!$K$7))/J54,"n.a."))</x:f>
        <x:v>0.00759</x:v>
      </x:c>
      <x:c r="V54" s="12" t="n">
        <x:f>SUM('PO detail'!$T$1456:$T$1458)</x:f>
        <x:v>21300</x:v>
      </x:c>
      <x:c r="W54" s="12" t="n">
        <x:f>SUMIFS('PO detail'!$T$1456:$T$1458,'PO detail'!$Q$1456:$Q$1458,"Baseline PO cost")</x:f>
        <x:v>21300</x:v>
      </x:c>
      <x:c r="X54" s="12" t="n">
        <x:f>SUMIFS('PO detail'!$T$1456:$T$1458,'PO detail'!$Q$1456:$Q$1458,"Higher PO cost")</x:f>
        <x:v>0</x:v>
      </x:c>
      <x:c r="Y54" s="12" t="n">
        <x:f>E54-W54-X54</x:f>
        <x:v>0</x:v>
      </x:c>
      <x:c r="Z54" s="16" t="n">
        <x:f>E54*T54</x:f>
        <x:v>146.97</x:v>
      </x:c>
      <x:c r="AA54" s="16" t="n">
        <x:f>W54*T54</x:f>
        <x:v>146.97</x:v>
      </x:c>
      <x:c r="AB54" s="16" t="n">
        <x:f>X54*T54</x:f>
        <x:v>0</x:v>
      </x:c>
      <x:c r="AC54" s="16" t="n">
        <x:f>Y54*T54</x:f>
        <x:v>0</x:v>
      </x:c>
      <x:c r="AD54" s="16" t="n">
        <x:f>K54-Z54</x:f>
        <x:v>0</x:v>
      </x:c>
      <x:c r="AE54" s="16" t="n">
        <x:f>IF(ISNUMBER(U54),E54*(U54-T54),"n.a.")</x:f>
        <x:v>14.697000000000012</x:v>
      </x:c>
      <x:c r="AF54" s="12" t="n">
        <x:f>G54-SUM('PO detail'!$U$1456:$U$1458)</x:f>
        <x:v>40000</x:v>
      </x:c>
      <x:c r="AG54" s="16" t="n">
        <x:f>IF(ISNUMBER(U54),0,Z54)</x:f>
        <x:v>0</x:v>
      </x:c>
      <x:c r="AH54" s="17" t="str">
        <x:f>IF(AND(A54="WIRE",ISNUMBER(N54)),H54-N54,"n.a.")</x:f>
        <x:v>n.a.</x:v>
      </x:c>
    </x:row>
    <x:row r="55" ht="22" customHeight="1">
      <x:c r="A55" s="2" t="str">
        <x:v>POUC</x:v>
      </x:c>
      <x:c r="B55" s="2" t="str">
        <x:v>60</x:v>
      </x:c>
      <x:c r="C55" s="2" t="str">
        <x:v>LET7</x:v>
      </x:c>
      <x:c r="D55" s="2" t="str">
        <x:v>LAMITEK USA, INC.</x:v>
      </x:c>
      <x:c r="E55" s="7" t="n">
        <x:v>200</x:v>
      </x:c>
      <x:c r="F55" s="7" t="n">
        <x:v>8241.67</x:v>
      </x:c>
      <x:c r="G55" s="7" t="n">
        <x:v>58000</x:v>
      </x:c>
      <x:c r="H55" s="8" t="n">
        <x:v>9.88</x:v>
      </x:c>
      <x:c r="I55" s="8" t="n">
        <x:v>6.53</x:v>
      </x:c>
      <x:c r="J55" s="2" t="n">
        <x:v>100</x:v>
      </x:c>
      <x:c r="K55" s="9" t="n">
        <x:v>19.76</x:v>
      </x:c>
      <x:c r="L55" s="8" t="n">
        <x:v>5.83</x:v>
      </x:c>
      <x:c r="M55" s="8" t="n">
        <x:v>6.5296</x:v>
      </x:c>
      <x:c r="N55" s="8"/>
      <x:c r="O55" s="2" t="n">
        <x:v>1</x:v>
      </x:c>
      <x:c r="P55" s="10" t="n">
        <x:v>45902</x:v>
      </x:c>
      <x:c r="Q55" s="10" t="n">
        <x:v>46148</x:v>
      </x:c>
      <x:c r="R55" s="2" t="str">
        <x:v>Same-product valuation: per 100</x:v>
      </x:c>
      <x:c r="S55" s="2" t="str">
        <x:v>Chris Lamitek Pouches priced product</x:v>
      </x:c>
      <x:c r="T55" s="15" t="n">
        <x:f>H55/J55</x:f>
        <x:v>0.09880000000000001</x:v>
      </x:c>
      <x:c r="U55" s="15" t="n">
        <x:f>IF(A55="WIRE",T55,IF(O55=1,I55*(1+IF(A55="POUC",Summary!$E$7,Summary!$K$7))/J55,"n.a."))</x:f>
        <x:v>0.107745</x:v>
      </x:c>
      <x:c r="V55" s="12" t="n">
        <x:f>SUM('PO detail'!$T$1777:$T$1781)</x:f>
        <x:v>200</x:v>
      </x:c>
      <x:c r="W55" s="12" t="n">
        <x:f>SUMIFS('PO detail'!$T$1777:$T$1781,'PO detail'!$Q$1777:$Q$1781,"Baseline PO cost")</x:f>
        <x:v>200</x:v>
      </x:c>
      <x:c r="X55" s="12" t="n">
        <x:f>SUMIFS('PO detail'!$T$1777:$T$1781,'PO detail'!$Q$1777:$Q$1781,"Higher PO cost")</x:f>
        <x:v>0</x:v>
      </x:c>
      <x:c r="Y55" s="12" t="n">
        <x:f>E55-W55-X55</x:f>
        <x:v>0</x:v>
      </x:c>
      <x:c r="Z55" s="16" t="n">
        <x:f>E55*T55</x:f>
        <x:v>19.76</x:v>
      </x:c>
      <x:c r="AA55" s="16" t="n">
        <x:f>W55*T55</x:f>
        <x:v>19.76</x:v>
      </x:c>
      <x:c r="AB55" s="16" t="n">
        <x:f>X55*T55</x:f>
        <x:v>0</x:v>
      </x:c>
      <x:c r="AC55" s="16" t="n">
        <x:f>Y55*T55</x:f>
        <x:v>0</x:v>
      </x:c>
      <x:c r="AD55" s="16" t="n">
        <x:f>K55-Z55</x:f>
        <x:v>0</x:v>
      </x:c>
      <x:c r="AE55" s="16" t="n">
        <x:f>IF(ISNUMBER(U55),E55*(U55-T55),"n.a.")</x:f>
        <x:v>1.7889999999999961</x:v>
      </x:c>
      <x:c r="AF55" s="12" t="n">
        <x:f>G55-SUM('PO detail'!$U$1777:$U$1781)</x:f>
        <x:v>18000</x:v>
      </x:c>
      <x:c r="AG55" s="16" t="n">
        <x:f>IF(ISNUMBER(U55),0,Z55)</x:f>
        <x:v>0</x:v>
      </x:c>
      <x:c r="AH55" s="17" t="str">
        <x:f>IF(AND(A55="WIRE",ISNUMBER(N55)),H55-N55,"n.a.")</x:f>
        <x:v>n.a.</x:v>
      </x:c>
    </x:row>
    <x:row r="56" ht="22" customHeight="1">
      <x:c r="A56" s="2" t="str">
        <x:v>WIRE</x:v>
      </x:c>
      <x:c r="B56" s="2" t="str">
        <x:v>10</x:v>
      </x:c>
      <x:c r="C56" s="2" t="str">
        <x:v>DL916BLK</x:v>
      </x:c>
      <x:c r="D56" s="2" t="str">
        <x:v>Botac Industrial Limited</x:v>
      </x:c>
      <x:c r="E56" s="7" t="n">
        <x:v>55600</x:v>
      </x:c>
      <x:c r="F56" s="7" t="n">
        <x:v>8016.66</x:v>
      </x:c>
      <x:c r="G56" s="7" t="n">
        <x:v>35000</x:v>
      </x:c>
      <x:c r="H56" s="8" t="n">
        <x:v>10.41</x:v>
      </x:c>
      <x:c r="I56" s="8" t="n">
        <x:v>5.48</x:v>
      </x:c>
      <x:c r="J56" s="2" t="n">
        <x:v>100</x:v>
      </x:c>
      <x:c r="K56" s="9" t="n">
        <x:v>5787.96</x:v>
      </x:c>
      <x:c r="L56" s="8" t="n">
        <x:v>5.48</x:v>
      </x:c>
      <x:c r="M56" s="8"/>
      <x:c r="N56" s="8" t="n">
        <x:v>10.41</x:v>
      </x:c>
      <x:c r="O56" s="2" t="n">
        <x:v>1</x:v>
      </x:c>
      <x:c r="P56" s="10" t="n">
        <x:v>46237</x:v>
      </x:c>
      <x:c r="Q56" s="10" t="n">
        <x:v>44774</x:v>
      </x:c>
      <x:c r="R56" s="2" t="str">
        <x:v>Same-product valuation: per 100</x:v>
      </x:c>
      <x:c r="S56" s="2" t="str">
        <x:v>Hold current standard; Chris blended standards already applied</x:v>
      </x:c>
      <x:c r="T56" s="15" t="n">
        <x:f>H56/J56</x:f>
        <x:v>0.1041</x:v>
      </x:c>
      <x:c r="U56" s="15" t="n">
        <x:f>IF(A56="WIRE",T56,IF(O56=1,I56*(1+IF(A56="POUC",Summary!$E$7,Summary!$K$7))/J56,"n.a."))</x:f>
        <x:v>0.1041</x:v>
      </x:c>
      <x:c r="V56" s="12" t="n">
        <x:f>SUM('PO detail'!$T$2026:$T$2029)</x:f>
        <x:v>55600</x:v>
      </x:c>
      <x:c r="W56" s="12" t="n">
        <x:f>SUMIFS('PO detail'!$T$2026:$T$2029,'PO detail'!$Q$2026:$Q$2029,"Baseline PO cost")</x:f>
        <x:v>55600</x:v>
      </x:c>
      <x:c r="X56" s="12" t="n">
        <x:f>SUMIFS('PO detail'!$T$2026:$T$2029,'PO detail'!$Q$2026:$Q$2029,"Higher PO cost")</x:f>
        <x:v>0</x:v>
      </x:c>
      <x:c r="Y56" s="12" t="n">
        <x:f>E56-W56-X56</x:f>
        <x:v>0</x:v>
      </x:c>
      <x:c r="Z56" s="16" t="n">
        <x:f>E56*T56</x:f>
        <x:v>5787.96</x:v>
      </x:c>
      <x:c r="AA56" s="16" t="n">
        <x:f>W56*T56</x:f>
        <x:v>5787.96</x:v>
      </x:c>
      <x:c r="AB56" s="16" t="n">
        <x:f>X56*T56</x:f>
        <x:v>0</x:v>
      </x:c>
      <x:c r="AC56" s="16" t="n">
        <x:f>Y56*T56</x:f>
        <x:v>0</x:v>
      </x:c>
      <x:c r="AD56" s="16" t="n">
        <x:f>K56-Z56</x:f>
        <x:v>0</x:v>
      </x:c>
      <x:c r="AE56" s="16" t="n">
        <x:f>IF(ISNUMBER(U56),E56*(U56-T56),"n.a.")</x:f>
        <x:v>0</x:v>
      </x:c>
      <x:c r="AF56" s="12" t="n">
        <x:f>G56-SUM('PO detail'!$U$2026:$U$2029)</x:f>
        <x:v>0</x:v>
      </x:c>
      <x:c r="AG56" s="16" t="n">
        <x:f>IF(ISNUMBER(U56),0,Z56)</x:f>
        <x:v>0</x:v>
      </x:c>
      <x:c r="AH56" s="17" t="n">
        <x:f>IF(AND(A56="WIRE",ISNUMBER(N56)),H56-N56,"n.a.")</x:f>
        <x:v>0</x:v>
      </x:c>
    </x:row>
    <x:row r="57" ht="22" customHeight="1">
      <x:c r="A57" s="2" t="str">
        <x:v>POUC</x:v>
      </x:c>
      <x:c r="B57" s="2" t="str">
        <x:v>30</x:v>
      </x:c>
      <x:c r="C57" s="2" t="str">
        <x:v>ENT10</x:v>
      </x:c>
      <x:c r="D57" s="2" t="str">
        <x:v>LAMITEK USA, INC.</x:v>
      </x:c>
      <x:c r="E57" s="7" t="n">
        <x:v>52500</x:v>
      </x:c>
      <x:c r="F57" s="7" t="n">
        <x:v>7875</x:v>
      </x:c>
      <x:c r="G57" s="7" t="n">
        <x:v>24000</x:v>
      </x:c>
      <x:c r="H57" s="8" t="n">
        <x:v>2.28</x:v>
      </x:c>
      <x:c r="I57" s="8" t="n">
        <x:v>1.51</x:v>
      </x:c>
      <x:c r="J57" s="2" t="n">
        <x:v>100</x:v>
      </x:c>
      <x:c r="K57" s="9" t="n">
        <x:v>1196.9999999999998</x:v>
      </x:c>
      <x:c r="L57" s="8" t="n">
        <x:v>1.35</x:v>
      </x:c>
      <x:c r="M57" s="8" t="n">
        <x:v>1.5120000000000002</x:v>
      </x:c>
      <x:c r="N57" s="8"/>
      <x:c r="O57" s="2" t="n">
        <x:v>1</x:v>
      </x:c>
      <x:c r="P57" s="10" t="n">
        <x:v>45902</x:v>
      </x:c>
      <x:c r="Q57" s="10" t="n">
        <x:v>46148</x:v>
      </x:c>
      <x:c r="R57" s="2" t="str">
        <x:v>Same-product valuation: per 100</x:v>
      </x:c>
      <x:c r="S57" s="2" t="str">
        <x:v>Chris Lamitek Pouches priced product</x:v>
      </x:c>
      <x:c r="T57" s="15" t="n">
        <x:f>H57/J57</x:f>
        <x:v>0.022799999999999997</x:v>
      </x:c>
      <x:c r="U57" s="15" t="n">
        <x:f>IF(A57="WIRE",T57,IF(O57=1,I57*(1+IF(A57="POUC",Summary!$E$7,Summary!$K$7))/J57,"n.a."))</x:f>
        <x:v>0.024915</x:v>
      </x:c>
      <x:c r="V57" s="12" t="n">
        <x:f>SUM('PO detail'!$T$1623:$T$1625)</x:f>
        <x:v>20000</x:v>
      </x:c>
      <x:c r="W57" s="12" t="n">
        <x:f>SUMIFS('PO detail'!$T$1623:$T$1625,'PO detail'!$Q$1623:$Q$1625,"Baseline PO cost")</x:f>
        <x:v>20000</x:v>
      </x:c>
      <x:c r="X57" s="12" t="n">
        <x:f>SUMIFS('PO detail'!$T$1623:$T$1625,'PO detail'!$Q$1623:$Q$1625,"Higher PO cost")</x:f>
        <x:v>0</x:v>
      </x:c>
      <x:c r="Y57" s="12" t="n">
        <x:f>E57-W57-X57</x:f>
        <x:v>32500</x:v>
      </x:c>
      <x:c r="Z57" s="16" t="n">
        <x:f>E57*T57</x:f>
        <x:v>1196.9999999999998</x:v>
      </x:c>
      <x:c r="AA57" s="16" t="n">
        <x:f>W57*T57</x:f>
        <x:v>455.99999999999994</x:v>
      </x:c>
      <x:c r="AB57" s="16" t="n">
        <x:f>X57*T57</x:f>
        <x:v>0</x:v>
      </x:c>
      <x:c r="AC57" s="16" t="n">
        <x:f>Y57*T57</x:f>
        <x:v>740.9999999999999</x:v>
      </x:c>
      <x:c r="AD57" s="16" t="n">
        <x:f>K57-Z57</x:f>
        <x:v>0</x:v>
      </x:c>
      <x:c r="AE57" s="16" t="n">
        <x:f>IF(ISNUMBER(U57),E57*(U57-T57),"n.a.")</x:f>
        <x:v>111.03750000000012</x:v>
      </x:c>
      <x:c r="AF57" s="12" t="n">
        <x:f>G57-SUM('PO detail'!$U$1623:$U$1625)</x:f>
        <x:v>0</x:v>
      </x:c>
      <x:c r="AG57" s="16" t="n">
        <x:f>IF(ISNUMBER(U57),0,Z57)</x:f>
        <x:v>0</x:v>
      </x:c>
      <x:c r="AH57" s="17" t="str">
        <x:f>IF(AND(A57="WIRE",ISNUMBER(N57)),H57-N57,"n.a.")</x:f>
        <x:v>n.a.</x:v>
      </x:c>
    </x:row>
    <x:row r="58" ht="22" customHeight="1">
      <x:c r="A58" s="2" t="str">
        <x:v>POUC</x:v>
      </x:c>
      <x:c r="B58" s="2" t="str">
        <x:v>60</x:v>
      </x:c>
      <x:c r="C58" s="2" t="str">
        <x:v>LET3</x:v>
      </x:c>
      <x:c r="D58" s="2" t="str">
        <x:v>LAMITEK USA, INC.</x:v>
      </x:c>
      <x:c r="E58" s="7" t="n">
        <x:v>0</x:v>
      </x:c>
      <x:c r="F58" s="7" t="n">
        <x:v>7566.67</x:v>
      </x:c>
      <x:c r="G58" s="7" t="n">
        <x:v>77000</x:v>
      </x:c>
      <x:c r="H58" s="8" t="n">
        <x:v>4.48</x:v>
      </x:c>
      <x:c r="I58" s="8" t="n">
        <x:v>2.96</x:v>
      </x:c>
      <x:c r="J58" s="2" t="n">
        <x:v>100</x:v>
      </x:c>
      <x:c r="K58" s="9" t="n">
        <x:v>13.440000000000003</x:v>
      </x:c>
      <x:c r="L58" s="8" t="n">
        <x:v>2.64</x:v>
      </x:c>
      <x:c r="M58" s="8" t="n">
        <x:v>2.9568000000000003</x:v>
      </x:c>
      <x:c r="N58" s="8"/>
      <x:c r="O58" s="2" t="n">
        <x:v>1</x:v>
      </x:c>
      <x:c r="P58" s="10" t="n">
        <x:v>45902</x:v>
      </x:c>
      <x:c r="Q58" s="10" t="n">
        <x:v>46148</x:v>
      </x:c>
      <x:c r="R58" s="2" t="str">
        <x:v>Same-product valuation: per 100</x:v>
      </x:c>
      <x:c r="S58" s="2" t="str">
        <x:v>Chris Lamitek Pouches priced product</x:v>
      </x:c>
      <x:c r="T58" s="15" t="n">
        <x:f>H58/J58</x:f>
        <x:v>0.044800000000000006</x:v>
      </x:c>
      <x:c r="U58" s="15" t="n">
        <x:f>IF(A58="WIRE",T58,IF(O58=1,I58*(1+IF(A58="POUC",Summary!$E$7,Summary!$K$7))/J58,"n.a."))</x:f>
        <x:v>0.048839999999999995</x:v>
      </x:c>
      <x:c r="V58" s="12" t="n">
        <x:f>SUM('PO detail'!$T$1765:$T$1769)</x:f>
        <x:v>0</x:v>
      </x:c>
      <x:c r="W58" s="12" t="n">
        <x:f>SUMIFS('PO detail'!$T$1765:$T$1769,'PO detail'!$Q$1765:$Q$1769,"Baseline PO cost")</x:f>
        <x:v>0</x:v>
      </x:c>
      <x:c r="X58" s="12" t="n">
        <x:f>SUMIFS('PO detail'!$T$1765:$T$1769,'PO detail'!$Q$1765:$Q$1769,"Higher PO cost")</x:f>
        <x:v>0</x:v>
      </x:c>
      <x:c r="Y58" s="12" t="n">
        <x:f>E58-W58-X58</x:f>
        <x:v>0</x:v>
      </x:c>
      <x:c r="Z58" s="16" t="n">
        <x:f>E58*T58</x:f>
        <x:v>0</x:v>
      </x:c>
      <x:c r="AA58" s="16" t="n">
        <x:f>W58*T58</x:f>
        <x:v>0</x:v>
      </x:c>
      <x:c r="AB58" s="16" t="n">
        <x:f>X58*T58</x:f>
        <x:v>0</x:v>
      </x:c>
      <x:c r="AC58" s="16" t="n">
        <x:f>Y58*T58</x:f>
        <x:v>0</x:v>
      </x:c>
      <x:c r="AD58" s="16" t="n">
        <x:f>K58-Z58</x:f>
        <x:v>13.440000000000003</x:v>
      </x:c>
      <x:c r="AE58" s="16" t="n">
        <x:f>IF(ISNUMBER(U58),E58*(U58-T58),"n.a.")</x:f>
        <x:v>0</x:v>
      </x:c>
      <x:c r="AF58" s="12" t="n">
        <x:f>G58-SUM('PO detail'!$U$1765:$U$1769)</x:f>
        <x:v>40000</x:v>
      </x:c>
      <x:c r="AG58" s="16" t="n">
        <x:f>IF(ISNUMBER(U58),0,Z58)</x:f>
        <x:v>0</x:v>
      </x:c>
      <x:c r="AH58" s="17" t="str">
        <x:f>IF(AND(A58="WIRE",ISNUMBER(N58)),H58-N58,"n.a.")</x:f>
        <x:v>n.a.</x:v>
      </x:c>
    </x:row>
    <x:row r="59" ht="22" customHeight="1">
      <x:c r="A59" s="2" t="str">
        <x:v>WIRE</x:v>
      </x:c>
      <x:c r="B59" s="2" t="str">
        <x:v>60</x:v>
      </x:c>
      <x:c r="C59" s="2" t="str">
        <x:v>DL038BLK</x:v>
      </x:c>
      <x:c r="D59" s="2" t="str">
        <x:v>Botac Industrial Limited</x:v>
      </x:c>
      <x:c r="E59" s="7" t="n">
        <x:v>0</x:v>
      </x:c>
      <x:c r="F59" s="7" t="n">
        <x:v>7433.33</x:v>
      </x:c>
      <x:c r="G59" s="7" t="n">
        <x:v>45000</x:v>
      </x:c>
      <x:c r="H59" s="8" t="n">
        <x:v>5.63</x:v>
      </x:c>
      <x:c r="I59" s="8" t="n">
        <x:v>0</x:v>
      </x:c>
      <x:c r="J59" s="2" t="n">
        <x:v>100</x:v>
      </x:c>
      <x:c r="K59" s="9" t="n">
        <x:v>0</x:v>
      </x:c>
      <x:c r="L59" s="8" t="n">
        <x:v>2.93</x:v>
      </x:c>
      <x:c r="M59" s="8"/>
      <x:c r="N59" s="8" t="n">
        <x:v>5.63</x:v>
      </x:c>
      <x:c r="O59" s="2" t="n">
        <x:v>1</x:v>
      </x:c>
      <x:c r="P59" s="10" t="n">
        <x:v>46237</x:v>
      </x:c>
      <x:c r="Q59" s="10" t="n">
        <x:v>44774</x:v>
      </x:c>
      <x:c r="R59" s="2" t="str">
        <x:v>Same-product valuation: per 100</x:v>
      </x:c>
      <x:c r="S59" s="2" t="str">
        <x:v>Hold current standard; Chris blended standards already applied</x:v>
      </x:c>
      <x:c r="T59" s="15" t="n">
        <x:f>H59/J59</x:f>
        <x:v>0.056299999999999996</x:v>
      </x:c>
      <x:c r="U59" s="15" t="n">
        <x:f>IF(A59="WIRE",T59,IF(O59=1,I59*(1+IF(A59="POUC",Summary!$E$7,Summary!$K$7))/J59,"n.a."))</x:f>
        <x:v>0.056299999999999996</x:v>
      </x:c>
      <x:c r="V59" s="12" t="n">
        <x:f>0</x:f>
        <x:v>0</x:v>
      </x:c>
      <x:c r="W59" s="12" t="n">
        <x:f>0</x:f>
        <x:v>0</x:v>
      </x:c>
      <x:c r="X59" s="12" t="n">
        <x:f>0</x:f>
        <x:v>0</x:v>
      </x:c>
      <x:c r="Y59" s="12" t="n">
        <x:f>E59-W59-X59</x:f>
        <x:v>0</x:v>
      </x:c>
      <x:c r="Z59" s="16" t="n">
        <x:f>E59*T59</x:f>
        <x:v>0</x:v>
      </x:c>
      <x:c r="AA59" s="16" t="n">
        <x:f>W59*T59</x:f>
        <x:v>0</x:v>
      </x:c>
      <x:c r="AB59" s="16" t="n">
        <x:f>X59*T59</x:f>
        <x:v>0</x:v>
      </x:c>
      <x:c r="AC59" s="16" t="n">
        <x:f>Y59*T59</x:f>
        <x:v>0</x:v>
      </x:c>
      <x:c r="AD59" s="16" t="n">
        <x:f>K59-Z59</x:f>
        <x:v>0</x:v>
      </x:c>
      <x:c r="AE59" s="16" t="n">
        <x:f>IF(ISNUMBER(U59),E59*(U59-T59),"n.a.")</x:f>
        <x:v>0</x:v>
      </x:c>
      <x:c r="AF59" s="12" t="n">
        <x:f>G59-0</x:f>
        <x:v>45000</x:v>
      </x:c>
      <x:c r="AG59" s="16" t="n">
        <x:f>IF(ISNUMBER(U59),0,Z59)</x:f>
        <x:v>0</x:v>
      </x:c>
      <x:c r="AH59" s="17" t="n">
        <x:f>IF(AND(A59="WIRE",ISNUMBER(N59)),H59-N59,"n.a.")</x:f>
        <x:v>0</x:v>
      </x:c>
    </x:row>
    <x:row r="60" ht="22" customHeight="1">
      <x:c r="A60" s="2" t="str">
        <x:v>COIL</x:v>
      </x:c>
      <x:c r="B60" s="2" t="str">
        <x:v>10</x:v>
      </x:c>
      <x:c r="C60" s="2" t="str">
        <x:v>12WHT12-4</x:v>
      </x:c>
      <x:c r="D60" s="2" t="str">
        <x:v>**PAY ACH** PVC SPIRAL SUPPLY</x:v>
      </x:c>
      <x:c r="E60" s="7" t="n">
        <x:v>10400</x:v>
      </x:c>
      <x:c r="F60" s="7" t="n">
        <x:v>7425</x:v>
      </x:c>
      <x:c r="G60" s="7" t="n">
        <x:v>21000</x:v>
      </x:c>
      <x:c r="H60" s="8" t="n">
        <x:v>7.17</x:v>
      </x:c>
      <x:c r="I60" s="8" t="n">
        <x:v>6.36</x:v>
      </x:c>
      <x:c r="J60" s="2" t="n">
        <x:v>100</x:v>
      </x:c>
      <x:c r="K60" s="9" t="n">
        <x:v>745.6800000000001</x:v>
      </x:c>
      <x:c r="L60" s="8" t="n">
        <x:v>6.36</x:v>
      </x:c>
      <x:c r="M60" s="8"/>
      <x:c r="N60" s="8"/>
      <x:c r="O60" s="2" t="n">
        <x:v>1</x:v>
      </x:c>
      <x:c r="P60" s="10" t="n">
        <x:v>46143</x:v>
      </x:c>
      <x:c r="Q60" s="10" t="n">
        <x:v>45810</x:v>
      </x:c>
      <x:c r="R60" s="2" t="str">
        <x:v>Same-product valuation: per 100</x:v>
      </x:c>
      <x:c r="S60" s="2" t="str">
        <x:v>Chris PVC Coil priced product</x:v>
      </x:c>
      <x:c r="T60" s="15" t="n">
        <x:f>H60/J60</x:f>
        <x:v>0.0717</x:v>
      </x:c>
      <x:c r="U60" s="15" t="n">
        <x:f>IF(A60="WIRE",T60,IF(O60=1,I60*(1+IF(A60="POUC",Summary!$E$7,Summary!$K$7))/J60,"n.a."))</x:f>
        <x:v>0.07027800000000001</x:v>
      </x:c>
      <x:c r="V60" s="12" t="n">
        <x:f>SUM('PO detail'!$T$119:$T$128)</x:f>
        <x:v>10400</x:v>
      </x:c>
      <x:c r="W60" s="12" t="n">
        <x:f>SUMIFS('PO detail'!$T$119:$T$128,'PO detail'!$Q$119:$Q$128,"Baseline PO cost")</x:f>
        <x:v>10400</x:v>
      </x:c>
      <x:c r="X60" s="12" t="n">
        <x:f>SUMIFS('PO detail'!$T$119:$T$128,'PO detail'!$Q$119:$Q$128,"Higher PO cost")</x:f>
        <x:v>0</x:v>
      </x:c>
      <x:c r="Y60" s="12" t="n">
        <x:f>E60-W60-X60</x:f>
        <x:v>0</x:v>
      </x:c>
      <x:c r="Z60" s="16" t="n">
        <x:f>E60*T60</x:f>
        <x:v>745.68</x:v>
      </x:c>
      <x:c r="AA60" s="16" t="n">
        <x:f>W60*T60</x:f>
        <x:v>745.68</x:v>
      </x:c>
      <x:c r="AB60" s="16" t="n">
        <x:f>X60*T60</x:f>
        <x:v>0</x:v>
      </x:c>
      <x:c r="AC60" s="16" t="n">
        <x:f>Y60*T60</x:f>
        <x:v>0</x:v>
      </x:c>
      <x:c r="AD60" s="16" t="n">
        <x:f>K60-Z60</x:f>
        <x:v>1.1368683772161603e-13</x:v>
      </x:c>
      <x:c r="AE60" s="16" t="n">
        <x:f>IF(ISNUMBER(U60),E60*(U60-T60),"n.a.")</x:f>
        <x:v>-14.788799999999924</x:v>
      </x:c>
      <x:c r="AF60" s="12" t="n">
        <x:f>G60-SUM('PO detail'!$U$119:$U$128)</x:f>
        <x:v>0</x:v>
      </x:c>
      <x:c r="AG60" s="16" t="n">
        <x:f>IF(ISNUMBER(U60),0,Z60)</x:f>
        <x:v>0</x:v>
      </x:c>
      <x:c r="AH60" s="17" t="str">
        <x:f>IF(AND(A60="WIRE",ISNUMBER(N60)),H60-N60,"n.a.")</x:f>
        <x:v>n.a.</x:v>
      </x:c>
    </x:row>
    <x:row r="61" ht="22" customHeight="1">
      <x:c r="A61" s="2" t="str">
        <x:v>WIRE</x:v>
      </x:c>
      <x:c r="B61" s="2" t="str">
        <x:v>60</x:v>
      </x:c>
      <x:c r="C61" s="2" t="str">
        <x:v>DL516BLK</x:v>
      </x:c>
      <x:c r="D61" s="2" t="str">
        <x:v>Botac Industrial Limited</x:v>
      </x:c>
      <x:c r="E61" s="7" t="n">
        <x:v>14500</x:v>
      </x:c>
      <x:c r="F61" s="7" t="n">
        <x:v>7383.33</x:v>
      </x:c>
      <x:c r="G61" s="7" t="n">
        <x:v>55000</x:v>
      </x:c>
      <x:c r="H61" s="8" t="n">
        <x:v>4.75</x:v>
      </x:c>
      <x:c r="I61" s="8" t="n">
        <x:v>0</x:v>
      </x:c>
      <x:c r="J61" s="2" t="n">
        <x:v>100</x:v>
      </x:c>
      <x:c r="K61" s="9" t="n">
        <x:v>688.75</x:v>
      </x:c>
      <x:c r="L61" s="8" t="n">
        <x:v>2.5</x:v>
      </x:c>
      <x:c r="M61" s="8"/>
      <x:c r="N61" s="8" t="n">
        <x:v>4.75</x:v>
      </x:c>
      <x:c r="O61" s="2" t="n">
        <x:v>1</x:v>
      </x:c>
      <x:c r="P61" s="10" t="n">
        <x:v>46237</x:v>
      </x:c>
      <x:c r="Q61" s="10" t="n">
        <x:v>44774</x:v>
      </x:c>
      <x:c r="R61" s="2" t="str">
        <x:v>Same-product valuation: per 100</x:v>
      </x:c>
      <x:c r="S61" s="2" t="str">
        <x:v>Hold current standard; Chris blended standards already applied</x:v>
      </x:c>
      <x:c r="T61" s="15" t="n">
        <x:f>H61/J61</x:f>
        <x:v>0.0475</x:v>
      </x:c>
      <x:c r="U61" s="15" t="n">
        <x:f>IF(A61="WIRE",T61,IF(O61=1,I61*(1+IF(A61="POUC",Summary!$E$7,Summary!$K$7))/J61,"n.a."))</x:f>
        <x:v>0.0475</x:v>
      </x:c>
      <x:c r="V61" s="12" t="n">
        <x:f>0</x:f>
        <x:v>0</x:v>
      </x:c>
      <x:c r="W61" s="12" t="n">
        <x:f>0</x:f>
        <x:v>0</x:v>
      </x:c>
      <x:c r="X61" s="12" t="n">
        <x:f>0</x:f>
        <x:v>0</x:v>
      </x:c>
      <x:c r="Y61" s="12" t="n">
        <x:f>E61-W61-X61</x:f>
        <x:v>14500</x:v>
      </x:c>
      <x:c r="Z61" s="16" t="n">
        <x:f>E61*T61</x:f>
        <x:v>688.75</x:v>
      </x:c>
      <x:c r="AA61" s="16" t="n">
        <x:f>W61*T61</x:f>
        <x:v>0</x:v>
      </x:c>
      <x:c r="AB61" s="16" t="n">
        <x:f>X61*T61</x:f>
        <x:v>0</x:v>
      </x:c>
      <x:c r="AC61" s="16" t="n">
        <x:f>Y61*T61</x:f>
        <x:v>688.75</x:v>
      </x:c>
      <x:c r="AD61" s="16" t="n">
        <x:f>K61-Z61</x:f>
        <x:v>0</x:v>
      </x:c>
      <x:c r="AE61" s="16" t="n">
        <x:f>IF(ISNUMBER(U61),E61*(U61-T61),"n.a.")</x:f>
        <x:v>0</x:v>
      </x:c>
      <x:c r="AF61" s="12" t="n">
        <x:f>G61-0</x:f>
        <x:v>55000</x:v>
      </x:c>
      <x:c r="AG61" s="16" t="n">
        <x:f>IF(ISNUMBER(U61),0,Z61)</x:f>
        <x:v>0</x:v>
      </x:c>
      <x:c r="AH61" s="17" t="n">
        <x:f>IF(AND(A61="WIRE",ISNUMBER(N61)),H61-N61,"n.a.")</x:f>
        <x:v>0</x:v>
      </x:c>
    </x:row>
    <x:row r="62" ht="22" customHeight="1">
      <x:c r="A62" s="2" t="str">
        <x:v>POUC</x:v>
      </x:c>
      <x:c r="B62" s="2" t="str">
        <x:v>10</x:v>
      </x:c>
      <x:c r="C62" s="2" t="str">
        <x:v>RMEN5</x:v>
      </x:c>
      <x:c r="D62" s="2" t="str">
        <x:v>LAMITEK USA, INC.</x:v>
      </x:c>
      <x:c r="E62" s="7" t="n">
        <x:v>5100</x:v>
      </x:c>
      <x:c r="F62" s="7" t="n">
        <x:v>6800</x:v>
      </x:c>
      <x:c r="G62" s="7" t="n">
        <x:v>53000</x:v>
      </x:c>
      <x:c r="H62" s="8" t="n">
        <x:v>13.72</x:v>
      </x:c>
      <x:c r="I62" s="8" t="n">
        <x:v>9.06</x:v>
      </x:c>
      <x:c r="J62" s="2" t="n">
        <x:v>100</x:v>
      </x:c>
      <x:c r="K62" s="9" t="n">
        <x:v>686</x:v>
      </x:c>
      <x:c r="L62" s="8" t="n">
        <x:v>8.09</x:v>
      </x:c>
      <x:c r="M62" s="8" t="n">
        <x:v>9.0608</x:v>
      </x:c>
      <x:c r="N62" s="8"/>
      <x:c r="O62" s="2" t="n">
        <x:v>1</x:v>
      </x:c>
      <x:c r="P62" s="10" t="n">
        <x:v>45902</x:v>
      </x:c>
      <x:c r="Q62" s="10" t="n">
        <x:v>46148</x:v>
      </x:c>
      <x:c r="R62" s="2" t="str">
        <x:v>Same-product valuation: per 100</x:v>
      </x:c>
      <x:c r="S62" s="2" t="str">
        <x:v>Chris Lamitek Pouches priced product</x:v>
      </x:c>
      <x:c r="T62" s="15" t="n">
        <x:f>H62/J62</x:f>
        <x:v>0.13720000000000002</x:v>
      </x:c>
      <x:c r="U62" s="15" t="n">
        <x:f>IF(A62="WIRE",T62,IF(O62=1,I62*(1+IF(A62="POUC",Summary!$E$7,Summary!$K$7))/J62,"n.a."))</x:f>
        <x:v>0.14949</x:v>
      </x:c>
      <x:c r="V62" s="12" t="n">
        <x:f>SUM('PO detail'!$T$1589:$T$1593)</x:f>
        <x:v>5100</x:v>
      </x:c>
      <x:c r="W62" s="12" t="n">
        <x:f>SUMIFS('PO detail'!$T$1589:$T$1593,'PO detail'!$Q$1589:$Q$1593,"Baseline PO cost")</x:f>
        <x:v>5100</x:v>
      </x:c>
      <x:c r="X62" s="12" t="n">
        <x:f>SUMIFS('PO detail'!$T$1589:$T$1593,'PO detail'!$Q$1589:$Q$1593,"Higher PO cost")</x:f>
        <x:v>0</x:v>
      </x:c>
      <x:c r="Y62" s="12" t="n">
        <x:f>E62-W62-X62</x:f>
        <x:v>0</x:v>
      </x:c>
      <x:c r="Z62" s="16" t="n">
        <x:f>E62*T62</x:f>
        <x:v>699.72</x:v>
      </x:c>
      <x:c r="AA62" s="16" t="n">
        <x:f>W62*T62</x:f>
        <x:v>699.72</x:v>
      </x:c>
      <x:c r="AB62" s="16" t="n">
        <x:f>X62*T62</x:f>
        <x:v>0</x:v>
      </x:c>
      <x:c r="AC62" s="16" t="n">
        <x:f>Y62*T62</x:f>
        <x:v>0</x:v>
      </x:c>
      <x:c r="AD62" s="16" t="n">
        <x:f>K62-Z62</x:f>
        <x:v>-13.720000000000027</x:v>
      </x:c>
      <x:c r="AE62" s="16" t="n">
        <x:f>IF(ISNUMBER(U62),E62*(U62-T62),"n.a.")</x:f>
        <x:v>62.678999999999974</x:v>
      </x:c>
      <x:c r="AF62" s="12" t="n">
        <x:f>G62-SUM('PO detail'!$U$1589:$U$1593)</x:f>
        <x:v>15000</x:v>
      </x:c>
      <x:c r="AG62" s="16" t="n">
        <x:f>IF(ISNUMBER(U62),0,Z62)</x:f>
        <x:v>0</x:v>
      </x:c>
      <x:c r="AH62" s="17" t="str">
        <x:f>IF(AND(A62="WIRE",ISNUMBER(N62)),H62-N62,"n.a.")</x:f>
        <x:v>n.a.</x:v>
      </x:c>
    </x:row>
    <x:row r="63" ht="22" customHeight="1">
      <x:c r="A63" s="2" t="str">
        <x:v>POUC</x:v>
      </x:c>
      <x:c r="B63" s="2" t="str">
        <x:v>30</x:v>
      </x:c>
      <x:c r="C63" s="2" t="str">
        <x:v>LET7</x:v>
      </x:c>
      <x:c r="D63" s="2" t="str">
        <x:v>LAMITEK USA, INC.</x:v>
      </x:c>
      <x:c r="E63" s="7" t="n">
        <x:v>7100</x:v>
      </x:c>
      <x:c r="F63" s="7" t="n">
        <x:v>6650</x:v>
      </x:c>
      <x:c r="G63" s="7" t="n">
        <x:v>42000</x:v>
      </x:c>
      <x:c r="H63" s="8" t="n">
        <x:v>9.88</x:v>
      </x:c>
      <x:c r="I63" s="8" t="n">
        <x:v>6.53</x:v>
      </x:c>
      <x:c r="J63" s="2" t="n">
        <x:v>100</x:v>
      </x:c>
      <x:c r="K63" s="9" t="n">
        <x:v>701.48</x:v>
      </x:c>
      <x:c r="L63" s="8" t="n">
        <x:v>5.83</x:v>
      </x:c>
      <x:c r="M63" s="8" t="n">
        <x:v>6.5296</x:v>
      </x:c>
      <x:c r="N63" s="8"/>
      <x:c r="O63" s="2" t="n">
        <x:v>1</x:v>
      </x:c>
      <x:c r="P63" s="10" t="n">
        <x:v>45902</x:v>
      </x:c>
      <x:c r="Q63" s="10" t="n">
        <x:v>46148</x:v>
      </x:c>
      <x:c r="R63" s="2" t="str">
        <x:v>Same-product valuation: per 100</x:v>
      </x:c>
      <x:c r="S63" s="2" t="str">
        <x:v>Chris Lamitek Pouches priced product</x:v>
      </x:c>
      <x:c r="T63" s="15" t="n">
        <x:f>H63/J63</x:f>
        <x:v>0.09880000000000001</x:v>
      </x:c>
      <x:c r="U63" s="15" t="n">
        <x:f>IF(A63="WIRE",T63,IF(O63=1,I63*(1+IF(A63="POUC",Summary!$E$7,Summary!$K$7))/J63,"n.a."))</x:f>
        <x:v>0.107745</x:v>
      </x:c>
      <x:c r="V63" s="12" t="n">
        <x:f>SUM('PO detail'!$T$1652:$T$1656)</x:f>
        <x:v>7100</x:v>
      </x:c>
      <x:c r="W63" s="12" t="n">
        <x:f>SUMIFS('PO detail'!$T$1652:$T$1656,'PO detail'!$Q$1652:$Q$1656,"Baseline PO cost")</x:f>
        <x:v>7100</x:v>
      </x:c>
      <x:c r="X63" s="12" t="n">
        <x:f>SUMIFS('PO detail'!$T$1652:$T$1656,'PO detail'!$Q$1652:$Q$1656,"Higher PO cost")</x:f>
        <x:v>0</x:v>
      </x:c>
      <x:c r="Y63" s="12" t="n">
        <x:f>E63-W63-X63</x:f>
        <x:v>0</x:v>
      </x:c>
      <x:c r="Z63" s="16" t="n">
        <x:f>E63*T63</x:f>
        <x:v>701.4800000000001</x:v>
      </x:c>
      <x:c r="AA63" s="16" t="n">
        <x:f>W63*T63</x:f>
        <x:v>701.4800000000001</x:v>
      </x:c>
      <x:c r="AB63" s="16" t="n">
        <x:f>X63*T63</x:f>
        <x:v>0</x:v>
      </x:c>
      <x:c r="AC63" s="16" t="n">
        <x:f>Y63*T63</x:f>
        <x:v>0</x:v>
      </x:c>
      <x:c r="AD63" s="16" t="n">
        <x:f>K63-Z63</x:f>
        <x:v>-1.1368683772161603e-13</x:v>
      </x:c>
      <x:c r="AE63" s="16" t="n">
        <x:f>IF(ISNUMBER(U63),E63*(U63-T63),"n.a.")</x:f>
        <x:v>63.50949999999986</x:v>
      </x:c>
      <x:c r="AF63" s="12" t="n">
        <x:f>G63-SUM('PO detail'!$U$1652:$U$1656)</x:f>
        <x:v>10000</x:v>
      </x:c>
      <x:c r="AG63" s="16" t="n">
        <x:f>IF(ISNUMBER(U63),0,Z63)</x:f>
        <x:v>0</x:v>
      </x:c>
      <x:c r="AH63" s="17" t="str">
        <x:f>IF(AND(A63="WIRE",ISNUMBER(N63)),H63-N63,"n.a.")</x:f>
        <x:v>n.a.</x:v>
      </x:c>
    </x:row>
    <x:row r="64" ht="22" customHeight="1">
      <x:c r="A64" s="2" t="str">
        <x:v>WIRE</x:v>
      </x:c>
      <x:c r="B64" s="2" t="str">
        <x:v>10</x:v>
      </x:c>
      <x:c r="C64" s="2" t="str">
        <x:v>DL038WHT</x:v>
      </x:c>
      <x:c r="D64" s="2" t="str">
        <x:v>Botac Industrial Limited</x:v>
      </x:c>
      <x:c r="E64" s="7" t="n">
        <x:v>41500</x:v>
      </x:c>
      <x:c r="F64" s="7" t="n">
        <x:v>6649.99</x:v>
      </x:c>
      <x:c r="G64" s="7" t="n">
        <x:v>15000</x:v>
      </x:c>
      <x:c r="H64" s="8" t="n">
        <x:v>5.63</x:v>
      </x:c>
      <x:c r="I64" s="8" t="n">
        <x:v>2.93</x:v>
      </x:c>
      <x:c r="J64" s="2" t="n">
        <x:v>100</x:v>
      </x:c>
      <x:c r="K64" s="9" t="n">
        <x:v>2336.4500000000003</x:v>
      </x:c>
      <x:c r="L64" s="8" t="n">
        <x:v>2.93</x:v>
      </x:c>
      <x:c r="M64" s="8"/>
      <x:c r="N64" s="8" t="n">
        <x:v>5.63</x:v>
      </x:c>
      <x:c r="O64" s="2" t="n">
        <x:v>1</x:v>
      </x:c>
      <x:c r="P64" s="10" t="n">
        <x:v>46237</x:v>
      </x:c>
      <x:c r="Q64" s="10" t="n">
        <x:v>44774</x:v>
      </x:c>
      <x:c r="R64" s="2" t="str">
        <x:v>Same-product valuation: per 100</x:v>
      </x:c>
      <x:c r="S64" s="2" t="str">
        <x:v>Hold current standard; Chris blended standards already applied</x:v>
      </x:c>
      <x:c r="T64" s="15" t="n">
        <x:f>H64/J64</x:f>
        <x:v>0.056299999999999996</x:v>
      </x:c>
      <x:c r="U64" s="15" t="n">
        <x:f>IF(A64="WIRE",T64,IF(O64=1,I64*(1+IF(A64="POUC",Summary!$E$7,Summary!$K$7))/J64,"n.a."))</x:f>
        <x:v>0.056299999999999996</x:v>
      </x:c>
      <x:c r="V64" s="12" t="n">
        <x:f>SUM('PO detail'!$T$1942:$T$1945)</x:f>
        <x:v>41500</x:v>
      </x:c>
      <x:c r="W64" s="12" t="n">
        <x:f>SUMIFS('PO detail'!$T$1942:$T$1945,'PO detail'!$Q$1942:$Q$1945,"Baseline PO cost")</x:f>
        <x:v>41500</x:v>
      </x:c>
      <x:c r="X64" s="12" t="n">
        <x:f>SUMIFS('PO detail'!$T$1942:$T$1945,'PO detail'!$Q$1942:$Q$1945,"Higher PO cost")</x:f>
        <x:v>0</x:v>
      </x:c>
      <x:c r="Y64" s="12" t="n">
        <x:f>E64-W64-X64</x:f>
        <x:v>0</x:v>
      </x:c>
      <x:c r="Z64" s="16" t="n">
        <x:f>E64*T64</x:f>
        <x:v>2336.45</x:v>
      </x:c>
      <x:c r="AA64" s="16" t="n">
        <x:f>W64*T64</x:f>
        <x:v>2336.45</x:v>
      </x:c>
      <x:c r="AB64" s="16" t="n">
        <x:f>X64*T64</x:f>
        <x:v>0</x:v>
      </x:c>
      <x:c r="AC64" s="16" t="n">
        <x:f>Y64*T64</x:f>
        <x:v>0</x:v>
      </x:c>
      <x:c r="AD64" s="16" t="n">
        <x:f>K64-Z64</x:f>
        <x:v>4.547473508864641e-13</x:v>
      </x:c>
      <x:c r="AE64" s="16" t="n">
        <x:f>IF(ISNUMBER(U64),E64*(U64-T64),"n.a.")</x:f>
        <x:v>0</x:v>
      </x:c>
      <x:c r="AF64" s="12" t="n">
        <x:f>G64-SUM('PO detail'!$U$1942:$U$1945)</x:f>
        <x:v>0</x:v>
      </x:c>
      <x:c r="AG64" s="16" t="n">
        <x:f>IF(ISNUMBER(U64),0,Z64)</x:f>
        <x:v>0</x:v>
      </x:c>
      <x:c r="AH64" s="17" t="n">
        <x:f>IF(AND(A64="WIRE",ISNUMBER(N64)),H64-N64,"n.a.")</x:f>
        <x:v>0</x:v>
      </x:c>
    </x:row>
    <x:row r="65" ht="22" customHeight="1">
      <x:c r="A65" s="2" t="str">
        <x:v>COIL</x:v>
      </x:c>
      <x:c r="B65" s="2" t="str">
        <x:v>60</x:v>
      </x:c>
      <x:c r="C65" s="2" t="str">
        <x:v>12WHT12-4</x:v>
      </x:c>
      <x:c r="D65" s="2" t="str">
        <x:v>**PAY ACH** PVC SPIRAL SUPPLY</x:v>
      </x:c>
      <x:c r="E65" s="7" t="n">
        <x:v>22900</x:v>
      </x:c>
      <x:c r="F65" s="7" t="n">
        <x:v>6550</x:v>
      </x:c>
      <x:c r="G65" s="7" t="n">
        <x:v>6300</x:v>
      </x:c>
      <x:c r="H65" s="8" t="n">
        <x:v>7.17</x:v>
      </x:c>
      <x:c r="I65" s="8" t="n">
        <x:v>6.36</x:v>
      </x:c>
      <x:c r="J65" s="2" t="n">
        <x:v>100</x:v>
      </x:c>
      <x:c r="K65" s="9" t="n">
        <x:v>1641.93</x:v>
      </x:c>
      <x:c r="L65" s="8" t="n">
        <x:v>6.36</x:v>
      </x:c>
      <x:c r="M65" s="8"/>
      <x:c r="N65" s="8"/>
      <x:c r="O65" s="2" t="n">
        <x:v>1</x:v>
      </x:c>
      <x:c r="P65" s="10" t="n">
        <x:v>46143</x:v>
      </x:c>
      <x:c r="Q65" s="10" t="n">
        <x:v>45810</x:v>
      </x:c>
      <x:c r="R65" s="2" t="str">
        <x:v>Same-product valuation: per 100</x:v>
      </x:c>
      <x:c r="S65" s="2" t="str">
        <x:v>Chris PVC Coil priced product</x:v>
      </x:c>
      <x:c r="T65" s="15" t="n">
        <x:f>H65/J65</x:f>
        <x:v>0.0717</x:v>
      </x:c>
      <x:c r="U65" s="15" t="n">
        <x:f>IF(A65="WIRE",T65,IF(O65=1,I65*(1+IF(A65="POUC",Summary!$E$7,Summary!$K$7))/J65,"n.a."))</x:f>
        <x:v>0.07027800000000001</x:v>
      </x:c>
      <x:c r="V65" s="12" t="n">
        <x:f>SUM('PO detail'!$T$1077:$T$1086)</x:f>
        <x:v>22900</x:v>
      </x:c>
      <x:c r="W65" s="12" t="n">
        <x:f>SUMIFS('PO detail'!$T$1077:$T$1086,'PO detail'!$Q$1077:$Q$1086,"Baseline PO cost")</x:f>
        <x:v>22900</x:v>
      </x:c>
      <x:c r="X65" s="12" t="n">
        <x:f>SUMIFS('PO detail'!$T$1077:$T$1086,'PO detail'!$Q$1077:$Q$1086,"Higher PO cost")</x:f>
        <x:v>0</x:v>
      </x:c>
      <x:c r="Y65" s="12" t="n">
        <x:f>E65-W65-X65</x:f>
        <x:v>0</x:v>
      </x:c>
      <x:c r="Z65" s="16" t="n">
        <x:f>E65*T65</x:f>
        <x:v>1641.93</x:v>
      </x:c>
      <x:c r="AA65" s="16" t="n">
        <x:f>W65*T65</x:f>
        <x:v>1641.93</x:v>
      </x:c>
      <x:c r="AB65" s="16" t="n">
        <x:f>X65*T65</x:f>
        <x:v>0</x:v>
      </x:c>
      <x:c r="AC65" s="16" t="n">
        <x:f>Y65*T65</x:f>
        <x:v>0</x:v>
      </x:c>
      <x:c r="AD65" s="16" t="n">
        <x:f>K65-Z65</x:f>
        <x:v>0</x:v>
      </x:c>
      <x:c r="AE65" s="16" t="n">
        <x:f>IF(ISNUMBER(U65),E65*(U65-T65),"n.a.")</x:f>
        <x:v>-32.56379999999983</x:v>
      </x:c>
      <x:c r="AF65" s="12" t="n">
        <x:f>G65-SUM('PO detail'!$U$1077:$U$1086)</x:f>
        <x:v>0</x:v>
      </x:c>
      <x:c r="AG65" s="16" t="n">
        <x:f>IF(ISNUMBER(U65),0,Z65)</x:f>
        <x:v>0</x:v>
      </x:c>
      <x:c r="AH65" s="17" t="str">
        <x:f>IF(AND(A65="WIRE",ISNUMBER(N65)),H65-N65,"n.a.")</x:f>
        <x:v>n.a.</x:v>
      </x:c>
    </x:row>
    <x:row r="66" ht="22" customHeight="1">
      <x:c r="A66" s="2" t="str">
        <x:v>COIL</x:v>
      </x:c>
      <x:c r="B66" s="2" t="str">
        <x:v>60</x:v>
      </x:c>
      <x:c r="C66" s="2" t="str">
        <x:v>13BLK12-4</x:v>
      </x:c>
      <x:c r="D66" s="2" t="str">
        <x:v>**PAY ACH** PVC SPIRAL SUPPLY</x:v>
      </x:c>
      <x:c r="E66" s="7" t="n">
        <x:v>10100</x:v>
      </x:c>
      <x:c r="F66" s="7" t="n">
        <x:v>6466.67</x:v>
      </x:c>
      <x:c r="G66" s="7" t="n">
        <x:v>21000</x:v>
      </x:c>
      <x:c r="H66" s="8" t="n">
        <x:v>6.74</x:v>
      </x:c>
      <x:c r="I66" s="8" t="n">
        <x:v>5.97</x:v>
      </x:c>
      <x:c r="J66" s="2" t="n">
        <x:v>100</x:v>
      </x:c>
      <x:c r="K66" s="9" t="n">
        <x:v>680.74</x:v>
      </x:c>
      <x:c r="L66" s="8" t="n">
        <x:v>5.97</x:v>
      </x:c>
      <x:c r="M66" s="8"/>
      <x:c r="N66" s="8"/>
      <x:c r="O66" s="2" t="n">
        <x:v>1</x:v>
      </x:c>
      <x:c r="P66" s="10" t="n">
        <x:v>46143</x:v>
      </x:c>
      <x:c r="Q66" s="10" t="n">
        <x:v>45810</x:v>
      </x:c>
      <x:c r="R66" s="2" t="str">
        <x:v>Same-product valuation: per 100</x:v>
      </x:c>
      <x:c r="S66" s="2" t="str">
        <x:v>Chris PVC Coil priced product</x:v>
      </x:c>
      <x:c r="T66" s="15" t="n">
        <x:f>H66/J66</x:f>
        <x:v>0.0674</x:v>
      </x:c>
      <x:c r="U66" s="15" t="n">
        <x:f>IF(A66="WIRE",T66,IF(O66=1,I66*(1+IF(A66="POUC",Summary!$E$7,Summary!$K$7))/J66,"n.a."))</x:f>
        <x:v>0.0659685</x:v>
      </x:c>
      <x:c r="V66" s="12" t="n">
        <x:f>SUM('PO detail'!$T$1088:$T$1097)</x:f>
        <x:v>10100</x:v>
      </x:c>
      <x:c r="W66" s="12" t="n">
        <x:f>SUMIFS('PO detail'!$T$1088:$T$1097,'PO detail'!$Q$1088:$Q$1097,"Baseline PO cost")</x:f>
        <x:v>10100</x:v>
      </x:c>
      <x:c r="X66" s="12" t="n">
        <x:f>SUMIFS('PO detail'!$T$1088:$T$1097,'PO detail'!$Q$1088:$Q$1097,"Higher PO cost")</x:f>
        <x:v>0</x:v>
      </x:c>
      <x:c r="Y66" s="12" t="n">
        <x:f>E66-W66-X66</x:f>
        <x:v>0</x:v>
      </x:c>
      <x:c r="Z66" s="16" t="n">
        <x:f>E66*T66</x:f>
        <x:v>680.74</x:v>
      </x:c>
      <x:c r="AA66" s="16" t="n">
        <x:f>W66*T66</x:f>
        <x:v>680.74</x:v>
      </x:c>
      <x:c r="AB66" s="16" t="n">
        <x:f>X66*T66</x:f>
        <x:v>0</x:v>
      </x:c>
      <x:c r="AC66" s="16" t="n">
        <x:f>Y66*T66</x:f>
        <x:v>0</x:v>
      </x:c>
      <x:c r="AD66" s="16" t="n">
        <x:f>K66-Z66</x:f>
        <x:v>0</x:v>
      </x:c>
      <x:c r="AE66" s="16" t="n">
        <x:f>IF(ISNUMBER(U66),E66*(U66-T66),"n.a.")</x:f>
        <x:v>-14.458150000000023</x:v>
      </x:c>
      <x:c r="AF66" s="12" t="n">
        <x:f>G66-SUM('PO detail'!$U$1088:$U$1097)</x:f>
        <x:v>0</x:v>
      </x:c>
      <x:c r="AG66" s="16" t="n">
        <x:f>IF(ISNUMBER(U66),0,Z66)</x:f>
        <x:v>0</x:v>
      </x:c>
      <x:c r="AH66" s="17" t="str">
        <x:f>IF(AND(A66="WIRE",ISNUMBER(N66)),H66-N66,"n.a.")</x:f>
        <x:v>n.a.</x:v>
      </x:c>
    </x:row>
    <x:row r="67" ht="22" customHeight="1">
      <x:c r="A67" s="2" t="str">
        <x:v>COIL</x:v>
      </x:c>
      <x:c r="B67" s="2" t="str">
        <x:v>30</x:v>
      </x:c>
      <x:c r="C67" s="2" t="str">
        <x:v>16BLK12-4</x:v>
      </x:c>
      <x:c r="D67" s="2" t="str">
        <x:v>**PAY ACH** PVC SPIRAL SUPPLY</x:v>
      </x:c>
      <x:c r="E67" s="7" t="n">
        <x:v>0</x:v>
      </x:c>
      <x:c r="F67" s="7" t="n">
        <x:v>6458.33</x:v>
      </x:c>
      <x:c r="G67" s="7" t="n">
        <x:v>28000</x:v>
      </x:c>
      <x:c r="H67" s="8" t="n">
        <x:v>9.24</x:v>
      </x:c>
      <x:c r="I67" s="8" t="n">
        <x:v>8.19</x:v>
      </x:c>
      <x:c r="J67" s="2" t="n">
        <x:v>100</x:v>
      </x:c>
      <x:c r="K67" s="9" t="n">
        <x:v>0</x:v>
      </x:c>
      <x:c r="L67" s="8" t="n">
        <x:v>8.19</x:v>
      </x:c>
      <x:c r="M67" s="8"/>
      <x:c r="N67" s="8"/>
      <x:c r="O67" s="2" t="n">
        <x:v>1</x:v>
      </x:c>
      <x:c r="P67" s="10" t="n">
        <x:v>46143</x:v>
      </x:c>
      <x:c r="Q67" s="10" t="n">
        <x:v>45810</x:v>
      </x:c>
      <x:c r="R67" s="2" t="str">
        <x:v>Same-product valuation: per 100</x:v>
      </x:c>
      <x:c r="S67" s="2" t="str">
        <x:v>Chris PVC Coil priced product</x:v>
      </x:c>
      <x:c r="T67" s="15" t="n">
        <x:f>H67/J67</x:f>
        <x:v>0.0924</x:v>
      </x:c>
      <x:c r="U67" s="15" t="n">
        <x:f>IF(A67="WIRE",T67,IF(O67=1,I67*(1+IF(A67="POUC",Summary!$E$7,Summary!$K$7))/J67,"n.a."))</x:f>
        <x:v>0.0904995</x:v>
      </x:c>
      <x:c r="V67" s="12" t="n">
        <x:f>SUM('PO detail'!$T$786:$T$795)</x:f>
        <x:v>0</x:v>
      </x:c>
      <x:c r="W67" s="12" t="n">
        <x:f>SUMIFS('PO detail'!$T$786:$T$795,'PO detail'!$Q$786:$Q$795,"Baseline PO cost")</x:f>
        <x:v>0</x:v>
      </x:c>
      <x:c r="X67" s="12" t="n">
        <x:f>SUMIFS('PO detail'!$T$786:$T$795,'PO detail'!$Q$786:$Q$795,"Higher PO cost")</x:f>
        <x:v>0</x:v>
      </x:c>
      <x:c r="Y67" s="12" t="n">
        <x:f>E67-W67-X67</x:f>
        <x:v>0</x:v>
      </x:c>
      <x:c r="Z67" s="16" t="n">
        <x:f>E67*T67</x:f>
        <x:v>0</x:v>
      </x:c>
      <x:c r="AA67" s="16" t="n">
        <x:f>W67*T67</x:f>
        <x:v>0</x:v>
      </x:c>
      <x:c r="AB67" s="16" t="n">
        <x:f>X67*T67</x:f>
        <x:v>0</x:v>
      </x:c>
      <x:c r="AC67" s="16" t="n">
        <x:f>Y67*T67</x:f>
        <x:v>0</x:v>
      </x:c>
      <x:c r="AD67" s="16" t="n">
        <x:f>K67-Z67</x:f>
        <x:v>0</x:v>
      </x:c>
      <x:c r="AE67" s="16" t="n">
        <x:f>IF(ISNUMBER(U67),E67*(U67-T67),"n.a.")</x:f>
        <x:v>0</x:v>
      </x:c>
      <x:c r="AF67" s="12" t="n">
        <x:f>G67-SUM('PO detail'!$U$786:$U$795)</x:f>
        <x:v>0</x:v>
      </x:c>
      <x:c r="AG67" s="16" t="n">
        <x:f>IF(ISNUMBER(U67),0,Z67)</x:f>
        <x:v>0</x:v>
      </x:c>
      <x:c r="AH67" s="17" t="str">
        <x:f>IF(AND(A67="WIRE",ISNUMBER(N67)),H67-N67,"n.a.")</x:f>
        <x:v>n.a.</x:v>
      </x:c>
    </x:row>
    <x:row r="68" ht="22" customHeight="1">
      <x:c r="A68" s="2" t="str">
        <x:v>COIL</x:v>
      </x:c>
      <x:c r="B68" s="2" t="str">
        <x:v>10</x:v>
      </x:c>
      <x:c r="C68" s="2" t="str">
        <x:v>8NAV12-4</x:v>
      </x:c>
      <x:c r="D68" s="2" t="str">
        <x:v>**PAY ACH** PVC SPIRAL SUPPLY</x:v>
      </x:c>
      <x:c r="E68" s="7" t="n">
        <x:v>20400</x:v>
      </x:c>
      <x:c r="F68" s="7" t="n">
        <x:v>6150</x:v>
      </x:c>
      <x:c r="G68" s="7" t="n">
        <x:v>2500</x:v>
      </x:c>
      <x:c r="H68" s="8" t="n">
        <x:v>4.2</x:v>
      </x:c>
      <x:c r="I68" s="8" t="n">
        <x:v>3.73</x:v>
      </x:c>
      <x:c r="J68" s="2" t="n">
        <x:v>100</x:v>
      </x:c>
      <x:c r="K68" s="9" t="n">
        <x:v>856.8000000000001</x:v>
      </x:c>
      <x:c r="L68" s="8" t="n">
        <x:v>3.73</x:v>
      </x:c>
      <x:c r="M68" s="8"/>
      <x:c r="N68" s="8"/>
      <x:c r="O68" s="2" t="n">
        <x:v>1</x:v>
      </x:c>
      <x:c r="P68" s="10" t="n">
        <x:v>46143</x:v>
      </x:c>
      <x:c r="Q68" s="10" t="n">
        <x:v>45810</x:v>
      </x:c>
      <x:c r="R68" s="2" t="str">
        <x:v>Same-product valuation: per 100</x:v>
      </x:c>
      <x:c r="S68" s="2" t="str">
        <x:v>Chris PVC Coil priced product</x:v>
      </x:c>
      <x:c r="T68" s="15" t="n">
        <x:f>H68/J68</x:f>
        <x:v>0.042</x:v>
      </x:c>
      <x:c r="U68" s="15" t="n">
        <x:f>IF(A68="WIRE",T68,IF(O68=1,I68*(1+IF(A68="POUC",Summary!$E$7,Summary!$K$7))/J68,"n.a."))</x:f>
        <x:v>0.041216499999999996</x:v>
      </x:c>
      <x:c r="V68" s="12" t="n">
        <x:f>SUM('PO detail'!$T$535:$T$546)</x:f>
        <x:v>20400</x:v>
      </x:c>
      <x:c r="W68" s="12" t="n">
        <x:f>SUMIFS('PO detail'!$T$535:$T$546,'PO detail'!$Q$535:$Q$546,"Baseline PO cost")</x:f>
        <x:v>20400</x:v>
      </x:c>
      <x:c r="X68" s="12" t="n">
        <x:f>SUMIFS('PO detail'!$T$535:$T$546,'PO detail'!$Q$535:$Q$546,"Higher PO cost")</x:f>
        <x:v>0</x:v>
      </x:c>
      <x:c r="Y68" s="12" t="n">
        <x:f>E68-W68-X68</x:f>
        <x:v>0</x:v>
      </x:c>
      <x:c r="Z68" s="16" t="n">
        <x:f>E68*T68</x:f>
        <x:v>856.8000000000001</x:v>
      </x:c>
      <x:c r="AA68" s="16" t="n">
        <x:f>W68*T68</x:f>
        <x:v>856.8000000000001</x:v>
      </x:c>
      <x:c r="AB68" s="16" t="n">
        <x:f>X68*T68</x:f>
        <x:v>0</x:v>
      </x:c>
      <x:c r="AC68" s="16" t="n">
        <x:f>Y68*T68</x:f>
        <x:v>0</x:v>
      </x:c>
      <x:c r="AD68" s="16" t="n">
        <x:f>K68-Z68</x:f>
        <x:v>0</x:v>
      </x:c>
      <x:c r="AE68" s="16" t="n">
        <x:f>IF(ISNUMBER(U68),E68*(U68-T68),"n.a.")</x:f>
        <x:v>-15.983400000000131</x:v>
      </x:c>
      <x:c r="AF68" s="12" t="n">
        <x:f>G68-SUM('PO detail'!$U$535:$U$546)</x:f>
        <x:v>0</x:v>
      </x:c>
      <x:c r="AG68" s="16" t="n">
        <x:f>IF(ISNUMBER(U68),0,Z68)</x:f>
        <x:v>0</x:v>
      </x:c>
      <x:c r="AH68" s="17" t="str">
        <x:f>IF(AND(A68="WIRE",ISNUMBER(N68)),H68-N68,"n.a.")</x:f>
        <x:v>n.a.</x:v>
      </x:c>
    </x:row>
    <x:row r="69" ht="22" customHeight="1">
      <x:c r="A69" s="2" t="str">
        <x:v>WIRE</x:v>
      </x:c>
      <x:c r="B69" s="2" t="str">
        <x:v>10</x:v>
      </x:c>
      <x:c r="C69" s="2" t="str">
        <x:v>DL014WHT</x:v>
      </x:c>
      <x:c r="D69" s="2" t="str">
        <x:v>Botac Industrial Limited</x:v>
      </x:c>
      <x:c r="E69" s="7" t="n">
        <x:v>35600</x:v>
      </x:c>
      <x:c r="F69" s="7" t="n">
        <x:v>5933.33</x:v>
      </x:c>
      <x:c r="G69" s="7" t="n">
        <x:v>10000</x:v>
      </x:c>
      <x:c r="H69" s="8" t="n">
        <x:v>3.63</x:v>
      </x:c>
      <x:c r="I69" s="8" t="n">
        <x:v>1.91</x:v>
      </x:c>
      <x:c r="J69" s="2" t="n">
        <x:v>100</x:v>
      </x:c>
      <x:c r="K69" s="9" t="n">
        <x:v>1292.28</x:v>
      </x:c>
      <x:c r="L69" s="8" t="n">
        <x:v>1.91</x:v>
      </x:c>
      <x:c r="M69" s="8"/>
      <x:c r="N69" s="8" t="n">
        <x:v>3.63</x:v>
      </x:c>
      <x:c r="O69" s="2" t="n">
        <x:v>1</x:v>
      </x:c>
      <x:c r="P69" s="10" t="n">
        <x:v>46237</x:v>
      </x:c>
      <x:c r="Q69" s="10" t="n">
        <x:v>44774</x:v>
      </x:c>
      <x:c r="R69" s="2" t="str">
        <x:v>Same-product valuation: per 100</x:v>
      </x:c>
      <x:c r="S69" s="2" t="str">
        <x:v>Hold current standard; Chris blended standards already applied</x:v>
      </x:c>
      <x:c r="T69" s="15" t="n">
        <x:f>H69/J69</x:f>
        <x:v>0.0363</x:v>
      </x:c>
      <x:c r="U69" s="15" t="n">
        <x:f>IF(A69="WIRE",T69,IF(O69=1,I69*(1+IF(A69="POUC",Summary!$E$7,Summary!$K$7))/J69,"n.a."))</x:f>
        <x:v>0.0363</x:v>
      </x:c>
      <x:c r="V69" s="12" t="n">
        <x:f>SUM('PO detail'!$T$1909:$T$1912)</x:f>
        <x:v>35600</x:v>
      </x:c>
      <x:c r="W69" s="12" t="n">
        <x:f>SUMIFS('PO detail'!$T$1909:$T$1912,'PO detail'!$Q$1909:$Q$1912,"Baseline PO cost")</x:f>
        <x:v>35600</x:v>
      </x:c>
      <x:c r="X69" s="12" t="n">
        <x:f>SUMIFS('PO detail'!$T$1909:$T$1912,'PO detail'!$Q$1909:$Q$1912,"Higher PO cost")</x:f>
        <x:v>0</x:v>
      </x:c>
      <x:c r="Y69" s="12" t="n">
        <x:f>E69-W69-X69</x:f>
        <x:v>0</x:v>
      </x:c>
      <x:c r="Z69" s="16" t="n">
        <x:f>E69*T69</x:f>
        <x:v>1292.28</x:v>
      </x:c>
      <x:c r="AA69" s="16" t="n">
        <x:f>W69*T69</x:f>
        <x:v>1292.28</x:v>
      </x:c>
      <x:c r="AB69" s="16" t="n">
        <x:f>X69*T69</x:f>
        <x:v>0</x:v>
      </x:c>
      <x:c r="AC69" s="16" t="n">
        <x:f>Y69*T69</x:f>
        <x:v>0</x:v>
      </x:c>
      <x:c r="AD69" s="16" t="n">
        <x:f>K69-Z69</x:f>
        <x:v>0</x:v>
      </x:c>
      <x:c r="AE69" s="16" t="n">
        <x:f>IF(ISNUMBER(U69),E69*(U69-T69),"n.a.")</x:f>
        <x:v>0</x:v>
      </x:c>
      <x:c r="AF69" s="12" t="n">
        <x:f>G69-SUM('PO detail'!$U$1909:$U$1912)</x:f>
        <x:v>0</x:v>
      </x:c>
      <x:c r="AG69" s="16" t="n">
        <x:f>IF(ISNUMBER(U69),0,Z69)</x:f>
        <x:v>0</x:v>
      </x:c>
      <x:c r="AH69" s="17" t="n">
        <x:f>IF(AND(A69="WIRE",ISNUMBER(N69)),H69-N69,"n.a.")</x:f>
        <x:v>0</x:v>
      </x:c>
    </x:row>
    <x:row r="70" ht="22" customHeight="1">
      <x:c r="A70" s="2" t="str">
        <x:v>WIRE</x:v>
      </x:c>
      <x:c r="B70" s="2" t="str">
        <x:v>10</x:v>
      </x:c>
      <x:c r="C70" s="2" t="str">
        <x:v>DL716SIL</x:v>
      </x:c>
      <x:c r="D70" s="2" t="str">
        <x:v>Botac Industrial Limited</x:v>
      </x:c>
      <x:c r="E70" s="7" t="n">
        <x:v>11900</x:v>
      </x:c>
      <x:c r="F70" s="7" t="n">
        <x:v>5741.66</x:v>
      </x:c>
      <x:c r="G70" s="7" t="n">
        <x:v>37000</x:v>
      </x:c>
      <x:c r="H70" s="8" t="n">
        <x:v>7.32</x:v>
      </x:c>
      <x:c r="I70" s="8" t="n">
        <x:v>4.19</x:v>
      </x:c>
      <x:c r="J70" s="2" t="n">
        <x:v>100</x:v>
      </x:c>
      <x:c r="K70" s="9" t="n">
        <x:v>863.76</x:v>
      </x:c>
      <x:c r="L70" s="8" t="n">
        <x:v>4.19</x:v>
      </x:c>
      <x:c r="M70" s="8"/>
      <x:c r="N70" s="8" t="n">
        <x:v>7.32</x:v>
      </x:c>
      <x:c r="O70" s="2" t="n">
        <x:v>1</x:v>
      </x:c>
      <x:c r="P70" s="10" t="n">
        <x:v>46237</x:v>
      </x:c>
      <x:c r="Q70" s="10" t="n">
        <x:v>44774</x:v>
      </x:c>
      <x:c r="R70" s="2" t="str">
        <x:v>Same-product valuation: per 100</x:v>
      </x:c>
      <x:c r="S70" s="2" t="str">
        <x:v>Hold current standard; Chris blended standards already applied</x:v>
      </x:c>
      <x:c r="T70" s="15" t="n">
        <x:f>H70/J70</x:f>
        <x:v>0.0732</x:v>
      </x:c>
      <x:c r="U70" s="15" t="n">
        <x:f>IF(A70="WIRE",T70,IF(O70=1,I70*(1+IF(A70="POUC",Summary!$E$7,Summary!$K$7))/J70,"n.a."))</x:f>
        <x:v>0.0732</x:v>
      </x:c>
      <x:c r="V70" s="12" t="n">
        <x:f>SUM('PO detail'!$T$2018:$T$2021)</x:f>
        <x:v>11900</x:v>
      </x:c>
      <x:c r="W70" s="12" t="n">
        <x:f>SUMIFS('PO detail'!$T$2018:$T$2021,'PO detail'!$Q$2018:$Q$2021,"Baseline PO cost")</x:f>
        <x:v>11900</x:v>
      </x:c>
      <x:c r="X70" s="12" t="n">
        <x:f>SUMIFS('PO detail'!$T$2018:$T$2021,'PO detail'!$Q$2018:$Q$2021,"Higher PO cost")</x:f>
        <x:v>0</x:v>
      </x:c>
      <x:c r="Y70" s="12" t="n">
        <x:f>E70-W70-X70</x:f>
        <x:v>0</x:v>
      </x:c>
      <x:c r="Z70" s="16" t="n">
        <x:f>E70*T70</x:f>
        <x:v>871.08</x:v>
      </x:c>
      <x:c r="AA70" s="16" t="n">
        <x:f>W70*T70</x:f>
        <x:v>871.08</x:v>
      </x:c>
      <x:c r="AB70" s="16" t="n">
        <x:f>X70*T70</x:f>
        <x:v>0</x:v>
      </x:c>
      <x:c r="AC70" s="16" t="n">
        <x:f>Y70*T70</x:f>
        <x:v>0</x:v>
      </x:c>
      <x:c r="AD70" s="16" t="n">
        <x:f>K70-Z70</x:f>
        <x:v>-7.32000000000005</x:v>
      </x:c>
      <x:c r="AE70" s="16" t="n">
        <x:f>IF(ISNUMBER(U70),E70*(U70-T70),"n.a.")</x:f>
        <x:v>0</x:v>
      </x:c>
      <x:c r="AF70" s="12" t="n">
        <x:f>G70-SUM('PO detail'!$U$2018:$U$2021)</x:f>
        <x:v>0</x:v>
      </x:c>
      <x:c r="AG70" s="16" t="n">
        <x:f>IF(ISNUMBER(U70),0,Z70)</x:f>
        <x:v>0</x:v>
      </x:c>
      <x:c r="AH70" s="17" t="n">
        <x:f>IF(AND(A70="WIRE",ISNUMBER(N70)),H70-N70,"n.a.")</x:f>
        <x:v>0</x:v>
      </x:c>
    </x:row>
    <x:row r="71" ht="22" customHeight="1">
      <x:c r="A71" s="2" t="str">
        <x:v>WIRE</x:v>
      </x:c>
      <x:c r="B71" s="2" t="str">
        <x:v>10</x:v>
      </x:c>
      <x:c r="C71" s="2" t="str">
        <x:v>DL516WHT</x:v>
      </x:c>
      <x:c r="D71" s="2" t="str">
        <x:v>Botac Industrial Limited</x:v>
      </x:c>
      <x:c r="E71" s="7" t="n">
        <x:v>38100</x:v>
      </x:c>
      <x:c r="F71" s="7" t="n">
        <x:v>5575</x:v>
      </x:c>
      <x:c r="G71" s="7" t="n">
        <x:v>10000</x:v>
      </x:c>
      <x:c r="H71" s="8" t="n">
        <x:v>4.75</x:v>
      </x:c>
      <x:c r="I71" s="8" t="n">
        <x:v>2.5</x:v>
      </x:c>
      <x:c r="J71" s="2" t="n">
        <x:v>100</x:v>
      </x:c>
      <x:c r="K71" s="9" t="n">
        <x:v>1809.75</x:v>
      </x:c>
      <x:c r="L71" s="8" t="n">
        <x:v>2.5</x:v>
      </x:c>
      <x:c r="M71" s="8"/>
      <x:c r="N71" s="8" t="n">
        <x:v>4.75</x:v>
      </x:c>
      <x:c r="O71" s="2" t="n">
        <x:v>1</x:v>
      </x:c>
      <x:c r="P71" s="10" t="n">
        <x:v>46237</x:v>
      </x:c>
      <x:c r="Q71" s="10" t="n">
        <x:v>44774</x:v>
      </x:c>
      <x:c r="R71" s="2" t="str">
        <x:v>Same-product valuation: per 100</x:v>
      </x:c>
      <x:c r="S71" s="2" t="str">
        <x:v>Hold current standard; Chris blended standards already applied</x:v>
      </x:c>
      <x:c r="T71" s="15" t="n">
        <x:f>H71/J71</x:f>
        <x:v>0.0475</x:v>
      </x:c>
      <x:c r="U71" s="15" t="n">
        <x:f>IF(A71="WIRE",T71,IF(O71=1,I71*(1+IF(A71="POUC",Summary!$E$7,Summary!$K$7))/J71,"n.a."))</x:f>
        <x:v>0.0475</x:v>
      </x:c>
      <x:c r="V71" s="12" t="n">
        <x:f>SUM('PO detail'!$T$2003:$T$2006)</x:f>
        <x:v>38100</x:v>
      </x:c>
      <x:c r="W71" s="12" t="n">
        <x:f>SUMIFS('PO detail'!$T$2003:$T$2006,'PO detail'!$Q$2003:$Q$2006,"Baseline PO cost")</x:f>
        <x:v>38100</x:v>
      </x:c>
      <x:c r="X71" s="12" t="n">
        <x:f>SUMIFS('PO detail'!$T$2003:$T$2006,'PO detail'!$Q$2003:$Q$2006,"Higher PO cost")</x:f>
        <x:v>0</x:v>
      </x:c>
      <x:c r="Y71" s="12" t="n">
        <x:f>E71-W71-X71</x:f>
        <x:v>0</x:v>
      </x:c>
      <x:c r="Z71" s="16" t="n">
        <x:f>E71*T71</x:f>
        <x:v>1809.75</x:v>
      </x:c>
      <x:c r="AA71" s="16" t="n">
        <x:f>W71*T71</x:f>
        <x:v>1809.75</x:v>
      </x:c>
      <x:c r="AB71" s="16" t="n">
        <x:f>X71*T71</x:f>
        <x:v>0</x:v>
      </x:c>
      <x:c r="AC71" s="16" t="n">
        <x:f>Y71*T71</x:f>
        <x:v>0</x:v>
      </x:c>
      <x:c r="AD71" s="16" t="n">
        <x:f>K71-Z71</x:f>
        <x:v>0</x:v>
      </x:c>
      <x:c r="AE71" s="16" t="n">
        <x:f>IF(ISNUMBER(U71),E71*(U71-T71),"n.a.")</x:f>
        <x:v>0</x:v>
      </x:c>
      <x:c r="AF71" s="12" t="n">
        <x:f>G71-SUM('PO detail'!$U$2003:$U$2006)</x:f>
        <x:v>0</x:v>
      </x:c>
      <x:c r="AG71" s="16" t="n">
        <x:f>IF(ISNUMBER(U71),0,Z71)</x:f>
        <x:v>0</x:v>
      </x:c>
      <x:c r="AH71" s="17" t="n">
        <x:f>IF(AND(A71="WIRE",ISNUMBER(N71)),H71-N71,"n.a.")</x:f>
        <x:v>0</x:v>
      </x:c>
    </x:row>
    <x:row r="72" ht="22" customHeight="1">
      <x:c r="A72" s="2" t="str">
        <x:v>COIL</x:v>
      </x:c>
      <x:c r="B72" s="2" t="str">
        <x:v>10</x:v>
      </x:c>
      <x:c r="C72" s="2" t="str">
        <x:v>8BLK36-4</x:v>
      </x:c>
      <x:c r="D72" s="2" t="str">
        <x:v>**PAY ACH** PVC SPIRAL SUPPLY</x:v>
      </x:c>
      <x:c r="E72" s="7" t="n">
        <x:v>16900</x:v>
      </x:c>
      <x:c r="F72" s="7" t="n">
        <x:v>5425</x:v>
      </x:c>
      <x:c r="G72" s="7" t="n">
        <x:v>1000</x:v>
      </x:c>
      <x:c r="H72" s="8" t="n">
        <x:v>12.11</x:v>
      </x:c>
      <x:c r="I72" s="8" t="n">
        <x:v>10.74</x:v>
      </x:c>
      <x:c r="J72" s="2" t="n">
        <x:v>100</x:v>
      </x:c>
      <x:c r="K72" s="9" t="n">
        <x:v>2046.5900000000001</x:v>
      </x:c>
      <x:c r="L72" s="8" t="n">
        <x:v>10.74</x:v>
      </x:c>
      <x:c r="M72" s="8"/>
      <x:c r="N72" s="8"/>
      <x:c r="O72" s="2" t="n">
        <x:v>1</x:v>
      </x:c>
      <x:c r="P72" s="10" t="n">
        <x:v>46143</x:v>
      </x:c>
      <x:c r="Q72" s="10" t="n">
        <x:v>45810</x:v>
      </x:c>
      <x:c r="R72" s="2" t="str">
        <x:v>Same-product valuation: per 100</x:v>
      </x:c>
      <x:c r="S72" s="2" t="str">
        <x:v>Chris PVC Coil priced product</x:v>
      </x:c>
      <x:c r="T72" s="15" t="n">
        <x:f>H72/J72</x:f>
        <x:v>0.1211</x:v>
      </x:c>
      <x:c r="U72" s="15" t="n">
        <x:f>IF(A72="WIRE",T72,IF(O72=1,I72*(1+IF(A72="POUC",Summary!$E$7,Summary!$K$7))/J72,"n.a."))</x:f>
        <x:v>0.11867699999999999</x:v>
      </x:c>
      <x:c r="V72" s="12" t="n">
        <x:f>SUM('PO detail'!$T$510:$T$521)</x:f>
        <x:v>16900</x:v>
      </x:c>
      <x:c r="W72" s="12" t="n">
        <x:f>SUMIFS('PO detail'!$T$510:$T$521,'PO detail'!$Q$510:$Q$521,"Baseline PO cost")</x:f>
        <x:v>16900</x:v>
      </x:c>
      <x:c r="X72" s="12" t="n">
        <x:f>SUMIFS('PO detail'!$T$510:$T$521,'PO detail'!$Q$510:$Q$521,"Higher PO cost")</x:f>
        <x:v>0</x:v>
      </x:c>
      <x:c r="Y72" s="12" t="n">
        <x:f>E72-W72-X72</x:f>
        <x:v>0</x:v>
      </x:c>
      <x:c r="Z72" s="16" t="n">
        <x:f>E72*T72</x:f>
        <x:v>2046.59</x:v>
      </x:c>
      <x:c r="AA72" s="16" t="n">
        <x:f>W72*T72</x:f>
        <x:v>2046.59</x:v>
      </x:c>
      <x:c r="AB72" s="16" t="n">
        <x:f>X72*T72</x:f>
        <x:v>0</x:v>
      </x:c>
      <x:c r="AC72" s="16" t="n">
        <x:f>Y72*T72</x:f>
        <x:v>0</x:v>
      </x:c>
      <x:c r="AD72" s="16" t="n">
        <x:f>K72-Z72</x:f>
        <x:v>2.2737367544323206e-13</x:v>
      </x:c>
      <x:c r="AE72" s="16" t="n">
        <x:f>IF(ISNUMBER(U72),E72*(U72-T72),"n.a.")</x:f>
        <x:v>-40.948700000000144</x:v>
      </x:c>
      <x:c r="AF72" s="12" t="n">
        <x:f>G72-SUM('PO detail'!$U$510:$U$521)</x:f>
        <x:v>0</x:v>
      </x:c>
      <x:c r="AG72" s="16" t="n">
        <x:f>IF(ISNUMBER(U72),0,Z72)</x:f>
        <x:v>0</x:v>
      </x:c>
      <x:c r="AH72" s="17" t="str">
        <x:f>IF(AND(A72="WIRE",ISNUMBER(N72)),H72-N72,"n.a.")</x:f>
        <x:v>n.a.</x:v>
      </x:c>
    </x:row>
    <x:row r="73" ht="22" customHeight="1">
      <x:c r="A73" s="2" t="str">
        <x:v>COIL</x:v>
      </x:c>
      <x:c r="B73" s="2" t="str">
        <x:v>10</x:v>
      </x:c>
      <x:c r="C73" s="2" t="str">
        <x:v>14WHT12-4</x:v>
      </x:c>
      <x:c r="D73" s="2" t="str">
        <x:v>**PAY ACH** PVC SPIRAL SUPPLY</x:v>
      </x:c>
      <x:c r="E73" s="7" t="n">
        <x:v>23400</x:v>
      </x:c>
      <x:c r="F73" s="7" t="n">
        <x:v>5400</x:v>
      </x:c>
      <x:c r="G73" s="7" t="n">
        <x:v>0</x:v>
      </x:c>
      <x:c r="H73" s="8" t="n">
        <x:v>9.18</x:v>
      </x:c>
      <x:c r="I73" s="8" t="n">
        <x:v>8.14</x:v>
      </x:c>
      <x:c r="J73" s="2" t="n">
        <x:v>100</x:v>
      </x:c>
      <x:c r="K73" s="9" t="n">
        <x:v>2148.12</x:v>
      </x:c>
      <x:c r="L73" s="8" t="n">
        <x:v>8.14</x:v>
      </x:c>
      <x:c r="M73" s="8"/>
      <x:c r="N73" s="8"/>
      <x:c r="O73" s="2" t="n">
        <x:v>1</x:v>
      </x:c>
      <x:c r="P73" s="10" t="n">
        <x:v>46143</x:v>
      </x:c>
      <x:c r="Q73" s="10" t="n">
        <x:v>45810</x:v>
      </x:c>
      <x:c r="R73" s="2" t="str">
        <x:v>Same-product valuation: per 100</x:v>
      </x:c>
      <x:c r="S73" s="2" t="str">
        <x:v>Chris PVC Coil priced product</x:v>
      </x:c>
      <x:c r="T73" s="15" t="n">
        <x:f>H73/J73</x:f>
        <x:v>0.09179999999999999</x:v>
      </x:c>
      <x:c r="U73" s="15" t="n">
        <x:f>IF(A73="WIRE",T73,IF(O73=1,I73*(1+IF(A73="POUC",Summary!$E$7,Summary!$K$7))/J73,"n.a."))</x:f>
        <x:v>0.089947</x:v>
      </x:c>
      <x:c r="V73" s="12" t="n">
        <x:f>SUM('PO detail'!$T$185:$T$191)</x:f>
        <x:v>23400</x:v>
      </x:c>
      <x:c r="W73" s="12" t="n">
        <x:f>SUMIFS('PO detail'!$T$185:$T$191,'PO detail'!$Q$185:$Q$191,"Baseline PO cost")</x:f>
        <x:v>23400</x:v>
      </x:c>
      <x:c r="X73" s="12" t="n">
        <x:f>SUMIFS('PO detail'!$T$185:$T$191,'PO detail'!$Q$185:$Q$191,"Higher PO cost")</x:f>
        <x:v>0</x:v>
      </x:c>
      <x:c r="Y73" s="12" t="n">
        <x:f>E73-W73-X73</x:f>
        <x:v>0</x:v>
      </x:c>
      <x:c r="Z73" s="16" t="n">
        <x:f>E73*T73</x:f>
        <x:v>2148.12</x:v>
      </x:c>
      <x:c r="AA73" s="16" t="n">
        <x:f>W73*T73</x:f>
        <x:v>2148.12</x:v>
      </x:c>
      <x:c r="AB73" s="16" t="n">
        <x:f>X73*T73</x:f>
        <x:v>0</x:v>
      </x:c>
      <x:c r="AC73" s="16" t="n">
        <x:f>Y73*T73</x:f>
        <x:v>0</x:v>
      </x:c>
      <x:c r="AD73" s="16" t="n">
        <x:f>K73-Z73</x:f>
        <x:v>0</x:v>
      </x:c>
      <x:c r="AE73" s="16" t="n">
        <x:f>IF(ISNUMBER(U73),E73*(U73-T73),"n.a.")</x:f>
        <x:v>-43.36019999999985</x:v>
      </x:c>
      <x:c r="AF73" s="12" t="n">
        <x:f>G73-SUM('PO detail'!$U$185:$U$191)</x:f>
        <x:v>0</x:v>
      </x:c>
      <x:c r="AG73" s="16" t="n">
        <x:f>IF(ISNUMBER(U73),0,Z73)</x:f>
        <x:v>0</x:v>
      </x:c>
      <x:c r="AH73" s="17" t="str">
        <x:f>IF(AND(A73="WIRE",ISNUMBER(N73)),H73-N73,"n.a.")</x:f>
        <x:v>n.a.</x:v>
      </x:c>
    </x:row>
    <x:row r="74" ht="22" customHeight="1">
      <x:c r="A74" s="2" t="str">
        <x:v>COIL</x:v>
      </x:c>
      <x:c r="B74" s="2" t="str">
        <x:v>10</x:v>
      </x:c>
      <x:c r="C74" s="2" t="str">
        <x:v>28BLK12-4</x:v>
      </x:c>
      <x:c r="D74" s="2" t="str">
        <x:v>**PAY ACH** PVC SPIRAL SUPPLY</x:v>
      </x:c>
      <x:c r="E74" s="7" t="n">
        <x:v>13200</x:v>
      </x:c>
      <x:c r="F74" s="7" t="n">
        <x:v>5358.33</x:v>
      </x:c>
      <x:c r="G74" s="7" t="n">
        <x:v>2400</x:v>
      </x:c>
      <x:c r="H74" s="8" t="n">
        <x:v>17.56</x:v>
      </x:c>
      <x:c r="I74" s="8" t="n">
        <x:v>15.57</x:v>
      </x:c>
      <x:c r="J74" s="2" t="n">
        <x:v>100</x:v>
      </x:c>
      <x:c r="K74" s="9" t="n">
        <x:v>2317.9199999999996</x:v>
      </x:c>
      <x:c r="L74" s="8" t="n">
        <x:v>15.57</x:v>
      </x:c>
      <x:c r="M74" s="8"/>
      <x:c r="N74" s="8"/>
      <x:c r="O74" s="2" t="n">
        <x:v>1</x:v>
      </x:c>
      <x:c r="P74" s="10" t="n">
        <x:v>46143</x:v>
      </x:c>
      <x:c r="Q74" s="10" t="n">
        <x:v>45810</x:v>
      </x:c>
      <x:c r="R74" s="2" t="str">
        <x:v>Same-product valuation: per 100</x:v>
      </x:c>
      <x:c r="S74" s="2" t="str">
        <x:v>Chris PVC Coil priced product</x:v>
      </x:c>
      <x:c r="T74" s="15" t="n">
        <x:f>H74/J74</x:f>
        <x:v>0.17559999999999998</x:v>
      </x:c>
      <x:c r="U74" s="15" t="n">
        <x:f>IF(A74="WIRE",T74,IF(O74=1,I74*(1+IF(A74="POUC",Summary!$E$7,Summary!$K$7))/J74,"n.a."))</x:f>
        <x:v>0.1720485</x:v>
      </x:c>
      <x:c r="V74" s="12" t="n">
        <x:f>SUM('PO detail'!$T$357:$T$368)</x:f>
        <x:v>13200</x:v>
      </x:c>
      <x:c r="W74" s="12" t="n">
        <x:f>SUMIFS('PO detail'!$T$357:$T$368,'PO detail'!$Q$357:$Q$368,"Baseline PO cost")</x:f>
        <x:v>13200</x:v>
      </x:c>
      <x:c r="X74" s="12" t="n">
        <x:f>SUMIFS('PO detail'!$T$357:$T$368,'PO detail'!$Q$357:$Q$368,"Higher PO cost")</x:f>
        <x:v>0</x:v>
      </x:c>
      <x:c r="Y74" s="12" t="n">
        <x:f>E74-W74-X74</x:f>
        <x:v>0</x:v>
      </x:c>
      <x:c r="Z74" s="16" t="n">
        <x:f>E74*T74</x:f>
        <x:v>2317.9199999999996</x:v>
      </x:c>
      <x:c r="AA74" s="16" t="n">
        <x:f>W74*T74</x:f>
        <x:v>2317.9199999999996</x:v>
      </x:c>
      <x:c r="AB74" s="16" t="n">
        <x:f>X74*T74</x:f>
        <x:v>0</x:v>
      </x:c>
      <x:c r="AC74" s="16" t="n">
        <x:f>Y74*T74</x:f>
        <x:v>0</x:v>
      </x:c>
      <x:c r="AD74" s="16" t="n">
        <x:f>K74-Z74</x:f>
        <x:v>0</x:v>
      </x:c>
      <x:c r="AE74" s="16" t="n">
        <x:f>IF(ISNUMBER(U74),E74*(U74-T74),"n.a.")</x:f>
        <x:v>-46.879799999999804</x:v>
      </x:c>
      <x:c r="AF74" s="12" t="n">
        <x:f>G74-SUM('PO detail'!$U$357:$U$368)</x:f>
        <x:v>0</x:v>
      </x:c>
      <x:c r="AG74" s="16" t="n">
        <x:f>IF(ISNUMBER(U74),0,Z74)</x:f>
        <x:v>0</x:v>
      </x:c>
      <x:c r="AH74" s="17" t="str">
        <x:f>IF(AND(A74="WIRE",ISNUMBER(N74)),H74-N74,"n.a.")</x:f>
        <x:v>n.a.</x:v>
      </x:c>
    </x:row>
    <x:row r="75" ht="22" customHeight="1">
      <x:c r="A75" s="2" t="str">
        <x:v>COIL</x:v>
      </x:c>
      <x:c r="B75" s="2" t="str">
        <x:v>10</x:v>
      </x:c>
      <x:c r="C75" s="2" t="str">
        <x:v>30BLK12-4</x:v>
      </x:c>
      <x:c r="D75" s="2" t="str">
        <x:v>**PAY ACH** PVC SPIRAL SUPPLY</x:v>
      </x:c>
      <x:c r="E75" s="7" t="n">
        <x:v>14100</x:v>
      </x:c>
      <x:c r="F75" s="7" t="n">
        <x:v>5325</x:v>
      </x:c>
      <x:c r="G75" s="7" t="n">
        <x:v>2400</x:v>
      </x:c>
      <x:c r="H75" s="8" t="n">
        <x:v>19.01</x:v>
      </x:c>
      <x:c r="I75" s="8" t="n">
        <x:v>16.86</x:v>
      </x:c>
      <x:c r="J75" s="2" t="n">
        <x:v>100</x:v>
      </x:c>
      <x:c r="K75" s="9" t="n">
        <x:v>2680.41</x:v>
      </x:c>
      <x:c r="L75" s="8" t="n">
        <x:v>16.86</x:v>
      </x:c>
      <x:c r="M75" s="8"/>
      <x:c r="N75" s="8"/>
      <x:c r="O75" s="2" t="n">
        <x:v>1</x:v>
      </x:c>
      <x:c r="P75" s="10" t="n">
        <x:v>46143</x:v>
      </x:c>
      <x:c r="Q75" s="10" t="n">
        <x:v>45810</x:v>
      </x:c>
      <x:c r="R75" s="2" t="str">
        <x:v>Same-product valuation: per 100</x:v>
      </x:c>
      <x:c r="S75" s="2" t="str">
        <x:v>Chris PVC Coil priced product</x:v>
      </x:c>
      <x:c r="T75" s="15" t="n">
        <x:f>H75/J75</x:f>
        <x:v>0.19010000000000002</x:v>
      </x:c>
      <x:c r="U75" s="15" t="n">
        <x:f>IF(A75="WIRE",T75,IF(O75=1,I75*(1+IF(A75="POUC",Summary!$E$7,Summary!$K$7))/J75,"n.a."))</x:f>
        <x:v>0.186303</x:v>
      </x:c>
      <x:c r="V75" s="12" t="n">
        <x:f>SUM('PO detail'!$T$377:$T$389)</x:f>
        <x:v>14100</x:v>
      </x:c>
      <x:c r="W75" s="12" t="n">
        <x:f>SUMIFS('PO detail'!$T$377:$T$389,'PO detail'!$Q$377:$Q$389,"Baseline PO cost")</x:f>
        <x:v>14100</x:v>
      </x:c>
      <x:c r="X75" s="12" t="n">
        <x:f>SUMIFS('PO detail'!$T$377:$T$389,'PO detail'!$Q$377:$Q$389,"Higher PO cost")</x:f>
        <x:v>0</x:v>
      </x:c>
      <x:c r="Y75" s="12" t="n">
        <x:f>E75-W75-X75</x:f>
        <x:v>0</x:v>
      </x:c>
      <x:c r="Z75" s="16" t="n">
        <x:f>E75*T75</x:f>
        <x:v>2680.4100000000003</x:v>
      </x:c>
      <x:c r="AA75" s="16" t="n">
        <x:f>W75*T75</x:f>
        <x:v>2680.4100000000003</x:v>
      </x:c>
      <x:c r="AB75" s="16" t="n">
        <x:f>X75*T75</x:f>
        <x:v>0</x:v>
      </x:c>
      <x:c r="AC75" s="16" t="n">
        <x:f>Y75*T75</x:f>
        <x:v>0</x:v>
      </x:c>
      <x:c r="AD75" s="16" t="n">
        <x:f>K75-Z75</x:f>
        <x:v>-4.547473508864641e-13</x:v>
      </x:c>
      <x:c r="AE75" s="16" t="n">
        <x:f>IF(ISNUMBER(U75),E75*(U75-T75),"n.a.")</x:f>
        <x:v>-53.53770000000032</x:v>
      </x:c>
      <x:c r="AF75" s="12" t="n">
        <x:f>G75-SUM('PO detail'!$U$377:$U$389)</x:f>
        <x:v>0</x:v>
      </x:c>
      <x:c r="AG75" s="16" t="n">
        <x:f>IF(ISNUMBER(U75),0,Z75)</x:f>
        <x:v>0</x:v>
      </x:c>
      <x:c r="AH75" s="17" t="str">
        <x:f>IF(AND(A75="WIRE",ISNUMBER(N75)),H75-N75,"n.a.")</x:f>
        <x:v>n.a.</x:v>
      </x:c>
    </x:row>
    <x:row r="76" ht="22" customHeight="1">
      <x:c r="A76" s="2" t="str">
        <x:v>WIRE</x:v>
      </x:c>
      <x:c r="B76" s="2" t="str">
        <x:v>10</x:v>
      </x:c>
      <x:c r="C76" s="2" t="str">
        <x:v>DL014SIL</x:v>
      </x:c>
      <x:c r="D76" s="2" t="str">
        <x:v>Botac Industrial Limited</x:v>
      </x:c>
      <x:c r="E76" s="7" t="n">
        <x:v>18300</x:v>
      </x:c>
      <x:c r="F76" s="7" t="n">
        <x:v>5233.33</x:v>
      </x:c>
      <x:c r="G76" s="7" t="n">
        <x:v>35000</x:v>
      </x:c>
      <x:c r="H76" s="8" t="n">
        <x:v>3.63</x:v>
      </x:c>
      <x:c r="I76" s="8" t="n">
        <x:v>2.1</x:v>
      </x:c>
      <x:c r="J76" s="2" t="n">
        <x:v>100</x:v>
      </x:c>
      <x:c r="K76" s="9" t="n">
        <x:v>664.29</x:v>
      </x:c>
      <x:c r="L76" s="8" t="n">
        <x:v>2.1</x:v>
      </x:c>
      <x:c r="M76" s="8"/>
      <x:c r="N76" s="8" t="n">
        <x:v>3.63</x:v>
      </x:c>
      <x:c r="O76" s="2" t="n">
        <x:v>1</x:v>
      </x:c>
      <x:c r="P76" s="10" t="n">
        <x:v>46237</x:v>
      </x:c>
      <x:c r="Q76" s="10" t="n">
        <x:v>44774</x:v>
      </x:c>
      <x:c r="R76" s="2" t="str">
        <x:v>Same-product valuation: per 100</x:v>
      </x:c>
      <x:c r="S76" s="2" t="str">
        <x:v>Hold current standard; Chris blended standards already applied</x:v>
      </x:c>
      <x:c r="T76" s="15" t="n">
        <x:f>H76/J76</x:f>
        <x:v>0.0363</x:v>
      </x:c>
      <x:c r="U76" s="15" t="n">
        <x:f>IF(A76="WIRE",T76,IF(O76=1,I76*(1+IF(A76="POUC",Summary!$E$7,Summary!$K$7))/J76,"n.a."))</x:f>
        <x:v>0.0363</x:v>
      </x:c>
      <x:c r="V76" s="12" t="n">
        <x:f>SUM('PO detail'!$T$1905:$T$1908)</x:f>
        <x:v>18300</x:v>
      </x:c>
      <x:c r="W76" s="12" t="n">
        <x:f>SUMIFS('PO detail'!$T$1905:$T$1908,'PO detail'!$Q$1905:$Q$1908,"Baseline PO cost")</x:f>
        <x:v>18300</x:v>
      </x:c>
      <x:c r="X76" s="12" t="n">
        <x:f>SUMIFS('PO detail'!$T$1905:$T$1908,'PO detail'!$Q$1905:$Q$1908,"Higher PO cost")</x:f>
        <x:v>0</x:v>
      </x:c>
      <x:c r="Y76" s="12" t="n">
        <x:f>E76-W76-X76</x:f>
        <x:v>0</x:v>
      </x:c>
      <x:c r="Z76" s="16" t="n">
        <x:f>E76*T76</x:f>
        <x:v>664.29</x:v>
      </x:c>
      <x:c r="AA76" s="16" t="n">
        <x:f>W76*T76</x:f>
        <x:v>664.29</x:v>
      </x:c>
      <x:c r="AB76" s="16" t="n">
        <x:f>X76*T76</x:f>
        <x:v>0</x:v>
      </x:c>
      <x:c r="AC76" s="16" t="n">
        <x:f>Y76*T76</x:f>
        <x:v>0</x:v>
      </x:c>
      <x:c r="AD76" s="16" t="n">
        <x:f>K76-Z76</x:f>
        <x:v>0</x:v>
      </x:c>
      <x:c r="AE76" s="16" t="n">
        <x:f>IF(ISNUMBER(U76),E76*(U76-T76),"n.a.")</x:f>
        <x:v>0</x:v>
      </x:c>
      <x:c r="AF76" s="12" t="n">
        <x:f>G76-SUM('PO detail'!$U$1905:$U$1908)</x:f>
        <x:v>0</x:v>
      </x:c>
      <x:c r="AG76" s="16" t="n">
        <x:f>IF(ISNUMBER(U76),0,Z76)</x:f>
        <x:v>0</x:v>
      </x:c>
      <x:c r="AH76" s="17" t="n">
        <x:f>IF(AND(A76="WIRE",ISNUMBER(N76)),H76-N76,"n.a.")</x:f>
        <x:v>0</x:v>
      </x:c>
    </x:row>
    <x:row r="77" ht="22" customHeight="1">
      <x:c r="A77" s="2" t="str">
        <x:v>COIL</x:v>
      </x:c>
      <x:c r="B77" s="2" t="str">
        <x:v>10</x:v>
      </x:c>
      <x:c r="C77" s="2" t="str">
        <x:v>10CLR12-4</x:v>
      </x:c>
      <x:c r="D77" s="2" t="str">
        <x:v>**PAY ACH** PVC SPIRAL SUPPLY</x:v>
      </x:c>
      <x:c r="E77" s="7" t="n">
        <x:v>21700</x:v>
      </x:c>
      <x:c r="F77" s="7" t="n">
        <x:v>5158.33</x:v>
      </x:c>
      <x:c r="G77" s="7" t="n">
        <x:v>0</x:v>
      </x:c>
      <x:c r="H77" s="8" t="n">
        <x:v>5.84</x:v>
      </x:c>
      <x:c r="I77" s="8" t="n">
        <x:v>5.18</x:v>
      </x:c>
      <x:c r="J77" s="2" t="n">
        <x:v>100</x:v>
      </x:c>
      <x:c r="K77" s="9" t="n">
        <x:v>1267.28</x:v>
      </x:c>
      <x:c r="L77" s="8" t="n">
        <x:v>5.18</x:v>
      </x:c>
      <x:c r="M77" s="8"/>
      <x:c r="N77" s="8"/>
      <x:c r="O77" s="2" t="n">
        <x:v>1</x:v>
      </x:c>
      <x:c r="P77" s="10" t="n">
        <x:v>46143</x:v>
      </x:c>
      <x:c r="Q77" s="10" t="n">
        <x:v>45810</x:v>
      </x:c>
      <x:c r="R77" s="2" t="str">
        <x:v>Same-product valuation: per 100</x:v>
      </x:c>
      <x:c r="S77" s="2" t="str">
        <x:v>Chris PVC Coil priced product</x:v>
      </x:c>
      <x:c r="T77" s="15" t="n">
        <x:f>H77/J77</x:f>
        <x:v>0.0584</x:v>
      </x:c>
      <x:c r="U77" s="15" t="n">
        <x:f>IF(A77="WIRE",T77,IF(O77=1,I77*(1+IF(A77="POUC",Summary!$E$7,Summary!$K$7))/J77,"n.a."))</x:f>
        <x:v>0.057239</x:v>
      </x:c>
      <x:c r="V77" s="12" t="n">
        <x:f>SUM('PO detail'!$T$29:$T$36)</x:f>
        <x:v>21700</x:v>
      </x:c>
      <x:c r="W77" s="12" t="n">
        <x:f>SUMIFS('PO detail'!$T$29:$T$36,'PO detail'!$Q$29:$Q$36,"Baseline PO cost")</x:f>
        <x:v>21700</x:v>
      </x:c>
      <x:c r="X77" s="12" t="n">
        <x:f>SUMIFS('PO detail'!$T$29:$T$36,'PO detail'!$Q$29:$Q$36,"Higher PO cost")</x:f>
        <x:v>0</x:v>
      </x:c>
      <x:c r="Y77" s="12" t="n">
        <x:f>E77-W77-X77</x:f>
        <x:v>0</x:v>
      </x:c>
      <x:c r="Z77" s="16" t="n">
        <x:f>E77*T77</x:f>
        <x:v>1267.28</x:v>
      </x:c>
      <x:c r="AA77" s="16" t="n">
        <x:f>W77*T77</x:f>
        <x:v>1267.28</x:v>
      </x:c>
      <x:c r="AB77" s="16" t="n">
        <x:f>X77*T77</x:f>
        <x:v>0</x:v>
      </x:c>
      <x:c r="AC77" s="16" t="n">
        <x:f>Y77*T77</x:f>
        <x:v>0</x:v>
      </x:c>
      <x:c r="AD77" s="16" t="n">
        <x:f>K77-Z77</x:f>
        <x:v>0</x:v>
      </x:c>
      <x:c r="AE77" s="16" t="n">
        <x:f>IF(ISNUMBER(U77),E77*(U77-T77),"n.a.")</x:f>
        <x:v>-25.19370000000005</x:v>
      </x:c>
      <x:c r="AF77" s="12" t="n">
        <x:f>G77-SUM('PO detail'!$U$29:$U$36)</x:f>
        <x:v>0</x:v>
      </x:c>
      <x:c r="AG77" s="16" t="n">
        <x:f>IF(ISNUMBER(U77),0,Z77)</x:f>
        <x:v>0</x:v>
      </x:c>
      <x:c r="AH77" s="17" t="str">
        <x:f>IF(AND(A77="WIRE",ISNUMBER(N77)),H77-N77,"n.a.")</x:f>
        <x:v>n.a.</x:v>
      </x:c>
    </x:row>
    <x:row r="78" ht="22" customHeight="1">
      <x:c r="A78" s="2" t="str">
        <x:v>POUC</x:v>
      </x:c>
      <x:c r="B78" s="2" t="str">
        <x:v>60</x:v>
      </x:c>
      <x:c r="C78" s="2" t="str">
        <x:v>RMEN5</x:v>
      </x:c>
      <x:c r="D78" s="2" t="str">
        <x:v>LAMITEK USA, INC.</x:v>
      </x:c>
      <x:c r="E78" s="7" t="n">
        <x:v>900</x:v>
      </x:c>
      <x:c r="F78" s="7" t="n">
        <x:v>5125</x:v>
      </x:c>
      <x:c r="G78" s="7" t="n">
        <x:v>48000</x:v>
      </x:c>
      <x:c r="H78" s="8" t="n">
        <x:v>13.72</x:v>
      </x:c>
      <x:c r="I78" s="8" t="n">
        <x:v>9.06</x:v>
      </x:c>
      <x:c r="J78" s="2" t="n">
        <x:v>100</x:v>
      </x:c>
      <x:c r="K78" s="9" t="n">
        <x:v>123.48</x:v>
      </x:c>
      <x:c r="L78" s="8" t="n">
        <x:v>8.09</x:v>
      </x:c>
      <x:c r="M78" s="8" t="n">
        <x:v>9.0608</x:v>
      </x:c>
      <x:c r="N78" s="8"/>
      <x:c r="O78" s="2" t="n">
        <x:v>1</x:v>
      </x:c>
      <x:c r="P78" s="10" t="n">
        <x:v>45902</x:v>
      </x:c>
      <x:c r="Q78" s="10" t="n">
        <x:v>46148</x:v>
      </x:c>
      <x:c r="R78" s="2" t="str">
        <x:v>Same-product valuation: per 100</x:v>
      </x:c>
      <x:c r="S78" s="2" t="str">
        <x:v>Chris Lamitek Pouches priced product</x:v>
      </x:c>
      <x:c r="T78" s="15" t="n">
        <x:f>H78/J78</x:f>
        <x:v>0.13720000000000002</x:v>
      </x:c>
      <x:c r="U78" s="15" t="n">
        <x:f>IF(A78="WIRE",T78,IF(O78=1,I78*(1+IF(A78="POUC",Summary!$E$7,Summary!$K$7))/J78,"n.a."))</x:f>
        <x:v>0.14949</x:v>
      </x:c>
      <x:c r="V78" s="12" t="n">
        <x:f>SUM('PO detail'!$T$1836:$T$1840)</x:f>
        <x:v>900</x:v>
      </x:c>
      <x:c r="W78" s="12" t="n">
        <x:f>SUMIFS('PO detail'!$T$1836:$T$1840,'PO detail'!$Q$1836:$Q$1840,"Baseline PO cost")</x:f>
        <x:v>900</x:v>
      </x:c>
      <x:c r="X78" s="12" t="n">
        <x:f>SUMIFS('PO detail'!$T$1836:$T$1840,'PO detail'!$Q$1836:$Q$1840,"Higher PO cost")</x:f>
        <x:v>0</x:v>
      </x:c>
      <x:c r="Y78" s="12" t="n">
        <x:f>E78-W78-X78</x:f>
        <x:v>0</x:v>
      </x:c>
      <x:c r="Z78" s="16" t="n">
        <x:f>E78*T78</x:f>
        <x:v>123.48000000000002</x:v>
      </x:c>
      <x:c r="AA78" s="16" t="n">
        <x:f>W78*T78</x:f>
        <x:v>123.48000000000002</x:v>
      </x:c>
      <x:c r="AB78" s="16" t="n">
        <x:f>X78*T78</x:f>
        <x:v>0</x:v>
      </x:c>
      <x:c r="AC78" s="16" t="n">
        <x:f>Y78*T78</x:f>
        <x:v>0</x:v>
      </x:c>
      <x:c r="AD78" s="16" t="n">
        <x:f>K78-Z78</x:f>
        <x:v>-1.4210854715202004e-14</x:v>
      </x:c>
      <x:c r="AE78" s="16" t="n">
        <x:f>IF(ISNUMBER(U78),E78*(U78-T78),"n.a.")</x:f>
        <x:v>11.060999999999996</x:v>
      </x:c>
      <x:c r="AF78" s="12" t="n">
        <x:f>G78-SUM('PO detail'!$U$1836:$U$1840)</x:f>
        <x:v>12000</x:v>
      </x:c>
      <x:c r="AG78" s="16" t="n">
        <x:f>IF(ISNUMBER(U78),0,Z78)</x:f>
        <x:v>0</x:v>
      </x:c>
      <x:c r="AH78" s="17" t="str">
        <x:f>IF(AND(A78="WIRE",ISNUMBER(N78)),H78-N78,"n.a.")</x:f>
        <x:v>n.a.</x:v>
      </x:c>
    </x:row>
    <x:row r="79" ht="22" customHeight="1">
      <x:c r="A79" s="2" t="str">
        <x:v>POUC</x:v>
      </x:c>
      <x:c r="B79" s="2" t="str">
        <x:v>60</x:v>
      </x:c>
      <x:c r="C79" s="2" t="str">
        <x:v>LMEN5</x:v>
      </x:c>
      <x:c r="D79" s="2" t="str">
        <x:v>LAMITEK USA, INC.</x:v>
      </x:c>
      <x:c r="E79" s="7" t="n">
        <x:v>3100</x:v>
      </x:c>
      <x:c r="F79" s="7" t="n">
        <x:v>5016.67</x:v>
      </x:c>
      <x:c r="G79" s="7" t="n">
        <x:v>43200</x:v>
      </x:c>
      <x:c r="H79" s="8" t="n">
        <x:v>14.43</x:v>
      </x:c>
      <x:c r="I79" s="8" t="n">
        <x:v>9.53</x:v>
      </x:c>
      <x:c r="J79" s="2" t="n">
        <x:v>100</x:v>
      </x:c>
      <x:c r="K79" s="9" t="n">
        <x:v>476.19</x:v>
      </x:c>
      <x:c r="L79" s="8" t="n">
        <x:v>8.51</x:v>
      </x:c>
      <x:c r="M79" s="8" t="n">
        <x:v>9.5312</x:v>
      </x:c>
      <x:c r="N79" s="8"/>
      <x:c r="O79" s="2" t="n">
        <x:v>1</x:v>
      </x:c>
      <x:c r="P79" s="10" t="n">
        <x:v>45902</x:v>
      </x:c>
      <x:c r="Q79" s="10" t="n">
        <x:v>46148</x:v>
      </x:c>
      <x:c r="R79" s="2" t="str">
        <x:v>Same-product valuation: per 100</x:v>
      </x:c>
      <x:c r="S79" s="2" t="str">
        <x:v>Chris Lamitek Pouches priced product</x:v>
      </x:c>
      <x:c r="T79" s="15" t="n">
        <x:f>H79/J79</x:f>
        <x:v>0.14429999999999998</x:v>
      </x:c>
      <x:c r="U79" s="15" t="n">
        <x:f>IF(A79="WIRE",T79,IF(O79=1,I79*(1+IF(A79="POUC",Summary!$E$7,Summary!$K$7))/J79,"n.a."))</x:f>
        <x:v>0.15724499999999997</x:v>
      </x:c>
      <x:c r="V79" s="12" t="n">
        <x:f>SUM('PO detail'!$T$1791:$T$1795)</x:f>
        <x:v>3100</x:v>
      </x:c>
      <x:c r="W79" s="12" t="n">
        <x:f>SUMIFS('PO detail'!$T$1791:$T$1795,'PO detail'!$Q$1791:$Q$1795,"Baseline PO cost")</x:f>
        <x:v>3100</x:v>
      </x:c>
      <x:c r="X79" s="12" t="n">
        <x:f>SUMIFS('PO detail'!$T$1791:$T$1795,'PO detail'!$Q$1791:$Q$1795,"Higher PO cost")</x:f>
        <x:v>0</x:v>
      </x:c>
      <x:c r="Y79" s="12" t="n">
        <x:f>E79-W79-X79</x:f>
        <x:v>0</x:v>
      </x:c>
      <x:c r="Z79" s="16" t="n">
        <x:f>E79*T79</x:f>
        <x:v>447.3299999999999</x:v>
      </x:c>
      <x:c r="AA79" s="16" t="n">
        <x:f>W79*T79</x:f>
        <x:v>447.3299999999999</x:v>
      </x:c>
      <x:c r="AB79" s="16" t="n">
        <x:f>X79*T79</x:f>
        <x:v>0</x:v>
      </x:c>
      <x:c r="AC79" s="16" t="n">
        <x:f>Y79*T79</x:f>
        <x:v>0</x:v>
      </x:c>
      <x:c r="AD79" s="16" t="n">
        <x:f>K79-Z79</x:f>
        <x:v>28.86000000000007</x:v>
      </x:c>
      <x:c r="AE79" s="16" t="n">
        <x:f>IF(ISNUMBER(U79),E79*(U79-T79),"n.a.")</x:f>
        <x:v>40.12949999999995</x:v>
      </x:c>
      <x:c r="AF79" s="12" t="n">
        <x:f>G79-SUM('PO detail'!$U$1791:$U$1795)</x:f>
        <x:v>20000</x:v>
      </x:c>
      <x:c r="AG79" s="16" t="n">
        <x:f>IF(ISNUMBER(U79),0,Z79)</x:f>
        <x:v>0</x:v>
      </x:c>
      <x:c r="AH79" s="17" t="str">
        <x:f>IF(AND(A79="WIRE",ISNUMBER(N79)),H79-N79,"n.a.")</x:f>
        <x:v>n.a.</x:v>
      </x:c>
    </x:row>
    <x:row r="80" ht="22" customHeight="1">
      <x:c r="A80" s="2" t="str">
        <x:v>COIL</x:v>
      </x:c>
      <x:c r="B80" s="2" t="str">
        <x:v>10</x:v>
      </x:c>
      <x:c r="C80" s="2" t="str">
        <x:v>6WHT12-4</x:v>
      </x:c>
      <x:c r="D80" s="2" t="str">
        <x:v>**PAY ACH** PVC SPIRAL SUPPLY</x:v>
      </x:c>
      <x:c r="E80" s="7" t="n">
        <x:v>15600</x:v>
      </x:c>
      <x:c r="F80" s="7" t="n">
        <x:v>4908.33</x:v>
      </x:c>
      <x:c r="G80" s="7" t="n">
        <x:v>0</x:v>
      </x:c>
      <x:c r="H80" s="8" t="n">
        <x:v>3.65</x:v>
      </x:c>
      <x:c r="I80" s="8" t="n">
        <x:v>3.23</x:v>
      </x:c>
      <x:c r="J80" s="2" t="n">
        <x:v>100</x:v>
      </x:c>
      <x:c r="K80" s="9" t="n">
        <x:v>569.4</x:v>
      </x:c>
      <x:c r="L80" s="8" t="n">
        <x:v>3.23</x:v>
      </x:c>
      <x:c r="M80" s="8"/>
      <x:c r="N80" s="8"/>
      <x:c r="O80" s="2" t="n">
        <x:v>1</x:v>
      </x:c>
      <x:c r="P80" s="10" t="n">
        <x:v>46143</x:v>
      </x:c>
      <x:c r="Q80" s="10" t="n">
        <x:v>45810</x:v>
      </x:c>
      <x:c r="R80" s="2" t="str">
        <x:v>Same-product valuation: per 100</x:v>
      </x:c>
      <x:c r="S80" s="2" t="str">
        <x:v>Chris PVC Coil priced product</x:v>
      </x:c>
      <x:c r="T80" s="15" t="n">
        <x:f>H80/J80</x:f>
        <x:v>0.0365</x:v>
      </x:c>
      <x:c r="U80" s="15" t="n">
        <x:f>IF(A80="WIRE",T80,IF(O80=1,I80*(1+IF(A80="POUC",Summary!$E$7,Summary!$K$7))/J80,"n.a."))</x:f>
        <x:v>0.0356915</x:v>
      </x:c>
      <x:c r="V80" s="12" t="n">
        <x:f>SUM('PO detail'!$T$467:$T$471)</x:f>
        <x:v>15600</x:v>
      </x:c>
      <x:c r="W80" s="12" t="n">
        <x:f>SUMIFS('PO detail'!$T$467:$T$471,'PO detail'!$Q$467:$Q$471,"Baseline PO cost")</x:f>
        <x:v>15600</x:v>
      </x:c>
      <x:c r="X80" s="12" t="n">
        <x:f>SUMIFS('PO detail'!$T$467:$T$471,'PO detail'!$Q$467:$Q$471,"Higher PO cost")</x:f>
        <x:v>0</x:v>
      </x:c>
      <x:c r="Y80" s="12" t="n">
        <x:f>E80-W80-X80</x:f>
        <x:v>0</x:v>
      </x:c>
      <x:c r="Z80" s="16" t="n">
        <x:f>E80*T80</x:f>
        <x:v>569.4</x:v>
      </x:c>
      <x:c r="AA80" s="16" t="n">
        <x:f>W80*T80</x:f>
        <x:v>569.4</x:v>
      </x:c>
      <x:c r="AB80" s="16" t="n">
        <x:f>X80*T80</x:f>
        <x:v>0</x:v>
      </x:c>
      <x:c r="AC80" s="16" t="n">
        <x:f>Y80*T80</x:f>
        <x:v>0</x:v>
      </x:c>
      <x:c r="AD80" s="16" t="n">
        <x:f>K80-Z80</x:f>
        <x:v>0</x:v>
      </x:c>
      <x:c r="AE80" s="16" t="n">
        <x:f>IF(ISNUMBER(U80),E80*(U80-T80),"n.a.")</x:f>
        <x:v>-12.612599999999949</x:v>
      </x:c>
      <x:c r="AF80" s="12" t="n">
        <x:f>G80-SUM('PO detail'!$U$467:$U$471)</x:f>
        <x:v>0</x:v>
      </x:c>
      <x:c r="AG80" s="16" t="n">
        <x:f>IF(ISNUMBER(U80),0,Z80)</x:f>
        <x:v>0</x:v>
      </x:c>
      <x:c r="AH80" s="17" t="str">
        <x:f>IF(AND(A80="WIRE",ISNUMBER(N80)),H80-N80,"n.a.")</x:f>
        <x:v>n.a.</x:v>
      </x:c>
    </x:row>
    <x:row r="81" ht="22" customHeight="1">
      <x:c r="A81" s="2" t="str">
        <x:v>COIL</x:v>
      </x:c>
      <x:c r="B81" s="2" t="str">
        <x:v>30</x:v>
      </x:c>
      <x:c r="C81" s="2" t="str">
        <x:v>7BLK12-4</x:v>
      </x:c>
      <x:c r="D81" s="2" t="str">
        <x:v>**PAY ACH** PVC SPIRAL SUPPLY</x:v>
      </x:c>
      <x:c r="E81" s="7" t="n">
        <x:v>3100</x:v>
      </x:c>
      <x:c r="F81" s="7" t="n">
        <x:v>4875</x:v>
      </x:c>
      <x:c r="G81" s="7" t="n">
        <x:v>20000</x:v>
      </x:c>
      <x:c r="H81" s="8" t="n">
        <x:v>3.28</x:v>
      </x:c>
      <x:c r="I81" s="8" t="n">
        <x:v>2.9</x:v>
      </x:c>
      <x:c r="J81" s="2" t="n">
        <x:v>100</x:v>
      </x:c>
      <x:c r="K81" s="9" t="n">
        <x:v>101.68</x:v>
      </x:c>
      <x:c r="L81" s="8" t="n">
        <x:v>2.9</x:v>
      </x:c>
      <x:c r="M81" s="8"/>
      <x:c r="N81" s="8"/>
      <x:c r="O81" s="2" t="n">
        <x:v>1</x:v>
      </x:c>
      <x:c r="P81" s="10" t="n">
        <x:v>46143</x:v>
      </x:c>
      <x:c r="Q81" s="10" t="n">
        <x:v>45810</x:v>
      </x:c>
      <x:c r="R81" s="2" t="str">
        <x:v>Same-product valuation: per 100</x:v>
      </x:c>
      <x:c r="S81" s="2" t="str">
        <x:v>Chris PVC Coil priced product</x:v>
      </x:c>
      <x:c r="T81" s="15" t="n">
        <x:f>H81/J81</x:f>
        <x:v>0.032799999999999996</x:v>
      </x:c>
      <x:c r="U81" s="15" t="n">
        <x:f>IF(A81="WIRE",T81,IF(O81=1,I81*(1+IF(A81="POUC",Summary!$E$7,Summary!$K$7))/J81,"n.a."))</x:f>
        <x:v>0.032045</x:v>
      </x:c>
      <x:c r="V81" s="12" t="n">
        <x:f>SUM('PO detail'!$T$944:$T$951)</x:f>
        <x:v>3100</x:v>
      </x:c>
      <x:c r="W81" s="12" t="n">
        <x:f>SUMIFS('PO detail'!$T$944:$T$951,'PO detail'!$Q$944:$Q$951,"Baseline PO cost")</x:f>
        <x:v>3100</x:v>
      </x:c>
      <x:c r="X81" s="12" t="n">
        <x:f>SUMIFS('PO detail'!$T$944:$T$951,'PO detail'!$Q$944:$Q$951,"Higher PO cost")</x:f>
        <x:v>0</x:v>
      </x:c>
      <x:c r="Y81" s="12" t="n">
        <x:f>E81-W81-X81</x:f>
        <x:v>0</x:v>
      </x:c>
      <x:c r="Z81" s="16" t="n">
        <x:f>E81*T81</x:f>
        <x:v>101.67999999999999</x:v>
      </x:c>
      <x:c r="AA81" s="16" t="n">
        <x:f>W81*T81</x:f>
        <x:v>101.67999999999999</x:v>
      </x:c>
      <x:c r="AB81" s="16" t="n">
        <x:f>X81*T81</x:f>
        <x:v>0</x:v>
      </x:c>
      <x:c r="AC81" s="16" t="n">
        <x:f>Y81*T81</x:f>
        <x:v>0</x:v>
      </x:c>
      <x:c r="AD81" s="16" t="n">
        <x:f>K81-Z81</x:f>
        <x:v>1.4210854715202004e-14</x:v>
      </x:c>
      <x:c r="AE81" s="16" t="n">
        <x:f>IF(ISNUMBER(U81),E81*(U81-T81),"n.a.")</x:f>
        <x:v>-2.340499999999996</x:v>
      </x:c>
      <x:c r="AF81" s="12" t="n">
        <x:f>G81-SUM('PO detail'!$U$944:$U$951)</x:f>
        <x:v>0</x:v>
      </x:c>
      <x:c r="AG81" s="16" t="n">
        <x:f>IF(ISNUMBER(U81),0,Z81)</x:f>
        <x:v>0</x:v>
      </x:c>
      <x:c r="AH81" s="17" t="str">
        <x:f>IF(AND(A81="WIRE",ISNUMBER(N81)),H81-N81,"n.a.")</x:f>
        <x:v>n.a.</x:v>
      </x:c>
    </x:row>
    <x:row r="82" ht="22" customHeight="1">
      <x:c r="A82" s="2" t="str">
        <x:v>POUC</x:v>
      </x:c>
      <x:c r="B82" s="2" t="str">
        <x:v>10</x:v>
      </x:c>
      <x:c r="C82" s="2" t="str">
        <x:v>RMEN10</x:v>
      </x:c>
      <x:c r="D82" s="2" t="str">
        <x:v>LAMITEK USA, INC.</x:v>
      </x:c>
      <x:c r="E82" s="7" t="n">
        <x:v>0</x:v>
      </x:c>
      <x:c r="F82" s="7" t="n">
        <x:v>4820.83</x:v>
      </x:c>
      <x:c r="G82" s="7" t="n">
        <x:v>40000</x:v>
      </x:c>
      <x:c r="H82" s="8" t="n">
        <x:v>28.75</x:v>
      </x:c>
      <x:c r="I82" s="8" t="n">
        <x:v>19</x:v>
      </x:c>
      <x:c r="J82" s="2" t="n">
        <x:v>100</x:v>
      </x:c>
      <x:c r="K82" s="9" t="n">
        <x:v>0</x:v>
      </x:c>
      <x:c r="L82" s="8" t="n">
        <x:v>16.96</x:v>
      </x:c>
      <x:c r="M82" s="8" t="n">
        <x:v>18.995200000000004</x:v>
      </x:c>
      <x:c r="N82" s="8"/>
      <x:c r="O82" s="2" t="n">
        <x:v>1</x:v>
      </x:c>
      <x:c r="P82" s="10" t="n">
        <x:v>45902</x:v>
      </x:c>
      <x:c r="Q82" s="10" t="n">
        <x:v>46148</x:v>
      </x:c>
      <x:c r="R82" s="2" t="str">
        <x:v>Same-product valuation: per 100</x:v>
      </x:c>
      <x:c r="S82" s="2" t="str">
        <x:v>Chris Lamitek Pouches priced product</x:v>
      </x:c>
      <x:c r="T82" s="15" t="n">
        <x:f>H82/J82</x:f>
        <x:v>0.2875</x:v>
      </x:c>
      <x:c r="U82" s="15" t="n">
        <x:f>IF(A82="WIRE",T82,IF(O82=1,I82*(1+IF(A82="POUC",Summary!$E$7,Summary!$K$7))/J82,"n.a."))</x:f>
        <x:v>0.3135</x:v>
      </x:c>
      <x:c r="V82" s="12" t="n">
        <x:f>SUM('PO detail'!$T$1585:$T$1587)</x:f>
        <x:v>0</x:v>
      </x:c>
      <x:c r="W82" s="12" t="n">
        <x:f>SUMIFS('PO detail'!$T$1585:$T$1587,'PO detail'!$Q$1585:$Q$1587,"Baseline PO cost")</x:f>
        <x:v>0</x:v>
      </x:c>
      <x:c r="X82" s="12" t="n">
        <x:f>SUMIFS('PO detail'!$T$1585:$T$1587,'PO detail'!$Q$1585:$Q$1587,"Higher PO cost")</x:f>
        <x:v>0</x:v>
      </x:c>
      <x:c r="Y82" s="12" t="n">
        <x:f>E82-W82-X82</x:f>
        <x:v>0</x:v>
      </x:c>
      <x:c r="Z82" s="16" t="n">
        <x:f>E82*T82</x:f>
        <x:v>0</x:v>
      </x:c>
      <x:c r="AA82" s="16" t="n">
        <x:f>W82*T82</x:f>
        <x:v>0</x:v>
      </x:c>
      <x:c r="AB82" s="16" t="n">
        <x:f>X82*T82</x:f>
        <x:v>0</x:v>
      </x:c>
      <x:c r="AC82" s="16" t="n">
        <x:f>Y82*T82</x:f>
        <x:v>0</x:v>
      </x:c>
      <x:c r="AD82" s="16" t="n">
        <x:f>K82-Z82</x:f>
        <x:v>0</x:v>
      </x:c>
      <x:c r="AE82" s="16" t="n">
        <x:f>IF(ISNUMBER(U82),E82*(U82-T82),"n.a.")</x:f>
        <x:v>0</x:v>
      </x:c>
      <x:c r="AF82" s="12" t="n">
        <x:f>G82-SUM('PO detail'!$U$1585:$U$1587)</x:f>
        <x:v>15000</x:v>
      </x:c>
      <x:c r="AG82" s="16" t="n">
        <x:f>IF(ISNUMBER(U82),0,Z82)</x:f>
        <x:v>0</x:v>
      </x:c>
      <x:c r="AH82" s="17" t="str">
        <x:f>IF(AND(A82="WIRE",ISNUMBER(N82)),H82-N82,"n.a.")</x:f>
        <x:v>n.a.</x:v>
      </x:c>
    </x:row>
    <x:row r="83" ht="22" customHeight="1">
      <x:c r="A83" s="2" t="str">
        <x:v>WIRE</x:v>
      </x:c>
      <x:c r="B83" s="2" t="str">
        <x:v>10</x:v>
      </x:c>
      <x:c r="C83" s="2" t="str">
        <x:v>DL034BLK</x:v>
      </x:c>
      <x:c r="D83" s="2" t="str">
        <x:v>Botac Industrial Limited</x:v>
      </x:c>
      <x:c r="E83" s="7" t="n">
        <x:v>28600</x:v>
      </x:c>
      <x:c r="F83" s="7" t="n">
        <x:v>4779.17</x:v>
      </x:c>
      <x:c r="G83" s="7" t="n">
        <x:v>25000</x:v>
      </x:c>
      <x:c r="H83" s="8" t="n">
        <x:v>14.24</x:v>
      </x:c>
      <x:c r="I83" s="8" t="n">
        <x:v>7.48</x:v>
      </x:c>
      <x:c r="J83" s="2" t="n">
        <x:v>100</x:v>
      </x:c>
      <x:c r="K83" s="9" t="n">
        <x:v>4072.64</x:v>
      </x:c>
      <x:c r="L83" s="8" t="n">
        <x:v>7.48</x:v>
      </x:c>
      <x:c r="M83" s="8"/>
      <x:c r="N83" s="8" t="n">
        <x:v>14.24</x:v>
      </x:c>
      <x:c r="O83" s="2" t="n">
        <x:v>1</x:v>
      </x:c>
      <x:c r="P83" s="10" t="n">
        <x:v>46237</x:v>
      </x:c>
      <x:c r="Q83" s="10" t="n">
        <x:v>44774</x:v>
      </x:c>
      <x:c r="R83" s="2" t="str">
        <x:v>Same-product valuation: per 100</x:v>
      </x:c>
      <x:c r="S83" s="2" t="str">
        <x:v>Hold current standard; Chris blended standards already applied</x:v>
      </x:c>
      <x:c r="T83" s="15" t="n">
        <x:f>H83/J83</x:f>
        <x:v>0.1424</x:v>
      </x:c>
      <x:c r="U83" s="15" t="n">
        <x:f>IF(A83="WIRE",T83,IF(O83=1,I83*(1+IF(A83="POUC",Summary!$E$7,Summary!$K$7))/J83,"n.a."))</x:f>
        <x:v>0.1424</x:v>
      </x:c>
      <x:c r="V83" s="12" t="n">
        <x:f>SUM('PO detail'!$T$1913:$T$1916)</x:f>
        <x:v>28600</x:v>
      </x:c>
      <x:c r="W83" s="12" t="n">
        <x:f>SUMIFS('PO detail'!$T$1913:$T$1916,'PO detail'!$Q$1913:$Q$1916,"Baseline PO cost")</x:f>
        <x:v>28600</x:v>
      </x:c>
      <x:c r="X83" s="12" t="n">
        <x:f>SUMIFS('PO detail'!$T$1913:$T$1916,'PO detail'!$Q$1913:$Q$1916,"Higher PO cost")</x:f>
        <x:v>0</x:v>
      </x:c>
      <x:c r="Y83" s="12" t="n">
        <x:f>E83-W83-X83</x:f>
        <x:v>0</x:v>
      </x:c>
      <x:c r="Z83" s="16" t="n">
        <x:f>E83*T83</x:f>
        <x:v>4072.64</x:v>
      </x:c>
      <x:c r="AA83" s="16" t="n">
        <x:f>W83*T83</x:f>
        <x:v>4072.64</x:v>
      </x:c>
      <x:c r="AB83" s="16" t="n">
        <x:f>X83*T83</x:f>
        <x:v>0</x:v>
      </x:c>
      <x:c r="AC83" s="16" t="n">
        <x:f>Y83*T83</x:f>
        <x:v>0</x:v>
      </x:c>
      <x:c r="AD83" s="16" t="n">
        <x:f>K83-Z83</x:f>
        <x:v>0</x:v>
      </x:c>
      <x:c r="AE83" s="16" t="n">
        <x:f>IF(ISNUMBER(U83),E83*(U83-T83),"n.a.")</x:f>
        <x:v>0</x:v>
      </x:c>
      <x:c r="AF83" s="12" t="n">
        <x:f>G83-SUM('PO detail'!$U$1913:$U$1916)</x:f>
        <x:v>0</x:v>
      </x:c>
      <x:c r="AG83" s="16" t="n">
        <x:f>IF(ISNUMBER(U83),0,Z83)</x:f>
        <x:v>0</x:v>
      </x:c>
      <x:c r="AH83" s="17" t="n">
        <x:f>IF(AND(A83="WIRE",ISNUMBER(N83)),H83-N83,"n.a.")</x:f>
        <x:v>0</x:v>
      </x:c>
    </x:row>
    <x:row r="84" ht="22" customHeight="1">
      <x:c r="A84" s="2" t="str">
        <x:v>POUC</x:v>
      </x:c>
      <x:c r="B84" s="2" t="str">
        <x:v>60</x:v>
      </x:c>
      <x:c r="C84" s="2" t="str">
        <x:v>LET10</x:v>
      </x:c>
      <x:c r="D84" s="2" t="str">
        <x:v>LAMITEK USA, INC.</x:v>
      </x:c>
      <x:c r="E84" s="7" t="n">
        <x:v>8350</x:v>
      </x:c>
      <x:c r="F84" s="7" t="n">
        <x:v>4670.83</x:v>
      </x:c>
      <x:c r="G84" s="7" t="n">
        <x:v>45000</x:v>
      </x:c>
      <x:c r="H84" s="8" t="n">
        <x:v>14.95</x:v>
      </x:c>
      <x:c r="I84" s="8" t="n">
        <x:v>9.88</x:v>
      </x:c>
      <x:c r="J84" s="2" t="n">
        <x:v>100</x:v>
      </x:c>
      <x:c r="K84" s="9" t="n">
        <x:v>1248.325</x:v>
      </x:c>
      <x:c r="L84" s="8" t="n">
        <x:v>8.82</x:v>
      </x:c>
      <x:c r="M84" s="8" t="n">
        <x:v>9.878400000000001</x:v>
      </x:c>
      <x:c r="N84" s="8"/>
      <x:c r="O84" s="2" t="n">
        <x:v>1</x:v>
      </x:c>
      <x:c r="P84" s="10" t="n">
        <x:v>45902</x:v>
      </x:c>
      <x:c r="Q84" s="10" t="n">
        <x:v>46148</x:v>
      </x:c>
      <x:c r="R84" s="2" t="str">
        <x:v>Same-product valuation: per 100</x:v>
      </x:c>
      <x:c r="S84" s="2" t="str">
        <x:v>Chris Lamitek Pouches priced product</x:v>
      </x:c>
      <x:c r="T84" s="15" t="n">
        <x:f>H84/J84</x:f>
        <x:v>0.1495</x:v>
      </x:c>
      <x:c r="U84" s="15" t="n">
        <x:f>IF(A84="WIRE",T84,IF(O84=1,I84*(1+IF(A84="POUC",Summary!$E$7,Summary!$K$7))/J84,"n.a."))</x:f>
        <x:v>0.16302</x:v>
      </x:c>
      <x:c r="V84" s="12" t="n">
        <x:f>SUM('PO detail'!$T$1760:$T$1764)</x:f>
        <x:v>8350</x:v>
      </x:c>
      <x:c r="W84" s="12" t="n">
        <x:f>SUMIFS('PO detail'!$T$1760:$T$1764,'PO detail'!$Q$1760:$Q$1764,"Baseline PO cost")</x:f>
        <x:v>8350</x:v>
      </x:c>
      <x:c r="X84" s="12" t="n">
        <x:f>SUMIFS('PO detail'!$T$1760:$T$1764,'PO detail'!$Q$1760:$Q$1764,"Higher PO cost")</x:f>
        <x:v>0</x:v>
      </x:c>
      <x:c r="Y84" s="12" t="n">
        <x:f>E84-W84-X84</x:f>
        <x:v>0</x:v>
      </x:c>
      <x:c r="Z84" s="16" t="n">
        <x:f>E84*T84</x:f>
        <x:v>1248.325</x:v>
      </x:c>
      <x:c r="AA84" s="16" t="n">
        <x:f>W84*T84</x:f>
        <x:v>1248.325</x:v>
      </x:c>
      <x:c r="AB84" s="16" t="n">
        <x:f>X84*T84</x:f>
        <x:v>0</x:v>
      </x:c>
      <x:c r="AC84" s="16" t="n">
        <x:f>Y84*T84</x:f>
        <x:v>0</x:v>
      </x:c>
      <x:c r="AD84" s="16" t="n">
        <x:f>K84-Z84</x:f>
        <x:v>0</x:v>
      </x:c>
      <x:c r="AE84" s="16" t="n">
        <x:f>IF(ISNUMBER(U84),E84*(U84-T84),"n.a.")</x:f>
        <x:v>112.89200000000004</x:v>
      </x:c>
      <x:c r="AF84" s="12" t="n">
        <x:f>G84-SUM('PO detail'!$U$1760:$U$1764)</x:f>
        <x:v>20000</x:v>
      </x:c>
      <x:c r="AG84" s="16" t="n">
        <x:f>IF(ISNUMBER(U84),0,Z84)</x:f>
        <x:v>0</x:v>
      </x:c>
      <x:c r="AH84" s="17" t="str">
        <x:f>IF(AND(A84="WIRE",ISNUMBER(N84)),H84-N84,"n.a.")</x:f>
        <x:v>n.a.</x:v>
      </x:c>
    </x:row>
    <x:row r="85" ht="22" customHeight="1">
      <x:c r="A85" s="2" t="str">
        <x:v>WIRE</x:v>
      </x:c>
      <x:c r="B85" s="2" t="str">
        <x:v>10</x:v>
      </x:c>
      <x:c r="C85" s="2" t="str">
        <x:v>DL516SIL</x:v>
      </x:c>
      <x:c r="D85" s="2" t="str">
        <x:v>Botac Industrial Limited</x:v>
      </x:c>
      <x:c r="E85" s="7" t="n">
        <x:v>85300</x:v>
      </x:c>
      <x:c r="F85" s="7" t="n">
        <x:v>4650</x:v>
      </x:c>
      <x:c r="G85" s="7" t="n">
        <x:v>11000</x:v>
      </x:c>
      <x:c r="H85" s="8" t="n">
        <x:v>4.75</x:v>
      </x:c>
      <x:c r="I85" s="8" t="n">
        <x:v>2.7</x:v>
      </x:c>
      <x:c r="J85" s="2" t="n">
        <x:v>100</x:v>
      </x:c>
      <x:c r="K85" s="9" t="n">
        <x:v>4099.25</x:v>
      </x:c>
      <x:c r="L85" s="8" t="n">
        <x:v>2.7</x:v>
      </x:c>
      <x:c r="M85" s="8"/>
      <x:c r="N85" s="8" t="n">
        <x:v>4.75</x:v>
      </x:c>
      <x:c r="O85" s="2" t="n">
        <x:v>1</x:v>
      </x:c>
      <x:c r="P85" s="10" t="n">
        <x:v>46237</x:v>
      </x:c>
      <x:c r="Q85" s="10" t="n">
        <x:v>44774</x:v>
      </x:c>
      <x:c r="R85" s="2" t="str">
        <x:v>Same-product valuation: per 100</x:v>
      </x:c>
      <x:c r="S85" s="2" t="str">
        <x:v>Hold current standard; Chris blended standards already applied</x:v>
      </x:c>
      <x:c r="T85" s="15" t="n">
        <x:f>H85/J85</x:f>
        <x:v>0.0475</x:v>
      </x:c>
      <x:c r="U85" s="15" t="n">
        <x:f>IF(A85="WIRE",T85,IF(O85=1,I85*(1+IF(A85="POUC",Summary!$E$7,Summary!$K$7))/J85,"n.a."))</x:f>
        <x:v>0.0475</x:v>
      </x:c>
      <x:c r="V85" s="12" t="n">
        <x:f>SUM('PO detail'!$T$1999:$T$2002)</x:f>
        <x:v>85300</x:v>
      </x:c>
      <x:c r="W85" s="12" t="n">
        <x:f>SUMIFS('PO detail'!$T$1999:$T$2002,'PO detail'!$Q$1999:$Q$2002,"Baseline PO cost")</x:f>
        <x:v>85300</x:v>
      </x:c>
      <x:c r="X85" s="12" t="n">
        <x:f>SUMIFS('PO detail'!$T$1999:$T$2002,'PO detail'!$Q$1999:$Q$2002,"Higher PO cost")</x:f>
        <x:v>0</x:v>
      </x:c>
      <x:c r="Y85" s="12" t="n">
        <x:f>E85-W85-X85</x:f>
        <x:v>0</x:v>
      </x:c>
      <x:c r="Z85" s="16" t="n">
        <x:f>E85*T85</x:f>
        <x:v>4051.75</x:v>
      </x:c>
      <x:c r="AA85" s="16" t="n">
        <x:f>W85*T85</x:f>
        <x:v>4051.75</x:v>
      </x:c>
      <x:c r="AB85" s="16" t="n">
        <x:f>X85*T85</x:f>
        <x:v>0</x:v>
      </x:c>
      <x:c r="AC85" s="16" t="n">
        <x:f>Y85*T85</x:f>
        <x:v>0</x:v>
      </x:c>
      <x:c r="AD85" s="16" t="n">
        <x:f>K85-Z85</x:f>
        <x:v>47.5</x:v>
      </x:c>
      <x:c r="AE85" s="16" t="n">
        <x:f>IF(ISNUMBER(U85),E85*(U85-T85),"n.a.")</x:f>
        <x:v>0</x:v>
      </x:c>
      <x:c r="AF85" s="12" t="n">
        <x:f>G85-SUM('PO detail'!$U$1999:$U$2002)</x:f>
        <x:v>0</x:v>
      </x:c>
      <x:c r="AG85" s="16" t="n">
        <x:f>IF(ISNUMBER(U85),0,Z85)</x:f>
        <x:v>0</x:v>
      </x:c>
      <x:c r="AH85" s="17" t="n">
        <x:f>IF(AND(A85="WIRE",ISNUMBER(N85)),H85-N85,"n.a.")</x:f>
        <x:v>0</x:v>
      </x:c>
    </x:row>
    <x:row r="86" ht="22" customHeight="1">
      <x:c r="A86" s="2" t="str">
        <x:v>WIRE</x:v>
      </x:c>
      <x:c r="B86" s="2" t="str">
        <x:v>60</x:v>
      </x:c>
      <x:c r="C86" s="2" t="str">
        <x:v>DL014BLK</x:v>
      </x:c>
      <x:c r="D86" s="2" t="str">
        <x:v>Botac Industrial Limited</x:v>
      </x:c>
      <x:c r="E86" s="7" t="n">
        <x:v>200</x:v>
      </x:c>
      <x:c r="F86" s="7" t="n">
        <x:v>4608.33</x:v>
      </x:c>
      <x:c r="G86" s="7" t="n">
        <x:v>30000</x:v>
      </x:c>
      <x:c r="H86" s="8" t="n">
        <x:v>3.63</x:v>
      </x:c>
      <x:c r="I86" s="8" t="n">
        <x:v>0</x:v>
      </x:c>
      <x:c r="J86" s="2" t="n">
        <x:v>100</x:v>
      </x:c>
      <x:c r="K86" s="9" t="n">
        <x:v>7.26</x:v>
      </x:c>
      <x:c r="L86" s="8" t="n">
        <x:v>1.91</x:v>
      </x:c>
      <x:c r="M86" s="8"/>
      <x:c r="N86" s="8" t="n">
        <x:v>3.63</x:v>
      </x:c>
      <x:c r="O86" s="2" t="n">
        <x:v>1</x:v>
      </x:c>
      <x:c r="P86" s="10" t="n">
        <x:v>46237</x:v>
      </x:c>
      <x:c r="Q86" s="10" t="n">
        <x:v>44774</x:v>
      </x:c>
      <x:c r="R86" s="2" t="str">
        <x:v>Same-product valuation: per 100</x:v>
      </x:c>
      <x:c r="S86" s="2" t="str">
        <x:v>Hold current standard; Chris blended standards already applied</x:v>
      </x:c>
      <x:c r="T86" s="15" t="n">
        <x:f>H86/J86</x:f>
        <x:v>0.0363</x:v>
      </x:c>
      <x:c r="U86" s="15" t="n">
        <x:f>IF(A86="WIRE",T86,IF(O86=1,I86*(1+IF(A86="POUC",Summary!$E$7,Summary!$K$7))/J86,"n.a."))</x:f>
        <x:v>0.0363</x:v>
      </x:c>
      <x:c r="V86" s="12" t="n">
        <x:f>0</x:f>
        <x:v>0</x:v>
      </x:c>
      <x:c r="W86" s="12" t="n">
        <x:f>0</x:f>
        <x:v>0</x:v>
      </x:c>
      <x:c r="X86" s="12" t="n">
        <x:f>0</x:f>
        <x:v>0</x:v>
      </x:c>
      <x:c r="Y86" s="12" t="n">
        <x:f>E86-W86-X86</x:f>
        <x:v>200</x:v>
      </x:c>
      <x:c r="Z86" s="16" t="n">
        <x:f>E86*T86</x:f>
        <x:v>7.26</x:v>
      </x:c>
      <x:c r="AA86" s="16" t="n">
        <x:f>W86*T86</x:f>
        <x:v>0</x:v>
      </x:c>
      <x:c r="AB86" s="16" t="n">
        <x:f>X86*T86</x:f>
        <x:v>0</x:v>
      </x:c>
      <x:c r="AC86" s="16" t="n">
        <x:f>Y86*T86</x:f>
        <x:v>7.26</x:v>
      </x:c>
      <x:c r="AD86" s="16" t="n">
        <x:f>K86-Z86</x:f>
        <x:v>0</x:v>
      </x:c>
      <x:c r="AE86" s="16" t="n">
        <x:f>IF(ISNUMBER(U86),E86*(U86-T86),"n.a.")</x:f>
        <x:v>0</x:v>
      </x:c>
      <x:c r="AF86" s="12" t="n">
        <x:f>G86-0</x:f>
        <x:v>30000</x:v>
      </x:c>
      <x:c r="AG86" s="16" t="n">
        <x:f>IF(ISNUMBER(U86),0,Z86)</x:f>
        <x:v>0</x:v>
      </x:c>
      <x:c r="AH86" s="17" t="n">
        <x:f>IF(AND(A86="WIRE",ISNUMBER(N86)),H86-N86,"n.a.")</x:f>
        <x:v>0</x:v>
      </x:c>
    </x:row>
    <x:row r="87" ht="22" customHeight="1">
      <x:c r="A87" s="2" t="str">
        <x:v>COIL</x:v>
      </x:c>
      <x:c r="B87" s="2" t="str">
        <x:v>10</x:v>
      </x:c>
      <x:c r="C87" s="2" t="str">
        <x:v>8CLR12-4</x:v>
      </x:c>
      <x:c r="D87" s="2" t="str">
        <x:v>**PAY ACH** PVC SPIRAL SUPPLY</x:v>
      </x:c>
      <x:c r="E87" s="7" t="n">
        <x:v>15600</x:v>
      </x:c>
      <x:c r="F87" s="7" t="n">
        <x:v>4575</x:v>
      </x:c>
      <x:c r="G87" s="7" t="n">
        <x:v>2500</x:v>
      </x:c>
      <x:c r="H87" s="8" t="n">
        <x:v>4.2</x:v>
      </x:c>
      <x:c r="I87" s="8" t="n">
        <x:v>3.73</x:v>
      </x:c>
      <x:c r="J87" s="2" t="n">
        <x:v>100</x:v>
      </x:c>
      <x:c r="K87" s="9" t="n">
        <x:v>655.2</x:v>
      </x:c>
      <x:c r="L87" s="8" t="n">
        <x:v>3.73</x:v>
      </x:c>
      <x:c r="M87" s="8"/>
      <x:c r="N87" s="8"/>
      <x:c r="O87" s="2" t="n">
        <x:v>1</x:v>
      </x:c>
      <x:c r="P87" s="10" t="n">
        <x:v>46143</x:v>
      </x:c>
      <x:c r="Q87" s="10" t="n">
        <x:v>45810</x:v>
      </x:c>
      <x:c r="R87" s="2" t="str">
        <x:v>Same-product valuation: per 100</x:v>
      </x:c>
      <x:c r="S87" s="2" t="str">
        <x:v>Chris PVC Coil priced product</x:v>
      </x:c>
      <x:c r="T87" s="15" t="n">
        <x:f>H87/J87</x:f>
        <x:v>0.042</x:v>
      </x:c>
      <x:c r="U87" s="15" t="n">
        <x:f>IF(A87="WIRE",T87,IF(O87=1,I87*(1+IF(A87="POUC",Summary!$E$7,Summary!$K$7))/J87,"n.a."))</x:f>
        <x:v>0.041216499999999996</x:v>
      </x:c>
      <x:c r="V87" s="12" t="n">
        <x:f>SUM('PO detail'!$T$527:$T$534)</x:f>
        <x:v>15600</x:v>
      </x:c>
      <x:c r="W87" s="12" t="n">
        <x:f>SUMIFS('PO detail'!$T$527:$T$534,'PO detail'!$Q$527:$Q$534,"Baseline PO cost")</x:f>
        <x:v>15600</x:v>
      </x:c>
      <x:c r="X87" s="12" t="n">
        <x:f>SUMIFS('PO detail'!$T$527:$T$534,'PO detail'!$Q$527:$Q$534,"Higher PO cost")</x:f>
        <x:v>0</x:v>
      </x:c>
      <x:c r="Y87" s="12" t="n">
        <x:f>E87-W87-X87</x:f>
        <x:v>0</x:v>
      </x:c>
      <x:c r="Z87" s="16" t="n">
        <x:f>E87*T87</x:f>
        <x:v>655.2</x:v>
      </x:c>
      <x:c r="AA87" s="16" t="n">
        <x:f>W87*T87</x:f>
        <x:v>655.2</x:v>
      </x:c>
      <x:c r="AB87" s="16" t="n">
        <x:f>X87*T87</x:f>
        <x:v>0</x:v>
      </x:c>
      <x:c r="AC87" s="16" t="n">
        <x:f>Y87*T87</x:f>
        <x:v>0</x:v>
      </x:c>
      <x:c r="AD87" s="16" t="n">
        <x:f>K87-Z87</x:f>
        <x:v>0</x:v>
      </x:c>
      <x:c r="AE87" s="16" t="n">
        <x:f>IF(ISNUMBER(U87),E87*(U87-T87),"n.a.")</x:f>
        <x:v>-12.2226000000001</x:v>
      </x:c>
      <x:c r="AF87" s="12" t="n">
        <x:f>G87-SUM('PO detail'!$U$527:$U$534)</x:f>
        <x:v>0</x:v>
      </x:c>
      <x:c r="AG87" s="16" t="n">
        <x:f>IF(ISNUMBER(U87),0,Z87)</x:f>
        <x:v>0</x:v>
      </x:c>
      <x:c r="AH87" s="17" t="str">
        <x:f>IF(AND(A87="WIRE",ISNUMBER(N87)),H87-N87,"n.a.")</x:f>
        <x:v>n.a.</x:v>
      </x:c>
    </x:row>
    <x:row r="88" ht="22" customHeight="1">
      <x:c r="A88" s="2" t="str">
        <x:v>WIRE</x:v>
      </x:c>
      <x:c r="B88" s="2" t="str">
        <x:v>10</x:v>
      </x:c>
      <x:c r="C88" s="2" t="str">
        <x:v>DL038SIL</x:v>
      </x:c>
      <x:c r="D88" s="2" t="str">
        <x:v>Botac Industrial Limited</x:v>
      </x:c>
      <x:c r="E88" s="7" t="n">
        <x:v>49700</x:v>
      </x:c>
      <x:c r="F88" s="7" t="n">
        <x:v>4491.67</x:v>
      </x:c>
      <x:c r="G88" s="7" t="n">
        <x:v>6000</x:v>
      </x:c>
      <x:c r="H88" s="8" t="n">
        <x:v>5.63</x:v>
      </x:c>
      <x:c r="I88" s="8" t="n">
        <x:v>3.27</x:v>
      </x:c>
      <x:c r="J88" s="2" t="n">
        <x:v>100</x:v>
      </x:c>
      <x:c r="K88" s="9" t="n">
        <x:v>2854.41</x:v>
      </x:c>
      <x:c r="L88" s="8" t="n">
        <x:v>3.27</x:v>
      </x:c>
      <x:c r="M88" s="8"/>
      <x:c r="N88" s="8" t="n">
        <x:v>5.63</x:v>
      </x:c>
      <x:c r="O88" s="2" t="n">
        <x:v>1</x:v>
      </x:c>
      <x:c r="P88" s="10" t="n">
        <x:v>46237</x:v>
      </x:c>
      <x:c r="Q88" s="10" t="n">
        <x:v>44774</x:v>
      </x:c>
      <x:c r="R88" s="2" t="str">
        <x:v>Same-product valuation: per 100</x:v>
      </x:c>
      <x:c r="S88" s="2" t="str">
        <x:v>Hold current standard; Chris blended standards already applied</x:v>
      </x:c>
      <x:c r="T88" s="15" t="n">
        <x:f>H88/J88</x:f>
        <x:v>0.056299999999999996</x:v>
      </x:c>
      <x:c r="U88" s="15" t="n">
        <x:f>IF(A88="WIRE",T88,IF(O88=1,I88*(1+IF(A88="POUC",Summary!$E$7,Summary!$K$7))/J88,"n.a."))</x:f>
        <x:v>0.056299999999999996</x:v>
      </x:c>
      <x:c r="V88" s="12" t="n">
        <x:f>SUM('PO detail'!$T$1938:$T$1941)</x:f>
        <x:v>49700</x:v>
      </x:c>
      <x:c r="W88" s="12" t="n">
        <x:f>SUMIFS('PO detail'!$T$1938:$T$1941,'PO detail'!$Q$1938:$Q$1941,"Baseline PO cost")</x:f>
        <x:v>49700</x:v>
      </x:c>
      <x:c r="X88" s="12" t="n">
        <x:f>SUMIFS('PO detail'!$T$1938:$T$1941,'PO detail'!$Q$1938:$Q$1941,"Higher PO cost")</x:f>
        <x:v>0</x:v>
      </x:c>
      <x:c r="Y88" s="12" t="n">
        <x:f>E88-W88-X88</x:f>
        <x:v>0</x:v>
      </x:c>
      <x:c r="Z88" s="16" t="n">
        <x:f>E88*T88</x:f>
        <x:v>2798.1099999999997</x:v>
      </x:c>
      <x:c r="AA88" s="16" t="n">
        <x:f>W88*T88</x:f>
        <x:v>2798.1099999999997</x:v>
      </x:c>
      <x:c r="AB88" s="16" t="n">
        <x:f>X88*T88</x:f>
        <x:v>0</x:v>
      </x:c>
      <x:c r="AC88" s="16" t="n">
        <x:f>Y88*T88</x:f>
        <x:v>0</x:v>
      </x:c>
      <x:c r="AD88" s="16" t="n">
        <x:f>K88-Z88</x:f>
        <x:v>56.30000000000018</x:v>
      </x:c>
      <x:c r="AE88" s="16" t="n">
        <x:f>IF(ISNUMBER(U88),E88*(U88-T88),"n.a.")</x:f>
        <x:v>0</x:v>
      </x:c>
      <x:c r="AF88" s="12" t="n">
        <x:f>G88-SUM('PO detail'!$U$1938:$U$1941)</x:f>
        <x:v>0</x:v>
      </x:c>
      <x:c r="AG88" s="16" t="n">
        <x:f>IF(ISNUMBER(U88),0,Z88)</x:f>
        <x:v>0</x:v>
      </x:c>
      <x:c r="AH88" s="17" t="n">
        <x:f>IF(AND(A88="WIRE",ISNUMBER(N88)),H88-N88,"n.a.")</x:f>
        <x:v>0</x:v>
      </x:c>
    </x:row>
    <x:row r="89" ht="22" customHeight="1">
      <x:c r="A89" s="2" t="str">
        <x:v>POUC</x:v>
      </x:c>
      <x:c r="B89" s="2" t="str">
        <x:v>10</x:v>
      </x:c>
      <x:c r="C89" s="2" t="str">
        <x:v>LMEN5</x:v>
      </x:c>
      <x:c r="D89" s="2" t="str">
        <x:v>LAMITEK USA, INC.</x:v>
      </x:c>
      <x:c r="E89" s="7" t="n">
        <x:v>9300</x:v>
      </x:c>
      <x:c r="F89" s="7" t="n">
        <x:v>4458.33</x:v>
      </x:c>
      <x:c r="G89" s="7" t="n">
        <x:v>26800</x:v>
      </x:c>
      <x:c r="H89" s="8" t="n">
        <x:v>14.43</x:v>
      </x:c>
      <x:c r="I89" s="8" t="n">
        <x:v>9.53</x:v>
      </x:c>
      <x:c r="J89" s="2" t="n">
        <x:v>100</x:v>
      </x:c>
      <x:c r="K89" s="9" t="n">
        <x:v>1385.28</x:v>
      </x:c>
      <x:c r="L89" s="8" t="n">
        <x:v>8.51</x:v>
      </x:c>
      <x:c r="M89" s="8" t="n">
        <x:v>9.5312</x:v>
      </x:c>
      <x:c r="N89" s="8"/>
      <x:c r="O89" s="2" t="n">
        <x:v>1</x:v>
      </x:c>
      <x:c r="P89" s="10" t="n">
        <x:v>45902</x:v>
      </x:c>
      <x:c r="Q89" s="10" t="n">
        <x:v>46148</x:v>
      </x:c>
      <x:c r="R89" s="2" t="str">
        <x:v>Same-product valuation: per 100</x:v>
      </x:c>
      <x:c r="S89" s="2" t="str">
        <x:v>Chris Lamitek Pouches priced product</x:v>
      </x:c>
      <x:c r="T89" s="15" t="n">
        <x:f>H89/J89</x:f>
        <x:v>0.14429999999999998</x:v>
      </x:c>
      <x:c r="U89" s="15" t="n">
        <x:f>IF(A89="WIRE",T89,IF(O89=1,I89*(1+IF(A89="POUC",Summary!$E$7,Summary!$K$7))/J89,"n.a."))</x:f>
        <x:v>0.15724499999999997</x:v>
      </x:c>
      <x:c r="V89" s="12" t="n">
        <x:f>SUM('PO detail'!$T$1530:$T$1534)</x:f>
        <x:v>9300</x:v>
      </x:c>
      <x:c r="W89" s="12" t="n">
        <x:f>SUMIFS('PO detail'!$T$1530:$T$1534,'PO detail'!$Q$1530:$Q$1534,"Baseline PO cost")</x:f>
        <x:v>9300</x:v>
      </x:c>
      <x:c r="X89" s="12" t="n">
        <x:f>SUMIFS('PO detail'!$T$1530:$T$1534,'PO detail'!$Q$1530:$Q$1534,"Higher PO cost")</x:f>
        <x:v>0</x:v>
      </x:c>
      <x:c r="Y89" s="12" t="n">
        <x:f>E89-W89-X89</x:f>
        <x:v>0</x:v>
      </x:c>
      <x:c r="Z89" s="16" t="n">
        <x:f>E89*T89</x:f>
        <x:v>1341.9899999999998</x:v>
      </x:c>
      <x:c r="AA89" s="16" t="n">
        <x:f>W89*T89</x:f>
        <x:v>1341.9899999999998</x:v>
      </x:c>
      <x:c r="AB89" s="16" t="n">
        <x:f>X89*T89</x:f>
        <x:v>0</x:v>
      </x:c>
      <x:c r="AC89" s="16" t="n">
        <x:f>Y89*T89</x:f>
        <x:v>0</x:v>
      </x:c>
      <x:c r="AD89" s="16" t="n">
        <x:f>K89-Z89</x:f>
        <x:v>43.29000000000019</x:v>
      </x:c>
      <x:c r="AE89" s="16" t="n">
        <x:f>IF(ISNUMBER(U89),E89*(U89-T89),"n.a.")</x:f>
        <x:v>120.38849999999985</x:v>
      </x:c>
      <x:c r="AF89" s="12" t="n">
        <x:f>G89-SUM('PO detail'!$U$1530:$U$1534)</x:f>
        <x:v>12000</x:v>
      </x:c>
      <x:c r="AG89" s="16" t="n">
        <x:f>IF(ISNUMBER(U89),0,Z89)</x:f>
        <x:v>0</x:v>
      </x:c>
      <x:c r="AH89" s="17" t="str">
        <x:f>IF(AND(A89="WIRE",ISNUMBER(N89)),H89-N89,"n.a.")</x:f>
        <x:v>n.a.</x:v>
      </x:c>
    </x:row>
    <x:row r="90" ht="22" customHeight="1">
      <x:c r="A90" s="2" t="str">
        <x:v>COIL</x:v>
      </x:c>
      <x:c r="B90" s="2" t="str">
        <x:v>60</x:v>
      </x:c>
      <x:c r="C90" s="2" t="str">
        <x:v>30BLK12-4</x:v>
      </x:c>
      <x:c r="D90" s="2" t="str">
        <x:v>**PAY ACH** PVC SPIRAL SUPPLY</x:v>
      </x:c>
      <x:c r="E90" s="7" t="n">
        <x:v>9200</x:v>
      </x:c>
      <x:c r="F90" s="7" t="n">
        <x:v>4416.67</x:v>
      </x:c>
      <x:c r="G90" s="7" t="n">
        <x:v>8400</x:v>
      </x:c>
      <x:c r="H90" s="8" t="n">
        <x:v>19.01</x:v>
      </x:c>
      <x:c r="I90" s="8" t="n">
        <x:v>16.86</x:v>
      </x:c>
      <x:c r="J90" s="2" t="n">
        <x:v>100</x:v>
      </x:c>
      <x:c r="K90" s="9" t="n">
        <x:v>1748.92</x:v>
      </x:c>
      <x:c r="L90" s="8" t="n">
        <x:v>16.86</x:v>
      </x:c>
      <x:c r="M90" s="8"/>
      <x:c r="N90" s="8"/>
      <x:c r="O90" s="2" t="n">
        <x:v>1</x:v>
      </x:c>
      <x:c r="P90" s="10" t="n">
        <x:v>46143</x:v>
      </x:c>
      <x:c r="Q90" s="10" t="n">
        <x:v>45810</x:v>
      </x:c>
      <x:c r="R90" s="2" t="str">
        <x:v>Same-product valuation: per 100</x:v>
      </x:c>
      <x:c r="S90" s="2" t="str">
        <x:v>Chris PVC Coil priced product</x:v>
      </x:c>
      <x:c r="T90" s="15" t="n">
        <x:f>H90/J90</x:f>
        <x:v>0.19010000000000002</x:v>
      </x:c>
      <x:c r="U90" s="15" t="n">
        <x:f>IF(A90="WIRE",T90,IF(O90=1,I90*(1+IF(A90="POUC",Summary!$E$7,Summary!$K$7))/J90,"n.a."))</x:f>
        <x:v>0.186303</x:v>
      </x:c>
      <x:c r="V90" s="12" t="n">
        <x:f>SUM('PO detail'!$T$1265:$T$1275)</x:f>
        <x:v>9200</x:v>
      </x:c>
      <x:c r="W90" s="12" t="n">
        <x:f>SUMIFS('PO detail'!$T$1265:$T$1275,'PO detail'!$Q$1265:$Q$1275,"Baseline PO cost")</x:f>
        <x:v>9200</x:v>
      </x:c>
      <x:c r="X90" s="12" t="n">
        <x:f>SUMIFS('PO detail'!$T$1265:$T$1275,'PO detail'!$Q$1265:$Q$1275,"Higher PO cost")</x:f>
        <x:v>0</x:v>
      </x:c>
      <x:c r="Y90" s="12" t="n">
        <x:f>E90-W90-X90</x:f>
        <x:v>0</x:v>
      </x:c>
      <x:c r="Z90" s="16" t="n">
        <x:f>E90*T90</x:f>
        <x:v>1748.92</x:v>
      </x:c>
      <x:c r="AA90" s="16" t="n">
        <x:f>W90*T90</x:f>
        <x:v>1748.92</x:v>
      </x:c>
      <x:c r="AB90" s="16" t="n">
        <x:f>X90*T90</x:f>
        <x:v>0</x:v>
      </x:c>
      <x:c r="AC90" s="16" t="n">
        <x:f>Y90*T90</x:f>
        <x:v>0</x:v>
      </x:c>
      <x:c r="AD90" s="16" t="n">
        <x:f>K90-Z90</x:f>
        <x:v>0</x:v>
      </x:c>
      <x:c r="AE90" s="16" t="n">
        <x:f>IF(ISNUMBER(U90),E90*(U90-T90),"n.a.")</x:f>
        <x:v>-34.93240000000021</x:v>
      </x:c>
      <x:c r="AF90" s="12" t="n">
        <x:f>G90-SUM('PO detail'!$U$1265:$U$1275)</x:f>
        <x:v>0</x:v>
      </x:c>
      <x:c r="AG90" s="16" t="n">
        <x:f>IF(ISNUMBER(U90),0,Z90)</x:f>
        <x:v>0</x:v>
      </x:c>
      <x:c r="AH90" s="17" t="str">
        <x:f>IF(AND(A90="WIRE",ISNUMBER(N90)),H90-N90,"n.a.")</x:f>
        <x:v>n.a.</x:v>
      </x:c>
    </x:row>
    <x:row r="91" ht="22" customHeight="1">
      <x:c r="A91" s="2" t="str">
        <x:v>COIL</x:v>
      </x:c>
      <x:c r="B91" s="2" t="str">
        <x:v>60</x:v>
      </x:c>
      <x:c r="C91" s="2" t="str">
        <x:v>14WHT12-4</x:v>
      </x:c>
      <x:c r="D91" s="2" t="str">
        <x:v>**PAY ACH** PVC SPIRAL SUPPLY</x:v>
      </x:c>
      <x:c r="E91" s="7" t="n">
        <x:v>16000</x:v>
      </x:c>
      <x:c r="F91" s="7" t="n">
        <x:v>4300</x:v>
      </x:c>
      <x:c r="G91" s="7" t="n">
        <x:v>4200</x:v>
      </x:c>
      <x:c r="H91" s="8" t="n">
        <x:v>9.18</x:v>
      </x:c>
      <x:c r="I91" s="8" t="n">
        <x:v>8.14</x:v>
      </x:c>
      <x:c r="J91" s="2" t="n">
        <x:v>100</x:v>
      </x:c>
      <x:c r="K91" s="9" t="n">
        <x:v>1468.8</x:v>
      </x:c>
      <x:c r="L91" s="8" t="n">
        <x:v>8.14</x:v>
      </x:c>
      <x:c r="M91" s="8"/>
      <x:c r="N91" s="8"/>
      <x:c r="O91" s="2" t="n">
        <x:v>1</x:v>
      </x:c>
      <x:c r="P91" s="10" t="n">
        <x:v>46143</x:v>
      </x:c>
      <x:c r="Q91" s="10" t="n">
        <x:v>45810</x:v>
      </x:c>
      <x:c r="R91" s="2" t="str">
        <x:v>Same-product valuation: per 100</x:v>
      </x:c>
      <x:c r="S91" s="2" t="str">
        <x:v>Chris PVC Coil priced product</x:v>
      </x:c>
      <x:c r="T91" s="15" t="n">
        <x:f>H91/J91</x:f>
        <x:v>0.09179999999999999</x:v>
      </x:c>
      <x:c r="U91" s="15" t="n">
        <x:f>IF(A91="WIRE",T91,IF(O91=1,I91*(1+IF(A91="POUC",Summary!$E$7,Summary!$K$7))/J91,"n.a."))</x:f>
        <x:v>0.089947</x:v>
      </x:c>
      <x:c r="V91" s="12" t="n">
        <x:f>SUM('PO detail'!$T$1130:$T$1137)</x:f>
        <x:v>16000</x:v>
      </x:c>
      <x:c r="W91" s="12" t="n">
        <x:f>SUMIFS('PO detail'!$T$1130:$T$1137,'PO detail'!$Q$1130:$Q$1137,"Baseline PO cost")</x:f>
        <x:v>16000</x:v>
      </x:c>
      <x:c r="X91" s="12" t="n">
        <x:f>SUMIFS('PO detail'!$T$1130:$T$1137,'PO detail'!$Q$1130:$Q$1137,"Higher PO cost")</x:f>
        <x:v>0</x:v>
      </x:c>
      <x:c r="Y91" s="12" t="n">
        <x:f>E91-W91-X91</x:f>
        <x:v>0</x:v>
      </x:c>
      <x:c r="Z91" s="16" t="n">
        <x:f>E91*T91</x:f>
        <x:v>1468.8</x:v>
      </x:c>
      <x:c r="AA91" s="16" t="n">
        <x:f>W91*T91</x:f>
        <x:v>1468.8</x:v>
      </x:c>
      <x:c r="AB91" s="16" t="n">
        <x:f>X91*T91</x:f>
        <x:v>0</x:v>
      </x:c>
      <x:c r="AC91" s="16" t="n">
        <x:f>Y91*T91</x:f>
        <x:v>0</x:v>
      </x:c>
      <x:c r="AD91" s="16" t="n">
        <x:f>K91-Z91</x:f>
        <x:v>0</x:v>
      </x:c>
      <x:c r="AE91" s="16" t="n">
        <x:f>IF(ISNUMBER(U91),E91*(U91-T91),"n.a.")</x:f>
        <x:v>-29.647999999999897</x:v>
      </x:c>
      <x:c r="AF91" s="12" t="n">
        <x:f>G91-SUM('PO detail'!$U$1130:$U$1137)</x:f>
        <x:v>0</x:v>
      </x:c>
      <x:c r="AG91" s="16" t="n">
        <x:f>IF(ISNUMBER(U91),0,Z91)</x:f>
        <x:v>0</x:v>
      </x:c>
      <x:c r="AH91" s="17" t="str">
        <x:f>IF(AND(A91="WIRE",ISNUMBER(N91)),H91-N91,"n.a.")</x:f>
        <x:v>n.a.</x:v>
      </x:c>
    </x:row>
    <x:row r="92" ht="22" customHeight="1">
      <x:c r="A92" s="2" t="str">
        <x:v>COIL</x:v>
      </x:c>
      <x:c r="B92" s="2" t="str">
        <x:v>10</x:v>
      </x:c>
      <x:c r="C92" s="2" t="str">
        <x:v>10BLK36-4</x:v>
      </x:c>
      <x:c r="D92" s="2" t="str">
        <x:v>**PAY ACH** PVC SPIRAL SUPPLY</x:v>
      </x:c>
      <x:c r="E92" s="7" t="n">
        <x:v>12600</x:v>
      </x:c>
      <x:c r="F92" s="7" t="n">
        <x:v>4258.33</x:v>
      </x:c>
      <x:c r="G92" s="7" t="n">
        <x:v>1000</x:v>
      </x:c>
      <x:c r="H92" s="8" t="n">
        <x:v>15.18</x:v>
      </x:c>
      <x:c r="I92" s="8" t="n">
        <x:v>13.46</x:v>
      </x:c>
      <x:c r="J92" s="2" t="n">
        <x:v>100</x:v>
      </x:c>
      <x:c r="K92" s="9" t="n">
        <x:v>1912.68</x:v>
      </x:c>
      <x:c r="L92" s="8" t="n">
        <x:v>13.46</x:v>
      </x:c>
      <x:c r="M92" s="8"/>
      <x:c r="N92" s="8"/>
      <x:c r="O92" s="2" t="n">
        <x:v>1</x:v>
      </x:c>
      <x:c r="P92" s="10" t="n">
        <x:v>46143</x:v>
      </x:c>
      <x:c r="Q92" s="10" t="n">
        <x:v>45810</x:v>
      </x:c>
      <x:c r="R92" s="2" t="str">
        <x:v>Same-product valuation: per 100</x:v>
      </x:c>
      <x:c r="S92" s="2" t="str">
        <x:v>Chris PVC Coil priced product</x:v>
      </x:c>
      <x:c r="T92" s="15" t="n">
        <x:f>H92/J92</x:f>
        <x:v>0.1518</x:v>
      </x:c>
      <x:c r="U92" s="15" t="n">
        <x:f>IF(A92="WIRE",T92,IF(O92=1,I92*(1+IF(A92="POUC",Summary!$E$7,Summary!$K$7))/J92,"n.a."))</x:f>
        <x:v>0.148733</x:v>
      </x:c>
      <x:c r="V92" s="12" t="n">
        <x:f>SUM('PO detail'!$T$14:$T$25)</x:f>
        <x:v>12600</x:v>
      </x:c>
      <x:c r="W92" s="12" t="n">
        <x:f>SUMIFS('PO detail'!$T$14:$T$25,'PO detail'!$Q$14:$Q$25,"Baseline PO cost")</x:f>
        <x:v>12600</x:v>
      </x:c>
      <x:c r="X92" s="12" t="n">
        <x:f>SUMIFS('PO detail'!$T$14:$T$25,'PO detail'!$Q$14:$Q$25,"Higher PO cost")</x:f>
        <x:v>0</x:v>
      </x:c>
      <x:c r="Y92" s="12" t="n">
        <x:f>E92-W92-X92</x:f>
        <x:v>0</x:v>
      </x:c>
      <x:c r="Z92" s="16" t="n">
        <x:f>E92*T92</x:f>
        <x:v>1912.6799999999998</x:v>
      </x:c>
      <x:c r="AA92" s="16" t="n">
        <x:f>W92*T92</x:f>
        <x:v>1912.6799999999998</x:v>
      </x:c>
      <x:c r="AB92" s="16" t="n">
        <x:f>X92*T92</x:f>
        <x:v>0</x:v>
      </x:c>
      <x:c r="AC92" s="16" t="n">
        <x:f>Y92*T92</x:f>
        <x:v>0</x:v>
      </x:c>
      <x:c r="AD92" s="16" t="n">
        <x:f>K92-Z92</x:f>
        <x:v>2.2737367544323206e-13</x:v>
      </x:c>
      <x:c r="AE92" s="16" t="n">
        <x:f>IF(ISNUMBER(U92),E92*(U92-T92),"n.a.")</x:f>
        <x:v>-38.64419999999983</x:v>
      </x:c>
      <x:c r="AF92" s="12" t="n">
        <x:f>G92-SUM('PO detail'!$U$14:$U$25)</x:f>
        <x:v>0</x:v>
      </x:c>
      <x:c r="AG92" s="16" t="n">
        <x:f>IF(ISNUMBER(U92),0,Z92)</x:f>
        <x:v>0</x:v>
      </x:c>
      <x:c r="AH92" s="17" t="str">
        <x:f>IF(AND(A92="WIRE",ISNUMBER(N92)),H92-N92,"n.a.")</x:f>
        <x:v>n.a.</x:v>
      </x:c>
    </x:row>
    <x:row r="93" ht="22" customHeight="1">
      <x:c r="A93" s="2" t="str">
        <x:v>POUC</x:v>
      </x:c>
      <x:c r="B93" s="2" t="str">
        <x:v>10</x:v>
      </x:c>
      <x:c r="C93" s="2" t="str">
        <x:v>LEG5</x:v>
      </x:c>
      <x:c r="D93" s="2" t="str">
        <x:v>LAMITEK USA, INC.</x:v>
      </x:c>
      <x:c r="E93" s="7" t="n">
        <x:v>8400</x:v>
      </x:c>
      <x:c r="F93" s="7" t="n">
        <x:v>4133.33</x:v>
      </x:c>
      <x:c r="G93" s="7" t="n">
        <x:v>28000</x:v>
      </x:c>
      <x:c r="H93" s="8" t="n">
        <x:v>8.57</x:v>
      </x:c>
      <x:c r="I93" s="8" t="n">
        <x:v>5.66</x:v>
      </x:c>
      <x:c r="J93" s="2" t="n">
        <x:v>100</x:v>
      </x:c>
      <x:c r="K93" s="9" t="n">
        <x:v>719.88</x:v>
      </x:c>
      <x:c r="L93" s="8" t="n">
        <x:v>5.05</x:v>
      </x:c>
      <x:c r="M93" s="8" t="n">
        <x:v>5.656000000000001</x:v>
      </x:c>
      <x:c r="N93" s="8"/>
      <x:c r="O93" s="2" t="n">
        <x:v>1</x:v>
      </x:c>
      <x:c r="P93" s="10" t="n">
        <x:v>45902</x:v>
      </x:c>
      <x:c r="Q93" s="10" t="n">
        <x:v>46148</x:v>
      </x:c>
      <x:c r="R93" s="2" t="str">
        <x:v>Same-product valuation: per 100</x:v>
      </x:c>
      <x:c r="S93" s="2" t="str">
        <x:v>Chris Lamitek Pouches priced product</x:v>
      </x:c>
      <x:c r="T93" s="15" t="n">
        <x:f>H93/J93</x:f>
        <x:v>0.0857</x:v>
      </x:c>
      <x:c r="U93" s="15" t="n">
        <x:f>IF(A93="WIRE",T93,IF(O93=1,I93*(1+IF(A93="POUC",Summary!$E$7,Summary!$K$7))/J93,"n.a."))</x:f>
        <x:v>0.09339</x:v>
      </x:c>
      <x:c r="V93" s="12" t="n">
        <x:f>SUM('PO detail'!$T$1489:$T$1493)</x:f>
        <x:v>8400</x:v>
      </x:c>
      <x:c r="W93" s="12" t="n">
        <x:f>SUMIFS('PO detail'!$T$1489:$T$1493,'PO detail'!$Q$1489:$Q$1493,"Baseline PO cost")</x:f>
        <x:v>8400</x:v>
      </x:c>
      <x:c r="X93" s="12" t="n">
        <x:f>SUMIFS('PO detail'!$T$1489:$T$1493,'PO detail'!$Q$1489:$Q$1493,"Higher PO cost")</x:f>
        <x:v>0</x:v>
      </x:c>
      <x:c r="Y93" s="12" t="n">
        <x:f>E93-W93-X93</x:f>
        <x:v>0</x:v>
      </x:c>
      <x:c r="Z93" s="16" t="n">
        <x:f>E93*T93</x:f>
        <x:v>719.88</x:v>
      </x:c>
      <x:c r="AA93" s="16" t="n">
        <x:f>W93*T93</x:f>
        <x:v>719.88</x:v>
      </x:c>
      <x:c r="AB93" s="16" t="n">
        <x:f>X93*T93</x:f>
        <x:v>0</x:v>
      </x:c>
      <x:c r="AC93" s="16" t="n">
        <x:f>Y93*T93</x:f>
        <x:v>0</x:v>
      </x:c>
      <x:c r="AD93" s="16" t="n">
        <x:f>K93-Z93</x:f>
        <x:v>0</x:v>
      </x:c>
      <x:c r="AE93" s="16" t="n">
        <x:f>IF(ISNUMBER(U93),E93*(U93-T93),"n.a.")</x:f>
        <x:v>64.59600000000002</x:v>
      </x:c>
      <x:c r="AF93" s="12" t="n">
        <x:f>G93-SUM('PO detail'!$U$1489:$U$1493)</x:f>
        <x:v>5000</x:v>
      </x:c>
      <x:c r="AG93" s="16" t="n">
        <x:f>IF(ISNUMBER(U93),0,Z93)</x:f>
        <x:v>0</x:v>
      </x:c>
      <x:c r="AH93" s="17" t="str">
        <x:f>IF(AND(A93="WIRE",ISNUMBER(N93)),H93-N93,"n.a.")</x:f>
        <x:v>n.a.</x:v>
      </x:c>
    </x:row>
    <x:row r="94" ht="22" customHeight="1">
      <x:c r="A94" s="2" t="str">
        <x:v>WIRE</x:v>
      </x:c>
      <x:c r="B94" s="2" t="str">
        <x:v>10</x:v>
      </x:c>
      <x:c r="C94" s="2" t="str">
        <x:v>DL012SIL</x:v>
      </x:c>
      <x:c r="D94" s="2" t="str">
        <x:v>Botac Industrial Limited</x:v>
      </x:c>
      <x:c r="E94" s="7" t="n">
        <x:v>27900</x:v>
      </x:c>
      <x:c r="F94" s="7" t="n">
        <x:v>4116.66</x:v>
      </x:c>
      <x:c r="G94" s="7" t="n">
        <x:v>19000</x:v>
      </x:c>
      <x:c r="H94" s="8" t="n">
        <x:v>8.26</x:v>
      </x:c>
      <x:c r="I94" s="8" t="n">
        <x:v>4.88</x:v>
      </x:c>
      <x:c r="J94" s="2" t="n">
        <x:v>100</x:v>
      </x:c>
      <x:c r="K94" s="9" t="n">
        <x:v>2304.54</x:v>
      </x:c>
      <x:c r="L94" s="8" t="n">
        <x:v>4.88</x:v>
      </x:c>
      <x:c r="M94" s="8"/>
      <x:c r="N94" s="8" t="n">
        <x:v>8.26</x:v>
      </x:c>
      <x:c r="O94" s="2" t="n">
        <x:v>1</x:v>
      </x:c>
      <x:c r="P94" s="10" t="n">
        <x:v>46237</x:v>
      </x:c>
      <x:c r="Q94" s="10" t="n">
        <x:v>44774</x:v>
      </x:c>
      <x:c r="R94" s="2" t="str">
        <x:v>Same-product valuation: per 100</x:v>
      </x:c>
      <x:c r="S94" s="2" t="str">
        <x:v>Hold current standard; Chris blended standards already applied</x:v>
      </x:c>
      <x:c r="T94" s="15" t="n">
        <x:f>H94/J94</x:f>
        <x:v>0.08259999999999999</x:v>
      </x:c>
      <x:c r="U94" s="15" t="n">
        <x:f>IF(A94="WIRE",T94,IF(O94=1,I94*(1+IF(A94="POUC",Summary!$E$7,Summary!$K$7))/J94,"n.a."))</x:f>
        <x:v>0.08259999999999999</x:v>
      </x:c>
      <x:c r="V94" s="12" t="n">
        <x:f>SUM('PO detail'!$T$1886:$T$1889)</x:f>
        <x:v>27900</x:v>
      </x:c>
      <x:c r="W94" s="12" t="n">
        <x:f>SUMIFS('PO detail'!$T$1886:$T$1889,'PO detail'!$Q$1886:$Q$1889,"Baseline PO cost")</x:f>
        <x:v>27900</x:v>
      </x:c>
      <x:c r="X94" s="12" t="n">
        <x:f>SUMIFS('PO detail'!$T$1886:$T$1889,'PO detail'!$Q$1886:$Q$1889,"Higher PO cost")</x:f>
        <x:v>0</x:v>
      </x:c>
      <x:c r="Y94" s="12" t="n">
        <x:f>E94-W94-X94</x:f>
        <x:v>0</x:v>
      </x:c>
      <x:c r="Z94" s="16" t="n">
        <x:f>E94*T94</x:f>
        <x:v>2304.54</x:v>
      </x:c>
      <x:c r="AA94" s="16" t="n">
        <x:f>W94*T94</x:f>
        <x:v>2304.54</x:v>
      </x:c>
      <x:c r="AB94" s="16" t="n">
        <x:f>X94*T94</x:f>
        <x:v>0</x:v>
      </x:c>
      <x:c r="AC94" s="16" t="n">
        <x:f>Y94*T94</x:f>
        <x:v>0</x:v>
      </x:c>
      <x:c r="AD94" s="16" t="n">
        <x:f>K94-Z94</x:f>
        <x:v>0</x:v>
      </x:c>
      <x:c r="AE94" s="16" t="n">
        <x:f>IF(ISNUMBER(U94),E94*(U94-T94),"n.a.")</x:f>
        <x:v>0</x:v>
      </x:c>
      <x:c r="AF94" s="12" t="n">
        <x:f>G94-SUM('PO detail'!$U$1886:$U$1889)</x:f>
        <x:v>0</x:v>
      </x:c>
      <x:c r="AG94" s="16" t="n">
        <x:f>IF(ISNUMBER(U94),0,Z94)</x:f>
        <x:v>0</x:v>
      </x:c>
      <x:c r="AH94" s="17" t="n">
        <x:f>IF(AND(A94="WIRE",ISNUMBER(N94)),H94-N94,"n.a.")</x:f>
        <x:v>0</x:v>
      </x:c>
    </x:row>
    <x:row r="95" ht="22" customHeight="1">
      <x:c r="A95" s="2" t="str">
        <x:v>WIRE</x:v>
      </x:c>
      <x:c r="B95" s="2" t="str">
        <x:v>10</x:v>
      </x:c>
      <x:c r="C95" s="2" t="str">
        <x:v>DL058BLK</x:v>
      </x:c>
      <x:c r="D95" s="2" t="str">
        <x:v>Botac Industrial Limited</x:v>
      </x:c>
      <x:c r="E95" s="7" t="n">
        <x:v>27800</x:v>
      </x:c>
      <x:c r="F95" s="7" t="n">
        <x:v>4050</x:v>
      </x:c>
      <x:c r="G95" s="7" t="n">
        <x:v>20000</x:v>
      </x:c>
      <x:c r="H95" s="8" t="n">
        <x:v>10.82</x:v>
      </x:c>
      <x:c r="I95" s="8" t="n">
        <x:v>5.68</x:v>
      </x:c>
      <x:c r="J95" s="2" t="n">
        <x:v>100</x:v>
      </x:c>
      <x:c r="K95" s="9" t="n">
        <x:v>3007.96</x:v>
      </x:c>
      <x:c r="L95" s="8" t="n">
        <x:v>5.68</x:v>
      </x:c>
      <x:c r="M95" s="8"/>
      <x:c r="N95" s="8" t="n">
        <x:v>10.82</x:v>
      </x:c>
      <x:c r="O95" s="2" t="n">
        <x:v>1</x:v>
      </x:c>
      <x:c r="P95" s="10" t="n">
        <x:v>46237</x:v>
      </x:c>
      <x:c r="Q95" s="10" t="n">
        <x:v>44774</x:v>
      </x:c>
      <x:c r="R95" s="2" t="str">
        <x:v>Same-product valuation: per 100</x:v>
      </x:c>
      <x:c r="S95" s="2" t="str">
        <x:v>Hold current standard; Chris blended standards already applied</x:v>
      </x:c>
      <x:c r="T95" s="15" t="n">
        <x:f>H95/J95</x:f>
        <x:v>0.1082</x:v>
      </x:c>
      <x:c r="U95" s="15" t="n">
        <x:f>IF(A95="WIRE",T95,IF(O95=1,I95*(1+IF(A95="POUC",Summary!$E$7,Summary!$K$7))/J95,"n.a."))</x:f>
        <x:v>0.1082</x:v>
      </x:c>
      <x:c r="V95" s="12" t="n">
        <x:f>SUM('PO detail'!$T$1946:$T$1949)</x:f>
        <x:v>27800</x:v>
      </x:c>
      <x:c r="W95" s="12" t="n">
        <x:f>SUMIFS('PO detail'!$T$1946:$T$1949,'PO detail'!$Q$1946:$Q$1949,"Baseline PO cost")</x:f>
        <x:v>27800</x:v>
      </x:c>
      <x:c r="X95" s="12" t="n">
        <x:f>SUMIFS('PO detail'!$T$1946:$T$1949,'PO detail'!$Q$1946:$Q$1949,"Higher PO cost")</x:f>
        <x:v>0</x:v>
      </x:c>
      <x:c r="Y95" s="12" t="n">
        <x:f>E95-W95-X95</x:f>
        <x:v>0</x:v>
      </x:c>
      <x:c r="Z95" s="16" t="n">
        <x:f>E95*T95</x:f>
        <x:v>3007.96</x:v>
      </x:c>
      <x:c r="AA95" s="16" t="n">
        <x:f>W95*T95</x:f>
        <x:v>3007.96</x:v>
      </x:c>
      <x:c r="AB95" s="16" t="n">
        <x:f>X95*T95</x:f>
        <x:v>0</x:v>
      </x:c>
      <x:c r="AC95" s="16" t="n">
        <x:f>Y95*T95</x:f>
        <x:v>0</x:v>
      </x:c>
      <x:c r="AD95" s="16" t="n">
        <x:f>K95-Z95</x:f>
        <x:v>0</x:v>
      </x:c>
      <x:c r="AE95" s="16" t="n">
        <x:f>IF(ISNUMBER(U95),E95*(U95-T95),"n.a.")</x:f>
        <x:v>0</x:v>
      </x:c>
      <x:c r="AF95" s="12" t="n">
        <x:f>G95-SUM('PO detail'!$U$1946:$U$1949)</x:f>
        <x:v>0</x:v>
      </x:c>
      <x:c r="AG95" s="16" t="n">
        <x:f>IF(ISNUMBER(U95),0,Z95)</x:f>
        <x:v>0</x:v>
      </x:c>
      <x:c r="AH95" s="17" t="n">
        <x:f>IF(AND(A95="WIRE",ISNUMBER(N95)),H95-N95,"n.a.")</x:f>
        <x:v>0</x:v>
      </x:c>
    </x:row>
    <x:row r="96" ht="22" customHeight="1">
      <x:c r="A96" s="2" t="str">
        <x:v>COIL</x:v>
      </x:c>
      <x:c r="B96" s="2" t="str">
        <x:v>30</x:v>
      </x:c>
      <x:c r="C96" s="2" t="str">
        <x:v>11BLK12-4</x:v>
      </x:c>
      <x:c r="D96" s="2" t="str">
        <x:v>**PAY ACH** PVC SPIRAL SUPPLY</x:v>
      </x:c>
      <x:c r="E96" s="7" t="n">
        <x:v>8900</x:v>
      </x:c>
      <x:c r="F96" s="7" t="n">
        <x:v>3975</x:v>
      </x:c>
      <x:c r="G96" s="7" t="n">
        <x:v>8400</x:v>
      </x:c>
      <x:c r="H96" s="8" t="n">
        <x:v>5.59</x:v>
      </x:c>
      <x:c r="I96" s="8" t="n">
        <x:v>4.96</x:v>
      </x:c>
      <x:c r="J96" s="2" t="n">
        <x:v>100</x:v>
      </x:c>
      <x:c r="K96" s="9" t="n">
        <x:v>497.51</x:v>
      </x:c>
      <x:c r="L96" s="8" t="n">
        <x:v>4.96</x:v>
      </x:c>
      <x:c r="M96" s="8"/>
      <x:c r="N96" s="8"/>
      <x:c r="O96" s="2" t="n">
        <x:v>1</x:v>
      </x:c>
      <x:c r="P96" s="10" t="n">
        <x:v>46143</x:v>
      </x:c>
      <x:c r="Q96" s="10" t="n">
        <x:v>45810</x:v>
      </x:c>
      <x:c r="R96" s="2" t="str">
        <x:v>Same-product valuation: per 100</x:v>
      </x:c>
      <x:c r="S96" s="2" t="str">
        <x:v>Chris PVC Coil priced product</x:v>
      </x:c>
      <x:c r="T96" s="15" t="n">
        <x:f>H96/J96</x:f>
        <x:v>0.0559</x:v>
      </x:c>
      <x:c r="U96" s="15" t="n">
        <x:f>IF(A96="WIRE",T96,IF(O96=1,I96*(1+IF(A96="POUC",Summary!$E$7,Summary!$K$7))/J96,"n.a."))</x:f>
        <x:v>0.054807999999999996</x:v>
      </x:c>
      <x:c r="V96" s="12" t="n">
        <x:f>SUM('PO detail'!$T$714:$T$722)</x:f>
        <x:v>8900</x:v>
      </x:c>
      <x:c r="W96" s="12" t="n">
        <x:f>SUMIFS('PO detail'!$T$714:$T$722,'PO detail'!$Q$714:$Q$722,"Baseline PO cost")</x:f>
        <x:v>8900</x:v>
      </x:c>
      <x:c r="X96" s="12" t="n">
        <x:f>SUMIFS('PO detail'!$T$714:$T$722,'PO detail'!$Q$714:$Q$722,"Higher PO cost")</x:f>
        <x:v>0</x:v>
      </x:c>
      <x:c r="Y96" s="12" t="n">
        <x:f>E96-W96-X96</x:f>
        <x:v>0</x:v>
      </x:c>
      <x:c r="Z96" s="16" t="n">
        <x:f>E96*T96</x:f>
        <x:v>497.51</x:v>
      </x:c>
      <x:c r="AA96" s="16" t="n">
        <x:f>W96*T96</x:f>
        <x:v>497.51</x:v>
      </x:c>
      <x:c r="AB96" s="16" t="n">
        <x:f>X96*T96</x:f>
        <x:v>0</x:v>
      </x:c>
      <x:c r="AC96" s="16" t="n">
        <x:f>Y96*T96</x:f>
        <x:v>0</x:v>
      </x:c>
      <x:c r="AD96" s="16" t="n">
        <x:f>K96-Z96</x:f>
        <x:v>0</x:v>
      </x:c>
      <x:c r="AE96" s="16" t="n">
        <x:f>IF(ISNUMBER(U96),E96*(U96-T96),"n.a.")</x:f>
        <x:v>-9.718800000000025</x:v>
      </x:c>
      <x:c r="AF96" s="12" t="n">
        <x:f>G96-SUM('PO detail'!$U$714:$U$722)</x:f>
        <x:v>0</x:v>
      </x:c>
      <x:c r="AG96" s="16" t="n">
        <x:f>IF(ISNUMBER(U96),0,Z96)</x:f>
        <x:v>0</x:v>
      </x:c>
      <x:c r="AH96" s="17" t="str">
        <x:f>IF(AND(A96="WIRE",ISNUMBER(N96)),H96-N96,"n.a.")</x:f>
        <x:v>n.a.</x:v>
      </x:c>
    </x:row>
    <x:row r="97" ht="22" customHeight="1">
      <x:c r="A97" s="2" t="str">
        <x:v>COIL</x:v>
      </x:c>
      <x:c r="B97" s="2" t="str">
        <x:v>10</x:v>
      </x:c>
      <x:c r="C97" s="2" t="str">
        <x:v>13WHT12-4</x:v>
      </x:c>
      <x:c r="D97" s="2" t="str">
        <x:v>**PAY ACH** PVC SPIRAL SUPPLY</x:v>
      </x:c>
      <x:c r="E97" s="7" t="n">
        <x:v>11600</x:v>
      </x:c>
      <x:c r="F97" s="7" t="n">
        <x:v>3908.33</x:v>
      </x:c>
      <x:c r="G97" s="7" t="n">
        <x:v>4200</x:v>
      </x:c>
      <x:c r="H97" s="8" t="n">
        <x:v>8.48</x:v>
      </x:c>
      <x:c r="I97" s="8" t="n">
        <x:v>7.52</x:v>
      </x:c>
      <x:c r="J97" s="2" t="n">
        <x:v>100</x:v>
      </x:c>
      <x:c r="K97" s="9" t="n">
        <x:v>983.6800000000001</x:v>
      </x:c>
      <x:c r="L97" s="8" t="n">
        <x:v>7.52</x:v>
      </x:c>
      <x:c r="M97" s="8"/>
      <x:c r="N97" s="8"/>
      <x:c r="O97" s="2" t="n">
        <x:v>1</x:v>
      </x:c>
      <x:c r="P97" s="10" t="n">
        <x:v>46143</x:v>
      </x:c>
      <x:c r="Q97" s="10" t="n">
        <x:v>45810</x:v>
      </x:c>
      <x:c r="R97" s="2" t="str">
        <x:v>Same-product valuation: per 100</x:v>
      </x:c>
      <x:c r="S97" s="2" t="str">
        <x:v>Chris PVC Coil priced product</x:v>
      </x:c>
      <x:c r="T97" s="15" t="n">
        <x:f>H97/J97</x:f>
        <x:v>0.0848</x:v>
      </x:c>
      <x:c r="U97" s="15" t="n">
        <x:f>IF(A97="WIRE",T97,IF(O97=1,I97*(1+IF(A97="POUC",Summary!$E$7,Summary!$K$7))/J97,"n.a."))</x:f>
        <x:v>0.083096</x:v>
      </x:c>
      <x:c r="V97" s="12" t="n">
        <x:f>SUM('PO detail'!$T$147:$T$155)</x:f>
        <x:v>11600</x:v>
      </x:c>
      <x:c r="W97" s="12" t="n">
        <x:f>SUMIFS('PO detail'!$T$147:$T$155,'PO detail'!$Q$147:$Q$155,"Baseline PO cost")</x:f>
        <x:v>11600</x:v>
      </x:c>
      <x:c r="X97" s="12" t="n">
        <x:f>SUMIFS('PO detail'!$T$147:$T$155,'PO detail'!$Q$147:$Q$155,"Higher PO cost")</x:f>
        <x:v>0</x:v>
      </x:c>
      <x:c r="Y97" s="12" t="n">
        <x:f>E97-W97-X97</x:f>
        <x:v>0</x:v>
      </x:c>
      <x:c r="Z97" s="16" t="n">
        <x:f>E97*T97</x:f>
        <x:v>983.68</x:v>
      </x:c>
      <x:c r="AA97" s="16" t="n">
        <x:f>W97*T97</x:f>
        <x:v>983.68</x:v>
      </x:c>
      <x:c r="AB97" s="16" t="n">
        <x:f>X97*T97</x:f>
        <x:v>0</x:v>
      </x:c>
      <x:c r="AC97" s="16" t="n">
        <x:f>Y97*T97</x:f>
        <x:v>0</x:v>
      </x:c>
      <x:c r="AD97" s="16" t="n">
        <x:f>K97-Z97</x:f>
        <x:v>1.1368683772161603e-13</x:v>
      </x:c>
      <x:c r="AE97" s="16" t="n">
        <x:f>IF(ISNUMBER(U97),E97*(U97-T97),"n.a.")</x:f>
        <x:v>-19.76639999999997</x:v>
      </x:c>
      <x:c r="AF97" s="12" t="n">
        <x:f>G97-SUM('PO detail'!$U$147:$U$155)</x:f>
        <x:v>0</x:v>
      </x:c>
      <x:c r="AG97" s="16" t="n">
        <x:f>IF(ISNUMBER(U97),0,Z97)</x:f>
        <x:v>0</x:v>
      </x:c>
      <x:c r="AH97" s="17" t="str">
        <x:f>IF(AND(A97="WIRE",ISNUMBER(N97)),H97-N97,"n.a.")</x:f>
        <x:v>n.a.</x:v>
      </x:c>
    </x:row>
    <x:row r="98" ht="22" customHeight="1">
      <x:c r="A98" s="2" t="str">
        <x:v>POUC</x:v>
      </x:c>
      <x:c r="B98" s="2" t="str">
        <x:v>10</x:v>
      </x:c>
      <x:c r="C98" s="2" t="str">
        <x:v>MIL5</x:v>
      </x:c>
      <x:c r="D98" s="2" t="str">
        <x:v>LAMITEK USA, INC.</x:v>
      </x:c>
      <x:c r="E98" s="7" t="n">
        <x:v>99300</x:v>
      </x:c>
      <x:c r="F98" s="7" t="n">
        <x:v>3883.33</x:v>
      </x:c>
      <x:c r="G98" s="7" t="n">
        <x:v>60000</x:v>
      </x:c>
      <x:c r="H98" s="8" t="n">
        <x:v>0.81</x:v>
      </x:c>
      <x:c r="I98" s="8" t="n">
        <x:v>0.54</x:v>
      </x:c>
      <x:c r="J98" s="2" t="n">
        <x:v>100</x:v>
      </x:c>
      <x:c r="K98" s="9" t="n">
        <x:v>804.33</x:v>
      </x:c>
      <x:c r="L98" s="8" t="n">
        <x:v>0.48</x:v>
      </x:c>
      <x:c r="M98" s="8" t="n">
        <x:v>0.5376000000000001</x:v>
      </x:c>
      <x:c r="N98" s="8"/>
      <x:c r="O98" s="2" t="n">
        <x:v>1</x:v>
      </x:c>
      <x:c r="P98" s="10" t="n">
        <x:v>45902</x:v>
      </x:c>
      <x:c r="Q98" s="10" t="n">
        <x:v>46148</x:v>
      </x:c>
      <x:c r="R98" s="2" t="str">
        <x:v>Same-product valuation: per 100</x:v>
      </x:c>
      <x:c r="S98" s="2" t="str">
        <x:v>Chris Lamitek Pouches priced product</x:v>
      </x:c>
      <x:c r="T98" s="15" t="n">
        <x:f>H98/J98</x:f>
        <x:v>0.008100000000000001</x:v>
      </x:c>
      <x:c r="U98" s="15" t="n">
        <x:f>IF(A98="WIRE",T98,IF(O98=1,I98*(1+IF(A98="POUC",Summary!$E$7,Summary!$K$7))/J98,"n.a."))</x:f>
        <x:v>0.00891</x:v>
      </x:c>
      <x:c r="V98" s="12" t="n">
        <x:f>SUM('PO detail'!$T$1560:$T$1561)</x:f>
        <x:v>20000</x:v>
      </x:c>
      <x:c r="W98" s="12" t="n">
        <x:f>SUMIFS('PO detail'!$T$1560:$T$1561,'PO detail'!$Q$1560:$Q$1561,"Baseline PO cost")</x:f>
        <x:v>20000</x:v>
      </x:c>
      <x:c r="X98" s="12" t="n">
        <x:f>SUMIFS('PO detail'!$T$1560:$T$1561,'PO detail'!$Q$1560:$Q$1561,"Higher PO cost")</x:f>
        <x:v>0</x:v>
      </x:c>
      <x:c r="Y98" s="12" t="n">
        <x:f>E98-W98-X98</x:f>
        <x:v>79300</x:v>
      </x:c>
      <x:c r="Z98" s="16" t="n">
        <x:f>E98*T98</x:f>
        <x:v>804.3300000000002</x:v>
      </x:c>
      <x:c r="AA98" s="16" t="n">
        <x:f>W98*T98</x:f>
        <x:v>162.00000000000003</x:v>
      </x:c>
      <x:c r="AB98" s="16" t="n">
        <x:f>X98*T98</x:f>
        <x:v>0</x:v>
      </x:c>
      <x:c r="AC98" s="16" t="n">
        <x:f>Y98*T98</x:f>
        <x:v>642.3300000000002</x:v>
      </x:c>
      <x:c r="AD98" s="16" t="n">
        <x:f>K98-Z98</x:f>
        <x:v>-1.1368683772161603e-13</x:v>
      </x:c>
      <x:c r="AE98" s="16" t="n">
        <x:f>IF(ISNUMBER(U98),E98*(U98-T98),"n.a.")</x:f>
        <x:v>80.43299999999982</x:v>
      </x:c>
      <x:c r="AF98" s="12" t="n">
        <x:f>G98-SUM('PO detail'!$U$1560:$U$1561)</x:f>
        <x:v>0</x:v>
      </x:c>
      <x:c r="AG98" s="16" t="n">
        <x:f>IF(ISNUMBER(U98),0,Z98)</x:f>
        <x:v>0</x:v>
      </x:c>
      <x:c r="AH98" s="17" t="str">
        <x:f>IF(AND(A98="WIRE",ISNUMBER(N98)),H98-N98,"n.a.")</x:f>
        <x:v>n.a.</x:v>
      </x:c>
    </x:row>
    <x:row r="99" ht="22" customHeight="1">
      <x:c r="A99" s="2" t="str">
        <x:v>COIL</x:v>
      </x:c>
      <x:c r="B99" s="2" t="str">
        <x:v>60</x:v>
      </x:c>
      <x:c r="C99" s="2" t="str">
        <x:v>6NAV12-4</x:v>
      </x:c>
      <x:c r="D99" s="2" t="str">
        <x:v>**PAY ACH** PVC SPIRAL SUPPLY</x:v>
      </x:c>
      <x:c r="E99" s="7" t="n">
        <x:v>14500</x:v>
      </x:c>
      <x:c r="F99" s="7" t="n">
        <x:v>3833.33</x:v>
      </x:c>
      <x:c r="G99" s="7" t="n">
        <x:v>2500</x:v>
      </x:c>
      <x:c r="H99" s="8" t="n">
        <x:v>3.65</x:v>
      </x:c>
      <x:c r="I99" s="8" t="n">
        <x:v>3.23</x:v>
      </x:c>
      <x:c r="J99" s="2" t="n">
        <x:v>100</x:v>
      </x:c>
      <x:c r="K99" s="9" t="n">
        <x:v>529.25</x:v>
      </x:c>
      <x:c r="L99" s="8" t="n">
        <x:v>3.23</x:v>
      </x:c>
      <x:c r="M99" s="8"/>
      <x:c r="N99" s="8"/>
      <x:c r="O99" s="2" t="n">
        <x:v>1</x:v>
      </x:c>
      <x:c r="P99" s="10" t="n">
        <x:v>46143</x:v>
      </x:c>
      <x:c r="Q99" s="10" t="n">
        <x:v>45810</x:v>
      </x:c>
      <x:c r="R99" s="2" t="str">
        <x:v>Same-product valuation: per 100</x:v>
      </x:c>
      <x:c r="S99" s="2" t="str">
        <x:v>Chris PVC Coil priced product</x:v>
      </x:c>
      <x:c r="T99" s="15" t="n">
        <x:f>H99/J99</x:f>
        <x:v>0.0365</x:v>
      </x:c>
      <x:c r="U99" s="15" t="n">
        <x:f>IF(A99="WIRE",T99,IF(O99=1,I99*(1+IF(A99="POUC",Summary!$E$7,Summary!$K$7))/J99,"n.a."))</x:f>
        <x:v>0.0356915</x:v>
      </x:c>
      <x:c r="V99" s="12" t="n">
        <x:f>SUM('PO detail'!$T$1355:$T$1358)</x:f>
        <x:v>14500</x:v>
      </x:c>
      <x:c r="W99" s="12" t="n">
        <x:f>SUMIFS('PO detail'!$T$1355:$T$1358,'PO detail'!$Q$1355:$Q$1358,"Baseline PO cost")</x:f>
        <x:v>14500</x:v>
      </x:c>
      <x:c r="X99" s="12" t="n">
        <x:f>SUMIFS('PO detail'!$T$1355:$T$1358,'PO detail'!$Q$1355:$Q$1358,"Higher PO cost")</x:f>
        <x:v>0</x:v>
      </x:c>
      <x:c r="Y99" s="12" t="n">
        <x:f>E99-W99-X99</x:f>
        <x:v>0</x:v>
      </x:c>
      <x:c r="Z99" s="16" t="n">
        <x:f>E99*T99</x:f>
        <x:v>529.25</x:v>
      </x:c>
      <x:c r="AA99" s="16" t="n">
        <x:f>W99*T99</x:f>
        <x:v>529.25</x:v>
      </x:c>
      <x:c r="AB99" s="16" t="n">
        <x:f>X99*T99</x:f>
        <x:v>0</x:v>
      </x:c>
      <x:c r="AC99" s="16" t="n">
        <x:f>Y99*T99</x:f>
        <x:v>0</x:v>
      </x:c>
      <x:c r="AD99" s="16" t="n">
        <x:f>K99-Z99</x:f>
        <x:v>0</x:v>
      </x:c>
      <x:c r="AE99" s="16" t="n">
        <x:f>IF(ISNUMBER(U99),E99*(U99-T99),"n.a.")</x:f>
        <x:v>-11.723249999999952</x:v>
      </x:c>
      <x:c r="AF99" s="12" t="n">
        <x:f>G99-SUM('PO detail'!$U$1355:$U$1358)</x:f>
        <x:v>0</x:v>
      </x:c>
      <x:c r="AG99" s="16" t="n">
        <x:f>IF(ISNUMBER(U99),0,Z99)</x:f>
        <x:v>0</x:v>
      </x:c>
      <x:c r="AH99" s="17" t="str">
        <x:f>IF(AND(A99="WIRE",ISNUMBER(N99)),H99-N99,"n.a.")</x:f>
        <x:v>n.a.</x:v>
      </x:c>
    </x:row>
    <x:row r="100" ht="22" customHeight="1">
      <x:c r="A100" s="2" t="str">
        <x:v>POUC</x:v>
      </x:c>
      <x:c r="B100" s="2" t="str">
        <x:v>10</x:v>
      </x:c>
      <x:c r="C100" s="2" t="str">
        <x:v>LUG5</x:v>
      </x:c>
      <x:c r="D100" s="2" t="str">
        <x:v>LAMITEK USA, INC.</x:v>
      </x:c>
      <x:c r="E100" s="7" t="n">
        <x:v>15400</x:v>
      </x:c>
      <x:c r="F100" s="7" t="n">
        <x:v>3683.33</x:v>
      </x:c>
      <x:c r="G100" s="7" t="n">
        <x:v>32000</x:v>
      </x:c>
      <x:c r="H100" s="8" t="n">
        <x:v>1.03</x:v>
      </x:c>
      <x:c r="I100" s="8" t="n">
        <x:v>0.68</x:v>
      </x:c>
      <x:c r="J100" s="2" t="n">
        <x:v>100</x:v>
      </x:c>
      <x:c r="K100" s="9" t="n">
        <x:v>158.62</x:v>
      </x:c>
      <x:c r="L100" s="8" t="n">
        <x:v>0.61</x:v>
      </x:c>
      <x:c r="M100" s="8" t="n">
        <x:v>0.6832</x:v>
      </x:c>
      <x:c r="N100" s="8"/>
      <x:c r="O100" s="2" t="n">
        <x:v>1</x:v>
      </x:c>
      <x:c r="P100" s="10" t="n">
        <x:v>45902</x:v>
      </x:c>
      <x:c r="Q100" s="10" t="n">
        <x:v>46148</x:v>
      </x:c>
      <x:c r="R100" s="2" t="str">
        <x:v>Same-product valuation: per 100</x:v>
      </x:c>
      <x:c r="S100" s="2" t="str">
        <x:v>Chris Lamitek Pouches priced product</x:v>
      </x:c>
      <x:c r="T100" s="15" t="n">
        <x:f>H100/J100</x:f>
        <x:v>0.0103</x:v>
      </x:c>
      <x:c r="U100" s="15" t="n">
        <x:f>IF(A100="WIRE",T100,IF(O100=1,I100*(1+IF(A100="POUC",Summary!$E$7,Summary!$K$7))/J100,"n.a."))</x:f>
        <x:v>0.01122</x:v>
      </x:c>
      <x:c r="V100" s="12" t="n">
        <x:f>SUM('PO detail'!$T$1545:$T$1547)</x:f>
        <x:v>15400</x:v>
      </x:c>
      <x:c r="W100" s="12" t="n">
        <x:f>SUMIFS('PO detail'!$T$1545:$T$1547,'PO detail'!$Q$1545:$Q$1547,"Baseline PO cost")</x:f>
        <x:v>15400</x:v>
      </x:c>
      <x:c r="X100" s="12" t="n">
        <x:f>SUMIFS('PO detail'!$T$1545:$T$1547,'PO detail'!$Q$1545:$Q$1547,"Higher PO cost")</x:f>
        <x:v>0</x:v>
      </x:c>
      <x:c r="Y100" s="12" t="n">
        <x:f>E100-W100-X100</x:f>
        <x:v>0</x:v>
      </x:c>
      <x:c r="Z100" s="16" t="n">
        <x:f>E100*T100</x:f>
        <x:v>158.62</x:v>
      </x:c>
      <x:c r="AA100" s="16" t="n">
        <x:f>W100*T100</x:f>
        <x:v>158.62</x:v>
      </x:c>
      <x:c r="AB100" s="16" t="n">
        <x:f>X100*T100</x:f>
        <x:v>0</x:v>
      </x:c>
      <x:c r="AC100" s="16" t="n">
        <x:f>Y100*T100</x:f>
        <x:v>0</x:v>
      </x:c>
      <x:c r="AD100" s="16" t="n">
        <x:f>K100-Z100</x:f>
        <x:v>0</x:v>
      </x:c>
      <x:c r="AE100" s="16" t="n">
        <x:f>IF(ISNUMBER(U100),E100*(U100-T100),"n.a.")</x:f>
        <x:v>14.16800000000001</x:v>
      </x:c>
      <x:c r="AF100" s="12" t="n">
        <x:f>G100-SUM('PO detail'!$U$1545:$U$1547)</x:f>
        <x:v>0</x:v>
      </x:c>
      <x:c r="AG100" s="16" t="n">
        <x:f>IF(ISNUMBER(U100),0,Z100)</x:f>
        <x:v>0</x:v>
      </x:c>
      <x:c r="AH100" s="17" t="str">
        <x:f>IF(AND(A100="WIRE",ISNUMBER(N100)),H100-N100,"n.a.")</x:f>
        <x:v>n.a.</x:v>
      </x:c>
    </x:row>
    <x:row r="101" ht="22" customHeight="1">
      <x:c r="A101" s="2" t="str">
        <x:v>WIRE</x:v>
      </x:c>
      <x:c r="B101" s="2" t="str">
        <x:v>60</x:v>
      </x:c>
      <x:c r="C101" s="2" t="str">
        <x:v>DL716BLK</x:v>
      </x:c>
      <x:c r="D101" s="2" t="str">
        <x:v>Botac Industrial Limited</x:v>
      </x:c>
      <x:c r="E101" s="7" t="n">
        <x:v>0</x:v>
      </x:c>
      <x:c r="F101" s="7" t="n">
        <x:v>3675</x:v>
      </x:c>
      <x:c r="G101" s="7" t="n">
        <x:v>20000</x:v>
      </x:c>
      <x:c r="H101" s="8" t="n">
        <x:v>7.32</x:v>
      </x:c>
      <x:c r="I101" s="8" t="n">
        <x:v>0</x:v>
      </x:c>
      <x:c r="J101" s="2" t="n">
        <x:v>100</x:v>
      </x:c>
      <x:c r="K101" s="9" t="n">
        <x:v>0</x:v>
      </x:c>
      <x:c r="L101" s="8" t="n">
        <x:v>3.85</x:v>
      </x:c>
      <x:c r="M101" s="8"/>
      <x:c r="N101" s="8" t="n">
        <x:v>7.32</x:v>
      </x:c>
      <x:c r="O101" s="2" t="n">
        <x:v>1</x:v>
      </x:c>
      <x:c r="P101" s="10" t="n">
        <x:v>46237</x:v>
      </x:c>
      <x:c r="Q101" s="10" t="n">
        <x:v>44774</x:v>
      </x:c>
      <x:c r="R101" s="2" t="str">
        <x:v>Same-product valuation: per 100</x:v>
      </x:c>
      <x:c r="S101" s="2" t="str">
        <x:v>Hold current standard; Chris blended standards already applied</x:v>
      </x:c>
      <x:c r="T101" s="15" t="n">
        <x:f>H101/J101</x:f>
        <x:v>0.0732</x:v>
      </x:c>
      <x:c r="U101" s="15" t="n">
        <x:f>IF(A101="WIRE",T101,IF(O101=1,I101*(1+IF(A101="POUC",Summary!$E$7,Summary!$K$7))/J101,"n.a."))</x:f>
        <x:v>0.0732</x:v>
      </x:c>
      <x:c r="V101" s="12" t="n">
        <x:f>0</x:f>
        <x:v>0</x:v>
      </x:c>
      <x:c r="W101" s="12" t="n">
        <x:f>0</x:f>
        <x:v>0</x:v>
      </x:c>
      <x:c r="X101" s="12" t="n">
        <x:f>0</x:f>
        <x:v>0</x:v>
      </x:c>
      <x:c r="Y101" s="12" t="n">
        <x:f>E101-W101-X101</x:f>
        <x:v>0</x:v>
      </x:c>
      <x:c r="Z101" s="16" t="n">
        <x:f>E101*T101</x:f>
        <x:v>0</x:v>
      </x:c>
      <x:c r="AA101" s="16" t="n">
        <x:f>W101*T101</x:f>
        <x:v>0</x:v>
      </x:c>
      <x:c r="AB101" s="16" t="n">
        <x:f>X101*T101</x:f>
        <x:v>0</x:v>
      </x:c>
      <x:c r="AC101" s="16" t="n">
        <x:f>Y101*T101</x:f>
        <x:v>0</x:v>
      </x:c>
      <x:c r="AD101" s="16" t="n">
        <x:f>K101-Z101</x:f>
        <x:v>0</x:v>
      </x:c>
      <x:c r="AE101" s="16" t="n">
        <x:f>IF(ISNUMBER(U101),E101*(U101-T101),"n.a.")</x:f>
        <x:v>0</x:v>
      </x:c>
      <x:c r="AF101" s="12" t="n">
        <x:f>G101-0</x:f>
        <x:v>20000</x:v>
      </x:c>
      <x:c r="AG101" s="16" t="n">
        <x:f>IF(ISNUMBER(U101),0,Z101)</x:f>
        <x:v>0</x:v>
      </x:c>
      <x:c r="AH101" s="17" t="n">
        <x:f>IF(AND(A101="WIRE",ISNUMBER(N101)),H101-N101,"n.a.")</x:f>
        <x:v>0</x:v>
      </x:c>
    </x:row>
    <x:row r="102" ht="22" customHeight="1">
      <x:c r="A102" s="2" t="str">
        <x:v>POUC</x:v>
      </x:c>
      <x:c r="B102" s="2" t="str">
        <x:v>30</x:v>
      </x:c>
      <x:c r="C102" s="2" t="str">
        <x:v>LET10</x:v>
      </x:c>
      <x:c r="D102" s="2" t="str">
        <x:v>LAMITEK USA, INC.</x:v>
      </x:c>
      <x:c r="E102" s="7" t="n">
        <x:v>6100</x:v>
      </x:c>
      <x:c r="F102" s="7" t="n">
        <x:v>3633.33</x:v>
      </x:c>
      <x:c r="G102" s="7" t="n">
        <x:v>22500</x:v>
      </x:c>
      <x:c r="H102" s="8" t="n">
        <x:v>14.95</x:v>
      </x:c>
      <x:c r="I102" s="8" t="n">
        <x:v>9.88</x:v>
      </x:c>
      <x:c r="J102" s="2" t="n">
        <x:v>100</x:v>
      </x:c>
      <x:c r="K102" s="9" t="n">
        <x:v>911.95</x:v>
      </x:c>
      <x:c r="L102" s="8" t="n">
        <x:v>8.82</x:v>
      </x:c>
      <x:c r="M102" s="8" t="n">
        <x:v>9.878400000000001</x:v>
      </x:c>
      <x:c r="N102" s="8"/>
      <x:c r="O102" s="2" t="n">
        <x:v>1</x:v>
      </x:c>
      <x:c r="P102" s="10" t="n">
        <x:v>45902</x:v>
      </x:c>
      <x:c r="Q102" s="10" t="n">
        <x:v>46148</x:v>
      </x:c>
      <x:c r="R102" s="2" t="str">
        <x:v>Same-product valuation: per 100</x:v>
      </x:c>
      <x:c r="S102" s="2" t="str">
        <x:v>Chris Lamitek Pouches priced product</x:v>
      </x:c>
      <x:c r="T102" s="15" t="n">
        <x:f>H102/J102</x:f>
        <x:v>0.1495</x:v>
      </x:c>
      <x:c r="U102" s="15" t="n">
        <x:f>IF(A102="WIRE",T102,IF(O102=1,I102*(1+IF(A102="POUC",Summary!$E$7,Summary!$K$7))/J102,"n.a."))</x:f>
        <x:v>0.16302</x:v>
      </x:c>
      <x:c r="V102" s="12" t="n">
        <x:f>SUM('PO detail'!$T$1636:$T$1640)</x:f>
        <x:v>6100</x:v>
      </x:c>
      <x:c r="W102" s="12" t="n">
        <x:f>SUMIFS('PO detail'!$T$1636:$T$1640,'PO detail'!$Q$1636:$Q$1640,"Baseline PO cost")</x:f>
        <x:v>6100</x:v>
      </x:c>
      <x:c r="X102" s="12" t="n">
        <x:f>SUMIFS('PO detail'!$T$1636:$T$1640,'PO detail'!$Q$1636:$Q$1640,"Higher PO cost")</x:f>
        <x:v>0</x:v>
      </x:c>
      <x:c r="Y102" s="12" t="n">
        <x:f>E102-W102-X102</x:f>
        <x:v>0</x:v>
      </x:c>
      <x:c r="Z102" s="16" t="n">
        <x:f>E102*T102</x:f>
        <x:v>911.9499999999999</x:v>
      </x:c>
      <x:c r="AA102" s="16" t="n">
        <x:f>W102*T102</x:f>
        <x:v>911.9499999999999</x:v>
      </x:c>
      <x:c r="AB102" s="16" t="n">
        <x:f>X102*T102</x:f>
        <x:v>0</x:v>
      </x:c>
      <x:c r="AC102" s="16" t="n">
        <x:f>Y102*T102</x:f>
        <x:v>0</x:v>
      </x:c>
      <x:c r="AD102" s="16" t="n">
        <x:f>K102-Z102</x:f>
        <x:v>1.1368683772161603e-13</x:v>
      </x:c>
      <x:c r="AE102" s="16" t="n">
        <x:f>IF(ISNUMBER(U102),E102*(U102-T102),"n.a.")</x:f>
        <x:v>82.47200000000002</x:v>
      </x:c>
      <x:c r="AF102" s="12" t="n">
        <x:f>G102-SUM('PO detail'!$U$1636:$U$1640)</x:f>
        <x:v>12000</x:v>
      </x:c>
      <x:c r="AG102" s="16" t="n">
        <x:f>IF(ISNUMBER(U102),0,Z102)</x:f>
        <x:v>0</x:v>
      </x:c>
      <x:c r="AH102" s="17" t="str">
        <x:f>IF(AND(A102="WIRE",ISNUMBER(N102)),H102-N102,"n.a.")</x:f>
        <x:v>n.a.</x:v>
      </x:c>
    </x:row>
    <x:row r="103" ht="22" customHeight="1">
      <x:c r="A103" s="2" t="str">
        <x:v>COIL</x:v>
      </x:c>
      <x:c r="B103" s="2" t="str">
        <x:v>60</x:v>
      </x:c>
      <x:c r="C103" s="2" t="str">
        <x:v>28BLK12-4</x:v>
      </x:c>
      <x:c r="D103" s="2" t="str">
        <x:v>**PAY ACH** PVC SPIRAL SUPPLY</x:v>
      </x:c>
      <x:c r="E103" s="7" t="n">
        <x:v>10900</x:v>
      </x:c>
      <x:c r="F103" s="7" t="n">
        <x:v>3591.67</x:v>
      </x:c>
      <x:c r="G103" s="7" t="n">
        <x:v>3600</x:v>
      </x:c>
      <x:c r="H103" s="8" t="n">
        <x:v>17.56</x:v>
      </x:c>
      <x:c r="I103" s="8" t="n">
        <x:v>15.57</x:v>
      </x:c>
      <x:c r="J103" s="2" t="n">
        <x:v>100</x:v>
      </x:c>
      <x:c r="K103" s="9" t="n">
        <x:v>1914.04</x:v>
      </x:c>
      <x:c r="L103" s="8" t="n">
        <x:v>15.57</x:v>
      </x:c>
      <x:c r="M103" s="8"/>
      <x:c r="N103" s="8"/>
      <x:c r="O103" s="2" t="n">
        <x:v>1</x:v>
      </x:c>
      <x:c r="P103" s="10" t="n">
        <x:v>46143</x:v>
      </x:c>
      <x:c r="Q103" s="10" t="n">
        <x:v>45810</x:v>
      </x:c>
      <x:c r="R103" s="2" t="str">
        <x:v>Same-product valuation: per 100</x:v>
      </x:c>
      <x:c r="S103" s="2" t="str">
        <x:v>Chris PVC Coil priced product</x:v>
      </x:c>
      <x:c r="T103" s="15" t="n">
        <x:f>H103/J103</x:f>
        <x:v>0.17559999999999998</x:v>
      </x:c>
      <x:c r="U103" s="15" t="n">
        <x:f>IF(A103="WIRE",T103,IF(O103=1,I103*(1+IF(A103="POUC",Summary!$E$7,Summary!$K$7))/J103,"n.a."))</x:f>
        <x:v>0.1720485</x:v>
      </x:c>
      <x:c r="V103" s="12" t="n">
        <x:f>SUM('PO detail'!$T$1250:$T$1258)</x:f>
        <x:v>10900</x:v>
      </x:c>
      <x:c r="W103" s="12" t="n">
        <x:f>SUMIFS('PO detail'!$T$1250:$T$1258,'PO detail'!$Q$1250:$Q$1258,"Baseline PO cost")</x:f>
        <x:v>10900</x:v>
      </x:c>
      <x:c r="X103" s="12" t="n">
        <x:f>SUMIFS('PO detail'!$T$1250:$T$1258,'PO detail'!$Q$1250:$Q$1258,"Higher PO cost")</x:f>
        <x:v>0</x:v>
      </x:c>
      <x:c r="Y103" s="12" t="n">
        <x:f>E103-W103-X103</x:f>
        <x:v>0</x:v>
      </x:c>
      <x:c r="Z103" s="16" t="n">
        <x:f>E103*T103</x:f>
        <x:v>1914.0399999999997</x:v>
      </x:c>
      <x:c r="AA103" s="16" t="n">
        <x:f>W103*T103</x:f>
        <x:v>1914.0399999999997</x:v>
      </x:c>
      <x:c r="AB103" s="16" t="n">
        <x:f>X103*T103</x:f>
        <x:v>0</x:v>
      </x:c>
      <x:c r="AC103" s="16" t="n">
        <x:f>Y103*T103</x:f>
        <x:v>0</x:v>
      </x:c>
      <x:c r="AD103" s="16" t="n">
        <x:f>K103-Z103</x:f>
        <x:v>2.2737367544323206e-13</x:v>
      </x:c>
      <x:c r="AE103" s="16" t="n">
        <x:f>IF(ISNUMBER(U103),E103*(U103-T103),"n.a.")</x:f>
        <x:v>-38.71134999999984</x:v>
      </x:c>
      <x:c r="AF103" s="12" t="n">
        <x:f>G103-SUM('PO detail'!$U$1250:$U$1258)</x:f>
        <x:v>0</x:v>
      </x:c>
      <x:c r="AG103" s="16" t="n">
        <x:f>IF(ISNUMBER(U103),0,Z103)</x:f>
        <x:v>0</x:v>
      </x:c>
      <x:c r="AH103" s="17" t="str">
        <x:f>IF(AND(A103="WIRE",ISNUMBER(N103)),H103-N103,"n.a.")</x:f>
        <x:v>n.a.</x:v>
      </x:c>
    </x:row>
    <x:row r="104" ht="22" customHeight="1">
      <x:c r="A104" s="2" t="str">
        <x:v>WIRE</x:v>
      </x:c>
      <x:c r="B104" s="2" t="str">
        <x:v>30</x:v>
      </x:c>
      <x:c r="C104" s="2" t="str">
        <x:v>DL516BLK</x:v>
      </x:c>
      <x:c r="D104" s="2" t="str">
        <x:v>Botac Industrial Limited</x:v>
      </x:c>
      <x:c r="E104" s="7" t="n">
        <x:v>8600</x:v>
      </x:c>
      <x:c r="F104" s="7" t="n">
        <x:v>3591.67</x:v>
      </x:c>
      <x:c r="G104" s="7" t="n">
        <x:v>25000</x:v>
      </x:c>
      <x:c r="H104" s="8" t="n">
        <x:v>4.75</x:v>
      </x:c>
      <x:c r="I104" s="8" t="n">
        <x:v>0</x:v>
      </x:c>
      <x:c r="J104" s="2" t="n">
        <x:v>100</x:v>
      </x:c>
      <x:c r="K104" s="9" t="n">
        <x:v>408.5</x:v>
      </x:c>
      <x:c r="L104" s="8" t="n">
        <x:v>2.5</x:v>
      </x:c>
      <x:c r="M104" s="8"/>
      <x:c r="N104" s="8" t="n">
        <x:v>4.75</x:v>
      </x:c>
      <x:c r="O104" s="2" t="n">
        <x:v>1</x:v>
      </x:c>
      <x:c r="P104" s="10" t="n">
        <x:v>46237</x:v>
      </x:c>
      <x:c r="Q104" s="10" t="n">
        <x:v>44774</x:v>
      </x:c>
      <x:c r="R104" s="2" t="str">
        <x:v>Same-product valuation: per 100</x:v>
      </x:c>
      <x:c r="S104" s="2" t="str">
        <x:v>Hold current standard; Chris blended standards already applied</x:v>
      </x:c>
      <x:c r="T104" s="15" t="n">
        <x:f>H104/J104</x:f>
        <x:v>0.0475</x:v>
      </x:c>
      <x:c r="U104" s="15" t="n">
        <x:f>IF(A104="WIRE",T104,IF(O104=1,I104*(1+IF(A104="POUC",Summary!$E$7,Summary!$K$7))/J104,"n.a."))</x:f>
        <x:v>0.0475</x:v>
      </x:c>
      <x:c r="V104" s="12" t="n">
        <x:f>0</x:f>
        <x:v>0</x:v>
      </x:c>
      <x:c r="W104" s="12" t="n">
        <x:f>0</x:f>
        <x:v>0</x:v>
      </x:c>
      <x:c r="X104" s="12" t="n">
        <x:f>0</x:f>
        <x:v>0</x:v>
      </x:c>
      <x:c r="Y104" s="12" t="n">
        <x:f>E104-W104-X104</x:f>
        <x:v>8600</x:v>
      </x:c>
      <x:c r="Z104" s="16" t="n">
        <x:f>E104*T104</x:f>
        <x:v>408.5</x:v>
      </x:c>
      <x:c r="AA104" s="16" t="n">
        <x:f>W104*T104</x:f>
        <x:v>0</x:v>
      </x:c>
      <x:c r="AB104" s="16" t="n">
        <x:f>X104*T104</x:f>
        <x:v>0</x:v>
      </x:c>
      <x:c r="AC104" s="16" t="n">
        <x:f>Y104*T104</x:f>
        <x:v>408.5</x:v>
      </x:c>
      <x:c r="AD104" s="16" t="n">
        <x:f>K104-Z104</x:f>
        <x:v>0</x:v>
      </x:c>
      <x:c r="AE104" s="16" t="n">
        <x:f>IF(ISNUMBER(U104),E104*(U104-T104),"n.a.")</x:f>
        <x:v>0</x:v>
      </x:c>
      <x:c r="AF104" s="12" t="n">
        <x:f>G104-0</x:f>
        <x:v>25000</x:v>
      </x:c>
      <x:c r="AG104" s="16" t="n">
        <x:f>IF(ISNUMBER(U104),0,Z104)</x:f>
        <x:v>0</x:v>
      </x:c>
      <x:c r="AH104" s="17" t="n">
        <x:f>IF(AND(A104="WIRE",ISNUMBER(N104)),H104-N104,"n.a.")</x:f>
        <x:v>0</x:v>
      </x:c>
    </x:row>
    <x:row r="105" ht="22" customHeight="1">
      <x:c r="A105" s="2" t="str">
        <x:v>COIL</x:v>
      </x:c>
      <x:c r="B105" s="2" t="str">
        <x:v>60</x:v>
      </x:c>
      <x:c r="C105" s="2" t="str">
        <x:v>8NAV12-4</x:v>
      </x:c>
      <x:c r="D105" s="2" t="str">
        <x:v>**PAY ACH** PVC SPIRAL SUPPLY</x:v>
      </x:c>
      <x:c r="E105" s="7" t="n">
        <x:v>6200</x:v>
      </x:c>
      <x:c r="F105" s="7" t="n">
        <x:v>3566.67</x:v>
      </x:c>
      <x:c r="G105" s="7" t="n">
        <x:v>10000</x:v>
      </x:c>
      <x:c r="H105" s="8" t="n">
        <x:v>4.2</x:v>
      </x:c>
      <x:c r="I105" s="8" t="n">
        <x:v>3.73</x:v>
      </x:c>
      <x:c r="J105" s="2" t="n">
        <x:v>100</x:v>
      </x:c>
      <x:c r="K105" s="9" t="n">
        <x:v>260.4</x:v>
      </x:c>
      <x:c r="L105" s="8" t="n">
        <x:v>3.73</x:v>
      </x:c>
      <x:c r="M105" s="8"/>
      <x:c r="N105" s="8"/>
      <x:c r="O105" s="2" t="n">
        <x:v>1</x:v>
      </x:c>
      <x:c r="P105" s="10" t="n">
        <x:v>46143</x:v>
      </x:c>
      <x:c r="Q105" s="10" t="n">
        <x:v>45810</x:v>
      </x:c>
      <x:c r="R105" s="2" t="str">
        <x:v>Same-product valuation: per 100</x:v>
      </x:c>
      <x:c r="S105" s="2" t="str">
        <x:v>Chris PVC Coil priced product</x:v>
      </x:c>
      <x:c r="T105" s="15" t="n">
        <x:f>H105/J105</x:f>
        <x:v>0.042</x:v>
      </x:c>
      <x:c r="U105" s="15" t="n">
        <x:f>IF(A105="WIRE",T105,IF(O105=1,I105*(1+IF(A105="POUC",Summary!$E$7,Summary!$K$7))/J105,"n.a."))</x:f>
        <x:v>0.041216499999999996</x:v>
      </x:c>
      <x:c r="V105" s="12" t="n">
        <x:f>SUM('PO detail'!$T$1412:$T$1420)</x:f>
        <x:v>6200</x:v>
      </x:c>
      <x:c r="W105" s="12" t="n">
        <x:f>SUMIFS('PO detail'!$T$1412:$T$1420,'PO detail'!$Q$1412:$Q$1420,"Baseline PO cost")</x:f>
        <x:v>6200</x:v>
      </x:c>
      <x:c r="X105" s="12" t="n">
        <x:f>SUMIFS('PO detail'!$T$1412:$T$1420,'PO detail'!$Q$1412:$Q$1420,"Higher PO cost")</x:f>
        <x:v>0</x:v>
      </x:c>
      <x:c r="Y105" s="12" t="n">
        <x:f>E105-W105-X105</x:f>
        <x:v>0</x:v>
      </x:c>
      <x:c r="Z105" s="16" t="n">
        <x:f>E105*T105</x:f>
        <x:v>260.40000000000003</x:v>
      </x:c>
      <x:c r="AA105" s="16" t="n">
        <x:f>W105*T105</x:f>
        <x:v>260.40000000000003</x:v>
      </x:c>
      <x:c r="AB105" s="16" t="n">
        <x:f>X105*T105</x:f>
        <x:v>0</x:v>
      </x:c>
      <x:c r="AC105" s="16" t="n">
        <x:f>Y105*T105</x:f>
        <x:v>0</x:v>
      </x:c>
      <x:c r="AD105" s="16" t="n">
        <x:f>K105-Z105</x:f>
        <x:v>-5.684341886080802e-14</x:v>
      </x:c>
      <x:c r="AE105" s="16" t="n">
        <x:f>IF(ISNUMBER(U105),E105*(U105-T105),"n.a.")</x:f>
        <x:v>-4.857700000000039</x:v>
      </x:c>
      <x:c r="AF105" s="12" t="n">
        <x:f>G105-SUM('PO detail'!$U$1412:$U$1420)</x:f>
        <x:v>0</x:v>
      </x:c>
      <x:c r="AG105" s="16" t="n">
        <x:f>IF(ISNUMBER(U105),0,Z105)</x:f>
        <x:v>0</x:v>
      </x:c>
      <x:c r="AH105" s="17" t="str">
        <x:f>IF(AND(A105="WIRE",ISNUMBER(N105)),H105-N105,"n.a.")</x:f>
        <x:v>n.a.</x:v>
      </x:c>
    </x:row>
    <x:row r="106" ht="22" customHeight="1">
      <x:c r="A106" s="2" t="str">
        <x:v>POUC</x:v>
      </x:c>
      <x:c r="B106" s="2" t="str">
        <x:v>10</x:v>
      </x:c>
      <x:c r="C106" s="2" t="str">
        <x:v>LUG10</x:v>
      </x:c>
      <x:c r="D106" s="2" t="str">
        <x:v>LAMITEK USA, INC.</x:v>
      </x:c>
      <x:c r="E106" s="7" t="n">
        <x:v>7000</x:v>
      </x:c>
      <x:c r="F106" s="7" t="n">
        <x:v>3500</x:v>
      </x:c>
      <x:c r="G106" s="7" t="n">
        <x:v>30000</x:v>
      </x:c>
      <x:c r="H106" s="8" t="n">
        <x:v>1.93</x:v>
      </x:c>
      <x:c r="I106" s="8" t="n">
        <x:v>1.28</x:v>
      </x:c>
      <x:c r="J106" s="2" t="n">
        <x:v>100</x:v>
      </x:c>
      <x:c r="K106" s="9" t="n">
        <x:v>135.1</x:v>
      </x:c>
      <x:c r="L106" s="8" t="n">
        <x:v>1.14</x:v>
      </x:c>
      <x:c r="M106" s="8" t="n">
        <x:v>1.2768</x:v>
      </x:c>
      <x:c r="N106" s="8"/>
      <x:c r="O106" s="2" t="n">
        <x:v>1</x:v>
      </x:c>
      <x:c r="P106" s="10" t="n">
        <x:v>45902</x:v>
      </x:c>
      <x:c r="Q106" s="10" t="n">
        <x:v>46148</x:v>
      </x:c>
      <x:c r="R106" s="2" t="str">
        <x:v>Same-product valuation: per 100</x:v>
      </x:c>
      <x:c r="S106" s="2" t="str">
        <x:v>Chris Lamitek Pouches priced product</x:v>
      </x:c>
      <x:c r="T106" s="15" t="n">
        <x:f>H106/J106</x:f>
        <x:v>0.019299999999999998</x:v>
      </x:c>
      <x:c r="U106" s="15" t="n">
        <x:f>IF(A106="WIRE",T106,IF(O106=1,I106*(1+IF(A106="POUC",Summary!$E$7,Summary!$K$7))/J106,"n.a."))</x:f>
        <x:v>0.02112</x:v>
      </x:c>
      <x:c r="V106" s="12" t="n">
        <x:f>SUM('PO detail'!$T$1540:$T$1544)</x:f>
        <x:v>7000</x:v>
      </x:c>
      <x:c r="W106" s="12" t="n">
        <x:f>SUMIFS('PO detail'!$T$1540:$T$1544,'PO detail'!$Q$1540:$Q$1544,"Baseline PO cost")</x:f>
        <x:v>0</x:v>
      </x:c>
      <x:c r="X106" s="12" t="n">
        <x:f>SUMIFS('PO detail'!$T$1540:$T$1544,'PO detail'!$Q$1540:$Q$1544,"Higher PO cost")</x:f>
        <x:v>7000</x:v>
      </x:c>
      <x:c r="Y106" s="12" t="n">
        <x:f>E106-W106-X106</x:f>
        <x:v>0</x:v>
      </x:c>
      <x:c r="Z106" s="16" t="n">
        <x:f>E106*T106</x:f>
        <x:v>135.1</x:v>
      </x:c>
      <x:c r="AA106" s="16" t="n">
        <x:f>W106*T106</x:f>
        <x:v>0</x:v>
      </x:c>
      <x:c r="AB106" s="16" t="n">
        <x:f>X106*T106</x:f>
        <x:v>135.1</x:v>
      </x:c>
      <x:c r="AC106" s="16" t="n">
        <x:f>Y106*T106</x:f>
        <x:v>0</x:v>
      </x:c>
      <x:c r="AD106" s="16" t="n">
        <x:f>K106-Z106</x:f>
        <x:v>0</x:v>
      </x:c>
      <x:c r="AE106" s="16" t="n">
        <x:f>IF(ISNUMBER(U106),E106*(U106-T106),"n.a.")</x:f>
        <x:v>12.740000000000014</x:v>
      </x:c>
      <x:c r="AF106" s="12" t="n">
        <x:f>G106-SUM('PO detail'!$U$1540:$U$1544)</x:f>
        <x:v>0</x:v>
      </x:c>
      <x:c r="AG106" s="16" t="n">
        <x:f>IF(ISNUMBER(U106),0,Z106)</x:f>
        <x:v>0</x:v>
      </x:c>
      <x:c r="AH106" s="17" t="str">
        <x:f>IF(AND(A106="WIRE",ISNUMBER(N106)),H106-N106,"n.a.")</x:f>
        <x:v>n.a.</x:v>
      </x:c>
    </x:row>
    <x:row r="107" ht="22" customHeight="1">
      <x:c r="A107" s="2" t="str">
        <x:v>COIL</x:v>
      </x:c>
      <x:c r="B107" s="2" t="str">
        <x:v>30</x:v>
      </x:c>
      <x:c r="C107" s="2" t="str">
        <x:v>20BLK12-4</x:v>
      </x:c>
      <x:c r="D107" s="2" t="str">
        <x:v>**PAY ACH** PVC SPIRAL SUPPLY</x:v>
      </x:c>
      <x:c r="E107" s="7" t="n">
        <x:v>8300</x:v>
      </x:c>
      <x:c r="F107" s="7" t="n">
        <x:v>3491.67</x:v>
      </x:c>
      <x:c r="G107" s="7" t="n">
        <x:v>4200</x:v>
      </x:c>
      <x:c r="H107" s="8" t="n">
        <x:v>12.46</x:v>
      </x:c>
      <x:c r="I107" s="8" t="n">
        <x:v>11.05</x:v>
      </x:c>
      <x:c r="J107" s="2" t="n">
        <x:v>100</x:v>
      </x:c>
      <x:c r="K107" s="9" t="n">
        <x:v>1034.18</x:v>
      </x:c>
      <x:c r="L107" s="8" t="n">
        <x:v>11.05</x:v>
      </x:c>
      <x:c r="M107" s="8"/>
      <x:c r="N107" s="8"/>
      <x:c r="O107" s="2" t="n">
        <x:v>1</x:v>
      </x:c>
      <x:c r="P107" s="10" t="n">
        <x:v>46143</x:v>
      </x:c>
      <x:c r="Q107" s="10" t="n">
        <x:v>45810</x:v>
      </x:c>
      <x:c r="R107" s="2" t="str">
        <x:v>Same-product valuation: per 100</x:v>
      </x:c>
      <x:c r="S107" s="2" t="str">
        <x:v>Chris PVC Coil priced product</x:v>
      </x:c>
      <x:c r="T107" s="15" t="n">
        <x:f>H107/J107</x:f>
        <x:v>0.1246</x:v>
      </x:c>
      <x:c r="U107" s="15" t="n">
        <x:f>IF(A107="WIRE",T107,IF(O107=1,I107*(1+IF(A107="POUC",Summary!$E$7,Summary!$K$7))/J107,"n.a."))</x:f>
        <x:v>0.1221025</x:v>
      </x:c>
      <x:c r="V107" s="12" t="n">
        <x:f>SUM('PO detail'!$T$826:$T$835)</x:f>
        <x:v>8300</x:v>
      </x:c>
      <x:c r="W107" s="12" t="n">
        <x:f>SUMIFS('PO detail'!$T$826:$T$835,'PO detail'!$Q$826:$Q$835,"Baseline PO cost")</x:f>
        <x:v>8300</x:v>
      </x:c>
      <x:c r="X107" s="12" t="n">
        <x:f>SUMIFS('PO detail'!$T$826:$T$835,'PO detail'!$Q$826:$Q$835,"Higher PO cost")</x:f>
        <x:v>0</x:v>
      </x:c>
      <x:c r="Y107" s="12" t="n">
        <x:f>E107-W107-X107</x:f>
        <x:v>0</x:v>
      </x:c>
      <x:c r="Z107" s="16" t="n">
        <x:f>E107*T107</x:f>
        <x:v>1034.18</x:v>
      </x:c>
      <x:c r="AA107" s="16" t="n">
        <x:f>W107*T107</x:f>
        <x:v>1034.18</x:v>
      </x:c>
      <x:c r="AB107" s="16" t="n">
        <x:f>X107*T107</x:f>
        <x:v>0</x:v>
      </x:c>
      <x:c r="AC107" s="16" t="n">
        <x:f>Y107*T107</x:f>
        <x:v>0</x:v>
      </x:c>
      <x:c r="AD107" s="16" t="n">
        <x:f>K107-Z107</x:f>
        <x:v>0</x:v>
      </x:c>
      <x:c r="AE107" s="16" t="n">
        <x:f>IF(ISNUMBER(U107),E107*(U107-T107),"n.a.")</x:f>
        <x:v>-20.729249999999997</x:v>
      </x:c>
      <x:c r="AF107" s="12" t="n">
        <x:f>G107-SUM('PO detail'!$U$826:$U$835)</x:f>
        <x:v>0</x:v>
      </x:c>
      <x:c r="AG107" s="16" t="n">
        <x:f>IF(ISNUMBER(U107),0,Z107)</x:f>
        <x:v>0</x:v>
      </x:c>
      <x:c r="AH107" s="17" t="str">
        <x:f>IF(AND(A107="WIRE",ISNUMBER(N107)),H107-N107,"n.a.")</x:f>
        <x:v>n.a.</x:v>
      </x:c>
    </x:row>
    <x:row r="108" ht="22" customHeight="1">
      <x:c r="A108" s="2" t="str">
        <x:v>POUC</x:v>
      </x:c>
      <x:c r="B108" s="2" t="str">
        <x:v>10</x:v>
      </x:c>
      <x:c r="C108" s="2" t="str">
        <x:v>MIL7</x:v>
      </x:c>
      <x:c r="D108" s="2" t="str">
        <x:v>LAMITEK USA, INC.</x:v>
      </x:c>
      <x:c r="E108" s="7" t="n">
        <x:v>22700</x:v>
      </x:c>
      <x:c r="F108" s="7" t="n">
        <x:v>3391.67</x:v>
      </x:c>
      <x:c r="G108" s="7" t="n">
        <x:v>10000</x:v>
      </x:c>
      <x:c r="H108" s="8" t="n">
        <x:v>1.06</x:v>
      </x:c>
      <x:c r="I108" s="8" t="n">
        <x:v>0.71</x:v>
      </x:c>
      <x:c r="J108" s="2" t="n">
        <x:v>100</x:v>
      </x:c>
      <x:c r="K108" s="9" t="n">
        <x:v>240.62</x:v>
      </x:c>
      <x:c r="L108" s="8" t="n">
        <x:v>0.63</x:v>
      </x:c>
      <x:c r="M108" s="8" t="n">
        <x:v>0.7056000000000001</x:v>
      </x:c>
      <x:c r="N108" s="8"/>
      <x:c r="O108" s="2" t="n">
        <x:v>1</x:v>
      </x:c>
      <x:c r="P108" s="10" t="n">
        <x:v>45902</x:v>
      </x:c>
      <x:c r="Q108" s="10" t="n">
        <x:v>46148</x:v>
      </x:c>
      <x:c r="R108" s="2" t="str">
        <x:v>Same-product valuation: per 100</x:v>
      </x:c>
      <x:c r="S108" s="2" t="str">
        <x:v>Chris Lamitek Pouches priced product</x:v>
      </x:c>
      <x:c r="T108" s="15" t="n">
        <x:f>H108/J108</x:f>
        <x:v>0.0106</x:v>
      </x:c>
      <x:c r="U108" s="15" t="n">
        <x:f>IF(A108="WIRE",T108,IF(O108=1,I108*(1+IF(A108="POUC",Summary!$E$7,Summary!$K$7))/J108,"n.a."))</x:f>
        <x:v>0.011715</x:v>
      </x:c>
      <x:c r="V108" s="12" t="n">
        <x:f>SUM('PO detail'!$T$1562:$T$1563)</x:f>
        <x:v>22700</x:v>
      </x:c>
      <x:c r="W108" s="12" t="n">
        <x:f>SUMIFS('PO detail'!$T$1562:$T$1563,'PO detail'!$Q$1562:$Q$1563,"Baseline PO cost")</x:f>
        <x:v>22700</x:v>
      </x:c>
      <x:c r="X108" s="12" t="n">
        <x:f>SUMIFS('PO detail'!$T$1562:$T$1563,'PO detail'!$Q$1562:$Q$1563,"Higher PO cost")</x:f>
        <x:v>0</x:v>
      </x:c>
      <x:c r="Y108" s="12" t="n">
        <x:f>E108-W108-X108</x:f>
        <x:v>0</x:v>
      </x:c>
      <x:c r="Z108" s="16" t="n">
        <x:f>E108*T108</x:f>
        <x:v>240.62</x:v>
      </x:c>
      <x:c r="AA108" s="16" t="n">
        <x:f>W108*T108</x:f>
        <x:v>240.62</x:v>
      </x:c>
      <x:c r="AB108" s="16" t="n">
        <x:f>X108*T108</x:f>
        <x:v>0</x:v>
      </x:c>
      <x:c r="AC108" s="16" t="n">
        <x:f>Y108*T108</x:f>
        <x:v>0</x:v>
      </x:c>
      <x:c r="AD108" s="16" t="n">
        <x:f>K108-Z108</x:f>
        <x:v>0</x:v>
      </x:c>
      <x:c r="AE108" s="16" t="n">
        <x:f>IF(ISNUMBER(U108),E108*(U108-T108),"n.a.")</x:f>
        <x:v>25.310499999999994</x:v>
      </x:c>
      <x:c r="AF108" s="12" t="n">
        <x:f>G108-SUM('PO detail'!$U$1562:$U$1563)</x:f>
        <x:v>0</x:v>
      </x:c>
      <x:c r="AG108" s="16" t="n">
        <x:f>IF(ISNUMBER(U108),0,Z108)</x:f>
        <x:v>0</x:v>
      </x:c>
      <x:c r="AH108" s="17" t="str">
        <x:f>IF(AND(A108="WIRE",ISNUMBER(N108)),H108-N108,"n.a.")</x:f>
        <x:v>n.a.</x:v>
      </x:c>
    </x:row>
    <x:row r="109" ht="22" customHeight="1">
      <x:c r="A109" s="2" t="str">
        <x:v>WIRE</x:v>
      </x:c>
      <x:c r="B109" s="2" t="str">
        <x:v>30</x:v>
      </x:c>
      <x:c r="C109" s="2" t="str">
        <x:v>DL014BLK</x:v>
      </x:c>
      <x:c r="D109" s="2" t="str">
        <x:v>Botac Industrial Limited</x:v>
      </x:c>
      <x:c r="E109" s="7" t="n">
        <x:v>3600</x:v>
      </x:c>
      <x:c r="F109" s="7" t="n">
        <x:v>3241.67</x:v>
      </x:c>
      <x:c r="G109" s="7" t="n">
        <x:v>20000</x:v>
      </x:c>
      <x:c r="H109" s="8" t="n">
        <x:v>3.63</x:v>
      </x:c>
      <x:c r="I109" s="8" t="n">
        <x:v>0</x:v>
      </x:c>
      <x:c r="J109" s="2" t="n">
        <x:v>100</x:v>
      </x:c>
      <x:c r="K109" s="9" t="n">
        <x:v>130.68</x:v>
      </x:c>
      <x:c r="L109" s="8" t="n">
        <x:v>1.91</x:v>
      </x:c>
      <x:c r="M109" s="8"/>
      <x:c r="N109" s="8" t="n">
        <x:v>3.63</x:v>
      </x:c>
      <x:c r="O109" s="2" t="n">
        <x:v>1</x:v>
      </x:c>
      <x:c r="P109" s="10" t="n">
        <x:v>46237</x:v>
      </x:c>
      <x:c r="Q109" s="10" t="n">
        <x:v>44774</x:v>
      </x:c>
      <x:c r="R109" s="2" t="str">
        <x:v>Same-product valuation: per 100</x:v>
      </x:c>
      <x:c r="S109" s="2" t="str">
        <x:v>Hold current standard; Chris blended standards already applied</x:v>
      </x:c>
      <x:c r="T109" s="15" t="n">
        <x:f>H109/J109</x:f>
        <x:v>0.0363</x:v>
      </x:c>
      <x:c r="U109" s="15" t="n">
        <x:f>IF(A109="WIRE",T109,IF(O109=1,I109*(1+IF(A109="POUC",Summary!$E$7,Summary!$K$7))/J109,"n.a."))</x:f>
        <x:v>0.0363</x:v>
      </x:c>
      <x:c r="V109" s="12" t="n">
        <x:f>0</x:f>
        <x:v>0</x:v>
      </x:c>
      <x:c r="W109" s="12" t="n">
        <x:f>0</x:f>
        <x:v>0</x:v>
      </x:c>
      <x:c r="X109" s="12" t="n">
        <x:f>0</x:f>
        <x:v>0</x:v>
      </x:c>
      <x:c r="Y109" s="12" t="n">
        <x:f>E109-W109-X109</x:f>
        <x:v>3600</x:v>
      </x:c>
      <x:c r="Z109" s="16" t="n">
        <x:f>E109*T109</x:f>
        <x:v>130.68</x:v>
      </x:c>
      <x:c r="AA109" s="16" t="n">
        <x:f>W109*T109</x:f>
        <x:v>0</x:v>
      </x:c>
      <x:c r="AB109" s="16" t="n">
        <x:f>X109*T109</x:f>
        <x:v>0</x:v>
      </x:c>
      <x:c r="AC109" s="16" t="n">
        <x:f>Y109*T109</x:f>
        <x:v>130.68</x:v>
      </x:c>
      <x:c r="AD109" s="16" t="n">
        <x:f>K109-Z109</x:f>
        <x:v>0</x:v>
      </x:c>
      <x:c r="AE109" s="16" t="n">
        <x:f>IF(ISNUMBER(U109),E109*(U109-T109),"n.a.")</x:f>
        <x:v>0</x:v>
      </x:c>
      <x:c r="AF109" s="12" t="n">
        <x:f>G109-0</x:f>
        <x:v>20000</x:v>
      </x:c>
      <x:c r="AG109" s="16" t="n">
        <x:f>IF(ISNUMBER(U109),0,Z109)</x:f>
        <x:v>0</x:v>
      </x:c>
      <x:c r="AH109" s="17" t="n">
        <x:f>IF(AND(A109="WIRE",ISNUMBER(N109)),H109-N109,"n.a.")</x:f>
        <x:v>0</x:v>
      </x:c>
    </x:row>
    <x:row r="110" ht="22" customHeight="1">
      <x:c r="A110" s="2" t="str">
        <x:v>COIL</x:v>
      </x:c>
      <x:c r="B110" s="2" t="str">
        <x:v>10</x:v>
      </x:c>
      <x:c r="C110" s="2" t="str">
        <x:v>16WHT12-4</x:v>
      </x:c>
      <x:c r="D110" s="2" t="str">
        <x:v>**PAY ACH** PVC SPIRAL SUPPLY</x:v>
      </x:c>
      <x:c r="E110" s="7" t="n">
        <x:v>7600</x:v>
      </x:c>
      <x:c r="F110" s="7" t="n">
        <x:v>3175</x:v>
      </x:c>
      <x:c r="G110" s="7" t="n">
        <x:v>7000</x:v>
      </x:c>
      <x:c r="H110" s="8" t="n">
        <x:v>11.23</x:v>
      </x:c>
      <x:c r="I110" s="8" t="n">
        <x:v>9.95</x:v>
      </x:c>
      <x:c r="J110" s="2" t="n">
        <x:v>100</x:v>
      </x:c>
      <x:c r="K110" s="9" t="n">
        <x:v>853.48</x:v>
      </x:c>
      <x:c r="L110" s="8" t="n">
        <x:v>9.95</x:v>
      </x:c>
      <x:c r="M110" s="8"/>
      <x:c r="N110" s="8"/>
      <x:c r="O110" s="2" t="n">
        <x:v>1</x:v>
      </x:c>
      <x:c r="P110" s="10" t="n">
        <x:v>46143</x:v>
      </x:c>
      <x:c r="Q110" s="10" t="n">
        <x:v>45810</x:v>
      </x:c>
      <x:c r="R110" s="2" t="str">
        <x:v>Same-product valuation: per 100</x:v>
      </x:c>
      <x:c r="S110" s="2" t="str">
        <x:v>Chris PVC Coil priced product</x:v>
      </x:c>
      <x:c r="T110" s="15" t="n">
        <x:f>H110/J110</x:f>
        <x:v>0.11230000000000001</x:v>
      </x:c>
      <x:c r="U110" s="15" t="n">
        <x:f>IF(A110="WIRE",T110,IF(O110=1,I110*(1+IF(A110="POUC",Summary!$E$7,Summary!$K$7))/J110,"n.a."))</x:f>
        <x:v>0.1099475</x:v>
      </x:c>
      <x:c r="V110" s="12" t="n">
        <x:f>SUM('PO detail'!$T$226:$T$236)</x:f>
        <x:v>7600</x:v>
      </x:c>
      <x:c r="W110" s="12" t="n">
        <x:f>SUMIFS('PO detail'!$T$226:$T$236,'PO detail'!$Q$226:$Q$236,"Baseline PO cost")</x:f>
        <x:v>7600</x:v>
      </x:c>
      <x:c r="X110" s="12" t="n">
        <x:f>SUMIFS('PO detail'!$T$226:$T$236,'PO detail'!$Q$226:$Q$236,"Higher PO cost")</x:f>
        <x:v>0</x:v>
      </x:c>
      <x:c r="Y110" s="12" t="n">
        <x:f>E110-W110-X110</x:f>
        <x:v>0</x:v>
      </x:c>
      <x:c r="Z110" s="16" t="n">
        <x:f>E110*T110</x:f>
        <x:v>853.4800000000001</x:v>
      </x:c>
      <x:c r="AA110" s="16" t="n">
        <x:f>W110*T110</x:f>
        <x:v>853.4800000000001</x:v>
      </x:c>
      <x:c r="AB110" s="16" t="n">
        <x:f>X110*T110</x:f>
        <x:v>0</x:v>
      </x:c>
      <x:c r="AC110" s="16" t="n">
        <x:f>Y110*T110</x:f>
        <x:v>0</x:v>
      </x:c>
      <x:c r="AD110" s="16" t="n">
        <x:f>K110-Z110</x:f>
        <x:v>-1.1368683772161603e-13</x:v>
      </x:c>
      <x:c r="AE110" s="16" t="n">
        <x:f>IF(ISNUMBER(U110),E110*(U110-T110),"n.a.")</x:f>
        <x:v>-17.879000000000055</x:v>
      </x:c>
      <x:c r="AF110" s="12" t="n">
        <x:f>G110-SUM('PO detail'!$U$226:$U$236)</x:f>
        <x:v>0</x:v>
      </x:c>
      <x:c r="AG110" s="16" t="n">
        <x:f>IF(ISNUMBER(U110),0,Z110)</x:f>
        <x:v>0</x:v>
      </x:c>
      <x:c r="AH110" s="17" t="str">
        <x:f>IF(AND(A110="WIRE",ISNUMBER(N110)),H110-N110,"n.a.")</x:f>
        <x:v>n.a.</x:v>
      </x:c>
    </x:row>
    <x:row r="111" ht="22" customHeight="1">
      <x:c r="A111" s="2" t="str">
        <x:v>COIL</x:v>
      </x:c>
      <x:c r="B111" s="2" t="str">
        <x:v>30</x:v>
      </x:c>
      <x:c r="C111" s="2" t="str">
        <x:v>25BLK12-4</x:v>
      </x:c>
      <x:c r="D111" s="2" t="str">
        <x:v>**PAY ACH** PVC SPIRAL SUPPLY</x:v>
      </x:c>
      <x:c r="E111" s="7" t="n">
        <x:v>0</x:v>
      </x:c>
      <x:c r="F111" s="7" t="n">
        <x:v>3175</x:v>
      </x:c>
      <x:c r="G111" s="7" t="n">
        <x:v>13200</x:v>
      </x:c>
      <x:c r="H111" s="8" t="n">
        <x:v>16.32</x:v>
      </x:c>
      <x:c r="I111" s="8" t="n">
        <x:v>14.47</x:v>
      </x:c>
      <x:c r="J111" s="2" t="n">
        <x:v>100</x:v>
      </x:c>
      <x:c r="K111" s="9" t="n">
        <x:v>0</x:v>
      </x:c>
      <x:c r="L111" s="8" t="n">
        <x:v>14.47</x:v>
      </x:c>
      <x:c r="M111" s="8"/>
      <x:c r="N111" s="8"/>
      <x:c r="O111" s="2" t="n">
        <x:v>1</x:v>
      </x:c>
      <x:c r="P111" s="10" t="n">
        <x:v>46143</x:v>
      </x:c>
      <x:c r="Q111" s="10" t="n">
        <x:v>45810</x:v>
      </x:c>
      <x:c r="R111" s="2" t="str">
        <x:v>Same-product valuation: per 100</x:v>
      </x:c>
      <x:c r="S111" s="2" t="str">
        <x:v>Chris PVC Coil priced product</x:v>
      </x:c>
      <x:c r="T111" s="15" t="n">
        <x:f>H111/J111</x:f>
        <x:v>0.1632</x:v>
      </x:c>
      <x:c r="U111" s="15" t="n">
        <x:f>IF(A111="WIRE",T111,IF(O111=1,I111*(1+IF(A111="POUC",Summary!$E$7,Summary!$K$7))/J111,"n.a."))</x:f>
        <x:v>0.1598935</x:v>
      </x:c>
      <x:c r="V111" s="12" t="n">
        <x:f>SUM('PO detail'!$T$861:$T$869)</x:f>
        <x:v>0</x:v>
      </x:c>
      <x:c r="W111" s="12" t="n">
        <x:f>SUMIFS('PO detail'!$T$861:$T$869,'PO detail'!$Q$861:$Q$869,"Baseline PO cost")</x:f>
        <x:v>0</x:v>
      </x:c>
      <x:c r="X111" s="12" t="n">
        <x:f>SUMIFS('PO detail'!$T$861:$T$869,'PO detail'!$Q$861:$Q$869,"Higher PO cost")</x:f>
        <x:v>0</x:v>
      </x:c>
      <x:c r="Y111" s="12" t="n">
        <x:f>E111-W111-X111</x:f>
        <x:v>0</x:v>
      </x:c>
      <x:c r="Z111" s="16" t="n">
        <x:f>E111*T111</x:f>
        <x:v>0</x:v>
      </x:c>
      <x:c r="AA111" s="16" t="n">
        <x:f>W111*T111</x:f>
        <x:v>0</x:v>
      </x:c>
      <x:c r="AB111" s="16" t="n">
        <x:f>X111*T111</x:f>
        <x:v>0</x:v>
      </x:c>
      <x:c r="AC111" s="16" t="n">
        <x:f>Y111*T111</x:f>
        <x:v>0</x:v>
      </x:c>
      <x:c r="AD111" s="16" t="n">
        <x:f>K111-Z111</x:f>
        <x:v>0</x:v>
      </x:c>
      <x:c r="AE111" s="16" t="n">
        <x:f>IF(ISNUMBER(U111),E111*(U111-T111),"n.a.")</x:f>
        <x:v>0</x:v>
      </x:c>
      <x:c r="AF111" s="12" t="n">
        <x:f>G111-SUM('PO detail'!$U$861:$U$869)</x:f>
        <x:v>0</x:v>
      </x:c>
      <x:c r="AG111" s="16" t="n">
        <x:f>IF(ISNUMBER(U111),0,Z111)</x:f>
        <x:v>0</x:v>
      </x:c>
      <x:c r="AH111" s="17" t="str">
        <x:f>IF(AND(A111="WIRE",ISNUMBER(N111)),H111-N111,"n.a.")</x:f>
        <x:v>n.a.</x:v>
      </x:c>
    </x:row>
    <x:row r="112" ht="22" customHeight="1">
      <x:c r="A112" s="2" t="str">
        <x:v>POUC</x:v>
      </x:c>
      <x:c r="B112" s="2" t="str">
        <x:v>60</x:v>
      </x:c>
      <x:c r="C112" s="2" t="str">
        <x:v>LEG5</x:v>
      </x:c>
      <x:c r="D112" s="2" t="str">
        <x:v>LAMITEK USA, INC.</x:v>
      </x:c>
      <x:c r="E112" s="7" t="n">
        <x:v>1200</x:v>
      </x:c>
      <x:c r="F112" s="7" t="n">
        <x:v>3175</x:v>
      </x:c>
      <x:c r="G112" s="7" t="n">
        <x:v>23500</x:v>
      </x:c>
      <x:c r="H112" s="8" t="n">
        <x:v>8.57</x:v>
      </x:c>
      <x:c r="I112" s="8" t="n">
        <x:v>5.66</x:v>
      </x:c>
      <x:c r="J112" s="2" t="n">
        <x:v>100</x:v>
      </x:c>
      <x:c r="K112" s="9" t="n">
        <x:v>102.84</x:v>
      </x:c>
      <x:c r="L112" s="8" t="n">
        <x:v>5.05</x:v>
      </x:c>
      <x:c r="M112" s="8" t="n">
        <x:v>5.656000000000001</x:v>
      </x:c>
      <x:c r="N112" s="8"/>
      <x:c r="O112" s="2" t="n">
        <x:v>1</x:v>
      </x:c>
      <x:c r="P112" s="10" t="n">
        <x:v>45902</x:v>
      </x:c>
      <x:c r="Q112" s="10" t="n">
        <x:v>46148</x:v>
      </x:c>
      <x:c r="R112" s="2" t="str">
        <x:v>Same-product valuation: per 100</x:v>
      </x:c>
      <x:c r="S112" s="2" t="str">
        <x:v>Chris Lamitek Pouches priced product</x:v>
      </x:c>
      <x:c r="T112" s="15" t="n">
        <x:f>H112/J112</x:f>
        <x:v>0.0857</x:v>
      </x:c>
      <x:c r="U112" s="15" t="n">
        <x:f>IF(A112="WIRE",T112,IF(O112=1,I112*(1+IF(A112="POUC",Summary!$E$7,Summary!$K$7))/J112,"n.a."))</x:f>
        <x:v>0.09339</x:v>
      </x:c>
      <x:c r="V112" s="12" t="n">
        <x:f>SUM('PO detail'!$T$1751:$T$1755)</x:f>
        <x:v>1200</x:v>
      </x:c>
      <x:c r="W112" s="12" t="n">
        <x:f>SUMIFS('PO detail'!$T$1751:$T$1755,'PO detail'!$Q$1751:$Q$1755,"Baseline PO cost")</x:f>
        <x:v>1200</x:v>
      </x:c>
      <x:c r="X112" s="12" t="n">
        <x:f>SUMIFS('PO detail'!$T$1751:$T$1755,'PO detail'!$Q$1751:$Q$1755,"Higher PO cost")</x:f>
        <x:v>0</x:v>
      </x:c>
      <x:c r="Y112" s="12" t="n">
        <x:f>E112-W112-X112</x:f>
        <x:v>0</x:v>
      </x:c>
      <x:c r="Z112" s="16" t="n">
        <x:f>E112*T112</x:f>
        <x:v>102.84</x:v>
      </x:c>
      <x:c r="AA112" s="16" t="n">
        <x:f>W112*T112</x:f>
        <x:v>102.84</x:v>
      </x:c>
      <x:c r="AB112" s="16" t="n">
        <x:f>X112*T112</x:f>
        <x:v>0</x:v>
      </x:c>
      <x:c r="AC112" s="16" t="n">
        <x:f>Y112*T112</x:f>
        <x:v>0</x:v>
      </x:c>
      <x:c r="AD112" s="16" t="n">
        <x:f>K112-Z112</x:f>
        <x:v>0</x:v>
      </x:c>
      <x:c r="AE112" s="16" t="n">
        <x:f>IF(ISNUMBER(U112),E112*(U112-T112),"n.a.")</x:f>
        <x:v>9.228000000000003</x:v>
      </x:c>
      <x:c r="AF112" s="12" t="n">
        <x:f>G112-SUM('PO detail'!$U$1751:$U$1755)</x:f>
        <x:v>4000</x:v>
      </x:c>
      <x:c r="AG112" s="16" t="n">
        <x:f>IF(ISNUMBER(U112),0,Z112)</x:f>
        <x:v>0</x:v>
      </x:c>
      <x:c r="AH112" s="17" t="str">
        <x:f>IF(AND(A112="WIRE",ISNUMBER(N112)),H112-N112,"n.a.")</x:f>
        <x:v>n.a.</x:v>
      </x:c>
    </x:row>
    <x:row r="113" ht="22" customHeight="1">
      <x:c r="A113" s="2" t="str">
        <x:v>WIRE</x:v>
      </x:c>
      <x:c r="B113" s="2" t="str">
        <x:v>60</x:v>
      </x:c>
      <x:c r="C113" s="2" t="str">
        <x:v>DL038WHT</x:v>
      </x:c>
      <x:c r="D113" s="2" t="str">
        <x:v>Botac Industrial Limited</x:v>
      </x:c>
      <x:c r="E113" s="7" t="n">
        <x:v>15100</x:v>
      </x:c>
      <x:c r="F113" s="7" t="n">
        <x:v>3058.33</x:v>
      </x:c>
      <x:c r="G113" s="7" t="n">
        <x:v>12000</x:v>
      </x:c>
      <x:c r="H113" s="8" t="n">
        <x:v>5.63</x:v>
      </x:c>
      <x:c r="I113" s="8" t="n">
        <x:v>0</x:v>
      </x:c>
      <x:c r="J113" s="2" t="n">
        <x:v>100</x:v>
      </x:c>
      <x:c r="K113" s="9" t="n">
        <x:v>850.13</x:v>
      </x:c>
      <x:c r="L113" s="8" t="n">
        <x:v>2.93</x:v>
      </x:c>
      <x:c r="M113" s="8"/>
      <x:c r="N113" s="8" t="n">
        <x:v>5.63</x:v>
      </x:c>
      <x:c r="O113" s="2" t="n">
        <x:v>1</x:v>
      </x:c>
      <x:c r="P113" s="10" t="n">
        <x:v>46237</x:v>
      </x:c>
      <x:c r="Q113" s="10" t="n">
        <x:v>44774</x:v>
      </x:c>
      <x:c r="R113" s="2" t="str">
        <x:v>Same-product valuation: per 100</x:v>
      </x:c>
      <x:c r="S113" s="2" t="str">
        <x:v>Hold current standard; Chris blended standards already applied</x:v>
      </x:c>
      <x:c r="T113" s="15" t="n">
        <x:f>H113/J113</x:f>
        <x:v>0.056299999999999996</x:v>
      </x:c>
      <x:c r="U113" s="15" t="n">
        <x:f>IF(A113="WIRE",T113,IF(O113=1,I113*(1+IF(A113="POUC",Summary!$E$7,Summary!$K$7))/J113,"n.a."))</x:f>
        <x:v>0.056299999999999996</x:v>
      </x:c>
      <x:c r="V113" s="12" t="n">
        <x:f>0</x:f>
        <x:v>0</x:v>
      </x:c>
      <x:c r="W113" s="12" t="n">
        <x:f>0</x:f>
        <x:v>0</x:v>
      </x:c>
      <x:c r="X113" s="12" t="n">
        <x:f>0</x:f>
        <x:v>0</x:v>
      </x:c>
      <x:c r="Y113" s="12" t="n">
        <x:f>E113-W113-X113</x:f>
        <x:v>15100</x:v>
      </x:c>
      <x:c r="Z113" s="16" t="n">
        <x:f>E113*T113</x:f>
        <x:v>850.1299999999999</x:v>
      </x:c>
      <x:c r="AA113" s="16" t="n">
        <x:f>W113*T113</x:f>
        <x:v>0</x:v>
      </x:c>
      <x:c r="AB113" s="16" t="n">
        <x:f>X113*T113</x:f>
        <x:v>0</x:v>
      </x:c>
      <x:c r="AC113" s="16" t="n">
        <x:f>Y113*T113</x:f>
        <x:v>850.1299999999999</x:v>
      </x:c>
      <x:c r="AD113" s="16" t="n">
        <x:f>K113-Z113</x:f>
        <x:v>1.1368683772161603e-13</x:v>
      </x:c>
      <x:c r="AE113" s="16" t="n">
        <x:f>IF(ISNUMBER(U113),E113*(U113-T113),"n.a.")</x:f>
        <x:v>0</x:v>
      </x:c>
      <x:c r="AF113" s="12" t="n">
        <x:f>G113-0</x:f>
        <x:v>12000</x:v>
      </x:c>
      <x:c r="AG113" s="16" t="n">
        <x:f>IF(ISNUMBER(U113),0,Z113)</x:f>
        <x:v>0</x:v>
      </x:c>
      <x:c r="AH113" s="17" t="n">
        <x:f>IF(AND(A113="WIRE",ISNUMBER(N113)),H113-N113,"n.a.")</x:f>
        <x:v>0</x:v>
      </x:c>
    </x:row>
    <x:row r="114" ht="22" customHeight="1">
      <x:c r="A114" s="2" t="str">
        <x:v>POUC</x:v>
      </x:c>
      <x:c r="B114" s="2" t="str">
        <x:v>60</x:v>
      </x:c>
      <x:c r="C114" s="2" t="str">
        <x:v>LMEN10</x:v>
      </x:c>
      <x:c r="D114" s="2" t="str">
        <x:v>LAMITEK USA, INC.</x:v>
      </x:c>
      <x:c r="E114" s="7" t="n">
        <x:v>7300</x:v>
      </x:c>
      <x:c r="F114" s="7" t="n">
        <x:v>3029.17</x:v>
      </x:c>
      <x:c r="G114" s="7" t="n">
        <x:v>18000</x:v>
      </x:c>
      <x:c r="H114" s="8" t="n">
        <x:v>29.84</x:v>
      </x:c>
      <x:c r="I114" s="8" t="n">
        <x:v>19.71</x:v>
      </x:c>
      <x:c r="J114" s="2" t="n">
        <x:v>100</x:v>
      </x:c>
      <x:c r="K114" s="9" t="n">
        <x:v>2178.32</x:v>
      </x:c>
      <x:c r="L114" s="8" t="n">
        <x:v>17.6</x:v>
      </x:c>
      <x:c r="M114" s="8" t="n">
        <x:v>19.712000000000003</x:v>
      </x:c>
      <x:c r="N114" s="8"/>
      <x:c r="O114" s="2" t="n">
        <x:v>1</x:v>
      </x:c>
      <x:c r="P114" s="10" t="n">
        <x:v>45902</x:v>
      </x:c>
      <x:c r="Q114" s="10" t="n">
        <x:v>46148</x:v>
      </x:c>
      <x:c r="R114" s="2" t="str">
        <x:v>Same-product valuation: per 100</x:v>
      </x:c>
      <x:c r="S114" s="2" t="str">
        <x:v>Chris Lamitek Pouches priced product</x:v>
      </x:c>
      <x:c r="T114" s="15" t="n">
        <x:f>H114/J114</x:f>
        <x:v>0.2984</x:v>
      </x:c>
      <x:c r="U114" s="15" t="n">
        <x:f>IF(A114="WIRE",T114,IF(O114=1,I114*(1+IF(A114="POUC",Summary!$E$7,Summary!$K$7))/J114,"n.a."))</x:f>
        <x:v>0.32521500000000003</x:v>
      </x:c>
      <x:c r="V114" s="12" t="n">
        <x:f>SUM('PO detail'!$T$1782:$T$1786)</x:f>
        <x:v>7300</x:v>
      </x:c>
      <x:c r="W114" s="12" t="n">
        <x:f>SUMIFS('PO detail'!$T$1782:$T$1786,'PO detail'!$Q$1782:$Q$1786,"Baseline PO cost")</x:f>
        <x:v>7300</x:v>
      </x:c>
      <x:c r="X114" s="12" t="n">
        <x:f>SUMIFS('PO detail'!$T$1782:$T$1786,'PO detail'!$Q$1782:$Q$1786,"Higher PO cost")</x:f>
        <x:v>0</x:v>
      </x:c>
      <x:c r="Y114" s="12" t="n">
        <x:f>E114-W114-X114</x:f>
        <x:v>0</x:v>
      </x:c>
      <x:c r="Z114" s="16" t="n">
        <x:f>E114*T114</x:f>
        <x:v>2178.32</x:v>
      </x:c>
      <x:c r="AA114" s="16" t="n">
        <x:f>W114*T114</x:f>
        <x:v>2178.32</x:v>
      </x:c>
      <x:c r="AB114" s="16" t="n">
        <x:f>X114*T114</x:f>
        <x:v>0</x:v>
      </x:c>
      <x:c r="AC114" s="16" t="n">
        <x:f>Y114*T114</x:f>
        <x:v>0</x:v>
      </x:c>
      <x:c r="AD114" s="16" t="n">
        <x:f>K114-Z114</x:f>
        <x:v>0</x:v>
      </x:c>
      <x:c r="AE114" s="16" t="n">
        <x:f>IF(ISNUMBER(U114),E114*(U114-T114),"n.a.")</x:f>
        <x:v>195.74950000000024</x:v>
      </x:c>
      <x:c r="AF114" s="12" t="n">
        <x:f>G114-SUM('PO detail'!$U$1782:$U$1786)</x:f>
        <x:v>6000</x:v>
      </x:c>
      <x:c r="AG114" s="16" t="n">
        <x:f>IF(ISNUMBER(U114),0,Z114)</x:f>
        <x:v>0</x:v>
      </x:c>
      <x:c r="AH114" s="17" t="str">
        <x:f>IF(AND(A114="WIRE",ISNUMBER(N114)),H114-N114,"n.a.")</x:f>
        <x:v>n.a.</x:v>
      </x:c>
    </x:row>
    <x:row r="115" ht="22" customHeight="1">
      <x:c r="A115" s="2" t="str">
        <x:v>COIL</x:v>
      </x:c>
      <x:c r="B115" s="2" t="str">
        <x:v>60</x:v>
      </x:c>
      <x:c r="C115" s="2" t="str">
        <x:v>16WHT12-4</x:v>
      </x:c>
      <x:c r="D115" s="2" t="str">
        <x:v>**PAY ACH** PVC SPIRAL SUPPLY</x:v>
      </x:c>
      <x:c r="E115" s="7" t="n">
        <x:v>15300</x:v>
      </x:c>
      <x:c r="F115" s="7" t="n">
        <x:v>3016.67</x:v>
      </x:c>
      <x:c r="G115" s="7" t="n">
        <x:v>0</x:v>
      </x:c>
      <x:c r="H115" s="8" t="n">
        <x:v>11.23</x:v>
      </x:c>
      <x:c r="I115" s="8" t="n">
        <x:v>9.95</x:v>
      </x:c>
      <x:c r="J115" s="2" t="n">
        <x:v>100</x:v>
      </x:c>
      <x:c r="K115" s="9" t="n">
        <x:v>1718.19</x:v>
      </x:c>
      <x:c r="L115" s="8" t="n">
        <x:v>9.95</x:v>
      </x:c>
      <x:c r="M115" s="8"/>
      <x:c r="N115" s="8"/>
      <x:c r="O115" s="2" t="n">
        <x:v>1</x:v>
      </x:c>
      <x:c r="P115" s="10" t="n">
        <x:v>46143</x:v>
      </x:c>
      <x:c r="Q115" s="10" t="n">
        <x:v>45810</x:v>
      </x:c>
      <x:c r="R115" s="2" t="str">
        <x:v>Same-product valuation: per 100</x:v>
      </x:c>
      <x:c r="S115" s="2" t="str">
        <x:v>Chris PVC Coil priced product</x:v>
      </x:c>
      <x:c r="T115" s="15" t="n">
        <x:f>H115/J115</x:f>
        <x:v>0.11230000000000001</x:v>
      </x:c>
      <x:c r="U115" s="15" t="n">
        <x:f>IF(A115="WIRE",T115,IF(O115=1,I115*(1+IF(A115="POUC",Summary!$E$7,Summary!$K$7))/J115,"n.a."))</x:f>
        <x:v>0.1099475</x:v>
      </x:c>
      <x:c r="V115" s="12" t="n">
        <x:f>SUM('PO detail'!$T$1152:$T$1158)</x:f>
        <x:v>15300</x:v>
      </x:c>
      <x:c r="W115" s="12" t="n">
        <x:f>SUMIFS('PO detail'!$T$1152:$T$1158,'PO detail'!$Q$1152:$Q$1158,"Baseline PO cost")</x:f>
        <x:v>15300</x:v>
      </x:c>
      <x:c r="X115" s="12" t="n">
        <x:f>SUMIFS('PO detail'!$T$1152:$T$1158,'PO detail'!$Q$1152:$Q$1158,"Higher PO cost")</x:f>
        <x:v>0</x:v>
      </x:c>
      <x:c r="Y115" s="12" t="n">
        <x:f>E115-W115-X115</x:f>
        <x:v>0</x:v>
      </x:c>
      <x:c r="Z115" s="16" t="n">
        <x:f>E115*T115</x:f>
        <x:v>1718.19</x:v>
      </x:c>
      <x:c r="AA115" s="16" t="n">
        <x:f>W115*T115</x:f>
        <x:v>1718.19</x:v>
      </x:c>
      <x:c r="AB115" s="16" t="n">
        <x:f>X115*T115</x:f>
        <x:v>0</x:v>
      </x:c>
      <x:c r="AC115" s="16" t="n">
        <x:f>Y115*T115</x:f>
        <x:v>0</x:v>
      </x:c>
      <x:c r="AD115" s="16" t="n">
        <x:f>K115-Z115</x:f>
        <x:v>0</x:v>
      </x:c>
      <x:c r="AE115" s="16" t="n">
        <x:f>IF(ISNUMBER(U115),E115*(U115-T115),"n.a.")</x:f>
        <x:v>-35.99325000000011</x:v>
      </x:c>
      <x:c r="AF115" s="12" t="n">
        <x:f>G115-SUM('PO detail'!$U$1152:$U$1158)</x:f>
        <x:v>0</x:v>
      </x:c>
      <x:c r="AG115" s="16" t="n">
        <x:f>IF(ISNUMBER(U115),0,Z115)</x:f>
        <x:v>0</x:v>
      </x:c>
      <x:c r="AH115" s="17" t="str">
        <x:f>IF(AND(A115="WIRE",ISNUMBER(N115)),H115-N115,"n.a.")</x:f>
        <x:v>n.a.</x:v>
      </x:c>
    </x:row>
    <x:row r="116" ht="22" customHeight="1">
      <x:c r="A116" s="2" t="str">
        <x:v>COIL</x:v>
      </x:c>
      <x:c r="B116" s="2" t="str">
        <x:v>60</x:v>
      </x:c>
      <x:c r="C116" s="2" t="str">
        <x:v>18WHT12-4</x:v>
      </x:c>
      <x:c r="D116" s="2" t="str">
        <x:v>**PAY ACH** PVC SPIRAL SUPPLY</x:v>
      </x:c>
      <x:c r="E116" s="7" t="n">
        <x:v>2900</x:v>
      </x:c>
      <x:c r="F116" s="7" t="n">
        <x:v>3008.33</x:v>
      </x:c>
      <x:c r="G116" s="7" t="n">
        <x:v>11200</x:v>
      </x:c>
      <x:c r="H116" s="8" t="n">
        <x:v>14.48</x:v>
      </x:c>
      <x:c r="I116" s="8" t="n">
        <x:v>12.84</x:v>
      </x:c>
      <x:c r="J116" s="2" t="n">
        <x:v>100</x:v>
      </x:c>
      <x:c r="K116" s="9" t="n">
        <x:v>419.92</x:v>
      </x:c>
      <x:c r="L116" s="8" t="n">
        <x:v>12.84</x:v>
      </x:c>
      <x:c r="M116" s="8"/>
      <x:c r="N116" s="8"/>
      <x:c r="O116" s="2" t="n">
        <x:v>1</x:v>
      </x:c>
      <x:c r="P116" s="10" t="n">
        <x:v>46143</x:v>
      </x:c>
      <x:c r="Q116" s="10" t="n">
        <x:v>45810</x:v>
      </x:c>
      <x:c r="R116" s="2" t="str">
        <x:v>Same-product valuation: per 100</x:v>
      </x:c>
      <x:c r="S116" s="2" t="str">
        <x:v>Chris PVC Coil priced product</x:v>
      </x:c>
      <x:c r="T116" s="15" t="n">
        <x:f>H116/J116</x:f>
        <x:v>0.1448</x:v>
      </x:c>
      <x:c r="U116" s="15" t="n">
        <x:f>IF(A116="WIRE",T116,IF(O116=1,I116*(1+IF(A116="POUC",Summary!$E$7,Summary!$K$7))/J116,"n.a."))</x:f>
        <x:v>0.141882</x:v>
      </x:c>
      <x:c r="V116" s="12" t="n">
        <x:f>SUM('PO detail'!$T$1177:$T$1184)</x:f>
        <x:v>2900</x:v>
      </x:c>
      <x:c r="W116" s="12" t="n">
        <x:f>SUMIFS('PO detail'!$T$1177:$T$1184,'PO detail'!$Q$1177:$Q$1184,"Baseline PO cost")</x:f>
        <x:v>2900</x:v>
      </x:c>
      <x:c r="X116" s="12" t="n">
        <x:f>SUMIFS('PO detail'!$T$1177:$T$1184,'PO detail'!$Q$1177:$Q$1184,"Higher PO cost")</x:f>
        <x:v>0</x:v>
      </x:c>
      <x:c r="Y116" s="12" t="n">
        <x:f>E116-W116-X116</x:f>
        <x:v>0</x:v>
      </x:c>
      <x:c r="Z116" s="16" t="n">
        <x:f>E116*T116</x:f>
        <x:v>419.92</x:v>
      </x:c>
      <x:c r="AA116" s="16" t="n">
        <x:f>W116*T116</x:f>
        <x:v>419.92</x:v>
      </x:c>
      <x:c r="AB116" s="16" t="n">
        <x:f>X116*T116</x:f>
        <x:v>0</x:v>
      </x:c>
      <x:c r="AC116" s="16" t="n">
        <x:f>Y116*T116</x:f>
        <x:v>0</x:v>
      </x:c>
      <x:c r="AD116" s="16" t="n">
        <x:f>K116-Z116</x:f>
        <x:v>0</x:v>
      </x:c>
      <x:c r="AE116" s="16" t="n">
        <x:f>IF(ISNUMBER(U116),E116*(U116-T116),"n.a.")</x:f>
        <x:v>-8.462200000000012</x:v>
      </x:c>
      <x:c r="AF116" s="12" t="n">
        <x:f>G116-SUM('PO detail'!$U$1177:$U$1184)</x:f>
        <x:v>0</x:v>
      </x:c>
      <x:c r="AG116" s="16" t="n">
        <x:f>IF(ISNUMBER(U116),0,Z116)</x:f>
        <x:v>0</x:v>
      </x:c>
      <x:c r="AH116" s="17" t="str">
        <x:f>IF(AND(A116="WIRE",ISNUMBER(N116)),H116-N116,"n.a.")</x:f>
        <x:v>n.a.</x:v>
      </x:c>
    </x:row>
    <x:row r="117" ht="22" customHeight="1">
      <x:c r="A117" s="2" t="str">
        <x:v>WIRE</x:v>
      </x:c>
      <x:c r="B117" s="2" t="str">
        <x:v>30</x:v>
      </x:c>
      <x:c r="C117" s="2" t="str">
        <x:v>DL716BLK</x:v>
      </x:c>
      <x:c r="D117" s="2" t="str">
        <x:v>Botac Industrial Limited</x:v>
      </x:c>
      <x:c r="E117" s="7" t="n">
        <x:v>600</x:v>
      </x:c>
      <x:c r="F117" s="7" t="n">
        <x:v>2991.67</x:v>
      </x:c>
      <x:c r="G117" s="7" t="n">
        <x:v>16000</x:v>
      </x:c>
      <x:c r="H117" s="8" t="n">
        <x:v>7.32</x:v>
      </x:c>
      <x:c r="I117" s="8" t="n">
        <x:v>0</x:v>
      </x:c>
      <x:c r="J117" s="2" t="n">
        <x:v>100</x:v>
      </x:c>
      <x:c r="K117" s="9" t="n">
        <x:v>43.92</x:v>
      </x:c>
      <x:c r="L117" s="8" t="n">
        <x:v>3.85</x:v>
      </x:c>
      <x:c r="M117" s="8"/>
      <x:c r="N117" s="8" t="n">
        <x:v>7.32</x:v>
      </x:c>
      <x:c r="O117" s="2" t="n">
        <x:v>1</x:v>
      </x:c>
      <x:c r="P117" s="10" t="n">
        <x:v>46237</x:v>
      </x:c>
      <x:c r="Q117" s="10" t="n">
        <x:v>44774</x:v>
      </x:c>
      <x:c r="R117" s="2" t="str">
        <x:v>Same-product valuation: per 100</x:v>
      </x:c>
      <x:c r="S117" s="2" t="str">
        <x:v>Hold current standard; Chris blended standards already applied</x:v>
      </x:c>
      <x:c r="T117" s="15" t="n">
        <x:f>H117/J117</x:f>
        <x:v>0.0732</x:v>
      </x:c>
      <x:c r="U117" s="15" t="n">
        <x:f>IF(A117="WIRE",T117,IF(O117=1,I117*(1+IF(A117="POUC",Summary!$E$7,Summary!$K$7))/J117,"n.a."))</x:f>
        <x:v>0.0732</x:v>
      </x:c>
      <x:c r="V117" s="12" t="n">
        <x:f>0</x:f>
        <x:v>0</x:v>
      </x:c>
      <x:c r="W117" s="12" t="n">
        <x:f>0</x:f>
        <x:v>0</x:v>
      </x:c>
      <x:c r="X117" s="12" t="n">
        <x:f>0</x:f>
        <x:v>0</x:v>
      </x:c>
      <x:c r="Y117" s="12" t="n">
        <x:f>E117-W117-X117</x:f>
        <x:v>600</x:v>
      </x:c>
      <x:c r="Z117" s="16" t="n">
        <x:f>E117*T117</x:f>
        <x:v>43.92</x:v>
      </x:c>
      <x:c r="AA117" s="16" t="n">
        <x:f>W117*T117</x:f>
        <x:v>0</x:v>
      </x:c>
      <x:c r="AB117" s="16" t="n">
        <x:f>X117*T117</x:f>
        <x:v>0</x:v>
      </x:c>
      <x:c r="AC117" s="16" t="n">
        <x:f>Y117*T117</x:f>
        <x:v>43.92</x:v>
      </x:c>
      <x:c r="AD117" s="16" t="n">
        <x:f>K117-Z117</x:f>
        <x:v>0</x:v>
      </x:c>
      <x:c r="AE117" s="16" t="n">
        <x:f>IF(ISNUMBER(U117),E117*(U117-T117),"n.a.")</x:f>
        <x:v>0</x:v>
      </x:c>
      <x:c r="AF117" s="12" t="n">
        <x:f>G117-0</x:f>
        <x:v>16000</x:v>
      </x:c>
      <x:c r="AG117" s="16" t="n">
        <x:f>IF(ISNUMBER(U117),0,Z117)</x:f>
        <x:v>0</x:v>
      </x:c>
      <x:c r="AH117" s="17" t="n">
        <x:f>IF(AND(A117="WIRE",ISNUMBER(N117)),H117-N117,"n.a.")</x:f>
        <x:v>0</x:v>
      </x:c>
    </x:row>
    <x:row r="118" ht="22" customHeight="1">
      <x:c r="A118" s="2" t="str">
        <x:v>COIL</x:v>
      </x:c>
      <x:c r="B118" s="2" t="str">
        <x:v>60</x:v>
      </x:c>
      <x:c r="C118" s="2" t="str">
        <x:v>6WHT12-4</x:v>
      </x:c>
      <x:c r="D118" s="2" t="str">
        <x:v>**PAY ACH** PVC SPIRAL SUPPLY</x:v>
      </x:c>
      <x:c r="E118" s="7" t="n">
        <x:v>17400</x:v>
      </x:c>
      <x:c r="F118" s="7" t="n">
        <x:v>2983.33</x:v>
      </x:c>
      <x:c r="G118" s="7" t="n">
        <x:v>0</x:v>
      </x:c>
      <x:c r="H118" s="8" t="n">
        <x:v>3.65</x:v>
      </x:c>
      <x:c r="I118" s="8" t="n">
        <x:v>3.23</x:v>
      </x:c>
      <x:c r="J118" s="2" t="n">
        <x:v>100</x:v>
      </x:c>
      <x:c r="K118" s="9" t="n">
        <x:v>635.1</x:v>
      </x:c>
      <x:c r="L118" s="8" t="n">
        <x:v>3.23</x:v>
      </x:c>
      <x:c r="M118" s="8"/>
      <x:c r="N118" s="8"/>
      <x:c r="O118" s="2" t="n">
        <x:v>1</x:v>
      </x:c>
      <x:c r="P118" s="10" t="n">
        <x:v>46143</x:v>
      </x:c>
      <x:c r="Q118" s="10" t="n">
        <x:v>45810</x:v>
      </x:c>
      <x:c r="R118" s="2" t="str">
        <x:v>Same-product valuation: per 100</x:v>
      </x:c>
      <x:c r="S118" s="2" t="str">
        <x:v>Chris PVC Coil priced product</x:v>
      </x:c>
      <x:c r="T118" s="15" t="n">
        <x:f>H118/J118</x:f>
        <x:v>0.0365</x:v>
      </x:c>
      <x:c r="U118" s="15" t="n">
        <x:f>IF(A118="WIRE",T118,IF(O118=1,I118*(1+IF(A118="POUC",Summary!$E$7,Summary!$K$7))/J118,"n.a."))</x:f>
        <x:v>0.0356915</x:v>
      </x:c>
      <x:c r="V118" s="12" t="n">
        <x:f>SUM('PO detail'!$T$1359:$T$1362)</x:f>
        <x:v>17400</x:v>
      </x:c>
      <x:c r="W118" s="12" t="n">
        <x:f>SUMIFS('PO detail'!$T$1359:$T$1362,'PO detail'!$Q$1359:$Q$1362,"Baseline PO cost")</x:f>
        <x:v>17400</x:v>
      </x:c>
      <x:c r="X118" s="12" t="n">
        <x:f>SUMIFS('PO detail'!$T$1359:$T$1362,'PO detail'!$Q$1359:$Q$1362,"Higher PO cost")</x:f>
        <x:v>0</x:v>
      </x:c>
      <x:c r="Y118" s="12" t="n">
        <x:f>E118-W118-X118</x:f>
        <x:v>0</x:v>
      </x:c>
      <x:c r="Z118" s="16" t="n">
        <x:f>E118*T118</x:f>
        <x:v>635.0999999999999</x:v>
      </x:c>
      <x:c r="AA118" s="16" t="n">
        <x:f>W118*T118</x:f>
        <x:v>635.0999999999999</x:v>
      </x:c>
      <x:c r="AB118" s="16" t="n">
        <x:f>X118*T118</x:f>
        <x:v>0</x:v>
      </x:c>
      <x:c r="AC118" s="16" t="n">
        <x:f>Y118*T118</x:f>
        <x:v>0</x:v>
      </x:c>
      <x:c r="AD118" s="16" t="n">
        <x:f>K118-Z118</x:f>
        <x:v>1.1368683772161603e-13</x:v>
      </x:c>
      <x:c r="AE118" s="16" t="n">
        <x:f>IF(ISNUMBER(U118),E118*(U118-T118),"n.a.")</x:f>
        <x:v>-14.067899999999943</x:v>
      </x:c>
      <x:c r="AF118" s="12" t="n">
        <x:f>G118-SUM('PO detail'!$U$1359:$U$1362)</x:f>
        <x:v>0</x:v>
      </x:c>
      <x:c r="AG118" s="16" t="n">
        <x:f>IF(ISNUMBER(U118),0,Z118)</x:f>
        <x:v>0</x:v>
      </x:c>
      <x:c r="AH118" s="17" t="str">
        <x:f>IF(AND(A118="WIRE",ISNUMBER(N118)),H118-N118,"n.a.")</x:f>
        <x:v>n.a.</x:v>
      </x:c>
    </x:row>
    <x:row r="119" ht="22" customHeight="1">
      <x:c r="A119" s="2" t="str">
        <x:v>POUC</x:v>
      </x:c>
      <x:c r="B119" s="2" t="str">
        <x:v>10</x:v>
      </x:c>
      <x:c r="C119" s="2" t="str">
        <x:v>CRC5</x:v>
      </x:c>
      <x:c r="D119" s="2" t="str">
        <x:v>LAMITEK USA, INC.</x:v>
      </x:c>
      <x:c r="E119" s="7" t="n">
        <x:v>2400</x:v>
      </x:c>
      <x:c r="F119" s="7" t="n">
        <x:v>2866.67</x:v>
      </x:c>
      <x:c r="G119" s="7" t="n">
        <x:v>0</x:v>
      </x:c>
      <x:c r="H119" s="8" t="n">
        <x:v>0.58</x:v>
      </x:c>
      <x:c r="I119" s="8" t="n">
        <x:v>0.38</x:v>
      </x:c>
      <x:c r="J119" s="2" t="n">
        <x:v>100</x:v>
      </x:c>
      <x:c r="K119" s="9" t="n">
        <x:v>13.92</x:v>
      </x:c>
      <x:c r="L119" s="8" t="n">
        <x:v>0.34</x:v>
      </x:c>
      <x:c r="M119" s="8" t="n">
        <x:v>0.3808000000000001</x:v>
      </x:c>
      <x:c r="N119" s="8"/>
      <x:c r="O119" s="2" t="n">
        <x:v>1</x:v>
      </x:c>
      <x:c r="P119" s="10" t="n">
        <x:v>45902</x:v>
      </x:c>
      <x:c r="Q119" s="10" t="n">
        <x:v>46148</x:v>
      </x:c>
      <x:c r="R119" s="2" t="str">
        <x:v>Same-product valuation: per 100</x:v>
      </x:c>
      <x:c r="S119" s="2" t="str">
        <x:v>Chris Lamitek Pouches priced product</x:v>
      </x:c>
      <x:c r="T119" s="15" t="n">
        <x:f>H119/J119</x:f>
        <x:v>0.0058</x:v>
      </x:c>
      <x:c r="U119" s="15" t="n">
        <x:f>IF(A119="WIRE",T119,IF(O119=1,I119*(1+IF(A119="POUC",Summary!$E$7,Summary!$K$7))/J119,"n.a."))</x:f>
        <x:v>0.00627</x:v>
      </x:c>
      <x:c r="V119" s="12" t="n">
        <x:f>0</x:f>
        <x:v>0</x:v>
      </x:c>
      <x:c r="W119" s="12" t="n">
        <x:f>0</x:f>
        <x:v>0</x:v>
      </x:c>
      <x:c r="X119" s="12" t="n">
        <x:f>0</x:f>
        <x:v>0</x:v>
      </x:c>
      <x:c r="Y119" s="12" t="n">
        <x:f>E119-W119-X119</x:f>
        <x:v>2400</x:v>
      </x:c>
      <x:c r="Z119" s="16" t="n">
        <x:f>E119*T119</x:f>
        <x:v>13.919999999999998</x:v>
      </x:c>
      <x:c r="AA119" s="16" t="n">
        <x:f>W119*T119</x:f>
        <x:v>0</x:v>
      </x:c>
      <x:c r="AB119" s="16" t="n">
        <x:f>X119*T119</x:f>
        <x:v>0</x:v>
      </x:c>
      <x:c r="AC119" s="16" t="n">
        <x:f>Y119*T119</x:f>
        <x:v>13.919999999999998</x:v>
      </x:c>
      <x:c r="AD119" s="16" t="n">
        <x:f>K119-Z119</x:f>
        <x:v>1.7763568394002505e-15</x:v>
      </x:c>
      <x:c r="AE119" s="16" t="n">
        <x:f>IF(ISNUMBER(U119),E119*(U119-T119),"n.a.")</x:f>
        <x:v>1.128000000000002</x:v>
      </x:c>
      <x:c r="AF119" s="12" t="n">
        <x:f>G119-0</x:f>
        <x:v>0</x:v>
      </x:c>
      <x:c r="AG119" s="16" t="n">
        <x:f>IF(ISNUMBER(U119),0,Z119)</x:f>
        <x:v>0</x:v>
      </x:c>
      <x:c r="AH119" s="17" t="str">
        <x:f>IF(AND(A119="WIRE",ISNUMBER(N119)),H119-N119,"n.a.")</x:f>
        <x:v>n.a.</x:v>
      </x:c>
    </x:row>
    <x:row r="120" ht="22" customHeight="1">
      <x:c r="A120" s="2" t="str">
        <x:v>POUC</x:v>
      </x:c>
      <x:c r="B120" s="2" t="str">
        <x:v>60</x:v>
      </x:c>
      <x:c r="C120" s="2" t="str">
        <x:v>LUGWO5</x:v>
      </x:c>
      <x:c r="D120" s="2" t="str">
        <x:v>LAMITEK USA, INC.</x:v>
      </x:c>
      <x:c r="E120" s="7" t="n">
        <x:v>56200</x:v>
      </x:c>
      <x:c r="F120" s="7" t="n">
        <x:v>2850</x:v>
      </x:c>
      <x:c r="G120" s="7" t="n">
        <x:v>0</x:v>
      </x:c>
      <x:c r="H120" s="8" t="n">
        <x:v>0.84</x:v>
      </x:c>
      <x:c r="I120" s="8" t="n">
        <x:v>0.55</x:v>
      </x:c>
      <x:c r="J120" s="2" t="n">
        <x:v>100</x:v>
      </x:c>
      <x:c r="K120" s="9" t="n">
        <x:v>472.08</x:v>
      </x:c>
      <x:c r="L120" s="8" t="n">
        <x:v>0.49</x:v>
      </x:c>
      <x:c r="M120" s="8" t="n">
        <x:v>0.5488000000000001</x:v>
      </x:c>
      <x:c r="N120" s="8"/>
      <x:c r="O120" s="2" t="n">
        <x:v>1</x:v>
      </x:c>
      <x:c r="P120" s="10" t="n">
        <x:v>45902</x:v>
      </x:c>
      <x:c r="Q120" s="10" t="n">
        <x:v>46148</x:v>
      </x:c>
      <x:c r="R120" s="2" t="str">
        <x:v>Same-product valuation: per 100</x:v>
      </x:c>
      <x:c r="S120" s="2" t="str">
        <x:v>Chris Lamitek Pouches priced product</x:v>
      </x:c>
      <x:c r="T120" s="15" t="n">
        <x:f>H120/J120</x:f>
        <x:v>0.0084</x:v>
      </x:c>
      <x:c r="U120" s="15" t="n">
        <x:f>IF(A120="WIRE",T120,IF(O120=1,I120*(1+IF(A120="POUC",Summary!$E$7,Summary!$K$7))/J120,"n.a."))</x:f>
        <x:v>0.009075</x:v>
      </x:c>
      <x:c r="V120" s="12" t="n">
        <x:f>0</x:f>
        <x:v>0</x:v>
      </x:c>
      <x:c r="W120" s="12" t="n">
        <x:f>0</x:f>
        <x:v>0</x:v>
      </x:c>
      <x:c r="X120" s="12" t="n">
        <x:f>0</x:f>
        <x:v>0</x:v>
      </x:c>
      <x:c r="Y120" s="12" t="n">
        <x:f>E120-W120-X120</x:f>
        <x:v>56200</x:v>
      </x:c>
      <x:c r="Z120" s="16" t="n">
        <x:f>E120*T120</x:f>
        <x:v>472.08</x:v>
      </x:c>
      <x:c r="AA120" s="16" t="n">
        <x:f>W120*T120</x:f>
        <x:v>0</x:v>
      </x:c>
      <x:c r="AB120" s="16" t="n">
        <x:f>X120*T120</x:f>
        <x:v>0</x:v>
      </x:c>
      <x:c r="AC120" s="16" t="n">
        <x:f>Y120*T120</x:f>
        <x:v>472.08</x:v>
      </x:c>
      <x:c r="AD120" s="16" t="n">
        <x:f>K120-Z120</x:f>
        <x:v>0</x:v>
      </x:c>
      <x:c r="AE120" s="16" t="n">
        <x:f>IF(ISNUMBER(U120),E120*(U120-T120),"n.a.")</x:f>
        <x:v>37.93500000000002</x:v>
      </x:c>
      <x:c r="AF120" s="12" t="n">
        <x:f>G120-0</x:f>
        <x:v>0</x:v>
      </x:c>
      <x:c r="AG120" s="16" t="n">
        <x:f>IF(ISNUMBER(U120),0,Z120)</x:f>
        <x:v>0</x:v>
      </x:c>
      <x:c r="AH120" s="17" t="str">
        <x:f>IF(AND(A120="WIRE",ISNUMBER(N120)),H120-N120,"n.a.")</x:f>
        <x:v>n.a.</x:v>
      </x:c>
    </x:row>
    <x:row r="121" ht="22" customHeight="1">
      <x:c r="A121" s="2" t="str">
        <x:v>WIRE</x:v>
      </x:c>
      <x:c r="B121" s="2" t="str">
        <x:v>10</x:v>
      </x:c>
      <x:c r="C121" s="2" t="str">
        <x:v>DL078BLK</x:v>
      </x:c>
      <x:c r="D121" s="2" t="str">
        <x:v>Botac Industrial Limited</x:v>
      </x:c>
      <x:c r="E121" s="7" t="n">
        <x:v>19250</x:v>
      </x:c>
      <x:c r="F121" s="7" t="n">
        <x:v>2829.16</x:v>
      </x:c>
      <x:c r="G121" s="7" t="n">
        <x:v>5000</x:v>
      </x:c>
      <x:c r="H121" s="8" t="n">
        <x:v>16.33</x:v>
      </x:c>
      <x:c r="I121" s="8" t="n">
        <x:v>8.58</x:v>
      </x:c>
      <x:c r="J121" s="2" t="n">
        <x:v>100</x:v>
      </x:c>
      <x:c r="K121" s="9" t="n">
        <x:v>3143.5249999999996</x:v>
      </x:c>
      <x:c r="L121" s="8" t="n">
        <x:v>8.58</x:v>
      </x:c>
      <x:c r="M121" s="8"/>
      <x:c r="N121" s="8" t="n">
        <x:v>16.33</x:v>
      </x:c>
      <x:c r="O121" s="2" t="n">
        <x:v>1</x:v>
      </x:c>
      <x:c r="P121" s="10" t="n">
        <x:v>46237</x:v>
      </x:c>
      <x:c r="Q121" s="10" t="n">
        <x:v>44774</x:v>
      </x:c>
      <x:c r="R121" s="2" t="str">
        <x:v>Same-product valuation: per 100</x:v>
      </x:c>
      <x:c r="S121" s="2" t="str">
        <x:v>Hold current standard; Chris blended standards already applied</x:v>
      </x:c>
      <x:c r="T121" s="15" t="n">
        <x:f>H121/J121</x:f>
        <x:v>0.16329999999999997</x:v>
      </x:c>
      <x:c r="U121" s="15" t="n">
        <x:f>IF(A121="WIRE",T121,IF(O121=1,I121*(1+IF(A121="POUC",Summary!$E$7,Summary!$K$7))/J121,"n.a."))</x:f>
        <x:v>0.16329999999999997</x:v>
      </x:c>
      <x:c r="V121" s="12" t="n">
        <x:f>SUM('PO detail'!$T$1961:$T$1965)</x:f>
        <x:v>19250</x:v>
      </x:c>
      <x:c r="W121" s="12" t="n">
        <x:f>SUMIFS('PO detail'!$T$1961:$T$1965,'PO detail'!$Q$1961:$Q$1965,"Baseline PO cost")</x:f>
        <x:v>19250</x:v>
      </x:c>
      <x:c r="X121" s="12" t="n">
        <x:f>SUMIFS('PO detail'!$T$1961:$T$1965,'PO detail'!$Q$1961:$Q$1965,"Higher PO cost")</x:f>
        <x:v>0</x:v>
      </x:c>
      <x:c r="Y121" s="12" t="n">
        <x:f>E121-W121-X121</x:f>
        <x:v>0</x:v>
      </x:c>
      <x:c r="Z121" s="16" t="n">
        <x:f>E121*T121</x:f>
        <x:v>3143.5249999999996</x:v>
      </x:c>
      <x:c r="AA121" s="16" t="n">
        <x:f>W121*T121</x:f>
        <x:v>3143.5249999999996</x:v>
      </x:c>
      <x:c r="AB121" s="16" t="n">
        <x:f>X121*T121</x:f>
        <x:v>0</x:v>
      </x:c>
      <x:c r="AC121" s="16" t="n">
        <x:f>Y121*T121</x:f>
        <x:v>0</x:v>
      </x:c>
      <x:c r="AD121" s="16" t="n">
        <x:f>K121-Z121</x:f>
        <x:v>0</x:v>
      </x:c>
      <x:c r="AE121" s="16" t="n">
        <x:f>IF(ISNUMBER(U121),E121*(U121-T121),"n.a.")</x:f>
        <x:v>0</x:v>
      </x:c>
      <x:c r="AF121" s="12" t="n">
        <x:f>G121-SUM('PO detail'!$U$1961:$U$1965)</x:f>
        <x:v>0</x:v>
      </x:c>
      <x:c r="AG121" s="16" t="n">
        <x:f>IF(ISNUMBER(U121),0,Z121)</x:f>
        <x:v>0</x:v>
      </x:c>
      <x:c r="AH121" s="17" t="n">
        <x:f>IF(AND(A121="WIRE",ISNUMBER(N121)),H121-N121,"n.a.")</x:f>
        <x:v>0</x:v>
      </x:c>
    </x:row>
    <x:row r="122" ht="22" customHeight="1">
      <x:c r="A122" s="2" t="str">
        <x:v>COIL</x:v>
      </x:c>
      <x:c r="B122" s="2" t="str">
        <x:v>60</x:v>
      </x:c>
      <x:c r="C122" s="2" t="str">
        <x:v>8BLK36-4</x:v>
      </x:c>
      <x:c r="D122" s="2" t="str">
        <x:v>**PAY ACH** PVC SPIRAL SUPPLY</x:v>
      </x:c>
      <x:c r="E122" s="7" t="n">
        <x:v>9800</x:v>
      </x:c>
      <x:c r="F122" s="7" t="n">
        <x:v>2816.67</x:v>
      </x:c>
      <x:c r="G122" s="7" t="n">
        <x:v>1500</x:v>
      </x:c>
      <x:c r="H122" s="8" t="n">
        <x:v>12.11</x:v>
      </x:c>
      <x:c r="I122" s="8" t="n">
        <x:v>10.74</x:v>
      </x:c>
      <x:c r="J122" s="2" t="n">
        <x:v>100</x:v>
      </x:c>
      <x:c r="K122" s="9" t="n">
        <x:v>1186.78</x:v>
      </x:c>
      <x:c r="L122" s="8" t="n">
        <x:v>10.74</x:v>
      </x:c>
      <x:c r="M122" s="8"/>
      <x:c r="N122" s="8"/>
      <x:c r="O122" s="2" t="n">
        <x:v>1</x:v>
      </x:c>
      <x:c r="P122" s="10" t="n">
        <x:v>46143</x:v>
      </x:c>
      <x:c r="Q122" s="10" t="n">
        <x:v>45810</x:v>
      </x:c>
      <x:c r="R122" s="2" t="str">
        <x:v>Same-product valuation: per 100</x:v>
      </x:c>
      <x:c r="S122" s="2" t="str">
        <x:v>Chris PVC Coil priced product</x:v>
      </x:c>
      <x:c r="T122" s="15" t="n">
        <x:f>H122/J122</x:f>
        <x:v>0.1211</x:v>
      </x:c>
      <x:c r="U122" s="15" t="n">
        <x:f>IF(A122="WIRE",T122,IF(O122=1,I122*(1+IF(A122="POUC",Summary!$E$7,Summary!$K$7))/J122,"n.a."))</x:f>
        <x:v>0.11867699999999999</x:v>
      </x:c>
      <x:c r="V122" s="12" t="n">
        <x:f>SUM('PO detail'!$T$1397:$T$1405)</x:f>
        <x:v>9800</x:v>
      </x:c>
      <x:c r="W122" s="12" t="n">
        <x:f>SUMIFS('PO detail'!$T$1397:$T$1405,'PO detail'!$Q$1397:$Q$1405,"Baseline PO cost")</x:f>
        <x:v>9800</x:v>
      </x:c>
      <x:c r="X122" s="12" t="n">
        <x:f>SUMIFS('PO detail'!$T$1397:$T$1405,'PO detail'!$Q$1397:$Q$1405,"Higher PO cost")</x:f>
        <x:v>0</x:v>
      </x:c>
      <x:c r="Y122" s="12" t="n">
        <x:f>E122-W122-X122</x:f>
        <x:v>0</x:v>
      </x:c>
      <x:c r="Z122" s="16" t="n">
        <x:f>E122*T122</x:f>
        <x:v>1186.78</x:v>
      </x:c>
      <x:c r="AA122" s="16" t="n">
        <x:f>W122*T122</x:f>
        <x:v>1186.78</x:v>
      </x:c>
      <x:c r="AB122" s="16" t="n">
        <x:f>X122*T122</x:f>
        <x:v>0</x:v>
      </x:c>
      <x:c r="AC122" s="16" t="n">
        <x:f>Y122*T122</x:f>
        <x:v>0</x:v>
      </x:c>
      <x:c r="AD122" s="16" t="n">
        <x:f>K122-Z122</x:f>
        <x:v>0</x:v>
      </x:c>
      <x:c r="AE122" s="16" t="n">
        <x:f>IF(ISNUMBER(U122),E122*(U122-T122),"n.a.")</x:f>
        <x:v>-23.74540000000008</x:v>
      </x:c>
      <x:c r="AF122" s="12" t="n">
        <x:f>G122-SUM('PO detail'!$U$1397:$U$1405)</x:f>
        <x:v>0</x:v>
      </x:c>
      <x:c r="AG122" s="16" t="n">
        <x:f>IF(ISNUMBER(U122),0,Z122)</x:f>
        <x:v>0</x:v>
      </x:c>
      <x:c r="AH122" s="17" t="str">
        <x:f>IF(AND(A122="WIRE",ISNUMBER(N122)),H122-N122,"n.a.")</x:f>
        <x:v>n.a.</x:v>
      </x:c>
    </x:row>
    <x:row r="123" ht="22" customHeight="1">
      <x:c r="A123" s="2" t="str">
        <x:v>WIRE</x:v>
      </x:c>
      <x:c r="B123" s="2" t="str">
        <x:v>10</x:v>
      </x:c>
      <x:c r="C123" s="2" t="str">
        <x:v>DL916SIL</x:v>
      </x:c>
      <x:c r="D123" s="2" t="str">
        <x:v>Botac Industrial Limited</x:v>
      </x:c>
      <x:c r="E123" s="7" t="n">
        <x:v>9000</x:v>
      </x:c>
      <x:c r="F123" s="7" t="n">
        <x:v>2808.33</x:v>
      </x:c>
      <x:c r="G123" s="7" t="n">
        <x:v>29000</x:v>
      </x:c>
      <x:c r="H123" s="8" t="n">
        <x:v>10.41</x:v>
      </x:c>
      <x:c r="I123" s="8" t="n">
        <x:v>5.98</x:v>
      </x:c>
      <x:c r="J123" s="2" t="n">
        <x:v>100</x:v>
      </x:c>
      <x:c r="K123" s="9" t="n">
        <x:v>936.9</x:v>
      </x:c>
      <x:c r="L123" s="8" t="n">
        <x:v>5.98</x:v>
      </x:c>
      <x:c r="M123" s="8"/>
      <x:c r="N123" s="8" t="n">
        <x:v>10.41</x:v>
      </x:c>
      <x:c r="O123" s="2" t="n">
        <x:v>1</x:v>
      </x:c>
      <x:c r="P123" s="10" t="n">
        <x:v>46237</x:v>
      </x:c>
      <x:c r="Q123" s="10" t="n">
        <x:v>44774</x:v>
      </x:c>
      <x:c r="R123" s="2" t="str">
        <x:v>Same-product valuation: per 100</x:v>
      </x:c>
      <x:c r="S123" s="2" t="str">
        <x:v>Hold current standard; Chris blended standards already applied</x:v>
      </x:c>
      <x:c r="T123" s="15" t="n">
        <x:f>H123/J123</x:f>
        <x:v>0.1041</x:v>
      </x:c>
      <x:c r="U123" s="15" t="n">
        <x:f>IF(A123="WIRE",T123,IF(O123=1,I123*(1+IF(A123="POUC",Summary!$E$7,Summary!$K$7))/J123,"n.a."))</x:f>
        <x:v>0.1041</x:v>
      </x:c>
      <x:c r="V123" s="12" t="n">
        <x:f>SUM('PO detail'!$T$2035:$T$2038)</x:f>
        <x:v>9000</x:v>
      </x:c>
      <x:c r="W123" s="12" t="n">
        <x:f>SUMIFS('PO detail'!$T$2035:$T$2038,'PO detail'!$Q$2035:$Q$2038,"Baseline PO cost")</x:f>
        <x:v>9000</x:v>
      </x:c>
      <x:c r="X123" s="12" t="n">
        <x:f>SUMIFS('PO detail'!$T$2035:$T$2038,'PO detail'!$Q$2035:$Q$2038,"Higher PO cost")</x:f>
        <x:v>0</x:v>
      </x:c>
      <x:c r="Y123" s="12" t="n">
        <x:f>E123-W123-X123</x:f>
        <x:v>0</x:v>
      </x:c>
      <x:c r="Z123" s="16" t="n">
        <x:f>E123*T123</x:f>
        <x:v>936.9</x:v>
      </x:c>
      <x:c r="AA123" s="16" t="n">
        <x:f>W123*T123</x:f>
        <x:v>936.9</x:v>
      </x:c>
      <x:c r="AB123" s="16" t="n">
        <x:f>X123*T123</x:f>
        <x:v>0</x:v>
      </x:c>
      <x:c r="AC123" s="16" t="n">
        <x:f>Y123*T123</x:f>
        <x:v>0</x:v>
      </x:c>
      <x:c r="AD123" s="16" t="n">
        <x:f>K123-Z123</x:f>
        <x:v>0</x:v>
      </x:c>
      <x:c r="AE123" s="16" t="n">
        <x:f>IF(ISNUMBER(U123),E123*(U123-T123),"n.a.")</x:f>
        <x:v>0</x:v>
      </x:c>
      <x:c r="AF123" s="12" t="n">
        <x:f>G123-SUM('PO detail'!$U$2035:$U$2038)</x:f>
        <x:v>0</x:v>
      </x:c>
      <x:c r="AG123" s="16" t="n">
        <x:f>IF(ISNUMBER(U123),0,Z123)</x:f>
        <x:v>0</x:v>
      </x:c>
      <x:c r="AH123" s="17" t="n">
        <x:f>IF(AND(A123="WIRE",ISNUMBER(N123)),H123-N123,"n.a.")</x:f>
        <x:v>0</x:v>
      </x:c>
    </x:row>
    <x:row r="124" ht="22" customHeight="1">
      <x:c r="A124" s="2" t="str">
        <x:v>WIRE</x:v>
      </x:c>
      <x:c r="B124" s="2" t="str">
        <x:v>10</x:v>
      </x:c>
      <x:c r="C124" s="2" t="str">
        <x:v>DL012WHT</x:v>
      </x:c>
      <x:c r="D124" s="2" t="str">
        <x:v>Botac Industrial Limited</x:v>
      </x:c>
      <x:c r="E124" s="7" t="n">
        <x:v>23100</x:v>
      </x:c>
      <x:c r="F124" s="7" t="n">
        <x:v>2800</x:v>
      </x:c>
      <x:c r="G124" s="7" t="n">
        <x:v>10000</x:v>
      </x:c>
      <x:c r="H124" s="8" t="n">
        <x:v>8.26</x:v>
      </x:c>
      <x:c r="I124" s="8" t="n">
        <x:v>4.33</x:v>
      </x:c>
      <x:c r="J124" s="2" t="n">
        <x:v>100</x:v>
      </x:c>
      <x:c r="K124" s="9" t="n">
        <x:v>1908.06</x:v>
      </x:c>
      <x:c r="L124" s="8" t="n">
        <x:v>4.33</x:v>
      </x:c>
      <x:c r="M124" s="8"/>
      <x:c r="N124" s="8" t="n">
        <x:v>8.26</x:v>
      </x:c>
      <x:c r="O124" s="2" t="n">
        <x:v>1</x:v>
      </x:c>
      <x:c r="P124" s="10" t="n">
        <x:v>46237</x:v>
      </x:c>
      <x:c r="Q124" s="10" t="n">
        <x:v>44774</x:v>
      </x:c>
      <x:c r="R124" s="2" t="str">
        <x:v>Same-product valuation: per 100</x:v>
      </x:c>
      <x:c r="S124" s="2" t="str">
        <x:v>Hold current standard; Chris blended standards already applied</x:v>
      </x:c>
      <x:c r="T124" s="15" t="n">
        <x:f>H124/J124</x:f>
        <x:v>0.08259999999999999</x:v>
      </x:c>
      <x:c r="U124" s="15" t="n">
        <x:f>IF(A124="WIRE",T124,IF(O124=1,I124*(1+IF(A124="POUC",Summary!$E$7,Summary!$K$7))/J124,"n.a."))</x:f>
        <x:v>0.08259999999999999</x:v>
      </x:c>
      <x:c r="V124" s="12" t="n">
        <x:f>SUM('PO detail'!$T$1890:$T$1893)</x:f>
        <x:v>23100</x:v>
      </x:c>
      <x:c r="W124" s="12" t="n">
        <x:f>SUMIFS('PO detail'!$T$1890:$T$1893,'PO detail'!$Q$1890:$Q$1893,"Baseline PO cost")</x:f>
        <x:v>23100</x:v>
      </x:c>
      <x:c r="X124" s="12" t="n">
        <x:f>SUMIFS('PO detail'!$T$1890:$T$1893,'PO detail'!$Q$1890:$Q$1893,"Higher PO cost")</x:f>
        <x:v>0</x:v>
      </x:c>
      <x:c r="Y124" s="12" t="n">
        <x:f>E124-W124-X124</x:f>
        <x:v>0</x:v>
      </x:c>
      <x:c r="Z124" s="16" t="n">
        <x:f>E124*T124</x:f>
        <x:v>1908.06</x:v>
      </x:c>
      <x:c r="AA124" s="16" t="n">
        <x:f>W124*T124</x:f>
        <x:v>1908.06</x:v>
      </x:c>
      <x:c r="AB124" s="16" t="n">
        <x:f>X124*T124</x:f>
        <x:v>0</x:v>
      </x:c>
      <x:c r="AC124" s="16" t="n">
        <x:f>Y124*T124</x:f>
        <x:v>0</x:v>
      </x:c>
      <x:c r="AD124" s="16" t="n">
        <x:f>K124-Z124</x:f>
        <x:v>0</x:v>
      </x:c>
      <x:c r="AE124" s="16" t="n">
        <x:f>IF(ISNUMBER(U124),E124*(U124-T124),"n.a.")</x:f>
        <x:v>0</x:v>
      </x:c>
      <x:c r="AF124" s="12" t="n">
        <x:f>G124-SUM('PO detail'!$U$1890:$U$1893)</x:f>
        <x:v>0</x:v>
      </x:c>
      <x:c r="AG124" s="16" t="n">
        <x:f>IF(ISNUMBER(U124),0,Z124)</x:f>
        <x:v>0</x:v>
      </x:c>
      <x:c r="AH124" s="17" t="n">
        <x:f>IF(AND(A124="WIRE",ISNUMBER(N124)),H124-N124,"n.a.")</x:f>
        <x:v>0</x:v>
      </x:c>
    </x:row>
    <x:row r="125" ht="22" customHeight="1">
      <x:c r="A125" s="2" t="str">
        <x:v>POUC</x:v>
      </x:c>
      <x:c r="B125" s="2" t="str">
        <x:v>60</x:v>
      </x:c>
      <x:c r="C125" s="2" t="str">
        <x:v>IBM7</x:v>
      </x:c>
      <x:c r="D125" s="2" t="str">
        <x:v>LAMITEK USA, INC.</x:v>
      </x:c>
      <x:c r="E125" s="7" t="n">
        <x:v>21200</x:v>
      </x:c>
      <x:c r="F125" s="7" t="n">
        <x:v>2791.67</x:v>
      </x:c>
      <x:c r="G125" s="7" t="n">
        <x:v>10000</x:v>
      </x:c>
      <x:c r="H125" s="8" t="n">
        <x:v>0.83</x:v>
      </x:c>
      <x:c r="I125" s="8" t="n">
        <x:v>0.54</x:v>
      </x:c>
      <x:c r="J125" s="2" t="n">
        <x:v>100</x:v>
      </x:c>
      <x:c r="K125" s="9" t="n">
        <x:v>175.96</x:v>
      </x:c>
      <x:c r="L125" s="8" t="n">
        <x:v>0.48</x:v>
      </x:c>
      <x:c r="M125" s="8" t="n">
        <x:v>0.5376000000000001</x:v>
      </x:c>
      <x:c r="N125" s="8"/>
      <x:c r="O125" s="2" t="n">
        <x:v>1</x:v>
      </x:c>
      <x:c r="P125" s="10" t="n">
        <x:v>45902</x:v>
      </x:c>
      <x:c r="Q125" s="10" t="n">
        <x:v>46148</x:v>
      </x:c>
      <x:c r="R125" s="2" t="str">
        <x:v>Same-product valuation: per 100</x:v>
      </x:c>
      <x:c r="S125" s="2" t="str">
        <x:v>Chris Lamitek Pouches priced product</x:v>
      </x:c>
      <x:c r="T125" s="15" t="n">
        <x:f>H125/J125</x:f>
        <x:v>0.0083</x:v>
      </x:c>
      <x:c r="U125" s="15" t="n">
        <x:f>IF(A125="WIRE",T125,IF(O125=1,I125*(1+IF(A125="POUC",Summary!$E$7,Summary!$K$7))/J125,"n.a."))</x:f>
        <x:v>0.00891</x:v>
      </x:c>
      <x:c r="V125" s="12" t="n">
        <x:f>SUM('PO detail'!$T$1737:$T$1738)</x:f>
        <x:v>21200</x:v>
      </x:c>
      <x:c r="W125" s="12" t="n">
        <x:f>SUMIFS('PO detail'!$T$1737:$T$1738,'PO detail'!$Q$1737:$Q$1738,"Baseline PO cost")</x:f>
        <x:v>21200</x:v>
      </x:c>
      <x:c r="X125" s="12" t="n">
        <x:f>SUMIFS('PO detail'!$T$1737:$T$1738,'PO detail'!$Q$1737:$Q$1738,"Higher PO cost")</x:f>
        <x:v>0</x:v>
      </x:c>
      <x:c r="Y125" s="12" t="n">
        <x:f>E125-W125-X125</x:f>
        <x:v>0</x:v>
      </x:c>
      <x:c r="Z125" s="16" t="n">
        <x:f>E125*T125</x:f>
        <x:v>175.96</x:v>
      </x:c>
      <x:c r="AA125" s="16" t="n">
        <x:f>W125*T125</x:f>
        <x:v>175.96</x:v>
      </x:c>
      <x:c r="AB125" s="16" t="n">
        <x:f>X125*T125</x:f>
        <x:v>0</x:v>
      </x:c>
      <x:c r="AC125" s="16" t="n">
        <x:f>Y125*T125</x:f>
        <x:v>0</x:v>
      </x:c>
      <x:c r="AD125" s="16" t="n">
        <x:f>K125-Z125</x:f>
        <x:v>0</x:v>
      </x:c>
      <x:c r="AE125" s="16" t="n">
        <x:f>IF(ISNUMBER(U125),E125*(U125-T125),"n.a.")</x:f>
        <x:v>12.931999999999988</x:v>
      </x:c>
      <x:c r="AF125" s="12" t="n">
        <x:f>G125-SUM('PO detail'!$U$1737:$U$1738)</x:f>
        <x:v>10000</x:v>
      </x:c>
      <x:c r="AG125" s="16" t="n">
        <x:f>IF(ISNUMBER(U125),0,Z125)</x:f>
        <x:v>0</x:v>
      </x:c>
      <x:c r="AH125" s="17" t="str">
        <x:f>IF(AND(A125="WIRE",ISNUMBER(N125)),H125-N125,"n.a.")</x:f>
        <x:v>n.a.</x:v>
      </x:c>
    </x:row>
    <x:row r="126" ht="22" customHeight="1">
      <x:c r="A126" s="2" t="str">
        <x:v>COIL</x:v>
      </x:c>
      <x:c r="B126" s="2" t="str">
        <x:v>10</x:v>
      </x:c>
      <x:c r="C126" s="2" t="str">
        <x:v>6BLK36-4</x:v>
      </x:c>
      <x:c r="D126" s="2" t="str">
        <x:v>**PAY ACH** PVC SPIRAL SUPPLY</x:v>
      </x:c>
      <x:c r="E126" s="7" t="n">
        <x:v>4700</x:v>
      </x:c>
      <x:c r="F126" s="7" t="n">
        <x:v>2775</x:v>
      </x:c>
      <x:c r="G126" s="7" t="n">
        <x:v>10000</x:v>
      </x:c>
      <x:c r="H126" s="8" t="n">
        <x:v>10.99</x:v>
      </x:c>
      <x:c r="I126" s="8" t="n">
        <x:v>9.74</x:v>
      </x:c>
      <x:c r="J126" s="2" t="n">
        <x:v>100</x:v>
      </x:c>
      <x:c r="K126" s="9" t="n">
        <x:v>516.53</x:v>
      </x:c>
      <x:c r="L126" s="8" t="n">
        <x:v>9.74</x:v>
      </x:c>
      <x:c r="M126" s="8"/>
      <x:c r="N126" s="8"/>
      <x:c r="O126" s="2" t="n">
        <x:v>1</x:v>
      </x:c>
      <x:c r="P126" s="10" t="n">
        <x:v>46143</x:v>
      </x:c>
      <x:c r="Q126" s="10" t="n">
        <x:v>45810</x:v>
      </x:c>
      <x:c r="R126" s="2" t="str">
        <x:v>Same-product valuation: per 100</x:v>
      </x:c>
      <x:c r="S126" s="2" t="str">
        <x:v>Chris PVC Coil priced product</x:v>
      </x:c>
      <x:c r="T126" s="15" t="n">
        <x:f>H126/J126</x:f>
        <x:v>0.1099</x:v>
      </x:c>
      <x:c r="U126" s="15" t="n">
        <x:f>IF(A126="WIRE",T126,IF(O126=1,I126*(1+IF(A126="POUC",Summary!$E$7,Summary!$K$7))/J126,"n.a."))</x:f>
        <x:v>0.107627</x:v>
      </x:c>
      <x:c r="V126" s="12" t="n">
        <x:f>SUM('PO detail'!$T$451:$T$457)</x:f>
        <x:v>4700</x:v>
      </x:c>
      <x:c r="W126" s="12" t="n">
        <x:f>SUMIFS('PO detail'!$T$451:$T$457,'PO detail'!$Q$451:$Q$457,"Baseline PO cost")</x:f>
        <x:v>4700</x:v>
      </x:c>
      <x:c r="X126" s="12" t="n">
        <x:f>SUMIFS('PO detail'!$T$451:$T$457,'PO detail'!$Q$451:$Q$457,"Higher PO cost")</x:f>
        <x:v>0</x:v>
      </x:c>
      <x:c r="Y126" s="12" t="n">
        <x:f>E126-W126-X126</x:f>
        <x:v>0</x:v>
      </x:c>
      <x:c r="Z126" s="16" t="n">
        <x:f>E126*T126</x:f>
        <x:v>516.53</x:v>
      </x:c>
      <x:c r="AA126" s="16" t="n">
        <x:f>W126*T126</x:f>
        <x:v>516.53</x:v>
      </x:c>
      <x:c r="AB126" s="16" t="n">
        <x:f>X126*T126</x:f>
        <x:v>0</x:v>
      </x:c>
      <x:c r="AC126" s="16" t="n">
        <x:f>Y126*T126</x:f>
        <x:v>0</x:v>
      </x:c>
      <x:c r="AD126" s="16" t="n">
        <x:f>K126-Z126</x:f>
        <x:v>0</x:v>
      </x:c>
      <x:c r="AE126" s="16" t="n">
        <x:f>IF(ISNUMBER(U126),E126*(U126-T126),"n.a.")</x:f>
        <x:v>-10.683099999999987</x:v>
      </x:c>
      <x:c r="AF126" s="12" t="n">
        <x:f>G126-SUM('PO detail'!$U$451:$U$457)</x:f>
        <x:v>0</x:v>
      </x:c>
      <x:c r="AG126" s="16" t="n">
        <x:f>IF(ISNUMBER(U126),0,Z126)</x:f>
        <x:v>0</x:v>
      </x:c>
      <x:c r="AH126" s="17" t="str">
        <x:f>IF(AND(A126="WIRE",ISNUMBER(N126)),H126-N126,"n.a.")</x:f>
        <x:v>n.a.</x:v>
      </x:c>
    </x:row>
    <x:row r="127" ht="22" customHeight="1">
      <x:c r="A127" s="2" t="str">
        <x:v>COIL</x:v>
      </x:c>
      <x:c r="B127" s="2" t="str">
        <x:v>30</x:v>
      </x:c>
      <x:c r="C127" s="2" t="str">
        <x:v>22BLK12-4</x:v>
      </x:c>
      <x:c r="D127" s="2" t="str">
        <x:v>**PAY ACH** PVC SPIRAL SUPPLY</x:v>
      </x:c>
      <x:c r="E127" s="7" t="n">
        <x:v>5100</x:v>
      </x:c>
      <x:c r="F127" s="7" t="n">
        <x:v>2750</x:v>
      </x:c>
      <x:c r="G127" s="7" t="n">
        <x:v>5600</x:v>
      </x:c>
      <x:c r="H127" s="8" t="n">
        <x:v>13.21</x:v>
      </x:c>
      <x:c r="I127" s="8" t="n">
        <x:v>11.72</x:v>
      </x:c>
      <x:c r="J127" s="2" t="n">
        <x:v>100</x:v>
      </x:c>
      <x:c r="K127" s="9" t="n">
        <x:v>673.71</x:v>
      </x:c>
      <x:c r="L127" s="8" t="n">
        <x:v>11.72</x:v>
      </x:c>
      <x:c r="M127" s="8"/>
      <x:c r="N127" s="8"/>
      <x:c r="O127" s="2" t="n">
        <x:v>1</x:v>
      </x:c>
      <x:c r="P127" s="10" t="n">
        <x:v>46143</x:v>
      </x:c>
      <x:c r="Q127" s="10" t="n">
        <x:v>45810</x:v>
      </x:c>
      <x:c r="R127" s="2" t="str">
        <x:v>Same-product valuation: per 100</x:v>
      </x:c>
      <x:c r="S127" s="2" t="str">
        <x:v>Chris PVC Coil priced product</x:v>
      </x:c>
      <x:c r="T127" s="15" t="n">
        <x:f>H127/J127</x:f>
        <x:v>0.1321</x:v>
      </x:c>
      <x:c r="U127" s="15" t="n">
        <x:f>IF(A127="WIRE",T127,IF(O127=1,I127*(1+IF(A127="POUC",Summary!$E$7,Summary!$K$7))/J127,"n.a."))</x:f>
        <x:v>0.129506</x:v>
      </x:c>
      <x:c r="V127" s="12" t="n">
        <x:f>SUM('PO detail'!$T$847:$T$856)</x:f>
        <x:v>5100</x:v>
      </x:c>
      <x:c r="W127" s="12" t="n">
        <x:f>SUMIFS('PO detail'!$T$847:$T$856,'PO detail'!$Q$847:$Q$856,"Baseline PO cost")</x:f>
        <x:v>5100</x:v>
      </x:c>
      <x:c r="X127" s="12" t="n">
        <x:f>SUMIFS('PO detail'!$T$847:$T$856,'PO detail'!$Q$847:$Q$856,"Higher PO cost")</x:f>
        <x:v>0</x:v>
      </x:c>
      <x:c r="Y127" s="12" t="n">
        <x:f>E127-W127-X127</x:f>
        <x:v>0</x:v>
      </x:c>
      <x:c r="Z127" s="16" t="n">
        <x:f>E127*T127</x:f>
        <x:v>673.7099999999999</x:v>
      </x:c>
      <x:c r="AA127" s="16" t="n">
        <x:f>W127*T127</x:f>
        <x:v>673.7099999999999</x:v>
      </x:c>
      <x:c r="AB127" s="16" t="n">
        <x:f>X127*T127</x:f>
        <x:v>0</x:v>
      </x:c>
      <x:c r="AC127" s="16" t="n">
        <x:f>Y127*T127</x:f>
        <x:v>0</x:v>
      </x:c>
      <x:c r="AD127" s="16" t="n">
        <x:f>K127-Z127</x:f>
        <x:v>1.1368683772161603e-13</x:v>
      </x:c>
      <x:c r="AE127" s="16" t="n">
        <x:f>IF(ISNUMBER(U127),E127*(U127-T127),"n.a.")</x:f>
        <x:v>-13.229399999999924</x:v>
      </x:c>
      <x:c r="AF127" s="12" t="n">
        <x:f>G127-SUM('PO detail'!$U$847:$U$856)</x:f>
        <x:v>0</x:v>
      </x:c>
      <x:c r="AG127" s="16" t="n">
        <x:f>IF(ISNUMBER(U127),0,Z127)</x:f>
        <x:v>0</x:v>
      </x:c>
      <x:c r="AH127" s="17" t="str">
        <x:f>IF(AND(A127="WIRE",ISNUMBER(N127)),H127-N127,"n.a.")</x:f>
        <x:v>n.a.</x:v>
      </x:c>
    </x:row>
    <x:row r="128" ht="22" customHeight="1">
      <x:c r="A128" s="2" t="str">
        <x:v>COIL</x:v>
      </x:c>
      <x:c r="B128" s="2" t="str">
        <x:v>10</x:v>
      </x:c>
      <x:c r="C128" s="2" t="str">
        <x:v>9WHT12-4</x:v>
      </x:c>
      <x:c r="D128" s="2" t="str">
        <x:v>**PAY ACH** PVC SPIRAL SUPPLY</x:v>
      </x:c>
      <x:c r="E128" s="7" t="n">
        <x:v>2500</x:v>
      </x:c>
      <x:c r="F128" s="7" t="n">
        <x:v>2741.67</x:v>
      </x:c>
      <x:c r="G128" s="7" t="n">
        <x:v>14700</x:v>
      </x:c>
      <x:c r="H128" s="8" t="n">
        <x:v>4.78</x:v>
      </x:c>
      <x:c r="I128" s="8" t="n">
        <x:v>4.24</x:v>
      </x:c>
      <x:c r="J128" s="2" t="n">
        <x:v>100</x:v>
      </x:c>
      <x:c r="K128" s="9" t="n">
        <x:v>119.5</x:v>
      </x:c>
      <x:c r="L128" s="8" t="n">
        <x:v>4.24</x:v>
      </x:c>
      <x:c r="M128" s="8"/>
      <x:c r="N128" s="8"/>
      <x:c r="O128" s="2" t="n">
        <x:v>1</x:v>
      </x:c>
      <x:c r="P128" s="10" t="n">
        <x:v>46143</x:v>
      </x:c>
      <x:c r="Q128" s="10" t="n">
        <x:v>45810</x:v>
      </x:c>
      <x:c r="R128" s="2" t="str">
        <x:v>Same-product valuation: per 100</x:v>
      </x:c>
      <x:c r="S128" s="2" t="str">
        <x:v>Chris PVC Coil priced product</x:v>
      </x:c>
      <x:c r="T128" s="15" t="n">
        <x:f>H128/J128</x:f>
        <x:v>0.0478</x:v>
      </x:c>
      <x:c r="U128" s="15" t="n">
        <x:f>IF(A128="WIRE",T128,IF(O128=1,I128*(1+IF(A128="POUC",Summary!$E$7,Summary!$K$7))/J128,"n.a."))</x:f>
        <x:v>0.046852</x:v>
      </x:c>
      <x:c r="V128" s="12" t="n">
        <x:f>SUM('PO detail'!$T$585:$T$592)</x:f>
        <x:v>2500</x:v>
      </x:c>
      <x:c r="W128" s="12" t="n">
        <x:f>SUMIFS('PO detail'!$T$585:$T$592,'PO detail'!$Q$585:$Q$592,"Baseline PO cost")</x:f>
        <x:v>2500</x:v>
      </x:c>
      <x:c r="X128" s="12" t="n">
        <x:f>SUMIFS('PO detail'!$T$585:$T$592,'PO detail'!$Q$585:$Q$592,"Higher PO cost")</x:f>
        <x:v>0</x:v>
      </x:c>
      <x:c r="Y128" s="12" t="n">
        <x:f>E128-W128-X128</x:f>
        <x:v>0</x:v>
      </x:c>
      <x:c r="Z128" s="16" t="n">
        <x:f>E128*T128</x:f>
        <x:v>119.5</x:v>
      </x:c>
      <x:c r="AA128" s="16" t="n">
        <x:f>W128*T128</x:f>
        <x:v>119.5</x:v>
      </x:c>
      <x:c r="AB128" s="16" t="n">
        <x:f>X128*T128</x:f>
        <x:v>0</x:v>
      </x:c>
      <x:c r="AC128" s="16" t="n">
        <x:f>Y128*T128</x:f>
        <x:v>0</x:v>
      </x:c>
      <x:c r="AD128" s="16" t="n">
        <x:f>K128-Z128</x:f>
        <x:v>0</x:v>
      </x:c>
      <x:c r="AE128" s="16" t="n">
        <x:f>IF(ISNUMBER(U128),E128*(U128-T128),"n.a.")</x:f>
        <x:v>-2.3700000000000108</x:v>
      </x:c>
      <x:c r="AF128" s="12" t="n">
        <x:f>G128-SUM('PO detail'!$U$585:$U$592)</x:f>
        <x:v>0</x:v>
      </x:c>
      <x:c r="AG128" s="16" t="n">
        <x:f>IF(ISNUMBER(U128),0,Z128)</x:f>
        <x:v>0</x:v>
      </x:c>
      <x:c r="AH128" s="17" t="str">
        <x:f>IF(AND(A128="WIRE",ISNUMBER(N128)),H128-N128,"n.a.")</x:f>
        <x:v>n.a.</x:v>
      </x:c>
    </x:row>
    <x:row r="129" ht="22" customHeight="1">
      <x:c r="A129" s="2" t="str">
        <x:v>WIRE</x:v>
      </x:c>
      <x:c r="B129" s="2" t="str">
        <x:v>10</x:v>
      </x:c>
      <x:c r="C129" s="2" t="str">
        <x:v>DL001BLK</x:v>
      </x:c>
      <x:c r="D129" s="2" t="str">
        <x:v>Botac Industrial Limited</x:v>
      </x:c>
      <x:c r="E129" s="7" t="n">
        <x:v>23350</x:v>
      </x:c>
      <x:c r="F129" s="7" t="n">
        <x:v>2716.66</x:v>
      </x:c>
      <x:c r="G129" s="7" t="n">
        <x:v>7000</x:v>
      </x:c>
      <x:c r="H129" s="8" t="n">
        <x:v>19.14</x:v>
      </x:c>
      <x:c r="I129" s="8" t="n">
        <x:v>10.06</x:v>
      </x:c>
      <x:c r="J129" s="2" t="n">
        <x:v>100</x:v>
      </x:c>
      <x:c r="K129" s="9" t="n">
        <x:v>4469.1900000000005</x:v>
      </x:c>
      <x:c r="L129" s="8" t="n">
        <x:v>10.06</x:v>
      </x:c>
      <x:c r="M129" s="8"/>
      <x:c r="N129" s="8" t="n">
        <x:v>19.14</x:v>
      </x:c>
      <x:c r="O129" s="2" t="n">
        <x:v>1</x:v>
      </x:c>
      <x:c r="P129" s="10" t="n">
        <x:v>46237</x:v>
      </x:c>
      <x:c r="Q129" s="10" t="n">
        <x:v>44774</x:v>
      </x:c>
      <x:c r="R129" s="2" t="str">
        <x:v>Same-product valuation: per 100</x:v>
      </x:c>
      <x:c r="S129" s="2" t="str">
        <x:v>Hold current standard; Chris blended standards already applied</x:v>
      </x:c>
      <x:c r="T129" s="15" t="n">
        <x:f>H129/J129</x:f>
        <x:v>0.19140000000000001</x:v>
      </x:c>
      <x:c r="U129" s="15" t="n">
        <x:f>IF(A129="WIRE",T129,IF(O129=1,I129*(1+IF(A129="POUC",Summary!$E$7,Summary!$K$7))/J129,"n.a."))</x:f>
        <x:v>0.19140000000000001</x:v>
      </x:c>
      <x:c r="V129" s="12" t="n">
        <x:f>SUM('PO detail'!$T$1861:$T$1865)</x:f>
        <x:v>23350</x:v>
      </x:c>
      <x:c r="W129" s="12" t="n">
        <x:f>SUMIFS('PO detail'!$T$1861:$T$1865,'PO detail'!$Q$1861:$Q$1865,"Baseline PO cost")</x:f>
        <x:v>23350</x:v>
      </x:c>
      <x:c r="X129" s="12" t="n">
        <x:f>SUMIFS('PO detail'!$T$1861:$T$1865,'PO detail'!$Q$1861:$Q$1865,"Higher PO cost")</x:f>
        <x:v>0</x:v>
      </x:c>
      <x:c r="Y129" s="12" t="n">
        <x:f>E129-W129-X129</x:f>
        <x:v>0</x:v>
      </x:c>
      <x:c r="Z129" s="16" t="n">
        <x:f>E129*T129</x:f>
        <x:v>4469.1900000000005</x:v>
      </x:c>
      <x:c r="AA129" s="16" t="n">
        <x:f>W129*T129</x:f>
        <x:v>4469.1900000000005</x:v>
      </x:c>
      <x:c r="AB129" s="16" t="n">
        <x:f>X129*T129</x:f>
        <x:v>0</x:v>
      </x:c>
      <x:c r="AC129" s="16" t="n">
        <x:f>Y129*T129</x:f>
        <x:v>0</x:v>
      </x:c>
      <x:c r="AD129" s="16" t="n">
        <x:f>K129-Z129</x:f>
        <x:v>0</x:v>
      </x:c>
      <x:c r="AE129" s="16" t="n">
        <x:f>IF(ISNUMBER(U129),E129*(U129-T129),"n.a.")</x:f>
        <x:v>0</x:v>
      </x:c>
      <x:c r="AF129" s="12" t="n">
        <x:f>G129-SUM('PO detail'!$U$1861:$U$1865)</x:f>
        <x:v>0</x:v>
      </x:c>
      <x:c r="AG129" s="16" t="n">
        <x:f>IF(ISNUMBER(U129),0,Z129)</x:f>
        <x:v>0</x:v>
      </x:c>
      <x:c r="AH129" s="17" t="n">
        <x:f>IF(AND(A129="WIRE",ISNUMBER(N129)),H129-N129,"n.a.")</x:f>
        <x:v>0</x:v>
      </x:c>
    </x:row>
    <x:row r="130" ht="22" customHeight="1">
      <x:c r="A130" s="2" t="str">
        <x:v>POUC</x:v>
      </x:c>
      <x:c r="B130" s="2" t="str">
        <x:v>30</x:v>
      </x:c>
      <x:c r="C130" s="2" t="str">
        <x:v>BUS5</x:v>
      </x:c>
      <x:c r="D130" s="2" t="str">
        <x:v>LAMITEK USA, INC.</x:v>
      </x:c>
      <x:c r="E130" s="7" t="n">
        <x:v>29600</x:v>
      </x:c>
      <x:c r="F130" s="7" t="n">
        <x:v>2708.33</x:v>
      </x:c>
      <x:c r="G130" s="7" t="n">
        <x:v>0</x:v>
      </x:c>
      <x:c r="H130" s="8" t="n">
        <x:v>0.69</x:v>
      </x:c>
      <x:c r="I130" s="8" t="n">
        <x:v>0.46</x:v>
      </x:c>
      <x:c r="J130" s="2" t="n">
        <x:v>100</x:v>
      </x:c>
      <x:c r="K130" s="9" t="n">
        <x:v>204.24</x:v>
      </x:c>
      <x:c r="L130" s="8" t="n">
        <x:v>0.41</x:v>
      </x:c>
      <x:c r="M130" s="8" t="n">
        <x:v>0.4592</x:v>
      </x:c>
      <x:c r="N130" s="8"/>
      <x:c r="O130" s="2" t="n">
        <x:v>1</x:v>
      </x:c>
      <x:c r="P130" s="10" t="n">
        <x:v>45902</x:v>
      </x:c>
      <x:c r="Q130" s="10" t="n">
        <x:v>46148</x:v>
      </x:c>
      <x:c r="R130" s="2" t="str">
        <x:v>Same-product valuation: per 100</x:v>
      </x:c>
      <x:c r="S130" s="2" t="str">
        <x:v>Chris Lamitek Pouches priced product</x:v>
      </x:c>
      <x:c r="T130" s="15" t="n">
        <x:f>H130/J130</x:f>
        <x:v>0.0069</x:v>
      </x:c>
      <x:c r="U130" s="15" t="n">
        <x:f>IF(A130="WIRE",T130,IF(O130=1,I130*(1+IF(A130="POUC",Summary!$E$7,Summary!$K$7))/J130,"n.a."))</x:f>
        <x:v>0.00759</x:v>
      </x:c>
      <x:c r="V130" s="12" t="n">
        <x:f>SUM('PO detail'!$T$1621:$T$1622)</x:f>
        <x:v>29600</x:v>
      </x:c>
      <x:c r="W130" s="12" t="n">
        <x:f>SUMIFS('PO detail'!$T$1621:$T$1622,'PO detail'!$Q$1621:$Q$1622,"Baseline PO cost")</x:f>
        <x:v>29600</x:v>
      </x:c>
      <x:c r="X130" s="12" t="n">
        <x:f>SUMIFS('PO detail'!$T$1621:$T$1622,'PO detail'!$Q$1621:$Q$1622,"Higher PO cost")</x:f>
        <x:v>0</x:v>
      </x:c>
      <x:c r="Y130" s="12" t="n">
        <x:f>E130-W130-X130</x:f>
        <x:v>0</x:v>
      </x:c>
      <x:c r="Z130" s="16" t="n">
        <x:f>E130*T130</x:f>
        <x:v>204.24</x:v>
      </x:c>
      <x:c r="AA130" s="16" t="n">
        <x:f>W130*T130</x:f>
        <x:v>204.24</x:v>
      </x:c>
      <x:c r="AB130" s="16" t="n">
        <x:f>X130*T130</x:f>
        <x:v>0</x:v>
      </x:c>
      <x:c r="AC130" s="16" t="n">
        <x:f>Y130*T130</x:f>
        <x:v>0</x:v>
      </x:c>
      <x:c r="AD130" s="16" t="n">
        <x:f>K130-Z130</x:f>
        <x:v>0</x:v>
      </x:c>
      <x:c r="AE130" s="16" t="n">
        <x:f>IF(ISNUMBER(U130),E130*(U130-T130),"n.a.")</x:f>
        <x:v>20.424000000000014</x:v>
      </x:c>
      <x:c r="AF130" s="12" t="n">
        <x:f>G130-SUM('PO detail'!$U$1621:$U$1622)</x:f>
        <x:v>0</x:v>
      </x:c>
      <x:c r="AG130" s="16" t="n">
        <x:f>IF(ISNUMBER(U130),0,Z130)</x:f>
        <x:v>0</x:v>
      </x:c>
      <x:c r="AH130" s="17" t="str">
        <x:f>IF(AND(A130="WIRE",ISNUMBER(N130)),H130-N130,"n.a.")</x:f>
        <x:v>n.a.</x:v>
      </x:c>
    </x:row>
    <x:row r="131" ht="22" customHeight="1">
      <x:c r="A131" s="2" t="str">
        <x:v>COIL</x:v>
      </x:c>
      <x:c r="B131" s="2" t="str">
        <x:v>60</x:v>
      </x:c>
      <x:c r="C131" s="2" t="str">
        <x:v>32BLK12-4</x:v>
      </x:c>
      <x:c r="D131" s="2" t="str">
        <x:v>**PAY ACH** PVC SPIRAL SUPPLY</x:v>
      </x:c>
      <x:c r="E131" s="7" t="n">
        <x:v>2600</x:v>
      </x:c>
      <x:c r="F131" s="7" t="n">
        <x:v>2700</x:v>
      </x:c>
      <x:c r="G131" s="7" t="n">
        <x:v>10800</x:v>
      </x:c>
      <x:c r="H131" s="8" t="n">
        <x:v>19.97</x:v>
      </x:c>
      <x:c r="I131" s="8" t="n">
        <x:v>17.71</x:v>
      </x:c>
      <x:c r="J131" s="2" t="n">
        <x:v>100</x:v>
      </x:c>
      <x:c r="K131" s="9" t="n">
        <x:v>519.22</x:v>
      </x:c>
      <x:c r="L131" s="8" t="n">
        <x:v>17.71</x:v>
      </x:c>
      <x:c r="M131" s="8"/>
      <x:c r="N131" s="8"/>
      <x:c r="O131" s="2" t="n">
        <x:v>1</x:v>
      </x:c>
      <x:c r="P131" s="10" t="n">
        <x:v>46143</x:v>
      </x:c>
      <x:c r="Q131" s="10" t="n">
        <x:v>45810</x:v>
      </x:c>
      <x:c r="R131" s="2" t="str">
        <x:v>Same-product valuation: per 100</x:v>
      </x:c>
      <x:c r="S131" s="2" t="str">
        <x:v>Chris PVC Coil priced product</x:v>
      </x:c>
      <x:c r="T131" s="15" t="n">
        <x:f>H131/J131</x:f>
        <x:v>0.1997</x:v>
      </x:c>
      <x:c r="U131" s="15" t="n">
        <x:f>IF(A131="WIRE",T131,IF(O131=1,I131*(1+IF(A131="POUC",Summary!$E$7,Summary!$K$7))/J131,"n.a."))</x:f>
        <x:v>0.1956955</x:v>
      </x:c>
      <x:c r="V131" s="12" t="n">
        <x:f>SUM('PO detail'!$T$1279:$T$1288)</x:f>
        <x:v>2600</x:v>
      </x:c>
      <x:c r="W131" s="12" t="n">
        <x:f>SUMIFS('PO detail'!$T$1279:$T$1288,'PO detail'!$Q$1279:$Q$1288,"Baseline PO cost")</x:f>
        <x:v>2600</x:v>
      </x:c>
      <x:c r="X131" s="12" t="n">
        <x:f>SUMIFS('PO detail'!$T$1279:$T$1288,'PO detail'!$Q$1279:$Q$1288,"Higher PO cost")</x:f>
        <x:v>0</x:v>
      </x:c>
      <x:c r="Y131" s="12" t="n">
        <x:f>E131-W131-X131</x:f>
        <x:v>0</x:v>
      </x:c>
      <x:c r="Z131" s="16" t="n">
        <x:f>E131*T131</x:f>
        <x:v>519.22</x:v>
      </x:c>
      <x:c r="AA131" s="16" t="n">
        <x:f>W131*T131</x:f>
        <x:v>519.22</x:v>
      </x:c>
      <x:c r="AB131" s="16" t="n">
        <x:f>X131*T131</x:f>
        <x:v>0</x:v>
      </x:c>
      <x:c r="AC131" s="16" t="n">
        <x:f>Y131*T131</x:f>
        <x:v>0</x:v>
      </x:c>
      <x:c r="AD131" s="16" t="n">
        <x:f>K131-Z131</x:f>
        <x:v>0</x:v>
      </x:c>
      <x:c r="AE131" s="16" t="n">
        <x:f>IF(ISNUMBER(U131),E131*(U131-T131),"n.a.")</x:f>
        <x:v>-10.411699999999986</x:v>
      </x:c>
      <x:c r="AF131" s="12" t="n">
        <x:f>G131-SUM('PO detail'!$U$1279:$U$1288)</x:f>
        <x:v>0</x:v>
      </x:c>
      <x:c r="AG131" s="16" t="n">
        <x:f>IF(ISNUMBER(U131),0,Z131)</x:f>
        <x:v>0</x:v>
      </x:c>
      <x:c r="AH131" s="17" t="str">
        <x:f>IF(AND(A131="WIRE",ISNUMBER(N131)),H131-N131,"n.a.")</x:f>
        <x:v>n.a.</x:v>
      </x:c>
    </x:row>
    <x:row r="132" ht="22" customHeight="1">
      <x:c r="A132" s="2" t="str">
        <x:v>COIL</x:v>
      </x:c>
      <x:c r="B132" s="2" t="str">
        <x:v>10</x:v>
      </x:c>
      <x:c r="C132" s="2" t="str">
        <x:v>10NAV12-4</x:v>
      </x:c>
      <x:c r="D132" s="2" t="str">
        <x:v>**PAY ACH** PVC SPIRAL SUPPLY</x:v>
      </x:c>
      <x:c r="E132" s="7" t="n">
        <x:v>10900</x:v>
      </x:c>
      <x:c r="F132" s="7" t="n">
        <x:v>2666.67</x:v>
      </x:c>
      <x:c r="G132" s="7" t="n">
        <x:v>0</x:v>
      </x:c>
      <x:c r="H132" s="8" t="n">
        <x:v>5.84</x:v>
      </x:c>
      <x:c r="I132" s="8" t="n">
        <x:v>5.18</x:v>
      </x:c>
      <x:c r="J132" s="2" t="n">
        <x:v>100</x:v>
      </x:c>
      <x:c r="K132" s="9" t="n">
        <x:v>636.5600000000001</x:v>
      </x:c>
      <x:c r="L132" s="8" t="n">
        <x:v>5.18</x:v>
      </x:c>
      <x:c r="M132" s="8"/>
      <x:c r="N132" s="8"/>
      <x:c r="O132" s="2" t="n">
        <x:v>1</x:v>
      </x:c>
      <x:c r="P132" s="10" t="n">
        <x:v>46143</x:v>
      </x:c>
      <x:c r="Q132" s="10" t="n">
        <x:v>45810</x:v>
      </x:c>
      <x:c r="R132" s="2" t="str">
        <x:v>Same-product valuation: per 100</x:v>
      </x:c>
      <x:c r="S132" s="2" t="str">
        <x:v>Chris PVC Coil priced product</x:v>
      </x:c>
      <x:c r="T132" s="15" t="n">
        <x:f>H132/J132</x:f>
        <x:v>0.0584</x:v>
      </x:c>
      <x:c r="U132" s="15" t="n">
        <x:f>IF(A132="WIRE",T132,IF(O132=1,I132*(1+IF(A132="POUC",Summary!$E$7,Summary!$K$7))/J132,"n.a."))</x:f>
        <x:v>0.057239</x:v>
      </x:c>
      <x:c r="V132" s="12" t="n">
        <x:f>SUM('PO detail'!$T$37:$T$42)</x:f>
        <x:v>10900</x:v>
      </x:c>
      <x:c r="W132" s="12" t="n">
        <x:f>SUMIFS('PO detail'!$T$37:$T$42,'PO detail'!$Q$37:$Q$42,"Baseline PO cost")</x:f>
        <x:v>10900</x:v>
      </x:c>
      <x:c r="X132" s="12" t="n">
        <x:f>SUMIFS('PO detail'!$T$37:$T$42,'PO detail'!$Q$37:$Q$42,"Higher PO cost")</x:f>
        <x:v>0</x:v>
      </x:c>
      <x:c r="Y132" s="12" t="n">
        <x:f>E132-W132-X132</x:f>
        <x:v>0</x:v>
      </x:c>
      <x:c r="Z132" s="16" t="n">
        <x:f>E132*T132</x:f>
        <x:v>636.5600000000001</x:v>
      </x:c>
      <x:c r="AA132" s="16" t="n">
        <x:f>W132*T132</x:f>
        <x:v>636.5600000000001</x:v>
      </x:c>
      <x:c r="AB132" s="16" t="n">
        <x:f>X132*T132</x:f>
        <x:v>0</x:v>
      </x:c>
      <x:c r="AC132" s="16" t="n">
        <x:f>Y132*T132</x:f>
        <x:v>0</x:v>
      </x:c>
      <x:c r="AD132" s="16" t="n">
        <x:f>K132-Z132</x:f>
        <x:v>0</x:v>
      </x:c>
      <x:c r="AE132" s="16" t="n">
        <x:f>IF(ISNUMBER(U132),E132*(U132-T132),"n.a.")</x:f>
        <x:v>-12.654900000000024</x:v>
      </x:c>
      <x:c r="AF132" s="12" t="n">
        <x:f>G132-SUM('PO detail'!$U$37:$U$42)</x:f>
        <x:v>0</x:v>
      </x:c>
      <x:c r="AG132" s="16" t="n">
        <x:f>IF(ISNUMBER(U132),0,Z132)</x:f>
        <x:v>0</x:v>
      </x:c>
      <x:c r="AH132" s="17" t="str">
        <x:f>IF(AND(A132="WIRE",ISNUMBER(N132)),H132-N132,"n.a.")</x:f>
        <x:v>n.a.</x:v>
      </x:c>
    </x:row>
    <x:row r="133" ht="22" customHeight="1">
      <x:c r="A133" s="2" t="str">
        <x:v>COIL</x:v>
      </x:c>
      <x:c r="B133" s="2" t="str">
        <x:v>10</x:v>
      </x:c>
      <x:c r="C133" s="2" t="str">
        <x:v>6NAV12-4</x:v>
      </x:c>
      <x:c r="D133" s="2" t="str">
        <x:v>**PAY ACH** PVC SPIRAL SUPPLY</x:v>
      </x:c>
      <x:c r="E133" s="7" t="n">
        <x:v>4900</x:v>
      </x:c>
      <x:c r="F133" s="7" t="n">
        <x:v>2666.67</x:v>
      </x:c>
      <x:c r="G133" s="7" t="n">
        <x:v>17500</x:v>
      </x:c>
      <x:c r="H133" s="8" t="n">
        <x:v>3.65</x:v>
      </x:c>
      <x:c r="I133" s="8" t="n">
        <x:v>3.23</x:v>
      </x:c>
      <x:c r="J133" s="2" t="n">
        <x:v>100</x:v>
      </x:c>
      <x:c r="K133" s="9" t="n">
        <x:v>178.85</x:v>
      </x:c>
      <x:c r="L133" s="8" t="n">
        <x:v>3.23</x:v>
      </x:c>
      <x:c r="M133" s="8"/>
      <x:c r="N133" s="8"/>
      <x:c r="O133" s="2" t="n">
        <x:v>1</x:v>
      </x:c>
      <x:c r="P133" s="10" t="n">
        <x:v>46143</x:v>
      </x:c>
      <x:c r="Q133" s="10" t="n">
        <x:v>45810</x:v>
      </x:c>
      <x:c r="R133" s="2" t="str">
        <x:v>Same-product valuation: per 100</x:v>
      </x:c>
      <x:c r="S133" s="2" t="str">
        <x:v>Chris PVC Coil priced product</x:v>
      </x:c>
      <x:c r="T133" s="15" t="n">
        <x:f>H133/J133</x:f>
        <x:v>0.0365</x:v>
      </x:c>
      <x:c r="U133" s="15" t="n">
        <x:f>IF(A133="WIRE",T133,IF(O133=1,I133*(1+IF(A133="POUC",Summary!$E$7,Summary!$K$7))/J133,"n.a."))</x:f>
        <x:v>0.0356915</x:v>
      </x:c>
      <x:c r="V133" s="12" t="n">
        <x:f>SUM('PO detail'!$T$459:$T$466)</x:f>
        <x:v>4900</x:v>
      </x:c>
      <x:c r="W133" s="12" t="n">
        <x:f>SUMIFS('PO detail'!$T$459:$T$466,'PO detail'!$Q$459:$Q$466,"Baseline PO cost")</x:f>
        <x:v>4900</x:v>
      </x:c>
      <x:c r="X133" s="12" t="n">
        <x:f>SUMIFS('PO detail'!$T$459:$T$466,'PO detail'!$Q$459:$Q$466,"Higher PO cost")</x:f>
        <x:v>0</x:v>
      </x:c>
      <x:c r="Y133" s="12" t="n">
        <x:f>E133-W133-X133</x:f>
        <x:v>0</x:v>
      </x:c>
      <x:c r="Z133" s="16" t="n">
        <x:f>E133*T133</x:f>
        <x:v>178.85</x:v>
      </x:c>
      <x:c r="AA133" s="16" t="n">
        <x:f>W133*T133</x:f>
        <x:v>178.85</x:v>
      </x:c>
      <x:c r="AB133" s="16" t="n">
        <x:f>X133*T133</x:f>
        <x:v>0</x:v>
      </x:c>
      <x:c r="AC133" s="16" t="n">
        <x:f>Y133*T133</x:f>
        <x:v>0</x:v>
      </x:c>
      <x:c r="AD133" s="16" t="n">
        <x:f>K133-Z133</x:f>
        <x:v>0</x:v>
      </x:c>
      <x:c r="AE133" s="16" t="n">
        <x:f>IF(ISNUMBER(U133),E133*(U133-T133),"n.a.")</x:f>
        <x:v>-3.961649999999984</x:v>
      </x:c>
      <x:c r="AF133" s="12" t="n">
        <x:f>G133-SUM('PO detail'!$U$459:$U$466)</x:f>
        <x:v>0</x:v>
      </x:c>
      <x:c r="AG133" s="16" t="n">
        <x:f>IF(ISNUMBER(U133),0,Z133)</x:f>
        <x:v>0</x:v>
      </x:c>
      <x:c r="AH133" s="17" t="str">
        <x:f>IF(AND(A133="WIRE",ISNUMBER(N133)),H133-N133,"n.a.")</x:f>
        <x:v>n.a.</x:v>
      </x:c>
    </x:row>
    <x:row r="134" ht="22" customHeight="1">
      <x:c r="A134" s="2" t="str">
        <x:v>COIL</x:v>
      </x:c>
      <x:c r="B134" s="2" t="str">
        <x:v>30</x:v>
      </x:c>
      <x:c r="C134" s="2" t="str">
        <x:v>13BLK12-4</x:v>
      </x:c>
      <x:c r="D134" s="2" t="str">
        <x:v>**PAY ACH** PVC SPIRAL SUPPLY</x:v>
      </x:c>
      <x:c r="E134" s="7" t="n">
        <x:v>4500</x:v>
      </x:c>
      <x:c r="F134" s="7" t="n">
        <x:v>2658.33</x:v>
      </x:c>
      <x:c r="G134" s="7" t="n">
        <x:v>10500</x:v>
      </x:c>
      <x:c r="H134" s="8" t="n">
        <x:v>6.74</x:v>
      </x:c>
      <x:c r="I134" s="8" t="n">
        <x:v>5.97</x:v>
      </x:c>
      <x:c r="J134" s="2" t="n">
        <x:v>100</x:v>
      </x:c>
      <x:c r="K134" s="9" t="n">
        <x:v>303.3</x:v>
      </x:c>
      <x:c r="L134" s="8" t="n">
        <x:v>5.97</x:v>
      </x:c>
      <x:c r="M134" s="8"/>
      <x:c r="N134" s="8"/>
      <x:c r="O134" s="2" t="n">
        <x:v>1</x:v>
      </x:c>
      <x:c r="P134" s="10" t="n">
        <x:v>46143</x:v>
      </x:c>
      <x:c r="Q134" s="10" t="n">
        <x:v>45810</x:v>
      </x:c>
      <x:c r="R134" s="2" t="str">
        <x:v>Same-product valuation: per 100</x:v>
      </x:c>
      <x:c r="S134" s="2" t="str">
        <x:v>Chris PVC Coil priced product</x:v>
      </x:c>
      <x:c r="T134" s="15" t="n">
        <x:f>H134/J134</x:f>
        <x:v>0.0674</x:v>
      </x:c>
      <x:c r="U134" s="15" t="n">
        <x:f>IF(A134="WIRE",T134,IF(O134=1,I134*(1+IF(A134="POUC",Summary!$E$7,Summary!$K$7))/J134,"n.a."))</x:f>
        <x:v>0.0659685</x:v>
      </x:c>
      <x:c r="V134" s="12" t="n">
        <x:f>SUM('PO detail'!$T$750:$T$756)</x:f>
        <x:v>4500</x:v>
      </x:c>
      <x:c r="W134" s="12" t="n">
        <x:f>SUMIFS('PO detail'!$T$750:$T$756,'PO detail'!$Q$750:$Q$756,"Baseline PO cost")</x:f>
        <x:v>4500</x:v>
      </x:c>
      <x:c r="X134" s="12" t="n">
        <x:f>SUMIFS('PO detail'!$T$750:$T$756,'PO detail'!$Q$750:$Q$756,"Higher PO cost")</x:f>
        <x:v>0</x:v>
      </x:c>
      <x:c r="Y134" s="12" t="n">
        <x:f>E134-W134-X134</x:f>
        <x:v>0</x:v>
      </x:c>
      <x:c r="Z134" s="16" t="n">
        <x:f>E134*T134</x:f>
        <x:v>303.3</x:v>
      </x:c>
      <x:c r="AA134" s="16" t="n">
        <x:f>W134*T134</x:f>
        <x:v>303.3</x:v>
      </x:c>
      <x:c r="AB134" s="16" t="n">
        <x:f>X134*T134</x:f>
        <x:v>0</x:v>
      </x:c>
      <x:c r="AC134" s="16" t="n">
        <x:f>Y134*T134</x:f>
        <x:v>0</x:v>
      </x:c>
      <x:c r="AD134" s="16" t="n">
        <x:f>K134-Z134</x:f>
        <x:v>0</x:v>
      </x:c>
      <x:c r="AE134" s="16" t="n">
        <x:f>IF(ISNUMBER(U134),E134*(U134-T134),"n.a.")</x:f>
        <x:v>-6.44175000000001</x:v>
      </x:c>
      <x:c r="AF134" s="12" t="n">
        <x:f>G134-SUM('PO detail'!$U$750:$U$756)</x:f>
        <x:v>0</x:v>
      </x:c>
      <x:c r="AG134" s="16" t="n">
        <x:f>IF(ISNUMBER(U134),0,Z134)</x:f>
        <x:v>0</x:v>
      </x:c>
      <x:c r="AH134" s="17" t="str">
        <x:f>IF(AND(A134="WIRE",ISNUMBER(N134)),H134-N134,"n.a.")</x:f>
        <x:v>n.a.</x:v>
      </x:c>
    </x:row>
    <x:row r="135" ht="22" customHeight="1">
      <x:c r="A135" s="2" t="str">
        <x:v>COIL</x:v>
      </x:c>
      <x:c r="B135" s="2" t="str">
        <x:v>60</x:v>
      </x:c>
      <x:c r="C135" s="2" t="str">
        <x:v>10CLR12-4</x:v>
      </x:c>
      <x:c r="D135" s="2" t="str">
        <x:v>**PAY ACH** PVC SPIRAL SUPPLY</x:v>
      </x:c>
      <x:c r="E135" s="7" t="n">
        <x:v>13200</x:v>
      </x:c>
      <x:c r="F135" s="7" t="n">
        <x:v>2633.33</x:v>
      </x:c>
      <x:c r="G135" s="7" t="n">
        <x:v>0</x:v>
      </x:c>
      <x:c r="H135" s="8" t="n">
        <x:v>5.84</x:v>
      </x:c>
      <x:c r="I135" s="8" t="n">
        <x:v>5.18</x:v>
      </x:c>
      <x:c r="J135" s="2" t="n">
        <x:v>100</x:v>
      </x:c>
      <x:c r="K135" s="9" t="n">
        <x:v>770.88</x:v>
      </x:c>
      <x:c r="L135" s="8" t="n">
        <x:v>5.18</x:v>
      </x:c>
      <x:c r="M135" s="8"/>
      <x:c r="N135" s="8"/>
      <x:c r="O135" s="2" t="n">
        <x:v>1</x:v>
      </x:c>
      <x:c r="P135" s="10" t="n">
        <x:v>46143</x:v>
      </x:c>
      <x:c r="Q135" s="10" t="n">
        <x:v>45810</x:v>
      </x:c>
      <x:c r="R135" s="2" t="str">
        <x:v>Same-product valuation: per 100</x:v>
      </x:c>
      <x:c r="S135" s="2" t="str">
        <x:v>Chris PVC Coil priced product</x:v>
      </x:c>
      <x:c r="T135" s="15" t="n">
        <x:f>H135/J135</x:f>
        <x:v>0.0584</x:v>
      </x:c>
      <x:c r="U135" s="15" t="n">
        <x:f>IF(A135="WIRE",T135,IF(O135=1,I135*(1+IF(A135="POUC",Summary!$E$7,Summary!$K$7))/J135,"n.a."))</x:f>
        <x:v>0.057239</x:v>
      </x:c>
      <x:c r="V135" s="12" t="n">
        <x:f>SUM('PO detail'!$T$1019:$T$1023)</x:f>
        <x:v>13200</x:v>
      </x:c>
      <x:c r="W135" s="12" t="n">
        <x:f>SUMIFS('PO detail'!$T$1019:$T$1023,'PO detail'!$Q$1019:$Q$1023,"Baseline PO cost")</x:f>
        <x:v>13200</x:v>
      </x:c>
      <x:c r="X135" s="12" t="n">
        <x:f>SUMIFS('PO detail'!$T$1019:$T$1023,'PO detail'!$Q$1019:$Q$1023,"Higher PO cost")</x:f>
        <x:v>0</x:v>
      </x:c>
      <x:c r="Y135" s="12" t="n">
        <x:f>E135-W135-X135</x:f>
        <x:v>0</x:v>
      </x:c>
      <x:c r="Z135" s="16" t="n">
        <x:f>E135*T135</x:f>
        <x:v>770.88</x:v>
      </x:c>
      <x:c r="AA135" s="16" t="n">
        <x:f>W135*T135</x:f>
        <x:v>770.88</x:v>
      </x:c>
      <x:c r="AB135" s="16" t="n">
        <x:f>X135*T135</x:f>
        <x:v>0</x:v>
      </x:c>
      <x:c r="AC135" s="16" t="n">
        <x:f>Y135*T135</x:f>
        <x:v>0</x:v>
      </x:c>
      <x:c r="AD135" s="16" t="n">
        <x:f>K135-Z135</x:f>
        <x:v>0</x:v>
      </x:c>
      <x:c r="AE135" s="16" t="n">
        <x:f>IF(ISNUMBER(U135),E135*(U135-T135),"n.a.")</x:f>
        <x:v>-15.32520000000003</x:v>
      </x:c>
      <x:c r="AF135" s="12" t="n">
        <x:f>G135-SUM('PO detail'!$U$1019:$U$1023)</x:f>
        <x:v>0</x:v>
      </x:c>
      <x:c r="AG135" s="16" t="n">
        <x:f>IF(ISNUMBER(U135),0,Z135)</x:f>
        <x:v>0</x:v>
      </x:c>
      <x:c r="AH135" s="17" t="str">
        <x:f>IF(AND(A135="WIRE",ISNUMBER(N135)),H135-N135,"n.a.")</x:f>
        <x:v>n.a.</x:v>
      </x:c>
    </x:row>
    <x:row r="136" ht="22" customHeight="1">
      <x:c r="A136" s="2" t="str">
        <x:v>WIRE</x:v>
      </x:c>
      <x:c r="B136" s="2" t="str">
        <x:v>10</x:v>
      </x:c>
      <x:c r="C136" s="2" t="str">
        <x:v>DL916WHT</x:v>
      </x:c>
      <x:c r="D136" s="2" t="str">
        <x:v>Botac Industrial Limited</x:v>
      </x:c>
      <x:c r="E136" s="7" t="n">
        <x:v>14300</x:v>
      </x:c>
      <x:c r="F136" s="7" t="n">
        <x:v>2591.66</x:v>
      </x:c>
      <x:c r="G136" s="7" t="n">
        <x:v>7000</x:v>
      </x:c>
      <x:c r="H136" s="8" t="n">
        <x:v>10.41</x:v>
      </x:c>
      <x:c r="I136" s="8" t="n">
        <x:v>5.48</x:v>
      </x:c>
      <x:c r="J136" s="2" t="n">
        <x:v>100</x:v>
      </x:c>
      <x:c r="K136" s="9" t="n">
        <x:v>1488.63</x:v>
      </x:c>
      <x:c r="L136" s="8" t="n">
        <x:v>5.48</x:v>
      </x:c>
      <x:c r="M136" s="8"/>
      <x:c r="N136" s="8" t="n">
        <x:v>10.41</x:v>
      </x:c>
      <x:c r="O136" s="2" t="n">
        <x:v>1</x:v>
      </x:c>
      <x:c r="P136" s="10" t="n">
        <x:v>46237</x:v>
      </x:c>
      <x:c r="Q136" s="10" t="n">
        <x:v>44774</x:v>
      </x:c>
      <x:c r="R136" s="2" t="str">
        <x:v>Same-product valuation: per 100</x:v>
      </x:c>
      <x:c r="S136" s="2" t="str">
        <x:v>Hold current standard; Chris blended standards already applied</x:v>
      </x:c>
      <x:c r="T136" s="15" t="n">
        <x:f>H136/J136</x:f>
        <x:v>0.1041</x:v>
      </x:c>
      <x:c r="U136" s="15" t="n">
        <x:f>IF(A136="WIRE",T136,IF(O136=1,I136*(1+IF(A136="POUC",Summary!$E$7,Summary!$K$7))/J136,"n.a."))</x:f>
        <x:v>0.1041</x:v>
      </x:c>
      <x:c r="V136" s="12" t="n">
        <x:f>SUM('PO detail'!$T$2039:$T$2042)</x:f>
        <x:v>14300</x:v>
      </x:c>
      <x:c r="W136" s="12" t="n">
        <x:f>SUMIFS('PO detail'!$T$2039:$T$2042,'PO detail'!$Q$2039:$Q$2042,"Baseline PO cost")</x:f>
        <x:v>14300</x:v>
      </x:c>
      <x:c r="X136" s="12" t="n">
        <x:f>SUMIFS('PO detail'!$T$2039:$T$2042,'PO detail'!$Q$2039:$Q$2042,"Higher PO cost")</x:f>
        <x:v>0</x:v>
      </x:c>
      <x:c r="Y136" s="12" t="n">
        <x:f>E136-W136-X136</x:f>
        <x:v>0</x:v>
      </x:c>
      <x:c r="Z136" s="16" t="n">
        <x:f>E136*T136</x:f>
        <x:v>1488.6299999999999</x:v>
      </x:c>
      <x:c r="AA136" s="16" t="n">
        <x:f>W136*T136</x:f>
        <x:v>1488.6299999999999</x:v>
      </x:c>
      <x:c r="AB136" s="16" t="n">
        <x:f>X136*T136</x:f>
        <x:v>0</x:v>
      </x:c>
      <x:c r="AC136" s="16" t="n">
        <x:f>Y136*T136</x:f>
        <x:v>0</x:v>
      </x:c>
      <x:c r="AD136" s="16" t="n">
        <x:f>K136-Z136</x:f>
        <x:v>2.2737367544323206e-13</x:v>
      </x:c>
      <x:c r="AE136" s="16" t="n">
        <x:f>IF(ISNUMBER(U136),E136*(U136-T136),"n.a.")</x:f>
        <x:v>0</x:v>
      </x:c>
      <x:c r="AF136" s="12" t="n">
        <x:f>G136-SUM('PO detail'!$U$2039:$U$2042)</x:f>
        <x:v>0</x:v>
      </x:c>
      <x:c r="AG136" s="16" t="n">
        <x:f>IF(ISNUMBER(U136),0,Z136)</x:f>
        <x:v>0</x:v>
      </x:c>
      <x:c r="AH136" s="17" t="n">
        <x:f>IF(AND(A136="WIRE",ISNUMBER(N136)),H136-N136,"n.a.")</x:f>
        <x:v>0</x:v>
      </x:c>
    </x:row>
    <x:row r="137" ht="22" customHeight="1">
      <x:c r="A137" s="2" t="str">
        <x:v>WIRE</x:v>
      </x:c>
      <x:c r="B137" s="2" t="str">
        <x:v>30</x:v>
      </x:c>
      <x:c r="C137" s="2" t="str">
        <x:v>DL038BLK</x:v>
      </x:c>
      <x:c r="D137" s="2" t="str">
        <x:v>Botac Industrial Limited</x:v>
      </x:c>
      <x:c r="E137" s="7" t="n">
        <x:v>10500</x:v>
      </x:c>
      <x:c r="F137" s="7" t="n">
        <x:v>2583.33</x:v>
      </x:c>
      <x:c r="G137" s="7" t="n">
        <x:v>6000</x:v>
      </x:c>
      <x:c r="H137" s="8" t="n">
        <x:v>5.63</x:v>
      </x:c>
      <x:c r="I137" s="8" t="n">
        <x:v>0</x:v>
      </x:c>
      <x:c r="J137" s="2" t="n">
        <x:v>100</x:v>
      </x:c>
      <x:c r="K137" s="9" t="n">
        <x:v>591.15</x:v>
      </x:c>
      <x:c r="L137" s="8" t="n">
        <x:v>2.93</x:v>
      </x:c>
      <x:c r="M137" s="8"/>
      <x:c r="N137" s="8" t="n">
        <x:v>5.63</x:v>
      </x:c>
      <x:c r="O137" s="2" t="n">
        <x:v>1</x:v>
      </x:c>
      <x:c r="P137" s="10" t="n">
        <x:v>46237</x:v>
      </x:c>
      <x:c r="Q137" s="10" t="n">
        <x:v>44774</x:v>
      </x:c>
      <x:c r="R137" s="2" t="str">
        <x:v>Same-product valuation: per 100</x:v>
      </x:c>
      <x:c r="S137" s="2" t="str">
        <x:v>Hold current standard; Chris blended standards already applied</x:v>
      </x:c>
      <x:c r="T137" s="15" t="n">
        <x:f>H137/J137</x:f>
        <x:v>0.056299999999999996</x:v>
      </x:c>
      <x:c r="U137" s="15" t="n">
        <x:f>IF(A137="WIRE",T137,IF(O137=1,I137*(1+IF(A137="POUC",Summary!$E$7,Summary!$K$7))/J137,"n.a."))</x:f>
        <x:v>0.056299999999999996</x:v>
      </x:c>
      <x:c r="V137" s="12" t="n">
        <x:f>0</x:f>
        <x:v>0</x:v>
      </x:c>
      <x:c r="W137" s="12" t="n">
        <x:f>0</x:f>
        <x:v>0</x:v>
      </x:c>
      <x:c r="X137" s="12" t="n">
        <x:f>0</x:f>
        <x:v>0</x:v>
      </x:c>
      <x:c r="Y137" s="12" t="n">
        <x:f>E137-W137-X137</x:f>
        <x:v>10500</x:v>
      </x:c>
      <x:c r="Z137" s="16" t="n">
        <x:f>E137*T137</x:f>
        <x:v>591.15</x:v>
      </x:c>
      <x:c r="AA137" s="16" t="n">
        <x:f>W137*T137</x:f>
        <x:v>0</x:v>
      </x:c>
      <x:c r="AB137" s="16" t="n">
        <x:f>X137*T137</x:f>
        <x:v>0</x:v>
      </x:c>
      <x:c r="AC137" s="16" t="n">
        <x:f>Y137*T137</x:f>
        <x:v>591.15</x:v>
      </x:c>
      <x:c r="AD137" s="16" t="n">
        <x:f>K137-Z137</x:f>
        <x:v>0</x:v>
      </x:c>
      <x:c r="AE137" s="16" t="n">
        <x:f>IF(ISNUMBER(U137),E137*(U137-T137),"n.a.")</x:f>
        <x:v>0</x:v>
      </x:c>
      <x:c r="AF137" s="12" t="n">
        <x:f>G137-0</x:f>
        <x:v>6000</x:v>
      </x:c>
      <x:c r="AG137" s="16" t="n">
        <x:f>IF(ISNUMBER(U137),0,Z137)</x:f>
        <x:v>0</x:v>
      </x:c>
      <x:c r="AH137" s="17" t="n">
        <x:f>IF(AND(A137="WIRE",ISNUMBER(N137)),H137-N137,"n.a.")</x:f>
        <x:v>0</x:v>
      </x:c>
    </x:row>
    <x:row r="138" ht="22" customHeight="1">
      <x:c r="A138" s="2" t="str">
        <x:v>COIL</x:v>
      </x:c>
      <x:c r="B138" s="2" t="str">
        <x:v>30</x:v>
      </x:c>
      <x:c r="C138" s="2" t="str">
        <x:v>14WHT12-4</x:v>
      </x:c>
      <x:c r="D138" s="2" t="str">
        <x:v>**PAY ACH** PVC SPIRAL SUPPLY</x:v>
      </x:c>
      <x:c r="E138" s="7" t="n">
        <x:v>2000</x:v>
      </x:c>
      <x:c r="F138" s="7" t="n">
        <x:v>2558.33</x:v>
      </x:c>
      <x:c r="G138" s="7" t="n">
        <x:v>12600</x:v>
      </x:c>
      <x:c r="H138" s="8" t="n">
        <x:v>9.18</x:v>
      </x:c>
      <x:c r="I138" s="8" t="n">
        <x:v>8.14</x:v>
      </x:c>
      <x:c r="J138" s="2" t="n">
        <x:v>100</x:v>
      </x:c>
      <x:c r="K138" s="9" t="n">
        <x:v>183.6</x:v>
      </x:c>
      <x:c r="L138" s="8" t="n">
        <x:v>8.14</x:v>
      </x:c>
      <x:c r="M138" s="8"/>
      <x:c r="N138" s="8"/>
      <x:c r="O138" s="2" t="n">
        <x:v>1</x:v>
      </x:c>
      <x:c r="P138" s="10" t="n">
        <x:v>46143</x:v>
      </x:c>
      <x:c r="Q138" s="10" t="n">
        <x:v>45810</x:v>
      </x:c>
      <x:c r="R138" s="2" t="str">
        <x:v>Same-product valuation: per 100</x:v>
      </x:c>
      <x:c r="S138" s="2" t="str">
        <x:v>Chris PVC Coil priced product</x:v>
      </x:c>
      <x:c r="T138" s="15" t="n">
        <x:f>H138/J138</x:f>
        <x:v>0.09179999999999999</x:v>
      </x:c>
      <x:c r="U138" s="15" t="n">
        <x:f>IF(A138="WIRE",T138,IF(O138=1,I138*(1+IF(A138="POUC",Summary!$E$7,Summary!$K$7))/J138,"n.a."))</x:f>
        <x:v>0.089947</x:v>
      </x:c>
      <x:c r="V138" s="12" t="n">
        <x:f>SUM('PO detail'!$T$780:$T$785)</x:f>
        <x:v>2000</x:v>
      </x:c>
      <x:c r="W138" s="12" t="n">
        <x:f>SUMIFS('PO detail'!$T$780:$T$785,'PO detail'!$Q$780:$Q$785,"Baseline PO cost")</x:f>
        <x:v>2000</x:v>
      </x:c>
      <x:c r="X138" s="12" t="n">
        <x:f>SUMIFS('PO detail'!$T$780:$T$785,'PO detail'!$Q$780:$Q$785,"Higher PO cost")</x:f>
        <x:v>0</x:v>
      </x:c>
      <x:c r="Y138" s="12" t="n">
        <x:f>E138-W138-X138</x:f>
        <x:v>0</x:v>
      </x:c>
      <x:c r="Z138" s="16" t="n">
        <x:f>E138*T138</x:f>
        <x:v>183.6</x:v>
      </x:c>
      <x:c r="AA138" s="16" t="n">
        <x:f>W138*T138</x:f>
        <x:v>183.6</x:v>
      </x:c>
      <x:c r="AB138" s="16" t="n">
        <x:f>X138*T138</x:f>
        <x:v>0</x:v>
      </x:c>
      <x:c r="AC138" s="16" t="n">
        <x:f>Y138*T138</x:f>
        <x:v>0</x:v>
      </x:c>
      <x:c r="AD138" s="16" t="n">
        <x:f>K138-Z138</x:f>
        <x:v>0</x:v>
      </x:c>
      <x:c r="AE138" s="16" t="n">
        <x:f>IF(ISNUMBER(U138),E138*(U138-T138),"n.a.")</x:f>
        <x:v>-3.705999999999987</x:v>
      </x:c>
      <x:c r="AF138" s="12" t="n">
        <x:f>G138-SUM('PO detail'!$U$780:$U$785)</x:f>
        <x:v>0</x:v>
      </x:c>
      <x:c r="AG138" s="16" t="n">
        <x:f>IF(ISNUMBER(U138),0,Z138)</x:f>
        <x:v>0</x:v>
      </x:c>
      <x:c r="AH138" s="17" t="str">
        <x:f>IF(AND(A138="WIRE",ISNUMBER(N138)),H138-N138,"n.a.")</x:f>
        <x:v>n.a.</x:v>
      </x:c>
    </x:row>
    <x:row r="139" ht="22" customHeight="1">
      <x:c r="A139" s="2" t="str">
        <x:v>WIRE</x:v>
      </x:c>
      <x:c r="B139" s="2" t="str">
        <x:v>60</x:v>
      </x:c>
      <x:c r="C139" s="2" t="str">
        <x:v>DL716SIL</x:v>
      </x:c>
      <x:c r="D139" s="2" t="str">
        <x:v>Botac Industrial Limited</x:v>
      </x:c>
      <x:c r="E139" s="7" t="n">
        <x:v>0</x:v>
      </x:c>
      <x:c r="F139" s="7" t="n">
        <x:v>2558.33</x:v>
      </x:c>
      <x:c r="G139" s="7" t="n">
        <x:v>4000</x:v>
      </x:c>
      <x:c r="H139" s="8" t="n">
        <x:v>7.32</x:v>
      </x:c>
      <x:c r="I139" s="8" t="n">
        <x:v>0</x:v>
      </x:c>
      <x:c r="J139" s="2" t="n">
        <x:v>100</x:v>
      </x:c>
      <x:c r="K139" s="9" t="n">
        <x:v>0</x:v>
      </x:c>
      <x:c r="L139" s="8" t="n">
        <x:v>4.19</x:v>
      </x:c>
      <x:c r="M139" s="8"/>
      <x:c r="N139" s="8" t="n">
        <x:v>7.32</x:v>
      </x:c>
      <x:c r="O139" s="2" t="n">
        <x:v>1</x:v>
      </x:c>
      <x:c r="P139" s="10" t="n">
        <x:v>46237</x:v>
      </x:c>
      <x:c r="Q139" s="10" t="n">
        <x:v>44774</x:v>
      </x:c>
      <x:c r="R139" s="2" t="str">
        <x:v>Same-product valuation: per 100</x:v>
      </x:c>
      <x:c r="S139" s="2" t="str">
        <x:v>Hold current standard; Chris blended standards already applied</x:v>
      </x:c>
      <x:c r="T139" s="15" t="n">
        <x:f>H139/J139</x:f>
        <x:v>0.0732</x:v>
      </x:c>
      <x:c r="U139" s="15" t="n">
        <x:f>IF(A139="WIRE",T139,IF(O139=1,I139*(1+IF(A139="POUC",Summary!$E$7,Summary!$K$7))/J139,"n.a."))</x:f>
        <x:v>0.0732</x:v>
      </x:c>
      <x:c r="V139" s="12" t="n">
        <x:f>0</x:f>
        <x:v>0</x:v>
      </x:c>
      <x:c r="W139" s="12" t="n">
        <x:f>0</x:f>
        <x:v>0</x:v>
      </x:c>
      <x:c r="X139" s="12" t="n">
        <x:f>0</x:f>
        <x:v>0</x:v>
      </x:c>
      <x:c r="Y139" s="12" t="n">
        <x:f>E139-W139-X139</x:f>
        <x:v>0</x:v>
      </x:c>
      <x:c r="Z139" s="16" t="n">
        <x:f>E139*T139</x:f>
        <x:v>0</x:v>
      </x:c>
      <x:c r="AA139" s="16" t="n">
        <x:f>W139*T139</x:f>
        <x:v>0</x:v>
      </x:c>
      <x:c r="AB139" s="16" t="n">
        <x:f>X139*T139</x:f>
        <x:v>0</x:v>
      </x:c>
      <x:c r="AC139" s="16" t="n">
        <x:f>Y139*T139</x:f>
        <x:v>0</x:v>
      </x:c>
      <x:c r="AD139" s="16" t="n">
        <x:f>K139-Z139</x:f>
        <x:v>0</x:v>
      </x:c>
      <x:c r="AE139" s="16" t="n">
        <x:f>IF(ISNUMBER(U139),E139*(U139-T139),"n.a.")</x:f>
        <x:v>0</x:v>
      </x:c>
      <x:c r="AF139" s="12" t="n">
        <x:f>G139-0</x:f>
        <x:v>4000</x:v>
      </x:c>
      <x:c r="AG139" s="16" t="n">
        <x:f>IF(ISNUMBER(U139),0,Z139)</x:f>
        <x:v>0</x:v>
      </x:c>
      <x:c r="AH139" s="17" t="n">
        <x:f>IF(AND(A139="WIRE",ISNUMBER(N139)),H139-N139,"n.a.")</x:f>
        <x:v>0</x:v>
      </x:c>
    </x:row>
    <x:row r="140" ht="22" customHeight="1">
      <x:c r="A140" s="2" t="str">
        <x:v>COIL</x:v>
      </x:c>
      <x:c r="B140" s="2" t="str">
        <x:v>10</x:v>
      </x:c>
      <x:c r="C140" s="2" t="str">
        <x:v>35BLK12-4</x:v>
      </x:c>
      <x:c r="D140" s="2" t="str">
        <x:v>**PAY ACH** PVC SPIRAL SUPPLY</x:v>
      </x:c>
      <x:c r="E140" s="7" t="n">
        <x:v>2100</x:v>
      </x:c>
      <x:c r="F140" s="7" t="n">
        <x:v>2525</x:v>
      </x:c>
      <x:c r="G140" s="7" t="n">
        <x:v>6000</x:v>
      </x:c>
      <x:c r="H140" s="8" t="n">
        <x:v>23.31</x:v>
      </x:c>
      <x:c r="I140" s="8" t="n">
        <x:v>20.67</x:v>
      </x:c>
      <x:c r="J140" s="2" t="n">
        <x:v>100</x:v>
      </x:c>
      <x:c r="K140" s="9" t="n">
        <x:v>489.51</x:v>
      </x:c>
      <x:c r="L140" s="8" t="n">
        <x:v>20.67</x:v>
      </x:c>
      <x:c r="M140" s="8"/>
      <x:c r="N140" s="8"/>
      <x:c r="O140" s="2" t="n">
        <x:v>1</x:v>
      </x:c>
      <x:c r="P140" s="10" t="n">
        <x:v>46143</x:v>
      </x:c>
      <x:c r="Q140" s="10" t="n">
        <x:v>45810</x:v>
      </x:c>
      <x:c r="R140" s="2" t="str">
        <x:v>Same-product valuation: per 100</x:v>
      </x:c>
      <x:c r="S140" s="2" t="str">
        <x:v>Chris PVC Coil priced product</x:v>
      </x:c>
      <x:c r="T140" s="15" t="n">
        <x:f>H140/J140</x:f>
        <x:v>0.23309999999999997</x:v>
      </x:c>
      <x:c r="U140" s="15" t="n">
        <x:f>IF(A140="WIRE",T140,IF(O140=1,I140*(1+IF(A140="POUC",Summary!$E$7,Summary!$K$7))/J140,"n.a."))</x:f>
        <x:v>0.2284035</x:v>
      </x:c>
      <x:c r="V140" s="12" t="n">
        <x:f>SUM('PO detail'!$T$401:$T$409)</x:f>
        <x:v>2100</x:v>
      </x:c>
      <x:c r="W140" s="12" t="n">
        <x:f>SUMIFS('PO detail'!$T$401:$T$409,'PO detail'!$Q$401:$Q$409,"Baseline PO cost")</x:f>
        <x:v>2100</x:v>
      </x:c>
      <x:c r="X140" s="12" t="n">
        <x:f>SUMIFS('PO detail'!$T$401:$T$409,'PO detail'!$Q$401:$Q$409,"Higher PO cost")</x:f>
        <x:v>0</x:v>
      </x:c>
      <x:c r="Y140" s="12" t="n">
        <x:f>E140-W140-X140</x:f>
        <x:v>0</x:v>
      </x:c>
      <x:c r="Z140" s="16" t="n">
        <x:f>E140*T140</x:f>
        <x:v>489.50999999999993</x:v>
      </x:c>
      <x:c r="AA140" s="16" t="n">
        <x:f>W140*T140</x:f>
        <x:v>489.50999999999993</x:v>
      </x:c>
      <x:c r="AB140" s="16" t="n">
        <x:f>X140*T140</x:f>
        <x:v>0</x:v>
      </x:c>
      <x:c r="AC140" s="16" t="n">
        <x:f>Y140*T140</x:f>
        <x:v>0</x:v>
      </x:c>
      <x:c r="AD140" s="16" t="n">
        <x:f>K140-Z140</x:f>
        <x:v>5.684341886080802e-14</x:v>
      </x:c>
      <x:c r="AE140" s="16" t="n">
        <x:f>IF(ISNUMBER(U140),E140*(U140-T140),"n.a.")</x:f>
        <x:v>-9.862649999999926</x:v>
      </x:c>
      <x:c r="AF140" s="12" t="n">
        <x:f>G140-SUM('PO detail'!$U$401:$U$409)</x:f>
        <x:v>0</x:v>
      </x:c>
      <x:c r="AG140" s="16" t="n">
        <x:f>IF(ISNUMBER(U140),0,Z140)</x:f>
        <x:v>0</x:v>
      </x:c>
      <x:c r="AH140" s="17" t="str">
        <x:f>IF(AND(A140="WIRE",ISNUMBER(N140)),H140-N140,"n.a.")</x:f>
        <x:v>n.a.</x:v>
      </x:c>
    </x:row>
    <x:row r="141" ht="22" customHeight="1">
      <x:c r="A141" s="2" t="str">
        <x:v>WIRE</x:v>
      </x:c>
      <x:c r="B141" s="2" t="str">
        <x:v>60</x:v>
      </x:c>
      <x:c r="C141" s="2" t="str">
        <x:v>DL012BLK</x:v>
      </x:c>
      <x:c r="D141" s="2" t="str">
        <x:v>Botac Industrial Limited</x:v>
      </x:c>
      <x:c r="E141" s="7" t="n">
        <x:v>0</x:v>
      </x:c>
      <x:c r="F141" s="7" t="n">
        <x:v>2508.33</x:v>
      </x:c>
      <x:c r="G141" s="7" t="n">
        <x:v>10000</x:v>
      </x:c>
      <x:c r="H141" s="8" t="n">
        <x:v>8.26</x:v>
      </x:c>
      <x:c r="I141" s="8" t="n">
        <x:v>0</x:v>
      </x:c>
      <x:c r="J141" s="2" t="n">
        <x:v>100</x:v>
      </x:c>
      <x:c r="K141" s="9" t="n">
        <x:v>0</x:v>
      </x:c>
      <x:c r="L141" s="8" t="n">
        <x:v>4.33</x:v>
      </x:c>
      <x:c r="M141" s="8"/>
      <x:c r="N141" s="8" t="n">
        <x:v>8.26</x:v>
      </x:c>
      <x:c r="O141" s="2" t="n">
        <x:v>1</x:v>
      </x:c>
      <x:c r="P141" s="10" t="n">
        <x:v>46237</x:v>
      </x:c>
      <x:c r="Q141" s="10" t="n">
        <x:v>44774</x:v>
      </x:c>
      <x:c r="R141" s="2" t="str">
        <x:v>Same-product valuation: per 100</x:v>
      </x:c>
      <x:c r="S141" s="2" t="str">
        <x:v>Hold current standard; Chris blended standards already applied</x:v>
      </x:c>
      <x:c r="T141" s="15" t="n">
        <x:f>H141/J141</x:f>
        <x:v>0.08259999999999999</x:v>
      </x:c>
      <x:c r="U141" s="15" t="n">
        <x:f>IF(A141="WIRE",T141,IF(O141=1,I141*(1+IF(A141="POUC",Summary!$E$7,Summary!$K$7))/J141,"n.a."))</x:f>
        <x:v>0.08259999999999999</x:v>
      </x:c>
      <x:c r="V141" s="12" t="n">
        <x:f>0</x:f>
        <x:v>0</x:v>
      </x:c>
      <x:c r="W141" s="12" t="n">
        <x:f>0</x:f>
        <x:v>0</x:v>
      </x:c>
      <x:c r="X141" s="12" t="n">
        <x:f>0</x:f>
        <x:v>0</x:v>
      </x:c>
      <x:c r="Y141" s="12" t="n">
        <x:f>E141-W141-X141</x:f>
        <x:v>0</x:v>
      </x:c>
      <x:c r="Z141" s="16" t="n">
        <x:f>E141*T141</x:f>
        <x:v>0</x:v>
      </x:c>
      <x:c r="AA141" s="16" t="n">
        <x:f>W141*T141</x:f>
        <x:v>0</x:v>
      </x:c>
      <x:c r="AB141" s="16" t="n">
        <x:f>X141*T141</x:f>
        <x:v>0</x:v>
      </x:c>
      <x:c r="AC141" s="16" t="n">
        <x:f>Y141*T141</x:f>
        <x:v>0</x:v>
      </x:c>
      <x:c r="AD141" s="16" t="n">
        <x:f>K141-Z141</x:f>
        <x:v>0</x:v>
      </x:c>
      <x:c r="AE141" s="16" t="n">
        <x:f>IF(ISNUMBER(U141),E141*(U141-T141),"n.a.")</x:f>
        <x:v>0</x:v>
      </x:c>
      <x:c r="AF141" s="12" t="n">
        <x:f>G141-0</x:f>
        <x:v>10000</x:v>
      </x:c>
      <x:c r="AG141" s="16" t="n">
        <x:f>IF(ISNUMBER(U141),0,Z141)</x:f>
        <x:v>0</x:v>
      </x:c>
      <x:c r="AH141" s="17" t="n">
        <x:f>IF(AND(A141="WIRE",ISNUMBER(N141)),H141-N141,"n.a.")</x:f>
        <x:v>0</x:v>
      </x:c>
    </x:row>
    <x:row r="142" ht="22" customHeight="1">
      <x:c r="A142" s="2" t="str">
        <x:v>WIRE</x:v>
      </x:c>
      <x:c r="B142" s="2" t="str">
        <x:v>60</x:v>
      </x:c>
      <x:c r="C142" s="2" t="str">
        <x:v>DL038SIL</x:v>
      </x:c>
      <x:c r="D142" s="2" t="str">
        <x:v>Botac Industrial Limited</x:v>
      </x:c>
      <x:c r="E142" s="7" t="n">
        <x:v>24000</x:v>
      </x:c>
      <x:c r="F142" s="7" t="n">
        <x:v>2500</x:v>
      </x:c>
      <x:c r="G142" s="7" t="n">
        <x:v>5000</x:v>
      </x:c>
      <x:c r="H142" s="8" t="n">
        <x:v>5.63</x:v>
      </x:c>
      <x:c r="I142" s="8" t="n">
        <x:v>0</x:v>
      </x:c>
      <x:c r="J142" s="2" t="n">
        <x:v>100</x:v>
      </x:c>
      <x:c r="K142" s="9" t="n">
        <x:v>1351.2</x:v>
      </x:c>
      <x:c r="L142" s="8" t="n">
        <x:v>3.27</x:v>
      </x:c>
      <x:c r="M142" s="8"/>
      <x:c r="N142" s="8" t="n">
        <x:v>5.63</x:v>
      </x:c>
      <x:c r="O142" s="2" t="n">
        <x:v>1</x:v>
      </x:c>
      <x:c r="P142" s="10" t="n">
        <x:v>46237</x:v>
      </x:c>
      <x:c r="Q142" s="10" t="n">
        <x:v>44774</x:v>
      </x:c>
      <x:c r="R142" s="2" t="str">
        <x:v>Same-product valuation: per 100</x:v>
      </x:c>
      <x:c r="S142" s="2" t="str">
        <x:v>Hold current standard; Chris blended standards already applied</x:v>
      </x:c>
      <x:c r="T142" s="15" t="n">
        <x:f>H142/J142</x:f>
        <x:v>0.056299999999999996</x:v>
      </x:c>
      <x:c r="U142" s="15" t="n">
        <x:f>IF(A142="WIRE",T142,IF(O142=1,I142*(1+IF(A142="POUC",Summary!$E$7,Summary!$K$7))/J142,"n.a."))</x:f>
        <x:v>0.056299999999999996</x:v>
      </x:c>
      <x:c r="V142" s="12" t="n">
        <x:f>0</x:f>
        <x:v>0</x:v>
      </x:c>
      <x:c r="W142" s="12" t="n">
        <x:f>0</x:f>
        <x:v>0</x:v>
      </x:c>
      <x:c r="X142" s="12" t="n">
        <x:f>0</x:f>
        <x:v>0</x:v>
      </x:c>
      <x:c r="Y142" s="12" t="n">
        <x:f>E142-W142-X142</x:f>
        <x:v>24000</x:v>
      </x:c>
      <x:c r="Z142" s="16" t="n">
        <x:f>E142*T142</x:f>
        <x:v>1351.1999999999998</x:v>
      </x:c>
      <x:c r="AA142" s="16" t="n">
        <x:f>W142*T142</x:f>
        <x:v>0</x:v>
      </x:c>
      <x:c r="AB142" s="16" t="n">
        <x:f>X142*T142</x:f>
        <x:v>0</x:v>
      </x:c>
      <x:c r="AC142" s="16" t="n">
        <x:f>Y142*T142</x:f>
        <x:v>1351.1999999999998</x:v>
      </x:c>
      <x:c r="AD142" s="16" t="n">
        <x:f>K142-Z142</x:f>
        <x:v>2.2737367544323206e-13</x:v>
      </x:c>
      <x:c r="AE142" s="16" t="n">
        <x:f>IF(ISNUMBER(U142),E142*(U142-T142),"n.a.")</x:f>
        <x:v>0</x:v>
      </x:c>
      <x:c r="AF142" s="12" t="n">
        <x:f>G142-0</x:f>
        <x:v>5000</x:v>
      </x:c>
      <x:c r="AG142" s="16" t="n">
        <x:f>IF(ISNUMBER(U142),0,Z142)</x:f>
        <x:v>0</x:v>
      </x:c>
      <x:c r="AH142" s="17" t="n">
        <x:f>IF(AND(A142="WIRE",ISNUMBER(N142)),H142-N142,"n.a.")</x:f>
        <x:v>0</x:v>
      </x:c>
    </x:row>
    <x:row r="143" ht="22" customHeight="1">
      <x:c r="A143" s="2" t="str">
        <x:v>COIL</x:v>
      </x:c>
      <x:c r="B143" s="2" t="str">
        <x:v>10</x:v>
      </x:c>
      <x:c r="C143" s="2" t="str">
        <x:v>32BLK12-4</x:v>
      </x:c>
      <x:c r="D143" s="2" t="str">
        <x:v>**PAY ACH** PVC SPIRAL SUPPLY</x:v>
      </x:c>
      <x:c r="E143" s="7" t="n">
        <x:v>8100</x:v>
      </x:c>
      <x:c r="F143" s="7" t="n">
        <x:v>2491.67</x:v>
      </x:c>
      <x:c r="G143" s="7" t="n">
        <x:v>1200</x:v>
      </x:c>
      <x:c r="H143" s="8" t="n">
        <x:v>19.97</x:v>
      </x:c>
      <x:c r="I143" s="8" t="n">
        <x:v>17.71</x:v>
      </x:c>
      <x:c r="J143" s="2" t="n">
        <x:v>100</x:v>
      </x:c>
      <x:c r="K143" s="9" t="n">
        <x:v>1617.57</x:v>
      </x:c>
      <x:c r="L143" s="8" t="n">
        <x:v>17.71</x:v>
      </x:c>
      <x:c r="M143" s="8"/>
      <x:c r="N143" s="8"/>
      <x:c r="O143" s="2" t="n">
        <x:v>1</x:v>
      </x:c>
      <x:c r="P143" s="10" t="n">
        <x:v>46143</x:v>
      </x:c>
      <x:c r="Q143" s="10" t="n">
        <x:v>45810</x:v>
      </x:c>
      <x:c r="R143" s="2" t="str">
        <x:v>Same-product valuation: per 100</x:v>
      </x:c>
      <x:c r="S143" s="2" t="str">
        <x:v>Chris PVC Coil priced product</x:v>
      </x:c>
      <x:c r="T143" s="15" t="n">
        <x:f>H143/J143</x:f>
        <x:v>0.1997</x:v>
      </x:c>
      <x:c r="U143" s="15" t="n">
        <x:f>IF(A143="WIRE",T143,IF(O143=1,I143*(1+IF(A143="POUC",Summary!$E$7,Summary!$K$7))/J143,"n.a."))</x:f>
        <x:v>0.1956955</x:v>
      </x:c>
      <x:c r="V143" s="12" t="n">
        <x:f>SUM('PO detail'!$T$392:$T$397)</x:f>
        <x:v>8100</x:v>
      </x:c>
      <x:c r="W143" s="12" t="n">
        <x:f>SUMIFS('PO detail'!$T$392:$T$397,'PO detail'!$Q$392:$Q$397,"Baseline PO cost")</x:f>
        <x:v>8100</x:v>
      </x:c>
      <x:c r="X143" s="12" t="n">
        <x:f>SUMIFS('PO detail'!$T$392:$T$397,'PO detail'!$Q$392:$Q$397,"Higher PO cost")</x:f>
        <x:v>0</x:v>
      </x:c>
      <x:c r="Y143" s="12" t="n">
        <x:f>E143-W143-X143</x:f>
        <x:v>0</x:v>
      </x:c>
      <x:c r="Z143" s="16" t="n">
        <x:f>E143*T143</x:f>
        <x:v>1617.57</x:v>
      </x:c>
      <x:c r="AA143" s="16" t="n">
        <x:f>W143*T143</x:f>
        <x:v>1617.57</x:v>
      </x:c>
      <x:c r="AB143" s="16" t="n">
        <x:f>X143*T143</x:f>
        <x:v>0</x:v>
      </x:c>
      <x:c r="AC143" s="16" t="n">
        <x:f>Y143*T143</x:f>
        <x:v>0</x:v>
      </x:c>
      <x:c r="AD143" s="16" t="n">
        <x:f>K143-Z143</x:f>
        <x:v>0</x:v>
      </x:c>
      <x:c r="AE143" s="16" t="n">
        <x:f>IF(ISNUMBER(U143),E143*(U143-T143),"n.a.")</x:f>
        <x:v>-32.43644999999995</x:v>
      </x:c>
      <x:c r="AF143" s="12" t="n">
        <x:f>G143-SUM('PO detail'!$U$392:$U$397)</x:f>
        <x:v>0</x:v>
      </x:c>
      <x:c r="AG143" s="16" t="n">
        <x:f>IF(ISNUMBER(U143),0,Z143)</x:f>
        <x:v>0</x:v>
      </x:c>
      <x:c r="AH143" s="17" t="str">
        <x:f>IF(AND(A143="WIRE",ISNUMBER(N143)),H143-N143,"n.a.")</x:f>
        <x:v>n.a.</x:v>
      </x:c>
    </x:row>
    <x:row r="144" ht="22" customHeight="1">
      <x:c r="A144" s="2" t="str">
        <x:v>WIRE</x:v>
      </x:c>
      <x:c r="B144" s="2" t="str">
        <x:v>60</x:v>
      </x:c>
      <x:c r="C144" s="2" t="str">
        <x:v>DL916BLK</x:v>
      </x:c>
      <x:c r="D144" s="2" t="str">
        <x:v>Botac Industrial Limited</x:v>
      </x:c>
      <x:c r="E144" s="7" t="n">
        <x:v>2300</x:v>
      </x:c>
      <x:c r="F144" s="7" t="n">
        <x:v>2433.33</x:v>
      </x:c>
      <x:c r="G144" s="7" t="n">
        <x:v>15000</x:v>
      </x:c>
      <x:c r="H144" s="8" t="n">
        <x:v>10.41</x:v>
      </x:c>
      <x:c r="I144" s="8" t="n">
        <x:v>0</x:v>
      </x:c>
      <x:c r="J144" s="2" t="n">
        <x:v>100</x:v>
      </x:c>
      <x:c r="K144" s="9" t="n">
        <x:v>239.43</x:v>
      </x:c>
      <x:c r="L144" s="8" t="n">
        <x:v>5.48</x:v>
      </x:c>
      <x:c r="M144" s="8"/>
      <x:c r="N144" s="8" t="n">
        <x:v>10.41</x:v>
      </x:c>
      <x:c r="O144" s="2" t="n">
        <x:v>1</x:v>
      </x:c>
      <x:c r="P144" s="10" t="n">
        <x:v>46237</x:v>
      </x:c>
      <x:c r="Q144" s="10" t="n">
        <x:v>44774</x:v>
      </x:c>
      <x:c r="R144" s="2" t="str">
        <x:v>Same-product valuation: per 100</x:v>
      </x:c>
      <x:c r="S144" s="2" t="str">
        <x:v>Hold current standard; Chris blended standards already applied</x:v>
      </x:c>
      <x:c r="T144" s="15" t="n">
        <x:f>H144/J144</x:f>
        <x:v>0.1041</x:v>
      </x:c>
      <x:c r="U144" s="15" t="n">
        <x:f>IF(A144="WIRE",T144,IF(O144=1,I144*(1+IF(A144="POUC",Summary!$E$7,Summary!$K$7))/J144,"n.a."))</x:f>
        <x:v>0.1041</x:v>
      </x:c>
      <x:c r="V144" s="12" t="n">
        <x:f>0</x:f>
        <x:v>0</x:v>
      </x:c>
      <x:c r="W144" s="12" t="n">
        <x:f>0</x:f>
        <x:v>0</x:v>
      </x:c>
      <x:c r="X144" s="12" t="n">
        <x:f>0</x:f>
        <x:v>0</x:v>
      </x:c>
      <x:c r="Y144" s="12" t="n">
        <x:f>E144-W144-X144</x:f>
        <x:v>2300</x:v>
      </x:c>
      <x:c r="Z144" s="16" t="n">
        <x:f>E144*T144</x:f>
        <x:v>239.43</x:v>
      </x:c>
      <x:c r="AA144" s="16" t="n">
        <x:f>W144*T144</x:f>
        <x:v>0</x:v>
      </x:c>
      <x:c r="AB144" s="16" t="n">
        <x:f>X144*T144</x:f>
        <x:v>0</x:v>
      </x:c>
      <x:c r="AC144" s="16" t="n">
        <x:f>Y144*T144</x:f>
        <x:v>239.43</x:v>
      </x:c>
      <x:c r="AD144" s="16" t="n">
        <x:f>K144-Z144</x:f>
        <x:v>0</x:v>
      </x:c>
      <x:c r="AE144" s="16" t="n">
        <x:f>IF(ISNUMBER(U144),E144*(U144-T144),"n.a.")</x:f>
        <x:v>0</x:v>
      </x:c>
      <x:c r="AF144" s="12" t="n">
        <x:f>G144-0</x:f>
        <x:v>15000</x:v>
      </x:c>
      <x:c r="AG144" s="16" t="n">
        <x:f>IF(ISNUMBER(U144),0,Z144)</x:f>
        <x:v>0</x:v>
      </x:c>
      <x:c r="AH144" s="17" t="n">
        <x:f>IF(AND(A144="WIRE",ISNUMBER(N144)),H144-N144,"n.a.")</x:f>
        <x:v>0</x:v>
      </x:c>
    </x:row>
    <x:row r="145" ht="22" customHeight="1">
      <x:c r="A145" s="2" t="str">
        <x:v>WIRE</x:v>
      </x:c>
      <x:c r="B145" s="2" t="str">
        <x:v>10</x:v>
      </x:c>
      <x:c r="C145" s="2" t="str">
        <x:v>DL716WHT</x:v>
      </x:c>
      <x:c r="D145" s="2" t="str">
        <x:v>Botac Industrial Limited</x:v>
      </x:c>
      <x:c r="E145" s="7" t="n">
        <x:v>19800</x:v>
      </x:c>
      <x:c r="F145" s="7" t="n">
        <x:v>2416.67</x:v>
      </x:c>
      <x:c r="G145" s="7" t="n">
        <x:v>8000</x:v>
      </x:c>
      <x:c r="H145" s="8" t="n">
        <x:v>7.32</x:v>
      </x:c>
      <x:c r="I145" s="8" t="n">
        <x:v>3.85</x:v>
      </x:c>
      <x:c r="J145" s="2" t="n">
        <x:v>100</x:v>
      </x:c>
      <x:c r="K145" s="9" t="n">
        <x:v>1456.68</x:v>
      </x:c>
      <x:c r="L145" s="8" t="n">
        <x:v>3.85</x:v>
      </x:c>
      <x:c r="M145" s="8"/>
      <x:c r="N145" s="8" t="n">
        <x:v>7.32</x:v>
      </x:c>
      <x:c r="O145" s="2" t="n">
        <x:v>1</x:v>
      </x:c>
      <x:c r="P145" s="10" t="n">
        <x:v>46237</x:v>
      </x:c>
      <x:c r="Q145" s="10" t="n">
        <x:v>44774</x:v>
      </x:c>
      <x:c r="R145" s="2" t="str">
        <x:v>Same-product valuation: per 100</x:v>
      </x:c>
      <x:c r="S145" s="2" t="str">
        <x:v>Hold current standard; Chris blended standards already applied</x:v>
      </x:c>
      <x:c r="T145" s="15" t="n">
        <x:f>H145/J145</x:f>
        <x:v>0.0732</x:v>
      </x:c>
      <x:c r="U145" s="15" t="n">
        <x:f>IF(A145="WIRE",T145,IF(O145=1,I145*(1+IF(A145="POUC",Summary!$E$7,Summary!$K$7))/J145,"n.a."))</x:f>
        <x:v>0.0732</x:v>
      </x:c>
      <x:c r="V145" s="12" t="n">
        <x:f>SUM('PO detail'!$T$2022:$T$2025)</x:f>
        <x:v>19800</x:v>
      </x:c>
      <x:c r="W145" s="12" t="n">
        <x:f>SUMIFS('PO detail'!$T$2022:$T$2025,'PO detail'!$Q$2022:$Q$2025,"Baseline PO cost")</x:f>
        <x:v>19800</x:v>
      </x:c>
      <x:c r="X145" s="12" t="n">
        <x:f>SUMIFS('PO detail'!$T$2022:$T$2025,'PO detail'!$Q$2022:$Q$2025,"Higher PO cost")</x:f>
        <x:v>0</x:v>
      </x:c>
      <x:c r="Y145" s="12" t="n">
        <x:f>E145-W145-X145</x:f>
        <x:v>0</x:v>
      </x:c>
      <x:c r="Z145" s="16" t="n">
        <x:f>E145*T145</x:f>
        <x:v>1449.3600000000001</x:v>
      </x:c>
      <x:c r="AA145" s="16" t="n">
        <x:f>W145*T145</x:f>
        <x:v>1449.3600000000001</x:v>
      </x:c>
      <x:c r="AB145" s="16" t="n">
        <x:f>X145*T145</x:f>
        <x:v>0</x:v>
      </x:c>
      <x:c r="AC145" s="16" t="n">
        <x:f>Y145*T145</x:f>
        <x:v>0</x:v>
      </x:c>
      <x:c r="AD145" s="16" t="n">
        <x:f>K145-Z145</x:f>
        <x:v>7.319999999999936</x:v>
      </x:c>
      <x:c r="AE145" s="16" t="n">
        <x:f>IF(ISNUMBER(U145),E145*(U145-T145),"n.a.")</x:f>
        <x:v>0</x:v>
      </x:c>
      <x:c r="AF145" s="12" t="n">
        <x:f>G145-SUM('PO detail'!$U$2022:$U$2025)</x:f>
        <x:v>0</x:v>
      </x:c>
      <x:c r="AG145" s="16" t="n">
        <x:f>IF(ISNUMBER(U145),0,Z145)</x:f>
        <x:v>0</x:v>
      </x:c>
      <x:c r="AH145" s="17" t="n">
        <x:f>IF(AND(A145="WIRE",ISNUMBER(N145)),H145-N145,"n.a.")</x:f>
        <x:v>0</x:v>
      </x:c>
    </x:row>
    <x:row r="146" ht="22" customHeight="1">
      <x:c r="A146" s="2" t="str">
        <x:v>COIL</x:v>
      </x:c>
      <x:c r="B146" s="2" t="str">
        <x:v>60</x:v>
      </x:c>
      <x:c r="C146" s="2" t="str">
        <x:v>9WHT12-4</x:v>
      </x:c>
      <x:c r="D146" s="2" t="str">
        <x:v>**PAY ACH** PVC SPIRAL SUPPLY</x:v>
      </x:c>
      <x:c r="E146" s="7" t="n">
        <x:v>14700</x:v>
      </x:c>
      <x:c r="F146" s="7" t="n">
        <x:v>2383.33</x:v>
      </x:c>
      <x:c r="G146" s="7" t="n">
        <x:v>0</x:v>
      </x:c>
      <x:c r="H146" s="8" t="n">
        <x:v>4.78</x:v>
      </x:c>
      <x:c r="I146" s="8" t="n">
        <x:v>4.24</x:v>
      </x:c>
      <x:c r="J146" s="2" t="n">
        <x:v>100</x:v>
      </x:c>
      <x:c r="K146" s="9" t="n">
        <x:v>721.78</x:v>
      </x:c>
      <x:c r="L146" s="8" t="n">
        <x:v>4.24</x:v>
      </x:c>
      <x:c r="M146" s="8"/>
      <x:c r="N146" s="8"/>
      <x:c r="O146" s="2" t="n">
        <x:v>1</x:v>
      </x:c>
      <x:c r="P146" s="10" t="n">
        <x:v>46143</x:v>
      </x:c>
      <x:c r="Q146" s="10" t="n">
        <x:v>45810</x:v>
      </x:c>
      <x:c r="R146" s="2" t="str">
        <x:v>Same-product valuation: per 100</x:v>
      </x:c>
      <x:c r="S146" s="2" t="str">
        <x:v>Chris PVC Coil priced product</x:v>
      </x:c>
      <x:c r="T146" s="15" t="n">
        <x:f>H146/J146</x:f>
        <x:v>0.0478</x:v>
      </x:c>
      <x:c r="U146" s="15" t="n">
        <x:f>IF(A146="WIRE",T146,IF(O146=1,I146*(1+IF(A146="POUC",Summary!$E$7,Summary!$K$7))/J146,"n.a."))</x:f>
        <x:v>0.046852</x:v>
      </x:c>
      <x:c r="V146" s="12" t="n">
        <x:f>SUM('PO detail'!$T$1450:$T$1453)</x:f>
        <x:v>14700</x:v>
      </x:c>
      <x:c r="W146" s="12" t="n">
        <x:f>SUMIFS('PO detail'!$T$1450:$T$1453,'PO detail'!$Q$1450:$Q$1453,"Baseline PO cost")</x:f>
        <x:v>14700</x:v>
      </x:c>
      <x:c r="X146" s="12" t="n">
        <x:f>SUMIFS('PO detail'!$T$1450:$T$1453,'PO detail'!$Q$1450:$Q$1453,"Higher PO cost")</x:f>
        <x:v>0</x:v>
      </x:c>
      <x:c r="Y146" s="12" t="n">
        <x:f>E146-W146-X146</x:f>
        <x:v>0</x:v>
      </x:c>
      <x:c r="Z146" s="16" t="n">
        <x:f>E146*T146</x:f>
        <x:v>702.6600000000001</x:v>
      </x:c>
      <x:c r="AA146" s="16" t="n">
        <x:f>W146*T146</x:f>
        <x:v>702.6600000000001</x:v>
      </x:c>
      <x:c r="AB146" s="16" t="n">
        <x:f>X146*T146</x:f>
        <x:v>0</x:v>
      </x:c>
      <x:c r="AC146" s="16" t="n">
        <x:f>Y146*T146</x:f>
        <x:v>0</x:v>
      </x:c>
      <x:c r="AD146" s="16" t="n">
        <x:f>K146-Z146</x:f>
        <x:v>19.11999999999989</x:v>
      </x:c>
      <x:c r="AE146" s="16" t="n">
        <x:f>IF(ISNUMBER(U146),E146*(U146-T146),"n.a.")</x:f>
        <x:v>-13.935600000000065</x:v>
      </x:c>
      <x:c r="AF146" s="12" t="n">
        <x:f>G146-SUM('PO detail'!$U$1450:$U$1453)</x:f>
        <x:v>0</x:v>
      </x:c>
      <x:c r="AG146" s="16" t="n">
        <x:f>IF(ISNUMBER(U146),0,Z146)</x:f>
        <x:v>0</x:v>
      </x:c>
      <x:c r="AH146" s="17" t="str">
        <x:f>IF(AND(A146="WIRE",ISNUMBER(N146)),H146-N146,"n.a.")</x:f>
        <x:v>n.a.</x:v>
      </x:c>
    </x:row>
    <x:row r="147" ht="22" customHeight="1">
      <x:c r="A147" s="2" t="str">
        <x:v>COIL</x:v>
      </x:c>
      <x:c r="B147" s="2" t="str">
        <x:v>30</x:v>
      </x:c>
      <x:c r="C147" s="2" t="str">
        <x:v>8WHT12-4</x:v>
      </x:c>
      <x:c r="D147" s="2" t="str">
        <x:v>**PAY ACH** PVC SPIRAL SUPPLY</x:v>
      </x:c>
      <x:c r="E147" s="7" t="n">
        <x:v>1600</x:v>
      </x:c>
      <x:c r="F147" s="7" t="n">
        <x:v>2266.67</x:v>
      </x:c>
      <x:c r="G147" s="7" t="n">
        <x:v>12500</x:v>
      </x:c>
      <x:c r="H147" s="8" t="n">
        <x:v>4.2</x:v>
      </x:c>
      <x:c r="I147" s="8" t="n">
        <x:v>3.73</x:v>
      </x:c>
      <x:c r="J147" s="2" t="n">
        <x:v>100</x:v>
      </x:c>
      <x:c r="K147" s="9" t="n">
        <x:v>67.2</x:v>
      </x:c>
      <x:c r="L147" s="8" t="n">
        <x:v>3.73</x:v>
      </x:c>
      <x:c r="M147" s="8"/>
      <x:c r="N147" s="8"/>
      <x:c r="O147" s="2" t="n">
        <x:v>1</x:v>
      </x:c>
      <x:c r="P147" s="10" t="n">
        <x:v>46143</x:v>
      </x:c>
      <x:c r="Q147" s="10" t="n">
        <x:v>45810</x:v>
      </x:c>
      <x:c r="R147" s="2" t="str">
        <x:v>Same-product valuation: per 100</x:v>
      </x:c>
      <x:c r="S147" s="2" t="str">
        <x:v>Chris PVC Coil priced product</x:v>
      </x:c>
      <x:c r="T147" s="15" t="n">
        <x:f>H147/J147</x:f>
        <x:v>0.042</x:v>
      </x:c>
      <x:c r="U147" s="15" t="n">
        <x:f>IF(A147="WIRE",T147,IF(O147=1,I147*(1+IF(A147="POUC",Summary!$E$7,Summary!$K$7))/J147,"n.a."))</x:f>
        <x:v>0.041216499999999996</x:v>
      </x:c>
      <x:c r="V147" s="12" t="n">
        <x:f>SUM('PO detail'!$T$979:$T$981)</x:f>
        <x:v>1600</x:v>
      </x:c>
      <x:c r="W147" s="12" t="n">
        <x:f>SUMIFS('PO detail'!$T$979:$T$981,'PO detail'!$Q$979:$Q$981,"Baseline PO cost")</x:f>
        <x:v>1600</x:v>
      </x:c>
      <x:c r="X147" s="12" t="n">
        <x:f>SUMIFS('PO detail'!$T$979:$T$981,'PO detail'!$Q$979:$Q$981,"Higher PO cost")</x:f>
        <x:v>0</x:v>
      </x:c>
      <x:c r="Y147" s="12" t="n">
        <x:f>E147-W147-X147</x:f>
        <x:v>0</x:v>
      </x:c>
      <x:c r="Z147" s="16" t="n">
        <x:f>E147*T147</x:f>
        <x:v>67.2</x:v>
      </x:c>
      <x:c r="AA147" s="16" t="n">
        <x:f>W147*T147</x:f>
        <x:v>67.2</x:v>
      </x:c>
      <x:c r="AB147" s="16" t="n">
        <x:f>X147*T147</x:f>
        <x:v>0</x:v>
      </x:c>
      <x:c r="AC147" s="16" t="n">
        <x:f>Y147*T147</x:f>
        <x:v>0</x:v>
      </x:c>
      <x:c r="AD147" s="16" t="n">
        <x:f>K147-Z147</x:f>
        <x:v>0</x:v>
      </x:c>
      <x:c r="AE147" s="16" t="n">
        <x:f>IF(ISNUMBER(U147),E147*(U147-T147),"n.a.")</x:f>
        <x:v>-1.2536000000000103</x:v>
      </x:c>
      <x:c r="AF147" s="12" t="n">
        <x:f>G147-SUM('PO detail'!$U$979:$U$981)</x:f>
        <x:v>0</x:v>
      </x:c>
      <x:c r="AG147" s="16" t="n">
        <x:f>IF(ISNUMBER(U147),0,Z147)</x:f>
        <x:v>0</x:v>
      </x:c>
      <x:c r="AH147" s="17" t="str">
        <x:f>IF(AND(A147="WIRE",ISNUMBER(N147)),H147-N147,"n.a.")</x:f>
        <x:v>n.a.</x:v>
      </x:c>
    </x:row>
    <x:row r="148" ht="22" customHeight="1">
      <x:c r="A148" s="2" t="str">
        <x:v>COIL</x:v>
      </x:c>
      <x:c r="B148" s="2" t="str">
        <x:v>60</x:v>
      </x:c>
      <x:c r="C148" s="2" t="str">
        <x:v>13WHT12-4</x:v>
      </x:c>
      <x:c r="D148" s="2" t="str">
        <x:v>**PAY ACH** PVC SPIRAL SUPPLY</x:v>
      </x:c>
      <x:c r="E148" s="7" t="n">
        <x:v>12400</x:v>
      </x:c>
      <x:c r="F148" s="7" t="n">
        <x:v>2266.67</x:v>
      </x:c>
      <x:c r="G148" s="7" t="n">
        <x:v>0</x:v>
      </x:c>
      <x:c r="H148" s="8" t="n">
        <x:v>8.48</x:v>
      </x:c>
      <x:c r="I148" s="8" t="n">
        <x:v>7.52</x:v>
      </x:c>
      <x:c r="J148" s="2" t="n">
        <x:v>100</x:v>
      </x:c>
      <x:c r="K148" s="9" t="n">
        <x:v>1051.52</x:v>
      </x:c>
      <x:c r="L148" s="8" t="n">
        <x:v>7.52</x:v>
      </x:c>
      <x:c r="M148" s="8"/>
      <x:c r="N148" s="8"/>
      <x:c r="O148" s="2" t="n">
        <x:v>1</x:v>
      </x:c>
      <x:c r="P148" s="10" t="n">
        <x:v>46143</x:v>
      </x:c>
      <x:c r="Q148" s="10" t="n">
        <x:v>45810</x:v>
      </x:c>
      <x:c r="R148" s="2" t="str">
        <x:v>Same-product valuation: per 100</x:v>
      </x:c>
      <x:c r="S148" s="2" t="str">
        <x:v>Chris PVC Coil priced product</x:v>
      </x:c>
      <x:c r="T148" s="15" t="n">
        <x:f>H148/J148</x:f>
        <x:v>0.0848</x:v>
      </x:c>
      <x:c r="U148" s="15" t="n">
        <x:f>IF(A148="WIRE",T148,IF(O148=1,I148*(1+IF(A148="POUC",Summary!$E$7,Summary!$K$7))/J148,"n.a."))</x:f>
        <x:v>0.083096</x:v>
      </x:c>
      <x:c r="V148" s="12" t="n">
        <x:f>SUM('PO detail'!$T$1101:$T$1104)</x:f>
        <x:v>12400</x:v>
      </x:c>
      <x:c r="W148" s="12" t="n">
        <x:f>SUMIFS('PO detail'!$T$1101:$T$1104,'PO detail'!$Q$1101:$Q$1104,"Baseline PO cost")</x:f>
        <x:v>12400</x:v>
      </x:c>
      <x:c r="X148" s="12" t="n">
        <x:f>SUMIFS('PO detail'!$T$1101:$T$1104,'PO detail'!$Q$1101:$Q$1104,"Higher PO cost")</x:f>
        <x:v>0</x:v>
      </x:c>
      <x:c r="Y148" s="12" t="n">
        <x:f>E148-W148-X148</x:f>
        <x:v>0</x:v>
      </x:c>
      <x:c r="Z148" s="16" t="n">
        <x:f>E148*T148</x:f>
        <x:v>1051.52</x:v>
      </x:c>
      <x:c r="AA148" s="16" t="n">
        <x:f>W148*T148</x:f>
        <x:v>1051.52</x:v>
      </x:c>
      <x:c r="AB148" s="16" t="n">
        <x:f>X148*T148</x:f>
        <x:v>0</x:v>
      </x:c>
      <x:c r="AC148" s="16" t="n">
        <x:f>Y148*T148</x:f>
        <x:v>0</x:v>
      </x:c>
      <x:c r="AD148" s="16" t="n">
        <x:f>K148-Z148</x:f>
        <x:v>0</x:v>
      </x:c>
      <x:c r="AE148" s="16" t="n">
        <x:f>IF(ISNUMBER(U148),E148*(U148-T148),"n.a.")</x:f>
        <x:v>-21.129599999999964</x:v>
      </x:c>
      <x:c r="AF148" s="12" t="n">
        <x:f>G148-SUM('PO detail'!$U$1101:$U$1104)</x:f>
        <x:v>0</x:v>
      </x:c>
      <x:c r="AG148" s="16" t="n">
        <x:f>IF(ISNUMBER(U148),0,Z148)</x:f>
        <x:v>0</x:v>
      </x:c>
      <x:c r="AH148" s="17" t="str">
        <x:f>IF(AND(A148="WIRE",ISNUMBER(N148)),H148-N148,"n.a.")</x:f>
        <x:v>n.a.</x:v>
      </x:c>
    </x:row>
    <x:row r="149" ht="22" customHeight="1">
      <x:c r="A149" s="2" t="str">
        <x:v>COIL</x:v>
      </x:c>
      <x:c r="B149" s="2" t="str">
        <x:v>60</x:v>
      </x:c>
      <x:c r="C149" s="2" t="str">
        <x:v>35BLK12-4</x:v>
      </x:c>
      <x:c r="D149" s="2" t="str">
        <x:v>**PAY ACH** PVC SPIRAL SUPPLY</x:v>
      </x:c>
      <x:c r="E149" s="7" t="n">
        <x:v>2100</x:v>
      </x:c>
      <x:c r="F149" s="7" t="n">
        <x:v>2258.33</x:v>
      </x:c>
      <x:c r="G149" s="7" t="n">
        <x:v>7200</x:v>
      </x:c>
      <x:c r="H149" s="8" t="n">
        <x:v>23.31</x:v>
      </x:c>
      <x:c r="I149" s="8" t="n">
        <x:v>20.67</x:v>
      </x:c>
      <x:c r="J149" s="2" t="n">
        <x:v>100</x:v>
      </x:c>
      <x:c r="K149" s="9" t="n">
        <x:v>489.51</x:v>
      </x:c>
      <x:c r="L149" s="8" t="n">
        <x:v>20.67</x:v>
      </x:c>
      <x:c r="M149" s="8"/>
      <x:c r="N149" s="8"/>
      <x:c r="O149" s="2" t="n">
        <x:v>1</x:v>
      </x:c>
      <x:c r="P149" s="10" t="n">
        <x:v>46143</x:v>
      </x:c>
      <x:c r="Q149" s="10" t="n">
        <x:v>45810</x:v>
      </x:c>
      <x:c r="R149" s="2" t="str">
        <x:v>Same-product valuation: per 100</x:v>
      </x:c>
      <x:c r="S149" s="2" t="str">
        <x:v>Chris PVC Coil priced product</x:v>
      </x:c>
      <x:c r="T149" s="15" t="n">
        <x:f>H149/J149</x:f>
        <x:v>0.23309999999999997</x:v>
      </x:c>
      <x:c r="U149" s="15" t="n">
        <x:f>IF(A149="WIRE",T149,IF(O149=1,I149*(1+IF(A149="POUC",Summary!$E$7,Summary!$K$7))/J149,"n.a."))</x:f>
        <x:v>0.2284035</x:v>
      </x:c>
      <x:c r="V149" s="12" t="n">
        <x:f>SUM('PO detail'!$T$1298:$T$1307)</x:f>
        <x:v>2100</x:v>
      </x:c>
      <x:c r="W149" s="12" t="n">
        <x:f>SUMIFS('PO detail'!$T$1298:$T$1307,'PO detail'!$Q$1298:$Q$1307,"Baseline PO cost")</x:f>
        <x:v>2100</x:v>
      </x:c>
      <x:c r="X149" s="12" t="n">
        <x:f>SUMIFS('PO detail'!$T$1298:$T$1307,'PO detail'!$Q$1298:$Q$1307,"Higher PO cost")</x:f>
        <x:v>0</x:v>
      </x:c>
      <x:c r="Y149" s="12" t="n">
        <x:f>E149-W149-X149</x:f>
        <x:v>0</x:v>
      </x:c>
      <x:c r="Z149" s="16" t="n">
        <x:f>E149*T149</x:f>
        <x:v>489.50999999999993</x:v>
      </x:c>
      <x:c r="AA149" s="16" t="n">
        <x:f>W149*T149</x:f>
        <x:v>489.50999999999993</x:v>
      </x:c>
      <x:c r="AB149" s="16" t="n">
        <x:f>X149*T149</x:f>
        <x:v>0</x:v>
      </x:c>
      <x:c r="AC149" s="16" t="n">
        <x:f>Y149*T149</x:f>
        <x:v>0</x:v>
      </x:c>
      <x:c r="AD149" s="16" t="n">
        <x:f>K149-Z149</x:f>
        <x:v>5.684341886080802e-14</x:v>
      </x:c>
      <x:c r="AE149" s="16" t="n">
        <x:f>IF(ISNUMBER(U149),E149*(U149-T149),"n.a.")</x:f>
        <x:v>-9.862649999999926</x:v>
      </x:c>
      <x:c r="AF149" s="12" t="n">
        <x:f>G149-SUM('PO detail'!$U$1298:$U$1307)</x:f>
        <x:v>0</x:v>
      </x:c>
      <x:c r="AG149" s="16" t="n">
        <x:f>IF(ISNUMBER(U149),0,Z149)</x:f>
        <x:v>0</x:v>
      </x:c>
      <x:c r="AH149" s="17" t="str">
        <x:f>IF(AND(A149="WIRE",ISNUMBER(N149)),H149-N149,"n.a.")</x:f>
        <x:v>n.a.</x:v>
      </x:c>
    </x:row>
    <x:row r="150" ht="22" customHeight="1">
      <x:c r="A150" s="2" t="str">
        <x:v>POUC</x:v>
      </x:c>
      <x:c r="B150" s="2" t="str">
        <x:v>30</x:v>
      </x:c>
      <x:c r="C150" s="2" t="str">
        <x:v>LUG10</x:v>
      </x:c>
      <x:c r="D150" s="2" t="str">
        <x:v>LAMITEK USA, INC.</x:v>
      </x:c>
      <x:c r="E150" s="7" t="n">
        <x:v>0</x:v>
      </x:c>
      <x:c r="F150" s="7" t="n">
        <x:v>2233.33</x:v>
      </x:c>
      <x:c r="G150" s="7" t="n">
        <x:v>35000</x:v>
      </x:c>
      <x:c r="H150" s="8" t="n">
        <x:v>1.93</x:v>
      </x:c>
      <x:c r="I150" s="8" t="n">
        <x:v>1.28</x:v>
      </x:c>
      <x:c r="J150" s="2" t="n">
        <x:v>100</x:v>
      </x:c>
      <x:c r="K150" s="9" t="n">
        <x:v>0</x:v>
      </x:c>
      <x:c r="L150" s="8" t="n">
        <x:v>1.14</x:v>
      </x:c>
      <x:c r="M150" s="8" t="n">
        <x:v>1.2768</x:v>
      </x:c>
      <x:c r="N150" s="8"/>
      <x:c r="O150" s="2" t="n">
        <x:v>1</x:v>
      </x:c>
      <x:c r="P150" s="10" t="n">
        <x:v>45902</x:v>
      </x:c>
      <x:c r="Q150" s="10" t="n">
        <x:v>46148</x:v>
      </x:c>
      <x:c r="R150" s="2" t="str">
        <x:v>Same-product valuation: per 100</x:v>
      </x:c>
      <x:c r="S150" s="2" t="str">
        <x:v>Chris Lamitek Pouches priced product</x:v>
      </x:c>
      <x:c r="T150" s="15" t="n">
        <x:f>H150/J150</x:f>
        <x:v>0.019299999999999998</x:v>
      </x:c>
      <x:c r="U150" s="15" t="n">
        <x:f>IF(A150="WIRE",T150,IF(O150=1,I150*(1+IF(A150="POUC",Summary!$E$7,Summary!$K$7))/J150,"n.a."))</x:f>
        <x:v>0.02112</x:v>
      </x:c>
      <x:c r="V150" s="12" t="n">
        <x:f>SUM('PO detail'!$T$1674:$T$1676)</x:f>
        <x:v>0</x:v>
      </x:c>
      <x:c r="W150" s="12" t="n">
        <x:f>SUMIFS('PO detail'!$T$1674:$T$1676,'PO detail'!$Q$1674:$Q$1676,"Baseline PO cost")</x:f>
        <x:v>0</x:v>
      </x:c>
      <x:c r="X150" s="12" t="n">
        <x:f>SUMIFS('PO detail'!$T$1674:$T$1676,'PO detail'!$Q$1674:$Q$1676,"Higher PO cost")</x:f>
        <x:v>0</x:v>
      </x:c>
      <x:c r="Y150" s="12" t="n">
        <x:f>E150-W150-X150</x:f>
        <x:v>0</x:v>
      </x:c>
      <x:c r="Z150" s="16" t="n">
        <x:f>E150*T150</x:f>
        <x:v>0</x:v>
      </x:c>
      <x:c r="AA150" s="16" t="n">
        <x:f>W150*T150</x:f>
        <x:v>0</x:v>
      </x:c>
      <x:c r="AB150" s="16" t="n">
        <x:f>X150*T150</x:f>
        <x:v>0</x:v>
      </x:c>
      <x:c r="AC150" s="16" t="n">
        <x:f>Y150*T150</x:f>
        <x:v>0</x:v>
      </x:c>
      <x:c r="AD150" s="16" t="n">
        <x:f>K150-Z150</x:f>
        <x:v>0</x:v>
      </x:c>
      <x:c r="AE150" s="16" t="n">
        <x:f>IF(ISNUMBER(U150),E150*(U150-T150),"n.a.")</x:f>
        <x:v>0</x:v>
      </x:c>
      <x:c r="AF150" s="12" t="n">
        <x:f>G150-SUM('PO detail'!$U$1674:$U$1676)</x:f>
        <x:v>20000</x:v>
      </x:c>
      <x:c r="AG150" s="16" t="n">
        <x:f>IF(ISNUMBER(U150),0,Z150)</x:f>
        <x:v>0</x:v>
      </x:c>
      <x:c r="AH150" s="17" t="str">
        <x:f>IF(AND(A150="WIRE",ISNUMBER(N150)),H150-N150,"n.a.")</x:f>
        <x:v>n.a.</x:v>
      </x:c>
    </x:row>
    <x:row r="151" ht="22" customHeight="1">
      <x:c r="A151" s="2" t="str">
        <x:v>COIL</x:v>
      </x:c>
      <x:c r="B151" s="2" t="str">
        <x:v>10</x:v>
      </x:c>
      <x:c r="C151" s="2" t="str">
        <x:v>18WHT12-4</x:v>
      </x:c>
      <x:c r="D151" s="2" t="str">
        <x:v>**PAY ACH** PVC SPIRAL SUPPLY</x:v>
      </x:c>
      <x:c r="E151" s="7" t="n">
        <x:v>2800</x:v>
      </x:c>
      <x:c r="F151" s="7" t="n">
        <x:v>2208.33</x:v>
      </x:c>
      <x:c r="G151" s="7" t="n">
        <x:v>14000</x:v>
      </x:c>
      <x:c r="H151" s="8" t="n">
        <x:v>14.48</x:v>
      </x:c>
      <x:c r="I151" s="8" t="n">
        <x:v>12.84</x:v>
      </x:c>
      <x:c r="J151" s="2" t="n">
        <x:v>100</x:v>
      </x:c>
      <x:c r="K151" s="9" t="n">
        <x:v>405.44</x:v>
      </x:c>
      <x:c r="L151" s="8" t="n">
        <x:v>12.84</x:v>
      </x:c>
      <x:c r="M151" s="8"/>
      <x:c r="N151" s="8"/>
      <x:c r="O151" s="2" t="n">
        <x:v>1</x:v>
      </x:c>
      <x:c r="P151" s="10" t="n">
        <x:v>46143</x:v>
      </x:c>
      <x:c r="Q151" s="10" t="n">
        <x:v>45810</x:v>
      </x:c>
      <x:c r="R151" s="2" t="str">
        <x:v>Same-product valuation: per 100</x:v>
      </x:c>
      <x:c r="S151" s="2" t="str">
        <x:v>Chris PVC Coil priced product</x:v>
      </x:c>
      <x:c r="T151" s="15" t="n">
        <x:f>H151/J151</x:f>
        <x:v>0.1448</x:v>
      </x:c>
      <x:c r="U151" s="15" t="n">
        <x:f>IF(A151="WIRE",T151,IF(O151=1,I151*(1+IF(A151="POUC",Summary!$E$7,Summary!$K$7))/J151,"n.a."))</x:f>
        <x:v>0.141882</x:v>
      </x:c>
      <x:c r="V151" s="12" t="n">
        <x:f>SUM('PO detail'!$T$266:$T$272)</x:f>
        <x:v>2800</x:v>
      </x:c>
      <x:c r="W151" s="12" t="n">
        <x:f>SUMIFS('PO detail'!$T$266:$T$272,'PO detail'!$Q$266:$Q$272,"Baseline PO cost")</x:f>
        <x:v>2800</x:v>
      </x:c>
      <x:c r="X151" s="12" t="n">
        <x:f>SUMIFS('PO detail'!$T$266:$T$272,'PO detail'!$Q$266:$Q$272,"Higher PO cost")</x:f>
        <x:v>0</x:v>
      </x:c>
      <x:c r="Y151" s="12" t="n">
        <x:f>E151-W151-X151</x:f>
        <x:v>0</x:v>
      </x:c>
      <x:c r="Z151" s="16" t="n">
        <x:f>E151*T151</x:f>
        <x:v>405.44000000000005</x:v>
      </x:c>
      <x:c r="AA151" s="16" t="n">
        <x:f>W151*T151</x:f>
        <x:v>405.44000000000005</x:v>
      </x:c>
      <x:c r="AB151" s="16" t="n">
        <x:f>X151*T151</x:f>
        <x:v>0</x:v>
      </x:c>
      <x:c r="AC151" s="16" t="n">
        <x:f>Y151*T151</x:f>
        <x:v>0</x:v>
      </x:c>
      <x:c r="AD151" s="16" t="n">
        <x:f>K151-Z151</x:f>
        <x:v>-5.684341886080802e-14</x:v>
      </x:c>
      <x:c r="AE151" s="16" t="n">
        <x:f>IF(ISNUMBER(U151),E151*(U151-T151),"n.a.")</x:f>
        <x:v>-8.170400000000011</x:v>
      </x:c>
      <x:c r="AF151" s="12" t="n">
        <x:f>G151-SUM('PO detail'!$U$266:$U$272)</x:f>
        <x:v>0</x:v>
      </x:c>
      <x:c r="AG151" s="16" t="n">
        <x:f>IF(ISNUMBER(U151),0,Z151)</x:f>
        <x:v>0</x:v>
      </x:c>
      <x:c r="AH151" s="17" t="str">
        <x:f>IF(AND(A151="WIRE",ISNUMBER(N151)),H151-N151,"n.a.")</x:f>
        <x:v>n.a.</x:v>
      </x:c>
    </x:row>
    <x:row r="152" ht="22" customHeight="1">
      <x:c r="A152" s="2" t="str">
        <x:v>COIL</x:v>
      </x:c>
      <x:c r="B152" s="2" t="str">
        <x:v>60</x:v>
      </x:c>
      <x:c r="C152" s="2" t="str">
        <x:v>10NAV12-4</x:v>
      </x:c>
      <x:c r="D152" s="2" t="str">
        <x:v>**PAY ACH** PVC SPIRAL SUPPLY</x:v>
      </x:c>
      <x:c r="E152" s="7" t="n">
        <x:v>6300</x:v>
      </x:c>
      <x:c r="F152" s="7" t="n">
        <x:v>2166.67</x:v>
      </x:c>
      <x:c r="G152" s="7" t="n">
        <x:v>4200</x:v>
      </x:c>
      <x:c r="H152" s="8" t="n">
        <x:v>5.84</x:v>
      </x:c>
      <x:c r="I152" s="8" t="n">
        <x:v>5.18</x:v>
      </x:c>
      <x:c r="J152" s="2" t="n">
        <x:v>100</x:v>
      </x:c>
      <x:c r="K152" s="9" t="n">
        <x:v>367.92</x:v>
      </x:c>
      <x:c r="L152" s="8" t="n">
        <x:v>5.18</x:v>
      </x:c>
      <x:c r="M152" s="8"/>
      <x:c r="N152" s="8"/>
      <x:c r="O152" s="2" t="n">
        <x:v>1</x:v>
      </x:c>
      <x:c r="P152" s="10" t="n">
        <x:v>46143</x:v>
      </x:c>
      <x:c r="Q152" s="10" t="n">
        <x:v>45810</x:v>
      </x:c>
      <x:c r="R152" s="2" t="str">
        <x:v>Same-product valuation: per 100</x:v>
      </x:c>
      <x:c r="S152" s="2" t="str">
        <x:v>Chris PVC Coil priced product</x:v>
      </x:c>
      <x:c r="T152" s="15" t="n">
        <x:f>H152/J152</x:f>
        <x:v>0.0584</x:v>
      </x:c>
      <x:c r="U152" s="15" t="n">
        <x:f>IF(A152="WIRE",T152,IF(O152=1,I152*(1+IF(A152="POUC",Summary!$E$7,Summary!$K$7))/J152,"n.a."))</x:f>
        <x:v>0.057239</x:v>
      </x:c>
      <x:c r="V152" s="12" t="n">
        <x:f>SUM('PO detail'!$T$1024:$T$1029)</x:f>
        <x:v>6300</x:v>
      </x:c>
      <x:c r="W152" s="12" t="n">
        <x:f>SUMIFS('PO detail'!$T$1024:$T$1029,'PO detail'!$Q$1024:$Q$1029,"Baseline PO cost")</x:f>
        <x:v>6300</x:v>
      </x:c>
      <x:c r="X152" s="12" t="n">
        <x:f>SUMIFS('PO detail'!$T$1024:$T$1029,'PO detail'!$Q$1024:$Q$1029,"Higher PO cost")</x:f>
        <x:v>0</x:v>
      </x:c>
      <x:c r="Y152" s="12" t="n">
        <x:f>E152-W152-X152</x:f>
        <x:v>0</x:v>
      </x:c>
      <x:c r="Z152" s="16" t="n">
        <x:f>E152*T152</x:f>
        <x:v>367.92</x:v>
      </x:c>
      <x:c r="AA152" s="16" t="n">
        <x:f>W152*T152</x:f>
        <x:v>367.92</x:v>
      </x:c>
      <x:c r="AB152" s="16" t="n">
        <x:f>X152*T152</x:f>
        <x:v>0</x:v>
      </x:c>
      <x:c r="AC152" s="16" t="n">
        <x:f>Y152*T152</x:f>
        <x:v>0</x:v>
      </x:c>
      <x:c r="AD152" s="16" t="n">
        <x:f>K152-Z152</x:f>
        <x:v>0</x:v>
      </x:c>
      <x:c r="AE152" s="16" t="n">
        <x:f>IF(ISNUMBER(U152),E152*(U152-T152),"n.a.")</x:f>
        <x:v>-7.3143000000000145</x:v>
      </x:c>
      <x:c r="AF152" s="12" t="n">
        <x:f>G152-SUM('PO detail'!$U$1024:$U$1029)</x:f>
        <x:v>0</x:v>
      </x:c>
      <x:c r="AG152" s="16" t="n">
        <x:f>IF(ISNUMBER(U152),0,Z152)</x:f>
        <x:v>0</x:v>
      </x:c>
      <x:c r="AH152" s="17" t="str">
        <x:f>IF(AND(A152="WIRE",ISNUMBER(N152)),H152-N152,"n.a.")</x:f>
        <x:v>n.a.</x:v>
      </x:c>
    </x:row>
    <x:row r="153" ht="22" customHeight="1">
      <x:c r="A153" s="2" t="str">
        <x:v>POUC</x:v>
      </x:c>
      <x:c r="B153" s="2" t="str">
        <x:v>60</x:v>
      </x:c>
      <x:c r="C153" s="2" t="str">
        <x:v>MEM5</x:v>
      </x:c>
      <x:c r="D153" s="2" t="str">
        <x:v>LAMITEK USA, INC.</x:v>
      </x:c>
      <x:c r="E153" s="7" t="n">
        <x:v>41900</x:v>
      </x:c>
      <x:c r="F153" s="7" t="n">
        <x:v>2158.33</x:v>
      </x:c>
      <x:c r="G153" s="7" t="n">
        <x:v>0</x:v>
      </x:c>
      <x:c r="H153" s="8" t="n">
        <x:v>1.12</x:v>
      </x:c>
      <x:c r="I153" s="8" t="n">
        <x:v>0.74</x:v>
      </x:c>
      <x:c r="J153" s="2" t="n">
        <x:v>100</x:v>
      </x:c>
      <x:c r="K153" s="9" t="n">
        <x:v>469.2800000000001</x:v>
      </x:c>
      <x:c r="L153" s="8" t="n">
        <x:v>0.66</x:v>
      </x:c>
      <x:c r="M153" s="8" t="n">
        <x:v>0.7392000000000001</x:v>
      </x:c>
      <x:c r="N153" s="8"/>
      <x:c r="O153" s="2" t="n">
        <x:v>1</x:v>
      </x:c>
      <x:c r="P153" s="10" t="n">
        <x:v>45902</x:v>
      </x:c>
      <x:c r="Q153" s="10" t="n">
        <x:v>46148</x:v>
      </x:c>
      <x:c r="R153" s="2" t="str">
        <x:v>Same-product valuation: per 100</x:v>
      </x:c>
      <x:c r="S153" s="2" t="str">
        <x:v>Chris Lamitek Pouches priced product</x:v>
      </x:c>
      <x:c r="T153" s="15" t="n">
        <x:f>H153/J153</x:f>
        <x:v>0.011200000000000002</x:v>
      </x:c>
      <x:c r="U153" s="15" t="n">
        <x:f>IF(A153="WIRE",T153,IF(O153=1,I153*(1+IF(A153="POUC",Summary!$E$7,Summary!$K$7))/J153,"n.a."))</x:f>
        <x:v>0.012209999999999999</x:v>
      </x:c>
      <x:c r="V153" s="12" t="n">
        <x:f>SUM('PO detail'!$T$1808:$T$1808)</x:f>
        <x:v>10000</x:v>
      </x:c>
      <x:c r="W153" s="12" t="n">
        <x:f>SUMIFS('PO detail'!$T$1808:$T$1808,'PO detail'!$Q$1808:$Q$1808,"Baseline PO cost")</x:f>
        <x:v>10000</x:v>
      </x:c>
      <x:c r="X153" s="12" t="n">
        <x:f>SUMIFS('PO detail'!$T$1808:$T$1808,'PO detail'!$Q$1808:$Q$1808,"Higher PO cost")</x:f>
        <x:v>0</x:v>
      </x:c>
      <x:c r="Y153" s="12" t="n">
        <x:f>E153-W153-X153</x:f>
        <x:v>31900</x:v>
      </x:c>
      <x:c r="Z153" s="16" t="n">
        <x:f>E153*T153</x:f>
        <x:v>469.2800000000001</x:v>
      </x:c>
      <x:c r="AA153" s="16" t="n">
        <x:f>W153*T153</x:f>
        <x:v>112.00000000000001</x:v>
      </x:c>
      <x:c r="AB153" s="16" t="n">
        <x:f>X153*T153</x:f>
        <x:v>0</x:v>
      </x:c>
      <x:c r="AC153" s="16" t="n">
        <x:f>Y153*T153</x:f>
        <x:v>357.28000000000003</x:v>
      </x:c>
      <x:c r="AD153" s="16" t="n">
        <x:f>K153-Z153</x:f>
        <x:v>0</x:v>
      </x:c>
      <x:c r="AE153" s="16" t="n">
        <x:f>IF(ISNUMBER(U153),E153*(U153-T153),"n.a.")</x:f>
        <x:v>42.318999999999875</x:v>
      </x:c>
      <x:c r="AF153" s="12" t="n">
        <x:f>G153-SUM('PO detail'!$U$1808:$U$1808)</x:f>
        <x:v>0</x:v>
      </x:c>
      <x:c r="AG153" s="16" t="n">
        <x:f>IF(ISNUMBER(U153),0,Z153)</x:f>
        <x:v>0</x:v>
      </x:c>
      <x:c r="AH153" s="17" t="str">
        <x:f>IF(AND(A153="WIRE",ISNUMBER(N153)),H153-N153,"n.a.")</x:f>
        <x:v>n.a.</x:v>
      </x:c>
    </x:row>
    <x:row r="154" ht="22" customHeight="1">
      <x:c r="A154" s="2" t="str">
        <x:v>POUC</x:v>
      </x:c>
      <x:c r="B154" s="2" t="str">
        <x:v>30</x:v>
      </x:c>
      <x:c r="C154" s="2" t="str">
        <x:v>SMEN3</x:v>
      </x:c>
      <x:c r="D154" s="2" t="str">
        <x:v>LAMITEK USA, INC.</x:v>
      </x:c>
      <x:c r="E154" s="7" t="n">
        <x:v>24600</x:v>
      </x:c>
      <x:c r="F154" s="7" t="n">
        <x:v>2133.33</x:v>
      </x:c>
      <x:c r="G154" s="7" t="n">
        <x:v>5000</x:v>
      </x:c>
      <x:c r="H154" s="8" t="n">
        <x:v>8.4</x:v>
      </x:c>
      <x:c r="I154" s="8" t="n">
        <x:v>5.56</x:v>
      </x:c>
      <x:c r="J154" s="2" t="n">
        <x:v>100</x:v>
      </x:c>
      <x:c r="K154" s="9" t="n">
        <x:v>2066.4</x:v>
      </x:c>
      <x:c r="L154" s="8" t="n">
        <x:v>4.96</x:v>
      </x:c>
      <x:c r="M154" s="8" t="n">
        <x:v>5.5552</x:v>
      </x:c>
      <x:c r="N154" s="8"/>
      <x:c r="O154" s="2" t="n">
        <x:v>1</x:v>
      </x:c>
      <x:c r="P154" s="10" t="n">
        <x:v>45902</x:v>
      </x:c>
      <x:c r="Q154" s="10" t="n">
        <x:v>46148</x:v>
      </x:c>
      <x:c r="R154" s="2" t="str">
        <x:v>Same-product valuation: per 100</x:v>
      </x:c>
      <x:c r="S154" s="2" t="str">
        <x:v>Chris Lamitek Pouches priced product</x:v>
      </x:c>
      <x:c r="T154" s="15" t="n">
        <x:f>H154/J154</x:f>
        <x:v>0.084</x:v>
      </x:c>
      <x:c r="U154" s="15" t="n">
        <x:f>IF(A154="WIRE",T154,IF(O154=1,I154*(1+IF(A154="POUC",Summary!$E$7,Summary!$K$7))/J154,"n.a."))</x:f>
        <x:v>0.09173999999999999</x:v>
      </x:c>
      <x:c r="V154" s="12" t="n">
        <x:f>SUM('PO detail'!$T$1709:$T$1712)</x:f>
        <x:v>24600</x:v>
      </x:c>
      <x:c r="W154" s="12" t="n">
        <x:f>SUMIFS('PO detail'!$T$1709:$T$1712,'PO detail'!$Q$1709:$Q$1712,"Baseline PO cost")</x:f>
        <x:v>24600</x:v>
      </x:c>
      <x:c r="X154" s="12" t="n">
        <x:f>SUMIFS('PO detail'!$T$1709:$T$1712,'PO detail'!$Q$1709:$Q$1712,"Higher PO cost")</x:f>
        <x:v>0</x:v>
      </x:c>
      <x:c r="Y154" s="12" t="n">
        <x:f>E154-W154-X154</x:f>
        <x:v>0</x:v>
      </x:c>
      <x:c r="Z154" s="16" t="n">
        <x:f>E154*T154</x:f>
        <x:v>2066.4</x:v>
      </x:c>
      <x:c r="AA154" s="16" t="n">
        <x:f>W154*T154</x:f>
        <x:v>2066.4</x:v>
      </x:c>
      <x:c r="AB154" s="16" t="n">
        <x:f>X154*T154</x:f>
        <x:v>0</x:v>
      </x:c>
      <x:c r="AC154" s="16" t="n">
        <x:f>Y154*T154</x:f>
        <x:v>0</x:v>
      </x:c>
      <x:c r="AD154" s="16" t="n">
        <x:f>K154-Z154</x:f>
        <x:v>0</x:v>
      </x:c>
      <x:c r="AE154" s="16" t="n">
        <x:f>IF(ISNUMBER(U154),E154*(U154-T154),"n.a.")</x:f>
        <x:v>190.40399999999957</x:v>
      </x:c>
      <x:c r="AF154" s="12" t="n">
        <x:f>G154-SUM('PO detail'!$U$1709:$U$1712)</x:f>
        <x:v>0</x:v>
      </x:c>
      <x:c r="AG154" s="16" t="n">
        <x:f>IF(ISNUMBER(U154),0,Z154)</x:f>
        <x:v>0</x:v>
      </x:c>
      <x:c r="AH154" s="17" t="str">
        <x:f>IF(AND(A154="WIRE",ISNUMBER(N154)),H154-N154,"n.a.")</x:f>
        <x:v>n.a.</x:v>
      </x:c>
    </x:row>
    <x:row r="155" ht="22" customHeight="1">
      <x:c r="A155" s="2" t="str">
        <x:v>POUC</x:v>
      </x:c>
      <x:c r="B155" s="2" t="str">
        <x:v>60</x:v>
      </x:c>
      <x:c r="C155" s="2" t="str">
        <x:v>MIL10</x:v>
      </x:c>
      <x:c r="D155" s="2" t="str">
        <x:v>LAMITEK USA, INC.</x:v>
      </x:c>
      <x:c r="E155" s="7" t="n">
        <x:v>1800</x:v>
      </x:c>
      <x:c r="F155" s="7" t="n">
        <x:v>2125</x:v>
      </x:c>
      <x:c r="G155" s="7" t="n">
        <x:v>15000</x:v>
      </x:c>
      <x:c r="H155" s="8" t="n">
        <x:v>1.59</x:v>
      </x:c>
      <x:c r="I155" s="8" t="n">
        <x:v>1.05</x:v>
      </x:c>
      <x:c r="J155" s="2" t="n">
        <x:v>100</x:v>
      </x:c>
      <x:c r="K155" s="9" t="n">
        <x:v>28.62</x:v>
      </x:c>
      <x:c r="L155" s="8" t="n">
        <x:v>0.94</x:v>
      </x:c>
      <x:c r="M155" s="8" t="n">
        <x:v>1.0528</x:v>
      </x:c>
      <x:c r="N155" s="8"/>
      <x:c r="O155" s="2" t="n">
        <x:v>1</x:v>
      </x:c>
      <x:c r="P155" s="10" t="n">
        <x:v>45902</x:v>
      </x:c>
      <x:c r="Q155" s="10" t="n">
        <x:v>46148</x:v>
      </x:c>
      <x:c r="R155" s="2" t="str">
        <x:v>Same-product valuation: per 100</x:v>
      </x:c>
      <x:c r="S155" s="2" t="str">
        <x:v>Chris Lamitek Pouches priced product</x:v>
      </x:c>
      <x:c r="T155" s="15" t="n">
        <x:f>H155/J155</x:f>
        <x:v>0.0159</x:v>
      </x:c>
      <x:c r="U155" s="15" t="n">
        <x:f>IF(A155="WIRE",T155,IF(O155=1,I155*(1+IF(A155="POUC",Summary!$E$7,Summary!$K$7))/J155,"n.a."))</x:f>
        <x:v>0.017325</x:v>
      </x:c>
      <x:c r="V155" s="12" t="n">
        <x:f>SUM('PO detail'!$T$1810:$T$1811)</x:f>
        <x:v>1800</x:v>
      </x:c>
      <x:c r="W155" s="12" t="n">
        <x:f>SUMIFS('PO detail'!$T$1810:$T$1811,'PO detail'!$Q$1810:$Q$1811,"Baseline PO cost")</x:f>
        <x:v>1800</x:v>
      </x:c>
      <x:c r="X155" s="12" t="n">
        <x:f>SUMIFS('PO detail'!$T$1810:$T$1811,'PO detail'!$Q$1810:$Q$1811,"Higher PO cost")</x:f>
        <x:v>0</x:v>
      </x:c>
      <x:c r="Y155" s="12" t="n">
        <x:f>E155-W155-X155</x:f>
        <x:v>0</x:v>
      </x:c>
      <x:c r="Z155" s="16" t="n">
        <x:f>E155*T155</x:f>
        <x:v>28.62</x:v>
      </x:c>
      <x:c r="AA155" s="16" t="n">
        <x:f>W155*T155</x:f>
        <x:v>28.62</x:v>
      </x:c>
      <x:c r="AB155" s="16" t="n">
        <x:f>X155*T155</x:f>
        <x:v>0</x:v>
      </x:c>
      <x:c r="AC155" s="16" t="n">
        <x:f>Y155*T155</x:f>
        <x:v>0</x:v>
      </x:c>
      <x:c r="AD155" s="16" t="n">
        <x:f>K155-Z155</x:f>
        <x:v>0</x:v>
      </x:c>
      <x:c r="AE155" s="16" t="n">
        <x:f>IF(ISNUMBER(U155),E155*(U155-T155),"n.a.")</x:f>
        <x:v>2.5649999999999986</x:v>
      </x:c>
      <x:c r="AF155" s="12" t="n">
        <x:f>G155-SUM('PO detail'!$U$1810:$U$1811)</x:f>
        <x:v>0</x:v>
      </x:c>
      <x:c r="AG155" s="16" t="n">
        <x:f>IF(ISNUMBER(U155),0,Z155)</x:f>
        <x:v>0</x:v>
      </x:c>
      <x:c r="AH155" s="17" t="str">
        <x:f>IF(AND(A155="WIRE",ISNUMBER(N155)),H155-N155,"n.a.")</x:f>
        <x:v>n.a.</x:v>
      </x:c>
    </x:row>
    <x:row r="156" ht="22" customHeight="1">
      <x:c r="A156" s="2" t="str">
        <x:v>POUC</x:v>
      </x:c>
      <x:c r="B156" s="2" t="str">
        <x:v>10</x:v>
      </x:c>
      <x:c r="C156" s="2" t="str">
        <x:v>SMEN3</x:v>
      </x:c>
      <x:c r="D156" s="2" t="str">
        <x:v>LAMITEK USA, INC.</x:v>
      </x:c>
      <x:c r="E156" s="7" t="n">
        <x:v>5700</x:v>
      </x:c>
      <x:c r="F156" s="7" t="n">
        <x:v>2108.33</x:v>
      </x:c>
      <x:c r="G156" s="7" t="n">
        <x:v>15000</x:v>
      </x:c>
      <x:c r="H156" s="8" t="n">
        <x:v>8.4</x:v>
      </x:c>
      <x:c r="I156" s="8" t="n">
        <x:v>5.56</x:v>
      </x:c>
      <x:c r="J156" s="2" t="n">
        <x:v>100</x:v>
      </x:c>
      <x:c r="K156" s="9" t="n">
        <x:v>478.8</x:v>
      </x:c>
      <x:c r="L156" s="8" t="n">
        <x:v>4.96</x:v>
      </x:c>
      <x:c r="M156" s="8" t="n">
        <x:v>5.5552</x:v>
      </x:c>
      <x:c r="N156" s="8"/>
      <x:c r="O156" s="2" t="n">
        <x:v>1</x:v>
      </x:c>
      <x:c r="P156" s="10" t="n">
        <x:v>45902</x:v>
      </x:c>
      <x:c r="Q156" s="10" t="n">
        <x:v>46148</x:v>
      </x:c>
      <x:c r="R156" s="2" t="str">
        <x:v>Same-product valuation: per 100</x:v>
      </x:c>
      <x:c r="S156" s="2" t="str">
        <x:v>Chris Lamitek Pouches priced product</x:v>
      </x:c>
      <x:c r="T156" s="15" t="n">
        <x:f>H156/J156</x:f>
        <x:v>0.084</x:v>
      </x:c>
      <x:c r="U156" s="15" t="n">
        <x:f>IF(A156="WIRE",T156,IF(O156=1,I156*(1+IF(A156="POUC",Summary!$E$7,Summary!$K$7))/J156,"n.a."))</x:f>
        <x:v>0.09173999999999999</x:v>
      </x:c>
      <x:c r="V156" s="12" t="n">
        <x:f>SUM('PO detail'!$T$1603:$T$1605)</x:f>
        <x:v>5700</x:v>
      </x:c>
      <x:c r="W156" s="12" t="n">
        <x:f>SUMIFS('PO detail'!$T$1603:$T$1605,'PO detail'!$Q$1603:$Q$1605,"Baseline PO cost")</x:f>
        <x:v>5700</x:v>
      </x:c>
      <x:c r="X156" s="12" t="n">
        <x:f>SUMIFS('PO detail'!$T$1603:$T$1605,'PO detail'!$Q$1603:$Q$1605,"Higher PO cost")</x:f>
        <x:v>0</x:v>
      </x:c>
      <x:c r="Y156" s="12" t="n">
        <x:f>E156-W156-X156</x:f>
        <x:v>0</x:v>
      </x:c>
      <x:c r="Z156" s="16" t="n">
        <x:f>E156*T156</x:f>
        <x:v>478.8</x:v>
      </x:c>
      <x:c r="AA156" s="16" t="n">
        <x:f>W156*T156</x:f>
        <x:v>478.8</x:v>
      </x:c>
      <x:c r="AB156" s="16" t="n">
        <x:f>X156*T156</x:f>
        <x:v>0</x:v>
      </x:c>
      <x:c r="AC156" s="16" t="n">
        <x:f>Y156*T156</x:f>
        <x:v>0</x:v>
      </x:c>
      <x:c r="AD156" s="16" t="n">
        <x:f>K156-Z156</x:f>
        <x:v>0</x:v>
      </x:c>
      <x:c r="AE156" s="16" t="n">
        <x:f>IF(ISNUMBER(U156),E156*(U156-T156),"n.a.")</x:f>
        <x:v>44.1179999999999</x:v>
      </x:c>
      <x:c r="AF156" s="12" t="n">
        <x:f>G156-SUM('PO detail'!$U$1603:$U$1605)</x:f>
        <x:v>3000</x:v>
      </x:c>
      <x:c r="AG156" s="16" t="n">
        <x:f>IF(ISNUMBER(U156),0,Z156)</x:f>
        <x:v>0</x:v>
      </x:c>
      <x:c r="AH156" s="17" t="str">
        <x:f>IF(AND(A156="WIRE",ISNUMBER(N156)),H156-N156,"n.a.")</x:f>
        <x:v>n.a.</x:v>
      </x:c>
    </x:row>
    <x:row r="157" ht="22" customHeight="1">
      <x:c r="A157" s="2" t="str">
        <x:v>POUC</x:v>
      </x:c>
      <x:c r="B157" s="2" t="str">
        <x:v>10</x:v>
      </x:c>
      <x:c r="C157" s="2" t="str">
        <x:v>LMEN10</x:v>
      </x:c>
      <x:c r="D157" s="2" t="str">
        <x:v>LAMITEK USA, INC.</x:v>
      </x:c>
      <x:c r="E157" s="7" t="n">
        <x:v>1700</x:v>
      </x:c>
      <x:c r="F157" s="7" t="n">
        <x:v>2083.33</x:v>
      </x:c>
      <x:c r="G157" s="7" t="n">
        <x:v>16000</x:v>
      </x:c>
      <x:c r="H157" s="8" t="n">
        <x:v>29.84</x:v>
      </x:c>
      <x:c r="I157" s="8" t="n">
        <x:v>19.71</x:v>
      </x:c>
      <x:c r="J157" s="2" t="n">
        <x:v>100</x:v>
      </x:c>
      <x:c r="K157" s="9" t="n">
        <x:v>507.28000000000003</x:v>
      </x:c>
      <x:c r="L157" s="8" t="n">
        <x:v>17.6</x:v>
      </x:c>
      <x:c r="M157" s="8" t="n">
        <x:v>19.712000000000003</x:v>
      </x:c>
      <x:c r="N157" s="8"/>
      <x:c r="O157" s="2" t="n">
        <x:v>1</x:v>
      </x:c>
      <x:c r="P157" s="10" t="n">
        <x:v>45902</x:v>
      </x:c>
      <x:c r="Q157" s="10" t="n">
        <x:v>46148</x:v>
      </x:c>
      <x:c r="R157" s="2" t="str">
        <x:v>Same-product valuation: per 100</x:v>
      </x:c>
      <x:c r="S157" s="2" t="str">
        <x:v>Chris Lamitek Pouches priced product</x:v>
      </x:c>
      <x:c r="T157" s="15" t="n">
        <x:f>H157/J157</x:f>
        <x:v>0.2984</x:v>
      </x:c>
      <x:c r="U157" s="15" t="n">
        <x:f>IF(A157="WIRE",T157,IF(O157=1,I157*(1+IF(A157="POUC",Summary!$E$7,Summary!$K$7))/J157,"n.a."))</x:f>
        <x:v>0.32521500000000003</x:v>
      </x:c>
      <x:c r="V157" s="12" t="n">
        <x:f>SUM('PO detail'!$T$1522:$T$1526)</x:f>
        <x:v>1700</x:v>
      </x:c>
      <x:c r="W157" s="12" t="n">
        <x:f>SUMIFS('PO detail'!$T$1522:$T$1526,'PO detail'!$Q$1522:$Q$1526,"Baseline PO cost")</x:f>
        <x:v>1700</x:v>
      </x:c>
      <x:c r="X157" s="12" t="n">
        <x:f>SUMIFS('PO detail'!$T$1522:$T$1526,'PO detail'!$Q$1522:$Q$1526,"Higher PO cost")</x:f>
        <x:v>0</x:v>
      </x:c>
      <x:c r="Y157" s="12" t="n">
        <x:f>E157-W157-X157</x:f>
        <x:v>0</x:v>
      </x:c>
      <x:c r="Z157" s="16" t="n">
        <x:f>E157*T157</x:f>
        <x:v>507.28</x:v>
      </x:c>
      <x:c r="AA157" s="16" t="n">
        <x:f>W157*T157</x:f>
        <x:v>507.28</x:v>
      </x:c>
      <x:c r="AB157" s="16" t="n">
        <x:f>X157*T157</x:f>
        <x:v>0</x:v>
      </x:c>
      <x:c r="AC157" s="16" t="n">
        <x:f>Y157*T157</x:f>
        <x:v>0</x:v>
      </x:c>
      <x:c r="AD157" s="16" t="n">
        <x:f>K157-Z157</x:f>
        <x:v>5.684341886080802e-14</x:v>
      </x:c>
      <x:c r="AE157" s="16" t="n">
        <x:f>IF(ISNUMBER(U157),E157*(U157-T157),"n.a.")</x:f>
        <x:v>45.58550000000005</x:v>
      </x:c>
      <x:c r="AF157" s="12" t="n">
        <x:f>G157-SUM('PO detail'!$U$1522:$U$1526)</x:f>
        <x:v>3000</x:v>
      </x:c>
      <x:c r="AG157" s="16" t="n">
        <x:f>IF(ISNUMBER(U157),0,Z157)</x:f>
        <x:v>0</x:v>
      </x:c>
      <x:c r="AH157" s="17" t="str">
        <x:f>IF(AND(A157="WIRE",ISNUMBER(N157)),H157-N157,"n.a.")</x:f>
        <x:v>n.a.</x:v>
      </x:c>
    </x:row>
    <x:row r="158" ht="22" customHeight="1">
      <x:c r="A158" s="2" t="str">
        <x:v>POUC</x:v>
      </x:c>
      <x:c r="B158" s="2" t="str">
        <x:v>10</x:v>
      </x:c>
      <x:c r="C158" s="2" t="str">
        <x:v>SMEN5</x:v>
      </x:c>
      <x:c r="D158" s="2" t="str">
        <x:v>LAMITEK USA, INC.</x:v>
      </x:c>
      <x:c r="E158" s="7" t="n">
        <x:v>11900</x:v>
      </x:c>
      <x:c r="F158" s="7" t="n">
        <x:v>2083.33</x:v>
      </x:c>
      <x:c r="G158" s="7" t="n">
        <x:v>7000</x:v>
      </x:c>
      <x:c r="H158" s="8" t="n">
        <x:v>13.2</x:v>
      </x:c>
      <x:c r="I158" s="8" t="n">
        <x:v>8.72</x:v>
      </x:c>
      <x:c r="J158" s="2" t="n">
        <x:v>100</x:v>
      </x:c>
      <x:c r="K158" s="9" t="n">
        <x:v>1570.8</x:v>
      </x:c>
      <x:c r="L158" s="8" t="n">
        <x:v>7.79</x:v>
      </x:c>
      <x:c r="M158" s="8" t="n">
        <x:v>8.7248</x:v>
      </x:c>
      <x:c r="N158" s="8"/>
      <x:c r="O158" s="2" t="n">
        <x:v>1</x:v>
      </x:c>
      <x:c r="P158" s="10" t="n">
        <x:v>45902</x:v>
      </x:c>
      <x:c r="Q158" s="10" t="n">
        <x:v>46148</x:v>
      </x:c>
      <x:c r="R158" s="2" t="str">
        <x:v>Same-product valuation: per 100</x:v>
      </x:c>
      <x:c r="S158" s="2" t="str">
        <x:v>Chris Lamitek Pouches priced product</x:v>
      </x:c>
      <x:c r="T158" s="15" t="n">
        <x:f>H158/J158</x:f>
        <x:v>0.132</x:v>
      </x:c>
      <x:c r="U158" s="15" t="n">
        <x:f>IF(A158="WIRE",T158,IF(O158=1,I158*(1+IF(A158="POUC",Summary!$E$7,Summary!$K$7))/J158,"n.a."))</x:f>
        <x:v>0.14388</x:v>
      </x:c>
      <x:c r="V158" s="12" t="n">
        <x:f>SUM('PO detail'!$T$1606:$T$1608)</x:f>
        <x:v>11900</x:v>
      </x:c>
      <x:c r="W158" s="12" t="n">
        <x:f>SUMIFS('PO detail'!$T$1606:$T$1608,'PO detail'!$Q$1606:$Q$1608,"Baseline PO cost")</x:f>
        <x:v>11900</x:v>
      </x:c>
      <x:c r="X158" s="12" t="n">
        <x:f>SUMIFS('PO detail'!$T$1606:$T$1608,'PO detail'!$Q$1606:$Q$1608,"Higher PO cost")</x:f>
        <x:v>0</x:v>
      </x:c>
      <x:c r="Y158" s="12" t="n">
        <x:f>E158-W158-X158</x:f>
        <x:v>0</x:v>
      </x:c>
      <x:c r="Z158" s="16" t="n">
        <x:f>E158*T158</x:f>
        <x:v>1570.8000000000002</x:v>
      </x:c>
      <x:c r="AA158" s="16" t="n">
        <x:f>W158*T158</x:f>
        <x:v>1570.8000000000002</x:v>
      </x:c>
      <x:c r="AB158" s="16" t="n">
        <x:f>X158*T158</x:f>
        <x:v>0</x:v>
      </x:c>
      <x:c r="AC158" s="16" t="n">
        <x:f>Y158*T158</x:f>
        <x:v>0</x:v>
      </x:c>
      <x:c r="AD158" s="16" t="n">
        <x:f>K158-Z158</x:f>
        <x:v>-2.2737367544323206e-13</x:v>
      </x:c>
      <x:c r="AE158" s="16" t="n">
        <x:f>IF(ISNUMBER(U158),E158*(U158-T158),"n.a.")</x:f>
        <x:v>141.372</x:v>
      </x:c>
      <x:c r="AF158" s="12" t="n">
        <x:f>G158-SUM('PO detail'!$U$1606:$U$1608)</x:f>
        <x:v>2000</x:v>
      </x:c>
      <x:c r="AG158" s="16" t="n">
        <x:f>IF(ISNUMBER(U158),0,Z158)</x:f>
        <x:v>0</x:v>
      </x:c>
      <x:c r="AH158" s="17" t="str">
        <x:f>IF(AND(A158="WIRE",ISNUMBER(N158)),H158-N158,"n.a.")</x:f>
        <x:v>n.a.</x:v>
      </x:c>
    </x:row>
    <x:row r="159" ht="22" customHeight="1">
      <x:c r="A159" s="2" t="str">
        <x:v>POUC</x:v>
      </x:c>
      <x:c r="B159" s="2" t="str">
        <x:v>10</x:v>
      </x:c>
      <x:c r="C159" s="2" t="str">
        <x:v>LEG10</x:v>
      </x:c>
      <x:c r="D159" s="2" t="str">
        <x:v>LAMITEK USA, INC.</x:v>
      </x:c>
      <x:c r="E159" s="7" t="n">
        <x:v>6000</x:v>
      </x:c>
      <x:c r="F159" s="7" t="n">
        <x:v>2066.67</x:v>
      </x:c>
      <x:c r="G159" s="7" t="n">
        <x:v>14000</x:v>
      </x:c>
      <x:c r="H159" s="8" t="n">
        <x:v>17.96</x:v>
      </x:c>
      <x:c r="I159" s="8" t="n">
        <x:v>11.86</x:v>
      </x:c>
      <x:c r="J159" s="2" t="n">
        <x:v>100</x:v>
      </x:c>
      <x:c r="K159" s="9" t="n">
        <x:v>1095.56</x:v>
      </x:c>
      <x:c r="L159" s="8" t="n">
        <x:v>10.59</x:v>
      </x:c>
      <x:c r="M159" s="8" t="n">
        <x:v>11.860800000000001</x:v>
      </x:c>
      <x:c r="N159" s="8"/>
      <x:c r="O159" s="2" t="n">
        <x:v>1</x:v>
      </x:c>
      <x:c r="P159" s="10" t="n">
        <x:v>45902</x:v>
      </x:c>
      <x:c r="Q159" s="10" t="n">
        <x:v>46148</x:v>
      </x:c>
      <x:c r="R159" s="2" t="str">
        <x:v>Same-product valuation: per 100</x:v>
      </x:c>
      <x:c r="S159" s="2" t="str">
        <x:v>Chris Lamitek Pouches priced product</x:v>
      </x:c>
      <x:c r="T159" s="15" t="n">
        <x:f>H159/J159</x:f>
        <x:v>0.1796</x:v>
      </x:c>
      <x:c r="U159" s="15" t="n">
        <x:f>IF(A159="WIRE",T159,IF(O159=1,I159*(1+IF(A159="POUC",Summary!$E$7,Summary!$K$7))/J159,"n.a."))</x:f>
        <x:v>0.19569</x:v>
      </x:c>
      <x:c r="V159" s="12" t="n">
        <x:f>SUM('PO detail'!$T$1479:$T$1483)</x:f>
        <x:v>6000</x:v>
      </x:c>
      <x:c r="W159" s="12" t="n">
        <x:f>SUMIFS('PO detail'!$T$1479:$T$1483,'PO detail'!$Q$1479:$Q$1483,"Baseline PO cost")</x:f>
        <x:v>6000</x:v>
      </x:c>
      <x:c r="X159" s="12" t="n">
        <x:f>SUMIFS('PO detail'!$T$1479:$T$1483,'PO detail'!$Q$1479:$Q$1483,"Higher PO cost")</x:f>
        <x:v>0</x:v>
      </x:c>
      <x:c r="Y159" s="12" t="n">
        <x:f>E159-W159-X159</x:f>
        <x:v>0</x:v>
      </x:c>
      <x:c r="Z159" s="16" t="n">
        <x:f>E159*T159</x:f>
        <x:v>1077.6000000000001</x:v>
      </x:c>
      <x:c r="AA159" s="16" t="n">
        <x:f>W159*T159</x:f>
        <x:v>1077.6000000000001</x:v>
      </x:c>
      <x:c r="AB159" s="16" t="n">
        <x:f>X159*T159</x:f>
        <x:v>0</x:v>
      </x:c>
      <x:c r="AC159" s="16" t="n">
        <x:f>Y159*T159</x:f>
        <x:v>0</x:v>
      </x:c>
      <x:c r="AD159" s="16" t="n">
        <x:f>K159-Z159</x:f>
        <x:v>17.95999999999981</x:v>
      </x:c>
      <x:c r="AE159" s="16" t="n">
        <x:f>IF(ISNUMBER(U159),E159*(U159-T159),"n.a.")</x:f>
        <x:v>96.53999999999996</x:v>
      </x:c>
      <x:c r="AF159" s="12" t="n">
        <x:f>G159-SUM('PO detail'!$U$1479:$U$1483)</x:f>
        <x:v>7000</x:v>
      </x:c>
      <x:c r="AG159" s="16" t="n">
        <x:f>IF(ISNUMBER(U159),0,Z159)</x:f>
        <x:v>0</x:v>
      </x:c>
      <x:c r="AH159" s="17" t="str">
        <x:f>IF(AND(A159="WIRE",ISNUMBER(N159)),H159-N159,"n.a.")</x:f>
        <x:v>n.a.</x:v>
      </x:c>
    </x:row>
    <x:row r="160" ht="22" customHeight="1">
      <x:c r="A160" s="2" t="str">
        <x:v>WIRE</x:v>
      </x:c>
      <x:c r="B160" s="2" t="str">
        <x:v>60</x:v>
      </x:c>
      <x:c r="C160" s="2" t="str">
        <x:v>DL516SIL</x:v>
      </x:c>
      <x:c r="D160" s="2" t="str">
        <x:v>Botac Industrial Limited</x:v>
      </x:c>
      <x:c r="E160" s="7" t="n">
        <x:v>18400</x:v>
      </x:c>
      <x:c r="F160" s="7" t="n">
        <x:v>2025</x:v>
      </x:c>
      <x:c r="G160" s="7" t="n">
        <x:v>2000</x:v>
      </x:c>
      <x:c r="H160" s="8" t="n">
        <x:v>4.75</x:v>
      </x:c>
      <x:c r="I160" s="8" t="n">
        <x:v>0</x:v>
      </x:c>
      <x:c r="J160" s="2" t="n">
        <x:v>100</x:v>
      </x:c>
      <x:c r="K160" s="9" t="n">
        <x:v>874</x:v>
      </x:c>
      <x:c r="L160" s="8" t="n">
        <x:v>2.7</x:v>
      </x:c>
      <x:c r="M160" s="8"/>
      <x:c r="N160" s="8" t="n">
        <x:v>4.75</x:v>
      </x:c>
      <x:c r="O160" s="2" t="n">
        <x:v>1</x:v>
      </x:c>
      <x:c r="P160" s="10" t="n">
        <x:v>46237</x:v>
      </x:c>
      <x:c r="Q160" s="10" t="n">
        <x:v>44774</x:v>
      </x:c>
      <x:c r="R160" s="2" t="str">
        <x:v>Same-product valuation: per 100</x:v>
      </x:c>
      <x:c r="S160" s="2" t="str">
        <x:v>Hold current standard; Chris blended standards already applied</x:v>
      </x:c>
      <x:c r="T160" s="15" t="n">
        <x:f>H160/J160</x:f>
        <x:v>0.0475</x:v>
      </x:c>
      <x:c r="U160" s="15" t="n">
        <x:f>IF(A160="WIRE",T160,IF(O160=1,I160*(1+IF(A160="POUC",Summary!$E$7,Summary!$K$7))/J160,"n.a."))</x:f>
        <x:v>0.0475</x:v>
      </x:c>
      <x:c r="V160" s="12" t="n">
        <x:f>0</x:f>
        <x:v>0</x:v>
      </x:c>
      <x:c r="W160" s="12" t="n">
        <x:f>0</x:f>
        <x:v>0</x:v>
      </x:c>
      <x:c r="X160" s="12" t="n">
        <x:f>0</x:f>
        <x:v>0</x:v>
      </x:c>
      <x:c r="Y160" s="12" t="n">
        <x:f>E160-W160-X160</x:f>
        <x:v>18400</x:v>
      </x:c>
      <x:c r="Z160" s="16" t="n">
        <x:f>E160*T160</x:f>
        <x:v>874</x:v>
      </x:c>
      <x:c r="AA160" s="16" t="n">
        <x:f>W160*T160</x:f>
        <x:v>0</x:v>
      </x:c>
      <x:c r="AB160" s="16" t="n">
        <x:f>X160*T160</x:f>
        <x:v>0</x:v>
      </x:c>
      <x:c r="AC160" s="16" t="n">
        <x:f>Y160*T160</x:f>
        <x:v>874</x:v>
      </x:c>
      <x:c r="AD160" s="16" t="n">
        <x:f>K160-Z160</x:f>
        <x:v>0</x:v>
      </x:c>
      <x:c r="AE160" s="16" t="n">
        <x:f>IF(ISNUMBER(U160),E160*(U160-T160),"n.a.")</x:f>
        <x:v>0</x:v>
      </x:c>
      <x:c r="AF160" s="12" t="n">
        <x:f>G160-0</x:f>
        <x:v>2000</x:v>
      </x:c>
      <x:c r="AG160" s="16" t="n">
        <x:f>IF(ISNUMBER(U160),0,Z160)</x:f>
        <x:v>0</x:v>
      </x:c>
      <x:c r="AH160" s="17" t="n">
        <x:f>IF(AND(A160="WIRE",ISNUMBER(N160)),H160-N160,"n.a.")</x:f>
        <x:v>0</x:v>
      </x:c>
    </x:row>
    <x:row r="161" ht="22" customHeight="1">
      <x:c r="A161" s="2" t="str">
        <x:v>POUC</x:v>
      </x:c>
      <x:c r="B161" s="2" t="str">
        <x:v>30</x:v>
      </x:c>
      <x:c r="C161" s="2" t="str">
        <x:v>LMEN5</x:v>
      </x:c>
      <x:c r="D161" s="2" t="str">
        <x:v>LAMITEK USA, INC.</x:v>
      </x:c>
      <x:c r="E161" s="7" t="n">
        <x:v>2900</x:v>
      </x:c>
      <x:c r="F161" s="7" t="n">
        <x:v>2000</x:v>
      </x:c>
      <x:c r="G161" s="7" t="n">
        <x:v>16000</x:v>
      </x:c>
      <x:c r="H161" s="8" t="n">
        <x:v>14.43</x:v>
      </x:c>
      <x:c r="I161" s="8" t="n">
        <x:v>9.53</x:v>
      </x:c>
      <x:c r="J161" s="2" t="n">
        <x:v>100</x:v>
      </x:c>
      <x:c r="K161" s="9" t="n">
        <x:v>418.47</x:v>
      </x:c>
      <x:c r="L161" s="8" t="n">
        <x:v>8.51</x:v>
      </x:c>
      <x:c r="M161" s="8" t="n">
        <x:v>9.5312</x:v>
      </x:c>
      <x:c r="N161" s="8"/>
      <x:c r="O161" s="2" t="n">
        <x:v>1</x:v>
      </x:c>
      <x:c r="P161" s="10" t="n">
        <x:v>45902</x:v>
      </x:c>
      <x:c r="Q161" s="10" t="n">
        <x:v>46148</x:v>
      </x:c>
      <x:c r="R161" s="2" t="str">
        <x:v>Same-product valuation: per 100</x:v>
      </x:c>
      <x:c r="S161" s="2" t="str">
        <x:v>Chris Lamitek Pouches priced product</x:v>
      </x:c>
      <x:c r="T161" s="15" t="n">
        <x:f>H161/J161</x:f>
        <x:v>0.14429999999999998</x:v>
      </x:c>
      <x:c r="U161" s="15" t="n">
        <x:f>IF(A161="WIRE",T161,IF(O161=1,I161*(1+IF(A161="POUC",Summary!$E$7,Summary!$K$7))/J161,"n.a."))</x:f>
        <x:v>0.15724499999999997</x:v>
      </x:c>
      <x:c r="V161" s="12" t="n">
        <x:f>SUM('PO detail'!$T$1665:$T$1669)</x:f>
        <x:v>2900</x:v>
      </x:c>
      <x:c r="W161" s="12" t="n">
        <x:f>SUMIFS('PO detail'!$T$1665:$T$1669,'PO detail'!$Q$1665:$Q$1669,"Baseline PO cost")</x:f>
        <x:v>2900</x:v>
      </x:c>
      <x:c r="X161" s="12" t="n">
        <x:f>SUMIFS('PO detail'!$T$1665:$T$1669,'PO detail'!$Q$1665:$Q$1669,"Higher PO cost")</x:f>
        <x:v>0</x:v>
      </x:c>
      <x:c r="Y161" s="12" t="n">
        <x:f>E161-W161-X161</x:f>
        <x:v>0</x:v>
      </x:c>
      <x:c r="Z161" s="16" t="n">
        <x:f>E161*T161</x:f>
        <x:v>418.46999999999997</x:v>
      </x:c>
      <x:c r="AA161" s="16" t="n">
        <x:f>W161*T161</x:f>
        <x:v>418.46999999999997</x:v>
      </x:c>
      <x:c r="AB161" s="16" t="n">
        <x:f>X161*T161</x:f>
        <x:v>0</x:v>
      </x:c>
      <x:c r="AC161" s="16" t="n">
        <x:f>Y161*T161</x:f>
        <x:v>0</x:v>
      </x:c>
      <x:c r="AD161" s="16" t="n">
        <x:f>K161-Z161</x:f>
        <x:v>5.684341886080802e-14</x:v>
      </x:c>
      <x:c r="AE161" s="16" t="n">
        <x:f>IF(ISNUMBER(U161),E161*(U161-T161),"n.a.")</x:f>
        <x:v>37.54049999999995</x:v>
      </x:c>
      <x:c r="AF161" s="12" t="n">
        <x:f>G161-SUM('PO detail'!$U$1665:$U$1669)</x:f>
        <x:v>6000</x:v>
      </x:c>
      <x:c r="AG161" s="16" t="n">
        <x:f>IF(ISNUMBER(U161),0,Z161)</x:f>
        <x:v>0</x:v>
      </x:c>
      <x:c r="AH161" s="17" t="str">
        <x:f>IF(AND(A161="WIRE",ISNUMBER(N161)),H161-N161,"n.a.")</x:f>
        <x:v>n.a.</x:v>
      </x:c>
    </x:row>
    <x:row r="162" ht="22" customHeight="1">
      <x:c r="A162" s="2" t="str">
        <x:v>POUC</x:v>
      </x:c>
      <x:c r="B162" s="2" t="str">
        <x:v>60</x:v>
      </x:c>
      <x:c r="C162" s="2" t="str">
        <x:v>LUG10</x:v>
      </x:c>
      <x:c r="D162" s="2" t="str">
        <x:v>LAMITEK USA, INC.</x:v>
      </x:c>
      <x:c r="E162" s="7" t="n">
        <x:v>3200</x:v>
      </x:c>
      <x:c r="F162" s="7" t="n">
        <x:v>2000</x:v>
      </x:c>
      <x:c r="G162" s="7" t="n">
        <x:v>25000</x:v>
      </x:c>
      <x:c r="H162" s="8" t="n">
        <x:v>1.93</x:v>
      </x:c>
      <x:c r="I162" s="8" t="n">
        <x:v>1.28</x:v>
      </x:c>
      <x:c r="J162" s="2" t="n">
        <x:v>100</x:v>
      </x:c>
      <x:c r="K162" s="9" t="n">
        <x:v>61.76</x:v>
      </x:c>
      <x:c r="L162" s="8" t="n">
        <x:v>1.14</x:v>
      </x:c>
      <x:c r="M162" s="8" t="n">
        <x:v>1.2768</x:v>
      </x:c>
      <x:c r="N162" s="8"/>
      <x:c r="O162" s="2" t="n">
        <x:v>1</x:v>
      </x:c>
      <x:c r="P162" s="10" t="n">
        <x:v>45902</x:v>
      </x:c>
      <x:c r="Q162" s="10" t="n">
        <x:v>46148</x:v>
      </x:c>
      <x:c r="R162" s="2" t="str">
        <x:v>Same-product valuation: per 100</x:v>
      </x:c>
      <x:c r="S162" s="2" t="str">
        <x:v>Chris Lamitek Pouches priced product</x:v>
      </x:c>
      <x:c r="T162" s="15" t="n">
        <x:f>H162/J162</x:f>
        <x:v>0.019299999999999998</x:v>
      </x:c>
      <x:c r="U162" s="15" t="n">
        <x:f>IF(A162="WIRE",T162,IF(O162=1,I162*(1+IF(A162="POUC",Summary!$E$7,Summary!$K$7))/J162,"n.a."))</x:f>
        <x:v>0.02112</x:v>
      </x:c>
      <x:c r="V162" s="12" t="n">
        <x:f>SUM('PO detail'!$T$1801:$T$1801)</x:f>
        <x:v>0</x:v>
      </x:c>
      <x:c r="W162" s="12" t="n">
        <x:f>SUMIFS('PO detail'!$T$1801:$T$1801,'PO detail'!$Q$1801:$Q$1801,"Baseline PO cost")</x:f>
        <x:v>0</x:v>
      </x:c>
      <x:c r="X162" s="12" t="n">
        <x:f>SUMIFS('PO detail'!$T$1801:$T$1801,'PO detail'!$Q$1801:$Q$1801,"Higher PO cost")</x:f>
        <x:v>0</x:v>
      </x:c>
      <x:c r="Y162" s="12" t="n">
        <x:f>E162-W162-X162</x:f>
        <x:v>3200</x:v>
      </x:c>
      <x:c r="Z162" s="16" t="n">
        <x:f>E162*T162</x:f>
        <x:v>61.75999999999999</x:v>
      </x:c>
      <x:c r="AA162" s="16" t="n">
        <x:f>W162*T162</x:f>
        <x:v>0</x:v>
      </x:c>
      <x:c r="AB162" s="16" t="n">
        <x:f>X162*T162</x:f>
        <x:v>0</x:v>
      </x:c>
      <x:c r="AC162" s="16" t="n">
        <x:f>Y162*T162</x:f>
        <x:v>61.75999999999999</x:v>
      </x:c>
      <x:c r="AD162" s="16" t="n">
        <x:f>K162-Z162</x:f>
        <x:v>7.105427357601002e-15</x:v>
      </x:c>
      <x:c r="AE162" s="16" t="n">
        <x:f>IF(ISNUMBER(U162),E162*(U162-T162),"n.a.")</x:f>
        <x:v>5.824000000000007</x:v>
      </x:c>
      <x:c r="AF162" s="12" t="n">
        <x:f>G162-SUM('PO detail'!$U$1801:$U$1801)</x:f>
        <x:v>0</x:v>
      </x:c>
      <x:c r="AG162" s="16" t="n">
        <x:f>IF(ISNUMBER(U162),0,Z162)</x:f>
        <x:v>0</x:v>
      </x:c>
      <x:c r="AH162" s="17" t="str">
        <x:f>IF(AND(A162="WIRE",ISNUMBER(N162)),H162-N162,"n.a.")</x:f>
        <x:v>n.a.</x:v>
      </x:c>
    </x:row>
    <x:row r="163" ht="22" customHeight="1">
      <x:c r="A163" s="2" t="str">
        <x:v>COIL</x:v>
      </x:c>
      <x:c r="B163" s="2" t="str">
        <x:v>10</x:v>
      </x:c>
      <x:c r="C163" s="2" t="str">
        <x:v>12BLK36-4</x:v>
      </x:c>
      <x:c r="D163" s="2" t="str">
        <x:v>**PAY ACH** PVC SPIRAL SUPPLY</x:v>
      </x:c>
      <x:c r="E163" s="7" t="n">
        <x:v>4000</x:v>
      </x:c>
      <x:c r="F163" s="7" t="n">
        <x:v>1958.33</x:v>
      </x:c>
      <x:c r="G163" s="7" t="n">
        <x:v>5500</x:v>
      </x:c>
      <x:c r="H163" s="8" t="n">
        <x:v>18.25</x:v>
      </x:c>
      <x:c r="I163" s="8" t="n">
        <x:v>16.18</x:v>
      </x:c>
      <x:c r="J163" s="2" t="n">
        <x:v>100</x:v>
      </x:c>
      <x:c r="K163" s="9" t="n">
        <x:v>730</x:v>
      </x:c>
      <x:c r="L163" s="8" t="n">
        <x:v>16.18</x:v>
      </x:c>
      <x:c r="M163" s="8"/>
      <x:c r="N163" s="8"/>
      <x:c r="O163" s="2" t="n">
        <x:v>1</x:v>
      </x:c>
      <x:c r="P163" s="10" t="n">
        <x:v>46143</x:v>
      </x:c>
      <x:c r="Q163" s="10" t="n">
        <x:v>45810</x:v>
      </x:c>
      <x:c r="R163" s="2" t="str">
        <x:v>Same-product valuation: per 100</x:v>
      </x:c>
      <x:c r="S163" s="2" t="str">
        <x:v>Chris PVC Coil priced product</x:v>
      </x:c>
      <x:c r="T163" s="15" t="n">
        <x:f>H163/J163</x:f>
        <x:v>0.1825</x:v>
      </x:c>
      <x:c r="U163" s="15" t="n">
        <x:f>IF(A163="WIRE",T163,IF(O163=1,I163*(1+IF(A163="POUC",Summary!$E$7,Summary!$K$7))/J163,"n.a."))</x:f>
        <x:v>0.17878899999999998</x:v>
      </x:c>
      <x:c r="V163" s="12" t="n">
        <x:f>SUM('PO detail'!$T$93:$T$102)</x:f>
        <x:v>4000</x:v>
      </x:c>
      <x:c r="W163" s="12" t="n">
        <x:f>SUMIFS('PO detail'!$T$93:$T$102,'PO detail'!$Q$93:$Q$102,"Baseline PO cost")</x:f>
        <x:v>4000</x:v>
      </x:c>
      <x:c r="X163" s="12" t="n">
        <x:f>SUMIFS('PO detail'!$T$93:$T$102,'PO detail'!$Q$93:$Q$102,"Higher PO cost")</x:f>
        <x:v>0</x:v>
      </x:c>
      <x:c r="Y163" s="12" t="n">
        <x:f>E163-W163-X163</x:f>
        <x:v>0</x:v>
      </x:c>
      <x:c r="Z163" s="16" t="n">
        <x:f>E163*T163</x:f>
        <x:v>730</x:v>
      </x:c>
      <x:c r="AA163" s="16" t="n">
        <x:f>W163*T163</x:f>
        <x:v>730</x:v>
      </x:c>
      <x:c r="AB163" s="16" t="n">
        <x:f>X163*T163</x:f>
        <x:v>0</x:v>
      </x:c>
      <x:c r="AC163" s="16" t="n">
        <x:f>Y163*T163</x:f>
        <x:v>0</x:v>
      </x:c>
      <x:c r="AD163" s="16" t="n">
        <x:f>K163-Z163</x:f>
        <x:v>0</x:v>
      </x:c>
      <x:c r="AE163" s="16" t="n">
        <x:f>IF(ISNUMBER(U163),E163*(U163-T163),"n.a.")</x:f>
        <x:v>-14.84400000000008</x:v>
      </x:c>
      <x:c r="AF163" s="12" t="n">
        <x:f>G163-SUM('PO detail'!$U$93:$U$102)</x:f>
        <x:v>0</x:v>
      </x:c>
      <x:c r="AG163" s="16" t="n">
        <x:f>IF(ISNUMBER(U163),0,Z163)</x:f>
        <x:v>0</x:v>
      </x:c>
      <x:c r="AH163" s="17" t="str">
        <x:f>IF(AND(A163="WIRE",ISNUMBER(N163)),H163-N163,"n.a.")</x:f>
        <x:v>n.a.</x:v>
      </x:c>
    </x:row>
    <x:row r="164" ht="22" customHeight="1">
      <x:c r="A164" s="2" t="str">
        <x:v>COIL</x:v>
      </x:c>
      <x:c r="B164" s="2" t="str">
        <x:v>30</x:v>
      </x:c>
      <x:c r="C164" s="2" t="str">
        <x:v>10WHT12-4</x:v>
      </x:c>
      <x:c r="D164" s="2" t="str">
        <x:v>**PAY ACH** PVC SPIRAL SUPPLY</x:v>
      </x:c>
      <x:c r="E164" s="7" t="n">
        <x:v>5400</x:v>
      </x:c>
      <x:c r="F164" s="7" t="n">
        <x:v>1916.67</x:v>
      </x:c>
      <x:c r="G164" s="7" t="n">
        <x:v>4200</x:v>
      </x:c>
      <x:c r="H164" s="8" t="n">
        <x:v>5.84</x:v>
      </x:c>
      <x:c r="I164" s="8" t="n">
        <x:v>5.18</x:v>
      </x:c>
      <x:c r="J164" s="2" t="n">
        <x:v>100</x:v>
      </x:c>
      <x:c r="K164" s="9" t="n">
        <x:v>315.36</x:v>
      </x:c>
      <x:c r="L164" s="8" t="n">
        <x:v>5.18</x:v>
      </x:c>
      <x:c r="M164" s="8"/>
      <x:c r="N164" s="8"/>
      <x:c r="O164" s="2" t="n">
        <x:v>1</x:v>
      </x:c>
      <x:c r="P164" s="10" t="n">
        <x:v>46143</x:v>
      </x:c>
      <x:c r="Q164" s="10" t="n">
        <x:v>45810</x:v>
      </x:c>
      <x:c r="R164" s="2" t="str">
        <x:v>Same-product valuation: per 100</x:v>
      </x:c>
      <x:c r="S164" s="2" t="str">
        <x:v>Chris PVC Coil priced product</x:v>
      </x:c>
      <x:c r="T164" s="15" t="n">
        <x:f>H164/J164</x:f>
        <x:v>0.0584</x:v>
      </x:c>
      <x:c r="U164" s="15" t="n">
        <x:f>IF(A164="WIRE",T164,IF(O164=1,I164*(1+IF(A164="POUC",Summary!$E$7,Summary!$K$7))/J164,"n.a."))</x:f>
        <x:v>0.057239</x:v>
      </x:c>
      <x:c r="V164" s="12" t="n">
        <x:f>SUM('PO detail'!$T$707:$T$713)</x:f>
        <x:v>5400</x:v>
      </x:c>
      <x:c r="W164" s="12" t="n">
        <x:f>SUMIFS('PO detail'!$T$707:$T$713,'PO detail'!$Q$707:$Q$713,"Baseline PO cost")</x:f>
        <x:v>5400</x:v>
      </x:c>
      <x:c r="X164" s="12" t="n">
        <x:f>SUMIFS('PO detail'!$T$707:$T$713,'PO detail'!$Q$707:$Q$713,"Higher PO cost")</x:f>
        <x:v>0</x:v>
      </x:c>
      <x:c r="Y164" s="12" t="n">
        <x:f>E164-W164-X164</x:f>
        <x:v>0</x:v>
      </x:c>
      <x:c r="Z164" s="16" t="n">
        <x:f>E164*T164</x:f>
        <x:v>315.36</x:v>
      </x:c>
      <x:c r="AA164" s="16" t="n">
        <x:f>W164*T164</x:f>
        <x:v>315.36</x:v>
      </x:c>
      <x:c r="AB164" s="16" t="n">
        <x:f>X164*T164</x:f>
        <x:v>0</x:v>
      </x:c>
      <x:c r="AC164" s="16" t="n">
        <x:f>Y164*T164</x:f>
        <x:v>0</x:v>
      </x:c>
      <x:c r="AD164" s="16" t="n">
        <x:f>K164-Z164</x:f>
        <x:v>0</x:v>
      </x:c>
      <x:c r="AE164" s="16" t="n">
        <x:f>IF(ISNUMBER(U164),E164*(U164-T164),"n.a.")</x:f>
        <x:v>-6.2694000000000125</x:v>
      </x:c>
      <x:c r="AF164" s="12" t="n">
        <x:f>G164-SUM('PO detail'!$U$707:$U$713)</x:f>
        <x:v>0</x:v>
      </x:c>
      <x:c r="AG164" s="16" t="n">
        <x:f>IF(ISNUMBER(U164),0,Z164)</x:f>
        <x:v>0</x:v>
      </x:c>
      <x:c r="AH164" s="17" t="str">
        <x:f>IF(AND(A164="WIRE",ISNUMBER(N164)),H164-N164,"n.a.")</x:f>
        <x:v>n.a.</x:v>
      </x:c>
    </x:row>
    <x:row r="165" ht="22" customHeight="1">
      <x:c r="A165" s="2" t="str">
        <x:v>WIRE</x:v>
      </x:c>
      <x:c r="B165" s="2" t="str">
        <x:v>60</x:v>
      </x:c>
      <x:c r="C165" s="2" t="str">
        <x:v>DL014WHT</x:v>
      </x:c>
      <x:c r="D165" s="2" t="str">
        <x:v>Botac Industrial Limited</x:v>
      </x:c>
      <x:c r="E165" s="7" t="n">
        <x:v>400</x:v>
      </x:c>
      <x:c r="F165" s="7" t="n">
        <x:v>1908.33</x:v>
      </x:c>
      <x:c r="G165" s="7" t="n">
        <x:v>12000</x:v>
      </x:c>
      <x:c r="H165" s="8" t="n">
        <x:v>3.63</x:v>
      </x:c>
      <x:c r="I165" s="8" t="n">
        <x:v>0</x:v>
      </x:c>
      <x:c r="J165" s="2" t="n">
        <x:v>100</x:v>
      </x:c>
      <x:c r="K165" s="9" t="n">
        <x:v>14.52</x:v>
      </x:c>
      <x:c r="L165" s="8" t="n">
        <x:v>1.91</x:v>
      </x:c>
      <x:c r="M165" s="8"/>
      <x:c r="N165" s="8" t="n">
        <x:v>3.63</x:v>
      </x:c>
      <x:c r="O165" s="2" t="n">
        <x:v>1</x:v>
      </x:c>
      <x:c r="P165" s="10" t="n">
        <x:v>46237</x:v>
      </x:c>
      <x:c r="Q165" s="10" t="n">
        <x:v>44774</x:v>
      </x:c>
      <x:c r="R165" s="2" t="str">
        <x:v>Same-product valuation: per 100</x:v>
      </x:c>
      <x:c r="S165" s="2" t="str">
        <x:v>Hold current standard; Chris blended standards already applied</x:v>
      </x:c>
      <x:c r="T165" s="15" t="n">
        <x:f>H165/J165</x:f>
        <x:v>0.0363</x:v>
      </x:c>
      <x:c r="U165" s="15" t="n">
        <x:f>IF(A165="WIRE",T165,IF(O165=1,I165*(1+IF(A165="POUC",Summary!$E$7,Summary!$K$7))/J165,"n.a."))</x:f>
        <x:v>0.0363</x:v>
      </x:c>
      <x:c r="V165" s="12" t="n">
        <x:f>0</x:f>
        <x:v>0</x:v>
      </x:c>
      <x:c r="W165" s="12" t="n">
        <x:f>0</x:f>
        <x:v>0</x:v>
      </x:c>
      <x:c r="X165" s="12" t="n">
        <x:f>0</x:f>
        <x:v>0</x:v>
      </x:c>
      <x:c r="Y165" s="12" t="n">
        <x:f>E165-W165-X165</x:f>
        <x:v>400</x:v>
      </x:c>
      <x:c r="Z165" s="16" t="n">
        <x:f>E165*T165</x:f>
        <x:v>14.52</x:v>
      </x:c>
      <x:c r="AA165" s="16" t="n">
        <x:f>W165*T165</x:f>
        <x:v>0</x:v>
      </x:c>
      <x:c r="AB165" s="16" t="n">
        <x:f>X165*T165</x:f>
        <x:v>0</x:v>
      </x:c>
      <x:c r="AC165" s="16" t="n">
        <x:f>Y165*T165</x:f>
        <x:v>14.52</x:v>
      </x:c>
      <x:c r="AD165" s="16" t="n">
        <x:f>K165-Z165</x:f>
        <x:v>0</x:v>
      </x:c>
      <x:c r="AE165" s="16" t="n">
        <x:f>IF(ISNUMBER(U165),E165*(U165-T165),"n.a.")</x:f>
        <x:v>0</x:v>
      </x:c>
      <x:c r="AF165" s="12" t="n">
        <x:f>G165-0</x:f>
        <x:v>12000</x:v>
      </x:c>
      <x:c r="AG165" s="16" t="n">
        <x:f>IF(ISNUMBER(U165),0,Z165)</x:f>
        <x:v>0</x:v>
      </x:c>
      <x:c r="AH165" s="17" t="n">
        <x:f>IF(AND(A165="WIRE",ISNUMBER(N165)),H165-N165,"n.a.")</x:f>
        <x:v>0</x:v>
      </x:c>
    </x:row>
    <x:row r="166" ht="22" customHeight="1">
      <x:c r="A166" s="2" t="str">
        <x:v>COIL</x:v>
      </x:c>
      <x:c r="B166" s="2" t="str">
        <x:v>10</x:v>
      </x:c>
      <x:c r="C166" s="2" t="str">
        <x:v>11WHT12-4</x:v>
      </x:c>
      <x:c r="D166" s="2" t="str">
        <x:v>**PAY ACH** PVC SPIRAL SUPPLY</x:v>
      </x:c>
      <x:c r="E166" s="7" t="n">
        <x:v>4700</x:v>
      </x:c>
      <x:c r="F166" s="7" t="n">
        <x:v>1891.67</x:v>
      </x:c>
      <x:c r="G166" s="7" t="n">
        <x:v>2100</x:v>
      </x:c>
      <x:c r="H166" s="8" t="n">
        <x:v>6.82</x:v>
      </x:c>
      <x:c r="I166" s="8" t="n">
        <x:v>6.05</x:v>
      </x:c>
      <x:c r="J166" s="2" t="n">
        <x:v>100</x:v>
      </x:c>
      <x:c r="K166" s="9" t="n">
        <x:v>320.54</x:v>
      </x:c>
      <x:c r="L166" s="8" t="n">
        <x:v>6.05</x:v>
      </x:c>
      <x:c r="M166" s="8"/>
      <x:c r="N166" s="8"/>
      <x:c r="O166" s="2" t="n">
        <x:v>1</x:v>
      </x:c>
      <x:c r="P166" s="10" t="n">
        <x:v>46143</x:v>
      </x:c>
      <x:c r="Q166" s="10" t="n">
        <x:v>45810</x:v>
      </x:c>
      <x:c r="R166" s="2" t="str">
        <x:v>Same-product valuation: per 100</x:v>
      </x:c>
      <x:c r="S166" s="2" t="str">
        <x:v>Chris PVC Coil priced product</x:v>
      </x:c>
      <x:c r="T166" s="15" t="n">
        <x:f>H166/J166</x:f>
        <x:v>0.0682</x:v>
      </x:c>
      <x:c r="U166" s="15" t="n">
        <x:f>IF(A166="WIRE",T166,IF(O166=1,I166*(1+IF(A166="POUC",Summary!$E$7,Summary!$K$7))/J166,"n.a."))</x:f>
        <x:v>0.0668525</x:v>
      </x:c>
      <x:c r="V166" s="12" t="n">
        <x:f>SUM('PO detail'!$T$74:$T$79)</x:f>
        <x:v>4700</x:v>
      </x:c>
      <x:c r="W166" s="12" t="n">
        <x:f>SUMIFS('PO detail'!$T$74:$T$79,'PO detail'!$Q$74:$Q$79,"Baseline PO cost")</x:f>
        <x:v>4700</x:v>
      </x:c>
      <x:c r="X166" s="12" t="n">
        <x:f>SUMIFS('PO detail'!$T$74:$T$79,'PO detail'!$Q$74:$Q$79,"Higher PO cost")</x:f>
        <x:v>0</x:v>
      </x:c>
      <x:c r="Y166" s="12" t="n">
        <x:f>E166-W166-X166</x:f>
        <x:v>0</x:v>
      </x:c>
      <x:c r="Z166" s="16" t="n">
        <x:f>E166*T166</x:f>
        <x:v>320.53999999999996</x:v>
      </x:c>
      <x:c r="AA166" s="16" t="n">
        <x:f>W166*T166</x:f>
        <x:v>320.53999999999996</x:v>
      </x:c>
      <x:c r="AB166" s="16" t="n">
        <x:f>X166*T166</x:f>
        <x:v>0</x:v>
      </x:c>
      <x:c r="AC166" s="16" t="n">
        <x:f>Y166*T166</x:f>
        <x:v>0</x:v>
      </x:c>
      <x:c r="AD166" s="16" t="n">
        <x:f>K166-Z166</x:f>
        <x:v>5.684341886080802e-14</x:v>
      </x:c>
      <x:c r="AE166" s="16" t="n">
        <x:f>IF(ISNUMBER(U166),E166*(U166-T166),"n.a.")</x:f>
        <x:v>-6.333250000000007</x:v>
      </x:c>
      <x:c r="AF166" s="12" t="n">
        <x:f>G166-SUM('PO detail'!$U$74:$U$79)</x:f>
        <x:v>0</x:v>
      </x:c>
      <x:c r="AG166" s="16" t="n">
        <x:f>IF(ISNUMBER(U166),0,Z166)</x:f>
        <x:v>0</x:v>
      </x:c>
      <x:c r="AH166" s="17" t="str">
        <x:f>IF(AND(A166="WIRE",ISNUMBER(N166)),H166-N166,"n.a.")</x:f>
        <x:v>n.a.</x:v>
      </x:c>
    </x:row>
    <x:row r="167" ht="22" customHeight="1">
      <x:c r="A167" s="2" t="str">
        <x:v>COIL</x:v>
      </x:c>
      <x:c r="B167" s="2" t="str">
        <x:v>60</x:v>
      </x:c>
      <x:c r="C167" s="2" t="str">
        <x:v>8CLR12-4</x:v>
      </x:c>
      <x:c r="D167" s="2" t="str">
        <x:v>**PAY ACH** PVC SPIRAL SUPPLY</x:v>
      </x:c>
      <x:c r="E167" s="7" t="n">
        <x:v>5900</x:v>
      </x:c>
      <x:c r="F167" s="7" t="n">
        <x:v>1875</x:v>
      </x:c>
      <x:c r="G167" s="7" t="n">
        <x:v>2500</x:v>
      </x:c>
      <x:c r="H167" s="8" t="n">
        <x:v>4.2</x:v>
      </x:c>
      <x:c r="I167" s="8" t="n">
        <x:v>3.73</x:v>
      </x:c>
      <x:c r="J167" s="2" t="n">
        <x:v>100</x:v>
      </x:c>
      <x:c r="K167" s="9" t="n">
        <x:v>247.8</x:v>
      </x:c>
      <x:c r="L167" s="8" t="n">
        <x:v>3.73</x:v>
      </x:c>
      <x:c r="M167" s="8"/>
      <x:c r="N167" s="8"/>
      <x:c r="O167" s="2" t="n">
        <x:v>1</x:v>
      </x:c>
      <x:c r="P167" s="10" t="n">
        <x:v>46143</x:v>
      </x:c>
      <x:c r="Q167" s="10" t="n">
        <x:v>45810</x:v>
      </x:c>
      <x:c r="R167" s="2" t="str">
        <x:v>Same-product valuation: per 100</x:v>
      </x:c>
      <x:c r="S167" s="2" t="str">
        <x:v>Chris PVC Coil priced product</x:v>
      </x:c>
      <x:c r="T167" s="15" t="n">
        <x:f>H167/J167</x:f>
        <x:v>0.042</x:v>
      </x:c>
      <x:c r="U167" s="15" t="n">
        <x:f>IF(A167="WIRE",T167,IF(O167=1,I167*(1+IF(A167="POUC",Summary!$E$7,Summary!$K$7))/J167,"n.a."))</x:f>
        <x:v>0.041216499999999996</x:v>
      </x:c>
      <x:c r="V167" s="12" t="n">
        <x:f>SUM('PO detail'!$T$1406:$T$1411)</x:f>
        <x:v>5900</x:v>
      </x:c>
      <x:c r="W167" s="12" t="n">
        <x:f>SUMIFS('PO detail'!$T$1406:$T$1411,'PO detail'!$Q$1406:$Q$1411,"Baseline PO cost")</x:f>
        <x:v>5900</x:v>
      </x:c>
      <x:c r="X167" s="12" t="n">
        <x:f>SUMIFS('PO detail'!$T$1406:$T$1411,'PO detail'!$Q$1406:$Q$1411,"Higher PO cost")</x:f>
        <x:v>0</x:v>
      </x:c>
      <x:c r="Y167" s="12" t="n">
        <x:f>E167-W167-X167</x:f>
        <x:v>0</x:v>
      </x:c>
      <x:c r="Z167" s="16" t="n">
        <x:f>E167*T167</x:f>
        <x:v>247.8</x:v>
      </x:c>
      <x:c r="AA167" s="16" t="n">
        <x:f>W167*T167</x:f>
        <x:v>247.8</x:v>
      </x:c>
      <x:c r="AB167" s="16" t="n">
        <x:f>X167*T167</x:f>
        <x:v>0</x:v>
      </x:c>
      <x:c r="AC167" s="16" t="n">
        <x:f>Y167*T167</x:f>
        <x:v>0</x:v>
      </x:c>
      <x:c r="AD167" s="16" t="n">
        <x:f>K167-Z167</x:f>
        <x:v>0</x:v>
      </x:c>
      <x:c r="AE167" s="16" t="n">
        <x:f>IF(ISNUMBER(U167),E167*(U167-T167),"n.a.")</x:f>
        <x:v>-4.6226500000000375</x:v>
      </x:c>
      <x:c r="AF167" s="12" t="n">
        <x:f>G167-SUM('PO detail'!$U$1406:$U$1411)</x:f>
        <x:v>0</x:v>
      </x:c>
      <x:c r="AG167" s="16" t="n">
        <x:f>IF(ISNUMBER(U167),0,Z167)</x:f>
        <x:v>0</x:v>
      </x:c>
      <x:c r="AH167" s="17" t="str">
        <x:f>IF(AND(A167="WIRE",ISNUMBER(N167)),H167-N167,"n.a.")</x:f>
        <x:v>n.a.</x:v>
      </x:c>
    </x:row>
    <x:row r="168" ht="22" customHeight="1">
      <x:c r="A168" s="2" t="str">
        <x:v>POUC</x:v>
      </x:c>
      <x:c r="B168" s="2" t="str">
        <x:v>60</x:v>
      </x:c>
      <x:c r="C168" s="2" t="str">
        <x:v>LUG5</x:v>
      </x:c>
      <x:c r="D168" s="2" t="str">
        <x:v>LAMITEK USA, INC.</x:v>
      </x:c>
      <x:c r="E168" s="7" t="n">
        <x:v>0</x:v>
      </x:c>
      <x:c r="F168" s="7" t="n">
        <x:v>1866.67</x:v>
      </x:c>
      <x:c r="G168" s="7" t="n">
        <x:v>24000</x:v>
      </x:c>
      <x:c r="H168" s="8" t="n">
        <x:v>1.03</x:v>
      </x:c>
      <x:c r="I168" s="8" t="n">
        <x:v>0.68</x:v>
      </x:c>
      <x:c r="J168" s="2" t="n">
        <x:v>100</x:v>
      </x:c>
      <x:c r="K168" s="9" t="n">
        <x:v>0</x:v>
      </x:c>
      <x:c r="L168" s="8" t="n">
        <x:v>0.61</x:v>
      </x:c>
      <x:c r="M168" s="8" t="n">
        <x:v>0.6832</x:v>
      </x:c>
      <x:c r="N168" s="8"/>
      <x:c r="O168" s="2" t="n">
        <x:v>1</x:v>
      </x:c>
      <x:c r="P168" s="10" t="n">
        <x:v>45902</x:v>
      </x:c>
      <x:c r="Q168" s="10" t="n">
        <x:v>46148</x:v>
      </x:c>
      <x:c r="R168" s="2" t="str">
        <x:v>Same-product valuation: per 100</x:v>
      </x:c>
      <x:c r="S168" s="2" t="str">
        <x:v>Chris Lamitek Pouches priced product</x:v>
      </x:c>
      <x:c r="T168" s="15" t="n">
        <x:f>H168/J168</x:f>
        <x:v>0.0103</x:v>
      </x:c>
      <x:c r="U168" s="15" t="n">
        <x:f>IF(A168="WIRE",T168,IF(O168=1,I168*(1+IF(A168="POUC",Summary!$E$7,Summary!$K$7))/J168,"n.a."))</x:f>
        <x:v>0.01122</x:v>
      </x:c>
      <x:c r="V168" s="12" t="n">
        <x:f>SUM('PO detail'!$T$1802:$T$1803)</x:f>
        <x:v>0</x:v>
      </x:c>
      <x:c r="W168" s="12" t="n">
        <x:f>SUMIFS('PO detail'!$T$1802:$T$1803,'PO detail'!$Q$1802:$Q$1803,"Baseline PO cost")</x:f>
        <x:v>0</x:v>
      </x:c>
      <x:c r="X168" s="12" t="n">
        <x:f>SUMIFS('PO detail'!$T$1802:$T$1803,'PO detail'!$Q$1802:$Q$1803,"Higher PO cost")</x:f>
        <x:v>0</x:v>
      </x:c>
      <x:c r="Y168" s="12" t="n">
        <x:f>E168-W168-X168</x:f>
        <x:v>0</x:v>
      </x:c>
      <x:c r="Z168" s="16" t="n">
        <x:f>E168*T168</x:f>
        <x:v>0</x:v>
      </x:c>
      <x:c r="AA168" s="16" t="n">
        <x:f>W168*T168</x:f>
        <x:v>0</x:v>
      </x:c>
      <x:c r="AB168" s="16" t="n">
        <x:f>X168*T168</x:f>
        <x:v>0</x:v>
      </x:c>
      <x:c r="AC168" s="16" t="n">
        <x:f>Y168*T168</x:f>
        <x:v>0</x:v>
      </x:c>
      <x:c r="AD168" s="16" t="n">
        <x:f>K168-Z168</x:f>
        <x:v>0</x:v>
      </x:c>
      <x:c r="AE168" s="16" t="n">
        <x:f>IF(ISNUMBER(U168),E168*(U168-T168),"n.a.")</x:f>
        <x:v>0</x:v>
      </x:c>
      <x:c r="AF168" s="12" t="n">
        <x:f>G168-SUM('PO detail'!$U$1802:$U$1803)</x:f>
        <x:v>0</x:v>
      </x:c>
      <x:c r="AG168" s="16" t="n">
        <x:f>IF(ISNUMBER(U168),0,Z168)</x:f>
        <x:v>0</x:v>
      </x:c>
      <x:c r="AH168" s="17" t="str">
        <x:f>IF(AND(A168="WIRE",ISNUMBER(N168)),H168-N168,"n.a.")</x:f>
        <x:v>n.a.</x:v>
      </x:c>
    </x:row>
    <x:row r="169" ht="22" customHeight="1">
      <x:c r="A169" s="2" t="str">
        <x:v>POUC</x:v>
      </x:c>
      <x:c r="B169" s="2" t="str">
        <x:v>10</x:v>
      </x:c>
      <x:c r="C169" s="2" t="str">
        <x:v>MEM10</x:v>
      </x:c>
      <x:c r="D169" s="2" t="str">
        <x:v>LAMITEK USA, INC.</x:v>
      </x:c>
      <x:c r="E169" s="7" t="n">
        <x:v>400</x:v>
      </x:c>
      <x:c r="F169" s="7" t="n">
        <x:v>1850</x:v>
      </x:c>
      <x:c r="G169" s="7" t="n">
        <x:v>20000</x:v>
      </x:c>
      <x:c r="H169" s="8" t="n">
        <x:v>2.2</x:v>
      </x:c>
      <x:c r="I169" s="8" t="n">
        <x:v>1.46</x:v>
      </x:c>
      <x:c r="J169" s="2" t="n">
        <x:v>100</x:v>
      </x:c>
      <x:c r="K169" s="9" t="n">
        <x:v>8.8</x:v>
      </x:c>
      <x:c r="L169" s="8" t="n">
        <x:v>1.3</x:v>
      </x:c>
      <x:c r="M169" s="8" t="n">
        <x:v>1.4560000000000002</x:v>
      </x:c>
      <x:c r="N169" s="8"/>
      <x:c r="O169" s="2" t="n">
        <x:v>1</x:v>
      </x:c>
      <x:c r="P169" s="10" t="n">
        <x:v>45902</x:v>
      </x:c>
      <x:c r="Q169" s="10" t="n">
        <x:v>46148</x:v>
      </x:c>
      <x:c r="R169" s="2" t="str">
        <x:v>Same-product valuation: per 100</x:v>
      </x:c>
      <x:c r="S169" s="2" t="str">
        <x:v>Chris Lamitek Pouches priced product</x:v>
      </x:c>
      <x:c r="T169" s="15" t="n">
        <x:f>H169/J169</x:f>
        <x:v>0.022000000000000002</x:v>
      </x:c>
      <x:c r="U169" s="15" t="n">
        <x:f>IF(A169="WIRE",T169,IF(O169=1,I169*(1+IF(A169="POUC",Summary!$E$7,Summary!$K$7))/J169,"n.a."))</x:f>
        <x:v>0.024089999999999997</x:v>
      </x:c>
      <x:c r="V169" s="12" t="n">
        <x:f>SUM('PO detail'!$T$1556:$T$1558)</x:f>
        <x:v>400</x:v>
      </x:c>
      <x:c r="W169" s="12" t="n">
        <x:f>SUMIFS('PO detail'!$T$1556:$T$1558,'PO detail'!$Q$1556:$Q$1558,"Baseline PO cost")</x:f>
        <x:v>0</x:v>
      </x:c>
      <x:c r="X169" s="12" t="n">
        <x:f>SUMIFS('PO detail'!$T$1556:$T$1558,'PO detail'!$Q$1556:$Q$1558,"Higher PO cost")</x:f>
        <x:v>400</x:v>
      </x:c>
      <x:c r="Y169" s="12" t="n">
        <x:f>E169-W169-X169</x:f>
        <x:v>0</x:v>
      </x:c>
      <x:c r="Z169" s="16" t="n">
        <x:f>E169*T169</x:f>
        <x:v>8.8</x:v>
      </x:c>
      <x:c r="AA169" s="16" t="n">
        <x:f>W169*T169</x:f>
        <x:v>0</x:v>
      </x:c>
      <x:c r="AB169" s="16" t="n">
        <x:f>X169*T169</x:f>
        <x:v>8.8</x:v>
      </x:c>
      <x:c r="AC169" s="16" t="n">
        <x:f>Y169*T169</x:f>
        <x:v>0</x:v>
      </x:c>
      <x:c r="AD169" s="16" t="n">
        <x:f>K169-Z169</x:f>
        <x:v>0</x:v>
      </x:c>
      <x:c r="AE169" s="16" t="n">
        <x:f>IF(ISNUMBER(U169),E169*(U169-T169),"n.a.")</x:f>
        <x:v>0.8359999999999979</x:v>
      </x:c>
      <x:c r="AF169" s="12" t="n">
        <x:f>G169-SUM('PO detail'!$U$1556:$U$1558)</x:f>
        <x:v>0</x:v>
      </x:c>
      <x:c r="AG169" s="16" t="n">
        <x:f>IF(ISNUMBER(U169),0,Z169)</x:f>
        <x:v>0</x:v>
      </x:c>
      <x:c r="AH169" s="17" t="str">
        <x:f>IF(AND(A169="WIRE",ISNUMBER(N169)),H169-N169,"n.a.")</x:f>
        <x:v>n.a.</x:v>
      </x:c>
    </x:row>
    <x:row r="170" ht="22" customHeight="1">
      <x:c r="A170" s="2" t="str">
        <x:v>POUC</x:v>
      </x:c>
      <x:c r="B170" s="2" t="str">
        <x:v>30</x:v>
      </x:c>
      <x:c r="C170" s="2" t="str">
        <x:v>RMEN5</x:v>
      </x:c>
      <x:c r="D170" s="2" t="str">
        <x:v>LAMITEK USA, INC.</x:v>
      </x:c>
      <x:c r="E170" s="7" t="n">
        <x:v>5100</x:v>
      </x:c>
      <x:c r="F170" s="7" t="n">
        <x:v>1816.67</x:v>
      </x:c>
      <x:c r="G170" s="7" t="n">
        <x:v>12500</x:v>
      </x:c>
      <x:c r="H170" s="8" t="n">
        <x:v>13.72</x:v>
      </x:c>
      <x:c r="I170" s="8" t="n">
        <x:v>9.06</x:v>
      </x:c>
      <x:c r="J170" s="2" t="n">
        <x:v>100</x:v>
      </x:c>
      <x:c r="K170" s="9" t="n">
        <x:v>699.72</x:v>
      </x:c>
      <x:c r="L170" s="8" t="n">
        <x:v>8.09</x:v>
      </x:c>
      <x:c r="M170" s="8" t="n">
        <x:v>9.0608</x:v>
      </x:c>
      <x:c r="N170" s="8"/>
      <x:c r="O170" s="2" t="n">
        <x:v>1</x:v>
      </x:c>
      <x:c r="P170" s="10" t="n">
        <x:v>45902</x:v>
      </x:c>
      <x:c r="Q170" s="10" t="n">
        <x:v>46148</x:v>
      </x:c>
      <x:c r="R170" s="2" t="str">
        <x:v>Same-product valuation: per 100</x:v>
      </x:c>
      <x:c r="S170" s="2" t="str">
        <x:v>Chris Lamitek Pouches priced product</x:v>
      </x:c>
      <x:c r="T170" s="15" t="n">
        <x:f>H170/J170</x:f>
        <x:v>0.13720000000000002</x:v>
      </x:c>
      <x:c r="U170" s="15" t="n">
        <x:f>IF(A170="WIRE",T170,IF(O170=1,I170*(1+IF(A170="POUC",Summary!$E$7,Summary!$K$7))/J170,"n.a."))</x:f>
        <x:v>0.14949</x:v>
      </x:c>
      <x:c r="V170" s="12" t="n">
        <x:f>SUM('PO detail'!$T$1698:$T$1702)</x:f>
        <x:v>5100</x:v>
      </x:c>
      <x:c r="W170" s="12" t="n">
        <x:f>SUMIFS('PO detail'!$T$1698:$T$1702,'PO detail'!$Q$1698:$Q$1702,"Baseline PO cost")</x:f>
        <x:v>5100</x:v>
      </x:c>
      <x:c r="X170" s="12" t="n">
        <x:f>SUMIFS('PO detail'!$T$1698:$T$1702,'PO detail'!$Q$1698:$Q$1702,"Higher PO cost")</x:f>
        <x:v>0</x:v>
      </x:c>
      <x:c r="Y170" s="12" t="n">
        <x:f>E170-W170-X170</x:f>
        <x:v>0</x:v>
      </x:c>
      <x:c r="Z170" s="16" t="n">
        <x:f>E170*T170</x:f>
        <x:v>699.72</x:v>
      </x:c>
      <x:c r="AA170" s="16" t="n">
        <x:f>W170*T170</x:f>
        <x:v>699.72</x:v>
      </x:c>
      <x:c r="AB170" s="16" t="n">
        <x:f>X170*T170</x:f>
        <x:v>0</x:v>
      </x:c>
      <x:c r="AC170" s="16" t="n">
        <x:f>Y170*T170</x:f>
        <x:v>0</x:v>
      </x:c>
      <x:c r="AD170" s="16" t="n">
        <x:f>K170-Z170</x:f>
        <x:v>0</x:v>
      </x:c>
      <x:c r="AE170" s="16" t="n">
        <x:f>IF(ISNUMBER(U170),E170*(U170-T170),"n.a.")</x:f>
        <x:v>62.678999999999974</x:v>
      </x:c>
      <x:c r="AF170" s="12" t="n">
        <x:f>G170-SUM('PO detail'!$U$1698:$U$1702)</x:f>
        <x:v>8000</x:v>
      </x:c>
      <x:c r="AG170" s="16" t="n">
        <x:f>IF(ISNUMBER(U170),0,Z170)</x:f>
        <x:v>0</x:v>
      </x:c>
      <x:c r="AH170" s="17" t="str">
        <x:f>IF(AND(A170="WIRE",ISNUMBER(N170)),H170-N170,"n.a.")</x:f>
        <x:v>n.a.</x:v>
      </x:c>
    </x:row>
    <x:row r="171" ht="22" customHeight="1">
      <x:c r="A171" s="2" t="str">
        <x:v>POUC</x:v>
      </x:c>
      <x:c r="B171" s="2" t="str">
        <x:v>10</x:v>
      </x:c>
      <x:c r="C171" s="2" t="str">
        <x:v>PHO5</x:v>
      </x:c>
      <x:c r="D171" s="2" t="str">
        <x:v>LAMITEK USA, INC.</x:v>
      </x:c>
      <x:c r="E171" s="7" t="n">
        <x:v>2500</x:v>
      </x:c>
      <x:c r="F171" s="7" t="n">
        <x:v>1800</x:v>
      </x:c>
      <x:c r="G171" s="7" t="n">
        <x:v>12000</x:v>
      </x:c>
      <x:c r="H171" s="8" t="n">
        <x:v>3.64</x:v>
      </x:c>
      <x:c r="I171" s="8" t="n">
        <x:v>2.41</x:v>
      </x:c>
      <x:c r="J171" s="2" t="n">
        <x:v>100</x:v>
      </x:c>
      <x:c r="K171" s="9" t="n">
        <x:v>91</x:v>
      </x:c>
      <x:c r="L171" s="8" t="n">
        <x:v>2.15</x:v>
      </x:c>
      <x:c r="M171" s="8" t="n">
        <x:v>2.408</x:v>
      </x:c>
      <x:c r="N171" s="8"/>
      <x:c r="O171" s="2" t="n">
        <x:v>1</x:v>
      </x:c>
      <x:c r="P171" s="10" t="n">
        <x:v>45902</x:v>
      </x:c>
      <x:c r="Q171" s="10" t="n">
        <x:v>46148</x:v>
      </x:c>
      <x:c r="R171" s="2" t="str">
        <x:v>Same-product valuation: per 100</x:v>
      </x:c>
      <x:c r="S171" s="2" t="str">
        <x:v>Chris Lamitek Pouches priced product</x:v>
      </x:c>
      <x:c r="T171" s="15" t="n">
        <x:f>H171/J171</x:f>
        <x:v>0.0364</x:v>
      </x:c>
      <x:c r="U171" s="15" t="n">
        <x:f>IF(A171="WIRE",T171,IF(O171=1,I171*(1+IF(A171="POUC",Summary!$E$7,Summary!$K$7))/J171,"n.a."))</x:f>
        <x:v>0.039765</x:v>
      </x:c>
      <x:c r="V171" s="12" t="n">
        <x:f>SUM('PO detail'!$T$1580:$T$1583)</x:f>
        <x:v>2500</x:v>
      </x:c>
      <x:c r="W171" s="12" t="n">
        <x:f>SUMIFS('PO detail'!$T$1580:$T$1583,'PO detail'!$Q$1580:$Q$1583,"Baseline PO cost")</x:f>
        <x:v>2500</x:v>
      </x:c>
      <x:c r="X171" s="12" t="n">
        <x:f>SUMIFS('PO detail'!$T$1580:$T$1583,'PO detail'!$Q$1580:$Q$1583,"Higher PO cost")</x:f>
        <x:v>0</x:v>
      </x:c>
      <x:c r="Y171" s="12" t="n">
        <x:f>E171-W171-X171</x:f>
        <x:v>0</x:v>
      </x:c>
      <x:c r="Z171" s="16" t="n">
        <x:f>E171*T171</x:f>
        <x:v>91</x:v>
      </x:c>
      <x:c r="AA171" s="16" t="n">
        <x:f>W171*T171</x:f>
        <x:v>91</x:v>
      </x:c>
      <x:c r="AB171" s="16" t="n">
        <x:f>X171*T171</x:f>
        <x:v>0</x:v>
      </x:c>
      <x:c r="AC171" s="16" t="n">
        <x:f>Y171*T171</x:f>
        <x:v>0</x:v>
      </x:c>
      <x:c r="AD171" s="16" t="n">
        <x:f>K171-Z171</x:f>
        <x:v>0</x:v>
      </x:c>
      <x:c r="AE171" s="16" t="n">
        <x:f>IF(ISNUMBER(U171),E171*(U171-T171),"n.a.")</x:f>
        <x:v>8.4125</x:v>
      </x:c>
      <x:c r="AF171" s="12" t="n">
        <x:f>G171-SUM('PO detail'!$U$1580:$U$1583)</x:f>
        <x:v>0</x:v>
      </x:c>
      <x:c r="AG171" s="16" t="n">
        <x:f>IF(ISNUMBER(U171),0,Z171)</x:f>
        <x:v>0</x:v>
      </x:c>
      <x:c r="AH171" s="17" t="str">
        <x:f>IF(AND(A171="WIRE",ISNUMBER(N171)),H171-N171,"n.a.")</x:f>
        <x:v>n.a.</x:v>
      </x:c>
    </x:row>
    <x:row r="172" ht="22" customHeight="1">
      <x:c r="A172" s="2" t="str">
        <x:v>WIRE</x:v>
      </x:c>
      <x:c r="B172" s="2" t="str">
        <x:v>60</x:v>
      </x:c>
      <x:c r="C172" s="2" t="str">
        <x:v>DL012SIL</x:v>
      </x:c>
      <x:c r="D172" s="2" t="str">
        <x:v>Botac Industrial Limited</x:v>
      </x:c>
      <x:c r="E172" s="7" t="n">
        <x:v>100</x:v>
      </x:c>
      <x:c r="F172" s="7" t="n">
        <x:v>1783.33</x:v>
      </x:c>
      <x:c r="G172" s="7" t="n">
        <x:v>12000</x:v>
      </x:c>
      <x:c r="H172" s="8" t="n">
        <x:v>8.26</x:v>
      </x:c>
      <x:c r="I172" s="8" t="n">
        <x:v>0</x:v>
      </x:c>
      <x:c r="J172" s="2" t="n">
        <x:v>100</x:v>
      </x:c>
      <x:c r="K172" s="9" t="n">
        <x:v>8.26</x:v>
      </x:c>
      <x:c r="L172" s="8" t="n">
        <x:v>4.88</x:v>
      </x:c>
      <x:c r="M172" s="8"/>
      <x:c r="N172" s="8" t="n">
        <x:v>8.26</x:v>
      </x:c>
      <x:c r="O172" s="2" t="n">
        <x:v>1</x:v>
      </x:c>
      <x:c r="P172" s="10" t="n">
        <x:v>46237</x:v>
      </x:c>
      <x:c r="Q172" s="10" t="n">
        <x:v>44774</x:v>
      </x:c>
      <x:c r="R172" s="2" t="str">
        <x:v>Same-product valuation: per 100</x:v>
      </x:c>
      <x:c r="S172" s="2" t="str">
        <x:v>Hold current standard; Chris blended standards already applied</x:v>
      </x:c>
      <x:c r="T172" s="15" t="n">
        <x:f>H172/J172</x:f>
        <x:v>0.08259999999999999</x:v>
      </x:c>
      <x:c r="U172" s="15" t="n">
        <x:f>IF(A172="WIRE",T172,IF(O172=1,I172*(1+IF(A172="POUC",Summary!$E$7,Summary!$K$7))/J172,"n.a."))</x:f>
        <x:v>0.08259999999999999</x:v>
      </x:c>
      <x:c r="V172" s="12" t="n">
        <x:f>0</x:f>
        <x:v>0</x:v>
      </x:c>
      <x:c r="W172" s="12" t="n">
        <x:f>0</x:f>
        <x:v>0</x:v>
      </x:c>
      <x:c r="X172" s="12" t="n">
        <x:f>0</x:f>
        <x:v>0</x:v>
      </x:c>
      <x:c r="Y172" s="12" t="n">
        <x:f>E172-W172-X172</x:f>
        <x:v>100</x:v>
      </x:c>
      <x:c r="Z172" s="16" t="n">
        <x:f>E172*T172</x:f>
        <x:v>8.26</x:v>
      </x:c>
      <x:c r="AA172" s="16" t="n">
        <x:f>W172*T172</x:f>
        <x:v>0</x:v>
      </x:c>
      <x:c r="AB172" s="16" t="n">
        <x:f>X172*T172</x:f>
        <x:v>0</x:v>
      </x:c>
      <x:c r="AC172" s="16" t="n">
        <x:f>Y172*T172</x:f>
        <x:v>8.26</x:v>
      </x:c>
      <x:c r="AD172" s="16" t="n">
        <x:f>K172-Z172</x:f>
        <x:v>0</x:v>
      </x:c>
      <x:c r="AE172" s="16" t="n">
        <x:f>IF(ISNUMBER(U172),E172*(U172-T172),"n.a.")</x:f>
        <x:v>0</x:v>
      </x:c>
      <x:c r="AF172" s="12" t="n">
        <x:f>G172-0</x:f>
        <x:v>12000</x:v>
      </x:c>
      <x:c r="AG172" s="16" t="n">
        <x:f>IF(ISNUMBER(U172),0,Z172)</x:f>
        <x:v>0</x:v>
      </x:c>
      <x:c r="AH172" s="17" t="n">
        <x:f>IF(AND(A172="WIRE",ISNUMBER(N172)),H172-N172,"n.a.")</x:f>
        <x:v>0</x:v>
      </x:c>
    </x:row>
    <x:row r="173" ht="22" customHeight="1">
      <x:c r="A173" s="2" t="str">
        <x:v>COIL</x:v>
      </x:c>
      <x:c r="B173" s="2" t="str">
        <x:v>10</x:v>
      </x:c>
      <x:c r="C173" s="2" t="str">
        <x:v>12NAV12-4</x:v>
      </x:c>
      <x:c r="D173" s="2" t="str">
        <x:v>**PAY ACH** PVC SPIRAL SUPPLY</x:v>
      </x:c>
      <x:c r="E173" s="7" t="n">
        <x:v>4600</x:v>
      </x:c>
      <x:c r="F173" s="7" t="n">
        <x:v>1766.67</x:v>
      </x:c>
      <x:c r="G173" s="7" t="n">
        <x:v>2100</x:v>
      </x:c>
      <x:c r="H173" s="8" t="n">
        <x:v>7.17</x:v>
      </x:c>
      <x:c r="I173" s="8" t="n">
        <x:v>6.36</x:v>
      </x:c>
      <x:c r="J173" s="2" t="n">
        <x:v>100</x:v>
      </x:c>
      <x:c r="K173" s="9" t="n">
        <x:v>329.82</x:v>
      </x:c>
      <x:c r="L173" s="8" t="n">
        <x:v>6.36</x:v>
      </x:c>
      <x:c r="M173" s="8"/>
      <x:c r="N173" s="8"/>
      <x:c r="O173" s="2" t="n">
        <x:v>1</x:v>
      </x:c>
      <x:c r="P173" s="10" t="n">
        <x:v>46143</x:v>
      </x:c>
      <x:c r="Q173" s="10" t="n">
        <x:v>45810</x:v>
      </x:c>
      <x:c r="R173" s="2" t="str">
        <x:v>Same-product valuation: per 100</x:v>
      </x:c>
      <x:c r="S173" s="2" t="str">
        <x:v>Chris PVC Coil priced product</x:v>
      </x:c>
      <x:c r="T173" s="15" t="n">
        <x:f>H173/J173</x:f>
        <x:v>0.0717</x:v>
      </x:c>
      <x:c r="U173" s="15" t="n">
        <x:f>IF(A173="WIRE",T173,IF(O173=1,I173*(1+IF(A173="POUC",Summary!$E$7,Summary!$K$7))/J173,"n.a."))</x:f>
        <x:v>0.07027800000000001</x:v>
      </x:c>
      <x:c r="V173" s="12" t="n">
        <x:f>SUM('PO detail'!$T$110:$T$115)</x:f>
        <x:v>4600</x:v>
      </x:c>
      <x:c r="W173" s="12" t="n">
        <x:f>SUMIFS('PO detail'!$T$110:$T$115,'PO detail'!$Q$110:$Q$115,"Baseline PO cost")</x:f>
        <x:v>4600</x:v>
      </x:c>
      <x:c r="X173" s="12" t="n">
        <x:f>SUMIFS('PO detail'!$T$110:$T$115,'PO detail'!$Q$110:$Q$115,"Higher PO cost")</x:f>
        <x:v>0</x:v>
      </x:c>
      <x:c r="Y173" s="12" t="n">
        <x:f>E173-W173-X173</x:f>
        <x:v>0</x:v>
      </x:c>
      <x:c r="Z173" s="16" t="n">
        <x:f>E173*T173</x:f>
        <x:v>329.82</x:v>
      </x:c>
      <x:c r="AA173" s="16" t="n">
        <x:f>W173*T173</x:f>
        <x:v>329.82</x:v>
      </x:c>
      <x:c r="AB173" s="16" t="n">
        <x:f>X173*T173</x:f>
        <x:v>0</x:v>
      </x:c>
      <x:c r="AC173" s="16" t="n">
        <x:f>Y173*T173</x:f>
        <x:v>0</x:v>
      </x:c>
      <x:c r="AD173" s="16" t="n">
        <x:f>K173-Z173</x:f>
        <x:v>0</x:v>
      </x:c>
      <x:c r="AE173" s="16" t="n">
        <x:f>IF(ISNUMBER(U173),E173*(U173-T173),"n.a.")</x:f>
        <x:v>-6.541199999999966</x:v>
      </x:c>
      <x:c r="AF173" s="12" t="n">
        <x:f>G173-SUM('PO detail'!$U$110:$U$115)</x:f>
        <x:v>0</x:v>
      </x:c>
      <x:c r="AG173" s="16" t="n">
        <x:f>IF(ISNUMBER(U173),0,Z173)</x:f>
        <x:v>0</x:v>
      </x:c>
      <x:c r="AH173" s="17" t="str">
        <x:f>IF(AND(A173="WIRE",ISNUMBER(N173)),H173-N173,"n.a.")</x:f>
        <x:v>n.a.</x:v>
      </x:c>
    </x:row>
    <x:row r="174" ht="22" customHeight="1">
      <x:c r="A174" s="2" t="str">
        <x:v>COIL</x:v>
      </x:c>
      <x:c r="B174" s="2" t="str">
        <x:v>10</x:v>
      </x:c>
      <x:c r="C174" s="2" t="str">
        <x:v>22WHT12-4</x:v>
      </x:c>
      <x:c r="D174" s="2" t="str">
        <x:v>**PAY ACH** PVC SPIRAL SUPPLY</x:v>
      </x:c>
      <x:c r="E174" s="7" t="n">
        <x:v>13800</x:v>
      </x:c>
      <x:c r="F174" s="7" t="n">
        <x:v>1758.33</x:v>
      </x:c>
      <x:c r="G174" s="7" t="n">
        <x:v>0</x:v>
      </x:c>
      <x:c r="H174" s="8" t="n">
        <x:v>16.74</x:v>
      </x:c>
      <x:c r="I174" s="8" t="n">
        <x:v>14.84</x:v>
      </x:c>
      <x:c r="J174" s="2" t="n">
        <x:v>100</x:v>
      </x:c>
      <x:c r="K174" s="9" t="n">
        <x:v>2310.12</x:v>
      </x:c>
      <x:c r="L174" s="8" t="n">
        <x:v>14.84</x:v>
      </x:c>
      <x:c r="M174" s="8"/>
      <x:c r="N174" s="8"/>
      <x:c r="O174" s="2" t="n">
        <x:v>1</x:v>
      </x:c>
      <x:c r="P174" s="10" t="n">
        <x:v>46143</x:v>
      </x:c>
      <x:c r="Q174" s="10" t="n">
        <x:v>45810</x:v>
      </x:c>
      <x:c r="R174" s="2" t="str">
        <x:v>Same-product valuation: per 100</x:v>
      </x:c>
      <x:c r="S174" s="2" t="str">
        <x:v>Chris PVC Coil priced product</x:v>
      </x:c>
      <x:c r="T174" s="15" t="n">
        <x:f>H174/J174</x:f>
        <x:v>0.1674</x:v>
      </x:c>
      <x:c r="U174" s="15" t="n">
        <x:f>IF(A174="WIRE",T174,IF(O174=1,I174*(1+IF(A174="POUC",Summary!$E$7,Summary!$K$7))/J174,"n.a."))</x:f>
        <x:v>0.163982</x:v>
      </x:c>
      <x:c r="V174" s="12" t="n">
        <x:f>SUM('PO detail'!$T$321:$T$329)</x:f>
        <x:v>13800</x:v>
      </x:c>
      <x:c r="W174" s="12" t="n">
        <x:f>SUMIFS('PO detail'!$T$321:$T$329,'PO detail'!$Q$321:$Q$329,"Baseline PO cost")</x:f>
        <x:v>13800</x:v>
      </x:c>
      <x:c r="X174" s="12" t="n">
        <x:f>SUMIFS('PO detail'!$T$321:$T$329,'PO detail'!$Q$321:$Q$329,"Higher PO cost")</x:f>
        <x:v>0</x:v>
      </x:c>
      <x:c r="Y174" s="12" t="n">
        <x:f>E174-W174-X174</x:f>
        <x:v>0</x:v>
      </x:c>
      <x:c r="Z174" s="16" t="n">
        <x:f>E174*T174</x:f>
        <x:v>2310.12</x:v>
      </x:c>
      <x:c r="AA174" s="16" t="n">
        <x:f>W174*T174</x:f>
        <x:v>2310.12</x:v>
      </x:c>
      <x:c r="AB174" s="16" t="n">
        <x:f>X174*T174</x:f>
        <x:v>0</x:v>
      </x:c>
      <x:c r="AC174" s="16" t="n">
        <x:f>Y174*T174</x:f>
        <x:v>0</x:v>
      </x:c>
      <x:c r="AD174" s="16" t="n">
        <x:f>K174-Z174</x:f>
        <x:v>0</x:v>
      </x:c>
      <x:c r="AE174" s="16" t="n">
        <x:f>IF(ISNUMBER(U174),E174*(U174-T174),"n.a.")</x:f>
        <x:v>-47.16840000000006</x:v>
      </x:c>
      <x:c r="AF174" s="12" t="n">
        <x:f>G174-SUM('PO detail'!$U$321:$U$329)</x:f>
        <x:v>0</x:v>
      </x:c>
      <x:c r="AG174" s="16" t="n">
        <x:f>IF(ISNUMBER(U174),0,Z174)</x:f>
        <x:v>0</x:v>
      </x:c>
      <x:c r="AH174" s="17" t="str">
        <x:f>IF(AND(A174="WIRE",ISNUMBER(N174)),H174-N174,"n.a.")</x:f>
        <x:v>n.a.</x:v>
      </x:c>
    </x:row>
    <x:row r="175" ht="22" customHeight="1">
      <x:c r="A175" s="2" t="str">
        <x:v>WIRE</x:v>
      </x:c>
      <x:c r="B175" s="2" t="str">
        <x:v>60</x:v>
      </x:c>
      <x:c r="C175" s="2" t="str">
        <x:v>DL014SIL</x:v>
      </x:c>
      <x:c r="D175" s="2" t="str">
        <x:v>Botac Industrial Limited</x:v>
      </x:c>
      <x:c r="E175" s="7" t="n">
        <x:v>6100</x:v>
      </x:c>
      <x:c r="F175" s="7" t="n">
        <x:v>1758.33</x:v>
      </x:c>
      <x:c r="G175" s="7" t="n">
        <x:v>3000</x:v>
      </x:c>
      <x:c r="H175" s="8" t="n">
        <x:v>3.63</x:v>
      </x:c>
      <x:c r="I175" s="8" t="n">
        <x:v>0</x:v>
      </x:c>
      <x:c r="J175" s="2" t="n">
        <x:v>100</x:v>
      </x:c>
      <x:c r="K175" s="9" t="n">
        <x:v>221.43</x:v>
      </x:c>
      <x:c r="L175" s="8" t="n">
        <x:v>2.1</x:v>
      </x:c>
      <x:c r="M175" s="8"/>
      <x:c r="N175" s="8" t="n">
        <x:v>3.63</x:v>
      </x:c>
      <x:c r="O175" s="2" t="n">
        <x:v>1</x:v>
      </x:c>
      <x:c r="P175" s="10" t="n">
        <x:v>46237</x:v>
      </x:c>
      <x:c r="Q175" s="10" t="n">
        <x:v>44774</x:v>
      </x:c>
      <x:c r="R175" s="2" t="str">
        <x:v>Same-product valuation: per 100</x:v>
      </x:c>
      <x:c r="S175" s="2" t="str">
        <x:v>Hold current standard; Chris blended standards already applied</x:v>
      </x:c>
      <x:c r="T175" s="15" t="n">
        <x:f>H175/J175</x:f>
        <x:v>0.0363</x:v>
      </x:c>
      <x:c r="U175" s="15" t="n">
        <x:f>IF(A175="WIRE",T175,IF(O175=1,I175*(1+IF(A175="POUC",Summary!$E$7,Summary!$K$7))/J175,"n.a."))</x:f>
        <x:v>0.0363</x:v>
      </x:c>
      <x:c r="V175" s="12" t="n">
        <x:f>0</x:f>
        <x:v>0</x:v>
      </x:c>
      <x:c r="W175" s="12" t="n">
        <x:f>0</x:f>
        <x:v>0</x:v>
      </x:c>
      <x:c r="X175" s="12" t="n">
        <x:f>0</x:f>
        <x:v>0</x:v>
      </x:c>
      <x:c r="Y175" s="12" t="n">
        <x:f>E175-W175-X175</x:f>
        <x:v>6100</x:v>
      </x:c>
      <x:c r="Z175" s="16" t="n">
        <x:f>E175*T175</x:f>
        <x:v>221.43</x:v>
      </x:c>
      <x:c r="AA175" s="16" t="n">
        <x:f>W175*T175</x:f>
        <x:v>0</x:v>
      </x:c>
      <x:c r="AB175" s="16" t="n">
        <x:f>X175*T175</x:f>
        <x:v>0</x:v>
      </x:c>
      <x:c r="AC175" s="16" t="n">
        <x:f>Y175*T175</x:f>
        <x:v>221.43</x:v>
      </x:c>
      <x:c r="AD175" s="16" t="n">
        <x:f>K175-Z175</x:f>
        <x:v>0</x:v>
      </x:c>
      <x:c r="AE175" s="16" t="n">
        <x:f>IF(ISNUMBER(U175),E175*(U175-T175),"n.a.")</x:f>
        <x:v>0</x:v>
      </x:c>
      <x:c r="AF175" s="12" t="n">
        <x:f>G175-0</x:f>
        <x:v>3000</x:v>
      </x:c>
      <x:c r="AG175" s="16" t="n">
        <x:f>IF(ISNUMBER(U175),0,Z175)</x:f>
        <x:v>0</x:v>
      </x:c>
      <x:c r="AH175" s="17" t="n">
        <x:f>IF(AND(A175="WIRE",ISNUMBER(N175)),H175-N175,"n.a.")</x:f>
        <x:v>0</x:v>
      </x:c>
    </x:row>
    <x:row r="176" ht="22" customHeight="1">
      <x:c r="A176" s="2" t="str">
        <x:v>COIL</x:v>
      </x:c>
      <x:c r="B176" s="2" t="str">
        <x:v>10</x:v>
      </x:c>
      <x:c r="C176" s="2" t="str">
        <x:v>40BLK12-4</x:v>
      </x:c>
      <x:c r="D176" s="2" t="str">
        <x:v>**PAY ACH** PVC SPIRAL SUPPLY</x:v>
      </x:c>
      <x:c r="E176" s="7" t="n">
        <x:v>6900</x:v>
      </x:c>
      <x:c r="F176" s="7" t="n">
        <x:v>1687.5</x:v>
      </x:c>
      <x:c r="G176" s="7" t="n">
        <x:v>0</x:v>
      </x:c>
      <x:c r="H176" s="8" t="n">
        <x:v>30.67</x:v>
      </x:c>
      <x:c r="I176" s="8" t="n">
        <x:v>27.2</x:v>
      </x:c>
      <x:c r="J176" s="2" t="n">
        <x:v>100</x:v>
      </x:c>
      <x:c r="K176" s="9" t="n">
        <x:v>2116.23</x:v>
      </x:c>
      <x:c r="L176" s="8" t="n">
        <x:v>27.2</x:v>
      </x:c>
      <x:c r="M176" s="8"/>
      <x:c r="N176" s="8"/>
      <x:c r="O176" s="2" t="n">
        <x:v>1</x:v>
      </x:c>
      <x:c r="P176" s="10" t="n">
        <x:v>46143</x:v>
      </x:c>
      <x:c r="Q176" s="10" t="n">
        <x:v>45810</x:v>
      </x:c>
      <x:c r="R176" s="2" t="str">
        <x:v>Same-product valuation: per 100</x:v>
      </x:c>
      <x:c r="S176" s="2" t="str">
        <x:v>Chris PVC Coil priced product</x:v>
      </x:c>
      <x:c r="T176" s="15" t="n">
        <x:f>H176/J176</x:f>
        <x:v>0.30670000000000003</x:v>
      </x:c>
      <x:c r="U176" s="15" t="n">
        <x:f>IF(A176="WIRE",T176,IF(O176=1,I176*(1+IF(A176="POUC",Summary!$E$7,Summary!$K$7))/J176,"n.a."))</x:f>
        <x:v>0.30056</x:v>
      </x:c>
      <x:c r="V176" s="12" t="n">
        <x:f>SUM('PO detail'!$T$417:$T$423)</x:f>
        <x:v>6900</x:v>
      </x:c>
      <x:c r="W176" s="12" t="n">
        <x:f>SUMIFS('PO detail'!$T$417:$T$423,'PO detail'!$Q$417:$Q$423,"Baseline PO cost")</x:f>
        <x:v>6900</x:v>
      </x:c>
      <x:c r="X176" s="12" t="n">
        <x:f>SUMIFS('PO detail'!$T$417:$T$423,'PO detail'!$Q$417:$Q$423,"Higher PO cost")</x:f>
        <x:v>0</x:v>
      </x:c>
      <x:c r="Y176" s="12" t="n">
        <x:f>E176-W176-X176</x:f>
        <x:v>0</x:v>
      </x:c>
      <x:c r="Z176" s="16" t="n">
        <x:f>E176*T176</x:f>
        <x:v>2116.23</x:v>
      </x:c>
      <x:c r="AA176" s="16" t="n">
        <x:f>W176*T176</x:f>
        <x:v>2116.23</x:v>
      </x:c>
      <x:c r="AB176" s="16" t="n">
        <x:f>X176*T176</x:f>
        <x:v>0</x:v>
      </x:c>
      <x:c r="AC176" s="16" t="n">
        <x:f>Y176*T176</x:f>
        <x:v>0</x:v>
      </x:c>
      <x:c r="AD176" s="16" t="n">
        <x:f>K176-Z176</x:f>
        <x:v>0</x:v>
      </x:c>
      <x:c r="AE176" s="16" t="n">
        <x:f>IF(ISNUMBER(U176),E176*(U176-T176),"n.a.")</x:f>
        <x:v>-42.366000000000234</x:v>
      </x:c>
      <x:c r="AF176" s="12" t="n">
        <x:f>G176-SUM('PO detail'!$U$417:$U$423)</x:f>
        <x:v>0</x:v>
      </x:c>
      <x:c r="AG176" s="16" t="n">
        <x:f>IF(ISNUMBER(U176),0,Z176)</x:f>
        <x:v>0</x:v>
      </x:c>
      <x:c r="AH176" s="17" t="str">
        <x:f>IF(AND(A176="WIRE",ISNUMBER(N176)),H176-N176,"n.a.")</x:f>
        <x:v>n.a.</x:v>
      </x:c>
    </x:row>
    <x:row r="177" ht="22" customHeight="1">
      <x:c r="A177" s="2" t="str">
        <x:v>WIRE</x:v>
      </x:c>
      <x:c r="B177" s="2" t="str">
        <x:v>60</x:v>
      </x:c>
      <x:c r="C177" s="2" t="str">
        <x:v>DL516WHT</x:v>
      </x:c>
      <x:c r="D177" s="2" t="str">
        <x:v>Botac Industrial Limited</x:v>
      </x:c>
      <x:c r="E177" s="7" t="n">
        <x:v>5900</x:v>
      </x:c>
      <x:c r="F177" s="7" t="n">
        <x:v>1666.67</x:v>
      </x:c>
      <x:c r="G177" s="7" t="n">
        <x:v>9000</x:v>
      </x:c>
      <x:c r="H177" s="8" t="n">
        <x:v>4.75</x:v>
      </x:c>
      <x:c r="I177" s="8" t="n">
        <x:v>0</x:v>
      </x:c>
      <x:c r="J177" s="2" t="n">
        <x:v>100</x:v>
      </x:c>
      <x:c r="K177" s="9" t="n">
        <x:v>280.25</x:v>
      </x:c>
      <x:c r="L177" s="8" t="n">
        <x:v>2.5</x:v>
      </x:c>
      <x:c r="M177" s="8"/>
      <x:c r="N177" s="8" t="n">
        <x:v>4.75</x:v>
      </x:c>
      <x:c r="O177" s="2" t="n">
        <x:v>1</x:v>
      </x:c>
      <x:c r="P177" s="10" t="n">
        <x:v>46237</x:v>
      </x:c>
      <x:c r="Q177" s="10" t="n">
        <x:v>44774</x:v>
      </x:c>
      <x:c r="R177" s="2" t="str">
        <x:v>Same-product valuation: per 100</x:v>
      </x:c>
      <x:c r="S177" s="2" t="str">
        <x:v>Hold current standard; Chris blended standards already applied</x:v>
      </x:c>
      <x:c r="T177" s="15" t="n">
        <x:f>H177/J177</x:f>
        <x:v>0.0475</x:v>
      </x:c>
      <x:c r="U177" s="15" t="n">
        <x:f>IF(A177="WIRE",T177,IF(O177=1,I177*(1+IF(A177="POUC",Summary!$E$7,Summary!$K$7))/J177,"n.a."))</x:f>
        <x:v>0.0475</x:v>
      </x:c>
      <x:c r="V177" s="12" t="n">
        <x:f>0</x:f>
        <x:v>0</x:v>
      </x:c>
      <x:c r="W177" s="12" t="n">
        <x:f>0</x:f>
        <x:v>0</x:v>
      </x:c>
      <x:c r="X177" s="12" t="n">
        <x:f>0</x:f>
        <x:v>0</x:v>
      </x:c>
      <x:c r="Y177" s="12" t="n">
        <x:f>E177-W177-X177</x:f>
        <x:v>5900</x:v>
      </x:c>
      <x:c r="Z177" s="16" t="n">
        <x:f>E177*T177</x:f>
        <x:v>280.25</x:v>
      </x:c>
      <x:c r="AA177" s="16" t="n">
        <x:f>W177*T177</x:f>
        <x:v>0</x:v>
      </x:c>
      <x:c r="AB177" s="16" t="n">
        <x:f>X177*T177</x:f>
        <x:v>0</x:v>
      </x:c>
      <x:c r="AC177" s="16" t="n">
        <x:f>Y177*T177</x:f>
        <x:v>280.25</x:v>
      </x:c>
      <x:c r="AD177" s="16" t="n">
        <x:f>K177-Z177</x:f>
        <x:v>0</x:v>
      </x:c>
      <x:c r="AE177" s="16" t="n">
        <x:f>IF(ISNUMBER(U177),E177*(U177-T177),"n.a.")</x:f>
        <x:v>0</x:v>
      </x:c>
      <x:c r="AF177" s="12" t="n">
        <x:f>G177-0</x:f>
        <x:v>9000</x:v>
      </x:c>
      <x:c r="AG177" s="16" t="n">
        <x:f>IF(ISNUMBER(U177),0,Z177)</x:f>
        <x:v>0</x:v>
      </x:c>
      <x:c r="AH177" s="17" t="n">
        <x:f>IF(AND(A177="WIRE",ISNUMBER(N177)),H177-N177,"n.a.")</x:f>
        <x:v>0</x:v>
      </x:c>
    </x:row>
    <x:row r="178" ht="22" customHeight="1">
      <x:c r="A178" s="2" t="str">
        <x:v>POUC</x:v>
      </x:c>
      <x:c r="B178" s="2" t="str">
        <x:v>60</x:v>
      </x:c>
      <x:c r="C178" s="2" t="str">
        <x:v>SMEN5</x:v>
      </x:c>
      <x:c r="D178" s="2" t="str">
        <x:v>LAMITEK USA, INC.</x:v>
      </x:c>
      <x:c r="E178" s="7" t="n">
        <x:v>6200</x:v>
      </x:c>
      <x:c r="F178" s="7" t="n">
        <x:v>1608.33</x:v>
      </x:c>
      <x:c r="G178" s="7" t="n">
        <x:v>6500</x:v>
      </x:c>
      <x:c r="H178" s="8" t="n">
        <x:v>13.2</x:v>
      </x:c>
      <x:c r="I178" s="8" t="n">
        <x:v>8.72</x:v>
      </x:c>
      <x:c r="J178" s="2" t="n">
        <x:v>100</x:v>
      </x:c>
      <x:c r="K178" s="9" t="n">
        <x:v>818.4</x:v>
      </x:c>
      <x:c r="L178" s="8" t="n">
        <x:v>7.79</x:v>
      </x:c>
      <x:c r="M178" s="8" t="n">
        <x:v>8.7248</x:v>
      </x:c>
      <x:c r="N178" s="8"/>
      <x:c r="O178" s="2" t="n">
        <x:v>1</x:v>
      </x:c>
      <x:c r="P178" s="10" t="n">
        <x:v>45902</x:v>
      </x:c>
      <x:c r="Q178" s="10" t="n">
        <x:v>46148</x:v>
      </x:c>
      <x:c r="R178" s="2" t="str">
        <x:v>Same-product valuation: per 100</x:v>
      </x:c>
      <x:c r="S178" s="2" t="str">
        <x:v>Chris Lamitek Pouches priced product</x:v>
      </x:c>
      <x:c r="T178" s="15" t="n">
        <x:f>H178/J178</x:f>
        <x:v>0.132</x:v>
      </x:c>
      <x:c r="U178" s="15" t="n">
        <x:f>IF(A178="WIRE",T178,IF(O178=1,I178*(1+IF(A178="POUC",Summary!$E$7,Summary!$K$7))/J178,"n.a."))</x:f>
        <x:v>0.14388</x:v>
      </x:c>
      <x:c r="V178" s="12" t="n">
        <x:f>SUM('PO detail'!$T$1846:$T$1850)</x:f>
        <x:v>6200</x:v>
      </x:c>
      <x:c r="W178" s="12" t="n">
        <x:f>SUMIFS('PO detail'!$T$1846:$T$1850,'PO detail'!$Q$1846:$Q$1850,"Baseline PO cost")</x:f>
        <x:v>6200</x:v>
      </x:c>
      <x:c r="X178" s="12" t="n">
        <x:f>SUMIFS('PO detail'!$T$1846:$T$1850,'PO detail'!$Q$1846:$Q$1850,"Higher PO cost")</x:f>
        <x:v>0</x:v>
      </x:c>
      <x:c r="Y178" s="12" t="n">
        <x:f>E178-W178-X178</x:f>
        <x:v>0</x:v>
      </x:c>
      <x:c r="Z178" s="16" t="n">
        <x:f>E178*T178</x:f>
        <x:v>818.4000000000001</x:v>
      </x:c>
      <x:c r="AA178" s="16" t="n">
        <x:f>W178*T178</x:f>
        <x:v>818.4000000000001</x:v>
      </x:c>
      <x:c r="AB178" s="16" t="n">
        <x:f>X178*T178</x:f>
        <x:v>0</x:v>
      </x:c>
      <x:c r="AC178" s="16" t="n">
        <x:f>Y178*T178</x:f>
        <x:v>0</x:v>
      </x:c>
      <x:c r="AD178" s="16" t="n">
        <x:f>K178-Z178</x:f>
        <x:v>-1.1368683772161603e-13</x:v>
      </x:c>
      <x:c r="AE178" s="16" t="n">
        <x:f>IF(ISNUMBER(U178),E178*(U178-T178),"n.a.")</x:f>
        <x:v>73.656</x:v>
      </x:c>
      <x:c r="AF178" s="12" t="n">
        <x:f>G178-SUM('PO detail'!$U$1846:$U$1850)</x:f>
        <x:v>3500</x:v>
      </x:c>
      <x:c r="AG178" s="16" t="n">
        <x:f>IF(ISNUMBER(U178),0,Z178)</x:f>
        <x:v>0</x:v>
      </x:c>
      <x:c r="AH178" s="17" t="str">
        <x:f>IF(AND(A178="WIRE",ISNUMBER(N178)),H178-N178,"n.a.")</x:f>
        <x:v>n.a.</x:v>
      </x:c>
    </x:row>
    <x:row r="179" ht="22" customHeight="1">
      <x:c r="A179" s="2" t="str">
        <x:v>COIL</x:v>
      </x:c>
      <x:c r="B179" s="2" t="str">
        <x:v>10</x:v>
      </x:c>
      <x:c r="C179" s="2" t="str">
        <x:v>20WHT12-4</x:v>
      </x:c>
      <x:c r="D179" s="2" t="str">
        <x:v>**PAY ACH** PVC SPIRAL SUPPLY</x:v>
      </x:c>
      <x:c r="E179" s="7" t="n">
        <x:v>5900</x:v>
      </x:c>
      <x:c r="F179" s="7" t="n">
        <x:v>1583.33</x:v>
      </x:c>
      <x:c r="G179" s="7" t="n">
        <x:v>1400</x:v>
      </x:c>
      <x:c r="H179" s="8" t="n">
        <x:v>15.67</x:v>
      </x:c>
      <x:c r="I179" s="8" t="n">
        <x:v>13.89</x:v>
      </x:c>
      <x:c r="J179" s="2" t="n">
        <x:v>100</x:v>
      </x:c>
      <x:c r="K179" s="9" t="n">
        <x:v>924.53</x:v>
      </x:c>
      <x:c r="L179" s="8" t="n">
        <x:v>13.89</x:v>
      </x:c>
      <x:c r="M179" s="8"/>
      <x:c r="N179" s="8"/>
      <x:c r="O179" s="2" t="n">
        <x:v>1</x:v>
      </x:c>
      <x:c r="P179" s="10" t="n">
        <x:v>46143</x:v>
      </x:c>
      <x:c r="Q179" s="10" t="n">
        <x:v>45810</x:v>
      </x:c>
      <x:c r="R179" s="2" t="str">
        <x:v>Same-product valuation: per 100</x:v>
      </x:c>
      <x:c r="S179" s="2" t="str">
        <x:v>Chris PVC Coil priced product</x:v>
      </x:c>
      <x:c r="T179" s="15" t="n">
        <x:f>H179/J179</x:f>
        <x:v>0.1567</x:v>
      </x:c>
      <x:c r="U179" s="15" t="n">
        <x:f>IF(A179="WIRE",T179,IF(O179=1,I179*(1+IF(A179="POUC",Summary!$E$7,Summary!$K$7))/J179,"n.a."))</x:f>
        <x:v>0.1534845</x:v>
      </x:c>
      <x:c r="V179" s="12" t="n">
        <x:f>SUM('PO detail'!$T$296:$T$300)</x:f>
        <x:v>5900</x:v>
      </x:c>
      <x:c r="W179" s="12" t="n">
        <x:f>SUMIFS('PO detail'!$T$296:$T$300,'PO detail'!$Q$296:$Q$300,"Baseline PO cost")</x:f>
        <x:v>5900</x:v>
      </x:c>
      <x:c r="X179" s="12" t="n">
        <x:f>SUMIFS('PO detail'!$T$296:$T$300,'PO detail'!$Q$296:$Q$300,"Higher PO cost")</x:f>
        <x:v>0</x:v>
      </x:c>
      <x:c r="Y179" s="12" t="n">
        <x:f>E179-W179-X179</x:f>
        <x:v>0</x:v>
      </x:c>
      <x:c r="Z179" s="16" t="n">
        <x:f>E179*T179</x:f>
        <x:v>924.5300000000001</x:v>
      </x:c>
      <x:c r="AA179" s="16" t="n">
        <x:f>W179*T179</x:f>
        <x:v>924.5300000000001</x:v>
      </x:c>
      <x:c r="AB179" s="16" t="n">
        <x:f>X179*T179</x:f>
        <x:v>0</x:v>
      </x:c>
      <x:c r="AC179" s="16" t="n">
        <x:f>Y179*T179</x:f>
        <x:v>0</x:v>
      </x:c>
      <x:c r="AD179" s="16" t="n">
        <x:f>K179-Z179</x:f>
        <x:v>-1.1368683772161603e-13</x:v>
      </x:c>
      <x:c r="AE179" s="16" t="n">
        <x:f>IF(ISNUMBER(U179),E179*(U179-T179),"n.a.")</x:f>
        <x:v>-18.971450000000058</x:v>
      </x:c>
      <x:c r="AF179" s="12" t="n">
        <x:f>G179-SUM('PO detail'!$U$296:$U$300)</x:f>
        <x:v>0</x:v>
      </x:c>
      <x:c r="AG179" s="16" t="n">
        <x:f>IF(ISNUMBER(U179),0,Z179)</x:f>
        <x:v>0</x:v>
      </x:c>
      <x:c r="AH179" s="17" t="str">
        <x:f>IF(AND(A179="WIRE",ISNUMBER(N179)),H179-N179,"n.a.")</x:f>
        <x:v>n.a.</x:v>
      </x:c>
    </x:row>
    <x:row r="180" ht="22" customHeight="1">
      <x:c r="A180" s="2" t="str">
        <x:v>POUC</x:v>
      </x:c>
      <x:c r="B180" s="2" t="str">
        <x:v>10</x:v>
      </x:c>
      <x:c r="C180" s="2" t="str">
        <x:v>IND7</x:v>
      </x:c>
      <x:c r="D180" s="2" t="str">
        <x:v>LAMITEK USA, INC.</x:v>
      </x:c>
      <x:c r="E180" s="7" t="n">
        <x:v>4200</x:v>
      </x:c>
      <x:c r="F180" s="7" t="n">
        <x:v>1558.33</x:v>
      </x:c>
      <x:c r="G180" s="7" t="n">
        <x:v>24000</x:v>
      </x:c>
      <x:c r="H180" s="8" t="n">
        <x:v>1.87</x:v>
      </x:c>
      <x:c r="I180" s="8" t="n">
        <x:v>1.23</x:v>
      </x:c>
      <x:c r="J180" s="2" t="n">
        <x:v>100</x:v>
      </x:c>
      <x:c r="K180" s="9" t="n">
        <x:v>78.54</x:v>
      </x:c>
      <x:c r="L180" s="8" t="n">
        <x:v>1.1</x:v>
      </x:c>
      <x:c r="M180" s="8" t="n">
        <x:v>1.2320000000000002</x:v>
      </x:c>
      <x:c r="N180" s="8"/>
      <x:c r="O180" s="2" t="n">
        <x:v>1</x:v>
      </x:c>
      <x:c r="P180" s="10" t="n">
        <x:v>45902</x:v>
      </x:c>
      <x:c r="Q180" s="10" t="n">
        <x:v>46148</x:v>
      </x:c>
      <x:c r="R180" s="2" t="str">
        <x:v>Same-product valuation: per 100</x:v>
      </x:c>
      <x:c r="S180" s="2" t="str">
        <x:v>Chris Lamitek Pouches priced product</x:v>
      </x:c>
      <x:c r="T180" s="15" t="n">
        <x:f>H180/J180</x:f>
        <x:v>0.0187</x:v>
      </x:c>
      <x:c r="U180" s="15" t="n">
        <x:f>IF(A180="WIRE",T180,IF(O180=1,I180*(1+IF(A180="POUC",Summary!$E$7,Summary!$K$7))/J180,"n.a."))</x:f>
        <x:v>0.020295</x:v>
      </x:c>
      <x:c r="V180" s="12" t="n">
        <x:f>SUM('PO detail'!$T$1472:$T$1472)</x:f>
        <x:v>4000</x:v>
      </x:c>
      <x:c r="W180" s="12" t="n">
        <x:f>SUMIFS('PO detail'!$T$1472:$T$1472,'PO detail'!$Q$1472:$Q$1472,"Baseline PO cost")</x:f>
        <x:v>4000</x:v>
      </x:c>
      <x:c r="X180" s="12" t="n">
        <x:f>SUMIFS('PO detail'!$T$1472:$T$1472,'PO detail'!$Q$1472:$Q$1472,"Higher PO cost")</x:f>
        <x:v>0</x:v>
      </x:c>
      <x:c r="Y180" s="12" t="n">
        <x:f>E180-W180-X180</x:f>
        <x:v>200</x:v>
      </x:c>
      <x:c r="Z180" s="16" t="n">
        <x:f>E180*T180</x:f>
        <x:v>78.54</x:v>
      </x:c>
      <x:c r="AA180" s="16" t="n">
        <x:f>W180*T180</x:f>
        <x:v>74.80000000000001</x:v>
      </x:c>
      <x:c r="AB180" s="16" t="n">
        <x:f>X180*T180</x:f>
        <x:v>0</x:v>
      </x:c>
      <x:c r="AC180" s="16" t="n">
        <x:f>Y180*T180</x:f>
        <x:v>3.74</x:v>
      </x:c>
      <x:c r="AD180" s="16" t="n">
        <x:f>K180-Z180</x:f>
        <x:v>0</x:v>
      </x:c>
      <x:c r="AE180" s="16" t="n">
        <x:f>IF(ISNUMBER(U180),E180*(U180-T180),"n.a.")</x:f>
        <x:v>6.698999999999996</x:v>
      </x:c>
      <x:c r="AF180" s="12" t="n">
        <x:f>G180-SUM('PO detail'!$U$1472:$U$1472)</x:f>
        <x:v>24000</x:v>
      </x:c>
      <x:c r="AG180" s="16" t="n">
        <x:f>IF(ISNUMBER(U180),0,Z180)</x:f>
        <x:v>0</x:v>
      </x:c>
      <x:c r="AH180" s="17" t="str">
        <x:f>IF(AND(A180="WIRE",ISNUMBER(N180)),H180-N180,"n.a.")</x:f>
        <x:v>n.a.</x:v>
      </x:c>
    </x:row>
    <x:row r="181" ht="22" customHeight="1">
      <x:c r="A181" s="2" t="str">
        <x:v>POUC</x:v>
      </x:c>
      <x:c r="B181" s="2" t="str">
        <x:v>60</x:v>
      </x:c>
      <x:c r="C181" s="2" t="str">
        <x:v>LMEN7</x:v>
      </x:c>
      <x:c r="D181" s="2" t="str">
        <x:v>LAMITEK USA, INC.</x:v>
      </x:c>
      <x:c r="E181" s="7" t="n">
        <x:v>1100</x:v>
      </x:c>
      <x:c r="F181" s="7" t="n">
        <x:v>1550</x:v>
      </x:c>
      <x:c r="G181" s="7" t="n">
        <x:v>10800</x:v>
      </x:c>
      <x:c r="H181" s="8" t="n">
        <x:v>20.17</x:v>
      </x:c>
      <x:c r="I181" s="8" t="n">
        <x:v>13.32</x:v>
      </x:c>
      <x:c r="J181" s="2" t="n">
        <x:v>100</x:v>
      </x:c>
      <x:c r="K181" s="9" t="n">
        <x:v>221.87000000000003</x:v>
      </x:c>
      <x:c r="L181" s="8" t="n">
        <x:v>11.89</x:v>
      </x:c>
      <x:c r="M181" s="8" t="n">
        <x:v>13.316800000000002</x:v>
      </x:c>
      <x:c r="N181" s="8"/>
      <x:c r="O181" s="2" t="n">
        <x:v>1</x:v>
      </x:c>
      <x:c r="P181" s="10" t="n">
        <x:v>45902</x:v>
      </x:c>
      <x:c r="Q181" s="10" t="n">
        <x:v>46148</x:v>
      </x:c>
      <x:c r="R181" s="2" t="str">
        <x:v>Same-product valuation: per 100</x:v>
      </x:c>
      <x:c r="S181" s="2" t="str">
        <x:v>Chris Lamitek Pouches priced product</x:v>
      </x:c>
      <x:c r="T181" s="15" t="n">
        <x:f>H181/J181</x:f>
        <x:v>0.20170000000000002</x:v>
      </x:c>
      <x:c r="U181" s="15" t="n">
        <x:f>IF(A181="WIRE",T181,IF(O181=1,I181*(1+IF(A181="POUC",Summary!$E$7,Summary!$K$7))/J181,"n.a."))</x:f>
        <x:v>0.21977999999999998</x:v>
      </x:c>
      <x:c r="V181" s="12" t="n">
        <x:f>SUM('PO detail'!$T$1796:$T$1800)</x:f>
        <x:v>1100</x:v>
      </x:c>
      <x:c r="W181" s="12" t="n">
        <x:f>SUMIFS('PO detail'!$T$1796:$T$1800,'PO detail'!$Q$1796:$Q$1800,"Baseline PO cost")</x:f>
        <x:v>1100</x:v>
      </x:c>
      <x:c r="X181" s="12" t="n">
        <x:f>SUMIFS('PO detail'!$T$1796:$T$1800,'PO detail'!$Q$1796:$Q$1800,"Higher PO cost")</x:f>
        <x:v>0</x:v>
      </x:c>
      <x:c r="Y181" s="12" t="n">
        <x:f>E181-W181-X181</x:f>
        <x:v>0</x:v>
      </x:c>
      <x:c r="Z181" s="16" t="n">
        <x:f>E181*T181</x:f>
        <x:v>221.87000000000003</x:v>
      </x:c>
      <x:c r="AA181" s="16" t="n">
        <x:f>W181*T181</x:f>
        <x:v>221.87000000000003</x:v>
      </x:c>
      <x:c r="AB181" s="16" t="n">
        <x:f>X181*T181</x:f>
        <x:v>0</x:v>
      </x:c>
      <x:c r="AC181" s="16" t="n">
        <x:f>Y181*T181</x:f>
        <x:v>0</x:v>
      </x:c>
      <x:c r="AD181" s="16" t="n">
        <x:f>K181-Z181</x:f>
        <x:v>0</x:v>
      </x:c>
      <x:c r="AE181" s="16" t="n">
        <x:f>IF(ISNUMBER(U181),E181*(U181-T181),"n.a.")</x:f>
        <x:v>19.887999999999952</x:v>
      </x:c>
      <x:c r="AF181" s="12" t="n">
        <x:f>G181-SUM('PO detail'!$U$1796:$U$1800)</x:f>
        <x:v>5100</x:v>
      </x:c>
      <x:c r="AG181" s="16" t="n">
        <x:f>IF(ISNUMBER(U181),0,Z181)</x:f>
        <x:v>0</x:v>
      </x:c>
      <x:c r="AH181" s="17" t="str">
        <x:f>IF(AND(A181="WIRE",ISNUMBER(N181)),H181-N181,"n.a.")</x:f>
        <x:v>n.a.</x:v>
      </x:c>
    </x:row>
    <x:row r="182" ht="22" customHeight="1">
      <x:c r="A182" s="2" t="str">
        <x:v>COIL</x:v>
      </x:c>
      <x:c r="B182" s="2" t="str">
        <x:v>60</x:v>
      </x:c>
      <x:c r="C182" s="2" t="str">
        <x:v>12BLK36-4</x:v>
      </x:c>
      <x:c r="D182" s="2" t="str">
        <x:v>**PAY ACH** PVC SPIRAL SUPPLY</x:v>
      </x:c>
      <x:c r="E182" s="7" t="n">
        <x:v>1300</x:v>
      </x:c>
      <x:c r="F182" s="7" t="n">
        <x:v>1516.67</x:v>
      </x:c>
      <x:c r="G182" s="7" t="n">
        <x:v>7000</x:v>
      </x:c>
      <x:c r="H182" s="8" t="n">
        <x:v>18.25</x:v>
      </x:c>
      <x:c r="I182" s="8" t="n">
        <x:v>16.18</x:v>
      </x:c>
      <x:c r="J182" s="2" t="n">
        <x:v>100</x:v>
      </x:c>
      <x:c r="K182" s="9" t="n">
        <x:v>237.25</x:v>
      </x:c>
      <x:c r="L182" s="8" t="n">
        <x:v>16.18</x:v>
      </x:c>
      <x:c r="M182" s="8"/>
      <x:c r="N182" s="8"/>
      <x:c r="O182" s="2" t="n">
        <x:v>1</x:v>
      </x:c>
      <x:c r="P182" s="10" t="n">
        <x:v>46143</x:v>
      </x:c>
      <x:c r="Q182" s="10" t="n">
        <x:v>45810</x:v>
      </x:c>
      <x:c r="R182" s="2" t="str">
        <x:v>Same-product valuation: per 100</x:v>
      </x:c>
      <x:c r="S182" s="2" t="str">
        <x:v>Chris PVC Coil priced product</x:v>
      </x:c>
      <x:c r="T182" s="15" t="n">
        <x:f>H182/J182</x:f>
        <x:v>0.1825</x:v>
      </x:c>
      <x:c r="U182" s="15" t="n">
        <x:f>IF(A182="WIRE",T182,IF(O182=1,I182*(1+IF(A182="POUC",Summary!$E$7,Summary!$K$7))/J182,"n.a."))</x:f>
        <x:v>0.17878899999999998</x:v>
      </x:c>
      <x:c r="V182" s="12" t="n">
        <x:f>SUM('PO detail'!$T$1066:$T$1071)</x:f>
        <x:v>1300</x:v>
      </x:c>
      <x:c r="W182" s="12" t="n">
        <x:f>SUMIFS('PO detail'!$T$1066:$T$1071,'PO detail'!$Q$1066:$Q$1071,"Baseline PO cost")</x:f>
        <x:v>1300</x:v>
      </x:c>
      <x:c r="X182" s="12" t="n">
        <x:f>SUMIFS('PO detail'!$T$1066:$T$1071,'PO detail'!$Q$1066:$Q$1071,"Higher PO cost")</x:f>
        <x:v>0</x:v>
      </x:c>
      <x:c r="Y182" s="12" t="n">
        <x:f>E182-W182-X182</x:f>
        <x:v>0</x:v>
      </x:c>
      <x:c r="Z182" s="16" t="n">
        <x:f>E182*T182</x:f>
        <x:v>237.25</x:v>
      </x:c>
      <x:c r="AA182" s="16" t="n">
        <x:f>W182*T182</x:f>
        <x:v>237.25</x:v>
      </x:c>
      <x:c r="AB182" s="16" t="n">
        <x:f>X182*T182</x:f>
        <x:v>0</x:v>
      </x:c>
      <x:c r="AC182" s="16" t="n">
        <x:f>Y182*T182</x:f>
        <x:v>0</x:v>
      </x:c>
      <x:c r="AD182" s="16" t="n">
        <x:f>K182-Z182</x:f>
        <x:v>0</x:v>
      </x:c>
      <x:c r="AE182" s="16" t="n">
        <x:f>IF(ISNUMBER(U182),E182*(U182-T182),"n.a.")</x:f>
        <x:v>-4.824300000000026</x:v>
      </x:c>
      <x:c r="AF182" s="12" t="n">
        <x:f>G182-SUM('PO detail'!$U$1066:$U$1071)</x:f>
        <x:v>0</x:v>
      </x:c>
      <x:c r="AG182" s="16" t="n">
        <x:f>IF(ISNUMBER(U182),0,Z182)</x:f>
        <x:v>0</x:v>
      </x:c>
      <x:c r="AH182" s="17" t="str">
        <x:f>IF(AND(A182="WIRE",ISNUMBER(N182)),H182-N182,"n.a.")</x:f>
        <x:v>n.a.</x:v>
      </x:c>
    </x:row>
    <x:row r="183" ht="22" customHeight="1">
      <x:c r="A183" s="2" t="str">
        <x:v>POUC</x:v>
      </x:c>
      <x:c r="B183" s="2" t="str">
        <x:v>10</x:v>
      </x:c>
      <x:c r="C183" s="2" t="str">
        <x:v>IND5</x:v>
      </x:c>
      <x:c r="D183" s="2" t="str">
        <x:v>LAMITEK USA, INC.</x:v>
      </x:c>
      <x:c r="E183" s="7" t="n">
        <x:v>12200</x:v>
      </x:c>
      <x:c r="F183" s="7" t="n">
        <x:v>1516.67</x:v>
      </x:c>
      <x:c r="G183" s="7" t="n">
        <x:v>5000</x:v>
      </x:c>
      <x:c r="H183" s="8" t="n">
        <x:v>1.42</x:v>
      </x:c>
      <x:c r="I183" s="8" t="n">
        <x:v>0.94</x:v>
      </x:c>
      <x:c r="J183" s="2" t="n">
        <x:v>100</x:v>
      </x:c>
      <x:c r="K183" s="9" t="n">
        <x:v>173.24</x:v>
      </x:c>
      <x:c r="L183" s="8" t="n">
        <x:v>0.84</x:v>
      </x:c>
      <x:c r="M183" s="8" t="n">
        <x:v>0.9408000000000001</x:v>
      </x:c>
      <x:c r="N183" s="8"/>
      <x:c r="O183" s="2" t="n">
        <x:v>1</x:v>
      </x:c>
      <x:c r="P183" s="10" t="n">
        <x:v>45902</x:v>
      </x:c>
      <x:c r="Q183" s="10" t="n">
        <x:v>46148</x:v>
      </x:c>
      <x:c r="R183" s="2" t="str">
        <x:v>Same-product valuation: per 100</x:v>
      </x:c>
      <x:c r="S183" s="2" t="str">
        <x:v>Chris Lamitek Pouches priced product</x:v>
      </x:c>
      <x:c r="T183" s="15" t="n">
        <x:f>H183/J183</x:f>
        <x:v>0.014199999999999999</x:v>
      </x:c>
      <x:c r="U183" s="15" t="n">
        <x:f>IF(A183="WIRE",T183,IF(O183=1,I183*(1+IF(A183="POUC",Summary!$E$7,Summary!$K$7))/J183,"n.a."))</x:f>
        <x:v>0.01551</x:v>
      </x:c>
      <x:c r="V183" s="12" t="n">
        <x:f>SUM('PO detail'!$T$1470:$T$1471)</x:f>
        <x:v>10000</x:v>
      </x:c>
      <x:c r="W183" s="12" t="n">
        <x:f>SUMIFS('PO detail'!$T$1470:$T$1471,'PO detail'!$Q$1470:$Q$1471,"Baseline PO cost")</x:f>
        <x:v>10000</x:v>
      </x:c>
      <x:c r="X183" s="12" t="n">
        <x:f>SUMIFS('PO detail'!$T$1470:$T$1471,'PO detail'!$Q$1470:$Q$1471,"Higher PO cost")</x:f>
        <x:v>0</x:v>
      </x:c>
      <x:c r="Y183" s="12" t="n">
        <x:f>E183-W183-X183</x:f>
        <x:v>2200</x:v>
      </x:c>
      <x:c r="Z183" s="16" t="n">
        <x:f>E183*T183</x:f>
        <x:v>173.23999999999998</x:v>
      </x:c>
      <x:c r="AA183" s="16" t="n">
        <x:f>W183*T183</x:f>
        <x:v>142</x:v>
      </x:c>
      <x:c r="AB183" s="16" t="n">
        <x:f>X183*T183</x:f>
        <x:v>0</x:v>
      </x:c>
      <x:c r="AC183" s="16" t="n">
        <x:f>Y183*T183</x:f>
        <x:v>31.24</x:v>
      </x:c>
      <x:c r="AD183" s="16" t="n">
        <x:f>K183-Z183</x:f>
        <x:v>2.842170943040401e-14</x:v>
      </x:c>
      <x:c r="AE183" s="16" t="n">
        <x:f>IF(ISNUMBER(U183),E183*(U183-T183),"n.a.")</x:f>
        <x:v>15.982000000000005</x:v>
      </x:c>
      <x:c r="AF183" s="12" t="n">
        <x:f>G183-SUM('PO detail'!$U$1470:$U$1471)</x:f>
        <x:v>0</x:v>
      </x:c>
      <x:c r="AG183" s="16" t="n">
        <x:f>IF(ISNUMBER(U183),0,Z183)</x:f>
        <x:v>0</x:v>
      </x:c>
      <x:c r="AH183" s="17" t="str">
        <x:f>IF(AND(A183="WIRE",ISNUMBER(N183)),H183-N183,"n.a.")</x:f>
        <x:v>n.a.</x:v>
      </x:c>
    </x:row>
    <x:row r="184" ht="22" customHeight="1">
      <x:c r="A184" s="2" t="str">
        <x:v>POUC</x:v>
      </x:c>
      <x:c r="B184" s="2" t="str">
        <x:v>60</x:v>
      </x:c>
      <x:c r="C184" s="2" t="str">
        <x:v>JUM10</x:v>
      </x:c>
      <x:c r="D184" s="2" t="str">
        <x:v>LAMITEK USA, INC.</x:v>
      </x:c>
      <x:c r="E184" s="7" t="n">
        <x:v>0</x:v>
      </x:c>
      <x:c r="F184" s="7" t="n">
        <x:v>1508.33</x:v>
      </x:c>
      <x:c r="G184" s="7" t="n">
        <x:v>16000</x:v>
      </x:c>
      <x:c r="H184" s="8" t="n">
        <x:v>2.25</x:v>
      </x:c>
      <x:c r="I184" s="8" t="n">
        <x:v>1.49</x:v>
      </x:c>
      <x:c r="J184" s="2" t="n">
        <x:v>100</x:v>
      </x:c>
      <x:c r="K184" s="9" t="n">
        <x:v>0</x:v>
      </x:c>
      <x:c r="L184" s="8" t="n">
        <x:v>1.33</x:v>
      </x:c>
      <x:c r="M184" s="8" t="n">
        <x:v>1.4896000000000003</x:v>
      </x:c>
      <x:c r="N184" s="8"/>
      <x:c r="O184" s="2" t="n">
        <x:v>1</x:v>
      </x:c>
      <x:c r="P184" s="10" t="n">
        <x:v>45902</x:v>
      </x:c>
      <x:c r="Q184" s="10" t="n">
        <x:v>46148</x:v>
      </x:c>
      <x:c r="R184" s="2" t="str">
        <x:v>Same-product valuation: per 100</x:v>
      </x:c>
      <x:c r="S184" s="2" t="str">
        <x:v>Chris Lamitek Pouches priced product</x:v>
      </x:c>
      <x:c r="T184" s="15" t="n">
        <x:f>H184/J184</x:f>
        <x:v>0.0225</x:v>
      </x:c>
      <x:c r="U184" s="15" t="n">
        <x:f>IF(A184="WIRE",T184,IF(O184=1,I184*(1+IF(A184="POUC",Summary!$E$7,Summary!$K$7))/J184,"n.a."))</x:f>
        <x:v>0.024585</x:v>
      </x:c>
      <x:c r="V184" s="12" t="n">
        <x:f>0</x:f>
        <x:v>0</x:v>
      </x:c>
      <x:c r="W184" s="12" t="n">
        <x:f>0</x:f>
        <x:v>0</x:v>
      </x:c>
      <x:c r="X184" s="12" t="n">
        <x:f>0</x:f>
        <x:v>0</x:v>
      </x:c>
      <x:c r="Y184" s="12" t="n">
        <x:f>E184-W184-X184</x:f>
        <x:v>0</x:v>
      </x:c>
      <x:c r="Z184" s="16" t="n">
        <x:f>E184*T184</x:f>
        <x:v>0</x:v>
      </x:c>
      <x:c r="AA184" s="16" t="n">
        <x:f>W184*T184</x:f>
        <x:v>0</x:v>
      </x:c>
      <x:c r="AB184" s="16" t="n">
        <x:f>X184*T184</x:f>
        <x:v>0</x:v>
      </x:c>
      <x:c r="AC184" s="16" t="n">
        <x:f>Y184*T184</x:f>
        <x:v>0</x:v>
      </x:c>
      <x:c r="AD184" s="16" t="n">
        <x:f>K184-Z184</x:f>
        <x:v>0</x:v>
      </x:c>
      <x:c r="AE184" s="16" t="n">
        <x:f>IF(ISNUMBER(U184),E184*(U184-T184),"n.a.")</x:f>
        <x:v>0</x:v>
      </x:c>
      <x:c r="AF184" s="12" t="n">
        <x:f>G184-0</x:f>
        <x:v>16000</x:v>
      </x:c>
      <x:c r="AG184" s="16" t="n">
        <x:f>IF(ISNUMBER(U184),0,Z184)</x:f>
        <x:v>0</x:v>
      </x:c>
      <x:c r="AH184" s="17" t="str">
        <x:f>IF(AND(A184="WIRE",ISNUMBER(N184)),H184-N184,"n.a.")</x:f>
        <x:v>n.a.</x:v>
      </x:c>
    </x:row>
    <x:row r="185" ht="22" customHeight="1">
      <x:c r="A185" s="2" t="str">
        <x:v>WIRE</x:v>
      </x:c>
      <x:c r="B185" s="2" t="str">
        <x:v>10</x:v>
      </x:c>
      <x:c r="C185" s="2" t="str">
        <x:v>DL916GOLD</x:v>
      </x:c>
      <x:c r="D185" s="2" t="str">
        <x:v>Botac Industrial Limited</x:v>
      </x:c>
      <x:c r="E185" s="7" t="n">
        <x:v>11000</x:v>
      </x:c>
      <x:c r="F185" s="7" t="n">
        <x:v>1500.01</x:v>
      </x:c>
      <x:c r="G185" s="7" t="n">
        <x:v>32000</x:v>
      </x:c>
      <x:c r="H185" s="8" t="n">
        <x:v>10.41</x:v>
      </x:c>
      <x:c r="I185" s="8" t="n">
        <x:v>5.98</x:v>
      </x:c>
      <x:c r="J185" s="2" t="n">
        <x:v>100</x:v>
      </x:c>
      <x:c r="K185" s="9" t="n">
        <x:v>1145.1000000000001</x:v>
      </x:c>
      <x:c r="L185" s="8" t="n">
        <x:v>5.98</x:v>
      </x:c>
      <x:c r="M185" s="8"/>
      <x:c r="N185" s="8" t="n">
        <x:v>10.41</x:v>
      </x:c>
      <x:c r="O185" s="2" t="n">
        <x:v>1</x:v>
      </x:c>
      <x:c r="P185" s="10" t="n">
        <x:v>46237</x:v>
      </x:c>
      <x:c r="Q185" s="10" t="n">
        <x:v>45881</x:v>
      </x:c>
      <x:c r="R185" s="2" t="str">
        <x:v>Same-product valuation: per 100</x:v>
      </x:c>
      <x:c r="S185" s="2" t="str">
        <x:v>Hold current standard; Chris blended standards already applied</x:v>
      </x:c>
      <x:c r="T185" s="15" t="n">
        <x:f>H185/J185</x:f>
        <x:v>0.1041</x:v>
      </x:c>
      <x:c r="U185" s="15" t="n">
        <x:f>IF(A185="WIRE",T185,IF(O185=1,I185*(1+IF(A185="POUC",Summary!$E$7,Summary!$K$7))/J185,"n.a."))</x:f>
        <x:v>0.1041</x:v>
      </x:c>
      <x:c r="V185" s="12" t="n">
        <x:f>SUM('PO detail'!$T$2030:$T$2032)</x:f>
        <x:v>11000</x:v>
      </x:c>
      <x:c r="W185" s="12" t="n">
        <x:f>SUMIFS('PO detail'!$T$2030:$T$2032,'PO detail'!$Q$2030:$Q$2032,"Baseline PO cost")</x:f>
        <x:v>11000</x:v>
      </x:c>
      <x:c r="X185" s="12" t="n">
        <x:f>SUMIFS('PO detail'!$T$2030:$T$2032,'PO detail'!$Q$2030:$Q$2032,"Higher PO cost")</x:f>
        <x:v>0</x:v>
      </x:c>
      <x:c r="Y185" s="12" t="n">
        <x:f>E185-W185-X185</x:f>
        <x:v>0</x:v>
      </x:c>
      <x:c r="Z185" s="16" t="n">
        <x:f>E185*T185</x:f>
        <x:v>1145.1</x:v>
      </x:c>
      <x:c r="AA185" s="16" t="n">
        <x:f>W185*T185</x:f>
        <x:v>1145.1</x:v>
      </x:c>
      <x:c r="AB185" s="16" t="n">
        <x:f>X185*T185</x:f>
        <x:v>0</x:v>
      </x:c>
      <x:c r="AC185" s="16" t="n">
        <x:f>Y185*T185</x:f>
        <x:v>0</x:v>
      </x:c>
      <x:c r="AD185" s="16" t="n">
        <x:f>K185-Z185</x:f>
        <x:v>2.2737367544323206e-13</x:v>
      </x:c>
      <x:c r="AE185" s="16" t="n">
        <x:f>IF(ISNUMBER(U185),E185*(U185-T185),"n.a.")</x:f>
        <x:v>0</x:v>
      </x:c>
      <x:c r="AF185" s="12" t="n">
        <x:f>G185-SUM('PO detail'!$U$2030:$U$2032)</x:f>
        <x:v>0</x:v>
      </x:c>
      <x:c r="AG185" s="16" t="n">
        <x:f>IF(ISNUMBER(U185),0,Z185)</x:f>
        <x:v>0</x:v>
      </x:c>
      <x:c r="AH185" s="17" t="n">
        <x:f>IF(AND(A185="WIRE",ISNUMBER(N185)),H185-N185,"n.a.")</x:f>
        <x:v>0</x:v>
      </x:c>
    </x:row>
    <x:row r="186" ht="22" customHeight="1">
      <x:c r="A186" s="2" t="str">
        <x:v>COIL</x:v>
      </x:c>
      <x:c r="B186" s="2" t="str">
        <x:v>10</x:v>
      </x:c>
      <x:c r="C186" s="2" t="str">
        <x:v>7WHT12-4</x:v>
      </x:c>
      <x:c r="D186" s="2" t="str">
        <x:v>**PAY ACH** PVC SPIRAL SUPPLY</x:v>
      </x:c>
      <x:c r="E186" s="7" t="n">
        <x:v>800</x:v>
      </x:c>
      <x:c r="F186" s="7" t="n">
        <x:v>1500</x:v>
      </x:c>
      <x:c r="G186" s="7" t="n">
        <x:v>10000</x:v>
      </x:c>
      <x:c r="H186" s="8" t="n">
        <x:v>3.92</x:v>
      </x:c>
      <x:c r="I186" s="8" t="n">
        <x:v>3.48</x:v>
      </x:c>
      <x:c r="J186" s="2" t="n">
        <x:v>100</x:v>
      </x:c>
      <x:c r="K186" s="9" t="n">
        <x:v>31.36</x:v>
      </x:c>
      <x:c r="L186" s="8" t="n">
        <x:v>3.48</x:v>
      </x:c>
      <x:c r="M186" s="8"/>
      <x:c r="N186" s="8"/>
      <x:c r="O186" s="2" t="n">
        <x:v>1</x:v>
      </x:c>
      <x:c r="P186" s="10" t="n">
        <x:v>46143</x:v>
      </x:c>
      <x:c r="Q186" s="10" t="n">
        <x:v>45810</x:v>
      </x:c>
      <x:c r="R186" s="2" t="str">
        <x:v>Same-product valuation: per 100</x:v>
      </x:c>
      <x:c r="S186" s="2" t="str">
        <x:v>Chris PVC Coil priced product</x:v>
      </x:c>
      <x:c r="T186" s="15" t="n">
        <x:f>H186/J186</x:f>
        <x:v>0.0392</x:v>
      </x:c>
      <x:c r="U186" s="15" t="n">
        <x:f>IF(A186="WIRE",T186,IF(O186=1,I186*(1+IF(A186="POUC",Summary!$E$7,Summary!$K$7))/J186,"n.a."))</x:f>
        <x:v>0.038453999999999995</x:v>
      </x:c>
      <x:c r="V186" s="12" t="n">
        <x:f>SUM('PO detail'!$T$495:$T$497)</x:f>
        <x:v>800</x:v>
      </x:c>
      <x:c r="W186" s="12" t="n">
        <x:f>SUMIFS('PO detail'!$T$495:$T$497,'PO detail'!$Q$495:$Q$497,"Baseline PO cost")</x:f>
        <x:v>800</x:v>
      </x:c>
      <x:c r="X186" s="12" t="n">
        <x:f>SUMIFS('PO detail'!$T$495:$T$497,'PO detail'!$Q$495:$Q$497,"Higher PO cost")</x:f>
        <x:v>0</x:v>
      </x:c>
      <x:c r="Y186" s="12" t="n">
        <x:f>E186-W186-X186</x:f>
        <x:v>0</x:v>
      </x:c>
      <x:c r="Z186" s="16" t="n">
        <x:f>E186*T186</x:f>
        <x:v>31.36</x:v>
      </x:c>
      <x:c r="AA186" s="16" t="n">
        <x:f>W186*T186</x:f>
        <x:v>31.36</x:v>
      </x:c>
      <x:c r="AB186" s="16" t="n">
        <x:f>X186*T186</x:f>
        <x:v>0</x:v>
      </x:c>
      <x:c r="AC186" s="16" t="n">
        <x:f>Y186*T186</x:f>
        <x:v>0</x:v>
      </x:c>
      <x:c r="AD186" s="16" t="n">
        <x:f>K186-Z186</x:f>
        <x:v>0</x:v>
      </x:c>
      <x:c r="AE186" s="16" t="n">
        <x:f>IF(ISNUMBER(U186),E186*(U186-T186),"n.a.")</x:f>
        <x:v>-0.5968000000000029</x:v>
      </x:c>
      <x:c r="AF186" s="12" t="n">
        <x:f>G186-SUM('PO detail'!$U$495:$U$497)</x:f>
        <x:v>0</x:v>
      </x:c>
      <x:c r="AG186" s="16" t="n">
        <x:f>IF(ISNUMBER(U186),0,Z186)</x:f>
        <x:v>0</x:v>
      </x:c>
      <x:c r="AH186" s="17" t="str">
        <x:f>IF(AND(A186="WIRE",ISNUMBER(N186)),H186-N186,"n.a.")</x:f>
        <x:v>n.a.</x:v>
      </x:c>
    </x:row>
    <x:row r="187" ht="22" customHeight="1">
      <x:c r="A187" s="2" t="str">
        <x:v>POUC</x:v>
      </x:c>
      <x:c r="B187" s="2" t="str">
        <x:v>10</x:v>
      </x:c>
      <x:c r="C187" s="2" t="str">
        <x:v>XLMEN5</x:v>
      </x:c>
      <x:c r="D187" s="2" t="str">
        <x:v>LAMITEK USA, INC.</x:v>
      </x:c>
      <x:c r="E187" s="7" t="n">
        <x:v>0</x:v>
      </x:c>
      <x:c r="F187" s="7" t="n">
        <x:v>1500</x:v>
      </x:c>
      <x:c r="G187" s="7" t="n">
        <x:v>12400</x:v>
      </x:c>
      <x:c r="H187" s="8" t="n">
        <x:v>16.71</x:v>
      </x:c>
      <x:c r="I187" s="8" t="n">
        <x:v>11.03</x:v>
      </x:c>
      <x:c r="J187" s="2" t="n">
        <x:v>100</x:v>
      </x:c>
      <x:c r="K187" s="9" t="n">
        <x:v>0</x:v>
      </x:c>
      <x:c r="L187" s="8" t="n">
        <x:v>9.85</x:v>
      </x:c>
      <x:c r="M187" s="8" t="n">
        <x:v>11.032</x:v>
      </x:c>
      <x:c r="N187" s="8"/>
      <x:c r="O187" s="2" t="n">
        <x:v>1</x:v>
      </x:c>
      <x:c r="P187" s="10" t="n">
        <x:v>45902</x:v>
      </x:c>
      <x:c r="Q187" s="10" t="n">
        <x:v>46148</x:v>
      </x:c>
      <x:c r="R187" s="2" t="str">
        <x:v>Same-product valuation: per 100</x:v>
      </x:c>
      <x:c r="S187" s="2" t="str">
        <x:v>Chris Lamitek Pouches priced product</x:v>
      </x:c>
      <x:c r="T187" s="15" t="n">
        <x:f>H187/J187</x:f>
        <x:v>0.1671</x:v>
      </x:c>
      <x:c r="U187" s="15" t="n">
        <x:f>IF(A187="WIRE",T187,IF(O187=1,I187*(1+IF(A187="POUC",Summary!$E$7,Summary!$K$7))/J187,"n.a."))</x:f>
        <x:v>0.18199499999999996</x:v>
      </x:c>
      <x:c r="V187" s="12" t="n">
        <x:f>SUM('PO detail'!$T$1616:$T$1620)</x:f>
        <x:v>0</x:v>
      </x:c>
      <x:c r="W187" s="12" t="n">
        <x:f>SUMIFS('PO detail'!$T$1616:$T$1620,'PO detail'!$Q$1616:$Q$1620,"Baseline PO cost")</x:f>
        <x:v>0</x:v>
      </x:c>
      <x:c r="X187" s="12" t="n">
        <x:f>SUMIFS('PO detail'!$T$1616:$T$1620,'PO detail'!$Q$1616:$Q$1620,"Higher PO cost")</x:f>
        <x:v>0</x:v>
      </x:c>
      <x:c r="Y187" s="12" t="n">
        <x:f>E187-W187-X187</x:f>
        <x:v>0</x:v>
      </x:c>
      <x:c r="Z187" s="16" t="n">
        <x:f>E187*T187</x:f>
        <x:v>0</x:v>
      </x:c>
      <x:c r="AA187" s="16" t="n">
        <x:f>W187*T187</x:f>
        <x:v>0</x:v>
      </x:c>
      <x:c r="AB187" s="16" t="n">
        <x:f>X187*T187</x:f>
        <x:v>0</x:v>
      </x:c>
      <x:c r="AC187" s="16" t="n">
        <x:f>Y187*T187</x:f>
        <x:v>0</x:v>
      </x:c>
      <x:c r="AD187" s="16" t="n">
        <x:f>K187-Z187</x:f>
        <x:v>0</x:v>
      </x:c>
      <x:c r="AE187" s="16" t="n">
        <x:f>IF(ISNUMBER(U187),E187*(U187-T187),"n.a.")</x:f>
        <x:v>0</x:v>
      </x:c>
      <x:c r="AF187" s="12" t="n">
        <x:f>G187-SUM('PO detail'!$U$1616:$U$1620)</x:f>
        <x:v>4400</x:v>
      </x:c>
      <x:c r="AG187" s="16" t="n">
        <x:f>IF(ISNUMBER(U187),0,Z187)</x:f>
        <x:v>0</x:v>
      </x:c>
      <x:c r="AH187" s="17" t="str">
        <x:f>IF(AND(A187="WIRE",ISNUMBER(N187)),H187-N187,"n.a.")</x:f>
        <x:v>n.a.</x:v>
      </x:c>
    </x:row>
    <x:row r="188" ht="22" customHeight="1">
      <x:c r="A188" s="2" t="str">
        <x:v>WIRE</x:v>
      </x:c>
      <x:c r="B188" s="2" t="str">
        <x:v>10</x:v>
      </x:c>
      <x:c r="C188" s="2" t="str">
        <x:v>DL516GOLD</x:v>
      </x:c>
      <x:c r="D188" s="2" t="str">
        <x:v>Botac Industrial Limited</x:v>
      </x:c>
      <x:c r="E188" s="7" t="n">
        <x:v>3800</x:v>
      </x:c>
      <x:c r="F188" s="7" t="n">
        <x:v>1500</x:v>
      </x:c>
      <x:c r="G188" s="7" t="n">
        <x:v>14000</x:v>
      </x:c>
      <x:c r="H188" s="8" t="n">
        <x:v>4.75</x:v>
      </x:c>
      <x:c r="I188" s="8" t="n">
        <x:v>2.7</x:v>
      </x:c>
      <x:c r="J188" s="2" t="n">
        <x:v>100</x:v>
      </x:c>
      <x:c r="K188" s="9" t="n">
        <x:v>180.5</x:v>
      </x:c>
      <x:c r="L188" s="8" t="n">
        <x:v>2.7</x:v>
      </x:c>
      <x:c r="M188" s="8"/>
      <x:c r="N188" s="8" t="n">
        <x:v>4.75</x:v>
      </x:c>
      <x:c r="O188" s="2" t="n">
        <x:v>1</x:v>
      </x:c>
      <x:c r="P188" s="10" t="n">
        <x:v>46237</x:v>
      </x:c>
      <x:c r="Q188" s="10" t="n">
        <x:v>45881</x:v>
      </x:c>
      <x:c r="R188" s="2" t="str">
        <x:v>Same-product valuation: per 100</x:v>
      </x:c>
      <x:c r="S188" s="2" t="str">
        <x:v>Hold current standard; Chris blended standards already applied</x:v>
      </x:c>
      <x:c r="T188" s="15" t="n">
        <x:f>H188/J188</x:f>
        <x:v>0.0475</x:v>
      </x:c>
      <x:c r="U188" s="15" t="n">
        <x:f>IF(A188="WIRE",T188,IF(O188=1,I188*(1+IF(A188="POUC",Summary!$E$7,Summary!$K$7))/J188,"n.a."))</x:f>
        <x:v>0.0475</x:v>
      </x:c>
      <x:c r="V188" s="12" t="n">
        <x:f>SUM('PO detail'!$T$1993:$T$1995)</x:f>
        <x:v>3800</x:v>
      </x:c>
      <x:c r="W188" s="12" t="n">
        <x:f>SUMIFS('PO detail'!$T$1993:$T$1995,'PO detail'!$Q$1993:$Q$1995,"Baseline PO cost")</x:f>
        <x:v>3800</x:v>
      </x:c>
      <x:c r="X188" s="12" t="n">
        <x:f>SUMIFS('PO detail'!$T$1993:$T$1995,'PO detail'!$Q$1993:$Q$1995,"Higher PO cost")</x:f>
        <x:v>0</x:v>
      </x:c>
      <x:c r="Y188" s="12" t="n">
        <x:f>E188-W188-X188</x:f>
        <x:v>0</x:v>
      </x:c>
      <x:c r="Z188" s="16" t="n">
        <x:f>E188*T188</x:f>
        <x:v>180.5</x:v>
      </x:c>
      <x:c r="AA188" s="16" t="n">
        <x:f>W188*T188</x:f>
        <x:v>180.5</x:v>
      </x:c>
      <x:c r="AB188" s="16" t="n">
        <x:f>X188*T188</x:f>
        <x:v>0</x:v>
      </x:c>
      <x:c r="AC188" s="16" t="n">
        <x:f>Y188*T188</x:f>
        <x:v>0</x:v>
      </x:c>
      <x:c r="AD188" s="16" t="n">
        <x:f>K188-Z188</x:f>
        <x:v>0</x:v>
      </x:c>
      <x:c r="AE188" s="16" t="n">
        <x:f>IF(ISNUMBER(U188),E188*(U188-T188),"n.a.")</x:f>
        <x:v>0</x:v>
      </x:c>
      <x:c r="AF188" s="12" t="n">
        <x:f>G188-SUM('PO detail'!$U$1993:$U$1995)</x:f>
        <x:v>0</x:v>
      </x:c>
      <x:c r="AG188" s="16" t="n">
        <x:f>IF(ISNUMBER(U188),0,Z188)</x:f>
        <x:v>0</x:v>
      </x:c>
      <x:c r="AH188" s="17" t="n">
        <x:f>IF(AND(A188="WIRE",ISNUMBER(N188)),H188-N188,"n.a.")</x:f>
        <x:v>0</x:v>
      </x:c>
    </x:row>
    <x:row r="189" ht="22" customHeight="1">
      <x:c r="A189" s="2" t="str">
        <x:v>COIL</x:v>
      </x:c>
      <x:c r="B189" s="2" t="str">
        <x:v>60</x:v>
      </x:c>
      <x:c r="C189" s="2" t="str">
        <x:v>10BLK36-4</x:v>
      </x:c>
      <x:c r="D189" s="2" t="str">
        <x:v>**PAY ACH** PVC SPIRAL SUPPLY</x:v>
      </x:c>
      <x:c r="E189" s="7" t="n">
        <x:v>5000</x:v>
      </x:c>
      <x:c r="F189" s="7" t="n">
        <x:v>1475</x:v>
      </x:c>
      <x:c r="G189" s="7" t="n">
        <x:v>1000</x:v>
      </x:c>
      <x:c r="H189" s="8" t="n">
        <x:v>15.18</x:v>
      </x:c>
      <x:c r="I189" s="8" t="n">
        <x:v>13.46</x:v>
      </x:c>
      <x:c r="J189" s="2" t="n">
        <x:v>100</x:v>
      </x:c>
      <x:c r="K189" s="9" t="n">
        <x:v>759</x:v>
      </x:c>
      <x:c r="L189" s="8" t="n">
        <x:v>13.46</x:v>
      </x:c>
      <x:c r="M189" s="8"/>
      <x:c r="N189" s="8"/>
      <x:c r="O189" s="2" t="n">
        <x:v>1</x:v>
      </x:c>
      <x:c r="P189" s="10" t="n">
        <x:v>46143</x:v>
      </x:c>
      <x:c r="Q189" s="10" t="n">
        <x:v>45810</x:v>
      </x:c>
      <x:c r="R189" s="2" t="str">
        <x:v>Same-product valuation: per 100</x:v>
      </x:c>
      <x:c r="S189" s="2" t="str">
        <x:v>Chris PVC Coil priced product</x:v>
      </x:c>
      <x:c r="T189" s="15" t="n">
        <x:f>H189/J189</x:f>
        <x:v>0.1518</x:v>
      </x:c>
      <x:c r="U189" s="15" t="n">
        <x:f>IF(A189="WIRE",T189,IF(O189=1,I189*(1+IF(A189="POUC",Summary!$E$7,Summary!$K$7))/J189,"n.a."))</x:f>
        <x:v>0.148733</x:v>
      </x:c>
      <x:c r="V189" s="12" t="n">
        <x:f>SUM('PO detail'!$T$1012:$T$1018)</x:f>
        <x:v>5000</x:v>
      </x:c>
      <x:c r="W189" s="12" t="n">
        <x:f>SUMIFS('PO detail'!$T$1012:$T$1018,'PO detail'!$Q$1012:$Q$1018,"Baseline PO cost")</x:f>
        <x:v>5000</x:v>
      </x:c>
      <x:c r="X189" s="12" t="n">
        <x:f>SUMIFS('PO detail'!$T$1012:$T$1018,'PO detail'!$Q$1012:$Q$1018,"Higher PO cost")</x:f>
        <x:v>0</x:v>
      </x:c>
      <x:c r="Y189" s="12" t="n">
        <x:f>E189-W189-X189</x:f>
        <x:v>0</x:v>
      </x:c>
      <x:c r="Z189" s="16" t="n">
        <x:f>E189*T189</x:f>
        <x:v>759</x:v>
      </x:c>
      <x:c r="AA189" s="16" t="n">
        <x:f>W189*T189</x:f>
        <x:v>759</x:v>
      </x:c>
      <x:c r="AB189" s="16" t="n">
        <x:f>X189*T189</x:f>
        <x:v>0</x:v>
      </x:c>
      <x:c r="AC189" s="16" t="n">
        <x:f>Y189*T189</x:f>
        <x:v>0</x:v>
      </x:c>
      <x:c r="AD189" s="16" t="n">
        <x:f>K189-Z189</x:f>
        <x:v>0</x:v>
      </x:c>
      <x:c r="AE189" s="16" t="n">
        <x:f>IF(ISNUMBER(U189),E189*(U189-T189),"n.a.")</x:f>
        <x:v>-15.334999999999932</x:v>
      </x:c>
      <x:c r="AF189" s="12" t="n">
        <x:f>G189-SUM('PO detail'!$U$1012:$U$1018)</x:f>
        <x:v>0</x:v>
      </x:c>
      <x:c r="AG189" s="16" t="n">
        <x:f>IF(ISNUMBER(U189),0,Z189)</x:f>
        <x:v>0</x:v>
      </x:c>
      <x:c r="AH189" s="17" t="str">
        <x:f>IF(AND(A189="WIRE",ISNUMBER(N189)),H189-N189,"n.a.")</x:f>
        <x:v>n.a.</x:v>
      </x:c>
    </x:row>
    <x:row r="190" ht="22" customHeight="1">
      <x:c r="A190" s="2" t="str">
        <x:v>COIL</x:v>
      </x:c>
      <x:c r="B190" s="2" t="str">
        <x:v>60</x:v>
      </x:c>
      <x:c r="C190" s="2" t="str">
        <x:v>33BLK12-4</x:v>
      </x:c>
      <x:c r="D190" s="2" t="str">
        <x:v>**PAY ACH** PVC SPIRAL SUPPLY</x:v>
      </x:c>
      <x:c r="E190" s="7" t="n">
        <x:v>6500</x:v>
      </x:c>
      <x:c r="F190" s="7" t="n">
        <x:v>1466.67</x:v>
      </x:c>
      <x:c r="G190" s="7" t="n">
        <x:v>1200</x:v>
      </x:c>
      <x:c r="H190" s="8" t="n">
        <x:v>21.6</x:v>
      </x:c>
      <x:c r="I190" s="8" t="n">
        <x:v>19.15</x:v>
      </x:c>
      <x:c r="J190" s="2" t="n">
        <x:v>100</x:v>
      </x:c>
      <x:c r="K190" s="9" t="n">
        <x:v>1404</x:v>
      </x:c>
      <x:c r="L190" s="8" t="n">
        <x:v>17.73</x:v>
      </x:c>
      <x:c r="M190" s="8"/>
      <x:c r="N190" s="8"/>
      <x:c r="O190" s="2" t="n">
        <x:v>0</x:v>
      </x:c>
      <x:c r="P190" s="10" t="n">
        <x:v>46143</x:v>
      </x:c>
      <x:c r="Q190" s="10" t="n">
        <x:v>45810</x:v>
      </x:c>
      <x:c r="R190" s="2" t="str">
        <x:v>Same-product valuation: per 100</x:v>
      </x:c>
      <x:c r="S190" s="2" t="str">
        <x:v>Outside priced proposal or replacement cost differs</x:v>
      </x:c>
      <x:c r="T190" s="15" t="n">
        <x:f>H190/J190</x:f>
        <x:v>0.21600000000000003</x:v>
      </x:c>
      <x:c r="U190" s="15" t="str">
        <x:f>IF(A190="WIRE",T190,IF(O190=1,I190*(1+IF(A190="POUC",Summary!$E$7,Summary!$K$7))/J190,"n.a."))</x:f>
        <x:v>n.a.</x:v>
      </x:c>
      <x:c r="V190" s="12" t="n">
        <x:f>SUM('PO detail'!$T$1291:$T$1297)</x:f>
        <x:v>6500</x:v>
      </x:c>
      <x:c r="W190" s="12" t="n">
        <x:f>SUMIFS('PO detail'!$T$1291:$T$1297,'PO detail'!$Q$1291:$Q$1297,"Baseline PO cost")</x:f>
        <x:v>0</x:v>
      </x:c>
      <x:c r="X190" s="12" t="n">
        <x:f>SUMIFS('PO detail'!$T$1291:$T$1297,'PO detail'!$Q$1291:$Q$1297,"Higher PO cost")</x:f>
        <x:v>0</x:v>
      </x:c>
      <x:c r="Y190" s="12" t="n">
        <x:f>E190-W190-X190</x:f>
        <x:v>6500</x:v>
      </x:c>
      <x:c r="Z190" s="16" t="n">
        <x:f>E190*T190</x:f>
        <x:v>1404.0000000000002</x:v>
      </x:c>
      <x:c r="AA190" s="16" t="n">
        <x:f>W190*T190</x:f>
        <x:v>0</x:v>
      </x:c>
      <x:c r="AB190" s="16" t="n">
        <x:f>X190*T190</x:f>
        <x:v>0</x:v>
      </x:c>
      <x:c r="AC190" s="16" t="n">
        <x:f>Y190*T190</x:f>
        <x:v>1404.0000000000002</x:v>
      </x:c>
      <x:c r="AD190" s="16" t="n">
        <x:f>K190-Z190</x:f>
        <x:v>-2.2737367544323206e-13</x:v>
      </x:c>
      <x:c r="AE190" s="16" t="str">
        <x:f>IF(ISNUMBER(U190),E190*(U190-T190),"n.a.")</x:f>
        <x:v>n.a.</x:v>
      </x:c>
      <x:c r="AF190" s="12" t="n">
        <x:f>G190-SUM('PO detail'!$U$1291:$U$1297)</x:f>
        <x:v>0</x:v>
      </x:c>
      <x:c r="AG190" s="16" t="n">
        <x:f>IF(ISNUMBER(U190),0,Z190)</x:f>
        <x:v>1404.0000000000002</x:v>
      </x:c>
      <x:c r="AH190" s="17" t="str">
        <x:f>IF(AND(A190="WIRE",ISNUMBER(N190)),H190-N190,"n.a.")</x:f>
        <x:v>n.a.</x:v>
      </x:c>
    </x:row>
    <x:row r="191" ht="22" customHeight="1">
      <x:c r="A191" s="2" t="str">
        <x:v>COIL</x:v>
      </x:c>
      <x:c r="B191" s="2" t="str">
        <x:v>10</x:v>
      </x:c>
      <x:c r="C191" s="2" t="str">
        <x:v>12CLR12-4</x:v>
      </x:c>
      <x:c r="D191" s="2" t="str">
        <x:v>**PAY ACH** PVC SPIRAL SUPPLY</x:v>
      </x:c>
      <x:c r="E191" s="7" t="n">
        <x:v>4800</x:v>
      </x:c>
      <x:c r="F191" s="7" t="n">
        <x:v>1458.33</x:v>
      </x:c>
      <x:c r="G191" s="7" t="n">
        <x:v>2100</x:v>
      </x:c>
      <x:c r="H191" s="8" t="n">
        <x:v>7.17</x:v>
      </x:c>
      <x:c r="I191" s="8" t="n">
        <x:v>6.36</x:v>
      </x:c>
      <x:c r="J191" s="2" t="n">
        <x:v>100</x:v>
      </x:c>
      <x:c r="K191" s="9" t="n">
        <x:v>344.16</x:v>
      </x:c>
      <x:c r="L191" s="8" t="n">
        <x:v>6.36</x:v>
      </x:c>
      <x:c r="M191" s="8"/>
      <x:c r="N191" s="8"/>
      <x:c r="O191" s="2" t="n">
        <x:v>1</x:v>
      </x:c>
      <x:c r="P191" s="10" t="n">
        <x:v>46143</x:v>
      </x:c>
      <x:c r="Q191" s="10" t="n">
        <x:v>45810</x:v>
      </x:c>
      <x:c r="R191" s="2" t="str">
        <x:v>Same-product valuation: per 100</x:v>
      </x:c>
      <x:c r="S191" s="2" t="str">
        <x:v>Chris PVC Coil priced product</x:v>
      </x:c>
      <x:c r="T191" s="15" t="n">
        <x:f>H191/J191</x:f>
        <x:v>0.0717</x:v>
      </x:c>
      <x:c r="U191" s="15" t="n">
        <x:f>IF(A191="WIRE",T191,IF(O191=1,I191*(1+IF(A191="POUC",Summary!$E$7,Summary!$K$7))/J191,"n.a."))</x:f>
        <x:v>0.07027800000000001</x:v>
      </x:c>
      <x:c r="V191" s="12" t="n">
        <x:f>SUM('PO detail'!$T$104:$T$109)</x:f>
        <x:v>4800</x:v>
      </x:c>
      <x:c r="W191" s="12" t="n">
        <x:f>SUMIFS('PO detail'!$T$104:$T$109,'PO detail'!$Q$104:$Q$109,"Baseline PO cost")</x:f>
        <x:v>4800</x:v>
      </x:c>
      <x:c r="X191" s="12" t="n">
        <x:f>SUMIFS('PO detail'!$T$104:$T$109,'PO detail'!$Q$104:$Q$109,"Higher PO cost")</x:f>
        <x:v>0</x:v>
      </x:c>
      <x:c r="Y191" s="12" t="n">
        <x:f>E191-W191-X191</x:f>
        <x:v>0</x:v>
      </x:c>
      <x:c r="Z191" s="16" t="n">
        <x:f>E191*T191</x:f>
        <x:v>344.16</x:v>
      </x:c>
      <x:c r="AA191" s="16" t="n">
        <x:f>W191*T191</x:f>
        <x:v>344.16</x:v>
      </x:c>
      <x:c r="AB191" s="16" t="n">
        <x:f>X191*T191</x:f>
        <x:v>0</x:v>
      </x:c>
      <x:c r="AC191" s="16" t="n">
        <x:f>Y191*T191</x:f>
        <x:v>0</x:v>
      </x:c>
      <x:c r="AD191" s="16" t="n">
        <x:f>K191-Z191</x:f>
        <x:v>0</x:v>
      </x:c>
      <x:c r="AE191" s="16" t="n">
        <x:f>IF(ISNUMBER(U191),E191*(U191-T191),"n.a.")</x:f>
        <x:v>-6.825599999999965</x:v>
      </x:c>
      <x:c r="AF191" s="12" t="n">
        <x:f>G191-SUM('PO detail'!$U$104:$U$109)</x:f>
        <x:v>0</x:v>
      </x:c>
      <x:c r="AG191" s="16" t="n">
        <x:f>IF(ISNUMBER(U191),0,Z191)</x:f>
        <x:v>0</x:v>
      </x:c>
      <x:c r="AH191" s="17" t="str">
        <x:f>IF(AND(A191="WIRE",ISNUMBER(N191)),H191-N191,"n.a.")</x:f>
        <x:v>n.a.</x:v>
      </x:c>
    </x:row>
    <x:row r="192" ht="22" customHeight="1">
      <x:c r="A192" s="2" t="str">
        <x:v>COIL</x:v>
      </x:c>
      <x:c r="B192" s="2" t="str">
        <x:v>10</x:v>
      </x:c>
      <x:c r="C192" s="2" t="str">
        <x:v>14BLK36-4</x:v>
      </x:c>
      <x:c r="D192" s="2" t="str">
        <x:v>**PAY ACH** PVC SPIRAL SUPPLY</x:v>
      </x:c>
      <x:c r="E192" s="7" t="n">
        <x:v>4100</x:v>
      </x:c>
      <x:c r="F192" s="7" t="n">
        <x:v>1458.33</x:v>
      </x:c>
      <x:c r="G192" s="7" t="n">
        <x:v>500</x:v>
      </x:c>
      <x:c r="H192" s="8" t="n">
        <x:v>22.54</x:v>
      </x:c>
      <x:c r="I192" s="8" t="n">
        <x:v>19.98</x:v>
      </x:c>
      <x:c r="J192" s="2" t="n">
        <x:v>100</x:v>
      </x:c>
      <x:c r="K192" s="9" t="n">
        <x:v>924.14</x:v>
      </x:c>
      <x:c r="L192" s="8" t="n">
        <x:v>19.98</x:v>
      </x:c>
      <x:c r="M192" s="8"/>
      <x:c r="N192" s="8"/>
      <x:c r="O192" s="2" t="n">
        <x:v>1</x:v>
      </x:c>
      <x:c r="P192" s="10" t="n">
        <x:v>46143</x:v>
      </x:c>
      <x:c r="Q192" s="10" t="n">
        <x:v>45810</x:v>
      </x:c>
      <x:c r="R192" s="2" t="str">
        <x:v>Same-product valuation: per 100</x:v>
      </x:c>
      <x:c r="S192" s="2" t="str">
        <x:v>Chris PVC Coil priced product</x:v>
      </x:c>
      <x:c r="T192" s="15" t="n">
        <x:f>H192/J192</x:f>
        <x:v>0.2254</x:v>
      </x:c>
      <x:c r="U192" s="15" t="n">
        <x:f>IF(A192="WIRE",T192,IF(O192=1,I192*(1+IF(A192="POUC",Summary!$E$7,Summary!$K$7))/J192,"n.a."))</x:f>
        <x:v>0.220779</x:v>
      </x:c>
      <x:c r="V192" s="12" t="n">
        <x:f>SUM('PO detail'!$T$169:$T$178)</x:f>
        <x:v>4100</x:v>
      </x:c>
      <x:c r="W192" s="12" t="n">
        <x:f>SUMIFS('PO detail'!$T$169:$T$178,'PO detail'!$Q$169:$Q$178,"Baseline PO cost")</x:f>
        <x:v>4100</x:v>
      </x:c>
      <x:c r="X192" s="12" t="n">
        <x:f>SUMIFS('PO detail'!$T$169:$T$178,'PO detail'!$Q$169:$Q$178,"Higher PO cost")</x:f>
        <x:v>0</x:v>
      </x:c>
      <x:c r="Y192" s="12" t="n">
        <x:f>E192-W192-X192</x:f>
        <x:v>0</x:v>
      </x:c>
      <x:c r="Z192" s="16" t="n">
        <x:f>E192*T192</x:f>
        <x:v>924.14</x:v>
      </x:c>
      <x:c r="AA192" s="16" t="n">
        <x:f>W192*T192</x:f>
        <x:v>924.14</x:v>
      </x:c>
      <x:c r="AB192" s="16" t="n">
        <x:f>X192*T192</x:f>
        <x:v>0</x:v>
      </x:c>
      <x:c r="AC192" s="16" t="n">
        <x:f>Y192*T192</x:f>
        <x:v>0</x:v>
      </x:c>
      <x:c r="AD192" s="16" t="n">
        <x:f>K192-Z192</x:f>
        <x:v>0</x:v>
      </x:c>
      <x:c r="AE192" s="16" t="n">
        <x:f>IF(ISNUMBER(U192),E192*(U192-T192),"n.a.")</x:f>
        <x:v>-18.946099999999944</x:v>
      </x:c>
      <x:c r="AF192" s="12" t="n">
        <x:f>G192-SUM('PO detail'!$U$169:$U$178)</x:f>
        <x:v>0</x:v>
      </x:c>
      <x:c r="AG192" s="16" t="n">
        <x:f>IF(ISNUMBER(U192),0,Z192)</x:f>
        <x:v>0</x:v>
      </x:c>
      <x:c r="AH192" s="17" t="str">
        <x:f>IF(AND(A192="WIRE",ISNUMBER(N192)),H192-N192,"n.a.")</x:f>
        <x:v>n.a.</x:v>
      </x:c>
    </x:row>
    <x:row r="193" ht="22" customHeight="1">
      <x:c r="A193" s="2" t="str">
        <x:v>COIL</x:v>
      </x:c>
      <x:c r="B193" s="2" t="str">
        <x:v>60</x:v>
      </x:c>
      <x:c r="C193" s="2" t="str">
        <x:v>7WHT12-4</x:v>
      </x:c>
      <x:c r="D193" s="2" t="str">
        <x:v>**PAY ACH** PVC SPIRAL SUPPLY</x:v>
      </x:c>
      <x:c r="E193" s="7" t="n">
        <x:v>2400</x:v>
      </x:c>
      <x:c r="F193" s="7" t="n">
        <x:v>1450</x:v>
      </x:c>
      <x:c r="G193" s="7" t="n">
        <x:v>12500</x:v>
      </x:c>
      <x:c r="H193" s="8" t="n">
        <x:v>3.92</x:v>
      </x:c>
      <x:c r="I193" s="8" t="n">
        <x:v>3.48</x:v>
      </x:c>
      <x:c r="J193" s="2" t="n">
        <x:v>100</x:v>
      </x:c>
      <x:c r="K193" s="9" t="n">
        <x:v>94.08</x:v>
      </x:c>
      <x:c r="L193" s="8" t="n">
        <x:v>3.48</x:v>
      </x:c>
      <x:c r="M193" s="8"/>
      <x:c r="N193" s="8"/>
      <x:c r="O193" s="2" t="n">
        <x:v>1</x:v>
      </x:c>
      <x:c r="P193" s="10" t="n">
        <x:v>46143</x:v>
      </x:c>
      <x:c r="Q193" s="10" t="n">
        <x:v>45810</x:v>
      </x:c>
      <x:c r="R193" s="2" t="str">
        <x:v>Same-product valuation: per 100</x:v>
      </x:c>
      <x:c r="S193" s="2" t="str">
        <x:v>Chris PVC Coil priced product</x:v>
      </x:c>
      <x:c r="T193" s="15" t="n">
        <x:f>H193/J193</x:f>
        <x:v>0.0392</x:v>
      </x:c>
      <x:c r="U193" s="15" t="n">
        <x:f>IF(A193="WIRE",T193,IF(O193=1,I193*(1+IF(A193="POUC",Summary!$E$7,Summary!$K$7))/J193,"n.a."))</x:f>
        <x:v>0.038453999999999995</x:v>
      </x:c>
      <x:c r="V193" s="12" t="n">
        <x:f>SUM('PO detail'!$T$1381:$T$1384)</x:f>
        <x:v>2400</x:v>
      </x:c>
      <x:c r="W193" s="12" t="n">
        <x:f>SUMIFS('PO detail'!$T$1381:$T$1384,'PO detail'!$Q$1381:$Q$1384,"Baseline PO cost")</x:f>
        <x:v>2400</x:v>
      </x:c>
      <x:c r="X193" s="12" t="n">
        <x:f>SUMIFS('PO detail'!$T$1381:$T$1384,'PO detail'!$Q$1381:$Q$1384,"Higher PO cost")</x:f>
        <x:v>0</x:v>
      </x:c>
      <x:c r="Y193" s="12" t="n">
        <x:f>E193-W193-X193</x:f>
        <x:v>0</x:v>
      </x:c>
      <x:c r="Z193" s="16" t="n">
        <x:f>E193*T193</x:f>
        <x:v>94.08</x:v>
      </x:c>
      <x:c r="AA193" s="16" t="n">
        <x:f>W193*T193</x:f>
        <x:v>94.08</x:v>
      </x:c>
      <x:c r="AB193" s="16" t="n">
        <x:f>X193*T193</x:f>
        <x:v>0</x:v>
      </x:c>
      <x:c r="AC193" s="16" t="n">
        <x:f>Y193*T193</x:f>
        <x:v>0</x:v>
      </x:c>
      <x:c r="AD193" s="16" t="n">
        <x:f>K193-Z193</x:f>
        <x:v>0</x:v>
      </x:c>
      <x:c r="AE193" s="16" t="n">
        <x:f>IF(ISNUMBER(U193),E193*(U193-T193),"n.a.")</x:f>
        <x:v>-1.7904000000000087</x:v>
      </x:c>
      <x:c r="AF193" s="12" t="n">
        <x:f>G193-SUM('PO detail'!$U$1381:$U$1384)</x:f>
        <x:v>0</x:v>
      </x:c>
      <x:c r="AG193" s="16" t="n">
        <x:f>IF(ISNUMBER(U193),0,Z193)</x:f>
        <x:v>0</x:v>
      </x:c>
      <x:c r="AH193" s="17" t="str">
        <x:f>IF(AND(A193="WIRE",ISNUMBER(N193)),H193-N193,"n.a.")</x:f>
        <x:v>n.a.</x:v>
      </x:c>
    </x:row>
    <x:row r="194" ht="22" customHeight="1">
      <x:c r="A194" s="2" t="str">
        <x:v>COIL</x:v>
      </x:c>
      <x:c r="B194" s="2" t="str">
        <x:v>30</x:v>
      </x:c>
      <x:c r="C194" s="2" t="str">
        <x:v>8BLK36-4</x:v>
      </x:c>
      <x:c r="D194" s="2" t="str">
        <x:v>**PAY ACH** PVC SPIRAL SUPPLY</x:v>
      </x:c>
      <x:c r="E194" s="7" t="n">
        <x:v>3200</x:v>
      </x:c>
      <x:c r="F194" s="7" t="n">
        <x:v>1400</x:v>
      </x:c>
      <x:c r="G194" s="7" t="n">
        <x:v>5000</x:v>
      </x:c>
      <x:c r="H194" s="8" t="n">
        <x:v>12.11</x:v>
      </x:c>
      <x:c r="I194" s="8" t="n">
        <x:v>10.74</x:v>
      </x:c>
      <x:c r="J194" s="2" t="n">
        <x:v>100</x:v>
      </x:c>
      <x:c r="K194" s="9" t="n">
        <x:v>387.52</x:v>
      </x:c>
      <x:c r="L194" s="8" t="n">
        <x:v>10.74</x:v>
      </x:c>
      <x:c r="M194" s="8"/>
      <x:c r="N194" s="8"/>
      <x:c r="O194" s="2" t="n">
        <x:v>1</x:v>
      </x:c>
      <x:c r="P194" s="10" t="n">
        <x:v>46143</x:v>
      </x:c>
      <x:c r="Q194" s="10" t="n">
        <x:v>45810</x:v>
      </x:c>
      <x:c r="R194" s="2" t="str">
        <x:v>Same-product valuation: per 100</x:v>
      </x:c>
      <x:c r="S194" s="2" t="str">
        <x:v>Chris PVC Coil priced product</x:v>
      </x:c>
      <x:c r="T194" s="15" t="n">
        <x:f>H194/J194</x:f>
        <x:v>0.1211</x:v>
      </x:c>
      <x:c r="U194" s="15" t="n">
        <x:f>IF(A194="WIRE",T194,IF(O194=1,I194*(1+IF(A194="POUC",Summary!$E$7,Summary!$K$7))/J194,"n.a."))</x:f>
        <x:v>0.11867699999999999</x:v>
      </x:c>
      <x:c r="V194" s="12" t="n">
        <x:f>SUM('PO detail'!$T$966:$T$971)</x:f>
        <x:v>3200</x:v>
      </x:c>
      <x:c r="W194" s="12" t="n">
        <x:f>SUMIFS('PO detail'!$T$966:$T$971,'PO detail'!$Q$966:$Q$971,"Baseline PO cost")</x:f>
        <x:v>3200</x:v>
      </x:c>
      <x:c r="X194" s="12" t="n">
        <x:f>SUMIFS('PO detail'!$T$966:$T$971,'PO detail'!$Q$966:$Q$971,"Higher PO cost")</x:f>
        <x:v>0</x:v>
      </x:c>
      <x:c r="Y194" s="12" t="n">
        <x:f>E194-W194-X194</x:f>
        <x:v>0</x:v>
      </x:c>
      <x:c r="Z194" s="16" t="n">
        <x:f>E194*T194</x:f>
        <x:v>387.52</x:v>
      </x:c>
      <x:c r="AA194" s="16" t="n">
        <x:f>W194*T194</x:f>
        <x:v>387.52</x:v>
      </x:c>
      <x:c r="AB194" s="16" t="n">
        <x:f>X194*T194</x:f>
        <x:v>0</x:v>
      </x:c>
      <x:c r="AC194" s="16" t="n">
        <x:f>Y194*T194</x:f>
        <x:v>0</x:v>
      </x:c>
      <x:c r="AD194" s="16" t="n">
        <x:f>K194-Z194</x:f>
        <x:v>0</x:v>
      </x:c>
      <x:c r="AE194" s="16" t="n">
        <x:f>IF(ISNUMBER(U194),E194*(U194-T194),"n.a.")</x:f>
        <x:v>-7.753600000000027</x:v>
      </x:c>
      <x:c r="AF194" s="12" t="n">
        <x:f>G194-SUM('PO detail'!$U$966:$U$971)</x:f>
        <x:v>0</x:v>
      </x:c>
      <x:c r="AG194" s="16" t="n">
        <x:f>IF(ISNUMBER(U194),0,Z194)</x:f>
        <x:v>0</x:v>
      </x:c>
      <x:c r="AH194" s="17" t="str">
        <x:f>IF(AND(A194="WIRE",ISNUMBER(N194)),H194-N194,"n.a.")</x:f>
        <x:v>n.a.</x:v>
      </x:c>
    </x:row>
    <x:row r="195" ht="22" customHeight="1">
      <x:c r="A195" s="2" t="str">
        <x:v>WIRE</x:v>
      </x:c>
      <x:c r="B195" s="2" t="str">
        <x:v>10</x:v>
      </x:c>
      <x:c r="C195" s="2" t="str">
        <x:v>DL038GOLD</x:v>
      </x:c>
      <x:c r="D195" s="2" t="str">
        <x:v>Botac Industrial Limited</x:v>
      </x:c>
      <x:c r="E195" s="7" t="n">
        <x:v>3600</x:v>
      </x:c>
      <x:c r="F195" s="7" t="n">
        <x:v>1400</x:v>
      </x:c>
      <x:c r="G195" s="7" t="n">
        <x:v>10000</x:v>
      </x:c>
      <x:c r="H195" s="8" t="n">
        <x:v>5.63</x:v>
      </x:c>
      <x:c r="I195" s="8" t="n">
        <x:v>3.27</x:v>
      </x:c>
      <x:c r="J195" s="2" t="n">
        <x:v>100</x:v>
      </x:c>
      <x:c r="K195" s="9" t="n">
        <x:v>202.68</x:v>
      </x:c>
      <x:c r="L195" s="8" t="n">
        <x:v>3.27</x:v>
      </x:c>
      <x:c r="M195" s="8"/>
      <x:c r="N195" s="8" t="n">
        <x:v>5.63</x:v>
      </x:c>
      <x:c r="O195" s="2" t="n">
        <x:v>1</x:v>
      </x:c>
      <x:c r="P195" s="10" t="n">
        <x:v>46237</x:v>
      </x:c>
      <x:c r="Q195" s="10" t="n">
        <x:v>45881</x:v>
      </x:c>
      <x:c r="R195" s="2" t="str">
        <x:v>Same-product valuation: per 100</x:v>
      </x:c>
      <x:c r="S195" s="2" t="str">
        <x:v>Hold current standard; Chris blended standards already applied</x:v>
      </x:c>
      <x:c r="T195" s="15" t="n">
        <x:f>H195/J195</x:f>
        <x:v>0.056299999999999996</x:v>
      </x:c>
      <x:c r="U195" s="15" t="n">
        <x:f>IF(A195="WIRE",T195,IF(O195=1,I195*(1+IF(A195="POUC",Summary!$E$7,Summary!$K$7))/J195,"n.a."))</x:f>
        <x:v>0.056299999999999996</x:v>
      </x:c>
      <x:c r="V195" s="12" t="n">
        <x:f>SUM('PO detail'!$T$1933:$T$1934)</x:f>
        <x:v>3600</x:v>
      </x:c>
      <x:c r="W195" s="12" t="n">
        <x:f>SUMIFS('PO detail'!$T$1933:$T$1934,'PO detail'!$Q$1933:$Q$1934,"Baseline PO cost")</x:f>
        <x:v>3600</x:v>
      </x:c>
      <x:c r="X195" s="12" t="n">
        <x:f>SUMIFS('PO detail'!$T$1933:$T$1934,'PO detail'!$Q$1933:$Q$1934,"Higher PO cost")</x:f>
        <x:v>0</x:v>
      </x:c>
      <x:c r="Y195" s="12" t="n">
        <x:f>E195-W195-X195</x:f>
        <x:v>0</x:v>
      </x:c>
      <x:c r="Z195" s="16" t="n">
        <x:f>E195*T195</x:f>
        <x:v>202.67999999999998</x:v>
      </x:c>
      <x:c r="AA195" s="16" t="n">
        <x:f>W195*T195</x:f>
        <x:v>202.67999999999998</x:v>
      </x:c>
      <x:c r="AB195" s="16" t="n">
        <x:f>X195*T195</x:f>
        <x:v>0</x:v>
      </x:c>
      <x:c r="AC195" s="16" t="n">
        <x:f>Y195*T195</x:f>
        <x:v>0</x:v>
      </x:c>
      <x:c r="AD195" s="16" t="n">
        <x:f>K195-Z195</x:f>
        <x:v>2.842170943040401e-14</x:v>
      </x:c>
      <x:c r="AE195" s="16" t="n">
        <x:f>IF(ISNUMBER(U195),E195*(U195-T195),"n.a.")</x:f>
        <x:v>0</x:v>
      </x:c>
      <x:c r="AF195" s="12" t="n">
        <x:f>G195-SUM('PO detail'!$U$1933:$U$1934)</x:f>
        <x:v>0</x:v>
      </x:c>
      <x:c r="AG195" s="16" t="n">
        <x:f>IF(ISNUMBER(U195),0,Z195)</x:f>
        <x:v>0</x:v>
      </x:c>
      <x:c r="AH195" s="17" t="n">
        <x:f>IF(AND(A195="WIRE",ISNUMBER(N195)),H195-N195,"n.a.")</x:f>
        <x:v>0</x:v>
      </x:c>
    </x:row>
    <x:row r="196" ht="22" customHeight="1">
      <x:c r="A196" s="2" t="str">
        <x:v>POUC</x:v>
      </x:c>
      <x:c r="B196" s="2" t="str">
        <x:v>10</x:v>
      </x:c>
      <x:c r="C196" s="2" t="str">
        <x:v>LMEN3</x:v>
      </x:c>
      <x:c r="D196" s="2" t="str">
        <x:v>LAMITEK USA, INC.</x:v>
      </x:c>
      <x:c r="E196" s="7" t="n">
        <x:v>4800</x:v>
      </x:c>
      <x:c r="F196" s="7" t="n">
        <x:v>1391.67</x:v>
      </x:c>
      <x:c r="G196" s="7" t="n">
        <x:v>8500</x:v>
      </x:c>
      <x:c r="H196" s="8" t="n">
        <x:v>9.15</x:v>
      </x:c>
      <x:c r="I196" s="8" t="n">
        <x:v>6.05</x:v>
      </x:c>
      <x:c r="J196" s="2" t="n">
        <x:v>100</x:v>
      </x:c>
      <x:c r="K196" s="9" t="n">
        <x:v>439.2</x:v>
      </x:c>
      <x:c r="L196" s="8" t="n">
        <x:v>5.4</x:v>
      </x:c>
      <x:c r="M196" s="8" t="n">
        <x:v>6.048000000000001</x:v>
      </x:c>
      <x:c r="N196" s="8"/>
      <x:c r="O196" s="2" t="n">
        <x:v>1</x:v>
      </x:c>
      <x:c r="P196" s="10" t="n">
        <x:v>45902</x:v>
      </x:c>
      <x:c r="Q196" s="10" t="n">
        <x:v>46148</x:v>
      </x:c>
      <x:c r="R196" s="2" t="str">
        <x:v>Same-product valuation: per 100</x:v>
      </x:c>
      <x:c r="S196" s="2" t="str">
        <x:v>Chris Lamitek Pouches priced product</x:v>
      </x:c>
      <x:c r="T196" s="15" t="n">
        <x:f>H196/J196</x:f>
        <x:v>0.0915</x:v>
      </x:c>
      <x:c r="U196" s="15" t="n">
        <x:f>IF(A196="WIRE",T196,IF(O196=1,I196*(1+IF(A196="POUC",Summary!$E$7,Summary!$K$7))/J196,"n.a."))</x:f>
        <x:v>0.099825</x:v>
      </x:c>
      <x:c r="V196" s="12" t="n">
        <x:f>SUM('PO detail'!$T$1527:$T$1529)</x:f>
        <x:v>4800</x:v>
      </x:c>
      <x:c r="W196" s="12" t="n">
        <x:f>SUMIFS('PO detail'!$T$1527:$T$1529,'PO detail'!$Q$1527:$Q$1529,"Baseline PO cost")</x:f>
        <x:v>4800</x:v>
      </x:c>
      <x:c r="X196" s="12" t="n">
        <x:f>SUMIFS('PO detail'!$T$1527:$T$1529,'PO detail'!$Q$1527:$Q$1529,"Higher PO cost")</x:f>
        <x:v>0</x:v>
      </x:c>
      <x:c r="Y196" s="12" t="n">
        <x:f>E196-W196-X196</x:f>
        <x:v>0</x:v>
      </x:c>
      <x:c r="Z196" s="16" t="n">
        <x:f>E196*T196</x:f>
        <x:v>439.2</x:v>
      </x:c>
      <x:c r="AA196" s="16" t="n">
        <x:f>W196*T196</x:f>
        <x:v>439.2</x:v>
      </x:c>
      <x:c r="AB196" s="16" t="n">
        <x:f>X196*T196</x:f>
        <x:v>0</x:v>
      </x:c>
      <x:c r="AC196" s="16" t="n">
        <x:f>Y196*T196</x:f>
        <x:v>0</x:v>
      </x:c>
      <x:c r="AD196" s="16" t="n">
        <x:f>K196-Z196</x:f>
        <x:v>0</x:v>
      </x:c>
      <x:c r="AE196" s="16" t="n">
        <x:f>IF(ISNUMBER(U196),E196*(U196-T196),"n.a.")</x:f>
        <x:v>39.959999999999994</x:v>
      </x:c>
      <x:c r="AF196" s="12" t="n">
        <x:f>G196-SUM('PO detail'!$U$1527:$U$1529)</x:f>
        <x:v>5000</x:v>
      </x:c>
      <x:c r="AG196" s="16" t="n">
        <x:f>IF(ISNUMBER(U196),0,Z196)</x:f>
        <x:v>0</x:v>
      </x:c>
      <x:c r="AH196" s="17" t="str">
        <x:f>IF(AND(A196="WIRE",ISNUMBER(N196)),H196-N196,"n.a.")</x:f>
        <x:v>n.a.</x:v>
      </x:c>
    </x:row>
    <x:row r="197" ht="22" customHeight="1">
      <x:c r="A197" s="2" t="str">
        <x:v>POUC</x:v>
      </x:c>
      <x:c r="B197" s="2" t="str">
        <x:v>30</x:v>
      </x:c>
      <x:c r="C197" s="2" t="str">
        <x:v>LMEN10</x:v>
      </x:c>
      <x:c r="D197" s="2" t="str">
        <x:v>LAMITEK USA, INC.</x:v>
      </x:c>
      <x:c r="E197" s="7" t="n">
        <x:v>7050</x:v>
      </x:c>
      <x:c r="F197" s="7" t="n">
        <x:v>1379.17</x:v>
      </x:c>
      <x:c r="G197" s="7" t="n">
        <x:v>4000</x:v>
      </x:c>
      <x:c r="H197" s="8" t="n">
        <x:v>29.84</x:v>
      </x:c>
      <x:c r="I197" s="8" t="n">
        <x:v>19.71</x:v>
      </x:c>
      <x:c r="J197" s="2" t="n">
        <x:v>100</x:v>
      </x:c>
      <x:c r="K197" s="9" t="n">
        <x:v>2103.7200000000003</x:v>
      </x:c>
      <x:c r="L197" s="8" t="n">
        <x:v>17.6</x:v>
      </x:c>
      <x:c r="M197" s="8" t="n">
        <x:v>19.712000000000003</x:v>
      </x:c>
      <x:c r="N197" s="8"/>
      <x:c r="O197" s="2" t="n">
        <x:v>1</x:v>
      </x:c>
      <x:c r="P197" s="10" t="n">
        <x:v>45902</x:v>
      </x:c>
      <x:c r="Q197" s="10" t="n">
        <x:v>46148</x:v>
      </x:c>
      <x:c r="R197" s="2" t="str">
        <x:v>Same-product valuation: per 100</x:v>
      </x:c>
      <x:c r="S197" s="2" t="str">
        <x:v>Chris Lamitek Pouches priced product</x:v>
      </x:c>
      <x:c r="T197" s="15" t="n">
        <x:f>H197/J197</x:f>
        <x:v>0.2984</x:v>
      </x:c>
      <x:c r="U197" s="15" t="n">
        <x:f>IF(A197="WIRE",T197,IF(O197=1,I197*(1+IF(A197="POUC",Summary!$E$7,Summary!$K$7))/J197,"n.a."))</x:f>
        <x:v>0.32521500000000003</x:v>
      </x:c>
      <x:c r="V197" s="12" t="n">
        <x:f>SUM('PO detail'!$T$1657:$T$1661)</x:f>
        <x:v>7050</x:v>
      </x:c>
      <x:c r="W197" s="12" t="n">
        <x:f>SUMIFS('PO detail'!$T$1657:$T$1661,'PO detail'!$Q$1657:$Q$1661,"Baseline PO cost")</x:f>
        <x:v>7050</x:v>
      </x:c>
      <x:c r="X197" s="12" t="n">
        <x:f>SUMIFS('PO detail'!$T$1657:$T$1661,'PO detail'!$Q$1657:$Q$1661,"Higher PO cost")</x:f>
        <x:v>0</x:v>
      </x:c>
      <x:c r="Y197" s="12" t="n">
        <x:f>E197-W197-X197</x:f>
        <x:v>0</x:v>
      </x:c>
      <x:c r="Z197" s="16" t="n">
        <x:f>E197*T197</x:f>
        <x:v>2103.72</x:v>
      </x:c>
      <x:c r="AA197" s="16" t="n">
        <x:f>W197*T197</x:f>
        <x:v>2103.72</x:v>
      </x:c>
      <x:c r="AB197" s="16" t="n">
        <x:f>X197*T197</x:f>
        <x:v>0</x:v>
      </x:c>
      <x:c r="AC197" s="16" t="n">
        <x:f>Y197*T197</x:f>
        <x:v>0</x:v>
      </x:c>
      <x:c r="AD197" s="16" t="n">
        <x:f>K197-Z197</x:f>
        <x:v>4.547473508864641e-13</x:v>
      </x:c>
      <x:c r="AE197" s="16" t="n">
        <x:f>IF(ISNUMBER(U197),E197*(U197-T197),"n.a.")</x:f>
        <x:v>189.04575000000023</x:v>
      </x:c>
      <x:c r="AF197" s="12" t="n">
        <x:f>G197-SUM('PO detail'!$U$1657:$U$1661)</x:f>
        <x:v>1000</x:v>
      </x:c>
      <x:c r="AG197" s="16" t="n">
        <x:f>IF(ISNUMBER(U197),0,Z197)</x:f>
        <x:v>0</x:v>
      </x:c>
      <x:c r="AH197" s="17" t="str">
        <x:f>IF(AND(A197="WIRE",ISNUMBER(N197)),H197-N197,"n.a.")</x:f>
        <x:v>n.a.</x:v>
      </x:c>
    </x:row>
    <x:row r="198" ht="22" customHeight="1">
      <x:c r="A198" s="2" t="str">
        <x:v>WIRE</x:v>
      </x:c>
      <x:c r="B198" s="2" t="str">
        <x:v>10</x:v>
      </x:c>
      <x:c r="C198" s="2" t="str">
        <x:v>DL058WHT</x:v>
      </x:c>
      <x:c r="D198" s="2" t="str">
        <x:v>Botac Industrial Limited</x:v>
      </x:c>
      <x:c r="E198" s="7" t="n">
        <x:v>3900</x:v>
      </x:c>
      <x:c r="F198" s="7" t="n">
        <x:v>1358.33</x:v>
      </x:c>
      <x:c r="G198" s="7" t="n">
        <x:v>6000</x:v>
      </x:c>
      <x:c r="H198" s="8" t="n">
        <x:v>10.82</x:v>
      </x:c>
      <x:c r="I198" s="8" t="n">
        <x:v>5.68</x:v>
      </x:c>
      <x:c r="J198" s="2" t="n">
        <x:v>100</x:v>
      </x:c>
      <x:c r="K198" s="9" t="n">
        <x:v>421.98</x:v>
      </x:c>
      <x:c r="L198" s="8" t="n">
        <x:v>5.68</x:v>
      </x:c>
      <x:c r="M198" s="8"/>
      <x:c r="N198" s="8" t="n">
        <x:v>10.82</x:v>
      </x:c>
      <x:c r="O198" s="2" t="n">
        <x:v>1</x:v>
      </x:c>
      <x:c r="P198" s="10" t="n">
        <x:v>46237</x:v>
      </x:c>
      <x:c r="Q198" s="10" t="n">
        <x:v>44774</x:v>
      </x:c>
      <x:c r="R198" s="2" t="str">
        <x:v>Same-product valuation: per 100</x:v>
      </x:c>
      <x:c r="S198" s="2" t="str">
        <x:v>Hold current standard; Chris blended standards already applied</x:v>
      </x:c>
      <x:c r="T198" s="15" t="n">
        <x:f>H198/J198</x:f>
        <x:v>0.1082</x:v>
      </x:c>
      <x:c r="U198" s="15" t="n">
        <x:f>IF(A198="WIRE",T198,IF(O198=1,I198*(1+IF(A198="POUC",Summary!$E$7,Summary!$K$7))/J198,"n.a."))</x:f>
        <x:v>0.1082</x:v>
      </x:c>
      <x:c r="V198" s="12" t="n">
        <x:f>SUM('PO detail'!$T$1958:$T$1960)</x:f>
        <x:v>3900</x:v>
      </x:c>
      <x:c r="W198" s="12" t="n">
        <x:f>SUMIFS('PO detail'!$T$1958:$T$1960,'PO detail'!$Q$1958:$Q$1960,"Baseline PO cost")</x:f>
        <x:v>3900</x:v>
      </x:c>
      <x:c r="X198" s="12" t="n">
        <x:f>SUMIFS('PO detail'!$T$1958:$T$1960,'PO detail'!$Q$1958:$Q$1960,"Higher PO cost")</x:f>
        <x:v>0</x:v>
      </x:c>
      <x:c r="Y198" s="12" t="n">
        <x:f>E198-W198-X198</x:f>
        <x:v>0</x:v>
      </x:c>
      <x:c r="Z198" s="16" t="n">
        <x:f>E198*T198</x:f>
        <x:v>421.98</x:v>
      </x:c>
      <x:c r="AA198" s="16" t="n">
        <x:f>W198*T198</x:f>
        <x:v>421.98</x:v>
      </x:c>
      <x:c r="AB198" s="16" t="n">
        <x:f>X198*T198</x:f>
        <x:v>0</x:v>
      </x:c>
      <x:c r="AC198" s="16" t="n">
        <x:f>Y198*T198</x:f>
        <x:v>0</x:v>
      </x:c>
      <x:c r="AD198" s="16" t="n">
        <x:f>K198-Z198</x:f>
        <x:v>0</x:v>
      </x:c>
      <x:c r="AE198" s="16" t="n">
        <x:f>IF(ISNUMBER(U198),E198*(U198-T198),"n.a.")</x:f>
        <x:v>0</x:v>
      </x:c>
      <x:c r="AF198" s="12" t="n">
        <x:f>G198-SUM('PO detail'!$U$1958:$U$1960)</x:f>
        <x:v>0</x:v>
      </x:c>
      <x:c r="AG198" s="16" t="n">
        <x:f>IF(ISNUMBER(U198),0,Z198)</x:f>
        <x:v>0</x:v>
      </x:c>
      <x:c r="AH198" s="17" t="n">
        <x:f>IF(AND(A198="WIRE",ISNUMBER(N198)),H198-N198,"n.a.")</x:f>
        <x:v>0</x:v>
      </x:c>
    </x:row>
    <x:row r="199" ht="22" customHeight="1">
      <x:c r="A199" s="2" t="str">
        <x:v>POUC</x:v>
      </x:c>
      <x:c r="B199" s="2" t="str">
        <x:v>10</x:v>
      </x:c>
      <x:c r="C199" s="2" t="str">
        <x:v>DRI10</x:v>
      </x:c>
      <x:c r="D199" s="2" t="str">
        <x:v>LAMITEK USA, INC.</x:v>
      </x:c>
      <x:c r="E199" s="7" t="n">
        <x:v>3800</x:v>
      </x:c>
      <x:c r="F199" s="7" t="n">
        <x:v>1350</x:v>
      </x:c>
      <x:c r="G199" s="7" t="n">
        <x:v>10000</x:v>
      </x:c>
      <x:c r="H199" s="8" t="n">
        <x:v>1.35</x:v>
      </x:c>
      <x:c r="I199" s="8" t="n">
        <x:v>0.9</x:v>
      </x:c>
      <x:c r="J199" s="2" t="n">
        <x:v>100</x:v>
      </x:c>
      <x:c r="K199" s="9" t="n">
        <x:v>51.300000000000004</x:v>
      </x:c>
      <x:c r="L199" s="8" t="n">
        <x:v>0.8</x:v>
      </x:c>
      <x:c r="M199" s="8" t="n">
        <x:v>0.8960000000000001</x:v>
      </x:c>
      <x:c r="N199" s="8"/>
      <x:c r="O199" s="2" t="n">
        <x:v>1</x:v>
      </x:c>
      <x:c r="P199" s="10" t="n">
        <x:v>45902</x:v>
      </x:c>
      <x:c r="Q199" s="10" t="n">
        <x:v>46148</x:v>
      </x:c>
      <x:c r="R199" s="2" t="str">
        <x:v>Same-product valuation: per 100</x:v>
      </x:c>
      <x:c r="S199" s="2" t="str">
        <x:v>Chris Lamitek Pouches priced product</x:v>
      </x:c>
      <x:c r="T199" s="15" t="n">
        <x:f>H199/J199</x:f>
        <x:v>0.013500000000000002</x:v>
      </x:c>
      <x:c r="U199" s="15" t="n">
        <x:f>IF(A199="WIRE",T199,IF(O199=1,I199*(1+IF(A199="POUC",Summary!$E$7,Summary!$K$7))/J199,"n.a."))</x:f>
        <x:v>0.014849999999999999</x:v>
      </x:c>
      <x:c r="V199" s="12" t="n">
        <x:f>SUM('PO detail'!$T$1461:$T$1462)</x:f>
        <x:v>3800</x:v>
      </x:c>
      <x:c r="W199" s="12" t="n">
        <x:f>SUMIFS('PO detail'!$T$1461:$T$1462,'PO detail'!$Q$1461:$Q$1462,"Baseline PO cost")</x:f>
        <x:v>3800</x:v>
      </x:c>
      <x:c r="X199" s="12" t="n">
        <x:f>SUMIFS('PO detail'!$T$1461:$T$1462,'PO detail'!$Q$1461:$Q$1462,"Higher PO cost")</x:f>
        <x:v>0</x:v>
      </x:c>
      <x:c r="Y199" s="12" t="n">
        <x:f>E199-W199-X199</x:f>
        <x:v>0</x:v>
      </x:c>
      <x:c r="Z199" s="16" t="n">
        <x:f>E199*T199</x:f>
        <x:v>51.300000000000004</x:v>
      </x:c>
      <x:c r="AA199" s="16" t="n">
        <x:f>W199*T199</x:f>
        <x:v>51.300000000000004</x:v>
      </x:c>
      <x:c r="AB199" s="16" t="n">
        <x:f>X199*T199</x:f>
        <x:v>0</x:v>
      </x:c>
      <x:c r="AC199" s="16" t="n">
        <x:f>Y199*T199</x:f>
        <x:v>0</x:v>
      </x:c>
      <x:c r="AD199" s="16" t="n">
        <x:f>K199-Z199</x:f>
        <x:v>0</x:v>
      </x:c>
      <x:c r="AE199" s="16" t="n">
        <x:f>IF(ISNUMBER(U199),E199*(U199-T199),"n.a.")</x:f>
        <x:v>5.129999999999988</x:v>
      </x:c>
      <x:c r="AF199" s="12" t="n">
        <x:f>G199-SUM('PO detail'!$U$1461:$U$1462)</x:f>
        <x:v>0</x:v>
      </x:c>
      <x:c r="AG199" s="16" t="n">
        <x:f>IF(ISNUMBER(U199),0,Z199)</x:f>
        <x:v>0</x:v>
      </x:c>
      <x:c r="AH199" s="17" t="str">
        <x:f>IF(AND(A199="WIRE",ISNUMBER(N199)),H199-N199,"n.a.")</x:f>
        <x:v>n.a.</x:v>
      </x:c>
    </x:row>
    <x:row r="200" ht="22" customHeight="1">
      <x:c r="A200" s="2" t="str">
        <x:v>POUC</x:v>
      </x:c>
      <x:c r="B200" s="2" t="str">
        <x:v>10</x:v>
      </x:c>
      <x:c r="C200" s="2" t="str">
        <x:v>XLMEN3</x:v>
      </x:c>
      <x:c r="D200" s="2" t="str">
        <x:v>LAMITEK USA, INC.</x:v>
      </x:c>
      <x:c r="E200" s="7" t="n">
        <x:v>2400</x:v>
      </x:c>
      <x:c r="F200" s="7" t="n">
        <x:v>1333.33</x:v>
      </x:c>
      <x:c r="G200" s="7" t="n">
        <x:v>9500</x:v>
      </x:c>
      <x:c r="H200" s="8" t="n">
        <x:v>9.78</x:v>
      </x:c>
      <x:c r="I200" s="8" t="n">
        <x:v>6.46</x:v>
      </x:c>
      <x:c r="J200" s="2" t="n">
        <x:v>100</x:v>
      </x:c>
      <x:c r="K200" s="9" t="n">
        <x:v>234.72</x:v>
      </x:c>
      <x:c r="L200" s="8" t="n">
        <x:v>5.77</x:v>
      </x:c>
      <x:c r="M200" s="8" t="n">
        <x:v>6.4624</x:v>
      </x:c>
      <x:c r="N200" s="8"/>
      <x:c r="O200" s="2" t="n">
        <x:v>1</x:v>
      </x:c>
      <x:c r="P200" s="10" t="n">
        <x:v>45902</x:v>
      </x:c>
      <x:c r="Q200" s="10" t="n">
        <x:v>46148</x:v>
      </x:c>
      <x:c r="R200" s="2" t="str">
        <x:v>Same-product valuation: per 100</x:v>
      </x:c>
      <x:c r="S200" s="2" t="str">
        <x:v>Chris Lamitek Pouches priced product</x:v>
      </x:c>
      <x:c r="T200" s="15" t="n">
        <x:f>H200/J200</x:f>
        <x:v>0.0978</x:v>
      </x:c>
      <x:c r="U200" s="15" t="n">
        <x:f>IF(A200="WIRE",T200,IF(O200=1,I200*(1+IF(A200="POUC",Summary!$E$7,Summary!$K$7))/J200,"n.a."))</x:f>
        <x:v>0.10658999999999999</x:v>
      </x:c>
      <x:c r="V200" s="12" t="n">
        <x:f>SUM('PO detail'!$T$1613:$T$1615)</x:f>
        <x:v>2400</x:v>
      </x:c>
      <x:c r="W200" s="12" t="n">
        <x:f>SUMIFS('PO detail'!$T$1613:$T$1615,'PO detail'!$Q$1613:$Q$1615,"Baseline PO cost")</x:f>
        <x:v>2400</x:v>
      </x:c>
      <x:c r="X200" s="12" t="n">
        <x:f>SUMIFS('PO detail'!$T$1613:$T$1615,'PO detail'!$Q$1613:$Q$1615,"Higher PO cost")</x:f>
        <x:v>0</x:v>
      </x:c>
      <x:c r="Y200" s="12" t="n">
        <x:f>E200-W200-X200</x:f>
        <x:v>0</x:v>
      </x:c>
      <x:c r="Z200" s="16" t="n">
        <x:f>E200*T200</x:f>
        <x:v>234.72</x:v>
      </x:c>
      <x:c r="AA200" s="16" t="n">
        <x:f>W200*T200</x:f>
        <x:v>234.72</x:v>
      </x:c>
      <x:c r="AB200" s="16" t="n">
        <x:f>X200*T200</x:f>
        <x:v>0</x:v>
      </x:c>
      <x:c r="AC200" s="16" t="n">
        <x:f>Y200*T200</x:f>
        <x:v>0</x:v>
      </x:c>
      <x:c r="AD200" s="16" t="n">
        <x:f>K200-Z200</x:f>
        <x:v>0</x:v>
      </x:c>
      <x:c r="AE200" s="16" t="n">
        <x:f>IF(ISNUMBER(U200),E200*(U200-T200),"n.a.")</x:f>
        <x:v>21.095999999999982</x:v>
      </x:c>
      <x:c r="AF200" s="12" t="n">
        <x:f>G200-SUM('PO detail'!$U$1613:$U$1615)</x:f>
        <x:v>2000</x:v>
      </x:c>
      <x:c r="AG200" s="16" t="n">
        <x:f>IF(ISNUMBER(U200),0,Z200)</x:f>
        <x:v>0</x:v>
      </x:c>
      <x:c r="AH200" s="17" t="str">
        <x:f>IF(AND(A200="WIRE",ISNUMBER(N200)),H200-N200,"n.a.")</x:f>
        <x:v>n.a.</x:v>
      </x:c>
    </x:row>
    <x:row r="201" ht="22" customHeight="1">
      <x:c r="A201" s="2" t="str">
        <x:v>POUC</x:v>
      </x:c>
      <x:c r="B201" s="2" t="str">
        <x:v>60</x:v>
      </x:c>
      <x:c r="C201" s="2" t="str">
        <x:v>MIL7</x:v>
      </x:c>
      <x:c r="D201" s="2" t="str">
        <x:v>LAMITEK USA, INC.</x:v>
      </x:c>
      <x:c r="E201" s="7" t="n">
        <x:v>1300</x:v>
      </x:c>
      <x:c r="F201" s="7" t="n">
        <x:v>1291.67</x:v>
      </x:c>
      <x:c r="G201" s="7" t="n">
        <x:v>15000</x:v>
      </x:c>
      <x:c r="H201" s="8" t="n">
        <x:v>1.06</x:v>
      </x:c>
      <x:c r="I201" s="8" t="n">
        <x:v>0.71</x:v>
      </x:c>
      <x:c r="J201" s="2" t="n">
        <x:v>100</x:v>
      </x:c>
      <x:c r="K201" s="9" t="n">
        <x:v>13.780000000000001</x:v>
      </x:c>
      <x:c r="L201" s="8" t="n">
        <x:v>0.63</x:v>
      </x:c>
      <x:c r="M201" s="8" t="n">
        <x:v>0.7056000000000001</x:v>
      </x:c>
      <x:c r="N201" s="8"/>
      <x:c r="O201" s="2" t="n">
        <x:v>1</x:v>
      </x:c>
      <x:c r="P201" s="10" t="n">
        <x:v>45902</x:v>
      </x:c>
      <x:c r="Q201" s="10" t="n">
        <x:v>46148</x:v>
      </x:c>
      <x:c r="R201" s="2" t="str">
        <x:v>Same-product valuation: per 100</x:v>
      </x:c>
      <x:c r="S201" s="2" t="str">
        <x:v>Chris Lamitek Pouches priced product</x:v>
      </x:c>
      <x:c r="T201" s="15" t="n">
        <x:f>H201/J201</x:f>
        <x:v>0.0106</x:v>
      </x:c>
      <x:c r="U201" s="15" t="n">
        <x:f>IF(A201="WIRE",T201,IF(O201=1,I201*(1+IF(A201="POUC",Summary!$E$7,Summary!$K$7))/J201,"n.a."))</x:f>
        <x:v>0.011715</x:v>
      </x:c>
      <x:c r="V201" s="12" t="n">
        <x:f>SUM('PO detail'!$T$1813:$T$1814)</x:f>
        <x:v>1300</x:v>
      </x:c>
      <x:c r="W201" s="12" t="n">
        <x:f>SUMIFS('PO detail'!$T$1813:$T$1814,'PO detail'!$Q$1813:$Q$1814,"Baseline PO cost")</x:f>
        <x:v>1300</x:v>
      </x:c>
      <x:c r="X201" s="12" t="n">
        <x:f>SUMIFS('PO detail'!$T$1813:$T$1814,'PO detail'!$Q$1813:$Q$1814,"Higher PO cost")</x:f>
        <x:v>0</x:v>
      </x:c>
      <x:c r="Y201" s="12" t="n">
        <x:f>E201-W201-X201</x:f>
        <x:v>0</x:v>
      </x:c>
      <x:c r="Z201" s="16" t="n">
        <x:f>E201*T201</x:f>
        <x:v>13.78</x:v>
      </x:c>
      <x:c r="AA201" s="16" t="n">
        <x:f>W201*T201</x:f>
        <x:v>13.78</x:v>
      </x:c>
      <x:c r="AB201" s="16" t="n">
        <x:f>X201*T201</x:f>
        <x:v>0</x:v>
      </x:c>
      <x:c r="AC201" s="16" t="n">
        <x:f>Y201*T201</x:f>
        <x:v>0</x:v>
      </x:c>
      <x:c r="AD201" s="16" t="n">
        <x:f>K201-Z201</x:f>
        <x:v>1.7763568394002505e-15</x:v>
      </x:c>
      <x:c r="AE201" s="16" t="n">
        <x:f>IF(ISNUMBER(U201),E201*(U201-T201),"n.a.")</x:f>
        <x:v>1.4494999999999996</x:v>
      </x:c>
      <x:c r="AF201" s="12" t="n">
        <x:f>G201-SUM('PO detail'!$U$1813:$U$1814)</x:f>
        <x:v>5000</x:v>
      </x:c>
      <x:c r="AG201" s="16" t="n">
        <x:f>IF(ISNUMBER(U201),0,Z201)</x:f>
        <x:v>0</x:v>
      </x:c>
      <x:c r="AH201" s="17" t="str">
        <x:f>IF(AND(A201="WIRE",ISNUMBER(N201)),H201-N201,"n.a.")</x:f>
        <x:v>n.a.</x:v>
      </x:c>
    </x:row>
    <x:row r="202" ht="22" customHeight="1">
      <x:c r="A202" s="2" t="str">
        <x:v>POUC</x:v>
      </x:c>
      <x:c r="B202" s="2" t="str">
        <x:v>60</x:v>
      </x:c>
      <x:c r="C202" s="2" t="str">
        <x:v>LMEN3</x:v>
      </x:c>
      <x:c r="D202" s="2" t="str">
        <x:v>LAMITEK USA, INC.</x:v>
      </x:c>
      <x:c r="E202" s="7" t="n">
        <x:v>6100</x:v>
      </x:c>
      <x:c r="F202" s="7" t="n">
        <x:v>1283.33</x:v>
      </x:c>
      <x:c r="G202" s="7" t="n">
        <x:v>6000</x:v>
      </x:c>
      <x:c r="H202" s="8" t="n">
        <x:v>9.15</x:v>
      </x:c>
      <x:c r="I202" s="8" t="n">
        <x:v>6.05</x:v>
      </x:c>
      <x:c r="J202" s="2" t="n">
        <x:v>100</x:v>
      </x:c>
      <x:c r="K202" s="9" t="n">
        <x:v>567.3000000000001</x:v>
      </x:c>
      <x:c r="L202" s="8" t="n">
        <x:v>5.4</x:v>
      </x:c>
      <x:c r="M202" s="8" t="n">
        <x:v>6.048000000000001</x:v>
      </x:c>
      <x:c r="N202" s="8"/>
      <x:c r="O202" s="2" t="n">
        <x:v>1</x:v>
      </x:c>
      <x:c r="P202" s="10" t="n">
        <x:v>45902</x:v>
      </x:c>
      <x:c r="Q202" s="10" t="n">
        <x:v>46148</x:v>
      </x:c>
      <x:c r="R202" s="2" t="str">
        <x:v>Same-product valuation: per 100</x:v>
      </x:c>
      <x:c r="S202" s="2" t="str">
        <x:v>Chris Lamitek Pouches priced product</x:v>
      </x:c>
      <x:c r="T202" s="15" t="n">
        <x:f>H202/J202</x:f>
        <x:v>0.0915</x:v>
      </x:c>
      <x:c r="U202" s="15" t="n">
        <x:f>IF(A202="WIRE",T202,IF(O202=1,I202*(1+IF(A202="POUC",Summary!$E$7,Summary!$K$7))/J202,"n.a."))</x:f>
        <x:v>0.099825</x:v>
      </x:c>
      <x:c r="V202" s="12" t="n">
        <x:f>SUM('PO detail'!$T$1787:$T$1790)</x:f>
        <x:v>6100</x:v>
      </x:c>
      <x:c r="W202" s="12" t="n">
        <x:f>SUMIFS('PO detail'!$T$1787:$T$1790,'PO detail'!$Q$1787:$Q$1790,"Baseline PO cost")</x:f>
        <x:v>6100</x:v>
      </x:c>
      <x:c r="X202" s="12" t="n">
        <x:f>SUMIFS('PO detail'!$T$1787:$T$1790,'PO detail'!$Q$1787:$Q$1790,"Higher PO cost")</x:f>
        <x:v>0</x:v>
      </x:c>
      <x:c r="Y202" s="12" t="n">
        <x:f>E202-W202-X202</x:f>
        <x:v>0</x:v>
      </x:c>
      <x:c r="Z202" s="16" t="n">
        <x:f>E202*T202</x:f>
        <x:v>558.15</x:v>
      </x:c>
      <x:c r="AA202" s="16" t="n">
        <x:f>W202*T202</x:f>
        <x:v>558.15</x:v>
      </x:c>
      <x:c r="AB202" s="16" t="n">
        <x:f>X202*T202</x:f>
        <x:v>0</x:v>
      </x:c>
      <x:c r="AC202" s="16" t="n">
        <x:f>Y202*T202</x:f>
        <x:v>0</x:v>
      </x:c>
      <x:c r="AD202" s="16" t="n">
        <x:f>K202-Z202</x:f>
        <x:v>9.150000000000091</x:v>
      </x:c>
      <x:c r="AE202" s="16" t="n">
        <x:f>IF(ISNUMBER(U202),E202*(U202-T202),"n.a.")</x:f>
        <x:v>50.78249999999999</x:v>
      </x:c>
      <x:c r="AF202" s="12" t="n">
        <x:f>G202-SUM('PO detail'!$U$1787:$U$1790)</x:f>
        <x:v>4000</x:v>
      </x:c>
      <x:c r="AG202" s="16" t="n">
        <x:f>IF(ISNUMBER(U202),0,Z202)</x:f>
        <x:v>0</x:v>
      </x:c>
      <x:c r="AH202" s="17" t="str">
        <x:f>IF(AND(A202="WIRE",ISNUMBER(N202)),H202-N202,"n.a.")</x:f>
        <x:v>n.a.</x:v>
      </x:c>
    </x:row>
    <x:row r="203" ht="22" customHeight="1">
      <x:c r="A203" s="2" t="str">
        <x:v>WIRE</x:v>
      </x:c>
      <x:c r="B203" s="2" t="str">
        <x:v>10</x:v>
      </x:c>
      <x:c r="C203" s="2" t="str">
        <x:v>DL058SIL</x:v>
      </x:c>
      <x:c r="D203" s="2" t="str">
        <x:v>Botac Industrial Limited</x:v>
      </x:c>
      <x:c r="E203" s="7" t="n">
        <x:v>12950</x:v>
      </x:c>
      <x:c r="F203" s="7" t="n">
        <x:v>1266.67</x:v>
      </x:c>
      <x:c r="G203" s="7" t="n">
        <x:v>1000</x:v>
      </x:c>
      <x:c r="H203" s="8" t="n">
        <x:v>10.82</x:v>
      </x:c>
      <x:c r="I203" s="8" t="n">
        <x:v>6.28</x:v>
      </x:c>
      <x:c r="J203" s="2" t="n">
        <x:v>100</x:v>
      </x:c>
      <x:c r="K203" s="9" t="n">
        <x:v>1401.19</x:v>
      </x:c>
      <x:c r="L203" s="8" t="n">
        <x:v>6.28</x:v>
      </x:c>
      <x:c r="M203" s="8"/>
      <x:c r="N203" s="8" t="n">
        <x:v>10.82</x:v>
      </x:c>
      <x:c r="O203" s="2" t="n">
        <x:v>1</x:v>
      </x:c>
      <x:c r="P203" s="10" t="n">
        <x:v>46237</x:v>
      </x:c>
      <x:c r="Q203" s="10" t="n">
        <x:v>44774</x:v>
      </x:c>
      <x:c r="R203" s="2" t="str">
        <x:v>Same-product valuation: per 100</x:v>
      </x:c>
      <x:c r="S203" s="2" t="str">
        <x:v>Hold current standard; Chris blended standards already applied</x:v>
      </x:c>
      <x:c r="T203" s="15" t="n">
        <x:f>H203/J203</x:f>
        <x:v>0.1082</x:v>
      </x:c>
      <x:c r="U203" s="15" t="n">
        <x:f>IF(A203="WIRE",T203,IF(O203=1,I203*(1+IF(A203="POUC",Summary!$E$7,Summary!$K$7))/J203,"n.a."))</x:f>
        <x:v>0.1082</x:v>
      </x:c>
      <x:c r="V203" s="12" t="n">
        <x:f>SUM('PO detail'!$T$1955:$T$1957)</x:f>
        <x:v>12950</x:v>
      </x:c>
      <x:c r="W203" s="12" t="n">
        <x:f>SUMIFS('PO detail'!$T$1955:$T$1957,'PO detail'!$Q$1955:$Q$1957,"Baseline PO cost")</x:f>
        <x:v>12950</x:v>
      </x:c>
      <x:c r="X203" s="12" t="n">
        <x:f>SUMIFS('PO detail'!$T$1955:$T$1957,'PO detail'!$Q$1955:$Q$1957,"Higher PO cost")</x:f>
        <x:v>0</x:v>
      </x:c>
      <x:c r="Y203" s="12" t="n">
        <x:f>E203-W203-X203</x:f>
        <x:v>0</x:v>
      </x:c>
      <x:c r="Z203" s="16" t="n">
        <x:f>E203*T203</x:f>
        <x:v>1401.19</x:v>
      </x:c>
      <x:c r="AA203" s="16" t="n">
        <x:f>W203*T203</x:f>
        <x:v>1401.19</x:v>
      </x:c>
      <x:c r="AB203" s="16" t="n">
        <x:f>X203*T203</x:f>
        <x:v>0</x:v>
      </x:c>
      <x:c r="AC203" s="16" t="n">
        <x:f>Y203*T203</x:f>
        <x:v>0</x:v>
      </x:c>
      <x:c r="AD203" s="16" t="n">
        <x:f>K203-Z203</x:f>
        <x:v>0</x:v>
      </x:c>
      <x:c r="AE203" s="16" t="n">
        <x:f>IF(ISNUMBER(U203),E203*(U203-T203),"n.a.")</x:f>
        <x:v>0</x:v>
      </x:c>
      <x:c r="AF203" s="12" t="n">
        <x:f>G203-SUM('PO detail'!$U$1955:$U$1957)</x:f>
        <x:v>0</x:v>
      </x:c>
      <x:c r="AG203" s="16" t="n">
        <x:f>IF(ISNUMBER(U203),0,Z203)</x:f>
        <x:v>0</x:v>
      </x:c>
      <x:c r="AH203" s="17" t="n">
        <x:f>IF(AND(A203="WIRE",ISNUMBER(N203)),H203-N203,"n.a.")</x:f>
        <x:v>0</x:v>
      </x:c>
    </x:row>
    <x:row r="204" ht="22" customHeight="1">
      <x:c r="A204" s="2" t="str">
        <x:v>POUC</x:v>
      </x:c>
      <x:c r="B204" s="2" t="str">
        <x:v>10</x:v>
      </x:c>
      <x:c r="C204" s="2" t="str">
        <x:v>JUM5</x:v>
      </x:c>
      <x:c r="D204" s="2" t="str">
        <x:v>LAMITEK USA, INC.</x:v>
      </x:c>
      <x:c r="E204" s="7" t="n">
        <x:v>13800</x:v>
      </x:c>
      <x:c r="F204" s="7" t="n">
        <x:v>1233.33</x:v>
      </x:c>
      <x:c r="G204" s="7" t="n">
        <x:v>10000</x:v>
      </x:c>
      <x:c r="H204" s="8" t="n">
        <x:v>1.15</x:v>
      </x:c>
      <x:c r="I204" s="8" t="n">
        <x:v>0.75</x:v>
      </x:c>
      <x:c r="J204" s="2" t="n">
        <x:v>100</x:v>
      </x:c>
      <x:c r="K204" s="9" t="n">
        <x:v>158.7</x:v>
      </x:c>
      <x:c r="L204" s="8" t="n">
        <x:v>0.67</x:v>
      </x:c>
      <x:c r="M204" s="8" t="n">
        <x:v>0.7504000000000001</x:v>
      </x:c>
      <x:c r="N204" s="8"/>
      <x:c r="O204" s="2" t="n">
        <x:v>1</x:v>
      </x:c>
      <x:c r="P204" s="10" t="n">
        <x:v>45902</x:v>
      </x:c>
      <x:c r="Q204" s="10" t="n">
        <x:v>46148</x:v>
      </x:c>
      <x:c r="R204" s="2" t="str">
        <x:v>Same-product valuation: per 100</x:v>
      </x:c>
      <x:c r="S204" s="2" t="str">
        <x:v>Chris Lamitek Pouches priced product</x:v>
      </x:c>
      <x:c r="T204" s="15" t="n">
        <x:f>H204/J204</x:f>
        <x:v>0.0115</x:v>
      </x:c>
      <x:c r="U204" s="15" t="n">
        <x:f>IF(A204="WIRE",T204,IF(O204=1,I204*(1+IF(A204="POUC",Summary!$E$7,Summary!$K$7))/J204,"n.a."))</x:f>
        <x:v>0.012374999999999999</x:v>
      </x:c>
      <x:c r="V204" s="12" t="n">
        <x:f>SUM('PO detail'!$T$1474:$T$1474)</x:f>
        <x:v>0</x:v>
      </x:c>
      <x:c r="W204" s="12" t="n">
        <x:f>SUMIFS('PO detail'!$T$1474:$T$1474,'PO detail'!$Q$1474:$Q$1474,"Baseline PO cost")</x:f>
        <x:v>0</x:v>
      </x:c>
      <x:c r="X204" s="12" t="n">
        <x:f>SUMIFS('PO detail'!$T$1474:$T$1474,'PO detail'!$Q$1474:$Q$1474,"Higher PO cost")</x:f>
        <x:v>0</x:v>
      </x:c>
      <x:c r="Y204" s="12" t="n">
        <x:f>E204-W204-X204</x:f>
        <x:v>13800</x:v>
      </x:c>
      <x:c r="Z204" s="16" t="n">
        <x:f>E204*T204</x:f>
        <x:v>158.7</x:v>
      </x:c>
      <x:c r="AA204" s="16" t="n">
        <x:f>W204*T204</x:f>
        <x:v>0</x:v>
      </x:c>
      <x:c r="AB204" s="16" t="n">
        <x:f>X204*T204</x:f>
        <x:v>0</x:v>
      </x:c>
      <x:c r="AC204" s="16" t="n">
        <x:f>Y204*T204</x:f>
        <x:v>158.7</x:v>
      </x:c>
      <x:c r="AD204" s="16" t="n">
        <x:f>K204-Z204</x:f>
        <x:v>0</x:v>
      </x:c>
      <x:c r="AE204" s="16" t="n">
        <x:f>IF(ISNUMBER(U204),E204*(U204-T204),"n.a.")</x:f>
        <x:v>12.074999999999987</x:v>
      </x:c>
      <x:c r="AF204" s="12" t="n">
        <x:f>G204-SUM('PO detail'!$U$1474:$U$1474)</x:f>
        <x:v>0</x:v>
      </x:c>
      <x:c r="AG204" s="16" t="n">
        <x:f>IF(ISNUMBER(U204),0,Z204)</x:f>
        <x:v>0</x:v>
      </x:c>
      <x:c r="AH204" s="17" t="str">
        <x:f>IF(AND(A204="WIRE",ISNUMBER(N204)),H204-N204,"n.a.")</x:f>
        <x:v>n.a.</x:v>
      </x:c>
    </x:row>
    <x:row r="205" ht="22" customHeight="1">
      <x:c r="A205" s="2" t="str">
        <x:v>POUC</x:v>
      </x:c>
      <x:c r="B205" s="2" t="str">
        <x:v>60</x:v>
      </x:c>
      <x:c r="C205" s="2" t="str">
        <x:v>BUS5</x:v>
      </x:c>
      <x:c r="D205" s="2" t="str">
        <x:v>LAMITEK USA, INC.</x:v>
      </x:c>
      <x:c r="E205" s="7" t="n">
        <x:v>9300</x:v>
      </x:c>
      <x:c r="F205" s="7" t="n">
        <x:v>1233.33</x:v>
      </x:c>
      <x:c r="G205" s="7" t="n">
        <x:v>10000</x:v>
      </x:c>
      <x:c r="H205" s="8" t="n">
        <x:v>0.69</x:v>
      </x:c>
      <x:c r="I205" s="8" t="n">
        <x:v>0.46</x:v>
      </x:c>
      <x:c r="J205" s="2" t="n">
        <x:v>100</x:v>
      </x:c>
      <x:c r="K205" s="9" t="n">
        <x:v>65.55</x:v>
      </x:c>
      <x:c r="L205" s="8" t="n">
        <x:v>0.41</x:v>
      </x:c>
      <x:c r="M205" s="8" t="n">
        <x:v>0.4592</x:v>
      </x:c>
      <x:c r="N205" s="8"/>
      <x:c r="O205" s="2" t="n">
        <x:v>1</x:v>
      </x:c>
      <x:c r="P205" s="10" t="n">
        <x:v>45902</x:v>
      </x:c>
      <x:c r="Q205" s="10" t="n">
        <x:v>46148</x:v>
      </x:c>
      <x:c r="R205" s="2" t="str">
        <x:v>Same-product valuation: per 100</x:v>
      </x:c>
      <x:c r="S205" s="2" t="str">
        <x:v>Chris Lamitek Pouches priced product</x:v>
      </x:c>
      <x:c r="T205" s="15" t="n">
        <x:f>H205/J205</x:f>
        <x:v>0.0069</x:v>
      </x:c>
      <x:c r="U205" s="15" t="n">
        <x:f>IF(A205="WIRE",T205,IF(O205=1,I205*(1+IF(A205="POUC",Summary!$E$7,Summary!$K$7))/J205,"n.a."))</x:f>
        <x:v>0.00759</x:v>
      </x:c>
      <x:c r="V205" s="12" t="n">
        <x:f>SUM('PO detail'!$T$1728:$T$1729)</x:f>
        <x:v>9300</x:v>
      </x:c>
      <x:c r="W205" s="12" t="n">
        <x:f>SUMIFS('PO detail'!$T$1728:$T$1729,'PO detail'!$Q$1728:$Q$1729,"Baseline PO cost")</x:f>
        <x:v>9300</x:v>
      </x:c>
      <x:c r="X205" s="12" t="n">
        <x:f>SUMIFS('PO detail'!$T$1728:$T$1729,'PO detail'!$Q$1728:$Q$1729,"Higher PO cost")</x:f>
        <x:v>0</x:v>
      </x:c>
      <x:c r="Y205" s="12" t="n">
        <x:f>E205-W205-X205</x:f>
        <x:v>0</x:v>
      </x:c>
      <x:c r="Z205" s="16" t="n">
        <x:f>E205*T205</x:f>
        <x:v>64.17</x:v>
      </x:c>
      <x:c r="AA205" s="16" t="n">
        <x:f>W205*T205</x:f>
        <x:v>64.17</x:v>
      </x:c>
      <x:c r="AB205" s="16" t="n">
        <x:f>X205*T205</x:f>
        <x:v>0</x:v>
      </x:c>
      <x:c r="AC205" s="16" t="n">
        <x:f>Y205*T205</x:f>
        <x:v>0</x:v>
      </x:c>
      <x:c r="AD205" s="16" t="n">
        <x:f>K205-Z205</x:f>
        <x:v>1.3799999999999955</x:v>
      </x:c>
      <x:c r="AE205" s="16" t="n">
        <x:f>IF(ISNUMBER(U205),E205*(U205-T205),"n.a.")</x:f>
        <x:v>6.417000000000005</x:v>
      </x:c>
      <x:c r="AF205" s="12" t="n">
        <x:f>G205-SUM('PO detail'!$U$1728:$U$1729)</x:f>
        <x:v>0</x:v>
      </x:c>
      <x:c r="AG205" s="16" t="n">
        <x:f>IF(ISNUMBER(U205),0,Z205)</x:f>
        <x:v>0</x:v>
      </x:c>
      <x:c r="AH205" s="17" t="str">
        <x:f>IF(AND(A205="WIRE",ISNUMBER(N205)),H205-N205,"n.a.")</x:f>
        <x:v>n.a.</x:v>
      </x:c>
    </x:row>
    <x:row r="206" ht="22" customHeight="1">
      <x:c r="A206" s="2" t="str">
        <x:v>COIL</x:v>
      </x:c>
      <x:c r="B206" s="2" t="str">
        <x:v>60</x:v>
      </x:c>
      <x:c r="C206" s="2" t="str">
        <x:v>6BLK36-4</x:v>
      </x:c>
      <x:c r="D206" s="2" t="str">
        <x:v>**PAY ACH** PVC SPIRAL SUPPLY</x:v>
      </x:c>
      <x:c r="E206" s="7" t="n">
        <x:v>3200</x:v>
      </x:c>
      <x:c r="F206" s="7" t="n">
        <x:v>1216.67</x:v>
      </x:c>
      <x:c r="G206" s="7" t="n">
        <x:v>2000</x:v>
      </x:c>
      <x:c r="H206" s="8" t="n">
        <x:v>10.99</x:v>
      </x:c>
      <x:c r="I206" s="8" t="n">
        <x:v>9.74</x:v>
      </x:c>
      <x:c r="J206" s="2" t="n">
        <x:v>100</x:v>
      </x:c>
      <x:c r="K206" s="9" t="n">
        <x:v>351.68</x:v>
      </x:c>
      <x:c r="L206" s="8" t="n">
        <x:v>9.74</x:v>
      </x:c>
      <x:c r="M206" s="8"/>
      <x:c r="N206" s="8"/>
      <x:c r="O206" s="2" t="n">
        <x:v>1</x:v>
      </x:c>
      <x:c r="P206" s="10" t="n">
        <x:v>46143</x:v>
      </x:c>
      <x:c r="Q206" s="10" t="n">
        <x:v>45810</x:v>
      </x:c>
      <x:c r="R206" s="2" t="str">
        <x:v>Same-product valuation: per 100</x:v>
      </x:c>
      <x:c r="S206" s="2" t="str">
        <x:v>Chris PVC Coil priced product</x:v>
      </x:c>
      <x:c r="T206" s="15" t="n">
        <x:f>H206/J206</x:f>
        <x:v>0.1099</x:v>
      </x:c>
      <x:c r="U206" s="15" t="n">
        <x:f>IF(A206="WIRE",T206,IF(O206=1,I206*(1+IF(A206="POUC",Summary!$E$7,Summary!$K$7))/J206,"n.a."))</x:f>
        <x:v>0.107627</x:v>
      </x:c>
      <x:c r="V206" s="12" t="n">
        <x:f>SUM('PO detail'!$T$1343:$T$1351)</x:f>
        <x:v>3200</x:v>
      </x:c>
      <x:c r="W206" s="12" t="n">
        <x:f>SUMIFS('PO detail'!$T$1343:$T$1351,'PO detail'!$Q$1343:$Q$1351,"Baseline PO cost")</x:f>
        <x:v>3200</x:v>
      </x:c>
      <x:c r="X206" s="12" t="n">
        <x:f>SUMIFS('PO detail'!$T$1343:$T$1351,'PO detail'!$Q$1343:$Q$1351,"Higher PO cost")</x:f>
        <x:v>0</x:v>
      </x:c>
      <x:c r="Y206" s="12" t="n">
        <x:f>E206-W206-X206</x:f>
        <x:v>0</x:v>
      </x:c>
      <x:c r="Z206" s="16" t="n">
        <x:f>E206*T206</x:f>
        <x:v>351.68</x:v>
      </x:c>
      <x:c r="AA206" s="16" t="n">
        <x:f>W206*T206</x:f>
        <x:v>351.68</x:v>
      </x:c>
      <x:c r="AB206" s="16" t="n">
        <x:f>X206*T206</x:f>
        <x:v>0</x:v>
      </x:c>
      <x:c r="AC206" s="16" t="n">
        <x:f>Y206*T206</x:f>
        <x:v>0</x:v>
      </x:c>
      <x:c r="AD206" s="16" t="n">
        <x:f>K206-Z206</x:f>
        <x:v>0</x:v>
      </x:c>
      <x:c r="AE206" s="16" t="n">
        <x:f>IF(ISNUMBER(U206),E206*(U206-T206),"n.a.")</x:f>
        <x:v>-7.273599999999991</x:v>
      </x:c>
      <x:c r="AF206" s="12" t="n">
        <x:f>G206-SUM('PO detail'!$U$1343:$U$1351)</x:f>
        <x:v>0</x:v>
      </x:c>
      <x:c r="AG206" s="16" t="n">
        <x:f>IF(ISNUMBER(U206),0,Z206)</x:f>
        <x:v>0</x:v>
      </x:c>
      <x:c r="AH206" s="17" t="str">
        <x:f>IF(AND(A206="WIRE",ISNUMBER(N206)),H206-N206,"n.a.")</x:f>
        <x:v>n.a.</x:v>
      </x:c>
    </x:row>
    <x:row r="207" ht="22" customHeight="1">
      <x:c r="A207" s="2" t="str">
        <x:v>POUC</x:v>
      </x:c>
      <x:c r="B207" s="2" t="str">
        <x:v>10</x:v>
      </x:c>
      <x:c r="C207" s="2" t="str">
        <x:v>LMEN7</x:v>
      </x:c>
      <x:c r="D207" s="2" t="str">
        <x:v>LAMITEK USA, INC.</x:v>
      </x:c>
      <x:c r="E207" s="7" t="n">
        <x:v>2000</x:v>
      </x:c>
      <x:c r="F207" s="7" t="n">
        <x:v>1208.33</x:v>
      </x:c>
      <x:c r="G207" s="7" t="n">
        <x:v>8700</x:v>
      </x:c>
      <x:c r="H207" s="8" t="n">
        <x:v>20.17</x:v>
      </x:c>
      <x:c r="I207" s="8" t="n">
        <x:v>13.32</x:v>
      </x:c>
      <x:c r="J207" s="2" t="n">
        <x:v>100</x:v>
      </x:c>
      <x:c r="K207" s="9" t="n">
        <x:v>403.40000000000003</x:v>
      </x:c>
      <x:c r="L207" s="8" t="n">
        <x:v>11.89</x:v>
      </x:c>
      <x:c r="M207" s="8" t="n">
        <x:v>13.316800000000002</x:v>
      </x:c>
      <x:c r="N207" s="8"/>
      <x:c r="O207" s="2" t="n">
        <x:v>1</x:v>
      </x:c>
      <x:c r="P207" s="10" t="n">
        <x:v>45902</x:v>
      </x:c>
      <x:c r="Q207" s="10" t="n">
        <x:v>46148</x:v>
      </x:c>
      <x:c r="R207" s="2" t="str">
        <x:v>Same-product valuation: per 100</x:v>
      </x:c>
      <x:c r="S207" s="2" t="str">
        <x:v>Chris Lamitek Pouches priced product</x:v>
      </x:c>
      <x:c r="T207" s="15" t="n">
        <x:f>H207/J207</x:f>
        <x:v>0.20170000000000002</x:v>
      </x:c>
      <x:c r="U207" s="15" t="n">
        <x:f>IF(A207="WIRE",T207,IF(O207=1,I207*(1+IF(A207="POUC",Summary!$E$7,Summary!$K$7))/J207,"n.a."))</x:f>
        <x:v>0.21977999999999998</x:v>
      </x:c>
      <x:c r="V207" s="12" t="n">
        <x:f>SUM('PO detail'!$T$1535:$T$1539)</x:f>
        <x:v>2000</x:v>
      </x:c>
      <x:c r="W207" s="12" t="n">
        <x:f>SUMIFS('PO detail'!$T$1535:$T$1539,'PO detail'!$Q$1535:$Q$1539,"Baseline PO cost")</x:f>
        <x:v>0</x:v>
      </x:c>
      <x:c r="X207" s="12" t="n">
        <x:f>SUMIFS('PO detail'!$T$1535:$T$1539,'PO detail'!$Q$1535:$Q$1539,"Higher PO cost")</x:f>
        <x:v>2000</x:v>
      </x:c>
      <x:c r="Y207" s="12" t="n">
        <x:f>E207-W207-X207</x:f>
        <x:v>0</x:v>
      </x:c>
      <x:c r="Z207" s="16" t="n">
        <x:f>E207*T207</x:f>
        <x:v>403.40000000000003</x:v>
      </x:c>
      <x:c r="AA207" s="16" t="n">
        <x:f>W207*T207</x:f>
        <x:v>0</x:v>
      </x:c>
      <x:c r="AB207" s="16" t="n">
        <x:f>X207*T207</x:f>
        <x:v>403.40000000000003</x:v>
      </x:c>
      <x:c r="AC207" s="16" t="n">
        <x:f>Y207*T207</x:f>
        <x:v>0</x:v>
      </x:c>
      <x:c r="AD207" s="16" t="n">
        <x:f>K207-Z207</x:f>
        <x:v>0</x:v>
      </x:c>
      <x:c r="AE207" s="16" t="n">
        <x:f>IF(ISNUMBER(U207),E207*(U207-T207),"n.a.")</x:f>
        <x:v>36.15999999999991</x:v>
      </x:c>
      <x:c r="AF207" s="12" t="n">
        <x:f>G207-SUM('PO detail'!$U$1535:$U$1539)</x:f>
        <x:v>2700</x:v>
      </x:c>
      <x:c r="AG207" s="16" t="n">
        <x:f>IF(ISNUMBER(U207),0,Z207)</x:f>
        <x:v>0</x:v>
      </x:c>
      <x:c r="AH207" s="17" t="str">
        <x:f>IF(AND(A207="WIRE",ISNUMBER(N207)),H207-N207,"n.a.")</x:f>
        <x:v>n.a.</x:v>
      </x:c>
    </x:row>
    <x:row r="208" ht="22" customHeight="1">
      <x:c r="A208" s="2" t="str">
        <x:v>WIRE</x:v>
      </x:c>
      <x:c r="B208" s="2" t="str">
        <x:v>10</x:v>
      </x:c>
      <x:c r="C208" s="2" t="str">
        <x:v>DL001WHT</x:v>
      </x:c>
      <x:c r="D208" s="2" t="str">
        <x:v>Botac Industrial Limited</x:v>
      </x:c>
      <x:c r="E208" s="7" t="n">
        <x:v>9650</x:v>
      </x:c>
      <x:c r="F208" s="7" t="n">
        <x:v>1204.17</x:v>
      </x:c>
      <x:c r="G208" s="7" t="n">
        <x:v>9000</x:v>
      </x:c>
      <x:c r="H208" s="8" t="n">
        <x:v>19.14</x:v>
      </x:c>
      <x:c r="I208" s="8" t="n">
        <x:v>10.06</x:v>
      </x:c>
      <x:c r="J208" s="2" t="n">
        <x:v>100</x:v>
      </x:c>
      <x:c r="K208" s="9" t="n">
        <x:v>1847.01</x:v>
      </x:c>
      <x:c r="L208" s="8" t="n">
        <x:v>10.06</x:v>
      </x:c>
      <x:c r="M208" s="8"/>
      <x:c r="N208" s="8" t="n">
        <x:v>19.14</x:v>
      </x:c>
      <x:c r="O208" s="2" t="n">
        <x:v>1</x:v>
      </x:c>
      <x:c r="P208" s="10" t="n">
        <x:v>46237</x:v>
      </x:c>
      <x:c r="Q208" s="10" t="n">
        <x:v>44774</x:v>
      </x:c>
      <x:c r="R208" s="2" t="str">
        <x:v>Same-product valuation: per 100</x:v>
      </x:c>
      <x:c r="S208" s="2" t="str">
        <x:v>Hold current standard; Chris blended standards already applied</x:v>
      </x:c>
      <x:c r="T208" s="15" t="n">
        <x:f>H208/J208</x:f>
        <x:v>0.19140000000000001</x:v>
      </x:c>
      <x:c r="U208" s="15" t="n">
        <x:f>IF(A208="WIRE",T208,IF(O208=1,I208*(1+IF(A208="POUC",Summary!$E$7,Summary!$K$7))/J208,"n.a."))</x:f>
        <x:v>0.19140000000000001</x:v>
      </x:c>
      <x:c r="V208" s="12" t="n">
        <x:f>SUM('PO detail'!$T$1873:$T$1876)</x:f>
        <x:v>9650</x:v>
      </x:c>
      <x:c r="W208" s="12" t="n">
        <x:f>SUMIFS('PO detail'!$T$1873:$T$1876,'PO detail'!$Q$1873:$Q$1876,"Baseline PO cost")</x:f>
        <x:v>9650</x:v>
      </x:c>
      <x:c r="X208" s="12" t="n">
        <x:f>SUMIFS('PO detail'!$T$1873:$T$1876,'PO detail'!$Q$1873:$Q$1876,"Higher PO cost")</x:f>
        <x:v>0</x:v>
      </x:c>
      <x:c r="Y208" s="12" t="n">
        <x:f>E208-W208-X208</x:f>
        <x:v>0</x:v>
      </x:c>
      <x:c r="Z208" s="16" t="n">
        <x:f>E208*T208</x:f>
        <x:v>1847.0100000000002</x:v>
      </x:c>
      <x:c r="AA208" s="16" t="n">
        <x:f>W208*T208</x:f>
        <x:v>1847.0100000000002</x:v>
      </x:c>
      <x:c r="AB208" s="16" t="n">
        <x:f>X208*T208</x:f>
        <x:v>0</x:v>
      </x:c>
      <x:c r="AC208" s="16" t="n">
        <x:f>Y208*T208</x:f>
        <x:v>0</x:v>
      </x:c>
      <x:c r="AD208" s="16" t="n">
        <x:f>K208-Z208</x:f>
        <x:v>-2.2737367544323206e-13</x:v>
      </x:c>
      <x:c r="AE208" s="16" t="n">
        <x:f>IF(ISNUMBER(U208),E208*(U208-T208),"n.a.")</x:f>
        <x:v>0</x:v>
      </x:c>
      <x:c r="AF208" s="12" t="n">
        <x:f>G208-SUM('PO detail'!$U$1873:$U$1876)</x:f>
        <x:v>0</x:v>
      </x:c>
      <x:c r="AG208" s="16" t="n">
        <x:f>IF(ISNUMBER(U208),0,Z208)</x:f>
        <x:v>0</x:v>
      </x:c>
      <x:c r="AH208" s="17" t="n">
        <x:f>IF(AND(A208="WIRE",ISNUMBER(N208)),H208-N208,"n.a.")</x:f>
        <x:v>0</x:v>
      </x:c>
    </x:row>
    <x:row r="209" ht="22" customHeight="1">
      <x:c r="A209" s="2" t="str">
        <x:v>WIRE</x:v>
      </x:c>
      <x:c r="B209" s="2" t="str">
        <x:v>30</x:v>
      </x:c>
      <x:c r="C209" s="2" t="str">
        <x:v>DL078BLK</x:v>
      </x:c>
      <x:c r="D209" s="2" t="str">
        <x:v>Botac Industrial Limited</x:v>
      </x:c>
      <x:c r="E209" s="7" t="n">
        <x:v>0</x:v>
      </x:c>
      <x:c r="F209" s="7" t="n">
        <x:v>1200</x:v>
      </x:c>
      <x:c r="G209" s="7" t="n">
        <x:v>7000</x:v>
      </x:c>
      <x:c r="H209" s="8" t="n">
        <x:v>16.33</x:v>
      </x:c>
      <x:c r="I209" s="8" t="n">
        <x:v>0</x:v>
      </x:c>
      <x:c r="J209" s="2" t="n">
        <x:v>100</x:v>
      </x:c>
      <x:c r="K209" s="9" t="n">
        <x:v>0</x:v>
      </x:c>
      <x:c r="L209" s="8" t="n">
        <x:v>8.58</x:v>
      </x:c>
      <x:c r="M209" s="8"/>
      <x:c r="N209" s="8" t="n">
        <x:v>16.33</x:v>
      </x:c>
      <x:c r="O209" s="2" t="n">
        <x:v>1</x:v>
      </x:c>
      <x:c r="P209" s="10" t="n">
        <x:v>46237</x:v>
      </x:c>
      <x:c r="Q209" s="10" t="n">
        <x:v>44774</x:v>
      </x:c>
      <x:c r="R209" s="2" t="str">
        <x:v>Same-product valuation: per 100</x:v>
      </x:c>
      <x:c r="S209" s="2" t="str">
        <x:v>Hold current standard; Chris blended standards already applied</x:v>
      </x:c>
      <x:c r="T209" s="15" t="n">
        <x:f>H209/J209</x:f>
        <x:v>0.16329999999999997</x:v>
      </x:c>
      <x:c r="U209" s="15" t="n">
        <x:f>IF(A209="WIRE",T209,IF(O209=1,I209*(1+IF(A209="POUC",Summary!$E$7,Summary!$K$7))/J209,"n.a."))</x:f>
        <x:v>0.16329999999999997</x:v>
      </x:c>
      <x:c r="V209" s="12" t="n">
        <x:f>0</x:f>
        <x:v>0</x:v>
      </x:c>
      <x:c r="W209" s="12" t="n">
        <x:f>0</x:f>
        <x:v>0</x:v>
      </x:c>
      <x:c r="X209" s="12" t="n">
        <x:f>0</x:f>
        <x:v>0</x:v>
      </x:c>
      <x:c r="Y209" s="12" t="n">
        <x:f>E209-W209-X209</x:f>
        <x:v>0</x:v>
      </x:c>
      <x:c r="Z209" s="16" t="n">
        <x:f>E209*T209</x:f>
        <x:v>0</x:v>
      </x:c>
      <x:c r="AA209" s="16" t="n">
        <x:f>W209*T209</x:f>
        <x:v>0</x:v>
      </x:c>
      <x:c r="AB209" s="16" t="n">
        <x:f>X209*T209</x:f>
        <x:v>0</x:v>
      </x:c>
      <x:c r="AC209" s="16" t="n">
        <x:f>Y209*T209</x:f>
        <x:v>0</x:v>
      </x:c>
      <x:c r="AD209" s="16" t="n">
        <x:f>K209-Z209</x:f>
        <x:v>0</x:v>
      </x:c>
      <x:c r="AE209" s="16" t="n">
        <x:f>IF(ISNUMBER(U209),E209*(U209-T209),"n.a.")</x:f>
        <x:v>0</x:v>
      </x:c>
      <x:c r="AF209" s="12" t="n">
        <x:f>G209-0</x:f>
        <x:v>7000</x:v>
      </x:c>
      <x:c r="AG209" s="16" t="n">
        <x:f>IF(ISNUMBER(U209),0,Z209)</x:f>
        <x:v>0</x:v>
      </x:c>
      <x:c r="AH209" s="17" t="n">
        <x:f>IF(AND(A209="WIRE",ISNUMBER(N209)),H209-N209,"n.a.")</x:f>
        <x:v>0</x:v>
      </x:c>
    </x:row>
    <x:row r="210" ht="22" customHeight="1">
      <x:c r="A210" s="2" t="str">
        <x:v>WIRE</x:v>
      </x:c>
      <x:c r="B210" s="2" t="str">
        <x:v>10</x:v>
      </x:c>
      <x:c r="C210" s="2" t="str">
        <x:v>DL014GOLD</x:v>
      </x:c>
      <x:c r="D210" s="2" t="str">
        <x:v>Botac Industrial Limited</x:v>
      </x:c>
      <x:c r="E210" s="7" t="n">
        <x:v>6000</x:v>
      </x:c>
      <x:c r="F210" s="7" t="n">
        <x:v>1199.99</x:v>
      </x:c>
      <x:c r="G210" s="7" t="n">
        <x:v>22000</x:v>
      </x:c>
      <x:c r="H210" s="8" t="n">
        <x:v>3.63</x:v>
      </x:c>
      <x:c r="I210" s="8" t="n">
        <x:v>2.1</x:v>
      </x:c>
      <x:c r="J210" s="2" t="n">
        <x:v>100</x:v>
      </x:c>
      <x:c r="K210" s="9" t="n">
        <x:v>217.8</x:v>
      </x:c>
      <x:c r="L210" s="8" t="n">
        <x:v>2.1</x:v>
      </x:c>
      <x:c r="M210" s="8"/>
      <x:c r="N210" s="8" t="n">
        <x:v>3.63</x:v>
      </x:c>
      <x:c r="O210" s="2" t="n">
        <x:v>1</x:v>
      </x:c>
      <x:c r="P210" s="10" t="n">
        <x:v>46237</x:v>
      </x:c>
      <x:c r="Q210" s="10" t="n">
        <x:v>45881</x:v>
      </x:c>
      <x:c r="R210" s="2" t="str">
        <x:v>Same-product valuation: per 100</x:v>
      </x:c>
      <x:c r="S210" s="2" t="str">
        <x:v>Hold current standard; Chris blended standards already applied</x:v>
      </x:c>
      <x:c r="T210" s="15" t="n">
        <x:f>H210/J210</x:f>
        <x:v>0.0363</x:v>
      </x:c>
      <x:c r="U210" s="15" t="n">
        <x:f>IF(A210="WIRE",T210,IF(O210=1,I210*(1+IF(A210="POUC",Summary!$E$7,Summary!$K$7))/J210,"n.a."))</x:f>
        <x:v>0.0363</x:v>
      </x:c>
      <x:c r="V210" s="12" t="n">
        <x:f>SUM('PO detail'!$T$1899:$T$1901)</x:f>
        <x:v>6000</x:v>
      </x:c>
      <x:c r="W210" s="12" t="n">
        <x:f>SUMIFS('PO detail'!$T$1899:$T$1901,'PO detail'!$Q$1899:$Q$1901,"Baseline PO cost")</x:f>
        <x:v>6000</x:v>
      </x:c>
      <x:c r="X210" s="12" t="n">
        <x:f>SUMIFS('PO detail'!$T$1899:$T$1901,'PO detail'!$Q$1899:$Q$1901,"Higher PO cost")</x:f>
        <x:v>0</x:v>
      </x:c>
      <x:c r="Y210" s="12" t="n">
        <x:f>E210-W210-X210</x:f>
        <x:v>0</x:v>
      </x:c>
      <x:c r="Z210" s="16" t="n">
        <x:f>E210*T210</x:f>
        <x:v>217.79999999999998</x:v>
      </x:c>
      <x:c r="AA210" s="16" t="n">
        <x:f>W210*T210</x:f>
        <x:v>217.79999999999998</x:v>
      </x:c>
      <x:c r="AB210" s="16" t="n">
        <x:f>X210*T210</x:f>
        <x:v>0</x:v>
      </x:c>
      <x:c r="AC210" s="16" t="n">
        <x:f>Y210*T210</x:f>
        <x:v>0</x:v>
      </x:c>
      <x:c r="AD210" s="16" t="n">
        <x:f>K210-Z210</x:f>
        <x:v>2.842170943040401e-14</x:v>
      </x:c>
      <x:c r="AE210" s="16" t="n">
        <x:f>IF(ISNUMBER(U210),E210*(U210-T210),"n.a.")</x:f>
        <x:v>0</x:v>
      </x:c>
      <x:c r="AF210" s="12" t="n">
        <x:f>G210-SUM('PO detail'!$U$1899:$U$1901)</x:f>
        <x:v>0</x:v>
      </x:c>
      <x:c r="AG210" s="16" t="n">
        <x:f>IF(ISNUMBER(U210),0,Z210)</x:f>
        <x:v>0</x:v>
      </x:c>
      <x:c r="AH210" s="17" t="n">
        <x:f>IF(AND(A210="WIRE",ISNUMBER(N210)),H210-N210,"n.a.")</x:f>
        <x:v>0</x:v>
      </x:c>
    </x:row>
    <x:row r="211" ht="22" customHeight="1">
      <x:c r="A211" s="2" t="str">
        <x:v>COIL</x:v>
      </x:c>
      <x:c r="B211" s="2" t="str">
        <x:v>60</x:v>
      </x:c>
      <x:c r="C211" s="2" t="str">
        <x:v>12NAV12-4</x:v>
      </x:c>
      <x:c r="D211" s="2" t="str">
        <x:v>**PAY ACH** PVC SPIRAL SUPPLY</x:v>
      </x:c>
      <x:c r="E211" s="7" t="n">
        <x:v>6600</x:v>
      </x:c>
      <x:c r="F211" s="7" t="n">
        <x:v>1191.67</x:v>
      </x:c>
      <x:c r="G211" s="7" t="n">
        <x:v>0</x:v>
      </x:c>
      <x:c r="H211" s="8" t="n">
        <x:v>7.17</x:v>
      </x:c>
      <x:c r="I211" s="8" t="n">
        <x:v>6.36</x:v>
      </x:c>
      <x:c r="J211" s="2" t="n">
        <x:v>100</x:v>
      </x:c>
      <x:c r="K211" s="9" t="n">
        <x:v>473.22</x:v>
      </x:c>
      <x:c r="L211" s="8" t="n">
        <x:v>6.36</x:v>
      </x:c>
      <x:c r="M211" s="8"/>
      <x:c r="N211" s="8"/>
      <x:c r="O211" s="2" t="n">
        <x:v>1</x:v>
      </x:c>
      <x:c r="P211" s="10" t="n">
        <x:v>46143</x:v>
      </x:c>
      <x:c r="Q211" s="10" t="n">
        <x:v>45810</x:v>
      </x:c>
      <x:c r="R211" s="2" t="str">
        <x:v>Same-product valuation: per 100</x:v>
      </x:c>
      <x:c r="S211" s="2" t="str">
        <x:v>Chris PVC Coil priced product</x:v>
      </x:c>
      <x:c r="T211" s="15" t="n">
        <x:f>H211/J211</x:f>
        <x:v>0.0717</x:v>
      </x:c>
      <x:c r="U211" s="15" t="n">
        <x:f>IF(A211="WIRE",T211,IF(O211=1,I211*(1+IF(A211="POUC",Summary!$E$7,Summary!$K$7))/J211,"n.a."))</x:f>
        <x:v>0.07027800000000001</x:v>
      </x:c>
      <x:c r="V211" s="12" t="n">
        <x:f>SUM('PO detail'!$T$1074:$T$1076)</x:f>
        <x:v>6600</x:v>
      </x:c>
      <x:c r="W211" s="12" t="n">
        <x:f>SUMIFS('PO detail'!$T$1074:$T$1076,'PO detail'!$Q$1074:$Q$1076,"Baseline PO cost")</x:f>
        <x:v>6600</x:v>
      </x:c>
      <x:c r="X211" s="12" t="n">
        <x:f>SUMIFS('PO detail'!$T$1074:$T$1076,'PO detail'!$Q$1074:$Q$1076,"Higher PO cost")</x:f>
        <x:v>0</x:v>
      </x:c>
      <x:c r="Y211" s="12" t="n">
        <x:f>E211-W211-X211</x:f>
        <x:v>0</x:v>
      </x:c>
      <x:c r="Z211" s="16" t="n">
        <x:f>E211*T211</x:f>
        <x:v>473.22</x:v>
      </x:c>
      <x:c r="AA211" s="16" t="n">
        <x:f>W211*T211</x:f>
        <x:v>473.22</x:v>
      </x:c>
      <x:c r="AB211" s="16" t="n">
        <x:f>X211*T211</x:f>
        <x:v>0</x:v>
      </x:c>
      <x:c r="AC211" s="16" t="n">
        <x:f>Y211*T211</x:f>
        <x:v>0</x:v>
      </x:c>
      <x:c r="AD211" s="16" t="n">
        <x:f>K211-Z211</x:f>
        <x:v>0</x:v>
      </x:c>
      <x:c r="AE211" s="16" t="n">
        <x:f>IF(ISNUMBER(U211),E211*(U211-T211),"n.a.")</x:f>
        <x:v>-9.385199999999951</x:v>
      </x:c>
      <x:c r="AF211" s="12" t="n">
        <x:f>G211-SUM('PO detail'!$U$1074:$U$1076)</x:f>
        <x:v>0</x:v>
      </x:c>
      <x:c r="AG211" s="16" t="n">
        <x:f>IF(ISNUMBER(U211),0,Z211)</x:f>
        <x:v>0</x:v>
      </x:c>
      <x:c r="AH211" s="17" t="str">
        <x:f>IF(AND(A211="WIRE",ISNUMBER(N211)),H211-N211,"n.a.")</x:f>
        <x:v>n.a.</x:v>
      </x:c>
    </x:row>
    <x:row r="212" ht="22" customHeight="1">
      <x:c r="A212" s="2" t="str">
        <x:v>COIL</x:v>
      </x:c>
      <x:c r="B212" s="2" t="str">
        <x:v>60</x:v>
      </x:c>
      <x:c r="C212" s="2" t="str">
        <x:v>38BLK12-4</x:v>
      </x:c>
      <x:c r="D212" s="2" t="str">
        <x:v>**PAY ACH** PVC SPIRAL SUPPLY</x:v>
      </x:c>
      <x:c r="E212" s="7" t="n">
        <x:v>100</x:v>
      </x:c>
      <x:c r="F212" s="7" t="n">
        <x:v>1175</x:v>
      </x:c>
      <x:c r="G212" s="7" t="n">
        <x:v>4800</x:v>
      </x:c>
      <x:c r="H212" s="8" t="n">
        <x:v>27.79</x:v>
      </x:c>
      <x:c r="I212" s="8" t="n">
        <x:v>24.64</x:v>
      </x:c>
      <x:c r="J212" s="2" t="n">
        <x:v>100</x:v>
      </x:c>
      <x:c r="K212" s="9" t="n">
        <x:v>27.79</x:v>
      </x:c>
      <x:c r="L212" s="8" t="n">
        <x:v>24.64</x:v>
      </x:c>
      <x:c r="M212" s="8"/>
      <x:c r="N212" s="8"/>
      <x:c r="O212" s="2" t="n">
        <x:v>1</x:v>
      </x:c>
      <x:c r="P212" s="10" t="n">
        <x:v>46143</x:v>
      </x:c>
      <x:c r="Q212" s="10" t="n">
        <x:v>45810</x:v>
      </x:c>
      <x:c r="R212" s="2" t="str">
        <x:v>Same-product valuation: per 100</x:v>
      </x:c>
      <x:c r="S212" s="2" t="str">
        <x:v>Chris PVC Coil priced product</x:v>
      </x:c>
      <x:c r="T212" s="15" t="n">
        <x:f>H212/J212</x:f>
        <x:v>0.2779</x:v>
      </x:c>
      <x:c r="U212" s="15" t="n">
        <x:f>IF(A212="WIRE",T212,IF(O212=1,I212*(1+IF(A212="POUC",Summary!$E$7,Summary!$K$7))/J212,"n.a."))</x:f>
        <x:v>0.272272</x:v>
      </x:c>
      <x:c r="V212" s="12" t="n">
        <x:f>SUM('PO detail'!$T$1308:$T$1314)</x:f>
        <x:v>100</x:v>
      </x:c>
      <x:c r="W212" s="12" t="n">
        <x:f>SUMIFS('PO detail'!$T$1308:$T$1314,'PO detail'!$Q$1308:$Q$1314,"Baseline PO cost")</x:f>
        <x:v>100</x:v>
      </x:c>
      <x:c r="X212" s="12" t="n">
        <x:f>SUMIFS('PO detail'!$T$1308:$T$1314,'PO detail'!$Q$1308:$Q$1314,"Higher PO cost")</x:f>
        <x:v>0</x:v>
      </x:c>
      <x:c r="Y212" s="12" t="n">
        <x:f>E212-W212-X212</x:f>
        <x:v>0</x:v>
      </x:c>
      <x:c r="Z212" s="16" t="n">
        <x:f>E212*T212</x:f>
        <x:v>27.79</x:v>
      </x:c>
      <x:c r="AA212" s="16" t="n">
        <x:f>W212*T212</x:f>
        <x:v>27.79</x:v>
      </x:c>
      <x:c r="AB212" s="16" t="n">
        <x:f>X212*T212</x:f>
        <x:v>0</x:v>
      </x:c>
      <x:c r="AC212" s="16" t="n">
        <x:f>Y212*T212</x:f>
        <x:v>0</x:v>
      </x:c>
      <x:c r="AD212" s="16" t="n">
        <x:f>K212-Z212</x:f>
        <x:v>0</x:v>
      </x:c>
      <x:c r="AE212" s="16" t="n">
        <x:f>IF(ISNUMBER(U212),E212*(U212-T212),"n.a.")</x:f>
        <x:v>-0.5627999999999966</x:v>
      </x:c>
      <x:c r="AF212" s="12" t="n">
        <x:f>G212-SUM('PO detail'!$U$1308:$U$1314)</x:f>
        <x:v>0</x:v>
      </x:c>
      <x:c r="AG212" s="16" t="n">
        <x:f>IF(ISNUMBER(U212),0,Z212)</x:f>
        <x:v>0</x:v>
      </x:c>
      <x:c r="AH212" s="17" t="str">
        <x:f>IF(AND(A212="WIRE",ISNUMBER(N212)),H212-N212,"n.a.")</x:f>
        <x:v>n.a.</x:v>
      </x:c>
    </x:row>
    <x:row r="213" ht="22" customHeight="1">
      <x:c r="A213" s="2" t="str">
        <x:v>WIRE</x:v>
      </x:c>
      <x:c r="B213" s="2" t="str">
        <x:v>10</x:v>
      </x:c>
      <x:c r="C213" s="2" t="str">
        <x:v>DL058GOLD</x:v>
      </x:c>
      <x:c r="D213" s="2" t="str">
        <x:v>Botac Industrial Limited</x:v>
      </x:c>
      <x:c r="E213" s="7" t="n">
        <x:v>7000</x:v>
      </x:c>
      <x:c r="F213" s="7" t="n">
        <x:v>1150.01</x:v>
      </x:c>
      <x:c r="G213" s="7" t="n">
        <x:v>24000</x:v>
      </x:c>
      <x:c r="H213" s="8" t="n">
        <x:v>10.82</x:v>
      </x:c>
      <x:c r="I213" s="8" t="n">
        <x:v>6.28</x:v>
      </x:c>
      <x:c r="J213" s="2" t="n">
        <x:v>100</x:v>
      </x:c>
      <x:c r="K213" s="9" t="n">
        <x:v>757.4</x:v>
      </x:c>
      <x:c r="L213" s="8" t="n">
        <x:v>6.28</x:v>
      </x:c>
      <x:c r="M213" s="8"/>
      <x:c r="N213" s="8" t="n">
        <x:v>10.82</x:v>
      </x:c>
      <x:c r="O213" s="2" t="n">
        <x:v>1</x:v>
      </x:c>
      <x:c r="P213" s="10" t="n">
        <x:v>46237</x:v>
      </x:c>
      <x:c r="Q213" s="10" t="n">
        <x:v>45881</x:v>
      </x:c>
      <x:c r="R213" s="2" t="str">
        <x:v>Same-product valuation: per 100</x:v>
      </x:c>
      <x:c r="S213" s="2" t="str">
        <x:v>Hold current standard; Chris blended standards already applied</x:v>
      </x:c>
      <x:c r="T213" s="15" t="n">
        <x:f>H213/J213</x:f>
        <x:v>0.1082</x:v>
      </x:c>
      <x:c r="U213" s="15" t="n">
        <x:f>IF(A213="WIRE",T213,IF(O213=1,I213*(1+IF(A213="POUC",Summary!$E$7,Summary!$K$7))/J213,"n.a."))</x:f>
        <x:v>0.1082</x:v>
      </x:c>
      <x:c r="V213" s="12" t="n">
        <x:f>SUM('PO detail'!$T$1950:$T$1952)</x:f>
        <x:v>7000</x:v>
      </x:c>
      <x:c r="W213" s="12" t="n">
        <x:f>SUMIFS('PO detail'!$T$1950:$T$1952,'PO detail'!$Q$1950:$Q$1952,"Baseline PO cost")</x:f>
        <x:v>7000</x:v>
      </x:c>
      <x:c r="X213" s="12" t="n">
        <x:f>SUMIFS('PO detail'!$T$1950:$T$1952,'PO detail'!$Q$1950:$Q$1952,"Higher PO cost")</x:f>
        <x:v>0</x:v>
      </x:c>
      <x:c r="Y213" s="12" t="n">
        <x:f>E213-W213-X213</x:f>
        <x:v>0</x:v>
      </x:c>
      <x:c r="Z213" s="16" t="n">
        <x:f>E213*T213</x:f>
        <x:v>757.4</x:v>
      </x:c>
      <x:c r="AA213" s="16" t="n">
        <x:f>W213*T213</x:f>
        <x:v>757.4</x:v>
      </x:c>
      <x:c r="AB213" s="16" t="n">
        <x:f>X213*T213</x:f>
        <x:v>0</x:v>
      </x:c>
      <x:c r="AC213" s="16" t="n">
        <x:f>Y213*T213</x:f>
        <x:v>0</x:v>
      </x:c>
      <x:c r="AD213" s="16" t="n">
        <x:f>K213-Z213</x:f>
        <x:v>0</x:v>
      </x:c>
      <x:c r="AE213" s="16" t="n">
        <x:f>IF(ISNUMBER(U213),E213*(U213-T213),"n.a.")</x:f>
        <x:v>0</x:v>
      </x:c>
      <x:c r="AF213" s="12" t="n">
        <x:f>G213-SUM('PO detail'!$U$1950:$U$1952)</x:f>
        <x:v>0</x:v>
      </x:c>
      <x:c r="AG213" s="16" t="n">
        <x:f>IF(ISNUMBER(U213),0,Z213)</x:f>
        <x:v>0</x:v>
      </x:c>
      <x:c r="AH213" s="17" t="n">
        <x:f>IF(AND(A213="WIRE",ISNUMBER(N213)),H213-N213,"n.a.")</x:f>
        <x:v>0</x:v>
      </x:c>
    </x:row>
    <x:row r="214" ht="22" customHeight="1">
      <x:c r="A214" s="2" t="str">
        <x:v>POUC</x:v>
      </x:c>
      <x:c r="B214" s="2" t="str">
        <x:v>10</x:v>
      </x:c>
      <x:c r="C214" s="2" t="str">
        <x:v>KEY10</x:v>
      </x:c>
      <x:c r="D214" s="2" t="str">
        <x:v>LAMITEK USA, INC.</x:v>
      </x:c>
      <x:c r="E214" s="7" t="n">
        <x:v>6000</x:v>
      </x:c>
      <x:c r="F214" s="7" t="n">
        <x:v>1150</x:v>
      </x:c>
      <x:c r="G214" s="7" t="n">
        <x:v>10000</x:v>
      </x:c>
      <x:c r="H214" s="8" t="n">
        <x:v>1.51</x:v>
      </x:c>
      <x:c r="I214" s="8" t="n">
        <x:v>1</x:v>
      </x:c>
      <x:c r="J214" s="2" t="n">
        <x:v>100</x:v>
      </x:c>
      <x:c r="K214" s="9" t="n">
        <x:v>90.60000000000001</x:v>
      </x:c>
      <x:c r="L214" s="8" t="n">
        <x:v>0.89</x:v>
      </x:c>
      <x:c r="M214" s="8" t="n">
        <x:v>0.9968000000000001</x:v>
      </x:c>
      <x:c r="N214" s="8"/>
      <x:c r="O214" s="2" t="n">
        <x:v>1</x:v>
      </x:c>
      <x:c r="P214" s="10" t="n">
        <x:v>45902</x:v>
      </x:c>
      <x:c r="Q214" s="10" t="n">
        <x:v>46148</x:v>
      </x:c>
      <x:c r="R214" s="2" t="str">
        <x:v>Same-product valuation: per 100</x:v>
      </x:c>
      <x:c r="S214" s="2" t="str">
        <x:v>Chris Lamitek Pouches priced product</x:v>
      </x:c>
      <x:c r="T214" s="15" t="n">
        <x:f>H214/J214</x:f>
        <x:v>0.0151</x:v>
      </x:c>
      <x:c r="U214" s="15" t="n">
        <x:f>IF(A214="WIRE",T214,IF(O214=1,I214*(1+IF(A214="POUC",Summary!$E$7,Summary!$K$7))/J214,"n.a."))</x:f>
        <x:v>0.0165</x:v>
      </x:c>
      <x:c r="V214" s="12" t="n">
        <x:f>SUM('PO detail'!$T$1476:$T$1478)</x:f>
        <x:v>5000</x:v>
      </x:c>
      <x:c r="W214" s="12" t="n">
        <x:f>SUMIFS('PO detail'!$T$1476:$T$1478,'PO detail'!$Q$1476:$Q$1478,"Baseline PO cost")</x:f>
        <x:v>5000</x:v>
      </x:c>
      <x:c r="X214" s="12" t="n">
        <x:f>SUMIFS('PO detail'!$T$1476:$T$1478,'PO detail'!$Q$1476:$Q$1478,"Higher PO cost")</x:f>
        <x:v>0</x:v>
      </x:c>
      <x:c r="Y214" s="12" t="n">
        <x:f>E214-W214-X214</x:f>
        <x:v>1000</x:v>
      </x:c>
      <x:c r="Z214" s="16" t="n">
        <x:f>E214*T214</x:f>
        <x:v>90.60000000000001</x:v>
      </x:c>
      <x:c r="AA214" s="16" t="n">
        <x:f>W214*T214</x:f>
        <x:v>75.5</x:v>
      </x:c>
      <x:c r="AB214" s="16" t="n">
        <x:f>X214*T214</x:f>
        <x:v>0</x:v>
      </x:c>
      <x:c r="AC214" s="16" t="n">
        <x:f>Y214*T214</x:f>
        <x:v>15.100000000000001</x:v>
      </x:c>
      <x:c r="AD214" s="16" t="n">
        <x:f>K214-Z214</x:f>
        <x:v>0</x:v>
      </x:c>
      <x:c r="AE214" s="16" t="n">
        <x:f>IF(ISNUMBER(U214),E214*(U214-T214),"n.a.")</x:f>
        <x:v>8.4</x:v>
      </x:c>
      <x:c r="AF214" s="12" t="n">
        <x:f>G214-SUM('PO detail'!$U$1476:$U$1478)</x:f>
        <x:v>0</x:v>
      </x:c>
      <x:c r="AG214" s="16" t="n">
        <x:f>IF(ISNUMBER(U214),0,Z214)</x:f>
        <x:v>0</x:v>
      </x:c>
      <x:c r="AH214" s="17" t="str">
        <x:f>IF(AND(A214="WIRE",ISNUMBER(N214)),H214-N214,"n.a.")</x:f>
        <x:v>n.a.</x:v>
      </x:c>
    </x:row>
    <x:row r="215" ht="22" customHeight="1">
      <x:c r="A215" s="2" t="str">
        <x:v>COIL</x:v>
      </x:c>
      <x:c r="B215" s="2" t="str">
        <x:v>10</x:v>
      </x:c>
      <x:c r="C215" s="2" t="str">
        <x:v>28WHT12-4</x:v>
      </x:c>
      <x:c r="D215" s="2" t="str">
        <x:v>**PAY ACH** PVC SPIRAL SUPPLY</x:v>
      </x:c>
      <x:c r="E215" s="7" t="n">
        <x:v>6200</x:v>
      </x:c>
      <x:c r="F215" s="7" t="n">
        <x:v>1141.67</x:v>
      </x:c>
      <x:c r="G215" s="7" t="n">
        <x:v>0</x:v>
      </x:c>
      <x:c r="H215" s="8" t="n">
        <x:v>23.27</x:v>
      </x:c>
      <x:c r="I215" s="8" t="n">
        <x:v>20.63</x:v>
      </x:c>
      <x:c r="J215" s="2" t="n">
        <x:v>100</x:v>
      </x:c>
      <x:c r="K215" s="9" t="n">
        <x:v>1442.74</x:v>
      </x:c>
      <x:c r="L215" s="8" t="n">
        <x:v>20.63</x:v>
      </x:c>
      <x:c r="M215" s="8"/>
      <x:c r="N215" s="8"/>
      <x:c r="O215" s="2" t="n">
        <x:v>1</x:v>
      </x:c>
      <x:c r="P215" s="10" t="n">
        <x:v>46143</x:v>
      </x:c>
      <x:c r="Q215" s="10" t="n">
        <x:v>45810</x:v>
      </x:c>
      <x:c r="R215" s="2" t="str">
        <x:v>Same-product valuation: per 100</x:v>
      </x:c>
      <x:c r="S215" s="2" t="str">
        <x:v>Chris PVC Coil priced product</x:v>
      </x:c>
      <x:c r="T215" s="15" t="n">
        <x:f>H215/J215</x:f>
        <x:v>0.2327</x:v>
      </x:c>
      <x:c r="U215" s="15" t="n">
        <x:f>IF(A215="WIRE",T215,IF(O215=1,I215*(1+IF(A215="POUC",Summary!$E$7,Summary!$K$7))/J215,"n.a."))</x:f>
        <x:v>0.22796149999999998</x:v>
      </x:c>
      <x:c r="V215" s="12" t="n">
        <x:f>SUM('PO detail'!$T$370:$T$376)</x:f>
        <x:v>6200</x:v>
      </x:c>
      <x:c r="W215" s="12" t="n">
        <x:f>SUMIFS('PO detail'!$T$370:$T$376,'PO detail'!$Q$370:$Q$376,"Baseline PO cost")</x:f>
        <x:v>6200</x:v>
      </x:c>
      <x:c r="X215" s="12" t="n">
        <x:f>SUMIFS('PO detail'!$T$370:$T$376,'PO detail'!$Q$370:$Q$376,"Higher PO cost")</x:f>
        <x:v>0</x:v>
      </x:c>
      <x:c r="Y215" s="12" t="n">
        <x:f>E215-W215-X215</x:f>
        <x:v>0</x:v>
      </x:c>
      <x:c r="Z215" s="16" t="n">
        <x:f>E215*T215</x:f>
        <x:v>1442.74</x:v>
      </x:c>
      <x:c r="AA215" s="16" t="n">
        <x:f>W215*T215</x:f>
        <x:v>1442.74</x:v>
      </x:c>
      <x:c r="AB215" s="16" t="n">
        <x:f>X215*T215</x:f>
        <x:v>0</x:v>
      </x:c>
      <x:c r="AC215" s="16" t="n">
        <x:f>Y215*T215</x:f>
        <x:v>0</x:v>
      </x:c>
      <x:c r="AD215" s="16" t="n">
        <x:f>K215-Z215</x:f>
        <x:v>0</x:v>
      </x:c>
      <x:c r="AE215" s="16" t="n">
        <x:f>IF(ISNUMBER(U215),E215*(U215-T215),"n.a.")</x:f>
        <x:v>-29.37870000000004</x:v>
      </x:c>
      <x:c r="AF215" s="12" t="n">
        <x:f>G215-SUM('PO detail'!$U$370:$U$376)</x:f>
        <x:v>0</x:v>
      </x:c>
      <x:c r="AG215" s="16" t="n">
        <x:f>IF(ISNUMBER(U215),0,Z215)</x:f>
        <x:v>0</x:v>
      </x:c>
      <x:c r="AH215" s="17" t="str">
        <x:f>IF(AND(A215="WIRE",ISNUMBER(N215)),H215-N215,"n.a.")</x:f>
        <x:v>n.a.</x:v>
      </x:c>
    </x:row>
    <x:row r="216" ht="22" customHeight="1">
      <x:c r="A216" s="2" t="str">
        <x:v>COIL</x:v>
      </x:c>
      <x:c r="B216" s="2" t="str">
        <x:v>60</x:v>
      </x:c>
      <x:c r="C216" s="2" t="str">
        <x:v>40BLK12-4</x:v>
      </x:c>
      <x:c r="D216" s="2" t="str">
        <x:v>**PAY ACH** PVC SPIRAL SUPPLY</x:v>
      </x:c>
      <x:c r="E216" s="7" t="n">
        <x:v>1950</x:v>
      </x:c>
      <x:c r="F216" s="7" t="n">
        <x:v>1137.5</x:v>
      </x:c>
      <x:c r="G216" s="7" t="n">
        <x:v>3000</x:v>
      </x:c>
      <x:c r="H216" s="8" t="n">
        <x:v>30.67</x:v>
      </x:c>
      <x:c r="I216" s="8" t="n">
        <x:v>27.2</x:v>
      </x:c>
      <x:c r="J216" s="2" t="n">
        <x:v>100</x:v>
      </x:c>
      <x:c r="K216" s="9" t="n">
        <x:v>598.065</x:v>
      </x:c>
      <x:c r="L216" s="8" t="n">
        <x:v>27.2</x:v>
      </x:c>
      <x:c r="M216" s="8"/>
      <x:c r="N216" s="8"/>
      <x:c r="O216" s="2" t="n">
        <x:v>1</x:v>
      </x:c>
      <x:c r="P216" s="10" t="n">
        <x:v>46143</x:v>
      </x:c>
      <x:c r="Q216" s="10" t="n">
        <x:v>45810</x:v>
      </x:c>
      <x:c r="R216" s="2" t="str">
        <x:v>Same-product valuation: per 100</x:v>
      </x:c>
      <x:c r="S216" s="2" t="str">
        <x:v>Chris PVC Coil priced product</x:v>
      </x:c>
      <x:c r="T216" s="15" t="n">
        <x:f>H216/J216</x:f>
        <x:v>0.30670000000000003</x:v>
      </x:c>
      <x:c r="U216" s="15" t="n">
        <x:f>IF(A216="WIRE",T216,IF(O216=1,I216*(1+IF(A216="POUC",Summary!$E$7,Summary!$K$7))/J216,"n.a."))</x:f>
        <x:v>0.30056</x:v>
      </x:c>
      <x:c r="V216" s="12" t="n">
        <x:f>SUM('PO detail'!$T$1315:$T$1320)</x:f>
        <x:v>1950</x:v>
      </x:c>
      <x:c r="W216" s="12" t="n">
        <x:f>SUMIFS('PO detail'!$T$1315:$T$1320,'PO detail'!$Q$1315:$Q$1320,"Baseline PO cost")</x:f>
        <x:v>1950</x:v>
      </x:c>
      <x:c r="X216" s="12" t="n">
        <x:f>SUMIFS('PO detail'!$T$1315:$T$1320,'PO detail'!$Q$1315:$Q$1320,"Higher PO cost")</x:f>
        <x:v>0</x:v>
      </x:c>
      <x:c r="Y216" s="12" t="n">
        <x:f>E216-W216-X216</x:f>
        <x:v>0</x:v>
      </x:c>
      <x:c r="Z216" s="16" t="n">
        <x:f>E216*T216</x:f>
        <x:v>598.065</x:v>
      </x:c>
      <x:c r="AA216" s="16" t="n">
        <x:f>W216*T216</x:f>
        <x:v>598.065</x:v>
      </x:c>
      <x:c r="AB216" s="16" t="n">
        <x:f>X216*T216</x:f>
        <x:v>0</x:v>
      </x:c>
      <x:c r="AC216" s="16" t="n">
        <x:f>Y216*T216</x:f>
        <x:v>0</x:v>
      </x:c>
      <x:c r="AD216" s="16" t="n">
        <x:f>K216-Z216</x:f>
        <x:v>0</x:v>
      </x:c>
      <x:c r="AE216" s="16" t="n">
        <x:f>IF(ISNUMBER(U216),E216*(U216-T216),"n.a.")</x:f>
        <x:v>-11.973000000000066</x:v>
      </x:c>
      <x:c r="AF216" s="12" t="n">
        <x:f>G216-SUM('PO detail'!$U$1315:$U$1320)</x:f>
        <x:v>0</x:v>
      </x:c>
      <x:c r="AG216" s="16" t="n">
        <x:f>IF(ISNUMBER(U216),0,Z216)</x:f>
        <x:v>0</x:v>
      </x:c>
      <x:c r="AH216" s="17" t="str">
        <x:f>IF(AND(A216="WIRE",ISNUMBER(N216)),H216-N216,"n.a.")</x:f>
        <x:v>n.a.</x:v>
      </x:c>
    </x:row>
    <x:row r="217" ht="22" customHeight="1">
      <x:c r="A217" s="2" t="str">
        <x:v>COIL</x:v>
      </x:c>
      <x:c r="B217" s="2" t="str">
        <x:v>10</x:v>
      </x:c>
      <x:c r="C217" s="2" t="str">
        <x:v>25WHT12-4</x:v>
      </x:c>
      <x:c r="D217" s="2" t="str">
        <x:v>**PAY ACH** PVC SPIRAL SUPPLY</x:v>
      </x:c>
      <x:c r="E217" s="7" t="n">
        <x:v>3000</x:v>
      </x:c>
      <x:c r="F217" s="7" t="n">
        <x:v>1133.33</x:v>
      </x:c>
      <x:c r="G217" s="7" t="n">
        <x:v>1200</x:v>
      </x:c>
      <x:c r="H217" s="8" t="n">
        <x:v>21.44</x:v>
      </x:c>
      <x:c r="I217" s="8" t="n">
        <x:v>19.01</x:v>
      </x:c>
      <x:c r="J217" s="2" t="n">
        <x:v>100</x:v>
      </x:c>
      <x:c r="K217" s="9" t="n">
        <x:v>643.2</x:v>
      </x:c>
      <x:c r="L217" s="8" t="n">
        <x:v>19.01</x:v>
      </x:c>
      <x:c r="M217" s="8"/>
      <x:c r="N217" s="8"/>
      <x:c r="O217" s="2" t="n">
        <x:v>1</x:v>
      </x:c>
      <x:c r="P217" s="10" t="n">
        <x:v>46143</x:v>
      </x:c>
      <x:c r="Q217" s="10" t="n">
        <x:v>45810</x:v>
      </x:c>
      <x:c r="R217" s="2" t="str">
        <x:v>Same-product valuation: per 100</x:v>
      </x:c>
      <x:c r="S217" s="2" t="str">
        <x:v>Chris PVC Coil priced product</x:v>
      </x:c>
      <x:c r="T217" s="15" t="n">
        <x:f>H217/J217</x:f>
        <x:v>0.2144</x:v>
      </x:c>
      <x:c r="U217" s="15" t="n">
        <x:f>IF(A217="WIRE",T217,IF(O217=1,I217*(1+IF(A217="POUC",Summary!$E$7,Summary!$K$7))/J217,"n.a."))</x:f>
        <x:v>0.2100605</x:v>
      </x:c>
      <x:c r="V217" s="12" t="n">
        <x:f>SUM('PO detail'!$T$349:$T$354)</x:f>
        <x:v>3000</x:v>
      </x:c>
      <x:c r="W217" s="12" t="n">
        <x:f>SUMIFS('PO detail'!$T$349:$T$354,'PO detail'!$Q$349:$Q$354,"Baseline PO cost")</x:f>
        <x:v>3000</x:v>
      </x:c>
      <x:c r="X217" s="12" t="n">
        <x:f>SUMIFS('PO detail'!$T$349:$T$354,'PO detail'!$Q$349:$Q$354,"Higher PO cost")</x:f>
        <x:v>0</x:v>
      </x:c>
      <x:c r="Y217" s="12" t="n">
        <x:f>E217-W217-X217</x:f>
        <x:v>0</x:v>
      </x:c>
      <x:c r="Z217" s="16" t="n">
        <x:f>E217*T217</x:f>
        <x:v>643.2</x:v>
      </x:c>
      <x:c r="AA217" s="16" t="n">
        <x:f>W217*T217</x:f>
        <x:v>643.2</x:v>
      </x:c>
      <x:c r="AB217" s="16" t="n">
        <x:f>X217*T217</x:f>
        <x:v>0</x:v>
      </x:c>
      <x:c r="AC217" s="16" t="n">
        <x:f>Y217*T217</x:f>
        <x:v>0</x:v>
      </x:c>
      <x:c r="AD217" s="16" t="n">
        <x:f>K217-Z217</x:f>
        <x:v>0</x:v>
      </x:c>
      <x:c r="AE217" s="16" t="n">
        <x:f>IF(ISNUMBER(U217),E217*(U217-T217),"n.a.")</x:f>
        <x:v>-13.018499999999989</x:v>
      </x:c>
      <x:c r="AF217" s="12" t="n">
        <x:f>G217-SUM('PO detail'!$U$349:$U$354)</x:f>
        <x:v>0</x:v>
      </x:c>
      <x:c r="AG217" s="16" t="n">
        <x:f>IF(ISNUMBER(U217),0,Z217)</x:f>
        <x:v>0</x:v>
      </x:c>
      <x:c r="AH217" s="17" t="str">
        <x:f>IF(AND(A217="WIRE",ISNUMBER(N217)),H217-N217,"n.a.")</x:f>
        <x:v>n.a.</x:v>
      </x:c>
    </x:row>
    <x:row r="218" ht="22" customHeight="1">
      <x:c r="A218" s="2" t="str">
        <x:v>COIL</x:v>
      </x:c>
      <x:c r="B218" s="2" t="str">
        <x:v>10</x:v>
      </x:c>
      <x:c r="C218" s="2" t="str">
        <x:v>7NAV12-4</x:v>
      </x:c>
      <x:c r="D218" s="2" t="str">
        <x:v>**PAY ACH** PVC SPIRAL SUPPLY</x:v>
      </x:c>
      <x:c r="E218" s="7" t="n">
        <x:v>5600</x:v>
      </x:c>
      <x:c r="F218" s="7" t="n">
        <x:v>1133.33</x:v>
      </x:c>
      <x:c r="G218" s="7" t="n">
        <x:v>0</x:v>
      </x:c>
      <x:c r="H218" s="8" t="n">
        <x:v>3.92</x:v>
      </x:c>
      <x:c r="I218" s="8" t="n">
        <x:v>3.48</x:v>
      </x:c>
      <x:c r="J218" s="2" t="n">
        <x:v>100</x:v>
      </x:c>
      <x:c r="K218" s="9" t="n">
        <x:v>219.52</x:v>
      </x:c>
      <x:c r="L218" s="8" t="n">
        <x:v>3.48</x:v>
      </x:c>
      <x:c r="M218" s="8"/>
      <x:c r="N218" s="8"/>
      <x:c r="O218" s="2" t="n">
        <x:v>1</x:v>
      </x:c>
      <x:c r="P218" s="10" t="n">
        <x:v>46143</x:v>
      </x:c>
      <x:c r="Q218" s="10" t="n">
        <x:v>45810</x:v>
      </x:c>
      <x:c r="R218" s="2" t="str">
        <x:v>Same-product valuation: per 100</x:v>
      </x:c>
      <x:c r="S218" s="2" t="str">
        <x:v>Chris PVC Coil priced product</x:v>
      </x:c>
      <x:c r="T218" s="15" t="n">
        <x:f>H218/J218</x:f>
        <x:v>0.0392</x:v>
      </x:c>
      <x:c r="U218" s="15" t="n">
        <x:f>IF(A218="WIRE",T218,IF(O218=1,I218*(1+IF(A218="POUC",Summary!$E$7,Summary!$K$7))/J218,"n.a."))</x:f>
        <x:v>0.038453999999999995</x:v>
      </x:c>
      <x:c r="V218" s="12" t="n">
        <x:f>SUM('PO detail'!$T$493:$T$494)</x:f>
        <x:v>5600</x:v>
      </x:c>
      <x:c r="W218" s="12" t="n">
        <x:f>SUMIFS('PO detail'!$T$493:$T$494,'PO detail'!$Q$493:$Q$494,"Baseline PO cost")</x:f>
        <x:v>5600</x:v>
      </x:c>
      <x:c r="X218" s="12" t="n">
        <x:f>SUMIFS('PO detail'!$T$493:$T$494,'PO detail'!$Q$493:$Q$494,"Higher PO cost")</x:f>
        <x:v>0</x:v>
      </x:c>
      <x:c r="Y218" s="12" t="n">
        <x:f>E218-W218-X218</x:f>
        <x:v>0</x:v>
      </x:c>
      <x:c r="Z218" s="16" t="n">
        <x:f>E218*T218</x:f>
        <x:v>219.51999999999998</x:v>
      </x:c>
      <x:c r="AA218" s="16" t="n">
        <x:f>W218*T218</x:f>
        <x:v>219.51999999999998</x:v>
      </x:c>
      <x:c r="AB218" s="16" t="n">
        <x:f>X218*T218</x:f>
        <x:v>0</x:v>
      </x:c>
      <x:c r="AC218" s="16" t="n">
        <x:f>Y218*T218</x:f>
        <x:v>0</x:v>
      </x:c>
      <x:c r="AD218" s="16" t="n">
        <x:f>K218-Z218</x:f>
        <x:v>2.842170943040401e-14</x:v>
      </x:c>
      <x:c r="AE218" s="16" t="n">
        <x:f>IF(ISNUMBER(U218),E218*(U218-T218),"n.a.")</x:f>
        <x:v>-4.17760000000002</x:v>
      </x:c>
      <x:c r="AF218" s="12" t="n">
        <x:f>G218-SUM('PO detail'!$U$493:$U$494)</x:f>
        <x:v>0</x:v>
      </x:c>
      <x:c r="AG218" s="16" t="n">
        <x:f>IF(ISNUMBER(U218),0,Z218)</x:f>
        <x:v>0</x:v>
      </x:c>
      <x:c r="AH218" s="17" t="str">
        <x:f>IF(AND(A218="WIRE",ISNUMBER(N218)),H218-N218,"n.a.")</x:f>
        <x:v>n.a.</x:v>
      </x:c>
    </x:row>
    <x:row r="219" ht="22" customHeight="1">
      <x:c r="A219" s="2" t="str">
        <x:v>WIRE</x:v>
      </x:c>
      <x:c r="B219" s="2" t="str">
        <x:v>60</x:v>
      </x:c>
      <x:c r="C219" s="2" t="str">
        <x:v>DL012WHT</x:v>
      </x:c>
      <x:c r="D219" s="2" t="str">
        <x:v>Botac Industrial Limited</x:v>
      </x:c>
      <x:c r="E219" s="7" t="n">
        <x:v>100</x:v>
      </x:c>
      <x:c r="F219" s="7" t="n">
        <x:v>1116.67</x:v>
      </x:c>
      <x:c r="G219" s="7" t="n">
        <x:v>8000</x:v>
      </x:c>
      <x:c r="H219" s="8" t="n">
        <x:v>8.26</x:v>
      </x:c>
      <x:c r="I219" s="8" t="n">
        <x:v>0</x:v>
      </x:c>
      <x:c r="J219" s="2" t="n">
        <x:v>100</x:v>
      </x:c>
      <x:c r="K219" s="9" t="n">
        <x:v>8.26</x:v>
      </x:c>
      <x:c r="L219" s="8" t="n">
        <x:v>4.33</x:v>
      </x:c>
      <x:c r="M219" s="8"/>
      <x:c r="N219" s="8" t="n">
        <x:v>8.26</x:v>
      </x:c>
      <x:c r="O219" s="2" t="n">
        <x:v>1</x:v>
      </x:c>
      <x:c r="P219" s="10" t="n">
        <x:v>46237</x:v>
      </x:c>
      <x:c r="Q219" s="10" t="n">
        <x:v>44774</x:v>
      </x:c>
      <x:c r="R219" s="2" t="str">
        <x:v>Same-product valuation: per 100</x:v>
      </x:c>
      <x:c r="S219" s="2" t="str">
        <x:v>Hold current standard; Chris blended standards already applied</x:v>
      </x:c>
      <x:c r="T219" s="15" t="n">
        <x:f>H219/J219</x:f>
        <x:v>0.08259999999999999</x:v>
      </x:c>
      <x:c r="U219" s="15" t="n">
        <x:f>IF(A219="WIRE",T219,IF(O219=1,I219*(1+IF(A219="POUC",Summary!$E$7,Summary!$K$7))/J219,"n.a."))</x:f>
        <x:v>0.08259999999999999</x:v>
      </x:c>
      <x:c r="V219" s="12" t="n">
        <x:f>0</x:f>
        <x:v>0</x:v>
      </x:c>
      <x:c r="W219" s="12" t="n">
        <x:f>0</x:f>
        <x:v>0</x:v>
      </x:c>
      <x:c r="X219" s="12" t="n">
        <x:f>0</x:f>
        <x:v>0</x:v>
      </x:c>
      <x:c r="Y219" s="12" t="n">
        <x:f>E219-W219-X219</x:f>
        <x:v>100</x:v>
      </x:c>
      <x:c r="Z219" s="16" t="n">
        <x:f>E219*T219</x:f>
        <x:v>8.26</x:v>
      </x:c>
      <x:c r="AA219" s="16" t="n">
        <x:f>W219*T219</x:f>
        <x:v>0</x:v>
      </x:c>
      <x:c r="AB219" s="16" t="n">
        <x:f>X219*T219</x:f>
        <x:v>0</x:v>
      </x:c>
      <x:c r="AC219" s="16" t="n">
        <x:f>Y219*T219</x:f>
        <x:v>8.26</x:v>
      </x:c>
      <x:c r="AD219" s="16" t="n">
        <x:f>K219-Z219</x:f>
        <x:v>0</x:v>
      </x:c>
      <x:c r="AE219" s="16" t="n">
        <x:f>IF(ISNUMBER(U219),E219*(U219-T219),"n.a.")</x:f>
        <x:v>0</x:v>
      </x:c>
      <x:c r="AF219" s="12" t="n">
        <x:f>G219-0</x:f>
        <x:v>8000</x:v>
      </x:c>
      <x:c r="AG219" s="16" t="n">
        <x:f>IF(ISNUMBER(U219),0,Z219)</x:f>
        <x:v>0</x:v>
      </x:c>
      <x:c r="AH219" s="17" t="n">
        <x:f>IF(AND(A219="WIRE",ISNUMBER(N219)),H219-N219,"n.a.")</x:f>
        <x:v>0</x:v>
      </x:c>
    </x:row>
    <x:row r="220" ht="22" customHeight="1">
      <x:c r="A220" s="2" t="str">
        <x:v>POUC</x:v>
      </x:c>
      <x:c r="B220" s="2" t="str">
        <x:v>10</x:v>
      </x:c>
      <x:c r="C220" s="2" t="str">
        <x:v>PHO3</x:v>
      </x:c>
      <x:c r="D220" s="2" t="str">
        <x:v>LAMITEK USA, INC.</x:v>
      </x:c>
      <x:c r="E220" s="7" t="n">
        <x:v>3900</x:v>
      </x:c>
      <x:c r="F220" s="7" t="n">
        <x:v>1108.33</x:v>
      </x:c>
      <x:c r="G220" s="7" t="n">
        <x:v>10000</x:v>
      </x:c>
      <x:c r="H220" s="8" t="n">
        <x:v>2.28</x:v>
      </x:c>
      <x:c r="I220" s="8" t="n">
        <x:v>1.51</x:v>
      </x:c>
      <x:c r="J220" s="2" t="n">
        <x:v>100</x:v>
      </x:c>
      <x:c r="K220" s="9" t="n">
        <x:v>88.92</x:v>
      </x:c>
      <x:c r="L220" s="8" t="n">
        <x:v>1.35</x:v>
      </x:c>
      <x:c r="M220" s="8" t="n">
        <x:v>1.5120000000000002</x:v>
      </x:c>
      <x:c r="N220" s="8"/>
      <x:c r="O220" s="2" t="n">
        <x:v>1</x:v>
      </x:c>
      <x:c r="P220" s="10" t="n">
        <x:v>45902</x:v>
      </x:c>
      <x:c r="Q220" s="10" t="n">
        <x:v>46148</x:v>
      </x:c>
      <x:c r="R220" s="2" t="str">
        <x:v>Same-product valuation: per 100</x:v>
      </x:c>
      <x:c r="S220" s="2" t="str">
        <x:v>Chris Lamitek Pouches priced product</x:v>
      </x:c>
      <x:c r="T220" s="15" t="n">
        <x:f>H220/J220</x:f>
        <x:v>0.022799999999999997</x:v>
      </x:c>
      <x:c r="U220" s="15" t="n">
        <x:f>IF(A220="WIRE",T220,IF(O220=1,I220*(1+IF(A220="POUC",Summary!$E$7,Summary!$K$7))/J220,"n.a."))</x:f>
        <x:v>0.024915</x:v>
      </x:c>
      <x:c r="V220" s="12" t="n">
        <x:f>SUM('PO detail'!$T$1576:$T$1579)</x:f>
        <x:v>3900</x:v>
      </x:c>
      <x:c r="W220" s="12" t="n">
        <x:f>SUMIFS('PO detail'!$T$1576:$T$1579,'PO detail'!$Q$1576:$Q$1579,"Baseline PO cost")</x:f>
        <x:v>1900</x:v>
      </x:c>
      <x:c r="X220" s="12" t="n">
        <x:f>SUMIFS('PO detail'!$T$1576:$T$1579,'PO detail'!$Q$1576:$Q$1579,"Higher PO cost")</x:f>
        <x:v>2000</x:v>
      </x:c>
      <x:c r="Y220" s="12" t="n">
        <x:f>E220-W220-X220</x:f>
        <x:v>0</x:v>
      </x:c>
      <x:c r="Z220" s="16" t="n">
        <x:f>E220*T220</x:f>
        <x:v>88.91999999999999</x:v>
      </x:c>
      <x:c r="AA220" s="16" t="n">
        <x:f>W220*T220</x:f>
        <x:v>43.31999999999999</x:v>
      </x:c>
      <x:c r="AB220" s="16" t="n">
        <x:f>X220*T220</x:f>
        <x:v>45.599999999999994</x:v>
      </x:c>
      <x:c r="AC220" s="16" t="n">
        <x:f>Y220*T220</x:f>
        <x:v>0</x:v>
      </x:c>
      <x:c r="AD220" s="16" t="n">
        <x:f>K220-Z220</x:f>
        <x:v>1.4210854715202004e-14</x:v>
      </x:c>
      <x:c r="AE220" s="16" t="n">
        <x:f>IF(ISNUMBER(U220),E220*(U220-T220),"n.a.")</x:f>
        <x:v>8.248500000000009</x:v>
      </x:c>
      <x:c r="AF220" s="12" t="n">
        <x:f>G220-SUM('PO detail'!$U$1576:$U$1579)</x:f>
        <x:v>0</x:v>
      </x:c>
      <x:c r="AG220" s="16" t="n">
        <x:f>IF(ISNUMBER(U220),0,Z220)</x:f>
        <x:v>0</x:v>
      </x:c>
      <x:c r="AH220" s="17" t="str">
        <x:f>IF(AND(A220="WIRE",ISNUMBER(N220)),H220-N220,"n.a.")</x:f>
        <x:v>n.a.</x:v>
      </x:c>
    </x:row>
    <x:row r="221" ht="22" customHeight="1">
      <x:c r="A221" s="2" t="str">
        <x:v>COIL</x:v>
      </x:c>
      <x:c r="B221" s="2" t="str">
        <x:v>30</x:v>
      </x:c>
      <x:c r="C221" s="2" t="str">
        <x:v>30BLK12-4</x:v>
      </x:c>
      <x:c r="D221" s="2" t="str">
        <x:v>**PAY ACH** PVC SPIRAL SUPPLY</x:v>
      </x:c>
      <x:c r="E221" s="7" t="n">
        <x:v>200</x:v>
      </x:c>
      <x:c r="F221" s="7" t="n">
        <x:v>1091.67</x:v>
      </x:c>
      <x:c r="G221" s="7" t="n">
        <x:v>4800</x:v>
      </x:c>
      <x:c r="H221" s="8" t="n">
        <x:v>19.01</x:v>
      </x:c>
      <x:c r="I221" s="8" t="n">
        <x:v>16.86</x:v>
      </x:c>
      <x:c r="J221" s="2" t="n">
        <x:v>100</x:v>
      </x:c>
      <x:c r="K221" s="9" t="n">
        <x:v>38.02</x:v>
      </x:c>
      <x:c r="L221" s="8" t="n">
        <x:v>16.86</x:v>
      </x:c>
      <x:c r="M221" s="8"/>
      <x:c r="N221" s="8"/>
      <x:c r="O221" s="2" t="n">
        <x:v>1</x:v>
      </x:c>
      <x:c r="P221" s="10" t="n">
        <x:v>46143</x:v>
      </x:c>
      <x:c r="Q221" s="10" t="n">
        <x:v>45810</x:v>
      </x:c>
      <x:c r="R221" s="2" t="str">
        <x:v>Same-product valuation: per 100</x:v>
      </x:c>
      <x:c r="S221" s="2" t="str">
        <x:v>Chris PVC Coil priced product</x:v>
      </x:c>
      <x:c r="T221" s="15" t="n">
        <x:f>H221/J221</x:f>
        <x:v>0.19010000000000002</x:v>
      </x:c>
      <x:c r="U221" s="15" t="n">
        <x:f>IF(A221="WIRE",T221,IF(O221=1,I221*(1+IF(A221="POUC",Summary!$E$7,Summary!$K$7))/J221,"n.a."))</x:f>
        <x:v>0.186303</x:v>
      </x:c>
      <x:c r="V221" s="12" t="n">
        <x:f>SUM('PO detail'!$T$885:$T$892)</x:f>
        <x:v>200</x:v>
      </x:c>
      <x:c r="W221" s="12" t="n">
        <x:f>SUMIFS('PO detail'!$T$885:$T$892,'PO detail'!$Q$885:$Q$892,"Baseline PO cost")</x:f>
        <x:v>200</x:v>
      </x:c>
      <x:c r="X221" s="12" t="n">
        <x:f>SUMIFS('PO detail'!$T$885:$T$892,'PO detail'!$Q$885:$Q$892,"Higher PO cost")</x:f>
        <x:v>0</x:v>
      </x:c>
      <x:c r="Y221" s="12" t="n">
        <x:f>E221-W221-X221</x:f>
        <x:v>0</x:v>
      </x:c>
      <x:c r="Z221" s="16" t="n">
        <x:f>E221*T221</x:f>
        <x:v>38.02</x:v>
      </x:c>
      <x:c r="AA221" s="16" t="n">
        <x:f>W221*T221</x:f>
        <x:v>38.02</x:v>
      </x:c>
      <x:c r="AB221" s="16" t="n">
        <x:f>X221*T221</x:f>
        <x:v>0</x:v>
      </x:c>
      <x:c r="AC221" s="16" t="n">
        <x:f>Y221*T221</x:f>
        <x:v>0</x:v>
      </x:c>
      <x:c r="AD221" s="16" t="n">
        <x:f>K221-Z221</x:f>
        <x:v>0</x:v>
      </x:c>
      <x:c r="AE221" s="16" t="n">
        <x:f>IF(ISNUMBER(U221),E221*(U221-T221),"n.a.")</x:f>
        <x:v>-0.7594000000000045</x:v>
      </x:c>
      <x:c r="AF221" s="12" t="n">
        <x:f>G221-SUM('PO detail'!$U$885:$U$892)</x:f>
        <x:v>0</x:v>
      </x:c>
      <x:c r="AG221" s="16" t="n">
        <x:f>IF(ISNUMBER(U221),0,Z221)</x:f>
        <x:v>0</x:v>
      </x:c>
      <x:c r="AH221" s="17" t="str">
        <x:f>IF(AND(A221="WIRE",ISNUMBER(N221)),H221-N221,"n.a.")</x:f>
        <x:v>n.a.</x:v>
      </x:c>
    </x:row>
    <x:row r="222" ht="22" customHeight="1">
      <x:c r="A222" s="2" t="str">
        <x:v>POUC</x:v>
      </x:c>
      <x:c r="B222" s="2" t="str">
        <x:v>30</x:v>
      </x:c>
      <x:c r="C222" s="2" t="str">
        <x:v>LEG5</x:v>
      </x:c>
      <x:c r="D222" s="2" t="str">
        <x:v>LAMITEK USA, INC.</x:v>
      </x:c>
      <x:c r="E222" s="7" t="n">
        <x:v>900</x:v>
      </x:c>
      <x:c r="F222" s="7" t="n">
        <x:v>1091.67</x:v>
      </x:c>
      <x:c r="G222" s="7" t="n">
        <x:v>9000</x:v>
      </x:c>
      <x:c r="H222" s="8" t="n">
        <x:v>8.57</x:v>
      </x:c>
      <x:c r="I222" s="8" t="n">
        <x:v>5.66</x:v>
      </x:c>
      <x:c r="J222" s="2" t="n">
        <x:v>100</x:v>
      </x:c>
      <x:c r="K222" s="9" t="n">
        <x:v>77.13</x:v>
      </x:c>
      <x:c r="L222" s="8" t="n">
        <x:v>5.05</x:v>
      </x:c>
      <x:c r="M222" s="8" t="n">
        <x:v>5.656000000000001</x:v>
      </x:c>
      <x:c r="N222" s="8"/>
      <x:c r="O222" s="2" t="n">
        <x:v>1</x:v>
      </x:c>
      <x:c r="P222" s="10" t="n">
        <x:v>45902</x:v>
      </x:c>
      <x:c r="Q222" s="10" t="n">
        <x:v>46148</x:v>
      </x:c>
      <x:c r="R222" s="2" t="str">
        <x:v>Same-product valuation: per 100</x:v>
      </x:c>
      <x:c r="S222" s="2" t="str">
        <x:v>Chris Lamitek Pouches priced product</x:v>
      </x:c>
      <x:c r="T222" s="15" t="n">
        <x:f>H222/J222</x:f>
        <x:v>0.0857</x:v>
      </x:c>
      <x:c r="U222" s="15" t="n">
        <x:f>IF(A222="WIRE",T222,IF(O222=1,I222*(1+IF(A222="POUC",Summary!$E$7,Summary!$K$7))/J222,"n.a."))</x:f>
        <x:v>0.09339</x:v>
      </x:c>
      <x:c r="V222" s="12" t="n">
        <x:f>SUM('PO detail'!$T$1629:$T$1633)</x:f>
        <x:v>900</x:v>
      </x:c>
      <x:c r="W222" s="12" t="n">
        <x:f>SUMIFS('PO detail'!$T$1629:$T$1633,'PO detail'!$Q$1629:$Q$1633,"Baseline PO cost")</x:f>
        <x:v>0</x:v>
      </x:c>
      <x:c r="X222" s="12" t="n">
        <x:f>SUMIFS('PO detail'!$T$1629:$T$1633,'PO detail'!$Q$1629:$Q$1633,"Higher PO cost")</x:f>
        <x:v>900</x:v>
      </x:c>
      <x:c r="Y222" s="12" t="n">
        <x:f>E222-W222-X222</x:f>
        <x:v>0</x:v>
      </x:c>
      <x:c r="Z222" s="16" t="n">
        <x:f>E222*T222</x:f>
        <x:v>77.13</x:v>
      </x:c>
      <x:c r="AA222" s="16" t="n">
        <x:f>W222*T222</x:f>
        <x:v>0</x:v>
      </x:c>
      <x:c r="AB222" s="16" t="n">
        <x:f>X222*T222</x:f>
        <x:v>77.13</x:v>
      </x:c>
      <x:c r="AC222" s="16" t="n">
        <x:f>Y222*T222</x:f>
        <x:v>0</x:v>
      </x:c>
      <x:c r="AD222" s="16" t="n">
        <x:f>K222-Z222</x:f>
        <x:v>0</x:v>
      </x:c>
      <x:c r="AE222" s="16" t="n">
        <x:f>IF(ISNUMBER(U222),E222*(U222-T222),"n.a.")</x:f>
        <x:v>6.921000000000002</x:v>
      </x:c>
      <x:c r="AF222" s="12" t="n">
        <x:f>G222-SUM('PO detail'!$U$1629:$U$1633)</x:f>
        <x:v>0</x:v>
      </x:c>
      <x:c r="AG222" s="16" t="n">
        <x:f>IF(ISNUMBER(U222),0,Z222)</x:f>
        <x:v>0</x:v>
      </x:c>
      <x:c r="AH222" s="17" t="str">
        <x:f>IF(AND(A222="WIRE",ISNUMBER(N222)),H222-N222,"n.a.")</x:f>
        <x:v>n.a.</x:v>
      </x:c>
    </x:row>
    <x:row r="223" ht="22" customHeight="1">
      <x:c r="A223" s="2" t="str">
        <x:v>WIRE</x:v>
      </x:c>
      <x:c r="B223" s="2" t="str">
        <x:v>60</x:v>
      </x:c>
      <x:c r="C223" s="2" t="str">
        <x:v>DL034BLK</x:v>
      </x:c>
      <x:c r="D223" s="2" t="str">
        <x:v>Botac Industrial Limited</x:v>
      </x:c>
      <x:c r="E223" s="7" t="n">
        <x:v>6300</x:v>
      </x:c>
      <x:c r="F223" s="7" t="n">
        <x:v>1091.67</x:v>
      </x:c>
      <x:c r="G223" s="7" t="n">
        <x:v>2000</x:v>
      </x:c>
      <x:c r="H223" s="8" t="n">
        <x:v>14.24</x:v>
      </x:c>
      <x:c r="I223" s="8" t="n">
        <x:v>0</x:v>
      </x:c>
      <x:c r="J223" s="2" t="n">
        <x:v>100</x:v>
      </x:c>
      <x:c r="K223" s="9" t="n">
        <x:v>897.12</x:v>
      </x:c>
      <x:c r="L223" s="8" t="n">
        <x:v>7.48</x:v>
      </x:c>
      <x:c r="M223" s="8"/>
      <x:c r="N223" s="8" t="n">
        <x:v>14.24</x:v>
      </x:c>
      <x:c r="O223" s="2" t="n">
        <x:v>1</x:v>
      </x:c>
      <x:c r="P223" s="10" t="n">
        <x:v>46237</x:v>
      </x:c>
      <x:c r="Q223" s="10" t="n">
        <x:v>44774</x:v>
      </x:c>
      <x:c r="R223" s="2" t="str">
        <x:v>Same-product valuation: per 100</x:v>
      </x:c>
      <x:c r="S223" s="2" t="str">
        <x:v>Hold current standard; Chris blended standards already applied</x:v>
      </x:c>
      <x:c r="T223" s="15" t="n">
        <x:f>H223/J223</x:f>
        <x:v>0.1424</x:v>
      </x:c>
      <x:c r="U223" s="15" t="n">
        <x:f>IF(A223="WIRE",T223,IF(O223=1,I223*(1+IF(A223="POUC",Summary!$E$7,Summary!$K$7))/J223,"n.a."))</x:f>
        <x:v>0.1424</x:v>
      </x:c>
      <x:c r="V223" s="12" t="n">
        <x:f>0</x:f>
        <x:v>0</x:v>
      </x:c>
      <x:c r="W223" s="12" t="n">
        <x:f>0</x:f>
        <x:v>0</x:v>
      </x:c>
      <x:c r="X223" s="12" t="n">
        <x:f>0</x:f>
        <x:v>0</x:v>
      </x:c>
      <x:c r="Y223" s="12" t="n">
        <x:f>E223-W223-X223</x:f>
        <x:v>6300</x:v>
      </x:c>
      <x:c r="Z223" s="16" t="n">
        <x:f>E223*T223</x:f>
        <x:v>897.12</x:v>
      </x:c>
      <x:c r="AA223" s="16" t="n">
        <x:f>W223*T223</x:f>
        <x:v>0</x:v>
      </x:c>
      <x:c r="AB223" s="16" t="n">
        <x:f>X223*T223</x:f>
        <x:v>0</x:v>
      </x:c>
      <x:c r="AC223" s="16" t="n">
        <x:f>Y223*T223</x:f>
        <x:v>897.12</x:v>
      </x:c>
      <x:c r="AD223" s="16" t="n">
        <x:f>K223-Z223</x:f>
        <x:v>0</x:v>
      </x:c>
      <x:c r="AE223" s="16" t="n">
        <x:f>IF(ISNUMBER(U223),E223*(U223-T223),"n.a.")</x:f>
        <x:v>0</x:v>
      </x:c>
      <x:c r="AF223" s="12" t="n">
        <x:f>G223-0</x:f>
        <x:v>2000</x:v>
      </x:c>
      <x:c r="AG223" s="16" t="n">
        <x:f>IF(ISNUMBER(U223),0,Z223)</x:f>
        <x:v>0</x:v>
      </x:c>
      <x:c r="AH223" s="17" t="n">
        <x:f>IF(AND(A223="WIRE",ISNUMBER(N223)),H223-N223,"n.a.")</x:f>
        <x:v>0</x:v>
      </x:c>
    </x:row>
    <x:row r="224" ht="22" customHeight="1">
      <x:c r="A224" s="2" t="str">
        <x:v>COIL</x:v>
      </x:c>
      <x:c r="B224" s="2" t="str">
        <x:v>60</x:v>
      </x:c>
      <x:c r="C224" s="2" t="str">
        <x:v>22WHT12-4</x:v>
      </x:c>
      <x:c r="D224" s="2" t="str">
        <x:v>**PAY ACH** PVC SPIRAL SUPPLY</x:v>
      </x:c>
      <x:c r="E224" s="7" t="n">
        <x:v>1400</x:v>
      </x:c>
      <x:c r="F224" s="7" t="n">
        <x:v>1083.33</x:v>
      </x:c>
      <x:c r="G224" s="7" t="n">
        <x:v>5600</x:v>
      </x:c>
      <x:c r="H224" s="8" t="n">
        <x:v>16.74</x:v>
      </x:c>
      <x:c r="I224" s="8" t="n">
        <x:v>14.84</x:v>
      </x:c>
      <x:c r="J224" s="2" t="n">
        <x:v>100</x:v>
      </x:c>
      <x:c r="K224" s="9" t="n">
        <x:v>234.35999999999996</x:v>
      </x:c>
      <x:c r="L224" s="8" t="n">
        <x:v>14.84</x:v>
      </x:c>
      <x:c r="M224" s="8"/>
      <x:c r="N224" s="8"/>
      <x:c r="O224" s="2" t="n">
        <x:v>1</x:v>
      </x:c>
      <x:c r="P224" s="10" t="n">
        <x:v>46143</x:v>
      </x:c>
      <x:c r="Q224" s="10" t="n">
        <x:v>45810</x:v>
      </x:c>
      <x:c r="R224" s="2" t="str">
        <x:v>Same-product valuation: per 100</x:v>
      </x:c>
      <x:c r="S224" s="2" t="str">
        <x:v>Chris PVC Coil priced product</x:v>
      </x:c>
      <x:c r="T224" s="15" t="n">
        <x:f>H224/J224</x:f>
        <x:v>0.1674</x:v>
      </x:c>
      <x:c r="U224" s="15" t="n">
        <x:f>IF(A224="WIRE",T224,IF(O224=1,I224*(1+IF(A224="POUC",Summary!$E$7,Summary!$K$7))/J224,"n.a."))</x:f>
        <x:v>0.163982</x:v>
      </x:c>
      <x:c r="V224" s="12" t="n">
        <x:f>SUM('PO detail'!$T$1217:$T$1222)</x:f>
        <x:v>1400</x:v>
      </x:c>
      <x:c r="W224" s="12" t="n">
        <x:f>SUMIFS('PO detail'!$T$1217:$T$1222,'PO detail'!$Q$1217:$Q$1222,"Baseline PO cost")</x:f>
        <x:v>1400</x:v>
      </x:c>
      <x:c r="X224" s="12" t="n">
        <x:f>SUMIFS('PO detail'!$T$1217:$T$1222,'PO detail'!$Q$1217:$Q$1222,"Higher PO cost")</x:f>
        <x:v>0</x:v>
      </x:c>
      <x:c r="Y224" s="12" t="n">
        <x:f>E224-W224-X224</x:f>
        <x:v>0</x:v>
      </x:c>
      <x:c r="Z224" s="16" t="n">
        <x:f>E224*T224</x:f>
        <x:v>234.35999999999999</x:v>
      </x:c>
      <x:c r="AA224" s="16" t="n">
        <x:f>W224*T224</x:f>
        <x:v>234.35999999999999</x:v>
      </x:c>
      <x:c r="AB224" s="16" t="n">
        <x:f>X224*T224</x:f>
        <x:v>0</x:v>
      </x:c>
      <x:c r="AC224" s="16" t="n">
        <x:f>Y224*T224</x:f>
        <x:v>0</x:v>
      </x:c>
      <x:c r="AD224" s="16" t="n">
        <x:f>K224-Z224</x:f>
        <x:v>-2.842170943040401e-14</x:v>
      </x:c>
      <x:c r="AE224" s="16" t="n">
        <x:f>IF(ISNUMBER(U224),E224*(U224-T224),"n.a.")</x:f>
        <x:v>-4.785200000000006</x:v>
      </x:c>
      <x:c r="AF224" s="12" t="n">
        <x:f>G224-SUM('PO detail'!$U$1217:$U$1222)</x:f>
        <x:v>0</x:v>
      </x:c>
      <x:c r="AG224" s="16" t="n">
        <x:f>IF(ISNUMBER(U224),0,Z224)</x:f>
        <x:v>0</x:v>
      </x:c>
      <x:c r="AH224" s="17" t="str">
        <x:f>IF(AND(A224="WIRE",ISNUMBER(N224)),H224-N224,"n.a.")</x:f>
        <x:v>n.a.</x:v>
      </x:c>
    </x:row>
    <x:row r="225" ht="22" customHeight="1">
      <x:c r="A225" s="2" t="str">
        <x:v>WIRE</x:v>
      </x:c>
      <x:c r="B225" s="2" t="str">
        <x:v>60</x:v>
      </x:c>
      <x:c r="C225" s="2" t="str">
        <x:v>DL916SIL</x:v>
      </x:c>
      <x:c r="D225" s="2" t="str">
        <x:v>Botac Industrial Limited</x:v>
      </x:c>
      <x:c r="E225" s="7" t="n">
        <x:v>0</x:v>
      </x:c>
      <x:c r="F225" s="7" t="n">
        <x:v>1083.33</x:v>
      </x:c>
      <x:c r="G225" s="7" t="n">
        <x:v>3000</x:v>
      </x:c>
      <x:c r="H225" s="8" t="n">
        <x:v>10.41</x:v>
      </x:c>
      <x:c r="I225" s="8" t="n">
        <x:v>0</x:v>
      </x:c>
      <x:c r="J225" s="2" t="n">
        <x:v>100</x:v>
      </x:c>
      <x:c r="K225" s="9" t="n">
        <x:v>0</x:v>
      </x:c>
      <x:c r="L225" s="8" t="n">
        <x:v>5.98</x:v>
      </x:c>
      <x:c r="M225" s="8"/>
      <x:c r="N225" s="8" t="n">
        <x:v>10.41</x:v>
      </x:c>
      <x:c r="O225" s="2" t="n">
        <x:v>1</x:v>
      </x:c>
      <x:c r="P225" s="10" t="n">
        <x:v>46237</x:v>
      </x:c>
      <x:c r="Q225" s="10" t="n">
        <x:v>44774</x:v>
      </x:c>
      <x:c r="R225" s="2" t="str">
        <x:v>Same-product valuation: per 100</x:v>
      </x:c>
      <x:c r="S225" s="2" t="str">
        <x:v>Hold current standard; Chris blended standards already applied</x:v>
      </x:c>
      <x:c r="T225" s="15" t="n">
        <x:f>H225/J225</x:f>
        <x:v>0.1041</x:v>
      </x:c>
      <x:c r="U225" s="15" t="n">
        <x:f>IF(A225="WIRE",T225,IF(O225=1,I225*(1+IF(A225="POUC",Summary!$E$7,Summary!$K$7))/J225,"n.a."))</x:f>
        <x:v>0.1041</x:v>
      </x:c>
      <x:c r="V225" s="12" t="n">
        <x:f>0</x:f>
        <x:v>0</x:v>
      </x:c>
      <x:c r="W225" s="12" t="n">
        <x:f>0</x:f>
        <x:v>0</x:v>
      </x:c>
      <x:c r="X225" s="12" t="n">
        <x:f>0</x:f>
        <x:v>0</x:v>
      </x:c>
      <x:c r="Y225" s="12" t="n">
        <x:f>E225-W225-X225</x:f>
        <x:v>0</x:v>
      </x:c>
      <x:c r="Z225" s="16" t="n">
        <x:f>E225*T225</x:f>
        <x:v>0</x:v>
      </x:c>
      <x:c r="AA225" s="16" t="n">
        <x:f>W225*T225</x:f>
        <x:v>0</x:v>
      </x:c>
      <x:c r="AB225" s="16" t="n">
        <x:f>X225*T225</x:f>
        <x:v>0</x:v>
      </x:c>
      <x:c r="AC225" s="16" t="n">
        <x:f>Y225*T225</x:f>
        <x:v>0</x:v>
      </x:c>
      <x:c r="AD225" s="16" t="n">
        <x:f>K225-Z225</x:f>
        <x:v>0</x:v>
      </x:c>
      <x:c r="AE225" s="16" t="n">
        <x:f>IF(ISNUMBER(U225),E225*(U225-T225),"n.a.")</x:f>
        <x:v>0</x:v>
      </x:c>
      <x:c r="AF225" s="12" t="n">
        <x:f>G225-0</x:f>
        <x:v>3000</x:v>
      </x:c>
      <x:c r="AG225" s="16" t="n">
        <x:f>IF(ISNUMBER(U225),0,Z225)</x:f>
        <x:v>0</x:v>
      </x:c>
      <x:c r="AH225" s="17" t="n">
        <x:f>IF(AND(A225="WIRE",ISNUMBER(N225)),H225-N225,"n.a.")</x:f>
        <x:v>0</x:v>
      </x:c>
    </x:row>
    <x:row r="226" ht="22" customHeight="1">
      <x:c r="A226" s="2" t="str">
        <x:v>POUC</x:v>
      </x:c>
      <x:c r="B226" s="2" t="str">
        <x:v>10</x:v>
      </x:c>
      <x:c r="C226" s="2" t="str">
        <x:v>RMEN7</x:v>
      </x:c>
      <x:c r="D226" s="2" t="str">
        <x:v>LAMITEK USA, INC.</x:v>
      </x:c>
      <x:c r="E226" s="7" t="n">
        <x:v>3900</x:v>
      </x:c>
      <x:c r="F226" s="7" t="n">
        <x:v>1075</x:v>
      </x:c>
      <x:c r="G226" s="7" t="n">
        <x:v>5100</x:v>
      </x:c>
      <x:c r="H226" s="8" t="n">
        <x:v>18.67</x:v>
      </x:c>
      <x:c r="I226" s="8" t="n">
        <x:v>12.33</x:v>
      </x:c>
      <x:c r="J226" s="2" t="n">
        <x:v>100</x:v>
      </x:c>
      <x:c r="K226" s="9" t="n">
        <x:v>728.13</x:v>
      </x:c>
      <x:c r="L226" s="8" t="n">
        <x:v>11.01</x:v>
      </x:c>
      <x:c r="M226" s="8" t="n">
        <x:v>12.3312</x:v>
      </x:c>
      <x:c r="N226" s="8"/>
      <x:c r="O226" s="2" t="n">
        <x:v>1</x:v>
      </x:c>
      <x:c r="P226" s="10" t="n">
        <x:v>45902</x:v>
      </x:c>
      <x:c r="Q226" s="10" t="n">
        <x:v>46148</x:v>
      </x:c>
      <x:c r="R226" s="2" t="str">
        <x:v>Same-product valuation: per 100</x:v>
      </x:c>
      <x:c r="S226" s="2" t="str">
        <x:v>Chris Lamitek Pouches priced product</x:v>
      </x:c>
      <x:c r="T226" s="15" t="n">
        <x:f>H226/J226</x:f>
        <x:v>0.1867</x:v>
      </x:c>
      <x:c r="U226" s="15" t="n">
        <x:f>IF(A226="WIRE",T226,IF(O226=1,I226*(1+IF(A226="POUC",Summary!$E$7,Summary!$K$7))/J226,"n.a."))</x:f>
        <x:v>0.203445</x:v>
      </x:c>
      <x:c r="V226" s="12" t="n">
        <x:f>SUM('PO detail'!$T$1594:$T$1596)</x:f>
        <x:v>3900</x:v>
      </x:c>
      <x:c r="W226" s="12" t="n">
        <x:f>SUMIFS('PO detail'!$T$1594:$T$1596,'PO detail'!$Q$1594:$Q$1596,"Baseline PO cost")</x:f>
        <x:v>3900</x:v>
      </x:c>
      <x:c r="X226" s="12" t="n">
        <x:f>SUMIFS('PO detail'!$T$1594:$T$1596,'PO detail'!$Q$1594:$Q$1596,"Higher PO cost")</x:f>
        <x:v>0</x:v>
      </x:c>
      <x:c r="Y226" s="12" t="n">
        <x:f>E226-W226-X226</x:f>
        <x:v>0</x:v>
      </x:c>
      <x:c r="Z226" s="16" t="n">
        <x:f>E226*T226</x:f>
        <x:v>728.13</x:v>
      </x:c>
      <x:c r="AA226" s="16" t="n">
        <x:f>W226*T226</x:f>
        <x:v>728.13</x:v>
      </x:c>
      <x:c r="AB226" s="16" t="n">
        <x:f>X226*T226</x:f>
        <x:v>0</x:v>
      </x:c>
      <x:c r="AC226" s="16" t="n">
        <x:f>Y226*T226</x:f>
        <x:v>0</x:v>
      </x:c>
      <x:c r="AD226" s="16" t="n">
        <x:f>K226-Z226</x:f>
        <x:v>0</x:v>
      </x:c>
      <x:c r="AE226" s="16" t="n">
        <x:f>IF(ISNUMBER(U226),E226*(U226-T226),"n.a.")</x:f>
        <x:v>65.30549999999992</x:v>
      </x:c>
      <x:c r="AF226" s="12" t="n">
        <x:f>G226-SUM('PO detail'!$U$1594:$U$1596)</x:f>
        <x:v>3000</x:v>
      </x:c>
      <x:c r="AG226" s="16" t="n">
        <x:f>IF(ISNUMBER(U226),0,Z226)</x:f>
        <x:v>0</x:v>
      </x:c>
      <x:c r="AH226" s="17" t="str">
        <x:f>IF(AND(A226="WIRE",ISNUMBER(N226)),H226-N226,"n.a.")</x:f>
        <x:v>n.a.</x:v>
      </x:c>
    </x:row>
    <x:row r="227" ht="22" customHeight="1">
      <x:c r="A227" s="2" t="str">
        <x:v>WIRE</x:v>
      </x:c>
      <x:c r="B227" s="2" t="str">
        <x:v>60</x:v>
      </x:c>
      <x:c r="C227" s="2" t="str">
        <x:v>DL716WHT</x:v>
      </x:c>
      <x:c r="D227" s="2" t="str">
        <x:v>Botac Industrial Limited</x:v>
      </x:c>
      <x:c r="E227" s="7" t="n">
        <x:v>100</x:v>
      </x:c>
      <x:c r="F227" s="7" t="n">
        <x:v>1066.67</x:v>
      </x:c>
      <x:c r="G227" s="7" t="n">
        <x:v>8000</x:v>
      </x:c>
      <x:c r="H227" s="8" t="n">
        <x:v>7.32</x:v>
      </x:c>
      <x:c r="I227" s="8" t="n">
        <x:v>0</x:v>
      </x:c>
      <x:c r="J227" s="2" t="n">
        <x:v>100</x:v>
      </x:c>
      <x:c r="K227" s="9" t="n">
        <x:v>14.64</x:v>
      </x:c>
      <x:c r="L227" s="8" t="n">
        <x:v>3.85</x:v>
      </x:c>
      <x:c r="M227" s="8"/>
      <x:c r="N227" s="8" t="n">
        <x:v>7.32</x:v>
      </x:c>
      <x:c r="O227" s="2" t="n">
        <x:v>1</x:v>
      </x:c>
      <x:c r="P227" s="10" t="n">
        <x:v>46237</x:v>
      </x:c>
      <x:c r="Q227" s="10" t="n">
        <x:v>44774</x:v>
      </x:c>
      <x:c r="R227" s="2" t="str">
        <x:v>Same-product valuation: per 100</x:v>
      </x:c>
      <x:c r="S227" s="2" t="str">
        <x:v>Hold current standard; Chris blended standards already applied</x:v>
      </x:c>
      <x:c r="T227" s="15" t="n">
        <x:f>H227/J227</x:f>
        <x:v>0.0732</x:v>
      </x:c>
      <x:c r="U227" s="15" t="n">
        <x:f>IF(A227="WIRE",T227,IF(O227=1,I227*(1+IF(A227="POUC",Summary!$E$7,Summary!$K$7))/J227,"n.a."))</x:f>
        <x:v>0.0732</x:v>
      </x:c>
      <x:c r="V227" s="12" t="n">
        <x:f>0</x:f>
        <x:v>0</x:v>
      </x:c>
      <x:c r="W227" s="12" t="n">
        <x:f>0</x:f>
        <x:v>0</x:v>
      </x:c>
      <x:c r="X227" s="12" t="n">
        <x:f>0</x:f>
        <x:v>0</x:v>
      </x:c>
      <x:c r="Y227" s="12" t="n">
        <x:f>E227-W227-X227</x:f>
        <x:v>100</x:v>
      </x:c>
      <x:c r="Z227" s="16" t="n">
        <x:f>E227*T227</x:f>
        <x:v>7.32</x:v>
      </x:c>
      <x:c r="AA227" s="16" t="n">
        <x:f>W227*T227</x:f>
        <x:v>0</x:v>
      </x:c>
      <x:c r="AB227" s="16" t="n">
        <x:f>X227*T227</x:f>
        <x:v>0</x:v>
      </x:c>
      <x:c r="AC227" s="16" t="n">
        <x:f>Y227*T227</x:f>
        <x:v>7.32</x:v>
      </x:c>
      <x:c r="AD227" s="16" t="n">
        <x:f>K227-Z227</x:f>
        <x:v>7.32</x:v>
      </x:c>
      <x:c r="AE227" s="16" t="n">
        <x:f>IF(ISNUMBER(U227),E227*(U227-T227),"n.a.")</x:f>
        <x:v>0</x:v>
      </x:c>
      <x:c r="AF227" s="12" t="n">
        <x:f>G227-0</x:f>
        <x:v>8000</x:v>
      </x:c>
      <x:c r="AG227" s="16" t="n">
        <x:f>IF(ISNUMBER(U227),0,Z227)</x:f>
        <x:v>0</x:v>
      </x:c>
      <x:c r="AH227" s="17" t="n">
        <x:f>IF(AND(A227="WIRE",ISNUMBER(N227)),H227-N227,"n.a.")</x:f>
        <x:v>0</x:v>
      </x:c>
    </x:row>
    <x:row r="228" ht="22" customHeight="1">
      <x:c r="A228" s="2" t="str">
        <x:v>WIRE</x:v>
      </x:c>
      <x:c r="B228" s="2" t="str">
        <x:v>30</x:v>
      </x:c>
      <x:c r="C228" s="2" t="str">
        <x:v>DL014SIL</x:v>
      </x:c>
      <x:c r="D228" s="2" t="str">
        <x:v>Botac Industrial Limited</x:v>
      </x:c>
      <x:c r="E228" s="7" t="n">
        <x:v>6700</x:v>
      </x:c>
      <x:c r="F228" s="7" t="n">
        <x:v>1041.67</x:v>
      </x:c>
      <x:c r="G228" s="7" t="n">
        <x:v>0</x:v>
      </x:c>
      <x:c r="H228" s="8" t="n">
        <x:v>3.63</x:v>
      </x:c>
      <x:c r="I228" s="8" t="n">
        <x:v>0</x:v>
      </x:c>
      <x:c r="J228" s="2" t="n">
        <x:v>100</x:v>
      </x:c>
      <x:c r="K228" s="9" t="n">
        <x:v>243.21</x:v>
      </x:c>
      <x:c r="L228" s="8" t="n">
        <x:v>2.1</x:v>
      </x:c>
      <x:c r="M228" s="8"/>
      <x:c r="N228" s="8" t="n">
        <x:v>3.63</x:v>
      </x:c>
      <x:c r="O228" s="2" t="n">
        <x:v>1</x:v>
      </x:c>
      <x:c r="P228" s="10" t="n">
        <x:v>46237</x:v>
      </x:c>
      <x:c r="Q228" s="10" t="n">
        <x:v>44774</x:v>
      </x:c>
      <x:c r="R228" s="2" t="str">
        <x:v>Same-product valuation: per 100</x:v>
      </x:c>
      <x:c r="S228" s="2" t="str">
        <x:v>Hold current standard; Chris blended standards already applied</x:v>
      </x:c>
      <x:c r="T228" s="15" t="n">
        <x:f>H228/J228</x:f>
        <x:v>0.0363</x:v>
      </x:c>
      <x:c r="U228" s="15" t="n">
        <x:f>IF(A228="WIRE",T228,IF(O228=1,I228*(1+IF(A228="POUC",Summary!$E$7,Summary!$K$7))/J228,"n.a."))</x:f>
        <x:v>0.0363</x:v>
      </x:c>
      <x:c r="V228" s="12" t="n">
        <x:f>0</x:f>
        <x:v>0</x:v>
      </x:c>
      <x:c r="W228" s="12" t="n">
        <x:f>0</x:f>
        <x:v>0</x:v>
      </x:c>
      <x:c r="X228" s="12" t="n">
        <x:f>0</x:f>
        <x:v>0</x:v>
      </x:c>
      <x:c r="Y228" s="12" t="n">
        <x:f>E228-W228-X228</x:f>
        <x:v>6700</x:v>
      </x:c>
      <x:c r="Z228" s="16" t="n">
        <x:f>E228*T228</x:f>
        <x:v>243.20999999999998</x:v>
      </x:c>
      <x:c r="AA228" s="16" t="n">
        <x:f>W228*T228</x:f>
        <x:v>0</x:v>
      </x:c>
      <x:c r="AB228" s="16" t="n">
        <x:f>X228*T228</x:f>
        <x:v>0</x:v>
      </x:c>
      <x:c r="AC228" s="16" t="n">
        <x:f>Y228*T228</x:f>
        <x:v>243.20999999999998</x:v>
      </x:c>
      <x:c r="AD228" s="16" t="n">
        <x:f>K228-Z228</x:f>
        <x:v>2.842170943040401e-14</x:v>
      </x:c>
      <x:c r="AE228" s="16" t="n">
        <x:f>IF(ISNUMBER(U228),E228*(U228-T228),"n.a.")</x:f>
        <x:v>0</x:v>
      </x:c>
      <x:c r="AF228" s="12" t="n">
        <x:f>G228-0</x:f>
        <x:v>0</x:v>
      </x:c>
      <x:c r="AG228" s="16" t="n">
        <x:f>IF(ISNUMBER(U228),0,Z228)</x:f>
        <x:v>0</x:v>
      </x:c>
      <x:c r="AH228" s="17" t="n">
        <x:f>IF(AND(A228="WIRE",ISNUMBER(N228)),H228-N228,"n.a.")</x:f>
        <x:v>0</x:v>
      </x:c>
    </x:row>
    <x:row r="229" ht="22" customHeight="1">
      <x:c r="A229" s="2" t="str">
        <x:v>COIL</x:v>
      </x:c>
      <x:c r="B229" s="2" t="str">
        <x:v>10</x:v>
      </x:c>
      <x:c r="C229" s="2" t="str">
        <x:v>8BLU12-4</x:v>
      </x:c>
      <x:c r="D229" s="2" t="str">
        <x:v>**PAY ACH** PVC SPIRAL SUPPLY</x:v>
      </x:c>
      <x:c r="E229" s="7" t="n">
        <x:v>2600</x:v>
      </x:c>
      <x:c r="F229" s="7" t="n">
        <x:v>1025</x:v>
      </x:c>
      <x:c r="G229" s="7" t="n">
        <x:v>2500</x:v>
      </x:c>
      <x:c r="H229" s="8" t="n">
        <x:v>4.2</x:v>
      </x:c>
      <x:c r="I229" s="8" t="n">
        <x:v>3.73</x:v>
      </x:c>
      <x:c r="J229" s="2" t="n">
        <x:v>100</x:v>
      </x:c>
      <x:c r="K229" s="9" t="n">
        <x:v>109.2</x:v>
      </x:c>
      <x:c r="L229" s="8" t="n">
        <x:v>3.73</x:v>
      </x:c>
      <x:c r="M229" s="8"/>
      <x:c r="N229" s="8"/>
      <x:c r="O229" s="2" t="n">
        <x:v>1</x:v>
      </x:c>
      <x:c r="P229" s="10" t="n">
        <x:v>46143</x:v>
      </x:c>
      <x:c r="Q229" s="10" t="n">
        <x:v>45968</x:v>
      </x:c>
      <x:c r="R229" s="2" t="str">
        <x:v>Same-product valuation: per 100</x:v>
      </x:c>
      <x:c r="S229" s="2" t="str">
        <x:v>Chris PVC Coil priced product</x:v>
      </x:c>
      <x:c r="T229" s="15" t="n">
        <x:f>H229/J229</x:f>
        <x:v>0.042</x:v>
      </x:c>
      <x:c r="U229" s="15" t="n">
        <x:f>IF(A229="WIRE",T229,IF(O229=1,I229*(1+IF(A229="POUC",Summary!$E$7,Summary!$K$7))/J229,"n.a."))</x:f>
        <x:v>0.041216499999999996</x:v>
      </x:c>
      <x:c r="V229" s="12" t="n">
        <x:f>SUM('PO detail'!$T$522:$T$526)</x:f>
        <x:v>2600</x:v>
      </x:c>
      <x:c r="W229" s="12" t="n">
        <x:f>SUMIFS('PO detail'!$T$522:$T$526,'PO detail'!$Q$522:$Q$526,"Baseline PO cost")</x:f>
        <x:v>2600</x:v>
      </x:c>
      <x:c r="X229" s="12" t="n">
        <x:f>SUMIFS('PO detail'!$T$522:$T$526,'PO detail'!$Q$522:$Q$526,"Higher PO cost")</x:f>
        <x:v>0</x:v>
      </x:c>
      <x:c r="Y229" s="12" t="n">
        <x:f>E229-W229-X229</x:f>
        <x:v>0</x:v>
      </x:c>
      <x:c r="Z229" s="16" t="n">
        <x:f>E229*T229</x:f>
        <x:v>109.2</x:v>
      </x:c>
      <x:c r="AA229" s="16" t="n">
        <x:f>W229*T229</x:f>
        <x:v>109.2</x:v>
      </x:c>
      <x:c r="AB229" s="16" t="n">
        <x:f>X229*T229</x:f>
        <x:v>0</x:v>
      </x:c>
      <x:c r="AC229" s="16" t="n">
        <x:f>Y229*T229</x:f>
        <x:v>0</x:v>
      </x:c>
      <x:c r="AD229" s="16" t="n">
        <x:f>K229-Z229</x:f>
        <x:v>0</x:v>
      </x:c>
      <x:c r="AE229" s="16" t="n">
        <x:f>IF(ISNUMBER(U229),E229*(U229-T229),"n.a.")</x:f>
        <x:v>-2.0371000000000166</x:v>
      </x:c>
      <x:c r="AF229" s="12" t="n">
        <x:f>G229-SUM('PO detail'!$U$522:$U$526)</x:f>
        <x:v>0</x:v>
      </x:c>
      <x:c r="AG229" s="16" t="n">
        <x:f>IF(ISNUMBER(U229),0,Z229)</x:f>
        <x:v>0</x:v>
      </x:c>
      <x:c r="AH229" s="17" t="str">
        <x:f>IF(AND(A229="WIRE",ISNUMBER(N229)),H229-N229,"n.a.")</x:f>
        <x:v>n.a.</x:v>
      </x:c>
    </x:row>
    <x:row r="230" ht="22" customHeight="1">
      <x:c r="A230" s="2" t="str">
        <x:v>POUC</x:v>
      </x:c>
      <x:c r="B230" s="2" t="str">
        <x:v>60</x:v>
      </x:c>
      <x:c r="C230" s="2" t="str">
        <x:v>IND5</x:v>
      </x:c>
      <x:c r="D230" s="2" t="str">
        <x:v>LAMITEK USA, INC.</x:v>
      </x:c>
      <x:c r="E230" s="7" t="n">
        <x:v>9900</x:v>
      </x:c>
      <x:c r="F230" s="7" t="n">
        <x:v>1025</x:v>
      </x:c>
      <x:c r="G230" s="7" t="n">
        <x:v>0</x:v>
      </x:c>
      <x:c r="H230" s="8" t="n">
        <x:v>1.42</x:v>
      </x:c>
      <x:c r="I230" s="8" t="n">
        <x:v>0.94</x:v>
      </x:c>
      <x:c r="J230" s="2" t="n">
        <x:v>100</x:v>
      </x:c>
      <x:c r="K230" s="9" t="n">
        <x:v>140.58</x:v>
      </x:c>
      <x:c r="L230" s="8" t="n">
        <x:v>0.84</x:v>
      </x:c>
      <x:c r="M230" s="8" t="n">
        <x:v>0.9408000000000001</x:v>
      </x:c>
      <x:c r="N230" s="8"/>
      <x:c r="O230" s="2" t="n">
        <x:v>1</x:v>
      </x:c>
      <x:c r="P230" s="10" t="n">
        <x:v>45902</x:v>
      </x:c>
      <x:c r="Q230" s="10" t="n">
        <x:v>46148</x:v>
      </x:c>
      <x:c r="R230" s="2" t="str">
        <x:v>Same-product valuation: per 100</x:v>
      </x:c>
      <x:c r="S230" s="2" t="str">
        <x:v>Chris Lamitek Pouches priced product</x:v>
      </x:c>
      <x:c r="T230" s="15" t="n">
        <x:f>H230/J230</x:f>
        <x:v>0.014199999999999999</x:v>
      </x:c>
      <x:c r="U230" s="15" t="n">
        <x:f>IF(A230="WIRE",T230,IF(O230=1,I230*(1+IF(A230="POUC",Summary!$E$7,Summary!$K$7))/J230,"n.a."))</x:f>
        <x:v>0.01551</x:v>
      </x:c>
      <x:c r="V230" s="12" t="n">
        <x:f>SUM('PO detail'!$T$1741:$T$1742)</x:f>
        <x:v>9900</x:v>
      </x:c>
      <x:c r="W230" s="12" t="n">
        <x:f>SUMIFS('PO detail'!$T$1741:$T$1742,'PO detail'!$Q$1741:$Q$1742,"Baseline PO cost")</x:f>
        <x:v>9900</x:v>
      </x:c>
      <x:c r="X230" s="12" t="n">
        <x:f>SUMIFS('PO detail'!$T$1741:$T$1742,'PO detail'!$Q$1741:$Q$1742,"Higher PO cost")</x:f>
        <x:v>0</x:v>
      </x:c>
      <x:c r="Y230" s="12" t="n">
        <x:f>E230-W230-X230</x:f>
        <x:v>0</x:v>
      </x:c>
      <x:c r="Z230" s="16" t="n">
        <x:f>E230*T230</x:f>
        <x:v>140.57999999999998</x:v>
      </x:c>
      <x:c r="AA230" s="16" t="n">
        <x:f>W230*T230</x:f>
        <x:v>140.57999999999998</x:v>
      </x:c>
      <x:c r="AB230" s="16" t="n">
        <x:f>X230*T230</x:f>
        <x:v>0</x:v>
      </x:c>
      <x:c r="AC230" s="16" t="n">
        <x:f>Y230*T230</x:f>
        <x:v>0</x:v>
      </x:c>
      <x:c r="AD230" s="16" t="n">
        <x:f>K230-Z230</x:f>
        <x:v>2.842170943040401e-14</x:v>
      </x:c>
      <x:c r="AE230" s="16" t="n">
        <x:f>IF(ISNUMBER(U230),E230*(U230-T230),"n.a.")</x:f>
        <x:v>12.969000000000005</x:v>
      </x:c>
      <x:c r="AF230" s="12" t="n">
        <x:f>G230-SUM('PO detail'!$U$1741:$U$1742)</x:f>
        <x:v>0</x:v>
      </x:c>
      <x:c r="AG230" s="16" t="n">
        <x:f>IF(ISNUMBER(U230),0,Z230)</x:f>
        <x:v>0</x:v>
      </x:c>
      <x:c r="AH230" s="17" t="str">
        <x:f>IF(AND(A230="WIRE",ISNUMBER(N230)),H230-N230,"n.a.")</x:f>
        <x:v>n.a.</x:v>
      </x:c>
    </x:row>
    <x:row r="231" ht="22" customHeight="1">
      <x:c r="A231" s="2" t="str">
        <x:v>COIL</x:v>
      </x:c>
      <x:c r="B231" s="2" t="str">
        <x:v>10</x:v>
      </x:c>
      <x:c r="C231" s="2" t="str">
        <x:v>38BLK12-4</x:v>
      </x:c>
      <x:c r="D231" s="2" t="str">
        <x:v>**PAY ACH** PVC SPIRAL SUPPLY</x:v>
      </x:c>
      <x:c r="E231" s="7" t="n">
        <x:v>700</x:v>
      </x:c>
      <x:c r="F231" s="7" t="n">
        <x:v>1016.67</x:v>
      </x:c>
      <x:c r="G231" s="7" t="n">
        <x:v>3600</x:v>
      </x:c>
      <x:c r="H231" s="8" t="n">
        <x:v>27.79</x:v>
      </x:c>
      <x:c r="I231" s="8" t="n">
        <x:v>24.64</x:v>
      </x:c>
      <x:c r="J231" s="2" t="n">
        <x:v>100</x:v>
      </x:c>
      <x:c r="K231" s="9" t="n">
        <x:v>194.53</x:v>
      </x:c>
      <x:c r="L231" s="8" t="n">
        <x:v>24.64</x:v>
      </x:c>
      <x:c r="M231" s="8"/>
      <x:c r="N231" s="8"/>
      <x:c r="O231" s="2" t="n">
        <x:v>1</x:v>
      </x:c>
      <x:c r="P231" s="10" t="n">
        <x:v>46143</x:v>
      </x:c>
      <x:c r="Q231" s="10" t="n">
        <x:v>45810</x:v>
      </x:c>
      <x:c r="R231" s="2" t="str">
        <x:v>Same-product valuation: per 100</x:v>
      </x:c>
      <x:c r="S231" s="2" t="str">
        <x:v>Chris PVC Coil priced product</x:v>
      </x:c>
      <x:c r="T231" s="15" t="n">
        <x:f>H231/J231</x:f>
        <x:v>0.2779</x:v>
      </x:c>
      <x:c r="U231" s="15" t="n">
        <x:f>IF(A231="WIRE",T231,IF(O231=1,I231*(1+IF(A231="POUC",Summary!$E$7,Summary!$K$7))/J231,"n.a."))</x:f>
        <x:v>0.272272</x:v>
      </x:c>
      <x:c r="V231" s="12" t="n">
        <x:f>SUM('PO detail'!$T$410:$T$416)</x:f>
        <x:v>700</x:v>
      </x:c>
      <x:c r="W231" s="12" t="n">
        <x:f>SUMIFS('PO detail'!$T$410:$T$416,'PO detail'!$Q$410:$Q$416,"Baseline PO cost")</x:f>
        <x:v>700</x:v>
      </x:c>
      <x:c r="X231" s="12" t="n">
        <x:f>SUMIFS('PO detail'!$T$410:$T$416,'PO detail'!$Q$410:$Q$416,"Higher PO cost")</x:f>
        <x:v>0</x:v>
      </x:c>
      <x:c r="Y231" s="12" t="n">
        <x:f>E231-W231-X231</x:f>
        <x:v>0</x:v>
      </x:c>
      <x:c r="Z231" s="16" t="n">
        <x:f>E231*T231</x:f>
        <x:v>194.52999999999997</x:v>
      </x:c>
      <x:c r="AA231" s="16" t="n">
        <x:f>W231*T231</x:f>
        <x:v>194.52999999999997</x:v>
      </x:c>
      <x:c r="AB231" s="16" t="n">
        <x:f>X231*T231</x:f>
        <x:v>0</x:v>
      </x:c>
      <x:c r="AC231" s="16" t="n">
        <x:f>Y231*T231</x:f>
        <x:v>0</x:v>
      </x:c>
      <x:c r="AD231" s="16" t="n">
        <x:f>K231-Z231</x:f>
        <x:v>2.842170943040401e-14</x:v>
      </x:c>
      <x:c r="AE231" s="16" t="n">
        <x:f>IF(ISNUMBER(U231),E231*(U231-T231),"n.a.")</x:f>
        <x:v>-3.9395999999999765</x:v>
      </x:c>
      <x:c r="AF231" s="12" t="n">
        <x:f>G231-SUM('PO detail'!$U$410:$U$416)</x:f>
        <x:v>0</x:v>
      </x:c>
      <x:c r="AG231" s="16" t="n">
        <x:f>IF(ISNUMBER(U231),0,Z231)</x:f>
        <x:v>0</x:v>
      </x:c>
      <x:c r="AH231" s="17" t="str">
        <x:f>IF(AND(A231="WIRE",ISNUMBER(N231)),H231-N231,"n.a.")</x:f>
        <x:v>n.a.</x:v>
      </x:c>
    </x:row>
    <x:row r="232" ht="22" customHeight="1">
      <x:c r="A232" s="2" t="str">
        <x:v>COIL</x:v>
      </x:c>
      <x:c r="B232" s="2" t="str">
        <x:v>30</x:v>
      </x:c>
      <x:c r="C232" s="2" t="str">
        <x:v>10BLK36-4</x:v>
      </x:c>
      <x:c r="D232" s="2" t="str">
        <x:v>**PAY ACH** PVC SPIRAL SUPPLY</x:v>
      </x:c>
      <x:c r="E232" s="7" t="n">
        <x:v>400</x:v>
      </x:c>
      <x:c r="F232" s="7" t="n">
        <x:v>1008.33</x:v>
      </x:c>
      <x:c r="G232" s="7" t="n">
        <x:v>5500</x:v>
      </x:c>
      <x:c r="H232" s="8" t="n">
        <x:v>15.18</x:v>
      </x:c>
      <x:c r="I232" s="8" t="n">
        <x:v>13.46</x:v>
      </x:c>
      <x:c r="J232" s="2" t="n">
        <x:v>100</x:v>
      </x:c>
      <x:c r="K232" s="9" t="n">
        <x:v>60.72</x:v>
      </x:c>
      <x:c r="L232" s="8" t="n">
        <x:v>13.46</x:v>
      </x:c>
      <x:c r="M232" s="8"/>
      <x:c r="N232" s="8"/>
      <x:c r="O232" s="2" t="n">
        <x:v>1</x:v>
      </x:c>
      <x:c r="P232" s="10" t="n">
        <x:v>46143</x:v>
      </x:c>
      <x:c r="Q232" s="10" t="n">
        <x:v>45810</x:v>
      </x:c>
      <x:c r="R232" s="2" t="str">
        <x:v>Same-product valuation: per 100</x:v>
      </x:c>
      <x:c r="S232" s="2" t="str">
        <x:v>Chris PVC Coil priced product</x:v>
      </x:c>
      <x:c r="T232" s="15" t="n">
        <x:f>H232/J232</x:f>
        <x:v>0.1518</x:v>
      </x:c>
      <x:c r="U232" s="15" t="n">
        <x:f>IF(A232="WIRE",T232,IF(O232=1,I232*(1+IF(A232="POUC",Summary!$E$7,Summary!$K$7))/J232,"n.a."))</x:f>
        <x:v>0.148733</x:v>
      </x:c>
      <x:c r="V232" s="12" t="n">
        <x:f>SUM('PO detail'!$T$697:$T$703)</x:f>
        <x:v>400</x:v>
      </x:c>
      <x:c r="W232" s="12" t="n">
        <x:f>SUMIFS('PO detail'!$T$697:$T$703,'PO detail'!$Q$697:$Q$703,"Baseline PO cost")</x:f>
        <x:v>400</x:v>
      </x:c>
      <x:c r="X232" s="12" t="n">
        <x:f>SUMIFS('PO detail'!$T$697:$T$703,'PO detail'!$Q$697:$Q$703,"Higher PO cost")</x:f>
        <x:v>0</x:v>
      </x:c>
      <x:c r="Y232" s="12" t="n">
        <x:f>E232-W232-X232</x:f>
        <x:v>0</x:v>
      </x:c>
      <x:c r="Z232" s="16" t="n">
        <x:f>E232*T232</x:f>
        <x:v>60.72</x:v>
      </x:c>
      <x:c r="AA232" s="16" t="n">
        <x:f>W232*T232</x:f>
        <x:v>60.72</x:v>
      </x:c>
      <x:c r="AB232" s="16" t="n">
        <x:f>X232*T232</x:f>
        <x:v>0</x:v>
      </x:c>
      <x:c r="AC232" s="16" t="n">
        <x:f>Y232*T232</x:f>
        <x:v>0</x:v>
      </x:c>
      <x:c r="AD232" s="16" t="n">
        <x:f>K232-Z232</x:f>
        <x:v>0</x:v>
      </x:c>
      <x:c r="AE232" s="16" t="n">
        <x:f>IF(ISNUMBER(U232),E232*(U232-T232),"n.a.")</x:f>
        <x:v>-1.2267999999999946</x:v>
      </x:c>
      <x:c r="AF232" s="12" t="n">
        <x:f>G232-SUM('PO detail'!$U$697:$U$703)</x:f>
        <x:v>0</x:v>
      </x:c>
      <x:c r="AG232" s="16" t="n">
        <x:f>IF(ISNUMBER(U232),0,Z232)</x:f>
        <x:v>0</x:v>
      </x:c>
      <x:c r="AH232" s="17" t="str">
        <x:f>IF(AND(A232="WIRE",ISNUMBER(N232)),H232-N232,"n.a.")</x:f>
        <x:v>n.a.</x:v>
      </x:c>
    </x:row>
    <x:row r="233" ht="22" customHeight="1">
      <x:c r="A233" s="2" t="str">
        <x:v>COIL</x:v>
      </x:c>
      <x:c r="B233" s="2" t="str">
        <x:v>30</x:v>
      </x:c>
      <x:c r="C233" s="2" t="str">
        <x:v>32BLK12-4</x:v>
      </x:c>
      <x:c r="D233" s="2" t="str">
        <x:v>**PAY ACH** PVC SPIRAL SUPPLY</x:v>
      </x:c>
      <x:c r="E233" s="7" t="n">
        <x:v>4600</x:v>
      </x:c>
      <x:c r="F233" s="7" t="n">
        <x:v>1008.33</x:v>
      </x:c>
      <x:c r="G233" s="7" t="n">
        <x:v>0</x:v>
      </x:c>
      <x:c r="H233" s="8" t="n">
        <x:v>19.97</x:v>
      </x:c>
      <x:c r="I233" s="8" t="n">
        <x:v>17.71</x:v>
      </x:c>
      <x:c r="J233" s="2" t="n">
        <x:v>100</x:v>
      </x:c>
      <x:c r="K233" s="9" t="n">
        <x:v>918.62</x:v>
      </x:c>
      <x:c r="L233" s="8" t="n">
        <x:v>17.71</x:v>
      </x:c>
      <x:c r="M233" s="8"/>
      <x:c r="N233" s="8"/>
      <x:c r="O233" s="2" t="n">
        <x:v>1</x:v>
      </x:c>
      <x:c r="P233" s="10" t="n">
        <x:v>46143</x:v>
      </x:c>
      <x:c r="Q233" s="10" t="n">
        <x:v>45810</x:v>
      </x:c>
      <x:c r="R233" s="2" t="str">
        <x:v>Same-product valuation: per 100</x:v>
      </x:c>
      <x:c r="S233" s="2" t="str">
        <x:v>Chris PVC Coil priced product</x:v>
      </x:c>
      <x:c r="T233" s="15" t="n">
        <x:f>H233/J233</x:f>
        <x:v>0.1997</x:v>
      </x:c>
      <x:c r="U233" s="15" t="n">
        <x:f>IF(A233="WIRE",T233,IF(O233=1,I233*(1+IF(A233="POUC",Summary!$E$7,Summary!$K$7))/J233,"n.a."))</x:f>
        <x:v>0.1956955</x:v>
      </x:c>
      <x:c r="V233" s="12" t="n">
        <x:f>SUM('PO detail'!$T$894:$T$899)</x:f>
        <x:v>4600</x:v>
      </x:c>
      <x:c r="W233" s="12" t="n">
        <x:f>SUMIFS('PO detail'!$T$894:$T$899,'PO detail'!$Q$894:$Q$899,"Baseline PO cost")</x:f>
        <x:v>4600</x:v>
      </x:c>
      <x:c r="X233" s="12" t="n">
        <x:f>SUMIFS('PO detail'!$T$894:$T$899,'PO detail'!$Q$894:$Q$899,"Higher PO cost")</x:f>
        <x:v>0</x:v>
      </x:c>
      <x:c r="Y233" s="12" t="n">
        <x:f>E233-W233-X233</x:f>
        <x:v>0</x:v>
      </x:c>
      <x:c r="Z233" s="16" t="n">
        <x:f>E233*T233</x:f>
        <x:v>918.6199999999999</x:v>
      </x:c>
      <x:c r="AA233" s="16" t="n">
        <x:f>W233*T233</x:f>
        <x:v>918.6199999999999</x:v>
      </x:c>
      <x:c r="AB233" s="16" t="n">
        <x:f>X233*T233</x:f>
        <x:v>0</x:v>
      </x:c>
      <x:c r="AC233" s="16" t="n">
        <x:f>Y233*T233</x:f>
        <x:v>0</x:v>
      </x:c>
      <x:c r="AD233" s="16" t="n">
        <x:f>K233-Z233</x:f>
        <x:v>1.1368683772161603e-13</x:v>
      </x:c>
      <x:c r="AE233" s="16" t="n">
        <x:f>IF(ISNUMBER(U233),E233*(U233-T233),"n.a.")</x:f>
        <x:v>-18.42069999999997</x:v>
      </x:c>
      <x:c r="AF233" s="12" t="n">
        <x:f>G233-SUM('PO detail'!$U$894:$U$899)</x:f>
        <x:v>0</x:v>
      </x:c>
      <x:c r="AG233" s="16" t="n">
        <x:f>IF(ISNUMBER(U233),0,Z233)</x:f>
        <x:v>0</x:v>
      </x:c>
      <x:c r="AH233" s="17" t="str">
        <x:f>IF(AND(A233="WIRE",ISNUMBER(N233)),H233-N233,"n.a.")</x:f>
        <x:v>n.a.</x:v>
      </x:c>
    </x:row>
    <x:row r="234" ht="22" customHeight="1">
      <x:c r="A234" s="2" t="str">
        <x:v>POUC</x:v>
      </x:c>
      <x:c r="B234" s="2" t="str">
        <x:v>10</x:v>
      </x:c>
      <x:c r="C234" s="2" t="str">
        <x:v>BUS7</x:v>
      </x:c>
      <x:c r="D234" s="2" t="str">
        <x:v>LAMITEK USA, INC.</x:v>
      </x:c>
      <x:c r="E234" s="7" t="n">
        <x:v>19500</x:v>
      </x:c>
      <x:c r="F234" s="7" t="n">
        <x:v>1008.33</x:v>
      </x:c>
      <x:c r="G234" s="7" t="n">
        <x:v>0</x:v>
      </x:c>
      <x:c r="H234" s="8" t="n">
        <x:v>0.9</x:v>
      </x:c>
      <x:c r="I234" s="8" t="n">
        <x:v>0.59</x:v>
      </x:c>
      <x:c r="J234" s="2" t="n">
        <x:v>100</x:v>
      </x:c>
      <x:c r="K234" s="9" t="n">
        <x:v>175.5</x:v>
      </x:c>
      <x:c r="L234" s="8" t="n">
        <x:v>0.53</x:v>
      </x:c>
      <x:c r="M234" s="8" t="n">
        <x:v>0.5936000000000001</x:v>
      </x:c>
      <x:c r="N234" s="8"/>
      <x:c r="O234" s="2" t="n">
        <x:v>1</x:v>
      </x:c>
      <x:c r="P234" s="10" t="n">
        <x:v>45902</x:v>
      </x:c>
      <x:c r="Q234" s="10" t="n">
        <x:v>46148</x:v>
      </x:c>
      <x:c r="R234" s="2" t="str">
        <x:v>Same-product valuation: per 100</x:v>
      </x:c>
      <x:c r="S234" s="2" t="str">
        <x:v>Chris Lamitek Pouches priced product</x:v>
      </x:c>
      <x:c r="T234" s="15" t="n">
        <x:f>H234/J234</x:f>
        <x:v>0.009000000000000001</x:v>
      </x:c>
      <x:c r="U234" s="15" t="n">
        <x:f>IF(A234="WIRE",T234,IF(O234=1,I234*(1+IF(A234="POUC",Summary!$E$7,Summary!$K$7))/J234,"n.a."))</x:f>
        <x:v>0.009734999999999999</x:v>
      </x:c>
      <x:c r="V234" s="12" t="n">
        <x:f>0</x:f>
        <x:v>0</x:v>
      </x:c>
      <x:c r="W234" s="12" t="n">
        <x:f>0</x:f>
        <x:v>0</x:v>
      </x:c>
      <x:c r="X234" s="12" t="n">
        <x:f>0</x:f>
        <x:v>0</x:v>
      </x:c>
      <x:c r="Y234" s="12" t="n">
        <x:f>E234-W234-X234</x:f>
        <x:v>19500</x:v>
      </x:c>
      <x:c r="Z234" s="16" t="n">
        <x:f>E234*T234</x:f>
        <x:v>175.50000000000003</x:v>
      </x:c>
      <x:c r="AA234" s="16" t="n">
        <x:f>W234*T234</x:f>
        <x:v>0</x:v>
      </x:c>
      <x:c r="AB234" s="16" t="n">
        <x:f>X234*T234</x:f>
        <x:v>0</x:v>
      </x:c>
      <x:c r="AC234" s="16" t="n">
        <x:f>Y234*T234</x:f>
        <x:v>175.50000000000003</x:v>
      </x:c>
      <x:c r="AD234" s="16" t="n">
        <x:f>K234-Z234</x:f>
        <x:v>-2.842170943040401e-14</x:v>
      </x:c>
      <x:c r="AE234" s="16" t="n">
        <x:f>IF(ISNUMBER(U234),E234*(U234-T234),"n.a.")</x:f>
        <x:v>14.332499999999957</x:v>
      </x:c>
      <x:c r="AF234" s="12" t="n">
        <x:f>G234-0</x:f>
        <x:v>0</x:v>
      </x:c>
      <x:c r="AG234" s="16" t="n">
        <x:f>IF(ISNUMBER(U234),0,Z234)</x:f>
        <x:v>0</x:v>
      </x:c>
      <x:c r="AH234" s="17" t="str">
        <x:f>IF(AND(A234="WIRE",ISNUMBER(N234)),H234-N234,"n.a.")</x:f>
        <x:v>n.a.</x:v>
      </x:c>
    </x:row>
    <x:row r="235" ht="22" customHeight="1">
      <x:c r="A235" s="2" t="str">
        <x:v>POUC</x:v>
      </x:c>
      <x:c r="B235" s="2" t="str">
        <x:v>60</x:v>
      </x:c>
      <x:c r="C235" s="2" t="str">
        <x:v>KEY5</x:v>
      </x:c>
      <x:c r="D235" s="2" t="str">
        <x:v>LAMITEK USA, INC.</x:v>
      </x:c>
      <x:c r="E235" s="7" t="n">
        <x:v>700</x:v>
      </x:c>
      <x:c r="F235" s="7" t="n">
        <x:v>1000</x:v>
      </x:c>
      <x:c r="G235" s="7" t="n">
        <x:v>0</x:v>
      </x:c>
      <x:c r="H235" s="8" t="n">
        <x:v>0.66</x:v>
      </x:c>
      <x:c r="I235" s="8" t="n">
        <x:v>0.52</x:v>
      </x:c>
      <x:c r="J235" s="2" t="n">
        <x:v>100</x:v>
      </x:c>
      <x:c r="K235" s="9" t="n">
        <x:v>4.62</x:v>
      </x:c>
      <x:c r="L235" s="8" t="n">
        <x:v>0.46</x:v>
      </x:c>
      <x:c r="M235" s="8" t="n">
        <x:v>0.5152000000000001</x:v>
      </x:c>
      <x:c r="N235" s="8"/>
      <x:c r="O235" s="2" t="n">
        <x:v>1</x:v>
      </x:c>
      <x:c r="P235" s="10" t="n">
        <x:v>43531</x:v>
      </x:c>
      <x:c r="Q235" s="10" t="n">
        <x:v>46148</x:v>
      </x:c>
      <x:c r="R235" s="2" t="str">
        <x:v>Same-product valuation: per 100</x:v>
      </x:c>
      <x:c r="S235" s="2" t="str">
        <x:v>Chris Lamitek Pouches priced product</x:v>
      </x:c>
      <x:c r="T235" s="15" t="n">
        <x:f>H235/J235</x:f>
        <x:v>0.0066</x:v>
      </x:c>
      <x:c r="U235" s="15" t="n">
        <x:f>IF(A235="WIRE",T235,IF(O235=1,I235*(1+IF(A235="POUC",Summary!$E$7,Summary!$K$7))/J235,"n.a."))</x:f>
        <x:v>0.008579999999999999</x:v>
      </x:c>
      <x:c r="V235" s="12" t="n">
        <x:f>0</x:f>
        <x:v>0</x:v>
      </x:c>
      <x:c r="W235" s="12" t="n">
        <x:f>0</x:f>
        <x:v>0</x:v>
      </x:c>
      <x:c r="X235" s="12" t="n">
        <x:f>0</x:f>
        <x:v>0</x:v>
      </x:c>
      <x:c r="Y235" s="12" t="n">
        <x:f>E235-W235-X235</x:f>
        <x:v>700</x:v>
      </x:c>
      <x:c r="Z235" s="16" t="n">
        <x:f>E235*T235</x:f>
        <x:v>4.62</x:v>
      </x:c>
      <x:c r="AA235" s="16" t="n">
        <x:f>W235*T235</x:f>
        <x:v>0</x:v>
      </x:c>
      <x:c r="AB235" s="16" t="n">
        <x:f>X235*T235</x:f>
        <x:v>0</x:v>
      </x:c>
      <x:c r="AC235" s="16" t="n">
        <x:f>Y235*T235</x:f>
        <x:v>4.62</x:v>
      </x:c>
      <x:c r="AD235" s="16" t="n">
        <x:f>K235-Z235</x:f>
        <x:v>0</x:v>
      </x:c>
      <x:c r="AE235" s="16" t="n">
        <x:f>IF(ISNUMBER(U235),E235*(U235-T235),"n.a.")</x:f>
        <x:v>1.3859999999999995</x:v>
      </x:c>
      <x:c r="AF235" s="12" t="n">
        <x:f>G235-0</x:f>
        <x:v>0</x:v>
      </x:c>
      <x:c r="AG235" s="16" t="n">
        <x:f>IF(ISNUMBER(U235),0,Z235)</x:f>
        <x:v>0</x:v>
      </x:c>
      <x:c r="AH235" s="17" t="str">
        <x:f>IF(AND(A235="WIRE",ISNUMBER(N235)),H235-N235,"n.a.")</x:f>
        <x:v>n.a.</x:v>
      </x:c>
    </x:row>
    <x:row r="236" ht="22" customHeight="1">
      <x:c r="A236" s="2" t="str">
        <x:v>WIRE</x:v>
      </x:c>
      <x:c r="B236" s="2" t="str">
        <x:v>10</x:v>
      </x:c>
      <x:c r="C236" s="2" t="str">
        <x:v>DL716GOLD</x:v>
      </x:c>
      <x:c r="D236" s="2" t="str">
        <x:v>Botac Industrial Limited</x:v>
      </x:c>
      <x:c r="E236" s="7" t="n">
        <x:v>7200</x:v>
      </x:c>
      <x:c r="F236" s="7" t="n">
        <x:v>1000</x:v>
      </x:c>
      <x:c r="G236" s="7" t="n">
        <x:v>2000</x:v>
      </x:c>
      <x:c r="H236" s="8" t="n">
        <x:v>7.32</x:v>
      </x:c>
      <x:c r="I236" s="8" t="n">
        <x:v>4.19</x:v>
      </x:c>
      <x:c r="J236" s="2" t="n">
        <x:v>100</x:v>
      </x:c>
      <x:c r="K236" s="9" t="n">
        <x:v>527.04</x:v>
      </x:c>
      <x:c r="L236" s="8" t="n">
        <x:v>4.19</x:v>
      </x:c>
      <x:c r="M236" s="8"/>
      <x:c r="N236" s="8" t="n">
        <x:v>7.32</x:v>
      </x:c>
      <x:c r="O236" s="2" t="n">
        <x:v>1</x:v>
      </x:c>
      <x:c r="P236" s="10" t="n">
        <x:v>46237</x:v>
      </x:c>
      <x:c r="Q236" s="10" t="n">
        <x:v>45881</x:v>
      </x:c>
      <x:c r="R236" s="2" t="str">
        <x:v>Same-product valuation: per 100</x:v>
      </x:c>
      <x:c r="S236" s="2" t="str">
        <x:v>Hold current standard; Chris blended standards already applied</x:v>
      </x:c>
      <x:c r="T236" s="15" t="n">
        <x:f>H236/J236</x:f>
        <x:v>0.0732</x:v>
      </x:c>
      <x:c r="U236" s="15" t="n">
        <x:f>IF(A236="WIRE",T236,IF(O236=1,I236*(1+IF(A236="POUC",Summary!$E$7,Summary!$K$7))/J236,"n.a."))</x:f>
        <x:v>0.0732</x:v>
      </x:c>
      <x:c r="V236" s="12" t="n">
        <x:f>SUM('PO detail'!$T$2012:$T$2014)</x:f>
        <x:v>7200</x:v>
      </x:c>
      <x:c r="W236" s="12" t="n">
        <x:f>SUMIFS('PO detail'!$T$2012:$T$2014,'PO detail'!$Q$2012:$Q$2014,"Baseline PO cost")</x:f>
        <x:v>7200</x:v>
      </x:c>
      <x:c r="X236" s="12" t="n">
        <x:f>SUMIFS('PO detail'!$T$2012:$T$2014,'PO detail'!$Q$2012:$Q$2014,"Higher PO cost")</x:f>
        <x:v>0</x:v>
      </x:c>
      <x:c r="Y236" s="12" t="n">
        <x:f>E236-W236-X236</x:f>
        <x:v>0</x:v>
      </x:c>
      <x:c r="Z236" s="16" t="n">
        <x:f>E236*T236</x:f>
        <x:v>527.04</x:v>
      </x:c>
      <x:c r="AA236" s="16" t="n">
        <x:f>W236*T236</x:f>
        <x:v>527.04</x:v>
      </x:c>
      <x:c r="AB236" s="16" t="n">
        <x:f>X236*T236</x:f>
        <x:v>0</x:v>
      </x:c>
      <x:c r="AC236" s="16" t="n">
        <x:f>Y236*T236</x:f>
        <x:v>0</x:v>
      </x:c>
      <x:c r="AD236" s="16" t="n">
        <x:f>K236-Z236</x:f>
        <x:v>0</x:v>
      </x:c>
      <x:c r="AE236" s="16" t="n">
        <x:f>IF(ISNUMBER(U236),E236*(U236-T236),"n.a.")</x:f>
        <x:v>0</x:v>
      </x:c>
      <x:c r="AF236" s="12" t="n">
        <x:f>G236-SUM('PO detail'!$U$2012:$U$2014)</x:f>
        <x:v>0</x:v>
      </x:c>
      <x:c r="AG236" s="16" t="n">
        <x:f>IF(ISNUMBER(U236),0,Z236)</x:f>
        <x:v>0</x:v>
      </x:c>
      <x:c r="AH236" s="17" t="n">
        <x:f>IF(AND(A236="WIRE",ISNUMBER(N236)),H236-N236,"n.a.")</x:f>
        <x:v>0</x:v>
      </x:c>
    </x:row>
    <x:row r="237" ht="22" customHeight="1">
      <x:c r="A237" s="2" t="str">
        <x:v>WIRE</x:v>
      </x:c>
      <x:c r="B237" s="2" t="str">
        <x:v>30</x:v>
      </x:c>
      <x:c r="C237" s="2" t="str">
        <x:v>DL516WHT</x:v>
      </x:c>
      <x:c r="D237" s="2" t="str">
        <x:v>Botac Industrial Limited</x:v>
      </x:c>
      <x:c r="E237" s="7" t="n">
        <x:v>4700</x:v>
      </x:c>
      <x:c r="F237" s="7" t="n">
        <x:v>1000</x:v>
      </x:c>
      <x:c r="G237" s="7" t="n">
        <x:v>4000</x:v>
      </x:c>
      <x:c r="H237" s="8" t="n">
        <x:v>4.75</x:v>
      </x:c>
      <x:c r="I237" s="8" t="n">
        <x:v>0</x:v>
      </x:c>
      <x:c r="J237" s="2" t="n">
        <x:v>100</x:v>
      </x:c>
      <x:c r="K237" s="9" t="n">
        <x:v>223.25</x:v>
      </x:c>
      <x:c r="L237" s="8" t="n">
        <x:v>2.5</x:v>
      </x:c>
      <x:c r="M237" s="8"/>
      <x:c r="N237" s="8" t="n">
        <x:v>4.75</x:v>
      </x:c>
      <x:c r="O237" s="2" t="n">
        <x:v>1</x:v>
      </x:c>
      <x:c r="P237" s="10" t="n">
        <x:v>46237</x:v>
      </x:c>
      <x:c r="Q237" s="10" t="n">
        <x:v>44774</x:v>
      </x:c>
      <x:c r="R237" s="2" t="str">
        <x:v>Same-product valuation: per 100</x:v>
      </x:c>
      <x:c r="S237" s="2" t="str">
        <x:v>Hold current standard; Chris blended standards already applied</x:v>
      </x:c>
      <x:c r="T237" s="15" t="n">
        <x:f>H237/J237</x:f>
        <x:v>0.0475</x:v>
      </x:c>
      <x:c r="U237" s="15" t="n">
        <x:f>IF(A237="WIRE",T237,IF(O237=1,I237*(1+IF(A237="POUC",Summary!$E$7,Summary!$K$7))/J237,"n.a."))</x:f>
        <x:v>0.0475</x:v>
      </x:c>
      <x:c r="V237" s="12" t="n">
        <x:f>0</x:f>
        <x:v>0</x:v>
      </x:c>
      <x:c r="W237" s="12" t="n">
        <x:f>0</x:f>
        <x:v>0</x:v>
      </x:c>
      <x:c r="X237" s="12" t="n">
        <x:f>0</x:f>
        <x:v>0</x:v>
      </x:c>
      <x:c r="Y237" s="12" t="n">
        <x:f>E237-W237-X237</x:f>
        <x:v>4700</x:v>
      </x:c>
      <x:c r="Z237" s="16" t="n">
        <x:f>E237*T237</x:f>
        <x:v>223.25</x:v>
      </x:c>
      <x:c r="AA237" s="16" t="n">
        <x:f>W237*T237</x:f>
        <x:v>0</x:v>
      </x:c>
      <x:c r="AB237" s="16" t="n">
        <x:f>X237*T237</x:f>
        <x:v>0</x:v>
      </x:c>
      <x:c r="AC237" s="16" t="n">
        <x:f>Y237*T237</x:f>
        <x:v>223.25</x:v>
      </x:c>
      <x:c r="AD237" s="16" t="n">
        <x:f>K237-Z237</x:f>
        <x:v>0</x:v>
      </x:c>
      <x:c r="AE237" s="16" t="n">
        <x:f>IF(ISNUMBER(U237),E237*(U237-T237),"n.a.")</x:f>
        <x:v>0</x:v>
      </x:c>
      <x:c r="AF237" s="12" t="n">
        <x:f>G237-0</x:f>
        <x:v>4000</x:v>
      </x:c>
      <x:c r="AG237" s="16" t="n">
        <x:f>IF(ISNUMBER(U237),0,Z237)</x:f>
        <x:v>0</x:v>
      </x:c>
      <x:c r="AH237" s="17" t="n">
        <x:f>IF(AND(A237="WIRE",ISNUMBER(N237)),H237-N237,"n.a.")</x:f>
        <x:v>0</x:v>
      </x:c>
    </x:row>
    <x:row r="238" ht="22" customHeight="1">
      <x:c r="A238" s="2" t="str">
        <x:v>COIL</x:v>
      </x:c>
      <x:c r="B238" s="2" t="str">
        <x:v>30</x:v>
      </x:c>
      <x:c r="C238" s="2" t="str">
        <x:v>8CLR12-4</x:v>
      </x:c>
      <x:c r="D238" s="2" t="str">
        <x:v>**PAY ACH** PVC SPIRAL SUPPLY</x:v>
      </x:c>
      <x:c r="E238" s="7" t="n">
        <x:v>1200</x:v>
      </x:c>
      <x:c r="F238" s="7" t="n">
        <x:v>991.67</x:v>
      </x:c>
      <x:c r="G238" s="7" t="n">
        <x:v>7500</x:v>
      </x:c>
      <x:c r="H238" s="8" t="n">
        <x:v>4.2</x:v>
      </x:c>
      <x:c r="I238" s="8" t="n">
        <x:v>3.73</x:v>
      </x:c>
      <x:c r="J238" s="2" t="n">
        <x:v>100</x:v>
      </x:c>
      <x:c r="K238" s="9" t="n">
        <x:v>50.4</x:v>
      </x:c>
      <x:c r="L238" s="8" t="n">
        <x:v>3.73</x:v>
      </x:c>
      <x:c r="M238" s="8"/>
      <x:c r="N238" s="8"/>
      <x:c r="O238" s="2" t="n">
        <x:v>1</x:v>
      </x:c>
      <x:c r="P238" s="10" t="n">
        <x:v>46143</x:v>
      </x:c>
      <x:c r="Q238" s="10" t="n">
        <x:v>45810</x:v>
      </x:c>
      <x:c r="R238" s="2" t="str">
        <x:v>Same-product valuation: per 100</x:v>
      </x:c>
      <x:c r="S238" s="2" t="str">
        <x:v>Chris PVC Coil priced product</x:v>
      </x:c>
      <x:c r="T238" s="15" t="n">
        <x:f>H238/J238</x:f>
        <x:v>0.042</x:v>
      </x:c>
      <x:c r="U238" s="15" t="n">
        <x:f>IF(A238="WIRE",T238,IF(O238=1,I238*(1+IF(A238="POUC",Summary!$E$7,Summary!$K$7))/J238,"n.a."))</x:f>
        <x:v>0.041216499999999996</x:v>
      </x:c>
      <x:c r="V238" s="12" t="n">
        <x:f>SUM('PO detail'!$T$972:$T$975)</x:f>
        <x:v>1200</x:v>
      </x:c>
      <x:c r="W238" s="12" t="n">
        <x:f>SUMIFS('PO detail'!$T$972:$T$975,'PO detail'!$Q$972:$Q$975,"Baseline PO cost")</x:f>
        <x:v>1200</x:v>
      </x:c>
      <x:c r="X238" s="12" t="n">
        <x:f>SUMIFS('PO detail'!$T$972:$T$975,'PO detail'!$Q$972:$Q$975,"Higher PO cost")</x:f>
        <x:v>0</x:v>
      </x:c>
      <x:c r="Y238" s="12" t="n">
        <x:f>E238-W238-X238</x:f>
        <x:v>0</x:v>
      </x:c>
      <x:c r="Z238" s="16" t="n">
        <x:f>E238*T238</x:f>
        <x:v>50.400000000000006</x:v>
      </x:c>
      <x:c r="AA238" s="16" t="n">
        <x:f>W238*T238</x:f>
        <x:v>50.400000000000006</x:v>
      </x:c>
      <x:c r="AB238" s="16" t="n">
        <x:f>X238*T238</x:f>
        <x:v>0</x:v>
      </x:c>
      <x:c r="AC238" s="16" t="n">
        <x:f>Y238*T238</x:f>
        <x:v>0</x:v>
      </x:c>
      <x:c r="AD238" s="16" t="n">
        <x:f>K238-Z238</x:f>
        <x:v>-7.105427357601002e-15</x:v>
      </x:c>
      <x:c r="AE238" s="16" t="n">
        <x:f>IF(ISNUMBER(U238),E238*(U238-T238),"n.a.")</x:f>
        <x:v>-0.9402000000000077</x:v>
      </x:c>
      <x:c r="AF238" s="12" t="n">
        <x:f>G238-SUM('PO detail'!$U$972:$U$975)</x:f>
        <x:v>0</x:v>
      </x:c>
      <x:c r="AG238" s="16" t="n">
        <x:f>IF(ISNUMBER(U238),0,Z238)</x:f>
        <x:v>0</x:v>
      </x:c>
      <x:c r="AH238" s="17" t="str">
        <x:f>IF(AND(A238="WIRE",ISNUMBER(N238)),H238-N238,"n.a.")</x:f>
        <x:v>n.a.</x:v>
      </x:c>
    </x:row>
    <x:row r="239" ht="22" customHeight="1">
      <x:c r="A239" s="2" t="str">
        <x:v>COIL</x:v>
      </x:c>
      <x:c r="B239" s="2" t="str">
        <x:v>10</x:v>
      </x:c>
      <x:c r="C239" s="2" t="str">
        <x:v>45BLK12-4</x:v>
      </x:c>
      <x:c r="D239" s="2" t="str">
        <x:v>**PAY ACH** PVC SPIRAL SUPPLY</x:v>
      </x:c>
      <x:c r="E239" s="7" t="n">
        <x:v>2900</x:v>
      </x:c>
      <x:c r="F239" s="7" t="n">
        <x:v>983.33</x:v>
      </x:c>
      <x:c r="G239" s="7" t="n">
        <x:v>600</x:v>
      </x:c>
      <x:c r="H239" s="8" t="n">
        <x:v>33.74</x:v>
      </x:c>
      <x:c r="I239" s="8" t="n">
        <x:v>29.92</x:v>
      </x:c>
      <x:c r="J239" s="2" t="n">
        <x:v>100</x:v>
      </x:c>
      <x:c r="K239" s="9" t="n">
        <x:v>995.33</x:v>
      </x:c>
      <x:c r="L239" s="8" t="n">
        <x:v>29.92</x:v>
      </x:c>
      <x:c r="M239" s="8"/>
      <x:c r="N239" s="8"/>
      <x:c r="O239" s="2" t="n">
        <x:v>1</x:v>
      </x:c>
      <x:c r="P239" s="10" t="n">
        <x:v>46143</x:v>
      </x:c>
      <x:c r="Q239" s="10" t="n">
        <x:v>45810</x:v>
      </x:c>
      <x:c r="R239" s="2" t="str">
        <x:v>Same-product valuation: per 100</x:v>
      </x:c>
      <x:c r="S239" s="2" t="str">
        <x:v>Chris PVC Coil priced product</x:v>
      </x:c>
      <x:c r="T239" s="15" t="n">
        <x:f>H239/J239</x:f>
        <x:v>0.33740000000000003</x:v>
      </x:c>
      <x:c r="U239" s="15" t="n">
        <x:f>IF(A239="WIRE",T239,IF(O239=1,I239*(1+IF(A239="POUC",Summary!$E$7,Summary!$K$7))/J239,"n.a."))</x:f>
        <x:v>0.33061599999999997</x:v>
      </x:c>
      <x:c r="V239" s="12" t="n">
        <x:f>SUM('PO detail'!$T$424:$T$430)</x:f>
        <x:v>2900</x:v>
      </x:c>
      <x:c r="W239" s="12" t="n">
        <x:f>SUMIFS('PO detail'!$T$424:$T$430,'PO detail'!$Q$424:$Q$430,"Baseline PO cost")</x:f>
        <x:v>2900</x:v>
      </x:c>
      <x:c r="X239" s="12" t="n">
        <x:f>SUMIFS('PO detail'!$T$424:$T$430,'PO detail'!$Q$424:$Q$430,"Higher PO cost")</x:f>
        <x:v>0</x:v>
      </x:c>
      <x:c r="Y239" s="12" t="n">
        <x:f>E239-W239-X239</x:f>
        <x:v>0</x:v>
      </x:c>
      <x:c r="Z239" s="16" t="n">
        <x:f>E239*T239</x:f>
        <x:v>978.4600000000002</x:v>
      </x:c>
      <x:c r="AA239" s="16" t="n">
        <x:f>W239*T239</x:f>
        <x:v>978.4600000000002</x:v>
      </x:c>
      <x:c r="AB239" s="16" t="n">
        <x:f>X239*T239</x:f>
        <x:v>0</x:v>
      </x:c>
      <x:c r="AC239" s="16" t="n">
        <x:f>Y239*T239</x:f>
        <x:v>0</x:v>
      </x:c>
      <x:c r="AD239" s="16" t="n">
        <x:f>K239-Z239</x:f>
        <x:v>16.86999999999989</x:v>
      </x:c>
      <x:c r="AE239" s="16" t="n">
        <x:f>IF(ISNUMBER(U239),E239*(U239-T239),"n.a.")</x:f>
        <x:v>-19.673600000000196</x:v>
      </x:c>
      <x:c r="AF239" s="12" t="n">
        <x:f>G239-SUM('PO detail'!$U$424:$U$430)</x:f>
        <x:v>0</x:v>
      </x:c>
      <x:c r="AG239" s="16" t="n">
        <x:f>IF(ISNUMBER(U239),0,Z239)</x:f>
        <x:v>0</x:v>
      </x:c>
      <x:c r="AH239" s="17" t="str">
        <x:f>IF(AND(A239="WIRE",ISNUMBER(N239)),H239-N239,"n.a.")</x:f>
        <x:v>n.a.</x:v>
      </x:c>
    </x:row>
    <x:row r="240" ht="22" customHeight="1">
      <x:c r="A240" s="2" t="str">
        <x:v>WIRE</x:v>
      </x:c>
      <x:c r="B240" s="2" t="str">
        <x:v>10</x:v>
      </x:c>
      <x:c r="C240" s="2" t="str">
        <x:v>DL012GOLD</x:v>
      </x:c>
      <x:c r="D240" s="2" t="str">
        <x:v>Botac Industrial Limited</x:v>
      </x:c>
      <x:c r="E240" s="7" t="n">
        <x:v>10900</x:v>
      </x:c>
      <x:c r="F240" s="7" t="n">
        <x:v>983.33</x:v>
      </x:c>
      <x:c r="G240" s="7" t="n">
        <x:v>22000</x:v>
      </x:c>
      <x:c r="H240" s="8" t="n">
        <x:v>8.26</x:v>
      </x:c>
      <x:c r="I240" s="8" t="n">
        <x:v>4.88</x:v>
      </x:c>
      <x:c r="J240" s="2" t="n">
        <x:v>100</x:v>
      </x:c>
      <x:c r="K240" s="9" t="n">
        <x:v>900.34</x:v>
      </x:c>
      <x:c r="L240" s="8" t="n">
        <x:v>4.88</x:v>
      </x:c>
      <x:c r="M240" s="8"/>
      <x:c r="N240" s="8" t="n">
        <x:v>8.26</x:v>
      </x:c>
      <x:c r="O240" s="2" t="n">
        <x:v>1</x:v>
      </x:c>
      <x:c r="P240" s="10" t="n">
        <x:v>46237</x:v>
      </x:c>
      <x:c r="Q240" s="10" t="n">
        <x:v>45881</x:v>
      </x:c>
      <x:c r="R240" s="2" t="str">
        <x:v>Same-product valuation: per 100</x:v>
      </x:c>
      <x:c r="S240" s="2" t="str">
        <x:v>Hold current standard; Chris blended standards already applied</x:v>
      </x:c>
      <x:c r="T240" s="15" t="n">
        <x:f>H240/J240</x:f>
        <x:v>0.08259999999999999</x:v>
      </x:c>
      <x:c r="U240" s="15" t="n">
        <x:f>IF(A240="WIRE",T240,IF(O240=1,I240*(1+IF(A240="POUC",Summary!$E$7,Summary!$K$7))/J240,"n.a."))</x:f>
        <x:v>0.08259999999999999</x:v>
      </x:c>
      <x:c r="V240" s="12" t="n">
        <x:f>SUM('PO detail'!$T$1881:$T$1883)</x:f>
        <x:v>10900</x:v>
      </x:c>
      <x:c r="W240" s="12" t="n">
        <x:f>SUMIFS('PO detail'!$T$1881:$T$1883,'PO detail'!$Q$1881:$Q$1883,"Baseline PO cost")</x:f>
        <x:v>10900</x:v>
      </x:c>
      <x:c r="X240" s="12" t="n">
        <x:f>SUMIFS('PO detail'!$T$1881:$T$1883,'PO detail'!$Q$1881:$Q$1883,"Higher PO cost")</x:f>
        <x:v>0</x:v>
      </x:c>
      <x:c r="Y240" s="12" t="n">
        <x:f>E240-W240-X240</x:f>
        <x:v>0</x:v>
      </x:c>
      <x:c r="Z240" s="16" t="n">
        <x:f>E240*T240</x:f>
        <x:v>900.3399999999999</x:v>
      </x:c>
      <x:c r="AA240" s="16" t="n">
        <x:f>W240*T240</x:f>
        <x:v>900.3399999999999</x:v>
      </x:c>
      <x:c r="AB240" s="16" t="n">
        <x:f>X240*T240</x:f>
        <x:v>0</x:v>
      </x:c>
      <x:c r="AC240" s="16" t="n">
        <x:f>Y240*T240</x:f>
        <x:v>0</x:v>
      </x:c>
      <x:c r="AD240" s="16" t="n">
        <x:f>K240-Z240</x:f>
        <x:v>1.1368683772161603e-13</x:v>
      </x:c>
      <x:c r="AE240" s="16" t="n">
        <x:f>IF(ISNUMBER(U240),E240*(U240-T240),"n.a.")</x:f>
        <x:v>0</x:v>
      </x:c>
      <x:c r="AF240" s="12" t="n">
        <x:f>G240-SUM('PO detail'!$U$1881:$U$1883)</x:f>
        <x:v>0</x:v>
      </x:c>
      <x:c r="AG240" s="16" t="n">
        <x:f>IF(ISNUMBER(U240),0,Z240)</x:f>
        <x:v>0</x:v>
      </x:c>
      <x:c r="AH240" s="17" t="n">
        <x:f>IF(AND(A240="WIRE",ISNUMBER(N240)),H240-N240,"n.a.")</x:f>
        <x:v>0</x:v>
      </x:c>
    </x:row>
    <x:row r="241" ht="22" customHeight="1">
      <x:c r="A241" s="2" t="str">
        <x:v>COIL</x:v>
      </x:c>
      <x:c r="B241" s="2" t="str">
        <x:v>30</x:v>
      </x:c>
      <x:c r="C241" s="2" t="str">
        <x:v>12WHT12-4</x:v>
      </x:c>
      <x:c r="D241" s="2" t="str">
        <x:v>**PAY ACH** PVC SPIRAL SUPPLY</x:v>
      </x:c>
      <x:c r="E241" s="7" t="n">
        <x:v>0</x:v>
      </x:c>
      <x:c r="F241" s="7" t="n">
        <x:v>966.67</x:v>
      </x:c>
      <x:c r="G241" s="7" t="n">
        <x:v>6300</x:v>
      </x:c>
      <x:c r="H241" s="8" t="n">
        <x:v>7.17</x:v>
      </x:c>
      <x:c r="I241" s="8" t="n">
        <x:v>6.36</x:v>
      </x:c>
      <x:c r="J241" s="2" t="n">
        <x:v>100</x:v>
      </x:c>
      <x:c r="K241" s="9" t="n">
        <x:v>0</x:v>
      </x:c>
      <x:c r="L241" s="8" t="n">
        <x:v>6.36</x:v>
      </x:c>
      <x:c r="M241" s="8"/>
      <x:c r="N241" s="8"/>
      <x:c r="O241" s="2" t="n">
        <x:v>1</x:v>
      </x:c>
      <x:c r="P241" s="10" t="n">
        <x:v>46143</x:v>
      </x:c>
      <x:c r="Q241" s="10" t="n">
        <x:v>45810</x:v>
      </x:c>
      <x:c r="R241" s="2" t="str">
        <x:v>Same-product valuation: per 100</x:v>
      </x:c>
      <x:c r="S241" s="2" t="str">
        <x:v>Chris PVC Coil priced product</x:v>
      </x:c>
      <x:c r="T241" s="15" t="n">
        <x:f>H241/J241</x:f>
        <x:v>0.0717</x:v>
      </x:c>
      <x:c r="U241" s="15" t="n">
        <x:f>IF(A241="WIRE",T241,IF(O241=1,I241*(1+IF(A241="POUC",Summary!$E$7,Summary!$K$7))/J241,"n.a."))</x:f>
        <x:v>0.07027800000000001</x:v>
      </x:c>
      <x:c r="V241" s="12" t="n">
        <x:f>SUM('PO detail'!$T$746:$T$749)</x:f>
        <x:v>0</x:v>
      </x:c>
      <x:c r="W241" s="12" t="n">
        <x:f>SUMIFS('PO detail'!$T$746:$T$749,'PO detail'!$Q$746:$Q$749,"Baseline PO cost")</x:f>
        <x:v>0</x:v>
      </x:c>
      <x:c r="X241" s="12" t="n">
        <x:f>SUMIFS('PO detail'!$T$746:$T$749,'PO detail'!$Q$746:$Q$749,"Higher PO cost")</x:f>
        <x:v>0</x:v>
      </x:c>
      <x:c r="Y241" s="12" t="n">
        <x:f>E241-W241-X241</x:f>
        <x:v>0</x:v>
      </x:c>
      <x:c r="Z241" s="16" t="n">
        <x:f>E241*T241</x:f>
        <x:v>0</x:v>
      </x:c>
      <x:c r="AA241" s="16" t="n">
        <x:f>W241*T241</x:f>
        <x:v>0</x:v>
      </x:c>
      <x:c r="AB241" s="16" t="n">
        <x:f>X241*T241</x:f>
        <x:v>0</x:v>
      </x:c>
      <x:c r="AC241" s="16" t="n">
        <x:f>Y241*T241</x:f>
        <x:v>0</x:v>
      </x:c>
      <x:c r="AD241" s="16" t="n">
        <x:f>K241-Z241</x:f>
        <x:v>0</x:v>
      </x:c>
      <x:c r="AE241" s="16" t="n">
        <x:f>IF(ISNUMBER(U241),E241*(U241-T241),"n.a.")</x:f>
        <x:v>0</x:v>
      </x:c>
      <x:c r="AF241" s="12" t="n">
        <x:f>G241-SUM('PO detail'!$U$746:$U$749)</x:f>
        <x:v>0</x:v>
      </x:c>
      <x:c r="AG241" s="16" t="n">
        <x:f>IF(ISNUMBER(U241),0,Z241)</x:f>
        <x:v>0</x:v>
      </x:c>
      <x:c r="AH241" s="17" t="str">
        <x:f>IF(AND(A241="WIRE",ISNUMBER(N241)),H241-N241,"n.a.")</x:f>
        <x:v>n.a.</x:v>
      </x:c>
    </x:row>
    <x:row r="242" ht="22" customHeight="1">
      <x:c r="A242" s="2" t="str">
        <x:v>POUC</x:v>
      </x:c>
      <x:c r="B242" s="2" t="str">
        <x:v>30</x:v>
      </x:c>
      <x:c r="C242" s="2" t="str">
        <x:v>MLMEN5</x:v>
      </x:c>
      <x:c r="D242" s="2" t="str">
        <x:v>LAMITEK USA, INC.</x:v>
      </x:c>
      <x:c r="E242" s="7" t="n">
        <x:v>3100</x:v>
      </x:c>
      <x:c r="F242" s="7" t="n">
        <x:v>950</x:v>
      </x:c>
      <x:c r="G242" s="7" t="n">
        <x:v>8800</x:v>
      </x:c>
      <x:c r="H242" s="8" t="n">
        <x:v>33.66</x:v>
      </x:c>
      <x:c r="I242" s="8" t="n">
        <x:v>22.24</x:v>
      </x:c>
      <x:c r="J242" s="2" t="n">
        <x:v>100</x:v>
      </x:c>
      <x:c r="K242" s="9" t="n">
        <x:v>1043.4599999999998</x:v>
      </x:c>
      <x:c r="L242" s="8" t="n">
        <x:v>19.86</x:v>
      </x:c>
      <x:c r="M242" s="8" t="n">
        <x:v>22.2432</x:v>
      </x:c>
      <x:c r="N242" s="8"/>
      <x:c r="O242" s="2" t="n">
        <x:v>1</x:v>
      </x:c>
      <x:c r="P242" s="10" t="n">
        <x:v>45902</x:v>
      </x:c>
      <x:c r="Q242" s="10" t="n">
        <x:v>46148</x:v>
      </x:c>
      <x:c r="R242" s="2" t="str">
        <x:v>Same-product valuation: per 100</x:v>
      </x:c>
      <x:c r="S242" s="2" t="str">
        <x:v>Chris Lamitek Pouches priced product</x:v>
      </x:c>
      <x:c r="T242" s="15" t="n">
        <x:f>H242/J242</x:f>
        <x:v>0.33659999999999995</x:v>
      </x:c>
      <x:c r="U242" s="15" t="n">
        <x:f>IF(A242="WIRE",T242,IF(O242=1,I242*(1+IF(A242="POUC",Summary!$E$7,Summary!$K$7))/J242,"n.a."))</x:f>
        <x:v>0.36695999999999995</x:v>
      </x:c>
      <x:c r="V242" s="12" t="n">
        <x:f>SUM('PO detail'!$T$1688:$T$1692)</x:f>
        <x:v>3100</x:v>
      </x:c>
      <x:c r="W242" s="12" t="n">
        <x:f>SUMIFS('PO detail'!$T$1688:$T$1692,'PO detail'!$Q$1688:$Q$1692,"Baseline PO cost")</x:f>
        <x:v>3100</x:v>
      </x:c>
      <x:c r="X242" s="12" t="n">
        <x:f>SUMIFS('PO detail'!$T$1688:$T$1692,'PO detail'!$Q$1688:$Q$1692,"Higher PO cost")</x:f>
        <x:v>0</x:v>
      </x:c>
      <x:c r="Y242" s="12" t="n">
        <x:f>E242-W242-X242</x:f>
        <x:v>0</x:v>
      </x:c>
      <x:c r="Z242" s="16" t="n">
        <x:f>E242*T242</x:f>
        <x:v>1043.4599999999998</x:v>
      </x:c>
      <x:c r="AA242" s="16" t="n">
        <x:f>W242*T242</x:f>
        <x:v>1043.4599999999998</x:v>
      </x:c>
      <x:c r="AB242" s="16" t="n">
        <x:f>X242*T242</x:f>
        <x:v>0</x:v>
      </x:c>
      <x:c r="AC242" s="16" t="n">
        <x:f>Y242*T242</x:f>
        <x:v>0</x:v>
      </x:c>
      <x:c r="AD242" s="16" t="n">
        <x:f>K242-Z242</x:f>
        <x:v>0</x:v>
      </x:c>
      <x:c r="AE242" s="16" t="n">
        <x:f>IF(ISNUMBER(U242),E242*(U242-T242),"n.a.")</x:f>
        <x:v>94.116</x:v>
      </x:c>
      <x:c r="AF242" s="12" t="n">
        <x:f>G242-SUM('PO detail'!$U$1688:$U$1692)</x:f>
        <x:v>0</x:v>
      </x:c>
      <x:c r="AG242" s="16" t="n">
        <x:f>IF(ISNUMBER(U242),0,Z242)</x:f>
        <x:v>0</x:v>
      </x:c>
      <x:c r="AH242" s="17" t="str">
        <x:f>IF(AND(A242="WIRE",ISNUMBER(N242)),H242-N242,"n.a.")</x:f>
        <x:v>n.a.</x:v>
      </x:c>
    </x:row>
    <x:row r="243" ht="22" customHeight="1">
      <x:c r="A243" s="2" t="str">
        <x:v>POUC</x:v>
      </x:c>
      <x:c r="B243" s="2" t="str">
        <x:v>10</x:v>
      </x:c>
      <x:c r="C243" s="2" t="str">
        <x:v>LEG7</x:v>
      </x:c>
      <x:c r="D243" s="2" t="str">
        <x:v>LAMITEK USA, INC.</x:v>
      </x:c>
      <x:c r="E243" s="7" t="n">
        <x:v>2200</x:v>
      </x:c>
      <x:c r="F243" s="7" t="n">
        <x:v>941.67</x:v>
      </x:c>
      <x:c r="G243" s="7" t="n">
        <x:v>7000</x:v>
      </x:c>
      <x:c r="H243" s="8" t="n">
        <x:v>11.26</x:v>
      </x:c>
      <x:c r="I243" s="8" t="n">
        <x:v>7.44</x:v>
      </x:c>
      <x:c r="J243" s="2" t="n">
        <x:v>100</x:v>
      </x:c>
      <x:c r="K243" s="9" t="n">
        <x:v>247.72</x:v>
      </x:c>
      <x:c r="L243" s="8" t="n">
        <x:v>6.64</x:v>
      </x:c>
      <x:c r="M243" s="8" t="n">
        <x:v>7.436800000000001</x:v>
      </x:c>
      <x:c r="N243" s="8"/>
      <x:c r="O243" s="2" t="n">
        <x:v>1</x:v>
      </x:c>
      <x:c r="P243" s="10" t="n">
        <x:v>45902</x:v>
      </x:c>
      <x:c r="Q243" s="10" t="n">
        <x:v>46148</x:v>
      </x:c>
      <x:c r="R243" s="2" t="str">
        <x:v>Same-product valuation: per 100</x:v>
      </x:c>
      <x:c r="S243" s="2" t="str">
        <x:v>Chris Lamitek Pouches priced product</x:v>
      </x:c>
      <x:c r="T243" s="15" t="n">
        <x:f>H243/J243</x:f>
        <x:v>0.11259999999999999</x:v>
      </x:c>
      <x:c r="U243" s="15" t="n">
        <x:f>IF(A243="WIRE",T243,IF(O243=1,I243*(1+IF(A243="POUC",Summary!$E$7,Summary!$K$7))/J243,"n.a."))</x:f>
        <x:v>0.12276</x:v>
      </x:c>
      <x:c r="V243" s="12" t="n">
        <x:f>SUM('PO detail'!$T$1494:$T$1497)</x:f>
        <x:v>2200</x:v>
      </x:c>
      <x:c r="W243" s="12" t="n">
        <x:f>SUMIFS('PO detail'!$T$1494:$T$1497,'PO detail'!$Q$1494:$Q$1497,"Baseline PO cost")</x:f>
        <x:v>2200</x:v>
      </x:c>
      <x:c r="X243" s="12" t="n">
        <x:f>SUMIFS('PO detail'!$T$1494:$T$1497,'PO detail'!$Q$1494:$Q$1497,"Higher PO cost")</x:f>
        <x:v>0</x:v>
      </x:c>
      <x:c r="Y243" s="12" t="n">
        <x:f>E243-W243-X243</x:f>
        <x:v>0</x:v>
      </x:c>
      <x:c r="Z243" s="16" t="n">
        <x:f>E243*T243</x:f>
        <x:v>247.71999999999997</x:v>
      </x:c>
      <x:c r="AA243" s="16" t="n">
        <x:f>W243*T243</x:f>
        <x:v>247.71999999999997</x:v>
      </x:c>
      <x:c r="AB243" s="16" t="n">
        <x:f>X243*T243</x:f>
        <x:v>0</x:v>
      </x:c>
      <x:c r="AC243" s="16" t="n">
        <x:f>Y243*T243</x:f>
        <x:v>0</x:v>
      </x:c>
      <x:c r="AD243" s="16" t="n">
        <x:f>K243-Z243</x:f>
        <x:v>2.842170943040401e-14</x:v>
      </x:c>
      <x:c r="AE243" s="16" t="n">
        <x:f>IF(ISNUMBER(U243),E243*(U243-T243),"n.a.")</x:f>
        <x:v>22.352000000000004</x:v>
      </x:c>
      <x:c r="AF243" s="12" t="n">
        <x:f>G243-SUM('PO detail'!$U$1494:$U$1497)</x:f>
        <x:v>0</x:v>
      </x:c>
      <x:c r="AG243" s="16" t="n">
        <x:f>IF(ISNUMBER(U243),0,Z243)</x:f>
        <x:v>0</x:v>
      </x:c>
      <x:c r="AH243" s="17" t="str">
        <x:f>IF(AND(A243="WIRE",ISNUMBER(N243)),H243-N243,"n.a.")</x:f>
        <x:v>n.a.</x:v>
      </x:c>
    </x:row>
    <x:row r="244" ht="22" customHeight="1">
      <x:c r="A244" s="2" t="str">
        <x:v>POUC</x:v>
      </x:c>
      <x:c r="B244" s="2" t="str">
        <x:v>60</x:v>
      </x:c>
      <x:c r="C244" s="2" t="str">
        <x:v>XLMEN5</x:v>
      </x:c>
      <x:c r="D244" s="2" t="str">
        <x:v>LAMITEK USA, INC.</x:v>
      </x:c>
      <x:c r="E244" s="7" t="n">
        <x:v>0</x:v>
      </x:c>
      <x:c r="F244" s="7" t="n">
        <x:v>933.33</x:v>
      </x:c>
      <x:c r="G244" s="7" t="n">
        <x:v>11200</x:v>
      </x:c>
      <x:c r="H244" s="8" t="n">
        <x:v>16.71</x:v>
      </x:c>
      <x:c r="I244" s="8" t="n">
        <x:v>11.03</x:v>
      </x:c>
      <x:c r="J244" s="2" t="n">
        <x:v>100</x:v>
      </x:c>
      <x:c r="K244" s="9" t="n">
        <x:v>0</x:v>
      </x:c>
      <x:c r="L244" s="8" t="n">
        <x:v>9.85</x:v>
      </x:c>
      <x:c r="M244" s="8" t="n">
        <x:v>11.032</x:v>
      </x:c>
      <x:c r="N244" s="8"/>
      <x:c r="O244" s="2" t="n">
        <x:v>1</x:v>
      </x:c>
      <x:c r="P244" s="10" t="n">
        <x:v>45902</x:v>
      </x:c>
      <x:c r="Q244" s="10" t="n">
        <x:v>46148</x:v>
      </x:c>
      <x:c r="R244" s="2" t="str">
        <x:v>Same-product valuation: per 100</x:v>
      </x:c>
      <x:c r="S244" s="2" t="str">
        <x:v>Chris Lamitek Pouches priced product</x:v>
      </x:c>
      <x:c r="T244" s="15" t="n">
        <x:f>H244/J244</x:f>
        <x:v>0.1671</x:v>
      </x:c>
      <x:c r="U244" s="15" t="n">
        <x:f>IF(A244="WIRE",T244,IF(O244=1,I244*(1+IF(A244="POUC",Summary!$E$7,Summary!$K$7))/J244,"n.a."))</x:f>
        <x:v>0.18199499999999996</x:v>
      </x:c>
      <x:c r="V244" s="12" t="n">
        <x:f>SUM('PO detail'!$T$1857:$T$1860)</x:f>
        <x:v>0</x:v>
      </x:c>
      <x:c r="W244" s="12" t="n">
        <x:f>SUMIFS('PO detail'!$T$1857:$T$1860,'PO detail'!$Q$1857:$Q$1860,"Baseline PO cost")</x:f>
        <x:v>0</x:v>
      </x:c>
      <x:c r="X244" s="12" t="n">
        <x:f>SUMIFS('PO detail'!$T$1857:$T$1860,'PO detail'!$Q$1857:$Q$1860,"Higher PO cost")</x:f>
        <x:v>0</x:v>
      </x:c>
      <x:c r="Y244" s="12" t="n">
        <x:f>E244-W244-X244</x:f>
        <x:v>0</x:v>
      </x:c>
      <x:c r="Z244" s="16" t="n">
        <x:f>E244*T244</x:f>
        <x:v>0</x:v>
      </x:c>
      <x:c r="AA244" s="16" t="n">
        <x:f>W244*T244</x:f>
        <x:v>0</x:v>
      </x:c>
      <x:c r="AB244" s="16" t="n">
        <x:f>X244*T244</x:f>
        <x:v>0</x:v>
      </x:c>
      <x:c r="AC244" s="16" t="n">
        <x:f>Y244*T244</x:f>
        <x:v>0</x:v>
      </x:c>
      <x:c r="AD244" s="16" t="n">
        <x:f>K244-Z244</x:f>
        <x:v>0</x:v>
      </x:c>
      <x:c r="AE244" s="16" t="n">
        <x:f>IF(ISNUMBER(U244),E244*(U244-T244),"n.a.")</x:f>
        <x:v>0</x:v>
      </x:c>
      <x:c r="AF244" s="12" t="n">
        <x:f>G244-SUM('PO detail'!$U$1857:$U$1860)</x:f>
        <x:v>800</x:v>
      </x:c>
      <x:c r="AG244" s="16" t="n">
        <x:f>IF(ISNUMBER(U244),0,Z244)</x:f>
        <x:v>0</x:v>
      </x:c>
      <x:c r="AH244" s="17" t="str">
        <x:f>IF(AND(A244="WIRE",ISNUMBER(N244)),H244-N244,"n.a.")</x:f>
        <x:v>n.a.</x:v>
      </x:c>
    </x:row>
    <x:row r="245" ht="22" customHeight="1">
      <x:c r="A245" s="2" t="str">
        <x:v>WIRE</x:v>
      </x:c>
      <x:c r="B245" s="2" t="str">
        <x:v>10</x:v>
      </x:c>
      <x:c r="C245" s="2" t="str">
        <x:v>DL034SIL</x:v>
      </x:c>
      <x:c r="D245" s="2" t="str">
        <x:v>Botac Industrial Limited</x:v>
      </x:c>
      <x:c r="E245" s="7" t="n">
        <x:v>16800</x:v>
      </x:c>
      <x:c r="F245" s="7" t="n">
        <x:v>920.83</x:v>
      </x:c>
      <x:c r="G245" s="7" t="n">
        <x:v>2000</x:v>
      </x:c>
      <x:c r="H245" s="8" t="n">
        <x:v>14.24</x:v>
      </x:c>
      <x:c r="I245" s="8" t="n">
        <x:v>8.28</x:v>
      </x:c>
      <x:c r="J245" s="2" t="n">
        <x:v>100</x:v>
      </x:c>
      <x:c r="K245" s="9" t="n">
        <x:v>2392.32</x:v>
      </x:c>
      <x:c r="L245" s="8" t="n">
        <x:v>8.28</x:v>
      </x:c>
      <x:c r="M245" s="8"/>
      <x:c r="N245" s="8" t="n">
        <x:v>14.24</x:v>
      </x:c>
      <x:c r="O245" s="2" t="n">
        <x:v>1</x:v>
      </x:c>
      <x:c r="P245" s="10" t="n">
        <x:v>46237</x:v>
      </x:c>
      <x:c r="Q245" s="10" t="n">
        <x:v>44774</x:v>
      </x:c>
      <x:c r="R245" s="2" t="str">
        <x:v>Same-product valuation: per 100</x:v>
      </x:c>
      <x:c r="S245" s="2" t="str">
        <x:v>Hold current standard; Chris blended standards already applied</x:v>
      </x:c>
      <x:c r="T245" s="15" t="n">
        <x:f>H245/J245</x:f>
        <x:v>0.1424</x:v>
      </x:c>
      <x:c r="U245" s="15" t="n">
        <x:f>IF(A245="WIRE",T245,IF(O245=1,I245*(1+IF(A245="POUC",Summary!$E$7,Summary!$K$7))/J245,"n.a."))</x:f>
        <x:v>0.1424</x:v>
      </x:c>
      <x:c r="V245" s="12" t="n">
        <x:f>SUM('PO detail'!$T$1921:$T$1923)</x:f>
        <x:v>10000</x:v>
      </x:c>
      <x:c r="W245" s="12" t="n">
        <x:f>SUMIFS('PO detail'!$T$1921:$T$1923,'PO detail'!$Q$1921:$Q$1923,"Baseline PO cost")</x:f>
        <x:v>10000</x:v>
      </x:c>
      <x:c r="X245" s="12" t="n">
        <x:f>SUMIFS('PO detail'!$T$1921:$T$1923,'PO detail'!$Q$1921:$Q$1923,"Higher PO cost")</x:f>
        <x:v>0</x:v>
      </x:c>
      <x:c r="Y245" s="12" t="n">
        <x:f>E245-W245-X245</x:f>
        <x:v>6800</x:v>
      </x:c>
      <x:c r="Z245" s="16" t="n">
        <x:f>E245*T245</x:f>
        <x:v>2392.32</x:v>
      </x:c>
      <x:c r="AA245" s="16" t="n">
        <x:f>W245*T245</x:f>
        <x:v>1424</x:v>
      </x:c>
      <x:c r="AB245" s="16" t="n">
        <x:f>X245*T245</x:f>
        <x:v>0</x:v>
      </x:c>
      <x:c r="AC245" s="16" t="n">
        <x:f>Y245*T245</x:f>
        <x:v>968.3199999999999</x:v>
      </x:c>
      <x:c r="AD245" s="16" t="n">
        <x:f>K245-Z245</x:f>
        <x:v>0</x:v>
      </x:c>
      <x:c r="AE245" s="16" t="n">
        <x:f>IF(ISNUMBER(U245),E245*(U245-T245),"n.a.")</x:f>
        <x:v>0</x:v>
      </x:c>
      <x:c r="AF245" s="12" t="n">
        <x:f>G245-SUM('PO detail'!$U$1921:$U$1923)</x:f>
        <x:v>0</x:v>
      </x:c>
      <x:c r="AG245" s="16" t="n">
        <x:f>IF(ISNUMBER(U245),0,Z245)</x:f>
        <x:v>0</x:v>
      </x:c>
      <x:c r="AH245" s="17" t="n">
        <x:f>IF(AND(A245="WIRE",ISNUMBER(N245)),H245-N245,"n.a.")</x:f>
        <x:v>0</x:v>
      </x:c>
    </x:row>
    <x:row r="246" ht="22" customHeight="1">
      <x:c r="A246" s="2" t="str">
        <x:v>POUC</x:v>
      </x:c>
      <x:c r="B246" s="2" t="str">
        <x:v>60</x:v>
      </x:c>
      <x:c r="C246" s="2" t="str">
        <x:v>CRC10</x:v>
      </x:c>
      <x:c r="D246" s="2" t="str">
        <x:v>LAMITEK USA, INC.</x:v>
      </x:c>
      <x:c r="E246" s="7" t="n">
        <x:v>10100</x:v>
      </x:c>
      <x:c r="F246" s="7" t="n">
        <x:v>916.67</x:v>
      </x:c>
      <x:c r="G246" s="7" t="n">
        <x:v>0</x:v>
      </x:c>
      <x:c r="H246" s="8" t="n">
        <x:v>1.15</x:v>
      </x:c>
      <x:c r="I246" s="8" t="n">
        <x:v>0.75</x:v>
      </x:c>
      <x:c r="J246" s="2" t="n">
        <x:v>100</x:v>
      </x:c>
      <x:c r="K246" s="9" t="n">
        <x:v>116.15</x:v>
      </x:c>
      <x:c r="L246" s="8" t="n">
        <x:v>0.67</x:v>
      </x:c>
      <x:c r="M246" s="8" t="n">
        <x:v>0.7504000000000001</x:v>
      </x:c>
      <x:c r="N246" s="8"/>
      <x:c r="O246" s="2" t="n">
        <x:v>1</x:v>
      </x:c>
      <x:c r="P246" s="10" t="n">
        <x:v>45902</x:v>
      </x:c>
      <x:c r="Q246" s="10" t="n">
        <x:v>46148</x:v>
      </x:c>
      <x:c r="R246" s="2" t="str">
        <x:v>Same-product valuation: per 100</x:v>
      </x:c>
      <x:c r="S246" s="2" t="str">
        <x:v>Chris Lamitek Pouches priced product</x:v>
      </x:c>
      <x:c r="T246" s="15" t="n">
        <x:f>H246/J246</x:f>
        <x:v>0.0115</x:v>
      </x:c>
      <x:c r="U246" s="15" t="n">
        <x:f>IF(A246="WIRE",T246,IF(O246=1,I246*(1+IF(A246="POUC",Summary!$E$7,Summary!$K$7))/J246,"n.a."))</x:f>
        <x:v>0.012374999999999999</x:v>
      </x:c>
      <x:c r="V246" s="12" t="n">
        <x:f>SUM('PO detail'!$T$1733:$T$1733)</x:f>
        <x:v>10000</x:v>
      </x:c>
      <x:c r="W246" s="12" t="n">
        <x:f>SUMIFS('PO detail'!$T$1733:$T$1733,'PO detail'!$Q$1733:$Q$1733,"Baseline PO cost")</x:f>
        <x:v>10000</x:v>
      </x:c>
      <x:c r="X246" s="12" t="n">
        <x:f>SUMIFS('PO detail'!$T$1733:$T$1733,'PO detail'!$Q$1733:$Q$1733,"Higher PO cost")</x:f>
        <x:v>0</x:v>
      </x:c>
      <x:c r="Y246" s="12" t="n">
        <x:f>E246-W246-X246</x:f>
        <x:v>100</x:v>
      </x:c>
      <x:c r="Z246" s="16" t="n">
        <x:f>E246*T246</x:f>
        <x:v>116.14999999999999</x:v>
      </x:c>
      <x:c r="AA246" s="16" t="n">
        <x:f>W246*T246</x:f>
        <x:v>115</x:v>
      </x:c>
      <x:c r="AB246" s="16" t="n">
        <x:f>X246*T246</x:f>
        <x:v>0</x:v>
      </x:c>
      <x:c r="AC246" s="16" t="n">
        <x:f>Y246*T246</x:f>
        <x:v>1.15</x:v>
      </x:c>
      <x:c r="AD246" s="16" t="n">
        <x:f>K246-Z246</x:f>
        <x:v>1.4210854715202004e-14</x:v>
      </x:c>
      <x:c r="AE246" s="16" t="n">
        <x:f>IF(ISNUMBER(U246),E246*(U246-T246),"n.a.")</x:f>
        <x:v>8.83749999999999</x:v>
      </x:c>
      <x:c r="AF246" s="12" t="n">
        <x:f>G246-SUM('PO detail'!$U$1733:$U$1733)</x:f>
        <x:v>0</x:v>
      </x:c>
      <x:c r="AG246" s="16" t="n">
        <x:f>IF(ISNUMBER(U246),0,Z246)</x:f>
        <x:v>0</x:v>
      </x:c>
      <x:c r="AH246" s="17" t="str">
        <x:f>IF(AND(A246="WIRE",ISNUMBER(N246)),H246-N246,"n.a.")</x:f>
        <x:v>n.a.</x:v>
      </x:c>
    </x:row>
    <x:row r="247" ht="22" customHeight="1">
      <x:c r="A247" s="2" t="str">
        <x:v>POUC</x:v>
      </x:c>
      <x:c r="B247" s="2" t="str">
        <x:v>10</x:v>
      </x:c>
      <x:c r="C247" s="2" t="str">
        <x:v>JUM7</x:v>
      </x:c>
      <x:c r="D247" s="2" t="str">
        <x:v>LAMITEK USA, INC.</x:v>
      </x:c>
      <x:c r="E247" s="7" t="n">
        <x:v>7600</x:v>
      </x:c>
      <x:c r="F247" s="7" t="n">
        <x:v>900</x:v>
      </x:c>
      <x:c r="G247" s="7" t="n">
        <x:v>5000</x:v>
      </x:c>
      <x:c r="H247" s="8" t="n">
        <x:v>1.5</x:v>
      </x:c>
      <x:c r="I247" s="8" t="n">
        <x:v>0.99</x:v>
      </x:c>
      <x:c r="J247" s="2" t="n">
        <x:v>100</x:v>
      </x:c>
      <x:c r="K247" s="9" t="n">
        <x:v>114</x:v>
      </x:c>
      <x:c r="L247" s="8" t="n">
        <x:v>0.88</x:v>
      </x:c>
      <x:c r="M247" s="8" t="n">
        <x:v>0.9856000000000001</x:v>
      </x:c>
      <x:c r="N247" s="8"/>
      <x:c r="O247" s="2" t="n">
        <x:v>1</x:v>
      </x:c>
      <x:c r="P247" s="10" t="n">
        <x:v>45902</x:v>
      </x:c>
      <x:c r="Q247" s="10" t="n">
        <x:v>46148</x:v>
      </x:c>
      <x:c r="R247" s="2" t="str">
        <x:v>Same-product valuation: per 100</x:v>
      </x:c>
      <x:c r="S247" s="2" t="str">
        <x:v>Chris Lamitek Pouches priced product</x:v>
      </x:c>
      <x:c r="T247" s="15" t="n">
        <x:f>H247/J247</x:f>
        <x:v>0.015</x:v>
      </x:c>
      <x:c r="U247" s="15" t="n">
        <x:f>IF(A247="WIRE",T247,IF(O247=1,I247*(1+IF(A247="POUC",Summary!$E$7,Summary!$K$7))/J247,"n.a."))</x:f>
        <x:v>0.016335</x:v>
      </x:c>
      <x:c r="V247" s="12" t="n">
        <x:f>SUM('PO detail'!$T$1475:$T$1475)</x:f>
        <x:v>7600</x:v>
      </x:c>
      <x:c r="W247" s="12" t="n">
        <x:f>SUMIFS('PO detail'!$T$1475:$T$1475,'PO detail'!$Q$1475:$Q$1475,"Baseline PO cost")</x:f>
        <x:v>7600</x:v>
      </x:c>
      <x:c r="X247" s="12" t="n">
        <x:f>SUMIFS('PO detail'!$T$1475:$T$1475,'PO detail'!$Q$1475:$Q$1475,"Higher PO cost")</x:f>
        <x:v>0</x:v>
      </x:c>
      <x:c r="Y247" s="12" t="n">
        <x:f>E247-W247-X247</x:f>
        <x:v>0</x:v>
      </x:c>
      <x:c r="Z247" s="16" t="n">
        <x:f>E247*T247</x:f>
        <x:v>114</x:v>
      </x:c>
      <x:c r="AA247" s="16" t="n">
        <x:f>W247*T247</x:f>
        <x:v>114</x:v>
      </x:c>
      <x:c r="AB247" s="16" t="n">
        <x:f>X247*T247</x:f>
        <x:v>0</x:v>
      </x:c>
      <x:c r="AC247" s="16" t="n">
        <x:f>Y247*T247</x:f>
        <x:v>0</x:v>
      </x:c>
      <x:c r="AD247" s="16" t="n">
        <x:f>K247-Z247</x:f>
        <x:v>0</x:v>
      </x:c>
      <x:c r="AE247" s="16" t="n">
        <x:f>IF(ISNUMBER(U247),E247*(U247-T247),"n.a.")</x:f>
        <x:v>10.145999999999995</x:v>
      </x:c>
      <x:c r="AF247" s="12" t="n">
        <x:f>G247-SUM('PO detail'!$U$1475:$U$1475)</x:f>
        <x:v>5000</x:v>
      </x:c>
      <x:c r="AG247" s="16" t="n">
        <x:f>IF(ISNUMBER(U247),0,Z247)</x:f>
        <x:v>0</x:v>
      </x:c>
      <x:c r="AH247" s="17" t="str">
        <x:f>IF(AND(A247="WIRE",ISNUMBER(N247)),H247-N247,"n.a.")</x:f>
        <x:v>n.a.</x:v>
      </x:c>
    </x:row>
    <x:row r="248" ht="22" customHeight="1">
      <x:c r="A248" s="2" t="str">
        <x:v>COIL</x:v>
      </x:c>
      <x:c r="B248" s="2" t="str">
        <x:v>10</x:v>
      </x:c>
      <x:c r="C248" s="2" t="str">
        <x:v>9CLR12-4</x:v>
      </x:c>
      <x:c r="D248" s="2" t="str">
        <x:v>**PAY ACH** PVC SPIRAL SUPPLY</x:v>
      </x:c>
      <x:c r="E248" s="7" t="n">
        <x:v>1500</x:v>
      </x:c>
      <x:c r="F248" s="7" t="n">
        <x:v>891.67</x:v>
      </x:c>
      <x:c r="G248" s="7" t="n">
        <x:v>6300</x:v>
      </x:c>
      <x:c r="H248" s="8" t="n">
        <x:v>4.78</x:v>
      </x:c>
      <x:c r="I248" s="8" t="n">
        <x:v>4.24</x:v>
      </x:c>
      <x:c r="J248" s="2" t="n">
        <x:v>100</x:v>
      </x:c>
      <x:c r="K248" s="9" t="n">
        <x:v>71.7</x:v>
      </x:c>
      <x:c r="L248" s="8" t="n">
        <x:v>4.24</x:v>
      </x:c>
      <x:c r="M248" s="8"/>
      <x:c r="N248" s="8"/>
      <x:c r="O248" s="2" t="n">
        <x:v>1</x:v>
      </x:c>
      <x:c r="P248" s="10" t="n">
        <x:v>46143</x:v>
      </x:c>
      <x:c r="Q248" s="10" t="n">
        <x:v>45810</x:v>
      </x:c>
      <x:c r="R248" s="2" t="str">
        <x:v>Same-product valuation: per 100</x:v>
      </x:c>
      <x:c r="S248" s="2" t="str">
        <x:v>Chris PVC Coil priced product</x:v>
      </x:c>
      <x:c r="T248" s="15" t="n">
        <x:f>H248/J248</x:f>
        <x:v>0.0478</x:v>
      </x:c>
      <x:c r="U248" s="15" t="n">
        <x:f>IF(A248="WIRE",T248,IF(O248=1,I248*(1+IF(A248="POUC",Summary!$E$7,Summary!$K$7))/J248,"n.a."))</x:f>
        <x:v>0.046852</x:v>
      </x:c>
      <x:c r="V248" s="12" t="n">
        <x:f>SUM('PO detail'!$T$579:$T$581)</x:f>
        <x:v>1500</x:v>
      </x:c>
      <x:c r="W248" s="12" t="n">
        <x:f>SUMIFS('PO detail'!$T$579:$T$581,'PO detail'!$Q$579:$Q$581,"Baseline PO cost")</x:f>
        <x:v>1500</x:v>
      </x:c>
      <x:c r="X248" s="12" t="n">
        <x:f>SUMIFS('PO detail'!$T$579:$T$581,'PO detail'!$Q$579:$Q$581,"Higher PO cost")</x:f>
        <x:v>0</x:v>
      </x:c>
      <x:c r="Y248" s="12" t="n">
        <x:f>E248-W248-X248</x:f>
        <x:v>0</x:v>
      </x:c>
      <x:c r="Z248" s="16" t="n">
        <x:f>E248*T248</x:f>
        <x:v>71.7</x:v>
      </x:c>
      <x:c r="AA248" s="16" t="n">
        <x:f>W248*T248</x:f>
        <x:v>71.7</x:v>
      </x:c>
      <x:c r="AB248" s="16" t="n">
        <x:f>X248*T248</x:f>
        <x:v>0</x:v>
      </x:c>
      <x:c r="AC248" s="16" t="n">
        <x:f>Y248*T248</x:f>
        <x:v>0</x:v>
      </x:c>
      <x:c r="AD248" s="16" t="n">
        <x:f>K248-Z248</x:f>
        <x:v>0</x:v>
      </x:c>
      <x:c r="AE248" s="16" t="n">
        <x:f>IF(ISNUMBER(U248),E248*(U248-T248),"n.a.")</x:f>
        <x:v>-1.4220000000000066</x:v>
      </x:c>
      <x:c r="AF248" s="12" t="n">
        <x:f>G248-SUM('PO detail'!$U$579:$U$581)</x:f>
        <x:v>0</x:v>
      </x:c>
      <x:c r="AG248" s="16" t="n">
        <x:f>IF(ISNUMBER(U248),0,Z248)</x:f>
        <x:v>0</x:v>
      </x:c>
      <x:c r="AH248" s="17" t="str">
        <x:f>IF(AND(A248="WIRE",ISNUMBER(N248)),H248-N248,"n.a.")</x:f>
        <x:v>n.a.</x:v>
      </x:c>
    </x:row>
    <x:row r="249" ht="22" customHeight="1">
      <x:c r="A249" s="2" t="str">
        <x:v>POUC</x:v>
      </x:c>
      <x:c r="B249" s="2" t="str">
        <x:v>60</x:v>
      </x:c>
      <x:c r="C249" s="2" t="str">
        <x:v>PHO5</x:v>
      </x:c>
      <x:c r="D249" s="2" t="str">
        <x:v>LAMITEK USA, INC.</x:v>
      </x:c>
      <x:c r="E249" s="7" t="n">
        <x:v>0</x:v>
      </x:c>
      <x:c r="F249" s="7" t="n">
        <x:v>891.67</x:v>
      </x:c>
      <x:c r="G249" s="7" t="n">
        <x:v>8000</x:v>
      </x:c>
      <x:c r="H249" s="8" t="n">
        <x:v>3.64</x:v>
      </x:c>
      <x:c r="I249" s="8" t="n">
        <x:v>2.41</x:v>
      </x:c>
      <x:c r="J249" s="2" t="n">
        <x:v>100</x:v>
      </x:c>
      <x:c r="K249" s="9" t="n">
        <x:v>0</x:v>
      </x:c>
      <x:c r="L249" s="8" t="n">
        <x:v>2.15</x:v>
      </x:c>
      <x:c r="M249" s="8" t="n">
        <x:v>2.408</x:v>
      </x:c>
      <x:c r="N249" s="8"/>
      <x:c r="O249" s="2" t="n">
        <x:v>1</x:v>
      </x:c>
      <x:c r="P249" s="10" t="n">
        <x:v>45902</x:v>
      </x:c>
      <x:c r="Q249" s="10" t="n">
        <x:v>46148</x:v>
      </x:c>
      <x:c r="R249" s="2" t="str">
        <x:v>Same-product valuation: per 100</x:v>
      </x:c>
      <x:c r="S249" s="2" t="str">
        <x:v>Chris Lamitek Pouches priced product</x:v>
      </x:c>
      <x:c r="T249" s="15" t="n">
        <x:f>H249/J249</x:f>
        <x:v>0.0364</x:v>
      </x:c>
      <x:c r="U249" s="15" t="n">
        <x:f>IF(A249="WIRE",T249,IF(O249=1,I249*(1+IF(A249="POUC",Summary!$E$7,Summary!$K$7))/J249,"n.a."))</x:f>
        <x:v>0.039765</x:v>
      </x:c>
      <x:c r="V249" s="12" t="n">
        <x:f>SUM('PO detail'!$T$1826:$T$1828)</x:f>
        <x:v>0</x:v>
      </x:c>
      <x:c r="W249" s="12" t="n">
        <x:f>SUMIFS('PO detail'!$T$1826:$T$1828,'PO detail'!$Q$1826:$Q$1828,"Baseline PO cost")</x:f>
        <x:v>0</x:v>
      </x:c>
      <x:c r="X249" s="12" t="n">
        <x:f>SUMIFS('PO detail'!$T$1826:$T$1828,'PO detail'!$Q$1826:$Q$1828,"Higher PO cost")</x:f>
        <x:v>0</x:v>
      </x:c>
      <x:c r="Y249" s="12" t="n">
        <x:f>E249-W249-X249</x:f>
        <x:v>0</x:v>
      </x:c>
      <x:c r="Z249" s="16" t="n">
        <x:f>E249*T249</x:f>
        <x:v>0</x:v>
      </x:c>
      <x:c r="AA249" s="16" t="n">
        <x:f>W249*T249</x:f>
        <x:v>0</x:v>
      </x:c>
      <x:c r="AB249" s="16" t="n">
        <x:f>X249*T249</x:f>
        <x:v>0</x:v>
      </x:c>
      <x:c r="AC249" s="16" t="n">
        <x:f>Y249*T249</x:f>
        <x:v>0</x:v>
      </x:c>
      <x:c r="AD249" s="16" t="n">
        <x:f>K249-Z249</x:f>
        <x:v>0</x:v>
      </x:c>
      <x:c r="AE249" s="16" t="n">
        <x:f>IF(ISNUMBER(U249),E249*(U249-T249),"n.a.")</x:f>
        <x:v>0</x:v>
      </x:c>
      <x:c r="AF249" s="12" t="n">
        <x:f>G249-SUM('PO detail'!$U$1826:$U$1828)</x:f>
        <x:v>0</x:v>
      </x:c>
      <x:c r="AG249" s="16" t="n">
        <x:f>IF(ISNUMBER(U249),0,Z249)</x:f>
        <x:v>0</x:v>
      </x:c>
      <x:c r="AH249" s="17" t="str">
        <x:f>IF(AND(A249="WIRE",ISNUMBER(N249)),H249-N249,"n.a.")</x:f>
        <x:v>n.a.</x:v>
      </x:c>
    </x:row>
    <x:row r="250" ht="22" customHeight="1">
      <x:c r="A250" s="2" t="str">
        <x:v>POUC</x:v>
      </x:c>
      <x:c r="B250" s="2" t="str">
        <x:v>30</x:v>
      </x:c>
      <x:c r="C250" s="2" t="str">
        <x:v>RMEN10</x:v>
      </x:c>
      <x:c r="D250" s="2" t="str">
        <x:v>LAMITEK USA, INC.</x:v>
      </x:c>
      <x:c r="E250" s="7" t="n">
        <x:v>2700</x:v>
      </x:c>
      <x:c r="F250" s="7" t="n">
        <x:v>887.5</x:v>
      </x:c>
      <x:c r="G250" s="7" t="n">
        <x:v>0</x:v>
      </x:c>
      <x:c r="H250" s="8" t="n">
        <x:v>28.75</x:v>
      </x:c>
      <x:c r="I250" s="8" t="n">
        <x:v>19</x:v>
      </x:c>
      <x:c r="J250" s="2" t="n">
        <x:v>100</x:v>
      </x:c>
      <x:c r="K250" s="9" t="n">
        <x:v>776.25</x:v>
      </x:c>
      <x:c r="L250" s="8" t="n">
        <x:v>16.96</x:v>
      </x:c>
      <x:c r="M250" s="8" t="n">
        <x:v>18.995200000000004</x:v>
      </x:c>
      <x:c r="N250" s="8"/>
      <x:c r="O250" s="2" t="n">
        <x:v>1</x:v>
      </x:c>
      <x:c r="P250" s="10" t="n">
        <x:v>45902</x:v>
      </x:c>
      <x:c r="Q250" s="10" t="n">
        <x:v>46148</x:v>
      </x:c>
      <x:c r="R250" s="2" t="str">
        <x:v>Same-product valuation: per 100</x:v>
      </x:c>
      <x:c r="S250" s="2" t="str">
        <x:v>Chris Lamitek Pouches priced product</x:v>
      </x:c>
      <x:c r="T250" s="15" t="n">
        <x:f>H250/J250</x:f>
        <x:v>0.2875</x:v>
      </x:c>
      <x:c r="U250" s="15" t="n">
        <x:f>IF(A250="WIRE",T250,IF(O250=1,I250*(1+IF(A250="POUC",Summary!$E$7,Summary!$K$7))/J250,"n.a."))</x:f>
        <x:v>0.3135</x:v>
      </x:c>
      <x:c r="V250" s="12" t="n">
        <x:f>SUM('PO detail'!$T$1696:$T$1696)</x:f>
        <x:v>2700</x:v>
      </x:c>
      <x:c r="W250" s="12" t="n">
        <x:f>SUMIFS('PO detail'!$T$1696:$T$1696,'PO detail'!$Q$1696:$Q$1696,"Baseline PO cost")</x:f>
        <x:v>2700</x:v>
      </x:c>
      <x:c r="X250" s="12" t="n">
        <x:f>SUMIFS('PO detail'!$T$1696:$T$1696,'PO detail'!$Q$1696:$Q$1696,"Higher PO cost")</x:f>
        <x:v>0</x:v>
      </x:c>
      <x:c r="Y250" s="12" t="n">
        <x:f>E250-W250-X250</x:f>
        <x:v>0</x:v>
      </x:c>
      <x:c r="Z250" s="16" t="n">
        <x:f>E250*T250</x:f>
        <x:v>776.2499999999999</x:v>
      </x:c>
      <x:c r="AA250" s="16" t="n">
        <x:f>W250*T250</x:f>
        <x:v>776.2499999999999</x:v>
      </x:c>
      <x:c r="AB250" s="16" t="n">
        <x:f>X250*T250</x:f>
        <x:v>0</x:v>
      </x:c>
      <x:c r="AC250" s="16" t="n">
        <x:f>Y250*T250</x:f>
        <x:v>0</x:v>
      </x:c>
      <x:c r="AD250" s="16" t="n">
        <x:f>K250-Z250</x:f>
        <x:v>1.1368683772161603e-13</x:v>
      </x:c>
      <x:c r="AE250" s="16" t="n">
        <x:f>IF(ISNUMBER(U250),E250*(U250-T250),"n.a.")</x:f>
        <x:v>70.20000000000006</x:v>
      </x:c>
      <x:c r="AF250" s="12" t="n">
        <x:f>G250-SUM('PO detail'!$U$1696:$U$1696)</x:f>
        <x:v>0</x:v>
      </x:c>
      <x:c r="AG250" s="16" t="n">
        <x:f>IF(ISNUMBER(U250),0,Z250)</x:f>
        <x:v>0</x:v>
      </x:c>
      <x:c r="AH250" s="17" t="str">
        <x:f>IF(AND(A250="WIRE",ISNUMBER(N250)),H250-N250,"n.a.")</x:f>
        <x:v>n.a.</x:v>
      </x:c>
    </x:row>
    <x:row r="251" ht="22" customHeight="1">
      <x:c r="A251" s="2" t="str">
        <x:v>POUC</x:v>
      </x:c>
      <x:c r="B251" s="2" t="str">
        <x:v>60</x:v>
      </x:c>
      <x:c r="C251" s="2" t="str">
        <x:v>LEG10</x:v>
      </x:c>
      <x:c r="D251" s="2" t="str">
        <x:v>LAMITEK USA, INC.</x:v>
      </x:c>
      <x:c r="E251" s="7" t="n">
        <x:v>6250</x:v>
      </x:c>
      <x:c r="F251" s="7" t="n">
        <x:v>887.5</x:v>
      </x:c>
      <x:c r="G251" s="7" t="n">
        <x:v>2750</x:v>
      </x:c>
      <x:c r="H251" s="8" t="n">
        <x:v>17.96</x:v>
      </x:c>
      <x:c r="I251" s="8" t="n">
        <x:v>11.86</x:v>
      </x:c>
      <x:c r="J251" s="2" t="n">
        <x:v>100</x:v>
      </x:c>
      <x:c r="K251" s="9" t="n">
        <x:v>1122.5</x:v>
      </x:c>
      <x:c r="L251" s="8" t="n">
        <x:v>10.59</x:v>
      </x:c>
      <x:c r="M251" s="8" t="n">
        <x:v>11.860800000000001</x:v>
      </x:c>
      <x:c r="N251" s="8"/>
      <x:c r="O251" s="2" t="n">
        <x:v>1</x:v>
      </x:c>
      <x:c r="P251" s="10" t="n">
        <x:v>45902</x:v>
      </x:c>
      <x:c r="Q251" s="10" t="n">
        <x:v>46148</x:v>
      </x:c>
      <x:c r="R251" s="2" t="str">
        <x:v>Same-product valuation: per 100</x:v>
      </x:c>
      <x:c r="S251" s="2" t="str">
        <x:v>Chris Lamitek Pouches priced product</x:v>
      </x:c>
      <x:c r="T251" s="15" t="n">
        <x:f>H251/J251</x:f>
        <x:v>0.1796</x:v>
      </x:c>
      <x:c r="U251" s="15" t="n">
        <x:f>IF(A251="WIRE",T251,IF(O251=1,I251*(1+IF(A251="POUC",Summary!$E$7,Summary!$K$7))/J251,"n.a."))</x:f>
        <x:v>0.19569</x:v>
      </x:c>
      <x:c r="V251" s="12" t="n">
        <x:f>SUM('PO detail'!$T$1745:$T$1748)</x:f>
        <x:v>6250</x:v>
      </x:c>
      <x:c r="W251" s="12" t="n">
        <x:f>SUMIFS('PO detail'!$T$1745:$T$1748,'PO detail'!$Q$1745:$Q$1748,"Baseline PO cost")</x:f>
        <x:v>6250</x:v>
      </x:c>
      <x:c r="X251" s="12" t="n">
        <x:f>SUMIFS('PO detail'!$T$1745:$T$1748,'PO detail'!$Q$1745:$Q$1748,"Higher PO cost")</x:f>
        <x:v>0</x:v>
      </x:c>
      <x:c r="Y251" s="12" t="n">
        <x:f>E251-W251-X251</x:f>
        <x:v>0</x:v>
      </x:c>
      <x:c r="Z251" s="16" t="n">
        <x:f>E251*T251</x:f>
        <x:v>1122.5</x:v>
      </x:c>
      <x:c r="AA251" s="16" t="n">
        <x:f>W251*T251</x:f>
        <x:v>1122.5</x:v>
      </x:c>
      <x:c r="AB251" s="16" t="n">
        <x:f>X251*T251</x:f>
        <x:v>0</x:v>
      </x:c>
      <x:c r="AC251" s="16" t="n">
        <x:f>Y251*T251</x:f>
        <x:v>0</x:v>
      </x:c>
      <x:c r="AD251" s="16" t="n">
        <x:f>K251-Z251</x:f>
        <x:v>0</x:v>
      </x:c>
      <x:c r="AE251" s="16" t="n">
        <x:f>IF(ISNUMBER(U251),E251*(U251-T251),"n.a.")</x:f>
        <x:v>100.56249999999996</x:v>
      </x:c>
      <x:c r="AF251" s="12" t="n">
        <x:f>G251-SUM('PO detail'!$U$1745:$U$1748)</x:f>
        <x:v>1000</x:v>
      </x:c>
      <x:c r="AG251" s="16" t="n">
        <x:f>IF(ISNUMBER(U251),0,Z251)</x:f>
        <x:v>0</x:v>
      </x:c>
      <x:c r="AH251" s="17" t="str">
        <x:f>IF(AND(A251="WIRE",ISNUMBER(N251)),H251-N251,"n.a.")</x:f>
        <x:v>n.a.</x:v>
      </x:c>
    </x:row>
    <x:row r="252" ht="22" customHeight="1">
      <x:c r="A252" s="2" t="str">
        <x:v>COIL</x:v>
      </x:c>
      <x:c r="B252" s="2" t="str">
        <x:v>60</x:v>
      </x:c>
      <x:c r="C252" s="2" t="str">
        <x:v>6CLR12-4</x:v>
      </x:c>
      <x:c r="D252" s="2" t="str">
        <x:v>**PAY ACH** PVC SPIRAL SUPPLY</x:v>
      </x:c>
      <x:c r="E252" s="7" t="n">
        <x:v>4900</x:v>
      </x:c>
      <x:c r="F252" s="7" t="n">
        <x:v>883.33</x:v>
      </x:c>
      <x:c r="G252" s="7" t="n">
        <x:v>0</x:v>
      </x:c>
      <x:c r="H252" s="8" t="n">
        <x:v>3.65</x:v>
      </x:c>
      <x:c r="I252" s="8" t="n">
        <x:v>3.23</x:v>
      </x:c>
      <x:c r="J252" s="2" t="n">
        <x:v>100</x:v>
      </x:c>
      <x:c r="K252" s="9" t="n">
        <x:v>178.85</x:v>
      </x:c>
      <x:c r="L252" s="8" t="n">
        <x:v>3.23</x:v>
      </x:c>
      <x:c r="M252" s="8"/>
      <x:c r="N252" s="8"/>
      <x:c r="O252" s="2" t="n">
        <x:v>1</x:v>
      </x:c>
      <x:c r="P252" s="10" t="n">
        <x:v>46143</x:v>
      </x:c>
      <x:c r="Q252" s="10" t="n">
        <x:v>45810</x:v>
      </x:c>
      <x:c r="R252" s="2" t="str">
        <x:v>Same-product valuation: per 100</x:v>
      </x:c>
      <x:c r="S252" s="2" t="str">
        <x:v>Chris PVC Coil priced product</x:v>
      </x:c>
      <x:c r="T252" s="15" t="n">
        <x:f>H252/J252</x:f>
        <x:v>0.0365</x:v>
      </x:c>
      <x:c r="U252" s="15" t="n">
        <x:f>IF(A252="WIRE",T252,IF(O252=1,I252*(1+IF(A252="POUC",Summary!$E$7,Summary!$K$7))/J252,"n.a."))</x:f>
        <x:v>0.0356915</x:v>
      </x:c>
      <x:c r="V252" s="12" t="n">
        <x:f>SUM('PO detail'!$T$1352:$T$1354)</x:f>
        <x:v>4900</x:v>
      </x:c>
      <x:c r="W252" s="12" t="n">
        <x:f>SUMIFS('PO detail'!$T$1352:$T$1354,'PO detail'!$Q$1352:$Q$1354,"Baseline PO cost")</x:f>
        <x:v>4900</x:v>
      </x:c>
      <x:c r="X252" s="12" t="n">
        <x:f>SUMIFS('PO detail'!$T$1352:$T$1354,'PO detail'!$Q$1352:$Q$1354,"Higher PO cost")</x:f>
        <x:v>0</x:v>
      </x:c>
      <x:c r="Y252" s="12" t="n">
        <x:f>E252-W252-X252</x:f>
        <x:v>0</x:v>
      </x:c>
      <x:c r="Z252" s="16" t="n">
        <x:f>E252*T252</x:f>
        <x:v>178.85</x:v>
      </x:c>
      <x:c r="AA252" s="16" t="n">
        <x:f>W252*T252</x:f>
        <x:v>178.85</x:v>
      </x:c>
      <x:c r="AB252" s="16" t="n">
        <x:f>X252*T252</x:f>
        <x:v>0</x:v>
      </x:c>
      <x:c r="AC252" s="16" t="n">
        <x:f>Y252*T252</x:f>
        <x:v>0</x:v>
      </x:c>
      <x:c r="AD252" s="16" t="n">
        <x:f>K252-Z252</x:f>
        <x:v>0</x:v>
      </x:c>
      <x:c r="AE252" s="16" t="n">
        <x:f>IF(ISNUMBER(U252),E252*(U252-T252),"n.a.")</x:f>
        <x:v>-3.961649999999984</x:v>
      </x:c>
      <x:c r="AF252" s="12" t="n">
        <x:f>G252-SUM('PO detail'!$U$1352:$U$1354)</x:f>
        <x:v>0</x:v>
      </x:c>
      <x:c r="AG252" s="16" t="n">
        <x:f>IF(ISNUMBER(U252),0,Z252)</x:f>
        <x:v>0</x:v>
      </x:c>
      <x:c r="AH252" s="17" t="str">
        <x:f>IF(AND(A252="WIRE",ISNUMBER(N252)),H252-N252,"n.a.")</x:f>
        <x:v>n.a.</x:v>
      </x:c>
    </x:row>
    <x:row r="253" ht="22" customHeight="1">
      <x:c r="A253" s="2" t="str">
        <x:v>COIL</x:v>
      </x:c>
      <x:c r="B253" s="2" t="str">
        <x:v>10</x:v>
      </x:c>
      <x:c r="C253" s="2" t="str">
        <x:v>7BLK36-4</x:v>
      </x:c>
      <x:c r="D253" s="2" t="str">
        <x:v>**PAY ACH** PVC SPIRAL SUPPLY</x:v>
      </x:c>
      <x:c r="E253" s="7" t="n">
        <x:v>3500</x:v>
      </x:c>
      <x:c r="F253" s="7" t="n">
        <x:v>875</x:v>
      </x:c>
      <x:c r="G253" s="7" t="n">
        <x:v>0</x:v>
      </x:c>
      <x:c r="H253" s="8" t="n">
        <x:v>11.48</x:v>
      </x:c>
      <x:c r="I253" s="8" t="n">
        <x:v>10.18</x:v>
      </x:c>
      <x:c r="J253" s="2" t="n">
        <x:v>100</x:v>
      </x:c>
      <x:c r="K253" s="9" t="n">
        <x:v>401.8</x:v>
      </x:c>
      <x:c r="L253" s="8" t="n">
        <x:v>10.18</x:v>
      </x:c>
      <x:c r="M253" s="8"/>
      <x:c r="N253" s="8"/>
      <x:c r="O253" s="2" t="n">
        <x:v>1</x:v>
      </x:c>
      <x:c r="P253" s="10" t="n">
        <x:v>46143</x:v>
      </x:c>
      <x:c r="Q253" s="10" t="n">
        <x:v>45810</x:v>
      </x:c>
      <x:c r="R253" s="2" t="str">
        <x:v>Same-product valuation: per 100</x:v>
      </x:c>
      <x:c r="S253" s="2" t="str">
        <x:v>Chris PVC Coil priced product</x:v>
      </x:c>
      <x:c r="T253" s="15" t="n">
        <x:f>H253/J253</x:f>
        <x:v>0.1148</x:v>
      </x:c>
      <x:c r="U253" s="15" t="n">
        <x:f>IF(A253="WIRE",T253,IF(O253=1,I253*(1+IF(A253="POUC",Summary!$E$7,Summary!$K$7))/J253,"n.a."))</x:f>
        <x:v>0.11248899999999999</x:v>
      </x:c>
      <x:c r="V253" s="12" t="n">
        <x:f>SUM('PO detail'!$T$484:$T$489)</x:f>
        <x:v>3500</x:v>
      </x:c>
      <x:c r="W253" s="12" t="n">
        <x:f>SUMIFS('PO detail'!$T$484:$T$489,'PO detail'!$Q$484:$Q$489,"Baseline PO cost")</x:f>
        <x:v>3500</x:v>
      </x:c>
      <x:c r="X253" s="12" t="n">
        <x:f>SUMIFS('PO detail'!$T$484:$T$489,'PO detail'!$Q$484:$Q$489,"Higher PO cost")</x:f>
        <x:v>0</x:v>
      </x:c>
      <x:c r="Y253" s="12" t="n">
        <x:f>E253-W253-X253</x:f>
        <x:v>0</x:v>
      </x:c>
      <x:c r="Z253" s="16" t="n">
        <x:f>E253*T253</x:f>
        <x:v>401.8</x:v>
      </x:c>
      <x:c r="AA253" s="16" t="n">
        <x:f>W253*T253</x:f>
        <x:v>401.8</x:v>
      </x:c>
      <x:c r="AB253" s="16" t="n">
        <x:f>X253*T253</x:f>
        <x:v>0</x:v>
      </x:c>
      <x:c r="AC253" s="16" t="n">
        <x:f>Y253*T253</x:f>
        <x:v>0</x:v>
      </x:c>
      <x:c r="AD253" s="16" t="n">
        <x:f>K253-Z253</x:f>
        <x:v>0</x:v>
      </x:c>
      <x:c r="AE253" s="16" t="n">
        <x:f>IF(ISNUMBER(U253),E253*(U253-T253),"n.a.")</x:f>
        <x:v>-8.088500000000026</x:v>
      </x:c>
      <x:c r="AF253" s="12" t="n">
        <x:f>G253-SUM('PO detail'!$U$484:$U$489)</x:f>
        <x:v>0</x:v>
      </x:c>
      <x:c r="AG253" s="16" t="n">
        <x:f>IF(ISNUMBER(U253),0,Z253)</x:f>
        <x:v>0</x:v>
      </x:c>
      <x:c r="AH253" s="17" t="str">
        <x:f>IF(AND(A253="WIRE",ISNUMBER(N253)),H253-N253,"n.a.")</x:f>
        <x:v>n.a.</x:v>
      </x:c>
    </x:row>
    <x:row r="254" ht="22" customHeight="1">
      <x:c r="A254" s="2" t="str">
        <x:v>COIL</x:v>
      </x:c>
      <x:c r="B254" s="2" t="str">
        <x:v>10</x:v>
      </x:c>
      <x:c r="C254" s="2" t="str">
        <x:v>14CLR12-4</x:v>
      </x:c>
      <x:c r="D254" s="2" t="str">
        <x:v>**PAY ACH** PVC SPIRAL SUPPLY</x:v>
      </x:c>
      <x:c r="E254" s="7" t="n">
        <x:v>5900</x:v>
      </x:c>
      <x:c r="F254" s="7" t="n">
        <x:v>866.67</x:v>
      </x:c>
      <x:c r="G254" s="7" t="n">
        <x:v>0</x:v>
      </x:c>
      <x:c r="H254" s="8" t="n">
        <x:v>9.18</x:v>
      </x:c>
      <x:c r="I254" s="8" t="n">
        <x:v>8.14</x:v>
      </x:c>
      <x:c r="J254" s="2" t="n">
        <x:v>100</x:v>
      </x:c>
      <x:c r="K254" s="9" t="n">
        <x:v>541.62</x:v>
      </x:c>
      <x:c r="L254" s="8" t="n">
        <x:v>8.14</x:v>
      </x:c>
      <x:c r="M254" s="8"/>
      <x:c r="N254" s="8"/>
      <x:c r="O254" s="2" t="n">
        <x:v>1</x:v>
      </x:c>
      <x:c r="P254" s="10" t="n">
        <x:v>46143</x:v>
      </x:c>
      <x:c r="Q254" s="10" t="n">
        <x:v>45810</x:v>
      </x:c>
      <x:c r="R254" s="2" t="str">
        <x:v>Same-product valuation: per 100</x:v>
      </x:c>
      <x:c r="S254" s="2" t="str">
        <x:v>Chris PVC Coil priced product</x:v>
      </x:c>
      <x:c r="T254" s="15" t="n">
        <x:f>H254/J254</x:f>
        <x:v>0.09179999999999999</x:v>
      </x:c>
      <x:c r="U254" s="15" t="n">
        <x:f>IF(A254="WIRE",T254,IF(O254=1,I254*(1+IF(A254="POUC",Summary!$E$7,Summary!$K$7))/J254,"n.a."))</x:f>
        <x:v>0.089947</x:v>
      </x:c>
      <x:c r="V254" s="12" t="n">
        <x:f>SUM('PO detail'!$T$180:$T$182)</x:f>
        <x:v>5900</x:v>
      </x:c>
      <x:c r="W254" s="12" t="n">
        <x:f>SUMIFS('PO detail'!$T$180:$T$182,'PO detail'!$Q$180:$Q$182,"Baseline PO cost")</x:f>
        <x:v>5900</x:v>
      </x:c>
      <x:c r="X254" s="12" t="n">
        <x:f>SUMIFS('PO detail'!$T$180:$T$182,'PO detail'!$Q$180:$Q$182,"Higher PO cost")</x:f>
        <x:v>0</x:v>
      </x:c>
      <x:c r="Y254" s="12" t="n">
        <x:f>E254-W254-X254</x:f>
        <x:v>0</x:v>
      </x:c>
      <x:c r="Z254" s="16" t="n">
        <x:f>E254*T254</x:f>
        <x:v>541.62</x:v>
      </x:c>
      <x:c r="AA254" s="16" t="n">
        <x:f>W254*T254</x:f>
        <x:v>541.62</x:v>
      </x:c>
      <x:c r="AB254" s="16" t="n">
        <x:f>X254*T254</x:f>
        <x:v>0</x:v>
      </x:c>
      <x:c r="AC254" s="16" t="n">
        <x:f>Y254*T254</x:f>
        <x:v>0</x:v>
      </x:c>
      <x:c r="AD254" s="16" t="n">
        <x:f>K254-Z254</x:f>
        <x:v>0</x:v>
      </x:c>
      <x:c r="AE254" s="16" t="n">
        <x:f>IF(ISNUMBER(U254),E254*(U254-T254),"n.a.")</x:f>
        <x:v>-10.932699999999961</x:v>
      </x:c>
      <x:c r="AF254" s="12" t="n">
        <x:f>G254-SUM('PO detail'!$U$180:$U$182)</x:f>
        <x:v>0</x:v>
      </x:c>
      <x:c r="AG254" s="16" t="n">
        <x:f>IF(ISNUMBER(U254),0,Z254)</x:f>
        <x:v>0</x:v>
      </x:c>
      <x:c r="AH254" s="17" t="str">
        <x:f>IF(AND(A254="WIRE",ISNUMBER(N254)),H254-N254,"n.a.")</x:f>
        <x:v>n.a.</x:v>
      </x:c>
    </x:row>
    <x:row r="255" ht="22" customHeight="1">
      <x:c r="A255" s="2" t="str">
        <x:v>COIL</x:v>
      </x:c>
      <x:c r="B255" s="2" t="str">
        <x:v>30</x:v>
      </x:c>
      <x:c r="C255" s="2" t="str">
        <x:v>28BLK12-4</x:v>
      </x:c>
      <x:c r="D255" s="2" t="str">
        <x:v>**PAY ACH** PVC SPIRAL SUPPLY</x:v>
      </x:c>
      <x:c r="E255" s="7" t="n">
        <x:v>300</x:v>
      </x:c>
      <x:c r="F255" s="7" t="n">
        <x:v>866.67</x:v>
      </x:c>
      <x:c r="G255" s="7" t="n">
        <x:v>4800</x:v>
      </x:c>
      <x:c r="H255" s="8" t="n">
        <x:v>17.56</x:v>
      </x:c>
      <x:c r="I255" s="8" t="n">
        <x:v>15.57</x:v>
      </x:c>
      <x:c r="J255" s="2" t="n">
        <x:v>100</x:v>
      </x:c>
      <x:c r="K255" s="9" t="n">
        <x:v>52.68</x:v>
      </x:c>
      <x:c r="L255" s="8" t="n">
        <x:v>15.57</x:v>
      </x:c>
      <x:c r="M255" s="8"/>
      <x:c r="N255" s="8"/>
      <x:c r="O255" s="2" t="n">
        <x:v>1</x:v>
      </x:c>
      <x:c r="P255" s="10" t="n">
        <x:v>46143</x:v>
      </x:c>
      <x:c r="Q255" s="10" t="n">
        <x:v>45810</x:v>
      </x:c>
      <x:c r="R255" s="2" t="str">
        <x:v>Same-product valuation: per 100</x:v>
      </x:c>
      <x:c r="S255" s="2" t="str">
        <x:v>Chris PVC Coil priced product</x:v>
      </x:c>
      <x:c r="T255" s="15" t="n">
        <x:f>H255/J255</x:f>
        <x:v>0.17559999999999998</x:v>
      </x:c>
      <x:c r="U255" s="15" t="n">
        <x:f>IF(A255="WIRE",T255,IF(O255=1,I255*(1+IF(A255="POUC",Summary!$E$7,Summary!$K$7))/J255,"n.a."))</x:f>
        <x:v>0.1720485</x:v>
      </x:c>
      <x:c r="V255" s="12" t="n">
        <x:f>SUM('PO detail'!$T$874:$T$881)</x:f>
        <x:v>300</x:v>
      </x:c>
      <x:c r="W255" s="12" t="n">
        <x:f>SUMIFS('PO detail'!$T$874:$T$881,'PO detail'!$Q$874:$Q$881,"Baseline PO cost")</x:f>
        <x:v>300</x:v>
      </x:c>
      <x:c r="X255" s="12" t="n">
        <x:f>SUMIFS('PO detail'!$T$874:$T$881,'PO detail'!$Q$874:$Q$881,"Higher PO cost")</x:f>
        <x:v>0</x:v>
      </x:c>
      <x:c r="Y255" s="12" t="n">
        <x:f>E255-W255-X255</x:f>
        <x:v>0</x:v>
      </x:c>
      <x:c r="Z255" s="16" t="n">
        <x:f>E255*T255</x:f>
        <x:v>52.67999999999999</x:v>
      </x:c>
      <x:c r="AA255" s="16" t="n">
        <x:f>W255*T255</x:f>
        <x:v>52.67999999999999</x:v>
      </x:c>
      <x:c r="AB255" s="16" t="n">
        <x:f>X255*T255</x:f>
        <x:v>0</x:v>
      </x:c>
      <x:c r="AC255" s="16" t="n">
        <x:f>Y255*T255</x:f>
        <x:v>0</x:v>
      </x:c>
      <x:c r="AD255" s="16" t="n">
        <x:f>K255-Z255</x:f>
        <x:v>7.105427357601002e-15</x:v>
      </x:c>
      <x:c r="AE255" s="16" t="n">
        <x:f>IF(ISNUMBER(U255),E255*(U255-T255),"n.a.")</x:f>
        <x:v>-1.0654499999999956</x:v>
      </x:c>
      <x:c r="AF255" s="12" t="n">
        <x:f>G255-SUM('PO detail'!$U$874:$U$881)</x:f>
        <x:v>0</x:v>
      </x:c>
      <x:c r="AG255" s="16" t="n">
        <x:f>IF(ISNUMBER(U255),0,Z255)</x:f>
        <x:v>0</x:v>
      </x:c>
      <x:c r="AH255" s="17" t="str">
        <x:f>IF(AND(A255="WIRE",ISNUMBER(N255)),H255-N255,"n.a.")</x:f>
        <x:v>n.a.</x:v>
      </x:c>
    </x:row>
    <x:row r="256" ht="22" customHeight="1">
      <x:c r="A256" s="2" t="str">
        <x:v>COIL</x:v>
      </x:c>
      <x:c r="B256" s="2" t="str">
        <x:v>60</x:v>
      </x:c>
      <x:c r="C256" s="2" t="str">
        <x:v>25WHT12-4</x:v>
      </x:c>
      <x:c r="D256" s="2" t="str">
        <x:v>**PAY ACH** PVC SPIRAL SUPPLY</x:v>
      </x:c>
      <x:c r="E256" s="7" t="n">
        <x:v>1500</x:v>
      </x:c>
      <x:c r="F256" s="7" t="n">
        <x:v>866.67</x:v>
      </x:c>
      <x:c r="G256" s="7" t="n">
        <x:v>3600</x:v>
      </x:c>
      <x:c r="H256" s="8" t="n">
        <x:v>21.44</x:v>
      </x:c>
      <x:c r="I256" s="8" t="n">
        <x:v>19.01</x:v>
      </x:c>
      <x:c r="J256" s="2" t="n">
        <x:v>100</x:v>
      </x:c>
      <x:c r="K256" s="9" t="n">
        <x:v>321.6</x:v>
      </x:c>
      <x:c r="L256" s="8" t="n">
        <x:v>19.01</x:v>
      </x:c>
      <x:c r="M256" s="8"/>
      <x:c r="N256" s="8"/>
      <x:c r="O256" s="2" t="n">
        <x:v>1</x:v>
      </x:c>
      <x:c r="P256" s="10" t="n">
        <x:v>46143</x:v>
      </x:c>
      <x:c r="Q256" s="10" t="n">
        <x:v>45810</x:v>
      </x:c>
      <x:c r="R256" s="2" t="str">
        <x:v>Same-product valuation: per 100</x:v>
      </x:c>
      <x:c r="S256" s="2" t="str">
        <x:v>Chris PVC Coil priced product</x:v>
      </x:c>
      <x:c r="T256" s="15" t="n">
        <x:f>H256/J256</x:f>
        <x:v>0.2144</x:v>
      </x:c>
      <x:c r="U256" s="15" t="n">
        <x:f>IF(A256="WIRE",T256,IF(O256=1,I256*(1+IF(A256="POUC",Summary!$E$7,Summary!$K$7))/J256,"n.a."))</x:f>
        <x:v>0.2100605</x:v>
      </x:c>
      <x:c r="V256" s="12" t="n">
        <x:f>SUM('PO detail'!$T$1244:$T$1249)</x:f>
        <x:v>1500</x:v>
      </x:c>
      <x:c r="W256" s="12" t="n">
        <x:f>SUMIFS('PO detail'!$T$1244:$T$1249,'PO detail'!$Q$1244:$Q$1249,"Baseline PO cost")</x:f>
        <x:v>1500</x:v>
      </x:c>
      <x:c r="X256" s="12" t="n">
        <x:f>SUMIFS('PO detail'!$T$1244:$T$1249,'PO detail'!$Q$1244:$Q$1249,"Higher PO cost")</x:f>
        <x:v>0</x:v>
      </x:c>
      <x:c r="Y256" s="12" t="n">
        <x:f>E256-W256-X256</x:f>
        <x:v>0</x:v>
      </x:c>
      <x:c r="Z256" s="16" t="n">
        <x:f>E256*T256</x:f>
        <x:v>321.6</x:v>
      </x:c>
      <x:c r="AA256" s="16" t="n">
        <x:f>W256*T256</x:f>
        <x:v>321.6</x:v>
      </x:c>
      <x:c r="AB256" s="16" t="n">
        <x:f>X256*T256</x:f>
        <x:v>0</x:v>
      </x:c>
      <x:c r="AC256" s="16" t="n">
        <x:f>Y256*T256</x:f>
        <x:v>0</x:v>
      </x:c>
      <x:c r="AD256" s="16" t="n">
        <x:f>K256-Z256</x:f>
        <x:v>0</x:v>
      </x:c>
      <x:c r="AE256" s="16" t="n">
        <x:f>IF(ISNUMBER(U256),E256*(U256-T256),"n.a.")</x:f>
        <x:v>-6.509249999999994</x:v>
      </x:c>
      <x:c r="AF256" s="12" t="n">
        <x:f>G256-SUM('PO detail'!$U$1244:$U$1249)</x:f>
        <x:v>0</x:v>
      </x:c>
      <x:c r="AG256" s="16" t="n">
        <x:f>IF(ISNUMBER(U256),0,Z256)</x:f>
        <x:v>0</x:v>
      </x:c>
      <x:c r="AH256" s="17" t="str">
        <x:f>IF(AND(A256="WIRE",ISNUMBER(N256)),H256-N256,"n.a.")</x:f>
        <x:v>n.a.</x:v>
      </x:c>
    </x:row>
    <x:row r="257" ht="22" customHeight="1">
      <x:c r="A257" s="2" t="str">
        <x:v>POUC</x:v>
      </x:c>
      <x:c r="B257" s="2" t="str">
        <x:v>10</x:v>
      </x:c>
      <x:c r="C257" s="2" t="str">
        <x:v>KEY5</x:v>
      </x:c>
      <x:c r="D257" s="2" t="str">
        <x:v>LAMITEK USA, INC.</x:v>
      </x:c>
      <x:c r="E257" s="7" t="n">
        <x:v>0</x:v>
      </x:c>
      <x:c r="F257" s="7" t="n">
        <x:v>866.67</x:v>
      </x:c>
      <x:c r="G257" s="7" t="n">
        <x:v>0</x:v>
      </x:c>
      <x:c r="H257" s="8" t="n">
        <x:v>0.66</x:v>
      </x:c>
      <x:c r="I257" s="8" t="n">
        <x:v>0.52</x:v>
      </x:c>
      <x:c r="J257" s="2" t="n">
        <x:v>100</x:v>
      </x:c>
      <x:c r="K257" s="9" t="n">
        <x:v>0</x:v>
      </x:c>
      <x:c r="L257" s="8" t="n">
        <x:v>0.46</x:v>
      </x:c>
      <x:c r="M257" s="8" t="n">
        <x:v>0.5152000000000001</x:v>
      </x:c>
      <x:c r="N257" s="8"/>
      <x:c r="O257" s="2" t="n">
        <x:v>1</x:v>
      </x:c>
      <x:c r="P257" s="10" t="n">
        <x:v>43531</x:v>
      </x:c>
      <x:c r="Q257" s="10" t="n">
        <x:v>46148</x:v>
      </x:c>
      <x:c r="R257" s="2" t="str">
        <x:v>Same-product valuation: per 100</x:v>
      </x:c>
      <x:c r="S257" s="2" t="str">
        <x:v>Chris Lamitek Pouches priced product</x:v>
      </x:c>
      <x:c r="T257" s="15" t="n">
        <x:f>H257/J257</x:f>
        <x:v>0.0066</x:v>
      </x:c>
      <x:c r="U257" s="15" t="n">
        <x:f>IF(A257="WIRE",T257,IF(O257=1,I257*(1+IF(A257="POUC",Summary!$E$7,Summary!$K$7))/J257,"n.a."))</x:f>
        <x:v>0.008579999999999999</x:v>
      </x:c>
      <x:c r="V257" s="12" t="n">
        <x:f>0</x:f>
        <x:v>0</x:v>
      </x:c>
      <x:c r="W257" s="12" t="n">
        <x:f>0</x:f>
        <x:v>0</x:v>
      </x:c>
      <x:c r="X257" s="12" t="n">
        <x:f>0</x:f>
        <x:v>0</x:v>
      </x:c>
      <x:c r="Y257" s="12" t="n">
        <x:f>E257-W257-X257</x:f>
        <x:v>0</x:v>
      </x:c>
      <x:c r="Z257" s="16" t="n">
        <x:f>E257*T257</x:f>
        <x:v>0</x:v>
      </x:c>
      <x:c r="AA257" s="16" t="n">
        <x:f>W257*T257</x:f>
        <x:v>0</x:v>
      </x:c>
      <x:c r="AB257" s="16" t="n">
        <x:f>X257*T257</x:f>
        <x:v>0</x:v>
      </x:c>
      <x:c r="AC257" s="16" t="n">
        <x:f>Y257*T257</x:f>
        <x:v>0</x:v>
      </x:c>
      <x:c r="AD257" s="16" t="n">
        <x:f>K257-Z257</x:f>
        <x:v>0</x:v>
      </x:c>
      <x:c r="AE257" s="16" t="n">
        <x:f>IF(ISNUMBER(U257),E257*(U257-T257),"n.a.")</x:f>
        <x:v>0</x:v>
      </x:c>
      <x:c r="AF257" s="12" t="n">
        <x:f>G257-0</x:f>
        <x:v>0</x:v>
      </x:c>
      <x:c r="AG257" s="16" t="n">
        <x:f>IF(ISNUMBER(U257),0,Z257)</x:f>
        <x:v>0</x:v>
      </x:c>
      <x:c r="AH257" s="17" t="str">
        <x:f>IF(AND(A257="WIRE",ISNUMBER(N257)),H257-N257,"n.a.")</x:f>
        <x:v>n.a.</x:v>
      </x:c>
    </x:row>
    <x:row r="258" ht="22" customHeight="1">
      <x:c r="A258" s="2" t="str">
        <x:v>POUC</x:v>
      </x:c>
      <x:c r="B258" s="2" t="str">
        <x:v>10</x:v>
      </x:c>
      <x:c r="C258" s="2" t="str">
        <x:v>SMEN10</x:v>
      </x:c>
      <x:c r="D258" s="2" t="str">
        <x:v>LAMITEK USA, INC.</x:v>
      </x:c>
      <x:c r="E258" s="7" t="n">
        <x:v>3650</x:v>
      </x:c>
      <x:c r="F258" s="7" t="n">
        <x:v>866.67</x:v>
      </x:c>
      <x:c r="G258" s="7" t="n">
        <x:v>5000</x:v>
      </x:c>
      <x:c r="H258" s="8" t="n">
        <x:v>27.83</x:v>
      </x:c>
      <x:c r="I258" s="8" t="n">
        <x:v>18.39</x:v>
      </x:c>
      <x:c r="J258" s="2" t="n">
        <x:v>100</x:v>
      </x:c>
      <x:c r="K258" s="9" t="n">
        <x:v>1015.7950000000001</x:v>
      </x:c>
      <x:c r="L258" s="8" t="n">
        <x:v>16.42</x:v>
      </x:c>
      <x:c r="M258" s="8" t="n">
        <x:v>18.390400000000003</x:v>
      </x:c>
      <x:c r="N258" s="8"/>
      <x:c r="O258" s="2" t="n">
        <x:v>1</x:v>
      </x:c>
      <x:c r="P258" s="10" t="n">
        <x:v>45902</x:v>
      </x:c>
      <x:c r="Q258" s="10" t="n">
        <x:v>46148</x:v>
      </x:c>
      <x:c r="R258" s="2" t="str">
        <x:v>Same-product valuation: per 100</x:v>
      </x:c>
      <x:c r="S258" s="2" t="str">
        <x:v>Chris Lamitek Pouches priced product</x:v>
      </x:c>
      <x:c r="T258" s="15" t="n">
        <x:f>H258/J258</x:f>
        <x:v>0.2783</x:v>
      </x:c>
      <x:c r="U258" s="15" t="n">
        <x:f>IF(A258="WIRE",T258,IF(O258=1,I258*(1+IF(A258="POUC",Summary!$E$7,Summary!$K$7))/J258,"n.a."))</x:f>
        <x:v>0.303435</x:v>
      </x:c>
      <x:c r="V258" s="12" t="n">
        <x:f>SUM('PO detail'!$T$1598:$T$1602)</x:f>
        <x:v>3650</x:v>
      </x:c>
      <x:c r="W258" s="12" t="n">
        <x:f>SUMIFS('PO detail'!$T$1598:$T$1602,'PO detail'!$Q$1598:$Q$1602,"Baseline PO cost")</x:f>
        <x:v>3650</x:v>
      </x:c>
      <x:c r="X258" s="12" t="n">
        <x:f>SUMIFS('PO detail'!$T$1598:$T$1602,'PO detail'!$Q$1598:$Q$1602,"Higher PO cost")</x:f>
        <x:v>0</x:v>
      </x:c>
      <x:c r="Y258" s="12" t="n">
        <x:f>E258-W258-X258</x:f>
        <x:v>0</x:v>
      </x:c>
      <x:c r="Z258" s="16" t="n">
        <x:f>E258*T258</x:f>
        <x:v>1015.795</x:v>
      </x:c>
      <x:c r="AA258" s="16" t="n">
        <x:f>W258*T258</x:f>
        <x:v>1015.795</x:v>
      </x:c>
      <x:c r="AB258" s="16" t="n">
        <x:f>X258*T258</x:f>
        <x:v>0</x:v>
      </x:c>
      <x:c r="AC258" s="16" t="n">
        <x:f>Y258*T258</x:f>
        <x:v>0</x:v>
      </x:c>
      <x:c r="AD258" s="16" t="n">
        <x:f>K258-Z258</x:f>
        <x:v>1.1368683772161603e-13</x:v>
      </x:c>
      <x:c r="AE258" s="16" t="n">
        <x:f>IF(ISNUMBER(U258),E258*(U258-T258),"n.a.")</x:f>
        <x:v>91.74275000000007</x:v>
      </x:c>
      <x:c r="AF258" s="12" t="n">
        <x:f>G258-SUM('PO detail'!$U$1598:$U$1602)</x:f>
        <x:v>1000</x:v>
      </x:c>
      <x:c r="AG258" s="16" t="n">
        <x:f>IF(ISNUMBER(U258),0,Z258)</x:f>
        <x:v>0</x:v>
      </x:c>
      <x:c r="AH258" s="17" t="str">
        <x:f>IF(AND(A258="WIRE",ISNUMBER(N258)),H258-N258,"n.a.")</x:f>
        <x:v>n.a.</x:v>
      </x:c>
    </x:row>
    <x:row r="259" ht="22" customHeight="1">
      <x:c r="A259" s="2" t="str">
        <x:v>POUC</x:v>
      </x:c>
      <x:c r="B259" s="2" t="str">
        <x:v>30</x:v>
      </x:c>
      <x:c r="C259" s="2" t="str">
        <x:v>SMEN5</x:v>
      </x:c>
      <x:c r="D259" s="2" t="str">
        <x:v>LAMITEK USA, INC.</x:v>
      </x:c>
      <x:c r="E259" s="7" t="n">
        <x:v>5600</x:v>
      </x:c>
      <x:c r="F259" s="7" t="n">
        <x:v>866.67</x:v>
      </x:c>
      <x:c r="G259" s="7" t="n">
        <x:v>3500</x:v>
      </x:c>
      <x:c r="H259" s="8" t="n">
        <x:v>13.2</x:v>
      </x:c>
      <x:c r="I259" s="8" t="n">
        <x:v>8.72</x:v>
      </x:c>
      <x:c r="J259" s="2" t="n">
        <x:v>100</x:v>
      </x:c>
      <x:c r="K259" s="9" t="n">
        <x:v>739.2</x:v>
      </x:c>
      <x:c r="L259" s="8" t="n">
        <x:v>7.79</x:v>
      </x:c>
      <x:c r="M259" s="8" t="n">
        <x:v>8.7248</x:v>
      </x:c>
      <x:c r="N259" s="8"/>
      <x:c r="O259" s="2" t="n">
        <x:v>1</x:v>
      </x:c>
      <x:c r="P259" s="10" t="n">
        <x:v>45902</x:v>
      </x:c>
      <x:c r="Q259" s="10" t="n">
        <x:v>46148</x:v>
      </x:c>
      <x:c r="R259" s="2" t="str">
        <x:v>Same-product valuation: per 100</x:v>
      </x:c>
      <x:c r="S259" s="2" t="str">
        <x:v>Chris Lamitek Pouches priced product</x:v>
      </x:c>
      <x:c r="T259" s="15" t="n">
        <x:f>H259/J259</x:f>
        <x:v>0.132</x:v>
      </x:c>
      <x:c r="U259" s="15" t="n">
        <x:f>IF(A259="WIRE",T259,IF(O259=1,I259*(1+IF(A259="POUC",Summary!$E$7,Summary!$K$7))/J259,"n.a."))</x:f>
        <x:v>0.14388</x:v>
      </x:c>
      <x:c r="V259" s="12" t="n">
        <x:f>SUM('PO detail'!$T$1713:$T$1716)</x:f>
        <x:v>5600</x:v>
      </x:c>
      <x:c r="W259" s="12" t="n">
        <x:f>SUMIFS('PO detail'!$T$1713:$T$1716,'PO detail'!$Q$1713:$Q$1716,"Baseline PO cost")</x:f>
        <x:v>5600</x:v>
      </x:c>
      <x:c r="X259" s="12" t="n">
        <x:f>SUMIFS('PO detail'!$T$1713:$T$1716,'PO detail'!$Q$1713:$Q$1716,"Higher PO cost")</x:f>
        <x:v>0</x:v>
      </x:c>
      <x:c r="Y259" s="12" t="n">
        <x:f>E259-W259-X259</x:f>
        <x:v>0</x:v>
      </x:c>
      <x:c r="Z259" s="16" t="n">
        <x:f>E259*T259</x:f>
        <x:v>739.2</x:v>
      </x:c>
      <x:c r="AA259" s="16" t="n">
        <x:f>W259*T259</x:f>
        <x:v>739.2</x:v>
      </x:c>
      <x:c r="AB259" s="16" t="n">
        <x:f>X259*T259</x:f>
        <x:v>0</x:v>
      </x:c>
      <x:c r="AC259" s="16" t="n">
        <x:f>Y259*T259</x:f>
        <x:v>0</x:v>
      </x:c>
      <x:c r="AD259" s="16" t="n">
        <x:f>K259-Z259</x:f>
        <x:v>0</x:v>
      </x:c>
      <x:c r="AE259" s="16" t="n">
        <x:f>IF(ISNUMBER(U259),E259*(U259-T259),"n.a.")</x:f>
        <x:v>66.528</x:v>
      </x:c>
      <x:c r="AF259" s="12" t="n">
        <x:f>G259-SUM('PO detail'!$U$1713:$U$1716)</x:f>
        <x:v>0</x:v>
      </x:c>
      <x:c r="AG259" s="16" t="n">
        <x:f>IF(ISNUMBER(U259),0,Z259)</x:f>
        <x:v>0</x:v>
      </x:c>
      <x:c r="AH259" s="17" t="str">
        <x:f>IF(AND(A259="WIRE",ISNUMBER(N259)),H259-N259,"n.a.")</x:f>
        <x:v>n.a.</x:v>
      </x:c>
    </x:row>
    <x:row r="260" ht="22" customHeight="1">
      <x:c r="A260" s="2" t="str">
        <x:v>POUC</x:v>
      </x:c>
      <x:c r="B260" s="2" t="str">
        <x:v>10</x:v>
      </x:c>
      <x:c r="C260" s="2" t="str">
        <x:v>RMEN3</x:v>
      </x:c>
      <x:c r="D260" s="2" t="str">
        <x:v>LAMITEK USA, INC.</x:v>
      </x:c>
      <x:c r="E260" s="7" t="n">
        <x:v>8800</x:v>
      </x:c>
      <x:c r="F260" s="7" t="n">
        <x:v>858.33</x:v>
      </x:c>
      <x:c r="G260" s="7" t="n">
        <x:v>0</x:v>
      </x:c>
      <x:c r="H260" s="8" t="n">
        <x:v>8.69</x:v>
      </x:c>
      <x:c r="I260" s="8" t="n">
        <x:v>5.75</x:v>
      </x:c>
      <x:c r="J260" s="2" t="n">
        <x:v>100</x:v>
      </x:c>
      <x:c r="K260" s="9" t="n">
        <x:v>764.72</x:v>
      </x:c>
      <x:c r="L260" s="8" t="n">
        <x:v>5.13</x:v>
      </x:c>
      <x:c r="M260" s="8" t="n">
        <x:v>5.7456000000000005</x:v>
      </x:c>
      <x:c r="N260" s="8"/>
      <x:c r="O260" s="2" t="n">
        <x:v>1</x:v>
      </x:c>
      <x:c r="P260" s="10" t="n">
        <x:v>45902</x:v>
      </x:c>
      <x:c r="Q260" s="10" t="n">
        <x:v>46148</x:v>
      </x:c>
      <x:c r="R260" s="2" t="str">
        <x:v>Same-product valuation: per 100</x:v>
      </x:c>
      <x:c r="S260" s="2" t="str">
        <x:v>Chris Lamitek Pouches priced product</x:v>
      </x:c>
      <x:c r="T260" s="15" t="n">
        <x:f>H260/J260</x:f>
        <x:v>0.08689999999999999</x:v>
      </x:c>
      <x:c r="U260" s="15" t="n">
        <x:f>IF(A260="WIRE",T260,IF(O260=1,I260*(1+IF(A260="POUC",Summary!$E$7,Summary!$K$7))/J260,"n.a."))</x:f>
        <x:v>0.09487499999999999</x:v>
      </x:c>
      <x:c r="V260" s="12" t="n">
        <x:f>SUM('PO detail'!$T$1588:$T$1588)</x:f>
        <x:v>8800</x:v>
      </x:c>
      <x:c r="W260" s="12" t="n">
        <x:f>SUMIFS('PO detail'!$T$1588:$T$1588,'PO detail'!$Q$1588:$Q$1588,"Baseline PO cost")</x:f>
        <x:v>8800</x:v>
      </x:c>
      <x:c r="X260" s="12" t="n">
        <x:f>SUMIFS('PO detail'!$T$1588:$T$1588,'PO detail'!$Q$1588:$Q$1588,"Higher PO cost")</x:f>
        <x:v>0</x:v>
      </x:c>
      <x:c r="Y260" s="12" t="n">
        <x:f>E260-W260-X260</x:f>
        <x:v>0</x:v>
      </x:c>
      <x:c r="Z260" s="16" t="n">
        <x:f>E260*T260</x:f>
        <x:v>764.7199999999999</x:v>
      </x:c>
      <x:c r="AA260" s="16" t="n">
        <x:f>W260*T260</x:f>
        <x:v>764.7199999999999</x:v>
      </x:c>
      <x:c r="AB260" s="16" t="n">
        <x:f>X260*T260</x:f>
        <x:v>0</x:v>
      </x:c>
      <x:c r="AC260" s="16" t="n">
        <x:f>Y260*T260</x:f>
        <x:v>0</x:v>
      </x:c>
      <x:c r="AD260" s="16" t="n">
        <x:f>K260-Z260</x:f>
        <x:v>1.1368683772161603e-13</x:v>
      </x:c>
      <x:c r="AE260" s="16" t="n">
        <x:f>IF(ISNUMBER(U260),E260*(U260-T260),"n.a.")</x:f>
        <x:v>70.17999999999996</x:v>
      </x:c>
      <x:c r="AF260" s="12" t="n">
        <x:f>G260-SUM('PO detail'!$U$1588:$U$1588)</x:f>
        <x:v>0</x:v>
      </x:c>
      <x:c r="AG260" s="16" t="n">
        <x:f>IF(ISNUMBER(U260),0,Z260)</x:f>
        <x:v>0</x:v>
      </x:c>
      <x:c r="AH260" s="17" t="str">
        <x:f>IF(AND(A260="WIRE",ISNUMBER(N260)),H260-N260,"n.a.")</x:f>
        <x:v>n.a.</x:v>
      </x:c>
    </x:row>
    <x:row r="261" ht="22" customHeight="1">
      <x:c r="A261" s="2" t="str">
        <x:v>COIL</x:v>
      </x:c>
      <x:c r="B261" s="2" t="str">
        <x:v>30</x:v>
      </x:c>
      <x:c r="C261" s="2" t="str">
        <x:v>12BLK36-4</x:v>
      </x:c>
      <x:c r="D261" s="2" t="str">
        <x:v>**PAY ACH** PVC SPIRAL SUPPLY</x:v>
      </x:c>
      <x:c r="E261" s="7" t="n">
        <x:v>4300</x:v>
      </x:c>
      <x:c r="F261" s="7" t="n">
        <x:v>850</x:v>
      </x:c>
      <x:c r="G261" s="7" t="n">
        <x:v>0</x:v>
      </x:c>
      <x:c r="H261" s="8" t="n">
        <x:v>18.25</x:v>
      </x:c>
      <x:c r="I261" s="8" t="n">
        <x:v>16.18</x:v>
      </x:c>
      <x:c r="J261" s="2" t="n">
        <x:v>100</x:v>
      </x:c>
      <x:c r="K261" s="9" t="n">
        <x:v>784.75</x:v>
      </x:c>
      <x:c r="L261" s="8" t="n">
        <x:v>16.18</x:v>
      </x:c>
      <x:c r="M261" s="8"/>
      <x:c r="N261" s="8"/>
      <x:c r="O261" s="2" t="n">
        <x:v>1</x:v>
      </x:c>
      <x:c r="P261" s="10" t="n">
        <x:v>46143</x:v>
      </x:c>
      <x:c r="Q261" s="10" t="n">
        <x:v>45810</x:v>
      </x:c>
      <x:c r="R261" s="2" t="str">
        <x:v>Same-product valuation: per 100</x:v>
      </x:c>
      <x:c r="S261" s="2" t="str">
        <x:v>Chris PVC Coil priced product</x:v>
      </x:c>
      <x:c r="T261" s="15" t="n">
        <x:f>H261/J261</x:f>
        <x:v>0.1825</x:v>
      </x:c>
      <x:c r="U261" s="15" t="n">
        <x:f>IF(A261="WIRE",T261,IF(O261=1,I261*(1+IF(A261="POUC",Summary!$E$7,Summary!$K$7))/J261,"n.a."))</x:f>
        <x:v>0.17878899999999998</x:v>
      </x:c>
      <x:c r="V261" s="12" t="n">
        <x:f>SUM('PO detail'!$T$737:$T$741)</x:f>
        <x:v>4300</x:v>
      </x:c>
      <x:c r="W261" s="12" t="n">
        <x:f>SUMIFS('PO detail'!$T$737:$T$741,'PO detail'!$Q$737:$Q$741,"Baseline PO cost")</x:f>
        <x:v>4300</x:v>
      </x:c>
      <x:c r="X261" s="12" t="n">
        <x:f>SUMIFS('PO detail'!$T$737:$T$741,'PO detail'!$Q$737:$Q$741,"Higher PO cost")</x:f>
        <x:v>0</x:v>
      </x:c>
      <x:c r="Y261" s="12" t="n">
        <x:f>E261-W261-X261</x:f>
        <x:v>0</x:v>
      </x:c>
      <x:c r="Z261" s="16" t="n">
        <x:f>E261*T261</x:f>
        <x:v>784.75</x:v>
      </x:c>
      <x:c r="AA261" s="16" t="n">
        <x:f>W261*T261</x:f>
        <x:v>784.75</x:v>
      </x:c>
      <x:c r="AB261" s="16" t="n">
        <x:f>X261*T261</x:f>
        <x:v>0</x:v>
      </x:c>
      <x:c r="AC261" s="16" t="n">
        <x:f>Y261*T261</x:f>
        <x:v>0</x:v>
      </x:c>
      <x:c r="AD261" s="16" t="n">
        <x:f>K261-Z261</x:f>
        <x:v>0</x:v>
      </x:c>
      <x:c r="AE261" s="16" t="n">
        <x:f>IF(ISNUMBER(U261),E261*(U261-T261),"n.a.")</x:f>
        <x:v>-15.957300000000085</x:v>
      </x:c>
      <x:c r="AF261" s="12" t="n">
        <x:f>G261-SUM('PO detail'!$U$737:$U$741)</x:f>
        <x:v>0</x:v>
      </x:c>
      <x:c r="AG261" s="16" t="n">
        <x:f>IF(ISNUMBER(U261),0,Z261)</x:f>
        <x:v>0</x:v>
      </x:c>
      <x:c r="AH261" s="17" t="str">
        <x:f>IF(AND(A261="WIRE",ISNUMBER(N261)),H261-N261,"n.a.")</x:f>
        <x:v>n.a.</x:v>
      </x:c>
    </x:row>
    <x:row r="262" ht="22" customHeight="1">
      <x:c r="A262" s="2" t="str">
        <x:v>WIRE</x:v>
      </x:c>
      <x:c r="B262" s="2" t="str">
        <x:v>30</x:v>
      </x:c>
      <x:c r="C262" s="2" t="str">
        <x:v>DL716SIL</x:v>
      </x:c>
      <x:c r="D262" s="2" t="str">
        <x:v>Botac Industrial Limited</x:v>
      </x:c>
      <x:c r="E262" s="7" t="n">
        <x:v>12100</x:v>
      </x:c>
      <x:c r="F262" s="7" t="n">
        <x:v>850</x:v>
      </x:c>
      <x:c r="G262" s="7" t="n">
        <x:v>0</x:v>
      </x:c>
      <x:c r="H262" s="8" t="n">
        <x:v>7.32</x:v>
      </x:c>
      <x:c r="I262" s="8" t="n">
        <x:v>0</x:v>
      </x:c>
      <x:c r="J262" s="2" t="n">
        <x:v>100</x:v>
      </x:c>
      <x:c r="K262" s="9" t="n">
        <x:v>885.72</x:v>
      </x:c>
      <x:c r="L262" s="8" t="n">
        <x:v>4.19</x:v>
      </x:c>
      <x:c r="M262" s="8"/>
      <x:c r="N262" s="8" t="n">
        <x:v>7.32</x:v>
      </x:c>
      <x:c r="O262" s="2" t="n">
        <x:v>1</x:v>
      </x:c>
      <x:c r="P262" s="10" t="n">
        <x:v>46237</x:v>
      </x:c>
      <x:c r="Q262" s="10" t="n">
        <x:v>44774</x:v>
      </x:c>
      <x:c r="R262" s="2" t="str">
        <x:v>Same-product valuation: per 100</x:v>
      </x:c>
      <x:c r="S262" s="2" t="str">
        <x:v>Hold current standard; Chris blended standards already applied</x:v>
      </x:c>
      <x:c r="T262" s="15" t="n">
        <x:f>H262/J262</x:f>
        <x:v>0.0732</x:v>
      </x:c>
      <x:c r="U262" s="15" t="n">
        <x:f>IF(A262="WIRE",T262,IF(O262=1,I262*(1+IF(A262="POUC",Summary!$E$7,Summary!$K$7))/J262,"n.a."))</x:f>
        <x:v>0.0732</x:v>
      </x:c>
      <x:c r="V262" s="12" t="n">
        <x:f>0</x:f>
        <x:v>0</x:v>
      </x:c>
      <x:c r="W262" s="12" t="n">
        <x:f>0</x:f>
        <x:v>0</x:v>
      </x:c>
      <x:c r="X262" s="12" t="n">
        <x:f>0</x:f>
        <x:v>0</x:v>
      </x:c>
      <x:c r="Y262" s="12" t="n">
        <x:f>E262-W262-X262</x:f>
        <x:v>12100</x:v>
      </x:c>
      <x:c r="Z262" s="16" t="n">
        <x:f>E262*T262</x:f>
        <x:v>885.72</x:v>
      </x:c>
      <x:c r="AA262" s="16" t="n">
        <x:f>W262*T262</x:f>
        <x:v>0</x:v>
      </x:c>
      <x:c r="AB262" s="16" t="n">
        <x:f>X262*T262</x:f>
        <x:v>0</x:v>
      </x:c>
      <x:c r="AC262" s="16" t="n">
        <x:f>Y262*T262</x:f>
        <x:v>885.72</x:v>
      </x:c>
      <x:c r="AD262" s="16" t="n">
        <x:f>K262-Z262</x:f>
        <x:v>0</x:v>
      </x:c>
      <x:c r="AE262" s="16" t="n">
        <x:f>IF(ISNUMBER(U262),E262*(U262-T262),"n.a.")</x:f>
        <x:v>0</x:v>
      </x:c>
      <x:c r="AF262" s="12" t="n">
        <x:f>G262-0</x:f>
        <x:v>0</x:v>
      </x:c>
      <x:c r="AG262" s="16" t="n">
        <x:f>IF(ISNUMBER(U262),0,Z262)</x:f>
        <x:v>0</x:v>
      </x:c>
      <x:c r="AH262" s="17" t="n">
        <x:f>IF(AND(A262="WIRE",ISNUMBER(N262)),H262-N262,"n.a.")</x:f>
        <x:v>0</x:v>
      </x:c>
    </x:row>
    <x:row r="263" ht="22" customHeight="1">
      <x:c r="A263" s="2" t="str">
        <x:v>COIL</x:v>
      </x:c>
      <x:c r="B263" s="2" t="str">
        <x:v>60</x:v>
      </x:c>
      <x:c r="C263" s="2" t="str">
        <x:v>9CLR12-4</x:v>
      </x:c>
      <x:c r="D263" s="2" t="str">
        <x:v>**PAY ACH** PVC SPIRAL SUPPLY</x:v>
      </x:c>
      <x:c r="E263" s="7" t="n">
        <x:v>3400</x:v>
      </x:c>
      <x:c r="F263" s="7" t="n">
        <x:v>841.67</x:v>
      </x:c>
      <x:c r="G263" s="7" t="n">
        <x:v>0</x:v>
      </x:c>
      <x:c r="H263" s="8" t="n">
        <x:v>4.78</x:v>
      </x:c>
      <x:c r="I263" s="8" t="n">
        <x:v>4.24</x:v>
      </x:c>
      <x:c r="J263" s="2" t="n">
        <x:v>100</x:v>
      </x:c>
      <x:c r="K263" s="9" t="n">
        <x:v>162.52</x:v>
      </x:c>
      <x:c r="L263" s="8" t="n">
        <x:v>4.24</x:v>
      </x:c>
      <x:c r="M263" s="8"/>
      <x:c r="N263" s="8"/>
      <x:c r="O263" s="2" t="n">
        <x:v>1</x:v>
      </x:c>
      <x:c r="P263" s="10" t="n">
        <x:v>46143</x:v>
      </x:c>
      <x:c r="Q263" s="10" t="n">
        <x:v>45810</x:v>
      </x:c>
      <x:c r="R263" s="2" t="str">
        <x:v>Same-product valuation: per 100</x:v>
      </x:c>
      <x:c r="S263" s="2" t="str">
        <x:v>Chris PVC Coil priced product</x:v>
      </x:c>
      <x:c r="T263" s="15" t="n">
        <x:f>H263/J263</x:f>
        <x:v>0.0478</x:v>
      </x:c>
      <x:c r="U263" s="15" t="n">
        <x:f>IF(A263="WIRE",T263,IF(O263=1,I263*(1+IF(A263="POUC",Summary!$E$7,Summary!$K$7))/J263,"n.a."))</x:f>
        <x:v>0.046852</x:v>
      </x:c>
      <x:c r="V263" s="12" t="n">
        <x:f>SUM('PO detail'!$T$1447:$T$1448)</x:f>
        <x:v>3400</x:v>
      </x:c>
      <x:c r="W263" s="12" t="n">
        <x:f>SUMIFS('PO detail'!$T$1447:$T$1448,'PO detail'!$Q$1447:$Q$1448,"Baseline PO cost")</x:f>
        <x:v>3400</x:v>
      </x:c>
      <x:c r="X263" s="12" t="n">
        <x:f>SUMIFS('PO detail'!$T$1447:$T$1448,'PO detail'!$Q$1447:$Q$1448,"Higher PO cost")</x:f>
        <x:v>0</x:v>
      </x:c>
      <x:c r="Y263" s="12" t="n">
        <x:f>E263-W263-X263</x:f>
        <x:v>0</x:v>
      </x:c>
      <x:c r="Z263" s="16" t="n">
        <x:f>E263*T263</x:f>
        <x:v>162.52</x:v>
      </x:c>
      <x:c r="AA263" s="16" t="n">
        <x:f>W263*T263</x:f>
        <x:v>162.52</x:v>
      </x:c>
      <x:c r="AB263" s="16" t="n">
        <x:f>X263*T263</x:f>
        <x:v>0</x:v>
      </x:c>
      <x:c r="AC263" s="16" t="n">
        <x:f>Y263*T263</x:f>
        <x:v>0</x:v>
      </x:c>
      <x:c r="AD263" s="16" t="n">
        <x:f>K263-Z263</x:f>
        <x:v>0</x:v>
      </x:c>
      <x:c r="AE263" s="16" t="n">
        <x:f>IF(ISNUMBER(U263),E263*(U263-T263),"n.a.")</x:f>
        <x:v>-3.223200000000015</x:v>
      </x:c>
      <x:c r="AF263" s="12" t="n">
        <x:f>G263-SUM('PO detail'!$U$1447:$U$1448)</x:f>
        <x:v>0</x:v>
      </x:c>
      <x:c r="AG263" s="16" t="n">
        <x:f>IF(ISNUMBER(U263),0,Z263)</x:f>
        <x:v>0</x:v>
      </x:c>
      <x:c r="AH263" s="17" t="str">
        <x:f>IF(AND(A263="WIRE",ISNUMBER(N263)),H263-N263,"n.a.")</x:f>
        <x:v>n.a.</x:v>
      </x:c>
    </x:row>
    <x:row r="264" ht="22" customHeight="1">
      <x:c r="A264" s="2" t="str">
        <x:v>COIL</x:v>
      </x:c>
      <x:c r="B264" s="2" t="str">
        <x:v>10</x:v>
      </x:c>
      <x:c r="C264" s="2" t="str">
        <x:v>50BLK12-4</x:v>
      </x:c>
      <x:c r="D264" s="2" t="str">
        <x:v>**PAY ACH** PVC SPIRAL SUPPLY</x:v>
      </x:c>
      <x:c r="E264" s="7" t="n">
        <x:v>3700</x:v>
      </x:c>
      <x:c r="F264" s="7" t="n">
        <x:v>816.67</x:v>
      </x:c>
      <x:c r="G264" s="7" t="n">
        <x:v>0</x:v>
      </x:c>
      <x:c r="H264" s="8" t="n">
        <x:v>36.99</x:v>
      </x:c>
      <x:c r="I264" s="8" t="n">
        <x:v>32.79</x:v>
      </x:c>
      <x:c r="J264" s="2" t="n">
        <x:v>100</x:v>
      </x:c>
      <x:c r="K264" s="9" t="n">
        <x:v>1368.63</x:v>
      </x:c>
      <x:c r="L264" s="8" t="n">
        <x:v>32.79</x:v>
      </x:c>
      <x:c r="M264" s="8"/>
      <x:c r="N264" s="8"/>
      <x:c r="O264" s="2" t="n">
        <x:v>1</x:v>
      </x:c>
      <x:c r="P264" s="10" t="n">
        <x:v>46143</x:v>
      </x:c>
      <x:c r="Q264" s="10" t="n">
        <x:v>45810</x:v>
      </x:c>
      <x:c r="R264" s="2" t="str">
        <x:v>Same-product valuation: per 100</x:v>
      </x:c>
      <x:c r="S264" s="2" t="str">
        <x:v>Chris PVC Coil priced product</x:v>
      </x:c>
      <x:c r="T264" s="15" t="n">
        <x:f>H264/J264</x:f>
        <x:v>0.3699</x:v>
      </x:c>
      <x:c r="U264" s="15" t="n">
        <x:f>IF(A264="WIRE",T264,IF(O264=1,I264*(1+IF(A264="POUC",Summary!$E$7,Summary!$K$7))/J264,"n.a."))</x:f>
        <x:v>0.36232949999999997</x:v>
      </x:c>
      <x:c r="V264" s="12" t="n">
        <x:f>SUM('PO detail'!$T$431:$T$437)</x:f>
        <x:v>3700</x:v>
      </x:c>
      <x:c r="W264" s="12" t="n">
        <x:f>SUMIFS('PO detail'!$T$431:$T$437,'PO detail'!$Q$431:$Q$437,"Baseline PO cost")</x:f>
        <x:v>3700</x:v>
      </x:c>
      <x:c r="X264" s="12" t="n">
        <x:f>SUMIFS('PO detail'!$T$431:$T$437,'PO detail'!$Q$431:$Q$437,"Higher PO cost")</x:f>
        <x:v>0</x:v>
      </x:c>
      <x:c r="Y264" s="12" t="n">
        <x:f>E264-W264-X264</x:f>
        <x:v>0</x:v>
      </x:c>
      <x:c r="Z264" s="16" t="n">
        <x:f>E264*T264</x:f>
        <x:v>1368.63</x:v>
      </x:c>
      <x:c r="AA264" s="16" t="n">
        <x:f>W264*T264</x:f>
        <x:v>1368.63</x:v>
      </x:c>
      <x:c r="AB264" s="16" t="n">
        <x:f>X264*T264</x:f>
        <x:v>0</x:v>
      </x:c>
      <x:c r="AC264" s="16" t="n">
        <x:f>Y264*T264</x:f>
        <x:v>0</x:v>
      </x:c>
      <x:c r="AD264" s="16" t="n">
        <x:f>K264-Z264</x:f>
        <x:v>0</x:v>
      </x:c>
      <x:c r="AE264" s="16" t="n">
        <x:f>IF(ISNUMBER(U264),E264*(U264-T264),"n.a.")</x:f>
        <x:v>-28.010850000000133</x:v>
      </x:c>
      <x:c r="AF264" s="12" t="n">
        <x:f>G264-SUM('PO detail'!$U$431:$U$437)</x:f>
        <x:v>0</x:v>
      </x:c>
      <x:c r="AG264" s="16" t="n">
        <x:f>IF(ISNUMBER(U264),0,Z264)</x:f>
        <x:v>0</x:v>
      </x:c>
      <x:c r="AH264" s="17" t="str">
        <x:f>IF(AND(A264="WIRE",ISNUMBER(N264)),H264-N264,"n.a.")</x:f>
        <x:v>n.a.</x:v>
      </x:c>
    </x:row>
    <x:row r="265" ht="22" customHeight="1">
      <x:c r="A265" s="2" t="str">
        <x:v>POUC</x:v>
      </x:c>
      <x:c r="B265" s="2" t="str">
        <x:v>10</x:v>
      </x:c>
      <x:c r="C265" s="2" t="str">
        <x:v>LEG3</x:v>
      </x:c>
      <x:c r="D265" s="2" t="str">
        <x:v>LAMITEK USA, INC.</x:v>
      </x:c>
      <x:c r="E265" s="7" t="n">
        <x:v>1400</x:v>
      </x:c>
      <x:c r="F265" s="7" t="n">
        <x:v>816.67</x:v>
      </x:c>
      <x:c r="G265" s="7" t="n">
        <x:v>9000</x:v>
      </x:c>
      <x:c r="H265" s="8" t="n">
        <x:v>5.66</x:v>
      </x:c>
      <x:c r="I265" s="8" t="n">
        <x:v>3.74</x:v>
      </x:c>
      <x:c r="J265" s="2" t="n">
        <x:v>100</x:v>
      </x:c>
      <x:c r="K265" s="9" t="n">
        <x:v>79.24</x:v>
      </x:c>
      <x:c r="L265" s="8" t="n">
        <x:v>3.34</x:v>
      </x:c>
      <x:c r="M265" s="8" t="n">
        <x:v>3.7408</x:v>
      </x:c>
      <x:c r="N265" s="8"/>
      <x:c r="O265" s="2" t="n">
        <x:v>1</x:v>
      </x:c>
      <x:c r="P265" s="10" t="n">
        <x:v>45902</x:v>
      </x:c>
      <x:c r="Q265" s="10" t="n">
        <x:v>46148</x:v>
      </x:c>
      <x:c r="R265" s="2" t="str">
        <x:v>Same-product valuation: per 100</x:v>
      </x:c>
      <x:c r="S265" s="2" t="str">
        <x:v>Chris Lamitek Pouches priced product</x:v>
      </x:c>
      <x:c r="T265" s="15" t="n">
        <x:f>H265/J265</x:f>
        <x:v>0.056600000000000004</x:v>
      </x:c>
      <x:c r="U265" s="15" t="n">
        <x:f>IF(A265="WIRE",T265,IF(O265=1,I265*(1+IF(A265="POUC",Summary!$E$7,Summary!$K$7))/J265,"n.a."))</x:f>
        <x:v>0.06171</x:v>
      </x:c>
      <x:c r="V265" s="12" t="n">
        <x:f>SUM('PO detail'!$T$1484:$T$1488)</x:f>
        <x:v>1400</x:v>
      </x:c>
      <x:c r="W265" s="12" t="n">
        <x:f>SUMIFS('PO detail'!$T$1484:$T$1488,'PO detail'!$Q$1484:$Q$1488,"Baseline PO cost")</x:f>
        <x:v>400</x:v>
      </x:c>
      <x:c r="X265" s="12" t="n">
        <x:f>SUMIFS('PO detail'!$T$1484:$T$1488,'PO detail'!$Q$1484:$Q$1488,"Higher PO cost")</x:f>
        <x:v>1000</x:v>
      </x:c>
      <x:c r="Y265" s="12" t="n">
        <x:f>E265-W265-X265</x:f>
        <x:v>0</x:v>
      </x:c>
      <x:c r="Z265" s="16" t="n">
        <x:f>E265*T265</x:f>
        <x:v>79.24000000000001</x:v>
      </x:c>
      <x:c r="AA265" s="16" t="n">
        <x:f>W265*T265</x:f>
        <x:v>22.64</x:v>
      </x:c>
      <x:c r="AB265" s="16" t="n">
        <x:f>X265*T265</x:f>
        <x:v>56.6</x:v>
      </x:c>
      <x:c r="AC265" s="16" t="n">
        <x:f>Y265*T265</x:f>
        <x:v>0</x:v>
      </x:c>
      <x:c r="AD265" s="16" t="n">
        <x:f>K265-Z265</x:f>
        <x:v>-1.4210854715202004e-14</x:v>
      </x:c>
      <x:c r="AE265" s="16" t="n">
        <x:f>IF(ISNUMBER(U265),E265*(U265-T265),"n.a.")</x:f>
        <x:v>7.1539999999999955</x:v>
      </x:c>
      <x:c r="AF265" s="12" t="n">
        <x:f>G265-SUM('PO detail'!$U$1484:$U$1488)</x:f>
        <x:v>7000</x:v>
      </x:c>
      <x:c r="AG265" s="16" t="n">
        <x:f>IF(ISNUMBER(U265),0,Z265)</x:f>
        <x:v>0</x:v>
      </x:c>
      <x:c r="AH265" s="17" t="str">
        <x:f>IF(AND(A265="WIRE",ISNUMBER(N265)),H265-N265,"n.a.")</x:f>
        <x:v>n.a.</x:v>
      </x:c>
    </x:row>
    <x:row r="266" ht="22" customHeight="1">
      <x:c r="A266" s="2" t="str">
        <x:v>POUC</x:v>
      </x:c>
      <x:c r="B266" s="2" t="str">
        <x:v>30</x:v>
      </x:c>
      <x:c r="C266" s="2" t="str">
        <x:v>LMEN3</x:v>
      </x:c>
      <x:c r="D266" s="2" t="str">
        <x:v>LAMITEK USA, INC.</x:v>
      </x:c>
      <x:c r="E266" s="7" t="n">
        <x:v>2200</x:v>
      </x:c>
      <x:c r="F266" s="7" t="n">
        <x:v>808.33</x:v>
      </x:c>
      <x:c r="G266" s="7" t="n">
        <x:v>6000</x:v>
      </x:c>
      <x:c r="H266" s="8" t="n">
        <x:v>9.15</x:v>
      </x:c>
      <x:c r="I266" s="8" t="n">
        <x:v>6.05</x:v>
      </x:c>
      <x:c r="J266" s="2" t="n">
        <x:v>100</x:v>
      </x:c>
      <x:c r="K266" s="9" t="n">
        <x:v>201.3</x:v>
      </x:c>
      <x:c r="L266" s="8" t="n">
        <x:v>5.4</x:v>
      </x:c>
      <x:c r="M266" s="8" t="n">
        <x:v>6.048000000000001</x:v>
      </x:c>
      <x:c r="N266" s="8"/>
      <x:c r="O266" s="2" t="n">
        <x:v>1</x:v>
      </x:c>
      <x:c r="P266" s="10" t="n">
        <x:v>45902</x:v>
      </x:c>
      <x:c r="Q266" s="10" t="n">
        <x:v>46148</x:v>
      </x:c>
      <x:c r="R266" s="2" t="str">
        <x:v>Same-product valuation: per 100</x:v>
      </x:c>
      <x:c r="S266" s="2" t="str">
        <x:v>Chris Lamitek Pouches priced product</x:v>
      </x:c>
      <x:c r="T266" s="15" t="n">
        <x:f>H266/J266</x:f>
        <x:v>0.0915</x:v>
      </x:c>
      <x:c r="U266" s="15" t="n">
        <x:f>IF(A266="WIRE",T266,IF(O266=1,I266*(1+IF(A266="POUC",Summary!$E$7,Summary!$K$7))/J266,"n.a."))</x:f>
        <x:v>0.099825</x:v>
      </x:c>
      <x:c r="V266" s="12" t="n">
        <x:f>SUM('PO detail'!$T$1662:$T$1664)</x:f>
        <x:v>2000</x:v>
      </x:c>
      <x:c r="W266" s="12" t="n">
        <x:f>SUMIFS('PO detail'!$T$1662:$T$1664,'PO detail'!$Q$1662:$Q$1664,"Baseline PO cost")</x:f>
        <x:v>0</x:v>
      </x:c>
      <x:c r="X266" s="12" t="n">
        <x:f>SUMIFS('PO detail'!$T$1662:$T$1664,'PO detail'!$Q$1662:$Q$1664,"Higher PO cost")</x:f>
        <x:v>2000</x:v>
      </x:c>
      <x:c r="Y266" s="12" t="n">
        <x:f>E266-W266-X266</x:f>
        <x:v>200</x:v>
      </x:c>
      <x:c r="Z266" s="16" t="n">
        <x:f>E266*T266</x:f>
        <x:v>201.29999999999998</x:v>
      </x:c>
      <x:c r="AA266" s="16" t="n">
        <x:f>W266*T266</x:f>
        <x:v>0</x:v>
      </x:c>
      <x:c r="AB266" s="16" t="n">
        <x:f>X266*T266</x:f>
        <x:v>183</x:v>
      </x:c>
      <x:c r="AC266" s="16" t="n">
        <x:f>Y266*T266</x:f>
        <x:v>18.3</x:v>
      </x:c>
      <x:c r="AD266" s="16" t="n">
        <x:f>K266-Z266</x:f>
        <x:v>2.842170943040401e-14</x:v>
      </x:c>
      <x:c r="AE266" s="16" t="n">
        <x:f>IF(ISNUMBER(U266),E266*(U266-T266),"n.a.")</x:f>
        <x:v>18.314999999999998</x:v>
      </x:c>
      <x:c r="AF266" s="12" t="n">
        <x:f>G266-SUM('PO detail'!$U$1662:$U$1664)</x:f>
        <x:v>0</x:v>
      </x:c>
      <x:c r="AG266" s="16" t="n">
        <x:f>IF(ISNUMBER(U266),0,Z266)</x:f>
        <x:v>0</x:v>
      </x:c>
      <x:c r="AH266" s="17" t="str">
        <x:f>IF(AND(A266="WIRE",ISNUMBER(N266)),H266-N266,"n.a.")</x:f>
        <x:v>n.a.</x:v>
      </x:c>
    </x:row>
    <x:row r="267" ht="22" customHeight="1">
      <x:c r="A267" s="2" t="str">
        <x:v>WIRE</x:v>
      </x:c>
      <x:c r="B267" s="2" t="str">
        <x:v>10</x:v>
      </x:c>
      <x:c r="C267" s="2" t="str">
        <x:v>DL078WHT</x:v>
      </x:c>
      <x:c r="D267" s="2" t="str">
        <x:v>Botac Industrial Limited</x:v>
      </x:c>
      <x:c r="E267" s="7" t="n">
        <x:v>9100</x:v>
      </x:c>
      <x:c r="F267" s="7" t="n">
        <x:v>804.17</x:v>
      </x:c>
      <x:c r="G267" s="7" t="n">
        <x:v>1000</x:v>
      </x:c>
      <x:c r="H267" s="8" t="n">
        <x:v>16.33</x:v>
      </x:c>
      <x:c r="I267" s="8" t="n">
        <x:v>8.58</x:v>
      </x:c>
      <x:c r="J267" s="2" t="n">
        <x:v>100</x:v>
      </x:c>
      <x:c r="K267" s="9" t="n">
        <x:v>1486.0299999999997</x:v>
      </x:c>
      <x:c r="L267" s="8" t="n">
        <x:v>8.58</x:v>
      </x:c>
      <x:c r="M267" s="8"/>
      <x:c r="N267" s="8" t="n">
        <x:v>16.33</x:v>
      </x:c>
      <x:c r="O267" s="2" t="n">
        <x:v>1</x:v>
      </x:c>
      <x:c r="P267" s="10" t="n">
        <x:v>46237</x:v>
      </x:c>
      <x:c r="Q267" s="10" t="n">
        <x:v>44774</x:v>
      </x:c>
      <x:c r="R267" s="2" t="str">
        <x:v>Same-product valuation: per 100</x:v>
      </x:c>
      <x:c r="S267" s="2" t="str">
        <x:v>Hold current standard; Chris blended standards already applied</x:v>
      </x:c>
      <x:c r="T267" s="15" t="n">
        <x:f>H267/J267</x:f>
        <x:v>0.16329999999999997</x:v>
      </x:c>
      <x:c r="U267" s="15" t="n">
        <x:f>IF(A267="WIRE",T267,IF(O267=1,I267*(1+IF(A267="POUC",Summary!$E$7,Summary!$K$7))/J267,"n.a."))</x:f>
        <x:v>0.16329999999999997</x:v>
      </x:c>
      <x:c r="V267" s="12" t="n">
        <x:f>SUM('PO detail'!$T$1974:$T$1977)</x:f>
        <x:v>9100</x:v>
      </x:c>
      <x:c r="W267" s="12" t="n">
        <x:f>SUMIFS('PO detail'!$T$1974:$T$1977,'PO detail'!$Q$1974:$Q$1977,"Baseline PO cost")</x:f>
        <x:v>9100</x:v>
      </x:c>
      <x:c r="X267" s="12" t="n">
        <x:f>SUMIFS('PO detail'!$T$1974:$T$1977,'PO detail'!$Q$1974:$Q$1977,"Higher PO cost")</x:f>
        <x:v>0</x:v>
      </x:c>
      <x:c r="Y267" s="12" t="n">
        <x:f>E267-W267-X267</x:f>
        <x:v>0</x:v>
      </x:c>
      <x:c r="Z267" s="16" t="n">
        <x:f>E267*T267</x:f>
        <x:v>1486.0299999999997</x:v>
      </x:c>
      <x:c r="AA267" s="16" t="n">
        <x:f>W267*T267</x:f>
        <x:v>1486.0299999999997</x:v>
      </x:c>
      <x:c r="AB267" s="16" t="n">
        <x:f>X267*T267</x:f>
        <x:v>0</x:v>
      </x:c>
      <x:c r="AC267" s="16" t="n">
        <x:f>Y267*T267</x:f>
        <x:v>0</x:v>
      </x:c>
      <x:c r="AD267" s="16" t="n">
        <x:f>K267-Z267</x:f>
        <x:v>0</x:v>
      </x:c>
      <x:c r="AE267" s="16" t="n">
        <x:f>IF(ISNUMBER(U267),E267*(U267-T267),"n.a.")</x:f>
        <x:v>0</x:v>
      </x:c>
      <x:c r="AF267" s="12" t="n">
        <x:f>G267-SUM('PO detail'!$U$1974:$U$1977)</x:f>
        <x:v>0</x:v>
      </x:c>
      <x:c r="AG267" s="16" t="n">
        <x:f>IF(ISNUMBER(U267),0,Z267)</x:f>
        <x:v>0</x:v>
      </x:c>
      <x:c r="AH267" s="17" t="n">
        <x:f>IF(AND(A267="WIRE",ISNUMBER(N267)),H267-N267,"n.a.")</x:f>
        <x:v>0</x:v>
      </x:c>
    </x:row>
    <x:row r="268" ht="22" customHeight="1">
      <x:c r="A268" s="2" t="str">
        <x:v>POUC</x:v>
      </x:c>
      <x:c r="B268" s="2" t="str">
        <x:v>60</x:v>
      </x:c>
      <x:c r="C268" s="2" t="str">
        <x:v>LEG7</x:v>
      </x:c>
      <x:c r="D268" s="2" t="str">
        <x:v>LAMITEK USA, INC.</x:v>
      </x:c>
      <x:c r="E268" s="7" t="n">
        <x:v>5800</x:v>
      </x:c>
      <x:c r="F268" s="7" t="n">
        <x:v>800</x:v>
      </x:c>
      <x:c r="G268" s="7" t="n">
        <x:v>2000</x:v>
      </x:c>
      <x:c r="H268" s="8" t="n">
        <x:v>11.26</x:v>
      </x:c>
      <x:c r="I268" s="8" t="n">
        <x:v>7.44</x:v>
      </x:c>
      <x:c r="J268" s="2" t="n">
        <x:v>100</x:v>
      </x:c>
      <x:c r="K268" s="9" t="n">
        <x:v>653.08</x:v>
      </x:c>
      <x:c r="L268" s="8" t="n">
        <x:v>6.64</x:v>
      </x:c>
      <x:c r="M268" s="8" t="n">
        <x:v>7.436800000000001</x:v>
      </x:c>
      <x:c r="N268" s="8"/>
      <x:c r="O268" s="2" t="n">
        <x:v>1</x:v>
      </x:c>
      <x:c r="P268" s="10" t="n">
        <x:v>45902</x:v>
      </x:c>
      <x:c r="Q268" s="10" t="n">
        <x:v>46148</x:v>
      </x:c>
      <x:c r="R268" s="2" t="str">
        <x:v>Same-product valuation: per 100</x:v>
      </x:c>
      <x:c r="S268" s="2" t="str">
        <x:v>Chris Lamitek Pouches priced product</x:v>
      </x:c>
      <x:c r="T268" s="15" t="n">
        <x:f>H268/J268</x:f>
        <x:v>0.11259999999999999</x:v>
      </x:c>
      <x:c r="U268" s="15" t="n">
        <x:f>IF(A268="WIRE",T268,IF(O268=1,I268*(1+IF(A268="POUC",Summary!$E$7,Summary!$K$7))/J268,"n.a."))</x:f>
        <x:v>0.12276</x:v>
      </x:c>
      <x:c r="V268" s="12" t="n">
        <x:f>SUM('PO detail'!$T$1756:$T$1759)</x:f>
        <x:v>5800</x:v>
      </x:c>
      <x:c r="W268" s="12" t="n">
        <x:f>SUMIFS('PO detail'!$T$1756:$T$1759,'PO detail'!$Q$1756:$Q$1759,"Baseline PO cost")</x:f>
        <x:v>5800</x:v>
      </x:c>
      <x:c r="X268" s="12" t="n">
        <x:f>SUMIFS('PO detail'!$T$1756:$T$1759,'PO detail'!$Q$1756:$Q$1759,"Higher PO cost")</x:f>
        <x:v>0</x:v>
      </x:c>
      <x:c r="Y268" s="12" t="n">
        <x:f>E268-W268-X268</x:f>
        <x:v>0</x:v>
      </x:c>
      <x:c r="Z268" s="16" t="n">
        <x:f>E268*T268</x:f>
        <x:v>653.0799999999999</x:v>
      </x:c>
      <x:c r="AA268" s="16" t="n">
        <x:f>W268*T268</x:f>
        <x:v>653.0799999999999</x:v>
      </x:c>
      <x:c r="AB268" s="16" t="n">
        <x:f>X268*T268</x:f>
        <x:v>0</x:v>
      </x:c>
      <x:c r="AC268" s="16" t="n">
        <x:f>Y268*T268</x:f>
        <x:v>0</x:v>
      </x:c>
      <x:c r="AD268" s="16" t="n">
        <x:f>K268-Z268</x:f>
        <x:v>1.1368683772161603e-13</x:v>
      </x:c>
      <x:c r="AE268" s="16" t="n">
        <x:f>IF(ISNUMBER(U268),E268*(U268-T268),"n.a.")</x:f>
        <x:v>58.92800000000001</x:v>
      </x:c>
      <x:c r="AF268" s="12" t="n">
        <x:f>G268-SUM('PO detail'!$U$1756:$U$1759)</x:f>
        <x:v>1000</x:v>
      </x:c>
      <x:c r="AG268" s="16" t="n">
        <x:f>IF(ISNUMBER(U268),0,Z268)</x:f>
        <x:v>0</x:v>
      </x:c>
      <x:c r="AH268" s="17" t="str">
        <x:f>IF(AND(A268="WIRE",ISNUMBER(N268)),H268-N268,"n.a.")</x:f>
        <x:v>n.a.</x:v>
      </x:c>
    </x:row>
    <x:row r="269" ht="22" customHeight="1">
      <x:c r="A269" s="2" t="str">
        <x:v>WIRE</x:v>
      </x:c>
      <x:c r="B269" s="2" t="str">
        <x:v>10</x:v>
      </x:c>
      <x:c r="C269" s="2" t="str">
        <x:v>DL034WHT</x:v>
      </x:c>
      <x:c r="D269" s="2" t="str">
        <x:v>Botac Industrial Limited</x:v>
      </x:c>
      <x:c r="E269" s="7" t="n">
        <x:v>6250</x:v>
      </x:c>
      <x:c r="F269" s="7" t="n">
        <x:v>800</x:v>
      </x:c>
      <x:c r="G269" s="7" t="n">
        <x:v>1000</x:v>
      </x:c>
      <x:c r="H269" s="8" t="n">
        <x:v>14.24</x:v>
      </x:c>
      <x:c r="I269" s="8" t="n">
        <x:v>7.48</x:v>
      </x:c>
      <x:c r="J269" s="2" t="n">
        <x:v>100</x:v>
      </x:c>
      <x:c r="K269" s="9" t="n">
        <x:v>890</x:v>
      </x:c>
      <x:c r="L269" s="8" t="n">
        <x:v>7.48</x:v>
      </x:c>
      <x:c r="M269" s="8"/>
      <x:c r="N269" s="8" t="n">
        <x:v>14.24</x:v>
      </x:c>
      <x:c r="O269" s="2" t="n">
        <x:v>1</x:v>
      </x:c>
      <x:c r="P269" s="10" t="n">
        <x:v>46237</x:v>
      </x:c>
      <x:c r="Q269" s="10" t="n">
        <x:v>44774</x:v>
      </x:c>
      <x:c r="R269" s="2" t="str">
        <x:v>Same-product valuation: per 100</x:v>
      </x:c>
      <x:c r="S269" s="2" t="str">
        <x:v>Hold current standard; Chris blended standards already applied</x:v>
      </x:c>
      <x:c r="T269" s="15" t="n">
        <x:f>H269/J269</x:f>
        <x:v>0.1424</x:v>
      </x:c>
      <x:c r="U269" s="15" t="n">
        <x:f>IF(A269="WIRE",T269,IF(O269=1,I269*(1+IF(A269="POUC",Summary!$E$7,Summary!$K$7))/J269,"n.a."))</x:f>
        <x:v>0.1424</x:v>
      </x:c>
      <x:c r="V269" s="12" t="n">
        <x:f>SUM('PO detail'!$T$1924:$T$1927)</x:f>
        <x:v>6250</x:v>
      </x:c>
      <x:c r="W269" s="12" t="n">
        <x:f>SUMIFS('PO detail'!$T$1924:$T$1927,'PO detail'!$Q$1924:$Q$1927,"Baseline PO cost")</x:f>
        <x:v>6250</x:v>
      </x:c>
      <x:c r="X269" s="12" t="n">
        <x:f>SUMIFS('PO detail'!$T$1924:$T$1927,'PO detail'!$Q$1924:$Q$1927,"Higher PO cost")</x:f>
        <x:v>0</x:v>
      </x:c>
      <x:c r="Y269" s="12" t="n">
        <x:f>E269-W269-X269</x:f>
        <x:v>0</x:v>
      </x:c>
      <x:c r="Z269" s="16" t="n">
        <x:f>E269*T269</x:f>
        <x:v>890</x:v>
      </x:c>
      <x:c r="AA269" s="16" t="n">
        <x:f>W269*T269</x:f>
        <x:v>890</x:v>
      </x:c>
      <x:c r="AB269" s="16" t="n">
        <x:f>X269*T269</x:f>
        <x:v>0</x:v>
      </x:c>
      <x:c r="AC269" s="16" t="n">
        <x:f>Y269*T269</x:f>
        <x:v>0</x:v>
      </x:c>
      <x:c r="AD269" s="16" t="n">
        <x:f>K269-Z269</x:f>
        <x:v>0</x:v>
      </x:c>
      <x:c r="AE269" s="16" t="n">
        <x:f>IF(ISNUMBER(U269),E269*(U269-T269),"n.a.")</x:f>
        <x:v>0</x:v>
      </x:c>
      <x:c r="AF269" s="12" t="n">
        <x:f>G269-SUM('PO detail'!$U$1924:$U$1927)</x:f>
        <x:v>0</x:v>
      </x:c>
      <x:c r="AG269" s="16" t="n">
        <x:f>IF(ISNUMBER(U269),0,Z269)</x:f>
        <x:v>0</x:v>
      </x:c>
      <x:c r="AH269" s="17" t="n">
        <x:f>IF(AND(A269="WIRE",ISNUMBER(N269)),H269-N269,"n.a.")</x:f>
        <x:v>0</x:v>
      </x:c>
    </x:row>
    <x:row r="270" ht="22" customHeight="1">
      <x:c r="A270" s="2" t="str">
        <x:v>POUC</x:v>
      </x:c>
      <x:c r="B270" s="2" t="str">
        <x:v>60</x:v>
      </x:c>
      <x:c r="C270" s="2" t="str">
        <x:v>BUS7</x:v>
      </x:c>
      <x:c r="D270" s="2" t="str">
        <x:v>LAMITEK USA, INC.</x:v>
      </x:c>
      <x:c r="E270" s="7" t="n">
        <x:v>5600</x:v>
      </x:c>
      <x:c r="F270" s="7" t="n">
        <x:v>791.67</x:v>
      </x:c>
      <x:c r="G270" s="7" t="n">
        <x:v>5000</x:v>
      </x:c>
      <x:c r="H270" s="8" t="n">
        <x:v>0.9</x:v>
      </x:c>
      <x:c r="I270" s="8" t="n">
        <x:v>0.59</x:v>
      </x:c>
      <x:c r="J270" s="2" t="n">
        <x:v>100</x:v>
      </x:c>
      <x:c r="K270" s="9" t="n">
        <x:v>50.4</x:v>
      </x:c>
      <x:c r="L270" s="8" t="n">
        <x:v>0.53</x:v>
      </x:c>
      <x:c r="M270" s="8" t="n">
        <x:v>0.5936000000000001</x:v>
      </x:c>
      <x:c r="N270" s="8"/>
      <x:c r="O270" s="2" t="n">
        <x:v>1</x:v>
      </x:c>
      <x:c r="P270" s="10" t="n">
        <x:v>45902</x:v>
      </x:c>
      <x:c r="Q270" s="10" t="n">
        <x:v>46148</x:v>
      </x:c>
      <x:c r="R270" s="2" t="str">
        <x:v>Same-product valuation: per 100</x:v>
      </x:c>
      <x:c r="S270" s="2" t="str">
        <x:v>Chris Lamitek Pouches priced product</x:v>
      </x:c>
      <x:c r="T270" s="15" t="n">
        <x:f>H270/J270</x:f>
        <x:v>0.009000000000000001</x:v>
      </x:c>
      <x:c r="U270" s="15" t="n">
        <x:f>IF(A270="WIRE",T270,IF(O270=1,I270*(1+IF(A270="POUC",Summary!$E$7,Summary!$K$7))/J270,"n.a."))</x:f>
        <x:v>0.009734999999999999</x:v>
      </x:c>
      <x:c r="V270" s="12" t="n">
        <x:f>SUM('PO detail'!$T$1730:$T$1732)</x:f>
        <x:v>5600</x:v>
      </x:c>
      <x:c r="W270" s="12" t="n">
        <x:f>SUMIFS('PO detail'!$T$1730:$T$1732,'PO detail'!$Q$1730:$Q$1732,"Baseline PO cost")</x:f>
        <x:v>5600</x:v>
      </x:c>
      <x:c r="X270" s="12" t="n">
        <x:f>SUMIFS('PO detail'!$T$1730:$T$1732,'PO detail'!$Q$1730:$Q$1732,"Higher PO cost")</x:f>
        <x:v>0</x:v>
      </x:c>
      <x:c r="Y270" s="12" t="n">
        <x:f>E270-W270-X270</x:f>
        <x:v>0</x:v>
      </x:c>
      <x:c r="Z270" s="16" t="n">
        <x:f>E270*T270</x:f>
        <x:v>50.400000000000006</x:v>
      </x:c>
      <x:c r="AA270" s="16" t="n">
        <x:f>W270*T270</x:f>
        <x:v>50.400000000000006</x:v>
      </x:c>
      <x:c r="AB270" s="16" t="n">
        <x:f>X270*T270</x:f>
        <x:v>0</x:v>
      </x:c>
      <x:c r="AC270" s="16" t="n">
        <x:f>Y270*T270</x:f>
        <x:v>0</x:v>
      </x:c>
      <x:c r="AD270" s="16" t="n">
        <x:f>K270-Z270</x:f>
        <x:v>-7.105427357601002e-15</x:v>
      </x:c>
      <x:c r="AE270" s="16" t="n">
        <x:f>IF(ISNUMBER(U270),E270*(U270-T270),"n.a.")</x:f>
        <x:v>4.115999999999988</x:v>
      </x:c>
      <x:c r="AF270" s="12" t="n">
        <x:f>G270-SUM('PO detail'!$U$1730:$U$1732)</x:f>
        <x:v>0</x:v>
      </x:c>
      <x:c r="AG270" s="16" t="n">
        <x:f>IF(ISNUMBER(U270),0,Z270)</x:f>
        <x:v>0</x:v>
      </x:c>
      <x:c r="AH270" s="17" t="str">
        <x:f>IF(AND(A270="WIRE",ISNUMBER(N270)),H270-N270,"n.a.")</x:f>
        <x:v>n.a.</x:v>
      </x:c>
    </x:row>
    <x:row r="271" ht="22" customHeight="1">
      <x:c r="A271" s="2" t="str">
        <x:v>POUC</x:v>
      </x:c>
      <x:c r="B271" s="2" t="str">
        <x:v>60</x:v>
      </x:c>
      <x:c r="C271" s="2" t="str">
        <x:v>RMEN10</x:v>
      </x:c>
      <x:c r="D271" s="2" t="str">
        <x:v>LAMITEK USA, INC.</x:v>
      </x:c>
      <x:c r="E271" s="7" t="n">
        <x:v>750</x:v>
      </x:c>
      <x:c r="F271" s="7" t="n">
        <x:v>787.5</x:v>
      </x:c>
      <x:c r="G271" s="7" t="n">
        <x:v>6000</x:v>
      </x:c>
      <x:c r="H271" s="8" t="n">
        <x:v>28.75</x:v>
      </x:c>
      <x:c r="I271" s="8" t="n">
        <x:v>19</x:v>
      </x:c>
      <x:c r="J271" s="2" t="n">
        <x:v>100</x:v>
      </x:c>
      <x:c r="K271" s="9" t="n">
        <x:v>230</x:v>
      </x:c>
      <x:c r="L271" s="8" t="n">
        <x:v>16.96</x:v>
      </x:c>
      <x:c r="M271" s="8" t="n">
        <x:v>18.995200000000004</x:v>
      </x:c>
      <x:c r="N271" s="8"/>
      <x:c r="O271" s="2" t="n">
        <x:v>1</x:v>
      </x:c>
      <x:c r="P271" s="10" t="n">
        <x:v>45902</x:v>
      </x:c>
      <x:c r="Q271" s="10" t="n">
        <x:v>46148</x:v>
      </x:c>
      <x:c r="R271" s="2" t="str">
        <x:v>Same-product valuation: per 100</x:v>
      </x:c>
      <x:c r="S271" s="2" t="str">
        <x:v>Chris Lamitek Pouches priced product</x:v>
      </x:c>
      <x:c r="T271" s="15" t="n">
        <x:f>H271/J271</x:f>
        <x:v>0.2875</x:v>
      </x:c>
      <x:c r="U271" s="15" t="n">
        <x:f>IF(A271="WIRE",T271,IF(O271=1,I271*(1+IF(A271="POUC",Summary!$E$7,Summary!$K$7))/J271,"n.a."))</x:f>
        <x:v>0.3135</x:v>
      </x:c>
      <x:c r="V271" s="12" t="n">
        <x:f>SUM('PO detail'!$T$1832:$T$1834)</x:f>
        <x:v>750</x:v>
      </x:c>
      <x:c r="W271" s="12" t="n">
        <x:f>SUMIFS('PO detail'!$T$1832:$T$1834,'PO detail'!$Q$1832:$Q$1834,"Baseline PO cost")</x:f>
        <x:v>750</x:v>
      </x:c>
      <x:c r="X271" s="12" t="n">
        <x:f>SUMIFS('PO detail'!$T$1832:$T$1834,'PO detail'!$Q$1832:$Q$1834,"Higher PO cost")</x:f>
        <x:v>0</x:v>
      </x:c>
      <x:c r="Y271" s="12" t="n">
        <x:f>E271-W271-X271</x:f>
        <x:v>0</x:v>
      </x:c>
      <x:c r="Z271" s="16" t="n">
        <x:f>E271*T271</x:f>
        <x:v>215.62499999999997</x:v>
      </x:c>
      <x:c r="AA271" s="16" t="n">
        <x:f>W271*T271</x:f>
        <x:v>215.62499999999997</x:v>
      </x:c>
      <x:c r="AB271" s="16" t="n">
        <x:f>X271*T271</x:f>
        <x:v>0</x:v>
      </x:c>
      <x:c r="AC271" s="16" t="n">
        <x:f>Y271*T271</x:f>
        <x:v>0</x:v>
      </x:c>
      <x:c r="AD271" s="16" t="n">
        <x:f>K271-Z271</x:f>
        <x:v>14.375000000000028</x:v>
      </x:c>
      <x:c r="AE271" s="16" t="n">
        <x:f>IF(ISNUMBER(U271),E271*(U271-T271),"n.a.")</x:f>
        <x:v>19.500000000000018</x:v>
      </x:c>
      <x:c r="AF271" s="12" t="n">
        <x:f>G271-SUM('PO detail'!$U$1832:$U$1834)</x:f>
        <x:v>2000</x:v>
      </x:c>
      <x:c r="AG271" s="16" t="n">
        <x:f>IF(ISNUMBER(U271),0,Z271)</x:f>
        <x:v>0</x:v>
      </x:c>
      <x:c r="AH271" s="17" t="str">
        <x:f>IF(AND(A271="WIRE",ISNUMBER(N271)),H271-N271,"n.a.")</x:f>
        <x:v>n.a.</x:v>
      </x:c>
    </x:row>
    <x:row r="272" ht="22" customHeight="1">
      <x:c r="A272" s="2" t="str">
        <x:v>COIL</x:v>
      </x:c>
      <x:c r="B272" s="2" t="str">
        <x:v>10</x:v>
      </x:c>
      <x:c r="C272" s="2" t="str">
        <x:v>18BLK36-4</x:v>
      </x:c>
      <x:c r="D272" s="2" t="str">
        <x:v>**PAY ACH** PVC SPIRAL SUPPLY</x:v>
      </x:c>
      <x:c r="E272" s="7" t="n">
        <x:v>2400</x:v>
      </x:c>
      <x:c r="F272" s="7" t="n">
        <x:v>775</x:v>
      </x:c>
      <x:c r="G272" s="7" t="n">
        <x:v>500</x:v>
      </x:c>
      <x:c r="H272" s="8" t="n">
        <x:v>33.45</x:v>
      </x:c>
      <x:c r="I272" s="8" t="n">
        <x:v>29.66</x:v>
      </x:c>
      <x:c r="J272" s="2" t="n">
        <x:v>100</x:v>
      </x:c>
      <x:c r="K272" s="9" t="n">
        <x:v>802.8000000000001</x:v>
      </x:c>
      <x:c r="L272" s="8" t="n">
        <x:v>29.66</x:v>
      </x:c>
      <x:c r="M272" s="8"/>
      <x:c r="N272" s="8"/>
      <x:c r="O272" s="2" t="n">
        <x:v>1</x:v>
      </x:c>
      <x:c r="P272" s="10" t="n">
        <x:v>46143</x:v>
      </x:c>
      <x:c r="Q272" s="10" t="n">
        <x:v>45810</x:v>
      </x:c>
      <x:c r="R272" s="2" t="str">
        <x:v>Same-product valuation: per 100</x:v>
      </x:c>
      <x:c r="S272" s="2" t="str">
        <x:v>Chris PVC Coil priced product</x:v>
      </x:c>
      <x:c r="T272" s="15" t="n">
        <x:f>H272/J272</x:f>
        <x:v>0.3345</x:v>
      </x:c>
      <x:c r="U272" s="15" t="n">
        <x:f>IF(A272="WIRE",T272,IF(O272=1,I272*(1+IF(A272="POUC",Summary!$E$7,Summary!$K$7))/J272,"n.a."))</x:f>
        <x:v>0.32774299999999995</x:v>
      </x:c>
      <x:c r="V272" s="12" t="n">
        <x:f>SUM('PO detail'!$T$250:$T$254)</x:f>
        <x:v>2400</x:v>
      </x:c>
      <x:c r="W272" s="12" t="n">
        <x:f>SUMIFS('PO detail'!$T$250:$T$254,'PO detail'!$Q$250:$Q$254,"Baseline PO cost")</x:f>
        <x:v>2400</x:v>
      </x:c>
      <x:c r="X272" s="12" t="n">
        <x:f>SUMIFS('PO detail'!$T$250:$T$254,'PO detail'!$Q$250:$Q$254,"Higher PO cost")</x:f>
        <x:v>0</x:v>
      </x:c>
      <x:c r="Y272" s="12" t="n">
        <x:f>E272-W272-X272</x:f>
        <x:v>0</x:v>
      </x:c>
      <x:c r="Z272" s="16" t="n">
        <x:f>E272*T272</x:f>
        <x:v>802.8000000000001</x:v>
      </x:c>
      <x:c r="AA272" s="16" t="n">
        <x:f>W272*T272</x:f>
        <x:v>802.8000000000001</x:v>
      </x:c>
      <x:c r="AB272" s="16" t="n">
        <x:f>X272*T272</x:f>
        <x:v>0</x:v>
      </x:c>
      <x:c r="AC272" s="16" t="n">
        <x:f>Y272*T272</x:f>
        <x:v>0</x:v>
      </x:c>
      <x:c r="AD272" s="16" t="n">
        <x:f>K272-Z272</x:f>
        <x:v>0</x:v>
      </x:c>
      <x:c r="AE272" s="16" t="n">
        <x:f>IF(ISNUMBER(U272),E272*(U272-T272),"n.a.")</x:f>
        <x:v>-16.216800000000163</x:v>
      </x:c>
      <x:c r="AF272" s="12" t="n">
        <x:f>G272-SUM('PO detail'!$U$250:$U$254)</x:f>
        <x:v>0</x:v>
      </x:c>
      <x:c r="AG272" s="16" t="n">
        <x:f>IF(ISNUMBER(U272),0,Z272)</x:f>
        <x:v>0</x:v>
      </x:c>
      <x:c r="AH272" s="17" t="str">
        <x:f>IF(AND(A272="WIRE",ISNUMBER(N272)),H272-N272,"n.a.")</x:f>
        <x:v>n.a.</x:v>
      </x:c>
    </x:row>
    <x:row r="273" ht="22" customHeight="1">
      <x:c r="A273" s="2" t="str">
        <x:v>POUC</x:v>
      </x:c>
      <x:c r="B273" s="2" t="str">
        <x:v>10</x:v>
      </x:c>
      <x:c r="C273" s="2" t="str">
        <x:v>JUM10</x:v>
      </x:c>
      <x:c r="D273" s="2" t="str">
        <x:v>LAMITEK USA, INC.</x:v>
      </x:c>
      <x:c r="E273" s="7" t="n">
        <x:v>700</x:v>
      </x:c>
      <x:c r="F273" s="7" t="n">
        <x:v>775</x:v>
      </x:c>
      <x:c r="G273" s="7" t="n">
        <x:v>16000</x:v>
      </x:c>
      <x:c r="H273" s="8" t="n">
        <x:v>2.25</x:v>
      </x:c>
      <x:c r="I273" s="8" t="n">
        <x:v>1.49</x:v>
      </x:c>
      <x:c r="J273" s="2" t="n">
        <x:v>100</x:v>
      </x:c>
      <x:c r="K273" s="9" t="n">
        <x:v>15.75</x:v>
      </x:c>
      <x:c r="L273" s="8" t="n">
        <x:v>1.33</x:v>
      </x:c>
      <x:c r="M273" s="8" t="n">
        <x:v>1.4896000000000003</x:v>
      </x:c>
      <x:c r="N273" s="8"/>
      <x:c r="O273" s="2" t="n">
        <x:v>1</x:v>
      </x:c>
      <x:c r="P273" s="10" t="n">
        <x:v>45902</x:v>
      </x:c>
      <x:c r="Q273" s="10" t="n">
        <x:v>46148</x:v>
      </x:c>
      <x:c r="R273" s="2" t="str">
        <x:v>Same-product valuation: per 100</x:v>
      </x:c>
      <x:c r="S273" s="2" t="str">
        <x:v>Chris Lamitek Pouches priced product</x:v>
      </x:c>
      <x:c r="T273" s="15" t="n">
        <x:f>H273/J273</x:f>
        <x:v>0.0225</x:v>
      </x:c>
      <x:c r="U273" s="15" t="n">
        <x:f>IF(A273="WIRE",T273,IF(O273=1,I273*(1+IF(A273="POUC",Summary!$E$7,Summary!$K$7))/J273,"n.a."))</x:f>
        <x:v>0.024585</x:v>
      </x:c>
      <x:c r="V273" s="12" t="n">
        <x:f>SUM('PO detail'!$T$1473:$T$1473)</x:f>
        <x:v>0</x:v>
      </x:c>
      <x:c r="W273" s="12" t="n">
        <x:f>SUMIFS('PO detail'!$T$1473:$T$1473,'PO detail'!$Q$1473:$Q$1473,"Baseline PO cost")</x:f>
        <x:v>0</x:v>
      </x:c>
      <x:c r="X273" s="12" t="n">
        <x:f>SUMIFS('PO detail'!$T$1473:$T$1473,'PO detail'!$Q$1473:$Q$1473,"Higher PO cost")</x:f>
        <x:v>0</x:v>
      </x:c>
      <x:c r="Y273" s="12" t="n">
        <x:f>E273-W273-X273</x:f>
        <x:v>700</x:v>
      </x:c>
      <x:c r="Z273" s="16" t="n">
        <x:f>E273*T273</x:f>
        <x:v>15.75</x:v>
      </x:c>
      <x:c r="AA273" s="16" t="n">
        <x:f>W273*T273</x:f>
        <x:v>0</x:v>
      </x:c>
      <x:c r="AB273" s="16" t="n">
        <x:f>X273*T273</x:f>
        <x:v>0</x:v>
      </x:c>
      <x:c r="AC273" s="16" t="n">
        <x:f>Y273*T273</x:f>
        <x:v>15.75</x:v>
      </x:c>
      <x:c r="AD273" s="16" t="n">
        <x:f>K273-Z273</x:f>
        <x:v>0</x:v>
      </x:c>
      <x:c r="AE273" s="16" t="n">
        <x:f>IF(ISNUMBER(U273),E273*(U273-T273),"n.a.")</x:f>
        <x:v>1.4595</x:v>
      </x:c>
      <x:c r="AF273" s="12" t="n">
        <x:f>G273-SUM('PO detail'!$U$1473:$U$1473)</x:f>
        <x:v>8000</x:v>
      </x:c>
      <x:c r="AG273" s="16" t="n">
        <x:f>IF(ISNUMBER(U273),0,Z273)</x:f>
        <x:v>0</x:v>
      </x:c>
      <x:c r="AH273" s="17" t="str">
        <x:f>IF(AND(A273="WIRE",ISNUMBER(N273)),H273-N273,"n.a.")</x:f>
        <x:v>n.a.</x:v>
      </x:c>
    </x:row>
    <x:row r="274" ht="22" customHeight="1">
      <x:c r="A274" s="2" t="str">
        <x:v>WIRE</x:v>
      </x:c>
      <x:c r="B274" s="2" t="str">
        <x:v>10</x:v>
      </x:c>
      <x:c r="C274" s="2" t="str">
        <x:v>DL114BLK</x:v>
      </x:c>
      <x:c r="D274" s="2" t="str">
        <x:v>*PAY ACH* AKILES PRODUCTS, INC</x:v>
      </x:c>
      <x:c r="E274" s="7" t="n">
        <x:v>1350</x:v>
      </x:c>
      <x:c r="F274" s="7" t="n">
        <x:v>775</x:v>
      </x:c>
      <x:c r="G274" s="7" t="n">
        <x:v>2000</x:v>
      </x:c>
      <x:c r="H274" s="8" t="n">
        <x:v>55.07</x:v>
      </x:c>
      <x:c r="I274" s="8" t="n">
        <x:v>55.07</x:v>
      </x:c>
      <x:c r="J274" s="2" t="n">
        <x:v>100</x:v>
      </x:c>
      <x:c r="K274" s="9" t="n">
        <x:v>743.445</x:v>
      </x:c>
      <x:c r="L274" s="8"/>
      <x:c r="M274" s="8"/>
      <x:c r="N274" s="8"/>
      <x:c r="O274" s="2" t="n">
        <x:v>1</x:v>
      </x:c>
      <x:c r="P274" s="10" t="n">
        <x:v>45902</x:v>
      </x:c>
      <x:c r="Q274" s="10" t="n">
        <x:v>45902</x:v>
      </x:c>
      <x:c r="R274" s="2" t="str">
        <x:v>Same-product valuation: per 100</x:v>
      </x:c>
      <x:c r="S274" s="2" t="str">
        <x:v>Hold current standard; Chris blended standards already applied</x:v>
      </x:c>
      <x:c r="T274" s="15" t="n">
        <x:f>H274/J274</x:f>
        <x:v>0.5507</x:v>
      </x:c>
      <x:c r="U274" s="15" t="n">
        <x:f>IF(A274="WIRE",T274,IF(O274=1,I274*(1+IF(A274="POUC",Summary!$E$7,Summary!$K$7))/J274,"n.a."))</x:f>
        <x:v>0.5507</x:v>
      </x:c>
      <x:c r="V274" s="12" t="n">
        <x:f>SUM('PO detail'!$T$1982:$T$1988)</x:f>
        <x:v>1350</x:v>
      </x:c>
      <x:c r="W274" s="12" t="n">
        <x:f>SUMIFS('PO detail'!$T$1982:$T$1988,'PO detail'!$Q$1982:$Q$1988,"Baseline PO cost")</x:f>
        <x:v>0</x:v>
      </x:c>
      <x:c r="X274" s="12" t="n">
        <x:f>SUMIFS('PO detail'!$T$1982:$T$1988,'PO detail'!$Q$1982:$Q$1988,"Higher PO cost")</x:f>
        <x:v>0</x:v>
      </x:c>
      <x:c r="Y274" s="12" t="n">
        <x:f>E274-W274-X274</x:f>
        <x:v>1350</x:v>
      </x:c>
      <x:c r="Z274" s="16" t="n">
        <x:f>E274*T274</x:f>
        <x:v>743.4449999999999</x:v>
      </x:c>
      <x:c r="AA274" s="16" t="n">
        <x:f>W274*T274</x:f>
        <x:v>0</x:v>
      </x:c>
      <x:c r="AB274" s="16" t="n">
        <x:f>X274*T274</x:f>
        <x:v>0</x:v>
      </x:c>
      <x:c r="AC274" s="16" t="n">
        <x:f>Y274*T274</x:f>
        <x:v>743.4449999999999</x:v>
      </x:c>
      <x:c r="AD274" s="16" t="n">
        <x:f>K274-Z274</x:f>
        <x:v>1.1368683772161603e-13</x:v>
      </x:c>
      <x:c r="AE274" s="16" t="n">
        <x:f>IF(ISNUMBER(U274),E274*(U274-T274),"n.a.")</x:f>
        <x:v>0</x:v>
      </x:c>
      <x:c r="AF274" s="12" t="n">
        <x:f>G274-SUM('PO detail'!$U$1982:$U$1988)</x:f>
        <x:v>0</x:v>
      </x:c>
      <x:c r="AG274" s="16" t="n">
        <x:f>IF(ISNUMBER(U274),0,Z274)</x:f>
        <x:v>0</x:v>
      </x:c>
      <x:c r="AH274" s="17" t="str">
        <x:f>IF(AND(A274="WIRE",ISNUMBER(N274)),H274-N274,"n.a.")</x:f>
        <x:v>n.a.</x:v>
      </x:c>
    </x:row>
    <x:row r="275" ht="22" customHeight="1">
      <x:c r="A275" s="2" t="str">
        <x:v>WIRE</x:v>
      </x:c>
      <x:c r="B275" s="2" t="str">
        <x:v>30</x:v>
      </x:c>
      <x:c r="C275" s="2" t="str">
        <x:v>DL916BLK</x:v>
      </x:c>
      <x:c r="D275" s="2" t="str">
        <x:v>Botac Industrial Limited</x:v>
      </x:c>
      <x:c r="E275" s="7" t="n">
        <x:v>0</x:v>
      </x:c>
      <x:c r="F275" s="7" t="n">
        <x:v>775</x:v>
      </x:c>
      <x:c r="G275" s="7" t="n">
        <x:v>5000</x:v>
      </x:c>
      <x:c r="H275" s="8" t="n">
        <x:v>10.41</x:v>
      </x:c>
      <x:c r="I275" s="8" t="n">
        <x:v>0</x:v>
      </x:c>
      <x:c r="J275" s="2" t="n">
        <x:v>100</x:v>
      </x:c>
      <x:c r="K275" s="9" t="n">
        <x:v>0</x:v>
      </x:c>
      <x:c r="L275" s="8" t="n">
        <x:v>5.48</x:v>
      </x:c>
      <x:c r="M275" s="8"/>
      <x:c r="N275" s="8" t="n">
        <x:v>10.41</x:v>
      </x:c>
      <x:c r="O275" s="2" t="n">
        <x:v>1</x:v>
      </x:c>
      <x:c r="P275" s="10" t="n">
        <x:v>46237</x:v>
      </x:c>
      <x:c r="Q275" s="10" t="n">
        <x:v>44774</x:v>
      </x:c>
      <x:c r="R275" s="2" t="str">
        <x:v>Same-product valuation: per 100</x:v>
      </x:c>
      <x:c r="S275" s="2" t="str">
        <x:v>Hold current standard; Chris blended standards already applied</x:v>
      </x:c>
      <x:c r="T275" s="15" t="n">
        <x:f>H275/J275</x:f>
        <x:v>0.1041</x:v>
      </x:c>
      <x:c r="U275" s="15" t="n">
        <x:f>IF(A275="WIRE",T275,IF(O275=1,I275*(1+IF(A275="POUC",Summary!$E$7,Summary!$K$7))/J275,"n.a."))</x:f>
        <x:v>0.1041</x:v>
      </x:c>
      <x:c r="V275" s="12" t="n">
        <x:f>0</x:f>
        <x:v>0</x:v>
      </x:c>
      <x:c r="W275" s="12" t="n">
        <x:f>0</x:f>
        <x:v>0</x:v>
      </x:c>
      <x:c r="X275" s="12" t="n">
        <x:f>0</x:f>
        <x:v>0</x:v>
      </x:c>
      <x:c r="Y275" s="12" t="n">
        <x:f>E275-W275-X275</x:f>
        <x:v>0</x:v>
      </x:c>
      <x:c r="Z275" s="16" t="n">
        <x:f>E275*T275</x:f>
        <x:v>0</x:v>
      </x:c>
      <x:c r="AA275" s="16" t="n">
        <x:f>W275*T275</x:f>
        <x:v>0</x:v>
      </x:c>
      <x:c r="AB275" s="16" t="n">
        <x:f>X275*T275</x:f>
        <x:v>0</x:v>
      </x:c>
      <x:c r="AC275" s="16" t="n">
        <x:f>Y275*T275</x:f>
        <x:v>0</x:v>
      </x:c>
      <x:c r="AD275" s="16" t="n">
        <x:f>K275-Z275</x:f>
        <x:v>0</x:v>
      </x:c>
      <x:c r="AE275" s="16" t="n">
        <x:f>IF(ISNUMBER(U275),E275*(U275-T275),"n.a.")</x:f>
        <x:v>0</x:v>
      </x:c>
      <x:c r="AF275" s="12" t="n">
        <x:f>G275-0</x:f>
        <x:v>5000</x:v>
      </x:c>
      <x:c r="AG275" s="16" t="n">
        <x:f>IF(ISNUMBER(U275),0,Z275)</x:f>
        <x:v>0</x:v>
      </x:c>
      <x:c r="AH275" s="17" t="n">
        <x:f>IF(AND(A275="WIRE",ISNUMBER(N275)),H275-N275,"n.a.")</x:f>
        <x:v>0</x:v>
      </x:c>
    </x:row>
    <x:row r="276" ht="22" customHeight="1">
      <x:c r="A276" s="2" t="str">
        <x:v>COIL</x:v>
      </x:c>
      <x:c r="B276" s="2" t="str">
        <x:v>60</x:v>
      </x:c>
      <x:c r="C276" s="2" t="str">
        <x:v>45BLK12-4</x:v>
      </x:c>
      <x:c r="D276" s="2" t="str">
        <x:v>**PAY ACH** PVC SPIRAL SUPPLY</x:v>
      </x:c>
      <x:c r="E276" s="7" t="n">
        <x:v>550</x:v>
      </x:c>
      <x:c r="F276" s="7" t="n">
        <x:v>741.67</x:v>
      </x:c>
      <x:c r="G276" s="7" t="n">
        <x:v>3000</x:v>
      </x:c>
      <x:c r="H276" s="8" t="n">
        <x:v>33.74</x:v>
      </x:c>
      <x:c r="I276" s="8" t="n">
        <x:v>29.92</x:v>
      </x:c>
      <x:c r="J276" s="2" t="n">
        <x:v>100</x:v>
      </x:c>
      <x:c r="K276" s="9" t="n">
        <x:v>185.57</x:v>
      </x:c>
      <x:c r="L276" s="8" t="n">
        <x:v>29.92</x:v>
      </x:c>
      <x:c r="M276" s="8"/>
      <x:c r="N276" s="8"/>
      <x:c r="O276" s="2" t="n">
        <x:v>1</x:v>
      </x:c>
      <x:c r="P276" s="10" t="n">
        <x:v>46143</x:v>
      </x:c>
      <x:c r="Q276" s="10" t="n">
        <x:v>45810</x:v>
      </x:c>
      <x:c r="R276" s="2" t="str">
        <x:v>Same-product valuation: per 100</x:v>
      </x:c>
      <x:c r="S276" s="2" t="str">
        <x:v>Chris PVC Coil priced product</x:v>
      </x:c>
      <x:c r="T276" s="15" t="n">
        <x:f>H276/J276</x:f>
        <x:v>0.33740000000000003</x:v>
      </x:c>
      <x:c r="U276" s="15" t="n">
        <x:f>IF(A276="WIRE",T276,IF(O276=1,I276*(1+IF(A276="POUC",Summary!$E$7,Summary!$K$7))/J276,"n.a."))</x:f>
        <x:v>0.33061599999999997</x:v>
      </x:c>
      <x:c r="V276" s="12" t="n">
        <x:f>SUM('PO detail'!$T$1321:$T$1324)</x:f>
        <x:v>550</x:v>
      </x:c>
      <x:c r="W276" s="12" t="n">
        <x:f>SUMIFS('PO detail'!$T$1321:$T$1324,'PO detail'!$Q$1321:$Q$1324,"Baseline PO cost")</x:f>
        <x:v>550</x:v>
      </x:c>
      <x:c r="X276" s="12" t="n">
        <x:f>SUMIFS('PO detail'!$T$1321:$T$1324,'PO detail'!$Q$1321:$Q$1324,"Higher PO cost")</x:f>
        <x:v>0</x:v>
      </x:c>
      <x:c r="Y276" s="12" t="n">
        <x:f>E276-W276-X276</x:f>
        <x:v>0</x:v>
      </x:c>
      <x:c r="Z276" s="16" t="n">
        <x:f>E276*T276</x:f>
        <x:v>185.57000000000002</x:v>
      </x:c>
      <x:c r="AA276" s="16" t="n">
        <x:f>W276*T276</x:f>
        <x:v>185.57000000000002</x:v>
      </x:c>
      <x:c r="AB276" s="16" t="n">
        <x:f>X276*T276</x:f>
        <x:v>0</x:v>
      </x:c>
      <x:c r="AC276" s="16" t="n">
        <x:f>Y276*T276</x:f>
        <x:v>0</x:v>
      </x:c>
      <x:c r="AD276" s="16" t="n">
        <x:f>K276-Z276</x:f>
        <x:v>-2.842170943040401e-14</x:v>
      </x:c>
      <x:c r="AE276" s="16" t="n">
        <x:f>IF(ISNUMBER(U276),E276*(U276-T276),"n.a.")</x:f>
        <x:v>-3.731200000000037</x:v>
      </x:c>
      <x:c r="AF276" s="12" t="n">
        <x:f>G276-SUM('PO detail'!$U$1321:$U$1324)</x:f>
        <x:v>0</x:v>
      </x:c>
      <x:c r="AG276" s="16" t="n">
        <x:f>IF(ISNUMBER(U276),0,Z276)</x:f>
        <x:v>0</x:v>
      </x:c>
      <x:c r="AH276" s="17" t="str">
        <x:f>IF(AND(A276="WIRE",ISNUMBER(N276)),H276-N276,"n.a.")</x:f>
        <x:v>n.a.</x:v>
      </x:c>
    </x:row>
    <x:row r="277" ht="22" customHeight="1">
      <x:c r="A277" s="2" t="str">
        <x:v>POUC</x:v>
      </x:c>
      <x:c r="B277" s="2" t="str">
        <x:v>10</x:v>
      </x:c>
      <x:c r="C277" s="2" t="str">
        <x:v>SMEN7</x:v>
      </x:c>
      <x:c r="D277" s="2" t="str">
        <x:v>LAMITEK USA, INC.</x:v>
      </x:c>
      <x:c r="E277" s="7" t="n">
        <x:v>1300</x:v>
      </x:c>
      <x:c r="F277" s="7" t="n">
        <x:v>733.33</x:v>
      </x:c>
      <x:c r="G277" s="7" t="n">
        <x:v>5200</x:v>
      </x:c>
      <x:c r="H277" s="8" t="n">
        <x:v>18.04</x:v>
      </x:c>
      <x:c r="I277" s="8" t="n">
        <x:v>11.92</x:v>
      </x:c>
      <x:c r="J277" s="2" t="n">
        <x:v>100</x:v>
      </x:c>
      <x:c r="K277" s="9" t="n">
        <x:v>234.52</x:v>
      </x:c>
      <x:c r="L277" s="8" t="n">
        <x:v>10.64</x:v>
      </x:c>
      <x:c r="M277" s="8" t="n">
        <x:v>11.916800000000002</x:v>
      </x:c>
      <x:c r="N277" s="8"/>
      <x:c r="O277" s="2" t="n">
        <x:v>1</x:v>
      </x:c>
      <x:c r="P277" s="10" t="n">
        <x:v>45902</x:v>
      </x:c>
      <x:c r="Q277" s="10" t="n">
        <x:v>46148</x:v>
      </x:c>
      <x:c r="R277" s="2" t="str">
        <x:v>Same-product valuation: per 100</x:v>
      </x:c>
      <x:c r="S277" s="2" t="str">
        <x:v>Chris Lamitek Pouches priced product</x:v>
      </x:c>
      <x:c r="T277" s="15" t="n">
        <x:f>H277/J277</x:f>
        <x:v>0.1804</x:v>
      </x:c>
      <x:c r="U277" s="15" t="n">
        <x:f>IF(A277="WIRE",T277,IF(O277=1,I277*(1+IF(A277="POUC",Summary!$E$7,Summary!$K$7))/J277,"n.a."))</x:f>
        <x:v>0.19668</x:v>
      </x:c>
      <x:c r="V277" s="12" t="n">
        <x:f>SUM('PO detail'!$T$1609:$T$1612)</x:f>
        <x:v>1300</x:v>
      </x:c>
      <x:c r="W277" s="12" t="n">
        <x:f>SUMIFS('PO detail'!$T$1609:$T$1612,'PO detail'!$Q$1609:$Q$1612,"Baseline PO cost")</x:f>
        <x:v>1300</x:v>
      </x:c>
      <x:c r="X277" s="12" t="n">
        <x:f>SUMIFS('PO detail'!$T$1609:$T$1612,'PO detail'!$Q$1609:$Q$1612,"Higher PO cost")</x:f>
        <x:v>0</x:v>
      </x:c>
      <x:c r="Y277" s="12" t="n">
        <x:f>E277-W277-X277</x:f>
        <x:v>0</x:v>
      </x:c>
      <x:c r="Z277" s="16" t="n">
        <x:f>E277*T277</x:f>
        <x:v>234.52</x:v>
      </x:c>
      <x:c r="AA277" s="16" t="n">
        <x:f>W277*T277</x:f>
        <x:v>234.52</x:v>
      </x:c>
      <x:c r="AB277" s="16" t="n">
        <x:f>X277*T277</x:f>
        <x:v>0</x:v>
      </x:c>
      <x:c r="AC277" s="16" t="n">
        <x:f>Y277*T277</x:f>
        <x:v>0</x:v>
      </x:c>
      <x:c r="AD277" s="16" t="n">
        <x:f>K277-Z277</x:f>
        <x:v>0</x:v>
      </x:c>
      <x:c r="AE277" s="16" t="n">
        <x:f>IF(ISNUMBER(U277),E277*(U277-T277),"n.a.")</x:f>
        <x:v>21.163999999999987</x:v>
      </x:c>
      <x:c r="AF277" s="12" t="n">
        <x:f>G277-SUM('PO detail'!$U$1609:$U$1612)</x:f>
        <x:v>1600</x:v>
      </x:c>
      <x:c r="AG277" s="16" t="n">
        <x:f>IF(ISNUMBER(U277),0,Z277)</x:f>
        <x:v>0</x:v>
      </x:c>
      <x:c r="AH277" s="17" t="str">
        <x:f>IF(AND(A277="WIRE",ISNUMBER(N277)),H277-N277,"n.a.")</x:f>
        <x:v>n.a.</x:v>
      </x:c>
    </x:row>
    <x:row r="278" ht="22" customHeight="1">
      <x:c r="A278" s="2" t="str">
        <x:v>POUC</x:v>
      </x:c>
      <x:c r="B278" s="2" t="str">
        <x:v>30</x:v>
      </x:c>
      <x:c r="C278" s="2" t="str">
        <x:v>KEY5</x:v>
      </x:c>
      <x:c r="D278" s="2" t="str">
        <x:v>LAMITEK USA, INC.</x:v>
      </x:c>
      <x:c r="E278" s="7" t="n">
        <x:v>0</x:v>
      </x:c>
      <x:c r="F278" s="7" t="n">
        <x:v>733.33</x:v>
      </x:c>
      <x:c r="G278" s="7" t="n">
        <x:v>0</x:v>
      </x:c>
      <x:c r="H278" s="8" t="n">
        <x:v>0.66</x:v>
      </x:c>
      <x:c r="I278" s="8" t="n">
        <x:v>0.52</x:v>
      </x:c>
      <x:c r="J278" s="2" t="n">
        <x:v>100</x:v>
      </x:c>
      <x:c r="K278" s="9" t="n">
        <x:v>0</x:v>
      </x:c>
      <x:c r="L278" s="8" t="n">
        <x:v>0.46</x:v>
      </x:c>
      <x:c r="M278" s="8" t="n">
        <x:v>0.5152000000000001</x:v>
      </x:c>
      <x:c r="N278" s="8"/>
      <x:c r="O278" s="2" t="n">
        <x:v>1</x:v>
      </x:c>
      <x:c r="P278" s="10" t="n">
        <x:v>43531</x:v>
      </x:c>
      <x:c r="Q278" s="10" t="n">
        <x:v>46148</x:v>
      </x:c>
      <x:c r="R278" s="2" t="str">
        <x:v>Same-product valuation: per 100</x:v>
      </x:c>
      <x:c r="S278" s="2" t="str">
        <x:v>Chris Lamitek Pouches priced product</x:v>
      </x:c>
      <x:c r="T278" s="15" t="n">
        <x:f>H278/J278</x:f>
        <x:v>0.0066</x:v>
      </x:c>
      <x:c r="U278" s="15" t="n">
        <x:f>IF(A278="WIRE",T278,IF(O278=1,I278*(1+IF(A278="POUC",Summary!$E$7,Summary!$K$7))/J278,"n.a."))</x:f>
        <x:v>0.008579999999999999</x:v>
      </x:c>
      <x:c r="V278" s="12" t="n">
        <x:f>0</x:f>
        <x:v>0</x:v>
      </x:c>
      <x:c r="W278" s="12" t="n">
        <x:f>0</x:f>
        <x:v>0</x:v>
      </x:c>
      <x:c r="X278" s="12" t="n">
        <x:f>0</x:f>
        <x:v>0</x:v>
      </x:c>
      <x:c r="Y278" s="12" t="n">
        <x:f>E278-W278-X278</x:f>
        <x:v>0</x:v>
      </x:c>
      <x:c r="Z278" s="16" t="n">
        <x:f>E278*T278</x:f>
        <x:v>0</x:v>
      </x:c>
      <x:c r="AA278" s="16" t="n">
        <x:f>W278*T278</x:f>
        <x:v>0</x:v>
      </x:c>
      <x:c r="AB278" s="16" t="n">
        <x:f>X278*T278</x:f>
        <x:v>0</x:v>
      </x:c>
      <x:c r="AC278" s="16" t="n">
        <x:f>Y278*T278</x:f>
        <x:v>0</x:v>
      </x:c>
      <x:c r="AD278" s="16" t="n">
        <x:f>K278-Z278</x:f>
        <x:v>0</x:v>
      </x:c>
      <x:c r="AE278" s="16" t="n">
        <x:f>IF(ISNUMBER(U278),E278*(U278-T278),"n.a.")</x:f>
        <x:v>0</x:v>
      </x:c>
      <x:c r="AF278" s="12" t="n">
        <x:f>G278-0</x:f>
        <x:v>0</x:v>
      </x:c>
      <x:c r="AG278" s="16" t="n">
        <x:f>IF(ISNUMBER(U278),0,Z278)</x:f>
        <x:v>0</x:v>
      </x:c>
      <x:c r="AH278" s="17" t="str">
        <x:f>IF(AND(A278="WIRE",ISNUMBER(N278)),H278-N278,"n.a.")</x:f>
        <x:v>n.a.</x:v>
      </x:c>
    </x:row>
    <x:row r="279" ht="22" customHeight="1">
      <x:c r="A279" s="2" t="str">
        <x:v>WIRE</x:v>
      </x:c>
      <x:c r="B279" s="2" t="str">
        <x:v>30</x:v>
      </x:c>
      <x:c r="C279" s="2" t="str">
        <x:v>DL012SIL</x:v>
      </x:c>
      <x:c r="D279" s="2" t="str">
        <x:v>Botac Industrial Limited</x:v>
      </x:c>
      <x:c r="E279" s="7" t="n">
        <x:v>2200</x:v>
      </x:c>
      <x:c r="F279" s="7" t="n">
        <x:v>725</x:v>
      </x:c>
      <x:c r="G279" s="7" t="n">
        <x:v>3000</x:v>
      </x:c>
      <x:c r="H279" s="8" t="n">
        <x:v>8.26</x:v>
      </x:c>
      <x:c r="I279" s="8" t="n">
        <x:v>0</x:v>
      </x:c>
      <x:c r="J279" s="2" t="n">
        <x:v>100</x:v>
      </x:c>
      <x:c r="K279" s="9" t="n">
        <x:v>181.72</x:v>
      </x:c>
      <x:c r="L279" s="8" t="n">
        <x:v>4.88</x:v>
      </x:c>
      <x:c r="M279" s="8"/>
      <x:c r="N279" s="8" t="n">
        <x:v>8.26</x:v>
      </x:c>
      <x:c r="O279" s="2" t="n">
        <x:v>1</x:v>
      </x:c>
      <x:c r="P279" s="10" t="n">
        <x:v>46237</x:v>
      </x:c>
      <x:c r="Q279" s="10" t="n">
        <x:v>44774</x:v>
      </x:c>
      <x:c r="R279" s="2" t="str">
        <x:v>Same-product valuation: per 100</x:v>
      </x:c>
      <x:c r="S279" s="2" t="str">
        <x:v>Hold current standard; Chris blended standards already applied</x:v>
      </x:c>
      <x:c r="T279" s="15" t="n">
        <x:f>H279/J279</x:f>
        <x:v>0.08259999999999999</x:v>
      </x:c>
      <x:c r="U279" s="15" t="n">
        <x:f>IF(A279="WIRE",T279,IF(O279=1,I279*(1+IF(A279="POUC",Summary!$E$7,Summary!$K$7))/J279,"n.a."))</x:f>
        <x:v>0.08259999999999999</x:v>
      </x:c>
      <x:c r="V279" s="12" t="n">
        <x:f>0</x:f>
        <x:v>0</x:v>
      </x:c>
      <x:c r="W279" s="12" t="n">
        <x:f>0</x:f>
        <x:v>0</x:v>
      </x:c>
      <x:c r="X279" s="12" t="n">
        <x:f>0</x:f>
        <x:v>0</x:v>
      </x:c>
      <x:c r="Y279" s="12" t="n">
        <x:f>E279-W279-X279</x:f>
        <x:v>2200</x:v>
      </x:c>
      <x:c r="Z279" s="16" t="n">
        <x:f>E279*T279</x:f>
        <x:v>181.71999999999997</x:v>
      </x:c>
      <x:c r="AA279" s="16" t="n">
        <x:f>W279*T279</x:f>
        <x:v>0</x:v>
      </x:c>
      <x:c r="AB279" s="16" t="n">
        <x:f>X279*T279</x:f>
        <x:v>0</x:v>
      </x:c>
      <x:c r="AC279" s="16" t="n">
        <x:f>Y279*T279</x:f>
        <x:v>181.71999999999997</x:v>
      </x:c>
      <x:c r="AD279" s="16" t="n">
        <x:f>K279-Z279</x:f>
        <x:v>2.842170943040401e-14</x:v>
      </x:c>
      <x:c r="AE279" s="16" t="n">
        <x:f>IF(ISNUMBER(U279),E279*(U279-T279),"n.a.")</x:f>
        <x:v>0</x:v>
      </x:c>
      <x:c r="AF279" s="12" t="n">
        <x:f>G279-0</x:f>
        <x:v>3000</x:v>
      </x:c>
      <x:c r="AG279" s="16" t="n">
        <x:f>IF(ISNUMBER(U279),0,Z279)</x:f>
        <x:v>0</x:v>
      </x:c>
      <x:c r="AH279" s="17" t="n">
        <x:f>IF(AND(A279="WIRE",ISNUMBER(N279)),H279-N279,"n.a.")</x:f>
        <x:v>0</x:v>
      </x:c>
    </x:row>
    <x:row r="280" ht="22" customHeight="1">
      <x:c r="A280" s="2" t="str">
        <x:v>WIRE</x:v>
      </x:c>
      <x:c r="B280" s="2" t="str">
        <x:v>60</x:v>
      </x:c>
      <x:c r="C280" s="2" t="str">
        <x:v>DL916WHT</x:v>
      </x:c>
      <x:c r="D280" s="2" t="str">
        <x:v>Botac Industrial Limited</x:v>
      </x:c>
      <x:c r="E280" s="7" t="n">
        <x:v>0</x:v>
      </x:c>
      <x:c r="F280" s="7" t="n">
        <x:v>725</x:v>
      </x:c>
      <x:c r="G280" s="7" t="n">
        <x:v>4000</x:v>
      </x:c>
      <x:c r="H280" s="8" t="n">
        <x:v>10.41</x:v>
      </x:c>
      <x:c r="I280" s="8" t="n">
        <x:v>0</x:v>
      </x:c>
      <x:c r="J280" s="2" t="n">
        <x:v>100</x:v>
      </x:c>
      <x:c r="K280" s="9" t="n">
        <x:v>0</x:v>
      </x:c>
      <x:c r="L280" s="8" t="n">
        <x:v>5.48</x:v>
      </x:c>
      <x:c r="M280" s="8"/>
      <x:c r="N280" s="8" t="n">
        <x:v>10.41</x:v>
      </x:c>
      <x:c r="O280" s="2" t="n">
        <x:v>1</x:v>
      </x:c>
      <x:c r="P280" s="10" t="n">
        <x:v>46237</x:v>
      </x:c>
      <x:c r="Q280" s="10" t="n">
        <x:v>44774</x:v>
      </x:c>
      <x:c r="R280" s="2" t="str">
        <x:v>Same-product valuation: per 100</x:v>
      </x:c>
      <x:c r="S280" s="2" t="str">
        <x:v>Hold current standard; Chris blended standards already applied</x:v>
      </x:c>
      <x:c r="T280" s="15" t="n">
        <x:f>H280/J280</x:f>
        <x:v>0.1041</x:v>
      </x:c>
      <x:c r="U280" s="15" t="n">
        <x:f>IF(A280="WIRE",T280,IF(O280=1,I280*(1+IF(A280="POUC",Summary!$E$7,Summary!$K$7))/J280,"n.a."))</x:f>
        <x:v>0.1041</x:v>
      </x:c>
      <x:c r="V280" s="12" t="n">
        <x:f>0</x:f>
        <x:v>0</x:v>
      </x:c>
      <x:c r="W280" s="12" t="n">
        <x:f>0</x:f>
        <x:v>0</x:v>
      </x:c>
      <x:c r="X280" s="12" t="n">
        <x:f>0</x:f>
        <x:v>0</x:v>
      </x:c>
      <x:c r="Y280" s="12" t="n">
        <x:f>E280-W280-X280</x:f>
        <x:v>0</x:v>
      </x:c>
      <x:c r="Z280" s="16" t="n">
        <x:f>E280*T280</x:f>
        <x:v>0</x:v>
      </x:c>
      <x:c r="AA280" s="16" t="n">
        <x:f>W280*T280</x:f>
        <x:v>0</x:v>
      </x:c>
      <x:c r="AB280" s="16" t="n">
        <x:f>X280*T280</x:f>
        <x:v>0</x:v>
      </x:c>
      <x:c r="AC280" s="16" t="n">
        <x:f>Y280*T280</x:f>
        <x:v>0</x:v>
      </x:c>
      <x:c r="AD280" s="16" t="n">
        <x:f>K280-Z280</x:f>
        <x:v>0</x:v>
      </x:c>
      <x:c r="AE280" s="16" t="n">
        <x:f>IF(ISNUMBER(U280),E280*(U280-T280),"n.a.")</x:f>
        <x:v>0</x:v>
      </x:c>
      <x:c r="AF280" s="12" t="n">
        <x:f>G280-0</x:f>
        <x:v>4000</x:v>
      </x:c>
      <x:c r="AG280" s="16" t="n">
        <x:f>IF(ISNUMBER(U280),0,Z280)</x:f>
        <x:v>0</x:v>
      </x:c>
      <x:c r="AH280" s="17" t="n">
        <x:f>IF(AND(A280="WIRE",ISNUMBER(N280)),H280-N280,"n.a.")</x:f>
        <x:v>0</x:v>
      </x:c>
    </x:row>
    <x:row r="281" ht="22" customHeight="1">
      <x:c r="A281" s="2" t="str">
        <x:v>COIL</x:v>
      </x:c>
      <x:c r="B281" s="2" t="str">
        <x:v>30</x:v>
      </x:c>
      <x:c r="C281" s="2" t="str">
        <x:v>16WHT12-4</x:v>
      </x:c>
      <x:c r="D281" s="2" t="str">
        <x:v>**PAY ACH** PVC SPIRAL SUPPLY</x:v>
      </x:c>
      <x:c r="E281" s="7" t="n">
        <x:v>100</x:v>
      </x:c>
      <x:c r="F281" s="7" t="n">
        <x:v>716.67</x:v>
      </x:c>
      <x:c r="G281" s="7" t="n">
        <x:v>7000</x:v>
      </x:c>
      <x:c r="H281" s="8" t="n">
        <x:v>11.23</x:v>
      </x:c>
      <x:c r="I281" s="8" t="n">
        <x:v>9.95</x:v>
      </x:c>
      <x:c r="J281" s="2" t="n">
        <x:v>100</x:v>
      </x:c>
      <x:c r="K281" s="9" t="n">
        <x:v>11.23</x:v>
      </x:c>
      <x:c r="L281" s="8" t="n">
        <x:v>9.95</x:v>
      </x:c>
      <x:c r="M281" s="8"/>
      <x:c r="N281" s="8"/>
      <x:c r="O281" s="2" t="n">
        <x:v>1</x:v>
      </x:c>
      <x:c r="P281" s="10" t="n">
        <x:v>46143</x:v>
      </x:c>
      <x:c r="Q281" s="10" t="n">
        <x:v>45810</x:v>
      </x:c>
      <x:c r="R281" s="2" t="str">
        <x:v>Same-product valuation: per 100</x:v>
      </x:c>
      <x:c r="S281" s="2" t="str">
        <x:v>Chris PVC Coil priced product</x:v>
      </x:c>
      <x:c r="T281" s="15" t="n">
        <x:f>H281/J281</x:f>
        <x:v>0.11230000000000001</x:v>
      </x:c>
      <x:c r="U281" s="15" t="n">
        <x:f>IF(A281="WIRE",T281,IF(O281=1,I281*(1+IF(A281="POUC",Summary!$E$7,Summary!$K$7))/J281,"n.a."))</x:f>
        <x:v>0.1099475</x:v>
      </x:c>
      <x:c r="V281" s="12" t="n">
        <x:f>SUM('PO detail'!$T$804:$T$804)</x:f>
        <x:v>0</x:v>
      </x:c>
      <x:c r="W281" s="12" t="n">
        <x:f>SUMIFS('PO detail'!$T$804:$T$804,'PO detail'!$Q$804:$Q$804,"Baseline PO cost")</x:f>
        <x:v>0</x:v>
      </x:c>
      <x:c r="X281" s="12" t="n">
        <x:f>SUMIFS('PO detail'!$T$804:$T$804,'PO detail'!$Q$804:$Q$804,"Higher PO cost")</x:f>
        <x:v>0</x:v>
      </x:c>
      <x:c r="Y281" s="12" t="n">
        <x:f>E281-W281-X281</x:f>
        <x:v>100</x:v>
      </x:c>
      <x:c r="Z281" s="16" t="n">
        <x:f>E281*T281</x:f>
        <x:v>11.23</x:v>
      </x:c>
      <x:c r="AA281" s="16" t="n">
        <x:f>W281*T281</x:f>
        <x:v>0</x:v>
      </x:c>
      <x:c r="AB281" s="16" t="n">
        <x:f>X281*T281</x:f>
        <x:v>0</x:v>
      </x:c>
      <x:c r="AC281" s="16" t="n">
        <x:f>Y281*T281</x:f>
        <x:v>11.23</x:v>
      </x:c>
      <x:c r="AD281" s="16" t="n">
        <x:f>K281-Z281</x:f>
        <x:v>0</x:v>
      </x:c>
      <x:c r="AE281" s="16" t="n">
        <x:f>IF(ISNUMBER(U281),E281*(U281-T281),"n.a.")</x:f>
        <x:v>-0.23525000000000074</x:v>
      </x:c>
      <x:c r="AF281" s="12" t="n">
        <x:f>G281-SUM('PO detail'!$U$804:$U$804)</x:f>
        <x:v>0</x:v>
      </x:c>
      <x:c r="AG281" s="16" t="n">
        <x:f>IF(ISNUMBER(U281),0,Z281)</x:f>
        <x:v>0</x:v>
      </x:c>
      <x:c r="AH281" s="17" t="str">
        <x:f>IF(AND(A281="WIRE",ISNUMBER(N281)),H281-N281,"n.a.")</x:f>
        <x:v>n.a.</x:v>
      </x:c>
    </x:row>
    <x:row r="282" ht="22" customHeight="1">
      <x:c r="A282" s="2" t="str">
        <x:v>POUC</x:v>
      </x:c>
      <x:c r="B282" s="2" t="str">
        <x:v>10</x:v>
      </x:c>
      <x:c r="C282" s="2" t="str">
        <x:v>MIL10</x:v>
      </x:c>
      <x:c r="D282" s="2" t="str">
        <x:v>LAMITEK USA, INC.</x:v>
      </x:c>
      <x:c r="E282" s="7" t="n">
        <x:v>13100</x:v>
      </x:c>
      <x:c r="F282" s="7" t="n">
        <x:v>708.33</x:v>
      </x:c>
      <x:c r="G282" s="7" t="n">
        <x:v>0</x:v>
      </x:c>
      <x:c r="H282" s="8" t="n">
        <x:v>1.59</x:v>
      </x:c>
      <x:c r="I282" s="8" t="n">
        <x:v>1.05</x:v>
      </x:c>
      <x:c r="J282" s="2" t="n">
        <x:v>100</x:v>
      </x:c>
      <x:c r="K282" s="9" t="n">
        <x:v>208.29</x:v>
      </x:c>
      <x:c r="L282" s="8" t="n">
        <x:v>0.94</x:v>
      </x:c>
      <x:c r="M282" s="8" t="n">
        <x:v>1.0528</x:v>
      </x:c>
      <x:c r="N282" s="8"/>
      <x:c r="O282" s="2" t="n">
        <x:v>1</x:v>
      </x:c>
      <x:c r="P282" s="10" t="n">
        <x:v>45902</x:v>
      </x:c>
      <x:c r="Q282" s="10" t="n">
        <x:v>46148</x:v>
      </x:c>
      <x:c r="R282" s="2" t="str">
        <x:v>Same-product valuation: per 100</x:v>
      </x:c>
      <x:c r="S282" s="2" t="str">
        <x:v>Chris Lamitek Pouches priced product</x:v>
      </x:c>
      <x:c r="T282" s="15" t="n">
        <x:f>H282/J282</x:f>
        <x:v>0.0159</x:v>
      </x:c>
      <x:c r="U282" s="15" t="n">
        <x:f>IF(A282="WIRE",T282,IF(O282=1,I282*(1+IF(A282="POUC",Summary!$E$7,Summary!$K$7))/J282,"n.a."))</x:f>
        <x:v>0.017325</x:v>
      </x:c>
      <x:c r="V282" s="12" t="n">
        <x:f>0</x:f>
        <x:v>0</x:v>
      </x:c>
      <x:c r="W282" s="12" t="n">
        <x:f>0</x:f>
        <x:v>0</x:v>
      </x:c>
      <x:c r="X282" s="12" t="n">
        <x:f>0</x:f>
        <x:v>0</x:v>
      </x:c>
      <x:c r="Y282" s="12" t="n">
        <x:f>E282-W282-X282</x:f>
        <x:v>13100</x:v>
      </x:c>
      <x:c r="Z282" s="16" t="n">
        <x:f>E282*T282</x:f>
        <x:v>208.29000000000002</x:v>
      </x:c>
      <x:c r="AA282" s="16" t="n">
        <x:f>W282*T282</x:f>
        <x:v>0</x:v>
      </x:c>
      <x:c r="AB282" s="16" t="n">
        <x:f>X282*T282</x:f>
        <x:v>0</x:v>
      </x:c>
      <x:c r="AC282" s="16" t="n">
        <x:f>Y282*T282</x:f>
        <x:v>208.29000000000002</x:v>
      </x:c>
      <x:c r="AD282" s="16" t="n">
        <x:f>K282-Z282</x:f>
        <x:v>-2.842170943040401e-14</x:v>
      </x:c>
      <x:c r="AE282" s="16" t="n">
        <x:f>IF(ISNUMBER(U282),E282*(U282-T282),"n.a.")</x:f>
        <x:v>18.66749999999999</x:v>
      </x:c>
      <x:c r="AF282" s="12" t="n">
        <x:f>G282-0</x:f>
        <x:v>0</x:v>
      </x:c>
      <x:c r="AG282" s="16" t="n">
        <x:f>IF(ISNUMBER(U282),0,Z282)</x:f>
        <x:v>0</x:v>
      </x:c>
      <x:c r="AH282" s="17" t="str">
        <x:f>IF(AND(A282="WIRE",ISNUMBER(N282)),H282-N282,"n.a.")</x:f>
        <x:v>n.a.</x:v>
      </x:c>
    </x:row>
    <x:row r="283" ht="22" customHeight="1">
      <x:c r="A283" s="2" t="str">
        <x:v>POUC</x:v>
      </x:c>
      <x:c r="B283" s="2" t="str">
        <x:v>30</x:v>
      </x:c>
      <x:c r="C283" s="2" t="str">
        <x:v>LUG5</x:v>
      </x:c>
      <x:c r="D283" s="2" t="str">
        <x:v>LAMITEK USA, INC.</x:v>
      </x:c>
      <x:c r="E283" s="7" t="n">
        <x:v>9400</x:v>
      </x:c>
      <x:c r="F283" s="7" t="n">
        <x:v>708.33</x:v>
      </x:c>
      <x:c r="G283" s="7" t="n">
        <x:v>0</x:v>
      </x:c>
      <x:c r="H283" s="8" t="n">
        <x:v>1.03</x:v>
      </x:c>
      <x:c r="I283" s="8" t="n">
        <x:v>0.68</x:v>
      </x:c>
      <x:c r="J283" s="2" t="n">
        <x:v>100</x:v>
      </x:c>
      <x:c r="K283" s="9" t="n">
        <x:v>96.82000000000001</x:v>
      </x:c>
      <x:c r="L283" s="8" t="n">
        <x:v>0.61</x:v>
      </x:c>
      <x:c r="M283" s="8" t="n">
        <x:v>0.6832</x:v>
      </x:c>
      <x:c r="N283" s="8"/>
      <x:c r="O283" s="2" t="n">
        <x:v>1</x:v>
      </x:c>
      <x:c r="P283" s="10" t="n">
        <x:v>45902</x:v>
      </x:c>
      <x:c r="Q283" s="10" t="n">
        <x:v>46148</x:v>
      </x:c>
      <x:c r="R283" s="2" t="str">
        <x:v>Same-product valuation: per 100</x:v>
      </x:c>
      <x:c r="S283" s="2" t="str">
        <x:v>Chris Lamitek Pouches priced product</x:v>
      </x:c>
      <x:c r="T283" s="15" t="n">
        <x:f>H283/J283</x:f>
        <x:v>0.0103</x:v>
      </x:c>
      <x:c r="U283" s="15" t="n">
        <x:f>IF(A283="WIRE",T283,IF(O283=1,I283*(1+IF(A283="POUC",Summary!$E$7,Summary!$K$7))/J283,"n.a."))</x:f>
        <x:v>0.01122</x:v>
      </x:c>
      <x:c r="V283" s="12" t="n">
        <x:f>0</x:f>
        <x:v>0</x:v>
      </x:c>
      <x:c r="W283" s="12" t="n">
        <x:f>0</x:f>
        <x:v>0</x:v>
      </x:c>
      <x:c r="X283" s="12" t="n">
        <x:f>0</x:f>
        <x:v>0</x:v>
      </x:c>
      <x:c r="Y283" s="12" t="n">
        <x:f>E283-W283-X283</x:f>
        <x:v>9400</x:v>
      </x:c>
      <x:c r="Z283" s="16" t="n">
        <x:f>E283*T283</x:f>
        <x:v>96.82000000000001</x:v>
      </x:c>
      <x:c r="AA283" s="16" t="n">
        <x:f>W283*T283</x:f>
        <x:v>0</x:v>
      </x:c>
      <x:c r="AB283" s="16" t="n">
        <x:f>X283*T283</x:f>
        <x:v>0</x:v>
      </x:c>
      <x:c r="AC283" s="16" t="n">
        <x:f>Y283*T283</x:f>
        <x:v>96.82000000000001</x:v>
      </x:c>
      <x:c r="AD283" s="16" t="n">
        <x:f>K283-Z283</x:f>
        <x:v>0</x:v>
      </x:c>
      <x:c r="AE283" s="16" t="n">
        <x:f>IF(ISNUMBER(U283),E283*(U283-T283),"n.a.")</x:f>
        <x:v>8.648000000000007</x:v>
      </x:c>
      <x:c r="AF283" s="12" t="n">
        <x:f>G283-0</x:f>
        <x:v>0</x:v>
      </x:c>
      <x:c r="AG283" s="16" t="n">
        <x:f>IF(ISNUMBER(U283),0,Z283)</x:f>
        <x:v>0</x:v>
      </x:c>
      <x:c r="AH283" s="17" t="str">
        <x:f>IF(AND(A283="WIRE",ISNUMBER(N283)),H283-N283,"n.a.")</x:f>
        <x:v>n.a.</x:v>
      </x:c>
    </x:row>
    <x:row r="284" ht="22" customHeight="1">
      <x:c r="A284" s="2" t="str">
        <x:v>WIRE</x:v>
      </x:c>
      <x:c r="B284" s="2" t="str">
        <x:v>30</x:v>
      </x:c>
      <x:c r="C284" s="2" t="str">
        <x:v>DL001BLK</x:v>
      </x:c>
      <x:c r="D284" s="2" t="str">
        <x:v>Botac Industrial Limited</x:v>
      </x:c>
      <x:c r="E284" s="7" t="n">
        <x:v>400</x:v>
      </x:c>
      <x:c r="F284" s="7" t="n">
        <x:v>708.33</x:v>
      </x:c>
      <x:c r="G284" s="7" t="n">
        <x:v>6000</x:v>
      </x:c>
      <x:c r="H284" s="8" t="n">
        <x:v>19.14</x:v>
      </x:c>
      <x:c r="I284" s="8" t="n">
        <x:v>0</x:v>
      </x:c>
      <x:c r="J284" s="2" t="n">
        <x:v>100</x:v>
      </x:c>
      <x:c r="K284" s="9" t="n">
        <x:v>76.56</x:v>
      </x:c>
      <x:c r="L284" s="8" t="n">
        <x:v>10.06</x:v>
      </x:c>
      <x:c r="M284" s="8"/>
      <x:c r="N284" s="8" t="n">
        <x:v>19.14</x:v>
      </x:c>
      <x:c r="O284" s="2" t="n">
        <x:v>1</x:v>
      </x:c>
      <x:c r="P284" s="10" t="n">
        <x:v>46237</x:v>
      </x:c>
      <x:c r="Q284" s="10" t="n">
        <x:v>44774</x:v>
      </x:c>
      <x:c r="R284" s="2" t="str">
        <x:v>Same-product valuation: per 100</x:v>
      </x:c>
      <x:c r="S284" s="2" t="str">
        <x:v>Hold current standard; Chris blended standards already applied</x:v>
      </x:c>
      <x:c r="T284" s="15" t="n">
        <x:f>H284/J284</x:f>
        <x:v>0.19140000000000001</x:v>
      </x:c>
      <x:c r="U284" s="15" t="n">
        <x:f>IF(A284="WIRE",T284,IF(O284=1,I284*(1+IF(A284="POUC",Summary!$E$7,Summary!$K$7))/J284,"n.a."))</x:f>
        <x:v>0.19140000000000001</x:v>
      </x:c>
      <x:c r="V284" s="12" t="n">
        <x:f>0</x:f>
        <x:v>0</x:v>
      </x:c>
      <x:c r="W284" s="12" t="n">
        <x:f>0</x:f>
        <x:v>0</x:v>
      </x:c>
      <x:c r="X284" s="12" t="n">
        <x:f>0</x:f>
        <x:v>0</x:v>
      </x:c>
      <x:c r="Y284" s="12" t="n">
        <x:f>E284-W284-X284</x:f>
        <x:v>400</x:v>
      </x:c>
      <x:c r="Z284" s="16" t="n">
        <x:f>E284*T284</x:f>
        <x:v>76.56</x:v>
      </x:c>
      <x:c r="AA284" s="16" t="n">
        <x:f>W284*T284</x:f>
        <x:v>0</x:v>
      </x:c>
      <x:c r="AB284" s="16" t="n">
        <x:f>X284*T284</x:f>
        <x:v>0</x:v>
      </x:c>
      <x:c r="AC284" s="16" t="n">
        <x:f>Y284*T284</x:f>
        <x:v>76.56</x:v>
      </x:c>
      <x:c r="AD284" s="16" t="n">
        <x:f>K284-Z284</x:f>
        <x:v>0</x:v>
      </x:c>
      <x:c r="AE284" s="16" t="n">
        <x:f>IF(ISNUMBER(U284),E284*(U284-T284),"n.a.")</x:f>
        <x:v>0</x:v>
      </x:c>
      <x:c r="AF284" s="12" t="n">
        <x:f>G284-0</x:f>
        <x:v>6000</x:v>
      </x:c>
      <x:c r="AG284" s="16" t="n">
        <x:f>IF(ISNUMBER(U284),0,Z284)</x:f>
        <x:v>0</x:v>
      </x:c>
      <x:c r="AH284" s="17" t="n">
        <x:f>IF(AND(A284="WIRE",ISNUMBER(N284)),H284-N284,"n.a.")</x:f>
        <x:v>0</x:v>
      </x:c>
    </x:row>
    <x:row r="285" ht="22" customHeight="1">
      <x:c r="A285" s="2" t="str">
        <x:v>COIL</x:v>
      </x:c>
      <x:c r="B285" s="2" t="str">
        <x:v>60</x:v>
      </x:c>
      <x:c r="C285" s="2" t="str">
        <x:v>50BLK12-4</x:v>
      </x:c>
      <x:c r="D285" s="2" t="str">
        <x:v>**PAY ACH** PVC SPIRAL SUPPLY</x:v>
      </x:c>
      <x:c r="E285" s="7" t="n">
        <x:v>550</x:v>
      </x:c>
      <x:c r="F285" s="7" t="n">
        <x:v>700</x:v>
      </x:c>
      <x:c r="G285" s="7" t="n">
        <x:v>2400</x:v>
      </x:c>
      <x:c r="H285" s="8" t="n">
        <x:v>36.99</x:v>
      </x:c>
      <x:c r="I285" s="8" t="n">
        <x:v>32.79</x:v>
      </x:c>
      <x:c r="J285" s="2" t="n">
        <x:v>100</x:v>
      </x:c>
      <x:c r="K285" s="9" t="n">
        <x:v>203.445</x:v>
      </x:c>
      <x:c r="L285" s="8" t="n">
        <x:v>32.79</x:v>
      </x:c>
      <x:c r="M285" s="8"/>
      <x:c r="N285" s="8"/>
      <x:c r="O285" s="2" t="n">
        <x:v>1</x:v>
      </x:c>
      <x:c r="P285" s="10" t="n">
        <x:v>46143</x:v>
      </x:c>
      <x:c r="Q285" s="10" t="n">
        <x:v>45810</x:v>
      </x:c>
      <x:c r="R285" s="2" t="str">
        <x:v>Same-product valuation: per 100</x:v>
      </x:c>
      <x:c r="S285" s="2" t="str">
        <x:v>Chris PVC Coil priced product</x:v>
      </x:c>
      <x:c r="T285" s="15" t="n">
        <x:f>H285/J285</x:f>
        <x:v>0.3699</x:v>
      </x:c>
      <x:c r="U285" s="15" t="n">
        <x:f>IF(A285="WIRE",T285,IF(O285=1,I285*(1+IF(A285="POUC",Summary!$E$7,Summary!$K$7))/J285,"n.a."))</x:f>
        <x:v>0.36232949999999997</x:v>
      </x:c>
      <x:c r="V285" s="12" t="n">
        <x:f>SUM('PO detail'!$T$1325:$T$1331)</x:f>
        <x:v>550</x:v>
      </x:c>
      <x:c r="W285" s="12" t="n">
        <x:f>SUMIFS('PO detail'!$T$1325:$T$1331,'PO detail'!$Q$1325:$Q$1331,"Baseline PO cost")</x:f>
        <x:v>550</x:v>
      </x:c>
      <x:c r="X285" s="12" t="n">
        <x:f>SUMIFS('PO detail'!$T$1325:$T$1331,'PO detail'!$Q$1325:$Q$1331,"Higher PO cost")</x:f>
        <x:v>0</x:v>
      </x:c>
      <x:c r="Y285" s="12" t="n">
        <x:f>E285-W285-X285</x:f>
        <x:v>0</x:v>
      </x:c>
      <x:c r="Z285" s="16" t="n">
        <x:f>E285*T285</x:f>
        <x:v>203.445</x:v>
      </x:c>
      <x:c r="AA285" s="16" t="n">
        <x:f>W285*T285</x:f>
        <x:v>203.445</x:v>
      </x:c>
      <x:c r="AB285" s="16" t="n">
        <x:f>X285*T285</x:f>
        <x:v>0</x:v>
      </x:c>
      <x:c r="AC285" s="16" t="n">
        <x:f>Y285*T285</x:f>
        <x:v>0</x:v>
      </x:c>
      <x:c r="AD285" s="16" t="n">
        <x:f>K285-Z285</x:f>
        <x:v>0</x:v>
      </x:c>
      <x:c r="AE285" s="16" t="n">
        <x:f>IF(ISNUMBER(U285),E285*(U285-T285),"n.a.")</x:f>
        <x:v>-4.16377500000002</x:v>
      </x:c>
      <x:c r="AF285" s="12" t="n">
        <x:f>G285-SUM('PO detail'!$U$1325:$U$1331)</x:f>
        <x:v>0</x:v>
      </x:c>
      <x:c r="AG285" s="16" t="n">
        <x:f>IF(ISNUMBER(U285),0,Z285)</x:f>
        <x:v>0</x:v>
      </x:c>
      <x:c r="AH285" s="17" t="str">
        <x:f>IF(AND(A285="WIRE",ISNUMBER(N285)),H285-N285,"n.a.")</x:f>
        <x:v>n.a.</x:v>
      </x:c>
    </x:row>
    <x:row r="286" ht="22" customHeight="1">
      <x:c r="A286" s="2" t="str">
        <x:v>POUC</x:v>
      </x:c>
      <x:c r="B286" s="2" t="str">
        <x:v>30</x:v>
      </x:c>
      <x:c r="C286" s="2" t="str">
        <x:v>XLMEN5</x:v>
      </x:c>
      <x:c r="D286" s="2" t="str">
        <x:v>LAMITEK USA, INC.</x:v>
      </x:c>
      <x:c r="E286" s="7" t="n">
        <x:v>2000</x:v>
      </x:c>
      <x:c r="F286" s="7" t="n">
        <x:v>700</x:v>
      </x:c>
      <x:c r="G286" s="7" t="n">
        <x:v>5600</x:v>
      </x:c>
      <x:c r="H286" s="8" t="n">
        <x:v>16.71</x:v>
      </x:c>
      <x:c r="I286" s="8" t="n">
        <x:v>11.03</x:v>
      </x:c>
      <x:c r="J286" s="2" t="n">
        <x:v>100</x:v>
      </x:c>
      <x:c r="K286" s="9" t="n">
        <x:v>334.2</x:v>
      </x:c>
      <x:c r="L286" s="8" t="n">
        <x:v>9.85</x:v>
      </x:c>
      <x:c r="M286" s="8" t="n">
        <x:v>11.032</x:v>
      </x:c>
      <x:c r="N286" s="8"/>
      <x:c r="O286" s="2" t="n">
        <x:v>1</x:v>
      </x:c>
      <x:c r="P286" s="10" t="n">
        <x:v>45902</x:v>
      </x:c>
      <x:c r="Q286" s="10" t="n">
        <x:v>46148</x:v>
      </x:c>
      <x:c r="R286" s="2" t="str">
        <x:v>Same-product valuation: per 100</x:v>
      </x:c>
      <x:c r="S286" s="2" t="str">
        <x:v>Chris Lamitek Pouches priced product</x:v>
      </x:c>
      <x:c r="T286" s="15" t="n">
        <x:f>H286/J286</x:f>
        <x:v>0.1671</x:v>
      </x:c>
      <x:c r="U286" s="15" t="n">
        <x:f>IF(A286="WIRE",T286,IF(O286=1,I286*(1+IF(A286="POUC",Summary!$E$7,Summary!$K$7))/J286,"n.a."))</x:f>
        <x:v>0.18199499999999996</x:v>
      </x:c>
      <x:c r="V286" s="12" t="n">
        <x:f>SUM('PO detail'!$T$1722:$T$1724)</x:f>
        <x:v>2000</x:v>
      </x:c>
      <x:c r="W286" s="12" t="n">
        <x:f>SUMIFS('PO detail'!$T$1722:$T$1724,'PO detail'!$Q$1722:$Q$1724,"Baseline PO cost")</x:f>
        <x:v>2000</x:v>
      </x:c>
      <x:c r="X286" s="12" t="n">
        <x:f>SUMIFS('PO detail'!$T$1722:$T$1724,'PO detail'!$Q$1722:$Q$1724,"Higher PO cost")</x:f>
        <x:v>0</x:v>
      </x:c>
      <x:c r="Y286" s="12" t="n">
        <x:f>E286-W286-X286</x:f>
        <x:v>0</x:v>
      </x:c>
      <x:c r="Z286" s="16" t="n">
        <x:f>E286*T286</x:f>
        <x:v>334.2</x:v>
      </x:c>
      <x:c r="AA286" s="16" t="n">
        <x:f>W286*T286</x:f>
        <x:v>334.2</x:v>
      </x:c>
      <x:c r="AB286" s="16" t="n">
        <x:f>X286*T286</x:f>
        <x:v>0</x:v>
      </x:c>
      <x:c r="AC286" s="16" t="n">
        <x:f>Y286*T286</x:f>
        <x:v>0</x:v>
      </x:c>
      <x:c r="AD286" s="16" t="n">
        <x:f>K286-Z286</x:f>
        <x:v>0</x:v>
      </x:c>
      <x:c r="AE286" s="16" t="n">
        <x:f>IF(ISNUMBER(U286),E286*(U286-T286),"n.a.")</x:f>
        <x:v>29.789999999999928</x:v>
      </x:c>
      <x:c r="AF286" s="12" t="n">
        <x:f>G286-SUM('PO detail'!$U$1722:$U$1724)</x:f>
        <x:v>4000</x:v>
      </x:c>
      <x:c r="AG286" s="16" t="n">
        <x:f>IF(ISNUMBER(U286),0,Z286)</x:f>
        <x:v>0</x:v>
      </x:c>
      <x:c r="AH286" s="17" t="str">
        <x:f>IF(AND(A286="WIRE",ISNUMBER(N286)),H286-N286,"n.a.")</x:f>
        <x:v>n.a.</x:v>
      </x:c>
    </x:row>
    <x:row r="287" ht="22" customHeight="1">
      <x:c r="A287" s="2" t="str">
        <x:v>WIRE</x:v>
      </x:c>
      <x:c r="B287" s="2" t="str">
        <x:v>60</x:v>
      </x:c>
      <x:c r="C287" s="2" t="str">
        <x:v>DL001BLK</x:v>
      </x:c>
      <x:c r="D287" s="2" t="str">
        <x:v>Botac Industrial Limited</x:v>
      </x:c>
      <x:c r="E287" s="7" t="n">
        <x:v>0</x:v>
      </x:c>
      <x:c r="F287" s="7" t="n">
        <x:v>700</x:v>
      </x:c>
      <x:c r="G287" s="7" t="n">
        <x:v>6000</x:v>
      </x:c>
      <x:c r="H287" s="8" t="n">
        <x:v>19.14</x:v>
      </x:c>
      <x:c r="I287" s="8" t="n">
        <x:v>0</x:v>
      </x:c>
      <x:c r="J287" s="2" t="n">
        <x:v>100</x:v>
      </x:c>
      <x:c r="K287" s="9" t="n">
        <x:v>0</x:v>
      </x:c>
      <x:c r="L287" s="8" t="n">
        <x:v>10.06</x:v>
      </x:c>
      <x:c r="M287" s="8"/>
      <x:c r="N287" s="8" t="n">
        <x:v>19.14</x:v>
      </x:c>
      <x:c r="O287" s="2" t="n">
        <x:v>1</x:v>
      </x:c>
      <x:c r="P287" s="10" t="n">
        <x:v>46237</x:v>
      </x:c>
      <x:c r="Q287" s="10" t="n">
        <x:v>44774</x:v>
      </x:c>
      <x:c r="R287" s="2" t="str">
        <x:v>Same-product valuation: per 100</x:v>
      </x:c>
      <x:c r="S287" s="2" t="str">
        <x:v>Hold current standard; Chris blended standards already applied</x:v>
      </x:c>
      <x:c r="T287" s="15" t="n">
        <x:f>H287/J287</x:f>
        <x:v>0.19140000000000001</x:v>
      </x:c>
      <x:c r="U287" s="15" t="n">
        <x:f>IF(A287="WIRE",T287,IF(O287=1,I287*(1+IF(A287="POUC",Summary!$E$7,Summary!$K$7))/J287,"n.a."))</x:f>
        <x:v>0.19140000000000001</x:v>
      </x:c>
      <x:c r="V287" s="12" t="n">
        <x:f>0</x:f>
        <x:v>0</x:v>
      </x:c>
      <x:c r="W287" s="12" t="n">
        <x:f>0</x:f>
        <x:v>0</x:v>
      </x:c>
      <x:c r="X287" s="12" t="n">
        <x:f>0</x:f>
        <x:v>0</x:v>
      </x:c>
      <x:c r="Y287" s="12" t="n">
        <x:f>E287-W287-X287</x:f>
        <x:v>0</x:v>
      </x:c>
      <x:c r="Z287" s="16" t="n">
        <x:f>E287*T287</x:f>
        <x:v>0</x:v>
      </x:c>
      <x:c r="AA287" s="16" t="n">
        <x:f>W287*T287</x:f>
        <x:v>0</x:v>
      </x:c>
      <x:c r="AB287" s="16" t="n">
        <x:f>X287*T287</x:f>
        <x:v>0</x:v>
      </x:c>
      <x:c r="AC287" s="16" t="n">
        <x:f>Y287*T287</x:f>
        <x:v>0</x:v>
      </x:c>
      <x:c r="AD287" s="16" t="n">
        <x:f>K287-Z287</x:f>
        <x:v>0</x:v>
      </x:c>
      <x:c r="AE287" s="16" t="n">
        <x:f>IF(ISNUMBER(U287),E287*(U287-T287),"n.a.")</x:f>
        <x:v>0</x:v>
      </x:c>
      <x:c r="AF287" s="12" t="n">
        <x:f>G287-0</x:f>
        <x:v>6000</x:v>
      </x:c>
      <x:c r="AG287" s="16" t="n">
        <x:f>IF(ISNUMBER(U287),0,Z287)</x:f>
        <x:v>0</x:v>
      </x:c>
      <x:c r="AH287" s="17" t="n">
        <x:f>IF(AND(A287="WIRE",ISNUMBER(N287)),H287-N287,"n.a.")</x:f>
        <x:v>0</x:v>
      </x:c>
    </x:row>
    <x:row r="288" ht="22" customHeight="1">
      <x:c r="A288" s="2" t="str">
        <x:v>COIL</x:v>
      </x:c>
      <x:c r="B288" s="2" t="str">
        <x:v>60</x:v>
      </x:c>
      <x:c r="C288" s="2" t="str">
        <x:v>12CLR12-4</x:v>
      </x:c>
      <x:c r="D288" s="2" t="str">
        <x:v>**PAY ACH** PVC SPIRAL SUPPLY</x:v>
      </x:c>
      <x:c r="E288" s="7" t="n">
        <x:v>2400</x:v>
      </x:c>
      <x:c r="F288" s="7" t="n">
        <x:v>691.67</x:v>
      </x:c>
      <x:c r="G288" s="7" t="n">
        <x:v>2100</x:v>
      </x:c>
      <x:c r="H288" s="8" t="n">
        <x:v>7.17</x:v>
      </x:c>
      <x:c r="I288" s="8" t="n">
        <x:v>6.36</x:v>
      </x:c>
      <x:c r="J288" s="2" t="n">
        <x:v>100</x:v>
      </x:c>
      <x:c r="K288" s="9" t="n">
        <x:v>172.08</x:v>
      </x:c>
      <x:c r="L288" s="8" t="n">
        <x:v>6.36</x:v>
      </x:c>
      <x:c r="M288" s="8"/>
      <x:c r="N288" s="8"/>
      <x:c r="O288" s="2" t="n">
        <x:v>1</x:v>
      </x:c>
      <x:c r="P288" s="10" t="n">
        <x:v>46143</x:v>
      </x:c>
      <x:c r="Q288" s="10" t="n">
        <x:v>45810</x:v>
      </x:c>
      <x:c r="R288" s="2" t="str">
        <x:v>Same-product valuation: per 100</x:v>
      </x:c>
      <x:c r="S288" s="2" t="str">
        <x:v>Chris PVC Coil priced product</x:v>
      </x:c>
      <x:c r="T288" s="15" t="n">
        <x:f>H288/J288</x:f>
        <x:v>0.0717</x:v>
      </x:c>
      <x:c r="U288" s="15" t="n">
        <x:f>IF(A288="WIRE",T288,IF(O288=1,I288*(1+IF(A288="POUC",Summary!$E$7,Summary!$K$7))/J288,"n.a."))</x:f>
        <x:v>0.07027800000000001</x:v>
      </x:c>
      <x:c r="V288" s="12" t="n">
        <x:f>SUM('PO detail'!$T$1072:$T$1073)</x:f>
        <x:v>2100</x:v>
      </x:c>
      <x:c r="W288" s="12" t="n">
        <x:f>SUMIFS('PO detail'!$T$1072:$T$1073,'PO detail'!$Q$1072:$Q$1073,"Baseline PO cost")</x:f>
        <x:v>2100</x:v>
      </x:c>
      <x:c r="X288" s="12" t="n">
        <x:f>SUMIFS('PO detail'!$T$1072:$T$1073,'PO detail'!$Q$1072:$Q$1073,"Higher PO cost")</x:f>
        <x:v>0</x:v>
      </x:c>
      <x:c r="Y288" s="12" t="n">
        <x:f>E288-W288-X288</x:f>
        <x:v>300</x:v>
      </x:c>
      <x:c r="Z288" s="16" t="n">
        <x:f>E288*T288</x:f>
        <x:v>172.08</x:v>
      </x:c>
      <x:c r="AA288" s="16" t="n">
        <x:f>W288*T288</x:f>
        <x:v>150.57</x:v>
      </x:c>
      <x:c r="AB288" s="16" t="n">
        <x:f>X288*T288</x:f>
        <x:v>0</x:v>
      </x:c>
      <x:c r="AC288" s="16" t="n">
        <x:f>Y288*T288</x:f>
        <x:v>21.51</x:v>
      </x:c>
      <x:c r="AD288" s="16" t="n">
        <x:f>K288-Z288</x:f>
        <x:v>0</x:v>
      </x:c>
      <x:c r="AE288" s="16" t="n">
        <x:f>IF(ISNUMBER(U288),E288*(U288-T288),"n.a.")</x:f>
        <x:v>-3.4127999999999825</x:v>
      </x:c>
      <x:c r="AF288" s="12" t="n">
        <x:f>G288-SUM('PO detail'!$U$1072:$U$1073)</x:f>
        <x:v>0</x:v>
      </x:c>
      <x:c r="AG288" s="16" t="n">
        <x:f>IF(ISNUMBER(U288),0,Z288)</x:f>
        <x:v>0</x:v>
      </x:c>
      <x:c r="AH288" s="17" t="str">
        <x:f>IF(AND(A288="WIRE",ISNUMBER(N288)),H288-N288,"n.a.")</x:f>
        <x:v>n.a.</x:v>
      </x:c>
    </x:row>
    <x:row r="289" ht="22" customHeight="1">
      <x:c r="A289" s="2" t="str">
        <x:v>POUC</x:v>
      </x:c>
      <x:c r="B289" s="2" t="str">
        <x:v>30</x:v>
      </x:c>
      <x:c r="C289" s="2" t="str">
        <x:v>LUG7</x:v>
      </x:c>
      <x:c r="D289" s="2" t="str">
        <x:v>LAMITEK USA, INC.</x:v>
      </x:c>
      <x:c r="E289" s="7" t="n">
        <x:v>13000</x:v>
      </x:c>
      <x:c r="F289" s="7" t="n">
        <x:v>691.67</x:v>
      </x:c>
      <x:c r="G289" s="7" t="n">
        <x:v>0</x:v>
      </x:c>
      <x:c r="H289" s="8" t="n">
        <x:v>1.35</x:v>
      </x:c>
      <x:c r="I289" s="8" t="n">
        <x:v>0.9</x:v>
      </x:c>
      <x:c r="J289" s="2" t="n">
        <x:v>100</x:v>
      </x:c>
      <x:c r="K289" s="9" t="n">
        <x:v>175.5</x:v>
      </x:c>
      <x:c r="L289" s="8" t="n">
        <x:v>0.8</x:v>
      </x:c>
      <x:c r="M289" s="8" t="n">
        <x:v>0.8960000000000001</x:v>
      </x:c>
      <x:c r="N289" s="8"/>
      <x:c r="O289" s="2" t="n">
        <x:v>1</x:v>
      </x:c>
      <x:c r="P289" s="10" t="n">
        <x:v>45902</x:v>
      </x:c>
      <x:c r="Q289" s="10" t="n">
        <x:v>46148</x:v>
      </x:c>
      <x:c r="R289" s="2" t="str">
        <x:v>Same-product valuation: per 100</x:v>
      </x:c>
      <x:c r="S289" s="2" t="str">
        <x:v>Chris Lamitek Pouches priced product</x:v>
      </x:c>
      <x:c r="T289" s="15" t="n">
        <x:f>H289/J289</x:f>
        <x:v>0.013500000000000002</x:v>
      </x:c>
      <x:c r="U289" s="15" t="n">
        <x:f>IF(A289="WIRE",T289,IF(O289=1,I289*(1+IF(A289="POUC",Summary!$E$7,Summary!$K$7))/J289,"n.a."))</x:f>
        <x:v>0.014849999999999999</x:v>
      </x:c>
      <x:c r="V289" s="12" t="n">
        <x:f>SUM('PO detail'!$T$1677:$T$1677)</x:f>
        <x:v>10000</x:v>
      </x:c>
      <x:c r="W289" s="12" t="n">
        <x:f>SUMIFS('PO detail'!$T$1677:$T$1677,'PO detail'!$Q$1677:$Q$1677,"Baseline PO cost")</x:f>
        <x:v>10000</x:v>
      </x:c>
      <x:c r="X289" s="12" t="n">
        <x:f>SUMIFS('PO detail'!$T$1677:$T$1677,'PO detail'!$Q$1677:$Q$1677,"Higher PO cost")</x:f>
        <x:v>0</x:v>
      </x:c>
      <x:c r="Y289" s="12" t="n">
        <x:f>E289-W289-X289</x:f>
        <x:v>3000</x:v>
      </x:c>
      <x:c r="Z289" s="16" t="n">
        <x:f>E289*T289</x:f>
        <x:v>175.50000000000003</x:v>
      </x:c>
      <x:c r="AA289" s="16" t="n">
        <x:f>W289*T289</x:f>
        <x:v>135.00000000000003</x:v>
      </x:c>
      <x:c r="AB289" s="16" t="n">
        <x:f>X289*T289</x:f>
        <x:v>0</x:v>
      </x:c>
      <x:c r="AC289" s="16" t="n">
        <x:f>Y289*T289</x:f>
        <x:v>40.50000000000001</x:v>
      </x:c>
      <x:c r="AD289" s="16" t="n">
        <x:f>K289-Z289</x:f>
        <x:v>-2.842170943040401e-14</x:v>
      </x:c>
      <x:c r="AE289" s="16" t="n">
        <x:f>IF(ISNUMBER(U289),E289*(U289-T289),"n.a.")</x:f>
        <x:v>17.54999999999996</x:v>
      </x:c>
      <x:c r="AF289" s="12" t="n">
        <x:f>G289-SUM('PO detail'!$U$1677:$U$1677)</x:f>
        <x:v>0</x:v>
      </x:c>
      <x:c r="AG289" s="16" t="n">
        <x:f>IF(ISNUMBER(U289),0,Z289)</x:f>
        <x:v>0</x:v>
      </x:c>
      <x:c r="AH289" s="17" t="str">
        <x:f>IF(AND(A289="WIRE",ISNUMBER(N289)),H289-N289,"n.a.")</x:f>
        <x:v>n.a.</x:v>
      </x:c>
    </x:row>
    <x:row r="290" ht="22" customHeight="1">
      <x:c r="A290" s="2" t="str">
        <x:v>WIRE</x:v>
      </x:c>
      <x:c r="B290" s="2" t="str">
        <x:v>60</x:v>
      </x:c>
      <x:c r="C290" s="2" t="str">
        <x:v>DL058BLK</x:v>
      </x:c>
      <x:c r="D290" s="2" t="str">
        <x:v>Botac Industrial Limited</x:v>
      </x:c>
      <x:c r="E290" s="7" t="n">
        <x:v>1600</x:v>
      </x:c>
      <x:c r="F290" s="7" t="n">
        <x:v>687.5</x:v>
      </x:c>
      <x:c r="G290" s="7" t="n">
        <x:v>3000</x:v>
      </x:c>
      <x:c r="H290" s="8" t="n">
        <x:v>10.82</x:v>
      </x:c>
      <x:c r="I290" s="8" t="n">
        <x:v>0</x:v>
      </x:c>
      <x:c r="J290" s="2" t="n">
        <x:v>100</x:v>
      </x:c>
      <x:c r="K290" s="9" t="n">
        <x:v>173.12</x:v>
      </x:c>
      <x:c r="L290" s="8" t="n">
        <x:v>5.68</x:v>
      </x:c>
      <x:c r="M290" s="8"/>
      <x:c r="N290" s="8" t="n">
        <x:v>10.82</x:v>
      </x:c>
      <x:c r="O290" s="2" t="n">
        <x:v>1</x:v>
      </x:c>
      <x:c r="P290" s="10" t="n">
        <x:v>46237</x:v>
      </x:c>
      <x:c r="Q290" s="10" t="n">
        <x:v>44774</x:v>
      </x:c>
      <x:c r="R290" s="2" t="str">
        <x:v>Same-product valuation: per 100</x:v>
      </x:c>
      <x:c r="S290" s="2" t="str">
        <x:v>Hold current standard; Chris blended standards already applied</x:v>
      </x:c>
      <x:c r="T290" s="15" t="n">
        <x:f>H290/J290</x:f>
        <x:v>0.1082</x:v>
      </x:c>
      <x:c r="U290" s="15" t="n">
        <x:f>IF(A290="WIRE",T290,IF(O290=1,I290*(1+IF(A290="POUC",Summary!$E$7,Summary!$K$7))/J290,"n.a."))</x:f>
        <x:v>0.1082</x:v>
      </x:c>
      <x:c r="V290" s="12" t="n">
        <x:f>0</x:f>
        <x:v>0</x:v>
      </x:c>
      <x:c r="W290" s="12" t="n">
        <x:f>0</x:f>
        <x:v>0</x:v>
      </x:c>
      <x:c r="X290" s="12" t="n">
        <x:f>0</x:f>
        <x:v>0</x:v>
      </x:c>
      <x:c r="Y290" s="12" t="n">
        <x:f>E290-W290-X290</x:f>
        <x:v>1600</x:v>
      </x:c>
      <x:c r="Z290" s="16" t="n">
        <x:f>E290*T290</x:f>
        <x:v>173.12</x:v>
      </x:c>
      <x:c r="AA290" s="16" t="n">
        <x:f>W290*T290</x:f>
        <x:v>0</x:v>
      </x:c>
      <x:c r="AB290" s="16" t="n">
        <x:f>X290*T290</x:f>
        <x:v>0</x:v>
      </x:c>
      <x:c r="AC290" s="16" t="n">
        <x:f>Y290*T290</x:f>
        <x:v>173.12</x:v>
      </x:c>
      <x:c r="AD290" s="16" t="n">
        <x:f>K290-Z290</x:f>
        <x:v>0</x:v>
      </x:c>
      <x:c r="AE290" s="16" t="n">
        <x:f>IF(ISNUMBER(U290),E290*(U290-T290),"n.a.")</x:f>
        <x:v>0</x:v>
      </x:c>
      <x:c r="AF290" s="12" t="n">
        <x:f>G290-0</x:f>
        <x:v>3000</x:v>
      </x:c>
      <x:c r="AG290" s="16" t="n">
        <x:f>IF(ISNUMBER(U290),0,Z290)</x:f>
        <x:v>0</x:v>
      </x:c>
      <x:c r="AH290" s="17" t="n">
        <x:f>IF(AND(A290="WIRE",ISNUMBER(N290)),H290-N290,"n.a.")</x:f>
        <x:v>0</x:v>
      </x:c>
    </x:row>
    <x:row r="291" ht="22" customHeight="1">
      <x:c r="A291" s="2" t="str">
        <x:v>COIL</x:v>
      </x:c>
      <x:c r="B291" s="2" t="str">
        <x:v>10</x:v>
      </x:c>
      <x:c r="C291" s="2" t="str">
        <x:v>16BLK36-4</x:v>
      </x:c>
      <x:c r="D291" s="2" t="str">
        <x:v>**PAY ACH** PVC SPIRAL SUPPLY</x:v>
      </x:c>
      <x:c r="E291" s="7" t="n">
        <x:v>3200</x:v>
      </x:c>
      <x:c r="F291" s="7" t="n">
        <x:v>683.33</x:v>
      </x:c>
      <x:c r="G291" s="7" t="n">
        <x:v>0</x:v>
      </x:c>
      <x:c r="H291" s="8" t="n">
        <x:v>27.57</x:v>
      </x:c>
      <x:c r="I291" s="8" t="n">
        <x:v>24.45</x:v>
      </x:c>
      <x:c r="J291" s="2" t="n">
        <x:v>100</x:v>
      </x:c>
      <x:c r="K291" s="9" t="n">
        <x:v>882.24</x:v>
      </x:c>
      <x:c r="L291" s="8" t="n">
        <x:v>24.45</x:v>
      </x:c>
      <x:c r="M291" s="8"/>
      <x:c r="N291" s="8"/>
      <x:c r="O291" s="2" t="n">
        <x:v>1</x:v>
      </x:c>
      <x:c r="P291" s="10" t="n">
        <x:v>46143</x:v>
      </x:c>
      <x:c r="Q291" s="10" t="n">
        <x:v>45810</x:v>
      </x:c>
      <x:c r="R291" s="2" t="str">
        <x:v>Same-product valuation: per 100</x:v>
      </x:c>
      <x:c r="S291" s="2" t="str">
        <x:v>Chris PVC Coil priced product</x:v>
      </x:c>
      <x:c r="T291" s="15" t="n">
        <x:f>H291/J291</x:f>
        <x:v>0.2757</x:v>
      </x:c>
      <x:c r="U291" s="15" t="n">
        <x:f>IF(A291="WIRE",T291,IF(O291=1,I291*(1+IF(A291="POUC",Summary!$E$7,Summary!$K$7))/J291,"n.a."))</x:f>
        <x:v>0.2701725</x:v>
      </x:c>
      <x:c r="V291" s="12" t="n">
        <x:f>SUM('PO detail'!$T$208:$T$215)</x:f>
        <x:v>3200</x:v>
      </x:c>
      <x:c r="W291" s="12" t="n">
        <x:f>SUMIFS('PO detail'!$T$208:$T$215,'PO detail'!$Q$208:$Q$215,"Baseline PO cost")</x:f>
        <x:v>3200</x:v>
      </x:c>
      <x:c r="X291" s="12" t="n">
        <x:f>SUMIFS('PO detail'!$T$208:$T$215,'PO detail'!$Q$208:$Q$215,"Higher PO cost")</x:f>
        <x:v>0</x:v>
      </x:c>
      <x:c r="Y291" s="12" t="n">
        <x:f>E291-W291-X291</x:f>
        <x:v>0</x:v>
      </x:c>
      <x:c r="Z291" s="16" t="n">
        <x:f>E291*T291</x:f>
        <x:v>882.24</x:v>
      </x:c>
      <x:c r="AA291" s="16" t="n">
        <x:f>W291*T291</x:f>
        <x:v>882.24</x:v>
      </x:c>
      <x:c r="AB291" s="16" t="n">
        <x:f>X291*T291</x:f>
        <x:v>0</x:v>
      </x:c>
      <x:c r="AC291" s="16" t="n">
        <x:f>Y291*T291</x:f>
        <x:v>0</x:v>
      </x:c>
      <x:c r="AD291" s="16" t="n">
        <x:f>K291-Z291</x:f>
        <x:v>0</x:v>
      </x:c>
      <x:c r="AE291" s="16" t="n">
        <x:f>IF(ISNUMBER(U291),E291*(U291-T291),"n.a.")</x:f>
        <x:v>-17.68800000000006</x:v>
      </x:c>
      <x:c r="AF291" s="12" t="n">
        <x:f>G291-SUM('PO detail'!$U$208:$U$215)</x:f>
        <x:v>0</x:v>
      </x:c>
      <x:c r="AG291" s="16" t="n">
        <x:f>IF(ISNUMBER(U291),0,Z291)</x:f>
        <x:v>0</x:v>
      </x:c>
      <x:c r="AH291" s="17" t="str">
        <x:f>IF(AND(A291="WIRE",ISNUMBER(N291)),H291-N291,"n.a.")</x:f>
        <x:v>n.a.</x:v>
      </x:c>
    </x:row>
    <x:row r="292" ht="22" customHeight="1">
      <x:c r="A292" s="2" t="str">
        <x:v>COIL</x:v>
      </x:c>
      <x:c r="B292" s="2" t="str">
        <x:v>60</x:v>
      </x:c>
      <x:c r="C292" s="2" t="str">
        <x:v>14CLR12-4</x:v>
      </x:c>
      <x:c r="D292" s="2" t="str">
        <x:v>**PAY ACH** PVC SPIRAL SUPPLY</x:v>
      </x:c>
      <x:c r="E292" s="7" t="n">
        <x:v>100</x:v>
      </x:c>
      <x:c r="F292" s="7" t="n">
        <x:v>675</x:v>
      </x:c>
      <x:c r="G292" s="7" t="n">
        <x:v>4200</x:v>
      </x:c>
      <x:c r="H292" s="8" t="n">
        <x:v>9.18</x:v>
      </x:c>
      <x:c r="I292" s="8" t="n">
        <x:v>8.14</x:v>
      </x:c>
      <x:c r="J292" s="2" t="n">
        <x:v>100</x:v>
      </x:c>
      <x:c r="K292" s="9" t="n">
        <x:v>9.18</x:v>
      </x:c>
      <x:c r="L292" s="8" t="n">
        <x:v>8.14</x:v>
      </x:c>
      <x:c r="M292" s="8"/>
      <x:c r="N292" s="8"/>
      <x:c r="O292" s="2" t="n">
        <x:v>1</x:v>
      </x:c>
      <x:c r="P292" s="10" t="n">
        <x:v>46143</x:v>
      </x:c>
      <x:c r="Q292" s="10" t="n">
        <x:v>45810</x:v>
      </x:c>
      <x:c r="R292" s="2" t="str">
        <x:v>Same-product valuation: per 100</x:v>
      </x:c>
      <x:c r="S292" s="2" t="str">
        <x:v>Chris PVC Coil priced product</x:v>
      </x:c>
      <x:c r="T292" s="15" t="n">
        <x:f>H292/J292</x:f>
        <x:v>0.09179999999999999</x:v>
      </x:c>
      <x:c r="U292" s="15" t="n">
        <x:f>IF(A292="WIRE",T292,IF(O292=1,I292*(1+IF(A292="POUC",Summary!$E$7,Summary!$K$7))/J292,"n.a."))</x:f>
        <x:v>0.089947</x:v>
      </x:c>
      <x:c r="V292" s="12" t="n">
        <x:f>SUM('PO detail'!$T$1123:$T$1125)</x:f>
        <x:v>100</x:v>
      </x:c>
      <x:c r="W292" s="12" t="n">
        <x:f>SUMIFS('PO detail'!$T$1123:$T$1125,'PO detail'!$Q$1123:$Q$1125,"Baseline PO cost")</x:f>
        <x:v>100</x:v>
      </x:c>
      <x:c r="X292" s="12" t="n">
        <x:f>SUMIFS('PO detail'!$T$1123:$T$1125,'PO detail'!$Q$1123:$Q$1125,"Higher PO cost")</x:f>
        <x:v>0</x:v>
      </x:c>
      <x:c r="Y292" s="12" t="n">
        <x:f>E292-W292-X292</x:f>
        <x:v>0</x:v>
      </x:c>
      <x:c r="Z292" s="16" t="n">
        <x:f>E292*T292</x:f>
        <x:v>9.18</x:v>
      </x:c>
      <x:c r="AA292" s="16" t="n">
        <x:f>W292*T292</x:f>
        <x:v>9.18</x:v>
      </x:c>
      <x:c r="AB292" s="16" t="n">
        <x:f>X292*T292</x:f>
        <x:v>0</x:v>
      </x:c>
      <x:c r="AC292" s="16" t="n">
        <x:f>Y292*T292</x:f>
        <x:v>0</x:v>
      </x:c>
      <x:c r="AD292" s="16" t="n">
        <x:f>K292-Z292</x:f>
        <x:v>0</x:v>
      </x:c>
      <x:c r="AE292" s="16" t="n">
        <x:f>IF(ISNUMBER(U292),E292*(U292-T292),"n.a.")</x:f>
        <x:v>-0.18529999999999935</x:v>
      </x:c>
      <x:c r="AF292" s="12" t="n">
        <x:f>G292-SUM('PO detail'!$U$1123:$U$1125)</x:f>
        <x:v>0</x:v>
      </x:c>
      <x:c r="AG292" s="16" t="n">
        <x:f>IF(ISNUMBER(U292),0,Z292)</x:f>
        <x:v>0</x:v>
      </x:c>
      <x:c r="AH292" s="17" t="str">
        <x:f>IF(AND(A292="WIRE",ISNUMBER(N292)),H292-N292,"n.a.")</x:f>
        <x:v>n.a.</x:v>
      </x:c>
    </x:row>
    <x:row r="293" ht="22" customHeight="1">
      <x:c r="A293" s="2" t="str">
        <x:v>WIRE</x:v>
      </x:c>
      <x:c r="B293" s="2" t="str">
        <x:v>10</x:v>
      </x:c>
      <x:c r="C293" s="2" t="str">
        <x:v>DL078GOLD</x:v>
      </x:c>
      <x:c r="D293" s="2" t="str">
        <x:v>Botac Industrial Limited</x:v>
      </x:c>
      <x:c r="E293" s="7" t="n">
        <x:v>350</x:v>
      </x:c>
      <x:c r="F293" s="7" t="n">
        <x:v>675</x:v>
      </x:c>
      <x:c r="G293" s="7" t="n">
        <x:v>20000</x:v>
      </x:c>
      <x:c r="H293" s="8" t="n">
        <x:v>16.33</x:v>
      </x:c>
      <x:c r="I293" s="8" t="n">
        <x:v>9.46</x:v>
      </x:c>
      <x:c r="J293" s="2" t="n">
        <x:v>100</x:v>
      </x:c>
      <x:c r="K293" s="9" t="n">
        <x:v>57.154999999999994</x:v>
      </x:c>
      <x:c r="L293" s="8" t="n">
        <x:v>9.46</x:v>
      </x:c>
      <x:c r="M293" s="8"/>
      <x:c r="N293" s="8" t="n">
        <x:v>16.33</x:v>
      </x:c>
      <x:c r="O293" s="2" t="n">
        <x:v>1</x:v>
      </x:c>
      <x:c r="P293" s="10" t="n">
        <x:v>46237</x:v>
      </x:c>
      <x:c r="Q293" s="10" t="n">
        <x:v>45881</x:v>
      </x:c>
      <x:c r="R293" s="2" t="str">
        <x:v>Same-product valuation: per 100</x:v>
      </x:c>
      <x:c r="S293" s="2" t="str">
        <x:v>Hold current standard; Chris blended standards already applied</x:v>
      </x:c>
      <x:c r="T293" s="15" t="n">
        <x:f>H293/J293</x:f>
        <x:v>0.16329999999999997</x:v>
      </x:c>
      <x:c r="U293" s="15" t="n">
        <x:f>IF(A293="WIRE",T293,IF(O293=1,I293*(1+IF(A293="POUC",Summary!$E$7,Summary!$K$7))/J293,"n.a."))</x:f>
        <x:v>0.16329999999999997</x:v>
      </x:c>
      <x:c r="V293" s="12" t="n">
        <x:f>SUM('PO detail'!$T$1966:$T$1967)</x:f>
        <x:v>350</x:v>
      </x:c>
      <x:c r="W293" s="12" t="n">
        <x:f>SUMIFS('PO detail'!$T$1966:$T$1967,'PO detail'!$Q$1966:$Q$1967,"Baseline PO cost")</x:f>
        <x:v>350</x:v>
      </x:c>
      <x:c r="X293" s="12" t="n">
        <x:f>SUMIFS('PO detail'!$T$1966:$T$1967,'PO detail'!$Q$1966:$Q$1967,"Higher PO cost")</x:f>
        <x:v>0</x:v>
      </x:c>
      <x:c r="Y293" s="12" t="n">
        <x:f>E293-W293-X293</x:f>
        <x:v>0</x:v>
      </x:c>
      <x:c r="Z293" s="16" t="n">
        <x:f>E293*T293</x:f>
        <x:v>57.154999999999994</x:v>
      </x:c>
      <x:c r="AA293" s="16" t="n">
        <x:f>W293*T293</x:f>
        <x:v>57.154999999999994</x:v>
      </x:c>
      <x:c r="AB293" s="16" t="n">
        <x:f>X293*T293</x:f>
        <x:v>0</x:v>
      </x:c>
      <x:c r="AC293" s="16" t="n">
        <x:f>Y293*T293</x:f>
        <x:v>0</x:v>
      </x:c>
      <x:c r="AD293" s="16" t="n">
        <x:f>K293-Z293</x:f>
        <x:v>0</x:v>
      </x:c>
      <x:c r="AE293" s="16" t="n">
        <x:f>IF(ISNUMBER(U293),E293*(U293-T293),"n.a.")</x:f>
        <x:v>0</x:v>
      </x:c>
      <x:c r="AF293" s="12" t="n">
        <x:f>G293-SUM('PO detail'!$U$1966:$U$1967)</x:f>
        <x:v>0</x:v>
      </x:c>
      <x:c r="AG293" s="16" t="n">
        <x:f>IF(ISNUMBER(U293),0,Z293)</x:f>
        <x:v>0</x:v>
      </x:c>
      <x:c r="AH293" s="17" t="n">
        <x:f>IF(AND(A293="WIRE",ISNUMBER(N293)),H293-N293,"n.a.")</x:f>
        <x:v>0</x:v>
      </x:c>
    </x:row>
    <x:row r="294" ht="22" customHeight="1">
      <x:c r="A294" s="2" t="str">
        <x:v>COIL</x:v>
      </x:c>
      <x:c r="B294" s="2" t="str">
        <x:v>10</x:v>
      </x:c>
      <x:c r="C294" s="2" t="str">
        <x:v>14NAV12-4</x:v>
      </x:c>
      <x:c r="D294" s="2" t="str">
        <x:v>**PAY ACH** PVC SPIRAL SUPPLY</x:v>
      </x:c>
      <x:c r="E294" s="7" t="n">
        <x:v>3900</x:v>
      </x:c>
      <x:c r="F294" s="7" t="n">
        <x:v>666.67</x:v>
      </x:c>
      <x:c r="G294" s="7" t="n">
        <x:v>0</x:v>
      </x:c>
      <x:c r="H294" s="8" t="n">
        <x:v>9.18</x:v>
      </x:c>
      <x:c r="I294" s="8" t="n">
        <x:v>8.14</x:v>
      </x:c>
      <x:c r="J294" s="2" t="n">
        <x:v>100</x:v>
      </x:c>
      <x:c r="K294" s="9" t="n">
        <x:v>358.02</x:v>
      </x:c>
      <x:c r="L294" s="8" t="n">
        <x:v>8.14</x:v>
      </x:c>
      <x:c r="M294" s="8"/>
      <x:c r="N294" s="8"/>
      <x:c r="O294" s="2" t="n">
        <x:v>1</x:v>
      </x:c>
      <x:c r="P294" s="10" t="n">
        <x:v>46143</x:v>
      </x:c>
      <x:c r="Q294" s="10" t="n">
        <x:v>45810</x:v>
      </x:c>
      <x:c r="R294" s="2" t="str">
        <x:v>Same-product valuation: per 100</x:v>
      </x:c>
      <x:c r="S294" s="2" t="str">
        <x:v>Chris PVC Coil priced product</x:v>
      </x:c>
      <x:c r="T294" s="15" t="n">
        <x:f>H294/J294</x:f>
        <x:v>0.09179999999999999</x:v>
      </x:c>
      <x:c r="U294" s="15" t="n">
        <x:f>IF(A294="WIRE",T294,IF(O294=1,I294*(1+IF(A294="POUC",Summary!$E$7,Summary!$K$7))/J294,"n.a."))</x:f>
        <x:v>0.089947</x:v>
      </x:c>
      <x:c r="V294" s="12" t="n">
        <x:f>SUM('PO detail'!$T$183:$T$184)</x:f>
        <x:v>3900</x:v>
      </x:c>
      <x:c r="W294" s="12" t="n">
        <x:f>SUMIFS('PO detail'!$T$183:$T$184,'PO detail'!$Q$183:$Q$184,"Baseline PO cost")</x:f>
        <x:v>3900</x:v>
      </x:c>
      <x:c r="X294" s="12" t="n">
        <x:f>SUMIFS('PO detail'!$T$183:$T$184,'PO detail'!$Q$183:$Q$184,"Higher PO cost")</x:f>
        <x:v>0</x:v>
      </x:c>
      <x:c r="Y294" s="12" t="n">
        <x:f>E294-W294-X294</x:f>
        <x:v>0</x:v>
      </x:c>
      <x:c r="Z294" s="16" t="n">
        <x:f>E294*T294</x:f>
        <x:v>358.02</x:v>
      </x:c>
      <x:c r="AA294" s="16" t="n">
        <x:f>W294*T294</x:f>
        <x:v>358.02</x:v>
      </x:c>
      <x:c r="AB294" s="16" t="n">
        <x:f>X294*T294</x:f>
        <x:v>0</x:v>
      </x:c>
      <x:c r="AC294" s="16" t="n">
        <x:f>Y294*T294</x:f>
        <x:v>0</x:v>
      </x:c>
      <x:c r="AD294" s="16" t="n">
        <x:f>K294-Z294</x:f>
        <x:v>0</x:v>
      </x:c>
      <x:c r="AE294" s="16" t="n">
        <x:f>IF(ISNUMBER(U294),E294*(U294-T294),"n.a.")</x:f>
        <x:v>-7.226699999999974</x:v>
      </x:c>
      <x:c r="AF294" s="12" t="n">
        <x:f>G294-SUM('PO detail'!$U$183:$U$184)</x:f>
        <x:v>0</x:v>
      </x:c>
      <x:c r="AG294" s="16" t="n">
        <x:f>IF(ISNUMBER(U294),0,Z294)</x:f>
        <x:v>0</x:v>
      </x:c>
      <x:c r="AH294" s="17" t="str">
        <x:f>IF(AND(A294="WIRE",ISNUMBER(N294)),H294-N294,"n.a.")</x:f>
        <x:v>n.a.</x:v>
      </x:c>
    </x:row>
    <x:row r="295" ht="22" customHeight="1">
      <x:c r="A295" s="2" t="str">
        <x:v>COIL</x:v>
      </x:c>
      <x:c r="B295" s="2" t="str">
        <x:v>10</x:v>
      </x:c>
      <x:c r="C295" s="2" t="str">
        <x:v>18CLR12-4</x:v>
      </x:c>
      <x:c r="D295" s="2" t="str">
        <x:v>**PAY ACH** PVC SPIRAL SUPPLY</x:v>
      </x:c>
      <x:c r="E295" s="7" t="n">
        <x:v>2200</x:v>
      </x:c>
      <x:c r="F295" s="7" t="n">
        <x:v>666.67</x:v>
      </x:c>
      <x:c r="G295" s="7" t="n">
        <x:v>1400</x:v>
      </x:c>
      <x:c r="H295" s="8" t="n">
        <x:v>14.48</x:v>
      </x:c>
      <x:c r="I295" s="8" t="n">
        <x:v>12.84</x:v>
      </x:c>
      <x:c r="J295" s="2" t="n">
        <x:v>100</x:v>
      </x:c>
      <x:c r="K295" s="9" t="n">
        <x:v>318.56</x:v>
      </x:c>
      <x:c r="L295" s="8" t="n">
        <x:v>12.84</x:v>
      </x:c>
      <x:c r="M295" s="8"/>
      <x:c r="N295" s="8"/>
      <x:c r="O295" s="2" t="n">
        <x:v>1</x:v>
      </x:c>
      <x:c r="P295" s="10" t="n">
        <x:v>46143</x:v>
      </x:c>
      <x:c r="Q295" s="10" t="n">
        <x:v>45810</x:v>
      </x:c>
      <x:c r="R295" s="2" t="str">
        <x:v>Same-product valuation: per 100</x:v>
      </x:c>
      <x:c r="S295" s="2" t="str">
        <x:v>Chris PVC Coil priced product</x:v>
      </x:c>
      <x:c r="T295" s="15" t="n">
        <x:f>H295/J295</x:f>
        <x:v>0.1448</x:v>
      </x:c>
      <x:c r="U295" s="15" t="n">
        <x:f>IF(A295="WIRE",T295,IF(O295=1,I295*(1+IF(A295="POUC",Summary!$E$7,Summary!$K$7))/J295,"n.a."))</x:f>
        <x:v>0.141882</x:v>
      </x:c>
      <x:c r="V295" s="12" t="n">
        <x:f>SUM('PO detail'!$T$256:$T$259)</x:f>
        <x:v>2200</x:v>
      </x:c>
      <x:c r="W295" s="12" t="n">
        <x:f>SUMIFS('PO detail'!$T$256:$T$259,'PO detail'!$Q$256:$Q$259,"Baseline PO cost")</x:f>
        <x:v>2200</x:v>
      </x:c>
      <x:c r="X295" s="12" t="n">
        <x:f>SUMIFS('PO detail'!$T$256:$T$259,'PO detail'!$Q$256:$Q$259,"Higher PO cost")</x:f>
        <x:v>0</x:v>
      </x:c>
      <x:c r="Y295" s="12" t="n">
        <x:f>E295-W295-X295</x:f>
        <x:v>0</x:v>
      </x:c>
      <x:c r="Z295" s="16" t="n">
        <x:f>E295*T295</x:f>
        <x:v>318.56</x:v>
      </x:c>
      <x:c r="AA295" s="16" t="n">
        <x:f>W295*T295</x:f>
        <x:v>318.56</x:v>
      </x:c>
      <x:c r="AB295" s="16" t="n">
        <x:f>X295*T295</x:f>
        <x:v>0</x:v>
      </x:c>
      <x:c r="AC295" s="16" t="n">
        <x:f>Y295*T295</x:f>
        <x:v>0</x:v>
      </x:c>
      <x:c r="AD295" s="16" t="n">
        <x:f>K295-Z295</x:f>
        <x:v>0</x:v>
      </x:c>
      <x:c r="AE295" s="16" t="n">
        <x:f>IF(ISNUMBER(U295),E295*(U295-T295),"n.a.")</x:f>
        <x:v>-6.419600000000009</x:v>
      </x:c>
      <x:c r="AF295" s="12" t="n">
        <x:f>G295-SUM('PO detail'!$U$256:$U$259)</x:f>
        <x:v>0</x:v>
      </x:c>
      <x:c r="AG295" s="16" t="n">
        <x:f>IF(ISNUMBER(U295),0,Z295)</x:f>
        <x:v>0</x:v>
      </x:c>
      <x:c r="AH295" s="17" t="str">
        <x:f>IF(AND(A295="WIRE",ISNUMBER(N295)),H295-N295,"n.a.")</x:f>
        <x:v>n.a.</x:v>
      </x:c>
    </x:row>
    <x:row r="296" ht="22" customHeight="1">
      <x:c r="A296" s="2" t="str">
        <x:v>WIRE</x:v>
      </x:c>
      <x:c r="B296" s="2" t="str">
        <x:v>60</x:v>
      </x:c>
      <x:c r="C296" s="2" t="str">
        <x:v>DL516GOLD</x:v>
      </x:c>
      <x:c r="D296" s="2" t="str">
        <x:v>Botac Industrial Limited</x:v>
      </x:c>
      <x:c r="E296" s="7" t="n">
        <x:v>1100</x:v>
      </x:c>
      <x:c r="F296" s="7" t="n">
        <x:v>666.67</x:v>
      </x:c>
      <x:c r="G296" s="7" t="n">
        <x:v>1000</x:v>
      </x:c>
      <x:c r="H296" s="8" t="n">
        <x:v>4.75</x:v>
      </x:c>
      <x:c r="I296" s="8" t="n">
        <x:v>2.7</x:v>
      </x:c>
      <x:c r="J296" s="2" t="n">
        <x:v>100</x:v>
      </x:c>
      <x:c r="K296" s="9" t="n">
        <x:v>57</x:v>
      </x:c>
      <x:c r="L296" s="8" t="n">
        <x:v>2.7</x:v>
      </x:c>
      <x:c r="M296" s="8"/>
      <x:c r="N296" s="8" t="n">
        <x:v>4.75</x:v>
      </x:c>
      <x:c r="O296" s="2" t="n">
        <x:v>1</x:v>
      </x:c>
      <x:c r="P296" s="10" t="n">
        <x:v>46237</x:v>
      </x:c>
      <x:c r="Q296" s="10" t="n">
        <x:v>45881</x:v>
      </x:c>
      <x:c r="R296" s="2" t="str">
        <x:v>Same-product valuation: per 100</x:v>
      </x:c>
      <x:c r="S296" s="2" t="str">
        <x:v>Hold current standard; Chris blended standards already applied</x:v>
      </x:c>
      <x:c r="T296" s="15" t="n">
        <x:f>H296/J296</x:f>
        <x:v>0.0475</x:v>
      </x:c>
      <x:c r="U296" s="15" t="n">
        <x:f>IF(A296="WIRE",T296,IF(O296=1,I296*(1+IF(A296="POUC",Summary!$E$7,Summary!$K$7))/J296,"n.a."))</x:f>
        <x:v>0.0475</x:v>
      </x:c>
      <x:c r="V296" s="12" t="n">
        <x:f>0</x:f>
        <x:v>0</x:v>
      </x:c>
      <x:c r="W296" s="12" t="n">
        <x:f>0</x:f>
        <x:v>0</x:v>
      </x:c>
      <x:c r="X296" s="12" t="n">
        <x:f>0</x:f>
        <x:v>0</x:v>
      </x:c>
      <x:c r="Y296" s="12" t="n">
        <x:f>E296-W296-X296</x:f>
        <x:v>1100</x:v>
      </x:c>
      <x:c r="Z296" s="16" t="n">
        <x:f>E296*T296</x:f>
        <x:v>52.25</x:v>
      </x:c>
      <x:c r="AA296" s="16" t="n">
        <x:f>W296*T296</x:f>
        <x:v>0</x:v>
      </x:c>
      <x:c r="AB296" s="16" t="n">
        <x:f>X296*T296</x:f>
        <x:v>0</x:v>
      </x:c>
      <x:c r="AC296" s="16" t="n">
        <x:f>Y296*T296</x:f>
        <x:v>52.25</x:v>
      </x:c>
      <x:c r="AD296" s="16" t="n">
        <x:f>K296-Z296</x:f>
        <x:v>4.75</x:v>
      </x:c>
      <x:c r="AE296" s="16" t="n">
        <x:f>IF(ISNUMBER(U296),E296*(U296-T296),"n.a.")</x:f>
        <x:v>0</x:v>
      </x:c>
      <x:c r="AF296" s="12" t="n">
        <x:f>G296-0</x:f>
        <x:v>1000</x:v>
      </x:c>
      <x:c r="AG296" s="16" t="n">
        <x:f>IF(ISNUMBER(U296),0,Z296)</x:f>
        <x:v>0</x:v>
      </x:c>
      <x:c r="AH296" s="17" t="n">
        <x:f>IF(AND(A296="WIRE",ISNUMBER(N296)),H296-N296,"n.a.")</x:f>
        <x:v>0</x:v>
      </x:c>
    </x:row>
    <x:row r="297" ht="22" customHeight="1">
      <x:c r="A297" s="2" t="str">
        <x:v>COIL</x:v>
      </x:c>
      <x:c r="B297" s="2" t="str">
        <x:v>30</x:v>
      </x:c>
      <x:c r="C297" s="2" t="str">
        <x:v>38BLK12-4</x:v>
      </x:c>
      <x:c r="D297" s="2" t="str">
        <x:v>**PAY ACH** PVC SPIRAL SUPPLY</x:v>
      </x:c>
      <x:c r="E297" s="7" t="n">
        <x:v>0</x:v>
      </x:c>
      <x:c r="F297" s="7" t="n">
        <x:v>650</x:v>
      </x:c>
      <x:c r="G297" s="7" t="n">
        <x:v>3600</x:v>
      </x:c>
      <x:c r="H297" s="8" t="n">
        <x:v>27.79</x:v>
      </x:c>
      <x:c r="I297" s="8" t="n">
        <x:v>24.64</x:v>
      </x:c>
      <x:c r="J297" s="2" t="n">
        <x:v>100</x:v>
      </x:c>
      <x:c r="K297" s="9" t="n">
        <x:v>0</x:v>
      </x:c>
      <x:c r="L297" s="8" t="n">
        <x:v>24.64</x:v>
      </x:c>
      <x:c r="M297" s="8"/>
      <x:c r="N297" s="8"/>
      <x:c r="O297" s="2" t="n">
        <x:v>1</x:v>
      </x:c>
      <x:c r="P297" s="10" t="n">
        <x:v>46143</x:v>
      </x:c>
      <x:c r="Q297" s="10" t="n">
        <x:v>45810</x:v>
      </x:c>
      <x:c r="R297" s="2" t="str">
        <x:v>Same-product valuation: per 100</x:v>
      </x:c>
      <x:c r="S297" s="2" t="str">
        <x:v>Chris PVC Coil priced product</x:v>
      </x:c>
      <x:c r="T297" s="15" t="n">
        <x:f>H297/J297</x:f>
        <x:v>0.2779</x:v>
      </x:c>
      <x:c r="U297" s="15" t="n">
        <x:f>IF(A297="WIRE",T297,IF(O297=1,I297*(1+IF(A297="POUC",Summary!$E$7,Summary!$K$7))/J297,"n.a."))</x:f>
        <x:v>0.272272</x:v>
      </x:c>
      <x:c r="V297" s="12" t="n">
        <x:f>SUM('PO detail'!$T$905:$T$910)</x:f>
        <x:v>0</x:v>
      </x:c>
      <x:c r="W297" s="12" t="n">
        <x:f>SUMIFS('PO detail'!$T$905:$T$910,'PO detail'!$Q$905:$Q$910,"Baseline PO cost")</x:f>
        <x:v>0</x:v>
      </x:c>
      <x:c r="X297" s="12" t="n">
        <x:f>SUMIFS('PO detail'!$T$905:$T$910,'PO detail'!$Q$905:$Q$910,"Higher PO cost")</x:f>
        <x:v>0</x:v>
      </x:c>
      <x:c r="Y297" s="12" t="n">
        <x:f>E297-W297-X297</x:f>
        <x:v>0</x:v>
      </x:c>
      <x:c r="Z297" s="16" t="n">
        <x:f>E297*T297</x:f>
        <x:v>0</x:v>
      </x:c>
      <x:c r="AA297" s="16" t="n">
        <x:f>W297*T297</x:f>
        <x:v>0</x:v>
      </x:c>
      <x:c r="AB297" s="16" t="n">
        <x:f>X297*T297</x:f>
        <x:v>0</x:v>
      </x:c>
      <x:c r="AC297" s="16" t="n">
        <x:f>Y297*T297</x:f>
        <x:v>0</x:v>
      </x:c>
      <x:c r="AD297" s="16" t="n">
        <x:f>K297-Z297</x:f>
        <x:v>0</x:v>
      </x:c>
      <x:c r="AE297" s="16" t="n">
        <x:f>IF(ISNUMBER(U297),E297*(U297-T297),"n.a.")</x:f>
        <x:v>0</x:v>
      </x:c>
      <x:c r="AF297" s="12" t="n">
        <x:f>G297-SUM('PO detail'!$U$905:$U$910)</x:f>
        <x:v>0</x:v>
      </x:c>
      <x:c r="AG297" s="16" t="n">
        <x:f>IF(ISNUMBER(U297),0,Z297)</x:f>
        <x:v>0</x:v>
      </x:c>
      <x:c r="AH297" s="17" t="str">
        <x:f>IF(AND(A297="WIRE",ISNUMBER(N297)),H297-N297,"n.a.")</x:f>
        <x:v>n.a.</x:v>
      </x:c>
    </x:row>
    <x:row r="298" ht="22" customHeight="1">
      <x:c r="A298" s="2" t="str">
        <x:v>WIRE</x:v>
      </x:c>
      <x:c r="B298" s="2" t="str">
        <x:v>60</x:v>
      </x:c>
      <x:c r="C298" s="2" t="str">
        <x:v>DL058WHT</x:v>
      </x:c>
      <x:c r="D298" s="2" t="str">
        <x:v>Botac Industrial Limited</x:v>
      </x:c>
      <x:c r="E298" s="7" t="n">
        <x:v>5450</x:v>
      </x:c>
      <x:c r="F298" s="7" t="n">
        <x:v>650</x:v>
      </x:c>
      <x:c r="G298" s="7" t="n">
        <x:v>0</x:v>
      </x:c>
      <x:c r="H298" s="8" t="n">
        <x:v>10.82</x:v>
      </x:c>
      <x:c r="I298" s="8" t="n">
        <x:v>0</x:v>
      </x:c>
      <x:c r="J298" s="2" t="n">
        <x:v>100</x:v>
      </x:c>
      <x:c r="K298" s="9" t="n">
        <x:v>589.69</x:v>
      </x:c>
      <x:c r="L298" s="8" t="n">
        <x:v>5.68</x:v>
      </x:c>
      <x:c r="M298" s="8"/>
      <x:c r="N298" s="8" t="n">
        <x:v>10.82</x:v>
      </x:c>
      <x:c r="O298" s="2" t="n">
        <x:v>1</x:v>
      </x:c>
      <x:c r="P298" s="10" t="n">
        <x:v>46237</x:v>
      </x:c>
      <x:c r="Q298" s="10" t="n">
        <x:v>44774</x:v>
      </x:c>
      <x:c r="R298" s="2" t="str">
        <x:v>Same-product valuation: per 100</x:v>
      </x:c>
      <x:c r="S298" s="2" t="str">
        <x:v>Hold current standard; Chris blended standards already applied</x:v>
      </x:c>
      <x:c r="T298" s="15" t="n">
        <x:f>H298/J298</x:f>
        <x:v>0.1082</x:v>
      </x:c>
      <x:c r="U298" s="15" t="n">
        <x:f>IF(A298="WIRE",T298,IF(O298=1,I298*(1+IF(A298="POUC",Summary!$E$7,Summary!$K$7))/J298,"n.a."))</x:f>
        <x:v>0.1082</x:v>
      </x:c>
      <x:c r="V298" s="12" t="n">
        <x:f>0</x:f>
        <x:v>0</x:v>
      </x:c>
      <x:c r="W298" s="12" t="n">
        <x:f>0</x:f>
        <x:v>0</x:v>
      </x:c>
      <x:c r="X298" s="12" t="n">
        <x:f>0</x:f>
        <x:v>0</x:v>
      </x:c>
      <x:c r="Y298" s="12" t="n">
        <x:f>E298-W298-X298</x:f>
        <x:v>5450</x:v>
      </x:c>
      <x:c r="Z298" s="16" t="n">
        <x:f>E298*T298</x:f>
        <x:v>589.69</x:v>
      </x:c>
      <x:c r="AA298" s="16" t="n">
        <x:f>W298*T298</x:f>
        <x:v>0</x:v>
      </x:c>
      <x:c r="AB298" s="16" t="n">
        <x:f>X298*T298</x:f>
        <x:v>0</x:v>
      </x:c>
      <x:c r="AC298" s="16" t="n">
        <x:f>Y298*T298</x:f>
        <x:v>589.69</x:v>
      </x:c>
      <x:c r="AD298" s="16" t="n">
        <x:f>K298-Z298</x:f>
        <x:v>0</x:v>
      </x:c>
      <x:c r="AE298" s="16" t="n">
        <x:f>IF(ISNUMBER(U298),E298*(U298-T298),"n.a.")</x:f>
        <x:v>0</x:v>
      </x:c>
      <x:c r="AF298" s="12" t="n">
        <x:f>G298-0</x:f>
        <x:v>0</x:v>
      </x:c>
      <x:c r="AG298" s="16" t="n">
        <x:f>IF(ISNUMBER(U298),0,Z298)</x:f>
        <x:v>0</x:v>
      </x:c>
      <x:c r="AH298" s="17" t="n">
        <x:f>IF(AND(A298="WIRE",ISNUMBER(N298)),H298-N298,"n.a.")</x:f>
        <x:v>0</x:v>
      </x:c>
    </x:row>
    <x:row r="299" ht="22" customHeight="1">
      <x:c r="A299" s="2" t="str">
        <x:v>COIL</x:v>
      </x:c>
      <x:c r="B299" s="2" t="str">
        <x:v>60</x:v>
      </x:c>
      <x:c r="C299" s="2" t="str">
        <x:v>14NAV12-4</x:v>
      </x:c>
      <x:c r="D299" s="2" t="str">
        <x:v>**PAY ACH** PVC SPIRAL SUPPLY</x:v>
      </x:c>
      <x:c r="E299" s="7" t="n">
        <x:v>700</x:v>
      </x:c>
      <x:c r="F299" s="7" t="n">
        <x:v>641.67</x:v>
      </x:c>
      <x:c r="G299" s="7" t="n">
        <x:v>2100</x:v>
      </x:c>
      <x:c r="H299" s="8" t="n">
        <x:v>9.18</x:v>
      </x:c>
      <x:c r="I299" s="8" t="n">
        <x:v>8.14</x:v>
      </x:c>
      <x:c r="J299" s="2" t="n">
        <x:v>100</x:v>
      </x:c>
      <x:c r="K299" s="9" t="n">
        <x:v>64.26</x:v>
      </x:c>
      <x:c r="L299" s="8" t="n">
        <x:v>8.14</x:v>
      </x:c>
      <x:c r="M299" s="8"/>
      <x:c r="N299" s="8"/>
      <x:c r="O299" s="2" t="n">
        <x:v>1</x:v>
      </x:c>
      <x:c r="P299" s="10" t="n">
        <x:v>46143</x:v>
      </x:c>
      <x:c r="Q299" s="10" t="n">
        <x:v>45810</x:v>
      </x:c>
      <x:c r="R299" s="2" t="str">
        <x:v>Same-product valuation: per 100</x:v>
      </x:c>
      <x:c r="S299" s="2" t="str">
        <x:v>Chris PVC Coil priced product</x:v>
      </x:c>
      <x:c r="T299" s="15" t="n">
        <x:f>H299/J299</x:f>
        <x:v>0.09179999999999999</x:v>
      </x:c>
      <x:c r="U299" s="15" t="n">
        <x:f>IF(A299="WIRE",T299,IF(O299=1,I299*(1+IF(A299="POUC",Summary!$E$7,Summary!$K$7))/J299,"n.a."))</x:f>
        <x:v>0.089947</x:v>
      </x:c>
      <x:c r="V299" s="12" t="n">
        <x:f>SUM('PO detail'!$T$1126:$T$1129)</x:f>
        <x:v>700</x:v>
      </x:c>
      <x:c r="W299" s="12" t="n">
        <x:f>SUMIFS('PO detail'!$T$1126:$T$1129,'PO detail'!$Q$1126:$Q$1129,"Baseline PO cost")</x:f>
        <x:v>700</x:v>
      </x:c>
      <x:c r="X299" s="12" t="n">
        <x:f>SUMIFS('PO detail'!$T$1126:$T$1129,'PO detail'!$Q$1126:$Q$1129,"Higher PO cost")</x:f>
        <x:v>0</x:v>
      </x:c>
      <x:c r="Y299" s="12" t="n">
        <x:f>E299-W299-X299</x:f>
        <x:v>0</x:v>
      </x:c>
      <x:c r="Z299" s="16" t="n">
        <x:f>E299*T299</x:f>
        <x:v>64.25999999999999</x:v>
      </x:c>
      <x:c r="AA299" s="16" t="n">
        <x:f>W299*T299</x:f>
        <x:v>64.25999999999999</x:v>
      </x:c>
      <x:c r="AB299" s="16" t="n">
        <x:f>X299*T299</x:f>
        <x:v>0</x:v>
      </x:c>
      <x:c r="AC299" s="16" t="n">
        <x:f>Y299*T299</x:f>
        <x:v>0</x:v>
      </x:c>
      <x:c r="AD299" s="16" t="n">
        <x:f>K299-Z299</x:f>
        <x:v>1.4210854715202004e-14</x:v>
      </x:c>
      <x:c r="AE299" s="16" t="n">
        <x:f>IF(ISNUMBER(U299),E299*(U299-T299),"n.a.")</x:f>
        <x:v>-1.2970999999999955</x:v>
      </x:c>
      <x:c r="AF299" s="12" t="n">
        <x:f>G299-SUM('PO detail'!$U$1126:$U$1129)</x:f>
        <x:v>0</x:v>
      </x:c>
      <x:c r="AG299" s="16" t="n">
        <x:f>IF(ISNUMBER(U299),0,Z299)</x:f>
        <x:v>0</x:v>
      </x:c>
      <x:c r="AH299" s="17" t="str">
        <x:f>IF(AND(A299="WIRE",ISNUMBER(N299)),H299-N299,"n.a.")</x:f>
        <x:v>n.a.</x:v>
      </x:c>
    </x:row>
    <x:row r="300" ht="22" customHeight="1">
      <x:c r="A300" s="2" t="str">
        <x:v>POUC</x:v>
      </x:c>
      <x:c r="B300" s="2" t="str">
        <x:v>60</x:v>
      </x:c>
      <x:c r="C300" s="2" t="str">
        <x:v>BUS10</x:v>
      </x:c>
      <x:c r="D300" s="2" t="str">
        <x:v>LAMITEK USA, INC.</x:v>
      </x:c>
      <x:c r="E300" s="7" t="n">
        <x:v>10000</x:v>
      </x:c>
      <x:c r="F300" s="7" t="n">
        <x:v>641.67</x:v>
      </x:c>
      <x:c r="G300" s="7" t="n">
        <x:v>0</x:v>
      </x:c>
      <x:c r="H300" s="8" t="n">
        <x:v>1.32</x:v>
      </x:c>
      <x:c r="I300" s="8" t="n">
        <x:v>0.87</x:v>
      </x:c>
      <x:c r="J300" s="2" t="n">
        <x:v>100</x:v>
      </x:c>
      <x:c r="K300" s="9" t="n">
        <x:v>132</x:v>
      </x:c>
      <x:c r="L300" s="8" t="n">
        <x:v>0.78</x:v>
      </x:c>
      <x:c r="M300" s="8" t="n">
        <x:v>0.8736000000000002</x:v>
      </x:c>
      <x:c r="N300" s="8"/>
      <x:c r="O300" s="2" t="n">
        <x:v>1</x:v>
      </x:c>
      <x:c r="P300" s="10" t="n">
        <x:v>45902</x:v>
      </x:c>
      <x:c r="Q300" s="10" t="n">
        <x:v>46148</x:v>
      </x:c>
      <x:c r="R300" s="2" t="str">
        <x:v>Same-product valuation: per 100</x:v>
      </x:c>
      <x:c r="S300" s="2" t="str">
        <x:v>Chris Lamitek Pouches priced product</x:v>
      </x:c>
      <x:c r="T300" s="15" t="n">
        <x:f>H300/J300</x:f>
        <x:v>0.0132</x:v>
      </x:c>
      <x:c r="U300" s="15" t="n">
        <x:f>IF(A300="WIRE",T300,IF(O300=1,I300*(1+IF(A300="POUC",Summary!$E$7,Summary!$K$7))/J300,"n.a."))</x:f>
        <x:v>0.014355</x:v>
      </x:c>
      <x:c r="V300" s="12" t="n">
        <x:f>SUM('PO detail'!$T$1727:$T$1727)</x:f>
        <x:v>5000</x:v>
      </x:c>
      <x:c r="W300" s="12" t="n">
        <x:f>SUMIFS('PO detail'!$T$1727:$T$1727,'PO detail'!$Q$1727:$Q$1727,"Baseline PO cost")</x:f>
        <x:v>5000</x:v>
      </x:c>
      <x:c r="X300" s="12" t="n">
        <x:f>SUMIFS('PO detail'!$T$1727:$T$1727,'PO detail'!$Q$1727:$Q$1727,"Higher PO cost")</x:f>
        <x:v>0</x:v>
      </x:c>
      <x:c r="Y300" s="12" t="n">
        <x:f>E300-W300-X300</x:f>
        <x:v>5000</x:v>
      </x:c>
      <x:c r="Z300" s="16" t="n">
        <x:f>E300*T300</x:f>
        <x:v>132</x:v>
      </x:c>
      <x:c r="AA300" s="16" t="n">
        <x:f>W300*T300</x:f>
        <x:v>66</x:v>
      </x:c>
      <x:c r="AB300" s="16" t="n">
        <x:f>X300*T300</x:f>
        <x:v>0</x:v>
      </x:c>
      <x:c r="AC300" s="16" t="n">
        <x:f>Y300*T300</x:f>
        <x:v>66</x:v>
      </x:c>
      <x:c r="AD300" s="16" t="n">
        <x:f>K300-Z300</x:f>
        <x:v>0</x:v>
      </x:c>
      <x:c r="AE300" s="16" t="n">
        <x:f>IF(ISNUMBER(U300),E300*(U300-T300),"n.a.")</x:f>
        <x:v>11.549999999999997</x:v>
      </x:c>
      <x:c r="AF300" s="12" t="n">
        <x:f>G300-SUM('PO detail'!$U$1727:$U$1727)</x:f>
        <x:v>0</x:v>
      </x:c>
      <x:c r="AG300" s="16" t="n">
        <x:f>IF(ISNUMBER(U300),0,Z300)</x:f>
        <x:v>0</x:v>
      </x:c>
      <x:c r="AH300" s="17" t="str">
        <x:f>IF(AND(A300="WIRE",ISNUMBER(N300)),H300-N300,"n.a.")</x:f>
        <x:v>n.a.</x:v>
      </x:c>
    </x:row>
    <x:row r="301" ht="22" customHeight="1">
      <x:c r="A301" s="2" t="str">
        <x:v>COIL</x:v>
      </x:c>
      <x:c r="B301" s="2" t="str">
        <x:v>60</x:v>
      </x:c>
      <x:c r="C301" s="2" t="str">
        <x:v>28WHT12-4</x:v>
      </x:c>
      <x:c r="D301" s="2" t="str">
        <x:v>**PAY ACH** PVC SPIRAL SUPPLY</x:v>
      </x:c>
      <x:c r="E301" s="7" t="n">
        <x:v>2800</x:v>
      </x:c>
      <x:c r="F301" s="7" t="n">
        <x:v>633.33</x:v>
      </x:c>
      <x:c r="G301" s="7" t="n">
        <x:v>0</x:v>
      </x:c>
      <x:c r="H301" s="8" t="n">
        <x:v>23.27</x:v>
      </x:c>
      <x:c r="I301" s="8" t="n">
        <x:v>20.63</x:v>
      </x:c>
      <x:c r="J301" s="2" t="n">
        <x:v>100</x:v>
      </x:c>
      <x:c r="K301" s="9" t="n">
        <x:v>651.5600000000001</x:v>
      </x:c>
      <x:c r="L301" s="8" t="n">
        <x:v>20.63</x:v>
      </x:c>
      <x:c r="M301" s="8"/>
      <x:c r="N301" s="8"/>
      <x:c r="O301" s="2" t="n">
        <x:v>1</x:v>
      </x:c>
      <x:c r="P301" s="10" t="n">
        <x:v>46143</x:v>
      </x:c>
      <x:c r="Q301" s="10" t="n">
        <x:v>45810</x:v>
      </x:c>
      <x:c r="R301" s="2" t="str">
        <x:v>Same-product valuation: per 100</x:v>
      </x:c>
      <x:c r="S301" s="2" t="str">
        <x:v>Chris PVC Coil priced product</x:v>
      </x:c>
      <x:c r="T301" s="15" t="n">
        <x:f>H301/J301</x:f>
        <x:v>0.2327</x:v>
      </x:c>
      <x:c r="U301" s="15" t="n">
        <x:f>IF(A301="WIRE",T301,IF(O301=1,I301*(1+IF(A301="POUC",Summary!$E$7,Summary!$K$7))/J301,"n.a."))</x:f>
        <x:v>0.22796149999999998</x:v>
      </x:c>
      <x:c r="V301" s="12" t="n">
        <x:f>SUM('PO detail'!$T$1263:$T$1264)</x:f>
        <x:v>2800</x:v>
      </x:c>
      <x:c r="W301" s="12" t="n">
        <x:f>SUMIFS('PO detail'!$T$1263:$T$1264,'PO detail'!$Q$1263:$Q$1264,"Baseline PO cost")</x:f>
        <x:v>2800</x:v>
      </x:c>
      <x:c r="X301" s="12" t="n">
        <x:f>SUMIFS('PO detail'!$T$1263:$T$1264,'PO detail'!$Q$1263:$Q$1264,"Higher PO cost")</x:f>
        <x:v>0</x:v>
      </x:c>
      <x:c r="Y301" s="12" t="n">
        <x:f>E301-W301-X301</x:f>
        <x:v>0</x:v>
      </x:c>
      <x:c r="Z301" s="16" t="n">
        <x:f>E301*T301</x:f>
        <x:v>651.56</x:v>
      </x:c>
      <x:c r="AA301" s="16" t="n">
        <x:f>W301*T301</x:f>
        <x:v>651.56</x:v>
      </x:c>
      <x:c r="AB301" s="16" t="n">
        <x:f>X301*T301</x:f>
        <x:v>0</x:v>
      </x:c>
      <x:c r="AC301" s="16" t="n">
        <x:f>Y301*T301</x:f>
        <x:v>0</x:v>
      </x:c>
      <x:c r="AD301" s="16" t="n">
        <x:f>K301-Z301</x:f>
        <x:v>1.1368683772161603e-13</x:v>
      </x:c>
      <x:c r="AE301" s="16" t="n">
        <x:f>IF(ISNUMBER(U301),E301*(U301-T301),"n.a.")</x:f>
        <x:v>-13.267800000000019</x:v>
      </x:c>
      <x:c r="AF301" s="12" t="n">
        <x:f>G301-SUM('PO detail'!$U$1263:$U$1264)</x:f>
        <x:v>0</x:v>
      </x:c>
      <x:c r="AG301" s="16" t="n">
        <x:f>IF(ISNUMBER(U301),0,Z301)</x:f>
        <x:v>0</x:v>
      </x:c>
      <x:c r="AH301" s="17" t="str">
        <x:f>IF(AND(A301="WIRE",ISNUMBER(N301)),H301-N301,"n.a.")</x:f>
        <x:v>n.a.</x:v>
      </x:c>
    </x:row>
    <x:row r="302" ht="22" customHeight="1">
      <x:c r="A302" s="2" t="str">
        <x:v>POUC</x:v>
      </x:c>
      <x:c r="B302" s="2" t="str">
        <x:v>60</x:v>
      </x:c>
      <x:c r="C302" s="2" t="str">
        <x:v>SMEN7</x:v>
      </x:c>
      <x:c r="D302" s="2" t="str">
        <x:v>LAMITEK USA, INC.</x:v>
      </x:c>
      <x:c r="E302" s="7" t="n">
        <x:v>200</x:v>
      </x:c>
      <x:c r="F302" s="7" t="n">
        <x:v>625</x:v>
      </x:c>
      <x:c r="G302" s="7" t="n">
        <x:v>6800</x:v>
      </x:c>
      <x:c r="H302" s="8" t="n">
        <x:v>18.04</x:v>
      </x:c>
      <x:c r="I302" s="8" t="n">
        <x:v>11.92</x:v>
      </x:c>
      <x:c r="J302" s="2" t="n">
        <x:v>100</x:v>
      </x:c>
      <x:c r="K302" s="9" t="n">
        <x:v>36.08</x:v>
      </x:c>
      <x:c r="L302" s="8" t="n">
        <x:v>10.64</x:v>
      </x:c>
      <x:c r="M302" s="8" t="n">
        <x:v>11.916800000000002</x:v>
      </x:c>
      <x:c r="N302" s="8"/>
      <x:c r="O302" s="2" t="n">
        <x:v>1</x:v>
      </x:c>
      <x:c r="P302" s="10" t="n">
        <x:v>45902</x:v>
      </x:c>
      <x:c r="Q302" s="10" t="n">
        <x:v>46148</x:v>
      </x:c>
      <x:c r="R302" s="2" t="str">
        <x:v>Same-product valuation: per 100</x:v>
      </x:c>
      <x:c r="S302" s="2" t="str">
        <x:v>Chris Lamitek Pouches priced product</x:v>
      </x:c>
      <x:c r="T302" s="15" t="n">
        <x:f>H302/J302</x:f>
        <x:v>0.1804</x:v>
      </x:c>
      <x:c r="U302" s="15" t="n">
        <x:f>IF(A302="WIRE",T302,IF(O302=1,I302*(1+IF(A302="POUC",Summary!$E$7,Summary!$K$7))/J302,"n.a."))</x:f>
        <x:v>0.19668</x:v>
      </x:c>
      <x:c r="V302" s="12" t="n">
        <x:f>SUM('PO detail'!$T$1851:$T$1855)</x:f>
        <x:v>200</x:v>
      </x:c>
      <x:c r="W302" s="12" t="n">
        <x:f>SUMIFS('PO detail'!$T$1851:$T$1855,'PO detail'!$Q$1851:$Q$1855,"Baseline PO cost")</x:f>
        <x:v>200</x:v>
      </x:c>
      <x:c r="X302" s="12" t="n">
        <x:f>SUMIFS('PO detail'!$T$1851:$T$1855,'PO detail'!$Q$1851:$Q$1855,"Higher PO cost")</x:f>
        <x:v>0</x:v>
      </x:c>
      <x:c r="Y302" s="12" t="n">
        <x:f>E302-W302-X302</x:f>
        <x:v>0</x:v>
      </x:c>
      <x:c r="Z302" s="16" t="n">
        <x:f>E302*T302</x:f>
        <x:v>36.08</x:v>
      </x:c>
      <x:c r="AA302" s="16" t="n">
        <x:f>W302*T302</x:f>
        <x:v>36.08</x:v>
      </x:c>
      <x:c r="AB302" s="16" t="n">
        <x:f>X302*T302</x:f>
        <x:v>0</x:v>
      </x:c>
      <x:c r="AC302" s="16" t="n">
        <x:f>Y302*T302</x:f>
        <x:v>0</x:v>
      </x:c>
      <x:c r="AD302" s="16" t="n">
        <x:f>K302-Z302</x:f>
        <x:v>0</x:v>
      </x:c>
      <x:c r="AE302" s="16" t="n">
        <x:f>IF(ISNUMBER(U302),E302*(U302-T302),"n.a.")</x:f>
        <x:v>3.2559999999999976</x:v>
      </x:c>
      <x:c r="AF302" s="12" t="n">
        <x:f>G302-SUM('PO detail'!$U$1851:$U$1855)</x:f>
        <x:v>4000</x:v>
      </x:c>
      <x:c r="AG302" s="16" t="n">
        <x:f>IF(ISNUMBER(U302),0,Z302)</x:f>
        <x:v>0</x:v>
      </x:c>
      <x:c r="AH302" s="17" t="str">
        <x:f>IF(AND(A302="WIRE",ISNUMBER(N302)),H302-N302,"n.a.")</x:f>
        <x:v>n.a.</x:v>
      </x:c>
    </x:row>
    <x:row r="303" ht="22" customHeight="1">
      <x:c r="A303" s="2" t="str">
        <x:v>WIRE</x:v>
      </x:c>
      <x:c r="B303" s="2" t="str">
        <x:v>10</x:v>
      </x:c>
      <x:c r="C303" s="2" t="str">
        <x:v>DL034GOLD</x:v>
      </x:c>
      <x:c r="D303" s="2" t="str">
        <x:v>Botac Industrial Limited</x:v>
      </x:c>
      <x:c r="E303" s="7" t="n">
        <x:v>7000</x:v>
      </x:c>
      <x:c r="F303" s="7" t="n">
        <x:v>608.33</x:v>
      </x:c>
      <x:c r="G303" s="7" t="n">
        <x:v>22000</x:v>
      </x:c>
      <x:c r="H303" s="8" t="n">
        <x:v>14.24</x:v>
      </x:c>
      <x:c r="I303" s="8" t="n">
        <x:v>8.28</x:v>
      </x:c>
      <x:c r="J303" s="2" t="n">
        <x:v>100</x:v>
      </x:c>
      <x:c r="K303" s="9" t="n">
        <x:v>996.8000000000001</x:v>
      </x:c>
      <x:c r="L303" s="8" t="n">
        <x:v>8.28</x:v>
      </x:c>
      <x:c r="M303" s="8"/>
      <x:c r="N303" s="8" t="n">
        <x:v>14.24</x:v>
      </x:c>
      <x:c r="O303" s="2" t="n">
        <x:v>1</x:v>
      </x:c>
      <x:c r="P303" s="10" t="n">
        <x:v>46237</x:v>
      </x:c>
      <x:c r="Q303" s="10" t="n">
        <x:v>45881</x:v>
      </x:c>
      <x:c r="R303" s="2" t="str">
        <x:v>Same-product valuation: per 100</x:v>
      </x:c>
      <x:c r="S303" s="2" t="str">
        <x:v>Hold current standard; Chris blended standards already applied</x:v>
      </x:c>
      <x:c r="T303" s="15" t="n">
        <x:f>H303/J303</x:f>
        <x:v>0.1424</x:v>
      </x:c>
      <x:c r="U303" s="15" t="n">
        <x:f>IF(A303="WIRE",T303,IF(O303=1,I303*(1+IF(A303="POUC",Summary!$E$7,Summary!$K$7))/J303,"n.a."))</x:f>
        <x:v>0.1424</x:v>
      </x:c>
      <x:c r="V303" s="12" t="n">
        <x:f>SUM('PO detail'!$T$1917:$T$1919)</x:f>
        <x:v>7000</x:v>
      </x:c>
      <x:c r="W303" s="12" t="n">
        <x:f>SUMIFS('PO detail'!$T$1917:$T$1919,'PO detail'!$Q$1917:$Q$1919,"Baseline PO cost")</x:f>
        <x:v>7000</x:v>
      </x:c>
      <x:c r="X303" s="12" t="n">
        <x:f>SUMIFS('PO detail'!$T$1917:$T$1919,'PO detail'!$Q$1917:$Q$1919,"Higher PO cost")</x:f>
        <x:v>0</x:v>
      </x:c>
      <x:c r="Y303" s="12" t="n">
        <x:f>E303-W303-X303</x:f>
        <x:v>0</x:v>
      </x:c>
      <x:c r="Z303" s="16" t="n">
        <x:f>E303*T303</x:f>
        <x:v>996.8</x:v>
      </x:c>
      <x:c r="AA303" s="16" t="n">
        <x:f>W303*T303</x:f>
        <x:v>996.8</x:v>
      </x:c>
      <x:c r="AB303" s="16" t="n">
        <x:f>X303*T303</x:f>
        <x:v>0</x:v>
      </x:c>
      <x:c r="AC303" s="16" t="n">
        <x:f>Y303*T303</x:f>
        <x:v>0</x:v>
      </x:c>
      <x:c r="AD303" s="16" t="n">
        <x:f>K303-Z303</x:f>
        <x:v>1.1368683772161603e-13</x:v>
      </x:c>
      <x:c r="AE303" s="16" t="n">
        <x:f>IF(ISNUMBER(U303),E303*(U303-T303),"n.a.")</x:f>
        <x:v>0</x:v>
      </x:c>
      <x:c r="AF303" s="12" t="n">
        <x:f>G303-SUM('PO detail'!$U$1917:$U$1919)</x:f>
        <x:v>0</x:v>
      </x:c>
      <x:c r="AG303" s="16" t="n">
        <x:f>IF(ISNUMBER(U303),0,Z303)</x:f>
        <x:v>0</x:v>
      </x:c>
      <x:c r="AH303" s="17" t="n">
        <x:f>IF(AND(A303="WIRE",ISNUMBER(N303)),H303-N303,"n.a.")</x:f>
        <x:v>0</x:v>
      </x:c>
    </x:row>
    <x:row r="304" ht="22" customHeight="1">
      <x:c r="A304" s="2" t="str">
        <x:v>WIRE</x:v>
      </x:c>
      <x:c r="B304" s="2" t="str">
        <x:v>30</x:v>
      </x:c>
      <x:c r="C304" s="2" t="str">
        <x:v>DL038WHT</x:v>
      </x:c>
      <x:c r="D304" s="2" t="str">
        <x:v>Botac Industrial Limited</x:v>
      </x:c>
      <x:c r="E304" s="7" t="n">
        <x:v>3600</x:v>
      </x:c>
      <x:c r="F304" s="7" t="n">
        <x:v>608.33</x:v>
      </x:c>
      <x:c r="G304" s="7" t="n">
        <x:v>3000</x:v>
      </x:c>
      <x:c r="H304" s="8" t="n">
        <x:v>5.63</x:v>
      </x:c>
      <x:c r="I304" s="8" t="n">
        <x:v>0</x:v>
      </x:c>
      <x:c r="J304" s="2" t="n">
        <x:v>100</x:v>
      </x:c>
      <x:c r="K304" s="9" t="n">
        <x:v>202.68</x:v>
      </x:c>
      <x:c r="L304" s="8" t="n">
        <x:v>2.93</x:v>
      </x:c>
      <x:c r="M304" s="8"/>
      <x:c r="N304" s="8" t="n">
        <x:v>5.63</x:v>
      </x:c>
      <x:c r="O304" s="2" t="n">
        <x:v>1</x:v>
      </x:c>
      <x:c r="P304" s="10" t="n">
        <x:v>46237</x:v>
      </x:c>
      <x:c r="Q304" s="10" t="n">
        <x:v>44774</x:v>
      </x:c>
      <x:c r="R304" s="2" t="str">
        <x:v>Same-product valuation: per 100</x:v>
      </x:c>
      <x:c r="S304" s="2" t="str">
        <x:v>Hold current standard; Chris blended standards already applied</x:v>
      </x:c>
      <x:c r="T304" s="15" t="n">
        <x:f>H304/J304</x:f>
        <x:v>0.056299999999999996</x:v>
      </x:c>
      <x:c r="U304" s="15" t="n">
        <x:f>IF(A304="WIRE",T304,IF(O304=1,I304*(1+IF(A304="POUC",Summary!$E$7,Summary!$K$7))/J304,"n.a."))</x:f>
        <x:v>0.056299999999999996</x:v>
      </x:c>
      <x:c r="V304" s="12" t="n">
        <x:f>0</x:f>
        <x:v>0</x:v>
      </x:c>
      <x:c r="W304" s="12" t="n">
        <x:f>0</x:f>
        <x:v>0</x:v>
      </x:c>
      <x:c r="X304" s="12" t="n">
        <x:f>0</x:f>
        <x:v>0</x:v>
      </x:c>
      <x:c r="Y304" s="12" t="n">
        <x:f>E304-W304-X304</x:f>
        <x:v>3600</x:v>
      </x:c>
      <x:c r="Z304" s="16" t="n">
        <x:f>E304*T304</x:f>
        <x:v>202.67999999999998</x:v>
      </x:c>
      <x:c r="AA304" s="16" t="n">
        <x:f>W304*T304</x:f>
        <x:v>0</x:v>
      </x:c>
      <x:c r="AB304" s="16" t="n">
        <x:f>X304*T304</x:f>
        <x:v>0</x:v>
      </x:c>
      <x:c r="AC304" s="16" t="n">
        <x:f>Y304*T304</x:f>
        <x:v>202.67999999999998</x:v>
      </x:c>
      <x:c r="AD304" s="16" t="n">
        <x:f>K304-Z304</x:f>
        <x:v>2.842170943040401e-14</x:v>
      </x:c>
      <x:c r="AE304" s="16" t="n">
        <x:f>IF(ISNUMBER(U304),E304*(U304-T304),"n.a.")</x:f>
        <x:v>0</x:v>
      </x:c>
      <x:c r="AF304" s="12" t="n">
        <x:f>G304-0</x:f>
        <x:v>3000</x:v>
      </x:c>
      <x:c r="AG304" s="16" t="n">
        <x:f>IF(ISNUMBER(U304),0,Z304)</x:f>
        <x:v>0</x:v>
      </x:c>
      <x:c r="AH304" s="17" t="n">
        <x:f>IF(AND(A304="WIRE",ISNUMBER(N304)),H304-N304,"n.a.")</x:f>
        <x:v>0</x:v>
      </x:c>
    </x:row>
    <x:row r="305" ht="22" customHeight="1">
      <x:c r="A305" s="2" t="str">
        <x:v>COIL</x:v>
      </x:c>
      <x:c r="B305" s="2" t="str">
        <x:v>30</x:v>
      </x:c>
      <x:c r="C305" s="2" t="str">
        <x:v>35BLK12-4</x:v>
      </x:c>
      <x:c r="D305" s="2" t="str">
        <x:v>**PAY ACH** PVC SPIRAL SUPPLY</x:v>
      </x:c>
      <x:c r="E305" s="7" t="n">
        <x:v>1900</x:v>
      </x:c>
      <x:c r="F305" s="7" t="n">
        <x:v>600</x:v>
      </x:c>
      <x:c r="G305" s="7" t="n">
        <x:v>1200</x:v>
      </x:c>
      <x:c r="H305" s="8" t="n">
        <x:v>23.31</x:v>
      </x:c>
      <x:c r="I305" s="8" t="n">
        <x:v>20.67</x:v>
      </x:c>
      <x:c r="J305" s="2" t="n">
        <x:v>100</x:v>
      </x:c>
      <x:c r="K305" s="9" t="n">
        <x:v>442.89</x:v>
      </x:c>
      <x:c r="L305" s="8" t="n">
        <x:v>20.67</x:v>
      </x:c>
      <x:c r="M305" s="8"/>
      <x:c r="N305" s="8"/>
      <x:c r="O305" s="2" t="n">
        <x:v>1</x:v>
      </x:c>
      <x:c r="P305" s="10" t="n">
        <x:v>46143</x:v>
      </x:c>
      <x:c r="Q305" s="10" t="n">
        <x:v>45810</x:v>
      </x:c>
      <x:c r="R305" s="2" t="str">
        <x:v>Same-product valuation: per 100</x:v>
      </x:c>
      <x:c r="S305" s="2" t="str">
        <x:v>Chris PVC Coil priced product</x:v>
      </x:c>
      <x:c r="T305" s="15" t="n">
        <x:f>H305/J305</x:f>
        <x:v>0.23309999999999997</x:v>
      </x:c>
      <x:c r="U305" s="15" t="n">
        <x:f>IF(A305="WIRE",T305,IF(O305=1,I305*(1+IF(A305="POUC",Summary!$E$7,Summary!$K$7))/J305,"n.a."))</x:f>
        <x:v>0.2284035</x:v>
      </x:c>
      <x:c r="V305" s="12" t="n">
        <x:f>SUM('PO detail'!$T$900:$T$904)</x:f>
        <x:v>1900</x:v>
      </x:c>
      <x:c r="W305" s="12" t="n">
        <x:f>SUMIFS('PO detail'!$T$900:$T$904,'PO detail'!$Q$900:$Q$904,"Baseline PO cost")</x:f>
        <x:v>1900</x:v>
      </x:c>
      <x:c r="X305" s="12" t="n">
        <x:f>SUMIFS('PO detail'!$T$900:$T$904,'PO detail'!$Q$900:$Q$904,"Higher PO cost")</x:f>
        <x:v>0</x:v>
      </x:c>
      <x:c r="Y305" s="12" t="n">
        <x:f>E305-W305-X305</x:f>
        <x:v>0</x:v>
      </x:c>
      <x:c r="Z305" s="16" t="n">
        <x:f>E305*T305</x:f>
        <x:v>442.88999999999993</x:v>
      </x:c>
      <x:c r="AA305" s="16" t="n">
        <x:f>W305*T305</x:f>
        <x:v>442.88999999999993</x:v>
      </x:c>
      <x:c r="AB305" s="16" t="n">
        <x:f>X305*T305</x:f>
        <x:v>0</x:v>
      </x:c>
      <x:c r="AC305" s="16" t="n">
        <x:f>Y305*T305</x:f>
        <x:v>0</x:v>
      </x:c>
      <x:c r="AD305" s="16" t="n">
        <x:f>K305-Z305</x:f>
        <x:v>5.684341886080802e-14</x:v>
      </x:c>
      <x:c r="AE305" s="16" t="n">
        <x:f>IF(ISNUMBER(U305),E305*(U305-T305),"n.a.")</x:f>
        <x:v>-8.923349999999934</x:v>
      </x:c>
      <x:c r="AF305" s="12" t="n">
        <x:f>G305-SUM('PO detail'!$U$900:$U$904)</x:f>
        <x:v>0</x:v>
      </x:c>
      <x:c r="AG305" s="16" t="n">
        <x:f>IF(ISNUMBER(U305),0,Z305)</x:f>
        <x:v>0</x:v>
      </x:c>
      <x:c r="AH305" s="17" t="str">
        <x:f>IF(AND(A305="WIRE",ISNUMBER(N305)),H305-N305,"n.a.")</x:f>
        <x:v>n.a.</x:v>
      </x:c>
    </x:row>
    <x:row r="306" ht="22" customHeight="1">
      <x:c r="A306" s="2" t="str">
        <x:v>POUC</x:v>
      </x:c>
      <x:c r="B306" s="2" t="str">
        <x:v>60</x:v>
      </x:c>
      <x:c r="C306" s="2" t="str">
        <x:v>SMEN3</x:v>
      </x:c>
      <x:c r="D306" s="2" t="str">
        <x:v>LAMITEK USA, INC.</x:v>
      </x:c>
      <x:c r="E306" s="7" t="n">
        <x:v>7900</x:v>
      </x:c>
      <x:c r="F306" s="7" t="n">
        <x:v>600</x:v>
      </x:c>
      <x:c r="G306" s="7" t="n">
        <x:v>0</x:v>
      </x:c>
      <x:c r="H306" s="8" t="n">
        <x:v>8.4</x:v>
      </x:c>
      <x:c r="I306" s="8" t="n">
        <x:v>5.56</x:v>
      </x:c>
      <x:c r="J306" s="2" t="n">
        <x:v>100</x:v>
      </x:c>
      <x:c r="K306" s="9" t="n">
        <x:v>672</x:v>
      </x:c>
      <x:c r="L306" s="8" t="n">
        <x:v>4.96</x:v>
      </x:c>
      <x:c r="M306" s="8" t="n">
        <x:v>5.5552</x:v>
      </x:c>
      <x:c r="N306" s="8"/>
      <x:c r="O306" s="2" t="n">
        <x:v>1</x:v>
      </x:c>
      <x:c r="P306" s="10" t="n">
        <x:v>45902</x:v>
      </x:c>
      <x:c r="Q306" s="10" t="n">
        <x:v>46148</x:v>
      </x:c>
      <x:c r="R306" s="2" t="str">
        <x:v>Same-product valuation: per 100</x:v>
      </x:c>
      <x:c r="S306" s="2" t="str">
        <x:v>Chris Lamitek Pouches priced product</x:v>
      </x:c>
      <x:c r="T306" s="15" t="n">
        <x:f>H306/J306</x:f>
        <x:v>0.084</x:v>
      </x:c>
      <x:c r="U306" s="15" t="n">
        <x:f>IF(A306="WIRE",T306,IF(O306=1,I306*(1+IF(A306="POUC",Summary!$E$7,Summary!$K$7))/J306,"n.a."))</x:f>
        <x:v>0.09173999999999999</x:v>
      </x:c>
      <x:c r="V306" s="12" t="n">
        <x:f>SUM('PO detail'!$T$1845:$T$1845)</x:f>
        <x:v>6000</x:v>
      </x:c>
      <x:c r="W306" s="12" t="n">
        <x:f>SUMIFS('PO detail'!$T$1845:$T$1845,'PO detail'!$Q$1845:$Q$1845,"Baseline PO cost")</x:f>
        <x:v>6000</x:v>
      </x:c>
      <x:c r="X306" s="12" t="n">
        <x:f>SUMIFS('PO detail'!$T$1845:$T$1845,'PO detail'!$Q$1845:$Q$1845,"Higher PO cost")</x:f>
        <x:v>0</x:v>
      </x:c>
      <x:c r="Y306" s="12" t="n">
        <x:f>E306-W306-X306</x:f>
        <x:v>1900</x:v>
      </x:c>
      <x:c r="Z306" s="16" t="n">
        <x:f>E306*T306</x:f>
        <x:v>663.6</x:v>
      </x:c>
      <x:c r="AA306" s="16" t="n">
        <x:f>W306*T306</x:f>
        <x:v>504.00000000000006</x:v>
      </x:c>
      <x:c r="AB306" s="16" t="n">
        <x:f>X306*T306</x:f>
        <x:v>0</x:v>
      </x:c>
      <x:c r="AC306" s="16" t="n">
        <x:f>Y306*T306</x:f>
        <x:v>159.60000000000002</x:v>
      </x:c>
      <x:c r="AD306" s="16" t="n">
        <x:f>K306-Z306</x:f>
        <x:v>8.399999999999977</x:v>
      </x:c>
      <x:c r="AE306" s="16" t="n">
        <x:f>IF(ISNUMBER(U306),E306*(U306-T306),"n.a.")</x:f>
        <x:v>61.145999999999866</x:v>
      </x:c>
      <x:c r="AF306" s="12" t="n">
        <x:f>G306-SUM('PO detail'!$U$1845:$U$1845)</x:f>
        <x:v>0</x:v>
      </x:c>
      <x:c r="AG306" s="16" t="n">
        <x:f>IF(ISNUMBER(U306),0,Z306)</x:f>
        <x:v>0</x:v>
      </x:c>
      <x:c r="AH306" s="17" t="str">
        <x:f>IF(AND(A306="WIRE",ISNUMBER(N306)),H306-N306,"n.a.")</x:f>
        <x:v>n.a.</x:v>
      </x:c>
    </x:row>
    <x:row r="307" ht="22" customHeight="1">
      <x:c r="A307" s="2" t="str">
        <x:v>WIRE</x:v>
      </x:c>
      <x:c r="B307" s="2" t="str">
        <x:v>10</x:v>
      </x:c>
      <x:c r="C307" s="2" t="str">
        <x:v>DL078SIL</x:v>
      </x:c>
      <x:c r="D307" s="2" t="str">
        <x:v>Botac Industrial Limited</x:v>
      </x:c>
      <x:c r="E307" s="7" t="n">
        <x:v>3950</x:v>
      </x:c>
      <x:c r="F307" s="7" t="n">
        <x:v>595.83</x:v>
      </x:c>
      <x:c r="G307" s="7" t="n">
        <x:v>6000</x:v>
      </x:c>
      <x:c r="H307" s="8" t="n">
        <x:v>16.33</x:v>
      </x:c>
      <x:c r="I307" s="8" t="n">
        <x:v>9.46</x:v>
      </x:c>
      <x:c r="J307" s="2" t="n">
        <x:v>100</x:v>
      </x:c>
      <x:c r="K307" s="9" t="n">
        <x:v>645.035</x:v>
      </x:c>
      <x:c r="L307" s="8" t="n">
        <x:v>9.46</x:v>
      </x:c>
      <x:c r="M307" s="8"/>
      <x:c r="N307" s="8" t="n">
        <x:v>16.33</x:v>
      </x:c>
      <x:c r="O307" s="2" t="n">
        <x:v>1</x:v>
      </x:c>
      <x:c r="P307" s="10" t="n">
        <x:v>46237</x:v>
      </x:c>
      <x:c r="Q307" s="10" t="n">
        <x:v>44774</x:v>
      </x:c>
      <x:c r="R307" s="2" t="str">
        <x:v>Same-product valuation: per 100</x:v>
      </x:c>
      <x:c r="S307" s="2" t="str">
        <x:v>Hold current standard; Chris blended standards already applied</x:v>
      </x:c>
      <x:c r="T307" s="15" t="n">
        <x:f>H307/J307</x:f>
        <x:v>0.16329999999999997</x:v>
      </x:c>
      <x:c r="U307" s="15" t="n">
        <x:f>IF(A307="WIRE",T307,IF(O307=1,I307*(1+IF(A307="POUC",Summary!$E$7,Summary!$K$7))/J307,"n.a."))</x:f>
        <x:v>0.16329999999999997</x:v>
      </x:c>
      <x:c r="V307" s="12" t="n">
        <x:f>SUM('PO detail'!$T$1970:$T$1973)</x:f>
        <x:v>3950</x:v>
      </x:c>
      <x:c r="W307" s="12" t="n">
        <x:f>SUMIFS('PO detail'!$T$1970:$T$1973,'PO detail'!$Q$1970:$Q$1973,"Baseline PO cost")</x:f>
        <x:v>3950</x:v>
      </x:c>
      <x:c r="X307" s="12" t="n">
        <x:f>SUMIFS('PO detail'!$T$1970:$T$1973,'PO detail'!$Q$1970:$Q$1973,"Higher PO cost")</x:f>
        <x:v>0</x:v>
      </x:c>
      <x:c r="Y307" s="12" t="n">
        <x:f>E307-W307-X307</x:f>
        <x:v>0</x:v>
      </x:c>
      <x:c r="Z307" s="16" t="n">
        <x:f>E307*T307</x:f>
        <x:v>645.0349999999999</x:v>
      </x:c>
      <x:c r="AA307" s="16" t="n">
        <x:f>W307*T307</x:f>
        <x:v>645.0349999999999</x:v>
      </x:c>
      <x:c r="AB307" s="16" t="n">
        <x:f>X307*T307</x:f>
        <x:v>0</x:v>
      </x:c>
      <x:c r="AC307" s="16" t="n">
        <x:f>Y307*T307</x:f>
        <x:v>0</x:v>
      </x:c>
      <x:c r="AD307" s="16" t="n">
        <x:f>K307-Z307</x:f>
        <x:v>1.1368683772161603e-13</x:v>
      </x:c>
      <x:c r="AE307" s="16" t="n">
        <x:f>IF(ISNUMBER(U307),E307*(U307-T307),"n.a.")</x:f>
        <x:v>0</x:v>
      </x:c>
      <x:c r="AF307" s="12" t="n">
        <x:f>G307-SUM('PO detail'!$U$1970:$U$1973)</x:f>
        <x:v>0</x:v>
      </x:c>
      <x:c r="AG307" s="16" t="n">
        <x:f>IF(ISNUMBER(U307),0,Z307)</x:f>
        <x:v>0</x:v>
      </x:c>
      <x:c r="AH307" s="17" t="n">
        <x:f>IF(AND(A307="WIRE",ISNUMBER(N307)),H307-N307,"n.a.")</x:f>
        <x:v>0</x:v>
      </x:c>
    </x:row>
    <x:row r="308" ht="22" customHeight="1">
      <x:c r="A308" s="2" t="str">
        <x:v>POUC</x:v>
      </x:c>
      <x:c r="B308" s="2" t="str">
        <x:v>10</x:v>
      </x:c>
      <x:c r="C308" s="2" t="str">
        <x:v>CRC7</x:v>
      </x:c>
      <x:c r="D308" s="2" t="str">
        <x:v>LAMITEK USA, INC.</x:v>
      </x:c>
      <x:c r="E308" s="7" t="n">
        <x:v>5500</x:v>
      </x:c>
      <x:c r="F308" s="7" t="n">
        <x:v>591.67</x:v>
      </x:c>
      <x:c r="G308" s="7" t="n">
        <x:v>0</x:v>
      </x:c>
      <x:c r="H308" s="8" t="n">
        <x:v>0.77</x:v>
      </x:c>
      <x:c r="I308" s="8" t="n">
        <x:v>0.52</x:v>
      </x:c>
      <x:c r="J308" s="2" t="n">
        <x:v>100</x:v>
      </x:c>
      <x:c r="K308" s="9" t="n">
        <x:v>42.35</x:v>
      </x:c>
      <x:c r="L308" s="8" t="n">
        <x:v>0.46</x:v>
      </x:c>
      <x:c r="M308" s="8" t="n">
        <x:v>0.5152000000000001</x:v>
      </x:c>
      <x:c r="N308" s="8"/>
      <x:c r="O308" s="2" t="n">
        <x:v>1</x:v>
      </x:c>
      <x:c r="P308" s="10" t="n">
        <x:v>45902</x:v>
      </x:c>
      <x:c r="Q308" s="10" t="n">
        <x:v>46148</x:v>
      </x:c>
      <x:c r="R308" s="2" t="str">
        <x:v>Same-product valuation: per 100</x:v>
      </x:c>
      <x:c r="S308" s="2" t="str">
        <x:v>Chris Lamitek Pouches priced product</x:v>
      </x:c>
      <x:c r="T308" s="15" t="n">
        <x:f>H308/J308</x:f>
        <x:v>0.0077</x:v>
      </x:c>
      <x:c r="U308" s="15" t="n">
        <x:f>IF(A308="WIRE",T308,IF(O308=1,I308*(1+IF(A308="POUC",Summary!$E$7,Summary!$K$7))/J308,"n.a."))</x:f>
        <x:v>0.008579999999999999</x:v>
      </x:c>
      <x:c r="V308" s="12" t="n">
        <x:f>SUM('PO detail'!$T$1460:$T$1460)</x:f>
        <x:v>5000</x:v>
      </x:c>
      <x:c r="W308" s="12" t="n">
        <x:f>SUMIFS('PO detail'!$T$1460:$T$1460,'PO detail'!$Q$1460:$Q$1460,"Baseline PO cost")</x:f>
        <x:v>5000</x:v>
      </x:c>
      <x:c r="X308" s="12" t="n">
        <x:f>SUMIFS('PO detail'!$T$1460:$T$1460,'PO detail'!$Q$1460:$Q$1460,"Higher PO cost")</x:f>
        <x:v>0</x:v>
      </x:c>
      <x:c r="Y308" s="12" t="n">
        <x:f>E308-W308-X308</x:f>
        <x:v>500</x:v>
      </x:c>
      <x:c r="Z308" s="16" t="n">
        <x:f>E308*T308</x:f>
        <x:v>42.35</x:v>
      </x:c>
      <x:c r="AA308" s="16" t="n">
        <x:f>W308*T308</x:f>
        <x:v>38.5</x:v>
      </x:c>
      <x:c r="AB308" s="16" t="n">
        <x:f>X308*T308</x:f>
        <x:v>0</x:v>
      </x:c>
      <x:c r="AC308" s="16" t="n">
        <x:f>Y308*T308</x:f>
        <x:v>3.85</x:v>
      </x:c>
      <x:c r="AD308" s="16" t="n">
        <x:f>K308-Z308</x:f>
        <x:v>0</x:v>
      </x:c>
      <x:c r="AE308" s="16" t="n">
        <x:f>IF(ISNUMBER(U308),E308*(U308-T308),"n.a.")</x:f>
        <x:v>4.839999999999994</x:v>
      </x:c>
      <x:c r="AF308" s="12" t="n">
        <x:f>G308-SUM('PO detail'!$U$1460:$U$1460)</x:f>
        <x:v>0</x:v>
      </x:c>
      <x:c r="AG308" s="16" t="n">
        <x:f>IF(ISNUMBER(U308),0,Z308)</x:f>
        <x:v>0</x:v>
      </x:c>
      <x:c r="AH308" s="17" t="str">
        <x:f>IF(AND(A308="WIRE",ISNUMBER(N308)),H308-N308,"n.a.")</x:f>
        <x:v>n.a.</x:v>
      </x:c>
    </x:row>
    <x:row r="309" ht="22" customHeight="1">
      <x:c r="A309" s="2" t="str">
        <x:v>POUC</x:v>
      </x:c>
      <x:c r="B309" s="2" t="str">
        <x:v>10</x:v>
      </x:c>
      <x:c r="C309" s="2" t="str">
        <x:v>IND10</x:v>
      </x:c>
      <x:c r="D309" s="2" t="str">
        <x:v>LAMITEK USA, INC.</x:v>
      </x:c>
      <x:c r="E309" s="7" t="n">
        <x:v>100</x:v>
      </x:c>
      <x:c r="F309" s="7" t="n">
        <x:v>591.67</x:v>
      </x:c>
      <x:c r="G309" s="7" t="n">
        <x:v>8000</x:v>
      </x:c>
      <x:c r="H309" s="8" t="n">
        <x:v>2.86</x:v>
      </x:c>
      <x:c r="I309" s="8" t="n">
        <x:v>1.89</x:v>
      </x:c>
      <x:c r="J309" s="2" t="n">
        <x:v>100</x:v>
      </x:c>
      <x:c r="K309" s="9" t="n">
        <x:v>2.86</x:v>
      </x:c>
      <x:c r="L309" s="8" t="n">
        <x:v>1.69</x:v>
      </x:c>
      <x:c r="M309" s="8" t="n">
        <x:v>1.8928</x:v>
      </x:c>
      <x:c r="N309" s="8"/>
      <x:c r="O309" s="2" t="n">
        <x:v>1</x:v>
      </x:c>
      <x:c r="P309" s="10" t="n">
        <x:v>45902</x:v>
      </x:c>
      <x:c r="Q309" s="10" t="n">
        <x:v>46148</x:v>
      </x:c>
      <x:c r="R309" s="2" t="str">
        <x:v>Same-product valuation: per 100</x:v>
      </x:c>
      <x:c r="S309" s="2" t="str">
        <x:v>Chris Lamitek Pouches priced product</x:v>
      </x:c>
      <x:c r="T309" s="15" t="n">
        <x:f>H309/J309</x:f>
        <x:v>0.0286</x:v>
      </x:c>
      <x:c r="U309" s="15" t="n">
        <x:f>IF(A309="WIRE",T309,IF(O309=1,I309*(1+IF(A309="POUC",Summary!$E$7,Summary!$K$7))/J309,"n.a."))</x:f>
        <x:v>0.031184999999999997</x:v>
      </x:c>
      <x:c r="V309" s="12" t="n">
        <x:f>SUM('PO detail'!$T$1468:$T$1469)</x:f>
        <x:v>100</x:v>
      </x:c>
      <x:c r="W309" s="12" t="n">
        <x:f>SUMIFS('PO detail'!$T$1468:$T$1469,'PO detail'!$Q$1468:$Q$1469,"Baseline PO cost")</x:f>
        <x:v>100</x:v>
      </x:c>
      <x:c r="X309" s="12" t="n">
        <x:f>SUMIFS('PO detail'!$T$1468:$T$1469,'PO detail'!$Q$1468:$Q$1469,"Higher PO cost")</x:f>
        <x:v>0</x:v>
      </x:c>
      <x:c r="Y309" s="12" t="n">
        <x:f>E309-W309-X309</x:f>
        <x:v>0</x:v>
      </x:c>
      <x:c r="Z309" s="16" t="n">
        <x:f>E309*T309</x:f>
        <x:v>2.86</x:v>
      </x:c>
      <x:c r="AA309" s="16" t="n">
        <x:f>W309*T309</x:f>
        <x:v>2.86</x:v>
      </x:c>
      <x:c r="AB309" s="16" t="n">
        <x:f>X309*T309</x:f>
        <x:v>0</x:v>
      </x:c>
      <x:c r="AC309" s="16" t="n">
        <x:f>Y309*T309</x:f>
        <x:v>0</x:v>
      </x:c>
      <x:c r="AD309" s="16" t="n">
        <x:f>K309-Z309</x:f>
        <x:v>0</x:v>
      </x:c>
      <x:c r="AE309" s="16" t="n">
        <x:f>IF(ISNUMBER(U309),E309*(U309-T309),"n.a.")</x:f>
        <x:v>0.25849999999999973</x:v>
      </x:c>
      <x:c r="AF309" s="12" t="n">
        <x:f>G309-SUM('PO detail'!$U$1468:$U$1469)</x:f>
        <x:v>6000</x:v>
      </x:c>
      <x:c r="AG309" s="16" t="n">
        <x:f>IF(ISNUMBER(U309),0,Z309)</x:f>
        <x:v>0</x:v>
      </x:c>
      <x:c r="AH309" s="17" t="str">
        <x:f>IF(AND(A309="WIRE",ISNUMBER(N309)),H309-N309,"n.a.")</x:f>
        <x:v>n.a.</x:v>
      </x:c>
    </x:row>
    <x:row r="310" ht="22" customHeight="1">
      <x:c r="A310" s="2" t="str">
        <x:v>POUC</x:v>
      </x:c>
      <x:c r="B310" s="2" t="str">
        <x:v>30</x:v>
      </x:c>
      <x:c r="C310" s="2" t="str">
        <x:v>LMEN7</x:v>
      </x:c>
      <x:c r="D310" s="2" t="str">
        <x:v>LAMITEK USA, INC.</x:v>
      </x:c>
      <x:c r="E310" s="7" t="n">
        <x:v>1700</x:v>
      </x:c>
      <x:c r="F310" s="7" t="n">
        <x:v>591.67</x:v>
      </x:c>
      <x:c r="G310" s="7" t="n">
        <x:v>4800</x:v>
      </x:c>
      <x:c r="H310" s="8" t="n">
        <x:v>20.17</x:v>
      </x:c>
      <x:c r="I310" s="8" t="n">
        <x:v>13.32</x:v>
      </x:c>
      <x:c r="J310" s="2" t="n">
        <x:v>100</x:v>
      </x:c>
      <x:c r="K310" s="9" t="n">
        <x:v>342.89</x:v>
      </x:c>
      <x:c r="L310" s="8" t="n">
        <x:v>11.89</x:v>
      </x:c>
      <x:c r="M310" s="8" t="n">
        <x:v>13.316800000000002</x:v>
      </x:c>
      <x:c r="N310" s="8"/>
      <x:c r="O310" s="2" t="n">
        <x:v>1</x:v>
      </x:c>
      <x:c r="P310" s="10" t="n">
        <x:v>45902</x:v>
      </x:c>
      <x:c r="Q310" s="10" t="n">
        <x:v>46148</x:v>
      </x:c>
      <x:c r="R310" s="2" t="str">
        <x:v>Same-product valuation: per 100</x:v>
      </x:c>
      <x:c r="S310" s="2" t="str">
        <x:v>Chris Lamitek Pouches priced product</x:v>
      </x:c>
      <x:c r="T310" s="15" t="n">
        <x:f>H310/J310</x:f>
        <x:v>0.20170000000000002</x:v>
      </x:c>
      <x:c r="U310" s="15" t="n">
        <x:f>IF(A310="WIRE",T310,IF(O310=1,I310*(1+IF(A310="POUC",Summary!$E$7,Summary!$K$7))/J310,"n.a."))</x:f>
        <x:v>0.21977999999999998</x:v>
      </x:c>
      <x:c r="V310" s="12" t="n">
        <x:f>SUM('PO detail'!$T$1670:$T$1673)</x:f>
        <x:v>1200</x:v>
      </x:c>
      <x:c r="W310" s="12" t="n">
        <x:f>SUMIFS('PO detail'!$T$1670:$T$1673,'PO detail'!$Q$1670:$Q$1673,"Baseline PO cost")</x:f>
        <x:v>300</x:v>
      </x:c>
      <x:c r="X310" s="12" t="n">
        <x:f>SUMIFS('PO detail'!$T$1670:$T$1673,'PO detail'!$Q$1670:$Q$1673,"Higher PO cost")</x:f>
        <x:v>900</x:v>
      </x:c>
      <x:c r="Y310" s="12" t="n">
        <x:f>E310-W310-X310</x:f>
        <x:v>500</x:v>
      </x:c>
      <x:c r="Z310" s="16" t="n">
        <x:f>E310*T310</x:f>
        <x:v>342.89000000000004</x:v>
      </x:c>
      <x:c r="AA310" s="16" t="n">
        <x:f>W310*T310</x:f>
        <x:v>60.510000000000005</x:v>
      </x:c>
      <x:c r="AB310" s="16" t="n">
        <x:f>X310*T310</x:f>
        <x:v>181.53000000000003</x:v>
      </x:c>
      <x:c r="AC310" s="16" t="n">
        <x:f>Y310*T310</x:f>
        <x:v>100.85000000000001</x:v>
      </x:c>
      <x:c r="AD310" s="16" t="n">
        <x:f>K310-Z310</x:f>
        <x:v>-5.684341886080802e-14</x:v>
      </x:c>
      <x:c r="AE310" s="16" t="n">
        <x:f>IF(ISNUMBER(U310),E310*(U310-T310),"n.a.")</x:f>
        <x:v>30.735999999999926</x:v>
      </x:c>
      <x:c r="AF310" s="12" t="n">
        <x:f>G310-SUM('PO detail'!$U$1670:$U$1673)</x:f>
        <x:v>0</x:v>
      </x:c>
      <x:c r="AG310" s="16" t="n">
        <x:f>IF(ISNUMBER(U310),0,Z310)</x:f>
        <x:v>0</x:v>
      </x:c>
      <x:c r="AH310" s="17" t="str">
        <x:f>IF(AND(A310="WIRE",ISNUMBER(N310)),H310-N310,"n.a.")</x:f>
        <x:v>n.a.</x:v>
      </x:c>
    </x:row>
    <x:row r="311" ht="22" customHeight="1">
      <x:c r="A311" s="2" t="str">
        <x:v>COIL</x:v>
      </x:c>
      <x:c r="B311" s="2" t="str">
        <x:v>60</x:v>
      </x:c>
      <x:c r="C311" s="2" t="str">
        <x:v>9NAV12-4</x:v>
      </x:c>
      <x:c r="D311" s="2" t="str">
        <x:v>**PAY ACH** PVC SPIRAL SUPPLY</x:v>
      </x:c>
      <x:c r="E311" s="7" t="n">
        <x:v>3600</x:v>
      </x:c>
      <x:c r="F311" s="7" t="n">
        <x:v>583.33</x:v>
      </x:c>
      <x:c r="G311" s="7" t="n">
        <x:v>0</x:v>
      </x:c>
      <x:c r="H311" s="8" t="n">
        <x:v>4.78</x:v>
      </x:c>
      <x:c r="I311" s="8" t="n">
        <x:v>4.24</x:v>
      </x:c>
      <x:c r="J311" s="2" t="n">
        <x:v>100</x:v>
      </x:c>
      <x:c r="K311" s="9" t="n">
        <x:v>172.08</x:v>
      </x:c>
      <x:c r="L311" s="8" t="n">
        <x:v>4.24</x:v>
      </x:c>
      <x:c r="M311" s="8"/>
      <x:c r="N311" s="8"/>
      <x:c r="O311" s="2" t="n">
        <x:v>1</x:v>
      </x:c>
      <x:c r="P311" s="10" t="n">
        <x:v>46143</x:v>
      </x:c>
      <x:c r="Q311" s="10" t="n">
        <x:v>45810</x:v>
      </x:c>
      <x:c r="R311" s="2" t="str">
        <x:v>Same-product valuation: per 100</x:v>
      </x:c>
      <x:c r="S311" s="2" t="str">
        <x:v>Chris PVC Coil priced product</x:v>
      </x:c>
      <x:c r="T311" s="15" t="n">
        <x:f>H311/J311</x:f>
        <x:v>0.0478</x:v>
      </x:c>
      <x:c r="U311" s="15" t="n">
        <x:f>IF(A311="WIRE",T311,IF(O311=1,I311*(1+IF(A311="POUC",Summary!$E$7,Summary!$K$7))/J311,"n.a."))</x:f>
        <x:v>0.046852</x:v>
      </x:c>
      <x:c r="V311" s="12" t="n">
        <x:f>SUM('PO detail'!$T$1449:$T$1449)</x:f>
        <x:v>3600</x:v>
      </x:c>
      <x:c r="W311" s="12" t="n">
        <x:f>SUMIFS('PO detail'!$T$1449:$T$1449,'PO detail'!$Q$1449:$Q$1449,"Baseline PO cost")</x:f>
        <x:v>3600</x:v>
      </x:c>
      <x:c r="X311" s="12" t="n">
        <x:f>SUMIFS('PO detail'!$T$1449:$T$1449,'PO detail'!$Q$1449:$Q$1449,"Higher PO cost")</x:f>
        <x:v>0</x:v>
      </x:c>
      <x:c r="Y311" s="12" t="n">
        <x:f>E311-W311-X311</x:f>
        <x:v>0</x:v>
      </x:c>
      <x:c r="Z311" s="16" t="n">
        <x:f>E311*T311</x:f>
        <x:v>172.08</x:v>
      </x:c>
      <x:c r="AA311" s="16" t="n">
        <x:f>W311*T311</x:f>
        <x:v>172.08</x:v>
      </x:c>
      <x:c r="AB311" s="16" t="n">
        <x:f>X311*T311</x:f>
        <x:v>0</x:v>
      </x:c>
      <x:c r="AC311" s="16" t="n">
        <x:f>Y311*T311</x:f>
        <x:v>0</x:v>
      </x:c>
      <x:c r="AD311" s="16" t="n">
        <x:f>K311-Z311</x:f>
        <x:v>0</x:v>
      </x:c>
      <x:c r="AE311" s="16" t="n">
        <x:f>IF(ISNUMBER(U311),E311*(U311-T311),"n.a.")</x:f>
        <x:v>-3.412800000000016</x:v>
      </x:c>
      <x:c r="AF311" s="12" t="n">
        <x:f>G311-SUM('PO detail'!$U$1449:$U$1449)</x:f>
        <x:v>0</x:v>
      </x:c>
      <x:c r="AG311" s="16" t="n">
        <x:f>IF(ISNUMBER(U311),0,Z311)</x:f>
        <x:v>0</x:v>
      </x:c>
      <x:c r="AH311" s="17" t="str">
        <x:f>IF(AND(A311="WIRE",ISNUMBER(N311)),H311-N311,"n.a.")</x:f>
        <x:v>n.a.</x:v>
      </x:c>
    </x:row>
    <x:row r="312" ht="22" customHeight="1">
      <x:c r="A312" s="2" t="str">
        <x:v>COIL</x:v>
      </x:c>
      <x:c r="B312" s="2" t="str">
        <x:v>10</x:v>
      </x:c>
      <x:c r="C312" s="2" t="str">
        <x:v>9NAV12-4</x:v>
      </x:c>
      <x:c r="D312" s="2" t="str">
        <x:v>**PAY ACH** PVC SPIRAL SUPPLY</x:v>
      </x:c>
      <x:c r="E312" s="7" t="n">
        <x:v>3000</x:v>
      </x:c>
      <x:c r="F312" s="7" t="n">
        <x:v>575</x:v>
      </x:c>
      <x:c r="G312" s="7" t="n">
        <x:v>0</x:v>
      </x:c>
      <x:c r="H312" s="8" t="n">
        <x:v>4.78</x:v>
      </x:c>
      <x:c r="I312" s="8" t="n">
        <x:v>4.24</x:v>
      </x:c>
      <x:c r="J312" s="2" t="n">
        <x:v>100</x:v>
      </x:c>
      <x:c r="K312" s="9" t="n">
        <x:v>143.4</x:v>
      </x:c>
      <x:c r="L312" s="8" t="n">
        <x:v>4.24</x:v>
      </x:c>
      <x:c r="M312" s="8"/>
      <x:c r="N312" s="8"/>
      <x:c r="O312" s="2" t="n">
        <x:v>1</x:v>
      </x:c>
      <x:c r="P312" s="10" t="n">
        <x:v>46143</x:v>
      </x:c>
      <x:c r="Q312" s="10" t="n">
        <x:v>45810</x:v>
      </x:c>
      <x:c r="R312" s="2" t="str">
        <x:v>Same-product valuation: per 100</x:v>
      </x:c>
      <x:c r="S312" s="2" t="str">
        <x:v>Chris PVC Coil priced product</x:v>
      </x:c>
      <x:c r="T312" s="15" t="n">
        <x:f>H312/J312</x:f>
        <x:v>0.0478</x:v>
      </x:c>
      <x:c r="U312" s="15" t="n">
        <x:f>IF(A312="WIRE",T312,IF(O312=1,I312*(1+IF(A312="POUC",Summary!$E$7,Summary!$K$7))/J312,"n.a."))</x:f>
        <x:v>0.046852</x:v>
      </x:c>
      <x:c r="V312" s="12" t="n">
        <x:f>SUM('PO detail'!$T$582:$T$583)</x:f>
        <x:v>3000</x:v>
      </x:c>
      <x:c r="W312" s="12" t="n">
        <x:f>SUMIFS('PO detail'!$T$582:$T$583,'PO detail'!$Q$582:$Q$583,"Baseline PO cost")</x:f>
        <x:v>3000</x:v>
      </x:c>
      <x:c r="X312" s="12" t="n">
        <x:f>SUMIFS('PO detail'!$T$582:$T$583,'PO detail'!$Q$582:$Q$583,"Higher PO cost")</x:f>
        <x:v>0</x:v>
      </x:c>
      <x:c r="Y312" s="12" t="n">
        <x:f>E312-W312-X312</x:f>
        <x:v>0</x:v>
      </x:c>
      <x:c r="Z312" s="16" t="n">
        <x:f>E312*T312</x:f>
        <x:v>143.4</x:v>
      </x:c>
      <x:c r="AA312" s="16" t="n">
        <x:f>W312*T312</x:f>
        <x:v>143.4</x:v>
      </x:c>
      <x:c r="AB312" s="16" t="n">
        <x:f>X312*T312</x:f>
        <x:v>0</x:v>
      </x:c>
      <x:c r="AC312" s="16" t="n">
        <x:f>Y312*T312</x:f>
        <x:v>0</x:v>
      </x:c>
      <x:c r="AD312" s="16" t="n">
        <x:f>K312-Z312</x:f>
        <x:v>0</x:v>
      </x:c>
      <x:c r="AE312" s="16" t="n">
        <x:f>IF(ISNUMBER(U312),E312*(U312-T312),"n.a.")</x:f>
        <x:v>-2.844000000000013</x:v>
      </x:c>
      <x:c r="AF312" s="12" t="n">
        <x:f>G312-SUM('PO detail'!$U$582:$U$583)</x:f>
        <x:v>0</x:v>
      </x:c>
      <x:c r="AG312" s="16" t="n">
        <x:f>IF(ISNUMBER(U312),0,Z312)</x:f>
        <x:v>0</x:v>
      </x:c>
      <x:c r="AH312" s="17" t="str">
        <x:f>IF(AND(A312="WIRE",ISNUMBER(N312)),H312-N312,"n.a.")</x:f>
        <x:v>n.a.</x:v>
      </x:c>
    </x:row>
    <x:row r="313" ht="22" customHeight="1">
      <x:c r="A313" s="2" t="str">
        <x:v>COIL</x:v>
      </x:c>
      <x:c r="B313" s="2" t="str">
        <x:v>30</x:v>
      </x:c>
      <x:c r="C313" s="2" t="str">
        <x:v>8NAV12-4</x:v>
      </x:c>
      <x:c r="D313" s="2" t="str">
        <x:v>**PAY ACH** PVC SPIRAL SUPPLY</x:v>
      </x:c>
      <x:c r="E313" s="7" t="n">
        <x:v>2200</x:v>
      </x:c>
      <x:c r="F313" s="7" t="n">
        <x:v>575</x:v>
      </x:c>
      <x:c r="G313" s="7" t="n">
        <x:v>2500</x:v>
      </x:c>
      <x:c r="H313" s="8" t="n">
        <x:v>4.2</x:v>
      </x:c>
      <x:c r="I313" s="8" t="n">
        <x:v>3.73</x:v>
      </x:c>
      <x:c r="J313" s="2" t="n">
        <x:v>100</x:v>
      </x:c>
      <x:c r="K313" s="9" t="n">
        <x:v>92.4</x:v>
      </x:c>
      <x:c r="L313" s="8" t="n">
        <x:v>3.73</x:v>
      </x:c>
      <x:c r="M313" s="8"/>
      <x:c r="N313" s="8"/>
      <x:c r="O313" s="2" t="n">
        <x:v>1</x:v>
      </x:c>
      <x:c r="P313" s="10" t="n">
        <x:v>46143</x:v>
      </x:c>
      <x:c r="Q313" s="10" t="n">
        <x:v>45810</x:v>
      </x:c>
      <x:c r="R313" s="2" t="str">
        <x:v>Same-product valuation: per 100</x:v>
      </x:c>
      <x:c r="S313" s="2" t="str">
        <x:v>Chris PVC Coil priced product</x:v>
      </x:c>
      <x:c r="T313" s="15" t="n">
        <x:f>H313/J313</x:f>
        <x:v>0.042</x:v>
      </x:c>
      <x:c r="U313" s="15" t="n">
        <x:f>IF(A313="WIRE",T313,IF(O313=1,I313*(1+IF(A313="POUC",Summary!$E$7,Summary!$K$7))/J313,"n.a."))</x:f>
        <x:v>0.041216499999999996</x:v>
      </x:c>
      <x:c r="V313" s="12" t="n">
        <x:f>SUM('PO detail'!$T$976:$T$978)</x:f>
        <x:v>2200</x:v>
      </x:c>
      <x:c r="W313" s="12" t="n">
        <x:f>SUMIFS('PO detail'!$T$976:$T$978,'PO detail'!$Q$976:$Q$978,"Baseline PO cost")</x:f>
        <x:v>2200</x:v>
      </x:c>
      <x:c r="X313" s="12" t="n">
        <x:f>SUMIFS('PO detail'!$T$976:$T$978,'PO detail'!$Q$976:$Q$978,"Higher PO cost")</x:f>
        <x:v>0</x:v>
      </x:c>
      <x:c r="Y313" s="12" t="n">
        <x:f>E313-W313-X313</x:f>
        <x:v>0</x:v>
      </x:c>
      <x:c r="Z313" s="16" t="n">
        <x:f>E313*T313</x:f>
        <x:v>92.4</x:v>
      </x:c>
      <x:c r="AA313" s="16" t="n">
        <x:f>W313*T313</x:f>
        <x:v>92.4</x:v>
      </x:c>
      <x:c r="AB313" s="16" t="n">
        <x:f>X313*T313</x:f>
        <x:v>0</x:v>
      </x:c>
      <x:c r="AC313" s="16" t="n">
        <x:f>Y313*T313</x:f>
        <x:v>0</x:v>
      </x:c>
      <x:c r="AD313" s="16" t="n">
        <x:f>K313-Z313</x:f>
        <x:v>0</x:v>
      </x:c>
      <x:c r="AE313" s="16" t="n">
        <x:f>IF(ISNUMBER(U313),E313*(U313-T313),"n.a.")</x:f>
        <x:v>-1.7237000000000142</x:v>
      </x:c>
      <x:c r="AF313" s="12" t="n">
        <x:f>G313-SUM('PO detail'!$U$976:$U$978)</x:f>
        <x:v>0</x:v>
      </x:c>
      <x:c r="AG313" s="16" t="n">
        <x:f>IF(ISNUMBER(U313),0,Z313)</x:f>
        <x:v>0</x:v>
      </x:c>
      <x:c r="AH313" s="17" t="str">
        <x:f>IF(AND(A313="WIRE",ISNUMBER(N313)),H313-N313,"n.a.")</x:f>
        <x:v>n.a.</x:v>
      </x:c>
    </x:row>
    <x:row r="314" ht="22" customHeight="1">
      <x:c r="A314" s="2" t="str">
        <x:v>POUC</x:v>
      </x:c>
      <x:c r="B314" s="2" t="str">
        <x:v>60</x:v>
      </x:c>
      <x:c r="C314" s="2" t="str">
        <x:v>MEM10</x:v>
      </x:c>
      <x:c r="D314" s="2" t="str">
        <x:v>LAMITEK USA, INC.</x:v>
      </x:c>
      <x:c r="E314" s="7" t="n">
        <x:v>0</x:v>
      </x:c>
      <x:c r="F314" s="7" t="n">
        <x:v>566.67</x:v>
      </x:c>
      <x:c r="G314" s="7" t="n">
        <x:v>8000</x:v>
      </x:c>
      <x:c r="H314" s="8" t="n">
        <x:v>2.2</x:v>
      </x:c>
      <x:c r="I314" s="8" t="n">
        <x:v>1.46</x:v>
      </x:c>
      <x:c r="J314" s="2" t="n">
        <x:v>100</x:v>
      </x:c>
      <x:c r="K314" s="9" t="n">
        <x:v>0</x:v>
      </x:c>
      <x:c r="L314" s="8" t="n">
        <x:v>1.3</x:v>
      </x:c>
      <x:c r="M314" s="8" t="n">
        <x:v>1.4560000000000002</x:v>
      </x:c>
      <x:c r="N314" s="8"/>
      <x:c r="O314" s="2" t="n">
        <x:v>1</x:v>
      </x:c>
      <x:c r="P314" s="10" t="n">
        <x:v>45902</x:v>
      </x:c>
      <x:c r="Q314" s="10" t="n">
        <x:v>46148</x:v>
      </x:c>
      <x:c r="R314" s="2" t="str">
        <x:v>Same-product valuation: per 100</x:v>
      </x:c>
      <x:c r="S314" s="2" t="str">
        <x:v>Chris Lamitek Pouches priced product</x:v>
      </x:c>
      <x:c r="T314" s="15" t="n">
        <x:f>H314/J314</x:f>
        <x:v>0.022000000000000002</x:v>
      </x:c>
      <x:c r="U314" s="15" t="n">
        <x:f>IF(A314="WIRE",T314,IF(O314=1,I314*(1+IF(A314="POUC",Summary!$E$7,Summary!$K$7))/J314,"n.a."))</x:f>
        <x:v>0.024089999999999997</x:v>
      </x:c>
      <x:c r="V314" s="12" t="n">
        <x:f>SUM('PO detail'!$T$1807:$T$1807)</x:f>
        <x:v>0</x:v>
      </x:c>
      <x:c r="W314" s="12" t="n">
        <x:f>SUMIFS('PO detail'!$T$1807:$T$1807,'PO detail'!$Q$1807:$Q$1807,"Baseline PO cost")</x:f>
        <x:v>0</x:v>
      </x:c>
      <x:c r="X314" s="12" t="n">
        <x:f>SUMIFS('PO detail'!$T$1807:$T$1807,'PO detail'!$Q$1807:$Q$1807,"Higher PO cost")</x:f>
        <x:v>0</x:v>
      </x:c>
      <x:c r="Y314" s="12" t="n">
        <x:f>E314-W314-X314</x:f>
        <x:v>0</x:v>
      </x:c>
      <x:c r="Z314" s="16" t="n">
        <x:f>E314*T314</x:f>
        <x:v>0</x:v>
      </x:c>
      <x:c r="AA314" s="16" t="n">
        <x:f>W314*T314</x:f>
        <x:v>0</x:v>
      </x:c>
      <x:c r="AB314" s="16" t="n">
        <x:f>X314*T314</x:f>
        <x:v>0</x:v>
      </x:c>
      <x:c r="AC314" s="16" t="n">
        <x:f>Y314*T314</x:f>
        <x:v>0</x:v>
      </x:c>
      <x:c r="AD314" s="16" t="n">
        <x:f>K314-Z314</x:f>
        <x:v>0</x:v>
      </x:c>
      <x:c r="AE314" s="16" t="n">
        <x:f>IF(ISNUMBER(U314),E314*(U314-T314),"n.a.")</x:f>
        <x:v>0</x:v>
      </x:c>
      <x:c r="AF314" s="12" t="n">
        <x:f>G314-SUM('PO detail'!$U$1807:$U$1807)</x:f>
        <x:v>0</x:v>
      </x:c>
      <x:c r="AG314" s="16" t="n">
        <x:f>IF(ISNUMBER(U314),0,Z314)</x:f>
        <x:v>0</x:v>
      </x:c>
      <x:c r="AH314" s="17" t="str">
        <x:f>IF(AND(A314="WIRE",ISNUMBER(N314)),H314-N314,"n.a.")</x:f>
        <x:v>n.a.</x:v>
      </x:c>
    </x:row>
    <x:row r="315" ht="22" customHeight="1">
      <x:c r="A315" s="2" t="str">
        <x:v>POUC</x:v>
      </x:c>
      <x:c r="B315" s="2" t="str">
        <x:v>60</x:v>
      </x:c>
      <x:c r="C315" s="2" t="str">
        <x:v>RMEN7</x:v>
      </x:c>
      <x:c r="D315" s="2" t="str">
        <x:v>LAMITEK USA, INC.</x:v>
      </x:c>
      <x:c r="E315" s="7" t="n">
        <x:v>1800</x:v>
      </x:c>
      <x:c r="F315" s="7" t="n">
        <x:v>566.67</x:v>
      </x:c>
      <x:c r="G315" s="7" t="n">
        <x:v>3000</x:v>
      </x:c>
      <x:c r="H315" s="8" t="n">
        <x:v>18.67</x:v>
      </x:c>
      <x:c r="I315" s="8" t="n">
        <x:v>12.33</x:v>
      </x:c>
      <x:c r="J315" s="2" t="n">
        <x:v>100</x:v>
      </x:c>
      <x:c r="K315" s="9" t="n">
        <x:v>336.06</x:v>
      </x:c>
      <x:c r="L315" s="8" t="n">
        <x:v>11.01</x:v>
      </x:c>
      <x:c r="M315" s="8" t="n">
        <x:v>12.3312</x:v>
      </x:c>
      <x:c r="N315" s="8"/>
      <x:c r="O315" s="2" t="n">
        <x:v>1</x:v>
      </x:c>
      <x:c r="P315" s="10" t="n">
        <x:v>45902</x:v>
      </x:c>
      <x:c r="Q315" s="10" t="n">
        <x:v>46148</x:v>
      </x:c>
      <x:c r="R315" s="2" t="str">
        <x:v>Same-product valuation: per 100</x:v>
      </x:c>
      <x:c r="S315" s="2" t="str">
        <x:v>Chris Lamitek Pouches priced product</x:v>
      </x:c>
      <x:c r="T315" s="15" t="n">
        <x:f>H315/J315</x:f>
        <x:v>0.1867</x:v>
      </x:c>
      <x:c r="U315" s="15" t="n">
        <x:f>IF(A315="WIRE",T315,IF(O315=1,I315*(1+IF(A315="POUC",Summary!$E$7,Summary!$K$7))/J315,"n.a."))</x:f>
        <x:v>0.203445</x:v>
      </x:c>
      <x:c r="V315" s="12" t="n">
        <x:f>SUM('PO detail'!$T$1841:$T$1844)</x:f>
        <x:v>1800</x:v>
      </x:c>
      <x:c r="W315" s="12" t="n">
        <x:f>SUMIFS('PO detail'!$T$1841:$T$1844,'PO detail'!$Q$1841:$Q$1844,"Baseline PO cost")</x:f>
        <x:v>1800</x:v>
      </x:c>
      <x:c r="X315" s="12" t="n">
        <x:f>SUMIFS('PO detail'!$T$1841:$T$1844,'PO detail'!$Q$1841:$Q$1844,"Higher PO cost")</x:f>
        <x:v>0</x:v>
      </x:c>
      <x:c r="Y315" s="12" t="n">
        <x:f>E315-W315-X315</x:f>
        <x:v>0</x:v>
      </x:c>
      <x:c r="Z315" s="16" t="n">
        <x:f>E315*T315</x:f>
        <x:v>336.06</x:v>
      </x:c>
      <x:c r="AA315" s="16" t="n">
        <x:f>W315*T315</x:f>
        <x:v>336.06</x:v>
      </x:c>
      <x:c r="AB315" s="16" t="n">
        <x:f>X315*T315</x:f>
        <x:v>0</x:v>
      </x:c>
      <x:c r="AC315" s="16" t="n">
        <x:f>Y315*T315</x:f>
        <x:v>0</x:v>
      </x:c>
      <x:c r="AD315" s="16" t="n">
        <x:f>K315-Z315</x:f>
        <x:v>0</x:v>
      </x:c>
      <x:c r="AE315" s="16" t="n">
        <x:f>IF(ISNUMBER(U315),E315*(U315-T315),"n.a.")</x:f>
        <x:v>30.140999999999966</x:v>
      </x:c>
      <x:c r="AF315" s="12" t="n">
        <x:f>G315-SUM('PO detail'!$U$1841:$U$1844)</x:f>
        <x:v>1800</x:v>
      </x:c>
      <x:c r="AG315" s="16" t="n">
        <x:f>IF(ISNUMBER(U315),0,Z315)</x:f>
        <x:v>0</x:v>
      </x:c>
      <x:c r="AH315" s="17" t="str">
        <x:f>IF(AND(A315="WIRE",ISNUMBER(N315)),H315-N315,"n.a.")</x:f>
        <x:v>n.a.</x:v>
      </x:c>
    </x:row>
    <x:row r="316" ht="22" customHeight="1">
      <x:c r="A316" s="2" t="str">
        <x:v>COIL</x:v>
      </x:c>
      <x:c r="B316" s="2" t="str">
        <x:v>10</x:v>
      </x:c>
      <x:c r="C316" s="2" t="str">
        <x:v>16NAV12-4</x:v>
      </x:c>
      <x:c r="D316" s="2" t="str">
        <x:v>**PAY ACH** PVC SPIRAL SUPPLY</x:v>
      </x:c>
      <x:c r="E316" s="7" t="n">
        <x:v>3200</x:v>
      </x:c>
      <x:c r="F316" s="7" t="n">
        <x:v>558.33</x:v>
      </x:c>
      <x:c r="G316" s="7" t="n">
        <x:v>0</x:v>
      </x:c>
      <x:c r="H316" s="8" t="n">
        <x:v>11.23</x:v>
      </x:c>
      <x:c r="I316" s="8" t="n">
        <x:v>9.95</x:v>
      </x:c>
      <x:c r="J316" s="2" t="n">
        <x:v>100</x:v>
      </x:c>
      <x:c r="K316" s="9" t="n">
        <x:v>359.36</x:v>
      </x:c>
      <x:c r="L316" s="8" t="n">
        <x:v>9.95</x:v>
      </x:c>
      <x:c r="M316" s="8"/>
      <x:c r="N316" s="8"/>
      <x:c r="O316" s="2" t="n">
        <x:v>1</x:v>
      </x:c>
      <x:c r="P316" s="10" t="n">
        <x:v>46143</x:v>
      </x:c>
      <x:c r="Q316" s="10" t="n">
        <x:v>45810</x:v>
      </x:c>
      <x:c r="R316" s="2" t="str">
        <x:v>Same-product valuation: per 100</x:v>
      </x:c>
      <x:c r="S316" s="2" t="str">
        <x:v>Chris PVC Coil priced product</x:v>
      </x:c>
      <x:c r="T316" s="15" t="n">
        <x:f>H316/J316</x:f>
        <x:v>0.11230000000000001</x:v>
      </x:c>
      <x:c r="U316" s="15" t="n">
        <x:f>IF(A316="WIRE",T316,IF(O316=1,I316*(1+IF(A316="POUC",Summary!$E$7,Summary!$K$7))/J316,"n.a."))</x:f>
        <x:v>0.1099475</x:v>
      </x:c>
      <x:c r="V316" s="12" t="n">
        <x:f>SUM('PO detail'!$T$220:$T$224)</x:f>
        <x:v>3200</x:v>
      </x:c>
      <x:c r="W316" s="12" t="n">
        <x:f>SUMIFS('PO detail'!$T$220:$T$224,'PO detail'!$Q$220:$Q$224,"Baseline PO cost")</x:f>
        <x:v>3200</x:v>
      </x:c>
      <x:c r="X316" s="12" t="n">
        <x:f>SUMIFS('PO detail'!$T$220:$T$224,'PO detail'!$Q$220:$Q$224,"Higher PO cost")</x:f>
        <x:v>0</x:v>
      </x:c>
      <x:c r="Y316" s="12" t="n">
        <x:f>E316-W316-X316</x:f>
        <x:v>0</x:v>
      </x:c>
      <x:c r="Z316" s="16" t="n">
        <x:f>E316*T316</x:f>
        <x:v>359.36</x:v>
      </x:c>
      <x:c r="AA316" s="16" t="n">
        <x:f>W316*T316</x:f>
        <x:v>359.36</x:v>
      </x:c>
      <x:c r="AB316" s="16" t="n">
        <x:f>X316*T316</x:f>
        <x:v>0</x:v>
      </x:c>
      <x:c r="AC316" s="16" t="n">
        <x:f>Y316*T316</x:f>
        <x:v>0</x:v>
      </x:c>
      <x:c r="AD316" s="16" t="n">
        <x:f>K316-Z316</x:f>
        <x:v>0</x:v>
      </x:c>
      <x:c r="AE316" s="16" t="n">
        <x:f>IF(ISNUMBER(U316),E316*(U316-T316),"n.a.")</x:f>
        <x:v>-7.528000000000024</x:v>
      </x:c>
      <x:c r="AF316" s="12" t="n">
        <x:f>G316-SUM('PO detail'!$U$220:$U$224)</x:f>
        <x:v>0</x:v>
      </x:c>
      <x:c r="AG316" s="16" t="n">
        <x:f>IF(ISNUMBER(U316),0,Z316)</x:f>
        <x:v>0</x:v>
      </x:c>
      <x:c r="AH316" s="17" t="str">
        <x:f>IF(AND(A316="WIRE",ISNUMBER(N316)),H316-N316,"n.a.")</x:f>
        <x:v>n.a.</x:v>
      </x:c>
    </x:row>
    <x:row r="317" ht="22" customHeight="1">
      <x:c r="A317" s="2" t="str">
        <x:v>COIL</x:v>
      </x:c>
      <x:c r="B317" s="2" t="str">
        <x:v>10</x:v>
      </x:c>
      <x:c r="C317" s="2" t="str">
        <x:v>20NAV12-4</x:v>
      </x:c>
      <x:c r="D317" s="2" t="str">
        <x:v>**PAY ACH** PVC SPIRAL SUPPLY</x:v>
      </x:c>
      <x:c r="E317" s="7" t="n">
        <x:v>2600</x:v>
      </x:c>
      <x:c r="F317" s="7" t="n">
        <x:v>558.33</x:v>
      </x:c>
      <x:c r="G317" s="7" t="n">
        <x:v>0</x:v>
      </x:c>
      <x:c r="H317" s="8" t="n">
        <x:v>15.67</x:v>
      </x:c>
      <x:c r="I317" s="8" t="n">
        <x:v>13.89</x:v>
      </x:c>
      <x:c r="J317" s="2" t="n">
        <x:v>100</x:v>
      </x:c>
      <x:c r="K317" s="9" t="n">
        <x:v>407.42</x:v>
      </x:c>
      <x:c r="L317" s="8" t="n">
        <x:v>13.89</x:v>
      </x:c>
      <x:c r="M317" s="8"/>
      <x:c r="N317" s="8"/>
      <x:c r="O317" s="2" t="n">
        <x:v>1</x:v>
      </x:c>
      <x:c r="P317" s="10" t="n">
        <x:v>46143</x:v>
      </x:c>
      <x:c r="Q317" s="10" t="n">
        <x:v>45810</x:v>
      </x:c>
      <x:c r="R317" s="2" t="str">
        <x:v>Same-product valuation: per 100</x:v>
      </x:c>
      <x:c r="S317" s="2" t="str">
        <x:v>Chris PVC Coil priced product</x:v>
      </x:c>
      <x:c r="T317" s="15" t="n">
        <x:f>H317/J317</x:f>
        <x:v>0.1567</x:v>
      </x:c>
      <x:c r="U317" s="15" t="n">
        <x:f>IF(A317="WIRE",T317,IF(O317=1,I317*(1+IF(A317="POUC",Summary!$E$7,Summary!$K$7))/J317,"n.a."))</x:f>
        <x:v>0.1534845</x:v>
      </x:c>
      <x:c r="V317" s="12" t="n">
        <x:f>SUM('PO detail'!$T$295:$T$295)</x:f>
        <x:v>2600</x:v>
      </x:c>
      <x:c r="W317" s="12" t="n">
        <x:f>SUMIFS('PO detail'!$T$295:$T$295,'PO detail'!$Q$295:$Q$295,"Baseline PO cost")</x:f>
        <x:v>2600</x:v>
      </x:c>
      <x:c r="X317" s="12" t="n">
        <x:f>SUMIFS('PO detail'!$T$295:$T$295,'PO detail'!$Q$295:$Q$295,"Higher PO cost")</x:f>
        <x:v>0</x:v>
      </x:c>
      <x:c r="Y317" s="12" t="n">
        <x:f>E317-W317-X317</x:f>
        <x:v>0</x:v>
      </x:c>
      <x:c r="Z317" s="16" t="n">
        <x:f>E317*T317</x:f>
        <x:v>407.42</x:v>
      </x:c>
      <x:c r="AA317" s="16" t="n">
        <x:f>W317*T317</x:f>
        <x:v>407.42</x:v>
      </x:c>
      <x:c r="AB317" s="16" t="n">
        <x:f>X317*T317</x:f>
        <x:v>0</x:v>
      </x:c>
      <x:c r="AC317" s="16" t="n">
        <x:f>Y317*T317</x:f>
        <x:v>0</x:v>
      </x:c>
      <x:c r="AD317" s="16" t="n">
        <x:f>K317-Z317</x:f>
        <x:v>0</x:v>
      </x:c>
      <x:c r="AE317" s="16" t="n">
        <x:f>IF(ISNUMBER(U317),E317*(U317-T317),"n.a.")</x:f>
        <x:v>-8.360300000000025</x:v>
      </x:c>
      <x:c r="AF317" s="12" t="n">
        <x:f>G317-SUM('PO detail'!$U$295:$U$295)</x:f>
        <x:v>0</x:v>
      </x:c>
      <x:c r="AG317" s="16" t="n">
        <x:f>IF(ISNUMBER(U317),0,Z317)</x:f>
        <x:v>0</x:v>
      </x:c>
      <x:c r="AH317" s="17" t="str">
        <x:f>IF(AND(A317="WIRE",ISNUMBER(N317)),H317-N317,"n.a.")</x:f>
        <x:v>n.a.</x:v>
      </x:c>
    </x:row>
    <x:row r="318" ht="22" customHeight="1">
      <x:c r="A318" s="2" t="str">
        <x:v>COIL</x:v>
      </x:c>
      <x:c r="B318" s="2" t="str">
        <x:v>10</x:v>
      </x:c>
      <x:c r="C318" s="2" t="str">
        <x:v>6CLR12-4</x:v>
      </x:c>
      <x:c r="D318" s="2" t="str">
        <x:v>**PAY ACH** PVC SPIRAL SUPPLY</x:v>
      </x:c>
      <x:c r="E318" s="7" t="n">
        <x:v>2200</x:v>
      </x:c>
      <x:c r="F318" s="7" t="n">
        <x:v>558.33</x:v>
      </x:c>
      <x:c r="G318" s="7" t="n">
        <x:v>0</x:v>
      </x:c>
      <x:c r="H318" s="8" t="n">
        <x:v>3.65</x:v>
      </x:c>
      <x:c r="I318" s="8" t="n">
        <x:v>3.23</x:v>
      </x:c>
      <x:c r="J318" s="2" t="n">
        <x:v>100</x:v>
      </x:c>
      <x:c r="K318" s="9" t="n">
        <x:v>80.3</x:v>
      </x:c>
      <x:c r="L318" s="8" t="n">
        <x:v>3.23</x:v>
      </x:c>
      <x:c r="M318" s="8"/>
      <x:c r="N318" s="8"/>
      <x:c r="O318" s="2" t="n">
        <x:v>1</x:v>
      </x:c>
      <x:c r="P318" s="10" t="n">
        <x:v>46143</x:v>
      </x:c>
      <x:c r="Q318" s="10" t="n">
        <x:v>45810</x:v>
      </x:c>
      <x:c r="R318" s="2" t="str">
        <x:v>Same-product valuation: per 100</x:v>
      </x:c>
      <x:c r="S318" s="2" t="str">
        <x:v>Chris PVC Coil priced product</x:v>
      </x:c>
      <x:c r="T318" s="15" t="n">
        <x:f>H318/J318</x:f>
        <x:v>0.0365</x:v>
      </x:c>
      <x:c r="U318" s="15" t="n">
        <x:f>IF(A318="WIRE",T318,IF(O318=1,I318*(1+IF(A318="POUC",Summary!$E$7,Summary!$K$7))/J318,"n.a."))</x:f>
        <x:v>0.0356915</x:v>
      </x:c>
      <x:c r="V318" s="12" t="n">
        <x:f>SUM('PO detail'!$T$458:$T$458)</x:f>
        <x:v>2200</x:v>
      </x:c>
      <x:c r="W318" s="12" t="n">
        <x:f>SUMIFS('PO detail'!$T$458:$T$458,'PO detail'!$Q$458:$Q$458,"Baseline PO cost")</x:f>
        <x:v>2200</x:v>
      </x:c>
      <x:c r="X318" s="12" t="n">
        <x:f>SUMIFS('PO detail'!$T$458:$T$458,'PO detail'!$Q$458:$Q$458,"Higher PO cost")</x:f>
        <x:v>0</x:v>
      </x:c>
      <x:c r="Y318" s="12" t="n">
        <x:f>E318-W318-X318</x:f>
        <x:v>0</x:v>
      </x:c>
      <x:c r="Z318" s="16" t="n">
        <x:f>E318*T318</x:f>
        <x:v>80.3</x:v>
      </x:c>
      <x:c r="AA318" s="16" t="n">
        <x:f>W318*T318</x:f>
        <x:v>80.3</x:v>
      </x:c>
      <x:c r="AB318" s="16" t="n">
        <x:f>X318*T318</x:f>
        <x:v>0</x:v>
      </x:c>
      <x:c r="AC318" s="16" t="n">
        <x:f>Y318*T318</x:f>
        <x:v>0</x:v>
      </x:c>
      <x:c r="AD318" s="16" t="n">
        <x:f>K318-Z318</x:f>
        <x:v>0</x:v>
      </x:c>
      <x:c r="AE318" s="16" t="n">
        <x:f>IF(ISNUMBER(U318),E318*(U318-T318),"n.a.")</x:f>
        <x:v>-1.7786999999999928</x:v>
      </x:c>
      <x:c r="AF318" s="12" t="n">
        <x:f>G318-SUM('PO detail'!$U$458:$U$458)</x:f>
        <x:v>0</x:v>
      </x:c>
      <x:c r="AG318" s="16" t="n">
        <x:f>IF(ISNUMBER(U318),0,Z318)</x:f>
        <x:v>0</x:v>
      </x:c>
      <x:c r="AH318" s="17" t="str">
        <x:f>IF(AND(A318="WIRE",ISNUMBER(N318)),H318-N318,"n.a.")</x:f>
        <x:v>n.a.</x:v>
      </x:c>
    </x:row>
    <x:row r="319" ht="22" customHeight="1">
      <x:c r="A319" s="2" t="str">
        <x:v>COIL</x:v>
      </x:c>
      <x:c r="B319" s="2" t="str">
        <x:v>30</x:v>
      </x:c>
      <x:c r="C319" s="2" t="str">
        <x:v>6CLR12-4</x:v>
      </x:c>
      <x:c r="D319" s="2" t="str">
        <x:v>**PAY ACH** PVC SPIRAL SUPPLY</x:v>
      </x:c>
      <x:c r="E319" s="7" t="n">
        <x:v>8300</x:v>
      </x:c>
      <x:c r="F319" s="7" t="n">
        <x:v>558.33</x:v>
      </x:c>
      <x:c r="G319" s="7" t="n">
        <x:v>0</x:v>
      </x:c>
      <x:c r="H319" s="8" t="n">
        <x:v>3.65</x:v>
      </x:c>
      <x:c r="I319" s="8" t="n">
        <x:v>3.23</x:v>
      </x:c>
      <x:c r="J319" s="2" t="n">
        <x:v>100</x:v>
      </x:c>
      <x:c r="K319" s="9" t="n">
        <x:v>302.95</x:v>
      </x:c>
      <x:c r="L319" s="8" t="n">
        <x:v>3.23</x:v>
      </x:c>
      <x:c r="M319" s="8"/>
      <x:c r="N319" s="8"/>
      <x:c r="O319" s="2" t="n">
        <x:v>1</x:v>
      </x:c>
      <x:c r="P319" s="10" t="n">
        <x:v>46143</x:v>
      </x:c>
      <x:c r="Q319" s="10" t="n">
        <x:v>45810</x:v>
      </x:c>
      <x:c r="R319" s="2" t="str">
        <x:v>Same-product valuation: per 100</x:v>
      </x:c>
      <x:c r="S319" s="2" t="str">
        <x:v>Chris PVC Coil priced product</x:v>
      </x:c>
      <x:c r="T319" s="15" t="n">
        <x:f>H319/J319</x:f>
        <x:v>0.0365</x:v>
      </x:c>
      <x:c r="U319" s="15" t="n">
        <x:f>IF(A319="WIRE",T319,IF(O319=1,I319*(1+IF(A319="POUC",Summary!$E$7,Summary!$K$7))/J319,"n.a."))</x:f>
        <x:v>0.0356915</x:v>
      </x:c>
      <x:c r="V319" s="12" t="n">
        <x:f>SUM('PO detail'!$T$938:$T$939)</x:f>
        <x:v>8300</x:v>
      </x:c>
      <x:c r="W319" s="12" t="n">
        <x:f>SUMIFS('PO detail'!$T$938:$T$939,'PO detail'!$Q$938:$Q$939,"Baseline PO cost")</x:f>
        <x:v>8300</x:v>
      </x:c>
      <x:c r="X319" s="12" t="n">
        <x:f>SUMIFS('PO detail'!$T$938:$T$939,'PO detail'!$Q$938:$Q$939,"Higher PO cost")</x:f>
        <x:v>0</x:v>
      </x:c>
      <x:c r="Y319" s="12" t="n">
        <x:f>E319-W319-X319</x:f>
        <x:v>0</x:v>
      </x:c>
      <x:c r="Z319" s="16" t="n">
        <x:f>E319*T319</x:f>
        <x:v>302.95</x:v>
      </x:c>
      <x:c r="AA319" s="16" t="n">
        <x:f>W319*T319</x:f>
        <x:v>302.95</x:v>
      </x:c>
      <x:c r="AB319" s="16" t="n">
        <x:f>X319*T319</x:f>
        <x:v>0</x:v>
      </x:c>
      <x:c r="AC319" s="16" t="n">
        <x:f>Y319*T319</x:f>
        <x:v>0</x:v>
      </x:c>
      <x:c r="AD319" s="16" t="n">
        <x:f>K319-Z319</x:f>
        <x:v>0</x:v>
      </x:c>
      <x:c r="AE319" s="16" t="n">
        <x:f>IF(ISNUMBER(U319),E319*(U319-T319),"n.a.")</x:f>
        <x:v>-6.710549999999973</x:v>
      </x:c>
      <x:c r="AF319" s="12" t="n">
        <x:f>G319-SUM('PO detail'!$U$938:$U$939)</x:f>
        <x:v>0</x:v>
      </x:c>
      <x:c r="AG319" s="16" t="n">
        <x:f>IF(ISNUMBER(U319),0,Z319)</x:f>
        <x:v>0</x:v>
      </x:c>
      <x:c r="AH319" s="17" t="str">
        <x:f>IF(AND(A319="WIRE",ISNUMBER(N319)),H319-N319,"n.a.")</x:f>
        <x:v>n.a.</x:v>
      </x:c>
    </x:row>
    <x:row r="320" ht="22" customHeight="1">
      <x:c r="A320" s="2" t="str">
        <x:v>POUC</x:v>
      </x:c>
      <x:c r="B320" s="2" t="str">
        <x:v>10</x:v>
      </x:c>
      <x:c r="C320" s="2" t="str">
        <x:v>PRC5</x:v>
      </x:c>
      <x:c r="D320" s="2" t="str">
        <x:v>LAMITEK USA, INC.</x:v>
      </x:c>
      <x:c r="E320" s="7" t="n">
        <x:v>9900</x:v>
      </x:c>
      <x:c r="F320" s="7" t="n">
        <x:v>558.33</x:v>
      </x:c>
      <x:c r="G320" s="7" t="n">
        <x:v>0</x:v>
      </x:c>
      <x:c r="H320" s="8" t="n">
        <x:v>0.98</x:v>
      </x:c>
      <x:c r="I320" s="8" t="n">
        <x:v>0.65</x:v>
      </x:c>
      <x:c r="J320" s="2" t="n">
        <x:v>100</x:v>
      </x:c>
      <x:c r="K320" s="9" t="n">
        <x:v>97.02</x:v>
      </x:c>
      <x:c r="L320" s="8" t="n">
        <x:v>0.58</x:v>
      </x:c>
      <x:c r="M320" s="8" t="n">
        <x:v>0.6496000000000001</x:v>
      </x:c>
      <x:c r="N320" s="8"/>
      <x:c r="O320" s="2" t="n">
        <x:v>1</x:v>
      </x:c>
      <x:c r="P320" s="10" t="n">
        <x:v>45902</x:v>
      </x:c>
      <x:c r="Q320" s="10" t="n">
        <x:v>46148</x:v>
      </x:c>
      <x:c r="R320" s="2" t="str">
        <x:v>Same-product valuation: per 100</x:v>
      </x:c>
      <x:c r="S320" s="2" t="str">
        <x:v>Chris Lamitek Pouches priced product</x:v>
      </x:c>
      <x:c r="T320" s="15" t="n">
        <x:f>H320/J320</x:f>
        <x:v>0.0098</x:v>
      </x:c>
      <x:c r="U320" s="15" t="n">
        <x:f>IF(A320="WIRE",T320,IF(O320=1,I320*(1+IF(A320="POUC",Summary!$E$7,Summary!$K$7))/J320,"n.a."))</x:f>
        <x:v>0.010725</x:v>
      </x:c>
      <x:c r="V320" s="12" t="n">
        <x:f>SUM('PO detail'!$T$1584:$T$1584)</x:f>
        <x:v>9900</x:v>
      </x:c>
      <x:c r="W320" s="12" t="n">
        <x:f>SUMIFS('PO detail'!$T$1584:$T$1584,'PO detail'!$Q$1584:$Q$1584,"Baseline PO cost")</x:f>
        <x:v>9900</x:v>
      </x:c>
      <x:c r="X320" s="12" t="n">
        <x:f>SUMIFS('PO detail'!$T$1584:$T$1584,'PO detail'!$Q$1584:$Q$1584,"Higher PO cost")</x:f>
        <x:v>0</x:v>
      </x:c>
      <x:c r="Y320" s="12" t="n">
        <x:f>E320-W320-X320</x:f>
        <x:v>0</x:v>
      </x:c>
      <x:c r="Z320" s="16" t="n">
        <x:f>E320*T320</x:f>
        <x:v>97.02</x:v>
      </x:c>
      <x:c r="AA320" s="16" t="n">
        <x:f>W320*T320</x:f>
        <x:v>97.02</x:v>
      </x:c>
      <x:c r="AB320" s="16" t="n">
        <x:f>X320*T320</x:f>
        <x:v>0</x:v>
      </x:c>
      <x:c r="AC320" s="16" t="n">
        <x:f>Y320*T320</x:f>
        <x:v>0</x:v>
      </x:c>
      <x:c r="AD320" s="16" t="n">
        <x:f>K320-Z320</x:f>
        <x:v>0</x:v>
      </x:c>
      <x:c r="AE320" s="16" t="n">
        <x:f>IF(ISNUMBER(U320),E320*(U320-T320),"n.a.")</x:f>
        <x:v>9.157500000000004</x:v>
      </x:c>
      <x:c r="AF320" s="12" t="n">
        <x:f>G320-SUM('PO detail'!$U$1584:$U$1584)</x:f>
        <x:v>0</x:v>
      </x:c>
      <x:c r="AG320" s="16" t="n">
        <x:f>IF(ISNUMBER(U320),0,Z320)</x:f>
        <x:v>0</x:v>
      </x:c>
      <x:c r="AH320" s="17" t="str">
        <x:f>IF(AND(A320="WIRE",ISNUMBER(N320)),H320-N320,"n.a.")</x:f>
        <x:v>n.a.</x:v>
      </x:c>
    </x:row>
    <x:row r="321" ht="22" customHeight="1">
      <x:c r="A321" s="2" t="str">
        <x:v>POUC</x:v>
      </x:c>
      <x:c r="B321" s="2" t="str">
        <x:v>30</x:v>
      </x:c>
      <x:c r="C321" s="2" t="str">
        <x:v>XLMEN3</x:v>
      </x:c>
      <x:c r="D321" s="2" t="str">
        <x:v>LAMITEK USA, INC.</x:v>
      </x:c>
      <x:c r="E321" s="7" t="n">
        <x:v>4700</x:v>
      </x:c>
      <x:c r="F321" s="7" t="n">
        <x:v>558.33</x:v>
      </x:c>
      <x:c r="G321" s="7" t="n">
        <x:v>1000</x:v>
      </x:c>
      <x:c r="H321" s="8" t="n">
        <x:v>9.78</x:v>
      </x:c>
      <x:c r="I321" s="8" t="n">
        <x:v>6.46</x:v>
      </x:c>
      <x:c r="J321" s="2" t="n">
        <x:v>100</x:v>
      </x:c>
      <x:c r="K321" s="9" t="n">
        <x:v>459.66</x:v>
      </x:c>
      <x:c r="L321" s="8" t="n">
        <x:v>5.77</x:v>
      </x:c>
      <x:c r="M321" s="8" t="n">
        <x:v>6.4624</x:v>
      </x:c>
      <x:c r="N321" s="8"/>
      <x:c r="O321" s="2" t="n">
        <x:v>1</x:v>
      </x:c>
      <x:c r="P321" s="10" t="n">
        <x:v>45902</x:v>
      </x:c>
      <x:c r="Q321" s="10" t="n">
        <x:v>46148</x:v>
      </x:c>
      <x:c r="R321" s="2" t="str">
        <x:v>Same-product valuation: per 100</x:v>
      </x:c>
      <x:c r="S321" s="2" t="str">
        <x:v>Chris Lamitek Pouches priced product</x:v>
      </x:c>
      <x:c r="T321" s="15" t="n">
        <x:f>H321/J321</x:f>
        <x:v>0.0978</x:v>
      </x:c>
      <x:c r="U321" s="15" t="n">
        <x:f>IF(A321="WIRE",T321,IF(O321=1,I321*(1+IF(A321="POUC",Summary!$E$7,Summary!$K$7))/J321,"n.a."))</x:f>
        <x:v>0.10658999999999999</x:v>
      </x:c>
      <x:c r="V321" s="12" t="n">
        <x:f>SUM('PO detail'!$T$1720:$T$1721)</x:f>
        <x:v>4700</x:v>
      </x:c>
      <x:c r="W321" s="12" t="n">
        <x:f>SUMIFS('PO detail'!$T$1720:$T$1721,'PO detail'!$Q$1720:$Q$1721,"Baseline PO cost")</x:f>
        <x:v>4700</x:v>
      </x:c>
      <x:c r="X321" s="12" t="n">
        <x:f>SUMIFS('PO detail'!$T$1720:$T$1721,'PO detail'!$Q$1720:$Q$1721,"Higher PO cost")</x:f>
        <x:v>0</x:v>
      </x:c>
      <x:c r="Y321" s="12" t="n">
        <x:f>E321-W321-X321</x:f>
        <x:v>0</x:v>
      </x:c>
      <x:c r="Z321" s="16" t="n">
        <x:f>E321*T321</x:f>
        <x:v>459.65999999999997</x:v>
      </x:c>
      <x:c r="AA321" s="16" t="n">
        <x:f>W321*T321</x:f>
        <x:v>459.65999999999997</x:v>
      </x:c>
      <x:c r="AB321" s="16" t="n">
        <x:f>X321*T321</x:f>
        <x:v>0</x:v>
      </x:c>
      <x:c r="AC321" s="16" t="n">
        <x:f>Y321*T321</x:f>
        <x:v>0</x:v>
      </x:c>
      <x:c r="AD321" s="16" t="n">
        <x:f>K321-Z321</x:f>
        <x:v>5.684341886080802e-14</x:v>
      </x:c>
      <x:c r="AE321" s="16" t="n">
        <x:f>IF(ISNUMBER(U321),E321*(U321-T321),"n.a.")</x:f>
        <x:v>41.31299999999997</x:v>
      </x:c>
      <x:c r="AF321" s="12" t="n">
        <x:f>G321-SUM('PO detail'!$U$1720:$U$1721)</x:f>
        <x:v>0</x:v>
      </x:c>
      <x:c r="AG321" s="16" t="n">
        <x:f>IF(ISNUMBER(U321),0,Z321)</x:f>
        <x:v>0</x:v>
      </x:c>
      <x:c r="AH321" s="17" t="str">
        <x:f>IF(AND(A321="WIRE",ISNUMBER(N321)),H321-N321,"n.a.")</x:f>
        <x:v>n.a.</x:v>
      </x:c>
    </x:row>
    <x:row r="322" ht="22" customHeight="1">
      <x:c r="A322" s="2" t="str">
        <x:v>POUC</x:v>
      </x:c>
      <x:c r="B322" s="2" t="str">
        <x:v>30</x:v>
      </x:c>
      <x:c r="C322" s="2" t="str">
        <x:v>SCH10</x:v>
      </x:c>
      <x:c r="D322" s="2" t="str">
        <x:v>LAMITEK USA, INC.</x:v>
      </x:c>
      <x:c r="E322" s="7" t="n">
        <x:v>6200</x:v>
      </x:c>
      <x:c r="F322" s="7" t="n">
        <x:v>541.67</x:v>
      </x:c>
      <x:c r="G322" s="7" t="n">
        <x:v>15000</x:v>
      </x:c>
      <x:c r="H322" s="8" t="n">
        <x:v>1.42</x:v>
      </x:c>
      <x:c r="I322" s="8" t="n">
        <x:v>0.94</x:v>
      </x:c>
      <x:c r="J322" s="2" t="n">
        <x:v>100</x:v>
      </x:c>
      <x:c r="K322" s="9" t="n">
        <x:v>88.04</x:v>
      </x:c>
      <x:c r="L322" s="8" t="n">
        <x:v>0.84</x:v>
      </x:c>
      <x:c r="M322" s="8" t="n">
        <x:v>0.9408000000000001</x:v>
      </x:c>
      <x:c r="N322" s="8"/>
      <x:c r="O322" s="2" t="n">
        <x:v>1</x:v>
      </x:c>
      <x:c r="P322" s="10" t="n">
        <x:v>45902</x:v>
      </x:c>
      <x:c r="Q322" s="10" t="n">
        <x:v>46148</x:v>
      </x:c>
      <x:c r="R322" s="2" t="str">
        <x:v>Same-product valuation: per 100</x:v>
      </x:c>
      <x:c r="S322" s="2" t="str">
        <x:v>Chris Lamitek Pouches priced product</x:v>
      </x:c>
      <x:c r="T322" s="15" t="n">
        <x:f>H322/J322</x:f>
        <x:v>0.014199999999999999</x:v>
      </x:c>
      <x:c r="U322" s="15" t="n">
        <x:f>IF(A322="WIRE",T322,IF(O322=1,I322*(1+IF(A322="POUC",Summary!$E$7,Summary!$K$7))/J322,"n.a."))</x:f>
        <x:v>0.01551</x:v>
      </x:c>
      <x:c r="V322" s="12" t="n">
        <x:f>SUM('PO detail'!$T$1706:$T$1706)</x:f>
        <x:v>0</x:v>
      </x:c>
      <x:c r="W322" s="12" t="n">
        <x:f>SUMIFS('PO detail'!$T$1706:$T$1706,'PO detail'!$Q$1706:$Q$1706,"Baseline PO cost")</x:f>
        <x:v>0</x:v>
      </x:c>
      <x:c r="X322" s="12" t="n">
        <x:f>SUMIFS('PO detail'!$T$1706:$T$1706,'PO detail'!$Q$1706:$Q$1706,"Higher PO cost")</x:f>
        <x:v>0</x:v>
      </x:c>
      <x:c r="Y322" s="12" t="n">
        <x:f>E322-W322-X322</x:f>
        <x:v>6200</x:v>
      </x:c>
      <x:c r="Z322" s="16" t="n">
        <x:f>E322*T322</x:f>
        <x:v>88.03999999999999</x:v>
      </x:c>
      <x:c r="AA322" s="16" t="n">
        <x:f>W322*T322</x:f>
        <x:v>0</x:v>
      </x:c>
      <x:c r="AB322" s="16" t="n">
        <x:f>X322*T322</x:f>
        <x:v>0</x:v>
      </x:c>
      <x:c r="AC322" s="16" t="n">
        <x:f>Y322*T322</x:f>
        <x:v>88.03999999999999</x:v>
      </x:c>
      <x:c r="AD322" s="16" t="n">
        <x:f>K322-Z322</x:f>
        <x:v>1.4210854715202004e-14</x:v>
      </x:c>
      <x:c r="AE322" s="16" t="n">
        <x:f>IF(ISNUMBER(U322),E322*(U322-T322),"n.a.")</x:f>
        <x:v>8.122000000000002</x:v>
      </x:c>
      <x:c r="AF322" s="12" t="n">
        <x:f>G322-SUM('PO detail'!$U$1706:$U$1706)</x:f>
        <x:v>0</x:v>
      </x:c>
      <x:c r="AG322" s="16" t="n">
        <x:f>IF(ISNUMBER(U322),0,Z322)</x:f>
        <x:v>0</x:v>
      </x:c>
      <x:c r="AH322" s="17" t="str">
        <x:f>IF(AND(A322="WIRE",ISNUMBER(N322)),H322-N322,"n.a.")</x:f>
        <x:v>n.a.</x:v>
      </x:c>
    </x:row>
    <x:row r="323" ht="22" customHeight="1">
      <x:c r="A323" s="2" t="str">
        <x:v>COIL</x:v>
      </x:c>
      <x:c r="B323" s="2" t="str">
        <x:v>60</x:v>
      </x:c>
      <x:c r="C323" s="2" t="str">
        <x:v>20WHT12-4</x:v>
      </x:c>
      <x:c r="D323" s="2" t="str">
        <x:v>**PAY ACH** PVC SPIRAL SUPPLY</x:v>
      </x:c>
      <x:c r="E323" s="7" t="n">
        <x:v>5600</x:v>
      </x:c>
      <x:c r="F323" s="7" t="n">
        <x:v>533.33</x:v>
      </x:c>
      <x:c r="G323" s="7" t="n">
        <x:v>0</x:v>
      </x:c>
      <x:c r="H323" s="8" t="n">
        <x:v>15.67</x:v>
      </x:c>
      <x:c r="I323" s="8" t="n">
        <x:v>13.89</x:v>
      </x:c>
      <x:c r="J323" s="2" t="n">
        <x:v>100</x:v>
      </x:c>
      <x:c r="K323" s="9" t="n">
        <x:v>877.52</x:v>
      </x:c>
      <x:c r="L323" s="8" t="n">
        <x:v>13.89</x:v>
      </x:c>
      <x:c r="M323" s="8"/>
      <x:c r="N323" s="8"/>
      <x:c r="O323" s="2" t="n">
        <x:v>1</x:v>
      </x:c>
      <x:c r="P323" s="10" t="n">
        <x:v>46143</x:v>
      </x:c>
      <x:c r="Q323" s="10" t="n">
        <x:v>45810</x:v>
      </x:c>
      <x:c r="R323" s="2" t="str">
        <x:v>Same-product valuation: per 100</x:v>
      </x:c>
      <x:c r="S323" s="2" t="str">
        <x:v>Chris PVC Coil priced product</x:v>
      </x:c>
      <x:c r="T323" s="15" t="n">
        <x:f>H323/J323</x:f>
        <x:v>0.1567</x:v>
      </x:c>
      <x:c r="U323" s="15" t="n">
        <x:f>IF(A323="WIRE",T323,IF(O323=1,I323*(1+IF(A323="POUC",Summary!$E$7,Summary!$K$7))/J323,"n.a."))</x:f>
        <x:v>0.1534845</x:v>
      </x:c>
      <x:c r="V323" s="12" t="n">
        <x:f>SUM('PO detail'!$T$1200:$T$1201)</x:f>
        <x:v>5600</x:v>
      </x:c>
      <x:c r="W323" s="12" t="n">
        <x:f>SUMIFS('PO detail'!$T$1200:$T$1201,'PO detail'!$Q$1200:$Q$1201,"Baseline PO cost")</x:f>
        <x:v>5600</x:v>
      </x:c>
      <x:c r="X323" s="12" t="n">
        <x:f>SUMIFS('PO detail'!$T$1200:$T$1201,'PO detail'!$Q$1200:$Q$1201,"Higher PO cost")</x:f>
        <x:v>0</x:v>
      </x:c>
      <x:c r="Y323" s="12" t="n">
        <x:f>E323-W323-X323</x:f>
        <x:v>0</x:v>
      </x:c>
      <x:c r="Z323" s="16" t="n">
        <x:f>E323*T323</x:f>
        <x:v>877.52</x:v>
      </x:c>
      <x:c r="AA323" s="16" t="n">
        <x:f>W323*T323</x:f>
        <x:v>877.52</x:v>
      </x:c>
      <x:c r="AB323" s="16" t="n">
        <x:f>X323*T323</x:f>
        <x:v>0</x:v>
      </x:c>
      <x:c r="AC323" s="16" t="n">
        <x:f>Y323*T323</x:f>
        <x:v>0</x:v>
      </x:c>
      <x:c r="AD323" s="16" t="n">
        <x:f>K323-Z323</x:f>
        <x:v>0</x:v>
      </x:c>
      <x:c r="AE323" s="16" t="n">
        <x:f>IF(ISNUMBER(U323),E323*(U323-T323),"n.a.")</x:f>
        <x:v>-18.006800000000055</x:v>
      </x:c>
      <x:c r="AF323" s="12" t="n">
        <x:f>G323-SUM('PO detail'!$U$1200:$U$1201)</x:f>
        <x:v>0</x:v>
      </x:c>
      <x:c r="AG323" s="16" t="n">
        <x:f>IF(ISNUMBER(U323),0,Z323)</x:f>
        <x:v>0</x:v>
      </x:c>
      <x:c r="AH323" s="17" t="str">
        <x:f>IF(AND(A323="WIRE",ISNUMBER(N323)),H323-N323,"n.a.")</x:f>
        <x:v>n.a.</x:v>
      </x:c>
    </x:row>
    <x:row r="324" ht="22" customHeight="1">
      <x:c r="A324" s="2" t="str">
        <x:v>POUC</x:v>
      </x:c>
      <x:c r="B324" s="2" t="str">
        <x:v>30</x:v>
      </x:c>
      <x:c r="C324" s="2" t="str">
        <x:v>IBM7</x:v>
      </x:c>
      <x:c r="D324" s="2" t="str">
        <x:v>LAMITEK USA, INC.</x:v>
      </x:c>
      <x:c r="E324" s="7" t="n">
        <x:v>10000</x:v>
      </x:c>
      <x:c r="F324" s="7" t="n">
        <x:v>533.33</x:v>
      </x:c>
      <x:c r="G324" s="7" t="n">
        <x:v>0</x:v>
      </x:c>
      <x:c r="H324" s="8" t="n">
        <x:v>0.83</x:v>
      </x:c>
      <x:c r="I324" s="8" t="n">
        <x:v>0.54</x:v>
      </x:c>
      <x:c r="J324" s="2" t="n">
        <x:v>100</x:v>
      </x:c>
      <x:c r="K324" s="9" t="n">
        <x:v>83</x:v>
      </x:c>
      <x:c r="L324" s="8" t="n">
        <x:v>0.48</x:v>
      </x:c>
      <x:c r="M324" s="8" t="n">
        <x:v>0.5376000000000001</x:v>
      </x:c>
      <x:c r="N324" s="8"/>
      <x:c r="O324" s="2" t="n">
        <x:v>1</x:v>
      </x:c>
      <x:c r="P324" s="10" t="n">
        <x:v>45902</x:v>
      </x:c>
      <x:c r="Q324" s="10" t="n">
        <x:v>46148</x:v>
      </x:c>
      <x:c r="R324" s="2" t="str">
        <x:v>Same-product valuation: per 100</x:v>
      </x:c>
      <x:c r="S324" s="2" t="str">
        <x:v>Chris Lamitek Pouches priced product</x:v>
      </x:c>
      <x:c r="T324" s="15" t="n">
        <x:f>H324/J324</x:f>
        <x:v>0.0083</x:v>
      </x:c>
      <x:c r="U324" s="15" t="n">
        <x:f>IF(A324="WIRE",T324,IF(O324=1,I324*(1+IF(A324="POUC",Summary!$E$7,Summary!$K$7))/J324,"n.a."))</x:f>
        <x:v>0.00891</x:v>
      </x:c>
      <x:c r="V324" s="12" t="n">
        <x:f>SUM('PO detail'!$T$1626:$T$1626)</x:f>
        <x:v>10000</x:v>
      </x:c>
      <x:c r="W324" s="12" t="n">
        <x:f>SUMIFS('PO detail'!$T$1626:$T$1626,'PO detail'!$Q$1626:$Q$1626,"Baseline PO cost")</x:f>
        <x:v>10000</x:v>
      </x:c>
      <x:c r="X324" s="12" t="n">
        <x:f>SUMIFS('PO detail'!$T$1626:$T$1626,'PO detail'!$Q$1626:$Q$1626,"Higher PO cost")</x:f>
        <x:v>0</x:v>
      </x:c>
      <x:c r="Y324" s="12" t="n">
        <x:f>E324-W324-X324</x:f>
        <x:v>0</x:v>
      </x:c>
      <x:c r="Z324" s="16" t="n">
        <x:f>E324*T324</x:f>
        <x:v>83</x:v>
      </x:c>
      <x:c r="AA324" s="16" t="n">
        <x:f>W324*T324</x:f>
        <x:v>83</x:v>
      </x:c>
      <x:c r="AB324" s="16" t="n">
        <x:f>X324*T324</x:f>
        <x:v>0</x:v>
      </x:c>
      <x:c r="AC324" s="16" t="n">
        <x:f>Y324*T324</x:f>
        <x:v>0</x:v>
      </x:c>
      <x:c r="AD324" s="16" t="n">
        <x:f>K324-Z324</x:f>
        <x:v>0</x:v>
      </x:c>
      <x:c r="AE324" s="16" t="n">
        <x:f>IF(ISNUMBER(U324),E324*(U324-T324),"n.a.")</x:f>
        <x:v>6.099999999999994</x:v>
      </x:c>
      <x:c r="AF324" s="12" t="n">
        <x:f>G324-SUM('PO detail'!$U$1626:$U$1626)</x:f>
        <x:v>0</x:v>
      </x:c>
      <x:c r="AG324" s="16" t="n">
        <x:f>IF(ISNUMBER(U324),0,Z324)</x:f>
        <x:v>0</x:v>
      </x:c>
      <x:c r="AH324" s="17" t="str">
        <x:f>IF(AND(A324="WIRE",ISNUMBER(N324)),H324-N324,"n.a.")</x:f>
        <x:v>n.a.</x:v>
      </x:c>
    </x:row>
    <x:row r="325" ht="22" customHeight="1">
      <x:c r="A325" s="2" t="str">
        <x:v>WIRE</x:v>
      </x:c>
      <x:c r="B325" s="2" t="str">
        <x:v>30</x:v>
      </x:c>
      <x:c r="C325" s="2" t="str">
        <x:v>DL516SIL</x:v>
      </x:c>
      <x:c r="D325" s="2" t="str">
        <x:v>Botac Industrial Limited</x:v>
      </x:c>
      <x:c r="E325" s="7" t="n">
        <x:v>3100</x:v>
      </x:c>
      <x:c r="F325" s="7" t="n">
        <x:v>533.33</x:v>
      </x:c>
      <x:c r="G325" s="7" t="n">
        <x:v>3000</x:v>
      </x:c>
      <x:c r="H325" s="8" t="n">
        <x:v>4.75</x:v>
      </x:c>
      <x:c r="I325" s="8" t="n">
        <x:v>0</x:v>
      </x:c>
      <x:c r="J325" s="2" t="n">
        <x:v>100</x:v>
      </x:c>
      <x:c r="K325" s="9" t="n">
        <x:v>147.25</x:v>
      </x:c>
      <x:c r="L325" s="8" t="n">
        <x:v>2.7</x:v>
      </x:c>
      <x:c r="M325" s="8"/>
      <x:c r="N325" s="8" t="n">
        <x:v>4.75</x:v>
      </x:c>
      <x:c r="O325" s="2" t="n">
        <x:v>1</x:v>
      </x:c>
      <x:c r="P325" s="10" t="n">
        <x:v>46237</x:v>
      </x:c>
      <x:c r="Q325" s="10" t="n">
        <x:v>44774</x:v>
      </x:c>
      <x:c r="R325" s="2" t="str">
        <x:v>Same-product valuation: per 100</x:v>
      </x:c>
      <x:c r="S325" s="2" t="str">
        <x:v>Hold current standard; Chris blended standards already applied</x:v>
      </x:c>
      <x:c r="T325" s="15" t="n">
        <x:f>H325/J325</x:f>
        <x:v>0.0475</x:v>
      </x:c>
      <x:c r="U325" s="15" t="n">
        <x:f>IF(A325="WIRE",T325,IF(O325=1,I325*(1+IF(A325="POUC",Summary!$E$7,Summary!$K$7))/J325,"n.a."))</x:f>
        <x:v>0.0475</x:v>
      </x:c>
      <x:c r="V325" s="12" t="n">
        <x:f>0</x:f>
        <x:v>0</x:v>
      </x:c>
      <x:c r="W325" s="12" t="n">
        <x:f>0</x:f>
        <x:v>0</x:v>
      </x:c>
      <x:c r="X325" s="12" t="n">
        <x:f>0</x:f>
        <x:v>0</x:v>
      </x:c>
      <x:c r="Y325" s="12" t="n">
        <x:f>E325-W325-X325</x:f>
        <x:v>3100</x:v>
      </x:c>
      <x:c r="Z325" s="16" t="n">
        <x:f>E325*T325</x:f>
        <x:v>147.25</x:v>
      </x:c>
      <x:c r="AA325" s="16" t="n">
        <x:f>W325*T325</x:f>
        <x:v>0</x:v>
      </x:c>
      <x:c r="AB325" s="16" t="n">
        <x:f>X325*T325</x:f>
        <x:v>0</x:v>
      </x:c>
      <x:c r="AC325" s="16" t="n">
        <x:f>Y325*T325</x:f>
        <x:v>147.25</x:v>
      </x:c>
      <x:c r="AD325" s="16" t="n">
        <x:f>K325-Z325</x:f>
        <x:v>0</x:v>
      </x:c>
      <x:c r="AE325" s="16" t="n">
        <x:f>IF(ISNUMBER(U325),E325*(U325-T325),"n.a.")</x:f>
        <x:v>0</x:v>
      </x:c>
      <x:c r="AF325" s="12" t="n">
        <x:f>G325-0</x:f>
        <x:v>3000</x:v>
      </x:c>
      <x:c r="AG325" s="16" t="n">
        <x:f>IF(ISNUMBER(U325),0,Z325)</x:f>
        <x:v>0</x:v>
      </x:c>
      <x:c r="AH325" s="17" t="n">
        <x:f>IF(AND(A325="WIRE",ISNUMBER(N325)),H325-N325,"n.a.")</x:f>
        <x:v>0</x:v>
      </x:c>
    </x:row>
    <x:row r="326" ht="22" customHeight="1">
      <x:c r="A326" s="2" t="str">
        <x:v>COIL</x:v>
      </x:c>
      <x:c r="B326" s="2" t="str">
        <x:v>10</x:v>
      </x:c>
      <x:c r="C326" s="2" t="str">
        <x:v>12RED12-4</x:v>
      </x:c>
      <x:c r="D326" s="2" t="str">
        <x:v>**PAY ACH** PVC SPIRAL SUPPLY</x:v>
      </x:c>
      <x:c r="E326" s="7" t="n">
        <x:v>2200</x:v>
      </x:c>
      <x:c r="F326" s="7" t="n">
        <x:v>516.67</x:v>
      </x:c>
      <x:c r="G326" s="7" t="n">
        <x:v>0</x:v>
      </x:c>
      <x:c r="H326" s="8" t="n">
        <x:v>7.17</x:v>
      </x:c>
      <x:c r="I326" s="8" t="n">
        <x:v>6.36</x:v>
      </x:c>
      <x:c r="J326" s="2" t="n">
        <x:v>100</x:v>
      </x:c>
      <x:c r="K326" s="9" t="n">
        <x:v>157.74</x:v>
      </x:c>
      <x:c r="L326" s="8" t="n">
        <x:v>6.36</x:v>
      </x:c>
      <x:c r="M326" s="8"/>
      <x:c r="N326" s="8"/>
      <x:c r="O326" s="2" t="n">
        <x:v>1</x:v>
      </x:c>
      <x:c r="P326" s="10" t="n">
        <x:v>46143</x:v>
      </x:c>
      <x:c r="Q326" s="10" t="n">
        <x:v>45968</x:v>
      </x:c>
      <x:c r="R326" s="2" t="str">
        <x:v>Same-product valuation: per 100</x:v>
      </x:c>
      <x:c r="S326" s="2" t="str">
        <x:v>Chris PVC Coil priced product</x:v>
      </x:c>
      <x:c r="T326" s="15" t="n">
        <x:f>H326/J326</x:f>
        <x:v>0.0717</x:v>
      </x:c>
      <x:c r="U326" s="15" t="n">
        <x:f>IF(A326="WIRE",T326,IF(O326=1,I326*(1+IF(A326="POUC",Summary!$E$7,Summary!$K$7))/J326,"n.a."))</x:f>
        <x:v>0.07027800000000001</x:v>
      </x:c>
      <x:c r="V326" s="12" t="n">
        <x:f>SUM('PO detail'!$T$116:$T$118)</x:f>
        <x:v>2200</x:v>
      </x:c>
      <x:c r="W326" s="12" t="n">
        <x:f>SUMIFS('PO detail'!$T$116:$T$118,'PO detail'!$Q$116:$Q$118,"Baseline PO cost")</x:f>
        <x:v>2200</x:v>
      </x:c>
      <x:c r="X326" s="12" t="n">
        <x:f>SUMIFS('PO detail'!$T$116:$T$118,'PO detail'!$Q$116:$Q$118,"Higher PO cost")</x:f>
        <x:v>0</x:v>
      </x:c>
      <x:c r="Y326" s="12" t="n">
        <x:f>E326-W326-X326</x:f>
        <x:v>0</x:v>
      </x:c>
      <x:c r="Z326" s="16" t="n">
        <x:f>E326*T326</x:f>
        <x:v>157.74</x:v>
      </x:c>
      <x:c r="AA326" s="16" t="n">
        <x:f>W326*T326</x:f>
        <x:v>157.74</x:v>
      </x:c>
      <x:c r="AB326" s="16" t="n">
        <x:f>X326*T326</x:f>
        <x:v>0</x:v>
      </x:c>
      <x:c r="AC326" s="16" t="n">
        <x:f>Y326*T326</x:f>
        <x:v>0</x:v>
      </x:c>
      <x:c r="AD326" s="16" t="n">
        <x:f>K326-Z326</x:f>
        <x:v>0</x:v>
      </x:c>
      <x:c r="AE326" s="16" t="n">
        <x:f>IF(ISNUMBER(U326),E326*(U326-T326),"n.a.")</x:f>
        <x:v>-3.128399999999984</x:v>
      </x:c>
      <x:c r="AF326" s="12" t="n">
        <x:f>G326-SUM('PO detail'!$U$116:$U$118)</x:f>
        <x:v>0</x:v>
      </x:c>
      <x:c r="AG326" s="16" t="n">
        <x:f>IF(ISNUMBER(U326),0,Z326)</x:f>
        <x:v>0</x:v>
      </x:c>
      <x:c r="AH326" s="17" t="str">
        <x:f>IF(AND(A326="WIRE",ISNUMBER(N326)),H326-N326,"n.a.")</x:f>
        <x:v>n.a.</x:v>
      </x:c>
    </x:row>
    <x:row r="327" ht="22" customHeight="1">
      <x:c r="A327" s="2" t="str">
        <x:v>COIL</x:v>
      </x:c>
      <x:c r="B327" s="2" t="str">
        <x:v>60</x:v>
      </x:c>
      <x:c r="C327" s="2" t="str">
        <x:v>14BLK36-4</x:v>
      </x:c>
      <x:c r="D327" s="2" t="str">
        <x:v>**PAY ACH** PVC SPIRAL SUPPLY</x:v>
      </x:c>
      <x:c r="E327" s="7" t="n">
        <x:v>900</x:v>
      </x:c>
      <x:c r="F327" s="7" t="n">
        <x:v>516.67</x:v>
      </x:c>
      <x:c r="G327" s="7" t="n">
        <x:v>3500</x:v>
      </x:c>
      <x:c r="H327" s="8" t="n">
        <x:v>22.54</x:v>
      </x:c>
      <x:c r="I327" s="8" t="n">
        <x:v>19.98</x:v>
      </x:c>
      <x:c r="J327" s="2" t="n">
        <x:v>100</x:v>
      </x:c>
      <x:c r="K327" s="9" t="n">
        <x:v>202.86</x:v>
      </x:c>
      <x:c r="L327" s="8" t="n">
        <x:v>19.98</x:v>
      </x:c>
      <x:c r="M327" s="8"/>
      <x:c r="N327" s="8"/>
      <x:c r="O327" s="2" t="n">
        <x:v>1</x:v>
      </x:c>
      <x:c r="P327" s="10" t="n">
        <x:v>46143</x:v>
      </x:c>
      <x:c r="Q327" s="10" t="n">
        <x:v>45810</x:v>
      </x:c>
      <x:c r="R327" s="2" t="str">
        <x:v>Same-product valuation: per 100</x:v>
      </x:c>
      <x:c r="S327" s="2" t="str">
        <x:v>Chris PVC Coil priced product</x:v>
      </x:c>
      <x:c r="T327" s="15" t="n">
        <x:f>H327/J327</x:f>
        <x:v>0.2254</x:v>
      </x:c>
      <x:c r="U327" s="15" t="n">
        <x:f>IF(A327="WIRE",T327,IF(O327=1,I327*(1+IF(A327="POUC",Summary!$E$7,Summary!$K$7))/J327,"n.a."))</x:f>
        <x:v>0.220779</x:v>
      </x:c>
      <x:c r="V327" s="12" t="n">
        <x:f>SUM('PO detail'!$T$1116:$T$1122)</x:f>
        <x:v>900</x:v>
      </x:c>
      <x:c r="W327" s="12" t="n">
        <x:f>SUMIFS('PO detail'!$T$1116:$T$1122,'PO detail'!$Q$1116:$Q$1122,"Baseline PO cost")</x:f>
        <x:v>900</x:v>
      </x:c>
      <x:c r="X327" s="12" t="n">
        <x:f>SUMIFS('PO detail'!$T$1116:$T$1122,'PO detail'!$Q$1116:$Q$1122,"Higher PO cost")</x:f>
        <x:v>0</x:v>
      </x:c>
      <x:c r="Y327" s="12" t="n">
        <x:f>E327-W327-X327</x:f>
        <x:v>0</x:v>
      </x:c>
      <x:c r="Z327" s="16" t="n">
        <x:f>E327*T327</x:f>
        <x:v>202.85999999999999</x:v>
      </x:c>
      <x:c r="AA327" s="16" t="n">
        <x:f>W327*T327</x:f>
        <x:v>202.85999999999999</x:v>
      </x:c>
      <x:c r="AB327" s="16" t="n">
        <x:f>X327*T327</x:f>
        <x:v>0</x:v>
      </x:c>
      <x:c r="AC327" s="16" t="n">
        <x:f>Y327*T327</x:f>
        <x:v>0</x:v>
      </x:c>
      <x:c r="AD327" s="16" t="n">
        <x:f>K327-Z327</x:f>
        <x:v>2.842170943040401e-14</x:v>
      </x:c>
      <x:c r="AE327" s="16" t="n">
        <x:f>IF(ISNUMBER(U327),E327*(U327-T327),"n.a.")</x:f>
        <x:v>-4.158899999999988</x:v>
      </x:c>
      <x:c r="AF327" s="12" t="n">
        <x:f>G327-SUM('PO detail'!$U$1116:$U$1122)</x:f>
        <x:v>0</x:v>
      </x:c>
      <x:c r="AG327" s="16" t="n">
        <x:f>IF(ISNUMBER(U327),0,Z327)</x:f>
        <x:v>0</x:v>
      </x:c>
      <x:c r="AH327" s="17" t="str">
        <x:f>IF(AND(A327="WIRE",ISNUMBER(N327)),H327-N327,"n.a.")</x:f>
        <x:v>n.a.</x:v>
      </x:c>
    </x:row>
    <x:row r="328" ht="22" customHeight="1">
      <x:c r="A328" s="2" t="str">
        <x:v>POUC</x:v>
      </x:c>
      <x:c r="B328" s="2" t="str">
        <x:v>30</x:v>
      </x:c>
      <x:c r="C328" s="2" t="str">
        <x:v>SMEN7</x:v>
      </x:c>
      <x:c r="D328" s="2" t="str">
        <x:v>LAMITEK USA, INC.</x:v>
      </x:c>
      <x:c r="E328" s="7" t="n">
        <x:v>1500</x:v>
      </x:c>
      <x:c r="F328" s="7" t="n">
        <x:v>516.67</x:v>
      </x:c>
      <x:c r="G328" s="7" t="n">
        <x:v>3600</x:v>
      </x:c>
      <x:c r="H328" s="8" t="n">
        <x:v>18.04</x:v>
      </x:c>
      <x:c r="I328" s="8" t="n">
        <x:v>11.92</x:v>
      </x:c>
      <x:c r="J328" s="2" t="n">
        <x:v>100</x:v>
      </x:c>
      <x:c r="K328" s="9" t="n">
        <x:v>270.6</x:v>
      </x:c>
      <x:c r="L328" s="8" t="n">
        <x:v>10.64</x:v>
      </x:c>
      <x:c r="M328" s="8" t="n">
        <x:v>11.916800000000002</x:v>
      </x:c>
      <x:c r="N328" s="8"/>
      <x:c r="O328" s="2" t="n">
        <x:v>1</x:v>
      </x:c>
      <x:c r="P328" s="10" t="n">
        <x:v>45902</x:v>
      </x:c>
      <x:c r="Q328" s="10" t="n">
        <x:v>46148</x:v>
      </x:c>
      <x:c r="R328" s="2" t="str">
        <x:v>Same-product valuation: per 100</x:v>
      </x:c>
      <x:c r="S328" s="2" t="str">
        <x:v>Chris Lamitek Pouches priced product</x:v>
      </x:c>
      <x:c r="T328" s="15" t="n">
        <x:f>H328/J328</x:f>
        <x:v>0.1804</x:v>
      </x:c>
      <x:c r="U328" s="15" t="n">
        <x:f>IF(A328="WIRE",T328,IF(O328=1,I328*(1+IF(A328="POUC",Summary!$E$7,Summary!$K$7))/J328,"n.a."))</x:f>
        <x:v>0.19668</x:v>
      </x:c>
      <x:c r="V328" s="12" t="n">
        <x:f>SUM('PO detail'!$T$1717:$T$1719)</x:f>
        <x:v>1500</x:v>
      </x:c>
      <x:c r="W328" s="12" t="n">
        <x:f>SUMIFS('PO detail'!$T$1717:$T$1719,'PO detail'!$Q$1717:$Q$1719,"Baseline PO cost")</x:f>
        <x:v>1500</x:v>
      </x:c>
      <x:c r="X328" s="12" t="n">
        <x:f>SUMIFS('PO detail'!$T$1717:$T$1719,'PO detail'!$Q$1717:$Q$1719,"Higher PO cost")</x:f>
        <x:v>0</x:v>
      </x:c>
      <x:c r="Y328" s="12" t="n">
        <x:f>E328-W328-X328</x:f>
        <x:v>0</x:v>
      </x:c>
      <x:c r="Z328" s="16" t="n">
        <x:f>E328*T328</x:f>
        <x:v>270.6</x:v>
      </x:c>
      <x:c r="AA328" s="16" t="n">
        <x:f>W328*T328</x:f>
        <x:v>270.6</x:v>
      </x:c>
      <x:c r="AB328" s="16" t="n">
        <x:f>X328*T328</x:f>
        <x:v>0</x:v>
      </x:c>
      <x:c r="AC328" s="16" t="n">
        <x:f>Y328*T328</x:f>
        <x:v>0</x:v>
      </x:c>
      <x:c r="AD328" s="16" t="n">
        <x:f>K328-Z328</x:f>
        <x:v>0</x:v>
      </x:c>
      <x:c r="AE328" s="16" t="n">
        <x:f>IF(ISNUMBER(U328),E328*(U328-T328),"n.a.")</x:f>
        <x:v>24.419999999999984</x:v>
      </x:c>
      <x:c r="AF328" s="12" t="n">
        <x:f>G328-SUM('PO detail'!$U$1717:$U$1719)</x:f>
        <x:v>1200</x:v>
      </x:c>
      <x:c r="AG328" s="16" t="n">
        <x:f>IF(ISNUMBER(U328),0,Z328)</x:f>
        <x:v>0</x:v>
      </x:c>
      <x:c r="AH328" s="17" t="str">
        <x:f>IF(AND(A328="WIRE",ISNUMBER(N328)),H328-N328,"n.a.")</x:f>
        <x:v>n.a.</x:v>
      </x:c>
    </x:row>
    <x:row r="329" ht="22" customHeight="1">
      <x:c r="A329" s="2" t="str">
        <x:v>COIL</x:v>
      </x:c>
      <x:c r="B329" s="2" t="str">
        <x:v>30</x:v>
      </x:c>
      <x:c r="C329" s="2" t="str">
        <x:v>20BLK36-4</x:v>
      </x:c>
      <x:c r="D329" s="2" t="str">
        <x:v>**PAY ACH** PVC SPIRAL SUPPLY</x:v>
      </x:c>
      <x:c r="E329" s="7" t="n">
        <x:v>1200</x:v>
      </x:c>
      <x:c r="F329" s="7" t="n">
        <x:v>508.33</x:v>
      </x:c>
      <x:c r="G329" s="7" t="n">
        <x:v>1000</x:v>
      </x:c>
      <x:c r="H329" s="8" t="n">
        <x:v>35.99</x:v>
      </x:c>
      <x:c r="I329" s="8" t="n">
        <x:v>31.91</x:v>
      </x:c>
      <x:c r="J329" s="2" t="n">
        <x:v>100</x:v>
      </x:c>
      <x:c r="K329" s="9" t="n">
        <x:v>431.88</x:v>
      </x:c>
      <x:c r="L329" s="8" t="n">
        <x:v>31.91</x:v>
      </x:c>
      <x:c r="M329" s="8"/>
      <x:c r="N329" s="8"/>
      <x:c r="O329" s="2" t="n">
        <x:v>1</x:v>
      </x:c>
      <x:c r="P329" s="10" t="n">
        <x:v>46143</x:v>
      </x:c>
      <x:c r="Q329" s="10" t="n">
        <x:v>45810</x:v>
      </x:c>
      <x:c r="R329" s="2" t="str">
        <x:v>Same-product valuation: per 100</x:v>
      </x:c>
      <x:c r="S329" s="2" t="str">
        <x:v>Chris PVC Coil priced product</x:v>
      </x:c>
      <x:c r="T329" s="15" t="n">
        <x:f>H329/J329</x:f>
        <x:v>0.3599</x:v>
      </x:c>
      <x:c r="U329" s="15" t="n">
        <x:f>IF(A329="WIRE",T329,IF(O329=1,I329*(1+IF(A329="POUC",Summary!$E$7,Summary!$K$7))/J329,"n.a."))</x:f>
        <x:v>0.3526055</x:v>
      </x:c>
      <x:c r="V329" s="12" t="n">
        <x:f>SUM('PO detail'!$T$836:$T$842)</x:f>
        <x:v>1200</x:v>
      </x:c>
      <x:c r="W329" s="12" t="n">
        <x:f>SUMIFS('PO detail'!$T$836:$T$842,'PO detail'!$Q$836:$Q$842,"Baseline PO cost")</x:f>
        <x:v>1200</x:v>
      </x:c>
      <x:c r="X329" s="12" t="n">
        <x:f>SUMIFS('PO detail'!$T$836:$T$842,'PO detail'!$Q$836:$Q$842,"Higher PO cost")</x:f>
        <x:v>0</x:v>
      </x:c>
      <x:c r="Y329" s="12" t="n">
        <x:f>E329-W329-X329</x:f>
        <x:v>0</x:v>
      </x:c>
      <x:c r="Z329" s="16" t="n">
        <x:f>E329*T329</x:f>
        <x:v>431.88</x:v>
      </x:c>
      <x:c r="AA329" s="16" t="n">
        <x:f>W329*T329</x:f>
        <x:v>431.88</x:v>
      </x:c>
      <x:c r="AB329" s="16" t="n">
        <x:f>X329*T329</x:f>
        <x:v>0</x:v>
      </x:c>
      <x:c r="AC329" s="16" t="n">
        <x:f>Y329*T329</x:f>
        <x:v>0</x:v>
      </x:c>
      <x:c r="AD329" s="16" t="n">
        <x:f>K329-Z329</x:f>
        <x:v>0</x:v>
      </x:c>
      <x:c r="AE329" s="16" t="n">
        <x:f>IF(ISNUMBER(U329),E329*(U329-T329),"n.a.")</x:f>
        <x:v>-8.753399999999978</x:v>
      </x:c>
      <x:c r="AF329" s="12" t="n">
        <x:f>G329-SUM('PO detail'!$U$836:$U$842)</x:f>
        <x:v>0</x:v>
      </x:c>
      <x:c r="AG329" s="16" t="n">
        <x:f>IF(ISNUMBER(U329),0,Z329)</x:f>
        <x:v>0</x:v>
      </x:c>
      <x:c r="AH329" s="17" t="str">
        <x:f>IF(AND(A329="WIRE",ISNUMBER(N329)),H329-N329,"n.a.")</x:f>
        <x:v>n.a.</x:v>
      </x:c>
    </x:row>
    <x:row r="330" ht="22" customHeight="1">
      <x:c r="A330" s="2" t="str">
        <x:v>POUC</x:v>
      </x:c>
      <x:c r="B330" s="2" t="str">
        <x:v>10</x:v>
      </x:c>
      <x:c r="C330" s="2" t="str">
        <x:v>IBM7</x:v>
      </x:c>
      <x:c r="D330" s="2" t="str">
        <x:v>LAMITEK USA, INC.</x:v>
      </x:c>
      <x:c r="E330" s="7" t="n">
        <x:v>10000</x:v>
      </x:c>
      <x:c r="F330" s="7" t="n">
        <x:v>508.33</x:v>
      </x:c>
      <x:c r="G330" s="7" t="n">
        <x:v>0</x:v>
      </x:c>
      <x:c r="H330" s="8" t="n">
        <x:v>0.83</x:v>
      </x:c>
      <x:c r="I330" s="8" t="n">
        <x:v>0.54</x:v>
      </x:c>
      <x:c r="J330" s="2" t="n">
        <x:v>100</x:v>
      </x:c>
      <x:c r="K330" s="9" t="n">
        <x:v>83</x:v>
      </x:c>
      <x:c r="L330" s="8" t="n">
        <x:v>0.48</x:v>
      </x:c>
      <x:c r="M330" s="8" t="n">
        <x:v>0.5376000000000001</x:v>
      </x:c>
      <x:c r="N330" s="8"/>
      <x:c r="O330" s="2" t="n">
        <x:v>1</x:v>
      </x:c>
      <x:c r="P330" s="10" t="n">
        <x:v>45902</x:v>
      </x:c>
      <x:c r="Q330" s="10" t="n">
        <x:v>46148</x:v>
      </x:c>
      <x:c r="R330" s="2" t="str">
        <x:v>Same-product valuation: per 100</x:v>
      </x:c>
      <x:c r="S330" s="2" t="str">
        <x:v>Chris Lamitek Pouches priced product</x:v>
      </x:c>
      <x:c r="T330" s="15" t="n">
        <x:f>H330/J330</x:f>
        <x:v>0.0083</x:v>
      </x:c>
      <x:c r="U330" s="15" t="n">
        <x:f>IF(A330="WIRE",T330,IF(O330=1,I330*(1+IF(A330="POUC",Summary!$E$7,Summary!$K$7))/J330,"n.a."))</x:f>
        <x:v>0.00891</x:v>
      </x:c>
      <x:c r="V330" s="12" t="n">
        <x:f>SUM('PO detail'!$T$1467:$T$1467)</x:f>
        <x:v>10000</x:v>
      </x:c>
      <x:c r="W330" s="12" t="n">
        <x:f>SUMIFS('PO detail'!$T$1467:$T$1467,'PO detail'!$Q$1467:$Q$1467,"Baseline PO cost")</x:f>
        <x:v>10000</x:v>
      </x:c>
      <x:c r="X330" s="12" t="n">
        <x:f>SUMIFS('PO detail'!$T$1467:$T$1467,'PO detail'!$Q$1467:$Q$1467,"Higher PO cost")</x:f>
        <x:v>0</x:v>
      </x:c>
      <x:c r="Y330" s="12" t="n">
        <x:f>E330-W330-X330</x:f>
        <x:v>0</x:v>
      </x:c>
      <x:c r="Z330" s="16" t="n">
        <x:f>E330*T330</x:f>
        <x:v>83</x:v>
      </x:c>
      <x:c r="AA330" s="16" t="n">
        <x:f>W330*T330</x:f>
        <x:v>83</x:v>
      </x:c>
      <x:c r="AB330" s="16" t="n">
        <x:f>X330*T330</x:f>
        <x:v>0</x:v>
      </x:c>
      <x:c r="AC330" s="16" t="n">
        <x:f>Y330*T330</x:f>
        <x:v>0</x:v>
      </x:c>
      <x:c r="AD330" s="16" t="n">
        <x:f>K330-Z330</x:f>
        <x:v>0</x:v>
      </x:c>
      <x:c r="AE330" s="16" t="n">
        <x:f>IF(ISNUMBER(U330),E330*(U330-T330),"n.a.")</x:f>
        <x:v>6.099999999999994</x:v>
      </x:c>
      <x:c r="AF330" s="12" t="n">
        <x:f>G330-SUM('PO detail'!$U$1467:$U$1467)</x:f>
        <x:v>0</x:v>
      </x:c>
      <x:c r="AG330" s="16" t="n">
        <x:f>IF(ISNUMBER(U330),0,Z330)</x:f>
        <x:v>0</x:v>
      </x:c>
      <x:c r="AH330" s="17" t="str">
        <x:f>IF(AND(A330="WIRE",ISNUMBER(N330)),H330-N330,"n.a.")</x:f>
        <x:v>n.a.</x:v>
      </x:c>
    </x:row>
    <x:row r="331" ht="22" customHeight="1">
      <x:c r="A331" s="2" t="str">
        <x:v>POUC</x:v>
      </x:c>
      <x:c r="B331" s="2" t="str">
        <x:v>60</x:v>
      </x:c>
      <x:c r="C331" s="2" t="str">
        <x:v>MLET5</x:v>
      </x:c>
      <x:c r="D331" s="2" t="str">
        <x:v>LAMITEK USA, INC.</x:v>
      </x:c>
      <x:c r="E331" s="7" t="n">
        <x:v>0</x:v>
      </x:c>
      <x:c r="F331" s="7" t="n">
        <x:v>508.33</x:v>
      </x:c>
      <x:c r="G331" s="7" t="n">
        <x:v>4000</x:v>
      </x:c>
      <x:c r="H331" s="8" t="n">
        <x:v>16.13</x:v>
      </x:c>
      <x:c r="I331" s="8" t="n">
        <x:v>10.65</x:v>
      </x:c>
      <x:c r="J331" s="2" t="n">
        <x:v>100</x:v>
      </x:c>
      <x:c r="K331" s="9" t="n">
        <x:v>0</x:v>
      </x:c>
      <x:c r="L331" s="8" t="n">
        <x:v>9.51</x:v>
      </x:c>
      <x:c r="M331" s="8" t="n">
        <x:v>10.651200000000001</x:v>
      </x:c>
      <x:c r="N331" s="8"/>
      <x:c r="O331" s="2" t="n">
        <x:v>1</x:v>
      </x:c>
      <x:c r="P331" s="10" t="n">
        <x:v>45902</x:v>
      </x:c>
      <x:c r="Q331" s="10" t="n">
        <x:v>46148</x:v>
      </x:c>
      <x:c r="R331" s="2" t="str">
        <x:v>Same-product valuation: per 100</x:v>
      </x:c>
      <x:c r="S331" s="2" t="str">
        <x:v>Chris Lamitek Pouches priced product</x:v>
      </x:c>
      <x:c r="T331" s="15" t="n">
        <x:f>H331/J331</x:f>
        <x:v>0.1613</x:v>
      </x:c>
      <x:c r="U331" s="15" t="n">
        <x:f>IF(A331="WIRE",T331,IF(O331=1,I331*(1+IF(A331="POUC",Summary!$E$7,Summary!$K$7))/J331,"n.a."))</x:f>
        <x:v>0.175725</x:v>
      </x:c>
      <x:c r="V331" s="12" t="n">
        <x:f>SUM('PO detail'!$T$1818:$T$1821)</x:f>
        <x:v>0</x:v>
      </x:c>
      <x:c r="W331" s="12" t="n">
        <x:f>SUMIFS('PO detail'!$T$1818:$T$1821,'PO detail'!$Q$1818:$Q$1821,"Baseline PO cost")</x:f>
        <x:v>0</x:v>
      </x:c>
      <x:c r="X331" s="12" t="n">
        <x:f>SUMIFS('PO detail'!$T$1818:$T$1821,'PO detail'!$Q$1818:$Q$1821,"Higher PO cost")</x:f>
        <x:v>0</x:v>
      </x:c>
      <x:c r="Y331" s="12" t="n">
        <x:f>E331-W331-X331</x:f>
        <x:v>0</x:v>
      </x:c>
      <x:c r="Z331" s="16" t="n">
        <x:f>E331*T331</x:f>
        <x:v>0</x:v>
      </x:c>
      <x:c r="AA331" s="16" t="n">
        <x:f>W331*T331</x:f>
        <x:v>0</x:v>
      </x:c>
      <x:c r="AB331" s="16" t="n">
        <x:f>X331*T331</x:f>
        <x:v>0</x:v>
      </x:c>
      <x:c r="AC331" s="16" t="n">
        <x:f>Y331*T331</x:f>
        <x:v>0</x:v>
      </x:c>
      <x:c r="AD331" s="16" t="n">
        <x:f>K331-Z331</x:f>
        <x:v>0</x:v>
      </x:c>
      <x:c r="AE331" s="16" t="n">
        <x:f>IF(ISNUMBER(U331),E331*(U331-T331),"n.a.")</x:f>
        <x:v>0</x:v>
      </x:c>
      <x:c r="AF331" s="12" t="n">
        <x:f>G331-SUM('PO detail'!$U$1818:$U$1821)</x:f>
        <x:v>0</x:v>
      </x:c>
      <x:c r="AG331" s="16" t="n">
        <x:f>IF(ISNUMBER(U331),0,Z331)</x:f>
        <x:v>0</x:v>
      </x:c>
      <x:c r="AH331" s="17" t="str">
        <x:f>IF(AND(A331="WIRE",ISNUMBER(N331)),H331-N331,"n.a.")</x:f>
        <x:v>n.a.</x:v>
      </x:c>
    </x:row>
    <x:row r="332" ht="22" customHeight="1">
      <x:c r="A332" s="2" t="str">
        <x:v>COIL</x:v>
      </x:c>
      <x:c r="B332" s="2" t="str">
        <x:v>30</x:v>
      </x:c>
      <x:c r="C332" s="2" t="str">
        <x:v>6WHT12-4</x:v>
      </x:c>
      <x:c r="D332" s="2" t="str">
        <x:v>**PAY ACH** PVC SPIRAL SUPPLY</x:v>
      </x:c>
      <x:c r="E332" s="7" t="n">
        <x:v>2800</x:v>
      </x:c>
      <x:c r="F332" s="7" t="n">
        <x:v>500</x:v>
      </x:c>
      <x:c r="G332" s="7" t="n">
        <x:v>0</x:v>
      </x:c>
      <x:c r="H332" s="8" t="n">
        <x:v>3.65</x:v>
      </x:c>
      <x:c r="I332" s="8" t="n">
        <x:v>3.23</x:v>
      </x:c>
      <x:c r="J332" s="2" t="n">
        <x:v>100</x:v>
      </x:c>
      <x:c r="K332" s="9" t="n">
        <x:v>102.2</x:v>
      </x:c>
      <x:c r="L332" s="8" t="n">
        <x:v>3.23</x:v>
      </x:c>
      <x:c r="M332" s="8"/>
      <x:c r="N332" s="8"/>
      <x:c r="O332" s="2" t="n">
        <x:v>1</x:v>
      </x:c>
      <x:c r="P332" s="10" t="n">
        <x:v>46143</x:v>
      </x:c>
      <x:c r="Q332" s="10" t="n">
        <x:v>45810</x:v>
      </x:c>
      <x:c r="R332" s="2" t="str">
        <x:v>Same-product valuation: per 100</x:v>
      </x:c>
      <x:c r="S332" s="2" t="str">
        <x:v>Chris PVC Coil priced product</x:v>
      </x:c>
      <x:c r="T332" s="15" t="n">
        <x:f>H332/J332</x:f>
        <x:v>0.0365</x:v>
      </x:c>
      <x:c r="U332" s="15" t="n">
        <x:f>IF(A332="WIRE",T332,IF(O332=1,I332*(1+IF(A332="POUC",Summary!$E$7,Summary!$K$7))/J332,"n.a."))</x:f>
        <x:v>0.0356915</x:v>
      </x:c>
      <x:c r="V332" s="12" t="n">
        <x:f>SUM('PO detail'!$T$942:$T$943)</x:f>
        <x:v>2800</x:v>
      </x:c>
      <x:c r="W332" s="12" t="n">
        <x:f>SUMIFS('PO detail'!$T$942:$T$943,'PO detail'!$Q$942:$Q$943,"Baseline PO cost")</x:f>
        <x:v>2800</x:v>
      </x:c>
      <x:c r="X332" s="12" t="n">
        <x:f>SUMIFS('PO detail'!$T$942:$T$943,'PO detail'!$Q$942:$Q$943,"Higher PO cost")</x:f>
        <x:v>0</x:v>
      </x:c>
      <x:c r="Y332" s="12" t="n">
        <x:f>E332-W332-X332</x:f>
        <x:v>0</x:v>
      </x:c>
      <x:c r="Z332" s="16" t="n">
        <x:f>E332*T332</x:f>
        <x:v>102.19999999999999</x:v>
      </x:c>
      <x:c r="AA332" s="16" t="n">
        <x:f>W332*T332</x:f>
        <x:v>102.19999999999999</x:v>
      </x:c>
      <x:c r="AB332" s="16" t="n">
        <x:f>X332*T332</x:f>
        <x:v>0</x:v>
      </x:c>
      <x:c r="AC332" s="16" t="n">
        <x:f>Y332*T332</x:f>
        <x:v>0</x:v>
      </x:c>
      <x:c r="AD332" s="16" t="n">
        <x:f>K332-Z332</x:f>
        <x:v>1.4210854715202004e-14</x:v>
      </x:c>
      <x:c r="AE332" s="16" t="n">
        <x:f>IF(ISNUMBER(U332),E332*(U332-T332),"n.a.")</x:f>
        <x:v>-2.263799999999991</x:v>
      </x:c>
      <x:c r="AF332" s="12" t="n">
        <x:f>G332-SUM('PO detail'!$U$942:$U$943)</x:f>
        <x:v>0</x:v>
      </x:c>
      <x:c r="AG332" s="16" t="n">
        <x:f>IF(ISNUMBER(U332),0,Z332)</x:f>
        <x:v>0</x:v>
      </x:c>
      <x:c r="AH332" s="17" t="str">
        <x:f>IF(AND(A332="WIRE",ISNUMBER(N332)),H332-N332,"n.a.")</x:f>
        <x:v>n.a.</x:v>
      </x:c>
    </x:row>
    <x:row r="333" ht="22" customHeight="1">
      <x:c r="A333" s="2" t="str">
        <x:v>COIL</x:v>
      </x:c>
      <x:c r="B333" s="2" t="str">
        <x:v>60</x:v>
      </x:c>
      <x:c r="C333" s="2" t="str">
        <x:v>18BLK36-4</x:v>
      </x:c>
      <x:c r="D333" s="2" t="str">
        <x:v>**PAY ACH** PVC SPIRAL SUPPLY</x:v>
      </x:c>
      <x:c r="E333" s="7" t="n">
        <x:v>500</x:v>
      </x:c>
      <x:c r="F333" s="7" t="n">
        <x:v>500</x:v>
      </x:c>
      <x:c r="G333" s="7" t="n">
        <x:v>3000</x:v>
      </x:c>
      <x:c r="H333" s="8" t="n">
        <x:v>33.45</x:v>
      </x:c>
      <x:c r="I333" s="8" t="n">
        <x:v>29.66</x:v>
      </x:c>
      <x:c r="J333" s="2" t="n">
        <x:v>100</x:v>
      </x:c>
      <x:c r="K333" s="9" t="n">
        <x:v>167.25</x:v>
      </x:c>
      <x:c r="L333" s="8" t="n">
        <x:v>29.66</x:v>
      </x:c>
      <x:c r="M333" s="8"/>
      <x:c r="N333" s="8"/>
      <x:c r="O333" s="2" t="n">
        <x:v>1</x:v>
      </x:c>
      <x:c r="P333" s="10" t="n">
        <x:v>46143</x:v>
      </x:c>
      <x:c r="Q333" s="10" t="n">
        <x:v>45810</x:v>
      </x:c>
      <x:c r="R333" s="2" t="str">
        <x:v>Same-product valuation: per 100</x:v>
      </x:c>
      <x:c r="S333" s="2" t="str">
        <x:v>Chris PVC Coil priced product</x:v>
      </x:c>
      <x:c r="T333" s="15" t="n">
        <x:f>H333/J333</x:f>
        <x:v>0.3345</x:v>
      </x:c>
      <x:c r="U333" s="15" t="n">
        <x:f>IF(A333="WIRE",T333,IF(O333=1,I333*(1+IF(A333="POUC",Summary!$E$7,Summary!$K$7))/J333,"n.a."))</x:f>
        <x:v>0.32774299999999995</x:v>
      </x:c>
      <x:c r="V333" s="12" t="n">
        <x:f>SUM('PO detail'!$T$1170:$T$1175)</x:f>
        <x:v>500</x:v>
      </x:c>
      <x:c r="W333" s="12" t="n">
        <x:f>SUMIFS('PO detail'!$T$1170:$T$1175,'PO detail'!$Q$1170:$Q$1175,"Baseline PO cost")</x:f>
        <x:v>500</x:v>
      </x:c>
      <x:c r="X333" s="12" t="n">
        <x:f>SUMIFS('PO detail'!$T$1170:$T$1175,'PO detail'!$Q$1170:$Q$1175,"Higher PO cost")</x:f>
        <x:v>0</x:v>
      </x:c>
      <x:c r="Y333" s="12" t="n">
        <x:f>E333-W333-X333</x:f>
        <x:v>0</x:v>
      </x:c>
      <x:c r="Z333" s="16" t="n">
        <x:f>E333*T333</x:f>
        <x:v>167.25</x:v>
      </x:c>
      <x:c r="AA333" s="16" t="n">
        <x:f>W333*T333</x:f>
        <x:v>167.25</x:v>
      </x:c>
      <x:c r="AB333" s="16" t="n">
        <x:f>X333*T333</x:f>
        <x:v>0</x:v>
      </x:c>
      <x:c r="AC333" s="16" t="n">
        <x:f>Y333*T333</x:f>
        <x:v>0</x:v>
      </x:c>
      <x:c r="AD333" s="16" t="n">
        <x:f>K333-Z333</x:f>
        <x:v>0</x:v>
      </x:c>
      <x:c r="AE333" s="16" t="n">
        <x:f>IF(ISNUMBER(U333),E333*(U333-T333),"n.a.")</x:f>
        <x:v>-3.3785000000000345</x:v>
      </x:c>
      <x:c r="AF333" s="12" t="n">
        <x:f>G333-SUM('PO detail'!$U$1170:$U$1175)</x:f>
        <x:v>0</x:v>
      </x:c>
      <x:c r="AG333" s="16" t="n">
        <x:f>IF(ISNUMBER(U333),0,Z333)</x:f>
        <x:v>0</x:v>
      </x:c>
      <x:c r="AH333" s="17" t="str">
        <x:f>IF(AND(A333="WIRE",ISNUMBER(N333)),H333-N333,"n.a.")</x:f>
        <x:v>n.a.</x:v>
      </x:c>
    </x:row>
    <x:row r="334" ht="22" customHeight="1">
      <x:c r="A334" s="2" t="str">
        <x:v>COIL</x:v>
      </x:c>
      <x:c r="B334" s="2" t="str">
        <x:v>60</x:v>
      </x:c>
      <x:c r="C334" s="2" t="str">
        <x:v>7NAV12-4</x:v>
      </x:c>
      <x:c r="D334" s="2" t="str">
        <x:v>**PAY ACH** PVC SPIRAL SUPPLY</x:v>
      </x:c>
      <x:c r="E334" s="7" t="n">
        <x:v>3200</x:v>
      </x:c>
      <x:c r="F334" s="7" t="n">
        <x:v>500</x:v>
      </x:c>
      <x:c r="G334" s="7" t="n">
        <x:v>0</x:v>
      </x:c>
      <x:c r="H334" s="8" t="n">
        <x:v>3.92</x:v>
      </x:c>
      <x:c r="I334" s="8" t="n">
        <x:v>3.48</x:v>
      </x:c>
      <x:c r="J334" s="2" t="n">
        <x:v>100</x:v>
      </x:c>
      <x:c r="K334" s="9" t="n">
        <x:v>125.44</x:v>
      </x:c>
      <x:c r="L334" s="8" t="n">
        <x:v>3.48</x:v>
      </x:c>
      <x:c r="M334" s="8"/>
      <x:c r="N334" s="8"/>
      <x:c r="O334" s="2" t="n">
        <x:v>1</x:v>
      </x:c>
      <x:c r="P334" s="10" t="n">
        <x:v>46143</x:v>
      </x:c>
      <x:c r="Q334" s="10" t="n">
        <x:v>45810</x:v>
      </x:c>
      <x:c r="R334" s="2" t="str">
        <x:v>Same-product valuation: per 100</x:v>
      </x:c>
      <x:c r="S334" s="2" t="str">
        <x:v>Chris PVC Coil priced product</x:v>
      </x:c>
      <x:c r="T334" s="15" t="n">
        <x:f>H334/J334</x:f>
        <x:v>0.0392</x:v>
      </x:c>
      <x:c r="U334" s="15" t="n">
        <x:f>IF(A334="WIRE",T334,IF(O334=1,I334*(1+IF(A334="POUC",Summary!$E$7,Summary!$K$7))/J334,"n.a."))</x:f>
        <x:v>0.038453999999999995</x:v>
      </x:c>
      <x:c r="V334" s="12" t="n">
        <x:f>SUM('PO detail'!$T$1380:$T$1380)</x:f>
        <x:v>3200</x:v>
      </x:c>
      <x:c r="W334" s="12" t="n">
        <x:f>SUMIFS('PO detail'!$T$1380:$T$1380,'PO detail'!$Q$1380:$Q$1380,"Baseline PO cost")</x:f>
        <x:v>3200</x:v>
      </x:c>
      <x:c r="X334" s="12" t="n">
        <x:f>SUMIFS('PO detail'!$T$1380:$T$1380,'PO detail'!$Q$1380:$Q$1380,"Higher PO cost")</x:f>
        <x:v>0</x:v>
      </x:c>
      <x:c r="Y334" s="12" t="n">
        <x:f>E334-W334-X334</x:f>
        <x:v>0</x:v>
      </x:c>
      <x:c r="Z334" s="16" t="n">
        <x:f>E334*T334</x:f>
        <x:v>125.44</x:v>
      </x:c>
      <x:c r="AA334" s="16" t="n">
        <x:f>W334*T334</x:f>
        <x:v>125.44</x:v>
      </x:c>
      <x:c r="AB334" s="16" t="n">
        <x:f>X334*T334</x:f>
        <x:v>0</x:v>
      </x:c>
      <x:c r="AC334" s="16" t="n">
        <x:f>Y334*T334</x:f>
        <x:v>0</x:v>
      </x:c>
      <x:c r="AD334" s="16" t="n">
        <x:f>K334-Z334</x:f>
        <x:v>0</x:v>
      </x:c>
      <x:c r="AE334" s="16" t="n">
        <x:f>IF(ISNUMBER(U334),E334*(U334-T334),"n.a.")</x:f>
        <x:v>-2.3872000000000115</x:v>
      </x:c>
      <x:c r="AF334" s="12" t="n">
        <x:f>G334-SUM('PO detail'!$U$1380:$U$1380)</x:f>
        <x:v>0</x:v>
      </x:c>
      <x:c r="AG334" s="16" t="n">
        <x:f>IF(ISNUMBER(U334),0,Z334)</x:f>
        <x:v>0</x:v>
      </x:c>
      <x:c r="AH334" s="17" t="str">
        <x:f>IF(AND(A334="WIRE",ISNUMBER(N334)),H334-N334,"n.a.")</x:f>
        <x:v>n.a.</x:v>
      </x:c>
    </x:row>
    <x:row r="335" ht="22" customHeight="1">
      <x:c r="A335" s="2" t="str">
        <x:v>POUC</x:v>
      </x:c>
      <x:c r="B335" s="2" t="str">
        <x:v>60</x:v>
      </x:c>
      <x:c r="C335" s="2" t="str">
        <x:v>MLMEN5</x:v>
      </x:c>
      <x:c r="D335" s="2" t="str">
        <x:v>LAMITEK USA, INC.</x:v>
      </x:c>
      <x:c r="E335" s="7" t="n">
        <x:v>500</x:v>
      </x:c>
      <x:c r="F335" s="7" t="n">
        <x:v>500</x:v>
      </x:c>
      <x:c r="G335" s="7" t="n">
        <x:v>4400</x:v>
      </x:c>
      <x:c r="H335" s="8" t="n">
        <x:v>33.66</x:v>
      </x:c>
      <x:c r="I335" s="8" t="n">
        <x:v>22.24</x:v>
      </x:c>
      <x:c r="J335" s="2" t="n">
        <x:v>100</x:v>
      </x:c>
      <x:c r="K335" s="9" t="n">
        <x:v>168.3</x:v>
      </x:c>
      <x:c r="L335" s="8" t="n">
        <x:v>19.86</x:v>
      </x:c>
      <x:c r="M335" s="8" t="n">
        <x:v>22.2432</x:v>
      </x:c>
      <x:c r="N335" s="8"/>
      <x:c r="O335" s="2" t="n">
        <x:v>1</x:v>
      </x:c>
      <x:c r="P335" s="10" t="n">
        <x:v>45902</x:v>
      </x:c>
      <x:c r="Q335" s="10" t="n">
        <x:v>46148</x:v>
      </x:c>
      <x:c r="R335" s="2" t="str">
        <x:v>Same-product valuation: per 100</x:v>
      </x:c>
      <x:c r="S335" s="2" t="str">
        <x:v>Chris Lamitek Pouches priced product</x:v>
      </x:c>
      <x:c r="T335" s="15" t="n">
        <x:f>H335/J335</x:f>
        <x:v>0.33659999999999995</x:v>
      </x:c>
      <x:c r="U335" s="15" t="n">
        <x:f>IF(A335="WIRE",T335,IF(O335=1,I335*(1+IF(A335="POUC",Summary!$E$7,Summary!$K$7))/J335,"n.a."))</x:f>
        <x:v>0.36695999999999995</x:v>
      </x:c>
      <x:c r="V335" s="12" t="n">
        <x:f>SUM('PO detail'!$T$1823:$T$1824)</x:f>
        <x:v>500</x:v>
      </x:c>
      <x:c r="W335" s="12" t="n">
        <x:f>SUMIFS('PO detail'!$T$1823:$T$1824,'PO detail'!$Q$1823:$Q$1824,"Baseline PO cost")</x:f>
        <x:v>500</x:v>
      </x:c>
      <x:c r="X335" s="12" t="n">
        <x:f>SUMIFS('PO detail'!$T$1823:$T$1824,'PO detail'!$Q$1823:$Q$1824,"Higher PO cost")</x:f>
        <x:v>0</x:v>
      </x:c>
      <x:c r="Y335" s="12" t="n">
        <x:f>E335-W335-X335</x:f>
        <x:v>0</x:v>
      </x:c>
      <x:c r="Z335" s="16" t="n">
        <x:f>E335*T335</x:f>
        <x:v>168.29999999999998</x:v>
      </x:c>
      <x:c r="AA335" s="16" t="n">
        <x:f>W335*T335</x:f>
        <x:v>168.29999999999998</x:v>
      </x:c>
      <x:c r="AB335" s="16" t="n">
        <x:f>X335*T335</x:f>
        <x:v>0</x:v>
      </x:c>
      <x:c r="AC335" s="16" t="n">
        <x:f>Y335*T335</x:f>
        <x:v>0</x:v>
      </x:c>
      <x:c r="AD335" s="16" t="n">
        <x:f>K335-Z335</x:f>
        <x:v>2.842170943040401e-14</x:v>
      </x:c>
      <x:c r="AE335" s="16" t="n">
        <x:f>IF(ISNUMBER(U335),E335*(U335-T335),"n.a.")</x:f>
        <x:v>15.18</x:v>
      </x:c>
      <x:c r="AF335" s="12" t="n">
        <x:f>G335-SUM('PO detail'!$U$1823:$U$1824)</x:f>
        <x:v>2400</x:v>
      </x:c>
      <x:c r="AG335" s="16" t="n">
        <x:f>IF(ISNUMBER(U335),0,Z335)</x:f>
        <x:v>0</x:v>
      </x:c>
      <x:c r="AH335" s="17" t="str">
        <x:f>IF(AND(A335="WIRE",ISNUMBER(N335)),H335-N335,"n.a.")</x:f>
        <x:v>n.a.</x:v>
      </x:c>
    </x:row>
    <x:row r="336" ht="22" customHeight="1">
      <x:c r="A336" s="2" t="str">
        <x:v>COIL</x:v>
      </x:c>
      <x:c r="B336" s="2" t="str">
        <x:v>10</x:v>
      </x:c>
      <x:c r="C336" s="2" t="str">
        <x:v>16CLR12-4</x:v>
      </x:c>
      <x:c r="D336" s="2" t="str">
        <x:v>**PAY ACH** PVC SPIRAL SUPPLY</x:v>
      </x:c>
      <x:c r="E336" s="7" t="n">
        <x:v>2400</x:v>
      </x:c>
      <x:c r="F336" s="7" t="n">
        <x:v>491.67</x:v>
      </x:c>
      <x:c r="G336" s="7" t="n">
        <x:v>0</x:v>
      </x:c>
      <x:c r="H336" s="8" t="n">
        <x:v>11.23</x:v>
      </x:c>
      <x:c r="I336" s="8" t="n">
        <x:v>9.95</x:v>
      </x:c>
      <x:c r="J336" s="2" t="n">
        <x:v>100</x:v>
      </x:c>
      <x:c r="K336" s="9" t="n">
        <x:v>269.52</x:v>
      </x:c>
      <x:c r="L336" s="8" t="n">
        <x:v>9.95</x:v>
      </x:c>
      <x:c r="M336" s="8"/>
      <x:c r="N336" s="8"/>
      <x:c r="O336" s="2" t="n">
        <x:v>1</x:v>
      </x:c>
      <x:c r="P336" s="10" t="n">
        <x:v>46143</x:v>
      </x:c>
      <x:c r="Q336" s="10" t="n">
        <x:v>45810</x:v>
      </x:c>
      <x:c r="R336" s="2" t="str">
        <x:v>Same-product valuation: per 100</x:v>
      </x:c>
      <x:c r="S336" s="2" t="str">
        <x:v>Chris PVC Coil priced product</x:v>
      </x:c>
      <x:c r="T336" s="15" t="n">
        <x:f>H336/J336</x:f>
        <x:v>0.11230000000000001</x:v>
      </x:c>
      <x:c r="U336" s="15" t="n">
        <x:f>IF(A336="WIRE",T336,IF(O336=1,I336*(1+IF(A336="POUC",Summary!$E$7,Summary!$K$7))/J336,"n.a."))</x:f>
        <x:v>0.1099475</x:v>
      </x:c>
      <x:c r="V336" s="12" t="n">
        <x:f>SUM('PO detail'!$T$218:$T$219)</x:f>
        <x:v>2400</x:v>
      </x:c>
      <x:c r="W336" s="12" t="n">
        <x:f>SUMIFS('PO detail'!$T$218:$T$219,'PO detail'!$Q$218:$Q$219,"Baseline PO cost")</x:f>
        <x:v>2400</x:v>
      </x:c>
      <x:c r="X336" s="12" t="n">
        <x:f>SUMIFS('PO detail'!$T$218:$T$219,'PO detail'!$Q$218:$Q$219,"Higher PO cost")</x:f>
        <x:v>0</x:v>
      </x:c>
      <x:c r="Y336" s="12" t="n">
        <x:f>E336-W336-X336</x:f>
        <x:v>0</x:v>
      </x:c>
      <x:c r="Z336" s="16" t="n">
        <x:f>E336*T336</x:f>
        <x:v>269.52000000000004</x:v>
      </x:c>
      <x:c r="AA336" s="16" t="n">
        <x:f>W336*T336</x:f>
        <x:v>269.52000000000004</x:v>
      </x:c>
      <x:c r="AB336" s="16" t="n">
        <x:f>X336*T336</x:f>
        <x:v>0</x:v>
      </x:c>
      <x:c r="AC336" s="16" t="n">
        <x:f>Y336*T336</x:f>
        <x:v>0</x:v>
      </x:c>
      <x:c r="AD336" s="16" t="n">
        <x:f>K336-Z336</x:f>
        <x:v>-5.684341886080802e-14</x:v>
      </x:c>
      <x:c r="AE336" s="16" t="n">
        <x:f>IF(ISNUMBER(U336),E336*(U336-T336),"n.a.")</x:f>
        <x:v>-5.646000000000018</x:v>
      </x:c>
      <x:c r="AF336" s="12" t="n">
        <x:f>G336-SUM('PO detail'!$U$218:$U$219)</x:f>
        <x:v>0</x:v>
      </x:c>
      <x:c r="AG336" s="16" t="n">
        <x:f>IF(ISNUMBER(U336),0,Z336)</x:f>
        <x:v>0</x:v>
      </x:c>
      <x:c r="AH336" s="17" t="str">
        <x:f>IF(AND(A336="WIRE",ISNUMBER(N336)),H336-N336,"n.a.")</x:f>
        <x:v>n.a.</x:v>
      </x:c>
    </x:row>
    <x:row r="337" ht="22" customHeight="1">
      <x:c r="A337" s="2" t="str">
        <x:v>POUC</x:v>
      </x:c>
      <x:c r="B337" s="2" t="str">
        <x:v>30</x:v>
      </x:c>
      <x:c r="C337" s="2" t="str">
        <x:v>IND10</x:v>
      </x:c>
      <x:c r="D337" s="2" t="str">
        <x:v>LAMITEK USA, INC.</x:v>
      </x:c>
      <x:c r="E337" s="7" t="n">
        <x:v>7000</x:v>
      </x:c>
      <x:c r="F337" s="7" t="n">
        <x:v>483.33</x:v>
      </x:c>
      <x:c r="G337" s="7" t="n">
        <x:v>0</x:v>
      </x:c>
      <x:c r="H337" s="8" t="n">
        <x:v>2.86</x:v>
      </x:c>
      <x:c r="I337" s="8" t="n">
        <x:v>1.89</x:v>
      </x:c>
      <x:c r="J337" s="2" t="n">
        <x:v>100</x:v>
      </x:c>
      <x:c r="K337" s="9" t="n">
        <x:v>200.20000000000002</x:v>
      </x:c>
      <x:c r="L337" s="8" t="n">
        <x:v>1.69</x:v>
      </x:c>
      <x:c r="M337" s="8" t="n">
        <x:v>1.8928</x:v>
      </x:c>
      <x:c r="N337" s="8"/>
      <x:c r="O337" s="2" t="n">
        <x:v>1</x:v>
      </x:c>
      <x:c r="P337" s="10" t="n">
        <x:v>45902</x:v>
      </x:c>
      <x:c r="Q337" s="10" t="n">
        <x:v>46148</x:v>
      </x:c>
      <x:c r="R337" s="2" t="str">
        <x:v>Same-product valuation: per 100</x:v>
      </x:c>
      <x:c r="S337" s="2" t="str">
        <x:v>Chris Lamitek Pouches priced product</x:v>
      </x:c>
      <x:c r="T337" s="15" t="n">
        <x:f>H337/J337</x:f>
        <x:v>0.0286</x:v>
      </x:c>
      <x:c r="U337" s="15" t="n">
        <x:f>IF(A337="WIRE",T337,IF(O337=1,I337*(1+IF(A337="POUC",Summary!$E$7,Summary!$K$7))/J337,"n.a."))</x:f>
        <x:v>0.031184999999999997</x:v>
      </x:c>
      <x:c r="V337" s="12" t="n">
        <x:f>SUM('PO detail'!$T$1627:$T$1627)</x:f>
        <x:v>6000</x:v>
      </x:c>
      <x:c r="W337" s="12" t="n">
        <x:f>SUMIFS('PO detail'!$T$1627:$T$1627,'PO detail'!$Q$1627:$Q$1627,"Baseline PO cost")</x:f>
        <x:v>6000</x:v>
      </x:c>
      <x:c r="X337" s="12" t="n">
        <x:f>SUMIFS('PO detail'!$T$1627:$T$1627,'PO detail'!$Q$1627:$Q$1627,"Higher PO cost")</x:f>
        <x:v>0</x:v>
      </x:c>
      <x:c r="Y337" s="12" t="n">
        <x:f>E337-W337-X337</x:f>
        <x:v>1000</x:v>
      </x:c>
      <x:c r="Z337" s="16" t="n">
        <x:f>E337*T337</x:f>
        <x:v>200.20000000000002</x:v>
      </x:c>
      <x:c r="AA337" s="16" t="n">
        <x:f>W337*T337</x:f>
        <x:v>171.6</x:v>
      </x:c>
      <x:c r="AB337" s="16" t="n">
        <x:f>X337*T337</x:f>
        <x:v>0</x:v>
      </x:c>
      <x:c r="AC337" s="16" t="n">
        <x:f>Y337*T337</x:f>
        <x:v>28.6</x:v>
      </x:c>
      <x:c r="AD337" s="16" t="n">
        <x:f>K337-Z337</x:f>
        <x:v>0</x:v>
      </x:c>
      <x:c r="AE337" s="16" t="n">
        <x:f>IF(ISNUMBER(U337),E337*(U337-T337),"n.a.")</x:f>
        <x:v>18.094999999999978</x:v>
      </x:c>
      <x:c r="AF337" s="12" t="n">
        <x:f>G337-SUM('PO detail'!$U$1627:$U$1627)</x:f>
        <x:v>0</x:v>
      </x:c>
      <x:c r="AG337" s="16" t="n">
        <x:f>IF(ISNUMBER(U337),0,Z337)</x:f>
        <x:v>0</x:v>
      </x:c>
      <x:c r="AH337" s="17" t="str">
        <x:f>IF(AND(A337="WIRE",ISNUMBER(N337)),H337-N337,"n.a.")</x:f>
        <x:v>n.a.</x:v>
      </x:c>
    </x:row>
    <x:row r="338" ht="22" customHeight="1">
      <x:c r="A338" s="2" t="str">
        <x:v>POUC</x:v>
      </x:c>
      <x:c r="B338" s="2" t="str">
        <x:v>30</x:v>
      </x:c>
      <x:c r="C338" s="2" t="str">
        <x:v>PRC5</x:v>
      </x:c>
      <x:c r="D338" s="2" t="str">
        <x:v>LAMITEK USA, INC.</x:v>
      </x:c>
      <x:c r="E338" s="7" t="n">
        <x:v>9200</x:v>
      </x:c>
      <x:c r="F338" s="7" t="n">
        <x:v>483.33</x:v>
      </x:c>
      <x:c r="G338" s="7" t="n">
        <x:v>0</x:v>
      </x:c>
      <x:c r="H338" s="8" t="n">
        <x:v>0.98</x:v>
      </x:c>
      <x:c r="I338" s="8" t="n">
        <x:v>0.65</x:v>
      </x:c>
      <x:c r="J338" s="2" t="n">
        <x:v>100</x:v>
      </x:c>
      <x:c r="K338" s="9" t="n">
        <x:v>90.16</x:v>
      </x:c>
      <x:c r="L338" s="8" t="n">
        <x:v>0.58</x:v>
      </x:c>
      <x:c r="M338" s="8" t="n">
        <x:v>0.6496000000000001</x:v>
      </x:c>
      <x:c r="N338" s="8"/>
      <x:c r="O338" s="2" t="n">
        <x:v>1</x:v>
      </x:c>
      <x:c r="P338" s="10" t="n">
        <x:v>45902</x:v>
      </x:c>
      <x:c r="Q338" s="10" t="n">
        <x:v>46148</x:v>
      </x:c>
      <x:c r="R338" s="2" t="str">
        <x:v>Same-product valuation: per 100</x:v>
      </x:c>
      <x:c r="S338" s="2" t="str">
        <x:v>Chris Lamitek Pouches priced product</x:v>
      </x:c>
      <x:c r="T338" s="15" t="n">
        <x:f>H338/J338</x:f>
        <x:v>0.0098</x:v>
      </x:c>
      <x:c r="U338" s="15" t="n">
        <x:f>IF(A338="WIRE",T338,IF(O338=1,I338*(1+IF(A338="POUC",Summary!$E$7,Summary!$K$7))/J338,"n.a."))</x:f>
        <x:v>0.010725</x:v>
      </x:c>
      <x:c r="V338" s="12" t="n">
        <x:f>SUM('PO detail'!$T$1695:$T$1695)</x:f>
        <x:v>9200</x:v>
      </x:c>
      <x:c r="W338" s="12" t="n">
        <x:f>SUMIFS('PO detail'!$T$1695:$T$1695,'PO detail'!$Q$1695:$Q$1695,"Baseline PO cost")</x:f>
        <x:v>9200</x:v>
      </x:c>
      <x:c r="X338" s="12" t="n">
        <x:f>SUMIFS('PO detail'!$T$1695:$T$1695,'PO detail'!$Q$1695:$Q$1695,"Higher PO cost")</x:f>
        <x:v>0</x:v>
      </x:c>
      <x:c r="Y338" s="12" t="n">
        <x:f>E338-W338-X338</x:f>
        <x:v>0</x:v>
      </x:c>
      <x:c r="Z338" s="16" t="n">
        <x:f>E338*T338</x:f>
        <x:v>90.16</x:v>
      </x:c>
      <x:c r="AA338" s="16" t="n">
        <x:f>W338*T338</x:f>
        <x:v>90.16</x:v>
      </x:c>
      <x:c r="AB338" s="16" t="n">
        <x:f>X338*T338</x:f>
        <x:v>0</x:v>
      </x:c>
      <x:c r="AC338" s="16" t="n">
        <x:f>Y338*T338</x:f>
        <x:v>0</x:v>
      </x:c>
      <x:c r="AD338" s="16" t="n">
        <x:f>K338-Z338</x:f>
        <x:v>0</x:v>
      </x:c>
      <x:c r="AE338" s="16" t="n">
        <x:f>IF(ISNUMBER(U338),E338*(U338-T338),"n.a.")</x:f>
        <x:v>8.510000000000005</x:v>
      </x:c>
      <x:c r="AF338" s="12" t="n">
        <x:f>G338-SUM('PO detail'!$U$1695:$U$1695)</x:f>
        <x:v>0</x:v>
      </x:c>
      <x:c r="AG338" s="16" t="n">
        <x:f>IF(ISNUMBER(U338),0,Z338)</x:f>
        <x:v>0</x:v>
      </x:c>
      <x:c r="AH338" s="17" t="str">
        <x:f>IF(AND(A338="WIRE",ISNUMBER(N338)),H338-N338,"n.a.")</x:f>
        <x:v>n.a.</x:v>
      </x:c>
    </x:row>
    <x:row r="339" ht="22" customHeight="1">
      <x:c r="A339" s="2" t="str">
        <x:v>WIRE</x:v>
      </x:c>
      <x:c r="B339" s="2" t="str">
        <x:v>30</x:v>
      </x:c>
      <x:c r="C339" s="2" t="str">
        <x:v>DL014WHT</x:v>
      </x:c>
      <x:c r="D339" s="2" t="str">
        <x:v>Botac Industrial Limited</x:v>
      </x:c>
      <x:c r="E339" s="7" t="n">
        <x:v>2900</x:v>
      </x:c>
      <x:c r="F339" s="7" t="n">
        <x:v>483.33</x:v>
      </x:c>
      <x:c r="G339" s="7" t="n">
        <x:v>1000</x:v>
      </x:c>
      <x:c r="H339" s="8" t="n">
        <x:v>3.63</x:v>
      </x:c>
      <x:c r="I339" s="8" t="n">
        <x:v>0</x:v>
      </x:c>
      <x:c r="J339" s="2" t="n">
        <x:v>100</x:v>
      </x:c>
      <x:c r="K339" s="9" t="n">
        <x:v>105.27</x:v>
      </x:c>
      <x:c r="L339" s="8" t="n">
        <x:v>1.91</x:v>
      </x:c>
      <x:c r="M339" s="8"/>
      <x:c r="N339" s="8" t="n">
        <x:v>3.63</x:v>
      </x:c>
      <x:c r="O339" s="2" t="n">
        <x:v>1</x:v>
      </x:c>
      <x:c r="P339" s="10" t="n">
        <x:v>46237</x:v>
      </x:c>
      <x:c r="Q339" s="10" t="n">
        <x:v>44774</x:v>
      </x:c>
      <x:c r="R339" s="2" t="str">
        <x:v>Same-product valuation: per 100</x:v>
      </x:c>
      <x:c r="S339" s="2" t="str">
        <x:v>Hold current standard; Chris blended standards already applied</x:v>
      </x:c>
      <x:c r="T339" s="15" t="n">
        <x:f>H339/J339</x:f>
        <x:v>0.0363</x:v>
      </x:c>
      <x:c r="U339" s="15" t="n">
        <x:f>IF(A339="WIRE",T339,IF(O339=1,I339*(1+IF(A339="POUC",Summary!$E$7,Summary!$K$7))/J339,"n.a."))</x:f>
        <x:v>0.0363</x:v>
      </x:c>
      <x:c r="V339" s="12" t="n">
        <x:f>0</x:f>
        <x:v>0</x:v>
      </x:c>
      <x:c r="W339" s="12" t="n">
        <x:f>0</x:f>
        <x:v>0</x:v>
      </x:c>
      <x:c r="X339" s="12" t="n">
        <x:f>0</x:f>
        <x:v>0</x:v>
      </x:c>
      <x:c r="Y339" s="12" t="n">
        <x:f>E339-W339-X339</x:f>
        <x:v>2900</x:v>
      </x:c>
      <x:c r="Z339" s="16" t="n">
        <x:f>E339*T339</x:f>
        <x:v>105.27</x:v>
      </x:c>
      <x:c r="AA339" s="16" t="n">
        <x:f>W339*T339</x:f>
        <x:v>0</x:v>
      </x:c>
      <x:c r="AB339" s="16" t="n">
        <x:f>X339*T339</x:f>
        <x:v>0</x:v>
      </x:c>
      <x:c r="AC339" s="16" t="n">
        <x:f>Y339*T339</x:f>
        <x:v>105.27</x:v>
      </x:c>
      <x:c r="AD339" s="16" t="n">
        <x:f>K339-Z339</x:f>
        <x:v>0</x:v>
      </x:c>
      <x:c r="AE339" s="16" t="n">
        <x:f>IF(ISNUMBER(U339),E339*(U339-T339),"n.a.")</x:f>
        <x:v>0</x:v>
      </x:c>
      <x:c r="AF339" s="12" t="n">
        <x:f>G339-0</x:f>
        <x:v>1000</x:v>
      </x:c>
      <x:c r="AG339" s="16" t="n">
        <x:f>IF(ISNUMBER(U339),0,Z339)</x:f>
        <x:v>0</x:v>
      </x:c>
      <x:c r="AH339" s="17" t="n">
        <x:f>IF(AND(A339="WIRE",ISNUMBER(N339)),H339-N339,"n.a.")</x:f>
        <x:v>0</x:v>
      </x:c>
    </x:row>
    <x:row r="340" ht="22" customHeight="1">
      <x:c r="A340" s="2" t="str">
        <x:v>WIRE</x:v>
      </x:c>
      <x:c r="B340" s="2" t="str">
        <x:v>60</x:v>
      </x:c>
      <x:c r="C340" s="2" t="str">
        <x:v>DL716GOLD</x:v>
      </x:c>
      <x:c r="D340" s="2" t="str">
        <x:v>Botac Industrial Limited</x:v>
      </x:c>
      <x:c r="E340" s="7" t="n">
        <x:v>0</x:v>
      </x:c>
      <x:c r="F340" s="7" t="n">
        <x:v>483.33</x:v>
      </x:c>
      <x:c r="G340" s="7" t="n">
        <x:v>3000</x:v>
      </x:c>
      <x:c r="H340" s="8" t="n">
        <x:v>7.32</x:v>
      </x:c>
      <x:c r="I340" s="8" t="n">
        <x:v>4.19</x:v>
      </x:c>
      <x:c r="J340" s="2" t="n">
        <x:v>100</x:v>
      </x:c>
      <x:c r="K340" s="9" t="n">
        <x:v>0</x:v>
      </x:c>
      <x:c r="L340" s="8" t="n">
        <x:v>4.19</x:v>
      </x:c>
      <x:c r="M340" s="8"/>
      <x:c r="N340" s="8" t="n">
        <x:v>7.32</x:v>
      </x:c>
      <x:c r="O340" s="2" t="n">
        <x:v>1</x:v>
      </x:c>
      <x:c r="P340" s="10" t="n">
        <x:v>46237</x:v>
      </x:c>
      <x:c r="Q340" s="10" t="n">
        <x:v>45881</x:v>
      </x:c>
      <x:c r="R340" s="2" t="str">
        <x:v>Same-product valuation: per 100</x:v>
      </x:c>
      <x:c r="S340" s="2" t="str">
        <x:v>Hold current standard; Chris blended standards already applied</x:v>
      </x:c>
      <x:c r="T340" s="15" t="n">
        <x:f>H340/J340</x:f>
        <x:v>0.0732</x:v>
      </x:c>
      <x:c r="U340" s="15" t="n">
        <x:f>IF(A340="WIRE",T340,IF(O340=1,I340*(1+IF(A340="POUC",Summary!$E$7,Summary!$K$7))/J340,"n.a."))</x:f>
        <x:v>0.0732</x:v>
      </x:c>
      <x:c r="V340" s="12" t="n">
        <x:f>0</x:f>
        <x:v>0</x:v>
      </x:c>
      <x:c r="W340" s="12" t="n">
        <x:f>0</x:f>
        <x:v>0</x:v>
      </x:c>
      <x:c r="X340" s="12" t="n">
        <x:f>0</x:f>
        <x:v>0</x:v>
      </x:c>
      <x:c r="Y340" s="12" t="n">
        <x:f>E340-W340-X340</x:f>
        <x:v>0</x:v>
      </x:c>
      <x:c r="Z340" s="16" t="n">
        <x:f>E340*T340</x:f>
        <x:v>0</x:v>
      </x:c>
      <x:c r="AA340" s="16" t="n">
        <x:f>W340*T340</x:f>
        <x:v>0</x:v>
      </x:c>
      <x:c r="AB340" s="16" t="n">
        <x:f>X340*T340</x:f>
        <x:v>0</x:v>
      </x:c>
      <x:c r="AC340" s="16" t="n">
        <x:f>Y340*T340</x:f>
        <x:v>0</x:v>
      </x:c>
      <x:c r="AD340" s="16" t="n">
        <x:f>K340-Z340</x:f>
        <x:v>0</x:v>
      </x:c>
      <x:c r="AE340" s="16" t="n">
        <x:f>IF(ISNUMBER(U340),E340*(U340-T340),"n.a.")</x:f>
        <x:v>0</x:v>
      </x:c>
      <x:c r="AF340" s="12" t="n">
        <x:f>G340-0</x:f>
        <x:v>3000</x:v>
      </x:c>
      <x:c r="AG340" s="16" t="n">
        <x:f>IF(ISNUMBER(U340),0,Z340)</x:f>
        <x:v>0</x:v>
      </x:c>
      <x:c r="AH340" s="17" t="n">
        <x:f>IF(AND(A340="WIRE",ISNUMBER(N340)),H340-N340,"n.a.")</x:f>
        <x:v>0</x:v>
      </x:c>
    </x:row>
    <x:row r="341" ht="22" customHeight="1">
      <x:c r="A341" s="2" t="str">
        <x:v>COIL</x:v>
      </x:c>
      <x:c r="B341" s="2" t="str">
        <x:v>10</x:v>
      </x:c>
      <x:c r="C341" s="2" t="str">
        <x:v>20BLK36-4</x:v>
      </x:c>
      <x:c r="D341" s="2" t="str">
        <x:v>**PAY ACH** PVC SPIRAL SUPPLY</x:v>
      </x:c>
      <x:c r="E341" s="7" t="n">
        <x:v>1600</x:v>
      </x:c>
      <x:c r="F341" s="7" t="n">
        <x:v>466.67</x:v>
      </x:c>
      <x:c r="G341" s="7" t="n">
        <x:v>500</x:v>
      </x:c>
      <x:c r="H341" s="8" t="n">
        <x:v>35.99</x:v>
      </x:c>
      <x:c r="I341" s="8" t="n">
        <x:v>31.91</x:v>
      </x:c>
      <x:c r="J341" s="2" t="n">
        <x:v>100</x:v>
      </x:c>
      <x:c r="K341" s="9" t="n">
        <x:v>575.84</x:v>
      </x:c>
      <x:c r="L341" s="8" t="n">
        <x:v>31.91</x:v>
      </x:c>
      <x:c r="M341" s="8"/>
      <x:c r="N341" s="8"/>
      <x:c r="O341" s="2" t="n">
        <x:v>1</x:v>
      </x:c>
      <x:c r="P341" s="10" t="n">
        <x:v>46143</x:v>
      </x:c>
      <x:c r="Q341" s="10" t="n">
        <x:v>45810</x:v>
      </x:c>
      <x:c r="R341" s="2" t="str">
        <x:v>Same-product valuation: per 100</x:v>
      </x:c>
      <x:c r="S341" s="2" t="str">
        <x:v>Chris PVC Coil priced product</x:v>
      </x:c>
      <x:c r="T341" s="15" t="n">
        <x:f>H341/J341</x:f>
        <x:v>0.3599</x:v>
      </x:c>
      <x:c r="U341" s="15" t="n">
        <x:f>IF(A341="WIRE",T341,IF(O341=1,I341*(1+IF(A341="POUC",Summary!$E$7,Summary!$K$7))/J341,"n.a."))</x:f>
        <x:v>0.3526055</x:v>
      </x:c>
      <x:c r="V341" s="12" t="n">
        <x:f>SUM('PO detail'!$T$286:$T$291)</x:f>
        <x:v>1600</x:v>
      </x:c>
      <x:c r="W341" s="12" t="n">
        <x:f>SUMIFS('PO detail'!$T$286:$T$291,'PO detail'!$Q$286:$Q$291,"Baseline PO cost")</x:f>
        <x:v>1600</x:v>
      </x:c>
      <x:c r="X341" s="12" t="n">
        <x:f>SUMIFS('PO detail'!$T$286:$T$291,'PO detail'!$Q$286:$Q$291,"Higher PO cost")</x:f>
        <x:v>0</x:v>
      </x:c>
      <x:c r="Y341" s="12" t="n">
        <x:f>E341-W341-X341</x:f>
        <x:v>0</x:v>
      </x:c>
      <x:c r="Z341" s="16" t="n">
        <x:f>E341*T341</x:f>
        <x:v>575.84</x:v>
      </x:c>
      <x:c r="AA341" s="16" t="n">
        <x:f>W341*T341</x:f>
        <x:v>575.84</x:v>
      </x:c>
      <x:c r="AB341" s="16" t="n">
        <x:f>X341*T341</x:f>
        <x:v>0</x:v>
      </x:c>
      <x:c r="AC341" s="16" t="n">
        <x:f>Y341*T341</x:f>
        <x:v>0</x:v>
      </x:c>
      <x:c r="AD341" s="16" t="n">
        <x:f>K341-Z341</x:f>
        <x:v>0</x:v>
      </x:c>
      <x:c r="AE341" s="16" t="n">
        <x:f>IF(ISNUMBER(U341),E341*(U341-T341),"n.a.")</x:f>
        <x:v>-11.67119999999997</x:v>
      </x:c>
      <x:c r="AF341" s="12" t="n">
        <x:f>G341-SUM('PO detail'!$U$286:$U$291)</x:f>
        <x:v>0</x:v>
      </x:c>
      <x:c r="AG341" s="16" t="n">
        <x:f>IF(ISNUMBER(U341),0,Z341)</x:f>
        <x:v>0</x:v>
      </x:c>
      <x:c r="AH341" s="17" t="str">
        <x:f>IF(AND(A341="WIRE",ISNUMBER(N341)),H341-N341,"n.a.")</x:f>
        <x:v>n.a.</x:v>
      </x:c>
    </x:row>
    <x:row r="342" ht="22" customHeight="1">
      <x:c r="A342" s="2" t="str">
        <x:v>COIL</x:v>
      </x:c>
      <x:c r="B342" s="2" t="str">
        <x:v>10</x:v>
      </x:c>
      <x:c r="C342" s="2" t="str">
        <x:v>9BLK36-4</x:v>
      </x:c>
      <x:c r="D342" s="2" t="str">
        <x:v>**PAY ACH** PVC SPIRAL SUPPLY</x:v>
      </x:c>
      <x:c r="E342" s="7" t="n">
        <x:v>2000</x:v>
      </x:c>
      <x:c r="F342" s="7" t="n">
        <x:v>466.67</x:v>
      </x:c>
      <x:c r="G342" s="7" t="n">
        <x:v>0</x:v>
      </x:c>
      <x:c r="H342" s="8" t="n">
        <x:v>13.44</x:v>
      </x:c>
      <x:c r="I342" s="8" t="n">
        <x:v>11.92</x:v>
      </x:c>
      <x:c r="J342" s="2" t="n">
        <x:v>100</x:v>
      </x:c>
      <x:c r="K342" s="9" t="n">
        <x:v>268.8</x:v>
      </x:c>
      <x:c r="L342" s="8" t="n">
        <x:v>11.92</x:v>
      </x:c>
      <x:c r="M342" s="8"/>
      <x:c r="N342" s="8"/>
      <x:c r="O342" s="2" t="n">
        <x:v>1</x:v>
      </x:c>
      <x:c r="P342" s="10" t="n">
        <x:v>46143</x:v>
      </x:c>
      <x:c r="Q342" s="10" t="n">
        <x:v>45810</x:v>
      </x:c>
      <x:c r="R342" s="2" t="str">
        <x:v>Same-product valuation: per 100</x:v>
      </x:c>
      <x:c r="S342" s="2" t="str">
        <x:v>Chris PVC Coil priced product</x:v>
      </x:c>
      <x:c r="T342" s="15" t="n">
        <x:f>H342/J342</x:f>
        <x:v>0.1344</x:v>
      </x:c>
      <x:c r="U342" s="15" t="n">
        <x:f>IF(A342="WIRE",T342,IF(O342=1,I342*(1+IF(A342="POUC",Summary!$E$7,Summary!$K$7))/J342,"n.a."))</x:f>
        <x:v>0.131716</x:v>
      </x:c>
      <x:c r="V342" s="12" t="n">
        <x:f>SUM('PO detail'!$T$573:$T$577)</x:f>
        <x:v>2000</x:v>
      </x:c>
      <x:c r="W342" s="12" t="n">
        <x:f>SUMIFS('PO detail'!$T$573:$T$577,'PO detail'!$Q$573:$Q$577,"Baseline PO cost")</x:f>
        <x:v>2000</x:v>
      </x:c>
      <x:c r="X342" s="12" t="n">
        <x:f>SUMIFS('PO detail'!$T$573:$T$577,'PO detail'!$Q$573:$Q$577,"Higher PO cost")</x:f>
        <x:v>0</x:v>
      </x:c>
      <x:c r="Y342" s="12" t="n">
        <x:f>E342-W342-X342</x:f>
        <x:v>0</x:v>
      </x:c>
      <x:c r="Z342" s="16" t="n">
        <x:f>E342*T342</x:f>
        <x:v>268.8</x:v>
      </x:c>
      <x:c r="AA342" s="16" t="n">
        <x:f>W342*T342</x:f>
        <x:v>268.8</x:v>
      </x:c>
      <x:c r="AB342" s="16" t="n">
        <x:f>X342*T342</x:f>
        <x:v>0</x:v>
      </x:c>
      <x:c r="AC342" s="16" t="n">
        <x:f>Y342*T342</x:f>
        <x:v>0</x:v>
      </x:c>
      <x:c r="AD342" s="16" t="n">
        <x:f>K342-Z342</x:f>
        <x:v>0</x:v>
      </x:c>
      <x:c r="AE342" s="16" t="n">
        <x:f>IF(ISNUMBER(U342),E342*(U342-T342),"n.a.")</x:f>
        <x:v>-5.367999999999984</x:v>
      </x:c>
      <x:c r="AF342" s="12" t="n">
        <x:f>G342-SUM('PO detail'!$U$573:$U$577)</x:f>
        <x:v>0</x:v>
      </x:c>
      <x:c r="AG342" s="16" t="n">
        <x:f>IF(ISNUMBER(U342),0,Z342)</x:f>
        <x:v>0</x:v>
      </x:c>
      <x:c r="AH342" s="17" t="str">
        <x:f>IF(AND(A342="WIRE",ISNUMBER(N342)),H342-N342,"n.a.")</x:f>
        <x:v>n.a.</x:v>
      </x:c>
    </x:row>
    <x:row r="343" ht="22" customHeight="1">
      <x:c r="A343" s="2" t="str">
        <x:v>COIL</x:v>
      </x:c>
      <x:c r="B343" s="2" t="str">
        <x:v>30</x:v>
      </x:c>
      <x:c r="C343" s="2" t="str">
        <x:v>14BLK36-4</x:v>
      </x:c>
      <x:c r="D343" s="2" t="str">
        <x:v>**PAY ACH** PVC SPIRAL SUPPLY</x:v>
      </x:c>
      <x:c r="E343" s="7" t="n">
        <x:v>2700</x:v>
      </x:c>
      <x:c r="F343" s="7" t="n">
        <x:v>466.67</x:v>
      </x:c>
      <x:c r="G343" s="7" t="n">
        <x:v>0</x:v>
      </x:c>
      <x:c r="H343" s="8" t="n">
        <x:v>22.54</x:v>
      </x:c>
      <x:c r="I343" s="8" t="n">
        <x:v>19.98</x:v>
      </x:c>
      <x:c r="J343" s="2" t="n">
        <x:v>100</x:v>
      </x:c>
      <x:c r="K343" s="9" t="n">
        <x:v>608.58</x:v>
      </x:c>
      <x:c r="L343" s="8" t="n">
        <x:v>19.98</x:v>
      </x:c>
      <x:c r="M343" s="8"/>
      <x:c r="N343" s="8"/>
      <x:c r="O343" s="2" t="n">
        <x:v>1</x:v>
      </x:c>
      <x:c r="P343" s="10" t="n">
        <x:v>46143</x:v>
      </x:c>
      <x:c r="Q343" s="10" t="n">
        <x:v>45810</x:v>
      </x:c>
      <x:c r="R343" s="2" t="str">
        <x:v>Same-product valuation: per 100</x:v>
      </x:c>
      <x:c r="S343" s="2" t="str">
        <x:v>Chris PVC Coil priced product</x:v>
      </x:c>
      <x:c r="T343" s="15" t="n">
        <x:f>H343/J343</x:f>
        <x:v>0.2254</x:v>
      </x:c>
      <x:c r="U343" s="15" t="n">
        <x:f>IF(A343="WIRE",T343,IF(O343=1,I343*(1+IF(A343="POUC",Summary!$E$7,Summary!$K$7))/J343,"n.a."))</x:f>
        <x:v>0.220779</x:v>
      </x:c>
      <x:c r="V343" s="12" t="n">
        <x:f>SUM('PO detail'!$T$771:$T$776)</x:f>
        <x:v>2700</x:v>
      </x:c>
      <x:c r="W343" s="12" t="n">
        <x:f>SUMIFS('PO detail'!$T$771:$T$776,'PO detail'!$Q$771:$Q$776,"Baseline PO cost")</x:f>
        <x:v>2700</x:v>
      </x:c>
      <x:c r="X343" s="12" t="n">
        <x:f>SUMIFS('PO detail'!$T$771:$T$776,'PO detail'!$Q$771:$Q$776,"Higher PO cost")</x:f>
        <x:v>0</x:v>
      </x:c>
      <x:c r="Y343" s="12" t="n">
        <x:f>E343-W343-X343</x:f>
        <x:v>0</x:v>
      </x:c>
      <x:c r="Z343" s="16" t="n">
        <x:f>E343*T343</x:f>
        <x:v>608.5799999999999</x:v>
      </x:c>
      <x:c r="AA343" s="16" t="n">
        <x:f>W343*T343</x:f>
        <x:v>608.5799999999999</x:v>
      </x:c>
      <x:c r="AB343" s="16" t="n">
        <x:f>X343*T343</x:f>
        <x:v>0</x:v>
      </x:c>
      <x:c r="AC343" s="16" t="n">
        <x:f>Y343*T343</x:f>
        <x:v>0</x:v>
      </x:c>
      <x:c r="AD343" s="16" t="n">
        <x:f>K343-Z343</x:f>
        <x:v>1.1368683772161603e-13</x:v>
      </x:c>
      <x:c r="AE343" s="16" t="n">
        <x:f>IF(ISNUMBER(U343),E343*(U343-T343),"n.a.")</x:f>
        <x:v>-12.476699999999962</x:v>
      </x:c>
      <x:c r="AF343" s="12" t="n">
        <x:f>G343-SUM('PO detail'!$U$771:$U$776)</x:f>
        <x:v>0</x:v>
      </x:c>
      <x:c r="AG343" s="16" t="n">
        <x:f>IF(ISNUMBER(U343),0,Z343)</x:f>
        <x:v>0</x:v>
      </x:c>
      <x:c r="AH343" s="17" t="str">
        <x:f>IF(AND(A343="WIRE",ISNUMBER(N343)),H343-N343,"n.a.")</x:f>
        <x:v>n.a.</x:v>
      </x:c>
    </x:row>
    <x:row r="344" ht="22" customHeight="1">
      <x:c r="A344" s="2" t="str">
        <x:v>COIL</x:v>
      </x:c>
      <x:c r="B344" s="2" t="str">
        <x:v>60</x:v>
      </x:c>
      <x:c r="C344" s="2" t="str">
        <x:v>23BLK12-4</x:v>
      </x:c>
      <x:c r="D344" s="2" t="str">
        <x:v>**PAY ACH** PVC SPIRAL SUPPLY</x:v>
      </x:c>
      <x:c r="E344" s="7" t="n">
        <x:v>600</x:v>
      </x:c>
      <x:c r="F344" s="7" t="n">
        <x:v>466.67</x:v>
      </x:c>
      <x:c r="G344" s="7" t="n">
        <x:v>2400</x:v>
      </x:c>
      <x:c r="H344" s="8" t="n">
        <x:v>14.19</x:v>
      </x:c>
      <x:c r="I344" s="8" t="n">
        <x:v>12.58</x:v>
      </x:c>
      <x:c r="J344" s="2" t="n">
        <x:v>100</x:v>
      </x:c>
      <x:c r="K344" s="9" t="n">
        <x:v>85.14</x:v>
      </x:c>
      <x:c r="L344" s="8" t="n">
        <x:v>11.64</x:v>
      </x:c>
      <x:c r="M344" s="8"/>
      <x:c r="N344" s="8"/>
      <x:c r="O344" s="2" t="n">
        <x:v>0</x:v>
      </x:c>
      <x:c r="P344" s="10" t="n">
        <x:v>46143</x:v>
      </x:c>
      <x:c r="Q344" s="10" t="n">
        <x:v>45810</x:v>
      </x:c>
      <x:c r="R344" s="2" t="str">
        <x:v>Same-product valuation: per 100</x:v>
      </x:c>
      <x:c r="S344" s="2" t="str">
        <x:v>Outside priced proposal or replacement cost differs</x:v>
      </x:c>
      <x:c r="T344" s="15" t="n">
        <x:f>H344/J344</x:f>
        <x:v>0.1419</x:v>
      </x:c>
      <x:c r="U344" s="15" t="str">
        <x:f>IF(A344="WIRE",T344,IF(O344=1,I344*(1+IF(A344="POUC",Summary!$E$7,Summary!$K$7))/J344,"n.a."))</x:f>
        <x:v>n.a.</x:v>
      </x:c>
      <x:c r="V344" s="12" t="n">
        <x:f>SUM('PO detail'!$T$1223:$T$1225)</x:f>
        <x:v>600</x:v>
      </x:c>
      <x:c r="W344" s="12" t="n">
        <x:f>SUMIFS('PO detail'!$T$1223:$T$1225,'PO detail'!$Q$1223:$Q$1225,"Baseline PO cost")</x:f>
        <x:v>0</x:v>
      </x:c>
      <x:c r="X344" s="12" t="n">
        <x:f>SUMIFS('PO detail'!$T$1223:$T$1225,'PO detail'!$Q$1223:$Q$1225,"Higher PO cost")</x:f>
        <x:v>0</x:v>
      </x:c>
      <x:c r="Y344" s="12" t="n">
        <x:f>E344-W344-X344</x:f>
        <x:v>600</x:v>
      </x:c>
      <x:c r="Z344" s="16" t="n">
        <x:f>E344*T344</x:f>
        <x:v>85.14</x:v>
      </x:c>
      <x:c r="AA344" s="16" t="n">
        <x:f>W344*T344</x:f>
        <x:v>0</x:v>
      </x:c>
      <x:c r="AB344" s="16" t="n">
        <x:f>X344*T344</x:f>
        <x:v>0</x:v>
      </x:c>
      <x:c r="AC344" s="16" t="n">
        <x:f>Y344*T344</x:f>
        <x:v>85.14</x:v>
      </x:c>
      <x:c r="AD344" s="16" t="n">
        <x:f>K344-Z344</x:f>
        <x:v>0</x:v>
      </x:c>
      <x:c r="AE344" s="16" t="str">
        <x:f>IF(ISNUMBER(U344),E344*(U344-T344),"n.a.")</x:f>
        <x:v>n.a.</x:v>
      </x:c>
      <x:c r="AF344" s="12" t="n">
        <x:f>G344-SUM('PO detail'!$U$1223:$U$1225)</x:f>
        <x:v>0</x:v>
      </x:c>
      <x:c r="AG344" s="16" t="n">
        <x:f>IF(ISNUMBER(U344),0,Z344)</x:f>
        <x:v>85.14</x:v>
      </x:c>
      <x:c r="AH344" s="17" t="str">
        <x:f>IF(AND(A344="WIRE",ISNUMBER(N344)),H344-N344,"n.a.")</x:f>
        <x:v>n.a.</x:v>
      </x:c>
    </x:row>
    <x:row r="345" ht="22" customHeight="1">
      <x:c r="A345" s="2" t="str">
        <x:v>POUC</x:v>
      </x:c>
      <x:c r="B345" s="2" t="str">
        <x:v>10</x:v>
      </x:c>
      <x:c r="C345" s="2" t="str">
        <x:v>MLMEN5</x:v>
      </x:c>
      <x:c r="D345" s="2" t="str">
        <x:v>LAMITEK USA, INC.</x:v>
      </x:c>
      <x:c r="E345" s="7" t="n">
        <x:v>1900</x:v>
      </x:c>
      <x:c r="F345" s="7" t="n">
        <x:v>466.67</x:v>
      </x:c>
      <x:c r="G345" s="7" t="n">
        <x:v>4000</x:v>
      </x:c>
      <x:c r="H345" s="8" t="n">
        <x:v>33.66</x:v>
      </x:c>
      <x:c r="I345" s="8" t="n">
        <x:v>22.24</x:v>
      </x:c>
      <x:c r="J345" s="2" t="n">
        <x:v>100</x:v>
      </x:c>
      <x:c r="K345" s="9" t="n">
        <x:v>639.54</x:v>
      </x:c>
      <x:c r="L345" s="8" t="n">
        <x:v>19.86</x:v>
      </x:c>
      <x:c r="M345" s="8" t="n">
        <x:v>22.2432</x:v>
      </x:c>
      <x:c r="N345" s="8"/>
      <x:c r="O345" s="2" t="n">
        <x:v>1</x:v>
      </x:c>
      <x:c r="P345" s="10" t="n">
        <x:v>45902</x:v>
      </x:c>
      <x:c r="Q345" s="10" t="n">
        <x:v>46148</x:v>
      </x:c>
      <x:c r="R345" s="2" t="str">
        <x:v>Same-product valuation: per 100</x:v>
      </x:c>
      <x:c r="S345" s="2" t="str">
        <x:v>Chris Lamitek Pouches priced product</x:v>
      </x:c>
      <x:c r="T345" s="15" t="n">
        <x:f>H345/J345</x:f>
        <x:v>0.33659999999999995</x:v>
      </x:c>
      <x:c r="U345" s="15" t="n">
        <x:f>IF(A345="WIRE",T345,IF(O345=1,I345*(1+IF(A345="POUC",Summary!$E$7,Summary!$K$7))/J345,"n.a."))</x:f>
        <x:v>0.36695999999999995</x:v>
      </x:c>
      <x:c r="V345" s="12" t="n">
        <x:f>SUM('PO detail'!$T$1571:$T$1573)</x:f>
        <x:v>1900</x:v>
      </x:c>
      <x:c r="W345" s="12" t="n">
        <x:f>SUMIFS('PO detail'!$T$1571:$T$1573,'PO detail'!$Q$1571:$Q$1573,"Baseline PO cost")</x:f>
        <x:v>1900</x:v>
      </x:c>
      <x:c r="X345" s="12" t="n">
        <x:f>SUMIFS('PO detail'!$T$1571:$T$1573,'PO detail'!$Q$1571:$Q$1573,"Higher PO cost")</x:f>
        <x:v>0</x:v>
      </x:c>
      <x:c r="Y345" s="12" t="n">
        <x:f>E345-W345-X345</x:f>
        <x:v>0</x:v>
      </x:c>
      <x:c r="Z345" s="16" t="n">
        <x:f>E345*T345</x:f>
        <x:v>639.54</x:v>
      </x:c>
      <x:c r="AA345" s="16" t="n">
        <x:f>W345*T345</x:f>
        <x:v>639.54</x:v>
      </x:c>
      <x:c r="AB345" s="16" t="n">
        <x:f>X345*T345</x:f>
        <x:v>0</x:v>
      </x:c>
      <x:c r="AC345" s="16" t="n">
        <x:f>Y345*T345</x:f>
        <x:v>0</x:v>
      </x:c>
      <x:c r="AD345" s="16" t="n">
        <x:f>K345-Z345</x:f>
        <x:v>0</x:v>
      </x:c>
      <x:c r="AE345" s="16" t="n">
        <x:f>IF(ISNUMBER(U345),E345*(U345-T345),"n.a.")</x:f>
        <x:v>57.684</x:v>
      </x:c>
      <x:c r="AF345" s="12" t="n">
        <x:f>G345-SUM('PO detail'!$U$1571:$U$1573)</x:f>
        <x:v>0</x:v>
      </x:c>
      <x:c r="AG345" s="16" t="n">
        <x:f>IF(ISNUMBER(U345),0,Z345)</x:f>
        <x:v>0</x:v>
      </x:c>
      <x:c r="AH345" s="17" t="str">
        <x:f>IF(AND(A345="WIRE",ISNUMBER(N345)),H345-N345,"n.a.")</x:f>
        <x:v>n.a.</x:v>
      </x:c>
    </x:row>
    <x:row r="346" ht="22" customHeight="1">
      <x:c r="A346" s="2" t="str">
        <x:v>POUC</x:v>
      </x:c>
      <x:c r="B346" s="2" t="str">
        <x:v>60</x:v>
      </x:c>
      <x:c r="C346" s="2" t="str">
        <x:v>MEM7</x:v>
      </x:c>
      <x:c r="D346" s="2" t="str">
        <x:v>LAMITEK USA, INC.</x:v>
      </x:c>
      <x:c r="E346" s="7" t="n">
        <x:v>6300</x:v>
      </x:c>
      <x:c r="F346" s="7" t="n">
        <x:v>466.67</x:v>
      </x:c>
      <x:c r="G346" s="7" t="n">
        <x:v>0</x:v>
      </x:c>
      <x:c r="H346" s="8" t="n">
        <x:v>1.47</x:v>
      </x:c>
      <x:c r="I346" s="8" t="n">
        <x:v>0.96</x:v>
      </x:c>
      <x:c r="J346" s="2" t="n">
        <x:v>100</x:v>
      </x:c>
      <x:c r="K346" s="9" t="n">
        <x:v>92.61</x:v>
      </x:c>
      <x:c r="L346" s="8" t="n">
        <x:v>0.86</x:v>
      </x:c>
      <x:c r="M346" s="8" t="n">
        <x:v>0.9632000000000001</x:v>
      </x:c>
      <x:c r="N346" s="8"/>
      <x:c r="O346" s="2" t="n">
        <x:v>1</x:v>
      </x:c>
      <x:c r="P346" s="10" t="n">
        <x:v>45902</x:v>
      </x:c>
      <x:c r="Q346" s="10" t="n">
        <x:v>46148</x:v>
      </x:c>
      <x:c r="R346" s="2" t="str">
        <x:v>Same-product valuation: per 100</x:v>
      </x:c>
      <x:c r="S346" s="2" t="str">
        <x:v>Chris Lamitek Pouches priced product</x:v>
      </x:c>
      <x:c r="T346" s="15" t="n">
        <x:f>H346/J346</x:f>
        <x:v>0.0147</x:v>
      </x:c>
      <x:c r="U346" s="15" t="n">
        <x:f>IF(A346="WIRE",T346,IF(O346=1,I346*(1+IF(A346="POUC",Summary!$E$7,Summary!$K$7))/J346,"n.a."))</x:f>
        <x:v>0.01584</x:v>
      </x:c>
      <x:c r="V346" s="12" t="n">
        <x:f>SUM('PO detail'!$T$1809:$T$1809)</x:f>
        <x:v>5000</x:v>
      </x:c>
      <x:c r="W346" s="12" t="n">
        <x:f>SUMIFS('PO detail'!$T$1809:$T$1809,'PO detail'!$Q$1809:$Q$1809,"Baseline PO cost")</x:f>
        <x:v>5000</x:v>
      </x:c>
      <x:c r="X346" s="12" t="n">
        <x:f>SUMIFS('PO detail'!$T$1809:$T$1809,'PO detail'!$Q$1809:$Q$1809,"Higher PO cost")</x:f>
        <x:v>0</x:v>
      </x:c>
      <x:c r="Y346" s="12" t="n">
        <x:f>E346-W346-X346</x:f>
        <x:v>1300</x:v>
      </x:c>
      <x:c r="Z346" s="16" t="n">
        <x:f>E346*T346</x:f>
        <x:v>92.61</x:v>
      </x:c>
      <x:c r="AA346" s="16" t="n">
        <x:f>W346*T346</x:f>
        <x:v>73.5</x:v>
      </x:c>
      <x:c r="AB346" s="16" t="n">
        <x:f>X346*T346</x:f>
        <x:v>0</x:v>
      </x:c>
      <x:c r="AC346" s="16" t="n">
        <x:f>Y346*T346</x:f>
        <x:v>19.11</x:v>
      </x:c>
      <x:c r="AD346" s="16" t="n">
        <x:f>K346-Z346</x:f>
        <x:v>0</x:v>
      </x:c>
      <x:c r="AE346" s="16" t="n">
        <x:f>IF(ISNUMBER(U346),E346*(U346-T346),"n.a.")</x:f>
        <x:v>7.182000000000002</x:v>
      </x:c>
      <x:c r="AF346" s="12" t="n">
        <x:f>G346-SUM('PO detail'!$U$1809:$U$1809)</x:f>
        <x:v>0</x:v>
      </x:c>
      <x:c r="AG346" s="16" t="n">
        <x:f>IF(ISNUMBER(U346),0,Z346)</x:f>
        <x:v>0</x:v>
      </x:c>
      <x:c r="AH346" s="17" t="str">
        <x:f>IF(AND(A346="WIRE",ISNUMBER(N346)),H346-N346,"n.a.")</x:f>
        <x:v>n.a.</x:v>
      </x:c>
    </x:row>
    <x:row r="347" ht="22" customHeight="1">
      <x:c r="A347" s="2" t="str">
        <x:v>WIRE</x:v>
      </x:c>
      <x:c r="B347" s="2" t="str">
        <x:v>10</x:v>
      </x:c>
      <x:c r="C347" s="2" t="str">
        <x:v>DL716GRAY</x:v>
      </x:c>
      <x:c r="D347" s="2" t="str">
        <x:v>Botac Industrial Limited</x:v>
      </x:c>
      <x:c r="E347" s="7" t="n">
        <x:v>4000</x:v>
      </x:c>
      <x:c r="F347" s="7" t="n">
        <x:v>466.67</x:v>
      </x:c>
      <x:c r="G347" s="7" t="n">
        <x:v>5000</x:v>
      </x:c>
      <x:c r="H347" s="8" t="n">
        <x:v>7.32</x:v>
      </x:c>
      <x:c r="I347" s="8" t="n">
        <x:v>4.19</x:v>
      </x:c>
      <x:c r="J347" s="2" t="n">
        <x:v>100</x:v>
      </x:c>
      <x:c r="K347" s="9" t="n">
        <x:v>292.8</x:v>
      </x:c>
      <x:c r="L347" s="8" t="n">
        <x:v>4.19</x:v>
      </x:c>
      <x:c r="M347" s="8"/>
      <x:c r="N347" s="8" t="n">
        <x:v>7.32</x:v>
      </x:c>
      <x:c r="O347" s="2" t="n">
        <x:v>1</x:v>
      </x:c>
      <x:c r="P347" s="10" t="n">
        <x:v>46237</x:v>
      </x:c>
      <x:c r="Q347" s="10" t="n">
        <x:v>45881</x:v>
      </x:c>
      <x:c r="R347" s="2" t="str">
        <x:v>Same-product valuation: per 100</x:v>
      </x:c>
      <x:c r="S347" s="2" t="str">
        <x:v>Hold current standard; Chris blended standards already applied</x:v>
      </x:c>
      <x:c r="T347" s="15" t="n">
        <x:f>H347/J347</x:f>
        <x:v>0.0732</x:v>
      </x:c>
      <x:c r="U347" s="15" t="n">
        <x:f>IF(A347="WIRE",T347,IF(O347=1,I347*(1+IF(A347="POUC",Summary!$E$7,Summary!$K$7))/J347,"n.a."))</x:f>
        <x:v>0.0732</x:v>
      </x:c>
      <x:c r="V347" s="12" t="n">
        <x:f>SUM('PO detail'!$T$2015:$T$2017)</x:f>
        <x:v>4000</x:v>
      </x:c>
      <x:c r="W347" s="12" t="n">
        <x:f>SUMIFS('PO detail'!$T$2015:$T$2017,'PO detail'!$Q$2015:$Q$2017,"Baseline PO cost")</x:f>
        <x:v>4000</x:v>
      </x:c>
      <x:c r="X347" s="12" t="n">
        <x:f>SUMIFS('PO detail'!$T$2015:$T$2017,'PO detail'!$Q$2015:$Q$2017,"Higher PO cost")</x:f>
        <x:v>0</x:v>
      </x:c>
      <x:c r="Y347" s="12" t="n">
        <x:f>E347-W347-X347</x:f>
        <x:v>0</x:v>
      </x:c>
      <x:c r="Z347" s="16" t="n">
        <x:f>E347*T347</x:f>
        <x:v>292.8</x:v>
      </x:c>
      <x:c r="AA347" s="16" t="n">
        <x:f>W347*T347</x:f>
        <x:v>292.8</x:v>
      </x:c>
      <x:c r="AB347" s="16" t="n">
        <x:f>X347*T347</x:f>
        <x:v>0</x:v>
      </x:c>
      <x:c r="AC347" s="16" t="n">
        <x:f>Y347*T347</x:f>
        <x:v>0</x:v>
      </x:c>
      <x:c r="AD347" s="16" t="n">
        <x:f>K347-Z347</x:f>
        <x:v>0</x:v>
      </x:c>
      <x:c r="AE347" s="16" t="n">
        <x:f>IF(ISNUMBER(U347),E347*(U347-T347),"n.a.")</x:f>
        <x:v>0</x:v>
      </x:c>
      <x:c r="AF347" s="12" t="n">
        <x:f>G347-SUM('PO detail'!$U$2015:$U$2017)</x:f>
        <x:v>0</x:v>
      </x:c>
      <x:c r="AG347" s="16" t="n">
        <x:f>IF(ISNUMBER(U347),0,Z347)</x:f>
        <x:v>0</x:v>
      </x:c>
      <x:c r="AH347" s="17" t="n">
        <x:f>IF(AND(A347="WIRE",ISNUMBER(N347)),H347-N347,"n.a.")</x:f>
        <x:v>0</x:v>
      </x:c>
    </x:row>
    <x:row r="348" ht="22" customHeight="1">
      <x:c r="A348" s="2" t="str">
        <x:v>COIL</x:v>
      </x:c>
      <x:c r="B348" s="2" t="str">
        <x:v>10</x:v>
      </x:c>
      <x:c r="C348" s="2" t="str">
        <x:v>7CLR12-4</x:v>
      </x:c>
      <x:c r="D348" s="2" t="str">
        <x:v>**PAY ACH** PVC SPIRAL SUPPLY</x:v>
      </x:c>
      <x:c r="E348" s="7" t="n">
        <x:v>3000</x:v>
      </x:c>
      <x:c r="F348" s="7" t="n">
        <x:v>458.33</x:v>
      </x:c>
      <x:c r="G348" s="7" t="n">
        <x:v>0</x:v>
      </x:c>
      <x:c r="H348" s="8" t="n">
        <x:v>3.92</x:v>
      </x:c>
      <x:c r="I348" s="8" t="n">
        <x:v>3.48</x:v>
      </x:c>
      <x:c r="J348" s="2" t="n">
        <x:v>100</x:v>
      </x:c>
      <x:c r="K348" s="9" t="n">
        <x:v>117.60000000000001</x:v>
      </x:c>
      <x:c r="L348" s="8" t="n">
        <x:v>3.48</x:v>
      </x:c>
      <x:c r="M348" s="8"/>
      <x:c r="N348" s="8"/>
      <x:c r="O348" s="2" t="n">
        <x:v>1</x:v>
      </x:c>
      <x:c r="P348" s="10" t="n">
        <x:v>46143</x:v>
      </x:c>
      <x:c r="Q348" s="10" t="n">
        <x:v>45810</x:v>
      </x:c>
      <x:c r="R348" s="2" t="str">
        <x:v>Same-product valuation: per 100</x:v>
      </x:c>
      <x:c r="S348" s="2" t="str">
        <x:v>Chris PVC Coil priced product</x:v>
      </x:c>
      <x:c r="T348" s="15" t="n">
        <x:f>H348/J348</x:f>
        <x:v>0.0392</x:v>
      </x:c>
      <x:c r="U348" s="15" t="n">
        <x:f>IF(A348="WIRE",T348,IF(O348=1,I348*(1+IF(A348="POUC",Summary!$E$7,Summary!$K$7))/J348,"n.a."))</x:f>
        <x:v>0.038453999999999995</x:v>
      </x:c>
      <x:c r="V348" s="12" t="n">
        <x:f>SUM('PO detail'!$T$490:$T$492)</x:f>
        <x:v>3000</x:v>
      </x:c>
      <x:c r="W348" s="12" t="n">
        <x:f>SUMIFS('PO detail'!$T$490:$T$492,'PO detail'!$Q$490:$Q$492,"Baseline PO cost")</x:f>
        <x:v>3000</x:v>
      </x:c>
      <x:c r="X348" s="12" t="n">
        <x:f>SUMIFS('PO detail'!$T$490:$T$492,'PO detail'!$Q$490:$Q$492,"Higher PO cost")</x:f>
        <x:v>0</x:v>
      </x:c>
      <x:c r="Y348" s="12" t="n">
        <x:f>E348-W348-X348</x:f>
        <x:v>0</x:v>
      </x:c>
      <x:c r="Z348" s="16" t="n">
        <x:f>E348*T348</x:f>
        <x:v>117.6</x:v>
      </x:c>
      <x:c r="AA348" s="16" t="n">
        <x:f>W348*T348</x:f>
        <x:v>117.6</x:v>
      </x:c>
      <x:c r="AB348" s="16" t="n">
        <x:f>X348*T348</x:f>
        <x:v>0</x:v>
      </x:c>
      <x:c r="AC348" s="16" t="n">
        <x:f>Y348*T348</x:f>
        <x:v>0</x:v>
      </x:c>
      <x:c r="AD348" s="16" t="n">
        <x:f>K348-Z348</x:f>
        <x:v>1.4210854715202004e-14</x:v>
      </x:c>
      <x:c r="AE348" s="16" t="n">
        <x:f>IF(ISNUMBER(U348),E348*(U348-T348),"n.a.")</x:f>
        <x:v>-2.2380000000000106</x:v>
      </x:c>
      <x:c r="AF348" s="12" t="n">
        <x:f>G348-SUM('PO detail'!$U$490:$U$492)</x:f>
        <x:v>0</x:v>
      </x:c>
      <x:c r="AG348" s="16" t="n">
        <x:f>IF(ISNUMBER(U348),0,Z348)</x:f>
        <x:v>0</x:v>
      </x:c>
      <x:c r="AH348" s="17" t="str">
        <x:f>IF(AND(A348="WIRE",ISNUMBER(N348)),H348-N348,"n.a.")</x:f>
        <x:v>n.a.</x:v>
      </x:c>
    </x:row>
    <x:row r="349" ht="22" customHeight="1">
      <x:c r="A349" s="2" t="str">
        <x:v>COIL</x:v>
      </x:c>
      <x:c r="B349" s="2" t="str">
        <x:v>30</x:v>
      </x:c>
      <x:c r="C349" s="2" t="str">
        <x:v>9BLK36-4</x:v>
      </x:c>
      <x:c r="D349" s="2" t="str">
        <x:v>**PAY ACH** PVC SPIRAL SUPPLY</x:v>
      </x:c>
      <x:c r="E349" s="7" t="n">
        <x:v>3900</x:v>
      </x:c>
      <x:c r="F349" s="7" t="n">
        <x:v>458.33</x:v>
      </x:c>
      <x:c r="G349" s="7" t="n">
        <x:v>0</x:v>
      </x:c>
      <x:c r="H349" s="8" t="n">
        <x:v>13.44</x:v>
      </x:c>
      <x:c r="I349" s="8" t="n">
        <x:v>11.92</x:v>
      </x:c>
      <x:c r="J349" s="2" t="n">
        <x:v>100</x:v>
      </x:c>
      <x:c r="K349" s="9" t="n">
        <x:v>524.16</x:v>
      </x:c>
      <x:c r="L349" s="8" t="n">
        <x:v>11.92</x:v>
      </x:c>
      <x:c r="M349" s="8"/>
      <x:c r="N349" s="8"/>
      <x:c r="O349" s="2" t="n">
        <x:v>1</x:v>
      </x:c>
      <x:c r="P349" s="10" t="n">
        <x:v>46143</x:v>
      </x:c>
      <x:c r="Q349" s="10" t="n">
        <x:v>45810</x:v>
      </x:c>
      <x:c r="R349" s="2" t="str">
        <x:v>Same-product valuation: per 100</x:v>
      </x:c>
      <x:c r="S349" s="2" t="str">
        <x:v>Chris PVC Coil priced product</x:v>
      </x:c>
      <x:c r="T349" s="15" t="n">
        <x:f>H349/J349</x:f>
        <x:v>0.1344</x:v>
      </x:c>
      <x:c r="U349" s="15" t="n">
        <x:f>IF(A349="WIRE",T349,IF(O349=1,I349*(1+IF(A349="POUC",Summary!$E$7,Summary!$K$7))/J349,"n.a."))</x:f>
        <x:v>0.131716</x:v>
      </x:c>
      <x:c r="V349" s="12" t="n">
        <x:f>SUM('PO detail'!$T$993:$T$997)</x:f>
        <x:v>3900</x:v>
      </x:c>
      <x:c r="W349" s="12" t="n">
        <x:f>SUMIFS('PO detail'!$T$993:$T$997,'PO detail'!$Q$993:$Q$997,"Baseline PO cost")</x:f>
        <x:v>3900</x:v>
      </x:c>
      <x:c r="X349" s="12" t="n">
        <x:f>SUMIFS('PO detail'!$T$993:$T$997,'PO detail'!$Q$993:$Q$997,"Higher PO cost")</x:f>
        <x:v>0</x:v>
      </x:c>
      <x:c r="Y349" s="12" t="n">
        <x:f>E349-W349-X349</x:f>
        <x:v>0</x:v>
      </x:c>
      <x:c r="Z349" s="16" t="n">
        <x:f>E349*T349</x:f>
        <x:v>524.16</x:v>
      </x:c>
      <x:c r="AA349" s="16" t="n">
        <x:f>W349*T349</x:f>
        <x:v>524.16</x:v>
      </x:c>
      <x:c r="AB349" s="16" t="n">
        <x:f>X349*T349</x:f>
        <x:v>0</x:v>
      </x:c>
      <x:c r="AC349" s="16" t="n">
        <x:f>Y349*T349</x:f>
        <x:v>0</x:v>
      </x:c>
      <x:c r="AD349" s="16" t="n">
        <x:f>K349-Z349</x:f>
        <x:v>0</x:v>
      </x:c>
      <x:c r="AE349" s="16" t="n">
        <x:f>IF(ISNUMBER(U349),E349*(U349-T349),"n.a.")</x:f>
        <x:v>-10.467599999999969</x:v>
      </x:c>
      <x:c r="AF349" s="12" t="n">
        <x:f>G349-SUM('PO detail'!$U$993:$U$997)</x:f>
        <x:v>0</x:v>
      </x:c>
      <x:c r="AG349" s="16" t="n">
        <x:f>IF(ISNUMBER(U349),0,Z349)</x:f>
        <x:v>0</x:v>
      </x:c>
      <x:c r="AH349" s="17" t="str">
        <x:f>IF(AND(A349="WIRE",ISNUMBER(N349)),H349-N349,"n.a.")</x:f>
        <x:v>n.a.</x:v>
      </x:c>
    </x:row>
    <x:row r="350" ht="22" customHeight="1">
      <x:c r="A350" s="2" t="str">
        <x:v>POUC</x:v>
      </x:c>
      <x:c r="B350" s="2" t="str">
        <x:v>60</x:v>
      </x:c>
      <x:c r="C350" s="2" t="str">
        <x:v>JUM5</x:v>
      </x:c>
      <x:c r="D350" s="2" t="str">
        <x:v>LAMITEK USA, INC.</x:v>
      </x:c>
      <x:c r="E350" s="7" t="n">
        <x:v>800</x:v>
      </x:c>
      <x:c r="F350" s="7" t="n">
        <x:v>458.33</x:v>
      </x:c>
      <x:c r="G350" s="7" t="n">
        <x:v>5000</x:v>
      </x:c>
      <x:c r="H350" s="8" t="n">
        <x:v>1.15</x:v>
      </x:c>
      <x:c r="I350" s="8" t="n">
        <x:v>0.75</x:v>
      </x:c>
      <x:c r="J350" s="2" t="n">
        <x:v>100</x:v>
      </x:c>
      <x:c r="K350" s="9" t="n">
        <x:v>9.2</x:v>
      </x:c>
      <x:c r="L350" s="8" t="n">
        <x:v>0.67</x:v>
      </x:c>
      <x:c r="M350" s="8" t="n">
        <x:v>0.7504000000000001</x:v>
      </x:c>
      <x:c r="N350" s="8"/>
      <x:c r="O350" s="2" t="n">
        <x:v>1</x:v>
      </x:c>
      <x:c r="P350" s="10" t="n">
        <x:v>45902</x:v>
      </x:c>
      <x:c r="Q350" s="10" t="n">
        <x:v>46148</x:v>
      </x:c>
      <x:c r="R350" s="2" t="str">
        <x:v>Same-product valuation: per 100</x:v>
      </x:c>
      <x:c r="S350" s="2" t="str">
        <x:v>Chris Lamitek Pouches priced product</x:v>
      </x:c>
      <x:c r="T350" s="15" t="n">
        <x:f>H350/J350</x:f>
        <x:v>0.0115</x:v>
      </x:c>
      <x:c r="U350" s="15" t="n">
        <x:f>IF(A350="WIRE",T350,IF(O350=1,I350*(1+IF(A350="POUC",Summary!$E$7,Summary!$K$7))/J350,"n.a."))</x:f>
        <x:v>0.012374999999999999</x:v>
      </x:c>
      <x:c r="V350" s="12" t="n">
        <x:f>SUM('PO detail'!$T$1743:$T$1743)</x:f>
        <x:v>0</x:v>
      </x:c>
      <x:c r="W350" s="12" t="n">
        <x:f>SUMIFS('PO detail'!$T$1743:$T$1743,'PO detail'!$Q$1743:$Q$1743,"Baseline PO cost")</x:f>
        <x:v>0</x:v>
      </x:c>
      <x:c r="X350" s="12" t="n">
        <x:f>SUMIFS('PO detail'!$T$1743:$T$1743,'PO detail'!$Q$1743:$Q$1743,"Higher PO cost")</x:f>
        <x:v>0</x:v>
      </x:c>
      <x:c r="Y350" s="12" t="n">
        <x:f>E350-W350-X350</x:f>
        <x:v>800</x:v>
      </x:c>
      <x:c r="Z350" s="16" t="n">
        <x:f>E350*T350</x:f>
        <x:v>9.2</x:v>
      </x:c>
      <x:c r="AA350" s="16" t="n">
        <x:f>W350*T350</x:f>
        <x:v>0</x:v>
      </x:c>
      <x:c r="AB350" s="16" t="n">
        <x:f>X350*T350</x:f>
        <x:v>0</x:v>
      </x:c>
      <x:c r="AC350" s="16" t="n">
        <x:f>Y350*T350</x:f>
        <x:v>9.2</x:v>
      </x:c>
      <x:c r="AD350" s="16" t="n">
        <x:f>K350-Z350</x:f>
        <x:v>0</x:v>
      </x:c>
      <x:c r="AE350" s="16" t="n">
        <x:f>IF(ISNUMBER(U350),E350*(U350-T350),"n.a.")</x:f>
        <x:v>0.6999999999999993</x:v>
      </x:c>
      <x:c r="AF350" s="12" t="n">
        <x:f>G350-SUM('PO detail'!$U$1743:$U$1743)</x:f>
        <x:v>0</x:v>
      </x:c>
      <x:c r="AG350" s="16" t="n">
        <x:f>IF(ISNUMBER(U350),0,Z350)</x:f>
        <x:v>0</x:v>
      </x:c>
      <x:c r="AH350" s="17" t="str">
        <x:f>IF(AND(A350="WIRE",ISNUMBER(N350)),H350-N350,"n.a.")</x:f>
        <x:v>n.a.</x:v>
      </x:c>
    </x:row>
    <x:row r="351" ht="22" customHeight="1">
      <x:c r="A351" s="2" t="str">
        <x:v>POUC</x:v>
      </x:c>
      <x:c r="B351" s="2" t="str">
        <x:v>60</x:v>
      </x:c>
      <x:c r="C351" s="2" t="str">
        <x:v>SCH10</x:v>
      </x:c>
      <x:c r="D351" s="2" t="str">
        <x:v>LAMITEK USA, INC.</x:v>
      </x:c>
      <x:c r="E351" s="7" t="n">
        <x:v>11500</x:v>
      </x:c>
      <x:c r="F351" s="7" t="n">
        <x:v>458.33</x:v>
      </x:c>
      <x:c r="G351" s="7" t="n">
        <x:v>0</x:v>
      </x:c>
      <x:c r="H351" s="8" t="n">
        <x:v>1.42</x:v>
      </x:c>
      <x:c r="I351" s="8" t="n">
        <x:v>0.94</x:v>
      </x:c>
      <x:c r="J351" s="2" t="n">
        <x:v>100</x:v>
      </x:c>
      <x:c r="K351" s="9" t="n">
        <x:v>163.3</x:v>
      </x:c>
      <x:c r="L351" s="8" t="n">
        <x:v>0.84</x:v>
      </x:c>
      <x:c r="M351" s="8" t="n">
        <x:v>0.9408000000000001</x:v>
      </x:c>
      <x:c r="N351" s="8"/>
      <x:c r="O351" s="2" t="n">
        <x:v>1</x:v>
      </x:c>
      <x:c r="P351" s="10" t="n">
        <x:v>45902</x:v>
      </x:c>
      <x:c r="Q351" s="10" t="n">
        <x:v>46148</x:v>
      </x:c>
      <x:c r="R351" s="2" t="str">
        <x:v>Same-product valuation: per 100</x:v>
      </x:c>
      <x:c r="S351" s="2" t="str">
        <x:v>Chris Lamitek Pouches priced product</x:v>
      </x:c>
      <x:c r="T351" s="15" t="n">
        <x:f>H351/J351</x:f>
        <x:v>0.014199999999999999</x:v>
      </x:c>
      <x:c r="U351" s="15" t="n">
        <x:f>IF(A351="WIRE",T351,IF(O351=1,I351*(1+IF(A351="POUC",Summary!$E$7,Summary!$K$7))/J351,"n.a."))</x:f>
        <x:v>0.01551</x:v>
      </x:c>
      <x:c r="V351" s="12" t="n">
        <x:f>0</x:f>
        <x:v>0</x:v>
      </x:c>
      <x:c r="W351" s="12" t="n">
        <x:f>0</x:f>
        <x:v>0</x:v>
      </x:c>
      <x:c r="X351" s="12" t="n">
        <x:f>0</x:f>
        <x:v>0</x:v>
      </x:c>
      <x:c r="Y351" s="12" t="n">
        <x:f>E351-W351-X351</x:f>
        <x:v>11500</x:v>
      </x:c>
      <x:c r="Z351" s="16" t="n">
        <x:f>E351*T351</x:f>
        <x:v>163.29999999999998</x:v>
      </x:c>
      <x:c r="AA351" s="16" t="n">
        <x:f>W351*T351</x:f>
        <x:v>0</x:v>
      </x:c>
      <x:c r="AB351" s="16" t="n">
        <x:f>X351*T351</x:f>
        <x:v>0</x:v>
      </x:c>
      <x:c r="AC351" s="16" t="n">
        <x:f>Y351*T351</x:f>
        <x:v>163.29999999999998</x:v>
      </x:c>
      <x:c r="AD351" s="16" t="n">
        <x:f>K351-Z351</x:f>
        <x:v>2.842170943040401e-14</x:v>
      </x:c>
      <x:c r="AE351" s="16" t="n">
        <x:f>IF(ISNUMBER(U351),E351*(U351-T351),"n.a.")</x:f>
        <x:v>15.065000000000005</x:v>
      </x:c>
      <x:c r="AF351" s="12" t="n">
        <x:f>G351-0</x:f>
        <x:v>0</x:v>
      </x:c>
      <x:c r="AG351" s="16" t="n">
        <x:f>IF(ISNUMBER(U351),0,Z351)</x:f>
        <x:v>0</x:v>
      </x:c>
      <x:c r="AH351" s="17" t="str">
        <x:f>IF(AND(A351="WIRE",ISNUMBER(N351)),H351-N351,"n.a.")</x:f>
        <x:v>n.a.</x:v>
      </x:c>
    </x:row>
    <x:row r="352" ht="22" customHeight="1">
      <x:c r="A352" s="2" t="str">
        <x:v>WIRE</x:v>
      </x:c>
      <x:c r="B352" s="2" t="str">
        <x:v>30</x:v>
      </x:c>
      <x:c r="C352" s="2" t="str">
        <x:v>DL716WHT</x:v>
      </x:c>
      <x:c r="D352" s="2" t="str">
        <x:v>Botac Industrial Limited</x:v>
      </x:c>
      <x:c r="E352" s="7" t="n">
        <x:v>0</x:v>
      </x:c>
      <x:c r="F352" s="7" t="n">
        <x:v>458.33</x:v>
      </x:c>
      <x:c r="G352" s="7" t="n">
        <x:v>4000</x:v>
      </x:c>
      <x:c r="H352" s="8" t="n">
        <x:v>7.32</x:v>
      </x:c>
      <x:c r="I352" s="8" t="n">
        <x:v>0</x:v>
      </x:c>
      <x:c r="J352" s="2" t="n">
        <x:v>100</x:v>
      </x:c>
      <x:c r="K352" s="9" t="n">
        <x:v>0</x:v>
      </x:c>
      <x:c r="L352" s="8" t="n">
        <x:v>3.85</x:v>
      </x:c>
      <x:c r="M352" s="8"/>
      <x:c r="N352" s="8" t="n">
        <x:v>7.32</x:v>
      </x:c>
      <x:c r="O352" s="2" t="n">
        <x:v>1</x:v>
      </x:c>
      <x:c r="P352" s="10" t="n">
        <x:v>46237</x:v>
      </x:c>
      <x:c r="Q352" s="10" t="n">
        <x:v>44774</x:v>
      </x:c>
      <x:c r="R352" s="2" t="str">
        <x:v>Same-product valuation: per 100</x:v>
      </x:c>
      <x:c r="S352" s="2" t="str">
        <x:v>Hold current standard; Chris blended standards already applied</x:v>
      </x:c>
      <x:c r="T352" s="15" t="n">
        <x:f>H352/J352</x:f>
        <x:v>0.0732</x:v>
      </x:c>
      <x:c r="U352" s="15" t="n">
        <x:f>IF(A352="WIRE",T352,IF(O352=1,I352*(1+IF(A352="POUC",Summary!$E$7,Summary!$K$7))/J352,"n.a."))</x:f>
        <x:v>0.0732</x:v>
      </x:c>
      <x:c r="V352" s="12" t="n">
        <x:f>0</x:f>
        <x:v>0</x:v>
      </x:c>
      <x:c r="W352" s="12" t="n">
        <x:f>0</x:f>
        <x:v>0</x:v>
      </x:c>
      <x:c r="X352" s="12" t="n">
        <x:f>0</x:f>
        <x:v>0</x:v>
      </x:c>
      <x:c r="Y352" s="12" t="n">
        <x:f>E352-W352-X352</x:f>
        <x:v>0</x:v>
      </x:c>
      <x:c r="Z352" s="16" t="n">
        <x:f>E352*T352</x:f>
        <x:v>0</x:v>
      </x:c>
      <x:c r="AA352" s="16" t="n">
        <x:f>W352*T352</x:f>
        <x:v>0</x:v>
      </x:c>
      <x:c r="AB352" s="16" t="n">
        <x:f>X352*T352</x:f>
        <x:v>0</x:v>
      </x:c>
      <x:c r="AC352" s="16" t="n">
        <x:f>Y352*T352</x:f>
        <x:v>0</x:v>
      </x:c>
      <x:c r="AD352" s="16" t="n">
        <x:f>K352-Z352</x:f>
        <x:v>0</x:v>
      </x:c>
      <x:c r="AE352" s="16" t="n">
        <x:f>IF(ISNUMBER(U352),E352*(U352-T352),"n.a.")</x:f>
        <x:v>0</x:v>
      </x:c>
      <x:c r="AF352" s="12" t="n">
        <x:f>G352-0</x:f>
        <x:v>4000</x:v>
      </x:c>
      <x:c r="AG352" s="16" t="n">
        <x:f>IF(ISNUMBER(U352),0,Z352)</x:f>
        <x:v>0</x:v>
      </x:c>
      <x:c r="AH352" s="17" t="n">
        <x:f>IF(AND(A352="WIRE",ISNUMBER(N352)),H352-N352,"n.a.")</x:f>
        <x:v>0</x:v>
      </x:c>
    </x:row>
    <x:row r="353" ht="22" customHeight="1">
      <x:c r="A353" s="2" t="str">
        <x:v>WIRE</x:v>
      </x:c>
      <x:c r="B353" s="2" t="str">
        <x:v>30</x:v>
      </x:c>
      <x:c r="C353" s="2" t="str">
        <x:v>DL058BLK</x:v>
      </x:c>
      <x:c r="D353" s="2" t="str">
        <x:v>Botac Industrial Limited</x:v>
      </x:c>
      <x:c r="E353" s="7" t="n">
        <x:v>1150</x:v>
      </x:c>
      <x:c r="F353" s="7" t="n">
        <x:v>454.17</x:v>
      </x:c>
      <x:c r="G353" s="7" t="n">
        <x:v>2000</x:v>
      </x:c>
      <x:c r="H353" s="8" t="n">
        <x:v>10.82</x:v>
      </x:c>
      <x:c r="I353" s="8" t="n">
        <x:v>0</x:v>
      </x:c>
      <x:c r="J353" s="2" t="n">
        <x:v>100</x:v>
      </x:c>
      <x:c r="K353" s="9" t="n">
        <x:v>124.43</x:v>
      </x:c>
      <x:c r="L353" s="8" t="n">
        <x:v>5.68</x:v>
      </x:c>
      <x:c r="M353" s="8"/>
      <x:c r="N353" s="8" t="n">
        <x:v>10.82</x:v>
      </x:c>
      <x:c r="O353" s="2" t="n">
        <x:v>1</x:v>
      </x:c>
      <x:c r="P353" s="10" t="n">
        <x:v>46237</x:v>
      </x:c>
      <x:c r="Q353" s="10" t="n">
        <x:v>44774</x:v>
      </x:c>
      <x:c r="R353" s="2" t="str">
        <x:v>Same-product valuation: per 100</x:v>
      </x:c>
      <x:c r="S353" s="2" t="str">
        <x:v>Hold current standard; Chris blended standards already applied</x:v>
      </x:c>
      <x:c r="T353" s="15" t="n">
        <x:f>H353/J353</x:f>
        <x:v>0.1082</x:v>
      </x:c>
      <x:c r="U353" s="15" t="n">
        <x:f>IF(A353="WIRE",T353,IF(O353=1,I353*(1+IF(A353="POUC",Summary!$E$7,Summary!$K$7))/J353,"n.a."))</x:f>
        <x:v>0.1082</x:v>
      </x:c>
      <x:c r="V353" s="12" t="n">
        <x:f>0</x:f>
        <x:v>0</x:v>
      </x:c>
      <x:c r="W353" s="12" t="n">
        <x:f>0</x:f>
        <x:v>0</x:v>
      </x:c>
      <x:c r="X353" s="12" t="n">
        <x:f>0</x:f>
        <x:v>0</x:v>
      </x:c>
      <x:c r="Y353" s="12" t="n">
        <x:f>E353-W353-X353</x:f>
        <x:v>1150</x:v>
      </x:c>
      <x:c r="Z353" s="16" t="n">
        <x:f>E353*T353</x:f>
        <x:v>124.43</x:v>
      </x:c>
      <x:c r="AA353" s="16" t="n">
        <x:f>W353*T353</x:f>
        <x:v>0</x:v>
      </x:c>
      <x:c r="AB353" s="16" t="n">
        <x:f>X353*T353</x:f>
        <x:v>0</x:v>
      </x:c>
      <x:c r="AC353" s="16" t="n">
        <x:f>Y353*T353</x:f>
        <x:v>124.43</x:v>
      </x:c>
      <x:c r="AD353" s="16" t="n">
        <x:f>K353-Z353</x:f>
        <x:v>0</x:v>
      </x:c>
      <x:c r="AE353" s="16" t="n">
        <x:f>IF(ISNUMBER(U353),E353*(U353-T353),"n.a.")</x:f>
        <x:v>0</x:v>
      </x:c>
      <x:c r="AF353" s="12" t="n">
        <x:f>G353-0</x:f>
        <x:v>2000</x:v>
      </x:c>
      <x:c r="AG353" s="16" t="n">
        <x:f>IF(ISNUMBER(U353),0,Z353)</x:f>
        <x:v>0</x:v>
      </x:c>
      <x:c r="AH353" s="17" t="n">
        <x:f>IF(AND(A353="WIRE",ISNUMBER(N353)),H353-N353,"n.a.")</x:f>
        <x:v>0</x:v>
      </x:c>
    </x:row>
    <x:row r="354" ht="22" customHeight="1">
      <x:c r="A354" s="2" t="str">
        <x:v>COIL</x:v>
      </x:c>
      <x:c r="B354" s="2" t="str">
        <x:v>60</x:v>
      </x:c>
      <x:c r="C354" s="2" t="str">
        <x:v>11WHT12-4</x:v>
      </x:c>
      <x:c r="D354" s="2" t="str">
        <x:v>**PAY ACH** PVC SPIRAL SUPPLY</x:v>
      </x:c>
      <x:c r="E354" s="7" t="n">
        <x:v>700</x:v>
      </x:c>
      <x:c r="F354" s="7" t="n">
        <x:v>450</x:v>
      </x:c>
      <x:c r="G354" s="7" t="n">
        <x:v>2100</x:v>
      </x:c>
      <x:c r="H354" s="8" t="n">
        <x:v>6.82</x:v>
      </x:c>
      <x:c r="I354" s="8" t="n">
        <x:v>6.05</x:v>
      </x:c>
      <x:c r="J354" s="2" t="n">
        <x:v>100</x:v>
      </x:c>
      <x:c r="K354" s="9" t="n">
        <x:v>47.74</x:v>
      </x:c>
      <x:c r="L354" s="8" t="n">
        <x:v>6.05</x:v>
      </x:c>
      <x:c r="M354" s="8"/>
      <x:c r="N354" s="8"/>
      <x:c r="O354" s="2" t="n">
        <x:v>1</x:v>
      </x:c>
      <x:c r="P354" s="10" t="n">
        <x:v>46143</x:v>
      </x:c>
      <x:c r="Q354" s="10" t="n">
        <x:v>45810</x:v>
      </x:c>
      <x:c r="R354" s="2" t="str">
        <x:v>Same-product valuation: per 100</x:v>
      </x:c>
      <x:c r="S354" s="2" t="str">
        <x:v>Chris PVC Coil priced product</x:v>
      </x:c>
      <x:c r="T354" s="15" t="n">
        <x:f>H354/J354</x:f>
        <x:v>0.0682</x:v>
      </x:c>
      <x:c r="U354" s="15" t="n">
        <x:f>IF(A354="WIRE",T354,IF(O354=1,I354*(1+IF(A354="POUC",Summary!$E$7,Summary!$K$7))/J354,"n.a."))</x:f>
        <x:v>0.0668525</x:v>
      </x:c>
      <x:c r="V354" s="12" t="n">
        <x:f>SUM('PO detail'!$T$1053:$T$1054)</x:f>
        <x:v>700</x:v>
      </x:c>
      <x:c r="W354" s="12" t="n">
        <x:f>SUMIFS('PO detail'!$T$1053:$T$1054,'PO detail'!$Q$1053:$Q$1054,"Baseline PO cost")</x:f>
        <x:v>700</x:v>
      </x:c>
      <x:c r="X354" s="12" t="n">
        <x:f>SUMIFS('PO detail'!$T$1053:$T$1054,'PO detail'!$Q$1053:$Q$1054,"Higher PO cost")</x:f>
        <x:v>0</x:v>
      </x:c>
      <x:c r="Y354" s="12" t="n">
        <x:f>E354-W354-X354</x:f>
        <x:v>0</x:v>
      </x:c>
      <x:c r="Z354" s="16" t="n">
        <x:f>E354*T354</x:f>
        <x:v>47.739999999999995</x:v>
      </x:c>
      <x:c r="AA354" s="16" t="n">
        <x:f>W354*T354</x:f>
        <x:v>47.739999999999995</x:v>
      </x:c>
      <x:c r="AB354" s="16" t="n">
        <x:f>X354*T354</x:f>
        <x:v>0</x:v>
      </x:c>
      <x:c r="AC354" s="16" t="n">
        <x:f>Y354*T354</x:f>
        <x:v>0</x:v>
      </x:c>
      <x:c r="AD354" s="16" t="n">
        <x:f>K354-Z354</x:f>
        <x:v>7.105427357601002e-15</x:v>
      </x:c>
      <x:c r="AE354" s="16" t="n">
        <x:f>IF(ISNUMBER(U354),E354*(U354-T354),"n.a.")</x:f>
        <x:v>-0.943250000000001</x:v>
      </x:c>
      <x:c r="AF354" s="12" t="n">
        <x:f>G354-SUM('PO detail'!$U$1053:$U$1054)</x:f>
        <x:v>0</x:v>
      </x:c>
      <x:c r="AG354" s="16" t="n">
        <x:f>IF(ISNUMBER(U354),0,Z354)</x:f>
        <x:v>0</x:v>
      </x:c>
      <x:c r="AH354" s="17" t="str">
        <x:f>IF(AND(A354="WIRE",ISNUMBER(N354)),H354-N354,"n.a.")</x:f>
        <x:v>n.a.</x:v>
      </x:c>
    </x:row>
    <x:row r="355" ht="22" customHeight="1">
      <x:c r="A355" s="2" t="str">
        <x:v>COIL</x:v>
      </x:c>
      <x:c r="B355" s="2" t="str">
        <x:v>60</x:v>
      </x:c>
      <x:c r="C355" s="2" t="str">
        <x:v>25NAV12-4</x:v>
      </x:c>
      <x:c r="D355" s="2" t="str">
        <x:v>**PAY ACH** PVC SPIRAL SUPPLY</x:v>
      </x:c>
      <x:c r="E355" s="7" t="n">
        <x:v>300</x:v>
      </x:c>
      <x:c r="F355" s="7" t="n">
        <x:v>450</x:v>
      </x:c>
      <x:c r="G355" s="7" t="n">
        <x:v>2400</x:v>
      </x:c>
      <x:c r="H355" s="8" t="n">
        <x:v>21.44</x:v>
      </x:c>
      <x:c r="I355" s="8" t="n">
        <x:v>19.01</x:v>
      </x:c>
      <x:c r="J355" s="2" t="n">
        <x:v>100</x:v>
      </x:c>
      <x:c r="K355" s="9" t="n">
        <x:v>64.32000000000001</x:v>
      </x:c>
      <x:c r="L355" s="8" t="n">
        <x:v>19.01</x:v>
      </x:c>
      <x:c r="M355" s="8"/>
      <x:c r="N355" s="8"/>
      <x:c r="O355" s="2" t="n">
        <x:v>1</x:v>
      </x:c>
      <x:c r="P355" s="10" t="n">
        <x:v>46143</x:v>
      </x:c>
      <x:c r="Q355" s="10" t="n">
        <x:v>45810</x:v>
      </x:c>
      <x:c r="R355" s="2" t="str">
        <x:v>Same-product valuation: per 100</x:v>
      </x:c>
      <x:c r="S355" s="2" t="str">
        <x:v>Chris PVC Coil priced product</x:v>
      </x:c>
      <x:c r="T355" s="15" t="n">
        <x:f>H355/J355</x:f>
        <x:v>0.2144</x:v>
      </x:c>
      <x:c r="U355" s="15" t="n">
        <x:f>IF(A355="WIRE",T355,IF(O355=1,I355*(1+IF(A355="POUC",Summary!$E$7,Summary!$K$7))/J355,"n.a."))</x:f>
        <x:v>0.2100605</x:v>
      </x:c>
      <x:c r="V355" s="12" t="n">
        <x:f>SUM('PO detail'!$T$1240:$T$1243)</x:f>
        <x:v>300</x:v>
      </x:c>
      <x:c r="W355" s="12" t="n">
        <x:f>SUMIFS('PO detail'!$T$1240:$T$1243,'PO detail'!$Q$1240:$Q$1243,"Baseline PO cost")</x:f>
        <x:v>300</x:v>
      </x:c>
      <x:c r="X355" s="12" t="n">
        <x:f>SUMIFS('PO detail'!$T$1240:$T$1243,'PO detail'!$Q$1240:$Q$1243,"Higher PO cost")</x:f>
        <x:v>0</x:v>
      </x:c>
      <x:c r="Y355" s="12" t="n">
        <x:f>E355-W355-X355</x:f>
        <x:v>0</x:v>
      </x:c>
      <x:c r="Z355" s="16" t="n">
        <x:f>E355*T355</x:f>
        <x:v>64.32000000000001</x:v>
      </x:c>
      <x:c r="AA355" s="16" t="n">
        <x:f>W355*T355</x:f>
        <x:v>64.32000000000001</x:v>
      </x:c>
      <x:c r="AB355" s="16" t="n">
        <x:f>X355*T355</x:f>
        <x:v>0</x:v>
      </x:c>
      <x:c r="AC355" s="16" t="n">
        <x:f>Y355*T355</x:f>
        <x:v>0</x:v>
      </x:c>
      <x:c r="AD355" s="16" t="n">
        <x:f>K355-Z355</x:f>
        <x:v>0</x:v>
      </x:c>
      <x:c r="AE355" s="16" t="n">
        <x:f>IF(ISNUMBER(U355),E355*(U355-T355),"n.a.")</x:f>
        <x:v>-1.3018499999999988</x:v>
      </x:c>
      <x:c r="AF355" s="12" t="n">
        <x:f>G355-SUM('PO detail'!$U$1240:$U$1243)</x:f>
        <x:v>0</x:v>
      </x:c>
      <x:c r="AG355" s="16" t="n">
        <x:f>IF(ISNUMBER(U355),0,Z355)</x:f>
        <x:v>0</x:v>
      </x:c>
      <x:c r="AH355" s="17" t="str">
        <x:f>IF(AND(A355="WIRE",ISNUMBER(N355)),H355-N355,"n.a.")</x:f>
        <x:v>n.a.</x:v>
      </x:c>
    </x:row>
    <x:row r="356" ht="22" customHeight="1">
      <x:c r="A356" s="2" t="str">
        <x:v>POUC</x:v>
      </x:c>
      <x:c r="B356" s="2" t="str">
        <x:v>10</x:v>
      </x:c>
      <x:c r="C356" s="2" t="str">
        <x:v>LUGWO10</x:v>
      </x:c>
      <x:c r="D356" s="2" t="str">
        <x:v>LAMITEK USA, INC.</x:v>
      </x:c>
      <x:c r="E356" s="7" t="n">
        <x:v>6400</x:v>
      </x:c>
      <x:c r="F356" s="7" t="n">
        <x:v>450</x:v>
      </x:c>
      <x:c r="G356" s="7" t="n">
        <x:v>0</x:v>
      </x:c>
      <x:c r="H356" s="8" t="n">
        <x:v>1.64</x:v>
      </x:c>
      <x:c r="I356" s="8" t="n">
        <x:v>1.09</x:v>
      </x:c>
      <x:c r="J356" s="2" t="n">
        <x:v>100</x:v>
      </x:c>
      <x:c r="K356" s="9" t="n">
        <x:v>104.96000000000001</x:v>
      </x:c>
      <x:c r="L356" s="8" t="n">
        <x:v>0.97</x:v>
      </x:c>
      <x:c r="M356" s="8" t="n">
        <x:v>1.0864</x:v>
      </x:c>
      <x:c r="N356" s="8"/>
      <x:c r="O356" s="2" t="n">
        <x:v>1</x:v>
      </x:c>
      <x:c r="P356" s="10" t="n">
        <x:v>45902</x:v>
      </x:c>
      <x:c r="Q356" s="10" t="n">
        <x:v>46148</x:v>
      </x:c>
      <x:c r="R356" s="2" t="str">
        <x:v>Same-product valuation: per 100</x:v>
      </x:c>
      <x:c r="S356" s="2" t="str">
        <x:v>Chris Lamitek Pouches priced product</x:v>
      </x:c>
      <x:c r="T356" s="15" t="n">
        <x:f>H356/J356</x:f>
        <x:v>0.016399999999999998</x:v>
      </x:c>
      <x:c r="U356" s="15" t="n">
        <x:f>IF(A356="WIRE",T356,IF(O356=1,I356*(1+IF(A356="POUC",Summary!$E$7,Summary!$K$7))/J356,"n.a."))</x:f>
        <x:v>0.017985</x:v>
      </x:c>
      <x:c r="V356" s="12" t="n">
        <x:f>SUM('PO detail'!$T$1553:$T$1553)</x:f>
        <x:v>5000</x:v>
      </x:c>
      <x:c r="W356" s="12" t="n">
        <x:f>SUMIFS('PO detail'!$T$1553:$T$1553,'PO detail'!$Q$1553:$Q$1553,"Baseline PO cost")</x:f>
        <x:v>5000</x:v>
      </x:c>
      <x:c r="X356" s="12" t="n">
        <x:f>SUMIFS('PO detail'!$T$1553:$T$1553,'PO detail'!$Q$1553:$Q$1553,"Higher PO cost")</x:f>
        <x:v>0</x:v>
      </x:c>
      <x:c r="Y356" s="12" t="n">
        <x:f>E356-W356-X356</x:f>
        <x:v>1400</x:v>
      </x:c>
      <x:c r="Z356" s="16" t="n">
        <x:f>E356*T356</x:f>
        <x:v>104.95999999999998</x:v>
      </x:c>
      <x:c r="AA356" s="16" t="n">
        <x:f>W356*T356</x:f>
        <x:v>81.99999999999999</x:v>
      </x:c>
      <x:c r="AB356" s="16" t="n">
        <x:f>X356*T356</x:f>
        <x:v>0</x:v>
      </x:c>
      <x:c r="AC356" s="16" t="n">
        <x:f>Y356*T356</x:f>
        <x:v>22.959999999999997</x:v>
      </x:c>
      <x:c r="AD356" s="16" t="n">
        <x:f>K356-Z356</x:f>
        <x:v>2.842170943040401e-14</x:v>
      </x:c>
      <x:c r="AE356" s="16" t="n">
        <x:f>IF(ISNUMBER(U356),E356*(U356-T356),"n.a.")</x:f>
        <x:v>10.14400000000002</x:v>
      </x:c>
      <x:c r="AF356" s="12" t="n">
        <x:f>G356-SUM('PO detail'!$U$1553:$U$1553)</x:f>
        <x:v>0</x:v>
      </x:c>
      <x:c r="AG356" s="16" t="n">
        <x:f>IF(ISNUMBER(U356),0,Z356)</x:f>
        <x:v>0</x:v>
      </x:c>
      <x:c r="AH356" s="17" t="str">
        <x:f>IF(AND(A356="WIRE",ISNUMBER(N356)),H356-N356,"n.a.")</x:f>
        <x:v>n.a.</x:v>
      </x:c>
    </x:row>
    <x:row r="357" ht="22" customHeight="1">
      <x:c r="A357" s="2" t="str">
        <x:v>WIRE</x:v>
      </x:c>
      <x:c r="B357" s="2" t="str">
        <x:v>30</x:v>
      </x:c>
      <x:c r="C357" s="2" t="str">
        <x:v>DL038SIL</x:v>
      </x:c>
      <x:c r="D357" s="2" t="str">
        <x:v>Botac Industrial Limited</x:v>
      </x:c>
      <x:c r="E357" s="7" t="n">
        <x:v>5100</x:v>
      </x:c>
      <x:c r="F357" s="7" t="n">
        <x:v>450</x:v>
      </x:c>
      <x:c r="G357" s="7" t="n">
        <x:v>2000</x:v>
      </x:c>
      <x:c r="H357" s="8" t="n">
        <x:v>5.63</x:v>
      </x:c>
      <x:c r="I357" s="8" t="n">
        <x:v>0</x:v>
      </x:c>
      <x:c r="J357" s="2" t="n">
        <x:v>100</x:v>
      </x:c>
      <x:c r="K357" s="9" t="n">
        <x:v>287.13</x:v>
      </x:c>
      <x:c r="L357" s="8" t="n">
        <x:v>3.27</x:v>
      </x:c>
      <x:c r="M357" s="8"/>
      <x:c r="N357" s="8" t="n">
        <x:v>5.63</x:v>
      </x:c>
      <x:c r="O357" s="2" t="n">
        <x:v>1</x:v>
      </x:c>
      <x:c r="P357" s="10" t="n">
        <x:v>46237</x:v>
      </x:c>
      <x:c r="Q357" s="10" t="n">
        <x:v>44774</x:v>
      </x:c>
      <x:c r="R357" s="2" t="str">
        <x:v>Same-product valuation: per 100</x:v>
      </x:c>
      <x:c r="S357" s="2" t="str">
        <x:v>Hold current standard; Chris blended standards already applied</x:v>
      </x:c>
      <x:c r="T357" s="15" t="n">
        <x:f>H357/J357</x:f>
        <x:v>0.056299999999999996</x:v>
      </x:c>
      <x:c r="U357" s="15" t="n">
        <x:f>IF(A357="WIRE",T357,IF(O357=1,I357*(1+IF(A357="POUC",Summary!$E$7,Summary!$K$7))/J357,"n.a."))</x:f>
        <x:v>0.056299999999999996</x:v>
      </x:c>
      <x:c r="V357" s="12" t="n">
        <x:f>0</x:f>
        <x:v>0</x:v>
      </x:c>
      <x:c r="W357" s="12" t="n">
        <x:f>0</x:f>
        <x:v>0</x:v>
      </x:c>
      <x:c r="X357" s="12" t="n">
        <x:f>0</x:f>
        <x:v>0</x:v>
      </x:c>
      <x:c r="Y357" s="12" t="n">
        <x:f>E357-W357-X357</x:f>
        <x:v>5100</x:v>
      </x:c>
      <x:c r="Z357" s="16" t="n">
        <x:f>E357*T357</x:f>
        <x:v>287.13</x:v>
      </x:c>
      <x:c r="AA357" s="16" t="n">
        <x:f>W357*T357</x:f>
        <x:v>0</x:v>
      </x:c>
      <x:c r="AB357" s="16" t="n">
        <x:f>X357*T357</x:f>
        <x:v>0</x:v>
      </x:c>
      <x:c r="AC357" s="16" t="n">
        <x:f>Y357*T357</x:f>
        <x:v>287.13</x:v>
      </x:c>
      <x:c r="AD357" s="16" t="n">
        <x:f>K357-Z357</x:f>
        <x:v>0</x:v>
      </x:c>
      <x:c r="AE357" s="16" t="n">
        <x:f>IF(ISNUMBER(U357),E357*(U357-T357),"n.a.")</x:f>
        <x:v>0</x:v>
      </x:c>
      <x:c r="AF357" s="12" t="n">
        <x:f>G357-0</x:f>
        <x:v>2000</x:v>
      </x:c>
      <x:c r="AG357" s="16" t="n">
        <x:f>IF(ISNUMBER(U357),0,Z357)</x:f>
        <x:v>0</x:v>
      </x:c>
      <x:c r="AH357" s="17" t="n">
        <x:f>IF(AND(A357="WIRE",ISNUMBER(N357)),H357-N357,"n.a.")</x:f>
        <x:v>0</x:v>
      </x:c>
    </x:row>
    <x:row r="358" ht="22" customHeight="1">
      <x:c r="A358" s="2" t="str">
        <x:v>POUC</x:v>
      </x:c>
      <x:c r="B358" s="2" t="str">
        <x:v>30</x:v>
      </x:c>
      <x:c r="C358" s="2" t="str">
        <x:v>SMEN10</x:v>
      </x:c>
      <x:c r="D358" s="2" t="str">
        <x:v>LAMITEK USA, INC.</x:v>
      </x:c>
      <x:c r="E358" s="7" t="n">
        <x:v>4700</x:v>
      </x:c>
      <x:c r="F358" s="7" t="n">
        <x:v>445.83</x:v>
      </x:c>
      <x:c r="G358" s="7" t="n">
        <x:v>0</x:v>
      </x:c>
      <x:c r="H358" s="8" t="n">
        <x:v>27.83</x:v>
      </x:c>
      <x:c r="I358" s="8" t="n">
        <x:v>18.39</x:v>
      </x:c>
      <x:c r="J358" s="2" t="n">
        <x:v>100</x:v>
      </x:c>
      <x:c r="K358" s="9" t="n">
        <x:v>1308.01</x:v>
      </x:c>
      <x:c r="L358" s="8" t="n">
        <x:v>16.42</x:v>
      </x:c>
      <x:c r="M358" s="8" t="n">
        <x:v>18.390400000000003</x:v>
      </x:c>
      <x:c r="N358" s="8"/>
      <x:c r="O358" s="2" t="n">
        <x:v>1</x:v>
      </x:c>
      <x:c r="P358" s="10" t="n">
        <x:v>45902</x:v>
      </x:c>
      <x:c r="Q358" s="10" t="n">
        <x:v>46148</x:v>
      </x:c>
      <x:c r="R358" s="2" t="str">
        <x:v>Same-product valuation: per 100</x:v>
      </x:c>
      <x:c r="S358" s="2" t="str">
        <x:v>Chris Lamitek Pouches priced product</x:v>
      </x:c>
      <x:c r="T358" s="15" t="n">
        <x:f>H358/J358</x:f>
        <x:v>0.2783</x:v>
      </x:c>
      <x:c r="U358" s="15" t="n">
        <x:f>IF(A358="WIRE",T358,IF(O358=1,I358*(1+IF(A358="POUC",Summary!$E$7,Summary!$K$7))/J358,"n.a."))</x:f>
        <x:v>0.303435</x:v>
      </x:c>
      <x:c r="V358" s="12" t="n">
        <x:f>SUM('PO detail'!$T$1707:$T$1708)</x:f>
        <x:v>4700</x:v>
      </x:c>
      <x:c r="W358" s="12" t="n">
        <x:f>SUMIFS('PO detail'!$T$1707:$T$1708,'PO detail'!$Q$1707:$Q$1708,"Baseline PO cost")</x:f>
        <x:v>4700</x:v>
      </x:c>
      <x:c r="X358" s="12" t="n">
        <x:f>SUMIFS('PO detail'!$T$1707:$T$1708,'PO detail'!$Q$1707:$Q$1708,"Higher PO cost")</x:f>
        <x:v>0</x:v>
      </x:c>
      <x:c r="Y358" s="12" t="n">
        <x:f>E358-W358-X358</x:f>
        <x:v>0</x:v>
      </x:c>
      <x:c r="Z358" s="16" t="n">
        <x:f>E358*T358</x:f>
        <x:v>1308.01</x:v>
      </x:c>
      <x:c r="AA358" s="16" t="n">
        <x:f>W358*T358</x:f>
        <x:v>1308.01</x:v>
      </x:c>
      <x:c r="AB358" s="16" t="n">
        <x:f>X358*T358</x:f>
        <x:v>0</x:v>
      </x:c>
      <x:c r="AC358" s="16" t="n">
        <x:f>Y358*T358</x:f>
        <x:v>0</x:v>
      </x:c>
      <x:c r="AD358" s="16" t="n">
        <x:f>K358-Z358</x:f>
        <x:v>0</x:v>
      </x:c>
      <x:c r="AE358" s="16" t="n">
        <x:f>IF(ISNUMBER(U358),E358*(U358-T358),"n.a.")</x:f>
        <x:v>118.13450000000009</x:v>
      </x:c>
      <x:c r="AF358" s="12" t="n">
        <x:f>G358-SUM('PO detail'!$U$1707:$U$1708)</x:f>
        <x:v>0</x:v>
      </x:c>
      <x:c r="AG358" s="16" t="n">
        <x:f>IF(ISNUMBER(U358),0,Z358)</x:f>
        <x:v>0</x:v>
      </x:c>
      <x:c r="AH358" s="17" t="str">
        <x:f>IF(AND(A358="WIRE",ISNUMBER(N358)),H358-N358,"n.a.")</x:f>
        <x:v>n.a.</x:v>
      </x:c>
    </x:row>
    <x:row r="359" ht="22" customHeight="1">
      <x:c r="A359" s="2" t="str">
        <x:v>POUC</x:v>
      </x:c>
      <x:c r="B359" s="2" t="str">
        <x:v>30</x:v>
      </x:c>
      <x:c r="C359" s="2" t="str">
        <x:v>MIL5</x:v>
      </x:c>
      <x:c r="D359" s="2" t="str">
        <x:v>LAMITEK USA, INC.</x:v>
      </x:c>
      <x:c r="E359" s="7" t="n">
        <x:v>2000</x:v>
      </x:c>
      <x:c r="F359" s="7" t="n">
        <x:v>441.67</x:v>
      </x:c>
      <x:c r="G359" s="7" t="n">
        <x:v>10000</x:v>
      </x:c>
      <x:c r="H359" s="8" t="n">
        <x:v>0.81</x:v>
      </x:c>
      <x:c r="I359" s="8" t="n">
        <x:v>0.54</x:v>
      </x:c>
      <x:c r="J359" s="2" t="n">
        <x:v>100</x:v>
      </x:c>
      <x:c r="K359" s="9" t="n">
        <x:v>16.2</x:v>
      </x:c>
      <x:c r="L359" s="8" t="n">
        <x:v>0.48</x:v>
      </x:c>
      <x:c r="M359" s="8" t="n">
        <x:v>0.5376000000000001</x:v>
      </x:c>
      <x:c r="N359" s="8"/>
      <x:c r="O359" s="2" t="n">
        <x:v>1</x:v>
      </x:c>
      <x:c r="P359" s="10" t="n">
        <x:v>45902</x:v>
      </x:c>
      <x:c r="Q359" s="10" t="n">
        <x:v>46148</x:v>
      </x:c>
      <x:c r="R359" s="2" t="str">
        <x:v>Same-product valuation: per 100</x:v>
      </x:c>
      <x:c r="S359" s="2" t="str">
        <x:v>Chris Lamitek Pouches priced product</x:v>
      </x:c>
      <x:c r="T359" s="15" t="n">
        <x:f>H359/J359</x:f>
        <x:v>0.008100000000000001</x:v>
      </x:c>
      <x:c r="U359" s="15" t="n">
        <x:f>IF(A359="WIRE",T359,IF(O359=1,I359*(1+IF(A359="POUC",Summary!$E$7,Summary!$K$7))/J359,"n.a."))</x:f>
        <x:v>0.00891</x:v>
      </x:c>
      <x:c r="V359" s="12" t="n">
        <x:f>0</x:f>
        <x:v>0</x:v>
      </x:c>
      <x:c r="W359" s="12" t="n">
        <x:f>0</x:f>
        <x:v>0</x:v>
      </x:c>
      <x:c r="X359" s="12" t="n">
        <x:f>0</x:f>
        <x:v>0</x:v>
      </x:c>
      <x:c r="Y359" s="12" t="n">
        <x:f>E359-W359-X359</x:f>
        <x:v>2000</x:v>
      </x:c>
      <x:c r="Z359" s="16" t="n">
        <x:f>E359*T359</x:f>
        <x:v>16.200000000000003</x:v>
      </x:c>
      <x:c r="AA359" s="16" t="n">
        <x:f>W359*T359</x:f>
        <x:v>0</x:v>
      </x:c>
      <x:c r="AB359" s="16" t="n">
        <x:f>X359*T359</x:f>
        <x:v>0</x:v>
      </x:c>
      <x:c r="AC359" s="16" t="n">
        <x:f>Y359*T359</x:f>
        <x:v>16.200000000000003</x:v>
      </x:c>
      <x:c r="AD359" s="16" t="n">
        <x:f>K359-Z359</x:f>
        <x:v>-3.552713678800501e-15</x:v>
      </x:c>
      <x:c r="AE359" s="16" t="n">
        <x:f>IF(ISNUMBER(U359),E359*(U359-T359),"n.a.")</x:f>
        <x:v>1.6199999999999966</x:v>
      </x:c>
      <x:c r="AF359" s="12" t="n">
        <x:f>G359-0</x:f>
        <x:v>10000</x:v>
      </x:c>
      <x:c r="AG359" s="16" t="n">
        <x:f>IF(ISNUMBER(U359),0,Z359)</x:f>
        <x:v>0</x:v>
      </x:c>
      <x:c r="AH359" s="17" t="str">
        <x:f>IF(AND(A359="WIRE",ISNUMBER(N359)),H359-N359,"n.a.")</x:f>
        <x:v>n.a.</x:v>
      </x:c>
    </x:row>
    <x:row r="360" ht="22" customHeight="1">
      <x:c r="A360" s="2" t="str">
        <x:v>POUC</x:v>
      </x:c>
      <x:c r="B360" s="2" t="str">
        <x:v>60</x:v>
      </x:c>
      <x:c r="C360" s="2" t="str">
        <x:v>SMEN10</x:v>
      </x:c>
      <x:c r="D360" s="2" t="str">
        <x:v>LAMITEK USA, INC.</x:v>
      </x:c>
      <x:c r="E360" s="7" t="n">
        <x:v>4700</x:v>
      </x:c>
      <x:c r="F360" s="7" t="n">
        <x:v>437.5</x:v>
      </x:c>
      <x:c r="G360" s="7" t="n">
        <x:v>0</x:v>
      </x:c>
      <x:c r="H360" s="8" t="n">
        <x:v>27.83</x:v>
      </x:c>
      <x:c r="I360" s="8" t="n">
        <x:v>18.39</x:v>
      </x:c>
      <x:c r="J360" s="2" t="n">
        <x:v>100</x:v>
      </x:c>
      <x:c r="K360" s="9" t="n">
        <x:v>1308.01</x:v>
      </x:c>
      <x:c r="L360" s="8" t="n">
        <x:v>16.42</x:v>
      </x:c>
      <x:c r="M360" s="8" t="n">
        <x:v>18.390400000000003</x:v>
      </x:c>
      <x:c r="N360" s="8"/>
      <x:c r="O360" s="2" t="n">
        <x:v>1</x:v>
      </x:c>
      <x:c r="P360" s="10" t="n">
        <x:v>45902</x:v>
      </x:c>
      <x:c r="Q360" s="10" t="n">
        <x:v>46148</x:v>
      </x:c>
      <x:c r="R360" s="2" t="str">
        <x:v>Same-product valuation: per 100</x:v>
      </x:c>
      <x:c r="S360" s="2" t="str">
        <x:v>Chris Lamitek Pouches priced product</x:v>
      </x:c>
      <x:c r="T360" s="15" t="n">
        <x:f>H360/J360</x:f>
        <x:v>0.2783</x:v>
      </x:c>
      <x:c r="U360" s="15" t="n">
        <x:f>IF(A360="WIRE",T360,IF(O360=1,I360*(1+IF(A360="POUC",Summary!$E$7,Summary!$K$7))/J360,"n.a."))</x:f>
        <x:v>0.303435</x:v>
      </x:c>
      <x:c r="V360" s="12" t="n">
        <x:f>0</x:f>
        <x:v>0</x:v>
      </x:c>
      <x:c r="W360" s="12" t="n">
        <x:f>0</x:f>
        <x:v>0</x:v>
      </x:c>
      <x:c r="X360" s="12" t="n">
        <x:f>0</x:f>
        <x:v>0</x:v>
      </x:c>
      <x:c r="Y360" s="12" t="n">
        <x:f>E360-W360-X360</x:f>
        <x:v>4700</x:v>
      </x:c>
      <x:c r="Z360" s="16" t="n">
        <x:f>E360*T360</x:f>
        <x:v>1308.01</x:v>
      </x:c>
      <x:c r="AA360" s="16" t="n">
        <x:f>W360*T360</x:f>
        <x:v>0</x:v>
      </x:c>
      <x:c r="AB360" s="16" t="n">
        <x:f>X360*T360</x:f>
        <x:v>0</x:v>
      </x:c>
      <x:c r="AC360" s="16" t="n">
        <x:f>Y360*T360</x:f>
        <x:v>1308.01</x:v>
      </x:c>
      <x:c r="AD360" s="16" t="n">
        <x:f>K360-Z360</x:f>
        <x:v>0</x:v>
      </x:c>
      <x:c r="AE360" s="16" t="n">
        <x:f>IF(ISNUMBER(U360),E360*(U360-T360),"n.a.")</x:f>
        <x:v>118.13450000000009</x:v>
      </x:c>
      <x:c r="AF360" s="12" t="n">
        <x:f>G360-0</x:f>
        <x:v>0</x:v>
      </x:c>
      <x:c r="AG360" s="16" t="n">
        <x:f>IF(ISNUMBER(U360),0,Z360)</x:f>
        <x:v>0</x:v>
      </x:c>
      <x:c r="AH360" s="17" t="str">
        <x:f>IF(AND(A360="WIRE",ISNUMBER(N360)),H360-N360,"n.a.")</x:f>
        <x:v>n.a.</x:v>
      </x:c>
    </x:row>
    <x:row r="361" ht="22" customHeight="1">
      <x:c r="A361" s="2" t="str">
        <x:v>COIL</x:v>
      </x:c>
      <x:c r="B361" s="2" t="str">
        <x:v>10</x:v>
      </x:c>
      <x:c r="C361" s="2" t="str">
        <x:v>10BLU12-4</x:v>
      </x:c>
      <x:c r="D361" s="2" t="str">
        <x:v>**PAY ACH** PVC SPIRAL SUPPLY</x:v>
      </x:c>
      <x:c r="E361" s="7" t="n">
        <x:v>0</x:v>
      </x:c>
      <x:c r="F361" s="7" t="n">
        <x:v>433.33</x:v>
      </x:c>
      <x:c r="G361" s="7" t="n">
        <x:v>4200</x:v>
      </x:c>
      <x:c r="H361" s="8" t="n">
        <x:v>5.84</x:v>
      </x:c>
      <x:c r="I361" s="8" t="n">
        <x:v>5.18</x:v>
      </x:c>
      <x:c r="J361" s="2" t="n">
        <x:v>100</x:v>
      </x:c>
      <x:c r="K361" s="9" t="n">
        <x:v>0</x:v>
      </x:c>
      <x:c r="L361" s="8" t="n">
        <x:v>5.18</x:v>
      </x:c>
      <x:c r="M361" s="8"/>
      <x:c r="N361" s="8"/>
      <x:c r="O361" s="2" t="n">
        <x:v>1</x:v>
      </x:c>
      <x:c r="P361" s="10" t="n">
        <x:v>46143</x:v>
      </x:c>
      <x:c r="Q361" s="10" t="n">
        <x:v>45968</x:v>
      </x:c>
      <x:c r="R361" s="2" t="str">
        <x:v>Category per-100 basis; no valued stock to verify</x:v>
      </x:c>
      <x:c r="S361" s="2" t="str">
        <x:v>Chris PVC Coil priced product</x:v>
      </x:c>
      <x:c r="T361" s="15" t="n">
        <x:f>H361/J361</x:f>
        <x:v>0.0584</x:v>
      </x:c>
      <x:c r="U361" s="15" t="n">
        <x:f>IF(A361="WIRE",T361,IF(O361=1,I361*(1+IF(A361="POUC",Summary!$E$7,Summary!$K$7))/J361,"n.a."))</x:f>
        <x:v>0.057239</x:v>
      </x:c>
      <x:c r="V361" s="12" t="n">
        <x:f>SUM('PO detail'!$T$26:$T$28)</x:f>
        <x:v>0</x:v>
      </x:c>
      <x:c r="W361" s="12" t="n">
        <x:f>SUMIFS('PO detail'!$T$26:$T$28,'PO detail'!$Q$26:$Q$28,"Baseline PO cost")</x:f>
        <x:v>0</x:v>
      </x:c>
      <x:c r="X361" s="12" t="n">
        <x:f>SUMIFS('PO detail'!$T$26:$T$28,'PO detail'!$Q$26:$Q$28,"Higher PO cost")</x:f>
        <x:v>0</x:v>
      </x:c>
      <x:c r="Y361" s="12" t="n">
        <x:f>E361-W361-X361</x:f>
        <x:v>0</x:v>
      </x:c>
      <x:c r="Z361" s="16" t="n">
        <x:f>E361*T361</x:f>
        <x:v>0</x:v>
      </x:c>
      <x:c r="AA361" s="16" t="n">
        <x:f>W361*T361</x:f>
        <x:v>0</x:v>
      </x:c>
      <x:c r="AB361" s="16" t="n">
        <x:f>X361*T361</x:f>
        <x:v>0</x:v>
      </x:c>
      <x:c r="AC361" s="16" t="n">
        <x:f>Y361*T361</x:f>
        <x:v>0</x:v>
      </x:c>
      <x:c r="AD361" s="16" t="n">
        <x:f>K361-Z361</x:f>
        <x:v>0</x:v>
      </x:c>
      <x:c r="AE361" s="16" t="n">
        <x:f>IF(ISNUMBER(U361),E361*(U361-T361),"n.a.")</x:f>
        <x:v>0</x:v>
      </x:c>
      <x:c r="AF361" s="12" t="n">
        <x:f>G361-SUM('PO detail'!$U$26:$U$28)</x:f>
        <x:v>0</x:v>
      </x:c>
      <x:c r="AG361" s="16" t="n">
        <x:f>IF(ISNUMBER(U361),0,Z361)</x:f>
        <x:v>0</x:v>
      </x:c>
      <x:c r="AH361" s="17" t="str">
        <x:f>IF(AND(A361="WIRE",ISNUMBER(N361)),H361-N361,"n.a.")</x:f>
        <x:v>n.a.</x:v>
      </x:c>
    </x:row>
    <x:row r="362" ht="22" customHeight="1">
      <x:c r="A362" s="2" t="str">
        <x:v>COIL</x:v>
      </x:c>
      <x:c r="B362" s="2" t="str">
        <x:v>30</x:v>
      </x:c>
      <x:c r="C362" s="2" t="str">
        <x:v>6BLK36-4</x:v>
      </x:c>
      <x:c r="D362" s="2" t="str">
        <x:v>**PAY ACH** PVC SPIRAL SUPPLY</x:v>
      </x:c>
      <x:c r="E362" s="7" t="n">
        <x:v>400</x:v>
      </x:c>
      <x:c r="F362" s="7" t="n">
        <x:v>433.33</x:v>
      </x:c>
      <x:c r="G362" s="7" t="n">
        <x:v>2500</x:v>
      </x:c>
      <x:c r="H362" s="8" t="n">
        <x:v>10.99</x:v>
      </x:c>
      <x:c r="I362" s="8" t="n">
        <x:v>9.74</x:v>
      </x:c>
      <x:c r="J362" s="2" t="n">
        <x:v>100</x:v>
      </x:c>
      <x:c r="K362" s="9" t="n">
        <x:v>43.96</x:v>
      </x:c>
      <x:c r="L362" s="8" t="n">
        <x:v>9.74</x:v>
      </x:c>
      <x:c r="M362" s="8"/>
      <x:c r="N362" s="8"/>
      <x:c r="O362" s="2" t="n">
        <x:v>1</x:v>
      </x:c>
      <x:c r="P362" s="10" t="n">
        <x:v>46143</x:v>
      </x:c>
      <x:c r="Q362" s="10" t="n">
        <x:v>45810</x:v>
      </x:c>
      <x:c r="R362" s="2" t="str">
        <x:v>Same-product valuation: per 100</x:v>
      </x:c>
      <x:c r="S362" s="2" t="str">
        <x:v>Chris PVC Coil priced product</x:v>
      </x:c>
      <x:c r="T362" s="15" t="n">
        <x:f>H362/J362</x:f>
        <x:v>0.1099</x:v>
      </x:c>
      <x:c r="U362" s="15" t="n">
        <x:f>IF(A362="WIRE",T362,IF(O362=1,I362*(1+IF(A362="POUC",Summary!$E$7,Summary!$K$7))/J362,"n.a."))</x:f>
        <x:v>0.107627</x:v>
      </x:c>
      <x:c r="V362" s="12" t="n">
        <x:f>SUM('PO detail'!$T$934:$T$937)</x:f>
        <x:v>400</x:v>
      </x:c>
      <x:c r="W362" s="12" t="n">
        <x:f>SUMIFS('PO detail'!$T$934:$T$937,'PO detail'!$Q$934:$Q$937,"Baseline PO cost")</x:f>
        <x:v>400</x:v>
      </x:c>
      <x:c r="X362" s="12" t="n">
        <x:f>SUMIFS('PO detail'!$T$934:$T$937,'PO detail'!$Q$934:$Q$937,"Higher PO cost")</x:f>
        <x:v>0</x:v>
      </x:c>
      <x:c r="Y362" s="12" t="n">
        <x:f>E362-W362-X362</x:f>
        <x:v>0</x:v>
      </x:c>
      <x:c r="Z362" s="16" t="n">
        <x:f>E362*T362</x:f>
        <x:v>43.96</x:v>
      </x:c>
      <x:c r="AA362" s="16" t="n">
        <x:f>W362*T362</x:f>
        <x:v>43.96</x:v>
      </x:c>
      <x:c r="AB362" s="16" t="n">
        <x:f>X362*T362</x:f>
        <x:v>0</x:v>
      </x:c>
      <x:c r="AC362" s="16" t="n">
        <x:f>Y362*T362</x:f>
        <x:v>0</x:v>
      </x:c>
      <x:c r="AD362" s="16" t="n">
        <x:f>K362-Z362</x:f>
        <x:v>0</x:v>
      </x:c>
      <x:c r="AE362" s="16" t="n">
        <x:f>IF(ISNUMBER(U362),E362*(U362-T362),"n.a.")</x:f>
        <x:v>-0.9091999999999989</x:v>
      </x:c>
      <x:c r="AF362" s="12" t="n">
        <x:f>G362-SUM('PO detail'!$U$934:$U$937)</x:f>
        <x:v>0</x:v>
      </x:c>
      <x:c r="AG362" s="16" t="n">
        <x:f>IF(ISNUMBER(U362),0,Z362)</x:f>
        <x:v>0</x:v>
      </x:c>
      <x:c r="AH362" s="17" t="str">
        <x:f>IF(AND(A362="WIRE",ISNUMBER(N362)),H362-N362,"n.a.")</x:f>
        <x:v>n.a.</x:v>
      </x:c>
    </x:row>
    <x:row r="363" ht="22" customHeight="1">
      <x:c r="A363" s="2" t="str">
        <x:v>COIL</x:v>
      </x:c>
      <x:c r="B363" s="2" t="str">
        <x:v>60</x:v>
      </x:c>
      <x:c r="C363" s="2" t="str">
        <x:v>13CLR12-4</x:v>
      </x:c>
      <x:c r="D363" s="2" t="str">
        <x:v>**PAY ACH** PVC SPIRAL SUPPLY</x:v>
      </x:c>
      <x:c r="E363" s="7" t="n">
        <x:v>1900</x:v>
      </x:c>
      <x:c r="F363" s="7" t="n">
        <x:v>433.33</x:v>
      </x:c>
      <x:c r="G363" s="7" t="n">
        <x:v>0</x:v>
      </x:c>
      <x:c r="H363" s="8" t="n">
        <x:v>8.48</x:v>
      </x:c>
      <x:c r="I363" s="8" t="n">
        <x:v>7.52</x:v>
      </x:c>
      <x:c r="J363" s="2" t="n">
        <x:v>100</x:v>
      </x:c>
      <x:c r="K363" s="9" t="n">
        <x:v>161.12</x:v>
      </x:c>
      <x:c r="L363" s="8" t="n">
        <x:v>7.52</x:v>
      </x:c>
      <x:c r="M363" s="8"/>
      <x:c r="N363" s="8"/>
      <x:c r="O363" s="2" t="n">
        <x:v>1</x:v>
      </x:c>
      <x:c r="P363" s="10" t="n">
        <x:v>46143</x:v>
      </x:c>
      <x:c r="Q363" s="10" t="n">
        <x:v>45810</x:v>
      </x:c>
      <x:c r="R363" s="2" t="str">
        <x:v>Same-product valuation: per 100</x:v>
      </x:c>
      <x:c r="S363" s="2" t="str">
        <x:v>Chris PVC Coil priced product</x:v>
      </x:c>
      <x:c r="T363" s="15" t="n">
        <x:f>H363/J363</x:f>
        <x:v>0.0848</x:v>
      </x:c>
      <x:c r="U363" s="15" t="n">
        <x:f>IF(A363="WIRE",T363,IF(O363=1,I363*(1+IF(A363="POUC",Summary!$E$7,Summary!$K$7))/J363,"n.a."))</x:f>
        <x:v>0.083096</x:v>
      </x:c>
      <x:c r="V363" s="12" t="n">
        <x:f>SUM('PO detail'!$T$1100:$T$1100)</x:f>
        <x:v>1900</x:v>
      </x:c>
      <x:c r="W363" s="12" t="n">
        <x:f>SUMIFS('PO detail'!$T$1100:$T$1100,'PO detail'!$Q$1100:$Q$1100,"Baseline PO cost")</x:f>
        <x:v>1900</x:v>
      </x:c>
      <x:c r="X363" s="12" t="n">
        <x:f>SUMIFS('PO detail'!$T$1100:$T$1100,'PO detail'!$Q$1100:$Q$1100,"Higher PO cost")</x:f>
        <x:v>0</x:v>
      </x:c>
      <x:c r="Y363" s="12" t="n">
        <x:f>E363-W363-X363</x:f>
        <x:v>0</x:v>
      </x:c>
      <x:c r="Z363" s="16" t="n">
        <x:f>E363*T363</x:f>
        <x:v>161.12</x:v>
      </x:c>
      <x:c r="AA363" s="16" t="n">
        <x:f>W363*T363</x:f>
        <x:v>161.12</x:v>
      </x:c>
      <x:c r="AB363" s="16" t="n">
        <x:f>X363*T363</x:f>
        <x:v>0</x:v>
      </x:c>
      <x:c r="AC363" s="16" t="n">
        <x:f>Y363*T363</x:f>
        <x:v>0</x:v>
      </x:c>
      <x:c r="AD363" s="16" t="n">
        <x:f>K363-Z363</x:f>
        <x:v>0</x:v>
      </x:c>
      <x:c r="AE363" s="16" t="n">
        <x:f>IF(ISNUMBER(U363),E363*(U363-T363),"n.a.")</x:f>
        <x:v>-3.2375999999999947</x:v>
      </x:c>
      <x:c r="AF363" s="12" t="n">
        <x:f>G363-SUM('PO detail'!$U$1100:$U$1100)</x:f>
        <x:v>0</x:v>
      </x:c>
      <x:c r="AG363" s="16" t="n">
        <x:f>IF(ISNUMBER(U363),0,Z363)</x:f>
        <x:v>0</x:v>
      </x:c>
      <x:c r="AH363" s="17" t="str">
        <x:f>IF(AND(A363="WIRE",ISNUMBER(N363)),H363-N363,"n.a.")</x:f>
        <x:v>n.a.</x:v>
      </x:c>
    </x:row>
    <x:row r="364" ht="22" customHeight="1">
      <x:c r="A364" s="2" t="str">
        <x:v>POUC</x:v>
      </x:c>
      <x:c r="B364" s="2" t="str">
        <x:v>10</x:v>
      </x:c>
      <x:c r="C364" s="2" t="str">
        <x:v>DRI7</x:v>
      </x:c>
      <x:c r="D364" s="2" t="str">
        <x:v>LAMITEK USA, INC.</x:v>
      </x:c>
      <x:c r="E364" s="7" t="n">
        <x:v>7900</x:v>
      </x:c>
      <x:c r="F364" s="7" t="n">
        <x:v>433.33</x:v>
      </x:c>
      <x:c r="G364" s="7" t="n">
        <x:v>0</x:v>
      </x:c>
      <x:c r="H364" s="8" t="n">
        <x:v>0.92</x:v>
      </x:c>
      <x:c r="I364" s="8" t="n">
        <x:v>0.6</x:v>
      </x:c>
      <x:c r="J364" s="2" t="n">
        <x:v>100</x:v>
      </x:c>
      <x:c r="K364" s="9" t="n">
        <x:v>72.68</x:v>
      </x:c>
      <x:c r="L364" s="8" t="n">
        <x:v>0.54</x:v>
      </x:c>
      <x:c r="M364" s="8" t="n">
        <x:v>0.6048000000000001</x:v>
      </x:c>
      <x:c r="N364" s="8"/>
      <x:c r="O364" s="2" t="n">
        <x:v>1</x:v>
      </x:c>
      <x:c r="P364" s="10" t="n">
        <x:v>45902</x:v>
      </x:c>
      <x:c r="Q364" s="10" t="n">
        <x:v>46148</x:v>
      </x:c>
      <x:c r="R364" s="2" t="str">
        <x:v>Same-product valuation: per 100</x:v>
      </x:c>
      <x:c r="S364" s="2" t="str">
        <x:v>Chris Lamitek Pouches priced product</x:v>
      </x:c>
      <x:c r="T364" s="15" t="n">
        <x:f>H364/J364</x:f>
        <x:v>0.0092</x:v>
      </x:c>
      <x:c r="U364" s="15" t="n">
        <x:f>IF(A364="WIRE",T364,IF(O364=1,I364*(1+IF(A364="POUC",Summary!$E$7,Summary!$K$7))/J364,"n.a."))</x:f>
        <x:v>0.009899999999999999</x:v>
      </x:c>
      <x:c r="V364" s="12" t="n">
        <x:f>SUM('PO detail'!$T$1464:$T$1464)</x:f>
        <x:v>5000</x:v>
      </x:c>
      <x:c r="W364" s="12" t="n">
        <x:f>SUMIFS('PO detail'!$T$1464:$T$1464,'PO detail'!$Q$1464:$Q$1464,"Baseline PO cost")</x:f>
        <x:v>5000</x:v>
      </x:c>
      <x:c r="X364" s="12" t="n">
        <x:f>SUMIFS('PO detail'!$T$1464:$T$1464,'PO detail'!$Q$1464:$Q$1464,"Higher PO cost")</x:f>
        <x:v>0</x:v>
      </x:c>
      <x:c r="Y364" s="12" t="n">
        <x:f>E364-W364-X364</x:f>
        <x:v>2900</x:v>
      </x:c>
      <x:c r="Z364" s="16" t="n">
        <x:f>E364*T364</x:f>
        <x:v>72.67999999999999</x:v>
      </x:c>
      <x:c r="AA364" s="16" t="n">
        <x:f>W364*T364</x:f>
        <x:v>46</x:v>
      </x:c>
      <x:c r="AB364" s="16" t="n">
        <x:f>X364*T364</x:f>
        <x:v>0</x:v>
      </x:c>
      <x:c r="AC364" s="16" t="n">
        <x:f>Y364*T364</x:f>
        <x:v>26.68</x:v>
      </x:c>
      <x:c r="AD364" s="16" t="n">
        <x:f>K364-Z364</x:f>
        <x:v>1.4210854715202004e-14</x:v>
      </x:c>
      <x:c r="AE364" s="16" t="n">
        <x:f>IF(ISNUMBER(U364),E364*(U364-T364),"n.a.")</x:f>
        <x:v>5.529999999999994</x:v>
      </x:c>
      <x:c r="AF364" s="12" t="n">
        <x:f>G364-SUM('PO detail'!$U$1464:$U$1464)</x:f>
        <x:v>0</x:v>
      </x:c>
      <x:c r="AG364" s="16" t="n">
        <x:f>IF(ISNUMBER(U364),0,Z364)</x:f>
        <x:v>0</x:v>
      </x:c>
      <x:c r="AH364" s="17" t="str">
        <x:f>IF(AND(A364="WIRE",ISNUMBER(N364)),H364-N364,"n.a.")</x:f>
        <x:v>n.a.</x:v>
      </x:c>
    </x:row>
    <x:row r="365" ht="22" customHeight="1">
      <x:c r="A365" s="2" t="str">
        <x:v>COIL</x:v>
      </x:c>
      <x:c r="B365" s="2" t="str">
        <x:v>30</x:v>
      </x:c>
      <x:c r="C365" s="2" t="str">
        <x:v>12NAV12-4</x:v>
      </x:c>
      <x:c r="D365" s="2" t="str">
        <x:v>**PAY ACH** PVC SPIRAL SUPPLY</x:v>
      </x:c>
      <x:c r="E365" s="7" t="n">
        <x:v>1900</x:v>
      </x:c>
      <x:c r="F365" s="7" t="n">
        <x:v>425</x:v>
      </x:c>
      <x:c r="G365" s="7" t="n">
        <x:v>0</x:v>
      </x:c>
      <x:c r="H365" s="8" t="n">
        <x:v>7.17</x:v>
      </x:c>
      <x:c r="I365" s="8" t="n">
        <x:v>6.36</x:v>
      </x:c>
      <x:c r="J365" s="2" t="n">
        <x:v>100</x:v>
      </x:c>
      <x:c r="K365" s="9" t="n">
        <x:v>136.23</x:v>
      </x:c>
      <x:c r="L365" s="8" t="n">
        <x:v>6.36</x:v>
      </x:c>
      <x:c r="M365" s="8"/>
      <x:c r="N365" s="8"/>
      <x:c r="O365" s="2" t="n">
        <x:v>1</x:v>
      </x:c>
      <x:c r="P365" s="10" t="n">
        <x:v>46143</x:v>
      </x:c>
      <x:c r="Q365" s="10" t="n">
        <x:v>45810</x:v>
      </x:c>
      <x:c r="R365" s="2" t="str">
        <x:v>Same-product valuation: per 100</x:v>
      </x:c>
      <x:c r="S365" s="2" t="str">
        <x:v>Chris PVC Coil priced product</x:v>
      </x:c>
      <x:c r="T365" s="15" t="n">
        <x:f>H365/J365</x:f>
        <x:v>0.0717</x:v>
      </x:c>
      <x:c r="U365" s="15" t="n">
        <x:f>IF(A365="WIRE",T365,IF(O365=1,I365*(1+IF(A365="POUC",Summary!$E$7,Summary!$K$7))/J365,"n.a."))</x:f>
        <x:v>0.07027800000000001</x:v>
      </x:c>
      <x:c r="V365" s="12" t="n">
        <x:f>SUM('PO detail'!$T$744:$T$745)</x:f>
        <x:v>1900</x:v>
      </x:c>
      <x:c r="W365" s="12" t="n">
        <x:f>SUMIFS('PO detail'!$T$744:$T$745,'PO detail'!$Q$744:$Q$745,"Baseline PO cost")</x:f>
        <x:v>1900</x:v>
      </x:c>
      <x:c r="X365" s="12" t="n">
        <x:f>SUMIFS('PO detail'!$T$744:$T$745,'PO detail'!$Q$744:$Q$745,"Higher PO cost")</x:f>
        <x:v>0</x:v>
      </x:c>
      <x:c r="Y365" s="12" t="n">
        <x:f>E365-W365-X365</x:f>
        <x:v>0</x:v>
      </x:c>
      <x:c r="Z365" s="16" t="n">
        <x:f>E365*T365</x:f>
        <x:v>136.23</x:v>
      </x:c>
      <x:c r="AA365" s="16" t="n">
        <x:f>W365*T365</x:f>
        <x:v>136.23</x:v>
      </x:c>
      <x:c r="AB365" s="16" t="n">
        <x:f>X365*T365</x:f>
        <x:v>0</x:v>
      </x:c>
      <x:c r="AC365" s="16" t="n">
        <x:f>Y365*T365</x:f>
        <x:v>0</x:v>
      </x:c>
      <x:c r="AD365" s="16" t="n">
        <x:f>K365-Z365</x:f>
        <x:v>0</x:v>
      </x:c>
      <x:c r="AE365" s="16" t="n">
        <x:f>IF(ISNUMBER(U365),E365*(U365-T365),"n.a.")</x:f>
        <x:v>-2.701799999999986</x:v>
      </x:c>
      <x:c r="AF365" s="12" t="n">
        <x:f>G365-SUM('PO detail'!$U$744:$U$745)</x:f>
        <x:v>0</x:v>
      </x:c>
      <x:c r="AG365" s="16" t="n">
        <x:f>IF(ISNUMBER(U365),0,Z365)</x:f>
        <x:v>0</x:v>
      </x:c>
      <x:c r="AH365" s="17" t="str">
        <x:f>IF(AND(A365="WIRE",ISNUMBER(N365)),H365-N365,"n.a.")</x:f>
        <x:v>n.a.</x:v>
      </x:c>
    </x:row>
    <x:row r="366" ht="22" customHeight="1">
      <x:c r="A366" s="2" t="str">
        <x:v>POUC</x:v>
      </x:c>
      <x:c r="B366" s="2" t="str">
        <x:v>60</x:v>
      </x:c>
      <x:c r="C366" s="2" t="str">
        <x:v>IND10</x:v>
      </x:c>
      <x:c r="D366" s="2" t="str">
        <x:v>LAMITEK USA, INC.</x:v>
      </x:c>
      <x:c r="E366" s="7" t="n">
        <x:v>400</x:v>
      </x:c>
      <x:c r="F366" s="7" t="n">
        <x:v>425</x:v>
      </x:c>
      <x:c r="G366" s="7" t="n">
        <x:v>8000</x:v>
      </x:c>
      <x:c r="H366" s="8" t="n">
        <x:v>2.86</x:v>
      </x:c>
      <x:c r="I366" s="8" t="n">
        <x:v>1.89</x:v>
      </x:c>
      <x:c r="J366" s="2" t="n">
        <x:v>100</x:v>
      </x:c>
      <x:c r="K366" s="9" t="n">
        <x:v>11.44</x:v>
      </x:c>
      <x:c r="L366" s="8" t="n">
        <x:v>1.69</x:v>
      </x:c>
      <x:c r="M366" s="8" t="n">
        <x:v>1.8928</x:v>
      </x:c>
      <x:c r="N366" s="8"/>
      <x:c r="O366" s="2" t="n">
        <x:v>1</x:v>
      </x:c>
      <x:c r="P366" s="10" t="n">
        <x:v>45902</x:v>
      </x:c>
      <x:c r="Q366" s="10" t="n">
        <x:v>46148</x:v>
      </x:c>
      <x:c r="R366" s="2" t="str">
        <x:v>Same-product valuation: per 100</x:v>
      </x:c>
      <x:c r="S366" s="2" t="str">
        <x:v>Chris Lamitek Pouches priced product</x:v>
      </x:c>
      <x:c r="T366" s="15" t="n">
        <x:f>H366/J366</x:f>
        <x:v>0.0286</x:v>
      </x:c>
      <x:c r="U366" s="15" t="n">
        <x:f>IF(A366="WIRE",T366,IF(O366=1,I366*(1+IF(A366="POUC",Summary!$E$7,Summary!$K$7))/J366,"n.a."))</x:f>
        <x:v>0.031184999999999997</x:v>
      </x:c>
      <x:c r="V366" s="12" t="n">
        <x:f>SUM('PO detail'!$T$1739:$T$1740)</x:f>
        <x:v>400</x:v>
      </x:c>
      <x:c r="W366" s="12" t="n">
        <x:f>SUMIFS('PO detail'!$T$1739:$T$1740,'PO detail'!$Q$1739:$Q$1740,"Baseline PO cost")</x:f>
        <x:v>400</x:v>
      </x:c>
      <x:c r="X366" s="12" t="n">
        <x:f>SUMIFS('PO detail'!$T$1739:$T$1740,'PO detail'!$Q$1739:$Q$1740,"Higher PO cost")</x:f>
        <x:v>0</x:v>
      </x:c>
      <x:c r="Y366" s="12" t="n">
        <x:f>E366-W366-X366</x:f>
        <x:v>0</x:v>
      </x:c>
      <x:c r="Z366" s="16" t="n">
        <x:f>E366*T366</x:f>
        <x:v>11.44</x:v>
      </x:c>
      <x:c r="AA366" s="16" t="n">
        <x:f>W366*T366</x:f>
        <x:v>11.44</x:v>
      </x:c>
      <x:c r="AB366" s="16" t="n">
        <x:f>X366*T366</x:f>
        <x:v>0</x:v>
      </x:c>
      <x:c r="AC366" s="16" t="n">
        <x:f>Y366*T366</x:f>
        <x:v>0</x:v>
      </x:c>
      <x:c r="AD366" s="16" t="n">
        <x:f>K366-Z366</x:f>
        <x:v>0</x:v>
      </x:c>
      <x:c r="AE366" s="16" t="n">
        <x:f>IF(ISNUMBER(U366),E366*(U366-T366),"n.a.")</x:f>
        <x:v>1.033999999999999</x:v>
      </x:c>
      <x:c r="AF366" s="12" t="n">
        <x:f>G366-SUM('PO detail'!$U$1739:$U$1740)</x:f>
        <x:v>6000</x:v>
      </x:c>
      <x:c r="AG366" s="16" t="n">
        <x:f>IF(ISNUMBER(U366),0,Z366)</x:f>
        <x:v>0</x:v>
      </x:c>
      <x:c r="AH366" s="17" t="str">
        <x:f>IF(AND(A366="WIRE",ISNUMBER(N366)),H366-N366,"n.a.")</x:f>
        <x:v>n.a.</x:v>
      </x:c>
    </x:row>
    <x:row r="367" ht="22" customHeight="1">
      <x:c r="A367" s="2" t="str">
        <x:v>POUC</x:v>
      </x:c>
      <x:c r="B367" s="2" t="str">
        <x:v>60</x:v>
      </x:c>
      <x:c r="C367" s="2" t="str">
        <x:v>MIL5</x:v>
      </x:c>
      <x:c r="D367" s="2" t="str">
        <x:v>LAMITEK USA, INC.</x:v>
      </x:c>
      <x:c r="E367" s="7" t="n">
        <x:v>10800</x:v>
      </x:c>
      <x:c r="F367" s="7" t="n">
        <x:v>425</x:v>
      </x:c>
      <x:c r="G367" s="7" t="n">
        <x:v>0</x:v>
      </x:c>
      <x:c r="H367" s="8" t="n">
        <x:v>0.81</x:v>
      </x:c>
      <x:c r="I367" s="8" t="n">
        <x:v>0.54</x:v>
      </x:c>
      <x:c r="J367" s="2" t="n">
        <x:v>100</x:v>
      </x:c>
      <x:c r="K367" s="9" t="n">
        <x:v>87.48</x:v>
      </x:c>
      <x:c r="L367" s="8" t="n">
        <x:v>0.48</x:v>
      </x:c>
      <x:c r="M367" s="8" t="n">
        <x:v>0.5376000000000001</x:v>
      </x:c>
      <x:c r="N367" s="8"/>
      <x:c r="O367" s="2" t="n">
        <x:v>1</x:v>
      </x:c>
      <x:c r="P367" s="10" t="n">
        <x:v>45902</x:v>
      </x:c>
      <x:c r="Q367" s="10" t="n">
        <x:v>46148</x:v>
      </x:c>
      <x:c r="R367" s="2" t="str">
        <x:v>Same-product valuation: per 100</x:v>
      </x:c>
      <x:c r="S367" s="2" t="str">
        <x:v>Chris Lamitek Pouches priced product</x:v>
      </x:c>
      <x:c r="T367" s="15" t="n">
        <x:f>H367/J367</x:f>
        <x:v>0.008100000000000001</x:v>
      </x:c>
      <x:c r="U367" s="15" t="n">
        <x:f>IF(A367="WIRE",T367,IF(O367=1,I367*(1+IF(A367="POUC",Summary!$E$7,Summary!$K$7))/J367,"n.a."))</x:f>
        <x:v>0.00891</x:v>
      </x:c>
      <x:c r="V367" s="12" t="n">
        <x:f>SUM('PO detail'!$T$1812:$T$1812)</x:f>
        <x:v>10000</x:v>
      </x:c>
      <x:c r="W367" s="12" t="n">
        <x:f>SUMIFS('PO detail'!$T$1812:$T$1812,'PO detail'!$Q$1812:$Q$1812,"Baseline PO cost")</x:f>
        <x:v>10000</x:v>
      </x:c>
      <x:c r="X367" s="12" t="n">
        <x:f>SUMIFS('PO detail'!$T$1812:$T$1812,'PO detail'!$Q$1812:$Q$1812,"Higher PO cost")</x:f>
        <x:v>0</x:v>
      </x:c>
      <x:c r="Y367" s="12" t="n">
        <x:f>E367-W367-X367</x:f>
        <x:v>800</x:v>
      </x:c>
      <x:c r="Z367" s="16" t="n">
        <x:f>E367*T367</x:f>
        <x:v>87.48000000000002</x:v>
      </x:c>
      <x:c r="AA367" s="16" t="n">
        <x:f>W367*T367</x:f>
        <x:v>81.00000000000001</x:v>
      </x:c>
      <x:c r="AB367" s="16" t="n">
        <x:f>X367*T367</x:f>
        <x:v>0</x:v>
      </x:c>
      <x:c r="AC367" s="16" t="n">
        <x:f>Y367*T367</x:f>
        <x:v>6.480000000000001</x:v>
      </x:c>
      <x:c r="AD367" s="16" t="n">
        <x:f>K367-Z367</x:f>
        <x:v>-1.4210854715202004e-14</x:v>
      </x:c>
      <x:c r="AE367" s="16" t="n">
        <x:f>IF(ISNUMBER(U367),E367*(U367-T367),"n.a.")</x:f>
        <x:v>8.747999999999982</x:v>
      </x:c>
      <x:c r="AF367" s="12" t="n">
        <x:f>G367-SUM('PO detail'!$U$1812:$U$1812)</x:f>
        <x:v>0</x:v>
      </x:c>
      <x:c r="AG367" s="16" t="n">
        <x:f>IF(ISNUMBER(U367),0,Z367)</x:f>
        <x:v>0</x:v>
      </x:c>
      <x:c r="AH367" s="17" t="str">
        <x:f>IF(AND(A367="WIRE",ISNUMBER(N367)),H367-N367,"n.a.")</x:f>
        <x:v>n.a.</x:v>
      </x:c>
    </x:row>
    <x:row r="368" ht="22" customHeight="1">
      <x:c r="A368" s="2" t="str">
        <x:v>WIRE</x:v>
      </x:c>
      <x:c r="B368" s="2" t="str">
        <x:v>30</x:v>
      </x:c>
      <x:c r="C368" s="2" t="str">
        <x:v>DL012BLK</x:v>
      </x:c>
      <x:c r="D368" s="2" t="str">
        <x:v>Botac Industrial Limited</x:v>
      </x:c>
      <x:c r="E368" s="7" t="n">
        <x:v>2800</x:v>
      </x:c>
      <x:c r="F368" s="7" t="n">
        <x:v>425</x:v>
      </x:c>
      <x:c r="G368" s="7" t="n">
        <x:v>0</x:v>
      </x:c>
      <x:c r="H368" s="8" t="n">
        <x:v>8.26</x:v>
      </x:c>
      <x:c r="I368" s="8" t="n">
        <x:v>0</x:v>
      </x:c>
      <x:c r="J368" s="2" t="n">
        <x:v>100</x:v>
      </x:c>
      <x:c r="K368" s="9" t="n">
        <x:v>231.28</x:v>
      </x:c>
      <x:c r="L368" s="8" t="n">
        <x:v>4.33</x:v>
      </x:c>
      <x:c r="M368" s="8"/>
      <x:c r="N368" s="8" t="n">
        <x:v>8.26</x:v>
      </x:c>
      <x:c r="O368" s="2" t="n">
        <x:v>1</x:v>
      </x:c>
      <x:c r="P368" s="10" t="n">
        <x:v>46237</x:v>
      </x:c>
      <x:c r="Q368" s="10" t="n">
        <x:v>44774</x:v>
      </x:c>
      <x:c r="R368" s="2" t="str">
        <x:v>Same-product valuation: per 100</x:v>
      </x:c>
      <x:c r="S368" s="2" t="str">
        <x:v>Hold current standard; Chris blended standards already applied</x:v>
      </x:c>
      <x:c r="T368" s="15" t="n">
        <x:f>H368/J368</x:f>
        <x:v>0.08259999999999999</x:v>
      </x:c>
      <x:c r="U368" s="15" t="n">
        <x:f>IF(A368="WIRE",T368,IF(O368=1,I368*(1+IF(A368="POUC",Summary!$E$7,Summary!$K$7))/J368,"n.a."))</x:f>
        <x:v>0.08259999999999999</x:v>
      </x:c>
      <x:c r="V368" s="12" t="n">
        <x:f>0</x:f>
        <x:v>0</x:v>
      </x:c>
      <x:c r="W368" s="12" t="n">
        <x:f>0</x:f>
        <x:v>0</x:v>
      </x:c>
      <x:c r="X368" s="12" t="n">
        <x:f>0</x:f>
        <x:v>0</x:v>
      </x:c>
      <x:c r="Y368" s="12" t="n">
        <x:f>E368-W368-X368</x:f>
        <x:v>2800</x:v>
      </x:c>
      <x:c r="Z368" s="16" t="n">
        <x:f>E368*T368</x:f>
        <x:v>231.27999999999997</x:v>
      </x:c>
      <x:c r="AA368" s="16" t="n">
        <x:f>W368*T368</x:f>
        <x:v>0</x:v>
      </x:c>
      <x:c r="AB368" s="16" t="n">
        <x:f>X368*T368</x:f>
        <x:v>0</x:v>
      </x:c>
      <x:c r="AC368" s="16" t="n">
        <x:f>Y368*T368</x:f>
        <x:v>231.27999999999997</x:v>
      </x:c>
      <x:c r="AD368" s="16" t="n">
        <x:f>K368-Z368</x:f>
        <x:v>2.842170943040401e-14</x:v>
      </x:c>
      <x:c r="AE368" s="16" t="n">
        <x:f>IF(ISNUMBER(U368),E368*(U368-T368),"n.a.")</x:f>
        <x:v>0</x:v>
      </x:c>
      <x:c r="AF368" s="12" t="n">
        <x:f>G368-0</x:f>
        <x:v>0</x:v>
      </x:c>
      <x:c r="AG368" s="16" t="n">
        <x:f>IF(ISNUMBER(U368),0,Z368)</x:f>
        <x:v>0</x:v>
      </x:c>
      <x:c r="AH368" s="17" t="n">
        <x:f>IF(AND(A368="WIRE",ISNUMBER(N368)),H368-N368,"n.a.")</x:f>
        <x:v>0</x:v>
      </x:c>
    </x:row>
    <x:row r="369" ht="22" customHeight="1">
      <x:c r="A369" s="2" t="str">
        <x:v>POUC</x:v>
      </x:c>
      <x:c r="B369" s="2" t="str">
        <x:v>10</x:v>
      </x:c>
      <x:c r="C369" s="2" t="str">
        <x:v>BMS5</x:v>
      </x:c>
      <x:c r="D369" s="2" t="str">
        <x:v>LAMITEK USA, INC.</x:v>
      </x:c>
      <x:c r="E369" s="7" t="n">
        <x:v>0</x:v>
      </x:c>
      <x:c r="F369" s="7" t="n">
        <x:v>416.67</x:v>
      </x:c>
      <x:c r="G369" s="7" t="n">
        <x:v>10000</x:v>
      </x:c>
      <x:c r="H369" s="8" t="n">
        <x:v>1.04</x:v>
      </x:c>
      <x:c r="I369" s="8" t="n">
        <x:v>0.69</x:v>
      </x:c>
      <x:c r="J369" s="2" t="n">
        <x:v>100</x:v>
      </x:c>
      <x:c r="K369" s="9" t="n">
        <x:v>0</x:v>
      </x:c>
      <x:c r="L369" s="8" t="n">
        <x:v>0.62</x:v>
      </x:c>
      <x:c r="M369" s="8" t="n">
        <x:v>0.6944</x:v>
      </x:c>
      <x:c r="N369" s="8"/>
      <x:c r="O369" s="2" t="n">
        <x:v>1</x:v>
      </x:c>
      <x:c r="P369" s="10" t="n">
        <x:v>45902</x:v>
      </x:c>
      <x:c r="Q369" s="10" t="n">
        <x:v>46148</x:v>
      </x:c>
      <x:c r="R369" s="2" t="str">
        <x:v>Same-product valuation: per 100</x:v>
      </x:c>
      <x:c r="S369" s="2" t="str">
        <x:v>Chris Lamitek Pouches priced product</x:v>
      </x:c>
      <x:c r="T369" s="15" t="n">
        <x:f>H369/J369</x:f>
        <x:v>0.0104</x:v>
      </x:c>
      <x:c r="U369" s="15" t="n">
        <x:f>IF(A369="WIRE",T369,IF(O369=1,I369*(1+IF(A369="POUC",Summary!$E$7,Summary!$K$7))/J369,"n.a."))</x:f>
        <x:v>0.011385</x:v>
      </x:c>
      <x:c r="V369" s="12" t="n">
        <x:f>SUM('PO detail'!$T$1455:$T$1455)</x:f>
        <x:v>0</x:v>
      </x:c>
      <x:c r="W369" s="12" t="n">
        <x:f>SUMIFS('PO detail'!$T$1455:$T$1455,'PO detail'!$Q$1455:$Q$1455,"Baseline PO cost")</x:f>
        <x:v>0</x:v>
      </x:c>
      <x:c r="X369" s="12" t="n">
        <x:f>SUMIFS('PO detail'!$T$1455:$T$1455,'PO detail'!$Q$1455:$Q$1455,"Higher PO cost")</x:f>
        <x:v>0</x:v>
      </x:c>
      <x:c r="Y369" s="12" t="n">
        <x:f>E369-W369-X369</x:f>
        <x:v>0</x:v>
      </x:c>
      <x:c r="Z369" s="16" t="n">
        <x:f>E369*T369</x:f>
        <x:v>0</x:v>
      </x:c>
      <x:c r="AA369" s="16" t="n">
        <x:f>W369*T369</x:f>
        <x:v>0</x:v>
      </x:c>
      <x:c r="AB369" s="16" t="n">
        <x:f>X369*T369</x:f>
        <x:v>0</x:v>
      </x:c>
      <x:c r="AC369" s="16" t="n">
        <x:f>Y369*T369</x:f>
        <x:v>0</x:v>
      </x:c>
      <x:c r="AD369" s="16" t="n">
        <x:f>K369-Z369</x:f>
        <x:v>0</x:v>
      </x:c>
      <x:c r="AE369" s="16" t="n">
        <x:f>IF(ISNUMBER(U369),E369*(U369-T369),"n.a.")</x:f>
        <x:v>0</x:v>
      </x:c>
      <x:c r="AF369" s="12" t="n">
        <x:f>G369-SUM('PO detail'!$U$1455:$U$1455)</x:f>
        <x:v>0</x:v>
      </x:c>
      <x:c r="AG369" s="16" t="n">
        <x:f>IF(ISNUMBER(U369),0,Z369)</x:f>
        <x:v>0</x:v>
      </x:c>
      <x:c r="AH369" s="17" t="str">
        <x:f>IF(AND(A369="WIRE",ISNUMBER(N369)),H369-N369,"n.a.")</x:f>
        <x:v>n.a.</x:v>
      </x:c>
    </x:row>
    <x:row r="370" ht="22" customHeight="1">
      <x:c r="A370" s="2" t="str">
        <x:v>POUC</x:v>
      </x:c>
      <x:c r="B370" s="2" t="str">
        <x:v>10</x:v>
      </x:c>
      <x:c r="C370" s="2" t="str">
        <x:v>IBM10</x:v>
      </x:c>
      <x:c r="D370" s="2" t="str">
        <x:v>LAMITEK USA, INC.</x:v>
      </x:c>
      <x:c r="E370" s="7" t="n">
        <x:v>5800</x:v>
      </x:c>
      <x:c r="F370" s="7" t="n">
        <x:v>416.67</x:v>
      </x:c>
      <x:c r="G370" s="7" t="n">
        <x:v>5000</x:v>
      </x:c>
      <x:c r="H370" s="8" t="n">
        <x:v>1.21</x:v>
      </x:c>
      <x:c r="I370" s="8" t="n">
        <x:v>0.8</x:v>
      </x:c>
      <x:c r="J370" s="2" t="n">
        <x:v>100</x:v>
      </x:c>
      <x:c r="K370" s="9" t="n">
        <x:v>70.18</x:v>
      </x:c>
      <x:c r="L370" s="8" t="n">
        <x:v>0.71</x:v>
      </x:c>
      <x:c r="M370" s="8" t="n">
        <x:v>0.7952</x:v>
      </x:c>
      <x:c r="N370" s="8"/>
      <x:c r="O370" s="2" t="n">
        <x:v>1</x:v>
      </x:c>
      <x:c r="P370" s="10" t="n">
        <x:v>45902</x:v>
      </x:c>
      <x:c r="Q370" s="10" t="n">
        <x:v>46148</x:v>
      </x:c>
      <x:c r="R370" s="2" t="str">
        <x:v>Same-product valuation: per 100</x:v>
      </x:c>
      <x:c r="S370" s="2" t="str">
        <x:v>Chris Lamitek Pouches priced product</x:v>
      </x:c>
      <x:c r="T370" s="15" t="n">
        <x:f>H370/J370</x:f>
        <x:v>0.0121</x:v>
      </x:c>
      <x:c r="U370" s="15" t="n">
        <x:f>IF(A370="WIRE",T370,IF(O370=1,I370*(1+IF(A370="POUC",Summary!$E$7,Summary!$K$7))/J370,"n.a."))</x:f>
        <x:v>0.0132</x:v>
      </x:c>
      <x:c r="V370" s="12" t="n">
        <x:f>SUM('PO detail'!$T$1465:$T$1466)</x:f>
        <x:v>5800</x:v>
      </x:c>
      <x:c r="W370" s="12" t="n">
        <x:f>SUMIFS('PO detail'!$T$1465:$T$1466,'PO detail'!$Q$1465:$Q$1466,"Baseline PO cost")</x:f>
        <x:v>5800</x:v>
      </x:c>
      <x:c r="X370" s="12" t="n">
        <x:f>SUMIFS('PO detail'!$T$1465:$T$1466,'PO detail'!$Q$1465:$Q$1466,"Higher PO cost")</x:f>
        <x:v>0</x:v>
      </x:c>
      <x:c r="Y370" s="12" t="n">
        <x:f>E370-W370-X370</x:f>
        <x:v>0</x:v>
      </x:c>
      <x:c r="Z370" s="16" t="n">
        <x:f>E370*T370</x:f>
        <x:v>70.17999999999999</x:v>
      </x:c>
      <x:c r="AA370" s="16" t="n">
        <x:f>W370*T370</x:f>
        <x:v>70.17999999999999</x:v>
      </x:c>
      <x:c r="AB370" s="16" t="n">
        <x:f>X370*T370</x:f>
        <x:v>0</x:v>
      </x:c>
      <x:c r="AC370" s="16" t="n">
        <x:f>Y370*T370</x:f>
        <x:v>0</x:v>
      </x:c>
      <x:c r="AD370" s="16" t="n">
        <x:f>K370-Z370</x:f>
        <x:v>1.4210854715202004e-14</x:v>
      </x:c>
      <x:c r="AE370" s="16" t="n">
        <x:f>IF(ISNUMBER(U370),E370*(U370-T370),"n.a.")</x:f>
        <x:v>6.380000000000002</x:v>
      </x:c>
      <x:c r="AF370" s="12" t="n">
        <x:f>G370-SUM('PO detail'!$U$1465:$U$1466)</x:f>
        <x:v>0</x:v>
      </x:c>
      <x:c r="AG370" s="16" t="n">
        <x:f>IF(ISNUMBER(U370),0,Z370)</x:f>
        <x:v>0</x:v>
      </x:c>
      <x:c r="AH370" s="17" t="str">
        <x:f>IF(AND(A370="WIRE",ISNUMBER(N370)),H370-N370,"n.a.")</x:f>
        <x:v>n.a.</x:v>
      </x:c>
    </x:row>
    <x:row r="371" ht="22" customHeight="1">
      <x:c r="A371" s="2" t="str">
        <x:v>POUC</x:v>
      </x:c>
      <x:c r="B371" s="2" t="str">
        <x:v>30</x:v>
      </x:c>
      <x:c r="C371" s="2" t="str">
        <x:v>JUM10</x:v>
      </x:c>
      <x:c r="D371" s="2" t="str">
        <x:v>LAMITEK USA, INC.</x:v>
      </x:c>
      <x:c r="E371" s="7" t="n">
        <x:v>0</x:v>
      </x:c>
      <x:c r="F371" s="7" t="n">
        <x:v>416.67</x:v>
      </x:c>
      <x:c r="G371" s="7" t="n">
        <x:v>0</x:v>
      </x:c>
      <x:c r="H371" s="8" t="n">
        <x:v>2.25</x:v>
      </x:c>
      <x:c r="I371" s="8" t="n">
        <x:v>1.49</x:v>
      </x:c>
      <x:c r="J371" s="2" t="n">
        <x:v>100</x:v>
      </x:c>
      <x:c r="K371" s="9" t="n">
        <x:v>0</x:v>
      </x:c>
      <x:c r="L371" s="8" t="n">
        <x:v>1.33</x:v>
      </x:c>
      <x:c r="M371" s="8" t="n">
        <x:v>1.4896000000000003</x:v>
      </x:c>
      <x:c r="N371" s="8"/>
      <x:c r="O371" s="2" t="n">
        <x:v>1</x:v>
      </x:c>
      <x:c r="P371" s="10" t="n">
        <x:v>45902</x:v>
      </x:c>
      <x:c r="Q371" s="10" t="n">
        <x:v>46148</x:v>
      </x:c>
      <x:c r="R371" s="2" t="str">
        <x:v>Same-product valuation: per 100</x:v>
      </x:c>
      <x:c r="S371" s="2" t="str">
        <x:v>Chris Lamitek Pouches priced product</x:v>
      </x:c>
      <x:c r="T371" s="15" t="n">
        <x:f>H371/J371</x:f>
        <x:v>0.0225</x:v>
      </x:c>
      <x:c r="U371" s="15" t="n">
        <x:f>IF(A371="WIRE",T371,IF(O371=1,I371*(1+IF(A371="POUC",Summary!$E$7,Summary!$K$7))/J371,"n.a."))</x:f>
        <x:v>0.024585</x:v>
      </x:c>
      <x:c r="V371" s="12" t="n">
        <x:f>0</x:f>
        <x:v>0</x:v>
      </x:c>
      <x:c r="W371" s="12" t="n">
        <x:f>0</x:f>
        <x:v>0</x:v>
      </x:c>
      <x:c r="X371" s="12" t="n">
        <x:f>0</x:f>
        <x:v>0</x:v>
      </x:c>
      <x:c r="Y371" s="12" t="n">
        <x:f>E371-W371-X371</x:f>
        <x:v>0</x:v>
      </x:c>
      <x:c r="Z371" s="16" t="n">
        <x:f>E371*T371</x:f>
        <x:v>0</x:v>
      </x:c>
      <x:c r="AA371" s="16" t="n">
        <x:f>W371*T371</x:f>
        <x:v>0</x:v>
      </x:c>
      <x:c r="AB371" s="16" t="n">
        <x:f>X371*T371</x:f>
        <x:v>0</x:v>
      </x:c>
      <x:c r="AC371" s="16" t="n">
        <x:f>Y371*T371</x:f>
        <x:v>0</x:v>
      </x:c>
      <x:c r="AD371" s="16" t="n">
        <x:f>K371-Z371</x:f>
        <x:v>0</x:v>
      </x:c>
      <x:c r="AE371" s="16" t="n">
        <x:f>IF(ISNUMBER(U371),E371*(U371-T371),"n.a.")</x:f>
        <x:v>0</x:v>
      </x:c>
      <x:c r="AF371" s="12" t="n">
        <x:f>G371-0</x:f>
        <x:v>0</x:v>
      </x:c>
      <x:c r="AG371" s="16" t="n">
        <x:f>IF(ISNUMBER(U371),0,Z371)</x:f>
        <x:v>0</x:v>
      </x:c>
      <x:c r="AH371" s="17" t="str">
        <x:f>IF(AND(A371="WIRE",ISNUMBER(N371)),H371-N371,"n.a.")</x:f>
        <x:v>n.a.</x:v>
      </x:c>
    </x:row>
    <x:row r="372" ht="22" customHeight="1">
      <x:c r="A372" s="2" t="str">
        <x:v>POUC</x:v>
      </x:c>
      <x:c r="B372" s="2" t="str">
        <x:v>30</x:v>
      </x:c>
      <x:c r="C372" s="2" t="str">
        <x:v>LEG7</x:v>
      </x:c>
      <x:c r="D372" s="2" t="str">
        <x:v>LAMITEK USA, INC.</x:v>
      </x:c>
      <x:c r="E372" s="7" t="n">
        <x:v>3200</x:v>
      </x:c>
      <x:c r="F372" s="7" t="n">
        <x:v>416.67</x:v>
      </x:c>
      <x:c r="G372" s="7" t="n">
        <x:v>0</x:v>
      </x:c>
      <x:c r="H372" s="8" t="n">
        <x:v>11.26</x:v>
      </x:c>
      <x:c r="I372" s="8" t="n">
        <x:v>7.44</x:v>
      </x:c>
      <x:c r="J372" s="2" t="n">
        <x:v>100</x:v>
      </x:c>
      <x:c r="K372" s="9" t="n">
        <x:v>360.32</x:v>
      </x:c>
      <x:c r="L372" s="8" t="n">
        <x:v>6.64</x:v>
      </x:c>
      <x:c r="M372" s="8" t="n">
        <x:v>7.436800000000001</x:v>
      </x:c>
      <x:c r="N372" s="8"/>
      <x:c r="O372" s="2" t="n">
        <x:v>1</x:v>
      </x:c>
      <x:c r="P372" s="10" t="n">
        <x:v>45902</x:v>
      </x:c>
      <x:c r="Q372" s="10" t="n">
        <x:v>46148</x:v>
      </x:c>
      <x:c r="R372" s="2" t="str">
        <x:v>Same-product valuation: per 100</x:v>
      </x:c>
      <x:c r="S372" s="2" t="str">
        <x:v>Chris Lamitek Pouches priced product</x:v>
      </x:c>
      <x:c r="T372" s="15" t="n">
        <x:f>H372/J372</x:f>
        <x:v>0.11259999999999999</x:v>
      </x:c>
      <x:c r="U372" s="15" t="n">
        <x:f>IF(A372="WIRE",T372,IF(O372=1,I372*(1+IF(A372="POUC",Summary!$E$7,Summary!$K$7))/J372,"n.a."))</x:f>
        <x:v>0.12276</x:v>
      </x:c>
      <x:c r="V372" s="12" t="n">
        <x:f>SUM('PO detail'!$T$1634:$T$1635)</x:f>
        <x:v>2500</x:v>
      </x:c>
      <x:c r="W372" s="12" t="n">
        <x:f>SUMIFS('PO detail'!$T$1634:$T$1635,'PO detail'!$Q$1634:$Q$1635,"Baseline PO cost")</x:f>
        <x:v>2500</x:v>
      </x:c>
      <x:c r="X372" s="12" t="n">
        <x:f>SUMIFS('PO detail'!$T$1634:$T$1635,'PO detail'!$Q$1634:$Q$1635,"Higher PO cost")</x:f>
        <x:v>0</x:v>
      </x:c>
      <x:c r="Y372" s="12" t="n">
        <x:f>E372-W372-X372</x:f>
        <x:v>700</x:v>
      </x:c>
      <x:c r="Z372" s="16" t="n">
        <x:f>E372*T372</x:f>
        <x:v>360.32</x:v>
      </x:c>
      <x:c r="AA372" s="16" t="n">
        <x:f>W372*T372</x:f>
        <x:v>281.5</x:v>
      </x:c>
      <x:c r="AB372" s="16" t="n">
        <x:f>X372*T372</x:f>
        <x:v>0</x:v>
      </x:c>
      <x:c r="AC372" s="16" t="n">
        <x:f>Y372*T372</x:f>
        <x:v>78.82</x:v>
      </x:c>
      <x:c r="AD372" s="16" t="n">
        <x:f>K372-Z372</x:f>
        <x:v>0</x:v>
      </x:c>
      <x:c r="AE372" s="16" t="n">
        <x:f>IF(ISNUMBER(U372),E372*(U372-T372),"n.a.")</x:f>
        <x:v>32.51200000000001</x:v>
      </x:c>
      <x:c r="AF372" s="12" t="n">
        <x:f>G372-SUM('PO detail'!$U$1634:$U$1635)</x:f>
        <x:v>0</x:v>
      </x:c>
      <x:c r="AG372" s="16" t="n">
        <x:f>IF(ISNUMBER(U372),0,Z372)</x:f>
        <x:v>0</x:v>
      </x:c>
      <x:c r="AH372" s="17" t="str">
        <x:f>IF(AND(A372="WIRE",ISNUMBER(N372)),H372-N372,"n.a.")</x:f>
        <x:v>n.a.</x:v>
      </x:c>
    </x:row>
    <x:row r="373" ht="22" customHeight="1">
      <x:c r="A373" s="2" t="str">
        <x:v>POUC</x:v>
      </x:c>
      <x:c r="B373" s="2" t="str">
        <x:v>30</x:v>
      </x:c>
      <x:c r="C373" s="2" t="str">
        <x:v>PHO5</x:v>
      </x:c>
      <x:c r="D373" s="2" t="str">
        <x:v>LAMITEK USA, INC.</x:v>
      </x:c>
      <x:c r="E373" s="7" t="n">
        <x:v>600</x:v>
      </x:c>
      <x:c r="F373" s="7" t="n">
        <x:v>416.67</x:v>
      </x:c>
      <x:c r="G373" s="7" t="n">
        <x:v>4000</x:v>
      </x:c>
      <x:c r="H373" s="8" t="n">
        <x:v>3.64</x:v>
      </x:c>
      <x:c r="I373" s="8" t="n">
        <x:v>2.41</x:v>
      </x:c>
      <x:c r="J373" s="2" t="n">
        <x:v>100</x:v>
      </x:c>
      <x:c r="K373" s="9" t="n">
        <x:v>21.84</x:v>
      </x:c>
      <x:c r="L373" s="8" t="n">
        <x:v>2.15</x:v>
      </x:c>
      <x:c r="M373" s="8" t="n">
        <x:v>2.408</x:v>
      </x:c>
      <x:c r="N373" s="8"/>
      <x:c r="O373" s="2" t="n">
        <x:v>1</x:v>
      </x:c>
      <x:c r="P373" s="10" t="n">
        <x:v>45902</x:v>
      </x:c>
      <x:c r="Q373" s="10" t="n">
        <x:v>46148</x:v>
      </x:c>
      <x:c r="R373" s="2" t="str">
        <x:v>Same-product valuation: per 100</x:v>
      </x:c>
      <x:c r="S373" s="2" t="str">
        <x:v>Chris Lamitek Pouches priced product</x:v>
      </x:c>
      <x:c r="T373" s="15" t="n">
        <x:f>H373/J373</x:f>
        <x:v>0.0364</x:v>
      </x:c>
      <x:c r="U373" s="15" t="n">
        <x:f>IF(A373="WIRE",T373,IF(O373=1,I373*(1+IF(A373="POUC",Summary!$E$7,Summary!$K$7))/J373,"n.a."))</x:f>
        <x:v>0.039765</x:v>
      </x:c>
      <x:c r="V373" s="12" t="n">
        <x:f>SUM('PO detail'!$T$1693:$T$1694)</x:f>
        <x:v>0</x:v>
      </x:c>
      <x:c r="W373" s="12" t="n">
        <x:f>SUMIFS('PO detail'!$T$1693:$T$1694,'PO detail'!$Q$1693:$Q$1694,"Baseline PO cost")</x:f>
        <x:v>0</x:v>
      </x:c>
      <x:c r="X373" s="12" t="n">
        <x:f>SUMIFS('PO detail'!$T$1693:$T$1694,'PO detail'!$Q$1693:$Q$1694,"Higher PO cost")</x:f>
        <x:v>0</x:v>
      </x:c>
      <x:c r="Y373" s="12" t="n">
        <x:f>E373-W373-X373</x:f>
        <x:v>600</x:v>
      </x:c>
      <x:c r="Z373" s="16" t="n">
        <x:f>E373*T373</x:f>
        <x:v>21.84</x:v>
      </x:c>
      <x:c r="AA373" s="16" t="n">
        <x:f>W373*T373</x:f>
        <x:v>0</x:v>
      </x:c>
      <x:c r="AB373" s="16" t="n">
        <x:f>X373*T373</x:f>
        <x:v>0</x:v>
      </x:c>
      <x:c r="AC373" s="16" t="n">
        <x:f>Y373*T373</x:f>
        <x:v>21.84</x:v>
      </x:c>
      <x:c r="AD373" s="16" t="n">
        <x:f>K373-Z373</x:f>
        <x:v>0</x:v>
      </x:c>
      <x:c r="AE373" s="16" t="n">
        <x:f>IF(ISNUMBER(U373),E373*(U373-T373),"n.a.")</x:f>
        <x:v>2.019</x:v>
      </x:c>
      <x:c r="AF373" s="12" t="n">
        <x:f>G373-SUM('PO detail'!$U$1693:$U$1694)</x:f>
        <x:v>0</x:v>
      </x:c>
      <x:c r="AG373" s="16" t="n">
        <x:f>IF(ISNUMBER(U373),0,Z373)</x:f>
        <x:v>0</x:v>
      </x:c>
      <x:c r="AH373" s="17" t="str">
        <x:f>IF(AND(A373="WIRE",ISNUMBER(N373)),H373-N373,"n.a.")</x:f>
        <x:v>n.a.</x:v>
      </x:c>
    </x:row>
    <x:row r="374" ht="22" customHeight="1">
      <x:c r="A374" s="2" t="str">
        <x:v>POUC</x:v>
      </x:c>
      <x:c r="B374" s="2" t="str">
        <x:v>30</x:v>
      </x:c>
      <x:c r="C374" s="2" t="str">
        <x:v>RMEN7</x:v>
      </x:c>
      <x:c r="D374" s="2" t="str">
        <x:v>LAMITEK USA, INC.</x:v>
      </x:c>
      <x:c r="E374" s="7" t="n">
        <x:v>1000</x:v>
      </x:c>
      <x:c r="F374" s="7" t="n">
        <x:v>416.67</x:v>
      </x:c>
      <x:c r="G374" s="7" t="n">
        <x:v>3600</x:v>
      </x:c>
      <x:c r="H374" s="8" t="n">
        <x:v>18.67</x:v>
      </x:c>
      <x:c r="I374" s="8" t="n">
        <x:v>12.33</x:v>
      </x:c>
      <x:c r="J374" s="2" t="n">
        <x:v>100</x:v>
      </x:c>
      <x:c r="K374" s="9" t="n">
        <x:v>186.70000000000002</x:v>
      </x:c>
      <x:c r="L374" s="8" t="n">
        <x:v>11.01</x:v>
      </x:c>
      <x:c r="M374" s="8" t="n">
        <x:v>12.3312</x:v>
      </x:c>
      <x:c r="N374" s="8"/>
      <x:c r="O374" s="2" t="n">
        <x:v>1</x:v>
      </x:c>
      <x:c r="P374" s="10" t="n">
        <x:v>45902</x:v>
      </x:c>
      <x:c r="Q374" s="10" t="n">
        <x:v>46148</x:v>
      </x:c>
      <x:c r="R374" s="2" t="str">
        <x:v>Same-product valuation: per 100</x:v>
      </x:c>
      <x:c r="S374" s="2" t="str">
        <x:v>Chris Lamitek Pouches priced product</x:v>
      </x:c>
      <x:c r="T374" s="15" t="n">
        <x:f>H374/J374</x:f>
        <x:v>0.1867</x:v>
      </x:c>
      <x:c r="U374" s="15" t="n">
        <x:f>IF(A374="WIRE",T374,IF(O374=1,I374*(1+IF(A374="POUC",Summary!$E$7,Summary!$K$7))/J374,"n.a."))</x:f>
        <x:v>0.203445</x:v>
      </x:c>
      <x:c r="V374" s="12" t="n">
        <x:f>SUM('PO detail'!$T$1703:$T$1705)</x:f>
        <x:v>1000</x:v>
      </x:c>
      <x:c r="W374" s="12" t="n">
        <x:f>SUMIFS('PO detail'!$T$1703:$T$1705,'PO detail'!$Q$1703:$Q$1705,"Baseline PO cost")</x:f>
        <x:v>1000</x:v>
      </x:c>
      <x:c r="X374" s="12" t="n">
        <x:f>SUMIFS('PO detail'!$T$1703:$T$1705,'PO detail'!$Q$1703:$Q$1705,"Higher PO cost")</x:f>
        <x:v>0</x:v>
      </x:c>
      <x:c r="Y374" s="12" t="n">
        <x:f>E374-W374-X374</x:f>
        <x:v>0</x:v>
      </x:c>
      <x:c r="Z374" s="16" t="n">
        <x:f>E374*T374</x:f>
        <x:v>186.70000000000002</x:v>
      </x:c>
      <x:c r="AA374" s="16" t="n">
        <x:f>W374*T374</x:f>
        <x:v>186.70000000000002</x:v>
      </x:c>
      <x:c r="AB374" s="16" t="n">
        <x:f>X374*T374</x:f>
        <x:v>0</x:v>
      </x:c>
      <x:c r="AC374" s="16" t="n">
        <x:f>Y374*T374</x:f>
        <x:v>0</x:v>
      </x:c>
      <x:c r="AD374" s="16" t="n">
        <x:f>K374-Z374</x:f>
        <x:v>0</x:v>
      </x:c>
      <x:c r="AE374" s="16" t="n">
        <x:f>IF(ISNUMBER(U374),E374*(U374-T374),"n.a.")</x:f>
        <x:v>16.744999999999983</x:v>
      </x:c>
      <x:c r="AF374" s="12" t="n">
        <x:f>G374-SUM('PO detail'!$U$1703:$U$1705)</x:f>
        <x:v>1200</x:v>
      </x:c>
      <x:c r="AG374" s="16" t="n">
        <x:f>IF(ISNUMBER(U374),0,Z374)</x:f>
        <x:v>0</x:v>
      </x:c>
      <x:c r="AH374" s="17" t="str">
        <x:f>IF(AND(A374="WIRE",ISNUMBER(N374)),H374-N374,"n.a.")</x:f>
        <x:v>n.a.</x:v>
      </x:c>
    </x:row>
    <x:row r="375" ht="22" customHeight="1">
      <x:c r="A375" s="2" t="str">
        <x:v>POUC</x:v>
      </x:c>
      <x:c r="B375" s="2" t="str">
        <x:v>30</x:v>
      </x:c>
      <x:c r="C375" s="2" t="str">
        <x:v>IND5</x:v>
      </x:c>
      <x:c r="D375" s="2" t="str">
        <x:v>LAMITEK USA, INC.</x:v>
      </x:c>
      <x:c r="E375" s="7" t="n">
        <x:v>1700</x:v>
      </x:c>
      <x:c r="F375" s="7" t="n">
        <x:v>408.33</x:v>
      </x:c>
      <x:c r="G375" s="7" t="n">
        <x:v>5000</x:v>
      </x:c>
      <x:c r="H375" s="8" t="n">
        <x:v>1.42</x:v>
      </x:c>
      <x:c r="I375" s="8" t="n">
        <x:v>0.94</x:v>
      </x:c>
      <x:c r="J375" s="2" t="n">
        <x:v>100</x:v>
      </x:c>
      <x:c r="K375" s="9" t="n">
        <x:v>24.14</x:v>
      </x:c>
      <x:c r="L375" s="8" t="n">
        <x:v>0.84</x:v>
      </x:c>
      <x:c r="M375" s="8" t="n">
        <x:v>0.9408000000000001</x:v>
      </x:c>
      <x:c r="N375" s="8"/>
      <x:c r="O375" s="2" t="n">
        <x:v>1</x:v>
      </x:c>
      <x:c r="P375" s="10" t="n">
        <x:v>45902</x:v>
      </x:c>
      <x:c r="Q375" s="10" t="n">
        <x:v>46148</x:v>
      </x:c>
      <x:c r="R375" s="2" t="str">
        <x:v>Same-product valuation: per 100</x:v>
      </x:c>
      <x:c r="S375" s="2" t="str">
        <x:v>Chris Lamitek Pouches priced product</x:v>
      </x:c>
      <x:c r="T375" s="15" t="n">
        <x:f>H375/J375</x:f>
        <x:v>0.014199999999999999</x:v>
      </x:c>
      <x:c r="U375" s="15" t="n">
        <x:f>IF(A375="WIRE",T375,IF(O375=1,I375*(1+IF(A375="POUC",Summary!$E$7,Summary!$K$7))/J375,"n.a."))</x:f>
        <x:v>0.01551</x:v>
      </x:c>
      <x:c r="V375" s="12" t="n">
        <x:f>SUM('PO detail'!$T$1628:$T$1628)</x:f>
        <x:v>0</x:v>
      </x:c>
      <x:c r="W375" s="12" t="n">
        <x:f>SUMIFS('PO detail'!$T$1628:$T$1628,'PO detail'!$Q$1628:$Q$1628,"Baseline PO cost")</x:f>
        <x:v>0</x:v>
      </x:c>
      <x:c r="X375" s="12" t="n">
        <x:f>SUMIFS('PO detail'!$T$1628:$T$1628,'PO detail'!$Q$1628:$Q$1628,"Higher PO cost")</x:f>
        <x:v>0</x:v>
      </x:c>
      <x:c r="Y375" s="12" t="n">
        <x:f>E375-W375-X375</x:f>
        <x:v>1700</x:v>
      </x:c>
      <x:c r="Z375" s="16" t="n">
        <x:f>E375*T375</x:f>
        <x:v>24.139999999999997</x:v>
      </x:c>
      <x:c r="AA375" s="16" t="n">
        <x:f>W375*T375</x:f>
        <x:v>0</x:v>
      </x:c>
      <x:c r="AB375" s="16" t="n">
        <x:f>X375*T375</x:f>
        <x:v>0</x:v>
      </x:c>
      <x:c r="AC375" s="16" t="n">
        <x:f>Y375*T375</x:f>
        <x:v>24.139999999999997</x:v>
      </x:c>
      <x:c r="AD375" s="16" t="n">
        <x:f>K375-Z375</x:f>
        <x:v>3.552713678800501e-15</x:v>
      </x:c>
      <x:c r="AE375" s="16" t="n">
        <x:f>IF(ISNUMBER(U375),E375*(U375-T375),"n.a.")</x:f>
        <x:v>2.2270000000000008</x:v>
      </x:c>
      <x:c r="AF375" s="12" t="n">
        <x:f>G375-SUM('PO detail'!$U$1628:$U$1628)</x:f>
        <x:v>0</x:v>
      </x:c>
      <x:c r="AG375" s="16" t="n">
        <x:f>IF(ISNUMBER(U375),0,Z375)</x:f>
        <x:v>0</x:v>
      </x:c>
      <x:c r="AH375" s="17" t="str">
        <x:f>IF(AND(A375="WIRE",ISNUMBER(N375)),H375-N375,"n.a.")</x:f>
        <x:v>n.a.</x:v>
      </x:c>
    </x:row>
    <x:row r="376" ht="22" customHeight="1">
      <x:c r="A376" s="2" t="str">
        <x:v>POUC</x:v>
      </x:c>
      <x:c r="B376" s="2" t="str">
        <x:v>60</x:v>
      </x:c>
      <x:c r="C376" s="2" t="str">
        <x:v>LEG3</x:v>
      </x:c>
      <x:c r="D376" s="2" t="str">
        <x:v>LAMITEK USA, INC.</x:v>
      </x:c>
      <x:c r="E376" s="7" t="n">
        <x:v>3400</x:v>
      </x:c>
      <x:c r="F376" s="7" t="n">
        <x:v>400</x:v>
      </x:c>
      <x:c r="G376" s="7" t="n">
        <x:v>1000</x:v>
      </x:c>
      <x:c r="H376" s="8" t="n">
        <x:v>5.66</x:v>
      </x:c>
      <x:c r="I376" s="8" t="n">
        <x:v>3.74</x:v>
      </x:c>
      <x:c r="J376" s="2" t="n">
        <x:v>100</x:v>
      </x:c>
      <x:c r="K376" s="9" t="n">
        <x:v>192.44</x:v>
      </x:c>
      <x:c r="L376" s="8" t="n">
        <x:v>3.34</x:v>
      </x:c>
      <x:c r="M376" s="8" t="n">
        <x:v>3.7408</x:v>
      </x:c>
      <x:c r="N376" s="8"/>
      <x:c r="O376" s="2" t="n">
        <x:v>1</x:v>
      </x:c>
      <x:c r="P376" s="10" t="n">
        <x:v>45902</x:v>
      </x:c>
      <x:c r="Q376" s="10" t="n">
        <x:v>46148</x:v>
      </x:c>
      <x:c r="R376" s="2" t="str">
        <x:v>Same-product valuation: per 100</x:v>
      </x:c>
      <x:c r="S376" s="2" t="str">
        <x:v>Chris Lamitek Pouches priced product</x:v>
      </x:c>
      <x:c r="T376" s="15" t="n">
        <x:f>H376/J376</x:f>
        <x:v>0.056600000000000004</x:v>
      </x:c>
      <x:c r="U376" s="15" t="n">
        <x:f>IF(A376="WIRE",T376,IF(O376=1,I376*(1+IF(A376="POUC",Summary!$E$7,Summary!$K$7))/J376,"n.a."))</x:f>
        <x:v>0.06171</x:v>
      </x:c>
      <x:c r="V376" s="12" t="n">
        <x:f>SUM('PO detail'!$T$1749:$T$1750)</x:f>
        <x:v>3000</x:v>
      </x:c>
      <x:c r="W376" s="12" t="n">
        <x:f>SUMIFS('PO detail'!$T$1749:$T$1750,'PO detail'!$Q$1749:$Q$1750,"Baseline PO cost")</x:f>
        <x:v>3000</x:v>
      </x:c>
      <x:c r="X376" s="12" t="n">
        <x:f>SUMIFS('PO detail'!$T$1749:$T$1750,'PO detail'!$Q$1749:$Q$1750,"Higher PO cost")</x:f>
        <x:v>0</x:v>
      </x:c>
      <x:c r="Y376" s="12" t="n">
        <x:f>E376-W376-X376</x:f>
        <x:v>400</x:v>
      </x:c>
      <x:c r="Z376" s="16" t="n">
        <x:f>E376*T376</x:f>
        <x:v>192.44000000000003</x:v>
      </x:c>
      <x:c r="AA376" s="16" t="n">
        <x:f>W376*T376</x:f>
        <x:v>169.8</x:v>
      </x:c>
      <x:c r="AB376" s="16" t="n">
        <x:f>X376*T376</x:f>
        <x:v>0</x:v>
      </x:c>
      <x:c r="AC376" s="16" t="n">
        <x:f>Y376*T376</x:f>
        <x:v>22.64</x:v>
      </x:c>
      <x:c r="AD376" s="16" t="n">
        <x:f>K376-Z376</x:f>
        <x:v>-2.842170943040401e-14</x:v>
      </x:c>
      <x:c r="AE376" s="16" t="n">
        <x:f>IF(ISNUMBER(U376),E376*(U376-T376),"n.a.")</x:f>
        <x:v>17.373999999999988</x:v>
      </x:c>
      <x:c r="AF376" s="12" t="n">
        <x:f>G376-SUM('PO detail'!$U$1749:$U$1750)</x:f>
        <x:v>0</x:v>
      </x:c>
      <x:c r="AG376" s="16" t="n">
        <x:f>IF(ISNUMBER(U376),0,Z376)</x:f>
        <x:v>0</x:v>
      </x:c>
      <x:c r="AH376" s="17" t="str">
        <x:f>IF(AND(A376="WIRE",ISNUMBER(N376)),H376-N376,"n.a.")</x:f>
        <x:v>n.a.</x:v>
      </x:c>
    </x:row>
    <x:row r="377" ht="22" customHeight="1">
      <x:c r="A377" s="2" t="str">
        <x:v>WIRE</x:v>
      </x:c>
      <x:c r="B377" s="2" t="str">
        <x:v>10</x:v>
      </x:c>
      <x:c r="C377" s="2" t="str">
        <x:v>DL516GRAY</x:v>
      </x:c>
      <x:c r="D377" s="2" t="str">
        <x:v>Botac Industrial Limited</x:v>
      </x:c>
      <x:c r="E377" s="7" t="n">
        <x:v>6600</x:v>
      </x:c>
      <x:c r="F377" s="7" t="n">
        <x:v>400</x:v>
      </x:c>
      <x:c r="G377" s="7" t="n">
        <x:v>1000</x:v>
      </x:c>
      <x:c r="H377" s="8" t="n">
        <x:v>4.75</x:v>
      </x:c>
      <x:c r="I377" s="8" t="n">
        <x:v>2.7</x:v>
      </x:c>
      <x:c r="J377" s="2" t="n">
        <x:v>100</x:v>
      </x:c>
      <x:c r="K377" s="9" t="n">
        <x:v>313.5</x:v>
      </x:c>
      <x:c r="L377" s="8" t="n">
        <x:v>2.7</x:v>
      </x:c>
      <x:c r="M377" s="8"/>
      <x:c r="N377" s="8" t="n">
        <x:v>4.75</x:v>
      </x:c>
      <x:c r="O377" s="2" t="n">
        <x:v>1</x:v>
      </x:c>
      <x:c r="P377" s="10" t="n">
        <x:v>46237</x:v>
      </x:c>
      <x:c r="Q377" s="10" t="n">
        <x:v>45881</x:v>
      </x:c>
      <x:c r="R377" s="2" t="str">
        <x:v>Same-product valuation: per 100</x:v>
      </x:c>
      <x:c r="S377" s="2" t="str">
        <x:v>Hold current standard; Chris blended standards already applied</x:v>
      </x:c>
      <x:c r="T377" s="15" t="n">
        <x:f>H377/J377</x:f>
        <x:v>0.0475</x:v>
      </x:c>
      <x:c r="U377" s="15" t="n">
        <x:f>IF(A377="WIRE",T377,IF(O377=1,I377*(1+IF(A377="POUC",Summary!$E$7,Summary!$K$7))/J377,"n.a."))</x:f>
        <x:v>0.0475</x:v>
      </x:c>
      <x:c r="V377" s="12" t="n">
        <x:f>SUM('PO detail'!$T$1996:$T$1998)</x:f>
        <x:v>6600</x:v>
      </x:c>
      <x:c r="W377" s="12" t="n">
        <x:f>SUMIFS('PO detail'!$T$1996:$T$1998,'PO detail'!$Q$1996:$Q$1998,"Baseline PO cost")</x:f>
        <x:v>6600</x:v>
      </x:c>
      <x:c r="X377" s="12" t="n">
        <x:f>SUMIFS('PO detail'!$T$1996:$T$1998,'PO detail'!$Q$1996:$Q$1998,"Higher PO cost")</x:f>
        <x:v>0</x:v>
      </x:c>
      <x:c r="Y377" s="12" t="n">
        <x:f>E377-W377-X377</x:f>
        <x:v>0</x:v>
      </x:c>
      <x:c r="Z377" s="16" t="n">
        <x:f>E377*T377</x:f>
        <x:v>313.5</x:v>
      </x:c>
      <x:c r="AA377" s="16" t="n">
        <x:f>W377*T377</x:f>
        <x:v>313.5</x:v>
      </x:c>
      <x:c r="AB377" s="16" t="n">
        <x:f>X377*T377</x:f>
        <x:v>0</x:v>
      </x:c>
      <x:c r="AC377" s="16" t="n">
        <x:f>Y377*T377</x:f>
        <x:v>0</x:v>
      </x:c>
      <x:c r="AD377" s="16" t="n">
        <x:f>K377-Z377</x:f>
        <x:v>0</x:v>
      </x:c>
      <x:c r="AE377" s="16" t="n">
        <x:f>IF(ISNUMBER(U377),E377*(U377-T377),"n.a.")</x:f>
        <x:v>0</x:v>
      </x:c>
      <x:c r="AF377" s="12" t="n">
        <x:f>G377-SUM('PO detail'!$U$1996:$U$1998)</x:f>
        <x:v>0</x:v>
      </x:c>
      <x:c r="AG377" s="16" t="n">
        <x:f>IF(ISNUMBER(U377),0,Z377)</x:f>
        <x:v>0</x:v>
      </x:c>
      <x:c r="AH377" s="17" t="n">
        <x:f>IF(AND(A377="WIRE",ISNUMBER(N377)),H377-N377,"n.a.")</x:f>
        <x:v>0</x:v>
      </x:c>
    </x:row>
    <x:row r="378" ht="22" customHeight="1">
      <x:c r="A378" s="2" t="str">
        <x:v>WIRE</x:v>
      </x:c>
      <x:c r="B378" s="2" t="str">
        <x:v>60</x:v>
      </x:c>
      <x:c r="C378" s="2" t="str">
        <x:v>DL034WHT</x:v>
      </x:c>
      <x:c r="D378" s="2" t="str">
        <x:v>Botac Industrial Limited</x:v>
      </x:c>
      <x:c r="E378" s="7" t="n">
        <x:v>500</x:v>
      </x:c>
      <x:c r="F378" s="7" t="n">
        <x:v>400</x:v>
      </x:c>
      <x:c r="G378" s="7" t="n">
        <x:v>3000</x:v>
      </x:c>
      <x:c r="H378" s="8" t="n">
        <x:v>14.24</x:v>
      </x:c>
      <x:c r="I378" s="8" t="n">
        <x:v>0</x:v>
      </x:c>
      <x:c r="J378" s="2" t="n">
        <x:v>100</x:v>
      </x:c>
      <x:c r="K378" s="9" t="n">
        <x:v>71.2</x:v>
      </x:c>
      <x:c r="L378" s="8" t="n">
        <x:v>7.48</x:v>
      </x:c>
      <x:c r="M378" s="8"/>
      <x:c r="N378" s="8" t="n">
        <x:v>14.24</x:v>
      </x:c>
      <x:c r="O378" s="2" t="n">
        <x:v>1</x:v>
      </x:c>
      <x:c r="P378" s="10" t="n">
        <x:v>46237</x:v>
      </x:c>
      <x:c r="Q378" s="10" t="n">
        <x:v>44774</x:v>
      </x:c>
      <x:c r="R378" s="2" t="str">
        <x:v>Same-product valuation: per 100</x:v>
      </x:c>
      <x:c r="S378" s="2" t="str">
        <x:v>Hold current standard; Chris blended standards already applied</x:v>
      </x:c>
      <x:c r="T378" s="15" t="n">
        <x:f>H378/J378</x:f>
        <x:v>0.1424</x:v>
      </x:c>
      <x:c r="U378" s="15" t="n">
        <x:f>IF(A378="WIRE",T378,IF(O378=1,I378*(1+IF(A378="POUC",Summary!$E$7,Summary!$K$7))/J378,"n.a."))</x:f>
        <x:v>0.1424</x:v>
      </x:c>
      <x:c r="V378" s="12" t="n">
        <x:f>0</x:f>
        <x:v>0</x:v>
      </x:c>
      <x:c r="W378" s="12" t="n">
        <x:f>0</x:f>
        <x:v>0</x:v>
      </x:c>
      <x:c r="X378" s="12" t="n">
        <x:f>0</x:f>
        <x:v>0</x:v>
      </x:c>
      <x:c r="Y378" s="12" t="n">
        <x:f>E378-W378-X378</x:f>
        <x:v>500</x:v>
      </x:c>
      <x:c r="Z378" s="16" t="n">
        <x:f>E378*T378</x:f>
        <x:v>71.2</x:v>
      </x:c>
      <x:c r="AA378" s="16" t="n">
        <x:f>W378*T378</x:f>
        <x:v>0</x:v>
      </x:c>
      <x:c r="AB378" s="16" t="n">
        <x:f>X378*T378</x:f>
        <x:v>0</x:v>
      </x:c>
      <x:c r="AC378" s="16" t="n">
        <x:f>Y378*T378</x:f>
        <x:v>71.2</x:v>
      </x:c>
      <x:c r="AD378" s="16" t="n">
        <x:f>K378-Z378</x:f>
        <x:v>0</x:v>
      </x:c>
      <x:c r="AE378" s="16" t="n">
        <x:f>IF(ISNUMBER(U378),E378*(U378-T378),"n.a.")</x:f>
        <x:v>0</x:v>
      </x:c>
      <x:c r="AF378" s="12" t="n">
        <x:f>G378-0</x:f>
        <x:v>3000</x:v>
      </x:c>
      <x:c r="AG378" s="16" t="n">
        <x:f>IF(ISNUMBER(U378),0,Z378)</x:f>
        <x:v>0</x:v>
      </x:c>
      <x:c r="AH378" s="17" t="n">
        <x:f>IF(AND(A378="WIRE",ISNUMBER(N378)),H378-N378,"n.a.")</x:f>
        <x:v>0</x:v>
      </x:c>
    </x:row>
    <x:row r="379" ht="22" customHeight="1">
      <x:c r="A379" s="2" t="str">
        <x:v>COIL</x:v>
      </x:c>
      <x:c r="B379" s="2" t="str">
        <x:v>30</x:v>
      </x:c>
      <x:c r="C379" s="2" t="str">
        <x:v>18WHT12-4</x:v>
      </x:c>
      <x:c r="D379" s="2" t="str">
        <x:v>**PAY ACH** PVC SPIRAL SUPPLY</x:v>
      </x:c>
      <x:c r="E379" s="7" t="n">
        <x:v>0</x:v>
      </x:c>
      <x:c r="F379" s="7" t="n">
        <x:v>391.67</x:v>
      </x:c>
      <x:c r="G379" s="7" t="n">
        <x:v>5600</x:v>
      </x:c>
      <x:c r="H379" s="8" t="n">
        <x:v>14.48</x:v>
      </x:c>
      <x:c r="I379" s="8" t="n">
        <x:v>12.84</x:v>
      </x:c>
      <x:c r="J379" s="2" t="n">
        <x:v>100</x:v>
      </x:c>
      <x:c r="K379" s="9" t="n">
        <x:v>0</x:v>
      </x:c>
      <x:c r="L379" s="8" t="n">
        <x:v>12.84</x:v>
      </x:c>
      <x:c r="M379" s="8"/>
      <x:c r="N379" s="8"/>
      <x:c r="O379" s="2" t="n">
        <x:v>1</x:v>
      </x:c>
      <x:c r="P379" s="10" t="n">
        <x:v>46143</x:v>
      </x:c>
      <x:c r="Q379" s="10" t="n">
        <x:v>45810</x:v>
      </x:c>
      <x:c r="R379" s="2" t="str">
        <x:v>Same-product valuation: per 100</x:v>
      </x:c>
      <x:c r="S379" s="2" t="str">
        <x:v>Chris PVC Coil priced product</x:v>
      </x:c>
      <x:c r="T379" s="15" t="n">
        <x:f>H379/J379</x:f>
        <x:v>0.1448</x:v>
      </x:c>
      <x:c r="U379" s="15" t="n">
        <x:f>IF(A379="WIRE",T379,IF(O379=1,I379*(1+IF(A379="POUC",Summary!$E$7,Summary!$K$7))/J379,"n.a."))</x:f>
        <x:v>0.141882</x:v>
      </x:c>
      <x:c r="V379" s="12" t="n">
        <x:f>SUM('PO detail'!$T$823:$T$825)</x:f>
        <x:v>0</x:v>
      </x:c>
      <x:c r="W379" s="12" t="n">
        <x:f>SUMIFS('PO detail'!$T$823:$T$825,'PO detail'!$Q$823:$Q$825,"Baseline PO cost")</x:f>
        <x:v>0</x:v>
      </x:c>
      <x:c r="X379" s="12" t="n">
        <x:f>SUMIFS('PO detail'!$T$823:$T$825,'PO detail'!$Q$823:$Q$825,"Higher PO cost")</x:f>
        <x:v>0</x:v>
      </x:c>
      <x:c r="Y379" s="12" t="n">
        <x:f>E379-W379-X379</x:f>
        <x:v>0</x:v>
      </x:c>
      <x:c r="Z379" s="16" t="n">
        <x:f>E379*T379</x:f>
        <x:v>0</x:v>
      </x:c>
      <x:c r="AA379" s="16" t="n">
        <x:f>W379*T379</x:f>
        <x:v>0</x:v>
      </x:c>
      <x:c r="AB379" s="16" t="n">
        <x:f>X379*T379</x:f>
        <x:v>0</x:v>
      </x:c>
      <x:c r="AC379" s="16" t="n">
        <x:f>Y379*T379</x:f>
        <x:v>0</x:v>
      </x:c>
      <x:c r="AD379" s="16" t="n">
        <x:f>K379-Z379</x:f>
        <x:v>0</x:v>
      </x:c>
      <x:c r="AE379" s="16" t="n">
        <x:f>IF(ISNUMBER(U379),E379*(U379-T379),"n.a.")</x:f>
        <x:v>0</x:v>
      </x:c>
      <x:c r="AF379" s="12" t="n">
        <x:f>G379-SUM('PO detail'!$U$823:$U$825)</x:f>
        <x:v>0</x:v>
      </x:c>
      <x:c r="AG379" s="16" t="n">
        <x:f>IF(ISNUMBER(U379),0,Z379)</x:f>
        <x:v>0</x:v>
      </x:c>
      <x:c r="AH379" s="17" t="str">
        <x:f>IF(AND(A379="WIRE",ISNUMBER(N379)),H379-N379,"n.a.")</x:f>
        <x:v>n.a.</x:v>
      </x:c>
    </x:row>
    <x:row r="380" ht="22" customHeight="1">
      <x:c r="A380" s="2" t="str">
        <x:v>COIL</x:v>
      </x:c>
      <x:c r="B380" s="2" t="str">
        <x:v>30</x:v>
      </x:c>
      <x:c r="C380" s="2" t="str">
        <x:v>22WHT12-4</x:v>
      </x:c>
      <x:c r="D380" s="2" t="str">
        <x:v>**PAY ACH** PVC SPIRAL SUPPLY</x:v>
      </x:c>
      <x:c r="E380" s="7" t="n">
        <x:v>2900</x:v>
      </x:c>
      <x:c r="F380" s="7" t="n">
        <x:v>391.67</x:v>
      </x:c>
      <x:c r="G380" s="7" t="n">
        <x:v>0</x:v>
      </x:c>
      <x:c r="H380" s="8" t="n">
        <x:v>16.74</x:v>
      </x:c>
      <x:c r="I380" s="8" t="n">
        <x:v>14.84</x:v>
      </x:c>
      <x:c r="J380" s="2" t="n">
        <x:v>100</x:v>
      </x:c>
      <x:c r="K380" s="9" t="n">
        <x:v>485.4599999999999</x:v>
      </x:c>
      <x:c r="L380" s="8" t="n">
        <x:v>14.84</x:v>
      </x:c>
      <x:c r="M380" s="8"/>
      <x:c r="N380" s="8"/>
      <x:c r="O380" s="2" t="n">
        <x:v>1</x:v>
      </x:c>
      <x:c r="P380" s="10" t="n">
        <x:v>46143</x:v>
      </x:c>
      <x:c r="Q380" s="10" t="n">
        <x:v>45810</x:v>
      </x:c>
      <x:c r="R380" s="2" t="str">
        <x:v>Same-product valuation: per 100</x:v>
      </x:c>
      <x:c r="S380" s="2" t="str">
        <x:v>Chris PVC Coil priced product</x:v>
      </x:c>
      <x:c r="T380" s="15" t="n">
        <x:f>H380/J380</x:f>
        <x:v>0.1674</x:v>
      </x:c>
      <x:c r="U380" s="15" t="n">
        <x:f>IF(A380="WIRE",T380,IF(O380=1,I380*(1+IF(A380="POUC",Summary!$E$7,Summary!$K$7))/J380,"n.a."))</x:f>
        <x:v>0.163982</x:v>
      </x:c>
      <x:c r="V380" s="12" t="n">
        <x:f>SUM('PO detail'!$T$860:$T$860)</x:f>
        <x:v>2800</x:v>
      </x:c>
      <x:c r="W380" s="12" t="n">
        <x:f>SUMIFS('PO detail'!$T$860:$T$860,'PO detail'!$Q$860:$Q$860,"Baseline PO cost")</x:f>
        <x:v>2800</x:v>
      </x:c>
      <x:c r="X380" s="12" t="n">
        <x:f>SUMIFS('PO detail'!$T$860:$T$860,'PO detail'!$Q$860:$Q$860,"Higher PO cost")</x:f>
        <x:v>0</x:v>
      </x:c>
      <x:c r="Y380" s="12" t="n">
        <x:f>E380-W380-X380</x:f>
        <x:v>100</x:v>
      </x:c>
      <x:c r="Z380" s="16" t="n">
        <x:f>E380*T380</x:f>
        <x:v>485.46</x:v>
      </x:c>
      <x:c r="AA380" s="16" t="n">
        <x:f>W380*T380</x:f>
        <x:v>468.71999999999997</x:v>
      </x:c>
      <x:c r="AB380" s="16" t="n">
        <x:f>X380*T380</x:f>
        <x:v>0</x:v>
      </x:c>
      <x:c r="AC380" s="16" t="n">
        <x:f>Y380*T380</x:f>
        <x:v>16.74</x:v>
      </x:c>
      <x:c r="AD380" s="16" t="n">
        <x:f>K380-Z380</x:f>
        <x:v>-5.684341886080802e-14</x:v>
      </x:c>
      <x:c r="AE380" s="16" t="n">
        <x:f>IF(ISNUMBER(U380),E380*(U380-T380),"n.a.")</x:f>
        <x:v>-9.912200000000013</x:v>
      </x:c>
      <x:c r="AF380" s="12" t="n">
        <x:f>G380-SUM('PO detail'!$U$860:$U$860)</x:f>
        <x:v>0</x:v>
      </x:c>
      <x:c r="AG380" s="16" t="n">
        <x:f>IF(ISNUMBER(U380),0,Z380)</x:f>
        <x:v>0</x:v>
      </x:c>
      <x:c r="AH380" s="17" t="str">
        <x:f>IF(AND(A380="WIRE",ISNUMBER(N380)),H380-N380,"n.a.")</x:f>
        <x:v>n.a.</x:v>
      </x:c>
    </x:row>
    <x:row r="381" ht="22" customHeight="1">
      <x:c r="A381" s="2" t="str">
        <x:v>POUC</x:v>
      </x:c>
      <x:c r="B381" s="2" t="str">
        <x:v>10</x:v>
      </x:c>
      <x:c r="C381" s="2" t="str">
        <x:v>KEY7</x:v>
      </x:c>
      <x:c r="D381" s="2" t="str">
        <x:v>LAMITEK USA, INC.</x:v>
      </x:c>
      <x:c r="E381" s="7" t="n">
        <x:v>0</x:v>
      </x:c>
      <x:c r="F381" s="7" t="n">
        <x:v>391.67</x:v>
      </x:c>
      <x:c r="G381" s="7" t="n">
        <x:v>0</x:v>
      </x:c>
      <x:c r="H381" s="8" t="n">
        <x:v>0.9</x:v>
      </x:c>
      <x:c r="I381" s="8" t="n">
        <x:v>0.68</x:v>
      </x:c>
      <x:c r="J381" s="2" t="n">
        <x:v>100</x:v>
      </x:c>
      <x:c r="K381" s="9" t="n">
        <x:v>0</x:v>
      </x:c>
      <x:c r="L381" s="8" t="n">
        <x:v>0.61</x:v>
      </x:c>
      <x:c r="M381" s="8" t="n">
        <x:v>0.6832</x:v>
      </x:c>
      <x:c r="N381" s="8"/>
      <x:c r="O381" s="2" t="n">
        <x:v>1</x:v>
      </x:c>
      <x:c r="P381" s="10" t="n">
        <x:v>45628</x:v>
      </x:c>
      <x:c r="Q381" s="10" t="n">
        <x:v>46148</x:v>
      </x:c>
      <x:c r="R381" s="2" t="str">
        <x:v>Same-product valuation: per 100</x:v>
      </x:c>
      <x:c r="S381" s="2" t="str">
        <x:v>Chris Lamitek Pouches priced product</x:v>
      </x:c>
      <x:c r="T381" s="15" t="n">
        <x:f>H381/J381</x:f>
        <x:v>0.009000000000000001</x:v>
      </x:c>
      <x:c r="U381" s="15" t="n">
        <x:f>IF(A381="WIRE",T381,IF(O381=1,I381*(1+IF(A381="POUC",Summary!$E$7,Summary!$K$7))/J381,"n.a."))</x:f>
        <x:v>0.01122</x:v>
      </x:c>
      <x:c r="V381" s="12" t="n">
        <x:f>0</x:f>
        <x:v>0</x:v>
      </x:c>
      <x:c r="W381" s="12" t="n">
        <x:f>0</x:f>
        <x:v>0</x:v>
      </x:c>
      <x:c r="X381" s="12" t="n">
        <x:f>0</x:f>
        <x:v>0</x:v>
      </x:c>
      <x:c r="Y381" s="12" t="n">
        <x:f>E381-W381-X381</x:f>
        <x:v>0</x:v>
      </x:c>
      <x:c r="Z381" s="16" t="n">
        <x:f>E381*T381</x:f>
        <x:v>0</x:v>
      </x:c>
      <x:c r="AA381" s="16" t="n">
        <x:f>W381*T381</x:f>
        <x:v>0</x:v>
      </x:c>
      <x:c r="AB381" s="16" t="n">
        <x:f>X381*T381</x:f>
        <x:v>0</x:v>
      </x:c>
      <x:c r="AC381" s="16" t="n">
        <x:f>Y381*T381</x:f>
        <x:v>0</x:v>
      </x:c>
      <x:c r="AD381" s="16" t="n">
        <x:f>K381-Z381</x:f>
        <x:v>0</x:v>
      </x:c>
      <x:c r="AE381" s="16" t="n">
        <x:f>IF(ISNUMBER(U381),E381*(U381-T381),"n.a.")</x:f>
        <x:v>0</x:v>
      </x:c>
      <x:c r="AF381" s="12" t="n">
        <x:f>G381-0</x:f>
        <x:v>0</x:v>
      </x:c>
      <x:c r="AG381" s="16" t="n">
        <x:f>IF(ISNUMBER(U381),0,Z381)</x:f>
        <x:v>0</x:v>
      </x:c>
      <x:c r="AH381" s="17" t="str">
        <x:f>IF(AND(A381="WIRE",ISNUMBER(N381)),H381-N381,"n.a.")</x:f>
        <x:v>n.a.</x:v>
      </x:c>
    </x:row>
    <x:row r="382" ht="22" customHeight="1">
      <x:c r="A382" s="2" t="str">
        <x:v>POUC</x:v>
      </x:c>
      <x:c r="B382" s="2" t="str">
        <x:v>60</x:v>
      </x:c>
      <x:c r="C382" s="2" t="str">
        <x:v>DRI5</x:v>
      </x:c>
      <x:c r="D382" s="2" t="str">
        <x:v>LAMITEK USA, INC.</x:v>
      </x:c>
      <x:c r="E382" s="7" t="n">
        <x:v>2300</x:v>
      </x:c>
      <x:c r="F382" s="7" t="n">
        <x:v>391.67</x:v>
      </x:c>
      <x:c r="G382" s="7" t="n">
        <x:v>10000</x:v>
      </x:c>
      <x:c r="H382" s="8" t="n">
        <x:v>0.7</x:v>
      </x:c>
      <x:c r="I382" s="8" t="n">
        <x:v>0.47</x:v>
      </x:c>
      <x:c r="J382" s="2" t="n">
        <x:v>100</x:v>
      </x:c>
      <x:c r="K382" s="9" t="n">
        <x:v>16.1</x:v>
      </x:c>
      <x:c r="L382" s="8" t="n">
        <x:v>0.42</x:v>
      </x:c>
      <x:c r="M382" s="8" t="n">
        <x:v>0.47040000000000004</x:v>
      </x:c>
      <x:c r="N382" s="8"/>
      <x:c r="O382" s="2" t="n">
        <x:v>1</x:v>
      </x:c>
      <x:c r="P382" s="10" t="n">
        <x:v>45902</x:v>
      </x:c>
      <x:c r="Q382" s="10" t="n">
        <x:v>46148</x:v>
      </x:c>
      <x:c r="R382" s="2" t="str">
        <x:v>Same-product valuation: per 100</x:v>
      </x:c>
      <x:c r="S382" s="2" t="str">
        <x:v>Chris Lamitek Pouches priced product</x:v>
      </x:c>
      <x:c r="T382" s="15" t="n">
        <x:f>H382/J382</x:f>
        <x:v>0.006999999999999999</x:v>
      </x:c>
      <x:c r="U382" s="15" t="n">
        <x:f>IF(A382="WIRE",T382,IF(O382=1,I382*(1+IF(A382="POUC",Summary!$E$7,Summary!$K$7))/J382,"n.a."))</x:f>
        <x:v>0.007755</x:v>
      </x:c>
      <x:c r="V382" s="12" t="n">
        <x:f>0</x:f>
        <x:v>0</x:v>
      </x:c>
      <x:c r="W382" s="12" t="n">
        <x:f>0</x:f>
        <x:v>0</x:v>
      </x:c>
      <x:c r="X382" s="12" t="n">
        <x:f>0</x:f>
        <x:v>0</x:v>
      </x:c>
      <x:c r="Y382" s="12" t="n">
        <x:f>E382-W382-X382</x:f>
        <x:v>2300</x:v>
      </x:c>
      <x:c r="Z382" s="16" t="n">
        <x:f>E382*T382</x:f>
        <x:v>16.099999999999998</x:v>
      </x:c>
      <x:c r="AA382" s="16" t="n">
        <x:f>W382*T382</x:f>
        <x:v>0</x:v>
      </x:c>
      <x:c r="AB382" s="16" t="n">
        <x:f>X382*T382</x:f>
        <x:v>0</x:v>
      </x:c>
      <x:c r="AC382" s="16" t="n">
        <x:f>Y382*T382</x:f>
        <x:v>16.099999999999998</x:v>
      </x:c>
      <x:c r="AD382" s="16" t="n">
        <x:f>K382-Z382</x:f>
        <x:v>3.552713678800501e-15</x:v>
      </x:c>
      <x:c r="AE382" s="16" t="n">
        <x:f>IF(ISNUMBER(U382),E382*(U382-T382),"n.a.")</x:f>
        <x:v>1.736500000000001</x:v>
      </x:c>
      <x:c r="AF382" s="12" t="n">
        <x:f>G382-0</x:f>
        <x:v>10000</x:v>
      </x:c>
      <x:c r="AG382" s="16" t="n">
        <x:f>IF(ISNUMBER(U382),0,Z382)</x:f>
        <x:v>0</x:v>
      </x:c>
      <x:c r="AH382" s="17" t="str">
        <x:f>IF(AND(A382="WIRE",ISNUMBER(N382)),H382-N382,"n.a.")</x:f>
        <x:v>n.a.</x:v>
      </x:c>
    </x:row>
    <x:row r="383" ht="22" customHeight="1">
      <x:c r="A383" s="2" t="str">
        <x:v>WIRE</x:v>
      </x:c>
      <x:c r="B383" s="2" t="str">
        <x:v>60</x:v>
      </x:c>
      <x:c r="C383" s="2" t="str">
        <x:v>DL078WHT</x:v>
      </x:c>
      <x:c r="D383" s="2" t="str">
        <x:v>Botac Industrial Limited</x:v>
      </x:c>
      <x:c r="E383" s="7" t="n">
        <x:v>7100</x:v>
      </x:c>
      <x:c r="F383" s="7" t="n">
        <x:v>391.67</x:v>
      </x:c>
      <x:c r="G383" s="7" t="n">
        <x:v>0</x:v>
      </x:c>
      <x:c r="H383" s="8" t="n">
        <x:v>16.33</x:v>
      </x:c>
      <x:c r="I383" s="8" t="n">
        <x:v>0</x:v>
      </x:c>
      <x:c r="J383" s="2" t="n">
        <x:v>100</x:v>
      </x:c>
      <x:c r="K383" s="9" t="n">
        <x:v>1159.4299999999998</x:v>
      </x:c>
      <x:c r="L383" s="8" t="n">
        <x:v>8.58</x:v>
      </x:c>
      <x:c r="M383" s="8"/>
      <x:c r="N383" s="8" t="n">
        <x:v>16.33</x:v>
      </x:c>
      <x:c r="O383" s="2" t="n">
        <x:v>1</x:v>
      </x:c>
      <x:c r="P383" s="10" t="n">
        <x:v>46237</x:v>
      </x:c>
      <x:c r="Q383" s="10" t="n">
        <x:v>44774</x:v>
      </x:c>
      <x:c r="R383" s="2" t="str">
        <x:v>Same-product valuation: per 100</x:v>
      </x:c>
      <x:c r="S383" s="2" t="str">
        <x:v>Hold current standard; Chris blended standards already applied</x:v>
      </x:c>
      <x:c r="T383" s="15" t="n">
        <x:f>H383/J383</x:f>
        <x:v>0.16329999999999997</x:v>
      </x:c>
      <x:c r="U383" s="15" t="n">
        <x:f>IF(A383="WIRE",T383,IF(O383=1,I383*(1+IF(A383="POUC",Summary!$E$7,Summary!$K$7))/J383,"n.a."))</x:f>
        <x:v>0.16329999999999997</x:v>
      </x:c>
      <x:c r="V383" s="12" t="n">
        <x:f>0</x:f>
        <x:v>0</x:v>
      </x:c>
      <x:c r="W383" s="12" t="n">
        <x:f>0</x:f>
        <x:v>0</x:v>
      </x:c>
      <x:c r="X383" s="12" t="n">
        <x:f>0</x:f>
        <x:v>0</x:v>
      </x:c>
      <x:c r="Y383" s="12" t="n">
        <x:f>E383-W383-X383</x:f>
        <x:v>7100</x:v>
      </x:c>
      <x:c r="Z383" s="16" t="n">
        <x:f>E383*T383</x:f>
        <x:v>1159.4299999999998</x:v>
      </x:c>
      <x:c r="AA383" s="16" t="n">
        <x:f>W383*T383</x:f>
        <x:v>0</x:v>
      </x:c>
      <x:c r="AB383" s="16" t="n">
        <x:f>X383*T383</x:f>
        <x:v>0</x:v>
      </x:c>
      <x:c r="AC383" s="16" t="n">
        <x:f>Y383*T383</x:f>
        <x:v>1159.4299999999998</x:v>
      </x:c>
      <x:c r="AD383" s="16" t="n">
        <x:f>K383-Z383</x:f>
        <x:v>0</x:v>
      </x:c>
      <x:c r="AE383" s="16" t="n">
        <x:f>IF(ISNUMBER(U383),E383*(U383-T383),"n.a.")</x:f>
        <x:v>0</x:v>
      </x:c>
      <x:c r="AF383" s="12" t="n">
        <x:f>G383-0</x:f>
        <x:v>0</x:v>
      </x:c>
      <x:c r="AG383" s="16" t="n">
        <x:f>IF(ISNUMBER(U383),0,Z383)</x:f>
        <x:v>0</x:v>
      </x:c>
      <x:c r="AH383" s="17" t="n">
        <x:f>IF(AND(A383="WIRE",ISNUMBER(N383)),H383-N383,"n.a.")</x:f>
        <x:v>0</x:v>
      </x:c>
    </x:row>
    <x:row r="384" ht="22" customHeight="1">
      <x:c r="A384" s="2" t="str">
        <x:v>POUC</x:v>
      </x:c>
      <x:c r="B384" s="2" t="str">
        <x:v>10</x:v>
      </x:c>
      <x:c r="C384" s="2" t="str">
        <x:v>MEM7</x:v>
      </x:c>
      <x:c r="D384" s="2" t="str">
        <x:v>LAMITEK USA, INC.</x:v>
      </x:c>
      <x:c r="E384" s="7" t="n">
        <x:v>7900</x:v>
      </x:c>
      <x:c r="F384" s="7" t="n">
        <x:v>383.33</x:v>
      </x:c>
      <x:c r="G384" s="7" t="n">
        <x:v>0</x:v>
      </x:c>
      <x:c r="H384" s="8" t="n">
        <x:v>1.47</x:v>
      </x:c>
      <x:c r="I384" s="8" t="n">
        <x:v>0.96</x:v>
      </x:c>
      <x:c r="J384" s="2" t="n">
        <x:v>100</x:v>
      </x:c>
      <x:c r="K384" s="9" t="n">
        <x:v>116.13</x:v>
      </x:c>
      <x:c r="L384" s="8" t="n">
        <x:v>0.86</x:v>
      </x:c>
      <x:c r="M384" s="8" t="n">
        <x:v>0.9632000000000001</x:v>
      </x:c>
      <x:c r="N384" s="8"/>
      <x:c r="O384" s="2" t="n">
        <x:v>1</x:v>
      </x:c>
      <x:c r="P384" s="10" t="n">
        <x:v>45902</x:v>
      </x:c>
      <x:c r="Q384" s="10" t="n">
        <x:v>46148</x:v>
      </x:c>
      <x:c r="R384" s="2" t="str">
        <x:v>Same-product valuation: per 100</x:v>
      </x:c>
      <x:c r="S384" s="2" t="str">
        <x:v>Chris Lamitek Pouches priced product</x:v>
      </x:c>
      <x:c r="T384" s="15" t="n">
        <x:f>H384/J384</x:f>
        <x:v>0.0147</x:v>
      </x:c>
      <x:c r="U384" s="15" t="n">
        <x:f>IF(A384="WIRE",T384,IF(O384=1,I384*(1+IF(A384="POUC",Summary!$E$7,Summary!$K$7))/J384,"n.a."))</x:f>
        <x:v>0.01584</x:v>
      </x:c>
      <x:c r="V384" s="12" t="n">
        <x:f>SUM('PO detail'!$T$1559:$T$1559)</x:f>
        <x:v>7900</x:v>
      </x:c>
      <x:c r="W384" s="12" t="n">
        <x:f>SUMIFS('PO detail'!$T$1559:$T$1559,'PO detail'!$Q$1559:$Q$1559,"Baseline PO cost")</x:f>
        <x:v>7900</x:v>
      </x:c>
      <x:c r="X384" s="12" t="n">
        <x:f>SUMIFS('PO detail'!$T$1559:$T$1559,'PO detail'!$Q$1559:$Q$1559,"Higher PO cost")</x:f>
        <x:v>0</x:v>
      </x:c>
      <x:c r="Y384" s="12" t="n">
        <x:f>E384-W384-X384</x:f>
        <x:v>0</x:v>
      </x:c>
      <x:c r="Z384" s="16" t="n">
        <x:f>E384*T384</x:f>
        <x:v>116.13</x:v>
      </x:c>
      <x:c r="AA384" s="16" t="n">
        <x:f>W384*T384</x:f>
        <x:v>116.13</x:v>
      </x:c>
      <x:c r="AB384" s="16" t="n">
        <x:f>X384*T384</x:f>
        <x:v>0</x:v>
      </x:c>
      <x:c r="AC384" s="16" t="n">
        <x:f>Y384*T384</x:f>
        <x:v>0</x:v>
      </x:c>
      <x:c r="AD384" s="16" t="n">
        <x:f>K384-Z384</x:f>
        <x:v>0</x:v>
      </x:c>
      <x:c r="AE384" s="16" t="n">
        <x:f>IF(ISNUMBER(U384),E384*(U384-T384),"n.a.")</x:f>
        <x:v>9.006000000000004</x:v>
      </x:c>
      <x:c r="AF384" s="12" t="n">
        <x:f>G384-SUM('PO detail'!$U$1559:$U$1559)</x:f>
        <x:v>0</x:v>
      </x:c>
      <x:c r="AG384" s="16" t="n">
        <x:f>IF(ISNUMBER(U384),0,Z384)</x:f>
        <x:v>0</x:v>
      </x:c>
      <x:c r="AH384" s="17" t="str">
        <x:f>IF(AND(A384="WIRE",ISNUMBER(N384)),H384-N384,"n.a.")</x:f>
        <x:v>n.a.</x:v>
      </x:c>
    </x:row>
    <x:row r="385" ht="22" customHeight="1">
      <x:c r="A385" s="2" t="str">
        <x:v>WIRE</x:v>
      </x:c>
      <x:c r="B385" s="2" t="str">
        <x:v>60</x:v>
      </x:c>
      <x:c r="C385" s="2" t="str">
        <x:v>DL078BLK</x:v>
      </x:c>
      <x:c r="D385" s="2" t="str">
        <x:v>Botac Industrial Limited</x:v>
      </x:c>
      <x:c r="E385" s="7" t="n">
        <x:v>0</x:v>
      </x:c>
      <x:c r="F385" s="7" t="n">
        <x:v>383.33</x:v>
      </x:c>
      <x:c r="G385" s="7" t="n">
        <x:v>4000</x:v>
      </x:c>
      <x:c r="H385" s="8" t="n">
        <x:v>16.33</x:v>
      </x:c>
      <x:c r="I385" s="8" t="n">
        <x:v>0</x:v>
      </x:c>
      <x:c r="J385" s="2" t="n">
        <x:v>100</x:v>
      </x:c>
      <x:c r="K385" s="9" t="n">
        <x:v>0</x:v>
      </x:c>
      <x:c r="L385" s="8" t="n">
        <x:v>8.58</x:v>
      </x:c>
      <x:c r="M385" s="8"/>
      <x:c r="N385" s="8" t="n">
        <x:v>16.33</x:v>
      </x:c>
      <x:c r="O385" s="2" t="n">
        <x:v>1</x:v>
      </x:c>
      <x:c r="P385" s="10" t="n">
        <x:v>46237</x:v>
      </x:c>
      <x:c r="Q385" s="10" t="n">
        <x:v>44774</x:v>
      </x:c>
      <x:c r="R385" s="2" t="str">
        <x:v>Same-product valuation: per 100</x:v>
      </x:c>
      <x:c r="S385" s="2" t="str">
        <x:v>Hold current standard; Chris blended standards already applied</x:v>
      </x:c>
      <x:c r="T385" s="15" t="n">
        <x:f>H385/J385</x:f>
        <x:v>0.16329999999999997</x:v>
      </x:c>
      <x:c r="U385" s="15" t="n">
        <x:f>IF(A385="WIRE",T385,IF(O385=1,I385*(1+IF(A385="POUC",Summary!$E$7,Summary!$K$7))/J385,"n.a."))</x:f>
        <x:v>0.16329999999999997</x:v>
      </x:c>
      <x:c r="V385" s="12" t="n">
        <x:f>0</x:f>
        <x:v>0</x:v>
      </x:c>
      <x:c r="W385" s="12" t="n">
        <x:f>0</x:f>
        <x:v>0</x:v>
      </x:c>
      <x:c r="X385" s="12" t="n">
        <x:f>0</x:f>
        <x:v>0</x:v>
      </x:c>
      <x:c r="Y385" s="12" t="n">
        <x:f>E385-W385-X385</x:f>
        <x:v>0</x:v>
      </x:c>
      <x:c r="Z385" s="16" t="n">
        <x:f>E385*T385</x:f>
        <x:v>0</x:v>
      </x:c>
      <x:c r="AA385" s="16" t="n">
        <x:f>W385*T385</x:f>
        <x:v>0</x:v>
      </x:c>
      <x:c r="AB385" s="16" t="n">
        <x:f>X385*T385</x:f>
        <x:v>0</x:v>
      </x:c>
      <x:c r="AC385" s="16" t="n">
        <x:f>Y385*T385</x:f>
        <x:v>0</x:v>
      </x:c>
      <x:c r="AD385" s="16" t="n">
        <x:f>K385-Z385</x:f>
        <x:v>0</x:v>
      </x:c>
      <x:c r="AE385" s="16" t="n">
        <x:f>IF(ISNUMBER(U385),E385*(U385-T385),"n.a.")</x:f>
        <x:v>0</x:v>
      </x:c>
      <x:c r="AF385" s="12" t="n">
        <x:f>G385-0</x:f>
        <x:v>4000</x:v>
      </x:c>
      <x:c r="AG385" s="16" t="n">
        <x:f>IF(ISNUMBER(U385),0,Z385)</x:f>
        <x:v>0</x:v>
      </x:c>
      <x:c r="AH385" s="17" t="n">
        <x:f>IF(AND(A385="WIRE",ISNUMBER(N385)),H385-N385,"n.a.")</x:f>
        <x:v>0</x:v>
      </x:c>
    </x:row>
    <x:row r="386" ht="22" customHeight="1">
      <x:c r="A386" s="2" t="str">
        <x:v>COIL</x:v>
      </x:c>
      <x:c r="B386" s="2" t="str">
        <x:v>10</x:v>
      </x:c>
      <x:c r="C386" s="2" t="str">
        <x:v>18RED12-4</x:v>
      </x:c>
      <x:c r="D386" s="2" t="str">
        <x:v>**PAY ACH** PVC SPIRAL SUPPLY</x:v>
      </x:c>
      <x:c r="E386" s="7" t="n">
        <x:v>1400</x:v>
      </x:c>
      <x:c r="F386" s="7" t="n">
        <x:v>375</x:v>
      </x:c>
      <x:c r="G386" s="7" t="n">
        <x:v>1400</x:v>
      </x:c>
      <x:c r="H386" s="8" t="n">
        <x:v>14.48</x:v>
      </x:c>
      <x:c r="I386" s="8" t="n">
        <x:v>12.84</x:v>
      </x:c>
      <x:c r="J386" s="2" t="n">
        <x:v>100</x:v>
      </x:c>
      <x:c r="K386" s="9" t="n">
        <x:v>202.72</x:v>
      </x:c>
      <x:c r="L386" s="8" t="n">
        <x:v>12.84</x:v>
      </x:c>
      <x:c r="M386" s="8"/>
      <x:c r="N386" s="8"/>
      <x:c r="O386" s="2" t="n">
        <x:v>1</x:v>
      </x:c>
      <x:c r="P386" s="10" t="n">
        <x:v>46143</x:v>
      </x:c>
      <x:c r="Q386" s="10" t="n">
        <x:v>45968</x:v>
      </x:c>
      <x:c r="R386" s="2" t="str">
        <x:v>Same-product valuation: per 100</x:v>
      </x:c>
      <x:c r="S386" s="2" t="str">
        <x:v>Chris PVC Coil priced product</x:v>
      </x:c>
      <x:c r="T386" s="15" t="n">
        <x:f>H386/J386</x:f>
        <x:v>0.1448</x:v>
      </x:c>
      <x:c r="U386" s="15" t="n">
        <x:f>IF(A386="WIRE",T386,IF(O386=1,I386*(1+IF(A386="POUC",Summary!$E$7,Summary!$K$7))/J386,"n.a."))</x:f>
        <x:v>0.141882</x:v>
      </x:c>
      <x:c r="V386" s="12" t="n">
        <x:f>SUM('PO detail'!$T$262:$T$265)</x:f>
        <x:v>1400</x:v>
      </x:c>
      <x:c r="W386" s="12" t="n">
        <x:f>SUMIFS('PO detail'!$T$262:$T$265,'PO detail'!$Q$262:$Q$265,"Baseline PO cost")</x:f>
        <x:v>1400</x:v>
      </x:c>
      <x:c r="X386" s="12" t="n">
        <x:f>SUMIFS('PO detail'!$T$262:$T$265,'PO detail'!$Q$262:$Q$265,"Higher PO cost")</x:f>
        <x:v>0</x:v>
      </x:c>
      <x:c r="Y386" s="12" t="n">
        <x:f>E386-W386-X386</x:f>
        <x:v>0</x:v>
      </x:c>
      <x:c r="Z386" s="16" t="n">
        <x:f>E386*T386</x:f>
        <x:v>202.72000000000003</x:v>
      </x:c>
      <x:c r="AA386" s="16" t="n">
        <x:f>W386*T386</x:f>
        <x:v>202.72000000000003</x:v>
      </x:c>
      <x:c r="AB386" s="16" t="n">
        <x:f>X386*T386</x:f>
        <x:v>0</x:v>
      </x:c>
      <x:c r="AC386" s="16" t="n">
        <x:f>Y386*T386</x:f>
        <x:v>0</x:v>
      </x:c>
      <x:c r="AD386" s="16" t="n">
        <x:f>K386-Z386</x:f>
        <x:v>-2.842170943040401e-14</x:v>
      </x:c>
      <x:c r="AE386" s="16" t="n">
        <x:f>IF(ISNUMBER(U386),E386*(U386-T386),"n.a.")</x:f>
        <x:v>-4.085200000000006</x:v>
      </x:c>
      <x:c r="AF386" s="12" t="n">
        <x:f>G386-SUM('PO detail'!$U$262:$U$265)</x:f>
        <x:v>0</x:v>
      </x:c>
      <x:c r="AG386" s="16" t="n">
        <x:f>IF(ISNUMBER(U386),0,Z386)</x:f>
        <x:v>0</x:v>
      </x:c>
      <x:c r="AH386" s="17" t="str">
        <x:f>IF(AND(A386="WIRE",ISNUMBER(N386)),H386-N386,"n.a.")</x:f>
        <x:v>n.a.</x:v>
      </x:c>
    </x:row>
    <x:row r="387" ht="22" customHeight="1">
      <x:c r="A387" s="2" t="str">
        <x:v>POUC</x:v>
      </x:c>
      <x:c r="B387" s="2" t="str">
        <x:v>10</x:v>
      </x:c>
      <x:c r="C387" s="2" t="str">
        <x:v>BUS10</x:v>
      </x:c>
      <x:c r="D387" s="2" t="str">
        <x:v>LAMITEK USA, INC.</x:v>
      </x:c>
      <x:c r="E387" s="7" t="n">
        <x:v>8200</x:v>
      </x:c>
      <x:c r="F387" s="7" t="n">
        <x:v>375</x:v>
      </x:c>
      <x:c r="G387" s="7" t="n">
        <x:v>0</x:v>
      </x:c>
      <x:c r="H387" s="8" t="n">
        <x:v>1.32</x:v>
      </x:c>
      <x:c r="I387" s="8" t="n">
        <x:v>0.87</x:v>
      </x:c>
      <x:c r="J387" s="2" t="n">
        <x:v>100</x:v>
      </x:c>
      <x:c r="K387" s="9" t="n">
        <x:v>108.24000000000001</x:v>
      </x:c>
      <x:c r="L387" s="8" t="n">
        <x:v>0.78</x:v>
      </x:c>
      <x:c r="M387" s="8" t="n">
        <x:v>0.8736000000000002</x:v>
      </x:c>
      <x:c r="N387" s="8"/>
      <x:c r="O387" s="2" t="n">
        <x:v>1</x:v>
      </x:c>
      <x:c r="P387" s="10" t="n">
        <x:v>45902</x:v>
      </x:c>
      <x:c r="Q387" s="10" t="n">
        <x:v>46148</x:v>
      </x:c>
      <x:c r="R387" s="2" t="str">
        <x:v>Same-product valuation: per 100</x:v>
      </x:c>
      <x:c r="S387" s="2" t="str">
        <x:v>Chris Lamitek Pouches priced product</x:v>
      </x:c>
      <x:c r="T387" s="15" t="n">
        <x:f>H387/J387</x:f>
        <x:v>0.0132</x:v>
      </x:c>
      <x:c r="U387" s="15" t="n">
        <x:f>IF(A387="WIRE",T387,IF(O387=1,I387*(1+IF(A387="POUC",Summary!$E$7,Summary!$K$7))/J387,"n.a."))</x:f>
        <x:v>0.014355</x:v>
      </x:c>
      <x:c r="V387" s="12" t="n">
        <x:f>0</x:f>
        <x:v>0</x:v>
      </x:c>
      <x:c r="W387" s="12" t="n">
        <x:f>0</x:f>
        <x:v>0</x:v>
      </x:c>
      <x:c r="X387" s="12" t="n">
        <x:f>0</x:f>
        <x:v>0</x:v>
      </x:c>
      <x:c r="Y387" s="12" t="n">
        <x:f>E387-W387-X387</x:f>
        <x:v>8200</x:v>
      </x:c>
      <x:c r="Z387" s="16" t="n">
        <x:f>E387*T387</x:f>
        <x:v>108.24</x:v>
      </x:c>
      <x:c r="AA387" s="16" t="n">
        <x:f>W387*T387</x:f>
        <x:v>0</x:v>
      </x:c>
      <x:c r="AB387" s="16" t="n">
        <x:f>X387*T387</x:f>
        <x:v>0</x:v>
      </x:c>
      <x:c r="AC387" s="16" t="n">
        <x:f>Y387*T387</x:f>
        <x:v>108.24</x:v>
      </x:c>
      <x:c r="AD387" s="16" t="n">
        <x:f>K387-Z387</x:f>
        <x:v>1.4210854715202004e-14</x:v>
      </x:c>
      <x:c r="AE387" s="16" t="n">
        <x:f>IF(ISNUMBER(U387),E387*(U387-T387),"n.a.")</x:f>
        <x:v>9.470999999999998</x:v>
      </x:c>
      <x:c r="AF387" s="12" t="n">
        <x:f>G387-0</x:f>
        <x:v>0</x:v>
      </x:c>
      <x:c r="AG387" s="16" t="n">
        <x:f>IF(ISNUMBER(U387),0,Z387)</x:f>
        <x:v>0</x:v>
      </x:c>
      <x:c r="AH387" s="17" t="str">
        <x:f>IF(AND(A387="WIRE",ISNUMBER(N387)),H387-N387,"n.a.")</x:f>
        <x:v>n.a.</x:v>
      </x:c>
    </x:row>
    <x:row r="388" ht="22" customHeight="1">
      <x:c r="A388" s="2" t="str">
        <x:v>POUC</x:v>
      </x:c>
      <x:c r="B388" s="2" t="str">
        <x:v>60</x:v>
      </x:c>
      <x:c r="C388" s="2" t="str">
        <x:v>RMEN3</x:v>
      </x:c>
      <x:c r="D388" s="2" t="str">
        <x:v>LAMITEK USA, INC.</x:v>
      </x:c>
      <x:c r="E388" s="7" t="n">
        <x:v>3000</x:v>
      </x:c>
      <x:c r="F388" s="7" t="n">
        <x:v>375</x:v>
      </x:c>
      <x:c r="G388" s="7" t="n">
        <x:v>0</x:v>
      </x:c>
      <x:c r="H388" s="8" t="n">
        <x:v>8.69</x:v>
      </x:c>
      <x:c r="I388" s="8" t="n">
        <x:v>5.75</x:v>
      </x:c>
      <x:c r="J388" s="2" t="n">
        <x:v>100</x:v>
      </x:c>
      <x:c r="K388" s="9" t="n">
        <x:v>269.39</x:v>
      </x:c>
      <x:c r="L388" s="8" t="n">
        <x:v>5.13</x:v>
      </x:c>
      <x:c r="M388" s="8" t="n">
        <x:v>5.7456000000000005</x:v>
      </x:c>
      <x:c r="N388" s="8"/>
      <x:c r="O388" s="2" t="n">
        <x:v>1</x:v>
      </x:c>
      <x:c r="P388" s="10" t="n">
        <x:v>45902</x:v>
      </x:c>
      <x:c r="Q388" s="10" t="n">
        <x:v>46148</x:v>
      </x:c>
      <x:c r="R388" s="2" t="str">
        <x:v>Same-product valuation: per 100</x:v>
      </x:c>
      <x:c r="S388" s="2" t="str">
        <x:v>Chris Lamitek Pouches priced product</x:v>
      </x:c>
      <x:c r="T388" s="15" t="n">
        <x:f>H388/J388</x:f>
        <x:v>0.08689999999999999</x:v>
      </x:c>
      <x:c r="U388" s="15" t="n">
        <x:f>IF(A388="WIRE",T388,IF(O388=1,I388*(1+IF(A388="POUC",Summary!$E$7,Summary!$K$7))/J388,"n.a."))</x:f>
        <x:v>0.09487499999999999</x:v>
      </x:c>
      <x:c r="V388" s="12" t="n">
        <x:f>SUM('PO detail'!$T$1835:$T$1835)</x:f>
        <x:v>3000</x:v>
      </x:c>
      <x:c r="W388" s="12" t="n">
        <x:f>SUMIFS('PO detail'!$T$1835:$T$1835,'PO detail'!$Q$1835:$Q$1835,"Baseline PO cost")</x:f>
        <x:v>3000</x:v>
      </x:c>
      <x:c r="X388" s="12" t="n">
        <x:f>SUMIFS('PO detail'!$T$1835:$T$1835,'PO detail'!$Q$1835:$Q$1835,"Higher PO cost")</x:f>
        <x:v>0</x:v>
      </x:c>
      <x:c r="Y388" s="12" t="n">
        <x:f>E388-W388-X388</x:f>
        <x:v>0</x:v>
      </x:c>
      <x:c r="Z388" s="16" t="n">
        <x:f>E388*T388</x:f>
        <x:v>260.7</x:v>
      </x:c>
      <x:c r="AA388" s="16" t="n">
        <x:f>W388*T388</x:f>
        <x:v>260.7</x:v>
      </x:c>
      <x:c r="AB388" s="16" t="n">
        <x:f>X388*T388</x:f>
        <x:v>0</x:v>
      </x:c>
      <x:c r="AC388" s="16" t="n">
        <x:f>Y388*T388</x:f>
        <x:v>0</x:v>
      </x:c>
      <x:c r="AD388" s="16" t="n">
        <x:f>K388-Z388</x:f>
        <x:v>8.689999999999998</x:v>
      </x:c>
      <x:c r="AE388" s="16" t="n">
        <x:f>IF(ISNUMBER(U388),E388*(U388-T388),"n.a.")</x:f>
        <x:v>23.924999999999986</x:v>
      </x:c>
      <x:c r="AF388" s="12" t="n">
        <x:f>G388-SUM('PO detail'!$U$1835:$U$1835)</x:f>
        <x:v>0</x:v>
      </x:c>
      <x:c r="AG388" s="16" t="n">
        <x:f>IF(ISNUMBER(U388),0,Z388)</x:f>
        <x:v>0</x:v>
      </x:c>
      <x:c r="AH388" s="17" t="str">
        <x:f>IF(AND(A388="WIRE",ISNUMBER(N388)),H388-N388,"n.a.")</x:f>
        <x:v>n.a.</x:v>
      </x:c>
    </x:row>
    <x:row r="389" ht="22" customHeight="1">
      <x:c r="A389" s="2" t="str">
        <x:v>WIRE</x:v>
      </x:c>
      <x:c r="B389" s="2" t="str">
        <x:v>60</x:v>
      </x:c>
      <x:c r="C389" s="2" t="str">
        <x:v>DL058SIL</x:v>
      </x:c>
      <x:c r="D389" s="2" t="str">
        <x:v>Botac Industrial Limited</x:v>
      </x:c>
      <x:c r="E389" s="7" t="n">
        <x:v>3400</x:v>
      </x:c>
      <x:c r="F389" s="7" t="n">
        <x:v>370.83</x:v>
      </x:c>
      <x:c r="G389" s="7" t="n">
        <x:v>1000</x:v>
      </x:c>
      <x:c r="H389" s="8" t="n">
        <x:v>10.82</x:v>
      </x:c>
      <x:c r="I389" s="8" t="n">
        <x:v>0</x:v>
      </x:c>
      <x:c r="J389" s="2" t="n">
        <x:v>100</x:v>
      </x:c>
      <x:c r="K389" s="9" t="n">
        <x:v>367.88</x:v>
      </x:c>
      <x:c r="L389" s="8" t="n">
        <x:v>6.28</x:v>
      </x:c>
      <x:c r="M389" s="8"/>
      <x:c r="N389" s="8" t="n">
        <x:v>10.82</x:v>
      </x:c>
      <x:c r="O389" s="2" t="n">
        <x:v>1</x:v>
      </x:c>
      <x:c r="P389" s="10" t="n">
        <x:v>46237</x:v>
      </x:c>
      <x:c r="Q389" s="10" t="n">
        <x:v>44774</x:v>
      </x:c>
      <x:c r="R389" s="2" t="str">
        <x:v>Same-product valuation: per 100</x:v>
      </x:c>
      <x:c r="S389" s="2" t="str">
        <x:v>Hold current standard; Chris blended standards already applied</x:v>
      </x:c>
      <x:c r="T389" s="15" t="n">
        <x:f>H389/J389</x:f>
        <x:v>0.1082</x:v>
      </x:c>
      <x:c r="U389" s="15" t="n">
        <x:f>IF(A389="WIRE",T389,IF(O389=1,I389*(1+IF(A389="POUC",Summary!$E$7,Summary!$K$7))/J389,"n.a."))</x:f>
        <x:v>0.1082</x:v>
      </x:c>
      <x:c r="V389" s="12" t="n">
        <x:f>0</x:f>
        <x:v>0</x:v>
      </x:c>
      <x:c r="W389" s="12" t="n">
        <x:f>0</x:f>
        <x:v>0</x:v>
      </x:c>
      <x:c r="X389" s="12" t="n">
        <x:f>0</x:f>
        <x:v>0</x:v>
      </x:c>
      <x:c r="Y389" s="12" t="n">
        <x:f>E389-W389-X389</x:f>
        <x:v>3400</x:v>
      </x:c>
      <x:c r="Z389" s="16" t="n">
        <x:f>E389*T389</x:f>
        <x:v>367.88</x:v>
      </x:c>
      <x:c r="AA389" s="16" t="n">
        <x:f>W389*T389</x:f>
        <x:v>0</x:v>
      </x:c>
      <x:c r="AB389" s="16" t="n">
        <x:f>X389*T389</x:f>
        <x:v>0</x:v>
      </x:c>
      <x:c r="AC389" s="16" t="n">
        <x:f>Y389*T389</x:f>
        <x:v>367.88</x:v>
      </x:c>
      <x:c r="AD389" s="16" t="n">
        <x:f>K389-Z389</x:f>
        <x:v>0</x:v>
      </x:c>
      <x:c r="AE389" s="16" t="n">
        <x:f>IF(ISNUMBER(U389),E389*(U389-T389),"n.a.")</x:f>
        <x:v>0</x:v>
      </x:c>
      <x:c r="AF389" s="12" t="n">
        <x:f>G389-0</x:f>
        <x:v>1000</x:v>
      </x:c>
      <x:c r="AG389" s="16" t="n">
        <x:f>IF(ISNUMBER(U389),0,Z389)</x:f>
        <x:v>0</x:v>
      </x:c>
      <x:c r="AH389" s="17" t="n">
        <x:f>IF(AND(A389="WIRE",ISNUMBER(N389)),H389-N389,"n.a.")</x:f>
        <x:v>0</x:v>
      </x:c>
    </x:row>
    <x:row r="390" ht="22" customHeight="1">
      <x:c r="A390" s="2" t="str">
        <x:v>COIL</x:v>
      </x:c>
      <x:c r="B390" s="2" t="str">
        <x:v>60</x:v>
      </x:c>
      <x:c r="C390" s="2" t="str">
        <x:v>11NAV12-4</x:v>
      </x:c>
      <x:c r="D390" s="2" t="str">
        <x:v>**PAY ACH** PVC SPIRAL SUPPLY</x:v>
      </x:c>
      <x:c r="E390" s="7" t="n">
        <x:v>1700</x:v>
      </x:c>
      <x:c r="F390" s="7" t="n">
        <x:v>366.67</x:v>
      </x:c>
      <x:c r="G390" s="7" t="n">
        <x:v>0</x:v>
      </x:c>
      <x:c r="H390" s="8" t="n">
        <x:v>6.82</x:v>
      </x:c>
      <x:c r="I390" s="8" t="n">
        <x:v>6.05</x:v>
      </x:c>
      <x:c r="J390" s="2" t="n">
        <x:v>100</x:v>
      </x:c>
      <x:c r="K390" s="9" t="n">
        <x:v>115.94</x:v>
      </x:c>
      <x:c r="L390" s="8" t="n">
        <x:v>6.05</x:v>
      </x:c>
      <x:c r="M390" s="8"/>
      <x:c r="N390" s="8"/>
      <x:c r="O390" s="2" t="n">
        <x:v>1</x:v>
      </x:c>
      <x:c r="P390" s="10" t="n">
        <x:v>46143</x:v>
      </x:c>
      <x:c r="Q390" s="10" t="n">
        <x:v>45810</x:v>
      </x:c>
      <x:c r="R390" s="2" t="str">
        <x:v>Same-product valuation: per 100</x:v>
      </x:c>
      <x:c r="S390" s="2" t="str">
        <x:v>Chris PVC Coil priced product</x:v>
      </x:c>
      <x:c r="T390" s="15" t="n">
        <x:f>H390/J390</x:f>
        <x:v>0.0682</x:v>
      </x:c>
      <x:c r="U390" s="15" t="n">
        <x:f>IF(A390="WIRE",T390,IF(O390=1,I390*(1+IF(A390="POUC",Summary!$E$7,Summary!$K$7))/J390,"n.a."))</x:f>
        <x:v>0.0668525</x:v>
      </x:c>
      <x:c r="V390" s="12" t="n">
        <x:f>SUM('PO detail'!$T$1052:$T$1052)</x:f>
        <x:v>1700</x:v>
      </x:c>
      <x:c r="W390" s="12" t="n">
        <x:f>SUMIFS('PO detail'!$T$1052:$T$1052,'PO detail'!$Q$1052:$Q$1052,"Baseline PO cost")</x:f>
        <x:v>1700</x:v>
      </x:c>
      <x:c r="X390" s="12" t="n">
        <x:f>SUMIFS('PO detail'!$T$1052:$T$1052,'PO detail'!$Q$1052:$Q$1052,"Higher PO cost")</x:f>
        <x:v>0</x:v>
      </x:c>
      <x:c r="Y390" s="12" t="n">
        <x:f>E390-W390-X390</x:f>
        <x:v>0</x:v>
      </x:c>
      <x:c r="Z390" s="16" t="n">
        <x:f>E390*T390</x:f>
        <x:v>115.94</x:v>
      </x:c>
      <x:c r="AA390" s="16" t="n">
        <x:f>W390*T390</x:f>
        <x:v>115.94</x:v>
      </x:c>
      <x:c r="AB390" s="16" t="n">
        <x:f>X390*T390</x:f>
        <x:v>0</x:v>
      </x:c>
      <x:c r="AC390" s="16" t="n">
        <x:f>Y390*T390</x:f>
        <x:v>0</x:v>
      </x:c>
      <x:c r="AD390" s="16" t="n">
        <x:f>K390-Z390</x:f>
        <x:v>0</x:v>
      </x:c>
      <x:c r="AE390" s="16" t="n">
        <x:f>IF(ISNUMBER(U390),E390*(U390-T390),"n.a.")</x:f>
        <x:v>-2.2907500000000027</x:v>
      </x:c>
      <x:c r="AF390" s="12" t="n">
        <x:f>G390-SUM('PO detail'!$U$1052:$U$1052)</x:f>
        <x:v>0</x:v>
      </x:c>
      <x:c r="AG390" s="16" t="n">
        <x:f>IF(ISNUMBER(U390),0,Z390)</x:f>
        <x:v>0</x:v>
      </x:c>
      <x:c r="AH390" s="17" t="str">
        <x:f>IF(AND(A390="WIRE",ISNUMBER(N390)),H390-N390,"n.a.")</x:f>
        <x:v>n.a.</x:v>
      </x:c>
    </x:row>
    <x:row r="391" ht="22" customHeight="1">
      <x:c r="A391" s="2" t="str">
        <x:v>POUC</x:v>
      </x:c>
      <x:c r="B391" s="2" t="str">
        <x:v>60</x:v>
      </x:c>
      <x:c r="C391" s="2" t="str">
        <x:v>BML5</x:v>
      </x:c>
      <x:c r="D391" s="2" t="str">
        <x:v>LAMITEK USA, INC.</x:v>
      </x:c>
      <x:c r="E391" s="7" t="n">
        <x:v>4200</x:v>
      </x:c>
      <x:c r="F391" s="7" t="n">
        <x:v>366.67</x:v>
      </x:c>
      <x:c r="G391" s="7" t="n">
        <x:v>4000</x:v>
      </x:c>
      <x:c r="H391" s="8" t="n">
        <x:v>1.51</x:v>
      </x:c>
      <x:c r="I391" s="8" t="n">
        <x:v>1</x:v>
      </x:c>
      <x:c r="J391" s="2" t="n">
        <x:v>100</x:v>
      </x:c>
      <x:c r="K391" s="9" t="n">
        <x:v>63.42</x:v>
      </x:c>
      <x:c r="L391" s="8" t="n">
        <x:v>0.89</x:v>
      </x:c>
      <x:c r="M391" s="8" t="n">
        <x:v>0.9968000000000001</x:v>
      </x:c>
      <x:c r="N391" s="8"/>
      <x:c r="O391" s="2" t="n">
        <x:v>1</x:v>
      </x:c>
      <x:c r="P391" s="10" t="n">
        <x:v>45902</x:v>
      </x:c>
      <x:c r="Q391" s="10" t="n">
        <x:v>46148</x:v>
      </x:c>
      <x:c r="R391" s="2" t="str">
        <x:v>Same-product valuation: per 100</x:v>
      </x:c>
      <x:c r="S391" s="2" t="str">
        <x:v>Chris Lamitek Pouches priced product</x:v>
      </x:c>
      <x:c r="T391" s="15" t="n">
        <x:f>H391/J391</x:f>
        <x:v>0.0151</x:v>
      </x:c>
      <x:c r="U391" s="15" t="n">
        <x:f>IF(A391="WIRE",T391,IF(O391=1,I391*(1+IF(A391="POUC",Summary!$E$7,Summary!$K$7))/J391,"n.a."))</x:f>
        <x:v>0.0165</x:v>
      </x:c>
      <x:c r="V391" s="12" t="n">
        <x:f>SUM('PO detail'!$T$1725:$T$1725)</x:f>
        <x:v>4200</x:v>
      </x:c>
      <x:c r="W391" s="12" t="n">
        <x:f>SUMIFS('PO detail'!$T$1725:$T$1725,'PO detail'!$Q$1725:$Q$1725,"Baseline PO cost")</x:f>
        <x:v>4200</x:v>
      </x:c>
      <x:c r="X391" s="12" t="n">
        <x:f>SUMIFS('PO detail'!$T$1725:$T$1725,'PO detail'!$Q$1725:$Q$1725,"Higher PO cost")</x:f>
        <x:v>0</x:v>
      </x:c>
      <x:c r="Y391" s="12" t="n">
        <x:f>E391-W391-X391</x:f>
        <x:v>0</x:v>
      </x:c>
      <x:c r="Z391" s="16" t="n">
        <x:f>E391*T391</x:f>
        <x:v>63.42</x:v>
      </x:c>
      <x:c r="AA391" s="16" t="n">
        <x:f>W391*T391</x:f>
        <x:v>63.42</x:v>
      </x:c>
      <x:c r="AB391" s="16" t="n">
        <x:f>X391*T391</x:f>
        <x:v>0</x:v>
      </x:c>
      <x:c r="AC391" s="16" t="n">
        <x:f>Y391*T391</x:f>
        <x:v>0</x:v>
      </x:c>
      <x:c r="AD391" s="16" t="n">
        <x:f>K391-Z391</x:f>
        <x:v>0</x:v>
      </x:c>
      <x:c r="AE391" s="16" t="n">
        <x:f>IF(ISNUMBER(U391),E391*(U391-T391),"n.a.")</x:f>
        <x:v>5.880000000000001</x:v>
      </x:c>
      <x:c r="AF391" s="12" t="n">
        <x:f>G391-SUM('PO detail'!$U$1725:$U$1725)</x:f>
        <x:v>4000</x:v>
      </x:c>
      <x:c r="AG391" s="16" t="n">
        <x:f>IF(ISNUMBER(U391),0,Z391)</x:f>
        <x:v>0</x:v>
      </x:c>
      <x:c r="AH391" s="17" t="str">
        <x:f>IF(AND(A391="WIRE",ISNUMBER(N391)),H391-N391,"n.a.")</x:f>
        <x:v>n.a.</x:v>
      </x:c>
    </x:row>
    <x:row r="392" ht="22" customHeight="1">
      <x:c r="A392" s="2" t="str">
        <x:v>COIL</x:v>
      </x:c>
      <x:c r="B392" s="2" t="str">
        <x:v>10</x:v>
      </x:c>
      <x:c r="C392" s="2" t="str">
        <x:v>8RED12-4</x:v>
      </x:c>
      <x:c r="D392" s="2" t="str">
        <x:v>**PAY ACH** PVC SPIRAL SUPPLY</x:v>
      </x:c>
      <x:c r="E392" s="7" t="n">
        <x:v>3900</x:v>
      </x:c>
      <x:c r="F392" s="7" t="n">
        <x:v>358.33</x:v>
      </x:c>
      <x:c r="G392" s="7" t="n">
        <x:v>0</x:v>
      </x:c>
      <x:c r="H392" s="8" t="n">
        <x:v>4.2</x:v>
      </x:c>
      <x:c r="I392" s="8" t="n">
        <x:v>3.73</x:v>
      </x:c>
      <x:c r="J392" s="2" t="n">
        <x:v>100</x:v>
      </x:c>
      <x:c r="K392" s="9" t="n">
        <x:v>163.8</x:v>
      </x:c>
      <x:c r="L392" s="8" t="n">
        <x:v>3.73</x:v>
      </x:c>
      <x:c r="M392" s="8"/>
      <x:c r="N392" s="8"/>
      <x:c r="O392" s="2" t="n">
        <x:v>1</x:v>
      </x:c>
      <x:c r="P392" s="10" t="n">
        <x:v>46143</x:v>
      </x:c>
      <x:c r="Q392" s="10" t="n">
        <x:v>45968</x:v>
      </x:c>
      <x:c r="R392" s="2" t="str">
        <x:v>Same-product valuation: per 100</x:v>
      </x:c>
      <x:c r="S392" s="2" t="str">
        <x:v>Chris PVC Coil priced product</x:v>
      </x:c>
      <x:c r="T392" s="15" t="n">
        <x:f>H392/J392</x:f>
        <x:v>0.042</x:v>
      </x:c>
      <x:c r="U392" s="15" t="n">
        <x:f>IF(A392="WIRE",T392,IF(O392=1,I392*(1+IF(A392="POUC",Summary!$E$7,Summary!$K$7))/J392,"n.a."))</x:f>
        <x:v>0.041216499999999996</x:v>
      </x:c>
      <x:c r="V392" s="12" t="n">
        <x:f>SUM('PO detail'!$T$547:$T$548)</x:f>
        <x:v>3900</x:v>
      </x:c>
      <x:c r="W392" s="12" t="n">
        <x:f>SUMIFS('PO detail'!$T$547:$T$548,'PO detail'!$Q$547:$Q$548,"Baseline PO cost")</x:f>
        <x:v>3900</x:v>
      </x:c>
      <x:c r="X392" s="12" t="n">
        <x:f>SUMIFS('PO detail'!$T$547:$T$548,'PO detail'!$Q$547:$Q$548,"Higher PO cost")</x:f>
        <x:v>0</x:v>
      </x:c>
      <x:c r="Y392" s="12" t="n">
        <x:f>E392-W392-X392</x:f>
        <x:v>0</x:v>
      </x:c>
      <x:c r="Z392" s="16" t="n">
        <x:f>E392*T392</x:f>
        <x:v>163.8</x:v>
      </x:c>
      <x:c r="AA392" s="16" t="n">
        <x:f>W392*T392</x:f>
        <x:v>163.8</x:v>
      </x:c>
      <x:c r="AB392" s="16" t="n">
        <x:f>X392*T392</x:f>
        <x:v>0</x:v>
      </x:c>
      <x:c r="AC392" s="16" t="n">
        <x:f>Y392*T392</x:f>
        <x:v>0</x:v>
      </x:c>
      <x:c r="AD392" s="16" t="n">
        <x:f>K392-Z392</x:f>
        <x:v>0</x:v>
      </x:c>
      <x:c r="AE392" s="16" t="n">
        <x:f>IF(ISNUMBER(U392),E392*(U392-T392),"n.a.")</x:f>
        <x:v>-3.055650000000025</x:v>
      </x:c>
      <x:c r="AF392" s="12" t="n">
        <x:f>G392-SUM('PO detail'!$U$547:$U$548)</x:f>
        <x:v>0</x:v>
      </x:c>
      <x:c r="AG392" s="16" t="n">
        <x:f>IF(ISNUMBER(U392),0,Z392)</x:f>
        <x:v>0</x:v>
      </x:c>
      <x:c r="AH392" s="17" t="str">
        <x:f>IF(AND(A392="WIRE",ISNUMBER(N392)),H392-N392,"n.a.")</x:f>
        <x:v>n.a.</x:v>
      </x:c>
    </x:row>
    <x:row r="393" ht="22" customHeight="1">
      <x:c r="A393" s="2" t="str">
        <x:v>COIL</x:v>
      </x:c>
      <x:c r="B393" s="2" t="str">
        <x:v>60</x:v>
      </x:c>
      <x:c r="C393" s="2" t="str">
        <x:v>22CLR12-4</x:v>
      </x:c>
      <x:c r="D393" s="2" t="str">
        <x:v>**PAY ACH** PVC SPIRAL SUPPLY</x:v>
      </x:c>
      <x:c r="E393" s="7" t="n">
        <x:v>2000</x:v>
      </x:c>
      <x:c r="F393" s="7" t="n">
        <x:v>358.33</x:v>
      </x:c>
      <x:c r="G393" s="7" t="n">
        <x:v>0</x:v>
      </x:c>
      <x:c r="H393" s="8" t="n">
        <x:v>16.74</x:v>
      </x:c>
      <x:c r="I393" s="8" t="n">
        <x:v>14.84</x:v>
      </x:c>
      <x:c r="J393" s="2" t="n">
        <x:v>100</x:v>
      </x:c>
      <x:c r="K393" s="9" t="n">
        <x:v>334.8</x:v>
      </x:c>
      <x:c r="L393" s="8" t="n">
        <x:v>14.84</x:v>
      </x:c>
      <x:c r="M393" s="8"/>
      <x:c r="N393" s="8"/>
      <x:c r="O393" s="2" t="n">
        <x:v>1</x:v>
      </x:c>
      <x:c r="P393" s="10" t="n">
        <x:v>46143</x:v>
      </x:c>
      <x:c r="Q393" s="10" t="n">
        <x:v>45810</x:v>
      </x:c>
      <x:c r="R393" s="2" t="str">
        <x:v>Same-product valuation: per 100</x:v>
      </x:c>
      <x:c r="S393" s="2" t="str">
        <x:v>Chris PVC Coil priced product</x:v>
      </x:c>
      <x:c r="T393" s="15" t="n">
        <x:f>H393/J393</x:f>
        <x:v>0.1674</x:v>
      </x:c>
      <x:c r="U393" s="15" t="n">
        <x:f>IF(A393="WIRE",T393,IF(O393=1,I393*(1+IF(A393="POUC",Summary!$E$7,Summary!$K$7))/J393,"n.a."))</x:f>
        <x:v>0.163982</x:v>
      </x:c>
      <x:c r="V393" s="12" t="n">
        <x:f>SUM('PO detail'!$T$1215:$T$1216)</x:f>
        <x:v>2000</x:v>
      </x:c>
      <x:c r="W393" s="12" t="n">
        <x:f>SUMIFS('PO detail'!$T$1215:$T$1216,'PO detail'!$Q$1215:$Q$1216,"Baseline PO cost")</x:f>
        <x:v>2000</x:v>
      </x:c>
      <x:c r="X393" s="12" t="n">
        <x:f>SUMIFS('PO detail'!$T$1215:$T$1216,'PO detail'!$Q$1215:$Q$1216,"Higher PO cost")</x:f>
        <x:v>0</x:v>
      </x:c>
      <x:c r="Y393" s="12" t="n">
        <x:f>E393-W393-X393</x:f>
        <x:v>0</x:v>
      </x:c>
      <x:c r="Z393" s="16" t="n">
        <x:f>E393*T393</x:f>
        <x:v>334.8</x:v>
      </x:c>
      <x:c r="AA393" s="16" t="n">
        <x:f>W393*T393</x:f>
        <x:v>334.8</x:v>
      </x:c>
      <x:c r="AB393" s="16" t="n">
        <x:f>X393*T393</x:f>
        <x:v>0</x:v>
      </x:c>
      <x:c r="AC393" s="16" t="n">
        <x:f>Y393*T393</x:f>
        <x:v>0</x:v>
      </x:c>
      <x:c r="AD393" s="16" t="n">
        <x:f>K393-Z393</x:f>
        <x:v>0</x:v>
      </x:c>
      <x:c r="AE393" s="16" t="n">
        <x:f>IF(ISNUMBER(U393),E393*(U393-T393),"n.a.")</x:f>
        <x:v>-6.836000000000009</x:v>
      </x:c>
      <x:c r="AF393" s="12" t="n">
        <x:f>G393-SUM('PO detail'!$U$1215:$U$1216)</x:f>
        <x:v>0</x:v>
      </x:c>
      <x:c r="AG393" s="16" t="n">
        <x:f>IF(ISNUMBER(U393),0,Z393)</x:f>
        <x:v>0</x:v>
      </x:c>
      <x:c r="AH393" s="17" t="str">
        <x:f>IF(AND(A393="WIRE",ISNUMBER(N393)),H393-N393,"n.a.")</x:f>
        <x:v>n.a.</x:v>
      </x:c>
    </x:row>
    <x:row r="394" ht="22" customHeight="1">
      <x:c r="A394" s="2" t="str">
        <x:v>POUC</x:v>
      </x:c>
      <x:c r="B394" s="2" t="str">
        <x:v>60</x:v>
      </x:c>
      <x:c r="C394" s="2" t="str">
        <x:v>DRI10</x:v>
      </x:c>
      <x:c r="D394" s="2" t="str">
        <x:v>LAMITEK USA, INC.</x:v>
      </x:c>
      <x:c r="E394" s="7" t="n">
        <x:v>9300</x:v>
      </x:c>
      <x:c r="F394" s="7" t="n">
        <x:v>358.33</x:v>
      </x:c>
      <x:c r="G394" s="7" t="n">
        <x:v>0</x:v>
      </x:c>
      <x:c r="H394" s="8" t="n">
        <x:v>1.35</x:v>
      </x:c>
      <x:c r="I394" s="8" t="n">
        <x:v>0.9</x:v>
      </x:c>
      <x:c r="J394" s="2" t="n">
        <x:v>100</x:v>
      </x:c>
      <x:c r="K394" s="9" t="n">
        <x:v>125.55</x:v>
      </x:c>
      <x:c r="L394" s="8" t="n">
        <x:v>0.8</x:v>
      </x:c>
      <x:c r="M394" s="8" t="n">
        <x:v>0.8960000000000001</x:v>
      </x:c>
      <x:c r="N394" s="8"/>
      <x:c r="O394" s="2" t="n">
        <x:v>1</x:v>
      </x:c>
      <x:c r="P394" s="10" t="n">
        <x:v>45902</x:v>
      </x:c>
      <x:c r="Q394" s="10" t="n">
        <x:v>46148</x:v>
      </x:c>
      <x:c r="R394" s="2" t="str">
        <x:v>Same-product valuation: per 100</x:v>
      </x:c>
      <x:c r="S394" s="2" t="str">
        <x:v>Chris Lamitek Pouches priced product</x:v>
      </x:c>
      <x:c r="T394" s="15" t="n">
        <x:f>H394/J394</x:f>
        <x:v>0.013500000000000002</x:v>
      </x:c>
      <x:c r="U394" s="15" t="n">
        <x:f>IF(A394="WIRE",T394,IF(O394=1,I394*(1+IF(A394="POUC",Summary!$E$7,Summary!$K$7))/J394,"n.a."))</x:f>
        <x:v>0.014849999999999999</x:v>
      </x:c>
      <x:c r="V394" s="12" t="n">
        <x:f>SUM('PO detail'!$T$1735:$T$1735)</x:f>
        <x:v>5000</x:v>
      </x:c>
      <x:c r="W394" s="12" t="n">
        <x:f>SUMIFS('PO detail'!$T$1735:$T$1735,'PO detail'!$Q$1735:$Q$1735,"Baseline PO cost")</x:f>
        <x:v>5000</x:v>
      </x:c>
      <x:c r="X394" s="12" t="n">
        <x:f>SUMIFS('PO detail'!$T$1735:$T$1735,'PO detail'!$Q$1735:$Q$1735,"Higher PO cost")</x:f>
        <x:v>0</x:v>
      </x:c>
      <x:c r="Y394" s="12" t="n">
        <x:f>E394-W394-X394</x:f>
        <x:v>4300</x:v>
      </x:c>
      <x:c r="Z394" s="16" t="n">
        <x:f>E394*T394</x:f>
        <x:v>125.55000000000001</x:v>
      </x:c>
      <x:c r="AA394" s="16" t="n">
        <x:f>W394*T394</x:f>
        <x:v>67.50000000000001</x:v>
      </x:c>
      <x:c r="AB394" s="16" t="n">
        <x:f>X394*T394</x:f>
        <x:v>0</x:v>
      </x:c>
      <x:c r="AC394" s="16" t="n">
        <x:f>Y394*T394</x:f>
        <x:v>58.050000000000004</x:v>
      </x:c>
      <x:c r="AD394" s="16" t="n">
        <x:f>K394-Z394</x:f>
        <x:v>-1.4210854715202004e-14</x:v>
      </x:c>
      <x:c r="AE394" s="16" t="n">
        <x:f>IF(ISNUMBER(U394),E394*(U394-T394),"n.a.")</x:f>
        <x:v>12.554999999999973</x:v>
      </x:c>
      <x:c r="AF394" s="12" t="n">
        <x:f>G394-SUM('PO detail'!$U$1735:$U$1735)</x:f>
        <x:v>0</x:v>
      </x:c>
      <x:c r="AG394" s="16" t="n">
        <x:f>IF(ISNUMBER(U394),0,Z394)</x:f>
        <x:v>0</x:v>
      </x:c>
      <x:c r="AH394" s="17" t="str">
        <x:f>IF(AND(A394="WIRE",ISNUMBER(N394)),H394-N394,"n.a.")</x:f>
        <x:v>n.a.</x:v>
      </x:c>
    </x:row>
    <x:row r="395" ht="22" customHeight="1">
      <x:c r="A395" s="2" t="str">
        <x:v>WIRE</x:v>
      </x:c>
      <x:c r="B395" s="2" t="str">
        <x:v>30</x:v>
      </x:c>
      <x:c r="C395" s="2" t="str">
        <x:v>DL916WHT</x:v>
      </x:c>
      <x:c r="D395" s="2" t="str">
        <x:v>Botac Industrial Limited</x:v>
      </x:c>
      <x:c r="E395" s="7" t="n">
        <x:v>1200</x:v>
      </x:c>
      <x:c r="F395" s="7" t="n">
        <x:v>358.33</x:v>
      </x:c>
      <x:c r="G395" s="7" t="n">
        <x:v>1000</x:v>
      </x:c>
      <x:c r="H395" s="8" t="n">
        <x:v>10.41</x:v>
      </x:c>
      <x:c r="I395" s="8" t="n">
        <x:v>0</x:v>
      </x:c>
      <x:c r="J395" s="2" t="n">
        <x:v>100</x:v>
      </x:c>
      <x:c r="K395" s="9" t="n">
        <x:v>124.92</x:v>
      </x:c>
      <x:c r="L395" s="8" t="n">
        <x:v>5.48</x:v>
      </x:c>
      <x:c r="M395" s="8"/>
      <x:c r="N395" s="8" t="n">
        <x:v>10.41</x:v>
      </x:c>
      <x:c r="O395" s="2" t="n">
        <x:v>1</x:v>
      </x:c>
      <x:c r="P395" s="10" t="n">
        <x:v>46237</x:v>
      </x:c>
      <x:c r="Q395" s="10" t="n">
        <x:v>44774</x:v>
      </x:c>
      <x:c r="R395" s="2" t="str">
        <x:v>Same-product valuation: per 100</x:v>
      </x:c>
      <x:c r="S395" s="2" t="str">
        <x:v>Hold current standard; Chris blended standards already applied</x:v>
      </x:c>
      <x:c r="T395" s="15" t="n">
        <x:f>H395/J395</x:f>
        <x:v>0.1041</x:v>
      </x:c>
      <x:c r="U395" s="15" t="n">
        <x:f>IF(A395="WIRE",T395,IF(O395=1,I395*(1+IF(A395="POUC",Summary!$E$7,Summary!$K$7))/J395,"n.a."))</x:f>
        <x:v>0.1041</x:v>
      </x:c>
      <x:c r="V395" s="12" t="n">
        <x:f>0</x:f>
        <x:v>0</x:v>
      </x:c>
      <x:c r="W395" s="12" t="n">
        <x:f>0</x:f>
        <x:v>0</x:v>
      </x:c>
      <x:c r="X395" s="12" t="n">
        <x:f>0</x:f>
        <x:v>0</x:v>
      </x:c>
      <x:c r="Y395" s="12" t="n">
        <x:f>E395-W395-X395</x:f>
        <x:v>1200</x:v>
      </x:c>
      <x:c r="Z395" s="16" t="n">
        <x:f>E395*T395</x:f>
        <x:v>124.92</x:v>
      </x:c>
      <x:c r="AA395" s="16" t="n">
        <x:f>W395*T395</x:f>
        <x:v>0</x:v>
      </x:c>
      <x:c r="AB395" s="16" t="n">
        <x:f>X395*T395</x:f>
        <x:v>0</x:v>
      </x:c>
      <x:c r="AC395" s="16" t="n">
        <x:f>Y395*T395</x:f>
        <x:v>124.92</x:v>
      </x:c>
      <x:c r="AD395" s="16" t="n">
        <x:f>K395-Z395</x:f>
        <x:v>0</x:v>
      </x:c>
      <x:c r="AE395" s="16" t="n">
        <x:f>IF(ISNUMBER(U395),E395*(U395-T395),"n.a.")</x:f>
        <x:v>0</x:v>
      </x:c>
      <x:c r="AF395" s="12" t="n">
        <x:f>G395-0</x:f>
        <x:v>1000</x:v>
      </x:c>
      <x:c r="AG395" s="16" t="n">
        <x:f>IF(ISNUMBER(U395),0,Z395)</x:f>
        <x:v>0</x:v>
      </x:c>
      <x:c r="AH395" s="17" t="n">
        <x:f>IF(AND(A395="WIRE",ISNUMBER(N395)),H395-N395,"n.a.")</x:f>
        <x:v>0</x:v>
      </x:c>
    </x:row>
    <x:row r="396" ht="22" customHeight="1">
      <x:c r="A396" s="2" t="str">
        <x:v>COIL</x:v>
      </x:c>
      <x:c r="B396" s="2" t="str">
        <x:v>10</x:v>
      </x:c>
      <x:c r="C396" s="2" t="str">
        <x:v>13RED12-4</x:v>
      </x:c>
      <x:c r="D396" s="2" t="str">
        <x:v>**PAY ACH** PVC SPIRAL SUPPLY</x:v>
      </x:c>
      <x:c r="E396" s="7" t="n">
        <x:v>1800</x:v>
      </x:c>
      <x:c r="F396" s="7" t="n">
        <x:v>350</x:v>
      </x:c>
      <x:c r="G396" s="7" t="n">
        <x:v>0</x:v>
      </x:c>
      <x:c r="H396" s="8" t="n">
        <x:v>8.48</x:v>
      </x:c>
      <x:c r="I396" s="8" t="n">
        <x:v>7.52</x:v>
      </x:c>
      <x:c r="J396" s="2" t="n">
        <x:v>100</x:v>
      </x:c>
      <x:c r="K396" s="9" t="n">
        <x:v>152.64000000000001</x:v>
      </x:c>
      <x:c r="L396" s="8" t="n">
        <x:v>7.52</x:v>
      </x:c>
      <x:c r="M396" s="8"/>
      <x:c r="N396" s="8"/>
      <x:c r="O396" s="2" t="n">
        <x:v>1</x:v>
      </x:c>
      <x:c r="P396" s="10" t="n">
        <x:v>46143</x:v>
      </x:c>
      <x:c r="Q396" s="10" t="n">
        <x:v>45968</x:v>
      </x:c>
      <x:c r="R396" s="2" t="str">
        <x:v>Same-product valuation: per 100</x:v>
      </x:c>
      <x:c r="S396" s="2" t="str">
        <x:v>Chris PVC Coil priced product</x:v>
      </x:c>
      <x:c r="T396" s="15" t="n">
        <x:f>H396/J396</x:f>
        <x:v>0.0848</x:v>
      </x:c>
      <x:c r="U396" s="15" t="n">
        <x:f>IF(A396="WIRE",T396,IF(O396=1,I396*(1+IF(A396="POUC",Summary!$E$7,Summary!$K$7))/J396,"n.a."))</x:f>
        <x:v>0.083096</x:v>
      </x:c>
      <x:c r="V396" s="12" t="n">
        <x:f>SUM('PO detail'!$T$146:$T$146)</x:f>
        <x:v>1800</x:v>
      </x:c>
      <x:c r="W396" s="12" t="n">
        <x:f>SUMIFS('PO detail'!$T$146:$T$146,'PO detail'!$Q$146:$Q$146,"Baseline PO cost")</x:f>
        <x:v>1800</x:v>
      </x:c>
      <x:c r="X396" s="12" t="n">
        <x:f>SUMIFS('PO detail'!$T$146:$T$146,'PO detail'!$Q$146:$Q$146,"Higher PO cost")</x:f>
        <x:v>0</x:v>
      </x:c>
      <x:c r="Y396" s="12" t="n">
        <x:f>E396-W396-X396</x:f>
        <x:v>0</x:v>
      </x:c>
      <x:c r="Z396" s="16" t="n">
        <x:f>E396*T396</x:f>
        <x:v>152.64000000000001</x:v>
      </x:c>
      <x:c r="AA396" s="16" t="n">
        <x:f>W396*T396</x:f>
        <x:v>152.64000000000001</x:v>
      </x:c>
      <x:c r="AB396" s="16" t="n">
        <x:f>X396*T396</x:f>
        <x:v>0</x:v>
      </x:c>
      <x:c r="AC396" s="16" t="n">
        <x:f>Y396*T396</x:f>
        <x:v>0</x:v>
      </x:c>
      <x:c r="AD396" s="16" t="n">
        <x:f>K396-Z396</x:f>
        <x:v>0</x:v>
      </x:c>
      <x:c r="AE396" s="16" t="n">
        <x:f>IF(ISNUMBER(U396),E396*(U396-T396),"n.a.")</x:f>
        <x:v>-3.067199999999995</x:v>
      </x:c>
      <x:c r="AF396" s="12" t="n">
        <x:f>G396-SUM('PO detail'!$U$146:$U$146)</x:f>
        <x:v>0</x:v>
      </x:c>
      <x:c r="AG396" s="16" t="n">
        <x:f>IF(ISNUMBER(U396),0,Z396)</x:f>
        <x:v>0</x:v>
      </x:c>
      <x:c r="AH396" s="17" t="str">
        <x:f>IF(AND(A396="WIRE",ISNUMBER(N396)),H396-N396,"n.a.")</x:f>
        <x:v>n.a.</x:v>
      </x:c>
    </x:row>
    <x:row r="397" ht="22" customHeight="1">
      <x:c r="A397" s="2" t="str">
        <x:v>COIL</x:v>
      </x:c>
      <x:c r="B397" s="2" t="str">
        <x:v>30</x:v>
      </x:c>
      <x:c r="C397" s="2" t="str">
        <x:v>10CLR12-4</x:v>
      </x:c>
      <x:c r="D397" s="2" t="str">
        <x:v>**PAY ACH** PVC SPIRAL SUPPLY</x:v>
      </x:c>
      <x:c r="E397" s="7" t="n">
        <x:v>1800</x:v>
      </x:c>
      <x:c r="F397" s="7" t="n">
        <x:v>350</x:v>
      </x:c>
      <x:c r="G397" s="7" t="n">
        <x:v>2100</x:v>
      </x:c>
      <x:c r="H397" s="8" t="n">
        <x:v>5.84</x:v>
      </x:c>
      <x:c r="I397" s="8" t="n">
        <x:v>5.18</x:v>
      </x:c>
      <x:c r="J397" s="2" t="n">
        <x:v>100</x:v>
      </x:c>
      <x:c r="K397" s="9" t="n">
        <x:v>105.12</x:v>
      </x:c>
      <x:c r="L397" s="8" t="n">
        <x:v>5.18</x:v>
      </x:c>
      <x:c r="M397" s="8"/>
      <x:c r="N397" s="8"/>
      <x:c r="O397" s="2" t="n">
        <x:v>1</x:v>
      </x:c>
      <x:c r="P397" s="10" t="n">
        <x:v>46143</x:v>
      </x:c>
      <x:c r="Q397" s="10" t="n">
        <x:v>45810</x:v>
      </x:c>
      <x:c r="R397" s="2" t="str">
        <x:v>Same-product valuation: per 100</x:v>
      </x:c>
      <x:c r="S397" s="2" t="str">
        <x:v>Chris PVC Coil priced product</x:v>
      </x:c>
      <x:c r="T397" s="15" t="n">
        <x:f>H397/J397</x:f>
        <x:v>0.0584</x:v>
      </x:c>
      <x:c r="U397" s="15" t="n">
        <x:f>IF(A397="WIRE",T397,IF(O397=1,I397*(1+IF(A397="POUC",Summary!$E$7,Summary!$K$7))/J397,"n.a."))</x:f>
        <x:v>0.057239</x:v>
      </x:c>
      <x:c r="V397" s="12" t="n">
        <x:f>SUM('PO detail'!$T$704:$T$704)</x:f>
        <x:v>0</x:v>
      </x:c>
      <x:c r="W397" s="12" t="n">
        <x:f>SUMIFS('PO detail'!$T$704:$T$704,'PO detail'!$Q$704:$Q$704,"Baseline PO cost")</x:f>
        <x:v>0</x:v>
      </x:c>
      <x:c r="X397" s="12" t="n">
        <x:f>SUMIFS('PO detail'!$T$704:$T$704,'PO detail'!$Q$704:$Q$704,"Higher PO cost")</x:f>
        <x:v>0</x:v>
      </x:c>
      <x:c r="Y397" s="12" t="n">
        <x:f>E397-W397-X397</x:f>
        <x:v>1800</x:v>
      </x:c>
      <x:c r="Z397" s="16" t="n">
        <x:f>E397*T397</x:f>
        <x:v>105.12</x:v>
      </x:c>
      <x:c r="AA397" s="16" t="n">
        <x:f>W397*T397</x:f>
        <x:v>0</x:v>
      </x:c>
      <x:c r="AB397" s="16" t="n">
        <x:f>X397*T397</x:f>
        <x:v>0</x:v>
      </x:c>
      <x:c r="AC397" s="16" t="n">
        <x:f>Y397*T397</x:f>
        <x:v>105.12</x:v>
      </x:c>
      <x:c r="AD397" s="16" t="n">
        <x:f>K397-Z397</x:f>
        <x:v>0</x:v>
      </x:c>
      <x:c r="AE397" s="16" t="n">
        <x:f>IF(ISNUMBER(U397),E397*(U397-T397),"n.a.")</x:f>
        <x:v>-2.0898000000000043</x:v>
      </x:c>
      <x:c r="AF397" s="12" t="n">
        <x:f>G397-SUM('PO detail'!$U$704:$U$704)</x:f>
        <x:v>0</x:v>
      </x:c>
      <x:c r="AG397" s="16" t="n">
        <x:f>IF(ISNUMBER(U397),0,Z397)</x:f>
        <x:v>0</x:v>
      </x:c>
      <x:c r="AH397" s="17" t="str">
        <x:f>IF(AND(A397="WIRE",ISNUMBER(N397)),H397-N397,"n.a.")</x:f>
        <x:v>n.a.</x:v>
      </x:c>
    </x:row>
    <x:row r="398" ht="22" customHeight="1">
      <x:c r="A398" s="2" t="str">
        <x:v>COIL</x:v>
      </x:c>
      <x:c r="B398" s="2" t="str">
        <x:v>30</x:v>
      </x:c>
      <x:c r="C398" s="2" t="str">
        <x:v>18BLK36-4</x:v>
      </x:c>
      <x:c r="D398" s="2" t="str">
        <x:v>**PAY ACH** PVC SPIRAL SUPPLY</x:v>
      </x:c>
      <x:c r="E398" s="7" t="n">
        <x:v>1700</x:v>
      </x:c>
      <x:c r="F398" s="7" t="n">
        <x:v>350</x:v>
      </x:c>
      <x:c r="G398" s="7" t="n">
        <x:v>0</x:v>
      </x:c>
      <x:c r="H398" s="8" t="n">
        <x:v>33.45</x:v>
      </x:c>
      <x:c r="I398" s="8" t="n">
        <x:v>29.66</x:v>
      </x:c>
      <x:c r="J398" s="2" t="n">
        <x:v>100</x:v>
      </x:c>
      <x:c r="K398" s="9" t="n">
        <x:v>568.6500000000001</x:v>
      </x:c>
      <x:c r="L398" s="8" t="n">
        <x:v>29.66</x:v>
      </x:c>
      <x:c r="M398" s="8"/>
      <x:c r="N398" s="8"/>
      <x:c r="O398" s="2" t="n">
        <x:v>1</x:v>
      </x:c>
      <x:c r="P398" s="10" t="n">
        <x:v>46143</x:v>
      </x:c>
      <x:c r="Q398" s="10" t="n">
        <x:v>45810</x:v>
      </x:c>
      <x:c r="R398" s="2" t="str">
        <x:v>Same-product valuation: per 100</x:v>
      </x:c>
      <x:c r="S398" s="2" t="str">
        <x:v>Chris PVC Coil priced product</x:v>
      </x:c>
      <x:c r="T398" s="15" t="n">
        <x:f>H398/J398</x:f>
        <x:v>0.3345</x:v>
      </x:c>
      <x:c r="U398" s="15" t="n">
        <x:f>IF(A398="WIRE",T398,IF(O398=1,I398*(1+IF(A398="POUC",Summary!$E$7,Summary!$K$7))/J398,"n.a."))</x:f>
        <x:v>0.32774299999999995</x:v>
      </x:c>
      <x:c r="V398" s="12" t="n">
        <x:f>SUM('PO detail'!$T$816:$T$819)</x:f>
        <x:v>1700</x:v>
      </x:c>
      <x:c r="W398" s="12" t="n">
        <x:f>SUMIFS('PO detail'!$T$816:$T$819,'PO detail'!$Q$816:$Q$819,"Baseline PO cost")</x:f>
        <x:v>1700</x:v>
      </x:c>
      <x:c r="X398" s="12" t="n">
        <x:f>SUMIFS('PO detail'!$T$816:$T$819,'PO detail'!$Q$816:$Q$819,"Higher PO cost")</x:f>
        <x:v>0</x:v>
      </x:c>
      <x:c r="Y398" s="12" t="n">
        <x:f>E398-W398-X398</x:f>
        <x:v>0</x:v>
      </x:c>
      <x:c r="Z398" s="16" t="n">
        <x:f>E398*T398</x:f>
        <x:v>568.65</x:v>
      </x:c>
      <x:c r="AA398" s="16" t="n">
        <x:f>W398*T398</x:f>
        <x:v>568.65</x:v>
      </x:c>
      <x:c r="AB398" s="16" t="n">
        <x:f>X398*T398</x:f>
        <x:v>0</x:v>
      </x:c>
      <x:c r="AC398" s="16" t="n">
        <x:f>Y398*T398</x:f>
        <x:v>0</x:v>
      </x:c>
      <x:c r="AD398" s="16" t="n">
        <x:f>K398-Z398</x:f>
        <x:v>1.1368683772161603e-13</x:v>
      </x:c>
      <x:c r="AE398" s="16" t="n">
        <x:f>IF(ISNUMBER(U398),E398*(U398-T398),"n.a.")</x:f>
        <x:v>-11.486900000000116</x:v>
      </x:c>
      <x:c r="AF398" s="12" t="n">
        <x:f>G398-SUM('PO detail'!$U$816:$U$819)</x:f>
        <x:v>0</x:v>
      </x:c>
      <x:c r="AG398" s="16" t="n">
        <x:f>IF(ISNUMBER(U398),0,Z398)</x:f>
        <x:v>0</x:v>
      </x:c>
      <x:c r="AH398" s="17" t="str">
        <x:f>IF(AND(A398="WIRE",ISNUMBER(N398)),H398-N398,"n.a.")</x:f>
        <x:v>n.a.</x:v>
      </x:c>
    </x:row>
    <x:row r="399" ht="22" customHeight="1">
      <x:c r="A399" s="2" t="str">
        <x:v>POUC</x:v>
      </x:c>
      <x:c r="B399" s="2" t="str">
        <x:v>30</x:v>
      </x:c>
      <x:c r="C399" s="2" t="str">
        <x:v>LUGWO5</x:v>
      </x:c>
      <x:c r="D399" s="2" t="str">
        <x:v>LAMITEK USA, INC.</x:v>
      </x:c>
      <x:c r="E399" s="7" t="n">
        <x:v>8500</x:v>
      </x:c>
      <x:c r="F399" s="7" t="n">
        <x:v>350</x:v>
      </x:c>
      <x:c r="G399" s="7" t="n">
        <x:v>0</x:v>
      </x:c>
      <x:c r="H399" s="8" t="n">
        <x:v>0.84</x:v>
      </x:c>
      <x:c r="I399" s="8" t="n">
        <x:v>0.55</x:v>
      </x:c>
      <x:c r="J399" s="2" t="n">
        <x:v>100</x:v>
      </x:c>
      <x:c r="K399" s="9" t="n">
        <x:v>71.4</x:v>
      </x:c>
      <x:c r="L399" s="8" t="n">
        <x:v>0.49</x:v>
      </x:c>
      <x:c r="M399" s="8" t="n">
        <x:v>0.5488000000000001</x:v>
      </x:c>
      <x:c r="N399" s="8"/>
      <x:c r="O399" s="2" t="n">
        <x:v>1</x:v>
      </x:c>
      <x:c r="P399" s="10" t="n">
        <x:v>45902</x:v>
      </x:c>
      <x:c r="Q399" s="10" t="n">
        <x:v>46148</x:v>
      </x:c>
      <x:c r="R399" s="2" t="str">
        <x:v>Same-product valuation: per 100</x:v>
      </x:c>
      <x:c r="S399" s="2" t="str">
        <x:v>Chris Lamitek Pouches priced product</x:v>
      </x:c>
      <x:c r="T399" s="15" t="n">
        <x:f>H399/J399</x:f>
        <x:v>0.0084</x:v>
      </x:c>
      <x:c r="U399" s="15" t="n">
        <x:f>IF(A399="WIRE",T399,IF(O399=1,I399*(1+IF(A399="POUC",Summary!$E$7,Summary!$K$7))/J399,"n.a."))</x:f>
        <x:v>0.009075</x:v>
      </x:c>
      <x:c r="V399" s="12" t="n">
        <x:f>SUM('PO detail'!$T$1678:$T$1678)</x:f>
        <x:v>8000</x:v>
      </x:c>
      <x:c r="W399" s="12" t="n">
        <x:f>SUMIFS('PO detail'!$T$1678:$T$1678,'PO detail'!$Q$1678:$Q$1678,"Baseline PO cost")</x:f>
        <x:v>8000</x:v>
      </x:c>
      <x:c r="X399" s="12" t="n">
        <x:f>SUMIFS('PO detail'!$T$1678:$T$1678,'PO detail'!$Q$1678:$Q$1678,"Higher PO cost")</x:f>
        <x:v>0</x:v>
      </x:c>
      <x:c r="Y399" s="12" t="n">
        <x:f>E399-W399-X399</x:f>
        <x:v>500</x:v>
      </x:c>
      <x:c r="Z399" s="16" t="n">
        <x:f>E399*T399</x:f>
        <x:v>71.39999999999999</x:v>
      </x:c>
      <x:c r="AA399" s="16" t="n">
        <x:f>W399*T399</x:f>
        <x:v>67.2</x:v>
      </x:c>
      <x:c r="AB399" s="16" t="n">
        <x:f>X399*T399</x:f>
        <x:v>0</x:v>
      </x:c>
      <x:c r="AC399" s="16" t="n">
        <x:f>Y399*T399</x:f>
        <x:v>4.2</x:v>
      </x:c>
      <x:c r="AD399" s="16" t="n">
        <x:f>K399-Z399</x:f>
        <x:v>1.4210854715202004e-14</x:v>
      </x:c>
      <x:c r="AE399" s="16" t="n">
        <x:f>IF(ISNUMBER(U399),E399*(U399-T399),"n.a.")</x:f>
        <x:v>5.7375000000000025</x:v>
      </x:c>
      <x:c r="AF399" s="12" t="n">
        <x:f>G399-SUM('PO detail'!$U$1678:$U$1678)</x:f>
        <x:v>0</x:v>
      </x:c>
      <x:c r="AG399" s="16" t="n">
        <x:f>IF(ISNUMBER(U399),0,Z399)</x:f>
        <x:v>0</x:v>
      </x:c>
      <x:c r="AH399" s="17" t="str">
        <x:f>IF(AND(A399="WIRE",ISNUMBER(N399)),H399-N399,"n.a.")</x:f>
        <x:v>n.a.</x:v>
      </x:c>
    </x:row>
    <x:row r="400" ht="22" customHeight="1">
      <x:c r="A400" s="2" t="str">
        <x:v>COIL</x:v>
      </x:c>
      <x:c r="B400" s="2" t="str">
        <x:v>30</x:v>
      </x:c>
      <x:c r="C400" s="2" t="str">
        <x:v>12CLR12-4</x:v>
      </x:c>
      <x:c r="D400" s="2" t="str">
        <x:v>**PAY ACH** PVC SPIRAL SUPPLY</x:v>
      </x:c>
      <x:c r="E400" s="7" t="n">
        <x:v>3100</x:v>
      </x:c>
      <x:c r="F400" s="7" t="n">
        <x:v>341.67</x:v>
      </x:c>
      <x:c r="G400" s="7" t="n">
        <x:v>0</x:v>
      </x:c>
      <x:c r="H400" s="8" t="n">
        <x:v>7.17</x:v>
      </x:c>
      <x:c r="I400" s="8" t="n">
        <x:v>6.36</x:v>
      </x:c>
      <x:c r="J400" s="2" t="n">
        <x:v>100</x:v>
      </x:c>
      <x:c r="K400" s="9" t="n">
        <x:v>222.27</x:v>
      </x:c>
      <x:c r="L400" s="8" t="n">
        <x:v>6.36</x:v>
      </x:c>
      <x:c r="M400" s="8"/>
      <x:c r="N400" s="8"/>
      <x:c r="O400" s="2" t="n">
        <x:v>1</x:v>
      </x:c>
      <x:c r="P400" s="10" t="n">
        <x:v>46143</x:v>
      </x:c>
      <x:c r="Q400" s="10" t="n">
        <x:v>45810</x:v>
      </x:c>
      <x:c r="R400" s="2" t="str">
        <x:v>Same-product valuation: per 100</x:v>
      </x:c>
      <x:c r="S400" s="2" t="str">
        <x:v>Chris PVC Coil priced product</x:v>
      </x:c>
      <x:c r="T400" s="15" t="n">
        <x:f>H400/J400</x:f>
        <x:v>0.0717</x:v>
      </x:c>
      <x:c r="U400" s="15" t="n">
        <x:f>IF(A400="WIRE",T400,IF(O400=1,I400*(1+IF(A400="POUC",Summary!$E$7,Summary!$K$7))/J400,"n.a."))</x:f>
        <x:v>0.07027800000000001</x:v>
      </x:c>
      <x:c r="V400" s="12" t="n">
        <x:f>SUM('PO detail'!$T$742:$T$743)</x:f>
        <x:v>3100</x:v>
      </x:c>
      <x:c r="W400" s="12" t="n">
        <x:f>SUMIFS('PO detail'!$T$742:$T$743,'PO detail'!$Q$742:$Q$743,"Baseline PO cost")</x:f>
        <x:v>3100</x:v>
      </x:c>
      <x:c r="X400" s="12" t="n">
        <x:f>SUMIFS('PO detail'!$T$742:$T$743,'PO detail'!$Q$742:$Q$743,"Higher PO cost")</x:f>
        <x:v>0</x:v>
      </x:c>
      <x:c r="Y400" s="12" t="n">
        <x:f>E400-W400-X400</x:f>
        <x:v>0</x:v>
      </x:c>
      <x:c r="Z400" s="16" t="n">
        <x:f>E400*T400</x:f>
        <x:v>222.27</x:v>
      </x:c>
      <x:c r="AA400" s="16" t="n">
        <x:f>W400*T400</x:f>
        <x:v>222.27</x:v>
      </x:c>
      <x:c r="AB400" s="16" t="n">
        <x:f>X400*T400</x:f>
        <x:v>0</x:v>
      </x:c>
      <x:c r="AC400" s="16" t="n">
        <x:f>Y400*T400</x:f>
        <x:v>0</x:v>
      </x:c>
      <x:c r="AD400" s="16" t="n">
        <x:f>K400-Z400</x:f>
        <x:v>0</x:v>
      </x:c>
      <x:c r="AE400" s="16" t="n">
        <x:f>IF(ISNUMBER(U400),E400*(U400-T400),"n.a.")</x:f>
        <x:v>-4.408199999999978</x:v>
      </x:c>
      <x:c r="AF400" s="12" t="n">
        <x:f>G400-SUM('PO detail'!$U$742:$U$743)</x:f>
        <x:v>0</x:v>
      </x:c>
      <x:c r="AG400" s="16" t="n">
        <x:f>IF(ISNUMBER(U400),0,Z400)</x:f>
        <x:v>0</x:v>
      </x:c>
      <x:c r="AH400" s="17" t="str">
        <x:f>IF(AND(A400="WIRE",ISNUMBER(N400)),H400-N400,"n.a.")</x:f>
        <x:v>n.a.</x:v>
      </x:c>
    </x:row>
    <x:row r="401" ht="22" customHeight="1">
      <x:c r="A401" s="2" t="str">
        <x:v>POUC</x:v>
      </x:c>
      <x:c r="B401" s="2" t="str">
        <x:v>10</x:v>
      </x:c>
      <x:c r="C401" s="2" t="str">
        <x:v>DRI5</x:v>
      </x:c>
      <x:c r="D401" s="2" t="str">
        <x:v>LAMITEK USA, INC.</x:v>
      </x:c>
      <x:c r="E401" s="7" t="n">
        <x:v>9500</x:v>
      </x:c>
      <x:c r="F401" s="7" t="n">
        <x:v>341.67</x:v>
      </x:c>
      <x:c r="G401" s="7" t="n">
        <x:v>0</x:v>
      </x:c>
      <x:c r="H401" s="8" t="n">
        <x:v>0.7</x:v>
      </x:c>
      <x:c r="I401" s="8" t="n">
        <x:v>0.47</x:v>
      </x:c>
      <x:c r="J401" s="2" t="n">
        <x:v>100</x:v>
      </x:c>
      <x:c r="K401" s="9" t="n">
        <x:v>66.5</x:v>
      </x:c>
      <x:c r="L401" s="8" t="n">
        <x:v>0.42</x:v>
      </x:c>
      <x:c r="M401" s="8" t="n">
        <x:v>0.47040000000000004</x:v>
      </x:c>
      <x:c r="N401" s="8"/>
      <x:c r="O401" s="2" t="n">
        <x:v>1</x:v>
      </x:c>
      <x:c r="P401" s="10" t="n">
        <x:v>45902</x:v>
      </x:c>
      <x:c r="Q401" s="10" t="n">
        <x:v>46148</x:v>
      </x:c>
      <x:c r="R401" s="2" t="str">
        <x:v>Same-product valuation: per 100</x:v>
      </x:c>
      <x:c r="S401" s="2" t="str">
        <x:v>Chris Lamitek Pouches priced product</x:v>
      </x:c>
      <x:c r="T401" s="15" t="n">
        <x:f>H401/J401</x:f>
        <x:v>0.006999999999999999</x:v>
      </x:c>
      <x:c r="U401" s="15" t="n">
        <x:f>IF(A401="WIRE",T401,IF(O401=1,I401*(1+IF(A401="POUC",Summary!$E$7,Summary!$K$7))/J401,"n.a."))</x:f>
        <x:v>0.007755</x:v>
      </x:c>
      <x:c r="V401" s="12" t="n">
        <x:f>SUM('PO detail'!$T$1463:$T$1463)</x:f>
        <x:v>9500</x:v>
      </x:c>
      <x:c r="W401" s="12" t="n">
        <x:f>SUMIFS('PO detail'!$T$1463:$T$1463,'PO detail'!$Q$1463:$Q$1463,"Baseline PO cost")</x:f>
        <x:v>9500</x:v>
      </x:c>
      <x:c r="X401" s="12" t="n">
        <x:f>SUMIFS('PO detail'!$T$1463:$T$1463,'PO detail'!$Q$1463:$Q$1463,"Higher PO cost")</x:f>
        <x:v>0</x:v>
      </x:c>
      <x:c r="Y401" s="12" t="n">
        <x:f>E401-W401-X401</x:f>
        <x:v>0</x:v>
      </x:c>
      <x:c r="Z401" s="16" t="n">
        <x:f>E401*T401</x:f>
        <x:v>66.5</x:v>
      </x:c>
      <x:c r="AA401" s="16" t="n">
        <x:f>W401*T401</x:f>
        <x:v>66.5</x:v>
      </x:c>
      <x:c r="AB401" s="16" t="n">
        <x:f>X401*T401</x:f>
        <x:v>0</x:v>
      </x:c>
      <x:c r="AC401" s="16" t="n">
        <x:f>Y401*T401</x:f>
        <x:v>0</x:v>
      </x:c>
      <x:c r="AD401" s="16" t="n">
        <x:f>K401-Z401</x:f>
        <x:v>0</x:v>
      </x:c>
      <x:c r="AE401" s="16" t="n">
        <x:f>IF(ISNUMBER(U401),E401*(U401-T401),"n.a.")</x:f>
        <x:v>7.172500000000005</x:v>
      </x:c>
      <x:c r="AF401" s="12" t="n">
        <x:f>G401-SUM('PO detail'!$U$1463:$U$1463)</x:f>
        <x:v>0</x:v>
      </x:c>
      <x:c r="AG401" s="16" t="n">
        <x:f>IF(ISNUMBER(U401),0,Z401)</x:f>
        <x:v>0</x:v>
      </x:c>
      <x:c r="AH401" s="17" t="str">
        <x:f>IF(AND(A401="WIRE",ISNUMBER(N401)),H401-N401,"n.a.")</x:f>
        <x:v>n.a.</x:v>
      </x:c>
    </x:row>
    <x:row r="402" ht="22" customHeight="1">
      <x:c r="A402" s="2" t="str">
        <x:v>POUC</x:v>
      </x:c>
      <x:c r="B402" s="2" t="str">
        <x:v>30</x:v>
      </x:c>
      <x:c r="C402" s="2" t="str">
        <x:v>MIL10</x:v>
      </x:c>
      <x:c r="D402" s="2" t="str">
        <x:v>LAMITEK USA, INC.</x:v>
      </x:c>
      <x:c r="E402" s="7" t="n">
        <x:v>11500</x:v>
      </x:c>
      <x:c r="F402" s="7" t="n">
        <x:v>333.33</x:v>
      </x:c>
      <x:c r="G402" s="7" t="n">
        <x:v>0</x:v>
      </x:c>
      <x:c r="H402" s="8" t="n">
        <x:v>1.59</x:v>
      </x:c>
      <x:c r="I402" s="8" t="n">
        <x:v>1.05</x:v>
      </x:c>
      <x:c r="J402" s="2" t="n">
        <x:v>100</x:v>
      </x:c>
      <x:c r="K402" s="9" t="n">
        <x:v>182.85</x:v>
      </x:c>
      <x:c r="L402" s="8" t="n">
        <x:v>0.94</x:v>
      </x:c>
      <x:c r="M402" s="8" t="n">
        <x:v>1.0528</x:v>
      </x:c>
      <x:c r="N402" s="8"/>
      <x:c r="O402" s="2" t="n">
        <x:v>1</x:v>
      </x:c>
      <x:c r="P402" s="10" t="n">
        <x:v>45902</x:v>
      </x:c>
      <x:c r="Q402" s="10" t="n">
        <x:v>46148</x:v>
      </x:c>
      <x:c r="R402" s="2" t="str">
        <x:v>Same-product valuation: per 100</x:v>
      </x:c>
      <x:c r="S402" s="2" t="str">
        <x:v>Chris Lamitek Pouches priced product</x:v>
      </x:c>
      <x:c r="T402" s="15" t="n">
        <x:f>H402/J402</x:f>
        <x:v>0.0159</x:v>
      </x:c>
      <x:c r="U402" s="15" t="n">
        <x:f>IF(A402="WIRE",T402,IF(O402=1,I402*(1+IF(A402="POUC",Summary!$E$7,Summary!$K$7))/J402,"n.a."))</x:f>
        <x:v>0.017325</x:v>
      </x:c>
      <x:c r="V402" s="12" t="n">
        <x:f>0</x:f>
        <x:v>0</x:v>
      </x:c>
      <x:c r="W402" s="12" t="n">
        <x:f>0</x:f>
        <x:v>0</x:v>
      </x:c>
      <x:c r="X402" s="12" t="n">
        <x:f>0</x:f>
        <x:v>0</x:v>
      </x:c>
      <x:c r="Y402" s="12" t="n">
        <x:f>E402-W402-X402</x:f>
        <x:v>11500</x:v>
      </x:c>
      <x:c r="Z402" s="16" t="n">
        <x:f>E402*T402</x:f>
        <x:v>182.85000000000002</x:v>
      </x:c>
      <x:c r="AA402" s="16" t="n">
        <x:f>W402*T402</x:f>
        <x:v>0</x:v>
      </x:c>
      <x:c r="AB402" s="16" t="n">
        <x:f>X402*T402</x:f>
        <x:v>0</x:v>
      </x:c>
      <x:c r="AC402" s="16" t="n">
        <x:f>Y402*T402</x:f>
        <x:v>182.85000000000002</x:v>
      </x:c>
      <x:c r="AD402" s="16" t="n">
        <x:f>K402-Z402</x:f>
        <x:v>-2.842170943040401e-14</x:v>
      </x:c>
      <x:c r="AE402" s="16" t="n">
        <x:f>IF(ISNUMBER(U402),E402*(U402-T402),"n.a.")</x:f>
        <x:v>16.387499999999992</x:v>
      </x:c>
      <x:c r="AF402" s="12" t="n">
        <x:f>G402-0</x:f>
        <x:v>0</x:v>
      </x:c>
      <x:c r="AG402" s="16" t="n">
        <x:f>IF(ISNUMBER(U402),0,Z402)</x:f>
        <x:v>0</x:v>
      </x:c>
      <x:c r="AH402" s="17" t="str">
        <x:f>IF(AND(A402="WIRE",ISNUMBER(N402)),H402-N402,"n.a.")</x:f>
        <x:v>n.a.</x:v>
      </x:c>
    </x:row>
    <x:row r="403" ht="22" customHeight="1">
      <x:c r="A403" s="2" t="str">
        <x:v>WIRE</x:v>
      </x:c>
      <x:c r="B403" s="2" t="str">
        <x:v>30</x:v>
      </x:c>
      <x:c r="C403" s="2" t="str">
        <x:v>DL014GOLD</x:v>
      </x:c>
      <x:c r="D403" s="2" t="str">
        <x:v>Botac Industrial Limited</x:v>
      </x:c>
      <x:c r="E403" s="7" t="n">
        <x:v>0</x:v>
      </x:c>
      <x:c r="F403" s="7" t="n">
        <x:v>333.33</x:v>
      </x:c>
      <x:c r="G403" s="7" t="n">
        <x:v>1000</x:v>
      </x:c>
      <x:c r="H403" s="8" t="n">
        <x:v>3.63</x:v>
      </x:c>
      <x:c r="I403" s="8" t="n">
        <x:v>2.1</x:v>
      </x:c>
      <x:c r="J403" s="2" t="n">
        <x:v>100</x:v>
      </x:c>
      <x:c r="K403" s="9" t="n">
        <x:v>0</x:v>
      </x:c>
      <x:c r="L403" s="8" t="n">
        <x:v>2.1</x:v>
      </x:c>
      <x:c r="M403" s="8"/>
      <x:c r="N403" s="8" t="n">
        <x:v>3.63</x:v>
      </x:c>
      <x:c r="O403" s="2" t="n">
        <x:v>1</x:v>
      </x:c>
      <x:c r="P403" s="10" t="n">
        <x:v>46237</x:v>
      </x:c>
      <x:c r="Q403" s="10" t="n">
        <x:v>45881</x:v>
      </x:c>
      <x:c r="R403" s="2" t="str">
        <x:v>Same-product valuation: per 100</x:v>
      </x:c>
      <x:c r="S403" s="2" t="str">
        <x:v>Hold current standard; Chris blended standards already applied</x:v>
      </x:c>
      <x:c r="T403" s="15" t="n">
        <x:f>H403/J403</x:f>
        <x:v>0.0363</x:v>
      </x:c>
      <x:c r="U403" s="15" t="n">
        <x:f>IF(A403="WIRE",T403,IF(O403=1,I403*(1+IF(A403="POUC",Summary!$E$7,Summary!$K$7))/J403,"n.a."))</x:f>
        <x:v>0.0363</x:v>
      </x:c>
      <x:c r="V403" s="12" t="n">
        <x:f>0</x:f>
        <x:v>0</x:v>
      </x:c>
      <x:c r="W403" s="12" t="n">
        <x:f>0</x:f>
        <x:v>0</x:v>
      </x:c>
      <x:c r="X403" s="12" t="n">
        <x:f>0</x:f>
        <x:v>0</x:v>
      </x:c>
      <x:c r="Y403" s="12" t="n">
        <x:f>E403-W403-X403</x:f>
        <x:v>0</x:v>
      </x:c>
      <x:c r="Z403" s="16" t="n">
        <x:f>E403*T403</x:f>
        <x:v>0</x:v>
      </x:c>
      <x:c r="AA403" s="16" t="n">
        <x:f>W403*T403</x:f>
        <x:v>0</x:v>
      </x:c>
      <x:c r="AB403" s="16" t="n">
        <x:f>X403*T403</x:f>
        <x:v>0</x:v>
      </x:c>
      <x:c r="AC403" s="16" t="n">
        <x:f>Y403*T403</x:f>
        <x:v>0</x:v>
      </x:c>
      <x:c r="AD403" s="16" t="n">
        <x:f>K403-Z403</x:f>
        <x:v>0</x:v>
      </x:c>
      <x:c r="AE403" s="16" t="n">
        <x:f>IF(ISNUMBER(U403),E403*(U403-T403),"n.a.")</x:f>
        <x:v>0</x:v>
      </x:c>
      <x:c r="AF403" s="12" t="n">
        <x:f>G403-0</x:f>
        <x:v>1000</x:v>
      </x:c>
      <x:c r="AG403" s="16" t="n">
        <x:f>IF(ISNUMBER(U403),0,Z403)</x:f>
        <x:v>0</x:v>
      </x:c>
      <x:c r="AH403" s="17" t="n">
        <x:f>IF(AND(A403="WIRE",ISNUMBER(N403)),H403-N403,"n.a.")</x:f>
        <x:v>0</x:v>
      </x:c>
    </x:row>
    <x:row r="404" ht="22" customHeight="1">
      <x:c r="A404" s="2" t="str">
        <x:v>WIRE</x:v>
      </x:c>
      <x:c r="B404" s="2" t="str">
        <x:v>30</x:v>
      </x:c>
      <x:c r="C404" s="2" t="str">
        <x:v>DL038GOLD</x:v>
      </x:c>
      <x:c r="D404" s="2" t="str">
        <x:v>Botac Industrial Limited</x:v>
      </x:c>
      <x:c r="E404" s="7" t="n">
        <x:v>500</x:v>
      </x:c>
      <x:c r="F404" s="7" t="n">
        <x:v>333.33</x:v>
      </x:c>
      <x:c r="G404" s="7" t="n">
        <x:v>1000</x:v>
      </x:c>
      <x:c r="H404" s="8" t="n">
        <x:v>5.63</x:v>
      </x:c>
      <x:c r="I404" s="8" t="n">
        <x:v>3.27</x:v>
      </x:c>
      <x:c r="J404" s="2" t="n">
        <x:v>100</x:v>
      </x:c>
      <x:c r="K404" s="9" t="n">
        <x:v>28.150000000000002</x:v>
      </x:c>
      <x:c r="L404" s="8" t="n">
        <x:v>3.27</x:v>
      </x:c>
      <x:c r="M404" s="8"/>
      <x:c r="N404" s="8" t="n">
        <x:v>5.63</x:v>
      </x:c>
      <x:c r="O404" s="2" t="n">
        <x:v>1</x:v>
      </x:c>
      <x:c r="P404" s="10" t="n">
        <x:v>46237</x:v>
      </x:c>
      <x:c r="Q404" s="10" t="n">
        <x:v>45881</x:v>
      </x:c>
      <x:c r="R404" s="2" t="str">
        <x:v>Same-product valuation: per 100</x:v>
      </x:c>
      <x:c r="S404" s="2" t="str">
        <x:v>Hold current standard; Chris blended standards already applied</x:v>
      </x:c>
      <x:c r="T404" s="15" t="n">
        <x:f>H404/J404</x:f>
        <x:v>0.056299999999999996</x:v>
      </x:c>
      <x:c r="U404" s="15" t="n">
        <x:f>IF(A404="WIRE",T404,IF(O404=1,I404*(1+IF(A404="POUC",Summary!$E$7,Summary!$K$7))/J404,"n.a."))</x:f>
        <x:v>0.056299999999999996</x:v>
      </x:c>
      <x:c r="V404" s="12" t="n">
        <x:f>0</x:f>
        <x:v>0</x:v>
      </x:c>
      <x:c r="W404" s="12" t="n">
        <x:f>0</x:f>
        <x:v>0</x:v>
      </x:c>
      <x:c r="X404" s="12" t="n">
        <x:f>0</x:f>
        <x:v>0</x:v>
      </x:c>
      <x:c r="Y404" s="12" t="n">
        <x:f>E404-W404-X404</x:f>
        <x:v>500</x:v>
      </x:c>
      <x:c r="Z404" s="16" t="n">
        <x:f>E404*T404</x:f>
        <x:v>28.15</x:v>
      </x:c>
      <x:c r="AA404" s="16" t="n">
        <x:f>W404*T404</x:f>
        <x:v>0</x:v>
      </x:c>
      <x:c r="AB404" s="16" t="n">
        <x:f>X404*T404</x:f>
        <x:v>0</x:v>
      </x:c>
      <x:c r="AC404" s="16" t="n">
        <x:f>Y404*T404</x:f>
        <x:v>28.15</x:v>
      </x:c>
      <x:c r="AD404" s="16" t="n">
        <x:f>K404-Z404</x:f>
        <x:v>3.552713678800501e-15</x:v>
      </x:c>
      <x:c r="AE404" s="16" t="n">
        <x:f>IF(ISNUMBER(U404),E404*(U404-T404),"n.a.")</x:f>
        <x:v>0</x:v>
      </x:c>
      <x:c r="AF404" s="12" t="n">
        <x:f>G404-0</x:f>
        <x:v>1000</x:v>
      </x:c>
      <x:c r="AG404" s="16" t="n">
        <x:f>IF(ISNUMBER(U404),0,Z404)</x:f>
        <x:v>0</x:v>
      </x:c>
      <x:c r="AH404" s="17" t="n">
        <x:f>IF(AND(A404="WIRE",ISNUMBER(N404)),H404-N404,"n.a.")</x:f>
        <x:v>0</x:v>
      </x:c>
    </x:row>
    <x:row r="405" ht="22" customHeight="1">
      <x:c r="A405" s="2" t="str">
        <x:v>WIRE</x:v>
      </x:c>
      <x:c r="B405" s="2" t="str">
        <x:v>10</x:v>
      </x:c>
      <x:c r="C405" s="2" t="str">
        <x:v>DL001SIL</x:v>
      </x:c>
      <x:c r="D405" s="2" t="str">
        <x:v>Botac Industrial Limited</x:v>
      </x:c>
      <x:c r="E405" s="7" t="n">
        <x:v>1050</x:v>
      </x:c>
      <x:c r="F405" s="7" t="n">
        <x:v>329.16</x:v>
      </x:c>
      <x:c r="G405" s="7" t="n">
        <x:v>4000</x:v>
      </x:c>
      <x:c r="H405" s="8" t="n">
        <x:v>19.14</x:v>
      </x:c>
      <x:c r="I405" s="8" t="n">
        <x:v>11.08</x:v>
      </x:c>
      <x:c r="J405" s="2" t="n">
        <x:v>100</x:v>
      </x:c>
      <x:c r="K405" s="9" t="n">
        <x:v>200.97</x:v>
      </x:c>
      <x:c r="L405" s="8" t="n">
        <x:v>11.08</x:v>
      </x:c>
      <x:c r="M405" s="8"/>
      <x:c r="N405" s="8" t="n">
        <x:v>19.14</x:v>
      </x:c>
      <x:c r="O405" s="2" t="n">
        <x:v>1</x:v>
      </x:c>
      <x:c r="P405" s="10" t="n">
        <x:v>46237</x:v>
      </x:c>
      <x:c r="Q405" s="10" t="n">
        <x:v>44774</x:v>
      </x:c>
      <x:c r="R405" s="2" t="str">
        <x:v>Same-product valuation: per 100</x:v>
      </x:c>
      <x:c r="S405" s="2" t="str">
        <x:v>Hold current standard; Chris blended standards already applied</x:v>
      </x:c>
      <x:c r="T405" s="15" t="n">
        <x:f>H405/J405</x:f>
        <x:v>0.19140000000000001</x:v>
      </x:c>
      <x:c r="U405" s="15" t="n">
        <x:f>IF(A405="WIRE",T405,IF(O405=1,I405*(1+IF(A405="POUC",Summary!$E$7,Summary!$K$7))/J405,"n.a."))</x:f>
        <x:v>0.19140000000000001</x:v>
      </x:c>
      <x:c r="V405" s="12" t="n">
        <x:f>SUM('PO detail'!$T$1871:$T$1872)</x:f>
        <x:v>1050</x:v>
      </x:c>
      <x:c r="W405" s="12" t="n">
        <x:f>SUMIFS('PO detail'!$T$1871:$T$1872,'PO detail'!$Q$1871:$Q$1872,"Baseline PO cost")</x:f>
        <x:v>1050</x:v>
      </x:c>
      <x:c r="X405" s="12" t="n">
        <x:f>SUMIFS('PO detail'!$T$1871:$T$1872,'PO detail'!$Q$1871:$Q$1872,"Higher PO cost")</x:f>
        <x:v>0</x:v>
      </x:c>
      <x:c r="Y405" s="12" t="n">
        <x:f>E405-W405-X405</x:f>
        <x:v>0</x:v>
      </x:c>
      <x:c r="Z405" s="16" t="n">
        <x:f>E405*T405</x:f>
        <x:v>200.97000000000003</x:v>
      </x:c>
      <x:c r="AA405" s="16" t="n">
        <x:f>W405*T405</x:f>
        <x:v>200.97000000000003</x:v>
      </x:c>
      <x:c r="AB405" s="16" t="n">
        <x:f>X405*T405</x:f>
        <x:v>0</x:v>
      </x:c>
      <x:c r="AC405" s="16" t="n">
        <x:f>Y405*T405</x:f>
        <x:v>0</x:v>
      </x:c>
      <x:c r="AD405" s="16" t="n">
        <x:f>K405-Z405</x:f>
        <x:v>-2.842170943040401e-14</x:v>
      </x:c>
      <x:c r="AE405" s="16" t="n">
        <x:f>IF(ISNUMBER(U405),E405*(U405-T405),"n.a.")</x:f>
        <x:v>0</x:v>
      </x:c>
      <x:c r="AF405" s="12" t="n">
        <x:f>G405-SUM('PO detail'!$U$1871:$U$1872)</x:f>
        <x:v>0</x:v>
      </x:c>
      <x:c r="AG405" s="16" t="n">
        <x:f>IF(ISNUMBER(U405),0,Z405)</x:f>
        <x:v>0</x:v>
      </x:c>
      <x:c r="AH405" s="17" t="n">
        <x:f>IF(AND(A405="WIRE",ISNUMBER(N405)),H405-N405,"n.a.")</x:f>
        <x:v>0</x:v>
      </x:c>
    </x:row>
    <x:row r="406" ht="22" customHeight="1">
      <x:c r="A406" s="2" t="str">
        <x:v>COIL</x:v>
      </x:c>
      <x:c r="B406" s="2" t="str">
        <x:v>30</x:v>
      </x:c>
      <x:c r="C406" s="2" t="str">
        <x:v>6NAV12-4</x:v>
      </x:c>
      <x:c r="D406" s="2" t="str">
        <x:v>**PAY ACH** PVC SPIRAL SUPPLY</x:v>
      </x:c>
      <x:c r="E406" s="7" t="n">
        <x:v>2500</x:v>
      </x:c>
      <x:c r="F406" s="7" t="n">
        <x:v>325</x:v>
      </x:c>
      <x:c r="G406" s="7" t="n">
        <x:v>0</x:v>
      </x:c>
      <x:c r="H406" s="8" t="n">
        <x:v>3.65</x:v>
      </x:c>
      <x:c r="I406" s="8" t="n">
        <x:v>3.23</x:v>
      </x:c>
      <x:c r="J406" s="2" t="n">
        <x:v>100</x:v>
      </x:c>
      <x:c r="K406" s="9" t="n">
        <x:v>91.25</x:v>
      </x:c>
      <x:c r="L406" s="8" t="n">
        <x:v>3.23</x:v>
      </x:c>
      <x:c r="M406" s="8"/>
      <x:c r="N406" s="8"/>
      <x:c r="O406" s="2" t="n">
        <x:v>1</x:v>
      </x:c>
      <x:c r="P406" s="10" t="n">
        <x:v>46143</x:v>
      </x:c>
      <x:c r="Q406" s="10" t="n">
        <x:v>45810</x:v>
      </x:c>
      <x:c r="R406" s="2" t="str">
        <x:v>Same-product valuation: per 100</x:v>
      </x:c>
      <x:c r="S406" s="2" t="str">
        <x:v>Chris PVC Coil priced product</x:v>
      </x:c>
      <x:c r="T406" s="15" t="n">
        <x:f>H406/J406</x:f>
        <x:v>0.0365</x:v>
      </x:c>
      <x:c r="U406" s="15" t="n">
        <x:f>IF(A406="WIRE",T406,IF(O406=1,I406*(1+IF(A406="POUC",Summary!$E$7,Summary!$K$7))/J406,"n.a."))</x:f>
        <x:v>0.0356915</x:v>
      </x:c>
      <x:c r="V406" s="12" t="n">
        <x:f>SUM('PO detail'!$T$940:$T$941)</x:f>
        <x:v>2500</x:v>
      </x:c>
      <x:c r="W406" s="12" t="n">
        <x:f>SUMIFS('PO detail'!$T$940:$T$941,'PO detail'!$Q$940:$Q$941,"Baseline PO cost")</x:f>
        <x:v>2500</x:v>
      </x:c>
      <x:c r="X406" s="12" t="n">
        <x:f>SUMIFS('PO detail'!$T$940:$T$941,'PO detail'!$Q$940:$Q$941,"Higher PO cost")</x:f>
        <x:v>0</x:v>
      </x:c>
      <x:c r="Y406" s="12" t="n">
        <x:f>E406-W406-X406</x:f>
        <x:v>0</x:v>
      </x:c>
      <x:c r="Z406" s="16" t="n">
        <x:f>E406*T406</x:f>
        <x:v>91.25</x:v>
      </x:c>
      <x:c r="AA406" s="16" t="n">
        <x:f>W406*T406</x:f>
        <x:v>91.25</x:v>
      </x:c>
      <x:c r="AB406" s="16" t="n">
        <x:f>X406*T406</x:f>
        <x:v>0</x:v>
      </x:c>
      <x:c r="AC406" s="16" t="n">
        <x:f>Y406*T406</x:f>
        <x:v>0</x:v>
      </x:c>
      <x:c r="AD406" s="16" t="n">
        <x:f>K406-Z406</x:f>
        <x:v>0</x:v>
      </x:c>
      <x:c r="AE406" s="16" t="n">
        <x:f>IF(ISNUMBER(U406),E406*(U406-T406),"n.a.")</x:f>
        <x:v>-2.0212499999999918</x:v>
      </x:c>
      <x:c r="AF406" s="12" t="n">
        <x:f>G406-SUM('PO detail'!$U$940:$U$941)</x:f>
        <x:v>0</x:v>
      </x:c>
      <x:c r="AG406" s="16" t="n">
        <x:f>IF(ISNUMBER(U406),0,Z406)</x:f>
        <x:v>0</x:v>
      </x:c>
      <x:c r="AH406" s="17" t="str">
        <x:f>IF(AND(A406="WIRE",ISNUMBER(N406)),H406-N406,"n.a.")</x:f>
        <x:v>n.a.</x:v>
      </x:c>
    </x:row>
    <x:row r="407" ht="22" customHeight="1">
      <x:c r="A407" s="2" t="str">
        <x:v>COIL</x:v>
      </x:c>
      <x:c r="B407" s="2" t="str">
        <x:v>60</x:v>
      </x:c>
      <x:c r="C407" s="2" t="str">
        <x:v>9BLK36-4</x:v>
      </x:c>
      <x:c r="D407" s="2" t="str">
        <x:v>**PAY ACH** PVC SPIRAL SUPPLY</x:v>
      </x:c>
      <x:c r="E407" s="7" t="n">
        <x:v>1700</x:v>
      </x:c>
      <x:c r="F407" s="7" t="n">
        <x:v>325</x:v>
      </x:c>
      <x:c r="G407" s="7" t="n">
        <x:v>0</x:v>
      </x:c>
      <x:c r="H407" s="8" t="n">
        <x:v>13.44</x:v>
      </x:c>
      <x:c r="I407" s="8" t="n">
        <x:v>11.92</x:v>
      </x:c>
      <x:c r="J407" s="2" t="n">
        <x:v>100</x:v>
      </x:c>
      <x:c r="K407" s="9" t="n">
        <x:v>228.48000000000002</x:v>
      </x:c>
      <x:c r="L407" s="8" t="n">
        <x:v>11.92</x:v>
      </x:c>
      <x:c r="M407" s="8"/>
      <x:c r="N407" s="8"/>
      <x:c r="O407" s="2" t="n">
        <x:v>1</x:v>
      </x:c>
      <x:c r="P407" s="10" t="n">
        <x:v>46143</x:v>
      </x:c>
      <x:c r="Q407" s="10" t="n">
        <x:v>45810</x:v>
      </x:c>
      <x:c r="R407" s="2" t="str">
        <x:v>Same-product valuation: per 100</x:v>
      </x:c>
      <x:c r="S407" s="2" t="str">
        <x:v>Chris PVC Coil priced product</x:v>
      </x:c>
      <x:c r="T407" s="15" t="n">
        <x:f>H407/J407</x:f>
        <x:v>0.1344</x:v>
      </x:c>
      <x:c r="U407" s="15" t="n">
        <x:f>IF(A407="WIRE",T407,IF(O407=1,I407*(1+IF(A407="POUC",Summary!$E$7,Summary!$K$7))/J407,"n.a."))</x:f>
        <x:v>0.131716</x:v>
      </x:c>
      <x:c r="V407" s="12" t="n">
        <x:f>SUM('PO detail'!$T$1444:$T$1446)</x:f>
        <x:v>1700</x:v>
      </x:c>
      <x:c r="W407" s="12" t="n">
        <x:f>SUMIFS('PO detail'!$T$1444:$T$1446,'PO detail'!$Q$1444:$Q$1446,"Baseline PO cost")</x:f>
        <x:v>1700</x:v>
      </x:c>
      <x:c r="X407" s="12" t="n">
        <x:f>SUMIFS('PO detail'!$T$1444:$T$1446,'PO detail'!$Q$1444:$Q$1446,"Higher PO cost")</x:f>
        <x:v>0</x:v>
      </x:c>
      <x:c r="Y407" s="12" t="n">
        <x:f>E407-W407-X407</x:f>
        <x:v>0</x:v>
      </x:c>
      <x:c r="Z407" s="16" t="n">
        <x:f>E407*T407</x:f>
        <x:v>228.48</x:v>
      </x:c>
      <x:c r="AA407" s="16" t="n">
        <x:f>W407*T407</x:f>
        <x:v>228.48</x:v>
      </x:c>
      <x:c r="AB407" s="16" t="n">
        <x:f>X407*T407</x:f>
        <x:v>0</x:v>
      </x:c>
      <x:c r="AC407" s="16" t="n">
        <x:f>Y407*T407</x:f>
        <x:v>0</x:v>
      </x:c>
      <x:c r="AD407" s="16" t="n">
        <x:f>K407-Z407</x:f>
        <x:v>2.842170943040401e-14</x:v>
      </x:c>
      <x:c r="AE407" s="16" t="n">
        <x:f>IF(ISNUMBER(U407),E407*(U407-T407),"n.a.")</x:f>
        <x:v>-4.562799999999986</x:v>
      </x:c>
      <x:c r="AF407" s="12" t="n">
        <x:f>G407-SUM('PO detail'!$U$1444:$U$1446)</x:f>
        <x:v>0</x:v>
      </x:c>
      <x:c r="AG407" s="16" t="n">
        <x:f>IF(ISNUMBER(U407),0,Z407)</x:f>
        <x:v>0</x:v>
      </x:c>
      <x:c r="AH407" s="17" t="str">
        <x:f>IF(AND(A407="WIRE",ISNUMBER(N407)),H407-N407,"n.a.")</x:f>
        <x:v>n.a.</x:v>
      </x:c>
    </x:row>
    <x:row r="408" ht="22" customHeight="1">
      <x:c r="A408" s="2" t="str">
        <x:v>COIL</x:v>
      </x:c>
      <x:c r="B408" s="2" t="str">
        <x:v>10</x:v>
      </x:c>
      <x:c r="C408" s="2" t="str">
        <x:v>20CLR12-4</x:v>
      </x:c>
      <x:c r="D408" s="2" t="str">
        <x:v>**PAY ACH** PVC SPIRAL SUPPLY</x:v>
      </x:c>
      <x:c r="E408" s="7" t="n">
        <x:v>1400</x:v>
      </x:c>
      <x:c r="F408" s="7" t="n">
        <x:v>316.67</x:v>
      </x:c>
      <x:c r="G408" s="7" t="n">
        <x:v>0</x:v>
      </x:c>
      <x:c r="H408" s="8" t="n">
        <x:v>15.67</x:v>
      </x:c>
      <x:c r="I408" s="8" t="n">
        <x:v>13.89</x:v>
      </x:c>
      <x:c r="J408" s="2" t="n">
        <x:v>100</x:v>
      </x:c>
      <x:c r="K408" s="9" t="n">
        <x:v>219.38</x:v>
      </x:c>
      <x:c r="L408" s="8" t="n">
        <x:v>13.89</x:v>
      </x:c>
      <x:c r="M408" s="8"/>
      <x:c r="N408" s="8"/>
      <x:c r="O408" s="2" t="n">
        <x:v>1</x:v>
      </x:c>
      <x:c r="P408" s="10" t="n">
        <x:v>46143</x:v>
      </x:c>
      <x:c r="Q408" s="10" t="n">
        <x:v>45810</x:v>
      </x:c>
      <x:c r="R408" s="2" t="str">
        <x:v>Same-product valuation: per 100</x:v>
      </x:c>
      <x:c r="S408" s="2" t="str">
        <x:v>Chris PVC Coil priced product</x:v>
      </x:c>
      <x:c r="T408" s="15" t="n">
        <x:f>H408/J408</x:f>
        <x:v>0.1567</x:v>
      </x:c>
      <x:c r="U408" s="15" t="n">
        <x:f>IF(A408="WIRE",T408,IF(O408=1,I408*(1+IF(A408="POUC",Summary!$E$7,Summary!$K$7))/J408,"n.a."))</x:f>
        <x:v>0.1534845</x:v>
      </x:c>
      <x:c r="V408" s="12" t="n">
        <x:f>SUM('PO detail'!$T$293:$T$294)</x:f>
        <x:v>1400</x:v>
      </x:c>
      <x:c r="W408" s="12" t="n">
        <x:f>SUMIFS('PO detail'!$T$293:$T$294,'PO detail'!$Q$293:$Q$294,"Baseline PO cost")</x:f>
        <x:v>1400</x:v>
      </x:c>
      <x:c r="X408" s="12" t="n">
        <x:f>SUMIFS('PO detail'!$T$293:$T$294,'PO detail'!$Q$293:$Q$294,"Higher PO cost")</x:f>
        <x:v>0</x:v>
      </x:c>
      <x:c r="Y408" s="12" t="n">
        <x:f>E408-W408-X408</x:f>
        <x:v>0</x:v>
      </x:c>
      <x:c r="Z408" s="16" t="n">
        <x:f>E408*T408</x:f>
        <x:v>219.38</x:v>
      </x:c>
      <x:c r="AA408" s="16" t="n">
        <x:f>W408*T408</x:f>
        <x:v>219.38</x:v>
      </x:c>
      <x:c r="AB408" s="16" t="n">
        <x:f>X408*T408</x:f>
        <x:v>0</x:v>
      </x:c>
      <x:c r="AC408" s="16" t="n">
        <x:f>Y408*T408</x:f>
        <x:v>0</x:v>
      </x:c>
      <x:c r="AD408" s="16" t="n">
        <x:f>K408-Z408</x:f>
        <x:v>0</x:v>
      </x:c>
      <x:c r="AE408" s="16" t="n">
        <x:f>IF(ISNUMBER(U408),E408*(U408-T408),"n.a.")</x:f>
        <x:v>-4.501700000000014</x:v>
      </x:c>
      <x:c r="AF408" s="12" t="n">
        <x:f>G408-SUM('PO detail'!$U$293:$U$294)</x:f>
        <x:v>0</x:v>
      </x:c>
      <x:c r="AG408" s="16" t="n">
        <x:f>IF(ISNUMBER(U408),0,Z408)</x:f>
        <x:v>0</x:v>
      </x:c>
      <x:c r="AH408" s="17" t="str">
        <x:f>IF(AND(A408="WIRE",ISNUMBER(N408)),H408-N408,"n.a.")</x:f>
        <x:v>n.a.</x:v>
      </x:c>
    </x:row>
    <x:row r="409" ht="22" customHeight="1">
      <x:c r="A409" s="2" t="str">
        <x:v>COIL</x:v>
      </x:c>
      <x:c r="B409" s="2" t="str">
        <x:v>10</x:v>
      </x:c>
      <x:c r="C409" s="2" t="str">
        <x:v>25BLK36-4</x:v>
      </x:c>
      <x:c r="D409" s="2" t="str">
        <x:v>**PAY ACH** PVC SPIRAL SUPPLY</x:v>
      </x:c>
      <x:c r="E409" s="7" t="n">
        <x:v>2000</x:v>
      </x:c>
      <x:c r="F409" s="7" t="n">
        <x:v>316.67</x:v>
      </x:c>
      <x:c r="G409" s="7" t="n">
        <x:v>0</x:v>
      </x:c>
      <x:c r="H409" s="8" t="n">
        <x:v>49.01</x:v>
      </x:c>
      <x:c r="I409" s="8" t="n">
        <x:v>43.45</x:v>
      </x:c>
      <x:c r="J409" s="2" t="n">
        <x:v>100</x:v>
      </x:c>
      <x:c r="K409" s="9" t="n">
        <x:v>980.2</x:v>
      </x:c>
      <x:c r="L409" s="8" t="n">
        <x:v>43.45</x:v>
      </x:c>
      <x:c r="M409" s="8"/>
      <x:c r="N409" s="8"/>
      <x:c r="O409" s="2" t="n">
        <x:v>1</x:v>
      </x:c>
      <x:c r="P409" s="10" t="n">
        <x:v>46143</x:v>
      </x:c>
      <x:c r="Q409" s="10" t="n">
        <x:v>45810</x:v>
      </x:c>
      <x:c r="R409" s="2" t="str">
        <x:v>Same-product valuation: per 100</x:v>
      </x:c>
      <x:c r="S409" s="2" t="str">
        <x:v>Chris PVC Coil priced product</x:v>
      </x:c>
      <x:c r="T409" s="15" t="n">
        <x:f>H409/J409</x:f>
        <x:v>0.4901</x:v>
      </x:c>
      <x:c r="U409" s="15" t="n">
        <x:f>IF(A409="WIRE",T409,IF(O409=1,I409*(1+IF(A409="POUC",Summary!$E$7,Summary!$K$7))/J409,"n.a."))</x:f>
        <x:v>0.4801225</x:v>
      </x:c>
      <x:c r="V409" s="12" t="n">
        <x:f>SUM('PO detail'!$T$343:$T$347)</x:f>
        <x:v>2000</x:v>
      </x:c>
      <x:c r="W409" s="12" t="n">
        <x:f>SUMIFS('PO detail'!$T$343:$T$347,'PO detail'!$Q$343:$Q$347,"Baseline PO cost")</x:f>
        <x:v>2000</x:v>
      </x:c>
      <x:c r="X409" s="12" t="n">
        <x:f>SUMIFS('PO detail'!$T$343:$T$347,'PO detail'!$Q$343:$Q$347,"Higher PO cost")</x:f>
        <x:v>0</x:v>
      </x:c>
      <x:c r="Y409" s="12" t="n">
        <x:f>E409-W409-X409</x:f>
        <x:v>0</x:v>
      </x:c>
      <x:c r="Z409" s="16" t="n">
        <x:f>E409*T409</x:f>
        <x:v>980.1999999999999</x:v>
      </x:c>
      <x:c r="AA409" s="16" t="n">
        <x:f>W409*T409</x:f>
        <x:v>980.1999999999999</x:v>
      </x:c>
      <x:c r="AB409" s="16" t="n">
        <x:f>X409*T409</x:f>
        <x:v>0</x:v>
      </x:c>
      <x:c r="AC409" s="16" t="n">
        <x:f>Y409*T409</x:f>
        <x:v>0</x:v>
      </x:c>
      <x:c r="AD409" s="16" t="n">
        <x:f>K409-Z409</x:f>
        <x:v>1.1368683772161603e-13</x:v>
      </x:c>
      <x:c r="AE409" s="16" t="n">
        <x:f>IF(ISNUMBER(U409),E409*(U409-T409),"n.a.")</x:f>
        <x:v>-19.954999999999945</x:v>
      </x:c>
      <x:c r="AF409" s="12" t="n">
        <x:f>G409-SUM('PO detail'!$U$343:$U$347)</x:f>
        <x:v>0</x:v>
      </x:c>
      <x:c r="AG409" s="16" t="n">
        <x:f>IF(ISNUMBER(U409),0,Z409)</x:f>
        <x:v>0</x:v>
      </x:c>
      <x:c r="AH409" s="17" t="str">
        <x:f>IF(AND(A409="WIRE",ISNUMBER(N409)),H409-N409,"n.a.")</x:f>
        <x:v>n.a.</x:v>
      </x:c>
    </x:row>
    <x:row r="410" ht="22" customHeight="1">
      <x:c r="A410" s="2" t="str">
        <x:v>WIRE</x:v>
      </x:c>
      <x:c r="B410" s="2" t="str">
        <x:v>30</x:v>
      </x:c>
      <x:c r="C410" s="2" t="str">
        <x:v>DL058GOLD</x:v>
      </x:c>
      <x:c r="D410" s="2" t="str">
        <x:v>Botac Industrial Limited</x:v>
      </x:c>
      <x:c r="E410" s="7" t="n">
        <x:v>650</x:v>
      </x:c>
      <x:c r="F410" s="7" t="n">
        <x:v>316.67</x:v>
      </x:c>
      <x:c r="G410" s="7" t="n">
        <x:v>1000</x:v>
      </x:c>
      <x:c r="H410" s="8" t="n">
        <x:v>10.82</x:v>
      </x:c>
      <x:c r="I410" s="8" t="n">
        <x:v>6.28</x:v>
      </x:c>
      <x:c r="J410" s="2" t="n">
        <x:v>100</x:v>
      </x:c>
      <x:c r="K410" s="9" t="n">
        <x:v>70.33</x:v>
      </x:c>
      <x:c r="L410" s="8" t="n">
        <x:v>6.28</x:v>
      </x:c>
      <x:c r="M410" s="8"/>
      <x:c r="N410" s="8" t="n">
        <x:v>10.82</x:v>
      </x:c>
      <x:c r="O410" s="2" t="n">
        <x:v>1</x:v>
      </x:c>
      <x:c r="P410" s="10" t="n">
        <x:v>46237</x:v>
      </x:c>
      <x:c r="Q410" s="10" t="n">
        <x:v>45881</x:v>
      </x:c>
      <x:c r="R410" s="2" t="str">
        <x:v>Same-product valuation: per 100</x:v>
      </x:c>
      <x:c r="S410" s="2" t="str">
        <x:v>Hold current standard; Chris blended standards already applied</x:v>
      </x:c>
      <x:c r="T410" s="15" t="n">
        <x:f>H410/J410</x:f>
        <x:v>0.1082</x:v>
      </x:c>
      <x:c r="U410" s="15" t="n">
        <x:f>IF(A410="WIRE",T410,IF(O410=1,I410*(1+IF(A410="POUC",Summary!$E$7,Summary!$K$7))/J410,"n.a."))</x:f>
        <x:v>0.1082</x:v>
      </x:c>
      <x:c r="V410" s="12" t="n">
        <x:f>0</x:f>
        <x:v>0</x:v>
      </x:c>
      <x:c r="W410" s="12" t="n">
        <x:f>0</x:f>
        <x:v>0</x:v>
      </x:c>
      <x:c r="X410" s="12" t="n">
        <x:f>0</x:f>
        <x:v>0</x:v>
      </x:c>
      <x:c r="Y410" s="12" t="n">
        <x:f>E410-W410-X410</x:f>
        <x:v>650</x:v>
      </x:c>
      <x:c r="Z410" s="16" t="n">
        <x:f>E410*T410</x:f>
        <x:v>70.33</x:v>
      </x:c>
      <x:c r="AA410" s="16" t="n">
        <x:f>W410*T410</x:f>
        <x:v>0</x:v>
      </x:c>
      <x:c r="AB410" s="16" t="n">
        <x:f>X410*T410</x:f>
        <x:v>0</x:v>
      </x:c>
      <x:c r="AC410" s="16" t="n">
        <x:f>Y410*T410</x:f>
        <x:v>70.33</x:v>
      </x:c>
      <x:c r="AD410" s="16" t="n">
        <x:f>K410-Z410</x:f>
        <x:v>0</x:v>
      </x:c>
      <x:c r="AE410" s="16" t="n">
        <x:f>IF(ISNUMBER(U410),E410*(U410-T410),"n.a.")</x:f>
        <x:v>0</x:v>
      </x:c>
      <x:c r="AF410" s="12" t="n">
        <x:f>G410-0</x:f>
        <x:v>1000</x:v>
      </x:c>
      <x:c r="AG410" s="16" t="n">
        <x:f>IF(ISNUMBER(U410),0,Z410)</x:f>
        <x:v>0</x:v>
      </x:c>
      <x:c r="AH410" s="17" t="n">
        <x:f>IF(AND(A410="WIRE",ISNUMBER(N410)),H410-N410,"n.a.")</x:f>
        <x:v>0</x:v>
      </x:c>
    </x:row>
    <x:row r="411" ht="22" customHeight="1">
      <x:c r="A411" s="2" t="str">
        <x:v>COIL</x:v>
      </x:c>
      <x:c r="B411" s="2" t="str">
        <x:v>30</x:v>
      </x:c>
      <x:c r="C411" s="2" t="str">
        <x:v>20WHT12-4</x:v>
      </x:c>
      <x:c r="D411" s="2" t="str">
        <x:v>**PAY ACH** PVC SPIRAL SUPPLY</x:v>
      </x:c>
      <x:c r="E411" s="7" t="n">
        <x:v>1300</x:v>
      </x:c>
      <x:c r="F411" s="7" t="n">
        <x:v>308.33</x:v>
      </x:c>
      <x:c r="G411" s="7" t="n">
        <x:v>1400</x:v>
      </x:c>
      <x:c r="H411" s="8" t="n">
        <x:v>15.67</x:v>
      </x:c>
      <x:c r="I411" s="8" t="n">
        <x:v>13.89</x:v>
      </x:c>
      <x:c r="J411" s="2" t="n">
        <x:v>100</x:v>
      </x:c>
      <x:c r="K411" s="9" t="n">
        <x:v>203.71</x:v>
      </x:c>
      <x:c r="L411" s="8" t="n">
        <x:v>13.89</x:v>
      </x:c>
      <x:c r="M411" s="8"/>
      <x:c r="N411" s="8"/>
      <x:c r="O411" s="2" t="n">
        <x:v>1</x:v>
      </x:c>
      <x:c r="P411" s="10" t="n">
        <x:v>46143</x:v>
      </x:c>
      <x:c r="Q411" s="10" t="n">
        <x:v>45810</x:v>
      </x:c>
      <x:c r="R411" s="2" t="str">
        <x:v>Same-product valuation: per 100</x:v>
      </x:c>
      <x:c r="S411" s="2" t="str">
        <x:v>Chris PVC Coil priced product</x:v>
      </x:c>
      <x:c r="T411" s="15" t="n">
        <x:f>H411/J411</x:f>
        <x:v>0.1567</x:v>
      </x:c>
      <x:c r="U411" s="15" t="n">
        <x:f>IF(A411="WIRE",T411,IF(O411=1,I411*(1+IF(A411="POUC",Summary!$E$7,Summary!$K$7))/J411,"n.a."))</x:f>
        <x:v>0.1534845</x:v>
      </x:c>
      <x:c r="V411" s="12" t="n">
        <x:f>SUM('PO detail'!$T$844:$T$846)</x:f>
        <x:v>1300</x:v>
      </x:c>
      <x:c r="W411" s="12" t="n">
        <x:f>SUMIFS('PO detail'!$T$844:$T$846,'PO detail'!$Q$844:$Q$846,"Baseline PO cost")</x:f>
        <x:v>1300</x:v>
      </x:c>
      <x:c r="X411" s="12" t="n">
        <x:f>SUMIFS('PO detail'!$T$844:$T$846,'PO detail'!$Q$844:$Q$846,"Higher PO cost")</x:f>
        <x:v>0</x:v>
      </x:c>
      <x:c r="Y411" s="12" t="n">
        <x:f>E411-W411-X411</x:f>
        <x:v>0</x:v>
      </x:c>
      <x:c r="Z411" s="16" t="n">
        <x:f>E411*T411</x:f>
        <x:v>203.71</x:v>
      </x:c>
      <x:c r="AA411" s="16" t="n">
        <x:f>W411*T411</x:f>
        <x:v>203.71</x:v>
      </x:c>
      <x:c r="AB411" s="16" t="n">
        <x:f>X411*T411</x:f>
        <x:v>0</x:v>
      </x:c>
      <x:c r="AC411" s="16" t="n">
        <x:f>Y411*T411</x:f>
        <x:v>0</x:v>
      </x:c>
      <x:c r="AD411" s="16" t="n">
        <x:f>K411-Z411</x:f>
        <x:v>0</x:v>
      </x:c>
      <x:c r="AE411" s="16" t="n">
        <x:f>IF(ISNUMBER(U411),E411*(U411-T411),"n.a.")</x:f>
        <x:v>-4.180150000000013</x:v>
      </x:c>
      <x:c r="AF411" s="12" t="n">
        <x:f>G411-SUM('PO detail'!$U$844:$U$846)</x:f>
        <x:v>0</x:v>
      </x:c>
      <x:c r="AG411" s="16" t="n">
        <x:f>IF(ISNUMBER(U411),0,Z411)</x:f>
        <x:v>0</x:v>
      </x:c>
      <x:c r="AH411" s="17" t="str">
        <x:f>IF(AND(A411="WIRE",ISNUMBER(N411)),H411-N411,"n.a.")</x:f>
        <x:v>n.a.</x:v>
      </x:c>
    </x:row>
    <x:row r="412" ht="22" customHeight="1">
      <x:c r="A412" s="2" t="str">
        <x:v>POUC</x:v>
      </x:c>
      <x:c r="B412" s="2" t="str">
        <x:v>60</x:v>
      </x:c>
      <x:c r="C412" s="2" t="str">
        <x:v>LUGWO10</x:v>
      </x:c>
      <x:c r="D412" s="2" t="str">
        <x:v>LAMITEK USA, INC.</x:v>
      </x:c>
      <x:c r="E412" s="7" t="n">
        <x:v>12100</x:v>
      </x:c>
      <x:c r="F412" s="7" t="n">
        <x:v>308.33</x:v>
      </x:c>
      <x:c r="G412" s="7" t="n">
        <x:v>0</x:v>
      </x:c>
      <x:c r="H412" s="8" t="n">
        <x:v>1.64</x:v>
      </x:c>
      <x:c r="I412" s="8" t="n">
        <x:v>1.09</x:v>
      </x:c>
      <x:c r="J412" s="2" t="n">
        <x:v>100</x:v>
      </x:c>
      <x:c r="K412" s="9" t="n">
        <x:v>198.44</x:v>
      </x:c>
      <x:c r="L412" s="8" t="n">
        <x:v>0.97</x:v>
      </x:c>
      <x:c r="M412" s="8" t="n">
        <x:v>1.0864</x:v>
      </x:c>
      <x:c r="N412" s="8"/>
      <x:c r="O412" s="2" t="n">
        <x:v>1</x:v>
      </x:c>
      <x:c r="P412" s="10" t="n">
        <x:v>45902</x:v>
      </x:c>
      <x:c r="Q412" s="10" t="n">
        <x:v>46148</x:v>
      </x:c>
      <x:c r="R412" s="2" t="str">
        <x:v>Same-product valuation: per 100</x:v>
      </x:c>
      <x:c r="S412" s="2" t="str">
        <x:v>Chris Lamitek Pouches priced product</x:v>
      </x:c>
      <x:c r="T412" s="15" t="n">
        <x:f>H412/J412</x:f>
        <x:v>0.016399999999999998</x:v>
      </x:c>
      <x:c r="U412" s="15" t="n">
        <x:f>IF(A412="WIRE",T412,IF(O412=1,I412*(1+IF(A412="POUC",Summary!$E$7,Summary!$K$7))/J412,"n.a."))</x:f>
        <x:v>0.017985</x:v>
      </x:c>
      <x:c r="V412" s="12" t="n">
        <x:f>SUM('PO detail'!$T$1805:$T$1805)</x:f>
        <x:v>10000</x:v>
      </x:c>
      <x:c r="W412" s="12" t="n">
        <x:f>SUMIFS('PO detail'!$T$1805:$T$1805,'PO detail'!$Q$1805:$Q$1805,"Baseline PO cost")</x:f>
        <x:v>10000</x:v>
      </x:c>
      <x:c r="X412" s="12" t="n">
        <x:f>SUMIFS('PO detail'!$T$1805:$T$1805,'PO detail'!$Q$1805:$Q$1805,"Higher PO cost")</x:f>
        <x:v>0</x:v>
      </x:c>
      <x:c r="Y412" s="12" t="n">
        <x:f>E412-W412-X412</x:f>
        <x:v>2100</x:v>
      </x:c>
      <x:c r="Z412" s="16" t="n">
        <x:f>E412*T412</x:f>
        <x:v>198.43999999999997</x:v>
      </x:c>
      <x:c r="AA412" s="16" t="n">
        <x:f>W412*T412</x:f>
        <x:v>163.99999999999997</x:v>
      </x:c>
      <x:c r="AB412" s="16" t="n">
        <x:f>X412*T412</x:f>
        <x:v>0</x:v>
      </x:c>
      <x:c r="AC412" s="16" t="n">
        <x:f>Y412*T412</x:f>
        <x:v>34.44</x:v>
      </x:c>
      <x:c r="AD412" s="16" t="n">
        <x:f>K412-Z412</x:f>
        <x:v>2.842170943040401e-14</x:v>
      </x:c>
      <x:c r="AE412" s="16" t="n">
        <x:f>IF(ISNUMBER(U412),E412*(U412-T412),"n.a.")</x:f>
        <x:v>19.17850000000004</x:v>
      </x:c>
      <x:c r="AF412" s="12" t="n">
        <x:f>G412-SUM('PO detail'!$U$1805:$U$1805)</x:f>
        <x:v>0</x:v>
      </x:c>
      <x:c r="AG412" s="16" t="n">
        <x:f>IF(ISNUMBER(U412),0,Z412)</x:f>
        <x:v>0</x:v>
      </x:c>
      <x:c r="AH412" s="17" t="str">
        <x:f>IF(AND(A412="WIRE",ISNUMBER(N412)),H412-N412,"n.a.")</x:f>
        <x:v>n.a.</x:v>
      </x:c>
    </x:row>
    <x:row r="413" ht="22" customHeight="1">
      <x:c r="A413" s="2" t="str">
        <x:v>COIL</x:v>
      </x:c>
      <x:c r="B413" s="2" t="str">
        <x:v>10</x:v>
      </x:c>
      <x:c r="C413" s="2" t="str">
        <x:v>6RED12-4</x:v>
      </x:c>
      <x:c r="D413" s="2" t="str">
        <x:v>**PAY ACH** PVC SPIRAL SUPPLY</x:v>
      </x:c>
      <x:c r="E413" s="7" t="n">
        <x:v>1500</x:v>
      </x:c>
      <x:c r="F413" s="7" t="n">
        <x:v>300</x:v>
      </x:c>
      <x:c r="G413" s="7" t="n">
        <x:v>0</x:v>
      </x:c>
      <x:c r="H413" s="8" t="n">
        <x:v>3.65</x:v>
      </x:c>
      <x:c r="I413" s="8" t="n">
        <x:v>3.23</x:v>
      </x:c>
      <x:c r="J413" s="2" t="n">
        <x:v>100</x:v>
      </x:c>
      <x:c r="K413" s="9" t="n">
        <x:v>54.75</x:v>
      </x:c>
      <x:c r="L413" s="8" t="n">
        <x:v>3.23</x:v>
      </x:c>
      <x:c r="M413" s="8"/>
      <x:c r="N413" s="8"/>
      <x:c r="O413" s="2" t="n">
        <x:v>1</x:v>
      </x:c>
      <x:c r="P413" s="10" t="n">
        <x:v>46143</x:v>
      </x:c>
      <x:c r="Q413" s="10" t="n">
        <x:v>45968</x:v>
      </x:c>
      <x:c r="R413" s="2" t="str">
        <x:v>Same-product valuation: per 100</x:v>
      </x:c>
      <x:c r="S413" s="2" t="str">
        <x:v>Chris PVC Coil priced product</x:v>
      </x:c>
      <x:c r="T413" s="15" t="n">
        <x:f>H413/J413</x:f>
        <x:v>0.0365</x:v>
      </x:c>
      <x:c r="U413" s="15" t="n">
        <x:f>IF(A413="WIRE",T413,IF(O413=1,I413*(1+IF(A413="POUC",Summary!$E$7,Summary!$K$7))/J413,"n.a."))</x:f>
        <x:v>0.0356915</x:v>
      </x:c>
      <x:c r="V413" s="12" t="n">
        <x:f>0</x:f>
        <x:v>0</x:v>
      </x:c>
      <x:c r="W413" s="12" t="n">
        <x:f>0</x:f>
        <x:v>0</x:v>
      </x:c>
      <x:c r="X413" s="12" t="n">
        <x:f>0</x:f>
        <x:v>0</x:v>
      </x:c>
      <x:c r="Y413" s="12" t="n">
        <x:f>E413-W413-X413</x:f>
        <x:v>1500</x:v>
      </x:c>
      <x:c r="Z413" s="16" t="n">
        <x:f>E413*T413</x:f>
        <x:v>54.75</x:v>
      </x:c>
      <x:c r="AA413" s="16" t="n">
        <x:f>W413*T413</x:f>
        <x:v>0</x:v>
      </x:c>
      <x:c r="AB413" s="16" t="n">
        <x:f>X413*T413</x:f>
        <x:v>0</x:v>
      </x:c>
      <x:c r="AC413" s="16" t="n">
        <x:f>Y413*T413</x:f>
        <x:v>54.75</x:v>
      </x:c>
      <x:c r="AD413" s="16" t="n">
        <x:f>K413-Z413</x:f>
        <x:v>0</x:v>
      </x:c>
      <x:c r="AE413" s="16" t="n">
        <x:f>IF(ISNUMBER(U413),E413*(U413-T413),"n.a.")</x:f>
        <x:v>-1.212749999999995</x:v>
      </x:c>
      <x:c r="AF413" s="12" t="n">
        <x:f>G413-0</x:f>
        <x:v>0</x:v>
      </x:c>
      <x:c r="AG413" s="16" t="n">
        <x:f>IF(ISNUMBER(U413),0,Z413)</x:f>
        <x:v>0</x:v>
      </x:c>
      <x:c r="AH413" s="17" t="str">
        <x:f>IF(AND(A413="WIRE",ISNUMBER(N413)),H413-N413,"n.a.")</x:f>
        <x:v>n.a.</x:v>
      </x:c>
    </x:row>
    <x:row r="414" ht="22" customHeight="1">
      <x:c r="A414" s="2" t="str">
        <x:v>POUC</x:v>
      </x:c>
      <x:c r="B414" s="2" t="str">
        <x:v>10</x:v>
      </x:c>
      <x:c r="C414" s="2" t="str">
        <x:v>CRC10</x:v>
      </x:c>
      <x:c r="D414" s="2" t="str">
        <x:v>LAMITEK USA, INC.</x:v>
      </x:c>
      <x:c r="E414" s="7" t="n">
        <x:v>2900</x:v>
      </x:c>
      <x:c r="F414" s="7" t="n">
        <x:v>300</x:v>
      </x:c>
      <x:c r="G414" s="7" t="n">
        <x:v>10000</x:v>
      </x:c>
      <x:c r="H414" s="8" t="n">
        <x:v>1.15</x:v>
      </x:c>
      <x:c r="I414" s="8" t="n">
        <x:v>0.75</x:v>
      </x:c>
      <x:c r="J414" s="2" t="n">
        <x:v>100</x:v>
      </x:c>
      <x:c r="K414" s="9" t="n">
        <x:v>33.349999999999994</x:v>
      </x:c>
      <x:c r="L414" s="8" t="n">
        <x:v>0.67</x:v>
      </x:c>
      <x:c r="M414" s="8" t="n">
        <x:v>0.7504000000000001</x:v>
      </x:c>
      <x:c r="N414" s="8"/>
      <x:c r="O414" s="2" t="n">
        <x:v>1</x:v>
      </x:c>
      <x:c r="P414" s="10" t="n">
        <x:v>45902</x:v>
      </x:c>
      <x:c r="Q414" s="10" t="n">
        <x:v>46148</x:v>
      </x:c>
      <x:c r="R414" s="2" t="str">
        <x:v>Same-product valuation: per 100</x:v>
      </x:c>
      <x:c r="S414" s="2" t="str">
        <x:v>Chris Lamitek Pouches priced product</x:v>
      </x:c>
      <x:c r="T414" s="15" t="n">
        <x:f>H414/J414</x:f>
        <x:v>0.0115</x:v>
      </x:c>
      <x:c r="U414" s="15" t="n">
        <x:f>IF(A414="WIRE",T414,IF(O414=1,I414*(1+IF(A414="POUC",Summary!$E$7,Summary!$K$7))/J414,"n.a."))</x:f>
        <x:v>0.012374999999999999</x:v>
      </x:c>
      <x:c r="V414" s="12" t="n">
        <x:f>SUM('PO detail'!$T$1459:$T$1459)</x:f>
        <x:v>0</x:v>
      </x:c>
      <x:c r="W414" s="12" t="n">
        <x:f>SUMIFS('PO detail'!$T$1459:$T$1459,'PO detail'!$Q$1459:$Q$1459,"Baseline PO cost")</x:f>
        <x:v>0</x:v>
      </x:c>
      <x:c r="X414" s="12" t="n">
        <x:f>SUMIFS('PO detail'!$T$1459:$T$1459,'PO detail'!$Q$1459:$Q$1459,"Higher PO cost")</x:f>
        <x:v>0</x:v>
      </x:c>
      <x:c r="Y414" s="12" t="n">
        <x:f>E414-W414-X414</x:f>
        <x:v>2900</x:v>
      </x:c>
      <x:c r="Z414" s="16" t="n">
        <x:f>E414*T414</x:f>
        <x:v>33.35</x:v>
      </x:c>
      <x:c r="AA414" s="16" t="n">
        <x:f>W414*T414</x:f>
        <x:v>0</x:v>
      </x:c>
      <x:c r="AB414" s="16" t="n">
        <x:f>X414*T414</x:f>
        <x:v>0</x:v>
      </x:c>
      <x:c r="AC414" s="16" t="n">
        <x:f>Y414*T414</x:f>
        <x:v>33.35</x:v>
      </x:c>
      <x:c r="AD414" s="16" t="n">
        <x:f>K414-Z414</x:f>
        <x:v>-7.105427357601002e-15</x:v>
      </x:c>
      <x:c r="AE414" s="16" t="n">
        <x:f>IF(ISNUMBER(U414),E414*(U414-T414),"n.a.")</x:f>
        <x:v>2.5374999999999974</x:v>
      </x:c>
      <x:c r="AF414" s="12" t="n">
        <x:f>G414-SUM('PO detail'!$U$1459:$U$1459)</x:f>
        <x:v>0</x:v>
      </x:c>
      <x:c r="AG414" s="16" t="n">
        <x:f>IF(ISNUMBER(U414),0,Z414)</x:f>
        <x:v>0</x:v>
      </x:c>
      <x:c r="AH414" s="17" t="str">
        <x:f>IF(AND(A414="WIRE",ISNUMBER(N414)),H414-N414,"n.a.")</x:f>
        <x:v>n.a.</x:v>
      </x:c>
    </x:row>
    <x:row r="415" ht="22" customHeight="1">
      <x:c r="A415" s="2" t="str">
        <x:v>POUC</x:v>
      </x:c>
      <x:c r="B415" s="2" t="str">
        <x:v>30</x:v>
      </x:c>
      <x:c r="C415" s="2" t="str">
        <x:v>MLET5</x:v>
      </x:c>
      <x:c r="D415" s="2" t="str">
        <x:v>LAMITEK USA, INC.</x:v>
      </x:c>
      <x:c r="E415" s="7" t="n">
        <x:v>400</x:v>
      </x:c>
      <x:c r="F415" s="7" t="n">
        <x:v>300</x:v>
      </x:c>
      <x:c r="G415" s="7" t="n">
        <x:v>5000</x:v>
      </x:c>
      <x:c r="H415" s="8" t="n">
        <x:v>16.13</x:v>
      </x:c>
      <x:c r="I415" s="8" t="n">
        <x:v>10.65</x:v>
      </x:c>
      <x:c r="J415" s="2" t="n">
        <x:v>100</x:v>
      </x:c>
      <x:c r="K415" s="9" t="n">
        <x:v>64.52</x:v>
      </x:c>
      <x:c r="L415" s="8" t="n">
        <x:v>9.51</x:v>
      </x:c>
      <x:c r="M415" s="8" t="n">
        <x:v>10.651200000000001</x:v>
      </x:c>
      <x:c r="N415" s="8"/>
      <x:c r="O415" s="2" t="n">
        <x:v>1</x:v>
      </x:c>
      <x:c r="P415" s="10" t="n">
        <x:v>45902</x:v>
      </x:c>
      <x:c r="Q415" s="10" t="n">
        <x:v>46148</x:v>
      </x:c>
      <x:c r="R415" s="2" t="str">
        <x:v>Same-product valuation: per 100</x:v>
      </x:c>
      <x:c r="S415" s="2" t="str">
        <x:v>Chris Lamitek Pouches priced product</x:v>
      </x:c>
      <x:c r="T415" s="15" t="n">
        <x:f>H415/J415</x:f>
        <x:v>0.1613</x:v>
      </x:c>
      <x:c r="U415" s="15" t="n">
        <x:f>IF(A415="WIRE",T415,IF(O415=1,I415*(1+IF(A415="POUC",Summary!$E$7,Summary!$K$7))/J415,"n.a."))</x:f>
        <x:v>0.175725</x:v>
      </x:c>
      <x:c r="V415" s="12" t="n">
        <x:f>SUM('PO detail'!$T$1684:$T$1686)</x:f>
        <x:v>400</x:v>
      </x:c>
      <x:c r="W415" s="12" t="n">
        <x:f>SUMIFS('PO detail'!$T$1684:$T$1686,'PO detail'!$Q$1684:$Q$1686,"Baseline PO cost")</x:f>
        <x:v>0</x:v>
      </x:c>
      <x:c r="X415" s="12" t="n">
        <x:f>SUMIFS('PO detail'!$T$1684:$T$1686,'PO detail'!$Q$1684:$Q$1686,"Higher PO cost")</x:f>
        <x:v>400</x:v>
      </x:c>
      <x:c r="Y415" s="12" t="n">
        <x:f>E415-W415-X415</x:f>
        <x:v>0</x:v>
      </x:c>
      <x:c r="Z415" s="16" t="n">
        <x:f>E415*T415</x:f>
        <x:v>64.52</x:v>
      </x:c>
      <x:c r="AA415" s="16" t="n">
        <x:f>W415*T415</x:f>
        <x:v>0</x:v>
      </x:c>
      <x:c r="AB415" s="16" t="n">
        <x:f>X415*T415</x:f>
        <x:v>64.52</x:v>
      </x:c>
      <x:c r="AC415" s="16" t="n">
        <x:f>Y415*T415</x:f>
        <x:v>0</x:v>
      </x:c>
      <x:c r="AD415" s="16" t="n">
        <x:f>K415-Z415</x:f>
        <x:v>0</x:v>
      </x:c>
      <x:c r="AE415" s="16" t="n">
        <x:f>IF(ISNUMBER(U415),E415*(U415-T415),"n.a.")</x:f>
        <x:v>5.769999999999998</x:v>
      </x:c>
      <x:c r="AF415" s="12" t="n">
        <x:f>G415-SUM('PO detail'!$U$1684:$U$1686)</x:f>
        <x:v>0</x:v>
      </x:c>
      <x:c r="AG415" s="16" t="n">
        <x:f>IF(ISNUMBER(U415),0,Z415)</x:f>
        <x:v>0</x:v>
      </x:c>
      <x:c r="AH415" s="17" t="str">
        <x:f>IF(AND(A415="WIRE",ISNUMBER(N415)),H415-N415,"n.a.")</x:f>
        <x:v>n.a.</x:v>
      </x:c>
    </x:row>
    <x:row r="416" ht="22" customHeight="1">
      <x:c r="A416" s="2" t="str">
        <x:v>COIL</x:v>
      </x:c>
      <x:c r="B416" s="2" t="str">
        <x:v>30</x:v>
      </x:c>
      <x:c r="C416" s="2" t="str">
        <x:v>45BLK12-4</x:v>
      </x:c>
      <x:c r="D416" s="2" t="str">
        <x:v>**PAY ACH** PVC SPIRAL SUPPLY</x:v>
      </x:c>
      <x:c r="E416" s="7" t="n">
        <x:v>700</x:v>
      </x:c>
      <x:c r="F416" s="7" t="n">
        <x:v>295.83</x:v>
      </x:c>
      <x:c r="G416" s="7" t="n">
        <x:v>1200</x:v>
      </x:c>
      <x:c r="H416" s="8" t="n">
        <x:v>33.74</x:v>
      </x:c>
      <x:c r="I416" s="8" t="n">
        <x:v>29.92</x:v>
      </x:c>
      <x:c r="J416" s="2" t="n">
        <x:v>100</x:v>
      </x:c>
      <x:c r="K416" s="9" t="n">
        <x:v>236.18</x:v>
      </x:c>
      <x:c r="L416" s="8" t="n">
        <x:v>29.92</x:v>
      </x:c>
      <x:c r="M416" s="8"/>
      <x:c r="N416" s="8"/>
      <x:c r="O416" s="2" t="n">
        <x:v>1</x:v>
      </x:c>
      <x:c r="P416" s="10" t="n">
        <x:v>46143</x:v>
      </x:c>
      <x:c r="Q416" s="10" t="n">
        <x:v>45810</x:v>
      </x:c>
      <x:c r="R416" s="2" t="str">
        <x:v>Same-product valuation: per 100</x:v>
      </x:c>
      <x:c r="S416" s="2" t="str">
        <x:v>Chris PVC Coil priced product</x:v>
      </x:c>
      <x:c r="T416" s="15" t="n">
        <x:f>H416/J416</x:f>
        <x:v>0.33740000000000003</x:v>
      </x:c>
      <x:c r="U416" s="15" t="n">
        <x:f>IF(A416="WIRE",T416,IF(O416=1,I416*(1+IF(A416="POUC",Summary!$E$7,Summary!$K$7))/J416,"n.a."))</x:f>
        <x:v>0.33061599999999997</x:v>
      </x:c>
      <x:c r="V416" s="12" t="n">
        <x:f>SUM('PO detail'!$T$914:$T$918)</x:f>
        <x:v>700</x:v>
      </x:c>
      <x:c r="W416" s="12" t="n">
        <x:f>SUMIFS('PO detail'!$T$914:$T$918,'PO detail'!$Q$914:$Q$918,"Baseline PO cost")</x:f>
        <x:v>700</x:v>
      </x:c>
      <x:c r="X416" s="12" t="n">
        <x:f>SUMIFS('PO detail'!$T$914:$T$918,'PO detail'!$Q$914:$Q$918,"Higher PO cost")</x:f>
        <x:v>0</x:v>
      </x:c>
      <x:c r="Y416" s="12" t="n">
        <x:f>E416-W416-X416</x:f>
        <x:v>0</x:v>
      </x:c>
      <x:c r="Z416" s="16" t="n">
        <x:f>E416*T416</x:f>
        <x:v>236.18000000000004</x:v>
      </x:c>
      <x:c r="AA416" s="16" t="n">
        <x:f>W416*T416</x:f>
        <x:v>236.18000000000004</x:v>
      </x:c>
      <x:c r="AB416" s="16" t="n">
        <x:f>X416*T416</x:f>
        <x:v>0</x:v>
      </x:c>
      <x:c r="AC416" s="16" t="n">
        <x:f>Y416*T416</x:f>
        <x:v>0</x:v>
      </x:c>
      <x:c r="AD416" s="16" t="n">
        <x:f>K416-Z416</x:f>
        <x:v>-2.842170943040401e-14</x:v>
      </x:c>
      <x:c r="AE416" s="16" t="n">
        <x:f>IF(ISNUMBER(U416),E416*(U416-T416),"n.a.")</x:f>
        <x:v>-4.748800000000047</x:v>
      </x:c>
      <x:c r="AF416" s="12" t="n">
        <x:f>G416-SUM('PO detail'!$U$914:$U$918)</x:f>
        <x:v>0</x:v>
      </x:c>
      <x:c r="AG416" s="16" t="n">
        <x:f>IF(ISNUMBER(U416),0,Z416)</x:f>
        <x:v>0</x:v>
      </x:c>
      <x:c r="AH416" s="17" t="str">
        <x:f>IF(AND(A416="WIRE",ISNUMBER(N416)),H416-N416,"n.a.")</x:f>
        <x:v>n.a.</x:v>
      </x:c>
    </x:row>
    <x:row r="417" ht="22" customHeight="1">
      <x:c r="A417" s="2" t="str">
        <x:v>COIL</x:v>
      </x:c>
      <x:c r="B417" s="2" t="str">
        <x:v>30</x:v>
      </x:c>
      <x:c r="C417" s="2" t="str">
        <x:v>13WHT12-4</x:v>
      </x:c>
      <x:c r="D417" s="2" t="str">
        <x:v>**PAY ACH** PVC SPIRAL SUPPLY</x:v>
      </x:c>
      <x:c r="E417" s="7" t="n">
        <x:v>800</x:v>
      </x:c>
      <x:c r="F417" s="7" t="n">
        <x:v>291.67</x:v>
      </x:c>
      <x:c r="G417" s="7" t="n">
        <x:v>4200</x:v>
      </x:c>
      <x:c r="H417" s="8" t="n">
        <x:v>8.48</x:v>
      </x:c>
      <x:c r="I417" s="8" t="n">
        <x:v>7.52</x:v>
      </x:c>
      <x:c r="J417" s="2" t="n">
        <x:v>100</x:v>
      </x:c>
      <x:c r="K417" s="9" t="n">
        <x:v>67.84</x:v>
      </x:c>
      <x:c r="L417" s="8" t="n">
        <x:v>7.52</x:v>
      </x:c>
      <x:c r="M417" s="8"/>
      <x:c r="N417" s="8"/>
      <x:c r="O417" s="2" t="n">
        <x:v>1</x:v>
      </x:c>
      <x:c r="P417" s="10" t="n">
        <x:v>46143</x:v>
      </x:c>
      <x:c r="Q417" s="10" t="n">
        <x:v>45810</x:v>
      </x:c>
      <x:c r="R417" s="2" t="str">
        <x:v>Same-product valuation: per 100</x:v>
      </x:c>
      <x:c r="S417" s="2" t="str">
        <x:v>Chris PVC Coil priced product</x:v>
      </x:c>
      <x:c r="T417" s="15" t="n">
        <x:f>H417/J417</x:f>
        <x:v>0.0848</x:v>
      </x:c>
      <x:c r="U417" s="15" t="n">
        <x:f>IF(A417="WIRE",T417,IF(O417=1,I417*(1+IF(A417="POUC",Summary!$E$7,Summary!$K$7))/J417,"n.a."))</x:f>
        <x:v>0.083096</x:v>
      </x:c>
      <x:c r="V417" s="12" t="n">
        <x:f>SUM('PO detail'!$T$758:$T$759)</x:f>
        <x:v>800</x:v>
      </x:c>
      <x:c r="W417" s="12" t="n">
        <x:f>SUMIFS('PO detail'!$T$758:$T$759,'PO detail'!$Q$758:$Q$759,"Baseline PO cost")</x:f>
        <x:v>800</x:v>
      </x:c>
      <x:c r="X417" s="12" t="n">
        <x:f>SUMIFS('PO detail'!$T$758:$T$759,'PO detail'!$Q$758:$Q$759,"Higher PO cost")</x:f>
        <x:v>0</x:v>
      </x:c>
      <x:c r="Y417" s="12" t="n">
        <x:f>E417-W417-X417</x:f>
        <x:v>0</x:v>
      </x:c>
      <x:c r="Z417" s="16" t="n">
        <x:f>E417*T417</x:f>
        <x:v>67.84</x:v>
      </x:c>
      <x:c r="AA417" s="16" t="n">
        <x:f>W417*T417</x:f>
        <x:v>67.84</x:v>
      </x:c>
      <x:c r="AB417" s="16" t="n">
        <x:f>X417*T417</x:f>
        <x:v>0</x:v>
      </x:c>
      <x:c r="AC417" s="16" t="n">
        <x:f>Y417*T417</x:f>
        <x:v>0</x:v>
      </x:c>
      <x:c r="AD417" s="16" t="n">
        <x:f>K417-Z417</x:f>
        <x:v>0</x:v>
      </x:c>
      <x:c r="AE417" s="16" t="n">
        <x:f>IF(ISNUMBER(U417),E417*(U417-T417),"n.a.")</x:f>
        <x:v>-1.3631999999999977</x:v>
      </x:c>
      <x:c r="AF417" s="12" t="n">
        <x:f>G417-SUM('PO detail'!$U$758:$U$759)</x:f>
        <x:v>0</x:v>
      </x:c>
      <x:c r="AG417" s="16" t="n">
        <x:f>IF(ISNUMBER(U417),0,Z417)</x:f>
        <x:v>0</x:v>
      </x:c>
      <x:c r="AH417" s="17" t="str">
        <x:f>IF(AND(A417="WIRE",ISNUMBER(N417)),H417-N417,"n.a.")</x:f>
        <x:v>n.a.</x:v>
      </x:c>
    </x:row>
    <x:row r="418" ht="22" customHeight="1">
      <x:c r="A418" s="2" t="str">
        <x:v>COIL</x:v>
      </x:c>
      <x:c r="B418" s="2" t="str">
        <x:v>30</x:v>
      </x:c>
      <x:c r="C418" s="2" t="str">
        <x:v>16BLK36-4</x:v>
      </x:c>
      <x:c r="D418" s="2" t="str">
        <x:v>**PAY ACH** PVC SPIRAL SUPPLY</x:v>
      </x:c>
      <x:c r="E418" s="7" t="n">
        <x:v>300</x:v>
      </x:c>
      <x:c r="F418" s="7" t="n">
        <x:v>291.67</x:v>
      </x:c>
      <x:c r="G418" s="7" t="n">
        <x:v>2000</x:v>
      </x:c>
      <x:c r="H418" s="8" t="n">
        <x:v>27.57</x:v>
      </x:c>
      <x:c r="I418" s="8" t="n">
        <x:v>24.45</x:v>
      </x:c>
      <x:c r="J418" s="2" t="n">
        <x:v>100</x:v>
      </x:c>
      <x:c r="K418" s="9" t="n">
        <x:v>82.71000000000001</x:v>
      </x:c>
      <x:c r="L418" s="8" t="n">
        <x:v>24.45</x:v>
      </x:c>
      <x:c r="M418" s="8"/>
      <x:c r="N418" s="8"/>
      <x:c r="O418" s="2" t="n">
        <x:v>1</x:v>
      </x:c>
      <x:c r="P418" s="10" t="n">
        <x:v>46143</x:v>
      </x:c>
      <x:c r="Q418" s="10" t="n">
        <x:v>45810</x:v>
      </x:c>
      <x:c r="R418" s="2" t="str">
        <x:v>Same-product valuation: per 100</x:v>
      </x:c>
      <x:c r="S418" s="2" t="str">
        <x:v>Chris PVC Coil priced product</x:v>
      </x:c>
      <x:c r="T418" s="15" t="n">
        <x:f>H418/J418</x:f>
        <x:v>0.2757</x:v>
      </x:c>
      <x:c r="U418" s="15" t="n">
        <x:f>IF(A418="WIRE",T418,IF(O418=1,I418*(1+IF(A418="POUC",Summary!$E$7,Summary!$K$7))/J418,"n.a."))</x:f>
        <x:v>0.2701725</x:v>
      </x:c>
      <x:c r="V418" s="12" t="n">
        <x:f>SUM('PO detail'!$T$796:$T$800)</x:f>
        <x:v>300</x:v>
      </x:c>
      <x:c r="W418" s="12" t="n">
        <x:f>SUMIFS('PO detail'!$T$796:$T$800,'PO detail'!$Q$796:$Q$800,"Baseline PO cost")</x:f>
        <x:v>300</x:v>
      </x:c>
      <x:c r="X418" s="12" t="n">
        <x:f>SUMIFS('PO detail'!$T$796:$T$800,'PO detail'!$Q$796:$Q$800,"Higher PO cost")</x:f>
        <x:v>0</x:v>
      </x:c>
      <x:c r="Y418" s="12" t="n">
        <x:f>E418-W418-X418</x:f>
        <x:v>0</x:v>
      </x:c>
      <x:c r="Z418" s="16" t="n">
        <x:f>E418*T418</x:f>
        <x:v>82.71</x:v>
      </x:c>
      <x:c r="AA418" s="16" t="n">
        <x:f>W418*T418</x:f>
        <x:v>82.71</x:v>
      </x:c>
      <x:c r="AB418" s="16" t="n">
        <x:f>X418*T418</x:f>
        <x:v>0</x:v>
      </x:c>
      <x:c r="AC418" s="16" t="n">
        <x:f>Y418*T418</x:f>
        <x:v>0</x:v>
      </x:c>
      <x:c r="AD418" s="16" t="n">
        <x:f>K418-Z418</x:f>
        <x:v>1.4210854715202004e-14</x:v>
      </x:c>
      <x:c r="AE418" s="16" t="n">
        <x:f>IF(ISNUMBER(U418),E418*(U418-T418),"n.a.")</x:f>
        <x:v>-1.6582500000000056</x:v>
      </x:c>
      <x:c r="AF418" s="12" t="n">
        <x:f>G418-SUM('PO detail'!$U$796:$U$800)</x:f>
        <x:v>0</x:v>
      </x:c>
      <x:c r="AG418" s="16" t="n">
        <x:f>IF(ISNUMBER(U418),0,Z418)</x:f>
        <x:v>0</x:v>
      </x:c>
      <x:c r="AH418" s="17" t="str">
        <x:f>IF(AND(A418="WIRE",ISNUMBER(N418)),H418-N418,"n.a.")</x:f>
        <x:v>n.a.</x:v>
      </x:c>
    </x:row>
    <x:row r="419" ht="22" customHeight="1">
      <x:c r="A419" s="2" t="str">
        <x:v>COIL</x:v>
      </x:c>
      <x:c r="B419" s="2" t="str">
        <x:v>30</x:v>
      </x:c>
      <x:c r="C419" s="2" t="str">
        <x:v>40BLK12-4</x:v>
      </x:c>
      <x:c r="D419" s="2" t="str">
        <x:v>**PAY ACH** PVC SPIRAL SUPPLY</x:v>
      </x:c>
      <x:c r="E419" s="7" t="n">
        <x:v>1250</x:v>
      </x:c>
      <x:c r="F419" s="7" t="n">
        <x:v>291.67</x:v>
      </x:c>
      <x:c r="G419" s="7" t="n">
        <x:v>0</x:v>
      </x:c>
      <x:c r="H419" s="8" t="n">
        <x:v>30.67</x:v>
      </x:c>
      <x:c r="I419" s="8" t="n">
        <x:v>27.2</x:v>
      </x:c>
      <x:c r="J419" s="2" t="n">
        <x:v>100</x:v>
      </x:c>
      <x:c r="K419" s="9" t="n">
        <x:v>383.375</x:v>
      </x:c>
      <x:c r="L419" s="8" t="n">
        <x:v>27.2</x:v>
      </x:c>
      <x:c r="M419" s="8"/>
      <x:c r="N419" s="8"/>
      <x:c r="O419" s="2" t="n">
        <x:v>1</x:v>
      </x:c>
      <x:c r="P419" s="10" t="n">
        <x:v>46143</x:v>
      </x:c>
      <x:c r="Q419" s="10" t="n">
        <x:v>45810</x:v>
      </x:c>
      <x:c r="R419" s="2" t="str">
        <x:v>Same-product valuation: per 100</x:v>
      </x:c>
      <x:c r="S419" s="2" t="str">
        <x:v>Chris PVC Coil priced product</x:v>
      </x:c>
      <x:c r="T419" s="15" t="n">
        <x:f>H419/J419</x:f>
        <x:v>0.30670000000000003</x:v>
      </x:c>
      <x:c r="U419" s="15" t="n">
        <x:f>IF(A419="WIRE",T419,IF(O419=1,I419*(1+IF(A419="POUC",Summary!$E$7,Summary!$K$7))/J419,"n.a."))</x:f>
        <x:v>0.30056</x:v>
      </x:c>
      <x:c r="V419" s="12" t="n">
        <x:f>SUM('PO detail'!$T$911:$T$913)</x:f>
        <x:v>1250</x:v>
      </x:c>
      <x:c r="W419" s="12" t="n">
        <x:f>SUMIFS('PO detail'!$T$911:$T$913,'PO detail'!$Q$911:$Q$913,"Baseline PO cost")</x:f>
        <x:v>1250</x:v>
      </x:c>
      <x:c r="X419" s="12" t="n">
        <x:f>SUMIFS('PO detail'!$T$911:$T$913,'PO detail'!$Q$911:$Q$913,"Higher PO cost")</x:f>
        <x:v>0</x:v>
      </x:c>
      <x:c r="Y419" s="12" t="n">
        <x:f>E419-W419-X419</x:f>
        <x:v>0</x:v>
      </x:c>
      <x:c r="Z419" s="16" t="n">
        <x:f>E419*T419</x:f>
        <x:v>383.37500000000006</x:v>
      </x:c>
      <x:c r="AA419" s="16" t="n">
        <x:f>W419*T419</x:f>
        <x:v>383.37500000000006</x:v>
      </x:c>
      <x:c r="AB419" s="16" t="n">
        <x:f>X419*T419</x:f>
        <x:v>0</x:v>
      </x:c>
      <x:c r="AC419" s="16" t="n">
        <x:f>Y419*T419</x:f>
        <x:v>0</x:v>
      </x:c>
      <x:c r="AD419" s="16" t="n">
        <x:f>K419-Z419</x:f>
        <x:v>-5.684341886080802e-14</x:v>
      </x:c>
      <x:c r="AE419" s="16" t="n">
        <x:f>IF(ISNUMBER(U419),E419*(U419-T419),"n.a.")</x:f>
        <x:v>-7.675000000000043</x:v>
      </x:c>
      <x:c r="AF419" s="12" t="n">
        <x:f>G419-SUM('PO detail'!$U$911:$U$913)</x:f>
        <x:v>0</x:v>
      </x:c>
      <x:c r="AG419" s="16" t="n">
        <x:f>IF(ISNUMBER(U419),0,Z419)</x:f>
        <x:v>0</x:v>
      </x:c>
      <x:c r="AH419" s="17" t="str">
        <x:f>IF(AND(A419="WIRE",ISNUMBER(N419)),H419-N419,"n.a.")</x:f>
        <x:v>n.a.</x:v>
      </x:c>
    </x:row>
    <x:row r="420" ht="22" customHeight="1">
      <x:c r="A420" s="2" t="str">
        <x:v>WIRE</x:v>
      </x:c>
      <x:c r="B420" s="2" t="str">
        <x:v>60</x:v>
      </x:c>
      <x:c r="C420" s="2" t="str">
        <x:v>DL034SIL</x:v>
      </x:c>
      <x:c r="D420" s="2" t="str">
        <x:v>Botac Industrial Limited</x:v>
      </x:c>
      <x:c r="E420" s="7" t="n">
        <x:v>1650</x:v>
      </x:c>
      <x:c r="F420" s="7" t="n">
        <x:v>287.5</x:v>
      </x:c>
      <x:c r="G420" s="7" t="n">
        <x:v>2000</x:v>
      </x:c>
      <x:c r="H420" s="8" t="n">
        <x:v>14.24</x:v>
      </x:c>
      <x:c r="I420" s="8" t="n">
        <x:v>0</x:v>
      </x:c>
      <x:c r="J420" s="2" t="n">
        <x:v>100</x:v>
      </x:c>
      <x:c r="K420" s="9" t="n">
        <x:v>234.96</x:v>
      </x:c>
      <x:c r="L420" s="8" t="n">
        <x:v>8.28</x:v>
      </x:c>
      <x:c r="M420" s="8"/>
      <x:c r="N420" s="8" t="n">
        <x:v>14.24</x:v>
      </x:c>
      <x:c r="O420" s="2" t="n">
        <x:v>1</x:v>
      </x:c>
      <x:c r="P420" s="10" t="n">
        <x:v>46237</x:v>
      </x:c>
      <x:c r="Q420" s="10" t="n">
        <x:v>44774</x:v>
      </x:c>
      <x:c r="R420" s="2" t="str">
        <x:v>Same-product valuation: per 100</x:v>
      </x:c>
      <x:c r="S420" s="2" t="str">
        <x:v>Hold current standard; Chris blended standards already applied</x:v>
      </x:c>
      <x:c r="T420" s="15" t="n">
        <x:f>H420/J420</x:f>
        <x:v>0.1424</x:v>
      </x:c>
      <x:c r="U420" s="15" t="n">
        <x:f>IF(A420="WIRE",T420,IF(O420=1,I420*(1+IF(A420="POUC",Summary!$E$7,Summary!$K$7))/J420,"n.a."))</x:f>
        <x:v>0.1424</x:v>
      </x:c>
      <x:c r="V420" s="12" t="n">
        <x:f>0</x:f>
        <x:v>0</x:v>
      </x:c>
      <x:c r="W420" s="12" t="n">
        <x:f>0</x:f>
        <x:v>0</x:v>
      </x:c>
      <x:c r="X420" s="12" t="n">
        <x:f>0</x:f>
        <x:v>0</x:v>
      </x:c>
      <x:c r="Y420" s="12" t="n">
        <x:f>E420-W420-X420</x:f>
        <x:v>1650</x:v>
      </x:c>
      <x:c r="Z420" s="16" t="n">
        <x:f>E420*T420</x:f>
        <x:v>234.96</x:v>
      </x:c>
      <x:c r="AA420" s="16" t="n">
        <x:f>W420*T420</x:f>
        <x:v>0</x:v>
      </x:c>
      <x:c r="AB420" s="16" t="n">
        <x:f>X420*T420</x:f>
        <x:v>0</x:v>
      </x:c>
      <x:c r="AC420" s="16" t="n">
        <x:f>Y420*T420</x:f>
        <x:v>234.96</x:v>
      </x:c>
      <x:c r="AD420" s="16" t="n">
        <x:f>K420-Z420</x:f>
        <x:v>0</x:v>
      </x:c>
      <x:c r="AE420" s="16" t="n">
        <x:f>IF(ISNUMBER(U420),E420*(U420-T420),"n.a.")</x:f>
        <x:v>0</x:v>
      </x:c>
      <x:c r="AF420" s="12" t="n">
        <x:f>G420-0</x:f>
        <x:v>2000</x:v>
      </x:c>
      <x:c r="AG420" s="16" t="n">
        <x:f>IF(ISNUMBER(U420),0,Z420)</x:f>
        <x:v>0</x:v>
      </x:c>
      <x:c r="AH420" s="17" t="n">
        <x:f>IF(AND(A420="WIRE",ISNUMBER(N420)),H420-N420,"n.a.")</x:f>
        <x:v>0</x:v>
      </x:c>
    </x:row>
    <x:row r="421" ht="22" customHeight="1">
      <x:c r="A421" s="2" t="str">
        <x:v>COIL</x:v>
      </x:c>
      <x:c r="B421" s="2" t="str">
        <x:v>10</x:v>
      </x:c>
      <x:c r="C421" s="2" t="str">
        <x:v>13NAV12-4</x:v>
      </x:c>
      <x:c r="D421" s="2" t="str">
        <x:v>**PAY ACH** PVC SPIRAL SUPPLY</x:v>
      </x:c>
      <x:c r="E421" s="7" t="n">
        <x:v>2600</x:v>
      </x:c>
      <x:c r="F421" s="7" t="n">
        <x:v>283.33</x:v>
      </x:c>
      <x:c r="G421" s="7" t="n">
        <x:v>0</x:v>
      </x:c>
      <x:c r="H421" s="8" t="n">
        <x:v>8.48</x:v>
      </x:c>
      <x:c r="I421" s="8" t="n">
        <x:v>7.52</x:v>
      </x:c>
      <x:c r="J421" s="2" t="n">
        <x:v>100</x:v>
      </x:c>
      <x:c r="K421" s="9" t="n">
        <x:v>220.48000000000002</x:v>
      </x:c>
      <x:c r="L421" s="8" t="n">
        <x:v>7.52</x:v>
      </x:c>
      <x:c r="M421" s="8"/>
      <x:c r="N421" s="8"/>
      <x:c r="O421" s="2" t="n">
        <x:v>1</x:v>
      </x:c>
      <x:c r="P421" s="10" t="n">
        <x:v>46143</x:v>
      </x:c>
      <x:c r="Q421" s="10" t="n">
        <x:v>45810</x:v>
      </x:c>
      <x:c r="R421" s="2" t="str">
        <x:v>Same-product valuation: per 100</x:v>
      </x:c>
      <x:c r="S421" s="2" t="str">
        <x:v>Chris PVC Coil priced product</x:v>
      </x:c>
      <x:c r="T421" s="15" t="n">
        <x:f>H421/J421</x:f>
        <x:v>0.0848</x:v>
      </x:c>
      <x:c r="U421" s="15" t="n">
        <x:f>IF(A421="WIRE",T421,IF(O421=1,I421*(1+IF(A421="POUC",Summary!$E$7,Summary!$K$7))/J421,"n.a."))</x:f>
        <x:v>0.083096</x:v>
      </x:c>
      <x:c r="V421" s="12" t="n">
        <x:f>SUM('PO detail'!$T$145:$T$145)</x:f>
        <x:v>2100</x:v>
      </x:c>
      <x:c r="W421" s="12" t="n">
        <x:f>SUMIFS('PO detail'!$T$145:$T$145,'PO detail'!$Q$145:$Q$145,"Baseline PO cost")</x:f>
        <x:v>2100</x:v>
      </x:c>
      <x:c r="X421" s="12" t="n">
        <x:f>SUMIFS('PO detail'!$T$145:$T$145,'PO detail'!$Q$145:$Q$145,"Higher PO cost")</x:f>
        <x:v>0</x:v>
      </x:c>
      <x:c r="Y421" s="12" t="n">
        <x:f>E421-W421-X421</x:f>
        <x:v>500</x:v>
      </x:c>
      <x:c r="Z421" s="16" t="n">
        <x:f>E421*T421</x:f>
        <x:v>220.48</x:v>
      </x:c>
      <x:c r="AA421" s="16" t="n">
        <x:f>W421*T421</x:f>
        <x:v>178.08</x:v>
      </x:c>
      <x:c r="AB421" s="16" t="n">
        <x:f>X421*T421</x:f>
        <x:v>0</x:v>
      </x:c>
      <x:c r="AC421" s="16" t="n">
        <x:f>Y421*T421</x:f>
        <x:v>42.4</x:v>
      </x:c>
      <x:c r="AD421" s="16" t="n">
        <x:f>K421-Z421</x:f>
        <x:v>2.842170943040401e-14</x:v>
      </x:c>
      <x:c r="AE421" s="16" t="n">
        <x:f>IF(ISNUMBER(U421),E421*(U421-T421),"n.a.")</x:f>
        <x:v>-4.430399999999993</x:v>
      </x:c>
      <x:c r="AF421" s="12" t="n">
        <x:f>G421-SUM('PO detail'!$U$145:$U$145)</x:f>
        <x:v>0</x:v>
      </x:c>
      <x:c r="AG421" s="16" t="n">
        <x:f>IF(ISNUMBER(U421),0,Z421)</x:f>
        <x:v>0</x:v>
      </x:c>
      <x:c r="AH421" s="17" t="str">
        <x:f>IF(AND(A421="WIRE",ISNUMBER(N421)),H421-N421,"n.a.")</x:f>
        <x:v>n.a.</x:v>
      </x:c>
    </x:row>
    <x:row r="422" ht="22" customHeight="1">
      <x:c r="A422" s="2" t="str">
        <x:v>COIL</x:v>
      </x:c>
      <x:c r="B422" s="2" t="str">
        <x:v>30</x:v>
      </x:c>
      <x:c r="C422" s="2" t="str">
        <x:v>11CLR12-4</x:v>
      </x:c>
      <x:c r="D422" s="2" t="str">
        <x:v>**PAY ACH** PVC SPIRAL SUPPLY</x:v>
      </x:c>
      <x:c r="E422" s="7" t="n">
        <x:v>4800</x:v>
      </x:c>
      <x:c r="F422" s="7" t="n">
        <x:v>283.33</x:v>
      </x:c>
      <x:c r="G422" s="7" t="n">
        <x:v>0</x:v>
      </x:c>
      <x:c r="H422" s="8" t="n">
        <x:v>6.82</x:v>
      </x:c>
      <x:c r="I422" s="8" t="n">
        <x:v>6.05</x:v>
      </x:c>
      <x:c r="J422" s="2" t="n">
        <x:v>100</x:v>
      </x:c>
      <x:c r="K422" s="9" t="n">
        <x:v>327.36</x:v>
      </x:c>
      <x:c r="L422" s="8" t="n">
        <x:v>6.05</x:v>
      </x:c>
      <x:c r="M422" s="8"/>
      <x:c r="N422" s="8"/>
      <x:c r="O422" s="2" t="n">
        <x:v>1</x:v>
      </x:c>
      <x:c r="P422" s="10" t="n">
        <x:v>46143</x:v>
      </x:c>
      <x:c r="Q422" s="10" t="n">
        <x:v>45810</x:v>
      </x:c>
      <x:c r="R422" s="2" t="str">
        <x:v>Same-product valuation: per 100</x:v>
      </x:c>
      <x:c r="S422" s="2" t="str">
        <x:v>Chris PVC Coil priced product</x:v>
      </x:c>
      <x:c r="T422" s="15" t="n">
        <x:f>H422/J422</x:f>
        <x:v>0.0682</x:v>
      </x:c>
      <x:c r="U422" s="15" t="n">
        <x:f>IF(A422="WIRE",T422,IF(O422=1,I422*(1+IF(A422="POUC",Summary!$E$7,Summary!$K$7))/J422,"n.a."))</x:f>
        <x:v>0.0668525</x:v>
      </x:c>
      <x:c r="V422" s="12" t="n">
        <x:f>SUM('PO detail'!$T$724:$T$725)</x:f>
        <x:v>4800</x:v>
      </x:c>
      <x:c r="W422" s="12" t="n">
        <x:f>SUMIFS('PO detail'!$T$724:$T$725,'PO detail'!$Q$724:$Q$725,"Baseline PO cost")</x:f>
        <x:v>4800</x:v>
      </x:c>
      <x:c r="X422" s="12" t="n">
        <x:f>SUMIFS('PO detail'!$T$724:$T$725,'PO detail'!$Q$724:$Q$725,"Higher PO cost")</x:f>
        <x:v>0</x:v>
      </x:c>
      <x:c r="Y422" s="12" t="n">
        <x:f>E422-W422-X422</x:f>
        <x:v>0</x:v>
      </x:c>
      <x:c r="Z422" s="16" t="n">
        <x:f>E422*T422</x:f>
        <x:v>327.35999999999996</x:v>
      </x:c>
      <x:c r="AA422" s="16" t="n">
        <x:f>W422*T422</x:f>
        <x:v>327.35999999999996</x:v>
      </x:c>
      <x:c r="AB422" s="16" t="n">
        <x:f>X422*T422</x:f>
        <x:v>0</x:v>
      </x:c>
      <x:c r="AC422" s="16" t="n">
        <x:f>Y422*T422</x:f>
        <x:v>0</x:v>
      </x:c>
      <x:c r="AD422" s="16" t="n">
        <x:f>K422-Z422</x:f>
        <x:v>5.684341886080802e-14</x:v>
      </x:c>
      <x:c r="AE422" s="16" t="n">
        <x:f>IF(ISNUMBER(U422),E422*(U422-T422),"n.a.")</x:f>
        <x:v>-6.468000000000007</x:v>
      </x:c>
      <x:c r="AF422" s="12" t="n">
        <x:f>G422-SUM('PO detail'!$U$724:$U$725)</x:f>
        <x:v>0</x:v>
      </x:c>
      <x:c r="AG422" s="16" t="n">
        <x:f>IF(ISNUMBER(U422),0,Z422)</x:f>
        <x:v>0</x:v>
      </x:c>
      <x:c r="AH422" s="17" t="str">
        <x:f>IF(AND(A422="WIRE",ISNUMBER(N422)),H422-N422,"n.a.")</x:f>
        <x:v>n.a.</x:v>
      </x:c>
    </x:row>
    <x:row r="423" ht="22" customHeight="1">
      <x:c r="A423" s="2" t="str">
        <x:v>POUC</x:v>
      </x:c>
      <x:c r="B423" s="2" t="str">
        <x:v>10</x:v>
      </x:c>
      <x:c r="C423" s="2" t="str">
        <x:v>MEM5</x:v>
      </x:c>
      <x:c r="D423" s="2" t="str">
        <x:v>LAMITEK USA, INC.</x:v>
      </x:c>
      <x:c r="E423" s="7" t="n">
        <x:v>3700</x:v>
      </x:c>
      <x:c r="F423" s="7" t="n">
        <x:v>283.33</x:v>
      </x:c>
      <x:c r="G423" s="7" t="n">
        <x:v>0</x:v>
      </x:c>
      <x:c r="H423" s="8" t="n">
        <x:v>1.12</x:v>
      </x:c>
      <x:c r="I423" s="8" t="n">
        <x:v>0.74</x:v>
      </x:c>
      <x:c r="J423" s="2" t="n">
        <x:v>100</x:v>
      </x:c>
      <x:c r="K423" s="9" t="n">
        <x:v>41.44</x:v>
      </x:c>
      <x:c r="L423" s="8" t="n">
        <x:v>0.66</x:v>
      </x:c>
      <x:c r="M423" s="8" t="n">
        <x:v>0.7392000000000001</x:v>
      </x:c>
      <x:c r="N423" s="8"/>
      <x:c r="O423" s="2" t="n">
        <x:v>1</x:v>
      </x:c>
      <x:c r="P423" s="10" t="n">
        <x:v>45902</x:v>
      </x:c>
      <x:c r="Q423" s="10" t="n">
        <x:v>46148</x:v>
      </x:c>
      <x:c r="R423" s="2" t="str">
        <x:v>Same-product valuation: per 100</x:v>
      </x:c>
      <x:c r="S423" s="2" t="str">
        <x:v>Chris Lamitek Pouches priced product</x:v>
      </x:c>
      <x:c r="T423" s="15" t="n">
        <x:f>H423/J423</x:f>
        <x:v>0.011200000000000002</x:v>
      </x:c>
      <x:c r="U423" s="15" t="n">
        <x:f>IF(A423="WIRE",T423,IF(O423=1,I423*(1+IF(A423="POUC",Summary!$E$7,Summary!$K$7))/J423,"n.a."))</x:f>
        <x:v>0.012209999999999999</x:v>
      </x:c>
      <x:c r="V423" s="12" t="n">
        <x:f>0</x:f>
        <x:v>0</x:v>
      </x:c>
      <x:c r="W423" s="12" t="n">
        <x:f>0</x:f>
        <x:v>0</x:v>
      </x:c>
      <x:c r="X423" s="12" t="n">
        <x:f>0</x:f>
        <x:v>0</x:v>
      </x:c>
      <x:c r="Y423" s="12" t="n">
        <x:f>E423-W423-X423</x:f>
        <x:v>3700</x:v>
      </x:c>
      <x:c r="Z423" s="16" t="n">
        <x:f>E423*T423</x:f>
        <x:v>41.440000000000005</x:v>
      </x:c>
      <x:c r="AA423" s="16" t="n">
        <x:f>W423*T423</x:f>
        <x:v>0</x:v>
      </x:c>
      <x:c r="AB423" s="16" t="n">
        <x:f>X423*T423</x:f>
        <x:v>0</x:v>
      </x:c>
      <x:c r="AC423" s="16" t="n">
        <x:f>Y423*T423</x:f>
        <x:v>41.440000000000005</x:v>
      </x:c>
      <x:c r="AD423" s="16" t="n">
        <x:f>K423-Z423</x:f>
        <x:v>-7.105427357601002e-15</x:v>
      </x:c>
      <x:c r="AE423" s="16" t="n">
        <x:f>IF(ISNUMBER(U423),E423*(U423-T423),"n.a.")</x:f>
        <x:v>3.736999999999989</x:v>
      </x:c>
      <x:c r="AF423" s="12" t="n">
        <x:f>G423-0</x:f>
        <x:v>0</x:v>
      </x:c>
      <x:c r="AG423" s="16" t="n">
        <x:f>IF(ISNUMBER(U423),0,Z423)</x:f>
        <x:v>0</x:v>
      </x:c>
      <x:c r="AH423" s="17" t="str">
        <x:f>IF(AND(A423="WIRE",ISNUMBER(N423)),H423-N423,"n.a.")</x:f>
        <x:v>n.a.</x:v>
      </x:c>
    </x:row>
    <x:row r="424" ht="22" customHeight="1">
      <x:c r="A424" s="2" t="str">
        <x:v>WIRE</x:v>
      </x:c>
      <x:c r="B424" s="2" t="str">
        <x:v>60</x:v>
      </x:c>
      <x:c r="C424" s="2" t="str">
        <x:v>DL716GRAY</x:v>
      </x:c>
      <x:c r="D424" s="2" t="str">
        <x:v>Botac Industrial Limited</x:v>
      </x:c>
      <x:c r="E424" s="7" t="n">
        <x:v>2300</x:v>
      </x:c>
      <x:c r="F424" s="7" t="n">
        <x:v>283.33</x:v>
      </x:c>
      <x:c r="G424" s="7" t="n">
        <x:v>1000</x:v>
      </x:c>
      <x:c r="H424" s="8" t="n">
        <x:v>7.32</x:v>
      </x:c>
      <x:c r="I424" s="8" t="n">
        <x:v>4.19</x:v>
      </x:c>
      <x:c r="J424" s="2" t="n">
        <x:v>100</x:v>
      </x:c>
      <x:c r="K424" s="9" t="n">
        <x:v>168.36</x:v>
      </x:c>
      <x:c r="L424" s="8" t="n">
        <x:v>4.19</x:v>
      </x:c>
      <x:c r="M424" s="8"/>
      <x:c r="N424" s="8" t="n">
        <x:v>7.32</x:v>
      </x:c>
      <x:c r="O424" s="2" t="n">
        <x:v>1</x:v>
      </x:c>
      <x:c r="P424" s="10" t="n">
        <x:v>46237</x:v>
      </x:c>
      <x:c r="Q424" s="10" t="n">
        <x:v>45881</x:v>
      </x:c>
      <x:c r="R424" s="2" t="str">
        <x:v>Same-product valuation: per 100</x:v>
      </x:c>
      <x:c r="S424" s="2" t="str">
        <x:v>Hold current standard; Chris blended standards already applied</x:v>
      </x:c>
      <x:c r="T424" s="15" t="n">
        <x:f>H424/J424</x:f>
        <x:v>0.0732</x:v>
      </x:c>
      <x:c r="U424" s="15" t="n">
        <x:f>IF(A424="WIRE",T424,IF(O424=1,I424*(1+IF(A424="POUC",Summary!$E$7,Summary!$K$7))/J424,"n.a."))</x:f>
        <x:v>0.0732</x:v>
      </x:c>
      <x:c r="V424" s="12" t="n">
        <x:f>0</x:f>
        <x:v>0</x:v>
      </x:c>
      <x:c r="W424" s="12" t="n">
        <x:f>0</x:f>
        <x:v>0</x:v>
      </x:c>
      <x:c r="X424" s="12" t="n">
        <x:f>0</x:f>
        <x:v>0</x:v>
      </x:c>
      <x:c r="Y424" s="12" t="n">
        <x:f>E424-W424-X424</x:f>
        <x:v>2300</x:v>
      </x:c>
      <x:c r="Z424" s="16" t="n">
        <x:f>E424*T424</x:f>
        <x:v>168.36</x:v>
      </x:c>
      <x:c r="AA424" s="16" t="n">
        <x:f>W424*T424</x:f>
        <x:v>0</x:v>
      </x:c>
      <x:c r="AB424" s="16" t="n">
        <x:f>X424*T424</x:f>
        <x:v>0</x:v>
      </x:c>
      <x:c r="AC424" s="16" t="n">
        <x:f>Y424*T424</x:f>
        <x:v>168.36</x:v>
      </x:c>
      <x:c r="AD424" s="16" t="n">
        <x:f>K424-Z424</x:f>
        <x:v>0</x:v>
      </x:c>
      <x:c r="AE424" s="16" t="n">
        <x:f>IF(ISNUMBER(U424),E424*(U424-T424),"n.a.")</x:f>
        <x:v>0</x:v>
      </x:c>
      <x:c r="AF424" s="12" t="n">
        <x:f>G424-0</x:f>
        <x:v>1000</x:v>
      </x:c>
      <x:c r="AG424" s="16" t="n">
        <x:f>IF(ISNUMBER(U424),0,Z424)</x:f>
        <x:v>0</x:v>
      </x:c>
      <x:c r="AH424" s="17" t="n">
        <x:f>IF(AND(A424="WIRE",ISNUMBER(N424)),H424-N424,"n.a.")</x:f>
        <x:v>0</x:v>
      </x:c>
    </x:row>
    <x:row r="425" ht="22" customHeight="1">
      <x:c r="A425" s="2" t="str">
        <x:v>COIL</x:v>
      </x:c>
      <x:c r="B425" s="2" t="str">
        <x:v>10</x:v>
      </x:c>
      <x:c r="C425" s="2" t="str">
        <x:v>18NAV12-4</x:v>
      </x:c>
      <x:c r="D425" s="2" t="str">
        <x:v>**PAY ACH** PVC SPIRAL SUPPLY</x:v>
      </x:c>
      <x:c r="E425" s="7" t="n">
        <x:v>2200</x:v>
      </x:c>
      <x:c r="F425" s="7" t="n">
        <x:v>275</x:v>
      </x:c>
      <x:c r="G425" s="7" t="n">
        <x:v>0</x:v>
      </x:c>
      <x:c r="H425" s="8" t="n">
        <x:v>14.48</x:v>
      </x:c>
      <x:c r="I425" s="8" t="n">
        <x:v>12.84</x:v>
      </x:c>
      <x:c r="J425" s="2" t="n">
        <x:v>100</x:v>
      </x:c>
      <x:c r="K425" s="9" t="n">
        <x:v>318.56</x:v>
      </x:c>
      <x:c r="L425" s="8" t="n">
        <x:v>12.84</x:v>
      </x:c>
      <x:c r="M425" s="8"/>
      <x:c r="N425" s="8"/>
      <x:c r="O425" s="2" t="n">
        <x:v>1</x:v>
      </x:c>
      <x:c r="P425" s="10" t="n">
        <x:v>46143</x:v>
      </x:c>
      <x:c r="Q425" s="10" t="n">
        <x:v>45810</x:v>
      </x:c>
      <x:c r="R425" s="2" t="str">
        <x:v>Same-product valuation: per 100</x:v>
      </x:c>
      <x:c r="S425" s="2" t="str">
        <x:v>Chris PVC Coil priced product</x:v>
      </x:c>
      <x:c r="T425" s="15" t="n">
        <x:f>H425/J425</x:f>
        <x:v>0.1448</x:v>
      </x:c>
      <x:c r="U425" s="15" t="n">
        <x:f>IF(A425="WIRE",T425,IF(O425=1,I425*(1+IF(A425="POUC",Summary!$E$7,Summary!$K$7))/J425,"n.a."))</x:f>
        <x:v>0.141882</x:v>
      </x:c>
      <x:c r="V425" s="12" t="n">
        <x:f>SUM('PO detail'!$T$260:$T$261)</x:f>
        <x:v>2200</x:v>
      </x:c>
      <x:c r="W425" s="12" t="n">
        <x:f>SUMIFS('PO detail'!$T$260:$T$261,'PO detail'!$Q$260:$Q$261,"Baseline PO cost")</x:f>
        <x:v>2200</x:v>
      </x:c>
      <x:c r="X425" s="12" t="n">
        <x:f>SUMIFS('PO detail'!$T$260:$T$261,'PO detail'!$Q$260:$Q$261,"Higher PO cost")</x:f>
        <x:v>0</x:v>
      </x:c>
      <x:c r="Y425" s="12" t="n">
        <x:f>E425-W425-X425</x:f>
        <x:v>0</x:v>
      </x:c>
      <x:c r="Z425" s="16" t="n">
        <x:f>E425*T425</x:f>
        <x:v>318.56</x:v>
      </x:c>
      <x:c r="AA425" s="16" t="n">
        <x:f>W425*T425</x:f>
        <x:v>318.56</x:v>
      </x:c>
      <x:c r="AB425" s="16" t="n">
        <x:f>X425*T425</x:f>
        <x:v>0</x:v>
      </x:c>
      <x:c r="AC425" s="16" t="n">
        <x:f>Y425*T425</x:f>
        <x:v>0</x:v>
      </x:c>
      <x:c r="AD425" s="16" t="n">
        <x:f>K425-Z425</x:f>
        <x:v>0</x:v>
      </x:c>
      <x:c r="AE425" s="16" t="n">
        <x:f>IF(ISNUMBER(U425),E425*(U425-T425),"n.a.")</x:f>
        <x:v>-6.419600000000009</x:v>
      </x:c>
      <x:c r="AF425" s="12" t="n">
        <x:f>G425-SUM('PO detail'!$U$260:$U$261)</x:f>
        <x:v>0</x:v>
      </x:c>
      <x:c r="AG425" s="16" t="n">
        <x:f>IF(ISNUMBER(U425),0,Z425)</x:f>
        <x:v>0</x:v>
      </x:c>
      <x:c r="AH425" s="17" t="str">
        <x:f>IF(AND(A425="WIRE",ISNUMBER(N425)),H425-N425,"n.a.")</x:f>
        <x:v>n.a.</x:v>
      </x:c>
    </x:row>
    <x:row r="426" ht="22" customHeight="1">
      <x:c r="A426" s="2" t="str">
        <x:v>COIL</x:v>
      </x:c>
      <x:c r="B426" s="2" t="str">
        <x:v>30</x:v>
      </x:c>
      <x:c r="C426" s="2" t="str">
        <x:v>16NAV12-4</x:v>
      </x:c>
      <x:c r="D426" s="2" t="str">
        <x:v>**PAY ACH** PVC SPIRAL SUPPLY</x:v>
      </x:c>
      <x:c r="E426" s="7" t="n">
        <x:v>1400</x:v>
      </x:c>
      <x:c r="F426" s="7" t="n">
        <x:v>275</x:v>
      </x:c>
      <x:c r="G426" s="7" t="n">
        <x:v>0</x:v>
      </x:c>
      <x:c r="H426" s="8" t="n">
        <x:v>11.23</x:v>
      </x:c>
      <x:c r="I426" s="8" t="n">
        <x:v>9.95</x:v>
      </x:c>
      <x:c r="J426" s="2" t="n">
        <x:v>100</x:v>
      </x:c>
      <x:c r="K426" s="9" t="n">
        <x:v>157.22</x:v>
      </x:c>
      <x:c r="L426" s="8" t="n">
        <x:v>9.95</x:v>
      </x:c>
      <x:c r="M426" s="8"/>
      <x:c r="N426" s="8"/>
      <x:c r="O426" s="2" t="n">
        <x:v>1</x:v>
      </x:c>
      <x:c r="P426" s="10" t="n">
        <x:v>46143</x:v>
      </x:c>
      <x:c r="Q426" s="10" t="n">
        <x:v>45810</x:v>
      </x:c>
      <x:c r="R426" s="2" t="str">
        <x:v>Same-product valuation: per 100</x:v>
      </x:c>
      <x:c r="S426" s="2" t="str">
        <x:v>Chris PVC Coil priced product</x:v>
      </x:c>
      <x:c r="T426" s="15" t="n">
        <x:f>H426/J426</x:f>
        <x:v>0.11230000000000001</x:v>
      </x:c>
      <x:c r="U426" s="15" t="n">
        <x:f>IF(A426="WIRE",T426,IF(O426=1,I426*(1+IF(A426="POUC",Summary!$E$7,Summary!$K$7))/J426,"n.a."))</x:f>
        <x:v>0.1099475</x:v>
      </x:c>
      <x:c r="V426" s="12" t="n">
        <x:f>SUM('PO detail'!$T$802:$T$803)</x:f>
        <x:v>1400</x:v>
      </x:c>
      <x:c r="W426" s="12" t="n">
        <x:f>SUMIFS('PO detail'!$T$802:$T$803,'PO detail'!$Q$802:$Q$803,"Baseline PO cost")</x:f>
        <x:v>1400</x:v>
      </x:c>
      <x:c r="X426" s="12" t="n">
        <x:f>SUMIFS('PO detail'!$T$802:$T$803,'PO detail'!$Q$802:$Q$803,"Higher PO cost")</x:f>
        <x:v>0</x:v>
      </x:c>
      <x:c r="Y426" s="12" t="n">
        <x:f>E426-W426-X426</x:f>
        <x:v>0</x:v>
      </x:c>
      <x:c r="Z426" s="16" t="n">
        <x:f>E426*T426</x:f>
        <x:v>157.22000000000003</x:v>
      </x:c>
      <x:c r="AA426" s="16" t="n">
        <x:f>W426*T426</x:f>
        <x:v>157.22000000000003</x:v>
      </x:c>
      <x:c r="AB426" s="16" t="n">
        <x:f>X426*T426</x:f>
        <x:v>0</x:v>
      </x:c>
      <x:c r="AC426" s="16" t="n">
        <x:f>Y426*T426</x:f>
        <x:v>0</x:v>
      </x:c>
      <x:c r="AD426" s="16" t="n">
        <x:f>K426-Z426</x:f>
        <x:v>-2.842170943040401e-14</x:v>
      </x:c>
      <x:c r="AE426" s="16" t="n">
        <x:f>IF(ISNUMBER(U426),E426*(U426-T426),"n.a.")</x:f>
        <x:v>-3.2935000000000105</x:v>
      </x:c>
      <x:c r="AF426" s="12" t="n">
        <x:f>G426-SUM('PO detail'!$U$802:$U$803)</x:f>
        <x:v>0</x:v>
      </x:c>
      <x:c r="AG426" s="16" t="n">
        <x:f>IF(ISNUMBER(U426),0,Z426)</x:f>
        <x:v>0</x:v>
      </x:c>
      <x:c r="AH426" s="17" t="str">
        <x:f>IF(AND(A426="WIRE",ISNUMBER(N426)),H426-N426,"n.a.")</x:f>
        <x:v>n.a.</x:v>
      </x:c>
    </x:row>
    <x:row r="427" ht="22" customHeight="1">
      <x:c r="A427" s="2" t="str">
        <x:v>COIL</x:v>
      </x:c>
      <x:c r="B427" s="2" t="str">
        <x:v>60</x:v>
      </x:c>
      <x:c r="C427" s="2" t="str">
        <x:v>16BLK36-4</x:v>
      </x:c>
      <x:c r="D427" s="2" t="str">
        <x:v>**PAY ACH** PVC SPIRAL SUPPLY</x:v>
      </x:c>
      <x:c r="E427" s="7" t="n">
        <x:v>2200</x:v>
      </x:c>
      <x:c r="F427" s="7" t="n">
        <x:v>275</x:v>
      </x:c>
      <x:c r="G427" s="7" t="n">
        <x:v>0</x:v>
      </x:c>
      <x:c r="H427" s="8" t="n">
        <x:v>27.57</x:v>
      </x:c>
      <x:c r="I427" s="8" t="n">
        <x:v>24.45</x:v>
      </x:c>
      <x:c r="J427" s="2" t="n">
        <x:v>100</x:v>
      </x:c>
      <x:c r="K427" s="9" t="n">
        <x:v>606.54</x:v>
      </x:c>
      <x:c r="L427" s="8" t="n">
        <x:v>24.45</x:v>
      </x:c>
      <x:c r="M427" s="8"/>
      <x:c r="N427" s="8"/>
      <x:c r="O427" s="2" t="n">
        <x:v>1</x:v>
      </x:c>
      <x:c r="P427" s="10" t="n">
        <x:v>46143</x:v>
      </x:c>
      <x:c r="Q427" s="10" t="n">
        <x:v>45810</x:v>
      </x:c>
      <x:c r="R427" s="2" t="str">
        <x:v>Same-product valuation: per 100</x:v>
      </x:c>
      <x:c r="S427" s="2" t="str">
        <x:v>Chris PVC Coil priced product</x:v>
      </x:c>
      <x:c r="T427" s="15" t="n">
        <x:f>H427/J427</x:f>
        <x:v>0.2757</x:v>
      </x:c>
      <x:c r="U427" s="15" t="n">
        <x:f>IF(A427="WIRE",T427,IF(O427=1,I427*(1+IF(A427="POUC",Summary!$E$7,Summary!$K$7))/J427,"n.a."))</x:f>
        <x:v>0.2701725</x:v>
      </x:c>
      <x:c r="V427" s="12" t="n">
        <x:f>SUM('PO detail'!$T$1149:$T$1149)</x:f>
        <x:v>2000</x:v>
      </x:c>
      <x:c r="W427" s="12" t="n">
        <x:f>SUMIFS('PO detail'!$T$1149:$T$1149,'PO detail'!$Q$1149:$Q$1149,"Baseline PO cost")</x:f>
        <x:v>2000</x:v>
      </x:c>
      <x:c r="X427" s="12" t="n">
        <x:f>SUMIFS('PO detail'!$T$1149:$T$1149,'PO detail'!$Q$1149:$Q$1149,"Higher PO cost")</x:f>
        <x:v>0</x:v>
      </x:c>
      <x:c r="Y427" s="12" t="n">
        <x:f>E427-W427-X427</x:f>
        <x:v>200</x:v>
      </x:c>
      <x:c r="Z427" s="16" t="n">
        <x:f>E427*T427</x:f>
        <x:v>606.54</x:v>
      </x:c>
      <x:c r="AA427" s="16" t="n">
        <x:f>W427*T427</x:f>
        <x:v>551.4</x:v>
      </x:c>
      <x:c r="AB427" s="16" t="n">
        <x:f>X427*T427</x:f>
        <x:v>0</x:v>
      </x:c>
      <x:c r="AC427" s="16" t="n">
        <x:f>Y427*T427</x:f>
        <x:v>55.14</x:v>
      </x:c>
      <x:c r="AD427" s="16" t="n">
        <x:f>K427-Z427</x:f>
        <x:v>0</x:v>
      </x:c>
      <x:c r="AE427" s="16" t="n">
        <x:f>IF(ISNUMBER(U427),E427*(U427-T427),"n.a.")</x:f>
        <x:v>-12.160500000000042</x:v>
      </x:c>
      <x:c r="AF427" s="12" t="n">
        <x:f>G427-SUM('PO detail'!$U$1149:$U$1149)</x:f>
        <x:v>0</x:v>
      </x:c>
      <x:c r="AG427" s="16" t="n">
        <x:f>IF(ISNUMBER(U427),0,Z427)</x:f>
        <x:v>0</x:v>
      </x:c>
      <x:c r="AH427" s="17" t="str">
        <x:f>IF(AND(A427="WIRE",ISNUMBER(N427)),H427-N427,"n.a.")</x:f>
        <x:v>n.a.</x:v>
      </x:c>
    </x:row>
    <x:row r="428" ht="22" customHeight="1">
      <x:c r="A428" s="2" t="str">
        <x:v>COIL</x:v>
      </x:c>
      <x:c r="B428" s="2" t="str">
        <x:v>30</x:v>
      </x:c>
      <x:c r="C428" s="2" t="str">
        <x:v>10NAV12-4</x:v>
      </x:c>
      <x:c r="D428" s="2" t="str">
        <x:v>**PAY ACH** PVC SPIRAL SUPPLY</x:v>
      </x:c>
      <x:c r="E428" s="7" t="n">
        <x:v>2400</x:v>
      </x:c>
      <x:c r="F428" s="7" t="n">
        <x:v>266.67</x:v>
      </x:c>
      <x:c r="G428" s="7" t="n">
        <x:v>0</x:v>
      </x:c>
      <x:c r="H428" s="8" t="n">
        <x:v>5.84</x:v>
      </x:c>
      <x:c r="I428" s="8" t="n">
        <x:v>5.18</x:v>
      </x:c>
      <x:c r="J428" s="2" t="n">
        <x:v>100</x:v>
      </x:c>
      <x:c r="K428" s="9" t="n">
        <x:v>140.16</x:v>
      </x:c>
      <x:c r="L428" s="8" t="n">
        <x:v>5.18</x:v>
      </x:c>
      <x:c r="M428" s="8"/>
      <x:c r="N428" s="8"/>
      <x:c r="O428" s="2" t="n">
        <x:v>1</x:v>
      </x:c>
      <x:c r="P428" s="10" t="n">
        <x:v>46143</x:v>
      </x:c>
      <x:c r="Q428" s="10" t="n">
        <x:v>45810</x:v>
      </x:c>
      <x:c r="R428" s="2" t="str">
        <x:v>Same-product valuation: per 100</x:v>
      </x:c>
      <x:c r="S428" s="2" t="str">
        <x:v>Chris PVC Coil priced product</x:v>
      </x:c>
      <x:c r="T428" s="15" t="n">
        <x:f>H428/J428</x:f>
        <x:v>0.0584</x:v>
      </x:c>
      <x:c r="U428" s="15" t="n">
        <x:f>IF(A428="WIRE",T428,IF(O428=1,I428*(1+IF(A428="POUC",Summary!$E$7,Summary!$K$7))/J428,"n.a."))</x:f>
        <x:v>0.057239</x:v>
      </x:c>
      <x:c r="V428" s="12" t="n">
        <x:f>SUM('PO detail'!$T$705:$T$706)</x:f>
        <x:v>2400</x:v>
      </x:c>
      <x:c r="W428" s="12" t="n">
        <x:f>SUMIFS('PO detail'!$T$705:$T$706,'PO detail'!$Q$705:$Q$706,"Baseline PO cost")</x:f>
        <x:v>2400</x:v>
      </x:c>
      <x:c r="X428" s="12" t="n">
        <x:f>SUMIFS('PO detail'!$T$705:$T$706,'PO detail'!$Q$705:$Q$706,"Higher PO cost")</x:f>
        <x:v>0</x:v>
      </x:c>
      <x:c r="Y428" s="12" t="n">
        <x:f>E428-W428-X428</x:f>
        <x:v>0</x:v>
      </x:c>
      <x:c r="Z428" s="16" t="n">
        <x:f>E428*T428</x:f>
        <x:v>140.16</x:v>
      </x:c>
      <x:c r="AA428" s="16" t="n">
        <x:f>W428*T428</x:f>
        <x:v>140.16</x:v>
      </x:c>
      <x:c r="AB428" s="16" t="n">
        <x:f>X428*T428</x:f>
        <x:v>0</x:v>
      </x:c>
      <x:c r="AC428" s="16" t="n">
        <x:f>Y428*T428</x:f>
        <x:v>0</x:v>
      </x:c>
      <x:c r="AD428" s="16" t="n">
        <x:f>K428-Z428</x:f>
        <x:v>0</x:v>
      </x:c>
      <x:c r="AE428" s="16" t="n">
        <x:f>IF(ISNUMBER(U428),E428*(U428-T428),"n.a.")</x:f>
        <x:v>-2.7864000000000058</x:v>
      </x:c>
      <x:c r="AF428" s="12" t="n">
        <x:f>G428-SUM('PO detail'!$U$705:$U$706)</x:f>
        <x:v>0</x:v>
      </x:c>
      <x:c r="AG428" s="16" t="n">
        <x:f>IF(ISNUMBER(U428),0,Z428)</x:f>
        <x:v>0</x:v>
      </x:c>
      <x:c r="AH428" s="17" t="str">
        <x:f>IF(AND(A428="WIRE",ISNUMBER(N428)),H428-N428,"n.a.")</x:f>
        <x:v>n.a.</x:v>
      </x:c>
    </x:row>
    <x:row r="429" ht="22" customHeight="1">
      <x:c r="A429" s="2" t="str">
        <x:v>WIRE</x:v>
      </x:c>
      <x:c r="B429" s="2" t="str">
        <x:v>30</x:v>
      </x:c>
      <x:c r="C429" s="2" t="str">
        <x:v>DL034BLK</x:v>
      </x:c>
      <x:c r="D429" s="2" t="str">
        <x:v>Botac Industrial Limited</x:v>
      </x:c>
      <x:c r="E429" s="7" t="n">
        <x:v>3600</x:v>
      </x:c>
      <x:c r="F429" s="7" t="n">
        <x:v>266.67</x:v>
      </x:c>
      <x:c r="G429" s="7" t="n">
        <x:v>0</x:v>
      </x:c>
      <x:c r="H429" s="8" t="n">
        <x:v>14.24</x:v>
      </x:c>
      <x:c r="I429" s="8" t="n">
        <x:v>0</x:v>
      </x:c>
      <x:c r="J429" s="2" t="n">
        <x:v>100</x:v>
      </x:c>
      <x:c r="K429" s="9" t="n">
        <x:v>512.64</x:v>
      </x:c>
      <x:c r="L429" s="8" t="n">
        <x:v>7.48</x:v>
      </x:c>
      <x:c r="M429" s="8"/>
      <x:c r="N429" s="8" t="n">
        <x:v>14.24</x:v>
      </x:c>
      <x:c r="O429" s="2" t="n">
        <x:v>1</x:v>
      </x:c>
      <x:c r="P429" s="10" t="n">
        <x:v>46237</x:v>
      </x:c>
      <x:c r="Q429" s="10" t="n">
        <x:v>44774</x:v>
      </x:c>
      <x:c r="R429" s="2" t="str">
        <x:v>Same-product valuation: per 100</x:v>
      </x:c>
      <x:c r="S429" s="2" t="str">
        <x:v>Hold current standard; Chris blended standards already applied</x:v>
      </x:c>
      <x:c r="T429" s="15" t="n">
        <x:f>H429/J429</x:f>
        <x:v>0.1424</x:v>
      </x:c>
      <x:c r="U429" s="15" t="n">
        <x:f>IF(A429="WIRE",T429,IF(O429=1,I429*(1+IF(A429="POUC",Summary!$E$7,Summary!$K$7))/J429,"n.a."))</x:f>
        <x:v>0.1424</x:v>
      </x:c>
      <x:c r="V429" s="12" t="n">
        <x:f>0</x:f>
        <x:v>0</x:v>
      </x:c>
      <x:c r="W429" s="12" t="n">
        <x:f>0</x:f>
        <x:v>0</x:v>
      </x:c>
      <x:c r="X429" s="12" t="n">
        <x:f>0</x:f>
        <x:v>0</x:v>
      </x:c>
      <x:c r="Y429" s="12" t="n">
        <x:f>E429-W429-X429</x:f>
        <x:v>3600</x:v>
      </x:c>
      <x:c r="Z429" s="16" t="n">
        <x:f>E429*T429</x:f>
        <x:v>512.64</x:v>
      </x:c>
      <x:c r="AA429" s="16" t="n">
        <x:f>W429*T429</x:f>
        <x:v>0</x:v>
      </x:c>
      <x:c r="AB429" s="16" t="n">
        <x:f>X429*T429</x:f>
        <x:v>0</x:v>
      </x:c>
      <x:c r="AC429" s="16" t="n">
        <x:f>Y429*T429</x:f>
        <x:v>512.64</x:v>
      </x:c>
      <x:c r="AD429" s="16" t="n">
        <x:f>K429-Z429</x:f>
        <x:v>0</x:v>
      </x:c>
      <x:c r="AE429" s="16" t="n">
        <x:f>IF(ISNUMBER(U429),E429*(U429-T429),"n.a.")</x:f>
        <x:v>0</x:v>
      </x:c>
      <x:c r="AF429" s="12" t="n">
        <x:f>G429-0</x:f>
        <x:v>0</x:v>
      </x:c>
      <x:c r="AG429" s="16" t="n">
        <x:f>IF(ISNUMBER(U429),0,Z429)</x:f>
        <x:v>0</x:v>
      </x:c>
      <x:c r="AH429" s="17" t="n">
        <x:f>IF(AND(A429="WIRE",ISNUMBER(N429)),H429-N429,"n.a.")</x:f>
        <x:v>0</x:v>
      </x:c>
    </x:row>
    <x:row r="430" ht="22" customHeight="1">
      <x:c r="A430" s="2" t="str">
        <x:v>WIRE</x:v>
      </x:c>
      <x:c r="B430" s="2" t="str">
        <x:v>30</x:v>
      </x:c>
      <x:c r="C430" s="2" t="str">
        <x:v>DL916GOLD</x:v>
      </x:c>
      <x:c r="D430" s="2" t="str">
        <x:v>Botac Industrial Limited</x:v>
      </x:c>
      <x:c r="E430" s="7" t="n">
        <x:v>0</x:v>
      </x:c>
      <x:c r="F430" s="7" t="n">
        <x:v>266.67</x:v>
      </x:c>
      <x:c r="G430" s="7" t="n">
        <x:v>2000</x:v>
      </x:c>
      <x:c r="H430" s="8" t="n">
        <x:v>10.41</x:v>
      </x:c>
      <x:c r="I430" s="8" t="n">
        <x:v>5.98</x:v>
      </x:c>
      <x:c r="J430" s="2" t="n">
        <x:v>100</x:v>
      </x:c>
      <x:c r="K430" s="9" t="n">
        <x:v>0</x:v>
      </x:c>
      <x:c r="L430" s="8" t="n">
        <x:v>5.98</x:v>
      </x:c>
      <x:c r="M430" s="8"/>
      <x:c r="N430" s="8" t="n">
        <x:v>10.41</x:v>
      </x:c>
      <x:c r="O430" s="2" t="n">
        <x:v>1</x:v>
      </x:c>
      <x:c r="P430" s="10" t="n">
        <x:v>46237</x:v>
      </x:c>
      <x:c r="Q430" s="10" t="n">
        <x:v>45881</x:v>
      </x:c>
      <x:c r="R430" s="2" t="str">
        <x:v>Same-product valuation: per 100</x:v>
      </x:c>
      <x:c r="S430" s="2" t="str">
        <x:v>Hold current standard; Chris blended standards already applied</x:v>
      </x:c>
      <x:c r="T430" s="15" t="n">
        <x:f>H430/J430</x:f>
        <x:v>0.1041</x:v>
      </x:c>
      <x:c r="U430" s="15" t="n">
        <x:f>IF(A430="WIRE",T430,IF(O430=1,I430*(1+IF(A430="POUC",Summary!$E$7,Summary!$K$7))/J430,"n.a."))</x:f>
        <x:v>0.1041</x:v>
      </x:c>
      <x:c r="V430" s="12" t="n">
        <x:f>0</x:f>
        <x:v>0</x:v>
      </x:c>
      <x:c r="W430" s="12" t="n">
        <x:f>0</x:f>
        <x:v>0</x:v>
      </x:c>
      <x:c r="X430" s="12" t="n">
        <x:f>0</x:f>
        <x:v>0</x:v>
      </x:c>
      <x:c r="Y430" s="12" t="n">
        <x:f>E430-W430-X430</x:f>
        <x:v>0</x:v>
      </x:c>
      <x:c r="Z430" s="16" t="n">
        <x:f>E430*T430</x:f>
        <x:v>0</x:v>
      </x:c>
      <x:c r="AA430" s="16" t="n">
        <x:f>W430*T430</x:f>
        <x:v>0</x:v>
      </x:c>
      <x:c r="AB430" s="16" t="n">
        <x:f>X430*T430</x:f>
        <x:v>0</x:v>
      </x:c>
      <x:c r="AC430" s="16" t="n">
        <x:f>Y430*T430</x:f>
        <x:v>0</x:v>
      </x:c>
      <x:c r="AD430" s="16" t="n">
        <x:f>K430-Z430</x:f>
        <x:v>0</x:v>
      </x:c>
      <x:c r="AE430" s="16" t="n">
        <x:f>IF(ISNUMBER(U430),E430*(U430-T430),"n.a.")</x:f>
        <x:v>0</x:v>
      </x:c>
      <x:c r="AF430" s="12" t="n">
        <x:f>G430-0</x:f>
        <x:v>2000</x:v>
      </x:c>
      <x:c r="AG430" s="16" t="n">
        <x:f>IF(ISNUMBER(U430),0,Z430)</x:f>
        <x:v>0</x:v>
      </x:c>
      <x:c r="AH430" s="17" t="n">
        <x:f>IF(AND(A430="WIRE",ISNUMBER(N430)),H430-N430,"n.a.")</x:f>
        <x:v>0</x:v>
      </x:c>
    </x:row>
    <x:row r="431" ht="22" customHeight="1">
      <x:c r="A431" s="2" t="str">
        <x:v>WIRE</x:v>
      </x:c>
      <x:c r="B431" s="2" t="str">
        <x:v>60</x:v>
      </x:c>
      <x:c r="C431" s="2" t="str">
        <x:v>DL078SIL</x:v>
      </x:c>
      <x:c r="D431" s="2" t="str">
        <x:v>Botac Industrial Limited</x:v>
      </x:c>
      <x:c r="E431" s="7" t="n">
        <x:v>1900</x:v>
      </x:c>
      <x:c r="F431" s="7" t="n">
        <x:v>266.67</x:v>
      </x:c>
      <x:c r="G431" s="7" t="n">
        <x:v>1000</x:v>
      </x:c>
      <x:c r="H431" s="8" t="n">
        <x:v>16.33</x:v>
      </x:c>
      <x:c r="I431" s="8" t="n">
        <x:v>0</x:v>
      </x:c>
      <x:c r="J431" s="2" t="n">
        <x:v>100</x:v>
      </x:c>
      <x:c r="K431" s="9" t="n">
        <x:v>310.27</x:v>
      </x:c>
      <x:c r="L431" s="8" t="n">
        <x:v>9.46</x:v>
      </x:c>
      <x:c r="M431" s="8"/>
      <x:c r="N431" s="8" t="n">
        <x:v>16.33</x:v>
      </x:c>
      <x:c r="O431" s="2" t="n">
        <x:v>1</x:v>
      </x:c>
      <x:c r="P431" s="10" t="n">
        <x:v>46237</x:v>
      </x:c>
      <x:c r="Q431" s="10" t="n">
        <x:v>44774</x:v>
      </x:c>
      <x:c r="R431" s="2" t="str">
        <x:v>Same-product valuation: per 100</x:v>
      </x:c>
      <x:c r="S431" s="2" t="str">
        <x:v>Hold current standard; Chris blended standards already applied</x:v>
      </x:c>
      <x:c r="T431" s="15" t="n">
        <x:f>H431/J431</x:f>
        <x:v>0.16329999999999997</x:v>
      </x:c>
      <x:c r="U431" s="15" t="n">
        <x:f>IF(A431="WIRE",T431,IF(O431=1,I431*(1+IF(A431="POUC",Summary!$E$7,Summary!$K$7))/J431,"n.a."))</x:f>
        <x:v>0.16329999999999997</x:v>
      </x:c>
      <x:c r="V431" s="12" t="n">
        <x:f>0</x:f>
        <x:v>0</x:v>
      </x:c>
      <x:c r="W431" s="12" t="n">
        <x:f>0</x:f>
        <x:v>0</x:v>
      </x:c>
      <x:c r="X431" s="12" t="n">
        <x:f>0</x:f>
        <x:v>0</x:v>
      </x:c>
      <x:c r="Y431" s="12" t="n">
        <x:f>E431-W431-X431</x:f>
        <x:v>1900</x:v>
      </x:c>
      <x:c r="Z431" s="16" t="n">
        <x:f>E431*T431</x:f>
        <x:v>310.2699999999999</x:v>
      </x:c>
      <x:c r="AA431" s="16" t="n">
        <x:f>W431*T431</x:f>
        <x:v>0</x:v>
      </x:c>
      <x:c r="AB431" s="16" t="n">
        <x:f>X431*T431</x:f>
        <x:v>0</x:v>
      </x:c>
      <x:c r="AC431" s="16" t="n">
        <x:f>Y431*T431</x:f>
        <x:v>310.2699999999999</x:v>
      </x:c>
      <x:c r="AD431" s="16" t="n">
        <x:f>K431-Z431</x:f>
        <x:v>5.684341886080802e-14</x:v>
      </x:c>
      <x:c r="AE431" s="16" t="n">
        <x:f>IF(ISNUMBER(U431),E431*(U431-T431),"n.a.")</x:f>
        <x:v>0</x:v>
      </x:c>
      <x:c r="AF431" s="12" t="n">
        <x:f>G431-0</x:f>
        <x:v>1000</x:v>
      </x:c>
      <x:c r="AG431" s="16" t="n">
        <x:f>IF(ISNUMBER(U431),0,Z431)</x:f>
        <x:v>0</x:v>
      </x:c>
      <x:c r="AH431" s="17" t="n">
        <x:f>IF(AND(A431="WIRE",ISNUMBER(N431)),H431-N431,"n.a.")</x:f>
        <x:v>0</x:v>
      </x:c>
    </x:row>
    <x:row r="432" ht="22" customHeight="1">
      <x:c r="A432" s="2" t="str">
        <x:v>COIL</x:v>
      </x:c>
      <x:c r="B432" s="2" t="str">
        <x:v>10</x:v>
      </x:c>
      <x:c r="C432" s="2" t="str">
        <x:v>22NAV12-4</x:v>
      </x:c>
      <x:c r="D432" s="2" t="str">
        <x:v>**PAY ACH** PVC SPIRAL SUPPLY</x:v>
      </x:c>
      <x:c r="E432" s="7" t="n">
        <x:v>1600</x:v>
      </x:c>
      <x:c r="F432" s="7" t="n">
        <x:v>258.33</x:v>
      </x:c>
      <x:c r="G432" s="7" t="n">
        <x:v>0</x:v>
      </x:c>
      <x:c r="H432" s="8" t="n">
        <x:v>16.74</x:v>
      </x:c>
      <x:c r="I432" s="8" t="n">
        <x:v>14.84</x:v>
      </x:c>
      <x:c r="J432" s="2" t="n">
        <x:v>100</x:v>
      </x:c>
      <x:c r="K432" s="9" t="n">
        <x:v>267.84</x:v>
      </x:c>
      <x:c r="L432" s="8" t="n">
        <x:v>14.84</x:v>
      </x:c>
      <x:c r="M432" s="8"/>
      <x:c r="N432" s="8"/>
      <x:c r="O432" s="2" t="n">
        <x:v>1</x:v>
      </x:c>
      <x:c r="P432" s="10" t="n">
        <x:v>46143</x:v>
      </x:c>
      <x:c r="Q432" s="10" t="n">
        <x:v>45810</x:v>
      </x:c>
      <x:c r="R432" s="2" t="str">
        <x:v>Same-product valuation: per 100</x:v>
      </x:c>
      <x:c r="S432" s="2" t="str">
        <x:v>Chris PVC Coil priced product</x:v>
      </x:c>
      <x:c r="T432" s="15" t="n">
        <x:f>H432/J432</x:f>
        <x:v>0.1674</x:v>
      </x:c>
      <x:c r="U432" s="15" t="n">
        <x:f>IF(A432="WIRE",T432,IF(O432=1,I432*(1+IF(A432="POUC",Summary!$E$7,Summary!$K$7))/J432,"n.a."))</x:f>
        <x:v>0.163982</x:v>
      </x:c>
      <x:c r="V432" s="12" t="n">
        <x:f>SUM('PO detail'!$T$320:$T$320)</x:f>
        <x:v>1400</x:v>
      </x:c>
      <x:c r="W432" s="12" t="n">
        <x:f>SUMIFS('PO detail'!$T$320:$T$320,'PO detail'!$Q$320:$Q$320,"Baseline PO cost")</x:f>
        <x:v>1400</x:v>
      </x:c>
      <x:c r="X432" s="12" t="n">
        <x:f>SUMIFS('PO detail'!$T$320:$T$320,'PO detail'!$Q$320:$Q$320,"Higher PO cost")</x:f>
        <x:v>0</x:v>
      </x:c>
      <x:c r="Y432" s="12" t="n">
        <x:f>E432-W432-X432</x:f>
        <x:v>200</x:v>
      </x:c>
      <x:c r="Z432" s="16" t="n">
        <x:f>E432*T432</x:f>
        <x:v>267.84</x:v>
      </x:c>
      <x:c r="AA432" s="16" t="n">
        <x:f>W432*T432</x:f>
        <x:v>234.35999999999999</x:v>
      </x:c>
      <x:c r="AB432" s="16" t="n">
        <x:f>X432*T432</x:f>
        <x:v>0</x:v>
      </x:c>
      <x:c r="AC432" s="16" t="n">
        <x:f>Y432*T432</x:f>
        <x:v>33.48</x:v>
      </x:c>
      <x:c r="AD432" s="16" t="n">
        <x:f>K432-Z432</x:f>
        <x:v>0</x:v>
      </x:c>
      <x:c r="AE432" s="16" t="n">
        <x:f>IF(ISNUMBER(U432),E432*(U432-T432),"n.a.")</x:f>
        <x:v>-5.468800000000007</x:v>
      </x:c>
      <x:c r="AF432" s="12" t="n">
        <x:f>G432-SUM('PO detail'!$U$320:$U$320)</x:f>
        <x:v>0</x:v>
      </x:c>
      <x:c r="AG432" s="16" t="n">
        <x:f>IF(ISNUMBER(U432),0,Z432)</x:f>
        <x:v>0</x:v>
      </x:c>
      <x:c r="AH432" s="17" t="str">
        <x:f>IF(AND(A432="WIRE",ISNUMBER(N432)),H432-N432,"n.a.")</x:f>
        <x:v>n.a.</x:v>
      </x:c>
    </x:row>
    <x:row r="433" ht="22" customHeight="1">
      <x:c r="A433" s="2" t="str">
        <x:v>COIL</x:v>
      </x:c>
      <x:c r="B433" s="2" t="str">
        <x:v>60</x:v>
      </x:c>
      <x:c r="C433" s="2" t="str">
        <x:v>16NAV12-4</x:v>
      </x:c>
      <x:c r="D433" s="2" t="str">
        <x:v>**PAY ACH** PVC SPIRAL SUPPLY</x:v>
      </x:c>
      <x:c r="E433" s="7" t="n">
        <x:v>1600</x:v>
      </x:c>
      <x:c r="F433" s="7" t="n">
        <x:v>258.33</x:v>
      </x:c>
      <x:c r="G433" s="7" t="n">
        <x:v>0</x:v>
      </x:c>
      <x:c r="H433" s="8" t="n">
        <x:v>11.23</x:v>
      </x:c>
      <x:c r="I433" s="8" t="n">
        <x:v>9.95</x:v>
      </x:c>
      <x:c r="J433" s="2" t="n">
        <x:v>100</x:v>
      </x:c>
      <x:c r="K433" s="9" t="n">
        <x:v>179.68</x:v>
      </x:c>
      <x:c r="L433" s="8" t="n">
        <x:v>9.95</x:v>
      </x:c>
      <x:c r="M433" s="8"/>
      <x:c r="N433" s="8"/>
      <x:c r="O433" s="2" t="n">
        <x:v>1</x:v>
      </x:c>
      <x:c r="P433" s="10" t="n">
        <x:v>46143</x:v>
      </x:c>
      <x:c r="Q433" s="10" t="n">
        <x:v>45810</x:v>
      </x:c>
      <x:c r="R433" s="2" t="str">
        <x:v>Same-product valuation: per 100</x:v>
      </x:c>
      <x:c r="S433" s="2" t="str">
        <x:v>Chris PVC Coil priced product</x:v>
      </x:c>
      <x:c r="T433" s="15" t="n">
        <x:f>H433/J433</x:f>
        <x:v>0.11230000000000001</x:v>
      </x:c>
      <x:c r="U433" s="15" t="n">
        <x:f>IF(A433="WIRE",T433,IF(O433=1,I433*(1+IF(A433="POUC",Summary!$E$7,Summary!$K$7))/J433,"n.a."))</x:f>
        <x:v>0.1099475</x:v>
      </x:c>
      <x:c r="V433" s="12" t="n">
        <x:f>SUM('PO detail'!$T$1151:$T$1151)</x:f>
        <x:v>1400</x:v>
      </x:c>
      <x:c r="W433" s="12" t="n">
        <x:f>SUMIFS('PO detail'!$T$1151:$T$1151,'PO detail'!$Q$1151:$Q$1151,"Baseline PO cost")</x:f>
        <x:v>1400</x:v>
      </x:c>
      <x:c r="X433" s="12" t="n">
        <x:f>SUMIFS('PO detail'!$T$1151:$T$1151,'PO detail'!$Q$1151:$Q$1151,"Higher PO cost")</x:f>
        <x:v>0</x:v>
      </x:c>
      <x:c r="Y433" s="12" t="n">
        <x:f>E433-W433-X433</x:f>
        <x:v>200</x:v>
      </x:c>
      <x:c r="Z433" s="16" t="n">
        <x:f>E433*T433</x:f>
        <x:v>179.68</x:v>
      </x:c>
      <x:c r="AA433" s="16" t="n">
        <x:f>W433*T433</x:f>
        <x:v>157.22000000000003</x:v>
      </x:c>
      <x:c r="AB433" s="16" t="n">
        <x:f>X433*T433</x:f>
        <x:v>0</x:v>
      </x:c>
      <x:c r="AC433" s="16" t="n">
        <x:f>Y433*T433</x:f>
        <x:v>22.46</x:v>
      </x:c>
      <x:c r="AD433" s="16" t="n">
        <x:f>K433-Z433</x:f>
        <x:v>0</x:v>
      </x:c>
      <x:c r="AE433" s="16" t="n">
        <x:f>IF(ISNUMBER(U433),E433*(U433-T433),"n.a.")</x:f>
        <x:v>-3.764000000000012</x:v>
      </x:c>
      <x:c r="AF433" s="12" t="n">
        <x:f>G433-SUM('PO detail'!$U$1151:$U$1151)</x:f>
        <x:v>0</x:v>
      </x:c>
      <x:c r="AG433" s="16" t="n">
        <x:f>IF(ISNUMBER(U433),0,Z433)</x:f>
        <x:v>0</x:v>
      </x:c>
      <x:c r="AH433" s="17" t="str">
        <x:f>IF(AND(A433="WIRE",ISNUMBER(N433)),H433-N433,"n.a.")</x:f>
        <x:v>n.a.</x:v>
      </x:c>
    </x:row>
    <x:row r="434" ht="22" customHeight="1">
      <x:c r="A434" s="2" t="str">
        <x:v>POUC</x:v>
      </x:c>
      <x:c r="B434" s="2" t="str">
        <x:v>10</x:v>
      </x:c>
      <x:c r="C434" s="2" t="str">
        <x:v>SJUM7</x:v>
      </x:c>
      <x:c r="D434" s="2" t="str">
        <x:v>LAMITEK USA, INC.</x:v>
      </x:c>
      <x:c r="E434" s="7" t="n">
        <x:v>6000</x:v>
      </x:c>
      <x:c r="F434" s="7" t="n">
        <x:v>258.33</x:v>
      </x:c>
      <x:c r="G434" s="7" t="n">
        <x:v>0</x:v>
      </x:c>
      <x:c r="H434" s="8" t="n">
        <x:v>1.64</x:v>
      </x:c>
      <x:c r="I434" s="8" t="n">
        <x:v>1.09</x:v>
      </x:c>
      <x:c r="J434" s="2" t="n">
        <x:v>100</x:v>
      </x:c>
      <x:c r="K434" s="9" t="n">
        <x:v>98.4</x:v>
      </x:c>
      <x:c r="L434" s="8" t="n">
        <x:v>0.97</x:v>
      </x:c>
      <x:c r="M434" s="8" t="n">
        <x:v>1.0864</x:v>
      </x:c>
      <x:c r="N434" s="8"/>
      <x:c r="O434" s="2" t="n">
        <x:v>1</x:v>
      </x:c>
      <x:c r="P434" s="10" t="n">
        <x:v>45902</x:v>
      </x:c>
      <x:c r="Q434" s="10" t="n">
        <x:v>46148</x:v>
      </x:c>
      <x:c r="R434" s="2" t="str">
        <x:v>Same-product valuation: per 100</x:v>
      </x:c>
      <x:c r="S434" s="2" t="str">
        <x:v>Chris Lamitek Pouches priced product</x:v>
      </x:c>
      <x:c r="T434" s="15" t="n">
        <x:f>H434/J434</x:f>
        <x:v>0.016399999999999998</x:v>
      </x:c>
      <x:c r="U434" s="15" t="n">
        <x:f>IF(A434="WIRE",T434,IF(O434=1,I434*(1+IF(A434="POUC",Summary!$E$7,Summary!$K$7))/J434,"n.a."))</x:f>
        <x:v>0.017985</x:v>
      </x:c>
      <x:c r="V434" s="12" t="n">
        <x:f>0</x:f>
        <x:v>0</x:v>
      </x:c>
      <x:c r="W434" s="12" t="n">
        <x:f>0</x:f>
        <x:v>0</x:v>
      </x:c>
      <x:c r="X434" s="12" t="n">
        <x:f>0</x:f>
        <x:v>0</x:v>
      </x:c>
      <x:c r="Y434" s="12" t="n">
        <x:f>E434-W434-X434</x:f>
        <x:v>6000</x:v>
      </x:c>
      <x:c r="Z434" s="16" t="n">
        <x:f>E434*T434</x:f>
        <x:v>98.39999999999999</x:v>
      </x:c>
      <x:c r="AA434" s="16" t="n">
        <x:f>W434*T434</x:f>
        <x:v>0</x:v>
      </x:c>
      <x:c r="AB434" s="16" t="n">
        <x:f>X434*T434</x:f>
        <x:v>0</x:v>
      </x:c>
      <x:c r="AC434" s="16" t="n">
        <x:f>Y434*T434</x:f>
        <x:v>98.39999999999999</x:v>
      </x:c>
      <x:c r="AD434" s="16" t="n">
        <x:f>K434-Z434</x:f>
        <x:v>1.4210854715202004e-14</x:v>
      </x:c>
      <x:c r="AE434" s="16" t="n">
        <x:f>IF(ISNUMBER(U434),E434*(U434-T434),"n.a.")</x:f>
        <x:v>9.51000000000002</x:v>
      </x:c>
      <x:c r="AF434" s="12" t="n">
        <x:f>G434-0</x:f>
        <x:v>0</x:v>
      </x:c>
      <x:c r="AG434" s="16" t="n">
        <x:f>IF(ISNUMBER(U434),0,Z434)</x:f>
        <x:v>0</x:v>
      </x:c>
      <x:c r="AH434" s="17" t="str">
        <x:f>IF(AND(A434="WIRE",ISNUMBER(N434)),H434-N434,"n.a.")</x:f>
        <x:v>n.a.</x:v>
      </x:c>
    </x:row>
    <x:row r="435" ht="22" customHeight="1">
      <x:c r="A435" s="2" t="str">
        <x:v>POUC</x:v>
      </x:c>
      <x:c r="B435" s="2" t="str">
        <x:v>60</x:v>
      </x:c>
      <x:c r="C435" s="2" t="str">
        <x:v>LUGWO7</x:v>
      </x:c>
      <x:c r="D435" s="2" t="str">
        <x:v>LAMITEK USA, INC.</x:v>
      </x:c>
      <x:c r="E435" s="7" t="n">
        <x:v>15500</x:v>
      </x:c>
      <x:c r="F435" s="7" t="n">
        <x:v>258.33</x:v>
      </x:c>
      <x:c r="G435" s="7" t="n">
        <x:v>0</x:v>
      </x:c>
      <x:c r="H435" s="8" t="n">
        <x:v>1.09</x:v>
      </x:c>
      <x:c r="I435" s="8" t="n">
        <x:v>0.72</x:v>
      </x:c>
      <x:c r="J435" s="2" t="n">
        <x:v>100</x:v>
      </x:c>
      <x:c r="K435" s="9" t="n">
        <x:v>168.95000000000002</x:v>
      </x:c>
      <x:c r="L435" s="8" t="n">
        <x:v>0.64</x:v>
      </x:c>
      <x:c r="M435" s="8" t="n">
        <x:v>0.7168000000000001</x:v>
      </x:c>
      <x:c r="N435" s="8"/>
      <x:c r="O435" s="2" t="n">
        <x:v>1</x:v>
      </x:c>
      <x:c r="P435" s="10" t="n">
        <x:v>45902</x:v>
      </x:c>
      <x:c r="Q435" s="10" t="n">
        <x:v>46148</x:v>
      </x:c>
      <x:c r="R435" s="2" t="str">
        <x:v>Same-product valuation: per 100</x:v>
      </x:c>
      <x:c r="S435" s="2" t="str">
        <x:v>Chris Lamitek Pouches priced product</x:v>
      </x:c>
      <x:c r="T435" s="15" t="n">
        <x:f>H435/J435</x:f>
        <x:v>0.0109</x:v>
      </x:c>
      <x:c r="U435" s="15" t="n">
        <x:f>IF(A435="WIRE",T435,IF(O435=1,I435*(1+IF(A435="POUC",Summary!$E$7,Summary!$K$7))/J435,"n.a."))</x:f>
        <x:v>0.01188</x:v>
      </x:c>
      <x:c r="V435" s="12" t="n">
        <x:f>SUM('PO detail'!$T$1806:$T$1806)</x:f>
        <x:v>15000</x:v>
      </x:c>
      <x:c r="W435" s="12" t="n">
        <x:f>SUMIFS('PO detail'!$T$1806:$T$1806,'PO detail'!$Q$1806:$Q$1806,"Baseline PO cost")</x:f>
        <x:v>15000</x:v>
      </x:c>
      <x:c r="X435" s="12" t="n">
        <x:f>SUMIFS('PO detail'!$T$1806:$T$1806,'PO detail'!$Q$1806:$Q$1806,"Higher PO cost")</x:f>
        <x:v>0</x:v>
      </x:c>
      <x:c r="Y435" s="12" t="n">
        <x:f>E435-W435-X435</x:f>
        <x:v>500</x:v>
      </x:c>
      <x:c r="Z435" s="16" t="n">
        <x:f>E435*T435</x:f>
        <x:v>168.95</x:v>
      </x:c>
      <x:c r="AA435" s="16" t="n">
        <x:f>W435*T435</x:f>
        <x:v>163.5</x:v>
      </x:c>
      <x:c r="AB435" s="16" t="n">
        <x:f>X435*T435</x:f>
        <x:v>0</x:v>
      </x:c>
      <x:c r="AC435" s="16" t="n">
        <x:f>Y435*T435</x:f>
        <x:v>5.45</x:v>
      </x:c>
      <x:c r="AD435" s="16" t="n">
        <x:f>K435-Z435</x:f>
        <x:v>2.842170943040401e-14</x:v>
      </x:c>
      <x:c r="AE435" s="16" t="n">
        <x:f>IF(ISNUMBER(U435),E435*(U435-T435),"n.a.")</x:f>
        <x:v>15.19</x:v>
      </x:c>
      <x:c r="AF435" s="12" t="n">
        <x:f>G435-SUM('PO detail'!$U$1806:$U$1806)</x:f>
        <x:v>0</x:v>
      </x:c>
      <x:c r="AG435" s="16" t="n">
        <x:f>IF(ISNUMBER(U435),0,Z435)</x:f>
        <x:v>0</x:v>
      </x:c>
      <x:c r="AH435" s="17" t="str">
        <x:f>IF(AND(A435="WIRE",ISNUMBER(N435)),H435-N435,"n.a.")</x:f>
        <x:v>n.a.</x:v>
      </x:c>
    </x:row>
    <x:row r="436" ht="22" customHeight="1">
      <x:c r="A436" s="2" t="str">
        <x:v>COIL</x:v>
      </x:c>
      <x:c r="B436" s="2" t="str">
        <x:v>10</x:v>
      </x:c>
      <x:c r="C436" s="2" t="str">
        <x:v>10RED12-4</x:v>
      </x:c>
      <x:c r="D436" s="2" t="str">
        <x:v>**PAY ACH** PVC SPIRAL SUPPLY</x:v>
      </x:c>
      <x:c r="E436" s="7" t="n">
        <x:v>2300</x:v>
      </x:c>
      <x:c r="F436" s="7" t="n">
        <x:v>250</x:v>
      </x:c>
      <x:c r="G436" s="7" t="n">
        <x:v>0</x:v>
      </x:c>
      <x:c r="H436" s="8" t="n">
        <x:v>5.84</x:v>
      </x:c>
      <x:c r="I436" s="8" t="n">
        <x:v>5.18</x:v>
      </x:c>
      <x:c r="J436" s="2" t="n">
        <x:v>100</x:v>
      </x:c>
      <x:c r="K436" s="9" t="n">
        <x:v>134.32</x:v>
      </x:c>
      <x:c r="L436" s="8" t="n">
        <x:v>5.18</x:v>
      </x:c>
      <x:c r="M436" s="8"/>
      <x:c r="N436" s="8"/>
      <x:c r="O436" s="2" t="n">
        <x:v>1</x:v>
      </x:c>
      <x:c r="P436" s="10" t="n">
        <x:v>46143</x:v>
      </x:c>
      <x:c r="Q436" s="10" t="n">
        <x:v>45968</x:v>
      </x:c>
      <x:c r="R436" s="2" t="str">
        <x:v>Same-product valuation: per 100</x:v>
      </x:c>
      <x:c r="S436" s="2" t="str">
        <x:v>Chris PVC Coil priced product</x:v>
      </x:c>
      <x:c r="T436" s="15" t="n">
        <x:f>H436/J436</x:f>
        <x:v>0.0584</x:v>
      </x:c>
      <x:c r="U436" s="15" t="n">
        <x:f>IF(A436="WIRE",T436,IF(O436=1,I436*(1+IF(A436="POUC",Summary!$E$7,Summary!$K$7))/J436,"n.a."))</x:f>
        <x:v>0.057239</x:v>
      </x:c>
      <x:c r="V436" s="12" t="n">
        <x:f>SUM('PO detail'!$T$43:$T$44)</x:f>
        <x:v>2300</x:v>
      </x:c>
      <x:c r="W436" s="12" t="n">
        <x:f>SUMIFS('PO detail'!$T$43:$T$44,'PO detail'!$Q$43:$Q$44,"Baseline PO cost")</x:f>
        <x:v>2300</x:v>
      </x:c>
      <x:c r="X436" s="12" t="n">
        <x:f>SUMIFS('PO detail'!$T$43:$T$44,'PO detail'!$Q$43:$Q$44,"Higher PO cost")</x:f>
        <x:v>0</x:v>
      </x:c>
      <x:c r="Y436" s="12" t="n">
        <x:f>E436-W436-X436</x:f>
        <x:v>0</x:v>
      </x:c>
      <x:c r="Z436" s="16" t="n">
        <x:f>E436*T436</x:f>
        <x:v>134.32</x:v>
      </x:c>
      <x:c r="AA436" s="16" t="n">
        <x:f>W436*T436</x:f>
        <x:v>134.32</x:v>
      </x:c>
      <x:c r="AB436" s="16" t="n">
        <x:f>X436*T436</x:f>
        <x:v>0</x:v>
      </x:c>
      <x:c r="AC436" s="16" t="n">
        <x:f>Y436*T436</x:f>
        <x:v>0</x:v>
      </x:c>
      <x:c r="AD436" s="16" t="n">
        <x:f>K436-Z436</x:f>
        <x:v>0</x:v>
      </x:c>
      <x:c r="AE436" s="16" t="n">
        <x:f>IF(ISNUMBER(U436),E436*(U436-T436),"n.a.")</x:f>
        <x:v>-2.6703000000000054</x:v>
      </x:c>
      <x:c r="AF436" s="12" t="n">
        <x:f>G436-SUM('PO detail'!$U$43:$U$44)</x:f>
        <x:v>0</x:v>
      </x:c>
      <x:c r="AG436" s="16" t="n">
        <x:f>IF(ISNUMBER(U436),0,Z436)</x:f>
        <x:v>0</x:v>
      </x:c>
      <x:c r="AH436" s="17" t="str">
        <x:f>IF(AND(A436="WIRE",ISNUMBER(N436)),H436-N436,"n.a.")</x:f>
        <x:v>n.a.</x:v>
      </x:c>
    </x:row>
    <x:row r="437" ht="22" customHeight="1">
      <x:c r="A437" s="2" t="str">
        <x:v>COIL</x:v>
      </x:c>
      <x:c r="B437" s="2" t="str">
        <x:v>10</x:v>
      </x:c>
      <x:c r="C437" s="2" t="str">
        <x:v>32WHT12-4</x:v>
      </x:c>
      <x:c r="D437" s="2" t="str">
        <x:v>**PAY ACH** PVC SPIRAL SUPPLY</x:v>
      </x:c>
      <x:c r="E437" s="7" t="n">
        <x:v>2200</x:v>
      </x:c>
      <x:c r="F437" s="7" t="n">
        <x:v>250</x:v>
      </x:c>
      <x:c r="G437" s="7" t="n">
        <x:v>0</x:v>
      </x:c>
      <x:c r="H437" s="8" t="n">
        <x:v>26.47</x:v>
      </x:c>
      <x:c r="I437" s="8" t="n">
        <x:v>23.47</x:v>
      </x:c>
      <x:c r="J437" s="2" t="n">
        <x:v>100</x:v>
      </x:c>
      <x:c r="K437" s="9" t="n">
        <x:v>582.34</x:v>
      </x:c>
      <x:c r="L437" s="8" t="n">
        <x:v>23.47</x:v>
      </x:c>
      <x:c r="M437" s="8"/>
      <x:c r="N437" s="8"/>
      <x:c r="O437" s="2" t="n">
        <x:v>1</x:v>
      </x:c>
      <x:c r="P437" s="10" t="n">
        <x:v>46143</x:v>
      </x:c>
      <x:c r="Q437" s="10" t="n">
        <x:v>45810</x:v>
      </x:c>
      <x:c r="R437" s="2" t="str">
        <x:v>Same-product valuation: per 100</x:v>
      </x:c>
      <x:c r="S437" s="2" t="str">
        <x:v>Chris PVC Coil priced product</x:v>
      </x:c>
      <x:c r="T437" s="15" t="n">
        <x:f>H437/J437</x:f>
        <x:v>0.2647</x:v>
      </x:c>
      <x:c r="U437" s="15" t="n">
        <x:f>IF(A437="WIRE",T437,IF(O437=1,I437*(1+IF(A437="POUC",Summary!$E$7,Summary!$K$7))/J437,"n.a."))</x:f>
        <x:v>0.2593435</x:v>
      </x:c>
      <x:c r="V437" s="12" t="n">
        <x:f>SUM('PO detail'!$T$400:$T$400)</x:f>
        <x:v>2200</x:v>
      </x:c>
      <x:c r="W437" s="12" t="n">
        <x:f>SUMIFS('PO detail'!$T$400:$T$400,'PO detail'!$Q$400:$Q$400,"Baseline PO cost")</x:f>
        <x:v>2200</x:v>
      </x:c>
      <x:c r="X437" s="12" t="n">
        <x:f>SUMIFS('PO detail'!$T$400:$T$400,'PO detail'!$Q$400:$Q$400,"Higher PO cost")</x:f>
        <x:v>0</x:v>
      </x:c>
      <x:c r="Y437" s="12" t="n">
        <x:f>E437-W437-X437</x:f>
        <x:v>0</x:v>
      </x:c>
      <x:c r="Z437" s="16" t="n">
        <x:f>E437*T437</x:f>
        <x:v>582.34</x:v>
      </x:c>
      <x:c r="AA437" s="16" t="n">
        <x:f>W437*T437</x:f>
        <x:v>582.34</x:v>
      </x:c>
      <x:c r="AB437" s="16" t="n">
        <x:f>X437*T437</x:f>
        <x:v>0</x:v>
      </x:c>
      <x:c r="AC437" s="16" t="n">
        <x:f>Y437*T437</x:f>
        <x:v>0</x:v>
      </x:c>
      <x:c r="AD437" s="16" t="n">
        <x:f>K437-Z437</x:f>
        <x:v>0</x:v>
      </x:c>
      <x:c r="AE437" s="16" t="n">
        <x:f>IF(ISNUMBER(U437),E437*(U437-T437),"n.a.")</x:f>
        <x:v>-11.78429999999997</x:v>
      </x:c>
      <x:c r="AF437" s="12" t="n">
        <x:f>G437-SUM('PO detail'!$U$400:$U$400)</x:f>
        <x:v>0</x:v>
      </x:c>
      <x:c r="AG437" s="16" t="n">
        <x:f>IF(ISNUMBER(U437),0,Z437)</x:f>
        <x:v>0</x:v>
      </x:c>
      <x:c r="AH437" s="17" t="str">
        <x:f>IF(AND(A437="WIRE",ISNUMBER(N437)),H437-N437,"n.a.")</x:f>
        <x:v>n.a.</x:v>
      </x:c>
    </x:row>
    <x:row r="438" ht="22" customHeight="1">
      <x:c r="A438" s="2" t="str">
        <x:v>POUC</x:v>
      </x:c>
      <x:c r="B438" s="2" t="str">
        <x:v>10</x:v>
      </x:c>
      <x:c r="C438" s="2" t="str">
        <x:v>MLMEN3</x:v>
      </x:c>
      <x:c r="D438" s="2" t="str">
        <x:v>LAMITEK USA, INC.</x:v>
      </x:c>
      <x:c r="E438" s="7" t="n">
        <x:v>0</x:v>
      </x:c>
      <x:c r="F438" s="7" t="n">
        <x:v>250</x:v>
      </x:c>
      <x:c r="G438" s="7" t="n">
        <x:v>5000</x:v>
      </x:c>
      <x:c r="H438" s="8" t="n">
        <x:v>17.39</x:v>
      </x:c>
      <x:c r="I438" s="8" t="n">
        <x:v>15.51</x:v>
      </x:c>
      <x:c r="J438" s="2" t="n">
        <x:v>100</x:v>
      </x:c>
      <x:c r="K438" s="9" t="n">
        <x:v>0</x:v>
      </x:c>
      <x:c r="L438" s="8" t="n">
        <x:v>13.85</x:v>
      </x:c>
      <x:c r="M438" s="8" t="n">
        <x:v>15.512</x:v>
      </x:c>
      <x:c r="N438" s="8"/>
      <x:c r="O438" s="2" t="n">
        <x:v>1</x:v>
      </x:c>
      <x:c r="P438" s="10" t="n">
        <x:v>43531</x:v>
      </x:c>
      <x:c r="Q438" s="10" t="n">
        <x:v>46148</x:v>
      </x:c>
      <x:c r="R438" s="2" t="str">
        <x:v>Category per-100 basis; no valued stock to verify</x:v>
      </x:c>
      <x:c r="S438" s="2" t="str">
        <x:v>Chris Lamitek Pouches priced product</x:v>
      </x:c>
      <x:c r="T438" s="15" t="n">
        <x:f>H438/J438</x:f>
        <x:v>0.1739</x:v>
      </x:c>
      <x:c r="U438" s="15" t="n">
        <x:f>IF(A438="WIRE",T438,IF(O438=1,I438*(1+IF(A438="POUC",Summary!$E$7,Summary!$K$7))/J438,"n.a."))</x:f>
        <x:v>0.255915</x:v>
      </x:c>
      <x:c r="V438" s="12" t="n">
        <x:f>SUM('PO detail'!$T$1570:$T$1570)</x:f>
        <x:v>0</x:v>
      </x:c>
      <x:c r="W438" s="12" t="n">
        <x:f>SUMIFS('PO detail'!$T$1570:$T$1570,'PO detail'!$Q$1570:$Q$1570,"Baseline PO cost")</x:f>
        <x:v>0</x:v>
      </x:c>
      <x:c r="X438" s="12" t="n">
        <x:f>SUMIFS('PO detail'!$T$1570:$T$1570,'PO detail'!$Q$1570:$Q$1570,"Higher PO cost")</x:f>
        <x:v>0</x:v>
      </x:c>
      <x:c r="Y438" s="12" t="n">
        <x:f>E438-W438-X438</x:f>
        <x:v>0</x:v>
      </x:c>
      <x:c r="Z438" s="16" t="n">
        <x:f>E438*T438</x:f>
        <x:v>0</x:v>
      </x:c>
      <x:c r="AA438" s="16" t="n">
        <x:f>W438*T438</x:f>
        <x:v>0</x:v>
      </x:c>
      <x:c r="AB438" s="16" t="n">
        <x:f>X438*T438</x:f>
        <x:v>0</x:v>
      </x:c>
      <x:c r="AC438" s="16" t="n">
        <x:f>Y438*T438</x:f>
        <x:v>0</x:v>
      </x:c>
      <x:c r="AD438" s="16" t="n">
        <x:f>K438-Z438</x:f>
        <x:v>0</x:v>
      </x:c>
      <x:c r="AE438" s="16" t="n">
        <x:f>IF(ISNUMBER(U438),E438*(U438-T438),"n.a.")</x:f>
        <x:v>0</x:v>
      </x:c>
      <x:c r="AF438" s="12" t="n">
        <x:f>G438-SUM('PO detail'!$U$1570:$U$1570)</x:f>
        <x:v>0</x:v>
      </x:c>
      <x:c r="AG438" s="16" t="n">
        <x:f>IF(ISNUMBER(U438),0,Z438)</x:f>
        <x:v>0</x:v>
      </x:c>
      <x:c r="AH438" s="17" t="str">
        <x:f>IF(AND(A438="WIRE",ISNUMBER(N438)),H438-N438,"n.a.")</x:f>
        <x:v>n.a.</x:v>
      </x:c>
    </x:row>
    <x:row r="439" ht="22" customHeight="1">
      <x:c r="A439" s="2" t="str">
        <x:v>WIRE</x:v>
      </x:c>
      <x:c r="B439" s="2" t="str">
        <x:v>60</x:v>
      </x:c>
      <x:c r="C439" s="2" t="str">
        <x:v>DL078GOLD</x:v>
      </x:c>
      <x:c r="D439" s="2" t="str">
        <x:v>Botac Industrial Limited</x:v>
      </x:c>
      <x:c r="E439" s="7" t="n">
        <x:v>500</x:v>
      </x:c>
      <x:c r="F439" s="7" t="n">
        <x:v>250</x:v>
      </x:c>
      <x:c r="G439" s="7" t="n">
        <x:v>0</x:v>
      </x:c>
      <x:c r="H439" s="8" t="n">
        <x:v>16.33</x:v>
      </x:c>
      <x:c r="I439" s="8" t="n">
        <x:v>9.46</x:v>
      </x:c>
      <x:c r="J439" s="2" t="n">
        <x:v>100</x:v>
      </x:c>
      <x:c r="K439" s="9" t="n">
        <x:v>97.97999999999999</x:v>
      </x:c>
      <x:c r="L439" s="8" t="n">
        <x:v>9.46</x:v>
      </x:c>
      <x:c r="M439" s="8"/>
      <x:c r="N439" s="8" t="n">
        <x:v>16.33</x:v>
      </x:c>
      <x:c r="O439" s="2" t="n">
        <x:v>1</x:v>
      </x:c>
      <x:c r="P439" s="10" t="n">
        <x:v>46237</x:v>
      </x:c>
      <x:c r="Q439" s="10" t="n">
        <x:v>45881</x:v>
      </x:c>
      <x:c r="R439" s="2" t="str">
        <x:v>Same-product valuation: per 100</x:v>
      </x:c>
      <x:c r="S439" s="2" t="str">
        <x:v>Hold current standard; Chris blended standards already applied</x:v>
      </x:c>
      <x:c r="T439" s="15" t="n">
        <x:f>H439/J439</x:f>
        <x:v>0.16329999999999997</x:v>
      </x:c>
      <x:c r="U439" s="15" t="n">
        <x:f>IF(A439="WIRE",T439,IF(O439=1,I439*(1+IF(A439="POUC",Summary!$E$7,Summary!$K$7))/J439,"n.a."))</x:f>
        <x:v>0.16329999999999997</x:v>
      </x:c>
      <x:c r="V439" s="12" t="n">
        <x:f>0</x:f>
        <x:v>0</x:v>
      </x:c>
      <x:c r="W439" s="12" t="n">
        <x:f>0</x:f>
        <x:v>0</x:v>
      </x:c>
      <x:c r="X439" s="12" t="n">
        <x:f>0</x:f>
        <x:v>0</x:v>
      </x:c>
      <x:c r="Y439" s="12" t="n">
        <x:f>E439-W439-X439</x:f>
        <x:v>500</x:v>
      </x:c>
      <x:c r="Z439" s="16" t="n">
        <x:f>E439*T439</x:f>
        <x:v>81.64999999999999</x:v>
      </x:c>
      <x:c r="AA439" s="16" t="n">
        <x:f>W439*T439</x:f>
        <x:v>0</x:v>
      </x:c>
      <x:c r="AB439" s="16" t="n">
        <x:f>X439*T439</x:f>
        <x:v>0</x:v>
      </x:c>
      <x:c r="AC439" s="16" t="n">
        <x:f>Y439*T439</x:f>
        <x:v>81.64999999999999</x:v>
      </x:c>
      <x:c r="AD439" s="16" t="n">
        <x:f>K439-Z439</x:f>
        <x:v>16.33</x:v>
      </x:c>
      <x:c r="AE439" s="16" t="n">
        <x:f>IF(ISNUMBER(U439),E439*(U439-T439),"n.a.")</x:f>
        <x:v>0</x:v>
      </x:c>
      <x:c r="AF439" s="12" t="n">
        <x:f>G439-0</x:f>
        <x:v>0</x:v>
      </x:c>
      <x:c r="AG439" s="16" t="n">
        <x:f>IF(ISNUMBER(U439),0,Z439)</x:f>
        <x:v>0</x:v>
      </x:c>
      <x:c r="AH439" s="17" t="n">
        <x:f>IF(AND(A439="WIRE",ISNUMBER(N439)),H439-N439,"n.a.")</x:f>
        <x:v>0</x:v>
      </x:c>
    </x:row>
    <x:row r="440" ht="22" customHeight="1">
      <x:c r="A440" s="2" t="str">
        <x:v>COIL</x:v>
      </x:c>
      <x:c r="B440" s="2" t="str">
        <x:v>10</x:v>
      </x:c>
      <x:c r="C440" s="2" t="str">
        <x:v>22BLK36-4</x:v>
      </x:c>
      <x:c r="D440" s="2" t="str">
        <x:v>**PAY ACH** PVC SPIRAL SUPPLY</x:v>
      </x:c>
      <x:c r="E440" s="7" t="n">
        <x:v>1600</x:v>
      </x:c>
      <x:c r="F440" s="7" t="n">
        <x:v>241.67</x:v>
      </x:c>
      <x:c r="G440" s="7" t="n">
        <x:v>0</x:v>
      </x:c>
      <x:c r="H440" s="8" t="n">
        <x:v>38.26</x:v>
      </x:c>
      <x:c r="I440" s="8" t="n">
        <x:v>33.93</x:v>
      </x:c>
      <x:c r="J440" s="2" t="n">
        <x:v>100</x:v>
      </x:c>
      <x:c r="K440" s="9" t="n">
        <x:v>612.16</x:v>
      </x:c>
      <x:c r="L440" s="8" t="n">
        <x:v>33.93</x:v>
      </x:c>
      <x:c r="M440" s="8"/>
      <x:c r="N440" s="8"/>
      <x:c r="O440" s="2" t="n">
        <x:v>1</x:v>
      </x:c>
      <x:c r="P440" s="10" t="n">
        <x:v>46143</x:v>
      </x:c>
      <x:c r="Q440" s="10" t="n">
        <x:v>45810</x:v>
      </x:c>
      <x:c r="R440" s="2" t="str">
        <x:v>Same-product valuation: per 100</x:v>
      </x:c>
      <x:c r="S440" s="2" t="str">
        <x:v>Chris PVC Coil priced product</x:v>
      </x:c>
      <x:c r="T440" s="15" t="n">
        <x:f>H440/J440</x:f>
        <x:v>0.3826</x:v>
      </x:c>
      <x:c r="U440" s="15" t="n">
        <x:f>IF(A440="WIRE",T440,IF(O440=1,I440*(1+IF(A440="POUC",Summary!$E$7,Summary!$K$7))/J440,"n.a."))</x:f>
        <x:v>0.3749265</x:v>
      </x:c>
      <x:c r="V440" s="12" t="n">
        <x:f>SUM('PO detail'!$T$314:$T$318)</x:f>
        <x:v>1600</x:v>
      </x:c>
      <x:c r="W440" s="12" t="n">
        <x:f>SUMIFS('PO detail'!$T$314:$T$318,'PO detail'!$Q$314:$Q$318,"Baseline PO cost")</x:f>
        <x:v>1600</x:v>
      </x:c>
      <x:c r="X440" s="12" t="n">
        <x:f>SUMIFS('PO detail'!$T$314:$T$318,'PO detail'!$Q$314:$Q$318,"Higher PO cost")</x:f>
        <x:v>0</x:v>
      </x:c>
      <x:c r="Y440" s="12" t="n">
        <x:f>E440-W440-X440</x:f>
        <x:v>0</x:v>
      </x:c>
      <x:c r="Z440" s="16" t="n">
        <x:f>E440*T440</x:f>
        <x:v>612.16</x:v>
      </x:c>
      <x:c r="AA440" s="16" t="n">
        <x:f>W440*T440</x:f>
        <x:v>612.16</x:v>
      </x:c>
      <x:c r="AB440" s="16" t="n">
        <x:f>X440*T440</x:f>
        <x:v>0</x:v>
      </x:c>
      <x:c r="AC440" s="16" t="n">
        <x:f>Y440*T440</x:f>
        <x:v>0</x:v>
      </x:c>
      <x:c r="AD440" s="16" t="n">
        <x:f>K440-Z440</x:f>
        <x:v>0</x:v>
      </x:c>
      <x:c r="AE440" s="16" t="n">
        <x:f>IF(ISNUMBER(U440),E440*(U440-T440),"n.a.")</x:f>
        <x:v>-12.2776</x:v>
      </x:c>
      <x:c r="AF440" s="12" t="n">
        <x:f>G440-SUM('PO detail'!$U$314:$U$318)</x:f>
        <x:v>0</x:v>
      </x:c>
      <x:c r="AG440" s="16" t="n">
        <x:f>IF(ISNUMBER(U440),0,Z440)</x:f>
        <x:v>0</x:v>
      </x:c>
      <x:c r="AH440" s="17" t="str">
        <x:f>IF(AND(A440="WIRE",ISNUMBER(N440)),H440-N440,"n.a.")</x:f>
        <x:v>n.a.</x:v>
      </x:c>
    </x:row>
    <x:row r="441" ht="22" customHeight="1">
      <x:c r="A441" s="2" t="str">
        <x:v>COIL</x:v>
      </x:c>
      <x:c r="B441" s="2" t="str">
        <x:v>30</x:v>
      </x:c>
      <x:c r="C441" s="2" t="str">
        <x:v>7BLK36-4</x:v>
      </x:c>
      <x:c r="D441" s="2" t="str">
        <x:v>**PAY ACH** PVC SPIRAL SUPPLY</x:v>
      </x:c>
      <x:c r="E441" s="7" t="n">
        <x:v>2700</x:v>
      </x:c>
      <x:c r="F441" s="7" t="n">
        <x:v>241.67</x:v>
      </x:c>
      <x:c r="G441" s="7" t="n">
        <x:v>0</x:v>
      </x:c>
      <x:c r="H441" s="8" t="n">
        <x:v>11.48</x:v>
      </x:c>
      <x:c r="I441" s="8" t="n">
        <x:v>10.18</x:v>
      </x:c>
      <x:c r="J441" s="2" t="n">
        <x:v>100</x:v>
      </x:c>
      <x:c r="K441" s="9" t="n">
        <x:v>309.96</x:v>
      </x:c>
      <x:c r="L441" s="8" t="n">
        <x:v>10.18</x:v>
      </x:c>
      <x:c r="M441" s="8"/>
      <x:c r="N441" s="8"/>
      <x:c r="O441" s="2" t="n">
        <x:v>1</x:v>
      </x:c>
      <x:c r="P441" s="10" t="n">
        <x:v>46143</x:v>
      </x:c>
      <x:c r="Q441" s="10" t="n">
        <x:v>45810</x:v>
      </x:c>
      <x:c r="R441" s="2" t="str">
        <x:v>Same-product valuation: per 100</x:v>
      </x:c>
      <x:c r="S441" s="2" t="str">
        <x:v>Chris PVC Coil priced product</x:v>
      </x:c>
      <x:c r="T441" s="15" t="n">
        <x:f>H441/J441</x:f>
        <x:v>0.1148</x:v>
      </x:c>
      <x:c r="U441" s="15" t="n">
        <x:f>IF(A441="WIRE",T441,IF(O441=1,I441*(1+IF(A441="POUC",Summary!$E$7,Summary!$K$7))/J441,"n.a."))</x:f>
        <x:v>0.11248899999999999</x:v>
      </x:c>
      <x:c r="V441" s="12" t="n">
        <x:f>0</x:f>
        <x:v>0</x:v>
      </x:c>
      <x:c r="W441" s="12" t="n">
        <x:f>0</x:f>
        <x:v>0</x:v>
      </x:c>
      <x:c r="X441" s="12" t="n">
        <x:f>0</x:f>
        <x:v>0</x:v>
      </x:c>
      <x:c r="Y441" s="12" t="n">
        <x:f>E441-W441-X441</x:f>
        <x:v>2700</x:v>
      </x:c>
      <x:c r="Z441" s="16" t="n">
        <x:f>E441*T441</x:f>
        <x:v>309.96</x:v>
      </x:c>
      <x:c r="AA441" s="16" t="n">
        <x:f>W441*T441</x:f>
        <x:v>0</x:v>
      </x:c>
      <x:c r="AB441" s="16" t="n">
        <x:f>X441*T441</x:f>
        <x:v>0</x:v>
      </x:c>
      <x:c r="AC441" s="16" t="n">
        <x:f>Y441*T441</x:f>
        <x:v>309.96</x:v>
      </x:c>
      <x:c r="AD441" s="16" t="n">
        <x:f>K441-Z441</x:f>
        <x:v>0</x:v>
      </x:c>
      <x:c r="AE441" s="16" t="n">
        <x:f>IF(ISNUMBER(U441),E441*(U441-T441),"n.a.")</x:f>
        <x:v>-6.2397000000000205</x:v>
      </x:c>
      <x:c r="AF441" s="12" t="n">
        <x:f>G441-0</x:f>
        <x:v>0</x:v>
      </x:c>
      <x:c r="AG441" s="16" t="n">
        <x:f>IF(ISNUMBER(U441),0,Z441)</x:f>
        <x:v>0</x:v>
      </x:c>
      <x:c r="AH441" s="17" t="str">
        <x:f>IF(AND(A441="WIRE",ISNUMBER(N441)),H441-N441,"n.a.")</x:f>
        <x:v>n.a.</x:v>
      </x:c>
    </x:row>
    <x:row r="442" ht="22" customHeight="1">
      <x:c r="A442" s="2" t="str">
        <x:v>COIL</x:v>
      </x:c>
      <x:c r="B442" s="2" t="str">
        <x:v>60</x:v>
      </x:c>
      <x:c r="C442" s="2" t="str">
        <x:v>8WHT36-4</x:v>
      </x:c>
      <x:c r="D442" s="2" t="str">
        <x:v>**PAY ACH** PVC SPIRAL SUPPLY</x:v>
      </x:c>
      <x:c r="E442" s="7" t="n">
        <x:v>1500</x:v>
      </x:c>
      <x:c r="F442" s="7" t="n">
        <x:v>241.67</x:v>
      </x:c>
      <x:c r="G442" s="7" t="n">
        <x:v>0</x:v>
      </x:c>
      <x:c r="H442" s="8" t="n">
        <x:v>14.43</x:v>
      </x:c>
      <x:c r="I442" s="8" t="n">
        <x:v>12.79</x:v>
      </x:c>
      <x:c r="J442" s="2" t="n">
        <x:v>100</x:v>
      </x:c>
      <x:c r="K442" s="9" t="n">
        <x:v>216.45000000000002</x:v>
      </x:c>
      <x:c r="L442" s="8" t="n">
        <x:v>12.79</x:v>
      </x:c>
      <x:c r="M442" s="8"/>
      <x:c r="N442" s="8"/>
      <x:c r="O442" s="2" t="n">
        <x:v>1</x:v>
      </x:c>
      <x:c r="P442" s="10" t="n">
        <x:v>46143</x:v>
      </x:c>
      <x:c r="Q442" s="10" t="n">
        <x:v>45810</x:v>
      </x:c>
      <x:c r="R442" s="2" t="str">
        <x:v>Same-product valuation: per 100</x:v>
      </x:c>
      <x:c r="S442" s="2" t="str">
        <x:v>Chris PVC Coil priced product</x:v>
      </x:c>
      <x:c r="T442" s="15" t="n">
        <x:f>H442/J442</x:f>
        <x:v>0.14429999999999998</x:v>
      </x:c>
      <x:c r="U442" s="15" t="n">
        <x:f>IF(A442="WIRE",T442,IF(O442=1,I442*(1+IF(A442="POUC",Summary!$E$7,Summary!$K$7))/J442,"n.a."))</x:f>
        <x:v>0.1413295</x:v>
      </x:c>
      <x:c r="V442" s="12" t="n">
        <x:f>SUM('PO detail'!$T$1432:$T$1432)</x:f>
        <x:v>1500</x:v>
      </x:c>
      <x:c r="W442" s="12" t="n">
        <x:f>SUMIFS('PO detail'!$T$1432:$T$1432,'PO detail'!$Q$1432:$Q$1432,"Baseline PO cost")</x:f>
        <x:v>1500</x:v>
      </x:c>
      <x:c r="X442" s="12" t="n">
        <x:f>SUMIFS('PO detail'!$T$1432:$T$1432,'PO detail'!$Q$1432:$Q$1432,"Higher PO cost")</x:f>
        <x:v>0</x:v>
      </x:c>
      <x:c r="Y442" s="12" t="n">
        <x:f>E442-W442-X442</x:f>
        <x:v>0</x:v>
      </x:c>
      <x:c r="Z442" s="16" t="n">
        <x:f>E442*T442</x:f>
        <x:v>216.45</x:v>
      </x:c>
      <x:c r="AA442" s="16" t="n">
        <x:f>W442*T442</x:f>
        <x:v>216.45</x:v>
      </x:c>
      <x:c r="AB442" s="16" t="n">
        <x:f>X442*T442</x:f>
        <x:v>0</x:v>
      </x:c>
      <x:c r="AC442" s="16" t="n">
        <x:f>Y442*T442</x:f>
        <x:v>0</x:v>
      </x:c>
      <x:c r="AD442" s="16" t="n">
        <x:f>K442-Z442</x:f>
        <x:v>2.842170943040401e-14</x:v>
      </x:c>
      <x:c r="AE442" s="16" t="n">
        <x:f>IF(ISNUMBER(U442),E442*(U442-T442),"n.a.")</x:f>
        <x:v>-4.455749999999981</x:v>
      </x:c>
      <x:c r="AF442" s="12" t="n">
        <x:f>G442-SUM('PO detail'!$U$1432:$U$1432)</x:f>
        <x:v>0</x:v>
      </x:c>
      <x:c r="AG442" s="16" t="n">
        <x:f>IF(ISNUMBER(U442),0,Z442)</x:f>
        <x:v>0</x:v>
      </x:c>
      <x:c r="AH442" s="17" t="str">
        <x:f>IF(AND(A442="WIRE",ISNUMBER(N442)),H442-N442,"n.a.")</x:f>
        <x:v>n.a.</x:v>
      </x:c>
    </x:row>
    <x:row r="443" ht="22" customHeight="1">
      <x:c r="A443" s="2" t="str">
        <x:v>POUC</x:v>
      </x:c>
      <x:c r="B443" s="2" t="str">
        <x:v>60</x:v>
      </x:c>
      <x:c r="C443" s="2" t="str">
        <x:v>MLEG5</x:v>
      </x:c>
      <x:c r="D443" s="2" t="str">
        <x:v>LAMITEK USA, INC.</x:v>
      </x:c>
      <x:c r="E443" s="7" t="n">
        <x:v>300</x:v>
      </x:c>
      <x:c r="F443" s="7" t="n">
        <x:v>241.67</x:v>
      </x:c>
      <x:c r="G443" s="7" t="n">
        <x:v>2000</x:v>
      </x:c>
      <x:c r="H443" s="8" t="n">
        <x:v>20.33</x:v>
      </x:c>
      <x:c r="I443" s="8" t="n">
        <x:v>13.44</x:v>
      </x:c>
      <x:c r="J443" s="2" t="n">
        <x:v>100</x:v>
      </x:c>
      <x:c r="K443" s="9" t="n">
        <x:v>121.97999999999999</x:v>
      </x:c>
      <x:c r="L443" s="8" t="n">
        <x:v>12</x:v>
      </x:c>
      <x:c r="M443" s="8" t="n">
        <x:v>13.440000000000001</x:v>
      </x:c>
      <x:c r="N443" s="8"/>
      <x:c r="O443" s="2" t="n">
        <x:v>1</x:v>
      </x:c>
      <x:c r="P443" s="10" t="n">
        <x:v>45902</x:v>
      </x:c>
      <x:c r="Q443" s="10" t="n">
        <x:v>46148</x:v>
      </x:c>
      <x:c r="R443" s="2" t="str">
        <x:v>Same-product valuation: per 100</x:v>
      </x:c>
      <x:c r="S443" s="2" t="str">
        <x:v>Chris Lamitek Pouches priced product</x:v>
      </x:c>
      <x:c r="T443" s="15" t="n">
        <x:f>H443/J443</x:f>
        <x:v>0.20329999999999998</x:v>
      </x:c>
      <x:c r="U443" s="15" t="n">
        <x:f>IF(A443="WIRE",T443,IF(O443=1,I443*(1+IF(A443="POUC",Summary!$E$7,Summary!$K$7))/J443,"n.a."))</x:f>
        <x:v>0.22175999999999998</x:v>
      </x:c>
      <x:c r="V443" s="12" t="n">
        <x:f>SUM('PO detail'!$T$1816:$T$1816)</x:f>
        <x:v>0</x:v>
      </x:c>
      <x:c r="W443" s="12" t="n">
        <x:f>SUMIFS('PO detail'!$T$1816:$T$1816,'PO detail'!$Q$1816:$Q$1816,"Baseline PO cost")</x:f>
        <x:v>0</x:v>
      </x:c>
      <x:c r="X443" s="12" t="n">
        <x:f>SUMIFS('PO detail'!$T$1816:$T$1816,'PO detail'!$Q$1816:$Q$1816,"Higher PO cost")</x:f>
        <x:v>0</x:v>
      </x:c>
      <x:c r="Y443" s="12" t="n">
        <x:f>E443-W443-X443</x:f>
        <x:v>300</x:v>
      </x:c>
      <x:c r="Z443" s="16" t="n">
        <x:f>E443*T443</x:f>
        <x:v>60.989999999999995</x:v>
      </x:c>
      <x:c r="AA443" s="16" t="n">
        <x:f>W443*T443</x:f>
        <x:v>0</x:v>
      </x:c>
      <x:c r="AB443" s="16" t="n">
        <x:f>X443*T443</x:f>
        <x:v>0</x:v>
      </x:c>
      <x:c r="AC443" s="16" t="n">
        <x:f>Y443*T443</x:f>
        <x:v>60.989999999999995</x:v>
      </x:c>
      <x:c r="AD443" s="16" t="n">
        <x:f>K443-Z443</x:f>
        <x:v>60.989999999999995</x:v>
      </x:c>
      <x:c r="AE443" s="16" t="n">
        <x:f>IF(ISNUMBER(U443),E443*(U443-T443),"n.a.")</x:f>
        <x:v>5.538000000000001</x:v>
      </x:c>
      <x:c r="AF443" s="12" t="n">
        <x:f>G443-SUM('PO detail'!$U$1816:$U$1816)</x:f>
        <x:v>0</x:v>
      </x:c>
      <x:c r="AG443" s="16" t="n">
        <x:f>IF(ISNUMBER(U443),0,Z443)</x:f>
        <x:v>0</x:v>
      </x:c>
      <x:c r="AH443" s="17" t="str">
        <x:f>IF(AND(A443="WIRE",ISNUMBER(N443)),H443-N443,"n.a.")</x:f>
        <x:v>n.a.</x:v>
      </x:c>
    </x:row>
    <x:row r="444" ht="22" customHeight="1">
      <x:c r="A444" s="2" t="str">
        <x:v>POUC</x:v>
      </x:c>
      <x:c r="B444" s="2" t="str">
        <x:v>60</x:v>
      </x:c>
      <x:c r="C444" s="2" t="str">
        <x:v>PHO3</x:v>
      </x:c>
      <x:c r="D444" s="2" t="str">
        <x:v>LAMITEK USA, INC.</x:v>
      </x:c>
      <x:c r="E444" s="7" t="n">
        <x:v>1500</x:v>
      </x:c>
      <x:c r="F444" s="7" t="n">
        <x:v>241.67</x:v>
      </x:c>
      <x:c r="G444" s="7" t="n">
        <x:v>2000</x:v>
      </x:c>
      <x:c r="H444" s="8" t="n">
        <x:v>2.28</x:v>
      </x:c>
      <x:c r="I444" s="8" t="n">
        <x:v>1.51</x:v>
      </x:c>
      <x:c r="J444" s="2" t="n">
        <x:v>100</x:v>
      </x:c>
      <x:c r="K444" s="9" t="n">
        <x:v>34.199999999999996</x:v>
      </x:c>
      <x:c r="L444" s="8" t="n">
        <x:v>1.35</x:v>
      </x:c>
      <x:c r="M444" s="8" t="n">
        <x:v>1.5120000000000002</x:v>
      </x:c>
      <x:c r="N444" s="8"/>
      <x:c r="O444" s="2" t="n">
        <x:v>1</x:v>
      </x:c>
      <x:c r="P444" s="10" t="n">
        <x:v>45902</x:v>
      </x:c>
      <x:c r="Q444" s="10" t="n">
        <x:v>46148</x:v>
      </x:c>
      <x:c r="R444" s="2" t="str">
        <x:v>Same-product valuation: per 100</x:v>
      </x:c>
      <x:c r="S444" s="2" t="str">
        <x:v>Chris Lamitek Pouches priced product</x:v>
      </x:c>
      <x:c r="T444" s="15" t="n">
        <x:f>H444/J444</x:f>
        <x:v>0.022799999999999997</x:v>
      </x:c>
      <x:c r="U444" s="15" t="n">
        <x:f>IF(A444="WIRE",T444,IF(O444=1,I444*(1+IF(A444="POUC",Summary!$E$7,Summary!$K$7))/J444,"n.a."))</x:f>
        <x:v>0.024915</x:v>
      </x:c>
      <x:c r="V444" s="12" t="n">
        <x:f>SUM('PO detail'!$T$1825:$T$1825)</x:f>
        <x:v>0</x:v>
      </x:c>
      <x:c r="W444" s="12" t="n">
        <x:f>SUMIFS('PO detail'!$T$1825:$T$1825,'PO detail'!$Q$1825:$Q$1825,"Baseline PO cost")</x:f>
        <x:v>0</x:v>
      </x:c>
      <x:c r="X444" s="12" t="n">
        <x:f>SUMIFS('PO detail'!$T$1825:$T$1825,'PO detail'!$Q$1825:$Q$1825,"Higher PO cost")</x:f>
        <x:v>0</x:v>
      </x:c>
      <x:c r="Y444" s="12" t="n">
        <x:f>E444-W444-X444</x:f>
        <x:v>1500</x:v>
      </x:c>
      <x:c r="Z444" s="16" t="n">
        <x:f>E444*T444</x:f>
        <x:v>34.199999999999996</x:v>
      </x:c>
      <x:c r="AA444" s="16" t="n">
        <x:f>W444*T444</x:f>
        <x:v>0</x:v>
      </x:c>
      <x:c r="AB444" s="16" t="n">
        <x:f>X444*T444</x:f>
        <x:v>0</x:v>
      </x:c>
      <x:c r="AC444" s="16" t="n">
        <x:f>Y444*T444</x:f>
        <x:v>34.199999999999996</x:v>
      </x:c>
      <x:c r="AD444" s="16" t="n">
        <x:f>K444-Z444</x:f>
        <x:v>0</x:v>
      </x:c>
      <x:c r="AE444" s="16" t="n">
        <x:f>IF(ISNUMBER(U444),E444*(U444-T444),"n.a.")</x:f>
        <x:v>3.1725000000000034</x:v>
      </x:c>
      <x:c r="AF444" s="12" t="n">
        <x:f>G444-SUM('PO detail'!$U$1825:$U$1825)</x:f>
        <x:v>0</x:v>
      </x:c>
      <x:c r="AG444" s="16" t="n">
        <x:f>IF(ISNUMBER(U444),0,Z444)</x:f>
        <x:v>0</x:v>
      </x:c>
      <x:c r="AH444" s="17" t="str">
        <x:f>IF(AND(A444="WIRE",ISNUMBER(N444)),H444-N444,"n.a.")</x:f>
        <x:v>n.a.</x:v>
      </x:c>
    </x:row>
    <x:row r="445" ht="22" customHeight="1">
      <x:c r="A445" s="2" t="str">
        <x:v>COIL</x:v>
      </x:c>
      <x:c r="B445" s="2" t="str">
        <x:v>10</x:v>
      </x:c>
      <x:c r="C445" s="2" t="str">
        <x:v>14WHT36-4</x:v>
      </x:c>
      <x:c r="D445" s="2" t="str">
        <x:v>**PAY ACH** PVC SPIRAL SUPPLY</x:v>
      </x:c>
      <x:c r="E445" s="7" t="n">
        <x:v>1500</x:v>
      </x:c>
      <x:c r="F445" s="7" t="n">
        <x:v>233.33</x:v>
      </x:c>
      <x:c r="G445" s="7" t="n">
        <x:v>0</x:v>
      </x:c>
      <x:c r="H445" s="8" t="n">
        <x:v>28.18</x:v>
      </x:c>
      <x:c r="I445" s="8" t="n">
        <x:v>24.99</x:v>
      </x:c>
      <x:c r="J445" s="2" t="n">
        <x:v>100</x:v>
      </x:c>
      <x:c r="K445" s="9" t="n">
        <x:v>422.7</x:v>
      </x:c>
      <x:c r="L445" s="8" t="n">
        <x:v>24.99</x:v>
      </x:c>
      <x:c r="M445" s="8"/>
      <x:c r="N445" s="8"/>
      <x:c r="O445" s="2" t="n">
        <x:v>1</x:v>
      </x:c>
      <x:c r="P445" s="10" t="n">
        <x:v>46143</x:v>
      </x:c>
      <x:c r="Q445" s="10" t="n">
        <x:v>45810</x:v>
      </x:c>
      <x:c r="R445" s="2" t="str">
        <x:v>Same-product valuation: per 100</x:v>
      </x:c>
      <x:c r="S445" s="2" t="str">
        <x:v>Chris PVC Coil priced product</x:v>
      </x:c>
      <x:c r="T445" s="15" t="n">
        <x:f>H445/J445</x:f>
        <x:v>0.2818</x:v>
      </x:c>
      <x:c r="U445" s="15" t="n">
        <x:f>IF(A445="WIRE",T445,IF(O445=1,I445*(1+IF(A445="POUC",Summary!$E$7,Summary!$K$7))/J445,"n.a."))</x:f>
        <x:v>0.2761395</x:v>
      </x:c>
      <x:c r="V445" s="12" t="n">
        <x:f>SUM('PO detail'!$T$192:$T$194)</x:f>
        <x:v>1500</x:v>
      </x:c>
      <x:c r="W445" s="12" t="n">
        <x:f>SUMIFS('PO detail'!$T$192:$T$194,'PO detail'!$Q$192:$Q$194,"Baseline PO cost")</x:f>
        <x:v>1500</x:v>
      </x:c>
      <x:c r="X445" s="12" t="n">
        <x:f>SUMIFS('PO detail'!$T$192:$T$194,'PO detail'!$Q$192:$Q$194,"Higher PO cost")</x:f>
        <x:v>0</x:v>
      </x:c>
      <x:c r="Y445" s="12" t="n">
        <x:f>E445-W445-X445</x:f>
        <x:v>0</x:v>
      </x:c>
      <x:c r="Z445" s="16" t="n">
        <x:f>E445*T445</x:f>
        <x:v>422.7</x:v>
      </x:c>
      <x:c r="AA445" s="16" t="n">
        <x:f>W445*T445</x:f>
        <x:v>422.7</x:v>
      </x:c>
      <x:c r="AB445" s="16" t="n">
        <x:f>X445*T445</x:f>
        <x:v>0</x:v>
      </x:c>
      <x:c r="AC445" s="16" t="n">
        <x:f>Y445*T445</x:f>
        <x:v>0</x:v>
      </x:c>
      <x:c r="AD445" s="16" t="n">
        <x:f>K445-Z445</x:f>
        <x:v>0</x:v>
      </x:c>
      <x:c r="AE445" s="16" t="n">
        <x:f>IF(ISNUMBER(U445),E445*(U445-T445),"n.a.")</x:f>
        <x:v>-8.49075000000002</x:v>
      </x:c>
      <x:c r="AF445" s="12" t="n">
        <x:f>G445-SUM('PO detail'!$U$192:$U$194)</x:f>
        <x:v>0</x:v>
      </x:c>
      <x:c r="AG445" s="16" t="n">
        <x:f>IF(ISNUMBER(U445),0,Z445)</x:f>
        <x:v>0</x:v>
      </x:c>
      <x:c r="AH445" s="17" t="str">
        <x:f>IF(AND(A445="WIRE",ISNUMBER(N445)),H445-N445,"n.a.")</x:f>
        <x:v>n.a.</x:v>
      </x:c>
    </x:row>
    <x:row r="446" ht="22" customHeight="1">
      <x:c r="A446" s="2" t="str">
        <x:v>COIL</x:v>
      </x:c>
      <x:c r="B446" s="2" t="str">
        <x:v>30</x:v>
      </x:c>
      <x:c r="C446" s="2" t="str">
        <x:v>9CLR12-4</x:v>
      </x:c>
      <x:c r="D446" s="2" t="str">
        <x:v>**PAY ACH** PVC SPIRAL SUPPLY</x:v>
      </x:c>
      <x:c r="E446" s="7" t="n">
        <x:v>6400</x:v>
      </x:c>
      <x:c r="F446" s="7" t="n">
        <x:v>233.33</x:v>
      </x:c>
      <x:c r="G446" s="7" t="n">
        <x:v>0</x:v>
      </x:c>
      <x:c r="H446" s="8" t="n">
        <x:v>4.78</x:v>
      </x:c>
      <x:c r="I446" s="8" t="n">
        <x:v>4.24</x:v>
      </x:c>
      <x:c r="J446" s="2" t="n">
        <x:v>100</x:v>
      </x:c>
      <x:c r="K446" s="9" t="n">
        <x:v>305.92</x:v>
      </x:c>
      <x:c r="L446" s="8" t="n">
        <x:v>4.24</x:v>
      </x:c>
      <x:c r="M446" s="8"/>
      <x:c r="N446" s="8"/>
      <x:c r="O446" s="2" t="n">
        <x:v>1</x:v>
      </x:c>
      <x:c r="P446" s="10" t="n">
        <x:v>46143</x:v>
      </x:c>
      <x:c r="Q446" s="10" t="n">
        <x:v>45810</x:v>
      </x:c>
      <x:c r="R446" s="2" t="str">
        <x:v>Same-product valuation: per 100</x:v>
      </x:c>
      <x:c r="S446" s="2" t="str">
        <x:v>Chris PVC Coil priced product</x:v>
      </x:c>
      <x:c r="T446" s="15" t="n">
        <x:f>H446/J446</x:f>
        <x:v>0.0478</x:v>
      </x:c>
      <x:c r="U446" s="15" t="n">
        <x:f>IF(A446="WIRE",T446,IF(O446=1,I446*(1+IF(A446="POUC",Summary!$E$7,Summary!$K$7))/J446,"n.a."))</x:f>
        <x:v>0.046852</x:v>
      </x:c>
      <x:c r="V446" s="12" t="n">
        <x:f>SUM('PO detail'!$T$998:$T$998)</x:f>
        <x:v>6300</x:v>
      </x:c>
      <x:c r="W446" s="12" t="n">
        <x:f>SUMIFS('PO detail'!$T$998:$T$998,'PO detail'!$Q$998:$Q$998,"Baseline PO cost")</x:f>
        <x:v>6300</x:v>
      </x:c>
      <x:c r="X446" s="12" t="n">
        <x:f>SUMIFS('PO detail'!$T$998:$T$998,'PO detail'!$Q$998:$Q$998,"Higher PO cost")</x:f>
        <x:v>0</x:v>
      </x:c>
      <x:c r="Y446" s="12" t="n">
        <x:f>E446-W446-X446</x:f>
        <x:v>100</x:v>
      </x:c>
      <x:c r="Z446" s="16" t="n">
        <x:f>E446*T446</x:f>
        <x:v>305.92</x:v>
      </x:c>
      <x:c r="AA446" s="16" t="n">
        <x:f>W446*T446</x:f>
        <x:v>301.14</x:v>
      </x:c>
      <x:c r="AB446" s="16" t="n">
        <x:f>X446*T446</x:f>
        <x:v>0</x:v>
      </x:c>
      <x:c r="AC446" s="16" t="n">
        <x:f>Y446*T446</x:f>
        <x:v>4.78</x:v>
      </x:c>
      <x:c r="AD446" s="16" t="n">
        <x:f>K446-Z446</x:f>
        <x:v>0</x:v>
      </x:c>
      <x:c r="AE446" s="16" t="n">
        <x:f>IF(ISNUMBER(U446),E446*(U446-T446),"n.a.")</x:f>
        <x:v>-6.067200000000028</x:v>
      </x:c>
      <x:c r="AF446" s="12" t="n">
        <x:f>G446-SUM('PO detail'!$U$998:$U$998)</x:f>
        <x:v>0</x:v>
      </x:c>
      <x:c r="AG446" s="16" t="n">
        <x:f>IF(ISNUMBER(U446),0,Z446)</x:f>
        <x:v>0</x:v>
      </x:c>
      <x:c r="AH446" s="17" t="str">
        <x:f>IF(AND(A446="WIRE",ISNUMBER(N446)),H446-N446,"n.a.")</x:f>
        <x:v>n.a.</x:v>
      </x:c>
    </x:row>
    <x:row r="447" ht="22" customHeight="1">
      <x:c r="A447" s="2" t="str">
        <x:v>COIL</x:v>
      </x:c>
      <x:c r="B447" s="2" t="str">
        <x:v>60</x:v>
      </x:c>
      <x:c r="C447" s="2" t="str">
        <x:v>32WHT12-4</x:v>
      </x:c>
      <x:c r="D447" s="2" t="str">
        <x:v>**PAY ACH** PVC SPIRAL SUPPLY</x:v>
      </x:c>
      <x:c r="E447" s="7" t="n">
        <x:v>1300</x:v>
      </x:c>
      <x:c r="F447" s="7" t="n">
        <x:v>233.33</x:v>
      </x:c>
      <x:c r="G447" s="7" t="n">
        <x:v>0</x:v>
      </x:c>
      <x:c r="H447" s="8" t="n">
        <x:v>26.47</x:v>
      </x:c>
      <x:c r="I447" s="8" t="n">
        <x:v>23.47</x:v>
      </x:c>
      <x:c r="J447" s="2" t="n">
        <x:v>100</x:v>
      </x:c>
      <x:c r="K447" s="9" t="n">
        <x:v>344.11</x:v>
      </x:c>
      <x:c r="L447" s="8" t="n">
        <x:v>23.47</x:v>
      </x:c>
      <x:c r="M447" s="8"/>
      <x:c r="N447" s="8"/>
      <x:c r="O447" s="2" t="n">
        <x:v>1</x:v>
      </x:c>
      <x:c r="P447" s="10" t="n">
        <x:v>46143</x:v>
      </x:c>
      <x:c r="Q447" s="10" t="n">
        <x:v>45810</x:v>
      </x:c>
      <x:c r="R447" s="2" t="str">
        <x:v>Same-product valuation: per 100</x:v>
      </x:c>
      <x:c r="S447" s="2" t="str">
        <x:v>Chris PVC Coil priced product</x:v>
      </x:c>
      <x:c r="T447" s="15" t="n">
        <x:f>H447/J447</x:f>
        <x:v>0.2647</x:v>
      </x:c>
      <x:c r="U447" s="15" t="n">
        <x:f>IF(A447="WIRE",T447,IF(O447=1,I447*(1+IF(A447="POUC",Summary!$E$7,Summary!$K$7))/J447,"n.a."))</x:f>
        <x:v>0.2593435</x:v>
      </x:c>
      <x:c r="V447" s="12" t="n">
        <x:f>SUM('PO detail'!$T$1289:$T$1290)</x:f>
        <x:v>1300</x:v>
      </x:c>
      <x:c r="W447" s="12" t="n">
        <x:f>SUMIFS('PO detail'!$T$1289:$T$1290,'PO detail'!$Q$1289:$Q$1290,"Baseline PO cost")</x:f>
        <x:v>1300</x:v>
      </x:c>
      <x:c r="X447" s="12" t="n">
        <x:f>SUMIFS('PO detail'!$T$1289:$T$1290,'PO detail'!$Q$1289:$Q$1290,"Higher PO cost")</x:f>
        <x:v>0</x:v>
      </x:c>
      <x:c r="Y447" s="12" t="n">
        <x:f>E447-W447-X447</x:f>
        <x:v>0</x:v>
      </x:c>
      <x:c r="Z447" s="16" t="n">
        <x:f>E447*T447</x:f>
        <x:v>344.11</x:v>
      </x:c>
      <x:c r="AA447" s="16" t="n">
        <x:f>W447*T447</x:f>
        <x:v>344.11</x:v>
      </x:c>
      <x:c r="AB447" s="16" t="n">
        <x:f>X447*T447</x:f>
        <x:v>0</x:v>
      </x:c>
      <x:c r="AC447" s="16" t="n">
        <x:f>Y447*T447</x:f>
        <x:v>0</x:v>
      </x:c>
      <x:c r="AD447" s="16" t="n">
        <x:f>K447-Z447</x:f>
        <x:v>0</x:v>
      </x:c>
      <x:c r="AE447" s="16" t="n">
        <x:f>IF(ISNUMBER(U447),E447*(U447-T447),"n.a.")</x:f>
        <x:v>-6.963449999999982</x:v>
      </x:c>
      <x:c r="AF447" s="12" t="n">
        <x:f>G447-SUM('PO detail'!$U$1289:$U$1290)</x:f>
        <x:v>0</x:v>
      </x:c>
      <x:c r="AG447" s="16" t="n">
        <x:f>IF(ISNUMBER(U447),0,Z447)</x:f>
        <x:v>0</x:v>
      </x:c>
      <x:c r="AH447" s="17" t="str">
        <x:f>IF(AND(A447="WIRE",ISNUMBER(N447)),H447-N447,"n.a.")</x:f>
        <x:v>n.a.</x:v>
      </x:c>
    </x:row>
    <x:row r="448" ht="22" customHeight="1">
      <x:c r="A448" s="2" t="str">
        <x:v>COIL</x:v>
      </x:c>
      <x:c r="B448" s="2" t="str">
        <x:v>60</x:v>
      </x:c>
      <x:c r="C448" s="2" t="str">
        <x:v>7BLK36-4</x:v>
      </x:c>
      <x:c r="D448" s="2" t="str">
        <x:v>**PAY ACH** PVC SPIRAL SUPPLY</x:v>
      </x:c>
      <x:c r="E448" s="7" t="n">
        <x:v>400</x:v>
      </x:c>
      <x:c r="F448" s="7" t="n">
        <x:v>233.33</x:v>
      </x:c>
      <x:c r="G448" s="7" t="n">
        <x:v>2500</x:v>
      </x:c>
      <x:c r="H448" s="8" t="n">
        <x:v>11.48</x:v>
      </x:c>
      <x:c r="I448" s="8" t="n">
        <x:v>10.18</x:v>
      </x:c>
      <x:c r="J448" s="2" t="n">
        <x:v>100</x:v>
      </x:c>
      <x:c r="K448" s="9" t="n">
        <x:v>45.92</x:v>
      </x:c>
      <x:c r="L448" s="8" t="n">
        <x:v>10.18</x:v>
      </x:c>
      <x:c r="M448" s="8"/>
      <x:c r="N448" s="8"/>
      <x:c r="O448" s="2" t="n">
        <x:v>1</x:v>
      </x:c>
      <x:c r="P448" s="10" t="n">
        <x:v>46143</x:v>
      </x:c>
      <x:c r="Q448" s="10" t="n">
        <x:v>45810</x:v>
      </x:c>
      <x:c r="R448" s="2" t="str">
        <x:v>Same-product valuation: per 100</x:v>
      </x:c>
      <x:c r="S448" s="2" t="str">
        <x:v>Chris PVC Coil priced product</x:v>
      </x:c>
      <x:c r="T448" s="15" t="n">
        <x:f>H448/J448</x:f>
        <x:v>0.1148</x:v>
      </x:c>
      <x:c r="U448" s="15" t="n">
        <x:f>IF(A448="WIRE",T448,IF(O448=1,I448*(1+IF(A448="POUC",Summary!$E$7,Summary!$K$7))/J448,"n.a."))</x:f>
        <x:v>0.11248899999999999</x:v>
      </x:c>
      <x:c r="V448" s="12" t="n">
        <x:f>SUM('PO detail'!$T$1376:$T$1378)</x:f>
        <x:v>400</x:v>
      </x:c>
      <x:c r="W448" s="12" t="n">
        <x:f>SUMIFS('PO detail'!$T$1376:$T$1378,'PO detail'!$Q$1376:$Q$1378,"Baseline PO cost")</x:f>
        <x:v>400</x:v>
      </x:c>
      <x:c r="X448" s="12" t="n">
        <x:f>SUMIFS('PO detail'!$T$1376:$T$1378,'PO detail'!$Q$1376:$Q$1378,"Higher PO cost")</x:f>
        <x:v>0</x:v>
      </x:c>
      <x:c r="Y448" s="12" t="n">
        <x:f>E448-W448-X448</x:f>
        <x:v>0</x:v>
      </x:c>
      <x:c r="Z448" s="16" t="n">
        <x:f>E448*T448</x:f>
        <x:v>45.92</x:v>
      </x:c>
      <x:c r="AA448" s="16" t="n">
        <x:f>W448*T448</x:f>
        <x:v>45.92</x:v>
      </x:c>
      <x:c r="AB448" s="16" t="n">
        <x:f>X448*T448</x:f>
        <x:v>0</x:v>
      </x:c>
      <x:c r="AC448" s="16" t="n">
        <x:f>Y448*T448</x:f>
        <x:v>0</x:v>
      </x:c>
      <x:c r="AD448" s="16" t="n">
        <x:f>K448-Z448</x:f>
        <x:v>0</x:v>
      </x:c>
      <x:c r="AE448" s="16" t="n">
        <x:f>IF(ISNUMBER(U448),E448*(U448-T448),"n.a.")</x:f>
        <x:v>-0.924400000000003</x:v>
      </x:c>
      <x:c r="AF448" s="12" t="n">
        <x:f>G448-SUM('PO detail'!$U$1376:$U$1378)</x:f>
        <x:v>0</x:v>
      </x:c>
      <x:c r="AG448" s="16" t="n">
        <x:f>IF(ISNUMBER(U448),0,Z448)</x:f>
        <x:v>0</x:v>
      </x:c>
      <x:c r="AH448" s="17" t="str">
        <x:f>IF(AND(A448="WIRE",ISNUMBER(N448)),H448-N448,"n.a.")</x:f>
        <x:v>n.a.</x:v>
      </x:c>
    </x:row>
    <x:row r="449" ht="22" customHeight="1">
      <x:c r="A449" s="2" t="str">
        <x:v>POUC</x:v>
      </x:c>
      <x:c r="B449" s="2" t="str">
        <x:v>60</x:v>
      </x:c>
      <x:c r="C449" s="2" t="str">
        <x:v>CRC7</x:v>
      </x:c>
      <x:c r="D449" s="2" t="str">
        <x:v>LAMITEK USA, INC.</x:v>
      </x:c>
      <x:c r="E449" s="7" t="n">
        <x:v>400</x:v>
      </x:c>
      <x:c r="F449" s="7" t="n">
        <x:v>233.33</x:v>
      </x:c>
      <x:c r="G449" s="7" t="n">
        <x:v>5000</x:v>
      </x:c>
      <x:c r="H449" s="8" t="n">
        <x:v>0.77</x:v>
      </x:c>
      <x:c r="I449" s="8" t="n">
        <x:v>0.52</x:v>
      </x:c>
      <x:c r="J449" s="2" t="n">
        <x:v>100</x:v>
      </x:c>
      <x:c r="K449" s="9" t="n">
        <x:v>3.08</x:v>
      </x:c>
      <x:c r="L449" s="8" t="n">
        <x:v>0.46</x:v>
      </x:c>
      <x:c r="M449" s="8" t="n">
        <x:v>0.5152000000000001</x:v>
      </x:c>
      <x:c r="N449" s="8"/>
      <x:c r="O449" s="2" t="n">
        <x:v>1</x:v>
      </x:c>
      <x:c r="P449" s="10" t="n">
        <x:v>45902</x:v>
      </x:c>
      <x:c r="Q449" s="10" t="n">
        <x:v>46148</x:v>
      </x:c>
      <x:c r="R449" s="2" t="str">
        <x:v>Same-product valuation: per 100</x:v>
      </x:c>
      <x:c r="S449" s="2" t="str">
        <x:v>Chris Lamitek Pouches priced product</x:v>
      </x:c>
      <x:c r="T449" s="15" t="n">
        <x:f>H449/J449</x:f>
        <x:v>0.0077</x:v>
      </x:c>
      <x:c r="U449" s="15" t="n">
        <x:f>IF(A449="WIRE",T449,IF(O449=1,I449*(1+IF(A449="POUC",Summary!$E$7,Summary!$K$7))/J449,"n.a."))</x:f>
        <x:v>0.008579999999999999</x:v>
      </x:c>
      <x:c r="V449" s="12" t="n">
        <x:f>SUM('PO detail'!$T$1734:$T$1734)</x:f>
        <x:v>0</x:v>
      </x:c>
      <x:c r="W449" s="12" t="n">
        <x:f>SUMIFS('PO detail'!$T$1734:$T$1734,'PO detail'!$Q$1734:$Q$1734,"Baseline PO cost")</x:f>
        <x:v>0</x:v>
      </x:c>
      <x:c r="X449" s="12" t="n">
        <x:f>SUMIFS('PO detail'!$T$1734:$T$1734,'PO detail'!$Q$1734:$Q$1734,"Higher PO cost")</x:f>
        <x:v>0</x:v>
      </x:c>
      <x:c r="Y449" s="12" t="n">
        <x:f>E449-W449-X449</x:f>
        <x:v>400</x:v>
      </x:c>
      <x:c r="Z449" s="16" t="n">
        <x:f>E449*T449</x:f>
        <x:v>3.08</x:v>
      </x:c>
      <x:c r="AA449" s="16" t="n">
        <x:f>W449*T449</x:f>
        <x:v>0</x:v>
      </x:c>
      <x:c r="AB449" s="16" t="n">
        <x:f>X449*T449</x:f>
        <x:v>0</x:v>
      </x:c>
      <x:c r="AC449" s="16" t="n">
        <x:f>Y449*T449</x:f>
        <x:v>3.08</x:v>
      </x:c>
      <x:c r="AD449" s="16" t="n">
        <x:f>K449-Z449</x:f>
        <x:v>0</x:v>
      </x:c>
      <x:c r="AE449" s="16" t="n">
        <x:f>IF(ISNUMBER(U449),E449*(U449-T449),"n.a.")</x:f>
        <x:v>0.35199999999999954</x:v>
      </x:c>
      <x:c r="AF449" s="12" t="n">
        <x:f>G449-SUM('PO detail'!$U$1734:$U$1734)</x:f>
        <x:v>0</x:v>
      </x:c>
      <x:c r="AG449" s="16" t="n">
        <x:f>IF(ISNUMBER(U449),0,Z449)</x:f>
        <x:v>0</x:v>
      </x:c>
      <x:c r="AH449" s="17" t="str">
        <x:f>IF(AND(A449="WIRE",ISNUMBER(N449)),H449-N449,"n.a.")</x:f>
        <x:v>n.a.</x:v>
      </x:c>
    </x:row>
    <x:row r="450" ht="22" customHeight="1">
      <x:c r="A450" s="2" t="str">
        <x:v>WIRE</x:v>
      </x:c>
      <x:c r="B450" s="2" t="str">
        <x:v>10</x:v>
      </x:c>
      <x:c r="C450" s="2" t="str">
        <x:v>DL001GOLD</x:v>
      </x:c>
      <x:c r="D450" s="2" t="str">
        <x:v>Botac Industrial Limited</x:v>
      </x:c>
      <x:c r="E450" s="7" t="n">
        <x:v>3000</x:v>
      </x:c>
      <x:c r="F450" s="7" t="n">
        <x:v>233.33</x:v>
      </x:c>
      <x:c r="G450" s="7" t="n">
        <x:v>10000</x:v>
      </x:c>
      <x:c r="H450" s="8" t="n">
        <x:v>19.14</x:v>
      </x:c>
      <x:c r="I450" s="8" t="n">
        <x:v>11.08</x:v>
      </x:c>
      <x:c r="J450" s="2" t="n">
        <x:v>100</x:v>
      </x:c>
      <x:c r="K450" s="9" t="n">
        <x:v>574.2</x:v>
      </x:c>
      <x:c r="L450" s="8" t="n">
        <x:v>11.08</x:v>
      </x:c>
      <x:c r="M450" s="8"/>
      <x:c r="N450" s="8" t="n">
        <x:v>19.14</x:v>
      </x:c>
      <x:c r="O450" s="2" t="n">
        <x:v>1</x:v>
      </x:c>
      <x:c r="P450" s="10" t="n">
        <x:v>46237</x:v>
      </x:c>
      <x:c r="Q450" s="10" t="n">
        <x:v>45881</x:v>
      </x:c>
      <x:c r="R450" s="2" t="str">
        <x:v>Same-product valuation: per 100</x:v>
      </x:c>
      <x:c r="S450" s="2" t="str">
        <x:v>Hold current standard; Chris blended standards already applied</x:v>
      </x:c>
      <x:c r="T450" s="15" t="n">
        <x:f>H450/J450</x:f>
        <x:v>0.19140000000000001</x:v>
      </x:c>
      <x:c r="U450" s="15" t="n">
        <x:f>IF(A450="WIRE",T450,IF(O450=1,I450*(1+IF(A450="POUC",Summary!$E$7,Summary!$K$7))/J450,"n.a."))</x:f>
        <x:v>0.19140000000000001</x:v>
      </x:c>
      <x:c r="V450" s="12" t="n">
        <x:f>SUM('PO detail'!$T$1866:$T$1868)</x:f>
        <x:v>3000</x:v>
      </x:c>
      <x:c r="W450" s="12" t="n">
        <x:f>SUMIFS('PO detail'!$T$1866:$T$1868,'PO detail'!$Q$1866:$Q$1868,"Baseline PO cost")</x:f>
        <x:v>3000</x:v>
      </x:c>
      <x:c r="X450" s="12" t="n">
        <x:f>SUMIFS('PO detail'!$T$1866:$T$1868,'PO detail'!$Q$1866:$Q$1868,"Higher PO cost")</x:f>
        <x:v>0</x:v>
      </x:c>
      <x:c r="Y450" s="12" t="n">
        <x:f>E450-W450-X450</x:f>
        <x:v>0</x:v>
      </x:c>
      <x:c r="Z450" s="16" t="n">
        <x:f>E450*T450</x:f>
        <x:v>574.2</x:v>
      </x:c>
      <x:c r="AA450" s="16" t="n">
        <x:f>W450*T450</x:f>
        <x:v>574.2</x:v>
      </x:c>
      <x:c r="AB450" s="16" t="n">
        <x:f>X450*T450</x:f>
        <x:v>0</x:v>
      </x:c>
      <x:c r="AC450" s="16" t="n">
        <x:f>Y450*T450</x:f>
        <x:v>0</x:v>
      </x:c>
      <x:c r="AD450" s="16" t="n">
        <x:f>K450-Z450</x:f>
        <x:v>0</x:v>
      </x:c>
      <x:c r="AE450" s="16" t="n">
        <x:f>IF(ISNUMBER(U450),E450*(U450-T450),"n.a.")</x:f>
        <x:v>0</x:v>
      </x:c>
      <x:c r="AF450" s="12" t="n">
        <x:f>G450-SUM('PO detail'!$U$1866:$U$1868)</x:f>
        <x:v>0</x:v>
      </x:c>
      <x:c r="AG450" s="16" t="n">
        <x:f>IF(ISNUMBER(U450),0,Z450)</x:f>
        <x:v>0</x:v>
      </x:c>
      <x:c r="AH450" s="17" t="n">
        <x:f>IF(AND(A450="WIRE",ISNUMBER(N450)),H450-N450,"n.a.")</x:f>
        <x:v>0</x:v>
      </x:c>
    </x:row>
    <x:row r="451" ht="22" customHeight="1">
      <x:c r="A451" s="2" t="str">
        <x:v>WIRE</x:v>
      </x:c>
      <x:c r="B451" s="2" t="str">
        <x:v>10</x:v>
      </x:c>
      <x:c r="C451" s="2" t="str">
        <x:v>DL112BLK</x:v>
      </x:c>
      <x:c r="D451" s="2" t="str">
        <x:v>Botac Industrial Limited</x:v>
      </x:c>
      <x:c r="E451" s="7" t="n">
        <x:v>1140</x:v>
      </x:c>
      <x:c r="F451" s="7" t="n">
        <x:v>233.33</x:v>
      </x:c>
      <x:c r="G451" s="7" t="n">
        <x:v>2000</x:v>
      </x:c>
      <x:c r="H451" s="8" t="n">
        <x:v>84.6</x:v>
      </x:c>
      <x:c r="I451" s="8" t="n">
        <x:v>45</x:v>
      </x:c>
      <x:c r="J451" s="2" t="n">
        <x:v>100</x:v>
      </x:c>
      <x:c r="K451" s="9" t="n">
        <x:v>964.44</x:v>
      </x:c>
      <x:c r="L451" s="8" t="n">
        <x:v>45</x:v>
      </x:c>
      <x:c r="M451" s="8"/>
      <x:c r="N451" s="8" t="n">
        <x:v>84.6</x:v>
      </x:c>
      <x:c r="O451" s="2" t="n">
        <x:v>1</x:v>
      </x:c>
      <x:c r="P451" s="10" t="n">
        <x:v>46237</x:v>
      </x:c>
      <x:c r="Q451" s="10" t="n">
        <x:v>45869</x:v>
      </x:c>
      <x:c r="R451" s="2" t="str">
        <x:v>Same-product valuation: per 100</x:v>
      </x:c>
      <x:c r="S451" s="2" t="str">
        <x:v>Hold current standard; Chris blended standards already applied</x:v>
      </x:c>
      <x:c r="T451" s="15" t="n">
        <x:f>H451/J451</x:f>
        <x:v>0.846</x:v>
      </x:c>
      <x:c r="U451" s="15" t="n">
        <x:f>IF(A451="WIRE",T451,IF(O451=1,I451*(1+IF(A451="POUC",Summary!$E$7,Summary!$K$7))/J451,"n.a."))</x:f>
        <x:v>0.846</x:v>
      </x:c>
      <x:c r="V451" s="12" t="n">
        <x:f>SUM('PO detail'!$T$1978:$T$1981)</x:f>
        <x:v>1140</x:v>
      </x:c>
      <x:c r="W451" s="12" t="n">
        <x:f>SUMIFS('PO detail'!$T$1978:$T$1981,'PO detail'!$Q$1978:$Q$1981,"Baseline PO cost")</x:f>
        <x:v>1140</x:v>
      </x:c>
      <x:c r="X451" s="12" t="n">
        <x:f>SUMIFS('PO detail'!$T$1978:$T$1981,'PO detail'!$Q$1978:$Q$1981,"Higher PO cost")</x:f>
        <x:v>0</x:v>
      </x:c>
      <x:c r="Y451" s="12" t="n">
        <x:f>E451-W451-X451</x:f>
        <x:v>0</x:v>
      </x:c>
      <x:c r="Z451" s="16" t="n">
        <x:f>E451*T451</x:f>
        <x:v>964.4399999999999</x:v>
      </x:c>
      <x:c r="AA451" s="16" t="n">
        <x:f>W451*T451</x:f>
        <x:v>964.4399999999999</x:v>
      </x:c>
      <x:c r="AB451" s="16" t="n">
        <x:f>X451*T451</x:f>
        <x:v>0</x:v>
      </x:c>
      <x:c r="AC451" s="16" t="n">
        <x:f>Y451*T451</x:f>
        <x:v>0</x:v>
      </x:c>
      <x:c r="AD451" s="16" t="n">
        <x:f>K451-Z451</x:f>
        <x:v>1.1368683772161603e-13</x:v>
      </x:c>
      <x:c r="AE451" s="16" t="n">
        <x:f>IF(ISNUMBER(U451),E451*(U451-T451),"n.a.")</x:f>
        <x:v>0</x:v>
      </x:c>
      <x:c r="AF451" s="12" t="n">
        <x:f>G451-SUM('PO detail'!$U$1978:$U$1981)</x:f>
        <x:v>0</x:v>
      </x:c>
      <x:c r="AG451" s="16" t="n">
        <x:f>IF(ISNUMBER(U451),0,Z451)</x:f>
        <x:v>0</x:v>
      </x:c>
      <x:c r="AH451" s="17" t="n">
        <x:f>IF(AND(A451="WIRE",ISNUMBER(N451)),H451-N451,"n.a.")</x:f>
        <x:v>0</x:v>
      </x:c>
    </x:row>
    <x:row r="452" ht="22" customHeight="1">
      <x:c r="A452" s="2" t="str">
        <x:v>WIRE</x:v>
      </x:c>
      <x:c r="B452" s="2" t="str">
        <x:v>30</x:v>
      </x:c>
      <x:c r="C452" s="2" t="str">
        <x:v>DL516GOLD</x:v>
      </x:c>
      <x:c r="D452" s="2" t="str">
        <x:v>Botac Industrial Limited</x:v>
      </x:c>
      <x:c r="E452" s="7" t="n">
        <x:v>0</x:v>
      </x:c>
      <x:c r="F452" s="7" t="n">
        <x:v>233.33</x:v>
      </x:c>
      <x:c r="G452" s="7" t="n">
        <x:v>1000</x:v>
      </x:c>
      <x:c r="H452" s="8" t="n">
        <x:v>4.75</x:v>
      </x:c>
      <x:c r="I452" s="8" t="n">
        <x:v>2.7</x:v>
      </x:c>
      <x:c r="J452" s="2" t="n">
        <x:v>100</x:v>
      </x:c>
      <x:c r="K452" s="9" t="n">
        <x:v>0</x:v>
      </x:c>
      <x:c r="L452" s="8" t="n">
        <x:v>2.7</x:v>
      </x:c>
      <x:c r="M452" s="8"/>
      <x:c r="N452" s="8" t="n">
        <x:v>4.75</x:v>
      </x:c>
      <x:c r="O452" s="2" t="n">
        <x:v>1</x:v>
      </x:c>
      <x:c r="P452" s="10" t="n">
        <x:v>46237</x:v>
      </x:c>
      <x:c r="Q452" s="10" t="n">
        <x:v>45881</x:v>
      </x:c>
      <x:c r="R452" s="2" t="str">
        <x:v>Same-product valuation: per 100</x:v>
      </x:c>
      <x:c r="S452" s="2" t="str">
        <x:v>Hold current standard; Chris blended standards already applied</x:v>
      </x:c>
      <x:c r="T452" s="15" t="n">
        <x:f>H452/J452</x:f>
        <x:v>0.0475</x:v>
      </x:c>
      <x:c r="U452" s="15" t="n">
        <x:f>IF(A452="WIRE",T452,IF(O452=1,I452*(1+IF(A452="POUC",Summary!$E$7,Summary!$K$7))/J452,"n.a."))</x:f>
        <x:v>0.0475</x:v>
      </x:c>
      <x:c r="V452" s="12" t="n">
        <x:f>0</x:f>
        <x:v>0</x:v>
      </x:c>
      <x:c r="W452" s="12" t="n">
        <x:f>0</x:f>
        <x:v>0</x:v>
      </x:c>
      <x:c r="X452" s="12" t="n">
        <x:f>0</x:f>
        <x:v>0</x:v>
      </x:c>
      <x:c r="Y452" s="12" t="n">
        <x:f>E452-W452-X452</x:f>
        <x:v>0</x:v>
      </x:c>
      <x:c r="Z452" s="16" t="n">
        <x:f>E452*T452</x:f>
        <x:v>0</x:v>
      </x:c>
      <x:c r="AA452" s="16" t="n">
        <x:f>W452*T452</x:f>
        <x:v>0</x:v>
      </x:c>
      <x:c r="AB452" s="16" t="n">
        <x:f>X452*T452</x:f>
        <x:v>0</x:v>
      </x:c>
      <x:c r="AC452" s="16" t="n">
        <x:f>Y452*T452</x:f>
        <x:v>0</x:v>
      </x:c>
      <x:c r="AD452" s="16" t="n">
        <x:f>K452-Z452</x:f>
        <x:v>0</x:v>
      </x:c>
      <x:c r="AE452" s="16" t="n">
        <x:f>IF(ISNUMBER(U452),E452*(U452-T452),"n.a.")</x:f>
        <x:v>0</x:v>
      </x:c>
      <x:c r="AF452" s="12" t="n">
        <x:f>G452-0</x:f>
        <x:v>1000</x:v>
      </x:c>
      <x:c r="AG452" s="16" t="n">
        <x:f>IF(ISNUMBER(U452),0,Z452)</x:f>
        <x:v>0</x:v>
      </x:c>
      <x:c r="AH452" s="17" t="n">
        <x:f>IF(AND(A452="WIRE",ISNUMBER(N452)),H452-N452,"n.a.")</x:f>
        <x:v>0</x:v>
      </x:c>
    </x:row>
    <x:row r="453" ht="22" customHeight="1">
      <x:c r="A453" s="2" t="str">
        <x:v>COIL</x:v>
      </x:c>
      <x:c r="B453" s="2" t="str">
        <x:v>10</x:v>
      </x:c>
      <x:c r="C453" s="2" t="str">
        <x:v>10WHT36-4</x:v>
      </x:c>
      <x:c r="D453" s="2" t="str">
        <x:v>**PAY ACH** PVC SPIRAL SUPPLY</x:v>
      </x:c>
      <x:c r="E453" s="7" t="n">
        <x:v>800</x:v>
      </x:c>
      <x:c r="F453" s="7" t="n">
        <x:v>225</x:v>
      </x:c>
      <x:c r="G453" s="7" t="n">
        <x:v>500</x:v>
      </x:c>
      <x:c r="H453" s="8" t="n">
        <x:v>18.25</x:v>
      </x:c>
      <x:c r="I453" s="8" t="n">
        <x:v>16.18</x:v>
      </x:c>
      <x:c r="J453" s="2" t="n">
        <x:v>100</x:v>
      </x:c>
      <x:c r="K453" s="9" t="n">
        <x:v>146</x:v>
      </x:c>
      <x:c r="L453" s="8" t="n">
        <x:v>16.18</x:v>
      </x:c>
      <x:c r="M453" s="8"/>
      <x:c r="N453" s="8"/>
      <x:c r="O453" s="2" t="n">
        <x:v>1</x:v>
      </x:c>
      <x:c r="P453" s="10" t="n">
        <x:v>46143</x:v>
      </x:c>
      <x:c r="Q453" s="10" t="n">
        <x:v>45810</x:v>
      </x:c>
      <x:c r="R453" s="2" t="str">
        <x:v>Same-product valuation: per 100</x:v>
      </x:c>
      <x:c r="S453" s="2" t="str">
        <x:v>Chris PVC Coil priced product</x:v>
      </x:c>
      <x:c r="T453" s="15" t="n">
        <x:f>H453/J453</x:f>
        <x:v>0.1825</x:v>
      </x:c>
      <x:c r="U453" s="15" t="n">
        <x:f>IF(A453="WIRE",T453,IF(O453=1,I453*(1+IF(A453="POUC",Summary!$E$7,Summary!$K$7))/J453,"n.a."))</x:f>
        <x:v>0.17878899999999998</x:v>
      </x:c>
      <x:c r="V453" s="12" t="n">
        <x:f>SUM('PO detail'!$T$58:$T$59)</x:f>
        <x:v>500</x:v>
      </x:c>
      <x:c r="W453" s="12" t="n">
        <x:f>SUMIFS('PO detail'!$T$58:$T$59,'PO detail'!$Q$58:$Q$59,"Baseline PO cost")</x:f>
        <x:v>500</x:v>
      </x:c>
      <x:c r="X453" s="12" t="n">
        <x:f>SUMIFS('PO detail'!$T$58:$T$59,'PO detail'!$Q$58:$Q$59,"Higher PO cost")</x:f>
        <x:v>0</x:v>
      </x:c>
      <x:c r="Y453" s="12" t="n">
        <x:f>E453-W453-X453</x:f>
        <x:v>300</x:v>
      </x:c>
      <x:c r="Z453" s="16" t="n">
        <x:f>E453*T453</x:f>
        <x:v>146</x:v>
      </x:c>
      <x:c r="AA453" s="16" t="n">
        <x:f>W453*T453</x:f>
        <x:v>91.25</x:v>
      </x:c>
      <x:c r="AB453" s="16" t="n">
        <x:f>X453*T453</x:f>
        <x:v>0</x:v>
      </x:c>
      <x:c r="AC453" s="16" t="n">
        <x:f>Y453*T453</x:f>
        <x:v>54.75</x:v>
      </x:c>
      <x:c r="AD453" s="16" t="n">
        <x:f>K453-Z453</x:f>
        <x:v>0</x:v>
      </x:c>
      <x:c r="AE453" s="16" t="n">
        <x:f>IF(ISNUMBER(U453),E453*(U453-T453),"n.a.")</x:f>
        <x:v>-2.968800000000016</x:v>
      </x:c>
      <x:c r="AF453" s="12" t="n">
        <x:f>G453-SUM('PO detail'!$U$58:$U$59)</x:f>
        <x:v>0</x:v>
      </x:c>
      <x:c r="AG453" s="16" t="n">
        <x:f>IF(ISNUMBER(U453),0,Z453)</x:f>
        <x:v>0</x:v>
      </x:c>
      <x:c r="AH453" s="17" t="str">
        <x:f>IF(AND(A453="WIRE",ISNUMBER(N453)),H453-N453,"n.a.")</x:f>
        <x:v>n.a.</x:v>
      </x:c>
    </x:row>
    <x:row r="454" ht="22" customHeight="1">
      <x:c r="A454" s="2" t="str">
        <x:v>COIL</x:v>
      </x:c>
      <x:c r="B454" s="2" t="str">
        <x:v>60</x:v>
      </x:c>
      <x:c r="C454" s="2" t="str">
        <x:v>10WHT36-4</x:v>
      </x:c>
      <x:c r="D454" s="2" t="str">
        <x:v>**PAY ACH** PVC SPIRAL SUPPLY</x:v>
      </x:c>
      <x:c r="E454" s="7" t="n">
        <x:v>1200</x:v>
      </x:c>
      <x:c r="F454" s="7" t="n">
        <x:v>225</x:v>
      </x:c>
      <x:c r="G454" s="7" t="n">
        <x:v>500</x:v>
      </x:c>
      <x:c r="H454" s="8" t="n">
        <x:v>18.25</x:v>
      </x:c>
      <x:c r="I454" s="8" t="n">
        <x:v>16.18</x:v>
      </x:c>
      <x:c r="J454" s="2" t="n">
        <x:v>100</x:v>
      </x:c>
      <x:c r="K454" s="9" t="n">
        <x:v>219</x:v>
      </x:c>
      <x:c r="L454" s="8" t="n">
        <x:v>16.18</x:v>
      </x:c>
      <x:c r="M454" s="8"/>
      <x:c r="N454" s="8"/>
      <x:c r="O454" s="2" t="n">
        <x:v>1</x:v>
      </x:c>
      <x:c r="P454" s="10" t="n">
        <x:v>46143</x:v>
      </x:c>
      <x:c r="Q454" s="10" t="n">
        <x:v>45810</x:v>
      </x:c>
      <x:c r="R454" s="2" t="str">
        <x:v>Same-product valuation: per 100</x:v>
      </x:c>
      <x:c r="S454" s="2" t="str">
        <x:v>Chris PVC Coil priced product</x:v>
      </x:c>
      <x:c r="T454" s="15" t="n">
        <x:f>H454/J454</x:f>
        <x:v>0.1825</x:v>
      </x:c>
      <x:c r="U454" s="15" t="n">
        <x:f>IF(A454="WIRE",T454,IF(O454=1,I454*(1+IF(A454="POUC",Summary!$E$7,Summary!$K$7))/J454,"n.a."))</x:f>
        <x:v>0.17878899999999998</x:v>
      </x:c>
      <x:c r="V454" s="12" t="n">
        <x:f>SUM('PO detail'!$T$1041:$T$1042)</x:f>
        <x:v>500</x:v>
      </x:c>
      <x:c r="W454" s="12" t="n">
        <x:f>SUMIFS('PO detail'!$T$1041:$T$1042,'PO detail'!$Q$1041:$Q$1042,"Baseline PO cost")</x:f>
        <x:v>500</x:v>
      </x:c>
      <x:c r="X454" s="12" t="n">
        <x:f>SUMIFS('PO detail'!$T$1041:$T$1042,'PO detail'!$Q$1041:$Q$1042,"Higher PO cost")</x:f>
        <x:v>0</x:v>
      </x:c>
      <x:c r="Y454" s="12" t="n">
        <x:f>E454-W454-X454</x:f>
        <x:v>700</x:v>
      </x:c>
      <x:c r="Z454" s="16" t="n">
        <x:f>E454*T454</x:f>
        <x:v>219</x:v>
      </x:c>
      <x:c r="AA454" s="16" t="n">
        <x:f>W454*T454</x:f>
        <x:v>91.25</x:v>
      </x:c>
      <x:c r="AB454" s="16" t="n">
        <x:f>X454*T454</x:f>
        <x:v>0</x:v>
      </x:c>
      <x:c r="AC454" s="16" t="n">
        <x:f>Y454*T454</x:f>
        <x:v>127.75</x:v>
      </x:c>
      <x:c r="AD454" s="16" t="n">
        <x:f>K454-Z454</x:f>
        <x:v>0</x:v>
      </x:c>
      <x:c r="AE454" s="16" t="n">
        <x:f>IF(ISNUMBER(U454),E454*(U454-T454),"n.a.")</x:f>
        <x:v>-4.453200000000024</x:v>
      </x:c>
      <x:c r="AF454" s="12" t="n">
        <x:f>G454-SUM('PO detail'!$U$1041:$U$1042)</x:f>
        <x:v>0</x:v>
      </x:c>
      <x:c r="AG454" s="16" t="n">
        <x:f>IF(ISNUMBER(U454),0,Z454)</x:f>
        <x:v>0</x:v>
      </x:c>
      <x:c r="AH454" s="17" t="str">
        <x:f>IF(AND(A454="WIRE",ISNUMBER(N454)),H454-N454,"n.a.")</x:f>
        <x:v>n.a.</x:v>
      </x:c>
    </x:row>
    <x:row r="455" ht="22" customHeight="1">
      <x:c r="A455" s="2" t="str">
        <x:v>POUC</x:v>
      </x:c>
      <x:c r="B455" s="2" t="str">
        <x:v>10</x:v>
      </x:c>
      <x:c r="C455" s="2" t="str">
        <x:v>LET3SL</x:v>
      </x:c>
      <x:c r="D455" s="2" t="str">
        <x:v>LAMITEK USA, INC.</x:v>
      </x:c>
      <x:c r="E455" s="7" t="n">
        <x:v>1500</x:v>
      </x:c>
      <x:c r="F455" s="7" t="n">
        <x:v>225</x:v>
      </x:c>
      <x:c r="G455" s="7" t="n">
        <x:v>1000</x:v>
      </x:c>
      <x:c r="H455" s="8" t="n">
        <x:v>11.49</x:v>
      </x:c>
      <x:c r="I455" s="8" t="n">
        <x:v>7.58</x:v>
      </x:c>
      <x:c r="J455" s="2" t="n">
        <x:v>100</x:v>
      </x:c>
      <x:c r="K455" s="9" t="n">
        <x:v>172.35</x:v>
      </x:c>
      <x:c r="L455" s="8" t="n">
        <x:v>6.77</x:v>
      </x:c>
      <x:c r="M455" s="8" t="n">
        <x:v>7.5824</x:v>
      </x:c>
      <x:c r="N455" s="8"/>
      <x:c r="O455" s="2" t="n">
        <x:v>1</x:v>
      </x:c>
      <x:c r="P455" s="10" t="n">
        <x:v>45902</x:v>
      </x:c>
      <x:c r="Q455" s="10" t="n">
        <x:v>46148</x:v>
      </x:c>
      <x:c r="R455" s="2" t="str">
        <x:v>Same-product valuation: per 100</x:v>
      </x:c>
      <x:c r="S455" s="2" t="str">
        <x:v>Chris Lamitek Pouches priced product</x:v>
      </x:c>
      <x:c r="T455" s="15" t="n">
        <x:f>H455/J455</x:f>
        <x:v>0.1149</x:v>
      </x:c>
      <x:c r="U455" s="15" t="n">
        <x:f>IF(A455="WIRE",T455,IF(O455=1,I455*(1+IF(A455="POUC",Summary!$E$7,Summary!$K$7))/J455,"n.a."))</x:f>
        <x:v>0.12507</x:v>
      </x:c>
      <x:c r="V455" s="12" t="n">
        <x:f>SUM('PO detail'!$T$1510:$T$1510)</x:f>
        <x:v>0</x:v>
      </x:c>
      <x:c r="W455" s="12" t="n">
        <x:f>SUMIFS('PO detail'!$T$1510:$T$1510,'PO detail'!$Q$1510:$Q$1510,"Baseline PO cost")</x:f>
        <x:v>0</x:v>
      </x:c>
      <x:c r="X455" s="12" t="n">
        <x:f>SUMIFS('PO detail'!$T$1510:$T$1510,'PO detail'!$Q$1510:$Q$1510,"Higher PO cost")</x:f>
        <x:v>0</x:v>
      </x:c>
      <x:c r="Y455" s="12" t="n">
        <x:f>E455-W455-X455</x:f>
        <x:v>1500</x:v>
      </x:c>
      <x:c r="Z455" s="16" t="n">
        <x:f>E455*T455</x:f>
        <x:v>172.35</x:v>
      </x:c>
      <x:c r="AA455" s="16" t="n">
        <x:f>W455*T455</x:f>
        <x:v>0</x:v>
      </x:c>
      <x:c r="AB455" s="16" t="n">
        <x:f>X455*T455</x:f>
        <x:v>0</x:v>
      </x:c>
      <x:c r="AC455" s="16" t="n">
        <x:f>Y455*T455</x:f>
        <x:v>172.35</x:v>
      </x:c>
      <x:c r="AD455" s="16" t="n">
        <x:f>K455-Z455</x:f>
        <x:v>0</x:v>
      </x:c>
      <x:c r="AE455" s="16" t="n">
        <x:f>IF(ISNUMBER(U455),E455*(U455-T455),"n.a.")</x:f>
        <x:v>15.254999999999978</x:v>
      </x:c>
      <x:c r="AF455" s="12" t="n">
        <x:f>G455-SUM('PO detail'!$U$1510:$U$1510)</x:f>
        <x:v>0</x:v>
      </x:c>
      <x:c r="AG455" s="16" t="n">
        <x:f>IF(ISNUMBER(U455),0,Z455)</x:f>
        <x:v>0</x:v>
      </x:c>
      <x:c r="AH455" s="17" t="str">
        <x:f>IF(AND(A455="WIRE",ISNUMBER(N455)),H455-N455,"n.a.")</x:f>
        <x:v>n.a.</x:v>
      </x:c>
    </x:row>
    <x:row r="456" ht="22" customHeight="1">
      <x:c r="A456" s="2" t="str">
        <x:v>POUC</x:v>
      </x:c>
      <x:c r="B456" s="2" t="str">
        <x:v>30</x:v>
      </x:c>
      <x:c r="C456" s="2" t="str">
        <x:v>LEG10</x:v>
      </x:c>
      <x:c r="D456" s="2" t="str">
        <x:v>LAMITEK USA, INC.</x:v>
      </x:c>
      <x:c r="E456" s="7" t="n">
        <x:v>2300</x:v>
      </x:c>
      <x:c r="F456" s="7" t="n">
        <x:v>225</x:v>
      </x:c>
      <x:c r="G456" s="7" t="n">
        <x:v>0</x:v>
      </x:c>
      <x:c r="H456" s="8" t="n">
        <x:v>17.96</x:v>
      </x:c>
      <x:c r="I456" s="8" t="n">
        <x:v>11.86</x:v>
      </x:c>
      <x:c r="J456" s="2" t="n">
        <x:v>100</x:v>
      </x:c>
      <x:c r="K456" s="9" t="n">
        <x:v>413.08</x:v>
      </x:c>
      <x:c r="L456" s="8" t="n">
        <x:v>10.59</x:v>
      </x:c>
      <x:c r="M456" s="8" t="n">
        <x:v>11.860800000000001</x:v>
      </x:c>
      <x:c r="N456" s="8"/>
      <x:c r="O456" s="2" t="n">
        <x:v>1</x:v>
      </x:c>
      <x:c r="P456" s="10" t="n">
        <x:v>45902</x:v>
      </x:c>
      <x:c r="Q456" s="10" t="n">
        <x:v>46148</x:v>
      </x:c>
      <x:c r="R456" s="2" t="str">
        <x:v>Same-product valuation: per 100</x:v>
      </x:c>
      <x:c r="S456" s="2" t="str">
        <x:v>Chris Lamitek Pouches priced product</x:v>
      </x:c>
      <x:c r="T456" s="15" t="n">
        <x:f>H456/J456</x:f>
        <x:v>0.1796</x:v>
      </x:c>
      <x:c r="U456" s="15" t="n">
        <x:f>IF(A456="WIRE",T456,IF(O456=1,I456*(1+IF(A456="POUC",Summary!$E$7,Summary!$K$7))/J456,"n.a."))</x:f>
        <x:v>0.19569</x:v>
      </x:c>
      <x:c r="V456" s="12" t="n">
        <x:f>0</x:f>
        <x:v>0</x:v>
      </x:c>
      <x:c r="W456" s="12" t="n">
        <x:f>0</x:f>
        <x:v>0</x:v>
      </x:c>
      <x:c r="X456" s="12" t="n">
        <x:f>0</x:f>
        <x:v>0</x:v>
      </x:c>
      <x:c r="Y456" s="12" t="n">
        <x:f>E456-W456-X456</x:f>
        <x:v>2300</x:v>
      </x:c>
      <x:c r="Z456" s="16" t="n">
        <x:f>E456*T456</x:f>
        <x:v>413.08000000000004</x:v>
      </x:c>
      <x:c r="AA456" s="16" t="n">
        <x:f>W456*T456</x:f>
        <x:v>0</x:v>
      </x:c>
      <x:c r="AB456" s="16" t="n">
        <x:f>X456*T456</x:f>
        <x:v>0</x:v>
      </x:c>
      <x:c r="AC456" s="16" t="n">
        <x:f>Y456*T456</x:f>
        <x:v>413.08000000000004</x:v>
      </x:c>
      <x:c r="AD456" s="16" t="n">
        <x:f>K456-Z456</x:f>
        <x:v>-5.684341886080802e-14</x:v>
      </x:c>
      <x:c r="AE456" s="16" t="n">
        <x:f>IF(ISNUMBER(U456),E456*(U456-T456),"n.a.")</x:f>
        <x:v>37.006999999999984</x:v>
      </x:c>
      <x:c r="AF456" s="12" t="n">
        <x:f>G456-0</x:f>
        <x:v>0</x:v>
      </x:c>
      <x:c r="AG456" s="16" t="n">
        <x:f>IF(ISNUMBER(U456),0,Z456)</x:f>
        <x:v>0</x:v>
      </x:c>
      <x:c r="AH456" s="17" t="str">
        <x:f>IF(AND(A456="WIRE",ISNUMBER(N456)),H456-N456,"n.a.")</x:f>
        <x:v>n.a.</x:v>
      </x:c>
    </x:row>
    <x:row r="457" ht="22" customHeight="1">
      <x:c r="A457" s="2" t="str">
        <x:v>POUC</x:v>
      </x:c>
      <x:c r="B457" s="2" t="str">
        <x:v>60</x:v>
      </x:c>
      <x:c r="C457" s="2" t="str">
        <x:v>MLMEN3</x:v>
      </x:c>
      <x:c r="D457" s="2" t="str">
        <x:v>LAMITEK USA, INC.</x:v>
      </x:c>
      <x:c r="E457" s="7" t="n">
        <x:v>0</x:v>
      </x:c>
      <x:c r="F457" s="7" t="n">
        <x:v>225</x:v>
      </x:c>
      <x:c r="G457" s="7" t="n">
        <x:v>3000</x:v>
      </x:c>
      <x:c r="H457" s="8" t="n">
        <x:v>17.39</x:v>
      </x:c>
      <x:c r="I457" s="8" t="n">
        <x:v>15.51</x:v>
      </x:c>
      <x:c r="J457" s="2" t="n">
        <x:v>100</x:v>
      </x:c>
      <x:c r="K457" s="9" t="n">
        <x:v>0</x:v>
      </x:c>
      <x:c r="L457" s="8" t="n">
        <x:v>13.85</x:v>
      </x:c>
      <x:c r="M457" s="8" t="n">
        <x:v>15.512</x:v>
      </x:c>
      <x:c r="N457" s="8"/>
      <x:c r="O457" s="2" t="n">
        <x:v>1</x:v>
      </x:c>
      <x:c r="P457" s="10" t="n">
        <x:v>43531</x:v>
      </x:c>
      <x:c r="Q457" s="10" t="n">
        <x:v>46148</x:v>
      </x:c>
      <x:c r="R457" s="2" t="str">
        <x:v>Category per-100 basis; no valued stock to verify</x:v>
      </x:c>
      <x:c r="S457" s="2" t="str">
        <x:v>Chris Lamitek Pouches priced product</x:v>
      </x:c>
      <x:c r="T457" s="15" t="n">
        <x:f>H457/J457</x:f>
        <x:v>0.1739</x:v>
      </x:c>
      <x:c r="U457" s="15" t="n">
        <x:f>IF(A457="WIRE",T457,IF(O457=1,I457*(1+IF(A457="POUC",Summary!$E$7,Summary!$K$7))/J457,"n.a."))</x:f>
        <x:v>0.255915</x:v>
      </x:c>
      <x:c r="V457" s="12" t="n">
        <x:f>SUM('PO detail'!$T$1822:$T$1822)</x:f>
        <x:v>0</x:v>
      </x:c>
      <x:c r="W457" s="12" t="n">
        <x:f>SUMIFS('PO detail'!$T$1822:$T$1822,'PO detail'!$Q$1822:$Q$1822,"Baseline PO cost")</x:f>
        <x:v>0</x:v>
      </x:c>
      <x:c r="X457" s="12" t="n">
        <x:f>SUMIFS('PO detail'!$T$1822:$T$1822,'PO detail'!$Q$1822:$Q$1822,"Higher PO cost")</x:f>
        <x:v>0</x:v>
      </x:c>
      <x:c r="Y457" s="12" t="n">
        <x:f>E457-W457-X457</x:f>
        <x:v>0</x:v>
      </x:c>
      <x:c r="Z457" s="16" t="n">
        <x:f>E457*T457</x:f>
        <x:v>0</x:v>
      </x:c>
      <x:c r="AA457" s="16" t="n">
        <x:f>W457*T457</x:f>
        <x:v>0</x:v>
      </x:c>
      <x:c r="AB457" s="16" t="n">
        <x:f>X457*T457</x:f>
        <x:v>0</x:v>
      </x:c>
      <x:c r="AC457" s="16" t="n">
        <x:f>Y457*T457</x:f>
        <x:v>0</x:v>
      </x:c>
      <x:c r="AD457" s="16" t="n">
        <x:f>K457-Z457</x:f>
        <x:v>0</x:v>
      </x:c>
      <x:c r="AE457" s="16" t="n">
        <x:f>IF(ISNUMBER(U457),E457*(U457-T457),"n.a.")</x:f>
        <x:v>0</x:v>
      </x:c>
      <x:c r="AF457" s="12" t="n">
        <x:f>G457-SUM('PO detail'!$U$1822:$U$1822)</x:f>
        <x:v>0</x:v>
      </x:c>
      <x:c r="AG457" s="16" t="n">
        <x:f>IF(ISNUMBER(U457),0,Z457)</x:f>
        <x:v>0</x:v>
      </x:c>
      <x:c r="AH457" s="17" t="str">
        <x:f>IF(AND(A457="WIRE",ISNUMBER(N457)),H457-N457,"n.a.")</x:f>
        <x:v>n.a.</x:v>
      </x:c>
    </x:row>
    <x:row r="458" ht="22" customHeight="1">
      <x:c r="A458" s="2" t="str">
        <x:v>COIL</x:v>
      </x:c>
      <x:c r="B458" s="2" t="str">
        <x:v>30</x:v>
      </x:c>
      <x:c r="C458" s="2" t="str">
        <x:v>7CLR12-4</x:v>
      </x:c>
      <x:c r="D458" s="2" t="str">
        <x:v>**PAY ACH** PVC SPIRAL SUPPLY</x:v>
      </x:c>
      <x:c r="E458" s="7" t="n">
        <x:v>5100</x:v>
      </x:c>
      <x:c r="F458" s="7" t="n">
        <x:v>216.67</x:v>
      </x:c>
      <x:c r="G458" s="7" t="n">
        <x:v>0</x:v>
      </x:c>
      <x:c r="H458" s="8" t="n">
        <x:v>3.92</x:v>
      </x:c>
      <x:c r="I458" s="8" t="n">
        <x:v>3.48</x:v>
      </x:c>
      <x:c r="J458" s="2" t="n">
        <x:v>100</x:v>
      </x:c>
      <x:c r="K458" s="9" t="n">
        <x:v>199.92000000000002</x:v>
      </x:c>
      <x:c r="L458" s="8" t="n">
        <x:v>3.48</x:v>
      </x:c>
      <x:c r="M458" s="8"/>
      <x:c r="N458" s="8"/>
      <x:c r="O458" s="2" t="n">
        <x:v>1</x:v>
      </x:c>
      <x:c r="P458" s="10" t="n">
        <x:v>46143</x:v>
      </x:c>
      <x:c r="Q458" s="10" t="n">
        <x:v>45810</x:v>
      </x:c>
      <x:c r="R458" s="2" t="str">
        <x:v>Same-product valuation: per 100</x:v>
      </x:c>
      <x:c r="S458" s="2" t="str">
        <x:v>Chris PVC Coil priced product</x:v>
      </x:c>
      <x:c r="T458" s="15" t="n">
        <x:f>H458/J458</x:f>
        <x:v>0.0392</x:v>
      </x:c>
      <x:c r="U458" s="15" t="n">
        <x:f>IF(A458="WIRE",T458,IF(O458=1,I458*(1+IF(A458="POUC",Summary!$E$7,Summary!$K$7))/J458,"n.a."))</x:f>
        <x:v>0.038453999999999995</x:v>
      </x:c>
      <x:c r="V458" s="12" t="n">
        <x:f>SUM('PO detail'!$T$952:$T$952)</x:f>
        <x:v>5000</x:v>
      </x:c>
      <x:c r="W458" s="12" t="n">
        <x:f>SUMIFS('PO detail'!$T$952:$T$952,'PO detail'!$Q$952:$Q$952,"Baseline PO cost")</x:f>
        <x:v>5000</x:v>
      </x:c>
      <x:c r="X458" s="12" t="n">
        <x:f>SUMIFS('PO detail'!$T$952:$T$952,'PO detail'!$Q$952:$Q$952,"Higher PO cost")</x:f>
        <x:v>0</x:v>
      </x:c>
      <x:c r="Y458" s="12" t="n">
        <x:f>E458-W458-X458</x:f>
        <x:v>100</x:v>
      </x:c>
      <x:c r="Z458" s="16" t="n">
        <x:f>E458*T458</x:f>
        <x:v>199.92</x:v>
      </x:c>
      <x:c r="AA458" s="16" t="n">
        <x:f>W458*T458</x:f>
        <x:v>196</x:v>
      </x:c>
      <x:c r="AB458" s="16" t="n">
        <x:f>X458*T458</x:f>
        <x:v>0</x:v>
      </x:c>
      <x:c r="AC458" s="16" t="n">
        <x:f>Y458*T458</x:f>
        <x:v>3.92</x:v>
      </x:c>
      <x:c r="AD458" s="16" t="n">
        <x:f>K458-Z458</x:f>
        <x:v>2.842170943040401e-14</x:v>
      </x:c>
      <x:c r="AE458" s="16" t="n">
        <x:f>IF(ISNUMBER(U458),E458*(U458-T458),"n.a.")</x:f>
        <x:v>-3.8046000000000184</x:v>
      </x:c>
      <x:c r="AF458" s="12" t="n">
        <x:f>G458-SUM('PO detail'!$U$952:$U$952)</x:f>
        <x:v>0</x:v>
      </x:c>
      <x:c r="AG458" s="16" t="n">
        <x:f>IF(ISNUMBER(U458),0,Z458)</x:f>
        <x:v>0</x:v>
      </x:c>
      <x:c r="AH458" s="17" t="str">
        <x:f>IF(AND(A458="WIRE",ISNUMBER(N458)),H458-N458,"n.a.")</x:f>
        <x:v>n.a.</x:v>
      </x:c>
    </x:row>
    <x:row r="459" ht="22" customHeight="1">
      <x:c r="A459" s="2" t="str">
        <x:v>COIL</x:v>
      </x:c>
      <x:c r="B459" s="2" t="str">
        <x:v>60</x:v>
      </x:c>
      <x:c r="C459" s="2" t="str">
        <x:v>20BLK36-4</x:v>
      </x:c>
      <x:c r="D459" s="2" t="str">
        <x:v>**PAY ACH** PVC SPIRAL SUPPLY</x:v>
      </x:c>
      <x:c r="E459" s="7" t="n">
        <x:v>500</x:v>
      </x:c>
      <x:c r="F459" s="7" t="n">
        <x:v>216.67</x:v>
      </x:c>
      <x:c r="G459" s="7" t="n">
        <x:v>1500</x:v>
      </x:c>
      <x:c r="H459" s="8" t="n">
        <x:v>35.99</x:v>
      </x:c>
      <x:c r="I459" s="8" t="n">
        <x:v>31.91</x:v>
      </x:c>
      <x:c r="J459" s="2" t="n">
        <x:v>100</x:v>
      </x:c>
      <x:c r="K459" s="9" t="n">
        <x:v>179.95000000000002</x:v>
      </x:c>
      <x:c r="L459" s="8" t="n">
        <x:v>31.91</x:v>
      </x:c>
      <x:c r="M459" s="8"/>
      <x:c r="N459" s="8"/>
      <x:c r="O459" s="2" t="n">
        <x:v>1</x:v>
      </x:c>
      <x:c r="P459" s="10" t="n">
        <x:v>46143</x:v>
      </x:c>
      <x:c r="Q459" s="10" t="n">
        <x:v>45810</x:v>
      </x:c>
      <x:c r="R459" s="2" t="str">
        <x:v>Same-product valuation: per 100</x:v>
      </x:c>
      <x:c r="S459" s="2" t="str">
        <x:v>Chris PVC Coil priced product</x:v>
      </x:c>
      <x:c r="T459" s="15" t="n">
        <x:f>H459/J459</x:f>
        <x:v>0.3599</x:v>
      </x:c>
      <x:c r="U459" s="15" t="n">
        <x:f>IF(A459="WIRE",T459,IF(O459=1,I459*(1+IF(A459="POUC",Summary!$E$7,Summary!$K$7))/J459,"n.a."))</x:f>
        <x:v>0.3526055</x:v>
      </x:c>
      <x:c r="V459" s="12" t="n">
        <x:f>SUM('PO detail'!$T$1198:$T$1199)</x:f>
        <x:v>500</x:v>
      </x:c>
      <x:c r="W459" s="12" t="n">
        <x:f>SUMIFS('PO detail'!$T$1198:$T$1199,'PO detail'!$Q$1198:$Q$1199,"Baseline PO cost")</x:f>
        <x:v>500</x:v>
      </x:c>
      <x:c r="X459" s="12" t="n">
        <x:f>SUMIFS('PO detail'!$T$1198:$T$1199,'PO detail'!$Q$1198:$Q$1199,"Higher PO cost")</x:f>
        <x:v>0</x:v>
      </x:c>
      <x:c r="Y459" s="12" t="n">
        <x:f>E459-W459-X459</x:f>
        <x:v>0</x:v>
      </x:c>
      <x:c r="Z459" s="16" t="n">
        <x:f>E459*T459</x:f>
        <x:v>179.95</x:v>
      </x:c>
      <x:c r="AA459" s="16" t="n">
        <x:f>W459*T459</x:f>
        <x:v>179.95</x:v>
      </x:c>
      <x:c r="AB459" s="16" t="n">
        <x:f>X459*T459</x:f>
        <x:v>0</x:v>
      </x:c>
      <x:c r="AC459" s="16" t="n">
        <x:f>Y459*T459</x:f>
        <x:v>0</x:v>
      </x:c>
      <x:c r="AD459" s="16" t="n">
        <x:f>K459-Z459</x:f>
        <x:v>2.842170943040401e-14</x:v>
      </x:c>
      <x:c r="AE459" s="16" t="n">
        <x:f>IF(ISNUMBER(U459),E459*(U459-T459),"n.a.")</x:f>
        <x:v>-3.6472499999999908</x:v>
      </x:c>
      <x:c r="AF459" s="12" t="n">
        <x:f>G459-SUM('PO detail'!$U$1198:$U$1199)</x:f>
        <x:v>0</x:v>
      </x:c>
      <x:c r="AG459" s="16" t="n">
        <x:f>IF(ISNUMBER(U459),0,Z459)</x:f>
        <x:v>0</x:v>
      </x:c>
      <x:c r="AH459" s="17" t="str">
        <x:f>IF(AND(A459="WIRE",ISNUMBER(N459)),H459-N459,"n.a.")</x:f>
        <x:v>n.a.</x:v>
      </x:c>
    </x:row>
    <x:row r="460" ht="22" customHeight="1">
      <x:c r="A460" s="2" t="str">
        <x:v>POUC</x:v>
      </x:c>
      <x:c r="B460" s="2" t="str">
        <x:v>30</x:v>
      </x:c>
      <x:c r="C460" s="2" t="str">
        <x:v>MEM5</x:v>
      </x:c>
      <x:c r="D460" s="2" t="str">
        <x:v>LAMITEK USA, INC.</x:v>
      </x:c>
      <x:c r="E460" s="7" t="n">
        <x:v>900</x:v>
      </x:c>
      <x:c r="F460" s="7" t="n">
        <x:v>216.67</x:v>
      </x:c>
      <x:c r="G460" s="7" t="n">
        <x:v>5000</x:v>
      </x:c>
      <x:c r="H460" s="8" t="n">
        <x:v>1.12</x:v>
      </x:c>
      <x:c r="I460" s="8" t="n">
        <x:v>0.74</x:v>
      </x:c>
      <x:c r="J460" s="2" t="n">
        <x:v>100</x:v>
      </x:c>
      <x:c r="K460" s="9" t="n">
        <x:v>10.080000000000002</x:v>
      </x:c>
      <x:c r="L460" s="8" t="n">
        <x:v>0.66</x:v>
      </x:c>
      <x:c r="M460" s="8" t="n">
        <x:v>0.7392000000000001</x:v>
      </x:c>
      <x:c r="N460" s="8"/>
      <x:c r="O460" s="2" t="n">
        <x:v>1</x:v>
      </x:c>
      <x:c r="P460" s="10" t="n">
        <x:v>45902</x:v>
      </x:c>
      <x:c r="Q460" s="10" t="n">
        <x:v>46148</x:v>
      </x:c>
      <x:c r="R460" s="2" t="str">
        <x:v>Same-product valuation: per 100</x:v>
      </x:c>
      <x:c r="S460" s="2" t="str">
        <x:v>Chris Lamitek Pouches priced product</x:v>
      </x:c>
      <x:c r="T460" s="15" t="n">
        <x:f>H460/J460</x:f>
        <x:v>0.011200000000000002</x:v>
      </x:c>
      <x:c r="U460" s="15" t="n">
        <x:f>IF(A460="WIRE",T460,IF(O460=1,I460*(1+IF(A460="POUC",Summary!$E$7,Summary!$K$7))/J460,"n.a."))</x:f>
        <x:v>0.012209999999999999</x:v>
      </x:c>
      <x:c r="V460" s="12" t="n">
        <x:f>SUM('PO detail'!$T$1680:$T$1680)</x:f>
        <x:v>0</x:v>
      </x:c>
      <x:c r="W460" s="12" t="n">
        <x:f>SUMIFS('PO detail'!$T$1680:$T$1680,'PO detail'!$Q$1680:$Q$1680,"Baseline PO cost")</x:f>
        <x:v>0</x:v>
      </x:c>
      <x:c r="X460" s="12" t="n">
        <x:f>SUMIFS('PO detail'!$T$1680:$T$1680,'PO detail'!$Q$1680:$Q$1680,"Higher PO cost")</x:f>
        <x:v>0</x:v>
      </x:c>
      <x:c r="Y460" s="12" t="n">
        <x:f>E460-W460-X460</x:f>
        <x:v>900</x:v>
      </x:c>
      <x:c r="Z460" s="16" t="n">
        <x:f>E460*T460</x:f>
        <x:v>10.080000000000002</x:v>
      </x:c>
      <x:c r="AA460" s="16" t="n">
        <x:f>W460*T460</x:f>
        <x:v>0</x:v>
      </x:c>
      <x:c r="AB460" s="16" t="n">
        <x:f>X460*T460</x:f>
        <x:v>0</x:v>
      </x:c>
      <x:c r="AC460" s="16" t="n">
        <x:f>Y460*T460</x:f>
        <x:v>10.080000000000002</x:v>
      </x:c>
      <x:c r="AD460" s="16" t="n">
        <x:f>K460-Z460</x:f>
        <x:v>0</x:v>
      </x:c>
      <x:c r="AE460" s="16" t="n">
        <x:f>IF(ISNUMBER(U460),E460*(U460-T460),"n.a.")</x:f>
        <x:v>0.9089999999999974</x:v>
      </x:c>
      <x:c r="AF460" s="12" t="n">
        <x:f>G460-SUM('PO detail'!$U$1680:$U$1680)</x:f>
        <x:v>0</x:v>
      </x:c>
      <x:c r="AG460" s="16" t="n">
        <x:f>IF(ISNUMBER(U460),0,Z460)</x:f>
        <x:v>0</x:v>
      </x:c>
      <x:c r="AH460" s="17" t="str">
        <x:f>IF(AND(A460="WIRE",ISNUMBER(N460)),H460-N460,"n.a.")</x:f>
        <x:v>n.a.</x:v>
      </x:c>
    </x:row>
    <x:row r="461" ht="22" customHeight="1">
      <x:c r="A461" s="2" t="str">
        <x:v>COIL</x:v>
      </x:c>
      <x:c r="B461" s="2" t="str">
        <x:v>10</x:v>
      </x:c>
      <x:c r="C461" s="2" t="str">
        <x:v>22CLR12-4</x:v>
      </x:c>
      <x:c r="D461" s="2" t="str">
        <x:v>**PAY ACH** PVC SPIRAL SUPPLY</x:v>
      </x:c>
      <x:c r="E461" s="7" t="n">
        <x:v>1000</x:v>
      </x:c>
      <x:c r="F461" s="7" t="n">
        <x:v>208.33</x:v>
      </x:c>
      <x:c r="G461" s="7" t="n">
        <x:v>0</x:v>
      </x:c>
      <x:c r="H461" s="8" t="n">
        <x:v>16.74</x:v>
      </x:c>
      <x:c r="I461" s="8" t="n">
        <x:v>14.84</x:v>
      </x:c>
      <x:c r="J461" s="2" t="n">
        <x:v>100</x:v>
      </x:c>
      <x:c r="K461" s="9" t="n">
        <x:v>167.4</x:v>
      </x:c>
      <x:c r="L461" s="8" t="n">
        <x:v>14.84</x:v>
      </x:c>
      <x:c r="M461" s="8"/>
      <x:c r="N461" s="8"/>
      <x:c r="O461" s="2" t="n">
        <x:v>1</x:v>
      </x:c>
      <x:c r="P461" s="10" t="n">
        <x:v>46143</x:v>
      </x:c>
      <x:c r="Q461" s="10" t="n">
        <x:v>45810</x:v>
      </x:c>
      <x:c r="R461" s="2" t="str">
        <x:v>Same-product valuation: per 100</x:v>
      </x:c>
      <x:c r="S461" s="2" t="str">
        <x:v>Chris PVC Coil priced product</x:v>
      </x:c>
      <x:c r="T461" s="15" t="n">
        <x:f>H461/J461</x:f>
        <x:v>0.1674</x:v>
      </x:c>
      <x:c r="U461" s="15" t="n">
        <x:f>IF(A461="WIRE",T461,IF(O461=1,I461*(1+IF(A461="POUC",Summary!$E$7,Summary!$K$7))/J461,"n.a."))</x:f>
        <x:v>0.163982</x:v>
      </x:c>
      <x:c r="V461" s="12" t="n">
        <x:f>SUM('PO detail'!$T$319:$T$319)</x:f>
        <x:v>1000</x:v>
      </x:c>
      <x:c r="W461" s="12" t="n">
        <x:f>SUMIFS('PO detail'!$T$319:$T$319,'PO detail'!$Q$319:$Q$319,"Baseline PO cost")</x:f>
        <x:v>1000</x:v>
      </x:c>
      <x:c r="X461" s="12" t="n">
        <x:f>SUMIFS('PO detail'!$T$319:$T$319,'PO detail'!$Q$319:$Q$319,"Higher PO cost")</x:f>
        <x:v>0</x:v>
      </x:c>
      <x:c r="Y461" s="12" t="n">
        <x:f>E461-W461-X461</x:f>
        <x:v>0</x:v>
      </x:c>
      <x:c r="Z461" s="16" t="n">
        <x:f>E461*T461</x:f>
        <x:v>167.4</x:v>
      </x:c>
      <x:c r="AA461" s="16" t="n">
        <x:f>W461*T461</x:f>
        <x:v>167.4</x:v>
      </x:c>
      <x:c r="AB461" s="16" t="n">
        <x:f>X461*T461</x:f>
        <x:v>0</x:v>
      </x:c>
      <x:c r="AC461" s="16" t="n">
        <x:f>Y461*T461</x:f>
        <x:v>0</x:v>
      </x:c>
      <x:c r="AD461" s="16" t="n">
        <x:f>K461-Z461</x:f>
        <x:v>0</x:v>
      </x:c>
      <x:c r="AE461" s="16" t="n">
        <x:f>IF(ISNUMBER(U461),E461*(U461-T461),"n.a.")</x:f>
        <x:v>-3.4180000000000046</x:v>
      </x:c>
      <x:c r="AF461" s="12" t="n">
        <x:f>G461-SUM('PO detail'!$U$319:$U$319)</x:f>
        <x:v>0</x:v>
      </x:c>
      <x:c r="AG461" s="16" t="n">
        <x:f>IF(ISNUMBER(U461),0,Z461)</x:f>
        <x:v>0</x:v>
      </x:c>
      <x:c r="AH461" s="17" t="str">
        <x:f>IF(AND(A461="WIRE",ISNUMBER(N461)),H461-N461,"n.a.")</x:f>
        <x:v>n.a.</x:v>
      </x:c>
    </x:row>
    <x:row r="462" ht="22" customHeight="1">
      <x:c r="A462" s="2" t="str">
        <x:v>COIL</x:v>
      </x:c>
      <x:c r="B462" s="2" t="str">
        <x:v>10</x:v>
      </x:c>
      <x:c r="C462" s="2" t="str">
        <x:v>6BLU12-4</x:v>
      </x:c>
      <x:c r="D462" s="2" t="str">
        <x:v>**PAY ACH** PVC SPIRAL SUPPLY</x:v>
      </x:c>
      <x:c r="E462" s="7" t="n">
        <x:v>2500</x:v>
      </x:c>
      <x:c r="F462" s="7" t="n">
        <x:v>208.33</x:v>
      </x:c>
      <x:c r="G462" s="7" t="n">
        <x:v>0</x:v>
      </x:c>
      <x:c r="H462" s="8" t="n">
        <x:v>3.65</x:v>
      </x:c>
      <x:c r="I462" s="8" t="n">
        <x:v>3.23</x:v>
      </x:c>
      <x:c r="J462" s="2" t="n">
        <x:v>100</x:v>
      </x:c>
      <x:c r="K462" s="9" t="n">
        <x:v>91.25</x:v>
      </x:c>
      <x:c r="L462" s="8" t="n">
        <x:v>3.23</x:v>
      </x:c>
      <x:c r="M462" s="8"/>
      <x:c r="N462" s="8"/>
      <x:c r="O462" s="2" t="n">
        <x:v>1</x:v>
      </x:c>
      <x:c r="P462" s="10" t="n">
        <x:v>46143</x:v>
      </x:c>
      <x:c r="Q462" s="10" t="n">
        <x:v>45968</x:v>
      </x:c>
      <x:c r="R462" s="2" t="str">
        <x:v>Same-product valuation: per 100</x:v>
      </x:c>
      <x:c r="S462" s="2" t="str">
        <x:v>Chris PVC Coil priced product</x:v>
      </x:c>
      <x:c r="T462" s="15" t="n">
        <x:f>H462/J462</x:f>
        <x:v>0.0365</x:v>
      </x:c>
      <x:c r="U462" s="15" t="n">
        <x:f>IF(A462="WIRE",T462,IF(O462=1,I462*(1+IF(A462="POUC",Summary!$E$7,Summary!$K$7))/J462,"n.a."))</x:f>
        <x:v>0.0356915</x:v>
      </x:c>
      <x:c r="V462" s="12" t="n">
        <x:f>0</x:f>
        <x:v>0</x:v>
      </x:c>
      <x:c r="W462" s="12" t="n">
        <x:f>0</x:f>
        <x:v>0</x:v>
      </x:c>
      <x:c r="X462" s="12" t="n">
        <x:f>0</x:f>
        <x:v>0</x:v>
      </x:c>
      <x:c r="Y462" s="12" t="n">
        <x:f>E462-W462-X462</x:f>
        <x:v>2500</x:v>
      </x:c>
      <x:c r="Z462" s="16" t="n">
        <x:f>E462*T462</x:f>
        <x:v>91.25</x:v>
      </x:c>
      <x:c r="AA462" s="16" t="n">
        <x:f>W462*T462</x:f>
        <x:v>0</x:v>
      </x:c>
      <x:c r="AB462" s="16" t="n">
        <x:f>X462*T462</x:f>
        <x:v>0</x:v>
      </x:c>
      <x:c r="AC462" s="16" t="n">
        <x:f>Y462*T462</x:f>
        <x:v>91.25</x:v>
      </x:c>
      <x:c r="AD462" s="16" t="n">
        <x:f>K462-Z462</x:f>
        <x:v>0</x:v>
      </x:c>
      <x:c r="AE462" s="16" t="n">
        <x:f>IF(ISNUMBER(U462),E462*(U462-T462),"n.a.")</x:f>
        <x:v>-2.0212499999999918</x:v>
      </x:c>
      <x:c r="AF462" s="12" t="n">
        <x:f>G462-0</x:f>
        <x:v>0</x:v>
      </x:c>
      <x:c r="AG462" s="16" t="n">
        <x:f>IF(ISNUMBER(U462),0,Z462)</x:f>
        <x:v>0</x:v>
      </x:c>
      <x:c r="AH462" s="17" t="str">
        <x:f>IF(AND(A462="WIRE",ISNUMBER(N462)),H462-N462,"n.a.")</x:f>
        <x:v>n.a.</x:v>
      </x:c>
    </x:row>
    <x:row r="463" ht="22" customHeight="1">
      <x:c r="A463" s="2" t="str">
        <x:v>COIL</x:v>
      </x:c>
      <x:c r="B463" s="2" t="str">
        <x:v>30</x:v>
      </x:c>
      <x:c r="C463" s="2" t="str">
        <x:v>14NAV12-4</x:v>
      </x:c>
      <x:c r="D463" s="2" t="str">
        <x:v>**PAY ACH** PVC SPIRAL SUPPLY</x:v>
      </x:c>
      <x:c r="E463" s="7" t="n">
        <x:v>600</x:v>
      </x:c>
      <x:c r="F463" s="7" t="n">
        <x:v>208.33</x:v>
      </x:c>
      <x:c r="G463" s="7" t="n">
        <x:v>2100</x:v>
      </x:c>
      <x:c r="H463" s="8" t="n">
        <x:v>9.18</x:v>
      </x:c>
      <x:c r="I463" s="8" t="n">
        <x:v>8.14</x:v>
      </x:c>
      <x:c r="J463" s="2" t="n">
        <x:v>100</x:v>
      </x:c>
      <x:c r="K463" s="9" t="n">
        <x:v>55.08</x:v>
      </x:c>
      <x:c r="L463" s="8" t="n">
        <x:v>8.14</x:v>
      </x:c>
      <x:c r="M463" s="8"/>
      <x:c r="N463" s="8"/>
      <x:c r="O463" s="2" t="n">
        <x:v>1</x:v>
      </x:c>
      <x:c r="P463" s="10" t="n">
        <x:v>46143</x:v>
      </x:c>
      <x:c r="Q463" s="10" t="n">
        <x:v>45810</x:v>
      </x:c>
      <x:c r="R463" s="2" t="str">
        <x:v>Same-product valuation: per 100</x:v>
      </x:c>
      <x:c r="S463" s="2" t="str">
        <x:v>Chris PVC Coil priced product</x:v>
      </x:c>
      <x:c r="T463" s="15" t="n">
        <x:f>H463/J463</x:f>
        <x:v>0.09179999999999999</x:v>
      </x:c>
      <x:c r="U463" s="15" t="n">
        <x:f>IF(A463="WIRE",T463,IF(O463=1,I463*(1+IF(A463="POUC",Summary!$E$7,Summary!$K$7))/J463,"n.a."))</x:f>
        <x:v>0.089947</x:v>
      </x:c>
      <x:c r="V463" s="12" t="n">
        <x:f>SUM('PO detail'!$T$778:$T$779)</x:f>
        <x:v>600</x:v>
      </x:c>
      <x:c r="W463" s="12" t="n">
        <x:f>SUMIFS('PO detail'!$T$778:$T$779,'PO detail'!$Q$778:$Q$779,"Baseline PO cost")</x:f>
        <x:v>600</x:v>
      </x:c>
      <x:c r="X463" s="12" t="n">
        <x:f>SUMIFS('PO detail'!$T$778:$T$779,'PO detail'!$Q$778:$Q$779,"Higher PO cost")</x:f>
        <x:v>0</x:v>
      </x:c>
      <x:c r="Y463" s="12" t="n">
        <x:f>E463-W463-X463</x:f>
        <x:v>0</x:v>
      </x:c>
      <x:c r="Z463" s="16" t="n">
        <x:f>E463*T463</x:f>
        <x:v>55.08</x:v>
      </x:c>
      <x:c r="AA463" s="16" t="n">
        <x:f>W463*T463</x:f>
        <x:v>55.08</x:v>
      </x:c>
      <x:c r="AB463" s="16" t="n">
        <x:f>X463*T463</x:f>
        <x:v>0</x:v>
      </x:c>
      <x:c r="AC463" s="16" t="n">
        <x:f>Y463*T463</x:f>
        <x:v>0</x:v>
      </x:c>
      <x:c r="AD463" s="16" t="n">
        <x:f>K463-Z463</x:f>
        <x:v>0</x:v>
      </x:c>
      <x:c r="AE463" s="16" t="n">
        <x:f>IF(ISNUMBER(U463),E463*(U463-T463),"n.a.")</x:f>
        <x:v>-1.1117999999999961</x:v>
      </x:c>
      <x:c r="AF463" s="12" t="n">
        <x:f>G463-SUM('PO detail'!$U$778:$U$779)</x:f>
        <x:v>0</x:v>
      </x:c>
      <x:c r="AG463" s="16" t="n">
        <x:f>IF(ISNUMBER(U463),0,Z463)</x:f>
        <x:v>0</x:v>
      </x:c>
      <x:c r="AH463" s="17" t="str">
        <x:f>IF(AND(A463="WIRE",ISNUMBER(N463)),H463-N463,"n.a.")</x:f>
        <x:v>n.a.</x:v>
      </x:c>
    </x:row>
    <x:row r="464" ht="22" customHeight="1">
      <x:c r="A464" s="2" t="str">
        <x:v>COIL</x:v>
      </x:c>
      <x:c r="B464" s="2" t="str">
        <x:v>30</x:v>
      </x:c>
      <x:c r="C464" s="2" t="str">
        <x:v>18CLR12-4</x:v>
      </x:c>
      <x:c r="D464" s="2" t="str">
        <x:v>**PAY ACH** PVC SPIRAL SUPPLY</x:v>
      </x:c>
      <x:c r="E464" s="7" t="n">
        <x:v>800</x:v>
      </x:c>
      <x:c r="F464" s="7" t="n">
        <x:v>208.33</x:v>
      </x:c>
      <x:c r="G464" s="7" t="n">
        <x:v>1400</x:v>
      </x:c>
      <x:c r="H464" s="8" t="n">
        <x:v>14.48</x:v>
      </x:c>
      <x:c r="I464" s="8" t="n">
        <x:v>12.84</x:v>
      </x:c>
      <x:c r="J464" s="2" t="n">
        <x:v>100</x:v>
      </x:c>
      <x:c r="K464" s="9" t="n">
        <x:v>115.84</x:v>
      </x:c>
      <x:c r="L464" s="8" t="n">
        <x:v>12.84</x:v>
      </x:c>
      <x:c r="M464" s="8"/>
      <x:c r="N464" s="8"/>
      <x:c r="O464" s="2" t="n">
        <x:v>1</x:v>
      </x:c>
      <x:c r="P464" s="10" t="n">
        <x:v>46143</x:v>
      </x:c>
      <x:c r="Q464" s="10" t="n">
        <x:v>45810</x:v>
      </x:c>
      <x:c r="R464" s="2" t="str">
        <x:v>Same-product valuation: per 100</x:v>
      </x:c>
      <x:c r="S464" s="2" t="str">
        <x:v>Chris PVC Coil priced product</x:v>
      </x:c>
      <x:c r="T464" s="15" t="n">
        <x:f>H464/J464</x:f>
        <x:v>0.1448</x:v>
      </x:c>
      <x:c r="U464" s="15" t="n">
        <x:f>IF(A464="WIRE",T464,IF(O464=1,I464*(1+IF(A464="POUC",Summary!$E$7,Summary!$K$7))/J464,"n.a."))</x:f>
        <x:v>0.141882</x:v>
      </x:c>
      <x:c r="V464" s="12" t="n">
        <x:f>SUM('PO detail'!$T$820:$T$821)</x:f>
        <x:v>800</x:v>
      </x:c>
      <x:c r="W464" s="12" t="n">
        <x:f>SUMIFS('PO detail'!$T$820:$T$821,'PO detail'!$Q$820:$Q$821,"Baseline PO cost")</x:f>
        <x:v>800</x:v>
      </x:c>
      <x:c r="X464" s="12" t="n">
        <x:f>SUMIFS('PO detail'!$T$820:$T$821,'PO detail'!$Q$820:$Q$821,"Higher PO cost")</x:f>
        <x:v>0</x:v>
      </x:c>
      <x:c r="Y464" s="12" t="n">
        <x:f>E464-W464-X464</x:f>
        <x:v>0</x:v>
      </x:c>
      <x:c r="Z464" s="16" t="n">
        <x:f>E464*T464</x:f>
        <x:v>115.84</x:v>
      </x:c>
      <x:c r="AA464" s="16" t="n">
        <x:f>W464*T464</x:f>
        <x:v>115.84</x:v>
      </x:c>
      <x:c r="AB464" s="16" t="n">
        <x:f>X464*T464</x:f>
        <x:v>0</x:v>
      </x:c>
      <x:c r="AC464" s="16" t="n">
        <x:f>Y464*T464</x:f>
        <x:v>0</x:v>
      </x:c>
      <x:c r="AD464" s="16" t="n">
        <x:f>K464-Z464</x:f>
        <x:v>0</x:v>
      </x:c>
      <x:c r="AE464" s="16" t="n">
        <x:f>IF(ISNUMBER(U464),E464*(U464-T464),"n.a.")</x:f>
        <x:v>-2.334400000000003</x:v>
      </x:c>
      <x:c r="AF464" s="12" t="n">
        <x:f>G464-SUM('PO detail'!$U$820:$U$821)</x:f>
        <x:v>0</x:v>
      </x:c>
      <x:c r="AG464" s="16" t="n">
        <x:f>IF(ISNUMBER(U464),0,Z464)</x:f>
        <x:v>0</x:v>
      </x:c>
      <x:c r="AH464" s="17" t="str">
        <x:f>IF(AND(A464="WIRE",ISNUMBER(N464)),H464-N464,"n.a.")</x:f>
        <x:v>n.a.</x:v>
      </x:c>
    </x:row>
    <x:row r="465" ht="22" customHeight="1">
      <x:c r="A465" s="2" t="str">
        <x:v>COIL</x:v>
      </x:c>
      <x:c r="B465" s="2" t="str">
        <x:v>30</x:v>
      </x:c>
      <x:c r="C465" s="2" t="str">
        <x:v>7WHT12-4</x:v>
      </x:c>
      <x:c r="D465" s="2" t="str">
        <x:v>**PAY ACH** PVC SPIRAL SUPPLY</x:v>
      </x:c>
      <x:c r="E465" s="7" t="n">
        <x:v>3800</x:v>
      </x:c>
      <x:c r="F465" s="7" t="n">
        <x:v>208.33</x:v>
      </x:c>
      <x:c r="G465" s="7" t="n">
        <x:v>0</x:v>
      </x:c>
      <x:c r="H465" s="8" t="n">
        <x:v>3.92</x:v>
      </x:c>
      <x:c r="I465" s="8" t="n">
        <x:v>3.48</x:v>
      </x:c>
      <x:c r="J465" s="2" t="n">
        <x:v>100</x:v>
      </x:c>
      <x:c r="K465" s="9" t="n">
        <x:v>148.96</x:v>
      </x:c>
      <x:c r="L465" s="8" t="n">
        <x:v>3.48</x:v>
      </x:c>
      <x:c r="M465" s="8"/>
      <x:c r="N465" s="8"/>
      <x:c r="O465" s="2" t="n">
        <x:v>1</x:v>
      </x:c>
      <x:c r="P465" s="10" t="n">
        <x:v>46143</x:v>
      </x:c>
      <x:c r="Q465" s="10" t="n">
        <x:v>45810</x:v>
      </x:c>
      <x:c r="R465" s="2" t="str">
        <x:v>Same-product valuation: per 100</x:v>
      </x:c>
      <x:c r="S465" s="2" t="str">
        <x:v>Chris PVC Coil priced product</x:v>
      </x:c>
      <x:c r="T465" s="15" t="n">
        <x:f>H465/J465</x:f>
        <x:v>0.0392</x:v>
      </x:c>
      <x:c r="U465" s="15" t="n">
        <x:f>IF(A465="WIRE",T465,IF(O465=1,I465*(1+IF(A465="POUC",Summary!$E$7,Summary!$K$7))/J465,"n.a."))</x:f>
        <x:v>0.038453999999999995</x:v>
      </x:c>
      <x:c r="V465" s="12" t="n">
        <x:f>SUM('PO detail'!$T$954:$T$954)</x:f>
        <x:v>2500</x:v>
      </x:c>
      <x:c r="W465" s="12" t="n">
        <x:f>SUMIFS('PO detail'!$T$954:$T$954,'PO detail'!$Q$954:$Q$954,"Baseline PO cost")</x:f>
        <x:v>2500</x:v>
      </x:c>
      <x:c r="X465" s="12" t="n">
        <x:f>SUMIFS('PO detail'!$T$954:$T$954,'PO detail'!$Q$954:$Q$954,"Higher PO cost")</x:f>
        <x:v>0</x:v>
      </x:c>
      <x:c r="Y465" s="12" t="n">
        <x:f>E465-W465-X465</x:f>
        <x:v>1300</x:v>
      </x:c>
      <x:c r="Z465" s="16" t="n">
        <x:f>E465*T465</x:f>
        <x:v>148.96</x:v>
      </x:c>
      <x:c r="AA465" s="16" t="n">
        <x:f>W465*T465</x:f>
        <x:v>98</x:v>
      </x:c>
      <x:c r="AB465" s="16" t="n">
        <x:f>X465*T465</x:f>
        <x:v>0</x:v>
      </x:c>
      <x:c r="AC465" s="16" t="n">
        <x:f>Y465*T465</x:f>
        <x:v>50.96</x:v>
      </x:c>
      <x:c r="AD465" s="16" t="n">
        <x:f>K465-Z465</x:f>
        <x:v>0</x:v>
      </x:c>
      <x:c r="AE465" s="16" t="n">
        <x:f>IF(ISNUMBER(U465),E465*(U465-T465),"n.a.")</x:f>
        <x:v>-2.8348000000000138</x:v>
      </x:c>
      <x:c r="AF465" s="12" t="n">
        <x:f>G465-SUM('PO detail'!$U$954:$U$954)</x:f>
        <x:v>0</x:v>
      </x:c>
      <x:c r="AG465" s="16" t="n">
        <x:f>IF(ISNUMBER(U465),0,Z465)</x:f>
        <x:v>0</x:v>
      </x:c>
      <x:c r="AH465" s="17" t="str">
        <x:f>IF(AND(A465="WIRE",ISNUMBER(N465)),H465-N465,"n.a.")</x:f>
        <x:v>n.a.</x:v>
      </x:c>
    </x:row>
    <x:row r="466" ht="22" customHeight="1">
      <x:c r="A466" s="2" t="str">
        <x:v>POUC</x:v>
      </x:c>
      <x:c r="B466" s="2" t="str">
        <x:v>60</x:v>
      </x:c>
      <x:c r="C466" s="2" t="str">
        <x:v>IND7</x:v>
      </x:c>
      <x:c r="D466" s="2" t="str">
        <x:v>LAMITEK USA, INC.</x:v>
      </x:c>
      <x:c r="E466" s="7" t="n">
        <x:v>7600</x:v>
      </x:c>
      <x:c r="F466" s="7" t="n">
        <x:v>208.33</x:v>
      </x:c>
      <x:c r="G466" s="7" t="n">
        <x:v>0</x:v>
      </x:c>
      <x:c r="H466" s="8" t="n">
        <x:v>1.87</x:v>
      </x:c>
      <x:c r="I466" s="8" t="n">
        <x:v>1.23</x:v>
      </x:c>
      <x:c r="J466" s="2" t="n">
        <x:v>100</x:v>
      </x:c>
      <x:c r="K466" s="9" t="n">
        <x:v>142.12</x:v>
      </x:c>
      <x:c r="L466" s="8" t="n">
        <x:v>1.1</x:v>
      </x:c>
      <x:c r="M466" s="8" t="n">
        <x:v>1.2320000000000002</x:v>
      </x:c>
      <x:c r="N466" s="8"/>
      <x:c r="O466" s="2" t="n">
        <x:v>1</x:v>
      </x:c>
      <x:c r="P466" s="10" t="n">
        <x:v>45902</x:v>
      </x:c>
      <x:c r="Q466" s="10" t="n">
        <x:v>46148</x:v>
      </x:c>
      <x:c r="R466" s="2" t="str">
        <x:v>Same-product valuation: per 100</x:v>
      </x:c>
      <x:c r="S466" s="2" t="str">
        <x:v>Chris Lamitek Pouches priced product</x:v>
      </x:c>
      <x:c r="T466" s="15" t="n">
        <x:f>H466/J466</x:f>
        <x:v>0.0187</x:v>
      </x:c>
      <x:c r="U466" s="15" t="n">
        <x:f>IF(A466="WIRE",T466,IF(O466=1,I466*(1+IF(A466="POUC",Summary!$E$7,Summary!$K$7))/J466,"n.a."))</x:f>
        <x:v>0.020295</x:v>
      </x:c>
      <x:c r="V466" s="12" t="n">
        <x:f>0</x:f>
        <x:v>0</x:v>
      </x:c>
      <x:c r="W466" s="12" t="n">
        <x:f>0</x:f>
        <x:v>0</x:v>
      </x:c>
      <x:c r="X466" s="12" t="n">
        <x:f>0</x:f>
        <x:v>0</x:v>
      </x:c>
      <x:c r="Y466" s="12" t="n">
        <x:f>E466-W466-X466</x:f>
        <x:v>7600</x:v>
      </x:c>
      <x:c r="Z466" s="16" t="n">
        <x:f>E466*T466</x:f>
        <x:v>142.12</x:v>
      </x:c>
      <x:c r="AA466" s="16" t="n">
        <x:f>W466*T466</x:f>
        <x:v>0</x:v>
      </x:c>
      <x:c r="AB466" s="16" t="n">
        <x:f>X466*T466</x:f>
        <x:v>0</x:v>
      </x:c>
      <x:c r="AC466" s="16" t="n">
        <x:f>Y466*T466</x:f>
        <x:v>142.12</x:v>
      </x:c>
      <x:c r="AD466" s="16" t="n">
        <x:f>K466-Z466</x:f>
        <x:v>0</x:v>
      </x:c>
      <x:c r="AE466" s="16" t="n">
        <x:f>IF(ISNUMBER(U466),E466*(U466-T466),"n.a.")</x:f>
        <x:v>12.121999999999995</x:v>
      </x:c>
      <x:c r="AF466" s="12" t="n">
        <x:f>G466-0</x:f>
        <x:v>0</x:v>
      </x:c>
      <x:c r="AG466" s="16" t="n">
        <x:f>IF(ISNUMBER(U466),0,Z466)</x:f>
        <x:v>0</x:v>
      </x:c>
      <x:c r="AH466" s="17" t="str">
        <x:f>IF(AND(A466="WIRE",ISNUMBER(N466)),H466-N466,"n.a.")</x:f>
        <x:v>n.a.</x:v>
      </x:c>
    </x:row>
    <x:row r="467" ht="22" customHeight="1">
      <x:c r="A467" s="2" t="str">
        <x:v>WIRE</x:v>
      </x:c>
      <x:c r="B467" s="2" t="str">
        <x:v>30</x:v>
      </x:c>
      <x:c r="C467" s="2" t="str">
        <x:v>DL034SIL</x:v>
      </x:c>
      <x:c r="D467" s="2" t="str">
        <x:v>Botac Industrial Limited</x:v>
      </x:c>
      <x:c r="E467" s="7" t="n">
        <x:v>7400</x:v>
      </x:c>
      <x:c r="F467" s="7" t="n">
        <x:v>208.33</x:v>
      </x:c>
      <x:c r="G467" s="7" t="n">
        <x:v>0</x:v>
      </x:c>
      <x:c r="H467" s="8" t="n">
        <x:v>14.24</x:v>
      </x:c>
      <x:c r="I467" s="8" t="n">
        <x:v>0</x:v>
      </x:c>
      <x:c r="J467" s="2" t="n">
        <x:v>100</x:v>
      </x:c>
      <x:c r="K467" s="9" t="n">
        <x:v>1053.76</x:v>
      </x:c>
      <x:c r="L467" s="8" t="n">
        <x:v>8.28</x:v>
      </x:c>
      <x:c r="M467" s="8"/>
      <x:c r="N467" s="8" t="n">
        <x:v>14.24</x:v>
      </x:c>
      <x:c r="O467" s="2" t="n">
        <x:v>1</x:v>
      </x:c>
      <x:c r="P467" s="10" t="n">
        <x:v>46237</x:v>
      </x:c>
      <x:c r="Q467" s="10" t="n">
        <x:v>44774</x:v>
      </x:c>
      <x:c r="R467" s="2" t="str">
        <x:v>Same-product valuation: per 100</x:v>
      </x:c>
      <x:c r="S467" s="2" t="str">
        <x:v>Hold current standard; Chris blended standards already applied</x:v>
      </x:c>
      <x:c r="T467" s="15" t="n">
        <x:f>H467/J467</x:f>
        <x:v>0.1424</x:v>
      </x:c>
      <x:c r="U467" s="15" t="n">
        <x:f>IF(A467="WIRE",T467,IF(O467=1,I467*(1+IF(A467="POUC",Summary!$E$7,Summary!$K$7))/J467,"n.a."))</x:f>
        <x:v>0.1424</x:v>
      </x:c>
      <x:c r="V467" s="12" t="n">
        <x:f>0</x:f>
        <x:v>0</x:v>
      </x:c>
      <x:c r="W467" s="12" t="n">
        <x:f>0</x:f>
        <x:v>0</x:v>
      </x:c>
      <x:c r="X467" s="12" t="n">
        <x:f>0</x:f>
        <x:v>0</x:v>
      </x:c>
      <x:c r="Y467" s="12" t="n">
        <x:f>E467-W467-X467</x:f>
        <x:v>7400</x:v>
      </x:c>
      <x:c r="Z467" s="16" t="n">
        <x:f>E467*T467</x:f>
        <x:v>1053.76</x:v>
      </x:c>
      <x:c r="AA467" s="16" t="n">
        <x:f>W467*T467</x:f>
        <x:v>0</x:v>
      </x:c>
      <x:c r="AB467" s="16" t="n">
        <x:f>X467*T467</x:f>
        <x:v>0</x:v>
      </x:c>
      <x:c r="AC467" s="16" t="n">
        <x:f>Y467*T467</x:f>
        <x:v>1053.76</x:v>
      </x:c>
      <x:c r="AD467" s="16" t="n">
        <x:f>K467-Z467</x:f>
        <x:v>0</x:v>
      </x:c>
      <x:c r="AE467" s="16" t="n">
        <x:f>IF(ISNUMBER(U467),E467*(U467-T467),"n.a.")</x:f>
        <x:v>0</x:v>
      </x:c>
      <x:c r="AF467" s="12" t="n">
        <x:f>G467-0</x:f>
        <x:v>0</x:v>
      </x:c>
      <x:c r="AG467" s="16" t="n">
        <x:f>IF(ISNUMBER(U467),0,Z467)</x:f>
        <x:v>0</x:v>
      </x:c>
      <x:c r="AH467" s="17" t="n">
        <x:f>IF(AND(A467="WIRE",ISNUMBER(N467)),H467-N467,"n.a.")</x:f>
        <x:v>0</x:v>
      </x:c>
    </x:row>
    <x:row r="468" ht="22" customHeight="1">
      <x:c r="A468" s="2" t="str">
        <x:v>COIL</x:v>
      </x:c>
      <x:c r="B468" s="2" t="str">
        <x:v>10</x:v>
      </x:c>
      <x:c r="C468" s="2" t="str">
        <x:v>11BLK36-4</x:v>
      </x:c>
      <x:c r="D468" s="2" t="str">
        <x:v>**PAY ACH** PVC SPIRAL SUPPLY</x:v>
      </x:c>
      <x:c r="E468" s="7" t="n">
        <x:v>1300</x:v>
      </x:c>
      <x:c r="F468" s="7" t="n">
        <x:v>200</x:v>
      </x:c>
      <x:c r="G468" s="7" t="n">
        <x:v>0</x:v>
      </x:c>
      <x:c r="H468" s="8" t="n">
        <x:v>17.7</x:v>
      </x:c>
      <x:c r="I468" s="8" t="n">
        <x:v>15.69</x:v>
      </x:c>
      <x:c r="J468" s="2" t="n">
        <x:v>100</x:v>
      </x:c>
      <x:c r="K468" s="9" t="n">
        <x:v>230.1</x:v>
      </x:c>
      <x:c r="L468" s="8" t="n">
        <x:v>15.69</x:v>
      </x:c>
      <x:c r="M468" s="8"/>
      <x:c r="N468" s="8"/>
      <x:c r="O468" s="2" t="n">
        <x:v>1</x:v>
      </x:c>
      <x:c r="P468" s="10" t="n">
        <x:v>46143</x:v>
      </x:c>
      <x:c r="Q468" s="10" t="n">
        <x:v>45810</x:v>
      </x:c>
      <x:c r="R468" s="2" t="str">
        <x:v>Same-product valuation: per 100</x:v>
      </x:c>
      <x:c r="S468" s="2" t="str">
        <x:v>Chris PVC Coil priced product</x:v>
      </x:c>
      <x:c r="T468" s="15" t="n">
        <x:f>H468/J468</x:f>
        <x:v>0.177</x:v>
      </x:c>
      <x:c r="U468" s="15" t="n">
        <x:f>IF(A468="WIRE",T468,IF(O468=1,I468*(1+IF(A468="POUC",Summary!$E$7,Summary!$K$7))/J468,"n.a."))</x:f>
        <x:v>0.17337450000000001</x:v>
      </x:c>
      <x:c r="V468" s="12" t="n">
        <x:f>SUM('PO detail'!$T$70:$T$71)</x:f>
        <x:v>1300</x:v>
      </x:c>
      <x:c r="W468" s="12" t="n">
        <x:f>SUMIFS('PO detail'!$T$70:$T$71,'PO detail'!$Q$70:$Q$71,"Baseline PO cost")</x:f>
        <x:v>1300</x:v>
      </x:c>
      <x:c r="X468" s="12" t="n">
        <x:f>SUMIFS('PO detail'!$T$70:$T$71,'PO detail'!$Q$70:$Q$71,"Higher PO cost")</x:f>
        <x:v>0</x:v>
      </x:c>
      <x:c r="Y468" s="12" t="n">
        <x:f>E468-W468-X468</x:f>
        <x:v>0</x:v>
      </x:c>
      <x:c r="Z468" s="16" t="n">
        <x:f>E468*T468</x:f>
        <x:v>230.1</x:v>
      </x:c>
      <x:c r="AA468" s="16" t="n">
        <x:f>W468*T468</x:f>
        <x:v>230.1</x:v>
      </x:c>
      <x:c r="AB468" s="16" t="n">
        <x:f>X468*T468</x:f>
        <x:v>0</x:v>
      </x:c>
      <x:c r="AC468" s="16" t="n">
        <x:f>Y468*T468</x:f>
        <x:v>0</x:v>
      </x:c>
      <x:c r="AD468" s="16" t="n">
        <x:f>K468-Z468</x:f>
        <x:v>0</x:v>
      </x:c>
      <x:c r="AE468" s="16" t="n">
        <x:f>IF(ISNUMBER(U468),E468*(U468-T468),"n.a.")</x:f>
        <x:v>-4.713149999999969</x:v>
      </x:c>
      <x:c r="AF468" s="12" t="n">
        <x:f>G468-SUM('PO detail'!$U$70:$U$71)</x:f>
        <x:v>0</x:v>
      </x:c>
      <x:c r="AG468" s="16" t="n">
        <x:f>IF(ISNUMBER(U468),0,Z468)</x:f>
        <x:v>0</x:v>
      </x:c>
      <x:c r="AH468" s="17" t="str">
        <x:f>IF(AND(A468="WIRE",ISNUMBER(N468)),H468-N468,"n.a.")</x:f>
        <x:v>n.a.</x:v>
      </x:c>
    </x:row>
    <x:row r="469" ht="22" customHeight="1">
      <x:c r="A469" s="2" t="str">
        <x:v>COIL</x:v>
      </x:c>
      <x:c r="B469" s="2" t="str">
        <x:v>10</x:v>
      </x:c>
      <x:c r="C469" s="2" t="str">
        <x:v>12BLU12-4</x:v>
      </x:c>
      <x:c r="D469" s="2" t="str">
        <x:v>**PAY ACH** PVC SPIRAL SUPPLY</x:v>
      </x:c>
      <x:c r="E469" s="7" t="n">
        <x:v>1800</x:v>
      </x:c>
      <x:c r="F469" s="7" t="n">
        <x:v>200</x:v>
      </x:c>
      <x:c r="G469" s="7" t="n">
        <x:v>0</x:v>
      </x:c>
      <x:c r="H469" s="8" t="n">
        <x:v>7.17</x:v>
      </x:c>
      <x:c r="I469" s="8" t="n">
        <x:v>6.36</x:v>
      </x:c>
      <x:c r="J469" s="2" t="n">
        <x:v>100</x:v>
      </x:c>
      <x:c r="K469" s="9" t="n">
        <x:v>129.06</x:v>
      </x:c>
      <x:c r="L469" s="8" t="n">
        <x:v>6.36</x:v>
      </x:c>
      <x:c r="M469" s="8"/>
      <x:c r="N469" s="8"/>
      <x:c r="O469" s="2" t="n">
        <x:v>1</x:v>
      </x:c>
      <x:c r="P469" s="10" t="n">
        <x:v>46143</x:v>
      </x:c>
      <x:c r="Q469" s="10" t="n">
        <x:v>45968</x:v>
      </x:c>
      <x:c r="R469" s="2" t="str">
        <x:v>Same-product valuation: per 100</x:v>
      </x:c>
      <x:c r="S469" s="2" t="str">
        <x:v>Chris PVC Coil priced product</x:v>
      </x:c>
      <x:c r="T469" s="15" t="n">
        <x:f>H469/J469</x:f>
        <x:v>0.0717</x:v>
      </x:c>
      <x:c r="U469" s="15" t="n">
        <x:f>IF(A469="WIRE",T469,IF(O469=1,I469*(1+IF(A469="POUC",Summary!$E$7,Summary!$K$7))/J469,"n.a."))</x:f>
        <x:v>0.07027800000000001</x:v>
      </x:c>
      <x:c r="V469" s="12" t="n">
        <x:f>SUM('PO detail'!$T$103:$T$103)</x:f>
        <x:v>1800</x:v>
      </x:c>
      <x:c r="W469" s="12" t="n">
        <x:f>SUMIFS('PO detail'!$T$103:$T$103,'PO detail'!$Q$103:$Q$103,"Baseline PO cost")</x:f>
        <x:v>1800</x:v>
      </x:c>
      <x:c r="X469" s="12" t="n">
        <x:f>SUMIFS('PO detail'!$T$103:$T$103,'PO detail'!$Q$103:$Q$103,"Higher PO cost")</x:f>
        <x:v>0</x:v>
      </x:c>
      <x:c r="Y469" s="12" t="n">
        <x:f>E469-W469-X469</x:f>
        <x:v>0</x:v>
      </x:c>
      <x:c r="Z469" s="16" t="n">
        <x:f>E469*T469</x:f>
        <x:v>129.06</x:v>
      </x:c>
      <x:c r="AA469" s="16" t="n">
        <x:f>W469*T469</x:f>
        <x:v>129.06</x:v>
      </x:c>
      <x:c r="AB469" s="16" t="n">
        <x:f>X469*T469</x:f>
        <x:v>0</x:v>
      </x:c>
      <x:c r="AC469" s="16" t="n">
        <x:f>Y469*T469</x:f>
        <x:v>0</x:v>
      </x:c>
      <x:c r="AD469" s="16" t="n">
        <x:f>K469-Z469</x:f>
        <x:v>0</x:v>
      </x:c>
      <x:c r="AE469" s="16" t="n">
        <x:f>IF(ISNUMBER(U469),E469*(U469-T469),"n.a.")</x:f>
        <x:v>-2.5595999999999868</x:v>
      </x:c>
      <x:c r="AF469" s="12" t="n">
        <x:f>G469-SUM('PO detail'!$U$103:$U$103)</x:f>
        <x:v>0</x:v>
      </x:c>
      <x:c r="AG469" s="16" t="n">
        <x:f>IF(ISNUMBER(U469),0,Z469)</x:f>
        <x:v>0</x:v>
      </x:c>
      <x:c r="AH469" s="17" t="str">
        <x:f>IF(AND(A469="WIRE",ISNUMBER(N469)),H469-N469,"n.a.")</x:f>
        <x:v>n.a.</x:v>
      </x:c>
    </x:row>
    <x:row r="470" ht="22" customHeight="1">
      <x:c r="A470" s="2" t="str">
        <x:v>COIL</x:v>
      </x:c>
      <x:c r="B470" s="2" t="str">
        <x:v>10</x:v>
      </x:c>
      <x:c r="C470" s="2" t="str">
        <x:v>16BLU12-4</x:v>
      </x:c>
      <x:c r="D470" s="2" t="str">
        <x:v>**PAY ACH** PVC SPIRAL SUPPLY</x:v>
      </x:c>
      <x:c r="E470" s="7" t="n">
        <x:v>1600</x:v>
      </x:c>
      <x:c r="F470" s="7" t="n">
        <x:v>200</x:v>
      </x:c>
      <x:c r="G470" s="7" t="n">
        <x:v>0</x:v>
      </x:c>
      <x:c r="H470" s="8" t="n">
        <x:v>11.23</x:v>
      </x:c>
      <x:c r="I470" s="8" t="n">
        <x:v>9.95</x:v>
      </x:c>
      <x:c r="J470" s="2" t="n">
        <x:v>100</x:v>
      </x:c>
      <x:c r="K470" s="9" t="n">
        <x:v>179.68</x:v>
      </x:c>
      <x:c r="L470" s="8" t="n">
        <x:v>9.95</x:v>
      </x:c>
      <x:c r="M470" s="8"/>
      <x:c r="N470" s="8"/>
      <x:c r="O470" s="2" t="n">
        <x:v>1</x:v>
      </x:c>
      <x:c r="P470" s="10" t="n">
        <x:v>46143</x:v>
      </x:c>
      <x:c r="Q470" s="10" t="n">
        <x:v>45968</x:v>
      </x:c>
      <x:c r="R470" s="2" t="str">
        <x:v>Same-product valuation: per 100</x:v>
      </x:c>
      <x:c r="S470" s="2" t="str">
        <x:v>Chris PVC Coil priced product</x:v>
      </x:c>
      <x:c r="T470" s="15" t="n">
        <x:f>H470/J470</x:f>
        <x:v>0.11230000000000001</x:v>
      </x:c>
      <x:c r="U470" s="15" t="n">
        <x:f>IF(A470="WIRE",T470,IF(O470=1,I470*(1+IF(A470="POUC",Summary!$E$7,Summary!$K$7))/J470,"n.a."))</x:f>
        <x:v>0.1099475</x:v>
      </x:c>
      <x:c r="V470" s="12" t="n">
        <x:f>SUM('PO detail'!$T$216:$T$217)</x:f>
        <x:v>1600</x:v>
      </x:c>
      <x:c r="W470" s="12" t="n">
        <x:f>SUMIFS('PO detail'!$T$216:$T$217,'PO detail'!$Q$216:$Q$217,"Baseline PO cost")</x:f>
        <x:v>1600</x:v>
      </x:c>
      <x:c r="X470" s="12" t="n">
        <x:f>SUMIFS('PO detail'!$T$216:$T$217,'PO detail'!$Q$216:$Q$217,"Higher PO cost")</x:f>
        <x:v>0</x:v>
      </x:c>
      <x:c r="Y470" s="12" t="n">
        <x:f>E470-W470-X470</x:f>
        <x:v>0</x:v>
      </x:c>
      <x:c r="Z470" s="16" t="n">
        <x:f>E470*T470</x:f>
        <x:v>179.68</x:v>
      </x:c>
      <x:c r="AA470" s="16" t="n">
        <x:f>W470*T470</x:f>
        <x:v>179.68</x:v>
      </x:c>
      <x:c r="AB470" s="16" t="n">
        <x:f>X470*T470</x:f>
        <x:v>0</x:v>
      </x:c>
      <x:c r="AC470" s="16" t="n">
        <x:f>Y470*T470</x:f>
        <x:v>0</x:v>
      </x:c>
      <x:c r="AD470" s="16" t="n">
        <x:f>K470-Z470</x:f>
        <x:v>0</x:v>
      </x:c>
      <x:c r="AE470" s="16" t="n">
        <x:f>IF(ISNUMBER(U470),E470*(U470-T470),"n.a.")</x:f>
        <x:v>-3.764000000000012</x:v>
      </x:c>
      <x:c r="AF470" s="12" t="n">
        <x:f>G470-SUM('PO detail'!$U$216:$U$217)</x:f>
        <x:v>0</x:v>
      </x:c>
      <x:c r="AG470" s="16" t="n">
        <x:f>IF(ISNUMBER(U470),0,Z470)</x:f>
        <x:v>0</x:v>
      </x:c>
      <x:c r="AH470" s="17" t="str">
        <x:f>IF(AND(A470="WIRE",ISNUMBER(N470)),H470-N470,"n.a.")</x:f>
        <x:v>n.a.</x:v>
      </x:c>
    </x:row>
    <x:row r="471" ht="22" customHeight="1">
      <x:c r="A471" s="2" t="str">
        <x:v>COIL</x:v>
      </x:c>
      <x:c r="B471" s="2" t="str">
        <x:v>10</x:v>
      </x:c>
      <x:c r="C471" s="2" t="str">
        <x:v>30WHT12-4</x:v>
      </x:c>
      <x:c r="D471" s="2" t="str">
        <x:v>**PAY ACH** PVC SPIRAL SUPPLY</x:v>
      </x:c>
      <x:c r="E471" s="7" t="n">
        <x:v>1700</x:v>
      </x:c>
      <x:c r="F471" s="7" t="n">
        <x:v>200</x:v>
      </x:c>
      <x:c r="G471" s="7" t="n">
        <x:v>0</x:v>
      </x:c>
      <x:c r="H471" s="8" t="n">
        <x:v>25.08</x:v>
      </x:c>
      <x:c r="I471" s="8" t="n">
        <x:v>22.24</x:v>
      </x:c>
      <x:c r="J471" s="2" t="n">
        <x:v>100</x:v>
      </x:c>
      <x:c r="K471" s="9" t="n">
        <x:v>426.36</x:v>
      </x:c>
      <x:c r="L471" s="8" t="n">
        <x:v>22.24</x:v>
      </x:c>
      <x:c r="M471" s="8"/>
      <x:c r="N471" s="8"/>
      <x:c r="O471" s="2" t="n">
        <x:v>1</x:v>
      </x:c>
      <x:c r="P471" s="10" t="n">
        <x:v>46143</x:v>
      </x:c>
      <x:c r="Q471" s="10" t="n">
        <x:v>45810</x:v>
      </x:c>
      <x:c r="R471" s="2" t="str">
        <x:v>Same-product valuation: per 100</x:v>
      </x:c>
      <x:c r="S471" s="2" t="str">
        <x:v>Chris PVC Coil priced product</x:v>
      </x:c>
      <x:c r="T471" s="15" t="n">
        <x:f>H471/J471</x:f>
        <x:v>0.25079999999999997</x:v>
      </x:c>
      <x:c r="U471" s="15" t="n">
        <x:f>IF(A471="WIRE",T471,IF(O471=1,I471*(1+IF(A471="POUC",Summary!$E$7,Summary!$K$7))/J471,"n.a."))</x:f>
        <x:v>0.245752</x:v>
      </x:c>
      <x:c r="V471" s="12" t="n">
        <x:f>SUM('PO detail'!$T$390:$T$391)</x:f>
        <x:v>1700</x:v>
      </x:c>
      <x:c r="W471" s="12" t="n">
        <x:f>SUMIFS('PO detail'!$T$390:$T$391,'PO detail'!$Q$390:$Q$391,"Baseline PO cost")</x:f>
        <x:v>1700</x:v>
      </x:c>
      <x:c r="X471" s="12" t="n">
        <x:f>SUMIFS('PO detail'!$T$390:$T$391,'PO detail'!$Q$390:$Q$391,"Higher PO cost")</x:f>
        <x:v>0</x:v>
      </x:c>
      <x:c r="Y471" s="12" t="n">
        <x:f>E471-W471-X471</x:f>
        <x:v>0</x:v>
      </x:c>
      <x:c r="Z471" s="16" t="n">
        <x:f>E471*T471</x:f>
        <x:v>426.35999999999996</x:v>
      </x:c>
      <x:c r="AA471" s="16" t="n">
        <x:f>W471*T471</x:f>
        <x:v>426.35999999999996</x:v>
      </x:c>
      <x:c r="AB471" s="16" t="n">
        <x:f>X471*T471</x:f>
        <x:v>0</x:v>
      </x:c>
      <x:c r="AC471" s="16" t="n">
        <x:f>Y471*T471</x:f>
        <x:v>0</x:v>
      </x:c>
      <x:c r="AD471" s="16" t="n">
        <x:f>K471-Z471</x:f>
        <x:v>5.684341886080802e-14</x:v>
      </x:c>
      <x:c r="AE471" s="16" t="n">
        <x:f>IF(ISNUMBER(U471),E471*(U471-T471),"n.a.")</x:f>
        <x:v>-8.581599999999948</x:v>
      </x:c>
      <x:c r="AF471" s="12" t="n">
        <x:f>G471-SUM('PO detail'!$U$390:$U$391)</x:f>
        <x:v>0</x:v>
      </x:c>
      <x:c r="AG471" s="16" t="n">
        <x:f>IF(ISNUMBER(U471),0,Z471)</x:f>
        <x:v>0</x:v>
      </x:c>
      <x:c r="AH471" s="17" t="str">
        <x:f>IF(AND(A471="WIRE",ISNUMBER(N471)),H471-N471,"n.a.")</x:f>
        <x:v>n.a.</x:v>
      </x:c>
    </x:row>
    <x:row r="472" ht="22" customHeight="1">
      <x:c r="A472" s="2" t="str">
        <x:v>POUC</x:v>
      </x:c>
      <x:c r="B472" s="2" t="str">
        <x:v>10</x:v>
      </x:c>
      <x:c r="C472" s="2" t="str">
        <x:v>MLET5</x:v>
      </x:c>
      <x:c r="D472" s="2" t="str">
        <x:v>LAMITEK USA, INC.</x:v>
      </x:c>
      <x:c r="E472" s="7" t="n">
        <x:v>400</x:v>
      </x:c>
      <x:c r="F472" s="7" t="n">
        <x:v>200</x:v>
      </x:c>
      <x:c r="G472" s="7" t="n">
        <x:v>6000</x:v>
      </x:c>
      <x:c r="H472" s="8" t="n">
        <x:v>16.13</x:v>
      </x:c>
      <x:c r="I472" s="8" t="n">
        <x:v>10.65</x:v>
      </x:c>
      <x:c r="J472" s="2" t="n">
        <x:v>100</x:v>
      </x:c>
      <x:c r="K472" s="9" t="n">
        <x:v>64.52</x:v>
      </x:c>
      <x:c r="L472" s="8" t="n">
        <x:v>9.51</x:v>
      </x:c>
      <x:c r="M472" s="8" t="n">
        <x:v>10.651200000000001</x:v>
      </x:c>
      <x:c r="N472" s="8"/>
      <x:c r="O472" s="2" t="n">
        <x:v>1</x:v>
      </x:c>
      <x:c r="P472" s="10" t="n">
        <x:v>45902</x:v>
      </x:c>
      <x:c r="Q472" s="10" t="n">
        <x:v>46148</x:v>
      </x:c>
      <x:c r="R472" s="2" t="str">
        <x:v>Same-product valuation: per 100</x:v>
      </x:c>
      <x:c r="S472" s="2" t="str">
        <x:v>Chris Lamitek Pouches priced product</x:v>
      </x:c>
      <x:c r="T472" s="15" t="n">
        <x:f>H472/J472</x:f>
        <x:v>0.1613</x:v>
      </x:c>
      <x:c r="U472" s="15" t="n">
        <x:f>IF(A472="WIRE",T472,IF(O472=1,I472*(1+IF(A472="POUC",Summary!$E$7,Summary!$K$7))/J472,"n.a."))</x:f>
        <x:v>0.175725</x:v>
      </x:c>
      <x:c r="V472" s="12" t="n">
        <x:f>SUM('PO detail'!$T$1568:$T$1569)</x:f>
        <x:v>400</x:v>
      </x:c>
      <x:c r="W472" s="12" t="n">
        <x:f>SUMIFS('PO detail'!$T$1568:$T$1569,'PO detail'!$Q$1568:$Q$1569,"Baseline PO cost")</x:f>
        <x:v>0</x:v>
      </x:c>
      <x:c r="X472" s="12" t="n">
        <x:f>SUMIFS('PO detail'!$T$1568:$T$1569,'PO detail'!$Q$1568:$Q$1569,"Higher PO cost")</x:f>
        <x:v>400</x:v>
      </x:c>
      <x:c r="Y472" s="12" t="n">
        <x:f>E472-W472-X472</x:f>
        <x:v>0</x:v>
      </x:c>
      <x:c r="Z472" s="16" t="n">
        <x:f>E472*T472</x:f>
        <x:v>64.52</x:v>
      </x:c>
      <x:c r="AA472" s="16" t="n">
        <x:f>W472*T472</x:f>
        <x:v>0</x:v>
      </x:c>
      <x:c r="AB472" s="16" t="n">
        <x:f>X472*T472</x:f>
        <x:v>64.52</x:v>
      </x:c>
      <x:c r="AC472" s="16" t="n">
        <x:f>Y472*T472</x:f>
        <x:v>0</x:v>
      </x:c>
      <x:c r="AD472" s="16" t="n">
        <x:f>K472-Z472</x:f>
        <x:v>0</x:v>
      </x:c>
      <x:c r="AE472" s="16" t="n">
        <x:f>IF(ISNUMBER(U472),E472*(U472-T472),"n.a.")</x:f>
        <x:v>5.769999999999998</x:v>
      </x:c>
      <x:c r="AF472" s="12" t="n">
        <x:f>G472-SUM('PO detail'!$U$1568:$U$1569)</x:f>
        <x:v>0</x:v>
      </x:c>
      <x:c r="AG472" s="16" t="n">
        <x:f>IF(ISNUMBER(U472),0,Z472)</x:f>
        <x:v>0</x:v>
      </x:c>
      <x:c r="AH472" s="17" t="str">
        <x:f>IF(AND(A472="WIRE",ISNUMBER(N472)),H472-N472,"n.a.")</x:f>
        <x:v>n.a.</x:v>
      </x:c>
    </x:row>
    <x:row r="473" ht="22" customHeight="1">
      <x:c r="A473" s="2" t="str">
        <x:v>POUC</x:v>
      </x:c>
      <x:c r="B473" s="2" t="str">
        <x:v>30</x:v>
      </x:c>
      <x:c r="C473" s="2" t="str">
        <x:v>DRI5</x:v>
      </x:c>
      <x:c r="D473" s="2" t="str">
        <x:v>LAMITEK USA, INC.</x:v>
      </x:c>
      <x:c r="E473" s="7" t="n">
        <x:v>8700</x:v>
      </x:c>
      <x:c r="F473" s="7" t="n">
        <x:v>200</x:v>
      </x:c>
      <x:c r="G473" s="7" t="n">
        <x:v>0</x:v>
      </x:c>
      <x:c r="H473" s="8" t="n">
        <x:v>0.7</x:v>
      </x:c>
      <x:c r="I473" s="8" t="n">
        <x:v>0.47</x:v>
      </x:c>
      <x:c r="J473" s="2" t="n">
        <x:v>100</x:v>
      </x:c>
      <x:c r="K473" s="9" t="n">
        <x:v>60.9</x:v>
      </x:c>
      <x:c r="L473" s="8" t="n">
        <x:v>0.42</x:v>
      </x:c>
      <x:c r="M473" s="8" t="n">
        <x:v>0.47040000000000004</x:v>
      </x:c>
      <x:c r="N473" s="8"/>
      <x:c r="O473" s="2" t="n">
        <x:v>1</x:v>
      </x:c>
      <x:c r="P473" s="10" t="n">
        <x:v>45902</x:v>
      </x:c>
      <x:c r="Q473" s="10" t="n">
        <x:v>46148</x:v>
      </x:c>
      <x:c r="R473" s="2" t="str">
        <x:v>Same-product valuation: per 100</x:v>
      </x:c>
      <x:c r="S473" s="2" t="str">
        <x:v>Chris Lamitek Pouches priced product</x:v>
      </x:c>
      <x:c r="T473" s="15" t="n">
        <x:f>H473/J473</x:f>
        <x:v>0.006999999999999999</x:v>
      </x:c>
      <x:c r="U473" s="15" t="n">
        <x:f>IF(A473="WIRE",T473,IF(O473=1,I473*(1+IF(A473="POUC",Summary!$E$7,Summary!$K$7))/J473,"n.a."))</x:f>
        <x:v>0.007755</x:v>
      </x:c>
      <x:c r="V473" s="12" t="n">
        <x:f>0</x:f>
        <x:v>0</x:v>
      </x:c>
      <x:c r="W473" s="12" t="n">
        <x:f>0</x:f>
        <x:v>0</x:v>
      </x:c>
      <x:c r="X473" s="12" t="n">
        <x:f>0</x:f>
        <x:v>0</x:v>
      </x:c>
      <x:c r="Y473" s="12" t="n">
        <x:f>E473-W473-X473</x:f>
        <x:v>8700</x:v>
      </x:c>
      <x:c r="Z473" s="16" t="n">
        <x:f>E473*T473</x:f>
        <x:v>60.89999999999999</x:v>
      </x:c>
      <x:c r="AA473" s="16" t="n">
        <x:f>W473*T473</x:f>
        <x:v>0</x:v>
      </x:c>
      <x:c r="AB473" s="16" t="n">
        <x:f>X473*T473</x:f>
        <x:v>0</x:v>
      </x:c>
      <x:c r="AC473" s="16" t="n">
        <x:f>Y473*T473</x:f>
        <x:v>60.89999999999999</x:v>
      </x:c>
      <x:c r="AD473" s="16" t="n">
        <x:f>K473-Z473</x:f>
        <x:v>7.105427357601002e-15</x:v>
      </x:c>
      <x:c r="AE473" s="16" t="n">
        <x:f>IF(ISNUMBER(U473),E473*(U473-T473),"n.a.")</x:f>
        <x:v>6.568500000000004</x:v>
      </x:c>
      <x:c r="AF473" s="12" t="n">
        <x:f>G473-0</x:f>
        <x:v>0</x:v>
      </x:c>
      <x:c r="AG473" s="16" t="n">
        <x:f>IF(ISNUMBER(U473),0,Z473)</x:f>
        <x:v>0</x:v>
      </x:c>
      <x:c r="AH473" s="17" t="str">
        <x:f>IF(AND(A473="WIRE",ISNUMBER(N473)),H473-N473,"n.a.")</x:f>
        <x:v>n.a.</x:v>
      </x:c>
    </x:row>
    <x:row r="474" ht="22" customHeight="1">
      <x:c r="A474" s="2" t="str">
        <x:v>WIRE</x:v>
      </x:c>
      <x:c r="B474" s="2" t="str">
        <x:v>10</x:v>
      </x:c>
      <x:c r="C474" s="2" t="str">
        <x:v>DL038GRAY</x:v>
      </x:c>
      <x:c r="D474" s="2" t="str">
        <x:v>Botac Industrial Limited</x:v>
      </x:c>
      <x:c r="E474" s="7" t="n">
        <x:v>8200</x:v>
      </x:c>
      <x:c r="F474" s="7" t="n">
        <x:v>200</x:v>
      </x:c>
      <x:c r="G474" s="7" t="n">
        <x:v>1000</x:v>
      </x:c>
      <x:c r="H474" s="8" t="n">
        <x:v>5.63</x:v>
      </x:c>
      <x:c r="I474" s="8" t="n">
        <x:v>3.27</x:v>
      </x:c>
      <x:c r="J474" s="2" t="n">
        <x:v>100</x:v>
      </x:c>
      <x:c r="K474" s="9" t="n">
        <x:v>461.66</x:v>
      </x:c>
      <x:c r="L474" s="8" t="n">
        <x:v>3.27</x:v>
      </x:c>
      <x:c r="M474" s="8"/>
      <x:c r="N474" s="8" t="n">
        <x:v>5.63</x:v>
      </x:c>
      <x:c r="O474" s="2" t="n">
        <x:v>1</x:v>
      </x:c>
      <x:c r="P474" s="10" t="n">
        <x:v>46237</x:v>
      </x:c>
      <x:c r="Q474" s="10" t="n">
        <x:v>45881</x:v>
      </x:c>
      <x:c r="R474" s="2" t="str">
        <x:v>Same-product valuation: per 100</x:v>
      </x:c>
      <x:c r="S474" s="2" t="str">
        <x:v>Hold current standard; Chris blended standards already applied</x:v>
      </x:c>
      <x:c r="T474" s="15" t="n">
        <x:f>H474/J474</x:f>
        <x:v>0.056299999999999996</x:v>
      </x:c>
      <x:c r="U474" s="15" t="n">
        <x:f>IF(A474="WIRE",T474,IF(O474=1,I474*(1+IF(A474="POUC",Summary!$E$7,Summary!$K$7))/J474,"n.a."))</x:f>
        <x:v>0.056299999999999996</x:v>
      </x:c>
      <x:c r="V474" s="12" t="n">
        <x:f>SUM('PO detail'!$T$1935:$T$1937)</x:f>
        <x:v>8200</x:v>
      </x:c>
      <x:c r="W474" s="12" t="n">
        <x:f>SUMIFS('PO detail'!$T$1935:$T$1937,'PO detail'!$Q$1935:$Q$1937,"Baseline PO cost")</x:f>
        <x:v>8200</x:v>
      </x:c>
      <x:c r="X474" s="12" t="n">
        <x:f>SUMIFS('PO detail'!$T$1935:$T$1937,'PO detail'!$Q$1935:$Q$1937,"Higher PO cost")</x:f>
        <x:v>0</x:v>
      </x:c>
      <x:c r="Y474" s="12" t="n">
        <x:f>E474-W474-X474</x:f>
        <x:v>0</x:v>
      </x:c>
      <x:c r="Z474" s="16" t="n">
        <x:f>E474*T474</x:f>
        <x:v>461.65999999999997</x:v>
      </x:c>
      <x:c r="AA474" s="16" t="n">
        <x:f>W474*T474</x:f>
        <x:v>461.65999999999997</x:v>
      </x:c>
      <x:c r="AB474" s="16" t="n">
        <x:f>X474*T474</x:f>
        <x:v>0</x:v>
      </x:c>
      <x:c r="AC474" s="16" t="n">
        <x:f>Y474*T474</x:f>
        <x:v>0</x:v>
      </x:c>
      <x:c r="AD474" s="16" t="n">
        <x:f>K474-Z474</x:f>
        <x:v>5.684341886080802e-14</x:v>
      </x:c>
      <x:c r="AE474" s="16" t="n">
        <x:f>IF(ISNUMBER(U474),E474*(U474-T474),"n.a.")</x:f>
        <x:v>0</x:v>
      </x:c>
      <x:c r="AF474" s="12" t="n">
        <x:f>G474-SUM('PO detail'!$U$1935:$U$1937)</x:f>
        <x:v>0</x:v>
      </x:c>
      <x:c r="AG474" s="16" t="n">
        <x:f>IF(ISNUMBER(U474),0,Z474)</x:f>
        <x:v>0</x:v>
      </x:c>
      <x:c r="AH474" s="17" t="n">
        <x:f>IF(AND(A474="WIRE",ISNUMBER(N474)),H474-N474,"n.a.")</x:f>
        <x:v>0</x:v>
      </x:c>
    </x:row>
    <x:row r="475" ht="22" customHeight="1">
      <x:c r="A475" s="2" t="str">
        <x:v>COIL</x:v>
      </x:c>
      <x:c r="B475" s="2" t="str">
        <x:v>10</x:v>
      </x:c>
      <x:c r="C475" s="2" t="str">
        <x:v>11NAV12-4</x:v>
      </x:c>
      <x:c r="D475" s="2" t="str">
        <x:v>**PAY ACH** PVC SPIRAL SUPPLY</x:v>
      </x:c>
      <x:c r="E475" s="7" t="n">
        <x:v>1900</x:v>
      </x:c>
      <x:c r="F475" s="7" t="n">
        <x:v>191.67</x:v>
      </x:c>
      <x:c r="G475" s="7" t="n">
        <x:v>0</x:v>
      </x:c>
      <x:c r="H475" s="8" t="n">
        <x:v>6.82</x:v>
      </x:c>
      <x:c r="I475" s="8" t="n">
        <x:v>6.05</x:v>
      </x:c>
      <x:c r="J475" s="2" t="n">
        <x:v>100</x:v>
      </x:c>
      <x:c r="K475" s="9" t="n">
        <x:v>129.58</x:v>
      </x:c>
      <x:c r="L475" s="8" t="n">
        <x:v>6.05</x:v>
      </x:c>
      <x:c r="M475" s="8"/>
      <x:c r="N475" s="8"/>
      <x:c r="O475" s="2" t="n">
        <x:v>1</x:v>
      </x:c>
      <x:c r="P475" s="10" t="n">
        <x:v>46143</x:v>
      </x:c>
      <x:c r="Q475" s="10" t="n">
        <x:v>45810</x:v>
      </x:c>
      <x:c r="R475" s="2" t="str">
        <x:v>Same-product valuation: per 100</x:v>
      </x:c>
      <x:c r="S475" s="2" t="str">
        <x:v>Chris PVC Coil priced product</x:v>
      </x:c>
      <x:c r="T475" s="15" t="n">
        <x:f>H475/J475</x:f>
        <x:v>0.0682</x:v>
      </x:c>
      <x:c r="U475" s="15" t="n">
        <x:f>IF(A475="WIRE",T475,IF(O475=1,I475*(1+IF(A475="POUC",Summary!$E$7,Summary!$K$7))/J475,"n.a."))</x:f>
        <x:v>0.0668525</x:v>
      </x:c>
      <x:c r="V475" s="12" t="n">
        <x:f>SUM('PO detail'!$T$73:$T$73)</x:f>
        <x:v>1900</x:v>
      </x:c>
      <x:c r="W475" s="12" t="n">
        <x:f>SUMIFS('PO detail'!$T$73:$T$73,'PO detail'!$Q$73:$Q$73,"Baseline PO cost")</x:f>
        <x:v>1900</x:v>
      </x:c>
      <x:c r="X475" s="12" t="n">
        <x:f>SUMIFS('PO detail'!$T$73:$T$73,'PO detail'!$Q$73:$Q$73,"Higher PO cost")</x:f>
        <x:v>0</x:v>
      </x:c>
      <x:c r="Y475" s="12" t="n">
        <x:f>E475-W475-X475</x:f>
        <x:v>0</x:v>
      </x:c>
      <x:c r="Z475" s="16" t="n">
        <x:f>E475*T475</x:f>
        <x:v>129.57999999999998</x:v>
      </x:c>
      <x:c r="AA475" s="16" t="n">
        <x:f>W475*T475</x:f>
        <x:v>129.57999999999998</x:v>
      </x:c>
      <x:c r="AB475" s="16" t="n">
        <x:f>X475*T475</x:f>
        <x:v>0</x:v>
      </x:c>
      <x:c r="AC475" s="16" t="n">
        <x:f>Y475*T475</x:f>
        <x:v>0</x:v>
      </x:c>
      <x:c r="AD475" s="16" t="n">
        <x:f>K475-Z475</x:f>
        <x:v>2.842170943040401e-14</x:v>
      </x:c>
      <x:c r="AE475" s="16" t="n">
        <x:f>IF(ISNUMBER(U475),E475*(U475-T475),"n.a.")</x:f>
        <x:v>-2.5602500000000026</x:v>
      </x:c>
      <x:c r="AF475" s="12" t="n">
        <x:f>G475-SUM('PO detail'!$U$73:$U$73)</x:f>
        <x:v>0</x:v>
      </x:c>
      <x:c r="AG475" s="16" t="n">
        <x:f>IF(ISNUMBER(U475),0,Z475)</x:f>
        <x:v>0</x:v>
      </x:c>
      <x:c r="AH475" s="17" t="str">
        <x:f>IF(AND(A475="WIRE",ISNUMBER(N475)),H475-N475,"n.a.")</x:f>
        <x:v>n.a.</x:v>
      </x:c>
    </x:row>
    <x:row r="476" ht="22" customHeight="1">
      <x:c r="A476" s="2" t="str">
        <x:v>COIL</x:v>
      </x:c>
      <x:c r="B476" s="2" t="str">
        <x:v>60</x:v>
      </x:c>
      <x:c r="C476" s="2" t="str">
        <x:v>18CLR12-4</x:v>
      </x:c>
      <x:c r="D476" s="2" t="str">
        <x:v>**PAY ACH** PVC SPIRAL SUPPLY</x:v>
      </x:c>
      <x:c r="E476" s="7" t="n">
        <x:v>1600</x:v>
      </x:c>
      <x:c r="F476" s="7" t="n">
        <x:v>191.67</x:v>
      </x:c>
      <x:c r="G476" s="7" t="n">
        <x:v>0</x:v>
      </x:c>
      <x:c r="H476" s="8" t="n">
        <x:v>14.48</x:v>
      </x:c>
      <x:c r="I476" s="8" t="n">
        <x:v>12.84</x:v>
      </x:c>
      <x:c r="J476" s="2" t="n">
        <x:v>100</x:v>
      </x:c>
      <x:c r="K476" s="9" t="n">
        <x:v>231.68</x:v>
      </x:c>
      <x:c r="L476" s="8" t="n">
        <x:v>12.84</x:v>
      </x:c>
      <x:c r="M476" s="8"/>
      <x:c r="N476" s="8"/>
      <x:c r="O476" s="2" t="n">
        <x:v>1</x:v>
      </x:c>
      <x:c r="P476" s="10" t="n">
        <x:v>46143</x:v>
      </x:c>
      <x:c r="Q476" s="10" t="n">
        <x:v>45810</x:v>
      </x:c>
      <x:c r="R476" s="2" t="str">
        <x:v>Same-product valuation: per 100</x:v>
      </x:c>
      <x:c r="S476" s="2" t="str">
        <x:v>Chris PVC Coil priced product</x:v>
      </x:c>
      <x:c r="T476" s="15" t="n">
        <x:f>H476/J476</x:f>
        <x:v>0.1448</x:v>
      </x:c>
      <x:c r="U476" s="15" t="n">
        <x:f>IF(A476="WIRE",T476,IF(O476=1,I476*(1+IF(A476="POUC",Summary!$E$7,Summary!$K$7))/J476,"n.a."))</x:f>
        <x:v>0.141882</x:v>
      </x:c>
      <x:c r="V476" s="12" t="n">
        <x:f>SUM('PO detail'!$T$1176:$T$1176)</x:f>
        <x:v>1400</x:v>
      </x:c>
      <x:c r="W476" s="12" t="n">
        <x:f>SUMIFS('PO detail'!$T$1176:$T$1176,'PO detail'!$Q$1176:$Q$1176,"Baseline PO cost")</x:f>
        <x:v>1400</x:v>
      </x:c>
      <x:c r="X476" s="12" t="n">
        <x:f>SUMIFS('PO detail'!$T$1176:$T$1176,'PO detail'!$Q$1176:$Q$1176,"Higher PO cost")</x:f>
        <x:v>0</x:v>
      </x:c>
      <x:c r="Y476" s="12" t="n">
        <x:f>E476-W476-X476</x:f>
        <x:v>200</x:v>
      </x:c>
      <x:c r="Z476" s="16" t="n">
        <x:f>E476*T476</x:f>
        <x:v>231.68</x:v>
      </x:c>
      <x:c r="AA476" s="16" t="n">
        <x:f>W476*T476</x:f>
        <x:v>202.72000000000003</x:v>
      </x:c>
      <x:c r="AB476" s="16" t="n">
        <x:f>X476*T476</x:f>
        <x:v>0</x:v>
      </x:c>
      <x:c r="AC476" s="16" t="n">
        <x:f>Y476*T476</x:f>
        <x:v>28.96</x:v>
      </x:c>
      <x:c r="AD476" s="16" t="n">
        <x:f>K476-Z476</x:f>
        <x:v>0</x:v>
      </x:c>
      <x:c r="AE476" s="16" t="n">
        <x:f>IF(ISNUMBER(U476),E476*(U476-T476),"n.a.")</x:f>
        <x:v>-4.668800000000006</x:v>
      </x:c>
      <x:c r="AF476" s="12" t="n">
        <x:f>G476-SUM('PO detail'!$U$1176:$U$1176)</x:f>
        <x:v>0</x:v>
      </x:c>
      <x:c r="AG476" s="16" t="n">
        <x:f>IF(ISNUMBER(U476),0,Z476)</x:f>
        <x:v>0</x:v>
      </x:c>
      <x:c r="AH476" s="17" t="str">
        <x:f>IF(AND(A476="WIRE",ISNUMBER(N476)),H476-N476,"n.a.")</x:f>
        <x:v>n.a.</x:v>
      </x:c>
    </x:row>
    <x:row r="477" ht="22" customHeight="1">
      <x:c r="A477" s="2" t="str">
        <x:v>POUC</x:v>
      </x:c>
      <x:c r="B477" s="2" t="str">
        <x:v>60</x:v>
      </x:c>
      <x:c r="C477" s="2" t="str">
        <x:v>BMS5</x:v>
      </x:c>
      <x:c r="D477" s="2" t="str">
        <x:v>LAMITEK USA, INC.</x:v>
      </x:c>
      <x:c r="E477" s="7" t="n">
        <x:v>1600</x:v>
      </x:c>
      <x:c r="F477" s="7" t="n">
        <x:v>191.67</x:v>
      </x:c>
      <x:c r="G477" s="7" t="n">
        <x:v>5000</x:v>
      </x:c>
      <x:c r="H477" s="8" t="n">
        <x:v>1.04</x:v>
      </x:c>
      <x:c r="I477" s="8" t="n">
        <x:v>0.69</x:v>
      </x:c>
      <x:c r="J477" s="2" t="n">
        <x:v>100</x:v>
      </x:c>
      <x:c r="K477" s="9" t="n">
        <x:v>16.64</x:v>
      </x:c>
      <x:c r="L477" s="8" t="n">
        <x:v>0.62</x:v>
      </x:c>
      <x:c r="M477" s="8" t="n">
        <x:v>0.6944</x:v>
      </x:c>
      <x:c r="N477" s="8"/>
      <x:c r="O477" s="2" t="n">
        <x:v>1</x:v>
      </x:c>
      <x:c r="P477" s="10" t="n">
        <x:v>45902</x:v>
      </x:c>
      <x:c r="Q477" s="10" t="n">
        <x:v>46148</x:v>
      </x:c>
      <x:c r="R477" s="2" t="str">
        <x:v>Same-product valuation: per 100</x:v>
      </x:c>
      <x:c r="S477" s="2" t="str">
        <x:v>Chris Lamitek Pouches priced product</x:v>
      </x:c>
      <x:c r="T477" s="15" t="n">
        <x:f>H477/J477</x:f>
        <x:v>0.0104</x:v>
      </x:c>
      <x:c r="U477" s="15" t="n">
        <x:f>IF(A477="WIRE",T477,IF(O477=1,I477*(1+IF(A477="POUC",Summary!$E$7,Summary!$K$7))/J477,"n.a."))</x:f>
        <x:v>0.011385</x:v>
      </x:c>
      <x:c r="V477" s="12" t="n">
        <x:f>SUM('PO detail'!$T$1726:$T$1726)</x:f>
        <x:v>0</x:v>
      </x:c>
      <x:c r="W477" s="12" t="n">
        <x:f>SUMIFS('PO detail'!$T$1726:$T$1726,'PO detail'!$Q$1726:$Q$1726,"Baseline PO cost")</x:f>
        <x:v>0</x:v>
      </x:c>
      <x:c r="X477" s="12" t="n">
        <x:f>SUMIFS('PO detail'!$T$1726:$T$1726,'PO detail'!$Q$1726:$Q$1726,"Higher PO cost")</x:f>
        <x:v>0</x:v>
      </x:c>
      <x:c r="Y477" s="12" t="n">
        <x:f>E477-W477-X477</x:f>
        <x:v>1600</x:v>
      </x:c>
      <x:c r="Z477" s="16" t="n">
        <x:f>E477*T477</x:f>
        <x:v>16.64</x:v>
      </x:c>
      <x:c r="AA477" s="16" t="n">
        <x:f>W477*T477</x:f>
        <x:v>0</x:v>
      </x:c>
      <x:c r="AB477" s="16" t="n">
        <x:f>X477*T477</x:f>
        <x:v>0</x:v>
      </x:c>
      <x:c r="AC477" s="16" t="n">
        <x:f>Y477*T477</x:f>
        <x:v>16.64</x:v>
      </x:c>
      <x:c r="AD477" s="16" t="n">
        <x:f>K477-Z477</x:f>
        <x:v>0</x:v>
      </x:c>
      <x:c r="AE477" s="16" t="n">
        <x:f>IF(ISNUMBER(U477),E477*(U477-T477),"n.a.")</x:f>
        <x:v>1.5759999999999996</x:v>
      </x:c>
      <x:c r="AF477" s="12" t="n">
        <x:f>G477-SUM('PO detail'!$U$1726:$U$1726)</x:f>
        <x:v>0</x:v>
      </x:c>
      <x:c r="AG477" s="16" t="n">
        <x:f>IF(ISNUMBER(U477),0,Z477)</x:f>
        <x:v>0</x:v>
      </x:c>
      <x:c r="AH477" s="17" t="str">
        <x:f>IF(AND(A477="WIRE",ISNUMBER(N477)),H477-N477,"n.a.")</x:f>
        <x:v>n.a.</x:v>
      </x:c>
    </x:row>
    <x:row r="478" ht="22" customHeight="1">
      <x:c r="A478" s="2" t="str">
        <x:v>WIRE</x:v>
      </x:c>
      <x:c r="B478" s="2" t="str">
        <x:v>30</x:v>
      </x:c>
      <x:c r="C478" s="2" t="str">
        <x:v>DL916SIL</x:v>
      </x:c>
      <x:c r="D478" s="2" t="str">
        <x:v>Botac Industrial Limited</x:v>
      </x:c>
      <x:c r="E478" s="7" t="n">
        <x:v>0</x:v>
      </x:c>
      <x:c r="F478" s="7" t="n">
        <x:v>191.67</x:v>
      </x:c>
      <x:c r="G478" s="7" t="n">
        <x:v>1000</x:v>
      </x:c>
      <x:c r="H478" s="8" t="n">
        <x:v>10.41</x:v>
      </x:c>
      <x:c r="I478" s="8" t="n">
        <x:v>0</x:v>
      </x:c>
      <x:c r="J478" s="2" t="n">
        <x:v>100</x:v>
      </x:c>
      <x:c r="K478" s="9" t="n">
        <x:v>0</x:v>
      </x:c>
      <x:c r="L478" s="8" t="n">
        <x:v>5.98</x:v>
      </x:c>
      <x:c r="M478" s="8"/>
      <x:c r="N478" s="8" t="n">
        <x:v>10.41</x:v>
      </x:c>
      <x:c r="O478" s="2" t="n">
        <x:v>1</x:v>
      </x:c>
      <x:c r="P478" s="10" t="n">
        <x:v>46237</x:v>
      </x:c>
      <x:c r="Q478" s="10" t="n">
        <x:v>44774</x:v>
      </x:c>
      <x:c r="R478" s="2" t="str">
        <x:v>Same-product valuation: per 100</x:v>
      </x:c>
      <x:c r="S478" s="2" t="str">
        <x:v>Hold current standard; Chris blended standards already applied</x:v>
      </x:c>
      <x:c r="T478" s="15" t="n">
        <x:f>H478/J478</x:f>
        <x:v>0.1041</x:v>
      </x:c>
      <x:c r="U478" s="15" t="n">
        <x:f>IF(A478="WIRE",T478,IF(O478=1,I478*(1+IF(A478="POUC",Summary!$E$7,Summary!$K$7))/J478,"n.a."))</x:f>
        <x:v>0.1041</x:v>
      </x:c>
      <x:c r="V478" s="12" t="n">
        <x:f>0</x:f>
        <x:v>0</x:v>
      </x:c>
      <x:c r="W478" s="12" t="n">
        <x:f>0</x:f>
        <x:v>0</x:v>
      </x:c>
      <x:c r="X478" s="12" t="n">
        <x:f>0</x:f>
        <x:v>0</x:v>
      </x:c>
      <x:c r="Y478" s="12" t="n">
        <x:f>E478-W478-X478</x:f>
        <x:v>0</x:v>
      </x:c>
      <x:c r="Z478" s="16" t="n">
        <x:f>E478*T478</x:f>
        <x:v>0</x:v>
      </x:c>
      <x:c r="AA478" s="16" t="n">
        <x:f>W478*T478</x:f>
        <x:v>0</x:v>
      </x:c>
      <x:c r="AB478" s="16" t="n">
        <x:f>X478*T478</x:f>
        <x:v>0</x:v>
      </x:c>
      <x:c r="AC478" s="16" t="n">
        <x:f>Y478*T478</x:f>
        <x:v>0</x:v>
      </x:c>
      <x:c r="AD478" s="16" t="n">
        <x:f>K478-Z478</x:f>
        <x:v>0</x:v>
      </x:c>
      <x:c r="AE478" s="16" t="n">
        <x:f>IF(ISNUMBER(U478),E478*(U478-T478),"n.a.")</x:f>
        <x:v>0</x:v>
      </x:c>
      <x:c r="AF478" s="12" t="n">
        <x:f>G478-0</x:f>
        <x:v>1000</x:v>
      </x:c>
      <x:c r="AG478" s="16" t="n">
        <x:f>IF(ISNUMBER(U478),0,Z478)</x:f>
        <x:v>0</x:v>
      </x:c>
      <x:c r="AH478" s="17" t="n">
        <x:f>IF(AND(A478="WIRE",ISNUMBER(N478)),H478-N478,"n.a.")</x:f>
        <x:v>0</x:v>
      </x:c>
    </x:row>
    <x:row r="479" ht="22" customHeight="1">
      <x:c r="A479" s="2" t="str">
        <x:v>COIL</x:v>
      </x:c>
      <x:c r="B479" s="2" t="str">
        <x:v>30</x:v>
      </x:c>
      <x:c r="C479" s="2" t="str">
        <x:v>50BLK12-4</x:v>
      </x:c>
      <x:c r="D479" s="2" t="str">
        <x:v>**PAY ACH** PVC SPIRAL SUPPLY</x:v>
      </x:c>
      <x:c r="E479" s="7" t="n">
        <x:v>900</x:v>
      </x:c>
      <x:c r="F479" s="7" t="n">
        <x:v>187.5</x:v>
      </x:c>
      <x:c r="G479" s="7" t="n">
        <x:v>0</x:v>
      </x:c>
      <x:c r="H479" s="8" t="n">
        <x:v>36.99</x:v>
      </x:c>
      <x:c r="I479" s="8" t="n">
        <x:v>32.79</x:v>
      </x:c>
      <x:c r="J479" s="2" t="n">
        <x:v>100</x:v>
      </x:c>
      <x:c r="K479" s="9" t="n">
        <x:v>332.91</x:v>
      </x:c>
      <x:c r="L479" s="8" t="n">
        <x:v>32.79</x:v>
      </x:c>
      <x:c r="M479" s="8"/>
      <x:c r="N479" s="8"/>
      <x:c r="O479" s="2" t="n">
        <x:v>1</x:v>
      </x:c>
      <x:c r="P479" s="10" t="n">
        <x:v>46143</x:v>
      </x:c>
      <x:c r="Q479" s="10" t="n">
        <x:v>45810</x:v>
      </x:c>
      <x:c r="R479" s="2" t="str">
        <x:v>Same-product valuation: per 100</x:v>
      </x:c>
      <x:c r="S479" s="2" t="str">
        <x:v>Chris PVC Coil priced product</x:v>
      </x:c>
      <x:c r="T479" s="15" t="n">
        <x:f>H479/J479</x:f>
        <x:v>0.3699</x:v>
      </x:c>
      <x:c r="U479" s="15" t="n">
        <x:f>IF(A479="WIRE",T479,IF(O479=1,I479*(1+IF(A479="POUC",Summary!$E$7,Summary!$K$7))/J479,"n.a."))</x:f>
        <x:v>0.36232949999999997</x:v>
      </x:c>
      <x:c r="V479" s="12" t="n">
        <x:f>SUM('PO detail'!$T$919:$T$922)</x:f>
        <x:v>900</x:v>
      </x:c>
      <x:c r="W479" s="12" t="n">
        <x:f>SUMIFS('PO detail'!$T$919:$T$922,'PO detail'!$Q$919:$Q$922,"Baseline PO cost")</x:f>
        <x:v>900</x:v>
      </x:c>
      <x:c r="X479" s="12" t="n">
        <x:f>SUMIFS('PO detail'!$T$919:$T$922,'PO detail'!$Q$919:$Q$922,"Higher PO cost")</x:f>
        <x:v>0</x:v>
      </x:c>
      <x:c r="Y479" s="12" t="n">
        <x:f>E479-W479-X479</x:f>
        <x:v>0</x:v>
      </x:c>
      <x:c r="Z479" s="16" t="n">
        <x:f>E479*T479</x:f>
        <x:v>332.91</x:v>
      </x:c>
      <x:c r="AA479" s="16" t="n">
        <x:f>W479*T479</x:f>
        <x:v>332.91</x:v>
      </x:c>
      <x:c r="AB479" s="16" t="n">
        <x:f>X479*T479</x:f>
        <x:v>0</x:v>
      </x:c>
      <x:c r="AC479" s="16" t="n">
        <x:f>Y479*T479</x:f>
        <x:v>0</x:v>
      </x:c>
      <x:c r="AD479" s="16" t="n">
        <x:f>K479-Z479</x:f>
        <x:v>0</x:v>
      </x:c>
      <x:c r="AE479" s="16" t="n">
        <x:f>IF(ISNUMBER(U479),E479*(U479-T479),"n.a.")</x:f>
        <x:v>-6.8134500000000315</x:v>
      </x:c>
      <x:c r="AF479" s="12" t="n">
        <x:f>G479-SUM('PO detail'!$U$919:$U$922)</x:f>
        <x:v>0</x:v>
      </x:c>
      <x:c r="AG479" s="16" t="n">
        <x:f>IF(ISNUMBER(U479),0,Z479)</x:f>
        <x:v>0</x:v>
      </x:c>
      <x:c r="AH479" s="17" t="str">
        <x:f>IF(AND(A479="WIRE",ISNUMBER(N479)),H479-N479,"n.a.")</x:f>
        <x:v>n.a.</x:v>
      </x:c>
    </x:row>
    <x:row r="480" ht="22" customHeight="1">
      <x:c r="A480" s="2" t="str">
        <x:v>COIL</x:v>
      </x:c>
      <x:c r="B480" s="2" t="str">
        <x:v>10</x:v>
      </x:c>
      <x:c r="C480" s="2" t="str">
        <x:v>14BLU12-4</x:v>
      </x:c>
      <x:c r="D480" s="2" t="str">
        <x:v>**PAY ACH** PVC SPIRAL SUPPLY</x:v>
      </x:c>
      <x:c r="E480" s="7" t="n">
        <x:v>2000</x:v>
      </x:c>
      <x:c r="F480" s="7" t="n">
        <x:v>183.33</x:v>
      </x:c>
      <x:c r="G480" s="7" t="n">
        <x:v>0</x:v>
      </x:c>
      <x:c r="H480" s="8" t="n">
        <x:v>9.18</x:v>
      </x:c>
      <x:c r="I480" s="8" t="n">
        <x:v>8.14</x:v>
      </x:c>
      <x:c r="J480" s="2" t="n">
        <x:v>100</x:v>
      </x:c>
      <x:c r="K480" s="9" t="n">
        <x:v>183.6</x:v>
      </x:c>
      <x:c r="L480" s="8" t="n">
        <x:v>8.14</x:v>
      </x:c>
      <x:c r="M480" s="8"/>
      <x:c r="N480" s="8"/>
      <x:c r="O480" s="2" t="n">
        <x:v>1</x:v>
      </x:c>
      <x:c r="P480" s="10" t="n">
        <x:v>46143</x:v>
      </x:c>
      <x:c r="Q480" s="10" t="n">
        <x:v>45968</x:v>
      </x:c>
      <x:c r="R480" s="2" t="str">
        <x:v>Same-product valuation: per 100</x:v>
      </x:c>
      <x:c r="S480" s="2" t="str">
        <x:v>Chris PVC Coil priced product</x:v>
      </x:c>
      <x:c r="T480" s="15" t="n">
        <x:f>H480/J480</x:f>
        <x:v>0.09179999999999999</x:v>
      </x:c>
      <x:c r="U480" s="15" t="n">
        <x:f>IF(A480="WIRE",T480,IF(O480=1,I480*(1+IF(A480="POUC",Summary!$E$7,Summary!$K$7))/J480,"n.a."))</x:f>
        <x:v>0.089947</x:v>
      </x:c>
      <x:c r="V480" s="12" t="n">
        <x:f>SUM('PO detail'!$T$179:$T$179)</x:f>
        <x:v>2000</x:v>
      </x:c>
      <x:c r="W480" s="12" t="n">
        <x:f>SUMIFS('PO detail'!$T$179:$T$179,'PO detail'!$Q$179:$Q$179,"Baseline PO cost")</x:f>
        <x:v>2000</x:v>
      </x:c>
      <x:c r="X480" s="12" t="n">
        <x:f>SUMIFS('PO detail'!$T$179:$T$179,'PO detail'!$Q$179:$Q$179,"Higher PO cost")</x:f>
        <x:v>0</x:v>
      </x:c>
      <x:c r="Y480" s="12" t="n">
        <x:f>E480-W480-X480</x:f>
        <x:v>0</x:v>
      </x:c>
      <x:c r="Z480" s="16" t="n">
        <x:f>E480*T480</x:f>
        <x:v>183.6</x:v>
      </x:c>
      <x:c r="AA480" s="16" t="n">
        <x:f>W480*T480</x:f>
        <x:v>183.6</x:v>
      </x:c>
      <x:c r="AB480" s="16" t="n">
        <x:f>X480*T480</x:f>
        <x:v>0</x:v>
      </x:c>
      <x:c r="AC480" s="16" t="n">
        <x:f>Y480*T480</x:f>
        <x:v>0</x:v>
      </x:c>
      <x:c r="AD480" s="16" t="n">
        <x:f>K480-Z480</x:f>
        <x:v>0</x:v>
      </x:c>
      <x:c r="AE480" s="16" t="n">
        <x:f>IF(ISNUMBER(U480),E480*(U480-T480),"n.a.")</x:f>
        <x:v>-3.705999999999987</x:v>
      </x:c>
      <x:c r="AF480" s="12" t="n">
        <x:f>G480-SUM('PO detail'!$U$179:$U$179)</x:f>
        <x:v>0</x:v>
      </x:c>
      <x:c r="AG480" s="16" t="n">
        <x:f>IF(ISNUMBER(U480),0,Z480)</x:f>
        <x:v>0</x:v>
      </x:c>
      <x:c r="AH480" s="17" t="str">
        <x:f>IF(AND(A480="WIRE",ISNUMBER(N480)),H480-N480,"n.a.")</x:f>
        <x:v>n.a.</x:v>
      </x:c>
    </x:row>
    <x:row r="481" ht="22" customHeight="1">
      <x:c r="A481" s="2" t="str">
        <x:v>COIL</x:v>
      </x:c>
      <x:c r="B481" s="2" t="str">
        <x:v>10</x:v>
      </x:c>
      <x:c r="C481" s="2" t="str">
        <x:v>16RED12-4</x:v>
      </x:c>
      <x:c r="D481" s="2" t="str">
        <x:v>**PAY ACH** PVC SPIRAL SUPPLY</x:v>
      </x:c>
      <x:c r="E481" s="7" t="n">
        <x:v>1300</x:v>
      </x:c>
      <x:c r="F481" s="7" t="n">
        <x:v>183.33</x:v>
      </x:c>
      <x:c r="G481" s="7" t="n">
        <x:v>0</x:v>
      </x:c>
      <x:c r="H481" s="8" t="n">
        <x:v>11.23</x:v>
      </x:c>
      <x:c r="I481" s="8" t="n">
        <x:v>9.95</x:v>
      </x:c>
      <x:c r="J481" s="2" t="n">
        <x:v>100</x:v>
      </x:c>
      <x:c r="K481" s="9" t="n">
        <x:v>145.99</x:v>
      </x:c>
      <x:c r="L481" s="8" t="n">
        <x:v>9.95</x:v>
      </x:c>
      <x:c r="M481" s="8"/>
      <x:c r="N481" s="8"/>
      <x:c r="O481" s="2" t="n">
        <x:v>1</x:v>
      </x:c>
      <x:c r="P481" s="10" t="n">
        <x:v>46143</x:v>
      </x:c>
      <x:c r="Q481" s="10" t="n">
        <x:v>45968</x:v>
      </x:c>
      <x:c r="R481" s="2" t="str">
        <x:v>Same-product valuation: per 100</x:v>
      </x:c>
      <x:c r="S481" s="2" t="str">
        <x:v>Chris PVC Coil priced product</x:v>
      </x:c>
      <x:c r="T481" s="15" t="n">
        <x:f>H481/J481</x:f>
        <x:v>0.11230000000000001</x:v>
      </x:c>
      <x:c r="U481" s="15" t="n">
        <x:f>IF(A481="WIRE",T481,IF(O481=1,I481*(1+IF(A481="POUC",Summary!$E$7,Summary!$K$7))/J481,"n.a."))</x:f>
        <x:v>0.1099475</x:v>
      </x:c>
      <x:c r="V481" s="12" t="n">
        <x:f>SUM('PO detail'!$T$225:$T$225)</x:f>
        <x:v>1300</x:v>
      </x:c>
      <x:c r="W481" s="12" t="n">
        <x:f>SUMIFS('PO detail'!$T$225:$T$225,'PO detail'!$Q$225:$Q$225,"Baseline PO cost")</x:f>
        <x:v>1300</x:v>
      </x:c>
      <x:c r="X481" s="12" t="n">
        <x:f>SUMIFS('PO detail'!$T$225:$T$225,'PO detail'!$Q$225:$Q$225,"Higher PO cost")</x:f>
        <x:v>0</x:v>
      </x:c>
      <x:c r="Y481" s="12" t="n">
        <x:f>E481-W481-X481</x:f>
        <x:v>0</x:v>
      </x:c>
      <x:c r="Z481" s="16" t="n">
        <x:f>E481*T481</x:f>
        <x:v>145.99</x:v>
      </x:c>
      <x:c r="AA481" s="16" t="n">
        <x:f>W481*T481</x:f>
        <x:v>145.99</x:v>
      </x:c>
      <x:c r="AB481" s="16" t="n">
        <x:f>X481*T481</x:f>
        <x:v>0</x:v>
      </x:c>
      <x:c r="AC481" s="16" t="n">
        <x:f>Y481*T481</x:f>
        <x:v>0</x:v>
      </x:c>
      <x:c r="AD481" s="16" t="n">
        <x:f>K481-Z481</x:f>
        <x:v>0</x:v>
      </x:c>
      <x:c r="AE481" s="16" t="n">
        <x:f>IF(ISNUMBER(U481),E481*(U481-T481),"n.a.")</x:f>
        <x:v>-3.0582500000000095</x:v>
      </x:c>
      <x:c r="AF481" s="12" t="n">
        <x:f>G481-SUM('PO detail'!$U$225:$U$225)</x:f>
        <x:v>0</x:v>
      </x:c>
      <x:c r="AG481" s="16" t="n">
        <x:f>IF(ISNUMBER(U481),0,Z481)</x:f>
        <x:v>0</x:v>
      </x:c>
      <x:c r="AH481" s="17" t="str">
        <x:f>IF(AND(A481="WIRE",ISNUMBER(N481)),H481-N481,"n.a.")</x:f>
        <x:v>n.a.</x:v>
      </x:c>
    </x:row>
    <x:row r="482" ht="22" customHeight="1">
      <x:c r="A482" s="2" t="str">
        <x:v>COIL</x:v>
      </x:c>
      <x:c r="B482" s="2" t="str">
        <x:v>60</x:v>
      </x:c>
      <x:c r="C482" s="2" t="str">
        <x:v>11CLR12-4</x:v>
      </x:c>
      <x:c r="D482" s="2" t="str">
        <x:v>**PAY ACH** PVC SPIRAL SUPPLY</x:v>
      </x:c>
      <x:c r="E482" s="7" t="n">
        <x:v>2300</x:v>
      </x:c>
      <x:c r="F482" s="7" t="n">
        <x:v>183.33</x:v>
      </x:c>
      <x:c r="G482" s="7" t="n">
        <x:v>0</x:v>
      </x:c>
      <x:c r="H482" s="8" t="n">
        <x:v>6.82</x:v>
      </x:c>
      <x:c r="I482" s="8" t="n">
        <x:v>6.05</x:v>
      </x:c>
      <x:c r="J482" s="2" t="n">
        <x:v>100</x:v>
      </x:c>
      <x:c r="K482" s="9" t="n">
        <x:v>156.86</x:v>
      </x:c>
      <x:c r="L482" s="8" t="n">
        <x:v>6.05</x:v>
      </x:c>
      <x:c r="M482" s="8"/>
      <x:c r="N482" s="8"/>
      <x:c r="O482" s="2" t="n">
        <x:v>1</x:v>
      </x:c>
      <x:c r="P482" s="10" t="n">
        <x:v>46143</x:v>
      </x:c>
      <x:c r="Q482" s="10" t="n">
        <x:v>45810</x:v>
      </x:c>
      <x:c r="R482" s="2" t="str">
        <x:v>Same-product valuation: per 100</x:v>
      </x:c>
      <x:c r="S482" s="2" t="str">
        <x:v>Chris PVC Coil priced product</x:v>
      </x:c>
      <x:c r="T482" s="15" t="n">
        <x:f>H482/J482</x:f>
        <x:v>0.0682</x:v>
      </x:c>
      <x:c r="U482" s="15" t="n">
        <x:f>IF(A482="WIRE",T482,IF(O482=1,I482*(1+IF(A482="POUC",Summary!$E$7,Summary!$K$7))/J482,"n.a."))</x:f>
        <x:v>0.0668525</x:v>
      </x:c>
      <x:c r="V482" s="12" t="n">
        <x:f>SUM('PO detail'!$T$1051:$T$1051)</x:f>
        <x:v>2100</x:v>
      </x:c>
      <x:c r="W482" s="12" t="n">
        <x:f>SUMIFS('PO detail'!$T$1051:$T$1051,'PO detail'!$Q$1051:$Q$1051,"Baseline PO cost")</x:f>
        <x:v>2100</x:v>
      </x:c>
      <x:c r="X482" s="12" t="n">
        <x:f>SUMIFS('PO detail'!$T$1051:$T$1051,'PO detail'!$Q$1051:$Q$1051,"Higher PO cost")</x:f>
        <x:v>0</x:v>
      </x:c>
      <x:c r="Y482" s="12" t="n">
        <x:f>E482-W482-X482</x:f>
        <x:v>200</x:v>
      </x:c>
      <x:c r="Z482" s="16" t="n">
        <x:f>E482*T482</x:f>
        <x:v>156.85999999999999</x:v>
      </x:c>
      <x:c r="AA482" s="16" t="n">
        <x:f>W482*T482</x:f>
        <x:v>143.22</x:v>
      </x:c>
      <x:c r="AB482" s="16" t="n">
        <x:f>X482*T482</x:f>
        <x:v>0</x:v>
      </x:c>
      <x:c r="AC482" s="16" t="n">
        <x:f>Y482*T482</x:f>
        <x:v>13.639999999999999</x:v>
      </x:c>
      <x:c r="AD482" s="16" t="n">
        <x:f>K482-Z482</x:f>
        <x:v>2.842170943040401e-14</x:v>
      </x:c>
      <x:c r="AE482" s="16" t="n">
        <x:f>IF(ISNUMBER(U482),E482*(U482-T482),"n.a.")</x:f>
        <x:v>-3.099250000000003</x:v>
      </x:c>
      <x:c r="AF482" s="12" t="n">
        <x:f>G482-SUM('PO detail'!$U$1051:$U$1051)</x:f>
        <x:v>0</x:v>
      </x:c>
      <x:c r="AG482" s="16" t="n">
        <x:f>IF(ISNUMBER(U482),0,Z482)</x:f>
        <x:v>0</x:v>
      </x:c>
      <x:c r="AH482" s="17" t="str">
        <x:f>IF(AND(A482="WIRE",ISNUMBER(N482)),H482-N482,"n.a.")</x:f>
        <x:v>n.a.</x:v>
      </x:c>
    </x:row>
    <x:row r="483" ht="22" customHeight="1">
      <x:c r="A483" s="2" t="str">
        <x:v>POUC</x:v>
      </x:c>
      <x:c r="B483" s="2" t="str">
        <x:v>30</x:v>
      </x:c>
      <x:c r="C483" s="2" t="str">
        <x:v>MEM10</x:v>
      </x:c>
      <x:c r="D483" s="2" t="str">
        <x:v>LAMITEK USA, INC.</x:v>
      </x:c>
      <x:c r="E483" s="7" t="n">
        <x:v>0</x:v>
      </x:c>
      <x:c r="F483" s="7" t="n">
        <x:v>183.33</x:v>
      </x:c>
      <x:c r="G483" s="7" t="n">
        <x:v>4000</x:v>
      </x:c>
      <x:c r="H483" s="8" t="n">
        <x:v>2.2</x:v>
      </x:c>
      <x:c r="I483" s="8" t="n">
        <x:v>1.46</x:v>
      </x:c>
      <x:c r="J483" s="2" t="n">
        <x:v>100</x:v>
      </x:c>
      <x:c r="K483" s="9" t="n">
        <x:v>0</x:v>
      </x:c>
      <x:c r="L483" s="8" t="n">
        <x:v>1.3</x:v>
      </x:c>
      <x:c r="M483" s="8" t="n">
        <x:v>1.4560000000000002</x:v>
      </x:c>
      <x:c r="N483" s="8"/>
      <x:c r="O483" s="2" t="n">
        <x:v>1</x:v>
      </x:c>
      <x:c r="P483" s="10" t="n">
        <x:v>45902</x:v>
      </x:c>
      <x:c r="Q483" s="10" t="n">
        <x:v>46148</x:v>
      </x:c>
      <x:c r="R483" s="2" t="str">
        <x:v>Same-product valuation: per 100</x:v>
      </x:c>
      <x:c r="S483" s="2" t="str">
        <x:v>Chris Lamitek Pouches priced product</x:v>
      </x:c>
      <x:c r="T483" s="15" t="n">
        <x:f>H483/J483</x:f>
        <x:v>0.022000000000000002</x:v>
      </x:c>
      <x:c r="U483" s="15" t="n">
        <x:f>IF(A483="WIRE",T483,IF(O483=1,I483*(1+IF(A483="POUC",Summary!$E$7,Summary!$K$7))/J483,"n.a."))</x:f>
        <x:v>0.024089999999999997</x:v>
      </x:c>
      <x:c r="V483" s="12" t="n">
        <x:f>SUM('PO detail'!$T$1679:$T$1679)</x:f>
        <x:v>0</x:v>
      </x:c>
      <x:c r="W483" s="12" t="n">
        <x:f>SUMIFS('PO detail'!$T$1679:$T$1679,'PO detail'!$Q$1679:$Q$1679,"Baseline PO cost")</x:f>
        <x:v>0</x:v>
      </x:c>
      <x:c r="X483" s="12" t="n">
        <x:f>SUMIFS('PO detail'!$T$1679:$T$1679,'PO detail'!$Q$1679:$Q$1679,"Higher PO cost")</x:f>
        <x:v>0</x:v>
      </x:c>
      <x:c r="Y483" s="12" t="n">
        <x:f>E483-W483-X483</x:f>
        <x:v>0</x:v>
      </x:c>
      <x:c r="Z483" s="16" t="n">
        <x:f>E483*T483</x:f>
        <x:v>0</x:v>
      </x:c>
      <x:c r="AA483" s="16" t="n">
        <x:f>W483*T483</x:f>
        <x:v>0</x:v>
      </x:c>
      <x:c r="AB483" s="16" t="n">
        <x:f>X483*T483</x:f>
        <x:v>0</x:v>
      </x:c>
      <x:c r="AC483" s="16" t="n">
        <x:f>Y483*T483</x:f>
        <x:v>0</x:v>
      </x:c>
      <x:c r="AD483" s="16" t="n">
        <x:f>K483-Z483</x:f>
        <x:v>0</x:v>
      </x:c>
      <x:c r="AE483" s="16" t="n">
        <x:f>IF(ISNUMBER(U483),E483*(U483-T483),"n.a.")</x:f>
        <x:v>0</x:v>
      </x:c>
      <x:c r="AF483" s="12" t="n">
        <x:f>G483-SUM('PO detail'!$U$1679:$U$1679)</x:f>
        <x:v>0</x:v>
      </x:c>
      <x:c r="AG483" s="16" t="n">
        <x:f>IF(ISNUMBER(U483),0,Z483)</x:f>
        <x:v>0</x:v>
      </x:c>
      <x:c r="AH483" s="17" t="str">
        <x:f>IF(AND(A483="WIRE",ISNUMBER(N483)),H483-N483,"n.a.")</x:f>
        <x:v>n.a.</x:v>
      </x:c>
    </x:row>
    <x:row r="484" ht="22" customHeight="1">
      <x:c r="A484" s="2" t="str">
        <x:v>WIRE</x:v>
      </x:c>
      <x:c r="B484" s="2" t="str">
        <x:v>10</x:v>
      </x:c>
      <x:c r="C484" s="2" t="str">
        <x:v>DL916GRAY</x:v>
      </x:c>
      <x:c r="D484" s="2" t="str">
        <x:v>Botac Industrial Limited</x:v>
      </x:c>
      <x:c r="E484" s="7" t="n">
        <x:v>4100</x:v>
      </x:c>
      <x:c r="F484" s="7" t="n">
        <x:v>183.33</x:v>
      </x:c>
      <x:c r="G484" s="7" t="n">
        <x:v>3000</x:v>
      </x:c>
      <x:c r="H484" s="8" t="n">
        <x:v>10.41</x:v>
      </x:c>
      <x:c r="I484" s="8" t="n">
        <x:v>5.98</x:v>
      </x:c>
      <x:c r="J484" s="2" t="n">
        <x:v>100</x:v>
      </x:c>
      <x:c r="K484" s="9" t="n">
        <x:v>426.81</x:v>
      </x:c>
      <x:c r="L484" s="8" t="n">
        <x:v>5.98</x:v>
      </x:c>
      <x:c r="M484" s="8"/>
      <x:c r="N484" s="8" t="n">
        <x:v>10.41</x:v>
      </x:c>
      <x:c r="O484" s="2" t="n">
        <x:v>1</x:v>
      </x:c>
      <x:c r="P484" s="10" t="n">
        <x:v>46237</x:v>
      </x:c>
      <x:c r="Q484" s="10" t="n">
        <x:v>45881</x:v>
      </x:c>
      <x:c r="R484" s="2" t="str">
        <x:v>Same-product valuation: per 100</x:v>
      </x:c>
      <x:c r="S484" s="2" t="str">
        <x:v>Hold current standard; Chris blended standards already applied</x:v>
      </x:c>
      <x:c r="T484" s="15" t="n">
        <x:f>H484/J484</x:f>
        <x:v>0.1041</x:v>
      </x:c>
      <x:c r="U484" s="15" t="n">
        <x:f>IF(A484="WIRE",T484,IF(O484=1,I484*(1+IF(A484="POUC",Summary!$E$7,Summary!$K$7))/J484,"n.a."))</x:f>
        <x:v>0.1041</x:v>
      </x:c>
      <x:c r="V484" s="12" t="n">
        <x:f>SUM('PO detail'!$T$2033:$T$2034)</x:f>
        <x:v>4000</x:v>
      </x:c>
      <x:c r="W484" s="12" t="n">
        <x:f>SUMIFS('PO detail'!$T$2033:$T$2034,'PO detail'!$Q$2033:$Q$2034,"Baseline PO cost")</x:f>
        <x:v>4000</x:v>
      </x:c>
      <x:c r="X484" s="12" t="n">
        <x:f>SUMIFS('PO detail'!$T$2033:$T$2034,'PO detail'!$Q$2033:$Q$2034,"Higher PO cost")</x:f>
        <x:v>0</x:v>
      </x:c>
      <x:c r="Y484" s="12" t="n">
        <x:f>E484-W484-X484</x:f>
        <x:v>100</x:v>
      </x:c>
      <x:c r="Z484" s="16" t="n">
        <x:f>E484*T484</x:f>
        <x:v>426.81</x:v>
      </x:c>
      <x:c r="AA484" s="16" t="n">
        <x:f>W484*T484</x:f>
        <x:v>416.4</x:v>
      </x:c>
      <x:c r="AB484" s="16" t="n">
        <x:f>X484*T484</x:f>
        <x:v>0</x:v>
      </x:c>
      <x:c r="AC484" s="16" t="n">
        <x:f>Y484*T484</x:f>
        <x:v>10.41</x:v>
      </x:c>
      <x:c r="AD484" s="16" t="n">
        <x:f>K484-Z484</x:f>
        <x:v>0</x:v>
      </x:c>
      <x:c r="AE484" s="16" t="n">
        <x:f>IF(ISNUMBER(U484),E484*(U484-T484),"n.a.")</x:f>
        <x:v>0</x:v>
      </x:c>
      <x:c r="AF484" s="12" t="n">
        <x:f>G484-SUM('PO detail'!$U$2033:$U$2034)</x:f>
        <x:v>0</x:v>
      </x:c>
      <x:c r="AG484" s="16" t="n">
        <x:f>IF(ISNUMBER(U484),0,Z484)</x:f>
        <x:v>0</x:v>
      </x:c>
      <x:c r="AH484" s="17" t="n">
        <x:f>IF(AND(A484="WIRE",ISNUMBER(N484)),H484-N484,"n.a.")</x:f>
        <x:v>0</x:v>
      </x:c>
    </x:row>
    <x:row r="485" ht="22" customHeight="1">
      <x:c r="A485" s="2" t="str">
        <x:v>WIRE</x:v>
      </x:c>
      <x:c r="B485" s="2" t="str">
        <x:v>30</x:v>
      </x:c>
      <x:c r="C485" s="2" t="str">
        <x:v>DL012GOLD</x:v>
      </x:c>
      <x:c r="D485" s="2" t="str">
        <x:v>Botac Industrial Limited</x:v>
      </x:c>
      <x:c r="E485" s="7" t="n">
        <x:v>0</x:v>
      </x:c>
      <x:c r="F485" s="7" t="n">
        <x:v>183.33</x:v>
      </x:c>
      <x:c r="G485" s="7" t="n">
        <x:v>2000</x:v>
      </x:c>
      <x:c r="H485" s="8" t="n">
        <x:v>8.26</x:v>
      </x:c>
      <x:c r="I485" s="8" t="n">
        <x:v>4.88</x:v>
      </x:c>
      <x:c r="J485" s="2" t="n">
        <x:v>100</x:v>
      </x:c>
      <x:c r="K485" s="9" t="n">
        <x:v>0</x:v>
      </x:c>
      <x:c r="L485" s="8" t="n">
        <x:v>4.88</x:v>
      </x:c>
      <x:c r="M485" s="8"/>
      <x:c r="N485" s="8" t="n">
        <x:v>8.26</x:v>
      </x:c>
      <x:c r="O485" s="2" t="n">
        <x:v>1</x:v>
      </x:c>
      <x:c r="P485" s="10" t="n">
        <x:v>46237</x:v>
      </x:c>
      <x:c r="Q485" s="10" t="n">
        <x:v>45881</x:v>
      </x:c>
      <x:c r="R485" s="2" t="str">
        <x:v>Same-product valuation: per 100</x:v>
      </x:c>
      <x:c r="S485" s="2" t="str">
        <x:v>Hold current standard; Chris blended standards already applied</x:v>
      </x:c>
      <x:c r="T485" s="15" t="n">
        <x:f>H485/J485</x:f>
        <x:v>0.08259999999999999</x:v>
      </x:c>
      <x:c r="U485" s="15" t="n">
        <x:f>IF(A485="WIRE",T485,IF(O485=1,I485*(1+IF(A485="POUC",Summary!$E$7,Summary!$K$7))/J485,"n.a."))</x:f>
        <x:v>0.08259999999999999</x:v>
      </x:c>
      <x:c r="V485" s="12" t="n">
        <x:f>0</x:f>
        <x:v>0</x:v>
      </x:c>
      <x:c r="W485" s="12" t="n">
        <x:f>0</x:f>
        <x:v>0</x:v>
      </x:c>
      <x:c r="X485" s="12" t="n">
        <x:f>0</x:f>
        <x:v>0</x:v>
      </x:c>
      <x:c r="Y485" s="12" t="n">
        <x:f>E485-W485-X485</x:f>
        <x:v>0</x:v>
      </x:c>
      <x:c r="Z485" s="16" t="n">
        <x:f>E485*T485</x:f>
        <x:v>0</x:v>
      </x:c>
      <x:c r="AA485" s="16" t="n">
        <x:f>W485*T485</x:f>
        <x:v>0</x:v>
      </x:c>
      <x:c r="AB485" s="16" t="n">
        <x:f>X485*T485</x:f>
        <x:v>0</x:v>
      </x:c>
      <x:c r="AC485" s="16" t="n">
        <x:f>Y485*T485</x:f>
        <x:v>0</x:v>
      </x:c>
      <x:c r="AD485" s="16" t="n">
        <x:f>K485-Z485</x:f>
        <x:v>0</x:v>
      </x:c>
      <x:c r="AE485" s="16" t="n">
        <x:f>IF(ISNUMBER(U485),E485*(U485-T485),"n.a.")</x:f>
        <x:v>0</x:v>
      </x:c>
      <x:c r="AF485" s="12" t="n">
        <x:f>G485-0</x:f>
        <x:v>2000</x:v>
      </x:c>
      <x:c r="AG485" s="16" t="n">
        <x:f>IF(ISNUMBER(U485),0,Z485)</x:f>
        <x:v>0</x:v>
      </x:c>
      <x:c r="AH485" s="17" t="n">
        <x:f>IF(AND(A485="WIRE",ISNUMBER(N485)),H485-N485,"n.a.")</x:f>
        <x:v>0</x:v>
      </x:c>
    </x:row>
    <x:row r="486" ht="22" customHeight="1">
      <x:c r="A486" s="2" t="str">
        <x:v>WIRE</x:v>
      </x:c>
      <x:c r="B486" s="2" t="str">
        <x:v>30</x:v>
      </x:c>
      <x:c r="C486" s="2" t="str">
        <x:v>DL058WHT</x:v>
      </x:c>
      <x:c r="D486" s="2" t="str">
        <x:v>Botac Industrial Limited</x:v>
      </x:c>
      <x:c r="E486" s="7" t="n">
        <x:v>4000</x:v>
      </x:c>
      <x:c r="F486" s="7" t="n">
        <x:v>183.33</x:v>
      </x:c>
      <x:c r="G486" s="7" t="n">
        <x:v>0</x:v>
      </x:c>
      <x:c r="H486" s="8" t="n">
        <x:v>10.82</x:v>
      </x:c>
      <x:c r="I486" s="8" t="n">
        <x:v>0</x:v>
      </x:c>
      <x:c r="J486" s="2" t="n">
        <x:v>100</x:v>
      </x:c>
      <x:c r="K486" s="9" t="n">
        <x:v>432.8</x:v>
      </x:c>
      <x:c r="L486" s="8" t="n">
        <x:v>5.68</x:v>
      </x:c>
      <x:c r="M486" s="8"/>
      <x:c r="N486" s="8" t="n">
        <x:v>10.82</x:v>
      </x:c>
      <x:c r="O486" s="2" t="n">
        <x:v>1</x:v>
      </x:c>
      <x:c r="P486" s="10" t="n">
        <x:v>46237</x:v>
      </x:c>
      <x:c r="Q486" s="10" t="n">
        <x:v>44774</x:v>
      </x:c>
      <x:c r="R486" s="2" t="str">
        <x:v>Same-product valuation: per 100</x:v>
      </x:c>
      <x:c r="S486" s="2" t="str">
        <x:v>Hold current standard; Chris blended standards already applied</x:v>
      </x:c>
      <x:c r="T486" s="15" t="n">
        <x:f>H486/J486</x:f>
        <x:v>0.1082</x:v>
      </x:c>
      <x:c r="U486" s="15" t="n">
        <x:f>IF(A486="WIRE",T486,IF(O486=1,I486*(1+IF(A486="POUC",Summary!$E$7,Summary!$K$7))/J486,"n.a."))</x:f>
        <x:v>0.1082</x:v>
      </x:c>
      <x:c r="V486" s="12" t="n">
        <x:f>0</x:f>
        <x:v>0</x:v>
      </x:c>
      <x:c r="W486" s="12" t="n">
        <x:f>0</x:f>
        <x:v>0</x:v>
      </x:c>
      <x:c r="X486" s="12" t="n">
        <x:f>0</x:f>
        <x:v>0</x:v>
      </x:c>
      <x:c r="Y486" s="12" t="n">
        <x:f>E486-W486-X486</x:f>
        <x:v>4000</x:v>
      </x:c>
      <x:c r="Z486" s="16" t="n">
        <x:f>E486*T486</x:f>
        <x:v>432.8</x:v>
      </x:c>
      <x:c r="AA486" s="16" t="n">
        <x:f>W486*T486</x:f>
        <x:v>0</x:v>
      </x:c>
      <x:c r="AB486" s="16" t="n">
        <x:f>X486*T486</x:f>
        <x:v>0</x:v>
      </x:c>
      <x:c r="AC486" s="16" t="n">
        <x:f>Y486*T486</x:f>
        <x:v>432.8</x:v>
      </x:c>
      <x:c r="AD486" s="16" t="n">
        <x:f>K486-Z486</x:f>
        <x:v>0</x:v>
      </x:c>
      <x:c r="AE486" s="16" t="n">
        <x:f>IF(ISNUMBER(U486),E486*(U486-T486),"n.a.")</x:f>
        <x:v>0</x:v>
      </x:c>
      <x:c r="AF486" s="12" t="n">
        <x:f>G486-0</x:f>
        <x:v>0</x:v>
      </x:c>
      <x:c r="AG486" s="16" t="n">
        <x:f>IF(ISNUMBER(U486),0,Z486)</x:f>
        <x:v>0</x:v>
      </x:c>
      <x:c r="AH486" s="17" t="n">
        <x:f>IF(AND(A486="WIRE",ISNUMBER(N486)),H486-N486,"n.a.")</x:f>
        <x:v>0</x:v>
      </x:c>
    </x:row>
    <x:row r="487" ht="22" customHeight="1">
      <x:c r="A487" s="2" t="str">
        <x:v>WIRE</x:v>
      </x:c>
      <x:c r="B487" s="2" t="str">
        <x:v>60</x:v>
      </x:c>
      <x:c r="C487" s="2" t="str">
        <x:v>DL038GRAY</x:v>
      </x:c>
      <x:c r="D487" s="2" t="str">
        <x:v>Botac Industrial Limited</x:v>
      </x:c>
      <x:c r="E487" s="7" t="n">
        <x:v>1900</x:v>
      </x:c>
      <x:c r="F487" s="7" t="n">
        <x:v>183.33</x:v>
      </x:c>
      <x:c r="G487" s="7" t="n">
        <x:v>1000</x:v>
      </x:c>
      <x:c r="H487" s="8" t="n">
        <x:v>5.63</x:v>
      </x:c>
      <x:c r="I487" s="8" t="n">
        <x:v>3.27</x:v>
      </x:c>
      <x:c r="J487" s="2" t="n">
        <x:v>100</x:v>
      </x:c>
      <x:c r="K487" s="9" t="n">
        <x:v>106.97</x:v>
      </x:c>
      <x:c r="L487" s="8" t="n">
        <x:v>3.27</x:v>
      </x:c>
      <x:c r="M487" s="8"/>
      <x:c r="N487" s="8" t="n">
        <x:v>5.63</x:v>
      </x:c>
      <x:c r="O487" s="2" t="n">
        <x:v>1</x:v>
      </x:c>
      <x:c r="P487" s="10" t="n">
        <x:v>46237</x:v>
      </x:c>
      <x:c r="Q487" s="10" t="n">
        <x:v>45881</x:v>
      </x:c>
      <x:c r="R487" s="2" t="str">
        <x:v>Same-product valuation: per 100</x:v>
      </x:c>
      <x:c r="S487" s="2" t="str">
        <x:v>Hold current standard; Chris blended standards already applied</x:v>
      </x:c>
      <x:c r="T487" s="15" t="n">
        <x:f>H487/J487</x:f>
        <x:v>0.056299999999999996</x:v>
      </x:c>
      <x:c r="U487" s="15" t="n">
        <x:f>IF(A487="WIRE",T487,IF(O487=1,I487*(1+IF(A487="POUC",Summary!$E$7,Summary!$K$7))/J487,"n.a."))</x:f>
        <x:v>0.056299999999999996</x:v>
      </x:c>
      <x:c r="V487" s="12" t="n">
        <x:f>0</x:f>
        <x:v>0</x:v>
      </x:c>
      <x:c r="W487" s="12" t="n">
        <x:f>0</x:f>
        <x:v>0</x:v>
      </x:c>
      <x:c r="X487" s="12" t="n">
        <x:f>0</x:f>
        <x:v>0</x:v>
      </x:c>
      <x:c r="Y487" s="12" t="n">
        <x:f>E487-W487-X487</x:f>
        <x:v>1900</x:v>
      </x:c>
      <x:c r="Z487" s="16" t="n">
        <x:f>E487*T487</x:f>
        <x:v>106.97</x:v>
      </x:c>
      <x:c r="AA487" s="16" t="n">
        <x:f>W487*T487</x:f>
        <x:v>0</x:v>
      </x:c>
      <x:c r="AB487" s="16" t="n">
        <x:f>X487*T487</x:f>
        <x:v>0</x:v>
      </x:c>
      <x:c r="AC487" s="16" t="n">
        <x:f>Y487*T487</x:f>
        <x:v>106.97</x:v>
      </x:c>
      <x:c r="AD487" s="16" t="n">
        <x:f>K487-Z487</x:f>
        <x:v>0</x:v>
      </x:c>
      <x:c r="AE487" s="16" t="n">
        <x:f>IF(ISNUMBER(U487),E487*(U487-T487),"n.a.")</x:f>
        <x:v>0</x:v>
      </x:c>
      <x:c r="AF487" s="12" t="n">
        <x:f>G487-0</x:f>
        <x:v>1000</x:v>
      </x:c>
      <x:c r="AG487" s="16" t="n">
        <x:f>IF(ISNUMBER(U487),0,Z487)</x:f>
        <x:v>0</x:v>
      </x:c>
      <x:c r="AH487" s="17" t="n">
        <x:f>IF(AND(A487="WIRE",ISNUMBER(N487)),H487-N487,"n.a.")</x:f>
        <x:v>0</x:v>
      </x:c>
    </x:row>
    <x:row r="488" ht="22" customHeight="1">
      <x:c r="A488" s="2" t="str">
        <x:v>COIL</x:v>
      </x:c>
      <x:c r="B488" s="2" t="str">
        <x:v>10</x:v>
      </x:c>
      <x:c r="C488" s="2" t="str">
        <x:v>11CLR12-4</x:v>
      </x:c>
      <x:c r="D488" s="2" t="str">
        <x:v>**PAY ACH** PVC SPIRAL SUPPLY</x:v>
      </x:c>
      <x:c r="E488" s="7" t="n">
        <x:v>2700</x:v>
      </x:c>
      <x:c r="F488" s="7" t="n">
        <x:v>175</x:v>
      </x:c>
      <x:c r="G488" s="7" t="n">
        <x:v>0</x:v>
      </x:c>
      <x:c r="H488" s="8" t="n">
        <x:v>6.82</x:v>
      </x:c>
      <x:c r="I488" s="8" t="n">
        <x:v>6.05</x:v>
      </x:c>
      <x:c r="J488" s="2" t="n">
        <x:v>100</x:v>
      </x:c>
      <x:c r="K488" s="9" t="n">
        <x:v>184.14000000000001</x:v>
      </x:c>
      <x:c r="L488" s="8" t="n">
        <x:v>6.05</x:v>
      </x:c>
      <x:c r="M488" s="8"/>
      <x:c r="N488" s="8"/>
      <x:c r="O488" s="2" t="n">
        <x:v>1</x:v>
      </x:c>
      <x:c r="P488" s="10" t="n">
        <x:v>46143</x:v>
      </x:c>
      <x:c r="Q488" s="10" t="n">
        <x:v>45810</x:v>
      </x:c>
      <x:c r="R488" s="2" t="str">
        <x:v>Same-product valuation: per 100</x:v>
      </x:c>
      <x:c r="S488" s="2" t="str">
        <x:v>Chris PVC Coil priced product</x:v>
      </x:c>
      <x:c r="T488" s="15" t="n">
        <x:f>H488/J488</x:f>
        <x:v>0.0682</x:v>
      </x:c>
      <x:c r="U488" s="15" t="n">
        <x:f>IF(A488="WIRE",T488,IF(O488=1,I488*(1+IF(A488="POUC",Summary!$E$7,Summary!$K$7))/J488,"n.a."))</x:f>
        <x:v>0.0668525</x:v>
      </x:c>
      <x:c r="V488" s="12" t="n">
        <x:f>SUM('PO detail'!$T$72:$T$72)</x:f>
        <x:v>2100</x:v>
      </x:c>
      <x:c r="W488" s="12" t="n">
        <x:f>SUMIFS('PO detail'!$T$72:$T$72,'PO detail'!$Q$72:$Q$72,"Baseline PO cost")</x:f>
        <x:v>2100</x:v>
      </x:c>
      <x:c r="X488" s="12" t="n">
        <x:f>SUMIFS('PO detail'!$T$72:$T$72,'PO detail'!$Q$72:$Q$72,"Higher PO cost")</x:f>
        <x:v>0</x:v>
      </x:c>
      <x:c r="Y488" s="12" t="n">
        <x:f>E488-W488-X488</x:f>
        <x:v>600</x:v>
      </x:c>
      <x:c r="Z488" s="16" t="n">
        <x:f>E488*T488</x:f>
        <x:v>184.14</x:v>
      </x:c>
      <x:c r="AA488" s="16" t="n">
        <x:f>W488*T488</x:f>
        <x:v>143.22</x:v>
      </x:c>
      <x:c r="AB488" s="16" t="n">
        <x:f>X488*T488</x:f>
        <x:v>0</x:v>
      </x:c>
      <x:c r="AC488" s="16" t="n">
        <x:f>Y488*T488</x:f>
        <x:v>40.919999999999995</x:v>
      </x:c>
      <x:c r="AD488" s="16" t="n">
        <x:f>K488-Z488</x:f>
        <x:v>2.842170943040401e-14</x:v>
      </x:c>
      <x:c r="AE488" s="16" t="n">
        <x:f>IF(ISNUMBER(U488),E488*(U488-T488),"n.a.")</x:f>
        <x:v>-3.6382500000000038</x:v>
      </x:c>
      <x:c r="AF488" s="12" t="n">
        <x:f>G488-SUM('PO detail'!$U$72:$U$72)</x:f>
        <x:v>0</x:v>
      </x:c>
      <x:c r="AG488" s="16" t="n">
        <x:f>IF(ISNUMBER(U488),0,Z488)</x:f>
        <x:v>0</x:v>
      </x:c>
      <x:c r="AH488" s="17" t="str">
        <x:f>IF(AND(A488="WIRE",ISNUMBER(N488)),H488-N488,"n.a.")</x:f>
        <x:v>n.a.</x:v>
      </x:c>
    </x:row>
    <x:row r="489" ht="22" customHeight="1">
      <x:c r="A489" s="2" t="str">
        <x:v>COIL</x:v>
      </x:c>
      <x:c r="B489" s="2" t="str">
        <x:v>30</x:v>
      </x:c>
      <x:c r="C489" s="2" t="str">
        <x:v>25BLK36-4</x:v>
      </x:c>
      <x:c r="D489" s="2" t="str">
        <x:v>**PAY ACH** PVC SPIRAL SUPPLY</x:v>
      </x:c>
      <x:c r="E489" s="7" t="n">
        <x:v>1400</x:v>
      </x:c>
      <x:c r="F489" s="7" t="n">
        <x:v>175</x:v>
      </x:c>
      <x:c r="G489" s="7" t="n">
        <x:v>0</x:v>
      </x:c>
      <x:c r="H489" s="8" t="n">
        <x:v>49.01</x:v>
      </x:c>
      <x:c r="I489" s="8" t="n">
        <x:v>43.45</x:v>
      </x:c>
      <x:c r="J489" s="2" t="n">
        <x:v>100</x:v>
      </x:c>
      <x:c r="K489" s="9" t="n">
        <x:v>686.14</x:v>
      </x:c>
      <x:c r="L489" s="8" t="n">
        <x:v>43.45</x:v>
      </x:c>
      <x:c r="M489" s="8"/>
      <x:c r="N489" s="8"/>
      <x:c r="O489" s="2" t="n">
        <x:v>1</x:v>
      </x:c>
      <x:c r="P489" s="10" t="n">
        <x:v>46143</x:v>
      </x:c>
      <x:c r="Q489" s="10" t="n">
        <x:v>45810</x:v>
      </x:c>
      <x:c r="R489" s="2" t="str">
        <x:v>Same-product valuation: per 100</x:v>
      </x:c>
      <x:c r="S489" s="2" t="str">
        <x:v>Chris PVC Coil priced product</x:v>
      </x:c>
      <x:c r="T489" s="15" t="n">
        <x:f>H489/J489</x:f>
        <x:v>0.4901</x:v>
      </x:c>
      <x:c r="U489" s="15" t="n">
        <x:f>IF(A489="WIRE",T489,IF(O489=1,I489*(1+IF(A489="POUC",Summary!$E$7,Summary!$K$7))/J489,"n.a."))</x:f>
        <x:v>0.4801225</x:v>
      </x:c>
      <x:c r="V489" s="12" t="n">
        <x:f>SUM('PO detail'!$T$870:$T$871)</x:f>
        <x:v>1400</x:v>
      </x:c>
      <x:c r="W489" s="12" t="n">
        <x:f>SUMIFS('PO detail'!$T$870:$T$871,'PO detail'!$Q$870:$Q$871,"Baseline PO cost")</x:f>
        <x:v>1400</x:v>
      </x:c>
      <x:c r="X489" s="12" t="n">
        <x:f>SUMIFS('PO detail'!$T$870:$T$871,'PO detail'!$Q$870:$Q$871,"Higher PO cost")</x:f>
        <x:v>0</x:v>
      </x:c>
      <x:c r="Y489" s="12" t="n">
        <x:f>E489-W489-X489</x:f>
        <x:v>0</x:v>
      </x:c>
      <x:c r="Z489" s="16" t="n">
        <x:f>E489*T489</x:f>
        <x:v>686.14</x:v>
      </x:c>
      <x:c r="AA489" s="16" t="n">
        <x:f>W489*T489</x:f>
        <x:v>686.14</x:v>
      </x:c>
      <x:c r="AB489" s="16" t="n">
        <x:f>X489*T489</x:f>
        <x:v>0</x:v>
      </x:c>
      <x:c r="AC489" s="16" t="n">
        <x:f>Y489*T489</x:f>
        <x:v>0</x:v>
      </x:c>
      <x:c r="AD489" s="16" t="n">
        <x:f>K489-Z489</x:f>
        <x:v>0</x:v>
      </x:c>
      <x:c r="AE489" s="16" t="n">
        <x:f>IF(ISNUMBER(U489),E489*(U489-T489),"n.a.")</x:f>
        <x:v>-13.968499999999962</x:v>
      </x:c>
      <x:c r="AF489" s="12" t="n">
        <x:f>G489-SUM('PO detail'!$U$870:$U$871)</x:f>
        <x:v>0</x:v>
      </x:c>
      <x:c r="AG489" s="16" t="n">
        <x:f>IF(ISNUMBER(U489),0,Z489)</x:f>
        <x:v>0</x:v>
      </x:c>
      <x:c r="AH489" s="17" t="str">
        <x:f>IF(AND(A489="WIRE",ISNUMBER(N489)),H489-N489,"n.a.")</x:f>
        <x:v>n.a.</x:v>
      </x:c>
    </x:row>
    <x:row r="490" ht="22" customHeight="1">
      <x:c r="A490" s="2" t="str">
        <x:v>COIL</x:v>
      </x:c>
      <x:c r="B490" s="2" t="str">
        <x:v>60</x:v>
      </x:c>
      <x:c r="C490" s="2" t="str">
        <x:v>13BLK36-4</x:v>
      </x:c>
      <x:c r="D490" s="2" t="str">
        <x:v>**PAY ACH** PVC SPIRAL SUPPLY</x:v>
      </x:c>
      <x:c r="E490" s="7" t="n">
        <x:v>600</x:v>
      </x:c>
      <x:c r="F490" s="7" t="n">
        <x:v>175</x:v>
      </x:c>
      <x:c r="G490" s="7" t="n">
        <x:v>500</x:v>
      </x:c>
      <x:c r="H490" s="8" t="n">
        <x:v>20.66</x:v>
      </x:c>
      <x:c r="I490" s="8" t="n">
        <x:v>18.32</x:v>
      </x:c>
      <x:c r="J490" s="2" t="n">
        <x:v>100</x:v>
      </x:c>
      <x:c r="K490" s="9" t="n">
        <x:v>123.96000000000001</x:v>
      </x:c>
      <x:c r="L490" s="8" t="n">
        <x:v>18.32</x:v>
      </x:c>
      <x:c r="M490" s="8"/>
      <x:c r="N490" s="8"/>
      <x:c r="O490" s="2" t="n">
        <x:v>1</x:v>
      </x:c>
      <x:c r="P490" s="10" t="n">
        <x:v>46143</x:v>
      </x:c>
      <x:c r="Q490" s="10" t="n">
        <x:v>45810</x:v>
      </x:c>
      <x:c r="R490" s="2" t="str">
        <x:v>Same-product valuation: per 100</x:v>
      </x:c>
      <x:c r="S490" s="2" t="str">
        <x:v>Chris PVC Coil priced product</x:v>
      </x:c>
      <x:c r="T490" s="15" t="n">
        <x:f>H490/J490</x:f>
        <x:v>0.2066</x:v>
      </x:c>
      <x:c r="U490" s="15" t="n">
        <x:f>IF(A490="WIRE",T490,IF(O490=1,I490*(1+IF(A490="POUC",Summary!$E$7,Summary!$K$7))/J490,"n.a."))</x:f>
        <x:v>0.202436</x:v>
      </x:c>
      <x:c r="V490" s="12" t="n">
        <x:f>SUM('PO detail'!$T$1098:$T$1099)</x:f>
        <x:v>600</x:v>
      </x:c>
      <x:c r="W490" s="12" t="n">
        <x:f>SUMIFS('PO detail'!$T$1098:$T$1099,'PO detail'!$Q$1098:$Q$1099,"Baseline PO cost")</x:f>
        <x:v>600</x:v>
      </x:c>
      <x:c r="X490" s="12" t="n">
        <x:f>SUMIFS('PO detail'!$T$1098:$T$1099,'PO detail'!$Q$1098:$Q$1099,"Higher PO cost")</x:f>
        <x:v>0</x:v>
      </x:c>
      <x:c r="Y490" s="12" t="n">
        <x:f>E490-W490-X490</x:f>
        <x:v>0</x:v>
      </x:c>
      <x:c r="Z490" s="16" t="n">
        <x:f>E490*T490</x:f>
        <x:v>123.96000000000001</x:v>
      </x:c>
      <x:c r="AA490" s="16" t="n">
        <x:f>W490*T490</x:f>
        <x:v>123.96000000000001</x:v>
      </x:c>
      <x:c r="AB490" s="16" t="n">
        <x:f>X490*T490</x:f>
        <x:v>0</x:v>
      </x:c>
      <x:c r="AC490" s="16" t="n">
        <x:f>Y490*T490</x:f>
        <x:v>0</x:v>
      </x:c>
      <x:c r="AD490" s="16" t="n">
        <x:f>K490-Z490</x:f>
        <x:v>0</x:v>
      </x:c>
      <x:c r="AE490" s="16" t="n">
        <x:f>IF(ISNUMBER(U490),E490*(U490-T490),"n.a.")</x:f>
        <x:v>-2.4984000000000006</x:v>
      </x:c>
      <x:c r="AF490" s="12" t="n">
        <x:f>G490-SUM('PO detail'!$U$1098:$U$1099)</x:f>
        <x:v>0</x:v>
      </x:c>
      <x:c r="AG490" s="16" t="n">
        <x:f>IF(ISNUMBER(U490),0,Z490)</x:f>
        <x:v>0</x:v>
      </x:c>
      <x:c r="AH490" s="17" t="str">
        <x:f>IF(AND(A490="WIRE",ISNUMBER(N490)),H490-N490,"n.a.")</x:f>
        <x:v>n.a.</x:v>
      </x:c>
    </x:row>
    <x:row r="491" ht="22" customHeight="1">
      <x:c r="A491" s="2" t="str">
        <x:v>POUC</x:v>
      </x:c>
      <x:c r="B491" s="2" t="str">
        <x:v>30</x:v>
      </x:c>
      <x:c r="C491" s="2" t="str">
        <x:v>MEM7</x:v>
      </x:c>
      <x:c r="D491" s="2" t="str">
        <x:v>LAMITEK USA, INC.</x:v>
      </x:c>
      <x:c r="E491" s="7" t="n">
        <x:v>5400</x:v>
      </x:c>
      <x:c r="F491" s="7" t="n">
        <x:v>175</x:v>
      </x:c>
      <x:c r="G491" s="7" t="n">
        <x:v>0</x:v>
      </x:c>
      <x:c r="H491" s="8" t="n">
        <x:v>1.47</x:v>
      </x:c>
      <x:c r="I491" s="8" t="n">
        <x:v>0.96</x:v>
      </x:c>
      <x:c r="J491" s="2" t="n">
        <x:v>100</x:v>
      </x:c>
      <x:c r="K491" s="9" t="n">
        <x:v>79.38</x:v>
      </x:c>
      <x:c r="L491" s="8" t="n">
        <x:v>0.86</x:v>
      </x:c>
      <x:c r="M491" s="8" t="n">
        <x:v>0.9632000000000001</x:v>
      </x:c>
      <x:c r="N491" s="8"/>
      <x:c r="O491" s="2" t="n">
        <x:v>1</x:v>
      </x:c>
      <x:c r="P491" s="10" t="n">
        <x:v>45902</x:v>
      </x:c>
      <x:c r="Q491" s="10" t="n">
        <x:v>46148</x:v>
      </x:c>
      <x:c r="R491" s="2" t="str">
        <x:v>Same-product valuation: per 100</x:v>
      </x:c>
      <x:c r="S491" s="2" t="str">
        <x:v>Chris Lamitek Pouches priced product</x:v>
      </x:c>
      <x:c r="T491" s="15" t="n">
        <x:f>H491/J491</x:f>
        <x:v>0.0147</x:v>
      </x:c>
      <x:c r="U491" s="15" t="n">
        <x:f>IF(A491="WIRE",T491,IF(O491=1,I491*(1+IF(A491="POUC",Summary!$E$7,Summary!$K$7))/J491,"n.a."))</x:f>
        <x:v>0.01584</x:v>
      </x:c>
      <x:c r="V491" s="12" t="n">
        <x:f>0</x:f>
        <x:v>0</x:v>
      </x:c>
      <x:c r="W491" s="12" t="n">
        <x:f>0</x:f>
        <x:v>0</x:v>
      </x:c>
      <x:c r="X491" s="12" t="n">
        <x:f>0</x:f>
        <x:v>0</x:v>
      </x:c>
      <x:c r="Y491" s="12" t="n">
        <x:f>E491-W491-X491</x:f>
        <x:v>5400</x:v>
      </x:c>
      <x:c r="Z491" s="16" t="n">
        <x:f>E491*T491</x:f>
        <x:v>79.38</x:v>
      </x:c>
      <x:c r="AA491" s="16" t="n">
        <x:f>W491*T491</x:f>
        <x:v>0</x:v>
      </x:c>
      <x:c r="AB491" s="16" t="n">
        <x:f>X491*T491</x:f>
        <x:v>0</x:v>
      </x:c>
      <x:c r="AC491" s="16" t="n">
        <x:f>Y491*T491</x:f>
        <x:v>79.38</x:v>
      </x:c>
      <x:c r="AD491" s="16" t="n">
        <x:f>K491-Z491</x:f>
        <x:v>0</x:v>
      </x:c>
      <x:c r="AE491" s="16" t="n">
        <x:f>IF(ISNUMBER(U491),E491*(U491-T491),"n.a.")</x:f>
        <x:v>6.156000000000002</x:v>
      </x:c>
      <x:c r="AF491" s="12" t="n">
        <x:f>G491-0</x:f>
        <x:v>0</x:v>
      </x:c>
      <x:c r="AG491" s="16" t="n">
        <x:f>IF(ISNUMBER(U491),0,Z491)</x:f>
        <x:v>0</x:v>
      </x:c>
      <x:c r="AH491" s="17" t="str">
        <x:f>IF(AND(A491="WIRE",ISNUMBER(N491)),H491-N491,"n.a.")</x:f>
        <x:v>n.a.</x:v>
      </x:c>
    </x:row>
    <x:row r="492" ht="22" customHeight="1">
      <x:c r="A492" s="2" t="str">
        <x:v>POUC</x:v>
      </x:c>
      <x:c r="B492" s="2" t="str">
        <x:v>30</x:v>
      </x:c>
      <x:c r="C492" s="2" t="str">
        <x:v>RMEN3</x:v>
      </x:c>
      <x:c r="D492" s="2" t="str">
        <x:v>LAMITEK USA, INC.</x:v>
      </x:c>
      <x:c r="E492" s="7" t="n">
        <x:v>2400</x:v>
      </x:c>
      <x:c r="F492" s="7" t="n">
        <x:v>175</x:v>
      </x:c>
      <x:c r="G492" s="7" t="n">
        <x:v>0</x:v>
      </x:c>
      <x:c r="H492" s="8" t="n">
        <x:v>8.69</x:v>
      </x:c>
      <x:c r="I492" s="8" t="n">
        <x:v>5.75</x:v>
      </x:c>
      <x:c r="J492" s="2" t="n">
        <x:v>100</x:v>
      </x:c>
      <x:c r="K492" s="9" t="n">
        <x:v>208.56</x:v>
      </x:c>
      <x:c r="L492" s="8" t="n">
        <x:v>5.13</x:v>
      </x:c>
      <x:c r="M492" s="8" t="n">
        <x:v>5.7456000000000005</x:v>
      </x:c>
      <x:c r="N492" s="8"/>
      <x:c r="O492" s="2" t="n">
        <x:v>1</x:v>
      </x:c>
      <x:c r="P492" s="10" t="n">
        <x:v>45902</x:v>
      </x:c>
      <x:c r="Q492" s="10" t="n">
        <x:v>46148</x:v>
      </x:c>
      <x:c r="R492" s="2" t="str">
        <x:v>Same-product valuation: per 100</x:v>
      </x:c>
      <x:c r="S492" s="2" t="str">
        <x:v>Chris Lamitek Pouches priced product</x:v>
      </x:c>
      <x:c r="T492" s="15" t="n">
        <x:f>H492/J492</x:f>
        <x:v>0.08689999999999999</x:v>
      </x:c>
      <x:c r="U492" s="15" t="n">
        <x:f>IF(A492="WIRE",T492,IF(O492=1,I492*(1+IF(A492="POUC",Summary!$E$7,Summary!$K$7))/J492,"n.a."))</x:f>
        <x:v>0.09487499999999999</x:v>
      </x:c>
      <x:c r="V492" s="12" t="n">
        <x:f>SUM('PO detail'!$T$1697:$T$1697)</x:f>
        <x:v>2000</x:v>
      </x:c>
      <x:c r="W492" s="12" t="n">
        <x:f>SUMIFS('PO detail'!$T$1697:$T$1697,'PO detail'!$Q$1697:$Q$1697,"Baseline PO cost")</x:f>
        <x:v>2000</x:v>
      </x:c>
      <x:c r="X492" s="12" t="n">
        <x:f>SUMIFS('PO detail'!$T$1697:$T$1697,'PO detail'!$Q$1697:$Q$1697,"Higher PO cost")</x:f>
        <x:v>0</x:v>
      </x:c>
      <x:c r="Y492" s="12" t="n">
        <x:f>E492-W492-X492</x:f>
        <x:v>400</x:v>
      </x:c>
      <x:c r="Z492" s="16" t="n">
        <x:f>E492*T492</x:f>
        <x:v>208.55999999999997</x:v>
      </x:c>
      <x:c r="AA492" s="16" t="n">
        <x:f>W492*T492</x:f>
        <x:v>173.79999999999998</x:v>
      </x:c>
      <x:c r="AB492" s="16" t="n">
        <x:f>X492*T492</x:f>
        <x:v>0</x:v>
      </x:c>
      <x:c r="AC492" s="16" t="n">
        <x:f>Y492*T492</x:f>
        <x:v>34.76</x:v>
      </x:c>
      <x:c r="AD492" s="16" t="n">
        <x:f>K492-Z492</x:f>
        <x:v>2.842170943040401e-14</x:v>
      </x:c>
      <x:c r="AE492" s="16" t="n">
        <x:f>IF(ISNUMBER(U492),E492*(U492-T492),"n.a.")</x:f>
        <x:v>19.13999999999999</x:v>
      </x:c>
      <x:c r="AF492" s="12" t="n">
        <x:f>G492-SUM('PO detail'!$U$1697:$U$1697)</x:f>
        <x:v>0</x:v>
      </x:c>
      <x:c r="AG492" s="16" t="n">
        <x:f>IF(ISNUMBER(U492),0,Z492)</x:f>
        <x:v>0</x:v>
      </x:c>
      <x:c r="AH492" s="17" t="str">
        <x:f>IF(AND(A492="WIRE",ISNUMBER(N492)),H492-N492,"n.a.")</x:f>
        <x:v>n.a.</x:v>
      </x:c>
    </x:row>
    <x:row r="493" ht="22" customHeight="1">
      <x:c r="A493" s="2" t="str">
        <x:v>WIRE</x:v>
      </x:c>
      <x:c r="B493" s="2" t="str">
        <x:v>10</x:v>
      </x:c>
      <x:c r="C493" s="2" t="str">
        <x:v>DL012BLU</x:v>
      </x:c>
      <x:c r="D493" s="2" t="str">
        <x:v>Botac Industrial Limited</x:v>
      </x:c>
      <x:c r="E493" s="7" t="n">
        <x:v>100</x:v>
      </x:c>
      <x:c r="F493" s="7" t="n">
        <x:v>175</x:v>
      </x:c>
      <x:c r="G493" s="7" t="n">
        <x:v>0</x:v>
      </x:c>
      <x:c r="H493" s="8" t="n">
        <x:v>5.9</x:v>
      </x:c>
      <x:c r="I493" s="8" t="n">
        <x:v>4.88</x:v>
      </x:c>
      <x:c r="J493" s="2" t="n">
        <x:v>100</x:v>
      </x:c>
      <x:c r="K493" s="9" t="n">
        <x:v>5.9</x:v>
      </x:c>
      <x:c r="L493" s="8"/>
      <x:c r="M493" s="8"/>
      <x:c r="N493" s="8"/>
      <x:c r="O493" s="2" t="n">
        <x:v>1</x:v>
      </x:c>
      <x:c r="P493" s="10" t="n">
        <x:v>42369</x:v>
      </x:c>
      <x:c r="Q493" s="10" t="n">
        <x:v>44774</x:v>
      </x:c>
      <x:c r="R493" s="2" t="str">
        <x:v>Same-product valuation: per 100</x:v>
      </x:c>
      <x:c r="S493" s="2" t="str">
        <x:v>Hold current standard; Chris blended standards already applied</x:v>
      </x:c>
      <x:c r="T493" s="15" t="n">
        <x:f>H493/J493</x:f>
        <x:v>0.059000000000000004</x:v>
      </x:c>
      <x:c r="U493" s="15" t="n">
        <x:f>IF(A493="WIRE",T493,IF(O493=1,I493*(1+IF(A493="POUC",Summary!$E$7,Summary!$K$7))/J493,"n.a."))</x:f>
        <x:v>0.059000000000000004</x:v>
      </x:c>
      <x:c r="V493" s="12" t="n">
        <x:f>0</x:f>
        <x:v>0</x:v>
      </x:c>
      <x:c r="W493" s="12" t="n">
        <x:f>0</x:f>
        <x:v>0</x:v>
      </x:c>
      <x:c r="X493" s="12" t="n">
        <x:f>0</x:f>
        <x:v>0</x:v>
      </x:c>
      <x:c r="Y493" s="12" t="n">
        <x:f>E493-W493-X493</x:f>
        <x:v>100</x:v>
      </x:c>
      <x:c r="Z493" s="16" t="n">
        <x:f>E493*T493</x:f>
        <x:v>5.9</x:v>
      </x:c>
      <x:c r="AA493" s="16" t="n">
        <x:f>W493*T493</x:f>
        <x:v>0</x:v>
      </x:c>
      <x:c r="AB493" s="16" t="n">
        <x:f>X493*T493</x:f>
        <x:v>0</x:v>
      </x:c>
      <x:c r="AC493" s="16" t="n">
        <x:f>Y493*T493</x:f>
        <x:v>5.9</x:v>
      </x:c>
      <x:c r="AD493" s="16" t="n">
        <x:f>K493-Z493</x:f>
        <x:v>0</x:v>
      </x:c>
      <x:c r="AE493" s="16" t="n">
        <x:f>IF(ISNUMBER(U493),E493*(U493-T493),"n.a.")</x:f>
        <x:v>0</x:v>
      </x:c>
      <x:c r="AF493" s="12" t="n">
        <x:f>G493-0</x:f>
        <x:v>0</x:v>
      </x:c>
      <x:c r="AG493" s="16" t="n">
        <x:f>IF(ISNUMBER(U493),0,Z493)</x:f>
        <x:v>0</x:v>
      </x:c>
      <x:c r="AH493" s="17" t="str">
        <x:f>IF(AND(A493="WIRE",ISNUMBER(N493)),H493-N493,"n.a.")</x:f>
        <x:v>n.a.</x:v>
      </x:c>
    </x:row>
    <x:row r="494" ht="22" customHeight="1">
      <x:c r="A494" s="2" t="str">
        <x:v>COIL</x:v>
      </x:c>
      <x:c r="B494" s="2" t="str">
        <x:v>10</x:v>
      </x:c>
      <x:c r="C494" s="2" t="str">
        <x:v>25WHT36-4</x:v>
      </x:c>
      <x:c r="D494" s="2" t="str">
        <x:v>**PAY ACH** PVC SPIRAL SUPPLY</x:v>
      </x:c>
      <x:c r="E494" s="7" t="n">
        <x:v>300</x:v>
      </x:c>
      <x:c r="F494" s="7" t="n">
        <x:v>166.67</x:v>
      </x:c>
      <x:c r="G494" s="7" t="n">
        <x:v>1000</x:v>
      </x:c>
      <x:c r="H494" s="8" t="n">
        <x:v>64.85</x:v>
      </x:c>
      <x:c r="I494" s="8" t="n">
        <x:v>57.5</x:v>
      </x:c>
      <x:c r="J494" s="2" t="n">
        <x:v>100</x:v>
      </x:c>
      <x:c r="K494" s="9" t="n">
        <x:v>194.55</x:v>
      </x:c>
      <x:c r="L494" s="8" t="n">
        <x:v>57.5</x:v>
      </x:c>
      <x:c r="M494" s="8"/>
      <x:c r="N494" s="8"/>
      <x:c r="O494" s="2" t="n">
        <x:v>1</x:v>
      </x:c>
      <x:c r="P494" s="10" t="n">
        <x:v>46143</x:v>
      </x:c>
      <x:c r="Q494" s="10" t="n">
        <x:v>45810</x:v>
      </x:c>
      <x:c r="R494" s="2" t="str">
        <x:v>Same-product valuation: per 100</x:v>
      </x:c>
      <x:c r="S494" s="2" t="str">
        <x:v>Chris PVC Coil priced product</x:v>
      </x:c>
      <x:c r="T494" s="15" t="n">
        <x:f>H494/J494</x:f>
        <x:v>0.6485</x:v>
      </x:c>
      <x:c r="U494" s="15" t="n">
        <x:f>IF(A494="WIRE",T494,IF(O494=1,I494*(1+IF(A494="POUC",Summary!$E$7,Summary!$K$7))/J494,"n.a."))</x:f>
        <x:v>0.635375</x:v>
      </x:c>
      <x:c r="V494" s="12" t="n">
        <x:f>SUM('PO detail'!$T$355:$T$356)</x:f>
        <x:v>300</x:v>
      </x:c>
      <x:c r="W494" s="12" t="n">
        <x:f>SUMIFS('PO detail'!$T$355:$T$356,'PO detail'!$Q$355:$Q$356,"Baseline PO cost")</x:f>
        <x:v>300</x:v>
      </x:c>
      <x:c r="X494" s="12" t="n">
        <x:f>SUMIFS('PO detail'!$T$355:$T$356,'PO detail'!$Q$355:$Q$356,"Higher PO cost")</x:f>
        <x:v>0</x:v>
      </x:c>
      <x:c r="Y494" s="12" t="n">
        <x:f>E494-W494-X494</x:f>
        <x:v>0</x:v>
      </x:c>
      <x:c r="Z494" s="16" t="n">
        <x:f>E494*T494</x:f>
        <x:v>194.54999999999998</x:v>
      </x:c>
      <x:c r="AA494" s="16" t="n">
        <x:f>W494*T494</x:f>
        <x:v>194.54999999999998</x:v>
      </x:c>
      <x:c r="AB494" s="16" t="n">
        <x:f>X494*T494</x:f>
        <x:v>0</x:v>
      </x:c>
      <x:c r="AC494" s="16" t="n">
        <x:f>Y494*T494</x:f>
        <x:v>0</x:v>
      </x:c>
      <x:c r="AD494" s="16" t="n">
        <x:f>K494-Z494</x:f>
        <x:v>2.842170943040401e-14</x:v>
      </x:c>
      <x:c r="AE494" s="16" t="n">
        <x:f>IF(ISNUMBER(U494),E494*(U494-T494),"n.a.")</x:f>
        <x:v>-3.9374999999999827</x:v>
      </x:c>
      <x:c r="AF494" s="12" t="n">
        <x:f>G494-SUM('PO detail'!$U$355:$U$356)</x:f>
        <x:v>0</x:v>
      </x:c>
      <x:c r="AG494" s="16" t="n">
        <x:f>IF(ISNUMBER(U494),0,Z494)</x:f>
        <x:v>0</x:v>
      </x:c>
      <x:c r="AH494" s="17" t="str">
        <x:f>IF(AND(A494="WIRE",ISNUMBER(N494)),H494-N494,"n.a.")</x:f>
        <x:v>n.a.</x:v>
      </x:c>
    </x:row>
    <x:row r="495" ht="22" customHeight="1">
      <x:c r="A495" s="2" t="str">
        <x:v>COIL</x:v>
      </x:c>
      <x:c r="B495" s="2" t="str">
        <x:v>10</x:v>
      </x:c>
      <x:c r="C495" s="2" t="str">
        <x:v>28BLK36-4</x:v>
      </x:c>
      <x:c r="D495" s="2" t="str">
        <x:v>**PAY ACH** PVC SPIRAL SUPPLY</x:v>
      </x:c>
      <x:c r="E495" s="7" t="n">
        <x:v>800</x:v>
      </x:c>
      <x:c r="F495" s="7" t="n">
        <x:v>166.67</x:v>
      </x:c>
      <x:c r="G495" s="7" t="n">
        <x:v>0</x:v>
      </x:c>
      <x:c r="H495" s="8" t="n">
        <x:v>52.82</x:v>
      </x:c>
      <x:c r="I495" s="8" t="n">
        <x:v>46.83</x:v>
      </x:c>
      <x:c r="J495" s="2" t="n">
        <x:v>100</x:v>
      </x:c>
      <x:c r="K495" s="9" t="n">
        <x:v>422.56</x:v>
      </x:c>
      <x:c r="L495" s="8" t="n">
        <x:v>46.83</x:v>
      </x:c>
      <x:c r="M495" s="8"/>
      <x:c r="N495" s="8"/>
      <x:c r="O495" s="2" t="n">
        <x:v>1</x:v>
      </x:c>
      <x:c r="P495" s="10" t="n">
        <x:v>46143</x:v>
      </x:c>
      <x:c r="Q495" s="10" t="n">
        <x:v>45810</x:v>
      </x:c>
      <x:c r="R495" s="2" t="str">
        <x:v>Same-product valuation: per 100</x:v>
      </x:c>
      <x:c r="S495" s="2" t="str">
        <x:v>Chris PVC Coil priced product</x:v>
      </x:c>
      <x:c r="T495" s="15" t="n">
        <x:f>H495/J495</x:f>
        <x:v>0.5282</x:v>
      </x:c>
      <x:c r="U495" s="15" t="n">
        <x:f>IF(A495="WIRE",T495,IF(O495=1,I495*(1+IF(A495="POUC",Summary!$E$7,Summary!$K$7))/J495,"n.a."))</x:f>
        <x:v>0.5174715</x:v>
      </x:c>
      <x:c r="V495" s="12" t="n">
        <x:f>0</x:f>
        <x:v>0</x:v>
      </x:c>
      <x:c r="W495" s="12" t="n">
        <x:f>0</x:f>
        <x:v>0</x:v>
      </x:c>
      <x:c r="X495" s="12" t="n">
        <x:f>0</x:f>
        <x:v>0</x:v>
      </x:c>
      <x:c r="Y495" s="12" t="n">
        <x:f>E495-W495-X495</x:f>
        <x:v>800</x:v>
      </x:c>
      <x:c r="Z495" s="16" t="n">
        <x:f>E495*T495</x:f>
        <x:v>422.56</x:v>
      </x:c>
      <x:c r="AA495" s="16" t="n">
        <x:f>W495*T495</x:f>
        <x:v>0</x:v>
      </x:c>
      <x:c r="AB495" s="16" t="n">
        <x:f>X495*T495</x:f>
        <x:v>0</x:v>
      </x:c>
      <x:c r="AC495" s="16" t="n">
        <x:f>Y495*T495</x:f>
        <x:v>422.56</x:v>
      </x:c>
      <x:c r="AD495" s="16" t="n">
        <x:f>K495-Z495</x:f>
        <x:v>0</x:v>
      </x:c>
      <x:c r="AE495" s="16" t="n">
        <x:f>IF(ISNUMBER(U495),E495*(U495-T495),"n.a.")</x:f>
        <x:v>-8.582800000000024</x:v>
      </x:c>
      <x:c r="AF495" s="12" t="n">
        <x:f>G495-0</x:f>
        <x:v>0</x:v>
      </x:c>
      <x:c r="AG495" s="16" t="n">
        <x:f>IF(ISNUMBER(U495),0,Z495)</x:f>
        <x:v>0</x:v>
      </x:c>
      <x:c r="AH495" s="17" t="str">
        <x:f>IF(AND(A495="WIRE",ISNUMBER(N495)),H495-N495,"n.a.")</x:f>
        <x:v>n.a.</x:v>
      </x:c>
    </x:row>
    <x:row r="496" ht="22" customHeight="1">
      <x:c r="A496" s="2" t="str">
        <x:v>COIL</x:v>
      </x:c>
      <x:c r="B496" s="2" t="str">
        <x:v>10</x:v>
      </x:c>
      <x:c r="C496" s="2" t="str">
        <x:v>7BLU12-4</x:v>
      </x:c>
      <x:c r="D496" s="2" t="str">
        <x:v>**PAY ACH** PVC SPIRAL SUPPLY</x:v>
      </x:c>
      <x:c r="E496" s="7" t="n">
        <x:v>3000</x:v>
      </x:c>
      <x:c r="F496" s="7" t="n">
        <x:v>166.67</x:v>
      </x:c>
      <x:c r="G496" s="7" t="n">
        <x:v>0</x:v>
      </x:c>
      <x:c r="H496" s="8" t="n">
        <x:v>3.92</x:v>
      </x:c>
      <x:c r="I496" s="8" t="n">
        <x:v>3.48</x:v>
      </x:c>
      <x:c r="J496" s="2" t="n">
        <x:v>100</x:v>
      </x:c>
      <x:c r="K496" s="9" t="n">
        <x:v>117.60000000000001</x:v>
      </x:c>
      <x:c r="L496" s="8" t="n">
        <x:v>3.48</x:v>
      </x:c>
      <x:c r="M496" s="8"/>
      <x:c r="N496" s="8"/>
      <x:c r="O496" s="2" t="n">
        <x:v>1</x:v>
      </x:c>
      <x:c r="P496" s="10" t="n">
        <x:v>46143</x:v>
      </x:c>
      <x:c r="Q496" s="10" t="n">
        <x:v>45968</x:v>
      </x:c>
      <x:c r="R496" s="2" t="str">
        <x:v>Same-product valuation: per 100</x:v>
      </x:c>
      <x:c r="S496" s="2" t="str">
        <x:v>Chris PVC Coil priced product</x:v>
      </x:c>
      <x:c r="T496" s="15" t="n">
        <x:f>H496/J496</x:f>
        <x:v>0.0392</x:v>
      </x:c>
      <x:c r="U496" s="15" t="n">
        <x:f>IF(A496="WIRE",T496,IF(O496=1,I496*(1+IF(A496="POUC",Summary!$E$7,Summary!$K$7))/J496,"n.a."))</x:f>
        <x:v>0.038453999999999995</x:v>
      </x:c>
      <x:c r="V496" s="12" t="n">
        <x:f>0</x:f>
        <x:v>0</x:v>
      </x:c>
      <x:c r="W496" s="12" t="n">
        <x:f>0</x:f>
        <x:v>0</x:v>
      </x:c>
      <x:c r="X496" s="12" t="n">
        <x:f>0</x:f>
        <x:v>0</x:v>
      </x:c>
      <x:c r="Y496" s="12" t="n">
        <x:f>E496-W496-X496</x:f>
        <x:v>3000</x:v>
      </x:c>
      <x:c r="Z496" s="16" t="n">
        <x:f>E496*T496</x:f>
        <x:v>117.6</x:v>
      </x:c>
      <x:c r="AA496" s="16" t="n">
        <x:f>W496*T496</x:f>
        <x:v>0</x:v>
      </x:c>
      <x:c r="AB496" s="16" t="n">
        <x:f>X496*T496</x:f>
        <x:v>0</x:v>
      </x:c>
      <x:c r="AC496" s="16" t="n">
        <x:f>Y496*T496</x:f>
        <x:v>117.6</x:v>
      </x:c>
      <x:c r="AD496" s="16" t="n">
        <x:f>K496-Z496</x:f>
        <x:v>1.4210854715202004e-14</x:v>
      </x:c>
      <x:c r="AE496" s="16" t="n">
        <x:f>IF(ISNUMBER(U496),E496*(U496-T496),"n.a.")</x:f>
        <x:v>-2.2380000000000106</x:v>
      </x:c>
      <x:c r="AF496" s="12" t="n">
        <x:f>G496-0</x:f>
        <x:v>0</x:v>
      </x:c>
      <x:c r="AG496" s="16" t="n">
        <x:f>IF(ISNUMBER(U496),0,Z496)</x:f>
        <x:v>0</x:v>
      </x:c>
      <x:c r="AH496" s="17" t="str">
        <x:f>IF(AND(A496="WIRE",ISNUMBER(N496)),H496-N496,"n.a.")</x:f>
        <x:v>n.a.</x:v>
      </x:c>
    </x:row>
    <x:row r="497" ht="22" customHeight="1">
      <x:c r="A497" s="2" t="str">
        <x:v>COIL</x:v>
      </x:c>
      <x:c r="B497" s="2" t="str">
        <x:v>10</x:v>
      </x:c>
      <x:c r="C497" s="2" t="str">
        <x:v>8WHT36-4</x:v>
      </x:c>
      <x:c r="D497" s="2" t="str">
        <x:v>**PAY ACH** PVC SPIRAL SUPPLY</x:v>
      </x:c>
      <x:c r="E497" s="7" t="n">
        <x:v>900</x:v>
      </x:c>
      <x:c r="F497" s="7" t="n">
        <x:v>166.67</x:v>
      </x:c>
      <x:c r="G497" s="7" t="n">
        <x:v>0</x:v>
      </x:c>
      <x:c r="H497" s="8" t="n">
        <x:v>14.43</x:v>
      </x:c>
      <x:c r="I497" s="8" t="n">
        <x:v>12.79</x:v>
      </x:c>
      <x:c r="J497" s="2" t="n">
        <x:v>100</x:v>
      </x:c>
      <x:c r="K497" s="9" t="n">
        <x:v>129.87</x:v>
      </x:c>
      <x:c r="L497" s="8" t="n">
        <x:v>12.79</x:v>
      </x:c>
      <x:c r="M497" s="8"/>
      <x:c r="N497" s="8"/>
      <x:c r="O497" s="2" t="n">
        <x:v>1</x:v>
      </x:c>
      <x:c r="P497" s="10" t="n">
        <x:v>46143</x:v>
      </x:c>
      <x:c r="Q497" s="10" t="n">
        <x:v>45810</x:v>
      </x:c>
      <x:c r="R497" s="2" t="str">
        <x:v>Same-product valuation: per 100</x:v>
      </x:c>
      <x:c r="S497" s="2" t="str">
        <x:v>Chris PVC Coil priced product</x:v>
      </x:c>
      <x:c r="T497" s="15" t="n">
        <x:f>H497/J497</x:f>
        <x:v>0.14429999999999998</x:v>
      </x:c>
      <x:c r="U497" s="15" t="n">
        <x:f>IF(A497="WIRE",T497,IF(O497=1,I497*(1+IF(A497="POUC",Summary!$E$7,Summary!$K$7))/J497,"n.a."))</x:f>
        <x:v>0.1413295</x:v>
      </x:c>
      <x:c r="V497" s="12" t="n">
        <x:f>SUM('PO detail'!$T$559:$T$559)</x:f>
        <x:v>900</x:v>
      </x:c>
      <x:c r="W497" s="12" t="n">
        <x:f>SUMIFS('PO detail'!$T$559:$T$559,'PO detail'!$Q$559:$Q$559,"Baseline PO cost")</x:f>
        <x:v>900</x:v>
      </x:c>
      <x:c r="X497" s="12" t="n">
        <x:f>SUMIFS('PO detail'!$T$559:$T$559,'PO detail'!$Q$559:$Q$559,"Higher PO cost")</x:f>
        <x:v>0</x:v>
      </x:c>
      <x:c r="Y497" s="12" t="n">
        <x:f>E497-W497-X497</x:f>
        <x:v>0</x:v>
      </x:c>
      <x:c r="Z497" s="16" t="n">
        <x:f>E497*T497</x:f>
        <x:v>129.86999999999998</x:v>
      </x:c>
      <x:c r="AA497" s="16" t="n">
        <x:f>W497*T497</x:f>
        <x:v>129.86999999999998</x:v>
      </x:c>
      <x:c r="AB497" s="16" t="n">
        <x:f>X497*T497</x:f>
        <x:v>0</x:v>
      </x:c>
      <x:c r="AC497" s="16" t="n">
        <x:f>Y497*T497</x:f>
        <x:v>0</x:v>
      </x:c>
      <x:c r="AD497" s="16" t="n">
        <x:f>K497-Z497</x:f>
        <x:v>2.842170943040401e-14</x:v>
      </x:c>
      <x:c r="AE497" s="16" t="n">
        <x:f>IF(ISNUMBER(U497),E497*(U497-T497),"n.a.")</x:f>
        <x:v>-2.6734499999999883</x:v>
      </x:c>
      <x:c r="AF497" s="12" t="n">
        <x:f>G497-SUM('PO detail'!$U$559:$U$559)</x:f>
        <x:v>0</x:v>
      </x:c>
      <x:c r="AG497" s="16" t="n">
        <x:f>IF(ISNUMBER(U497),0,Z497)</x:f>
        <x:v>0</x:v>
      </x:c>
      <x:c r="AH497" s="17" t="str">
        <x:f>IF(AND(A497="WIRE",ISNUMBER(N497)),H497-N497,"n.a.")</x:f>
        <x:v>n.a.</x:v>
      </x:c>
    </x:row>
    <x:row r="498" ht="22" customHeight="1">
      <x:c r="A498" s="2" t="str">
        <x:v>COIL</x:v>
      </x:c>
      <x:c r="B498" s="2" t="str">
        <x:v>10</x:v>
      </x:c>
      <x:c r="C498" s="2" t="str">
        <x:v>9BLU12-4</x:v>
      </x:c>
      <x:c r="D498" s="2" t="str">
        <x:v>**PAY ACH** PVC SPIRAL SUPPLY</x:v>
      </x:c>
      <x:c r="E498" s="7" t="n">
        <x:v>1200</x:v>
      </x:c>
      <x:c r="F498" s="7" t="n">
        <x:v>166.67</x:v>
      </x:c>
      <x:c r="G498" s="7" t="n">
        <x:v>0</x:v>
      </x:c>
      <x:c r="H498" s="8" t="n">
        <x:v>4.78</x:v>
      </x:c>
      <x:c r="I498" s="8" t="n">
        <x:v>4.24</x:v>
      </x:c>
      <x:c r="J498" s="2" t="n">
        <x:v>100</x:v>
      </x:c>
      <x:c r="K498" s="9" t="n">
        <x:v>57.36</x:v>
      </x:c>
      <x:c r="L498" s="8" t="n">
        <x:v>4.24</x:v>
      </x:c>
      <x:c r="M498" s="8"/>
      <x:c r="N498" s="8"/>
      <x:c r="O498" s="2" t="n">
        <x:v>1</x:v>
      </x:c>
      <x:c r="P498" s="10" t="n">
        <x:v>46143</x:v>
      </x:c>
      <x:c r="Q498" s="10" t="n">
        <x:v>45968</x:v>
      </x:c>
      <x:c r="R498" s="2" t="str">
        <x:v>Same-product valuation: per 100</x:v>
      </x:c>
      <x:c r="S498" s="2" t="str">
        <x:v>Chris PVC Coil priced product</x:v>
      </x:c>
      <x:c r="T498" s="15" t="n">
        <x:f>H498/J498</x:f>
        <x:v>0.0478</x:v>
      </x:c>
      <x:c r="U498" s="15" t="n">
        <x:f>IF(A498="WIRE",T498,IF(O498=1,I498*(1+IF(A498="POUC",Summary!$E$7,Summary!$K$7))/J498,"n.a."))</x:f>
        <x:v>0.046852</x:v>
      </x:c>
      <x:c r="V498" s="12" t="n">
        <x:f>SUM('PO detail'!$T$578:$T$578)</x:f>
        <x:v>1200</x:v>
      </x:c>
      <x:c r="W498" s="12" t="n">
        <x:f>SUMIFS('PO detail'!$T$578:$T$578,'PO detail'!$Q$578:$Q$578,"Baseline PO cost")</x:f>
        <x:v>1200</x:v>
      </x:c>
      <x:c r="X498" s="12" t="n">
        <x:f>SUMIFS('PO detail'!$T$578:$T$578,'PO detail'!$Q$578:$Q$578,"Higher PO cost")</x:f>
        <x:v>0</x:v>
      </x:c>
      <x:c r="Y498" s="12" t="n">
        <x:f>E498-W498-X498</x:f>
        <x:v>0</x:v>
      </x:c>
      <x:c r="Z498" s="16" t="n">
        <x:f>E498*T498</x:f>
        <x:v>57.36</x:v>
      </x:c>
      <x:c r="AA498" s="16" t="n">
        <x:f>W498*T498</x:f>
        <x:v>57.36</x:v>
      </x:c>
      <x:c r="AB498" s="16" t="n">
        <x:f>X498*T498</x:f>
        <x:v>0</x:v>
      </x:c>
      <x:c r="AC498" s="16" t="n">
        <x:f>Y498*T498</x:f>
        <x:v>0</x:v>
      </x:c>
      <x:c r="AD498" s="16" t="n">
        <x:f>K498-Z498</x:f>
        <x:v>0</x:v>
      </x:c>
      <x:c r="AE498" s="16" t="n">
        <x:f>IF(ISNUMBER(U498),E498*(U498-T498),"n.a.")</x:f>
        <x:v>-1.1376000000000053</x:v>
      </x:c>
      <x:c r="AF498" s="12" t="n">
        <x:f>G498-SUM('PO detail'!$U$578:$U$578)</x:f>
        <x:v>0</x:v>
      </x:c>
      <x:c r="AG498" s="16" t="n">
        <x:f>IF(ISNUMBER(U498),0,Z498)</x:f>
        <x:v>0</x:v>
      </x:c>
      <x:c r="AH498" s="17" t="str">
        <x:f>IF(AND(A498="WIRE",ISNUMBER(N498)),H498-N498,"n.a.")</x:f>
        <x:v>n.a.</x:v>
      </x:c>
    </x:row>
    <x:row r="499" ht="22" customHeight="1">
      <x:c r="A499" s="2" t="str">
        <x:v>POUC</x:v>
      </x:c>
      <x:c r="B499" s="2" t="str">
        <x:v>60</x:v>
      </x:c>
      <x:c r="C499" s="2" t="str">
        <x:v>KEY10</x:v>
      </x:c>
      <x:c r="D499" s="2" t="str">
        <x:v>LAMITEK USA, INC.</x:v>
      </x:c>
      <x:c r="E499" s="7" t="n">
        <x:v>8900</x:v>
      </x:c>
      <x:c r="F499" s="7" t="n">
        <x:v>166.67</x:v>
      </x:c>
      <x:c r="G499" s="7" t="n">
        <x:v>0</x:v>
      </x:c>
      <x:c r="H499" s="8" t="n">
        <x:v>1.51</x:v>
      </x:c>
      <x:c r="I499" s="8" t="n">
        <x:v>1</x:v>
      </x:c>
      <x:c r="J499" s="2" t="n">
        <x:v>100</x:v>
      </x:c>
      <x:c r="K499" s="9" t="n">
        <x:v>134.39000000000001</x:v>
      </x:c>
      <x:c r="L499" s="8" t="n">
        <x:v>0.89</x:v>
      </x:c>
      <x:c r="M499" s="8" t="n">
        <x:v>0.9968000000000001</x:v>
      </x:c>
      <x:c r="N499" s="8"/>
      <x:c r="O499" s="2" t="n">
        <x:v>1</x:v>
      </x:c>
      <x:c r="P499" s="10" t="n">
        <x:v>45902</x:v>
      </x:c>
      <x:c r="Q499" s="10" t="n">
        <x:v>46148</x:v>
      </x:c>
      <x:c r="R499" s="2" t="str">
        <x:v>Same-product valuation: per 100</x:v>
      </x:c>
      <x:c r="S499" s="2" t="str">
        <x:v>Chris Lamitek Pouches priced product</x:v>
      </x:c>
      <x:c r="T499" s="15" t="n">
        <x:f>H499/J499</x:f>
        <x:v>0.0151</x:v>
      </x:c>
      <x:c r="U499" s="15" t="n">
        <x:f>IF(A499="WIRE",T499,IF(O499=1,I499*(1+IF(A499="POUC",Summary!$E$7,Summary!$K$7))/J499,"n.a."))</x:f>
        <x:v>0.0165</x:v>
      </x:c>
      <x:c r="V499" s="12" t="n">
        <x:f>SUM('PO detail'!$T$1744:$T$1744)</x:f>
        <x:v>8900</x:v>
      </x:c>
      <x:c r="W499" s="12" t="n">
        <x:f>SUMIFS('PO detail'!$T$1744:$T$1744,'PO detail'!$Q$1744:$Q$1744,"Baseline PO cost")</x:f>
        <x:v>8900</x:v>
      </x:c>
      <x:c r="X499" s="12" t="n">
        <x:f>SUMIFS('PO detail'!$T$1744:$T$1744,'PO detail'!$Q$1744:$Q$1744,"Higher PO cost")</x:f>
        <x:v>0</x:v>
      </x:c>
      <x:c r="Y499" s="12" t="n">
        <x:f>E499-W499-X499</x:f>
        <x:v>0</x:v>
      </x:c>
      <x:c r="Z499" s="16" t="n">
        <x:f>E499*T499</x:f>
        <x:v>134.39000000000001</x:v>
      </x:c>
      <x:c r="AA499" s="16" t="n">
        <x:f>W499*T499</x:f>
        <x:v>134.39000000000001</x:v>
      </x:c>
      <x:c r="AB499" s="16" t="n">
        <x:f>X499*T499</x:f>
        <x:v>0</x:v>
      </x:c>
      <x:c r="AC499" s="16" t="n">
        <x:f>Y499*T499</x:f>
        <x:v>0</x:v>
      </x:c>
      <x:c r="AD499" s="16" t="n">
        <x:f>K499-Z499</x:f>
        <x:v>0</x:v>
      </x:c>
      <x:c r="AE499" s="16" t="n">
        <x:f>IF(ISNUMBER(U499),E499*(U499-T499),"n.a.")</x:f>
        <x:v>12.460000000000003</x:v>
      </x:c>
      <x:c r="AF499" s="12" t="n">
        <x:f>G499-SUM('PO detail'!$U$1744:$U$1744)</x:f>
        <x:v>0</x:v>
      </x:c>
      <x:c r="AG499" s="16" t="n">
        <x:f>IF(ISNUMBER(U499),0,Z499)</x:f>
        <x:v>0</x:v>
      </x:c>
      <x:c r="AH499" s="17" t="str">
        <x:f>IF(AND(A499="WIRE",ISNUMBER(N499)),H499-N499,"n.a.")</x:f>
        <x:v>n.a.</x:v>
      </x:c>
    </x:row>
    <x:row r="500" ht="22" customHeight="1">
      <x:c r="A500" s="2" t="str">
        <x:v>POUC</x:v>
      </x:c>
      <x:c r="B500" s="2" t="str">
        <x:v>60</x:v>
      </x:c>
      <x:c r="C500" s="2" t="str">
        <x:v>LUG7</x:v>
      </x:c>
      <x:c r="D500" s="2" t="str">
        <x:v>LAMITEK USA, INC.</x:v>
      </x:c>
      <x:c r="E500" s="7" t="n">
        <x:v>1100</x:v>
      </x:c>
      <x:c r="F500" s="7" t="n">
        <x:v>166.67</x:v>
      </x:c>
      <x:c r="G500" s="7" t="n">
        <x:v>0</x:v>
      </x:c>
      <x:c r="H500" s="8" t="n">
        <x:v>1.35</x:v>
      </x:c>
      <x:c r="I500" s="8" t="n">
        <x:v>0.9</x:v>
      </x:c>
      <x:c r="J500" s="2" t="n">
        <x:v>100</x:v>
      </x:c>
      <x:c r="K500" s="9" t="n">
        <x:v>14.85</x:v>
      </x:c>
      <x:c r="L500" s="8" t="n">
        <x:v>0.8</x:v>
      </x:c>
      <x:c r="M500" s="8" t="n">
        <x:v>0.8960000000000001</x:v>
      </x:c>
      <x:c r="N500" s="8"/>
      <x:c r="O500" s="2" t="n">
        <x:v>1</x:v>
      </x:c>
      <x:c r="P500" s="10" t="n">
        <x:v>45902</x:v>
      </x:c>
      <x:c r="Q500" s="10" t="n">
        <x:v>46148</x:v>
      </x:c>
      <x:c r="R500" s="2" t="str">
        <x:v>Same-product valuation: per 100</x:v>
      </x:c>
      <x:c r="S500" s="2" t="str">
        <x:v>Chris Lamitek Pouches priced product</x:v>
      </x:c>
      <x:c r="T500" s="15" t="n">
        <x:f>H500/J500</x:f>
        <x:v>0.013500000000000002</x:v>
      </x:c>
      <x:c r="U500" s="15" t="n">
        <x:f>IF(A500="WIRE",T500,IF(O500=1,I500*(1+IF(A500="POUC",Summary!$E$7,Summary!$K$7))/J500,"n.a."))</x:f>
        <x:v>0.014849999999999999</x:v>
      </x:c>
      <x:c r="V500" s="12" t="n">
        <x:f>SUM('PO detail'!$T$1804:$T$1804)</x:f>
        <x:v>1100</x:v>
      </x:c>
      <x:c r="W500" s="12" t="n">
        <x:f>SUMIFS('PO detail'!$T$1804:$T$1804,'PO detail'!$Q$1804:$Q$1804,"Baseline PO cost")</x:f>
        <x:v>1100</x:v>
      </x:c>
      <x:c r="X500" s="12" t="n">
        <x:f>SUMIFS('PO detail'!$T$1804:$T$1804,'PO detail'!$Q$1804:$Q$1804,"Higher PO cost")</x:f>
        <x:v>0</x:v>
      </x:c>
      <x:c r="Y500" s="12" t="n">
        <x:f>E500-W500-X500</x:f>
        <x:v>0</x:v>
      </x:c>
      <x:c r="Z500" s="16" t="n">
        <x:f>E500*T500</x:f>
        <x:v>14.850000000000001</x:v>
      </x:c>
      <x:c r="AA500" s="16" t="n">
        <x:f>W500*T500</x:f>
        <x:v>14.850000000000001</x:v>
      </x:c>
      <x:c r="AB500" s="16" t="n">
        <x:f>X500*T500</x:f>
        <x:v>0</x:v>
      </x:c>
      <x:c r="AC500" s="16" t="n">
        <x:f>Y500*T500</x:f>
        <x:v>0</x:v>
      </x:c>
      <x:c r="AD500" s="16" t="n">
        <x:f>K500-Z500</x:f>
        <x:v>-1.7763568394002505e-15</x:v>
      </x:c>
      <x:c r="AE500" s="16" t="n">
        <x:f>IF(ISNUMBER(U500),E500*(U500-T500),"n.a.")</x:f>
        <x:v>1.4849999999999968</x:v>
      </x:c>
      <x:c r="AF500" s="12" t="n">
        <x:f>G500-SUM('PO detail'!$U$1804:$U$1804)</x:f>
        <x:v>0</x:v>
      </x:c>
      <x:c r="AG500" s="16" t="n">
        <x:f>IF(ISNUMBER(U500),0,Z500)</x:f>
        <x:v>0</x:v>
      </x:c>
      <x:c r="AH500" s="17" t="str">
        <x:f>IF(AND(A500="WIRE",ISNUMBER(N500)),H500-N500,"n.a.")</x:f>
        <x:v>n.a.</x:v>
      </x:c>
    </x:row>
    <x:row r="501" ht="22" customHeight="1">
      <x:c r="A501" s="2" t="str">
        <x:v>POUC</x:v>
      </x:c>
      <x:c r="B501" s="2" t="str">
        <x:v>60</x:v>
      </x:c>
      <x:c r="C501" s="2" t="str">
        <x:v>SCH5</x:v>
      </x:c>
      <x:c r="D501" s="2" t="str">
        <x:v>LAMITEK USA, INC.</x:v>
      </x:c>
      <x:c r="E501" s="7" t="n">
        <x:v>10900</x:v>
      </x:c>
      <x:c r="F501" s="7" t="n">
        <x:v>166.67</x:v>
      </x:c>
      <x:c r="G501" s="7" t="n">
        <x:v>0</x:v>
      </x:c>
      <x:c r="H501" s="8" t="n">
        <x:v>0.72</x:v>
      </x:c>
      <x:c r="I501" s="8" t="n">
        <x:v>0.48</x:v>
      </x:c>
      <x:c r="J501" s="2" t="n">
        <x:v>100</x:v>
      </x:c>
      <x:c r="K501" s="9" t="n">
        <x:v>78.48</x:v>
      </x:c>
      <x:c r="L501" s="8" t="n">
        <x:v>0.43</x:v>
      </x:c>
      <x:c r="M501" s="8" t="n">
        <x:v>0.48160000000000003</x:v>
      </x:c>
      <x:c r="N501" s="8"/>
      <x:c r="O501" s="2" t="n">
        <x:v>1</x:v>
      </x:c>
      <x:c r="P501" s="10" t="n">
        <x:v>45902</x:v>
      </x:c>
      <x:c r="Q501" s="10" t="n">
        <x:v>46148</x:v>
      </x:c>
      <x:c r="R501" s="2" t="str">
        <x:v>Same-product valuation: per 100</x:v>
      </x:c>
      <x:c r="S501" s="2" t="str">
        <x:v>Chris Lamitek Pouches priced product</x:v>
      </x:c>
      <x:c r="T501" s="15" t="n">
        <x:f>H501/J501</x:f>
        <x:v>0.0072</x:v>
      </x:c>
      <x:c r="U501" s="15" t="n">
        <x:f>IF(A501="WIRE",T501,IF(O501=1,I501*(1+IF(A501="POUC",Summary!$E$7,Summary!$K$7))/J501,"n.a."))</x:f>
        <x:v>0.00792</x:v>
      </x:c>
      <x:c r="V501" s="12" t="n">
        <x:f>0</x:f>
        <x:v>0</x:v>
      </x:c>
      <x:c r="W501" s="12" t="n">
        <x:f>0</x:f>
        <x:v>0</x:v>
      </x:c>
      <x:c r="X501" s="12" t="n">
        <x:f>0</x:f>
        <x:v>0</x:v>
      </x:c>
      <x:c r="Y501" s="12" t="n">
        <x:f>E501-W501-X501</x:f>
        <x:v>10900</x:v>
      </x:c>
      <x:c r="Z501" s="16" t="n">
        <x:f>E501*T501</x:f>
        <x:v>78.48</x:v>
      </x:c>
      <x:c r="AA501" s="16" t="n">
        <x:f>W501*T501</x:f>
        <x:v>0</x:v>
      </x:c>
      <x:c r="AB501" s="16" t="n">
        <x:f>X501*T501</x:f>
        <x:v>0</x:v>
      </x:c>
      <x:c r="AC501" s="16" t="n">
        <x:f>Y501*T501</x:f>
        <x:v>78.48</x:v>
      </x:c>
      <x:c r="AD501" s="16" t="n">
        <x:f>K501-Z501</x:f>
        <x:v>0</x:v>
      </x:c>
      <x:c r="AE501" s="16" t="n">
        <x:f>IF(ISNUMBER(U501),E501*(U501-T501),"n.a.")</x:f>
        <x:v>7.848000000000002</x:v>
      </x:c>
      <x:c r="AF501" s="12" t="n">
        <x:f>G501-0</x:f>
        <x:v>0</x:v>
      </x:c>
      <x:c r="AG501" s="16" t="n">
        <x:f>IF(ISNUMBER(U501),0,Z501)</x:f>
        <x:v>0</x:v>
      </x:c>
      <x:c r="AH501" s="17" t="str">
        <x:f>IF(AND(A501="WIRE",ISNUMBER(N501)),H501-N501,"n.a.")</x:f>
        <x:v>n.a.</x:v>
      </x:c>
    </x:row>
    <x:row r="502" ht="22" customHeight="1">
      <x:c r="A502" s="2" t="str">
        <x:v>POUC</x:v>
      </x:c>
      <x:c r="B502" s="2" t="str">
        <x:v>60</x:v>
      </x:c>
      <x:c r="C502" s="2" t="str">
        <x:v>XLMEN3</x:v>
      </x:c>
      <x:c r="D502" s="2" t="str">
        <x:v>LAMITEK USA, INC.</x:v>
      </x:c>
      <x:c r="E502" s="7" t="n">
        <x:v>1200</x:v>
      </x:c>
      <x:c r="F502" s="7" t="n">
        <x:v>166.67</x:v>
      </x:c>
      <x:c r="G502" s="7" t="n">
        <x:v>2000</x:v>
      </x:c>
      <x:c r="H502" s="8" t="n">
        <x:v>9.78</x:v>
      </x:c>
      <x:c r="I502" s="8" t="n">
        <x:v>6.46</x:v>
      </x:c>
      <x:c r="J502" s="2" t="n">
        <x:v>100</x:v>
      </x:c>
      <x:c r="K502" s="9" t="n">
        <x:v>117.36</x:v>
      </x:c>
      <x:c r="L502" s="8" t="n">
        <x:v>5.77</x:v>
      </x:c>
      <x:c r="M502" s="8" t="n">
        <x:v>6.4624</x:v>
      </x:c>
      <x:c r="N502" s="8"/>
      <x:c r="O502" s="2" t="n">
        <x:v>1</x:v>
      </x:c>
      <x:c r="P502" s="10" t="n">
        <x:v>45902</x:v>
      </x:c>
      <x:c r="Q502" s="10" t="n">
        <x:v>46148</x:v>
      </x:c>
      <x:c r="R502" s="2" t="str">
        <x:v>Same-product valuation: per 100</x:v>
      </x:c>
      <x:c r="S502" s="2" t="str">
        <x:v>Chris Lamitek Pouches priced product</x:v>
      </x:c>
      <x:c r="T502" s="15" t="n">
        <x:f>H502/J502</x:f>
        <x:v>0.0978</x:v>
      </x:c>
      <x:c r="U502" s="15" t="n">
        <x:f>IF(A502="WIRE",T502,IF(O502=1,I502*(1+IF(A502="POUC",Summary!$E$7,Summary!$K$7))/J502,"n.a."))</x:f>
        <x:v>0.10658999999999999</x:v>
      </x:c>
      <x:c r="V502" s="12" t="n">
        <x:f>SUM('PO detail'!$T$1856:$T$1856)</x:f>
        <x:v>0</x:v>
      </x:c>
      <x:c r="W502" s="12" t="n">
        <x:f>SUMIFS('PO detail'!$T$1856:$T$1856,'PO detail'!$Q$1856:$Q$1856,"Baseline PO cost")</x:f>
        <x:v>0</x:v>
      </x:c>
      <x:c r="X502" s="12" t="n">
        <x:f>SUMIFS('PO detail'!$T$1856:$T$1856,'PO detail'!$Q$1856:$Q$1856,"Higher PO cost")</x:f>
        <x:v>0</x:v>
      </x:c>
      <x:c r="Y502" s="12" t="n">
        <x:f>E502-W502-X502</x:f>
        <x:v>1200</x:v>
      </x:c>
      <x:c r="Z502" s="16" t="n">
        <x:f>E502*T502</x:f>
        <x:v>117.36</x:v>
      </x:c>
      <x:c r="AA502" s="16" t="n">
        <x:f>W502*T502</x:f>
        <x:v>0</x:v>
      </x:c>
      <x:c r="AB502" s="16" t="n">
        <x:f>X502*T502</x:f>
        <x:v>0</x:v>
      </x:c>
      <x:c r="AC502" s="16" t="n">
        <x:f>Y502*T502</x:f>
        <x:v>117.36</x:v>
      </x:c>
      <x:c r="AD502" s="16" t="n">
        <x:f>K502-Z502</x:f>
        <x:v>0</x:v>
      </x:c>
      <x:c r="AE502" s="16" t="n">
        <x:f>IF(ISNUMBER(U502),E502*(U502-T502),"n.a.")</x:f>
        <x:v>10.547999999999991</x:v>
      </x:c>
      <x:c r="AF502" s="12" t="n">
        <x:f>G502-SUM('PO detail'!$U$1856:$U$1856)</x:f>
        <x:v>0</x:v>
      </x:c>
      <x:c r="AG502" s="16" t="n">
        <x:f>IF(ISNUMBER(U502),0,Z502)</x:f>
        <x:v>0</x:v>
      </x:c>
      <x:c r="AH502" s="17" t="str">
        <x:f>IF(AND(A502="WIRE",ISNUMBER(N502)),H502-N502,"n.a.")</x:f>
        <x:v>n.a.</x:v>
      </x:c>
    </x:row>
    <x:row r="503" ht="22" customHeight="1">
      <x:c r="A503" s="2" t="str">
        <x:v>WIRE</x:v>
      </x:c>
      <x:c r="B503" s="2" t="str">
        <x:v>60</x:v>
      </x:c>
      <x:c r="C503" s="2" t="str">
        <x:v>DL516GRAY</x:v>
      </x:c>
      <x:c r="D503" s="2" t="str">
        <x:v>Botac Industrial Limited</x:v>
      </x:c>
      <x:c r="E503" s="7" t="n">
        <x:v>1900</x:v>
      </x:c>
      <x:c r="F503" s="7" t="n">
        <x:v>166.67</x:v>
      </x:c>
      <x:c r="G503" s="7" t="n">
        <x:v>1000</x:v>
      </x:c>
      <x:c r="H503" s="8" t="n">
        <x:v>4.75</x:v>
      </x:c>
      <x:c r="I503" s="8" t="n">
        <x:v>2.7</x:v>
      </x:c>
      <x:c r="J503" s="2" t="n">
        <x:v>100</x:v>
      </x:c>
      <x:c r="K503" s="9" t="n">
        <x:v>90.25</x:v>
      </x:c>
      <x:c r="L503" s="8" t="n">
        <x:v>2.7</x:v>
      </x:c>
      <x:c r="M503" s="8"/>
      <x:c r="N503" s="8" t="n">
        <x:v>4.75</x:v>
      </x:c>
      <x:c r="O503" s="2" t="n">
        <x:v>1</x:v>
      </x:c>
      <x:c r="P503" s="10" t="n">
        <x:v>46237</x:v>
      </x:c>
      <x:c r="Q503" s="10" t="n">
        <x:v>45881</x:v>
      </x:c>
      <x:c r="R503" s="2" t="str">
        <x:v>Same-product valuation: per 100</x:v>
      </x:c>
      <x:c r="S503" s="2" t="str">
        <x:v>Hold current standard; Chris blended standards already applied</x:v>
      </x:c>
      <x:c r="T503" s="15" t="n">
        <x:f>H503/J503</x:f>
        <x:v>0.0475</x:v>
      </x:c>
      <x:c r="U503" s="15" t="n">
        <x:f>IF(A503="WIRE",T503,IF(O503=1,I503*(1+IF(A503="POUC",Summary!$E$7,Summary!$K$7))/J503,"n.a."))</x:f>
        <x:v>0.0475</x:v>
      </x:c>
      <x:c r="V503" s="12" t="n">
        <x:f>0</x:f>
        <x:v>0</x:v>
      </x:c>
      <x:c r="W503" s="12" t="n">
        <x:f>0</x:f>
        <x:v>0</x:v>
      </x:c>
      <x:c r="X503" s="12" t="n">
        <x:f>0</x:f>
        <x:v>0</x:v>
      </x:c>
      <x:c r="Y503" s="12" t="n">
        <x:f>E503-W503-X503</x:f>
        <x:v>1900</x:v>
      </x:c>
      <x:c r="Z503" s="16" t="n">
        <x:f>E503*T503</x:f>
        <x:v>90.25</x:v>
      </x:c>
      <x:c r="AA503" s="16" t="n">
        <x:f>W503*T503</x:f>
        <x:v>0</x:v>
      </x:c>
      <x:c r="AB503" s="16" t="n">
        <x:f>X503*T503</x:f>
        <x:v>0</x:v>
      </x:c>
      <x:c r="AC503" s="16" t="n">
        <x:f>Y503*T503</x:f>
        <x:v>90.25</x:v>
      </x:c>
      <x:c r="AD503" s="16" t="n">
        <x:f>K503-Z503</x:f>
        <x:v>0</x:v>
      </x:c>
      <x:c r="AE503" s="16" t="n">
        <x:f>IF(ISNUMBER(U503),E503*(U503-T503),"n.a.")</x:f>
        <x:v>0</x:v>
      </x:c>
      <x:c r="AF503" s="12" t="n">
        <x:f>G503-0</x:f>
        <x:v>1000</x:v>
      </x:c>
      <x:c r="AG503" s="16" t="n">
        <x:f>IF(ISNUMBER(U503),0,Z503)</x:f>
        <x:v>0</x:v>
      </x:c>
      <x:c r="AH503" s="17" t="n">
        <x:f>IF(AND(A503="WIRE",ISNUMBER(N503)),H503-N503,"n.a.")</x:f>
        <x:v>0</x:v>
      </x:c>
    </x:row>
    <x:row r="504" ht="22" customHeight="1">
      <x:c r="A504" s="2" t="str">
        <x:v>COIL</x:v>
      </x:c>
      <x:c r="B504" s="2" t="str">
        <x:v>10</x:v>
      </x:c>
      <x:c r="C504" s="2" t="str">
        <x:v>7RED12-4</x:v>
      </x:c>
      <x:c r="D504" s="2" t="str">
        <x:v>**PAY ACH** PVC SPIRAL SUPPLY</x:v>
      </x:c>
      <x:c r="E504" s="7" t="n">
        <x:v>3100</x:v>
      </x:c>
      <x:c r="F504" s="7" t="n">
        <x:v>158.33</x:v>
      </x:c>
      <x:c r="G504" s="7" t="n">
        <x:v>0</x:v>
      </x:c>
      <x:c r="H504" s="8" t="n">
        <x:v>3.92</x:v>
      </x:c>
      <x:c r="I504" s="8" t="n">
        <x:v>3.48</x:v>
      </x:c>
      <x:c r="J504" s="2" t="n">
        <x:v>100</x:v>
      </x:c>
      <x:c r="K504" s="9" t="n">
        <x:v>121.52</x:v>
      </x:c>
      <x:c r="L504" s="8" t="n">
        <x:v>3.48</x:v>
      </x:c>
      <x:c r="M504" s="8"/>
      <x:c r="N504" s="8"/>
      <x:c r="O504" s="2" t="n">
        <x:v>1</x:v>
      </x:c>
      <x:c r="P504" s="10" t="n">
        <x:v>46143</x:v>
      </x:c>
      <x:c r="Q504" s="10" t="n">
        <x:v>45968</x:v>
      </x:c>
      <x:c r="R504" s="2" t="str">
        <x:v>Same-product valuation: per 100</x:v>
      </x:c>
      <x:c r="S504" s="2" t="str">
        <x:v>Chris PVC Coil priced product</x:v>
      </x:c>
      <x:c r="T504" s="15" t="n">
        <x:f>H504/J504</x:f>
        <x:v>0.0392</x:v>
      </x:c>
      <x:c r="U504" s="15" t="n">
        <x:f>IF(A504="WIRE",T504,IF(O504=1,I504*(1+IF(A504="POUC",Summary!$E$7,Summary!$K$7))/J504,"n.a."))</x:f>
        <x:v>0.038453999999999995</x:v>
      </x:c>
      <x:c r="V504" s="12" t="n">
        <x:f>0</x:f>
        <x:v>0</x:v>
      </x:c>
      <x:c r="W504" s="12" t="n">
        <x:f>0</x:f>
        <x:v>0</x:v>
      </x:c>
      <x:c r="X504" s="12" t="n">
        <x:f>0</x:f>
        <x:v>0</x:v>
      </x:c>
      <x:c r="Y504" s="12" t="n">
        <x:f>E504-W504-X504</x:f>
        <x:v>3100</x:v>
      </x:c>
      <x:c r="Z504" s="16" t="n">
        <x:f>E504*T504</x:f>
        <x:v>121.52</x:v>
      </x:c>
      <x:c r="AA504" s="16" t="n">
        <x:f>W504*T504</x:f>
        <x:v>0</x:v>
      </x:c>
      <x:c r="AB504" s="16" t="n">
        <x:f>X504*T504</x:f>
        <x:v>0</x:v>
      </x:c>
      <x:c r="AC504" s="16" t="n">
        <x:f>Y504*T504</x:f>
        <x:v>121.52</x:v>
      </x:c>
      <x:c r="AD504" s="16" t="n">
        <x:f>K504-Z504</x:f>
        <x:v>0</x:v>
      </x:c>
      <x:c r="AE504" s="16" t="n">
        <x:f>IF(ISNUMBER(U504),E504*(U504-T504),"n.a.")</x:f>
        <x:v>-2.3126000000000113</x:v>
      </x:c>
      <x:c r="AF504" s="12" t="n">
        <x:f>G504-0</x:f>
        <x:v>0</x:v>
      </x:c>
      <x:c r="AG504" s="16" t="n">
        <x:f>IF(ISNUMBER(U504),0,Z504)</x:f>
        <x:v>0</x:v>
      </x:c>
      <x:c r="AH504" s="17" t="str">
        <x:f>IF(AND(A504="WIRE",ISNUMBER(N504)),H504-N504,"n.a.")</x:f>
        <x:v>n.a.</x:v>
      </x:c>
    </x:row>
    <x:row r="505" ht="22" customHeight="1">
      <x:c r="A505" s="2" t="str">
        <x:v>COIL</x:v>
      </x:c>
      <x:c r="B505" s="2" t="str">
        <x:v>60</x:v>
      </x:c>
      <x:c r="C505" s="2" t="str">
        <x:v>7CLR12-4</x:v>
      </x:c>
      <x:c r="D505" s="2" t="str">
        <x:v>**PAY ACH** PVC SPIRAL SUPPLY</x:v>
      </x:c>
      <x:c r="E505" s="7" t="n">
        <x:v>2900</x:v>
      </x:c>
      <x:c r="F505" s="7" t="n">
        <x:v>158.33</x:v>
      </x:c>
      <x:c r="G505" s="7" t="n">
        <x:v>0</x:v>
      </x:c>
      <x:c r="H505" s="8" t="n">
        <x:v>3.92</x:v>
      </x:c>
      <x:c r="I505" s="8" t="n">
        <x:v>3.48</x:v>
      </x:c>
      <x:c r="J505" s="2" t="n">
        <x:v>100</x:v>
      </x:c>
      <x:c r="K505" s="9" t="n">
        <x:v>113.68</x:v>
      </x:c>
      <x:c r="L505" s="8" t="n">
        <x:v>3.48</x:v>
      </x:c>
      <x:c r="M505" s="8"/>
      <x:c r="N505" s="8"/>
      <x:c r="O505" s="2" t="n">
        <x:v>1</x:v>
      </x:c>
      <x:c r="P505" s="10" t="n">
        <x:v>46143</x:v>
      </x:c>
      <x:c r="Q505" s="10" t="n">
        <x:v>45810</x:v>
      </x:c>
      <x:c r="R505" s="2" t="str">
        <x:v>Same-product valuation: per 100</x:v>
      </x:c>
      <x:c r="S505" s="2" t="str">
        <x:v>Chris PVC Coil priced product</x:v>
      </x:c>
      <x:c r="T505" s="15" t="n">
        <x:f>H505/J505</x:f>
        <x:v>0.0392</x:v>
      </x:c>
      <x:c r="U505" s="15" t="n">
        <x:f>IF(A505="WIRE",T505,IF(O505=1,I505*(1+IF(A505="POUC",Summary!$E$7,Summary!$K$7))/J505,"n.a."))</x:f>
        <x:v>0.038453999999999995</x:v>
      </x:c>
      <x:c r="V505" s="12" t="n">
        <x:f>SUM('PO detail'!$T$1379:$T$1379)</x:f>
        <x:v>2500</x:v>
      </x:c>
      <x:c r="W505" s="12" t="n">
        <x:f>SUMIFS('PO detail'!$T$1379:$T$1379,'PO detail'!$Q$1379:$Q$1379,"Baseline PO cost")</x:f>
        <x:v>2500</x:v>
      </x:c>
      <x:c r="X505" s="12" t="n">
        <x:f>SUMIFS('PO detail'!$T$1379:$T$1379,'PO detail'!$Q$1379:$Q$1379,"Higher PO cost")</x:f>
        <x:v>0</x:v>
      </x:c>
      <x:c r="Y505" s="12" t="n">
        <x:f>E505-W505-X505</x:f>
        <x:v>400</x:v>
      </x:c>
      <x:c r="Z505" s="16" t="n">
        <x:f>E505*T505</x:f>
        <x:v>113.67999999999999</x:v>
      </x:c>
      <x:c r="AA505" s="16" t="n">
        <x:f>W505*T505</x:f>
        <x:v>98</x:v>
      </x:c>
      <x:c r="AB505" s="16" t="n">
        <x:f>X505*T505</x:f>
        <x:v>0</x:v>
      </x:c>
      <x:c r="AC505" s="16" t="n">
        <x:f>Y505*T505</x:f>
        <x:v>15.68</x:v>
      </x:c>
      <x:c r="AD505" s="16" t="n">
        <x:f>K505-Z505</x:f>
        <x:v>1.4210854715202004e-14</x:v>
      </x:c>
      <x:c r="AE505" s="16" t="n">
        <x:f>IF(ISNUMBER(U505),E505*(U505-T505),"n.a.")</x:f>
        <x:v>-2.1634000000000104</x:v>
      </x:c>
      <x:c r="AF505" s="12" t="n">
        <x:f>G505-SUM('PO detail'!$U$1379:$U$1379)</x:f>
        <x:v>0</x:v>
      </x:c>
      <x:c r="AG505" s="16" t="n">
        <x:f>IF(ISNUMBER(U505),0,Z505)</x:f>
        <x:v>0</x:v>
      </x:c>
      <x:c r="AH505" s="17" t="str">
        <x:f>IF(AND(A505="WIRE",ISNUMBER(N505)),H505-N505,"n.a.")</x:f>
        <x:v>n.a.</x:v>
      </x:c>
    </x:row>
    <x:row r="506" ht="22" customHeight="1">
      <x:c r="A506" s="2" t="str">
        <x:v>COIL</x:v>
      </x:c>
      <x:c r="B506" s="2" t="str">
        <x:v>10</x:v>
      </x:c>
      <x:c r="C506" s="2" t="str">
        <x:v>9RED12-4</x:v>
      </x:c>
      <x:c r="D506" s="2" t="str">
        <x:v>**PAY ACH** PVC SPIRAL SUPPLY</x:v>
      </x:c>
      <x:c r="E506" s="7" t="n">
        <x:v>2400</x:v>
      </x:c>
      <x:c r="F506" s="7" t="n">
        <x:v>150</x:v>
      </x:c>
      <x:c r="G506" s="7" t="n">
        <x:v>0</x:v>
      </x:c>
      <x:c r="H506" s="8" t="n">
        <x:v>4.78</x:v>
      </x:c>
      <x:c r="I506" s="8" t="n">
        <x:v>4.24</x:v>
      </x:c>
      <x:c r="J506" s="2" t="n">
        <x:v>100</x:v>
      </x:c>
      <x:c r="K506" s="9" t="n">
        <x:v>114.72</x:v>
      </x:c>
      <x:c r="L506" s="8" t="n">
        <x:v>4.24</x:v>
      </x:c>
      <x:c r="M506" s="8"/>
      <x:c r="N506" s="8"/>
      <x:c r="O506" s="2" t="n">
        <x:v>1</x:v>
      </x:c>
      <x:c r="P506" s="10" t="n">
        <x:v>46143</x:v>
      </x:c>
      <x:c r="Q506" s="10" t="n">
        <x:v>45968</x:v>
      </x:c>
      <x:c r="R506" s="2" t="str">
        <x:v>Same-product valuation: per 100</x:v>
      </x:c>
      <x:c r="S506" s="2" t="str">
        <x:v>Chris PVC Coil priced product</x:v>
      </x:c>
      <x:c r="T506" s="15" t="n">
        <x:f>H506/J506</x:f>
        <x:v>0.0478</x:v>
      </x:c>
      <x:c r="U506" s="15" t="n">
        <x:f>IF(A506="WIRE",T506,IF(O506=1,I506*(1+IF(A506="POUC",Summary!$E$7,Summary!$K$7))/J506,"n.a."))</x:f>
        <x:v>0.046852</x:v>
      </x:c>
      <x:c r="V506" s="12" t="n">
        <x:f>SUM('PO detail'!$T$584:$T$584)</x:f>
        <x:v>2100</x:v>
      </x:c>
      <x:c r="W506" s="12" t="n">
        <x:f>SUMIFS('PO detail'!$T$584:$T$584,'PO detail'!$Q$584:$Q$584,"Baseline PO cost")</x:f>
        <x:v>2100</x:v>
      </x:c>
      <x:c r="X506" s="12" t="n">
        <x:f>SUMIFS('PO detail'!$T$584:$T$584,'PO detail'!$Q$584:$Q$584,"Higher PO cost")</x:f>
        <x:v>0</x:v>
      </x:c>
      <x:c r="Y506" s="12" t="n">
        <x:f>E506-W506-X506</x:f>
        <x:v>300</x:v>
      </x:c>
      <x:c r="Z506" s="16" t="n">
        <x:f>E506*T506</x:f>
        <x:v>114.72</x:v>
      </x:c>
      <x:c r="AA506" s="16" t="n">
        <x:f>W506*T506</x:f>
        <x:v>100.38000000000001</x:v>
      </x:c>
      <x:c r="AB506" s="16" t="n">
        <x:f>X506*T506</x:f>
        <x:v>0</x:v>
      </x:c>
      <x:c r="AC506" s="16" t="n">
        <x:f>Y506*T506</x:f>
        <x:v>14.34</x:v>
      </x:c>
      <x:c r="AD506" s="16" t="n">
        <x:f>K506-Z506</x:f>
        <x:v>0</x:v>
      </x:c>
      <x:c r="AE506" s="16" t="n">
        <x:f>IF(ISNUMBER(U506),E506*(U506-T506),"n.a.")</x:f>
        <x:v>-2.2752000000000105</x:v>
      </x:c>
      <x:c r="AF506" s="12" t="n">
        <x:f>G506-SUM('PO detail'!$U$584:$U$584)</x:f>
        <x:v>0</x:v>
      </x:c>
      <x:c r="AG506" s="16" t="n">
        <x:f>IF(ISNUMBER(U506),0,Z506)</x:f>
        <x:v>0</x:v>
      </x:c>
      <x:c r="AH506" s="17" t="str">
        <x:f>IF(AND(A506="WIRE",ISNUMBER(N506)),H506-N506,"n.a.")</x:f>
        <x:v>n.a.</x:v>
      </x:c>
    </x:row>
    <x:row r="507" ht="22" customHeight="1">
      <x:c r="A507" s="2" t="str">
        <x:v>COIL</x:v>
      </x:c>
      <x:c r="B507" s="2" t="str">
        <x:v>30</x:v>
      </x:c>
      <x:c r="C507" s="2" t="str">
        <x:v>14CLR12-4</x:v>
      </x:c>
      <x:c r="D507" s="2" t="str">
        <x:v>**PAY ACH** PVC SPIRAL SUPPLY</x:v>
      </x:c>
      <x:c r="E507" s="7" t="n">
        <x:v>600</x:v>
      </x:c>
      <x:c r="F507" s="7" t="n">
        <x:v>150</x:v>
      </x:c>
      <x:c r="G507" s="7" t="n">
        <x:v>2100</x:v>
      </x:c>
      <x:c r="H507" s="8" t="n">
        <x:v>9.18</x:v>
      </x:c>
      <x:c r="I507" s="8" t="n">
        <x:v>8.14</x:v>
      </x:c>
      <x:c r="J507" s="2" t="n">
        <x:v>100</x:v>
      </x:c>
      <x:c r="K507" s="9" t="n">
        <x:v>55.08</x:v>
      </x:c>
      <x:c r="L507" s="8" t="n">
        <x:v>8.14</x:v>
      </x:c>
      <x:c r="M507" s="8"/>
      <x:c r="N507" s="8"/>
      <x:c r="O507" s="2" t="n">
        <x:v>1</x:v>
      </x:c>
      <x:c r="P507" s="10" t="n">
        <x:v>46143</x:v>
      </x:c>
      <x:c r="Q507" s="10" t="n">
        <x:v>45810</x:v>
      </x:c>
      <x:c r="R507" s="2" t="str">
        <x:v>Same-product valuation: per 100</x:v>
      </x:c>
      <x:c r="S507" s="2" t="str">
        <x:v>Chris PVC Coil priced product</x:v>
      </x:c>
      <x:c r="T507" s="15" t="n">
        <x:f>H507/J507</x:f>
        <x:v>0.09179999999999999</x:v>
      </x:c>
      <x:c r="U507" s="15" t="n">
        <x:f>IF(A507="WIRE",T507,IF(O507=1,I507*(1+IF(A507="POUC",Summary!$E$7,Summary!$K$7))/J507,"n.a."))</x:f>
        <x:v>0.089947</x:v>
      </x:c>
      <x:c r="V507" s="12" t="n">
        <x:f>SUM('PO detail'!$T$777:$T$777)</x:f>
        <x:v>0</x:v>
      </x:c>
      <x:c r="W507" s="12" t="n">
        <x:f>SUMIFS('PO detail'!$T$777:$T$777,'PO detail'!$Q$777:$Q$777,"Baseline PO cost")</x:f>
        <x:v>0</x:v>
      </x:c>
      <x:c r="X507" s="12" t="n">
        <x:f>SUMIFS('PO detail'!$T$777:$T$777,'PO detail'!$Q$777:$Q$777,"Higher PO cost")</x:f>
        <x:v>0</x:v>
      </x:c>
      <x:c r="Y507" s="12" t="n">
        <x:f>E507-W507-X507</x:f>
        <x:v>600</x:v>
      </x:c>
      <x:c r="Z507" s="16" t="n">
        <x:f>E507*T507</x:f>
        <x:v>55.08</x:v>
      </x:c>
      <x:c r="AA507" s="16" t="n">
        <x:f>W507*T507</x:f>
        <x:v>0</x:v>
      </x:c>
      <x:c r="AB507" s="16" t="n">
        <x:f>X507*T507</x:f>
        <x:v>0</x:v>
      </x:c>
      <x:c r="AC507" s="16" t="n">
        <x:f>Y507*T507</x:f>
        <x:v>55.08</x:v>
      </x:c>
      <x:c r="AD507" s="16" t="n">
        <x:f>K507-Z507</x:f>
        <x:v>0</x:v>
      </x:c>
      <x:c r="AE507" s="16" t="n">
        <x:f>IF(ISNUMBER(U507),E507*(U507-T507),"n.a.")</x:f>
        <x:v>-1.1117999999999961</x:v>
      </x:c>
      <x:c r="AF507" s="12" t="n">
        <x:f>G507-SUM('PO detail'!$U$777:$U$777)</x:f>
        <x:v>0</x:v>
      </x:c>
      <x:c r="AG507" s="16" t="n">
        <x:f>IF(ISNUMBER(U507),0,Z507)</x:f>
        <x:v>0</x:v>
      </x:c>
      <x:c r="AH507" s="17" t="str">
        <x:f>IF(AND(A507="WIRE",ISNUMBER(N507)),H507-N507,"n.a.")</x:f>
        <x:v>n.a.</x:v>
      </x:c>
    </x:row>
    <x:row r="508" ht="22" customHeight="1">
      <x:c r="A508" s="2" t="str">
        <x:v>COIL</x:v>
      </x:c>
      <x:c r="B508" s="2" t="str">
        <x:v>30</x:v>
      </x:c>
      <x:c r="C508" s="2" t="str">
        <x:v>18NAV12-4</x:v>
      </x:c>
      <x:c r="D508" s="2" t="str">
        <x:v>**PAY ACH** PVC SPIRAL SUPPLY</x:v>
      </x:c>
      <x:c r="E508" s="7" t="n">
        <x:v>1000</x:v>
      </x:c>
      <x:c r="F508" s="7" t="n">
        <x:v>150</x:v>
      </x:c>
      <x:c r="G508" s="7" t="n">
        <x:v>0</x:v>
      </x:c>
      <x:c r="H508" s="8" t="n">
        <x:v>14.48</x:v>
      </x:c>
      <x:c r="I508" s="8" t="n">
        <x:v>12.84</x:v>
      </x:c>
      <x:c r="J508" s="2" t="n">
        <x:v>100</x:v>
      </x:c>
      <x:c r="K508" s="9" t="n">
        <x:v>144.8</x:v>
      </x:c>
      <x:c r="L508" s="8" t="n">
        <x:v>12.84</x:v>
      </x:c>
      <x:c r="M508" s="8"/>
      <x:c r="N508" s="8"/>
      <x:c r="O508" s="2" t="n">
        <x:v>1</x:v>
      </x:c>
      <x:c r="P508" s="10" t="n">
        <x:v>46143</x:v>
      </x:c>
      <x:c r="Q508" s="10" t="n">
        <x:v>45810</x:v>
      </x:c>
      <x:c r="R508" s="2" t="str">
        <x:v>Same-product valuation: per 100</x:v>
      </x:c>
      <x:c r="S508" s="2" t="str">
        <x:v>Chris PVC Coil priced product</x:v>
      </x:c>
      <x:c r="T508" s="15" t="n">
        <x:f>H508/J508</x:f>
        <x:v>0.1448</x:v>
      </x:c>
      <x:c r="U508" s="15" t="n">
        <x:f>IF(A508="WIRE",T508,IF(O508=1,I508*(1+IF(A508="POUC",Summary!$E$7,Summary!$K$7))/J508,"n.a."))</x:f>
        <x:v>0.141882</x:v>
      </x:c>
      <x:c r="V508" s="12" t="n">
        <x:f>SUM('PO detail'!$T$822:$T$822)</x:f>
        <x:v>1000</x:v>
      </x:c>
      <x:c r="W508" s="12" t="n">
        <x:f>SUMIFS('PO detail'!$T$822:$T$822,'PO detail'!$Q$822:$Q$822,"Baseline PO cost")</x:f>
        <x:v>1000</x:v>
      </x:c>
      <x:c r="X508" s="12" t="n">
        <x:f>SUMIFS('PO detail'!$T$822:$T$822,'PO detail'!$Q$822:$Q$822,"Higher PO cost")</x:f>
        <x:v>0</x:v>
      </x:c>
      <x:c r="Y508" s="12" t="n">
        <x:f>E508-W508-X508</x:f>
        <x:v>0</x:v>
      </x:c>
      <x:c r="Z508" s="16" t="n">
        <x:f>E508*T508</x:f>
        <x:v>144.8</x:v>
      </x:c>
      <x:c r="AA508" s="16" t="n">
        <x:f>W508*T508</x:f>
        <x:v>144.8</x:v>
      </x:c>
      <x:c r="AB508" s="16" t="n">
        <x:f>X508*T508</x:f>
        <x:v>0</x:v>
      </x:c>
      <x:c r="AC508" s="16" t="n">
        <x:f>Y508*T508</x:f>
        <x:v>0</x:v>
      </x:c>
      <x:c r="AD508" s="16" t="n">
        <x:f>K508-Z508</x:f>
        <x:v>0</x:v>
      </x:c>
      <x:c r="AE508" s="16" t="n">
        <x:f>IF(ISNUMBER(U508),E508*(U508-T508),"n.a.")</x:f>
        <x:v>-2.9180000000000037</x:v>
      </x:c>
      <x:c r="AF508" s="12" t="n">
        <x:f>G508-SUM('PO detail'!$U$822:$U$822)</x:f>
        <x:v>0</x:v>
      </x:c>
      <x:c r="AG508" s="16" t="n">
        <x:f>IF(ISNUMBER(U508),0,Z508)</x:f>
        <x:v>0</x:v>
      </x:c>
      <x:c r="AH508" s="17" t="str">
        <x:f>IF(AND(A508="WIRE",ISNUMBER(N508)),H508-N508,"n.a.")</x:f>
        <x:v>n.a.</x:v>
      </x:c>
    </x:row>
    <x:row r="509" ht="22" customHeight="1">
      <x:c r="A509" s="2" t="str">
        <x:v>POUC</x:v>
      </x:c>
      <x:c r="B509" s="2" t="str">
        <x:v>10</x:v>
      </x:c>
      <x:c r="C509" s="2" t="str">
        <x:v>MLEG3</x:v>
      </x:c>
      <x:c r="D509" s="2" t="str">
        <x:v>LAMITEK USA, INC.</x:v>
      </x:c>
      <x:c r="E509" s="7" t="n">
        <x:v>2500</x:v>
      </x:c>
      <x:c r="F509" s="7" t="n">
        <x:v>150</x:v>
      </x:c>
      <x:c r="G509" s="7" t="n">
        <x:v>3000</x:v>
      </x:c>
      <x:c r="H509" s="8" t="n">
        <x:v>10.51</x:v>
      </x:c>
      <x:c r="I509" s="8" t="n">
        <x:v>9.37</x:v>
      </x:c>
      <x:c r="J509" s="2" t="n">
        <x:v>100</x:v>
      </x:c>
      <x:c r="K509" s="9" t="n">
        <x:v>262.75</x:v>
      </x:c>
      <x:c r="L509" s="8" t="n">
        <x:v>8.37</x:v>
      </x:c>
      <x:c r="M509" s="8" t="n">
        <x:v>9.3744</x:v>
      </x:c>
      <x:c r="N509" s="8"/>
      <x:c r="O509" s="2" t="n">
        <x:v>1</x:v>
      </x:c>
      <x:c r="P509" s="10" t="n">
        <x:v>43531</x:v>
      </x:c>
      <x:c r="Q509" s="10" t="n">
        <x:v>46148</x:v>
      </x:c>
      <x:c r="R509" s="2" t="str">
        <x:v>Same-product valuation: per 100</x:v>
      </x:c>
      <x:c r="S509" s="2" t="str">
        <x:v>Chris Lamitek Pouches priced product</x:v>
      </x:c>
      <x:c r="T509" s="15" t="n">
        <x:f>H509/J509</x:f>
        <x:v>0.1051</x:v>
      </x:c>
      <x:c r="U509" s="15" t="n">
        <x:f>IF(A509="WIRE",T509,IF(O509=1,I509*(1+IF(A509="POUC",Summary!$E$7,Summary!$K$7))/J509,"n.a."))</x:f>
        <x:v>0.154605</x:v>
      </x:c>
      <x:c r="V509" s="12" t="n">
        <x:f>SUM('PO detail'!$T$1564:$T$1564)</x:f>
        <x:v>0</x:v>
      </x:c>
      <x:c r="W509" s="12" t="n">
        <x:f>SUMIFS('PO detail'!$T$1564:$T$1564,'PO detail'!$Q$1564:$Q$1564,"Baseline PO cost")</x:f>
        <x:v>0</x:v>
      </x:c>
      <x:c r="X509" s="12" t="n">
        <x:f>SUMIFS('PO detail'!$T$1564:$T$1564,'PO detail'!$Q$1564:$Q$1564,"Higher PO cost")</x:f>
        <x:v>0</x:v>
      </x:c>
      <x:c r="Y509" s="12" t="n">
        <x:f>E509-W509-X509</x:f>
        <x:v>2500</x:v>
      </x:c>
      <x:c r="Z509" s="16" t="n">
        <x:f>E509*T509</x:f>
        <x:v>262.75</x:v>
      </x:c>
      <x:c r="AA509" s="16" t="n">
        <x:f>W509*T509</x:f>
        <x:v>0</x:v>
      </x:c>
      <x:c r="AB509" s="16" t="n">
        <x:f>X509*T509</x:f>
        <x:v>0</x:v>
      </x:c>
      <x:c r="AC509" s="16" t="n">
        <x:f>Y509*T509</x:f>
        <x:v>262.75</x:v>
      </x:c>
      <x:c r="AD509" s="16" t="n">
        <x:f>K509-Z509</x:f>
        <x:v>0</x:v>
      </x:c>
      <x:c r="AE509" s="16" t="n">
        <x:f>IF(ISNUMBER(U509),E509*(U509-T509),"n.a.")</x:f>
        <x:v>123.76249999999999</x:v>
      </x:c>
      <x:c r="AF509" s="12" t="n">
        <x:f>G509-SUM('PO detail'!$U$1564:$U$1564)</x:f>
        <x:v>0</x:v>
      </x:c>
      <x:c r="AG509" s="16" t="n">
        <x:f>IF(ISNUMBER(U509),0,Z509)</x:f>
        <x:v>0</x:v>
      </x:c>
      <x:c r="AH509" s="17" t="str">
        <x:f>IF(AND(A509="WIRE",ISNUMBER(N509)),H509-N509,"n.a.")</x:f>
        <x:v>n.a.</x:v>
      </x:c>
    </x:row>
    <x:row r="510" ht="22" customHeight="1">
      <x:c r="A510" s="2" t="str">
        <x:v>WIRE</x:v>
      </x:c>
      <x:c r="B510" s="2" t="str">
        <x:v>30</x:v>
      </x:c>
      <x:c r="C510" s="2" t="str">
        <x:v>DL716GOLD</x:v>
      </x:c>
      <x:c r="D510" s="2" t="str">
        <x:v>Botac Industrial Limited</x:v>
      </x:c>
      <x:c r="E510" s="7" t="n">
        <x:v>600</x:v>
      </x:c>
      <x:c r="F510" s="7" t="n">
        <x:v>150</x:v>
      </x:c>
      <x:c r="G510" s="7" t="n">
        <x:v>1000</x:v>
      </x:c>
      <x:c r="H510" s="8" t="n">
        <x:v>7.32</x:v>
      </x:c>
      <x:c r="I510" s="8" t="n">
        <x:v>4.19</x:v>
      </x:c>
      <x:c r="J510" s="2" t="n">
        <x:v>100</x:v>
      </x:c>
      <x:c r="K510" s="9" t="n">
        <x:v>43.92</x:v>
      </x:c>
      <x:c r="L510" s="8" t="n">
        <x:v>4.19</x:v>
      </x:c>
      <x:c r="M510" s="8"/>
      <x:c r="N510" s="8" t="n">
        <x:v>7.32</x:v>
      </x:c>
      <x:c r="O510" s="2" t="n">
        <x:v>1</x:v>
      </x:c>
      <x:c r="P510" s="10" t="n">
        <x:v>46237</x:v>
      </x:c>
      <x:c r="Q510" s="10" t="n">
        <x:v>45881</x:v>
      </x:c>
      <x:c r="R510" s="2" t="str">
        <x:v>Same-product valuation: per 100</x:v>
      </x:c>
      <x:c r="S510" s="2" t="str">
        <x:v>Hold current standard; Chris blended standards already applied</x:v>
      </x:c>
      <x:c r="T510" s="15" t="n">
        <x:f>H510/J510</x:f>
        <x:v>0.0732</x:v>
      </x:c>
      <x:c r="U510" s="15" t="n">
        <x:f>IF(A510="WIRE",T510,IF(O510=1,I510*(1+IF(A510="POUC",Summary!$E$7,Summary!$K$7))/J510,"n.a."))</x:f>
        <x:v>0.0732</x:v>
      </x:c>
      <x:c r="V510" s="12" t="n">
        <x:f>0</x:f>
        <x:v>0</x:v>
      </x:c>
      <x:c r="W510" s="12" t="n">
        <x:f>0</x:f>
        <x:v>0</x:v>
      </x:c>
      <x:c r="X510" s="12" t="n">
        <x:f>0</x:f>
        <x:v>0</x:v>
      </x:c>
      <x:c r="Y510" s="12" t="n">
        <x:f>E510-W510-X510</x:f>
        <x:v>600</x:v>
      </x:c>
      <x:c r="Z510" s="16" t="n">
        <x:f>E510*T510</x:f>
        <x:v>43.92</x:v>
      </x:c>
      <x:c r="AA510" s="16" t="n">
        <x:f>W510*T510</x:f>
        <x:v>0</x:v>
      </x:c>
      <x:c r="AB510" s="16" t="n">
        <x:f>X510*T510</x:f>
        <x:v>0</x:v>
      </x:c>
      <x:c r="AC510" s="16" t="n">
        <x:f>Y510*T510</x:f>
        <x:v>43.92</x:v>
      </x:c>
      <x:c r="AD510" s="16" t="n">
        <x:f>K510-Z510</x:f>
        <x:v>0</x:v>
      </x:c>
      <x:c r="AE510" s="16" t="n">
        <x:f>IF(ISNUMBER(U510),E510*(U510-T510),"n.a.")</x:f>
        <x:v>0</x:v>
      </x:c>
      <x:c r="AF510" s="12" t="n">
        <x:f>G510-0</x:f>
        <x:v>1000</x:v>
      </x:c>
      <x:c r="AG510" s="16" t="n">
        <x:f>IF(ISNUMBER(U510),0,Z510)</x:f>
        <x:v>0</x:v>
      </x:c>
      <x:c r="AH510" s="17" t="n">
        <x:f>IF(AND(A510="WIRE",ISNUMBER(N510)),H510-N510,"n.a.")</x:f>
        <x:v>0</x:v>
      </x:c>
    </x:row>
    <x:row r="511" ht="22" customHeight="1">
      <x:c r="A511" s="2" t="str">
        <x:v>WIRE</x:v>
      </x:c>
      <x:c r="B511" s="2" t="str">
        <x:v>60</x:v>
      </x:c>
      <x:c r="C511" s="2" t="str">
        <x:v>DL114BLK</x:v>
      </x:c>
      <x:c r="D511" s="2" t="str">
        <x:v>*PAY ACH* AKILES PRODUCTS, INC</x:v>
      </x:c>
      <x:c r="E511" s="7" t="n">
        <x:v>900</x:v>
      </x:c>
      <x:c r="F511" s="7" t="n">
        <x:v>150</x:v>
      </x:c>
      <x:c r="G511" s="7" t="n">
        <x:v>0</x:v>
      </x:c>
      <x:c r="H511" s="8" t="n">
        <x:v>55.07</x:v>
      </x:c>
      <x:c r="I511" s="8" t="n">
        <x:v>55.07</x:v>
      </x:c>
      <x:c r="J511" s="2" t="n">
        <x:v>100</x:v>
      </x:c>
      <x:c r="K511" s="9" t="n">
        <x:v>495.63</x:v>
      </x:c>
      <x:c r="L511" s="8"/>
      <x:c r="M511" s="8"/>
      <x:c r="N511" s="8"/>
      <x:c r="O511" s="2" t="n">
        <x:v>1</x:v>
      </x:c>
      <x:c r="P511" s="10" t="n">
        <x:v>45902</x:v>
      </x:c>
      <x:c r="Q511" s="10" t="n">
        <x:v>45902</x:v>
      </x:c>
      <x:c r="R511" s="2" t="str">
        <x:v>Same-product valuation: per 100</x:v>
      </x:c>
      <x:c r="S511" s="2" t="str">
        <x:v>Hold current standard; Chris blended standards already applied</x:v>
      </x:c>
      <x:c r="T511" s="15" t="n">
        <x:f>H511/J511</x:f>
        <x:v>0.5507</x:v>
      </x:c>
      <x:c r="U511" s="15" t="n">
        <x:f>IF(A511="WIRE",T511,IF(O511=1,I511*(1+IF(A511="POUC",Summary!$E$7,Summary!$K$7))/J511,"n.a."))</x:f>
        <x:v>0.5507</x:v>
      </x:c>
      <x:c r="V511" s="12" t="n">
        <x:f>SUM('PO detail'!$T$2044:$T$2045)</x:f>
        <x:v>900</x:v>
      </x:c>
      <x:c r="W511" s="12" t="n">
        <x:f>SUMIFS('PO detail'!$T$2044:$T$2045,'PO detail'!$Q$2044:$Q$2045,"Baseline PO cost")</x:f>
        <x:v>0</x:v>
      </x:c>
      <x:c r="X511" s="12" t="n">
        <x:f>SUMIFS('PO detail'!$T$2044:$T$2045,'PO detail'!$Q$2044:$Q$2045,"Higher PO cost")</x:f>
        <x:v>0</x:v>
      </x:c>
      <x:c r="Y511" s="12" t="n">
        <x:f>E511-W511-X511</x:f>
        <x:v>900</x:v>
      </x:c>
      <x:c r="Z511" s="16" t="n">
        <x:f>E511*T511</x:f>
        <x:v>495.63</x:v>
      </x:c>
      <x:c r="AA511" s="16" t="n">
        <x:f>W511*T511</x:f>
        <x:v>0</x:v>
      </x:c>
      <x:c r="AB511" s="16" t="n">
        <x:f>X511*T511</x:f>
        <x:v>0</x:v>
      </x:c>
      <x:c r="AC511" s="16" t="n">
        <x:f>Y511*T511</x:f>
        <x:v>495.63</x:v>
      </x:c>
      <x:c r="AD511" s="16" t="n">
        <x:f>K511-Z511</x:f>
        <x:v>0</x:v>
      </x:c>
      <x:c r="AE511" s="16" t="n">
        <x:f>IF(ISNUMBER(U511),E511*(U511-T511),"n.a.")</x:f>
        <x:v>0</x:v>
      </x:c>
      <x:c r="AF511" s="12" t="n">
        <x:f>G511-SUM('PO detail'!$U$2044:$U$2045)</x:f>
        <x:v>0</x:v>
      </x:c>
      <x:c r="AG511" s="16" t="n">
        <x:f>IF(ISNUMBER(U511),0,Z511)</x:f>
        <x:v>0</x:v>
      </x:c>
      <x:c r="AH511" s="17" t="str">
        <x:f>IF(AND(A511="WIRE",ISNUMBER(N511)),H511-N511,"n.a.")</x:f>
        <x:v>n.a.</x:v>
      </x:c>
    </x:row>
    <x:row r="512" ht="22" customHeight="1">
      <x:c r="A512" s="2" t="str">
        <x:v>COIL</x:v>
      </x:c>
      <x:c r="B512" s="2" t="str">
        <x:v>10</x:v>
      </x:c>
      <x:c r="C512" s="2" t="str">
        <x:v>13CLR12-4</x:v>
      </x:c>
      <x:c r="D512" s="2" t="str">
        <x:v>**PAY ACH** PVC SPIRAL SUPPLY</x:v>
      </x:c>
      <x:c r="E512" s="7" t="n">
        <x:v>3000</x:v>
      </x:c>
      <x:c r="F512" s="7" t="n">
        <x:v>141.67</x:v>
      </x:c>
      <x:c r="G512" s="7" t="n">
        <x:v>0</x:v>
      </x:c>
      <x:c r="H512" s="8" t="n">
        <x:v>8.48</x:v>
      </x:c>
      <x:c r="I512" s="8" t="n">
        <x:v>7.52</x:v>
      </x:c>
      <x:c r="J512" s="2" t="n">
        <x:v>100</x:v>
      </x:c>
      <x:c r="K512" s="9" t="n">
        <x:v>254.4</x:v>
      </x:c>
      <x:c r="L512" s="8" t="n">
        <x:v>7.52</x:v>
      </x:c>
      <x:c r="M512" s="8"/>
      <x:c r="N512" s="8"/>
      <x:c r="O512" s="2" t="n">
        <x:v>1</x:v>
      </x:c>
      <x:c r="P512" s="10" t="n">
        <x:v>46143</x:v>
      </x:c>
      <x:c r="Q512" s="10" t="n">
        <x:v>45810</x:v>
      </x:c>
      <x:c r="R512" s="2" t="str">
        <x:v>Same-product valuation: per 100</x:v>
      </x:c>
      <x:c r="S512" s="2" t="str">
        <x:v>Chris PVC Coil priced product</x:v>
      </x:c>
      <x:c r="T512" s="15" t="n">
        <x:f>H512/J512</x:f>
        <x:v>0.0848</x:v>
      </x:c>
      <x:c r="U512" s="15" t="n">
        <x:f>IF(A512="WIRE",T512,IF(O512=1,I512*(1+IF(A512="POUC",Summary!$E$7,Summary!$K$7))/J512,"n.a."))</x:f>
        <x:v>0.083096</x:v>
      </x:c>
      <x:c r="V512" s="12" t="n">
        <x:f>SUM('PO detail'!$T$144:$T$144)</x:f>
        <x:v>2100</x:v>
      </x:c>
      <x:c r="W512" s="12" t="n">
        <x:f>SUMIFS('PO detail'!$T$144:$T$144,'PO detail'!$Q$144:$Q$144,"Baseline PO cost")</x:f>
        <x:v>2100</x:v>
      </x:c>
      <x:c r="X512" s="12" t="n">
        <x:f>SUMIFS('PO detail'!$T$144:$T$144,'PO detail'!$Q$144:$Q$144,"Higher PO cost")</x:f>
        <x:v>0</x:v>
      </x:c>
      <x:c r="Y512" s="12" t="n">
        <x:f>E512-W512-X512</x:f>
        <x:v>900</x:v>
      </x:c>
      <x:c r="Z512" s="16" t="n">
        <x:f>E512*T512</x:f>
        <x:v>254.4</x:v>
      </x:c>
      <x:c r="AA512" s="16" t="n">
        <x:f>W512*T512</x:f>
        <x:v>178.08</x:v>
      </x:c>
      <x:c r="AB512" s="16" t="n">
        <x:f>X512*T512</x:f>
        <x:v>0</x:v>
      </x:c>
      <x:c r="AC512" s="16" t="n">
        <x:f>Y512*T512</x:f>
        <x:v>76.32000000000001</x:v>
      </x:c>
      <x:c r="AD512" s="16" t="n">
        <x:f>K512-Z512</x:f>
        <x:v>0</x:v>
      </x:c>
      <x:c r="AE512" s="16" t="n">
        <x:f>IF(ISNUMBER(U512),E512*(U512-T512),"n.a.")</x:f>
        <x:v>-5.111999999999991</x:v>
      </x:c>
      <x:c r="AF512" s="12" t="n">
        <x:f>G512-SUM('PO detail'!$U$144:$U$144)</x:f>
        <x:v>0</x:v>
      </x:c>
      <x:c r="AG512" s="16" t="n">
        <x:f>IF(ISNUMBER(U512),0,Z512)</x:f>
        <x:v>0</x:v>
      </x:c>
      <x:c r="AH512" s="17" t="str">
        <x:f>IF(AND(A512="WIRE",ISNUMBER(N512)),H512-N512,"n.a.")</x:f>
        <x:v>n.a.</x:v>
      </x:c>
    </x:row>
    <x:row r="513" ht="22" customHeight="1">
      <x:c r="A513" s="2" t="str">
        <x:v>COIL</x:v>
      </x:c>
      <x:c r="B513" s="2" t="str">
        <x:v>10</x:v>
      </x:c>
      <x:c r="C513" s="2" t="str">
        <x:v>20BLU12-4</x:v>
      </x:c>
      <x:c r="D513" s="2" t="str">
        <x:v>**PAY ACH** PVC SPIRAL SUPPLY</x:v>
      </x:c>
      <x:c r="E513" s="7" t="n">
        <x:v>700</x:v>
      </x:c>
      <x:c r="F513" s="7" t="n">
        <x:v>141.67</x:v>
      </x:c>
      <x:c r="G513" s="7" t="n">
        <x:v>0</x:v>
      </x:c>
      <x:c r="H513" s="8" t="n">
        <x:v>15.67</x:v>
      </x:c>
      <x:c r="I513" s="8" t="n">
        <x:v>13.89</x:v>
      </x:c>
      <x:c r="J513" s="2" t="n">
        <x:v>100</x:v>
      </x:c>
      <x:c r="K513" s="9" t="n">
        <x:v>109.69</x:v>
      </x:c>
      <x:c r="L513" s="8" t="n">
        <x:v>13.89</x:v>
      </x:c>
      <x:c r="M513" s="8"/>
      <x:c r="N513" s="8"/>
      <x:c r="O513" s="2" t="n">
        <x:v>1</x:v>
      </x:c>
      <x:c r="P513" s="10" t="n">
        <x:v>46143</x:v>
      </x:c>
      <x:c r="Q513" s="10" t="n">
        <x:v>45968</x:v>
      </x:c>
      <x:c r="R513" s="2" t="str">
        <x:v>Same-product valuation: per 100</x:v>
      </x:c>
      <x:c r="S513" s="2" t="str">
        <x:v>Chris PVC Coil priced product</x:v>
      </x:c>
      <x:c r="T513" s="15" t="n">
        <x:f>H513/J513</x:f>
        <x:v>0.1567</x:v>
      </x:c>
      <x:c r="U513" s="15" t="n">
        <x:f>IF(A513="WIRE",T513,IF(O513=1,I513*(1+IF(A513="POUC",Summary!$E$7,Summary!$K$7))/J513,"n.a."))</x:f>
        <x:v>0.1534845</x:v>
      </x:c>
      <x:c r="V513" s="12" t="n">
        <x:f>SUM('PO detail'!$T$292:$T$292)</x:f>
        <x:v>700</x:v>
      </x:c>
      <x:c r="W513" s="12" t="n">
        <x:f>SUMIFS('PO detail'!$T$292:$T$292,'PO detail'!$Q$292:$Q$292,"Baseline PO cost")</x:f>
        <x:v>700</x:v>
      </x:c>
      <x:c r="X513" s="12" t="n">
        <x:f>SUMIFS('PO detail'!$T$292:$T$292,'PO detail'!$Q$292:$Q$292,"Higher PO cost")</x:f>
        <x:v>0</x:v>
      </x:c>
      <x:c r="Y513" s="12" t="n">
        <x:f>E513-W513-X513</x:f>
        <x:v>0</x:v>
      </x:c>
      <x:c r="Z513" s="16" t="n">
        <x:f>E513*T513</x:f>
        <x:v>109.69</x:v>
      </x:c>
      <x:c r="AA513" s="16" t="n">
        <x:f>W513*T513</x:f>
        <x:v>109.69</x:v>
      </x:c>
      <x:c r="AB513" s="16" t="n">
        <x:f>X513*T513</x:f>
        <x:v>0</x:v>
      </x:c>
      <x:c r="AC513" s="16" t="n">
        <x:f>Y513*T513</x:f>
        <x:v>0</x:v>
      </x:c>
      <x:c r="AD513" s="16" t="n">
        <x:f>K513-Z513</x:f>
        <x:v>0</x:v>
      </x:c>
      <x:c r="AE513" s="16" t="n">
        <x:f>IF(ISNUMBER(U513),E513*(U513-T513),"n.a.")</x:f>
        <x:v>-2.250850000000007</x:v>
      </x:c>
      <x:c r="AF513" s="12" t="n">
        <x:f>G513-SUM('PO detail'!$U$292:$U$292)</x:f>
        <x:v>0</x:v>
      </x:c>
      <x:c r="AG513" s="16" t="n">
        <x:f>IF(ISNUMBER(U513),0,Z513)</x:f>
        <x:v>0</x:v>
      </x:c>
      <x:c r="AH513" s="17" t="str">
        <x:f>IF(AND(A513="WIRE",ISNUMBER(N513)),H513-N513,"n.a.")</x:f>
        <x:v>n.a.</x:v>
      </x:c>
    </x:row>
    <x:row r="514" ht="22" customHeight="1">
      <x:c r="A514" s="2" t="str">
        <x:v>COIL</x:v>
      </x:c>
      <x:c r="B514" s="2" t="str">
        <x:v>30</x:v>
      </x:c>
      <x:c r="C514" s="2" t="str">
        <x:v>22CLR12-4</x:v>
      </x:c>
      <x:c r="D514" s="2" t="str">
        <x:v>**PAY ACH** PVC SPIRAL SUPPLY</x:v>
      </x:c>
      <x:c r="E514" s="7" t="n">
        <x:v>1300</x:v>
      </x:c>
      <x:c r="F514" s="7" t="n">
        <x:v>141.67</x:v>
      </x:c>
      <x:c r="G514" s="7" t="n">
        <x:v>0</x:v>
      </x:c>
      <x:c r="H514" s="8" t="n">
        <x:v>16.74</x:v>
      </x:c>
      <x:c r="I514" s="8" t="n">
        <x:v>14.84</x:v>
      </x:c>
      <x:c r="J514" s="2" t="n">
        <x:v>100</x:v>
      </x:c>
      <x:c r="K514" s="9" t="n">
        <x:v>217.61999999999998</x:v>
      </x:c>
      <x:c r="L514" s="8" t="n">
        <x:v>14.84</x:v>
      </x:c>
      <x:c r="M514" s="8"/>
      <x:c r="N514" s="8"/>
      <x:c r="O514" s="2" t="n">
        <x:v>1</x:v>
      </x:c>
      <x:c r="P514" s="10" t="n">
        <x:v>46143</x:v>
      </x:c>
      <x:c r="Q514" s="10" t="n">
        <x:v>45810</x:v>
      </x:c>
      <x:c r="R514" s="2" t="str">
        <x:v>Same-product valuation: per 100</x:v>
      </x:c>
      <x:c r="S514" s="2" t="str">
        <x:v>Chris PVC Coil priced product</x:v>
      </x:c>
      <x:c r="T514" s="15" t="n">
        <x:f>H514/J514</x:f>
        <x:v>0.1674</x:v>
      </x:c>
      <x:c r="U514" s="15" t="n">
        <x:f>IF(A514="WIRE",T514,IF(O514=1,I514*(1+IF(A514="POUC",Summary!$E$7,Summary!$K$7))/J514,"n.a."))</x:f>
        <x:v>0.163982</x:v>
      </x:c>
      <x:c r="V514" s="12" t="n">
        <x:f>SUM('PO detail'!$T$859:$T$859)</x:f>
        <x:v>1300</x:v>
      </x:c>
      <x:c r="W514" s="12" t="n">
        <x:f>SUMIFS('PO detail'!$T$859:$T$859,'PO detail'!$Q$859:$Q$859,"Baseline PO cost")</x:f>
        <x:v>1300</x:v>
      </x:c>
      <x:c r="X514" s="12" t="n">
        <x:f>SUMIFS('PO detail'!$T$859:$T$859,'PO detail'!$Q$859:$Q$859,"Higher PO cost")</x:f>
        <x:v>0</x:v>
      </x:c>
      <x:c r="Y514" s="12" t="n">
        <x:f>E514-W514-X514</x:f>
        <x:v>0</x:v>
      </x:c>
      <x:c r="Z514" s="16" t="n">
        <x:f>E514*T514</x:f>
        <x:v>217.62</x:v>
      </x:c>
      <x:c r="AA514" s="16" t="n">
        <x:f>W514*T514</x:f>
        <x:v>217.62</x:v>
      </x:c>
      <x:c r="AB514" s="16" t="n">
        <x:f>X514*T514</x:f>
        <x:v>0</x:v>
      </x:c>
      <x:c r="AC514" s="16" t="n">
        <x:f>Y514*T514</x:f>
        <x:v>0</x:v>
      </x:c>
      <x:c r="AD514" s="16" t="n">
        <x:f>K514-Z514</x:f>
        <x:v>-2.842170943040401e-14</x:v>
      </x:c>
      <x:c r="AE514" s="16" t="n">
        <x:f>IF(ISNUMBER(U514),E514*(U514-T514),"n.a.")</x:f>
        <x:v>-4.443400000000006</x:v>
      </x:c>
      <x:c r="AF514" s="12" t="n">
        <x:f>G514-SUM('PO detail'!$U$859:$U$859)</x:f>
        <x:v>0</x:v>
      </x:c>
      <x:c r="AG514" s="16" t="n">
        <x:f>IF(ISNUMBER(U514),0,Z514)</x:f>
        <x:v>0</x:v>
      </x:c>
      <x:c r="AH514" s="17" t="str">
        <x:f>IF(AND(A514="WIRE",ISNUMBER(N514)),H514-N514,"n.a.")</x:f>
        <x:v>n.a.</x:v>
      </x:c>
    </x:row>
    <x:row r="515" ht="22" customHeight="1">
      <x:c r="A515" s="2" t="str">
        <x:v>COIL</x:v>
      </x:c>
      <x:c r="B515" s="2" t="str">
        <x:v>60</x:v>
      </x:c>
      <x:c r="C515" s="2" t="str">
        <x:v>20CLR12-4</x:v>
      </x:c>
      <x:c r="D515" s="2" t="str">
        <x:v>**PAY ACH** PVC SPIRAL SUPPLY</x:v>
      </x:c>
      <x:c r="E515" s="7" t="n">
        <x:v>2500</x:v>
      </x:c>
      <x:c r="F515" s="7" t="n">
        <x:v>141.67</x:v>
      </x:c>
      <x:c r="G515" s="7" t="n">
        <x:v>0</x:v>
      </x:c>
      <x:c r="H515" s="8" t="n">
        <x:v>15.67</x:v>
      </x:c>
      <x:c r="I515" s="8" t="n">
        <x:v>13.89</x:v>
      </x:c>
      <x:c r="J515" s="2" t="n">
        <x:v>100</x:v>
      </x:c>
      <x:c r="K515" s="9" t="n">
        <x:v>391.75</x:v>
      </x:c>
      <x:c r="L515" s="8" t="n">
        <x:v>13.89</x:v>
      </x:c>
      <x:c r="M515" s="8"/>
      <x:c r="N515" s="8"/>
      <x:c r="O515" s="2" t="n">
        <x:v>1</x:v>
      </x:c>
      <x:c r="P515" s="10" t="n">
        <x:v>46143</x:v>
      </x:c>
      <x:c r="Q515" s="10" t="n">
        <x:v>45810</x:v>
      </x:c>
      <x:c r="R515" s="2" t="str">
        <x:v>Same-product valuation: per 100</x:v>
      </x:c>
      <x:c r="S515" s="2" t="str">
        <x:v>Chris PVC Coil priced product</x:v>
      </x:c>
      <x:c r="T515" s="15" t="n">
        <x:f>H515/J515</x:f>
        <x:v>0.1567</x:v>
      </x:c>
      <x:c r="U515" s="15" t="n">
        <x:f>IF(A515="WIRE",T515,IF(O515=1,I515*(1+IF(A515="POUC",Summary!$E$7,Summary!$K$7))/J515,"n.a."))</x:f>
        <x:v>0.1534845</x:v>
      </x:c>
      <x:c r="V515" s="12" t="n">
        <x:f>0</x:f>
        <x:v>0</x:v>
      </x:c>
      <x:c r="W515" s="12" t="n">
        <x:f>0</x:f>
        <x:v>0</x:v>
      </x:c>
      <x:c r="X515" s="12" t="n">
        <x:f>0</x:f>
        <x:v>0</x:v>
      </x:c>
      <x:c r="Y515" s="12" t="n">
        <x:f>E515-W515-X515</x:f>
        <x:v>2500</x:v>
      </x:c>
      <x:c r="Z515" s="16" t="n">
        <x:f>E515*T515</x:f>
        <x:v>391.75</x:v>
      </x:c>
      <x:c r="AA515" s="16" t="n">
        <x:f>W515*T515</x:f>
        <x:v>0</x:v>
      </x:c>
      <x:c r="AB515" s="16" t="n">
        <x:f>X515*T515</x:f>
        <x:v>0</x:v>
      </x:c>
      <x:c r="AC515" s="16" t="n">
        <x:f>Y515*T515</x:f>
        <x:v>391.75</x:v>
      </x:c>
      <x:c r="AD515" s="16" t="n">
        <x:f>K515-Z515</x:f>
        <x:v>0</x:v>
      </x:c>
      <x:c r="AE515" s="16" t="n">
        <x:f>IF(ISNUMBER(U515),E515*(U515-T515),"n.a.")</x:f>
        <x:v>-8.038750000000025</x:v>
      </x:c>
      <x:c r="AF515" s="12" t="n">
        <x:f>G515-0</x:f>
        <x:v>0</x:v>
      </x:c>
      <x:c r="AG515" s="16" t="n">
        <x:f>IF(ISNUMBER(U515),0,Z515)</x:f>
        <x:v>0</x:v>
      </x:c>
      <x:c r="AH515" s="17" t="str">
        <x:f>IF(AND(A515="WIRE",ISNUMBER(N515)),H515-N515,"n.a.")</x:f>
        <x:v>n.a.</x:v>
      </x:c>
    </x:row>
    <x:row r="516" ht="22" customHeight="1">
      <x:c r="A516" s="2" t="str">
        <x:v>COIL</x:v>
      </x:c>
      <x:c r="B516" s="2" t="str">
        <x:v>60</x:v>
      </x:c>
      <x:c r="C516" s="2" t="str">
        <x:v>30WHT12-4</x:v>
      </x:c>
      <x:c r="D516" s="2" t="str">
        <x:v>**PAY ACH** PVC SPIRAL SUPPLY</x:v>
      </x:c>
      <x:c r="E516" s="7" t="n">
        <x:v>2000</x:v>
      </x:c>
      <x:c r="F516" s="7" t="n">
        <x:v>141.67</x:v>
      </x:c>
      <x:c r="G516" s="7" t="n">
        <x:v>0</x:v>
      </x:c>
      <x:c r="H516" s="8" t="n">
        <x:v>25.08</x:v>
      </x:c>
      <x:c r="I516" s="8" t="n">
        <x:v>22.24</x:v>
      </x:c>
      <x:c r="J516" s="2" t="n">
        <x:v>100</x:v>
      </x:c>
      <x:c r="K516" s="9" t="n">
        <x:v>501.6</x:v>
      </x:c>
      <x:c r="L516" s="8" t="n">
        <x:v>22.24</x:v>
      </x:c>
      <x:c r="M516" s="8"/>
      <x:c r="N516" s="8"/>
      <x:c r="O516" s="2" t="n">
        <x:v>1</x:v>
      </x:c>
      <x:c r="P516" s="10" t="n">
        <x:v>46143</x:v>
      </x:c>
      <x:c r="Q516" s="10" t="n">
        <x:v>45810</x:v>
      </x:c>
      <x:c r="R516" s="2" t="str">
        <x:v>Same-product valuation: per 100</x:v>
      </x:c>
      <x:c r="S516" s="2" t="str">
        <x:v>Chris PVC Coil priced product</x:v>
      </x:c>
      <x:c r="T516" s="15" t="n">
        <x:f>H516/J516</x:f>
        <x:v>0.25079999999999997</x:v>
      </x:c>
      <x:c r="U516" s="15" t="n">
        <x:f>IF(A516="WIRE",T516,IF(O516=1,I516*(1+IF(A516="POUC",Summary!$E$7,Summary!$K$7))/J516,"n.a."))</x:f>
        <x:v>0.245752</x:v>
      </x:c>
      <x:c r="V516" s="12" t="n">
        <x:f>0</x:f>
        <x:v>0</x:v>
      </x:c>
      <x:c r="W516" s="12" t="n">
        <x:f>0</x:f>
        <x:v>0</x:v>
      </x:c>
      <x:c r="X516" s="12" t="n">
        <x:f>0</x:f>
        <x:v>0</x:v>
      </x:c>
      <x:c r="Y516" s="12" t="n">
        <x:f>E516-W516-X516</x:f>
        <x:v>2000</x:v>
      </x:c>
      <x:c r="Z516" s="16" t="n">
        <x:f>E516*T516</x:f>
        <x:v>501.5999999999999</x:v>
      </x:c>
      <x:c r="AA516" s="16" t="n">
        <x:f>W516*T516</x:f>
        <x:v>0</x:v>
      </x:c>
      <x:c r="AB516" s="16" t="n">
        <x:f>X516*T516</x:f>
        <x:v>0</x:v>
      </x:c>
      <x:c r="AC516" s="16" t="n">
        <x:f>Y516*T516</x:f>
        <x:v>501.5999999999999</x:v>
      </x:c>
      <x:c r="AD516" s="16" t="n">
        <x:f>K516-Z516</x:f>
        <x:v>1.1368683772161603e-13</x:v>
      </x:c>
      <x:c r="AE516" s="16" t="n">
        <x:f>IF(ISNUMBER(U516),E516*(U516-T516),"n.a.")</x:f>
        <x:v>-10.095999999999938</x:v>
      </x:c>
      <x:c r="AF516" s="12" t="n">
        <x:f>G516-0</x:f>
        <x:v>0</x:v>
      </x:c>
      <x:c r="AG516" s="16" t="n">
        <x:f>IF(ISNUMBER(U516),0,Z516)</x:f>
        <x:v>0</x:v>
      </x:c>
      <x:c r="AH516" s="17" t="str">
        <x:f>IF(AND(A516="WIRE",ISNUMBER(N516)),H516-N516,"n.a.")</x:f>
        <x:v>n.a.</x:v>
      </x:c>
    </x:row>
    <x:row r="517" ht="22" customHeight="1">
      <x:c r="A517" s="2" t="str">
        <x:v>WIRE</x:v>
      </x:c>
      <x:c r="B517" s="2" t="str">
        <x:v>30</x:v>
      </x:c>
      <x:c r="C517" s="2" t="str">
        <x:v>DL001WHT</x:v>
      </x:c>
      <x:c r="D517" s="2" t="str">
        <x:v>Botac Industrial Limited</x:v>
      </x:c>
      <x:c r="E517" s="7" t="n">
        <x:v>500</x:v>
      </x:c>
      <x:c r="F517" s="7" t="n">
        <x:v>141.67</x:v>
      </x:c>
      <x:c r="G517" s="7" t="n">
        <x:v>1000</x:v>
      </x:c>
      <x:c r="H517" s="8" t="n">
        <x:v>19.14</x:v>
      </x:c>
      <x:c r="I517" s="8" t="n">
        <x:v>0</x:v>
      </x:c>
      <x:c r="J517" s="2" t="n">
        <x:v>100</x:v>
      </x:c>
      <x:c r="K517" s="9" t="n">
        <x:v>95.7</x:v>
      </x:c>
      <x:c r="L517" s="8" t="n">
        <x:v>10.06</x:v>
      </x:c>
      <x:c r="M517" s="8"/>
      <x:c r="N517" s="8" t="n">
        <x:v>19.14</x:v>
      </x:c>
      <x:c r="O517" s="2" t="n">
        <x:v>1</x:v>
      </x:c>
      <x:c r="P517" s="10" t="n">
        <x:v>46237</x:v>
      </x:c>
      <x:c r="Q517" s="10" t="n">
        <x:v>44774</x:v>
      </x:c>
      <x:c r="R517" s="2" t="str">
        <x:v>Same-product valuation: per 100</x:v>
      </x:c>
      <x:c r="S517" s="2" t="str">
        <x:v>Hold current standard; Chris blended standards already applied</x:v>
      </x:c>
      <x:c r="T517" s="15" t="n">
        <x:f>H517/J517</x:f>
        <x:v>0.19140000000000001</x:v>
      </x:c>
      <x:c r="U517" s="15" t="n">
        <x:f>IF(A517="WIRE",T517,IF(O517=1,I517*(1+IF(A517="POUC",Summary!$E$7,Summary!$K$7))/J517,"n.a."))</x:f>
        <x:v>0.19140000000000001</x:v>
      </x:c>
      <x:c r="V517" s="12" t="n">
        <x:f>0</x:f>
        <x:v>0</x:v>
      </x:c>
      <x:c r="W517" s="12" t="n">
        <x:f>0</x:f>
        <x:v>0</x:v>
      </x:c>
      <x:c r="X517" s="12" t="n">
        <x:f>0</x:f>
        <x:v>0</x:v>
      </x:c>
      <x:c r="Y517" s="12" t="n">
        <x:f>E517-W517-X517</x:f>
        <x:v>500</x:v>
      </x:c>
      <x:c r="Z517" s="16" t="n">
        <x:f>E517*T517</x:f>
        <x:v>95.7</x:v>
      </x:c>
      <x:c r="AA517" s="16" t="n">
        <x:f>W517*T517</x:f>
        <x:v>0</x:v>
      </x:c>
      <x:c r="AB517" s="16" t="n">
        <x:f>X517*T517</x:f>
        <x:v>0</x:v>
      </x:c>
      <x:c r="AC517" s="16" t="n">
        <x:f>Y517*T517</x:f>
        <x:v>95.7</x:v>
      </x:c>
      <x:c r="AD517" s="16" t="n">
        <x:f>K517-Z517</x:f>
        <x:v>0</x:v>
      </x:c>
      <x:c r="AE517" s="16" t="n">
        <x:f>IF(ISNUMBER(U517),E517*(U517-T517),"n.a.")</x:f>
        <x:v>0</x:v>
      </x:c>
      <x:c r="AF517" s="12" t="n">
        <x:f>G517-0</x:f>
        <x:v>1000</x:v>
      </x:c>
      <x:c r="AG517" s="16" t="n">
        <x:f>IF(ISNUMBER(U517),0,Z517)</x:f>
        <x:v>0</x:v>
      </x:c>
      <x:c r="AH517" s="17" t="n">
        <x:f>IF(AND(A517="WIRE",ISNUMBER(N517)),H517-N517,"n.a.")</x:f>
        <x:v>0</x:v>
      </x:c>
    </x:row>
    <x:row r="518" ht="22" customHeight="1">
      <x:c r="A518" s="2" t="str">
        <x:v>WIRE</x:v>
      </x:c>
      <x:c r="B518" s="2" t="str">
        <x:v>30</x:v>
      </x:c>
      <x:c r="C518" s="2" t="str">
        <x:v>DL058SIL</x:v>
      </x:c>
      <x:c r="D518" s="2" t="str">
        <x:v>Botac Industrial Limited</x:v>
      </x:c>
      <x:c r="E518" s="7" t="n">
        <x:v>3100</x:v>
      </x:c>
      <x:c r="F518" s="7" t="n">
        <x:v>141.67</x:v>
      </x:c>
      <x:c r="G518" s="7" t="n">
        <x:v>0</x:v>
      </x:c>
      <x:c r="H518" s="8" t="n">
        <x:v>10.82</x:v>
      </x:c>
      <x:c r="I518" s="8" t="n">
        <x:v>0</x:v>
      </x:c>
      <x:c r="J518" s="2" t="n">
        <x:v>100</x:v>
      </x:c>
      <x:c r="K518" s="9" t="n">
        <x:v>335.42</x:v>
      </x:c>
      <x:c r="L518" s="8" t="n">
        <x:v>6.28</x:v>
      </x:c>
      <x:c r="M518" s="8"/>
      <x:c r="N518" s="8" t="n">
        <x:v>10.82</x:v>
      </x:c>
      <x:c r="O518" s="2" t="n">
        <x:v>1</x:v>
      </x:c>
      <x:c r="P518" s="10" t="n">
        <x:v>46237</x:v>
      </x:c>
      <x:c r="Q518" s="10" t="n">
        <x:v>44774</x:v>
      </x:c>
      <x:c r="R518" s="2" t="str">
        <x:v>Same-product valuation: per 100</x:v>
      </x:c>
      <x:c r="S518" s="2" t="str">
        <x:v>Hold current standard; Chris blended standards already applied</x:v>
      </x:c>
      <x:c r="T518" s="15" t="n">
        <x:f>H518/J518</x:f>
        <x:v>0.1082</x:v>
      </x:c>
      <x:c r="U518" s="15" t="n">
        <x:f>IF(A518="WIRE",T518,IF(O518=1,I518*(1+IF(A518="POUC",Summary!$E$7,Summary!$K$7))/J518,"n.a."))</x:f>
        <x:v>0.1082</x:v>
      </x:c>
      <x:c r="V518" s="12" t="n">
        <x:f>0</x:f>
        <x:v>0</x:v>
      </x:c>
      <x:c r="W518" s="12" t="n">
        <x:f>0</x:f>
        <x:v>0</x:v>
      </x:c>
      <x:c r="X518" s="12" t="n">
        <x:f>0</x:f>
        <x:v>0</x:v>
      </x:c>
      <x:c r="Y518" s="12" t="n">
        <x:f>E518-W518-X518</x:f>
        <x:v>3100</x:v>
      </x:c>
      <x:c r="Z518" s="16" t="n">
        <x:f>E518*T518</x:f>
        <x:v>335.42</x:v>
      </x:c>
      <x:c r="AA518" s="16" t="n">
        <x:f>W518*T518</x:f>
        <x:v>0</x:v>
      </x:c>
      <x:c r="AB518" s="16" t="n">
        <x:f>X518*T518</x:f>
        <x:v>0</x:v>
      </x:c>
      <x:c r="AC518" s="16" t="n">
        <x:f>Y518*T518</x:f>
        <x:v>335.42</x:v>
      </x:c>
      <x:c r="AD518" s="16" t="n">
        <x:f>K518-Z518</x:f>
        <x:v>0</x:v>
      </x:c>
      <x:c r="AE518" s="16" t="n">
        <x:f>IF(ISNUMBER(U518),E518*(U518-T518),"n.a.")</x:f>
        <x:v>0</x:v>
      </x:c>
      <x:c r="AF518" s="12" t="n">
        <x:f>G518-0</x:f>
        <x:v>0</x:v>
      </x:c>
      <x:c r="AG518" s="16" t="n">
        <x:f>IF(ISNUMBER(U518),0,Z518)</x:f>
        <x:v>0</x:v>
      </x:c>
      <x:c r="AH518" s="17" t="n">
        <x:f>IF(AND(A518="WIRE",ISNUMBER(N518)),H518-N518,"n.a.")</x:f>
        <x:v>0</x:v>
      </x:c>
    </x:row>
    <x:row r="519" ht="22" customHeight="1">
      <x:c r="A519" s="2" t="str">
        <x:v>COIL</x:v>
      </x:c>
      <x:c r="B519" s="2" t="str">
        <x:v>10</x:v>
      </x:c>
      <x:c r="C519" s="2" t="str">
        <x:v>13BLK36-4</x:v>
      </x:c>
      <x:c r="D519" s="2" t="str">
        <x:v>**PAY ACH** PVC SPIRAL SUPPLY</x:v>
      </x:c>
      <x:c r="E519" s="7" t="n">
        <x:v>900</x:v>
      </x:c>
      <x:c r="F519" s="7" t="n">
        <x:v>133.33</x:v>
      </x:c>
      <x:c r="G519" s="7" t="n">
        <x:v>0</x:v>
      </x:c>
      <x:c r="H519" s="8" t="n">
        <x:v>20.66</x:v>
      </x:c>
      <x:c r="I519" s="8" t="n">
        <x:v>18.32</x:v>
      </x:c>
      <x:c r="J519" s="2" t="n">
        <x:v>100</x:v>
      </x:c>
      <x:c r="K519" s="9" t="n">
        <x:v>185.94</x:v>
      </x:c>
      <x:c r="L519" s="8" t="n">
        <x:v>18.32</x:v>
      </x:c>
      <x:c r="M519" s="8"/>
      <x:c r="N519" s="8"/>
      <x:c r="O519" s="2" t="n">
        <x:v>1</x:v>
      </x:c>
      <x:c r="P519" s="10" t="n">
        <x:v>46143</x:v>
      </x:c>
      <x:c r="Q519" s="10" t="n">
        <x:v>45810</x:v>
      </x:c>
      <x:c r="R519" s="2" t="str">
        <x:v>Same-product valuation: per 100</x:v>
      </x:c>
      <x:c r="S519" s="2" t="str">
        <x:v>Chris PVC Coil priced product</x:v>
      </x:c>
      <x:c r="T519" s="15" t="n">
        <x:f>H519/J519</x:f>
        <x:v>0.2066</x:v>
      </x:c>
      <x:c r="U519" s="15" t="n">
        <x:f>IF(A519="WIRE",T519,IF(O519=1,I519*(1+IF(A519="POUC",Summary!$E$7,Summary!$K$7))/J519,"n.a."))</x:f>
        <x:v>0.202436</x:v>
      </x:c>
      <x:c r="V519" s="12" t="n">
        <x:f>SUM('PO detail'!$T$142:$T$143)</x:f>
        <x:v>900</x:v>
      </x:c>
      <x:c r="W519" s="12" t="n">
        <x:f>SUMIFS('PO detail'!$T$142:$T$143,'PO detail'!$Q$142:$Q$143,"Baseline PO cost")</x:f>
        <x:v>900</x:v>
      </x:c>
      <x:c r="X519" s="12" t="n">
        <x:f>SUMIFS('PO detail'!$T$142:$T$143,'PO detail'!$Q$142:$Q$143,"Higher PO cost")</x:f>
        <x:v>0</x:v>
      </x:c>
      <x:c r="Y519" s="12" t="n">
        <x:f>E519-W519-X519</x:f>
        <x:v>0</x:v>
      </x:c>
      <x:c r="Z519" s="16" t="n">
        <x:f>E519*T519</x:f>
        <x:v>185.94</x:v>
      </x:c>
      <x:c r="AA519" s="16" t="n">
        <x:f>W519*T519</x:f>
        <x:v>185.94</x:v>
      </x:c>
      <x:c r="AB519" s="16" t="n">
        <x:f>X519*T519</x:f>
        <x:v>0</x:v>
      </x:c>
      <x:c r="AC519" s="16" t="n">
        <x:f>Y519*T519</x:f>
        <x:v>0</x:v>
      </x:c>
      <x:c r="AD519" s="16" t="n">
        <x:f>K519-Z519</x:f>
        <x:v>0</x:v>
      </x:c>
      <x:c r="AE519" s="16" t="n">
        <x:f>IF(ISNUMBER(U519),E519*(U519-T519),"n.a.")</x:f>
        <x:v>-3.747600000000001</x:v>
      </x:c>
      <x:c r="AF519" s="12" t="n">
        <x:f>G519-SUM('PO detail'!$U$142:$U$143)</x:f>
        <x:v>0</x:v>
      </x:c>
      <x:c r="AG519" s="16" t="n">
        <x:f>IF(ISNUMBER(U519),0,Z519)</x:f>
        <x:v>0</x:v>
      </x:c>
      <x:c r="AH519" s="17" t="str">
        <x:f>IF(AND(A519="WIRE",ISNUMBER(N519)),H519-N519,"n.a.")</x:f>
        <x:v>n.a.</x:v>
      </x:c>
    </x:row>
    <x:row r="520" ht="22" customHeight="1">
      <x:c r="A520" s="2" t="str">
        <x:v>COIL</x:v>
      </x:c>
      <x:c r="B520" s="2" t="str">
        <x:v>30</x:v>
      </x:c>
      <x:c r="C520" s="2" t="str">
        <x:v>9WHT12-4</x:v>
      </x:c>
      <x:c r="D520" s="2" t="str">
        <x:v>**PAY ACH** PVC SPIRAL SUPPLY</x:v>
      </x:c>
      <x:c r="E520" s="7" t="n">
        <x:v>700</x:v>
      </x:c>
      <x:c r="F520" s="7" t="n">
        <x:v>133.33</x:v>
      </x:c>
      <x:c r="G520" s="7" t="n">
        <x:v>2100</x:v>
      </x:c>
      <x:c r="H520" s="8" t="n">
        <x:v>4.78</x:v>
      </x:c>
      <x:c r="I520" s="8" t="n">
        <x:v>4.24</x:v>
      </x:c>
      <x:c r="J520" s="2" t="n">
        <x:v>100</x:v>
      </x:c>
      <x:c r="K520" s="9" t="n">
        <x:v>33.46</x:v>
      </x:c>
      <x:c r="L520" s="8" t="n">
        <x:v>4.24</x:v>
      </x:c>
      <x:c r="M520" s="8"/>
      <x:c r="N520" s="8"/>
      <x:c r="O520" s="2" t="n">
        <x:v>1</x:v>
      </x:c>
      <x:c r="P520" s="10" t="n">
        <x:v>46143</x:v>
      </x:c>
      <x:c r="Q520" s="10" t="n">
        <x:v>45810</x:v>
      </x:c>
      <x:c r="R520" s="2" t="str">
        <x:v>Same-product valuation: per 100</x:v>
      </x:c>
      <x:c r="S520" s="2" t="str">
        <x:v>Chris PVC Coil priced product</x:v>
      </x:c>
      <x:c r="T520" s="15" t="n">
        <x:f>H520/J520</x:f>
        <x:v>0.0478</x:v>
      </x:c>
      <x:c r="U520" s="15" t="n">
        <x:f>IF(A520="WIRE",T520,IF(O520=1,I520*(1+IF(A520="POUC",Summary!$E$7,Summary!$K$7))/J520,"n.a."))</x:f>
        <x:v>0.046852</x:v>
      </x:c>
      <x:c r="V520" s="12" t="n">
        <x:f>SUM('PO detail'!$T$1000:$T$1000)</x:f>
        <x:v>0</x:v>
      </x:c>
      <x:c r="W520" s="12" t="n">
        <x:f>SUMIFS('PO detail'!$T$1000:$T$1000,'PO detail'!$Q$1000:$Q$1000,"Baseline PO cost")</x:f>
        <x:v>0</x:v>
      </x:c>
      <x:c r="X520" s="12" t="n">
        <x:f>SUMIFS('PO detail'!$T$1000:$T$1000,'PO detail'!$Q$1000:$Q$1000,"Higher PO cost")</x:f>
        <x:v>0</x:v>
      </x:c>
      <x:c r="Y520" s="12" t="n">
        <x:f>E520-W520-X520</x:f>
        <x:v>700</x:v>
      </x:c>
      <x:c r="Z520" s="16" t="n">
        <x:f>E520*T520</x:f>
        <x:v>33.46</x:v>
      </x:c>
      <x:c r="AA520" s="16" t="n">
        <x:f>W520*T520</x:f>
        <x:v>0</x:v>
      </x:c>
      <x:c r="AB520" s="16" t="n">
        <x:f>X520*T520</x:f>
        <x:v>0</x:v>
      </x:c>
      <x:c r="AC520" s="16" t="n">
        <x:f>Y520*T520</x:f>
        <x:v>33.46</x:v>
      </x:c>
      <x:c r="AD520" s="16" t="n">
        <x:f>K520-Z520</x:f>
        <x:v>0</x:v>
      </x:c>
      <x:c r="AE520" s="16" t="n">
        <x:f>IF(ISNUMBER(U520),E520*(U520-T520),"n.a.")</x:f>
        <x:v>-0.6636000000000031</x:v>
      </x:c>
      <x:c r="AF520" s="12" t="n">
        <x:f>G520-SUM('PO detail'!$U$1000:$U$1000)</x:f>
        <x:v>0</x:v>
      </x:c>
      <x:c r="AG520" s="16" t="n">
        <x:f>IF(ISNUMBER(U520),0,Z520)</x:f>
        <x:v>0</x:v>
      </x:c>
      <x:c r="AH520" s="17" t="str">
        <x:f>IF(AND(A520="WIRE",ISNUMBER(N520)),H520-N520,"n.a.")</x:f>
        <x:v>n.a.</x:v>
      </x:c>
    </x:row>
    <x:row r="521" ht="22" customHeight="1">
      <x:c r="A521" s="2" t="str">
        <x:v>COIL</x:v>
      </x:c>
      <x:c r="B521" s="2" t="str">
        <x:v>60</x:v>
      </x:c>
      <x:c r="C521" s="2" t="str">
        <x:v>18WHT36-4</x:v>
      </x:c>
      <x:c r="D521" s="2" t="str">
        <x:v>**PAY ACH** PVC SPIRAL SUPPLY</x:v>
      </x:c>
      <x:c r="E521" s="7" t="n">
        <x:v>500</x:v>
      </x:c>
      <x:c r="F521" s="7" t="n">
        <x:v>133.33</x:v>
      </x:c>
      <x:c r="G521" s="7" t="n">
        <x:v>500</x:v>
      </x:c>
      <x:c r="H521" s="8" t="n">
        <x:v>42.02</x:v>
      </x:c>
      <x:c r="I521" s="8" t="n">
        <x:v>37.26</x:v>
      </x:c>
      <x:c r="J521" s="2" t="n">
        <x:v>100</x:v>
      </x:c>
      <x:c r="K521" s="9" t="n">
        <x:v>210.1</x:v>
      </x:c>
      <x:c r="L521" s="8" t="n">
        <x:v>37.26</x:v>
      </x:c>
      <x:c r="M521" s="8"/>
      <x:c r="N521" s="8"/>
      <x:c r="O521" s="2" t="n">
        <x:v>1</x:v>
      </x:c>
      <x:c r="P521" s="10" t="n">
        <x:v>46143</x:v>
      </x:c>
      <x:c r="Q521" s="10" t="n">
        <x:v>45810</x:v>
      </x:c>
      <x:c r="R521" s="2" t="str">
        <x:v>Same-product valuation: per 100</x:v>
      </x:c>
      <x:c r="S521" s="2" t="str">
        <x:v>Chris PVC Coil priced product</x:v>
      </x:c>
      <x:c r="T521" s="15" t="n">
        <x:f>H521/J521</x:f>
        <x:v>0.4202</x:v>
      </x:c>
      <x:c r="U521" s="15" t="n">
        <x:f>IF(A521="WIRE",T521,IF(O521=1,I521*(1+IF(A521="POUC",Summary!$E$7,Summary!$K$7))/J521,"n.a."))</x:f>
        <x:v>0.411723</x:v>
      </x:c>
      <x:c r="V521" s="12" t="n">
        <x:f>SUM('PO detail'!$T$1185:$T$1186)</x:f>
        <x:v>500</x:v>
      </x:c>
      <x:c r="W521" s="12" t="n">
        <x:f>SUMIFS('PO detail'!$T$1185:$T$1186,'PO detail'!$Q$1185:$Q$1186,"Baseline PO cost")</x:f>
        <x:v>500</x:v>
      </x:c>
      <x:c r="X521" s="12" t="n">
        <x:f>SUMIFS('PO detail'!$T$1185:$T$1186,'PO detail'!$Q$1185:$Q$1186,"Higher PO cost")</x:f>
        <x:v>0</x:v>
      </x:c>
      <x:c r="Y521" s="12" t="n">
        <x:f>E521-W521-X521</x:f>
        <x:v>0</x:v>
      </x:c>
      <x:c r="Z521" s="16" t="n">
        <x:f>E521*T521</x:f>
        <x:v>210.10000000000002</x:v>
      </x:c>
      <x:c r="AA521" s="16" t="n">
        <x:f>W521*T521</x:f>
        <x:v>210.10000000000002</x:v>
      </x:c>
      <x:c r="AB521" s="16" t="n">
        <x:f>X521*T521</x:f>
        <x:v>0</x:v>
      </x:c>
      <x:c r="AC521" s="16" t="n">
        <x:f>Y521*T521</x:f>
        <x:v>0</x:v>
      </x:c>
      <x:c r="AD521" s="16" t="n">
        <x:f>K521-Z521</x:f>
        <x:v>-2.842170943040401e-14</x:v>
      </x:c>
      <x:c r="AE521" s="16" t="n">
        <x:f>IF(ISNUMBER(U521),E521*(U521-T521),"n.a.")</x:f>
        <x:v>-4.238500000000006</x:v>
      </x:c>
      <x:c r="AF521" s="12" t="n">
        <x:f>G521-SUM('PO detail'!$U$1185:$U$1186)</x:f>
        <x:v>0</x:v>
      </x:c>
      <x:c r="AG521" s="16" t="n">
        <x:f>IF(ISNUMBER(U521),0,Z521)</x:f>
        <x:v>0</x:v>
      </x:c>
      <x:c r="AH521" s="17" t="str">
        <x:f>IF(AND(A521="WIRE",ISNUMBER(N521)),H521-N521,"n.a.")</x:f>
        <x:v>n.a.</x:v>
      </x:c>
    </x:row>
    <x:row r="522" ht="22" customHeight="1">
      <x:c r="A522" s="2" t="str">
        <x:v>COIL</x:v>
      </x:c>
      <x:c r="B522" s="2" t="str">
        <x:v>60</x:v>
      </x:c>
      <x:c r="C522" s="2" t="str">
        <x:v>25BLK36-4</x:v>
      </x:c>
      <x:c r="D522" s="2" t="str">
        <x:v>**PAY ACH** PVC SPIRAL SUPPLY</x:v>
      </x:c>
      <x:c r="E522" s="7" t="n">
        <x:v>600</x:v>
      </x:c>
      <x:c r="F522" s="7" t="n">
        <x:v>133.33</x:v>
      </x:c>
      <x:c r="G522" s="7" t="n">
        <x:v>500</x:v>
      </x:c>
      <x:c r="H522" s="8" t="n">
        <x:v>49.01</x:v>
      </x:c>
      <x:c r="I522" s="8" t="n">
        <x:v>43.45</x:v>
      </x:c>
      <x:c r="J522" s="2" t="n">
        <x:v>100</x:v>
      </x:c>
      <x:c r="K522" s="9" t="n">
        <x:v>294.06</x:v>
      </x:c>
      <x:c r="L522" s="8" t="n">
        <x:v>43.45</x:v>
      </x:c>
      <x:c r="M522" s="8"/>
      <x:c r="N522" s="8"/>
      <x:c r="O522" s="2" t="n">
        <x:v>1</x:v>
      </x:c>
      <x:c r="P522" s="10" t="n">
        <x:v>46143</x:v>
      </x:c>
      <x:c r="Q522" s="10" t="n">
        <x:v>45810</x:v>
      </x:c>
      <x:c r="R522" s="2" t="str">
        <x:v>Same-product valuation: per 100</x:v>
      </x:c>
      <x:c r="S522" s="2" t="str">
        <x:v>Chris PVC Coil priced product</x:v>
      </x:c>
      <x:c r="T522" s="15" t="n">
        <x:f>H522/J522</x:f>
        <x:v>0.4901</x:v>
      </x:c>
      <x:c r="U522" s="15" t="n">
        <x:f>IF(A522="WIRE",T522,IF(O522=1,I522*(1+IF(A522="POUC",Summary!$E$7,Summary!$K$7))/J522,"n.a."))</x:f>
        <x:v>0.4801225</x:v>
      </x:c>
      <x:c r="V522" s="12" t="n">
        <x:f>SUM('PO detail'!$T$1238:$T$1238)</x:f>
        <x:v>0</x:v>
      </x:c>
      <x:c r="W522" s="12" t="n">
        <x:f>SUMIFS('PO detail'!$T$1238:$T$1238,'PO detail'!$Q$1238:$Q$1238,"Baseline PO cost")</x:f>
        <x:v>0</x:v>
      </x:c>
      <x:c r="X522" s="12" t="n">
        <x:f>SUMIFS('PO detail'!$T$1238:$T$1238,'PO detail'!$Q$1238:$Q$1238,"Higher PO cost")</x:f>
        <x:v>0</x:v>
      </x:c>
      <x:c r="Y522" s="12" t="n">
        <x:f>E522-W522-X522</x:f>
        <x:v>600</x:v>
      </x:c>
      <x:c r="Z522" s="16" t="n">
        <x:f>E522*T522</x:f>
        <x:v>294.06</x:v>
      </x:c>
      <x:c r="AA522" s="16" t="n">
        <x:f>W522*T522</x:f>
        <x:v>0</x:v>
      </x:c>
      <x:c r="AB522" s="16" t="n">
        <x:f>X522*T522</x:f>
        <x:v>0</x:v>
      </x:c>
      <x:c r="AC522" s="16" t="n">
        <x:f>Y522*T522</x:f>
        <x:v>294.06</x:v>
      </x:c>
      <x:c r="AD522" s="16" t="n">
        <x:f>K522-Z522</x:f>
        <x:v>0</x:v>
      </x:c>
      <x:c r="AE522" s="16" t="n">
        <x:f>IF(ISNUMBER(U522),E522*(U522-T522),"n.a.")</x:f>
        <x:v>-5.9864999999999835</x:v>
      </x:c>
      <x:c r="AF522" s="12" t="n">
        <x:f>G522-SUM('PO detail'!$U$1238:$U$1238)</x:f>
        <x:v>0</x:v>
      </x:c>
      <x:c r="AG522" s="16" t="n">
        <x:f>IF(ISNUMBER(U522),0,Z522)</x:f>
        <x:v>0</x:v>
      </x:c>
      <x:c r="AH522" s="17" t="str">
        <x:f>IF(AND(A522="WIRE",ISNUMBER(N522)),H522-N522,"n.a.")</x:f>
        <x:v>n.a.</x:v>
      </x:c>
    </x:row>
    <x:row r="523" ht="22" customHeight="1">
      <x:c r="A523" s="2" t="str">
        <x:v>POUC</x:v>
      </x:c>
      <x:c r="B523" s="2" t="str">
        <x:v>10</x:v>
      </x:c>
      <x:c r="C523" s="2" t="str">
        <x:v>BML5</x:v>
      </x:c>
      <x:c r="D523" s="2" t="str">
        <x:v>LAMITEK USA, INC.</x:v>
      </x:c>
      <x:c r="E523" s="7" t="n">
        <x:v>0</x:v>
      </x:c>
      <x:c r="F523" s="7" t="n">
        <x:v>133.33</x:v>
      </x:c>
      <x:c r="G523" s="7" t="n">
        <x:v>8000</x:v>
      </x:c>
      <x:c r="H523" s="8" t="n">
        <x:v>1.51</x:v>
      </x:c>
      <x:c r="I523" s="8" t="n">
        <x:v>1</x:v>
      </x:c>
      <x:c r="J523" s="2" t="n">
        <x:v>100</x:v>
      </x:c>
      <x:c r="K523" s="9" t="n">
        <x:v>0</x:v>
      </x:c>
      <x:c r="L523" s="8" t="n">
        <x:v>0.89</x:v>
      </x:c>
      <x:c r="M523" s="8" t="n">
        <x:v>0.9968000000000001</x:v>
      </x:c>
      <x:c r="N523" s="8"/>
      <x:c r="O523" s="2" t="n">
        <x:v>1</x:v>
      </x:c>
      <x:c r="P523" s="10" t="n">
        <x:v>45902</x:v>
      </x:c>
      <x:c r="Q523" s="10" t="n">
        <x:v>46148</x:v>
      </x:c>
      <x:c r="R523" s="2" t="str">
        <x:v>Same-product valuation: per 100</x:v>
      </x:c>
      <x:c r="S523" s="2" t="str">
        <x:v>Chris Lamitek Pouches priced product</x:v>
      </x:c>
      <x:c r="T523" s="15" t="n">
        <x:f>H523/J523</x:f>
        <x:v>0.0151</x:v>
      </x:c>
      <x:c r="U523" s="15" t="n">
        <x:f>IF(A523="WIRE",T523,IF(O523=1,I523*(1+IF(A523="POUC",Summary!$E$7,Summary!$K$7))/J523,"n.a."))</x:f>
        <x:v>0.0165</x:v>
      </x:c>
      <x:c r="V523" s="12" t="n">
        <x:f>SUM('PO detail'!$T$1454:$T$1454)</x:f>
        <x:v>0</x:v>
      </x:c>
      <x:c r="W523" s="12" t="n">
        <x:f>SUMIFS('PO detail'!$T$1454:$T$1454,'PO detail'!$Q$1454:$Q$1454,"Baseline PO cost")</x:f>
        <x:v>0</x:v>
      </x:c>
      <x:c r="X523" s="12" t="n">
        <x:f>SUMIFS('PO detail'!$T$1454:$T$1454,'PO detail'!$Q$1454:$Q$1454,"Higher PO cost")</x:f>
        <x:v>0</x:v>
      </x:c>
      <x:c r="Y523" s="12" t="n">
        <x:f>E523-W523-X523</x:f>
        <x:v>0</x:v>
      </x:c>
      <x:c r="Z523" s="16" t="n">
        <x:f>E523*T523</x:f>
        <x:v>0</x:v>
      </x:c>
      <x:c r="AA523" s="16" t="n">
        <x:f>W523*T523</x:f>
        <x:v>0</x:v>
      </x:c>
      <x:c r="AB523" s="16" t="n">
        <x:f>X523*T523</x:f>
        <x:v>0</x:v>
      </x:c>
      <x:c r="AC523" s="16" t="n">
        <x:f>Y523*T523</x:f>
        <x:v>0</x:v>
      </x:c>
      <x:c r="AD523" s="16" t="n">
        <x:f>K523-Z523</x:f>
        <x:v>0</x:v>
      </x:c>
      <x:c r="AE523" s="16" t="n">
        <x:f>IF(ISNUMBER(U523),E523*(U523-T523),"n.a.")</x:f>
        <x:v>0</x:v>
      </x:c>
      <x:c r="AF523" s="12" t="n">
        <x:f>G523-SUM('PO detail'!$U$1454:$U$1454)</x:f>
        <x:v>0</x:v>
      </x:c>
      <x:c r="AG523" s="16" t="n">
        <x:f>IF(ISNUMBER(U523),0,Z523)</x:f>
        <x:v>0</x:v>
      </x:c>
      <x:c r="AH523" s="17" t="str">
        <x:f>IF(AND(A523="WIRE",ISNUMBER(N523)),H523-N523,"n.a.")</x:f>
        <x:v>n.a.</x:v>
      </x:c>
    </x:row>
    <x:row r="524" ht="22" customHeight="1">
      <x:c r="A524" s="2" t="str">
        <x:v>WIRE</x:v>
      </x:c>
      <x:c r="B524" s="2" t="str">
        <x:v>60</x:v>
      </x:c>
      <x:c r="C524" s="2" t="str">
        <x:v>DL014GOLD</x:v>
      </x:c>
      <x:c r="D524" s="2" t="str">
        <x:v>Botac Industrial Limited</x:v>
      </x:c>
      <x:c r="E524" s="7" t="n">
        <x:v>100</x:v>
      </x:c>
      <x:c r="F524" s="7" t="n">
        <x:v>133.33</x:v>
      </x:c>
      <x:c r="G524" s="7" t="n">
        <x:v>1000</x:v>
      </x:c>
      <x:c r="H524" s="8" t="n">
        <x:v>3.63</x:v>
      </x:c>
      <x:c r="I524" s="8" t="n">
        <x:v>2.1</x:v>
      </x:c>
      <x:c r="J524" s="2" t="n">
        <x:v>100</x:v>
      </x:c>
      <x:c r="K524" s="9" t="n">
        <x:v>3.63</x:v>
      </x:c>
      <x:c r="L524" s="8" t="n">
        <x:v>2.1</x:v>
      </x:c>
      <x:c r="M524" s="8"/>
      <x:c r="N524" s="8" t="n">
        <x:v>3.63</x:v>
      </x:c>
      <x:c r="O524" s="2" t="n">
        <x:v>1</x:v>
      </x:c>
      <x:c r="P524" s="10" t="n">
        <x:v>46237</x:v>
      </x:c>
      <x:c r="Q524" s="10" t="n">
        <x:v>45881</x:v>
      </x:c>
      <x:c r="R524" s="2" t="str">
        <x:v>Same-product valuation: per 100</x:v>
      </x:c>
      <x:c r="S524" s="2" t="str">
        <x:v>Hold current standard; Chris blended standards already applied</x:v>
      </x:c>
      <x:c r="T524" s="15" t="n">
        <x:f>H524/J524</x:f>
        <x:v>0.0363</x:v>
      </x:c>
      <x:c r="U524" s="15" t="n">
        <x:f>IF(A524="WIRE",T524,IF(O524=1,I524*(1+IF(A524="POUC",Summary!$E$7,Summary!$K$7))/J524,"n.a."))</x:f>
        <x:v>0.0363</x:v>
      </x:c>
      <x:c r="V524" s="12" t="n">
        <x:f>0</x:f>
        <x:v>0</x:v>
      </x:c>
      <x:c r="W524" s="12" t="n">
        <x:f>0</x:f>
        <x:v>0</x:v>
      </x:c>
      <x:c r="X524" s="12" t="n">
        <x:f>0</x:f>
        <x:v>0</x:v>
      </x:c>
      <x:c r="Y524" s="12" t="n">
        <x:f>E524-W524-X524</x:f>
        <x:v>100</x:v>
      </x:c>
      <x:c r="Z524" s="16" t="n">
        <x:f>E524*T524</x:f>
        <x:v>3.63</x:v>
      </x:c>
      <x:c r="AA524" s="16" t="n">
        <x:f>W524*T524</x:f>
        <x:v>0</x:v>
      </x:c>
      <x:c r="AB524" s="16" t="n">
        <x:f>X524*T524</x:f>
        <x:v>0</x:v>
      </x:c>
      <x:c r="AC524" s="16" t="n">
        <x:f>Y524*T524</x:f>
        <x:v>3.63</x:v>
      </x:c>
      <x:c r="AD524" s="16" t="n">
        <x:f>K524-Z524</x:f>
        <x:v>0</x:v>
      </x:c>
      <x:c r="AE524" s="16" t="n">
        <x:f>IF(ISNUMBER(U524),E524*(U524-T524),"n.a.")</x:f>
        <x:v>0</x:v>
      </x:c>
      <x:c r="AF524" s="12" t="n">
        <x:f>G524-0</x:f>
        <x:v>1000</x:v>
      </x:c>
      <x:c r="AG524" s="16" t="n">
        <x:f>IF(ISNUMBER(U524),0,Z524)</x:f>
        <x:v>0</x:v>
      </x:c>
      <x:c r="AH524" s="17" t="n">
        <x:f>IF(AND(A524="WIRE",ISNUMBER(N524)),H524-N524,"n.a.")</x:f>
        <x:v>0</x:v>
      </x:c>
    </x:row>
    <x:row r="525" ht="22" customHeight="1">
      <x:c r="A525" s="2" t="str">
        <x:v>COIL</x:v>
      </x:c>
      <x:c r="B525" s="2" t="str">
        <x:v>30</x:v>
      </x:c>
      <x:c r="C525" s="2" t="str">
        <x:v>28BLK36-4</x:v>
      </x:c>
      <x:c r="D525" s="2" t="str">
        <x:v>**PAY ACH** PVC SPIRAL SUPPLY</x:v>
      </x:c>
      <x:c r="E525" s="7" t="n">
        <x:v>600</x:v>
      </x:c>
      <x:c r="F525" s="7" t="n">
        <x:v>125</x:v>
      </x:c>
      <x:c r="G525" s="7" t="n">
        <x:v>0</x:v>
      </x:c>
      <x:c r="H525" s="8" t="n">
        <x:v>52.82</x:v>
      </x:c>
      <x:c r="I525" s="8" t="n">
        <x:v>46.83</x:v>
      </x:c>
      <x:c r="J525" s="2" t="n">
        <x:v>100</x:v>
      </x:c>
      <x:c r="K525" s="9" t="n">
        <x:v>316.92</x:v>
      </x:c>
      <x:c r="L525" s="8" t="n">
        <x:v>46.83</x:v>
      </x:c>
      <x:c r="M525" s="8"/>
      <x:c r="N525" s="8"/>
      <x:c r="O525" s="2" t="n">
        <x:v>1</x:v>
      </x:c>
      <x:c r="P525" s="10" t="n">
        <x:v>46143</x:v>
      </x:c>
      <x:c r="Q525" s="10" t="n">
        <x:v>45810</x:v>
      </x:c>
      <x:c r="R525" s="2" t="str">
        <x:v>Same-product valuation: per 100</x:v>
      </x:c>
      <x:c r="S525" s="2" t="str">
        <x:v>Chris PVC Coil priced product</x:v>
      </x:c>
      <x:c r="T525" s="15" t="n">
        <x:f>H525/J525</x:f>
        <x:v>0.5282</x:v>
      </x:c>
      <x:c r="U525" s="15" t="n">
        <x:f>IF(A525="WIRE",T525,IF(O525=1,I525*(1+IF(A525="POUC",Summary!$E$7,Summary!$K$7))/J525,"n.a."))</x:f>
        <x:v>0.5174715</x:v>
      </x:c>
      <x:c r="V525" s="12" t="n">
        <x:f>SUM('PO detail'!$T$882:$T$883)</x:f>
        <x:v>600</x:v>
      </x:c>
      <x:c r="W525" s="12" t="n">
        <x:f>SUMIFS('PO detail'!$T$882:$T$883,'PO detail'!$Q$882:$Q$883,"Baseline PO cost")</x:f>
        <x:v>600</x:v>
      </x:c>
      <x:c r="X525" s="12" t="n">
        <x:f>SUMIFS('PO detail'!$T$882:$T$883,'PO detail'!$Q$882:$Q$883,"Higher PO cost")</x:f>
        <x:v>0</x:v>
      </x:c>
      <x:c r="Y525" s="12" t="n">
        <x:f>E525-W525-X525</x:f>
        <x:v>0</x:v>
      </x:c>
      <x:c r="Z525" s="16" t="n">
        <x:f>E525*T525</x:f>
        <x:v>316.92</x:v>
      </x:c>
      <x:c r="AA525" s="16" t="n">
        <x:f>W525*T525</x:f>
        <x:v>316.92</x:v>
      </x:c>
      <x:c r="AB525" s="16" t="n">
        <x:f>X525*T525</x:f>
        <x:v>0</x:v>
      </x:c>
      <x:c r="AC525" s="16" t="n">
        <x:f>Y525*T525</x:f>
        <x:v>0</x:v>
      </x:c>
      <x:c r="AD525" s="16" t="n">
        <x:f>K525-Z525</x:f>
        <x:v>0</x:v>
      </x:c>
      <x:c r="AE525" s="16" t="n">
        <x:f>IF(ISNUMBER(U525),E525*(U525-T525),"n.a.")</x:f>
        <x:v>-6.437100000000018</x:v>
      </x:c>
      <x:c r="AF525" s="12" t="n">
        <x:f>G525-SUM('PO detail'!$U$882:$U$883)</x:f>
        <x:v>0</x:v>
      </x:c>
      <x:c r="AG525" s="16" t="n">
        <x:f>IF(ISNUMBER(U525),0,Z525)</x:f>
        <x:v>0</x:v>
      </x:c>
      <x:c r="AH525" s="17" t="str">
        <x:f>IF(AND(A525="WIRE",ISNUMBER(N525)),H525-N525,"n.a.")</x:f>
        <x:v>n.a.</x:v>
      </x:c>
    </x:row>
    <x:row r="526" ht="22" customHeight="1">
      <x:c r="A526" s="2" t="str">
        <x:v>COIL</x:v>
      </x:c>
      <x:c r="B526" s="2" t="str">
        <x:v>60</x:v>
      </x:c>
      <x:c r="C526" s="2" t="str">
        <x:v>25CLR12-4</x:v>
      </x:c>
      <x:c r="D526" s="2" t="str">
        <x:v>**PAY ACH** PVC SPIRAL SUPPLY</x:v>
      </x:c>
      <x:c r="E526" s="7" t="n">
        <x:v>800</x:v>
      </x:c>
      <x:c r="F526" s="7" t="n">
        <x:v>125</x:v>
      </x:c>
      <x:c r="G526" s="7" t="n">
        <x:v>0</x:v>
      </x:c>
      <x:c r="H526" s="8" t="n">
        <x:v>21.44</x:v>
      </x:c>
      <x:c r="I526" s="8" t="n">
        <x:v>19.01</x:v>
      </x:c>
      <x:c r="J526" s="2" t="n">
        <x:v>100</x:v>
      </x:c>
      <x:c r="K526" s="9" t="n">
        <x:v>171.52</x:v>
      </x:c>
      <x:c r="L526" s="8" t="n">
        <x:v>19.01</x:v>
      </x:c>
      <x:c r="M526" s="8"/>
      <x:c r="N526" s="8"/>
      <x:c r="O526" s="2" t="n">
        <x:v>1</x:v>
      </x:c>
      <x:c r="P526" s="10" t="n">
        <x:v>46143</x:v>
      </x:c>
      <x:c r="Q526" s="10" t="n">
        <x:v>45810</x:v>
      </x:c>
      <x:c r="R526" s="2" t="str">
        <x:v>Same-product valuation: per 100</x:v>
      </x:c>
      <x:c r="S526" s="2" t="str">
        <x:v>Chris PVC Coil priced product</x:v>
      </x:c>
      <x:c r="T526" s="15" t="n">
        <x:f>H526/J526</x:f>
        <x:v>0.2144</x:v>
      </x:c>
      <x:c r="U526" s="15" t="n">
        <x:f>IF(A526="WIRE",T526,IF(O526=1,I526*(1+IF(A526="POUC",Summary!$E$7,Summary!$K$7))/J526,"n.a."))</x:f>
        <x:v>0.2100605</x:v>
      </x:c>
      <x:c r="V526" s="12" t="n">
        <x:f>SUM('PO detail'!$T$1239:$T$1239)</x:f>
        <x:v>800</x:v>
      </x:c>
      <x:c r="W526" s="12" t="n">
        <x:f>SUMIFS('PO detail'!$T$1239:$T$1239,'PO detail'!$Q$1239:$Q$1239,"Baseline PO cost")</x:f>
        <x:v>800</x:v>
      </x:c>
      <x:c r="X526" s="12" t="n">
        <x:f>SUMIFS('PO detail'!$T$1239:$T$1239,'PO detail'!$Q$1239:$Q$1239,"Higher PO cost")</x:f>
        <x:v>0</x:v>
      </x:c>
      <x:c r="Y526" s="12" t="n">
        <x:f>E526-W526-X526</x:f>
        <x:v>0</x:v>
      </x:c>
      <x:c r="Z526" s="16" t="n">
        <x:f>E526*T526</x:f>
        <x:v>171.52</x:v>
      </x:c>
      <x:c r="AA526" s="16" t="n">
        <x:f>W526*T526</x:f>
        <x:v>171.52</x:v>
      </x:c>
      <x:c r="AB526" s="16" t="n">
        <x:f>X526*T526</x:f>
        <x:v>0</x:v>
      </x:c>
      <x:c r="AC526" s="16" t="n">
        <x:f>Y526*T526</x:f>
        <x:v>0</x:v>
      </x:c>
      <x:c r="AD526" s="16" t="n">
        <x:f>K526-Z526</x:f>
        <x:v>0</x:v>
      </x:c>
      <x:c r="AE526" s="16" t="n">
        <x:f>IF(ISNUMBER(U526),E526*(U526-T526),"n.a.")</x:f>
        <x:v>-3.471599999999997</x:v>
      </x:c>
      <x:c r="AF526" s="12" t="n">
        <x:f>G526-SUM('PO detail'!$U$1239:$U$1239)</x:f>
        <x:v>0</x:v>
      </x:c>
      <x:c r="AG526" s="16" t="n">
        <x:f>IF(ISNUMBER(U526),0,Z526)</x:f>
        <x:v>0</x:v>
      </x:c>
      <x:c r="AH526" s="17" t="str">
        <x:f>IF(AND(A526="WIRE",ISNUMBER(N526)),H526-N526,"n.a.")</x:f>
        <x:v>n.a.</x:v>
      </x:c>
    </x:row>
    <x:row r="527" ht="22" customHeight="1">
      <x:c r="A527" s="2" t="str">
        <x:v>POUC</x:v>
      </x:c>
      <x:c r="B527" s="2" t="str">
        <x:v>10</x:v>
      </x:c>
      <x:c r="C527" s="2" t="str">
        <x:v>LET5SL</x:v>
      </x:c>
      <x:c r="D527" s="2" t="str">
        <x:v>LAMITEK USA, INC.</x:v>
      </x:c>
      <x:c r="E527" s="7" t="n">
        <x:v>1550</x:v>
      </x:c>
      <x:c r="F527" s="7" t="n">
        <x:v>125</x:v>
      </x:c>
      <x:c r="G527" s="7" t="n">
        <x:v>0</x:v>
      </x:c>
      <x:c r="H527" s="8" t="n">
        <x:v>14.29</x:v>
      </x:c>
      <x:c r="I527" s="8" t="n">
        <x:v>9.44</x:v>
      </x:c>
      <x:c r="J527" s="2" t="n">
        <x:v>100</x:v>
      </x:c>
      <x:c r="K527" s="9" t="n">
        <x:v>221.495</x:v>
      </x:c>
      <x:c r="L527" s="8" t="n">
        <x:v>8.43</x:v>
      </x:c>
      <x:c r="M527" s="8" t="n">
        <x:v>9.441600000000001</x:v>
      </x:c>
      <x:c r="N527" s="8"/>
      <x:c r="O527" s="2" t="n">
        <x:v>1</x:v>
      </x:c>
      <x:c r="P527" s="10" t="n">
        <x:v>45902</x:v>
      </x:c>
      <x:c r="Q527" s="10" t="n">
        <x:v>46148</x:v>
      </x:c>
      <x:c r="R527" s="2" t="str">
        <x:v>Same-product valuation: per 100</x:v>
      </x:c>
      <x:c r="S527" s="2" t="str">
        <x:v>Chris Lamitek Pouches priced product</x:v>
      </x:c>
      <x:c r="T527" s="15" t="n">
        <x:f>H527/J527</x:f>
        <x:v>0.1429</x:v>
      </x:c>
      <x:c r="U527" s="15" t="n">
        <x:f>IF(A527="WIRE",T527,IF(O527=1,I527*(1+IF(A527="POUC",Summary!$E$7,Summary!$K$7))/J527,"n.a."))</x:f>
        <x:v>0.15575999999999998</x:v>
      </x:c>
      <x:c r="V527" s="12" t="n">
        <x:f>SUM('PO detail'!$T$1516:$T$1516)</x:f>
        <x:v>500</x:v>
      </x:c>
      <x:c r="W527" s="12" t="n">
        <x:f>SUMIFS('PO detail'!$T$1516:$T$1516,'PO detail'!$Q$1516:$Q$1516,"Baseline PO cost")</x:f>
        <x:v>500</x:v>
      </x:c>
      <x:c r="X527" s="12" t="n">
        <x:f>SUMIFS('PO detail'!$T$1516:$T$1516,'PO detail'!$Q$1516:$Q$1516,"Higher PO cost")</x:f>
        <x:v>0</x:v>
      </x:c>
      <x:c r="Y527" s="12" t="n">
        <x:f>E527-W527-X527</x:f>
        <x:v>1050</x:v>
      </x:c>
      <x:c r="Z527" s="16" t="n">
        <x:f>E527*T527</x:f>
        <x:v>221.495</x:v>
      </x:c>
      <x:c r="AA527" s="16" t="n">
        <x:f>W527*T527</x:f>
        <x:v>71.45</x:v>
      </x:c>
      <x:c r="AB527" s="16" t="n">
        <x:f>X527*T527</x:f>
        <x:v>0</x:v>
      </x:c>
      <x:c r="AC527" s="16" t="n">
        <x:f>Y527*T527</x:f>
        <x:v>150.045</x:v>
      </x:c>
      <x:c r="AD527" s="16" t="n">
        <x:f>K527-Z527</x:f>
        <x:v>0</x:v>
      </x:c>
      <x:c r="AE527" s="16" t="n">
        <x:f>IF(ISNUMBER(U527),E527*(U527-T527),"n.a.")</x:f>
        <x:v>19.93299999999997</x:v>
      </x:c>
      <x:c r="AF527" s="12" t="n">
        <x:f>G527-SUM('PO detail'!$U$1516:$U$1516)</x:f>
        <x:v>0</x:v>
      </x:c>
      <x:c r="AG527" s="16" t="n">
        <x:f>IF(ISNUMBER(U527),0,Z527)</x:f>
        <x:v>0</x:v>
      </x:c>
      <x:c r="AH527" s="17" t="str">
        <x:f>IF(AND(A527="WIRE",ISNUMBER(N527)),H527-N527,"n.a.")</x:f>
        <x:v>n.a.</x:v>
      </x:c>
    </x:row>
    <x:row r="528" ht="22" customHeight="1">
      <x:c r="A528" s="2" t="str">
        <x:v>WIRE</x:v>
      </x:c>
      <x:c r="B528" s="2" t="str">
        <x:v>30</x:v>
      </x:c>
      <x:c r="C528" s="2" t="str">
        <x:v>DL034GOLD</x:v>
      </x:c>
      <x:c r="D528" s="2" t="str">
        <x:v>Botac Industrial Limited</x:v>
      </x:c>
      <x:c r="E528" s="7" t="n">
        <x:v>500</x:v>
      </x:c>
      <x:c r="F528" s="7" t="n">
        <x:v>125</x:v>
      </x:c>
      <x:c r="G528" s="7" t="n">
        <x:v>1000</x:v>
      </x:c>
      <x:c r="H528" s="8" t="n">
        <x:v>14.24</x:v>
      </x:c>
      <x:c r="I528" s="8" t="n">
        <x:v>8.28</x:v>
      </x:c>
      <x:c r="J528" s="2" t="n">
        <x:v>100</x:v>
      </x:c>
      <x:c r="K528" s="9" t="n">
        <x:v>71.2</x:v>
      </x:c>
      <x:c r="L528" s="8" t="n">
        <x:v>8.28</x:v>
      </x:c>
      <x:c r="M528" s="8"/>
      <x:c r="N528" s="8" t="n">
        <x:v>14.24</x:v>
      </x:c>
      <x:c r="O528" s="2" t="n">
        <x:v>1</x:v>
      </x:c>
      <x:c r="P528" s="10" t="n">
        <x:v>46237</x:v>
      </x:c>
      <x:c r="Q528" s="10" t="n">
        <x:v>45881</x:v>
      </x:c>
      <x:c r="R528" s="2" t="str">
        <x:v>Same-product valuation: per 100</x:v>
      </x:c>
      <x:c r="S528" s="2" t="str">
        <x:v>Hold current standard; Chris blended standards already applied</x:v>
      </x:c>
      <x:c r="T528" s="15" t="n">
        <x:f>H528/J528</x:f>
        <x:v>0.1424</x:v>
      </x:c>
      <x:c r="U528" s="15" t="n">
        <x:f>IF(A528="WIRE",T528,IF(O528=1,I528*(1+IF(A528="POUC",Summary!$E$7,Summary!$K$7))/J528,"n.a."))</x:f>
        <x:v>0.1424</x:v>
      </x:c>
      <x:c r="V528" s="12" t="n">
        <x:f>0</x:f>
        <x:v>0</x:v>
      </x:c>
      <x:c r="W528" s="12" t="n">
        <x:f>0</x:f>
        <x:v>0</x:v>
      </x:c>
      <x:c r="X528" s="12" t="n">
        <x:f>0</x:f>
        <x:v>0</x:v>
      </x:c>
      <x:c r="Y528" s="12" t="n">
        <x:f>E528-W528-X528</x:f>
        <x:v>500</x:v>
      </x:c>
      <x:c r="Z528" s="16" t="n">
        <x:f>E528*T528</x:f>
        <x:v>71.2</x:v>
      </x:c>
      <x:c r="AA528" s="16" t="n">
        <x:f>W528*T528</x:f>
        <x:v>0</x:v>
      </x:c>
      <x:c r="AB528" s="16" t="n">
        <x:f>X528*T528</x:f>
        <x:v>0</x:v>
      </x:c>
      <x:c r="AC528" s="16" t="n">
        <x:f>Y528*T528</x:f>
        <x:v>71.2</x:v>
      </x:c>
      <x:c r="AD528" s="16" t="n">
        <x:f>K528-Z528</x:f>
        <x:v>0</x:v>
      </x:c>
      <x:c r="AE528" s="16" t="n">
        <x:f>IF(ISNUMBER(U528),E528*(U528-T528),"n.a.")</x:f>
        <x:v>0</x:v>
      </x:c>
      <x:c r="AF528" s="12" t="n">
        <x:f>G528-0</x:f>
        <x:v>1000</x:v>
      </x:c>
      <x:c r="AG528" s="16" t="n">
        <x:f>IF(ISNUMBER(U528),0,Z528)</x:f>
        <x:v>0</x:v>
      </x:c>
      <x:c r="AH528" s="17" t="n">
        <x:f>IF(AND(A528="WIRE",ISNUMBER(N528)),H528-N528,"n.a.")</x:f>
        <x:v>0</x:v>
      </x:c>
    </x:row>
    <x:row r="529" ht="22" customHeight="1">
      <x:c r="A529" s="2" t="str">
        <x:v>COIL</x:v>
      </x:c>
      <x:c r="B529" s="2" t="str">
        <x:v>10</x:v>
      </x:c>
      <x:c r="C529" s="2" t="str">
        <x:v>14RED12-4</x:v>
      </x:c>
      <x:c r="D529" s="2" t="str">
        <x:v>**PAY ACH** PVC SPIRAL SUPPLY</x:v>
      </x:c>
      <x:c r="E529" s="7" t="n">
        <x:v>1000</x:v>
      </x:c>
      <x:c r="F529" s="7" t="n">
        <x:v>116.67</x:v>
      </x:c>
      <x:c r="G529" s="7" t="n">
        <x:v>0</x:v>
      </x:c>
      <x:c r="H529" s="8" t="n">
        <x:v>9.18</x:v>
      </x:c>
      <x:c r="I529" s="8" t="n">
        <x:v>8.14</x:v>
      </x:c>
      <x:c r="J529" s="2" t="n">
        <x:v>100</x:v>
      </x:c>
      <x:c r="K529" s="9" t="n">
        <x:v>91.8</x:v>
      </x:c>
      <x:c r="L529" s="8" t="n">
        <x:v>8.14</x:v>
      </x:c>
      <x:c r="M529" s="8"/>
      <x:c r="N529" s="8"/>
      <x:c r="O529" s="2" t="n">
        <x:v>1</x:v>
      </x:c>
      <x:c r="P529" s="10" t="n">
        <x:v>46143</x:v>
      </x:c>
      <x:c r="Q529" s="10" t="n">
        <x:v>45968</x:v>
      </x:c>
      <x:c r="R529" s="2" t="str">
        <x:v>Same-product valuation: per 100</x:v>
      </x:c>
      <x:c r="S529" s="2" t="str">
        <x:v>Chris PVC Coil priced product</x:v>
      </x:c>
      <x:c r="T529" s="15" t="n">
        <x:f>H529/J529</x:f>
        <x:v>0.09179999999999999</x:v>
      </x:c>
      <x:c r="U529" s="15" t="n">
        <x:f>IF(A529="WIRE",T529,IF(O529=1,I529*(1+IF(A529="POUC",Summary!$E$7,Summary!$K$7))/J529,"n.a."))</x:f>
        <x:v>0.089947</x:v>
      </x:c>
      <x:c r="V529" s="12" t="n">
        <x:f>0</x:f>
        <x:v>0</x:v>
      </x:c>
      <x:c r="W529" s="12" t="n">
        <x:f>0</x:f>
        <x:v>0</x:v>
      </x:c>
      <x:c r="X529" s="12" t="n">
        <x:f>0</x:f>
        <x:v>0</x:v>
      </x:c>
      <x:c r="Y529" s="12" t="n">
        <x:f>E529-W529-X529</x:f>
        <x:v>1000</x:v>
      </x:c>
      <x:c r="Z529" s="16" t="n">
        <x:f>E529*T529</x:f>
        <x:v>91.8</x:v>
      </x:c>
      <x:c r="AA529" s="16" t="n">
        <x:f>W529*T529</x:f>
        <x:v>0</x:v>
      </x:c>
      <x:c r="AB529" s="16" t="n">
        <x:f>X529*T529</x:f>
        <x:v>0</x:v>
      </x:c>
      <x:c r="AC529" s="16" t="n">
        <x:f>Y529*T529</x:f>
        <x:v>91.8</x:v>
      </x:c>
      <x:c r="AD529" s="16" t="n">
        <x:f>K529-Z529</x:f>
        <x:v>0</x:v>
      </x:c>
      <x:c r="AE529" s="16" t="n">
        <x:f>IF(ISNUMBER(U529),E529*(U529-T529),"n.a.")</x:f>
        <x:v>-1.8529999999999935</x:v>
      </x:c>
      <x:c r="AF529" s="12" t="n">
        <x:f>G529-0</x:f>
        <x:v>0</x:v>
      </x:c>
      <x:c r="AG529" s="16" t="n">
        <x:f>IF(ISNUMBER(U529),0,Z529)</x:f>
        <x:v>0</x:v>
      </x:c>
      <x:c r="AH529" s="17" t="str">
        <x:f>IF(AND(A529="WIRE",ISNUMBER(N529)),H529-N529,"n.a.")</x:f>
        <x:v>n.a.</x:v>
      </x:c>
    </x:row>
    <x:row r="530" ht="22" customHeight="1">
      <x:c r="A530" s="2" t="str">
        <x:v>COIL</x:v>
      </x:c>
      <x:c r="B530" s="2" t="str">
        <x:v>60</x:v>
      </x:c>
      <x:c r="C530" s="2" t="str">
        <x:v>16CLR12-4</x:v>
      </x:c>
      <x:c r="D530" s="2" t="str">
        <x:v>**PAY ACH** PVC SPIRAL SUPPLY</x:v>
      </x:c>
      <x:c r="E530" s="7" t="n">
        <x:v>400</x:v>
      </x:c>
      <x:c r="F530" s="7" t="n">
        <x:v>116.67</x:v>
      </x:c>
      <x:c r="G530" s="7" t="n">
        <x:v>1400</x:v>
      </x:c>
      <x:c r="H530" s="8" t="n">
        <x:v>11.23</x:v>
      </x:c>
      <x:c r="I530" s="8" t="n">
        <x:v>9.95</x:v>
      </x:c>
      <x:c r="J530" s="2" t="n">
        <x:v>100</x:v>
      </x:c>
      <x:c r="K530" s="9" t="n">
        <x:v>44.92</x:v>
      </x:c>
      <x:c r="L530" s="8" t="n">
        <x:v>9.95</x:v>
      </x:c>
      <x:c r="M530" s="8"/>
      <x:c r="N530" s="8"/>
      <x:c r="O530" s="2" t="n">
        <x:v>1</x:v>
      </x:c>
      <x:c r="P530" s="10" t="n">
        <x:v>46143</x:v>
      </x:c>
      <x:c r="Q530" s="10" t="n">
        <x:v>45810</x:v>
      </x:c>
      <x:c r="R530" s="2" t="str">
        <x:v>Same-product valuation: per 100</x:v>
      </x:c>
      <x:c r="S530" s="2" t="str">
        <x:v>Chris PVC Coil priced product</x:v>
      </x:c>
      <x:c r="T530" s="15" t="n">
        <x:f>H530/J530</x:f>
        <x:v>0.11230000000000001</x:v>
      </x:c>
      <x:c r="U530" s="15" t="n">
        <x:f>IF(A530="WIRE",T530,IF(O530=1,I530*(1+IF(A530="POUC",Summary!$E$7,Summary!$K$7))/J530,"n.a."))</x:f>
        <x:v>0.1099475</x:v>
      </x:c>
      <x:c r="V530" s="12" t="n">
        <x:f>SUM('PO detail'!$T$1150:$T$1150)</x:f>
        <x:v>0</x:v>
      </x:c>
      <x:c r="W530" s="12" t="n">
        <x:f>SUMIFS('PO detail'!$T$1150:$T$1150,'PO detail'!$Q$1150:$Q$1150,"Baseline PO cost")</x:f>
        <x:v>0</x:v>
      </x:c>
      <x:c r="X530" s="12" t="n">
        <x:f>SUMIFS('PO detail'!$T$1150:$T$1150,'PO detail'!$Q$1150:$Q$1150,"Higher PO cost")</x:f>
        <x:v>0</x:v>
      </x:c>
      <x:c r="Y530" s="12" t="n">
        <x:f>E530-W530-X530</x:f>
        <x:v>400</x:v>
      </x:c>
      <x:c r="Z530" s="16" t="n">
        <x:f>E530*T530</x:f>
        <x:v>44.92</x:v>
      </x:c>
      <x:c r="AA530" s="16" t="n">
        <x:f>W530*T530</x:f>
        <x:v>0</x:v>
      </x:c>
      <x:c r="AB530" s="16" t="n">
        <x:f>X530*T530</x:f>
        <x:v>0</x:v>
      </x:c>
      <x:c r="AC530" s="16" t="n">
        <x:f>Y530*T530</x:f>
        <x:v>44.92</x:v>
      </x:c>
      <x:c r="AD530" s="16" t="n">
        <x:f>K530-Z530</x:f>
        <x:v>0</x:v>
      </x:c>
      <x:c r="AE530" s="16" t="n">
        <x:f>IF(ISNUMBER(U530),E530*(U530-T530),"n.a.")</x:f>
        <x:v>-0.941000000000003</x:v>
      </x:c>
      <x:c r="AF530" s="12" t="n">
        <x:f>G530-SUM('PO detail'!$U$1150:$U$1150)</x:f>
        <x:v>0</x:v>
      </x:c>
      <x:c r="AG530" s="16" t="n">
        <x:f>IF(ISNUMBER(U530),0,Z530)</x:f>
        <x:v>0</x:v>
      </x:c>
      <x:c r="AH530" s="17" t="str">
        <x:f>IF(AND(A530="WIRE",ISNUMBER(N530)),H530-N530,"n.a.")</x:f>
        <x:v>n.a.</x:v>
      </x:c>
    </x:row>
    <x:row r="531" ht="22" customHeight="1">
      <x:c r="A531" s="2" t="str">
        <x:v>COIL</x:v>
      </x:c>
      <x:c r="B531" s="2" t="str">
        <x:v>60</x:v>
      </x:c>
      <x:c r="C531" s="2" t="str">
        <x:v>28CLR12-4</x:v>
      </x:c>
      <x:c r="D531" s="2" t="str">
        <x:v>**PAY ACH** PVC SPIRAL SUPPLY</x:v>
      </x:c>
      <x:c r="E531" s="7" t="n">
        <x:v>1300</x:v>
      </x:c>
      <x:c r="F531" s="7" t="n">
        <x:v>116.67</x:v>
      </x:c>
      <x:c r="G531" s="7" t="n">
        <x:v>0</x:v>
      </x:c>
      <x:c r="H531" s="8" t="n">
        <x:v>23.27</x:v>
      </x:c>
      <x:c r="I531" s="8" t="n">
        <x:v>20.63</x:v>
      </x:c>
      <x:c r="J531" s="2" t="n">
        <x:v>100</x:v>
      </x:c>
      <x:c r="K531" s="9" t="n">
        <x:v>302.51</x:v>
      </x:c>
      <x:c r="L531" s="8" t="n">
        <x:v>20.63</x:v>
      </x:c>
      <x:c r="M531" s="8"/>
      <x:c r="N531" s="8"/>
      <x:c r="O531" s="2" t="n">
        <x:v>1</x:v>
      </x:c>
      <x:c r="P531" s="10" t="n">
        <x:v>46143</x:v>
      </x:c>
      <x:c r="Q531" s="10" t="n">
        <x:v>45810</x:v>
      </x:c>
      <x:c r="R531" s="2" t="str">
        <x:v>Same-product valuation: per 100</x:v>
      </x:c>
      <x:c r="S531" s="2" t="str">
        <x:v>Chris PVC Coil priced product</x:v>
      </x:c>
      <x:c r="T531" s="15" t="n">
        <x:f>H531/J531</x:f>
        <x:v>0.2327</x:v>
      </x:c>
      <x:c r="U531" s="15" t="n">
        <x:f>IF(A531="WIRE",T531,IF(O531=1,I531*(1+IF(A531="POUC",Summary!$E$7,Summary!$K$7))/J531,"n.a."))</x:f>
        <x:v>0.22796149999999998</x:v>
      </x:c>
      <x:c r="V531" s="12" t="n">
        <x:f>SUM('PO detail'!$T$1260:$T$1261)</x:f>
        <x:v>1300</x:v>
      </x:c>
      <x:c r="W531" s="12" t="n">
        <x:f>SUMIFS('PO detail'!$T$1260:$T$1261,'PO detail'!$Q$1260:$Q$1261,"Baseline PO cost")</x:f>
        <x:v>1300</x:v>
      </x:c>
      <x:c r="X531" s="12" t="n">
        <x:f>SUMIFS('PO detail'!$T$1260:$T$1261,'PO detail'!$Q$1260:$Q$1261,"Higher PO cost")</x:f>
        <x:v>0</x:v>
      </x:c>
      <x:c r="Y531" s="12" t="n">
        <x:f>E531-W531-X531</x:f>
        <x:v>0</x:v>
      </x:c>
      <x:c r="Z531" s="16" t="n">
        <x:f>E531*T531</x:f>
        <x:v>302.51</x:v>
      </x:c>
      <x:c r="AA531" s="16" t="n">
        <x:f>W531*T531</x:f>
        <x:v>302.51</x:v>
      </x:c>
      <x:c r="AB531" s="16" t="n">
        <x:f>X531*T531</x:f>
        <x:v>0</x:v>
      </x:c>
      <x:c r="AC531" s="16" t="n">
        <x:f>Y531*T531</x:f>
        <x:v>0</x:v>
      </x:c>
      <x:c r="AD531" s="16" t="n">
        <x:f>K531-Z531</x:f>
        <x:v>0</x:v>
      </x:c>
      <x:c r="AE531" s="16" t="n">
        <x:f>IF(ISNUMBER(U531),E531*(U531-T531),"n.a.")</x:f>
        <x:v>-6.160050000000009</x:v>
      </x:c>
      <x:c r="AF531" s="12" t="n">
        <x:f>G531-SUM('PO detail'!$U$1260:$U$1261)</x:f>
        <x:v>0</x:v>
      </x:c>
      <x:c r="AG531" s="16" t="n">
        <x:f>IF(ISNUMBER(U531),0,Z531)</x:f>
        <x:v>0</x:v>
      </x:c>
      <x:c r="AH531" s="17" t="str">
        <x:f>IF(AND(A531="WIRE",ISNUMBER(N531)),H531-N531,"n.a.")</x:f>
        <x:v>n.a.</x:v>
      </x:c>
    </x:row>
    <x:row r="532" ht="22" customHeight="1">
      <x:c r="A532" s="2" t="str">
        <x:v>COIL</x:v>
      </x:c>
      <x:c r="B532" s="2" t="str">
        <x:v>60</x:v>
      </x:c>
      <x:c r="C532" s="2" t="str">
        <x:v>28NAV12-4</x:v>
      </x:c>
      <x:c r="D532" s="2" t="str">
        <x:v>**PAY ACH** PVC SPIRAL SUPPLY</x:v>
      </x:c>
      <x:c r="E532" s="7" t="n">
        <x:v>1300</x:v>
      </x:c>
      <x:c r="F532" s="7" t="n">
        <x:v>116.67</x:v>
      </x:c>
      <x:c r="G532" s="7" t="n">
        <x:v>0</x:v>
      </x:c>
      <x:c r="H532" s="8" t="n">
        <x:v>23.27</x:v>
      </x:c>
      <x:c r="I532" s="8" t="n">
        <x:v>20.63</x:v>
      </x:c>
      <x:c r="J532" s="2" t="n">
        <x:v>100</x:v>
      </x:c>
      <x:c r="K532" s="9" t="n">
        <x:v>302.51</x:v>
      </x:c>
      <x:c r="L532" s="8" t="n">
        <x:v>20.63</x:v>
      </x:c>
      <x:c r="M532" s="8"/>
      <x:c r="N532" s="8"/>
      <x:c r="O532" s="2" t="n">
        <x:v>1</x:v>
      </x:c>
      <x:c r="P532" s="10" t="n">
        <x:v>46143</x:v>
      </x:c>
      <x:c r="Q532" s="10" t="n">
        <x:v>45810</x:v>
      </x:c>
      <x:c r="R532" s="2" t="str">
        <x:v>Same-product valuation: per 100</x:v>
      </x:c>
      <x:c r="S532" s="2" t="str">
        <x:v>Chris PVC Coil priced product</x:v>
      </x:c>
      <x:c r="T532" s="15" t="n">
        <x:f>H532/J532</x:f>
        <x:v>0.2327</x:v>
      </x:c>
      <x:c r="U532" s="15" t="n">
        <x:f>IF(A532="WIRE",T532,IF(O532=1,I532*(1+IF(A532="POUC",Summary!$E$7,Summary!$K$7))/J532,"n.a."))</x:f>
        <x:v>0.22796149999999998</x:v>
      </x:c>
      <x:c r="V532" s="12" t="n">
        <x:f>SUM('PO detail'!$T$1262:$T$1262)</x:f>
        <x:v>1200</x:v>
      </x:c>
      <x:c r="W532" s="12" t="n">
        <x:f>SUMIFS('PO detail'!$T$1262:$T$1262,'PO detail'!$Q$1262:$Q$1262,"Baseline PO cost")</x:f>
        <x:v>1200</x:v>
      </x:c>
      <x:c r="X532" s="12" t="n">
        <x:f>SUMIFS('PO detail'!$T$1262:$T$1262,'PO detail'!$Q$1262:$Q$1262,"Higher PO cost")</x:f>
        <x:v>0</x:v>
      </x:c>
      <x:c r="Y532" s="12" t="n">
        <x:f>E532-W532-X532</x:f>
        <x:v>100</x:v>
      </x:c>
      <x:c r="Z532" s="16" t="n">
        <x:f>E532*T532</x:f>
        <x:v>302.51</x:v>
      </x:c>
      <x:c r="AA532" s="16" t="n">
        <x:f>W532*T532</x:f>
        <x:v>279.24</x:v>
      </x:c>
      <x:c r="AB532" s="16" t="n">
        <x:f>X532*T532</x:f>
        <x:v>0</x:v>
      </x:c>
      <x:c r="AC532" s="16" t="n">
        <x:f>Y532*T532</x:f>
        <x:v>23.27</x:v>
      </x:c>
      <x:c r="AD532" s="16" t="n">
        <x:f>K532-Z532</x:f>
        <x:v>0</x:v>
      </x:c>
      <x:c r="AE532" s="16" t="n">
        <x:f>IF(ISNUMBER(U532),E532*(U532-T532),"n.a.")</x:f>
        <x:v>-6.160050000000009</x:v>
      </x:c>
      <x:c r="AF532" s="12" t="n">
        <x:f>G532-SUM('PO detail'!$U$1262:$U$1262)</x:f>
        <x:v>0</x:v>
      </x:c>
      <x:c r="AG532" s="16" t="n">
        <x:f>IF(ISNUMBER(U532),0,Z532)</x:f>
        <x:v>0</x:v>
      </x:c>
      <x:c r="AH532" s="17" t="str">
        <x:f>IF(AND(A532="WIRE",ISNUMBER(N532)),H532-N532,"n.a.")</x:f>
        <x:v>n.a.</x:v>
      </x:c>
    </x:row>
    <x:row r="533" ht="22" customHeight="1">
      <x:c r="A533" s="2" t="str">
        <x:v>POUC</x:v>
      </x:c>
      <x:c r="B533" s="2" t="str">
        <x:v>10</x:v>
      </x:c>
      <x:c r="C533" s="2" t="str">
        <x:v>MLET3</x:v>
      </x:c>
      <x:c r="D533" s="2" t="str">
        <x:v>LAMITEK USA, INC.</x:v>
      </x:c>
      <x:c r="E533" s="7" t="n">
        <x:v>100</x:v>
      </x:c>
      <x:c r="F533" s="7" t="n">
        <x:v>116.67</x:v>
      </x:c>
      <x:c r="G533" s="7" t="n">
        <x:v>8000</x:v>
      </x:c>
      <x:c r="H533" s="8" t="n">
        <x:v>8.36</x:v>
      </x:c>
      <x:c r="I533" s="8" t="n">
        <x:v>7.44</x:v>
      </x:c>
      <x:c r="J533" s="2" t="n">
        <x:v>100</x:v>
      </x:c>
      <x:c r="K533" s="9" t="n">
        <x:v>8.36</x:v>
      </x:c>
      <x:c r="L533" s="8" t="n">
        <x:v>6.64</x:v>
      </x:c>
      <x:c r="M533" s="8" t="n">
        <x:v>7.436800000000001</x:v>
      </x:c>
      <x:c r="N533" s="8"/>
      <x:c r="O533" s="2" t="n">
        <x:v>1</x:v>
      </x:c>
      <x:c r="P533" s="10" t="n">
        <x:v>43531</x:v>
      </x:c>
      <x:c r="Q533" s="10" t="n">
        <x:v>46148</x:v>
      </x:c>
      <x:c r="R533" s="2" t="str">
        <x:v>Same-product valuation: per 100</x:v>
      </x:c>
      <x:c r="S533" s="2" t="str">
        <x:v>Chris Lamitek Pouches priced product</x:v>
      </x:c>
      <x:c r="T533" s="15" t="n">
        <x:f>H533/J533</x:f>
        <x:v>0.0836</x:v>
      </x:c>
      <x:c r="U533" s="15" t="n">
        <x:f>IF(A533="WIRE",T533,IF(O533=1,I533*(1+IF(A533="POUC",Summary!$E$7,Summary!$K$7))/J533,"n.a."))</x:f>
        <x:v>0.12276</x:v>
      </x:c>
      <x:c r="V533" s="12" t="n">
        <x:f>SUM('PO detail'!$T$1566:$T$1567)</x:f>
        <x:v>100</x:v>
      </x:c>
      <x:c r="W533" s="12" t="n">
        <x:f>SUMIFS('PO detail'!$T$1566:$T$1567,'PO detail'!$Q$1566:$Q$1567,"Baseline PO cost")</x:f>
        <x:v>100</x:v>
      </x:c>
      <x:c r="X533" s="12" t="n">
        <x:f>SUMIFS('PO detail'!$T$1566:$T$1567,'PO detail'!$Q$1566:$Q$1567,"Higher PO cost")</x:f>
        <x:v>0</x:v>
      </x:c>
      <x:c r="Y533" s="12" t="n">
        <x:f>E533-W533-X533</x:f>
        <x:v>0</x:v>
      </x:c>
      <x:c r="Z533" s="16" t="n">
        <x:f>E533*T533</x:f>
        <x:v>8.36</x:v>
      </x:c>
      <x:c r="AA533" s="16" t="n">
        <x:f>W533*T533</x:f>
        <x:v>8.36</x:v>
      </x:c>
      <x:c r="AB533" s="16" t="n">
        <x:f>X533*T533</x:f>
        <x:v>0</x:v>
      </x:c>
      <x:c r="AC533" s="16" t="n">
        <x:f>Y533*T533</x:f>
        <x:v>0</x:v>
      </x:c>
      <x:c r="AD533" s="16" t="n">
        <x:f>K533-Z533</x:f>
        <x:v>0</x:v>
      </x:c>
      <x:c r="AE533" s="16" t="n">
        <x:f>IF(ISNUMBER(U533),E533*(U533-T533),"n.a.")</x:f>
        <x:v>3.916</x:v>
      </x:c>
      <x:c r="AF533" s="12" t="n">
        <x:f>G533-SUM('PO detail'!$U$1566:$U$1567)</x:f>
        <x:v>0</x:v>
      </x:c>
      <x:c r="AG533" s="16" t="n">
        <x:f>IF(ISNUMBER(U533),0,Z533)</x:f>
        <x:v>0</x:v>
      </x:c>
      <x:c r="AH533" s="17" t="str">
        <x:f>IF(AND(A533="WIRE",ISNUMBER(N533)),H533-N533,"n.a.")</x:f>
        <x:v>n.a.</x:v>
      </x:c>
    </x:row>
    <x:row r="534" ht="22" customHeight="1">
      <x:c r="A534" s="2" t="str">
        <x:v>WIRE</x:v>
      </x:c>
      <x:c r="B534" s="2" t="str">
        <x:v>10</x:v>
      </x:c>
      <x:c r="C534" s="2" t="str">
        <x:v>DL001GRAY</x:v>
      </x:c>
      <x:c r="D534" s="2" t="str">
        <x:v>Botac Industrial Limited</x:v>
      </x:c>
      <x:c r="E534" s="7" t="n">
        <x:v>3450</x:v>
      </x:c>
      <x:c r="F534" s="7" t="n">
        <x:v>116.67</x:v>
      </x:c>
      <x:c r="G534" s="7" t="n">
        <x:v>1000</x:v>
      </x:c>
      <x:c r="H534" s="8" t="n">
        <x:v>19.14</x:v>
      </x:c>
      <x:c r="I534" s="8" t="n">
        <x:v>11.08</x:v>
      </x:c>
      <x:c r="J534" s="2" t="n">
        <x:v>100</x:v>
      </x:c>
      <x:c r="K534" s="9" t="n">
        <x:v>660.33</x:v>
      </x:c>
      <x:c r="L534" s="8" t="n">
        <x:v>11.08</x:v>
      </x:c>
      <x:c r="M534" s="8"/>
      <x:c r="N534" s="8" t="n">
        <x:v>19.14</x:v>
      </x:c>
      <x:c r="O534" s="2" t="n">
        <x:v>1</x:v>
      </x:c>
      <x:c r="P534" s="10" t="n">
        <x:v>46237</x:v>
      </x:c>
      <x:c r="Q534" s="10" t="n">
        <x:v>45881</x:v>
      </x:c>
      <x:c r="R534" s="2" t="str">
        <x:v>Same-product valuation: per 100</x:v>
      </x:c>
      <x:c r="S534" s="2" t="str">
        <x:v>Hold current standard; Chris blended standards already applied</x:v>
      </x:c>
      <x:c r="T534" s="15" t="n">
        <x:f>H534/J534</x:f>
        <x:v>0.19140000000000001</x:v>
      </x:c>
      <x:c r="U534" s="15" t="n">
        <x:f>IF(A534="WIRE",T534,IF(O534=1,I534*(1+IF(A534="POUC",Summary!$E$7,Summary!$K$7))/J534,"n.a."))</x:f>
        <x:v>0.19140000000000001</x:v>
      </x:c>
      <x:c r="V534" s="12" t="n">
        <x:f>SUM('PO detail'!$T$1869:$T$1870)</x:f>
        <x:v>3000</x:v>
      </x:c>
      <x:c r="W534" s="12" t="n">
        <x:f>SUMIFS('PO detail'!$T$1869:$T$1870,'PO detail'!$Q$1869:$Q$1870,"Baseline PO cost")</x:f>
        <x:v>3000</x:v>
      </x:c>
      <x:c r="X534" s="12" t="n">
        <x:f>SUMIFS('PO detail'!$T$1869:$T$1870,'PO detail'!$Q$1869:$Q$1870,"Higher PO cost")</x:f>
        <x:v>0</x:v>
      </x:c>
      <x:c r="Y534" s="12" t="n">
        <x:f>E534-W534-X534</x:f>
        <x:v>450</x:v>
      </x:c>
      <x:c r="Z534" s="16" t="n">
        <x:f>E534*T534</x:f>
        <x:v>660.33</x:v>
      </x:c>
      <x:c r="AA534" s="16" t="n">
        <x:f>W534*T534</x:f>
        <x:v>574.2</x:v>
      </x:c>
      <x:c r="AB534" s="16" t="n">
        <x:f>X534*T534</x:f>
        <x:v>0</x:v>
      </x:c>
      <x:c r="AC534" s="16" t="n">
        <x:f>Y534*T534</x:f>
        <x:v>86.13000000000001</x:v>
      </x:c>
      <x:c r="AD534" s="16" t="n">
        <x:f>K534-Z534</x:f>
        <x:v>0</x:v>
      </x:c>
      <x:c r="AE534" s="16" t="n">
        <x:f>IF(ISNUMBER(U534),E534*(U534-T534),"n.a.")</x:f>
        <x:v>0</x:v>
      </x:c>
      <x:c r="AF534" s="12" t="n">
        <x:f>G534-SUM('PO detail'!$U$1869:$U$1870)</x:f>
        <x:v>0</x:v>
      </x:c>
      <x:c r="AG534" s="16" t="n">
        <x:f>IF(ISNUMBER(U534),0,Z534)</x:f>
        <x:v>0</x:v>
      </x:c>
      <x:c r="AH534" s="17" t="n">
        <x:f>IF(AND(A534="WIRE",ISNUMBER(N534)),H534-N534,"n.a.")</x:f>
        <x:v>0</x:v>
      </x:c>
    </x:row>
    <x:row r="535" ht="22" customHeight="1">
      <x:c r="A535" s="2" t="str">
        <x:v>WIRE</x:v>
      </x:c>
      <x:c r="B535" s="2" t="str">
        <x:v>60</x:v>
      </x:c>
      <x:c r="C535" s="2" t="str">
        <x:v>DL001GRAY</x:v>
      </x:c>
      <x:c r="D535" s="2" t="str">
        <x:v>Botac Industrial Limited</x:v>
      </x:c>
      <x:c r="E535" s="7" t="n">
        <x:v>800</x:v>
      </x:c>
      <x:c r="F535" s="7" t="n">
        <x:v>116.67</x:v>
      </x:c>
      <x:c r="G535" s="7" t="n">
        <x:v>1000</x:v>
      </x:c>
      <x:c r="H535" s="8" t="n">
        <x:v>19.14</x:v>
      </x:c>
      <x:c r="I535" s="8" t="n">
        <x:v>11.08</x:v>
      </x:c>
      <x:c r="J535" s="2" t="n">
        <x:v>100</x:v>
      </x:c>
      <x:c r="K535" s="9" t="n">
        <x:v>153.12</x:v>
      </x:c>
      <x:c r="L535" s="8" t="n">
        <x:v>11.08</x:v>
      </x:c>
      <x:c r="M535" s="8"/>
      <x:c r="N535" s="8" t="n">
        <x:v>19.14</x:v>
      </x:c>
      <x:c r="O535" s="2" t="n">
        <x:v>1</x:v>
      </x:c>
      <x:c r="P535" s="10" t="n">
        <x:v>46237</x:v>
      </x:c>
      <x:c r="Q535" s="10" t="n">
        <x:v>45881</x:v>
      </x:c>
      <x:c r="R535" s="2" t="str">
        <x:v>Same-product valuation: per 100</x:v>
      </x:c>
      <x:c r="S535" s="2" t="str">
        <x:v>Hold current standard; Chris blended standards already applied</x:v>
      </x:c>
      <x:c r="T535" s="15" t="n">
        <x:f>H535/J535</x:f>
        <x:v>0.19140000000000001</x:v>
      </x:c>
      <x:c r="U535" s="15" t="n">
        <x:f>IF(A535="WIRE",T535,IF(O535=1,I535*(1+IF(A535="POUC",Summary!$E$7,Summary!$K$7))/J535,"n.a."))</x:f>
        <x:v>0.19140000000000001</x:v>
      </x:c>
      <x:c r="V535" s="12" t="n">
        <x:f>0</x:f>
        <x:v>0</x:v>
      </x:c>
      <x:c r="W535" s="12" t="n">
        <x:f>0</x:f>
        <x:v>0</x:v>
      </x:c>
      <x:c r="X535" s="12" t="n">
        <x:f>0</x:f>
        <x:v>0</x:v>
      </x:c>
      <x:c r="Y535" s="12" t="n">
        <x:f>E535-W535-X535</x:f>
        <x:v>800</x:v>
      </x:c>
      <x:c r="Z535" s="16" t="n">
        <x:f>E535*T535</x:f>
        <x:v>153.12</x:v>
      </x:c>
      <x:c r="AA535" s="16" t="n">
        <x:f>W535*T535</x:f>
        <x:v>0</x:v>
      </x:c>
      <x:c r="AB535" s="16" t="n">
        <x:f>X535*T535</x:f>
        <x:v>0</x:v>
      </x:c>
      <x:c r="AC535" s="16" t="n">
        <x:f>Y535*T535</x:f>
        <x:v>153.12</x:v>
      </x:c>
      <x:c r="AD535" s="16" t="n">
        <x:f>K535-Z535</x:f>
        <x:v>0</x:v>
      </x:c>
      <x:c r="AE535" s="16" t="n">
        <x:f>IF(ISNUMBER(U535),E535*(U535-T535),"n.a.")</x:f>
        <x:v>0</x:v>
      </x:c>
      <x:c r="AF535" s="12" t="n">
        <x:f>G535-0</x:f>
        <x:v>1000</x:v>
      </x:c>
      <x:c r="AG535" s="16" t="n">
        <x:f>IF(ISNUMBER(U535),0,Z535)</x:f>
        <x:v>0</x:v>
      </x:c>
      <x:c r="AH535" s="17" t="n">
        <x:f>IF(AND(A535="WIRE",ISNUMBER(N535)),H535-N535,"n.a.")</x:f>
        <x:v>0</x:v>
      </x:c>
    </x:row>
    <x:row r="536" ht="22" customHeight="1">
      <x:c r="A536" s="2" t="str">
        <x:v>WIRE</x:v>
      </x:c>
      <x:c r="B536" s="2" t="str">
        <x:v>60</x:v>
      </x:c>
      <x:c r="C536" s="2" t="str">
        <x:v>DL001WHT</x:v>
      </x:c>
      <x:c r="D536" s="2" t="str">
        <x:v>Botac Industrial Limited</x:v>
      </x:c>
      <x:c r="E536" s="7" t="n">
        <x:v>350</x:v>
      </x:c>
      <x:c r="F536" s="7" t="n">
        <x:v>116.67</x:v>
      </x:c>
      <x:c r="G536" s="7" t="n">
        <x:v>1000</x:v>
      </x:c>
      <x:c r="H536" s="8" t="n">
        <x:v>19.14</x:v>
      </x:c>
      <x:c r="I536" s="8" t="n">
        <x:v>0</x:v>
      </x:c>
      <x:c r="J536" s="2" t="n">
        <x:v>100</x:v>
      </x:c>
      <x:c r="K536" s="9" t="n">
        <x:v>66.99</x:v>
      </x:c>
      <x:c r="L536" s="8" t="n">
        <x:v>10.06</x:v>
      </x:c>
      <x:c r="M536" s="8"/>
      <x:c r="N536" s="8" t="n">
        <x:v>19.14</x:v>
      </x:c>
      <x:c r="O536" s="2" t="n">
        <x:v>1</x:v>
      </x:c>
      <x:c r="P536" s="10" t="n">
        <x:v>46237</x:v>
      </x:c>
      <x:c r="Q536" s="10" t="n">
        <x:v>44774</x:v>
      </x:c>
      <x:c r="R536" s="2" t="str">
        <x:v>Same-product valuation: per 100</x:v>
      </x:c>
      <x:c r="S536" s="2" t="str">
        <x:v>Hold current standard; Chris blended standards already applied</x:v>
      </x:c>
      <x:c r="T536" s="15" t="n">
        <x:f>H536/J536</x:f>
        <x:v>0.19140000000000001</x:v>
      </x:c>
      <x:c r="U536" s="15" t="n">
        <x:f>IF(A536="WIRE",T536,IF(O536=1,I536*(1+IF(A536="POUC",Summary!$E$7,Summary!$K$7))/J536,"n.a."))</x:f>
        <x:v>0.19140000000000001</x:v>
      </x:c>
      <x:c r="V536" s="12" t="n">
        <x:f>0</x:f>
        <x:v>0</x:v>
      </x:c>
      <x:c r="W536" s="12" t="n">
        <x:f>0</x:f>
        <x:v>0</x:v>
      </x:c>
      <x:c r="X536" s="12" t="n">
        <x:f>0</x:f>
        <x:v>0</x:v>
      </x:c>
      <x:c r="Y536" s="12" t="n">
        <x:f>E536-W536-X536</x:f>
        <x:v>350</x:v>
      </x:c>
      <x:c r="Z536" s="16" t="n">
        <x:f>E536*T536</x:f>
        <x:v>66.99000000000001</x:v>
      </x:c>
      <x:c r="AA536" s="16" t="n">
        <x:f>W536*T536</x:f>
        <x:v>0</x:v>
      </x:c>
      <x:c r="AB536" s="16" t="n">
        <x:f>X536*T536</x:f>
        <x:v>0</x:v>
      </x:c>
      <x:c r="AC536" s="16" t="n">
        <x:f>Y536*T536</x:f>
        <x:v>66.99000000000001</x:v>
      </x:c>
      <x:c r="AD536" s="16" t="n">
        <x:f>K536-Z536</x:f>
        <x:v>-1.4210854715202004e-14</x:v>
      </x:c>
      <x:c r="AE536" s="16" t="n">
        <x:f>IF(ISNUMBER(U536),E536*(U536-T536),"n.a.")</x:f>
        <x:v>0</x:v>
      </x:c>
      <x:c r="AF536" s="12" t="n">
        <x:f>G536-0</x:f>
        <x:v>1000</x:v>
      </x:c>
      <x:c r="AG536" s="16" t="n">
        <x:f>IF(ISNUMBER(U536),0,Z536)</x:f>
        <x:v>0</x:v>
      </x:c>
      <x:c r="AH536" s="17" t="n">
        <x:f>IF(AND(A536="WIRE",ISNUMBER(N536)),H536-N536,"n.a.")</x:f>
        <x:v>0</x:v>
      </x:c>
    </x:row>
    <x:row r="537" ht="22" customHeight="1">
      <x:c r="A537" s="2" t="str">
        <x:v>WIRE</x:v>
      </x:c>
      <x:c r="B537" s="2" t="str">
        <x:v>60</x:v>
      </x:c>
      <x:c r="C537" s="2" t="str">
        <x:v>DL012GOLD</x:v>
      </x:c>
      <x:c r="D537" s="2" t="str">
        <x:v>Botac Industrial Limited</x:v>
      </x:c>
      <x:c r="E537" s="7" t="n">
        <x:v>0</x:v>
      </x:c>
      <x:c r="F537" s="7" t="n">
        <x:v>116.67</x:v>
      </x:c>
      <x:c r="G537" s="7" t="n">
        <x:v>2000</x:v>
      </x:c>
      <x:c r="H537" s="8" t="n">
        <x:v>8.26</x:v>
      </x:c>
      <x:c r="I537" s="8" t="n">
        <x:v>4.88</x:v>
      </x:c>
      <x:c r="J537" s="2" t="n">
        <x:v>100</x:v>
      </x:c>
      <x:c r="K537" s="9" t="n">
        <x:v>0</x:v>
      </x:c>
      <x:c r="L537" s="8" t="n">
        <x:v>4.88</x:v>
      </x:c>
      <x:c r="M537" s="8"/>
      <x:c r="N537" s="8" t="n">
        <x:v>8.26</x:v>
      </x:c>
      <x:c r="O537" s="2" t="n">
        <x:v>1</x:v>
      </x:c>
      <x:c r="P537" s="10" t="n">
        <x:v>46237</x:v>
      </x:c>
      <x:c r="Q537" s="10" t="n">
        <x:v>45881</x:v>
      </x:c>
      <x:c r="R537" s="2" t="str">
        <x:v>Same-product valuation: per 100</x:v>
      </x:c>
      <x:c r="S537" s="2" t="str">
        <x:v>Hold current standard; Chris blended standards already applied</x:v>
      </x:c>
      <x:c r="T537" s="15" t="n">
        <x:f>H537/J537</x:f>
        <x:v>0.08259999999999999</x:v>
      </x:c>
      <x:c r="U537" s="15" t="n">
        <x:f>IF(A537="WIRE",T537,IF(O537=1,I537*(1+IF(A537="POUC",Summary!$E$7,Summary!$K$7))/J537,"n.a."))</x:f>
        <x:v>0.08259999999999999</x:v>
      </x:c>
      <x:c r="V537" s="12" t="n">
        <x:f>0</x:f>
        <x:v>0</x:v>
      </x:c>
      <x:c r="W537" s="12" t="n">
        <x:f>0</x:f>
        <x:v>0</x:v>
      </x:c>
      <x:c r="X537" s="12" t="n">
        <x:f>0</x:f>
        <x:v>0</x:v>
      </x:c>
      <x:c r="Y537" s="12" t="n">
        <x:f>E537-W537-X537</x:f>
        <x:v>0</x:v>
      </x:c>
      <x:c r="Z537" s="16" t="n">
        <x:f>E537*T537</x:f>
        <x:v>0</x:v>
      </x:c>
      <x:c r="AA537" s="16" t="n">
        <x:f>W537*T537</x:f>
        <x:v>0</x:v>
      </x:c>
      <x:c r="AB537" s="16" t="n">
        <x:f>X537*T537</x:f>
        <x:v>0</x:v>
      </x:c>
      <x:c r="AC537" s="16" t="n">
        <x:f>Y537*T537</x:f>
        <x:v>0</x:v>
      </x:c>
      <x:c r="AD537" s="16" t="n">
        <x:f>K537-Z537</x:f>
        <x:v>0</x:v>
      </x:c>
      <x:c r="AE537" s="16" t="n">
        <x:f>IF(ISNUMBER(U537),E537*(U537-T537),"n.a.")</x:f>
        <x:v>0</x:v>
      </x:c>
      <x:c r="AF537" s="12" t="n">
        <x:f>G537-0</x:f>
        <x:v>2000</x:v>
      </x:c>
      <x:c r="AG537" s="16" t="n">
        <x:f>IF(ISNUMBER(U537),0,Z537)</x:f>
        <x:v>0</x:v>
      </x:c>
      <x:c r="AH537" s="17" t="n">
        <x:f>IF(AND(A537="WIRE",ISNUMBER(N537)),H537-N537,"n.a.")</x:f>
        <x:v>0</x:v>
      </x:c>
    </x:row>
    <x:row r="538" ht="22" customHeight="1">
      <x:c r="A538" s="2" t="str">
        <x:v>WIRE</x:v>
      </x:c>
      <x:c r="B538" s="2" t="str">
        <x:v>60</x:v>
      </x:c>
      <x:c r="C538" s="2" t="str">
        <x:v>DL916GOLD</x:v>
      </x:c>
      <x:c r="D538" s="2" t="str">
        <x:v>Botac Industrial Limited</x:v>
      </x:c>
      <x:c r="E538" s="7" t="n">
        <x:v>0</x:v>
      </x:c>
      <x:c r="F538" s="7" t="n">
        <x:v>116.67</x:v>
      </x:c>
      <x:c r="G538" s="7" t="n">
        <x:v>1000</x:v>
      </x:c>
      <x:c r="H538" s="8" t="n">
        <x:v>10.41</x:v>
      </x:c>
      <x:c r="I538" s="8" t="n">
        <x:v>5.98</x:v>
      </x:c>
      <x:c r="J538" s="2" t="n">
        <x:v>100</x:v>
      </x:c>
      <x:c r="K538" s="9" t="n">
        <x:v>0</x:v>
      </x:c>
      <x:c r="L538" s="8" t="n">
        <x:v>5.98</x:v>
      </x:c>
      <x:c r="M538" s="8"/>
      <x:c r="N538" s="8" t="n">
        <x:v>10.41</x:v>
      </x:c>
      <x:c r="O538" s="2" t="n">
        <x:v>1</x:v>
      </x:c>
      <x:c r="P538" s="10" t="n">
        <x:v>46237</x:v>
      </x:c>
      <x:c r="Q538" s="10" t="n">
        <x:v>45881</x:v>
      </x:c>
      <x:c r="R538" s="2" t="str">
        <x:v>Same-product valuation: per 100</x:v>
      </x:c>
      <x:c r="S538" s="2" t="str">
        <x:v>Hold current standard; Chris blended standards already applied</x:v>
      </x:c>
      <x:c r="T538" s="15" t="n">
        <x:f>H538/J538</x:f>
        <x:v>0.1041</x:v>
      </x:c>
      <x:c r="U538" s="15" t="n">
        <x:f>IF(A538="WIRE",T538,IF(O538=1,I538*(1+IF(A538="POUC",Summary!$E$7,Summary!$K$7))/J538,"n.a."))</x:f>
        <x:v>0.1041</x:v>
      </x:c>
      <x:c r="V538" s="12" t="n">
        <x:f>0</x:f>
        <x:v>0</x:v>
      </x:c>
      <x:c r="W538" s="12" t="n">
        <x:f>0</x:f>
        <x:v>0</x:v>
      </x:c>
      <x:c r="X538" s="12" t="n">
        <x:f>0</x:f>
        <x:v>0</x:v>
      </x:c>
      <x:c r="Y538" s="12" t="n">
        <x:f>E538-W538-X538</x:f>
        <x:v>0</x:v>
      </x:c>
      <x:c r="Z538" s="16" t="n">
        <x:f>E538*T538</x:f>
        <x:v>0</x:v>
      </x:c>
      <x:c r="AA538" s="16" t="n">
        <x:f>W538*T538</x:f>
        <x:v>0</x:v>
      </x:c>
      <x:c r="AB538" s="16" t="n">
        <x:f>X538*T538</x:f>
        <x:v>0</x:v>
      </x:c>
      <x:c r="AC538" s="16" t="n">
        <x:f>Y538*T538</x:f>
        <x:v>0</x:v>
      </x:c>
      <x:c r="AD538" s="16" t="n">
        <x:f>K538-Z538</x:f>
        <x:v>0</x:v>
      </x:c>
      <x:c r="AE538" s="16" t="n">
        <x:f>IF(ISNUMBER(U538),E538*(U538-T538),"n.a.")</x:f>
        <x:v>0</x:v>
      </x:c>
      <x:c r="AF538" s="12" t="n">
        <x:f>G538-0</x:f>
        <x:v>1000</x:v>
      </x:c>
      <x:c r="AG538" s="16" t="n">
        <x:f>IF(ISNUMBER(U538),0,Z538)</x:f>
        <x:v>0</x:v>
      </x:c>
      <x:c r="AH538" s="17" t="n">
        <x:f>IF(AND(A538="WIRE",ISNUMBER(N538)),H538-N538,"n.a.")</x:f>
        <x:v>0</x:v>
      </x:c>
    </x:row>
    <x:row r="539" ht="22" customHeight="1">
      <x:c r="A539" s="2" t="str">
        <x:v>WIRE</x:v>
      </x:c>
      <x:c r="B539" s="2" t="str">
        <x:v>10</x:v>
      </x:c>
      <x:c r="C539" s="2" t="str">
        <x:v>DL012GRAY</x:v>
      </x:c>
      <x:c r="D539" s="2" t="str">
        <x:v>Botac Industrial Limited</x:v>
      </x:c>
      <x:c r="E539" s="7" t="n">
        <x:v>5100</x:v>
      </x:c>
      <x:c r="F539" s="7" t="n">
        <x:v>116.66</x:v>
      </x:c>
      <x:c r="G539" s="7" t="n">
        <x:v>1000</x:v>
      </x:c>
      <x:c r="H539" s="8" t="n">
        <x:v>8.26</x:v>
      </x:c>
      <x:c r="I539" s="8" t="n">
        <x:v>4.88</x:v>
      </x:c>
      <x:c r="J539" s="2" t="n">
        <x:v>100</x:v>
      </x:c>
      <x:c r="K539" s="9" t="n">
        <x:v>421.26</x:v>
      </x:c>
      <x:c r="L539" s="8" t="n">
        <x:v>4.88</x:v>
      </x:c>
      <x:c r="M539" s="8"/>
      <x:c r="N539" s="8" t="n">
        <x:v>8.26</x:v>
      </x:c>
      <x:c r="O539" s="2" t="n">
        <x:v>1</x:v>
      </x:c>
      <x:c r="P539" s="10" t="n">
        <x:v>46237</x:v>
      </x:c>
      <x:c r="Q539" s="10" t="n">
        <x:v>45881</x:v>
      </x:c>
      <x:c r="R539" s="2" t="str">
        <x:v>Same-product valuation: per 100</x:v>
      </x:c>
      <x:c r="S539" s="2" t="str">
        <x:v>Hold current standard; Chris blended standards already applied</x:v>
      </x:c>
      <x:c r="T539" s="15" t="n">
        <x:f>H539/J539</x:f>
        <x:v>0.08259999999999999</x:v>
      </x:c>
      <x:c r="U539" s="15" t="n">
        <x:f>IF(A539="WIRE",T539,IF(O539=1,I539*(1+IF(A539="POUC",Summary!$E$7,Summary!$K$7))/J539,"n.a."))</x:f>
        <x:v>0.08259999999999999</x:v>
      </x:c>
      <x:c r="V539" s="12" t="n">
        <x:f>SUM('PO detail'!$T$1884:$T$1885)</x:f>
        <x:v>5000</x:v>
      </x:c>
      <x:c r="W539" s="12" t="n">
        <x:f>SUMIFS('PO detail'!$T$1884:$T$1885,'PO detail'!$Q$1884:$Q$1885,"Baseline PO cost")</x:f>
        <x:v>5000</x:v>
      </x:c>
      <x:c r="X539" s="12" t="n">
        <x:f>SUMIFS('PO detail'!$T$1884:$T$1885,'PO detail'!$Q$1884:$Q$1885,"Higher PO cost")</x:f>
        <x:v>0</x:v>
      </x:c>
      <x:c r="Y539" s="12" t="n">
        <x:f>E539-W539-X539</x:f>
        <x:v>100</x:v>
      </x:c>
      <x:c r="Z539" s="16" t="n">
        <x:f>E539*T539</x:f>
        <x:v>421.26</x:v>
      </x:c>
      <x:c r="AA539" s="16" t="n">
        <x:f>W539*T539</x:f>
        <x:v>412.99999999999994</x:v>
      </x:c>
      <x:c r="AB539" s="16" t="n">
        <x:f>X539*T539</x:f>
        <x:v>0</x:v>
      </x:c>
      <x:c r="AC539" s="16" t="n">
        <x:f>Y539*T539</x:f>
        <x:v>8.26</x:v>
      </x:c>
      <x:c r="AD539" s="16" t="n">
        <x:f>K539-Z539</x:f>
        <x:v>0</x:v>
      </x:c>
      <x:c r="AE539" s="16" t="n">
        <x:f>IF(ISNUMBER(U539),E539*(U539-T539),"n.a.")</x:f>
        <x:v>0</x:v>
      </x:c>
      <x:c r="AF539" s="12" t="n">
        <x:f>G539-SUM('PO detail'!$U$1884:$U$1885)</x:f>
        <x:v>0</x:v>
      </x:c>
      <x:c r="AG539" s="16" t="n">
        <x:f>IF(ISNUMBER(U539),0,Z539)</x:f>
        <x:v>0</x:v>
      </x:c>
      <x:c r="AH539" s="17" t="n">
        <x:f>IF(AND(A539="WIRE",ISNUMBER(N539)),H539-N539,"n.a.")</x:f>
        <x:v>0</x:v>
      </x:c>
    </x:row>
    <x:row r="540" ht="22" customHeight="1">
      <x:c r="A540" s="2" t="str">
        <x:v>WIRE</x:v>
      </x:c>
      <x:c r="B540" s="2" t="str">
        <x:v>30</x:v>
      </x:c>
      <x:c r="C540" s="2" t="str">
        <x:v>DL078SIL</x:v>
      </x:c>
      <x:c r="D540" s="2" t="str">
        <x:v>Botac Industrial Limited</x:v>
      </x:c>
      <x:c r="E540" s="7" t="n">
        <x:v>1150</x:v>
      </x:c>
      <x:c r="F540" s="7" t="n">
        <x:v>108.33</x:v>
      </x:c>
      <x:c r="G540" s="7" t="n">
        <x:v>0</x:v>
      </x:c>
      <x:c r="H540" s="8" t="n">
        <x:v>16.33</x:v>
      </x:c>
      <x:c r="I540" s="8" t="n">
        <x:v>0</x:v>
      </x:c>
      <x:c r="J540" s="2" t="n">
        <x:v>100</x:v>
      </x:c>
      <x:c r="K540" s="9" t="n">
        <x:v>187.79499999999996</x:v>
      </x:c>
      <x:c r="L540" s="8" t="n">
        <x:v>9.46</x:v>
      </x:c>
      <x:c r="M540" s="8"/>
      <x:c r="N540" s="8" t="n">
        <x:v>16.33</x:v>
      </x:c>
      <x:c r="O540" s="2" t="n">
        <x:v>1</x:v>
      </x:c>
      <x:c r="P540" s="10" t="n">
        <x:v>46237</x:v>
      </x:c>
      <x:c r="Q540" s="10" t="n">
        <x:v>44774</x:v>
      </x:c>
      <x:c r="R540" s="2" t="str">
        <x:v>Same-product valuation: per 100</x:v>
      </x:c>
      <x:c r="S540" s="2" t="str">
        <x:v>Hold current standard; Chris blended standards already applied</x:v>
      </x:c>
      <x:c r="T540" s="15" t="n">
        <x:f>H540/J540</x:f>
        <x:v>0.16329999999999997</x:v>
      </x:c>
      <x:c r="U540" s="15" t="n">
        <x:f>IF(A540="WIRE",T540,IF(O540=1,I540*(1+IF(A540="POUC",Summary!$E$7,Summary!$K$7))/J540,"n.a."))</x:f>
        <x:v>0.16329999999999997</x:v>
      </x:c>
      <x:c r="V540" s="12" t="n">
        <x:f>0</x:f>
        <x:v>0</x:v>
      </x:c>
      <x:c r="W540" s="12" t="n">
        <x:f>0</x:f>
        <x:v>0</x:v>
      </x:c>
      <x:c r="X540" s="12" t="n">
        <x:f>0</x:f>
        <x:v>0</x:v>
      </x:c>
      <x:c r="Y540" s="12" t="n">
        <x:f>E540-W540-X540</x:f>
        <x:v>1150</x:v>
      </x:c>
      <x:c r="Z540" s="16" t="n">
        <x:f>E540*T540</x:f>
        <x:v>187.79499999999996</x:v>
      </x:c>
      <x:c r="AA540" s="16" t="n">
        <x:f>W540*T540</x:f>
        <x:v>0</x:v>
      </x:c>
      <x:c r="AB540" s="16" t="n">
        <x:f>X540*T540</x:f>
        <x:v>0</x:v>
      </x:c>
      <x:c r="AC540" s="16" t="n">
        <x:f>Y540*T540</x:f>
        <x:v>187.79499999999996</x:v>
      </x:c>
      <x:c r="AD540" s="16" t="n">
        <x:f>K540-Z540</x:f>
        <x:v>0</x:v>
      </x:c>
      <x:c r="AE540" s="16" t="n">
        <x:f>IF(ISNUMBER(U540),E540*(U540-T540),"n.a.")</x:f>
        <x:v>0</x:v>
      </x:c>
      <x:c r="AF540" s="12" t="n">
        <x:f>G540-0</x:f>
        <x:v>0</x:v>
      </x:c>
      <x:c r="AG540" s="16" t="n">
        <x:f>IF(ISNUMBER(U540),0,Z540)</x:f>
        <x:v>0</x:v>
      </x:c>
      <x:c r="AH540" s="17" t="n">
        <x:f>IF(AND(A540="WIRE",ISNUMBER(N540)),H540-N540,"n.a.")</x:f>
        <x:v>0</x:v>
      </x:c>
    </x:row>
    <x:row r="541" ht="22" customHeight="1">
      <x:c r="A541" s="2" t="str">
        <x:v>WIRE</x:v>
      </x:c>
      <x:c r="B541" s="2" t="str">
        <x:v>60</x:v>
      </x:c>
      <x:c r="C541" s="2" t="str">
        <x:v>DL001GOLD</x:v>
      </x:c>
      <x:c r="D541" s="2" t="str">
        <x:v>Botac Industrial Limited</x:v>
      </x:c>
      <x:c r="E541" s="7" t="n">
        <x:v>850</x:v>
      </x:c>
      <x:c r="F541" s="7" t="n">
        <x:v>108.33</x:v>
      </x:c>
      <x:c r="G541" s="7" t="n">
        <x:v>1000</x:v>
      </x:c>
      <x:c r="H541" s="8" t="n">
        <x:v>19.14</x:v>
      </x:c>
      <x:c r="I541" s="8" t="n">
        <x:v>11.08</x:v>
      </x:c>
      <x:c r="J541" s="2" t="n">
        <x:v>100</x:v>
      </x:c>
      <x:c r="K541" s="9" t="n">
        <x:v>162.69</x:v>
      </x:c>
      <x:c r="L541" s="8" t="n">
        <x:v>11.08</x:v>
      </x:c>
      <x:c r="M541" s="8"/>
      <x:c r="N541" s="8" t="n">
        <x:v>19.14</x:v>
      </x:c>
      <x:c r="O541" s="2" t="n">
        <x:v>1</x:v>
      </x:c>
      <x:c r="P541" s="10" t="n">
        <x:v>46237</x:v>
      </x:c>
      <x:c r="Q541" s="10" t="n">
        <x:v>45881</x:v>
      </x:c>
      <x:c r="R541" s="2" t="str">
        <x:v>Same-product valuation: per 100</x:v>
      </x:c>
      <x:c r="S541" s="2" t="str">
        <x:v>Hold current standard; Chris blended standards already applied</x:v>
      </x:c>
      <x:c r="T541" s="15" t="n">
        <x:f>H541/J541</x:f>
        <x:v>0.19140000000000001</x:v>
      </x:c>
      <x:c r="U541" s="15" t="n">
        <x:f>IF(A541="WIRE",T541,IF(O541=1,I541*(1+IF(A541="POUC",Summary!$E$7,Summary!$K$7))/J541,"n.a."))</x:f>
        <x:v>0.19140000000000001</x:v>
      </x:c>
      <x:c r="V541" s="12" t="n">
        <x:f>0</x:f>
        <x:v>0</x:v>
      </x:c>
      <x:c r="W541" s="12" t="n">
        <x:f>0</x:f>
        <x:v>0</x:v>
      </x:c>
      <x:c r="X541" s="12" t="n">
        <x:f>0</x:f>
        <x:v>0</x:v>
      </x:c>
      <x:c r="Y541" s="12" t="n">
        <x:f>E541-W541-X541</x:f>
        <x:v>850</x:v>
      </x:c>
      <x:c r="Z541" s="16" t="n">
        <x:f>E541*T541</x:f>
        <x:v>162.69000000000003</x:v>
      </x:c>
      <x:c r="AA541" s="16" t="n">
        <x:f>W541*T541</x:f>
        <x:v>0</x:v>
      </x:c>
      <x:c r="AB541" s="16" t="n">
        <x:f>X541*T541</x:f>
        <x:v>0</x:v>
      </x:c>
      <x:c r="AC541" s="16" t="n">
        <x:f>Y541*T541</x:f>
        <x:v>162.69000000000003</x:v>
      </x:c>
      <x:c r="AD541" s="16" t="n">
        <x:f>K541-Z541</x:f>
        <x:v>-2.842170943040401e-14</x:v>
      </x:c>
      <x:c r="AE541" s="16" t="n">
        <x:f>IF(ISNUMBER(U541),E541*(U541-T541),"n.a.")</x:f>
        <x:v>0</x:v>
      </x:c>
      <x:c r="AF541" s="12" t="n">
        <x:f>G541-0</x:f>
        <x:v>1000</x:v>
      </x:c>
      <x:c r="AG541" s="16" t="n">
        <x:f>IF(ISNUMBER(U541),0,Z541)</x:f>
        <x:v>0</x:v>
      </x:c>
      <x:c r="AH541" s="17" t="n">
        <x:f>IF(AND(A541="WIRE",ISNUMBER(N541)),H541-N541,"n.a.")</x:f>
        <x:v>0</x:v>
      </x:c>
    </x:row>
    <x:row r="542" ht="22" customHeight="1">
      <x:c r="A542" s="2" t="str">
        <x:v>COIL</x:v>
      </x:c>
      <x:c r="B542" s="2" t="str">
        <x:v>10</x:v>
      </x:c>
      <x:c r="C542" s="2" t="str">
        <x:v>18BLU12-4</x:v>
      </x:c>
      <x:c r="D542" s="2" t="str">
        <x:v>**PAY ACH** PVC SPIRAL SUPPLY</x:v>
      </x:c>
      <x:c r="E542" s="7" t="n">
        <x:v>700</x:v>
      </x:c>
      <x:c r="F542" s="7" t="n">
        <x:v>100</x:v>
      </x:c>
      <x:c r="G542" s="7" t="n">
        <x:v>0</x:v>
      </x:c>
      <x:c r="H542" s="8" t="n">
        <x:v>14.48</x:v>
      </x:c>
      <x:c r="I542" s="8" t="n">
        <x:v>12.84</x:v>
      </x:c>
      <x:c r="J542" s="2" t="n">
        <x:v>100</x:v>
      </x:c>
      <x:c r="K542" s="9" t="n">
        <x:v>101.36</x:v>
      </x:c>
      <x:c r="L542" s="8" t="n">
        <x:v>12.84</x:v>
      </x:c>
      <x:c r="M542" s="8"/>
      <x:c r="N542" s="8"/>
      <x:c r="O542" s="2" t="n">
        <x:v>1</x:v>
      </x:c>
      <x:c r="P542" s="10" t="n">
        <x:v>46143</x:v>
      </x:c>
      <x:c r="Q542" s="10" t="n">
        <x:v>45968</x:v>
      </x:c>
      <x:c r="R542" s="2" t="str">
        <x:v>Same-product valuation: per 100</x:v>
      </x:c>
      <x:c r="S542" s="2" t="str">
        <x:v>Chris PVC Coil priced product</x:v>
      </x:c>
      <x:c r="T542" s="15" t="n">
        <x:f>H542/J542</x:f>
        <x:v>0.1448</x:v>
      </x:c>
      <x:c r="U542" s="15" t="n">
        <x:f>IF(A542="WIRE",T542,IF(O542=1,I542*(1+IF(A542="POUC",Summary!$E$7,Summary!$K$7))/J542,"n.a."))</x:f>
        <x:v>0.141882</x:v>
      </x:c>
      <x:c r="V542" s="12" t="n">
        <x:f>SUM('PO detail'!$T$255:$T$255)</x:f>
        <x:v>700</x:v>
      </x:c>
      <x:c r="W542" s="12" t="n">
        <x:f>SUMIFS('PO detail'!$T$255:$T$255,'PO detail'!$Q$255:$Q$255,"Baseline PO cost")</x:f>
        <x:v>700</x:v>
      </x:c>
      <x:c r="X542" s="12" t="n">
        <x:f>SUMIFS('PO detail'!$T$255:$T$255,'PO detail'!$Q$255:$Q$255,"Higher PO cost")</x:f>
        <x:v>0</x:v>
      </x:c>
      <x:c r="Y542" s="12" t="n">
        <x:f>E542-W542-X542</x:f>
        <x:v>0</x:v>
      </x:c>
      <x:c r="Z542" s="16" t="n">
        <x:f>E542*T542</x:f>
        <x:v>101.36000000000001</x:v>
      </x:c>
      <x:c r="AA542" s="16" t="n">
        <x:f>W542*T542</x:f>
        <x:v>101.36000000000001</x:v>
      </x:c>
      <x:c r="AB542" s="16" t="n">
        <x:f>X542*T542</x:f>
        <x:v>0</x:v>
      </x:c>
      <x:c r="AC542" s="16" t="n">
        <x:f>Y542*T542</x:f>
        <x:v>0</x:v>
      </x:c>
      <x:c r="AD542" s="16" t="n">
        <x:f>K542-Z542</x:f>
        <x:v>-1.4210854715202004e-14</x:v>
      </x:c>
      <x:c r="AE542" s="16" t="n">
        <x:f>IF(ISNUMBER(U542),E542*(U542-T542),"n.a.")</x:f>
        <x:v>-2.042600000000003</x:v>
      </x:c>
      <x:c r="AF542" s="12" t="n">
        <x:f>G542-SUM('PO detail'!$U$255:$U$255)</x:f>
        <x:v>0</x:v>
      </x:c>
      <x:c r="AG542" s="16" t="n">
        <x:f>IF(ISNUMBER(U542),0,Z542)</x:f>
        <x:v>0</x:v>
      </x:c>
      <x:c r="AH542" s="17" t="str">
        <x:f>IF(AND(A542="WIRE",ISNUMBER(N542)),H542-N542,"n.a.")</x:f>
        <x:v>n.a.</x:v>
      </x:c>
    </x:row>
    <x:row r="543" ht="22" customHeight="1">
      <x:c r="A543" s="2" t="str">
        <x:v>COIL</x:v>
      </x:c>
      <x:c r="B543" s="2" t="str">
        <x:v>30</x:v>
      </x:c>
      <x:c r="C543" s="2" t="str">
        <x:v>11WHT12-4</x:v>
      </x:c>
      <x:c r="D543" s="2" t="str">
        <x:v>**PAY ACH** PVC SPIRAL SUPPLY</x:v>
      </x:c>
      <x:c r="E543" s="7" t="n">
        <x:v>1000</x:v>
      </x:c>
      <x:c r="F543" s="7" t="n">
        <x:v>100</x:v>
      </x:c>
      <x:c r="G543" s="7" t="n">
        <x:v>0</x:v>
      </x:c>
      <x:c r="H543" s="8" t="n">
        <x:v>6.82</x:v>
      </x:c>
      <x:c r="I543" s="8" t="n">
        <x:v>6.05</x:v>
      </x:c>
      <x:c r="J543" s="2" t="n">
        <x:v>100</x:v>
      </x:c>
      <x:c r="K543" s="9" t="n">
        <x:v>68.2</x:v>
      </x:c>
      <x:c r="L543" s="8" t="n">
        <x:v>6.05</x:v>
      </x:c>
      <x:c r="M543" s="8"/>
      <x:c r="N543" s="8"/>
      <x:c r="O543" s="2" t="n">
        <x:v>1</x:v>
      </x:c>
      <x:c r="P543" s="10" t="n">
        <x:v>46143</x:v>
      </x:c>
      <x:c r="Q543" s="10" t="n">
        <x:v>45810</x:v>
      </x:c>
      <x:c r="R543" s="2" t="str">
        <x:v>Same-product valuation: per 100</x:v>
      </x:c>
      <x:c r="S543" s="2" t="str">
        <x:v>Chris PVC Coil priced product</x:v>
      </x:c>
      <x:c r="T543" s="15" t="n">
        <x:f>H543/J543</x:f>
        <x:v>0.0682</x:v>
      </x:c>
      <x:c r="U543" s="15" t="n">
        <x:f>IF(A543="WIRE",T543,IF(O543=1,I543*(1+IF(A543="POUC",Summary!$E$7,Summary!$K$7))/J543,"n.a."))</x:f>
        <x:v>0.0668525</x:v>
      </x:c>
      <x:c r="V543" s="12" t="n">
        <x:f>0</x:f>
        <x:v>0</x:v>
      </x:c>
      <x:c r="W543" s="12" t="n">
        <x:f>0</x:f>
        <x:v>0</x:v>
      </x:c>
      <x:c r="X543" s="12" t="n">
        <x:f>0</x:f>
        <x:v>0</x:v>
      </x:c>
      <x:c r="Y543" s="12" t="n">
        <x:f>E543-W543-X543</x:f>
        <x:v>1000</x:v>
      </x:c>
      <x:c r="Z543" s="16" t="n">
        <x:f>E543*T543</x:f>
        <x:v>68.2</x:v>
      </x:c>
      <x:c r="AA543" s="16" t="n">
        <x:f>W543*T543</x:f>
        <x:v>0</x:v>
      </x:c>
      <x:c r="AB543" s="16" t="n">
        <x:f>X543*T543</x:f>
        <x:v>0</x:v>
      </x:c>
      <x:c r="AC543" s="16" t="n">
        <x:f>Y543*T543</x:f>
        <x:v>68.2</x:v>
      </x:c>
      <x:c r="AD543" s="16" t="n">
        <x:f>K543-Z543</x:f>
        <x:v>0</x:v>
      </x:c>
      <x:c r="AE543" s="16" t="n">
        <x:f>IF(ISNUMBER(U543),E543*(U543-T543),"n.a.")</x:f>
        <x:v>-1.3475000000000015</x:v>
      </x:c>
      <x:c r="AF543" s="12" t="n">
        <x:f>G543-0</x:f>
        <x:v>0</x:v>
      </x:c>
      <x:c r="AG543" s="16" t="n">
        <x:f>IF(ISNUMBER(U543),0,Z543)</x:f>
        <x:v>0</x:v>
      </x:c>
      <x:c r="AH543" s="17" t="str">
        <x:f>IF(AND(A543="WIRE",ISNUMBER(N543)),H543-N543,"n.a.")</x:f>
        <x:v>n.a.</x:v>
      </x:c>
    </x:row>
    <x:row r="544" ht="22" customHeight="1">
      <x:c r="A544" s="2" t="str">
        <x:v>COIL</x:v>
      </x:c>
      <x:c r="B544" s="2" t="str">
        <x:v>30</x:v>
      </x:c>
      <x:c r="C544" s="2" t="str">
        <x:v>25CLR12-4</x:v>
      </x:c>
      <x:c r="D544" s="2" t="str">
        <x:v>**PAY ACH** PVC SPIRAL SUPPLY</x:v>
      </x:c>
      <x:c r="E544" s="7" t="n">
        <x:v>1000</x:v>
      </x:c>
      <x:c r="F544" s="7" t="n">
        <x:v>100</x:v>
      </x:c>
      <x:c r="G544" s="7" t="n">
        <x:v>0</x:v>
      </x:c>
      <x:c r="H544" s="8" t="n">
        <x:v>21.44</x:v>
      </x:c>
      <x:c r="I544" s="8" t="n">
        <x:v>19.01</x:v>
      </x:c>
      <x:c r="J544" s="2" t="n">
        <x:v>100</x:v>
      </x:c>
      <x:c r="K544" s="9" t="n">
        <x:v>214.4</x:v>
      </x:c>
      <x:c r="L544" s="8" t="n">
        <x:v>19.01</x:v>
      </x:c>
      <x:c r="M544" s="8"/>
      <x:c r="N544" s="8"/>
      <x:c r="O544" s="2" t="n">
        <x:v>1</x:v>
      </x:c>
      <x:c r="P544" s="10" t="n">
        <x:v>46143</x:v>
      </x:c>
      <x:c r="Q544" s="10" t="n">
        <x:v>45810</x:v>
      </x:c>
      <x:c r="R544" s="2" t="str">
        <x:v>Same-product valuation: per 100</x:v>
      </x:c>
      <x:c r="S544" s="2" t="str">
        <x:v>Chris PVC Coil priced product</x:v>
      </x:c>
      <x:c r="T544" s="15" t="n">
        <x:f>H544/J544</x:f>
        <x:v>0.2144</x:v>
      </x:c>
      <x:c r="U544" s="15" t="n">
        <x:f>IF(A544="WIRE",T544,IF(O544=1,I544*(1+IF(A544="POUC",Summary!$E$7,Summary!$K$7))/J544,"n.a."))</x:f>
        <x:v>0.2100605</x:v>
      </x:c>
      <x:c r="V544" s="12" t="n">
        <x:f>SUM('PO detail'!$T$872:$T$872)</x:f>
        <x:v>1000</x:v>
      </x:c>
      <x:c r="W544" s="12" t="n">
        <x:f>SUMIFS('PO detail'!$T$872:$T$872,'PO detail'!$Q$872:$Q$872,"Baseline PO cost")</x:f>
        <x:v>1000</x:v>
      </x:c>
      <x:c r="X544" s="12" t="n">
        <x:f>SUMIFS('PO detail'!$T$872:$T$872,'PO detail'!$Q$872:$Q$872,"Higher PO cost")</x:f>
        <x:v>0</x:v>
      </x:c>
      <x:c r="Y544" s="12" t="n">
        <x:f>E544-W544-X544</x:f>
        <x:v>0</x:v>
      </x:c>
      <x:c r="Z544" s="16" t="n">
        <x:f>E544*T544</x:f>
        <x:v>214.4</x:v>
      </x:c>
      <x:c r="AA544" s="16" t="n">
        <x:f>W544*T544</x:f>
        <x:v>214.4</x:v>
      </x:c>
      <x:c r="AB544" s="16" t="n">
        <x:f>X544*T544</x:f>
        <x:v>0</x:v>
      </x:c>
      <x:c r="AC544" s="16" t="n">
        <x:f>Y544*T544</x:f>
        <x:v>0</x:v>
      </x:c>
      <x:c r="AD544" s="16" t="n">
        <x:f>K544-Z544</x:f>
        <x:v>0</x:v>
      </x:c>
      <x:c r="AE544" s="16" t="n">
        <x:f>IF(ISNUMBER(U544),E544*(U544-T544),"n.a.")</x:f>
        <x:v>-4.339499999999996</x:v>
      </x:c>
      <x:c r="AF544" s="12" t="n">
        <x:f>G544-SUM('PO detail'!$U$872:$U$872)</x:f>
        <x:v>0</x:v>
      </x:c>
      <x:c r="AG544" s="16" t="n">
        <x:f>IF(ISNUMBER(U544),0,Z544)</x:f>
        <x:v>0</x:v>
      </x:c>
      <x:c r="AH544" s="17" t="str">
        <x:f>IF(AND(A544="WIRE",ISNUMBER(N544)),H544-N544,"n.a.")</x:f>
        <x:v>n.a.</x:v>
      </x:c>
    </x:row>
    <x:row r="545" ht="22" customHeight="1">
      <x:c r="A545" s="2" t="str">
        <x:v>COIL</x:v>
      </x:c>
      <x:c r="B545" s="2" t="str">
        <x:v>60</x:v>
      </x:c>
      <x:c r="C545" s="2" t="str">
        <x:v>20NAV12-4</x:v>
      </x:c>
      <x:c r="D545" s="2" t="str">
        <x:v>**PAY ACH** PVC SPIRAL SUPPLY</x:v>
      </x:c>
      <x:c r="E545" s="7" t="n">
        <x:v>1800</x:v>
      </x:c>
      <x:c r="F545" s="7" t="n">
        <x:v>100</x:v>
      </x:c>
      <x:c r="G545" s="7" t="n">
        <x:v>0</x:v>
      </x:c>
      <x:c r="H545" s="8" t="n">
        <x:v>15.67</x:v>
      </x:c>
      <x:c r="I545" s="8" t="n">
        <x:v>13.89</x:v>
      </x:c>
      <x:c r="J545" s="2" t="n">
        <x:v>100</x:v>
      </x:c>
      <x:c r="K545" s="9" t="n">
        <x:v>282.06</x:v>
      </x:c>
      <x:c r="L545" s="8" t="n">
        <x:v>13.89</x:v>
      </x:c>
      <x:c r="M545" s="8"/>
      <x:c r="N545" s="8"/>
      <x:c r="O545" s="2" t="n">
        <x:v>1</x:v>
      </x:c>
      <x:c r="P545" s="10" t="n">
        <x:v>46143</x:v>
      </x:c>
      <x:c r="Q545" s="10" t="n">
        <x:v>45810</x:v>
      </x:c>
      <x:c r="R545" s="2" t="str">
        <x:v>Same-product valuation: per 100</x:v>
      </x:c>
      <x:c r="S545" s="2" t="str">
        <x:v>Chris PVC Coil priced product</x:v>
      </x:c>
      <x:c r="T545" s="15" t="n">
        <x:f>H545/J545</x:f>
        <x:v>0.1567</x:v>
      </x:c>
      <x:c r="U545" s="15" t="n">
        <x:f>IF(A545="WIRE",T545,IF(O545=1,I545*(1+IF(A545="POUC",Summary!$E$7,Summary!$K$7))/J545,"n.a."))</x:f>
        <x:v>0.1534845</x:v>
      </x:c>
      <x:c r="V545" s="12" t="n">
        <x:f>0</x:f>
        <x:v>0</x:v>
      </x:c>
      <x:c r="W545" s="12" t="n">
        <x:f>0</x:f>
        <x:v>0</x:v>
      </x:c>
      <x:c r="X545" s="12" t="n">
        <x:f>0</x:f>
        <x:v>0</x:v>
      </x:c>
      <x:c r="Y545" s="12" t="n">
        <x:f>E545-W545-X545</x:f>
        <x:v>1800</x:v>
      </x:c>
      <x:c r="Z545" s="16" t="n">
        <x:f>E545*T545</x:f>
        <x:v>282.06</x:v>
      </x:c>
      <x:c r="AA545" s="16" t="n">
        <x:f>W545*T545</x:f>
        <x:v>0</x:v>
      </x:c>
      <x:c r="AB545" s="16" t="n">
        <x:f>X545*T545</x:f>
        <x:v>0</x:v>
      </x:c>
      <x:c r="AC545" s="16" t="n">
        <x:f>Y545*T545</x:f>
        <x:v>282.06</x:v>
      </x:c>
      <x:c r="AD545" s="16" t="n">
        <x:f>K545-Z545</x:f>
        <x:v>0</x:v>
      </x:c>
      <x:c r="AE545" s="16" t="n">
        <x:f>IF(ISNUMBER(U545),E545*(U545-T545),"n.a.")</x:f>
        <x:v>-5.787900000000018</x:v>
      </x:c>
      <x:c r="AF545" s="12" t="n">
        <x:f>G545-0</x:f>
        <x:v>0</x:v>
      </x:c>
      <x:c r="AG545" s="16" t="n">
        <x:f>IF(ISNUMBER(U545),0,Z545)</x:f>
        <x:v>0</x:v>
      </x:c>
      <x:c r="AH545" s="17" t="str">
        <x:f>IF(AND(A545="WIRE",ISNUMBER(N545)),H545-N545,"n.a.")</x:f>
        <x:v>n.a.</x:v>
      </x:c>
    </x:row>
    <x:row r="546" ht="22" customHeight="1">
      <x:c r="A546" s="2" t="str">
        <x:v>COIL</x:v>
      </x:c>
      <x:c r="B546" s="2" t="str">
        <x:v>60</x:v>
      </x:c>
      <x:c r="C546" s="2" t="str">
        <x:v>22BLK36-4</x:v>
      </x:c>
      <x:c r="D546" s="2" t="str">
        <x:v>**PAY ACH** PVC SPIRAL SUPPLY</x:v>
      </x:c>
      <x:c r="E546" s="7" t="n">
        <x:v>700</x:v>
      </x:c>
      <x:c r="F546" s="7" t="n">
        <x:v>100</x:v>
      </x:c>
      <x:c r="G546" s="7" t="n">
        <x:v>0</x:v>
      </x:c>
      <x:c r="H546" s="8" t="n">
        <x:v>38.26</x:v>
      </x:c>
      <x:c r="I546" s="8" t="n">
        <x:v>33.93</x:v>
      </x:c>
      <x:c r="J546" s="2" t="n">
        <x:v>100</x:v>
      </x:c>
      <x:c r="K546" s="9" t="n">
        <x:v>267.82</x:v>
      </x:c>
      <x:c r="L546" s="8" t="n">
        <x:v>33.93</x:v>
      </x:c>
      <x:c r="M546" s="8"/>
      <x:c r="N546" s="8"/>
      <x:c r="O546" s="2" t="n">
        <x:v>1</x:v>
      </x:c>
      <x:c r="P546" s="10" t="n">
        <x:v>46143</x:v>
      </x:c>
      <x:c r="Q546" s="10" t="n">
        <x:v>45810</x:v>
      </x:c>
      <x:c r="R546" s="2" t="str">
        <x:v>Same-product valuation: per 100</x:v>
      </x:c>
      <x:c r="S546" s="2" t="str">
        <x:v>Chris PVC Coil priced product</x:v>
      </x:c>
      <x:c r="T546" s="15" t="n">
        <x:f>H546/J546</x:f>
        <x:v>0.3826</x:v>
      </x:c>
      <x:c r="U546" s="15" t="n">
        <x:f>IF(A546="WIRE",T546,IF(O546=1,I546*(1+IF(A546="POUC",Summary!$E$7,Summary!$K$7))/J546,"n.a."))</x:f>
        <x:v>0.3749265</x:v>
      </x:c>
      <x:c r="V546" s="12" t="n">
        <x:f>SUM('PO detail'!$T$1213:$T$1214)</x:f>
        <x:v>700</x:v>
      </x:c>
      <x:c r="W546" s="12" t="n">
        <x:f>SUMIFS('PO detail'!$T$1213:$T$1214,'PO detail'!$Q$1213:$Q$1214,"Baseline PO cost")</x:f>
        <x:v>700</x:v>
      </x:c>
      <x:c r="X546" s="12" t="n">
        <x:f>SUMIFS('PO detail'!$T$1213:$T$1214,'PO detail'!$Q$1213:$Q$1214,"Higher PO cost")</x:f>
        <x:v>0</x:v>
      </x:c>
      <x:c r="Y546" s="12" t="n">
        <x:f>E546-W546-X546</x:f>
        <x:v>0</x:v>
      </x:c>
      <x:c r="Z546" s="16" t="n">
        <x:f>E546*T546</x:f>
        <x:v>267.82</x:v>
      </x:c>
      <x:c r="AA546" s="16" t="n">
        <x:f>W546*T546</x:f>
        <x:v>267.82</x:v>
      </x:c>
      <x:c r="AB546" s="16" t="n">
        <x:f>X546*T546</x:f>
        <x:v>0</x:v>
      </x:c>
      <x:c r="AC546" s="16" t="n">
        <x:f>Y546*T546</x:f>
        <x:v>0</x:v>
      </x:c>
      <x:c r="AD546" s="16" t="n">
        <x:f>K546-Z546</x:f>
        <x:v>0</x:v>
      </x:c>
      <x:c r="AE546" s="16" t="n">
        <x:f>IF(ISNUMBER(U546),E546*(U546-T546),"n.a.")</x:f>
        <x:v>-5.371449999999999</x:v>
      </x:c>
      <x:c r="AF546" s="12" t="n">
        <x:f>G546-SUM('PO detail'!$U$1213:$U$1214)</x:f>
        <x:v>0</x:v>
      </x:c>
      <x:c r="AG546" s="16" t="n">
        <x:f>IF(ISNUMBER(U546),0,Z546)</x:f>
        <x:v>0</x:v>
      </x:c>
      <x:c r="AH546" s="17" t="str">
        <x:f>IF(AND(A546="WIRE",ISNUMBER(N546)),H546-N546,"n.a.")</x:f>
        <x:v>n.a.</x:v>
      </x:c>
    </x:row>
    <x:row r="547" ht="22" customHeight="1">
      <x:c r="A547" s="2" t="str">
        <x:v>COIL</x:v>
      </x:c>
      <x:c r="B547" s="2" t="str">
        <x:v>60</x:v>
      </x:c>
      <x:c r="C547" s="2" t="str">
        <x:v>30NAV12-4</x:v>
      </x:c>
      <x:c r="D547" s="2" t="str">
        <x:v>**PAY ACH** PVC SPIRAL SUPPLY</x:v>
      </x:c>
      <x:c r="E547" s="7" t="n">
        <x:v>1900</x:v>
      </x:c>
      <x:c r="F547" s="7" t="n">
        <x:v>100</x:v>
      </x:c>
      <x:c r="G547" s="7" t="n">
        <x:v>0</x:v>
      </x:c>
      <x:c r="H547" s="8" t="n">
        <x:v>25.08</x:v>
      </x:c>
      <x:c r="I547" s="8" t="n">
        <x:v>22.24</x:v>
      </x:c>
      <x:c r="J547" s="2" t="n">
        <x:v>100</x:v>
      </x:c>
      <x:c r="K547" s="9" t="n">
        <x:v>476.52</x:v>
      </x:c>
      <x:c r="L547" s="8" t="n">
        <x:v>22.24</x:v>
      </x:c>
      <x:c r="M547" s="8"/>
      <x:c r="N547" s="8"/>
      <x:c r="O547" s="2" t="n">
        <x:v>1</x:v>
      </x:c>
      <x:c r="P547" s="10" t="n">
        <x:v>46143</x:v>
      </x:c>
      <x:c r="Q547" s="10" t="n">
        <x:v>45810</x:v>
      </x:c>
      <x:c r="R547" s="2" t="str">
        <x:v>Same-product valuation: per 100</x:v>
      </x:c>
      <x:c r="S547" s="2" t="str">
        <x:v>Chris PVC Coil priced product</x:v>
      </x:c>
      <x:c r="T547" s="15" t="n">
        <x:f>H547/J547</x:f>
        <x:v>0.25079999999999997</x:v>
      </x:c>
      <x:c r="U547" s="15" t="n">
        <x:f>IF(A547="WIRE",T547,IF(O547=1,I547*(1+IF(A547="POUC",Summary!$E$7,Summary!$K$7))/J547,"n.a."))</x:f>
        <x:v>0.245752</x:v>
      </x:c>
      <x:c r="V547" s="12" t="n">
        <x:f>0</x:f>
        <x:v>0</x:v>
      </x:c>
      <x:c r="W547" s="12" t="n">
        <x:f>0</x:f>
        <x:v>0</x:v>
      </x:c>
      <x:c r="X547" s="12" t="n">
        <x:f>0</x:f>
        <x:v>0</x:v>
      </x:c>
      <x:c r="Y547" s="12" t="n">
        <x:f>E547-W547-X547</x:f>
        <x:v>1900</x:v>
      </x:c>
      <x:c r="Z547" s="16" t="n">
        <x:f>E547*T547</x:f>
        <x:v>476.5199999999999</x:v>
      </x:c>
      <x:c r="AA547" s="16" t="n">
        <x:f>W547*T547</x:f>
        <x:v>0</x:v>
      </x:c>
      <x:c r="AB547" s="16" t="n">
        <x:f>X547*T547</x:f>
        <x:v>0</x:v>
      </x:c>
      <x:c r="AC547" s="16" t="n">
        <x:f>Y547*T547</x:f>
        <x:v>476.5199999999999</x:v>
      </x:c>
      <x:c r="AD547" s="16" t="n">
        <x:f>K547-Z547</x:f>
        <x:v>5.684341886080802e-14</x:v>
      </x:c>
      <x:c r="AE547" s="16" t="n">
        <x:f>IF(ISNUMBER(U547),E547*(U547-T547),"n.a.")</x:f>
        <x:v>-9.591199999999942</x:v>
      </x:c>
      <x:c r="AF547" s="12" t="n">
        <x:f>G547-0</x:f>
        <x:v>0</x:v>
      </x:c>
      <x:c r="AG547" s="16" t="n">
        <x:f>IF(ISNUMBER(U547),0,Z547)</x:f>
        <x:v>0</x:v>
      </x:c>
      <x:c r="AH547" s="17" t="str">
        <x:f>IF(AND(A547="WIRE",ISNUMBER(N547)),H547-N547,"n.a.")</x:f>
        <x:v>n.a.</x:v>
      </x:c>
    </x:row>
    <x:row r="548" ht="22" customHeight="1">
      <x:c r="A548" s="2" t="str">
        <x:v>POUC</x:v>
      </x:c>
      <x:c r="B548" s="2" t="str">
        <x:v>10</x:v>
      </x:c>
      <x:c r="C548" s="2" t="str">
        <x:v>LUGWO7</x:v>
      </x:c>
      <x:c r="D548" s="2" t="str">
        <x:v>LAMITEK USA, INC.</x:v>
      </x:c>
      <x:c r="E548" s="7" t="n">
        <x:v>7500</x:v>
      </x:c>
      <x:c r="F548" s="7" t="n">
        <x:v>100</x:v>
      </x:c>
      <x:c r="G548" s="7" t="n">
        <x:v>0</x:v>
      </x:c>
      <x:c r="H548" s="8" t="n">
        <x:v>1.09</x:v>
      </x:c>
      <x:c r="I548" s="8" t="n">
        <x:v>0.72</x:v>
      </x:c>
      <x:c r="J548" s="2" t="n">
        <x:v>100</x:v>
      </x:c>
      <x:c r="K548" s="9" t="n">
        <x:v>81.75000000000001</x:v>
      </x:c>
      <x:c r="L548" s="8" t="n">
        <x:v>0.64</x:v>
      </x:c>
      <x:c r="M548" s="8" t="n">
        <x:v>0.7168000000000001</x:v>
      </x:c>
      <x:c r="N548" s="8"/>
      <x:c r="O548" s="2" t="n">
        <x:v>1</x:v>
      </x:c>
      <x:c r="P548" s="10" t="n">
        <x:v>45902</x:v>
      </x:c>
      <x:c r="Q548" s="10" t="n">
        <x:v>46148</x:v>
      </x:c>
      <x:c r="R548" s="2" t="str">
        <x:v>Same-product valuation: per 100</x:v>
      </x:c>
      <x:c r="S548" s="2" t="str">
        <x:v>Chris Lamitek Pouches priced product</x:v>
      </x:c>
      <x:c r="T548" s="15" t="n">
        <x:f>H548/J548</x:f>
        <x:v>0.0109</x:v>
      </x:c>
      <x:c r="U548" s="15" t="n">
        <x:f>IF(A548="WIRE",T548,IF(O548=1,I548*(1+IF(A548="POUC",Summary!$E$7,Summary!$K$7))/J548,"n.a."))</x:f>
        <x:v>0.01188</x:v>
      </x:c>
      <x:c r="V548" s="12" t="n">
        <x:f>SUM('PO detail'!$T$1555:$T$1555)</x:f>
        <x:v>5000</x:v>
      </x:c>
      <x:c r="W548" s="12" t="n">
        <x:f>SUMIFS('PO detail'!$T$1555:$T$1555,'PO detail'!$Q$1555:$Q$1555,"Baseline PO cost")</x:f>
        <x:v>5000</x:v>
      </x:c>
      <x:c r="X548" s="12" t="n">
        <x:f>SUMIFS('PO detail'!$T$1555:$T$1555,'PO detail'!$Q$1555:$Q$1555,"Higher PO cost")</x:f>
        <x:v>0</x:v>
      </x:c>
      <x:c r="Y548" s="12" t="n">
        <x:f>E548-W548-X548</x:f>
        <x:v>2500</x:v>
      </x:c>
      <x:c r="Z548" s="16" t="n">
        <x:f>E548*T548</x:f>
        <x:v>81.75</x:v>
      </x:c>
      <x:c r="AA548" s="16" t="n">
        <x:f>W548*T548</x:f>
        <x:v>54.5</x:v>
      </x:c>
      <x:c r="AB548" s="16" t="n">
        <x:f>X548*T548</x:f>
        <x:v>0</x:v>
      </x:c>
      <x:c r="AC548" s="16" t="n">
        <x:f>Y548*T548</x:f>
        <x:v>27.25</x:v>
      </x:c>
      <x:c r="AD548" s="16" t="n">
        <x:f>K548-Z548</x:f>
        <x:v>1.4210854715202004e-14</x:v>
      </x:c>
      <x:c r="AE548" s="16" t="n">
        <x:f>IF(ISNUMBER(U548),E548*(U548-T548),"n.a.")</x:f>
        <x:v>7.35</x:v>
      </x:c>
      <x:c r="AF548" s="12" t="n">
        <x:f>G548-SUM('PO detail'!$U$1555:$U$1555)</x:f>
        <x:v>0</x:v>
      </x:c>
      <x:c r="AG548" s="16" t="n">
        <x:f>IF(ISNUMBER(U548),0,Z548)</x:f>
        <x:v>0</x:v>
      </x:c>
      <x:c r="AH548" s="17" t="str">
        <x:f>IF(AND(A548="WIRE",ISNUMBER(N548)),H548-N548,"n.a.")</x:f>
        <x:v>n.a.</x:v>
      </x:c>
    </x:row>
    <x:row r="549" ht="22" customHeight="1">
      <x:c r="A549" s="2" t="str">
        <x:v>POUC</x:v>
      </x:c>
      <x:c r="B549" s="2" t="str">
        <x:v>60</x:v>
      </x:c>
      <x:c r="C549" s="2" t="str">
        <x:v>KEY7</x:v>
      </x:c>
      <x:c r="D549" s="2" t="str">
        <x:v>LAMITEK USA, INC.</x:v>
      </x:c>
      <x:c r="E549" s="7" t="n">
        <x:v>4200</x:v>
      </x:c>
      <x:c r="F549" s="7" t="n">
        <x:v>100</x:v>
      </x:c>
      <x:c r="G549" s="7" t="n">
        <x:v>0</x:v>
      </x:c>
      <x:c r="H549" s="8" t="n">
        <x:v>0.9</x:v>
      </x:c>
      <x:c r="I549" s="8" t="n">
        <x:v>0.68</x:v>
      </x:c>
      <x:c r="J549" s="2" t="n">
        <x:v>100</x:v>
      </x:c>
      <x:c r="K549" s="9" t="n">
        <x:v>37.800000000000004</x:v>
      </x:c>
      <x:c r="L549" s="8" t="n">
        <x:v>0.61</x:v>
      </x:c>
      <x:c r="M549" s="8" t="n">
        <x:v>0.6832</x:v>
      </x:c>
      <x:c r="N549" s="8"/>
      <x:c r="O549" s="2" t="n">
        <x:v>1</x:v>
      </x:c>
      <x:c r="P549" s="10" t="n">
        <x:v>45628</x:v>
      </x:c>
      <x:c r="Q549" s="10" t="n">
        <x:v>46148</x:v>
      </x:c>
      <x:c r="R549" s="2" t="str">
        <x:v>Same-product valuation: per 100</x:v>
      </x:c>
      <x:c r="S549" s="2" t="str">
        <x:v>Chris Lamitek Pouches priced product</x:v>
      </x:c>
      <x:c r="T549" s="15" t="n">
        <x:f>H549/J549</x:f>
        <x:v>0.009000000000000001</x:v>
      </x:c>
      <x:c r="U549" s="15" t="n">
        <x:f>IF(A549="WIRE",T549,IF(O549=1,I549*(1+IF(A549="POUC",Summary!$E$7,Summary!$K$7))/J549,"n.a."))</x:f>
        <x:v>0.01122</x:v>
      </x:c>
      <x:c r="V549" s="12" t="n">
        <x:f>0</x:f>
        <x:v>0</x:v>
      </x:c>
      <x:c r="W549" s="12" t="n">
        <x:f>0</x:f>
        <x:v>0</x:v>
      </x:c>
      <x:c r="X549" s="12" t="n">
        <x:f>0</x:f>
        <x:v>0</x:v>
      </x:c>
      <x:c r="Y549" s="12" t="n">
        <x:f>E549-W549-X549</x:f>
        <x:v>4200</x:v>
      </x:c>
      <x:c r="Z549" s="16" t="n">
        <x:f>E549*T549</x:f>
        <x:v>37.800000000000004</x:v>
      </x:c>
      <x:c r="AA549" s="16" t="n">
        <x:f>W549*T549</x:f>
        <x:v>0</x:v>
      </x:c>
      <x:c r="AB549" s="16" t="n">
        <x:f>X549*T549</x:f>
        <x:v>0</x:v>
      </x:c>
      <x:c r="AC549" s="16" t="n">
        <x:f>Y549*T549</x:f>
        <x:v>37.800000000000004</x:v>
      </x:c>
      <x:c r="AD549" s="16" t="n">
        <x:f>K549-Z549</x:f>
        <x:v>0</x:v>
      </x:c>
      <x:c r="AE549" s="16" t="n">
        <x:f>IF(ISNUMBER(U549),E549*(U549-T549),"n.a.")</x:f>
        <x:v>9.323999999999998</x:v>
      </x:c>
      <x:c r="AF549" s="12" t="n">
        <x:f>G549-0</x:f>
        <x:v>0</x:v>
      </x:c>
      <x:c r="AG549" s="16" t="n">
        <x:f>IF(ISNUMBER(U549),0,Z549)</x:f>
        <x:v>0</x:v>
      </x:c>
      <x:c r="AH549" s="17" t="str">
        <x:f>IF(AND(A549="WIRE",ISNUMBER(N549)),H549-N549,"n.a.")</x:f>
        <x:v>n.a.</x:v>
      </x:c>
    </x:row>
    <x:row r="550" ht="22" customHeight="1">
      <x:c r="A550" s="2" t="str">
        <x:v>WIRE</x:v>
      </x:c>
      <x:c r="B550" s="2" t="str">
        <x:v>10</x:v>
      </x:c>
      <x:c r="C550" s="2" t="str">
        <x:v>DL078GRAY</x:v>
      </x:c>
      <x:c r="D550" s="2" t="str">
        <x:v>Botac Industrial Limited</x:v>
      </x:c>
      <x:c r="E550" s="7" t="n">
        <x:v>5850</x:v>
      </x:c>
      <x:c r="F550" s="7" t="n">
        <x:v>100</x:v>
      </x:c>
      <x:c r="G550" s="7" t="n">
        <x:v>3000</x:v>
      </x:c>
      <x:c r="H550" s="8" t="n">
        <x:v>16.33</x:v>
      </x:c>
      <x:c r="I550" s="8" t="n">
        <x:v>9.46</x:v>
      </x:c>
      <x:c r="J550" s="2" t="n">
        <x:v>100</x:v>
      </x:c>
      <x:c r="K550" s="9" t="n">
        <x:v>955.3049999999998</x:v>
      </x:c>
      <x:c r="L550" s="8" t="n">
        <x:v>9.46</x:v>
      </x:c>
      <x:c r="M550" s="8"/>
      <x:c r="N550" s="8" t="n">
        <x:v>16.33</x:v>
      </x:c>
      <x:c r="O550" s="2" t="n">
        <x:v>1</x:v>
      </x:c>
      <x:c r="P550" s="10" t="n">
        <x:v>46237</x:v>
      </x:c>
      <x:c r="Q550" s="10" t="n">
        <x:v>45881</x:v>
      </x:c>
      <x:c r="R550" s="2" t="str">
        <x:v>Same-product valuation: per 100</x:v>
      </x:c>
      <x:c r="S550" s="2" t="str">
        <x:v>Hold current standard; Chris blended standards already applied</x:v>
      </x:c>
      <x:c r="T550" s="15" t="n">
        <x:f>H550/J550</x:f>
        <x:v>0.16329999999999997</x:v>
      </x:c>
      <x:c r="U550" s="15" t="n">
        <x:f>IF(A550="WIRE",T550,IF(O550=1,I550*(1+IF(A550="POUC",Summary!$E$7,Summary!$K$7))/J550,"n.a."))</x:f>
        <x:v>0.16329999999999997</x:v>
      </x:c>
      <x:c r="V550" s="12" t="n">
        <x:f>SUM('PO detail'!$T$1968:$T$1969)</x:f>
        <x:v>4000</x:v>
      </x:c>
      <x:c r="W550" s="12" t="n">
        <x:f>SUMIFS('PO detail'!$T$1968:$T$1969,'PO detail'!$Q$1968:$Q$1969,"Baseline PO cost")</x:f>
        <x:v>4000</x:v>
      </x:c>
      <x:c r="X550" s="12" t="n">
        <x:f>SUMIFS('PO detail'!$T$1968:$T$1969,'PO detail'!$Q$1968:$Q$1969,"Higher PO cost")</x:f>
        <x:v>0</x:v>
      </x:c>
      <x:c r="Y550" s="12" t="n">
        <x:f>E550-W550-X550</x:f>
        <x:v>1850</x:v>
      </x:c>
      <x:c r="Z550" s="16" t="n">
        <x:f>E550*T550</x:f>
        <x:v>955.3049999999998</x:v>
      </x:c>
      <x:c r="AA550" s="16" t="n">
        <x:f>W550*T550</x:f>
        <x:v>653.1999999999999</x:v>
      </x:c>
      <x:c r="AB550" s="16" t="n">
        <x:f>X550*T550</x:f>
        <x:v>0</x:v>
      </x:c>
      <x:c r="AC550" s="16" t="n">
        <x:f>Y550*T550</x:f>
        <x:v>302.10499999999996</x:v>
      </x:c>
      <x:c r="AD550" s="16" t="n">
        <x:f>K550-Z550</x:f>
        <x:v>0</x:v>
      </x:c>
      <x:c r="AE550" s="16" t="n">
        <x:f>IF(ISNUMBER(U550),E550*(U550-T550),"n.a.")</x:f>
        <x:v>0</x:v>
      </x:c>
      <x:c r="AF550" s="12" t="n">
        <x:f>G550-SUM('PO detail'!$U$1968:$U$1969)</x:f>
        <x:v>0</x:v>
      </x:c>
      <x:c r="AG550" s="16" t="n">
        <x:f>IF(ISNUMBER(U550),0,Z550)</x:f>
        <x:v>0</x:v>
      </x:c>
      <x:c r="AH550" s="17" t="n">
        <x:f>IF(AND(A550="WIRE",ISNUMBER(N550)),H550-N550,"n.a.")</x:f>
        <x:v>0</x:v>
      </x:c>
    </x:row>
    <x:row r="551" ht="22" customHeight="1">
      <x:c r="A551" s="2" t="str">
        <x:v>WIRE</x:v>
      </x:c>
      <x:c r="B551" s="2" t="str">
        <x:v>60</x:v>
      </x:c>
      <x:c r="C551" s="2" t="str">
        <x:v>DL001SIL</x:v>
      </x:c>
      <x:c r="D551" s="2" t="str">
        <x:v>Botac Industrial Limited</x:v>
      </x:c>
      <x:c r="E551" s="7" t="n">
        <x:v>700</x:v>
      </x:c>
      <x:c r="F551" s="7" t="n">
        <x:v>100</x:v>
      </x:c>
      <x:c r="G551" s="7" t="n">
        <x:v>0</x:v>
      </x:c>
      <x:c r="H551" s="8" t="n">
        <x:v>19.14</x:v>
      </x:c>
      <x:c r="I551" s="8" t="n">
        <x:v>0</x:v>
      </x:c>
      <x:c r="J551" s="2" t="n">
        <x:v>100</x:v>
      </x:c>
      <x:c r="K551" s="9" t="n">
        <x:v>133.98</x:v>
      </x:c>
      <x:c r="L551" s="8" t="n">
        <x:v>11.08</x:v>
      </x:c>
      <x:c r="M551" s="8"/>
      <x:c r="N551" s="8" t="n">
        <x:v>19.14</x:v>
      </x:c>
      <x:c r="O551" s="2" t="n">
        <x:v>1</x:v>
      </x:c>
      <x:c r="P551" s="10" t="n">
        <x:v>46237</x:v>
      </x:c>
      <x:c r="Q551" s="10" t="n">
        <x:v>44774</x:v>
      </x:c>
      <x:c r="R551" s="2" t="str">
        <x:v>Same-product valuation: per 100</x:v>
      </x:c>
      <x:c r="S551" s="2" t="str">
        <x:v>Hold current standard; Chris blended standards already applied</x:v>
      </x:c>
      <x:c r="T551" s="15" t="n">
        <x:f>H551/J551</x:f>
        <x:v>0.19140000000000001</x:v>
      </x:c>
      <x:c r="U551" s="15" t="n">
        <x:f>IF(A551="WIRE",T551,IF(O551=1,I551*(1+IF(A551="POUC",Summary!$E$7,Summary!$K$7))/J551,"n.a."))</x:f>
        <x:v>0.19140000000000001</x:v>
      </x:c>
      <x:c r="V551" s="12" t="n">
        <x:f>0</x:f>
        <x:v>0</x:v>
      </x:c>
      <x:c r="W551" s="12" t="n">
        <x:f>0</x:f>
        <x:v>0</x:v>
      </x:c>
      <x:c r="X551" s="12" t="n">
        <x:f>0</x:f>
        <x:v>0</x:v>
      </x:c>
      <x:c r="Y551" s="12" t="n">
        <x:f>E551-W551-X551</x:f>
        <x:v>700</x:v>
      </x:c>
      <x:c r="Z551" s="16" t="n">
        <x:f>E551*T551</x:f>
        <x:v>133.98000000000002</x:v>
      </x:c>
      <x:c r="AA551" s="16" t="n">
        <x:f>W551*T551</x:f>
        <x:v>0</x:v>
      </x:c>
      <x:c r="AB551" s="16" t="n">
        <x:f>X551*T551</x:f>
        <x:v>0</x:v>
      </x:c>
      <x:c r="AC551" s="16" t="n">
        <x:f>Y551*T551</x:f>
        <x:v>133.98000000000002</x:v>
      </x:c>
      <x:c r="AD551" s="16" t="n">
        <x:f>K551-Z551</x:f>
        <x:v>-2.842170943040401e-14</x:v>
      </x:c>
      <x:c r="AE551" s="16" t="n">
        <x:f>IF(ISNUMBER(U551),E551*(U551-T551),"n.a.")</x:f>
        <x:v>0</x:v>
      </x:c>
      <x:c r="AF551" s="12" t="n">
        <x:f>G551-0</x:f>
        <x:v>0</x:v>
      </x:c>
      <x:c r="AG551" s="16" t="n">
        <x:f>IF(ISNUMBER(U551),0,Z551)</x:f>
        <x:v>0</x:v>
      </x:c>
      <x:c r="AH551" s="17" t="n">
        <x:f>IF(AND(A551="WIRE",ISNUMBER(N551)),H551-N551,"n.a.")</x:f>
        <x:v>0</x:v>
      </x:c>
    </x:row>
    <x:row r="552" ht="22" customHeight="1">
      <x:c r="A552" s="2" t="str">
        <x:v>WIRE</x:v>
      </x:c>
      <x:c r="B552" s="2" t="str">
        <x:v>30</x:v>
      </x:c>
      <x:c r="C552" s="2" t="str">
        <x:v>DL001SIL</x:v>
      </x:c>
      <x:c r="D552" s="2" t="str">
        <x:v>Botac Industrial Limited</x:v>
      </x:c>
      <x:c r="E552" s="7" t="n">
        <x:v>1150</x:v>
      </x:c>
      <x:c r="F552" s="7" t="n">
        <x:v>95.83</x:v>
      </x:c>
      <x:c r="G552" s="7" t="n">
        <x:v>0</x:v>
      </x:c>
      <x:c r="H552" s="8" t="n">
        <x:v>19.14</x:v>
      </x:c>
      <x:c r="I552" s="8" t="n">
        <x:v>0</x:v>
      </x:c>
      <x:c r="J552" s="2" t="n">
        <x:v>100</x:v>
      </x:c>
      <x:c r="K552" s="9" t="n">
        <x:v>220.11</x:v>
      </x:c>
      <x:c r="L552" s="8" t="n">
        <x:v>11.08</x:v>
      </x:c>
      <x:c r="M552" s="8"/>
      <x:c r="N552" s="8" t="n">
        <x:v>19.14</x:v>
      </x:c>
      <x:c r="O552" s="2" t="n">
        <x:v>1</x:v>
      </x:c>
      <x:c r="P552" s="10" t="n">
        <x:v>46237</x:v>
      </x:c>
      <x:c r="Q552" s="10" t="n">
        <x:v>44774</x:v>
      </x:c>
      <x:c r="R552" s="2" t="str">
        <x:v>Same-product valuation: per 100</x:v>
      </x:c>
      <x:c r="S552" s="2" t="str">
        <x:v>Hold current standard; Chris blended standards already applied</x:v>
      </x:c>
      <x:c r="T552" s="15" t="n">
        <x:f>H552/J552</x:f>
        <x:v>0.19140000000000001</x:v>
      </x:c>
      <x:c r="U552" s="15" t="n">
        <x:f>IF(A552="WIRE",T552,IF(O552=1,I552*(1+IF(A552="POUC",Summary!$E$7,Summary!$K$7))/J552,"n.a."))</x:f>
        <x:v>0.19140000000000001</x:v>
      </x:c>
      <x:c r="V552" s="12" t="n">
        <x:f>0</x:f>
        <x:v>0</x:v>
      </x:c>
      <x:c r="W552" s="12" t="n">
        <x:f>0</x:f>
        <x:v>0</x:v>
      </x:c>
      <x:c r="X552" s="12" t="n">
        <x:f>0</x:f>
        <x:v>0</x:v>
      </x:c>
      <x:c r="Y552" s="12" t="n">
        <x:f>E552-W552-X552</x:f>
        <x:v>1150</x:v>
      </x:c>
      <x:c r="Z552" s="16" t="n">
        <x:f>E552*T552</x:f>
        <x:v>220.11</x:v>
      </x:c>
      <x:c r="AA552" s="16" t="n">
        <x:f>W552*T552</x:f>
        <x:v>0</x:v>
      </x:c>
      <x:c r="AB552" s="16" t="n">
        <x:f>X552*T552</x:f>
        <x:v>0</x:v>
      </x:c>
      <x:c r="AC552" s="16" t="n">
        <x:f>Y552*T552</x:f>
        <x:v>220.11</x:v>
      </x:c>
      <x:c r="AD552" s="16" t="n">
        <x:f>K552-Z552</x:f>
        <x:v>0</x:v>
      </x:c>
      <x:c r="AE552" s="16" t="n">
        <x:f>IF(ISNUMBER(U552),E552*(U552-T552),"n.a.")</x:f>
        <x:v>0</x:v>
      </x:c>
      <x:c r="AF552" s="12" t="n">
        <x:f>G552-0</x:f>
        <x:v>0</x:v>
      </x:c>
      <x:c r="AG552" s="16" t="n">
        <x:f>IF(ISNUMBER(U552),0,Z552)</x:f>
        <x:v>0</x:v>
      </x:c>
      <x:c r="AH552" s="17" t="n">
        <x:f>IF(AND(A552="WIRE",ISNUMBER(N552)),H552-N552,"n.a.")</x:f>
        <x:v>0</x:v>
      </x:c>
    </x:row>
    <x:row r="553" ht="22" customHeight="1">
      <x:c r="A553" s="2" t="str">
        <x:v>COIL</x:v>
      </x:c>
      <x:c r="B553" s="2" t="str">
        <x:v>10</x:v>
      </x:c>
      <x:c r="C553" s="2" t="str">
        <x:v>12WHT36-4</x:v>
      </x:c>
      <x:c r="D553" s="2" t="str">
        <x:v>**PAY ACH** PVC SPIRAL SUPPLY</x:v>
      </x:c>
      <x:c r="E553" s="7" t="n">
        <x:v>400</x:v>
      </x:c>
      <x:c r="F553" s="7" t="n">
        <x:v>91.67</x:v>
      </x:c>
      <x:c r="G553" s="7" t="n">
        <x:v>0</x:v>
      </x:c>
      <x:c r="H553" s="8" t="n">
        <x:v>22.37</x:v>
      </x:c>
      <x:c r="I553" s="8" t="n">
        <x:v>19.84</x:v>
      </x:c>
      <x:c r="J553" s="2" t="n">
        <x:v>100</x:v>
      </x:c>
      <x:c r="K553" s="9" t="n">
        <x:v>89.48</x:v>
      </x:c>
      <x:c r="L553" s="8" t="n">
        <x:v>19.84</x:v>
      </x:c>
      <x:c r="M553" s="8"/>
      <x:c r="N553" s="8"/>
      <x:c r="O553" s="2" t="n">
        <x:v>1</x:v>
      </x:c>
      <x:c r="P553" s="10" t="n">
        <x:v>46143</x:v>
      </x:c>
      <x:c r="Q553" s="10" t="n">
        <x:v>45810</x:v>
      </x:c>
      <x:c r="R553" s="2" t="str">
        <x:v>Same-product valuation: per 100</x:v>
      </x:c>
      <x:c r="S553" s="2" t="str">
        <x:v>Chris PVC Coil priced product</x:v>
      </x:c>
      <x:c r="T553" s="15" t="n">
        <x:f>H553/J553</x:f>
        <x:v>0.2237</x:v>
      </x:c>
      <x:c r="U553" s="15" t="n">
        <x:f>IF(A553="WIRE",T553,IF(O553=1,I553*(1+IF(A553="POUC",Summary!$E$7,Summary!$K$7))/J553,"n.a."))</x:f>
        <x:v>0.21923199999999998</x:v>
      </x:c>
      <x:c r="V553" s="12" t="n">
        <x:f>SUM('PO detail'!$T$129:$T$129)</x:f>
        <x:v>400</x:v>
      </x:c>
      <x:c r="W553" s="12" t="n">
        <x:f>SUMIFS('PO detail'!$T$129:$T$129,'PO detail'!$Q$129:$Q$129,"Baseline PO cost")</x:f>
        <x:v>400</x:v>
      </x:c>
      <x:c r="X553" s="12" t="n">
        <x:f>SUMIFS('PO detail'!$T$129:$T$129,'PO detail'!$Q$129:$Q$129,"Higher PO cost")</x:f>
        <x:v>0</x:v>
      </x:c>
      <x:c r="Y553" s="12" t="n">
        <x:f>E553-W553-X553</x:f>
        <x:v>0</x:v>
      </x:c>
      <x:c r="Z553" s="16" t="n">
        <x:f>E553*T553</x:f>
        <x:v>89.48</x:v>
      </x:c>
      <x:c r="AA553" s="16" t="n">
        <x:f>W553*T553</x:f>
        <x:v>89.48</x:v>
      </x:c>
      <x:c r="AB553" s="16" t="n">
        <x:f>X553*T553</x:f>
        <x:v>0</x:v>
      </x:c>
      <x:c r="AC553" s="16" t="n">
        <x:f>Y553*T553</x:f>
        <x:v>0</x:v>
      </x:c>
      <x:c r="AD553" s="16" t="n">
        <x:f>K553-Z553</x:f>
        <x:v>0</x:v>
      </x:c>
      <x:c r="AE553" s="16" t="n">
        <x:f>IF(ISNUMBER(U553),E553*(U553-T553),"n.a.")</x:f>
        <x:v>-1.787200000000011</x:v>
      </x:c>
      <x:c r="AF553" s="12" t="n">
        <x:f>G553-SUM('PO detail'!$U$129:$U$129)</x:f>
        <x:v>0</x:v>
      </x:c>
      <x:c r="AG553" s="16" t="n">
        <x:f>IF(ISNUMBER(U553),0,Z553)</x:f>
        <x:v>0</x:v>
      </x:c>
      <x:c r="AH553" s="17" t="str">
        <x:f>IF(AND(A553="WIRE",ISNUMBER(N553)),H553-N553,"n.a.")</x:f>
        <x:v>n.a.</x:v>
      </x:c>
    </x:row>
    <x:row r="554" ht="22" customHeight="1">
      <x:c r="A554" s="2" t="str">
        <x:v>COIL</x:v>
      </x:c>
      <x:c r="B554" s="2" t="str">
        <x:v>30</x:v>
      </x:c>
      <x:c r="C554" s="2" t="str">
        <x:v>9NAV12-4</x:v>
      </x:c>
      <x:c r="D554" s="2" t="str">
        <x:v>**PAY ACH** PVC SPIRAL SUPPLY</x:v>
      </x:c>
      <x:c r="E554" s="7" t="n">
        <x:v>1900</x:v>
      </x:c>
      <x:c r="F554" s="7" t="n">
        <x:v>91.67</x:v>
      </x:c>
      <x:c r="G554" s="7" t="n">
        <x:v>0</x:v>
      </x:c>
      <x:c r="H554" s="8" t="n">
        <x:v>4.78</x:v>
      </x:c>
      <x:c r="I554" s="8" t="n">
        <x:v>4.24</x:v>
      </x:c>
      <x:c r="J554" s="2" t="n">
        <x:v>100</x:v>
      </x:c>
      <x:c r="K554" s="9" t="n">
        <x:v>90.82000000000001</x:v>
      </x:c>
      <x:c r="L554" s="8" t="n">
        <x:v>4.24</x:v>
      </x:c>
      <x:c r="M554" s="8"/>
      <x:c r="N554" s="8"/>
      <x:c r="O554" s="2" t="n">
        <x:v>1</x:v>
      </x:c>
      <x:c r="P554" s="10" t="n">
        <x:v>46143</x:v>
      </x:c>
      <x:c r="Q554" s="10" t="n">
        <x:v>45810</x:v>
      </x:c>
      <x:c r="R554" s="2" t="str">
        <x:v>Same-product valuation: per 100</x:v>
      </x:c>
      <x:c r="S554" s="2" t="str">
        <x:v>Chris PVC Coil priced product</x:v>
      </x:c>
      <x:c r="T554" s="15" t="n">
        <x:f>H554/J554</x:f>
        <x:v>0.0478</x:v>
      </x:c>
      <x:c r="U554" s="15" t="n">
        <x:f>IF(A554="WIRE",T554,IF(O554=1,I554*(1+IF(A554="POUC",Summary!$E$7,Summary!$K$7))/J554,"n.a."))</x:f>
        <x:v>0.046852</x:v>
      </x:c>
      <x:c r="V554" s="12" t="n">
        <x:f>SUM('PO detail'!$T$999:$T$999)</x:f>
        <x:v>1900</x:v>
      </x:c>
      <x:c r="W554" s="12" t="n">
        <x:f>SUMIFS('PO detail'!$T$999:$T$999,'PO detail'!$Q$999:$Q$999,"Baseline PO cost")</x:f>
        <x:v>1900</x:v>
      </x:c>
      <x:c r="X554" s="12" t="n">
        <x:f>SUMIFS('PO detail'!$T$999:$T$999,'PO detail'!$Q$999:$Q$999,"Higher PO cost")</x:f>
        <x:v>0</x:v>
      </x:c>
      <x:c r="Y554" s="12" t="n">
        <x:f>E554-W554-X554</x:f>
        <x:v>0</x:v>
      </x:c>
      <x:c r="Z554" s="16" t="n">
        <x:f>E554*T554</x:f>
        <x:v>90.82000000000001</x:v>
      </x:c>
      <x:c r="AA554" s="16" t="n">
        <x:f>W554*T554</x:f>
        <x:v>90.82000000000001</x:v>
      </x:c>
      <x:c r="AB554" s="16" t="n">
        <x:f>X554*T554</x:f>
        <x:v>0</x:v>
      </x:c>
      <x:c r="AC554" s="16" t="n">
        <x:f>Y554*T554</x:f>
        <x:v>0</x:v>
      </x:c>
      <x:c r="AD554" s="16" t="n">
        <x:f>K554-Z554</x:f>
        <x:v>0</x:v>
      </x:c>
      <x:c r="AE554" s="16" t="n">
        <x:f>IF(ISNUMBER(U554),E554*(U554-T554),"n.a.")</x:f>
        <x:v>-1.8012000000000083</x:v>
      </x:c>
      <x:c r="AF554" s="12" t="n">
        <x:f>G554-SUM('PO detail'!$U$999:$U$999)</x:f>
        <x:v>0</x:v>
      </x:c>
      <x:c r="AG554" s="16" t="n">
        <x:f>IF(ISNUMBER(U554),0,Z554)</x:f>
        <x:v>0</x:v>
      </x:c>
      <x:c r="AH554" s="17" t="str">
        <x:f>IF(AND(A554="WIRE",ISNUMBER(N554)),H554-N554,"n.a.")</x:f>
        <x:v>n.a.</x:v>
      </x:c>
    </x:row>
    <x:row r="555" ht="22" customHeight="1">
      <x:c r="A555" s="2" t="str">
        <x:v>COIL</x:v>
      </x:c>
      <x:c r="B555" s="2" t="str">
        <x:v>60</x:v>
      </x:c>
      <x:c r="C555" s="2" t="str">
        <x:v>6WHT36-4</x:v>
      </x:c>
      <x:c r="D555" s="2" t="str">
        <x:v>**PAY ACH** PVC SPIRAL SUPPLY</x:v>
      </x:c>
      <x:c r="E555" s="7" t="n">
        <x:v>600</x:v>
      </x:c>
      <x:c r="F555" s="7" t="n">
        <x:v>91.67</x:v>
      </x:c>
      <x:c r="G555" s="7" t="n">
        <x:v>0</x:v>
      </x:c>
      <x:c r="H555" s="8" t="n">
        <x:v>12.66</x:v>
      </x:c>
      <x:c r="I555" s="8" t="n">
        <x:v>11.22</x:v>
      </x:c>
      <x:c r="J555" s="2" t="n">
        <x:v>100</x:v>
      </x:c>
      <x:c r="K555" s="9" t="n">
        <x:v>75.96000000000001</x:v>
      </x:c>
      <x:c r="L555" s="8" t="n">
        <x:v>11.22</x:v>
      </x:c>
      <x:c r="M555" s="8"/>
      <x:c r="N555" s="8"/>
      <x:c r="O555" s="2" t="n">
        <x:v>1</x:v>
      </x:c>
      <x:c r="P555" s="10" t="n">
        <x:v>46143</x:v>
      </x:c>
      <x:c r="Q555" s="10" t="n">
        <x:v>45810</x:v>
      </x:c>
      <x:c r="R555" s="2" t="str">
        <x:v>Same-product valuation: per 100</x:v>
      </x:c>
      <x:c r="S555" s="2" t="str">
        <x:v>Chris PVC Coil priced product</x:v>
      </x:c>
      <x:c r="T555" s="15" t="n">
        <x:f>H555/J555</x:f>
        <x:v>0.1266</x:v>
      </x:c>
      <x:c r="U555" s="15" t="n">
        <x:f>IF(A555="WIRE",T555,IF(O555=1,I555*(1+IF(A555="POUC",Summary!$E$7,Summary!$K$7))/J555,"n.a."))</x:f>
        <x:v>0.12398100000000001</x:v>
      </x:c>
      <x:c r="V555" s="12" t="n">
        <x:f>SUM('PO detail'!$T$1363:$T$1364)</x:f>
        <x:v>600</x:v>
      </x:c>
      <x:c r="W555" s="12" t="n">
        <x:f>SUMIFS('PO detail'!$T$1363:$T$1364,'PO detail'!$Q$1363:$Q$1364,"Baseline PO cost")</x:f>
        <x:v>600</x:v>
      </x:c>
      <x:c r="X555" s="12" t="n">
        <x:f>SUMIFS('PO detail'!$T$1363:$T$1364,'PO detail'!$Q$1363:$Q$1364,"Higher PO cost")</x:f>
        <x:v>0</x:v>
      </x:c>
      <x:c r="Y555" s="12" t="n">
        <x:f>E555-W555-X555</x:f>
        <x:v>0</x:v>
      </x:c>
      <x:c r="Z555" s="16" t="n">
        <x:f>E555*T555</x:f>
        <x:v>75.96</x:v>
      </x:c>
      <x:c r="AA555" s="16" t="n">
        <x:f>W555*T555</x:f>
        <x:v>75.96</x:v>
      </x:c>
      <x:c r="AB555" s="16" t="n">
        <x:f>X555*T555</x:f>
        <x:v>0</x:v>
      </x:c>
      <x:c r="AC555" s="16" t="n">
        <x:f>Y555*T555</x:f>
        <x:v>0</x:v>
      </x:c>
      <x:c r="AD555" s="16" t="n">
        <x:f>K555-Z555</x:f>
        <x:v>1.4210854715202004e-14</x:v>
      </x:c>
      <x:c r="AE555" s="16" t="n">
        <x:f>IF(ISNUMBER(U555),E555*(U555-T555),"n.a.")</x:f>
        <x:v>-1.5713999999999895</x:v>
      </x:c>
      <x:c r="AF555" s="12" t="n">
        <x:f>G555-SUM('PO detail'!$U$1363:$U$1364)</x:f>
        <x:v>0</x:v>
      </x:c>
      <x:c r="AG555" s="16" t="n">
        <x:f>IF(ISNUMBER(U555),0,Z555)</x:f>
        <x:v>0</x:v>
      </x:c>
      <x:c r="AH555" s="17" t="str">
        <x:f>IF(AND(A555="WIRE",ISNUMBER(N555)),H555-N555,"n.a.")</x:f>
        <x:v>n.a.</x:v>
      </x:c>
    </x:row>
    <x:row r="556" ht="22" customHeight="1">
      <x:c r="A556" s="2" t="str">
        <x:v>POUC</x:v>
      </x:c>
      <x:c r="B556" s="2" t="str">
        <x:v>10</x:v>
      </x:c>
      <x:c r="C556" s="2" t="str">
        <x:v>IBM5</x:v>
      </x:c>
      <x:c r="D556" s="2" t="str">
        <x:v>LAMITEK USA, INC.</x:v>
      </x:c>
      <x:c r="E556" s="7" t="n">
        <x:v>16600</x:v>
      </x:c>
      <x:c r="F556" s="7" t="n">
        <x:v>91.67</x:v>
      </x:c>
      <x:c r="G556" s="7" t="n">
        <x:v>0</x:v>
      </x:c>
      <x:c r="H556" s="8" t="n">
        <x:v>0.64</x:v>
      </x:c>
      <x:c r="I556" s="8" t="n">
        <x:v>0.43</x:v>
      </x:c>
      <x:c r="J556" s="2" t="n">
        <x:v>100</x:v>
      </x:c>
      <x:c r="K556" s="9" t="n">
        <x:v>106.24000000000001</x:v>
      </x:c>
      <x:c r="L556" s="8" t="n">
        <x:v>0.38</x:v>
      </x:c>
      <x:c r="M556" s="8" t="n">
        <x:v>0.42560000000000003</x:v>
      </x:c>
      <x:c r="N556" s="8"/>
      <x:c r="O556" s="2" t="n">
        <x:v>1</x:v>
      </x:c>
      <x:c r="P556" s="10" t="n">
        <x:v>45902</x:v>
      </x:c>
      <x:c r="Q556" s="10" t="n">
        <x:v>46148</x:v>
      </x:c>
      <x:c r="R556" s="2" t="str">
        <x:v>Same-product valuation: per 100</x:v>
      </x:c>
      <x:c r="S556" s="2" t="str">
        <x:v>Chris Lamitek Pouches priced product</x:v>
      </x:c>
      <x:c r="T556" s="15" t="n">
        <x:f>H556/J556</x:f>
        <x:v>0.0064</x:v>
      </x:c>
      <x:c r="U556" s="15" t="n">
        <x:f>IF(A556="WIRE",T556,IF(O556=1,I556*(1+IF(A556="POUC",Summary!$E$7,Summary!$K$7))/J556,"n.a."))</x:f>
        <x:v>0.007094999999999999</x:v>
      </x:c>
      <x:c r="V556" s="12" t="n">
        <x:f>0</x:f>
        <x:v>0</x:v>
      </x:c>
      <x:c r="W556" s="12" t="n">
        <x:f>0</x:f>
        <x:v>0</x:v>
      </x:c>
      <x:c r="X556" s="12" t="n">
        <x:f>0</x:f>
        <x:v>0</x:v>
      </x:c>
      <x:c r="Y556" s="12" t="n">
        <x:f>E556-W556-X556</x:f>
        <x:v>16600</x:v>
      </x:c>
      <x:c r="Z556" s="16" t="n">
        <x:f>E556*T556</x:f>
        <x:v>106.24000000000001</x:v>
      </x:c>
      <x:c r="AA556" s="16" t="n">
        <x:f>W556*T556</x:f>
        <x:v>0</x:v>
      </x:c>
      <x:c r="AB556" s="16" t="n">
        <x:f>X556*T556</x:f>
        <x:v>0</x:v>
      </x:c>
      <x:c r="AC556" s="16" t="n">
        <x:f>Y556*T556</x:f>
        <x:v>106.24000000000001</x:v>
      </x:c>
      <x:c r="AD556" s="16" t="n">
        <x:f>K556-Z556</x:f>
        <x:v>0</x:v>
      </x:c>
      <x:c r="AE556" s="16" t="n">
        <x:f>IF(ISNUMBER(U556),E556*(U556-T556),"n.a.")</x:f>
        <x:v>11.536999999999976</x:v>
      </x:c>
      <x:c r="AF556" s="12" t="n">
        <x:f>G556-0</x:f>
        <x:v>0</x:v>
      </x:c>
      <x:c r="AG556" s="16" t="n">
        <x:f>IF(ISNUMBER(U556),0,Z556)</x:f>
        <x:v>0</x:v>
      </x:c>
      <x:c r="AH556" s="17" t="str">
        <x:f>IF(AND(A556="WIRE",ISNUMBER(N556)),H556-N556,"n.a.")</x:f>
        <x:v>n.a.</x:v>
      </x:c>
    </x:row>
    <x:row r="557" ht="22" customHeight="1">
      <x:c r="A557" s="2" t="str">
        <x:v>POUC</x:v>
      </x:c>
      <x:c r="B557" s="2" t="str">
        <x:v>60</x:v>
      </x:c>
      <x:c r="C557" s="2" t="str">
        <x:v>JUM7</x:v>
      </x:c>
      <x:c r="D557" s="2" t="str">
        <x:v>LAMITEK USA, INC.</x:v>
      </x:c>
      <x:c r="E557" s="7" t="n">
        <x:v>8800</x:v>
      </x:c>
      <x:c r="F557" s="7" t="n">
        <x:v>91.67</x:v>
      </x:c>
      <x:c r="G557" s="7" t="n">
        <x:v>0</x:v>
      </x:c>
      <x:c r="H557" s="8" t="n">
        <x:v>1.5</x:v>
      </x:c>
      <x:c r="I557" s="8" t="n">
        <x:v>0.99</x:v>
      </x:c>
      <x:c r="J557" s="2" t="n">
        <x:v>100</x:v>
      </x:c>
      <x:c r="K557" s="9" t="n">
        <x:v>132</x:v>
      </x:c>
      <x:c r="L557" s="8" t="n">
        <x:v>0.88</x:v>
      </x:c>
      <x:c r="M557" s="8" t="n">
        <x:v>0.9856000000000001</x:v>
      </x:c>
      <x:c r="N557" s="8"/>
      <x:c r="O557" s="2" t="n">
        <x:v>1</x:v>
      </x:c>
      <x:c r="P557" s="10" t="n">
        <x:v>45902</x:v>
      </x:c>
      <x:c r="Q557" s="10" t="n">
        <x:v>46148</x:v>
      </x:c>
      <x:c r="R557" s="2" t="str">
        <x:v>Same-product valuation: per 100</x:v>
      </x:c>
      <x:c r="S557" s="2" t="str">
        <x:v>Chris Lamitek Pouches priced product</x:v>
      </x:c>
      <x:c r="T557" s="15" t="n">
        <x:f>H557/J557</x:f>
        <x:v>0.015</x:v>
      </x:c>
      <x:c r="U557" s="15" t="n">
        <x:f>IF(A557="WIRE",T557,IF(O557=1,I557*(1+IF(A557="POUC",Summary!$E$7,Summary!$K$7))/J557,"n.a."))</x:f>
        <x:v>0.016335</x:v>
      </x:c>
      <x:c r="V557" s="12" t="n">
        <x:f>0</x:f>
        <x:v>0</x:v>
      </x:c>
      <x:c r="W557" s="12" t="n">
        <x:f>0</x:f>
        <x:v>0</x:v>
      </x:c>
      <x:c r="X557" s="12" t="n">
        <x:f>0</x:f>
        <x:v>0</x:v>
      </x:c>
      <x:c r="Y557" s="12" t="n">
        <x:f>E557-W557-X557</x:f>
        <x:v>8800</x:v>
      </x:c>
      <x:c r="Z557" s="16" t="n">
        <x:f>E557*T557</x:f>
        <x:v>132</x:v>
      </x:c>
      <x:c r="AA557" s="16" t="n">
        <x:f>W557*T557</x:f>
        <x:v>0</x:v>
      </x:c>
      <x:c r="AB557" s="16" t="n">
        <x:f>X557*T557</x:f>
        <x:v>0</x:v>
      </x:c>
      <x:c r="AC557" s="16" t="n">
        <x:f>Y557*T557</x:f>
        <x:v>132</x:v>
      </x:c>
      <x:c r="AD557" s="16" t="n">
        <x:f>K557-Z557</x:f>
        <x:v>0</x:v>
      </x:c>
      <x:c r="AE557" s="16" t="n">
        <x:f>IF(ISNUMBER(U557),E557*(U557-T557),"n.a.")</x:f>
        <x:v>11.747999999999994</x:v>
      </x:c>
      <x:c r="AF557" s="12" t="n">
        <x:f>G557-0</x:f>
        <x:v>0</x:v>
      </x:c>
      <x:c r="AG557" s="16" t="n">
        <x:f>IF(ISNUMBER(U557),0,Z557)</x:f>
        <x:v>0</x:v>
      </x:c>
      <x:c r="AH557" s="17" t="str">
        <x:f>IF(AND(A557="WIRE",ISNUMBER(N557)),H557-N557,"n.a.")</x:f>
        <x:v>n.a.</x:v>
      </x:c>
    </x:row>
    <x:row r="558" ht="22" customHeight="1">
      <x:c r="A558" s="2" t="str">
        <x:v>COIL</x:v>
      </x:c>
      <x:c r="B558" s="2" t="str">
        <x:v>10</x:v>
      </x:c>
      <x:c r="C558" s="2" t="str">
        <x:v>11RED12-4</x:v>
      </x:c>
      <x:c r="D558" s="2" t="str">
        <x:v>**PAY ACH** PVC SPIRAL SUPPLY</x:v>
      </x:c>
      <x:c r="E558" s="7" t="n">
        <x:v>1100</x:v>
      </x:c>
      <x:c r="F558" s="7" t="n">
        <x:v>83.33</x:v>
      </x:c>
      <x:c r="G558" s="7" t="n">
        <x:v>0</x:v>
      </x:c>
      <x:c r="H558" s="8" t="n">
        <x:v>6.82</x:v>
      </x:c>
      <x:c r="I558" s="8" t="n">
        <x:v>6.05</x:v>
      </x:c>
      <x:c r="J558" s="2" t="n">
        <x:v>100</x:v>
      </x:c>
      <x:c r="K558" s="9" t="n">
        <x:v>75.02</x:v>
      </x:c>
      <x:c r="L558" s="8" t="n">
        <x:v>6.05</x:v>
      </x:c>
      <x:c r="M558" s="8"/>
      <x:c r="N558" s="8"/>
      <x:c r="O558" s="2" t="n">
        <x:v>1</x:v>
      </x:c>
      <x:c r="P558" s="10" t="n">
        <x:v>46143</x:v>
      </x:c>
      <x:c r="Q558" s="10" t="n">
        <x:v>45968</x:v>
      </x:c>
      <x:c r="R558" s="2" t="str">
        <x:v>Same-product valuation: per 100</x:v>
      </x:c>
      <x:c r="S558" s="2" t="str">
        <x:v>Chris PVC Coil priced product</x:v>
      </x:c>
      <x:c r="T558" s="15" t="n">
        <x:f>H558/J558</x:f>
        <x:v>0.0682</x:v>
      </x:c>
      <x:c r="U558" s="15" t="n">
        <x:f>IF(A558="WIRE",T558,IF(O558=1,I558*(1+IF(A558="POUC",Summary!$E$7,Summary!$K$7))/J558,"n.a."))</x:f>
        <x:v>0.0668525</x:v>
      </x:c>
      <x:c r="V558" s="12" t="n">
        <x:f>0</x:f>
        <x:v>0</x:v>
      </x:c>
      <x:c r="W558" s="12" t="n">
        <x:f>0</x:f>
        <x:v>0</x:v>
      </x:c>
      <x:c r="X558" s="12" t="n">
        <x:f>0</x:f>
        <x:v>0</x:v>
      </x:c>
      <x:c r="Y558" s="12" t="n">
        <x:f>E558-W558-X558</x:f>
        <x:v>1100</x:v>
      </x:c>
      <x:c r="Z558" s="16" t="n">
        <x:f>E558*T558</x:f>
        <x:v>75.02</x:v>
      </x:c>
      <x:c r="AA558" s="16" t="n">
        <x:f>W558*T558</x:f>
        <x:v>0</x:v>
      </x:c>
      <x:c r="AB558" s="16" t="n">
        <x:f>X558*T558</x:f>
        <x:v>0</x:v>
      </x:c>
      <x:c r="AC558" s="16" t="n">
        <x:f>Y558*T558</x:f>
        <x:v>75.02</x:v>
      </x:c>
      <x:c r="AD558" s="16" t="n">
        <x:f>K558-Z558</x:f>
        <x:v>0</x:v>
      </x:c>
      <x:c r="AE558" s="16" t="n">
        <x:f>IF(ISNUMBER(U558),E558*(U558-T558),"n.a.")</x:f>
        <x:v>-1.4822500000000016</x:v>
      </x:c>
      <x:c r="AF558" s="12" t="n">
        <x:f>G558-0</x:f>
        <x:v>0</x:v>
      </x:c>
      <x:c r="AG558" s="16" t="n">
        <x:f>IF(ISNUMBER(U558),0,Z558)</x:f>
        <x:v>0</x:v>
      </x:c>
      <x:c r="AH558" s="17" t="str">
        <x:f>IF(AND(A558="WIRE",ISNUMBER(N558)),H558-N558,"n.a.")</x:f>
        <x:v>n.a.</x:v>
      </x:c>
    </x:row>
    <x:row r="559" ht="22" customHeight="1">
      <x:c r="A559" s="2" t="str">
        <x:v>COIL</x:v>
      </x:c>
      <x:c r="B559" s="2" t="str">
        <x:v>10</x:v>
      </x:c>
      <x:c r="C559" s="2" t="str">
        <x:v>25CLR12-4</x:v>
      </x:c>
      <x:c r="D559" s="2" t="str">
        <x:v>**PAY ACH** PVC SPIRAL SUPPLY</x:v>
      </x:c>
      <x:c r="E559" s="7" t="n">
        <x:v>1700</x:v>
      </x:c>
      <x:c r="F559" s="7" t="n">
        <x:v>83.33</x:v>
      </x:c>
      <x:c r="G559" s="7" t="n">
        <x:v>0</x:v>
      </x:c>
      <x:c r="H559" s="8" t="n">
        <x:v>21.44</x:v>
      </x:c>
      <x:c r="I559" s="8" t="n">
        <x:v>19.01</x:v>
      </x:c>
      <x:c r="J559" s="2" t="n">
        <x:v>100</x:v>
      </x:c>
      <x:c r="K559" s="9" t="n">
        <x:v>364.48</x:v>
      </x:c>
      <x:c r="L559" s="8" t="n">
        <x:v>19.01</x:v>
      </x:c>
      <x:c r="M559" s="8"/>
      <x:c r="N559" s="8"/>
      <x:c r="O559" s="2" t="n">
        <x:v>1</x:v>
      </x:c>
      <x:c r="P559" s="10" t="n">
        <x:v>46143</x:v>
      </x:c>
      <x:c r="Q559" s="10" t="n">
        <x:v>45810</x:v>
      </x:c>
      <x:c r="R559" s="2" t="str">
        <x:v>Same-product valuation: per 100</x:v>
      </x:c>
      <x:c r="S559" s="2" t="str">
        <x:v>Chris PVC Coil priced product</x:v>
      </x:c>
      <x:c r="T559" s="15" t="n">
        <x:f>H559/J559</x:f>
        <x:v>0.2144</x:v>
      </x:c>
      <x:c r="U559" s="15" t="n">
        <x:f>IF(A559="WIRE",T559,IF(O559=1,I559*(1+IF(A559="POUC",Summary!$E$7,Summary!$K$7))/J559,"n.a."))</x:f>
        <x:v>0.2100605</x:v>
      </x:c>
      <x:c r="V559" s="12" t="n">
        <x:f>0</x:f>
        <x:v>0</x:v>
      </x:c>
      <x:c r="W559" s="12" t="n">
        <x:f>0</x:f>
        <x:v>0</x:v>
      </x:c>
      <x:c r="X559" s="12" t="n">
        <x:f>0</x:f>
        <x:v>0</x:v>
      </x:c>
      <x:c r="Y559" s="12" t="n">
        <x:f>E559-W559-X559</x:f>
        <x:v>1700</x:v>
      </x:c>
      <x:c r="Z559" s="16" t="n">
        <x:f>E559*T559</x:f>
        <x:v>364.48</x:v>
      </x:c>
      <x:c r="AA559" s="16" t="n">
        <x:f>W559*T559</x:f>
        <x:v>0</x:v>
      </x:c>
      <x:c r="AB559" s="16" t="n">
        <x:f>X559*T559</x:f>
        <x:v>0</x:v>
      </x:c>
      <x:c r="AC559" s="16" t="n">
        <x:f>Y559*T559</x:f>
        <x:v>364.48</x:v>
      </x:c>
      <x:c r="AD559" s="16" t="n">
        <x:f>K559-Z559</x:f>
        <x:v>0</x:v>
      </x:c>
      <x:c r="AE559" s="16" t="n">
        <x:f>IF(ISNUMBER(U559),E559*(U559-T559),"n.a.")</x:f>
        <x:v>-7.377149999999993</x:v>
      </x:c>
      <x:c r="AF559" s="12" t="n">
        <x:f>G559-0</x:f>
        <x:v>0</x:v>
      </x:c>
      <x:c r="AG559" s="16" t="n">
        <x:f>IF(ISNUMBER(U559),0,Z559)</x:f>
        <x:v>0</x:v>
      </x:c>
      <x:c r="AH559" s="17" t="str">
        <x:f>IF(AND(A559="WIRE",ISNUMBER(N559)),H559-N559,"n.a.")</x:f>
        <x:v>n.a.</x:v>
      </x:c>
    </x:row>
    <x:row r="560" ht="22" customHeight="1">
      <x:c r="A560" s="2" t="str">
        <x:v>COIL</x:v>
      </x:c>
      <x:c r="B560" s="2" t="str">
        <x:v>30</x:v>
      </x:c>
      <x:c r="C560" s="2" t="str">
        <x:v>11BLK36-4</x:v>
      </x:c>
      <x:c r="D560" s="2" t="str">
        <x:v>**PAY ACH** PVC SPIRAL SUPPLY</x:v>
      </x:c>
      <x:c r="E560" s="7" t="n">
        <x:v>1300</x:v>
      </x:c>
      <x:c r="F560" s="7" t="n">
        <x:v>83.33</x:v>
      </x:c>
      <x:c r="G560" s="7" t="n">
        <x:v>0</x:v>
      </x:c>
      <x:c r="H560" s="8" t="n">
        <x:v>17.7</x:v>
      </x:c>
      <x:c r="I560" s="8" t="n">
        <x:v>15.69</x:v>
      </x:c>
      <x:c r="J560" s="2" t="n">
        <x:v>100</x:v>
      </x:c>
      <x:c r="K560" s="9" t="n">
        <x:v>230.1</x:v>
      </x:c>
      <x:c r="L560" s="8" t="n">
        <x:v>15.69</x:v>
      </x:c>
      <x:c r="M560" s="8"/>
      <x:c r="N560" s="8"/>
      <x:c r="O560" s="2" t="n">
        <x:v>1</x:v>
      </x:c>
      <x:c r="P560" s="10" t="n">
        <x:v>46143</x:v>
      </x:c>
      <x:c r="Q560" s="10" t="n">
        <x:v>45810</x:v>
      </x:c>
      <x:c r="R560" s="2" t="str">
        <x:v>Same-product valuation: per 100</x:v>
      </x:c>
      <x:c r="S560" s="2" t="str">
        <x:v>Chris PVC Coil priced product</x:v>
      </x:c>
      <x:c r="T560" s="15" t="n">
        <x:f>H560/J560</x:f>
        <x:v>0.177</x:v>
      </x:c>
      <x:c r="U560" s="15" t="n">
        <x:f>IF(A560="WIRE",T560,IF(O560=1,I560*(1+IF(A560="POUC",Summary!$E$7,Summary!$K$7))/J560,"n.a."))</x:f>
        <x:v>0.17337450000000001</x:v>
      </x:c>
      <x:c r="V560" s="12" t="n">
        <x:f>SUM('PO detail'!$T$723:$T$723)</x:f>
        <x:v>1000</x:v>
      </x:c>
      <x:c r="W560" s="12" t="n">
        <x:f>SUMIFS('PO detail'!$T$723:$T$723,'PO detail'!$Q$723:$Q$723,"Baseline PO cost")</x:f>
        <x:v>1000</x:v>
      </x:c>
      <x:c r="X560" s="12" t="n">
        <x:f>SUMIFS('PO detail'!$T$723:$T$723,'PO detail'!$Q$723:$Q$723,"Higher PO cost")</x:f>
        <x:v>0</x:v>
      </x:c>
      <x:c r="Y560" s="12" t="n">
        <x:f>E560-W560-X560</x:f>
        <x:v>300</x:v>
      </x:c>
      <x:c r="Z560" s="16" t="n">
        <x:f>E560*T560</x:f>
        <x:v>230.1</x:v>
      </x:c>
      <x:c r="AA560" s="16" t="n">
        <x:f>W560*T560</x:f>
        <x:v>177</x:v>
      </x:c>
      <x:c r="AB560" s="16" t="n">
        <x:f>X560*T560</x:f>
        <x:v>0</x:v>
      </x:c>
      <x:c r="AC560" s="16" t="n">
        <x:f>Y560*T560</x:f>
        <x:v>53.099999999999994</x:v>
      </x:c>
      <x:c r="AD560" s="16" t="n">
        <x:f>K560-Z560</x:f>
        <x:v>0</x:v>
      </x:c>
      <x:c r="AE560" s="16" t="n">
        <x:f>IF(ISNUMBER(U560),E560*(U560-T560),"n.a.")</x:f>
        <x:v>-4.713149999999969</x:v>
      </x:c>
      <x:c r="AF560" s="12" t="n">
        <x:f>G560-SUM('PO detail'!$U$723:$U$723)</x:f>
        <x:v>0</x:v>
      </x:c>
      <x:c r="AG560" s="16" t="n">
        <x:f>IF(ISNUMBER(U560),0,Z560)</x:f>
        <x:v>0</x:v>
      </x:c>
      <x:c r="AH560" s="17" t="str">
        <x:f>IF(AND(A560="WIRE",ISNUMBER(N560)),H560-N560,"n.a.")</x:f>
        <x:v>n.a.</x:v>
      </x:c>
    </x:row>
    <x:row r="561" ht="22" customHeight="1">
      <x:c r="A561" s="2" t="str">
        <x:v>COIL</x:v>
      </x:c>
      <x:c r="B561" s="2" t="str">
        <x:v>30</x:v>
      </x:c>
      <x:c r="C561" s="2" t="str">
        <x:v>20NAV12-4</x:v>
      </x:c>
      <x:c r="D561" s="2" t="str">
        <x:v>**PAY ACH** PVC SPIRAL SUPPLY</x:v>
      </x:c>
      <x:c r="E561" s="7" t="n">
        <x:v>1800</x:v>
      </x:c>
      <x:c r="F561" s="7" t="n">
        <x:v>83.33</x:v>
      </x:c>
      <x:c r="G561" s="7" t="n">
        <x:v>0</x:v>
      </x:c>
      <x:c r="H561" s="8" t="n">
        <x:v>15.67</x:v>
      </x:c>
      <x:c r="I561" s="8" t="n">
        <x:v>13.89</x:v>
      </x:c>
      <x:c r="J561" s="2" t="n">
        <x:v>100</x:v>
      </x:c>
      <x:c r="K561" s="9" t="n">
        <x:v>282.06</x:v>
      </x:c>
      <x:c r="L561" s="8" t="n">
        <x:v>13.89</x:v>
      </x:c>
      <x:c r="M561" s="8"/>
      <x:c r="N561" s="8"/>
      <x:c r="O561" s="2" t="n">
        <x:v>1</x:v>
      </x:c>
      <x:c r="P561" s="10" t="n">
        <x:v>46143</x:v>
      </x:c>
      <x:c r="Q561" s="10" t="n">
        <x:v>45810</x:v>
      </x:c>
      <x:c r="R561" s="2" t="str">
        <x:v>Same-product valuation: per 100</x:v>
      </x:c>
      <x:c r="S561" s="2" t="str">
        <x:v>Chris PVC Coil priced product</x:v>
      </x:c>
      <x:c r="T561" s="15" t="n">
        <x:f>H561/J561</x:f>
        <x:v>0.1567</x:v>
      </x:c>
      <x:c r="U561" s="15" t="n">
        <x:f>IF(A561="WIRE",T561,IF(O561=1,I561*(1+IF(A561="POUC",Summary!$E$7,Summary!$K$7))/J561,"n.a."))</x:f>
        <x:v>0.1534845</x:v>
      </x:c>
      <x:c r="V561" s="12" t="n">
        <x:f>SUM('PO detail'!$T$843:$T$843)</x:f>
        <x:v>1400</x:v>
      </x:c>
      <x:c r="W561" s="12" t="n">
        <x:f>SUMIFS('PO detail'!$T$843:$T$843,'PO detail'!$Q$843:$Q$843,"Baseline PO cost")</x:f>
        <x:v>1400</x:v>
      </x:c>
      <x:c r="X561" s="12" t="n">
        <x:f>SUMIFS('PO detail'!$T$843:$T$843,'PO detail'!$Q$843:$Q$843,"Higher PO cost")</x:f>
        <x:v>0</x:v>
      </x:c>
      <x:c r="Y561" s="12" t="n">
        <x:f>E561-W561-X561</x:f>
        <x:v>400</x:v>
      </x:c>
      <x:c r="Z561" s="16" t="n">
        <x:f>E561*T561</x:f>
        <x:v>282.06</x:v>
      </x:c>
      <x:c r="AA561" s="16" t="n">
        <x:f>W561*T561</x:f>
        <x:v>219.38</x:v>
      </x:c>
      <x:c r="AB561" s="16" t="n">
        <x:f>X561*T561</x:f>
        <x:v>0</x:v>
      </x:c>
      <x:c r="AC561" s="16" t="n">
        <x:f>Y561*T561</x:f>
        <x:v>62.68</x:v>
      </x:c>
      <x:c r="AD561" s="16" t="n">
        <x:f>K561-Z561</x:f>
        <x:v>0</x:v>
      </x:c>
      <x:c r="AE561" s="16" t="n">
        <x:f>IF(ISNUMBER(U561),E561*(U561-T561),"n.a.")</x:f>
        <x:v>-5.787900000000018</x:v>
      </x:c>
      <x:c r="AF561" s="12" t="n">
        <x:f>G561-SUM('PO detail'!$U$843:$U$843)</x:f>
        <x:v>0</x:v>
      </x:c>
      <x:c r="AG561" s="16" t="n">
        <x:f>IF(ISNUMBER(U561),0,Z561)</x:f>
        <x:v>0</x:v>
      </x:c>
      <x:c r="AH561" s="17" t="str">
        <x:f>IF(AND(A561="WIRE",ISNUMBER(N561)),H561-N561,"n.a.")</x:f>
        <x:v>n.a.</x:v>
      </x:c>
    </x:row>
    <x:row r="562" ht="22" customHeight="1">
      <x:c r="A562" s="2" t="str">
        <x:v>COIL</x:v>
      </x:c>
      <x:c r="B562" s="2" t="str">
        <x:v>60</x:v>
      </x:c>
      <x:c r="C562" s="2" t="str">
        <x:v>11BLK36-4</x:v>
      </x:c>
      <x:c r="D562" s="2" t="str">
        <x:v>**PAY ACH** PVC SPIRAL SUPPLY</x:v>
      </x:c>
      <x:c r="E562" s="7" t="n">
        <x:v>1000</x:v>
      </x:c>
      <x:c r="F562" s="7" t="n">
        <x:v>83.33</x:v>
      </x:c>
      <x:c r="G562" s="7" t="n">
        <x:v>0</x:v>
      </x:c>
      <x:c r="H562" s="8" t="n">
        <x:v>17.7</x:v>
      </x:c>
      <x:c r="I562" s="8" t="n">
        <x:v>15.69</x:v>
      </x:c>
      <x:c r="J562" s="2" t="n">
        <x:v>100</x:v>
      </x:c>
      <x:c r="K562" s="9" t="n">
        <x:v>177</x:v>
      </x:c>
      <x:c r="L562" s="8" t="n">
        <x:v>15.69</x:v>
      </x:c>
      <x:c r="M562" s="8"/>
      <x:c r="N562" s="8"/>
      <x:c r="O562" s="2" t="n">
        <x:v>1</x:v>
      </x:c>
      <x:c r="P562" s="10" t="n">
        <x:v>46143</x:v>
      </x:c>
      <x:c r="Q562" s="10" t="n">
        <x:v>45810</x:v>
      </x:c>
      <x:c r="R562" s="2" t="str">
        <x:v>Same-product valuation: per 100</x:v>
      </x:c>
      <x:c r="S562" s="2" t="str">
        <x:v>Chris PVC Coil priced product</x:v>
      </x:c>
      <x:c r="T562" s="15" t="n">
        <x:f>H562/J562</x:f>
        <x:v>0.177</x:v>
      </x:c>
      <x:c r="U562" s="15" t="n">
        <x:f>IF(A562="WIRE",T562,IF(O562=1,I562*(1+IF(A562="POUC",Summary!$E$7,Summary!$K$7))/J562,"n.a."))</x:f>
        <x:v>0.17337450000000001</x:v>
      </x:c>
      <x:c r="V562" s="12" t="n">
        <x:f>0</x:f>
        <x:v>0</x:v>
      </x:c>
      <x:c r="W562" s="12" t="n">
        <x:f>0</x:f>
        <x:v>0</x:v>
      </x:c>
      <x:c r="X562" s="12" t="n">
        <x:f>0</x:f>
        <x:v>0</x:v>
      </x:c>
      <x:c r="Y562" s="12" t="n">
        <x:f>E562-W562-X562</x:f>
        <x:v>1000</x:v>
      </x:c>
      <x:c r="Z562" s="16" t="n">
        <x:f>E562*T562</x:f>
        <x:v>177</x:v>
      </x:c>
      <x:c r="AA562" s="16" t="n">
        <x:f>W562*T562</x:f>
        <x:v>0</x:v>
      </x:c>
      <x:c r="AB562" s="16" t="n">
        <x:f>X562*T562</x:f>
        <x:v>0</x:v>
      </x:c>
      <x:c r="AC562" s="16" t="n">
        <x:f>Y562*T562</x:f>
        <x:v>177</x:v>
      </x:c>
      <x:c r="AD562" s="16" t="n">
        <x:f>K562-Z562</x:f>
        <x:v>0</x:v>
      </x:c>
      <x:c r="AE562" s="16" t="n">
        <x:f>IF(ISNUMBER(U562),E562*(U562-T562),"n.a.")</x:f>
        <x:v>-3.6254999999999757</x:v>
      </x:c>
      <x:c r="AF562" s="12" t="n">
        <x:f>G562-0</x:f>
        <x:v>0</x:v>
      </x:c>
      <x:c r="AG562" s="16" t="n">
        <x:f>IF(ISNUMBER(U562),0,Z562)</x:f>
        <x:v>0</x:v>
      </x:c>
      <x:c r="AH562" s="17" t="str">
        <x:f>IF(AND(A562="WIRE",ISNUMBER(N562)),H562-N562,"n.a.")</x:f>
        <x:v>n.a.</x:v>
      </x:c>
    </x:row>
    <x:row r="563" ht="22" customHeight="1">
      <x:c r="A563" s="2" t="str">
        <x:v>COIL</x:v>
      </x:c>
      <x:c r="B563" s="2" t="str">
        <x:v>60</x:v>
      </x:c>
      <x:c r="C563" s="2" t="str">
        <x:v>13NAV12-4</x:v>
      </x:c>
      <x:c r="D563" s="2" t="str">
        <x:v>**PAY ACH** PVC SPIRAL SUPPLY</x:v>
      </x:c>
      <x:c r="E563" s="7" t="n">
        <x:v>1600</x:v>
      </x:c>
      <x:c r="F563" s="7" t="n">
        <x:v>83.33</x:v>
      </x:c>
      <x:c r="G563" s="7" t="n">
        <x:v>0</x:v>
      </x:c>
      <x:c r="H563" s="8" t="n">
        <x:v>8.48</x:v>
      </x:c>
      <x:c r="I563" s="8" t="n">
        <x:v>7.52</x:v>
      </x:c>
      <x:c r="J563" s="2" t="n">
        <x:v>100</x:v>
      </x:c>
      <x:c r="K563" s="9" t="n">
        <x:v>135.68</x:v>
      </x:c>
      <x:c r="L563" s="8" t="n">
        <x:v>7.52</x:v>
      </x:c>
      <x:c r="M563" s="8"/>
      <x:c r="N563" s="8"/>
      <x:c r="O563" s="2" t="n">
        <x:v>1</x:v>
      </x:c>
      <x:c r="P563" s="10" t="n">
        <x:v>46143</x:v>
      </x:c>
      <x:c r="Q563" s="10" t="n">
        <x:v>45810</x:v>
      </x:c>
      <x:c r="R563" s="2" t="str">
        <x:v>Same-product valuation: per 100</x:v>
      </x:c>
      <x:c r="S563" s="2" t="str">
        <x:v>Chris PVC Coil priced product</x:v>
      </x:c>
      <x:c r="T563" s="15" t="n">
        <x:f>H563/J563</x:f>
        <x:v>0.0848</x:v>
      </x:c>
      <x:c r="U563" s="15" t="n">
        <x:f>IF(A563="WIRE",T563,IF(O563=1,I563*(1+IF(A563="POUC",Summary!$E$7,Summary!$K$7))/J563,"n.a."))</x:f>
        <x:v>0.083096</x:v>
      </x:c>
      <x:c r="V563" s="12" t="n">
        <x:f>0</x:f>
        <x:v>0</x:v>
      </x:c>
      <x:c r="W563" s="12" t="n">
        <x:f>0</x:f>
        <x:v>0</x:v>
      </x:c>
      <x:c r="X563" s="12" t="n">
        <x:f>0</x:f>
        <x:v>0</x:v>
      </x:c>
      <x:c r="Y563" s="12" t="n">
        <x:f>E563-W563-X563</x:f>
        <x:v>1600</x:v>
      </x:c>
      <x:c r="Z563" s="16" t="n">
        <x:f>E563*T563</x:f>
        <x:v>135.68</x:v>
      </x:c>
      <x:c r="AA563" s="16" t="n">
        <x:f>W563*T563</x:f>
        <x:v>0</x:v>
      </x:c>
      <x:c r="AB563" s="16" t="n">
        <x:f>X563*T563</x:f>
        <x:v>0</x:v>
      </x:c>
      <x:c r="AC563" s="16" t="n">
        <x:f>Y563*T563</x:f>
        <x:v>135.68</x:v>
      </x:c>
      <x:c r="AD563" s="16" t="n">
        <x:f>K563-Z563</x:f>
        <x:v>0</x:v>
      </x:c>
      <x:c r="AE563" s="16" t="n">
        <x:f>IF(ISNUMBER(U563),E563*(U563-T563),"n.a.")</x:f>
        <x:v>-2.7263999999999955</x:v>
      </x:c>
      <x:c r="AF563" s="12" t="n">
        <x:f>G563-0</x:f>
        <x:v>0</x:v>
      </x:c>
      <x:c r="AG563" s="16" t="n">
        <x:f>IF(ISNUMBER(U563),0,Z563)</x:f>
        <x:v>0</x:v>
      </x:c>
      <x:c r="AH563" s="17" t="str">
        <x:f>IF(AND(A563="WIRE",ISNUMBER(N563)),H563-N563,"n.a.")</x:f>
        <x:v>n.a.</x:v>
      </x:c>
    </x:row>
    <x:row r="564" ht="22" customHeight="1">
      <x:c r="A564" s="2" t="str">
        <x:v>POUC</x:v>
      </x:c>
      <x:c r="B564" s="2" t="str">
        <x:v>30</x:v>
      </x:c>
      <x:c r="C564" s="2" t="str">
        <x:v>KEY10</x:v>
      </x:c>
      <x:c r="D564" s="2" t="str">
        <x:v>LAMITEK USA, INC.</x:v>
      </x:c>
      <x:c r="E564" s="7" t="n">
        <x:v>17700</x:v>
      </x:c>
      <x:c r="F564" s="7" t="n">
        <x:v>83.33</x:v>
      </x:c>
      <x:c r="G564" s="7" t="n">
        <x:v>0</x:v>
      </x:c>
      <x:c r="H564" s="8" t="n">
        <x:v>1.51</x:v>
      </x:c>
      <x:c r="I564" s="8" t="n">
        <x:v>1</x:v>
      </x:c>
      <x:c r="J564" s="2" t="n">
        <x:v>100</x:v>
      </x:c>
      <x:c r="K564" s="9" t="n">
        <x:v>267.27</x:v>
      </x:c>
      <x:c r="L564" s="8" t="n">
        <x:v>0.89</x:v>
      </x:c>
      <x:c r="M564" s="8" t="n">
        <x:v>0.9968000000000001</x:v>
      </x:c>
      <x:c r="N564" s="8"/>
      <x:c r="O564" s="2" t="n">
        <x:v>1</x:v>
      </x:c>
      <x:c r="P564" s="10" t="n">
        <x:v>45902</x:v>
      </x:c>
      <x:c r="Q564" s="10" t="n">
        <x:v>46148</x:v>
      </x:c>
      <x:c r="R564" s="2" t="str">
        <x:v>Same-product valuation: per 100</x:v>
      </x:c>
      <x:c r="S564" s="2" t="str">
        <x:v>Chris Lamitek Pouches priced product</x:v>
      </x:c>
      <x:c r="T564" s="15" t="n">
        <x:f>H564/J564</x:f>
        <x:v>0.0151</x:v>
      </x:c>
      <x:c r="U564" s="15" t="n">
        <x:f>IF(A564="WIRE",T564,IF(O564=1,I564*(1+IF(A564="POUC",Summary!$E$7,Summary!$K$7))/J564,"n.a."))</x:f>
        <x:v>0.0165</x:v>
      </x:c>
      <x:c r="V564" s="12" t="n">
        <x:f>0</x:f>
        <x:v>0</x:v>
      </x:c>
      <x:c r="W564" s="12" t="n">
        <x:f>0</x:f>
        <x:v>0</x:v>
      </x:c>
      <x:c r="X564" s="12" t="n">
        <x:f>0</x:f>
        <x:v>0</x:v>
      </x:c>
      <x:c r="Y564" s="12" t="n">
        <x:f>E564-W564-X564</x:f>
        <x:v>17700</x:v>
      </x:c>
      <x:c r="Z564" s="16" t="n">
        <x:f>E564*T564</x:f>
        <x:v>267.27</x:v>
      </x:c>
      <x:c r="AA564" s="16" t="n">
        <x:f>W564*T564</x:f>
        <x:v>0</x:v>
      </x:c>
      <x:c r="AB564" s="16" t="n">
        <x:f>X564*T564</x:f>
        <x:v>0</x:v>
      </x:c>
      <x:c r="AC564" s="16" t="n">
        <x:f>Y564*T564</x:f>
        <x:v>267.27</x:v>
      </x:c>
      <x:c r="AD564" s="16" t="n">
        <x:f>K564-Z564</x:f>
        <x:v>0</x:v>
      </x:c>
      <x:c r="AE564" s="16" t="n">
        <x:f>IF(ISNUMBER(U564),E564*(U564-T564),"n.a.")</x:f>
        <x:v>24.780000000000005</x:v>
      </x:c>
      <x:c r="AF564" s="12" t="n">
        <x:f>G564-0</x:f>
        <x:v>0</x:v>
      </x:c>
      <x:c r="AG564" s="16" t="n">
        <x:f>IF(ISNUMBER(U564),0,Z564)</x:f>
        <x:v>0</x:v>
      </x:c>
      <x:c r="AH564" s="17" t="str">
        <x:f>IF(AND(A564="WIRE",ISNUMBER(N564)),H564-N564,"n.a.")</x:f>
        <x:v>n.a.</x:v>
      </x:c>
    </x:row>
    <x:row r="565" ht="22" customHeight="1">
      <x:c r="A565" s="2" t="str">
        <x:v>WIRE</x:v>
      </x:c>
      <x:c r="B565" s="2" t="str">
        <x:v>10</x:v>
      </x:c>
      <x:c r="C565" s="2" t="str">
        <x:v>DL014GRAY</x:v>
      </x:c>
      <x:c r="D565" s="2" t="str">
        <x:v>Botac Industrial Limited</x:v>
      </x:c>
      <x:c r="E565" s="7" t="n">
        <x:v>10700</x:v>
      </x:c>
      <x:c r="F565" s="7" t="n">
        <x:v>83.33</x:v>
      </x:c>
      <x:c r="G565" s="7" t="n">
        <x:v>5000</x:v>
      </x:c>
      <x:c r="H565" s="8" t="n">
        <x:v>3.63</x:v>
      </x:c>
      <x:c r="I565" s="8" t="n">
        <x:v>2.1</x:v>
      </x:c>
      <x:c r="J565" s="2" t="n">
        <x:v>100</x:v>
      </x:c>
      <x:c r="K565" s="9" t="n">
        <x:v>388.41</x:v>
      </x:c>
      <x:c r="L565" s="8" t="n">
        <x:v>2.1</x:v>
      </x:c>
      <x:c r="M565" s="8"/>
      <x:c r="N565" s="8" t="n">
        <x:v>3.63</x:v>
      </x:c>
      <x:c r="O565" s="2" t="n">
        <x:v>1</x:v>
      </x:c>
      <x:c r="P565" s="10" t="n">
        <x:v>46237</x:v>
      </x:c>
      <x:c r="Q565" s="10" t="n">
        <x:v>45881</x:v>
      </x:c>
      <x:c r="R565" s="2" t="str">
        <x:v>Same-product valuation: per 100</x:v>
      </x:c>
      <x:c r="S565" s="2" t="str">
        <x:v>Hold current standard; Chris blended standards already applied</x:v>
      </x:c>
      <x:c r="T565" s="15" t="n">
        <x:f>H565/J565</x:f>
        <x:v>0.0363</x:v>
      </x:c>
      <x:c r="U565" s="15" t="n">
        <x:f>IF(A565="WIRE",T565,IF(O565=1,I565*(1+IF(A565="POUC",Summary!$E$7,Summary!$K$7))/J565,"n.a."))</x:f>
        <x:v>0.0363</x:v>
      </x:c>
      <x:c r="V565" s="12" t="n">
        <x:f>SUM('PO detail'!$T$1902:$T$1904)</x:f>
        <x:v>10700</x:v>
      </x:c>
      <x:c r="W565" s="12" t="n">
        <x:f>SUMIFS('PO detail'!$T$1902:$T$1904,'PO detail'!$Q$1902:$Q$1904,"Baseline PO cost")</x:f>
        <x:v>10700</x:v>
      </x:c>
      <x:c r="X565" s="12" t="n">
        <x:f>SUMIFS('PO detail'!$T$1902:$T$1904,'PO detail'!$Q$1902:$Q$1904,"Higher PO cost")</x:f>
        <x:v>0</x:v>
      </x:c>
      <x:c r="Y565" s="12" t="n">
        <x:f>E565-W565-X565</x:f>
        <x:v>0</x:v>
      </x:c>
      <x:c r="Z565" s="16" t="n">
        <x:f>E565*T565</x:f>
        <x:v>388.40999999999997</x:v>
      </x:c>
      <x:c r="AA565" s="16" t="n">
        <x:f>W565*T565</x:f>
        <x:v>388.40999999999997</x:v>
      </x:c>
      <x:c r="AB565" s="16" t="n">
        <x:f>X565*T565</x:f>
        <x:v>0</x:v>
      </x:c>
      <x:c r="AC565" s="16" t="n">
        <x:f>Y565*T565</x:f>
        <x:v>0</x:v>
      </x:c>
      <x:c r="AD565" s="16" t="n">
        <x:f>K565-Z565</x:f>
        <x:v>5.684341886080802e-14</x:v>
      </x:c>
      <x:c r="AE565" s="16" t="n">
        <x:f>IF(ISNUMBER(U565),E565*(U565-T565),"n.a.")</x:f>
        <x:v>0</x:v>
      </x:c>
      <x:c r="AF565" s="12" t="n">
        <x:f>G565-SUM('PO detail'!$U$1902:$U$1904)</x:f>
        <x:v>0</x:v>
      </x:c>
      <x:c r="AG565" s="16" t="n">
        <x:f>IF(ISNUMBER(U565),0,Z565)</x:f>
        <x:v>0</x:v>
      </x:c>
      <x:c r="AH565" s="17" t="n">
        <x:f>IF(AND(A565="WIRE",ISNUMBER(N565)),H565-N565,"n.a.")</x:f>
        <x:v>0</x:v>
      </x:c>
    </x:row>
    <x:row r="566" ht="22" customHeight="1">
      <x:c r="A566" s="2" t="str">
        <x:v>WIRE</x:v>
      </x:c>
      <x:c r="B566" s="2" t="str">
        <x:v>30</x:v>
      </x:c>
      <x:c r="C566" s="2" t="str">
        <x:v>DL114BLK</x:v>
      </x:c>
      <x:c r="D566" s="2" t="str">
        <x:v>*PAY ACH* AKILES PRODUCTS, INC</x:v>
      </x:c>
      <x:c r="E566" s="7" t="n">
        <x:v>500</x:v>
      </x:c>
      <x:c r="F566" s="7" t="n">
        <x:v>83.33</x:v>
      </x:c>
      <x:c r="G566" s="7" t="n">
        <x:v>0</x:v>
      </x:c>
      <x:c r="H566" s="8" t="n">
        <x:v>55.07</x:v>
      </x:c>
      <x:c r="I566" s="8" t="n">
        <x:v>55.07</x:v>
      </x:c>
      <x:c r="J566" s="2" t="n">
        <x:v>100</x:v>
      </x:c>
      <x:c r="K566" s="9" t="n">
        <x:v>275.35</x:v>
      </x:c>
      <x:c r="L566" s="8"/>
      <x:c r="M566" s="8"/>
      <x:c r="N566" s="8"/>
      <x:c r="O566" s="2" t="n">
        <x:v>1</x:v>
      </x:c>
      <x:c r="P566" s="10" t="n">
        <x:v>45902</x:v>
      </x:c>
      <x:c r="Q566" s="10" t="n">
        <x:v>45902</x:v>
      </x:c>
      <x:c r="R566" s="2" t="str">
        <x:v>Same-product valuation: per 100</x:v>
      </x:c>
      <x:c r="S566" s="2" t="str">
        <x:v>Hold current standard; Chris blended standards already applied</x:v>
      </x:c>
      <x:c r="T566" s="15" t="n">
        <x:f>H566/J566</x:f>
        <x:v>0.5507</x:v>
      </x:c>
      <x:c r="U566" s="15" t="n">
        <x:f>IF(A566="WIRE",T566,IF(O566=1,I566*(1+IF(A566="POUC",Summary!$E$7,Summary!$K$7))/J566,"n.a."))</x:f>
        <x:v>0.5507</x:v>
      </x:c>
      <x:c r="V566" s="12" t="n">
        <x:f>SUM('PO detail'!$T$2043:$T$2043)</x:f>
        <x:v>500</x:v>
      </x:c>
      <x:c r="W566" s="12" t="n">
        <x:f>SUMIFS('PO detail'!$T$2043:$T$2043,'PO detail'!$Q$2043:$Q$2043,"Baseline PO cost")</x:f>
        <x:v>0</x:v>
      </x:c>
      <x:c r="X566" s="12" t="n">
        <x:f>SUMIFS('PO detail'!$T$2043:$T$2043,'PO detail'!$Q$2043:$Q$2043,"Higher PO cost")</x:f>
        <x:v>0</x:v>
      </x:c>
      <x:c r="Y566" s="12" t="n">
        <x:f>E566-W566-X566</x:f>
        <x:v>500</x:v>
      </x:c>
      <x:c r="Z566" s="16" t="n">
        <x:f>E566*T566</x:f>
        <x:v>275.34999999999997</x:v>
      </x:c>
      <x:c r="AA566" s="16" t="n">
        <x:f>W566*T566</x:f>
        <x:v>0</x:v>
      </x:c>
      <x:c r="AB566" s="16" t="n">
        <x:f>X566*T566</x:f>
        <x:v>0</x:v>
      </x:c>
      <x:c r="AC566" s="16" t="n">
        <x:f>Y566*T566</x:f>
        <x:v>275.34999999999997</x:v>
      </x:c>
      <x:c r="AD566" s="16" t="n">
        <x:f>K566-Z566</x:f>
        <x:v>5.684341886080802e-14</x:v>
      </x:c>
      <x:c r="AE566" s="16" t="n">
        <x:f>IF(ISNUMBER(U566),E566*(U566-T566),"n.a.")</x:f>
        <x:v>0</x:v>
      </x:c>
      <x:c r="AF566" s="12" t="n">
        <x:f>G566-SUM('PO detail'!$U$2043:$U$2043)</x:f>
        <x:v>0</x:v>
      </x:c>
      <x:c r="AG566" s="16" t="n">
        <x:f>IF(ISNUMBER(U566),0,Z566)</x:f>
        <x:v>0</x:v>
      </x:c>
      <x:c r="AH566" s="17" t="str">
        <x:f>IF(AND(A566="WIRE",ISNUMBER(N566)),H566-N566,"n.a.")</x:f>
        <x:v>n.a.</x:v>
      </x:c>
    </x:row>
    <x:row r="567" ht="22" customHeight="1">
      <x:c r="A567" s="2" t="str">
        <x:v>WIRE</x:v>
      </x:c>
      <x:c r="B567" s="2" t="str">
        <x:v>30</x:v>
      </x:c>
      <x:c r="C567" s="2" t="str">
        <x:v>DL012WHT</x:v>
      </x:c>
      <x:c r="D567" s="2" t="str">
        <x:v>Botac Industrial Limited</x:v>
      </x:c>
      <x:c r="E567" s="7" t="n">
        <x:v>900</x:v>
      </x:c>
      <x:c r="F567" s="7" t="n">
        <x:v>83.33</x:v>
      </x:c>
      <x:c r="G567" s="7" t="n">
        <x:v>1000</x:v>
      </x:c>
      <x:c r="H567" s="8" t="n">
        <x:v>8.26</x:v>
      </x:c>
      <x:c r="I567" s="8" t="n">
        <x:v>0</x:v>
      </x:c>
      <x:c r="J567" s="2" t="n">
        <x:v>100</x:v>
      </x:c>
      <x:c r="K567" s="9" t="n">
        <x:v>74.34</x:v>
      </x:c>
      <x:c r="L567" s="8" t="n">
        <x:v>4.33</x:v>
      </x:c>
      <x:c r="M567" s="8"/>
      <x:c r="N567" s="8" t="n">
        <x:v>8.26</x:v>
      </x:c>
      <x:c r="O567" s="2" t="n">
        <x:v>1</x:v>
      </x:c>
      <x:c r="P567" s="10" t="n">
        <x:v>46237</x:v>
      </x:c>
      <x:c r="Q567" s="10" t="n">
        <x:v>44774</x:v>
      </x:c>
      <x:c r="R567" s="2" t="str">
        <x:v>Same-product valuation: per 100</x:v>
      </x:c>
      <x:c r="S567" s="2" t="str">
        <x:v>Hold current standard; Chris blended standards already applied</x:v>
      </x:c>
      <x:c r="T567" s="15" t="n">
        <x:f>H567/J567</x:f>
        <x:v>0.08259999999999999</x:v>
      </x:c>
      <x:c r="U567" s="15" t="n">
        <x:f>IF(A567="WIRE",T567,IF(O567=1,I567*(1+IF(A567="POUC",Summary!$E$7,Summary!$K$7))/J567,"n.a."))</x:f>
        <x:v>0.08259999999999999</x:v>
      </x:c>
      <x:c r="V567" s="12" t="n">
        <x:f>0</x:f>
        <x:v>0</x:v>
      </x:c>
      <x:c r="W567" s="12" t="n">
        <x:f>0</x:f>
        <x:v>0</x:v>
      </x:c>
      <x:c r="X567" s="12" t="n">
        <x:f>0</x:f>
        <x:v>0</x:v>
      </x:c>
      <x:c r="Y567" s="12" t="n">
        <x:f>E567-W567-X567</x:f>
        <x:v>900</x:v>
      </x:c>
      <x:c r="Z567" s="16" t="n">
        <x:f>E567*T567</x:f>
        <x:v>74.33999999999999</x:v>
      </x:c>
      <x:c r="AA567" s="16" t="n">
        <x:f>W567*T567</x:f>
        <x:v>0</x:v>
      </x:c>
      <x:c r="AB567" s="16" t="n">
        <x:f>X567*T567</x:f>
        <x:v>0</x:v>
      </x:c>
      <x:c r="AC567" s="16" t="n">
        <x:f>Y567*T567</x:f>
        <x:v>74.33999999999999</x:v>
      </x:c>
      <x:c r="AD567" s="16" t="n">
        <x:f>K567-Z567</x:f>
        <x:v>1.4210854715202004e-14</x:v>
      </x:c>
      <x:c r="AE567" s="16" t="n">
        <x:f>IF(ISNUMBER(U567),E567*(U567-T567),"n.a.")</x:f>
        <x:v>0</x:v>
      </x:c>
      <x:c r="AF567" s="12" t="n">
        <x:f>G567-0</x:f>
        <x:v>1000</x:v>
      </x:c>
      <x:c r="AG567" s="16" t="n">
        <x:f>IF(ISNUMBER(U567),0,Z567)</x:f>
        <x:v>0</x:v>
      </x:c>
      <x:c r="AH567" s="17" t="n">
        <x:f>IF(AND(A567="WIRE",ISNUMBER(N567)),H567-N567,"n.a.")</x:f>
        <x:v>0</x:v>
      </x:c>
    </x:row>
    <x:row r="568" ht="22" customHeight="1">
      <x:c r="A568" s="2" t="str">
        <x:v>WIRE</x:v>
      </x:c>
      <x:c r="B568" s="2" t="str">
        <x:v>60</x:v>
      </x:c>
      <x:c r="C568" s="2" t="str">
        <x:v>DL078GRAY</x:v>
      </x:c>
      <x:c r="D568" s="2" t="str">
        <x:v>Botac Industrial Limited</x:v>
      </x:c>
      <x:c r="E568" s="7" t="n">
        <x:v>1500</x:v>
      </x:c>
      <x:c r="F568" s="7" t="n">
        <x:v>83.33</x:v>
      </x:c>
      <x:c r="G568" s="7" t="n">
        <x:v>0</x:v>
      </x:c>
      <x:c r="H568" s="8" t="n">
        <x:v>16.33</x:v>
      </x:c>
      <x:c r="I568" s="8" t="n">
        <x:v>9.46</x:v>
      </x:c>
      <x:c r="J568" s="2" t="n">
        <x:v>100</x:v>
      </x:c>
      <x:c r="K568" s="9" t="n">
        <x:v>244.94999999999996</x:v>
      </x:c>
      <x:c r="L568" s="8" t="n">
        <x:v>9.46</x:v>
      </x:c>
      <x:c r="M568" s="8"/>
      <x:c r="N568" s="8" t="n">
        <x:v>16.33</x:v>
      </x:c>
      <x:c r="O568" s="2" t="n">
        <x:v>1</x:v>
      </x:c>
      <x:c r="P568" s="10" t="n">
        <x:v>46237</x:v>
      </x:c>
      <x:c r="Q568" s="10" t="n">
        <x:v>45881</x:v>
      </x:c>
      <x:c r="R568" s="2" t="str">
        <x:v>Same-product valuation: per 100</x:v>
      </x:c>
      <x:c r="S568" s="2" t="str">
        <x:v>Hold current standard; Chris blended standards already applied</x:v>
      </x:c>
      <x:c r="T568" s="15" t="n">
        <x:f>H568/J568</x:f>
        <x:v>0.16329999999999997</x:v>
      </x:c>
      <x:c r="U568" s="15" t="n">
        <x:f>IF(A568="WIRE",T568,IF(O568=1,I568*(1+IF(A568="POUC",Summary!$E$7,Summary!$K$7))/J568,"n.a."))</x:f>
        <x:v>0.16329999999999997</x:v>
      </x:c>
      <x:c r="V568" s="12" t="n">
        <x:f>0</x:f>
        <x:v>0</x:v>
      </x:c>
      <x:c r="W568" s="12" t="n">
        <x:f>0</x:f>
        <x:v>0</x:v>
      </x:c>
      <x:c r="X568" s="12" t="n">
        <x:f>0</x:f>
        <x:v>0</x:v>
      </x:c>
      <x:c r="Y568" s="12" t="n">
        <x:f>E568-W568-X568</x:f>
        <x:v>1500</x:v>
      </x:c>
      <x:c r="Z568" s="16" t="n">
        <x:f>E568*T568</x:f>
        <x:v>244.94999999999996</x:v>
      </x:c>
      <x:c r="AA568" s="16" t="n">
        <x:f>W568*T568</x:f>
        <x:v>0</x:v>
      </x:c>
      <x:c r="AB568" s="16" t="n">
        <x:f>X568*T568</x:f>
        <x:v>0</x:v>
      </x:c>
      <x:c r="AC568" s="16" t="n">
        <x:f>Y568*T568</x:f>
        <x:v>244.94999999999996</x:v>
      </x:c>
      <x:c r="AD568" s="16" t="n">
        <x:f>K568-Z568</x:f>
        <x:v>0</x:v>
      </x:c>
      <x:c r="AE568" s="16" t="n">
        <x:f>IF(ISNUMBER(U568),E568*(U568-T568),"n.a.")</x:f>
        <x:v>0</x:v>
      </x:c>
      <x:c r="AF568" s="12" t="n">
        <x:f>G568-0</x:f>
        <x:v>0</x:v>
      </x:c>
      <x:c r="AG568" s="16" t="n">
        <x:f>IF(ISNUMBER(U568),0,Z568)</x:f>
        <x:v>0</x:v>
      </x:c>
      <x:c r="AH568" s="17" t="n">
        <x:f>IF(AND(A568="WIRE",ISNUMBER(N568)),H568-N568,"n.a.")</x:f>
        <x:v>0</x:v>
      </x:c>
    </x:row>
    <x:row r="569" ht="22" customHeight="1">
      <x:c r="A569" s="2" t="str">
        <x:v>WIRE</x:v>
      </x:c>
      <x:c r="B569" s="2" t="str">
        <x:v>60</x:v>
      </x:c>
      <x:c r="C569" s="2" t="str">
        <x:v>DL916GRAY</x:v>
      </x:c>
      <x:c r="D569" s="2" t="str">
        <x:v>Botac Industrial Limited</x:v>
      </x:c>
      <x:c r="E569" s="7" t="n">
        <x:v>1100</x:v>
      </x:c>
      <x:c r="F569" s="7" t="n">
        <x:v>83.33</x:v>
      </x:c>
      <x:c r="G569" s="7" t="n">
        <x:v>0</x:v>
      </x:c>
      <x:c r="H569" s="8" t="n">
        <x:v>10.41</x:v>
      </x:c>
      <x:c r="I569" s="8" t="n">
        <x:v>5.98</x:v>
      </x:c>
      <x:c r="J569" s="2" t="n">
        <x:v>100</x:v>
      </x:c>
      <x:c r="K569" s="9" t="n">
        <x:v>114.51</x:v>
      </x:c>
      <x:c r="L569" s="8" t="n">
        <x:v>5.98</x:v>
      </x:c>
      <x:c r="M569" s="8"/>
      <x:c r="N569" s="8" t="n">
        <x:v>10.41</x:v>
      </x:c>
      <x:c r="O569" s="2" t="n">
        <x:v>1</x:v>
      </x:c>
      <x:c r="P569" s="10" t="n">
        <x:v>46237</x:v>
      </x:c>
      <x:c r="Q569" s="10" t="n">
        <x:v>45881</x:v>
      </x:c>
      <x:c r="R569" s="2" t="str">
        <x:v>Same-product valuation: per 100</x:v>
      </x:c>
      <x:c r="S569" s="2" t="str">
        <x:v>Hold current standard; Chris blended standards already applied</x:v>
      </x:c>
      <x:c r="T569" s="15" t="n">
        <x:f>H569/J569</x:f>
        <x:v>0.1041</x:v>
      </x:c>
      <x:c r="U569" s="15" t="n">
        <x:f>IF(A569="WIRE",T569,IF(O569=1,I569*(1+IF(A569="POUC",Summary!$E$7,Summary!$K$7))/J569,"n.a."))</x:f>
        <x:v>0.1041</x:v>
      </x:c>
      <x:c r="V569" s="12" t="n">
        <x:f>0</x:f>
        <x:v>0</x:v>
      </x:c>
      <x:c r="W569" s="12" t="n">
        <x:f>0</x:f>
        <x:v>0</x:v>
      </x:c>
      <x:c r="X569" s="12" t="n">
        <x:f>0</x:f>
        <x:v>0</x:v>
      </x:c>
      <x:c r="Y569" s="12" t="n">
        <x:f>E569-W569-X569</x:f>
        <x:v>1100</x:v>
      </x:c>
      <x:c r="Z569" s="16" t="n">
        <x:f>E569*T569</x:f>
        <x:v>114.50999999999999</x:v>
      </x:c>
      <x:c r="AA569" s="16" t="n">
        <x:f>W569*T569</x:f>
        <x:v>0</x:v>
      </x:c>
      <x:c r="AB569" s="16" t="n">
        <x:f>X569*T569</x:f>
        <x:v>0</x:v>
      </x:c>
      <x:c r="AC569" s="16" t="n">
        <x:f>Y569*T569</x:f>
        <x:v>114.50999999999999</x:v>
      </x:c>
      <x:c r="AD569" s="16" t="n">
        <x:f>K569-Z569</x:f>
        <x:v>1.4210854715202004e-14</x:v>
      </x:c>
      <x:c r="AE569" s="16" t="n">
        <x:f>IF(ISNUMBER(U569),E569*(U569-T569),"n.a.")</x:f>
        <x:v>0</x:v>
      </x:c>
      <x:c r="AF569" s="12" t="n">
        <x:f>G569-0</x:f>
        <x:v>0</x:v>
      </x:c>
      <x:c r="AG569" s="16" t="n">
        <x:f>IF(ISNUMBER(U569),0,Z569)</x:f>
        <x:v>0</x:v>
      </x:c>
      <x:c r="AH569" s="17" t="n">
        <x:f>IF(AND(A569="WIRE",ISNUMBER(N569)),H569-N569,"n.a.")</x:f>
        <x:v>0</x:v>
      </x:c>
    </x:row>
    <x:row r="570" ht="22" customHeight="1">
      <x:c r="A570" s="2" t="str">
        <x:v>COIL</x:v>
      </x:c>
      <x:c r="B570" s="2" t="str">
        <x:v>30</x:v>
      </x:c>
      <x:c r="C570" s="2" t="str">
        <x:v>32WHT12-4</x:v>
      </x:c>
      <x:c r="D570" s="2" t="str">
        <x:v>**PAY ACH** PVC SPIRAL SUPPLY</x:v>
      </x:c>
      <x:c r="E570" s="7" t="n">
        <x:v>1900</x:v>
      </x:c>
      <x:c r="F570" s="7" t="n">
        <x:v>75</x:v>
      </x:c>
      <x:c r="G570" s="7" t="n">
        <x:v>0</x:v>
      </x:c>
      <x:c r="H570" s="8" t="n">
        <x:v>26.47</x:v>
      </x:c>
      <x:c r="I570" s="8" t="n">
        <x:v>23.47</x:v>
      </x:c>
      <x:c r="J570" s="2" t="n">
        <x:v>100</x:v>
      </x:c>
      <x:c r="K570" s="9" t="n">
        <x:v>502.93</x:v>
      </x:c>
      <x:c r="L570" s="8" t="n">
        <x:v>23.47</x:v>
      </x:c>
      <x:c r="M570" s="8"/>
      <x:c r="N570" s="8"/>
      <x:c r="O570" s="2" t="n">
        <x:v>1</x:v>
      </x:c>
      <x:c r="P570" s="10" t="n">
        <x:v>46143</x:v>
      </x:c>
      <x:c r="Q570" s="10" t="n">
        <x:v>45810</x:v>
      </x:c>
      <x:c r="R570" s="2" t="str">
        <x:v>Same-product valuation: per 100</x:v>
      </x:c>
      <x:c r="S570" s="2" t="str">
        <x:v>Chris PVC Coil priced product</x:v>
      </x:c>
      <x:c r="T570" s="15" t="n">
        <x:f>H570/J570</x:f>
        <x:v>0.2647</x:v>
      </x:c>
      <x:c r="U570" s="15" t="n">
        <x:f>IF(A570="WIRE",T570,IF(O570=1,I570*(1+IF(A570="POUC",Summary!$E$7,Summary!$K$7))/J570,"n.a."))</x:f>
        <x:v>0.2593435</x:v>
      </x:c>
      <x:c r="V570" s="12" t="n">
        <x:f>0</x:f>
        <x:v>0</x:v>
      </x:c>
      <x:c r="W570" s="12" t="n">
        <x:f>0</x:f>
        <x:v>0</x:v>
      </x:c>
      <x:c r="X570" s="12" t="n">
        <x:f>0</x:f>
        <x:v>0</x:v>
      </x:c>
      <x:c r="Y570" s="12" t="n">
        <x:f>E570-W570-X570</x:f>
        <x:v>1900</x:v>
      </x:c>
      <x:c r="Z570" s="16" t="n">
        <x:f>E570*T570</x:f>
        <x:v>502.93</x:v>
      </x:c>
      <x:c r="AA570" s="16" t="n">
        <x:f>W570*T570</x:f>
        <x:v>0</x:v>
      </x:c>
      <x:c r="AB570" s="16" t="n">
        <x:f>X570*T570</x:f>
        <x:v>0</x:v>
      </x:c>
      <x:c r="AC570" s="16" t="n">
        <x:f>Y570*T570</x:f>
        <x:v>502.93</x:v>
      </x:c>
      <x:c r="AD570" s="16" t="n">
        <x:f>K570-Z570</x:f>
        <x:v>0</x:v>
      </x:c>
      <x:c r="AE570" s="16" t="n">
        <x:f>IF(ISNUMBER(U570),E570*(U570-T570),"n.a.")</x:f>
        <x:v>-10.177349999999974</x:v>
      </x:c>
      <x:c r="AF570" s="12" t="n">
        <x:f>G570-0</x:f>
        <x:v>0</x:v>
      </x:c>
      <x:c r="AG570" s="16" t="n">
        <x:f>IF(ISNUMBER(U570),0,Z570)</x:f>
        <x:v>0</x:v>
      </x:c>
      <x:c r="AH570" s="17" t="str">
        <x:f>IF(AND(A570="WIRE",ISNUMBER(N570)),H570-N570,"n.a.")</x:f>
        <x:v>n.a.</x:v>
      </x:c>
    </x:row>
    <x:row r="571" ht="22" customHeight="1">
      <x:c r="A571" s="2" t="str">
        <x:v>COIL</x:v>
      </x:c>
      <x:c r="B571" s="2" t="str">
        <x:v>60</x:v>
      </x:c>
      <x:c r="C571" s="2" t="str">
        <x:v>18NAV12-4</x:v>
      </x:c>
      <x:c r="D571" s="2" t="str">
        <x:v>**PAY ACH** PVC SPIRAL SUPPLY</x:v>
      </x:c>
      <x:c r="E571" s="7" t="n">
        <x:v>2300</x:v>
      </x:c>
      <x:c r="F571" s="7" t="n">
        <x:v>75</x:v>
      </x:c>
      <x:c r="G571" s="7" t="n">
        <x:v>0</x:v>
      </x:c>
      <x:c r="H571" s="8" t="n">
        <x:v>14.48</x:v>
      </x:c>
      <x:c r="I571" s="8" t="n">
        <x:v>12.84</x:v>
      </x:c>
      <x:c r="J571" s="2" t="n">
        <x:v>100</x:v>
      </x:c>
      <x:c r="K571" s="9" t="n">
        <x:v>333.04</x:v>
      </x:c>
      <x:c r="L571" s="8" t="n">
        <x:v>12.84</x:v>
      </x:c>
      <x:c r="M571" s="8"/>
      <x:c r="N571" s="8"/>
      <x:c r="O571" s="2" t="n">
        <x:v>1</x:v>
      </x:c>
      <x:c r="P571" s="10" t="n">
        <x:v>46143</x:v>
      </x:c>
      <x:c r="Q571" s="10" t="n">
        <x:v>45810</x:v>
      </x:c>
      <x:c r="R571" s="2" t="str">
        <x:v>Same-product valuation: per 100</x:v>
      </x:c>
      <x:c r="S571" s="2" t="str">
        <x:v>Chris PVC Coil priced product</x:v>
      </x:c>
      <x:c r="T571" s="15" t="n">
        <x:f>H571/J571</x:f>
        <x:v>0.1448</x:v>
      </x:c>
      <x:c r="U571" s="15" t="n">
        <x:f>IF(A571="WIRE",T571,IF(O571=1,I571*(1+IF(A571="POUC",Summary!$E$7,Summary!$K$7))/J571,"n.a."))</x:f>
        <x:v>0.141882</x:v>
      </x:c>
      <x:c r="V571" s="12" t="n">
        <x:f>0</x:f>
        <x:v>0</x:v>
      </x:c>
      <x:c r="W571" s="12" t="n">
        <x:f>0</x:f>
        <x:v>0</x:v>
      </x:c>
      <x:c r="X571" s="12" t="n">
        <x:f>0</x:f>
        <x:v>0</x:v>
      </x:c>
      <x:c r="Y571" s="12" t="n">
        <x:f>E571-W571-X571</x:f>
        <x:v>2300</x:v>
      </x:c>
      <x:c r="Z571" s="16" t="n">
        <x:f>E571*T571</x:f>
        <x:v>333.04</x:v>
      </x:c>
      <x:c r="AA571" s="16" t="n">
        <x:f>W571*T571</x:f>
        <x:v>0</x:v>
      </x:c>
      <x:c r="AB571" s="16" t="n">
        <x:f>X571*T571</x:f>
        <x:v>0</x:v>
      </x:c>
      <x:c r="AC571" s="16" t="n">
        <x:f>Y571*T571</x:f>
        <x:v>333.04</x:v>
      </x:c>
      <x:c r="AD571" s="16" t="n">
        <x:f>K571-Z571</x:f>
        <x:v>0</x:v>
      </x:c>
      <x:c r="AE571" s="16" t="n">
        <x:f>IF(ISNUMBER(U571),E571*(U571-T571),"n.a.")</x:f>
        <x:v>-6.711400000000009</x:v>
      </x:c>
      <x:c r="AF571" s="12" t="n">
        <x:f>G571-0</x:f>
        <x:v>0</x:v>
      </x:c>
      <x:c r="AG571" s="16" t="n">
        <x:f>IF(ISNUMBER(U571),0,Z571)</x:f>
        <x:v>0</x:v>
      </x:c>
      <x:c r="AH571" s="17" t="str">
        <x:f>IF(AND(A571="WIRE",ISNUMBER(N571)),H571-N571,"n.a.")</x:f>
        <x:v>n.a.</x:v>
      </x:c>
    </x:row>
    <x:row r="572" ht="22" customHeight="1">
      <x:c r="A572" s="2" t="str">
        <x:v>COIL</x:v>
      </x:c>
      <x:c r="B572" s="2" t="str">
        <x:v>60</x:v>
      </x:c>
      <x:c r="C572" s="2" t="str">
        <x:v>22NAV12-4</x:v>
      </x:c>
      <x:c r="D572" s="2" t="str">
        <x:v>**PAY ACH** PVC SPIRAL SUPPLY</x:v>
      </x:c>
      <x:c r="E572" s="7" t="n">
        <x:v>500</x:v>
      </x:c>
      <x:c r="F572" s="7" t="n">
        <x:v>75</x:v>
      </x:c>
      <x:c r="G572" s="7" t="n">
        <x:v>0</x:v>
      </x:c>
      <x:c r="H572" s="8" t="n">
        <x:v>16.74</x:v>
      </x:c>
      <x:c r="I572" s="8" t="n">
        <x:v>14.84</x:v>
      </x:c>
      <x:c r="J572" s="2" t="n">
        <x:v>100</x:v>
      </x:c>
      <x:c r="K572" s="9" t="n">
        <x:v>83.7</x:v>
      </x:c>
      <x:c r="L572" s="8" t="n">
        <x:v>14.84</x:v>
      </x:c>
      <x:c r="M572" s="8"/>
      <x:c r="N572" s="8"/>
      <x:c r="O572" s="2" t="n">
        <x:v>1</x:v>
      </x:c>
      <x:c r="P572" s="10" t="n">
        <x:v>46143</x:v>
      </x:c>
      <x:c r="Q572" s="10" t="n">
        <x:v>45810</x:v>
      </x:c>
      <x:c r="R572" s="2" t="str">
        <x:v>Same-product valuation: per 100</x:v>
      </x:c>
      <x:c r="S572" s="2" t="str">
        <x:v>Chris PVC Coil priced product</x:v>
      </x:c>
      <x:c r="T572" s="15" t="n">
        <x:f>H572/J572</x:f>
        <x:v>0.1674</x:v>
      </x:c>
      <x:c r="U572" s="15" t="n">
        <x:f>IF(A572="WIRE",T572,IF(O572=1,I572*(1+IF(A572="POUC",Summary!$E$7,Summary!$K$7))/J572,"n.a."))</x:f>
        <x:v>0.163982</x:v>
      </x:c>
      <x:c r="V572" s="12" t="n">
        <x:f>0</x:f>
        <x:v>0</x:v>
      </x:c>
      <x:c r="W572" s="12" t="n">
        <x:f>0</x:f>
        <x:v>0</x:v>
      </x:c>
      <x:c r="X572" s="12" t="n">
        <x:f>0</x:f>
        <x:v>0</x:v>
      </x:c>
      <x:c r="Y572" s="12" t="n">
        <x:f>E572-W572-X572</x:f>
        <x:v>500</x:v>
      </x:c>
      <x:c r="Z572" s="16" t="n">
        <x:f>E572*T572</x:f>
        <x:v>83.7</x:v>
      </x:c>
      <x:c r="AA572" s="16" t="n">
        <x:f>W572*T572</x:f>
        <x:v>0</x:v>
      </x:c>
      <x:c r="AB572" s="16" t="n">
        <x:f>X572*T572</x:f>
        <x:v>0</x:v>
      </x:c>
      <x:c r="AC572" s="16" t="n">
        <x:f>Y572*T572</x:f>
        <x:v>83.7</x:v>
      </x:c>
      <x:c r="AD572" s="16" t="n">
        <x:f>K572-Z572</x:f>
        <x:v>0</x:v>
      </x:c>
      <x:c r="AE572" s="16" t="n">
        <x:f>IF(ISNUMBER(U572),E572*(U572-T572),"n.a.")</x:f>
        <x:v>-1.7090000000000023</x:v>
      </x:c>
      <x:c r="AF572" s="12" t="n">
        <x:f>G572-0</x:f>
        <x:v>0</x:v>
      </x:c>
      <x:c r="AG572" s="16" t="n">
        <x:f>IF(ISNUMBER(U572),0,Z572)</x:f>
        <x:v>0</x:v>
      </x:c>
      <x:c r="AH572" s="17" t="str">
        <x:f>IF(AND(A572="WIRE",ISNUMBER(N572)),H572-N572,"n.a.")</x:f>
        <x:v>n.a.</x:v>
      </x:c>
    </x:row>
    <x:row r="573" ht="22" customHeight="1">
      <x:c r="A573" s="2" t="str">
        <x:v>COIL</x:v>
      </x:c>
      <x:c r="B573" s="2" t="str">
        <x:v>60</x:v>
      </x:c>
      <x:c r="C573" s="2" t="str">
        <x:v>30BLK36-4</x:v>
      </x:c>
      <x:c r="D573" s="2" t="str">
        <x:v>**PAY ACH** PVC SPIRAL SUPPLY</x:v>
      </x:c>
      <x:c r="E573" s="7" t="n">
        <x:v>1100</x:v>
      </x:c>
      <x:c r="F573" s="7" t="n">
        <x:v>75</x:v>
      </x:c>
      <x:c r="G573" s="7" t="n">
        <x:v>0</x:v>
      </x:c>
      <x:c r="H573" s="8" t="n">
        <x:v>57.34</x:v>
      </x:c>
      <x:c r="I573" s="8" t="n">
        <x:v>50.84</x:v>
      </x:c>
      <x:c r="J573" s="2" t="n">
        <x:v>100</x:v>
      </x:c>
      <x:c r="K573" s="9" t="n">
        <x:v>630.7400000000001</x:v>
      </x:c>
      <x:c r="L573" s="8" t="n">
        <x:v>50.84</x:v>
      </x:c>
      <x:c r="M573" s="8"/>
      <x:c r="N573" s="8"/>
      <x:c r="O573" s="2" t="n">
        <x:v>1</x:v>
      </x:c>
      <x:c r="P573" s="10" t="n">
        <x:v>46143</x:v>
      </x:c>
      <x:c r="Q573" s="10" t="n">
        <x:v>45810</x:v>
      </x:c>
      <x:c r="R573" s="2" t="str">
        <x:v>Same-product valuation: per 100</x:v>
      </x:c>
      <x:c r="S573" s="2" t="str">
        <x:v>Chris PVC Coil priced product</x:v>
      </x:c>
      <x:c r="T573" s="15" t="n">
        <x:f>H573/J573</x:f>
        <x:v>0.5734</x:v>
      </x:c>
      <x:c r="U573" s="15" t="n">
        <x:f>IF(A573="WIRE",T573,IF(O573=1,I573*(1+IF(A573="POUC",Summary!$E$7,Summary!$K$7))/J573,"n.a."))</x:f>
        <x:v>0.561782</x:v>
      </x:c>
      <x:c r="V573" s="12" t="n">
        <x:f>SUM('PO detail'!$T$1276:$T$1278)</x:f>
        <x:v>900</x:v>
      </x:c>
      <x:c r="W573" s="12" t="n">
        <x:f>SUMIFS('PO detail'!$T$1276:$T$1278,'PO detail'!$Q$1276:$Q$1278,"Baseline PO cost")</x:f>
        <x:v>900</x:v>
      </x:c>
      <x:c r="X573" s="12" t="n">
        <x:f>SUMIFS('PO detail'!$T$1276:$T$1278,'PO detail'!$Q$1276:$Q$1278,"Higher PO cost")</x:f>
        <x:v>0</x:v>
      </x:c>
      <x:c r="Y573" s="12" t="n">
        <x:f>E573-W573-X573</x:f>
        <x:v>200</x:v>
      </x:c>
      <x:c r="Z573" s="16" t="n">
        <x:f>E573*T573</x:f>
        <x:v>630.74</x:v>
      </x:c>
      <x:c r="AA573" s="16" t="n">
        <x:f>W573*T573</x:f>
        <x:v>516.0600000000001</x:v>
      </x:c>
      <x:c r="AB573" s="16" t="n">
        <x:f>X573*T573</x:f>
        <x:v>0</x:v>
      </x:c>
      <x:c r="AC573" s="16" t="n">
        <x:f>Y573*T573</x:f>
        <x:v>114.68</x:v>
      </x:c>
      <x:c r="AD573" s="16" t="n">
        <x:f>K573-Z573</x:f>
        <x:v>1.1368683772161603e-13</x:v>
      </x:c>
      <x:c r="AE573" s="16" t="n">
        <x:f>IF(ISNUMBER(U573),E573*(U573-T573),"n.a.")</x:f>
        <x:v>-12.77980000000002</x:v>
      </x:c>
      <x:c r="AF573" s="12" t="n">
        <x:f>G573-SUM('PO detail'!$U$1276:$U$1278)</x:f>
        <x:v>0</x:v>
      </x:c>
      <x:c r="AG573" s="16" t="n">
        <x:f>IF(ISNUMBER(U573),0,Z573)</x:f>
        <x:v>0</x:v>
      </x:c>
      <x:c r="AH573" s="17" t="str">
        <x:f>IF(AND(A573="WIRE",ISNUMBER(N573)),H573-N573,"n.a.")</x:f>
        <x:v>n.a.</x:v>
      </x:c>
    </x:row>
    <x:row r="574" ht="22" customHeight="1">
      <x:c r="A574" s="2" t="str">
        <x:v>POUC</x:v>
      </x:c>
      <x:c r="B574" s="2" t="str">
        <x:v>30</x:v>
      </x:c>
      <x:c r="C574" s="2" t="str">
        <x:v>LET3SL</x:v>
      </x:c>
      <x:c r="D574" s="2" t="str">
        <x:v>LAMITEK USA, INC.</x:v>
      </x:c>
      <x:c r="E574" s="7" t="n">
        <x:v>700</x:v>
      </x:c>
      <x:c r="F574" s="7" t="n">
        <x:v>75</x:v>
      </x:c>
      <x:c r="G574" s="7" t="n">
        <x:v>1000</x:v>
      </x:c>
      <x:c r="H574" s="8" t="n">
        <x:v>11.49</x:v>
      </x:c>
      <x:c r="I574" s="8" t="n">
        <x:v>7.58</x:v>
      </x:c>
      <x:c r="J574" s="2" t="n">
        <x:v>100</x:v>
      </x:c>
      <x:c r="K574" s="9" t="n">
        <x:v>80.43</x:v>
      </x:c>
      <x:c r="L574" s="8" t="n">
        <x:v>6.77</x:v>
      </x:c>
      <x:c r="M574" s="8" t="n">
        <x:v>7.5824</x:v>
      </x:c>
      <x:c r="N574" s="8"/>
      <x:c r="O574" s="2" t="n">
        <x:v>1</x:v>
      </x:c>
      <x:c r="P574" s="10" t="n">
        <x:v>45902</x:v>
      </x:c>
      <x:c r="Q574" s="10" t="n">
        <x:v>46148</x:v>
      </x:c>
      <x:c r="R574" s="2" t="str">
        <x:v>Same-product valuation: per 100</x:v>
      </x:c>
      <x:c r="S574" s="2" t="str">
        <x:v>Chris Lamitek Pouches priced product</x:v>
      </x:c>
      <x:c r="T574" s="15" t="n">
        <x:f>H574/J574</x:f>
        <x:v>0.1149</x:v>
      </x:c>
      <x:c r="U574" s="15" t="n">
        <x:f>IF(A574="WIRE",T574,IF(O574=1,I574*(1+IF(A574="POUC",Summary!$E$7,Summary!$K$7))/J574,"n.a."))</x:f>
        <x:v>0.12507</x:v>
      </x:c>
      <x:c r="V574" s="12" t="n">
        <x:f>0</x:f>
        <x:v>0</x:v>
      </x:c>
      <x:c r="W574" s="12" t="n">
        <x:f>0</x:f>
        <x:v>0</x:v>
      </x:c>
      <x:c r="X574" s="12" t="n">
        <x:f>0</x:f>
        <x:v>0</x:v>
      </x:c>
      <x:c r="Y574" s="12" t="n">
        <x:f>E574-W574-X574</x:f>
        <x:v>700</x:v>
      </x:c>
      <x:c r="Z574" s="16" t="n">
        <x:f>E574*T574</x:f>
        <x:v>80.43</x:v>
      </x:c>
      <x:c r="AA574" s="16" t="n">
        <x:f>W574*T574</x:f>
        <x:v>0</x:v>
      </x:c>
      <x:c r="AB574" s="16" t="n">
        <x:f>X574*T574</x:f>
        <x:v>0</x:v>
      </x:c>
      <x:c r="AC574" s="16" t="n">
        <x:f>Y574*T574</x:f>
        <x:v>80.43</x:v>
      </x:c>
      <x:c r="AD574" s="16" t="n">
        <x:f>K574-Z574</x:f>
        <x:v>0</x:v>
      </x:c>
      <x:c r="AE574" s="16" t="n">
        <x:f>IF(ISNUMBER(U574),E574*(U574-T574),"n.a.")</x:f>
        <x:v>7.118999999999989</x:v>
      </x:c>
      <x:c r="AF574" s="12" t="n">
        <x:f>G574-0</x:f>
        <x:v>1000</x:v>
      </x:c>
      <x:c r="AG574" s="16" t="n">
        <x:f>IF(ISNUMBER(U574),0,Z574)</x:f>
        <x:v>0</x:v>
      </x:c>
      <x:c r="AH574" s="17" t="str">
        <x:f>IF(AND(A574="WIRE",ISNUMBER(N574)),H574-N574,"n.a.")</x:f>
        <x:v>n.a.</x:v>
      </x:c>
    </x:row>
    <x:row r="575" ht="22" customHeight="1">
      <x:c r="A575" s="2" t="str">
        <x:v>WIRE</x:v>
      </x:c>
      <x:c r="B575" s="2" t="str">
        <x:v>10</x:v>
      </x:c>
      <x:c r="C575" s="2" t="str">
        <x:v>DL716BLU</x:v>
      </x:c>
      <x:c r="D575" s="2" t="str">
        <x:v>Botac Industrial Limited</x:v>
      </x:c>
      <x:c r="E575" s="7" t="n">
        <x:v>0</x:v>
      </x:c>
      <x:c r="F575" s="7" t="n">
        <x:v>75</x:v>
      </x:c>
      <x:c r="G575" s="7" t="n">
        <x:v>0</x:v>
      </x:c>
      <x:c r="H575" s="8" t="n">
        <x:v>5.14</x:v>
      </x:c>
      <x:c r="I575" s="8" t="n">
        <x:v>4.19</x:v>
      </x:c>
      <x:c r="J575" s="2" t="n">
        <x:v>100</x:v>
      </x:c>
      <x:c r="K575" s="9" t="n">
        <x:v>0</x:v>
      </x:c>
      <x:c r="L575" s="8"/>
      <x:c r="M575" s="8"/>
      <x:c r="N575" s="8"/>
      <x:c r="O575" s="2" t="n">
        <x:v>1</x:v>
      </x:c>
      <x:c r="P575" s="10" t="n">
        <x:v>42369</x:v>
      </x:c>
      <x:c r="Q575" s="10" t="n">
        <x:v>44774</x:v>
      </x:c>
      <x:c r="R575" s="2" t="str">
        <x:v>Same-product valuation: per 100</x:v>
      </x:c>
      <x:c r="S575" s="2" t="str">
        <x:v>Hold current standard; Chris blended standards already applied</x:v>
      </x:c>
      <x:c r="T575" s="15" t="n">
        <x:f>H575/J575</x:f>
        <x:v>0.051399999999999994</x:v>
      </x:c>
      <x:c r="U575" s="15" t="n">
        <x:f>IF(A575="WIRE",T575,IF(O575=1,I575*(1+IF(A575="POUC",Summary!$E$7,Summary!$K$7))/J575,"n.a."))</x:f>
        <x:v>0.051399999999999994</x:v>
      </x:c>
      <x:c r="V575" s="12" t="n">
        <x:f>0</x:f>
        <x:v>0</x:v>
      </x:c>
      <x:c r="W575" s="12" t="n">
        <x:f>0</x:f>
        <x:v>0</x:v>
      </x:c>
      <x:c r="X575" s="12" t="n">
        <x:f>0</x:f>
        <x:v>0</x:v>
      </x:c>
      <x:c r="Y575" s="12" t="n">
        <x:f>E575-W575-X575</x:f>
        <x:v>0</x:v>
      </x:c>
      <x:c r="Z575" s="16" t="n">
        <x:f>E575*T575</x:f>
        <x:v>0</x:v>
      </x:c>
      <x:c r="AA575" s="16" t="n">
        <x:f>W575*T575</x:f>
        <x:v>0</x:v>
      </x:c>
      <x:c r="AB575" s="16" t="n">
        <x:f>X575*T575</x:f>
        <x:v>0</x:v>
      </x:c>
      <x:c r="AC575" s="16" t="n">
        <x:f>Y575*T575</x:f>
        <x:v>0</x:v>
      </x:c>
      <x:c r="AD575" s="16" t="n">
        <x:f>K575-Z575</x:f>
        <x:v>0</x:v>
      </x:c>
      <x:c r="AE575" s="16" t="n">
        <x:f>IF(ISNUMBER(U575),E575*(U575-T575),"n.a.")</x:f>
        <x:v>0</x:v>
      </x:c>
      <x:c r="AF575" s="12" t="n">
        <x:f>G575-0</x:f>
        <x:v>0</x:v>
      </x:c>
      <x:c r="AG575" s="16" t="n">
        <x:f>IF(ISNUMBER(U575),0,Z575)</x:f>
        <x:v>0</x:v>
      </x:c>
      <x:c r="AH575" s="17" t="str">
        <x:f>IF(AND(A575="WIRE",ISNUMBER(N575)),H575-N575,"n.a.")</x:f>
        <x:v>n.a.</x:v>
      </x:c>
    </x:row>
    <x:row r="576" ht="22" customHeight="1">
      <x:c r="A576" s="2" t="str">
        <x:v>COIL</x:v>
      </x:c>
      <x:c r="B576" s="2" t="str">
        <x:v>10</x:v>
      </x:c>
      <x:c r="C576" s="2" t="str">
        <x:v>20RED12-4</x:v>
      </x:c>
      <x:c r="D576" s="2" t="str">
        <x:v>**PAY ACH** PVC SPIRAL SUPPLY</x:v>
      </x:c>
      <x:c r="E576" s="7" t="n">
        <x:v>600</x:v>
      </x:c>
      <x:c r="F576" s="7" t="n">
        <x:v>66.67</x:v>
      </x:c>
      <x:c r="G576" s="7" t="n">
        <x:v>0</x:v>
      </x:c>
      <x:c r="H576" s="8" t="n">
        <x:v>15.67</x:v>
      </x:c>
      <x:c r="I576" s="8" t="n">
        <x:v>13.89</x:v>
      </x:c>
      <x:c r="J576" s="2" t="n">
        <x:v>100</x:v>
      </x:c>
      <x:c r="K576" s="9" t="n">
        <x:v>94.02</x:v>
      </x:c>
      <x:c r="L576" s="8" t="n">
        <x:v>13.89</x:v>
      </x:c>
      <x:c r="M576" s="8"/>
      <x:c r="N576" s="8"/>
      <x:c r="O576" s="2" t="n">
        <x:v>1</x:v>
      </x:c>
      <x:c r="P576" s="10" t="n">
        <x:v>46143</x:v>
      </x:c>
      <x:c r="Q576" s="10" t="n">
        <x:v>45968</x:v>
      </x:c>
      <x:c r="R576" s="2" t="str">
        <x:v>Same-product valuation: per 100</x:v>
      </x:c>
      <x:c r="S576" s="2" t="str">
        <x:v>Chris PVC Coil priced product</x:v>
      </x:c>
      <x:c r="T576" s="15" t="n">
        <x:f>H576/J576</x:f>
        <x:v>0.1567</x:v>
      </x:c>
      <x:c r="U576" s="15" t="n">
        <x:f>IF(A576="WIRE",T576,IF(O576=1,I576*(1+IF(A576="POUC",Summary!$E$7,Summary!$K$7))/J576,"n.a."))</x:f>
        <x:v>0.1534845</x:v>
      </x:c>
      <x:c r="V576" s="12" t="n">
        <x:f>0</x:f>
        <x:v>0</x:v>
      </x:c>
      <x:c r="W576" s="12" t="n">
        <x:f>0</x:f>
        <x:v>0</x:v>
      </x:c>
      <x:c r="X576" s="12" t="n">
        <x:f>0</x:f>
        <x:v>0</x:v>
      </x:c>
      <x:c r="Y576" s="12" t="n">
        <x:f>E576-W576-X576</x:f>
        <x:v>600</x:v>
      </x:c>
      <x:c r="Z576" s="16" t="n">
        <x:f>E576*T576</x:f>
        <x:v>94.02000000000001</x:v>
      </x:c>
      <x:c r="AA576" s="16" t="n">
        <x:f>W576*T576</x:f>
        <x:v>0</x:v>
      </x:c>
      <x:c r="AB576" s="16" t="n">
        <x:f>X576*T576</x:f>
        <x:v>0</x:v>
      </x:c>
      <x:c r="AC576" s="16" t="n">
        <x:f>Y576*T576</x:f>
        <x:v>94.02000000000001</x:v>
      </x:c>
      <x:c r="AD576" s="16" t="n">
        <x:f>K576-Z576</x:f>
        <x:v>-1.4210854715202004e-14</x:v>
      </x:c>
      <x:c r="AE576" s="16" t="n">
        <x:f>IF(ISNUMBER(U576),E576*(U576-T576),"n.a.")</x:f>
        <x:v>-1.929300000000006</x:v>
      </x:c>
      <x:c r="AF576" s="12" t="n">
        <x:f>G576-0</x:f>
        <x:v>0</x:v>
      </x:c>
      <x:c r="AG576" s="16" t="n">
        <x:f>IF(ISNUMBER(U576),0,Z576)</x:f>
        <x:v>0</x:v>
      </x:c>
      <x:c r="AH576" s="17" t="str">
        <x:f>IF(AND(A576="WIRE",ISNUMBER(N576)),H576-N576,"n.a.")</x:f>
        <x:v>n.a.</x:v>
      </x:c>
    </x:row>
    <x:row r="577" ht="22" customHeight="1">
      <x:c r="A577" s="2" t="str">
        <x:v>COIL</x:v>
      </x:c>
      <x:c r="B577" s="2" t="str">
        <x:v>10</x:v>
      </x:c>
      <x:c r="C577" s="2" t="str">
        <x:v>6WHT36-4</x:v>
      </x:c>
      <x:c r="D577" s="2" t="str">
        <x:v>**PAY ACH** PVC SPIRAL SUPPLY</x:v>
      </x:c>
      <x:c r="E577" s="7" t="n">
        <x:v>1000</x:v>
      </x:c>
      <x:c r="F577" s="7" t="n">
        <x:v>66.67</x:v>
      </x:c>
      <x:c r="G577" s="7" t="n">
        <x:v>0</x:v>
      </x:c>
      <x:c r="H577" s="8" t="n">
        <x:v>12.66</x:v>
      </x:c>
      <x:c r="I577" s="8" t="n">
        <x:v>11.22</x:v>
      </x:c>
      <x:c r="J577" s="2" t="n">
        <x:v>100</x:v>
      </x:c>
      <x:c r="K577" s="9" t="n">
        <x:v>126.60000000000001</x:v>
      </x:c>
      <x:c r="L577" s="8" t="n">
        <x:v>11.22</x:v>
      </x:c>
      <x:c r="M577" s="8"/>
      <x:c r="N577" s="8"/>
      <x:c r="O577" s="2" t="n">
        <x:v>1</x:v>
      </x:c>
      <x:c r="P577" s="10" t="n">
        <x:v>46143</x:v>
      </x:c>
      <x:c r="Q577" s="10" t="n">
        <x:v>45810</x:v>
      </x:c>
      <x:c r="R577" s="2" t="str">
        <x:v>Same-product valuation: per 100</x:v>
      </x:c>
      <x:c r="S577" s="2" t="str">
        <x:v>Chris PVC Coil priced product</x:v>
      </x:c>
      <x:c r="T577" s="15" t="n">
        <x:f>H577/J577</x:f>
        <x:v>0.1266</x:v>
      </x:c>
      <x:c r="U577" s="15" t="n">
        <x:f>IF(A577="WIRE",T577,IF(O577=1,I577*(1+IF(A577="POUC",Summary!$E$7,Summary!$K$7))/J577,"n.a."))</x:f>
        <x:v>0.12398100000000001</x:v>
      </x:c>
      <x:c r="V577" s="12" t="n">
        <x:f>0</x:f>
        <x:v>0</x:v>
      </x:c>
      <x:c r="W577" s="12" t="n">
        <x:f>0</x:f>
        <x:v>0</x:v>
      </x:c>
      <x:c r="X577" s="12" t="n">
        <x:f>0</x:f>
        <x:v>0</x:v>
      </x:c>
      <x:c r="Y577" s="12" t="n">
        <x:f>E577-W577-X577</x:f>
        <x:v>1000</x:v>
      </x:c>
      <x:c r="Z577" s="16" t="n">
        <x:f>E577*T577</x:f>
        <x:v>126.6</x:v>
      </x:c>
      <x:c r="AA577" s="16" t="n">
        <x:f>W577*T577</x:f>
        <x:v>0</x:v>
      </x:c>
      <x:c r="AB577" s="16" t="n">
        <x:f>X577*T577</x:f>
        <x:v>0</x:v>
      </x:c>
      <x:c r="AC577" s="16" t="n">
        <x:f>Y577*T577</x:f>
        <x:v>126.6</x:v>
      </x:c>
      <x:c r="AD577" s="16" t="n">
        <x:f>K577-Z577</x:f>
        <x:v>1.4210854715202004e-14</x:v>
      </x:c>
      <x:c r="AE577" s="16" t="n">
        <x:f>IF(ISNUMBER(U577),E577*(U577-T577),"n.a.")</x:f>
        <x:v>-2.6189999999999825</x:v>
      </x:c>
      <x:c r="AF577" s="12" t="n">
        <x:f>G577-0</x:f>
        <x:v>0</x:v>
      </x:c>
      <x:c r="AG577" s="16" t="n">
        <x:f>IF(ISNUMBER(U577),0,Z577)</x:f>
        <x:v>0</x:v>
      </x:c>
      <x:c r="AH577" s="17" t="str">
        <x:f>IF(AND(A577="WIRE",ISNUMBER(N577)),H577-N577,"n.a.")</x:f>
        <x:v>n.a.</x:v>
      </x:c>
    </x:row>
    <x:row r="578" ht="22" customHeight="1">
      <x:c r="A578" s="2" t="str">
        <x:v>COIL</x:v>
      </x:c>
      <x:c r="B578" s="2" t="str">
        <x:v>30</x:v>
      </x:c>
      <x:c r="C578" s="2" t="str">
        <x:v>25NAV12-4</x:v>
      </x:c>
      <x:c r="D578" s="2" t="str">
        <x:v>**PAY ACH** PVC SPIRAL SUPPLY</x:v>
      </x:c>
      <x:c r="E578" s="7" t="n">
        <x:v>400</x:v>
      </x:c>
      <x:c r="F578" s="7" t="n">
        <x:v>66.67</x:v>
      </x:c>
      <x:c r="G578" s="7" t="n">
        <x:v>0</x:v>
      </x:c>
      <x:c r="H578" s="8" t="n">
        <x:v>21.44</x:v>
      </x:c>
      <x:c r="I578" s="8" t="n">
        <x:v>19.01</x:v>
      </x:c>
      <x:c r="J578" s="2" t="n">
        <x:v>100</x:v>
      </x:c>
      <x:c r="K578" s="9" t="n">
        <x:v>85.76</x:v>
      </x:c>
      <x:c r="L578" s="8" t="n">
        <x:v>19.01</x:v>
      </x:c>
      <x:c r="M578" s="8"/>
      <x:c r="N578" s="8"/>
      <x:c r="O578" s="2" t="n">
        <x:v>1</x:v>
      </x:c>
      <x:c r="P578" s="10" t="n">
        <x:v>46143</x:v>
      </x:c>
      <x:c r="Q578" s="10" t="n">
        <x:v>45810</x:v>
      </x:c>
      <x:c r="R578" s="2" t="str">
        <x:v>Same-product valuation: per 100</x:v>
      </x:c>
      <x:c r="S578" s="2" t="str">
        <x:v>Chris PVC Coil priced product</x:v>
      </x:c>
      <x:c r="T578" s="15" t="n">
        <x:f>H578/J578</x:f>
        <x:v>0.2144</x:v>
      </x:c>
      <x:c r="U578" s="15" t="n">
        <x:f>IF(A578="WIRE",T578,IF(O578=1,I578*(1+IF(A578="POUC",Summary!$E$7,Summary!$K$7))/J578,"n.a."))</x:f>
        <x:v>0.2100605</x:v>
      </x:c>
      <x:c r="V578" s="12" t="n">
        <x:f>0</x:f>
        <x:v>0</x:v>
      </x:c>
      <x:c r="W578" s="12" t="n">
        <x:f>0</x:f>
        <x:v>0</x:v>
      </x:c>
      <x:c r="X578" s="12" t="n">
        <x:f>0</x:f>
        <x:v>0</x:v>
      </x:c>
      <x:c r="Y578" s="12" t="n">
        <x:f>E578-W578-X578</x:f>
        <x:v>400</x:v>
      </x:c>
      <x:c r="Z578" s="16" t="n">
        <x:f>E578*T578</x:f>
        <x:v>85.76</x:v>
      </x:c>
      <x:c r="AA578" s="16" t="n">
        <x:f>W578*T578</x:f>
        <x:v>0</x:v>
      </x:c>
      <x:c r="AB578" s="16" t="n">
        <x:f>X578*T578</x:f>
        <x:v>0</x:v>
      </x:c>
      <x:c r="AC578" s="16" t="n">
        <x:f>Y578*T578</x:f>
        <x:v>85.76</x:v>
      </x:c>
      <x:c r="AD578" s="16" t="n">
        <x:f>K578-Z578</x:f>
        <x:v>0</x:v>
      </x:c>
      <x:c r="AE578" s="16" t="n">
        <x:f>IF(ISNUMBER(U578),E578*(U578-T578),"n.a.")</x:f>
        <x:v>-1.7357999999999985</x:v>
      </x:c>
      <x:c r="AF578" s="12" t="n">
        <x:f>G578-0</x:f>
        <x:v>0</x:v>
      </x:c>
      <x:c r="AG578" s="16" t="n">
        <x:f>IF(ISNUMBER(U578),0,Z578)</x:f>
        <x:v>0</x:v>
      </x:c>
      <x:c r="AH578" s="17" t="str">
        <x:f>IF(AND(A578="WIRE",ISNUMBER(N578)),H578-N578,"n.a.")</x:f>
        <x:v>n.a.</x:v>
      </x:c>
    </x:row>
    <x:row r="579" ht="22" customHeight="1">
      <x:c r="A579" s="2" t="str">
        <x:v>COIL</x:v>
      </x:c>
      <x:c r="B579" s="2" t="str">
        <x:v>30</x:v>
      </x:c>
      <x:c r="C579" s="2" t="str">
        <x:v>7NAV12-4</x:v>
      </x:c>
      <x:c r="D579" s="2" t="str">
        <x:v>**PAY ACH** PVC SPIRAL SUPPLY</x:v>
      </x:c>
      <x:c r="E579" s="7" t="n">
        <x:v>2600</x:v>
      </x:c>
      <x:c r="F579" s="7" t="n">
        <x:v>66.67</x:v>
      </x:c>
      <x:c r="G579" s="7" t="n">
        <x:v>0</x:v>
      </x:c>
      <x:c r="H579" s="8" t="n">
        <x:v>3.92</x:v>
      </x:c>
      <x:c r="I579" s="8" t="n">
        <x:v>3.48</x:v>
      </x:c>
      <x:c r="J579" s="2" t="n">
        <x:v>100</x:v>
      </x:c>
      <x:c r="K579" s="9" t="n">
        <x:v>101.92</x:v>
      </x:c>
      <x:c r="L579" s="8" t="n">
        <x:v>3.48</x:v>
      </x:c>
      <x:c r="M579" s="8"/>
      <x:c r="N579" s="8"/>
      <x:c r="O579" s="2" t="n">
        <x:v>1</x:v>
      </x:c>
      <x:c r="P579" s="10" t="n">
        <x:v>46143</x:v>
      </x:c>
      <x:c r="Q579" s="10" t="n">
        <x:v>45810</x:v>
      </x:c>
      <x:c r="R579" s="2" t="str">
        <x:v>Same-product valuation: per 100</x:v>
      </x:c>
      <x:c r="S579" s="2" t="str">
        <x:v>Chris PVC Coil priced product</x:v>
      </x:c>
      <x:c r="T579" s="15" t="n">
        <x:f>H579/J579</x:f>
        <x:v>0.0392</x:v>
      </x:c>
      <x:c r="U579" s="15" t="n">
        <x:f>IF(A579="WIRE",T579,IF(O579=1,I579*(1+IF(A579="POUC",Summary!$E$7,Summary!$K$7))/J579,"n.a."))</x:f>
        <x:v>0.038453999999999995</x:v>
      </x:c>
      <x:c r="V579" s="12" t="n">
        <x:f>SUM('PO detail'!$T$953:$T$953)</x:f>
        <x:v>2500</x:v>
      </x:c>
      <x:c r="W579" s="12" t="n">
        <x:f>SUMIFS('PO detail'!$T$953:$T$953,'PO detail'!$Q$953:$Q$953,"Baseline PO cost")</x:f>
        <x:v>2500</x:v>
      </x:c>
      <x:c r="X579" s="12" t="n">
        <x:f>SUMIFS('PO detail'!$T$953:$T$953,'PO detail'!$Q$953:$Q$953,"Higher PO cost")</x:f>
        <x:v>0</x:v>
      </x:c>
      <x:c r="Y579" s="12" t="n">
        <x:f>E579-W579-X579</x:f>
        <x:v>100</x:v>
      </x:c>
      <x:c r="Z579" s="16" t="n">
        <x:f>E579*T579</x:f>
        <x:v>101.92</x:v>
      </x:c>
      <x:c r="AA579" s="16" t="n">
        <x:f>W579*T579</x:f>
        <x:v>98</x:v>
      </x:c>
      <x:c r="AB579" s="16" t="n">
        <x:f>X579*T579</x:f>
        <x:v>0</x:v>
      </x:c>
      <x:c r="AC579" s="16" t="n">
        <x:f>Y579*T579</x:f>
        <x:v>3.92</x:v>
      </x:c>
      <x:c r="AD579" s="16" t="n">
        <x:f>K579-Z579</x:f>
        <x:v>0</x:v>
      </x:c>
      <x:c r="AE579" s="16" t="n">
        <x:f>IF(ISNUMBER(U579),E579*(U579-T579),"n.a.")</x:f>
        <x:v>-1.9396000000000093</x:v>
      </x:c>
      <x:c r="AF579" s="12" t="n">
        <x:f>G579-SUM('PO detail'!$U$953:$U$953)</x:f>
        <x:v>0</x:v>
      </x:c>
      <x:c r="AG579" s="16" t="n">
        <x:f>IF(ISNUMBER(U579),0,Z579)</x:f>
        <x:v>0</x:v>
      </x:c>
      <x:c r="AH579" s="17" t="str">
        <x:f>IF(AND(A579="WIRE",ISNUMBER(N579)),H579-N579,"n.a.")</x:f>
        <x:v>n.a.</x:v>
      </x:c>
    </x:row>
    <x:row r="580" ht="22" customHeight="1">
      <x:c r="A580" s="2" t="str">
        <x:v>COIL</x:v>
      </x:c>
      <x:c r="B580" s="2" t="str">
        <x:v>60</x:v>
      </x:c>
      <x:c r="C580" s="2" t="str">
        <x:v>12WHT36-4</x:v>
      </x:c>
      <x:c r="D580" s="2" t="str">
        <x:v>**PAY ACH** PVC SPIRAL SUPPLY</x:v>
      </x:c>
      <x:c r="E580" s="7" t="n">
        <x:v>1100</x:v>
      </x:c>
      <x:c r="F580" s="7" t="n">
        <x:v>66.67</x:v>
      </x:c>
      <x:c r="G580" s="7" t="n">
        <x:v>0</x:v>
      </x:c>
      <x:c r="H580" s="8" t="n">
        <x:v>22.37</x:v>
      </x:c>
      <x:c r="I580" s="8" t="n">
        <x:v>19.84</x:v>
      </x:c>
      <x:c r="J580" s="2" t="n">
        <x:v>100</x:v>
      </x:c>
      <x:c r="K580" s="9" t="n">
        <x:v>246.07</x:v>
      </x:c>
      <x:c r="L580" s="8" t="n">
        <x:v>19.84</x:v>
      </x:c>
      <x:c r="M580" s="8"/>
      <x:c r="N580" s="8"/>
      <x:c r="O580" s="2" t="n">
        <x:v>1</x:v>
      </x:c>
      <x:c r="P580" s="10" t="n">
        <x:v>46143</x:v>
      </x:c>
      <x:c r="Q580" s="10" t="n">
        <x:v>45810</x:v>
      </x:c>
      <x:c r="R580" s="2" t="str">
        <x:v>Same-product valuation: per 100</x:v>
      </x:c>
      <x:c r="S580" s="2" t="str">
        <x:v>Chris PVC Coil priced product</x:v>
      </x:c>
      <x:c r="T580" s="15" t="n">
        <x:f>H580/J580</x:f>
        <x:v>0.2237</x:v>
      </x:c>
      <x:c r="U580" s="15" t="n">
        <x:f>IF(A580="WIRE",T580,IF(O580=1,I580*(1+IF(A580="POUC",Summary!$E$7,Summary!$K$7))/J580,"n.a."))</x:f>
        <x:v>0.21923199999999998</x:v>
      </x:c>
      <x:c r="V580" s="12" t="n">
        <x:f>SUM('PO detail'!$T$1087:$T$1087)</x:f>
        <x:v>500</x:v>
      </x:c>
      <x:c r="W580" s="12" t="n">
        <x:f>SUMIFS('PO detail'!$T$1087:$T$1087,'PO detail'!$Q$1087:$Q$1087,"Baseline PO cost")</x:f>
        <x:v>500</x:v>
      </x:c>
      <x:c r="X580" s="12" t="n">
        <x:f>SUMIFS('PO detail'!$T$1087:$T$1087,'PO detail'!$Q$1087:$Q$1087,"Higher PO cost")</x:f>
        <x:v>0</x:v>
      </x:c>
      <x:c r="Y580" s="12" t="n">
        <x:f>E580-W580-X580</x:f>
        <x:v>600</x:v>
      </x:c>
      <x:c r="Z580" s="16" t="n">
        <x:f>E580*T580</x:f>
        <x:v>246.07000000000002</x:v>
      </x:c>
      <x:c r="AA580" s="16" t="n">
        <x:f>W580*T580</x:f>
        <x:v>111.85000000000001</x:v>
      </x:c>
      <x:c r="AB580" s="16" t="n">
        <x:f>X580*T580</x:f>
        <x:v>0</x:v>
      </x:c>
      <x:c r="AC580" s="16" t="n">
        <x:f>Y580*T580</x:f>
        <x:v>134.22</x:v>
      </x:c>
      <x:c r="AD580" s="16" t="n">
        <x:f>K580-Z580</x:f>
        <x:v>-2.842170943040401e-14</x:v>
      </x:c>
      <x:c r="AE580" s="16" t="n">
        <x:f>IF(ISNUMBER(U580),E580*(U580-T580),"n.a.")</x:f>
        <x:v>-4.91480000000003</x:v>
      </x:c>
      <x:c r="AF580" s="12" t="n">
        <x:f>G580-SUM('PO detail'!$U$1087:$U$1087)</x:f>
        <x:v>0</x:v>
      </x:c>
      <x:c r="AG580" s="16" t="n">
        <x:f>IF(ISNUMBER(U580),0,Z580)</x:f>
        <x:v>0</x:v>
      </x:c>
      <x:c r="AH580" s="17" t="str">
        <x:f>IF(AND(A580="WIRE",ISNUMBER(N580)),H580-N580,"n.a.")</x:f>
        <x:v>n.a.</x:v>
      </x:c>
    </x:row>
    <x:row r="581" ht="22" customHeight="1">
      <x:c r="A581" s="2" t="str">
        <x:v>POUC</x:v>
      </x:c>
      <x:c r="B581" s="2" t="str">
        <x:v>10</x:v>
      </x:c>
      <x:c r="C581" s="2" t="str">
        <x:v>LUGWO5</x:v>
      </x:c>
      <x:c r="D581" s="2" t="str">
        <x:v>LAMITEK USA, INC.</x:v>
      </x:c>
      <x:c r="E581" s="7" t="n">
        <x:v>7400</x:v>
      </x:c>
      <x:c r="F581" s="7" t="n">
        <x:v>66.67</x:v>
      </x:c>
      <x:c r="G581" s="7" t="n">
        <x:v>0</x:v>
      </x:c>
      <x:c r="H581" s="8" t="n">
        <x:v>0.84</x:v>
      </x:c>
      <x:c r="I581" s="8" t="n">
        <x:v>0.55</x:v>
      </x:c>
      <x:c r="J581" s="2" t="n">
        <x:v>100</x:v>
      </x:c>
      <x:c r="K581" s="9" t="n">
        <x:v>62.160000000000004</x:v>
      </x:c>
      <x:c r="L581" s="8" t="n">
        <x:v>0.49</x:v>
      </x:c>
      <x:c r="M581" s="8" t="n">
        <x:v>0.5488000000000001</x:v>
      </x:c>
      <x:c r="N581" s="8"/>
      <x:c r="O581" s="2" t="n">
        <x:v>1</x:v>
      </x:c>
      <x:c r="P581" s="10" t="n">
        <x:v>45902</x:v>
      </x:c>
      <x:c r="Q581" s="10" t="n">
        <x:v>46148</x:v>
      </x:c>
      <x:c r="R581" s="2" t="str">
        <x:v>Same-product valuation: per 100</x:v>
      </x:c>
      <x:c r="S581" s="2" t="str">
        <x:v>Chris Lamitek Pouches priced product</x:v>
      </x:c>
      <x:c r="T581" s="15" t="n">
        <x:f>H581/J581</x:f>
        <x:v>0.0084</x:v>
      </x:c>
      <x:c r="U581" s="15" t="n">
        <x:f>IF(A581="WIRE",T581,IF(O581=1,I581*(1+IF(A581="POUC",Summary!$E$7,Summary!$K$7))/J581,"n.a."))</x:f>
        <x:v>0.009075</x:v>
      </x:c>
      <x:c r="V581" s="12" t="n">
        <x:f>SUM('PO detail'!$T$1554:$T$1554)</x:f>
        <x:v>7400</x:v>
      </x:c>
      <x:c r="W581" s="12" t="n">
        <x:f>SUMIFS('PO detail'!$T$1554:$T$1554,'PO detail'!$Q$1554:$Q$1554,"Baseline PO cost")</x:f>
        <x:v>7400</x:v>
      </x:c>
      <x:c r="X581" s="12" t="n">
        <x:f>SUMIFS('PO detail'!$T$1554:$T$1554,'PO detail'!$Q$1554:$Q$1554,"Higher PO cost")</x:f>
        <x:v>0</x:v>
      </x:c>
      <x:c r="Y581" s="12" t="n">
        <x:f>E581-W581-X581</x:f>
        <x:v>0</x:v>
      </x:c>
      <x:c r="Z581" s="16" t="n">
        <x:f>E581*T581</x:f>
        <x:v>62.16</x:v>
      </x:c>
      <x:c r="AA581" s="16" t="n">
        <x:f>W581*T581</x:f>
        <x:v>62.16</x:v>
      </x:c>
      <x:c r="AB581" s="16" t="n">
        <x:f>X581*T581</x:f>
        <x:v>0</x:v>
      </x:c>
      <x:c r="AC581" s="16" t="n">
        <x:f>Y581*T581</x:f>
        <x:v>0</x:v>
      </x:c>
      <x:c r="AD581" s="16" t="n">
        <x:f>K581-Z581</x:f>
        <x:v>7.105427357601002e-15</x:v>
      </x:c>
      <x:c r="AE581" s="16" t="n">
        <x:f>IF(ISNUMBER(U581),E581*(U581-T581),"n.a.")</x:f>
        <x:v>4.995000000000002</x:v>
      </x:c>
      <x:c r="AF581" s="12" t="n">
        <x:f>G581-SUM('PO detail'!$U$1554:$U$1554)</x:f>
        <x:v>0</x:v>
      </x:c>
      <x:c r="AG581" s="16" t="n">
        <x:f>IF(ISNUMBER(U581),0,Z581)</x:f>
        <x:v>0</x:v>
      </x:c>
      <x:c r="AH581" s="17" t="str">
        <x:f>IF(AND(A581="WIRE",ISNUMBER(N581)),H581-N581,"n.a.")</x:f>
        <x:v>n.a.</x:v>
      </x:c>
    </x:row>
    <x:row r="582" ht="22" customHeight="1">
      <x:c r="A582" s="2" t="str">
        <x:v>POUC</x:v>
      </x:c>
      <x:c r="B582" s="2" t="str">
        <x:v>10</x:v>
      </x:c>
      <x:c r="C582" s="2" t="str">
        <x:v>SCH7</x:v>
      </x:c>
      <x:c r="D582" s="2" t="str">
        <x:v>LAMITEK USA, INC.</x:v>
      </x:c>
      <x:c r="E582" s="7" t="n">
        <x:v>1100</x:v>
      </x:c>
      <x:c r="F582" s="7" t="n">
        <x:v>66.67</x:v>
      </x:c>
      <x:c r="G582" s="7" t="n">
        <x:v>5000</x:v>
      </x:c>
      <x:c r="H582" s="8" t="n">
        <x:v>0.95</x:v>
      </x:c>
      <x:c r="I582" s="8" t="n">
        <x:v>0.63</x:v>
      </x:c>
      <x:c r="J582" s="2" t="n">
        <x:v>100</x:v>
      </x:c>
      <x:c r="K582" s="9" t="n">
        <x:v>10.450000000000001</x:v>
      </x:c>
      <x:c r="L582" s="8" t="n">
        <x:v>0.56</x:v>
      </x:c>
      <x:c r="M582" s="8" t="n">
        <x:v>0.6272000000000001</x:v>
      </x:c>
      <x:c r="N582" s="8"/>
      <x:c r="O582" s="2" t="n">
        <x:v>1</x:v>
      </x:c>
      <x:c r="P582" s="10" t="n">
        <x:v>45902</x:v>
      </x:c>
      <x:c r="Q582" s="10" t="n">
        <x:v>46148</x:v>
      </x:c>
      <x:c r="R582" s="2" t="str">
        <x:v>Same-product valuation: per 100</x:v>
      </x:c>
      <x:c r="S582" s="2" t="str">
        <x:v>Chris Lamitek Pouches priced product</x:v>
      </x:c>
      <x:c r="T582" s="15" t="n">
        <x:f>H582/J582</x:f>
        <x:v>0.0095</x:v>
      </x:c>
      <x:c r="U582" s="15" t="n">
        <x:f>IF(A582="WIRE",T582,IF(O582=1,I582*(1+IF(A582="POUC",Summary!$E$7,Summary!$K$7))/J582,"n.a."))</x:f>
        <x:v>0.010394999999999998</x:v>
      </x:c>
      <x:c r="V582" s="12" t="n">
        <x:f>SUM('PO detail'!$T$1597:$T$1597)</x:f>
        <x:v>0</x:v>
      </x:c>
      <x:c r="W582" s="12" t="n">
        <x:f>SUMIFS('PO detail'!$T$1597:$T$1597,'PO detail'!$Q$1597:$Q$1597,"Baseline PO cost")</x:f>
        <x:v>0</x:v>
      </x:c>
      <x:c r="X582" s="12" t="n">
        <x:f>SUMIFS('PO detail'!$T$1597:$T$1597,'PO detail'!$Q$1597:$Q$1597,"Higher PO cost")</x:f>
        <x:v>0</x:v>
      </x:c>
      <x:c r="Y582" s="12" t="n">
        <x:f>E582-W582-X582</x:f>
        <x:v>1100</x:v>
      </x:c>
      <x:c r="Z582" s="16" t="n">
        <x:f>E582*T582</x:f>
        <x:v>10.45</x:v>
      </x:c>
      <x:c r="AA582" s="16" t="n">
        <x:f>W582*T582</x:f>
        <x:v>0</x:v>
      </x:c>
      <x:c r="AB582" s="16" t="n">
        <x:f>X582*T582</x:f>
        <x:v>0</x:v>
      </x:c>
      <x:c r="AC582" s="16" t="n">
        <x:f>Y582*T582</x:f>
        <x:v>10.45</x:v>
      </x:c>
      <x:c r="AD582" s="16" t="n">
        <x:f>K582-Z582</x:f>
        <x:v>1.7763568394002505e-15</x:v>
      </x:c>
      <x:c r="AE582" s="16" t="n">
        <x:f>IF(ISNUMBER(U582),E582*(U582-T582),"n.a.")</x:f>
        <x:v>0.984499999999998</x:v>
      </x:c>
      <x:c r="AF582" s="12" t="n">
        <x:f>G582-SUM('PO detail'!$U$1597:$U$1597)</x:f>
        <x:v>0</x:v>
      </x:c>
      <x:c r="AG582" s="16" t="n">
        <x:f>IF(ISNUMBER(U582),0,Z582)</x:f>
        <x:v>0</x:v>
      </x:c>
      <x:c r="AH582" s="17" t="str">
        <x:f>IF(AND(A582="WIRE",ISNUMBER(N582)),H582-N582,"n.a.")</x:f>
        <x:v>n.a.</x:v>
      </x:c>
    </x:row>
    <x:row r="583" ht="22" customHeight="1">
      <x:c r="A583" s="2" t="str">
        <x:v>POUC</x:v>
      </x:c>
      <x:c r="B583" s="2" t="str">
        <x:v>30</x:v>
      </x:c>
      <x:c r="C583" s="2" t="str">
        <x:v>LEG3</x:v>
      </x:c>
      <x:c r="D583" s="2" t="str">
        <x:v>LAMITEK USA, INC.</x:v>
      </x:c>
      <x:c r="E583" s="7" t="n">
        <x:v>1500</x:v>
      </x:c>
      <x:c r="F583" s="7" t="n">
        <x:v>66.67</x:v>
      </x:c>
      <x:c r="G583" s="7" t="n">
        <x:v>0</x:v>
      </x:c>
      <x:c r="H583" s="8" t="n">
        <x:v>5.66</x:v>
      </x:c>
      <x:c r="I583" s="8" t="n">
        <x:v>3.74</x:v>
      </x:c>
      <x:c r="J583" s="2" t="n">
        <x:v>100</x:v>
      </x:c>
      <x:c r="K583" s="9" t="n">
        <x:v>84.9</x:v>
      </x:c>
      <x:c r="L583" s="8" t="n">
        <x:v>3.34</x:v>
      </x:c>
      <x:c r="M583" s="8" t="n">
        <x:v>3.7408</x:v>
      </x:c>
      <x:c r="N583" s="8"/>
      <x:c r="O583" s="2" t="n">
        <x:v>1</x:v>
      </x:c>
      <x:c r="P583" s="10" t="n">
        <x:v>45902</x:v>
      </x:c>
      <x:c r="Q583" s="10" t="n">
        <x:v>46148</x:v>
      </x:c>
      <x:c r="R583" s="2" t="str">
        <x:v>Same-product valuation: per 100</x:v>
      </x:c>
      <x:c r="S583" s="2" t="str">
        <x:v>Chris Lamitek Pouches priced product</x:v>
      </x:c>
      <x:c r="T583" s="15" t="n">
        <x:f>H583/J583</x:f>
        <x:v>0.056600000000000004</x:v>
      </x:c>
      <x:c r="U583" s="15" t="n">
        <x:f>IF(A583="WIRE",T583,IF(O583=1,I583*(1+IF(A583="POUC",Summary!$E$7,Summary!$K$7))/J583,"n.a."))</x:f>
        <x:v>0.06171</x:v>
      </x:c>
      <x:c r="V583" s="12" t="n">
        <x:f>0</x:f>
        <x:v>0</x:v>
      </x:c>
      <x:c r="W583" s="12" t="n">
        <x:f>0</x:f>
        <x:v>0</x:v>
      </x:c>
      <x:c r="X583" s="12" t="n">
        <x:f>0</x:f>
        <x:v>0</x:v>
      </x:c>
      <x:c r="Y583" s="12" t="n">
        <x:f>E583-W583-X583</x:f>
        <x:v>1500</x:v>
      </x:c>
      <x:c r="Z583" s="16" t="n">
        <x:f>E583*T583</x:f>
        <x:v>84.9</x:v>
      </x:c>
      <x:c r="AA583" s="16" t="n">
        <x:f>W583*T583</x:f>
        <x:v>0</x:v>
      </x:c>
      <x:c r="AB583" s="16" t="n">
        <x:f>X583*T583</x:f>
        <x:v>0</x:v>
      </x:c>
      <x:c r="AC583" s="16" t="n">
        <x:f>Y583*T583</x:f>
        <x:v>84.9</x:v>
      </x:c>
      <x:c r="AD583" s="16" t="n">
        <x:f>K583-Z583</x:f>
        <x:v>0</x:v>
      </x:c>
      <x:c r="AE583" s="16" t="n">
        <x:f>IF(ISNUMBER(U583),E583*(U583-T583),"n.a.")</x:f>
        <x:v>7.664999999999995</x:v>
      </x:c>
      <x:c r="AF583" s="12" t="n">
        <x:f>G583-0</x:f>
        <x:v>0</x:v>
      </x:c>
      <x:c r="AG583" s="16" t="n">
        <x:f>IF(ISNUMBER(U583),0,Z583)</x:f>
        <x:v>0</x:v>
      </x:c>
      <x:c r="AH583" s="17" t="str">
        <x:f>IF(AND(A583="WIRE",ISNUMBER(N583)),H583-N583,"n.a.")</x:f>
        <x:v>n.a.</x:v>
      </x:c>
    </x:row>
    <x:row r="584" ht="22" customHeight="1">
      <x:c r="A584" s="2" t="str">
        <x:v>WIRE</x:v>
      </x:c>
      <x:c r="B584" s="2" t="str">
        <x:v>60</x:v>
      </x:c>
      <x:c r="C584" s="2" t="str">
        <x:v>DL038GOLD</x:v>
      </x:c>
      <x:c r="D584" s="2" t="str">
        <x:v>Botac Industrial Limited</x:v>
      </x:c>
      <x:c r="E584" s="7" t="n">
        <x:v>700</x:v>
      </x:c>
      <x:c r="F584" s="7" t="n">
        <x:v>66.67</x:v>
      </x:c>
      <x:c r="G584" s="7" t="n">
        <x:v>0</x:v>
      </x:c>
      <x:c r="H584" s="8" t="n">
        <x:v>5.63</x:v>
      </x:c>
      <x:c r="I584" s="8" t="n">
        <x:v>3.27</x:v>
      </x:c>
      <x:c r="J584" s="2" t="n">
        <x:v>100</x:v>
      </x:c>
      <x:c r="K584" s="9" t="n">
        <x:v>39.410000000000004</x:v>
      </x:c>
      <x:c r="L584" s="8" t="n">
        <x:v>3.27</x:v>
      </x:c>
      <x:c r="M584" s="8"/>
      <x:c r="N584" s="8" t="n">
        <x:v>5.63</x:v>
      </x:c>
      <x:c r="O584" s="2" t="n">
        <x:v>1</x:v>
      </x:c>
      <x:c r="P584" s="10" t="n">
        <x:v>46237</x:v>
      </x:c>
      <x:c r="Q584" s="10" t="n">
        <x:v>45881</x:v>
      </x:c>
      <x:c r="R584" s="2" t="str">
        <x:v>Same-product valuation: per 100</x:v>
      </x:c>
      <x:c r="S584" s="2" t="str">
        <x:v>Hold current standard; Chris blended standards already applied</x:v>
      </x:c>
      <x:c r="T584" s="15" t="n">
        <x:f>H584/J584</x:f>
        <x:v>0.056299999999999996</x:v>
      </x:c>
      <x:c r="U584" s="15" t="n">
        <x:f>IF(A584="WIRE",T584,IF(O584=1,I584*(1+IF(A584="POUC",Summary!$E$7,Summary!$K$7))/J584,"n.a."))</x:f>
        <x:v>0.056299999999999996</x:v>
      </x:c>
      <x:c r="V584" s="12" t="n">
        <x:f>0</x:f>
        <x:v>0</x:v>
      </x:c>
      <x:c r="W584" s="12" t="n">
        <x:f>0</x:f>
        <x:v>0</x:v>
      </x:c>
      <x:c r="X584" s="12" t="n">
        <x:f>0</x:f>
        <x:v>0</x:v>
      </x:c>
      <x:c r="Y584" s="12" t="n">
        <x:f>E584-W584-X584</x:f>
        <x:v>700</x:v>
      </x:c>
      <x:c r="Z584" s="16" t="n">
        <x:f>E584*T584</x:f>
        <x:v>39.41</x:v>
      </x:c>
      <x:c r="AA584" s="16" t="n">
        <x:f>W584*T584</x:f>
        <x:v>0</x:v>
      </x:c>
      <x:c r="AB584" s="16" t="n">
        <x:f>X584*T584</x:f>
        <x:v>0</x:v>
      </x:c>
      <x:c r="AC584" s="16" t="n">
        <x:f>Y584*T584</x:f>
        <x:v>39.41</x:v>
      </x:c>
      <x:c r="AD584" s="16" t="n">
        <x:f>K584-Z584</x:f>
        <x:v>7.105427357601002e-15</x:v>
      </x:c>
      <x:c r="AE584" s="16" t="n">
        <x:f>IF(ISNUMBER(U584),E584*(U584-T584),"n.a.")</x:f>
        <x:v>0</x:v>
      </x:c>
      <x:c r="AF584" s="12" t="n">
        <x:f>G584-0</x:f>
        <x:v>0</x:v>
      </x:c>
      <x:c r="AG584" s="16" t="n">
        <x:f>IF(ISNUMBER(U584),0,Z584)</x:f>
        <x:v>0</x:v>
      </x:c>
      <x:c r="AH584" s="17" t="n">
        <x:f>IF(AND(A584="WIRE",ISNUMBER(N584)),H584-N584,"n.a.")</x:f>
        <x:v>0</x:v>
      </x:c>
    </x:row>
    <x:row r="585" ht="22" customHeight="1">
      <x:c r="A585" s="2" t="str">
        <x:v>WIRE</x:v>
      </x:c>
      <x:c r="B585" s="2" t="str">
        <x:v>30</x:v>
      </x:c>
      <x:c r="C585" s="2" t="str">
        <x:v>DL034WHT</x:v>
      </x:c>
      <x:c r="D585" s="2" t="str">
        <x:v>Botac Industrial Limited</x:v>
      </x:c>
      <x:c r="E585" s="7" t="n">
        <x:v>1750</x:v>
      </x:c>
      <x:c r="F585" s="7" t="n">
        <x:v>62.5</x:v>
      </x:c>
      <x:c r="G585" s="7" t="n">
        <x:v>0</x:v>
      </x:c>
      <x:c r="H585" s="8" t="n">
        <x:v>14.24</x:v>
      </x:c>
      <x:c r="I585" s="8" t="n">
        <x:v>0</x:v>
      </x:c>
      <x:c r="J585" s="2" t="n">
        <x:v>100</x:v>
      </x:c>
      <x:c r="K585" s="9" t="n">
        <x:v>249.20000000000002</x:v>
      </x:c>
      <x:c r="L585" s="8" t="n">
        <x:v>7.48</x:v>
      </x:c>
      <x:c r="M585" s="8"/>
      <x:c r="N585" s="8" t="n">
        <x:v>14.24</x:v>
      </x:c>
      <x:c r="O585" s="2" t="n">
        <x:v>1</x:v>
      </x:c>
      <x:c r="P585" s="10" t="n">
        <x:v>46237</x:v>
      </x:c>
      <x:c r="Q585" s="10" t="n">
        <x:v>44774</x:v>
      </x:c>
      <x:c r="R585" s="2" t="str">
        <x:v>Same-product valuation: per 100</x:v>
      </x:c>
      <x:c r="S585" s="2" t="str">
        <x:v>Hold current standard; Chris blended standards already applied</x:v>
      </x:c>
      <x:c r="T585" s="15" t="n">
        <x:f>H585/J585</x:f>
        <x:v>0.1424</x:v>
      </x:c>
      <x:c r="U585" s="15" t="n">
        <x:f>IF(A585="WIRE",T585,IF(O585=1,I585*(1+IF(A585="POUC",Summary!$E$7,Summary!$K$7))/J585,"n.a."))</x:f>
        <x:v>0.1424</x:v>
      </x:c>
      <x:c r="V585" s="12" t="n">
        <x:f>0</x:f>
        <x:v>0</x:v>
      </x:c>
      <x:c r="W585" s="12" t="n">
        <x:f>0</x:f>
        <x:v>0</x:v>
      </x:c>
      <x:c r="X585" s="12" t="n">
        <x:f>0</x:f>
        <x:v>0</x:v>
      </x:c>
      <x:c r="Y585" s="12" t="n">
        <x:f>E585-W585-X585</x:f>
        <x:v>1750</x:v>
      </x:c>
      <x:c r="Z585" s="16" t="n">
        <x:f>E585*T585</x:f>
        <x:v>249.2</x:v>
      </x:c>
      <x:c r="AA585" s="16" t="n">
        <x:f>W585*T585</x:f>
        <x:v>0</x:v>
      </x:c>
      <x:c r="AB585" s="16" t="n">
        <x:f>X585*T585</x:f>
        <x:v>0</x:v>
      </x:c>
      <x:c r="AC585" s="16" t="n">
        <x:f>Y585*T585</x:f>
        <x:v>249.2</x:v>
      </x:c>
      <x:c r="AD585" s="16" t="n">
        <x:f>K585-Z585</x:f>
        <x:v>2.842170943040401e-14</x:v>
      </x:c>
      <x:c r="AE585" s="16" t="n">
        <x:f>IF(ISNUMBER(U585),E585*(U585-T585),"n.a.")</x:f>
        <x:v>0</x:v>
      </x:c>
      <x:c r="AF585" s="12" t="n">
        <x:f>G585-0</x:f>
        <x:v>0</x:v>
      </x:c>
      <x:c r="AG585" s="16" t="n">
        <x:f>IF(ISNUMBER(U585),0,Z585)</x:f>
        <x:v>0</x:v>
      </x:c>
      <x:c r="AH585" s="17" t="n">
        <x:f>IF(AND(A585="WIRE",ISNUMBER(N585)),H585-N585,"n.a.")</x:f>
        <x:v>0</x:v>
      </x:c>
    </x:row>
    <x:row r="586" ht="22" customHeight="1">
      <x:c r="A586" s="2" t="str">
        <x:v>COIL</x:v>
      </x:c>
      <x:c r="B586" s="2" t="str">
        <x:v>30</x:v>
      </x:c>
      <x:c r="C586" s="2" t="str">
        <x:v>13BLK36-4</x:v>
      </x:c>
      <x:c r="D586" s="2" t="str">
        <x:v>**PAY ACH** PVC SPIRAL SUPPLY</x:v>
      </x:c>
      <x:c r="E586" s="7" t="n">
        <x:v>1600</x:v>
      </x:c>
      <x:c r="F586" s="7" t="n">
        <x:v>58.33</x:v>
      </x:c>
      <x:c r="G586" s="7" t="n">
        <x:v>0</x:v>
      </x:c>
      <x:c r="H586" s="8" t="n">
        <x:v>20.66</x:v>
      </x:c>
      <x:c r="I586" s="8" t="n">
        <x:v>18.32</x:v>
      </x:c>
      <x:c r="J586" s="2" t="n">
        <x:v>100</x:v>
      </x:c>
      <x:c r="K586" s="9" t="n">
        <x:v>330.56</x:v>
      </x:c>
      <x:c r="L586" s="8" t="n">
        <x:v>18.32</x:v>
      </x:c>
      <x:c r="M586" s="8"/>
      <x:c r="N586" s="8"/>
      <x:c r="O586" s="2" t="n">
        <x:v>1</x:v>
      </x:c>
      <x:c r="P586" s="10" t="n">
        <x:v>46143</x:v>
      </x:c>
      <x:c r="Q586" s="10" t="n">
        <x:v>45810</x:v>
      </x:c>
      <x:c r="R586" s="2" t="str">
        <x:v>Same-product valuation: per 100</x:v>
      </x:c>
      <x:c r="S586" s="2" t="str">
        <x:v>Chris PVC Coil priced product</x:v>
      </x:c>
      <x:c r="T586" s="15" t="n">
        <x:f>H586/J586</x:f>
        <x:v>0.2066</x:v>
      </x:c>
      <x:c r="U586" s="15" t="n">
        <x:f>IF(A586="WIRE",T586,IF(O586=1,I586*(1+IF(A586="POUC",Summary!$E$7,Summary!$K$7))/J586,"n.a."))</x:f>
        <x:v>0.202436</x:v>
      </x:c>
      <x:c r="V586" s="12" t="n">
        <x:f>0</x:f>
        <x:v>0</x:v>
      </x:c>
      <x:c r="W586" s="12" t="n">
        <x:f>0</x:f>
        <x:v>0</x:v>
      </x:c>
      <x:c r="X586" s="12" t="n">
        <x:f>0</x:f>
        <x:v>0</x:v>
      </x:c>
      <x:c r="Y586" s="12" t="n">
        <x:f>E586-W586-X586</x:f>
        <x:v>1600</x:v>
      </x:c>
      <x:c r="Z586" s="16" t="n">
        <x:f>E586*T586</x:f>
        <x:v>330.56</x:v>
      </x:c>
      <x:c r="AA586" s="16" t="n">
        <x:f>W586*T586</x:f>
        <x:v>0</x:v>
      </x:c>
      <x:c r="AB586" s="16" t="n">
        <x:f>X586*T586</x:f>
        <x:v>0</x:v>
      </x:c>
      <x:c r="AC586" s="16" t="n">
        <x:f>Y586*T586</x:f>
        <x:v>330.56</x:v>
      </x:c>
      <x:c r="AD586" s="16" t="n">
        <x:f>K586-Z586</x:f>
        <x:v>0</x:v>
      </x:c>
      <x:c r="AE586" s="16" t="n">
        <x:f>IF(ISNUMBER(U586),E586*(U586-T586),"n.a.")</x:f>
        <x:v>-6.662400000000002</x:v>
      </x:c>
      <x:c r="AF586" s="12" t="n">
        <x:f>G586-0</x:f>
        <x:v>0</x:v>
      </x:c>
      <x:c r="AG586" s="16" t="n">
        <x:f>IF(ISNUMBER(U586),0,Z586)</x:f>
        <x:v>0</x:v>
      </x:c>
      <x:c r="AH586" s="17" t="str">
        <x:f>IF(AND(A586="WIRE",ISNUMBER(N586)),H586-N586,"n.a.")</x:f>
        <x:v>n.a.</x:v>
      </x:c>
    </x:row>
    <x:row r="587" ht="22" customHeight="1">
      <x:c r="A587" s="2" t="str">
        <x:v>COIL</x:v>
      </x:c>
      <x:c r="B587" s="2" t="str">
        <x:v>30</x:v>
      </x:c>
      <x:c r="C587" s="2" t="str">
        <x:v>18BLU12-4</x:v>
      </x:c>
      <x:c r="D587" s="2" t="str">
        <x:v>**PAY ACH** PVC SPIRAL SUPPLY</x:v>
      </x:c>
      <x:c r="E587" s="7" t="n">
        <x:v>0</x:v>
      </x:c>
      <x:c r="F587" s="7" t="n">
        <x:v>58.33</x:v>
      </x:c>
      <x:c r="G587" s="7" t="n">
        <x:v>0</x:v>
      </x:c>
      <x:c r="H587" s="8" t="n">
        <x:v>14.48</x:v>
      </x:c>
      <x:c r="I587" s="8" t="n">
        <x:v>12.84</x:v>
      </x:c>
      <x:c r="J587" s="2" t="n">
        <x:v>100</x:v>
      </x:c>
      <x:c r="K587" s="9" t="n">
        <x:v>0</x:v>
      </x:c>
      <x:c r="L587" s="8" t="n">
        <x:v>12.84</x:v>
      </x:c>
      <x:c r="M587" s="8"/>
      <x:c r="N587" s="8"/>
      <x:c r="O587" s="2" t="n">
        <x:v>1</x:v>
      </x:c>
      <x:c r="P587" s="10" t="n">
        <x:v>46143</x:v>
      </x:c>
      <x:c r="Q587" s="10" t="n">
        <x:v>45968</x:v>
      </x:c>
      <x:c r="R587" s="2" t="str">
        <x:v>Same-product valuation: per 100</x:v>
      </x:c>
      <x:c r="S587" s="2" t="str">
        <x:v>Chris PVC Coil priced product</x:v>
      </x:c>
      <x:c r="T587" s="15" t="n">
        <x:f>H587/J587</x:f>
        <x:v>0.1448</x:v>
      </x:c>
      <x:c r="U587" s="15" t="n">
        <x:f>IF(A587="WIRE",T587,IF(O587=1,I587*(1+IF(A587="POUC",Summary!$E$7,Summary!$K$7))/J587,"n.a."))</x:f>
        <x:v>0.141882</x:v>
      </x:c>
      <x:c r="V587" s="12" t="n">
        <x:f>0</x:f>
        <x:v>0</x:v>
      </x:c>
      <x:c r="W587" s="12" t="n">
        <x:f>0</x:f>
        <x:v>0</x:v>
      </x:c>
      <x:c r="X587" s="12" t="n">
        <x:f>0</x:f>
        <x:v>0</x:v>
      </x:c>
      <x:c r="Y587" s="12" t="n">
        <x:f>E587-W587-X587</x:f>
        <x:v>0</x:v>
      </x:c>
      <x:c r="Z587" s="16" t="n">
        <x:f>E587*T587</x:f>
        <x:v>0</x:v>
      </x:c>
      <x:c r="AA587" s="16" t="n">
        <x:f>W587*T587</x:f>
        <x:v>0</x:v>
      </x:c>
      <x:c r="AB587" s="16" t="n">
        <x:f>X587*T587</x:f>
        <x:v>0</x:v>
      </x:c>
      <x:c r="AC587" s="16" t="n">
        <x:f>Y587*T587</x:f>
        <x:v>0</x:v>
      </x:c>
      <x:c r="AD587" s="16" t="n">
        <x:f>K587-Z587</x:f>
        <x:v>0</x:v>
      </x:c>
      <x:c r="AE587" s="16" t="n">
        <x:f>IF(ISNUMBER(U587),E587*(U587-T587),"n.a.")</x:f>
        <x:v>0</x:v>
      </x:c>
      <x:c r="AF587" s="12" t="n">
        <x:f>G587-0</x:f>
        <x:v>0</x:v>
      </x:c>
      <x:c r="AG587" s="16" t="n">
        <x:f>IF(ISNUMBER(U587),0,Z587)</x:f>
        <x:v>0</x:v>
      </x:c>
      <x:c r="AH587" s="17" t="str">
        <x:f>IF(AND(A587="WIRE",ISNUMBER(N587)),H587-N587,"n.a.")</x:f>
        <x:v>n.a.</x:v>
      </x:c>
    </x:row>
    <x:row r="588" ht="22" customHeight="1">
      <x:c r="A588" s="2" t="str">
        <x:v>COIL</x:v>
      </x:c>
      <x:c r="B588" s="2" t="str">
        <x:v>30</x:v>
      </x:c>
      <x:c r="C588" s="2" t="str">
        <x:v>20CLR12-4</x:v>
      </x:c>
      <x:c r="D588" s="2" t="str">
        <x:v>**PAY ACH** PVC SPIRAL SUPPLY</x:v>
      </x:c>
      <x:c r="E588" s="7" t="n">
        <x:v>1000</x:v>
      </x:c>
      <x:c r="F588" s="7" t="n">
        <x:v>58.33</x:v>
      </x:c>
      <x:c r="G588" s="7" t="n">
        <x:v>0</x:v>
      </x:c>
      <x:c r="H588" s="8" t="n">
        <x:v>15.67</x:v>
      </x:c>
      <x:c r="I588" s="8" t="n">
        <x:v>13.89</x:v>
      </x:c>
      <x:c r="J588" s="2" t="n">
        <x:v>100</x:v>
      </x:c>
      <x:c r="K588" s="9" t="n">
        <x:v>156.70000000000002</x:v>
      </x:c>
      <x:c r="L588" s="8" t="n">
        <x:v>13.89</x:v>
      </x:c>
      <x:c r="M588" s="8"/>
      <x:c r="N588" s="8"/>
      <x:c r="O588" s="2" t="n">
        <x:v>1</x:v>
      </x:c>
      <x:c r="P588" s="10" t="n">
        <x:v>46143</x:v>
      </x:c>
      <x:c r="Q588" s="10" t="n">
        <x:v>45810</x:v>
      </x:c>
      <x:c r="R588" s="2" t="str">
        <x:v>Same-product valuation: per 100</x:v>
      </x:c>
      <x:c r="S588" s="2" t="str">
        <x:v>Chris PVC Coil priced product</x:v>
      </x:c>
      <x:c r="T588" s="15" t="n">
        <x:f>H588/J588</x:f>
        <x:v>0.1567</x:v>
      </x:c>
      <x:c r="U588" s="15" t="n">
        <x:f>IF(A588="WIRE",T588,IF(O588=1,I588*(1+IF(A588="POUC",Summary!$E$7,Summary!$K$7))/J588,"n.a."))</x:f>
        <x:v>0.1534845</x:v>
      </x:c>
      <x:c r="V588" s="12" t="n">
        <x:f>0</x:f>
        <x:v>0</x:v>
      </x:c>
      <x:c r="W588" s="12" t="n">
        <x:f>0</x:f>
        <x:v>0</x:v>
      </x:c>
      <x:c r="X588" s="12" t="n">
        <x:f>0</x:f>
        <x:v>0</x:v>
      </x:c>
      <x:c r="Y588" s="12" t="n">
        <x:f>E588-W588-X588</x:f>
        <x:v>1000</x:v>
      </x:c>
      <x:c r="Z588" s="16" t="n">
        <x:f>E588*T588</x:f>
        <x:v>156.70000000000002</x:v>
      </x:c>
      <x:c r="AA588" s="16" t="n">
        <x:f>W588*T588</x:f>
        <x:v>0</x:v>
      </x:c>
      <x:c r="AB588" s="16" t="n">
        <x:f>X588*T588</x:f>
        <x:v>0</x:v>
      </x:c>
      <x:c r="AC588" s="16" t="n">
        <x:f>Y588*T588</x:f>
        <x:v>156.70000000000002</x:v>
      </x:c>
      <x:c r="AD588" s="16" t="n">
        <x:f>K588-Z588</x:f>
        <x:v>0</x:v>
      </x:c>
      <x:c r="AE588" s="16" t="n">
        <x:f>IF(ISNUMBER(U588),E588*(U588-T588),"n.a.")</x:f>
        <x:v>-3.2155000000000102</x:v>
      </x:c>
      <x:c r="AF588" s="12" t="n">
        <x:f>G588-0</x:f>
        <x:v>0</x:v>
      </x:c>
      <x:c r="AG588" s="16" t="n">
        <x:f>IF(ISNUMBER(U588),0,Z588)</x:f>
        <x:v>0</x:v>
      </x:c>
      <x:c r="AH588" s="17" t="str">
        <x:f>IF(AND(A588="WIRE",ISNUMBER(N588)),H588-N588,"n.a.")</x:f>
        <x:v>n.a.</x:v>
      </x:c>
    </x:row>
    <x:row r="589" ht="22" customHeight="1">
      <x:c r="A589" s="2" t="str">
        <x:v>COIL</x:v>
      </x:c>
      <x:c r="B589" s="2" t="str">
        <x:v>30</x:v>
      </x:c>
      <x:c r="C589" s="2" t="str">
        <x:v>22BLK36-4</x:v>
      </x:c>
      <x:c r="D589" s="2" t="str">
        <x:v>**PAY ACH** PVC SPIRAL SUPPLY</x:v>
      </x:c>
      <x:c r="E589" s="7" t="n">
        <x:v>800</x:v>
      </x:c>
      <x:c r="F589" s="7" t="n">
        <x:v>58.33</x:v>
      </x:c>
      <x:c r="G589" s="7" t="n">
        <x:v>0</x:v>
      </x:c>
      <x:c r="H589" s="8" t="n">
        <x:v>38.26</x:v>
      </x:c>
      <x:c r="I589" s="8" t="n">
        <x:v>33.93</x:v>
      </x:c>
      <x:c r="J589" s="2" t="n">
        <x:v>100</x:v>
      </x:c>
      <x:c r="K589" s="9" t="n">
        <x:v>306.08</x:v>
      </x:c>
      <x:c r="L589" s="8" t="n">
        <x:v>33.93</x:v>
      </x:c>
      <x:c r="M589" s="8"/>
      <x:c r="N589" s="8"/>
      <x:c r="O589" s="2" t="n">
        <x:v>1</x:v>
      </x:c>
      <x:c r="P589" s="10" t="n">
        <x:v>46143</x:v>
      </x:c>
      <x:c r="Q589" s="10" t="n">
        <x:v>45810</x:v>
      </x:c>
      <x:c r="R589" s="2" t="str">
        <x:v>Same-product valuation: per 100</x:v>
      </x:c>
      <x:c r="S589" s="2" t="str">
        <x:v>Chris PVC Coil priced product</x:v>
      </x:c>
      <x:c r="T589" s="15" t="n">
        <x:f>H589/J589</x:f>
        <x:v>0.3826</x:v>
      </x:c>
      <x:c r="U589" s="15" t="n">
        <x:f>IF(A589="WIRE",T589,IF(O589=1,I589*(1+IF(A589="POUC",Summary!$E$7,Summary!$K$7))/J589,"n.a."))</x:f>
        <x:v>0.3749265</x:v>
      </x:c>
      <x:c r="V589" s="12" t="n">
        <x:f>SUM('PO detail'!$T$857:$T$858)</x:f>
        <x:v>800</x:v>
      </x:c>
      <x:c r="W589" s="12" t="n">
        <x:f>SUMIFS('PO detail'!$T$857:$T$858,'PO detail'!$Q$857:$Q$858,"Baseline PO cost")</x:f>
        <x:v>800</x:v>
      </x:c>
      <x:c r="X589" s="12" t="n">
        <x:f>SUMIFS('PO detail'!$T$857:$T$858,'PO detail'!$Q$857:$Q$858,"Higher PO cost")</x:f>
        <x:v>0</x:v>
      </x:c>
      <x:c r="Y589" s="12" t="n">
        <x:f>E589-W589-X589</x:f>
        <x:v>0</x:v>
      </x:c>
      <x:c r="Z589" s="16" t="n">
        <x:f>E589*T589</x:f>
        <x:v>306.08</x:v>
      </x:c>
      <x:c r="AA589" s="16" t="n">
        <x:f>W589*T589</x:f>
        <x:v>306.08</x:v>
      </x:c>
      <x:c r="AB589" s="16" t="n">
        <x:f>X589*T589</x:f>
        <x:v>0</x:v>
      </x:c>
      <x:c r="AC589" s="16" t="n">
        <x:f>Y589*T589</x:f>
        <x:v>0</x:v>
      </x:c>
      <x:c r="AD589" s="16" t="n">
        <x:f>K589-Z589</x:f>
        <x:v>0</x:v>
      </x:c>
      <x:c r="AE589" s="16" t="n">
        <x:f>IF(ISNUMBER(U589),E589*(U589-T589),"n.a.")</x:f>
        <x:v>-6.1388</x:v>
      </x:c>
      <x:c r="AF589" s="12" t="n">
        <x:f>G589-SUM('PO detail'!$U$857:$U$858)</x:f>
        <x:v>0</x:v>
      </x:c>
      <x:c r="AG589" s="16" t="n">
        <x:f>IF(ISNUMBER(U589),0,Z589)</x:f>
        <x:v>0</x:v>
      </x:c>
      <x:c r="AH589" s="17" t="str">
        <x:f>IF(AND(A589="WIRE",ISNUMBER(N589)),H589-N589,"n.a.")</x:f>
        <x:v>n.a.</x:v>
      </x:c>
    </x:row>
    <x:row r="590" ht="22" customHeight="1">
      <x:c r="A590" s="2" t="str">
        <x:v>COIL</x:v>
      </x:c>
      <x:c r="B590" s="2" t="str">
        <x:v>30</x:v>
      </x:c>
      <x:c r="C590" s="2" t="str">
        <x:v>25WHT12-4</x:v>
      </x:c>
      <x:c r="D590" s="2" t="str">
        <x:v>**PAY ACH** PVC SPIRAL SUPPLY</x:v>
      </x:c>
      <x:c r="E590" s="7" t="n">
        <x:v>300</x:v>
      </x:c>
      <x:c r="F590" s="7" t="n">
        <x:v>58.33</x:v>
      </x:c>
      <x:c r="G590" s="7" t="n">
        <x:v>1200</x:v>
      </x:c>
      <x:c r="H590" s="8" t="n">
        <x:v>21.44</x:v>
      </x:c>
      <x:c r="I590" s="8" t="n">
        <x:v>19.01</x:v>
      </x:c>
      <x:c r="J590" s="2" t="n">
        <x:v>100</x:v>
      </x:c>
      <x:c r="K590" s="9" t="n">
        <x:v>64.32000000000001</x:v>
      </x:c>
      <x:c r="L590" s="8" t="n">
        <x:v>19.01</x:v>
      </x:c>
      <x:c r="M590" s="8"/>
      <x:c r="N590" s="8"/>
      <x:c r="O590" s="2" t="n">
        <x:v>1</x:v>
      </x:c>
      <x:c r="P590" s="10" t="n">
        <x:v>46143</x:v>
      </x:c>
      <x:c r="Q590" s="10" t="n">
        <x:v>45810</x:v>
      </x:c>
      <x:c r="R590" s="2" t="str">
        <x:v>Same-product valuation: per 100</x:v>
      </x:c>
      <x:c r="S590" s="2" t="str">
        <x:v>Chris PVC Coil priced product</x:v>
      </x:c>
      <x:c r="T590" s="15" t="n">
        <x:f>H590/J590</x:f>
        <x:v>0.2144</x:v>
      </x:c>
      <x:c r="U590" s="15" t="n">
        <x:f>IF(A590="WIRE",T590,IF(O590=1,I590*(1+IF(A590="POUC",Summary!$E$7,Summary!$K$7))/J590,"n.a."))</x:f>
        <x:v>0.2100605</x:v>
      </x:c>
      <x:c r="V590" s="12" t="n">
        <x:f>SUM('PO detail'!$T$873:$T$873)</x:f>
        <x:v>0</x:v>
      </x:c>
      <x:c r="W590" s="12" t="n">
        <x:f>SUMIFS('PO detail'!$T$873:$T$873,'PO detail'!$Q$873:$Q$873,"Baseline PO cost")</x:f>
        <x:v>0</x:v>
      </x:c>
      <x:c r="X590" s="12" t="n">
        <x:f>SUMIFS('PO detail'!$T$873:$T$873,'PO detail'!$Q$873:$Q$873,"Higher PO cost")</x:f>
        <x:v>0</x:v>
      </x:c>
      <x:c r="Y590" s="12" t="n">
        <x:f>E590-W590-X590</x:f>
        <x:v>300</x:v>
      </x:c>
      <x:c r="Z590" s="16" t="n">
        <x:f>E590*T590</x:f>
        <x:v>64.32000000000001</x:v>
      </x:c>
      <x:c r="AA590" s="16" t="n">
        <x:f>W590*T590</x:f>
        <x:v>0</x:v>
      </x:c>
      <x:c r="AB590" s="16" t="n">
        <x:f>X590*T590</x:f>
        <x:v>0</x:v>
      </x:c>
      <x:c r="AC590" s="16" t="n">
        <x:f>Y590*T590</x:f>
        <x:v>64.32000000000001</x:v>
      </x:c>
      <x:c r="AD590" s="16" t="n">
        <x:f>K590-Z590</x:f>
        <x:v>0</x:v>
      </x:c>
      <x:c r="AE590" s="16" t="n">
        <x:f>IF(ISNUMBER(U590),E590*(U590-T590),"n.a.")</x:f>
        <x:v>-1.3018499999999988</x:v>
      </x:c>
      <x:c r="AF590" s="12" t="n">
        <x:f>G590-SUM('PO detail'!$U$873:$U$873)</x:f>
        <x:v>0</x:v>
      </x:c>
      <x:c r="AG590" s="16" t="n">
        <x:f>IF(ISNUMBER(U590),0,Z590)</x:f>
        <x:v>0</x:v>
      </x:c>
      <x:c r="AH590" s="17" t="str">
        <x:f>IF(AND(A590="WIRE",ISNUMBER(N590)),H590-N590,"n.a.")</x:f>
        <x:v>n.a.</x:v>
      </x:c>
    </x:row>
    <x:row r="591" ht="22" customHeight="1">
      <x:c r="A591" s="2" t="str">
        <x:v>COIL</x:v>
      </x:c>
      <x:c r="B591" s="2" t="str">
        <x:v>60</x:v>
      </x:c>
      <x:c r="C591" s="2" t="str">
        <x:v>32BLK36-4</x:v>
      </x:c>
      <x:c r="D591" s="2" t="str">
        <x:v>**PAY ACH** PVC SPIRAL SUPPLY</x:v>
      </x:c>
      <x:c r="E591" s="7" t="n">
        <x:v>500</x:v>
      </x:c>
      <x:c r="F591" s="7" t="n">
        <x:v>58.33</x:v>
      </x:c>
      <x:c r="G591" s="7" t="n">
        <x:v>0</x:v>
      </x:c>
      <x:c r="H591" s="8" t="n">
        <x:v>60.29</x:v>
      </x:c>
      <x:c r="I591" s="8" t="n">
        <x:v>53.45</x:v>
      </x:c>
      <x:c r="J591" s="2" t="n">
        <x:v>100</x:v>
      </x:c>
      <x:c r="K591" s="9" t="n">
        <x:v>301.45</x:v>
      </x:c>
      <x:c r="L591" s="8" t="n">
        <x:v>53.45</x:v>
      </x:c>
      <x:c r="M591" s="8"/>
      <x:c r="N591" s="8"/>
      <x:c r="O591" s="2" t="n">
        <x:v>1</x:v>
      </x:c>
      <x:c r="P591" s="10" t="n">
        <x:v>46143</x:v>
      </x:c>
      <x:c r="Q591" s="10" t="n">
        <x:v>45810</x:v>
      </x:c>
      <x:c r="R591" s="2" t="str">
        <x:v>Same-product valuation: per 100</x:v>
      </x:c>
      <x:c r="S591" s="2" t="str">
        <x:v>Chris PVC Coil priced product</x:v>
      </x:c>
      <x:c r="T591" s="15" t="n">
        <x:f>H591/J591</x:f>
        <x:v>0.6029</x:v>
      </x:c>
      <x:c r="U591" s="15" t="n">
        <x:f>IF(A591="WIRE",T591,IF(O591=1,I591*(1+IF(A591="POUC",Summary!$E$7,Summary!$K$7))/J591,"n.a."))</x:f>
        <x:v>0.5906224999999999</x:v>
      </x:c>
      <x:c r="V591" s="12" t="n">
        <x:f>0</x:f>
        <x:v>0</x:v>
      </x:c>
      <x:c r="W591" s="12" t="n">
        <x:f>0</x:f>
        <x:v>0</x:v>
      </x:c>
      <x:c r="X591" s="12" t="n">
        <x:f>0</x:f>
        <x:v>0</x:v>
      </x:c>
      <x:c r="Y591" s="12" t="n">
        <x:f>E591-W591-X591</x:f>
        <x:v>500</x:v>
      </x:c>
      <x:c r="Z591" s="16" t="n">
        <x:f>E591*T591</x:f>
        <x:v>301.45</x:v>
      </x:c>
      <x:c r="AA591" s="16" t="n">
        <x:f>W591*T591</x:f>
        <x:v>0</x:v>
      </x:c>
      <x:c r="AB591" s="16" t="n">
        <x:f>X591*T591</x:f>
        <x:v>0</x:v>
      </x:c>
      <x:c r="AC591" s="16" t="n">
        <x:f>Y591*T591</x:f>
        <x:v>301.45</x:v>
      </x:c>
      <x:c r="AD591" s="16" t="n">
        <x:f>K591-Z591</x:f>
        <x:v>0</x:v>
      </x:c>
      <x:c r="AE591" s="16" t="n">
        <x:f>IF(ISNUMBER(U591),E591*(U591-T591),"n.a.")</x:f>
        <x:v>-6.138750000000027</x:v>
      </x:c>
      <x:c r="AF591" s="12" t="n">
        <x:f>G591-0</x:f>
        <x:v>0</x:v>
      </x:c>
      <x:c r="AG591" s="16" t="n">
        <x:f>IF(ISNUMBER(U591),0,Z591)</x:f>
        <x:v>0</x:v>
      </x:c>
      <x:c r="AH591" s="17" t="str">
        <x:f>IF(AND(A591="WIRE",ISNUMBER(N591)),H591-N591,"n.a.")</x:f>
        <x:v>n.a.</x:v>
      </x:c>
    </x:row>
    <x:row r="592" ht="22" customHeight="1">
      <x:c r="A592" s="2" t="str">
        <x:v>POUC</x:v>
      </x:c>
      <x:c r="B592" s="2" t="str">
        <x:v>30</x:v>
      </x:c>
      <x:c r="C592" s="2" t="str">
        <x:v>BUS7</x:v>
      </x:c>
      <x:c r="D592" s="2" t="str">
        <x:v>LAMITEK USA, INC.</x:v>
      </x:c>
      <x:c r="E592" s="7" t="n">
        <x:v>3100</x:v>
      </x:c>
      <x:c r="F592" s="7" t="n">
        <x:v>58.33</x:v>
      </x:c>
      <x:c r="G592" s="7" t="n">
        <x:v>0</x:v>
      </x:c>
      <x:c r="H592" s="8" t="n">
        <x:v>0.9</x:v>
      </x:c>
      <x:c r="I592" s="8" t="n">
        <x:v>0.59</x:v>
      </x:c>
      <x:c r="J592" s="2" t="n">
        <x:v>100</x:v>
      </x:c>
      <x:c r="K592" s="9" t="n">
        <x:v>27.900000000000002</x:v>
      </x:c>
      <x:c r="L592" s="8" t="n">
        <x:v>0.53</x:v>
      </x:c>
      <x:c r="M592" s="8" t="n">
        <x:v>0.5936000000000001</x:v>
      </x:c>
      <x:c r="N592" s="8"/>
      <x:c r="O592" s="2" t="n">
        <x:v>1</x:v>
      </x:c>
      <x:c r="P592" s="10" t="n">
        <x:v>45902</x:v>
      </x:c>
      <x:c r="Q592" s="10" t="n">
        <x:v>46148</x:v>
      </x:c>
      <x:c r="R592" s="2" t="str">
        <x:v>Same-product valuation: per 100</x:v>
      </x:c>
      <x:c r="S592" s="2" t="str">
        <x:v>Chris Lamitek Pouches priced product</x:v>
      </x:c>
      <x:c r="T592" s="15" t="n">
        <x:f>H592/J592</x:f>
        <x:v>0.009000000000000001</x:v>
      </x:c>
      <x:c r="U592" s="15" t="n">
        <x:f>IF(A592="WIRE",T592,IF(O592=1,I592*(1+IF(A592="POUC",Summary!$E$7,Summary!$K$7))/J592,"n.a."))</x:f>
        <x:v>0.009734999999999999</x:v>
      </x:c>
      <x:c r="V592" s="12" t="n">
        <x:f>0</x:f>
        <x:v>0</x:v>
      </x:c>
      <x:c r="W592" s="12" t="n">
        <x:f>0</x:f>
        <x:v>0</x:v>
      </x:c>
      <x:c r="X592" s="12" t="n">
        <x:f>0</x:f>
        <x:v>0</x:v>
      </x:c>
      <x:c r="Y592" s="12" t="n">
        <x:f>E592-W592-X592</x:f>
        <x:v>3100</x:v>
      </x:c>
      <x:c r="Z592" s="16" t="n">
        <x:f>E592*T592</x:f>
        <x:v>27.900000000000002</x:v>
      </x:c>
      <x:c r="AA592" s="16" t="n">
        <x:f>W592*T592</x:f>
        <x:v>0</x:v>
      </x:c>
      <x:c r="AB592" s="16" t="n">
        <x:f>X592*T592</x:f>
        <x:v>0</x:v>
      </x:c>
      <x:c r="AC592" s="16" t="n">
        <x:f>Y592*T592</x:f>
        <x:v>27.900000000000002</x:v>
      </x:c>
      <x:c r="AD592" s="16" t="n">
        <x:f>K592-Z592</x:f>
        <x:v>0</x:v>
      </x:c>
      <x:c r="AE592" s="16" t="n">
        <x:f>IF(ISNUMBER(U592),E592*(U592-T592),"n.a.")</x:f>
        <x:v>2.278499999999993</x:v>
      </x:c>
      <x:c r="AF592" s="12" t="n">
        <x:f>G592-0</x:f>
        <x:v>0</x:v>
      </x:c>
      <x:c r="AG592" s="16" t="n">
        <x:f>IF(ISNUMBER(U592),0,Z592)</x:f>
        <x:v>0</x:v>
      </x:c>
      <x:c r="AH592" s="17" t="str">
        <x:f>IF(AND(A592="WIRE",ISNUMBER(N592)),H592-N592,"n.a.")</x:f>
        <x:v>n.a.</x:v>
      </x:c>
    </x:row>
    <x:row r="593" ht="22" customHeight="1">
      <x:c r="A593" s="2" t="str">
        <x:v>WIRE</x:v>
      </x:c>
      <x:c r="B593" s="2" t="str">
        <x:v>30</x:v>
      </x:c>
      <x:c r="C593" s="2" t="str">
        <x:v>DL012BLU</x:v>
      </x:c>
      <x:c r="D593" s="2" t="str">
        <x:v>Botac Industrial Limited</x:v>
      </x:c>
      <x:c r="E593" s="7" t="n">
        <x:v>300</x:v>
      </x:c>
      <x:c r="F593" s="7" t="n">
        <x:v>58.33</x:v>
      </x:c>
      <x:c r="G593" s="7" t="n">
        <x:v>0</x:v>
      </x:c>
      <x:c r="H593" s="8" t="n">
        <x:v>5.9</x:v>
      </x:c>
      <x:c r="I593" s="8" t="n">
        <x:v>0</x:v>
      </x:c>
      <x:c r="J593" s="2" t="n">
        <x:v>100</x:v>
      </x:c>
      <x:c r="K593" s="9" t="n">
        <x:v>17.7</x:v>
      </x:c>
      <x:c r="L593" s="8"/>
      <x:c r="M593" s="8"/>
      <x:c r="N593" s="8"/>
      <x:c r="O593" s="2" t="n">
        <x:v>1</x:v>
      </x:c>
      <x:c r="P593" s="10" t="n">
        <x:v>42369</x:v>
      </x:c>
      <x:c r="Q593" s="10" t="n">
        <x:v>44774</x:v>
      </x:c>
      <x:c r="R593" s="2" t="str">
        <x:v>Same-product valuation: per 100</x:v>
      </x:c>
      <x:c r="S593" s="2" t="str">
        <x:v>Hold current standard; Chris blended standards already applied</x:v>
      </x:c>
      <x:c r="T593" s="15" t="n">
        <x:f>H593/J593</x:f>
        <x:v>0.059000000000000004</x:v>
      </x:c>
      <x:c r="U593" s="15" t="n">
        <x:f>IF(A593="WIRE",T593,IF(O593=1,I593*(1+IF(A593="POUC",Summary!$E$7,Summary!$K$7))/J593,"n.a."))</x:f>
        <x:v>0.059000000000000004</x:v>
      </x:c>
      <x:c r="V593" s="12" t="n">
        <x:f>0</x:f>
        <x:v>0</x:v>
      </x:c>
      <x:c r="W593" s="12" t="n">
        <x:f>0</x:f>
        <x:v>0</x:v>
      </x:c>
      <x:c r="X593" s="12" t="n">
        <x:f>0</x:f>
        <x:v>0</x:v>
      </x:c>
      <x:c r="Y593" s="12" t="n">
        <x:f>E593-W593-X593</x:f>
        <x:v>300</x:v>
      </x:c>
      <x:c r="Z593" s="16" t="n">
        <x:f>E593*T593</x:f>
        <x:v>17.700000000000003</x:v>
      </x:c>
      <x:c r="AA593" s="16" t="n">
        <x:f>W593*T593</x:f>
        <x:v>0</x:v>
      </x:c>
      <x:c r="AB593" s="16" t="n">
        <x:f>X593*T593</x:f>
        <x:v>0</x:v>
      </x:c>
      <x:c r="AC593" s="16" t="n">
        <x:f>Y593*T593</x:f>
        <x:v>17.700000000000003</x:v>
      </x:c>
      <x:c r="AD593" s="16" t="n">
        <x:f>K593-Z593</x:f>
        <x:v>-3.552713678800501e-15</x:v>
      </x:c>
      <x:c r="AE593" s="16" t="n">
        <x:f>IF(ISNUMBER(U593),E593*(U593-T593),"n.a.")</x:f>
        <x:v>0</x:v>
      </x:c>
      <x:c r="AF593" s="12" t="n">
        <x:f>G593-0</x:f>
        <x:v>0</x:v>
      </x:c>
      <x:c r="AG593" s="16" t="n">
        <x:f>IF(ISNUMBER(U593),0,Z593)</x:f>
        <x:v>0</x:v>
      </x:c>
      <x:c r="AH593" s="17" t="str">
        <x:f>IF(AND(A593="WIRE",ISNUMBER(N593)),H593-N593,"n.a.")</x:f>
        <x:v>n.a.</x:v>
      </x:c>
    </x:row>
    <x:row r="594" ht="22" customHeight="1">
      <x:c r="A594" s="2" t="str">
        <x:v>POUC</x:v>
      </x:c>
      <x:c r="B594" s="2" t="str">
        <x:v>30</x:v>
      </x:c>
      <x:c r="C594" s="2" t="str">
        <x:v>LET5SL</x:v>
      </x:c>
      <x:c r="D594" s="2" t="str">
        <x:v>LAMITEK USA, INC.</x:v>
      </x:c>
      <x:c r="E594" s="7" t="n">
        <x:v>800</x:v>
      </x:c>
      <x:c r="F594" s="7" t="n">
        <x:v>54.17</x:v>
      </x:c>
      <x:c r="G594" s="7" t="n">
        <x:v>0</x:v>
      </x:c>
      <x:c r="H594" s="8" t="n">
        <x:v>14.29</x:v>
      </x:c>
      <x:c r="I594" s="8" t="n">
        <x:v>9.44</x:v>
      </x:c>
      <x:c r="J594" s="2" t="n">
        <x:v>100</x:v>
      </x:c>
      <x:c r="K594" s="9" t="n">
        <x:v>114.32000000000001</x:v>
      </x:c>
      <x:c r="L594" s="8" t="n">
        <x:v>8.43</x:v>
      </x:c>
      <x:c r="M594" s="8" t="n">
        <x:v>9.441600000000001</x:v>
      </x:c>
      <x:c r="N594" s="8"/>
      <x:c r="O594" s="2" t="n">
        <x:v>1</x:v>
      </x:c>
      <x:c r="P594" s="10" t="n">
        <x:v>45902</x:v>
      </x:c>
      <x:c r="Q594" s="10" t="n">
        <x:v>46148</x:v>
      </x:c>
      <x:c r="R594" s="2" t="str">
        <x:v>Same-product valuation: per 100</x:v>
      </x:c>
      <x:c r="S594" s="2" t="str">
        <x:v>Chris Lamitek Pouches priced product</x:v>
      </x:c>
      <x:c r="T594" s="15" t="n">
        <x:f>H594/J594</x:f>
        <x:v>0.1429</x:v>
      </x:c>
      <x:c r="U594" s="15" t="n">
        <x:f>IF(A594="WIRE",T594,IF(O594=1,I594*(1+IF(A594="POUC",Summary!$E$7,Summary!$K$7))/J594,"n.a."))</x:f>
        <x:v>0.15575999999999998</x:v>
      </x:c>
      <x:c r="V594" s="12" t="n">
        <x:f>SUM('PO detail'!$T$1651:$T$1651)</x:f>
        <x:v>800</x:v>
      </x:c>
      <x:c r="W594" s="12" t="n">
        <x:f>SUMIFS('PO detail'!$T$1651:$T$1651,'PO detail'!$Q$1651:$Q$1651,"Baseline PO cost")</x:f>
        <x:v>800</x:v>
      </x:c>
      <x:c r="X594" s="12" t="n">
        <x:f>SUMIFS('PO detail'!$T$1651:$T$1651,'PO detail'!$Q$1651:$Q$1651,"Higher PO cost")</x:f>
        <x:v>0</x:v>
      </x:c>
      <x:c r="Y594" s="12" t="n">
        <x:f>E594-W594-X594</x:f>
        <x:v>0</x:v>
      </x:c>
      <x:c r="Z594" s="16" t="n">
        <x:f>E594*T594</x:f>
        <x:v>114.32</x:v>
      </x:c>
      <x:c r="AA594" s="16" t="n">
        <x:f>W594*T594</x:f>
        <x:v>114.32</x:v>
      </x:c>
      <x:c r="AB594" s="16" t="n">
        <x:f>X594*T594</x:f>
        <x:v>0</x:v>
      </x:c>
      <x:c r="AC594" s="16" t="n">
        <x:f>Y594*T594</x:f>
        <x:v>0</x:v>
      </x:c>
      <x:c r="AD594" s="16" t="n">
        <x:f>K594-Z594</x:f>
        <x:v>1.4210854715202004e-14</x:v>
      </x:c>
      <x:c r="AE594" s="16" t="n">
        <x:f>IF(ISNUMBER(U594),E594*(U594-T594),"n.a.")</x:f>
        <x:v>10.287999999999986</x:v>
      </x:c>
      <x:c r="AF594" s="12" t="n">
        <x:f>G594-SUM('PO detail'!$U$1651:$U$1651)</x:f>
        <x:v>0</x:v>
      </x:c>
      <x:c r="AG594" s="16" t="n">
        <x:f>IF(ISNUMBER(U594),0,Z594)</x:f>
        <x:v>0</x:v>
      </x:c>
      <x:c r="AH594" s="17" t="str">
        <x:f>IF(AND(A594="WIRE",ISNUMBER(N594)),H594-N594,"n.a.")</x:f>
        <x:v>n.a.</x:v>
      </x:c>
    </x:row>
    <x:row r="595" ht="22" customHeight="1">
      <x:c r="A595" s="2" t="str">
        <x:v>COIL</x:v>
      </x:c>
      <x:c r="B595" s="2" t="str">
        <x:v>10</x:v>
      </x:c>
      <x:c r="C595" s="2" t="str">
        <x:v>22WHT36-4</x:v>
      </x:c>
      <x:c r="D595" s="2" t="str">
        <x:v>**PAY ACH** PVC SPIRAL SUPPLY</x:v>
      </x:c>
      <x:c r="E595" s="7" t="n">
        <x:v>500</x:v>
      </x:c>
      <x:c r="F595" s="7" t="n">
        <x:v>50</x:v>
      </x:c>
      <x:c r="G595" s="7" t="n">
        <x:v>0</x:v>
      </x:c>
      <x:c r="H595" s="8" t="n">
        <x:v>48.82</x:v>
      </x:c>
      <x:c r="I595" s="8" t="n">
        <x:v>43.29</x:v>
      </x:c>
      <x:c r="J595" s="2" t="n">
        <x:v>100</x:v>
      </x:c>
      <x:c r="K595" s="9" t="n">
        <x:v>244.1</x:v>
      </x:c>
      <x:c r="L595" s="8" t="n">
        <x:v>43.29</x:v>
      </x:c>
      <x:c r="M595" s="8"/>
      <x:c r="N595" s="8"/>
      <x:c r="O595" s="2" t="n">
        <x:v>1</x:v>
      </x:c>
      <x:c r="P595" s="10" t="n">
        <x:v>46143</x:v>
      </x:c>
      <x:c r="Q595" s="10" t="n">
        <x:v>45810</x:v>
      </x:c>
      <x:c r="R595" s="2" t="str">
        <x:v>Same-product valuation: per 100</x:v>
      </x:c>
      <x:c r="S595" s="2" t="str">
        <x:v>Chris PVC Coil priced product</x:v>
      </x:c>
      <x:c r="T595" s="15" t="n">
        <x:f>H595/J595</x:f>
        <x:v>0.4882</x:v>
      </x:c>
      <x:c r="U595" s="15" t="n">
        <x:f>IF(A595="WIRE",T595,IF(O595=1,I595*(1+IF(A595="POUC",Summary!$E$7,Summary!$K$7))/J595,"n.a."))</x:f>
        <x:v>0.4783545</x:v>
      </x:c>
      <x:c r="V595" s="12" t="n">
        <x:f>0</x:f>
        <x:v>0</x:v>
      </x:c>
      <x:c r="W595" s="12" t="n">
        <x:f>0</x:f>
        <x:v>0</x:v>
      </x:c>
      <x:c r="X595" s="12" t="n">
        <x:f>0</x:f>
        <x:v>0</x:v>
      </x:c>
      <x:c r="Y595" s="12" t="n">
        <x:f>E595-W595-X595</x:f>
        <x:v>500</x:v>
      </x:c>
      <x:c r="Z595" s="16" t="n">
        <x:f>E595*T595</x:f>
        <x:v>244.10000000000002</x:v>
      </x:c>
      <x:c r="AA595" s="16" t="n">
        <x:f>W595*T595</x:f>
        <x:v>0</x:v>
      </x:c>
      <x:c r="AB595" s="16" t="n">
        <x:f>X595*T595</x:f>
        <x:v>0</x:v>
      </x:c>
      <x:c r="AC595" s="16" t="n">
        <x:f>Y595*T595</x:f>
        <x:v>244.10000000000002</x:v>
      </x:c>
      <x:c r="AD595" s="16" t="n">
        <x:f>K595-Z595</x:f>
        <x:v>-2.842170943040401e-14</x:v>
      </x:c>
      <x:c r="AE595" s="16" t="n">
        <x:f>IF(ISNUMBER(U595),E595*(U595-T595),"n.a.")</x:f>
        <x:v>-4.922750000000003</x:v>
      </x:c>
      <x:c r="AF595" s="12" t="n">
        <x:f>G595-0</x:f>
        <x:v>0</x:v>
      </x:c>
      <x:c r="AG595" s="16" t="n">
        <x:f>IF(ISNUMBER(U595),0,Z595)</x:f>
        <x:v>0</x:v>
      </x:c>
      <x:c r="AH595" s="17" t="str">
        <x:f>IF(AND(A595="WIRE",ISNUMBER(N595)),H595-N595,"n.a.")</x:f>
        <x:v>n.a.</x:v>
      </x:c>
    </x:row>
    <x:row r="596" ht="22" customHeight="1">
      <x:c r="A596" s="2" t="str">
        <x:v>COIL</x:v>
      </x:c>
      <x:c r="B596" s="2" t="str">
        <x:v>10</x:v>
      </x:c>
      <x:c r="C596" s="2" t="str">
        <x:v>30FG12-4</x:v>
      </x:c>
      <x:c r="D596" s="2" t="str">
        <x:v>**PAY ACH** PVC SPIRAL SUPPLY</x:v>
      </x:c>
      <x:c r="E596" s="7" t="n">
        <x:v>300</x:v>
      </x:c>
      <x:c r="F596" s="7" t="n">
        <x:v>50</x:v>
      </x:c>
      <x:c r="G596" s="7" t="n">
        <x:v>0</x:v>
      </x:c>
      <x:c r="H596" s="8" t="n">
        <x:v>14.08</x:v>
      </x:c>
      <x:c r="I596" s="8" t="n">
        <x:v>20.59</x:v>
      </x:c>
      <x:c r="J596" s="2" t="n">
        <x:v>100</x:v>
      </x:c>
      <x:c r="K596" s="9" t="n">
        <x:v>42.24</x:v>
      </x:c>
      <x:c r="L596" s="8"/>
      <x:c r="M596" s="8"/>
      <x:c r="N596" s="8"/>
      <x:c r="O596" s="2" t="n">
        <x:v>0</x:v>
      </x:c>
      <x:c r="P596" s="10" t="n">
        <x:v>44266</x:v>
      </x:c>
      <x:c r="Q596" s="10" t="n">
        <x:v>44774</x:v>
      </x:c>
      <x:c r="R596" s="2" t="str">
        <x:v>Same-product valuation: per 100</x:v>
      </x:c>
      <x:c r="S596" s="2" t="str">
        <x:v>Outside priced proposal or replacement cost differs</x:v>
      </x:c>
      <x:c r="T596" s="15" t="n">
        <x:f>H596/J596</x:f>
        <x:v>0.1408</x:v>
      </x:c>
      <x:c r="U596" s="15" t="str">
        <x:f>IF(A596="WIRE",T596,IF(O596=1,I596*(1+IF(A596="POUC",Summary!$E$7,Summary!$K$7))/J596,"n.a."))</x:f>
        <x:v>n.a.</x:v>
      </x:c>
      <x:c r="V596" s="12" t="n">
        <x:f>0</x:f>
        <x:v>0</x:v>
      </x:c>
      <x:c r="W596" s="12" t="n">
        <x:f>0</x:f>
        <x:v>0</x:v>
      </x:c>
      <x:c r="X596" s="12" t="n">
        <x:f>0</x:f>
        <x:v>0</x:v>
      </x:c>
      <x:c r="Y596" s="12" t="n">
        <x:f>E596-W596-X596</x:f>
        <x:v>300</x:v>
      </x:c>
      <x:c r="Z596" s="16" t="n">
        <x:f>E596*T596</x:f>
        <x:v>42.24</x:v>
      </x:c>
      <x:c r="AA596" s="16" t="n">
        <x:f>W596*T596</x:f>
        <x:v>0</x:v>
      </x:c>
      <x:c r="AB596" s="16" t="n">
        <x:f>X596*T596</x:f>
        <x:v>0</x:v>
      </x:c>
      <x:c r="AC596" s="16" t="n">
        <x:f>Y596*T596</x:f>
        <x:v>42.24</x:v>
      </x:c>
      <x:c r="AD596" s="16" t="n">
        <x:f>K596-Z596</x:f>
        <x:v>0</x:v>
      </x:c>
      <x:c r="AE596" s="16" t="str">
        <x:f>IF(ISNUMBER(U596),E596*(U596-T596),"n.a.")</x:f>
        <x:v>n.a.</x:v>
      </x:c>
      <x:c r="AF596" s="12" t="n">
        <x:f>G596-0</x:f>
        <x:v>0</x:v>
      </x:c>
      <x:c r="AG596" s="16" t="n">
        <x:f>IF(ISNUMBER(U596),0,Z596)</x:f>
        <x:v>42.24</x:v>
      </x:c>
      <x:c r="AH596" s="17" t="str">
        <x:f>IF(AND(A596="WIRE",ISNUMBER(N596)),H596-N596,"n.a.")</x:f>
        <x:v>n.a.</x:v>
      </x:c>
    </x:row>
    <x:row r="597" ht="22" customHeight="1">
      <x:c r="A597" s="2" t="str">
        <x:v>COIL</x:v>
      </x:c>
      <x:c r="B597" s="2" t="str">
        <x:v>30</x:v>
      </x:c>
      <x:c r="C597" s="2" t="str">
        <x:v>14WHT36-4</x:v>
      </x:c>
      <x:c r="D597" s="2" t="str">
        <x:v>**PAY ACH** PVC SPIRAL SUPPLY</x:v>
      </x:c>
      <x:c r="E597" s="7" t="n">
        <x:v>1000</x:v>
      </x:c>
      <x:c r="F597" s="7" t="n">
        <x:v>50</x:v>
      </x:c>
      <x:c r="G597" s="7" t="n">
        <x:v>0</x:v>
      </x:c>
      <x:c r="H597" s="8" t="n">
        <x:v>28.18</x:v>
      </x:c>
      <x:c r="I597" s="8" t="n">
        <x:v>24.99</x:v>
      </x:c>
      <x:c r="J597" s="2" t="n">
        <x:v>100</x:v>
      </x:c>
      <x:c r="K597" s="9" t="n">
        <x:v>281.8</x:v>
      </x:c>
      <x:c r="L597" s="8" t="n">
        <x:v>24.99</x:v>
      </x:c>
      <x:c r="M597" s="8"/>
      <x:c r="N597" s="8"/>
      <x:c r="O597" s="2" t="n">
        <x:v>1</x:v>
      </x:c>
      <x:c r="P597" s="10" t="n">
        <x:v>46143</x:v>
      </x:c>
      <x:c r="Q597" s="10" t="n">
        <x:v>45810</x:v>
      </x:c>
      <x:c r="R597" s="2" t="str">
        <x:v>Same-product valuation: per 100</x:v>
      </x:c>
      <x:c r="S597" s="2" t="str">
        <x:v>Chris PVC Coil priced product</x:v>
      </x:c>
      <x:c r="T597" s="15" t="n">
        <x:f>H597/J597</x:f>
        <x:v>0.2818</x:v>
      </x:c>
      <x:c r="U597" s="15" t="n">
        <x:f>IF(A597="WIRE",T597,IF(O597=1,I597*(1+IF(A597="POUC",Summary!$E$7,Summary!$K$7))/J597,"n.a."))</x:f>
        <x:v>0.2761395</x:v>
      </x:c>
      <x:c r="V597" s="12" t="n">
        <x:f>0</x:f>
        <x:v>0</x:v>
      </x:c>
      <x:c r="W597" s="12" t="n">
        <x:f>0</x:f>
        <x:v>0</x:v>
      </x:c>
      <x:c r="X597" s="12" t="n">
        <x:f>0</x:f>
        <x:v>0</x:v>
      </x:c>
      <x:c r="Y597" s="12" t="n">
        <x:f>E597-W597-X597</x:f>
        <x:v>1000</x:v>
      </x:c>
      <x:c r="Z597" s="16" t="n">
        <x:f>E597*T597</x:f>
        <x:v>281.8</x:v>
      </x:c>
      <x:c r="AA597" s="16" t="n">
        <x:f>W597*T597</x:f>
        <x:v>0</x:v>
      </x:c>
      <x:c r="AB597" s="16" t="n">
        <x:f>X597*T597</x:f>
        <x:v>0</x:v>
      </x:c>
      <x:c r="AC597" s="16" t="n">
        <x:f>Y597*T597</x:f>
        <x:v>281.8</x:v>
      </x:c>
      <x:c r="AD597" s="16" t="n">
        <x:f>K597-Z597</x:f>
        <x:v>0</x:v>
      </x:c>
      <x:c r="AE597" s="16" t="n">
        <x:f>IF(ISNUMBER(U597),E597*(U597-T597),"n.a.")</x:f>
        <x:v>-5.660500000000013</x:v>
      </x:c>
      <x:c r="AF597" s="12" t="n">
        <x:f>G597-0</x:f>
        <x:v>0</x:v>
      </x:c>
      <x:c r="AG597" s="16" t="n">
        <x:f>IF(ISNUMBER(U597),0,Z597)</x:f>
        <x:v>0</x:v>
      </x:c>
      <x:c r="AH597" s="17" t="str">
        <x:f>IF(AND(A597="WIRE",ISNUMBER(N597)),H597-N597,"n.a.")</x:f>
        <x:v>n.a.</x:v>
      </x:c>
    </x:row>
    <x:row r="598" ht="22" customHeight="1">
      <x:c r="A598" s="2" t="str">
        <x:v>COIL</x:v>
      </x:c>
      <x:c r="B598" s="2" t="str">
        <x:v>60</x:v>
      </x:c>
      <x:c r="C598" s="2" t="str">
        <x:v>25BLU12-4</x:v>
      </x:c>
      <x:c r="D598" s="2" t="str">
        <x:v>**PAY ACH** PVC SPIRAL SUPPLY</x:v>
      </x:c>
      <x:c r="E598" s="7" t="n">
        <x:v>0</x:v>
      </x:c>
      <x:c r="F598" s="7" t="n">
        <x:v>50</x:v>
      </x:c>
      <x:c r="G598" s="7" t="n">
        <x:v>0</x:v>
      </x:c>
      <x:c r="H598" s="8" t="n">
        <x:v>11.58</x:v>
      </x:c>
      <x:c r="I598" s="8" t="n">
        <x:v>18.82</x:v>
      </x:c>
      <x:c r="J598" s="2" t="n">
        <x:v>100</x:v>
      </x:c>
      <x:c r="K598" s="9" t="n">
        <x:v>0</x:v>
      </x:c>
      <x:c r="L598" s="8"/>
      <x:c r="M598" s="8"/>
      <x:c r="N598" s="8"/>
      <x:c r="O598" s="2" t="n">
        <x:v>0</x:v>
      </x:c>
      <x:c r="P598" s="10" t="n">
        <x:v>44266</x:v>
      </x:c>
      <x:c r="Q598" s="10" t="n">
        <x:v>44774</x:v>
      </x:c>
      <x:c r="R598" s="2" t="str">
        <x:v>Category per-100 basis; no valued stock to verify</x:v>
      </x:c>
      <x:c r="S598" s="2" t="str">
        <x:v>Outside priced proposal or replacement cost differs</x:v>
      </x:c>
      <x:c r="T598" s="15" t="n">
        <x:f>H598/J598</x:f>
        <x:v>0.1158</x:v>
      </x:c>
      <x:c r="U598" s="15" t="str">
        <x:f>IF(A598="WIRE",T598,IF(O598=1,I598*(1+IF(A598="POUC",Summary!$E$7,Summary!$K$7))/J598,"n.a."))</x:f>
        <x:v>n.a.</x:v>
      </x:c>
      <x:c r="V598" s="12" t="n">
        <x:f>0</x:f>
        <x:v>0</x:v>
      </x:c>
      <x:c r="W598" s="12" t="n">
        <x:f>0</x:f>
        <x:v>0</x:v>
      </x:c>
      <x:c r="X598" s="12" t="n">
        <x:f>0</x:f>
        <x:v>0</x:v>
      </x:c>
      <x:c r="Y598" s="12" t="n">
        <x:f>E598-W598-X598</x:f>
        <x:v>0</x:v>
      </x:c>
      <x:c r="Z598" s="16" t="n">
        <x:f>E598*T598</x:f>
        <x:v>0</x:v>
      </x:c>
      <x:c r="AA598" s="16" t="n">
        <x:f>W598*T598</x:f>
        <x:v>0</x:v>
      </x:c>
      <x:c r="AB598" s="16" t="n">
        <x:f>X598*T598</x:f>
        <x:v>0</x:v>
      </x:c>
      <x:c r="AC598" s="16" t="n">
        <x:f>Y598*T598</x:f>
        <x:v>0</x:v>
      </x:c>
      <x:c r="AD598" s="16" t="n">
        <x:f>K598-Z598</x:f>
        <x:v>0</x:v>
      </x:c>
      <x:c r="AE598" s="16" t="str">
        <x:f>IF(ISNUMBER(U598),E598*(U598-T598),"n.a.")</x:f>
        <x:v>n.a.</x:v>
      </x:c>
      <x:c r="AF598" s="12" t="n">
        <x:f>G598-0</x:f>
        <x:v>0</x:v>
      </x:c>
      <x:c r="AG598" s="16" t="n">
        <x:f>IF(ISNUMBER(U598),0,Z598)</x:f>
        <x:v>0</x:v>
      </x:c>
      <x:c r="AH598" s="17" t="str">
        <x:f>IF(AND(A598="WIRE",ISNUMBER(N598)),H598-N598,"n.a.")</x:f>
        <x:v>n.a.</x:v>
      </x:c>
    </x:row>
    <x:row r="599" ht="22" customHeight="1">
      <x:c r="A599" s="2" t="str">
        <x:v>POUC</x:v>
      </x:c>
      <x:c r="B599" s="2" t="str">
        <x:v>30</x:v>
      </x:c>
      <x:c r="C599" s="2" t="str">
        <x:v>MLMEN3</x:v>
      </x:c>
      <x:c r="D599" s="2" t="str">
        <x:v>LAMITEK USA, INC.</x:v>
      </x:c>
      <x:c r="E599" s="7" t="n">
        <x:v>0</x:v>
      </x:c>
      <x:c r="F599" s="7" t="n">
        <x:v>50</x:v>
      </x:c>
      <x:c r="G599" s="7" t="n">
        <x:v>2000</x:v>
      </x:c>
      <x:c r="H599" s="8" t="n">
        <x:v>17.39</x:v>
      </x:c>
      <x:c r="I599" s="8" t="n">
        <x:v>15.51</x:v>
      </x:c>
      <x:c r="J599" s="2" t="n">
        <x:v>100</x:v>
      </x:c>
      <x:c r="K599" s="9" t="n">
        <x:v>0</x:v>
      </x:c>
      <x:c r="L599" s="8" t="n">
        <x:v>13.85</x:v>
      </x:c>
      <x:c r="M599" s="8" t="n">
        <x:v>15.512</x:v>
      </x:c>
      <x:c r="N599" s="8"/>
      <x:c r="O599" s="2" t="n">
        <x:v>1</x:v>
      </x:c>
      <x:c r="P599" s="10" t="n">
        <x:v>43531</x:v>
      </x:c>
      <x:c r="Q599" s="10" t="n">
        <x:v>46148</x:v>
      </x:c>
      <x:c r="R599" s="2" t="str">
        <x:v>Category per-100 basis; no valued stock to verify</x:v>
      </x:c>
      <x:c r="S599" s="2" t="str">
        <x:v>Chris Lamitek Pouches priced product</x:v>
      </x:c>
      <x:c r="T599" s="15" t="n">
        <x:f>H599/J599</x:f>
        <x:v>0.1739</x:v>
      </x:c>
      <x:c r="U599" s="15" t="n">
        <x:f>IF(A599="WIRE",T599,IF(O599=1,I599*(1+IF(A599="POUC",Summary!$E$7,Summary!$K$7))/J599,"n.a."))</x:f>
        <x:v>0.255915</x:v>
      </x:c>
      <x:c r="V599" s="12" t="n">
        <x:f>SUM('PO detail'!$T$1687:$T$1687)</x:f>
        <x:v>0</x:v>
      </x:c>
      <x:c r="W599" s="12" t="n">
        <x:f>SUMIFS('PO detail'!$T$1687:$T$1687,'PO detail'!$Q$1687:$Q$1687,"Baseline PO cost")</x:f>
        <x:v>0</x:v>
      </x:c>
      <x:c r="X599" s="12" t="n">
        <x:f>SUMIFS('PO detail'!$T$1687:$T$1687,'PO detail'!$Q$1687:$Q$1687,"Higher PO cost")</x:f>
        <x:v>0</x:v>
      </x:c>
      <x:c r="Y599" s="12" t="n">
        <x:f>E599-W599-X599</x:f>
        <x:v>0</x:v>
      </x:c>
      <x:c r="Z599" s="16" t="n">
        <x:f>E599*T599</x:f>
        <x:v>0</x:v>
      </x:c>
      <x:c r="AA599" s="16" t="n">
        <x:f>W599*T599</x:f>
        <x:v>0</x:v>
      </x:c>
      <x:c r="AB599" s="16" t="n">
        <x:f>X599*T599</x:f>
        <x:v>0</x:v>
      </x:c>
      <x:c r="AC599" s="16" t="n">
        <x:f>Y599*T599</x:f>
        <x:v>0</x:v>
      </x:c>
      <x:c r="AD599" s="16" t="n">
        <x:f>K599-Z599</x:f>
        <x:v>0</x:v>
      </x:c>
      <x:c r="AE599" s="16" t="n">
        <x:f>IF(ISNUMBER(U599),E599*(U599-T599),"n.a.")</x:f>
        <x:v>0</x:v>
      </x:c>
      <x:c r="AF599" s="12" t="n">
        <x:f>G599-SUM('PO detail'!$U$1687:$U$1687)</x:f>
        <x:v>0</x:v>
      </x:c>
      <x:c r="AG599" s="16" t="n">
        <x:f>IF(ISNUMBER(U599),0,Z599)</x:f>
        <x:v>0</x:v>
      </x:c>
      <x:c r="AH599" s="17" t="str">
        <x:f>IF(AND(A599="WIRE",ISNUMBER(N599)),H599-N599,"n.a.")</x:f>
        <x:v>n.a.</x:v>
      </x:c>
    </x:row>
    <x:row r="600" ht="22" customHeight="1">
      <x:c r="A600" s="2" t="str">
        <x:v>POUC</x:v>
      </x:c>
      <x:c r="B600" s="2" t="str">
        <x:v>60</x:v>
      </x:c>
      <x:c r="C600" s="2" t="str">
        <x:v>CRC5</x:v>
      </x:c>
      <x:c r="D600" s="2" t="str">
        <x:v>LAMITEK USA, INC.</x:v>
      </x:c>
      <x:c r="E600" s="7" t="n">
        <x:v>4800</x:v>
      </x:c>
      <x:c r="F600" s="7" t="n">
        <x:v>50</x:v>
      </x:c>
      <x:c r="G600" s="7" t="n">
        <x:v>0</x:v>
      </x:c>
      <x:c r="H600" s="8" t="n">
        <x:v>0.58</x:v>
      </x:c>
      <x:c r="I600" s="8" t="n">
        <x:v>0.38</x:v>
      </x:c>
      <x:c r="J600" s="2" t="n">
        <x:v>100</x:v>
      </x:c>
      <x:c r="K600" s="9" t="n">
        <x:v>27.84</x:v>
      </x:c>
      <x:c r="L600" s="8" t="n">
        <x:v>0.34</x:v>
      </x:c>
      <x:c r="M600" s="8" t="n">
        <x:v>0.3808000000000001</x:v>
      </x:c>
      <x:c r="N600" s="8"/>
      <x:c r="O600" s="2" t="n">
        <x:v>1</x:v>
      </x:c>
      <x:c r="P600" s="10" t="n">
        <x:v>45902</x:v>
      </x:c>
      <x:c r="Q600" s="10" t="n">
        <x:v>46148</x:v>
      </x:c>
      <x:c r="R600" s="2" t="str">
        <x:v>Same-product valuation: per 100</x:v>
      </x:c>
      <x:c r="S600" s="2" t="str">
        <x:v>Chris Lamitek Pouches priced product</x:v>
      </x:c>
      <x:c r="T600" s="15" t="n">
        <x:f>H600/J600</x:f>
        <x:v>0.0058</x:v>
      </x:c>
      <x:c r="U600" s="15" t="n">
        <x:f>IF(A600="WIRE",T600,IF(O600=1,I600*(1+IF(A600="POUC",Summary!$E$7,Summary!$K$7))/J600,"n.a."))</x:f>
        <x:v>0.00627</x:v>
      </x:c>
      <x:c r="V600" s="12" t="n">
        <x:f>0</x:f>
        <x:v>0</x:v>
      </x:c>
      <x:c r="W600" s="12" t="n">
        <x:f>0</x:f>
        <x:v>0</x:v>
      </x:c>
      <x:c r="X600" s="12" t="n">
        <x:f>0</x:f>
        <x:v>0</x:v>
      </x:c>
      <x:c r="Y600" s="12" t="n">
        <x:f>E600-W600-X600</x:f>
        <x:v>4800</x:v>
      </x:c>
      <x:c r="Z600" s="16" t="n">
        <x:f>E600*T600</x:f>
        <x:v>27.839999999999996</x:v>
      </x:c>
      <x:c r="AA600" s="16" t="n">
        <x:f>W600*T600</x:f>
        <x:v>0</x:v>
      </x:c>
      <x:c r="AB600" s="16" t="n">
        <x:f>X600*T600</x:f>
        <x:v>0</x:v>
      </x:c>
      <x:c r="AC600" s="16" t="n">
        <x:f>Y600*T600</x:f>
        <x:v>27.839999999999996</x:v>
      </x:c>
      <x:c r="AD600" s="16" t="n">
        <x:f>K600-Z600</x:f>
        <x:v>3.552713678800501e-15</x:v>
      </x:c>
      <x:c r="AE600" s="16" t="n">
        <x:f>IF(ISNUMBER(U600),E600*(U600-T600),"n.a.")</x:f>
        <x:v>2.256000000000004</x:v>
      </x:c>
      <x:c r="AF600" s="12" t="n">
        <x:f>G600-0</x:f>
        <x:v>0</x:v>
      </x:c>
      <x:c r="AG600" s="16" t="n">
        <x:f>IF(ISNUMBER(U600),0,Z600)</x:f>
        <x:v>0</x:v>
      </x:c>
      <x:c r="AH600" s="17" t="str">
        <x:f>IF(AND(A600="WIRE",ISNUMBER(N600)),H600-N600,"n.a.")</x:f>
        <x:v>n.a.</x:v>
      </x:c>
    </x:row>
    <x:row r="601" ht="22" customHeight="1">
      <x:c r="A601" s="2" t="str">
        <x:v>WIRE</x:v>
      </x:c>
      <x:c r="B601" s="2" t="str">
        <x:v>10</x:v>
      </x:c>
      <x:c r="C601" s="2" t="str">
        <x:v>DL058GRAY</x:v>
      </x:c>
      <x:c r="D601" s="2" t="str">
        <x:v>Botac Industrial Limited</x:v>
      </x:c>
      <x:c r="E601" s="7" t="n">
        <x:v>7000</x:v>
      </x:c>
      <x:c r="F601" s="7" t="n">
        <x:v>50</x:v>
      </x:c>
      <x:c r="G601" s="7" t="n">
        <x:v>2000</x:v>
      </x:c>
      <x:c r="H601" s="8" t="n">
        <x:v>10.82</x:v>
      </x:c>
      <x:c r="I601" s="8" t="n">
        <x:v>6.28</x:v>
      </x:c>
      <x:c r="J601" s="2" t="n">
        <x:v>100</x:v>
      </x:c>
      <x:c r="K601" s="9" t="n">
        <x:v>757.4</x:v>
      </x:c>
      <x:c r="L601" s="8" t="n">
        <x:v>6.28</x:v>
      </x:c>
      <x:c r="M601" s="8"/>
      <x:c r="N601" s="8" t="n">
        <x:v>10.82</x:v>
      </x:c>
      <x:c r="O601" s="2" t="n">
        <x:v>1</x:v>
      </x:c>
      <x:c r="P601" s="10" t="n">
        <x:v>46237</x:v>
      </x:c>
      <x:c r="Q601" s="10" t="n">
        <x:v>45881</x:v>
      </x:c>
      <x:c r="R601" s="2" t="str">
        <x:v>Same-product valuation: per 100</x:v>
      </x:c>
      <x:c r="S601" s="2" t="str">
        <x:v>Hold current standard; Chris blended standards already applied</x:v>
      </x:c>
      <x:c r="T601" s="15" t="n">
        <x:f>H601/J601</x:f>
        <x:v>0.1082</x:v>
      </x:c>
      <x:c r="U601" s="15" t="n">
        <x:f>IF(A601="WIRE",T601,IF(O601=1,I601*(1+IF(A601="POUC",Summary!$E$7,Summary!$K$7))/J601,"n.a."))</x:f>
        <x:v>0.1082</x:v>
      </x:c>
      <x:c r="V601" s="12" t="n">
        <x:f>SUM('PO detail'!$T$1953:$T$1954)</x:f>
        <x:v>4000</x:v>
      </x:c>
      <x:c r="W601" s="12" t="n">
        <x:f>SUMIFS('PO detail'!$T$1953:$T$1954,'PO detail'!$Q$1953:$Q$1954,"Baseline PO cost")</x:f>
        <x:v>4000</x:v>
      </x:c>
      <x:c r="X601" s="12" t="n">
        <x:f>SUMIFS('PO detail'!$T$1953:$T$1954,'PO detail'!$Q$1953:$Q$1954,"Higher PO cost")</x:f>
        <x:v>0</x:v>
      </x:c>
      <x:c r="Y601" s="12" t="n">
        <x:f>E601-W601-X601</x:f>
        <x:v>3000</x:v>
      </x:c>
      <x:c r="Z601" s="16" t="n">
        <x:f>E601*T601</x:f>
        <x:v>757.4</x:v>
      </x:c>
      <x:c r="AA601" s="16" t="n">
        <x:f>W601*T601</x:f>
        <x:v>432.8</x:v>
      </x:c>
      <x:c r="AB601" s="16" t="n">
        <x:f>X601*T601</x:f>
        <x:v>0</x:v>
      </x:c>
      <x:c r="AC601" s="16" t="n">
        <x:f>Y601*T601</x:f>
        <x:v>324.6</x:v>
      </x:c>
      <x:c r="AD601" s="16" t="n">
        <x:f>K601-Z601</x:f>
        <x:v>0</x:v>
      </x:c>
      <x:c r="AE601" s="16" t="n">
        <x:f>IF(ISNUMBER(U601),E601*(U601-T601),"n.a.")</x:f>
        <x:v>0</x:v>
      </x:c>
      <x:c r="AF601" s="12" t="n">
        <x:f>G601-SUM('PO detail'!$U$1953:$U$1954)</x:f>
        <x:v>0</x:v>
      </x:c>
      <x:c r="AG601" s="16" t="n">
        <x:f>IF(ISNUMBER(U601),0,Z601)</x:f>
        <x:v>0</x:v>
      </x:c>
      <x:c r="AH601" s="17" t="n">
        <x:f>IF(AND(A601="WIRE",ISNUMBER(N601)),H601-N601,"n.a.")</x:f>
        <x:v>0</x:v>
      </x:c>
    </x:row>
    <x:row r="602" ht="22" customHeight="1">
      <x:c r="A602" s="2" t="str">
        <x:v>WIRE</x:v>
      </x:c>
      <x:c r="B602" s="2" t="str">
        <x:v>60</x:v>
      </x:c>
      <x:c r="C602" s="2" t="str">
        <x:v>DL058GRAY</x:v>
      </x:c>
      <x:c r="D602" s="2" t="str">
        <x:v>Botac Industrial Limited</x:v>
      </x:c>
      <x:c r="E602" s="7" t="n">
        <x:v>700</x:v>
      </x:c>
      <x:c r="F602" s="7" t="n">
        <x:v>50</x:v>
      </x:c>
      <x:c r="G602" s="7" t="n">
        <x:v>1000</x:v>
      </x:c>
      <x:c r="H602" s="8" t="n">
        <x:v>10.82</x:v>
      </x:c>
      <x:c r="I602" s="8" t="n">
        <x:v>6.28</x:v>
      </x:c>
      <x:c r="J602" s="2" t="n">
        <x:v>100</x:v>
      </x:c>
      <x:c r="K602" s="9" t="n">
        <x:v>75.74</x:v>
      </x:c>
      <x:c r="L602" s="8" t="n">
        <x:v>6.28</x:v>
      </x:c>
      <x:c r="M602" s="8"/>
      <x:c r="N602" s="8" t="n">
        <x:v>10.82</x:v>
      </x:c>
      <x:c r="O602" s="2" t="n">
        <x:v>1</x:v>
      </x:c>
      <x:c r="P602" s="10" t="n">
        <x:v>46237</x:v>
      </x:c>
      <x:c r="Q602" s="10" t="n">
        <x:v>45881</x:v>
      </x:c>
      <x:c r="R602" s="2" t="str">
        <x:v>Same-product valuation: per 100</x:v>
      </x:c>
      <x:c r="S602" s="2" t="str">
        <x:v>Hold current standard; Chris blended standards already applied</x:v>
      </x:c>
      <x:c r="T602" s="15" t="n">
        <x:f>H602/J602</x:f>
        <x:v>0.1082</x:v>
      </x:c>
      <x:c r="U602" s="15" t="n">
        <x:f>IF(A602="WIRE",T602,IF(O602=1,I602*(1+IF(A602="POUC",Summary!$E$7,Summary!$K$7))/J602,"n.a."))</x:f>
        <x:v>0.1082</x:v>
      </x:c>
      <x:c r="V602" s="12" t="n">
        <x:f>0</x:f>
        <x:v>0</x:v>
      </x:c>
      <x:c r="W602" s="12" t="n">
        <x:f>0</x:f>
        <x:v>0</x:v>
      </x:c>
      <x:c r="X602" s="12" t="n">
        <x:f>0</x:f>
        <x:v>0</x:v>
      </x:c>
      <x:c r="Y602" s="12" t="n">
        <x:f>E602-W602-X602</x:f>
        <x:v>700</x:v>
      </x:c>
      <x:c r="Z602" s="16" t="n">
        <x:f>E602*T602</x:f>
        <x:v>75.74000000000001</x:v>
      </x:c>
      <x:c r="AA602" s="16" t="n">
        <x:f>W602*T602</x:f>
        <x:v>0</x:v>
      </x:c>
      <x:c r="AB602" s="16" t="n">
        <x:f>X602*T602</x:f>
        <x:v>0</x:v>
      </x:c>
      <x:c r="AC602" s="16" t="n">
        <x:f>Y602*T602</x:f>
        <x:v>75.74000000000001</x:v>
      </x:c>
      <x:c r="AD602" s="16" t="n">
        <x:f>K602-Z602</x:f>
        <x:v>-1.4210854715202004e-14</x:v>
      </x:c>
      <x:c r="AE602" s="16" t="n">
        <x:f>IF(ISNUMBER(U602),E602*(U602-T602),"n.a.")</x:f>
        <x:v>0</x:v>
      </x:c>
      <x:c r="AF602" s="12" t="n">
        <x:f>G602-0</x:f>
        <x:v>1000</x:v>
      </x:c>
      <x:c r="AG602" s="16" t="n">
        <x:f>IF(ISNUMBER(U602),0,Z602)</x:f>
        <x:v>0</x:v>
      </x:c>
      <x:c r="AH602" s="17" t="n">
        <x:f>IF(AND(A602="WIRE",ISNUMBER(N602)),H602-N602,"n.a.")</x:f>
        <x:v>0</x:v>
      </x:c>
    </x:row>
    <x:row r="603" ht="22" customHeight="1">
      <x:c r="A603" s="2" t="str">
        <x:v>COIL</x:v>
      </x:c>
      <x:c r="B603" s="2" t="str">
        <x:v>10</x:v>
      </x:c>
      <x:c r="C603" s="2" t="str">
        <x:v>25NAV12-4</x:v>
      </x:c>
      <x:c r="D603" s="2" t="str">
        <x:v>**PAY ACH** PVC SPIRAL SUPPLY</x:v>
      </x:c>
      <x:c r="E603" s="7" t="n">
        <x:v>1400</x:v>
      </x:c>
      <x:c r="F603" s="7" t="n">
        <x:v>41.67</x:v>
      </x:c>
      <x:c r="G603" s="7" t="n">
        <x:v>0</x:v>
      </x:c>
      <x:c r="H603" s="8" t="n">
        <x:v>21.44</x:v>
      </x:c>
      <x:c r="I603" s="8" t="n">
        <x:v>19.01</x:v>
      </x:c>
      <x:c r="J603" s="2" t="n">
        <x:v>100</x:v>
      </x:c>
      <x:c r="K603" s="9" t="n">
        <x:v>300.16</x:v>
      </x:c>
      <x:c r="L603" s="8" t="n">
        <x:v>19.01</x:v>
      </x:c>
      <x:c r="M603" s="8"/>
      <x:c r="N603" s="8"/>
      <x:c r="O603" s="2" t="n">
        <x:v>1</x:v>
      </x:c>
      <x:c r="P603" s="10" t="n">
        <x:v>46143</x:v>
      </x:c>
      <x:c r="Q603" s="10" t="n">
        <x:v>45810</x:v>
      </x:c>
      <x:c r="R603" s="2" t="str">
        <x:v>Same-product valuation: per 100</x:v>
      </x:c>
      <x:c r="S603" s="2" t="str">
        <x:v>Chris PVC Coil priced product</x:v>
      </x:c>
      <x:c r="T603" s="15" t="n">
        <x:f>H603/J603</x:f>
        <x:v>0.2144</x:v>
      </x:c>
      <x:c r="U603" s="15" t="n">
        <x:f>IF(A603="WIRE",T603,IF(O603=1,I603*(1+IF(A603="POUC",Summary!$E$7,Summary!$K$7))/J603,"n.a."))</x:f>
        <x:v>0.2100605</x:v>
      </x:c>
      <x:c r="V603" s="12" t="n">
        <x:f>SUM('PO detail'!$T$348:$T$348)</x:f>
        <x:v>1200</x:v>
      </x:c>
      <x:c r="W603" s="12" t="n">
        <x:f>SUMIFS('PO detail'!$T$348:$T$348,'PO detail'!$Q$348:$Q$348,"Baseline PO cost")</x:f>
        <x:v>1200</x:v>
      </x:c>
      <x:c r="X603" s="12" t="n">
        <x:f>SUMIFS('PO detail'!$T$348:$T$348,'PO detail'!$Q$348:$Q$348,"Higher PO cost")</x:f>
        <x:v>0</x:v>
      </x:c>
      <x:c r="Y603" s="12" t="n">
        <x:f>E603-W603-X603</x:f>
        <x:v>200</x:v>
      </x:c>
      <x:c r="Z603" s="16" t="n">
        <x:f>E603*T603</x:f>
        <x:v>300.16</x:v>
      </x:c>
      <x:c r="AA603" s="16" t="n">
        <x:f>W603*T603</x:f>
        <x:v>257.28000000000003</x:v>
      </x:c>
      <x:c r="AB603" s="16" t="n">
        <x:f>X603*T603</x:f>
        <x:v>0</x:v>
      </x:c>
      <x:c r="AC603" s="16" t="n">
        <x:f>Y603*T603</x:f>
        <x:v>42.88</x:v>
      </x:c>
      <x:c r="AD603" s="16" t="n">
        <x:f>K603-Z603</x:f>
        <x:v>0</x:v>
      </x:c>
      <x:c r="AE603" s="16" t="n">
        <x:f>IF(ISNUMBER(U603),E603*(U603-T603),"n.a.")</x:f>
        <x:v>-6.075299999999995</x:v>
      </x:c>
      <x:c r="AF603" s="12" t="n">
        <x:f>G603-SUM('PO detail'!$U$348:$U$348)</x:f>
        <x:v>0</x:v>
      </x:c>
      <x:c r="AG603" s="16" t="n">
        <x:f>IF(ISNUMBER(U603),0,Z603)</x:f>
        <x:v>0</x:v>
      </x:c>
      <x:c r="AH603" s="17" t="str">
        <x:f>IF(AND(A603="WIRE",ISNUMBER(N603)),H603-N603,"n.a.")</x:f>
        <x:v>n.a.</x:v>
      </x:c>
    </x:row>
    <x:row r="604" ht="22" customHeight="1">
      <x:c r="A604" s="2" t="str">
        <x:v>COIL</x:v>
      </x:c>
      <x:c r="B604" s="2" t="str">
        <x:v>10</x:v>
      </x:c>
      <x:c r="C604" s="2" t="str">
        <x:v>28NAV12-4</x:v>
      </x:c>
      <x:c r="D604" s="2" t="str">
        <x:v>**PAY ACH** PVC SPIRAL SUPPLY</x:v>
      </x:c>
      <x:c r="E604" s="7" t="n">
        <x:v>2000</x:v>
      </x:c>
      <x:c r="F604" s="7" t="n">
        <x:v>41.67</x:v>
      </x:c>
      <x:c r="G604" s="7" t="n">
        <x:v>0</x:v>
      </x:c>
      <x:c r="H604" s="8" t="n">
        <x:v>23.27</x:v>
      </x:c>
      <x:c r="I604" s="8" t="n">
        <x:v>20.63</x:v>
      </x:c>
      <x:c r="J604" s="2" t="n">
        <x:v>100</x:v>
      </x:c>
      <x:c r="K604" s="9" t="n">
        <x:v>465.40000000000003</x:v>
      </x:c>
      <x:c r="L604" s="8" t="n">
        <x:v>20.63</x:v>
      </x:c>
      <x:c r="M604" s="8"/>
      <x:c r="N604" s="8"/>
      <x:c r="O604" s="2" t="n">
        <x:v>1</x:v>
      </x:c>
      <x:c r="P604" s="10" t="n">
        <x:v>46143</x:v>
      </x:c>
      <x:c r="Q604" s="10" t="n">
        <x:v>45810</x:v>
      </x:c>
      <x:c r="R604" s="2" t="str">
        <x:v>Same-product valuation: per 100</x:v>
      </x:c>
      <x:c r="S604" s="2" t="str">
        <x:v>Chris PVC Coil priced product</x:v>
      </x:c>
      <x:c r="T604" s="15" t="n">
        <x:f>H604/J604</x:f>
        <x:v>0.2327</x:v>
      </x:c>
      <x:c r="U604" s="15" t="n">
        <x:f>IF(A604="WIRE",T604,IF(O604=1,I604*(1+IF(A604="POUC",Summary!$E$7,Summary!$K$7))/J604,"n.a."))</x:f>
        <x:v>0.22796149999999998</x:v>
      </x:c>
      <x:c r="V604" s="12" t="n">
        <x:f>0</x:f>
        <x:v>0</x:v>
      </x:c>
      <x:c r="W604" s="12" t="n">
        <x:f>0</x:f>
        <x:v>0</x:v>
      </x:c>
      <x:c r="X604" s="12" t="n">
        <x:f>0</x:f>
        <x:v>0</x:v>
      </x:c>
      <x:c r="Y604" s="12" t="n">
        <x:f>E604-W604-X604</x:f>
        <x:v>2000</x:v>
      </x:c>
      <x:c r="Z604" s="16" t="n">
        <x:f>E604*T604</x:f>
        <x:v>465.4</x:v>
      </x:c>
      <x:c r="AA604" s="16" t="n">
        <x:f>W604*T604</x:f>
        <x:v>0</x:v>
      </x:c>
      <x:c r="AB604" s="16" t="n">
        <x:f>X604*T604</x:f>
        <x:v>0</x:v>
      </x:c>
      <x:c r="AC604" s="16" t="n">
        <x:f>Y604*T604</x:f>
        <x:v>465.4</x:v>
      </x:c>
      <x:c r="AD604" s="16" t="n">
        <x:f>K604-Z604</x:f>
        <x:v>5.684341886080802e-14</x:v>
      </x:c>
      <x:c r="AE604" s="16" t="n">
        <x:f>IF(ISNUMBER(U604),E604*(U604-T604),"n.a.")</x:f>
        <x:v>-9.477000000000013</x:v>
      </x:c>
      <x:c r="AF604" s="12" t="n">
        <x:f>G604-0</x:f>
        <x:v>0</x:v>
      </x:c>
      <x:c r="AG604" s="16" t="n">
        <x:f>IF(ISNUMBER(U604),0,Z604)</x:f>
        <x:v>0</x:v>
      </x:c>
      <x:c r="AH604" s="17" t="str">
        <x:f>IF(AND(A604="WIRE",ISNUMBER(N604)),H604-N604,"n.a.")</x:f>
        <x:v>n.a.</x:v>
      </x:c>
    </x:row>
    <x:row r="605" ht="22" customHeight="1">
      <x:c r="A605" s="2" t="str">
        <x:v>COIL</x:v>
      </x:c>
      <x:c r="B605" s="2" t="str">
        <x:v>30</x:v>
      </x:c>
      <x:c r="C605" s="2" t="str">
        <x:v>16CLR12-4</x:v>
      </x:c>
      <x:c r="D605" s="2" t="str">
        <x:v>**PAY ACH** PVC SPIRAL SUPPLY</x:v>
      </x:c>
      <x:c r="E605" s="7" t="n">
        <x:v>1200</x:v>
      </x:c>
      <x:c r="F605" s="7" t="n">
        <x:v>41.67</x:v>
      </x:c>
      <x:c r="G605" s="7" t="n">
        <x:v>0</x:v>
      </x:c>
      <x:c r="H605" s="8" t="n">
        <x:v>11.23</x:v>
      </x:c>
      <x:c r="I605" s="8" t="n">
        <x:v>9.95</x:v>
      </x:c>
      <x:c r="J605" s="2" t="n">
        <x:v>100</x:v>
      </x:c>
      <x:c r="K605" s="9" t="n">
        <x:v>134.76</x:v>
      </x:c>
      <x:c r="L605" s="8" t="n">
        <x:v>9.95</x:v>
      </x:c>
      <x:c r="M605" s="8"/>
      <x:c r="N605" s="8"/>
      <x:c r="O605" s="2" t="n">
        <x:v>1</x:v>
      </x:c>
      <x:c r="P605" s="10" t="n">
        <x:v>46143</x:v>
      </x:c>
      <x:c r="Q605" s="10" t="n">
        <x:v>45810</x:v>
      </x:c>
      <x:c r="R605" s="2" t="str">
        <x:v>Same-product valuation: per 100</x:v>
      </x:c>
      <x:c r="S605" s="2" t="str">
        <x:v>Chris PVC Coil priced product</x:v>
      </x:c>
      <x:c r="T605" s="15" t="n">
        <x:f>H605/J605</x:f>
        <x:v>0.11230000000000001</x:v>
      </x:c>
      <x:c r="U605" s="15" t="n">
        <x:f>IF(A605="WIRE",T605,IF(O605=1,I605*(1+IF(A605="POUC",Summary!$E$7,Summary!$K$7))/J605,"n.a."))</x:f>
        <x:v>0.1099475</x:v>
      </x:c>
      <x:c r="V605" s="12" t="n">
        <x:f>SUM('PO detail'!$T$801:$T$801)</x:f>
        <x:v>1200</x:v>
      </x:c>
      <x:c r="W605" s="12" t="n">
        <x:f>SUMIFS('PO detail'!$T$801:$T$801,'PO detail'!$Q$801:$Q$801,"Baseline PO cost")</x:f>
        <x:v>1200</x:v>
      </x:c>
      <x:c r="X605" s="12" t="n">
        <x:f>SUMIFS('PO detail'!$T$801:$T$801,'PO detail'!$Q$801:$Q$801,"Higher PO cost")</x:f>
        <x:v>0</x:v>
      </x:c>
      <x:c r="Y605" s="12" t="n">
        <x:f>E605-W605-X605</x:f>
        <x:v>0</x:v>
      </x:c>
      <x:c r="Z605" s="16" t="n">
        <x:f>E605*T605</x:f>
        <x:v>134.76000000000002</x:v>
      </x:c>
      <x:c r="AA605" s="16" t="n">
        <x:f>W605*T605</x:f>
        <x:v>134.76000000000002</x:v>
      </x:c>
      <x:c r="AB605" s="16" t="n">
        <x:f>X605*T605</x:f>
        <x:v>0</x:v>
      </x:c>
      <x:c r="AC605" s="16" t="n">
        <x:f>Y605*T605</x:f>
        <x:v>0</x:v>
      </x:c>
      <x:c r="AD605" s="16" t="n">
        <x:f>K605-Z605</x:f>
        <x:v>-2.842170943040401e-14</x:v>
      </x:c>
      <x:c r="AE605" s="16" t="n">
        <x:f>IF(ISNUMBER(U605),E605*(U605-T605),"n.a.")</x:f>
        <x:v>-2.823000000000009</x:v>
      </x:c>
      <x:c r="AF605" s="12" t="n">
        <x:f>G605-SUM('PO detail'!$U$801:$U$801)</x:f>
        <x:v>0</x:v>
      </x:c>
      <x:c r="AG605" s="16" t="n">
        <x:f>IF(ISNUMBER(U605),0,Z605)</x:f>
        <x:v>0</x:v>
      </x:c>
      <x:c r="AH605" s="17" t="str">
        <x:f>IF(AND(A605="WIRE",ISNUMBER(N605)),H605-N605,"n.a.")</x:f>
        <x:v>n.a.</x:v>
      </x:c>
    </x:row>
    <x:row r="606" ht="22" customHeight="1">
      <x:c r="A606" s="2" t="str">
        <x:v>COIL</x:v>
      </x:c>
      <x:c r="B606" s="2" t="str">
        <x:v>30</x:v>
      </x:c>
      <x:c r="C606" s="2" t="str">
        <x:v>8WHT36-4</x:v>
      </x:c>
      <x:c r="D606" s="2" t="str">
        <x:v>**PAY ACH** PVC SPIRAL SUPPLY</x:v>
      </x:c>
      <x:c r="E606" s="7" t="n">
        <x:v>700</x:v>
      </x:c>
      <x:c r="F606" s="7" t="n">
        <x:v>41.67</x:v>
      </x:c>
      <x:c r="G606" s="7" t="n">
        <x:v>0</x:v>
      </x:c>
      <x:c r="H606" s="8" t="n">
        <x:v>14.43</x:v>
      </x:c>
      <x:c r="I606" s="8" t="n">
        <x:v>12.79</x:v>
      </x:c>
      <x:c r="J606" s="2" t="n">
        <x:v>100</x:v>
      </x:c>
      <x:c r="K606" s="9" t="n">
        <x:v>101.01</x:v>
      </x:c>
      <x:c r="L606" s="8" t="n">
        <x:v>12.79</x:v>
      </x:c>
      <x:c r="M606" s="8"/>
      <x:c r="N606" s="8"/>
      <x:c r="O606" s="2" t="n">
        <x:v>1</x:v>
      </x:c>
      <x:c r="P606" s="10" t="n">
        <x:v>46143</x:v>
      </x:c>
      <x:c r="Q606" s="10" t="n">
        <x:v>45810</x:v>
      </x:c>
      <x:c r="R606" s="2" t="str">
        <x:v>Same-product valuation: per 100</x:v>
      </x:c>
      <x:c r="S606" s="2" t="str">
        <x:v>Chris PVC Coil priced product</x:v>
      </x:c>
      <x:c r="T606" s="15" t="n">
        <x:f>H606/J606</x:f>
        <x:v>0.14429999999999998</x:v>
      </x:c>
      <x:c r="U606" s="15" t="n">
        <x:f>IF(A606="WIRE",T606,IF(O606=1,I606*(1+IF(A606="POUC",Summary!$E$7,Summary!$K$7))/J606,"n.a."))</x:f>
        <x:v>0.1413295</x:v>
      </x:c>
      <x:c r="V606" s="12" t="n">
        <x:f>0</x:f>
        <x:v>0</x:v>
      </x:c>
      <x:c r="W606" s="12" t="n">
        <x:f>0</x:f>
        <x:v>0</x:v>
      </x:c>
      <x:c r="X606" s="12" t="n">
        <x:f>0</x:f>
        <x:v>0</x:v>
      </x:c>
      <x:c r="Y606" s="12" t="n">
        <x:f>E606-W606-X606</x:f>
        <x:v>700</x:v>
      </x:c>
      <x:c r="Z606" s="16" t="n">
        <x:f>E606*T606</x:f>
        <x:v>101.00999999999999</x:v>
      </x:c>
      <x:c r="AA606" s="16" t="n">
        <x:f>W606*T606</x:f>
        <x:v>0</x:v>
      </x:c>
      <x:c r="AB606" s="16" t="n">
        <x:f>X606*T606</x:f>
        <x:v>0</x:v>
      </x:c>
      <x:c r="AC606" s="16" t="n">
        <x:f>Y606*T606</x:f>
        <x:v>101.00999999999999</x:v>
      </x:c>
      <x:c r="AD606" s="16" t="n">
        <x:f>K606-Z606</x:f>
        <x:v>1.4210854715202004e-14</x:v>
      </x:c>
      <x:c r="AE606" s="16" t="n">
        <x:f>IF(ISNUMBER(U606),E606*(U606-T606),"n.a.")</x:f>
        <x:v>-2.079349999999991</x:v>
      </x:c>
      <x:c r="AF606" s="12" t="n">
        <x:f>G606-0</x:f>
        <x:v>0</x:v>
      </x:c>
      <x:c r="AG606" s="16" t="n">
        <x:f>IF(ISNUMBER(U606),0,Z606)</x:f>
        <x:v>0</x:v>
      </x:c>
      <x:c r="AH606" s="17" t="str">
        <x:f>IF(AND(A606="WIRE",ISNUMBER(N606)),H606-N606,"n.a.")</x:f>
        <x:v>n.a.</x:v>
      </x:c>
    </x:row>
    <x:row r="607" ht="22" customHeight="1">
      <x:c r="A607" s="2" t="str">
        <x:v>COIL</x:v>
      </x:c>
      <x:c r="B607" s="2" t="str">
        <x:v>60</x:v>
      </x:c>
      <x:c r="C607" s="2" t="str">
        <x:v>28BLK36-4</x:v>
      </x:c>
      <x:c r="D607" s="2" t="str">
        <x:v>**PAY ACH** PVC SPIRAL SUPPLY</x:v>
      </x:c>
      <x:c r="E607" s="7" t="n">
        <x:v>600</x:v>
      </x:c>
      <x:c r="F607" s="7" t="n">
        <x:v>41.67</x:v>
      </x:c>
      <x:c r="G607" s="7" t="n">
        <x:v>0</x:v>
      </x:c>
      <x:c r="H607" s="8" t="n">
        <x:v>52.82</x:v>
      </x:c>
      <x:c r="I607" s="8" t="n">
        <x:v>46.83</x:v>
      </x:c>
      <x:c r="J607" s="2" t="n">
        <x:v>100</x:v>
      </x:c>
      <x:c r="K607" s="9" t="n">
        <x:v>316.92</x:v>
      </x:c>
      <x:c r="L607" s="8" t="n">
        <x:v>46.83</x:v>
      </x:c>
      <x:c r="M607" s="8"/>
      <x:c r="N607" s="8"/>
      <x:c r="O607" s="2" t="n">
        <x:v>1</x:v>
      </x:c>
      <x:c r="P607" s="10" t="n">
        <x:v>46143</x:v>
      </x:c>
      <x:c r="Q607" s="10" t="n">
        <x:v>45810</x:v>
      </x:c>
      <x:c r="R607" s="2" t="str">
        <x:v>Same-product valuation: per 100</x:v>
      </x:c>
      <x:c r="S607" s="2" t="str">
        <x:v>Chris PVC Coil priced product</x:v>
      </x:c>
      <x:c r="T607" s="15" t="n">
        <x:f>H607/J607</x:f>
        <x:v>0.5282</x:v>
      </x:c>
      <x:c r="U607" s="15" t="n">
        <x:f>IF(A607="WIRE",T607,IF(O607=1,I607*(1+IF(A607="POUC",Summary!$E$7,Summary!$K$7))/J607,"n.a."))</x:f>
        <x:v>0.5174715</x:v>
      </x:c>
      <x:c r="V607" s="12" t="n">
        <x:f>SUM('PO detail'!$T$1259:$T$1259)</x:f>
        <x:v>600</x:v>
      </x:c>
      <x:c r="W607" s="12" t="n">
        <x:f>SUMIFS('PO detail'!$T$1259:$T$1259,'PO detail'!$Q$1259:$Q$1259,"Baseline PO cost")</x:f>
        <x:v>600</x:v>
      </x:c>
      <x:c r="X607" s="12" t="n">
        <x:f>SUMIFS('PO detail'!$T$1259:$T$1259,'PO detail'!$Q$1259:$Q$1259,"Higher PO cost")</x:f>
        <x:v>0</x:v>
      </x:c>
      <x:c r="Y607" s="12" t="n">
        <x:f>E607-W607-X607</x:f>
        <x:v>0</x:v>
      </x:c>
      <x:c r="Z607" s="16" t="n">
        <x:f>E607*T607</x:f>
        <x:v>316.92</x:v>
      </x:c>
      <x:c r="AA607" s="16" t="n">
        <x:f>W607*T607</x:f>
        <x:v>316.92</x:v>
      </x:c>
      <x:c r="AB607" s="16" t="n">
        <x:f>X607*T607</x:f>
        <x:v>0</x:v>
      </x:c>
      <x:c r="AC607" s="16" t="n">
        <x:f>Y607*T607</x:f>
        <x:v>0</x:v>
      </x:c>
      <x:c r="AD607" s="16" t="n">
        <x:f>K607-Z607</x:f>
        <x:v>0</x:v>
      </x:c>
      <x:c r="AE607" s="16" t="n">
        <x:f>IF(ISNUMBER(U607),E607*(U607-T607),"n.a.")</x:f>
        <x:v>-6.437100000000018</x:v>
      </x:c>
      <x:c r="AF607" s="12" t="n">
        <x:f>G607-SUM('PO detail'!$U$1259:$U$1259)</x:f>
        <x:v>0</x:v>
      </x:c>
      <x:c r="AG607" s="16" t="n">
        <x:f>IF(ISNUMBER(U607),0,Z607)</x:f>
        <x:v>0</x:v>
      </x:c>
      <x:c r="AH607" s="17" t="str">
        <x:f>IF(AND(A607="WIRE",ISNUMBER(N607)),H607-N607,"n.a.")</x:f>
        <x:v>n.a.</x:v>
      </x:c>
    </x:row>
    <x:row r="608" ht="22" customHeight="1">
      <x:c r="A608" s="2" t="str">
        <x:v>POUC</x:v>
      </x:c>
      <x:c r="B608" s="2" t="str">
        <x:v>10</x:v>
      </x:c>
      <x:c r="C608" s="2" t="str">
        <x:v>LEG5SL</x:v>
      </x:c>
      <x:c r="D608" s="2" t="str">
        <x:v>LAMITEK USA, INC.</x:v>
      </x:c>
      <x:c r="E608" s="7" t="n">
        <x:v>300</x:v>
      </x:c>
      <x:c r="F608" s="7" t="n">
        <x:v>41.67</x:v>
      </x:c>
      <x:c r="G608" s="7" t="n">
        <x:v>0</x:v>
      </x:c>
      <x:c r="H608" s="8" t="n">
        <x:v>15.55</x:v>
      </x:c>
      <x:c r="I608" s="8" t="n">
        <x:v>11.6</x:v>
      </x:c>
      <x:c r="J608" s="2" t="n">
        <x:v>100</x:v>
      </x:c>
      <x:c r="K608" s="9" t="n">
        <x:v>46.65</x:v>
      </x:c>
      <x:c r="L608" s="8" t="n">
        <x:v>10.36</x:v>
      </x:c>
      <x:c r="M608" s="8" t="n">
        <x:v>11.603200000000001</x:v>
      </x:c>
      <x:c r="N608" s="8"/>
      <x:c r="O608" s="2" t="n">
        <x:v>1</x:v>
      </x:c>
      <x:c r="P608" s="10" t="n">
        <x:v>44458</x:v>
      </x:c>
      <x:c r="Q608" s="10" t="n">
        <x:v>46148</x:v>
      </x:c>
      <x:c r="R608" s="2" t="str">
        <x:v>Same-product valuation: per 100</x:v>
      </x:c>
      <x:c r="S608" s="2" t="str">
        <x:v>Chris Lamitek Pouches priced product</x:v>
      </x:c>
      <x:c r="T608" s="15" t="n">
        <x:f>H608/J608</x:f>
        <x:v>0.1555</x:v>
      </x:c>
      <x:c r="U608" s="15" t="n">
        <x:f>IF(A608="WIRE",T608,IF(O608=1,I608*(1+IF(A608="POUC",Summary!$E$7,Summary!$K$7))/J608,"n.a."))</x:f>
        <x:v>0.19139999999999996</x:v>
      </x:c>
      <x:c r="V608" s="12" t="n">
        <x:f>0</x:f>
        <x:v>0</x:v>
      </x:c>
      <x:c r="W608" s="12" t="n">
        <x:f>0</x:f>
        <x:v>0</x:v>
      </x:c>
      <x:c r="X608" s="12" t="n">
        <x:f>0</x:f>
        <x:v>0</x:v>
      </x:c>
      <x:c r="Y608" s="12" t="n">
        <x:f>E608-W608-X608</x:f>
        <x:v>300</x:v>
      </x:c>
      <x:c r="Z608" s="16" t="n">
        <x:f>E608*T608</x:f>
        <x:v>46.65</x:v>
      </x:c>
      <x:c r="AA608" s="16" t="n">
        <x:f>W608*T608</x:f>
        <x:v>0</x:v>
      </x:c>
      <x:c r="AB608" s="16" t="n">
        <x:f>X608*T608</x:f>
        <x:v>0</x:v>
      </x:c>
      <x:c r="AC608" s="16" t="n">
        <x:f>Y608*T608</x:f>
        <x:v>46.65</x:v>
      </x:c>
      <x:c r="AD608" s="16" t="n">
        <x:f>K608-Z608</x:f>
        <x:v>0</x:v>
      </x:c>
      <x:c r="AE608" s="16" t="n">
        <x:f>IF(ISNUMBER(U608),E608*(U608-T608),"n.a.")</x:f>
        <x:v>10.769999999999987</x:v>
      </x:c>
      <x:c r="AF608" s="12" t="n">
        <x:f>G608-0</x:f>
        <x:v>0</x:v>
      </x:c>
      <x:c r="AG608" s="16" t="n">
        <x:f>IF(ISNUMBER(U608),0,Z608)</x:f>
        <x:v>0</x:v>
      </x:c>
      <x:c r="AH608" s="17" t="str">
        <x:f>IF(AND(A608="WIRE",ISNUMBER(N608)),H608-N608,"n.a.")</x:f>
        <x:v>n.a.</x:v>
      </x:c>
    </x:row>
    <x:row r="609" ht="22" customHeight="1">
      <x:c r="A609" s="2" t="str">
        <x:v>POUC</x:v>
      </x:c>
      <x:c r="B609" s="2" t="str">
        <x:v>10</x:v>
      </x:c>
      <x:c r="C609" s="2" t="str">
        <x:v>SCH10</x:v>
      </x:c>
      <x:c r="D609" s="2" t="str">
        <x:v>LAMITEK USA, INC.</x:v>
      </x:c>
      <x:c r="E609" s="7" t="n">
        <x:v>6300</x:v>
      </x:c>
      <x:c r="F609" s="7" t="n">
        <x:v>41.67</x:v>
      </x:c>
      <x:c r="G609" s="7" t="n">
        <x:v>0</x:v>
      </x:c>
      <x:c r="H609" s="8" t="n">
        <x:v>1.42</x:v>
      </x:c>
      <x:c r="I609" s="8" t="n">
        <x:v>0.94</x:v>
      </x:c>
      <x:c r="J609" s="2" t="n">
        <x:v>100</x:v>
      </x:c>
      <x:c r="K609" s="9" t="n">
        <x:v>89.46000000000001</x:v>
      </x:c>
      <x:c r="L609" s="8" t="n">
        <x:v>0.84</x:v>
      </x:c>
      <x:c r="M609" s="8" t="n">
        <x:v>0.9408000000000001</x:v>
      </x:c>
      <x:c r="N609" s="8"/>
      <x:c r="O609" s="2" t="n">
        <x:v>1</x:v>
      </x:c>
      <x:c r="P609" s="10" t="n">
        <x:v>45902</x:v>
      </x:c>
      <x:c r="Q609" s="10" t="n">
        <x:v>46148</x:v>
      </x:c>
      <x:c r="R609" s="2" t="str">
        <x:v>Same-product valuation: per 100</x:v>
      </x:c>
      <x:c r="S609" s="2" t="str">
        <x:v>Chris Lamitek Pouches priced product</x:v>
      </x:c>
      <x:c r="T609" s="15" t="n">
        <x:f>H609/J609</x:f>
        <x:v>0.014199999999999999</x:v>
      </x:c>
      <x:c r="U609" s="15" t="n">
        <x:f>IF(A609="WIRE",T609,IF(O609=1,I609*(1+IF(A609="POUC",Summary!$E$7,Summary!$K$7))/J609,"n.a."))</x:f>
        <x:v>0.01551</x:v>
      </x:c>
      <x:c r="V609" s="12" t="n">
        <x:f>0</x:f>
        <x:v>0</x:v>
      </x:c>
      <x:c r="W609" s="12" t="n">
        <x:f>0</x:f>
        <x:v>0</x:v>
      </x:c>
      <x:c r="X609" s="12" t="n">
        <x:f>0</x:f>
        <x:v>0</x:v>
      </x:c>
      <x:c r="Y609" s="12" t="n">
        <x:f>E609-W609-X609</x:f>
        <x:v>6300</x:v>
      </x:c>
      <x:c r="Z609" s="16" t="n">
        <x:f>E609*T609</x:f>
        <x:v>89.46</x:v>
      </x:c>
      <x:c r="AA609" s="16" t="n">
        <x:f>W609*T609</x:f>
        <x:v>0</x:v>
      </x:c>
      <x:c r="AB609" s="16" t="n">
        <x:f>X609*T609</x:f>
        <x:v>0</x:v>
      </x:c>
      <x:c r="AC609" s="16" t="n">
        <x:f>Y609*T609</x:f>
        <x:v>89.46</x:v>
      </x:c>
      <x:c r="AD609" s="16" t="n">
        <x:f>K609-Z609</x:f>
        <x:v>1.4210854715202004e-14</x:v>
      </x:c>
      <x:c r="AE609" s="16" t="n">
        <x:f>IF(ISNUMBER(U609),E609*(U609-T609),"n.a.")</x:f>
        <x:v>8.253000000000002</x:v>
      </x:c>
      <x:c r="AF609" s="12" t="n">
        <x:f>G609-0</x:f>
        <x:v>0</x:v>
      </x:c>
      <x:c r="AG609" s="16" t="n">
        <x:f>IF(ISNUMBER(U609),0,Z609)</x:f>
        <x:v>0</x:v>
      </x:c>
      <x:c r="AH609" s="17" t="str">
        <x:f>IF(AND(A609="WIRE",ISNUMBER(N609)),H609-N609,"n.a.")</x:f>
        <x:v>n.a.</x:v>
      </x:c>
    </x:row>
    <x:row r="610" ht="22" customHeight="1">
      <x:c r="A610" s="2" t="str">
        <x:v>POUC</x:v>
      </x:c>
      <x:c r="B610" s="2" t="str">
        <x:v>10</x:v>
      </x:c>
      <x:c r="C610" s="2" t="str">
        <x:v>SCH5</x:v>
      </x:c>
      <x:c r="D610" s="2" t="str">
        <x:v>LAMITEK USA, INC.</x:v>
      </x:c>
      <x:c r="E610" s="7" t="n">
        <x:v>11400</x:v>
      </x:c>
      <x:c r="F610" s="7" t="n">
        <x:v>41.67</x:v>
      </x:c>
      <x:c r="G610" s="7" t="n">
        <x:v>0</x:v>
      </x:c>
      <x:c r="H610" s="8" t="n">
        <x:v>0.72</x:v>
      </x:c>
      <x:c r="I610" s="8" t="n">
        <x:v>0.48</x:v>
      </x:c>
      <x:c r="J610" s="2" t="n">
        <x:v>100</x:v>
      </x:c>
      <x:c r="K610" s="9" t="n">
        <x:v>82.08</x:v>
      </x:c>
      <x:c r="L610" s="8" t="n">
        <x:v>0.43</x:v>
      </x:c>
      <x:c r="M610" s="8" t="n">
        <x:v>0.48160000000000003</x:v>
      </x:c>
      <x:c r="N610" s="8"/>
      <x:c r="O610" s="2" t="n">
        <x:v>1</x:v>
      </x:c>
      <x:c r="P610" s="10" t="n">
        <x:v>45902</x:v>
      </x:c>
      <x:c r="Q610" s="10" t="n">
        <x:v>46148</x:v>
      </x:c>
      <x:c r="R610" s="2" t="str">
        <x:v>Same-product valuation: per 100</x:v>
      </x:c>
      <x:c r="S610" s="2" t="str">
        <x:v>Chris Lamitek Pouches priced product</x:v>
      </x:c>
      <x:c r="T610" s="15" t="n">
        <x:f>H610/J610</x:f>
        <x:v>0.0072</x:v>
      </x:c>
      <x:c r="U610" s="15" t="n">
        <x:f>IF(A610="WIRE",T610,IF(O610=1,I610*(1+IF(A610="POUC",Summary!$E$7,Summary!$K$7))/J610,"n.a."))</x:f>
        <x:v>0.00792</x:v>
      </x:c>
      <x:c r="V610" s="12" t="n">
        <x:f>0</x:f>
        <x:v>0</x:v>
      </x:c>
      <x:c r="W610" s="12" t="n">
        <x:f>0</x:f>
        <x:v>0</x:v>
      </x:c>
      <x:c r="X610" s="12" t="n">
        <x:f>0</x:f>
        <x:v>0</x:v>
      </x:c>
      <x:c r="Y610" s="12" t="n">
        <x:f>E610-W610-X610</x:f>
        <x:v>11400</x:v>
      </x:c>
      <x:c r="Z610" s="16" t="n">
        <x:f>E610*T610</x:f>
        <x:v>82.08</x:v>
      </x:c>
      <x:c r="AA610" s="16" t="n">
        <x:f>W610*T610</x:f>
        <x:v>0</x:v>
      </x:c>
      <x:c r="AB610" s="16" t="n">
        <x:f>X610*T610</x:f>
        <x:v>0</x:v>
      </x:c>
      <x:c r="AC610" s="16" t="n">
        <x:f>Y610*T610</x:f>
        <x:v>82.08</x:v>
      </x:c>
      <x:c r="AD610" s="16" t="n">
        <x:f>K610-Z610</x:f>
        <x:v>0</x:v>
      </x:c>
      <x:c r="AE610" s="16" t="n">
        <x:f>IF(ISNUMBER(U610),E610*(U610-T610),"n.a.")</x:f>
        <x:v>8.208000000000002</x:v>
      </x:c>
      <x:c r="AF610" s="12" t="n">
        <x:f>G610-0</x:f>
        <x:v>0</x:v>
      </x:c>
      <x:c r="AG610" s="16" t="n">
        <x:f>IF(ISNUMBER(U610),0,Z610)</x:f>
        <x:v>0</x:v>
      </x:c>
      <x:c r="AH610" s="17" t="str">
        <x:f>IF(AND(A610="WIRE",ISNUMBER(N610)),H610-N610,"n.a.")</x:f>
        <x:v>n.a.</x:v>
      </x:c>
    </x:row>
    <x:row r="611" ht="22" customHeight="1">
      <x:c r="A611" s="2" t="str">
        <x:v>POUC</x:v>
      </x:c>
      <x:c r="B611" s="2" t="str">
        <x:v>30</x:v>
      </x:c>
      <x:c r="C611" s="2" t="str">
        <x:v>BUS10</x:v>
      </x:c>
      <x:c r="D611" s="2" t="str">
        <x:v>LAMITEK USA, INC.</x:v>
      </x:c>
      <x:c r="E611" s="7" t="n">
        <x:v>2400</x:v>
      </x:c>
      <x:c r="F611" s="7" t="n">
        <x:v>41.67</x:v>
      </x:c>
      <x:c r="G611" s="7" t="n">
        <x:v>0</x:v>
      </x:c>
      <x:c r="H611" s="8" t="n">
        <x:v>1.32</x:v>
      </x:c>
      <x:c r="I611" s="8" t="n">
        <x:v>0.87</x:v>
      </x:c>
      <x:c r="J611" s="2" t="n">
        <x:v>100</x:v>
      </x:c>
      <x:c r="K611" s="9" t="n">
        <x:v>31.68</x:v>
      </x:c>
      <x:c r="L611" s="8" t="n">
        <x:v>0.78</x:v>
      </x:c>
      <x:c r="M611" s="8" t="n">
        <x:v>0.8736000000000002</x:v>
      </x:c>
      <x:c r="N611" s="8"/>
      <x:c r="O611" s="2" t="n">
        <x:v>1</x:v>
      </x:c>
      <x:c r="P611" s="10" t="n">
        <x:v>45902</x:v>
      </x:c>
      <x:c r="Q611" s="10" t="n">
        <x:v>46148</x:v>
      </x:c>
      <x:c r="R611" s="2" t="str">
        <x:v>Same-product valuation: per 100</x:v>
      </x:c>
      <x:c r="S611" s="2" t="str">
        <x:v>Chris Lamitek Pouches priced product</x:v>
      </x:c>
      <x:c r="T611" s="15" t="n">
        <x:f>H611/J611</x:f>
        <x:v>0.0132</x:v>
      </x:c>
      <x:c r="U611" s="15" t="n">
        <x:f>IF(A611="WIRE",T611,IF(O611=1,I611*(1+IF(A611="POUC",Summary!$E$7,Summary!$K$7))/J611,"n.a."))</x:f>
        <x:v>0.014355</x:v>
      </x:c>
      <x:c r="V611" s="12" t="n">
        <x:f>0</x:f>
        <x:v>0</x:v>
      </x:c>
      <x:c r="W611" s="12" t="n">
        <x:f>0</x:f>
        <x:v>0</x:v>
      </x:c>
      <x:c r="X611" s="12" t="n">
        <x:f>0</x:f>
        <x:v>0</x:v>
      </x:c>
      <x:c r="Y611" s="12" t="n">
        <x:f>E611-W611-X611</x:f>
        <x:v>2400</x:v>
      </x:c>
      <x:c r="Z611" s="16" t="n">
        <x:f>E611*T611</x:f>
        <x:v>31.68</x:v>
      </x:c>
      <x:c r="AA611" s="16" t="n">
        <x:f>W611*T611</x:f>
        <x:v>0</x:v>
      </x:c>
      <x:c r="AB611" s="16" t="n">
        <x:f>X611*T611</x:f>
        <x:v>0</x:v>
      </x:c>
      <x:c r="AC611" s="16" t="n">
        <x:f>Y611*T611</x:f>
        <x:v>31.68</x:v>
      </x:c>
      <x:c r="AD611" s="16" t="n">
        <x:f>K611-Z611</x:f>
        <x:v>0</x:v>
      </x:c>
      <x:c r="AE611" s="16" t="n">
        <x:f>IF(ISNUMBER(U611),E611*(U611-T611),"n.a.")</x:f>
        <x:v>2.7719999999999994</x:v>
      </x:c>
      <x:c r="AF611" s="12" t="n">
        <x:f>G611-0</x:f>
        <x:v>0</x:v>
      </x:c>
      <x:c r="AG611" s="16" t="n">
        <x:f>IF(ISNUMBER(U611),0,Z611)</x:f>
        <x:v>0</x:v>
      </x:c>
      <x:c r="AH611" s="17" t="str">
        <x:f>IF(AND(A611="WIRE",ISNUMBER(N611)),H611-N611,"n.a.")</x:f>
        <x:v>n.a.</x:v>
      </x:c>
    </x:row>
    <x:row r="612" ht="22" customHeight="1">
      <x:c r="A612" s="2" t="str">
        <x:v>POUC</x:v>
      </x:c>
      <x:c r="B612" s="2" t="str">
        <x:v>30</x:v>
      </x:c>
      <x:c r="C612" s="2" t="str">
        <x:v>CRC7</x:v>
      </x:c>
      <x:c r="D612" s="2" t="str">
        <x:v>LAMITEK USA, INC.</x:v>
      </x:c>
      <x:c r="E612" s="7" t="n">
        <x:v>7000</x:v>
      </x:c>
      <x:c r="F612" s="7" t="n">
        <x:v>41.67</x:v>
      </x:c>
      <x:c r="G612" s="7" t="n">
        <x:v>0</x:v>
      </x:c>
      <x:c r="H612" s="8" t="n">
        <x:v>0.77</x:v>
      </x:c>
      <x:c r="I612" s="8" t="n">
        <x:v>0.52</x:v>
      </x:c>
      <x:c r="J612" s="2" t="n">
        <x:v>100</x:v>
      </x:c>
      <x:c r="K612" s="9" t="n">
        <x:v>53.9</x:v>
      </x:c>
      <x:c r="L612" s="8" t="n">
        <x:v>0.46</x:v>
      </x:c>
      <x:c r="M612" s="8" t="n">
        <x:v>0.5152000000000001</x:v>
      </x:c>
      <x:c r="N612" s="8"/>
      <x:c r="O612" s="2" t="n">
        <x:v>1</x:v>
      </x:c>
      <x:c r="P612" s="10" t="n">
        <x:v>45902</x:v>
      </x:c>
      <x:c r="Q612" s="10" t="n">
        <x:v>46148</x:v>
      </x:c>
      <x:c r="R612" s="2" t="str">
        <x:v>Same-product valuation: per 100</x:v>
      </x:c>
      <x:c r="S612" s="2" t="str">
        <x:v>Chris Lamitek Pouches priced product</x:v>
      </x:c>
      <x:c r="T612" s="15" t="n">
        <x:f>H612/J612</x:f>
        <x:v>0.0077</x:v>
      </x:c>
      <x:c r="U612" s="15" t="n">
        <x:f>IF(A612="WIRE",T612,IF(O612=1,I612*(1+IF(A612="POUC",Summary!$E$7,Summary!$K$7))/J612,"n.a."))</x:f>
        <x:v>0.008579999999999999</x:v>
      </x:c>
      <x:c r="V612" s="12" t="n">
        <x:f>0</x:f>
        <x:v>0</x:v>
      </x:c>
      <x:c r="W612" s="12" t="n">
        <x:f>0</x:f>
        <x:v>0</x:v>
      </x:c>
      <x:c r="X612" s="12" t="n">
        <x:f>0</x:f>
        <x:v>0</x:v>
      </x:c>
      <x:c r="Y612" s="12" t="n">
        <x:f>E612-W612-X612</x:f>
        <x:v>7000</x:v>
      </x:c>
      <x:c r="Z612" s="16" t="n">
        <x:f>E612*T612</x:f>
        <x:v>53.9</x:v>
      </x:c>
      <x:c r="AA612" s="16" t="n">
        <x:f>W612*T612</x:f>
        <x:v>0</x:v>
      </x:c>
      <x:c r="AB612" s="16" t="n">
        <x:f>X612*T612</x:f>
        <x:v>0</x:v>
      </x:c>
      <x:c r="AC612" s="16" t="n">
        <x:f>Y612*T612</x:f>
        <x:v>53.9</x:v>
      </x:c>
      <x:c r="AD612" s="16" t="n">
        <x:f>K612-Z612</x:f>
        <x:v>0</x:v>
      </x:c>
      <x:c r="AE612" s="16" t="n">
        <x:f>IF(ISNUMBER(U612),E612*(U612-T612),"n.a.")</x:f>
        <x:v>6.159999999999992</x:v>
      </x:c>
      <x:c r="AF612" s="12" t="n">
        <x:f>G612-0</x:f>
        <x:v>0</x:v>
      </x:c>
      <x:c r="AG612" s="16" t="n">
        <x:f>IF(ISNUMBER(U612),0,Z612)</x:f>
        <x:v>0</x:v>
      </x:c>
      <x:c r="AH612" s="17" t="str">
        <x:f>IF(AND(A612="WIRE",ISNUMBER(N612)),H612-N612,"n.a.")</x:f>
        <x:v>n.a.</x:v>
      </x:c>
    </x:row>
    <x:row r="613" ht="22" customHeight="1">
      <x:c r="A613" s="2" t="str">
        <x:v>WIRE</x:v>
      </x:c>
      <x:c r="B613" s="2" t="str">
        <x:v>10</x:v>
      </x:c>
      <x:c r="C613" s="2" t="str">
        <x:v>DL916RED</x:v>
      </x:c>
      <x:c r="D613" s="2" t="str">
        <x:v>Botac Industrial Limited</x:v>
      </x:c>
      <x:c r="E613" s="7" t="n">
        <x:v>800</x:v>
      </x:c>
      <x:c r="F613" s="7" t="n">
        <x:v>41.67</x:v>
      </x:c>
      <x:c r="G613" s="7" t="n">
        <x:v>0</x:v>
      </x:c>
      <x:c r="H613" s="8" t="n">
        <x:v>7.54</x:v>
      </x:c>
      <x:c r="I613" s="8" t="n">
        <x:v>5.98</x:v>
      </x:c>
      <x:c r="J613" s="2" t="n">
        <x:v>100</x:v>
      </x:c>
      <x:c r="K613" s="9" t="n">
        <x:v>60.32</x:v>
      </x:c>
      <x:c r="L613" s="8"/>
      <x:c r="M613" s="8"/>
      <x:c r="N613" s="8"/>
      <x:c r="O613" s="2" t="n">
        <x:v>1</x:v>
      </x:c>
      <x:c r="P613" s="10" t="n">
        <x:v>42369</x:v>
      </x:c>
      <x:c r="Q613" s="10" t="n">
        <x:v>44774</x:v>
      </x:c>
      <x:c r="R613" s="2" t="str">
        <x:v>Same-product valuation: per 100</x:v>
      </x:c>
      <x:c r="S613" s="2" t="str">
        <x:v>Hold current standard; Chris blended standards already applied</x:v>
      </x:c>
      <x:c r="T613" s="15" t="n">
        <x:f>H613/J613</x:f>
        <x:v>0.0754</x:v>
      </x:c>
      <x:c r="U613" s="15" t="n">
        <x:f>IF(A613="WIRE",T613,IF(O613=1,I613*(1+IF(A613="POUC",Summary!$E$7,Summary!$K$7))/J613,"n.a."))</x:f>
        <x:v>0.0754</x:v>
      </x:c>
      <x:c r="V613" s="12" t="n">
        <x:f>0</x:f>
        <x:v>0</x:v>
      </x:c>
      <x:c r="W613" s="12" t="n">
        <x:f>0</x:f>
        <x:v>0</x:v>
      </x:c>
      <x:c r="X613" s="12" t="n">
        <x:f>0</x:f>
        <x:v>0</x:v>
      </x:c>
      <x:c r="Y613" s="12" t="n">
        <x:f>E613-W613-X613</x:f>
        <x:v>800</x:v>
      </x:c>
      <x:c r="Z613" s="16" t="n">
        <x:f>E613*T613</x:f>
        <x:v>60.31999999999999</x:v>
      </x:c>
      <x:c r="AA613" s="16" t="n">
        <x:f>W613*T613</x:f>
        <x:v>0</x:v>
      </x:c>
      <x:c r="AB613" s="16" t="n">
        <x:f>X613*T613</x:f>
        <x:v>0</x:v>
      </x:c>
      <x:c r="AC613" s="16" t="n">
        <x:f>Y613*T613</x:f>
        <x:v>60.31999999999999</x:v>
      </x:c>
      <x:c r="AD613" s="16" t="n">
        <x:f>K613-Z613</x:f>
        <x:v>7.105427357601002e-15</x:v>
      </x:c>
      <x:c r="AE613" s="16" t="n">
        <x:f>IF(ISNUMBER(U613),E613*(U613-T613),"n.a.")</x:f>
        <x:v>0</x:v>
      </x:c>
      <x:c r="AF613" s="12" t="n">
        <x:f>G613-0</x:f>
        <x:v>0</x:v>
      </x:c>
      <x:c r="AG613" s="16" t="n">
        <x:f>IF(ISNUMBER(U613),0,Z613)</x:f>
        <x:v>0</x:v>
      </x:c>
      <x:c r="AH613" s="17" t="str">
        <x:f>IF(AND(A613="WIRE",ISNUMBER(N613)),H613-N613,"n.a.")</x:f>
        <x:v>n.a.</x:v>
      </x:c>
    </x:row>
    <x:row r="614" ht="22" customHeight="1">
      <x:c r="A614" s="2" t="str">
        <x:v>WIRE</x:v>
      </x:c>
      <x:c r="B614" s="2" t="str">
        <x:v>30</x:v>
      </x:c>
      <x:c r="C614" s="2" t="str">
        <x:v>DL001GOLD</x:v>
      </x:c>
      <x:c r="D614" s="2" t="str">
        <x:v>Botac Industrial Limited</x:v>
      </x:c>
      <x:c r="E614" s="7" t="n">
        <x:v>800</x:v>
      </x:c>
      <x:c r="F614" s="7" t="n">
        <x:v>41.67</x:v>
      </x:c>
      <x:c r="G614" s="7" t="n">
        <x:v>0</x:v>
      </x:c>
      <x:c r="H614" s="8" t="n">
        <x:v>19.14</x:v>
      </x:c>
      <x:c r="I614" s="8" t="n">
        <x:v>11.08</x:v>
      </x:c>
      <x:c r="J614" s="2" t="n">
        <x:v>100</x:v>
      </x:c>
      <x:c r="K614" s="9" t="n">
        <x:v>153.12</x:v>
      </x:c>
      <x:c r="L614" s="8" t="n">
        <x:v>11.08</x:v>
      </x:c>
      <x:c r="M614" s="8"/>
      <x:c r="N614" s="8" t="n">
        <x:v>19.14</x:v>
      </x:c>
      <x:c r="O614" s="2" t="n">
        <x:v>1</x:v>
      </x:c>
      <x:c r="P614" s="10" t="n">
        <x:v>46237</x:v>
      </x:c>
      <x:c r="Q614" s="10" t="n">
        <x:v>45881</x:v>
      </x:c>
      <x:c r="R614" s="2" t="str">
        <x:v>Same-product valuation: per 100</x:v>
      </x:c>
      <x:c r="S614" s="2" t="str">
        <x:v>Hold current standard; Chris blended standards already applied</x:v>
      </x:c>
      <x:c r="T614" s="15" t="n">
        <x:f>H614/J614</x:f>
        <x:v>0.19140000000000001</x:v>
      </x:c>
      <x:c r="U614" s="15" t="n">
        <x:f>IF(A614="WIRE",T614,IF(O614=1,I614*(1+IF(A614="POUC",Summary!$E$7,Summary!$K$7))/J614,"n.a."))</x:f>
        <x:v>0.19140000000000001</x:v>
      </x:c>
      <x:c r="V614" s="12" t="n">
        <x:f>0</x:f>
        <x:v>0</x:v>
      </x:c>
      <x:c r="W614" s="12" t="n">
        <x:f>0</x:f>
        <x:v>0</x:v>
      </x:c>
      <x:c r="X614" s="12" t="n">
        <x:f>0</x:f>
        <x:v>0</x:v>
      </x:c>
      <x:c r="Y614" s="12" t="n">
        <x:f>E614-W614-X614</x:f>
        <x:v>800</x:v>
      </x:c>
      <x:c r="Z614" s="16" t="n">
        <x:f>E614*T614</x:f>
        <x:v>153.12</x:v>
      </x:c>
      <x:c r="AA614" s="16" t="n">
        <x:f>W614*T614</x:f>
        <x:v>0</x:v>
      </x:c>
      <x:c r="AB614" s="16" t="n">
        <x:f>X614*T614</x:f>
        <x:v>0</x:v>
      </x:c>
      <x:c r="AC614" s="16" t="n">
        <x:f>Y614*T614</x:f>
        <x:v>153.12</x:v>
      </x:c>
      <x:c r="AD614" s="16" t="n">
        <x:f>K614-Z614</x:f>
        <x:v>0</x:v>
      </x:c>
      <x:c r="AE614" s="16" t="n">
        <x:f>IF(ISNUMBER(U614),E614*(U614-T614),"n.a.")</x:f>
        <x:v>0</x:v>
      </x:c>
      <x:c r="AF614" s="12" t="n">
        <x:f>G614-0</x:f>
        <x:v>0</x:v>
      </x:c>
      <x:c r="AG614" s="16" t="n">
        <x:f>IF(ISNUMBER(U614),0,Z614)</x:f>
        <x:v>0</x:v>
      </x:c>
      <x:c r="AH614" s="17" t="n">
        <x:f>IF(AND(A614="WIRE",ISNUMBER(N614)),H614-N614,"n.a.")</x:f>
        <x:v>0</x:v>
      </x:c>
    </x:row>
    <x:row r="615" ht="22" customHeight="1">
      <x:c r="A615" s="2" t="str">
        <x:v>WIRE</x:v>
      </x:c>
      <x:c r="B615" s="2" t="str">
        <x:v>60</x:v>
      </x:c>
      <x:c r="C615" s="2" t="str">
        <x:v>DL058GOLD</x:v>
      </x:c>
      <x:c r="D615" s="2" t="str">
        <x:v>Botac Industrial Limited</x:v>
      </x:c>
      <x:c r="E615" s="7" t="n">
        <x:v>150</x:v>
      </x:c>
      <x:c r="F615" s="7" t="n">
        <x:v>41.67</x:v>
      </x:c>
      <x:c r="G615" s="7" t="n">
        <x:v>1000</x:v>
      </x:c>
      <x:c r="H615" s="8" t="n">
        <x:v>10.82</x:v>
      </x:c>
      <x:c r="I615" s="8" t="n">
        <x:v>6.28</x:v>
      </x:c>
      <x:c r="J615" s="2" t="n">
        <x:v>100</x:v>
      </x:c>
      <x:c r="K615" s="9" t="n">
        <x:v>16.23</x:v>
      </x:c>
      <x:c r="L615" s="8" t="n">
        <x:v>6.28</x:v>
      </x:c>
      <x:c r="M615" s="8"/>
      <x:c r="N615" s="8" t="n">
        <x:v>10.82</x:v>
      </x:c>
      <x:c r="O615" s="2" t="n">
        <x:v>1</x:v>
      </x:c>
      <x:c r="P615" s="10" t="n">
        <x:v>46237</x:v>
      </x:c>
      <x:c r="Q615" s="10" t="n">
        <x:v>45881</x:v>
      </x:c>
      <x:c r="R615" s="2" t="str">
        <x:v>Same-product valuation: per 100</x:v>
      </x:c>
      <x:c r="S615" s="2" t="str">
        <x:v>Hold current standard; Chris blended standards already applied</x:v>
      </x:c>
      <x:c r="T615" s="15" t="n">
        <x:f>H615/J615</x:f>
        <x:v>0.1082</x:v>
      </x:c>
      <x:c r="U615" s="15" t="n">
        <x:f>IF(A615="WIRE",T615,IF(O615=1,I615*(1+IF(A615="POUC",Summary!$E$7,Summary!$K$7))/J615,"n.a."))</x:f>
        <x:v>0.1082</x:v>
      </x:c>
      <x:c r="V615" s="12" t="n">
        <x:f>0</x:f>
        <x:v>0</x:v>
      </x:c>
      <x:c r="W615" s="12" t="n">
        <x:f>0</x:f>
        <x:v>0</x:v>
      </x:c>
      <x:c r="X615" s="12" t="n">
        <x:f>0</x:f>
        <x:v>0</x:v>
      </x:c>
      <x:c r="Y615" s="12" t="n">
        <x:f>E615-W615-X615</x:f>
        <x:v>150</x:v>
      </x:c>
      <x:c r="Z615" s="16" t="n">
        <x:f>E615*T615</x:f>
        <x:v>16.23</x:v>
      </x:c>
      <x:c r="AA615" s="16" t="n">
        <x:f>W615*T615</x:f>
        <x:v>0</x:v>
      </x:c>
      <x:c r="AB615" s="16" t="n">
        <x:f>X615*T615</x:f>
        <x:v>0</x:v>
      </x:c>
      <x:c r="AC615" s="16" t="n">
        <x:f>Y615*T615</x:f>
        <x:v>16.23</x:v>
      </x:c>
      <x:c r="AD615" s="16" t="n">
        <x:f>K615-Z615</x:f>
        <x:v>0</x:v>
      </x:c>
      <x:c r="AE615" s="16" t="n">
        <x:f>IF(ISNUMBER(U615),E615*(U615-T615),"n.a.")</x:f>
        <x:v>0</x:v>
      </x:c>
      <x:c r="AF615" s="12" t="n">
        <x:f>G615-0</x:f>
        <x:v>1000</x:v>
      </x:c>
      <x:c r="AG615" s="16" t="n">
        <x:f>IF(ISNUMBER(U615),0,Z615)</x:f>
        <x:v>0</x:v>
      </x:c>
      <x:c r="AH615" s="17" t="n">
        <x:f>IF(AND(A615="WIRE",ISNUMBER(N615)),H615-N615,"n.a.")</x:f>
        <x:v>0</x:v>
      </x:c>
    </x:row>
    <x:row r="616" ht="22" customHeight="1">
      <x:c r="A616" s="2" t="str">
        <x:v>POUC</x:v>
      </x:c>
      <x:c r="B616" s="2" t="str">
        <x:v>60</x:v>
      </x:c>
      <x:c r="C616" s="2" t="str">
        <x:v>LET5SL</x:v>
      </x:c>
      <x:c r="D616" s="2" t="str">
        <x:v>LAMITEK USA, INC.</x:v>
      </x:c>
      <x:c r="E616" s="7" t="n">
        <x:v>1950</x:v>
      </x:c>
      <x:c r="F616" s="7" t="n">
        <x:v>37.5</x:v>
      </x:c>
      <x:c r="G616" s="7" t="n">
        <x:v>0</x:v>
      </x:c>
      <x:c r="H616" s="8" t="n">
        <x:v>14.29</x:v>
      </x:c>
      <x:c r="I616" s="8" t="n">
        <x:v>9.44</x:v>
      </x:c>
      <x:c r="J616" s="2" t="n">
        <x:v>100</x:v>
      </x:c>
      <x:c r="K616" s="9" t="n">
        <x:v>278.65500000000003</x:v>
      </x:c>
      <x:c r="L616" s="8" t="n">
        <x:v>8.43</x:v>
      </x:c>
      <x:c r="M616" s="8" t="n">
        <x:v>9.441600000000001</x:v>
      </x:c>
      <x:c r="N616" s="8"/>
      <x:c r="O616" s="2" t="n">
        <x:v>1</x:v>
      </x:c>
      <x:c r="P616" s="10" t="n">
        <x:v>45902</x:v>
      </x:c>
      <x:c r="Q616" s="10" t="n">
        <x:v>46148</x:v>
      </x:c>
      <x:c r="R616" s="2" t="str">
        <x:v>Same-product valuation: per 100</x:v>
      </x:c>
      <x:c r="S616" s="2" t="str">
        <x:v>Chris Lamitek Pouches priced product</x:v>
      </x:c>
      <x:c r="T616" s="15" t="n">
        <x:f>H616/J616</x:f>
        <x:v>0.1429</x:v>
      </x:c>
      <x:c r="U616" s="15" t="n">
        <x:f>IF(A616="WIRE",T616,IF(O616=1,I616*(1+IF(A616="POUC",Summary!$E$7,Summary!$K$7))/J616,"n.a."))</x:f>
        <x:v>0.15575999999999998</x:v>
      </x:c>
      <x:c r="V616" s="12" t="n">
        <x:f>SUM('PO detail'!$T$1776:$T$1776)</x:f>
        <x:v>1950</x:v>
      </x:c>
      <x:c r="W616" s="12" t="n">
        <x:f>SUMIFS('PO detail'!$T$1776:$T$1776,'PO detail'!$Q$1776:$Q$1776,"Baseline PO cost")</x:f>
        <x:v>1950</x:v>
      </x:c>
      <x:c r="X616" s="12" t="n">
        <x:f>SUMIFS('PO detail'!$T$1776:$T$1776,'PO detail'!$Q$1776:$Q$1776,"Higher PO cost")</x:f>
        <x:v>0</x:v>
      </x:c>
      <x:c r="Y616" s="12" t="n">
        <x:f>E616-W616-X616</x:f>
        <x:v>0</x:v>
      </x:c>
      <x:c r="Z616" s="16" t="n">
        <x:f>E616*T616</x:f>
        <x:v>278.655</x:v>
      </x:c>
      <x:c r="AA616" s="16" t="n">
        <x:f>W616*T616</x:f>
        <x:v>278.655</x:v>
      </x:c>
      <x:c r="AB616" s="16" t="n">
        <x:f>X616*T616</x:f>
        <x:v>0</x:v>
      </x:c>
      <x:c r="AC616" s="16" t="n">
        <x:f>Y616*T616</x:f>
        <x:v>0</x:v>
      </x:c>
      <x:c r="AD616" s="16" t="n">
        <x:f>K616-Z616</x:f>
        <x:v>5.684341886080802e-14</x:v>
      </x:c>
      <x:c r="AE616" s="16" t="n">
        <x:f>IF(ISNUMBER(U616),E616*(U616-T616),"n.a.")</x:f>
        <x:v>25.076999999999966</x:v>
      </x:c>
      <x:c r="AF616" s="12" t="n">
        <x:f>G616-SUM('PO detail'!$U$1776:$U$1776)</x:f>
        <x:v>0</x:v>
      </x:c>
      <x:c r="AG616" s="16" t="n">
        <x:f>IF(ISNUMBER(U616),0,Z616)</x:f>
        <x:v>0</x:v>
      </x:c>
      <x:c r="AH616" s="17" t="str">
        <x:f>IF(AND(A616="WIRE",ISNUMBER(N616)),H616-N616,"n.a.")</x:f>
        <x:v>n.a.</x:v>
      </x:c>
    </x:row>
    <x:row r="617" ht="22" customHeight="1">
      <x:c r="A617" s="2" t="str">
        <x:v>COIL</x:v>
      </x:c>
      <x:c r="B617" s="2" t="str">
        <x:v>10</x:v>
      </x:c>
      <x:c r="C617" s="2" t="str">
        <x:v>32BLK36-4</x:v>
      </x:c>
      <x:c r="D617" s="2" t="str">
        <x:v>**PAY ACH** PVC SPIRAL SUPPLY</x:v>
      </x:c>
      <x:c r="E617" s="7" t="n">
        <x:v>400</x:v>
      </x:c>
      <x:c r="F617" s="7" t="n">
        <x:v>33.33</x:v>
      </x:c>
      <x:c r="G617" s="7" t="n">
        <x:v>0</x:v>
      </x:c>
      <x:c r="H617" s="8" t="n">
        <x:v>60.29</x:v>
      </x:c>
      <x:c r="I617" s="8" t="n">
        <x:v>53.45</x:v>
      </x:c>
      <x:c r="J617" s="2" t="n">
        <x:v>100</x:v>
      </x:c>
      <x:c r="K617" s="9" t="n">
        <x:v>241.16</x:v>
      </x:c>
      <x:c r="L617" s="8" t="n">
        <x:v>53.45</x:v>
      </x:c>
      <x:c r="M617" s="8"/>
      <x:c r="N617" s="8"/>
      <x:c r="O617" s="2" t="n">
        <x:v>1</x:v>
      </x:c>
      <x:c r="P617" s="10" t="n">
        <x:v>46143</x:v>
      </x:c>
      <x:c r="Q617" s="10" t="n">
        <x:v>45810</x:v>
      </x:c>
      <x:c r="R617" s="2" t="str">
        <x:v>Same-product valuation: per 100</x:v>
      </x:c>
      <x:c r="S617" s="2" t="str">
        <x:v>Chris PVC Coil priced product</x:v>
      </x:c>
      <x:c r="T617" s="15" t="n">
        <x:f>H617/J617</x:f>
        <x:v>0.6029</x:v>
      </x:c>
      <x:c r="U617" s="15" t="n">
        <x:f>IF(A617="WIRE",T617,IF(O617=1,I617*(1+IF(A617="POUC",Summary!$E$7,Summary!$K$7))/J617,"n.a."))</x:f>
        <x:v>0.5906224999999999</x:v>
      </x:c>
      <x:c r="V617" s="12" t="n">
        <x:f>0</x:f>
        <x:v>0</x:v>
      </x:c>
      <x:c r="W617" s="12" t="n">
        <x:f>0</x:f>
        <x:v>0</x:v>
      </x:c>
      <x:c r="X617" s="12" t="n">
        <x:f>0</x:f>
        <x:v>0</x:v>
      </x:c>
      <x:c r="Y617" s="12" t="n">
        <x:f>E617-W617-X617</x:f>
        <x:v>400</x:v>
      </x:c>
      <x:c r="Z617" s="16" t="n">
        <x:f>E617*T617</x:f>
        <x:v>241.16</x:v>
      </x:c>
      <x:c r="AA617" s="16" t="n">
        <x:f>W617*T617</x:f>
        <x:v>0</x:v>
      </x:c>
      <x:c r="AB617" s="16" t="n">
        <x:f>X617*T617</x:f>
        <x:v>0</x:v>
      </x:c>
      <x:c r="AC617" s="16" t="n">
        <x:f>Y617*T617</x:f>
        <x:v>241.16</x:v>
      </x:c>
      <x:c r="AD617" s="16" t="n">
        <x:f>K617-Z617</x:f>
        <x:v>0</x:v>
      </x:c>
      <x:c r="AE617" s="16" t="n">
        <x:f>IF(ISNUMBER(U617),E617*(U617-T617),"n.a.")</x:f>
        <x:v>-4.911000000000021</x:v>
      </x:c>
      <x:c r="AF617" s="12" t="n">
        <x:f>G617-0</x:f>
        <x:v>0</x:v>
      </x:c>
      <x:c r="AG617" s="16" t="n">
        <x:f>IF(ISNUMBER(U617),0,Z617)</x:f>
        <x:v>0</x:v>
      </x:c>
      <x:c r="AH617" s="17" t="str">
        <x:f>IF(AND(A617="WIRE",ISNUMBER(N617)),H617-N617,"n.a.")</x:f>
        <x:v>n.a.</x:v>
      </x:c>
    </x:row>
    <x:row r="618" ht="22" customHeight="1">
      <x:c r="A618" s="2" t="str">
        <x:v>COIL</x:v>
      </x:c>
      <x:c r="B618" s="2" t="str">
        <x:v>30</x:v>
      </x:c>
      <x:c r="C618" s="2" t="str">
        <x:v>12WHT36-4</x:v>
      </x:c>
      <x:c r="D618" s="2" t="str">
        <x:v>**PAY ACH** PVC SPIRAL SUPPLY</x:v>
      </x:c>
      <x:c r="E618" s="7" t="n">
        <x:v>800</x:v>
      </x:c>
      <x:c r="F618" s="7" t="n">
        <x:v>33.33</x:v>
      </x:c>
      <x:c r="G618" s="7" t="n">
        <x:v>0</x:v>
      </x:c>
      <x:c r="H618" s="8" t="n">
        <x:v>22.37</x:v>
      </x:c>
      <x:c r="I618" s="8" t="n">
        <x:v>19.84</x:v>
      </x:c>
      <x:c r="J618" s="2" t="n">
        <x:v>100</x:v>
      </x:c>
      <x:c r="K618" s="9" t="n">
        <x:v>178.96</x:v>
      </x:c>
      <x:c r="L618" s="8" t="n">
        <x:v>19.84</x:v>
      </x:c>
      <x:c r="M618" s="8"/>
      <x:c r="N618" s="8"/>
      <x:c r="O618" s="2" t="n">
        <x:v>1</x:v>
      </x:c>
      <x:c r="P618" s="10" t="n">
        <x:v>46143</x:v>
      </x:c>
      <x:c r="Q618" s="10" t="n">
        <x:v>45810</x:v>
      </x:c>
      <x:c r="R618" s="2" t="str">
        <x:v>Same-product valuation: per 100</x:v>
      </x:c>
      <x:c r="S618" s="2" t="str">
        <x:v>Chris PVC Coil priced product</x:v>
      </x:c>
      <x:c r="T618" s="15" t="n">
        <x:f>H618/J618</x:f>
        <x:v>0.2237</x:v>
      </x:c>
      <x:c r="U618" s="15" t="n">
        <x:f>IF(A618="WIRE",T618,IF(O618=1,I618*(1+IF(A618="POUC",Summary!$E$7,Summary!$K$7))/J618,"n.a."))</x:f>
        <x:v>0.21923199999999998</x:v>
      </x:c>
      <x:c r="V618" s="12" t="n">
        <x:f>0</x:f>
        <x:v>0</x:v>
      </x:c>
      <x:c r="W618" s="12" t="n">
        <x:f>0</x:f>
        <x:v>0</x:v>
      </x:c>
      <x:c r="X618" s="12" t="n">
        <x:f>0</x:f>
        <x:v>0</x:v>
      </x:c>
      <x:c r="Y618" s="12" t="n">
        <x:f>E618-W618-X618</x:f>
        <x:v>800</x:v>
      </x:c>
      <x:c r="Z618" s="16" t="n">
        <x:f>E618*T618</x:f>
        <x:v>178.96</x:v>
      </x:c>
      <x:c r="AA618" s="16" t="n">
        <x:f>W618*T618</x:f>
        <x:v>0</x:v>
      </x:c>
      <x:c r="AB618" s="16" t="n">
        <x:f>X618*T618</x:f>
        <x:v>0</x:v>
      </x:c>
      <x:c r="AC618" s="16" t="n">
        <x:f>Y618*T618</x:f>
        <x:v>178.96</x:v>
      </x:c>
      <x:c r="AD618" s="16" t="n">
        <x:f>K618-Z618</x:f>
        <x:v>0</x:v>
      </x:c>
      <x:c r="AE618" s="16" t="n">
        <x:f>IF(ISNUMBER(U618),E618*(U618-T618),"n.a.")</x:f>
        <x:v>-3.574400000000022</x:v>
      </x:c>
      <x:c r="AF618" s="12" t="n">
        <x:f>G618-0</x:f>
        <x:v>0</x:v>
      </x:c>
      <x:c r="AG618" s="16" t="n">
        <x:f>IF(ISNUMBER(U618),0,Z618)</x:f>
        <x:v>0</x:v>
      </x:c>
      <x:c r="AH618" s="17" t="str">
        <x:f>IF(AND(A618="WIRE",ISNUMBER(N618)),H618-N618,"n.a.")</x:f>
        <x:v>n.a.</x:v>
      </x:c>
    </x:row>
    <x:row r="619" ht="22" customHeight="1">
      <x:c r="A619" s="2" t="str">
        <x:v>COIL</x:v>
      </x:c>
      <x:c r="B619" s="2" t="str">
        <x:v>30</x:v>
      </x:c>
      <x:c r="C619" s="2" t="str">
        <x:v>13CLR12-4</x:v>
      </x:c>
      <x:c r="D619" s="2" t="str">
        <x:v>**PAY ACH** PVC SPIRAL SUPPLY</x:v>
      </x:c>
      <x:c r="E619" s="7" t="n">
        <x:v>800</x:v>
      </x:c>
      <x:c r="F619" s="7" t="n">
        <x:v>33.33</x:v>
      </x:c>
      <x:c r="G619" s="7" t="n">
        <x:v>0</x:v>
      </x:c>
      <x:c r="H619" s="8" t="n">
        <x:v>8.48</x:v>
      </x:c>
      <x:c r="I619" s="8" t="n">
        <x:v>7.52</x:v>
      </x:c>
      <x:c r="J619" s="2" t="n">
        <x:v>100</x:v>
      </x:c>
      <x:c r="K619" s="9" t="n">
        <x:v>67.84</x:v>
      </x:c>
      <x:c r="L619" s="8" t="n">
        <x:v>7.52</x:v>
      </x:c>
      <x:c r="M619" s="8"/>
      <x:c r="N619" s="8"/>
      <x:c r="O619" s="2" t="n">
        <x:v>1</x:v>
      </x:c>
      <x:c r="P619" s="10" t="n">
        <x:v>46143</x:v>
      </x:c>
      <x:c r="Q619" s="10" t="n">
        <x:v>45810</x:v>
      </x:c>
      <x:c r="R619" s="2" t="str">
        <x:v>Same-product valuation: per 100</x:v>
      </x:c>
      <x:c r="S619" s="2" t="str">
        <x:v>Chris PVC Coil priced product</x:v>
      </x:c>
      <x:c r="T619" s="15" t="n">
        <x:f>H619/J619</x:f>
        <x:v>0.0848</x:v>
      </x:c>
      <x:c r="U619" s="15" t="n">
        <x:f>IF(A619="WIRE",T619,IF(O619=1,I619*(1+IF(A619="POUC",Summary!$E$7,Summary!$K$7))/J619,"n.a."))</x:f>
        <x:v>0.083096</x:v>
      </x:c>
      <x:c r="V619" s="12" t="n">
        <x:f>0</x:f>
        <x:v>0</x:v>
      </x:c>
      <x:c r="W619" s="12" t="n">
        <x:f>0</x:f>
        <x:v>0</x:v>
      </x:c>
      <x:c r="X619" s="12" t="n">
        <x:f>0</x:f>
        <x:v>0</x:v>
      </x:c>
      <x:c r="Y619" s="12" t="n">
        <x:f>E619-W619-X619</x:f>
        <x:v>800</x:v>
      </x:c>
      <x:c r="Z619" s="16" t="n">
        <x:f>E619*T619</x:f>
        <x:v>67.84</x:v>
      </x:c>
      <x:c r="AA619" s="16" t="n">
        <x:f>W619*T619</x:f>
        <x:v>0</x:v>
      </x:c>
      <x:c r="AB619" s="16" t="n">
        <x:f>X619*T619</x:f>
        <x:v>0</x:v>
      </x:c>
      <x:c r="AC619" s="16" t="n">
        <x:f>Y619*T619</x:f>
        <x:v>67.84</x:v>
      </x:c>
      <x:c r="AD619" s="16" t="n">
        <x:f>K619-Z619</x:f>
        <x:v>0</x:v>
      </x:c>
      <x:c r="AE619" s="16" t="n">
        <x:f>IF(ISNUMBER(U619),E619*(U619-T619),"n.a.")</x:f>
        <x:v>-1.3631999999999977</x:v>
      </x:c>
      <x:c r="AF619" s="12" t="n">
        <x:f>G619-0</x:f>
        <x:v>0</x:v>
      </x:c>
      <x:c r="AG619" s="16" t="n">
        <x:f>IF(ISNUMBER(U619),0,Z619)</x:f>
        <x:v>0</x:v>
      </x:c>
      <x:c r="AH619" s="17" t="str">
        <x:f>IF(AND(A619="WIRE",ISNUMBER(N619)),H619-N619,"n.a.")</x:f>
        <x:v>n.a.</x:v>
      </x:c>
    </x:row>
    <x:row r="620" ht="22" customHeight="1">
      <x:c r="A620" s="2" t="str">
        <x:v>COIL</x:v>
      </x:c>
      <x:c r="B620" s="2" t="str">
        <x:v>30</x:v>
      </x:c>
      <x:c r="C620" s="2" t="str">
        <x:v>13NAV12-4</x:v>
      </x:c>
      <x:c r="D620" s="2" t="str">
        <x:v>**PAY ACH** PVC SPIRAL SUPPLY</x:v>
      </x:c>
      <x:c r="E620" s="7" t="n">
        <x:v>2500</x:v>
      </x:c>
      <x:c r="F620" s="7" t="n">
        <x:v>33.33</x:v>
      </x:c>
      <x:c r="G620" s="7" t="n">
        <x:v>0</x:v>
      </x:c>
      <x:c r="H620" s="8" t="n">
        <x:v>8.48</x:v>
      </x:c>
      <x:c r="I620" s="8" t="n">
        <x:v>7.52</x:v>
      </x:c>
      <x:c r="J620" s="2" t="n">
        <x:v>100</x:v>
      </x:c>
      <x:c r="K620" s="9" t="n">
        <x:v>212</x:v>
      </x:c>
      <x:c r="L620" s="8" t="n">
        <x:v>7.52</x:v>
      </x:c>
      <x:c r="M620" s="8"/>
      <x:c r="N620" s="8"/>
      <x:c r="O620" s="2" t="n">
        <x:v>1</x:v>
      </x:c>
      <x:c r="P620" s="10" t="n">
        <x:v>46143</x:v>
      </x:c>
      <x:c r="Q620" s="10" t="n">
        <x:v>45810</x:v>
      </x:c>
      <x:c r="R620" s="2" t="str">
        <x:v>Same-product valuation: per 100</x:v>
      </x:c>
      <x:c r="S620" s="2" t="str">
        <x:v>Chris PVC Coil priced product</x:v>
      </x:c>
      <x:c r="T620" s="15" t="n">
        <x:f>H620/J620</x:f>
        <x:v>0.0848</x:v>
      </x:c>
      <x:c r="U620" s="15" t="n">
        <x:f>IF(A620="WIRE",T620,IF(O620=1,I620*(1+IF(A620="POUC",Summary!$E$7,Summary!$K$7))/J620,"n.a."))</x:f>
        <x:v>0.083096</x:v>
      </x:c>
      <x:c r="V620" s="12" t="n">
        <x:f>SUM('PO detail'!$T$757:$T$757)</x:f>
        <x:v>2100</x:v>
      </x:c>
      <x:c r="W620" s="12" t="n">
        <x:f>SUMIFS('PO detail'!$T$757:$T$757,'PO detail'!$Q$757:$Q$757,"Baseline PO cost")</x:f>
        <x:v>2100</x:v>
      </x:c>
      <x:c r="X620" s="12" t="n">
        <x:f>SUMIFS('PO detail'!$T$757:$T$757,'PO detail'!$Q$757:$Q$757,"Higher PO cost")</x:f>
        <x:v>0</x:v>
      </x:c>
      <x:c r="Y620" s="12" t="n">
        <x:f>E620-W620-X620</x:f>
        <x:v>400</x:v>
      </x:c>
      <x:c r="Z620" s="16" t="n">
        <x:f>E620*T620</x:f>
        <x:v>212</x:v>
      </x:c>
      <x:c r="AA620" s="16" t="n">
        <x:f>W620*T620</x:f>
        <x:v>178.08</x:v>
      </x:c>
      <x:c r="AB620" s="16" t="n">
        <x:f>X620*T620</x:f>
        <x:v>0</x:v>
      </x:c>
      <x:c r="AC620" s="16" t="n">
        <x:f>Y620*T620</x:f>
        <x:v>33.92</x:v>
      </x:c>
      <x:c r="AD620" s="16" t="n">
        <x:f>K620-Z620</x:f>
        <x:v>0</x:v>
      </x:c>
      <x:c r="AE620" s="16" t="n">
        <x:f>IF(ISNUMBER(U620),E620*(U620-T620),"n.a.")</x:f>
        <x:v>-4.259999999999993</x:v>
      </x:c>
      <x:c r="AF620" s="12" t="n">
        <x:f>G620-SUM('PO detail'!$U$757:$U$757)</x:f>
        <x:v>0</x:v>
      </x:c>
      <x:c r="AG620" s="16" t="n">
        <x:f>IF(ISNUMBER(U620),0,Z620)</x:f>
        <x:v>0</x:v>
      </x:c>
      <x:c r="AH620" s="17" t="str">
        <x:f>IF(AND(A620="WIRE",ISNUMBER(N620)),H620-N620,"n.a.")</x:f>
        <x:v>n.a.</x:v>
      </x:c>
    </x:row>
    <x:row r="621" ht="22" customHeight="1">
      <x:c r="A621" s="2" t="str">
        <x:v>COIL</x:v>
      </x:c>
      <x:c r="B621" s="2" t="str">
        <x:v>30</x:v>
      </x:c>
      <x:c r="C621" s="2" t="str">
        <x:v>18WHT36-4</x:v>
      </x:c>
      <x:c r="D621" s="2" t="str">
        <x:v>**PAY ACH** PVC SPIRAL SUPPLY</x:v>
      </x:c>
      <x:c r="E621" s="7" t="n">
        <x:v>1000</x:v>
      </x:c>
      <x:c r="F621" s="7" t="n">
        <x:v>33.33</x:v>
      </x:c>
      <x:c r="G621" s="7" t="n">
        <x:v>0</x:v>
      </x:c>
      <x:c r="H621" s="8" t="n">
        <x:v>42.02</x:v>
      </x:c>
      <x:c r="I621" s="8" t="n">
        <x:v>37.26</x:v>
      </x:c>
      <x:c r="J621" s="2" t="n">
        <x:v>100</x:v>
      </x:c>
      <x:c r="K621" s="9" t="n">
        <x:v>420.2</x:v>
      </x:c>
      <x:c r="L621" s="8" t="n">
        <x:v>37.26</x:v>
      </x:c>
      <x:c r="M621" s="8"/>
      <x:c r="N621" s="8"/>
      <x:c r="O621" s="2" t="n">
        <x:v>1</x:v>
      </x:c>
      <x:c r="P621" s="10" t="n">
        <x:v>46143</x:v>
      </x:c>
      <x:c r="Q621" s="10" t="n">
        <x:v>45810</x:v>
      </x:c>
      <x:c r="R621" s="2" t="str">
        <x:v>Same-product valuation: per 100</x:v>
      </x:c>
      <x:c r="S621" s="2" t="str">
        <x:v>Chris PVC Coil priced product</x:v>
      </x:c>
      <x:c r="T621" s="15" t="n">
        <x:f>H621/J621</x:f>
        <x:v>0.4202</x:v>
      </x:c>
      <x:c r="U621" s="15" t="n">
        <x:f>IF(A621="WIRE",T621,IF(O621=1,I621*(1+IF(A621="POUC",Summary!$E$7,Summary!$K$7))/J621,"n.a."))</x:f>
        <x:v>0.411723</x:v>
      </x:c>
      <x:c r="V621" s="12" t="n">
        <x:f>0</x:f>
        <x:v>0</x:v>
      </x:c>
      <x:c r="W621" s="12" t="n">
        <x:f>0</x:f>
        <x:v>0</x:v>
      </x:c>
      <x:c r="X621" s="12" t="n">
        <x:f>0</x:f>
        <x:v>0</x:v>
      </x:c>
      <x:c r="Y621" s="12" t="n">
        <x:f>E621-W621-X621</x:f>
        <x:v>1000</x:v>
      </x:c>
      <x:c r="Z621" s="16" t="n">
        <x:f>E621*T621</x:f>
        <x:v>420.20000000000005</x:v>
      </x:c>
      <x:c r="AA621" s="16" t="n">
        <x:f>W621*T621</x:f>
        <x:v>0</x:v>
      </x:c>
      <x:c r="AB621" s="16" t="n">
        <x:f>X621*T621</x:f>
        <x:v>0</x:v>
      </x:c>
      <x:c r="AC621" s="16" t="n">
        <x:f>Y621*T621</x:f>
        <x:v>420.20000000000005</x:v>
      </x:c>
      <x:c r="AD621" s="16" t="n">
        <x:f>K621-Z621</x:f>
        <x:v>-5.684341886080802e-14</x:v>
      </x:c>
      <x:c r="AE621" s="16" t="n">
        <x:f>IF(ISNUMBER(U621),E621*(U621-T621),"n.a.")</x:f>
        <x:v>-8.477000000000013</x:v>
      </x:c>
      <x:c r="AF621" s="12" t="n">
        <x:f>G621-0</x:f>
        <x:v>0</x:v>
      </x:c>
      <x:c r="AG621" s="16" t="n">
        <x:f>IF(ISNUMBER(U621),0,Z621)</x:f>
        <x:v>0</x:v>
      </x:c>
      <x:c r="AH621" s="17" t="str">
        <x:f>IF(AND(A621="WIRE",ISNUMBER(N621)),H621-N621,"n.a.")</x:f>
        <x:v>n.a.</x:v>
      </x:c>
    </x:row>
    <x:row r="622" ht="22" customHeight="1">
      <x:c r="A622" s="2" t="str">
        <x:v>COIL</x:v>
      </x:c>
      <x:c r="B622" s="2" t="str">
        <x:v>60</x:v>
      </x:c>
      <x:c r="C622" s="2" t="str">
        <x:v>18MAR12-4</x:v>
      </x:c>
      <x:c r="D622" s="2" t="str">
        <x:v>**PAY ACH** PVC SPIRAL SUPPLY</x:v>
      </x:c>
      <x:c r="E622" s="7" t="n">
        <x:v>0</x:v>
      </x:c>
      <x:c r="F622" s="7" t="n">
        <x:v>33.33</x:v>
      </x:c>
      <x:c r="G622" s="7" t="n">
        <x:v>0</x:v>
      </x:c>
      <x:c r="H622" s="8" t="n">
        <x:v>7.85</x:v>
      </x:c>
      <x:c r="I622" s="8" t="n">
        <x:v>12.39</x:v>
      </x:c>
      <x:c r="J622" s="2" t="n">
        <x:v>100</x:v>
      </x:c>
      <x:c r="K622" s="9" t="n">
        <x:v>0</x:v>
      </x:c>
      <x:c r="L622" s="8"/>
      <x:c r="M622" s="8"/>
      <x:c r="N622" s="8"/>
      <x:c r="O622" s="2" t="n">
        <x:v>0</x:v>
      </x:c>
      <x:c r="P622" s="10" t="n">
        <x:v>44266</x:v>
      </x:c>
      <x:c r="Q622" s="10" t="n">
        <x:v>44774</x:v>
      </x:c>
      <x:c r="R622" s="2" t="str">
        <x:v>Same-product valuation: per 100</x:v>
      </x:c>
      <x:c r="S622" s="2" t="str">
        <x:v>Outside priced proposal or replacement cost differs</x:v>
      </x:c>
      <x:c r="T622" s="15" t="n">
        <x:f>H622/J622</x:f>
        <x:v>0.0785</x:v>
      </x:c>
      <x:c r="U622" s="15" t="str">
        <x:f>IF(A622="WIRE",T622,IF(O622=1,I622*(1+IF(A622="POUC",Summary!$E$7,Summary!$K$7))/J622,"n.a."))</x:f>
        <x:v>n.a.</x:v>
      </x:c>
      <x:c r="V622" s="12" t="n">
        <x:f>0</x:f>
        <x:v>0</x:v>
      </x:c>
      <x:c r="W622" s="12" t="n">
        <x:f>0</x:f>
        <x:v>0</x:v>
      </x:c>
      <x:c r="X622" s="12" t="n">
        <x:f>0</x:f>
        <x:v>0</x:v>
      </x:c>
      <x:c r="Y622" s="12" t="n">
        <x:f>E622-W622-X622</x:f>
        <x:v>0</x:v>
      </x:c>
      <x:c r="Z622" s="16" t="n">
        <x:f>E622*T622</x:f>
        <x:v>0</x:v>
      </x:c>
      <x:c r="AA622" s="16" t="n">
        <x:f>W622*T622</x:f>
        <x:v>0</x:v>
      </x:c>
      <x:c r="AB622" s="16" t="n">
        <x:f>X622*T622</x:f>
        <x:v>0</x:v>
      </x:c>
      <x:c r="AC622" s="16" t="n">
        <x:f>Y622*T622</x:f>
        <x:v>0</x:v>
      </x:c>
      <x:c r="AD622" s="16" t="n">
        <x:f>K622-Z622</x:f>
        <x:v>0</x:v>
      </x:c>
      <x:c r="AE622" s="16" t="str">
        <x:f>IF(ISNUMBER(U622),E622*(U622-T622),"n.a.")</x:f>
        <x:v>n.a.</x:v>
      </x:c>
      <x:c r="AF622" s="12" t="n">
        <x:f>G622-0</x:f>
        <x:v>0</x:v>
      </x:c>
      <x:c r="AG622" s="16" t="n">
        <x:f>IF(ISNUMBER(U622),0,Z622)</x:f>
        <x:v>0</x:v>
      </x:c>
      <x:c r="AH622" s="17" t="str">
        <x:f>IF(AND(A622="WIRE",ISNUMBER(N622)),H622-N622,"n.a.")</x:f>
        <x:v>n.a.</x:v>
      </x:c>
    </x:row>
    <x:row r="623" ht="22" customHeight="1">
      <x:c r="A623" s="2" t="str">
        <x:v>COIL</x:v>
      </x:c>
      <x:c r="B623" s="2" t="str">
        <x:v>60</x:v>
      </x:c>
      <x:c r="C623" s="2" t="str">
        <x:v>22MAR12-4</x:v>
      </x:c>
      <x:c r="D623" s="2" t="str">
        <x:v>**PAY ACH** PVC SPIRAL SUPPLY</x:v>
      </x:c>
      <x:c r="E623" s="7" t="n">
        <x:v>900</x:v>
      </x:c>
      <x:c r="F623" s="7" t="n">
        <x:v>33.33</x:v>
      </x:c>
      <x:c r="G623" s="7" t="n">
        <x:v>0</x:v>
      </x:c>
      <x:c r="H623" s="8" t="n">
        <x:v>9.48</x:v>
      </x:c>
      <x:c r="I623" s="8" t="n">
        <x:v>14.3</x:v>
      </x:c>
      <x:c r="J623" s="2" t="n">
        <x:v>100</x:v>
      </x:c>
      <x:c r="K623" s="9" t="n">
        <x:v>85.32000000000001</x:v>
      </x:c>
      <x:c r="L623" s="8"/>
      <x:c r="M623" s="8"/>
      <x:c r="N623" s="8"/>
      <x:c r="O623" s="2" t="n">
        <x:v>0</x:v>
      </x:c>
      <x:c r="P623" s="10" t="n">
        <x:v>44266</x:v>
      </x:c>
      <x:c r="Q623" s="10" t="n">
        <x:v>44774</x:v>
      </x:c>
      <x:c r="R623" s="2" t="str">
        <x:v>Same-product valuation: per 100</x:v>
      </x:c>
      <x:c r="S623" s="2" t="str">
        <x:v>Outside priced proposal or replacement cost differs</x:v>
      </x:c>
      <x:c r="T623" s="15" t="n">
        <x:f>H623/J623</x:f>
        <x:v>0.09480000000000001</x:v>
      </x:c>
      <x:c r="U623" s="15" t="str">
        <x:f>IF(A623="WIRE",T623,IF(O623=1,I623*(1+IF(A623="POUC",Summary!$E$7,Summary!$K$7))/J623,"n.a."))</x:f>
        <x:v>n.a.</x:v>
      </x:c>
      <x:c r="V623" s="12" t="n">
        <x:f>0</x:f>
        <x:v>0</x:v>
      </x:c>
      <x:c r="W623" s="12" t="n">
        <x:f>0</x:f>
        <x:v>0</x:v>
      </x:c>
      <x:c r="X623" s="12" t="n">
        <x:f>0</x:f>
        <x:v>0</x:v>
      </x:c>
      <x:c r="Y623" s="12" t="n">
        <x:f>E623-W623-X623</x:f>
        <x:v>900</x:v>
      </x:c>
      <x:c r="Z623" s="16" t="n">
        <x:f>E623*T623</x:f>
        <x:v>85.32000000000001</x:v>
      </x:c>
      <x:c r="AA623" s="16" t="n">
        <x:f>W623*T623</x:f>
        <x:v>0</x:v>
      </x:c>
      <x:c r="AB623" s="16" t="n">
        <x:f>X623*T623</x:f>
        <x:v>0</x:v>
      </x:c>
      <x:c r="AC623" s="16" t="n">
        <x:f>Y623*T623</x:f>
        <x:v>85.32000000000001</x:v>
      </x:c>
      <x:c r="AD623" s="16" t="n">
        <x:f>K623-Z623</x:f>
        <x:v>0</x:v>
      </x:c>
      <x:c r="AE623" s="16" t="str">
        <x:f>IF(ISNUMBER(U623),E623*(U623-T623),"n.a.")</x:f>
        <x:v>n.a.</x:v>
      </x:c>
      <x:c r="AF623" s="12" t="n">
        <x:f>G623-0</x:f>
        <x:v>0</x:v>
      </x:c>
      <x:c r="AG623" s="16" t="n">
        <x:f>IF(ISNUMBER(U623),0,Z623)</x:f>
        <x:v>85.32000000000001</x:v>
      </x:c>
      <x:c r="AH623" s="17" t="str">
        <x:f>IF(AND(A623="WIRE",ISNUMBER(N623)),H623-N623,"n.a.")</x:f>
        <x:v>n.a.</x:v>
      </x:c>
    </x:row>
    <x:row r="624" ht="22" customHeight="1">
      <x:c r="A624" s="2" t="str">
        <x:v>COIL</x:v>
      </x:c>
      <x:c r="B624" s="2" t="str">
        <x:v>60</x:v>
      </x:c>
      <x:c r="C624" s="2" t="str">
        <x:v>32WHT36-4</x:v>
      </x:c>
      <x:c r="D624" s="2" t="str">
        <x:v>**PAY ACH** PVC SPIRAL SUPPLY</x:v>
      </x:c>
      <x:c r="E624" s="7" t="n">
        <x:v>100</x:v>
      </x:c>
      <x:c r="F624" s="7" t="n">
        <x:v>33.33</x:v>
      </x:c>
      <x:c r="G624" s="7" t="n">
        <x:v>0</x:v>
      </x:c>
      <x:c r="H624" s="8" t="n">
        <x:v>39.12</x:v>
      </x:c>
      <x:c r="I624" s="8" t="n">
        <x:v>68.6</x:v>
      </x:c>
      <x:c r="J624" s="2" t="n">
        <x:v>100</x:v>
      </x:c>
      <x:c r="K624" s="9" t="n">
        <x:v>39.12</x:v>
      </x:c>
      <x:c r="L624" s="8"/>
      <x:c r="M624" s="8"/>
      <x:c r="N624" s="8"/>
      <x:c r="O624" s="2" t="n">
        <x:v>0</x:v>
      </x:c>
      <x:c r="P624" s="10" t="n">
        <x:v>44266</x:v>
      </x:c>
      <x:c r="Q624" s="10" t="n">
        <x:v>44774</x:v>
      </x:c>
      <x:c r="R624" s="2" t="str">
        <x:v>Same-product valuation: per 100</x:v>
      </x:c>
      <x:c r="S624" s="2" t="str">
        <x:v>Outside priced proposal or replacement cost differs</x:v>
      </x:c>
      <x:c r="T624" s="15" t="n">
        <x:f>H624/J624</x:f>
        <x:v>0.3912</x:v>
      </x:c>
      <x:c r="U624" s="15" t="str">
        <x:f>IF(A624="WIRE",T624,IF(O624=1,I624*(1+IF(A624="POUC",Summary!$E$7,Summary!$K$7))/J624,"n.a."))</x:f>
        <x:v>n.a.</x:v>
      </x:c>
      <x:c r="V624" s="12" t="n">
        <x:f>0</x:f>
        <x:v>0</x:v>
      </x:c>
      <x:c r="W624" s="12" t="n">
        <x:f>0</x:f>
        <x:v>0</x:v>
      </x:c>
      <x:c r="X624" s="12" t="n">
        <x:f>0</x:f>
        <x:v>0</x:v>
      </x:c>
      <x:c r="Y624" s="12" t="n">
        <x:f>E624-W624-X624</x:f>
        <x:v>100</x:v>
      </x:c>
      <x:c r="Z624" s="16" t="n">
        <x:f>E624*T624</x:f>
        <x:v>39.12</x:v>
      </x:c>
      <x:c r="AA624" s="16" t="n">
        <x:f>W624*T624</x:f>
        <x:v>0</x:v>
      </x:c>
      <x:c r="AB624" s="16" t="n">
        <x:f>X624*T624</x:f>
        <x:v>0</x:v>
      </x:c>
      <x:c r="AC624" s="16" t="n">
        <x:f>Y624*T624</x:f>
        <x:v>39.12</x:v>
      </x:c>
      <x:c r="AD624" s="16" t="n">
        <x:f>K624-Z624</x:f>
        <x:v>0</x:v>
      </x:c>
      <x:c r="AE624" s="16" t="str">
        <x:f>IF(ISNUMBER(U624),E624*(U624-T624),"n.a.")</x:f>
        <x:v>n.a.</x:v>
      </x:c>
      <x:c r="AF624" s="12" t="n">
        <x:f>G624-0</x:f>
        <x:v>0</x:v>
      </x:c>
      <x:c r="AG624" s="16" t="n">
        <x:f>IF(ISNUMBER(U624),0,Z624)</x:f>
        <x:v>39.12</x:v>
      </x:c>
      <x:c r="AH624" s="17" t="str">
        <x:f>IF(AND(A624="WIRE",ISNUMBER(N624)),H624-N624,"n.a.")</x:f>
        <x:v>n.a.</x:v>
      </x:c>
    </x:row>
    <x:row r="625" ht="22" customHeight="1">
      <x:c r="A625" s="2" t="str">
        <x:v>COIL</x:v>
      </x:c>
      <x:c r="B625" s="2" t="str">
        <x:v>60</x:v>
      </x:c>
      <x:c r="C625" s="2" t="str">
        <x:v>9MAR12-4</x:v>
      </x:c>
      <x:c r="D625" s="2" t="str">
        <x:v>**PAY ACH** PVC SPIRAL SUPPLY</x:v>
      </x:c>
      <x:c r="E625" s="7" t="n">
        <x:v>0</x:v>
      </x:c>
      <x:c r="F625" s="7" t="n">
        <x:v>33.33</x:v>
      </x:c>
      <x:c r="G625" s="7" t="n">
        <x:v>0</x:v>
      </x:c>
      <x:c r="H625" s="8" t="n">
        <x:v>2.86</x:v>
      </x:c>
      <x:c r="I625" s="8" t="n">
        <x:v>4.14</x:v>
      </x:c>
      <x:c r="J625" s="2" t="n">
        <x:v>100</x:v>
      </x:c>
      <x:c r="K625" s="9" t="n">
        <x:v>0</x:v>
      </x:c>
      <x:c r="L625" s="8"/>
      <x:c r="M625" s="8"/>
      <x:c r="N625" s="8"/>
      <x:c r="O625" s="2" t="n">
        <x:v>0</x:v>
      </x:c>
      <x:c r="P625" s="10" t="n">
        <x:v>44266</x:v>
      </x:c>
      <x:c r="Q625" s="10" t="n">
        <x:v>44593</x:v>
      </x:c>
      <x:c r="R625" s="2" t="str">
        <x:v>Same-product valuation: per 100</x:v>
      </x:c>
      <x:c r="S625" s="2" t="str">
        <x:v>Outside priced proposal or replacement cost differs</x:v>
      </x:c>
      <x:c r="T625" s="15" t="n">
        <x:f>H625/J625</x:f>
        <x:v>0.0286</x:v>
      </x:c>
      <x:c r="U625" s="15" t="str">
        <x:f>IF(A625="WIRE",T625,IF(O625=1,I625*(1+IF(A625="POUC",Summary!$E$7,Summary!$K$7))/J625,"n.a."))</x:f>
        <x:v>n.a.</x:v>
      </x:c>
      <x:c r="V625" s="12" t="n">
        <x:f>0</x:f>
        <x:v>0</x:v>
      </x:c>
      <x:c r="W625" s="12" t="n">
        <x:f>0</x:f>
        <x:v>0</x:v>
      </x:c>
      <x:c r="X625" s="12" t="n">
        <x:f>0</x:f>
        <x:v>0</x:v>
      </x:c>
      <x:c r="Y625" s="12" t="n">
        <x:f>E625-W625-X625</x:f>
        <x:v>0</x:v>
      </x:c>
      <x:c r="Z625" s="16" t="n">
        <x:f>E625*T625</x:f>
        <x:v>0</x:v>
      </x:c>
      <x:c r="AA625" s="16" t="n">
        <x:f>W625*T625</x:f>
        <x:v>0</x:v>
      </x:c>
      <x:c r="AB625" s="16" t="n">
        <x:f>X625*T625</x:f>
        <x:v>0</x:v>
      </x:c>
      <x:c r="AC625" s="16" t="n">
        <x:f>Y625*T625</x:f>
        <x:v>0</x:v>
      </x:c>
      <x:c r="AD625" s="16" t="n">
        <x:f>K625-Z625</x:f>
        <x:v>0</x:v>
      </x:c>
      <x:c r="AE625" s="16" t="str">
        <x:f>IF(ISNUMBER(U625),E625*(U625-T625),"n.a.")</x:f>
        <x:v>n.a.</x:v>
      </x:c>
      <x:c r="AF625" s="12" t="n">
        <x:f>G625-0</x:f>
        <x:v>0</x:v>
      </x:c>
      <x:c r="AG625" s="16" t="n">
        <x:f>IF(ISNUMBER(U625),0,Z625)</x:f>
        <x:v>0</x:v>
      </x:c>
      <x:c r="AH625" s="17" t="str">
        <x:f>IF(AND(A625="WIRE",ISNUMBER(N625)),H625-N625,"n.a.")</x:f>
        <x:v>n.a.</x:v>
      </x:c>
    </x:row>
    <x:row r="626" ht="22" customHeight="1">
      <x:c r="A626" s="2" t="str">
        <x:v>POUC</x:v>
      </x:c>
      <x:c r="B626" s="2" t="str">
        <x:v>10</x:v>
      </x:c>
      <x:c r="C626" s="2" t="str">
        <x:v>LEG3SL</x:v>
      </x:c>
      <x:c r="D626" s="2" t="str">
        <x:v>LAMITEK USA, INC.</x:v>
      </x:c>
      <x:c r="E626" s="7" t="n">
        <x:v>100</x:v>
      </x:c>
      <x:c r="F626" s="7" t="n">
        <x:v>33.33</x:v>
      </x:c>
      <x:c r="G626" s="7" t="n">
        <x:v>0</x:v>
      </x:c>
      <x:c r="H626" s="8" t="n">
        <x:v>11.47</x:v>
      </x:c>
      <x:c r="I626" s="8" t="n">
        <x:v>9.61</x:v>
      </x:c>
      <x:c r="J626" s="2" t="n">
        <x:v>100</x:v>
      </x:c>
      <x:c r="K626" s="9" t="n">
        <x:v>11.47</x:v>
      </x:c>
      <x:c r="L626" s="8" t="n">
        <x:v>8.58</x:v>
      </x:c>
      <x:c r="M626" s="8" t="n">
        <x:v>9.6096</x:v>
      </x:c>
      <x:c r="N626" s="8"/>
      <x:c r="O626" s="2" t="n">
        <x:v>1</x:v>
      </x:c>
      <x:c r="P626" s="10" t="n">
        <x:v>44458</x:v>
      </x:c>
      <x:c r="Q626" s="10" t="n">
        <x:v>46148</x:v>
      </x:c>
      <x:c r="R626" s="2" t="str">
        <x:v>Same-product valuation: per 100</x:v>
      </x:c>
      <x:c r="S626" s="2" t="str">
        <x:v>Chris Lamitek Pouches priced product</x:v>
      </x:c>
      <x:c r="T626" s="15" t="n">
        <x:f>H626/J626</x:f>
        <x:v>0.11470000000000001</x:v>
      </x:c>
      <x:c r="U626" s="15" t="n">
        <x:f>IF(A626="WIRE",T626,IF(O626=1,I626*(1+IF(A626="POUC",Summary!$E$7,Summary!$K$7))/J626,"n.a."))</x:f>
        <x:v>0.15856499999999998</x:v>
      </x:c>
      <x:c r="V626" s="12" t="n">
        <x:f>0</x:f>
        <x:v>0</x:v>
      </x:c>
      <x:c r="W626" s="12" t="n">
        <x:f>0</x:f>
        <x:v>0</x:v>
      </x:c>
      <x:c r="X626" s="12" t="n">
        <x:f>0</x:f>
        <x:v>0</x:v>
      </x:c>
      <x:c r="Y626" s="12" t="n">
        <x:f>E626-W626-X626</x:f>
        <x:v>100</x:v>
      </x:c>
      <x:c r="Z626" s="16" t="n">
        <x:f>E626*T626</x:f>
        <x:v>11.47</x:v>
      </x:c>
      <x:c r="AA626" s="16" t="n">
        <x:f>W626*T626</x:f>
        <x:v>0</x:v>
      </x:c>
      <x:c r="AB626" s="16" t="n">
        <x:f>X626*T626</x:f>
        <x:v>0</x:v>
      </x:c>
      <x:c r="AC626" s="16" t="n">
        <x:f>Y626*T626</x:f>
        <x:v>11.47</x:v>
      </x:c>
      <x:c r="AD626" s="16" t="n">
        <x:f>K626-Z626</x:f>
        <x:v>0</x:v>
      </x:c>
      <x:c r="AE626" s="16" t="n">
        <x:f>IF(ISNUMBER(U626),E626*(U626-T626),"n.a.")</x:f>
        <x:v>4.386499999999997</x:v>
      </x:c>
      <x:c r="AF626" s="12" t="n">
        <x:f>G626-0</x:f>
        <x:v>0</x:v>
      </x:c>
      <x:c r="AG626" s="16" t="n">
        <x:f>IF(ISNUMBER(U626),0,Z626)</x:f>
        <x:v>0</x:v>
      </x:c>
      <x:c r="AH626" s="17" t="str">
        <x:f>IF(AND(A626="WIRE",ISNUMBER(N626)),H626-N626,"n.a.")</x:f>
        <x:v>n.a.</x:v>
      </x:c>
    </x:row>
    <x:row r="627" ht="22" customHeight="1">
      <x:c r="A627" s="2" t="str">
        <x:v>POUC</x:v>
      </x:c>
      <x:c r="B627" s="2" t="str">
        <x:v>60</x:v>
      </x:c>
      <x:c r="C627" s="2" t="str">
        <x:v>LET3SL</x:v>
      </x:c>
      <x:c r="D627" s="2" t="str">
        <x:v>LAMITEK USA, INC.</x:v>
      </x:c>
      <x:c r="E627" s="7" t="n">
        <x:v>300</x:v>
      </x:c>
      <x:c r="F627" s="7" t="n">
        <x:v>33.33</x:v>
      </x:c>
      <x:c r="G627" s="7" t="n">
        <x:v>1000</x:v>
      </x:c>
      <x:c r="H627" s="8" t="n">
        <x:v>11.49</x:v>
      </x:c>
      <x:c r="I627" s="8" t="n">
        <x:v>7.58</x:v>
      </x:c>
      <x:c r="J627" s="2" t="n">
        <x:v>100</x:v>
      </x:c>
      <x:c r="K627" s="9" t="n">
        <x:v>34.47</x:v>
      </x:c>
      <x:c r="L627" s="8" t="n">
        <x:v>6.77</x:v>
      </x:c>
      <x:c r="M627" s="8" t="n">
        <x:v>7.5824</x:v>
      </x:c>
      <x:c r="N627" s="8"/>
      <x:c r="O627" s="2" t="n">
        <x:v>1</x:v>
      </x:c>
      <x:c r="P627" s="10" t="n">
        <x:v>45902</x:v>
      </x:c>
      <x:c r="Q627" s="10" t="n">
        <x:v>46148</x:v>
      </x:c>
      <x:c r="R627" s="2" t="str">
        <x:v>Same-product valuation: per 100</x:v>
      </x:c>
      <x:c r="S627" s="2" t="str">
        <x:v>Chris Lamitek Pouches priced product</x:v>
      </x:c>
      <x:c r="T627" s="15" t="n">
        <x:f>H627/J627</x:f>
        <x:v>0.1149</x:v>
      </x:c>
      <x:c r="U627" s="15" t="n">
        <x:f>IF(A627="WIRE",T627,IF(O627=1,I627*(1+IF(A627="POUC",Summary!$E$7,Summary!$K$7))/J627,"n.a."))</x:f>
        <x:v>0.12507</x:v>
      </x:c>
      <x:c r="V627" s="12" t="n">
        <x:f>SUM('PO detail'!$T$1770:$T$1770)</x:f>
        <x:v>0</x:v>
      </x:c>
      <x:c r="W627" s="12" t="n">
        <x:f>SUMIFS('PO detail'!$T$1770:$T$1770,'PO detail'!$Q$1770:$Q$1770,"Baseline PO cost")</x:f>
        <x:v>0</x:v>
      </x:c>
      <x:c r="X627" s="12" t="n">
        <x:f>SUMIFS('PO detail'!$T$1770:$T$1770,'PO detail'!$Q$1770:$Q$1770,"Higher PO cost")</x:f>
        <x:v>0</x:v>
      </x:c>
      <x:c r="Y627" s="12" t="n">
        <x:f>E627-W627-X627</x:f>
        <x:v>300</x:v>
      </x:c>
      <x:c r="Z627" s="16" t="n">
        <x:f>E627*T627</x:f>
        <x:v>34.47</x:v>
      </x:c>
      <x:c r="AA627" s="16" t="n">
        <x:f>W627*T627</x:f>
        <x:v>0</x:v>
      </x:c>
      <x:c r="AB627" s="16" t="n">
        <x:f>X627*T627</x:f>
        <x:v>0</x:v>
      </x:c>
      <x:c r="AC627" s="16" t="n">
        <x:f>Y627*T627</x:f>
        <x:v>34.47</x:v>
      </x:c>
      <x:c r="AD627" s="16" t="n">
        <x:f>K627-Z627</x:f>
        <x:v>0</x:v>
      </x:c>
      <x:c r="AE627" s="16" t="n">
        <x:f>IF(ISNUMBER(U627),E627*(U627-T627),"n.a.")</x:f>
        <x:v>3.0509999999999953</x:v>
      </x:c>
      <x:c r="AF627" s="12" t="n">
        <x:f>G627-SUM('PO detail'!$U$1770:$U$1770)</x:f>
        <x:v>0</x:v>
      </x:c>
      <x:c r="AG627" s="16" t="n">
        <x:f>IF(ISNUMBER(U627),0,Z627)</x:f>
        <x:v>0</x:v>
      </x:c>
      <x:c r="AH627" s="17" t="str">
        <x:f>IF(AND(A627="WIRE",ISNUMBER(N627)),H627-N627,"n.a.")</x:f>
        <x:v>n.a.</x:v>
      </x:c>
    </x:row>
    <x:row r="628" ht="22" customHeight="1">
      <x:c r="A628" s="2" t="str">
        <x:v>WIRE</x:v>
      </x:c>
      <x:c r="B628" s="2" t="str">
        <x:v>30</x:v>
      </x:c>
      <x:c r="C628" s="2" t="str">
        <x:v>DL516GRAY</x:v>
      </x:c>
      <x:c r="D628" s="2" t="str">
        <x:v>Botac Industrial Limited</x:v>
      </x:c>
      <x:c r="E628" s="7" t="n">
        <x:v>1700</x:v>
      </x:c>
      <x:c r="F628" s="7" t="n">
        <x:v>33.33</x:v>
      </x:c>
      <x:c r="G628" s="7" t="n">
        <x:v>0</x:v>
      </x:c>
      <x:c r="H628" s="8" t="n">
        <x:v>4.75</x:v>
      </x:c>
      <x:c r="I628" s="8" t="n">
        <x:v>2.7</x:v>
      </x:c>
      <x:c r="J628" s="2" t="n">
        <x:v>100</x:v>
      </x:c>
      <x:c r="K628" s="9" t="n">
        <x:v>80.75</x:v>
      </x:c>
      <x:c r="L628" s="8" t="n">
        <x:v>2.7</x:v>
      </x:c>
      <x:c r="M628" s="8"/>
      <x:c r="N628" s="8" t="n">
        <x:v>4.75</x:v>
      </x:c>
      <x:c r="O628" s="2" t="n">
        <x:v>1</x:v>
      </x:c>
      <x:c r="P628" s="10" t="n">
        <x:v>46237</x:v>
      </x:c>
      <x:c r="Q628" s="10" t="n">
        <x:v>45881</x:v>
      </x:c>
      <x:c r="R628" s="2" t="str">
        <x:v>Same-product valuation: per 100</x:v>
      </x:c>
      <x:c r="S628" s="2" t="str">
        <x:v>Hold current standard; Chris blended standards already applied</x:v>
      </x:c>
      <x:c r="T628" s="15" t="n">
        <x:f>H628/J628</x:f>
        <x:v>0.0475</x:v>
      </x:c>
      <x:c r="U628" s="15" t="n">
        <x:f>IF(A628="WIRE",T628,IF(O628=1,I628*(1+IF(A628="POUC",Summary!$E$7,Summary!$K$7))/J628,"n.a."))</x:f>
        <x:v>0.0475</x:v>
      </x:c>
      <x:c r="V628" s="12" t="n">
        <x:f>0</x:f>
        <x:v>0</x:v>
      </x:c>
      <x:c r="W628" s="12" t="n">
        <x:f>0</x:f>
        <x:v>0</x:v>
      </x:c>
      <x:c r="X628" s="12" t="n">
        <x:f>0</x:f>
        <x:v>0</x:v>
      </x:c>
      <x:c r="Y628" s="12" t="n">
        <x:f>E628-W628-X628</x:f>
        <x:v>1700</x:v>
      </x:c>
      <x:c r="Z628" s="16" t="n">
        <x:f>E628*T628</x:f>
        <x:v>80.75</x:v>
      </x:c>
      <x:c r="AA628" s="16" t="n">
        <x:f>W628*T628</x:f>
        <x:v>0</x:v>
      </x:c>
      <x:c r="AB628" s="16" t="n">
        <x:f>X628*T628</x:f>
        <x:v>0</x:v>
      </x:c>
      <x:c r="AC628" s="16" t="n">
        <x:f>Y628*T628</x:f>
        <x:v>80.75</x:v>
      </x:c>
      <x:c r="AD628" s="16" t="n">
        <x:f>K628-Z628</x:f>
        <x:v>0</x:v>
      </x:c>
      <x:c r="AE628" s="16" t="n">
        <x:f>IF(ISNUMBER(U628),E628*(U628-T628),"n.a.")</x:f>
        <x:v>0</x:v>
      </x:c>
      <x:c r="AF628" s="12" t="n">
        <x:f>G628-0</x:f>
        <x:v>0</x:v>
      </x:c>
      <x:c r="AG628" s="16" t="n">
        <x:f>IF(ISNUMBER(U628),0,Z628)</x:f>
        <x:v>0</x:v>
      </x:c>
      <x:c r="AH628" s="17" t="n">
        <x:f>IF(AND(A628="WIRE",ISNUMBER(N628)),H628-N628,"n.a.")</x:f>
        <x:v>0</x:v>
      </x:c>
    </x:row>
    <x:row r="629" ht="22" customHeight="1">
      <x:c r="A629" s="2" t="str">
        <x:v>WIRE</x:v>
      </x:c>
      <x:c r="B629" s="2" t="str">
        <x:v>60</x:v>
      </x:c>
      <x:c r="C629" s="2" t="str">
        <x:v>DL012GRAY</x:v>
      </x:c>
      <x:c r="D629" s="2" t="str">
        <x:v>Botac Industrial Limited</x:v>
      </x:c>
      <x:c r="E629" s="7" t="n">
        <x:v>1600</x:v>
      </x:c>
      <x:c r="F629" s="7" t="n">
        <x:v>33.33</x:v>
      </x:c>
      <x:c r="G629" s="7" t="n">
        <x:v>0</x:v>
      </x:c>
      <x:c r="H629" s="8" t="n">
        <x:v>8.26</x:v>
      </x:c>
      <x:c r="I629" s="8" t="n">
        <x:v>4.88</x:v>
      </x:c>
      <x:c r="J629" s="2" t="n">
        <x:v>100</x:v>
      </x:c>
      <x:c r="K629" s="9" t="n">
        <x:v>132.16</x:v>
      </x:c>
      <x:c r="L629" s="8" t="n">
        <x:v>4.88</x:v>
      </x:c>
      <x:c r="M629" s="8"/>
      <x:c r="N629" s="8" t="n">
        <x:v>8.26</x:v>
      </x:c>
      <x:c r="O629" s="2" t="n">
        <x:v>1</x:v>
      </x:c>
      <x:c r="P629" s="10" t="n">
        <x:v>46237</x:v>
      </x:c>
      <x:c r="Q629" s="10" t="n">
        <x:v>45881</x:v>
      </x:c>
      <x:c r="R629" s="2" t="str">
        <x:v>Same-product valuation: per 100</x:v>
      </x:c>
      <x:c r="S629" s="2" t="str">
        <x:v>Hold current standard; Chris blended standards already applied</x:v>
      </x:c>
      <x:c r="T629" s="15" t="n">
        <x:f>H629/J629</x:f>
        <x:v>0.08259999999999999</x:v>
      </x:c>
      <x:c r="U629" s="15" t="n">
        <x:f>IF(A629="WIRE",T629,IF(O629=1,I629*(1+IF(A629="POUC",Summary!$E$7,Summary!$K$7))/J629,"n.a."))</x:f>
        <x:v>0.08259999999999999</x:v>
      </x:c>
      <x:c r="V629" s="12" t="n">
        <x:f>0</x:f>
        <x:v>0</x:v>
      </x:c>
      <x:c r="W629" s="12" t="n">
        <x:f>0</x:f>
        <x:v>0</x:v>
      </x:c>
      <x:c r="X629" s="12" t="n">
        <x:f>0</x:f>
        <x:v>0</x:v>
      </x:c>
      <x:c r="Y629" s="12" t="n">
        <x:f>E629-W629-X629</x:f>
        <x:v>1600</x:v>
      </x:c>
      <x:c r="Z629" s="16" t="n">
        <x:f>E629*T629</x:f>
        <x:v>132.16</x:v>
      </x:c>
      <x:c r="AA629" s="16" t="n">
        <x:f>W629*T629</x:f>
        <x:v>0</x:v>
      </x:c>
      <x:c r="AB629" s="16" t="n">
        <x:f>X629*T629</x:f>
        <x:v>0</x:v>
      </x:c>
      <x:c r="AC629" s="16" t="n">
        <x:f>Y629*T629</x:f>
        <x:v>132.16</x:v>
      </x:c>
      <x:c r="AD629" s="16" t="n">
        <x:f>K629-Z629</x:f>
        <x:v>0</x:v>
      </x:c>
      <x:c r="AE629" s="16" t="n">
        <x:f>IF(ISNUMBER(U629),E629*(U629-T629),"n.a.")</x:f>
        <x:v>0</x:v>
      </x:c>
      <x:c r="AF629" s="12" t="n">
        <x:f>G629-0</x:f>
        <x:v>0</x:v>
      </x:c>
      <x:c r="AG629" s="16" t="n">
        <x:f>IF(ISNUMBER(U629),0,Z629)</x:f>
        <x:v>0</x:v>
      </x:c>
      <x:c r="AH629" s="17" t="n">
        <x:f>IF(AND(A629="WIRE",ISNUMBER(N629)),H629-N629,"n.a.")</x:f>
        <x:v>0</x:v>
      </x:c>
    </x:row>
    <x:row r="630" ht="22" customHeight="1">
      <x:c r="A630" s="2" t="str">
        <x:v>COIL</x:v>
      </x:c>
      <x:c r="B630" s="2" t="str">
        <x:v>10</x:v>
      </x:c>
      <x:c r="C630" s="2" t="str">
        <x:v>13BLU12-4</x:v>
      </x:c>
      <x:c r="D630" s="2" t="str">
        <x:v>**PAY ACH** PVC SPIRAL SUPPLY</x:v>
      </x:c>
      <x:c r="E630" s="7" t="n">
        <x:v>1900</x:v>
      </x:c>
      <x:c r="F630" s="7" t="n">
        <x:v>25</x:v>
      </x:c>
      <x:c r="G630" s="7" t="n">
        <x:v>0</x:v>
      </x:c>
      <x:c r="H630" s="8" t="n">
        <x:v>8.48</x:v>
      </x:c>
      <x:c r="I630" s="8" t="n">
        <x:v>7.52</x:v>
      </x:c>
      <x:c r="J630" s="2" t="n">
        <x:v>100</x:v>
      </x:c>
      <x:c r="K630" s="9" t="n">
        <x:v>161.12</x:v>
      </x:c>
      <x:c r="L630" s="8" t="n">
        <x:v>7.52</x:v>
      </x:c>
      <x:c r="M630" s="8"/>
      <x:c r="N630" s="8"/>
      <x:c r="O630" s="2" t="n">
        <x:v>1</x:v>
      </x:c>
      <x:c r="P630" s="10" t="n">
        <x:v>46143</x:v>
      </x:c>
      <x:c r="Q630" s="10" t="n">
        <x:v>45968</x:v>
      </x:c>
      <x:c r="R630" s="2" t="str">
        <x:v>Same-product valuation: per 100</x:v>
      </x:c>
      <x:c r="S630" s="2" t="str">
        <x:v>Chris PVC Coil priced product</x:v>
      </x:c>
      <x:c r="T630" s="15" t="n">
        <x:f>H630/J630</x:f>
        <x:v>0.0848</x:v>
      </x:c>
      <x:c r="U630" s="15" t="n">
        <x:f>IF(A630="WIRE",T630,IF(O630=1,I630*(1+IF(A630="POUC",Summary!$E$7,Summary!$K$7))/J630,"n.a."))</x:f>
        <x:v>0.083096</x:v>
      </x:c>
      <x:c r="V630" s="12" t="n">
        <x:f>0</x:f>
        <x:v>0</x:v>
      </x:c>
      <x:c r="W630" s="12" t="n">
        <x:f>0</x:f>
        <x:v>0</x:v>
      </x:c>
      <x:c r="X630" s="12" t="n">
        <x:f>0</x:f>
        <x:v>0</x:v>
      </x:c>
      <x:c r="Y630" s="12" t="n">
        <x:f>E630-W630-X630</x:f>
        <x:v>1900</x:v>
      </x:c>
      <x:c r="Z630" s="16" t="n">
        <x:f>E630*T630</x:f>
        <x:v>161.12</x:v>
      </x:c>
      <x:c r="AA630" s="16" t="n">
        <x:f>W630*T630</x:f>
        <x:v>0</x:v>
      </x:c>
      <x:c r="AB630" s="16" t="n">
        <x:f>X630*T630</x:f>
        <x:v>0</x:v>
      </x:c>
      <x:c r="AC630" s="16" t="n">
        <x:f>Y630*T630</x:f>
        <x:v>161.12</x:v>
      </x:c>
      <x:c r="AD630" s="16" t="n">
        <x:f>K630-Z630</x:f>
        <x:v>0</x:v>
      </x:c>
      <x:c r="AE630" s="16" t="n">
        <x:f>IF(ISNUMBER(U630),E630*(U630-T630),"n.a.")</x:f>
        <x:v>-3.2375999999999947</x:v>
      </x:c>
      <x:c r="AF630" s="12" t="n">
        <x:f>G630-0</x:f>
        <x:v>0</x:v>
      </x:c>
      <x:c r="AG630" s="16" t="n">
        <x:f>IF(ISNUMBER(U630),0,Z630)</x:f>
        <x:v>0</x:v>
      </x:c>
      <x:c r="AH630" s="17" t="str">
        <x:f>IF(AND(A630="WIRE",ISNUMBER(N630)),H630-N630,"n.a.")</x:f>
        <x:v>n.a.</x:v>
      </x:c>
    </x:row>
    <x:row r="631" ht="22" customHeight="1">
      <x:c r="A631" s="2" t="str">
        <x:v>COIL</x:v>
      </x:c>
      <x:c r="B631" s="2" t="str">
        <x:v>10</x:v>
      </x:c>
      <x:c r="C631" s="2" t="str">
        <x:v>14FG12-4</x:v>
      </x:c>
      <x:c r="D631" s="2" t="str">
        <x:v>**PAY ACH** PVC SPIRAL SUPPLY</x:v>
      </x:c>
      <x:c r="E631" s="7" t="n">
        <x:v>100</x:v>
      </x:c>
      <x:c r="F631" s="7" t="n">
        <x:v>25</x:v>
      </x:c>
      <x:c r="G631" s="7" t="n">
        <x:v>0</x:v>
      </x:c>
      <x:c r="H631" s="8" t="n">
        <x:v>5.33</x:v>
      </x:c>
      <x:c r="I631" s="8" t="n">
        <x:v>7.53</x:v>
      </x:c>
      <x:c r="J631" s="2" t="n">
        <x:v>100</x:v>
      </x:c>
      <x:c r="K631" s="9" t="n">
        <x:v>5.33</x:v>
      </x:c>
      <x:c r="L631" s="8"/>
      <x:c r="M631" s="8"/>
      <x:c r="N631" s="8"/>
      <x:c r="O631" s="2" t="n">
        <x:v>0</x:v>
      </x:c>
      <x:c r="P631" s="10" t="n">
        <x:v>44266</x:v>
      </x:c>
      <x:c r="Q631" s="10" t="n">
        <x:v>44774</x:v>
      </x:c>
      <x:c r="R631" s="2" t="str">
        <x:v>Same-product valuation: per 100</x:v>
      </x:c>
      <x:c r="S631" s="2" t="str">
        <x:v>Outside priced proposal or replacement cost differs</x:v>
      </x:c>
      <x:c r="T631" s="15" t="n">
        <x:f>H631/J631</x:f>
        <x:v>0.0533</x:v>
      </x:c>
      <x:c r="U631" s="15" t="str">
        <x:f>IF(A631="WIRE",T631,IF(O631=1,I631*(1+IF(A631="POUC",Summary!$E$7,Summary!$K$7))/J631,"n.a."))</x:f>
        <x:v>n.a.</x:v>
      </x:c>
      <x:c r="V631" s="12" t="n">
        <x:f>0</x:f>
        <x:v>0</x:v>
      </x:c>
      <x:c r="W631" s="12" t="n">
        <x:f>0</x:f>
        <x:v>0</x:v>
      </x:c>
      <x:c r="X631" s="12" t="n">
        <x:f>0</x:f>
        <x:v>0</x:v>
      </x:c>
      <x:c r="Y631" s="12" t="n">
        <x:f>E631-W631-X631</x:f>
        <x:v>100</x:v>
      </x:c>
      <x:c r="Z631" s="16" t="n">
        <x:f>E631*T631</x:f>
        <x:v>5.33</x:v>
      </x:c>
      <x:c r="AA631" s="16" t="n">
        <x:f>W631*T631</x:f>
        <x:v>0</x:v>
      </x:c>
      <x:c r="AB631" s="16" t="n">
        <x:f>X631*T631</x:f>
        <x:v>0</x:v>
      </x:c>
      <x:c r="AC631" s="16" t="n">
        <x:f>Y631*T631</x:f>
        <x:v>5.33</x:v>
      </x:c>
      <x:c r="AD631" s="16" t="n">
        <x:f>K631-Z631</x:f>
        <x:v>0</x:v>
      </x:c>
      <x:c r="AE631" s="16" t="str">
        <x:f>IF(ISNUMBER(U631),E631*(U631-T631),"n.a.")</x:f>
        <x:v>n.a.</x:v>
      </x:c>
      <x:c r="AF631" s="12" t="n">
        <x:f>G631-0</x:f>
        <x:v>0</x:v>
      </x:c>
      <x:c r="AG631" s="16" t="n">
        <x:f>IF(ISNUMBER(U631),0,Z631)</x:f>
        <x:v>5.33</x:v>
      </x:c>
      <x:c r="AH631" s="17" t="str">
        <x:f>IF(AND(A631="WIRE",ISNUMBER(N631)),H631-N631,"n.a.")</x:f>
        <x:v>n.a.</x:v>
      </x:c>
    </x:row>
    <x:row r="632" ht="22" customHeight="1">
      <x:c r="A632" s="2" t="str">
        <x:v>COIL</x:v>
      </x:c>
      <x:c r="B632" s="2" t="str">
        <x:v>10</x:v>
      </x:c>
      <x:c r="C632" s="2" t="str">
        <x:v>25FG12-4</x:v>
      </x:c>
      <x:c r="D632" s="2" t="str">
        <x:v>**PAY ACH** PVC SPIRAL SUPPLY</x:v>
      </x:c>
      <x:c r="E632" s="7" t="n">
        <x:v>0</x:v>
      </x:c>
      <x:c r="F632" s="7" t="n">
        <x:v>25</x:v>
      </x:c>
      <x:c r="G632" s="7" t="n">
        <x:v>0</x:v>
      </x:c>
      <x:c r="H632" s="8" t="n">
        <x:v>11.58</x:v>
      </x:c>
      <x:c r="I632" s="8" t="n">
        <x:v>17.6</x:v>
      </x:c>
      <x:c r="J632" s="2" t="n">
        <x:v>100</x:v>
      </x:c>
      <x:c r="K632" s="9" t="n">
        <x:v>0</x:v>
      </x:c>
      <x:c r="L632" s="8"/>
      <x:c r="M632" s="8"/>
      <x:c r="N632" s="8"/>
      <x:c r="O632" s="2" t="n">
        <x:v>0</x:v>
      </x:c>
      <x:c r="P632" s="10" t="n">
        <x:v>44266</x:v>
      </x:c>
      <x:c r="Q632" s="10" t="n">
        <x:v>44774</x:v>
      </x:c>
      <x:c r="R632" s="2" t="str">
        <x:v>Category per-100 basis; no valued stock to verify</x:v>
      </x:c>
      <x:c r="S632" s="2" t="str">
        <x:v>Outside priced proposal or replacement cost differs</x:v>
      </x:c>
      <x:c r="T632" s="15" t="n">
        <x:f>H632/J632</x:f>
        <x:v>0.1158</x:v>
      </x:c>
      <x:c r="U632" s="15" t="str">
        <x:f>IF(A632="WIRE",T632,IF(O632=1,I632*(1+IF(A632="POUC",Summary!$E$7,Summary!$K$7))/J632,"n.a."))</x:f>
        <x:v>n.a.</x:v>
      </x:c>
      <x:c r="V632" s="12" t="n">
        <x:f>0</x:f>
        <x:v>0</x:v>
      </x:c>
      <x:c r="W632" s="12" t="n">
        <x:f>0</x:f>
        <x:v>0</x:v>
      </x:c>
      <x:c r="X632" s="12" t="n">
        <x:f>0</x:f>
        <x:v>0</x:v>
      </x:c>
      <x:c r="Y632" s="12" t="n">
        <x:f>E632-W632-X632</x:f>
        <x:v>0</x:v>
      </x:c>
      <x:c r="Z632" s="16" t="n">
        <x:f>E632*T632</x:f>
        <x:v>0</x:v>
      </x:c>
      <x:c r="AA632" s="16" t="n">
        <x:f>W632*T632</x:f>
        <x:v>0</x:v>
      </x:c>
      <x:c r="AB632" s="16" t="n">
        <x:f>X632*T632</x:f>
        <x:v>0</x:v>
      </x:c>
      <x:c r="AC632" s="16" t="n">
        <x:f>Y632*T632</x:f>
        <x:v>0</x:v>
      </x:c>
      <x:c r="AD632" s="16" t="n">
        <x:f>K632-Z632</x:f>
        <x:v>0</x:v>
      </x:c>
      <x:c r="AE632" s="16" t="str">
        <x:f>IF(ISNUMBER(U632),E632*(U632-T632),"n.a.")</x:f>
        <x:v>n.a.</x:v>
      </x:c>
      <x:c r="AF632" s="12" t="n">
        <x:f>G632-0</x:f>
        <x:v>0</x:v>
      </x:c>
      <x:c r="AG632" s="16" t="n">
        <x:f>IF(ISNUMBER(U632),0,Z632)</x:f>
        <x:v>0</x:v>
      </x:c>
      <x:c r="AH632" s="17" t="str">
        <x:f>IF(AND(A632="WIRE",ISNUMBER(N632)),H632-N632,"n.a.")</x:f>
        <x:v>n.a.</x:v>
      </x:c>
    </x:row>
    <x:row r="633" ht="22" customHeight="1">
      <x:c r="A633" s="2" t="str">
        <x:v>COIL</x:v>
      </x:c>
      <x:c r="B633" s="2" t="str">
        <x:v>10</x:v>
      </x:c>
      <x:c r="C633" s="2" t="str">
        <x:v>28BLU12-4</x:v>
      </x:c>
      <x:c r="D633" s="2" t="str">
        <x:v>**PAY ACH** PVC SPIRAL SUPPLY</x:v>
      </x:c>
      <x:c r="E633" s="7" t="n">
        <x:v>300</x:v>
      </x:c>
      <x:c r="F633" s="7" t="n">
        <x:v>25</x:v>
      </x:c>
      <x:c r="G633" s="7" t="n">
        <x:v>0</x:v>
      </x:c>
      <x:c r="H633" s="8" t="n">
        <x:v>12.92</x:v>
      </x:c>
      <x:c r="I633" s="8" t="n">
        <x:v>19.1</x:v>
      </x:c>
      <x:c r="J633" s="2" t="n">
        <x:v>100</x:v>
      </x:c>
      <x:c r="K633" s="9" t="n">
        <x:v>38.76</x:v>
      </x:c>
      <x:c r="L633" s="8"/>
      <x:c r="M633" s="8"/>
      <x:c r="N633" s="8"/>
      <x:c r="O633" s="2" t="n">
        <x:v>0</x:v>
      </x:c>
      <x:c r="P633" s="10" t="n">
        <x:v>44266</x:v>
      </x:c>
      <x:c r="Q633" s="10" t="n">
        <x:v>44774</x:v>
      </x:c>
      <x:c r="R633" s="2" t="str">
        <x:v>Same-product valuation: per 100</x:v>
      </x:c>
      <x:c r="S633" s="2" t="str">
        <x:v>Outside priced proposal or replacement cost differs</x:v>
      </x:c>
      <x:c r="T633" s="15" t="n">
        <x:f>H633/J633</x:f>
        <x:v>0.1292</x:v>
      </x:c>
      <x:c r="U633" s="15" t="str">
        <x:f>IF(A633="WIRE",T633,IF(O633=1,I633*(1+IF(A633="POUC",Summary!$E$7,Summary!$K$7))/J633,"n.a."))</x:f>
        <x:v>n.a.</x:v>
      </x:c>
      <x:c r="V633" s="12" t="n">
        <x:f>0</x:f>
        <x:v>0</x:v>
      </x:c>
      <x:c r="W633" s="12" t="n">
        <x:f>0</x:f>
        <x:v>0</x:v>
      </x:c>
      <x:c r="X633" s="12" t="n">
        <x:f>0</x:f>
        <x:v>0</x:v>
      </x:c>
      <x:c r="Y633" s="12" t="n">
        <x:f>E633-W633-X633</x:f>
        <x:v>300</x:v>
      </x:c>
      <x:c r="Z633" s="16" t="n">
        <x:f>E633*T633</x:f>
        <x:v>38.760000000000005</x:v>
      </x:c>
      <x:c r="AA633" s="16" t="n">
        <x:f>W633*T633</x:f>
        <x:v>0</x:v>
      </x:c>
      <x:c r="AB633" s="16" t="n">
        <x:f>X633*T633</x:f>
        <x:v>0</x:v>
      </x:c>
      <x:c r="AC633" s="16" t="n">
        <x:f>Y633*T633</x:f>
        <x:v>38.760000000000005</x:v>
      </x:c>
      <x:c r="AD633" s="16" t="n">
        <x:f>K633-Z633</x:f>
        <x:v>-7.105427357601002e-15</x:v>
      </x:c>
      <x:c r="AE633" s="16" t="str">
        <x:f>IF(ISNUMBER(U633),E633*(U633-T633),"n.a.")</x:f>
        <x:v>n.a.</x:v>
      </x:c>
      <x:c r="AF633" s="12" t="n">
        <x:f>G633-0</x:f>
        <x:v>0</x:v>
      </x:c>
      <x:c r="AG633" s="16" t="n">
        <x:f>IF(ISNUMBER(U633),0,Z633)</x:f>
        <x:v>38.760000000000005</x:v>
      </x:c>
      <x:c r="AH633" s="17" t="str">
        <x:f>IF(AND(A633="WIRE",ISNUMBER(N633)),H633-N633,"n.a.")</x:f>
        <x:v>n.a.</x:v>
      </x:c>
    </x:row>
    <x:row r="634" ht="22" customHeight="1">
      <x:c r="A634" s="2" t="str">
        <x:v>COIL</x:v>
      </x:c>
      <x:c r="B634" s="2" t="str">
        <x:v>10</x:v>
      </x:c>
      <x:c r="C634" s="2" t="str">
        <x:v>30CLR12-4</x:v>
      </x:c>
      <x:c r="D634" s="2" t="str">
        <x:v>**PAY ACH** PVC SPIRAL SUPPLY</x:v>
      </x:c>
      <x:c r="E634" s="7" t="n">
        <x:v>1100</x:v>
      </x:c>
      <x:c r="F634" s="7" t="n">
        <x:v>25</x:v>
      </x:c>
      <x:c r="G634" s="7" t="n">
        <x:v>0</x:v>
      </x:c>
      <x:c r="H634" s="8" t="n">
        <x:v>25.08</x:v>
      </x:c>
      <x:c r="I634" s="8" t="n">
        <x:v>22.24</x:v>
      </x:c>
      <x:c r="J634" s="2" t="n">
        <x:v>100</x:v>
      </x:c>
      <x:c r="K634" s="9" t="n">
        <x:v>275.88</x:v>
      </x:c>
      <x:c r="L634" s="8" t="n">
        <x:v>22.24</x:v>
      </x:c>
      <x:c r="M634" s="8"/>
      <x:c r="N634" s="8"/>
      <x:c r="O634" s="2" t="n">
        <x:v>1</x:v>
      </x:c>
      <x:c r="P634" s="10" t="n">
        <x:v>46143</x:v>
      </x:c>
      <x:c r="Q634" s="10" t="n">
        <x:v>45810</x:v>
      </x:c>
      <x:c r="R634" s="2" t="str">
        <x:v>Same-product valuation: per 100</x:v>
      </x:c>
      <x:c r="S634" s="2" t="str">
        <x:v>Chris PVC Coil priced product</x:v>
      </x:c>
      <x:c r="T634" s="15" t="n">
        <x:f>H634/J634</x:f>
        <x:v>0.25079999999999997</x:v>
      </x:c>
      <x:c r="U634" s="15" t="n">
        <x:f>IF(A634="WIRE",T634,IF(O634=1,I634*(1+IF(A634="POUC",Summary!$E$7,Summary!$K$7))/J634,"n.a."))</x:f>
        <x:v>0.245752</x:v>
      </x:c>
      <x:c r="V634" s="12" t="n">
        <x:f>0</x:f>
        <x:v>0</x:v>
      </x:c>
      <x:c r="W634" s="12" t="n">
        <x:f>0</x:f>
        <x:v>0</x:v>
      </x:c>
      <x:c r="X634" s="12" t="n">
        <x:f>0</x:f>
        <x:v>0</x:v>
      </x:c>
      <x:c r="Y634" s="12" t="n">
        <x:f>E634-W634-X634</x:f>
        <x:v>1100</x:v>
      </x:c>
      <x:c r="Z634" s="16" t="n">
        <x:f>E634*T634</x:f>
        <x:v>275.87999999999994</x:v>
      </x:c>
      <x:c r="AA634" s="16" t="n">
        <x:f>W634*T634</x:f>
        <x:v>0</x:v>
      </x:c>
      <x:c r="AB634" s="16" t="n">
        <x:f>X634*T634</x:f>
        <x:v>0</x:v>
      </x:c>
      <x:c r="AC634" s="16" t="n">
        <x:f>Y634*T634</x:f>
        <x:v>275.87999999999994</x:v>
      </x:c>
      <x:c r="AD634" s="16" t="n">
        <x:f>K634-Z634</x:f>
        <x:v>5.684341886080802e-14</x:v>
      </x:c>
      <x:c r="AE634" s="16" t="n">
        <x:f>IF(ISNUMBER(U634),E634*(U634-T634),"n.a.")</x:f>
        <x:v>-5.552799999999966</x:v>
      </x:c>
      <x:c r="AF634" s="12" t="n">
        <x:f>G634-0</x:f>
        <x:v>0</x:v>
      </x:c>
      <x:c r="AG634" s="16" t="n">
        <x:f>IF(ISNUMBER(U634),0,Z634)</x:f>
        <x:v>0</x:v>
      </x:c>
      <x:c r="AH634" s="17" t="str">
        <x:f>IF(AND(A634="WIRE",ISNUMBER(N634)),H634-N634,"n.a.")</x:f>
        <x:v>n.a.</x:v>
      </x:c>
    </x:row>
    <x:row r="635" ht="22" customHeight="1">
      <x:c r="A635" s="2" t="str">
        <x:v>COIL</x:v>
      </x:c>
      <x:c r="B635" s="2" t="str">
        <x:v>10</x:v>
      </x:c>
      <x:c r="C635" s="2" t="str">
        <x:v>32BLU12-4</x:v>
      </x:c>
      <x:c r="D635" s="2" t="str">
        <x:v>**PAY ACH** PVC SPIRAL SUPPLY</x:v>
      </x:c>
      <x:c r="E635" s="7" t="n">
        <x:v>300</x:v>
      </x:c>
      <x:c r="F635" s="7" t="n">
        <x:v>25</x:v>
      </x:c>
      <x:c r="G635" s="7" t="n">
        <x:v>0</x:v>
      </x:c>
      <x:c r="H635" s="8" t="n">
        <x:v>14.89</x:v>
      </x:c>
      <x:c r="I635" s="8" t="n">
        <x:v>21.73</x:v>
      </x:c>
      <x:c r="J635" s="2" t="n">
        <x:v>100</x:v>
      </x:c>
      <x:c r="K635" s="9" t="n">
        <x:v>44.67</x:v>
      </x:c>
      <x:c r="L635" s="8"/>
      <x:c r="M635" s="8"/>
      <x:c r="N635" s="8"/>
      <x:c r="O635" s="2" t="n">
        <x:v>0</x:v>
      </x:c>
      <x:c r="P635" s="10" t="n">
        <x:v>44266</x:v>
      </x:c>
      <x:c r="Q635" s="10" t="n">
        <x:v>44774</x:v>
      </x:c>
      <x:c r="R635" s="2" t="str">
        <x:v>Same-product valuation: per 100</x:v>
      </x:c>
      <x:c r="S635" s="2" t="str">
        <x:v>Outside priced proposal or replacement cost differs</x:v>
      </x:c>
      <x:c r="T635" s="15" t="n">
        <x:f>H635/J635</x:f>
        <x:v>0.1489</x:v>
      </x:c>
      <x:c r="U635" s="15" t="str">
        <x:f>IF(A635="WIRE",T635,IF(O635=1,I635*(1+IF(A635="POUC",Summary!$E$7,Summary!$K$7))/J635,"n.a."))</x:f>
        <x:v>n.a.</x:v>
      </x:c>
      <x:c r="V635" s="12" t="n">
        <x:f>0</x:f>
        <x:v>0</x:v>
      </x:c>
      <x:c r="W635" s="12" t="n">
        <x:f>0</x:f>
        <x:v>0</x:v>
      </x:c>
      <x:c r="X635" s="12" t="n">
        <x:f>0</x:f>
        <x:v>0</x:v>
      </x:c>
      <x:c r="Y635" s="12" t="n">
        <x:f>E635-W635-X635</x:f>
        <x:v>300</x:v>
      </x:c>
      <x:c r="Z635" s="16" t="n">
        <x:f>E635*T635</x:f>
        <x:v>44.67</x:v>
      </x:c>
      <x:c r="AA635" s="16" t="n">
        <x:f>W635*T635</x:f>
        <x:v>0</x:v>
      </x:c>
      <x:c r="AB635" s="16" t="n">
        <x:f>X635*T635</x:f>
        <x:v>0</x:v>
      </x:c>
      <x:c r="AC635" s="16" t="n">
        <x:f>Y635*T635</x:f>
        <x:v>44.67</x:v>
      </x:c>
      <x:c r="AD635" s="16" t="n">
        <x:f>K635-Z635</x:f>
        <x:v>0</x:v>
      </x:c>
      <x:c r="AE635" s="16" t="str">
        <x:f>IF(ISNUMBER(U635),E635*(U635-T635),"n.a.")</x:f>
        <x:v>n.a.</x:v>
      </x:c>
      <x:c r="AF635" s="12" t="n">
        <x:f>G635-0</x:f>
        <x:v>0</x:v>
      </x:c>
      <x:c r="AG635" s="16" t="n">
        <x:f>IF(ISNUMBER(U635),0,Z635)</x:f>
        <x:v>44.67</x:v>
      </x:c>
      <x:c r="AH635" s="17" t="str">
        <x:f>IF(AND(A635="WIRE",ISNUMBER(N635)),H635-N635,"n.a.")</x:f>
        <x:v>n.a.</x:v>
      </x:c>
    </x:row>
    <x:row r="636" ht="22" customHeight="1">
      <x:c r="A636" s="2" t="str">
        <x:v>COIL</x:v>
      </x:c>
      <x:c r="B636" s="2" t="str">
        <x:v>10</x:v>
      </x:c>
      <x:c r="C636" s="2" t="str">
        <x:v>6BLK12-5</x:v>
      </x:c>
      <x:c r="D636" s="2" t="str">
        <x:v>**PAY ACH** PVC SPIRAL SUPPLY</x:v>
      </x:c>
      <x:c r="E636" s="7" t="n">
        <x:v>0</x:v>
      </x:c>
      <x:c r="F636" s="7" t="n">
        <x:v>25</x:v>
      </x:c>
      <x:c r="G636" s="7" t="n">
        <x:v>0</x:v>
      </x:c>
      <x:c r="H636" s="8" t="n">
        <x:v>2.39</x:v>
      </x:c>
      <x:c r="I636" s="8" t="n">
        <x:v>2.71</x:v>
      </x:c>
      <x:c r="J636" s="2" t="n">
        <x:v>100</x:v>
      </x:c>
      <x:c r="K636" s="9" t="n">
        <x:v>0</x:v>
      </x:c>
      <x:c r="L636" s="8"/>
      <x:c r="M636" s="8"/>
      <x:c r="N636" s="8"/>
      <x:c r="O636" s="2" t="n">
        <x:v>0</x:v>
      </x:c>
      <x:c r="P636" s="10" t="n">
        <x:v>43530</x:v>
      </x:c>
      <x:c r="Q636" s="10" t="n">
        <x:v>44593</x:v>
      </x:c>
      <x:c r="R636" s="2" t="str">
        <x:v>Category per-100 basis; no valued stock to verify</x:v>
      </x:c>
      <x:c r="S636" s="2" t="str">
        <x:v>Outside priced proposal or replacement cost differs</x:v>
      </x:c>
      <x:c r="T636" s="15" t="n">
        <x:f>H636/J636</x:f>
        <x:v>0.0239</x:v>
      </x:c>
      <x:c r="U636" s="15" t="str">
        <x:f>IF(A636="WIRE",T636,IF(O636=1,I636*(1+IF(A636="POUC",Summary!$E$7,Summary!$K$7))/J636,"n.a."))</x:f>
        <x:v>n.a.</x:v>
      </x:c>
      <x:c r="V636" s="12" t="n">
        <x:f>0</x:f>
        <x:v>0</x:v>
      </x:c>
      <x:c r="W636" s="12" t="n">
        <x:f>0</x:f>
        <x:v>0</x:v>
      </x:c>
      <x:c r="X636" s="12" t="n">
        <x:f>0</x:f>
        <x:v>0</x:v>
      </x:c>
      <x:c r="Y636" s="12" t="n">
        <x:f>E636-W636-X636</x:f>
        <x:v>0</x:v>
      </x:c>
      <x:c r="Z636" s="16" t="n">
        <x:f>E636*T636</x:f>
        <x:v>0</x:v>
      </x:c>
      <x:c r="AA636" s="16" t="n">
        <x:f>W636*T636</x:f>
        <x:v>0</x:v>
      </x:c>
      <x:c r="AB636" s="16" t="n">
        <x:f>X636*T636</x:f>
        <x:v>0</x:v>
      </x:c>
      <x:c r="AC636" s="16" t="n">
        <x:f>Y636*T636</x:f>
        <x:v>0</x:v>
      </x:c>
      <x:c r="AD636" s="16" t="n">
        <x:f>K636-Z636</x:f>
        <x:v>0</x:v>
      </x:c>
      <x:c r="AE636" s="16" t="str">
        <x:f>IF(ISNUMBER(U636),E636*(U636-T636),"n.a.")</x:f>
        <x:v>n.a.</x:v>
      </x:c>
      <x:c r="AF636" s="12" t="n">
        <x:f>G636-0</x:f>
        <x:v>0</x:v>
      </x:c>
      <x:c r="AG636" s="16" t="n">
        <x:f>IF(ISNUMBER(U636),0,Z636)</x:f>
        <x:v>0</x:v>
      </x:c>
      <x:c r="AH636" s="17" t="str">
        <x:f>IF(AND(A636="WIRE",ISNUMBER(N636)),H636-N636,"n.a.")</x:f>
        <x:v>n.a.</x:v>
      </x:c>
    </x:row>
    <x:row r="637" ht="22" customHeight="1">
      <x:c r="A637" s="2" t="str">
        <x:v>COIL</x:v>
      </x:c>
      <x:c r="B637" s="2" t="str">
        <x:v>30</x:v>
      </x:c>
      <x:c r="C637" s="2" t="str">
        <x:v>10WHT36-4</x:v>
      </x:c>
      <x:c r="D637" s="2" t="str">
        <x:v>**PAY ACH** PVC SPIRAL SUPPLY</x:v>
      </x:c>
      <x:c r="E637" s="7" t="n">
        <x:v>1800</x:v>
      </x:c>
      <x:c r="F637" s="7" t="n">
        <x:v>25</x:v>
      </x:c>
      <x:c r="G637" s="7" t="n">
        <x:v>0</x:v>
      </x:c>
      <x:c r="H637" s="8" t="n">
        <x:v>18.25</x:v>
      </x:c>
      <x:c r="I637" s="8" t="n">
        <x:v>16.18</x:v>
      </x:c>
      <x:c r="J637" s="2" t="n">
        <x:v>100</x:v>
      </x:c>
      <x:c r="K637" s="9" t="n">
        <x:v>328.5</x:v>
      </x:c>
      <x:c r="L637" s="8" t="n">
        <x:v>16.18</x:v>
      </x:c>
      <x:c r="M637" s="8"/>
      <x:c r="N637" s="8"/>
      <x:c r="O637" s="2" t="n">
        <x:v>1</x:v>
      </x:c>
      <x:c r="P637" s="10" t="n">
        <x:v>46143</x:v>
      </x:c>
      <x:c r="Q637" s="10" t="n">
        <x:v>45810</x:v>
      </x:c>
      <x:c r="R637" s="2" t="str">
        <x:v>Same-product valuation: per 100</x:v>
      </x:c>
      <x:c r="S637" s="2" t="str">
        <x:v>Chris PVC Coil priced product</x:v>
      </x:c>
      <x:c r="T637" s="15" t="n">
        <x:f>H637/J637</x:f>
        <x:v>0.1825</x:v>
      </x:c>
      <x:c r="U637" s="15" t="n">
        <x:f>IF(A637="WIRE",T637,IF(O637=1,I637*(1+IF(A637="POUC",Summary!$E$7,Summary!$K$7))/J637,"n.a."))</x:f>
        <x:v>0.17878899999999998</x:v>
      </x:c>
      <x:c r="V637" s="12" t="n">
        <x:f>0</x:f>
        <x:v>0</x:v>
      </x:c>
      <x:c r="W637" s="12" t="n">
        <x:f>0</x:f>
        <x:v>0</x:v>
      </x:c>
      <x:c r="X637" s="12" t="n">
        <x:f>0</x:f>
        <x:v>0</x:v>
      </x:c>
      <x:c r="Y637" s="12" t="n">
        <x:f>E637-W637-X637</x:f>
        <x:v>1800</x:v>
      </x:c>
      <x:c r="Z637" s="16" t="n">
        <x:f>E637*T637</x:f>
        <x:v>328.5</x:v>
      </x:c>
      <x:c r="AA637" s="16" t="n">
        <x:f>W637*T637</x:f>
        <x:v>0</x:v>
      </x:c>
      <x:c r="AB637" s="16" t="n">
        <x:f>X637*T637</x:f>
        <x:v>0</x:v>
      </x:c>
      <x:c r="AC637" s="16" t="n">
        <x:f>Y637*T637</x:f>
        <x:v>328.5</x:v>
      </x:c>
      <x:c r="AD637" s="16" t="n">
        <x:f>K637-Z637</x:f>
        <x:v>0</x:v>
      </x:c>
      <x:c r="AE637" s="16" t="n">
        <x:f>IF(ISNUMBER(U637),E637*(U637-T637),"n.a.")</x:f>
        <x:v>-6.679800000000036</x:v>
      </x:c>
      <x:c r="AF637" s="12" t="n">
        <x:f>G637-0</x:f>
        <x:v>0</x:v>
      </x:c>
      <x:c r="AG637" s="16" t="n">
        <x:f>IF(ISNUMBER(U637),0,Z637)</x:f>
        <x:v>0</x:v>
      </x:c>
      <x:c r="AH637" s="17" t="str">
        <x:f>IF(AND(A637="WIRE",ISNUMBER(N637)),H637-N637,"n.a.")</x:f>
        <x:v>n.a.</x:v>
      </x:c>
    </x:row>
    <x:row r="638" ht="22" customHeight="1">
      <x:c r="A638" s="2" t="str">
        <x:v>COIL</x:v>
      </x:c>
      <x:c r="B638" s="2" t="str">
        <x:v>30</x:v>
      </x:c>
      <x:c r="C638" s="2" t="str">
        <x:v>25BLU12-4</x:v>
      </x:c>
      <x:c r="D638" s="2" t="str">
        <x:v>**PAY ACH** PVC SPIRAL SUPPLY</x:v>
      </x:c>
      <x:c r="E638" s="7" t="n">
        <x:v>0</x:v>
      </x:c>
      <x:c r="F638" s="7" t="n">
        <x:v>25</x:v>
      </x:c>
      <x:c r="G638" s="7" t="n">
        <x:v>0</x:v>
      </x:c>
      <x:c r="H638" s="8" t="n">
        <x:v>11.58</x:v>
      </x:c>
      <x:c r="I638" s="8" t="n">
        <x:v>17.6</x:v>
      </x:c>
      <x:c r="J638" s="2" t="n">
        <x:v>100</x:v>
      </x:c>
      <x:c r="K638" s="9" t="n">
        <x:v>0</x:v>
      </x:c>
      <x:c r="L638" s="8"/>
      <x:c r="M638" s="8"/>
      <x:c r="N638" s="8"/>
      <x:c r="O638" s="2" t="n">
        <x:v>0</x:v>
      </x:c>
      <x:c r="P638" s="10" t="n">
        <x:v>44266</x:v>
      </x:c>
      <x:c r="Q638" s="10" t="n">
        <x:v>44774</x:v>
      </x:c>
      <x:c r="R638" s="2" t="str">
        <x:v>Category per-100 basis; no valued stock to verify</x:v>
      </x:c>
      <x:c r="S638" s="2" t="str">
        <x:v>Outside priced proposal or replacement cost differs</x:v>
      </x:c>
      <x:c r="T638" s="15" t="n">
        <x:f>H638/J638</x:f>
        <x:v>0.1158</x:v>
      </x:c>
      <x:c r="U638" s="15" t="str">
        <x:f>IF(A638="WIRE",T638,IF(O638=1,I638*(1+IF(A638="POUC",Summary!$E$7,Summary!$K$7))/J638,"n.a."))</x:f>
        <x:v>n.a.</x:v>
      </x:c>
      <x:c r="V638" s="12" t="n">
        <x:f>0</x:f>
        <x:v>0</x:v>
      </x:c>
      <x:c r="W638" s="12" t="n">
        <x:f>0</x:f>
        <x:v>0</x:v>
      </x:c>
      <x:c r="X638" s="12" t="n">
        <x:f>0</x:f>
        <x:v>0</x:v>
      </x:c>
      <x:c r="Y638" s="12" t="n">
        <x:f>E638-W638-X638</x:f>
        <x:v>0</x:v>
      </x:c>
      <x:c r="Z638" s="16" t="n">
        <x:f>E638*T638</x:f>
        <x:v>0</x:v>
      </x:c>
      <x:c r="AA638" s="16" t="n">
        <x:f>W638*T638</x:f>
        <x:v>0</x:v>
      </x:c>
      <x:c r="AB638" s="16" t="n">
        <x:f>X638*T638</x:f>
        <x:v>0</x:v>
      </x:c>
      <x:c r="AC638" s="16" t="n">
        <x:f>Y638*T638</x:f>
        <x:v>0</x:v>
      </x:c>
      <x:c r="AD638" s="16" t="n">
        <x:f>K638-Z638</x:f>
        <x:v>0</x:v>
      </x:c>
      <x:c r="AE638" s="16" t="str">
        <x:f>IF(ISNUMBER(U638),E638*(U638-T638),"n.a.")</x:f>
        <x:v>n.a.</x:v>
      </x:c>
      <x:c r="AF638" s="12" t="n">
        <x:f>G638-0</x:f>
        <x:v>0</x:v>
      </x:c>
      <x:c r="AG638" s="16" t="n">
        <x:f>IF(ISNUMBER(U638),0,Z638)</x:f>
        <x:v>0</x:v>
      </x:c>
      <x:c r="AH638" s="17" t="str">
        <x:f>IF(AND(A638="WIRE",ISNUMBER(N638)),H638-N638,"n.a.")</x:f>
        <x:v>n.a.</x:v>
      </x:c>
    </x:row>
    <x:row r="639" ht="22" customHeight="1">
      <x:c r="A639" s="2" t="str">
        <x:v>COIL</x:v>
      </x:c>
      <x:c r="B639" s="2" t="str">
        <x:v>30</x:v>
      </x:c>
      <x:c r="C639" s="2" t="str">
        <x:v>30NAV12-4</x:v>
      </x:c>
      <x:c r="D639" s="2" t="str">
        <x:v>**PAY ACH** PVC SPIRAL SUPPLY</x:v>
      </x:c>
      <x:c r="E639" s="7" t="n">
        <x:v>600</x:v>
      </x:c>
      <x:c r="F639" s="7" t="n">
        <x:v>25</x:v>
      </x:c>
      <x:c r="G639" s="7" t="n">
        <x:v>0</x:v>
      </x:c>
      <x:c r="H639" s="8" t="n">
        <x:v>25.08</x:v>
      </x:c>
      <x:c r="I639" s="8" t="n">
        <x:v>22.24</x:v>
      </x:c>
      <x:c r="J639" s="2" t="n">
        <x:v>100</x:v>
      </x:c>
      <x:c r="K639" s="9" t="n">
        <x:v>150.48</x:v>
      </x:c>
      <x:c r="L639" s="8" t="n">
        <x:v>22.24</x:v>
      </x:c>
      <x:c r="M639" s="8"/>
      <x:c r="N639" s="8"/>
      <x:c r="O639" s="2" t="n">
        <x:v>1</x:v>
      </x:c>
      <x:c r="P639" s="10" t="n">
        <x:v>46143</x:v>
      </x:c>
      <x:c r="Q639" s="10" t="n">
        <x:v>45810</x:v>
      </x:c>
      <x:c r="R639" s="2" t="str">
        <x:v>Same-product valuation: per 100</x:v>
      </x:c>
      <x:c r="S639" s="2" t="str">
        <x:v>Chris PVC Coil priced product</x:v>
      </x:c>
      <x:c r="T639" s="15" t="n">
        <x:f>H639/J639</x:f>
        <x:v>0.25079999999999997</x:v>
      </x:c>
      <x:c r="U639" s="15" t="n">
        <x:f>IF(A639="WIRE",T639,IF(O639=1,I639*(1+IF(A639="POUC",Summary!$E$7,Summary!$K$7))/J639,"n.a."))</x:f>
        <x:v>0.245752</x:v>
      </x:c>
      <x:c r="V639" s="12" t="n">
        <x:f>0</x:f>
        <x:v>0</x:v>
      </x:c>
      <x:c r="W639" s="12" t="n">
        <x:f>0</x:f>
        <x:v>0</x:v>
      </x:c>
      <x:c r="X639" s="12" t="n">
        <x:f>0</x:f>
        <x:v>0</x:v>
      </x:c>
      <x:c r="Y639" s="12" t="n">
        <x:f>E639-W639-X639</x:f>
        <x:v>600</x:v>
      </x:c>
      <x:c r="Z639" s="16" t="n">
        <x:f>E639*T639</x:f>
        <x:v>150.48</x:v>
      </x:c>
      <x:c r="AA639" s="16" t="n">
        <x:f>W639*T639</x:f>
        <x:v>0</x:v>
      </x:c>
      <x:c r="AB639" s="16" t="n">
        <x:f>X639*T639</x:f>
        <x:v>0</x:v>
      </x:c>
      <x:c r="AC639" s="16" t="n">
        <x:f>Y639*T639</x:f>
        <x:v>150.48</x:v>
      </x:c>
      <x:c r="AD639" s="16" t="n">
        <x:f>K639-Z639</x:f>
        <x:v>0</x:v>
      </x:c>
      <x:c r="AE639" s="16" t="n">
        <x:f>IF(ISNUMBER(U639),E639*(U639-T639),"n.a.")</x:f>
        <x:v>-3.0287999999999817</x:v>
      </x:c>
      <x:c r="AF639" s="12" t="n">
        <x:f>G639-0</x:f>
        <x:v>0</x:v>
      </x:c>
      <x:c r="AG639" s="16" t="n">
        <x:f>IF(ISNUMBER(U639),0,Z639)</x:f>
        <x:v>0</x:v>
      </x:c>
      <x:c r="AH639" s="17" t="str">
        <x:f>IF(AND(A639="WIRE",ISNUMBER(N639)),H639-N639,"n.a.")</x:f>
        <x:v>n.a.</x:v>
      </x:c>
    </x:row>
    <x:row r="640" ht="22" customHeight="1">
      <x:c r="A640" s="2" t="str">
        <x:v>COIL</x:v>
      </x:c>
      <x:c r="B640" s="2" t="str">
        <x:v>30</x:v>
      </x:c>
      <x:c r="C640" s="2" t="str">
        <x:v>32BLK36-4</x:v>
      </x:c>
      <x:c r="D640" s="2" t="str">
        <x:v>**PAY ACH** PVC SPIRAL SUPPLY</x:v>
      </x:c>
      <x:c r="E640" s="7" t="n">
        <x:v>200</x:v>
      </x:c>
      <x:c r="F640" s="7" t="n">
        <x:v>25</x:v>
      </x:c>
      <x:c r="G640" s="7" t="n">
        <x:v>0</x:v>
      </x:c>
      <x:c r="H640" s="8" t="n">
        <x:v>60.29</x:v>
      </x:c>
      <x:c r="I640" s="8" t="n">
        <x:v>53.45</x:v>
      </x:c>
      <x:c r="J640" s="2" t="n">
        <x:v>100</x:v>
      </x:c>
      <x:c r="K640" s="9" t="n">
        <x:v>120.58</x:v>
      </x:c>
      <x:c r="L640" s="8" t="n">
        <x:v>53.45</x:v>
      </x:c>
      <x:c r="M640" s="8"/>
      <x:c r="N640" s="8"/>
      <x:c r="O640" s="2" t="n">
        <x:v>1</x:v>
      </x:c>
      <x:c r="P640" s="10" t="n">
        <x:v>46143</x:v>
      </x:c>
      <x:c r="Q640" s="10" t="n">
        <x:v>45810</x:v>
      </x:c>
      <x:c r="R640" s="2" t="str">
        <x:v>Same-product valuation: per 100</x:v>
      </x:c>
      <x:c r="S640" s="2" t="str">
        <x:v>Chris PVC Coil priced product</x:v>
      </x:c>
      <x:c r="T640" s="15" t="n">
        <x:f>H640/J640</x:f>
        <x:v>0.6029</x:v>
      </x:c>
      <x:c r="U640" s="15" t="n">
        <x:f>IF(A640="WIRE",T640,IF(O640=1,I640*(1+IF(A640="POUC",Summary!$E$7,Summary!$K$7))/J640,"n.a."))</x:f>
        <x:v>0.5906224999999999</x:v>
      </x:c>
      <x:c r="V640" s="12" t="n">
        <x:f>0</x:f>
        <x:v>0</x:v>
      </x:c>
      <x:c r="W640" s="12" t="n">
        <x:f>0</x:f>
        <x:v>0</x:v>
      </x:c>
      <x:c r="X640" s="12" t="n">
        <x:f>0</x:f>
        <x:v>0</x:v>
      </x:c>
      <x:c r="Y640" s="12" t="n">
        <x:f>E640-W640-X640</x:f>
        <x:v>200</x:v>
      </x:c>
      <x:c r="Z640" s="16" t="n">
        <x:f>E640*T640</x:f>
        <x:v>120.58</x:v>
      </x:c>
      <x:c r="AA640" s="16" t="n">
        <x:f>W640*T640</x:f>
        <x:v>0</x:v>
      </x:c>
      <x:c r="AB640" s="16" t="n">
        <x:f>X640*T640</x:f>
        <x:v>0</x:v>
      </x:c>
      <x:c r="AC640" s="16" t="n">
        <x:f>Y640*T640</x:f>
        <x:v>120.58</x:v>
      </x:c>
      <x:c r="AD640" s="16" t="n">
        <x:f>K640-Z640</x:f>
        <x:v>0</x:v>
      </x:c>
      <x:c r="AE640" s="16" t="n">
        <x:f>IF(ISNUMBER(U640),E640*(U640-T640),"n.a.")</x:f>
        <x:v>-2.4555000000000105</x:v>
      </x:c>
      <x:c r="AF640" s="12" t="n">
        <x:f>G640-0</x:f>
        <x:v>0</x:v>
      </x:c>
      <x:c r="AG640" s="16" t="n">
        <x:f>IF(ISNUMBER(U640),0,Z640)</x:f>
        <x:v>0</x:v>
      </x:c>
      <x:c r="AH640" s="17" t="str">
        <x:f>IF(AND(A640="WIRE",ISNUMBER(N640)),H640-N640,"n.a.")</x:f>
        <x:v>n.a.</x:v>
      </x:c>
    </x:row>
    <x:row r="641" ht="22" customHeight="1">
      <x:c r="A641" s="2" t="str">
        <x:v>COIL</x:v>
      </x:c>
      <x:c r="B641" s="2" t="str">
        <x:v>30</x:v>
      </x:c>
      <x:c r="C641" s="2" t="str">
        <x:v>6WHT36-4</x:v>
      </x:c>
      <x:c r="D641" s="2" t="str">
        <x:v>**PAY ACH** PVC SPIRAL SUPPLY</x:v>
      </x:c>
      <x:c r="E641" s="7" t="n">
        <x:v>500</x:v>
      </x:c>
      <x:c r="F641" s="7" t="n">
        <x:v>25</x:v>
      </x:c>
      <x:c r="G641" s="7" t="n">
        <x:v>0</x:v>
      </x:c>
      <x:c r="H641" s="8" t="n">
        <x:v>12.66</x:v>
      </x:c>
      <x:c r="I641" s="8" t="n">
        <x:v>11.22</x:v>
      </x:c>
      <x:c r="J641" s="2" t="n">
        <x:v>100</x:v>
      </x:c>
      <x:c r="K641" s="9" t="n">
        <x:v>63.300000000000004</x:v>
      </x:c>
      <x:c r="L641" s="8" t="n">
        <x:v>11.22</x:v>
      </x:c>
      <x:c r="M641" s="8"/>
      <x:c r="N641" s="8"/>
      <x:c r="O641" s="2" t="n">
        <x:v>1</x:v>
      </x:c>
      <x:c r="P641" s="10" t="n">
        <x:v>46143</x:v>
      </x:c>
      <x:c r="Q641" s="10" t="n">
        <x:v>45810</x:v>
      </x:c>
      <x:c r="R641" s="2" t="str">
        <x:v>Same-product valuation: per 100</x:v>
      </x:c>
      <x:c r="S641" s="2" t="str">
        <x:v>Chris PVC Coil priced product</x:v>
      </x:c>
      <x:c r="T641" s="15" t="n">
        <x:f>H641/J641</x:f>
        <x:v>0.1266</x:v>
      </x:c>
      <x:c r="U641" s="15" t="n">
        <x:f>IF(A641="WIRE",T641,IF(O641=1,I641*(1+IF(A641="POUC",Summary!$E$7,Summary!$K$7))/J641,"n.a."))</x:f>
        <x:v>0.12398100000000001</x:v>
      </x:c>
      <x:c r="V641" s="12" t="n">
        <x:f>0</x:f>
        <x:v>0</x:v>
      </x:c>
      <x:c r="W641" s="12" t="n">
        <x:f>0</x:f>
        <x:v>0</x:v>
      </x:c>
      <x:c r="X641" s="12" t="n">
        <x:f>0</x:f>
        <x:v>0</x:v>
      </x:c>
      <x:c r="Y641" s="12" t="n">
        <x:f>E641-W641-X641</x:f>
        <x:v>500</x:v>
      </x:c>
      <x:c r="Z641" s="16" t="n">
        <x:f>E641*T641</x:f>
        <x:v>63.3</x:v>
      </x:c>
      <x:c r="AA641" s="16" t="n">
        <x:f>W641*T641</x:f>
        <x:v>0</x:v>
      </x:c>
      <x:c r="AB641" s="16" t="n">
        <x:f>X641*T641</x:f>
        <x:v>0</x:v>
      </x:c>
      <x:c r="AC641" s="16" t="n">
        <x:f>Y641*T641</x:f>
        <x:v>63.3</x:v>
      </x:c>
      <x:c r="AD641" s="16" t="n">
        <x:f>K641-Z641</x:f>
        <x:v>7.105427357601002e-15</x:v>
      </x:c>
      <x:c r="AE641" s="16" t="n">
        <x:f>IF(ISNUMBER(U641),E641*(U641-T641),"n.a.")</x:f>
        <x:v>-1.3094999999999912</x:v>
      </x:c>
      <x:c r="AF641" s="12" t="n">
        <x:f>G641-0</x:f>
        <x:v>0</x:v>
      </x:c>
      <x:c r="AG641" s="16" t="n">
        <x:f>IF(ISNUMBER(U641),0,Z641)</x:f>
        <x:v>0</x:v>
      </x:c>
      <x:c r="AH641" s="17" t="str">
        <x:f>IF(AND(A641="WIRE",ISNUMBER(N641)),H641-N641,"n.a.")</x:f>
        <x:v>n.a.</x:v>
      </x:c>
    </x:row>
    <x:row r="642" ht="22" customHeight="1">
      <x:c r="A642" s="2" t="str">
        <x:v>COIL</x:v>
      </x:c>
      <x:c r="B642" s="2" t="str">
        <x:v>30</x:v>
      </x:c>
      <x:c r="C642" s="2" t="str">
        <x:v>7BLU12-4</x:v>
      </x:c>
      <x:c r="D642" s="2" t="str">
        <x:v>**PAY ACH** PVC SPIRAL SUPPLY</x:v>
      </x:c>
      <x:c r="E642" s="7" t="n">
        <x:v>200</x:v>
      </x:c>
      <x:c r="F642" s="7" t="n">
        <x:v>25</x:v>
      </x:c>
      <x:c r="G642" s="7" t="n">
        <x:v>0</x:v>
      </x:c>
      <x:c r="H642" s="8" t="n">
        <x:v>3.92</x:v>
      </x:c>
      <x:c r="I642" s="8" t="n">
        <x:v>3.48</x:v>
      </x:c>
      <x:c r="J642" s="2" t="n">
        <x:v>100</x:v>
      </x:c>
      <x:c r="K642" s="9" t="n">
        <x:v>7.84</x:v>
      </x:c>
      <x:c r="L642" s="8" t="n">
        <x:v>3.48</x:v>
      </x:c>
      <x:c r="M642" s="8"/>
      <x:c r="N642" s="8"/>
      <x:c r="O642" s="2" t="n">
        <x:v>1</x:v>
      </x:c>
      <x:c r="P642" s="10" t="n">
        <x:v>46143</x:v>
      </x:c>
      <x:c r="Q642" s="10" t="n">
        <x:v>45968</x:v>
      </x:c>
      <x:c r="R642" s="2" t="str">
        <x:v>Same-product valuation: per 100</x:v>
      </x:c>
      <x:c r="S642" s="2" t="str">
        <x:v>Chris PVC Coil priced product</x:v>
      </x:c>
      <x:c r="T642" s="15" t="n">
        <x:f>H642/J642</x:f>
        <x:v>0.0392</x:v>
      </x:c>
      <x:c r="U642" s="15" t="n">
        <x:f>IF(A642="WIRE",T642,IF(O642=1,I642*(1+IF(A642="POUC",Summary!$E$7,Summary!$K$7))/J642,"n.a."))</x:f>
        <x:v>0.038453999999999995</x:v>
      </x:c>
      <x:c r="V642" s="12" t="n">
        <x:f>0</x:f>
        <x:v>0</x:v>
      </x:c>
      <x:c r="W642" s="12" t="n">
        <x:f>0</x:f>
        <x:v>0</x:v>
      </x:c>
      <x:c r="X642" s="12" t="n">
        <x:f>0</x:f>
        <x:v>0</x:v>
      </x:c>
      <x:c r="Y642" s="12" t="n">
        <x:f>E642-W642-X642</x:f>
        <x:v>200</x:v>
      </x:c>
      <x:c r="Z642" s="16" t="n">
        <x:f>E642*T642</x:f>
        <x:v>7.84</x:v>
      </x:c>
      <x:c r="AA642" s="16" t="n">
        <x:f>W642*T642</x:f>
        <x:v>0</x:v>
      </x:c>
      <x:c r="AB642" s="16" t="n">
        <x:f>X642*T642</x:f>
        <x:v>0</x:v>
      </x:c>
      <x:c r="AC642" s="16" t="n">
        <x:f>Y642*T642</x:f>
        <x:v>7.84</x:v>
      </x:c>
      <x:c r="AD642" s="16" t="n">
        <x:f>K642-Z642</x:f>
        <x:v>0</x:v>
      </x:c>
      <x:c r="AE642" s="16" t="n">
        <x:f>IF(ISNUMBER(U642),E642*(U642-T642),"n.a.")</x:f>
        <x:v>-0.14920000000000072</x:v>
      </x:c>
      <x:c r="AF642" s="12" t="n">
        <x:f>G642-0</x:f>
        <x:v>0</x:v>
      </x:c>
      <x:c r="AG642" s="16" t="n">
        <x:f>IF(ISNUMBER(U642),0,Z642)</x:f>
        <x:v>0</x:v>
      </x:c>
      <x:c r="AH642" s="17" t="str">
        <x:f>IF(AND(A642="WIRE",ISNUMBER(N642)),H642-N642,"n.a.")</x:f>
        <x:v>n.a.</x:v>
      </x:c>
    </x:row>
    <x:row r="643" ht="22" customHeight="1">
      <x:c r="A643" s="2" t="str">
        <x:v>COIL</x:v>
      </x:c>
      <x:c r="B643" s="2" t="str">
        <x:v>60</x:v>
      </x:c>
      <x:c r="C643" s="2" t="str">
        <x:v>30CLR12-4</x:v>
      </x:c>
      <x:c r="D643" s="2" t="str">
        <x:v>**PAY ACH** PVC SPIRAL SUPPLY</x:v>
      </x:c>
      <x:c r="E643" s="7" t="n">
        <x:v>1300</x:v>
      </x:c>
      <x:c r="F643" s="7" t="n">
        <x:v>25</x:v>
      </x:c>
      <x:c r="G643" s="7" t="n">
        <x:v>0</x:v>
      </x:c>
      <x:c r="H643" s="8" t="n">
        <x:v>25.08</x:v>
      </x:c>
      <x:c r="I643" s="8" t="n">
        <x:v>22.24</x:v>
      </x:c>
      <x:c r="J643" s="2" t="n">
        <x:v>100</x:v>
      </x:c>
      <x:c r="K643" s="9" t="n">
        <x:v>326.03999999999996</x:v>
      </x:c>
      <x:c r="L643" s="8" t="n">
        <x:v>22.24</x:v>
      </x:c>
      <x:c r="M643" s="8"/>
      <x:c r="N643" s="8"/>
      <x:c r="O643" s="2" t="n">
        <x:v>1</x:v>
      </x:c>
      <x:c r="P643" s="10" t="n">
        <x:v>46143</x:v>
      </x:c>
      <x:c r="Q643" s="10" t="n">
        <x:v>45810</x:v>
      </x:c>
      <x:c r="R643" s="2" t="str">
        <x:v>Same-product valuation: per 100</x:v>
      </x:c>
      <x:c r="S643" s="2" t="str">
        <x:v>Chris PVC Coil priced product</x:v>
      </x:c>
      <x:c r="T643" s="15" t="n">
        <x:f>H643/J643</x:f>
        <x:v>0.25079999999999997</x:v>
      </x:c>
      <x:c r="U643" s="15" t="n">
        <x:f>IF(A643="WIRE",T643,IF(O643=1,I643*(1+IF(A643="POUC",Summary!$E$7,Summary!$K$7))/J643,"n.a."))</x:f>
        <x:v>0.245752</x:v>
      </x:c>
      <x:c r="V643" s="12" t="n">
        <x:f>0</x:f>
        <x:v>0</x:v>
      </x:c>
      <x:c r="W643" s="12" t="n">
        <x:f>0</x:f>
        <x:v>0</x:v>
      </x:c>
      <x:c r="X643" s="12" t="n">
        <x:f>0</x:f>
        <x:v>0</x:v>
      </x:c>
      <x:c r="Y643" s="12" t="n">
        <x:f>E643-W643-X643</x:f>
        <x:v>1300</x:v>
      </x:c>
      <x:c r="Z643" s="16" t="n">
        <x:f>E643*T643</x:f>
        <x:v>326.03999999999996</x:v>
      </x:c>
      <x:c r="AA643" s="16" t="n">
        <x:f>W643*T643</x:f>
        <x:v>0</x:v>
      </x:c>
      <x:c r="AB643" s="16" t="n">
        <x:f>X643*T643</x:f>
        <x:v>0</x:v>
      </x:c>
      <x:c r="AC643" s="16" t="n">
        <x:f>Y643*T643</x:f>
        <x:v>326.03999999999996</x:v>
      </x:c>
      <x:c r="AD643" s="16" t="n">
        <x:f>K643-Z643</x:f>
        <x:v>0</x:v>
      </x:c>
      <x:c r="AE643" s="16" t="n">
        <x:f>IF(ISNUMBER(U643),E643*(U643-T643),"n.a.")</x:f>
        <x:v>-6.56239999999996</x:v>
      </x:c>
      <x:c r="AF643" s="12" t="n">
        <x:f>G643-0</x:f>
        <x:v>0</x:v>
      </x:c>
      <x:c r="AG643" s="16" t="n">
        <x:f>IF(ISNUMBER(U643),0,Z643)</x:f>
        <x:v>0</x:v>
      </x:c>
      <x:c r="AH643" s="17" t="str">
        <x:f>IF(AND(A643="WIRE",ISNUMBER(N643)),H643-N643,"n.a.")</x:f>
        <x:v>n.a.</x:v>
      </x:c>
    </x:row>
    <x:row r="644" ht="22" customHeight="1">
      <x:c r="A644" s="2" t="str">
        <x:v>POUC</x:v>
      </x:c>
      <x:c r="B644" s="2" t="str">
        <x:v>30</x:v>
      </x:c>
      <x:c r="C644" s="2" t="str">
        <x:v>LUGWO7</x:v>
      </x:c>
      <x:c r="D644" s="2" t="str">
        <x:v>LAMITEK USA, INC.</x:v>
      </x:c>
      <x:c r="E644" s="7" t="n">
        <x:v>3300</x:v>
      </x:c>
      <x:c r="F644" s="7" t="n">
        <x:v>25</x:v>
      </x:c>
      <x:c r="G644" s="7" t="n">
        <x:v>0</x:v>
      </x:c>
      <x:c r="H644" s="8" t="n">
        <x:v>1.09</x:v>
      </x:c>
      <x:c r="I644" s="8" t="n">
        <x:v>0.72</x:v>
      </x:c>
      <x:c r="J644" s="2" t="n">
        <x:v>100</x:v>
      </x:c>
      <x:c r="K644" s="9" t="n">
        <x:v>35.970000000000006</x:v>
      </x:c>
      <x:c r="L644" s="8" t="n">
        <x:v>0.64</x:v>
      </x:c>
      <x:c r="M644" s="8" t="n">
        <x:v>0.7168000000000001</x:v>
      </x:c>
      <x:c r="N644" s="8"/>
      <x:c r="O644" s="2" t="n">
        <x:v>1</x:v>
      </x:c>
      <x:c r="P644" s="10" t="n">
        <x:v>45902</x:v>
      </x:c>
      <x:c r="Q644" s="10" t="n">
        <x:v>46148</x:v>
      </x:c>
      <x:c r="R644" s="2" t="str">
        <x:v>Same-product valuation: per 100</x:v>
      </x:c>
      <x:c r="S644" s="2" t="str">
        <x:v>Chris Lamitek Pouches priced product</x:v>
      </x:c>
      <x:c r="T644" s="15" t="n">
        <x:f>H644/J644</x:f>
        <x:v>0.0109</x:v>
      </x:c>
      <x:c r="U644" s="15" t="n">
        <x:f>IF(A644="WIRE",T644,IF(O644=1,I644*(1+IF(A644="POUC",Summary!$E$7,Summary!$K$7))/J644,"n.a."))</x:f>
        <x:v>0.01188</x:v>
      </x:c>
      <x:c r="V644" s="12" t="n">
        <x:f>0</x:f>
        <x:v>0</x:v>
      </x:c>
      <x:c r="W644" s="12" t="n">
        <x:f>0</x:f>
        <x:v>0</x:v>
      </x:c>
      <x:c r="X644" s="12" t="n">
        <x:f>0</x:f>
        <x:v>0</x:v>
      </x:c>
      <x:c r="Y644" s="12" t="n">
        <x:f>E644-W644-X644</x:f>
        <x:v>3300</x:v>
      </x:c>
      <x:c r="Z644" s="16" t="n">
        <x:f>E644*T644</x:f>
        <x:v>35.97</x:v>
      </x:c>
      <x:c r="AA644" s="16" t="n">
        <x:f>W644*T644</x:f>
        <x:v>0</x:v>
      </x:c>
      <x:c r="AB644" s="16" t="n">
        <x:f>X644*T644</x:f>
        <x:v>0</x:v>
      </x:c>
      <x:c r="AC644" s="16" t="n">
        <x:f>Y644*T644</x:f>
        <x:v>35.97</x:v>
      </x:c>
      <x:c r="AD644" s="16" t="n">
        <x:f>K644-Z644</x:f>
        <x:v>7.105427357601002e-15</x:v>
      </x:c>
      <x:c r="AE644" s="16" t="n">
        <x:f>IF(ISNUMBER(U644),E644*(U644-T644),"n.a.")</x:f>
        <x:v>3.234</x:v>
      </x:c>
      <x:c r="AF644" s="12" t="n">
        <x:f>G644-0</x:f>
        <x:v>0</x:v>
      </x:c>
      <x:c r="AG644" s="16" t="n">
        <x:f>IF(ISNUMBER(U644),0,Z644)</x:f>
        <x:v>0</x:v>
      </x:c>
      <x:c r="AH644" s="17" t="str">
        <x:f>IF(AND(A644="WIRE",ISNUMBER(N644)),H644-N644,"n.a.")</x:f>
        <x:v>n.a.</x:v>
      </x:c>
    </x:row>
    <x:row r="645" ht="22" customHeight="1">
      <x:c r="A645" s="2" t="str">
        <x:v>POUC</x:v>
      </x:c>
      <x:c r="B645" s="2" t="str">
        <x:v>30</x:v>
      </x:c>
      <x:c r="C645" s="2" t="str">
        <x:v>MIL7</x:v>
      </x:c>
      <x:c r="D645" s="2" t="str">
        <x:v>LAMITEK USA, INC.</x:v>
      </x:c>
      <x:c r="E645" s="7" t="n">
        <x:v>3700</x:v>
      </x:c>
      <x:c r="F645" s="7" t="n">
        <x:v>25</x:v>
      </x:c>
      <x:c r="G645" s="7" t="n">
        <x:v>0</x:v>
      </x:c>
      <x:c r="H645" s="8" t="n">
        <x:v>1.06</x:v>
      </x:c>
      <x:c r="I645" s="8" t="n">
        <x:v>0.71</x:v>
      </x:c>
      <x:c r="J645" s="2" t="n">
        <x:v>100</x:v>
      </x:c>
      <x:c r="K645" s="9" t="n">
        <x:v>39.22</x:v>
      </x:c>
      <x:c r="L645" s="8" t="n">
        <x:v>0.63</x:v>
      </x:c>
      <x:c r="M645" s="8" t="n">
        <x:v>0.7056000000000001</x:v>
      </x:c>
      <x:c r="N645" s="8"/>
      <x:c r="O645" s="2" t="n">
        <x:v>1</x:v>
      </x:c>
      <x:c r="P645" s="10" t="n">
        <x:v>45902</x:v>
      </x:c>
      <x:c r="Q645" s="10" t="n">
        <x:v>46148</x:v>
      </x:c>
      <x:c r="R645" s="2" t="str">
        <x:v>Same-product valuation: per 100</x:v>
      </x:c>
      <x:c r="S645" s="2" t="str">
        <x:v>Chris Lamitek Pouches priced product</x:v>
      </x:c>
      <x:c r="T645" s="15" t="n">
        <x:f>H645/J645</x:f>
        <x:v>0.0106</x:v>
      </x:c>
      <x:c r="U645" s="15" t="n">
        <x:f>IF(A645="WIRE",T645,IF(O645=1,I645*(1+IF(A645="POUC",Summary!$E$7,Summary!$K$7))/J645,"n.a."))</x:f>
        <x:v>0.011715</x:v>
      </x:c>
      <x:c r="V645" s="12" t="n">
        <x:f>0</x:f>
        <x:v>0</x:v>
      </x:c>
      <x:c r="W645" s="12" t="n">
        <x:f>0</x:f>
        <x:v>0</x:v>
      </x:c>
      <x:c r="X645" s="12" t="n">
        <x:f>0</x:f>
        <x:v>0</x:v>
      </x:c>
      <x:c r="Y645" s="12" t="n">
        <x:f>E645-W645-X645</x:f>
        <x:v>3700</x:v>
      </x:c>
      <x:c r="Z645" s="16" t="n">
        <x:f>E645*T645</x:f>
        <x:v>39.22</x:v>
      </x:c>
      <x:c r="AA645" s="16" t="n">
        <x:f>W645*T645</x:f>
        <x:v>0</x:v>
      </x:c>
      <x:c r="AB645" s="16" t="n">
        <x:f>X645*T645</x:f>
        <x:v>0</x:v>
      </x:c>
      <x:c r="AC645" s="16" t="n">
        <x:f>Y645*T645</x:f>
        <x:v>39.22</x:v>
      </x:c>
      <x:c r="AD645" s="16" t="n">
        <x:f>K645-Z645</x:f>
        <x:v>0</x:v>
      </x:c>
      <x:c r="AE645" s="16" t="n">
        <x:f>IF(ISNUMBER(U645),E645*(U645-T645),"n.a.")</x:f>
        <x:v>4.125499999999999</x:v>
      </x:c>
      <x:c r="AF645" s="12" t="n">
        <x:f>G645-0</x:f>
        <x:v>0</x:v>
      </x:c>
      <x:c r="AG645" s="16" t="n">
        <x:f>IF(ISNUMBER(U645),0,Z645)</x:f>
        <x:v>0</x:v>
      </x:c>
      <x:c r="AH645" s="17" t="str">
        <x:f>IF(AND(A645="WIRE",ISNUMBER(N645)),H645-N645,"n.a.")</x:f>
        <x:v>n.a.</x:v>
      </x:c>
    </x:row>
    <x:row r="646" ht="22" customHeight="1">
      <x:c r="A646" s="2" t="str">
        <x:v>POUC</x:v>
      </x:c>
      <x:c r="B646" s="2" t="str">
        <x:v>30</x:v>
      </x:c>
      <x:c r="C646" s="2" t="str">
        <x:v>MLEG3</x:v>
      </x:c>
      <x:c r="D646" s="2" t="str">
        <x:v>LAMITEK USA, INC.</x:v>
      </x:c>
      <x:c r="E646" s="7" t="n">
        <x:v>300</x:v>
      </x:c>
      <x:c r="F646" s="7" t="n">
        <x:v>25</x:v>
      </x:c>
      <x:c r="G646" s="7" t="n">
        <x:v>2000</x:v>
      </x:c>
      <x:c r="H646" s="8" t="n">
        <x:v>10.51</x:v>
      </x:c>
      <x:c r="I646" s="8" t="n">
        <x:v>9.37</x:v>
      </x:c>
      <x:c r="J646" s="2" t="n">
        <x:v>100</x:v>
      </x:c>
      <x:c r="K646" s="9" t="n">
        <x:v>31.53</x:v>
      </x:c>
      <x:c r="L646" s="8" t="n">
        <x:v>8.37</x:v>
      </x:c>
      <x:c r="M646" s="8" t="n">
        <x:v>9.3744</x:v>
      </x:c>
      <x:c r="N646" s="8"/>
      <x:c r="O646" s="2" t="n">
        <x:v>1</x:v>
      </x:c>
      <x:c r="P646" s="10" t="n">
        <x:v>43531</x:v>
      </x:c>
      <x:c r="Q646" s="10" t="n">
        <x:v>46148</x:v>
      </x:c>
      <x:c r="R646" s="2" t="str">
        <x:v>Same-product valuation: per 100</x:v>
      </x:c>
      <x:c r="S646" s="2" t="str">
        <x:v>Chris Lamitek Pouches priced product</x:v>
      </x:c>
      <x:c r="T646" s="15" t="n">
        <x:f>H646/J646</x:f>
        <x:v>0.1051</x:v>
      </x:c>
      <x:c r="U646" s="15" t="n">
        <x:f>IF(A646="WIRE",T646,IF(O646=1,I646*(1+IF(A646="POUC",Summary!$E$7,Summary!$K$7))/J646,"n.a."))</x:f>
        <x:v>0.154605</x:v>
      </x:c>
      <x:c r="V646" s="12" t="n">
        <x:f>SUM('PO detail'!$T$1681:$T$1681)</x:f>
        <x:v>0</x:v>
      </x:c>
      <x:c r="W646" s="12" t="n">
        <x:f>SUMIFS('PO detail'!$T$1681:$T$1681,'PO detail'!$Q$1681:$Q$1681,"Baseline PO cost")</x:f>
        <x:v>0</x:v>
      </x:c>
      <x:c r="X646" s="12" t="n">
        <x:f>SUMIFS('PO detail'!$T$1681:$T$1681,'PO detail'!$Q$1681:$Q$1681,"Higher PO cost")</x:f>
        <x:v>0</x:v>
      </x:c>
      <x:c r="Y646" s="12" t="n">
        <x:f>E646-W646-X646</x:f>
        <x:v>300</x:v>
      </x:c>
      <x:c r="Z646" s="16" t="n">
        <x:f>E646*T646</x:f>
        <x:v>31.53</x:v>
      </x:c>
      <x:c r="AA646" s="16" t="n">
        <x:f>W646*T646</x:f>
        <x:v>0</x:v>
      </x:c>
      <x:c r="AB646" s="16" t="n">
        <x:f>X646*T646</x:f>
        <x:v>0</x:v>
      </x:c>
      <x:c r="AC646" s="16" t="n">
        <x:f>Y646*T646</x:f>
        <x:v>31.53</x:v>
      </x:c>
      <x:c r="AD646" s="16" t="n">
        <x:f>K646-Z646</x:f>
        <x:v>0</x:v>
      </x:c>
      <x:c r="AE646" s="16" t="n">
        <x:f>IF(ISNUMBER(U646),E646*(U646-T646),"n.a.")</x:f>
        <x:v>14.851499999999998</x:v>
      </x:c>
      <x:c r="AF646" s="12" t="n">
        <x:f>G646-SUM('PO detail'!$U$1681:$U$1681)</x:f>
        <x:v>0</x:v>
      </x:c>
      <x:c r="AG646" s="16" t="n">
        <x:f>IF(ISNUMBER(U646),0,Z646)</x:f>
        <x:v>0</x:v>
      </x:c>
      <x:c r="AH646" s="17" t="str">
        <x:f>IF(AND(A646="WIRE",ISNUMBER(N646)),H646-N646,"n.a.")</x:f>
        <x:v>n.a.</x:v>
      </x:c>
    </x:row>
    <x:row r="647" ht="22" customHeight="1">
      <x:c r="A647" s="2" t="str">
        <x:v>WIRE</x:v>
      </x:c>
      <x:c r="B647" s="2" t="str">
        <x:v>60</x:v>
      </x:c>
      <x:c r="C647" s="2" t="str">
        <x:v>DL716RED</x:v>
      </x:c>
      <x:c r="D647" s="2" t="str">
        <x:v>Botac Industrial Limited</x:v>
      </x:c>
      <x:c r="E647" s="7" t="n">
        <x:v>500</x:v>
      </x:c>
      <x:c r="F647" s="7" t="n">
        <x:v>25</x:v>
      </x:c>
      <x:c r="G647" s="7" t="n">
        <x:v>0</x:v>
      </x:c>
      <x:c r="H647" s="8" t="n">
        <x:v>5.14</x:v>
      </x:c>
      <x:c r="I647" s="8" t="n">
        <x:v>0</x:v>
      </x:c>
      <x:c r="J647" s="2" t="n">
        <x:v>100</x:v>
      </x:c>
      <x:c r="K647" s="9" t="n">
        <x:v>25.7</x:v>
      </x:c>
      <x:c r="L647" s="8"/>
      <x:c r="M647" s="8"/>
      <x:c r="N647" s="8"/>
      <x:c r="O647" s="2" t="n">
        <x:v>1</x:v>
      </x:c>
      <x:c r="P647" s="10" t="n">
        <x:v>42369</x:v>
      </x:c>
      <x:c r="Q647" s="10" t="n">
        <x:v>44774</x:v>
      </x:c>
      <x:c r="R647" s="2" t="str">
        <x:v>Same-product valuation: per 100</x:v>
      </x:c>
      <x:c r="S647" s="2" t="str">
        <x:v>Hold current standard; Chris blended standards already applied</x:v>
      </x:c>
      <x:c r="T647" s="15" t="n">
        <x:f>H647/J647</x:f>
        <x:v>0.051399999999999994</x:v>
      </x:c>
      <x:c r="U647" s="15" t="n">
        <x:f>IF(A647="WIRE",T647,IF(O647=1,I647*(1+IF(A647="POUC",Summary!$E$7,Summary!$K$7))/J647,"n.a."))</x:f>
        <x:v>0.051399999999999994</x:v>
      </x:c>
      <x:c r="V647" s="12" t="n">
        <x:f>0</x:f>
        <x:v>0</x:v>
      </x:c>
      <x:c r="W647" s="12" t="n">
        <x:f>0</x:f>
        <x:v>0</x:v>
      </x:c>
      <x:c r="X647" s="12" t="n">
        <x:f>0</x:f>
        <x:v>0</x:v>
      </x:c>
      <x:c r="Y647" s="12" t="n">
        <x:f>E647-W647-X647</x:f>
        <x:v>500</x:v>
      </x:c>
      <x:c r="Z647" s="16" t="n">
        <x:f>E647*T647</x:f>
        <x:v>25.699999999999996</x:v>
      </x:c>
      <x:c r="AA647" s="16" t="n">
        <x:f>W647*T647</x:f>
        <x:v>0</x:v>
      </x:c>
      <x:c r="AB647" s="16" t="n">
        <x:f>X647*T647</x:f>
        <x:v>0</x:v>
      </x:c>
      <x:c r="AC647" s="16" t="n">
        <x:f>Y647*T647</x:f>
        <x:v>25.699999999999996</x:v>
      </x:c>
      <x:c r="AD647" s="16" t="n">
        <x:f>K647-Z647</x:f>
        <x:v>3.552713678800501e-15</x:v>
      </x:c>
      <x:c r="AE647" s="16" t="n">
        <x:f>IF(ISNUMBER(U647),E647*(U647-T647),"n.a.")</x:f>
        <x:v>0</x:v>
      </x:c>
      <x:c r="AF647" s="12" t="n">
        <x:f>G647-0</x:f>
        <x:v>0</x:v>
      </x:c>
      <x:c r="AG647" s="16" t="n">
        <x:f>IF(ISNUMBER(U647),0,Z647)</x:f>
        <x:v>0</x:v>
      </x:c>
      <x:c r="AH647" s="17" t="str">
        <x:f>IF(AND(A647="WIRE",ISNUMBER(N647)),H647-N647,"n.a.")</x:f>
        <x:v>n.a.</x:v>
      </x:c>
    </x:row>
    <x:row r="648" ht="22" customHeight="1">
      <x:c r="A648" s="2" t="str">
        <x:v>POUC</x:v>
      </x:c>
      <x:c r="B648" s="2" t="str">
        <x:v>10</x:v>
      </x:c>
      <x:c r="C648" s="2" t="str">
        <x:v>MP1114G</x:v>
      </x:c>
      <x:c r="D648" s="2" t="str">
        <x:v>LAMITEK USA, INC.</x:v>
      </x:c>
      <x:c r="E648" s="7" t="n">
        <x:v>173</x:v>
      </x:c>
      <x:c r="F648" s="7" t="n">
        <x:v>21</x:v>
      </x:c>
      <x:c r="G648" s="7" t="n">
        <x:v>0</x:v>
      </x:c>
      <x:c r="H648" s="8" t="n">
        <x:v>13.3</x:v>
      </x:c>
      <x:c r="I648" s="8" t="n">
        <x:v>8.16</x:v>
      </x:c>
      <x:c r="J648" s="2" t="n">
        <x:v>1</x:v>
      </x:c>
      <x:c r="K648" s="9" t="n">
        <x:v>2300.9</x:v>
      </x:c>
      <x:c r="L648" s="8"/>
      <x:c r="M648" s="8"/>
      <x:c r="N648" s="8"/>
      <x:c r="O648" s="2" t="n">
        <x:v>0</x:v>
      </x:c>
      <x:c r="P648" s="10" t="n">
        <x:v>45658</x:v>
      </x:c>
      <x:c r="Q648" s="10" t="n">
        <x:v>45658</x:v>
      </x:c>
      <x:c r="R648" s="2" t="str">
        <x:v>Reported valuation: per stock unit</x:v>
      </x:c>
      <x:c r="S648" s="2" t="str">
        <x:v>Outside priced proposal or replacement cost differs</x:v>
      </x:c>
      <x:c r="T648" s="15" t="n">
        <x:f>H648/J648</x:f>
        <x:v>13.3</x:v>
      </x:c>
      <x:c r="U648" s="15" t="str">
        <x:f>IF(A648="WIRE",T648,IF(O648=1,I648*(1+IF(A648="POUC",Summary!$E$7,Summary!$K$7))/J648,"n.a."))</x:f>
        <x:v>n.a.</x:v>
      </x:c>
      <x:c r="V648" s="12" t="n">
        <x:f>SUM('PO detail'!$T$1574:$T$1574)</x:f>
        <x:v>173</x:v>
      </x:c>
      <x:c r="W648" s="12" t="n">
        <x:f>SUMIFS('PO detail'!$T$1574:$T$1574,'PO detail'!$Q$1574:$Q$1574,"Baseline PO cost")</x:f>
        <x:v>0</x:v>
      </x:c>
      <x:c r="X648" s="12" t="n">
        <x:f>SUMIFS('PO detail'!$T$1574:$T$1574,'PO detail'!$Q$1574:$Q$1574,"Higher PO cost")</x:f>
        <x:v>0</x:v>
      </x:c>
      <x:c r="Y648" s="12" t="n">
        <x:f>E648-W648-X648</x:f>
        <x:v>173</x:v>
      </x:c>
      <x:c r="Z648" s="16" t="n">
        <x:f>E648*T648</x:f>
        <x:v>2300.9</x:v>
      </x:c>
      <x:c r="AA648" s="16" t="n">
        <x:f>W648*T648</x:f>
        <x:v>0</x:v>
      </x:c>
      <x:c r="AB648" s="16" t="n">
        <x:f>X648*T648</x:f>
        <x:v>0</x:v>
      </x:c>
      <x:c r="AC648" s="16" t="n">
        <x:f>Y648*T648</x:f>
        <x:v>2300.9</x:v>
      </x:c>
      <x:c r="AD648" s="16" t="n">
        <x:f>K648-Z648</x:f>
        <x:v>0</x:v>
      </x:c>
      <x:c r="AE648" s="16" t="str">
        <x:f>IF(ISNUMBER(U648),E648*(U648-T648),"n.a.")</x:f>
        <x:v>n.a.</x:v>
      </x:c>
      <x:c r="AF648" s="12" t="n">
        <x:f>G648-SUM('PO detail'!$U$1574:$U$1574)</x:f>
        <x:v>0</x:v>
      </x:c>
      <x:c r="AG648" s="16" t="n">
        <x:f>IF(ISNUMBER(U648),0,Z648)</x:f>
        <x:v>2300.9</x:v>
      </x:c>
      <x:c r="AH648" s="17" t="str">
        <x:f>IF(AND(A648="WIRE",ISNUMBER(N648)),H648-N648,"n.a.")</x:f>
        <x:v>n.a.</x:v>
      </x:c>
    </x:row>
    <x:row r="649" ht="22" customHeight="1">
      <x:c r="A649" s="2" t="str">
        <x:v>COIL</x:v>
      </x:c>
      <x:c r="B649" s="2" t="str">
        <x:v>10</x:v>
      </x:c>
      <x:c r="C649" s="2" t="str">
        <x:v>25RED12-4</x:v>
      </x:c>
      <x:c r="D649" s="2" t="str">
        <x:v>**PAY ACH** PVC SPIRAL SUPPLY</x:v>
      </x:c>
      <x:c r="E649" s="7" t="n">
        <x:v>0</x:v>
      </x:c>
      <x:c r="F649" s="7" t="n">
        <x:v>16.67</x:v>
      </x:c>
      <x:c r="G649" s="7" t="n">
        <x:v>0</x:v>
      </x:c>
      <x:c r="H649" s="8" t="n">
        <x:v>11.58</x:v>
      </x:c>
      <x:c r="I649" s="8" t="n">
        <x:v>17.6</x:v>
      </x:c>
      <x:c r="J649" s="2" t="n">
        <x:v>100</x:v>
      </x:c>
      <x:c r="K649" s="9" t="n">
        <x:v>0</x:v>
      </x:c>
      <x:c r="L649" s="8"/>
      <x:c r="M649" s="8"/>
      <x:c r="N649" s="8"/>
      <x:c r="O649" s="2" t="n">
        <x:v>0</x:v>
      </x:c>
      <x:c r="P649" s="10" t="n">
        <x:v>44266</x:v>
      </x:c>
      <x:c r="Q649" s="10" t="n">
        <x:v>44774</x:v>
      </x:c>
      <x:c r="R649" s="2" t="str">
        <x:v>Category per-100 basis; no valued stock to verify</x:v>
      </x:c>
      <x:c r="S649" s="2" t="str">
        <x:v>Outside priced proposal or replacement cost differs</x:v>
      </x:c>
      <x:c r="T649" s="15" t="n">
        <x:f>H649/J649</x:f>
        <x:v>0.1158</x:v>
      </x:c>
      <x:c r="U649" s="15" t="str">
        <x:f>IF(A649="WIRE",T649,IF(O649=1,I649*(1+IF(A649="POUC",Summary!$E$7,Summary!$K$7))/J649,"n.a."))</x:f>
        <x:v>n.a.</x:v>
      </x:c>
      <x:c r="V649" s="12" t="n">
        <x:f>0</x:f>
        <x:v>0</x:v>
      </x:c>
      <x:c r="W649" s="12" t="n">
        <x:f>0</x:f>
        <x:v>0</x:v>
      </x:c>
      <x:c r="X649" s="12" t="n">
        <x:f>0</x:f>
        <x:v>0</x:v>
      </x:c>
      <x:c r="Y649" s="12" t="n">
        <x:f>E649-W649-X649</x:f>
        <x:v>0</x:v>
      </x:c>
      <x:c r="Z649" s="16" t="n">
        <x:f>E649*T649</x:f>
        <x:v>0</x:v>
      </x:c>
      <x:c r="AA649" s="16" t="n">
        <x:f>W649*T649</x:f>
        <x:v>0</x:v>
      </x:c>
      <x:c r="AB649" s="16" t="n">
        <x:f>X649*T649</x:f>
        <x:v>0</x:v>
      </x:c>
      <x:c r="AC649" s="16" t="n">
        <x:f>Y649*T649</x:f>
        <x:v>0</x:v>
      </x:c>
      <x:c r="AD649" s="16" t="n">
        <x:f>K649-Z649</x:f>
        <x:v>0</x:v>
      </x:c>
      <x:c r="AE649" s="16" t="str">
        <x:f>IF(ISNUMBER(U649),E649*(U649-T649),"n.a.")</x:f>
        <x:v>n.a.</x:v>
      </x:c>
      <x:c r="AF649" s="12" t="n">
        <x:f>G649-0</x:f>
        <x:v>0</x:v>
      </x:c>
      <x:c r="AG649" s="16" t="n">
        <x:f>IF(ISNUMBER(U649),0,Z649)</x:f>
        <x:v>0</x:v>
      </x:c>
      <x:c r="AH649" s="17" t="str">
        <x:f>IF(AND(A649="WIRE",ISNUMBER(N649)),H649-N649,"n.a.")</x:f>
        <x:v>n.a.</x:v>
      </x:c>
    </x:row>
    <x:row r="650" ht="22" customHeight="1">
      <x:c r="A650" s="2" t="str">
        <x:v>COIL</x:v>
      </x:c>
      <x:c r="B650" s="2" t="str">
        <x:v>10</x:v>
      </x:c>
      <x:c r="C650" s="2" t="str">
        <x:v>28CLR12-4</x:v>
      </x:c>
      <x:c r="D650" s="2" t="str">
        <x:v>**PAY ACH** PVC SPIRAL SUPPLY</x:v>
      </x:c>
      <x:c r="E650" s="7" t="n">
        <x:v>1500</x:v>
      </x:c>
      <x:c r="F650" s="7" t="n">
        <x:v>16.67</x:v>
      </x:c>
      <x:c r="G650" s="7" t="n">
        <x:v>0</x:v>
      </x:c>
      <x:c r="H650" s="8" t="n">
        <x:v>23.27</x:v>
      </x:c>
      <x:c r="I650" s="8" t="n">
        <x:v>20.63</x:v>
      </x:c>
      <x:c r="J650" s="2" t="n">
        <x:v>100</x:v>
      </x:c>
      <x:c r="K650" s="9" t="n">
        <x:v>349.05</x:v>
      </x:c>
      <x:c r="L650" s="8" t="n">
        <x:v>20.63</x:v>
      </x:c>
      <x:c r="M650" s="8"/>
      <x:c r="N650" s="8"/>
      <x:c r="O650" s="2" t="n">
        <x:v>1</x:v>
      </x:c>
      <x:c r="P650" s="10" t="n">
        <x:v>46143</x:v>
      </x:c>
      <x:c r="Q650" s="10" t="n">
        <x:v>45810</x:v>
      </x:c>
      <x:c r="R650" s="2" t="str">
        <x:v>Same-product valuation: per 100</x:v>
      </x:c>
      <x:c r="S650" s="2" t="str">
        <x:v>Chris PVC Coil priced product</x:v>
      </x:c>
      <x:c r="T650" s="15" t="n">
        <x:f>H650/J650</x:f>
        <x:v>0.2327</x:v>
      </x:c>
      <x:c r="U650" s="15" t="n">
        <x:f>IF(A650="WIRE",T650,IF(O650=1,I650*(1+IF(A650="POUC",Summary!$E$7,Summary!$K$7))/J650,"n.a."))</x:f>
        <x:v>0.22796149999999998</x:v>
      </x:c>
      <x:c r="V650" s="12" t="n">
        <x:f>SUM('PO detail'!$T$369:$T$369)</x:f>
        <x:v>1200</x:v>
      </x:c>
      <x:c r="W650" s="12" t="n">
        <x:f>SUMIFS('PO detail'!$T$369:$T$369,'PO detail'!$Q$369:$Q$369,"Baseline PO cost")</x:f>
        <x:v>1200</x:v>
      </x:c>
      <x:c r="X650" s="12" t="n">
        <x:f>SUMIFS('PO detail'!$T$369:$T$369,'PO detail'!$Q$369:$Q$369,"Higher PO cost")</x:f>
        <x:v>0</x:v>
      </x:c>
      <x:c r="Y650" s="12" t="n">
        <x:f>E650-W650-X650</x:f>
        <x:v>300</x:v>
      </x:c>
      <x:c r="Z650" s="16" t="n">
        <x:f>E650*T650</x:f>
        <x:v>349.05</x:v>
      </x:c>
      <x:c r="AA650" s="16" t="n">
        <x:f>W650*T650</x:f>
        <x:v>279.24</x:v>
      </x:c>
      <x:c r="AB650" s="16" t="n">
        <x:f>X650*T650</x:f>
        <x:v>0</x:v>
      </x:c>
      <x:c r="AC650" s="16" t="n">
        <x:f>Y650*T650</x:f>
        <x:v>69.81</x:v>
      </x:c>
      <x:c r="AD650" s="16" t="n">
        <x:f>K650-Z650</x:f>
        <x:v>0</x:v>
      </x:c>
      <x:c r="AE650" s="16" t="n">
        <x:f>IF(ISNUMBER(U650),E650*(U650-T650),"n.a.")</x:f>
        <x:v>-7.10775000000001</x:v>
      </x:c>
      <x:c r="AF650" s="12" t="n">
        <x:f>G650-SUM('PO detail'!$U$369:$U$369)</x:f>
        <x:v>0</x:v>
      </x:c>
      <x:c r="AG650" s="16" t="n">
        <x:f>IF(ISNUMBER(U650),0,Z650)</x:f>
        <x:v>0</x:v>
      </x:c>
      <x:c r="AH650" s="17" t="str">
        <x:f>IF(AND(A650="WIRE",ISNUMBER(N650)),H650-N650,"n.a.")</x:f>
        <x:v>n.a.</x:v>
      </x:c>
    </x:row>
    <x:row r="651" ht="22" customHeight="1">
      <x:c r="A651" s="2" t="str">
        <x:v>COIL</x:v>
      </x:c>
      <x:c r="B651" s="2" t="str">
        <x:v>10</x:v>
      </x:c>
      <x:c r="C651" s="2" t="str">
        <x:v>28FG12-4</x:v>
      </x:c>
      <x:c r="D651" s="2" t="str">
        <x:v>**PAY ACH** PVC SPIRAL SUPPLY</x:v>
      </x:c>
      <x:c r="E651" s="7" t="n">
        <x:v>500</x:v>
      </x:c>
      <x:c r="F651" s="7" t="n">
        <x:v>16.67</x:v>
      </x:c>
      <x:c r="G651" s="7" t="n">
        <x:v>0</x:v>
      </x:c>
      <x:c r="H651" s="8" t="n">
        <x:v>12.92</x:v>
      </x:c>
      <x:c r="I651" s="8" t="n">
        <x:v>19.1</x:v>
      </x:c>
      <x:c r="J651" s="2" t="n">
        <x:v>100</x:v>
      </x:c>
      <x:c r="K651" s="9" t="n">
        <x:v>64.6</x:v>
      </x:c>
      <x:c r="L651" s="8"/>
      <x:c r="M651" s="8"/>
      <x:c r="N651" s="8"/>
      <x:c r="O651" s="2" t="n">
        <x:v>0</x:v>
      </x:c>
      <x:c r="P651" s="10" t="n">
        <x:v>44266</x:v>
      </x:c>
      <x:c r="Q651" s="10" t="n">
        <x:v>44774</x:v>
      </x:c>
      <x:c r="R651" s="2" t="str">
        <x:v>Same-product valuation: per 100</x:v>
      </x:c>
      <x:c r="S651" s="2" t="str">
        <x:v>Outside priced proposal or replacement cost differs</x:v>
      </x:c>
      <x:c r="T651" s="15" t="n">
        <x:f>H651/J651</x:f>
        <x:v>0.1292</x:v>
      </x:c>
      <x:c r="U651" s="15" t="str">
        <x:f>IF(A651="WIRE",T651,IF(O651=1,I651*(1+IF(A651="POUC",Summary!$E$7,Summary!$K$7))/J651,"n.a."))</x:f>
        <x:v>n.a.</x:v>
      </x:c>
      <x:c r="V651" s="12" t="n">
        <x:f>0</x:f>
        <x:v>0</x:v>
      </x:c>
      <x:c r="W651" s="12" t="n">
        <x:f>0</x:f>
        <x:v>0</x:v>
      </x:c>
      <x:c r="X651" s="12" t="n">
        <x:f>0</x:f>
        <x:v>0</x:v>
      </x:c>
      <x:c r="Y651" s="12" t="n">
        <x:f>E651-W651-X651</x:f>
        <x:v>500</x:v>
      </x:c>
      <x:c r="Z651" s="16" t="n">
        <x:f>E651*T651</x:f>
        <x:v>64.60000000000001</x:v>
      </x:c>
      <x:c r="AA651" s="16" t="n">
        <x:f>W651*T651</x:f>
        <x:v>0</x:v>
      </x:c>
      <x:c r="AB651" s="16" t="n">
        <x:f>X651*T651</x:f>
        <x:v>0</x:v>
      </x:c>
      <x:c r="AC651" s="16" t="n">
        <x:f>Y651*T651</x:f>
        <x:v>64.60000000000001</x:v>
      </x:c>
      <x:c r="AD651" s="16" t="n">
        <x:f>K651-Z651</x:f>
        <x:v>-1.4210854715202004e-14</x:v>
      </x:c>
      <x:c r="AE651" s="16" t="str">
        <x:f>IF(ISNUMBER(U651),E651*(U651-T651),"n.a.")</x:f>
        <x:v>n.a.</x:v>
      </x:c>
      <x:c r="AF651" s="12" t="n">
        <x:f>G651-0</x:f>
        <x:v>0</x:v>
      </x:c>
      <x:c r="AG651" s="16" t="n">
        <x:f>IF(ISNUMBER(U651),0,Z651)</x:f>
        <x:v>64.60000000000001</x:v>
      </x:c>
      <x:c r="AH651" s="17" t="str">
        <x:f>IF(AND(A651="WIRE",ISNUMBER(N651)),H651-N651,"n.a.")</x:f>
        <x:v>n.a.</x:v>
      </x:c>
    </x:row>
    <x:row r="652" ht="22" customHeight="1">
      <x:c r="A652" s="2" t="str">
        <x:v>COIL</x:v>
      </x:c>
      <x:c r="B652" s="2" t="str">
        <x:v>10</x:v>
      </x:c>
      <x:c r="C652" s="2" t="str">
        <x:v>30BLK36-4</x:v>
      </x:c>
      <x:c r="D652" s="2" t="str">
        <x:v>**PAY ACH** PVC SPIRAL SUPPLY</x:v>
      </x:c>
      <x:c r="E652" s="7" t="n">
        <x:v>300</x:v>
      </x:c>
      <x:c r="F652" s="7" t="n">
        <x:v>16.67</x:v>
      </x:c>
      <x:c r="G652" s="7" t="n">
        <x:v>0</x:v>
      </x:c>
      <x:c r="H652" s="8" t="n">
        <x:v>57.34</x:v>
      </x:c>
      <x:c r="I652" s="8" t="n">
        <x:v>50.84</x:v>
      </x:c>
      <x:c r="J652" s="2" t="n">
        <x:v>100</x:v>
      </x:c>
      <x:c r="K652" s="9" t="n">
        <x:v>172.02</x:v>
      </x:c>
      <x:c r="L652" s="8" t="n">
        <x:v>50.84</x:v>
      </x:c>
      <x:c r="M652" s="8"/>
      <x:c r="N652" s="8"/>
      <x:c r="O652" s="2" t="n">
        <x:v>1</x:v>
      </x:c>
      <x:c r="P652" s="10" t="n">
        <x:v>46143</x:v>
      </x:c>
      <x:c r="Q652" s="10" t="n">
        <x:v>45810</x:v>
      </x:c>
      <x:c r="R652" s="2" t="str">
        <x:v>Same-product valuation: per 100</x:v>
      </x:c>
      <x:c r="S652" s="2" t="str">
        <x:v>Chris PVC Coil priced product</x:v>
      </x:c>
      <x:c r="T652" s="15" t="n">
        <x:f>H652/J652</x:f>
        <x:v>0.5734</x:v>
      </x:c>
      <x:c r="U652" s="15" t="n">
        <x:f>IF(A652="WIRE",T652,IF(O652=1,I652*(1+IF(A652="POUC",Summary!$E$7,Summary!$K$7))/J652,"n.a."))</x:f>
        <x:v>0.561782</x:v>
      </x:c>
      <x:c r="V652" s="12" t="n">
        <x:f>0</x:f>
        <x:v>0</x:v>
      </x:c>
      <x:c r="W652" s="12" t="n">
        <x:f>0</x:f>
        <x:v>0</x:v>
      </x:c>
      <x:c r="X652" s="12" t="n">
        <x:f>0</x:f>
        <x:v>0</x:v>
      </x:c>
      <x:c r="Y652" s="12" t="n">
        <x:f>E652-W652-X652</x:f>
        <x:v>300</x:v>
      </x:c>
      <x:c r="Z652" s="16" t="n">
        <x:f>E652*T652</x:f>
        <x:v>172.02</x:v>
      </x:c>
      <x:c r="AA652" s="16" t="n">
        <x:f>W652*T652</x:f>
        <x:v>0</x:v>
      </x:c>
      <x:c r="AB652" s="16" t="n">
        <x:f>X652*T652</x:f>
        <x:v>0</x:v>
      </x:c>
      <x:c r="AC652" s="16" t="n">
        <x:f>Y652*T652</x:f>
        <x:v>172.02</x:v>
      </x:c>
      <x:c r="AD652" s="16" t="n">
        <x:f>K652-Z652</x:f>
        <x:v>0</x:v>
      </x:c>
      <x:c r="AE652" s="16" t="n">
        <x:f>IF(ISNUMBER(U652),E652*(U652-T652),"n.a.")</x:f>
        <x:v>-3.485400000000005</x:v>
      </x:c>
      <x:c r="AF652" s="12" t="n">
        <x:f>G652-0</x:f>
        <x:v>0</x:v>
      </x:c>
      <x:c r="AG652" s="16" t="n">
        <x:f>IF(ISNUMBER(U652),0,Z652)</x:f>
        <x:v>0</x:v>
      </x:c>
      <x:c r="AH652" s="17" t="str">
        <x:f>IF(AND(A652="WIRE",ISNUMBER(N652)),H652-N652,"n.a.")</x:f>
        <x:v>n.a.</x:v>
      </x:c>
    </x:row>
    <x:row r="653" ht="22" customHeight="1">
      <x:c r="A653" s="2" t="str">
        <x:v>COIL</x:v>
      </x:c>
      <x:c r="B653" s="2" t="str">
        <x:v>10</x:v>
      </x:c>
      <x:c r="C653" s="2" t="str">
        <x:v>30NAV12-4</x:v>
      </x:c>
      <x:c r="D653" s="2" t="str">
        <x:v>**PAY ACH** PVC SPIRAL SUPPLY</x:v>
      </x:c>
      <x:c r="E653" s="7" t="n">
        <x:v>1200</x:v>
      </x:c>
      <x:c r="F653" s="7" t="n">
        <x:v>16.67</x:v>
      </x:c>
      <x:c r="G653" s="7" t="n">
        <x:v>0</x:v>
      </x:c>
      <x:c r="H653" s="8" t="n">
        <x:v>25.08</x:v>
      </x:c>
      <x:c r="I653" s="8" t="n">
        <x:v>22.24</x:v>
      </x:c>
      <x:c r="J653" s="2" t="n">
        <x:v>100</x:v>
      </x:c>
      <x:c r="K653" s="9" t="n">
        <x:v>300.96</x:v>
      </x:c>
      <x:c r="L653" s="8" t="n">
        <x:v>22.24</x:v>
      </x:c>
      <x:c r="M653" s="8"/>
      <x:c r="N653" s="8"/>
      <x:c r="O653" s="2" t="n">
        <x:v>1</x:v>
      </x:c>
      <x:c r="P653" s="10" t="n">
        <x:v>46143</x:v>
      </x:c>
      <x:c r="Q653" s="10" t="n">
        <x:v>45810</x:v>
      </x:c>
      <x:c r="R653" s="2" t="str">
        <x:v>Same-product valuation: per 100</x:v>
      </x:c>
      <x:c r="S653" s="2" t="str">
        <x:v>Chris PVC Coil priced product</x:v>
      </x:c>
      <x:c r="T653" s="15" t="n">
        <x:f>H653/J653</x:f>
        <x:v>0.25079999999999997</x:v>
      </x:c>
      <x:c r="U653" s="15" t="n">
        <x:f>IF(A653="WIRE",T653,IF(O653=1,I653*(1+IF(A653="POUC",Summary!$E$7,Summary!$K$7))/J653,"n.a."))</x:f>
        <x:v>0.245752</x:v>
      </x:c>
      <x:c r="V653" s="12" t="n">
        <x:f>0</x:f>
        <x:v>0</x:v>
      </x:c>
      <x:c r="W653" s="12" t="n">
        <x:f>0</x:f>
        <x:v>0</x:v>
      </x:c>
      <x:c r="X653" s="12" t="n">
        <x:f>0</x:f>
        <x:v>0</x:v>
      </x:c>
      <x:c r="Y653" s="12" t="n">
        <x:f>E653-W653-X653</x:f>
        <x:v>1200</x:v>
      </x:c>
      <x:c r="Z653" s="16" t="n">
        <x:f>E653*T653</x:f>
        <x:v>300.96</x:v>
      </x:c>
      <x:c r="AA653" s="16" t="n">
        <x:f>W653*T653</x:f>
        <x:v>0</x:v>
      </x:c>
      <x:c r="AB653" s="16" t="n">
        <x:f>X653*T653</x:f>
        <x:v>0</x:v>
      </x:c>
      <x:c r="AC653" s="16" t="n">
        <x:f>Y653*T653</x:f>
        <x:v>300.96</x:v>
      </x:c>
      <x:c r="AD653" s="16" t="n">
        <x:f>K653-Z653</x:f>
        <x:v>0</x:v>
      </x:c>
      <x:c r="AE653" s="16" t="n">
        <x:f>IF(ISNUMBER(U653),E653*(U653-T653),"n.a.")</x:f>
        <x:v>-6.0575999999999635</x:v>
      </x:c>
      <x:c r="AF653" s="12" t="n">
        <x:f>G653-0</x:f>
        <x:v>0</x:v>
      </x:c>
      <x:c r="AG653" s="16" t="n">
        <x:f>IF(ISNUMBER(U653),0,Z653)</x:f>
        <x:v>0</x:v>
      </x:c>
      <x:c r="AH653" s="17" t="str">
        <x:f>IF(AND(A653="WIRE",ISNUMBER(N653)),H653-N653,"n.a.")</x:f>
        <x:v>n.a.</x:v>
      </x:c>
    </x:row>
    <x:row r="654" ht="22" customHeight="1">
      <x:c r="A654" s="2" t="str">
        <x:v>COIL</x:v>
      </x:c>
      <x:c r="B654" s="2" t="str">
        <x:v>10</x:v>
      </x:c>
      <x:c r="C654" s="2" t="str">
        <x:v>30RED12-4</x:v>
      </x:c>
      <x:c r="D654" s="2" t="str">
        <x:v>**PAY ACH** PVC SPIRAL SUPPLY</x:v>
      </x:c>
      <x:c r="E654" s="7" t="n">
        <x:v>0</x:v>
      </x:c>
      <x:c r="F654" s="7" t="n">
        <x:v>16.67</x:v>
      </x:c>
      <x:c r="G654" s="7" t="n">
        <x:v>0</x:v>
      </x:c>
      <x:c r="H654" s="8" t="n">
        <x:v>14.08</x:v>
      </x:c>
      <x:c r="I654" s="8" t="n">
        <x:v>20.59</x:v>
      </x:c>
      <x:c r="J654" s="2" t="n">
        <x:v>100</x:v>
      </x:c>
      <x:c r="K654" s="9" t="n">
        <x:v>0</x:v>
      </x:c>
      <x:c r="L654" s="8"/>
      <x:c r="M654" s="8"/>
      <x:c r="N654" s="8"/>
      <x:c r="O654" s="2" t="n">
        <x:v>0</x:v>
      </x:c>
      <x:c r="P654" s="10" t="n">
        <x:v>44266</x:v>
      </x:c>
      <x:c r="Q654" s="10" t="n">
        <x:v>44774</x:v>
      </x:c>
      <x:c r="R654" s="2" t="str">
        <x:v>Category per-100 basis; no valued stock to verify</x:v>
      </x:c>
      <x:c r="S654" s="2" t="str">
        <x:v>Outside priced proposal or replacement cost differs</x:v>
      </x:c>
      <x:c r="T654" s="15" t="n">
        <x:f>H654/J654</x:f>
        <x:v>0.1408</x:v>
      </x:c>
      <x:c r="U654" s="15" t="str">
        <x:f>IF(A654="WIRE",T654,IF(O654=1,I654*(1+IF(A654="POUC",Summary!$E$7,Summary!$K$7))/J654,"n.a."))</x:f>
        <x:v>n.a.</x:v>
      </x:c>
      <x:c r="V654" s="12" t="n">
        <x:f>0</x:f>
        <x:v>0</x:v>
      </x:c>
      <x:c r="W654" s="12" t="n">
        <x:f>0</x:f>
        <x:v>0</x:v>
      </x:c>
      <x:c r="X654" s="12" t="n">
        <x:f>0</x:f>
        <x:v>0</x:v>
      </x:c>
      <x:c r="Y654" s="12" t="n">
        <x:f>E654-W654-X654</x:f>
        <x:v>0</x:v>
      </x:c>
      <x:c r="Z654" s="16" t="n">
        <x:f>E654*T654</x:f>
        <x:v>0</x:v>
      </x:c>
      <x:c r="AA654" s="16" t="n">
        <x:f>W654*T654</x:f>
        <x:v>0</x:v>
      </x:c>
      <x:c r="AB654" s="16" t="n">
        <x:f>X654*T654</x:f>
        <x:v>0</x:v>
      </x:c>
      <x:c r="AC654" s="16" t="n">
        <x:f>Y654*T654</x:f>
        <x:v>0</x:v>
      </x:c>
      <x:c r="AD654" s="16" t="n">
        <x:f>K654-Z654</x:f>
        <x:v>0</x:v>
      </x:c>
      <x:c r="AE654" s="16" t="str">
        <x:f>IF(ISNUMBER(U654),E654*(U654-T654),"n.a.")</x:f>
        <x:v>n.a.</x:v>
      </x:c>
      <x:c r="AF654" s="12" t="n">
        <x:f>G654-0</x:f>
        <x:v>0</x:v>
      </x:c>
      <x:c r="AG654" s="16" t="n">
        <x:f>IF(ISNUMBER(U654),0,Z654)</x:f>
        <x:v>0</x:v>
      </x:c>
      <x:c r="AH654" s="17" t="str">
        <x:f>IF(AND(A654="WIRE",ISNUMBER(N654)),H654-N654,"n.a.")</x:f>
        <x:v>n.a.</x:v>
      </x:c>
    </x:row>
    <x:row r="655" ht="22" customHeight="1">
      <x:c r="A655" s="2" t="str">
        <x:v>COIL</x:v>
      </x:c>
      <x:c r="B655" s="2" t="str">
        <x:v>10</x:v>
      </x:c>
      <x:c r="C655" s="2" t="str">
        <x:v>32CLR12-4</x:v>
      </x:c>
      <x:c r="D655" s="2" t="str">
        <x:v>**PAY ACH** PVC SPIRAL SUPPLY</x:v>
      </x:c>
      <x:c r="E655" s="7" t="n">
        <x:v>1300</x:v>
      </x:c>
      <x:c r="F655" s="7" t="n">
        <x:v>16.67</x:v>
      </x:c>
      <x:c r="G655" s="7" t="n">
        <x:v>0</x:v>
      </x:c>
      <x:c r="H655" s="8" t="n">
        <x:v>26.47</x:v>
      </x:c>
      <x:c r="I655" s="8" t="n">
        <x:v>23.47</x:v>
      </x:c>
      <x:c r="J655" s="2" t="n">
        <x:v>100</x:v>
      </x:c>
      <x:c r="K655" s="9" t="n">
        <x:v>344.11</x:v>
      </x:c>
      <x:c r="L655" s="8" t="n">
        <x:v>23.47</x:v>
      </x:c>
      <x:c r="M655" s="8"/>
      <x:c r="N655" s="8"/>
      <x:c r="O655" s="2" t="n">
        <x:v>1</x:v>
      </x:c>
      <x:c r="P655" s="10" t="n">
        <x:v>46143</x:v>
      </x:c>
      <x:c r="Q655" s="10" t="n">
        <x:v>45810</x:v>
      </x:c>
      <x:c r="R655" s="2" t="str">
        <x:v>Same-product valuation: per 100</x:v>
      </x:c>
      <x:c r="S655" s="2" t="str">
        <x:v>Chris PVC Coil priced product</x:v>
      </x:c>
      <x:c r="T655" s="15" t="n">
        <x:f>H655/J655</x:f>
        <x:v>0.2647</x:v>
      </x:c>
      <x:c r="U655" s="15" t="n">
        <x:f>IF(A655="WIRE",T655,IF(O655=1,I655*(1+IF(A655="POUC",Summary!$E$7,Summary!$K$7))/J655,"n.a."))</x:f>
        <x:v>0.2593435</x:v>
      </x:c>
      <x:c r="V655" s="12" t="n">
        <x:f>SUM('PO detail'!$T$398:$T$398)</x:f>
        <x:v>1200</x:v>
      </x:c>
      <x:c r="W655" s="12" t="n">
        <x:f>SUMIFS('PO detail'!$T$398:$T$398,'PO detail'!$Q$398:$Q$398,"Baseline PO cost")</x:f>
        <x:v>1200</x:v>
      </x:c>
      <x:c r="X655" s="12" t="n">
        <x:f>SUMIFS('PO detail'!$T$398:$T$398,'PO detail'!$Q$398:$Q$398,"Higher PO cost")</x:f>
        <x:v>0</x:v>
      </x:c>
      <x:c r="Y655" s="12" t="n">
        <x:f>E655-W655-X655</x:f>
        <x:v>100</x:v>
      </x:c>
      <x:c r="Z655" s="16" t="n">
        <x:f>E655*T655</x:f>
        <x:v>344.11</x:v>
      </x:c>
      <x:c r="AA655" s="16" t="n">
        <x:f>W655*T655</x:f>
        <x:v>317.64</x:v>
      </x:c>
      <x:c r="AB655" s="16" t="n">
        <x:f>X655*T655</x:f>
        <x:v>0</x:v>
      </x:c>
      <x:c r="AC655" s="16" t="n">
        <x:f>Y655*T655</x:f>
        <x:v>26.47</x:v>
      </x:c>
      <x:c r="AD655" s="16" t="n">
        <x:f>K655-Z655</x:f>
        <x:v>0</x:v>
      </x:c>
      <x:c r="AE655" s="16" t="n">
        <x:f>IF(ISNUMBER(U655),E655*(U655-T655),"n.a.")</x:f>
        <x:v>-6.963449999999982</x:v>
      </x:c>
      <x:c r="AF655" s="12" t="n">
        <x:f>G655-SUM('PO detail'!$U$398:$U$398)</x:f>
        <x:v>0</x:v>
      </x:c>
      <x:c r="AG655" s="16" t="n">
        <x:f>IF(ISNUMBER(U655),0,Z655)</x:f>
        <x:v>0</x:v>
      </x:c>
      <x:c r="AH655" s="17" t="str">
        <x:f>IF(AND(A655="WIRE",ISNUMBER(N655)),H655-N655,"n.a.")</x:f>
        <x:v>n.a.</x:v>
      </x:c>
    </x:row>
    <x:row r="656" ht="22" customHeight="1">
      <x:c r="A656" s="2" t="str">
        <x:v>COIL</x:v>
      </x:c>
      <x:c r="B656" s="2" t="str">
        <x:v>10</x:v>
      </x:c>
      <x:c r="C656" s="2" t="str">
        <x:v>9MAR12-4</x:v>
      </x:c>
      <x:c r="D656" s="2" t="str">
        <x:v>**PAY ACH** PVC SPIRAL SUPPLY</x:v>
      </x:c>
      <x:c r="E656" s="7" t="n">
        <x:v>300</x:v>
      </x:c>
      <x:c r="F656" s="7" t="n">
        <x:v>16.67</x:v>
      </x:c>
      <x:c r="G656" s="7" t="n">
        <x:v>0</x:v>
      </x:c>
      <x:c r="H656" s="8" t="n">
        <x:v>2.86</x:v>
      </x:c>
      <x:c r="I656" s="8" t="n">
        <x:v>3.92</x:v>
      </x:c>
      <x:c r="J656" s="2" t="n">
        <x:v>100</x:v>
      </x:c>
      <x:c r="K656" s="9" t="n">
        <x:v>8.58</x:v>
      </x:c>
      <x:c r="L656" s="8"/>
      <x:c r="M656" s="8"/>
      <x:c r="N656" s="8"/>
      <x:c r="O656" s="2" t="n">
        <x:v>0</x:v>
      </x:c>
      <x:c r="P656" s="10" t="n">
        <x:v>44266</x:v>
      </x:c>
      <x:c r="Q656" s="10" t="n">
        <x:v>44774</x:v>
      </x:c>
      <x:c r="R656" s="2" t="str">
        <x:v>Same-product valuation: per 100</x:v>
      </x:c>
      <x:c r="S656" s="2" t="str">
        <x:v>Outside priced proposal or replacement cost differs</x:v>
      </x:c>
      <x:c r="T656" s="15" t="n">
        <x:f>H656/J656</x:f>
        <x:v>0.0286</x:v>
      </x:c>
      <x:c r="U656" s="15" t="str">
        <x:f>IF(A656="WIRE",T656,IF(O656=1,I656*(1+IF(A656="POUC",Summary!$E$7,Summary!$K$7))/J656,"n.a."))</x:f>
        <x:v>n.a.</x:v>
      </x:c>
      <x:c r="V656" s="12" t="n">
        <x:f>0</x:f>
        <x:v>0</x:v>
      </x:c>
      <x:c r="W656" s="12" t="n">
        <x:f>0</x:f>
        <x:v>0</x:v>
      </x:c>
      <x:c r="X656" s="12" t="n">
        <x:f>0</x:f>
        <x:v>0</x:v>
      </x:c>
      <x:c r="Y656" s="12" t="n">
        <x:f>E656-W656-X656</x:f>
        <x:v>300</x:v>
      </x:c>
      <x:c r="Z656" s="16" t="n">
        <x:f>E656*T656</x:f>
        <x:v>8.58</x:v>
      </x:c>
      <x:c r="AA656" s="16" t="n">
        <x:f>W656*T656</x:f>
        <x:v>0</x:v>
      </x:c>
      <x:c r="AB656" s="16" t="n">
        <x:f>X656*T656</x:f>
        <x:v>0</x:v>
      </x:c>
      <x:c r="AC656" s="16" t="n">
        <x:f>Y656*T656</x:f>
        <x:v>8.58</x:v>
      </x:c>
      <x:c r="AD656" s="16" t="n">
        <x:f>K656-Z656</x:f>
        <x:v>0</x:v>
      </x:c>
      <x:c r="AE656" s="16" t="str">
        <x:f>IF(ISNUMBER(U656),E656*(U656-T656),"n.a.")</x:f>
        <x:v>n.a.</x:v>
      </x:c>
      <x:c r="AF656" s="12" t="n">
        <x:f>G656-0</x:f>
        <x:v>0</x:v>
      </x:c>
      <x:c r="AG656" s="16" t="n">
        <x:f>IF(ISNUMBER(U656),0,Z656)</x:f>
        <x:v>8.58</x:v>
      </x:c>
      <x:c r="AH656" s="17" t="str">
        <x:f>IF(AND(A656="WIRE",ISNUMBER(N656)),H656-N656,"n.a.")</x:f>
        <x:v>n.a.</x:v>
      </x:c>
    </x:row>
    <x:row r="657" ht="22" customHeight="1">
      <x:c r="A657" s="2" t="str">
        <x:v>COIL</x:v>
      </x:c>
      <x:c r="B657" s="2" t="str">
        <x:v>30</x:v>
      </x:c>
      <x:c r="C657" s="2" t="str">
        <x:v>30CLR12-4</x:v>
      </x:c>
      <x:c r="D657" s="2" t="str">
        <x:v>**PAY ACH** PVC SPIRAL SUPPLY</x:v>
      </x:c>
      <x:c r="E657" s="7" t="n">
        <x:v>1600</x:v>
      </x:c>
      <x:c r="F657" s="7" t="n">
        <x:v>16.67</x:v>
      </x:c>
      <x:c r="G657" s="7" t="n">
        <x:v>0</x:v>
      </x:c>
      <x:c r="H657" s="8" t="n">
        <x:v>25.08</x:v>
      </x:c>
      <x:c r="I657" s="8" t="n">
        <x:v>22.24</x:v>
      </x:c>
      <x:c r="J657" s="2" t="n">
        <x:v>100</x:v>
      </x:c>
      <x:c r="K657" s="9" t="n">
        <x:v>401.28000000000003</x:v>
      </x:c>
      <x:c r="L657" s="8" t="n">
        <x:v>22.24</x:v>
      </x:c>
      <x:c r="M657" s="8"/>
      <x:c r="N657" s="8"/>
      <x:c r="O657" s="2" t="n">
        <x:v>1</x:v>
      </x:c>
      <x:c r="P657" s="10" t="n">
        <x:v>46143</x:v>
      </x:c>
      <x:c r="Q657" s="10" t="n">
        <x:v>45810</x:v>
      </x:c>
      <x:c r="R657" s="2" t="str">
        <x:v>Same-product valuation: per 100</x:v>
      </x:c>
      <x:c r="S657" s="2" t="str">
        <x:v>Chris PVC Coil priced product</x:v>
      </x:c>
      <x:c r="T657" s="15" t="n">
        <x:f>H657/J657</x:f>
        <x:v>0.25079999999999997</x:v>
      </x:c>
      <x:c r="U657" s="15" t="n">
        <x:f>IF(A657="WIRE",T657,IF(O657=1,I657*(1+IF(A657="POUC",Summary!$E$7,Summary!$K$7))/J657,"n.a."))</x:f>
        <x:v>0.245752</x:v>
      </x:c>
      <x:c r="V657" s="12" t="n">
        <x:f>SUM('PO detail'!$T$893:$T$893)</x:f>
        <x:v>1200</x:v>
      </x:c>
      <x:c r="W657" s="12" t="n">
        <x:f>SUMIFS('PO detail'!$T$893:$T$893,'PO detail'!$Q$893:$Q$893,"Baseline PO cost")</x:f>
        <x:v>1200</x:v>
      </x:c>
      <x:c r="X657" s="12" t="n">
        <x:f>SUMIFS('PO detail'!$T$893:$T$893,'PO detail'!$Q$893:$Q$893,"Higher PO cost")</x:f>
        <x:v>0</x:v>
      </x:c>
      <x:c r="Y657" s="12" t="n">
        <x:f>E657-W657-X657</x:f>
        <x:v>400</x:v>
      </x:c>
      <x:c r="Z657" s="16" t="n">
        <x:f>E657*T657</x:f>
        <x:v>401.28</x:v>
      </x:c>
      <x:c r="AA657" s="16" t="n">
        <x:f>W657*T657</x:f>
        <x:v>300.96</x:v>
      </x:c>
      <x:c r="AB657" s="16" t="n">
        <x:f>X657*T657</x:f>
        <x:v>0</x:v>
      </x:c>
      <x:c r="AC657" s="16" t="n">
        <x:f>Y657*T657</x:f>
        <x:v>100.32</x:v>
      </x:c>
      <x:c r="AD657" s="16" t="n">
        <x:f>K657-Z657</x:f>
        <x:v>5.684341886080802e-14</x:v>
      </x:c>
      <x:c r="AE657" s="16" t="n">
        <x:f>IF(ISNUMBER(U657),E657*(U657-T657),"n.a.")</x:f>
        <x:v>-8.07679999999995</x:v>
      </x:c>
      <x:c r="AF657" s="12" t="n">
        <x:f>G657-SUM('PO detail'!$U$893:$U$893)</x:f>
        <x:v>0</x:v>
      </x:c>
      <x:c r="AG657" s="16" t="n">
        <x:f>IF(ISNUMBER(U657),0,Z657)</x:f>
        <x:v>0</x:v>
      </x:c>
      <x:c r="AH657" s="17" t="str">
        <x:f>IF(AND(A657="WIRE",ISNUMBER(N657)),H657-N657,"n.a.")</x:f>
        <x:v>n.a.</x:v>
      </x:c>
    </x:row>
    <x:row r="658" ht="22" customHeight="1">
      <x:c r="A658" s="2" t="str">
        <x:v>COIL</x:v>
      </x:c>
      <x:c r="B658" s="2" t="str">
        <x:v>60</x:v>
      </x:c>
      <x:c r="C658" s="2" t="str">
        <x:v>30WHT36-4</x:v>
      </x:c>
      <x:c r="D658" s="2" t="str">
        <x:v>**PAY ACH** PVC SPIRAL SUPPLY</x:v>
      </x:c>
      <x:c r="E658" s="7" t="n">
        <x:v>500</x:v>
      </x:c>
      <x:c r="F658" s="7" t="n">
        <x:v>16.67</x:v>
      </x:c>
      <x:c r="G658" s="7" t="n">
        <x:v>0</x:v>
      </x:c>
      <x:c r="H658" s="8" t="n">
        <x:v>37.83</x:v>
      </x:c>
      <x:c r="I658" s="8" t="n">
        <x:v>64.96</x:v>
      </x:c>
      <x:c r="J658" s="2" t="n">
        <x:v>100</x:v>
      </x:c>
      <x:c r="K658" s="9" t="n">
        <x:v>189.15</x:v>
      </x:c>
      <x:c r="L658" s="8"/>
      <x:c r="M658" s="8"/>
      <x:c r="N658" s="8"/>
      <x:c r="O658" s="2" t="n">
        <x:v>0</x:v>
      </x:c>
      <x:c r="P658" s="10" t="n">
        <x:v>44266</x:v>
      </x:c>
      <x:c r="Q658" s="10" t="n">
        <x:v>44774</x:v>
      </x:c>
      <x:c r="R658" s="2" t="str">
        <x:v>Same-product valuation: per 100</x:v>
      </x:c>
      <x:c r="S658" s="2" t="str">
        <x:v>Outside priced proposal or replacement cost differs</x:v>
      </x:c>
      <x:c r="T658" s="15" t="n">
        <x:f>H658/J658</x:f>
        <x:v>0.37829999999999997</x:v>
      </x:c>
      <x:c r="U658" s="15" t="str">
        <x:f>IF(A658="WIRE",T658,IF(O658=1,I658*(1+IF(A658="POUC",Summary!$E$7,Summary!$K$7))/J658,"n.a."))</x:f>
        <x:v>n.a.</x:v>
      </x:c>
      <x:c r="V658" s="12" t="n">
        <x:f>0</x:f>
        <x:v>0</x:v>
      </x:c>
      <x:c r="W658" s="12" t="n">
        <x:f>0</x:f>
        <x:v>0</x:v>
      </x:c>
      <x:c r="X658" s="12" t="n">
        <x:f>0</x:f>
        <x:v>0</x:v>
      </x:c>
      <x:c r="Y658" s="12" t="n">
        <x:f>E658-W658-X658</x:f>
        <x:v>500</x:v>
      </x:c>
      <x:c r="Z658" s="16" t="n">
        <x:f>E658*T658</x:f>
        <x:v>189.14999999999998</x:v>
      </x:c>
      <x:c r="AA658" s="16" t="n">
        <x:f>W658*T658</x:f>
        <x:v>0</x:v>
      </x:c>
      <x:c r="AB658" s="16" t="n">
        <x:f>X658*T658</x:f>
        <x:v>0</x:v>
      </x:c>
      <x:c r="AC658" s="16" t="n">
        <x:f>Y658*T658</x:f>
        <x:v>189.14999999999998</x:v>
      </x:c>
      <x:c r="AD658" s="16" t="n">
        <x:f>K658-Z658</x:f>
        <x:v>2.842170943040401e-14</x:v>
      </x:c>
      <x:c r="AE658" s="16" t="str">
        <x:f>IF(ISNUMBER(U658),E658*(U658-T658),"n.a.")</x:f>
        <x:v>n.a.</x:v>
      </x:c>
      <x:c r="AF658" s="12" t="n">
        <x:f>G658-0</x:f>
        <x:v>0</x:v>
      </x:c>
      <x:c r="AG658" s="16" t="n">
        <x:f>IF(ISNUMBER(U658),0,Z658)</x:f>
        <x:v>189.14999999999998</x:v>
      </x:c>
      <x:c r="AH658" s="17" t="str">
        <x:f>IF(AND(A658="WIRE",ISNUMBER(N658)),H658-N658,"n.a.")</x:f>
        <x:v>n.a.</x:v>
      </x:c>
    </x:row>
    <x:row r="659" ht="22" customHeight="1">
      <x:c r="A659" s="2" t="str">
        <x:v>COIL</x:v>
      </x:c>
      <x:c r="B659" s="2" t="str">
        <x:v>60</x:v>
      </x:c>
      <x:c r="C659" s="2" t="str">
        <x:v>32CLR12-4</x:v>
      </x:c>
      <x:c r="D659" s="2" t="str">
        <x:v>**PAY ACH** PVC SPIRAL SUPPLY</x:v>
      </x:c>
      <x:c r="E659" s="7" t="n">
        <x:v>1400</x:v>
      </x:c>
      <x:c r="F659" s="7" t="n">
        <x:v>16.67</x:v>
      </x:c>
      <x:c r="G659" s="7" t="n">
        <x:v>0</x:v>
      </x:c>
      <x:c r="H659" s="8" t="n">
        <x:v>26.47</x:v>
      </x:c>
      <x:c r="I659" s="8" t="n">
        <x:v>23.47</x:v>
      </x:c>
      <x:c r="J659" s="2" t="n">
        <x:v>100</x:v>
      </x:c>
      <x:c r="K659" s="9" t="n">
        <x:v>370.58</x:v>
      </x:c>
      <x:c r="L659" s="8" t="n">
        <x:v>23.47</x:v>
      </x:c>
      <x:c r="M659" s="8"/>
      <x:c r="N659" s="8"/>
      <x:c r="O659" s="2" t="n">
        <x:v>1</x:v>
      </x:c>
      <x:c r="P659" s="10" t="n">
        <x:v>46143</x:v>
      </x:c>
      <x:c r="Q659" s="10" t="n">
        <x:v>45810</x:v>
      </x:c>
      <x:c r="R659" s="2" t="str">
        <x:v>Same-product valuation: per 100</x:v>
      </x:c>
      <x:c r="S659" s="2" t="str">
        <x:v>Chris PVC Coil priced product</x:v>
      </x:c>
      <x:c r="T659" s="15" t="n">
        <x:f>H659/J659</x:f>
        <x:v>0.2647</x:v>
      </x:c>
      <x:c r="U659" s="15" t="n">
        <x:f>IF(A659="WIRE",T659,IF(O659=1,I659*(1+IF(A659="POUC",Summary!$E$7,Summary!$K$7))/J659,"n.a."))</x:f>
        <x:v>0.2593435</x:v>
      </x:c>
      <x:c r="V659" s="12" t="n">
        <x:f>0</x:f>
        <x:v>0</x:v>
      </x:c>
      <x:c r="W659" s="12" t="n">
        <x:f>0</x:f>
        <x:v>0</x:v>
      </x:c>
      <x:c r="X659" s="12" t="n">
        <x:f>0</x:f>
        <x:v>0</x:v>
      </x:c>
      <x:c r="Y659" s="12" t="n">
        <x:f>E659-W659-X659</x:f>
        <x:v>1400</x:v>
      </x:c>
      <x:c r="Z659" s="16" t="n">
        <x:f>E659*T659</x:f>
        <x:v>370.58</x:v>
      </x:c>
      <x:c r="AA659" s="16" t="n">
        <x:f>W659*T659</x:f>
        <x:v>0</x:v>
      </x:c>
      <x:c r="AB659" s="16" t="n">
        <x:f>X659*T659</x:f>
        <x:v>0</x:v>
      </x:c>
      <x:c r="AC659" s="16" t="n">
        <x:f>Y659*T659</x:f>
        <x:v>370.58</x:v>
      </x:c>
      <x:c r="AD659" s="16" t="n">
        <x:f>K659-Z659</x:f>
        <x:v>0</x:v>
      </x:c>
      <x:c r="AE659" s="16" t="n">
        <x:f>IF(ISNUMBER(U659),E659*(U659-T659),"n.a.")</x:f>
        <x:v>-7.499099999999981</x:v>
      </x:c>
      <x:c r="AF659" s="12" t="n">
        <x:f>G659-0</x:f>
        <x:v>0</x:v>
      </x:c>
      <x:c r="AG659" s="16" t="n">
        <x:f>IF(ISNUMBER(U659),0,Z659)</x:f>
        <x:v>0</x:v>
      </x:c>
      <x:c r="AH659" s="17" t="str">
        <x:f>IF(AND(A659="WIRE",ISNUMBER(N659)),H659-N659,"n.a.")</x:f>
        <x:v>n.a.</x:v>
      </x:c>
    </x:row>
    <x:row r="660" ht="22" customHeight="1">
      <x:c r="A660" s="2" t="str">
        <x:v>COIL</x:v>
      </x:c>
      <x:c r="B660" s="2" t="str">
        <x:v>60</x:v>
      </x:c>
      <x:c r="C660" s="2" t="str">
        <x:v>6MAR12-4</x:v>
      </x:c>
      <x:c r="D660" s="2" t="str">
        <x:v>**PAY ACH** PVC SPIRAL SUPPLY</x:v>
      </x:c>
      <x:c r="E660" s="7" t="n">
        <x:v>2300</x:v>
      </x:c>
      <x:c r="F660" s="7" t="n">
        <x:v>16.67</x:v>
      </x:c>
      <x:c r="G660" s="7" t="n">
        <x:v>0</x:v>
      </x:c>
      <x:c r="H660" s="8" t="n">
        <x:v>2.16</x:v>
      </x:c>
      <x:c r="I660" s="8" t="n">
        <x:v>3.13</x:v>
      </x:c>
      <x:c r="J660" s="2" t="n">
        <x:v>100</x:v>
      </x:c>
      <x:c r="K660" s="9" t="n">
        <x:v>49.68</x:v>
      </x:c>
      <x:c r="L660" s="8"/>
      <x:c r="M660" s="8"/>
      <x:c r="N660" s="8"/>
      <x:c r="O660" s="2" t="n">
        <x:v>0</x:v>
      </x:c>
      <x:c r="P660" s="10" t="n">
        <x:v>44266</x:v>
      </x:c>
      <x:c r="Q660" s="10" t="n">
        <x:v>44593</x:v>
      </x:c>
      <x:c r="R660" s="2" t="str">
        <x:v>Same-product valuation: per 100</x:v>
      </x:c>
      <x:c r="S660" s="2" t="str">
        <x:v>Outside priced proposal or replacement cost differs</x:v>
      </x:c>
      <x:c r="T660" s="15" t="n">
        <x:f>H660/J660</x:f>
        <x:v>0.0216</x:v>
      </x:c>
      <x:c r="U660" s="15" t="str">
        <x:f>IF(A660="WIRE",T660,IF(O660=1,I660*(1+IF(A660="POUC",Summary!$E$7,Summary!$K$7))/J660,"n.a."))</x:f>
        <x:v>n.a.</x:v>
      </x:c>
      <x:c r="V660" s="12" t="n">
        <x:f>0</x:f>
        <x:v>0</x:v>
      </x:c>
      <x:c r="W660" s="12" t="n">
        <x:f>0</x:f>
        <x:v>0</x:v>
      </x:c>
      <x:c r="X660" s="12" t="n">
        <x:f>0</x:f>
        <x:v>0</x:v>
      </x:c>
      <x:c r="Y660" s="12" t="n">
        <x:f>E660-W660-X660</x:f>
        <x:v>2300</x:v>
      </x:c>
      <x:c r="Z660" s="16" t="n">
        <x:f>E660*T660</x:f>
        <x:v>49.68</x:v>
      </x:c>
      <x:c r="AA660" s="16" t="n">
        <x:f>W660*T660</x:f>
        <x:v>0</x:v>
      </x:c>
      <x:c r="AB660" s="16" t="n">
        <x:f>X660*T660</x:f>
        <x:v>0</x:v>
      </x:c>
      <x:c r="AC660" s="16" t="n">
        <x:f>Y660*T660</x:f>
        <x:v>49.68</x:v>
      </x:c>
      <x:c r="AD660" s="16" t="n">
        <x:f>K660-Z660</x:f>
        <x:v>0</x:v>
      </x:c>
      <x:c r="AE660" s="16" t="str">
        <x:f>IF(ISNUMBER(U660),E660*(U660-T660),"n.a.")</x:f>
        <x:v>n.a.</x:v>
      </x:c>
      <x:c r="AF660" s="12" t="n">
        <x:f>G660-0</x:f>
        <x:v>0</x:v>
      </x:c>
      <x:c r="AG660" s="16" t="n">
        <x:f>IF(ISNUMBER(U660),0,Z660)</x:f>
        <x:v>49.68</x:v>
      </x:c>
      <x:c r="AH660" s="17" t="str">
        <x:f>IF(AND(A660="WIRE",ISNUMBER(N660)),H660-N660,"n.a.")</x:f>
        <x:v>n.a.</x:v>
      </x:c>
    </x:row>
    <x:row r="661" ht="22" customHeight="1">
      <x:c r="A661" s="2" t="str">
        <x:v>POUC</x:v>
      </x:c>
      <x:c r="B661" s="2" t="str">
        <x:v>30</x:v>
      </x:c>
      <x:c r="C661" s="2" t="str">
        <x:v>CRC10</x:v>
      </x:c>
      <x:c r="D661" s="2" t="str">
        <x:v>LAMITEK USA, INC.</x:v>
      </x:c>
      <x:c r="E661" s="7" t="n">
        <x:v>1700</x:v>
      </x:c>
      <x:c r="F661" s="7" t="n">
        <x:v>16.67</x:v>
      </x:c>
      <x:c r="G661" s="7" t="n">
        <x:v>0</x:v>
      </x:c>
      <x:c r="H661" s="8" t="n">
        <x:v>1.15</x:v>
      </x:c>
      <x:c r="I661" s="8" t="n">
        <x:v>0.75</x:v>
      </x:c>
      <x:c r="J661" s="2" t="n">
        <x:v>100</x:v>
      </x:c>
      <x:c r="K661" s="9" t="n">
        <x:v>19.549999999999997</x:v>
      </x:c>
      <x:c r="L661" s="8" t="n">
        <x:v>0.67</x:v>
      </x:c>
      <x:c r="M661" s="8" t="n">
        <x:v>0.7504000000000001</x:v>
      </x:c>
      <x:c r="N661" s="8"/>
      <x:c r="O661" s="2" t="n">
        <x:v>1</x:v>
      </x:c>
      <x:c r="P661" s="10" t="n">
        <x:v>45902</x:v>
      </x:c>
      <x:c r="Q661" s="10" t="n">
        <x:v>46148</x:v>
      </x:c>
      <x:c r="R661" s="2" t="str">
        <x:v>Same-product valuation: per 100</x:v>
      </x:c>
      <x:c r="S661" s="2" t="str">
        <x:v>Chris Lamitek Pouches priced product</x:v>
      </x:c>
      <x:c r="T661" s="15" t="n">
        <x:f>H661/J661</x:f>
        <x:v>0.0115</x:v>
      </x:c>
      <x:c r="U661" s="15" t="n">
        <x:f>IF(A661="WIRE",T661,IF(O661=1,I661*(1+IF(A661="POUC",Summary!$E$7,Summary!$K$7))/J661,"n.a."))</x:f>
        <x:v>0.012374999999999999</x:v>
      </x:c>
      <x:c r="V661" s="12" t="n">
        <x:f>0</x:f>
        <x:v>0</x:v>
      </x:c>
      <x:c r="W661" s="12" t="n">
        <x:f>0</x:f>
        <x:v>0</x:v>
      </x:c>
      <x:c r="X661" s="12" t="n">
        <x:f>0</x:f>
        <x:v>0</x:v>
      </x:c>
      <x:c r="Y661" s="12" t="n">
        <x:f>E661-W661-X661</x:f>
        <x:v>1700</x:v>
      </x:c>
      <x:c r="Z661" s="16" t="n">
        <x:f>E661*T661</x:f>
        <x:v>19.55</x:v>
      </x:c>
      <x:c r="AA661" s="16" t="n">
        <x:f>W661*T661</x:f>
        <x:v>0</x:v>
      </x:c>
      <x:c r="AB661" s="16" t="n">
        <x:f>X661*T661</x:f>
        <x:v>0</x:v>
      </x:c>
      <x:c r="AC661" s="16" t="n">
        <x:f>Y661*T661</x:f>
        <x:v>19.55</x:v>
      </x:c>
      <x:c r="AD661" s="16" t="n">
        <x:f>K661-Z661</x:f>
        <x:v>-3.552713678800501e-15</x:v>
      </x:c>
      <x:c r="AE661" s="16" t="n">
        <x:f>IF(ISNUMBER(U661),E661*(U661-T661),"n.a.")</x:f>
        <x:v>1.4874999999999983</x:v>
      </x:c>
      <x:c r="AF661" s="12" t="n">
        <x:f>G661-0</x:f>
        <x:v>0</x:v>
      </x:c>
      <x:c r="AG661" s="16" t="n">
        <x:f>IF(ISNUMBER(U661),0,Z661)</x:f>
        <x:v>0</x:v>
      </x:c>
      <x:c r="AH661" s="17" t="str">
        <x:f>IF(AND(A661="WIRE",ISNUMBER(N661)),H661-N661,"n.a.")</x:f>
        <x:v>n.a.</x:v>
      </x:c>
    </x:row>
    <x:row r="662" ht="22" customHeight="1">
      <x:c r="A662" s="2" t="str">
        <x:v>POUC</x:v>
      </x:c>
      <x:c r="B662" s="2" t="str">
        <x:v>30</x:v>
      </x:c>
      <x:c r="C662" s="2" t="str">
        <x:v>LEG3SL</x:v>
      </x:c>
      <x:c r="D662" s="2" t="str">
        <x:v>LAMITEK USA, INC.</x:v>
      </x:c>
      <x:c r="E662" s="7" t="n">
        <x:v>800</x:v>
      </x:c>
      <x:c r="F662" s="7" t="n">
        <x:v>16.67</x:v>
      </x:c>
      <x:c r="G662" s="7" t="n">
        <x:v>0</x:v>
      </x:c>
      <x:c r="H662" s="8" t="n">
        <x:v>11.47</x:v>
      </x:c>
      <x:c r="I662" s="8" t="n">
        <x:v>9.61</x:v>
      </x:c>
      <x:c r="J662" s="2" t="n">
        <x:v>100</x:v>
      </x:c>
      <x:c r="K662" s="9" t="n">
        <x:v>91.76</x:v>
      </x:c>
      <x:c r="L662" s="8" t="n">
        <x:v>8.58</x:v>
      </x:c>
      <x:c r="M662" s="8" t="n">
        <x:v>9.6096</x:v>
      </x:c>
      <x:c r="N662" s="8"/>
      <x:c r="O662" s="2" t="n">
        <x:v>1</x:v>
      </x:c>
      <x:c r="P662" s="10" t="n">
        <x:v>44458</x:v>
      </x:c>
      <x:c r="Q662" s="10" t="n">
        <x:v>46148</x:v>
      </x:c>
      <x:c r="R662" s="2" t="str">
        <x:v>Same-product valuation: per 100</x:v>
      </x:c>
      <x:c r="S662" s="2" t="str">
        <x:v>Chris Lamitek Pouches priced product</x:v>
      </x:c>
      <x:c r="T662" s="15" t="n">
        <x:f>H662/J662</x:f>
        <x:v>0.11470000000000001</x:v>
      </x:c>
      <x:c r="U662" s="15" t="n">
        <x:f>IF(A662="WIRE",T662,IF(O662=1,I662*(1+IF(A662="POUC",Summary!$E$7,Summary!$K$7))/J662,"n.a."))</x:f>
        <x:v>0.15856499999999998</x:v>
      </x:c>
      <x:c r="V662" s="12" t="n">
        <x:f>0</x:f>
        <x:v>0</x:v>
      </x:c>
      <x:c r="W662" s="12" t="n">
        <x:f>0</x:f>
        <x:v>0</x:v>
      </x:c>
      <x:c r="X662" s="12" t="n">
        <x:f>0</x:f>
        <x:v>0</x:v>
      </x:c>
      <x:c r="Y662" s="12" t="n">
        <x:f>E662-W662-X662</x:f>
        <x:v>800</x:v>
      </x:c>
      <x:c r="Z662" s="16" t="n">
        <x:f>E662*T662</x:f>
        <x:v>91.76</x:v>
      </x:c>
      <x:c r="AA662" s="16" t="n">
        <x:f>W662*T662</x:f>
        <x:v>0</x:v>
      </x:c>
      <x:c r="AB662" s="16" t="n">
        <x:f>X662*T662</x:f>
        <x:v>0</x:v>
      </x:c>
      <x:c r="AC662" s="16" t="n">
        <x:f>Y662*T662</x:f>
        <x:v>91.76</x:v>
      </x:c>
      <x:c r="AD662" s="16" t="n">
        <x:f>K662-Z662</x:f>
        <x:v>0</x:v>
      </x:c>
      <x:c r="AE662" s="16" t="n">
        <x:f>IF(ISNUMBER(U662),E662*(U662-T662),"n.a.")</x:f>
        <x:v>35.09199999999998</x:v>
      </x:c>
      <x:c r="AF662" s="12" t="n">
        <x:f>G662-0</x:f>
        <x:v>0</x:v>
      </x:c>
      <x:c r="AG662" s="16" t="n">
        <x:f>IF(ISNUMBER(U662),0,Z662)</x:f>
        <x:v>0</x:v>
      </x:c>
      <x:c r="AH662" s="17" t="str">
        <x:f>IF(AND(A662="WIRE",ISNUMBER(N662)),H662-N662,"n.a.")</x:f>
        <x:v>n.a.</x:v>
      </x:c>
    </x:row>
    <x:row r="663" ht="22" customHeight="1">
      <x:c r="A663" s="2" t="str">
        <x:v>WIRE</x:v>
      </x:c>
      <x:c r="B663" s="2" t="str">
        <x:v>10</x:v>
      </x:c>
      <x:c r="C663" s="2" t="str">
        <x:v>DL012RED</x:v>
      </x:c>
      <x:c r="D663" s="2" t="str">
        <x:v>Botac Industrial Limited</x:v>
      </x:c>
      <x:c r="E663" s="7" t="n">
        <x:v>0</x:v>
      </x:c>
      <x:c r="F663" s="7" t="n">
        <x:v>16.67</x:v>
      </x:c>
      <x:c r="G663" s="7" t="n">
        <x:v>0</x:v>
      </x:c>
      <x:c r="H663" s="8" t="n">
        <x:v>5.9</x:v>
      </x:c>
      <x:c r="I663" s="8" t="n">
        <x:v>4.88</x:v>
      </x:c>
      <x:c r="J663" s="2" t="n">
        <x:v>100</x:v>
      </x:c>
      <x:c r="K663" s="9" t="n">
        <x:v>0</x:v>
      </x:c>
      <x:c r="L663" s="8"/>
      <x:c r="M663" s="8"/>
      <x:c r="N663" s="8"/>
      <x:c r="O663" s="2" t="n">
        <x:v>1</x:v>
      </x:c>
      <x:c r="P663" s="10" t="n">
        <x:v>42369</x:v>
      </x:c>
      <x:c r="Q663" s="10" t="n">
        <x:v>44774</x:v>
      </x:c>
      <x:c r="R663" s="2" t="str">
        <x:v>Category per-100 basis; no valued stock to verify</x:v>
      </x:c>
      <x:c r="S663" s="2" t="str">
        <x:v>Hold current standard; Chris blended standards already applied</x:v>
      </x:c>
      <x:c r="T663" s="15" t="n">
        <x:f>H663/J663</x:f>
        <x:v>0.059000000000000004</x:v>
      </x:c>
      <x:c r="U663" s="15" t="n">
        <x:f>IF(A663="WIRE",T663,IF(O663=1,I663*(1+IF(A663="POUC",Summary!$E$7,Summary!$K$7))/J663,"n.a."))</x:f>
        <x:v>0.059000000000000004</x:v>
      </x:c>
      <x:c r="V663" s="12" t="n">
        <x:f>0</x:f>
        <x:v>0</x:v>
      </x:c>
      <x:c r="W663" s="12" t="n">
        <x:f>0</x:f>
        <x:v>0</x:v>
      </x:c>
      <x:c r="X663" s="12" t="n">
        <x:f>0</x:f>
        <x:v>0</x:v>
      </x:c>
      <x:c r="Y663" s="12" t="n">
        <x:f>E663-W663-X663</x:f>
        <x:v>0</x:v>
      </x:c>
      <x:c r="Z663" s="16" t="n">
        <x:f>E663*T663</x:f>
        <x:v>0</x:v>
      </x:c>
      <x:c r="AA663" s="16" t="n">
        <x:f>W663*T663</x:f>
        <x:v>0</x:v>
      </x:c>
      <x:c r="AB663" s="16" t="n">
        <x:f>X663*T663</x:f>
        <x:v>0</x:v>
      </x:c>
      <x:c r="AC663" s="16" t="n">
        <x:f>Y663*T663</x:f>
        <x:v>0</x:v>
      </x:c>
      <x:c r="AD663" s="16" t="n">
        <x:f>K663-Z663</x:f>
        <x:v>0</x:v>
      </x:c>
      <x:c r="AE663" s="16" t="n">
        <x:f>IF(ISNUMBER(U663),E663*(U663-T663),"n.a.")</x:f>
        <x:v>0</x:v>
      </x:c>
      <x:c r="AF663" s="12" t="n">
        <x:f>G663-0</x:f>
        <x:v>0</x:v>
      </x:c>
      <x:c r="AG663" s="16" t="n">
        <x:f>IF(ISNUMBER(U663),0,Z663)</x:f>
        <x:v>0</x:v>
      </x:c>
      <x:c r="AH663" s="17" t="str">
        <x:f>IF(AND(A663="WIRE",ISNUMBER(N663)),H663-N663,"n.a.")</x:f>
        <x:v>n.a.</x:v>
      </x:c>
    </x:row>
    <x:row r="664" ht="22" customHeight="1">
      <x:c r="A664" s="2" t="str">
        <x:v>WIRE</x:v>
      </x:c>
      <x:c r="B664" s="2" t="str">
        <x:v>10</x:v>
      </x:c>
      <x:c r="C664" s="2" t="str">
        <x:v>DL034GRAY</x:v>
      </x:c>
      <x:c r="D664" s="2" t="str">
        <x:v>Botac Industrial Limited</x:v>
      </x:c>
      <x:c r="E664" s="7" t="n">
        <x:v>2700</x:v>
      </x:c>
      <x:c r="F664" s="7" t="n">
        <x:v>16.67</x:v>
      </x:c>
      <x:c r="G664" s="7" t="n">
        <x:v>0</x:v>
      </x:c>
      <x:c r="H664" s="8" t="n">
        <x:v>14.24</x:v>
      </x:c>
      <x:c r="I664" s="8" t="n">
        <x:v>8.28</x:v>
      </x:c>
      <x:c r="J664" s="2" t="n">
        <x:v>100</x:v>
      </x:c>
      <x:c r="K664" s="9" t="n">
        <x:v>384.48</x:v>
      </x:c>
      <x:c r="L664" s="8" t="n">
        <x:v>8.28</x:v>
      </x:c>
      <x:c r="M664" s="8"/>
      <x:c r="N664" s="8" t="n">
        <x:v>14.24</x:v>
      </x:c>
      <x:c r="O664" s="2" t="n">
        <x:v>1</x:v>
      </x:c>
      <x:c r="P664" s="10" t="n">
        <x:v>46237</x:v>
      </x:c>
      <x:c r="Q664" s="10" t="n">
        <x:v>45881</x:v>
      </x:c>
      <x:c r="R664" s="2" t="str">
        <x:v>Same-product valuation: per 100</x:v>
      </x:c>
      <x:c r="S664" s="2" t="str">
        <x:v>Hold current standard; Chris blended standards already applied</x:v>
      </x:c>
      <x:c r="T664" s="15" t="n">
        <x:f>H664/J664</x:f>
        <x:v>0.1424</x:v>
      </x:c>
      <x:c r="U664" s="15" t="n">
        <x:f>IF(A664="WIRE",T664,IF(O664=1,I664*(1+IF(A664="POUC",Summary!$E$7,Summary!$K$7))/J664,"n.a."))</x:f>
        <x:v>0.1424</x:v>
      </x:c>
      <x:c r="V664" s="12" t="n">
        <x:f>SUM('PO detail'!$T$1920:$T$1920)</x:f>
        <x:v>2700</x:v>
      </x:c>
      <x:c r="W664" s="12" t="n">
        <x:f>SUMIFS('PO detail'!$T$1920:$T$1920,'PO detail'!$Q$1920:$Q$1920,"Baseline PO cost")</x:f>
        <x:v>2700</x:v>
      </x:c>
      <x:c r="X664" s="12" t="n">
        <x:f>SUMIFS('PO detail'!$T$1920:$T$1920,'PO detail'!$Q$1920:$Q$1920,"Higher PO cost")</x:f>
        <x:v>0</x:v>
      </x:c>
      <x:c r="Y664" s="12" t="n">
        <x:f>E664-W664-X664</x:f>
        <x:v>0</x:v>
      </x:c>
      <x:c r="Z664" s="16" t="n">
        <x:f>E664*T664</x:f>
        <x:v>384.48</x:v>
      </x:c>
      <x:c r="AA664" s="16" t="n">
        <x:f>W664*T664</x:f>
        <x:v>384.48</x:v>
      </x:c>
      <x:c r="AB664" s="16" t="n">
        <x:f>X664*T664</x:f>
        <x:v>0</x:v>
      </x:c>
      <x:c r="AC664" s="16" t="n">
        <x:f>Y664*T664</x:f>
        <x:v>0</x:v>
      </x:c>
      <x:c r="AD664" s="16" t="n">
        <x:f>K664-Z664</x:f>
        <x:v>0</x:v>
      </x:c>
      <x:c r="AE664" s="16" t="n">
        <x:f>IF(ISNUMBER(U664),E664*(U664-T664),"n.a.")</x:f>
        <x:v>0</x:v>
      </x:c>
      <x:c r="AF664" s="12" t="n">
        <x:f>G664-SUM('PO detail'!$U$1920:$U$1920)</x:f>
        <x:v>0</x:v>
      </x:c>
      <x:c r="AG664" s="16" t="n">
        <x:f>IF(ISNUMBER(U664),0,Z664)</x:f>
        <x:v>0</x:v>
      </x:c>
      <x:c r="AH664" s="17" t="n">
        <x:f>IF(AND(A664="WIRE",ISNUMBER(N664)),H664-N664,"n.a.")</x:f>
        <x:v>0</x:v>
      </x:c>
    </x:row>
    <x:row r="665" ht="22" customHeight="1">
      <x:c r="A665" s="2" t="str">
        <x:v>WIRE</x:v>
      </x:c>
      <x:c r="B665" s="2" t="str">
        <x:v>30</x:v>
      </x:c>
      <x:c r="C665" s="2" t="str">
        <x:v>DL034GRAY</x:v>
      </x:c>
      <x:c r="D665" s="2" t="str">
        <x:v>Botac Industrial Limited</x:v>
      </x:c>
      <x:c r="E665" s="7" t="n">
        <x:v>1400</x:v>
      </x:c>
      <x:c r="F665" s="7" t="n">
        <x:v>16.67</x:v>
      </x:c>
      <x:c r="G665" s="7" t="n">
        <x:v>0</x:v>
      </x:c>
      <x:c r="H665" s="8" t="n">
        <x:v>14.24</x:v>
      </x:c>
      <x:c r="I665" s="8" t="n">
        <x:v>8.28</x:v>
      </x:c>
      <x:c r="J665" s="2" t="n">
        <x:v>100</x:v>
      </x:c>
      <x:c r="K665" s="9" t="n">
        <x:v>199.36</x:v>
      </x:c>
      <x:c r="L665" s="8" t="n">
        <x:v>8.28</x:v>
      </x:c>
      <x:c r="M665" s="8"/>
      <x:c r="N665" s="8" t="n">
        <x:v>14.24</x:v>
      </x:c>
      <x:c r="O665" s="2" t="n">
        <x:v>1</x:v>
      </x:c>
      <x:c r="P665" s="10" t="n">
        <x:v>46237</x:v>
      </x:c>
      <x:c r="Q665" s="10" t="n">
        <x:v>45881</x:v>
      </x:c>
      <x:c r="R665" s="2" t="str">
        <x:v>Same-product valuation: per 100</x:v>
      </x:c>
      <x:c r="S665" s="2" t="str">
        <x:v>Hold current standard; Chris blended standards already applied</x:v>
      </x:c>
      <x:c r="T665" s="15" t="n">
        <x:f>H665/J665</x:f>
        <x:v>0.1424</x:v>
      </x:c>
      <x:c r="U665" s="15" t="n">
        <x:f>IF(A665="WIRE",T665,IF(O665=1,I665*(1+IF(A665="POUC",Summary!$E$7,Summary!$K$7))/J665,"n.a."))</x:f>
        <x:v>0.1424</x:v>
      </x:c>
      <x:c r="V665" s="12" t="n">
        <x:f>0</x:f>
        <x:v>0</x:v>
      </x:c>
      <x:c r="W665" s="12" t="n">
        <x:f>0</x:f>
        <x:v>0</x:v>
      </x:c>
      <x:c r="X665" s="12" t="n">
        <x:f>0</x:f>
        <x:v>0</x:v>
      </x:c>
      <x:c r="Y665" s="12" t="n">
        <x:f>E665-W665-X665</x:f>
        <x:v>1400</x:v>
      </x:c>
      <x:c r="Z665" s="16" t="n">
        <x:f>E665*T665</x:f>
        <x:v>199.35999999999999</x:v>
      </x:c>
      <x:c r="AA665" s="16" t="n">
        <x:f>W665*T665</x:f>
        <x:v>0</x:v>
      </x:c>
      <x:c r="AB665" s="16" t="n">
        <x:f>X665*T665</x:f>
        <x:v>0</x:v>
      </x:c>
      <x:c r="AC665" s="16" t="n">
        <x:f>Y665*T665</x:f>
        <x:v>199.35999999999999</x:v>
      </x:c>
      <x:c r="AD665" s="16" t="n">
        <x:f>K665-Z665</x:f>
        <x:v>2.842170943040401e-14</x:v>
      </x:c>
      <x:c r="AE665" s="16" t="n">
        <x:f>IF(ISNUMBER(U665),E665*(U665-T665),"n.a.")</x:f>
        <x:v>0</x:v>
      </x:c>
      <x:c r="AF665" s="12" t="n">
        <x:f>G665-0</x:f>
        <x:v>0</x:v>
      </x:c>
      <x:c r="AG665" s="16" t="n">
        <x:f>IF(ISNUMBER(U665),0,Z665)</x:f>
        <x:v>0</x:v>
      </x:c>
      <x:c r="AH665" s="17" t="n">
        <x:f>IF(AND(A665="WIRE",ISNUMBER(N665)),H665-N665,"n.a.")</x:f>
        <x:v>0</x:v>
      </x:c>
    </x:row>
    <x:row r="666" ht="22" customHeight="1">
      <x:c r="A666" s="2" t="str">
        <x:v>WIRE</x:v>
      </x:c>
      <x:c r="B666" s="2" t="str">
        <x:v>30</x:v>
      </x:c>
      <x:c r="C666" s="2" t="str">
        <x:v>DL038GRAY</x:v>
      </x:c>
      <x:c r="D666" s="2" t="str">
        <x:v>Botac Industrial Limited</x:v>
      </x:c>
      <x:c r="E666" s="7" t="n">
        <x:v>2700</x:v>
      </x:c>
      <x:c r="F666" s="7" t="n">
        <x:v>16.67</x:v>
      </x:c>
      <x:c r="G666" s="7" t="n">
        <x:v>0</x:v>
      </x:c>
      <x:c r="H666" s="8" t="n">
        <x:v>5.63</x:v>
      </x:c>
      <x:c r="I666" s="8" t="n">
        <x:v>3.27</x:v>
      </x:c>
      <x:c r="J666" s="2" t="n">
        <x:v>100</x:v>
      </x:c>
      <x:c r="K666" s="9" t="n">
        <x:v>152.01</x:v>
      </x:c>
      <x:c r="L666" s="8" t="n">
        <x:v>3.27</x:v>
      </x:c>
      <x:c r="M666" s="8"/>
      <x:c r="N666" s="8" t="n">
        <x:v>5.63</x:v>
      </x:c>
      <x:c r="O666" s="2" t="n">
        <x:v>1</x:v>
      </x:c>
      <x:c r="P666" s="10" t="n">
        <x:v>46237</x:v>
      </x:c>
      <x:c r="Q666" s="10" t="n">
        <x:v>45881</x:v>
      </x:c>
      <x:c r="R666" s="2" t="str">
        <x:v>Same-product valuation: per 100</x:v>
      </x:c>
      <x:c r="S666" s="2" t="str">
        <x:v>Hold current standard; Chris blended standards already applied</x:v>
      </x:c>
      <x:c r="T666" s="15" t="n">
        <x:f>H666/J666</x:f>
        <x:v>0.056299999999999996</x:v>
      </x:c>
      <x:c r="U666" s="15" t="n">
        <x:f>IF(A666="WIRE",T666,IF(O666=1,I666*(1+IF(A666="POUC",Summary!$E$7,Summary!$K$7))/J666,"n.a."))</x:f>
        <x:v>0.056299999999999996</x:v>
      </x:c>
      <x:c r="V666" s="12" t="n">
        <x:f>0</x:f>
        <x:v>0</x:v>
      </x:c>
      <x:c r="W666" s="12" t="n">
        <x:f>0</x:f>
        <x:v>0</x:v>
      </x:c>
      <x:c r="X666" s="12" t="n">
        <x:f>0</x:f>
        <x:v>0</x:v>
      </x:c>
      <x:c r="Y666" s="12" t="n">
        <x:f>E666-W666-X666</x:f>
        <x:v>2700</x:v>
      </x:c>
      <x:c r="Z666" s="16" t="n">
        <x:f>E666*T666</x:f>
        <x:v>152.01</x:v>
      </x:c>
      <x:c r="AA666" s="16" t="n">
        <x:f>W666*T666</x:f>
        <x:v>0</x:v>
      </x:c>
      <x:c r="AB666" s="16" t="n">
        <x:f>X666*T666</x:f>
        <x:v>0</x:v>
      </x:c>
      <x:c r="AC666" s="16" t="n">
        <x:f>Y666*T666</x:f>
        <x:v>152.01</x:v>
      </x:c>
      <x:c r="AD666" s="16" t="n">
        <x:f>K666-Z666</x:f>
        <x:v>0</x:v>
      </x:c>
      <x:c r="AE666" s="16" t="n">
        <x:f>IF(ISNUMBER(U666),E666*(U666-T666),"n.a.")</x:f>
        <x:v>0</x:v>
      </x:c>
      <x:c r="AF666" s="12" t="n">
        <x:f>G666-0</x:f>
        <x:v>0</x:v>
      </x:c>
      <x:c r="AG666" s="16" t="n">
        <x:f>IF(ISNUMBER(U666),0,Z666)</x:f>
        <x:v>0</x:v>
      </x:c>
      <x:c r="AH666" s="17" t="n">
        <x:f>IF(AND(A666="WIRE",ISNUMBER(N666)),H666-N666,"n.a.")</x:f>
        <x:v>0</x:v>
      </x:c>
    </x:row>
    <x:row r="667" ht="22" customHeight="1">
      <x:c r="A667" s="2" t="str">
        <x:v>WIRE</x:v>
      </x:c>
      <x:c r="B667" s="2" t="str">
        <x:v>30</x:v>
      </x:c>
      <x:c r="C667" s="2" t="str">
        <x:v>DL078GRAY</x:v>
      </x:c>
      <x:c r="D667" s="2" t="str">
        <x:v>Botac Industrial Limited</x:v>
      </x:c>
      <x:c r="E667" s="7" t="n">
        <x:v>900</x:v>
      </x:c>
      <x:c r="F667" s="7" t="n">
        <x:v>16.67</x:v>
      </x:c>
      <x:c r="G667" s="7" t="n">
        <x:v>0</x:v>
      </x:c>
      <x:c r="H667" s="8" t="n">
        <x:v>16.33</x:v>
      </x:c>
      <x:c r="I667" s="8" t="n">
        <x:v>9.46</x:v>
      </x:c>
      <x:c r="J667" s="2" t="n">
        <x:v>100</x:v>
      </x:c>
      <x:c r="K667" s="9" t="n">
        <x:v>146.97</x:v>
      </x:c>
      <x:c r="L667" s="8" t="n">
        <x:v>9.46</x:v>
      </x:c>
      <x:c r="M667" s="8"/>
      <x:c r="N667" s="8" t="n">
        <x:v>16.33</x:v>
      </x:c>
      <x:c r="O667" s="2" t="n">
        <x:v>1</x:v>
      </x:c>
      <x:c r="P667" s="10" t="n">
        <x:v>46237</x:v>
      </x:c>
      <x:c r="Q667" s="10" t="n">
        <x:v>45881</x:v>
      </x:c>
      <x:c r="R667" s="2" t="str">
        <x:v>Same-product valuation: per 100</x:v>
      </x:c>
      <x:c r="S667" s="2" t="str">
        <x:v>Hold current standard; Chris blended standards already applied</x:v>
      </x:c>
      <x:c r="T667" s="15" t="n">
        <x:f>H667/J667</x:f>
        <x:v>0.16329999999999997</x:v>
      </x:c>
      <x:c r="U667" s="15" t="n">
        <x:f>IF(A667="WIRE",T667,IF(O667=1,I667*(1+IF(A667="POUC",Summary!$E$7,Summary!$K$7))/J667,"n.a."))</x:f>
        <x:v>0.16329999999999997</x:v>
      </x:c>
      <x:c r="V667" s="12" t="n">
        <x:f>0</x:f>
        <x:v>0</x:v>
      </x:c>
      <x:c r="W667" s="12" t="n">
        <x:f>0</x:f>
        <x:v>0</x:v>
      </x:c>
      <x:c r="X667" s="12" t="n">
        <x:f>0</x:f>
        <x:v>0</x:v>
      </x:c>
      <x:c r="Y667" s="12" t="n">
        <x:f>E667-W667-X667</x:f>
        <x:v>900</x:v>
      </x:c>
      <x:c r="Z667" s="16" t="n">
        <x:f>E667*T667</x:f>
        <x:v>146.96999999999997</x:v>
      </x:c>
      <x:c r="AA667" s="16" t="n">
        <x:f>W667*T667</x:f>
        <x:v>0</x:v>
      </x:c>
      <x:c r="AB667" s="16" t="n">
        <x:f>X667*T667</x:f>
        <x:v>0</x:v>
      </x:c>
      <x:c r="AC667" s="16" t="n">
        <x:f>Y667*T667</x:f>
        <x:v>146.96999999999997</x:v>
      </x:c>
      <x:c r="AD667" s="16" t="n">
        <x:f>K667-Z667</x:f>
        <x:v>2.842170943040401e-14</x:v>
      </x:c>
      <x:c r="AE667" s="16" t="n">
        <x:f>IF(ISNUMBER(U667),E667*(U667-T667),"n.a.")</x:f>
        <x:v>0</x:v>
      </x:c>
      <x:c r="AF667" s="12" t="n">
        <x:f>G667-0</x:f>
        <x:v>0</x:v>
      </x:c>
      <x:c r="AG667" s="16" t="n">
        <x:f>IF(ISNUMBER(U667),0,Z667)</x:f>
        <x:v>0</x:v>
      </x:c>
      <x:c r="AH667" s="17" t="n">
        <x:f>IF(AND(A667="WIRE",ISNUMBER(N667)),H667-N667,"n.a.")</x:f>
        <x:v>0</x:v>
      </x:c>
    </x:row>
    <x:row r="668" ht="22" customHeight="1">
      <x:c r="A668" s="2" t="str">
        <x:v>WIRE</x:v>
      </x:c>
      <x:c r="B668" s="2" t="str">
        <x:v>30</x:v>
      </x:c>
      <x:c r="C668" s="2" t="str">
        <x:v>DL716GRAY</x:v>
      </x:c>
      <x:c r="D668" s="2" t="str">
        <x:v>Botac Industrial Limited</x:v>
      </x:c>
      <x:c r="E668" s="7" t="n">
        <x:v>1700</x:v>
      </x:c>
      <x:c r="F668" s="7" t="n">
        <x:v>16.67</x:v>
      </x:c>
      <x:c r="G668" s="7" t="n">
        <x:v>0</x:v>
      </x:c>
      <x:c r="H668" s="8" t="n">
        <x:v>7.32</x:v>
      </x:c>
      <x:c r="I668" s="8" t="n">
        <x:v>4.19</x:v>
      </x:c>
      <x:c r="J668" s="2" t="n">
        <x:v>100</x:v>
      </x:c>
      <x:c r="K668" s="9" t="n">
        <x:v>124.44</x:v>
      </x:c>
      <x:c r="L668" s="8" t="n">
        <x:v>4.19</x:v>
      </x:c>
      <x:c r="M668" s="8"/>
      <x:c r="N668" s="8" t="n">
        <x:v>7.32</x:v>
      </x:c>
      <x:c r="O668" s="2" t="n">
        <x:v>1</x:v>
      </x:c>
      <x:c r="P668" s="10" t="n">
        <x:v>46237</x:v>
      </x:c>
      <x:c r="Q668" s="10" t="n">
        <x:v>45881</x:v>
      </x:c>
      <x:c r="R668" s="2" t="str">
        <x:v>Same-product valuation: per 100</x:v>
      </x:c>
      <x:c r="S668" s="2" t="str">
        <x:v>Hold current standard; Chris blended standards already applied</x:v>
      </x:c>
      <x:c r="T668" s="15" t="n">
        <x:f>H668/J668</x:f>
        <x:v>0.0732</x:v>
      </x:c>
      <x:c r="U668" s="15" t="n">
        <x:f>IF(A668="WIRE",T668,IF(O668=1,I668*(1+IF(A668="POUC",Summary!$E$7,Summary!$K$7))/J668,"n.a."))</x:f>
        <x:v>0.0732</x:v>
      </x:c>
      <x:c r="V668" s="12" t="n">
        <x:f>0</x:f>
        <x:v>0</x:v>
      </x:c>
      <x:c r="W668" s="12" t="n">
        <x:f>0</x:f>
        <x:v>0</x:v>
      </x:c>
      <x:c r="X668" s="12" t="n">
        <x:f>0</x:f>
        <x:v>0</x:v>
      </x:c>
      <x:c r="Y668" s="12" t="n">
        <x:f>E668-W668-X668</x:f>
        <x:v>1700</x:v>
      </x:c>
      <x:c r="Z668" s="16" t="n">
        <x:f>E668*T668</x:f>
        <x:v>124.44</x:v>
      </x:c>
      <x:c r="AA668" s="16" t="n">
        <x:f>W668*T668</x:f>
        <x:v>0</x:v>
      </x:c>
      <x:c r="AB668" s="16" t="n">
        <x:f>X668*T668</x:f>
        <x:v>0</x:v>
      </x:c>
      <x:c r="AC668" s="16" t="n">
        <x:f>Y668*T668</x:f>
        <x:v>124.44</x:v>
      </x:c>
      <x:c r="AD668" s="16" t="n">
        <x:f>K668-Z668</x:f>
        <x:v>0</x:v>
      </x:c>
      <x:c r="AE668" s="16" t="n">
        <x:f>IF(ISNUMBER(U668),E668*(U668-T668),"n.a.")</x:f>
        <x:v>0</x:v>
      </x:c>
      <x:c r="AF668" s="12" t="n">
        <x:f>G668-0</x:f>
        <x:v>0</x:v>
      </x:c>
      <x:c r="AG668" s="16" t="n">
        <x:f>IF(ISNUMBER(U668),0,Z668)</x:f>
        <x:v>0</x:v>
      </x:c>
      <x:c r="AH668" s="17" t="n">
        <x:f>IF(AND(A668="WIRE",ISNUMBER(N668)),H668-N668,"n.a.")</x:f>
        <x:v>0</x:v>
      </x:c>
    </x:row>
    <x:row r="669" ht="22" customHeight="1">
      <x:c r="A669" s="2" t="str">
        <x:v>WIRE</x:v>
      </x:c>
      <x:c r="B669" s="2" t="str">
        <x:v>30</x:v>
      </x:c>
      <x:c r="C669" s="2" t="str">
        <x:v>DL916GRAY</x:v>
      </x:c>
      <x:c r="D669" s="2" t="str">
        <x:v>Botac Industrial Limited</x:v>
      </x:c>
      <x:c r="E669" s="7" t="n">
        <x:v>900</x:v>
      </x:c>
      <x:c r="F669" s="7" t="n">
        <x:v>16.67</x:v>
      </x:c>
      <x:c r="G669" s="7" t="n">
        <x:v>0</x:v>
      </x:c>
      <x:c r="H669" s="8" t="n">
        <x:v>10.41</x:v>
      </x:c>
      <x:c r="I669" s="8" t="n">
        <x:v>5.98</x:v>
      </x:c>
      <x:c r="J669" s="2" t="n">
        <x:v>100</x:v>
      </x:c>
      <x:c r="K669" s="9" t="n">
        <x:v>93.69</x:v>
      </x:c>
      <x:c r="L669" s="8" t="n">
        <x:v>5.98</x:v>
      </x:c>
      <x:c r="M669" s="8"/>
      <x:c r="N669" s="8" t="n">
        <x:v>10.41</x:v>
      </x:c>
      <x:c r="O669" s="2" t="n">
        <x:v>1</x:v>
      </x:c>
      <x:c r="P669" s="10" t="n">
        <x:v>46237</x:v>
      </x:c>
      <x:c r="Q669" s="10" t="n">
        <x:v>45881</x:v>
      </x:c>
      <x:c r="R669" s="2" t="str">
        <x:v>Same-product valuation: per 100</x:v>
      </x:c>
      <x:c r="S669" s="2" t="str">
        <x:v>Hold current standard; Chris blended standards already applied</x:v>
      </x:c>
      <x:c r="T669" s="15" t="n">
        <x:f>H669/J669</x:f>
        <x:v>0.1041</x:v>
      </x:c>
      <x:c r="U669" s="15" t="n">
        <x:f>IF(A669="WIRE",T669,IF(O669=1,I669*(1+IF(A669="POUC",Summary!$E$7,Summary!$K$7))/J669,"n.a."))</x:f>
        <x:v>0.1041</x:v>
      </x:c>
      <x:c r="V669" s="12" t="n">
        <x:f>0</x:f>
        <x:v>0</x:v>
      </x:c>
      <x:c r="W669" s="12" t="n">
        <x:f>0</x:f>
        <x:v>0</x:v>
      </x:c>
      <x:c r="X669" s="12" t="n">
        <x:f>0</x:f>
        <x:v>0</x:v>
      </x:c>
      <x:c r="Y669" s="12" t="n">
        <x:f>E669-W669-X669</x:f>
        <x:v>900</x:v>
      </x:c>
      <x:c r="Z669" s="16" t="n">
        <x:f>E669*T669</x:f>
        <x:v>93.69</x:v>
      </x:c>
      <x:c r="AA669" s="16" t="n">
        <x:f>W669*T669</x:f>
        <x:v>0</x:v>
      </x:c>
      <x:c r="AB669" s="16" t="n">
        <x:f>X669*T669</x:f>
        <x:v>0</x:v>
      </x:c>
      <x:c r="AC669" s="16" t="n">
        <x:f>Y669*T669</x:f>
        <x:v>93.69</x:v>
      </x:c>
      <x:c r="AD669" s="16" t="n">
        <x:f>K669-Z669</x:f>
        <x:v>0</x:v>
      </x:c>
      <x:c r="AE669" s="16" t="n">
        <x:f>IF(ISNUMBER(U669),E669*(U669-T669),"n.a.")</x:f>
        <x:v>0</x:v>
      </x:c>
      <x:c r="AF669" s="12" t="n">
        <x:f>G669-0</x:f>
        <x:v>0</x:v>
      </x:c>
      <x:c r="AG669" s="16" t="n">
        <x:f>IF(ISNUMBER(U669),0,Z669)</x:f>
        <x:v>0</x:v>
      </x:c>
      <x:c r="AH669" s="17" t="n">
        <x:f>IF(AND(A669="WIRE",ISNUMBER(N669)),H669-N669,"n.a.")</x:f>
        <x:v>0</x:v>
      </x:c>
    </x:row>
    <x:row r="670" ht="22" customHeight="1">
      <x:c r="A670" s="2" t="str">
        <x:v>WIRE</x:v>
      </x:c>
      <x:c r="B670" s="2" t="str">
        <x:v>30</x:v>
      </x:c>
      <x:c r="C670" s="2" t="str">
        <x:v>DL916RED</x:v>
      </x:c>
      <x:c r="D670" s="2" t="str">
        <x:v>Botac Industrial Limited</x:v>
      </x:c>
      <x:c r="E670" s="7" t="n">
        <x:v>600</x:v>
      </x:c>
      <x:c r="F670" s="7" t="n">
        <x:v>16.67</x:v>
      </x:c>
      <x:c r="G670" s="7" t="n">
        <x:v>0</x:v>
      </x:c>
      <x:c r="H670" s="8" t="n">
        <x:v>7.54</x:v>
      </x:c>
      <x:c r="I670" s="8" t="n">
        <x:v>0</x:v>
      </x:c>
      <x:c r="J670" s="2" t="n">
        <x:v>100</x:v>
      </x:c>
      <x:c r="K670" s="9" t="n">
        <x:v>45.24</x:v>
      </x:c>
      <x:c r="L670" s="8"/>
      <x:c r="M670" s="8"/>
      <x:c r="N670" s="8"/>
      <x:c r="O670" s="2" t="n">
        <x:v>1</x:v>
      </x:c>
      <x:c r="P670" s="10" t="n">
        <x:v>42369</x:v>
      </x:c>
      <x:c r="Q670" s="10" t="n">
        <x:v>44774</x:v>
      </x:c>
      <x:c r="R670" s="2" t="str">
        <x:v>Same-product valuation: per 100</x:v>
      </x:c>
      <x:c r="S670" s="2" t="str">
        <x:v>Hold current standard; Chris blended standards already applied</x:v>
      </x:c>
      <x:c r="T670" s="15" t="n">
        <x:f>H670/J670</x:f>
        <x:v>0.0754</x:v>
      </x:c>
      <x:c r="U670" s="15" t="n">
        <x:f>IF(A670="WIRE",T670,IF(O670=1,I670*(1+IF(A670="POUC",Summary!$E$7,Summary!$K$7))/J670,"n.a."))</x:f>
        <x:v>0.0754</x:v>
      </x:c>
      <x:c r="V670" s="12" t="n">
        <x:f>0</x:f>
        <x:v>0</x:v>
      </x:c>
      <x:c r="W670" s="12" t="n">
        <x:f>0</x:f>
        <x:v>0</x:v>
      </x:c>
      <x:c r="X670" s="12" t="n">
        <x:f>0</x:f>
        <x:v>0</x:v>
      </x:c>
      <x:c r="Y670" s="12" t="n">
        <x:f>E670-W670-X670</x:f>
        <x:v>600</x:v>
      </x:c>
      <x:c r="Z670" s="16" t="n">
        <x:f>E670*T670</x:f>
        <x:v>45.239999999999995</x:v>
      </x:c>
      <x:c r="AA670" s="16" t="n">
        <x:f>W670*T670</x:f>
        <x:v>0</x:v>
      </x:c>
      <x:c r="AB670" s="16" t="n">
        <x:f>X670*T670</x:f>
        <x:v>0</x:v>
      </x:c>
      <x:c r="AC670" s="16" t="n">
        <x:f>Y670*T670</x:f>
        <x:v>45.239999999999995</x:v>
      </x:c>
      <x:c r="AD670" s="16" t="n">
        <x:f>K670-Z670</x:f>
        <x:v>7.105427357601002e-15</x:v>
      </x:c>
      <x:c r="AE670" s="16" t="n">
        <x:f>IF(ISNUMBER(U670),E670*(U670-T670),"n.a.")</x:f>
        <x:v>0</x:v>
      </x:c>
      <x:c r="AF670" s="12" t="n">
        <x:f>G670-0</x:f>
        <x:v>0</x:v>
      </x:c>
      <x:c r="AG670" s="16" t="n">
        <x:f>IF(ISNUMBER(U670),0,Z670)</x:f>
        <x:v>0</x:v>
      </x:c>
      <x:c r="AH670" s="17" t="str">
        <x:f>IF(AND(A670="WIRE",ISNUMBER(N670)),H670-N670,"n.a.")</x:f>
        <x:v>n.a.</x:v>
      </x:c>
    </x:row>
    <x:row r="671" ht="22" customHeight="1">
      <x:c r="A671" s="2" t="str">
        <x:v>POUC</x:v>
      </x:c>
      <x:c r="B671" s="2" t="str">
        <x:v>10</x:v>
      </x:c>
      <x:c r="C671" s="2" t="str">
        <x:v>LETPC</x:v>
      </x:c>
      <x:c r="D671" s="2" t="str">
        <x:v>LAMITEK USA, INC.</x:v>
      </x:c>
      <x:c r="E671" s="7" t="n">
        <x:v>341</x:v>
      </x:c>
      <x:c r="F671" s="7" t="n">
        <x:v>9.51</x:v>
      </x:c>
      <x:c r="G671" s="7" t="n">
        <x:v>0</x:v>
      </x:c>
      <x:c r="H671" s="8" t="n">
        <x:v>0.44</x:v>
      </x:c>
      <x:c r="I671" s="8" t="n">
        <x:v>0</x:v>
      </x:c>
      <x:c r="J671" s="2" t="n">
        <x:v>1</x:v>
      </x:c>
      <x:c r="K671" s="9" t="n">
        <x:v>150.04</x:v>
      </x:c>
      <x:c r="L671" s="8"/>
      <x:c r="M671" s="8"/>
      <x:c r="N671" s="8"/>
      <x:c r="O671" s="2" t="n">
        <x:v>0</x:v>
      </x:c>
      <x:c r="P671" s="10" t="n">
        <x:v>43531</x:v>
      </x:c>
      <x:c r="Q671" s="10" t="n">
        <x:v>45170</x:v>
      </x:c>
      <x:c r="R671" s="2" t="str">
        <x:v>Reported valuation: per stock unit</x:v>
      </x:c>
      <x:c r="S671" s="2" t="str">
        <x:v>Outside priced proposal or replacement cost differs</x:v>
      </x:c>
      <x:c r="T671" s="15" t="n">
        <x:f>H671/J671</x:f>
        <x:v>0.44</x:v>
      </x:c>
      <x:c r="U671" s="15" t="str">
        <x:f>IF(A671="WIRE",T671,IF(O671=1,I671*(1+IF(A671="POUC",Summary!$E$7,Summary!$K$7))/J671,"n.a."))</x:f>
        <x:v>n.a.</x:v>
      </x:c>
      <x:c r="V671" s="12" t="n">
        <x:f>0</x:f>
        <x:v>0</x:v>
      </x:c>
      <x:c r="W671" s="12" t="n">
        <x:f>0</x:f>
        <x:v>0</x:v>
      </x:c>
      <x:c r="X671" s="12" t="n">
        <x:f>0</x:f>
        <x:v>0</x:v>
      </x:c>
      <x:c r="Y671" s="12" t="n">
        <x:f>E671-W671-X671</x:f>
        <x:v>341</x:v>
      </x:c>
      <x:c r="Z671" s="16" t="n">
        <x:f>E671*T671</x:f>
        <x:v>150.04</x:v>
      </x:c>
      <x:c r="AA671" s="16" t="n">
        <x:f>W671*T671</x:f>
        <x:v>0</x:v>
      </x:c>
      <x:c r="AB671" s="16" t="n">
        <x:f>X671*T671</x:f>
        <x:v>0</x:v>
      </x:c>
      <x:c r="AC671" s="16" t="n">
        <x:f>Y671*T671</x:f>
        <x:v>150.04</x:v>
      </x:c>
      <x:c r="AD671" s="16" t="n">
        <x:f>K671-Z671</x:f>
        <x:v>0</x:v>
      </x:c>
      <x:c r="AE671" s="16" t="str">
        <x:f>IF(ISNUMBER(U671),E671*(U671-T671),"n.a.")</x:f>
        <x:v>n.a.</x:v>
      </x:c>
      <x:c r="AF671" s="12" t="n">
        <x:f>G671-0</x:f>
        <x:v>0</x:v>
      </x:c>
      <x:c r="AG671" s="16" t="n">
        <x:f>IF(ISNUMBER(U671),0,Z671)</x:f>
        <x:v>150.04</x:v>
      </x:c>
      <x:c r="AH671" s="17" t="str">
        <x:f>IF(AND(A671="WIRE",ISNUMBER(N671)),H671-N671,"n.a.")</x:f>
        <x:v>n.a.</x:v>
      </x:c>
    </x:row>
    <x:row r="672" ht="22" customHeight="1">
      <x:c r="A672" s="2" t="str">
        <x:v>POUC</x:v>
      </x:c>
      <x:c r="B672" s="2" t="str">
        <x:v>10</x:v>
      </x:c>
      <x:c r="C672" s="2" t="str">
        <x:v>MENPC</x:v>
      </x:c>
      <x:c r="D672" s="2" t="str">
        <x:v>LAMITEK USA, INC.</x:v>
      </x:c>
      <x:c r="E672" s="7" t="n">
        <x:v>622</x:v>
      </x:c>
      <x:c r="F672" s="7" t="n">
        <x:v>9.42</x:v>
      </x:c>
      <x:c r="G672" s="7" t="n">
        <x:v>0</x:v>
      </x:c>
      <x:c r="H672" s="8" t="n">
        <x:v>1.28</x:v>
      </x:c>
      <x:c r="I672" s="8" t="n">
        <x:v>0</x:v>
      </x:c>
      <x:c r="J672" s="2" t="n">
        <x:v>1</x:v>
      </x:c>
      <x:c r="K672" s="9" t="n">
        <x:v>796.16</x:v>
      </x:c>
      <x:c r="L672" s="8"/>
      <x:c r="M672" s="8"/>
      <x:c r="N672" s="8"/>
      <x:c r="O672" s="2" t="n">
        <x:v>0</x:v>
      </x:c>
      <x:c r="P672" s="10" t="n">
        <x:v>43531</x:v>
      </x:c>
      <x:c r="Q672" s="10" t="n">
        <x:v>45170</x:v>
      </x:c>
      <x:c r="R672" s="2" t="str">
        <x:v>Reported valuation: per stock unit</x:v>
      </x:c>
      <x:c r="S672" s="2" t="str">
        <x:v>Outside priced proposal or replacement cost differs</x:v>
      </x:c>
      <x:c r="T672" s="15" t="n">
        <x:f>H672/J672</x:f>
        <x:v>1.28</x:v>
      </x:c>
      <x:c r="U672" s="15" t="str">
        <x:f>IF(A672="WIRE",T672,IF(O672=1,I672*(1+IF(A672="POUC",Summary!$E$7,Summary!$K$7))/J672,"n.a."))</x:f>
        <x:v>n.a.</x:v>
      </x:c>
      <x:c r="V672" s="12" t="n">
        <x:f>0</x:f>
        <x:v>0</x:v>
      </x:c>
      <x:c r="W672" s="12" t="n">
        <x:f>0</x:f>
        <x:v>0</x:v>
      </x:c>
      <x:c r="X672" s="12" t="n">
        <x:f>0</x:f>
        <x:v>0</x:v>
      </x:c>
      <x:c r="Y672" s="12" t="n">
        <x:f>E672-W672-X672</x:f>
        <x:v>622</x:v>
      </x:c>
      <x:c r="Z672" s="16" t="n">
        <x:f>E672*T672</x:f>
        <x:v>796.16</x:v>
      </x:c>
      <x:c r="AA672" s="16" t="n">
        <x:f>W672*T672</x:f>
        <x:v>0</x:v>
      </x:c>
      <x:c r="AB672" s="16" t="n">
        <x:f>X672*T672</x:f>
        <x:v>0</x:v>
      </x:c>
      <x:c r="AC672" s="16" t="n">
        <x:f>Y672*T672</x:f>
        <x:v>796.16</x:v>
      </x:c>
      <x:c r="AD672" s="16" t="n">
        <x:f>K672-Z672</x:f>
        <x:v>0</x:v>
      </x:c>
      <x:c r="AE672" s="16" t="str">
        <x:f>IF(ISNUMBER(U672),E672*(U672-T672),"n.a.")</x:f>
        <x:v>n.a.</x:v>
      </x:c>
      <x:c r="AF672" s="12" t="n">
        <x:f>G672-0</x:f>
        <x:v>0</x:v>
      </x:c>
      <x:c r="AG672" s="16" t="n">
        <x:f>IF(ISNUMBER(U672),0,Z672)</x:f>
        <x:v>796.16</x:v>
      </x:c>
      <x:c r="AH672" s="17" t="str">
        <x:f>IF(AND(A672="WIRE",ISNUMBER(N672)),H672-N672,"n.a.")</x:f>
        <x:v>n.a.</x:v>
      </x:c>
    </x:row>
    <x:row r="673" ht="22" customHeight="1">
      <x:c r="A673" s="2" t="str">
        <x:v>COIL</x:v>
      </x:c>
      <x:c r="B673" s="2" t="str">
        <x:v>10</x:v>
      </x:c>
      <x:c r="C673" s="2" t="str">
        <x:v>16WHT36-4</x:v>
      </x:c>
      <x:c r="D673" s="2" t="str">
        <x:v>**PAY ACH** PVC SPIRAL SUPPLY</x:v>
      </x:c>
      <x:c r="E673" s="7" t="n">
        <x:v>600</x:v>
      </x:c>
      <x:c r="F673" s="7" t="n">
        <x:v>8.33</x:v>
      </x:c>
      <x:c r="G673" s="7" t="n">
        <x:v>0</x:v>
      </x:c>
      <x:c r="H673" s="8" t="n">
        <x:v>32.26</x:v>
      </x:c>
      <x:c r="I673" s="8" t="n">
        <x:v>28.6</x:v>
      </x:c>
      <x:c r="J673" s="2" t="n">
        <x:v>100</x:v>
      </x:c>
      <x:c r="K673" s="9" t="n">
        <x:v>193.56</x:v>
      </x:c>
      <x:c r="L673" s="8" t="n">
        <x:v>28.6</x:v>
      </x:c>
      <x:c r="M673" s="8"/>
      <x:c r="N673" s="8"/>
      <x:c r="O673" s="2" t="n">
        <x:v>1</x:v>
      </x:c>
      <x:c r="P673" s="10" t="n">
        <x:v>46143</x:v>
      </x:c>
      <x:c r="Q673" s="10" t="n">
        <x:v>45810</x:v>
      </x:c>
      <x:c r="R673" s="2" t="str">
        <x:v>Same-product valuation: per 100</x:v>
      </x:c>
      <x:c r="S673" s="2" t="str">
        <x:v>Chris PVC Coil priced product</x:v>
      </x:c>
      <x:c r="T673" s="15" t="n">
        <x:f>H673/J673</x:f>
        <x:v>0.3226</x:v>
      </x:c>
      <x:c r="U673" s="15" t="n">
        <x:f>IF(A673="WIRE",T673,IF(O673=1,I673*(1+IF(A673="POUC",Summary!$E$7,Summary!$K$7))/J673,"n.a."))</x:f>
        <x:v>0.31603000000000003</x:v>
      </x:c>
      <x:c r="V673" s="12" t="n">
        <x:f>0</x:f>
        <x:v>0</x:v>
      </x:c>
      <x:c r="W673" s="12" t="n">
        <x:f>0</x:f>
        <x:v>0</x:v>
      </x:c>
      <x:c r="X673" s="12" t="n">
        <x:f>0</x:f>
        <x:v>0</x:v>
      </x:c>
      <x:c r="Y673" s="12" t="n">
        <x:f>E673-W673-X673</x:f>
        <x:v>600</x:v>
      </x:c>
      <x:c r="Z673" s="16" t="n">
        <x:f>E673*T673</x:f>
        <x:v>193.56</x:v>
      </x:c>
      <x:c r="AA673" s="16" t="n">
        <x:f>W673*T673</x:f>
        <x:v>0</x:v>
      </x:c>
      <x:c r="AB673" s="16" t="n">
        <x:f>X673*T673</x:f>
        <x:v>0</x:v>
      </x:c>
      <x:c r="AC673" s="16" t="n">
        <x:f>Y673*T673</x:f>
        <x:v>193.56</x:v>
      </x:c>
      <x:c r="AD673" s="16" t="n">
        <x:f>K673-Z673</x:f>
        <x:v>0</x:v>
      </x:c>
      <x:c r="AE673" s="16" t="n">
        <x:f>IF(ISNUMBER(U673),E673*(U673-T673),"n.a.")</x:f>
        <x:v>-3.941999999999979</x:v>
      </x:c>
      <x:c r="AF673" s="12" t="n">
        <x:f>G673-0</x:f>
        <x:v>0</x:v>
      </x:c>
      <x:c r="AG673" s="16" t="n">
        <x:f>IF(ISNUMBER(U673),0,Z673)</x:f>
        <x:v>0</x:v>
      </x:c>
      <x:c r="AH673" s="17" t="str">
        <x:f>IF(AND(A673="WIRE",ISNUMBER(N673)),H673-N673,"n.a.")</x:f>
        <x:v>n.a.</x:v>
      </x:c>
    </x:row>
    <x:row r="674" ht="22" customHeight="1">
      <x:c r="A674" s="2" t="str">
        <x:v>COIL</x:v>
      </x:c>
      <x:c r="B674" s="2" t="str">
        <x:v>10</x:v>
      </x:c>
      <x:c r="C674" s="2" t="str">
        <x:v>18MAR12-4</x:v>
      </x:c>
      <x:c r="D674" s="2" t="str">
        <x:v>**PAY ACH** PVC SPIRAL SUPPLY</x:v>
      </x:c>
      <x:c r="E674" s="7" t="n">
        <x:v>200</x:v>
      </x:c>
      <x:c r="F674" s="7" t="n">
        <x:v>8.33</x:v>
      </x:c>
      <x:c r="G674" s="7" t="n">
        <x:v>0</x:v>
      </x:c>
      <x:c r="H674" s="8" t="n">
        <x:v>7.85</x:v>
      </x:c>
      <x:c r="I674" s="8" t="n">
        <x:v>11.88</x:v>
      </x:c>
      <x:c r="J674" s="2" t="n">
        <x:v>100</x:v>
      </x:c>
      <x:c r="K674" s="9" t="n">
        <x:v>15.700000000000001</x:v>
      </x:c>
      <x:c r="L674" s="8"/>
      <x:c r="M674" s="8"/>
      <x:c r="N674" s="8"/>
      <x:c r="O674" s="2" t="n">
        <x:v>0</x:v>
      </x:c>
      <x:c r="P674" s="10" t="n">
        <x:v>44266</x:v>
      </x:c>
      <x:c r="Q674" s="10" t="n">
        <x:v>44774</x:v>
      </x:c>
      <x:c r="R674" s="2" t="str">
        <x:v>Same-product valuation: per 100</x:v>
      </x:c>
      <x:c r="S674" s="2" t="str">
        <x:v>Outside priced proposal or replacement cost differs</x:v>
      </x:c>
      <x:c r="T674" s="15" t="n">
        <x:f>H674/J674</x:f>
        <x:v>0.0785</x:v>
      </x:c>
      <x:c r="U674" s="15" t="str">
        <x:f>IF(A674="WIRE",T674,IF(O674=1,I674*(1+IF(A674="POUC",Summary!$E$7,Summary!$K$7))/J674,"n.a."))</x:f>
        <x:v>n.a.</x:v>
      </x:c>
      <x:c r="V674" s="12" t="n">
        <x:f>0</x:f>
        <x:v>0</x:v>
      </x:c>
      <x:c r="W674" s="12" t="n">
        <x:f>0</x:f>
        <x:v>0</x:v>
      </x:c>
      <x:c r="X674" s="12" t="n">
        <x:f>0</x:f>
        <x:v>0</x:v>
      </x:c>
      <x:c r="Y674" s="12" t="n">
        <x:f>E674-W674-X674</x:f>
        <x:v>200</x:v>
      </x:c>
      <x:c r="Z674" s="16" t="n">
        <x:f>E674*T674</x:f>
        <x:v>15.7</x:v>
      </x:c>
      <x:c r="AA674" s="16" t="n">
        <x:f>W674*T674</x:f>
        <x:v>0</x:v>
      </x:c>
      <x:c r="AB674" s="16" t="n">
        <x:f>X674*T674</x:f>
        <x:v>0</x:v>
      </x:c>
      <x:c r="AC674" s="16" t="n">
        <x:f>Y674*T674</x:f>
        <x:v>15.7</x:v>
      </x:c>
      <x:c r="AD674" s="16" t="n">
        <x:f>K674-Z674</x:f>
        <x:v>1.7763568394002505e-15</x:v>
      </x:c>
      <x:c r="AE674" s="16" t="str">
        <x:f>IF(ISNUMBER(U674),E674*(U674-T674),"n.a.")</x:f>
        <x:v>n.a.</x:v>
      </x:c>
      <x:c r="AF674" s="12" t="n">
        <x:f>G674-0</x:f>
        <x:v>0</x:v>
      </x:c>
      <x:c r="AG674" s="16" t="n">
        <x:f>IF(ISNUMBER(U674),0,Z674)</x:f>
        <x:v>15.7</x:v>
      </x:c>
      <x:c r="AH674" s="17" t="str">
        <x:f>IF(AND(A674="WIRE",ISNUMBER(N674)),H674-N674,"n.a.")</x:f>
        <x:v>n.a.</x:v>
      </x:c>
    </x:row>
    <x:row r="675" ht="22" customHeight="1">
      <x:c r="A675" s="2" t="str">
        <x:v>COIL</x:v>
      </x:c>
      <x:c r="B675" s="2" t="str">
        <x:v>10</x:v>
      </x:c>
      <x:c r="C675" s="2" t="str">
        <x:v>20MAR12-4</x:v>
      </x:c>
      <x:c r="D675" s="2" t="str">
        <x:v>**PAY ACH** PVC SPIRAL SUPPLY</x:v>
      </x:c>
      <x:c r="E675" s="7" t="n">
        <x:v>600</x:v>
      </x:c>
      <x:c r="F675" s="7" t="n">
        <x:v>8.33</x:v>
      </x:c>
      <x:c r="G675" s="7" t="n">
        <x:v>0</x:v>
      </x:c>
      <x:c r="H675" s="8" t="n">
        <x:v>8.5</x:v>
      </x:c>
      <x:c r="I675" s="8" t="n">
        <x:v>12.86</x:v>
      </x:c>
      <x:c r="J675" s="2" t="n">
        <x:v>100</x:v>
      </x:c>
      <x:c r="K675" s="9" t="n">
        <x:v>51</x:v>
      </x:c>
      <x:c r="L675" s="8"/>
      <x:c r="M675" s="8"/>
      <x:c r="N675" s="8"/>
      <x:c r="O675" s="2" t="n">
        <x:v>0</x:v>
      </x:c>
      <x:c r="P675" s="10" t="n">
        <x:v>44266</x:v>
      </x:c>
      <x:c r="Q675" s="10" t="n">
        <x:v>44774</x:v>
      </x:c>
      <x:c r="R675" s="2" t="str">
        <x:v>Same-product valuation: per 100</x:v>
      </x:c>
      <x:c r="S675" s="2" t="str">
        <x:v>Outside priced proposal or replacement cost differs</x:v>
      </x:c>
      <x:c r="T675" s="15" t="n">
        <x:f>H675/J675</x:f>
        <x:v>0.085</x:v>
      </x:c>
      <x:c r="U675" s="15" t="str">
        <x:f>IF(A675="WIRE",T675,IF(O675=1,I675*(1+IF(A675="POUC",Summary!$E$7,Summary!$K$7))/J675,"n.a."))</x:f>
        <x:v>n.a.</x:v>
      </x:c>
      <x:c r="V675" s="12" t="n">
        <x:f>0</x:f>
        <x:v>0</x:v>
      </x:c>
      <x:c r="W675" s="12" t="n">
        <x:f>0</x:f>
        <x:v>0</x:v>
      </x:c>
      <x:c r="X675" s="12" t="n">
        <x:f>0</x:f>
        <x:v>0</x:v>
      </x:c>
      <x:c r="Y675" s="12" t="n">
        <x:f>E675-W675-X675</x:f>
        <x:v>600</x:v>
      </x:c>
      <x:c r="Z675" s="16" t="n">
        <x:f>E675*T675</x:f>
        <x:v>51.00000000000001</x:v>
      </x:c>
      <x:c r="AA675" s="16" t="n">
        <x:f>W675*T675</x:f>
        <x:v>0</x:v>
      </x:c>
      <x:c r="AB675" s="16" t="n">
        <x:f>X675*T675</x:f>
        <x:v>0</x:v>
      </x:c>
      <x:c r="AC675" s="16" t="n">
        <x:f>Y675*T675</x:f>
        <x:v>51.00000000000001</x:v>
      </x:c>
      <x:c r="AD675" s="16" t="n">
        <x:f>K675-Z675</x:f>
        <x:v>-7.105427357601002e-15</x:v>
      </x:c>
      <x:c r="AE675" s="16" t="str">
        <x:f>IF(ISNUMBER(U675),E675*(U675-T675),"n.a.")</x:f>
        <x:v>n.a.</x:v>
      </x:c>
      <x:c r="AF675" s="12" t="n">
        <x:f>G675-0</x:f>
        <x:v>0</x:v>
      </x:c>
      <x:c r="AG675" s="16" t="n">
        <x:f>IF(ISNUMBER(U675),0,Z675)</x:f>
        <x:v>51.00000000000001</x:v>
      </x:c>
      <x:c r="AH675" s="17" t="str">
        <x:f>IF(AND(A675="WIRE",ISNUMBER(N675)),H675-N675,"n.a.")</x:f>
        <x:v>n.a.</x:v>
      </x:c>
    </x:row>
    <x:row r="676" ht="22" customHeight="1">
      <x:c r="A676" s="2" t="str">
        <x:v>COIL</x:v>
      </x:c>
      <x:c r="B676" s="2" t="str">
        <x:v>10</x:v>
      </x:c>
      <x:c r="C676" s="2" t="str">
        <x:v>20WHT36-4</x:v>
      </x:c>
      <x:c r="D676" s="2" t="str">
        <x:v>**PAY ACH** PVC SPIRAL SUPPLY</x:v>
      </x:c>
      <x:c r="E676" s="7" t="n">
        <x:v>500</x:v>
      </x:c>
      <x:c r="F676" s="7" t="n">
        <x:v>8.33</x:v>
      </x:c>
      <x:c r="G676" s="7" t="n">
        <x:v>0</x:v>
      </x:c>
      <x:c r="H676" s="8" t="n">
        <x:v>45.6</x:v>
      </x:c>
      <x:c r="I676" s="8" t="n">
        <x:v>40.43</x:v>
      </x:c>
      <x:c r="J676" s="2" t="n">
        <x:v>100</x:v>
      </x:c>
      <x:c r="K676" s="9" t="n">
        <x:v>228</x:v>
      </x:c>
      <x:c r="L676" s="8" t="n">
        <x:v>40.43</x:v>
      </x:c>
      <x:c r="M676" s="8"/>
      <x:c r="N676" s="8"/>
      <x:c r="O676" s="2" t="n">
        <x:v>1</x:v>
      </x:c>
      <x:c r="P676" s="10" t="n">
        <x:v>46143</x:v>
      </x:c>
      <x:c r="Q676" s="10" t="n">
        <x:v>45810</x:v>
      </x:c>
      <x:c r="R676" s="2" t="str">
        <x:v>Same-product valuation: per 100</x:v>
      </x:c>
      <x:c r="S676" s="2" t="str">
        <x:v>Chris PVC Coil priced product</x:v>
      </x:c>
      <x:c r="T676" s="15" t="n">
        <x:f>H676/J676</x:f>
        <x:v>0.456</x:v>
      </x:c>
      <x:c r="U676" s="15" t="n">
        <x:f>IF(A676="WIRE",T676,IF(O676=1,I676*(1+IF(A676="POUC",Summary!$E$7,Summary!$K$7))/J676,"n.a."))</x:f>
        <x:v>0.4467515</x:v>
      </x:c>
      <x:c r="V676" s="12" t="n">
        <x:f>0</x:f>
        <x:v>0</x:v>
      </x:c>
      <x:c r="W676" s="12" t="n">
        <x:f>0</x:f>
        <x:v>0</x:v>
      </x:c>
      <x:c r="X676" s="12" t="n">
        <x:f>0</x:f>
        <x:v>0</x:v>
      </x:c>
      <x:c r="Y676" s="12" t="n">
        <x:f>E676-W676-X676</x:f>
        <x:v>500</x:v>
      </x:c>
      <x:c r="Z676" s="16" t="n">
        <x:f>E676*T676</x:f>
        <x:v>228</x:v>
      </x:c>
      <x:c r="AA676" s="16" t="n">
        <x:f>W676*T676</x:f>
        <x:v>0</x:v>
      </x:c>
      <x:c r="AB676" s="16" t="n">
        <x:f>X676*T676</x:f>
        <x:v>0</x:v>
      </x:c>
      <x:c r="AC676" s="16" t="n">
        <x:f>Y676*T676</x:f>
        <x:v>228</x:v>
      </x:c>
      <x:c r="AD676" s="16" t="n">
        <x:f>K676-Z676</x:f>
        <x:v>0</x:v>
      </x:c>
      <x:c r="AE676" s="16" t="n">
        <x:f>IF(ISNUMBER(U676),E676*(U676-T676),"n.a.")</x:f>
        <x:v>-4.624249999999996</x:v>
      </x:c>
      <x:c r="AF676" s="12" t="n">
        <x:f>G676-0</x:f>
        <x:v>0</x:v>
      </x:c>
      <x:c r="AG676" s="16" t="n">
        <x:f>IF(ISNUMBER(U676),0,Z676)</x:f>
        <x:v>0</x:v>
      </x:c>
      <x:c r="AH676" s="17" t="str">
        <x:f>IF(AND(A676="WIRE",ISNUMBER(N676)),H676-N676,"n.a.")</x:f>
        <x:v>n.a.</x:v>
      </x:c>
    </x:row>
    <x:row r="677" ht="22" customHeight="1">
      <x:c r="A677" s="2" t="str">
        <x:v>COIL</x:v>
      </x:c>
      <x:c r="B677" s="2" t="str">
        <x:v>10</x:v>
      </x:c>
      <x:c r="C677" s="2" t="str">
        <x:v>28RED12-4</x:v>
      </x:c>
      <x:c r="D677" s="2" t="str">
        <x:v>**PAY ACH** PVC SPIRAL SUPPLY</x:v>
      </x:c>
      <x:c r="E677" s="7" t="n">
        <x:v>700</x:v>
      </x:c>
      <x:c r="F677" s="7" t="n">
        <x:v>8.33</x:v>
      </x:c>
      <x:c r="G677" s="7" t="n">
        <x:v>0</x:v>
      </x:c>
      <x:c r="H677" s="8" t="n">
        <x:v>12.92</x:v>
      </x:c>
      <x:c r="I677" s="8" t="n">
        <x:v>19.1</x:v>
      </x:c>
      <x:c r="J677" s="2" t="n">
        <x:v>100</x:v>
      </x:c>
      <x:c r="K677" s="9" t="n">
        <x:v>90.44</x:v>
      </x:c>
      <x:c r="L677" s="8"/>
      <x:c r="M677" s="8"/>
      <x:c r="N677" s="8"/>
      <x:c r="O677" s="2" t="n">
        <x:v>0</x:v>
      </x:c>
      <x:c r="P677" s="10" t="n">
        <x:v>44266</x:v>
      </x:c>
      <x:c r="Q677" s="10" t="n">
        <x:v>44774</x:v>
      </x:c>
      <x:c r="R677" s="2" t="str">
        <x:v>Same-product valuation: per 100</x:v>
      </x:c>
      <x:c r="S677" s="2" t="str">
        <x:v>Outside priced proposal or replacement cost differs</x:v>
      </x:c>
      <x:c r="T677" s="15" t="n">
        <x:f>H677/J677</x:f>
        <x:v>0.1292</x:v>
      </x:c>
      <x:c r="U677" s="15" t="str">
        <x:f>IF(A677="WIRE",T677,IF(O677=1,I677*(1+IF(A677="POUC",Summary!$E$7,Summary!$K$7))/J677,"n.a."))</x:f>
        <x:v>n.a.</x:v>
      </x:c>
      <x:c r="V677" s="12" t="n">
        <x:f>0</x:f>
        <x:v>0</x:v>
      </x:c>
      <x:c r="W677" s="12" t="n">
        <x:f>0</x:f>
        <x:v>0</x:v>
      </x:c>
      <x:c r="X677" s="12" t="n">
        <x:f>0</x:f>
        <x:v>0</x:v>
      </x:c>
      <x:c r="Y677" s="12" t="n">
        <x:f>E677-W677-X677</x:f>
        <x:v>700</x:v>
      </x:c>
      <x:c r="Z677" s="16" t="n">
        <x:f>E677*T677</x:f>
        <x:v>90.44000000000001</x:v>
      </x:c>
      <x:c r="AA677" s="16" t="n">
        <x:f>W677*T677</x:f>
        <x:v>0</x:v>
      </x:c>
      <x:c r="AB677" s="16" t="n">
        <x:f>X677*T677</x:f>
        <x:v>0</x:v>
      </x:c>
      <x:c r="AC677" s="16" t="n">
        <x:f>Y677*T677</x:f>
        <x:v>90.44000000000001</x:v>
      </x:c>
      <x:c r="AD677" s="16" t="n">
        <x:f>K677-Z677</x:f>
        <x:v>-1.4210854715202004e-14</x:v>
      </x:c>
      <x:c r="AE677" s="16" t="str">
        <x:f>IF(ISNUMBER(U677),E677*(U677-T677),"n.a.")</x:f>
        <x:v>n.a.</x:v>
      </x:c>
      <x:c r="AF677" s="12" t="n">
        <x:f>G677-0</x:f>
        <x:v>0</x:v>
      </x:c>
      <x:c r="AG677" s="16" t="n">
        <x:f>IF(ISNUMBER(U677),0,Z677)</x:f>
        <x:v>90.44000000000001</x:v>
      </x:c>
      <x:c r="AH677" s="17" t="str">
        <x:f>IF(AND(A677="WIRE",ISNUMBER(N677)),H677-N677,"n.a.")</x:f>
        <x:v>n.a.</x:v>
      </x:c>
    </x:row>
    <x:row r="678" ht="22" customHeight="1">
      <x:c r="A678" s="2" t="str">
        <x:v>COIL</x:v>
      </x:c>
      <x:c r="B678" s="2" t="str">
        <x:v>10</x:v>
      </x:c>
      <x:c r="C678" s="2" t="str">
        <x:v>32NAV12-4</x:v>
      </x:c>
      <x:c r="D678" s="2" t="str">
        <x:v>**PAY ACH** PVC SPIRAL SUPPLY</x:v>
      </x:c>
      <x:c r="E678" s="7" t="n">
        <x:v>1800</x:v>
      </x:c>
      <x:c r="F678" s="7" t="n">
        <x:v>8.33</x:v>
      </x:c>
      <x:c r="G678" s="7" t="n">
        <x:v>0</x:v>
      </x:c>
      <x:c r="H678" s="8" t="n">
        <x:v>26.47</x:v>
      </x:c>
      <x:c r="I678" s="8" t="n">
        <x:v>23.47</x:v>
      </x:c>
      <x:c r="J678" s="2" t="n">
        <x:v>100</x:v>
      </x:c>
      <x:c r="K678" s="9" t="n">
        <x:v>476.46000000000004</x:v>
      </x:c>
      <x:c r="L678" s="8" t="n">
        <x:v>23.47</x:v>
      </x:c>
      <x:c r="M678" s="8"/>
      <x:c r="N678" s="8"/>
      <x:c r="O678" s="2" t="n">
        <x:v>1</x:v>
      </x:c>
      <x:c r="P678" s="10" t="n">
        <x:v>46143</x:v>
      </x:c>
      <x:c r="Q678" s="10" t="n">
        <x:v>45810</x:v>
      </x:c>
      <x:c r="R678" s="2" t="str">
        <x:v>Same-product valuation: per 100</x:v>
      </x:c>
      <x:c r="S678" s="2" t="str">
        <x:v>Chris PVC Coil priced product</x:v>
      </x:c>
      <x:c r="T678" s="15" t="n">
        <x:f>H678/J678</x:f>
        <x:v>0.2647</x:v>
      </x:c>
      <x:c r="U678" s="15" t="n">
        <x:f>IF(A678="WIRE",T678,IF(O678=1,I678*(1+IF(A678="POUC",Summary!$E$7,Summary!$K$7))/J678,"n.a."))</x:f>
        <x:v>0.2593435</x:v>
      </x:c>
      <x:c r="V678" s="12" t="n">
        <x:f>SUM('PO detail'!$T$399:$T$399)</x:f>
        <x:v>1200</x:v>
      </x:c>
      <x:c r="W678" s="12" t="n">
        <x:f>SUMIFS('PO detail'!$T$399:$T$399,'PO detail'!$Q$399:$Q$399,"Baseline PO cost")</x:f>
        <x:v>1200</x:v>
      </x:c>
      <x:c r="X678" s="12" t="n">
        <x:f>SUMIFS('PO detail'!$T$399:$T$399,'PO detail'!$Q$399:$Q$399,"Higher PO cost")</x:f>
        <x:v>0</x:v>
      </x:c>
      <x:c r="Y678" s="12" t="n">
        <x:f>E678-W678-X678</x:f>
        <x:v>600</x:v>
      </x:c>
      <x:c r="Z678" s="16" t="n">
        <x:f>E678*T678</x:f>
        <x:v>476.46</x:v>
      </x:c>
      <x:c r="AA678" s="16" t="n">
        <x:f>W678*T678</x:f>
        <x:v>317.64</x:v>
      </x:c>
      <x:c r="AB678" s="16" t="n">
        <x:f>X678*T678</x:f>
        <x:v>0</x:v>
      </x:c>
      <x:c r="AC678" s="16" t="n">
        <x:f>Y678*T678</x:f>
        <x:v>158.82</x:v>
      </x:c>
      <x:c r="AD678" s="16" t="n">
        <x:f>K678-Z678</x:f>
        <x:v>5.684341886080802e-14</x:v>
      </x:c>
      <x:c r="AE678" s="16" t="n">
        <x:f>IF(ISNUMBER(U678),E678*(U678-T678),"n.a.")</x:f>
        <x:v>-9.641699999999975</x:v>
      </x:c>
      <x:c r="AF678" s="12" t="n">
        <x:f>G678-SUM('PO detail'!$U$399:$U$399)</x:f>
        <x:v>0</x:v>
      </x:c>
      <x:c r="AG678" s="16" t="n">
        <x:f>IF(ISNUMBER(U678),0,Z678)</x:f>
        <x:v>0</x:v>
      </x:c>
      <x:c r="AH678" s="17" t="str">
        <x:f>IF(AND(A678="WIRE",ISNUMBER(N678)),H678-N678,"n.a.")</x:f>
        <x:v>n.a.</x:v>
      </x:c>
    </x:row>
    <x:row r="679" ht="22" customHeight="1">
      <x:c r="A679" s="2" t="str">
        <x:v>COIL</x:v>
      </x:c>
      <x:c r="B679" s="2" t="str">
        <x:v>30</x:v>
      </x:c>
      <x:c r="C679" s="2" t="str">
        <x:v>16WHT36-4</x:v>
      </x:c>
      <x:c r="D679" s="2" t="str">
        <x:v>**PAY ACH** PVC SPIRAL SUPPLY</x:v>
      </x:c>
      <x:c r="E679" s="7" t="n">
        <x:v>1600</x:v>
      </x:c>
      <x:c r="F679" s="7" t="n">
        <x:v>8.33</x:v>
      </x:c>
      <x:c r="G679" s="7" t="n">
        <x:v>0</x:v>
      </x:c>
      <x:c r="H679" s="8" t="n">
        <x:v>32.26</x:v>
      </x:c>
      <x:c r="I679" s="8" t="n">
        <x:v>28.6</x:v>
      </x:c>
      <x:c r="J679" s="2" t="n">
        <x:v>100</x:v>
      </x:c>
      <x:c r="K679" s="9" t="n">
        <x:v>516.16</x:v>
      </x:c>
      <x:c r="L679" s="8" t="n">
        <x:v>28.6</x:v>
      </x:c>
      <x:c r="M679" s="8"/>
      <x:c r="N679" s="8"/>
      <x:c r="O679" s="2" t="n">
        <x:v>1</x:v>
      </x:c>
      <x:c r="P679" s="10" t="n">
        <x:v>46143</x:v>
      </x:c>
      <x:c r="Q679" s="10" t="n">
        <x:v>45810</x:v>
      </x:c>
      <x:c r="R679" s="2" t="str">
        <x:v>Same-product valuation: per 100</x:v>
      </x:c>
      <x:c r="S679" s="2" t="str">
        <x:v>Chris PVC Coil priced product</x:v>
      </x:c>
      <x:c r="T679" s="15" t="n">
        <x:f>H679/J679</x:f>
        <x:v>0.3226</x:v>
      </x:c>
      <x:c r="U679" s="15" t="n">
        <x:f>IF(A679="WIRE",T679,IF(O679=1,I679*(1+IF(A679="POUC",Summary!$E$7,Summary!$K$7))/J679,"n.a."))</x:f>
        <x:v>0.31603000000000003</x:v>
      </x:c>
      <x:c r="V679" s="12" t="n">
        <x:f>0</x:f>
        <x:v>0</x:v>
      </x:c>
      <x:c r="W679" s="12" t="n">
        <x:f>0</x:f>
        <x:v>0</x:v>
      </x:c>
      <x:c r="X679" s="12" t="n">
        <x:f>0</x:f>
        <x:v>0</x:v>
      </x:c>
      <x:c r="Y679" s="12" t="n">
        <x:f>E679-W679-X679</x:f>
        <x:v>1600</x:v>
      </x:c>
      <x:c r="Z679" s="16" t="n">
        <x:f>E679*T679</x:f>
        <x:v>516.16</x:v>
      </x:c>
      <x:c r="AA679" s="16" t="n">
        <x:f>W679*T679</x:f>
        <x:v>0</x:v>
      </x:c>
      <x:c r="AB679" s="16" t="n">
        <x:f>X679*T679</x:f>
        <x:v>0</x:v>
      </x:c>
      <x:c r="AC679" s="16" t="n">
        <x:f>Y679*T679</x:f>
        <x:v>516.16</x:v>
      </x:c>
      <x:c r="AD679" s="16" t="n">
        <x:f>K679-Z679</x:f>
        <x:v>0</x:v>
      </x:c>
      <x:c r="AE679" s="16" t="n">
        <x:f>IF(ISNUMBER(U679),E679*(U679-T679),"n.a.")</x:f>
        <x:v>-10.511999999999944</x:v>
      </x:c>
      <x:c r="AF679" s="12" t="n">
        <x:f>G679-0</x:f>
        <x:v>0</x:v>
      </x:c>
      <x:c r="AG679" s="16" t="n">
        <x:f>IF(ISNUMBER(U679),0,Z679)</x:f>
        <x:v>0</x:v>
      </x:c>
      <x:c r="AH679" s="17" t="str">
        <x:f>IF(AND(A679="WIRE",ISNUMBER(N679)),H679-N679,"n.a.")</x:f>
        <x:v>n.a.</x:v>
      </x:c>
    </x:row>
    <x:row r="680" ht="22" customHeight="1">
      <x:c r="A680" s="2" t="str">
        <x:v>COIL</x:v>
      </x:c>
      <x:c r="B680" s="2" t="str">
        <x:v>30</x:v>
      </x:c>
      <x:c r="C680" s="2" t="str">
        <x:v>22NAV12-4</x:v>
      </x:c>
      <x:c r="D680" s="2" t="str">
        <x:v>**PAY ACH** PVC SPIRAL SUPPLY</x:v>
      </x:c>
      <x:c r="E680" s="7" t="n">
        <x:v>1300</x:v>
      </x:c>
      <x:c r="F680" s="7" t="n">
        <x:v>8.33</x:v>
      </x:c>
      <x:c r="G680" s="7" t="n">
        <x:v>0</x:v>
      </x:c>
      <x:c r="H680" s="8" t="n">
        <x:v>16.74</x:v>
      </x:c>
      <x:c r="I680" s="8" t="n">
        <x:v>14.84</x:v>
      </x:c>
      <x:c r="J680" s="2" t="n">
        <x:v>100</x:v>
      </x:c>
      <x:c r="K680" s="9" t="n">
        <x:v>217.61999999999998</x:v>
      </x:c>
      <x:c r="L680" s="8" t="n">
        <x:v>14.84</x:v>
      </x:c>
      <x:c r="M680" s="8"/>
      <x:c r="N680" s="8"/>
      <x:c r="O680" s="2" t="n">
        <x:v>1</x:v>
      </x:c>
      <x:c r="P680" s="10" t="n">
        <x:v>46143</x:v>
      </x:c>
      <x:c r="Q680" s="10" t="n">
        <x:v>45810</x:v>
      </x:c>
      <x:c r="R680" s="2" t="str">
        <x:v>Same-product valuation: per 100</x:v>
      </x:c>
      <x:c r="S680" s="2" t="str">
        <x:v>Chris PVC Coil priced product</x:v>
      </x:c>
      <x:c r="T680" s="15" t="n">
        <x:f>H680/J680</x:f>
        <x:v>0.1674</x:v>
      </x:c>
      <x:c r="U680" s="15" t="n">
        <x:f>IF(A680="WIRE",T680,IF(O680=1,I680*(1+IF(A680="POUC",Summary!$E$7,Summary!$K$7))/J680,"n.a."))</x:f>
        <x:v>0.163982</x:v>
      </x:c>
      <x:c r="V680" s="12" t="n">
        <x:f>0</x:f>
        <x:v>0</x:v>
      </x:c>
      <x:c r="W680" s="12" t="n">
        <x:f>0</x:f>
        <x:v>0</x:v>
      </x:c>
      <x:c r="X680" s="12" t="n">
        <x:f>0</x:f>
        <x:v>0</x:v>
      </x:c>
      <x:c r="Y680" s="12" t="n">
        <x:f>E680-W680-X680</x:f>
        <x:v>1300</x:v>
      </x:c>
      <x:c r="Z680" s="16" t="n">
        <x:f>E680*T680</x:f>
        <x:v>217.62</x:v>
      </x:c>
      <x:c r="AA680" s="16" t="n">
        <x:f>W680*T680</x:f>
        <x:v>0</x:v>
      </x:c>
      <x:c r="AB680" s="16" t="n">
        <x:f>X680*T680</x:f>
        <x:v>0</x:v>
      </x:c>
      <x:c r="AC680" s="16" t="n">
        <x:f>Y680*T680</x:f>
        <x:v>217.62</x:v>
      </x:c>
      <x:c r="AD680" s="16" t="n">
        <x:f>K680-Z680</x:f>
        <x:v>-2.842170943040401e-14</x:v>
      </x:c>
      <x:c r="AE680" s="16" t="n">
        <x:f>IF(ISNUMBER(U680),E680*(U680-T680),"n.a.")</x:f>
        <x:v>-4.443400000000006</x:v>
      </x:c>
      <x:c r="AF680" s="12" t="n">
        <x:f>G680-0</x:f>
        <x:v>0</x:v>
      </x:c>
      <x:c r="AG680" s="16" t="n">
        <x:f>IF(ISNUMBER(U680),0,Z680)</x:f>
        <x:v>0</x:v>
      </x:c>
      <x:c r="AH680" s="17" t="str">
        <x:f>IF(AND(A680="WIRE",ISNUMBER(N680)),H680-N680,"n.a.")</x:f>
        <x:v>n.a.</x:v>
      </x:c>
    </x:row>
    <x:row r="681" ht="22" customHeight="1">
      <x:c r="A681" s="2" t="str">
        <x:v>COIL</x:v>
      </x:c>
      <x:c r="B681" s="2" t="str">
        <x:v>30</x:v>
      </x:c>
      <x:c r="C681" s="2" t="str">
        <x:v>28WHT12-4</x:v>
      </x:c>
      <x:c r="D681" s="2" t="str">
        <x:v>**PAY ACH** PVC SPIRAL SUPPLY</x:v>
      </x:c>
      <x:c r="E681" s="7" t="n">
        <x:v>2500</x:v>
      </x:c>
      <x:c r="F681" s="7" t="n">
        <x:v>8.33</x:v>
      </x:c>
      <x:c r="G681" s="7" t="n">
        <x:v>0</x:v>
      </x:c>
      <x:c r="H681" s="8" t="n">
        <x:v>23.27</x:v>
      </x:c>
      <x:c r="I681" s="8" t="n">
        <x:v>20.63</x:v>
      </x:c>
      <x:c r="J681" s="2" t="n">
        <x:v>100</x:v>
      </x:c>
      <x:c r="K681" s="9" t="n">
        <x:v>581.75</x:v>
      </x:c>
      <x:c r="L681" s="8" t="n">
        <x:v>20.63</x:v>
      </x:c>
      <x:c r="M681" s="8"/>
      <x:c r="N681" s="8"/>
      <x:c r="O681" s="2" t="n">
        <x:v>1</x:v>
      </x:c>
      <x:c r="P681" s="10" t="n">
        <x:v>46143</x:v>
      </x:c>
      <x:c r="Q681" s="10" t="n">
        <x:v>45810</x:v>
      </x:c>
      <x:c r="R681" s="2" t="str">
        <x:v>Same-product valuation: per 100</x:v>
      </x:c>
      <x:c r="S681" s="2" t="str">
        <x:v>Chris PVC Coil priced product</x:v>
      </x:c>
      <x:c r="T681" s="15" t="n">
        <x:f>H681/J681</x:f>
        <x:v>0.2327</x:v>
      </x:c>
      <x:c r="U681" s="15" t="n">
        <x:f>IF(A681="WIRE",T681,IF(O681=1,I681*(1+IF(A681="POUC",Summary!$E$7,Summary!$K$7))/J681,"n.a."))</x:f>
        <x:v>0.22796149999999998</x:v>
      </x:c>
      <x:c r="V681" s="12" t="n">
        <x:f>0</x:f>
        <x:v>0</x:v>
      </x:c>
      <x:c r="W681" s="12" t="n">
        <x:f>0</x:f>
        <x:v>0</x:v>
      </x:c>
      <x:c r="X681" s="12" t="n">
        <x:f>0</x:f>
        <x:v>0</x:v>
      </x:c>
      <x:c r="Y681" s="12" t="n">
        <x:f>E681-W681-X681</x:f>
        <x:v>2500</x:v>
      </x:c>
      <x:c r="Z681" s="16" t="n">
        <x:f>E681*T681</x:f>
        <x:v>581.75</x:v>
      </x:c>
      <x:c r="AA681" s="16" t="n">
        <x:f>W681*T681</x:f>
        <x:v>0</x:v>
      </x:c>
      <x:c r="AB681" s="16" t="n">
        <x:f>X681*T681</x:f>
        <x:v>0</x:v>
      </x:c>
      <x:c r="AC681" s="16" t="n">
        <x:f>Y681*T681</x:f>
        <x:v>581.75</x:v>
      </x:c>
      <x:c r="AD681" s="16" t="n">
        <x:f>K681-Z681</x:f>
        <x:v>0</x:v>
      </x:c>
      <x:c r="AE681" s="16" t="n">
        <x:f>IF(ISNUMBER(U681),E681*(U681-T681),"n.a.")</x:f>
        <x:v>-11.846250000000017</x:v>
      </x:c>
      <x:c r="AF681" s="12" t="n">
        <x:f>G681-0</x:f>
        <x:v>0</x:v>
      </x:c>
      <x:c r="AG681" s="16" t="n">
        <x:f>IF(ISNUMBER(U681),0,Z681)</x:f>
        <x:v>0</x:v>
      </x:c>
      <x:c r="AH681" s="17" t="str">
        <x:f>IF(AND(A681="WIRE",ISNUMBER(N681)),H681-N681,"n.a.")</x:f>
        <x:v>n.a.</x:v>
      </x:c>
    </x:row>
    <x:row r="682" ht="22" customHeight="1">
      <x:c r="A682" s="2" t="str">
        <x:v>COIL</x:v>
      </x:c>
      <x:c r="B682" s="2" t="str">
        <x:v>30</x:v>
      </x:c>
      <x:c r="C682" s="2" t="str">
        <x:v>28WHT36-4</x:v>
      </x:c>
      <x:c r="D682" s="2" t="str">
        <x:v>**PAY ACH** PVC SPIRAL SUPPLY</x:v>
      </x:c>
      <x:c r="E682" s="7" t="n">
        <x:v>200</x:v>
      </x:c>
      <x:c r="F682" s="7" t="n">
        <x:v>8.33</x:v>
      </x:c>
      <x:c r="G682" s="7" t="n">
        <x:v>0</x:v>
      </x:c>
      <x:c r="H682" s="8" t="n">
        <x:v>34.59</x:v>
      </x:c>
      <x:c r="I682" s="8" t="n">
        <x:v>57.89</x:v>
      </x:c>
      <x:c r="J682" s="2" t="n">
        <x:v>100</x:v>
      </x:c>
      <x:c r="K682" s="9" t="n">
        <x:v>69.18</x:v>
      </x:c>
      <x:c r="L682" s="8"/>
      <x:c r="M682" s="8"/>
      <x:c r="N682" s="8"/>
      <x:c r="O682" s="2" t="n">
        <x:v>0</x:v>
      </x:c>
      <x:c r="P682" s="10" t="n">
        <x:v>44266</x:v>
      </x:c>
      <x:c r="Q682" s="10" t="n">
        <x:v>44774</x:v>
      </x:c>
      <x:c r="R682" s="2" t="str">
        <x:v>Same-product valuation: per 100</x:v>
      </x:c>
      <x:c r="S682" s="2" t="str">
        <x:v>Outside priced proposal or replacement cost differs</x:v>
      </x:c>
      <x:c r="T682" s="15" t="n">
        <x:f>H682/J682</x:f>
        <x:v>0.34590000000000004</x:v>
      </x:c>
      <x:c r="U682" s="15" t="str">
        <x:f>IF(A682="WIRE",T682,IF(O682=1,I682*(1+IF(A682="POUC",Summary!$E$7,Summary!$K$7))/J682,"n.a."))</x:f>
        <x:v>n.a.</x:v>
      </x:c>
      <x:c r="V682" s="12" t="n">
        <x:f>0</x:f>
        <x:v>0</x:v>
      </x:c>
      <x:c r="W682" s="12" t="n">
        <x:f>0</x:f>
        <x:v>0</x:v>
      </x:c>
      <x:c r="X682" s="12" t="n">
        <x:f>0</x:f>
        <x:v>0</x:v>
      </x:c>
      <x:c r="Y682" s="12" t="n">
        <x:f>E682-W682-X682</x:f>
        <x:v>200</x:v>
      </x:c>
      <x:c r="Z682" s="16" t="n">
        <x:f>E682*T682</x:f>
        <x:v>69.18</x:v>
      </x:c>
      <x:c r="AA682" s="16" t="n">
        <x:f>W682*T682</x:f>
        <x:v>0</x:v>
      </x:c>
      <x:c r="AB682" s="16" t="n">
        <x:f>X682*T682</x:f>
        <x:v>0</x:v>
      </x:c>
      <x:c r="AC682" s="16" t="n">
        <x:f>Y682*T682</x:f>
        <x:v>69.18</x:v>
      </x:c>
      <x:c r="AD682" s="16" t="n">
        <x:f>K682-Z682</x:f>
        <x:v>0</x:v>
      </x:c>
      <x:c r="AE682" s="16" t="str">
        <x:f>IF(ISNUMBER(U682),E682*(U682-T682),"n.a.")</x:f>
        <x:v>n.a.</x:v>
      </x:c>
      <x:c r="AF682" s="12" t="n">
        <x:f>G682-0</x:f>
        <x:v>0</x:v>
      </x:c>
      <x:c r="AG682" s="16" t="n">
        <x:f>IF(ISNUMBER(U682),0,Z682)</x:f>
        <x:v>69.18</x:v>
      </x:c>
      <x:c r="AH682" s="17" t="str">
        <x:f>IF(AND(A682="WIRE",ISNUMBER(N682)),H682-N682,"n.a.")</x:f>
        <x:v>n.a.</x:v>
      </x:c>
    </x:row>
    <x:row r="683" ht="22" customHeight="1">
      <x:c r="A683" s="2" t="str">
        <x:v>COIL</x:v>
      </x:c>
      <x:c r="B683" s="2" t="str">
        <x:v>30</x:v>
      </x:c>
      <x:c r="C683" s="2" t="str">
        <x:v>30BLK36-4</x:v>
      </x:c>
      <x:c r="D683" s="2" t="str">
        <x:v>**PAY ACH** PVC SPIRAL SUPPLY</x:v>
      </x:c>
      <x:c r="E683" s="7" t="n">
        <x:v>300</x:v>
      </x:c>
      <x:c r="F683" s="7" t="n">
        <x:v>8.33</x:v>
      </x:c>
      <x:c r="G683" s="7" t="n">
        <x:v>0</x:v>
      </x:c>
      <x:c r="H683" s="8" t="n">
        <x:v>57.34</x:v>
      </x:c>
      <x:c r="I683" s="8" t="n">
        <x:v>50.84</x:v>
      </x:c>
      <x:c r="J683" s="2" t="n">
        <x:v>100</x:v>
      </x:c>
      <x:c r="K683" s="9" t="n">
        <x:v>172.02</x:v>
      </x:c>
      <x:c r="L683" s="8" t="n">
        <x:v>50.84</x:v>
      </x:c>
      <x:c r="M683" s="8"/>
      <x:c r="N683" s="8"/>
      <x:c r="O683" s="2" t="n">
        <x:v>1</x:v>
      </x:c>
      <x:c r="P683" s="10" t="n">
        <x:v>46143</x:v>
      </x:c>
      <x:c r="Q683" s="10" t="n">
        <x:v>45810</x:v>
      </x:c>
      <x:c r="R683" s="2" t="str">
        <x:v>Same-product valuation: per 100</x:v>
      </x:c>
      <x:c r="S683" s="2" t="str">
        <x:v>Chris PVC Coil priced product</x:v>
      </x:c>
      <x:c r="T683" s="15" t="n">
        <x:f>H683/J683</x:f>
        <x:v>0.5734</x:v>
      </x:c>
      <x:c r="U683" s="15" t="n">
        <x:f>IF(A683="WIRE",T683,IF(O683=1,I683*(1+IF(A683="POUC",Summary!$E$7,Summary!$K$7))/J683,"n.a."))</x:f>
        <x:v>0.561782</x:v>
      </x:c>
      <x:c r="V683" s="12" t="n">
        <x:f>0</x:f>
        <x:v>0</x:v>
      </x:c>
      <x:c r="W683" s="12" t="n">
        <x:f>0</x:f>
        <x:v>0</x:v>
      </x:c>
      <x:c r="X683" s="12" t="n">
        <x:f>0</x:f>
        <x:v>0</x:v>
      </x:c>
      <x:c r="Y683" s="12" t="n">
        <x:f>E683-W683-X683</x:f>
        <x:v>300</x:v>
      </x:c>
      <x:c r="Z683" s="16" t="n">
        <x:f>E683*T683</x:f>
        <x:v>172.02</x:v>
      </x:c>
      <x:c r="AA683" s="16" t="n">
        <x:f>W683*T683</x:f>
        <x:v>0</x:v>
      </x:c>
      <x:c r="AB683" s="16" t="n">
        <x:f>X683*T683</x:f>
        <x:v>0</x:v>
      </x:c>
      <x:c r="AC683" s="16" t="n">
        <x:f>Y683*T683</x:f>
        <x:v>172.02</x:v>
      </x:c>
      <x:c r="AD683" s="16" t="n">
        <x:f>K683-Z683</x:f>
        <x:v>0</x:v>
      </x:c>
      <x:c r="AE683" s="16" t="n">
        <x:f>IF(ISNUMBER(U683),E683*(U683-T683),"n.a.")</x:f>
        <x:v>-3.485400000000005</x:v>
      </x:c>
      <x:c r="AF683" s="12" t="n">
        <x:f>G683-0</x:f>
        <x:v>0</x:v>
      </x:c>
      <x:c r="AG683" s="16" t="n">
        <x:f>IF(ISNUMBER(U683),0,Z683)</x:f>
        <x:v>0</x:v>
      </x:c>
      <x:c r="AH683" s="17" t="str">
        <x:f>IF(AND(A683="WIRE",ISNUMBER(N683)),H683-N683,"n.a.")</x:f>
        <x:v>n.a.</x:v>
      </x:c>
    </x:row>
    <x:row r="684" ht="22" customHeight="1">
      <x:c r="A684" s="2" t="str">
        <x:v>COIL</x:v>
      </x:c>
      <x:c r="B684" s="2" t="str">
        <x:v>60</x:v>
      </x:c>
      <x:c r="C684" s="2" t="str">
        <x:v>14MAR12-4</x:v>
      </x:c>
      <x:c r="D684" s="2" t="str">
        <x:v>**PAY ACH** PVC SPIRAL SUPPLY</x:v>
      </x:c>
      <x:c r="E684" s="7" t="n">
        <x:v>100</x:v>
      </x:c>
      <x:c r="F684" s="7" t="n">
        <x:v>8.33</x:v>
      </x:c>
      <x:c r="G684" s="7" t="n">
        <x:v>0</x:v>
      </x:c>
      <x:c r="H684" s="8" t="n">
        <x:v>5.33</x:v>
      </x:c>
      <x:c r="I684" s="8" t="n">
        <x:v>7.89</x:v>
      </x:c>
      <x:c r="J684" s="2" t="n">
        <x:v>100</x:v>
      </x:c>
      <x:c r="K684" s="9" t="n">
        <x:v>5.33</x:v>
      </x:c>
      <x:c r="L684" s="8"/>
      <x:c r="M684" s="8"/>
      <x:c r="N684" s="8"/>
      <x:c r="O684" s="2" t="n">
        <x:v>0</x:v>
      </x:c>
      <x:c r="P684" s="10" t="n">
        <x:v>44266</x:v>
      </x:c>
      <x:c r="Q684" s="10" t="n">
        <x:v>44593</x:v>
      </x:c>
      <x:c r="R684" s="2" t="str">
        <x:v>Same-product valuation: per 100</x:v>
      </x:c>
      <x:c r="S684" s="2" t="str">
        <x:v>Outside priced proposal or replacement cost differs</x:v>
      </x:c>
      <x:c r="T684" s="15" t="n">
        <x:f>H684/J684</x:f>
        <x:v>0.0533</x:v>
      </x:c>
      <x:c r="U684" s="15" t="str">
        <x:f>IF(A684="WIRE",T684,IF(O684=1,I684*(1+IF(A684="POUC",Summary!$E$7,Summary!$K$7))/J684,"n.a."))</x:f>
        <x:v>n.a.</x:v>
      </x:c>
      <x:c r="V684" s="12" t="n">
        <x:f>0</x:f>
        <x:v>0</x:v>
      </x:c>
      <x:c r="W684" s="12" t="n">
        <x:f>0</x:f>
        <x:v>0</x:v>
      </x:c>
      <x:c r="X684" s="12" t="n">
        <x:f>0</x:f>
        <x:v>0</x:v>
      </x:c>
      <x:c r="Y684" s="12" t="n">
        <x:f>E684-W684-X684</x:f>
        <x:v>100</x:v>
      </x:c>
      <x:c r="Z684" s="16" t="n">
        <x:f>E684*T684</x:f>
        <x:v>5.33</x:v>
      </x:c>
      <x:c r="AA684" s="16" t="n">
        <x:f>W684*T684</x:f>
        <x:v>0</x:v>
      </x:c>
      <x:c r="AB684" s="16" t="n">
        <x:f>X684*T684</x:f>
        <x:v>0</x:v>
      </x:c>
      <x:c r="AC684" s="16" t="n">
        <x:f>Y684*T684</x:f>
        <x:v>5.33</x:v>
      </x:c>
      <x:c r="AD684" s="16" t="n">
        <x:f>K684-Z684</x:f>
        <x:v>0</x:v>
      </x:c>
      <x:c r="AE684" s="16" t="str">
        <x:f>IF(ISNUMBER(U684),E684*(U684-T684),"n.a.")</x:f>
        <x:v>n.a.</x:v>
      </x:c>
      <x:c r="AF684" s="12" t="n">
        <x:f>G684-0</x:f>
        <x:v>0</x:v>
      </x:c>
      <x:c r="AG684" s="16" t="n">
        <x:f>IF(ISNUMBER(U684),0,Z684)</x:f>
        <x:v>5.33</x:v>
      </x:c>
      <x:c r="AH684" s="17" t="str">
        <x:f>IF(AND(A684="WIRE",ISNUMBER(N684)),H684-N684,"n.a.")</x:f>
        <x:v>n.a.</x:v>
      </x:c>
    </x:row>
    <x:row r="685" ht="22" customHeight="1">
      <x:c r="A685" s="2" t="str">
        <x:v>COIL</x:v>
      </x:c>
      <x:c r="B685" s="2" t="str">
        <x:v>60</x:v>
      </x:c>
      <x:c r="C685" s="2" t="str">
        <x:v>16WHT36-4</x:v>
      </x:c>
      <x:c r="D685" s="2" t="str">
        <x:v>**PAY ACH** PVC SPIRAL SUPPLY</x:v>
      </x:c>
      <x:c r="E685" s="7" t="n">
        <x:v>1200</x:v>
      </x:c>
      <x:c r="F685" s="7" t="n">
        <x:v>8.33</x:v>
      </x:c>
      <x:c r="G685" s="7" t="n">
        <x:v>0</x:v>
      </x:c>
      <x:c r="H685" s="8" t="n">
        <x:v>32.26</x:v>
      </x:c>
      <x:c r="I685" s="8" t="n">
        <x:v>28.6</x:v>
      </x:c>
      <x:c r="J685" s="2" t="n">
        <x:v>100</x:v>
      </x:c>
      <x:c r="K685" s="9" t="n">
        <x:v>387.12</x:v>
      </x:c>
      <x:c r="L685" s="8" t="n">
        <x:v>28.6</x:v>
      </x:c>
      <x:c r="M685" s="8"/>
      <x:c r="N685" s="8"/>
      <x:c r="O685" s="2" t="n">
        <x:v>1</x:v>
      </x:c>
      <x:c r="P685" s="10" t="n">
        <x:v>46143</x:v>
      </x:c>
      <x:c r="Q685" s="10" t="n">
        <x:v>45810</x:v>
      </x:c>
      <x:c r="R685" s="2" t="str">
        <x:v>Same-product valuation: per 100</x:v>
      </x:c>
      <x:c r="S685" s="2" t="str">
        <x:v>Chris PVC Coil priced product</x:v>
      </x:c>
      <x:c r="T685" s="15" t="n">
        <x:f>H685/J685</x:f>
        <x:v>0.3226</x:v>
      </x:c>
      <x:c r="U685" s="15" t="n">
        <x:f>IF(A685="WIRE",T685,IF(O685=1,I685*(1+IF(A685="POUC",Summary!$E$7,Summary!$K$7))/J685,"n.a."))</x:f>
        <x:v>0.31603000000000003</x:v>
      </x:c>
      <x:c r="V685" s="12" t="n">
        <x:f>0</x:f>
        <x:v>0</x:v>
      </x:c>
      <x:c r="W685" s="12" t="n">
        <x:f>0</x:f>
        <x:v>0</x:v>
      </x:c>
      <x:c r="X685" s="12" t="n">
        <x:f>0</x:f>
        <x:v>0</x:v>
      </x:c>
      <x:c r="Y685" s="12" t="n">
        <x:f>E685-W685-X685</x:f>
        <x:v>1200</x:v>
      </x:c>
      <x:c r="Z685" s="16" t="n">
        <x:f>E685*T685</x:f>
        <x:v>387.12</x:v>
      </x:c>
      <x:c r="AA685" s="16" t="n">
        <x:f>W685*T685</x:f>
        <x:v>0</x:v>
      </x:c>
      <x:c r="AB685" s="16" t="n">
        <x:f>X685*T685</x:f>
        <x:v>0</x:v>
      </x:c>
      <x:c r="AC685" s="16" t="n">
        <x:f>Y685*T685</x:f>
        <x:v>387.12</x:v>
      </x:c>
      <x:c r="AD685" s="16" t="n">
        <x:f>K685-Z685</x:f>
        <x:v>0</x:v>
      </x:c>
      <x:c r="AE685" s="16" t="n">
        <x:f>IF(ISNUMBER(U685),E685*(U685-T685),"n.a.")</x:f>
        <x:v>-7.883999999999958</x:v>
      </x:c>
      <x:c r="AF685" s="12" t="n">
        <x:f>G685-0</x:f>
        <x:v>0</x:v>
      </x:c>
      <x:c r="AG685" s="16" t="n">
        <x:f>IF(ISNUMBER(U685),0,Z685)</x:f>
        <x:v>0</x:v>
      </x:c>
      <x:c r="AH685" s="17" t="str">
        <x:f>IF(AND(A685="WIRE",ISNUMBER(N685)),H685-N685,"n.a.")</x:f>
        <x:v>n.a.</x:v>
      </x:c>
    </x:row>
    <x:row r="686" ht="22" customHeight="1">
      <x:c r="A686" s="2" t="str">
        <x:v>COIL</x:v>
      </x:c>
      <x:c r="B686" s="2" t="str">
        <x:v>60</x:v>
      </x:c>
      <x:c r="C686" s="2" t="str">
        <x:v>28BLU12-4</x:v>
      </x:c>
      <x:c r="D686" s="2" t="str">
        <x:v>**PAY ACH** PVC SPIRAL SUPPLY</x:v>
      </x:c>
      <x:c r="E686" s="7" t="n">
        <x:v>400</x:v>
      </x:c>
      <x:c r="F686" s="7" t="n">
        <x:v>8.33</x:v>
      </x:c>
      <x:c r="G686" s="7" t="n">
        <x:v>0</x:v>
      </x:c>
      <x:c r="H686" s="8" t="n">
        <x:v>12.92</x:v>
      </x:c>
      <x:c r="I686" s="8" t="n">
        <x:v>20.46</x:v>
      </x:c>
      <x:c r="J686" s="2" t="n">
        <x:v>100</x:v>
      </x:c>
      <x:c r="K686" s="9" t="n">
        <x:v>51.68</x:v>
      </x:c>
      <x:c r="L686" s="8"/>
      <x:c r="M686" s="8"/>
      <x:c r="N686" s="8"/>
      <x:c r="O686" s="2" t="n">
        <x:v>0</x:v>
      </x:c>
      <x:c r="P686" s="10" t="n">
        <x:v>44266</x:v>
      </x:c>
      <x:c r="Q686" s="10" t="n">
        <x:v>44774</x:v>
      </x:c>
      <x:c r="R686" s="2" t="str">
        <x:v>Same-product valuation: per 100</x:v>
      </x:c>
      <x:c r="S686" s="2" t="str">
        <x:v>Outside priced proposal or replacement cost differs</x:v>
      </x:c>
      <x:c r="T686" s="15" t="n">
        <x:f>H686/J686</x:f>
        <x:v>0.1292</x:v>
      </x:c>
      <x:c r="U686" s="15" t="str">
        <x:f>IF(A686="WIRE",T686,IF(O686=1,I686*(1+IF(A686="POUC",Summary!$E$7,Summary!$K$7))/J686,"n.a."))</x:f>
        <x:v>n.a.</x:v>
      </x:c>
      <x:c r="V686" s="12" t="n">
        <x:f>0</x:f>
        <x:v>0</x:v>
      </x:c>
      <x:c r="W686" s="12" t="n">
        <x:f>0</x:f>
        <x:v>0</x:v>
      </x:c>
      <x:c r="X686" s="12" t="n">
        <x:f>0</x:f>
        <x:v>0</x:v>
      </x:c>
      <x:c r="Y686" s="12" t="n">
        <x:f>E686-W686-X686</x:f>
        <x:v>400</x:v>
      </x:c>
      <x:c r="Z686" s="16" t="n">
        <x:f>E686*T686</x:f>
        <x:v>51.68000000000001</x:v>
      </x:c>
      <x:c r="AA686" s="16" t="n">
        <x:f>W686*T686</x:f>
        <x:v>0</x:v>
      </x:c>
      <x:c r="AB686" s="16" t="n">
        <x:f>X686*T686</x:f>
        <x:v>0</x:v>
      </x:c>
      <x:c r="AC686" s="16" t="n">
        <x:f>Y686*T686</x:f>
        <x:v>51.68000000000001</x:v>
      </x:c>
      <x:c r="AD686" s="16" t="n">
        <x:f>K686-Z686</x:f>
        <x:v>-7.105427357601002e-15</x:v>
      </x:c>
      <x:c r="AE686" s="16" t="str">
        <x:f>IF(ISNUMBER(U686),E686*(U686-T686),"n.a.")</x:f>
        <x:v>n.a.</x:v>
      </x:c>
      <x:c r="AF686" s="12" t="n">
        <x:f>G686-0</x:f>
        <x:v>0</x:v>
      </x:c>
      <x:c r="AG686" s="16" t="n">
        <x:f>IF(ISNUMBER(U686),0,Z686)</x:f>
        <x:v>51.68000000000001</x:v>
      </x:c>
      <x:c r="AH686" s="17" t="str">
        <x:f>IF(AND(A686="WIRE",ISNUMBER(N686)),H686-N686,"n.a.")</x:f>
        <x:v>n.a.</x:v>
      </x:c>
    </x:row>
    <x:row r="687" ht="22" customHeight="1">
      <x:c r="A687" s="2" t="str">
        <x:v>POUC</x:v>
      </x:c>
      <x:c r="B687" s="2" t="str">
        <x:v>30</x:v>
      </x:c>
      <x:c r="C687" s="2" t="str">
        <x:v>BMS5</x:v>
      </x:c>
      <x:c r="D687" s="2" t="str">
        <x:v>LAMITEK USA, INC.</x:v>
      </x:c>
      <x:c r="E687" s="7" t="n">
        <x:v>1600</x:v>
      </x:c>
      <x:c r="F687" s="7" t="n">
        <x:v>8.33</x:v>
      </x:c>
      <x:c r="G687" s="7" t="n">
        <x:v>0</x:v>
      </x:c>
      <x:c r="H687" s="8" t="n">
        <x:v>1.04</x:v>
      </x:c>
      <x:c r="I687" s="8" t="n">
        <x:v>0.69</x:v>
      </x:c>
      <x:c r="J687" s="2" t="n">
        <x:v>100</x:v>
      </x:c>
      <x:c r="K687" s="9" t="n">
        <x:v>16.64</x:v>
      </x:c>
      <x:c r="L687" s="8" t="n">
        <x:v>0.62</x:v>
      </x:c>
      <x:c r="M687" s="8" t="n">
        <x:v>0.6944</x:v>
      </x:c>
      <x:c r="N687" s="8"/>
      <x:c r="O687" s="2" t="n">
        <x:v>1</x:v>
      </x:c>
      <x:c r="P687" s="10" t="n">
        <x:v>45902</x:v>
      </x:c>
      <x:c r="Q687" s="10" t="n">
        <x:v>46148</x:v>
      </x:c>
      <x:c r="R687" s="2" t="str">
        <x:v>Same-product valuation: per 100</x:v>
      </x:c>
      <x:c r="S687" s="2" t="str">
        <x:v>Chris Lamitek Pouches priced product</x:v>
      </x:c>
      <x:c r="T687" s="15" t="n">
        <x:f>H687/J687</x:f>
        <x:v>0.0104</x:v>
      </x:c>
      <x:c r="U687" s="15" t="n">
        <x:f>IF(A687="WIRE",T687,IF(O687=1,I687*(1+IF(A687="POUC",Summary!$E$7,Summary!$K$7))/J687,"n.a."))</x:f>
        <x:v>0.011385</x:v>
      </x:c>
      <x:c r="V687" s="12" t="n">
        <x:f>0</x:f>
        <x:v>0</x:v>
      </x:c>
      <x:c r="W687" s="12" t="n">
        <x:f>0</x:f>
        <x:v>0</x:v>
      </x:c>
      <x:c r="X687" s="12" t="n">
        <x:f>0</x:f>
        <x:v>0</x:v>
      </x:c>
      <x:c r="Y687" s="12" t="n">
        <x:f>E687-W687-X687</x:f>
        <x:v>1600</x:v>
      </x:c>
      <x:c r="Z687" s="16" t="n">
        <x:f>E687*T687</x:f>
        <x:v>16.64</x:v>
      </x:c>
      <x:c r="AA687" s="16" t="n">
        <x:f>W687*T687</x:f>
        <x:v>0</x:v>
      </x:c>
      <x:c r="AB687" s="16" t="n">
        <x:f>X687*T687</x:f>
        <x:v>0</x:v>
      </x:c>
      <x:c r="AC687" s="16" t="n">
        <x:f>Y687*T687</x:f>
        <x:v>16.64</x:v>
      </x:c>
      <x:c r="AD687" s="16" t="n">
        <x:f>K687-Z687</x:f>
        <x:v>0</x:v>
      </x:c>
      <x:c r="AE687" s="16" t="n">
        <x:f>IF(ISNUMBER(U687),E687*(U687-T687),"n.a.")</x:f>
        <x:v>1.5759999999999996</x:v>
      </x:c>
      <x:c r="AF687" s="12" t="n">
        <x:f>G687-0</x:f>
        <x:v>0</x:v>
      </x:c>
      <x:c r="AG687" s="16" t="n">
        <x:f>IF(ISNUMBER(U687),0,Z687)</x:f>
        <x:v>0</x:v>
      </x:c>
      <x:c r="AH687" s="17" t="str">
        <x:f>IF(AND(A687="WIRE",ISNUMBER(N687)),H687-N687,"n.a.")</x:f>
        <x:v>n.a.</x:v>
      </x:c>
    </x:row>
    <x:row r="688" ht="22" customHeight="1">
      <x:c r="A688" s="2" t="str">
        <x:v>POUC</x:v>
      </x:c>
      <x:c r="B688" s="2" t="str">
        <x:v>30</x:v>
      </x:c>
      <x:c r="C688" s="2" t="str">
        <x:v>CRC5</x:v>
      </x:c>
      <x:c r="D688" s="2" t="str">
        <x:v>LAMITEK USA, INC.</x:v>
      </x:c>
      <x:c r="E688" s="7" t="n">
        <x:v>13300</x:v>
      </x:c>
      <x:c r="F688" s="7" t="n">
        <x:v>8.33</x:v>
      </x:c>
      <x:c r="G688" s="7" t="n">
        <x:v>0</x:v>
      </x:c>
      <x:c r="H688" s="8" t="n">
        <x:v>0.58</x:v>
      </x:c>
      <x:c r="I688" s="8" t="n">
        <x:v>0.38</x:v>
      </x:c>
      <x:c r="J688" s="2" t="n">
        <x:v>100</x:v>
      </x:c>
      <x:c r="K688" s="9" t="n">
        <x:v>77.13999999999999</x:v>
      </x:c>
      <x:c r="L688" s="8" t="n">
        <x:v>0.34</x:v>
      </x:c>
      <x:c r="M688" s="8" t="n">
        <x:v>0.3808000000000001</x:v>
      </x:c>
      <x:c r="N688" s="8"/>
      <x:c r="O688" s="2" t="n">
        <x:v>1</x:v>
      </x:c>
      <x:c r="P688" s="10" t="n">
        <x:v>45902</x:v>
      </x:c>
      <x:c r="Q688" s="10" t="n">
        <x:v>46148</x:v>
      </x:c>
      <x:c r="R688" s="2" t="str">
        <x:v>Same-product valuation: per 100</x:v>
      </x:c>
      <x:c r="S688" s="2" t="str">
        <x:v>Chris Lamitek Pouches priced product</x:v>
      </x:c>
      <x:c r="T688" s="15" t="n">
        <x:f>H688/J688</x:f>
        <x:v>0.0058</x:v>
      </x:c>
      <x:c r="U688" s="15" t="n">
        <x:f>IF(A688="WIRE",T688,IF(O688=1,I688*(1+IF(A688="POUC",Summary!$E$7,Summary!$K$7))/J688,"n.a."))</x:f>
        <x:v>0.00627</x:v>
      </x:c>
      <x:c r="V688" s="12" t="n">
        <x:f>0</x:f>
        <x:v>0</x:v>
      </x:c>
      <x:c r="W688" s="12" t="n">
        <x:f>0</x:f>
        <x:v>0</x:v>
      </x:c>
      <x:c r="X688" s="12" t="n">
        <x:f>0</x:f>
        <x:v>0</x:v>
      </x:c>
      <x:c r="Y688" s="12" t="n">
        <x:f>E688-W688-X688</x:f>
        <x:v>13300</x:v>
      </x:c>
      <x:c r="Z688" s="16" t="n">
        <x:f>E688*T688</x:f>
        <x:v>77.14</x:v>
      </x:c>
      <x:c r="AA688" s="16" t="n">
        <x:f>W688*T688</x:f>
        <x:v>0</x:v>
      </x:c>
      <x:c r="AB688" s="16" t="n">
        <x:f>X688*T688</x:f>
        <x:v>0</x:v>
      </x:c>
      <x:c r="AC688" s="16" t="n">
        <x:f>Y688*T688</x:f>
        <x:v>77.14</x:v>
      </x:c>
      <x:c r="AD688" s="16" t="n">
        <x:f>K688-Z688</x:f>
        <x:v>-1.4210854715202004e-14</x:v>
      </x:c>
      <x:c r="AE688" s="16" t="n">
        <x:f>IF(ISNUMBER(U688),E688*(U688-T688),"n.a.")</x:f>
        <x:v>6.251000000000011</x:v>
      </x:c>
      <x:c r="AF688" s="12" t="n">
        <x:f>G688-0</x:f>
        <x:v>0</x:v>
      </x:c>
      <x:c r="AG688" s="16" t="n">
        <x:f>IF(ISNUMBER(U688),0,Z688)</x:f>
        <x:v>0</x:v>
      </x:c>
      <x:c r="AH688" s="17" t="str">
        <x:f>IF(AND(A688="WIRE",ISNUMBER(N688)),H688-N688,"n.a.")</x:f>
        <x:v>n.a.</x:v>
      </x:c>
    </x:row>
    <x:row r="689" ht="22" customHeight="1">
      <x:c r="A689" s="2" t="str">
        <x:v>POUC</x:v>
      </x:c>
      <x:c r="B689" s="2" t="str">
        <x:v>30</x:v>
      </x:c>
      <x:c r="C689" s="2" t="str">
        <x:v>DRI7</x:v>
      </x:c>
      <x:c r="D689" s="2" t="str">
        <x:v>LAMITEK USA, INC.</x:v>
      </x:c>
      <x:c r="E689" s="7" t="n">
        <x:v>7200</x:v>
      </x:c>
      <x:c r="F689" s="7" t="n">
        <x:v>8.33</x:v>
      </x:c>
      <x:c r="G689" s="7" t="n">
        <x:v>0</x:v>
      </x:c>
      <x:c r="H689" s="8" t="n">
        <x:v>0.92</x:v>
      </x:c>
      <x:c r="I689" s="8" t="n">
        <x:v>0.6</x:v>
      </x:c>
      <x:c r="J689" s="2" t="n">
        <x:v>100</x:v>
      </x:c>
      <x:c r="K689" s="9" t="n">
        <x:v>66.24</x:v>
      </x:c>
      <x:c r="L689" s="8" t="n">
        <x:v>0.54</x:v>
      </x:c>
      <x:c r="M689" s="8" t="n">
        <x:v>0.6048000000000001</x:v>
      </x:c>
      <x:c r="N689" s="8"/>
      <x:c r="O689" s="2" t="n">
        <x:v>1</x:v>
      </x:c>
      <x:c r="P689" s="10" t="n">
        <x:v>45902</x:v>
      </x:c>
      <x:c r="Q689" s="10" t="n">
        <x:v>46148</x:v>
      </x:c>
      <x:c r="R689" s="2" t="str">
        <x:v>Same-product valuation: per 100</x:v>
      </x:c>
      <x:c r="S689" s="2" t="str">
        <x:v>Chris Lamitek Pouches priced product</x:v>
      </x:c>
      <x:c r="T689" s="15" t="n">
        <x:f>H689/J689</x:f>
        <x:v>0.0092</x:v>
      </x:c>
      <x:c r="U689" s="15" t="n">
        <x:f>IF(A689="WIRE",T689,IF(O689=1,I689*(1+IF(A689="POUC",Summary!$E$7,Summary!$K$7))/J689,"n.a."))</x:f>
        <x:v>0.009899999999999999</x:v>
      </x:c>
      <x:c r="V689" s="12" t="n">
        <x:f>0</x:f>
        <x:v>0</x:v>
      </x:c>
      <x:c r="W689" s="12" t="n">
        <x:f>0</x:f>
        <x:v>0</x:v>
      </x:c>
      <x:c r="X689" s="12" t="n">
        <x:f>0</x:f>
        <x:v>0</x:v>
      </x:c>
      <x:c r="Y689" s="12" t="n">
        <x:f>E689-W689-X689</x:f>
        <x:v>7200</x:v>
      </x:c>
      <x:c r="Z689" s="16" t="n">
        <x:f>E689*T689</x:f>
        <x:v>66.24</x:v>
      </x:c>
      <x:c r="AA689" s="16" t="n">
        <x:f>W689*T689</x:f>
        <x:v>0</x:v>
      </x:c>
      <x:c r="AB689" s="16" t="n">
        <x:f>X689*T689</x:f>
        <x:v>0</x:v>
      </x:c>
      <x:c r="AC689" s="16" t="n">
        <x:f>Y689*T689</x:f>
        <x:v>66.24</x:v>
      </x:c>
      <x:c r="AD689" s="16" t="n">
        <x:f>K689-Z689</x:f>
        <x:v>0</x:v>
      </x:c>
      <x:c r="AE689" s="16" t="n">
        <x:f>IF(ISNUMBER(U689),E689*(U689-T689),"n.a.")</x:f>
        <x:v>5.039999999999995</x:v>
      </x:c>
      <x:c r="AF689" s="12" t="n">
        <x:f>G689-0</x:f>
        <x:v>0</x:v>
      </x:c>
      <x:c r="AG689" s="16" t="n">
        <x:f>IF(ISNUMBER(U689),0,Z689)</x:f>
        <x:v>0</x:v>
      </x:c>
      <x:c r="AH689" s="17" t="str">
        <x:f>IF(AND(A689="WIRE",ISNUMBER(N689)),H689-N689,"n.a.")</x:f>
        <x:v>n.a.</x:v>
      </x:c>
    </x:row>
    <x:row r="690" ht="22" customHeight="1">
      <x:c r="A690" s="2" t="str">
        <x:v>POUC</x:v>
      </x:c>
      <x:c r="B690" s="2" t="str">
        <x:v>30</x:v>
      </x:c>
      <x:c r="C690" s="2" t="str">
        <x:v>LEG5SL</x:v>
      </x:c>
      <x:c r="D690" s="2" t="str">
        <x:v>LAMITEK USA, INC.</x:v>
      </x:c>
      <x:c r="E690" s="7" t="n">
        <x:v>400</x:v>
      </x:c>
      <x:c r="F690" s="7" t="n">
        <x:v>8.33</x:v>
      </x:c>
      <x:c r="G690" s="7" t="n">
        <x:v>0</x:v>
      </x:c>
      <x:c r="H690" s="8" t="n">
        <x:v>15.55</x:v>
      </x:c>
      <x:c r="I690" s="8" t="n">
        <x:v>11.6</x:v>
      </x:c>
      <x:c r="J690" s="2" t="n">
        <x:v>100</x:v>
      </x:c>
      <x:c r="K690" s="9" t="n">
        <x:v>62.2</x:v>
      </x:c>
      <x:c r="L690" s="8" t="n">
        <x:v>10.36</x:v>
      </x:c>
      <x:c r="M690" s="8" t="n">
        <x:v>11.603200000000001</x:v>
      </x:c>
      <x:c r="N690" s="8"/>
      <x:c r="O690" s="2" t="n">
        <x:v>1</x:v>
      </x:c>
      <x:c r="P690" s="10" t="n">
        <x:v>44458</x:v>
      </x:c>
      <x:c r="Q690" s="10" t="n">
        <x:v>46148</x:v>
      </x:c>
      <x:c r="R690" s="2" t="str">
        <x:v>Same-product valuation: per 100</x:v>
      </x:c>
      <x:c r="S690" s="2" t="str">
        <x:v>Chris Lamitek Pouches priced product</x:v>
      </x:c>
      <x:c r="T690" s="15" t="n">
        <x:f>H690/J690</x:f>
        <x:v>0.1555</x:v>
      </x:c>
      <x:c r="U690" s="15" t="n">
        <x:f>IF(A690="WIRE",T690,IF(O690=1,I690*(1+IF(A690="POUC",Summary!$E$7,Summary!$K$7))/J690,"n.a."))</x:f>
        <x:v>0.19139999999999996</x:v>
      </x:c>
      <x:c r="V690" s="12" t="n">
        <x:f>0</x:f>
        <x:v>0</x:v>
      </x:c>
      <x:c r="W690" s="12" t="n">
        <x:f>0</x:f>
        <x:v>0</x:v>
      </x:c>
      <x:c r="X690" s="12" t="n">
        <x:f>0</x:f>
        <x:v>0</x:v>
      </x:c>
      <x:c r="Y690" s="12" t="n">
        <x:f>E690-W690-X690</x:f>
        <x:v>400</x:v>
      </x:c>
      <x:c r="Z690" s="16" t="n">
        <x:f>E690*T690</x:f>
        <x:v>62.2</x:v>
      </x:c>
      <x:c r="AA690" s="16" t="n">
        <x:f>W690*T690</x:f>
        <x:v>0</x:v>
      </x:c>
      <x:c r="AB690" s="16" t="n">
        <x:f>X690*T690</x:f>
        <x:v>0</x:v>
      </x:c>
      <x:c r="AC690" s="16" t="n">
        <x:f>Y690*T690</x:f>
        <x:v>62.2</x:v>
      </x:c>
      <x:c r="AD690" s="16" t="n">
        <x:f>K690-Z690</x:f>
        <x:v>0</x:v>
      </x:c>
      <x:c r="AE690" s="16" t="n">
        <x:f>IF(ISNUMBER(U690),E690*(U690-T690),"n.a.")</x:f>
        <x:v>14.359999999999983</x:v>
      </x:c>
      <x:c r="AF690" s="12" t="n">
        <x:f>G690-0</x:f>
        <x:v>0</x:v>
      </x:c>
      <x:c r="AG690" s="16" t="n">
        <x:f>IF(ISNUMBER(U690),0,Z690)</x:f>
        <x:v>0</x:v>
      </x:c>
      <x:c r="AH690" s="17" t="str">
        <x:f>IF(AND(A690="WIRE",ISNUMBER(N690)),H690-N690,"n.a.")</x:f>
        <x:v>n.a.</x:v>
      </x:c>
    </x:row>
    <x:row r="691" ht="22" customHeight="1">
      <x:c r="A691" s="2" t="str">
        <x:v>POUC</x:v>
      </x:c>
      <x:c r="B691" s="2" t="str">
        <x:v>30</x:v>
      </x:c>
      <x:c r="C691" s="2" t="str">
        <x:v>SJUM7</x:v>
      </x:c>
      <x:c r="D691" s="2" t="str">
        <x:v>LAMITEK USA, INC.</x:v>
      </x:c>
      <x:c r="E691" s="7" t="n">
        <x:v>5500</x:v>
      </x:c>
      <x:c r="F691" s="7" t="n">
        <x:v>8.33</x:v>
      </x:c>
      <x:c r="G691" s="7" t="n">
        <x:v>0</x:v>
      </x:c>
      <x:c r="H691" s="8" t="n">
        <x:v>1.64</x:v>
      </x:c>
      <x:c r="I691" s="8" t="n">
        <x:v>1.09</x:v>
      </x:c>
      <x:c r="J691" s="2" t="n">
        <x:v>100</x:v>
      </x:c>
      <x:c r="K691" s="9" t="n">
        <x:v>90.2</x:v>
      </x:c>
      <x:c r="L691" s="8" t="n">
        <x:v>0.97</x:v>
      </x:c>
      <x:c r="M691" s="8" t="n">
        <x:v>1.0864</x:v>
      </x:c>
      <x:c r="N691" s="8"/>
      <x:c r="O691" s="2" t="n">
        <x:v>1</x:v>
      </x:c>
      <x:c r="P691" s="10" t="n">
        <x:v>45902</x:v>
      </x:c>
      <x:c r="Q691" s="10" t="n">
        <x:v>46148</x:v>
      </x:c>
      <x:c r="R691" s="2" t="str">
        <x:v>Same-product valuation: per 100</x:v>
      </x:c>
      <x:c r="S691" s="2" t="str">
        <x:v>Chris Lamitek Pouches priced product</x:v>
      </x:c>
      <x:c r="T691" s="15" t="n">
        <x:f>H691/J691</x:f>
        <x:v>0.016399999999999998</x:v>
      </x:c>
      <x:c r="U691" s="15" t="n">
        <x:f>IF(A691="WIRE",T691,IF(O691=1,I691*(1+IF(A691="POUC",Summary!$E$7,Summary!$K$7))/J691,"n.a."))</x:f>
        <x:v>0.017985</x:v>
      </x:c>
      <x:c r="V691" s="12" t="n">
        <x:f>0</x:f>
        <x:v>0</x:v>
      </x:c>
      <x:c r="W691" s="12" t="n">
        <x:f>0</x:f>
        <x:v>0</x:v>
      </x:c>
      <x:c r="X691" s="12" t="n">
        <x:f>0</x:f>
        <x:v>0</x:v>
      </x:c>
      <x:c r="Y691" s="12" t="n">
        <x:f>E691-W691-X691</x:f>
        <x:v>5500</x:v>
      </x:c>
      <x:c r="Z691" s="16" t="n">
        <x:f>E691*T691</x:f>
        <x:v>90.19999999999999</x:v>
      </x:c>
      <x:c r="AA691" s="16" t="n">
        <x:f>W691*T691</x:f>
        <x:v>0</x:v>
      </x:c>
      <x:c r="AB691" s="16" t="n">
        <x:f>X691*T691</x:f>
        <x:v>0</x:v>
      </x:c>
      <x:c r="AC691" s="16" t="n">
        <x:f>Y691*T691</x:f>
        <x:v>90.19999999999999</x:v>
      </x:c>
      <x:c r="AD691" s="16" t="n">
        <x:f>K691-Z691</x:f>
        <x:v>1.4210854715202004e-14</x:v>
      </x:c>
      <x:c r="AE691" s="16" t="n">
        <x:f>IF(ISNUMBER(U691),E691*(U691-T691),"n.a.")</x:f>
        <x:v>8.717500000000017</x:v>
      </x:c>
      <x:c r="AF691" s="12" t="n">
        <x:f>G691-0</x:f>
        <x:v>0</x:v>
      </x:c>
      <x:c r="AG691" s="16" t="n">
        <x:f>IF(ISNUMBER(U691),0,Z691)</x:f>
        <x:v>0</x:v>
      </x:c>
      <x:c r="AH691" s="17" t="str">
        <x:f>IF(AND(A691="WIRE",ISNUMBER(N691)),H691-N691,"n.a.")</x:f>
        <x:v>n.a.</x:v>
      </x:c>
    </x:row>
    <x:row r="692" ht="22" customHeight="1">
      <x:c r="A692" s="2" t="str">
        <x:v>POUC</x:v>
      </x:c>
      <x:c r="B692" s="2" t="str">
        <x:v>60</x:v>
      </x:c>
      <x:c r="C692" s="2" t="str">
        <x:v>DRI7</x:v>
      </x:c>
      <x:c r="D692" s="2" t="str">
        <x:v>LAMITEK USA, INC.</x:v>
      </x:c>
      <x:c r="E692" s="7" t="n">
        <x:v>2100</x:v>
      </x:c>
      <x:c r="F692" s="7" t="n">
        <x:v>8.33</x:v>
      </x:c>
      <x:c r="G692" s="7" t="n">
        <x:v>0</x:v>
      </x:c>
      <x:c r="H692" s="8" t="n">
        <x:v>0.92</x:v>
      </x:c>
      <x:c r="I692" s="8" t="n">
        <x:v>0.6</x:v>
      </x:c>
      <x:c r="J692" s="2" t="n">
        <x:v>100</x:v>
      </x:c>
      <x:c r="K692" s="9" t="n">
        <x:v>19.32</x:v>
      </x:c>
      <x:c r="L692" s="8" t="n">
        <x:v>0.54</x:v>
      </x:c>
      <x:c r="M692" s="8" t="n">
        <x:v>0.6048000000000001</x:v>
      </x:c>
      <x:c r="N692" s="8"/>
      <x:c r="O692" s="2" t="n">
        <x:v>1</x:v>
      </x:c>
      <x:c r="P692" s="10" t="n">
        <x:v>45902</x:v>
      </x:c>
      <x:c r="Q692" s="10" t="n">
        <x:v>46148</x:v>
      </x:c>
      <x:c r="R692" s="2" t="str">
        <x:v>Same-product valuation: per 100</x:v>
      </x:c>
      <x:c r="S692" s="2" t="str">
        <x:v>Chris Lamitek Pouches priced product</x:v>
      </x:c>
      <x:c r="T692" s="15" t="n">
        <x:f>H692/J692</x:f>
        <x:v>0.0092</x:v>
      </x:c>
      <x:c r="U692" s="15" t="n">
        <x:f>IF(A692="WIRE",T692,IF(O692=1,I692*(1+IF(A692="POUC",Summary!$E$7,Summary!$K$7))/J692,"n.a."))</x:f>
        <x:v>0.009899999999999999</x:v>
      </x:c>
      <x:c r="V692" s="12" t="n">
        <x:f>0</x:f>
        <x:v>0</x:v>
      </x:c>
      <x:c r="W692" s="12" t="n">
        <x:f>0</x:f>
        <x:v>0</x:v>
      </x:c>
      <x:c r="X692" s="12" t="n">
        <x:f>0</x:f>
        <x:v>0</x:v>
      </x:c>
      <x:c r="Y692" s="12" t="n">
        <x:f>E692-W692-X692</x:f>
        <x:v>2100</x:v>
      </x:c>
      <x:c r="Z692" s="16" t="n">
        <x:f>E692*T692</x:f>
        <x:v>19.32</x:v>
      </x:c>
      <x:c r="AA692" s="16" t="n">
        <x:f>W692*T692</x:f>
        <x:v>0</x:v>
      </x:c>
      <x:c r="AB692" s="16" t="n">
        <x:f>X692*T692</x:f>
        <x:v>0</x:v>
      </x:c>
      <x:c r="AC692" s="16" t="n">
        <x:f>Y692*T692</x:f>
        <x:v>19.32</x:v>
      </x:c>
      <x:c r="AD692" s="16" t="n">
        <x:f>K692-Z692</x:f>
        <x:v>0</x:v>
      </x:c>
      <x:c r="AE692" s="16" t="n">
        <x:f>IF(ISNUMBER(U692),E692*(U692-T692),"n.a.")</x:f>
        <x:v>1.4699999999999984</x:v>
      </x:c>
      <x:c r="AF692" s="12" t="n">
        <x:f>G692-0</x:f>
        <x:v>0</x:v>
      </x:c>
      <x:c r="AG692" s="16" t="n">
        <x:f>IF(ISNUMBER(U692),0,Z692)</x:f>
        <x:v>0</x:v>
      </x:c>
      <x:c r="AH692" s="17" t="str">
        <x:f>IF(AND(A692="WIRE",ISNUMBER(N692)),H692-N692,"n.a.")</x:f>
        <x:v>n.a.</x:v>
      </x:c>
    </x:row>
    <x:row r="693" ht="22" customHeight="1">
      <x:c r="A693" s="2" t="str">
        <x:v>POUC</x:v>
      </x:c>
      <x:c r="B693" s="2" t="str">
        <x:v>60</x:v>
      </x:c>
      <x:c r="C693" s="2" t="str">
        <x:v>LEG3SL</x:v>
      </x:c>
      <x:c r="D693" s="2" t="str">
        <x:v>LAMITEK USA, INC.</x:v>
      </x:c>
      <x:c r="E693" s="7" t="n">
        <x:v>0</x:v>
      </x:c>
      <x:c r="F693" s="7" t="n">
        <x:v>8.33</x:v>
      </x:c>
      <x:c r="G693" s="7" t="n">
        <x:v>0</x:v>
      </x:c>
      <x:c r="H693" s="8" t="n">
        <x:v>11.47</x:v>
      </x:c>
      <x:c r="I693" s="8" t="n">
        <x:v>9.61</x:v>
      </x:c>
      <x:c r="J693" s="2" t="n">
        <x:v>100</x:v>
      </x:c>
      <x:c r="K693" s="9" t="n">
        <x:v>0</x:v>
      </x:c>
      <x:c r="L693" s="8" t="n">
        <x:v>8.58</x:v>
      </x:c>
      <x:c r="M693" s="8" t="n">
        <x:v>9.6096</x:v>
      </x:c>
      <x:c r="N693" s="8"/>
      <x:c r="O693" s="2" t="n">
        <x:v>1</x:v>
      </x:c>
      <x:c r="P693" s="10" t="n">
        <x:v>44458</x:v>
      </x:c>
      <x:c r="Q693" s="10" t="n">
        <x:v>46148</x:v>
      </x:c>
      <x:c r="R693" s="2" t="str">
        <x:v>Same-product valuation: per 100</x:v>
      </x:c>
      <x:c r="S693" s="2" t="str">
        <x:v>Chris Lamitek Pouches priced product</x:v>
      </x:c>
      <x:c r="T693" s="15" t="n">
        <x:f>H693/J693</x:f>
        <x:v>0.11470000000000001</x:v>
      </x:c>
      <x:c r="U693" s="15" t="n">
        <x:f>IF(A693="WIRE",T693,IF(O693=1,I693*(1+IF(A693="POUC",Summary!$E$7,Summary!$K$7))/J693,"n.a."))</x:f>
        <x:v>0.15856499999999998</x:v>
      </x:c>
      <x:c r="V693" s="12" t="n">
        <x:f>0</x:f>
        <x:v>0</x:v>
      </x:c>
      <x:c r="W693" s="12" t="n">
        <x:f>0</x:f>
        <x:v>0</x:v>
      </x:c>
      <x:c r="X693" s="12" t="n">
        <x:f>0</x:f>
        <x:v>0</x:v>
      </x:c>
      <x:c r="Y693" s="12" t="n">
        <x:f>E693-W693-X693</x:f>
        <x:v>0</x:v>
      </x:c>
      <x:c r="Z693" s="16" t="n">
        <x:f>E693*T693</x:f>
        <x:v>0</x:v>
      </x:c>
      <x:c r="AA693" s="16" t="n">
        <x:f>W693*T693</x:f>
        <x:v>0</x:v>
      </x:c>
      <x:c r="AB693" s="16" t="n">
        <x:f>X693*T693</x:f>
        <x:v>0</x:v>
      </x:c>
      <x:c r="AC693" s="16" t="n">
        <x:f>Y693*T693</x:f>
        <x:v>0</x:v>
      </x:c>
      <x:c r="AD693" s="16" t="n">
        <x:f>K693-Z693</x:f>
        <x:v>0</x:v>
      </x:c>
      <x:c r="AE693" s="16" t="n">
        <x:f>IF(ISNUMBER(U693),E693*(U693-T693),"n.a.")</x:f>
        <x:v>0</x:v>
      </x:c>
      <x:c r="AF693" s="12" t="n">
        <x:f>G693-0</x:f>
        <x:v>0</x:v>
      </x:c>
      <x:c r="AG693" s="16" t="n">
        <x:f>IF(ISNUMBER(U693),0,Z693)</x:f>
        <x:v>0</x:v>
      </x:c>
      <x:c r="AH693" s="17" t="str">
        <x:f>IF(AND(A693="WIRE",ISNUMBER(N693)),H693-N693,"n.a.")</x:f>
        <x:v>n.a.</x:v>
      </x:c>
    </x:row>
    <x:row r="694" ht="22" customHeight="1">
      <x:c r="A694" s="2" t="str">
        <x:v>POUC</x:v>
      </x:c>
      <x:c r="B694" s="2" t="str">
        <x:v>60</x:v>
      </x:c>
      <x:c r="C694" s="2" t="str">
        <x:v>LEG5SL</x:v>
      </x:c>
      <x:c r="D694" s="2" t="str">
        <x:v>LAMITEK USA, INC.</x:v>
      </x:c>
      <x:c r="E694" s="7" t="n">
        <x:v>0</x:v>
      </x:c>
      <x:c r="F694" s="7" t="n">
        <x:v>8.33</x:v>
      </x:c>
      <x:c r="G694" s="7" t="n">
        <x:v>0</x:v>
      </x:c>
      <x:c r="H694" s="8" t="n">
        <x:v>15.55</x:v>
      </x:c>
      <x:c r="I694" s="8" t="n">
        <x:v>11.6</x:v>
      </x:c>
      <x:c r="J694" s="2" t="n">
        <x:v>100</x:v>
      </x:c>
      <x:c r="K694" s="9" t="n">
        <x:v>0</x:v>
      </x:c>
      <x:c r="L694" s="8" t="n">
        <x:v>10.36</x:v>
      </x:c>
      <x:c r="M694" s="8" t="n">
        <x:v>11.603200000000001</x:v>
      </x:c>
      <x:c r="N694" s="8"/>
      <x:c r="O694" s="2" t="n">
        <x:v>1</x:v>
      </x:c>
      <x:c r="P694" s="10" t="n">
        <x:v>44458</x:v>
      </x:c>
      <x:c r="Q694" s="10" t="n">
        <x:v>46148</x:v>
      </x:c>
      <x:c r="R694" s="2" t="str">
        <x:v>Same-product valuation: per 100</x:v>
      </x:c>
      <x:c r="S694" s="2" t="str">
        <x:v>Chris Lamitek Pouches priced product</x:v>
      </x:c>
      <x:c r="T694" s="15" t="n">
        <x:f>H694/J694</x:f>
        <x:v>0.1555</x:v>
      </x:c>
      <x:c r="U694" s="15" t="n">
        <x:f>IF(A694="WIRE",T694,IF(O694=1,I694*(1+IF(A694="POUC",Summary!$E$7,Summary!$K$7))/J694,"n.a."))</x:f>
        <x:v>0.19139999999999996</x:v>
      </x:c>
      <x:c r="V694" s="12" t="n">
        <x:f>0</x:f>
        <x:v>0</x:v>
      </x:c>
      <x:c r="W694" s="12" t="n">
        <x:f>0</x:f>
        <x:v>0</x:v>
      </x:c>
      <x:c r="X694" s="12" t="n">
        <x:f>0</x:f>
        <x:v>0</x:v>
      </x:c>
      <x:c r="Y694" s="12" t="n">
        <x:f>E694-W694-X694</x:f>
        <x:v>0</x:v>
      </x:c>
      <x:c r="Z694" s="16" t="n">
        <x:f>E694*T694</x:f>
        <x:v>0</x:v>
      </x:c>
      <x:c r="AA694" s="16" t="n">
        <x:f>W694*T694</x:f>
        <x:v>0</x:v>
      </x:c>
      <x:c r="AB694" s="16" t="n">
        <x:f>X694*T694</x:f>
        <x:v>0</x:v>
      </x:c>
      <x:c r="AC694" s="16" t="n">
        <x:f>Y694*T694</x:f>
        <x:v>0</x:v>
      </x:c>
      <x:c r="AD694" s="16" t="n">
        <x:f>K694-Z694</x:f>
        <x:v>0</x:v>
      </x:c>
      <x:c r="AE694" s="16" t="n">
        <x:f>IF(ISNUMBER(U694),E694*(U694-T694),"n.a.")</x:f>
        <x:v>0</x:v>
      </x:c>
      <x:c r="AF694" s="12" t="n">
        <x:f>G694-0</x:f>
        <x:v>0</x:v>
      </x:c>
      <x:c r="AG694" s="16" t="n">
        <x:f>IF(ISNUMBER(U694),0,Z694)</x:f>
        <x:v>0</x:v>
      </x:c>
      <x:c r="AH694" s="17" t="str">
        <x:f>IF(AND(A694="WIRE",ISNUMBER(N694)),H694-N694,"n.a.")</x:f>
        <x:v>n.a.</x:v>
      </x:c>
    </x:row>
    <x:row r="695" ht="22" customHeight="1">
      <x:c r="A695" s="2" t="str">
        <x:v>POUC</x:v>
      </x:c>
      <x:c r="B695" s="2" t="str">
        <x:v>60</x:v>
      </x:c>
      <x:c r="C695" s="2" t="str">
        <x:v>SJUM7</x:v>
      </x:c>
      <x:c r="D695" s="2" t="str">
        <x:v>LAMITEK USA, INC.</x:v>
      </x:c>
      <x:c r="E695" s="7" t="n">
        <x:v>10800</x:v>
      </x:c>
      <x:c r="F695" s="7" t="n">
        <x:v>8.33</x:v>
      </x:c>
      <x:c r="G695" s="7" t="n">
        <x:v>0</x:v>
      </x:c>
      <x:c r="H695" s="8" t="n">
        <x:v>1.64</x:v>
      </x:c>
      <x:c r="I695" s="8" t="n">
        <x:v>1.09</x:v>
      </x:c>
      <x:c r="J695" s="2" t="n">
        <x:v>100</x:v>
      </x:c>
      <x:c r="K695" s="9" t="n">
        <x:v>177.12</x:v>
      </x:c>
      <x:c r="L695" s="8" t="n">
        <x:v>0.97</x:v>
      </x:c>
      <x:c r="M695" s="8" t="n">
        <x:v>1.0864</x:v>
      </x:c>
      <x:c r="N695" s="8"/>
      <x:c r="O695" s="2" t="n">
        <x:v>1</x:v>
      </x:c>
      <x:c r="P695" s="10" t="n">
        <x:v>45902</x:v>
      </x:c>
      <x:c r="Q695" s="10" t="n">
        <x:v>46148</x:v>
      </x:c>
      <x:c r="R695" s="2" t="str">
        <x:v>Same-product valuation: per 100</x:v>
      </x:c>
      <x:c r="S695" s="2" t="str">
        <x:v>Chris Lamitek Pouches priced product</x:v>
      </x:c>
      <x:c r="T695" s="15" t="n">
        <x:f>H695/J695</x:f>
        <x:v>0.016399999999999998</x:v>
      </x:c>
      <x:c r="U695" s="15" t="n">
        <x:f>IF(A695="WIRE",T695,IF(O695=1,I695*(1+IF(A695="POUC",Summary!$E$7,Summary!$K$7))/J695,"n.a."))</x:f>
        <x:v>0.017985</x:v>
      </x:c>
      <x:c r="V695" s="12" t="n">
        <x:f>0</x:f>
        <x:v>0</x:v>
      </x:c>
      <x:c r="W695" s="12" t="n">
        <x:f>0</x:f>
        <x:v>0</x:v>
      </x:c>
      <x:c r="X695" s="12" t="n">
        <x:f>0</x:f>
        <x:v>0</x:v>
      </x:c>
      <x:c r="Y695" s="12" t="n">
        <x:f>E695-W695-X695</x:f>
        <x:v>10800</x:v>
      </x:c>
      <x:c r="Z695" s="16" t="n">
        <x:f>E695*T695</x:f>
        <x:v>177.11999999999998</x:v>
      </x:c>
      <x:c r="AA695" s="16" t="n">
        <x:f>W695*T695</x:f>
        <x:v>0</x:v>
      </x:c>
      <x:c r="AB695" s="16" t="n">
        <x:f>X695*T695</x:f>
        <x:v>0</x:v>
      </x:c>
      <x:c r="AC695" s="16" t="n">
        <x:f>Y695*T695</x:f>
        <x:v>177.11999999999998</x:v>
      </x:c>
      <x:c r="AD695" s="16" t="n">
        <x:f>K695-Z695</x:f>
        <x:v>2.842170943040401e-14</x:v>
      </x:c>
      <x:c r="AE695" s="16" t="n">
        <x:f>IF(ISNUMBER(U695),E695*(U695-T695),"n.a.")</x:f>
        <x:v>17.118000000000034</x:v>
      </x:c>
      <x:c r="AF695" s="12" t="n">
        <x:f>G695-0</x:f>
        <x:v>0</x:v>
      </x:c>
      <x:c r="AG695" s="16" t="n">
        <x:f>IF(ISNUMBER(U695),0,Z695)</x:f>
        <x:v>0</x:v>
      </x:c>
      <x:c r="AH695" s="17" t="str">
        <x:f>IF(AND(A695="WIRE",ISNUMBER(N695)),H695-N695,"n.a.")</x:f>
        <x:v>n.a.</x:v>
      </x:c>
    </x:row>
    <x:row r="696" ht="22" customHeight="1">
      <x:c r="A696" s="2" t="str">
        <x:v>WIRE</x:v>
      </x:c>
      <x:c r="B696" s="2" t="str">
        <x:v>10</x:v>
      </x:c>
      <x:c r="C696" s="2" t="str">
        <x:v>DL716RED</x:v>
      </x:c>
      <x:c r="D696" s="2" t="str">
        <x:v>Botac Industrial Limited</x:v>
      </x:c>
      <x:c r="E696" s="7" t="n">
        <x:v>100</x:v>
      </x:c>
      <x:c r="F696" s="7" t="n">
        <x:v>8.33</x:v>
      </x:c>
      <x:c r="G696" s="7" t="n">
        <x:v>0</x:v>
      </x:c>
      <x:c r="H696" s="8" t="n">
        <x:v>5.14</x:v>
      </x:c>
      <x:c r="I696" s="8" t="n">
        <x:v>4.19</x:v>
      </x:c>
      <x:c r="J696" s="2" t="n">
        <x:v>100</x:v>
      </x:c>
      <x:c r="K696" s="9" t="n">
        <x:v>5.14</x:v>
      </x:c>
      <x:c r="L696" s="8"/>
      <x:c r="M696" s="8"/>
      <x:c r="N696" s="8"/>
      <x:c r="O696" s="2" t="n">
        <x:v>1</x:v>
      </x:c>
      <x:c r="P696" s="10" t="n">
        <x:v>42369</x:v>
      </x:c>
      <x:c r="Q696" s="10" t="n">
        <x:v>44774</x:v>
      </x:c>
      <x:c r="R696" s="2" t="str">
        <x:v>Same-product valuation: per 100</x:v>
      </x:c>
      <x:c r="S696" s="2" t="str">
        <x:v>Hold current standard; Chris blended standards already applied</x:v>
      </x:c>
      <x:c r="T696" s="15" t="n">
        <x:f>H696/J696</x:f>
        <x:v>0.051399999999999994</x:v>
      </x:c>
      <x:c r="U696" s="15" t="n">
        <x:f>IF(A696="WIRE",T696,IF(O696=1,I696*(1+IF(A696="POUC",Summary!$E$7,Summary!$K$7))/J696,"n.a."))</x:f>
        <x:v>0.051399999999999994</x:v>
      </x:c>
      <x:c r="V696" s="12" t="n">
        <x:f>0</x:f>
        <x:v>0</x:v>
      </x:c>
      <x:c r="W696" s="12" t="n">
        <x:f>0</x:f>
        <x:v>0</x:v>
      </x:c>
      <x:c r="X696" s="12" t="n">
        <x:f>0</x:f>
        <x:v>0</x:v>
      </x:c>
      <x:c r="Y696" s="12" t="n">
        <x:f>E696-W696-X696</x:f>
        <x:v>100</x:v>
      </x:c>
      <x:c r="Z696" s="16" t="n">
        <x:f>E696*T696</x:f>
        <x:v>5.14</x:v>
      </x:c>
      <x:c r="AA696" s="16" t="n">
        <x:f>W696*T696</x:f>
        <x:v>0</x:v>
      </x:c>
      <x:c r="AB696" s="16" t="n">
        <x:f>X696*T696</x:f>
        <x:v>0</x:v>
      </x:c>
      <x:c r="AC696" s="16" t="n">
        <x:f>Y696*T696</x:f>
        <x:v>5.14</x:v>
      </x:c>
      <x:c r="AD696" s="16" t="n">
        <x:f>K696-Z696</x:f>
        <x:v>0</x:v>
      </x:c>
      <x:c r="AE696" s="16" t="n">
        <x:f>IF(ISNUMBER(U696),E696*(U696-T696),"n.a.")</x:f>
        <x:v>0</x:v>
      </x:c>
      <x:c r="AF696" s="12" t="n">
        <x:f>G696-0</x:f>
        <x:v>0</x:v>
      </x:c>
      <x:c r="AG696" s="16" t="n">
        <x:f>IF(ISNUMBER(U696),0,Z696)</x:f>
        <x:v>0</x:v>
      </x:c>
      <x:c r="AH696" s="17" t="str">
        <x:f>IF(AND(A696="WIRE",ISNUMBER(N696)),H696-N696,"n.a.")</x:f>
        <x:v>n.a.</x:v>
      </x:c>
    </x:row>
    <x:row r="697" ht="22" customHeight="1">
      <x:c r="A697" s="2" t="str">
        <x:v>WIRE</x:v>
      </x:c>
      <x:c r="B697" s="2" t="str">
        <x:v>10</x:v>
      </x:c>
      <x:c r="C697" s="2" t="str">
        <x:v>DL916BLU</x:v>
      </x:c>
      <x:c r="D697" s="2" t="str">
        <x:v>Botac Industrial Limited</x:v>
      </x:c>
      <x:c r="E697" s="7" t="n">
        <x:v>0</x:v>
      </x:c>
      <x:c r="F697" s="7" t="n">
        <x:v>8.33</x:v>
      </x:c>
      <x:c r="G697" s="7" t="n">
        <x:v>0</x:v>
      </x:c>
      <x:c r="H697" s="8" t="n">
        <x:v>7.54</x:v>
      </x:c>
      <x:c r="I697" s="8" t="n">
        <x:v>5.98</x:v>
      </x:c>
      <x:c r="J697" s="2" t="n">
        <x:v>100</x:v>
      </x:c>
      <x:c r="K697" s="9" t="n">
        <x:v>0</x:v>
      </x:c>
      <x:c r="L697" s="8"/>
      <x:c r="M697" s="8"/>
      <x:c r="N697" s="8"/>
      <x:c r="O697" s="2" t="n">
        <x:v>1</x:v>
      </x:c>
      <x:c r="P697" s="10" t="n">
        <x:v>42369</x:v>
      </x:c>
      <x:c r="Q697" s="10" t="n">
        <x:v>44774</x:v>
      </x:c>
      <x:c r="R697" s="2" t="str">
        <x:v>Same-product valuation: per 100</x:v>
      </x:c>
      <x:c r="S697" s="2" t="str">
        <x:v>Hold current standard; Chris blended standards already applied</x:v>
      </x:c>
      <x:c r="T697" s="15" t="n">
        <x:f>H697/J697</x:f>
        <x:v>0.0754</x:v>
      </x:c>
      <x:c r="U697" s="15" t="n">
        <x:f>IF(A697="WIRE",T697,IF(O697=1,I697*(1+IF(A697="POUC",Summary!$E$7,Summary!$K$7))/J697,"n.a."))</x:f>
        <x:v>0.0754</x:v>
      </x:c>
      <x:c r="V697" s="12" t="n">
        <x:f>0</x:f>
        <x:v>0</x:v>
      </x:c>
      <x:c r="W697" s="12" t="n">
        <x:f>0</x:f>
        <x:v>0</x:v>
      </x:c>
      <x:c r="X697" s="12" t="n">
        <x:f>0</x:f>
        <x:v>0</x:v>
      </x:c>
      <x:c r="Y697" s="12" t="n">
        <x:f>E697-W697-X697</x:f>
        <x:v>0</x:v>
      </x:c>
      <x:c r="Z697" s="16" t="n">
        <x:f>E697*T697</x:f>
        <x:v>0</x:v>
      </x:c>
      <x:c r="AA697" s="16" t="n">
        <x:f>W697*T697</x:f>
        <x:v>0</x:v>
      </x:c>
      <x:c r="AB697" s="16" t="n">
        <x:f>X697*T697</x:f>
        <x:v>0</x:v>
      </x:c>
      <x:c r="AC697" s="16" t="n">
        <x:f>Y697*T697</x:f>
        <x:v>0</x:v>
      </x:c>
      <x:c r="AD697" s="16" t="n">
        <x:f>K697-Z697</x:f>
        <x:v>0</x:v>
      </x:c>
      <x:c r="AE697" s="16" t="n">
        <x:f>IF(ISNUMBER(U697),E697*(U697-T697),"n.a.")</x:f>
        <x:v>0</x:v>
      </x:c>
      <x:c r="AF697" s="12" t="n">
        <x:f>G697-0</x:f>
        <x:v>0</x:v>
      </x:c>
      <x:c r="AG697" s="16" t="n">
        <x:f>IF(ISNUMBER(U697),0,Z697)</x:f>
        <x:v>0</x:v>
      </x:c>
      <x:c r="AH697" s="17" t="str">
        <x:f>IF(AND(A697="WIRE",ISNUMBER(N697)),H697-N697,"n.a.")</x:f>
        <x:v>n.a.</x:v>
      </x:c>
    </x:row>
    <x:row r="698" ht="22" customHeight="1">
      <x:c r="A698" s="2" t="str">
        <x:v>WIRE</x:v>
      </x:c>
      <x:c r="B698" s="2" t="str">
        <x:v>60</x:v>
      </x:c>
      <x:c r="C698" s="2" t="str">
        <x:v>DL038BLU</x:v>
      </x:c>
      <x:c r="D698" s="2" t="str">
        <x:v>Botac Industrial Limited</x:v>
      </x:c>
      <x:c r="E698" s="7" t="n">
        <x:v>0</x:v>
      </x:c>
      <x:c r="F698" s="7" t="n">
        <x:v>8.33</x:v>
      </x:c>
      <x:c r="G698" s="7" t="n">
        <x:v>0</x:v>
      </x:c>
      <x:c r="H698" s="8" t="n">
        <x:v>3.69</x:v>
      </x:c>
      <x:c r="I698" s="8" t="n">
        <x:v>0</x:v>
      </x:c>
      <x:c r="J698" s="2" t="n">
        <x:v>100</x:v>
      </x:c>
      <x:c r="K698" s="9" t="n">
        <x:v>0</x:v>
      </x:c>
      <x:c r="L698" s="8"/>
      <x:c r="M698" s="8"/>
      <x:c r="N698" s="8"/>
      <x:c r="O698" s="2" t="n">
        <x:v>1</x:v>
      </x:c>
      <x:c r="P698" s="10" t="n">
        <x:v>42369</x:v>
      </x:c>
      <x:c r="Q698" s="10" t="n">
        <x:v>44774</x:v>
      </x:c>
      <x:c r="R698" s="2" t="str">
        <x:v>Category per-100 basis; no valued stock to verify</x:v>
      </x:c>
      <x:c r="S698" s="2" t="str">
        <x:v>Hold current standard; Chris blended standards already applied</x:v>
      </x:c>
      <x:c r="T698" s="15" t="n">
        <x:f>H698/J698</x:f>
        <x:v>0.0369</x:v>
      </x:c>
      <x:c r="U698" s="15" t="n">
        <x:f>IF(A698="WIRE",T698,IF(O698=1,I698*(1+IF(A698="POUC",Summary!$E$7,Summary!$K$7))/J698,"n.a."))</x:f>
        <x:v>0.0369</x:v>
      </x:c>
      <x:c r="V698" s="12" t="n">
        <x:f>0</x:f>
        <x:v>0</x:v>
      </x:c>
      <x:c r="W698" s="12" t="n">
        <x:f>0</x:f>
        <x:v>0</x:v>
      </x:c>
      <x:c r="X698" s="12" t="n">
        <x:f>0</x:f>
        <x:v>0</x:v>
      </x:c>
      <x:c r="Y698" s="12" t="n">
        <x:f>E698-W698-X698</x:f>
        <x:v>0</x:v>
      </x:c>
      <x:c r="Z698" s="16" t="n">
        <x:f>E698*T698</x:f>
        <x:v>0</x:v>
      </x:c>
      <x:c r="AA698" s="16" t="n">
        <x:f>W698*T698</x:f>
        <x:v>0</x:v>
      </x:c>
      <x:c r="AB698" s="16" t="n">
        <x:f>X698*T698</x:f>
        <x:v>0</x:v>
      </x:c>
      <x:c r="AC698" s="16" t="n">
        <x:f>Y698*T698</x:f>
        <x:v>0</x:v>
      </x:c>
      <x:c r="AD698" s="16" t="n">
        <x:f>K698-Z698</x:f>
        <x:v>0</x:v>
      </x:c>
      <x:c r="AE698" s="16" t="n">
        <x:f>IF(ISNUMBER(U698),E698*(U698-T698),"n.a.")</x:f>
        <x:v>0</x:v>
      </x:c>
      <x:c r="AF698" s="12" t="n">
        <x:f>G698-0</x:f>
        <x:v>0</x:v>
      </x:c>
      <x:c r="AG698" s="16" t="n">
        <x:f>IF(ISNUMBER(U698),0,Z698)</x:f>
        <x:v>0</x:v>
      </x:c>
      <x:c r="AH698" s="17" t="str">
        <x:f>IF(AND(A698="WIRE",ISNUMBER(N698)),H698-N698,"n.a.")</x:f>
        <x:v>n.a.</x:v>
      </x:c>
    </x:row>
    <x:row r="699" ht="22" customHeight="1">
      <x:c r="A699" s="2" t="str">
        <x:v>POUC</x:v>
      </x:c>
      <x:c r="B699" s="2" t="str">
        <x:v>10</x:v>
      </x:c>
      <x:c r="C699" s="2" t="str">
        <x:v>MP1218G</x:v>
      </x:c>
      <x:c r="D699" s="2" t="str">
        <x:v>LAMITEK USA, INC.</x:v>
      </x:c>
      <x:c r="E699" s="7" t="n">
        <x:v>187</x:v>
      </x:c>
      <x:c r="F699" s="7" t="n">
        <x:v>6.83</x:v>
      </x:c>
      <x:c r="G699" s="7" t="n">
        <x:v>0</x:v>
      </x:c>
      <x:c r="H699" s="8" t="n">
        <x:v>10.37</x:v>
      </x:c>
      <x:c r="I699" s="8" t="n">
        <x:v>6.36</x:v>
      </x:c>
      <x:c r="J699" s="2" t="n">
        <x:v>1</x:v>
      </x:c>
      <x:c r="K699" s="9" t="n">
        <x:v>1939.1899999999998</x:v>
      </x:c>
      <x:c r="L699" s="8"/>
      <x:c r="M699" s="8"/>
      <x:c r="N699" s="8"/>
      <x:c r="O699" s="2" t="n">
        <x:v>0</x:v>
      </x:c>
      <x:c r="P699" s="10" t="n">
        <x:v>45658</x:v>
      </x:c>
      <x:c r="Q699" s="10" t="n">
        <x:v>45658</x:v>
      </x:c>
      <x:c r="R699" s="2" t="str">
        <x:v>Reported valuation: per stock unit</x:v>
      </x:c>
      <x:c r="S699" s="2" t="str">
        <x:v>Outside priced proposal or replacement cost differs</x:v>
      </x:c>
      <x:c r="T699" s="15" t="n">
        <x:f>H699/J699</x:f>
        <x:v>10.37</x:v>
      </x:c>
      <x:c r="U699" s="15" t="str">
        <x:f>IF(A699="WIRE",T699,IF(O699=1,I699*(1+IF(A699="POUC",Summary!$E$7,Summary!$K$7))/J699,"n.a."))</x:f>
        <x:v>n.a.</x:v>
      </x:c>
      <x:c r="V699" s="12" t="n">
        <x:f>SUM('PO detail'!$T$1575:$T$1575)</x:f>
        <x:v>105</x:v>
      </x:c>
      <x:c r="W699" s="12" t="n">
        <x:f>SUMIFS('PO detail'!$T$1575:$T$1575,'PO detail'!$Q$1575:$Q$1575,"Baseline PO cost")</x:f>
        <x:v>0</x:v>
      </x:c>
      <x:c r="X699" s="12" t="n">
        <x:f>SUMIFS('PO detail'!$T$1575:$T$1575,'PO detail'!$Q$1575:$Q$1575,"Higher PO cost")</x:f>
        <x:v>0</x:v>
      </x:c>
      <x:c r="Y699" s="12" t="n">
        <x:f>E699-W699-X699</x:f>
        <x:v>187</x:v>
      </x:c>
      <x:c r="Z699" s="16" t="n">
        <x:f>E699*T699</x:f>
        <x:v>1939.1899999999998</x:v>
      </x:c>
      <x:c r="AA699" s="16" t="n">
        <x:f>W699*T699</x:f>
        <x:v>0</x:v>
      </x:c>
      <x:c r="AB699" s="16" t="n">
        <x:f>X699*T699</x:f>
        <x:v>0</x:v>
      </x:c>
      <x:c r="AC699" s="16" t="n">
        <x:f>Y699*T699</x:f>
        <x:v>1939.1899999999998</x:v>
      </x:c>
      <x:c r="AD699" s="16" t="n">
        <x:f>K699-Z699</x:f>
        <x:v>0</x:v>
      </x:c>
      <x:c r="AE699" s="16" t="str">
        <x:f>IF(ISNUMBER(U699),E699*(U699-T699),"n.a.")</x:f>
        <x:v>n.a.</x:v>
      </x:c>
      <x:c r="AF699" s="12" t="n">
        <x:f>G699-SUM('PO detail'!$U$1575:$U$1575)</x:f>
        <x:v>0</x:v>
      </x:c>
      <x:c r="AG699" s="16" t="n">
        <x:f>IF(ISNUMBER(U699),0,Z699)</x:f>
        <x:v>1939.1899999999998</x:v>
      </x:c>
      <x:c r="AH699" s="17" t="str">
        <x:f>IF(AND(A699="WIRE",ISNUMBER(N699)),H699-N699,"n.a.")</x:f>
        <x:v>n.a.</x:v>
      </x:c>
    </x:row>
    <x:row r="700" ht="22" customHeight="1">
      <x:c r="A700" s="2" t="str">
        <x:v>POUC</x:v>
      </x:c>
      <x:c r="B700" s="2" t="str">
        <x:v>60</x:v>
      </x:c>
      <x:c r="C700" s="2" t="str">
        <x:v>MENPC</x:v>
      </x:c>
      <x:c r="D700" s="2" t="str">
        <x:v>LAMITEK USA, INC.</x:v>
      </x:c>
      <x:c r="E700" s="7" t="n">
        <x:v>129</x:v>
      </x:c>
      <x:c r="F700" s="7" t="n">
        <x:v>5.5</x:v>
      </x:c>
      <x:c r="G700" s="7" t="n">
        <x:v>0</x:v>
      </x:c>
      <x:c r="H700" s="8" t="n">
        <x:v>1.28</x:v>
      </x:c>
      <x:c r="I700" s="8" t="n">
        <x:v>0</x:v>
      </x:c>
      <x:c r="J700" s="2" t="n">
        <x:v>1</x:v>
      </x:c>
      <x:c r="K700" s="9" t="n">
        <x:v>165.12</x:v>
      </x:c>
      <x:c r="L700" s="8"/>
      <x:c r="M700" s="8"/>
      <x:c r="N700" s="8"/>
      <x:c r="O700" s="2" t="n">
        <x:v>0</x:v>
      </x:c>
      <x:c r="P700" s="10" t="n">
        <x:v>43531</x:v>
      </x:c>
      <x:c r="Q700" s="10" t="n">
        <x:v>45170</x:v>
      </x:c>
      <x:c r="R700" s="2" t="str">
        <x:v>Reported valuation: per stock unit</x:v>
      </x:c>
      <x:c r="S700" s="2" t="str">
        <x:v>Outside priced proposal or replacement cost differs</x:v>
      </x:c>
      <x:c r="T700" s="15" t="n">
        <x:f>H700/J700</x:f>
        <x:v>1.28</x:v>
      </x:c>
      <x:c r="U700" s="15" t="str">
        <x:f>IF(A700="WIRE",T700,IF(O700=1,I700*(1+IF(A700="POUC",Summary!$E$7,Summary!$K$7))/J700,"n.a."))</x:f>
        <x:v>n.a.</x:v>
      </x:c>
      <x:c r="V700" s="12" t="n">
        <x:f>0</x:f>
        <x:v>0</x:v>
      </x:c>
      <x:c r="W700" s="12" t="n">
        <x:f>0</x:f>
        <x:v>0</x:v>
      </x:c>
      <x:c r="X700" s="12" t="n">
        <x:f>0</x:f>
        <x:v>0</x:v>
      </x:c>
      <x:c r="Y700" s="12" t="n">
        <x:f>E700-W700-X700</x:f>
        <x:v>129</x:v>
      </x:c>
      <x:c r="Z700" s="16" t="n">
        <x:f>E700*T700</x:f>
        <x:v>165.12</x:v>
      </x:c>
      <x:c r="AA700" s="16" t="n">
        <x:f>W700*T700</x:f>
        <x:v>0</x:v>
      </x:c>
      <x:c r="AB700" s="16" t="n">
        <x:f>X700*T700</x:f>
        <x:v>0</x:v>
      </x:c>
      <x:c r="AC700" s="16" t="n">
        <x:f>Y700*T700</x:f>
        <x:v>165.12</x:v>
      </x:c>
      <x:c r="AD700" s="16" t="n">
        <x:f>K700-Z700</x:f>
        <x:v>0</x:v>
      </x:c>
      <x:c r="AE700" s="16" t="str">
        <x:f>IF(ISNUMBER(U700),E700*(U700-T700),"n.a.")</x:f>
        <x:v>n.a.</x:v>
      </x:c>
      <x:c r="AF700" s="12" t="n">
        <x:f>G700-0</x:f>
        <x:v>0</x:v>
      </x:c>
      <x:c r="AG700" s="16" t="n">
        <x:f>IF(ISNUMBER(U700),0,Z700)</x:f>
        <x:v>165.12</x:v>
      </x:c>
      <x:c r="AH700" s="17" t="str">
        <x:f>IF(AND(A700="WIRE",ISNUMBER(N700)),H700-N700,"n.a.")</x:f>
        <x:v>n.a.</x:v>
      </x:c>
    </x:row>
    <x:row r="701" ht="22" customHeight="1">
      <x:c r="A701" s="2" t="str">
        <x:v>POUC</x:v>
      </x:c>
      <x:c r="B701" s="2" t="str">
        <x:v>60</x:v>
      </x:c>
      <x:c r="C701" s="2" t="str">
        <x:v>LETPC</x:v>
      </x:c>
      <x:c r="D701" s="2" t="str">
        <x:v>LAMITEK USA, INC.</x:v>
      </x:c>
      <x:c r="E701" s="7" t="n">
        <x:v>140</x:v>
      </x:c>
      <x:c r="F701" s="7" t="n">
        <x:v>4.17</x:v>
      </x:c>
      <x:c r="G701" s="7" t="n">
        <x:v>0</x:v>
      </x:c>
      <x:c r="H701" s="8" t="n">
        <x:v>0.44</x:v>
      </x:c>
      <x:c r="I701" s="8" t="n">
        <x:v>0</x:v>
      </x:c>
      <x:c r="J701" s="2" t="n">
        <x:v>1</x:v>
      </x:c>
      <x:c r="K701" s="9" t="n">
        <x:v>61.6</x:v>
      </x:c>
      <x:c r="L701" s="8"/>
      <x:c r="M701" s="8"/>
      <x:c r="N701" s="8"/>
      <x:c r="O701" s="2" t="n">
        <x:v>0</x:v>
      </x:c>
      <x:c r="P701" s="10" t="n">
        <x:v>43531</x:v>
      </x:c>
      <x:c r="Q701" s="10" t="n">
        <x:v>45170</x:v>
      </x:c>
      <x:c r="R701" s="2" t="str">
        <x:v>Reported valuation: per stock unit</x:v>
      </x:c>
      <x:c r="S701" s="2" t="str">
        <x:v>Outside priced proposal or replacement cost differs</x:v>
      </x:c>
      <x:c r="T701" s="15" t="n">
        <x:f>H701/J701</x:f>
        <x:v>0.44</x:v>
      </x:c>
      <x:c r="U701" s="15" t="str">
        <x:f>IF(A701="WIRE",T701,IF(O701=1,I701*(1+IF(A701="POUC",Summary!$E$7,Summary!$K$7))/J701,"n.a."))</x:f>
        <x:v>n.a.</x:v>
      </x:c>
      <x:c r="V701" s="12" t="n">
        <x:f>0</x:f>
        <x:v>0</x:v>
      </x:c>
      <x:c r="W701" s="12" t="n">
        <x:f>0</x:f>
        <x:v>0</x:v>
      </x:c>
      <x:c r="X701" s="12" t="n">
        <x:f>0</x:f>
        <x:v>0</x:v>
      </x:c>
      <x:c r="Y701" s="12" t="n">
        <x:f>E701-W701-X701</x:f>
        <x:v>140</x:v>
      </x:c>
      <x:c r="Z701" s="16" t="n">
        <x:f>E701*T701</x:f>
        <x:v>61.6</x:v>
      </x:c>
      <x:c r="AA701" s="16" t="n">
        <x:f>W701*T701</x:f>
        <x:v>0</x:v>
      </x:c>
      <x:c r="AB701" s="16" t="n">
        <x:f>X701*T701</x:f>
        <x:v>0</x:v>
      </x:c>
      <x:c r="AC701" s="16" t="n">
        <x:f>Y701*T701</x:f>
        <x:v>61.6</x:v>
      </x:c>
      <x:c r="AD701" s="16" t="n">
        <x:f>K701-Z701</x:f>
        <x:v>0</x:v>
      </x:c>
      <x:c r="AE701" s="16" t="str">
        <x:f>IF(ISNUMBER(U701),E701*(U701-T701),"n.a.")</x:f>
        <x:v>n.a.</x:v>
      </x:c>
      <x:c r="AF701" s="12" t="n">
        <x:f>G701-0</x:f>
        <x:v>0</x:v>
      </x:c>
      <x:c r="AG701" s="16" t="n">
        <x:f>IF(ISNUMBER(U701),0,Z701)</x:f>
        <x:v>61.6</x:v>
      </x:c>
      <x:c r="AH701" s="17" t="str">
        <x:f>IF(AND(A701="WIRE",ISNUMBER(N701)),H701-N701,"n.a.")</x:f>
        <x:v>n.a.</x:v>
      </x:c>
    </x:row>
    <x:row r="702" ht="22" customHeight="1">
      <x:c r="A702" s="2" t="str">
        <x:v>WIRE</x:v>
      </x:c>
      <x:c r="B702" s="2" t="str">
        <x:v>30</x:v>
      </x:c>
      <x:c r="C702" s="2" t="str">
        <x:v>DL078WHT</x:v>
      </x:c>
      <x:c r="D702" s="2" t="str">
        <x:v>Botac Industrial Limited</x:v>
      </x:c>
      <x:c r="E702" s="7" t="n">
        <x:v>1950</x:v>
      </x:c>
      <x:c r="F702" s="7" t="n">
        <x:v>4.17</x:v>
      </x:c>
      <x:c r="G702" s="7" t="n">
        <x:v>0</x:v>
      </x:c>
      <x:c r="H702" s="8" t="n">
        <x:v>16.33</x:v>
      </x:c>
      <x:c r="I702" s="8" t="n">
        <x:v>0</x:v>
      </x:c>
      <x:c r="J702" s="2" t="n">
        <x:v>100</x:v>
      </x:c>
      <x:c r="K702" s="9" t="n">
        <x:v>318.43499999999995</x:v>
      </x:c>
      <x:c r="L702" s="8" t="n">
        <x:v>8.58</x:v>
      </x:c>
      <x:c r="M702" s="8"/>
      <x:c r="N702" s="8" t="n">
        <x:v>16.33</x:v>
      </x:c>
      <x:c r="O702" s="2" t="n">
        <x:v>1</x:v>
      </x:c>
      <x:c r="P702" s="10" t="n">
        <x:v>46237</x:v>
      </x:c>
      <x:c r="Q702" s="10" t="n">
        <x:v>44774</x:v>
      </x:c>
      <x:c r="R702" s="2" t="str">
        <x:v>Same-product valuation: per 100</x:v>
      </x:c>
      <x:c r="S702" s="2" t="str">
        <x:v>Hold current standard; Chris blended standards already applied</x:v>
      </x:c>
      <x:c r="T702" s="15" t="n">
        <x:f>H702/J702</x:f>
        <x:v>0.16329999999999997</x:v>
      </x:c>
      <x:c r="U702" s="15" t="n">
        <x:f>IF(A702="WIRE",T702,IF(O702=1,I702*(1+IF(A702="POUC",Summary!$E$7,Summary!$K$7))/J702,"n.a."))</x:f>
        <x:v>0.16329999999999997</x:v>
      </x:c>
      <x:c r="V702" s="12" t="n">
        <x:f>0</x:f>
        <x:v>0</x:v>
      </x:c>
      <x:c r="W702" s="12" t="n">
        <x:f>0</x:f>
        <x:v>0</x:v>
      </x:c>
      <x:c r="X702" s="12" t="n">
        <x:f>0</x:f>
        <x:v>0</x:v>
      </x:c>
      <x:c r="Y702" s="12" t="n">
        <x:f>E702-W702-X702</x:f>
        <x:v>1950</x:v>
      </x:c>
      <x:c r="Z702" s="16" t="n">
        <x:f>E702*T702</x:f>
        <x:v>318.43499999999995</x:v>
      </x:c>
      <x:c r="AA702" s="16" t="n">
        <x:f>W702*T702</x:f>
        <x:v>0</x:v>
      </x:c>
      <x:c r="AB702" s="16" t="n">
        <x:f>X702*T702</x:f>
        <x:v>0</x:v>
      </x:c>
      <x:c r="AC702" s="16" t="n">
        <x:f>Y702*T702</x:f>
        <x:v>318.43499999999995</x:v>
      </x:c>
      <x:c r="AD702" s="16" t="n">
        <x:f>K702-Z702</x:f>
        <x:v>0</x:v>
      </x:c>
      <x:c r="AE702" s="16" t="n">
        <x:f>IF(ISNUMBER(U702),E702*(U702-T702),"n.a.")</x:f>
        <x:v>0</x:v>
      </x:c>
      <x:c r="AF702" s="12" t="n">
        <x:f>G702-0</x:f>
        <x:v>0</x:v>
      </x:c>
      <x:c r="AG702" s="16" t="n">
        <x:f>IF(ISNUMBER(U702),0,Z702)</x:f>
        <x:v>0</x:v>
      </x:c>
      <x:c r="AH702" s="17" t="n">
        <x:f>IF(AND(A702="WIRE",ISNUMBER(N702)),H702-N702,"n.a.")</x:f>
        <x:v>0</x:v>
      </x:c>
    </x:row>
    <x:row r="703" ht="22" customHeight="1">
      <x:c r="A703" s="2" t="str">
        <x:v>POUC</x:v>
      </x:c>
      <x:c r="B703" s="2" t="str">
        <x:v>10</x:v>
      </x:c>
      <x:c r="C703" s="2" t="str">
        <x:v>LEGPC</x:v>
      </x:c>
      <x:c r="D703" s="2" t="str">
        <x:v>LAMITEK USA, INC.</x:v>
      </x:c>
      <x:c r="E703" s="7" t="n">
        <x:v>1160</x:v>
      </x:c>
      <x:c r="F703" s="7" t="n">
        <x:v>1.16</x:v>
      </x:c>
      <x:c r="G703" s="7" t="n">
        <x:v>0</x:v>
      </x:c>
      <x:c r="H703" s="8" t="n">
        <x:v>0.77</x:v>
      </x:c>
      <x:c r="I703" s="8" t="n">
        <x:v>0</x:v>
      </x:c>
      <x:c r="J703" s="2" t="n">
        <x:v>1</x:v>
      </x:c>
      <x:c r="K703" s="9" t="n">
        <x:v>893.2</x:v>
      </x:c>
      <x:c r="L703" s="8"/>
      <x:c r="M703" s="8"/>
      <x:c r="N703" s="8"/>
      <x:c r="O703" s="2" t="n">
        <x:v>0</x:v>
      </x:c>
      <x:c r="P703" s="10" t="n">
        <x:v>43531</x:v>
      </x:c>
      <x:c r="Q703" s="10" t="n">
        <x:v>45170</x:v>
      </x:c>
      <x:c r="R703" s="2" t="str">
        <x:v>Reported valuation: per stock unit</x:v>
      </x:c>
      <x:c r="S703" s="2" t="str">
        <x:v>Outside priced proposal or replacement cost differs</x:v>
      </x:c>
      <x:c r="T703" s="15" t="n">
        <x:f>H703/J703</x:f>
        <x:v>0.77</x:v>
      </x:c>
      <x:c r="U703" s="15" t="str">
        <x:f>IF(A703="WIRE",T703,IF(O703=1,I703*(1+IF(A703="POUC",Summary!$E$7,Summary!$K$7))/J703,"n.a."))</x:f>
        <x:v>n.a.</x:v>
      </x:c>
      <x:c r="V703" s="12" t="n">
        <x:f>0</x:f>
        <x:v>0</x:v>
      </x:c>
      <x:c r="W703" s="12" t="n">
        <x:f>0</x:f>
        <x:v>0</x:v>
      </x:c>
      <x:c r="X703" s="12" t="n">
        <x:f>0</x:f>
        <x:v>0</x:v>
      </x:c>
      <x:c r="Y703" s="12" t="n">
        <x:f>E703-W703-X703</x:f>
        <x:v>1160</x:v>
      </x:c>
      <x:c r="Z703" s="16" t="n">
        <x:f>E703*T703</x:f>
        <x:v>893.2</x:v>
      </x:c>
      <x:c r="AA703" s="16" t="n">
        <x:f>W703*T703</x:f>
        <x:v>0</x:v>
      </x:c>
      <x:c r="AB703" s="16" t="n">
        <x:f>X703*T703</x:f>
        <x:v>0</x:v>
      </x:c>
      <x:c r="AC703" s="16" t="n">
        <x:f>Y703*T703</x:f>
        <x:v>893.2</x:v>
      </x:c>
      <x:c r="AD703" s="16" t="n">
        <x:f>K703-Z703</x:f>
        <x:v>0</x:v>
      </x:c>
      <x:c r="AE703" s="16" t="str">
        <x:f>IF(ISNUMBER(U703),E703*(U703-T703),"n.a.")</x:f>
        <x:v>n.a.</x:v>
      </x:c>
      <x:c r="AF703" s="12" t="n">
        <x:f>G703-0</x:f>
        <x:v>0</x:v>
      </x:c>
      <x:c r="AG703" s="16" t="n">
        <x:f>IF(ISNUMBER(U703),0,Z703)</x:f>
        <x:v>893.2</x:v>
      </x:c>
      <x:c r="AH703" s="17" t="str">
        <x:f>IF(AND(A703="WIRE",ISNUMBER(N703)),H703-N703,"n.a.")</x:f>
        <x:v>n.a.</x:v>
      </x:c>
    </x:row>
    <x:row r="704" ht="22" customHeight="1">
      <x:c r="A704" s="2" t="str">
        <x:v>POUC</x:v>
      </x:c>
      <x:c r="B704" s="2" t="str">
        <x:v>10</x:v>
      </x:c>
      <x:c r="C704" s="2" t="str">
        <x:v>STLET12</x:v>
      </x:c>
      <x:c r="D704" s="2" t="str">
        <x:v>LAMITEK USA, INC.</x:v>
      </x:c>
      <x:c r="E704" s="7" t="n">
        <x:v>102</x:v>
      </x:c>
      <x:c r="F704" s="7" t="n">
        <x:v>0.5</x:v>
      </x:c>
      <x:c r="G704" s="7" t="n">
        <x:v>0</x:v>
      </x:c>
      <x:c r="H704" s="8" t="n">
        <x:v>19.13</x:v>
      </x:c>
      <x:c r="I704" s="8" t="n">
        <x:v>19.13</x:v>
      </x:c>
      <x:c r="J704" s="2" t="n">
        <x:v>1</x:v>
      </x:c>
      <x:c r="K704" s="9" t="n">
        <x:v>1951.26</x:v>
      </x:c>
      <x:c r="L704" s="8"/>
      <x:c r="M704" s="8"/>
      <x:c r="N704" s="8"/>
      <x:c r="O704" s="2" t="n">
        <x:v>0</x:v>
      </x:c>
      <x:c r="P704" s="10" t="n">
        <x:v>44683</x:v>
      </x:c>
      <x:c r="Q704" s="10" t="n">
        <x:v>44683</x:v>
      </x:c>
      <x:c r="R704" s="2" t="str">
        <x:v>Reported valuation: per stock unit</x:v>
      </x:c>
      <x:c r="S704" s="2" t="str">
        <x:v>Outside priced proposal or replacement cost differs</x:v>
      </x:c>
      <x:c r="T704" s="15" t="n">
        <x:f>H704/J704</x:f>
        <x:v>19.13</x:v>
      </x:c>
      <x:c r="U704" s="15" t="str">
        <x:f>IF(A704="WIRE",T704,IF(O704=1,I704*(1+IF(A704="POUC",Summary!$E$7,Summary!$K$7))/J704,"n.a."))</x:f>
        <x:v>n.a.</x:v>
      </x:c>
      <x:c r="V704" s="12" t="n">
        <x:f>0</x:f>
        <x:v>0</x:v>
      </x:c>
      <x:c r="W704" s="12" t="n">
        <x:f>0</x:f>
        <x:v>0</x:v>
      </x:c>
      <x:c r="X704" s="12" t="n">
        <x:f>0</x:f>
        <x:v>0</x:v>
      </x:c>
      <x:c r="Y704" s="12" t="n">
        <x:f>E704-W704-X704</x:f>
        <x:v>102</x:v>
      </x:c>
      <x:c r="Z704" s="16" t="n">
        <x:f>E704*T704</x:f>
        <x:v>1951.26</x:v>
      </x:c>
      <x:c r="AA704" s="16" t="n">
        <x:f>W704*T704</x:f>
        <x:v>0</x:v>
      </x:c>
      <x:c r="AB704" s="16" t="n">
        <x:f>X704*T704</x:f>
        <x:v>0</x:v>
      </x:c>
      <x:c r="AC704" s="16" t="n">
        <x:f>Y704*T704</x:f>
        <x:v>1951.26</x:v>
      </x:c>
      <x:c r="AD704" s="16" t="n">
        <x:f>K704-Z704</x:f>
        <x:v>0</x:v>
      </x:c>
      <x:c r="AE704" s="16" t="str">
        <x:f>IF(ISNUMBER(U704),E704*(U704-T704),"n.a.")</x:f>
        <x:v>n.a.</x:v>
      </x:c>
      <x:c r="AF704" s="12" t="n">
        <x:f>G704-0</x:f>
        <x:v>0</x:v>
      </x:c>
      <x:c r="AG704" s="16" t="n">
        <x:f>IF(ISNUMBER(U704),0,Z704)</x:f>
        <x:v>1951.26</x:v>
      </x:c>
      <x:c r="AH704" s="17" t="str">
        <x:f>IF(AND(A704="WIRE",ISNUMBER(N704)),H704-N704,"n.a.")</x:f>
        <x:v>n.a.</x:v>
      </x:c>
    </x:row>
    <x:row r="705" ht="22" customHeight="1">
      <x:c r="A705" s="2" t="str">
        <x:v>POUC</x:v>
      </x:c>
      <x:c r="B705" s="2" t="str">
        <x:v>30</x:v>
      </x:c>
      <x:c r="C705" s="2" t="str">
        <x:v>MENPC</x:v>
      </x:c>
      <x:c r="D705" s="2" t="str">
        <x:v>LAMITEK USA, INC.</x:v>
      </x:c>
      <x:c r="E705" s="7" t="n">
        <x:v>231</x:v>
      </x:c>
      <x:c r="F705" s="7" t="n">
        <x:v>0.42</x:v>
      </x:c>
      <x:c r="G705" s="7" t="n">
        <x:v>0</x:v>
      </x:c>
      <x:c r="H705" s="8" t="n">
        <x:v>1.28</x:v>
      </x:c>
      <x:c r="I705" s="8" t="n">
        <x:v>0</x:v>
      </x:c>
      <x:c r="J705" s="2" t="n">
        <x:v>1</x:v>
      </x:c>
      <x:c r="K705" s="9" t="n">
        <x:v>295.68</x:v>
      </x:c>
      <x:c r="L705" s="8"/>
      <x:c r="M705" s="8"/>
      <x:c r="N705" s="8"/>
      <x:c r="O705" s="2" t="n">
        <x:v>0</x:v>
      </x:c>
      <x:c r="P705" s="10" t="n">
        <x:v>43531</x:v>
      </x:c>
      <x:c r="Q705" s="10" t="n">
        <x:v>45170</x:v>
      </x:c>
      <x:c r="R705" s="2" t="str">
        <x:v>Reported valuation: per stock unit</x:v>
      </x:c>
      <x:c r="S705" s="2" t="str">
        <x:v>Outside priced proposal or replacement cost differs</x:v>
      </x:c>
      <x:c r="T705" s="15" t="n">
        <x:f>H705/J705</x:f>
        <x:v>1.28</x:v>
      </x:c>
      <x:c r="U705" s="15" t="str">
        <x:f>IF(A705="WIRE",T705,IF(O705=1,I705*(1+IF(A705="POUC",Summary!$E$7,Summary!$K$7))/J705,"n.a."))</x:f>
        <x:v>n.a.</x:v>
      </x:c>
      <x:c r="V705" s="12" t="n">
        <x:f>0</x:f>
        <x:v>0</x:v>
      </x:c>
      <x:c r="W705" s="12" t="n">
        <x:f>0</x:f>
        <x:v>0</x:v>
      </x:c>
      <x:c r="X705" s="12" t="n">
        <x:f>0</x:f>
        <x:v>0</x:v>
      </x:c>
      <x:c r="Y705" s="12" t="n">
        <x:f>E705-W705-X705</x:f>
        <x:v>231</x:v>
      </x:c>
      <x:c r="Z705" s="16" t="n">
        <x:f>E705*T705</x:f>
        <x:v>295.68</x:v>
      </x:c>
      <x:c r="AA705" s="16" t="n">
        <x:f>W705*T705</x:f>
        <x:v>0</x:v>
      </x:c>
      <x:c r="AB705" s="16" t="n">
        <x:f>X705*T705</x:f>
        <x:v>0</x:v>
      </x:c>
      <x:c r="AC705" s="16" t="n">
        <x:f>Y705*T705</x:f>
        <x:v>295.68</x:v>
      </x:c>
      <x:c r="AD705" s="16" t="n">
        <x:f>K705-Z705</x:f>
        <x:v>0</x:v>
      </x:c>
      <x:c r="AE705" s="16" t="str">
        <x:f>IF(ISNUMBER(U705),E705*(U705-T705),"n.a.")</x:f>
        <x:v>n.a.</x:v>
      </x:c>
      <x:c r="AF705" s="12" t="n">
        <x:f>G705-0</x:f>
        <x:v>0</x:v>
      </x:c>
      <x:c r="AG705" s="16" t="n">
        <x:f>IF(ISNUMBER(U705),0,Z705)</x:f>
        <x:v>295.68</x:v>
      </x:c>
      <x:c r="AH705" s="17" t="str">
        <x:f>IF(AND(A705="WIRE",ISNUMBER(N705)),H705-N705,"n.a.")</x:f>
        <x:v>n.a.</x:v>
      </x:c>
    </x:row>
    <x:row r="706" ht="22" customHeight="1">
      <x:c r="A706" s="2" t="str">
        <x:v>COIL</x:v>
      </x:c>
      <x:c r="B706" s="2" t="str">
        <x:v>10</x:v>
      </x:c>
      <x:c r="C706" s="2" t="str">
        <x:v>CCSWATCH</x:v>
      </x:c>
      <x:c r="D706" s="2" t="str">
        <x:v>**PAY ACH** PVC SPIRAL SUPPLY</x:v>
      </x:c>
      <x:c r="E706" s="7" t="n">
        <x:v>10</x:v>
      </x:c>
      <x:c r="F706" s="7" t="n">
        <x:v>0.33</x:v>
      </x:c>
      <x:c r="G706" s="7" t="n">
        <x:v>0</x:v>
      </x:c>
      <x:c r="H706" s="8" t="n">
        <x:v>4.4</x:v>
      </x:c>
      <x:c r="I706" s="8" t="n">
        <x:v>4</x:v>
      </x:c>
      <x:c r="J706" s="2" t="n">
        <x:v>1</x:v>
      </x:c>
      <x:c r="K706" s="9" t="n">
        <x:v>44</x:v>
      </x:c>
      <x:c r="L706" s="8"/>
      <x:c r="M706" s="8"/>
      <x:c r="N706" s="8"/>
      <x:c r="O706" s="2" t="n">
        <x:v>0</x:v>
      </x:c>
      <x:c r="P706" s="10" t="n">
        <x:v>41950</x:v>
      </x:c>
      <x:c r="Q706" s="10" t="n">
        <x:v>45810</x:v>
      </x:c>
      <x:c r="R706" s="2" t="str">
        <x:v>Reported valuation: per stock unit</x:v>
      </x:c>
      <x:c r="S706" s="2" t="str">
        <x:v>Outside priced proposal or replacement cost differs</x:v>
      </x:c>
      <x:c r="T706" s="15" t="n">
        <x:f>H706/J706</x:f>
        <x:v>4.4</x:v>
      </x:c>
      <x:c r="U706" s="15" t="str">
        <x:f>IF(A706="WIRE",T706,IF(O706=1,I706*(1+IF(A706="POUC",Summary!$E$7,Summary!$K$7))/J706,"n.a."))</x:f>
        <x:v>n.a.</x:v>
      </x:c>
      <x:c r="V706" s="12" t="n">
        <x:f>0</x:f>
        <x:v>0</x:v>
      </x:c>
      <x:c r="W706" s="12" t="n">
        <x:f>0</x:f>
        <x:v>0</x:v>
      </x:c>
      <x:c r="X706" s="12" t="n">
        <x:f>0</x:f>
        <x:v>0</x:v>
      </x:c>
      <x:c r="Y706" s="12" t="n">
        <x:f>E706-W706-X706</x:f>
        <x:v>10</x:v>
      </x:c>
      <x:c r="Z706" s="16" t="n">
        <x:f>E706*T706</x:f>
        <x:v>44</x:v>
      </x:c>
      <x:c r="AA706" s="16" t="n">
        <x:f>W706*T706</x:f>
        <x:v>0</x:v>
      </x:c>
      <x:c r="AB706" s="16" t="n">
        <x:f>X706*T706</x:f>
        <x:v>0</x:v>
      </x:c>
      <x:c r="AC706" s="16" t="n">
        <x:f>Y706*T706</x:f>
        <x:v>44</x:v>
      </x:c>
      <x:c r="AD706" s="16" t="n">
        <x:f>K706-Z706</x:f>
        <x:v>0</x:v>
      </x:c>
      <x:c r="AE706" s="16" t="str">
        <x:f>IF(ISNUMBER(U706),E706*(U706-T706),"n.a.")</x:f>
        <x:v>n.a.</x:v>
      </x:c>
      <x:c r="AF706" s="12" t="n">
        <x:f>G706-0</x:f>
        <x:v>0</x:v>
      </x:c>
      <x:c r="AG706" s="16" t="n">
        <x:f>IF(ISNUMBER(U706),0,Z706)</x:f>
        <x:v>44</x:v>
      </x:c>
      <x:c r="AH706" s="17" t="str">
        <x:f>IF(AND(A706="WIRE",ISNUMBER(N706)),H706-N706,"n.a.")</x:f>
        <x:v>n.a.</x:v>
      </x:c>
    </x:row>
    <x:row r="707" ht="22" customHeight="1">
      <x:c r="A707" s="2" t="str">
        <x:v>POUC</x:v>
      </x:c>
      <x:c r="B707" s="2" t="str">
        <x:v>60</x:v>
      </x:c>
      <x:c r="C707" s="2" t="str">
        <x:v>LEGPC</x:v>
      </x:c>
      <x:c r="D707" s="2" t="str">
        <x:v>LAMITEK USA, INC.</x:v>
      </x:c>
      <x:c r="E707" s="7" t="n">
        <x:v>97</x:v>
      </x:c>
      <x:c r="F707" s="7" t="n">
        <x:v>0.33</x:v>
      </x:c>
      <x:c r="G707" s="7" t="n">
        <x:v>0</x:v>
      </x:c>
      <x:c r="H707" s="8" t="n">
        <x:v>0.77</x:v>
      </x:c>
      <x:c r="I707" s="8" t="n">
        <x:v>0</x:v>
      </x:c>
      <x:c r="J707" s="2" t="n">
        <x:v>1</x:v>
      </x:c>
      <x:c r="K707" s="9" t="n">
        <x:v>74.69</x:v>
      </x:c>
      <x:c r="L707" s="8"/>
      <x:c r="M707" s="8"/>
      <x:c r="N707" s="8"/>
      <x:c r="O707" s="2" t="n">
        <x:v>0</x:v>
      </x:c>
      <x:c r="P707" s="10" t="n">
        <x:v>43531</x:v>
      </x:c>
      <x:c r="Q707" s="10" t="n">
        <x:v>45170</x:v>
      </x:c>
      <x:c r="R707" s="2" t="str">
        <x:v>Reported valuation: per stock unit</x:v>
      </x:c>
      <x:c r="S707" s="2" t="str">
        <x:v>Outside priced proposal or replacement cost differs</x:v>
      </x:c>
      <x:c r="T707" s="15" t="n">
        <x:f>H707/J707</x:f>
        <x:v>0.77</x:v>
      </x:c>
      <x:c r="U707" s="15" t="str">
        <x:f>IF(A707="WIRE",T707,IF(O707=1,I707*(1+IF(A707="POUC",Summary!$E$7,Summary!$K$7))/J707,"n.a."))</x:f>
        <x:v>n.a.</x:v>
      </x:c>
      <x:c r="V707" s="12" t="n">
        <x:f>0</x:f>
        <x:v>0</x:v>
      </x:c>
      <x:c r="W707" s="12" t="n">
        <x:f>0</x:f>
        <x:v>0</x:v>
      </x:c>
      <x:c r="X707" s="12" t="n">
        <x:f>0</x:f>
        <x:v>0</x:v>
      </x:c>
      <x:c r="Y707" s="12" t="n">
        <x:f>E707-W707-X707</x:f>
        <x:v>97</x:v>
      </x:c>
      <x:c r="Z707" s="16" t="n">
        <x:f>E707*T707</x:f>
        <x:v>74.69</x:v>
      </x:c>
      <x:c r="AA707" s="16" t="n">
        <x:f>W707*T707</x:f>
        <x:v>0</x:v>
      </x:c>
      <x:c r="AB707" s="16" t="n">
        <x:f>X707*T707</x:f>
        <x:v>0</x:v>
      </x:c>
      <x:c r="AC707" s="16" t="n">
        <x:f>Y707*T707</x:f>
        <x:v>74.69</x:v>
      </x:c>
      <x:c r="AD707" s="16" t="n">
        <x:f>K707-Z707</x:f>
        <x:v>0</x:v>
      </x:c>
      <x:c r="AE707" s="16" t="str">
        <x:f>IF(ISNUMBER(U707),E707*(U707-T707),"n.a.")</x:f>
        <x:v>n.a.</x:v>
      </x:c>
      <x:c r="AF707" s="12" t="n">
        <x:f>G707-0</x:f>
        <x:v>0</x:v>
      </x:c>
      <x:c r="AG707" s="16" t="n">
        <x:f>IF(ISNUMBER(U707),0,Z707)</x:f>
        <x:v>74.69</x:v>
      </x:c>
      <x:c r="AH707" s="17" t="str">
        <x:f>IF(AND(A707="WIRE",ISNUMBER(N707)),H707-N707,"n.a.")</x:f>
        <x:v>n.a.</x:v>
      </x:c>
    </x:row>
    <x:row r="708" ht="22" customHeight="1">
      <x:c r="A708" s="2" t="str">
        <x:v>POUC</x:v>
      </x:c>
      <x:c r="B708" s="2" t="str">
        <x:v>30</x:v>
      </x:c>
      <x:c r="C708" s="2" t="str">
        <x:v>LETPC</x:v>
      </x:c>
      <x:c r="D708" s="2" t="str">
        <x:v>LAMITEK USA, INC.</x:v>
      </x:c>
      <x:c r="E708" s="7" t="n">
        <x:v>249</x:v>
      </x:c>
      <x:c r="F708" s="7" t="n">
        <x:v>0.17</x:v>
      </x:c>
      <x:c r="G708" s="7" t="n">
        <x:v>0</x:v>
      </x:c>
      <x:c r="H708" s="8" t="n">
        <x:v>0.44</x:v>
      </x:c>
      <x:c r="I708" s="8" t="n">
        <x:v>0</x:v>
      </x:c>
      <x:c r="J708" s="2" t="n">
        <x:v>1</x:v>
      </x:c>
      <x:c r="K708" s="9" t="n">
        <x:v>109.56</x:v>
      </x:c>
      <x:c r="L708" s="8"/>
      <x:c r="M708" s="8"/>
      <x:c r="N708" s="8"/>
      <x:c r="O708" s="2" t="n">
        <x:v>0</x:v>
      </x:c>
      <x:c r="P708" s="10" t="n">
        <x:v>43531</x:v>
      </x:c>
      <x:c r="Q708" s="10" t="n">
        <x:v>45170</x:v>
      </x:c>
      <x:c r="R708" s="2" t="str">
        <x:v>Reported valuation: per stock unit</x:v>
      </x:c>
      <x:c r="S708" s="2" t="str">
        <x:v>Outside priced proposal or replacement cost differs</x:v>
      </x:c>
      <x:c r="T708" s="15" t="n">
        <x:f>H708/J708</x:f>
        <x:v>0.44</x:v>
      </x:c>
      <x:c r="U708" s="15" t="str">
        <x:f>IF(A708="WIRE",T708,IF(O708=1,I708*(1+IF(A708="POUC",Summary!$E$7,Summary!$K$7))/J708,"n.a."))</x:f>
        <x:v>n.a.</x:v>
      </x:c>
      <x:c r="V708" s="12" t="n">
        <x:f>0</x:f>
        <x:v>0</x:v>
      </x:c>
      <x:c r="W708" s="12" t="n">
        <x:f>0</x:f>
        <x:v>0</x:v>
      </x:c>
      <x:c r="X708" s="12" t="n">
        <x:f>0</x:f>
        <x:v>0</x:v>
      </x:c>
      <x:c r="Y708" s="12" t="n">
        <x:f>E708-W708-X708</x:f>
        <x:v>249</x:v>
      </x:c>
      <x:c r="Z708" s="16" t="n">
        <x:f>E708*T708</x:f>
        <x:v>109.56</x:v>
      </x:c>
      <x:c r="AA708" s="16" t="n">
        <x:f>W708*T708</x:f>
        <x:v>0</x:v>
      </x:c>
      <x:c r="AB708" s="16" t="n">
        <x:f>X708*T708</x:f>
        <x:v>0</x:v>
      </x:c>
      <x:c r="AC708" s="16" t="n">
        <x:f>Y708*T708</x:f>
        <x:v>109.56</x:v>
      </x:c>
      <x:c r="AD708" s="16" t="n">
        <x:f>K708-Z708</x:f>
        <x:v>0</x:v>
      </x:c>
      <x:c r="AE708" s="16" t="str">
        <x:f>IF(ISNUMBER(U708),E708*(U708-T708),"n.a.")</x:f>
        <x:v>n.a.</x:v>
      </x:c>
      <x:c r="AF708" s="12" t="n">
        <x:f>G708-0</x:f>
        <x:v>0</x:v>
      </x:c>
      <x:c r="AG708" s="16" t="n">
        <x:f>IF(ISNUMBER(U708),0,Z708)</x:f>
        <x:v>109.56</x:v>
      </x:c>
      <x:c r="AH708" s="17" t="str">
        <x:f>IF(AND(A708="WIRE",ISNUMBER(N708)),H708-N708,"n.a.")</x:f>
        <x:v>n.a.</x:v>
      </x:c>
    </x:row>
    <x:row r="709" ht="22" customHeight="1">
      <x:c r="A709" s="2" t="str">
        <x:v>COIL</x:v>
      </x:c>
      <x:c r="B709" s="2" t="str">
        <x:v>10</x:v>
      </x:c>
      <x:c r="C709" s="2" t="str">
        <x:v>10BLK12-5</x:v>
      </x:c>
      <x:c r="D709" s="2" t="str">
        <x:v>**PAY ACH** PVC SPIRAL SUPPLY</x:v>
      </x:c>
      <x:c r="E709" s="7" t="n">
        <x:v>0</x:v>
      </x:c>
      <x:c r="F709" s="7" t="n">
        <x:v>0</x:v>
      </x:c>
      <x:c r="G709" s="7" t="n">
        <x:v>0</x:v>
      </x:c>
      <x:c r="H709" s="8" t="n">
        <x:v>3.81</x:v>
      </x:c>
      <x:c r="I709" s="8" t="n">
        <x:v>4.06</x:v>
      </x:c>
      <x:c r="J709" s="2" t="n">
        <x:v>100</x:v>
      </x:c>
      <x:c r="K709" s="9" t="n">
        <x:v>0</x:v>
      </x:c>
      <x:c r="L709" s="8"/>
      <x:c r="M709" s="8"/>
      <x:c r="N709" s="8"/>
      <x:c r="O709" s="2" t="n">
        <x:v>0</x:v>
      </x:c>
      <x:c r="P709" s="10" t="n">
        <x:v>43530</x:v>
      </x:c>
      <x:c r="Q709" s="10" t="n">
        <x:v>44593</x:v>
      </x:c>
      <x:c r="R709" s="2" t="str">
        <x:v>Category per-100 basis; no valued stock to verify</x:v>
      </x:c>
      <x:c r="S709" s="2" t="str">
        <x:v>Outside priced proposal or replacement cost differs</x:v>
      </x:c>
      <x:c r="T709" s="15" t="n">
        <x:f>H709/J709</x:f>
        <x:v>0.0381</x:v>
      </x:c>
      <x:c r="U709" s="15" t="str">
        <x:f>IF(A709="WIRE",T709,IF(O709=1,I709*(1+IF(A709="POUC",Summary!$E$7,Summary!$K$7))/J709,"n.a."))</x:f>
        <x:v>n.a.</x:v>
      </x:c>
      <x:c r="V709" s="12" t="n">
        <x:f>0</x:f>
        <x:v>0</x:v>
      </x:c>
      <x:c r="W709" s="12" t="n">
        <x:f>0</x:f>
        <x:v>0</x:v>
      </x:c>
      <x:c r="X709" s="12" t="n">
        <x:f>0</x:f>
        <x:v>0</x:v>
      </x:c>
      <x:c r="Y709" s="12" t="n">
        <x:f>E709-W709-X709</x:f>
        <x:v>0</x:v>
      </x:c>
      <x:c r="Z709" s="16" t="n">
        <x:f>E709*T709</x:f>
        <x:v>0</x:v>
      </x:c>
      <x:c r="AA709" s="16" t="n">
        <x:f>W709*T709</x:f>
        <x:v>0</x:v>
      </x:c>
      <x:c r="AB709" s="16" t="n">
        <x:f>X709*T709</x:f>
        <x:v>0</x:v>
      </x:c>
      <x:c r="AC709" s="16" t="n">
        <x:f>Y709*T709</x:f>
        <x:v>0</x:v>
      </x:c>
      <x:c r="AD709" s="16" t="n">
        <x:f>K709-Z709</x:f>
        <x:v>0</x:v>
      </x:c>
      <x:c r="AE709" s="16" t="str">
        <x:f>IF(ISNUMBER(U709),E709*(U709-T709),"n.a.")</x:f>
        <x:v>n.a.</x:v>
      </x:c>
      <x:c r="AF709" s="12" t="n">
        <x:f>G709-0</x:f>
        <x:v>0</x:v>
      </x:c>
      <x:c r="AG709" s="16" t="n">
        <x:f>IF(ISNUMBER(U709),0,Z709)</x:f>
        <x:v>0</x:v>
      </x:c>
      <x:c r="AH709" s="17" t="str">
        <x:f>IF(AND(A709="WIRE",ISNUMBER(N709)),H709-N709,"n.a.")</x:f>
        <x:v>n.a.</x:v>
      </x:c>
    </x:row>
    <x:row r="710" ht="22" customHeight="1">
      <x:c r="A710" s="2" t="str">
        <x:v>COIL</x:v>
      </x:c>
      <x:c r="B710" s="2" t="str">
        <x:v>10</x:v>
      </x:c>
      <x:c r="C710" s="2" t="str">
        <x:v>10BLK36-5</x:v>
      </x:c>
      <x:c r="D710" s="2" t="str">
        <x:v>**PAY ACH** PVC SPIRAL SUPPLY</x:v>
      </x:c>
      <x:c r="E710" s="7" t="n">
        <x:v>0</x:v>
      </x:c>
      <x:c r="F710" s="7" t="n">
        <x:v>0</x:v>
      </x:c>
      <x:c r="G710" s="7" t="n">
        <x:v>0</x:v>
      </x:c>
      <x:c r="H710" s="8" t="n">
        <x:v>11.16</x:v>
      </x:c>
      <x:c r="I710" s="8" t="n">
        <x:v>13.37</x:v>
      </x:c>
      <x:c r="J710" s="2" t="n">
        <x:v>100</x:v>
      </x:c>
      <x:c r="K710" s="9" t="n">
        <x:v>0</x:v>
      </x:c>
      <x:c r="L710" s="8"/>
      <x:c r="M710" s="8"/>
      <x:c r="N710" s="8"/>
      <x:c r="O710" s="2" t="n">
        <x:v>0</x:v>
      </x:c>
      <x:c r="P710" s="10" t="n">
        <x:v>43530</x:v>
      </x:c>
      <x:c r="Q710" s="10" t="n">
        <x:v>44593</x:v>
      </x:c>
      <x:c r="R710" s="2" t="str">
        <x:v>Category per-100 basis; no valued stock to verify</x:v>
      </x:c>
      <x:c r="S710" s="2" t="str">
        <x:v>Outside priced proposal or replacement cost differs</x:v>
      </x:c>
      <x:c r="T710" s="15" t="n">
        <x:f>H710/J710</x:f>
        <x:v>0.1116</x:v>
      </x:c>
      <x:c r="U710" s="15" t="str">
        <x:f>IF(A710="WIRE",T710,IF(O710=1,I710*(1+IF(A710="POUC",Summary!$E$7,Summary!$K$7))/J710,"n.a."))</x:f>
        <x:v>n.a.</x:v>
      </x:c>
      <x:c r="V710" s="12" t="n">
        <x:f>0</x:f>
        <x:v>0</x:v>
      </x:c>
      <x:c r="W710" s="12" t="n">
        <x:f>0</x:f>
        <x:v>0</x:v>
      </x:c>
      <x:c r="X710" s="12" t="n">
        <x:f>0</x:f>
        <x:v>0</x:v>
      </x:c>
      <x:c r="Y710" s="12" t="n">
        <x:f>E710-W710-X710</x:f>
        <x:v>0</x:v>
      </x:c>
      <x:c r="Z710" s="16" t="n">
        <x:f>E710*T710</x:f>
        <x:v>0</x:v>
      </x:c>
      <x:c r="AA710" s="16" t="n">
        <x:f>W710*T710</x:f>
        <x:v>0</x:v>
      </x:c>
      <x:c r="AB710" s="16" t="n">
        <x:f>X710*T710</x:f>
        <x:v>0</x:v>
      </x:c>
      <x:c r="AC710" s="16" t="n">
        <x:f>Y710*T710</x:f>
        <x:v>0</x:v>
      </x:c>
      <x:c r="AD710" s="16" t="n">
        <x:f>K710-Z710</x:f>
        <x:v>0</x:v>
      </x:c>
      <x:c r="AE710" s="16" t="str">
        <x:f>IF(ISNUMBER(U710),E710*(U710-T710),"n.a.")</x:f>
        <x:v>n.a.</x:v>
      </x:c>
      <x:c r="AF710" s="12" t="n">
        <x:f>G710-0</x:f>
        <x:v>0</x:v>
      </x:c>
      <x:c r="AG710" s="16" t="n">
        <x:f>IF(ISNUMBER(U710),0,Z710)</x:f>
        <x:v>0</x:v>
      </x:c>
      <x:c r="AH710" s="17" t="str">
        <x:f>IF(AND(A710="WIRE",ISNUMBER(N710)),H710-N710,"n.a.")</x:f>
        <x:v>n.a.</x:v>
      </x:c>
    </x:row>
    <x:row r="711" ht="22" customHeight="1">
      <x:c r="A711" s="2" t="str">
        <x:v>COIL</x:v>
      </x:c>
      <x:c r="B711" s="2" t="str">
        <x:v>10</x:v>
      </x:c>
      <x:c r="C711" s="2" t="str">
        <x:v>10FG12-4</x:v>
      </x:c>
      <x:c r="D711" s="2" t="str">
        <x:v>**PAY ACH** PVC SPIRAL SUPPLY</x:v>
      </x:c>
      <x:c r="E711" s="7" t="n">
        <x:v>0</x:v>
      </x:c>
      <x:c r="F711" s="7" t="n">
        <x:v>0</x:v>
      </x:c>
      <x:c r="G711" s="7" t="n">
        <x:v>0</x:v>
      </x:c>
      <x:c r="H711" s="8" t="n">
        <x:v>3.36</x:v>
      </x:c>
      <x:c r="I711" s="8" t="n">
        <x:v>4.79</x:v>
      </x:c>
      <x:c r="J711" s="2" t="n">
        <x:v>100</x:v>
      </x:c>
      <x:c r="K711" s="9" t="n">
        <x:v>0</x:v>
      </x:c>
      <x:c r="L711" s="8"/>
      <x:c r="M711" s="8"/>
      <x:c r="N711" s="8"/>
      <x:c r="O711" s="2" t="n">
        <x:v>0</x:v>
      </x:c>
      <x:c r="P711" s="10" t="n">
        <x:v>44266</x:v>
      </x:c>
      <x:c r="Q711" s="10" t="n">
        <x:v>44774</x:v>
      </x:c>
      <x:c r="R711" s="2" t="str">
        <x:v>Category per-100 basis; no valued stock to verify</x:v>
      </x:c>
      <x:c r="S711" s="2" t="str">
        <x:v>Outside priced proposal or replacement cost differs</x:v>
      </x:c>
      <x:c r="T711" s="15" t="n">
        <x:f>H711/J711</x:f>
        <x:v>0.0336</x:v>
      </x:c>
      <x:c r="U711" s="15" t="str">
        <x:f>IF(A711="WIRE",T711,IF(O711=1,I711*(1+IF(A711="POUC",Summary!$E$7,Summary!$K$7))/J711,"n.a."))</x:f>
        <x:v>n.a.</x:v>
      </x:c>
      <x:c r="V711" s="12" t="n">
        <x:f>0</x:f>
        <x:v>0</x:v>
      </x:c>
      <x:c r="W711" s="12" t="n">
        <x:f>0</x:f>
        <x:v>0</x:v>
      </x:c>
      <x:c r="X711" s="12" t="n">
        <x:f>0</x:f>
        <x:v>0</x:v>
      </x:c>
      <x:c r="Y711" s="12" t="n">
        <x:f>E711-W711-X711</x:f>
        <x:v>0</x:v>
      </x:c>
      <x:c r="Z711" s="16" t="n">
        <x:f>E711*T711</x:f>
        <x:v>0</x:v>
      </x:c>
      <x:c r="AA711" s="16" t="n">
        <x:f>W711*T711</x:f>
        <x:v>0</x:v>
      </x:c>
      <x:c r="AB711" s="16" t="n">
        <x:f>X711*T711</x:f>
        <x:v>0</x:v>
      </x:c>
      <x:c r="AC711" s="16" t="n">
        <x:f>Y711*T711</x:f>
        <x:v>0</x:v>
      </x:c>
      <x:c r="AD711" s="16" t="n">
        <x:f>K711-Z711</x:f>
        <x:v>0</x:v>
      </x:c>
      <x:c r="AE711" s="16" t="str">
        <x:f>IF(ISNUMBER(U711),E711*(U711-T711),"n.a.")</x:f>
        <x:v>n.a.</x:v>
      </x:c>
      <x:c r="AF711" s="12" t="n">
        <x:f>G711-0</x:f>
        <x:v>0</x:v>
      </x:c>
      <x:c r="AG711" s="16" t="n">
        <x:f>IF(ISNUMBER(U711),0,Z711)</x:f>
        <x:v>0</x:v>
      </x:c>
      <x:c r="AH711" s="17" t="str">
        <x:f>IF(AND(A711="WIRE",ISNUMBER(N711)),H711-N711,"n.a.")</x:f>
        <x:v>n.a.</x:v>
      </x:c>
    </x:row>
    <x:row r="712" ht="22" customHeight="1">
      <x:c r="A712" s="2" t="str">
        <x:v>COIL</x:v>
      </x:c>
      <x:c r="B712" s="2" t="str">
        <x:v>10</x:v>
      </x:c>
      <x:c r="C712" s="2" t="str">
        <x:v>10MAR12-4</x:v>
      </x:c>
      <x:c r="D712" s="2" t="str">
        <x:v>**PAY ACH** PVC SPIRAL SUPPLY</x:v>
      </x:c>
      <x:c r="E712" s="7" t="n">
        <x:v>0</x:v>
      </x:c>
      <x:c r="F712" s="7" t="n">
        <x:v>0</x:v>
      </x:c>
      <x:c r="G712" s="7" t="n">
        <x:v>0</x:v>
      </x:c>
      <x:c r="H712" s="8" t="n">
        <x:v>3.36</x:v>
      </x:c>
      <x:c r="I712" s="8" t="n">
        <x:v>4.79</x:v>
      </x:c>
      <x:c r="J712" s="2" t="n">
        <x:v>100</x:v>
      </x:c>
      <x:c r="K712" s="9" t="n">
        <x:v>0</x:v>
      </x:c>
      <x:c r="L712" s="8"/>
      <x:c r="M712" s="8"/>
      <x:c r="N712" s="8"/>
      <x:c r="O712" s="2" t="n">
        <x:v>0</x:v>
      </x:c>
      <x:c r="P712" s="10" t="n">
        <x:v>44266</x:v>
      </x:c>
      <x:c r="Q712" s="10" t="n">
        <x:v>44774</x:v>
      </x:c>
      <x:c r="R712" s="2" t="str">
        <x:v>Category per-100 basis; no valued stock to verify</x:v>
      </x:c>
      <x:c r="S712" s="2" t="str">
        <x:v>Outside priced proposal or replacement cost differs</x:v>
      </x:c>
      <x:c r="T712" s="15" t="n">
        <x:f>H712/J712</x:f>
        <x:v>0.0336</x:v>
      </x:c>
      <x:c r="U712" s="15" t="str">
        <x:f>IF(A712="WIRE",T712,IF(O712=1,I712*(1+IF(A712="POUC",Summary!$E$7,Summary!$K$7))/J712,"n.a."))</x:f>
        <x:v>n.a.</x:v>
      </x:c>
      <x:c r="V712" s="12" t="n">
        <x:f>0</x:f>
        <x:v>0</x:v>
      </x:c>
      <x:c r="W712" s="12" t="n">
        <x:f>0</x:f>
        <x:v>0</x:v>
      </x:c>
      <x:c r="X712" s="12" t="n">
        <x:f>0</x:f>
        <x:v>0</x:v>
      </x:c>
      <x:c r="Y712" s="12" t="n">
        <x:f>E712-W712-X712</x:f>
        <x:v>0</x:v>
      </x:c>
      <x:c r="Z712" s="16" t="n">
        <x:f>E712*T712</x:f>
        <x:v>0</x:v>
      </x:c>
      <x:c r="AA712" s="16" t="n">
        <x:f>W712*T712</x:f>
        <x:v>0</x:v>
      </x:c>
      <x:c r="AB712" s="16" t="n">
        <x:f>X712*T712</x:f>
        <x:v>0</x:v>
      </x:c>
      <x:c r="AC712" s="16" t="n">
        <x:f>Y712*T712</x:f>
        <x:v>0</x:v>
      </x:c>
      <x:c r="AD712" s="16" t="n">
        <x:f>K712-Z712</x:f>
        <x:v>0</x:v>
      </x:c>
      <x:c r="AE712" s="16" t="str">
        <x:f>IF(ISNUMBER(U712),E712*(U712-T712),"n.a.")</x:f>
        <x:v>n.a.</x:v>
      </x:c>
      <x:c r="AF712" s="12" t="n">
        <x:f>G712-0</x:f>
        <x:v>0</x:v>
      </x:c>
      <x:c r="AG712" s="16" t="n">
        <x:f>IF(ISNUMBER(U712),0,Z712)</x:f>
        <x:v>0</x:v>
      </x:c>
      <x:c r="AH712" s="17" t="str">
        <x:f>IF(AND(A712="WIRE",ISNUMBER(N712)),H712-N712,"n.a.")</x:f>
        <x:v>n.a.</x:v>
      </x:c>
    </x:row>
    <x:row r="713" ht="22" customHeight="1">
      <x:c r="A713" s="2" t="str">
        <x:v>COIL</x:v>
      </x:c>
      <x:c r="B713" s="2" t="str">
        <x:v>10</x:v>
      </x:c>
      <x:c r="C713" s="2" t="str">
        <x:v>10WHT12-5</x:v>
      </x:c>
      <x:c r="D713" s="2" t="str">
        <x:v>**PAY ACH** PVC SPIRAL SUPPLY</x:v>
      </x:c>
      <x:c r="E713" s="7" t="n">
        <x:v>0</x:v>
      </x:c>
      <x:c r="F713" s="7" t="n">
        <x:v>0</x:v>
      </x:c>
      <x:c r="G713" s="7" t="n">
        <x:v>0</x:v>
      </x:c>
      <x:c r="H713" s="8" t="n">
        <x:v>3.81</x:v>
      </x:c>
      <x:c r="I713" s="8" t="n">
        <x:v>4.67</x:v>
      </x:c>
      <x:c r="J713" s="2" t="n">
        <x:v>100</x:v>
      </x:c>
      <x:c r="K713" s="9" t="n">
        <x:v>0</x:v>
      </x:c>
      <x:c r="L713" s="8"/>
      <x:c r="M713" s="8"/>
      <x:c r="N713" s="8"/>
      <x:c r="O713" s="2" t="n">
        <x:v>0</x:v>
      </x:c>
      <x:c r="P713" s="10" t="n">
        <x:v>43530</x:v>
      </x:c>
      <x:c r="Q713" s="10" t="n">
        <x:v>44593</x:v>
      </x:c>
      <x:c r="R713" s="2" t="str">
        <x:v>Category per-100 basis; no valued stock to verify</x:v>
      </x:c>
      <x:c r="S713" s="2" t="str">
        <x:v>Outside priced proposal or replacement cost differs</x:v>
      </x:c>
      <x:c r="T713" s="15" t="n">
        <x:f>H713/J713</x:f>
        <x:v>0.0381</x:v>
      </x:c>
      <x:c r="U713" s="15" t="str">
        <x:f>IF(A713="WIRE",T713,IF(O713=1,I713*(1+IF(A713="POUC",Summary!$E$7,Summary!$K$7))/J713,"n.a."))</x:f>
        <x:v>n.a.</x:v>
      </x:c>
      <x:c r="V713" s="12" t="n">
        <x:f>0</x:f>
        <x:v>0</x:v>
      </x:c>
      <x:c r="W713" s="12" t="n">
        <x:f>0</x:f>
        <x:v>0</x:v>
      </x:c>
      <x:c r="X713" s="12" t="n">
        <x:f>0</x:f>
        <x:v>0</x:v>
      </x:c>
      <x:c r="Y713" s="12" t="n">
        <x:f>E713-W713-X713</x:f>
        <x:v>0</x:v>
      </x:c>
      <x:c r="Z713" s="16" t="n">
        <x:f>E713*T713</x:f>
        <x:v>0</x:v>
      </x:c>
      <x:c r="AA713" s="16" t="n">
        <x:f>W713*T713</x:f>
        <x:v>0</x:v>
      </x:c>
      <x:c r="AB713" s="16" t="n">
        <x:f>X713*T713</x:f>
        <x:v>0</x:v>
      </x:c>
      <x:c r="AC713" s="16" t="n">
        <x:f>Y713*T713</x:f>
        <x:v>0</x:v>
      </x:c>
      <x:c r="AD713" s="16" t="n">
        <x:f>K713-Z713</x:f>
        <x:v>0</x:v>
      </x:c>
      <x:c r="AE713" s="16" t="str">
        <x:f>IF(ISNUMBER(U713),E713*(U713-T713),"n.a.")</x:f>
        <x:v>n.a.</x:v>
      </x:c>
      <x:c r="AF713" s="12" t="n">
        <x:f>G713-0</x:f>
        <x:v>0</x:v>
      </x:c>
      <x:c r="AG713" s="16" t="n">
        <x:f>IF(ISNUMBER(U713),0,Z713)</x:f>
        <x:v>0</x:v>
      </x:c>
      <x:c r="AH713" s="17" t="str">
        <x:f>IF(AND(A713="WIRE",ISNUMBER(N713)),H713-N713,"n.a.")</x:f>
        <x:v>n.a.</x:v>
      </x:c>
    </x:row>
    <x:row r="714" ht="22" customHeight="1">
      <x:c r="A714" s="2" t="str">
        <x:v>COIL</x:v>
      </x:c>
      <x:c r="B714" s="2" t="str">
        <x:v>10</x:v>
      </x:c>
      <x:c r="C714" s="2" t="str">
        <x:v>10WHT36-5</x:v>
      </x:c>
      <x:c r="D714" s="2" t="str">
        <x:v>**PAY ACH** PVC SPIRAL SUPPLY</x:v>
      </x:c>
      <x:c r="E714" s="7" t="n">
        <x:v>0</x:v>
      </x:c>
      <x:c r="F714" s="7" t="n">
        <x:v>0</x:v>
      </x:c>
      <x:c r="G714" s="7" t="n">
        <x:v>0</x:v>
      </x:c>
      <x:c r="H714" s="8" t="n">
        <x:v>11.16</x:v>
      </x:c>
      <x:c r="I714" s="8" t="n">
        <x:v>15.2</x:v>
      </x:c>
      <x:c r="J714" s="2" t="n">
        <x:v>100</x:v>
      </x:c>
      <x:c r="K714" s="9" t="n">
        <x:v>0</x:v>
      </x:c>
      <x:c r="L714" s="8"/>
      <x:c r="M714" s="8"/>
      <x:c r="N714" s="8"/>
      <x:c r="O714" s="2" t="n">
        <x:v>0</x:v>
      </x:c>
      <x:c r="P714" s="10" t="n">
        <x:v>43530</x:v>
      </x:c>
      <x:c r="Q714" s="10" t="n">
        <x:v>44593</x:v>
      </x:c>
      <x:c r="R714" s="2" t="str">
        <x:v>Category per-100 basis; no valued stock to verify</x:v>
      </x:c>
      <x:c r="S714" s="2" t="str">
        <x:v>Outside priced proposal or replacement cost differs</x:v>
      </x:c>
      <x:c r="T714" s="15" t="n">
        <x:f>H714/J714</x:f>
        <x:v>0.1116</x:v>
      </x:c>
      <x:c r="U714" s="15" t="str">
        <x:f>IF(A714="WIRE",T714,IF(O714=1,I714*(1+IF(A714="POUC",Summary!$E$7,Summary!$K$7))/J714,"n.a."))</x:f>
        <x:v>n.a.</x:v>
      </x:c>
      <x:c r="V714" s="12" t="n">
        <x:f>0</x:f>
        <x:v>0</x:v>
      </x:c>
      <x:c r="W714" s="12" t="n">
        <x:f>0</x:f>
        <x:v>0</x:v>
      </x:c>
      <x:c r="X714" s="12" t="n">
        <x:f>0</x:f>
        <x:v>0</x:v>
      </x:c>
      <x:c r="Y714" s="12" t="n">
        <x:f>E714-W714-X714</x:f>
        <x:v>0</x:v>
      </x:c>
      <x:c r="Z714" s="16" t="n">
        <x:f>E714*T714</x:f>
        <x:v>0</x:v>
      </x:c>
      <x:c r="AA714" s="16" t="n">
        <x:f>W714*T714</x:f>
        <x:v>0</x:v>
      </x:c>
      <x:c r="AB714" s="16" t="n">
        <x:f>X714*T714</x:f>
        <x:v>0</x:v>
      </x:c>
      <x:c r="AC714" s="16" t="n">
        <x:f>Y714*T714</x:f>
        <x:v>0</x:v>
      </x:c>
      <x:c r="AD714" s="16" t="n">
        <x:f>K714-Z714</x:f>
        <x:v>0</x:v>
      </x:c>
      <x:c r="AE714" s="16" t="str">
        <x:f>IF(ISNUMBER(U714),E714*(U714-T714),"n.a.")</x:f>
        <x:v>n.a.</x:v>
      </x:c>
      <x:c r="AF714" s="12" t="n">
        <x:f>G714-0</x:f>
        <x:v>0</x:v>
      </x:c>
      <x:c r="AG714" s="16" t="n">
        <x:f>IF(ISNUMBER(U714),0,Z714)</x:f>
        <x:v>0</x:v>
      </x:c>
      <x:c r="AH714" s="17" t="str">
        <x:f>IF(AND(A714="WIRE",ISNUMBER(N714)),H714-N714,"n.a.")</x:f>
        <x:v>n.a.</x:v>
      </x:c>
    </x:row>
    <x:row r="715" ht="22" customHeight="1">
      <x:c r="A715" s="2" t="str">
        <x:v>COIL</x:v>
      </x:c>
      <x:c r="B715" s="2" t="str">
        <x:v>10</x:v>
      </x:c>
      <x:c r="C715" s="2" t="str">
        <x:v>11BLK12-5</x:v>
      </x:c>
      <x:c r="D715" s="2" t="str">
        <x:v>**PAY ACH** PVC SPIRAL SUPPLY</x:v>
      </x:c>
      <x:c r="E715" s="7" t="n">
        <x:v>0</x:v>
      </x:c>
      <x:c r="F715" s="7" t="n">
        <x:v>0</x:v>
      </x:c>
      <x:c r="G715" s="7" t="n">
        <x:v>0</x:v>
      </x:c>
      <x:c r="H715" s="8" t="n">
        <x:v>4.09</x:v>
      </x:c>
      <x:c r="I715" s="8" t="n">
        <x:v>4.93</x:v>
      </x:c>
      <x:c r="J715" s="2" t="n">
        <x:v>100</x:v>
      </x:c>
      <x:c r="K715" s="9" t="n">
        <x:v>0</x:v>
      </x:c>
      <x:c r="L715" s="8"/>
      <x:c r="M715" s="8"/>
      <x:c r="N715" s="8"/>
      <x:c r="O715" s="2" t="n">
        <x:v>0</x:v>
      </x:c>
      <x:c r="P715" s="10" t="n">
        <x:v>43530</x:v>
      </x:c>
      <x:c r="Q715" s="10" t="n">
        <x:v>44593</x:v>
      </x:c>
      <x:c r="R715" s="2" t="str">
        <x:v>Category per-100 basis; no valued stock to verify</x:v>
      </x:c>
      <x:c r="S715" s="2" t="str">
        <x:v>Outside priced proposal or replacement cost differs</x:v>
      </x:c>
      <x:c r="T715" s="15" t="n">
        <x:f>H715/J715</x:f>
        <x:v>0.0409</x:v>
      </x:c>
      <x:c r="U715" s="15" t="str">
        <x:f>IF(A715="WIRE",T715,IF(O715=1,I715*(1+IF(A715="POUC",Summary!$E$7,Summary!$K$7))/J715,"n.a."))</x:f>
        <x:v>n.a.</x:v>
      </x:c>
      <x:c r="V715" s="12" t="n">
        <x:f>0</x:f>
        <x:v>0</x:v>
      </x:c>
      <x:c r="W715" s="12" t="n">
        <x:f>0</x:f>
        <x:v>0</x:v>
      </x:c>
      <x:c r="X715" s="12" t="n">
        <x:f>0</x:f>
        <x:v>0</x:v>
      </x:c>
      <x:c r="Y715" s="12" t="n">
        <x:f>E715-W715-X715</x:f>
        <x:v>0</x:v>
      </x:c>
      <x:c r="Z715" s="16" t="n">
        <x:f>E715*T715</x:f>
        <x:v>0</x:v>
      </x:c>
      <x:c r="AA715" s="16" t="n">
        <x:f>W715*T715</x:f>
        <x:v>0</x:v>
      </x:c>
      <x:c r="AB715" s="16" t="n">
        <x:f>X715*T715</x:f>
        <x:v>0</x:v>
      </x:c>
      <x:c r="AC715" s="16" t="n">
        <x:f>Y715*T715</x:f>
        <x:v>0</x:v>
      </x:c>
      <x:c r="AD715" s="16" t="n">
        <x:f>K715-Z715</x:f>
        <x:v>0</x:v>
      </x:c>
      <x:c r="AE715" s="16" t="str">
        <x:f>IF(ISNUMBER(U715),E715*(U715-T715),"n.a.")</x:f>
        <x:v>n.a.</x:v>
      </x:c>
      <x:c r="AF715" s="12" t="n">
        <x:f>G715-0</x:f>
        <x:v>0</x:v>
      </x:c>
      <x:c r="AG715" s="16" t="n">
        <x:f>IF(ISNUMBER(U715),0,Z715)</x:f>
        <x:v>0</x:v>
      </x:c>
      <x:c r="AH715" s="17" t="str">
        <x:f>IF(AND(A715="WIRE",ISNUMBER(N715)),H715-N715,"n.a.")</x:f>
        <x:v>n.a.</x:v>
      </x:c>
    </x:row>
    <x:row r="716" ht="22" customHeight="1">
      <x:c r="A716" s="2" t="str">
        <x:v>COIL</x:v>
      </x:c>
      <x:c r="B716" s="2" t="str">
        <x:v>10</x:v>
      </x:c>
      <x:c r="C716" s="2" t="str">
        <x:v>11BLK36-5</x:v>
      </x:c>
      <x:c r="D716" s="2" t="str">
        <x:v>**PAY ACH** PVC SPIRAL SUPPLY</x:v>
      </x:c>
      <x:c r="E716" s="7" t="n">
        <x:v>0</x:v>
      </x:c>
      <x:c r="F716" s="7" t="n">
        <x:v>0</x:v>
      </x:c>
      <x:c r="G716" s="7" t="n">
        <x:v>0</x:v>
      </x:c>
      <x:c r="H716" s="8" t="n">
        <x:v>12.26</x:v>
      </x:c>
      <x:c r="I716" s="8" t="n">
        <x:v>15.49</x:v>
      </x:c>
      <x:c r="J716" s="2" t="n">
        <x:v>100</x:v>
      </x:c>
      <x:c r="K716" s="9" t="n">
        <x:v>0</x:v>
      </x:c>
      <x:c r="L716" s="8"/>
      <x:c r="M716" s="8"/>
      <x:c r="N716" s="8"/>
      <x:c r="O716" s="2" t="n">
        <x:v>0</x:v>
      </x:c>
      <x:c r="P716" s="10" t="n">
        <x:v>43530</x:v>
      </x:c>
      <x:c r="Q716" s="10" t="n">
        <x:v>44593</x:v>
      </x:c>
      <x:c r="R716" s="2" t="str">
        <x:v>Category per-100 basis; no valued stock to verify</x:v>
      </x:c>
      <x:c r="S716" s="2" t="str">
        <x:v>Outside priced proposal or replacement cost differs</x:v>
      </x:c>
      <x:c r="T716" s="15" t="n">
        <x:f>H716/J716</x:f>
        <x:v>0.1226</x:v>
      </x:c>
      <x:c r="U716" s="15" t="str">
        <x:f>IF(A716="WIRE",T716,IF(O716=1,I716*(1+IF(A716="POUC",Summary!$E$7,Summary!$K$7))/J716,"n.a."))</x:f>
        <x:v>n.a.</x:v>
      </x:c>
      <x:c r="V716" s="12" t="n">
        <x:f>0</x:f>
        <x:v>0</x:v>
      </x:c>
      <x:c r="W716" s="12" t="n">
        <x:f>0</x:f>
        <x:v>0</x:v>
      </x:c>
      <x:c r="X716" s="12" t="n">
        <x:f>0</x:f>
        <x:v>0</x:v>
      </x:c>
      <x:c r="Y716" s="12" t="n">
        <x:f>E716-W716-X716</x:f>
        <x:v>0</x:v>
      </x:c>
      <x:c r="Z716" s="16" t="n">
        <x:f>E716*T716</x:f>
        <x:v>0</x:v>
      </x:c>
      <x:c r="AA716" s="16" t="n">
        <x:f>W716*T716</x:f>
        <x:v>0</x:v>
      </x:c>
      <x:c r="AB716" s="16" t="n">
        <x:f>X716*T716</x:f>
        <x:v>0</x:v>
      </x:c>
      <x:c r="AC716" s="16" t="n">
        <x:f>Y716*T716</x:f>
        <x:v>0</x:v>
      </x:c>
      <x:c r="AD716" s="16" t="n">
        <x:f>K716-Z716</x:f>
        <x:v>0</x:v>
      </x:c>
      <x:c r="AE716" s="16" t="str">
        <x:f>IF(ISNUMBER(U716),E716*(U716-T716),"n.a.")</x:f>
        <x:v>n.a.</x:v>
      </x:c>
      <x:c r="AF716" s="12" t="n">
        <x:f>G716-0</x:f>
        <x:v>0</x:v>
      </x:c>
      <x:c r="AG716" s="16" t="n">
        <x:f>IF(ISNUMBER(U716),0,Z716)</x:f>
        <x:v>0</x:v>
      </x:c>
      <x:c r="AH716" s="17" t="str">
        <x:f>IF(AND(A716="WIRE",ISNUMBER(N716)),H716-N716,"n.a.")</x:f>
        <x:v>n.a.</x:v>
      </x:c>
    </x:row>
    <x:row r="717" ht="22" customHeight="1">
      <x:c r="A717" s="2" t="str">
        <x:v>COIL</x:v>
      </x:c>
      <x:c r="B717" s="2" t="str">
        <x:v>10</x:v>
      </x:c>
      <x:c r="C717" s="2" t="str">
        <x:v>11BLU12-4</x:v>
      </x:c>
      <x:c r="D717" s="2" t="str">
        <x:v>**PAY ACH** PVC SPIRAL SUPPLY</x:v>
      </x:c>
      <x:c r="E717" s="7" t="n">
        <x:v>2100</x:v>
      </x:c>
      <x:c r="F717" s="7" t="n">
        <x:v>0</x:v>
      </x:c>
      <x:c r="G717" s="7" t="n">
        <x:v>0</x:v>
      </x:c>
      <x:c r="H717" s="8" t="n">
        <x:v>6.82</x:v>
      </x:c>
      <x:c r="I717" s="8" t="n">
        <x:v>6.05</x:v>
      </x:c>
      <x:c r="J717" s="2" t="n">
        <x:v>100</x:v>
      </x:c>
      <x:c r="K717" s="9" t="n">
        <x:v>143.22</x:v>
      </x:c>
      <x:c r="L717" s="8" t="n">
        <x:v>6.05</x:v>
      </x:c>
      <x:c r="M717" s="8"/>
      <x:c r="N717" s="8"/>
      <x:c r="O717" s="2" t="n">
        <x:v>1</x:v>
      </x:c>
      <x:c r="P717" s="10" t="n">
        <x:v>46143</x:v>
      </x:c>
      <x:c r="Q717" s="10" t="n">
        <x:v>45968</x:v>
      </x:c>
      <x:c r="R717" s="2" t="str">
        <x:v>Same-product valuation: per 100</x:v>
      </x:c>
      <x:c r="S717" s="2" t="str">
        <x:v>Chris PVC Coil priced product</x:v>
      </x:c>
      <x:c r="T717" s="15" t="n">
        <x:f>H717/J717</x:f>
        <x:v>0.0682</x:v>
      </x:c>
      <x:c r="U717" s="15" t="n">
        <x:f>IF(A717="WIRE",T717,IF(O717=1,I717*(1+IF(A717="POUC",Summary!$E$7,Summary!$K$7))/J717,"n.a."))</x:f>
        <x:v>0.0668525</x:v>
      </x:c>
      <x:c r="V717" s="12" t="n">
        <x:f>0</x:f>
        <x:v>0</x:v>
      </x:c>
      <x:c r="W717" s="12" t="n">
        <x:f>0</x:f>
        <x:v>0</x:v>
      </x:c>
      <x:c r="X717" s="12" t="n">
        <x:f>0</x:f>
        <x:v>0</x:v>
      </x:c>
      <x:c r="Y717" s="12" t="n">
        <x:f>E717-W717-X717</x:f>
        <x:v>2100</x:v>
      </x:c>
      <x:c r="Z717" s="16" t="n">
        <x:f>E717*T717</x:f>
        <x:v>143.22</x:v>
      </x:c>
      <x:c r="AA717" s="16" t="n">
        <x:f>W717*T717</x:f>
        <x:v>0</x:v>
      </x:c>
      <x:c r="AB717" s="16" t="n">
        <x:f>X717*T717</x:f>
        <x:v>0</x:v>
      </x:c>
      <x:c r="AC717" s="16" t="n">
        <x:f>Y717*T717</x:f>
        <x:v>143.22</x:v>
      </x:c>
      <x:c r="AD717" s="16" t="n">
        <x:f>K717-Z717</x:f>
        <x:v>0</x:v>
      </x:c>
      <x:c r="AE717" s="16" t="n">
        <x:f>IF(ISNUMBER(U717),E717*(U717-T717),"n.a.")</x:f>
        <x:v>-2.8297500000000033</x:v>
      </x:c>
      <x:c r="AF717" s="12" t="n">
        <x:f>G717-0</x:f>
        <x:v>0</x:v>
      </x:c>
      <x:c r="AG717" s="16" t="n">
        <x:f>IF(ISNUMBER(U717),0,Z717)</x:f>
        <x:v>0</x:v>
      </x:c>
      <x:c r="AH717" s="17" t="str">
        <x:f>IF(AND(A717="WIRE",ISNUMBER(N717)),H717-N717,"n.a.")</x:f>
        <x:v>n.a.</x:v>
      </x:c>
    </x:row>
    <x:row r="718" ht="22" customHeight="1">
      <x:c r="A718" s="2" t="str">
        <x:v>COIL</x:v>
      </x:c>
      <x:c r="B718" s="2" t="str">
        <x:v>10</x:v>
      </x:c>
      <x:c r="C718" s="2" t="str">
        <x:v>11FG12-4</x:v>
      </x:c>
      <x:c r="D718" s="2" t="str">
        <x:v>**PAY ACH** PVC SPIRAL SUPPLY</x:v>
      </x:c>
      <x:c r="E718" s="7" t="n">
        <x:v>0</x:v>
      </x:c>
      <x:c r="F718" s="7" t="n">
        <x:v>0</x:v>
      </x:c>
      <x:c r="G718" s="7" t="n">
        <x:v>0</x:v>
      </x:c>
      <x:c r="H718" s="8" t="n">
        <x:v>3.67</x:v>
      </x:c>
      <x:c r="I718" s="8" t="n">
        <x:v>5.6</x:v>
      </x:c>
      <x:c r="J718" s="2" t="n">
        <x:v>100</x:v>
      </x:c>
      <x:c r="K718" s="9" t="n">
        <x:v>0</x:v>
      </x:c>
      <x:c r="L718" s="8"/>
      <x:c r="M718" s="8"/>
      <x:c r="N718" s="8"/>
      <x:c r="O718" s="2" t="n">
        <x:v>0</x:v>
      </x:c>
      <x:c r="P718" s="10" t="n">
        <x:v>44266</x:v>
      </x:c>
      <x:c r="Q718" s="10" t="n">
        <x:v>44774</x:v>
      </x:c>
      <x:c r="R718" s="2" t="str">
        <x:v>Category per-100 basis; no valued stock to verify</x:v>
      </x:c>
      <x:c r="S718" s="2" t="str">
        <x:v>Outside priced proposal or replacement cost differs</x:v>
      </x:c>
      <x:c r="T718" s="15" t="n">
        <x:f>H718/J718</x:f>
        <x:v>0.036699999999999997</x:v>
      </x:c>
      <x:c r="U718" s="15" t="str">
        <x:f>IF(A718="WIRE",T718,IF(O718=1,I718*(1+IF(A718="POUC",Summary!$E$7,Summary!$K$7))/J718,"n.a."))</x:f>
        <x:v>n.a.</x:v>
      </x:c>
      <x:c r="V718" s="12" t="n">
        <x:f>0</x:f>
        <x:v>0</x:v>
      </x:c>
      <x:c r="W718" s="12" t="n">
        <x:f>0</x:f>
        <x:v>0</x:v>
      </x:c>
      <x:c r="X718" s="12" t="n">
        <x:f>0</x:f>
        <x:v>0</x:v>
      </x:c>
      <x:c r="Y718" s="12" t="n">
        <x:f>E718-W718-X718</x:f>
        <x:v>0</x:v>
      </x:c>
      <x:c r="Z718" s="16" t="n">
        <x:f>E718*T718</x:f>
        <x:v>0</x:v>
      </x:c>
      <x:c r="AA718" s="16" t="n">
        <x:f>W718*T718</x:f>
        <x:v>0</x:v>
      </x:c>
      <x:c r="AB718" s="16" t="n">
        <x:f>X718*T718</x:f>
        <x:v>0</x:v>
      </x:c>
      <x:c r="AC718" s="16" t="n">
        <x:f>Y718*T718</x:f>
        <x:v>0</x:v>
      </x:c>
      <x:c r="AD718" s="16" t="n">
        <x:f>K718-Z718</x:f>
        <x:v>0</x:v>
      </x:c>
      <x:c r="AE718" s="16" t="str">
        <x:f>IF(ISNUMBER(U718),E718*(U718-T718),"n.a.")</x:f>
        <x:v>n.a.</x:v>
      </x:c>
      <x:c r="AF718" s="12" t="n">
        <x:f>G718-0</x:f>
        <x:v>0</x:v>
      </x:c>
      <x:c r="AG718" s="16" t="n">
        <x:f>IF(ISNUMBER(U718),0,Z718)</x:f>
        <x:v>0</x:v>
      </x:c>
      <x:c r="AH718" s="17" t="str">
        <x:f>IF(AND(A718="WIRE",ISNUMBER(N718)),H718-N718,"n.a.")</x:f>
        <x:v>n.a.</x:v>
      </x:c>
    </x:row>
    <x:row r="719" ht="22" customHeight="1">
      <x:c r="A719" s="2" t="str">
        <x:v>COIL</x:v>
      </x:c>
      <x:c r="B719" s="2" t="str">
        <x:v>10</x:v>
      </x:c>
      <x:c r="C719" s="2" t="str">
        <x:v>11MAR12-4</x:v>
      </x:c>
      <x:c r="D719" s="2" t="str">
        <x:v>**PAY ACH** PVC SPIRAL SUPPLY</x:v>
      </x:c>
      <x:c r="E719" s="7" t="n">
        <x:v>100</x:v>
      </x:c>
      <x:c r="F719" s="7" t="n">
        <x:v>0</x:v>
      </x:c>
      <x:c r="G719" s="7" t="n">
        <x:v>0</x:v>
      </x:c>
      <x:c r="H719" s="8" t="n">
        <x:v>3.67</x:v>
      </x:c>
      <x:c r="I719" s="8" t="n">
        <x:v>5.6</x:v>
      </x:c>
      <x:c r="J719" s="2" t="n">
        <x:v>100</x:v>
      </x:c>
      <x:c r="K719" s="9" t="n">
        <x:v>3.67</x:v>
      </x:c>
      <x:c r="L719" s="8"/>
      <x:c r="M719" s="8"/>
      <x:c r="N719" s="8"/>
      <x:c r="O719" s="2" t="n">
        <x:v>0</x:v>
      </x:c>
      <x:c r="P719" s="10" t="n">
        <x:v>44266</x:v>
      </x:c>
      <x:c r="Q719" s="10" t="n">
        <x:v>44774</x:v>
      </x:c>
      <x:c r="R719" s="2" t="str">
        <x:v>Same-product valuation: per 100</x:v>
      </x:c>
      <x:c r="S719" s="2" t="str">
        <x:v>Outside priced proposal or replacement cost differs</x:v>
      </x:c>
      <x:c r="T719" s="15" t="n">
        <x:f>H719/J719</x:f>
        <x:v>0.036699999999999997</x:v>
      </x:c>
      <x:c r="U719" s="15" t="str">
        <x:f>IF(A719="WIRE",T719,IF(O719=1,I719*(1+IF(A719="POUC",Summary!$E$7,Summary!$K$7))/J719,"n.a."))</x:f>
        <x:v>n.a.</x:v>
      </x:c>
      <x:c r="V719" s="12" t="n">
        <x:f>0</x:f>
        <x:v>0</x:v>
      </x:c>
      <x:c r="W719" s="12" t="n">
        <x:f>0</x:f>
        <x:v>0</x:v>
      </x:c>
      <x:c r="X719" s="12" t="n">
        <x:f>0</x:f>
        <x:v>0</x:v>
      </x:c>
      <x:c r="Y719" s="12" t="n">
        <x:f>E719-W719-X719</x:f>
        <x:v>100</x:v>
      </x:c>
      <x:c r="Z719" s="16" t="n">
        <x:f>E719*T719</x:f>
        <x:v>3.6699999999999995</x:v>
      </x:c>
      <x:c r="AA719" s="16" t="n">
        <x:f>W719*T719</x:f>
        <x:v>0</x:v>
      </x:c>
      <x:c r="AB719" s="16" t="n">
        <x:f>X719*T719</x:f>
        <x:v>0</x:v>
      </x:c>
      <x:c r="AC719" s="16" t="n">
        <x:f>Y719*T719</x:f>
        <x:v>3.6699999999999995</x:v>
      </x:c>
      <x:c r="AD719" s="16" t="n">
        <x:f>K719-Z719</x:f>
        <x:v>4.440892098500626e-16</x:v>
      </x:c>
      <x:c r="AE719" s="16" t="str">
        <x:f>IF(ISNUMBER(U719),E719*(U719-T719),"n.a.")</x:f>
        <x:v>n.a.</x:v>
      </x:c>
      <x:c r="AF719" s="12" t="n">
        <x:f>G719-0</x:f>
        <x:v>0</x:v>
      </x:c>
      <x:c r="AG719" s="16" t="n">
        <x:f>IF(ISNUMBER(U719),0,Z719)</x:f>
        <x:v>3.6699999999999995</x:v>
      </x:c>
      <x:c r="AH719" s="17" t="str">
        <x:f>IF(AND(A719="WIRE",ISNUMBER(N719)),H719-N719,"n.a.")</x:f>
        <x:v>n.a.</x:v>
      </x:c>
    </x:row>
    <x:row r="720" ht="22" customHeight="1">
      <x:c r="A720" s="2" t="str">
        <x:v>COIL</x:v>
      </x:c>
      <x:c r="B720" s="2" t="str">
        <x:v>10</x:v>
      </x:c>
      <x:c r="C720" s="2" t="str">
        <x:v>11WHT36-4</x:v>
      </x:c>
      <x:c r="D720" s="2" t="str">
        <x:v>**PAY ACH** PVC SPIRAL SUPPLY</x:v>
      </x:c>
      <x:c r="E720" s="7" t="n">
        <x:v>0</x:v>
      </x:c>
      <x:c r="F720" s="7" t="n">
        <x:v>0</x:v>
      </x:c>
      <x:c r="G720" s="7" t="n">
        <x:v>0</x:v>
      </x:c>
      <x:c r="H720" s="8" t="n">
        <x:v>10.16</x:v>
      </x:c>
      <x:c r="I720" s="8" t="n">
        <x:v>17.58</x:v>
      </x:c>
      <x:c r="J720" s="2" t="n">
        <x:v>100</x:v>
      </x:c>
      <x:c r="K720" s="9" t="n">
        <x:v>0</x:v>
      </x:c>
      <x:c r="L720" s="8"/>
      <x:c r="M720" s="8"/>
      <x:c r="N720" s="8"/>
      <x:c r="O720" s="2" t="n">
        <x:v>0</x:v>
      </x:c>
      <x:c r="P720" s="10" t="n">
        <x:v>44266</x:v>
      </x:c>
      <x:c r="Q720" s="10" t="n">
        <x:v>44774</x:v>
      </x:c>
      <x:c r="R720" s="2" t="str">
        <x:v>Same-product valuation: per 100</x:v>
      </x:c>
      <x:c r="S720" s="2" t="str">
        <x:v>Outside priced proposal or replacement cost differs</x:v>
      </x:c>
      <x:c r="T720" s="15" t="n">
        <x:f>H720/J720</x:f>
        <x:v>0.1016</x:v>
      </x:c>
      <x:c r="U720" s="15" t="str">
        <x:f>IF(A720="WIRE",T720,IF(O720=1,I720*(1+IF(A720="POUC",Summary!$E$7,Summary!$K$7))/J720,"n.a."))</x:f>
        <x:v>n.a.</x:v>
      </x:c>
      <x:c r="V720" s="12" t="n">
        <x:f>0</x:f>
        <x:v>0</x:v>
      </x:c>
      <x:c r="W720" s="12" t="n">
        <x:f>0</x:f>
        <x:v>0</x:v>
      </x:c>
      <x:c r="X720" s="12" t="n">
        <x:f>0</x:f>
        <x:v>0</x:v>
      </x:c>
      <x:c r="Y720" s="12" t="n">
        <x:f>E720-W720-X720</x:f>
        <x:v>0</x:v>
      </x:c>
      <x:c r="Z720" s="16" t="n">
        <x:f>E720*T720</x:f>
        <x:v>0</x:v>
      </x:c>
      <x:c r="AA720" s="16" t="n">
        <x:f>W720*T720</x:f>
        <x:v>0</x:v>
      </x:c>
      <x:c r="AB720" s="16" t="n">
        <x:f>X720*T720</x:f>
        <x:v>0</x:v>
      </x:c>
      <x:c r="AC720" s="16" t="n">
        <x:f>Y720*T720</x:f>
        <x:v>0</x:v>
      </x:c>
      <x:c r="AD720" s="16" t="n">
        <x:f>K720-Z720</x:f>
        <x:v>0</x:v>
      </x:c>
      <x:c r="AE720" s="16" t="str">
        <x:f>IF(ISNUMBER(U720),E720*(U720-T720),"n.a.")</x:f>
        <x:v>n.a.</x:v>
      </x:c>
      <x:c r="AF720" s="12" t="n">
        <x:f>G720-0</x:f>
        <x:v>0</x:v>
      </x:c>
      <x:c r="AG720" s="16" t="n">
        <x:f>IF(ISNUMBER(U720),0,Z720)</x:f>
        <x:v>0</x:v>
      </x:c>
      <x:c r="AH720" s="17" t="str">
        <x:f>IF(AND(A720="WIRE",ISNUMBER(N720)),H720-N720,"n.a.")</x:f>
        <x:v>n.a.</x:v>
      </x:c>
    </x:row>
    <x:row r="721" ht="22" customHeight="1">
      <x:c r="A721" s="2" t="str">
        <x:v>COIL</x:v>
      </x:c>
      <x:c r="B721" s="2" t="str">
        <x:v>10</x:v>
      </x:c>
      <x:c r="C721" s="2" t="str">
        <x:v>12BLK12-5</x:v>
      </x:c>
      <x:c r="D721" s="2" t="str">
        <x:v>**PAY ACH** PVC SPIRAL SUPPLY</x:v>
      </x:c>
      <x:c r="E721" s="7" t="n">
        <x:v>0</x:v>
      </x:c>
      <x:c r="F721" s="7" t="n">
        <x:v>0</x:v>
      </x:c>
      <x:c r="G721" s="7" t="n">
        <x:v>0</x:v>
      </x:c>
      <x:c r="H721" s="8" t="n">
        <x:v>4.92</x:v>
      </x:c>
      <x:c r="I721" s="8" t="n">
        <x:v>5.13</x:v>
      </x:c>
      <x:c r="J721" s="2" t="n">
        <x:v>100</x:v>
      </x:c>
      <x:c r="K721" s="9" t="n">
        <x:v>0</x:v>
      </x:c>
      <x:c r="L721" s="8"/>
      <x:c r="M721" s="8"/>
      <x:c r="N721" s="8"/>
      <x:c r="O721" s="2" t="n">
        <x:v>0</x:v>
      </x:c>
      <x:c r="P721" s="10" t="n">
        <x:v>43530</x:v>
      </x:c>
      <x:c r="Q721" s="10" t="n">
        <x:v>44593</x:v>
      </x:c>
      <x:c r="R721" s="2" t="str">
        <x:v>Category per-100 basis; no valued stock to verify</x:v>
      </x:c>
      <x:c r="S721" s="2" t="str">
        <x:v>Outside priced proposal or replacement cost differs</x:v>
      </x:c>
      <x:c r="T721" s="15" t="n">
        <x:f>H721/J721</x:f>
        <x:v>0.0492</x:v>
      </x:c>
      <x:c r="U721" s="15" t="str">
        <x:f>IF(A721="WIRE",T721,IF(O721=1,I721*(1+IF(A721="POUC",Summary!$E$7,Summary!$K$7))/J721,"n.a."))</x:f>
        <x:v>n.a.</x:v>
      </x:c>
      <x:c r="V721" s="12" t="n">
        <x:f>0</x:f>
        <x:v>0</x:v>
      </x:c>
      <x:c r="W721" s="12" t="n">
        <x:f>0</x:f>
        <x:v>0</x:v>
      </x:c>
      <x:c r="X721" s="12" t="n">
        <x:f>0</x:f>
        <x:v>0</x:v>
      </x:c>
      <x:c r="Y721" s="12" t="n">
        <x:f>E721-W721-X721</x:f>
        <x:v>0</x:v>
      </x:c>
      <x:c r="Z721" s="16" t="n">
        <x:f>E721*T721</x:f>
        <x:v>0</x:v>
      </x:c>
      <x:c r="AA721" s="16" t="n">
        <x:f>W721*T721</x:f>
        <x:v>0</x:v>
      </x:c>
      <x:c r="AB721" s="16" t="n">
        <x:f>X721*T721</x:f>
        <x:v>0</x:v>
      </x:c>
      <x:c r="AC721" s="16" t="n">
        <x:f>Y721*T721</x:f>
        <x:v>0</x:v>
      </x:c>
      <x:c r="AD721" s="16" t="n">
        <x:f>K721-Z721</x:f>
        <x:v>0</x:v>
      </x:c>
      <x:c r="AE721" s="16" t="str">
        <x:f>IF(ISNUMBER(U721),E721*(U721-T721),"n.a.")</x:f>
        <x:v>n.a.</x:v>
      </x:c>
      <x:c r="AF721" s="12" t="n">
        <x:f>G721-0</x:f>
        <x:v>0</x:v>
      </x:c>
      <x:c r="AG721" s="16" t="n">
        <x:f>IF(ISNUMBER(U721),0,Z721)</x:f>
        <x:v>0</x:v>
      </x:c>
      <x:c r="AH721" s="17" t="str">
        <x:f>IF(AND(A721="WIRE",ISNUMBER(N721)),H721-N721,"n.a.")</x:f>
        <x:v>n.a.</x:v>
      </x:c>
    </x:row>
    <x:row r="722" ht="22" customHeight="1">
      <x:c r="A722" s="2" t="str">
        <x:v>COIL</x:v>
      </x:c>
      <x:c r="B722" s="2" t="str">
        <x:v>10</x:v>
      </x:c>
      <x:c r="C722" s="2" t="str">
        <x:v>12BLK36-5</x:v>
      </x:c>
      <x:c r="D722" s="2" t="str">
        <x:v>**PAY ACH** PVC SPIRAL SUPPLY</x:v>
      </x:c>
      <x:c r="E722" s="7" t="n">
        <x:v>0</x:v>
      </x:c>
      <x:c r="F722" s="7" t="n">
        <x:v>0</x:v>
      </x:c>
      <x:c r="G722" s="7" t="n">
        <x:v>0</x:v>
      </x:c>
      <x:c r="H722" s="8" t="n">
        <x:v>14.53</x:v>
      </x:c>
      <x:c r="I722" s="8" t="n">
        <x:v>16.08</x:v>
      </x:c>
      <x:c r="J722" s="2" t="n">
        <x:v>100</x:v>
      </x:c>
      <x:c r="K722" s="9" t="n">
        <x:v>0</x:v>
      </x:c>
      <x:c r="L722" s="8"/>
      <x:c r="M722" s="8"/>
      <x:c r="N722" s="8"/>
      <x:c r="O722" s="2" t="n">
        <x:v>0</x:v>
      </x:c>
      <x:c r="P722" s="10" t="n">
        <x:v>43530</x:v>
      </x:c>
      <x:c r="Q722" s="10" t="n">
        <x:v>44593</x:v>
      </x:c>
      <x:c r="R722" s="2" t="str">
        <x:v>Category per-100 basis; no valued stock to verify</x:v>
      </x:c>
      <x:c r="S722" s="2" t="str">
        <x:v>Outside priced proposal or replacement cost differs</x:v>
      </x:c>
      <x:c r="T722" s="15" t="n">
        <x:f>H722/J722</x:f>
        <x:v>0.14529999999999998</x:v>
      </x:c>
      <x:c r="U722" s="15" t="str">
        <x:f>IF(A722="WIRE",T722,IF(O722=1,I722*(1+IF(A722="POUC",Summary!$E$7,Summary!$K$7))/J722,"n.a."))</x:f>
        <x:v>n.a.</x:v>
      </x:c>
      <x:c r="V722" s="12" t="n">
        <x:f>0</x:f>
        <x:v>0</x:v>
      </x:c>
      <x:c r="W722" s="12" t="n">
        <x:f>0</x:f>
        <x:v>0</x:v>
      </x:c>
      <x:c r="X722" s="12" t="n">
        <x:f>0</x:f>
        <x:v>0</x:v>
      </x:c>
      <x:c r="Y722" s="12" t="n">
        <x:f>E722-W722-X722</x:f>
        <x:v>0</x:v>
      </x:c>
      <x:c r="Z722" s="16" t="n">
        <x:f>E722*T722</x:f>
        <x:v>0</x:v>
      </x:c>
      <x:c r="AA722" s="16" t="n">
        <x:f>W722*T722</x:f>
        <x:v>0</x:v>
      </x:c>
      <x:c r="AB722" s="16" t="n">
        <x:f>X722*T722</x:f>
        <x:v>0</x:v>
      </x:c>
      <x:c r="AC722" s="16" t="n">
        <x:f>Y722*T722</x:f>
        <x:v>0</x:v>
      </x:c>
      <x:c r="AD722" s="16" t="n">
        <x:f>K722-Z722</x:f>
        <x:v>0</x:v>
      </x:c>
      <x:c r="AE722" s="16" t="str">
        <x:f>IF(ISNUMBER(U722),E722*(U722-T722),"n.a.")</x:f>
        <x:v>n.a.</x:v>
      </x:c>
      <x:c r="AF722" s="12" t="n">
        <x:f>G722-0</x:f>
        <x:v>0</x:v>
      </x:c>
      <x:c r="AG722" s="16" t="n">
        <x:f>IF(ISNUMBER(U722),0,Z722)</x:f>
        <x:v>0</x:v>
      </x:c>
      <x:c r="AH722" s="17" t="str">
        <x:f>IF(AND(A722="WIRE",ISNUMBER(N722)),H722-N722,"n.a.")</x:f>
        <x:v>n.a.</x:v>
      </x:c>
    </x:row>
    <x:row r="723" ht="22" customHeight="1">
      <x:c r="A723" s="2" t="str">
        <x:v>COIL</x:v>
      </x:c>
      <x:c r="B723" s="2" t="str">
        <x:v>10</x:v>
      </x:c>
      <x:c r="C723" s="2" t="str">
        <x:v>12FG12-4</x:v>
      </x:c>
      <x:c r="D723" s="2" t="str">
        <x:v>**PAY ACH** PVC SPIRAL SUPPLY</x:v>
      </x:c>
      <x:c r="E723" s="7" t="n">
        <x:v>0</x:v>
      </x:c>
      <x:c r="F723" s="7" t="n">
        <x:v>0</x:v>
      </x:c>
      <x:c r="G723" s="7" t="n">
        <x:v>0</x:v>
      </x:c>
      <x:c r="H723" s="8" t="n">
        <x:v>4.31</x:v>
      </x:c>
      <x:c r="I723" s="8" t="n">
        <x:v>5.88</x:v>
      </x:c>
      <x:c r="J723" s="2" t="n">
        <x:v>100</x:v>
      </x:c>
      <x:c r="K723" s="9" t="n">
        <x:v>0</x:v>
      </x:c>
      <x:c r="L723" s="8"/>
      <x:c r="M723" s="8"/>
      <x:c r="N723" s="8"/>
      <x:c r="O723" s="2" t="n">
        <x:v>0</x:v>
      </x:c>
      <x:c r="P723" s="10" t="n">
        <x:v>44266</x:v>
      </x:c>
      <x:c r="Q723" s="10" t="n">
        <x:v>44774</x:v>
      </x:c>
      <x:c r="R723" s="2" t="str">
        <x:v>Category per-100 basis; no valued stock to verify</x:v>
      </x:c>
      <x:c r="S723" s="2" t="str">
        <x:v>Outside priced proposal or replacement cost differs</x:v>
      </x:c>
      <x:c r="T723" s="15" t="n">
        <x:f>H723/J723</x:f>
        <x:v>0.0431</x:v>
      </x:c>
      <x:c r="U723" s="15" t="str">
        <x:f>IF(A723="WIRE",T723,IF(O723=1,I723*(1+IF(A723="POUC",Summary!$E$7,Summary!$K$7))/J723,"n.a."))</x:f>
        <x:v>n.a.</x:v>
      </x:c>
      <x:c r="V723" s="12" t="n">
        <x:f>0</x:f>
        <x:v>0</x:v>
      </x:c>
      <x:c r="W723" s="12" t="n">
        <x:f>0</x:f>
        <x:v>0</x:v>
      </x:c>
      <x:c r="X723" s="12" t="n">
        <x:f>0</x:f>
        <x:v>0</x:v>
      </x:c>
      <x:c r="Y723" s="12" t="n">
        <x:f>E723-W723-X723</x:f>
        <x:v>0</x:v>
      </x:c>
      <x:c r="Z723" s="16" t="n">
        <x:f>E723*T723</x:f>
        <x:v>0</x:v>
      </x:c>
      <x:c r="AA723" s="16" t="n">
        <x:f>W723*T723</x:f>
        <x:v>0</x:v>
      </x:c>
      <x:c r="AB723" s="16" t="n">
        <x:f>X723*T723</x:f>
        <x:v>0</x:v>
      </x:c>
      <x:c r="AC723" s="16" t="n">
        <x:f>Y723*T723</x:f>
        <x:v>0</x:v>
      </x:c>
      <x:c r="AD723" s="16" t="n">
        <x:f>K723-Z723</x:f>
        <x:v>0</x:v>
      </x:c>
      <x:c r="AE723" s="16" t="str">
        <x:f>IF(ISNUMBER(U723),E723*(U723-T723),"n.a.")</x:f>
        <x:v>n.a.</x:v>
      </x:c>
      <x:c r="AF723" s="12" t="n">
        <x:f>G723-0</x:f>
        <x:v>0</x:v>
      </x:c>
      <x:c r="AG723" s="16" t="n">
        <x:f>IF(ISNUMBER(U723),0,Z723)</x:f>
        <x:v>0</x:v>
      </x:c>
      <x:c r="AH723" s="17" t="str">
        <x:f>IF(AND(A723="WIRE",ISNUMBER(N723)),H723-N723,"n.a.")</x:f>
        <x:v>n.a.</x:v>
      </x:c>
    </x:row>
    <x:row r="724" ht="22" customHeight="1">
      <x:c r="A724" s="2" t="str">
        <x:v>COIL</x:v>
      </x:c>
      <x:c r="B724" s="2" t="str">
        <x:v>10</x:v>
      </x:c>
      <x:c r="C724" s="2" t="str">
        <x:v>12MAR12-4</x:v>
      </x:c>
      <x:c r="D724" s="2" t="str">
        <x:v>**PAY ACH** PVC SPIRAL SUPPLY</x:v>
      </x:c>
      <x:c r="E724" s="7" t="n">
        <x:v>0</x:v>
      </x:c>
      <x:c r="F724" s="7" t="n">
        <x:v>0</x:v>
      </x:c>
      <x:c r="G724" s="7" t="n">
        <x:v>0</x:v>
      </x:c>
      <x:c r="H724" s="8" t="n">
        <x:v>4.31</x:v>
      </x:c>
      <x:c r="I724" s="8" t="n">
        <x:v>5.88</x:v>
      </x:c>
      <x:c r="J724" s="2" t="n">
        <x:v>100</x:v>
      </x:c>
      <x:c r="K724" s="9" t="n">
        <x:v>0</x:v>
      </x:c>
      <x:c r="L724" s="8"/>
      <x:c r="M724" s="8"/>
      <x:c r="N724" s="8"/>
      <x:c r="O724" s="2" t="n">
        <x:v>0</x:v>
      </x:c>
      <x:c r="P724" s="10" t="n">
        <x:v>44266</x:v>
      </x:c>
      <x:c r="Q724" s="10" t="n">
        <x:v>44774</x:v>
      </x:c>
      <x:c r="R724" s="2" t="str">
        <x:v>Category per-100 basis; no valued stock to verify</x:v>
      </x:c>
      <x:c r="S724" s="2" t="str">
        <x:v>Outside priced proposal or replacement cost differs</x:v>
      </x:c>
      <x:c r="T724" s="15" t="n">
        <x:f>H724/J724</x:f>
        <x:v>0.0431</x:v>
      </x:c>
      <x:c r="U724" s="15" t="str">
        <x:f>IF(A724="WIRE",T724,IF(O724=1,I724*(1+IF(A724="POUC",Summary!$E$7,Summary!$K$7))/J724,"n.a."))</x:f>
        <x:v>n.a.</x:v>
      </x:c>
      <x:c r="V724" s="12" t="n">
        <x:f>0</x:f>
        <x:v>0</x:v>
      </x:c>
      <x:c r="W724" s="12" t="n">
        <x:f>0</x:f>
        <x:v>0</x:v>
      </x:c>
      <x:c r="X724" s="12" t="n">
        <x:f>0</x:f>
        <x:v>0</x:v>
      </x:c>
      <x:c r="Y724" s="12" t="n">
        <x:f>E724-W724-X724</x:f>
        <x:v>0</x:v>
      </x:c>
      <x:c r="Z724" s="16" t="n">
        <x:f>E724*T724</x:f>
        <x:v>0</x:v>
      </x:c>
      <x:c r="AA724" s="16" t="n">
        <x:f>W724*T724</x:f>
        <x:v>0</x:v>
      </x:c>
      <x:c r="AB724" s="16" t="n">
        <x:f>X724*T724</x:f>
        <x:v>0</x:v>
      </x:c>
      <x:c r="AC724" s="16" t="n">
        <x:f>Y724*T724</x:f>
        <x:v>0</x:v>
      </x:c>
      <x:c r="AD724" s="16" t="n">
        <x:f>K724-Z724</x:f>
        <x:v>0</x:v>
      </x:c>
      <x:c r="AE724" s="16" t="str">
        <x:f>IF(ISNUMBER(U724),E724*(U724-T724),"n.a.")</x:f>
        <x:v>n.a.</x:v>
      </x:c>
      <x:c r="AF724" s="12" t="n">
        <x:f>G724-0</x:f>
        <x:v>0</x:v>
      </x:c>
      <x:c r="AG724" s="16" t="n">
        <x:f>IF(ISNUMBER(U724),0,Z724)</x:f>
        <x:v>0</x:v>
      </x:c>
      <x:c r="AH724" s="17" t="str">
        <x:f>IF(AND(A724="WIRE",ISNUMBER(N724)),H724-N724,"n.a.")</x:f>
        <x:v>n.a.</x:v>
      </x:c>
    </x:row>
    <x:row r="725" ht="22" customHeight="1">
      <x:c r="A725" s="2" t="str">
        <x:v>COIL</x:v>
      </x:c>
      <x:c r="B725" s="2" t="str">
        <x:v>10</x:v>
      </x:c>
      <x:c r="C725" s="2" t="str">
        <x:v>13BLK12-5</x:v>
      </x:c>
      <x:c r="D725" s="2" t="str">
        <x:v>**PAY ACH** PVC SPIRAL SUPPLY</x:v>
      </x:c>
      <x:c r="E725" s="7" t="n">
        <x:v>0</x:v>
      </x:c>
      <x:c r="F725" s="7" t="n">
        <x:v>0</x:v>
      </x:c>
      <x:c r="G725" s="7" t="n">
        <x:v>0</x:v>
      </x:c>
      <x:c r="H725" s="8" t="n">
        <x:v>5.75</x:v>
      </x:c>
      <x:c r="I725" s="8" t="n">
        <x:v>6</x:v>
      </x:c>
      <x:c r="J725" s="2" t="n">
        <x:v>100</x:v>
      </x:c>
      <x:c r="K725" s="9" t="n">
        <x:v>0</x:v>
      </x:c>
      <x:c r="L725" s="8"/>
      <x:c r="M725" s="8"/>
      <x:c r="N725" s="8"/>
      <x:c r="O725" s="2" t="n">
        <x:v>0</x:v>
      </x:c>
      <x:c r="P725" s="10" t="n">
        <x:v>43530</x:v>
      </x:c>
      <x:c r="Q725" s="10" t="n">
        <x:v>44593</x:v>
      </x:c>
      <x:c r="R725" s="2" t="str">
        <x:v>Category per-100 basis; no valued stock to verify</x:v>
      </x:c>
      <x:c r="S725" s="2" t="str">
        <x:v>Outside priced proposal or replacement cost differs</x:v>
      </x:c>
      <x:c r="T725" s="15" t="n">
        <x:f>H725/J725</x:f>
        <x:v>0.0575</x:v>
      </x:c>
      <x:c r="U725" s="15" t="str">
        <x:f>IF(A725="WIRE",T725,IF(O725=1,I725*(1+IF(A725="POUC",Summary!$E$7,Summary!$K$7))/J725,"n.a."))</x:f>
        <x:v>n.a.</x:v>
      </x:c>
      <x:c r="V725" s="12" t="n">
        <x:f>0</x:f>
        <x:v>0</x:v>
      </x:c>
      <x:c r="W725" s="12" t="n">
        <x:f>0</x:f>
        <x:v>0</x:v>
      </x:c>
      <x:c r="X725" s="12" t="n">
        <x:f>0</x:f>
        <x:v>0</x:v>
      </x:c>
      <x:c r="Y725" s="12" t="n">
        <x:f>E725-W725-X725</x:f>
        <x:v>0</x:v>
      </x:c>
      <x:c r="Z725" s="16" t="n">
        <x:f>E725*T725</x:f>
        <x:v>0</x:v>
      </x:c>
      <x:c r="AA725" s="16" t="n">
        <x:f>W725*T725</x:f>
        <x:v>0</x:v>
      </x:c>
      <x:c r="AB725" s="16" t="n">
        <x:f>X725*T725</x:f>
        <x:v>0</x:v>
      </x:c>
      <x:c r="AC725" s="16" t="n">
        <x:f>Y725*T725</x:f>
        <x:v>0</x:v>
      </x:c>
      <x:c r="AD725" s="16" t="n">
        <x:f>K725-Z725</x:f>
        <x:v>0</x:v>
      </x:c>
      <x:c r="AE725" s="16" t="str">
        <x:f>IF(ISNUMBER(U725),E725*(U725-T725),"n.a.")</x:f>
        <x:v>n.a.</x:v>
      </x:c>
      <x:c r="AF725" s="12" t="n">
        <x:f>G725-0</x:f>
        <x:v>0</x:v>
      </x:c>
      <x:c r="AG725" s="16" t="n">
        <x:f>IF(ISNUMBER(U725),0,Z725)</x:f>
        <x:v>0</x:v>
      </x:c>
      <x:c r="AH725" s="17" t="str">
        <x:f>IF(AND(A725="WIRE",ISNUMBER(N725)),H725-N725,"n.a.")</x:f>
        <x:v>n.a.</x:v>
      </x:c>
    </x:row>
    <x:row r="726" ht="22" customHeight="1">
      <x:c r="A726" s="2" t="str">
        <x:v>COIL</x:v>
      </x:c>
      <x:c r="B726" s="2" t="str">
        <x:v>10</x:v>
      </x:c>
      <x:c r="C726" s="2" t="str">
        <x:v>13BLK36-5</x:v>
      </x:c>
      <x:c r="D726" s="2" t="str">
        <x:v>**PAY ACH** PVC SPIRAL SUPPLY</x:v>
      </x:c>
      <x:c r="E726" s="7" t="n">
        <x:v>0</x:v>
      </x:c>
      <x:c r="F726" s="7" t="n">
        <x:v>0</x:v>
      </x:c>
      <x:c r="G726" s="7" t="n">
        <x:v>0</x:v>
      </x:c>
      <x:c r="H726" s="8" t="n">
        <x:v>16.76</x:v>
      </x:c>
      <x:c r="I726" s="8" t="n">
        <x:v>18.47</x:v>
      </x:c>
      <x:c r="J726" s="2" t="n">
        <x:v>100</x:v>
      </x:c>
      <x:c r="K726" s="9" t="n">
        <x:v>0</x:v>
      </x:c>
      <x:c r="L726" s="8"/>
      <x:c r="M726" s="8"/>
      <x:c r="N726" s="8"/>
      <x:c r="O726" s="2" t="n">
        <x:v>0</x:v>
      </x:c>
      <x:c r="P726" s="10" t="n">
        <x:v>43530</x:v>
      </x:c>
      <x:c r="Q726" s="10" t="n">
        <x:v>44593</x:v>
      </x:c>
      <x:c r="R726" s="2" t="str">
        <x:v>Category per-100 basis; no valued stock to verify</x:v>
      </x:c>
      <x:c r="S726" s="2" t="str">
        <x:v>Outside priced proposal or replacement cost differs</x:v>
      </x:c>
      <x:c r="T726" s="15" t="n">
        <x:f>H726/J726</x:f>
        <x:v>0.16760000000000003</x:v>
      </x:c>
      <x:c r="U726" s="15" t="str">
        <x:f>IF(A726="WIRE",T726,IF(O726=1,I726*(1+IF(A726="POUC",Summary!$E$7,Summary!$K$7))/J726,"n.a."))</x:f>
        <x:v>n.a.</x:v>
      </x:c>
      <x:c r="V726" s="12" t="n">
        <x:f>0</x:f>
        <x:v>0</x:v>
      </x:c>
      <x:c r="W726" s="12" t="n">
        <x:f>0</x:f>
        <x:v>0</x:v>
      </x:c>
      <x:c r="X726" s="12" t="n">
        <x:f>0</x:f>
        <x:v>0</x:v>
      </x:c>
      <x:c r="Y726" s="12" t="n">
        <x:f>E726-W726-X726</x:f>
        <x:v>0</x:v>
      </x:c>
      <x:c r="Z726" s="16" t="n">
        <x:f>E726*T726</x:f>
        <x:v>0</x:v>
      </x:c>
      <x:c r="AA726" s="16" t="n">
        <x:f>W726*T726</x:f>
        <x:v>0</x:v>
      </x:c>
      <x:c r="AB726" s="16" t="n">
        <x:f>X726*T726</x:f>
        <x:v>0</x:v>
      </x:c>
      <x:c r="AC726" s="16" t="n">
        <x:f>Y726*T726</x:f>
        <x:v>0</x:v>
      </x:c>
      <x:c r="AD726" s="16" t="n">
        <x:f>K726-Z726</x:f>
        <x:v>0</x:v>
      </x:c>
      <x:c r="AE726" s="16" t="str">
        <x:f>IF(ISNUMBER(U726),E726*(U726-T726),"n.a.")</x:f>
        <x:v>n.a.</x:v>
      </x:c>
      <x:c r="AF726" s="12" t="n">
        <x:f>G726-0</x:f>
        <x:v>0</x:v>
      </x:c>
      <x:c r="AG726" s="16" t="n">
        <x:f>IF(ISNUMBER(U726),0,Z726)</x:f>
        <x:v>0</x:v>
      </x:c>
      <x:c r="AH726" s="17" t="str">
        <x:f>IF(AND(A726="WIRE",ISNUMBER(N726)),H726-N726,"n.a.")</x:f>
        <x:v>n.a.</x:v>
      </x:c>
    </x:row>
    <x:row r="727" ht="22" customHeight="1">
      <x:c r="A727" s="2" t="str">
        <x:v>COIL</x:v>
      </x:c>
      <x:c r="B727" s="2" t="str">
        <x:v>10</x:v>
      </x:c>
      <x:c r="C727" s="2" t="str">
        <x:v>13FG12-4</x:v>
      </x:c>
      <x:c r="D727" s="2" t="str">
        <x:v>**PAY ACH** PVC SPIRAL SUPPLY</x:v>
      </x:c>
      <x:c r="E727" s="7" t="n">
        <x:v>0</x:v>
      </x:c>
      <x:c r="F727" s="7" t="n">
        <x:v>0</x:v>
      </x:c>
      <x:c r="G727" s="7" t="n">
        <x:v>0</x:v>
      </x:c>
      <x:c r="H727" s="8" t="n">
        <x:v>5.18</x:v>
      </x:c>
      <x:c r="I727" s="8" t="n">
        <x:v>6.96</x:v>
      </x:c>
      <x:c r="J727" s="2" t="n">
        <x:v>100</x:v>
      </x:c>
      <x:c r="K727" s="9" t="n">
        <x:v>0</x:v>
      </x:c>
      <x:c r="L727" s="8"/>
      <x:c r="M727" s="8"/>
      <x:c r="N727" s="8"/>
      <x:c r="O727" s="2" t="n">
        <x:v>0</x:v>
      </x:c>
      <x:c r="P727" s="10" t="n">
        <x:v>44266</x:v>
      </x:c>
      <x:c r="Q727" s="10" t="n">
        <x:v>44774</x:v>
      </x:c>
      <x:c r="R727" s="2" t="str">
        <x:v>Category per-100 basis; no valued stock to verify</x:v>
      </x:c>
      <x:c r="S727" s="2" t="str">
        <x:v>Outside priced proposal or replacement cost differs</x:v>
      </x:c>
      <x:c r="T727" s="15" t="n">
        <x:f>H727/J727</x:f>
        <x:v>0.0518</x:v>
      </x:c>
      <x:c r="U727" s="15" t="str">
        <x:f>IF(A727="WIRE",T727,IF(O727=1,I727*(1+IF(A727="POUC",Summary!$E$7,Summary!$K$7))/J727,"n.a."))</x:f>
        <x:v>n.a.</x:v>
      </x:c>
      <x:c r="V727" s="12" t="n">
        <x:f>0</x:f>
        <x:v>0</x:v>
      </x:c>
      <x:c r="W727" s="12" t="n">
        <x:f>0</x:f>
        <x:v>0</x:v>
      </x:c>
      <x:c r="X727" s="12" t="n">
        <x:f>0</x:f>
        <x:v>0</x:v>
      </x:c>
      <x:c r="Y727" s="12" t="n">
        <x:f>E727-W727-X727</x:f>
        <x:v>0</x:v>
      </x:c>
      <x:c r="Z727" s="16" t="n">
        <x:f>E727*T727</x:f>
        <x:v>0</x:v>
      </x:c>
      <x:c r="AA727" s="16" t="n">
        <x:f>W727*T727</x:f>
        <x:v>0</x:v>
      </x:c>
      <x:c r="AB727" s="16" t="n">
        <x:f>X727*T727</x:f>
        <x:v>0</x:v>
      </x:c>
      <x:c r="AC727" s="16" t="n">
        <x:f>Y727*T727</x:f>
        <x:v>0</x:v>
      </x:c>
      <x:c r="AD727" s="16" t="n">
        <x:f>K727-Z727</x:f>
        <x:v>0</x:v>
      </x:c>
      <x:c r="AE727" s="16" t="str">
        <x:f>IF(ISNUMBER(U727),E727*(U727-T727),"n.a.")</x:f>
        <x:v>n.a.</x:v>
      </x:c>
      <x:c r="AF727" s="12" t="n">
        <x:f>G727-0</x:f>
        <x:v>0</x:v>
      </x:c>
      <x:c r="AG727" s="16" t="n">
        <x:f>IF(ISNUMBER(U727),0,Z727)</x:f>
        <x:v>0</x:v>
      </x:c>
      <x:c r="AH727" s="17" t="str">
        <x:f>IF(AND(A727="WIRE",ISNUMBER(N727)),H727-N727,"n.a.")</x:f>
        <x:v>n.a.</x:v>
      </x:c>
    </x:row>
    <x:row r="728" ht="22" customHeight="1">
      <x:c r="A728" s="2" t="str">
        <x:v>COIL</x:v>
      </x:c>
      <x:c r="B728" s="2" t="str">
        <x:v>10</x:v>
      </x:c>
      <x:c r="C728" s="2" t="str">
        <x:v>13MAR12-4</x:v>
      </x:c>
      <x:c r="D728" s="2" t="str">
        <x:v>**PAY ACH** PVC SPIRAL SUPPLY</x:v>
      </x:c>
      <x:c r="E728" s="7" t="n">
        <x:v>100</x:v>
      </x:c>
      <x:c r="F728" s="7" t="n">
        <x:v>0</x:v>
      </x:c>
      <x:c r="G728" s="7" t="n">
        <x:v>0</x:v>
      </x:c>
      <x:c r="H728" s="8" t="n">
        <x:v>5.18</x:v>
      </x:c>
      <x:c r="I728" s="8" t="n">
        <x:v>6.96</x:v>
      </x:c>
      <x:c r="J728" s="2" t="n">
        <x:v>100</x:v>
      </x:c>
      <x:c r="K728" s="9" t="n">
        <x:v>5.18</x:v>
      </x:c>
      <x:c r="L728" s="8"/>
      <x:c r="M728" s="8"/>
      <x:c r="N728" s="8"/>
      <x:c r="O728" s="2" t="n">
        <x:v>0</x:v>
      </x:c>
      <x:c r="P728" s="10" t="n">
        <x:v>44266</x:v>
      </x:c>
      <x:c r="Q728" s="10" t="n">
        <x:v>44774</x:v>
      </x:c>
      <x:c r="R728" s="2" t="str">
        <x:v>Same-product valuation: per 100</x:v>
      </x:c>
      <x:c r="S728" s="2" t="str">
        <x:v>Outside priced proposal or replacement cost differs</x:v>
      </x:c>
      <x:c r="T728" s="15" t="n">
        <x:f>H728/J728</x:f>
        <x:v>0.0518</x:v>
      </x:c>
      <x:c r="U728" s="15" t="str">
        <x:f>IF(A728="WIRE",T728,IF(O728=1,I728*(1+IF(A728="POUC",Summary!$E$7,Summary!$K$7))/J728,"n.a."))</x:f>
        <x:v>n.a.</x:v>
      </x:c>
      <x:c r="V728" s="12" t="n">
        <x:f>0</x:f>
        <x:v>0</x:v>
      </x:c>
      <x:c r="W728" s="12" t="n">
        <x:f>0</x:f>
        <x:v>0</x:v>
      </x:c>
      <x:c r="X728" s="12" t="n">
        <x:f>0</x:f>
        <x:v>0</x:v>
      </x:c>
      <x:c r="Y728" s="12" t="n">
        <x:f>E728-W728-X728</x:f>
        <x:v>100</x:v>
      </x:c>
      <x:c r="Z728" s="16" t="n">
        <x:f>E728*T728</x:f>
        <x:v>5.18</x:v>
      </x:c>
      <x:c r="AA728" s="16" t="n">
        <x:f>W728*T728</x:f>
        <x:v>0</x:v>
      </x:c>
      <x:c r="AB728" s="16" t="n">
        <x:f>X728*T728</x:f>
        <x:v>0</x:v>
      </x:c>
      <x:c r="AC728" s="16" t="n">
        <x:f>Y728*T728</x:f>
        <x:v>5.18</x:v>
      </x:c>
      <x:c r="AD728" s="16" t="n">
        <x:f>K728-Z728</x:f>
        <x:v>0</x:v>
      </x:c>
      <x:c r="AE728" s="16" t="str">
        <x:f>IF(ISNUMBER(U728),E728*(U728-T728),"n.a.")</x:f>
        <x:v>n.a.</x:v>
      </x:c>
      <x:c r="AF728" s="12" t="n">
        <x:f>G728-0</x:f>
        <x:v>0</x:v>
      </x:c>
      <x:c r="AG728" s="16" t="n">
        <x:f>IF(ISNUMBER(U728),0,Z728)</x:f>
        <x:v>5.18</x:v>
      </x:c>
      <x:c r="AH728" s="17" t="str">
        <x:f>IF(AND(A728="WIRE",ISNUMBER(N728)),H728-N728,"n.a.")</x:f>
        <x:v>n.a.</x:v>
      </x:c>
    </x:row>
    <x:row r="729" ht="22" customHeight="1">
      <x:c r="A729" s="2" t="str">
        <x:v>COIL</x:v>
      </x:c>
      <x:c r="B729" s="2" t="str">
        <x:v>10</x:v>
      </x:c>
      <x:c r="C729" s="2" t="str">
        <x:v>13WHT12-5</x:v>
      </x:c>
      <x:c r="D729" s="2" t="str">
        <x:v>**PAY ACH** PVC SPIRAL SUPPLY</x:v>
      </x:c>
      <x:c r="E729" s="7" t="n">
        <x:v>0</x:v>
      </x:c>
      <x:c r="F729" s="7" t="n">
        <x:v>0</x:v>
      </x:c>
      <x:c r="G729" s="7" t="n">
        <x:v>0</x:v>
      </x:c>
      <x:c r="H729" s="8" t="n">
        <x:v>5.75</x:v>
      </x:c>
      <x:c r="I729" s="8" t="n">
        <x:v>6.91</x:v>
      </x:c>
      <x:c r="J729" s="2" t="n">
        <x:v>100</x:v>
      </x:c>
      <x:c r="K729" s="9" t="n">
        <x:v>0</x:v>
      </x:c>
      <x:c r="L729" s="8"/>
      <x:c r="M729" s="8"/>
      <x:c r="N729" s="8"/>
      <x:c r="O729" s="2" t="n">
        <x:v>0</x:v>
      </x:c>
      <x:c r="P729" s="10" t="n">
        <x:v>43530</x:v>
      </x:c>
      <x:c r="Q729" s="10" t="n">
        <x:v>44593</x:v>
      </x:c>
      <x:c r="R729" s="2" t="str">
        <x:v>Category per-100 basis; no valued stock to verify</x:v>
      </x:c>
      <x:c r="S729" s="2" t="str">
        <x:v>Outside priced proposal or replacement cost differs</x:v>
      </x:c>
      <x:c r="T729" s="15" t="n">
        <x:f>H729/J729</x:f>
        <x:v>0.0575</x:v>
      </x:c>
      <x:c r="U729" s="15" t="str">
        <x:f>IF(A729="WIRE",T729,IF(O729=1,I729*(1+IF(A729="POUC",Summary!$E$7,Summary!$K$7))/J729,"n.a."))</x:f>
        <x:v>n.a.</x:v>
      </x:c>
      <x:c r="V729" s="12" t="n">
        <x:f>0</x:f>
        <x:v>0</x:v>
      </x:c>
      <x:c r="W729" s="12" t="n">
        <x:f>0</x:f>
        <x:v>0</x:v>
      </x:c>
      <x:c r="X729" s="12" t="n">
        <x:f>0</x:f>
        <x:v>0</x:v>
      </x:c>
      <x:c r="Y729" s="12" t="n">
        <x:f>E729-W729-X729</x:f>
        <x:v>0</x:v>
      </x:c>
      <x:c r="Z729" s="16" t="n">
        <x:f>E729*T729</x:f>
        <x:v>0</x:v>
      </x:c>
      <x:c r="AA729" s="16" t="n">
        <x:f>W729*T729</x:f>
        <x:v>0</x:v>
      </x:c>
      <x:c r="AB729" s="16" t="n">
        <x:f>X729*T729</x:f>
        <x:v>0</x:v>
      </x:c>
      <x:c r="AC729" s="16" t="n">
        <x:f>Y729*T729</x:f>
        <x:v>0</x:v>
      </x:c>
      <x:c r="AD729" s="16" t="n">
        <x:f>K729-Z729</x:f>
        <x:v>0</x:v>
      </x:c>
      <x:c r="AE729" s="16" t="str">
        <x:f>IF(ISNUMBER(U729),E729*(U729-T729),"n.a.")</x:f>
        <x:v>n.a.</x:v>
      </x:c>
      <x:c r="AF729" s="12" t="n">
        <x:f>G729-0</x:f>
        <x:v>0</x:v>
      </x:c>
      <x:c r="AG729" s="16" t="n">
        <x:f>IF(ISNUMBER(U729),0,Z729)</x:f>
        <x:v>0</x:v>
      </x:c>
      <x:c r="AH729" s="17" t="str">
        <x:f>IF(AND(A729="WIRE",ISNUMBER(N729)),H729-N729,"n.a.")</x:f>
        <x:v>n.a.</x:v>
      </x:c>
    </x:row>
    <x:row r="730" ht="22" customHeight="1">
      <x:c r="A730" s="2" t="str">
        <x:v>COIL</x:v>
      </x:c>
      <x:c r="B730" s="2" t="str">
        <x:v>10</x:v>
      </x:c>
      <x:c r="C730" s="2" t="str">
        <x:v>13WHT36-4</x:v>
      </x:c>
      <x:c r="D730" s="2" t="str">
        <x:v>**PAY ACH** PVC SPIRAL SUPPLY</x:v>
      </x:c>
      <x:c r="E730" s="7" t="n">
        <x:v>0</x:v>
      </x:c>
      <x:c r="F730" s="7" t="n">
        <x:v>0</x:v>
      </x:c>
      <x:c r="G730" s="7" t="n">
        <x:v>0</x:v>
      </x:c>
      <x:c r="H730" s="8" t="n">
        <x:v>13.55</x:v>
      </x:c>
      <x:c r="I730" s="8" t="n">
        <x:v>21.28</x:v>
      </x:c>
      <x:c r="J730" s="2" t="n">
        <x:v>100</x:v>
      </x:c>
      <x:c r="K730" s="9" t="n">
        <x:v>0</x:v>
      </x:c>
      <x:c r="L730" s="8"/>
      <x:c r="M730" s="8"/>
      <x:c r="N730" s="8"/>
      <x:c r="O730" s="2" t="n">
        <x:v>0</x:v>
      </x:c>
      <x:c r="P730" s="10" t="n">
        <x:v>44266</x:v>
      </x:c>
      <x:c r="Q730" s="10" t="n">
        <x:v>44774</x:v>
      </x:c>
      <x:c r="R730" s="2" t="str">
        <x:v>Category per-100 basis; no valued stock to verify</x:v>
      </x:c>
      <x:c r="S730" s="2" t="str">
        <x:v>Outside priced proposal or replacement cost differs</x:v>
      </x:c>
      <x:c r="T730" s="15" t="n">
        <x:f>H730/J730</x:f>
        <x:v>0.1355</x:v>
      </x:c>
      <x:c r="U730" s="15" t="str">
        <x:f>IF(A730="WIRE",T730,IF(O730=1,I730*(1+IF(A730="POUC",Summary!$E$7,Summary!$K$7))/J730,"n.a."))</x:f>
        <x:v>n.a.</x:v>
      </x:c>
      <x:c r="V730" s="12" t="n">
        <x:f>0</x:f>
        <x:v>0</x:v>
      </x:c>
      <x:c r="W730" s="12" t="n">
        <x:f>0</x:f>
        <x:v>0</x:v>
      </x:c>
      <x:c r="X730" s="12" t="n">
        <x:f>0</x:f>
        <x:v>0</x:v>
      </x:c>
      <x:c r="Y730" s="12" t="n">
        <x:f>E730-W730-X730</x:f>
        <x:v>0</x:v>
      </x:c>
      <x:c r="Z730" s="16" t="n">
        <x:f>E730*T730</x:f>
        <x:v>0</x:v>
      </x:c>
      <x:c r="AA730" s="16" t="n">
        <x:f>W730*T730</x:f>
        <x:v>0</x:v>
      </x:c>
      <x:c r="AB730" s="16" t="n">
        <x:f>X730*T730</x:f>
        <x:v>0</x:v>
      </x:c>
      <x:c r="AC730" s="16" t="n">
        <x:f>Y730*T730</x:f>
        <x:v>0</x:v>
      </x:c>
      <x:c r="AD730" s="16" t="n">
        <x:f>K730-Z730</x:f>
        <x:v>0</x:v>
      </x:c>
      <x:c r="AE730" s="16" t="str">
        <x:f>IF(ISNUMBER(U730),E730*(U730-T730),"n.a.")</x:f>
        <x:v>n.a.</x:v>
      </x:c>
      <x:c r="AF730" s="12" t="n">
        <x:f>G730-0</x:f>
        <x:v>0</x:v>
      </x:c>
      <x:c r="AG730" s="16" t="n">
        <x:f>IF(ISNUMBER(U730),0,Z730)</x:f>
        <x:v>0</x:v>
      </x:c>
      <x:c r="AH730" s="17" t="str">
        <x:f>IF(AND(A730="WIRE",ISNUMBER(N730)),H730-N730,"n.a.")</x:f>
        <x:v>n.a.</x:v>
      </x:c>
    </x:row>
    <x:row r="731" ht="22" customHeight="1">
      <x:c r="A731" s="2" t="str">
        <x:v>COIL</x:v>
      </x:c>
      <x:c r="B731" s="2" t="str">
        <x:v>10</x:v>
      </x:c>
      <x:c r="C731" s="2" t="str">
        <x:v>14BLK12-5</x:v>
      </x:c>
      <x:c r="D731" s="2" t="str">
        <x:v>**PAY ACH** PVC SPIRAL SUPPLY</x:v>
      </x:c>
      <x:c r="E731" s="7" t="n">
        <x:v>0</x:v>
      </x:c>
      <x:c r="F731" s="7" t="n">
        <x:v>0</x:v>
      </x:c>
      <x:c r="G731" s="7" t="n">
        <x:v>0</x:v>
      </x:c>
      <x:c r="H731" s="8" t="n">
        <x:v>6.05</x:v>
      </x:c>
      <x:c r="I731" s="8" t="n">
        <x:v>6.48</x:v>
      </x:c>
      <x:c r="J731" s="2" t="n">
        <x:v>100</x:v>
      </x:c>
      <x:c r="K731" s="9" t="n">
        <x:v>0</x:v>
      </x:c>
      <x:c r="L731" s="8"/>
      <x:c r="M731" s="8"/>
      <x:c r="N731" s="8"/>
      <x:c r="O731" s="2" t="n">
        <x:v>0</x:v>
      </x:c>
      <x:c r="P731" s="10" t="n">
        <x:v>43530</x:v>
      </x:c>
      <x:c r="Q731" s="10" t="n">
        <x:v>44593</x:v>
      </x:c>
      <x:c r="R731" s="2" t="str">
        <x:v>Category per-100 basis; no valued stock to verify</x:v>
      </x:c>
      <x:c r="S731" s="2" t="str">
        <x:v>Outside priced proposal or replacement cost differs</x:v>
      </x:c>
      <x:c r="T731" s="15" t="n">
        <x:f>H731/J731</x:f>
        <x:v>0.0605</x:v>
      </x:c>
      <x:c r="U731" s="15" t="str">
        <x:f>IF(A731="WIRE",T731,IF(O731=1,I731*(1+IF(A731="POUC",Summary!$E$7,Summary!$K$7))/J731,"n.a."))</x:f>
        <x:v>n.a.</x:v>
      </x:c>
      <x:c r="V731" s="12" t="n">
        <x:f>0</x:f>
        <x:v>0</x:v>
      </x:c>
      <x:c r="W731" s="12" t="n">
        <x:f>0</x:f>
        <x:v>0</x:v>
      </x:c>
      <x:c r="X731" s="12" t="n">
        <x:f>0</x:f>
        <x:v>0</x:v>
      </x:c>
      <x:c r="Y731" s="12" t="n">
        <x:f>E731-W731-X731</x:f>
        <x:v>0</x:v>
      </x:c>
      <x:c r="Z731" s="16" t="n">
        <x:f>E731*T731</x:f>
        <x:v>0</x:v>
      </x:c>
      <x:c r="AA731" s="16" t="n">
        <x:f>W731*T731</x:f>
        <x:v>0</x:v>
      </x:c>
      <x:c r="AB731" s="16" t="n">
        <x:f>X731*T731</x:f>
        <x:v>0</x:v>
      </x:c>
      <x:c r="AC731" s="16" t="n">
        <x:f>Y731*T731</x:f>
        <x:v>0</x:v>
      </x:c>
      <x:c r="AD731" s="16" t="n">
        <x:f>K731-Z731</x:f>
        <x:v>0</x:v>
      </x:c>
      <x:c r="AE731" s="16" t="str">
        <x:f>IF(ISNUMBER(U731),E731*(U731-T731),"n.a.")</x:f>
        <x:v>n.a.</x:v>
      </x:c>
      <x:c r="AF731" s="12" t="n">
        <x:f>G731-0</x:f>
        <x:v>0</x:v>
      </x:c>
      <x:c r="AG731" s="16" t="n">
        <x:f>IF(ISNUMBER(U731),0,Z731)</x:f>
        <x:v>0</x:v>
      </x:c>
      <x:c r="AH731" s="17" t="str">
        <x:f>IF(AND(A731="WIRE",ISNUMBER(N731)),H731-N731,"n.a.")</x:f>
        <x:v>n.a.</x:v>
      </x:c>
    </x:row>
    <x:row r="732" ht="22" customHeight="1">
      <x:c r="A732" s="2" t="str">
        <x:v>COIL</x:v>
      </x:c>
      <x:c r="B732" s="2" t="str">
        <x:v>10</x:v>
      </x:c>
      <x:c r="C732" s="2" t="str">
        <x:v>14BLK36-5</x:v>
      </x:c>
      <x:c r="D732" s="2" t="str">
        <x:v>**PAY ACH** PVC SPIRAL SUPPLY</x:v>
      </x:c>
      <x:c r="E732" s="7" t="n">
        <x:v>0</x:v>
      </x:c>
      <x:c r="F732" s="7" t="n">
        <x:v>0</x:v>
      </x:c>
      <x:c r="G732" s="7" t="n">
        <x:v>0</x:v>
      </x:c>
      <x:c r="H732" s="8" t="n">
        <x:v>17.65</x:v>
      </x:c>
      <x:c r="I732" s="8" t="n">
        <x:v>19.94</x:v>
      </x:c>
      <x:c r="J732" s="2" t="n">
        <x:v>100</x:v>
      </x:c>
      <x:c r="K732" s="9" t="n">
        <x:v>0</x:v>
      </x:c>
      <x:c r="L732" s="8"/>
      <x:c r="M732" s="8"/>
      <x:c r="N732" s="8"/>
      <x:c r="O732" s="2" t="n">
        <x:v>0</x:v>
      </x:c>
      <x:c r="P732" s="10" t="n">
        <x:v>43530</x:v>
      </x:c>
      <x:c r="Q732" s="10" t="n">
        <x:v>44593</x:v>
      </x:c>
      <x:c r="R732" s="2" t="str">
        <x:v>Category per-100 basis; no valued stock to verify</x:v>
      </x:c>
      <x:c r="S732" s="2" t="str">
        <x:v>Outside priced proposal or replacement cost differs</x:v>
      </x:c>
      <x:c r="T732" s="15" t="n">
        <x:f>H732/J732</x:f>
        <x:v>0.1765</x:v>
      </x:c>
      <x:c r="U732" s="15" t="str">
        <x:f>IF(A732="WIRE",T732,IF(O732=1,I732*(1+IF(A732="POUC",Summary!$E$7,Summary!$K$7))/J732,"n.a."))</x:f>
        <x:v>n.a.</x:v>
      </x:c>
      <x:c r="V732" s="12" t="n">
        <x:f>0</x:f>
        <x:v>0</x:v>
      </x:c>
      <x:c r="W732" s="12" t="n">
        <x:f>0</x:f>
        <x:v>0</x:v>
      </x:c>
      <x:c r="X732" s="12" t="n">
        <x:f>0</x:f>
        <x:v>0</x:v>
      </x:c>
      <x:c r="Y732" s="12" t="n">
        <x:f>E732-W732-X732</x:f>
        <x:v>0</x:v>
      </x:c>
      <x:c r="Z732" s="16" t="n">
        <x:f>E732*T732</x:f>
        <x:v>0</x:v>
      </x:c>
      <x:c r="AA732" s="16" t="n">
        <x:f>W732*T732</x:f>
        <x:v>0</x:v>
      </x:c>
      <x:c r="AB732" s="16" t="n">
        <x:f>X732*T732</x:f>
        <x:v>0</x:v>
      </x:c>
      <x:c r="AC732" s="16" t="n">
        <x:f>Y732*T732</x:f>
        <x:v>0</x:v>
      </x:c>
      <x:c r="AD732" s="16" t="n">
        <x:f>K732-Z732</x:f>
        <x:v>0</x:v>
      </x:c>
      <x:c r="AE732" s="16" t="str">
        <x:f>IF(ISNUMBER(U732),E732*(U732-T732),"n.a.")</x:f>
        <x:v>n.a.</x:v>
      </x:c>
      <x:c r="AF732" s="12" t="n">
        <x:f>G732-0</x:f>
        <x:v>0</x:v>
      </x:c>
      <x:c r="AG732" s="16" t="n">
        <x:f>IF(ISNUMBER(U732),0,Z732)</x:f>
        <x:v>0</x:v>
      </x:c>
      <x:c r="AH732" s="17" t="str">
        <x:f>IF(AND(A732="WIRE",ISNUMBER(N732)),H732-N732,"n.a.")</x:f>
        <x:v>n.a.</x:v>
      </x:c>
    </x:row>
    <x:row r="733" ht="22" customHeight="1">
      <x:c r="A733" s="2" t="str">
        <x:v>COIL</x:v>
      </x:c>
      <x:c r="B733" s="2" t="str">
        <x:v>10</x:v>
      </x:c>
      <x:c r="C733" s="2" t="str">
        <x:v>14MAR12-4</x:v>
      </x:c>
      <x:c r="D733" s="2" t="str">
        <x:v>**PAY ACH** PVC SPIRAL SUPPLY</x:v>
      </x:c>
      <x:c r="E733" s="7" t="n">
        <x:v>0</x:v>
      </x:c>
      <x:c r="F733" s="7" t="n">
        <x:v>0</x:v>
      </x:c>
      <x:c r="G733" s="7" t="n">
        <x:v>0</x:v>
      </x:c>
      <x:c r="H733" s="8" t="n">
        <x:v>5.33</x:v>
      </x:c>
      <x:c r="I733" s="8" t="n">
        <x:v>7.53</x:v>
      </x:c>
      <x:c r="J733" s="2" t="n">
        <x:v>100</x:v>
      </x:c>
      <x:c r="K733" s="9" t="n">
        <x:v>0</x:v>
      </x:c>
      <x:c r="L733" s="8"/>
      <x:c r="M733" s="8"/>
      <x:c r="N733" s="8"/>
      <x:c r="O733" s="2" t="n">
        <x:v>0</x:v>
      </x:c>
      <x:c r="P733" s="10" t="n">
        <x:v>44266</x:v>
      </x:c>
      <x:c r="Q733" s="10" t="n">
        <x:v>44774</x:v>
      </x:c>
      <x:c r="R733" s="2" t="str">
        <x:v>Same-product valuation: per 100</x:v>
      </x:c>
      <x:c r="S733" s="2" t="str">
        <x:v>Outside priced proposal or replacement cost differs</x:v>
      </x:c>
      <x:c r="T733" s="15" t="n">
        <x:f>H733/J733</x:f>
        <x:v>0.0533</x:v>
      </x:c>
      <x:c r="U733" s="15" t="str">
        <x:f>IF(A733="WIRE",T733,IF(O733=1,I733*(1+IF(A733="POUC",Summary!$E$7,Summary!$K$7))/J733,"n.a."))</x:f>
        <x:v>n.a.</x:v>
      </x:c>
      <x:c r="V733" s="12" t="n">
        <x:f>0</x:f>
        <x:v>0</x:v>
      </x:c>
      <x:c r="W733" s="12" t="n">
        <x:f>0</x:f>
        <x:v>0</x:v>
      </x:c>
      <x:c r="X733" s="12" t="n">
        <x:f>0</x:f>
        <x:v>0</x:v>
      </x:c>
      <x:c r="Y733" s="12" t="n">
        <x:f>E733-W733-X733</x:f>
        <x:v>0</x:v>
      </x:c>
      <x:c r="Z733" s="16" t="n">
        <x:f>E733*T733</x:f>
        <x:v>0</x:v>
      </x:c>
      <x:c r="AA733" s="16" t="n">
        <x:f>W733*T733</x:f>
        <x:v>0</x:v>
      </x:c>
      <x:c r="AB733" s="16" t="n">
        <x:f>X733*T733</x:f>
        <x:v>0</x:v>
      </x:c>
      <x:c r="AC733" s="16" t="n">
        <x:f>Y733*T733</x:f>
        <x:v>0</x:v>
      </x:c>
      <x:c r="AD733" s="16" t="n">
        <x:f>K733-Z733</x:f>
        <x:v>0</x:v>
      </x:c>
      <x:c r="AE733" s="16" t="str">
        <x:f>IF(ISNUMBER(U733),E733*(U733-T733),"n.a.")</x:f>
        <x:v>n.a.</x:v>
      </x:c>
      <x:c r="AF733" s="12" t="n">
        <x:f>G733-0</x:f>
        <x:v>0</x:v>
      </x:c>
      <x:c r="AG733" s="16" t="n">
        <x:f>IF(ISNUMBER(U733),0,Z733)</x:f>
        <x:v>0</x:v>
      </x:c>
      <x:c r="AH733" s="17" t="str">
        <x:f>IF(AND(A733="WIRE",ISNUMBER(N733)),H733-N733,"n.a.")</x:f>
        <x:v>n.a.</x:v>
      </x:c>
    </x:row>
    <x:row r="734" ht="22" customHeight="1">
      <x:c r="A734" s="2" t="str">
        <x:v>COIL</x:v>
      </x:c>
      <x:c r="B734" s="2" t="str">
        <x:v>10</x:v>
      </x:c>
      <x:c r="C734" s="2" t="str">
        <x:v>16BLK12-5</x:v>
      </x:c>
      <x:c r="D734" s="2" t="str">
        <x:v>**PAY ACH** PVC SPIRAL SUPPLY</x:v>
      </x:c>
      <x:c r="E734" s="7" t="n">
        <x:v>0</x:v>
      </x:c>
      <x:c r="F734" s="7" t="n">
        <x:v>0</x:v>
      </x:c>
      <x:c r="G734" s="7" t="n">
        <x:v>0</x:v>
      </x:c>
      <x:c r="H734" s="8" t="n">
        <x:v>7.38</x:v>
      </x:c>
      <x:c r="I734" s="8" t="n">
        <x:v>8.03</x:v>
      </x:c>
      <x:c r="J734" s="2" t="n">
        <x:v>100</x:v>
      </x:c>
      <x:c r="K734" s="9" t="n">
        <x:v>0</x:v>
      </x:c>
      <x:c r="L734" s="8"/>
      <x:c r="M734" s="8"/>
      <x:c r="N734" s="8"/>
      <x:c r="O734" s="2" t="n">
        <x:v>0</x:v>
      </x:c>
      <x:c r="P734" s="10" t="n">
        <x:v>43530</x:v>
      </x:c>
      <x:c r="Q734" s="10" t="n">
        <x:v>44593</x:v>
      </x:c>
      <x:c r="R734" s="2" t="str">
        <x:v>Category per-100 basis; no valued stock to verify</x:v>
      </x:c>
      <x:c r="S734" s="2" t="str">
        <x:v>Outside priced proposal or replacement cost differs</x:v>
      </x:c>
      <x:c r="T734" s="15" t="n">
        <x:f>H734/J734</x:f>
        <x:v>0.0738</x:v>
      </x:c>
      <x:c r="U734" s="15" t="str">
        <x:f>IF(A734="WIRE",T734,IF(O734=1,I734*(1+IF(A734="POUC",Summary!$E$7,Summary!$K$7))/J734,"n.a."))</x:f>
        <x:v>n.a.</x:v>
      </x:c>
      <x:c r="V734" s="12" t="n">
        <x:f>0</x:f>
        <x:v>0</x:v>
      </x:c>
      <x:c r="W734" s="12" t="n">
        <x:f>0</x:f>
        <x:v>0</x:v>
      </x:c>
      <x:c r="X734" s="12" t="n">
        <x:f>0</x:f>
        <x:v>0</x:v>
      </x:c>
      <x:c r="Y734" s="12" t="n">
        <x:f>E734-W734-X734</x:f>
        <x:v>0</x:v>
      </x:c>
      <x:c r="Z734" s="16" t="n">
        <x:f>E734*T734</x:f>
        <x:v>0</x:v>
      </x:c>
      <x:c r="AA734" s="16" t="n">
        <x:f>W734*T734</x:f>
        <x:v>0</x:v>
      </x:c>
      <x:c r="AB734" s="16" t="n">
        <x:f>X734*T734</x:f>
        <x:v>0</x:v>
      </x:c>
      <x:c r="AC734" s="16" t="n">
        <x:f>Y734*T734</x:f>
        <x:v>0</x:v>
      </x:c>
      <x:c r="AD734" s="16" t="n">
        <x:f>K734-Z734</x:f>
        <x:v>0</x:v>
      </x:c>
      <x:c r="AE734" s="16" t="str">
        <x:f>IF(ISNUMBER(U734),E734*(U734-T734),"n.a.")</x:f>
        <x:v>n.a.</x:v>
      </x:c>
      <x:c r="AF734" s="12" t="n">
        <x:f>G734-0</x:f>
        <x:v>0</x:v>
      </x:c>
      <x:c r="AG734" s="16" t="n">
        <x:f>IF(ISNUMBER(U734),0,Z734)</x:f>
        <x:v>0</x:v>
      </x:c>
      <x:c r="AH734" s="17" t="str">
        <x:f>IF(AND(A734="WIRE",ISNUMBER(N734)),H734-N734,"n.a.")</x:f>
        <x:v>n.a.</x:v>
      </x:c>
    </x:row>
    <x:row r="735" ht="22" customHeight="1">
      <x:c r="A735" s="2" t="str">
        <x:v>COIL</x:v>
      </x:c>
      <x:c r="B735" s="2" t="str">
        <x:v>10</x:v>
      </x:c>
      <x:c r="C735" s="2" t="str">
        <x:v>16BLK36-5</x:v>
      </x:c>
      <x:c r="D735" s="2" t="str">
        <x:v>**PAY ACH** PVC SPIRAL SUPPLY</x:v>
      </x:c>
      <x:c r="E735" s="7" t="n">
        <x:v>0</x:v>
      </x:c>
      <x:c r="F735" s="7" t="n">
        <x:v>0</x:v>
      </x:c>
      <x:c r="G735" s="7" t="n">
        <x:v>0</x:v>
      </x:c>
      <x:c r="H735" s="8" t="n">
        <x:v>19.94</x:v>
      </x:c>
      <x:c r="I735" s="8" t="n">
        <x:v>23.05</x:v>
      </x:c>
      <x:c r="J735" s="2" t="n">
        <x:v>100</x:v>
      </x:c>
      <x:c r="K735" s="9" t="n">
        <x:v>0</x:v>
      </x:c>
      <x:c r="L735" s="8"/>
      <x:c r="M735" s="8"/>
      <x:c r="N735" s="8"/>
      <x:c r="O735" s="2" t="n">
        <x:v>0</x:v>
      </x:c>
      <x:c r="P735" s="10" t="n">
        <x:v>43530</x:v>
      </x:c>
      <x:c r="Q735" s="10" t="n">
        <x:v>44593</x:v>
      </x:c>
      <x:c r="R735" s="2" t="str">
        <x:v>Category per-100 basis; no valued stock to verify</x:v>
      </x:c>
      <x:c r="S735" s="2" t="str">
        <x:v>Outside priced proposal or replacement cost differs</x:v>
      </x:c>
      <x:c r="T735" s="15" t="n">
        <x:f>H735/J735</x:f>
        <x:v>0.19940000000000002</x:v>
      </x:c>
      <x:c r="U735" s="15" t="str">
        <x:f>IF(A735="WIRE",T735,IF(O735=1,I735*(1+IF(A735="POUC",Summary!$E$7,Summary!$K$7))/J735,"n.a."))</x:f>
        <x:v>n.a.</x:v>
      </x:c>
      <x:c r="V735" s="12" t="n">
        <x:f>0</x:f>
        <x:v>0</x:v>
      </x:c>
      <x:c r="W735" s="12" t="n">
        <x:f>0</x:f>
        <x:v>0</x:v>
      </x:c>
      <x:c r="X735" s="12" t="n">
        <x:f>0</x:f>
        <x:v>0</x:v>
      </x:c>
      <x:c r="Y735" s="12" t="n">
        <x:f>E735-W735-X735</x:f>
        <x:v>0</x:v>
      </x:c>
      <x:c r="Z735" s="16" t="n">
        <x:f>E735*T735</x:f>
        <x:v>0</x:v>
      </x:c>
      <x:c r="AA735" s="16" t="n">
        <x:f>W735*T735</x:f>
        <x:v>0</x:v>
      </x:c>
      <x:c r="AB735" s="16" t="n">
        <x:f>X735*T735</x:f>
        <x:v>0</x:v>
      </x:c>
      <x:c r="AC735" s="16" t="n">
        <x:f>Y735*T735</x:f>
        <x:v>0</x:v>
      </x:c>
      <x:c r="AD735" s="16" t="n">
        <x:f>K735-Z735</x:f>
        <x:v>0</x:v>
      </x:c>
      <x:c r="AE735" s="16" t="str">
        <x:f>IF(ISNUMBER(U735),E735*(U735-T735),"n.a.")</x:f>
        <x:v>n.a.</x:v>
      </x:c>
      <x:c r="AF735" s="12" t="n">
        <x:f>G735-0</x:f>
        <x:v>0</x:v>
      </x:c>
      <x:c r="AG735" s="16" t="n">
        <x:f>IF(ISNUMBER(U735),0,Z735)</x:f>
        <x:v>0</x:v>
      </x:c>
      <x:c r="AH735" s="17" t="str">
        <x:f>IF(AND(A735="WIRE",ISNUMBER(N735)),H735-N735,"n.a.")</x:f>
        <x:v>n.a.</x:v>
      </x:c>
    </x:row>
    <x:row r="736" ht="22" customHeight="1">
      <x:c r="A736" s="2" t="str">
        <x:v>COIL</x:v>
      </x:c>
      <x:c r="B736" s="2" t="str">
        <x:v>10</x:v>
      </x:c>
      <x:c r="C736" s="2" t="str">
        <x:v>16FG12-4</x:v>
      </x:c>
      <x:c r="D736" s="2" t="str">
        <x:v>**PAY ACH** PVC SPIRAL SUPPLY</x:v>
      </x:c>
      <x:c r="E736" s="7" t="n">
        <x:v>0</x:v>
      </x:c>
      <x:c r="F736" s="7" t="n">
        <x:v>0</x:v>
      </x:c>
      <x:c r="G736" s="7" t="n">
        <x:v>0</x:v>
      </x:c>
      <x:c r="H736" s="8" t="n">
        <x:v>6.47</x:v>
      </x:c>
      <x:c r="I736" s="8" t="n">
        <x:v>9.21</x:v>
      </x:c>
      <x:c r="J736" s="2" t="n">
        <x:v>100</x:v>
      </x:c>
      <x:c r="K736" s="9" t="n">
        <x:v>0</x:v>
      </x:c>
      <x:c r="L736" s="8"/>
      <x:c r="M736" s="8"/>
      <x:c r="N736" s="8"/>
      <x:c r="O736" s="2" t="n">
        <x:v>0</x:v>
      </x:c>
      <x:c r="P736" s="10" t="n">
        <x:v>44266</x:v>
      </x:c>
      <x:c r="Q736" s="10" t="n">
        <x:v>44774</x:v>
      </x:c>
      <x:c r="R736" s="2" t="str">
        <x:v>Category per-100 basis; no valued stock to verify</x:v>
      </x:c>
      <x:c r="S736" s="2" t="str">
        <x:v>Outside priced proposal or replacement cost differs</x:v>
      </x:c>
      <x:c r="T736" s="15" t="n">
        <x:f>H736/J736</x:f>
        <x:v>0.0647</x:v>
      </x:c>
      <x:c r="U736" s="15" t="str">
        <x:f>IF(A736="WIRE",T736,IF(O736=1,I736*(1+IF(A736="POUC",Summary!$E$7,Summary!$K$7))/J736,"n.a."))</x:f>
        <x:v>n.a.</x:v>
      </x:c>
      <x:c r="V736" s="12" t="n">
        <x:f>0</x:f>
        <x:v>0</x:v>
      </x:c>
      <x:c r="W736" s="12" t="n">
        <x:f>0</x:f>
        <x:v>0</x:v>
      </x:c>
      <x:c r="X736" s="12" t="n">
        <x:f>0</x:f>
        <x:v>0</x:v>
      </x:c>
      <x:c r="Y736" s="12" t="n">
        <x:f>E736-W736-X736</x:f>
        <x:v>0</x:v>
      </x:c>
      <x:c r="Z736" s="16" t="n">
        <x:f>E736*T736</x:f>
        <x:v>0</x:v>
      </x:c>
      <x:c r="AA736" s="16" t="n">
        <x:f>W736*T736</x:f>
        <x:v>0</x:v>
      </x:c>
      <x:c r="AB736" s="16" t="n">
        <x:f>X736*T736</x:f>
        <x:v>0</x:v>
      </x:c>
      <x:c r="AC736" s="16" t="n">
        <x:f>Y736*T736</x:f>
        <x:v>0</x:v>
      </x:c>
      <x:c r="AD736" s="16" t="n">
        <x:f>K736-Z736</x:f>
        <x:v>0</x:v>
      </x:c>
      <x:c r="AE736" s="16" t="str">
        <x:f>IF(ISNUMBER(U736),E736*(U736-T736),"n.a.")</x:f>
        <x:v>n.a.</x:v>
      </x:c>
      <x:c r="AF736" s="12" t="n">
        <x:f>G736-0</x:f>
        <x:v>0</x:v>
      </x:c>
      <x:c r="AG736" s="16" t="n">
        <x:f>IF(ISNUMBER(U736),0,Z736)</x:f>
        <x:v>0</x:v>
      </x:c>
      <x:c r="AH736" s="17" t="str">
        <x:f>IF(AND(A736="WIRE",ISNUMBER(N736)),H736-N736,"n.a.")</x:f>
        <x:v>n.a.</x:v>
      </x:c>
    </x:row>
    <x:row r="737" ht="22" customHeight="1">
      <x:c r="A737" s="2" t="str">
        <x:v>COIL</x:v>
      </x:c>
      <x:c r="B737" s="2" t="str">
        <x:v>10</x:v>
      </x:c>
      <x:c r="C737" s="2" t="str">
        <x:v>16MAR12-4</x:v>
      </x:c>
      <x:c r="D737" s="2" t="str">
        <x:v>**PAY ACH** PVC SPIRAL SUPPLY</x:v>
      </x:c>
      <x:c r="E737" s="7" t="n">
        <x:v>0</x:v>
      </x:c>
      <x:c r="F737" s="7" t="n">
        <x:v>0</x:v>
      </x:c>
      <x:c r="G737" s="7" t="n">
        <x:v>0</x:v>
      </x:c>
      <x:c r="H737" s="8" t="n">
        <x:v>6.47</x:v>
      </x:c>
      <x:c r="I737" s="8" t="n">
        <x:v>9.21</x:v>
      </x:c>
      <x:c r="J737" s="2" t="n">
        <x:v>100</x:v>
      </x:c>
      <x:c r="K737" s="9" t="n">
        <x:v>0</x:v>
      </x:c>
      <x:c r="L737" s="8"/>
      <x:c r="M737" s="8"/>
      <x:c r="N737" s="8"/>
      <x:c r="O737" s="2" t="n">
        <x:v>0</x:v>
      </x:c>
      <x:c r="P737" s="10" t="n">
        <x:v>44266</x:v>
      </x:c>
      <x:c r="Q737" s="10" t="n">
        <x:v>44774</x:v>
      </x:c>
      <x:c r="R737" s="2" t="str">
        <x:v>Category per-100 basis; no valued stock to verify</x:v>
      </x:c>
      <x:c r="S737" s="2" t="str">
        <x:v>Outside priced proposal or replacement cost differs</x:v>
      </x:c>
      <x:c r="T737" s="15" t="n">
        <x:f>H737/J737</x:f>
        <x:v>0.0647</x:v>
      </x:c>
      <x:c r="U737" s="15" t="str">
        <x:f>IF(A737="WIRE",T737,IF(O737=1,I737*(1+IF(A737="POUC",Summary!$E$7,Summary!$K$7))/J737,"n.a."))</x:f>
        <x:v>n.a.</x:v>
      </x:c>
      <x:c r="V737" s="12" t="n">
        <x:f>0</x:f>
        <x:v>0</x:v>
      </x:c>
      <x:c r="W737" s="12" t="n">
        <x:f>0</x:f>
        <x:v>0</x:v>
      </x:c>
      <x:c r="X737" s="12" t="n">
        <x:f>0</x:f>
        <x:v>0</x:v>
      </x:c>
      <x:c r="Y737" s="12" t="n">
        <x:f>E737-W737-X737</x:f>
        <x:v>0</x:v>
      </x:c>
      <x:c r="Z737" s="16" t="n">
        <x:f>E737*T737</x:f>
        <x:v>0</x:v>
      </x:c>
      <x:c r="AA737" s="16" t="n">
        <x:f>W737*T737</x:f>
        <x:v>0</x:v>
      </x:c>
      <x:c r="AB737" s="16" t="n">
        <x:f>X737*T737</x:f>
        <x:v>0</x:v>
      </x:c>
      <x:c r="AC737" s="16" t="n">
        <x:f>Y737*T737</x:f>
        <x:v>0</x:v>
      </x:c>
      <x:c r="AD737" s="16" t="n">
        <x:f>K737-Z737</x:f>
        <x:v>0</x:v>
      </x:c>
      <x:c r="AE737" s="16" t="str">
        <x:f>IF(ISNUMBER(U737),E737*(U737-T737),"n.a.")</x:f>
        <x:v>n.a.</x:v>
      </x:c>
      <x:c r="AF737" s="12" t="n">
        <x:f>G737-0</x:f>
        <x:v>0</x:v>
      </x:c>
      <x:c r="AG737" s="16" t="n">
        <x:f>IF(ISNUMBER(U737),0,Z737)</x:f>
        <x:v>0</x:v>
      </x:c>
      <x:c r="AH737" s="17" t="str">
        <x:f>IF(AND(A737="WIRE",ISNUMBER(N737)),H737-N737,"n.a.")</x:f>
        <x:v>n.a.</x:v>
      </x:c>
    </x:row>
    <x:row r="738" ht="22" customHeight="1">
      <x:c r="A738" s="2" t="str">
        <x:v>COIL</x:v>
      </x:c>
      <x:c r="B738" s="2" t="str">
        <x:v>10</x:v>
      </x:c>
      <x:c r="C738" s="2" t="str">
        <x:v>16WHT36-5</x:v>
      </x:c>
      <x:c r="D738" s="2" t="str">
        <x:v>**PAY ACH** PVC SPIRAL SUPPLY</x:v>
      </x:c>
      <x:c r="E738" s="7" t="n">
        <x:v>0</x:v>
      </x:c>
      <x:c r="F738" s="7" t="n">
        <x:v>0</x:v>
      </x:c>
      <x:c r="G738" s="7" t="n">
        <x:v>0</x:v>
      </x:c>
      <x:c r="H738" s="8" t="n">
        <x:v>19.94</x:v>
      </x:c>
      <x:c r="I738" s="8" t="n">
        <x:v>26.57</x:v>
      </x:c>
      <x:c r="J738" s="2" t="n">
        <x:v>100</x:v>
      </x:c>
      <x:c r="K738" s="9" t="n">
        <x:v>0</x:v>
      </x:c>
      <x:c r="L738" s="8"/>
      <x:c r="M738" s="8"/>
      <x:c r="N738" s="8"/>
      <x:c r="O738" s="2" t="n">
        <x:v>0</x:v>
      </x:c>
      <x:c r="P738" s="10" t="n">
        <x:v>43530</x:v>
      </x:c>
      <x:c r="Q738" s="10" t="n">
        <x:v>44593</x:v>
      </x:c>
      <x:c r="R738" s="2" t="str">
        <x:v>Category per-100 basis; no valued stock to verify</x:v>
      </x:c>
      <x:c r="S738" s="2" t="str">
        <x:v>Outside priced proposal or replacement cost differs</x:v>
      </x:c>
      <x:c r="T738" s="15" t="n">
        <x:f>H738/J738</x:f>
        <x:v>0.19940000000000002</x:v>
      </x:c>
      <x:c r="U738" s="15" t="str">
        <x:f>IF(A738="WIRE",T738,IF(O738=1,I738*(1+IF(A738="POUC",Summary!$E$7,Summary!$K$7))/J738,"n.a."))</x:f>
        <x:v>n.a.</x:v>
      </x:c>
      <x:c r="V738" s="12" t="n">
        <x:f>0</x:f>
        <x:v>0</x:v>
      </x:c>
      <x:c r="W738" s="12" t="n">
        <x:f>0</x:f>
        <x:v>0</x:v>
      </x:c>
      <x:c r="X738" s="12" t="n">
        <x:f>0</x:f>
        <x:v>0</x:v>
      </x:c>
      <x:c r="Y738" s="12" t="n">
        <x:f>E738-W738-X738</x:f>
        <x:v>0</x:v>
      </x:c>
      <x:c r="Z738" s="16" t="n">
        <x:f>E738*T738</x:f>
        <x:v>0</x:v>
      </x:c>
      <x:c r="AA738" s="16" t="n">
        <x:f>W738*T738</x:f>
        <x:v>0</x:v>
      </x:c>
      <x:c r="AB738" s="16" t="n">
        <x:f>X738*T738</x:f>
        <x:v>0</x:v>
      </x:c>
      <x:c r="AC738" s="16" t="n">
        <x:f>Y738*T738</x:f>
        <x:v>0</x:v>
      </x:c>
      <x:c r="AD738" s="16" t="n">
        <x:f>K738-Z738</x:f>
        <x:v>0</x:v>
      </x:c>
      <x:c r="AE738" s="16" t="str">
        <x:f>IF(ISNUMBER(U738),E738*(U738-T738),"n.a.")</x:f>
        <x:v>n.a.</x:v>
      </x:c>
      <x:c r="AF738" s="12" t="n">
        <x:f>G738-0</x:f>
        <x:v>0</x:v>
      </x:c>
      <x:c r="AG738" s="16" t="n">
        <x:f>IF(ISNUMBER(U738),0,Z738)</x:f>
        <x:v>0</x:v>
      </x:c>
      <x:c r="AH738" s="17" t="str">
        <x:f>IF(AND(A738="WIRE",ISNUMBER(N738)),H738-N738,"n.a.")</x:f>
        <x:v>n.a.</x:v>
      </x:c>
    </x:row>
    <x:row r="739" ht="22" customHeight="1">
      <x:c r="A739" s="2" t="str">
        <x:v>COIL</x:v>
      </x:c>
      <x:c r="B739" s="2" t="str">
        <x:v>10</x:v>
      </x:c>
      <x:c r="C739" s="2" t="str">
        <x:v>18BLK12-5</x:v>
      </x:c>
      <x:c r="D739" s="2" t="str">
        <x:v>**PAY ACH** PVC SPIRAL SUPPLY</x:v>
      </x:c>
      <x:c r="E739" s="7" t="n">
        <x:v>0</x:v>
      </x:c>
      <x:c r="F739" s="7" t="n">
        <x:v>0</x:v>
      </x:c>
      <x:c r="G739" s="7" t="n">
        <x:v>0</x:v>
      </x:c>
      <x:c r="H739" s="8" t="n">
        <x:v>9.09</x:v>
      </x:c>
      <x:c r="I739" s="8" t="n">
        <x:v>10.14</x:v>
      </x:c>
      <x:c r="J739" s="2" t="n">
        <x:v>100</x:v>
      </x:c>
      <x:c r="K739" s="9" t="n">
        <x:v>0</x:v>
      </x:c>
      <x:c r="L739" s="8"/>
      <x:c r="M739" s="8"/>
      <x:c r="N739" s="8"/>
      <x:c r="O739" s="2" t="n">
        <x:v>0</x:v>
      </x:c>
      <x:c r="P739" s="10" t="n">
        <x:v>43530</x:v>
      </x:c>
      <x:c r="Q739" s="10" t="n">
        <x:v>44593</x:v>
      </x:c>
      <x:c r="R739" s="2" t="str">
        <x:v>Category per-100 basis; no valued stock to verify</x:v>
      </x:c>
      <x:c r="S739" s="2" t="str">
        <x:v>Outside priced proposal or replacement cost differs</x:v>
      </x:c>
      <x:c r="T739" s="15" t="n">
        <x:f>H739/J739</x:f>
        <x:v>0.0909</x:v>
      </x:c>
      <x:c r="U739" s="15" t="str">
        <x:f>IF(A739="WIRE",T739,IF(O739=1,I739*(1+IF(A739="POUC",Summary!$E$7,Summary!$K$7))/J739,"n.a."))</x:f>
        <x:v>n.a.</x:v>
      </x:c>
      <x:c r="V739" s="12" t="n">
        <x:f>0</x:f>
        <x:v>0</x:v>
      </x:c>
      <x:c r="W739" s="12" t="n">
        <x:f>0</x:f>
        <x:v>0</x:v>
      </x:c>
      <x:c r="X739" s="12" t="n">
        <x:f>0</x:f>
        <x:v>0</x:v>
      </x:c>
      <x:c r="Y739" s="12" t="n">
        <x:f>E739-W739-X739</x:f>
        <x:v>0</x:v>
      </x:c>
      <x:c r="Z739" s="16" t="n">
        <x:f>E739*T739</x:f>
        <x:v>0</x:v>
      </x:c>
      <x:c r="AA739" s="16" t="n">
        <x:f>W739*T739</x:f>
        <x:v>0</x:v>
      </x:c>
      <x:c r="AB739" s="16" t="n">
        <x:f>X739*T739</x:f>
        <x:v>0</x:v>
      </x:c>
      <x:c r="AC739" s="16" t="n">
        <x:f>Y739*T739</x:f>
        <x:v>0</x:v>
      </x:c>
      <x:c r="AD739" s="16" t="n">
        <x:f>K739-Z739</x:f>
        <x:v>0</x:v>
      </x:c>
      <x:c r="AE739" s="16" t="str">
        <x:f>IF(ISNUMBER(U739),E739*(U739-T739),"n.a.")</x:f>
        <x:v>n.a.</x:v>
      </x:c>
      <x:c r="AF739" s="12" t="n">
        <x:f>G739-0</x:f>
        <x:v>0</x:v>
      </x:c>
      <x:c r="AG739" s="16" t="n">
        <x:f>IF(ISNUMBER(U739),0,Z739)</x:f>
        <x:v>0</x:v>
      </x:c>
      <x:c r="AH739" s="17" t="str">
        <x:f>IF(AND(A739="WIRE",ISNUMBER(N739)),H739-N739,"n.a.")</x:f>
        <x:v>n.a.</x:v>
      </x:c>
    </x:row>
    <x:row r="740" ht="22" customHeight="1">
      <x:c r="A740" s="2" t="str">
        <x:v>COIL</x:v>
      </x:c>
      <x:c r="B740" s="2" t="str">
        <x:v>10</x:v>
      </x:c>
      <x:c r="C740" s="2" t="str">
        <x:v>18BLK36-5</x:v>
      </x:c>
      <x:c r="D740" s="2" t="str">
        <x:v>**PAY ACH** PVC SPIRAL SUPPLY</x:v>
      </x:c>
      <x:c r="E740" s="7" t="n">
        <x:v>0</x:v>
      </x:c>
      <x:c r="F740" s="7" t="n">
        <x:v>0</x:v>
      </x:c>
      <x:c r="G740" s="7" t="n">
        <x:v>0</x:v>
      </x:c>
      <x:c r="H740" s="8" t="n">
        <x:v>24.94</x:v>
      </x:c>
      <x:c r="I740" s="8" t="n">
        <x:v>29.38</x:v>
      </x:c>
      <x:c r="J740" s="2" t="n">
        <x:v>100</x:v>
      </x:c>
      <x:c r="K740" s="9" t="n">
        <x:v>0</x:v>
      </x:c>
      <x:c r="L740" s="8"/>
      <x:c r="M740" s="8"/>
      <x:c r="N740" s="8"/>
      <x:c r="O740" s="2" t="n">
        <x:v>0</x:v>
      </x:c>
      <x:c r="P740" s="10" t="n">
        <x:v>43530</x:v>
      </x:c>
      <x:c r="Q740" s="10" t="n">
        <x:v>44593</x:v>
      </x:c>
      <x:c r="R740" s="2" t="str">
        <x:v>Category per-100 basis; no valued stock to verify</x:v>
      </x:c>
      <x:c r="S740" s="2" t="str">
        <x:v>Outside priced proposal or replacement cost differs</x:v>
      </x:c>
      <x:c r="T740" s="15" t="n">
        <x:f>H740/J740</x:f>
        <x:v>0.2494</x:v>
      </x:c>
      <x:c r="U740" s="15" t="str">
        <x:f>IF(A740="WIRE",T740,IF(O740=1,I740*(1+IF(A740="POUC",Summary!$E$7,Summary!$K$7))/J740,"n.a."))</x:f>
        <x:v>n.a.</x:v>
      </x:c>
      <x:c r="V740" s="12" t="n">
        <x:f>0</x:f>
        <x:v>0</x:v>
      </x:c>
      <x:c r="W740" s="12" t="n">
        <x:f>0</x:f>
        <x:v>0</x:v>
      </x:c>
      <x:c r="X740" s="12" t="n">
        <x:f>0</x:f>
        <x:v>0</x:v>
      </x:c>
      <x:c r="Y740" s="12" t="n">
        <x:f>E740-W740-X740</x:f>
        <x:v>0</x:v>
      </x:c>
      <x:c r="Z740" s="16" t="n">
        <x:f>E740*T740</x:f>
        <x:v>0</x:v>
      </x:c>
      <x:c r="AA740" s="16" t="n">
        <x:f>W740*T740</x:f>
        <x:v>0</x:v>
      </x:c>
      <x:c r="AB740" s="16" t="n">
        <x:f>X740*T740</x:f>
        <x:v>0</x:v>
      </x:c>
      <x:c r="AC740" s="16" t="n">
        <x:f>Y740*T740</x:f>
        <x:v>0</x:v>
      </x:c>
      <x:c r="AD740" s="16" t="n">
        <x:f>K740-Z740</x:f>
        <x:v>0</x:v>
      </x:c>
      <x:c r="AE740" s="16" t="str">
        <x:f>IF(ISNUMBER(U740),E740*(U740-T740),"n.a.")</x:f>
        <x:v>n.a.</x:v>
      </x:c>
      <x:c r="AF740" s="12" t="n">
        <x:f>G740-0</x:f>
        <x:v>0</x:v>
      </x:c>
      <x:c r="AG740" s="16" t="n">
        <x:f>IF(ISNUMBER(U740),0,Z740)</x:f>
        <x:v>0</x:v>
      </x:c>
      <x:c r="AH740" s="17" t="str">
        <x:f>IF(AND(A740="WIRE",ISNUMBER(N740)),H740-N740,"n.a.")</x:f>
        <x:v>n.a.</x:v>
      </x:c>
    </x:row>
    <x:row r="741" ht="22" customHeight="1">
      <x:c r="A741" s="2" t="str">
        <x:v>COIL</x:v>
      </x:c>
      <x:c r="B741" s="2" t="str">
        <x:v>10</x:v>
      </x:c>
      <x:c r="C741" s="2" t="str">
        <x:v>18FG12-4</x:v>
      </x:c>
      <x:c r="D741" s="2" t="str">
        <x:v>**PAY ACH** PVC SPIRAL SUPPLY</x:v>
      </x:c>
      <x:c r="E741" s="7" t="n">
        <x:v>0</x:v>
      </x:c>
      <x:c r="F741" s="7" t="n">
        <x:v>0</x:v>
      </x:c>
      <x:c r="G741" s="7" t="n">
        <x:v>0</x:v>
      </x:c>
      <x:c r="H741" s="8" t="n">
        <x:v>7.85</x:v>
      </x:c>
      <x:c r="I741" s="8" t="n">
        <x:v>11.88</x:v>
      </x:c>
      <x:c r="J741" s="2" t="n">
        <x:v>100</x:v>
      </x:c>
      <x:c r="K741" s="9" t="n">
        <x:v>0</x:v>
      </x:c>
      <x:c r="L741" s="8"/>
      <x:c r="M741" s="8"/>
      <x:c r="N741" s="8"/>
      <x:c r="O741" s="2" t="n">
        <x:v>0</x:v>
      </x:c>
      <x:c r="P741" s="10" t="n">
        <x:v>44266</x:v>
      </x:c>
      <x:c r="Q741" s="10" t="n">
        <x:v>44774</x:v>
      </x:c>
      <x:c r="R741" s="2" t="str">
        <x:v>Category per-100 basis; no valued stock to verify</x:v>
      </x:c>
      <x:c r="S741" s="2" t="str">
        <x:v>Outside priced proposal or replacement cost differs</x:v>
      </x:c>
      <x:c r="T741" s="15" t="n">
        <x:f>H741/J741</x:f>
        <x:v>0.0785</x:v>
      </x:c>
      <x:c r="U741" s="15" t="str">
        <x:f>IF(A741="WIRE",T741,IF(O741=1,I741*(1+IF(A741="POUC",Summary!$E$7,Summary!$K$7))/J741,"n.a."))</x:f>
        <x:v>n.a.</x:v>
      </x:c>
      <x:c r="V741" s="12" t="n">
        <x:f>0</x:f>
        <x:v>0</x:v>
      </x:c>
      <x:c r="W741" s="12" t="n">
        <x:f>0</x:f>
        <x:v>0</x:v>
      </x:c>
      <x:c r="X741" s="12" t="n">
        <x:f>0</x:f>
        <x:v>0</x:v>
      </x:c>
      <x:c r="Y741" s="12" t="n">
        <x:f>E741-W741-X741</x:f>
        <x:v>0</x:v>
      </x:c>
      <x:c r="Z741" s="16" t="n">
        <x:f>E741*T741</x:f>
        <x:v>0</x:v>
      </x:c>
      <x:c r="AA741" s="16" t="n">
        <x:f>W741*T741</x:f>
        <x:v>0</x:v>
      </x:c>
      <x:c r="AB741" s="16" t="n">
        <x:f>X741*T741</x:f>
        <x:v>0</x:v>
      </x:c>
      <x:c r="AC741" s="16" t="n">
        <x:f>Y741*T741</x:f>
        <x:v>0</x:v>
      </x:c>
      <x:c r="AD741" s="16" t="n">
        <x:f>K741-Z741</x:f>
        <x:v>0</x:v>
      </x:c>
      <x:c r="AE741" s="16" t="str">
        <x:f>IF(ISNUMBER(U741),E741*(U741-T741),"n.a.")</x:f>
        <x:v>n.a.</x:v>
      </x:c>
      <x:c r="AF741" s="12" t="n">
        <x:f>G741-0</x:f>
        <x:v>0</x:v>
      </x:c>
      <x:c r="AG741" s="16" t="n">
        <x:f>IF(ISNUMBER(U741),0,Z741)</x:f>
        <x:v>0</x:v>
      </x:c>
      <x:c r="AH741" s="17" t="str">
        <x:f>IF(AND(A741="WIRE",ISNUMBER(N741)),H741-N741,"n.a.")</x:f>
        <x:v>n.a.</x:v>
      </x:c>
    </x:row>
    <x:row r="742" ht="22" customHeight="1">
      <x:c r="A742" s="2" t="str">
        <x:v>COIL</x:v>
      </x:c>
      <x:c r="B742" s="2" t="str">
        <x:v>10</x:v>
      </x:c>
      <x:c r="C742" s="2" t="str">
        <x:v>18WHT12-5</x:v>
      </x:c>
      <x:c r="D742" s="2" t="str">
        <x:v>**PAY ACH** PVC SPIRAL SUPPLY</x:v>
      </x:c>
      <x:c r="E742" s="7" t="n">
        <x:v>0</x:v>
      </x:c>
      <x:c r="F742" s="7" t="n">
        <x:v>0</x:v>
      </x:c>
      <x:c r="G742" s="7" t="n">
        <x:v>0</x:v>
      </x:c>
      <x:c r="H742" s="8" t="n">
        <x:v>9.09</x:v>
      </x:c>
      <x:c r="I742" s="8" t="n">
        <x:v>11.55</x:v>
      </x:c>
      <x:c r="J742" s="2" t="n">
        <x:v>100</x:v>
      </x:c>
      <x:c r="K742" s="9" t="n">
        <x:v>0</x:v>
      </x:c>
      <x:c r="L742" s="8"/>
      <x:c r="M742" s="8"/>
      <x:c r="N742" s="8"/>
      <x:c r="O742" s="2" t="n">
        <x:v>0</x:v>
      </x:c>
      <x:c r="P742" s="10" t="n">
        <x:v>43530</x:v>
      </x:c>
      <x:c r="Q742" s="10" t="n">
        <x:v>44593</x:v>
      </x:c>
      <x:c r="R742" s="2" t="str">
        <x:v>Category per-100 basis; no valued stock to verify</x:v>
      </x:c>
      <x:c r="S742" s="2" t="str">
        <x:v>Outside priced proposal or replacement cost differs</x:v>
      </x:c>
      <x:c r="T742" s="15" t="n">
        <x:f>H742/J742</x:f>
        <x:v>0.0909</x:v>
      </x:c>
      <x:c r="U742" s="15" t="str">
        <x:f>IF(A742="WIRE",T742,IF(O742=1,I742*(1+IF(A742="POUC",Summary!$E$7,Summary!$K$7))/J742,"n.a."))</x:f>
        <x:v>n.a.</x:v>
      </x:c>
      <x:c r="V742" s="12" t="n">
        <x:f>0</x:f>
        <x:v>0</x:v>
      </x:c>
      <x:c r="W742" s="12" t="n">
        <x:f>0</x:f>
        <x:v>0</x:v>
      </x:c>
      <x:c r="X742" s="12" t="n">
        <x:f>0</x:f>
        <x:v>0</x:v>
      </x:c>
      <x:c r="Y742" s="12" t="n">
        <x:f>E742-W742-X742</x:f>
        <x:v>0</x:v>
      </x:c>
      <x:c r="Z742" s="16" t="n">
        <x:f>E742*T742</x:f>
        <x:v>0</x:v>
      </x:c>
      <x:c r="AA742" s="16" t="n">
        <x:f>W742*T742</x:f>
        <x:v>0</x:v>
      </x:c>
      <x:c r="AB742" s="16" t="n">
        <x:f>X742*T742</x:f>
        <x:v>0</x:v>
      </x:c>
      <x:c r="AC742" s="16" t="n">
        <x:f>Y742*T742</x:f>
        <x:v>0</x:v>
      </x:c>
      <x:c r="AD742" s="16" t="n">
        <x:f>K742-Z742</x:f>
        <x:v>0</x:v>
      </x:c>
      <x:c r="AE742" s="16" t="str">
        <x:f>IF(ISNUMBER(U742),E742*(U742-T742),"n.a.")</x:f>
        <x:v>n.a.</x:v>
      </x:c>
      <x:c r="AF742" s="12" t="n">
        <x:f>G742-0</x:f>
        <x:v>0</x:v>
      </x:c>
      <x:c r="AG742" s="16" t="n">
        <x:f>IF(ISNUMBER(U742),0,Z742)</x:f>
        <x:v>0</x:v>
      </x:c>
      <x:c r="AH742" s="17" t="str">
        <x:f>IF(AND(A742="WIRE",ISNUMBER(N742)),H742-N742,"n.a.")</x:f>
        <x:v>n.a.</x:v>
      </x:c>
    </x:row>
    <x:row r="743" ht="22" customHeight="1">
      <x:c r="A743" s="2" t="str">
        <x:v>COIL</x:v>
      </x:c>
      <x:c r="B743" s="2" t="str">
        <x:v>10</x:v>
      </x:c>
      <x:c r="C743" s="2" t="str">
        <x:v>18WHT36-4</x:v>
      </x:c>
      <x:c r="D743" s="2" t="str">
        <x:v>**PAY ACH** PVC SPIRAL SUPPLY</x:v>
      </x:c>
      <x:c r="E743" s="7" t="n">
        <x:v>400</x:v>
      </x:c>
      <x:c r="F743" s="7" t="n">
        <x:v>0</x:v>
      </x:c>
      <x:c r="G743" s="7" t="n">
        <x:v>0</x:v>
      </x:c>
      <x:c r="H743" s="8" t="n">
        <x:v>42.02</x:v>
      </x:c>
      <x:c r="I743" s="8" t="n">
        <x:v>37.26</x:v>
      </x:c>
      <x:c r="J743" s="2" t="n">
        <x:v>100</x:v>
      </x:c>
      <x:c r="K743" s="9" t="n">
        <x:v>168.08</x:v>
      </x:c>
      <x:c r="L743" s="8" t="n">
        <x:v>37.26</x:v>
      </x:c>
      <x:c r="M743" s="8"/>
      <x:c r="N743" s="8"/>
      <x:c r="O743" s="2" t="n">
        <x:v>1</x:v>
      </x:c>
      <x:c r="P743" s="10" t="n">
        <x:v>46143</x:v>
      </x:c>
      <x:c r="Q743" s="10" t="n">
        <x:v>45810</x:v>
      </x:c>
      <x:c r="R743" s="2" t="str">
        <x:v>Same-product valuation: per 100</x:v>
      </x:c>
      <x:c r="S743" s="2" t="str">
        <x:v>Chris PVC Coil priced product</x:v>
      </x:c>
      <x:c r="T743" s="15" t="n">
        <x:f>H743/J743</x:f>
        <x:v>0.4202</x:v>
      </x:c>
      <x:c r="U743" s="15" t="n">
        <x:f>IF(A743="WIRE",T743,IF(O743=1,I743*(1+IF(A743="POUC",Summary!$E$7,Summary!$K$7))/J743,"n.a."))</x:f>
        <x:v>0.411723</x:v>
      </x:c>
      <x:c r="V743" s="12" t="n">
        <x:f>0</x:f>
        <x:v>0</x:v>
      </x:c>
      <x:c r="W743" s="12" t="n">
        <x:f>0</x:f>
        <x:v>0</x:v>
      </x:c>
      <x:c r="X743" s="12" t="n">
        <x:f>0</x:f>
        <x:v>0</x:v>
      </x:c>
      <x:c r="Y743" s="12" t="n">
        <x:f>E743-W743-X743</x:f>
        <x:v>400</x:v>
      </x:c>
      <x:c r="Z743" s="16" t="n">
        <x:f>E743*T743</x:f>
        <x:v>168.08</x:v>
      </x:c>
      <x:c r="AA743" s="16" t="n">
        <x:f>W743*T743</x:f>
        <x:v>0</x:v>
      </x:c>
      <x:c r="AB743" s="16" t="n">
        <x:f>X743*T743</x:f>
        <x:v>0</x:v>
      </x:c>
      <x:c r="AC743" s="16" t="n">
        <x:f>Y743*T743</x:f>
        <x:v>168.08</x:v>
      </x:c>
      <x:c r="AD743" s="16" t="n">
        <x:f>K743-Z743</x:f>
        <x:v>0</x:v>
      </x:c>
      <x:c r="AE743" s="16" t="n">
        <x:f>IF(ISNUMBER(U743),E743*(U743-T743),"n.a.")</x:f>
        <x:v>-3.390800000000005</x:v>
      </x:c>
      <x:c r="AF743" s="12" t="n">
        <x:f>G743-0</x:f>
        <x:v>0</x:v>
      </x:c>
      <x:c r="AG743" s="16" t="n">
        <x:f>IF(ISNUMBER(U743),0,Z743)</x:f>
        <x:v>0</x:v>
      </x:c>
      <x:c r="AH743" s="17" t="str">
        <x:f>IF(AND(A743="WIRE",ISNUMBER(N743)),H743-N743,"n.a.")</x:f>
        <x:v>n.a.</x:v>
      </x:c>
    </x:row>
    <x:row r="744" ht="22" customHeight="1">
      <x:c r="A744" s="2" t="str">
        <x:v>COIL</x:v>
      </x:c>
      <x:c r="B744" s="2" t="str">
        <x:v>10</x:v>
      </x:c>
      <x:c r="C744" s="2" t="str">
        <x:v>20BLK12-5</x:v>
      </x:c>
      <x:c r="D744" s="2" t="str">
        <x:v>**PAY ACH** PVC SPIRAL SUPPLY</x:v>
      </x:c>
      <x:c r="E744" s="7" t="n">
        <x:v>0</x:v>
      </x:c>
      <x:c r="F744" s="7" t="n">
        <x:v>0</x:v>
      </x:c>
      <x:c r="G744" s="7" t="n">
        <x:v>0</x:v>
      </x:c>
      <x:c r="H744" s="8" t="n">
        <x:v>9.8</x:v>
      </x:c>
      <x:c r="I744" s="8" t="n">
        <x:v>10.92</x:v>
      </x:c>
      <x:c r="J744" s="2" t="n">
        <x:v>100</x:v>
      </x:c>
      <x:c r="K744" s="9" t="n">
        <x:v>0</x:v>
      </x:c>
      <x:c r="L744" s="8"/>
      <x:c r="M744" s="8"/>
      <x:c r="N744" s="8"/>
      <x:c r="O744" s="2" t="n">
        <x:v>0</x:v>
      </x:c>
      <x:c r="P744" s="10" t="n">
        <x:v>43530</x:v>
      </x:c>
      <x:c r="Q744" s="10" t="n">
        <x:v>44593</x:v>
      </x:c>
      <x:c r="R744" s="2" t="str">
        <x:v>Category per-100 basis; no valued stock to verify</x:v>
      </x:c>
      <x:c r="S744" s="2" t="str">
        <x:v>Outside priced proposal or replacement cost differs</x:v>
      </x:c>
      <x:c r="T744" s="15" t="n">
        <x:f>H744/J744</x:f>
        <x:v>0.098</x:v>
      </x:c>
      <x:c r="U744" s="15" t="str">
        <x:f>IF(A744="WIRE",T744,IF(O744=1,I744*(1+IF(A744="POUC",Summary!$E$7,Summary!$K$7))/J744,"n.a."))</x:f>
        <x:v>n.a.</x:v>
      </x:c>
      <x:c r="V744" s="12" t="n">
        <x:f>0</x:f>
        <x:v>0</x:v>
      </x:c>
      <x:c r="W744" s="12" t="n">
        <x:f>0</x:f>
        <x:v>0</x:v>
      </x:c>
      <x:c r="X744" s="12" t="n">
        <x:f>0</x:f>
        <x:v>0</x:v>
      </x:c>
      <x:c r="Y744" s="12" t="n">
        <x:f>E744-W744-X744</x:f>
        <x:v>0</x:v>
      </x:c>
      <x:c r="Z744" s="16" t="n">
        <x:f>E744*T744</x:f>
        <x:v>0</x:v>
      </x:c>
      <x:c r="AA744" s="16" t="n">
        <x:f>W744*T744</x:f>
        <x:v>0</x:v>
      </x:c>
      <x:c r="AB744" s="16" t="n">
        <x:f>X744*T744</x:f>
        <x:v>0</x:v>
      </x:c>
      <x:c r="AC744" s="16" t="n">
        <x:f>Y744*T744</x:f>
        <x:v>0</x:v>
      </x:c>
      <x:c r="AD744" s="16" t="n">
        <x:f>K744-Z744</x:f>
        <x:v>0</x:v>
      </x:c>
      <x:c r="AE744" s="16" t="str">
        <x:f>IF(ISNUMBER(U744),E744*(U744-T744),"n.a.")</x:f>
        <x:v>n.a.</x:v>
      </x:c>
      <x:c r="AF744" s="12" t="n">
        <x:f>G744-0</x:f>
        <x:v>0</x:v>
      </x:c>
      <x:c r="AG744" s="16" t="n">
        <x:f>IF(ISNUMBER(U744),0,Z744)</x:f>
        <x:v>0</x:v>
      </x:c>
      <x:c r="AH744" s="17" t="str">
        <x:f>IF(AND(A744="WIRE",ISNUMBER(N744)),H744-N744,"n.a.")</x:f>
        <x:v>n.a.</x:v>
      </x:c>
    </x:row>
    <x:row r="745" ht="22" customHeight="1">
      <x:c r="A745" s="2" t="str">
        <x:v>COIL</x:v>
      </x:c>
      <x:c r="B745" s="2" t="str">
        <x:v>10</x:v>
      </x:c>
      <x:c r="C745" s="2" t="str">
        <x:v>20BLK36-5</x:v>
      </x:c>
      <x:c r="D745" s="2" t="str">
        <x:v>**PAY ACH** PVC SPIRAL SUPPLY</x:v>
      </x:c>
      <x:c r="E745" s="7" t="n">
        <x:v>0</x:v>
      </x:c>
      <x:c r="F745" s="7" t="n">
        <x:v>0</x:v>
      </x:c>
      <x:c r="G745" s="7" t="n">
        <x:v>0</x:v>
      </x:c>
      <x:c r="H745" s="8" t="n">
        <x:v>27.2</x:v>
      </x:c>
      <x:c r="I745" s="8" t="n">
        <x:v>31.73</x:v>
      </x:c>
      <x:c r="J745" s="2" t="n">
        <x:v>100</x:v>
      </x:c>
      <x:c r="K745" s="9" t="n">
        <x:v>0</x:v>
      </x:c>
      <x:c r="L745" s="8"/>
      <x:c r="M745" s="8"/>
      <x:c r="N745" s="8"/>
      <x:c r="O745" s="2" t="n">
        <x:v>0</x:v>
      </x:c>
      <x:c r="P745" s="10" t="n">
        <x:v>43530</x:v>
      </x:c>
      <x:c r="Q745" s="10" t="n">
        <x:v>44593</x:v>
      </x:c>
      <x:c r="R745" s="2" t="str">
        <x:v>Category per-100 basis; no valued stock to verify</x:v>
      </x:c>
      <x:c r="S745" s="2" t="str">
        <x:v>Outside priced proposal or replacement cost differs</x:v>
      </x:c>
      <x:c r="T745" s="15" t="n">
        <x:f>H745/J745</x:f>
        <x:v>0.272</x:v>
      </x:c>
      <x:c r="U745" s="15" t="str">
        <x:f>IF(A745="WIRE",T745,IF(O745=1,I745*(1+IF(A745="POUC",Summary!$E$7,Summary!$K$7))/J745,"n.a."))</x:f>
        <x:v>n.a.</x:v>
      </x:c>
      <x:c r="V745" s="12" t="n">
        <x:f>0</x:f>
        <x:v>0</x:v>
      </x:c>
      <x:c r="W745" s="12" t="n">
        <x:f>0</x:f>
        <x:v>0</x:v>
      </x:c>
      <x:c r="X745" s="12" t="n">
        <x:f>0</x:f>
        <x:v>0</x:v>
      </x:c>
      <x:c r="Y745" s="12" t="n">
        <x:f>E745-W745-X745</x:f>
        <x:v>0</x:v>
      </x:c>
      <x:c r="Z745" s="16" t="n">
        <x:f>E745*T745</x:f>
        <x:v>0</x:v>
      </x:c>
      <x:c r="AA745" s="16" t="n">
        <x:f>W745*T745</x:f>
        <x:v>0</x:v>
      </x:c>
      <x:c r="AB745" s="16" t="n">
        <x:f>X745*T745</x:f>
        <x:v>0</x:v>
      </x:c>
      <x:c r="AC745" s="16" t="n">
        <x:f>Y745*T745</x:f>
        <x:v>0</x:v>
      </x:c>
      <x:c r="AD745" s="16" t="n">
        <x:f>K745-Z745</x:f>
        <x:v>0</x:v>
      </x:c>
      <x:c r="AE745" s="16" t="str">
        <x:f>IF(ISNUMBER(U745),E745*(U745-T745),"n.a.")</x:f>
        <x:v>n.a.</x:v>
      </x:c>
      <x:c r="AF745" s="12" t="n">
        <x:f>G745-0</x:f>
        <x:v>0</x:v>
      </x:c>
      <x:c r="AG745" s="16" t="n">
        <x:f>IF(ISNUMBER(U745),0,Z745)</x:f>
        <x:v>0</x:v>
      </x:c>
      <x:c r="AH745" s="17" t="str">
        <x:f>IF(AND(A745="WIRE",ISNUMBER(N745)),H745-N745,"n.a.")</x:f>
        <x:v>n.a.</x:v>
      </x:c>
    </x:row>
    <x:row r="746" ht="22" customHeight="1">
      <x:c r="A746" s="2" t="str">
        <x:v>COIL</x:v>
      </x:c>
      <x:c r="B746" s="2" t="str">
        <x:v>10</x:v>
      </x:c>
      <x:c r="C746" s="2" t="str">
        <x:v>20FG12-4</x:v>
      </x:c>
      <x:c r="D746" s="2" t="str">
        <x:v>**PAY ACH** PVC SPIRAL SUPPLY</x:v>
      </x:c>
      <x:c r="E746" s="7" t="n">
        <x:v>0</x:v>
      </x:c>
      <x:c r="F746" s="7" t="n">
        <x:v>0</x:v>
      </x:c>
      <x:c r="G746" s="7" t="n">
        <x:v>0</x:v>
      </x:c>
      <x:c r="H746" s="8" t="n">
        <x:v>8.5</x:v>
      </x:c>
      <x:c r="I746" s="8" t="n">
        <x:v>12.86</x:v>
      </x:c>
      <x:c r="J746" s="2" t="n">
        <x:v>100</x:v>
      </x:c>
      <x:c r="K746" s="9" t="n">
        <x:v>0</x:v>
      </x:c>
      <x:c r="L746" s="8"/>
      <x:c r="M746" s="8"/>
      <x:c r="N746" s="8"/>
      <x:c r="O746" s="2" t="n">
        <x:v>0</x:v>
      </x:c>
      <x:c r="P746" s="10" t="n">
        <x:v>44266</x:v>
      </x:c>
      <x:c r="Q746" s="10" t="n">
        <x:v>44774</x:v>
      </x:c>
      <x:c r="R746" s="2" t="str">
        <x:v>Category per-100 basis; no valued stock to verify</x:v>
      </x:c>
      <x:c r="S746" s="2" t="str">
        <x:v>Outside priced proposal or replacement cost differs</x:v>
      </x:c>
      <x:c r="T746" s="15" t="n">
        <x:f>H746/J746</x:f>
        <x:v>0.085</x:v>
      </x:c>
      <x:c r="U746" s="15" t="str">
        <x:f>IF(A746="WIRE",T746,IF(O746=1,I746*(1+IF(A746="POUC",Summary!$E$7,Summary!$K$7))/J746,"n.a."))</x:f>
        <x:v>n.a.</x:v>
      </x:c>
      <x:c r="V746" s="12" t="n">
        <x:f>0</x:f>
        <x:v>0</x:v>
      </x:c>
      <x:c r="W746" s="12" t="n">
        <x:f>0</x:f>
        <x:v>0</x:v>
      </x:c>
      <x:c r="X746" s="12" t="n">
        <x:f>0</x:f>
        <x:v>0</x:v>
      </x:c>
      <x:c r="Y746" s="12" t="n">
        <x:f>E746-W746-X746</x:f>
        <x:v>0</x:v>
      </x:c>
      <x:c r="Z746" s="16" t="n">
        <x:f>E746*T746</x:f>
        <x:v>0</x:v>
      </x:c>
      <x:c r="AA746" s="16" t="n">
        <x:f>W746*T746</x:f>
        <x:v>0</x:v>
      </x:c>
      <x:c r="AB746" s="16" t="n">
        <x:f>X746*T746</x:f>
        <x:v>0</x:v>
      </x:c>
      <x:c r="AC746" s="16" t="n">
        <x:f>Y746*T746</x:f>
        <x:v>0</x:v>
      </x:c>
      <x:c r="AD746" s="16" t="n">
        <x:f>K746-Z746</x:f>
        <x:v>0</x:v>
      </x:c>
      <x:c r="AE746" s="16" t="str">
        <x:f>IF(ISNUMBER(U746),E746*(U746-T746),"n.a.")</x:f>
        <x:v>n.a.</x:v>
      </x:c>
      <x:c r="AF746" s="12" t="n">
        <x:f>G746-0</x:f>
        <x:v>0</x:v>
      </x:c>
      <x:c r="AG746" s="16" t="n">
        <x:f>IF(ISNUMBER(U746),0,Z746)</x:f>
        <x:v>0</x:v>
      </x:c>
      <x:c r="AH746" s="17" t="str">
        <x:f>IF(AND(A746="WIRE",ISNUMBER(N746)),H746-N746,"n.a.")</x:f>
        <x:v>n.a.</x:v>
      </x:c>
    </x:row>
    <x:row r="747" ht="22" customHeight="1">
      <x:c r="A747" s="2" t="str">
        <x:v>COIL</x:v>
      </x:c>
      <x:c r="B747" s="2" t="str">
        <x:v>10</x:v>
      </x:c>
      <x:c r="C747" s="2" t="str">
        <x:v>22BLU12-4</x:v>
      </x:c>
      <x:c r="D747" s="2" t="str">
        <x:v>**PAY ACH** PVC SPIRAL SUPPLY</x:v>
      </x:c>
      <x:c r="E747" s="7" t="n">
        <x:v>0</x:v>
      </x:c>
      <x:c r="F747" s="7" t="n">
        <x:v>0</x:v>
      </x:c>
      <x:c r="G747" s="7" t="n">
        <x:v>0</x:v>
      </x:c>
      <x:c r="H747" s="8" t="n">
        <x:v>9.48</x:v>
      </x:c>
      <x:c r="I747" s="8" t="n">
        <x:v>13.74</x:v>
      </x:c>
      <x:c r="J747" s="2" t="n">
        <x:v>100</x:v>
      </x:c>
      <x:c r="K747" s="9" t="n">
        <x:v>0</x:v>
      </x:c>
      <x:c r="L747" s="8"/>
      <x:c r="M747" s="8"/>
      <x:c r="N747" s="8"/>
      <x:c r="O747" s="2" t="n">
        <x:v>0</x:v>
      </x:c>
      <x:c r="P747" s="10" t="n">
        <x:v>44266</x:v>
      </x:c>
      <x:c r="Q747" s="10" t="n">
        <x:v>44774</x:v>
      </x:c>
      <x:c r="R747" s="2" t="str">
        <x:v>Category per-100 basis; no valued stock to verify</x:v>
      </x:c>
      <x:c r="S747" s="2" t="str">
        <x:v>Outside priced proposal or replacement cost differs</x:v>
      </x:c>
      <x:c r="T747" s="15" t="n">
        <x:f>H747/J747</x:f>
        <x:v>0.09480000000000001</x:v>
      </x:c>
      <x:c r="U747" s="15" t="str">
        <x:f>IF(A747="WIRE",T747,IF(O747=1,I747*(1+IF(A747="POUC",Summary!$E$7,Summary!$K$7))/J747,"n.a."))</x:f>
        <x:v>n.a.</x:v>
      </x:c>
      <x:c r="V747" s="12" t="n">
        <x:f>0</x:f>
        <x:v>0</x:v>
      </x:c>
      <x:c r="W747" s="12" t="n">
        <x:f>0</x:f>
        <x:v>0</x:v>
      </x:c>
      <x:c r="X747" s="12" t="n">
        <x:f>0</x:f>
        <x:v>0</x:v>
      </x:c>
      <x:c r="Y747" s="12" t="n">
        <x:f>E747-W747-X747</x:f>
        <x:v>0</x:v>
      </x:c>
      <x:c r="Z747" s="16" t="n">
        <x:f>E747*T747</x:f>
        <x:v>0</x:v>
      </x:c>
      <x:c r="AA747" s="16" t="n">
        <x:f>W747*T747</x:f>
        <x:v>0</x:v>
      </x:c>
      <x:c r="AB747" s="16" t="n">
        <x:f>X747*T747</x:f>
        <x:v>0</x:v>
      </x:c>
      <x:c r="AC747" s="16" t="n">
        <x:f>Y747*T747</x:f>
        <x:v>0</x:v>
      </x:c>
      <x:c r="AD747" s="16" t="n">
        <x:f>K747-Z747</x:f>
        <x:v>0</x:v>
      </x:c>
      <x:c r="AE747" s="16" t="str">
        <x:f>IF(ISNUMBER(U747),E747*(U747-T747),"n.a.")</x:f>
        <x:v>n.a.</x:v>
      </x:c>
      <x:c r="AF747" s="12" t="n">
        <x:f>G747-0</x:f>
        <x:v>0</x:v>
      </x:c>
      <x:c r="AG747" s="16" t="n">
        <x:f>IF(ISNUMBER(U747),0,Z747)</x:f>
        <x:v>0</x:v>
      </x:c>
      <x:c r="AH747" s="17" t="str">
        <x:f>IF(AND(A747="WIRE",ISNUMBER(N747)),H747-N747,"n.a.")</x:f>
        <x:v>n.a.</x:v>
      </x:c>
    </x:row>
    <x:row r="748" ht="22" customHeight="1">
      <x:c r="A748" s="2" t="str">
        <x:v>COIL</x:v>
      </x:c>
      <x:c r="B748" s="2" t="str">
        <x:v>10</x:v>
      </x:c>
      <x:c r="C748" s="2" t="str">
        <x:v>22FG12-4</x:v>
      </x:c>
      <x:c r="D748" s="2" t="str">
        <x:v>**PAY ACH** PVC SPIRAL SUPPLY</x:v>
      </x:c>
      <x:c r="E748" s="7" t="n">
        <x:v>0</x:v>
      </x:c>
      <x:c r="F748" s="7" t="n">
        <x:v>0</x:v>
      </x:c>
      <x:c r="G748" s="7" t="n">
        <x:v>0</x:v>
      </x:c>
      <x:c r="H748" s="8" t="n">
        <x:v>9.48</x:v>
      </x:c>
      <x:c r="I748" s="8" t="n">
        <x:v>13.74</x:v>
      </x:c>
      <x:c r="J748" s="2" t="n">
        <x:v>100</x:v>
      </x:c>
      <x:c r="K748" s="9" t="n">
        <x:v>0</x:v>
      </x:c>
      <x:c r="L748" s="8"/>
      <x:c r="M748" s="8"/>
      <x:c r="N748" s="8"/>
      <x:c r="O748" s="2" t="n">
        <x:v>0</x:v>
      </x:c>
      <x:c r="P748" s="10" t="n">
        <x:v>44266</x:v>
      </x:c>
      <x:c r="Q748" s="10" t="n">
        <x:v>44774</x:v>
      </x:c>
      <x:c r="R748" s="2" t="str">
        <x:v>Category per-100 basis; no valued stock to verify</x:v>
      </x:c>
      <x:c r="S748" s="2" t="str">
        <x:v>Outside priced proposal or replacement cost differs</x:v>
      </x:c>
      <x:c r="T748" s="15" t="n">
        <x:f>H748/J748</x:f>
        <x:v>0.09480000000000001</x:v>
      </x:c>
      <x:c r="U748" s="15" t="str">
        <x:f>IF(A748="WIRE",T748,IF(O748=1,I748*(1+IF(A748="POUC",Summary!$E$7,Summary!$K$7))/J748,"n.a."))</x:f>
        <x:v>n.a.</x:v>
      </x:c>
      <x:c r="V748" s="12" t="n">
        <x:f>0</x:f>
        <x:v>0</x:v>
      </x:c>
      <x:c r="W748" s="12" t="n">
        <x:f>0</x:f>
        <x:v>0</x:v>
      </x:c>
      <x:c r="X748" s="12" t="n">
        <x:f>0</x:f>
        <x:v>0</x:v>
      </x:c>
      <x:c r="Y748" s="12" t="n">
        <x:f>E748-W748-X748</x:f>
        <x:v>0</x:v>
      </x:c>
      <x:c r="Z748" s="16" t="n">
        <x:f>E748*T748</x:f>
        <x:v>0</x:v>
      </x:c>
      <x:c r="AA748" s="16" t="n">
        <x:f>W748*T748</x:f>
        <x:v>0</x:v>
      </x:c>
      <x:c r="AB748" s="16" t="n">
        <x:f>X748*T748</x:f>
        <x:v>0</x:v>
      </x:c>
      <x:c r="AC748" s="16" t="n">
        <x:f>Y748*T748</x:f>
        <x:v>0</x:v>
      </x:c>
      <x:c r="AD748" s="16" t="n">
        <x:f>K748-Z748</x:f>
        <x:v>0</x:v>
      </x:c>
      <x:c r="AE748" s="16" t="str">
        <x:f>IF(ISNUMBER(U748),E748*(U748-T748),"n.a.")</x:f>
        <x:v>n.a.</x:v>
      </x:c>
      <x:c r="AF748" s="12" t="n">
        <x:f>G748-0</x:f>
        <x:v>0</x:v>
      </x:c>
      <x:c r="AG748" s="16" t="n">
        <x:f>IF(ISNUMBER(U748),0,Z748)</x:f>
        <x:v>0</x:v>
      </x:c>
      <x:c r="AH748" s="17" t="str">
        <x:f>IF(AND(A748="WIRE",ISNUMBER(N748)),H748-N748,"n.a.")</x:f>
        <x:v>n.a.</x:v>
      </x:c>
    </x:row>
    <x:row r="749" ht="22" customHeight="1">
      <x:c r="A749" s="2" t="str">
        <x:v>COIL</x:v>
      </x:c>
      <x:c r="B749" s="2" t="str">
        <x:v>10</x:v>
      </x:c>
      <x:c r="C749" s="2" t="str">
        <x:v>22MAR12-4</x:v>
      </x:c>
      <x:c r="D749" s="2" t="str">
        <x:v>**PAY ACH** PVC SPIRAL SUPPLY</x:v>
      </x:c>
      <x:c r="E749" s="7" t="n">
        <x:v>1500</x:v>
      </x:c>
      <x:c r="F749" s="7" t="n">
        <x:v>0</x:v>
      </x:c>
      <x:c r="G749" s="7" t="n">
        <x:v>0</x:v>
      </x:c>
      <x:c r="H749" s="8" t="n">
        <x:v>9.48</x:v>
      </x:c>
      <x:c r="I749" s="8" t="n">
        <x:v>13.74</x:v>
      </x:c>
      <x:c r="J749" s="2" t="n">
        <x:v>100</x:v>
      </x:c>
      <x:c r="K749" s="9" t="n">
        <x:v>142.20000000000002</x:v>
      </x:c>
      <x:c r="L749" s="8"/>
      <x:c r="M749" s="8"/>
      <x:c r="N749" s="8"/>
      <x:c r="O749" s="2" t="n">
        <x:v>0</x:v>
      </x:c>
      <x:c r="P749" s="10" t="n">
        <x:v>44266</x:v>
      </x:c>
      <x:c r="Q749" s="10" t="n">
        <x:v>44774</x:v>
      </x:c>
      <x:c r="R749" s="2" t="str">
        <x:v>Same-product valuation: per 100</x:v>
      </x:c>
      <x:c r="S749" s="2" t="str">
        <x:v>Outside priced proposal or replacement cost differs</x:v>
      </x:c>
      <x:c r="T749" s="15" t="n">
        <x:f>H749/J749</x:f>
        <x:v>0.09480000000000001</x:v>
      </x:c>
      <x:c r="U749" s="15" t="str">
        <x:f>IF(A749="WIRE",T749,IF(O749=1,I749*(1+IF(A749="POUC",Summary!$E$7,Summary!$K$7))/J749,"n.a."))</x:f>
        <x:v>n.a.</x:v>
      </x:c>
      <x:c r="V749" s="12" t="n">
        <x:f>0</x:f>
        <x:v>0</x:v>
      </x:c>
      <x:c r="W749" s="12" t="n">
        <x:f>0</x:f>
        <x:v>0</x:v>
      </x:c>
      <x:c r="X749" s="12" t="n">
        <x:f>0</x:f>
        <x:v>0</x:v>
      </x:c>
      <x:c r="Y749" s="12" t="n">
        <x:f>E749-W749-X749</x:f>
        <x:v>1500</x:v>
      </x:c>
      <x:c r="Z749" s="16" t="n">
        <x:f>E749*T749</x:f>
        <x:v>142.20000000000002</x:v>
      </x:c>
      <x:c r="AA749" s="16" t="n">
        <x:f>W749*T749</x:f>
        <x:v>0</x:v>
      </x:c>
      <x:c r="AB749" s="16" t="n">
        <x:f>X749*T749</x:f>
        <x:v>0</x:v>
      </x:c>
      <x:c r="AC749" s="16" t="n">
        <x:f>Y749*T749</x:f>
        <x:v>142.20000000000002</x:v>
      </x:c>
      <x:c r="AD749" s="16" t="n">
        <x:f>K749-Z749</x:f>
        <x:v>0</x:v>
      </x:c>
      <x:c r="AE749" s="16" t="str">
        <x:f>IF(ISNUMBER(U749),E749*(U749-T749),"n.a.")</x:f>
        <x:v>n.a.</x:v>
      </x:c>
      <x:c r="AF749" s="12" t="n">
        <x:f>G749-0</x:f>
        <x:v>0</x:v>
      </x:c>
      <x:c r="AG749" s="16" t="n">
        <x:f>IF(ISNUMBER(U749),0,Z749)</x:f>
        <x:v>142.20000000000002</x:v>
      </x:c>
      <x:c r="AH749" s="17" t="str">
        <x:f>IF(AND(A749="WIRE",ISNUMBER(N749)),H749-N749,"n.a.")</x:f>
        <x:v>n.a.</x:v>
      </x:c>
    </x:row>
    <x:row r="750" ht="22" customHeight="1">
      <x:c r="A750" s="2" t="str">
        <x:v>COIL</x:v>
      </x:c>
      <x:c r="B750" s="2" t="str">
        <x:v>10</x:v>
      </x:c>
      <x:c r="C750" s="2" t="str">
        <x:v>22RED12-4</x:v>
      </x:c>
      <x:c r="D750" s="2" t="str">
        <x:v>**PAY ACH** PVC SPIRAL SUPPLY</x:v>
      </x:c>
      <x:c r="E750" s="7" t="n">
        <x:v>0</x:v>
      </x:c>
      <x:c r="F750" s="7" t="n">
        <x:v>0</x:v>
      </x:c>
      <x:c r="G750" s="7" t="n">
        <x:v>0</x:v>
      </x:c>
      <x:c r="H750" s="8" t="n">
        <x:v>9.48</x:v>
      </x:c>
      <x:c r="I750" s="8" t="n">
        <x:v>13.74</x:v>
      </x:c>
      <x:c r="J750" s="2" t="n">
        <x:v>100</x:v>
      </x:c>
      <x:c r="K750" s="9" t="n">
        <x:v>0</x:v>
      </x:c>
      <x:c r="L750" s="8"/>
      <x:c r="M750" s="8"/>
      <x:c r="N750" s="8"/>
      <x:c r="O750" s="2" t="n">
        <x:v>0</x:v>
      </x:c>
      <x:c r="P750" s="10" t="n">
        <x:v>44266</x:v>
      </x:c>
      <x:c r="Q750" s="10" t="n">
        <x:v>44774</x:v>
      </x:c>
      <x:c r="R750" s="2" t="str">
        <x:v>Category per-100 basis; no valued stock to verify</x:v>
      </x:c>
      <x:c r="S750" s="2" t="str">
        <x:v>Outside priced proposal or replacement cost differs</x:v>
      </x:c>
      <x:c r="T750" s="15" t="n">
        <x:f>H750/J750</x:f>
        <x:v>0.09480000000000001</x:v>
      </x:c>
      <x:c r="U750" s="15" t="str">
        <x:f>IF(A750="WIRE",T750,IF(O750=1,I750*(1+IF(A750="POUC",Summary!$E$7,Summary!$K$7))/J750,"n.a."))</x:f>
        <x:v>n.a.</x:v>
      </x:c>
      <x:c r="V750" s="12" t="n">
        <x:f>0</x:f>
        <x:v>0</x:v>
      </x:c>
      <x:c r="W750" s="12" t="n">
        <x:f>0</x:f>
        <x:v>0</x:v>
      </x:c>
      <x:c r="X750" s="12" t="n">
        <x:f>0</x:f>
        <x:v>0</x:v>
      </x:c>
      <x:c r="Y750" s="12" t="n">
        <x:f>E750-W750-X750</x:f>
        <x:v>0</x:v>
      </x:c>
      <x:c r="Z750" s="16" t="n">
        <x:f>E750*T750</x:f>
        <x:v>0</x:v>
      </x:c>
      <x:c r="AA750" s="16" t="n">
        <x:f>W750*T750</x:f>
        <x:v>0</x:v>
      </x:c>
      <x:c r="AB750" s="16" t="n">
        <x:f>X750*T750</x:f>
        <x:v>0</x:v>
      </x:c>
      <x:c r="AC750" s="16" t="n">
        <x:f>Y750*T750</x:f>
        <x:v>0</x:v>
      </x:c>
      <x:c r="AD750" s="16" t="n">
        <x:f>K750-Z750</x:f>
        <x:v>0</x:v>
      </x:c>
      <x:c r="AE750" s="16" t="str">
        <x:f>IF(ISNUMBER(U750),E750*(U750-T750),"n.a.")</x:f>
        <x:v>n.a.</x:v>
      </x:c>
      <x:c r="AF750" s="12" t="n">
        <x:f>G750-0</x:f>
        <x:v>0</x:v>
      </x:c>
      <x:c r="AG750" s="16" t="n">
        <x:f>IF(ISNUMBER(U750),0,Z750)</x:f>
        <x:v>0</x:v>
      </x:c>
      <x:c r="AH750" s="17" t="str">
        <x:f>IF(AND(A750="WIRE",ISNUMBER(N750)),H750-N750,"n.a.")</x:f>
        <x:v>n.a.</x:v>
      </x:c>
    </x:row>
    <x:row r="751" ht="22" customHeight="1">
      <x:c r="A751" s="2" t="str">
        <x:v>COIL</x:v>
      </x:c>
      <x:c r="B751" s="2" t="str">
        <x:v>10</x:v>
      </x:c>
      <x:c r="C751" s="2" t="str">
        <x:v>23BLK12-4</x:v>
      </x:c>
      <x:c r="D751" s="2" t="str">
        <x:v>**PAY ACH** PVC SPIRAL SUPPLY</x:v>
      </x:c>
      <x:c r="E751" s="7" t="n">
        <x:v>0</x:v>
      </x:c>
      <x:c r="F751" s="7" t="n">
        <x:v>0</x:v>
      </x:c>
      <x:c r="G751" s="7" t="n">
        <x:v>0</x:v>
      </x:c>
      <x:c r="H751" s="8" t="n">
        <x:v>14.19</x:v>
      </x:c>
      <x:c r="I751" s="8" t="n">
        <x:v>11.64</x:v>
      </x:c>
      <x:c r="J751" s="2" t="n">
        <x:v>100</x:v>
      </x:c>
      <x:c r="K751" s="9" t="n">
        <x:v>0</x:v>
      </x:c>
      <x:c r="L751" s="8" t="n">
        <x:v>11.64</x:v>
      </x:c>
      <x:c r="M751" s="8"/>
      <x:c r="N751" s="8"/>
      <x:c r="O751" s="2" t="n">
        <x:v>1</x:v>
      </x:c>
      <x:c r="P751" s="10" t="n">
        <x:v>46143</x:v>
      </x:c>
      <x:c r="Q751" s="10" t="n">
        <x:v>44774</x:v>
      </x:c>
      <x:c r="R751" s="2" t="str">
        <x:v>Same-product valuation: per 100</x:v>
      </x:c>
      <x:c r="S751" s="2" t="str">
        <x:v>Chris PVC Coil priced product</x:v>
      </x:c>
      <x:c r="T751" s="15" t="n">
        <x:f>H751/J751</x:f>
        <x:v>0.1419</x:v>
      </x:c>
      <x:c r="U751" s="15" t="n">
        <x:f>IF(A751="WIRE",T751,IF(O751=1,I751*(1+IF(A751="POUC",Summary!$E$7,Summary!$K$7))/J751,"n.a."))</x:f>
        <x:v>0.128622</x:v>
      </x:c>
      <x:c r="V751" s="12" t="n">
        <x:f>0</x:f>
        <x:v>0</x:v>
      </x:c>
      <x:c r="W751" s="12" t="n">
        <x:f>0</x:f>
        <x:v>0</x:v>
      </x:c>
      <x:c r="X751" s="12" t="n">
        <x:f>0</x:f>
        <x:v>0</x:v>
      </x:c>
      <x:c r="Y751" s="12" t="n">
        <x:f>E751-W751-X751</x:f>
        <x:v>0</x:v>
      </x:c>
      <x:c r="Z751" s="16" t="n">
        <x:f>E751*T751</x:f>
        <x:v>0</x:v>
      </x:c>
      <x:c r="AA751" s="16" t="n">
        <x:f>W751*T751</x:f>
        <x:v>0</x:v>
      </x:c>
      <x:c r="AB751" s="16" t="n">
        <x:f>X751*T751</x:f>
        <x:v>0</x:v>
      </x:c>
      <x:c r="AC751" s="16" t="n">
        <x:f>Y751*T751</x:f>
        <x:v>0</x:v>
      </x:c>
      <x:c r="AD751" s="16" t="n">
        <x:f>K751-Z751</x:f>
        <x:v>0</x:v>
      </x:c>
      <x:c r="AE751" s="16" t="n">
        <x:f>IF(ISNUMBER(U751),E751*(U751-T751),"n.a.")</x:f>
        <x:v>0</x:v>
      </x:c>
      <x:c r="AF751" s="12" t="n">
        <x:f>G751-0</x:f>
        <x:v>0</x:v>
      </x:c>
      <x:c r="AG751" s="16" t="n">
        <x:f>IF(ISNUMBER(U751),0,Z751)</x:f>
        <x:v>0</x:v>
      </x:c>
      <x:c r="AH751" s="17" t="str">
        <x:f>IF(AND(A751="WIRE",ISNUMBER(N751)),H751-N751,"n.a.")</x:f>
        <x:v>n.a.</x:v>
      </x:c>
    </x:row>
    <x:row r="752" ht="22" customHeight="1">
      <x:c r="A752" s="2" t="str">
        <x:v>COIL</x:v>
      </x:c>
      <x:c r="B752" s="2" t="str">
        <x:v>10</x:v>
      </x:c>
      <x:c r="C752" s="2" t="str">
        <x:v>25BLU12-4</x:v>
      </x:c>
      <x:c r="D752" s="2" t="str">
        <x:v>**PAY ACH** PVC SPIRAL SUPPLY</x:v>
      </x:c>
      <x:c r="E752" s="7" t="n">
        <x:v>0</x:v>
      </x:c>
      <x:c r="F752" s="7" t="n">
        <x:v>0</x:v>
      </x:c>
      <x:c r="G752" s="7" t="n">
        <x:v>0</x:v>
      </x:c>
      <x:c r="H752" s="8" t="n">
        <x:v>11.58</x:v>
      </x:c>
      <x:c r="I752" s="8" t="n">
        <x:v>17.6</x:v>
      </x:c>
      <x:c r="J752" s="2" t="n">
        <x:v>100</x:v>
      </x:c>
      <x:c r="K752" s="9" t="n">
        <x:v>0</x:v>
      </x:c>
      <x:c r="L752" s="8"/>
      <x:c r="M752" s="8"/>
      <x:c r="N752" s="8"/>
      <x:c r="O752" s="2" t="n">
        <x:v>0</x:v>
      </x:c>
      <x:c r="P752" s="10" t="n">
        <x:v>44266</x:v>
      </x:c>
      <x:c r="Q752" s="10" t="n">
        <x:v>44774</x:v>
      </x:c>
      <x:c r="R752" s="2" t="str">
        <x:v>Category per-100 basis; no valued stock to verify</x:v>
      </x:c>
      <x:c r="S752" s="2" t="str">
        <x:v>Outside priced proposal or replacement cost differs</x:v>
      </x:c>
      <x:c r="T752" s="15" t="n">
        <x:f>H752/J752</x:f>
        <x:v>0.1158</x:v>
      </x:c>
      <x:c r="U752" s="15" t="str">
        <x:f>IF(A752="WIRE",T752,IF(O752=1,I752*(1+IF(A752="POUC",Summary!$E$7,Summary!$K$7))/J752,"n.a."))</x:f>
        <x:v>n.a.</x:v>
      </x:c>
      <x:c r="V752" s="12" t="n">
        <x:f>0</x:f>
        <x:v>0</x:v>
      </x:c>
      <x:c r="W752" s="12" t="n">
        <x:f>0</x:f>
        <x:v>0</x:v>
      </x:c>
      <x:c r="X752" s="12" t="n">
        <x:f>0</x:f>
        <x:v>0</x:v>
      </x:c>
      <x:c r="Y752" s="12" t="n">
        <x:f>E752-W752-X752</x:f>
        <x:v>0</x:v>
      </x:c>
      <x:c r="Z752" s="16" t="n">
        <x:f>E752*T752</x:f>
        <x:v>0</x:v>
      </x:c>
      <x:c r="AA752" s="16" t="n">
        <x:f>W752*T752</x:f>
        <x:v>0</x:v>
      </x:c>
      <x:c r="AB752" s="16" t="n">
        <x:f>X752*T752</x:f>
        <x:v>0</x:v>
      </x:c>
      <x:c r="AC752" s="16" t="n">
        <x:f>Y752*T752</x:f>
        <x:v>0</x:v>
      </x:c>
      <x:c r="AD752" s="16" t="n">
        <x:f>K752-Z752</x:f>
        <x:v>0</x:v>
      </x:c>
      <x:c r="AE752" s="16" t="str">
        <x:f>IF(ISNUMBER(U752),E752*(U752-T752),"n.a.")</x:f>
        <x:v>n.a.</x:v>
      </x:c>
      <x:c r="AF752" s="12" t="n">
        <x:f>G752-0</x:f>
        <x:v>0</x:v>
      </x:c>
      <x:c r="AG752" s="16" t="n">
        <x:f>IF(ISNUMBER(U752),0,Z752)</x:f>
        <x:v>0</x:v>
      </x:c>
      <x:c r="AH752" s="17" t="str">
        <x:f>IF(AND(A752="WIRE",ISNUMBER(N752)),H752-N752,"n.a.")</x:f>
        <x:v>n.a.</x:v>
      </x:c>
    </x:row>
    <x:row r="753" ht="22" customHeight="1">
      <x:c r="A753" s="2" t="str">
        <x:v>COIL</x:v>
      </x:c>
      <x:c r="B753" s="2" t="str">
        <x:v>10</x:v>
      </x:c>
      <x:c r="C753" s="2" t="str">
        <x:v>25MAR12-4</x:v>
      </x:c>
      <x:c r="D753" s="2" t="str">
        <x:v>**PAY ACH** PVC SPIRAL SUPPLY</x:v>
      </x:c>
      <x:c r="E753" s="7" t="n">
        <x:v>400</x:v>
      </x:c>
      <x:c r="F753" s="7" t="n">
        <x:v>0</x:v>
      </x:c>
      <x:c r="G753" s="7" t="n">
        <x:v>0</x:v>
      </x:c>
      <x:c r="H753" s="8" t="n">
        <x:v>11.58</x:v>
      </x:c>
      <x:c r="I753" s="8" t="n">
        <x:v>17.6</x:v>
      </x:c>
      <x:c r="J753" s="2" t="n">
        <x:v>100</x:v>
      </x:c>
      <x:c r="K753" s="9" t="n">
        <x:v>46.32</x:v>
      </x:c>
      <x:c r="L753" s="8"/>
      <x:c r="M753" s="8"/>
      <x:c r="N753" s="8"/>
      <x:c r="O753" s="2" t="n">
        <x:v>0</x:v>
      </x:c>
      <x:c r="P753" s="10" t="n">
        <x:v>44266</x:v>
      </x:c>
      <x:c r="Q753" s="10" t="n">
        <x:v>44774</x:v>
      </x:c>
      <x:c r="R753" s="2" t="str">
        <x:v>Same-product valuation: per 100</x:v>
      </x:c>
      <x:c r="S753" s="2" t="str">
        <x:v>Outside priced proposal or replacement cost differs</x:v>
      </x:c>
      <x:c r="T753" s="15" t="n">
        <x:f>H753/J753</x:f>
        <x:v>0.1158</x:v>
      </x:c>
      <x:c r="U753" s="15" t="str">
        <x:f>IF(A753="WIRE",T753,IF(O753=1,I753*(1+IF(A753="POUC",Summary!$E$7,Summary!$K$7))/J753,"n.a."))</x:f>
        <x:v>n.a.</x:v>
      </x:c>
      <x:c r="V753" s="12" t="n">
        <x:f>0</x:f>
        <x:v>0</x:v>
      </x:c>
      <x:c r="W753" s="12" t="n">
        <x:f>0</x:f>
        <x:v>0</x:v>
      </x:c>
      <x:c r="X753" s="12" t="n">
        <x:f>0</x:f>
        <x:v>0</x:v>
      </x:c>
      <x:c r="Y753" s="12" t="n">
        <x:f>E753-W753-X753</x:f>
        <x:v>400</x:v>
      </x:c>
      <x:c r="Z753" s="16" t="n">
        <x:f>E753*T753</x:f>
        <x:v>46.32</x:v>
      </x:c>
      <x:c r="AA753" s="16" t="n">
        <x:f>W753*T753</x:f>
        <x:v>0</x:v>
      </x:c>
      <x:c r="AB753" s="16" t="n">
        <x:f>X753*T753</x:f>
        <x:v>0</x:v>
      </x:c>
      <x:c r="AC753" s="16" t="n">
        <x:f>Y753*T753</x:f>
        <x:v>46.32</x:v>
      </x:c>
      <x:c r="AD753" s="16" t="n">
        <x:f>K753-Z753</x:f>
        <x:v>0</x:v>
      </x:c>
      <x:c r="AE753" s="16" t="str">
        <x:f>IF(ISNUMBER(U753),E753*(U753-T753),"n.a.")</x:f>
        <x:v>n.a.</x:v>
      </x:c>
      <x:c r="AF753" s="12" t="n">
        <x:f>G753-0</x:f>
        <x:v>0</x:v>
      </x:c>
      <x:c r="AG753" s="16" t="n">
        <x:f>IF(ISNUMBER(U753),0,Z753)</x:f>
        <x:v>46.32</x:v>
      </x:c>
      <x:c r="AH753" s="17" t="str">
        <x:f>IF(AND(A753="WIRE",ISNUMBER(N753)),H753-N753,"n.a.")</x:f>
        <x:v>n.a.</x:v>
      </x:c>
    </x:row>
    <x:row r="754" ht="22" customHeight="1">
      <x:c r="A754" s="2" t="str">
        <x:v>COIL</x:v>
      </x:c>
      <x:c r="B754" s="2" t="str">
        <x:v>10</x:v>
      </x:c>
      <x:c r="C754" s="2" t="str">
        <x:v>28MAR12-4</x:v>
      </x:c>
      <x:c r="D754" s="2" t="str">
        <x:v>**PAY ACH** PVC SPIRAL SUPPLY</x:v>
      </x:c>
      <x:c r="E754" s="7" t="n">
        <x:v>0</x:v>
      </x:c>
      <x:c r="F754" s="7" t="n">
        <x:v>0</x:v>
      </x:c>
      <x:c r="G754" s="7" t="n">
        <x:v>0</x:v>
      </x:c>
      <x:c r="H754" s="8" t="n">
        <x:v>12.92</x:v>
      </x:c>
      <x:c r="I754" s="8" t="n">
        <x:v>19.1</x:v>
      </x:c>
      <x:c r="J754" s="2" t="n">
        <x:v>100</x:v>
      </x:c>
      <x:c r="K754" s="9" t="n">
        <x:v>0</x:v>
      </x:c>
      <x:c r="L754" s="8"/>
      <x:c r="M754" s="8"/>
      <x:c r="N754" s="8"/>
      <x:c r="O754" s="2" t="n">
        <x:v>0</x:v>
      </x:c>
      <x:c r="P754" s="10" t="n">
        <x:v>44266</x:v>
      </x:c>
      <x:c r="Q754" s="10" t="n">
        <x:v>44774</x:v>
      </x:c>
      <x:c r="R754" s="2" t="str">
        <x:v>Same-product valuation: per 100</x:v>
      </x:c>
      <x:c r="S754" s="2" t="str">
        <x:v>Outside priced proposal or replacement cost differs</x:v>
      </x:c>
      <x:c r="T754" s="15" t="n">
        <x:f>H754/J754</x:f>
        <x:v>0.1292</x:v>
      </x:c>
      <x:c r="U754" s="15" t="str">
        <x:f>IF(A754="WIRE",T754,IF(O754=1,I754*(1+IF(A754="POUC",Summary!$E$7,Summary!$K$7))/J754,"n.a."))</x:f>
        <x:v>n.a.</x:v>
      </x:c>
      <x:c r="V754" s="12" t="n">
        <x:f>0</x:f>
        <x:v>0</x:v>
      </x:c>
      <x:c r="W754" s="12" t="n">
        <x:f>0</x:f>
        <x:v>0</x:v>
      </x:c>
      <x:c r="X754" s="12" t="n">
        <x:f>0</x:f>
        <x:v>0</x:v>
      </x:c>
      <x:c r="Y754" s="12" t="n">
        <x:f>E754-W754-X754</x:f>
        <x:v>0</x:v>
      </x:c>
      <x:c r="Z754" s="16" t="n">
        <x:f>E754*T754</x:f>
        <x:v>0</x:v>
      </x:c>
      <x:c r="AA754" s="16" t="n">
        <x:f>W754*T754</x:f>
        <x:v>0</x:v>
      </x:c>
      <x:c r="AB754" s="16" t="n">
        <x:f>X754*T754</x:f>
        <x:v>0</x:v>
      </x:c>
      <x:c r="AC754" s="16" t="n">
        <x:f>Y754*T754</x:f>
        <x:v>0</x:v>
      </x:c>
      <x:c r="AD754" s="16" t="n">
        <x:f>K754-Z754</x:f>
        <x:v>0</x:v>
      </x:c>
      <x:c r="AE754" s="16" t="str">
        <x:f>IF(ISNUMBER(U754),E754*(U754-T754),"n.a.")</x:f>
        <x:v>n.a.</x:v>
      </x:c>
      <x:c r="AF754" s="12" t="n">
        <x:f>G754-0</x:f>
        <x:v>0</x:v>
      </x:c>
      <x:c r="AG754" s="16" t="n">
        <x:f>IF(ISNUMBER(U754),0,Z754)</x:f>
        <x:v>0</x:v>
      </x:c>
      <x:c r="AH754" s="17" t="str">
        <x:f>IF(AND(A754="WIRE",ISNUMBER(N754)),H754-N754,"n.a.")</x:f>
        <x:v>n.a.</x:v>
      </x:c>
    </x:row>
    <x:row r="755" ht="22" customHeight="1">
      <x:c r="A755" s="2" t="str">
        <x:v>COIL</x:v>
      </x:c>
      <x:c r="B755" s="2" t="str">
        <x:v>10</x:v>
      </x:c>
      <x:c r="C755" s="2" t="str">
        <x:v>28WHT36-4</x:v>
      </x:c>
      <x:c r="D755" s="2" t="str">
        <x:v>**PAY ACH** PVC SPIRAL SUPPLY</x:v>
      </x:c>
      <x:c r="E755" s="7" t="n">
        <x:v>0</x:v>
      </x:c>
      <x:c r="F755" s="7" t="n">
        <x:v>0</x:v>
      </x:c>
      <x:c r="G755" s="7" t="n">
        <x:v>0</x:v>
      </x:c>
      <x:c r="H755" s="8" t="n">
        <x:v>34.59</x:v>
      </x:c>
      <x:c r="I755" s="8" t="n">
        <x:v>57.89</x:v>
      </x:c>
      <x:c r="J755" s="2" t="n">
        <x:v>100</x:v>
      </x:c>
      <x:c r="K755" s="9" t="n">
        <x:v>0</x:v>
      </x:c>
      <x:c r="L755" s="8"/>
      <x:c r="M755" s="8"/>
      <x:c r="N755" s="8"/>
      <x:c r="O755" s="2" t="n">
        <x:v>0</x:v>
      </x:c>
      <x:c r="P755" s="10" t="n">
        <x:v>44266</x:v>
      </x:c>
      <x:c r="Q755" s="10" t="n">
        <x:v>44774</x:v>
      </x:c>
      <x:c r="R755" s="2" t="str">
        <x:v>Same-product valuation: per 100</x:v>
      </x:c>
      <x:c r="S755" s="2" t="str">
        <x:v>Outside priced proposal or replacement cost differs</x:v>
      </x:c>
      <x:c r="T755" s="15" t="n">
        <x:f>H755/J755</x:f>
        <x:v>0.34590000000000004</x:v>
      </x:c>
      <x:c r="U755" s="15" t="str">
        <x:f>IF(A755="WIRE",T755,IF(O755=1,I755*(1+IF(A755="POUC",Summary!$E$7,Summary!$K$7))/J755,"n.a."))</x:f>
        <x:v>n.a.</x:v>
      </x:c>
      <x:c r="V755" s="12" t="n">
        <x:f>0</x:f>
        <x:v>0</x:v>
      </x:c>
      <x:c r="W755" s="12" t="n">
        <x:f>0</x:f>
        <x:v>0</x:v>
      </x:c>
      <x:c r="X755" s="12" t="n">
        <x:f>0</x:f>
        <x:v>0</x:v>
      </x:c>
      <x:c r="Y755" s="12" t="n">
        <x:f>E755-W755-X755</x:f>
        <x:v>0</x:v>
      </x:c>
      <x:c r="Z755" s="16" t="n">
        <x:f>E755*T755</x:f>
        <x:v>0</x:v>
      </x:c>
      <x:c r="AA755" s="16" t="n">
        <x:f>W755*T755</x:f>
        <x:v>0</x:v>
      </x:c>
      <x:c r="AB755" s="16" t="n">
        <x:f>X755*T755</x:f>
        <x:v>0</x:v>
      </x:c>
      <x:c r="AC755" s="16" t="n">
        <x:f>Y755*T755</x:f>
        <x:v>0</x:v>
      </x:c>
      <x:c r="AD755" s="16" t="n">
        <x:f>K755-Z755</x:f>
        <x:v>0</x:v>
      </x:c>
      <x:c r="AE755" s="16" t="str">
        <x:f>IF(ISNUMBER(U755),E755*(U755-T755),"n.a.")</x:f>
        <x:v>n.a.</x:v>
      </x:c>
      <x:c r="AF755" s="12" t="n">
        <x:f>G755-0</x:f>
        <x:v>0</x:v>
      </x:c>
      <x:c r="AG755" s="16" t="n">
        <x:f>IF(ISNUMBER(U755),0,Z755)</x:f>
        <x:v>0</x:v>
      </x:c>
      <x:c r="AH755" s="17" t="str">
        <x:f>IF(AND(A755="WIRE",ISNUMBER(N755)),H755-N755,"n.a.")</x:f>
        <x:v>n.a.</x:v>
      </x:c>
    </x:row>
    <x:row r="756" ht="22" customHeight="1">
      <x:c r="A756" s="2" t="str">
        <x:v>COIL</x:v>
      </x:c>
      <x:c r="B756" s="2" t="str">
        <x:v>10</x:v>
      </x:c>
      <x:c r="C756" s="2" t="str">
        <x:v>30BLU12-4</x:v>
      </x:c>
      <x:c r="D756" s="2" t="str">
        <x:v>**PAY ACH** PVC SPIRAL SUPPLY</x:v>
      </x:c>
      <x:c r="E756" s="7" t="n">
        <x:v>700</x:v>
      </x:c>
      <x:c r="F756" s="7" t="n">
        <x:v>0</x:v>
      </x:c>
      <x:c r="G756" s="7" t="n">
        <x:v>0</x:v>
      </x:c>
      <x:c r="H756" s="8" t="n">
        <x:v>14.08</x:v>
      </x:c>
      <x:c r="I756" s="8" t="n">
        <x:v>20.59</x:v>
      </x:c>
      <x:c r="J756" s="2" t="n">
        <x:v>100</x:v>
      </x:c>
      <x:c r="K756" s="9" t="n">
        <x:v>98.56</x:v>
      </x:c>
      <x:c r="L756" s="8"/>
      <x:c r="M756" s="8"/>
      <x:c r="N756" s="8"/>
      <x:c r="O756" s="2" t="n">
        <x:v>0</x:v>
      </x:c>
      <x:c r="P756" s="10" t="n">
        <x:v>44266</x:v>
      </x:c>
      <x:c r="Q756" s="10" t="n">
        <x:v>44774</x:v>
      </x:c>
      <x:c r="R756" s="2" t="str">
        <x:v>Same-product valuation: per 100</x:v>
      </x:c>
      <x:c r="S756" s="2" t="str">
        <x:v>Outside priced proposal or replacement cost differs</x:v>
      </x:c>
      <x:c r="T756" s="15" t="n">
        <x:f>H756/J756</x:f>
        <x:v>0.1408</x:v>
      </x:c>
      <x:c r="U756" s="15" t="str">
        <x:f>IF(A756="WIRE",T756,IF(O756=1,I756*(1+IF(A756="POUC",Summary!$E$7,Summary!$K$7))/J756,"n.a."))</x:f>
        <x:v>n.a.</x:v>
      </x:c>
      <x:c r="V756" s="12" t="n">
        <x:f>0</x:f>
        <x:v>0</x:v>
      </x:c>
      <x:c r="W756" s="12" t="n">
        <x:f>0</x:f>
        <x:v>0</x:v>
      </x:c>
      <x:c r="X756" s="12" t="n">
        <x:f>0</x:f>
        <x:v>0</x:v>
      </x:c>
      <x:c r="Y756" s="12" t="n">
        <x:f>E756-W756-X756</x:f>
        <x:v>700</x:v>
      </x:c>
      <x:c r="Z756" s="16" t="n">
        <x:f>E756*T756</x:f>
        <x:v>98.56</x:v>
      </x:c>
      <x:c r="AA756" s="16" t="n">
        <x:f>W756*T756</x:f>
        <x:v>0</x:v>
      </x:c>
      <x:c r="AB756" s="16" t="n">
        <x:f>X756*T756</x:f>
        <x:v>0</x:v>
      </x:c>
      <x:c r="AC756" s="16" t="n">
        <x:f>Y756*T756</x:f>
        <x:v>98.56</x:v>
      </x:c>
      <x:c r="AD756" s="16" t="n">
        <x:f>K756-Z756</x:f>
        <x:v>0</x:v>
      </x:c>
      <x:c r="AE756" s="16" t="str">
        <x:f>IF(ISNUMBER(U756),E756*(U756-T756),"n.a.")</x:f>
        <x:v>n.a.</x:v>
      </x:c>
      <x:c r="AF756" s="12" t="n">
        <x:f>G756-0</x:f>
        <x:v>0</x:v>
      </x:c>
      <x:c r="AG756" s="16" t="n">
        <x:f>IF(ISNUMBER(U756),0,Z756)</x:f>
        <x:v>98.56</x:v>
      </x:c>
      <x:c r="AH756" s="17" t="str">
        <x:f>IF(AND(A756="WIRE",ISNUMBER(N756)),H756-N756,"n.a.")</x:f>
        <x:v>n.a.</x:v>
      </x:c>
    </x:row>
    <x:row r="757" ht="22" customHeight="1">
      <x:c r="A757" s="2" t="str">
        <x:v>COIL</x:v>
      </x:c>
      <x:c r="B757" s="2" t="str">
        <x:v>10</x:v>
      </x:c>
      <x:c r="C757" s="2" t="str">
        <x:v>30MAR12-4</x:v>
      </x:c>
      <x:c r="D757" s="2" t="str">
        <x:v>**PAY ACH** PVC SPIRAL SUPPLY</x:v>
      </x:c>
      <x:c r="E757" s="7" t="n">
        <x:v>500</x:v>
      </x:c>
      <x:c r="F757" s="7" t="n">
        <x:v>0</x:v>
      </x:c>
      <x:c r="G757" s="7" t="n">
        <x:v>0</x:v>
      </x:c>
      <x:c r="H757" s="8" t="n">
        <x:v>14.08</x:v>
      </x:c>
      <x:c r="I757" s="8" t="n">
        <x:v>20.59</x:v>
      </x:c>
      <x:c r="J757" s="2" t="n">
        <x:v>100</x:v>
      </x:c>
      <x:c r="K757" s="9" t="n">
        <x:v>70.4</x:v>
      </x:c>
      <x:c r="L757" s="8"/>
      <x:c r="M757" s="8"/>
      <x:c r="N757" s="8"/>
      <x:c r="O757" s="2" t="n">
        <x:v>0</x:v>
      </x:c>
      <x:c r="P757" s="10" t="n">
        <x:v>44266</x:v>
      </x:c>
      <x:c r="Q757" s="10" t="n">
        <x:v>44774</x:v>
      </x:c>
      <x:c r="R757" s="2" t="str">
        <x:v>Same-product valuation: per 100</x:v>
      </x:c>
      <x:c r="S757" s="2" t="str">
        <x:v>Outside priced proposal or replacement cost differs</x:v>
      </x:c>
      <x:c r="T757" s="15" t="n">
        <x:f>H757/J757</x:f>
        <x:v>0.1408</x:v>
      </x:c>
      <x:c r="U757" s="15" t="str">
        <x:f>IF(A757="WIRE",T757,IF(O757=1,I757*(1+IF(A757="POUC",Summary!$E$7,Summary!$K$7))/J757,"n.a."))</x:f>
        <x:v>n.a.</x:v>
      </x:c>
      <x:c r="V757" s="12" t="n">
        <x:f>0</x:f>
        <x:v>0</x:v>
      </x:c>
      <x:c r="W757" s="12" t="n">
        <x:f>0</x:f>
        <x:v>0</x:v>
      </x:c>
      <x:c r="X757" s="12" t="n">
        <x:f>0</x:f>
        <x:v>0</x:v>
      </x:c>
      <x:c r="Y757" s="12" t="n">
        <x:f>E757-W757-X757</x:f>
        <x:v>500</x:v>
      </x:c>
      <x:c r="Z757" s="16" t="n">
        <x:f>E757*T757</x:f>
        <x:v>70.4</x:v>
      </x:c>
      <x:c r="AA757" s="16" t="n">
        <x:f>W757*T757</x:f>
        <x:v>0</x:v>
      </x:c>
      <x:c r="AB757" s="16" t="n">
        <x:f>X757*T757</x:f>
        <x:v>0</x:v>
      </x:c>
      <x:c r="AC757" s="16" t="n">
        <x:f>Y757*T757</x:f>
        <x:v>70.4</x:v>
      </x:c>
      <x:c r="AD757" s="16" t="n">
        <x:f>K757-Z757</x:f>
        <x:v>0</x:v>
      </x:c>
      <x:c r="AE757" s="16" t="str">
        <x:f>IF(ISNUMBER(U757),E757*(U757-T757),"n.a.")</x:f>
        <x:v>n.a.</x:v>
      </x:c>
      <x:c r="AF757" s="12" t="n">
        <x:f>G757-0</x:f>
        <x:v>0</x:v>
      </x:c>
      <x:c r="AG757" s="16" t="n">
        <x:f>IF(ISNUMBER(U757),0,Z757)</x:f>
        <x:v>70.4</x:v>
      </x:c>
      <x:c r="AH757" s="17" t="str">
        <x:f>IF(AND(A757="WIRE",ISNUMBER(N757)),H757-N757,"n.a.")</x:f>
        <x:v>n.a.</x:v>
      </x:c>
    </x:row>
    <x:row r="758" ht="22" customHeight="1">
      <x:c r="A758" s="2" t="str">
        <x:v>COIL</x:v>
      </x:c>
      <x:c r="B758" s="2" t="str">
        <x:v>10</x:v>
      </x:c>
      <x:c r="C758" s="2" t="str">
        <x:v>30WHT36-4</x:v>
      </x:c>
      <x:c r="D758" s="2" t="str">
        <x:v>**PAY ACH** PVC SPIRAL SUPPLY</x:v>
      </x:c>
      <x:c r="E758" s="7" t="n">
        <x:v>0</x:v>
      </x:c>
      <x:c r="F758" s="7" t="n">
        <x:v>0</x:v>
      </x:c>
      <x:c r="G758" s="7" t="n">
        <x:v>0</x:v>
      </x:c>
      <x:c r="H758" s="8" t="n">
        <x:v>37.83</x:v>
      </x:c>
      <x:c r="I758" s="8" t="n">
        <x:v>62.46</x:v>
      </x:c>
      <x:c r="J758" s="2" t="n">
        <x:v>100</x:v>
      </x:c>
      <x:c r="K758" s="9" t="n">
        <x:v>0</x:v>
      </x:c>
      <x:c r="L758" s="8"/>
      <x:c r="M758" s="8"/>
      <x:c r="N758" s="8"/>
      <x:c r="O758" s="2" t="n">
        <x:v>0</x:v>
      </x:c>
      <x:c r="P758" s="10" t="n">
        <x:v>44266</x:v>
      </x:c>
      <x:c r="Q758" s="10" t="n">
        <x:v>44774</x:v>
      </x:c>
      <x:c r="R758" s="2" t="str">
        <x:v>Same-product valuation: per 100</x:v>
      </x:c>
      <x:c r="S758" s="2" t="str">
        <x:v>Outside priced proposal or replacement cost differs</x:v>
      </x:c>
      <x:c r="T758" s="15" t="n">
        <x:f>H758/J758</x:f>
        <x:v>0.37829999999999997</x:v>
      </x:c>
      <x:c r="U758" s="15" t="str">
        <x:f>IF(A758="WIRE",T758,IF(O758=1,I758*(1+IF(A758="POUC",Summary!$E$7,Summary!$K$7))/J758,"n.a."))</x:f>
        <x:v>n.a.</x:v>
      </x:c>
      <x:c r="V758" s="12" t="n">
        <x:f>0</x:f>
        <x:v>0</x:v>
      </x:c>
      <x:c r="W758" s="12" t="n">
        <x:f>0</x:f>
        <x:v>0</x:v>
      </x:c>
      <x:c r="X758" s="12" t="n">
        <x:f>0</x:f>
        <x:v>0</x:v>
      </x:c>
      <x:c r="Y758" s="12" t="n">
        <x:f>E758-W758-X758</x:f>
        <x:v>0</x:v>
      </x:c>
      <x:c r="Z758" s="16" t="n">
        <x:f>E758*T758</x:f>
        <x:v>0</x:v>
      </x:c>
      <x:c r="AA758" s="16" t="n">
        <x:f>W758*T758</x:f>
        <x:v>0</x:v>
      </x:c>
      <x:c r="AB758" s="16" t="n">
        <x:f>X758*T758</x:f>
        <x:v>0</x:v>
      </x:c>
      <x:c r="AC758" s="16" t="n">
        <x:f>Y758*T758</x:f>
        <x:v>0</x:v>
      </x:c>
      <x:c r="AD758" s="16" t="n">
        <x:f>K758-Z758</x:f>
        <x:v>0</x:v>
      </x:c>
      <x:c r="AE758" s="16" t="str">
        <x:f>IF(ISNUMBER(U758),E758*(U758-T758),"n.a.")</x:f>
        <x:v>n.a.</x:v>
      </x:c>
      <x:c r="AF758" s="12" t="n">
        <x:f>G758-0</x:f>
        <x:v>0</x:v>
      </x:c>
      <x:c r="AG758" s="16" t="n">
        <x:f>IF(ISNUMBER(U758),0,Z758)</x:f>
        <x:v>0</x:v>
      </x:c>
      <x:c r="AH758" s="17" t="str">
        <x:f>IF(AND(A758="WIRE",ISNUMBER(N758)),H758-N758,"n.a.")</x:f>
        <x:v>n.a.</x:v>
      </x:c>
    </x:row>
    <x:row r="759" ht="22" customHeight="1">
      <x:c r="A759" s="2" t="str">
        <x:v>COIL</x:v>
      </x:c>
      <x:c r="B759" s="2" t="str">
        <x:v>10</x:v>
      </x:c>
      <x:c r="C759" s="2" t="str">
        <x:v>32FG12-4</x:v>
      </x:c>
      <x:c r="D759" s="2" t="str">
        <x:v>**PAY ACH** PVC SPIRAL SUPPLY</x:v>
      </x:c>
      <x:c r="E759" s="7" t="n">
        <x:v>0</x:v>
      </x:c>
      <x:c r="F759" s="7" t="n">
        <x:v>0</x:v>
      </x:c>
      <x:c r="G759" s="7" t="n">
        <x:v>0</x:v>
      </x:c>
      <x:c r="H759" s="8" t="n">
        <x:v>14.89</x:v>
      </x:c>
      <x:c r="I759" s="8" t="n">
        <x:v>21.73</x:v>
      </x:c>
      <x:c r="J759" s="2" t="n">
        <x:v>100</x:v>
      </x:c>
      <x:c r="K759" s="9" t="n">
        <x:v>0</x:v>
      </x:c>
      <x:c r="L759" s="8"/>
      <x:c r="M759" s="8"/>
      <x:c r="N759" s="8"/>
      <x:c r="O759" s="2" t="n">
        <x:v>0</x:v>
      </x:c>
      <x:c r="P759" s="10" t="n">
        <x:v>44266</x:v>
      </x:c>
      <x:c r="Q759" s="10" t="n">
        <x:v>44774</x:v>
      </x:c>
      <x:c r="R759" s="2" t="str">
        <x:v>Category per-100 basis; no valued stock to verify</x:v>
      </x:c>
      <x:c r="S759" s="2" t="str">
        <x:v>Outside priced proposal or replacement cost differs</x:v>
      </x:c>
      <x:c r="T759" s="15" t="n">
        <x:f>H759/J759</x:f>
        <x:v>0.1489</x:v>
      </x:c>
      <x:c r="U759" s="15" t="str">
        <x:f>IF(A759="WIRE",T759,IF(O759=1,I759*(1+IF(A759="POUC",Summary!$E$7,Summary!$K$7))/J759,"n.a."))</x:f>
        <x:v>n.a.</x:v>
      </x:c>
      <x:c r="V759" s="12" t="n">
        <x:f>0</x:f>
        <x:v>0</x:v>
      </x:c>
      <x:c r="W759" s="12" t="n">
        <x:f>0</x:f>
        <x:v>0</x:v>
      </x:c>
      <x:c r="X759" s="12" t="n">
        <x:f>0</x:f>
        <x:v>0</x:v>
      </x:c>
      <x:c r="Y759" s="12" t="n">
        <x:f>E759-W759-X759</x:f>
        <x:v>0</x:v>
      </x:c>
      <x:c r="Z759" s="16" t="n">
        <x:f>E759*T759</x:f>
        <x:v>0</x:v>
      </x:c>
      <x:c r="AA759" s="16" t="n">
        <x:f>W759*T759</x:f>
        <x:v>0</x:v>
      </x:c>
      <x:c r="AB759" s="16" t="n">
        <x:f>X759*T759</x:f>
        <x:v>0</x:v>
      </x:c>
      <x:c r="AC759" s="16" t="n">
        <x:f>Y759*T759</x:f>
        <x:v>0</x:v>
      </x:c>
      <x:c r="AD759" s="16" t="n">
        <x:f>K759-Z759</x:f>
        <x:v>0</x:v>
      </x:c>
      <x:c r="AE759" s="16" t="str">
        <x:f>IF(ISNUMBER(U759),E759*(U759-T759),"n.a.")</x:f>
        <x:v>n.a.</x:v>
      </x:c>
      <x:c r="AF759" s="12" t="n">
        <x:f>G759-0</x:f>
        <x:v>0</x:v>
      </x:c>
      <x:c r="AG759" s="16" t="n">
        <x:f>IF(ISNUMBER(U759),0,Z759)</x:f>
        <x:v>0</x:v>
      </x:c>
      <x:c r="AH759" s="17" t="str">
        <x:f>IF(AND(A759="WIRE",ISNUMBER(N759)),H759-N759,"n.a.")</x:f>
        <x:v>n.a.</x:v>
      </x:c>
    </x:row>
    <x:row r="760" ht="22" customHeight="1">
      <x:c r="A760" s="2" t="str">
        <x:v>COIL</x:v>
      </x:c>
      <x:c r="B760" s="2" t="str">
        <x:v>10</x:v>
      </x:c>
      <x:c r="C760" s="2" t="str">
        <x:v>32MAR12-4</x:v>
      </x:c>
      <x:c r="D760" s="2" t="str">
        <x:v>**PAY ACH** PVC SPIRAL SUPPLY</x:v>
      </x:c>
      <x:c r="E760" s="7" t="n">
        <x:v>600</x:v>
      </x:c>
      <x:c r="F760" s="7" t="n">
        <x:v>0</x:v>
      </x:c>
      <x:c r="G760" s="7" t="n">
        <x:v>0</x:v>
      </x:c>
      <x:c r="H760" s="8" t="n">
        <x:v>14.89</x:v>
      </x:c>
      <x:c r="I760" s="8" t="n">
        <x:v>21.73</x:v>
      </x:c>
      <x:c r="J760" s="2" t="n">
        <x:v>100</x:v>
      </x:c>
      <x:c r="K760" s="9" t="n">
        <x:v>89.34</x:v>
      </x:c>
      <x:c r="L760" s="8"/>
      <x:c r="M760" s="8"/>
      <x:c r="N760" s="8"/>
      <x:c r="O760" s="2" t="n">
        <x:v>0</x:v>
      </x:c>
      <x:c r="P760" s="10" t="n">
        <x:v>44266</x:v>
      </x:c>
      <x:c r="Q760" s="10" t="n">
        <x:v>44774</x:v>
      </x:c>
      <x:c r="R760" s="2" t="str">
        <x:v>Same-product valuation: per 100</x:v>
      </x:c>
      <x:c r="S760" s="2" t="str">
        <x:v>Outside priced proposal or replacement cost differs</x:v>
      </x:c>
      <x:c r="T760" s="15" t="n">
        <x:f>H760/J760</x:f>
        <x:v>0.1489</x:v>
      </x:c>
      <x:c r="U760" s="15" t="str">
        <x:f>IF(A760="WIRE",T760,IF(O760=1,I760*(1+IF(A760="POUC",Summary!$E$7,Summary!$K$7))/J760,"n.a."))</x:f>
        <x:v>n.a.</x:v>
      </x:c>
      <x:c r="V760" s="12" t="n">
        <x:f>0</x:f>
        <x:v>0</x:v>
      </x:c>
      <x:c r="W760" s="12" t="n">
        <x:f>0</x:f>
        <x:v>0</x:v>
      </x:c>
      <x:c r="X760" s="12" t="n">
        <x:f>0</x:f>
        <x:v>0</x:v>
      </x:c>
      <x:c r="Y760" s="12" t="n">
        <x:f>E760-W760-X760</x:f>
        <x:v>600</x:v>
      </x:c>
      <x:c r="Z760" s="16" t="n">
        <x:f>E760*T760</x:f>
        <x:v>89.34</x:v>
      </x:c>
      <x:c r="AA760" s="16" t="n">
        <x:f>W760*T760</x:f>
        <x:v>0</x:v>
      </x:c>
      <x:c r="AB760" s="16" t="n">
        <x:f>X760*T760</x:f>
        <x:v>0</x:v>
      </x:c>
      <x:c r="AC760" s="16" t="n">
        <x:f>Y760*T760</x:f>
        <x:v>89.34</x:v>
      </x:c>
      <x:c r="AD760" s="16" t="n">
        <x:f>K760-Z760</x:f>
        <x:v>0</x:v>
      </x:c>
      <x:c r="AE760" s="16" t="str">
        <x:f>IF(ISNUMBER(U760),E760*(U760-T760),"n.a.")</x:f>
        <x:v>n.a.</x:v>
      </x:c>
      <x:c r="AF760" s="12" t="n">
        <x:f>G760-0</x:f>
        <x:v>0</x:v>
      </x:c>
      <x:c r="AG760" s="16" t="n">
        <x:f>IF(ISNUMBER(U760),0,Z760)</x:f>
        <x:v>89.34</x:v>
      </x:c>
      <x:c r="AH760" s="17" t="str">
        <x:f>IF(AND(A760="WIRE",ISNUMBER(N760)),H760-N760,"n.a.")</x:f>
        <x:v>n.a.</x:v>
      </x:c>
    </x:row>
    <x:row r="761" ht="22" customHeight="1">
      <x:c r="A761" s="2" t="str">
        <x:v>COIL</x:v>
      </x:c>
      <x:c r="B761" s="2" t="str">
        <x:v>10</x:v>
      </x:c>
      <x:c r="C761" s="2" t="str">
        <x:v>32RED12-4</x:v>
      </x:c>
      <x:c r="D761" s="2" t="str">
        <x:v>**PAY ACH** PVC SPIRAL SUPPLY</x:v>
      </x:c>
      <x:c r="E761" s="7" t="n">
        <x:v>400</x:v>
      </x:c>
      <x:c r="F761" s="7" t="n">
        <x:v>0</x:v>
      </x:c>
      <x:c r="G761" s="7" t="n">
        <x:v>0</x:v>
      </x:c>
      <x:c r="H761" s="8" t="n">
        <x:v>14.89</x:v>
      </x:c>
      <x:c r="I761" s="8" t="n">
        <x:v>21.73</x:v>
      </x:c>
      <x:c r="J761" s="2" t="n">
        <x:v>100</x:v>
      </x:c>
      <x:c r="K761" s="9" t="n">
        <x:v>59.56</x:v>
      </x:c>
      <x:c r="L761" s="8"/>
      <x:c r="M761" s="8"/>
      <x:c r="N761" s="8"/>
      <x:c r="O761" s="2" t="n">
        <x:v>0</x:v>
      </x:c>
      <x:c r="P761" s="10" t="n">
        <x:v>44266</x:v>
      </x:c>
      <x:c r="Q761" s="10" t="n">
        <x:v>44774</x:v>
      </x:c>
      <x:c r="R761" s="2" t="str">
        <x:v>Same-product valuation: per 100</x:v>
      </x:c>
      <x:c r="S761" s="2" t="str">
        <x:v>Outside priced proposal or replacement cost differs</x:v>
      </x:c>
      <x:c r="T761" s="15" t="n">
        <x:f>H761/J761</x:f>
        <x:v>0.1489</x:v>
      </x:c>
      <x:c r="U761" s="15" t="str">
        <x:f>IF(A761="WIRE",T761,IF(O761=1,I761*(1+IF(A761="POUC",Summary!$E$7,Summary!$K$7))/J761,"n.a."))</x:f>
        <x:v>n.a.</x:v>
      </x:c>
      <x:c r="V761" s="12" t="n">
        <x:f>0</x:f>
        <x:v>0</x:v>
      </x:c>
      <x:c r="W761" s="12" t="n">
        <x:f>0</x:f>
        <x:v>0</x:v>
      </x:c>
      <x:c r="X761" s="12" t="n">
        <x:f>0</x:f>
        <x:v>0</x:v>
      </x:c>
      <x:c r="Y761" s="12" t="n">
        <x:f>E761-W761-X761</x:f>
        <x:v>400</x:v>
      </x:c>
      <x:c r="Z761" s="16" t="n">
        <x:f>E761*T761</x:f>
        <x:v>59.56</x:v>
      </x:c>
      <x:c r="AA761" s="16" t="n">
        <x:f>W761*T761</x:f>
        <x:v>0</x:v>
      </x:c>
      <x:c r="AB761" s="16" t="n">
        <x:f>X761*T761</x:f>
        <x:v>0</x:v>
      </x:c>
      <x:c r="AC761" s="16" t="n">
        <x:f>Y761*T761</x:f>
        <x:v>59.56</x:v>
      </x:c>
      <x:c r="AD761" s="16" t="n">
        <x:f>K761-Z761</x:f>
        <x:v>0</x:v>
      </x:c>
      <x:c r="AE761" s="16" t="str">
        <x:f>IF(ISNUMBER(U761),E761*(U761-T761),"n.a.")</x:f>
        <x:v>n.a.</x:v>
      </x:c>
      <x:c r="AF761" s="12" t="n">
        <x:f>G761-0</x:f>
        <x:v>0</x:v>
      </x:c>
      <x:c r="AG761" s="16" t="n">
        <x:f>IF(ISNUMBER(U761),0,Z761)</x:f>
        <x:v>59.56</x:v>
      </x:c>
      <x:c r="AH761" s="17" t="str">
        <x:f>IF(AND(A761="WIRE",ISNUMBER(N761)),H761-N761,"n.a.")</x:f>
        <x:v>n.a.</x:v>
      </x:c>
    </x:row>
    <x:row r="762" ht="22" customHeight="1">
      <x:c r="A762" s="2" t="str">
        <x:v>COIL</x:v>
      </x:c>
      <x:c r="B762" s="2" t="str">
        <x:v>10</x:v>
      </x:c>
      <x:c r="C762" s="2" t="str">
        <x:v>32WHT36-4</x:v>
      </x:c>
      <x:c r="D762" s="2" t="str">
        <x:v>**PAY ACH** PVC SPIRAL SUPPLY</x:v>
      </x:c>
      <x:c r="E762" s="7" t="n">
        <x:v>100</x:v>
      </x:c>
      <x:c r="F762" s="7" t="n">
        <x:v>0</x:v>
      </x:c>
      <x:c r="G762" s="7" t="n">
        <x:v>0</x:v>
      </x:c>
      <x:c r="H762" s="8" t="n">
        <x:v>39.12</x:v>
      </x:c>
      <x:c r="I762" s="8" t="n">
        <x:v>65.97</x:v>
      </x:c>
      <x:c r="J762" s="2" t="n">
        <x:v>100</x:v>
      </x:c>
      <x:c r="K762" s="9" t="n">
        <x:v>39.12</x:v>
      </x:c>
      <x:c r="L762" s="8"/>
      <x:c r="M762" s="8"/>
      <x:c r="N762" s="8"/>
      <x:c r="O762" s="2" t="n">
        <x:v>0</x:v>
      </x:c>
      <x:c r="P762" s="10" t="n">
        <x:v>44266</x:v>
      </x:c>
      <x:c r="Q762" s="10" t="n">
        <x:v>44774</x:v>
      </x:c>
      <x:c r="R762" s="2" t="str">
        <x:v>Same-product valuation: per 100</x:v>
      </x:c>
      <x:c r="S762" s="2" t="str">
        <x:v>Outside priced proposal or replacement cost differs</x:v>
      </x:c>
      <x:c r="T762" s="15" t="n">
        <x:f>H762/J762</x:f>
        <x:v>0.3912</x:v>
      </x:c>
      <x:c r="U762" s="15" t="str">
        <x:f>IF(A762="WIRE",T762,IF(O762=1,I762*(1+IF(A762="POUC",Summary!$E$7,Summary!$K$7))/J762,"n.a."))</x:f>
        <x:v>n.a.</x:v>
      </x:c>
      <x:c r="V762" s="12" t="n">
        <x:f>0</x:f>
        <x:v>0</x:v>
      </x:c>
      <x:c r="W762" s="12" t="n">
        <x:f>0</x:f>
        <x:v>0</x:v>
      </x:c>
      <x:c r="X762" s="12" t="n">
        <x:f>0</x:f>
        <x:v>0</x:v>
      </x:c>
      <x:c r="Y762" s="12" t="n">
        <x:f>E762-W762-X762</x:f>
        <x:v>100</x:v>
      </x:c>
      <x:c r="Z762" s="16" t="n">
        <x:f>E762*T762</x:f>
        <x:v>39.12</x:v>
      </x:c>
      <x:c r="AA762" s="16" t="n">
        <x:f>W762*T762</x:f>
        <x:v>0</x:v>
      </x:c>
      <x:c r="AB762" s="16" t="n">
        <x:f>X762*T762</x:f>
        <x:v>0</x:v>
      </x:c>
      <x:c r="AC762" s="16" t="n">
        <x:f>Y762*T762</x:f>
        <x:v>39.12</x:v>
      </x:c>
      <x:c r="AD762" s="16" t="n">
        <x:f>K762-Z762</x:f>
        <x:v>0</x:v>
      </x:c>
      <x:c r="AE762" s="16" t="str">
        <x:f>IF(ISNUMBER(U762),E762*(U762-T762),"n.a.")</x:f>
        <x:v>n.a.</x:v>
      </x:c>
      <x:c r="AF762" s="12" t="n">
        <x:f>G762-0</x:f>
        <x:v>0</x:v>
      </x:c>
      <x:c r="AG762" s="16" t="n">
        <x:f>IF(ISNUMBER(U762),0,Z762)</x:f>
        <x:v>39.12</x:v>
      </x:c>
      <x:c r="AH762" s="17" t="str">
        <x:f>IF(AND(A762="WIRE",ISNUMBER(N762)),H762-N762,"n.a.")</x:f>
        <x:v>n.a.</x:v>
      </x:c>
    </x:row>
    <x:row r="763" ht="22" customHeight="1">
      <x:c r="A763" s="2" t="str">
        <x:v>COIL</x:v>
      </x:c>
      <x:c r="B763" s="2" t="str">
        <x:v>10</x:v>
      </x:c>
      <x:c r="C763" s="2" t="str">
        <x:v>33BLK12-4</x:v>
      </x:c>
      <x:c r="D763" s="2" t="str">
        <x:v>**PAY ACH** PVC SPIRAL SUPPLY</x:v>
      </x:c>
      <x:c r="E763" s="7" t="n">
        <x:v>0</x:v>
      </x:c>
      <x:c r="F763" s="7" t="n">
        <x:v>0</x:v>
      </x:c>
      <x:c r="G763" s="7" t="n">
        <x:v>0</x:v>
      </x:c>
      <x:c r="H763" s="8" t="n">
        <x:v>21.6</x:v>
      </x:c>
      <x:c r="I763" s="8" t="n">
        <x:v>17.73</x:v>
      </x:c>
      <x:c r="J763" s="2" t="n">
        <x:v>100</x:v>
      </x:c>
      <x:c r="K763" s="9" t="n">
        <x:v>0</x:v>
      </x:c>
      <x:c r="L763" s="8" t="n">
        <x:v>17.73</x:v>
      </x:c>
      <x:c r="M763" s="8"/>
      <x:c r="N763" s="8"/>
      <x:c r="O763" s="2" t="n">
        <x:v>1</x:v>
      </x:c>
      <x:c r="P763" s="10" t="n">
        <x:v>46143</x:v>
      </x:c>
      <x:c r="Q763" s="10" t="n">
        <x:v>44774</x:v>
      </x:c>
      <x:c r="R763" s="2" t="str">
        <x:v>Same-product valuation: per 100</x:v>
      </x:c>
      <x:c r="S763" s="2" t="str">
        <x:v>Chris PVC Coil priced product</x:v>
      </x:c>
      <x:c r="T763" s="15" t="n">
        <x:f>H763/J763</x:f>
        <x:v>0.21600000000000003</x:v>
      </x:c>
      <x:c r="U763" s="15" t="n">
        <x:f>IF(A763="WIRE",T763,IF(O763=1,I763*(1+IF(A763="POUC",Summary!$E$7,Summary!$K$7))/J763,"n.a."))</x:f>
        <x:v>0.19591650000000002</x:v>
      </x:c>
      <x:c r="V763" s="12" t="n">
        <x:f>0</x:f>
        <x:v>0</x:v>
      </x:c>
      <x:c r="W763" s="12" t="n">
        <x:f>0</x:f>
        <x:v>0</x:v>
      </x:c>
      <x:c r="X763" s="12" t="n">
        <x:f>0</x:f>
        <x:v>0</x:v>
      </x:c>
      <x:c r="Y763" s="12" t="n">
        <x:f>E763-W763-X763</x:f>
        <x:v>0</x:v>
      </x:c>
      <x:c r="Z763" s="16" t="n">
        <x:f>E763*T763</x:f>
        <x:v>0</x:v>
      </x:c>
      <x:c r="AA763" s="16" t="n">
        <x:f>W763*T763</x:f>
        <x:v>0</x:v>
      </x:c>
      <x:c r="AB763" s="16" t="n">
        <x:f>X763*T763</x:f>
        <x:v>0</x:v>
      </x:c>
      <x:c r="AC763" s="16" t="n">
        <x:f>Y763*T763</x:f>
        <x:v>0</x:v>
      </x:c>
      <x:c r="AD763" s="16" t="n">
        <x:f>K763-Z763</x:f>
        <x:v>0</x:v>
      </x:c>
      <x:c r="AE763" s="16" t="n">
        <x:f>IF(ISNUMBER(U763),E763*(U763-T763),"n.a.")</x:f>
        <x:v>0</x:v>
      </x:c>
      <x:c r="AF763" s="12" t="n">
        <x:f>G763-0</x:f>
        <x:v>0</x:v>
      </x:c>
      <x:c r="AG763" s="16" t="n">
        <x:f>IF(ISNUMBER(U763),0,Z763)</x:f>
        <x:v>0</x:v>
      </x:c>
      <x:c r="AH763" s="17" t="str">
        <x:f>IF(AND(A763="WIRE",ISNUMBER(N763)),H763-N763,"n.a.")</x:f>
        <x:v>n.a.</x:v>
      </x:c>
    </x:row>
    <x:row r="764" ht="22" customHeight="1">
      <x:c r="A764" s="2" t="str">
        <x:v>COIL</x:v>
      </x:c>
      <x:c r="B764" s="2" t="str">
        <x:v>10</x:v>
      </x:c>
      <x:c r="C764" s="2" t="str">
        <x:v>6BLK36-5</x:v>
      </x:c>
      <x:c r="D764" s="2" t="str">
        <x:v>**PAY ACH** PVC SPIRAL SUPPLY</x:v>
      </x:c>
      <x:c r="E764" s="7" t="n">
        <x:v>0</x:v>
      </x:c>
      <x:c r="F764" s="7" t="n">
        <x:v>0</x:v>
      </x:c>
      <x:c r="G764" s="7" t="n">
        <x:v>0</x:v>
      </x:c>
      <x:c r="H764" s="8" t="n">
        <x:v>7.79</x:v>
      </x:c>
      <x:c r="I764" s="8" t="n">
        <x:v>9.43</x:v>
      </x:c>
      <x:c r="J764" s="2" t="n">
        <x:v>100</x:v>
      </x:c>
      <x:c r="K764" s="9" t="n">
        <x:v>0</x:v>
      </x:c>
      <x:c r="L764" s="8"/>
      <x:c r="M764" s="8"/>
      <x:c r="N764" s="8"/>
      <x:c r="O764" s="2" t="n">
        <x:v>0</x:v>
      </x:c>
      <x:c r="P764" s="10" t="n">
        <x:v>43530</x:v>
      </x:c>
      <x:c r="Q764" s="10" t="n">
        <x:v>44593</x:v>
      </x:c>
      <x:c r="R764" s="2" t="str">
        <x:v>Category per-100 basis; no valued stock to verify</x:v>
      </x:c>
      <x:c r="S764" s="2" t="str">
        <x:v>Outside priced proposal or replacement cost differs</x:v>
      </x:c>
      <x:c r="T764" s="15" t="n">
        <x:f>H764/J764</x:f>
        <x:v>0.0779</x:v>
      </x:c>
      <x:c r="U764" s="15" t="str">
        <x:f>IF(A764="WIRE",T764,IF(O764=1,I764*(1+IF(A764="POUC",Summary!$E$7,Summary!$K$7))/J764,"n.a."))</x:f>
        <x:v>n.a.</x:v>
      </x:c>
      <x:c r="V764" s="12" t="n">
        <x:f>0</x:f>
        <x:v>0</x:v>
      </x:c>
      <x:c r="W764" s="12" t="n">
        <x:f>0</x:f>
        <x:v>0</x:v>
      </x:c>
      <x:c r="X764" s="12" t="n">
        <x:f>0</x:f>
        <x:v>0</x:v>
      </x:c>
      <x:c r="Y764" s="12" t="n">
        <x:f>E764-W764-X764</x:f>
        <x:v>0</x:v>
      </x:c>
      <x:c r="Z764" s="16" t="n">
        <x:f>E764*T764</x:f>
        <x:v>0</x:v>
      </x:c>
      <x:c r="AA764" s="16" t="n">
        <x:f>W764*T764</x:f>
        <x:v>0</x:v>
      </x:c>
      <x:c r="AB764" s="16" t="n">
        <x:f>X764*T764</x:f>
        <x:v>0</x:v>
      </x:c>
      <x:c r="AC764" s="16" t="n">
        <x:f>Y764*T764</x:f>
        <x:v>0</x:v>
      </x:c>
      <x:c r="AD764" s="16" t="n">
        <x:f>K764-Z764</x:f>
        <x:v>0</x:v>
      </x:c>
      <x:c r="AE764" s="16" t="str">
        <x:f>IF(ISNUMBER(U764),E764*(U764-T764),"n.a.")</x:f>
        <x:v>n.a.</x:v>
      </x:c>
      <x:c r="AF764" s="12" t="n">
        <x:f>G764-0</x:f>
        <x:v>0</x:v>
      </x:c>
      <x:c r="AG764" s="16" t="n">
        <x:f>IF(ISNUMBER(U764),0,Z764)</x:f>
        <x:v>0</x:v>
      </x:c>
      <x:c r="AH764" s="17" t="str">
        <x:f>IF(AND(A764="WIRE",ISNUMBER(N764)),H764-N764,"n.a.")</x:f>
        <x:v>n.a.</x:v>
      </x:c>
    </x:row>
    <x:row r="765" ht="22" customHeight="1">
      <x:c r="A765" s="2" t="str">
        <x:v>COIL</x:v>
      </x:c>
      <x:c r="B765" s="2" t="str">
        <x:v>10</x:v>
      </x:c>
      <x:c r="C765" s="2" t="str">
        <x:v>6FG12-4</x:v>
      </x:c>
      <x:c r="D765" s="2" t="str">
        <x:v>**PAY ACH** PVC SPIRAL SUPPLY</x:v>
      </x:c>
      <x:c r="E765" s="7" t="n">
        <x:v>0</x:v>
      </x:c>
      <x:c r="F765" s="7" t="n">
        <x:v>0</x:v>
      </x:c>
      <x:c r="G765" s="7" t="n">
        <x:v>0</x:v>
      </x:c>
      <x:c r="H765" s="8" t="n">
        <x:v>2.16</x:v>
      </x:c>
      <x:c r="I765" s="8" t="n">
        <x:v>2.99</x:v>
      </x:c>
      <x:c r="J765" s="2" t="n">
        <x:v>100</x:v>
      </x:c>
      <x:c r="K765" s="9" t="n">
        <x:v>0</x:v>
      </x:c>
      <x:c r="L765" s="8"/>
      <x:c r="M765" s="8"/>
      <x:c r="N765" s="8"/>
      <x:c r="O765" s="2" t="n">
        <x:v>0</x:v>
      </x:c>
      <x:c r="P765" s="10" t="n">
        <x:v>44266</x:v>
      </x:c>
      <x:c r="Q765" s="10" t="n">
        <x:v>44774</x:v>
      </x:c>
      <x:c r="R765" s="2" t="str">
        <x:v>Category per-100 basis; no valued stock to verify</x:v>
      </x:c>
      <x:c r="S765" s="2" t="str">
        <x:v>Outside priced proposal or replacement cost differs</x:v>
      </x:c>
      <x:c r="T765" s="15" t="n">
        <x:f>H765/J765</x:f>
        <x:v>0.0216</x:v>
      </x:c>
      <x:c r="U765" s="15" t="str">
        <x:f>IF(A765="WIRE",T765,IF(O765=1,I765*(1+IF(A765="POUC",Summary!$E$7,Summary!$K$7))/J765,"n.a."))</x:f>
        <x:v>n.a.</x:v>
      </x:c>
      <x:c r="V765" s="12" t="n">
        <x:f>0</x:f>
        <x:v>0</x:v>
      </x:c>
      <x:c r="W765" s="12" t="n">
        <x:f>0</x:f>
        <x:v>0</x:v>
      </x:c>
      <x:c r="X765" s="12" t="n">
        <x:f>0</x:f>
        <x:v>0</x:v>
      </x:c>
      <x:c r="Y765" s="12" t="n">
        <x:f>E765-W765-X765</x:f>
        <x:v>0</x:v>
      </x:c>
      <x:c r="Z765" s="16" t="n">
        <x:f>E765*T765</x:f>
        <x:v>0</x:v>
      </x:c>
      <x:c r="AA765" s="16" t="n">
        <x:f>W765*T765</x:f>
        <x:v>0</x:v>
      </x:c>
      <x:c r="AB765" s="16" t="n">
        <x:f>X765*T765</x:f>
        <x:v>0</x:v>
      </x:c>
      <x:c r="AC765" s="16" t="n">
        <x:f>Y765*T765</x:f>
        <x:v>0</x:v>
      </x:c>
      <x:c r="AD765" s="16" t="n">
        <x:f>K765-Z765</x:f>
        <x:v>0</x:v>
      </x:c>
      <x:c r="AE765" s="16" t="str">
        <x:f>IF(ISNUMBER(U765),E765*(U765-T765),"n.a.")</x:f>
        <x:v>n.a.</x:v>
      </x:c>
      <x:c r="AF765" s="12" t="n">
        <x:f>G765-0</x:f>
        <x:v>0</x:v>
      </x:c>
      <x:c r="AG765" s="16" t="n">
        <x:f>IF(ISNUMBER(U765),0,Z765)</x:f>
        <x:v>0</x:v>
      </x:c>
      <x:c r="AH765" s="17" t="str">
        <x:f>IF(AND(A765="WIRE",ISNUMBER(N765)),H765-N765,"n.a.")</x:f>
        <x:v>n.a.</x:v>
      </x:c>
    </x:row>
    <x:row r="766" ht="22" customHeight="1">
      <x:c r="A766" s="2" t="str">
        <x:v>COIL</x:v>
      </x:c>
      <x:c r="B766" s="2" t="str">
        <x:v>10</x:v>
      </x:c>
      <x:c r="C766" s="2" t="str">
        <x:v>6MAR12-4</x:v>
      </x:c>
      <x:c r="D766" s="2" t="str">
        <x:v>**PAY ACH** PVC SPIRAL SUPPLY</x:v>
      </x:c>
      <x:c r="E766" s="7" t="n">
        <x:v>2200</x:v>
      </x:c>
      <x:c r="F766" s="7" t="n">
        <x:v>0</x:v>
      </x:c>
      <x:c r="G766" s="7" t="n">
        <x:v>0</x:v>
      </x:c>
      <x:c r="H766" s="8" t="n">
        <x:v>2.16</x:v>
      </x:c>
      <x:c r="I766" s="8" t="n">
        <x:v>2.99</x:v>
      </x:c>
      <x:c r="J766" s="2" t="n">
        <x:v>100</x:v>
      </x:c>
      <x:c r="K766" s="9" t="n">
        <x:v>47.52</x:v>
      </x:c>
      <x:c r="L766" s="8"/>
      <x:c r="M766" s="8"/>
      <x:c r="N766" s="8"/>
      <x:c r="O766" s="2" t="n">
        <x:v>0</x:v>
      </x:c>
      <x:c r="P766" s="10" t="n">
        <x:v>44266</x:v>
      </x:c>
      <x:c r="Q766" s="10" t="n">
        <x:v>44774</x:v>
      </x:c>
      <x:c r="R766" s="2" t="str">
        <x:v>Same-product valuation: per 100</x:v>
      </x:c>
      <x:c r="S766" s="2" t="str">
        <x:v>Outside priced proposal or replacement cost differs</x:v>
      </x:c>
      <x:c r="T766" s="15" t="n">
        <x:f>H766/J766</x:f>
        <x:v>0.0216</x:v>
      </x:c>
      <x:c r="U766" s="15" t="str">
        <x:f>IF(A766="WIRE",T766,IF(O766=1,I766*(1+IF(A766="POUC",Summary!$E$7,Summary!$K$7))/J766,"n.a."))</x:f>
        <x:v>n.a.</x:v>
      </x:c>
      <x:c r="V766" s="12" t="n">
        <x:f>0</x:f>
        <x:v>0</x:v>
      </x:c>
      <x:c r="W766" s="12" t="n">
        <x:f>0</x:f>
        <x:v>0</x:v>
      </x:c>
      <x:c r="X766" s="12" t="n">
        <x:f>0</x:f>
        <x:v>0</x:v>
      </x:c>
      <x:c r="Y766" s="12" t="n">
        <x:f>E766-W766-X766</x:f>
        <x:v>2200</x:v>
      </x:c>
      <x:c r="Z766" s="16" t="n">
        <x:f>E766*T766</x:f>
        <x:v>47.52</x:v>
      </x:c>
      <x:c r="AA766" s="16" t="n">
        <x:f>W766*T766</x:f>
        <x:v>0</x:v>
      </x:c>
      <x:c r="AB766" s="16" t="n">
        <x:f>X766*T766</x:f>
        <x:v>0</x:v>
      </x:c>
      <x:c r="AC766" s="16" t="n">
        <x:f>Y766*T766</x:f>
        <x:v>47.52</x:v>
      </x:c>
      <x:c r="AD766" s="16" t="n">
        <x:f>K766-Z766</x:f>
        <x:v>0</x:v>
      </x:c>
      <x:c r="AE766" s="16" t="str">
        <x:f>IF(ISNUMBER(U766),E766*(U766-T766),"n.a.")</x:f>
        <x:v>n.a.</x:v>
      </x:c>
      <x:c r="AF766" s="12" t="n">
        <x:f>G766-0</x:f>
        <x:v>0</x:v>
      </x:c>
      <x:c r="AG766" s="16" t="n">
        <x:f>IF(ISNUMBER(U766),0,Z766)</x:f>
        <x:v>47.52</x:v>
      </x:c>
      <x:c r="AH766" s="17" t="str">
        <x:f>IF(AND(A766="WIRE",ISNUMBER(N766)),H766-N766,"n.a.")</x:f>
        <x:v>n.a.</x:v>
      </x:c>
    </x:row>
    <x:row r="767" ht="22" customHeight="1">
      <x:c r="A767" s="2" t="str">
        <x:v>COIL</x:v>
      </x:c>
      <x:c r="B767" s="2" t="str">
        <x:v>10</x:v>
      </x:c>
      <x:c r="C767" s="2" t="str">
        <x:v>6WHT12-5</x:v>
      </x:c>
      <x:c r="D767" s="2" t="str">
        <x:v>**PAY ACH** PVC SPIRAL SUPPLY</x:v>
      </x:c>
      <x:c r="E767" s="7" t="n">
        <x:v>0</x:v>
      </x:c>
      <x:c r="F767" s="7" t="n">
        <x:v>0</x:v>
      </x:c>
      <x:c r="G767" s="7" t="n">
        <x:v>0</x:v>
      </x:c>
      <x:c r="H767" s="8" t="n">
        <x:v>2.39</x:v>
      </x:c>
      <x:c r="I767" s="8" t="n">
        <x:v>3.13</x:v>
      </x:c>
      <x:c r="J767" s="2" t="n">
        <x:v>100</x:v>
      </x:c>
      <x:c r="K767" s="9" t="n">
        <x:v>0</x:v>
      </x:c>
      <x:c r="L767" s="8"/>
      <x:c r="M767" s="8"/>
      <x:c r="N767" s="8"/>
      <x:c r="O767" s="2" t="n">
        <x:v>0</x:v>
      </x:c>
      <x:c r="P767" s="10" t="n">
        <x:v>43530</x:v>
      </x:c>
      <x:c r="Q767" s="10" t="n">
        <x:v>44593</x:v>
      </x:c>
      <x:c r="R767" s="2" t="str">
        <x:v>Category per-100 basis; no valued stock to verify</x:v>
      </x:c>
      <x:c r="S767" s="2" t="str">
        <x:v>Outside priced proposal or replacement cost differs</x:v>
      </x:c>
      <x:c r="T767" s="15" t="n">
        <x:f>H767/J767</x:f>
        <x:v>0.0239</x:v>
      </x:c>
      <x:c r="U767" s="15" t="str">
        <x:f>IF(A767="WIRE",T767,IF(O767=1,I767*(1+IF(A767="POUC",Summary!$E$7,Summary!$K$7))/J767,"n.a."))</x:f>
        <x:v>n.a.</x:v>
      </x:c>
      <x:c r="V767" s="12" t="n">
        <x:f>0</x:f>
        <x:v>0</x:v>
      </x:c>
      <x:c r="W767" s="12" t="n">
        <x:f>0</x:f>
        <x:v>0</x:v>
      </x:c>
      <x:c r="X767" s="12" t="n">
        <x:f>0</x:f>
        <x:v>0</x:v>
      </x:c>
      <x:c r="Y767" s="12" t="n">
        <x:f>E767-W767-X767</x:f>
        <x:v>0</x:v>
      </x:c>
      <x:c r="Z767" s="16" t="n">
        <x:f>E767*T767</x:f>
        <x:v>0</x:v>
      </x:c>
      <x:c r="AA767" s="16" t="n">
        <x:f>W767*T767</x:f>
        <x:v>0</x:v>
      </x:c>
      <x:c r="AB767" s="16" t="n">
        <x:f>X767*T767</x:f>
        <x:v>0</x:v>
      </x:c>
      <x:c r="AC767" s="16" t="n">
        <x:f>Y767*T767</x:f>
        <x:v>0</x:v>
      </x:c>
      <x:c r="AD767" s="16" t="n">
        <x:f>K767-Z767</x:f>
        <x:v>0</x:v>
      </x:c>
      <x:c r="AE767" s="16" t="str">
        <x:f>IF(ISNUMBER(U767),E767*(U767-T767),"n.a.")</x:f>
        <x:v>n.a.</x:v>
      </x:c>
      <x:c r="AF767" s="12" t="n">
        <x:f>G767-0</x:f>
        <x:v>0</x:v>
      </x:c>
      <x:c r="AG767" s="16" t="n">
        <x:f>IF(ISNUMBER(U767),0,Z767)</x:f>
        <x:v>0</x:v>
      </x:c>
      <x:c r="AH767" s="17" t="str">
        <x:f>IF(AND(A767="WIRE",ISNUMBER(N767)),H767-N767,"n.a.")</x:f>
        <x:v>n.a.</x:v>
      </x:c>
    </x:row>
    <x:row r="768" ht="22" customHeight="1">
      <x:c r="A768" s="2" t="str">
        <x:v>COIL</x:v>
      </x:c>
      <x:c r="B768" s="2" t="str">
        <x:v>10</x:v>
      </x:c>
      <x:c r="C768" s="2" t="str">
        <x:v>6WHT36-5</x:v>
      </x:c>
      <x:c r="D768" s="2" t="str">
        <x:v>**PAY ACH** PVC SPIRAL SUPPLY</x:v>
      </x:c>
      <x:c r="E768" s="7" t="n">
        <x:v>0</x:v>
      </x:c>
      <x:c r="F768" s="7" t="n">
        <x:v>0</x:v>
      </x:c>
      <x:c r="G768" s="7" t="n">
        <x:v>0</x:v>
      </x:c>
      <x:c r="H768" s="8" t="n">
        <x:v>7.79</x:v>
      </x:c>
      <x:c r="I768" s="8" t="n">
        <x:v>10.67</x:v>
      </x:c>
      <x:c r="J768" s="2" t="n">
        <x:v>100</x:v>
      </x:c>
      <x:c r="K768" s="9" t="n">
        <x:v>0</x:v>
      </x:c>
      <x:c r="L768" s="8"/>
      <x:c r="M768" s="8"/>
      <x:c r="N768" s="8"/>
      <x:c r="O768" s="2" t="n">
        <x:v>0</x:v>
      </x:c>
      <x:c r="P768" s="10" t="n">
        <x:v>43530</x:v>
      </x:c>
      <x:c r="Q768" s="10" t="n">
        <x:v>44593</x:v>
      </x:c>
      <x:c r="R768" s="2" t="str">
        <x:v>Category per-100 basis; no valued stock to verify</x:v>
      </x:c>
      <x:c r="S768" s="2" t="str">
        <x:v>Outside priced proposal or replacement cost differs</x:v>
      </x:c>
      <x:c r="T768" s="15" t="n">
        <x:f>H768/J768</x:f>
        <x:v>0.0779</x:v>
      </x:c>
      <x:c r="U768" s="15" t="str">
        <x:f>IF(A768="WIRE",T768,IF(O768=1,I768*(1+IF(A768="POUC",Summary!$E$7,Summary!$K$7))/J768,"n.a."))</x:f>
        <x:v>n.a.</x:v>
      </x:c>
      <x:c r="V768" s="12" t="n">
        <x:f>0</x:f>
        <x:v>0</x:v>
      </x:c>
      <x:c r="W768" s="12" t="n">
        <x:f>0</x:f>
        <x:v>0</x:v>
      </x:c>
      <x:c r="X768" s="12" t="n">
        <x:f>0</x:f>
        <x:v>0</x:v>
      </x:c>
      <x:c r="Y768" s="12" t="n">
        <x:f>E768-W768-X768</x:f>
        <x:v>0</x:v>
      </x:c>
      <x:c r="Z768" s="16" t="n">
        <x:f>E768*T768</x:f>
        <x:v>0</x:v>
      </x:c>
      <x:c r="AA768" s="16" t="n">
        <x:f>W768*T768</x:f>
        <x:v>0</x:v>
      </x:c>
      <x:c r="AB768" s="16" t="n">
        <x:f>X768*T768</x:f>
        <x:v>0</x:v>
      </x:c>
      <x:c r="AC768" s="16" t="n">
        <x:f>Y768*T768</x:f>
        <x:v>0</x:v>
      </x:c>
      <x:c r="AD768" s="16" t="n">
        <x:f>K768-Z768</x:f>
        <x:v>0</x:v>
      </x:c>
      <x:c r="AE768" s="16" t="str">
        <x:f>IF(ISNUMBER(U768),E768*(U768-T768),"n.a.")</x:f>
        <x:v>n.a.</x:v>
      </x:c>
      <x:c r="AF768" s="12" t="n">
        <x:f>G768-0</x:f>
        <x:v>0</x:v>
      </x:c>
      <x:c r="AG768" s="16" t="n">
        <x:f>IF(ISNUMBER(U768),0,Z768)</x:f>
        <x:v>0</x:v>
      </x:c>
      <x:c r="AH768" s="17" t="str">
        <x:f>IF(AND(A768="WIRE",ISNUMBER(N768)),H768-N768,"n.a.")</x:f>
        <x:v>n.a.</x:v>
      </x:c>
    </x:row>
    <x:row r="769" ht="22" customHeight="1">
      <x:c r="A769" s="2" t="str">
        <x:v>COIL</x:v>
      </x:c>
      <x:c r="B769" s="2" t="str">
        <x:v>10</x:v>
      </x:c>
      <x:c r="C769" s="2" t="str">
        <x:v>7BLK12-5</x:v>
      </x:c>
      <x:c r="D769" s="2" t="str">
        <x:v>**PAY ACH** PVC SPIRAL SUPPLY</x:v>
      </x:c>
      <x:c r="E769" s="7" t="n">
        <x:v>0</x:v>
      </x:c>
      <x:c r="F769" s="7" t="n">
        <x:v>0</x:v>
      </x:c>
      <x:c r="G769" s="7" t="n">
        <x:v>0</x:v>
      </x:c>
      <x:c r="H769" s="8" t="n">
        <x:v>2.53</x:v>
      </x:c>
      <x:c r="I769" s="8" t="n">
        <x:v>2.86</x:v>
      </x:c>
      <x:c r="J769" s="2" t="n">
        <x:v>100</x:v>
      </x:c>
      <x:c r="K769" s="9" t="n">
        <x:v>0</x:v>
      </x:c>
      <x:c r="L769" s="8"/>
      <x:c r="M769" s="8"/>
      <x:c r="N769" s="8"/>
      <x:c r="O769" s="2" t="n">
        <x:v>0</x:v>
      </x:c>
      <x:c r="P769" s="10" t="n">
        <x:v>43530</x:v>
      </x:c>
      <x:c r="Q769" s="10" t="n">
        <x:v>44593</x:v>
      </x:c>
      <x:c r="R769" s="2" t="str">
        <x:v>Category per-100 basis; no valued stock to verify</x:v>
      </x:c>
      <x:c r="S769" s="2" t="str">
        <x:v>Outside priced proposal or replacement cost differs</x:v>
      </x:c>
      <x:c r="T769" s="15" t="n">
        <x:f>H769/J769</x:f>
        <x:v>0.0253</x:v>
      </x:c>
      <x:c r="U769" s="15" t="str">
        <x:f>IF(A769="WIRE",T769,IF(O769=1,I769*(1+IF(A769="POUC",Summary!$E$7,Summary!$K$7))/J769,"n.a."))</x:f>
        <x:v>n.a.</x:v>
      </x:c>
      <x:c r="V769" s="12" t="n">
        <x:f>0</x:f>
        <x:v>0</x:v>
      </x:c>
      <x:c r="W769" s="12" t="n">
        <x:f>0</x:f>
        <x:v>0</x:v>
      </x:c>
      <x:c r="X769" s="12" t="n">
        <x:f>0</x:f>
        <x:v>0</x:v>
      </x:c>
      <x:c r="Y769" s="12" t="n">
        <x:f>E769-W769-X769</x:f>
        <x:v>0</x:v>
      </x:c>
      <x:c r="Z769" s="16" t="n">
        <x:f>E769*T769</x:f>
        <x:v>0</x:v>
      </x:c>
      <x:c r="AA769" s="16" t="n">
        <x:f>W769*T769</x:f>
        <x:v>0</x:v>
      </x:c>
      <x:c r="AB769" s="16" t="n">
        <x:f>X769*T769</x:f>
        <x:v>0</x:v>
      </x:c>
      <x:c r="AC769" s="16" t="n">
        <x:f>Y769*T769</x:f>
        <x:v>0</x:v>
      </x:c>
      <x:c r="AD769" s="16" t="n">
        <x:f>K769-Z769</x:f>
        <x:v>0</x:v>
      </x:c>
      <x:c r="AE769" s="16" t="str">
        <x:f>IF(ISNUMBER(U769),E769*(U769-T769),"n.a.")</x:f>
        <x:v>n.a.</x:v>
      </x:c>
      <x:c r="AF769" s="12" t="n">
        <x:f>G769-0</x:f>
        <x:v>0</x:v>
      </x:c>
      <x:c r="AG769" s="16" t="n">
        <x:f>IF(ISNUMBER(U769),0,Z769)</x:f>
        <x:v>0</x:v>
      </x:c>
      <x:c r="AH769" s="17" t="str">
        <x:f>IF(AND(A769="WIRE",ISNUMBER(N769)),H769-N769,"n.a.")</x:f>
        <x:v>n.a.</x:v>
      </x:c>
    </x:row>
    <x:row r="770" ht="22" customHeight="1">
      <x:c r="A770" s="2" t="str">
        <x:v>COIL</x:v>
      </x:c>
      <x:c r="B770" s="2" t="str">
        <x:v>10</x:v>
      </x:c>
      <x:c r="C770" s="2" t="str">
        <x:v>7BLK36-5</x:v>
      </x:c>
      <x:c r="D770" s="2" t="str">
        <x:v>**PAY ACH** PVC SPIRAL SUPPLY</x:v>
      </x:c>
      <x:c r="E770" s="7" t="n">
        <x:v>0</x:v>
      </x:c>
      <x:c r="F770" s="7" t="n">
        <x:v>0</x:v>
      </x:c>
      <x:c r="G770" s="7" t="n">
        <x:v>0</x:v>
      </x:c>
      <x:c r="H770" s="8" t="n">
        <x:v>8.25</x:v>
      </x:c>
      <x:c r="I770" s="8" t="n">
        <x:v>9.86</x:v>
      </x:c>
      <x:c r="J770" s="2" t="n">
        <x:v>100</x:v>
      </x:c>
      <x:c r="K770" s="9" t="n">
        <x:v>0</x:v>
      </x:c>
      <x:c r="L770" s="8"/>
      <x:c r="M770" s="8"/>
      <x:c r="N770" s="8"/>
      <x:c r="O770" s="2" t="n">
        <x:v>0</x:v>
      </x:c>
      <x:c r="P770" s="10" t="n">
        <x:v>43530</x:v>
      </x:c>
      <x:c r="Q770" s="10" t="n">
        <x:v>44593</x:v>
      </x:c>
      <x:c r="R770" s="2" t="str">
        <x:v>Category per-100 basis; no valued stock to verify</x:v>
      </x:c>
      <x:c r="S770" s="2" t="str">
        <x:v>Outside priced proposal or replacement cost differs</x:v>
      </x:c>
      <x:c r="T770" s="15" t="n">
        <x:f>H770/J770</x:f>
        <x:v>0.0825</x:v>
      </x:c>
      <x:c r="U770" s="15" t="str">
        <x:f>IF(A770="WIRE",T770,IF(O770=1,I770*(1+IF(A770="POUC",Summary!$E$7,Summary!$K$7))/J770,"n.a."))</x:f>
        <x:v>n.a.</x:v>
      </x:c>
      <x:c r="V770" s="12" t="n">
        <x:f>0</x:f>
        <x:v>0</x:v>
      </x:c>
      <x:c r="W770" s="12" t="n">
        <x:f>0</x:f>
        <x:v>0</x:v>
      </x:c>
      <x:c r="X770" s="12" t="n">
        <x:f>0</x:f>
        <x:v>0</x:v>
      </x:c>
      <x:c r="Y770" s="12" t="n">
        <x:f>E770-W770-X770</x:f>
        <x:v>0</x:v>
      </x:c>
      <x:c r="Z770" s="16" t="n">
        <x:f>E770*T770</x:f>
        <x:v>0</x:v>
      </x:c>
      <x:c r="AA770" s="16" t="n">
        <x:f>W770*T770</x:f>
        <x:v>0</x:v>
      </x:c>
      <x:c r="AB770" s="16" t="n">
        <x:f>X770*T770</x:f>
        <x:v>0</x:v>
      </x:c>
      <x:c r="AC770" s="16" t="n">
        <x:f>Y770*T770</x:f>
        <x:v>0</x:v>
      </x:c>
      <x:c r="AD770" s="16" t="n">
        <x:f>K770-Z770</x:f>
        <x:v>0</x:v>
      </x:c>
      <x:c r="AE770" s="16" t="str">
        <x:f>IF(ISNUMBER(U770),E770*(U770-T770),"n.a.")</x:f>
        <x:v>n.a.</x:v>
      </x:c>
      <x:c r="AF770" s="12" t="n">
        <x:f>G770-0</x:f>
        <x:v>0</x:v>
      </x:c>
      <x:c r="AG770" s="16" t="n">
        <x:f>IF(ISNUMBER(U770),0,Z770)</x:f>
        <x:v>0</x:v>
      </x:c>
      <x:c r="AH770" s="17" t="str">
        <x:f>IF(AND(A770="WIRE",ISNUMBER(N770)),H770-N770,"n.a.")</x:f>
        <x:v>n.a.</x:v>
      </x:c>
    </x:row>
    <x:row r="771" ht="22" customHeight="1">
      <x:c r="A771" s="2" t="str">
        <x:v>COIL</x:v>
      </x:c>
      <x:c r="B771" s="2" t="str">
        <x:v>10</x:v>
      </x:c>
      <x:c r="C771" s="2" t="str">
        <x:v>7FG12-4</x:v>
      </x:c>
      <x:c r="D771" s="2" t="str">
        <x:v>**PAY ACH** PVC SPIRAL SUPPLY</x:v>
      </x:c>
      <x:c r="E771" s="7" t="n">
        <x:v>0</x:v>
      </x:c>
      <x:c r="F771" s="7" t="n">
        <x:v>0</x:v>
      </x:c>
      <x:c r="G771" s="7" t="n">
        <x:v>0</x:v>
      </x:c>
      <x:c r="H771" s="8" t="n">
        <x:v>2.29</x:v>
      </x:c>
      <x:c r="I771" s="8" t="n">
        <x:v>3.22</x:v>
      </x:c>
      <x:c r="J771" s="2" t="n">
        <x:v>100</x:v>
      </x:c>
      <x:c r="K771" s="9" t="n">
        <x:v>0</x:v>
      </x:c>
      <x:c r="L771" s="8"/>
      <x:c r="M771" s="8"/>
      <x:c r="N771" s="8"/>
      <x:c r="O771" s="2" t="n">
        <x:v>0</x:v>
      </x:c>
      <x:c r="P771" s="10" t="n">
        <x:v>44266</x:v>
      </x:c>
      <x:c r="Q771" s="10" t="n">
        <x:v>44774</x:v>
      </x:c>
      <x:c r="R771" s="2" t="str">
        <x:v>Category per-100 basis; no valued stock to verify</x:v>
      </x:c>
      <x:c r="S771" s="2" t="str">
        <x:v>Outside priced proposal or replacement cost differs</x:v>
      </x:c>
      <x:c r="T771" s="15" t="n">
        <x:f>H771/J771</x:f>
        <x:v>0.0229</x:v>
      </x:c>
      <x:c r="U771" s="15" t="str">
        <x:f>IF(A771="WIRE",T771,IF(O771=1,I771*(1+IF(A771="POUC",Summary!$E$7,Summary!$K$7))/J771,"n.a."))</x:f>
        <x:v>n.a.</x:v>
      </x:c>
      <x:c r="V771" s="12" t="n">
        <x:f>0</x:f>
        <x:v>0</x:v>
      </x:c>
      <x:c r="W771" s="12" t="n">
        <x:f>0</x:f>
        <x:v>0</x:v>
      </x:c>
      <x:c r="X771" s="12" t="n">
        <x:f>0</x:f>
        <x:v>0</x:v>
      </x:c>
      <x:c r="Y771" s="12" t="n">
        <x:f>E771-W771-X771</x:f>
        <x:v>0</x:v>
      </x:c>
      <x:c r="Z771" s="16" t="n">
        <x:f>E771*T771</x:f>
        <x:v>0</x:v>
      </x:c>
      <x:c r="AA771" s="16" t="n">
        <x:f>W771*T771</x:f>
        <x:v>0</x:v>
      </x:c>
      <x:c r="AB771" s="16" t="n">
        <x:f>X771*T771</x:f>
        <x:v>0</x:v>
      </x:c>
      <x:c r="AC771" s="16" t="n">
        <x:f>Y771*T771</x:f>
        <x:v>0</x:v>
      </x:c>
      <x:c r="AD771" s="16" t="n">
        <x:f>K771-Z771</x:f>
        <x:v>0</x:v>
      </x:c>
      <x:c r="AE771" s="16" t="str">
        <x:f>IF(ISNUMBER(U771),E771*(U771-T771),"n.a.")</x:f>
        <x:v>n.a.</x:v>
      </x:c>
      <x:c r="AF771" s="12" t="n">
        <x:f>G771-0</x:f>
        <x:v>0</x:v>
      </x:c>
      <x:c r="AG771" s="16" t="n">
        <x:f>IF(ISNUMBER(U771),0,Z771)</x:f>
        <x:v>0</x:v>
      </x:c>
      <x:c r="AH771" s="17" t="str">
        <x:f>IF(AND(A771="WIRE",ISNUMBER(N771)),H771-N771,"n.a.")</x:f>
        <x:v>n.a.</x:v>
      </x:c>
    </x:row>
    <x:row r="772" ht="22" customHeight="1">
      <x:c r="A772" s="2" t="str">
        <x:v>COIL</x:v>
      </x:c>
      <x:c r="B772" s="2" t="str">
        <x:v>10</x:v>
      </x:c>
      <x:c r="C772" s="2" t="str">
        <x:v>7MAR12-4</x:v>
      </x:c>
      <x:c r="D772" s="2" t="str">
        <x:v>**PAY ACH** PVC SPIRAL SUPPLY</x:v>
      </x:c>
      <x:c r="E772" s="7" t="n">
        <x:v>0</x:v>
      </x:c>
      <x:c r="F772" s="7" t="n">
        <x:v>0</x:v>
      </x:c>
      <x:c r="G772" s="7" t="n">
        <x:v>0</x:v>
      </x:c>
      <x:c r="H772" s="8" t="n">
        <x:v>2.29</x:v>
      </x:c>
      <x:c r="I772" s="8" t="n">
        <x:v>3.22</x:v>
      </x:c>
      <x:c r="J772" s="2" t="n">
        <x:v>100</x:v>
      </x:c>
      <x:c r="K772" s="9" t="n">
        <x:v>0</x:v>
      </x:c>
      <x:c r="L772" s="8"/>
      <x:c r="M772" s="8"/>
      <x:c r="N772" s="8"/>
      <x:c r="O772" s="2" t="n">
        <x:v>0</x:v>
      </x:c>
      <x:c r="P772" s="10" t="n">
        <x:v>44266</x:v>
      </x:c>
      <x:c r="Q772" s="10" t="n">
        <x:v>44774</x:v>
      </x:c>
      <x:c r="R772" s="2" t="str">
        <x:v>Category per-100 basis; no valued stock to verify</x:v>
      </x:c>
      <x:c r="S772" s="2" t="str">
        <x:v>Outside priced proposal or replacement cost differs</x:v>
      </x:c>
      <x:c r="T772" s="15" t="n">
        <x:f>H772/J772</x:f>
        <x:v>0.0229</x:v>
      </x:c>
      <x:c r="U772" s="15" t="str">
        <x:f>IF(A772="WIRE",T772,IF(O772=1,I772*(1+IF(A772="POUC",Summary!$E$7,Summary!$K$7))/J772,"n.a."))</x:f>
        <x:v>n.a.</x:v>
      </x:c>
      <x:c r="V772" s="12" t="n">
        <x:f>0</x:f>
        <x:v>0</x:v>
      </x:c>
      <x:c r="W772" s="12" t="n">
        <x:f>0</x:f>
        <x:v>0</x:v>
      </x:c>
      <x:c r="X772" s="12" t="n">
        <x:f>0</x:f>
        <x:v>0</x:v>
      </x:c>
      <x:c r="Y772" s="12" t="n">
        <x:f>E772-W772-X772</x:f>
        <x:v>0</x:v>
      </x:c>
      <x:c r="Z772" s="16" t="n">
        <x:f>E772*T772</x:f>
        <x:v>0</x:v>
      </x:c>
      <x:c r="AA772" s="16" t="n">
        <x:f>W772*T772</x:f>
        <x:v>0</x:v>
      </x:c>
      <x:c r="AB772" s="16" t="n">
        <x:f>X772*T772</x:f>
        <x:v>0</x:v>
      </x:c>
      <x:c r="AC772" s="16" t="n">
        <x:f>Y772*T772</x:f>
        <x:v>0</x:v>
      </x:c>
      <x:c r="AD772" s="16" t="n">
        <x:f>K772-Z772</x:f>
        <x:v>0</x:v>
      </x:c>
      <x:c r="AE772" s="16" t="str">
        <x:f>IF(ISNUMBER(U772),E772*(U772-T772),"n.a.")</x:f>
        <x:v>n.a.</x:v>
      </x:c>
      <x:c r="AF772" s="12" t="n">
        <x:f>G772-0</x:f>
        <x:v>0</x:v>
      </x:c>
      <x:c r="AG772" s="16" t="n">
        <x:f>IF(ISNUMBER(U772),0,Z772)</x:f>
        <x:v>0</x:v>
      </x:c>
      <x:c r="AH772" s="17" t="str">
        <x:f>IF(AND(A772="WIRE",ISNUMBER(N772)),H772-N772,"n.a.")</x:f>
        <x:v>n.a.</x:v>
      </x:c>
    </x:row>
    <x:row r="773" ht="22" customHeight="1">
      <x:c r="A773" s="2" t="str">
        <x:v>COIL</x:v>
      </x:c>
      <x:c r="B773" s="2" t="str">
        <x:v>10</x:v>
      </x:c>
      <x:c r="C773" s="2" t="str">
        <x:v>7WHT12-5</x:v>
      </x:c>
      <x:c r="D773" s="2" t="str">
        <x:v>**PAY ACH** PVC SPIRAL SUPPLY</x:v>
      </x:c>
      <x:c r="E773" s="7" t="n">
        <x:v>0</x:v>
      </x:c>
      <x:c r="F773" s="7" t="n">
        <x:v>0</x:v>
      </x:c>
      <x:c r="G773" s="7" t="n">
        <x:v>0</x:v>
      </x:c>
      <x:c r="H773" s="8" t="n">
        <x:v>2.53</x:v>
      </x:c>
      <x:c r="I773" s="8" t="n">
        <x:v>3.29</x:v>
      </x:c>
      <x:c r="J773" s="2" t="n">
        <x:v>100</x:v>
      </x:c>
      <x:c r="K773" s="9" t="n">
        <x:v>0</x:v>
      </x:c>
      <x:c r="L773" s="8"/>
      <x:c r="M773" s="8"/>
      <x:c r="N773" s="8"/>
      <x:c r="O773" s="2" t="n">
        <x:v>0</x:v>
      </x:c>
      <x:c r="P773" s="10" t="n">
        <x:v>43530</x:v>
      </x:c>
      <x:c r="Q773" s="10" t="n">
        <x:v>44593</x:v>
      </x:c>
      <x:c r="R773" s="2" t="str">
        <x:v>Category per-100 basis; no valued stock to verify</x:v>
      </x:c>
      <x:c r="S773" s="2" t="str">
        <x:v>Outside priced proposal or replacement cost differs</x:v>
      </x:c>
      <x:c r="T773" s="15" t="n">
        <x:f>H773/J773</x:f>
        <x:v>0.0253</x:v>
      </x:c>
      <x:c r="U773" s="15" t="str">
        <x:f>IF(A773="WIRE",T773,IF(O773=1,I773*(1+IF(A773="POUC",Summary!$E$7,Summary!$K$7))/J773,"n.a."))</x:f>
        <x:v>n.a.</x:v>
      </x:c>
      <x:c r="V773" s="12" t="n">
        <x:f>0</x:f>
        <x:v>0</x:v>
      </x:c>
      <x:c r="W773" s="12" t="n">
        <x:f>0</x:f>
        <x:v>0</x:v>
      </x:c>
      <x:c r="X773" s="12" t="n">
        <x:f>0</x:f>
        <x:v>0</x:v>
      </x:c>
      <x:c r="Y773" s="12" t="n">
        <x:f>E773-W773-X773</x:f>
        <x:v>0</x:v>
      </x:c>
      <x:c r="Z773" s="16" t="n">
        <x:f>E773*T773</x:f>
        <x:v>0</x:v>
      </x:c>
      <x:c r="AA773" s="16" t="n">
        <x:f>W773*T773</x:f>
        <x:v>0</x:v>
      </x:c>
      <x:c r="AB773" s="16" t="n">
        <x:f>X773*T773</x:f>
        <x:v>0</x:v>
      </x:c>
      <x:c r="AC773" s="16" t="n">
        <x:f>Y773*T773</x:f>
        <x:v>0</x:v>
      </x:c>
      <x:c r="AD773" s="16" t="n">
        <x:f>K773-Z773</x:f>
        <x:v>0</x:v>
      </x:c>
      <x:c r="AE773" s="16" t="str">
        <x:f>IF(ISNUMBER(U773),E773*(U773-T773),"n.a.")</x:f>
        <x:v>n.a.</x:v>
      </x:c>
      <x:c r="AF773" s="12" t="n">
        <x:f>G773-0</x:f>
        <x:v>0</x:v>
      </x:c>
      <x:c r="AG773" s="16" t="n">
        <x:f>IF(ISNUMBER(U773),0,Z773)</x:f>
        <x:v>0</x:v>
      </x:c>
      <x:c r="AH773" s="17" t="str">
        <x:f>IF(AND(A773="WIRE",ISNUMBER(N773)),H773-N773,"n.a.")</x:f>
        <x:v>n.a.</x:v>
      </x:c>
    </x:row>
    <x:row r="774" ht="22" customHeight="1">
      <x:c r="A774" s="2" t="str">
        <x:v>COIL</x:v>
      </x:c>
      <x:c r="B774" s="2" t="str">
        <x:v>10</x:v>
      </x:c>
      <x:c r="C774" s="2" t="str">
        <x:v>7WHT36-4</x:v>
      </x:c>
      <x:c r="D774" s="2" t="str">
        <x:v>**PAY ACH** PVC SPIRAL SUPPLY</x:v>
      </x:c>
      <x:c r="E774" s="7" t="n">
        <x:v>0</x:v>
      </x:c>
      <x:c r="F774" s="7" t="n">
        <x:v>0</x:v>
      </x:c>
      <x:c r="G774" s="7" t="n">
        <x:v>0</x:v>
      </x:c>
      <x:c r="H774" s="8" t="n">
        <x:v>7.59</x:v>
      </x:c>
      <x:c r="I774" s="8" t="n">
        <x:v>11.06</x:v>
      </x:c>
      <x:c r="J774" s="2" t="n">
        <x:v>100</x:v>
      </x:c>
      <x:c r="K774" s="9" t="n">
        <x:v>0</x:v>
      </x:c>
      <x:c r="L774" s="8"/>
      <x:c r="M774" s="8"/>
      <x:c r="N774" s="8"/>
      <x:c r="O774" s="2" t="n">
        <x:v>0</x:v>
      </x:c>
      <x:c r="P774" s="10" t="n">
        <x:v>44266</x:v>
      </x:c>
      <x:c r="Q774" s="10" t="n">
        <x:v>44774</x:v>
      </x:c>
      <x:c r="R774" s="2" t="str">
        <x:v>Category per-100 basis; no valued stock to verify</x:v>
      </x:c>
      <x:c r="S774" s="2" t="str">
        <x:v>Outside priced proposal or replacement cost differs</x:v>
      </x:c>
      <x:c r="T774" s="15" t="n">
        <x:f>H774/J774</x:f>
        <x:v>0.0759</x:v>
      </x:c>
      <x:c r="U774" s="15" t="str">
        <x:f>IF(A774="WIRE",T774,IF(O774=1,I774*(1+IF(A774="POUC",Summary!$E$7,Summary!$K$7))/J774,"n.a."))</x:f>
        <x:v>n.a.</x:v>
      </x:c>
      <x:c r="V774" s="12" t="n">
        <x:f>0</x:f>
        <x:v>0</x:v>
      </x:c>
      <x:c r="W774" s="12" t="n">
        <x:f>0</x:f>
        <x:v>0</x:v>
      </x:c>
      <x:c r="X774" s="12" t="n">
        <x:f>0</x:f>
        <x:v>0</x:v>
      </x:c>
      <x:c r="Y774" s="12" t="n">
        <x:f>E774-W774-X774</x:f>
        <x:v>0</x:v>
      </x:c>
      <x:c r="Z774" s="16" t="n">
        <x:f>E774*T774</x:f>
        <x:v>0</x:v>
      </x:c>
      <x:c r="AA774" s="16" t="n">
        <x:f>W774*T774</x:f>
        <x:v>0</x:v>
      </x:c>
      <x:c r="AB774" s="16" t="n">
        <x:f>X774*T774</x:f>
        <x:v>0</x:v>
      </x:c>
      <x:c r="AC774" s="16" t="n">
        <x:f>Y774*T774</x:f>
        <x:v>0</x:v>
      </x:c>
      <x:c r="AD774" s="16" t="n">
        <x:f>K774-Z774</x:f>
        <x:v>0</x:v>
      </x:c>
      <x:c r="AE774" s="16" t="str">
        <x:f>IF(ISNUMBER(U774),E774*(U774-T774),"n.a.")</x:f>
        <x:v>n.a.</x:v>
      </x:c>
      <x:c r="AF774" s="12" t="n">
        <x:f>G774-0</x:f>
        <x:v>0</x:v>
      </x:c>
      <x:c r="AG774" s="16" t="n">
        <x:f>IF(ISNUMBER(U774),0,Z774)</x:f>
        <x:v>0</x:v>
      </x:c>
      <x:c r="AH774" s="17" t="str">
        <x:f>IF(AND(A774="WIRE",ISNUMBER(N774)),H774-N774,"n.a.")</x:f>
        <x:v>n.a.</x:v>
      </x:c>
    </x:row>
    <x:row r="775" ht="22" customHeight="1">
      <x:c r="A775" s="2" t="str">
        <x:v>COIL</x:v>
      </x:c>
      <x:c r="B775" s="2" t="str">
        <x:v>10</x:v>
      </x:c>
      <x:c r="C775" s="2" t="str">
        <x:v>7WHT36-5</x:v>
      </x:c>
      <x:c r="D775" s="2" t="str">
        <x:v>**PAY ACH** PVC SPIRAL SUPPLY</x:v>
      </x:c>
      <x:c r="E775" s="7" t="n">
        <x:v>0</x:v>
      </x:c>
      <x:c r="F775" s="7" t="n">
        <x:v>0</x:v>
      </x:c>
      <x:c r="G775" s="7" t="n">
        <x:v>0</x:v>
      </x:c>
      <x:c r="H775" s="8" t="n">
        <x:v>8.25</x:v>
      </x:c>
      <x:c r="I775" s="8" t="n">
        <x:v>11.16</x:v>
      </x:c>
      <x:c r="J775" s="2" t="n">
        <x:v>100</x:v>
      </x:c>
      <x:c r="K775" s="9" t="n">
        <x:v>0</x:v>
      </x:c>
      <x:c r="L775" s="8"/>
      <x:c r="M775" s="8"/>
      <x:c r="N775" s="8"/>
      <x:c r="O775" s="2" t="n">
        <x:v>0</x:v>
      </x:c>
      <x:c r="P775" s="10" t="n">
        <x:v>43530</x:v>
      </x:c>
      <x:c r="Q775" s="10" t="n">
        <x:v>44593</x:v>
      </x:c>
      <x:c r="R775" s="2" t="str">
        <x:v>Category per-100 basis; no valued stock to verify</x:v>
      </x:c>
      <x:c r="S775" s="2" t="str">
        <x:v>Outside priced proposal or replacement cost differs</x:v>
      </x:c>
      <x:c r="T775" s="15" t="n">
        <x:f>H775/J775</x:f>
        <x:v>0.0825</x:v>
      </x:c>
      <x:c r="U775" s="15" t="str">
        <x:f>IF(A775="WIRE",T775,IF(O775=1,I775*(1+IF(A775="POUC",Summary!$E$7,Summary!$K$7))/J775,"n.a."))</x:f>
        <x:v>n.a.</x:v>
      </x:c>
      <x:c r="V775" s="12" t="n">
        <x:f>0</x:f>
        <x:v>0</x:v>
      </x:c>
      <x:c r="W775" s="12" t="n">
        <x:f>0</x:f>
        <x:v>0</x:v>
      </x:c>
      <x:c r="X775" s="12" t="n">
        <x:f>0</x:f>
        <x:v>0</x:v>
      </x:c>
      <x:c r="Y775" s="12" t="n">
        <x:f>E775-W775-X775</x:f>
        <x:v>0</x:v>
      </x:c>
      <x:c r="Z775" s="16" t="n">
        <x:f>E775*T775</x:f>
        <x:v>0</x:v>
      </x:c>
      <x:c r="AA775" s="16" t="n">
        <x:f>W775*T775</x:f>
        <x:v>0</x:v>
      </x:c>
      <x:c r="AB775" s="16" t="n">
        <x:f>X775*T775</x:f>
        <x:v>0</x:v>
      </x:c>
      <x:c r="AC775" s="16" t="n">
        <x:f>Y775*T775</x:f>
        <x:v>0</x:v>
      </x:c>
      <x:c r="AD775" s="16" t="n">
        <x:f>K775-Z775</x:f>
        <x:v>0</x:v>
      </x:c>
      <x:c r="AE775" s="16" t="str">
        <x:f>IF(ISNUMBER(U775),E775*(U775-T775),"n.a.")</x:f>
        <x:v>n.a.</x:v>
      </x:c>
      <x:c r="AF775" s="12" t="n">
        <x:f>G775-0</x:f>
        <x:v>0</x:v>
      </x:c>
      <x:c r="AG775" s="16" t="n">
        <x:f>IF(ISNUMBER(U775),0,Z775)</x:f>
        <x:v>0</x:v>
      </x:c>
      <x:c r="AH775" s="17" t="str">
        <x:f>IF(AND(A775="WIRE",ISNUMBER(N775)),H775-N775,"n.a.")</x:f>
        <x:v>n.a.</x:v>
      </x:c>
    </x:row>
    <x:row r="776" ht="22" customHeight="1">
      <x:c r="A776" s="2" t="str">
        <x:v>COIL</x:v>
      </x:c>
      <x:c r="B776" s="2" t="str">
        <x:v>10</x:v>
      </x:c>
      <x:c r="C776" s="2" t="str">
        <x:v>8BLK12-5</x:v>
      </x:c>
      <x:c r="D776" s="2" t="str">
        <x:v>**PAY ACH** PVC SPIRAL SUPPLY</x:v>
      </x:c>
      <x:c r="E776" s="7" t="n">
        <x:v>0</x:v>
      </x:c>
      <x:c r="F776" s="7" t="n">
        <x:v>0</x:v>
      </x:c>
      <x:c r="G776" s="7" t="n">
        <x:v>0</x:v>
      </x:c>
      <x:c r="H776" s="8" t="n">
        <x:v>2.68</x:v>
      </x:c>
      <x:c r="I776" s="8" t="n">
        <x:v>3.02</x:v>
      </x:c>
      <x:c r="J776" s="2" t="n">
        <x:v>100</x:v>
      </x:c>
      <x:c r="K776" s="9" t="n">
        <x:v>0</x:v>
      </x:c>
      <x:c r="L776" s="8"/>
      <x:c r="M776" s="8"/>
      <x:c r="N776" s="8"/>
      <x:c r="O776" s="2" t="n">
        <x:v>0</x:v>
      </x:c>
      <x:c r="P776" s="10" t="n">
        <x:v>43530</x:v>
      </x:c>
      <x:c r="Q776" s="10" t="n">
        <x:v>44593</x:v>
      </x:c>
      <x:c r="R776" s="2" t="str">
        <x:v>Category per-100 basis; no valued stock to verify</x:v>
      </x:c>
      <x:c r="S776" s="2" t="str">
        <x:v>Outside priced proposal or replacement cost differs</x:v>
      </x:c>
      <x:c r="T776" s="15" t="n">
        <x:f>H776/J776</x:f>
        <x:v>0.0268</x:v>
      </x:c>
      <x:c r="U776" s="15" t="str">
        <x:f>IF(A776="WIRE",T776,IF(O776=1,I776*(1+IF(A776="POUC",Summary!$E$7,Summary!$K$7))/J776,"n.a."))</x:f>
        <x:v>n.a.</x:v>
      </x:c>
      <x:c r="V776" s="12" t="n">
        <x:f>0</x:f>
        <x:v>0</x:v>
      </x:c>
      <x:c r="W776" s="12" t="n">
        <x:f>0</x:f>
        <x:v>0</x:v>
      </x:c>
      <x:c r="X776" s="12" t="n">
        <x:f>0</x:f>
        <x:v>0</x:v>
      </x:c>
      <x:c r="Y776" s="12" t="n">
        <x:f>E776-W776-X776</x:f>
        <x:v>0</x:v>
      </x:c>
      <x:c r="Z776" s="16" t="n">
        <x:f>E776*T776</x:f>
        <x:v>0</x:v>
      </x:c>
      <x:c r="AA776" s="16" t="n">
        <x:f>W776*T776</x:f>
        <x:v>0</x:v>
      </x:c>
      <x:c r="AB776" s="16" t="n">
        <x:f>X776*T776</x:f>
        <x:v>0</x:v>
      </x:c>
      <x:c r="AC776" s="16" t="n">
        <x:f>Y776*T776</x:f>
        <x:v>0</x:v>
      </x:c>
      <x:c r="AD776" s="16" t="n">
        <x:f>K776-Z776</x:f>
        <x:v>0</x:v>
      </x:c>
      <x:c r="AE776" s="16" t="str">
        <x:f>IF(ISNUMBER(U776),E776*(U776-T776),"n.a.")</x:f>
        <x:v>n.a.</x:v>
      </x:c>
      <x:c r="AF776" s="12" t="n">
        <x:f>G776-0</x:f>
        <x:v>0</x:v>
      </x:c>
      <x:c r="AG776" s="16" t="n">
        <x:f>IF(ISNUMBER(U776),0,Z776)</x:f>
        <x:v>0</x:v>
      </x:c>
      <x:c r="AH776" s="17" t="str">
        <x:f>IF(AND(A776="WIRE",ISNUMBER(N776)),H776-N776,"n.a.")</x:f>
        <x:v>n.a.</x:v>
      </x:c>
    </x:row>
    <x:row r="777" ht="22" customHeight="1">
      <x:c r="A777" s="2" t="str">
        <x:v>COIL</x:v>
      </x:c>
      <x:c r="B777" s="2" t="str">
        <x:v>10</x:v>
      </x:c>
      <x:c r="C777" s="2" t="str">
        <x:v>8BLK36-5</x:v>
      </x:c>
      <x:c r="D777" s="2" t="str">
        <x:v>**PAY ACH** PVC SPIRAL SUPPLY</x:v>
      </x:c>
      <x:c r="E777" s="7" t="n">
        <x:v>0</x:v>
      </x:c>
      <x:c r="F777" s="7" t="n">
        <x:v>0</x:v>
      </x:c>
      <x:c r="G777" s="7" t="n">
        <x:v>0</x:v>
      </x:c>
      <x:c r="H777" s="8" t="n">
        <x:v>8.82</x:v>
      </x:c>
      <x:c r="I777" s="8" t="n">
        <x:v>10.45</x:v>
      </x:c>
      <x:c r="J777" s="2" t="n">
        <x:v>100</x:v>
      </x:c>
      <x:c r="K777" s="9" t="n">
        <x:v>0</x:v>
      </x:c>
      <x:c r="L777" s="8"/>
      <x:c r="M777" s="8"/>
      <x:c r="N777" s="8"/>
      <x:c r="O777" s="2" t="n">
        <x:v>0</x:v>
      </x:c>
      <x:c r="P777" s="10" t="n">
        <x:v>43530</x:v>
      </x:c>
      <x:c r="Q777" s="10" t="n">
        <x:v>44593</x:v>
      </x:c>
      <x:c r="R777" s="2" t="str">
        <x:v>Category per-100 basis; no valued stock to verify</x:v>
      </x:c>
      <x:c r="S777" s="2" t="str">
        <x:v>Outside priced proposal or replacement cost differs</x:v>
      </x:c>
      <x:c r="T777" s="15" t="n">
        <x:f>H777/J777</x:f>
        <x:v>0.0882</x:v>
      </x:c>
      <x:c r="U777" s="15" t="str">
        <x:f>IF(A777="WIRE",T777,IF(O777=1,I777*(1+IF(A777="POUC",Summary!$E$7,Summary!$K$7))/J777,"n.a."))</x:f>
        <x:v>n.a.</x:v>
      </x:c>
      <x:c r="V777" s="12" t="n">
        <x:f>0</x:f>
        <x:v>0</x:v>
      </x:c>
      <x:c r="W777" s="12" t="n">
        <x:f>0</x:f>
        <x:v>0</x:v>
      </x:c>
      <x:c r="X777" s="12" t="n">
        <x:f>0</x:f>
        <x:v>0</x:v>
      </x:c>
      <x:c r="Y777" s="12" t="n">
        <x:f>E777-W777-X777</x:f>
        <x:v>0</x:v>
      </x:c>
      <x:c r="Z777" s="16" t="n">
        <x:f>E777*T777</x:f>
        <x:v>0</x:v>
      </x:c>
      <x:c r="AA777" s="16" t="n">
        <x:f>W777*T777</x:f>
        <x:v>0</x:v>
      </x:c>
      <x:c r="AB777" s="16" t="n">
        <x:f>X777*T777</x:f>
        <x:v>0</x:v>
      </x:c>
      <x:c r="AC777" s="16" t="n">
        <x:f>Y777*T777</x:f>
        <x:v>0</x:v>
      </x:c>
      <x:c r="AD777" s="16" t="n">
        <x:f>K777-Z777</x:f>
        <x:v>0</x:v>
      </x:c>
      <x:c r="AE777" s="16" t="str">
        <x:f>IF(ISNUMBER(U777),E777*(U777-T777),"n.a.")</x:f>
        <x:v>n.a.</x:v>
      </x:c>
      <x:c r="AF777" s="12" t="n">
        <x:f>G777-0</x:f>
        <x:v>0</x:v>
      </x:c>
      <x:c r="AG777" s="16" t="n">
        <x:f>IF(ISNUMBER(U777),0,Z777)</x:f>
        <x:v>0</x:v>
      </x:c>
      <x:c r="AH777" s="17" t="str">
        <x:f>IF(AND(A777="WIRE",ISNUMBER(N777)),H777-N777,"n.a.")</x:f>
        <x:v>n.a.</x:v>
      </x:c>
    </x:row>
    <x:row r="778" ht="22" customHeight="1">
      <x:c r="A778" s="2" t="str">
        <x:v>COIL</x:v>
      </x:c>
      <x:c r="B778" s="2" t="str">
        <x:v>10</x:v>
      </x:c>
      <x:c r="C778" s="2" t="str">
        <x:v>8FG12-4</x:v>
      </x:c>
      <x:c r="D778" s="2" t="str">
        <x:v>**PAY ACH** PVC SPIRAL SUPPLY</x:v>
      </x:c>
      <x:c r="E778" s="7" t="n">
        <x:v>0</x:v>
      </x:c>
      <x:c r="F778" s="7" t="n">
        <x:v>0</x:v>
      </x:c>
      <x:c r="G778" s="7" t="n">
        <x:v>0</x:v>
      </x:c>
      <x:c r="H778" s="8" t="n">
        <x:v>2.49</x:v>
      </x:c>
      <x:c r="I778" s="8" t="n">
        <x:v>3.45</x:v>
      </x:c>
      <x:c r="J778" s="2" t="n">
        <x:v>100</x:v>
      </x:c>
      <x:c r="K778" s="9" t="n">
        <x:v>0</x:v>
      </x:c>
      <x:c r="L778" s="8"/>
      <x:c r="M778" s="8"/>
      <x:c r="N778" s="8"/>
      <x:c r="O778" s="2" t="n">
        <x:v>0</x:v>
      </x:c>
      <x:c r="P778" s="10" t="n">
        <x:v>44266</x:v>
      </x:c>
      <x:c r="Q778" s="10" t="n">
        <x:v>44774</x:v>
      </x:c>
      <x:c r="R778" s="2" t="str">
        <x:v>Category per-100 basis; no valued stock to verify</x:v>
      </x:c>
      <x:c r="S778" s="2" t="str">
        <x:v>Outside priced proposal or replacement cost differs</x:v>
      </x:c>
      <x:c r="T778" s="15" t="n">
        <x:f>H778/J778</x:f>
        <x:v>0.024900000000000002</x:v>
      </x:c>
      <x:c r="U778" s="15" t="str">
        <x:f>IF(A778="WIRE",T778,IF(O778=1,I778*(1+IF(A778="POUC",Summary!$E$7,Summary!$K$7))/J778,"n.a."))</x:f>
        <x:v>n.a.</x:v>
      </x:c>
      <x:c r="V778" s="12" t="n">
        <x:f>0</x:f>
        <x:v>0</x:v>
      </x:c>
      <x:c r="W778" s="12" t="n">
        <x:f>0</x:f>
        <x:v>0</x:v>
      </x:c>
      <x:c r="X778" s="12" t="n">
        <x:f>0</x:f>
        <x:v>0</x:v>
      </x:c>
      <x:c r="Y778" s="12" t="n">
        <x:f>E778-W778-X778</x:f>
        <x:v>0</x:v>
      </x:c>
      <x:c r="Z778" s="16" t="n">
        <x:f>E778*T778</x:f>
        <x:v>0</x:v>
      </x:c>
      <x:c r="AA778" s="16" t="n">
        <x:f>W778*T778</x:f>
        <x:v>0</x:v>
      </x:c>
      <x:c r="AB778" s="16" t="n">
        <x:f>X778*T778</x:f>
        <x:v>0</x:v>
      </x:c>
      <x:c r="AC778" s="16" t="n">
        <x:f>Y778*T778</x:f>
        <x:v>0</x:v>
      </x:c>
      <x:c r="AD778" s="16" t="n">
        <x:f>K778-Z778</x:f>
        <x:v>0</x:v>
      </x:c>
      <x:c r="AE778" s="16" t="str">
        <x:f>IF(ISNUMBER(U778),E778*(U778-T778),"n.a.")</x:f>
        <x:v>n.a.</x:v>
      </x:c>
      <x:c r="AF778" s="12" t="n">
        <x:f>G778-0</x:f>
        <x:v>0</x:v>
      </x:c>
      <x:c r="AG778" s="16" t="n">
        <x:f>IF(ISNUMBER(U778),0,Z778)</x:f>
        <x:v>0</x:v>
      </x:c>
      <x:c r="AH778" s="17" t="str">
        <x:f>IF(AND(A778="WIRE",ISNUMBER(N778)),H778-N778,"n.a.")</x:f>
        <x:v>n.a.</x:v>
      </x:c>
    </x:row>
    <x:row r="779" ht="22" customHeight="1">
      <x:c r="A779" s="2" t="str">
        <x:v>COIL</x:v>
      </x:c>
      <x:c r="B779" s="2" t="str">
        <x:v>10</x:v>
      </x:c>
      <x:c r="C779" s="2" t="str">
        <x:v>8MAR12-4</x:v>
      </x:c>
      <x:c r="D779" s="2" t="str">
        <x:v>**PAY ACH** PVC SPIRAL SUPPLY</x:v>
      </x:c>
      <x:c r="E779" s="7" t="n">
        <x:v>0</x:v>
      </x:c>
      <x:c r="F779" s="7" t="n">
        <x:v>0</x:v>
      </x:c>
      <x:c r="G779" s="7" t="n">
        <x:v>0</x:v>
      </x:c>
      <x:c r="H779" s="8" t="n">
        <x:v>2.49</x:v>
      </x:c>
      <x:c r="I779" s="8" t="n">
        <x:v>3.45</x:v>
      </x:c>
      <x:c r="J779" s="2" t="n">
        <x:v>100</x:v>
      </x:c>
      <x:c r="K779" s="9" t="n">
        <x:v>0</x:v>
      </x:c>
      <x:c r="L779" s="8"/>
      <x:c r="M779" s="8"/>
      <x:c r="N779" s="8"/>
      <x:c r="O779" s="2" t="n">
        <x:v>0</x:v>
      </x:c>
      <x:c r="P779" s="10" t="n">
        <x:v>44266</x:v>
      </x:c>
      <x:c r="Q779" s="10" t="n">
        <x:v>44774</x:v>
      </x:c>
      <x:c r="R779" s="2" t="str">
        <x:v>Category per-100 basis; no valued stock to verify</x:v>
      </x:c>
      <x:c r="S779" s="2" t="str">
        <x:v>Outside priced proposal or replacement cost differs</x:v>
      </x:c>
      <x:c r="T779" s="15" t="n">
        <x:f>H779/J779</x:f>
        <x:v>0.024900000000000002</x:v>
      </x:c>
      <x:c r="U779" s="15" t="str">
        <x:f>IF(A779="WIRE",T779,IF(O779=1,I779*(1+IF(A779="POUC",Summary!$E$7,Summary!$K$7))/J779,"n.a."))</x:f>
        <x:v>n.a.</x:v>
      </x:c>
      <x:c r="V779" s="12" t="n">
        <x:f>0</x:f>
        <x:v>0</x:v>
      </x:c>
      <x:c r="W779" s="12" t="n">
        <x:f>0</x:f>
        <x:v>0</x:v>
      </x:c>
      <x:c r="X779" s="12" t="n">
        <x:f>0</x:f>
        <x:v>0</x:v>
      </x:c>
      <x:c r="Y779" s="12" t="n">
        <x:f>E779-W779-X779</x:f>
        <x:v>0</x:v>
      </x:c>
      <x:c r="Z779" s="16" t="n">
        <x:f>E779*T779</x:f>
        <x:v>0</x:v>
      </x:c>
      <x:c r="AA779" s="16" t="n">
        <x:f>W779*T779</x:f>
        <x:v>0</x:v>
      </x:c>
      <x:c r="AB779" s="16" t="n">
        <x:f>X779*T779</x:f>
        <x:v>0</x:v>
      </x:c>
      <x:c r="AC779" s="16" t="n">
        <x:f>Y779*T779</x:f>
        <x:v>0</x:v>
      </x:c>
      <x:c r="AD779" s="16" t="n">
        <x:f>K779-Z779</x:f>
        <x:v>0</x:v>
      </x:c>
      <x:c r="AE779" s="16" t="str">
        <x:f>IF(ISNUMBER(U779),E779*(U779-T779),"n.a.")</x:f>
        <x:v>n.a.</x:v>
      </x:c>
      <x:c r="AF779" s="12" t="n">
        <x:f>G779-0</x:f>
        <x:v>0</x:v>
      </x:c>
      <x:c r="AG779" s="16" t="n">
        <x:f>IF(ISNUMBER(U779),0,Z779)</x:f>
        <x:v>0</x:v>
      </x:c>
      <x:c r="AH779" s="17" t="str">
        <x:f>IF(AND(A779="WIRE",ISNUMBER(N779)),H779-N779,"n.a.")</x:f>
        <x:v>n.a.</x:v>
      </x:c>
    </x:row>
    <x:row r="780" ht="22" customHeight="1">
      <x:c r="A780" s="2" t="str">
        <x:v>COIL</x:v>
      </x:c>
      <x:c r="B780" s="2" t="str">
        <x:v>10</x:v>
      </x:c>
      <x:c r="C780" s="2" t="str">
        <x:v>8WHT12-5</x:v>
      </x:c>
      <x:c r="D780" s="2" t="str">
        <x:v>**PAY ACH** PVC SPIRAL SUPPLY</x:v>
      </x:c>
      <x:c r="E780" s="7" t="n">
        <x:v>0</x:v>
      </x:c>
      <x:c r="F780" s="7" t="n">
        <x:v>0</x:v>
      </x:c>
      <x:c r="G780" s="7" t="n">
        <x:v>0</x:v>
      </x:c>
      <x:c r="H780" s="8" t="n">
        <x:v>2.68</x:v>
      </x:c>
      <x:c r="I780" s="8" t="n">
        <x:v>3.49</x:v>
      </x:c>
      <x:c r="J780" s="2" t="n">
        <x:v>100</x:v>
      </x:c>
      <x:c r="K780" s="9" t="n">
        <x:v>0</x:v>
      </x:c>
      <x:c r="L780" s="8"/>
      <x:c r="M780" s="8"/>
      <x:c r="N780" s="8"/>
      <x:c r="O780" s="2" t="n">
        <x:v>0</x:v>
      </x:c>
      <x:c r="P780" s="10" t="n">
        <x:v>43530</x:v>
      </x:c>
      <x:c r="Q780" s="10" t="n">
        <x:v>44593</x:v>
      </x:c>
      <x:c r="R780" s="2" t="str">
        <x:v>Category per-100 basis; no valued stock to verify</x:v>
      </x:c>
      <x:c r="S780" s="2" t="str">
        <x:v>Outside priced proposal or replacement cost differs</x:v>
      </x:c>
      <x:c r="T780" s="15" t="n">
        <x:f>H780/J780</x:f>
        <x:v>0.0268</x:v>
      </x:c>
      <x:c r="U780" s="15" t="str">
        <x:f>IF(A780="WIRE",T780,IF(O780=1,I780*(1+IF(A780="POUC",Summary!$E$7,Summary!$K$7))/J780,"n.a."))</x:f>
        <x:v>n.a.</x:v>
      </x:c>
      <x:c r="V780" s="12" t="n">
        <x:f>0</x:f>
        <x:v>0</x:v>
      </x:c>
      <x:c r="W780" s="12" t="n">
        <x:f>0</x:f>
        <x:v>0</x:v>
      </x:c>
      <x:c r="X780" s="12" t="n">
        <x:f>0</x:f>
        <x:v>0</x:v>
      </x:c>
      <x:c r="Y780" s="12" t="n">
        <x:f>E780-W780-X780</x:f>
        <x:v>0</x:v>
      </x:c>
      <x:c r="Z780" s="16" t="n">
        <x:f>E780*T780</x:f>
        <x:v>0</x:v>
      </x:c>
      <x:c r="AA780" s="16" t="n">
        <x:f>W780*T780</x:f>
        <x:v>0</x:v>
      </x:c>
      <x:c r="AB780" s="16" t="n">
        <x:f>X780*T780</x:f>
        <x:v>0</x:v>
      </x:c>
      <x:c r="AC780" s="16" t="n">
        <x:f>Y780*T780</x:f>
        <x:v>0</x:v>
      </x:c>
      <x:c r="AD780" s="16" t="n">
        <x:f>K780-Z780</x:f>
        <x:v>0</x:v>
      </x:c>
      <x:c r="AE780" s="16" t="str">
        <x:f>IF(ISNUMBER(U780),E780*(U780-T780),"n.a.")</x:f>
        <x:v>n.a.</x:v>
      </x:c>
      <x:c r="AF780" s="12" t="n">
        <x:f>G780-0</x:f>
        <x:v>0</x:v>
      </x:c>
      <x:c r="AG780" s="16" t="n">
        <x:f>IF(ISNUMBER(U780),0,Z780)</x:f>
        <x:v>0</x:v>
      </x:c>
      <x:c r="AH780" s="17" t="str">
        <x:f>IF(AND(A780="WIRE",ISNUMBER(N780)),H780-N780,"n.a.")</x:f>
        <x:v>n.a.</x:v>
      </x:c>
    </x:row>
    <x:row r="781" ht="22" customHeight="1">
      <x:c r="A781" s="2" t="str">
        <x:v>COIL</x:v>
      </x:c>
      <x:c r="B781" s="2" t="str">
        <x:v>10</x:v>
      </x:c>
      <x:c r="C781" s="2" t="str">
        <x:v>8WHT36-5</x:v>
      </x:c>
      <x:c r="D781" s="2" t="str">
        <x:v>**PAY ACH** PVC SPIRAL SUPPLY</x:v>
      </x:c>
      <x:c r="E781" s="7" t="n">
        <x:v>0</x:v>
      </x:c>
      <x:c r="F781" s="7" t="n">
        <x:v>0</x:v>
      </x:c>
      <x:c r="G781" s="7" t="n">
        <x:v>0</x:v>
      </x:c>
      <x:c r="H781" s="8" t="n">
        <x:v>8.82</x:v>
      </x:c>
      <x:c r="I781" s="8" t="n">
        <x:v>11.84</x:v>
      </x:c>
      <x:c r="J781" s="2" t="n">
        <x:v>100</x:v>
      </x:c>
      <x:c r="K781" s="9" t="n">
        <x:v>0</x:v>
      </x:c>
      <x:c r="L781" s="8"/>
      <x:c r="M781" s="8"/>
      <x:c r="N781" s="8"/>
      <x:c r="O781" s="2" t="n">
        <x:v>0</x:v>
      </x:c>
      <x:c r="P781" s="10" t="n">
        <x:v>43530</x:v>
      </x:c>
      <x:c r="Q781" s="10" t="n">
        <x:v>44593</x:v>
      </x:c>
      <x:c r="R781" s="2" t="str">
        <x:v>Category per-100 basis; no valued stock to verify</x:v>
      </x:c>
      <x:c r="S781" s="2" t="str">
        <x:v>Outside priced proposal or replacement cost differs</x:v>
      </x:c>
      <x:c r="T781" s="15" t="n">
        <x:f>H781/J781</x:f>
        <x:v>0.0882</x:v>
      </x:c>
      <x:c r="U781" s="15" t="str">
        <x:f>IF(A781="WIRE",T781,IF(O781=1,I781*(1+IF(A781="POUC",Summary!$E$7,Summary!$K$7))/J781,"n.a."))</x:f>
        <x:v>n.a.</x:v>
      </x:c>
      <x:c r="V781" s="12" t="n">
        <x:f>0</x:f>
        <x:v>0</x:v>
      </x:c>
      <x:c r="W781" s="12" t="n">
        <x:f>0</x:f>
        <x:v>0</x:v>
      </x:c>
      <x:c r="X781" s="12" t="n">
        <x:f>0</x:f>
        <x:v>0</x:v>
      </x:c>
      <x:c r="Y781" s="12" t="n">
        <x:f>E781-W781-X781</x:f>
        <x:v>0</x:v>
      </x:c>
      <x:c r="Z781" s="16" t="n">
        <x:f>E781*T781</x:f>
        <x:v>0</x:v>
      </x:c>
      <x:c r="AA781" s="16" t="n">
        <x:f>W781*T781</x:f>
        <x:v>0</x:v>
      </x:c>
      <x:c r="AB781" s="16" t="n">
        <x:f>X781*T781</x:f>
        <x:v>0</x:v>
      </x:c>
      <x:c r="AC781" s="16" t="n">
        <x:f>Y781*T781</x:f>
        <x:v>0</x:v>
      </x:c>
      <x:c r="AD781" s="16" t="n">
        <x:f>K781-Z781</x:f>
        <x:v>0</x:v>
      </x:c>
      <x:c r="AE781" s="16" t="str">
        <x:f>IF(ISNUMBER(U781),E781*(U781-T781),"n.a.")</x:f>
        <x:v>n.a.</x:v>
      </x:c>
      <x:c r="AF781" s="12" t="n">
        <x:f>G781-0</x:f>
        <x:v>0</x:v>
      </x:c>
      <x:c r="AG781" s="16" t="n">
        <x:f>IF(ISNUMBER(U781),0,Z781)</x:f>
        <x:v>0</x:v>
      </x:c>
      <x:c r="AH781" s="17" t="str">
        <x:f>IF(AND(A781="WIRE",ISNUMBER(N781)),H781-N781,"n.a.")</x:f>
        <x:v>n.a.</x:v>
      </x:c>
    </x:row>
    <x:row r="782" ht="22" customHeight="1">
      <x:c r="A782" s="2" t="str">
        <x:v>COIL</x:v>
      </x:c>
      <x:c r="B782" s="2" t="str">
        <x:v>10</x:v>
      </x:c>
      <x:c r="C782" s="2" t="str">
        <x:v>9BLK12-5</x:v>
      </x:c>
      <x:c r="D782" s="2" t="str">
        <x:v>**PAY ACH** PVC SPIRAL SUPPLY</x:v>
      </x:c>
      <x:c r="E782" s="7" t="n">
        <x:v>0</x:v>
      </x:c>
      <x:c r="F782" s="7" t="n">
        <x:v>0</x:v>
      </x:c>
      <x:c r="G782" s="7" t="n">
        <x:v>0</x:v>
      </x:c>
      <x:c r="H782" s="8" t="n">
        <x:v>3.14</x:v>
      </x:c>
      <x:c r="I782" s="8" t="n">
        <x:v>3.47</x:v>
      </x:c>
      <x:c r="J782" s="2" t="n">
        <x:v>100</x:v>
      </x:c>
      <x:c r="K782" s="9" t="n">
        <x:v>0</x:v>
      </x:c>
      <x:c r="L782" s="8"/>
      <x:c r="M782" s="8"/>
      <x:c r="N782" s="8"/>
      <x:c r="O782" s="2" t="n">
        <x:v>0</x:v>
      </x:c>
      <x:c r="P782" s="10" t="n">
        <x:v>43530</x:v>
      </x:c>
      <x:c r="Q782" s="10" t="n">
        <x:v>44593</x:v>
      </x:c>
      <x:c r="R782" s="2" t="str">
        <x:v>Category per-100 basis; no valued stock to verify</x:v>
      </x:c>
      <x:c r="S782" s="2" t="str">
        <x:v>Outside priced proposal or replacement cost differs</x:v>
      </x:c>
      <x:c r="T782" s="15" t="n">
        <x:f>H782/J782</x:f>
        <x:v>0.031400000000000004</x:v>
      </x:c>
      <x:c r="U782" s="15" t="str">
        <x:f>IF(A782="WIRE",T782,IF(O782=1,I782*(1+IF(A782="POUC",Summary!$E$7,Summary!$K$7))/J782,"n.a."))</x:f>
        <x:v>n.a.</x:v>
      </x:c>
      <x:c r="V782" s="12" t="n">
        <x:f>0</x:f>
        <x:v>0</x:v>
      </x:c>
      <x:c r="W782" s="12" t="n">
        <x:f>0</x:f>
        <x:v>0</x:v>
      </x:c>
      <x:c r="X782" s="12" t="n">
        <x:f>0</x:f>
        <x:v>0</x:v>
      </x:c>
      <x:c r="Y782" s="12" t="n">
        <x:f>E782-W782-X782</x:f>
        <x:v>0</x:v>
      </x:c>
      <x:c r="Z782" s="16" t="n">
        <x:f>E782*T782</x:f>
        <x:v>0</x:v>
      </x:c>
      <x:c r="AA782" s="16" t="n">
        <x:f>W782*T782</x:f>
        <x:v>0</x:v>
      </x:c>
      <x:c r="AB782" s="16" t="n">
        <x:f>X782*T782</x:f>
        <x:v>0</x:v>
      </x:c>
      <x:c r="AC782" s="16" t="n">
        <x:f>Y782*T782</x:f>
        <x:v>0</x:v>
      </x:c>
      <x:c r="AD782" s="16" t="n">
        <x:f>K782-Z782</x:f>
        <x:v>0</x:v>
      </x:c>
      <x:c r="AE782" s="16" t="str">
        <x:f>IF(ISNUMBER(U782),E782*(U782-T782),"n.a.")</x:f>
        <x:v>n.a.</x:v>
      </x:c>
      <x:c r="AF782" s="12" t="n">
        <x:f>G782-0</x:f>
        <x:v>0</x:v>
      </x:c>
      <x:c r="AG782" s="16" t="n">
        <x:f>IF(ISNUMBER(U782),0,Z782)</x:f>
        <x:v>0</x:v>
      </x:c>
      <x:c r="AH782" s="17" t="str">
        <x:f>IF(AND(A782="WIRE",ISNUMBER(N782)),H782-N782,"n.a.")</x:f>
        <x:v>n.a.</x:v>
      </x:c>
    </x:row>
    <x:row r="783" ht="22" customHeight="1">
      <x:c r="A783" s="2" t="str">
        <x:v>COIL</x:v>
      </x:c>
      <x:c r="B783" s="2" t="str">
        <x:v>10</x:v>
      </x:c>
      <x:c r="C783" s="2" t="str">
        <x:v>9BLK36-5</x:v>
      </x:c>
      <x:c r="D783" s="2" t="str">
        <x:v>**PAY ACH** PVC SPIRAL SUPPLY</x:v>
      </x:c>
      <x:c r="E783" s="7" t="n">
        <x:v>0</x:v>
      </x:c>
      <x:c r="F783" s="7" t="n">
        <x:v>0</x:v>
      </x:c>
      <x:c r="G783" s="7" t="n">
        <x:v>0</x:v>
      </x:c>
      <x:c r="H783" s="8" t="n">
        <x:v>9.35</x:v>
      </x:c>
      <x:c r="I783" s="8" t="n">
        <x:v>11.59</x:v>
      </x:c>
      <x:c r="J783" s="2" t="n">
        <x:v>100</x:v>
      </x:c>
      <x:c r="K783" s="9" t="n">
        <x:v>0</x:v>
      </x:c>
      <x:c r="L783" s="8"/>
      <x:c r="M783" s="8"/>
      <x:c r="N783" s="8"/>
      <x:c r="O783" s="2" t="n">
        <x:v>0</x:v>
      </x:c>
      <x:c r="P783" s="10" t="n">
        <x:v>43530</x:v>
      </x:c>
      <x:c r="Q783" s="10" t="n">
        <x:v>44593</x:v>
      </x:c>
      <x:c r="R783" s="2" t="str">
        <x:v>Category per-100 basis; no valued stock to verify</x:v>
      </x:c>
      <x:c r="S783" s="2" t="str">
        <x:v>Outside priced proposal or replacement cost differs</x:v>
      </x:c>
      <x:c r="T783" s="15" t="n">
        <x:f>H783/J783</x:f>
        <x:v>0.0935</x:v>
      </x:c>
      <x:c r="U783" s="15" t="str">
        <x:f>IF(A783="WIRE",T783,IF(O783=1,I783*(1+IF(A783="POUC",Summary!$E$7,Summary!$K$7))/J783,"n.a."))</x:f>
        <x:v>n.a.</x:v>
      </x:c>
      <x:c r="V783" s="12" t="n">
        <x:f>0</x:f>
        <x:v>0</x:v>
      </x:c>
      <x:c r="W783" s="12" t="n">
        <x:f>0</x:f>
        <x:v>0</x:v>
      </x:c>
      <x:c r="X783" s="12" t="n">
        <x:f>0</x:f>
        <x:v>0</x:v>
      </x:c>
      <x:c r="Y783" s="12" t="n">
        <x:f>E783-W783-X783</x:f>
        <x:v>0</x:v>
      </x:c>
      <x:c r="Z783" s="16" t="n">
        <x:f>E783*T783</x:f>
        <x:v>0</x:v>
      </x:c>
      <x:c r="AA783" s="16" t="n">
        <x:f>W783*T783</x:f>
        <x:v>0</x:v>
      </x:c>
      <x:c r="AB783" s="16" t="n">
        <x:f>X783*T783</x:f>
        <x:v>0</x:v>
      </x:c>
      <x:c r="AC783" s="16" t="n">
        <x:f>Y783*T783</x:f>
        <x:v>0</x:v>
      </x:c>
      <x:c r="AD783" s="16" t="n">
        <x:f>K783-Z783</x:f>
        <x:v>0</x:v>
      </x:c>
      <x:c r="AE783" s="16" t="str">
        <x:f>IF(ISNUMBER(U783),E783*(U783-T783),"n.a.")</x:f>
        <x:v>n.a.</x:v>
      </x:c>
      <x:c r="AF783" s="12" t="n">
        <x:f>G783-0</x:f>
        <x:v>0</x:v>
      </x:c>
      <x:c r="AG783" s="16" t="n">
        <x:f>IF(ISNUMBER(U783),0,Z783)</x:f>
        <x:v>0</x:v>
      </x:c>
      <x:c r="AH783" s="17" t="str">
        <x:f>IF(AND(A783="WIRE",ISNUMBER(N783)),H783-N783,"n.a.")</x:f>
        <x:v>n.a.</x:v>
      </x:c>
    </x:row>
    <x:row r="784" ht="22" customHeight="1">
      <x:c r="A784" s="2" t="str">
        <x:v>COIL</x:v>
      </x:c>
      <x:c r="B784" s="2" t="str">
        <x:v>10</x:v>
      </x:c>
      <x:c r="C784" s="2" t="str">
        <x:v>9FG12-4</x:v>
      </x:c>
      <x:c r="D784" s="2" t="str">
        <x:v>**PAY ACH** PVC SPIRAL SUPPLY</x:v>
      </x:c>
      <x:c r="E784" s="7" t="n">
        <x:v>0</x:v>
      </x:c>
      <x:c r="F784" s="7" t="n">
        <x:v>0</x:v>
      </x:c>
      <x:c r="G784" s="7" t="n">
        <x:v>0</x:v>
      </x:c>
      <x:c r="H784" s="8" t="n">
        <x:v>2.86</x:v>
      </x:c>
      <x:c r="I784" s="8" t="n">
        <x:v>3.92</x:v>
      </x:c>
      <x:c r="J784" s="2" t="n">
        <x:v>100</x:v>
      </x:c>
      <x:c r="K784" s="9" t="n">
        <x:v>0</x:v>
      </x:c>
      <x:c r="L784" s="8"/>
      <x:c r="M784" s="8"/>
      <x:c r="N784" s="8"/>
      <x:c r="O784" s="2" t="n">
        <x:v>0</x:v>
      </x:c>
      <x:c r="P784" s="10" t="n">
        <x:v>44266</x:v>
      </x:c>
      <x:c r="Q784" s="10" t="n">
        <x:v>44774</x:v>
      </x:c>
      <x:c r="R784" s="2" t="str">
        <x:v>Category per-100 basis; no valued stock to verify</x:v>
      </x:c>
      <x:c r="S784" s="2" t="str">
        <x:v>Outside priced proposal or replacement cost differs</x:v>
      </x:c>
      <x:c r="T784" s="15" t="n">
        <x:f>H784/J784</x:f>
        <x:v>0.0286</x:v>
      </x:c>
      <x:c r="U784" s="15" t="str">
        <x:f>IF(A784="WIRE",T784,IF(O784=1,I784*(1+IF(A784="POUC",Summary!$E$7,Summary!$K$7))/J784,"n.a."))</x:f>
        <x:v>n.a.</x:v>
      </x:c>
      <x:c r="V784" s="12" t="n">
        <x:f>0</x:f>
        <x:v>0</x:v>
      </x:c>
      <x:c r="W784" s="12" t="n">
        <x:f>0</x:f>
        <x:v>0</x:v>
      </x:c>
      <x:c r="X784" s="12" t="n">
        <x:f>0</x:f>
        <x:v>0</x:v>
      </x:c>
      <x:c r="Y784" s="12" t="n">
        <x:f>E784-W784-X784</x:f>
        <x:v>0</x:v>
      </x:c>
      <x:c r="Z784" s="16" t="n">
        <x:f>E784*T784</x:f>
        <x:v>0</x:v>
      </x:c>
      <x:c r="AA784" s="16" t="n">
        <x:f>W784*T784</x:f>
        <x:v>0</x:v>
      </x:c>
      <x:c r="AB784" s="16" t="n">
        <x:f>X784*T784</x:f>
        <x:v>0</x:v>
      </x:c>
      <x:c r="AC784" s="16" t="n">
        <x:f>Y784*T784</x:f>
        <x:v>0</x:v>
      </x:c>
      <x:c r="AD784" s="16" t="n">
        <x:f>K784-Z784</x:f>
        <x:v>0</x:v>
      </x:c>
      <x:c r="AE784" s="16" t="str">
        <x:f>IF(ISNUMBER(U784),E784*(U784-T784),"n.a.")</x:f>
        <x:v>n.a.</x:v>
      </x:c>
      <x:c r="AF784" s="12" t="n">
        <x:f>G784-0</x:f>
        <x:v>0</x:v>
      </x:c>
      <x:c r="AG784" s="16" t="n">
        <x:f>IF(ISNUMBER(U784),0,Z784)</x:f>
        <x:v>0</x:v>
      </x:c>
      <x:c r="AH784" s="17" t="str">
        <x:f>IF(AND(A784="WIRE",ISNUMBER(N784)),H784-N784,"n.a.")</x:f>
        <x:v>n.a.</x:v>
      </x:c>
    </x:row>
    <x:row r="785" ht="22" customHeight="1">
      <x:c r="A785" s="2" t="str">
        <x:v>COIL</x:v>
      </x:c>
      <x:c r="B785" s="2" t="str">
        <x:v>10</x:v>
      </x:c>
      <x:c r="C785" s="2" t="str">
        <x:v>9WHT36-4</x:v>
      </x:c>
      <x:c r="D785" s="2" t="str">
        <x:v>**PAY ACH** PVC SPIRAL SUPPLY</x:v>
      </x:c>
      <x:c r="E785" s="7" t="n">
        <x:v>0</x:v>
      </x:c>
      <x:c r="F785" s="7" t="n">
        <x:v>0</x:v>
      </x:c>
      <x:c r="G785" s="7" t="n">
        <x:v>0</x:v>
      </x:c>
      <x:c r="H785" s="8" t="n">
        <x:v>8.88</x:v>
      </x:c>
      <x:c r="I785" s="8" t="n">
        <x:v>12.81</x:v>
      </x:c>
      <x:c r="J785" s="2" t="n">
        <x:v>100</x:v>
      </x:c>
      <x:c r="K785" s="9" t="n">
        <x:v>0</x:v>
      </x:c>
      <x:c r="L785" s="8"/>
      <x:c r="M785" s="8"/>
      <x:c r="N785" s="8"/>
      <x:c r="O785" s="2" t="n">
        <x:v>0</x:v>
      </x:c>
      <x:c r="P785" s="10" t="n">
        <x:v>44266</x:v>
      </x:c>
      <x:c r="Q785" s="10" t="n">
        <x:v>44774</x:v>
      </x:c>
      <x:c r="R785" s="2" t="str">
        <x:v>Category per-100 basis; no valued stock to verify</x:v>
      </x:c>
      <x:c r="S785" s="2" t="str">
        <x:v>Outside priced proposal or replacement cost differs</x:v>
      </x:c>
      <x:c r="T785" s="15" t="n">
        <x:f>H785/J785</x:f>
        <x:v>0.0888</x:v>
      </x:c>
      <x:c r="U785" s="15" t="str">
        <x:f>IF(A785="WIRE",T785,IF(O785=1,I785*(1+IF(A785="POUC",Summary!$E$7,Summary!$K$7))/J785,"n.a."))</x:f>
        <x:v>n.a.</x:v>
      </x:c>
      <x:c r="V785" s="12" t="n">
        <x:f>0</x:f>
        <x:v>0</x:v>
      </x:c>
      <x:c r="W785" s="12" t="n">
        <x:f>0</x:f>
        <x:v>0</x:v>
      </x:c>
      <x:c r="X785" s="12" t="n">
        <x:f>0</x:f>
        <x:v>0</x:v>
      </x:c>
      <x:c r="Y785" s="12" t="n">
        <x:f>E785-W785-X785</x:f>
        <x:v>0</x:v>
      </x:c>
      <x:c r="Z785" s="16" t="n">
        <x:f>E785*T785</x:f>
        <x:v>0</x:v>
      </x:c>
      <x:c r="AA785" s="16" t="n">
        <x:f>W785*T785</x:f>
        <x:v>0</x:v>
      </x:c>
      <x:c r="AB785" s="16" t="n">
        <x:f>X785*T785</x:f>
        <x:v>0</x:v>
      </x:c>
      <x:c r="AC785" s="16" t="n">
        <x:f>Y785*T785</x:f>
        <x:v>0</x:v>
      </x:c>
      <x:c r="AD785" s="16" t="n">
        <x:f>K785-Z785</x:f>
        <x:v>0</x:v>
      </x:c>
      <x:c r="AE785" s="16" t="str">
        <x:f>IF(ISNUMBER(U785),E785*(U785-T785),"n.a.")</x:f>
        <x:v>n.a.</x:v>
      </x:c>
      <x:c r="AF785" s="12" t="n">
        <x:f>G785-0</x:f>
        <x:v>0</x:v>
      </x:c>
      <x:c r="AG785" s="16" t="n">
        <x:f>IF(ISNUMBER(U785),0,Z785)</x:f>
        <x:v>0</x:v>
      </x:c>
      <x:c r="AH785" s="17" t="str">
        <x:f>IF(AND(A785="WIRE",ISNUMBER(N785)),H785-N785,"n.a.")</x:f>
        <x:v>n.a.</x:v>
      </x:c>
    </x:row>
    <x:row r="786" ht="22" customHeight="1">
      <x:c r="A786" s="2" t="str">
        <x:v>COIL</x:v>
      </x:c>
      <x:c r="B786" s="2" t="str">
        <x:v>10</x:v>
      </x:c>
      <x:c r="C786" s="2" t="str">
        <x:v>9WHT36-5</x:v>
      </x:c>
      <x:c r="D786" s="2" t="str">
        <x:v>**PAY ACH** PVC SPIRAL SUPPLY</x:v>
      </x:c>
      <x:c r="E786" s="7" t="n">
        <x:v>0</x:v>
      </x:c>
      <x:c r="F786" s="7" t="n">
        <x:v>0</x:v>
      </x:c>
      <x:c r="G786" s="7" t="n">
        <x:v>0</x:v>
      </x:c>
      <x:c r="H786" s="8" t="n">
        <x:v>9.35</x:v>
      </x:c>
      <x:c r="I786" s="8" t="n">
        <x:v>13.17</x:v>
      </x:c>
      <x:c r="J786" s="2" t="n">
        <x:v>100</x:v>
      </x:c>
      <x:c r="K786" s="9" t="n">
        <x:v>0</x:v>
      </x:c>
      <x:c r="L786" s="8"/>
      <x:c r="M786" s="8"/>
      <x:c r="N786" s="8"/>
      <x:c r="O786" s="2" t="n">
        <x:v>0</x:v>
      </x:c>
      <x:c r="P786" s="10" t="n">
        <x:v>43530</x:v>
      </x:c>
      <x:c r="Q786" s="10" t="n">
        <x:v>44593</x:v>
      </x:c>
      <x:c r="R786" s="2" t="str">
        <x:v>Category per-100 basis; no valued stock to verify</x:v>
      </x:c>
      <x:c r="S786" s="2" t="str">
        <x:v>Outside priced proposal or replacement cost differs</x:v>
      </x:c>
      <x:c r="T786" s="15" t="n">
        <x:f>H786/J786</x:f>
        <x:v>0.0935</x:v>
      </x:c>
      <x:c r="U786" s="15" t="str">
        <x:f>IF(A786="WIRE",T786,IF(O786=1,I786*(1+IF(A786="POUC",Summary!$E$7,Summary!$K$7))/J786,"n.a."))</x:f>
        <x:v>n.a.</x:v>
      </x:c>
      <x:c r="V786" s="12" t="n">
        <x:f>0</x:f>
        <x:v>0</x:v>
      </x:c>
      <x:c r="W786" s="12" t="n">
        <x:f>0</x:f>
        <x:v>0</x:v>
      </x:c>
      <x:c r="X786" s="12" t="n">
        <x:f>0</x:f>
        <x:v>0</x:v>
      </x:c>
      <x:c r="Y786" s="12" t="n">
        <x:f>E786-W786-X786</x:f>
        <x:v>0</x:v>
      </x:c>
      <x:c r="Z786" s="16" t="n">
        <x:f>E786*T786</x:f>
        <x:v>0</x:v>
      </x:c>
      <x:c r="AA786" s="16" t="n">
        <x:f>W786*T786</x:f>
        <x:v>0</x:v>
      </x:c>
      <x:c r="AB786" s="16" t="n">
        <x:f>X786*T786</x:f>
        <x:v>0</x:v>
      </x:c>
      <x:c r="AC786" s="16" t="n">
        <x:f>Y786*T786</x:f>
        <x:v>0</x:v>
      </x:c>
      <x:c r="AD786" s="16" t="n">
        <x:f>K786-Z786</x:f>
        <x:v>0</x:v>
      </x:c>
      <x:c r="AE786" s="16" t="str">
        <x:f>IF(ISNUMBER(U786),E786*(U786-T786),"n.a.")</x:f>
        <x:v>n.a.</x:v>
      </x:c>
      <x:c r="AF786" s="12" t="n">
        <x:f>G786-0</x:f>
        <x:v>0</x:v>
      </x:c>
      <x:c r="AG786" s="16" t="n">
        <x:f>IF(ISNUMBER(U786),0,Z786)</x:f>
        <x:v>0</x:v>
      </x:c>
      <x:c r="AH786" s="17" t="str">
        <x:f>IF(AND(A786="WIRE",ISNUMBER(N786)),H786-N786,"n.a.")</x:f>
        <x:v>n.a.</x:v>
      </x:c>
    </x:row>
    <x:row r="787" ht="22" customHeight="1">
      <x:c r="A787" s="2" t="str">
        <x:v>COIL</x:v>
      </x:c>
      <x:c r="B787" s="2" t="str">
        <x:v>10</x:v>
      </x:c>
      <x:c r="C787" s="2" t="str">
        <x:v>COILSET</x:v>
      </x:c>
      <x:c r="D787" s="2" t="str">
        <x:v>**PAY ACH** PVC SPIRAL SUPPLY</x:v>
      </x:c>
      <x:c r="E787" s="7" t="n">
        <x:v>1</x:v>
      </x:c>
      <x:c r="F787" s="7" t="n">
        <x:v>0</x:v>
      </x:c>
      <x:c r="G787" s="7" t="n">
        <x:v>0</x:v>
      </x:c>
      <x:c r="H787" s="8" t="n">
        <x:v>0.00001</x:v>
      </x:c>
      <x:c r="I787" s="8" t="n">
        <x:v>0</x:v>
      </x:c>
      <x:c r="J787" s="2" t="n">
        <x:v>1</x:v>
      </x:c>
      <x:c r="K787" s="9" t="n">
        <x:v>0.00001</x:v>
      </x:c>
      <x:c r="L787" s="8"/>
      <x:c r="M787" s="8"/>
      <x:c r="N787" s="8"/>
      <x:c r="O787" s="2" t="n">
        <x:v>0</x:v>
      </x:c>
      <x:c r="P787" s="10" t="n">
        <x:v>42706</x:v>
      </x:c>
      <x:c r="Q787" s="10" t="n">
        <x:v>42706</x:v>
      </x:c>
      <x:c r="R787" s="2" t="str">
        <x:v>Reported valuation: per stock unit</x:v>
      </x:c>
      <x:c r="S787" s="2" t="str">
        <x:v>Outside priced proposal or replacement cost differs</x:v>
      </x:c>
      <x:c r="T787" s="15" t="n">
        <x:f>H787/J787</x:f>
        <x:v>0.00001</x:v>
      </x:c>
      <x:c r="U787" s="15" t="str">
        <x:f>IF(A787="WIRE",T787,IF(O787=1,I787*(1+IF(A787="POUC",Summary!$E$7,Summary!$K$7))/J787,"n.a."))</x:f>
        <x:v>n.a.</x:v>
      </x:c>
      <x:c r="V787" s="12" t="n">
        <x:f>SUM('PO detail'!$T$593:$T$685)</x:f>
        <x:v>1</x:v>
      </x:c>
      <x:c r="W787" s="12" t="n">
        <x:f>SUMIFS('PO detail'!$T$593:$T$685,'PO detail'!$Q$593:$Q$685,"Baseline PO cost")</x:f>
        <x:v>0</x:v>
      </x:c>
      <x:c r="X787" s="12" t="n">
        <x:f>SUMIFS('PO detail'!$T$593:$T$685,'PO detail'!$Q$593:$Q$685,"Higher PO cost")</x:f>
        <x:v>0</x:v>
      </x:c>
      <x:c r="Y787" s="12" t="n">
        <x:f>E787-W787-X787</x:f>
        <x:v>1</x:v>
      </x:c>
      <x:c r="Z787" s="16" t="n">
        <x:f>E787*T787</x:f>
        <x:v>0.00001</x:v>
      </x:c>
      <x:c r="AA787" s="16" t="n">
        <x:f>W787*T787</x:f>
        <x:v>0</x:v>
      </x:c>
      <x:c r="AB787" s="16" t="n">
        <x:f>X787*T787</x:f>
        <x:v>0</x:v>
      </x:c>
      <x:c r="AC787" s="16" t="n">
        <x:f>Y787*T787</x:f>
        <x:v>0.00001</x:v>
      </x:c>
      <x:c r="AD787" s="16" t="n">
        <x:f>K787-Z787</x:f>
        <x:v>0</x:v>
      </x:c>
      <x:c r="AE787" s="16" t="str">
        <x:f>IF(ISNUMBER(U787),E787*(U787-T787),"n.a.")</x:f>
        <x:v>n.a.</x:v>
      </x:c>
      <x:c r="AF787" s="12" t="n">
        <x:f>G787-SUM('PO detail'!$U$593:$U$685)</x:f>
        <x:v>-2</x:v>
      </x:c>
      <x:c r="AG787" s="16" t="n">
        <x:f>IF(ISNUMBER(U787),0,Z787)</x:f>
        <x:v>0.00001</x:v>
      </x:c>
      <x:c r="AH787" s="17" t="str">
        <x:f>IF(AND(A787="WIRE",ISNUMBER(N787)),H787-N787,"n.a.")</x:f>
        <x:v>n.a.</x:v>
      </x:c>
    </x:row>
    <x:row r="788" ht="22" customHeight="1">
      <x:c r="A788" s="2" t="str">
        <x:v>COIL</x:v>
      </x:c>
      <x:c r="B788" s="2" t="str">
        <x:v>10</x:v>
      </x:c>
      <x:c r="C788" s="2" t="str">
        <x:v>10BRN12-4</x:v>
      </x:c>
      <x:c r="D788" s="2" t="str">
        <x:v>SOUTHWEST PLASTIC BINDING 5</x:v>
      </x:c>
      <x:c r="E788" s="7" t="n">
        <x:v>0</x:v>
      </x:c>
      <x:c r="F788" s="7" t="n">
        <x:v>0</x:v>
      </x:c>
      <x:c r="G788" s="7" t="n">
        <x:v>0</x:v>
      </x:c>
      <x:c r="H788" s="8" t="n">
        <x:v>3.02</x:v>
      </x:c>
      <x:c r="I788" s="8" t="n">
        <x:v>0</x:v>
      </x:c>
      <x:c r="J788" s="2" t="n">
        <x:v>100</x:v>
      </x:c>
      <x:c r="K788" s="9" t="n">
        <x:v>0</x:v>
      </x:c>
      <x:c r="L788" s="8"/>
      <x:c r="M788" s="8"/>
      <x:c r="N788" s="8"/>
      <x:c r="O788" s="2" t="n">
        <x:v>0</x:v>
      </x:c>
      <x:c r="P788" s="10" t="n">
        <x:v>41216</x:v>
      </x:c>
      <x:c r="Q788" s="10" t="n">
        <x:v>40801</x:v>
      </x:c>
      <x:c r="R788" s="2" t="str">
        <x:v>Category per-100 basis; no valued stock to verify</x:v>
      </x:c>
      <x:c r="S788" s="2" t="str">
        <x:v>Outside priced proposal or replacement cost differs</x:v>
      </x:c>
      <x:c r="T788" s="15" t="n">
        <x:f>H788/J788</x:f>
        <x:v>0.0302</x:v>
      </x:c>
      <x:c r="U788" s="15" t="str">
        <x:f>IF(A788="WIRE",T788,IF(O788=1,I788*(1+IF(A788="POUC",Summary!$E$7,Summary!$K$7))/J788,"n.a."))</x:f>
        <x:v>n.a.</x:v>
      </x:c>
      <x:c r="V788" s="12" t="n">
        <x:f>0</x:f>
        <x:v>0</x:v>
      </x:c>
      <x:c r="W788" s="12" t="n">
        <x:f>0</x:f>
        <x:v>0</x:v>
      </x:c>
      <x:c r="X788" s="12" t="n">
        <x:f>0</x:f>
        <x:v>0</x:v>
      </x:c>
      <x:c r="Y788" s="12" t="n">
        <x:f>E788-W788-X788</x:f>
        <x:v>0</x:v>
      </x:c>
      <x:c r="Z788" s="16" t="n">
        <x:f>E788*T788</x:f>
        <x:v>0</x:v>
      </x:c>
      <x:c r="AA788" s="16" t="n">
        <x:f>W788*T788</x:f>
        <x:v>0</x:v>
      </x:c>
      <x:c r="AB788" s="16" t="n">
        <x:f>X788*T788</x:f>
        <x:v>0</x:v>
      </x:c>
      <x:c r="AC788" s="16" t="n">
        <x:f>Y788*T788</x:f>
        <x:v>0</x:v>
      </x:c>
      <x:c r="AD788" s="16" t="n">
        <x:f>K788-Z788</x:f>
        <x:v>0</x:v>
      </x:c>
      <x:c r="AE788" s="16" t="str">
        <x:f>IF(ISNUMBER(U788),E788*(U788-T788),"n.a.")</x:f>
        <x:v>n.a.</x:v>
      </x:c>
      <x:c r="AF788" s="12" t="n">
        <x:f>G788-0</x:f>
        <x:v>0</x:v>
      </x:c>
      <x:c r="AG788" s="16" t="n">
        <x:f>IF(ISNUMBER(U788),0,Z788)</x:f>
        <x:v>0</x:v>
      </x:c>
      <x:c r="AH788" s="17" t="str">
        <x:f>IF(AND(A788="WIRE",ISNUMBER(N788)),H788-N788,"n.a.")</x:f>
        <x:v>n.a.</x:v>
      </x:c>
    </x:row>
    <x:row r="789" ht="22" customHeight="1">
      <x:c r="A789" s="2" t="str">
        <x:v>COIL</x:v>
      </x:c>
      <x:c r="B789" s="2" t="str">
        <x:v>10</x:v>
      </x:c>
      <x:c r="C789" s="2" t="str">
        <x:v>14BRN12-4</x:v>
      </x:c>
      <x:c r="D789" s="2" t="str">
        <x:v>SOUTHWEST PLASTIC BINDING 5</x:v>
      </x:c>
      <x:c r="E789" s="7" t="n">
        <x:v>0</x:v>
      </x:c>
      <x:c r="F789" s="7" t="n">
        <x:v>0</x:v>
      </x:c>
      <x:c r="G789" s="7" t="n">
        <x:v>0</x:v>
      </x:c>
      <x:c r="H789" s="8" t="n">
        <x:v>4.76</x:v>
      </x:c>
      <x:c r="I789" s="8" t="n">
        <x:v>0</x:v>
      </x:c>
      <x:c r="J789" s="2" t="n">
        <x:v>100</x:v>
      </x:c>
      <x:c r="K789" s="9" t="n">
        <x:v>0</x:v>
      </x:c>
      <x:c r="L789" s="8"/>
      <x:c r="M789" s="8"/>
      <x:c r="N789" s="8"/>
      <x:c r="O789" s="2" t="n">
        <x:v>0</x:v>
      </x:c>
      <x:c r="P789" s="10" t="n">
        <x:v>41216</x:v>
      </x:c>
      <x:c r="Q789" s="10" t="n">
        <x:v>40801</x:v>
      </x:c>
      <x:c r="R789" s="2" t="str">
        <x:v>Category per-100 basis; no valued stock to verify</x:v>
      </x:c>
      <x:c r="S789" s="2" t="str">
        <x:v>Outside priced proposal or replacement cost differs</x:v>
      </x:c>
      <x:c r="T789" s="15" t="n">
        <x:f>H789/J789</x:f>
        <x:v>0.047599999999999996</x:v>
      </x:c>
      <x:c r="U789" s="15" t="str">
        <x:f>IF(A789="WIRE",T789,IF(O789=1,I789*(1+IF(A789="POUC",Summary!$E$7,Summary!$K$7))/J789,"n.a."))</x:f>
        <x:v>n.a.</x:v>
      </x:c>
      <x:c r="V789" s="12" t="n">
        <x:f>0</x:f>
        <x:v>0</x:v>
      </x:c>
      <x:c r="W789" s="12" t="n">
        <x:f>0</x:f>
        <x:v>0</x:v>
      </x:c>
      <x:c r="X789" s="12" t="n">
        <x:f>0</x:f>
        <x:v>0</x:v>
      </x:c>
      <x:c r="Y789" s="12" t="n">
        <x:f>E789-W789-X789</x:f>
        <x:v>0</x:v>
      </x:c>
      <x:c r="Z789" s="16" t="n">
        <x:f>E789*T789</x:f>
        <x:v>0</x:v>
      </x:c>
      <x:c r="AA789" s="16" t="n">
        <x:f>W789*T789</x:f>
        <x:v>0</x:v>
      </x:c>
      <x:c r="AB789" s="16" t="n">
        <x:f>X789*T789</x:f>
        <x:v>0</x:v>
      </x:c>
      <x:c r="AC789" s="16" t="n">
        <x:f>Y789*T789</x:f>
        <x:v>0</x:v>
      </x:c>
      <x:c r="AD789" s="16" t="n">
        <x:f>K789-Z789</x:f>
        <x:v>0</x:v>
      </x:c>
      <x:c r="AE789" s="16" t="str">
        <x:f>IF(ISNUMBER(U789),E789*(U789-T789),"n.a.")</x:f>
        <x:v>n.a.</x:v>
      </x:c>
      <x:c r="AF789" s="12" t="n">
        <x:f>G789-0</x:f>
        <x:v>0</x:v>
      </x:c>
      <x:c r="AG789" s="16" t="n">
        <x:f>IF(ISNUMBER(U789),0,Z789)</x:f>
        <x:v>0</x:v>
      </x:c>
      <x:c r="AH789" s="17" t="str">
        <x:f>IF(AND(A789="WIRE",ISNUMBER(N789)),H789-N789,"n.a.")</x:f>
        <x:v>n.a.</x:v>
      </x:c>
    </x:row>
    <x:row r="790" ht="22" customHeight="1">
      <x:c r="A790" s="2" t="str">
        <x:v>COIL</x:v>
      </x:c>
      <x:c r="B790" s="2" t="str">
        <x:v>10</x:v>
      </x:c>
      <x:c r="C790" s="2" t="str">
        <x:v>16BRN12-4</x:v>
      </x:c>
      <x:c r="D790" s="2" t="str">
        <x:v>SOUTHWEST PLASTIC BINDING 5</x:v>
      </x:c>
      <x:c r="E790" s="7" t="n">
        <x:v>0</x:v>
      </x:c>
      <x:c r="F790" s="7" t="n">
        <x:v>0</x:v>
      </x:c>
      <x:c r="G790" s="7" t="n">
        <x:v>0</x:v>
      </x:c>
      <x:c r="H790" s="8" t="n">
        <x:v>5.78</x:v>
      </x:c>
      <x:c r="I790" s="8" t="n">
        <x:v>0</x:v>
      </x:c>
      <x:c r="J790" s="2" t="n">
        <x:v>100</x:v>
      </x:c>
      <x:c r="K790" s="9" t="n">
        <x:v>0</x:v>
      </x:c>
      <x:c r="L790" s="8"/>
      <x:c r="M790" s="8"/>
      <x:c r="N790" s="8"/>
      <x:c r="O790" s="2" t="n">
        <x:v>0</x:v>
      </x:c>
      <x:c r="P790" s="10" t="n">
        <x:v>41216</x:v>
      </x:c>
      <x:c r="Q790" s="10" t="n">
        <x:v>40801</x:v>
      </x:c>
      <x:c r="R790" s="2" t="str">
        <x:v>Category per-100 basis; no valued stock to verify</x:v>
      </x:c>
      <x:c r="S790" s="2" t="str">
        <x:v>Outside priced proposal or replacement cost differs</x:v>
      </x:c>
      <x:c r="T790" s="15" t="n">
        <x:f>H790/J790</x:f>
        <x:v>0.057800000000000004</x:v>
      </x:c>
      <x:c r="U790" s="15" t="str">
        <x:f>IF(A790="WIRE",T790,IF(O790=1,I790*(1+IF(A790="POUC",Summary!$E$7,Summary!$K$7))/J790,"n.a."))</x:f>
        <x:v>n.a.</x:v>
      </x:c>
      <x:c r="V790" s="12" t="n">
        <x:f>0</x:f>
        <x:v>0</x:v>
      </x:c>
      <x:c r="W790" s="12" t="n">
        <x:f>0</x:f>
        <x:v>0</x:v>
      </x:c>
      <x:c r="X790" s="12" t="n">
        <x:f>0</x:f>
        <x:v>0</x:v>
      </x:c>
      <x:c r="Y790" s="12" t="n">
        <x:f>E790-W790-X790</x:f>
        <x:v>0</x:v>
      </x:c>
      <x:c r="Z790" s="16" t="n">
        <x:f>E790*T790</x:f>
        <x:v>0</x:v>
      </x:c>
      <x:c r="AA790" s="16" t="n">
        <x:f>W790*T790</x:f>
        <x:v>0</x:v>
      </x:c>
      <x:c r="AB790" s="16" t="n">
        <x:f>X790*T790</x:f>
        <x:v>0</x:v>
      </x:c>
      <x:c r="AC790" s="16" t="n">
        <x:f>Y790*T790</x:f>
        <x:v>0</x:v>
      </x:c>
      <x:c r="AD790" s="16" t="n">
        <x:f>K790-Z790</x:f>
        <x:v>0</x:v>
      </x:c>
      <x:c r="AE790" s="16" t="str">
        <x:f>IF(ISNUMBER(U790),E790*(U790-T790),"n.a.")</x:f>
        <x:v>n.a.</x:v>
      </x:c>
      <x:c r="AF790" s="12" t="n">
        <x:f>G790-0</x:f>
        <x:v>0</x:v>
      </x:c>
      <x:c r="AG790" s="16" t="n">
        <x:f>IF(ISNUMBER(U790),0,Z790)</x:f>
        <x:v>0</x:v>
      </x:c>
      <x:c r="AH790" s="17" t="str">
        <x:f>IF(AND(A790="WIRE",ISNUMBER(N790)),H790-N790,"n.a.")</x:f>
        <x:v>n.a.</x:v>
      </x:c>
    </x:row>
    <x:row r="791" ht="22" customHeight="1">
      <x:c r="A791" s="2" t="str">
        <x:v>COIL</x:v>
      </x:c>
      <x:c r="B791" s="2" t="str">
        <x:v>10</x:v>
      </x:c>
      <x:c r="C791" s="2" t="str">
        <x:v>18GLD12-4</x:v>
      </x:c>
      <x:c r="D791" s="2" t="str">
        <x:v>SOUTHWEST PLASTIC BINDING 5</x:v>
      </x:c>
      <x:c r="E791" s="7" t="n">
        <x:v>0</x:v>
      </x:c>
      <x:c r="F791" s="7" t="n">
        <x:v>0</x:v>
      </x:c>
      <x:c r="G791" s="7" t="n">
        <x:v>0</x:v>
      </x:c>
      <x:c r="H791" s="8" t="n">
        <x:v>7</x:v>
      </x:c>
      <x:c r="I791" s="8" t="n">
        <x:v>0</x:v>
      </x:c>
      <x:c r="J791" s="2" t="n">
        <x:v>100</x:v>
      </x:c>
      <x:c r="K791" s="9" t="n">
        <x:v>0</x:v>
      </x:c>
      <x:c r="L791" s="8"/>
      <x:c r="M791" s="8"/>
      <x:c r="N791" s="8"/>
      <x:c r="O791" s="2" t="n">
        <x:v>0</x:v>
      </x:c>
      <x:c r="P791" s="10" t="n">
        <x:v>41216</x:v>
      </x:c>
      <x:c r="Q791" s="10" t="n">
        <x:v>40801</x:v>
      </x:c>
      <x:c r="R791" s="2" t="str">
        <x:v>Category per-100 basis; no valued stock to verify</x:v>
      </x:c>
      <x:c r="S791" s="2" t="str">
        <x:v>Outside priced proposal or replacement cost differs</x:v>
      </x:c>
      <x:c r="T791" s="15" t="n">
        <x:f>H791/J791</x:f>
        <x:v>0.07</x:v>
      </x:c>
      <x:c r="U791" s="15" t="str">
        <x:f>IF(A791="WIRE",T791,IF(O791=1,I791*(1+IF(A791="POUC",Summary!$E$7,Summary!$K$7))/J791,"n.a."))</x:f>
        <x:v>n.a.</x:v>
      </x:c>
      <x:c r="V791" s="12" t="n">
        <x:f>0</x:f>
        <x:v>0</x:v>
      </x:c>
      <x:c r="W791" s="12" t="n">
        <x:f>0</x:f>
        <x:v>0</x:v>
      </x:c>
      <x:c r="X791" s="12" t="n">
        <x:f>0</x:f>
        <x:v>0</x:v>
      </x:c>
      <x:c r="Y791" s="12" t="n">
        <x:f>E791-W791-X791</x:f>
        <x:v>0</x:v>
      </x:c>
      <x:c r="Z791" s="16" t="n">
        <x:f>E791*T791</x:f>
        <x:v>0</x:v>
      </x:c>
      <x:c r="AA791" s="16" t="n">
        <x:f>W791*T791</x:f>
        <x:v>0</x:v>
      </x:c>
      <x:c r="AB791" s="16" t="n">
        <x:f>X791*T791</x:f>
        <x:v>0</x:v>
      </x:c>
      <x:c r="AC791" s="16" t="n">
        <x:f>Y791*T791</x:f>
        <x:v>0</x:v>
      </x:c>
      <x:c r="AD791" s="16" t="n">
        <x:f>K791-Z791</x:f>
        <x:v>0</x:v>
      </x:c>
      <x:c r="AE791" s="16" t="str">
        <x:f>IF(ISNUMBER(U791),E791*(U791-T791),"n.a.")</x:f>
        <x:v>n.a.</x:v>
      </x:c>
      <x:c r="AF791" s="12" t="n">
        <x:f>G791-0</x:f>
        <x:v>0</x:v>
      </x:c>
      <x:c r="AG791" s="16" t="n">
        <x:f>IF(ISNUMBER(U791),0,Z791)</x:f>
        <x:v>0</x:v>
      </x:c>
      <x:c r="AH791" s="17" t="str">
        <x:f>IF(AND(A791="WIRE",ISNUMBER(N791)),H791-N791,"n.a.")</x:f>
        <x:v>n.a.</x:v>
      </x:c>
    </x:row>
    <x:row r="792" ht="22" customHeight="1">
      <x:c r="A792" s="2" t="str">
        <x:v>COIL</x:v>
      </x:c>
      <x:c r="B792" s="2" t="str">
        <x:v>30</x:v>
      </x:c>
      <x:c r="C792" s="2" t="str">
        <x:v>10BLK12-5</x:v>
      </x:c>
      <x:c r="D792" s="2" t="str">
        <x:v>**PAY ACH** PVC SPIRAL SUPPLY</x:v>
      </x:c>
      <x:c r="E792" s="7" t="n">
        <x:v>0</x:v>
      </x:c>
      <x:c r="F792" s="7" t="n">
        <x:v>0</x:v>
      </x:c>
      <x:c r="G792" s="7" t="n">
        <x:v>0</x:v>
      </x:c>
      <x:c r="H792" s="8" t="n">
        <x:v>3.81</x:v>
      </x:c>
      <x:c r="I792" s="8" t="n">
        <x:v>4.06</x:v>
      </x:c>
      <x:c r="J792" s="2" t="n">
        <x:v>100</x:v>
      </x:c>
      <x:c r="K792" s="9" t="n">
        <x:v>0</x:v>
      </x:c>
      <x:c r="L792" s="8"/>
      <x:c r="M792" s="8"/>
      <x:c r="N792" s="8"/>
      <x:c r="O792" s="2" t="n">
        <x:v>0</x:v>
      </x:c>
      <x:c r="P792" s="10" t="n">
        <x:v>43531</x:v>
      </x:c>
      <x:c r="Q792" s="10" t="n">
        <x:v>44593</x:v>
      </x:c>
      <x:c r="R792" s="2" t="str">
        <x:v>Category per-100 basis; no valued stock to verify</x:v>
      </x:c>
      <x:c r="S792" s="2" t="str">
        <x:v>Outside priced proposal or replacement cost differs</x:v>
      </x:c>
      <x:c r="T792" s="15" t="n">
        <x:f>H792/J792</x:f>
        <x:v>0.0381</x:v>
      </x:c>
      <x:c r="U792" s="15" t="str">
        <x:f>IF(A792="WIRE",T792,IF(O792=1,I792*(1+IF(A792="POUC",Summary!$E$7,Summary!$K$7))/J792,"n.a."))</x:f>
        <x:v>n.a.</x:v>
      </x:c>
      <x:c r="V792" s="12" t="n">
        <x:f>0</x:f>
        <x:v>0</x:v>
      </x:c>
      <x:c r="W792" s="12" t="n">
        <x:f>0</x:f>
        <x:v>0</x:v>
      </x:c>
      <x:c r="X792" s="12" t="n">
        <x:f>0</x:f>
        <x:v>0</x:v>
      </x:c>
      <x:c r="Y792" s="12" t="n">
        <x:f>E792-W792-X792</x:f>
        <x:v>0</x:v>
      </x:c>
      <x:c r="Z792" s="16" t="n">
        <x:f>E792*T792</x:f>
        <x:v>0</x:v>
      </x:c>
      <x:c r="AA792" s="16" t="n">
        <x:f>W792*T792</x:f>
        <x:v>0</x:v>
      </x:c>
      <x:c r="AB792" s="16" t="n">
        <x:f>X792*T792</x:f>
        <x:v>0</x:v>
      </x:c>
      <x:c r="AC792" s="16" t="n">
        <x:f>Y792*T792</x:f>
        <x:v>0</x:v>
      </x:c>
      <x:c r="AD792" s="16" t="n">
        <x:f>K792-Z792</x:f>
        <x:v>0</x:v>
      </x:c>
      <x:c r="AE792" s="16" t="str">
        <x:f>IF(ISNUMBER(U792),E792*(U792-T792),"n.a.")</x:f>
        <x:v>n.a.</x:v>
      </x:c>
      <x:c r="AF792" s="12" t="n">
        <x:f>G792-0</x:f>
        <x:v>0</x:v>
      </x:c>
      <x:c r="AG792" s="16" t="n">
        <x:f>IF(ISNUMBER(U792),0,Z792)</x:f>
        <x:v>0</x:v>
      </x:c>
      <x:c r="AH792" s="17" t="str">
        <x:f>IF(AND(A792="WIRE",ISNUMBER(N792)),H792-N792,"n.a.")</x:f>
        <x:v>n.a.</x:v>
      </x:c>
    </x:row>
    <x:row r="793" ht="22" customHeight="1">
      <x:c r="A793" s="2" t="str">
        <x:v>COIL</x:v>
      </x:c>
      <x:c r="B793" s="2" t="str">
        <x:v>30</x:v>
      </x:c>
      <x:c r="C793" s="2" t="str">
        <x:v>10BLK36-5</x:v>
      </x:c>
      <x:c r="D793" s="2" t="str">
        <x:v>**PAY ACH** PVC SPIRAL SUPPLY</x:v>
      </x:c>
      <x:c r="E793" s="7" t="n">
        <x:v>0</x:v>
      </x:c>
      <x:c r="F793" s="7" t="n">
        <x:v>0</x:v>
      </x:c>
      <x:c r="G793" s="7" t="n">
        <x:v>0</x:v>
      </x:c>
      <x:c r="H793" s="8" t="n">
        <x:v>11.16</x:v>
      </x:c>
      <x:c r="I793" s="8" t="n">
        <x:v>13.37</x:v>
      </x:c>
      <x:c r="J793" s="2" t="n">
        <x:v>100</x:v>
      </x:c>
      <x:c r="K793" s="9" t="n">
        <x:v>0</x:v>
      </x:c>
      <x:c r="L793" s="8"/>
      <x:c r="M793" s="8"/>
      <x:c r="N793" s="8"/>
      <x:c r="O793" s="2" t="n">
        <x:v>0</x:v>
      </x:c>
      <x:c r="P793" s="10" t="n">
        <x:v>43531</x:v>
      </x:c>
      <x:c r="Q793" s="10" t="n">
        <x:v>44593</x:v>
      </x:c>
      <x:c r="R793" s="2" t="str">
        <x:v>Category per-100 basis; no valued stock to verify</x:v>
      </x:c>
      <x:c r="S793" s="2" t="str">
        <x:v>Outside priced proposal or replacement cost differs</x:v>
      </x:c>
      <x:c r="T793" s="15" t="n">
        <x:f>H793/J793</x:f>
        <x:v>0.1116</x:v>
      </x:c>
      <x:c r="U793" s="15" t="str">
        <x:f>IF(A793="WIRE",T793,IF(O793=1,I793*(1+IF(A793="POUC",Summary!$E$7,Summary!$K$7))/J793,"n.a."))</x:f>
        <x:v>n.a.</x:v>
      </x:c>
      <x:c r="V793" s="12" t="n">
        <x:f>0</x:f>
        <x:v>0</x:v>
      </x:c>
      <x:c r="W793" s="12" t="n">
        <x:f>0</x:f>
        <x:v>0</x:v>
      </x:c>
      <x:c r="X793" s="12" t="n">
        <x:f>0</x:f>
        <x:v>0</x:v>
      </x:c>
      <x:c r="Y793" s="12" t="n">
        <x:f>E793-W793-X793</x:f>
        <x:v>0</x:v>
      </x:c>
      <x:c r="Z793" s="16" t="n">
        <x:f>E793*T793</x:f>
        <x:v>0</x:v>
      </x:c>
      <x:c r="AA793" s="16" t="n">
        <x:f>W793*T793</x:f>
        <x:v>0</x:v>
      </x:c>
      <x:c r="AB793" s="16" t="n">
        <x:f>X793*T793</x:f>
        <x:v>0</x:v>
      </x:c>
      <x:c r="AC793" s="16" t="n">
        <x:f>Y793*T793</x:f>
        <x:v>0</x:v>
      </x:c>
      <x:c r="AD793" s="16" t="n">
        <x:f>K793-Z793</x:f>
        <x:v>0</x:v>
      </x:c>
      <x:c r="AE793" s="16" t="str">
        <x:f>IF(ISNUMBER(U793),E793*(U793-T793),"n.a.")</x:f>
        <x:v>n.a.</x:v>
      </x:c>
      <x:c r="AF793" s="12" t="n">
        <x:f>G793-0</x:f>
        <x:v>0</x:v>
      </x:c>
      <x:c r="AG793" s="16" t="n">
        <x:f>IF(ISNUMBER(U793),0,Z793)</x:f>
        <x:v>0</x:v>
      </x:c>
      <x:c r="AH793" s="17" t="str">
        <x:f>IF(AND(A793="WIRE",ISNUMBER(N793)),H793-N793,"n.a.")</x:f>
        <x:v>n.a.</x:v>
      </x:c>
    </x:row>
    <x:row r="794" ht="22" customHeight="1">
      <x:c r="A794" s="2" t="str">
        <x:v>COIL</x:v>
      </x:c>
      <x:c r="B794" s="2" t="str">
        <x:v>30</x:v>
      </x:c>
      <x:c r="C794" s="2" t="str">
        <x:v>10BLU12-4</x:v>
      </x:c>
      <x:c r="D794" s="2" t="str">
        <x:v>**PAY ACH** PVC SPIRAL SUPPLY</x:v>
      </x:c>
      <x:c r="E794" s="7" t="n">
        <x:v>0</x:v>
      </x:c>
      <x:c r="F794" s="7" t="n">
        <x:v>0</x:v>
      </x:c>
      <x:c r="G794" s="7" t="n">
        <x:v>0</x:v>
      </x:c>
      <x:c r="H794" s="8" t="n">
        <x:v>5.84</x:v>
      </x:c>
      <x:c r="I794" s="8" t="n">
        <x:v>5.18</x:v>
      </x:c>
      <x:c r="J794" s="2" t="n">
        <x:v>100</x:v>
      </x:c>
      <x:c r="K794" s="9" t="n">
        <x:v>0</x:v>
      </x:c>
      <x:c r="L794" s="8" t="n">
        <x:v>5.18</x:v>
      </x:c>
      <x:c r="M794" s="8"/>
      <x:c r="N794" s="8"/>
      <x:c r="O794" s="2" t="n">
        <x:v>1</x:v>
      </x:c>
      <x:c r="P794" s="10" t="n">
        <x:v>46143</x:v>
      </x:c>
      <x:c r="Q794" s="10" t="n">
        <x:v>45968</x:v>
      </x:c>
      <x:c r="R794" s="2" t="str">
        <x:v>Category per-100 basis; no valued stock to verify</x:v>
      </x:c>
      <x:c r="S794" s="2" t="str">
        <x:v>Chris PVC Coil priced product</x:v>
      </x:c>
      <x:c r="T794" s="15" t="n">
        <x:f>H794/J794</x:f>
        <x:v>0.0584</x:v>
      </x:c>
      <x:c r="U794" s="15" t="n">
        <x:f>IF(A794="WIRE",T794,IF(O794=1,I794*(1+IF(A794="POUC",Summary!$E$7,Summary!$K$7))/J794,"n.a."))</x:f>
        <x:v>0.057239</x:v>
      </x:c>
      <x:c r="V794" s="12" t="n">
        <x:f>0</x:f>
        <x:v>0</x:v>
      </x:c>
      <x:c r="W794" s="12" t="n">
        <x:f>0</x:f>
        <x:v>0</x:v>
      </x:c>
      <x:c r="X794" s="12" t="n">
        <x:f>0</x:f>
        <x:v>0</x:v>
      </x:c>
      <x:c r="Y794" s="12" t="n">
        <x:f>E794-W794-X794</x:f>
        <x:v>0</x:v>
      </x:c>
      <x:c r="Z794" s="16" t="n">
        <x:f>E794*T794</x:f>
        <x:v>0</x:v>
      </x:c>
      <x:c r="AA794" s="16" t="n">
        <x:f>W794*T794</x:f>
        <x:v>0</x:v>
      </x:c>
      <x:c r="AB794" s="16" t="n">
        <x:f>X794*T794</x:f>
        <x:v>0</x:v>
      </x:c>
      <x:c r="AC794" s="16" t="n">
        <x:f>Y794*T794</x:f>
        <x:v>0</x:v>
      </x:c>
      <x:c r="AD794" s="16" t="n">
        <x:f>K794-Z794</x:f>
        <x:v>0</x:v>
      </x:c>
      <x:c r="AE794" s="16" t="n">
        <x:f>IF(ISNUMBER(U794),E794*(U794-T794),"n.a.")</x:f>
        <x:v>0</x:v>
      </x:c>
      <x:c r="AF794" s="12" t="n">
        <x:f>G794-0</x:f>
        <x:v>0</x:v>
      </x:c>
      <x:c r="AG794" s="16" t="n">
        <x:f>IF(ISNUMBER(U794),0,Z794)</x:f>
        <x:v>0</x:v>
      </x:c>
      <x:c r="AH794" s="17" t="str">
        <x:f>IF(AND(A794="WIRE",ISNUMBER(N794)),H794-N794,"n.a.")</x:f>
        <x:v>n.a.</x:v>
      </x:c>
    </x:row>
    <x:row r="795" ht="22" customHeight="1">
      <x:c r="A795" s="2" t="str">
        <x:v>COIL</x:v>
      </x:c>
      <x:c r="B795" s="2" t="str">
        <x:v>30</x:v>
      </x:c>
      <x:c r="C795" s="2" t="str">
        <x:v>10FG12-4</x:v>
      </x:c>
      <x:c r="D795" s="2" t="str">
        <x:v>**PAY ACH** PVC SPIRAL SUPPLY</x:v>
      </x:c>
      <x:c r="E795" s="7" t="n">
        <x:v>0</x:v>
      </x:c>
      <x:c r="F795" s="7" t="n">
        <x:v>0</x:v>
      </x:c>
      <x:c r="G795" s="7" t="n">
        <x:v>0</x:v>
      </x:c>
      <x:c r="H795" s="8" t="n">
        <x:v>3.36</x:v>
      </x:c>
      <x:c r="I795" s="8" t="n">
        <x:v>4.79</x:v>
      </x:c>
      <x:c r="J795" s="2" t="n">
        <x:v>100</x:v>
      </x:c>
      <x:c r="K795" s="9" t="n">
        <x:v>0</x:v>
      </x:c>
      <x:c r="L795" s="8"/>
      <x:c r="M795" s="8"/>
      <x:c r="N795" s="8"/>
      <x:c r="O795" s="2" t="n">
        <x:v>0</x:v>
      </x:c>
      <x:c r="P795" s="10" t="n">
        <x:v>44266</x:v>
      </x:c>
      <x:c r="Q795" s="10" t="n">
        <x:v>44774</x:v>
      </x:c>
      <x:c r="R795" s="2" t="str">
        <x:v>Category per-100 basis; no valued stock to verify</x:v>
      </x:c>
      <x:c r="S795" s="2" t="str">
        <x:v>Outside priced proposal or replacement cost differs</x:v>
      </x:c>
      <x:c r="T795" s="15" t="n">
        <x:f>H795/J795</x:f>
        <x:v>0.0336</x:v>
      </x:c>
      <x:c r="U795" s="15" t="str">
        <x:f>IF(A795="WIRE",T795,IF(O795=1,I795*(1+IF(A795="POUC",Summary!$E$7,Summary!$K$7))/J795,"n.a."))</x:f>
        <x:v>n.a.</x:v>
      </x:c>
      <x:c r="V795" s="12" t="n">
        <x:f>0</x:f>
        <x:v>0</x:v>
      </x:c>
      <x:c r="W795" s="12" t="n">
        <x:f>0</x:f>
        <x:v>0</x:v>
      </x:c>
      <x:c r="X795" s="12" t="n">
        <x:f>0</x:f>
        <x:v>0</x:v>
      </x:c>
      <x:c r="Y795" s="12" t="n">
        <x:f>E795-W795-X795</x:f>
        <x:v>0</x:v>
      </x:c>
      <x:c r="Z795" s="16" t="n">
        <x:f>E795*T795</x:f>
        <x:v>0</x:v>
      </x:c>
      <x:c r="AA795" s="16" t="n">
        <x:f>W795*T795</x:f>
        <x:v>0</x:v>
      </x:c>
      <x:c r="AB795" s="16" t="n">
        <x:f>X795*T795</x:f>
        <x:v>0</x:v>
      </x:c>
      <x:c r="AC795" s="16" t="n">
        <x:f>Y795*T795</x:f>
        <x:v>0</x:v>
      </x:c>
      <x:c r="AD795" s="16" t="n">
        <x:f>K795-Z795</x:f>
        <x:v>0</x:v>
      </x:c>
      <x:c r="AE795" s="16" t="str">
        <x:f>IF(ISNUMBER(U795),E795*(U795-T795),"n.a.")</x:f>
        <x:v>n.a.</x:v>
      </x:c>
      <x:c r="AF795" s="12" t="n">
        <x:f>G795-0</x:f>
        <x:v>0</x:v>
      </x:c>
      <x:c r="AG795" s="16" t="n">
        <x:f>IF(ISNUMBER(U795),0,Z795)</x:f>
        <x:v>0</x:v>
      </x:c>
      <x:c r="AH795" s="17" t="str">
        <x:f>IF(AND(A795="WIRE",ISNUMBER(N795)),H795-N795,"n.a.")</x:f>
        <x:v>n.a.</x:v>
      </x:c>
    </x:row>
    <x:row r="796" ht="22" customHeight="1">
      <x:c r="A796" s="2" t="str">
        <x:v>COIL</x:v>
      </x:c>
      <x:c r="B796" s="2" t="str">
        <x:v>30</x:v>
      </x:c>
      <x:c r="C796" s="2" t="str">
        <x:v>10MAR12-4</x:v>
      </x:c>
      <x:c r="D796" s="2" t="str">
        <x:v>**PAY ACH** PVC SPIRAL SUPPLY</x:v>
      </x:c>
      <x:c r="E796" s="7" t="n">
        <x:v>0</x:v>
      </x:c>
      <x:c r="F796" s="7" t="n">
        <x:v>0</x:v>
      </x:c>
      <x:c r="G796" s="7" t="n">
        <x:v>0</x:v>
      </x:c>
      <x:c r="H796" s="8" t="n">
        <x:v>3.36</x:v>
      </x:c>
      <x:c r="I796" s="8" t="n">
        <x:v>4.79</x:v>
      </x:c>
      <x:c r="J796" s="2" t="n">
        <x:v>100</x:v>
      </x:c>
      <x:c r="K796" s="9" t="n">
        <x:v>0</x:v>
      </x:c>
      <x:c r="L796" s="8"/>
      <x:c r="M796" s="8"/>
      <x:c r="N796" s="8"/>
      <x:c r="O796" s="2" t="n">
        <x:v>0</x:v>
      </x:c>
      <x:c r="P796" s="10" t="n">
        <x:v>44266</x:v>
      </x:c>
      <x:c r="Q796" s="10" t="n">
        <x:v>44774</x:v>
      </x:c>
      <x:c r="R796" s="2" t="str">
        <x:v>Category per-100 basis; no valued stock to verify</x:v>
      </x:c>
      <x:c r="S796" s="2" t="str">
        <x:v>Outside priced proposal or replacement cost differs</x:v>
      </x:c>
      <x:c r="T796" s="15" t="n">
        <x:f>H796/J796</x:f>
        <x:v>0.0336</x:v>
      </x:c>
      <x:c r="U796" s="15" t="str">
        <x:f>IF(A796="WIRE",T796,IF(O796=1,I796*(1+IF(A796="POUC",Summary!$E$7,Summary!$K$7))/J796,"n.a."))</x:f>
        <x:v>n.a.</x:v>
      </x:c>
      <x:c r="V796" s="12" t="n">
        <x:f>0</x:f>
        <x:v>0</x:v>
      </x:c>
      <x:c r="W796" s="12" t="n">
        <x:f>0</x:f>
        <x:v>0</x:v>
      </x:c>
      <x:c r="X796" s="12" t="n">
        <x:f>0</x:f>
        <x:v>0</x:v>
      </x:c>
      <x:c r="Y796" s="12" t="n">
        <x:f>E796-W796-X796</x:f>
        <x:v>0</x:v>
      </x:c>
      <x:c r="Z796" s="16" t="n">
        <x:f>E796*T796</x:f>
        <x:v>0</x:v>
      </x:c>
      <x:c r="AA796" s="16" t="n">
        <x:f>W796*T796</x:f>
        <x:v>0</x:v>
      </x:c>
      <x:c r="AB796" s="16" t="n">
        <x:f>X796*T796</x:f>
        <x:v>0</x:v>
      </x:c>
      <x:c r="AC796" s="16" t="n">
        <x:f>Y796*T796</x:f>
        <x:v>0</x:v>
      </x:c>
      <x:c r="AD796" s="16" t="n">
        <x:f>K796-Z796</x:f>
        <x:v>0</x:v>
      </x:c>
      <x:c r="AE796" s="16" t="str">
        <x:f>IF(ISNUMBER(U796),E796*(U796-T796),"n.a.")</x:f>
        <x:v>n.a.</x:v>
      </x:c>
      <x:c r="AF796" s="12" t="n">
        <x:f>G796-0</x:f>
        <x:v>0</x:v>
      </x:c>
      <x:c r="AG796" s="16" t="n">
        <x:f>IF(ISNUMBER(U796),0,Z796)</x:f>
        <x:v>0</x:v>
      </x:c>
      <x:c r="AH796" s="17" t="str">
        <x:f>IF(AND(A796="WIRE",ISNUMBER(N796)),H796-N796,"n.a.")</x:f>
        <x:v>n.a.</x:v>
      </x:c>
    </x:row>
    <x:row r="797" ht="22" customHeight="1">
      <x:c r="A797" s="2" t="str">
        <x:v>COIL</x:v>
      </x:c>
      <x:c r="B797" s="2" t="str">
        <x:v>30</x:v>
      </x:c>
      <x:c r="C797" s="2" t="str">
        <x:v>10RED12-4</x:v>
      </x:c>
      <x:c r="D797" s="2" t="str">
        <x:v>**PAY ACH** PVC SPIRAL SUPPLY</x:v>
      </x:c>
      <x:c r="E797" s="7" t="n">
        <x:v>0</x:v>
      </x:c>
      <x:c r="F797" s="7" t="n">
        <x:v>0</x:v>
      </x:c>
      <x:c r="G797" s="7" t="n">
        <x:v>0</x:v>
      </x:c>
      <x:c r="H797" s="8" t="n">
        <x:v>5.84</x:v>
      </x:c>
      <x:c r="I797" s="8" t="n">
        <x:v>5.18</x:v>
      </x:c>
      <x:c r="J797" s="2" t="n">
        <x:v>100</x:v>
      </x:c>
      <x:c r="K797" s="9" t="n">
        <x:v>0</x:v>
      </x:c>
      <x:c r="L797" s="8" t="n">
        <x:v>5.18</x:v>
      </x:c>
      <x:c r="M797" s="8"/>
      <x:c r="N797" s="8"/>
      <x:c r="O797" s="2" t="n">
        <x:v>1</x:v>
      </x:c>
      <x:c r="P797" s="10" t="n">
        <x:v>46143</x:v>
      </x:c>
      <x:c r="Q797" s="10" t="n">
        <x:v>45968</x:v>
      </x:c>
      <x:c r="R797" s="2" t="str">
        <x:v>Same-product valuation: per 100</x:v>
      </x:c>
      <x:c r="S797" s="2" t="str">
        <x:v>Chris PVC Coil priced product</x:v>
      </x:c>
      <x:c r="T797" s="15" t="n">
        <x:f>H797/J797</x:f>
        <x:v>0.0584</x:v>
      </x:c>
      <x:c r="U797" s="15" t="n">
        <x:f>IF(A797="WIRE",T797,IF(O797=1,I797*(1+IF(A797="POUC",Summary!$E$7,Summary!$K$7))/J797,"n.a."))</x:f>
        <x:v>0.057239</x:v>
      </x:c>
      <x:c r="V797" s="12" t="n">
        <x:f>0</x:f>
        <x:v>0</x:v>
      </x:c>
      <x:c r="W797" s="12" t="n">
        <x:f>0</x:f>
        <x:v>0</x:v>
      </x:c>
      <x:c r="X797" s="12" t="n">
        <x:f>0</x:f>
        <x:v>0</x:v>
      </x:c>
      <x:c r="Y797" s="12" t="n">
        <x:f>E797-W797-X797</x:f>
        <x:v>0</x:v>
      </x:c>
      <x:c r="Z797" s="16" t="n">
        <x:f>E797*T797</x:f>
        <x:v>0</x:v>
      </x:c>
      <x:c r="AA797" s="16" t="n">
        <x:f>W797*T797</x:f>
        <x:v>0</x:v>
      </x:c>
      <x:c r="AB797" s="16" t="n">
        <x:f>X797*T797</x:f>
        <x:v>0</x:v>
      </x:c>
      <x:c r="AC797" s="16" t="n">
        <x:f>Y797*T797</x:f>
        <x:v>0</x:v>
      </x:c>
      <x:c r="AD797" s="16" t="n">
        <x:f>K797-Z797</x:f>
        <x:v>0</x:v>
      </x:c>
      <x:c r="AE797" s="16" t="n">
        <x:f>IF(ISNUMBER(U797),E797*(U797-T797),"n.a.")</x:f>
        <x:v>0</x:v>
      </x:c>
      <x:c r="AF797" s="12" t="n">
        <x:f>G797-0</x:f>
        <x:v>0</x:v>
      </x:c>
      <x:c r="AG797" s="16" t="n">
        <x:f>IF(ISNUMBER(U797),0,Z797)</x:f>
        <x:v>0</x:v>
      </x:c>
      <x:c r="AH797" s="17" t="str">
        <x:f>IF(AND(A797="WIRE",ISNUMBER(N797)),H797-N797,"n.a.")</x:f>
        <x:v>n.a.</x:v>
      </x:c>
    </x:row>
    <x:row r="798" ht="22" customHeight="1">
      <x:c r="A798" s="2" t="str">
        <x:v>COIL</x:v>
      </x:c>
      <x:c r="B798" s="2" t="str">
        <x:v>30</x:v>
      </x:c>
      <x:c r="C798" s="2" t="str">
        <x:v>10WHT12-5</x:v>
      </x:c>
      <x:c r="D798" s="2" t="str">
        <x:v>**PAY ACH** PVC SPIRAL SUPPLY</x:v>
      </x:c>
      <x:c r="E798" s="7" t="n">
        <x:v>0</x:v>
      </x:c>
      <x:c r="F798" s="7" t="n">
        <x:v>0</x:v>
      </x:c>
      <x:c r="G798" s="7" t="n">
        <x:v>0</x:v>
      </x:c>
      <x:c r="H798" s="8" t="n">
        <x:v>3.81</x:v>
      </x:c>
      <x:c r="I798" s="8" t="n">
        <x:v>4.67</x:v>
      </x:c>
      <x:c r="J798" s="2" t="n">
        <x:v>100</x:v>
      </x:c>
      <x:c r="K798" s="9" t="n">
        <x:v>0</x:v>
      </x:c>
      <x:c r="L798" s="8"/>
      <x:c r="M798" s="8"/>
      <x:c r="N798" s="8"/>
      <x:c r="O798" s="2" t="n">
        <x:v>0</x:v>
      </x:c>
      <x:c r="P798" s="10" t="n">
        <x:v>43531</x:v>
      </x:c>
      <x:c r="Q798" s="10" t="n">
        <x:v>44593</x:v>
      </x:c>
      <x:c r="R798" s="2" t="str">
        <x:v>Category per-100 basis; no valued stock to verify</x:v>
      </x:c>
      <x:c r="S798" s="2" t="str">
        <x:v>Outside priced proposal or replacement cost differs</x:v>
      </x:c>
      <x:c r="T798" s="15" t="n">
        <x:f>H798/J798</x:f>
        <x:v>0.0381</x:v>
      </x:c>
      <x:c r="U798" s="15" t="str">
        <x:f>IF(A798="WIRE",T798,IF(O798=1,I798*(1+IF(A798="POUC",Summary!$E$7,Summary!$K$7))/J798,"n.a."))</x:f>
        <x:v>n.a.</x:v>
      </x:c>
      <x:c r="V798" s="12" t="n">
        <x:f>0</x:f>
        <x:v>0</x:v>
      </x:c>
      <x:c r="W798" s="12" t="n">
        <x:f>0</x:f>
        <x:v>0</x:v>
      </x:c>
      <x:c r="X798" s="12" t="n">
        <x:f>0</x:f>
        <x:v>0</x:v>
      </x:c>
      <x:c r="Y798" s="12" t="n">
        <x:f>E798-W798-X798</x:f>
        <x:v>0</x:v>
      </x:c>
      <x:c r="Z798" s="16" t="n">
        <x:f>E798*T798</x:f>
        <x:v>0</x:v>
      </x:c>
      <x:c r="AA798" s="16" t="n">
        <x:f>W798*T798</x:f>
        <x:v>0</x:v>
      </x:c>
      <x:c r="AB798" s="16" t="n">
        <x:f>X798*T798</x:f>
        <x:v>0</x:v>
      </x:c>
      <x:c r="AC798" s="16" t="n">
        <x:f>Y798*T798</x:f>
        <x:v>0</x:v>
      </x:c>
      <x:c r="AD798" s="16" t="n">
        <x:f>K798-Z798</x:f>
        <x:v>0</x:v>
      </x:c>
      <x:c r="AE798" s="16" t="str">
        <x:f>IF(ISNUMBER(U798),E798*(U798-T798),"n.a.")</x:f>
        <x:v>n.a.</x:v>
      </x:c>
      <x:c r="AF798" s="12" t="n">
        <x:f>G798-0</x:f>
        <x:v>0</x:v>
      </x:c>
      <x:c r="AG798" s="16" t="n">
        <x:f>IF(ISNUMBER(U798),0,Z798)</x:f>
        <x:v>0</x:v>
      </x:c>
      <x:c r="AH798" s="17" t="str">
        <x:f>IF(AND(A798="WIRE",ISNUMBER(N798)),H798-N798,"n.a.")</x:f>
        <x:v>n.a.</x:v>
      </x:c>
    </x:row>
    <x:row r="799" ht="22" customHeight="1">
      <x:c r="A799" s="2" t="str">
        <x:v>COIL</x:v>
      </x:c>
      <x:c r="B799" s="2" t="str">
        <x:v>30</x:v>
      </x:c>
      <x:c r="C799" s="2" t="str">
        <x:v>10WHT36-5</x:v>
      </x:c>
      <x:c r="D799" s="2" t="str">
        <x:v>**PAY ACH** PVC SPIRAL SUPPLY</x:v>
      </x:c>
      <x:c r="E799" s="7" t="n">
        <x:v>0</x:v>
      </x:c>
      <x:c r="F799" s="7" t="n">
        <x:v>0</x:v>
      </x:c>
      <x:c r="G799" s="7" t="n">
        <x:v>0</x:v>
      </x:c>
      <x:c r="H799" s="8" t="n">
        <x:v>11.16</x:v>
      </x:c>
      <x:c r="I799" s="8" t="n">
        <x:v>15.2</x:v>
      </x:c>
      <x:c r="J799" s="2" t="n">
        <x:v>100</x:v>
      </x:c>
      <x:c r="K799" s="9" t="n">
        <x:v>0</x:v>
      </x:c>
      <x:c r="L799" s="8"/>
      <x:c r="M799" s="8"/>
      <x:c r="N799" s="8"/>
      <x:c r="O799" s="2" t="n">
        <x:v>0</x:v>
      </x:c>
      <x:c r="P799" s="10" t="n">
        <x:v>43531</x:v>
      </x:c>
      <x:c r="Q799" s="10" t="n">
        <x:v>44593</x:v>
      </x:c>
      <x:c r="R799" s="2" t="str">
        <x:v>Category per-100 basis; no valued stock to verify</x:v>
      </x:c>
      <x:c r="S799" s="2" t="str">
        <x:v>Outside priced proposal or replacement cost differs</x:v>
      </x:c>
      <x:c r="T799" s="15" t="n">
        <x:f>H799/J799</x:f>
        <x:v>0.1116</x:v>
      </x:c>
      <x:c r="U799" s="15" t="str">
        <x:f>IF(A799="WIRE",T799,IF(O799=1,I799*(1+IF(A799="POUC",Summary!$E$7,Summary!$K$7))/J799,"n.a."))</x:f>
        <x:v>n.a.</x:v>
      </x:c>
      <x:c r="V799" s="12" t="n">
        <x:f>0</x:f>
        <x:v>0</x:v>
      </x:c>
      <x:c r="W799" s="12" t="n">
        <x:f>0</x:f>
        <x:v>0</x:v>
      </x:c>
      <x:c r="X799" s="12" t="n">
        <x:f>0</x:f>
        <x:v>0</x:v>
      </x:c>
      <x:c r="Y799" s="12" t="n">
        <x:f>E799-W799-X799</x:f>
        <x:v>0</x:v>
      </x:c>
      <x:c r="Z799" s="16" t="n">
        <x:f>E799*T799</x:f>
        <x:v>0</x:v>
      </x:c>
      <x:c r="AA799" s="16" t="n">
        <x:f>W799*T799</x:f>
        <x:v>0</x:v>
      </x:c>
      <x:c r="AB799" s="16" t="n">
        <x:f>X799*T799</x:f>
        <x:v>0</x:v>
      </x:c>
      <x:c r="AC799" s="16" t="n">
        <x:f>Y799*T799</x:f>
        <x:v>0</x:v>
      </x:c>
      <x:c r="AD799" s="16" t="n">
        <x:f>K799-Z799</x:f>
        <x:v>0</x:v>
      </x:c>
      <x:c r="AE799" s="16" t="str">
        <x:f>IF(ISNUMBER(U799),E799*(U799-T799),"n.a.")</x:f>
        <x:v>n.a.</x:v>
      </x:c>
      <x:c r="AF799" s="12" t="n">
        <x:f>G799-0</x:f>
        <x:v>0</x:v>
      </x:c>
      <x:c r="AG799" s="16" t="n">
        <x:f>IF(ISNUMBER(U799),0,Z799)</x:f>
        <x:v>0</x:v>
      </x:c>
      <x:c r="AH799" s="17" t="str">
        <x:f>IF(AND(A799="WIRE",ISNUMBER(N799)),H799-N799,"n.a.")</x:f>
        <x:v>n.a.</x:v>
      </x:c>
    </x:row>
    <x:row r="800" ht="22" customHeight="1">
      <x:c r="A800" s="2" t="str">
        <x:v>COIL</x:v>
      </x:c>
      <x:c r="B800" s="2" t="str">
        <x:v>30</x:v>
      </x:c>
      <x:c r="C800" s="2" t="str">
        <x:v>11BLK12-5</x:v>
      </x:c>
      <x:c r="D800" s="2" t="str">
        <x:v>**PAY ACH** PVC SPIRAL SUPPLY</x:v>
      </x:c>
      <x:c r="E800" s="7" t="n">
        <x:v>0</x:v>
      </x:c>
      <x:c r="F800" s="7" t="n">
        <x:v>0</x:v>
      </x:c>
      <x:c r="G800" s="7" t="n">
        <x:v>0</x:v>
      </x:c>
      <x:c r="H800" s="8" t="n">
        <x:v>4.09</x:v>
      </x:c>
      <x:c r="I800" s="8" t="n">
        <x:v>4.93</x:v>
      </x:c>
      <x:c r="J800" s="2" t="n">
        <x:v>100</x:v>
      </x:c>
      <x:c r="K800" s="9" t="n">
        <x:v>0</x:v>
      </x:c>
      <x:c r="L800" s="8"/>
      <x:c r="M800" s="8"/>
      <x:c r="N800" s="8"/>
      <x:c r="O800" s="2" t="n">
        <x:v>0</x:v>
      </x:c>
      <x:c r="P800" s="10" t="n">
        <x:v>43531</x:v>
      </x:c>
      <x:c r="Q800" s="10" t="n">
        <x:v>44593</x:v>
      </x:c>
      <x:c r="R800" s="2" t="str">
        <x:v>Category per-100 basis; no valued stock to verify</x:v>
      </x:c>
      <x:c r="S800" s="2" t="str">
        <x:v>Outside priced proposal or replacement cost differs</x:v>
      </x:c>
      <x:c r="T800" s="15" t="n">
        <x:f>H800/J800</x:f>
        <x:v>0.0409</x:v>
      </x:c>
      <x:c r="U800" s="15" t="str">
        <x:f>IF(A800="WIRE",T800,IF(O800=1,I800*(1+IF(A800="POUC",Summary!$E$7,Summary!$K$7))/J800,"n.a."))</x:f>
        <x:v>n.a.</x:v>
      </x:c>
      <x:c r="V800" s="12" t="n">
        <x:f>0</x:f>
        <x:v>0</x:v>
      </x:c>
      <x:c r="W800" s="12" t="n">
        <x:f>0</x:f>
        <x:v>0</x:v>
      </x:c>
      <x:c r="X800" s="12" t="n">
        <x:f>0</x:f>
        <x:v>0</x:v>
      </x:c>
      <x:c r="Y800" s="12" t="n">
        <x:f>E800-W800-X800</x:f>
        <x:v>0</x:v>
      </x:c>
      <x:c r="Z800" s="16" t="n">
        <x:f>E800*T800</x:f>
        <x:v>0</x:v>
      </x:c>
      <x:c r="AA800" s="16" t="n">
        <x:f>W800*T800</x:f>
        <x:v>0</x:v>
      </x:c>
      <x:c r="AB800" s="16" t="n">
        <x:f>X800*T800</x:f>
        <x:v>0</x:v>
      </x:c>
      <x:c r="AC800" s="16" t="n">
        <x:f>Y800*T800</x:f>
        <x:v>0</x:v>
      </x:c>
      <x:c r="AD800" s="16" t="n">
        <x:f>K800-Z800</x:f>
        <x:v>0</x:v>
      </x:c>
      <x:c r="AE800" s="16" t="str">
        <x:f>IF(ISNUMBER(U800),E800*(U800-T800),"n.a.")</x:f>
        <x:v>n.a.</x:v>
      </x:c>
      <x:c r="AF800" s="12" t="n">
        <x:f>G800-0</x:f>
        <x:v>0</x:v>
      </x:c>
      <x:c r="AG800" s="16" t="n">
        <x:f>IF(ISNUMBER(U800),0,Z800)</x:f>
        <x:v>0</x:v>
      </x:c>
      <x:c r="AH800" s="17" t="str">
        <x:f>IF(AND(A800="WIRE",ISNUMBER(N800)),H800-N800,"n.a.")</x:f>
        <x:v>n.a.</x:v>
      </x:c>
    </x:row>
    <x:row r="801" ht="22" customHeight="1">
      <x:c r="A801" s="2" t="str">
        <x:v>COIL</x:v>
      </x:c>
      <x:c r="B801" s="2" t="str">
        <x:v>30</x:v>
      </x:c>
      <x:c r="C801" s="2" t="str">
        <x:v>11BLK36-5</x:v>
      </x:c>
      <x:c r="D801" s="2" t="str">
        <x:v>**PAY ACH** PVC SPIRAL SUPPLY</x:v>
      </x:c>
      <x:c r="E801" s="7" t="n">
        <x:v>0</x:v>
      </x:c>
      <x:c r="F801" s="7" t="n">
        <x:v>0</x:v>
      </x:c>
      <x:c r="G801" s="7" t="n">
        <x:v>0</x:v>
      </x:c>
      <x:c r="H801" s="8" t="n">
        <x:v>12.26</x:v>
      </x:c>
      <x:c r="I801" s="8" t="n">
        <x:v>15.49</x:v>
      </x:c>
      <x:c r="J801" s="2" t="n">
        <x:v>100</x:v>
      </x:c>
      <x:c r="K801" s="9" t="n">
        <x:v>0</x:v>
      </x:c>
      <x:c r="L801" s="8"/>
      <x:c r="M801" s="8"/>
      <x:c r="N801" s="8"/>
      <x:c r="O801" s="2" t="n">
        <x:v>0</x:v>
      </x:c>
      <x:c r="P801" s="10" t="n">
        <x:v>43531</x:v>
      </x:c>
      <x:c r="Q801" s="10" t="n">
        <x:v>44593</x:v>
      </x:c>
      <x:c r="R801" s="2" t="str">
        <x:v>Category per-100 basis; no valued stock to verify</x:v>
      </x:c>
      <x:c r="S801" s="2" t="str">
        <x:v>Outside priced proposal or replacement cost differs</x:v>
      </x:c>
      <x:c r="T801" s="15" t="n">
        <x:f>H801/J801</x:f>
        <x:v>0.1226</x:v>
      </x:c>
      <x:c r="U801" s="15" t="str">
        <x:f>IF(A801="WIRE",T801,IF(O801=1,I801*(1+IF(A801="POUC",Summary!$E$7,Summary!$K$7))/J801,"n.a."))</x:f>
        <x:v>n.a.</x:v>
      </x:c>
      <x:c r="V801" s="12" t="n">
        <x:f>0</x:f>
        <x:v>0</x:v>
      </x:c>
      <x:c r="W801" s="12" t="n">
        <x:f>0</x:f>
        <x:v>0</x:v>
      </x:c>
      <x:c r="X801" s="12" t="n">
        <x:f>0</x:f>
        <x:v>0</x:v>
      </x:c>
      <x:c r="Y801" s="12" t="n">
        <x:f>E801-W801-X801</x:f>
        <x:v>0</x:v>
      </x:c>
      <x:c r="Z801" s="16" t="n">
        <x:f>E801*T801</x:f>
        <x:v>0</x:v>
      </x:c>
      <x:c r="AA801" s="16" t="n">
        <x:f>W801*T801</x:f>
        <x:v>0</x:v>
      </x:c>
      <x:c r="AB801" s="16" t="n">
        <x:f>X801*T801</x:f>
        <x:v>0</x:v>
      </x:c>
      <x:c r="AC801" s="16" t="n">
        <x:f>Y801*T801</x:f>
        <x:v>0</x:v>
      </x:c>
      <x:c r="AD801" s="16" t="n">
        <x:f>K801-Z801</x:f>
        <x:v>0</x:v>
      </x:c>
      <x:c r="AE801" s="16" t="str">
        <x:f>IF(ISNUMBER(U801),E801*(U801-T801),"n.a.")</x:f>
        <x:v>n.a.</x:v>
      </x:c>
      <x:c r="AF801" s="12" t="n">
        <x:f>G801-0</x:f>
        <x:v>0</x:v>
      </x:c>
      <x:c r="AG801" s="16" t="n">
        <x:f>IF(ISNUMBER(U801),0,Z801)</x:f>
        <x:v>0</x:v>
      </x:c>
      <x:c r="AH801" s="17" t="str">
        <x:f>IF(AND(A801="WIRE",ISNUMBER(N801)),H801-N801,"n.a.")</x:f>
        <x:v>n.a.</x:v>
      </x:c>
    </x:row>
    <x:row r="802" ht="22" customHeight="1">
      <x:c r="A802" s="2" t="str">
        <x:v>COIL</x:v>
      </x:c>
      <x:c r="B802" s="2" t="str">
        <x:v>30</x:v>
      </x:c>
      <x:c r="C802" s="2" t="str">
        <x:v>11BLU12-4</x:v>
      </x:c>
      <x:c r="D802" s="2" t="str">
        <x:v>**PAY ACH** PVC SPIRAL SUPPLY</x:v>
      </x:c>
      <x:c r="E802" s="7" t="n">
        <x:v>0</x:v>
      </x:c>
      <x:c r="F802" s="7" t="n">
        <x:v>0</x:v>
      </x:c>
      <x:c r="G802" s="7" t="n">
        <x:v>0</x:v>
      </x:c>
      <x:c r="H802" s="8" t="n">
        <x:v>6.82</x:v>
      </x:c>
      <x:c r="I802" s="8" t="n">
        <x:v>6.05</x:v>
      </x:c>
      <x:c r="J802" s="2" t="n">
        <x:v>100</x:v>
      </x:c>
      <x:c r="K802" s="9" t="n">
        <x:v>0</x:v>
      </x:c>
      <x:c r="L802" s="8" t="n">
        <x:v>6.05</x:v>
      </x:c>
      <x:c r="M802" s="8"/>
      <x:c r="N802" s="8"/>
      <x:c r="O802" s="2" t="n">
        <x:v>1</x:v>
      </x:c>
      <x:c r="P802" s="10" t="n">
        <x:v>46143</x:v>
      </x:c>
      <x:c r="Q802" s="10" t="n">
        <x:v>45968</x:v>
      </x:c>
      <x:c r="R802" s="2" t="str">
        <x:v>Same-product valuation: per 100</x:v>
      </x:c>
      <x:c r="S802" s="2" t="str">
        <x:v>Chris PVC Coil priced product</x:v>
      </x:c>
      <x:c r="T802" s="15" t="n">
        <x:f>H802/J802</x:f>
        <x:v>0.0682</x:v>
      </x:c>
      <x:c r="U802" s="15" t="n">
        <x:f>IF(A802="WIRE",T802,IF(O802=1,I802*(1+IF(A802="POUC",Summary!$E$7,Summary!$K$7))/J802,"n.a."))</x:f>
        <x:v>0.0668525</x:v>
      </x:c>
      <x:c r="V802" s="12" t="n">
        <x:f>0</x:f>
        <x:v>0</x:v>
      </x:c>
      <x:c r="W802" s="12" t="n">
        <x:f>0</x:f>
        <x:v>0</x:v>
      </x:c>
      <x:c r="X802" s="12" t="n">
        <x:f>0</x:f>
        <x:v>0</x:v>
      </x:c>
      <x:c r="Y802" s="12" t="n">
        <x:f>E802-W802-X802</x:f>
        <x:v>0</x:v>
      </x:c>
      <x:c r="Z802" s="16" t="n">
        <x:f>E802*T802</x:f>
        <x:v>0</x:v>
      </x:c>
      <x:c r="AA802" s="16" t="n">
        <x:f>W802*T802</x:f>
        <x:v>0</x:v>
      </x:c>
      <x:c r="AB802" s="16" t="n">
        <x:f>X802*T802</x:f>
        <x:v>0</x:v>
      </x:c>
      <x:c r="AC802" s="16" t="n">
        <x:f>Y802*T802</x:f>
        <x:v>0</x:v>
      </x:c>
      <x:c r="AD802" s="16" t="n">
        <x:f>K802-Z802</x:f>
        <x:v>0</x:v>
      </x:c>
      <x:c r="AE802" s="16" t="n">
        <x:f>IF(ISNUMBER(U802),E802*(U802-T802),"n.a.")</x:f>
        <x:v>0</x:v>
      </x:c>
      <x:c r="AF802" s="12" t="n">
        <x:f>G802-0</x:f>
        <x:v>0</x:v>
      </x:c>
      <x:c r="AG802" s="16" t="n">
        <x:f>IF(ISNUMBER(U802),0,Z802)</x:f>
        <x:v>0</x:v>
      </x:c>
      <x:c r="AH802" s="17" t="str">
        <x:f>IF(AND(A802="WIRE",ISNUMBER(N802)),H802-N802,"n.a.")</x:f>
        <x:v>n.a.</x:v>
      </x:c>
    </x:row>
    <x:row r="803" ht="22" customHeight="1">
      <x:c r="A803" s="2" t="str">
        <x:v>COIL</x:v>
      </x:c>
      <x:c r="B803" s="2" t="str">
        <x:v>30</x:v>
      </x:c>
      <x:c r="C803" s="2" t="str">
        <x:v>11FG12-4</x:v>
      </x:c>
      <x:c r="D803" s="2" t="str">
        <x:v>**PAY ACH** PVC SPIRAL SUPPLY</x:v>
      </x:c>
      <x:c r="E803" s="7" t="n">
        <x:v>0</x:v>
      </x:c>
      <x:c r="F803" s="7" t="n">
        <x:v>0</x:v>
      </x:c>
      <x:c r="G803" s="7" t="n">
        <x:v>0</x:v>
      </x:c>
      <x:c r="H803" s="8" t="n">
        <x:v>3.67</x:v>
      </x:c>
      <x:c r="I803" s="8" t="n">
        <x:v>5.6</x:v>
      </x:c>
      <x:c r="J803" s="2" t="n">
        <x:v>100</x:v>
      </x:c>
      <x:c r="K803" s="9" t="n">
        <x:v>0</x:v>
      </x:c>
      <x:c r="L803" s="8"/>
      <x:c r="M803" s="8"/>
      <x:c r="N803" s="8"/>
      <x:c r="O803" s="2" t="n">
        <x:v>0</x:v>
      </x:c>
      <x:c r="P803" s="10" t="n">
        <x:v>44266</x:v>
      </x:c>
      <x:c r="Q803" s="10" t="n">
        <x:v>44774</x:v>
      </x:c>
      <x:c r="R803" s="2" t="str">
        <x:v>Category per-100 basis; no valued stock to verify</x:v>
      </x:c>
      <x:c r="S803" s="2" t="str">
        <x:v>Outside priced proposal or replacement cost differs</x:v>
      </x:c>
      <x:c r="T803" s="15" t="n">
        <x:f>H803/J803</x:f>
        <x:v>0.036699999999999997</x:v>
      </x:c>
      <x:c r="U803" s="15" t="str">
        <x:f>IF(A803="WIRE",T803,IF(O803=1,I803*(1+IF(A803="POUC",Summary!$E$7,Summary!$K$7))/J803,"n.a."))</x:f>
        <x:v>n.a.</x:v>
      </x:c>
      <x:c r="V803" s="12" t="n">
        <x:f>0</x:f>
        <x:v>0</x:v>
      </x:c>
      <x:c r="W803" s="12" t="n">
        <x:f>0</x:f>
        <x:v>0</x:v>
      </x:c>
      <x:c r="X803" s="12" t="n">
        <x:f>0</x:f>
        <x:v>0</x:v>
      </x:c>
      <x:c r="Y803" s="12" t="n">
        <x:f>E803-W803-X803</x:f>
        <x:v>0</x:v>
      </x:c>
      <x:c r="Z803" s="16" t="n">
        <x:f>E803*T803</x:f>
        <x:v>0</x:v>
      </x:c>
      <x:c r="AA803" s="16" t="n">
        <x:f>W803*T803</x:f>
        <x:v>0</x:v>
      </x:c>
      <x:c r="AB803" s="16" t="n">
        <x:f>X803*T803</x:f>
        <x:v>0</x:v>
      </x:c>
      <x:c r="AC803" s="16" t="n">
        <x:f>Y803*T803</x:f>
        <x:v>0</x:v>
      </x:c>
      <x:c r="AD803" s="16" t="n">
        <x:f>K803-Z803</x:f>
        <x:v>0</x:v>
      </x:c>
      <x:c r="AE803" s="16" t="str">
        <x:f>IF(ISNUMBER(U803),E803*(U803-T803),"n.a.")</x:f>
        <x:v>n.a.</x:v>
      </x:c>
      <x:c r="AF803" s="12" t="n">
        <x:f>G803-0</x:f>
        <x:v>0</x:v>
      </x:c>
      <x:c r="AG803" s="16" t="n">
        <x:f>IF(ISNUMBER(U803),0,Z803)</x:f>
        <x:v>0</x:v>
      </x:c>
      <x:c r="AH803" s="17" t="str">
        <x:f>IF(AND(A803="WIRE",ISNUMBER(N803)),H803-N803,"n.a.")</x:f>
        <x:v>n.a.</x:v>
      </x:c>
    </x:row>
    <x:row r="804" ht="22" customHeight="1">
      <x:c r="A804" s="2" t="str">
        <x:v>COIL</x:v>
      </x:c>
      <x:c r="B804" s="2" t="str">
        <x:v>30</x:v>
      </x:c>
      <x:c r="C804" s="2" t="str">
        <x:v>11MAR12-4</x:v>
      </x:c>
      <x:c r="D804" s="2" t="str">
        <x:v>**PAY ACH** PVC SPIRAL SUPPLY</x:v>
      </x:c>
      <x:c r="E804" s="7" t="n">
        <x:v>0</x:v>
      </x:c>
      <x:c r="F804" s="7" t="n">
        <x:v>0</x:v>
      </x:c>
      <x:c r="G804" s="7" t="n">
        <x:v>0</x:v>
      </x:c>
      <x:c r="H804" s="8" t="n">
        <x:v>3.67</x:v>
      </x:c>
      <x:c r="I804" s="8" t="n">
        <x:v>5.6</x:v>
      </x:c>
      <x:c r="J804" s="2" t="n">
        <x:v>100</x:v>
      </x:c>
      <x:c r="K804" s="9" t="n">
        <x:v>0</x:v>
      </x:c>
      <x:c r="L804" s="8"/>
      <x:c r="M804" s="8"/>
      <x:c r="N804" s="8"/>
      <x:c r="O804" s="2" t="n">
        <x:v>0</x:v>
      </x:c>
      <x:c r="P804" s="10" t="n">
        <x:v>44266</x:v>
      </x:c>
      <x:c r="Q804" s="10" t="n">
        <x:v>44774</x:v>
      </x:c>
      <x:c r="R804" s="2" t="str">
        <x:v>Same-product valuation: per 100</x:v>
      </x:c>
      <x:c r="S804" s="2" t="str">
        <x:v>Outside priced proposal or replacement cost differs</x:v>
      </x:c>
      <x:c r="T804" s="15" t="n">
        <x:f>H804/J804</x:f>
        <x:v>0.036699999999999997</x:v>
      </x:c>
      <x:c r="U804" s="15" t="str">
        <x:f>IF(A804="WIRE",T804,IF(O804=1,I804*(1+IF(A804="POUC",Summary!$E$7,Summary!$K$7))/J804,"n.a."))</x:f>
        <x:v>n.a.</x:v>
      </x:c>
      <x:c r="V804" s="12" t="n">
        <x:f>0</x:f>
        <x:v>0</x:v>
      </x:c>
      <x:c r="W804" s="12" t="n">
        <x:f>0</x:f>
        <x:v>0</x:v>
      </x:c>
      <x:c r="X804" s="12" t="n">
        <x:f>0</x:f>
        <x:v>0</x:v>
      </x:c>
      <x:c r="Y804" s="12" t="n">
        <x:f>E804-W804-X804</x:f>
        <x:v>0</x:v>
      </x:c>
      <x:c r="Z804" s="16" t="n">
        <x:f>E804*T804</x:f>
        <x:v>0</x:v>
      </x:c>
      <x:c r="AA804" s="16" t="n">
        <x:f>W804*T804</x:f>
        <x:v>0</x:v>
      </x:c>
      <x:c r="AB804" s="16" t="n">
        <x:f>X804*T804</x:f>
        <x:v>0</x:v>
      </x:c>
      <x:c r="AC804" s="16" t="n">
        <x:f>Y804*T804</x:f>
        <x:v>0</x:v>
      </x:c>
      <x:c r="AD804" s="16" t="n">
        <x:f>K804-Z804</x:f>
        <x:v>0</x:v>
      </x:c>
      <x:c r="AE804" s="16" t="str">
        <x:f>IF(ISNUMBER(U804),E804*(U804-T804),"n.a.")</x:f>
        <x:v>n.a.</x:v>
      </x:c>
      <x:c r="AF804" s="12" t="n">
        <x:f>G804-0</x:f>
        <x:v>0</x:v>
      </x:c>
      <x:c r="AG804" s="16" t="n">
        <x:f>IF(ISNUMBER(U804),0,Z804)</x:f>
        <x:v>0</x:v>
      </x:c>
      <x:c r="AH804" s="17" t="str">
        <x:f>IF(AND(A804="WIRE",ISNUMBER(N804)),H804-N804,"n.a.")</x:f>
        <x:v>n.a.</x:v>
      </x:c>
    </x:row>
    <x:row r="805" ht="22" customHeight="1">
      <x:c r="A805" s="2" t="str">
        <x:v>COIL</x:v>
      </x:c>
      <x:c r="B805" s="2" t="str">
        <x:v>30</x:v>
      </x:c>
      <x:c r="C805" s="2" t="str">
        <x:v>11NAV12-4</x:v>
      </x:c>
      <x:c r="D805" s="2" t="str">
        <x:v>**PAY ACH** PVC SPIRAL SUPPLY</x:v>
      </x:c>
      <x:c r="E805" s="7" t="n">
        <x:v>2700</x:v>
      </x:c>
      <x:c r="F805" s="7" t="n">
        <x:v>0</x:v>
      </x:c>
      <x:c r="G805" s="7" t="n">
        <x:v>0</x:v>
      </x:c>
      <x:c r="H805" s="8" t="n">
        <x:v>6.82</x:v>
      </x:c>
      <x:c r="I805" s="8" t="n">
        <x:v>6.05</x:v>
      </x:c>
      <x:c r="J805" s="2" t="n">
        <x:v>100</x:v>
      </x:c>
      <x:c r="K805" s="9" t="n">
        <x:v>184.14000000000001</x:v>
      </x:c>
      <x:c r="L805" s="8" t="n">
        <x:v>6.05</x:v>
      </x:c>
      <x:c r="M805" s="8"/>
      <x:c r="N805" s="8"/>
      <x:c r="O805" s="2" t="n">
        <x:v>1</x:v>
      </x:c>
      <x:c r="P805" s="10" t="n">
        <x:v>46143</x:v>
      </x:c>
      <x:c r="Q805" s="10" t="n">
        <x:v>45810</x:v>
      </x:c>
      <x:c r="R805" s="2" t="str">
        <x:v>Same-product valuation: per 100</x:v>
      </x:c>
      <x:c r="S805" s="2" t="str">
        <x:v>Chris PVC Coil priced product</x:v>
      </x:c>
      <x:c r="T805" s="15" t="n">
        <x:f>H805/J805</x:f>
        <x:v>0.0682</x:v>
      </x:c>
      <x:c r="U805" s="15" t="n">
        <x:f>IF(A805="WIRE",T805,IF(O805=1,I805*(1+IF(A805="POUC",Summary!$E$7,Summary!$K$7))/J805,"n.a."))</x:f>
        <x:v>0.0668525</x:v>
      </x:c>
      <x:c r="V805" s="12" t="n">
        <x:f>0</x:f>
        <x:v>0</x:v>
      </x:c>
      <x:c r="W805" s="12" t="n">
        <x:f>0</x:f>
        <x:v>0</x:v>
      </x:c>
      <x:c r="X805" s="12" t="n">
        <x:f>0</x:f>
        <x:v>0</x:v>
      </x:c>
      <x:c r="Y805" s="12" t="n">
        <x:f>E805-W805-X805</x:f>
        <x:v>2700</x:v>
      </x:c>
      <x:c r="Z805" s="16" t="n">
        <x:f>E805*T805</x:f>
        <x:v>184.14</x:v>
      </x:c>
      <x:c r="AA805" s="16" t="n">
        <x:f>W805*T805</x:f>
        <x:v>0</x:v>
      </x:c>
      <x:c r="AB805" s="16" t="n">
        <x:f>X805*T805</x:f>
        <x:v>0</x:v>
      </x:c>
      <x:c r="AC805" s="16" t="n">
        <x:f>Y805*T805</x:f>
        <x:v>184.14</x:v>
      </x:c>
      <x:c r="AD805" s="16" t="n">
        <x:f>K805-Z805</x:f>
        <x:v>2.842170943040401e-14</x:v>
      </x:c>
      <x:c r="AE805" s="16" t="n">
        <x:f>IF(ISNUMBER(U805),E805*(U805-T805),"n.a.")</x:f>
        <x:v>-3.6382500000000038</x:v>
      </x:c>
      <x:c r="AF805" s="12" t="n">
        <x:f>G805-0</x:f>
        <x:v>0</x:v>
      </x:c>
      <x:c r="AG805" s="16" t="n">
        <x:f>IF(ISNUMBER(U805),0,Z805)</x:f>
        <x:v>0</x:v>
      </x:c>
      <x:c r="AH805" s="17" t="str">
        <x:f>IF(AND(A805="WIRE",ISNUMBER(N805)),H805-N805,"n.a.")</x:f>
        <x:v>n.a.</x:v>
      </x:c>
    </x:row>
    <x:row r="806" ht="22" customHeight="1">
      <x:c r="A806" s="2" t="str">
        <x:v>COIL</x:v>
      </x:c>
      <x:c r="B806" s="2" t="str">
        <x:v>30</x:v>
      </x:c>
      <x:c r="C806" s="2" t="str">
        <x:v>11RED12-4</x:v>
      </x:c>
      <x:c r="D806" s="2" t="str">
        <x:v>**PAY ACH** PVC SPIRAL SUPPLY</x:v>
      </x:c>
      <x:c r="E806" s="7" t="n">
        <x:v>0</x:v>
      </x:c>
      <x:c r="F806" s="7" t="n">
        <x:v>0</x:v>
      </x:c>
      <x:c r="G806" s="7" t="n">
        <x:v>0</x:v>
      </x:c>
      <x:c r="H806" s="8" t="n">
        <x:v>6.82</x:v>
      </x:c>
      <x:c r="I806" s="8" t="n">
        <x:v>6.05</x:v>
      </x:c>
      <x:c r="J806" s="2" t="n">
        <x:v>100</x:v>
      </x:c>
      <x:c r="K806" s="9" t="n">
        <x:v>0</x:v>
      </x:c>
      <x:c r="L806" s="8" t="n">
        <x:v>6.05</x:v>
      </x:c>
      <x:c r="M806" s="8"/>
      <x:c r="N806" s="8"/>
      <x:c r="O806" s="2" t="n">
        <x:v>1</x:v>
      </x:c>
      <x:c r="P806" s="10" t="n">
        <x:v>46143</x:v>
      </x:c>
      <x:c r="Q806" s="10" t="n">
        <x:v>45968</x:v>
      </x:c>
      <x:c r="R806" s="2" t="str">
        <x:v>Same-product valuation: per 100</x:v>
      </x:c>
      <x:c r="S806" s="2" t="str">
        <x:v>Chris PVC Coil priced product</x:v>
      </x:c>
      <x:c r="T806" s="15" t="n">
        <x:f>H806/J806</x:f>
        <x:v>0.0682</x:v>
      </x:c>
      <x:c r="U806" s="15" t="n">
        <x:f>IF(A806="WIRE",T806,IF(O806=1,I806*(1+IF(A806="POUC",Summary!$E$7,Summary!$K$7))/J806,"n.a."))</x:f>
        <x:v>0.0668525</x:v>
      </x:c>
      <x:c r="V806" s="12" t="n">
        <x:f>0</x:f>
        <x:v>0</x:v>
      </x:c>
      <x:c r="W806" s="12" t="n">
        <x:f>0</x:f>
        <x:v>0</x:v>
      </x:c>
      <x:c r="X806" s="12" t="n">
        <x:f>0</x:f>
        <x:v>0</x:v>
      </x:c>
      <x:c r="Y806" s="12" t="n">
        <x:f>E806-W806-X806</x:f>
        <x:v>0</x:v>
      </x:c>
      <x:c r="Z806" s="16" t="n">
        <x:f>E806*T806</x:f>
        <x:v>0</x:v>
      </x:c>
      <x:c r="AA806" s="16" t="n">
        <x:f>W806*T806</x:f>
        <x:v>0</x:v>
      </x:c>
      <x:c r="AB806" s="16" t="n">
        <x:f>X806*T806</x:f>
        <x:v>0</x:v>
      </x:c>
      <x:c r="AC806" s="16" t="n">
        <x:f>Y806*T806</x:f>
        <x:v>0</x:v>
      </x:c>
      <x:c r="AD806" s="16" t="n">
        <x:f>K806-Z806</x:f>
        <x:v>0</x:v>
      </x:c>
      <x:c r="AE806" s="16" t="n">
        <x:f>IF(ISNUMBER(U806),E806*(U806-T806),"n.a.")</x:f>
        <x:v>0</x:v>
      </x:c>
      <x:c r="AF806" s="12" t="n">
        <x:f>G806-0</x:f>
        <x:v>0</x:v>
      </x:c>
      <x:c r="AG806" s="16" t="n">
        <x:f>IF(ISNUMBER(U806),0,Z806)</x:f>
        <x:v>0</x:v>
      </x:c>
      <x:c r="AH806" s="17" t="str">
        <x:f>IF(AND(A806="WIRE",ISNUMBER(N806)),H806-N806,"n.a.")</x:f>
        <x:v>n.a.</x:v>
      </x:c>
    </x:row>
    <x:row r="807" ht="22" customHeight="1">
      <x:c r="A807" s="2" t="str">
        <x:v>COIL</x:v>
      </x:c>
      <x:c r="B807" s="2" t="str">
        <x:v>30</x:v>
      </x:c>
      <x:c r="C807" s="2" t="str">
        <x:v>11WHT36-4</x:v>
      </x:c>
      <x:c r="D807" s="2" t="str">
        <x:v>**PAY ACH** PVC SPIRAL SUPPLY</x:v>
      </x:c>
      <x:c r="E807" s="7" t="n">
        <x:v>0</x:v>
      </x:c>
      <x:c r="F807" s="7" t="n">
        <x:v>0</x:v>
      </x:c>
      <x:c r="G807" s="7" t="n">
        <x:v>0</x:v>
      </x:c>
      <x:c r="H807" s="8" t="n">
        <x:v>10.16</x:v>
      </x:c>
      <x:c r="I807" s="8" t="n">
        <x:v>17.58</x:v>
      </x:c>
      <x:c r="J807" s="2" t="n">
        <x:v>100</x:v>
      </x:c>
      <x:c r="K807" s="9" t="n">
        <x:v>0</x:v>
      </x:c>
      <x:c r="L807" s="8"/>
      <x:c r="M807" s="8"/>
      <x:c r="N807" s="8"/>
      <x:c r="O807" s="2" t="n">
        <x:v>0</x:v>
      </x:c>
      <x:c r="P807" s="10" t="n">
        <x:v>44266</x:v>
      </x:c>
      <x:c r="Q807" s="10" t="n">
        <x:v>44774</x:v>
      </x:c>
      <x:c r="R807" s="2" t="str">
        <x:v>Same-product valuation: per 100</x:v>
      </x:c>
      <x:c r="S807" s="2" t="str">
        <x:v>Outside priced proposal or replacement cost differs</x:v>
      </x:c>
      <x:c r="T807" s="15" t="n">
        <x:f>H807/J807</x:f>
        <x:v>0.1016</x:v>
      </x:c>
      <x:c r="U807" s="15" t="str">
        <x:f>IF(A807="WIRE",T807,IF(O807=1,I807*(1+IF(A807="POUC",Summary!$E$7,Summary!$K$7))/J807,"n.a."))</x:f>
        <x:v>n.a.</x:v>
      </x:c>
      <x:c r="V807" s="12" t="n">
        <x:f>0</x:f>
        <x:v>0</x:v>
      </x:c>
      <x:c r="W807" s="12" t="n">
        <x:f>0</x:f>
        <x:v>0</x:v>
      </x:c>
      <x:c r="X807" s="12" t="n">
        <x:f>0</x:f>
        <x:v>0</x:v>
      </x:c>
      <x:c r="Y807" s="12" t="n">
        <x:f>E807-W807-X807</x:f>
        <x:v>0</x:v>
      </x:c>
      <x:c r="Z807" s="16" t="n">
        <x:f>E807*T807</x:f>
        <x:v>0</x:v>
      </x:c>
      <x:c r="AA807" s="16" t="n">
        <x:f>W807*T807</x:f>
        <x:v>0</x:v>
      </x:c>
      <x:c r="AB807" s="16" t="n">
        <x:f>X807*T807</x:f>
        <x:v>0</x:v>
      </x:c>
      <x:c r="AC807" s="16" t="n">
        <x:f>Y807*T807</x:f>
        <x:v>0</x:v>
      </x:c>
      <x:c r="AD807" s="16" t="n">
        <x:f>K807-Z807</x:f>
        <x:v>0</x:v>
      </x:c>
      <x:c r="AE807" s="16" t="str">
        <x:f>IF(ISNUMBER(U807),E807*(U807-T807),"n.a.")</x:f>
        <x:v>n.a.</x:v>
      </x:c>
      <x:c r="AF807" s="12" t="n">
        <x:f>G807-0</x:f>
        <x:v>0</x:v>
      </x:c>
      <x:c r="AG807" s="16" t="n">
        <x:f>IF(ISNUMBER(U807),0,Z807)</x:f>
        <x:v>0</x:v>
      </x:c>
      <x:c r="AH807" s="17" t="str">
        <x:f>IF(AND(A807="WIRE",ISNUMBER(N807)),H807-N807,"n.a.")</x:f>
        <x:v>n.a.</x:v>
      </x:c>
    </x:row>
    <x:row r="808" ht="22" customHeight="1">
      <x:c r="A808" s="2" t="str">
        <x:v>COIL</x:v>
      </x:c>
      <x:c r="B808" s="2" t="str">
        <x:v>30</x:v>
      </x:c>
      <x:c r="C808" s="2" t="str">
        <x:v>12BLK12-5</x:v>
      </x:c>
      <x:c r="D808" s="2" t="str">
        <x:v>**PAY ACH** PVC SPIRAL SUPPLY</x:v>
      </x:c>
      <x:c r="E808" s="7" t="n">
        <x:v>0</x:v>
      </x:c>
      <x:c r="F808" s="7" t="n">
        <x:v>0</x:v>
      </x:c>
      <x:c r="G808" s="7" t="n">
        <x:v>0</x:v>
      </x:c>
      <x:c r="H808" s="8" t="n">
        <x:v>4.92</x:v>
      </x:c>
      <x:c r="I808" s="8" t="n">
        <x:v>5.13</x:v>
      </x:c>
      <x:c r="J808" s="2" t="n">
        <x:v>100</x:v>
      </x:c>
      <x:c r="K808" s="9" t="n">
        <x:v>0</x:v>
      </x:c>
      <x:c r="L808" s="8"/>
      <x:c r="M808" s="8"/>
      <x:c r="N808" s="8"/>
      <x:c r="O808" s="2" t="n">
        <x:v>0</x:v>
      </x:c>
      <x:c r="P808" s="10" t="n">
        <x:v>43531</x:v>
      </x:c>
      <x:c r="Q808" s="10" t="n">
        <x:v>44593</x:v>
      </x:c>
      <x:c r="R808" s="2" t="str">
        <x:v>Category per-100 basis; no valued stock to verify</x:v>
      </x:c>
      <x:c r="S808" s="2" t="str">
        <x:v>Outside priced proposal or replacement cost differs</x:v>
      </x:c>
      <x:c r="T808" s="15" t="n">
        <x:f>H808/J808</x:f>
        <x:v>0.0492</x:v>
      </x:c>
      <x:c r="U808" s="15" t="str">
        <x:f>IF(A808="WIRE",T808,IF(O808=1,I808*(1+IF(A808="POUC",Summary!$E$7,Summary!$K$7))/J808,"n.a."))</x:f>
        <x:v>n.a.</x:v>
      </x:c>
      <x:c r="V808" s="12" t="n">
        <x:f>0</x:f>
        <x:v>0</x:v>
      </x:c>
      <x:c r="W808" s="12" t="n">
        <x:f>0</x:f>
        <x:v>0</x:v>
      </x:c>
      <x:c r="X808" s="12" t="n">
        <x:f>0</x:f>
        <x:v>0</x:v>
      </x:c>
      <x:c r="Y808" s="12" t="n">
        <x:f>E808-W808-X808</x:f>
        <x:v>0</x:v>
      </x:c>
      <x:c r="Z808" s="16" t="n">
        <x:f>E808*T808</x:f>
        <x:v>0</x:v>
      </x:c>
      <x:c r="AA808" s="16" t="n">
        <x:f>W808*T808</x:f>
        <x:v>0</x:v>
      </x:c>
      <x:c r="AB808" s="16" t="n">
        <x:f>X808*T808</x:f>
        <x:v>0</x:v>
      </x:c>
      <x:c r="AC808" s="16" t="n">
        <x:f>Y808*T808</x:f>
        <x:v>0</x:v>
      </x:c>
      <x:c r="AD808" s="16" t="n">
        <x:f>K808-Z808</x:f>
        <x:v>0</x:v>
      </x:c>
      <x:c r="AE808" s="16" t="str">
        <x:f>IF(ISNUMBER(U808),E808*(U808-T808),"n.a.")</x:f>
        <x:v>n.a.</x:v>
      </x:c>
      <x:c r="AF808" s="12" t="n">
        <x:f>G808-0</x:f>
        <x:v>0</x:v>
      </x:c>
      <x:c r="AG808" s="16" t="n">
        <x:f>IF(ISNUMBER(U808),0,Z808)</x:f>
        <x:v>0</x:v>
      </x:c>
      <x:c r="AH808" s="17" t="str">
        <x:f>IF(AND(A808="WIRE",ISNUMBER(N808)),H808-N808,"n.a.")</x:f>
        <x:v>n.a.</x:v>
      </x:c>
    </x:row>
    <x:row r="809" ht="22" customHeight="1">
      <x:c r="A809" s="2" t="str">
        <x:v>COIL</x:v>
      </x:c>
      <x:c r="B809" s="2" t="str">
        <x:v>30</x:v>
      </x:c>
      <x:c r="C809" s="2" t="str">
        <x:v>12BLK36-5</x:v>
      </x:c>
      <x:c r="D809" s="2" t="str">
        <x:v>**PAY ACH** PVC SPIRAL SUPPLY</x:v>
      </x:c>
      <x:c r="E809" s="7" t="n">
        <x:v>0</x:v>
      </x:c>
      <x:c r="F809" s="7" t="n">
        <x:v>0</x:v>
      </x:c>
      <x:c r="G809" s="7" t="n">
        <x:v>0</x:v>
      </x:c>
      <x:c r="H809" s="8" t="n">
        <x:v>14.53</x:v>
      </x:c>
      <x:c r="I809" s="8" t="n">
        <x:v>16.08</x:v>
      </x:c>
      <x:c r="J809" s="2" t="n">
        <x:v>100</x:v>
      </x:c>
      <x:c r="K809" s="9" t="n">
        <x:v>0</x:v>
      </x:c>
      <x:c r="L809" s="8"/>
      <x:c r="M809" s="8"/>
      <x:c r="N809" s="8"/>
      <x:c r="O809" s="2" t="n">
        <x:v>0</x:v>
      </x:c>
      <x:c r="P809" s="10" t="n">
        <x:v>43531</x:v>
      </x:c>
      <x:c r="Q809" s="10" t="n">
        <x:v>44593</x:v>
      </x:c>
      <x:c r="R809" s="2" t="str">
        <x:v>Category per-100 basis; no valued stock to verify</x:v>
      </x:c>
      <x:c r="S809" s="2" t="str">
        <x:v>Outside priced proposal or replacement cost differs</x:v>
      </x:c>
      <x:c r="T809" s="15" t="n">
        <x:f>H809/J809</x:f>
        <x:v>0.14529999999999998</x:v>
      </x:c>
      <x:c r="U809" s="15" t="str">
        <x:f>IF(A809="WIRE",T809,IF(O809=1,I809*(1+IF(A809="POUC",Summary!$E$7,Summary!$K$7))/J809,"n.a."))</x:f>
        <x:v>n.a.</x:v>
      </x:c>
      <x:c r="V809" s="12" t="n">
        <x:f>0</x:f>
        <x:v>0</x:v>
      </x:c>
      <x:c r="W809" s="12" t="n">
        <x:f>0</x:f>
        <x:v>0</x:v>
      </x:c>
      <x:c r="X809" s="12" t="n">
        <x:f>0</x:f>
        <x:v>0</x:v>
      </x:c>
      <x:c r="Y809" s="12" t="n">
        <x:f>E809-W809-X809</x:f>
        <x:v>0</x:v>
      </x:c>
      <x:c r="Z809" s="16" t="n">
        <x:f>E809*T809</x:f>
        <x:v>0</x:v>
      </x:c>
      <x:c r="AA809" s="16" t="n">
        <x:f>W809*T809</x:f>
        <x:v>0</x:v>
      </x:c>
      <x:c r="AB809" s="16" t="n">
        <x:f>X809*T809</x:f>
        <x:v>0</x:v>
      </x:c>
      <x:c r="AC809" s="16" t="n">
        <x:f>Y809*T809</x:f>
        <x:v>0</x:v>
      </x:c>
      <x:c r="AD809" s="16" t="n">
        <x:f>K809-Z809</x:f>
        <x:v>0</x:v>
      </x:c>
      <x:c r="AE809" s="16" t="str">
        <x:f>IF(ISNUMBER(U809),E809*(U809-T809),"n.a.")</x:f>
        <x:v>n.a.</x:v>
      </x:c>
      <x:c r="AF809" s="12" t="n">
        <x:f>G809-0</x:f>
        <x:v>0</x:v>
      </x:c>
      <x:c r="AG809" s="16" t="n">
        <x:f>IF(ISNUMBER(U809),0,Z809)</x:f>
        <x:v>0</x:v>
      </x:c>
      <x:c r="AH809" s="17" t="str">
        <x:f>IF(AND(A809="WIRE",ISNUMBER(N809)),H809-N809,"n.a.")</x:f>
        <x:v>n.a.</x:v>
      </x:c>
    </x:row>
    <x:row r="810" ht="22" customHeight="1">
      <x:c r="A810" s="2" t="str">
        <x:v>COIL</x:v>
      </x:c>
      <x:c r="B810" s="2" t="str">
        <x:v>30</x:v>
      </x:c>
      <x:c r="C810" s="2" t="str">
        <x:v>12BLU12-4</x:v>
      </x:c>
      <x:c r="D810" s="2" t="str">
        <x:v>**PAY ACH** PVC SPIRAL SUPPLY</x:v>
      </x:c>
      <x:c r="E810" s="7" t="n">
        <x:v>0</x:v>
      </x:c>
      <x:c r="F810" s="7" t="n">
        <x:v>0</x:v>
      </x:c>
      <x:c r="G810" s="7" t="n">
        <x:v>0</x:v>
      </x:c>
      <x:c r="H810" s="8" t="n">
        <x:v>7.17</x:v>
      </x:c>
      <x:c r="I810" s="8" t="n">
        <x:v>6.36</x:v>
      </x:c>
      <x:c r="J810" s="2" t="n">
        <x:v>100</x:v>
      </x:c>
      <x:c r="K810" s="9" t="n">
        <x:v>0</x:v>
      </x:c>
      <x:c r="L810" s="8" t="n">
        <x:v>6.36</x:v>
      </x:c>
      <x:c r="M810" s="8"/>
      <x:c r="N810" s="8"/>
      <x:c r="O810" s="2" t="n">
        <x:v>1</x:v>
      </x:c>
      <x:c r="P810" s="10" t="n">
        <x:v>46143</x:v>
      </x:c>
      <x:c r="Q810" s="10" t="n">
        <x:v>45968</x:v>
      </x:c>
      <x:c r="R810" s="2" t="str">
        <x:v>Same-product valuation: per 100</x:v>
      </x:c>
      <x:c r="S810" s="2" t="str">
        <x:v>Chris PVC Coil priced product</x:v>
      </x:c>
      <x:c r="T810" s="15" t="n">
        <x:f>H810/J810</x:f>
        <x:v>0.0717</x:v>
      </x:c>
      <x:c r="U810" s="15" t="n">
        <x:f>IF(A810="WIRE",T810,IF(O810=1,I810*(1+IF(A810="POUC",Summary!$E$7,Summary!$K$7))/J810,"n.a."))</x:f>
        <x:v>0.07027800000000001</x:v>
      </x:c>
      <x:c r="V810" s="12" t="n">
        <x:f>0</x:f>
        <x:v>0</x:v>
      </x:c>
      <x:c r="W810" s="12" t="n">
        <x:f>0</x:f>
        <x:v>0</x:v>
      </x:c>
      <x:c r="X810" s="12" t="n">
        <x:f>0</x:f>
        <x:v>0</x:v>
      </x:c>
      <x:c r="Y810" s="12" t="n">
        <x:f>E810-W810-X810</x:f>
        <x:v>0</x:v>
      </x:c>
      <x:c r="Z810" s="16" t="n">
        <x:f>E810*T810</x:f>
        <x:v>0</x:v>
      </x:c>
      <x:c r="AA810" s="16" t="n">
        <x:f>W810*T810</x:f>
        <x:v>0</x:v>
      </x:c>
      <x:c r="AB810" s="16" t="n">
        <x:f>X810*T810</x:f>
        <x:v>0</x:v>
      </x:c>
      <x:c r="AC810" s="16" t="n">
        <x:f>Y810*T810</x:f>
        <x:v>0</x:v>
      </x:c>
      <x:c r="AD810" s="16" t="n">
        <x:f>K810-Z810</x:f>
        <x:v>0</x:v>
      </x:c>
      <x:c r="AE810" s="16" t="n">
        <x:f>IF(ISNUMBER(U810),E810*(U810-T810),"n.a.")</x:f>
        <x:v>0</x:v>
      </x:c>
      <x:c r="AF810" s="12" t="n">
        <x:f>G810-0</x:f>
        <x:v>0</x:v>
      </x:c>
      <x:c r="AG810" s="16" t="n">
        <x:f>IF(ISNUMBER(U810),0,Z810)</x:f>
        <x:v>0</x:v>
      </x:c>
      <x:c r="AH810" s="17" t="str">
        <x:f>IF(AND(A810="WIRE",ISNUMBER(N810)),H810-N810,"n.a.")</x:f>
        <x:v>n.a.</x:v>
      </x:c>
    </x:row>
    <x:row r="811" ht="22" customHeight="1">
      <x:c r="A811" s="2" t="str">
        <x:v>COIL</x:v>
      </x:c>
      <x:c r="B811" s="2" t="str">
        <x:v>30</x:v>
      </x:c>
      <x:c r="C811" s="2" t="str">
        <x:v>12FG12-4</x:v>
      </x:c>
      <x:c r="D811" s="2" t="str">
        <x:v>**PAY ACH** PVC SPIRAL SUPPLY</x:v>
      </x:c>
      <x:c r="E811" s="7" t="n">
        <x:v>0</x:v>
      </x:c>
      <x:c r="F811" s="7" t="n">
        <x:v>0</x:v>
      </x:c>
      <x:c r="G811" s="7" t="n">
        <x:v>0</x:v>
      </x:c>
      <x:c r="H811" s="8" t="n">
        <x:v>4.31</x:v>
      </x:c>
      <x:c r="I811" s="8" t="n">
        <x:v>5.88</x:v>
      </x:c>
      <x:c r="J811" s="2" t="n">
        <x:v>100</x:v>
      </x:c>
      <x:c r="K811" s="9" t="n">
        <x:v>0</x:v>
      </x:c>
      <x:c r="L811" s="8"/>
      <x:c r="M811" s="8"/>
      <x:c r="N811" s="8"/>
      <x:c r="O811" s="2" t="n">
        <x:v>0</x:v>
      </x:c>
      <x:c r="P811" s="10" t="n">
        <x:v>44266</x:v>
      </x:c>
      <x:c r="Q811" s="10" t="n">
        <x:v>44774</x:v>
      </x:c>
      <x:c r="R811" s="2" t="str">
        <x:v>Category per-100 basis; no valued stock to verify</x:v>
      </x:c>
      <x:c r="S811" s="2" t="str">
        <x:v>Outside priced proposal or replacement cost differs</x:v>
      </x:c>
      <x:c r="T811" s="15" t="n">
        <x:f>H811/J811</x:f>
        <x:v>0.0431</x:v>
      </x:c>
      <x:c r="U811" s="15" t="str">
        <x:f>IF(A811="WIRE",T811,IF(O811=1,I811*(1+IF(A811="POUC",Summary!$E$7,Summary!$K$7))/J811,"n.a."))</x:f>
        <x:v>n.a.</x:v>
      </x:c>
      <x:c r="V811" s="12" t="n">
        <x:f>0</x:f>
        <x:v>0</x:v>
      </x:c>
      <x:c r="W811" s="12" t="n">
        <x:f>0</x:f>
        <x:v>0</x:v>
      </x:c>
      <x:c r="X811" s="12" t="n">
        <x:f>0</x:f>
        <x:v>0</x:v>
      </x:c>
      <x:c r="Y811" s="12" t="n">
        <x:f>E811-W811-X811</x:f>
        <x:v>0</x:v>
      </x:c>
      <x:c r="Z811" s="16" t="n">
        <x:f>E811*T811</x:f>
        <x:v>0</x:v>
      </x:c>
      <x:c r="AA811" s="16" t="n">
        <x:f>W811*T811</x:f>
        <x:v>0</x:v>
      </x:c>
      <x:c r="AB811" s="16" t="n">
        <x:f>X811*T811</x:f>
        <x:v>0</x:v>
      </x:c>
      <x:c r="AC811" s="16" t="n">
        <x:f>Y811*T811</x:f>
        <x:v>0</x:v>
      </x:c>
      <x:c r="AD811" s="16" t="n">
        <x:f>K811-Z811</x:f>
        <x:v>0</x:v>
      </x:c>
      <x:c r="AE811" s="16" t="str">
        <x:f>IF(ISNUMBER(U811),E811*(U811-T811),"n.a.")</x:f>
        <x:v>n.a.</x:v>
      </x:c>
      <x:c r="AF811" s="12" t="n">
        <x:f>G811-0</x:f>
        <x:v>0</x:v>
      </x:c>
      <x:c r="AG811" s="16" t="n">
        <x:f>IF(ISNUMBER(U811),0,Z811)</x:f>
        <x:v>0</x:v>
      </x:c>
      <x:c r="AH811" s="17" t="str">
        <x:f>IF(AND(A811="WIRE",ISNUMBER(N811)),H811-N811,"n.a.")</x:f>
        <x:v>n.a.</x:v>
      </x:c>
    </x:row>
    <x:row r="812" ht="22" customHeight="1">
      <x:c r="A812" s="2" t="str">
        <x:v>COIL</x:v>
      </x:c>
      <x:c r="B812" s="2" t="str">
        <x:v>30</x:v>
      </x:c>
      <x:c r="C812" s="2" t="str">
        <x:v>12MAR12-4</x:v>
      </x:c>
      <x:c r="D812" s="2" t="str">
        <x:v>**PAY ACH** PVC SPIRAL SUPPLY</x:v>
      </x:c>
      <x:c r="E812" s="7" t="n">
        <x:v>0</x:v>
      </x:c>
      <x:c r="F812" s="7" t="n">
        <x:v>0</x:v>
      </x:c>
      <x:c r="G812" s="7" t="n">
        <x:v>0</x:v>
      </x:c>
      <x:c r="H812" s="8" t="n">
        <x:v>4.31</x:v>
      </x:c>
      <x:c r="I812" s="8" t="n">
        <x:v>5.88</x:v>
      </x:c>
      <x:c r="J812" s="2" t="n">
        <x:v>100</x:v>
      </x:c>
      <x:c r="K812" s="9" t="n">
        <x:v>0</x:v>
      </x:c>
      <x:c r="L812" s="8"/>
      <x:c r="M812" s="8"/>
      <x:c r="N812" s="8"/>
      <x:c r="O812" s="2" t="n">
        <x:v>0</x:v>
      </x:c>
      <x:c r="P812" s="10" t="n">
        <x:v>44266</x:v>
      </x:c>
      <x:c r="Q812" s="10" t="n">
        <x:v>44774</x:v>
      </x:c>
      <x:c r="R812" s="2" t="str">
        <x:v>Category per-100 basis; no valued stock to verify</x:v>
      </x:c>
      <x:c r="S812" s="2" t="str">
        <x:v>Outside priced proposal or replacement cost differs</x:v>
      </x:c>
      <x:c r="T812" s="15" t="n">
        <x:f>H812/J812</x:f>
        <x:v>0.0431</x:v>
      </x:c>
      <x:c r="U812" s="15" t="str">
        <x:f>IF(A812="WIRE",T812,IF(O812=1,I812*(1+IF(A812="POUC",Summary!$E$7,Summary!$K$7))/J812,"n.a."))</x:f>
        <x:v>n.a.</x:v>
      </x:c>
      <x:c r="V812" s="12" t="n">
        <x:f>0</x:f>
        <x:v>0</x:v>
      </x:c>
      <x:c r="W812" s="12" t="n">
        <x:f>0</x:f>
        <x:v>0</x:v>
      </x:c>
      <x:c r="X812" s="12" t="n">
        <x:f>0</x:f>
        <x:v>0</x:v>
      </x:c>
      <x:c r="Y812" s="12" t="n">
        <x:f>E812-W812-X812</x:f>
        <x:v>0</x:v>
      </x:c>
      <x:c r="Z812" s="16" t="n">
        <x:f>E812*T812</x:f>
        <x:v>0</x:v>
      </x:c>
      <x:c r="AA812" s="16" t="n">
        <x:f>W812*T812</x:f>
        <x:v>0</x:v>
      </x:c>
      <x:c r="AB812" s="16" t="n">
        <x:f>X812*T812</x:f>
        <x:v>0</x:v>
      </x:c>
      <x:c r="AC812" s="16" t="n">
        <x:f>Y812*T812</x:f>
        <x:v>0</x:v>
      </x:c>
      <x:c r="AD812" s="16" t="n">
        <x:f>K812-Z812</x:f>
        <x:v>0</x:v>
      </x:c>
      <x:c r="AE812" s="16" t="str">
        <x:f>IF(ISNUMBER(U812),E812*(U812-T812),"n.a.")</x:f>
        <x:v>n.a.</x:v>
      </x:c>
      <x:c r="AF812" s="12" t="n">
        <x:f>G812-0</x:f>
        <x:v>0</x:v>
      </x:c>
      <x:c r="AG812" s="16" t="n">
        <x:f>IF(ISNUMBER(U812),0,Z812)</x:f>
        <x:v>0</x:v>
      </x:c>
      <x:c r="AH812" s="17" t="str">
        <x:f>IF(AND(A812="WIRE",ISNUMBER(N812)),H812-N812,"n.a.")</x:f>
        <x:v>n.a.</x:v>
      </x:c>
    </x:row>
    <x:row r="813" ht="22" customHeight="1">
      <x:c r="A813" s="2" t="str">
        <x:v>COIL</x:v>
      </x:c>
      <x:c r="B813" s="2" t="str">
        <x:v>30</x:v>
      </x:c>
      <x:c r="C813" s="2" t="str">
        <x:v>12RED12-4</x:v>
      </x:c>
      <x:c r="D813" s="2" t="str">
        <x:v>**PAY ACH** PVC SPIRAL SUPPLY</x:v>
      </x:c>
      <x:c r="E813" s="7" t="n">
        <x:v>0</x:v>
      </x:c>
      <x:c r="F813" s="7" t="n">
        <x:v>0</x:v>
      </x:c>
      <x:c r="G813" s="7" t="n">
        <x:v>0</x:v>
      </x:c>
      <x:c r="H813" s="8" t="n">
        <x:v>7.17</x:v>
      </x:c>
      <x:c r="I813" s="8" t="n">
        <x:v>6.36</x:v>
      </x:c>
      <x:c r="J813" s="2" t="n">
        <x:v>100</x:v>
      </x:c>
      <x:c r="K813" s="9" t="n">
        <x:v>0</x:v>
      </x:c>
      <x:c r="L813" s="8" t="n">
        <x:v>6.36</x:v>
      </x:c>
      <x:c r="M813" s="8"/>
      <x:c r="N813" s="8"/>
      <x:c r="O813" s="2" t="n">
        <x:v>1</x:v>
      </x:c>
      <x:c r="P813" s="10" t="n">
        <x:v>46143</x:v>
      </x:c>
      <x:c r="Q813" s="10" t="n">
        <x:v>45968</x:v>
      </x:c>
      <x:c r="R813" s="2" t="str">
        <x:v>Same-product valuation: per 100</x:v>
      </x:c>
      <x:c r="S813" s="2" t="str">
        <x:v>Chris PVC Coil priced product</x:v>
      </x:c>
      <x:c r="T813" s="15" t="n">
        <x:f>H813/J813</x:f>
        <x:v>0.0717</x:v>
      </x:c>
      <x:c r="U813" s="15" t="n">
        <x:f>IF(A813="WIRE",T813,IF(O813=1,I813*(1+IF(A813="POUC",Summary!$E$7,Summary!$K$7))/J813,"n.a."))</x:f>
        <x:v>0.07027800000000001</x:v>
      </x:c>
      <x:c r="V813" s="12" t="n">
        <x:f>0</x:f>
        <x:v>0</x:v>
      </x:c>
      <x:c r="W813" s="12" t="n">
        <x:f>0</x:f>
        <x:v>0</x:v>
      </x:c>
      <x:c r="X813" s="12" t="n">
        <x:f>0</x:f>
        <x:v>0</x:v>
      </x:c>
      <x:c r="Y813" s="12" t="n">
        <x:f>E813-W813-X813</x:f>
        <x:v>0</x:v>
      </x:c>
      <x:c r="Z813" s="16" t="n">
        <x:f>E813*T813</x:f>
        <x:v>0</x:v>
      </x:c>
      <x:c r="AA813" s="16" t="n">
        <x:f>W813*T813</x:f>
        <x:v>0</x:v>
      </x:c>
      <x:c r="AB813" s="16" t="n">
        <x:f>X813*T813</x:f>
        <x:v>0</x:v>
      </x:c>
      <x:c r="AC813" s="16" t="n">
        <x:f>Y813*T813</x:f>
        <x:v>0</x:v>
      </x:c>
      <x:c r="AD813" s="16" t="n">
        <x:f>K813-Z813</x:f>
        <x:v>0</x:v>
      </x:c>
      <x:c r="AE813" s="16" t="n">
        <x:f>IF(ISNUMBER(U813),E813*(U813-T813),"n.a.")</x:f>
        <x:v>0</x:v>
      </x:c>
      <x:c r="AF813" s="12" t="n">
        <x:f>G813-0</x:f>
        <x:v>0</x:v>
      </x:c>
      <x:c r="AG813" s="16" t="n">
        <x:f>IF(ISNUMBER(U813),0,Z813)</x:f>
        <x:v>0</x:v>
      </x:c>
      <x:c r="AH813" s="17" t="str">
        <x:f>IF(AND(A813="WIRE",ISNUMBER(N813)),H813-N813,"n.a.")</x:f>
        <x:v>n.a.</x:v>
      </x:c>
    </x:row>
    <x:row r="814" ht="22" customHeight="1">
      <x:c r="A814" s="2" t="str">
        <x:v>COIL</x:v>
      </x:c>
      <x:c r="B814" s="2" t="str">
        <x:v>30</x:v>
      </x:c>
      <x:c r="C814" s="2" t="str">
        <x:v>13BLK12-5</x:v>
      </x:c>
      <x:c r="D814" s="2" t="str">
        <x:v>**PAY ACH** PVC SPIRAL SUPPLY</x:v>
      </x:c>
      <x:c r="E814" s="7" t="n">
        <x:v>0</x:v>
      </x:c>
      <x:c r="F814" s="7" t="n">
        <x:v>0</x:v>
      </x:c>
      <x:c r="G814" s="7" t="n">
        <x:v>0</x:v>
      </x:c>
      <x:c r="H814" s="8" t="n">
        <x:v>5.75</x:v>
      </x:c>
      <x:c r="I814" s="8" t="n">
        <x:v>6</x:v>
      </x:c>
      <x:c r="J814" s="2" t="n">
        <x:v>100</x:v>
      </x:c>
      <x:c r="K814" s="9" t="n">
        <x:v>0</x:v>
      </x:c>
      <x:c r="L814" s="8"/>
      <x:c r="M814" s="8"/>
      <x:c r="N814" s="8"/>
      <x:c r="O814" s="2" t="n">
        <x:v>0</x:v>
      </x:c>
      <x:c r="P814" s="10" t="n">
        <x:v>43531</x:v>
      </x:c>
      <x:c r="Q814" s="10" t="n">
        <x:v>44593</x:v>
      </x:c>
      <x:c r="R814" s="2" t="str">
        <x:v>Category per-100 basis; no valued stock to verify</x:v>
      </x:c>
      <x:c r="S814" s="2" t="str">
        <x:v>Outside priced proposal or replacement cost differs</x:v>
      </x:c>
      <x:c r="T814" s="15" t="n">
        <x:f>H814/J814</x:f>
        <x:v>0.0575</x:v>
      </x:c>
      <x:c r="U814" s="15" t="str">
        <x:f>IF(A814="WIRE",T814,IF(O814=1,I814*(1+IF(A814="POUC",Summary!$E$7,Summary!$K$7))/J814,"n.a."))</x:f>
        <x:v>n.a.</x:v>
      </x:c>
      <x:c r="V814" s="12" t="n">
        <x:f>0</x:f>
        <x:v>0</x:v>
      </x:c>
      <x:c r="W814" s="12" t="n">
        <x:f>0</x:f>
        <x:v>0</x:v>
      </x:c>
      <x:c r="X814" s="12" t="n">
        <x:f>0</x:f>
        <x:v>0</x:v>
      </x:c>
      <x:c r="Y814" s="12" t="n">
        <x:f>E814-W814-X814</x:f>
        <x:v>0</x:v>
      </x:c>
      <x:c r="Z814" s="16" t="n">
        <x:f>E814*T814</x:f>
        <x:v>0</x:v>
      </x:c>
      <x:c r="AA814" s="16" t="n">
        <x:f>W814*T814</x:f>
        <x:v>0</x:v>
      </x:c>
      <x:c r="AB814" s="16" t="n">
        <x:f>X814*T814</x:f>
        <x:v>0</x:v>
      </x:c>
      <x:c r="AC814" s="16" t="n">
        <x:f>Y814*T814</x:f>
        <x:v>0</x:v>
      </x:c>
      <x:c r="AD814" s="16" t="n">
        <x:f>K814-Z814</x:f>
        <x:v>0</x:v>
      </x:c>
      <x:c r="AE814" s="16" t="str">
        <x:f>IF(ISNUMBER(U814),E814*(U814-T814),"n.a.")</x:f>
        <x:v>n.a.</x:v>
      </x:c>
      <x:c r="AF814" s="12" t="n">
        <x:f>G814-0</x:f>
        <x:v>0</x:v>
      </x:c>
      <x:c r="AG814" s="16" t="n">
        <x:f>IF(ISNUMBER(U814),0,Z814)</x:f>
        <x:v>0</x:v>
      </x:c>
      <x:c r="AH814" s="17" t="str">
        <x:f>IF(AND(A814="WIRE",ISNUMBER(N814)),H814-N814,"n.a.")</x:f>
        <x:v>n.a.</x:v>
      </x:c>
    </x:row>
    <x:row r="815" ht="22" customHeight="1">
      <x:c r="A815" s="2" t="str">
        <x:v>COIL</x:v>
      </x:c>
      <x:c r="B815" s="2" t="str">
        <x:v>30</x:v>
      </x:c>
      <x:c r="C815" s="2" t="str">
        <x:v>13BLK36-5</x:v>
      </x:c>
      <x:c r="D815" s="2" t="str">
        <x:v>**PAY ACH** PVC SPIRAL SUPPLY</x:v>
      </x:c>
      <x:c r="E815" s="7" t="n">
        <x:v>0</x:v>
      </x:c>
      <x:c r="F815" s="7" t="n">
        <x:v>0</x:v>
      </x:c>
      <x:c r="G815" s="7" t="n">
        <x:v>0</x:v>
      </x:c>
      <x:c r="H815" s="8" t="n">
        <x:v>16.76</x:v>
      </x:c>
      <x:c r="I815" s="8" t="n">
        <x:v>18.47</x:v>
      </x:c>
      <x:c r="J815" s="2" t="n">
        <x:v>100</x:v>
      </x:c>
      <x:c r="K815" s="9" t="n">
        <x:v>0</x:v>
      </x:c>
      <x:c r="L815" s="8"/>
      <x:c r="M815" s="8"/>
      <x:c r="N815" s="8"/>
      <x:c r="O815" s="2" t="n">
        <x:v>0</x:v>
      </x:c>
      <x:c r="P815" s="10" t="n">
        <x:v>43531</x:v>
      </x:c>
      <x:c r="Q815" s="10" t="n">
        <x:v>44593</x:v>
      </x:c>
      <x:c r="R815" s="2" t="str">
        <x:v>Category per-100 basis; no valued stock to verify</x:v>
      </x:c>
      <x:c r="S815" s="2" t="str">
        <x:v>Outside priced proposal or replacement cost differs</x:v>
      </x:c>
      <x:c r="T815" s="15" t="n">
        <x:f>H815/J815</x:f>
        <x:v>0.16760000000000003</x:v>
      </x:c>
      <x:c r="U815" s="15" t="str">
        <x:f>IF(A815="WIRE",T815,IF(O815=1,I815*(1+IF(A815="POUC",Summary!$E$7,Summary!$K$7))/J815,"n.a."))</x:f>
        <x:v>n.a.</x:v>
      </x:c>
      <x:c r="V815" s="12" t="n">
        <x:f>0</x:f>
        <x:v>0</x:v>
      </x:c>
      <x:c r="W815" s="12" t="n">
        <x:f>0</x:f>
        <x:v>0</x:v>
      </x:c>
      <x:c r="X815" s="12" t="n">
        <x:f>0</x:f>
        <x:v>0</x:v>
      </x:c>
      <x:c r="Y815" s="12" t="n">
        <x:f>E815-W815-X815</x:f>
        <x:v>0</x:v>
      </x:c>
      <x:c r="Z815" s="16" t="n">
        <x:f>E815*T815</x:f>
        <x:v>0</x:v>
      </x:c>
      <x:c r="AA815" s="16" t="n">
        <x:f>W815*T815</x:f>
        <x:v>0</x:v>
      </x:c>
      <x:c r="AB815" s="16" t="n">
        <x:f>X815*T815</x:f>
        <x:v>0</x:v>
      </x:c>
      <x:c r="AC815" s="16" t="n">
        <x:f>Y815*T815</x:f>
        <x:v>0</x:v>
      </x:c>
      <x:c r="AD815" s="16" t="n">
        <x:f>K815-Z815</x:f>
        <x:v>0</x:v>
      </x:c>
      <x:c r="AE815" s="16" t="str">
        <x:f>IF(ISNUMBER(U815),E815*(U815-T815),"n.a.")</x:f>
        <x:v>n.a.</x:v>
      </x:c>
      <x:c r="AF815" s="12" t="n">
        <x:f>G815-0</x:f>
        <x:v>0</x:v>
      </x:c>
      <x:c r="AG815" s="16" t="n">
        <x:f>IF(ISNUMBER(U815),0,Z815)</x:f>
        <x:v>0</x:v>
      </x:c>
      <x:c r="AH815" s="17" t="str">
        <x:f>IF(AND(A815="WIRE",ISNUMBER(N815)),H815-N815,"n.a.")</x:f>
        <x:v>n.a.</x:v>
      </x:c>
    </x:row>
    <x:row r="816" ht="22" customHeight="1">
      <x:c r="A816" s="2" t="str">
        <x:v>COIL</x:v>
      </x:c>
      <x:c r="B816" s="2" t="str">
        <x:v>30</x:v>
      </x:c>
      <x:c r="C816" s="2" t="str">
        <x:v>13BLU12-4</x:v>
      </x:c>
      <x:c r="D816" s="2" t="str">
        <x:v>**PAY ACH** PVC SPIRAL SUPPLY</x:v>
      </x:c>
      <x:c r="E816" s="7" t="n">
        <x:v>0</x:v>
      </x:c>
      <x:c r="F816" s="7" t="n">
        <x:v>0</x:v>
      </x:c>
      <x:c r="G816" s="7" t="n">
        <x:v>0</x:v>
      </x:c>
      <x:c r="H816" s="8" t="n">
        <x:v>8.48</x:v>
      </x:c>
      <x:c r="I816" s="8" t="n">
        <x:v>7.52</x:v>
      </x:c>
      <x:c r="J816" s="2" t="n">
        <x:v>100</x:v>
      </x:c>
      <x:c r="K816" s="9" t="n">
        <x:v>0</x:v>
      </x:c>
      <x:c r="L816" s="8" t="n">
        <x:v>7.52</x:v>
      </x:c>
      <x:c r="M816" s="8"/>
      <x:c r="N816" s="8"/>
      <x:c r="O816" s="2" t="n">
        <x:v>1</x:v>
      </x:c>
      <x:c r="P816" s="10" t="n">
        <x:v>46143</x:v>
      </x:c>
      <x:c r="Q816" s="10" t="n">
        <x:v>45968</x:v>
      </x:c>
      <x:c r="R816" s="2" t="str">
        <x:v>Same-product valuation: per 100</x:v>
      </x:c>
      <x:c r="S816" s="2" t="str">
        <x:v>Chris PVC Coil priced product</x:v>
      </x:c>
      <x:c r="T816" s="15" t="n">
        <x:f>H816/J816</x:f>
        <x:v>0.0848</x:v>
      </x:c>
      <x:c r="U816" s="15" t="n">
        <x:f>IF(A816="WIRE",T816,IF(O816=1,I816*(1+IF(A816="POUC",Summary!$E$7,Summary!$K$7))/J816,"n.a."))</x:f>
        <x:v>0.083096</x:v>
      </x:c>
      <x:c r="V816" s="12" t="n">
        <x:f>0</x:f>
        <x:v>0</x:v>
      </x:c>
      <x:c r="W816" s="12" t="n">
        <x:f>0</x:f>
        <x:v>0</x:v>
      </x:c>
      <x:c r="X816" s="12" t="n">
        <x:f>0</x:f>
        <x:v>0</x:v>
      </x:c>
      <x:c r="Y816" s="12" t="n">
        <x:f>E816-W816-X816</x:f>
        <x:v>0</x:v>
      </x:c>
      <x:c r="Z816" s="16" t="n">
        <x:f>E816*T816</x:f>
        <x:v>0</x:v>
      </x:c>
      <x:c r="AA816" s="16" t="n">
        <x:f>W816*T816</x:f>
        <x:v>0</x:v>
      </x:c>
      <x:c r="AB816" s="16" t="n">
        <x:f>X816*T816</x:f>
        <x:v>0</x:v>
      </x:c>
      <x:c r="AC816" s="16" t="n">
        <x:f>Y816*T816</x:f>
        <x:v>0</x:v>
      </x:c>
      <x:c r="AD816" s="16" t="n">
        <x:f>K816-Z816</x:f>
        <x:v>0</x:v>
      </x:c>
      <x:c r="AE816" s="16" t="n">
        <x:f>IF(ISNUMBER(U816),E816*(U816-T816),"n.a.")</x:f>
        <x:v>0</x:v>
      </x:c>
      <x:c r="AF816" s="12" t="n">
        <x:f>G816-0</x:f>
        <x:v>0</x:v>
      </x:c>
      <x:c r="AG816" s="16" t="n">
        <x:f>IF(ISNUMBER(U816),0,Z816)</x:f>
        <x:v>0</x:v>
      </x:c>
      <x:c r="AH816" s="17" t="str">
        <x:f>IF(AND(A816="WIRE",ISNUMBER(N816)),H816-N816,"n.a.")</x:f>
        <x:v>n.a.</x:v>
      </x:c>
    </x:row>
    <x:row r="817" ht="22" customHeight="1">
      <x:c r="A817" s="2" t="str">
        <x:v>COIL</x:v>
      </x:c>
      <x:c r="B817" s="2" t="str">
        <x:v>30</x:v>
      </x:c>
      <x:c r="C817" s="2" t="str">
        <x:v>13FG12-4</x:v>
      </x:c>
      <x:c r="D817" s="2" t="str">
        <x:v>**PAY ACH** PVC SPIRAL SUPPLY</x:v>
      </x:c>
      <x:c r="E817" s="7" t="n">
        <x:v>0</x:v>
      </x:c>
      <x:c r="F817" s="7" t="n">
        <x:v>0</x:v>
      </x:c>
      <x:c r="G817" s="7" t="n">
        <x:v>0</x:v>
      </x:c>
      <x:c r="H817" s="8" t="n">
        <x:v>5.18</x:v>
      </x:c>
      <x:c r="I817" s="8" t="n">
        <x:v>6.96</x:v>
      </x:c>
      <x:c r="J817" s="2" t="n">
        <x:v>100</x:v>
      </x:c>
      <x:c r="K817" s="9" t="n">
        <x:v>0</x:v>
      </x:c>
      <x:c r="L817" s="8"/>
      <x:c r="M817" s="8"/>
      <x:c r="N817" s="8"/>
      <x:c r="O817" s="2" t="n">
        <x:v>0</x:v>
      </x:c>
      <x:c r="P817" s="10" t="n">
        <x:v>44266</x:v>
      </x:c>
      <x:c r="Q817" s="10" t="n">
        <x:v>44774</x:v>
      </x:c>
      <x:c r="R817" s="2" t="str">
        <x:v>Category per-100 basis; no valued stock to verify</x:v>
      </x:c>
      <x:c r="S817" s="2" t="str">
        <x:v>Outside priced proposal or replacement cost differs</x:v>
      </x:c>
      <x:c r="T817" s="15" t="n">
        <x:f>H817/J817</x:f>
        <x:v>0.0518</x:v>
      </x:c>
      <x:c r="U817" s="15" t="str">
        <x:f>IF(A817="WIRE",T817,IF(O817=1,I817*(1+IF(A817="POUC",Summary!$E$7,Summary!$K$7))/J817,"n.a."))</x:f>
        <x:v>n.a.</x:v>
      </x:c>
      <x:c r="V817" s="12" t="n">
        <x:f>0</x:f>
        <x:v>0</x:v>
      </x:c>
      <x:c r="W817" s="12" t="n">
        <x:f>0</x:f>
        <x:v>0</x:v>
      </x:c>
      <x:c r="X817" s="12" t="n">
        <x:f>0</x:f>
        <x:v>0</x:v>
      </x:c>
      <x:c r="Y817" s="12" t="n">
        <x:f>E817-W817-X817</x:f>
        <x:v>0</x:v>
      </x:c>
      <x:c r="Z817" s="16" t="n">
        <x:f>E817*T817</x:f>
        <x:v>0</x:v>
      </x:c>
      <x:c r="AA817" s="16" t="n">
        <x:f>W817*T817</x:f>
        <x:v>0</x:v>
      </x:c>
      <x:c r="AB817" s="16" t="n">
        <x:f>X817*T817</x:f>
        <x:v>0</x:v>
      </x:c>
      <x:c r="AC817" s="16" t="n">
        <x:f>Y817*T817</x:f>
        <x:v>0</x:v>
      </x:c>
      <x:c r="AD817" s="16" t="n">
        <x:f>K817-Z817</x:f>
        <x:v>0</x:v>
      </x:c>
      <x:c r="AE817" s="16" t="str">
        <x:f>IF(ISNUMBER(U817),E817*(U817-T817),"n.a.")</x:f>
        <x:v>n.a.</x:v>
      </x:c>
      <x:c r="AF817" s="12" t="n">
        <x:f>G817-0</x:f>
        <x:v>0</x:v>
      </x:c>
      <x:c r="AG817" s="16" t="n">
        <x:f>IF(ISNUMBER(U817),0,Z817)</x:f>
        <x:v>0</x:v>
      </x:c>
      <x:c r="AH817" s="17" t="str">
        <x:f>IF(AND(A817="WIRE",ISNUMBER(N817)),H817-N817,"n.a.")</x:f>
        <x:v>n.a.</x:v>
      </x:c>
    </x:row>
    <x:row r="818" ht="22" customHeight="1">
      <x:c r="A818" s="2" t="str">
        <x:v>COIL</x:v>
      </x:c>
      <x:c r="B818" s="2" t="str">
        <x:v>30</x:v>
      </x:c>
      <x:c r="C818" s="2" t="str">
        <x:v>13MAR12-4</x:v>
      </x:c>
      <x:c r="D818" s="2" t="str">
        <x:v>**PAY ACH** PVC SPIRAL SUPPLY</x:v>
      </x:c>
      <x:c r="E818" s="7" t="n">
        <x:v>0</x:v>
      </x:c>
      <x:c r="F818" s="7" t="n">
        <x:v>0</x:v>
      </x:c>
      <x:c r="G818" s="7" t="n">
        <x:v>0</x:v>
      </x:c>
      <x:c r="H818" s="8" t="n">
        <x:v>5.18</x:v>
      </x:c>
      <x:c r="I818" s="8" t="n">
        <x:v>6.96</x:v>
      </x:c>
      <x:c r="J818" s="2" t="n">
        <x:v>100</x:v>
      </x:c>
      <x:c r="K818" s="9" t="n">
        <x:v>0</x:v>
      </x:c>
      <x:c r="L818" s="8"/>
      <x:c r="M818" s="8"/>
      <x:c r="N818" s="8"/>
      <x:c r="O818" s="2" t="n">
        <x:v>0</x:v>
      </x:c>
      <x:c r="P818" s="10" t="n">
        <x:v>44266</x:v>
      </x:c>
      <x:c r="Q818" s="10" t="n">
        <x:v>44774</x:v>
      </x:c>
      <x:c r="R818" s="2" t="str">
        <x:v>Same-product valuation: per 100</x:v>
      </x:c>
      <x:c r="S818" s="2" t="str">
        <x:v>Outside priced proposal or replacement cost differs</x:v>
      </x:c>
      <x:c r="T818" s="15" t="n">
        <x:f>H818/J818</x:f>
        <x:v>0.0518</x:v>
      </x:c>
      <x:c r="U818" s="15" t="str">
        <x:f>IF(A818="WIRE",T818,IF(O818=1,I818*(1+IF(A818="POUC",Summary!$E$7,Summary!$K$7))/J818,"n.a."))</x:f>
        <x:v>n.a.</x:v>
      </x:c>
      <x:c r="V818" s="12" t="n">
        <x:f>0</x:f>
        <x:v>0</x:v>
      </x:c>
      <x:c r="W818" s="12" t="n">
        <x:f>0</x:f>
        <x:v>0</x:v>
      </x:c>
      <x:c r="X818" s="12" t="n">
        <x:f>0</x:f>
        <x:v>0</x:v>
      </x:c>
      <x:c r="Y818" s="12" t="n">
        <x:f>E818-W818-X818</x:f>
        <x:v>0</x:v>
      </x:c>
      <x:c r="Z818" s="16" t="n">
        <x:f>E818*T818</x:f>
        <x:v>0</x:v>
      </x:c>
      <x:c r="AA818" s="16" t="n">
        <x:f>W818*T818</x:f>
        <x:v>0</x:v>
      </x:c>
      <x:c r="AB818" s="16" t="n">
        <x:f>X818*T818</x:f>
        <x:v>0</x:v>
      </x:c>
      <x:c r="AC818" s="16" t="n">
        <x:f>Y818*T818</x:f>
        <x:v>0</x:v>
      </x:c>
      <x:c r="AD818" s="16" t="n">
        <x:f>K818-Z818</x:f>
        <x:v>0</x:v>
      </x:c>
      <x:c r="AE818" s="16" t="str">
        <x:f>IF(ISNUMBER(U818),E818*(U818-T818),"n.a.")</x:f>
        <x:v>n.a.</x:v>
      </x:c>
      <x:c r="AF818" s="12" t="n">
        <x:f>G818-0</x:f>
        <x:v>0</x:v>
      </x:c>
      <x:c r="AG818" s="16" t="n">
        <x:f>IF(ISNUMBER(U818),0,Z818)</x:f>
        <x:v>0</x:v>
      </x:c>
      <x:c r="AH818" s="17" t="str">
        <x:f>IF(AND(A818="WIRE",ISNUMBER(N818)),H818-N818,"n.a.")</x:f>
        <x:v>n.a.</x:v>
      </x:c>
    </x:row>
    <x:row r="819" ht="22" customHeight="1">
      <x:c r="A819" s="2" t="str">
        <x:v>COIL</x:v>
      </x:c>
      <x:c r="B819" s="2" t="str">
        <x:v>30</x:v>
      </x:c>
      <x:c r="C819" s="2" t="str">
        <x:v>13RED12-4</x:v>
      </x:c>
      <x:c r="D819" s="2" t="str">
        <x:v>**PAY ACH** PVC SPIRAL SUPPLY</x:v>
      </x:c>
      <x:c r="E819" s="7" t="n">
        <x:v>0</x:v>
      </x:c>
      <x:c r="F819" s="7" t="n">
        <x:v>0</x:v>
      </x:c>
      <x:c r="G819" s="7" t="n">
        <x:v>0</x:v>
      </x:c>
      <x:c r="H819" s="8" t="n">
        <x:v>8.48</x:v>
      </x:c>
      <x:c r="I819" s="8" t="n">
        <x:v>7.52</x:v>
      </x:c>
      <x:c r="J819" s="2" t="n">
        <x:v>100</x:v>
      </x:c>
      <x:c r="K819" s="9" t="n">
        <x:v>0</x:v>
      </x:c>
      <x:c r="L819" s="8" t="n">
        <x:v>7.52</x:v>
      </x:c>
      <x:c r="M819" s="8"/>
      <x:c r="N819" s="8"/>
      <x:c r="O819" s="2" t="n">
        <x:v>1</x:v>
      </x:c>
      <x:c r="P819" s="10" t="n">
        <x:v>46143</x:v>
      </x:c>
      <x:c r="Q819" s="10" t="n">
        <x:v>45968</x:v>
      </x:c>
      <x:c r="R819" s="2" t="str">
        <x:v>Same-product valuation: per 100</x:v>
      </x:c>
      <x:c r="S819" s="2" t="str">
        <x:v>Chris PVC Coil priced product</x:v>
      </x:c>
      <x:c r="T819" s="15" t="n">
        <x:f>H819/J819</x:f>
        <x:v>0.0848</x:v>
      </x:c>
      <x:c r="U819" s="15" t="n">
        <x:f>IF(A819="WIRE",T819,IF(O819=1,I819*(1+IF(A819="POUC",Summary!$E$7,Summary!$K$7))/J819,"n.a."))</x:f>
        <x:v>0.083096</x:v>
      </x:c>
      <x:c r="V819" s="12" t="n">
        <x:f>0</x:f>
        <x:v>0</x:v>
      </x:c>
      <x:c r="W819" s="12" t="n">
        <x:f>0</x:f>
        <x:v>0</x:v>
      </x:c>
      <x:c r="X819" s="12" t="n">
        <x:f>0</x:f>
        <x:v>0</x:v>
      </x:c>
      <x:c r="Y819" s="12" t="n">
        <x:f>E819-W819-X819</x:f>
        <x:v>0</x:v>
      </x:c>
      <x:c r="Z819" s="16" t="n">
        <x:f>E819*T819</x:f>
        <x:v>0</x:v>
      </x:c>
      <x:c r="AA819" s="16" t="n">
        <x:f>W819*T819</x:f>
        <x:v>0</x:v>
      </x:c>
      <x:c r="AB819" s="16" t="n">
        <x:f>X819*T819</x:f>
        <x:v>0</x:v>
      </x:c>
      <x:c r="AC819" s="16" t="n">
        <x:f>Y819*T819</x:f>
        <x:v>0</x:v>
      </x:c>
      <x:c r="AD819" s="16" t="n">
        <x:f>K819-Z819</x:f>
        <x:v>0</x:v>
      </x:c>
      <x:c r="AE819" s="16" t="n">
        <x:f>IF(ISNUMBER(U819),E819*(U819-T819),"n.a.")</x:f>
        <x:v>0</x:v>
      </x:c>
      <x:c r="AF819" s="12" t="n">
        <x:f>G819-0</x:f>
        <x:v>0</x:v>
      </x:c>
      <x:c r="AG819" s="16" t="n">
        <x:f>IF(ISNUMBER(U819),0,Z819)</x:f>
        <x:v>0</x:v>
      </x:c>
      <x:c r="AH819" s="17" t="str">
        <x:f>IF(AND(A819="WIRE",ISNUMBER(N819)),H819-N819,"n.a.")</x:f>
        <x:v>n.a.</x:v>
      </x:c>
    </x:row>
    <x:row r="820" ht="22" customHeight="1">
      <x:c r="A820" s="2" t="str">
        <x:v>COIL</x:v>
      </x:c>
      <x:c r="B820" s="2" t="str">
        <x:v>30</x:v>
      </x:c>
      <x:c r="C820" s="2" t="str">
        <x:v>13WHT12-5</x:v>
      </x:c>
      <x:c r="D820" s="2" t="str">
        <x:v>**PAY ACH** PVC SPIRAL SUPPLY</x:v>
      </x:c>
      <x:c r="E820" s="7" t="n">
        <x:v>0</x:v>
      </x:c>
      <x:c r="F820" s="7" t="n">
        <x:v>0</x:v>
      </x:c>
      <x:c r="G820" s="7" t="n">
        <x:v>0</x:v>
      </x:c>
      <x:c r="H820" s="8" t="n">
        <x:v>5.75</x:v>
      </x:c>
      <x:c r="I820" s="8" t="n">
        <x:v>6.91</x:v>
      </x:c>
      <x:c r="J820" s="2" t="n">
        <x:v>100</x:v>
      </x:c>
      <x:c r="K820" s="9" t="n">
        <x:v>0</x:v>
      </x:c>
      <x:c r="L820" s="8"/>
      <x:c r="M820" s="8"/>
      <x:c r="N820" s="8"/>
      <x:c r="O820" s="2" t="n">
        <x:v>0</x:v>
      </x:c>
      <x:c r="P820" s="10" t="n">
        <x:v>43531</x:v>
      </x:c>
      <x:c r="Q820" s="10" t="n">
        <x:v>44593</x:v>
      </x:c>
      <x:c r="R820" s="2" t="str">
        <x:v>Category per-100 basis; no valued stock to verify</x:v>
      </x:c>
      <x:c r="S820" s="2" t="str">
        <x:v>Outside priced proposal or replacement cost differs</x:v>
      </x:c>
      <x:c r="T820" s="15" t="n">
        <x:f>H820/J820</x:f>
        <x:v>0.0575</x:v>
      </x:c>
      <x:c r="U820" s="15" t="str">
        <x:f>IF(A820="WIRE",T820,IF(O820=1,I820*(1+IF(A820="POUC",Summary!$E$7,Summary!$K$7))/J820,"n.a."))</x:f>
        <x:v>n.a.</x:v>
      </x:c>
      <x:c r="V820" s="12" t="n">
        <x:f>0</x:f>
        <x:v>0</x:v>
      </x:c>
      <x:c r="W820" s="12" t="n">
        <x:f>0</x:f>
        <x:v>0</x:v>
      </x:c>
      <x:c r="X820" s="12" t="n">
        <x:f>0</x:f>
        <x:v>0</x:v>
      </x:c>
      <x:c r="Y820" s="12" t="n">
        <x:f>E820-W820-X820</x:f>
        <x:v>0</x:v>
      </x:c>
      <x:c r="Z820" s="16" t="n">
        <x:f>E820*T820</x:f>
        <x:v>0</x:v>
      </x:c>
      <x:c r="AA820" s="16" t="n">
        <x:f>W820*T820</x:f>
        <x:v>0</x:v>
      </x:c>
      <x:c r="AB820" s="16" t="n">
        <x:f>X820*T820</x:f>
        <x:v>0</x:v>
      </x:c>
      <x:c r="AC820" s="16" t="n">
        <x:f>Y820*T820</x:f>
        <x:v>0</x:v>
      </x:c>
      <x:c r="AD820" s="16" t="n">
        <x:f>K820-Z820</x:f>
        <x:v>0</x:v>
      </x:c>
      <x:c r="AE820" s="16" t="str">
        <x:f>IF(ISNUMBER(U820),E820*(U820-T820),"n.a.")</x:f>
        <x:v>n.a.</x:v>
      </x:c>
      <x:c r="AF820" s="12" t="n">
        <x:f>G820-0</x:f>
        <x:v>0</x:v>
      </x:c>
      <x:c r="AG820" s="16" t="n">
        <x:f>IF(ISNUMBER(U820),0,Z820)</x:f>
        <x:v>0</x:v>
      </x:c>
      <x:c r="AH820" s="17" t="str">
        <x:f>IF(AND(A820="WIRE",ISNUMBER(N820)),H820-N820,"n.a.")</x:f>
        <x:v>n.a.</x:v>
      </x:c>
    </x:row>
    <x:row r="821" ht="22" customHeight="1">
      <x:c r="A821" s="2" t="str">
        <x:v>COIL</x:v>
      </x:c>
      <x:c r="B821" s="2" t="str">
        <x:v>30</x:v>
      </x:c>
      <x:c r="C821" s="2" t="str">
        <x:v>13WHT36-4</x:v>
      </x:c>
      <x:c r="D821" s="2" t="str">
        <x:v>**PAY ACH** PVC SPIRAL SUPPLY</x:v>
      </x:c>
      <x:c r="E821" s="7" t="n">
        <x:v>0</x:v>
      </x:c>
      <x:c r="F821" s="7" t="n">
        <x:v>0</x:v>
      </x:c>
      <x:c r="G821" s="7" t="n">
        <x:v>0</x:v>
      </x:c>
      <x:c r="H821" s="8" t="n">
        <x:v>13.55</x:v>
      </x:c>
      <x:c r="I821" s="8" t="n">
        <x:v>21.28</x:v>
      </x:c>
      <x:c r="J821" s="2" t="n">
        <x:v>100</x:v>
      </x:c>
      <x:c r="K821" s="9" t="n">
        <x:v>0</x:v>
      </x:c>
      <x:c r="L821" s="8"/>
      <x:c r="M821" s="8"/>
      <x:c r="N821" s="8"/>
      <x:c r="O821" s="2" t="n">
        <x:v>0</x:v>
      </x:c>
      <x:c r="P821" s="10" t="n">
        <x:v>44266</x:v>
      </x:c>
      <x:c r="Q821" s="10" t="n">
        <x:v>44774</x:v>
      </x:c>
      <x:c r="R821" s="2" t="str">
        <x:v>Category per-100 basis; no valued stock to verify</x:v>
      </x:c>
      <x:c r="S821" s="2" t="str">
        <x:v>Outside priced proposal or replacement cost differs</x:v>
      </x:c>
      <x:c r="T821" s="15" t="n">
        <x:f>H821/J821</x:f>
        <x:v>0.1355</x:v>
      </x:c>
      <x:c r="U821" s="15" t="str">
        <x:f>IF(A821="WIRE",T821,IF(O821=1,I821*(1+IF(A821="POUC",Summary!$E$7,Summary!$K$7))/J821,"n.a."))</x:f>
        <x:v>n.a.</x:v>
      </x:c>
      <x:c r="V821" s="12" t="n">
        <x:f>0</x:f>
        <x:v>0</x:v>
      </x:c>
      <x:c r="W821" s="12" t="n">
        <x:f>0</x:f>
        <x:v>0</x:v>
      </x:c>
      <x:c r="X821" s="12" t="n">
        <x:f>0</x:f>
        <x:v>0</x:v>
      </x:c>
      <x:c r="Y821" s="12" t="n">
        <x:f>E821-W821-X821</x:f>
        <x:v>0</x:v>
      </x:c>
      <x:c r="Z821" s="16" t="n">
        <x:f>E821*T821</x:f>
        <x:v>0</x:v>
      </x:c>
      <x:c r="AA821" s="16" t="n">
        <x:f>W821*T821</x:f>
        <x:v>0</x:v>
      </x:c>
      <x:c r="AB821" s="16" t="n">
        <x:f>X821*T821</x:f>
        <x:v>0</x:v>
      </x:c>
      <x:c r="AC821" s="16" t="n">
        <x:f>Y821*T821</x:f>
        <x:v>0</x:v>
      </x:c>
      <x:c r="AD821" s="16" t="n">
        <x:f>K821-Z821</x:f>
        <x:v>0</x:v>
      </x:c>
      <x:c r="AE821" s="16" t="str">
        <x:f>IF(ISNUMBER(U821),E821*(U821-T821),"n.a.")</x:f>
        <x:v>n.a.</x:v>
      </x:c>
      <x:c r="AF821" s="12" t="n">
        <x:f>G821-0</x:f>
        <x:v>0</x:v>
      </x:c>
      <x:c r="AG821" s="16" t="n">
        <x:f>IF(ISNUMBER(U821),0,Z821)</x:f>
        <x:v>0</x:v>
      </x:c>
      <x:c r="AH821" s="17" t="str">
        <x:f>IF(AND(A821="WIRE",ISNUMBER(N821)),H821-N821,"n.a.")</x:f>
        <x:v>n.a.</x:v>
      </x:c>
    </x:row>
    <x:row r="822" ht="22" customHeight="1">
      <x:c r="A822" s="2" t="str">
        <x:v>COIL</x:v>
      </x:c>
      <x:c r="B822" s="2" t="str">
        <x:v>30</x:v>
      </x:c>
      <x:c r="C822" s="2" t="str">
        <x:v>14BLK12-5</x:v>
      </x:c>
      <x:c r="D822" s="2" t="str">
        <x:v>**PAY ACH** PVC SPIRAL SUPPLY</x:v>
      </x:c>
      <x:c r="E822" s="7" t="n">
        <x:v>0</x:v>
      </x:c>
      <x:c r="F822" s="7" t="n">
        <x:v>0</x:v>
      </x:c>
      <x:c r="G822" s="7" t="n">
        <x:v>0</x:v>
      </x:c>
      <x:c r="H822" s="8" t="n">
        <x:v>6.05</x:v>
      </x:c>
      <x:c r="I822" s="8" t="n">
        <x:v>6.48</x:v>
      </x:c>
      <x:c r="J822" s="2" t="n">
        <x:v>100</x:v>
      </x:c>
      <x:c r="K822" s="9" t="n">
        <x:v>0</x:v>
      </x:c>
      <x:c r="L822" s="8"/>
      <x:c r="M822" s="8"/>
      <x:c r="N822" s="8"/>
      <x:c r="O822" s="2" t="n">
        <x:v>0</x:v>
      </x:c>
      <x:c r="P822" s="10" t="n">
        <x:v>43531</x:v>
      </x:c>
      <x:c r="Q822" s="10" t="n">
        <x:v>44593</x:v>
      </x:c>
      <x:c r="R822" s="2" t="str">
        <x:v>Category per-100 basis; no valued stock to verify</x:v>
      </x:c>
      <x:c r="S822" s="2" t="str">
        <x:v>Outside priced proposal or replacement cost differs</x:v>
      </x:c>
      <x:c r="T822" s="15" t="n">
        <x:f>H822/J822</x:f>
        <x:v>0.0605</x:v>
      </x:c>
      <x:c r="U822" s="15" t="str">
        <x:f>IF(A822="WIRE",T822,IF(O822=1,I822*(1+IF(A822="POUC",Summary!$E$7,Summary!$K$7))/J822,"n.a."))</x:f>
        <x:v>n.a.</x:v>
      </x:c>
      <x:c r="V822" s="12" t="n">
        <x:f>0</x:f>
        <x:v>0</x:v>
      </x:c>
      <x:c r="W822" s="12" t="n">
        <x:f>0</x:f>
        <x:v>0</x:v>
      </x:c>
      <x:c r="X822" s="12" t="n">
        <x:f>0</x:f>
        <x:v>0</x:v>
      </x:c>
      <x:c r="Y822" s="12" t="n">
        <x:f>E822-W822-X822</x:f>
        <x:v>0</x:v>
      </x:c>
      <x:c r="Z822" s="16" t="n">
        <x:f>E822*T822</x:f>
        <x:v>0</x:v>
      </x:c>
      <x:c r="AA822" s="16" t="n">
        <x:f>W822*T822</x:f>
        <x:v>0</x:v>
      </x:c>
      <x:c r="AB822" s="16" t="n">
        <x:f>X822*T822</x:f>
        <x:v>0</x:v>
      </x:c>
      <x:c r="AC822" s="16" t="n">
        <x:f>Y822*T822</x:f>
        <x:v>0</x:v>
      </x:c>
      <x:c r="AD822" s="16" t="n">
        <x:f>K822-Z822</x:f>
        <x:v>0</x:v>
      </x:c>
      <x:c r="AE822" s="16" t="str">
        <x:f>IF(ISNUMBER(U822),E822*(U822-T822),"n.a.")</x:f>
        <x:v>n.a.</x:v>
      </x:c>
      <x:c r="AF822" s="12" t="n">
        <x:f>G822-0</x:f>
        <x:v>0</x:v>
      </x:c>
      <x:c r="AG822" s="16" t="n">
        <x:f>IF(ISNUMBER(U822),0,Z822)</x:f>
        <x:v>0</x:v>
      </x:c>
      <x:c r="AH822" s="17" t="str">
        <x:f>IF(AND(A822="WIRE",ISNUMBER(N822)),H822-N822,"n.a.")</x:f>
        <x:v>n.a.</x:v>
      </x:c>
    </x:row>
    <x:row r="823" ht="22" customHeight="1">
      <x:c r="A823" s="2" t="str">
        <x:v>COIL</x:v>
      </x:c>
      <x:c r="B823" s="2" t="str">
        <x:v>30</x:v>
      </x:c>
      <x:c r="C823" s="2" t="str">
        <x:v>14BLK36-5</x:v>
      </x:c>
      <x:c r="D823" s="2" t="str">
        <x:v>**PAY ACH** PVC SPIRAL SUPPLY</x:v>
      </x:c>
      <x:c r="E823" s="7" t="n">
        <x:v>0</x:v>
      </x:c>
      <x:c r="F823" s="7" t="n">
        <x:v>0</x:v>
      </x:c>
      <x:c r="G823" s="7" t="n">
        <x:v>0</x:v>
      </x:c>
      <x:c r="H823" s="8" t="n">
        <x:v>17.65</x:v>
      </x:c>
      <x:c r="I823" s="8" t="n">
        <x:v>19.94</x:v>
      </x:c>
      <x:c r="J823" s="2" t="n">
        <x:v>100</x:v>
      </x:c>
      <x:c r="K823" s="9" t="n">
        <x:v>0</x:v>
      </x:c>
      <x:c r="L823" s="8"/>
      <x:c r="M823" s="8"/>
      <x:c r="N823" s="8"/>
      <x:c r="O823" s="2" t="n">
        <x:v>0</x:v>
      </x:c>
      <x:c r="P823" s="10" t="n">
        <x:v>43531</x:v>
      </x:c>
      <x:c r="Q823" s="10" t="n">
        <x:v>44593</x:v>
      </x:c>
      <x:c r="R823" s="2" t="str">
        <x:v>Category per-100 basis; no valued stock to verify</x:v>
      </x:c>
      <x:c r="S823" s="2" t="str">
        <x:v>Outside priced proposal or replacement cost differs</x:v>
      </x:c>
      <x:c r="T823" s="15" t="n">
        <x:f>H823/J823</x:f>
        <x:v>0.1765</x:v>
      </x:c>
      <x:c r="U823" s="15" t="str">
        <x:f>IF(A823="WIRE",T823,IF(O823=1,I823*(1+IF(A823="POUC",Summary!$E$7,Summary!$K$7))/J823,"n.a."))</x:f>
        <x:v>n.a.</x:v>
      </x:c>
      <x:c r="V823" s="12" t="n">
        <x:f>0</x:f>
        <x:v>0</x:v>
      </x:c>
      <x:c r="W823" s="12" t="n">
        <x:f>0</x:f>
        <x:v>0</x:v>
      </x:c>
      <x:c r="X823" s="12" t="n">
        <x:f>0</x:f>
        <x:v>0</x:v>
      </x:c>
      <x:c r="Y823" s="12" t="n">
        <x:f>E823-W823-X823</x:f>
        <x:v>0</x:v>
      </x:c>
      <x:c r="Z823" s="16" t="n">
        <x:f>E823*T823</x:f>
        <x:v>0</x:v>
      </x:c>
      <x:c r="AA823" s="16" t="n">
        <x:f>W823*T823</x:f>
        <x:v>0</x:v>
      </x:c>
      <x:c r="AB823" s="16" t="n">
        <x:f>X823*T823</x:f>
        <x:v>0</x:v>
      </x:c>
      <x:c r="AC823" s="16" t="n">
        <x:f>Y823*T823</x:f>
        <x:v>0</x:v>
      </x:c>
      <x:c r="AD823" s="16" t="n">
        <x:f>K823-Z823</x:f>
        <x:v>0</x:v>
      </x:c>
      <x:c r="AE823" s="16" t="str">
        <x:f>IF(ISNUMBER(U823),E823*(U823-T823),"n.a.")</x:f>
        <x:v>n.a.</x:v>
      </x:c>
      <x:c r="AF823" s="12" t="n">
        <x:f>G823-0</x:f>
        <x:v>0</x:v>
      </x:c>
      <x:c r="AG823" s="16" t="n">
        <x:f>IF(ISNUMBER(U823),0,Z823)</x:f>
        <x:v>0</x:v>
      </x:c>
      <x:c r="AH823" s="17" t="str">
        <x:f>IF(AND(A823="WIRE",ISNUMBER(N823)),H823-N823,"n.a.")</x:f>
        <x:v>n.a.</x:v>
      </x:c>
    </x:row>
    <x:row r="824" ht="22" customHeight="1">
      <x:c r="A824" s="2" t="str">
        <x:v>COIL</x:v>
      </x:c>
      <x:c r="B824" s="2" t="str">
        <x:v>30</x:v>
      </x:c>
      <x:c r="C824" s="2" t="str">
        <x:v>14BLU12-4</x:v>
      </x:c>
      <x:c r="D824" s="2" t="str">
        <x:v>**PAY ACH** PVC SPIRAL SUPPLY</x:v>
      </x:c>
      <x:c r="E824" s="7" t="n">
        <x:v>0</x:v>
      </x:c>
      <x:c r="F824" s="7" t="n">
        <x:v>0</x:v>
      </x:c>
      <x:c r="G824" s="7" t="n">
        <x:v>0</x:v>
      </x:c>
      <x:c r="H824" s="8" t="n">
        <x:v>9.18</x:v>
      </x:c>
      <x:c r="I824" s="8" t="n">
        <x:v>8.14</x:v>
      </x:c>
      <x:c r="J824" s="2" t="n">
        <x:v>100</x:v>
      </x:c>
      <x:c r="K824" s="9" t="n">
        <x:v>0</x:v>
      </x:c>
      <x:c r="L824" s="8" t="n">
        <x:v>8.14</x:v>
      </x:c>
      <x:c r="M824" s="8"/>
      <x:c r="N824" s="8"/>
      <x:c r="O824" s="2" t="n">
        <x:v>1</x:v>
      </x:c>
      <x:c r="P824" s="10" t="n">
        <x:v>46143</x:v>
      </x:c>
      <x:c r="Q824" s="10" t="n">
        <x:v>45968</x:v>
      </x:c>
      <x:c r="R824" s="2" t="str">
        <x:v>Same-product valuation: per 100</x:v>
      </x:c>
      <x:c r="S824" s="2" t="str">
        <x:v>Chris PVC Coil priced product</x:v>
      </x:c>
      <x:c r="T824" s="15" t="n">
        <x:f>H824/J824</x:f>
        <x:v>0.09179999999999999</x:v>
      </x:c>
      <x:c r="U824" s="15" t="n">
        <x:f>IF(A824="WIRE",T824,IF(O824=1,I824*(1+IF(A824="POUC",Summary!$E$7,Summary!$K$7))/J824,"n.a."))</x:f>
        <x:v>0.089947</x:v>
      </x:c>
      <x:c r="V824" s="12" t="n">
        <x:f>0</x:f>
        <x:v>0</x:v>
      </x:c>
      <x:c r="W824" s="12" t="n">
        <x:f>0</x:f>
        <x:v>0</x:v>
      </x:c>
      <x:c r="X824" s="12" t="n">
        <x:f>0</x:f>
        <x:v>0</x:v>
      </x:c>
      <x:c r="Y824" s="12" t="n">
        <x:f>E824-W824-X824</x:f>
        <x:v>0</x:v>
      </x:c>
      <x:c r="Z824" s="16" t="n">
        <x:f>E824*T824</x:f>
        <x:v>0</x:v>
      </x:c>
      <x:c r="AA824" s="16" t="n">
        <x:f>W824*T824</x:f>
        <x:v>0</x:v>
      </x:c>
      <x:c r="AB824" s="16" t="n">
        <x:f>X824*T824</x:f>
        <x:v>0</x:v>
      </x:c>
      <x:c r="AC824" s="16" t="n">
        <x:f>Y824*T824</x:f>
        <x:v>0</x:v>
      </x:c>
      <x:c r="AD824" s="16" t="n">
        <x:f>K824-Z824</x:f>
        <x:v>0</x:v>
      </x:c>
      <x:c r="AE824" s="16" t="n">
        <x:f>IF(ISNUMBER(U824),E824*(U824-T824),"n.a.")</x:f>
        <x:v>0</x:v>
      </x:c>
      <x:c r="AF824" s="12" t="n">
        <x:f>G824-0</x:f>
        <x:v>0</x:v>
      </x:c>
      <x:c r="AG824" s="16" t="n">
        <x:f>IF(ISNUMBER(U824),0,Z824)</x:f>
        <x:v>0</x:v>
      </x:c>
      <x:c r="AH824" s="17" t="str">
        <x:f>IF(AND(A824="WIRE",ISNUMBER(N824)),H824-N824,"n.a.")</x:f>
        <x:v>n.a.</x:v>
      </x:c>
    </x:row>
    <x:row r="825" ht="22" customHeight="1">
      <x:c r="A825" s="2" t="str">
        <x:v>COIL</x:v>
      </x:c>
      <x:c r="B825" s="2" t="str">
        <x:v>30</x:v>
      </x:c>
      <x:c r="C825" s="2" t="str">
        <x:v>14FG12-4</x:v>
      </x:c>
      <x:c r="D825" s="2" t="str">
        <x:v>**PAY ACH** PVC SPIRAL SUPPLY</x:v>
      </x:c>
      <x:c r="E825" s="7" t="n">
        <x:v>0</x:v>
      </x:c>
      <x:c r="F825" s="7" t="n">
        <x:v>0</x:v>
      </x:c>
      <x:c r="G825" s="7" t="n">
        <x:v>0</x:v>
      </x:c>
      <x:c r="H825" s="8" t="n">
        <x:v>5.33</x:v>
      </x:c>
      <x:c r="I825" s="8" t="n">
        <x:v>7.53</x:v>
      </x:c>
      <x:c r="J825" s="2" t="n">
        <x:v>100</x:v>
      </x:c>
      <x:c r="K825" s="9" t="n">
        <x:v>0</x:v>
      </x:c>
      <x:c r="L825" s="8"/>
      <x:c r="M825" s="8"/>
      <x:c r="N825" s="8"/>
      <x:c r="O825" s="2" t="n">
        <x:v>0</x:v>
      </x:c>
      <x:c r="P825" s="10" t="n">
        <x:v>44266</x:v>
      </x:c>
      <x:c r="Q825" s="10" t="n">
        <x:v>44774</x:v>
      </x:c>
      <x:c r="R825" s="2" t="str">
        <x:v>Same-product valuation: per 100</x:v>
      </x:c>
      <x:c r="S825" s="2" t="str">
        <x:v>Outside priced proposal or replacement cost differs</x:v>
      </x:c>
      <x:c r="T825" s="15" t="n">
        <x:f>H825/J825</x:f>
        <x:v>0.0533</x:v>
      </x:c>
      <x:c r="U825" s="15" t="str">
        <x:f>IF(A825="WIRE",T825,IF(O825=1,I825*(1+IF(A825="POUC",Summary!$E$7,Summary!$K$7))/J825,"n.a."))</x:f>
        <x:v>n.a.</x:v>
      </x:c>
      <x:c r="V825" s="12" t="n">
        <x:f>0</x:f>
        <x:v>0</x:v>
      </x:c>
      <x:c r="W825" s="12" t="n">
        <x:f>0</x:f>
        <x:v>0</x:v>
      </x:c>
      <x:c r="X825" s="12" t="n">
        <x:f>0</x:f>
        <x:v>0</x:v>
      </x:c>
      <x:c r="Y825" s="12" t="n">
        <x:f>E825-W825-X825</x:f>
        <x:v>0</x:v>
      </x:c>
      <x:c r="Z825" s="16" t="n">
        <x:f>E825*T825</x:f>
        <x:v>0</x:v>
      </x:c>
      <x:c r="AA825" s="16" t="n">
        <x:f>W825*T825</x:f>
        <x:v>0</x:v>
      </x:c>
      <x:c r="AB825" s="16" t="n">
        <x:f>X825*T825</x:f>
        <x:v>0</x:v>
      </x:c>
      <x:c r="AC825" s="16" t="n">
        <x:f>Y825*T825</x:f>
        <x:v>0</x:v>
      </x:c>
      <x:c r="AD825" s="16" t="n">
        <x:f>K825-Z825</x:f>
        <x:v>0</x:v>
      </x:c>
      <x:c r="AE825" s="16" t="str">
        <x:f>IF(ISNUMBER(U825),E825*(U825-T825),"n.a.")</x:f>
        <x:v>n.a.</x:v>
      </x:c>
      <x:c r="AF825" s="12" t="n">
        <x:f>G825-0</x:f>
        <x:v>0</x:v>
      </x:c>
      <x:c r="AG825" s="16" t="n">
        <x:f>IF(ISNUMBER(U825),0,Z825)</x:f>
        <x:v>0</x:v>
      </x:c>
      <x:c r="AH825" s="17" t="str">
        <x:f>IF(AND(A825="WIRE",ISNUMBER(N825)),H825-N825,"n.a.")</x:f>
        <x:v>n.a.</x:v>
      </x:c>
    </x:row>
    <x:row r="826" ht="22" customHeight="1">
      <x:c r="A826" s="2" t="str">
        <x:v>COIL</x:v>
      </x:c>
      <x:c r="B826" s="2" t="str">
        <x:v>30</x:v>
      </x:c>
      <x:c r="C826" s="2" t="str">
        <x:v>14MAR12-4</x:v>
      </x:c>
      <x:c r="D826" s="2" t="str">
        <x:v>**PAY ACH** PVC SPIRAL SUPPLY</x:v>
      </x:c>
      <x:c r="E826" s="7" t="n">
        <x:v>0</x:v>
      </x:c>
      <x:c r="F826" s="7" t="n">
        <x:v>0</x:v>
      </x:c>
      <x:c r="G826" s="7" t="n">
        <x:v>0</x:v>
      </x:c>
      <x:c r="H826" s="8" t="n">
        <x:v>5.33</x:v>
      </x:c>
      <x:c r="I826" s="8" t="n">
        <x:v>7.53</x:v>
      </x:c>
      <x:c r="J826" s="2" t="n">
        <x:v>100</x:v>
      </x:c>
      <x:c r="K826" s="9" t="n">
        <x:v>0</x:v>
      </x:c>
      <x:c r="L826" s="8"/>
      <x:c r="M826" s="8"/>
      <x:c r="N826" s="8"/>
      <x:c r="O826" s="2" t="n">
        <x:v>0</x:v>
      </x:c>
      <x:c r="P826" s="10" t="n">
        <x:v>44266</x:v>
      </x:c>
      <x:c r="Q826" s="10" t="n">
        <x:v>44774</x:v>
      </x:c>
      <x:c r="R826" s="2" t="str">
        <x:v>Same-product valuation: per 100</x:v>
      </x:c>
      <x:c r="S826" s="2" t="str">
        <x:v>Outside priced proposal or replacement cost differs</x:v>
      </x:c>
      <x:c r="T826" s="15" t="n">
        <x:f>H826/J826</x:f>
        <x:v>0.0533</x:v>
      </x:c>
      <x:c r="U826" s="15" t="str">
        <x:f>IF(A826="WIRE",T826,IF(O826=1,I826*(1+IF(A826="POUC",Summary!$E$7,Summary!$K$7))/J826,"n.a."))</x:f>
        <x:v>n.a.</x:v>
      </x:c>
      <x:c r="V826" s="12" t="n">
        <x:f>0</x:f>
        <x:v>0</x:v>
      </x:c>
      <x:c r="W826" s="12" t="n">
        <x:f>0</x:f>
        <x:v>0</x:v>
      </x:c>
      <x:c r="X826" s="12" t="n">
        <x:f>0</x:f>
        <x:v>0</x:v>
      </x:c>
      <x:c r="Y826" s="12" t="n">
        <x:f>E826-W826-X826</x:f>
        <x:v>0</x:v>
      </x:c>
      <x:c r="Z826" s="16" t="n">
        <x:f>E826*T826</x:f>
        <x:v>0</x:v>
      </x:c>
      <x:c r="AA826" s="16" t="n">
        <x:f>W826*T826</x:f>
        <x:v>0</x:v>
      </x:c>
      <x:c r="AB826" s="16" t="n">
        <x:f>X826*T826</x:f>
        <x:v>0</x:v>
      </x:c>
      <x:c r="AC826" s="16" t="n">
        <x:f>Y826*T826</x:f>
        <x:v>0</x:v>
      </x:c>
      <x:c r="AD826" s="16" t="n">
        <x:f>K826-Z826</x:f>
        <x:v>0</x:v>
      </x:c>
      <x:c r="AE826" s="16" t="str">
        <x:f>IF(ISNUMBER(U826),E826*(U826-T826),"n.a.")</x:f>
        <x:v>n.a.</x:v>
      </x:c>
      <x:c r="AF826" s="12" t="n">
        <x:f>G826-0</x:f>
        <x:v>0</x:v>
      </x:c>
      <x:c r="AG826" s="16" t="n">
        <x:f>IF(ISNUMBER(U826),0,Z826)</x:f>
        <x:v>0</x:v>
      </x:c>
      <x:c r="AH826" s="17" t="str">
        <x:f>IF(AND(A826="WIRE",ISNUMBER(N826)),H826-N826,"n.a.")</x:f>
        <x:v>n.a.</x:v>
      </x:c>
    </x:row>
    <x:row r="827" ht="22" customHeight="1">
      <x:c r="A827" s="2" t="str">
        <x:v>COIL</x:v>
      </x:c>
      <x:c r="B827" s="2" t="str">
        <x:v>30</x:v>
      </x:c>
      <x:c r="C827" s="2" t="str">
        <x:v>14RED12-4</x:v>
      </x:c>
      <x:c r="D827" s="2" t="str">
        <x:v>**PAY ACH** PVC SPIRAL SUPPLY</x:v>
      </x:c>
      <x:c r="E827" s="7" t="n">
        <x:v>0</x:v>
      </x:c>
      <x:c r="F827" s="7" t="n">
        <x:v>0</x:v>
      </x:c>
      <x:c r="G827" s="7" t="n">
        <x:v>0</x:v>
      </x:c>
      <x:c r="H827" s="8" t="n">
        <x:v>9.18</x:v>
      </x:c>
      <x:c r="I827" s="8" t="n">
        <x:v>8.14</x:v>
      </x:c>
      <x:c r="J827" s="2" t="n">
        <x:v>100</x:v>
      </x:c>
      <x:c r="K827" s="9" t="n">
        <x:v>0</x:v>
      </x:c>
      <x:c r="L827" s="8" t="n">
        <x:v>8.14</x:v>
      </x:c>
      <x:c r="M827" s="8"/>
      <x:c r="N827" s="8"/>
      <x:c r="O827" s="2" t="n">
        <x:v>1</x:v>
      </x:c>
      <x:c r="P827" s="10" t="n">
        <x:v>46143</x:v>
      </x:c>
      <x:c r="Q827" s="10" t="n">
        <x:v>45968</x:v>
      </x:c>
      <x:c r="R827" s="2" t="str">
        <x:v>Same-product valuation: per 100</x:v>
      </x:c>
      <x:c r="S827" s="2" t="str">
        <x:v>Chris PVC Coil priced product</x:v>
      </x:c>
      <x:c r="T827" s="15" t="n">
        <x:f>H827/J827</x:f>
        <x:v>0.09179999999999999</x:v>
      </x:c>
      <x:c r="U827" s="15" t="n">
        <x:f>IF(A827="WIRE",T827,IF(O827=1,I827*(1+IF(A827="POUC",Summary!$E$7,Summary!$K$7))/J827,"n.a."))</x:f>
        <x:v>0.089947</x:v>
      </x:c>
      <x:c r="V827" s="12" t="n">
        <x:f>0</x:f>
        <x:v>0</x:v>
      </x:c>
      <x:c r="W827" s="12" t="n">
        <x:f>0</x:f>
        <x:v>0</x:v>
      </x:c>
      <x:c r="X827" s="12" t="n">
        <x:f>0</x:f>
        <x:v>0</x:v>
      </x:c>
      <x:c r="Y827" s="12" t="n">
        <x:f>E827-W827-X827</x:f>
        <x:v>0</x:v>
      </x:c>
      <x:c r="Z827" s="16" t="n">
        <x:f>E827*T827</x:f>
        <x:v>0</x:v>
      </x:c>
      <x:c r="AA827" s="16" t="n">
        <x:f>W827*T827</x:f>
        <x:v>0</x:v>
      </x:c>
      <x:c r="AB827" s="16" t="n">
        <x:f>X827*T827</x:f>
        <x:v>0</x:v>
      </x:c>
      <x:c r="AC827" s="16" t="n">
        <x:f>Y827*T827</x:f>
        <x:v>0</x:v>
      </x:c>
      <x:c r="AD827" s="16" t="n">
        <x:f>K827-Z827</x:f>
        <x:v>0</x:v>
      </x:c>
      <x:c r="AE827" s="16" t="n">
        <x:f>IF(ISNUMBER(U827),E827*(U827-T827),"n.a.")</x:f>
        <x:v>0</x:v>
      </x:c>
      <x:c r="AF827" s="12" t="n">
        <x:f>G827-0</x:f>
        <x:v>0</x:v>
      </x:c>
      <x:c r="AG827" s="16" t="n">
        <x:f>IF(ISNUMBER(U827),0,Z827)</x:f>
        <x:v>0</x:v>
      </x:c>
      <x:c r="AH827" s="17" t="str">
        <x:f>IF(AND(A827="WIRE",ISNUMBER(N827)),H827-N827,"n.a.")</x:f>
        <x:v>n.a.</x:v>
      </x:c>
    </x:row>
    <x:row r="828" ht="22" customHeight="1">
      <x:c r="A828" s="2" t="str">
        <x:v>COIL</x:v>
      </x:c>
      <x:c r="B828" s="2" t="str">
        <x:v>30</x:v>
      </x:c>
      <x:c r="C828" s="2" t="str">
        <x:v>16BLK12-5</x:v>
      </x:c>
      <x:c r="D828" s="2" t="str">
        <x:v>**PAY ACH** PVC SPIRAL SUPPLY</x:v>
      </x:c>
      <x:c r="E828" s="7" t="n">
        <x:v>0</x:v>
      </x:c>
      <x:c r="F828" s="7" t="n">
        <x:v>0</x:v>
      </x:c>
      <x:c r="G828" s="7" t="n">
        <x:v>0</x:v>
      </x:c>
      <x:c r="H828" s="8" t="n">
        <x:v>7.38</x:v>
      </x:c>
      <x:c r="I828" s="8" t="n">
        <x:v>8.03</x:v>
      </x:c>
      <x:c r="J828" s="2" t="n">
        <x:v>100</x:v>
      </x:c>
      <x:c r="K828" s="9" t="n">
        <x:v>0</x:v>
      </x:c>
      <x:c r="L828" s="8"/>
      <x:c r="M828" s="8"/>
      <x:c r="N828" s="8"/>
      <x:c r="O828" s="2" t="n">
        <x:v>0</x:v>
      </x:c>
      <x:c r="P828" s="10" t="n">
        <x:v>43531</x:v>
      </x:c>
      <x:c r="Q828" s="10" t="n">
        <x:v>44593</x:v>
      </x:c>
      <x:c r="R828" s="2" t="str">
        <x:v>Category per-100 basis; no valued stock to verify</x:v>
      </x:c>
      <x:c r="S828" s="2" t="str">
        <x:v>Outside priced proposal or replacement cost differs</x:v>
      </x:c>
      <x:c r="T828" s="15" t="n">
        <x:f>H828/J828</x:f>
        <x:v>0.0738</x:v>
      </x:c>
      <x:c r="U828" s="15" t="str">
        <x:f>IF(A828="WIRE",T828,IF(O828=1,I828*(1+IF(A828="POUC",Summary!$E$7,Summary!$K$7))/J828,"n.a."))</x:f>
        <x:v>n.a.</x:v>
      </x:c>
      <x:c r="V828" s="12" t="n">
        <x:f>0</x:f>
        <x:v>0</x:v>
      </x:c>
      <x:c r="W828" s="12" t="n">
        <x:f>0</x:f>
        <x:v>0</x:v>
      </x:c>
      <x:c r="X828" s="12" t="n">
        <x:f>0</x:f>
        <x:v>0</x:v>
      </x:c>
      <x:c r="Y828" s="12" t="n">
        <x:f>E828-W828-X828</x:f>
        <x:v>0</x:v>
      </x:c>
      <x:c r="Z828" s="16" t="n">
        <x:f>E828*T828</x:f>
        <x:v>0</x:v>
      </x:c>
      <x:c r="AA828" s="16" t="n">
        <x:f>W828*T828</x:f>
        <x:v>0</x:v>
      </x:c>
      <x:c r="AB828" s="16" t="n">
        <x:f>X828*T828</x:f>
        <x:v>0</x:v>
      </x:c>
      <x:c r="AC828" s="16" t="n">
        <x:f>Y828*T828</x:f>
        <x:v>0</x:v>
      </x:c>
      <x:c r="AD828" s="16" t="n">
        <x:f>K828-Z828</x:f>
        <x:v>0</x:v>
      </x:c>
      <x:c r="AE828" s="16" t="str">
        <x:f>IF(ISNUMBER(U828),E828*(U828-T828),"n.a.")</x:f>
        <x:v>n.a.</x:v>
      </x:c>
      <x:c r="AF828" s="12" t="n">
        <x:f>G828-0</x:f>
        <x:v>0</x:v>
      </x:c>
      <x:c r="AG828" s="16" t="n">
        <x:f>IF(ISNUMBER(U828),0,Z828)</x:f>
        <x:v>0</x:v>
      </x:c>
      <x:c r="AH828" s="17" t="str">
        <x:f>IF(AND(A828="WIRE",ISNUMBER(N828)),H828-N828,"n.a.")</x:f>
        <x:v>n.a.</x:v>
      </x:c>
    </x:row>
    <x:row r="829" ht="22" customHeight="1">
      <x:c r="A829" s="2" t="str">
        <x:v>COIL</x:v>
      </x:c>
      <x:c r="B829" s="2" t="str">
        <x:v>30</x:v>
      </x:c>
      <x:c r="C829" s="2" t="str">
        <x:v>16BLK36-5</x:v>
      </x:c>
      <x:c r="D829" s="2" t="str">
        <x:v>**PAY ACH** PVC SPIRAL SUPPLY</x:v>
      </x:c>
      <x:c r="E829" s="7" t="n">
        <x:v>0</x:v>
      </x:c>
      <x:c r="F829" s="7" t="n">
        <x:v>0</x:v>
      </x:c>
      <x:c r="G829" s="7" t="n">
        <x:v>0</x:v>
      </x:c>
      <x:c r="H829" s="8" t="n">
        <x:v>19.94</x:v>
      </x:c>
      <x:c r="I829" s="8" t="n">
        <x:v>23.05</x:v>
      </x:c>
      <x:c r="J829" s="2" t="n">
        <x:v>100</x:v>
      </x:c>
      <x:c r="K829" s="9" t="n">
        <x:v>0</x:v>
      </x:c>
      <x:c r="L829" s="8"/>
      <x:c r="M829" s="8"/>
      <x:c r="N829" s="8"/>
      <x:c r="O829" s="2" t="n">
        <x:v>0</x:v>
      </x:c>
      <x:c r="P829" s="10" t="n">
        <x:v>43531</x:v>
      </x:c>
      <x:c r="Q829" s="10" t="n">
        <x:v>44593</x:v>
      </x:c>
      <x:c r="R829" s="2" t="str">
        <x:v>Category per-100 basis; no valued stock to verify</x:v>
      </x:c>
      <x:c r="S829" s="2" t="str">
        <x:v>Outside priced proposal or replacement cost differs</x:v>
      </x:c>
      <x:c r="T829" s="15" t="n">
        <x:f>H829/J829</x:f>
        <x:v>0.19940000000000002</x:v>
      </x:c>
      <x:c r="U829" s="15" t="str">
        <x:f>IF(A829="WIRE",T829,IF(O829=1,I829*(1+IF(A829="POUC",Summary!$E$7,Summary!$K$7))/J829,"n.a."))</x:f>
        <x:v>n.a.</x:v>
      </x:c>
      <x:c r="V829" s="12" t="n">
        <x:f>0</x:f>
        <x:v>0</x:v>
      </x:c>
      <x:c r="W829" s="12" t="n">
        <x:f>0</x:f>
        <x:v>0</x:v>
      </x:c>
      <x:c r="X829" s="12" t="n">
        <x:f>0</x:f>
        <x:v>0</x:v>
      </x:c>
      <x:c r="Y829" s="12" t="n">
        <x:f>E829-W829-X829</x:f>
        <x:v>0</x:v>
      </x:c>
      <x:c r="Z829" s="16" t="n">
        <x:f>E829*T829</x:f>
        <x:v>0</x:v>
      </x:c>
      <x:c r="AA829" s="16" t="n">
        <x:f>W829*T829</x:f>
        <x:v>0</x:v>
      </x:c>
      <x:c r="AB829" s="16" t="n">
        <x:f>X829*T829</x:f>
        <x:v>0</x:v>
      </x:c>
      <x:c r="AC829" s="16" t="n">
        <x:f>Y829*T829</x:f>
        <x:v>0</x:v>
      </x:c>
      <x:c r="AD829" s="16" t="n">
        <x:f>K829-Z829</x:f>
        <x:v>0</x:v>
      </x:c>
      <x:c r="AE829" s="16" t="str">
        <x:f>IF(ISNUMBER(U829),E829*(U829-T829),"n.a.")</x:f>
        <x:v>n.a.</x:v>
      </x:c>
      <x:c r="AF829" s="12" t="n">
        <x:f>G829-0</x:f>
        <x:v>0</x:v>
      </x:c>
      <x:c r="AG829" s="16" t="n">
        <x:f>IF(ISNUMBER(U829),0,Z829)</x:f>
        <x:v>0</x:v>
      </x:c>
      <x:c r="AH829" s="17" t="str">
        <x:f>IF(AND(A829="WIRE",ISNUMBER(N829)),H829-N829,"n.a.")</x:f>
        <x:v>n.a.</x:v>
      </x:c>
    </x:row>
    <x:row r="830" ht="22" customHeight="1">
      <x:c r="A830" s="2" t="str">
        <x:v>COIL</x:v>
      </x:c>
      <x:c r="B830" s="2" t="str">
        <x:v>30</x:v>
      </x:c>
      <x:c r="C830" s="2" t="str">
        <x:v>16BLU12-4</x:v>
      </x:c>
      <x:c r="D830" s="2" t="str">
        <x:v>**PAY ACH** PVC SPIRAL SUPPLY</x:v>
      </x:c>
      <x:c r="E830" s="7" t="n">
        <x:v>0</x:v>
      </x:c>
      <x:c r="F830" s="7" t="n">
        <x:v>0</x:v>
      </x:c>
      <x:c r="G830" s="7" t="n">
        <x:v>0</x:v>
      </x:c>
      <x:c r="H830" s="8" t="n">
        <x:v>11.23</x:v>
      </x:c>
      <x:c r="I830" s="8" t="n">
        <x:v>9.95</x:v>
      </x:c>
      <x:c r="J830" s="2" t="n">
        <x:v>100</x:v>
      </x:c>
      <x:c r="K830" s="9" t="n">
        <x:v>0</x:v>
      </x:c>
      <x:c r="L830" s="8" t="n">
        <x:v>9.95</x:v>
      </x:c>
      <x:c r="M830" s="8"/>
      <x:c r="N830" s="8"/>
      <x:c r="O830" s="2" t="n">
        <x:v>1</x:v>
      </x:c>
      <x:c r="P830" s="10" t="n">
        <x:v>46143</x:v>
      </x:c>
      <x:c r="Q830" s="10" t="n">
        <x:v>45968</x:v>
      </x:c>
      <x:c r="R830" s="2" t="str">
        <x:v>Same-product valuation: per 100</x:v>
      </x:c>
      <x:c r="S830" s="2" t="str">
        <x:v>Chris PVC Coil priced product</x:v>
      </x:c>
      <x:c r="T830" s="15" t="n">
        <x:f>H830/J830</x:f>
        <x:v>0.11230000000000001</x:v>
      </x:c>
      <x:c r="U830" s="15" t="n">
        <x:f>IF(A830="WIRE",T830,IF(O830=1,I830*(1+IF(A830="POUC",Summary!$E$7,Summary!$K$7))/J830,"n.a."))</x:f>
        <x:v>0.1099475</x:v>
      </x:c>
      <x:c r="V830" s="12" t="n">
        <x:f>0</x:f>
        <x:v>0</x:v>
      </x:c>
      <x:c r="W830" s="12" t="n">
        <x:f>0</x:f>
        <x:v>0</x:v>
      </x:c>
      <x:c r="X830" s="12" t="n">
        <x:f>0</x:f>
        <x:v>0</x:v>
      </x:c>
      <x:c r="Y830" s="12" t="n">
        <x:f>E830-W830-X830</x:f>
        <x:v>0</x:v>
      </x:c>
      <x:c r="Z830" s="16" t="n">
        <x:f>E830*T830</x:f>
        <x:v>0</x:v>
      </x:c>
      <x:c r="AA830" s="16" t="n">
        <x:f>W830*T830</x:f>
        <x:v>0</x:v>
      </x:c>
      <x:c r="AB830" s="16" t="n">
        <x:f>X830*T830</x:f>
        <x:v>0</x:v>
      </x:c>
      <x:c r="AC830" s="16" t="n">
        <x:f>Y830*T830</x:f>
        <x:v>0</x:v>
      </x:c>
      <x:c r="AD830" s="16" t="n">
        <x:f>K830-Z830</x:f>
        <x:v>0</x:v>
      </x:c>
      <x:c r="AE830" s="16" t="n">
        <x:f>IF(ISNUMBER(U830),E830*(U830-T830),"n.a.")</x:f>
        <x:v>0</x:v>
      </x:c>
      <x:c r="AF830" s="12" t="n">
        <x:f>G830-0</x:f>
        <x:v>0</x:v>
      </x:c>
      <x:c r="AG830" s="16" t="n">
        <x:f>IF(ISNUMBER(U830),0,Z830)</x:f>
        <x:v>0</x:v>
      </x:c>
      <x:c r="AH830" s="17" t="str">
        <x:f>IF(AND(A830="WIRE",ISNUMBER(N830)),H830-N830,"n.a.")</x:f>
        <x:v>n.a.</x:v>
      </x:c>
    </x:row>
    <x:row r="831" ht="22" customHeight="1">
      <x:c r="A831" s="2" t="str">
        <x:v>COIL</x:v>
      </x:c>
      <x:c r="B831" s="2" t="str">
        <x:v>30</x:v>
      </x:c>
      <x:c r="C831" s="2" t="str">
        <x:v>16FG12-4</x:v>
      </x:c>
      <x:c r="D831" s="2" t="str">
        <x:v>**PAY ACH** PVC SPIRAL SUPPLY</x:v>
      </x:c>
      <x:c r="E831" s="7" t="n">
        <x:v>0</x:v>
      </x:c>
      <x:c r="F831" s="7" t="n">
        <x:v>0</x:v>
      </x:c>
      <x:c r="G831" s="7" t="n">
        <x:v>0</x:v>
      </x:c>
      <x:c r="H831" s="8" t="n">
        <x:v>6.47</x:v>
      </x:c>
      <x:c r="I831" s="8" t="n">
        <x:v>9.21</x:v>
      </x:c>
      <x:c r="J831" s="2" t="n">
        <x:v>100</x:v>
      </x:c>
      <x:c r="K831" s="9" t="n">
        <x:v>0</x:v>
      </x:c>
      <x:c r="L831" s="8"/>
      <x:c r="M831" s="8"/>
      <x:c r="N831" s="8"/>
      <x:c r="O831" s="2" t="n">
        <x:v>0</x:v>
      </x:c>
      <x:c r="P831" s="10" t="n">
        <x:v>44266</x:v>
      </x:c>
      <x:c r="Q831" s="10" t="n">
        <x:v>44774</x:v>
      </x:c>
      <x:c r="R831" s="2" t="str">
        <x:v>Category per-100 basis; no valued stock to verify</x:v>
      </x:c>
      <x:c r="S831" s="2" t="str">
        <x:v>Outside priced proposal or replacement cost differs</x:v>
      </x:c>
      <x:c r="T831" s="15" t="n">
        <x:f>H831/J831</x:f>
        <x:v>0.0647</x:v>
      </x:c>
      <x:c r="U831" s="15" t="str">
        <x:f>IF(A831="WIRE",T831,IF(O831=1,I831*(1+IF(A831="POUC",Summary!$E$7,Summary!$K$7))/J831,"n.a."))</x:f>
        <x:v>n.a.</x:v>
      </x:c>
      <x:c r="V831" s="12" t="n">
        <x:f>0</x:f>
        <x:v>0</x:v>
      </x:c>
      <x:c r="W831" s="12" t="n">
        <x:f>0</x:f>
        <x:v>0</x:v>
      </x:c>
      <x:c r="X831" s="12" t="n">
        <x:f>0</x:f>
        <x:v>0</x:v>
      </x:c>
      <x:c r="Y831" s="12" t="n">
        <x:f>E831-W831-X831</x:f>
        <x:v>0</x:v>
      </x:c>
      <x:c r="Z831" s="16" t="n">
        <x:f>E831*T831</x:f>
        <x:v>0</x:v>
      </x:c>
      <x:c r="AA831" s="16" t="n">
        <x:f>W831*T831</x:f>
        <x:v>0</x:v>
      </x:c>
      <x:c r="AB831" s="16" t="n">
        <x:f>X831*T831</x:f>
        <x:v>0</x:v>
      </x:c>
      <x:c r="AC831" s="16" t="n">
        <x:f>Y831*T831</x:f>
        <x:v>0</x:v>
      </x:c>
      <x:c r="AD831" s="16" t="n">
        <x:f>K831-Z831</x:f>
        <x:v>0</x:v>
      </x:c>
      <x:c r="AE831" s="16" t="str">
        <x:f>IF(ISNUMBER(U831),E831*(U831-T831),"n.a.")</x:f>
        <x:v>n.a.</x:v>
      </x:c>
      <x:c r="AF831" s="12" t="n">
        <x:f>G831-0</x:f>
        <x:v>0</x:v>
      </x:c>
      <x:c r="AG831" s="16" t="n">
        <x:f>IF(ISNUMBER(U831),0,Z831)</x:f>
        <x:v>0</x:v>
      </x:c>
      <x:c r="AH831" s="17" t="str">
        <x:f>IF(AND(A831="WIRE",ISNUMBER(N831)),H831-N831,"n.a.")</x:f>
        <x:v>n.a.</x:v>
      </x:c>
    </x:row>
    <x:row r="832" ht="22" customHeight="1">
      <x:c r="A832" s="2" t="str">
        <x:v>COIL</x:v>
      </x:c>
      <x:c r="B832" s="2" t="str">
        <x:v>30</x:v>
      </x:c>
      <x:c r="C832" s="2" t="str">
        <x:v>16MAR12-4</x:v>
      </x:c>
      <x:c r="D832" s="2" t="str">
        <x:v>**PAY ACH** PVC SPIRAL SUPPLY</x:v>
      </x:c>
      <x:c r="E832" s="7" t="n">
        <x:v>0</x:v>
      </x:c>
      <x:c r="F832" s="7" t="n">
        <x:v>0</x:v>
      </x:c>
      <x:c r="G832" s="7" t="n">
        <x:v>0</x:v>
      </x:c>
      <x:c r="H832" s="8" t="n">
        <x:v>6.47</x:v>
      </x:c>
      <x:c r="I832" s="8" t="n">
        <x:v>9.21</x:v>
      </x:c>
      <x:c r="J832" s="2" t="n">
        <x:v>100</x:v>
      </x:c>
      <x:c r="K832" s="9" t="n">
        <x:v>0</x:v>
      </x:c>
      <x:c r="L832" s="8"/>
      <x:c r="M832" s="8"/>
      <x:c r="N832" s="8"/>
      <x:c r="O832" s="2" t="n">
        <x:v>0</x:v>
      </x:c>
      <x:c r="P832" s="10" t="n">
        <x:v>44266</x:v>
      </x:c>
      <x:c r="Q832" s="10" t="n">
        <x:v>44774</x:v>
      </x:c>
      <x:c r="R832" s="2" t="str">
        <x:v>Category per-100 basis; no valued stock to verify</x:v>
      </x:c>
      <x:c r="S832" s="2" t="str">
        <x:v>Outside priced proposal or replacement cost differs</x:v>
      </x:c>
      <x:c r="T832" s="15" t="n">
        <x:f>H832/J832</x:f>
        <x:v>0.0647</x:v>
      </x:c>
      <x:c r="U832" s="15" t="str">
        <x:f>IF(A832="WIRE",T832,IF(O832=1,I832*(1+IF(A832="POUC",Summary!$E$7,Summary!$K$7))/J832,"n.a."))</x:f>
        <x:v>n.a.</x:v>
      </x:c>
      <x:c r="V832" s="12" t="n">
        <x:f>0</x:f>
        <x:v>0</x:v>
      </x:c>
      <x:c r="W832" s="12" t="n">
        <x:f>0</x:f>
        <x:v>0</x:v>
      </x:c>
      <x:c r="X832" s="12" t="n">
        <x:f>0</x:f>
        <x:v>0</x:v>
      </x:c>
      <x:c r="Y832" s="12" t="n">
        <x:f>E832-W832-X832</x:f>
        <x:v>0</x:v>
      </x:c>
      <x:c r="Z832" s="16" t="n">
        <x:f>E832*T832</x:f>
        <x:v>0</x:v>
      </x:c>
      <x:c r="AA832" s="16" t="n">
        <x:f>W832*T832</x:f>
        <x:v>0</x:v>
      </x:c>
      <x:c r="AB832" s="16" t="n">
        <x:f>X832*T832</x:f>
        <x:v>0</x:v>
      </x:c>
      <x:c r="AC832" s="16" t="n">
        <x:f>Y832*T832</x:f>
        <x:v>0</x:v>
      </x:c>
      <x:c r="AD832" s="16" t="n">
        <x:f>K832-Z832</x:f>
        <x:v>0</x:v>
      </x:c>
      <x:c r="AE832" s="16" t="str">
        <x:f>IF(ISNUMBER(U832),E832*(U832-T832),"n.a.")</x:f>
        <x:v>n.a.</x:v>
      </x:c>
      <x:c r="AF832" s="12" t="n">
        <x:f>G832-0</x:f>
        <x:v>0</x:v>
      </x:c>
      <x:c r="AG832" s="16" t="n">
        <x:f>IF(ISNUMBER(U832),0,Z832)</x:f>
        <x:v>0</x:v>
      </x:c>
      <x:c r="AH832" s="17" t="str">
        <x:f>IF(AND(A832="WIRE",ISNUMBER(N832)),H832-N832,"n.a.")</x:f>
        <x:v>n.a.</x:v>
      </x:c>
    </x:row>
    <x:row r="833" ht="22" customHeight="1">
      <x:c r="A833" s="2" t="str">
        <x:v>COIL</x:v>
      </x:c>
      <x:c r="B833" s="2" t="str">
        <x:v>30</x:v>
      </x:c>
      <x:c r="C833" s="2" t="str">
        <x:v>16RED12-4</x:v>
      </x:c>
      <x:c r="D833" s="2" t="str">
        <x:v>**PAY ACH** PVC SPIRAL SUPPLY</x:v>
      </x:c>
      <x:c r="E833" s="7" t="n">
        <x:v>0</x:v>
      </x:c>
      <x:c r="F833" s="7" t="n">
        <x:v>0</x:v>
      </x:c>
      <x:c r="G833" s="7" t="n">
        <x:v>0</x:v>
      </x:c>
      <x:c r="H833" s="8" t="n">
        <x:v>11.23</x:v>
      </x:c>
      <x:c r="I833" s="8" t="n">
        <x:v>9.95</x:v>
      </x:c>
      <x:c r="J833" s="2" t="n">
        <x:v>100</x:v>
      </x:c>
      <x:c r="K833" s="9" t="n">
        <x:v>0</x:v>
      </x:c>
      <x:c r="L833" s="8" t="n">
        <x:v>9.95</x:v>
      </x:c>
      <x:c r="M833" s="8"/>
      <x:c r="N833" s="8"/>
      <x:c r="O833" s="2" t="n">
        <x:v>1</x:v>
      </x:c>
      <x:c r="P833" s="10" t="n">
        <x:v>46143</x:v>
      </x:c>
      <x:c r="Q833" s="10" t="n">
        <x:v>45968</x:v>
      </x:c>
      <x:c r="R833" s="2" t="str">
        <x:v>Same-product valuation: per 100</x:v>
      </x:c>
      <x:c r="S833" s="2" t="str">
        <x:v>Chris PVC Coil priced product</x:v>
      </x:c>
      <x:c r="T833" s="15" t="n">
        <x:f>H833/J833</x:f>
        <x:v>0.11230000000000001</x:v>
      </x:c>
      <x:c r="U833" s="15" t="n">
        <x:f>IF(A833="WIRE",T833,IF(O833=1,I833*(1+IF(A833="POUC",Summary!$E$7,Summary!$K$7))/J833,"n.a."))</x:f>
        <x:v>0.1099475</x:v>
      </x:c>
      <x:c r="V833" s="12" t="n">
        <x:f>0</x:f>
        <x:v>0</x:v>
      </x:c>
      <x:c r="W833" s="12" t="n">
        <x:f>0</x:f>
        <x:v>0</x:v>
      </x:c>
      <x:c r="X833" s="12" t="n">
        <x:f>0</x:f>
        <x:v>0</x:v>
      </x:c>
      <x:c r="Y833" s="12" t="n">
        <x:f>E833-W833-X833</x:f>
        <x:v>0</x:v>
      </x:c>
      <x:c r="Z833" s="16" t="n">
        <x:f>E833*T833</x:f>
        <x:v>0</x:v>
      </x:c>
      <x:c r="AA833" s="16" t="n">
        <x:f>W833*T833</x:f>
        <x:v>0</x:v>
      </x:c>
      <x:c r="AB833" s="16" t="n">
        <x:f>X833*T833</x:f>
        <x:v>0</x:v>
      </x:c>
      <x:c r="AC833" s="16" t="n">
        <x:f>Y833*T833</x:f>
        <x:v>0</x:v>
      </x:c>
      <x:c r="AD833" s="16" t="n">
        <x:f>K833-Z833</x:f>
        <x:v>0</x:v>
      </x:c>
      <x:c r="AE833" s="16" t="n">
        <x:f>IF(ISNUMBER(U833),E833*(U833-T833),"n.a.")</x:f>
        <x:v>0</x:v>
      </x:c>
      <x:c r="AF833" s="12" t="n">
        <x:f>G833-0</x:f>
        <x:v>0</x:v>
      </x:c>
      <x:c r="AG833" s="16" t="n">
        <x:f>IF(ISNUMBER(U833),0,Z833)</x:f>
        <x:v>0</x:v>
      </x:c>
      <x:c r="AH833" s="17" t="str">
        <x:f>IF(AND(A833="WIRE",ISNUMBER(N833)),H833-N833,"n.a.")</x:f>
        <x:v>n.a.</x:v>
      </x:c>
    </x:row>
    <x:row r="834" ht="22" customHeight="1">
      <x:c r="A834" s="2" t="str">
        <x:v>COIL</x:v>
      </x:c>
      <x:c r="B834" s="2" t="str">
        <x:v>30</x:v>
      </x:c>
      <x:c r="C834" s="2" t="str">
        <x:v>16WHT36-5</x:v>
      </x:c>
      <x:c r="D834" s="2" t="str">
        <x:v>**PAY ACH** PVC SPIRAL SUPPLY</x:v>
      </x:c>
      <x:c r="E834" s="7" t="n">
        <x:v>0</x:v>
      </x:c>
      <x:c r="F834" s="7" t="n">
        <x:v>0</x:v>
      </x:c>
      <x:c r="G834" s="7" t="n">
        <x:v>0</x:v>
      </x:c>
      <x:c r="H834" s="8" t="n">
        <x:v>19.94</x:v>
      </x:c>
      <x:c r="I834" s="8" t="n">
        <x:v>26.57</x:v>
      </x:c>
      <x:c r="J834" s="2" t="n">
        <x:v>100</x:v>
      </x:c>
      <x:c r="K834" s="9" t="n">
        <x:v>0</x:v>
      </x:c>
      <x:c r="L834" s="8"/>
      <x:c r="M834" s="8"/>
      <x:c r="N834" s="8"/>
      <x:c r="O834" s="2" t="n">
        <x:v>0</x:v>
      </x:c>
      <x:c r="P834" s="10" t="n">
        <x:v>43531</x:v>
      </x:c>
      <x:c r="Q834" s="10" t="n">
        <x:v>44593</x:v>
      </x:c>
      <x:c r="R834" s="2" t="str">
        <x:v>Category per-100 basis; no valued stock to verify</x:v>
      </x:c>
      <x:c r="S834" s="2" t="str">
        <x:v>Outside priced proposal or replacement cost differs</x:v>
      </x:c>
      <x:c r="T834" s="15" t="n">
        <x:f>H834/J834</x:f>
        <x:v>0.19940000000000002</x:v>
      </x:c>
      <x:c r="U834" s="15" t="str">
        <x:f>IF(A834="WIRE",T834,IF(O834=1,I834*(1+IF(A834="POUC",Summary!$E$7,Summary!$K$7))/J834,"n.a."))</x:f>
        <x:v>n.a.</x:v>
      </x:c>
      <x:c r="V834" s="12" t="n">
        <x:f>0</x:f>
        <x:v>0</x:v>
      </x:c>
      <x:c r="W834" s="12" t="n">
        <x:f>0</x:f>
        <x:v>0</x:v>
      </x:c>
      <x:c r="X834" s="12" t="n">
        <x:f>0</x:f>
        <x:v>0</x:v>
      </x:c>
      <x:c r="Y834" s="12" t="n">
        <x:f>E834-W834-X834</x:f>
        <x:v>0</x:v>
      </x:c>
      <x:c r="Z834" s="16" t="n">
        <x:f>E834*T834</x:f>
        <x:v>0</x:v>
      </x:c>
      <x:c r="AA834" s="16" t="n">
        <x:f>W834*T834</x:f>
        <x:v>0</x:v>
      </x:c>
      <x:c r="AB834" s="16" t="n">
        <x:f>X834*T834</x:f>
        <x:v>0</x:v>
      </x:c>
      <x:c r="AC834" s="16" t="n">
        <x:f>Y834*T834</x:f>
        <x:v>0</x:v>
      </x:c>
      <x:c r="AD834" s="16" t="n">
        <x:f>K834-Z834</x:f>
        <x:v>0</x:v>
      </x:c>
      <x:c r="AE834" s="16" t="str">
        <x:f>IF(ISNUMBER(U834),E834*(U834-T834),"n.a.")</x:f>
        <x:v>n.a.</x:v>
      </x:c>
      <x:c r="AF834" s="12" t="n">
        <x:f>G834-0</x:f>
        <x:v>0</x:v>
      </x:c>
      <x:c r="AG834" s="16" t="n">
        <x:f>IF(ISNUMBER(U834),0,Z834)</x:f>
        <x:v>0</x:v>
      </x:c>
      <x:c r="AH834" s="17" t="str">
        <x:f>IF(AND(A834="WIRE",ISNUMBER(N834)),H834-N834,"n.a.")</x:f>
        <x:v>n.a.</x:v>
      </x:c>
    </x:row>
    <x:row r="835" ht="22" customHeight="1">
      <x:c r="A835" s="2" t="str">
        <x:v>COIL</x:v>
      </x:c>
      <x:c r="B835" s="2" t="str">
        <x:v>30</x:v>
      </x:c>
      <x:c r="C835" s="2" t="str">
        <x:v>18BLK12-5</x:v>
      </x:c>
      <x:c r="D835" s="2" t="str">
        <x:v>**PAY ACH** PVC SPIRAL SUPPLY</x:v>
      </x:c>
      <x:c r="E835" s="7" t="n">
        <x:v>0</x:v>
      </x:c>
      <x:c r="F835" s="7" t="n">
        <x:v>0</x:v>
      </x:c>
      <x:c r="G835" s="7" t="n">
        <x:v>0</x:v>
      </x:c>
      <x:c r="H835" s="8" t="n">
        <x:v>9.09</x:v>
      </x:c>
      <x:c r="I835" s="8" t="n">
        <x:v>10.14</x:v>
      </x:c>
      <x:c r="J835" s="2" t="n">
        <x:v>100</x:v>
      </x:c>
      <x:c r="K835" s="9" t="n">
        <x:v>0</x:v>
      </x:c>
      <x:c r="L835" s="8"/>
      <x:c r="M835" s="8"/>
      <x:c r="N835" s="8"/>
      <x:c r="O835" s="2" t="n">
        <x:v>0</x:v>
      </x:c>
      <x:c r="P835" s="10" t="n">
        <x:v>43531</x:v>
      </x:c>
      <x:c r="Q835" s="10" t="n">
        <x:v>44593</x:v>
      </x:c>
      <x:c r="R835" s="2" t="str">
        <x:v>Category per-100 basis; no valued stock to verify</x:v>
      </x:c>
      <x:c r="S835" s="2" t="str">
        <x:v>Outside priced proposal or replacement cost differs</x:v>
      </x:c>
      <x:c r="T835" s="15" t="n">
        <x:f>H835/J835</x:f>
        <x:v>0.0909</x:v>
      </x:c>
      <x:c r="U835" s="15" t="str">
        <x:f>IF(A835="WIRE",T835,IF(O835=1,I835*(1+IF(A835="POUC",Summary!$E$7,Summary!$K$7))/J835,"n.a."))</x:f>
        <x:v>n.a.</x:v>
      </x:c>
      <x:c r="V835" s="12" t="n">
        <x:f>0</x:f>
        <x:v>0</x:v>
      </x:c>
      <x:c r="W835" s="12" t="n">
        <x:f>0</x:f>
        <x:v>0</x:v>
      </x:c>
      <x:c r="X835" s="12" t="n">
        <x:f>0</x:f>
        <x:v>0</x:v>
      </x:c>
      <x:c r="Y835" s="12" t="n">
        <x:f>E835-W835-X835</x:f>
        <x:v>0</x:v>
      </x:c>
      <x:c r="Z835" s="16" t="n">
        <x:f>E835*T835</x:f>
        <x:v>0</x:v>
      </x:c>
      <x:c r="AA835" s="16" t="n">
        <x:f>W835*T835</x:f>
        <x:v>0</x:v>
      </x:c>
      <x:c r="AB835" s="16" t="n">
        <x:f>X835*T835</x:f>
        <x:v>0</x:v>
      </x:c>
      <x:c r="AC835" s="16" t="n">
        <x:f>Y835*T835</x:f>
        <x:v>0</x:v>
      </x:c>
      <x:c r="AD835" s="16" t="n">
        <x:f>K835-Z835</x:f>
        <x:v>0</x:v>
      </x:c>
      <x:c r="AE835" s="16" t="str">
        <x:f>IF(ISNUMBER(U835),E835*(U835-T835),"n.a.")</x:f>
        <x:v>n.a.</x:v>
      </x:c>
      <x:c r="AF835" s="12" t="n">
        <x:f>G835-0</x:f>
        <x:v>0</x:v>
      </x:c>
      <x:c r="AG835" s="16" t="n">
        <x:f>IF(ISNUMBER(U835),0,Z835)</x:f>
        <x:v>0</x:v>
      </x:c>
      <x:c r="AH835" s="17" t="str">
        <x:f>IF(AND(A835="WIRE",ISNUMBER(N835)),H835-N835,"n.a.")</x:f>
        <x:v>n.a.</x:v>
      </x:c>
    </x:row>
    <x:row r="836" ht="22" customHeight="1">
      <x:c r="A836" s="2" t="str">
        <x:v>COIL</x:v>
      </x:c>
      <x:c r="B836" s="2" t="str">
        <x:v>30</x:v>
      </x:c>
      <x:c r="C836" s="2" t="str">
        <x:v>18BLK36-5</x:v>
      </x:c>
      <x:c r="D836" s="2" t="str">
        <x:v>**PAY ACH** PVC SPIRAL SUPPLY</x:v>
      </x:c>
      <x:c r="E836" s="7" t="n">
        <x:v>0</x:v>
      </x:c>
      <x:c r="F836" s="7" t="n">
        <x:v>0</x:v>
      </x:c>
      <x:c r="G836" s="7" t="n">
        <x:v>0</x:v>
      </x:c>
      <x:c r="H836" s="8" t="n">
        <x:v>24.94</x:v>
      </x:c>
      <x:c r="I836" s="8" t="n">
        <x:v>29.38</x:v>
      </x:c>
      <x:c r="J836" s="2" t="n">
        <x:v>100</x:v>
      </x:c>
      <x:c r="K836" s="9" t="n">
        <x:v>0</x:v>
      </x:c>
      <x:c r="L836" s="8"/>
      <x:c r="M836" s="8"/>
      <x:c r="N836" s="8"/>
      <x:c r="O836" s="2" t="n">
        <x:v>0</x:v>
      </x:c>
      <x:c r="P836" s="10" t="n">
        <x:v>43531</x:v>
      </x:c>
      <x:c r="Q836" s="10" t="n">
        <x:v>44593</x:v>
      </x:c>
      <x:c r="R836" s="2" t="str">
        <x:v>Category per-100 basis; no valued stock to verify</x:v>
      </x:c>
      <x:c r="S836" s="2" t="str">
        <x:v>Outside priced proposal or replacement cost differs</x:v>
      </x:c>
      <x:c r="T836" s="15" t="n">
        <x:f>H836/J836</x:f>
        <x:v>0.2494</x:v>
      </x:c>
      <x:c r="U836" s="15" t="str">
        <x:f>IF(A836="WIRE",T836,IF(O836=1,I836*(1+IF(A836="POUC",Summary!$E$7,Summary!$K$7))/J836,"n.a."))</x:f>
        <x:v>n.a.</x:v>
      </x:c>
      <x:c r="V836" s="12" t="n">
        <x:f>0</x:f>
        <x:v>0</x:v>
      </x:c>
      <x:c r="W836" s="12" t="n">
        <x:f>0</x:f>
        <x:v>0</x:v>
      </x:c>
      <x:c r="X836" s="12" t="n">
        <x:f>0</x:f>
        <x:v>0</x:v>
      </x:c>
      <x:c r="Y836" s="12" t="n">
        <x:f>E836-W836-X836</x:f>
        <x:v>0</x:v>
      </x:c>
      <x:c r="Z836" s="16" t="n">
        <x:f>E836*T836</x:f>
        <x:v>0</x:v>
      </x:c>
      <x:c r="AA836" s="16" t="n">
        <x:f>W836*T836</x:f>
        <x:v>0</x:v>
      </x:c>
      <x:c r="AB836" s="16" t="n">
        <x:f>X836*T836</x:f>
        <x:v>0</x:v>
      </x:c>
      <x:c r="AC836" s="16" t="n">
        <x:f>Y836*T836</x:f>
        <x:v>0</x:v>
      </x:c>
      <x:c r="AD836" s="16" t="n">
        <x:f>K836-Z836</x:f>
        <x:v>0</x:v>
      </x:c>
      <x:c r="AE836" s="16" t="str">
        <x:f>IF(ISNUMBER(U836),E836*(U836-T836),"n.a.")</x:f>
        <x:v>n.a.</x:v>
      </x:c>
      <x:c r="AF836" s="12" t="n">
        <x:f>G836-0</x:f>
        <x:v>0</x:v>
      </x:c>
      <x:c r="AG836" s="16" t="n">
        <x:f>IF(ISNUMBER(U836),0,Z836)</x:f>
        <x:v>0</x:v>
      </x:c>
      <x:c r="AH836" s="17" t="str">
        <x:f>IF(AND(A836="WIRE",ISNUMBER(N836)),H836-N836,"n.a.")</x:f>
        <x:v>n.a.</x:v>
      </x:c>
    </x:row>
    <x:row r="837" ht="22" customHeight="1">
      <x:c r="A837" s="2" t="str">
        <x:v>COIL</x:v>
      </x:c>
      <x:c r="B837" s="2" t="str">
        <x:v>30</x:v>
      </x:c>
      <x:c r="C837" s="2" t="str">
        <x:v>18FG12-4</x:v>
      </x:c>
      <x:c r="D837" s="2" t="str">
        <x:v>**PAY ACH** PVC SPIRAL SUPPLY</x:v>
      </x:c>
      <x:c r="E837" s="7" t="n">
        <x:v>0</x:v>
      </x:c>
      <x:c r="F837" s="7" t="n">
        <x:v>0</x:v>
      </x:c>
      <x:c r="G837" s="7" t="n">
        <x:v>0</x:v>
      </x:c>
      <x:c r="H837" s="8" t="n">
        <x:v>7.85</x:v>
      </x:c>
      <x:c r="I837" s="8" t="n">
        <x:v>11.88</x:v>
      </x:c>
      <x:c r="J837" s="2" t="n">
        <x:v>100</x:v>
      </x:c>
      <x:c r="K837" s="9" t="n">
        <x:v>0</x:v>
      </x:c>
      <x:c r="L837" s="8"/>
      <x:c r="M837" s="8"/>
      <x:c r="N837" s="8"/>
      <x:c r="O837" s="2" t="n">
        <x:v>0</x:v>
      </x:c>
      <x:c r="P837" s="10" t="n">
        <x:v>44266</x:v>
      </x:c>
      <x:c r="Q837" s="10" t="n">
        <x:v>44774</x:v>
      </x:c>
      <x:c r="R837" s="2" t="str">
        <x:v>Category per-100 basis; no valued stock to verify</x:v>
      </x:c>
      <x:c r="S837" s="2" t="str">
        <x:v>Outside priced proposal or replacement cost differs</x:v>
      </x:c>
      <x:c r="T837" s="15" t="n">
        <x:f>H837/J837</x:f>
        <x:v>0.0785</x:v>
      </x:c>
      <x:c r="U837" s="15" t="str">
        <x:f>IF(A837="WIRE",T837,IF(O837=1,I837*(1+IF(A837="POUC",Summary!$E$7,Summary!$K$7))/J837,"n.a."))</x:f>
        <x:v>n.a.</x:v>
      </x:c>
      <x:c r="V837" s="12" t="n">
        <x:f>0</x:f>
        <x:v>0</x:v>
      </x:c>
      <x:c r="W837" s="12" t="n">
        <x:f>0</x:f>
        <x:v>0</x:v>
      </x:c>
      <x:c r="X837" s="12" t="n">
        <x:f>0</x:f>
        <x:v>0</x:v>
      </x:c>
      <x:c r="Y837" s="12" t="n">
        <x:f>E837-W837-X837</x:f>
        <x:v>0</x:v>
      </x:c>
      <x:c r="Z837" s="16" t="n">
        <x:f>E837*T837</x:f>
        <x:v>0</x:v>
      </x:c>
      <x:c r="AA837" s="16" t="n">
        <x:f>W837*T837</x:f>
        <x:v>0</x:v>
      </x:c>
      <x:c r="AB837" s="16" t="n">
        <x:f>X837*T837</x:f>
        <x:v>0</x:v>
      </x:c>
      <x:c r="AC837" s="16" t="n">
        <x:f>Y837*T837</x:f>
        <x:v>0</x:v>
      </x:c>
      <x:c r="AD837" s="16" t="n">
        <x:f>K837-Z837</x:f>
        <x:v>0</x:v>
      </x:c>
      <x:c r="AE837" s="16" t="str">
        <x:f>IF(ISNUMBER(U837),E837*(U837-T837),"n.a.")</x:f>
        <x:v>n.a.</x:v>
      </x:c>
      <x:c r="AF837" s="12" t="n">
        <x:f>G837-0</x:f>
        <x:v>0</x:v>
      </x:c>
      <x:c r="AG837" s="16" t="n">
        <x:f>IF(ISNUMBER(U837),0,Z837)</x:f>
        <x:v>0</x:v>
      </x:c>
      <x:c r="AH837" s="17" t="str">
        <x:f>IF(AND(A837="WIRE",ISNUMBER(N837)),H837-N837,"n.a.")</x:f>
        <x:v>n.a.</x:v>
      </x:c>
    </x:row>
    <x:row r="838" ht="22" customHeight="1">
      <x:c r="A838" s="2" t="str">
        <x:v>COIL</x:v>
      </x:c>
      <x:c r="B838" s="2" t="str">
        <x:v>30</x:v>
      </x:c>
      <x:c r="C838" s="2" t="str">
        <x:v>18MAR12-4</x:v>
      </x:c>
      <x:c r="D838" s="2" t="str">
        <x:v>**PAY ACH** PVC SPIRAL SUPPLY</x:v>
      </x:c>
      <x:c r="E838" s="7" t="n">
        <x:v>0</x:v>
      </x:c>
      <x:c r="F838" s="7" t="n">
        <x:v>0</x:v>
      </x:c>
      <x:c r="G838" s="7" t="n">
        <x:v>0</x:v>
      </x:c>
      <x:c r="H838" s="8" t="n">
        <x:v>7.85</x:v>
      </x:c>
      <x:c r="I838" s="8" t="n">
        <x:v>11.88</x:v>
      </x:c>
      <x:c r="J838" s="2" t="n">
        <x:v>100</x:v>
      </x:c>
      <x:c r="K838" s="9" t="n">
        <x:v>0</x:v>
      </x:c>
      <x:c r="L838" s="8"/>
      <x:c r="M838" s="8"/>
      <x:c r="N838" s="8"/>
      <x:c r="O838" s="2" t="n">
        <x:v>0</x:v>
      </x:c>
      <x:c r="P838" s="10" t="n">
        <x:v>44266</x:v>
      </x:c>
      <x:c r="Q838" s="10" t="n">
        <x:v>44774</x:v>
      </x:c>
      <x:c r="R838" s="2" t="str">
        <x:v>Same-product valuation: per 100</x:v>
      </x:c>
      <x:c r="S838" s="2" t="str">
        <x:v>Outside priced proposal or replacement cost differs</x:v>
      </x:c>
      <x:c r="T838" s="15" t="n">
        <x:f>H838/J838</x:f>
        <x:v>0.0785</x:v>
      </x:c>
      <x:c r="U838" s="15" t="str">
        <x:f>IF(A838="WIRE",T838,IF(O838=1,I838*(1+IF(A838="POUC",Summary!$E$7,Summary!$K$7))/J838,"n.a."))</x:f>
        <x:v>n.a.</x:v>
      </x:c>
      <x:c r="V838" s="12" t="n">
        <x:f>0</x:f>
        <x:v>0</x:v>
      </x:c>
      <x:c r="W838" s="12" t="n">
        <x:f>0</x:f>
        <x:v>0</x:v>
      </x:c>
      <x:c r="X838" s="12" t="n">
        <x:f>0</x:f>
        <x:v>0</x:v>
      </x:c>
      <x:c r="Y838" s="12" t="n">
        <x:f>E838-W838-X838</x:f>
        <x:v>0</x:v>
      </x:c>
      <x:c r="Z838" s="16" t="n">
        <x:f>E838*T838</x:f>
        <x:v>0</x:v>
      </x:c>
      <x:c r="AA838" s="16" t="n">
        <x:f>W838*T838</x:f>
        <x:v>0</x:v>
      </x:c>
      <x:c r="AB838" s="16" t="n">
        <x:f>X838*T838</x:f>
        <x:v>0</x:v>
      </x:c>
      <x:c r="AC838" s="16" t="n">
        <x:f>Y838*T838</x:f>
        <x:v>0</x:v>
      </x:c>
      <x:c r="AD838" s="16" t="n">
        <x:f>K838-Z838</x:f>
        <x:v>0</x:v>
      </x:c>
      <x:c r="AE838" s="16" t="str">
        <x:f>IF(ISNUMBER(U838),E838*(U838-T838),"n.a.")</x:f>
        <x:v>n.a.</x:v>
      </x:c>
      <x:c r="AF838" s="12" t="n">
        <x:f>G838-0</x:f>
        <x:v>0</x:v>
      </x:c>
      <x:c r="AG838" s="16" t="n">
        <x:f>IF(ISNUMBER(U838),0,Z838)</x:f>
        <x:v>0</x:v>
      </x:c>
      <x:c r="AH838" s="17" t="str">
        <x:f>IF(AND(A838="WIRE",ISNUMBER(N838)),H838-N838,"n.a.")</x:f>
        <x:v>n.a.</x:v>
      </x:c>
    </x:row>
    <x:row r="839" ht="22" customHeight="1">
      <x:c r="A839" s="2" t="str">
        <x:v>COIL</x:v>
      </x:c>
      <x:c r="B839" s="2" t="str">
        <x:v>30</x:v>
      </x:c>
      <x:c r="C839" s="2" t="str">
        <x:v>18RED12-4</x:v>
      </x:c>
      <x:c r="D839" s="2" t="str">
        <x:v>**PAY ACH** PVC SPIRAL SUPPLY</x:v>
      </x:c>
      <x:c r="E839" s="7" t="n">
        <x:v>0</x:v>
      </x:c>
      <x:c r="F839" s="7" t="n">
        <x:v>0</x:v>
      </x:c>
      <x:c r="G839" s="7" t="n">
        <x:v>0</x:v>
      </x:c>
      <x:c r="H839" s="8" t="n">
        <x:v>14.48</x:v>
      </x:c>
      <x:c r="I839" s="8" t="n">
        <x:v>12.84</x:v>
      </x:c>
      <x:c r="J839" s="2" t="n">
        <x:v>100</x:v>
      </x:c>
      <x:c r="K839" s="9" t="n">
        <x:v>0</x:v>
      </x:c>
      <x:c r="L839" s="8" t="n">
        <x:v>12.84</x:v>
      </x:c>
      <x:c r="M839" s="8"/>
      <x:c r="N839" s="8"/>
      <x:c r="O839" s="2" t="n">
        <x:v>1</x:v>
      </x:c>
      <x:c r="P839" s="10" t="n">
        <x:v>46143</x:v>
      </x:c>
      <x:c r="Q839" s="10" t="n">
        <x:v>45968</x:v>
      </x:c>
      <x:c r="R839" s="2" t="str">
        <x:v>Same-product valuation: per 100</x:v>
      </x:c>
      <x:c r="S839" s="2" t="str">
        <x:v>Chris PVC Coil priced product</x:v>
      </x:c>
      <x:c r="T839" s="15" t="n">
        <x:f>H839/J839</x:f>
        <x:v>0.1448</x:v>
      </x:c>
      <x:c r="U839" s="15" t="n">
        <x:f>IF(A839="WIRE",T839,IF(O839=1,I839*(1+IF(A839="POUC",Summary!$E$7,Summary!$K$7))/J839,"n.a."))</x:f>
        <x:v>0.141882</x:v>
      </x:c>
      <x:c r="V839" s="12" t="n">
        <x:f>0</x:f>
        <x:v>0</x:v>
      </x:c>
      <x:c r="W839" s="12" t="n">
        <x:f>0</x:f>
        <x:v>0</x:v>
      </x:c>
      <x:c r="X839" s="12" t="n">
        <x:f>0</x:f>
        <x:v>0</x:v>
      </x:c>
      <x:c r="Y839" s="12" t="n">
        <x:f>E839-W839-X839</x:f>
        <x:v>0</x:v>
      </x:c>
      <x:c r="Z839" s="16" t="n">
        <x:f>E839*T839</x:f>
        <x:v>0</x:v>
      </x:c>
      <x:c r="AA839" s="16" t="n">
        <x:f>W839*T839</x:f>
        <x:v>0</x:v>
      </x:c>
      <x:c r="AB839" s="16" t="n">
        <x:f>X839*T839</x:f>
        <x:v>0</x:v>
      </x:c>
      <x:c r="AC839" s="16" t="n">
        <x:f>Y839*T839</x:f>
        <x:v>0</x:v>
      </x:c>
      <x:c r="AD839" s="16" t="n">
        <x:f>K839-Z839</x:f>
        <x:v>0</x:v>
      </x:c>
      <x:c r="AE839" s="16" t="n">
        <x:f>IF(ISNUMBER(U839),E839*(U839-T839),"n.a.")</x:f>
        <x:v>0</x:v>
      </x:c>
      <x:c r="AF839" s="12" t="n">
        <x:f>G839-0</x:f>
        <x:v>0</x:v>
      </x:c>
      <x:c r="AG839" s="16" t="n">
        <x:f>IF(ISNUMBER(U839),0,Z839)</x:f>
        <x:v>0</x:v>
      </x:c>
      <x:c r="AH839" s="17" t="str">
        <x:f>IF(AND(A839="WIRE",ISNUMBER(N839)),H839-N839,"n.a.")</x:f>
        <x:v>n.a.</x:v>
      </x:c>
    </x:row>
    <x:row r="840" ht="22" customHeight="1">
      <x:c r="A840" s="2" t="str">
        <x:v>COIL</x:v>
      </x:c>
      <x:c r="B840" s="2" t="str">
        <x:v>30</x:v>
      </x:c>
      <x:c r="C840" s="2" t="str">
        <x:v>18WHT12-5</x:v>
      </x:c>
      <x:c r="D840" s="2" t="str">
        <x:v>**PAY ACH** PVC SPIRAL SUPPLY</x:v>
      </x:c>
      <x:c r="E840" s="7" t="n">
        <x:v>0</x:v>
      </x:c>
      <x:c r="F840" s="7" t="n">
        <x:v>0</x:v>
      </x:c>
      <x:c r="G840" s="7" t="n">
        <x:v>0</x:v>
      </x:c>
      <x:c r="H840" s="8" t="n">
        <x:v>9.09</x:v>
      </x:c>
      <x:c r="I840" s="8" t="n">
        <x:v>11.55</x:v>
      </x:c>
      <x:c r="J840" s="2" t="n">
        <x:v>100</x:v>
      </x:c>
      <x:c r="K840" s="9" t="n">
        <x:v>0</x:v>
      </x:c>
      <x:c r="L840" s="8"/>
      <x:c r="M840" s="8"/>
      <x:c r="N840" s="8"/>
      <x:c r="O840" s="2" t="n">
        <x:v>0</x:v>
      </x:c>
      <x:c r="P840" s="10" t="n">
        <x:v>43531</x:v>
      </x:c>
      <x:c r="Q840" s="10" t="n">
        <x:v>44593</x:v>
      </x:c>
      <x:c r="R840" s="2" t="str">
        <x:v>Category per-100 basis; no valued stock to verify</x:v>
      </x:c>
      <x:c r="S840" s="2" t="str">
        <x:v>Outside priced proposal or replacement cost differs</x:v>
      </x:c>
      <x:c r="T840" s="15" t="n">
        <x:f>H840/J840</x:f>
        <x:v>0.0909</x:v>
      </x:c>
      <x:c r="U840" s="15" t="str">
        <x:f>IF(A840="WIRE",T840,IF(O840=1,I840*(1+IF(A840="POUC",Summary!$E$7,Summary!$K$7))/J840,"n.a."))</x:f>
        <x:v>n.a.</x:v>
      </x:c>
      <x:c r="V840" s="12" t="n">
        <x:f>0</x:f>
        <x:v>0</x:v>
      </x:c>
      <x:c r="W840" s="12" t="n">
        <x:f>0</x:f>
        <x:v>0</x:v>
      </x:c>
      <x:c r="X840" s="12" t="n">
        <x:f>0</x:f>
        <x:v>0</x:v>
      </x:c>
      <x:c r="Y840" s="12" t="n">
        <x:f>E840-W840-X840</x:f>
        <x:v>0</x:v>
      </x:c>
      <x:c r="Z840" s="16" t="n">
        <x:f>E840*T840</x:f>
        <x:v>0</x:v>
      </x:c>
      <x:c r="AA840" s="16" t="n">
        <x:f>W840*T840</x:f>
        <x:v>0</x:v>
      </x:c>
      <x:c r="AB840" s="16" t="n">
        <x:f>X840*T840</x:f>
        <x:v>0</x:v>
      </x:c>
      <x:c r="AC840" s="16" t="n">
        <x:f>Y840*T840</x:f>
        <x:v>0</x:v>
      </x:c>
      <x:c r="AD840" s="16" t="n">
        <x:f>K840-Z840</x:f>
        <x:v>0</x:v>
      </x:c>
      <x:c r="AE840" s="16" t="str">
        <x:f>IF(ISNUMBER(U840),E840*(U840-T840),"n.a.")</x:f>
        <x:v>n.a.</x:v>
      </x:c>
      <x:c r="AF840" s="12" t="n">
        <x:f>G840-0</x:f>
        <x:v>0</x:v>
      </x:c>
      <x:c r="AG840" s="16" t="n">
        <x:f>IF(ISNUMBER(U840),0,Z840)</x:f>
        <x:v>0</x:v>
      </x:c>
      <x:c r="AH840" s="17" t="str">
        <x:f>IF(AND(A840="WIRE",ISNUMBER(N840)),H840-N840,"n.a.")</x:f>
        <x:v>n.a.</x:v>
      </x:c>
    </x:row>
    <x:row r="841" ht="22" customHeight="1">
      <x:c r="A841" s="2" t="str">
        <x:v>COIL</x:v>
      </x:c>
      <x:c r="B841" s="2" t="str">
        <x:v>30</x:v>
      </x:c>
      <x:c r="C841" s="2" t="str">
        <x:v>20BLK12-5</x:v>
      </x:c>
      <x:c r="D841" s="2" t="str">
        <x:v>**PAY ACH** PVC SPIRAL SUPPLY</x:v>
      </x:c>
      <x:c r="E841" s="7" t="n">
        <x:v>0</x:v>
      </x:c>
      <x:c r="F841" s="7" t="n">
        <x:v>0</x:v>
      </x:c>
      <x:c r="G841" s="7" t="n">
        <x:v>0</x:v>
      </x:c>
      <x:c r="H841" s="8" t="n">
        <x:v>9.8</x:v>
      </x:c>
      <x:c r="I841" s="8" t="n">
        <x:v>10.92</x:v>
      </x:c>
      <x:c r="J841" s="2" t="n">
        <x:v>100</x:v>
      </x:c>
      <x:c r="K841" s="9" t="n">
        <x:v>0</x:v>
      </x:c>
      <x:c r="L841" s="8"/>
      <x:c r="M841" s="8"/>
      <x:c r="N841" s="8"/>
      <x:c r="O841" s="2" t="n">
        <x:v>0</x:v>
      </x:c>
      <x:c r="P841" s="10" t="n">
        <x:v>43531</x:v>
      </x:c>
      <x:c r="Q841" s="10" t="n">
        <x:v>44593</x:v>
      </x:c>
      <x:c r="R841" s="2" t="str">
        <x:v>Category per-100 basis; no valued stock to verify</x:v>
      </x:c>
      <x:c r="S841" s="2" t="str">
        <x:v>Outside priced proposal or replacement cost differs</x:v>
      </x:c>
      <x:c r="T841" s="15" t="n">
        <x:f>H841/J841</x:f>
        <x:v>0.098</x:v>
      </x:c>
      <x:c r="U841" s="15" t="str">
        <x:f>IF(A841="WIRE",T841,IF(O841=1,I841*(1+IF(A841="POUC",Summary!$E$7,Summary!$K$7))/J841,"n.a."))</x:f>
        <x:v>n.a.</x:v>
      </x:c>
      <x:c r="V841" s="12" t="n">
        <x:f>0</x:f>
        <x:v>0</x:v>
      </x:c>
      <x:c r="W841" s="12" t="n">
        <x:f>0</x:f>
        <x:v>0</x:v>
      </x:c>
      <x:c r="X841" s="12" t="n">
        <x:f>0</x:f>
        <x:v>0</x:v>
      </x:c>
      <x:c r="Y841" s="12" t="n">
        <x:f>E841-W841-X841</x:f>
        <x:v>0</x:v>
      </x:c>
      <x:c r="Z841" s="16" t="n">
        <x:f>E841*T841</x:f>
        <x:v>0</x:v>
      </x:c>
      <x:c r="AA841" s="16" t="n">
        <x:f>W841*T841</x:f>
        <x:v>0</x:v>
      </x:c>
      <x:c r="AB841" s="16" t="n">
        <x:f>X841*T841</x:f>
        <x:v>0</x:v>
      </x:c>
      <x:c r="AC841" s="16" t="n">
        <x:f>Y841*T841</x:f>
        <x:v>0</x:v>
      </x:c>
      <x:c r="AD841" s="16" t="n">
        <x:f>K841-Z841</x:f>
        <x:v>0</x:v>
      </x:c>
      <x:c r="AE841" s="16" t="str">
        <x:f>IF(ISNUMBER(U841),E841*(U841-T841),"n.a.")</x:f>
        <x:v>n.a.</x:v>
      </x:c>
      <x:c r="AF841" s="12" t="n">
        <x:f>G841-0</x:f>
        <x:v>0</x:v>
      </x:c>
      <x:c r="AG841" s="16" t="n">
        <x:f>IF(ISNUMBER(U841),0,Z841)</x:f>
        <x:v>0</x:v>
      </x:c>
      <x:c r="AH841" s="17" t="str">
        <x:f>IF(AND(A841="WIRE",ISNUMBER(N841)),H841-N841,"n.a.")</x:f>
        <x:v>n.a.</x:v>
      </x:c>
    </x:row>
    <x:row r="842" ht="22" customHeight="1">
      <x:c r="A842" s="2" t="str">
        <x:v>COIL</x:v>
      </x:c>
      <x:c r="B842" s="2" t="str">
        <x:v>30</x:v>
      </x:c>
      <x:c r="C842" s="2" t="str">
        <x:v>20BLK36-5</x:v>
      </x:c>
      <x:c r="D842" s="2" t="str">
        <x:v>**PAY ACH** PVC SPIRAL SUPPLY</x:v>
      </x:c>
      <x:c r="E842" s="7" t="n">
        <x:v>0</x:v>
      </x:c>
      <x:c r="F842" s="7" t="n">
        <x:v>0</x:v>
      </x:c>
      <x:c r="G842" s="7" t="n">
        <x:v>0</x:v>
      </x:c>
      <x:c r="H842" s="8" t="n">
        <x:v>27.2</x:v>
      </x:c>
      <x:c r="I842" s="8" t="n">
        <x:v>31.73</x:v>
      </x:c>
      <x:c r="J842" s="2" t="n">
        <x:v>100</x:v>
      </x:c>
      <x:c r="K842" s="9" t="n">
        <x:v>0</x:v>
      </x:c>
      <x:c r="L842" s="8"/>
      <x:c r="M842" s="8"/>
      <x:c r="N842" s="8"/>
      <x:c r="O842" s="2" t="n">
        <x:v>0</x:v>
      </x:c>
      <x:c r="P842" s="10" t="n">
        <x:v>43531</x:v>
      </x:c>
      <x:c r="Q842" s="10" t="n">
        <x:v>44593</x:v>
      </x:c>
      <x:c r="R842" s="2" t="str">
        <x:v>Category per-100 basis; no valued stock to verify</x:v>
      </x:c>
      <x:c r="S842" s="2" t="str">
        <x:v>Outside priced proposal or replacement cost differs</x:v>
      </x:c>
      <x:c r="T842" s="15" t="n">
        <x:f>H842/J842</x:f>
        <x:v>0.272</x:v>
      </x:c>
      <x:c r="U842" s="15" t="str">
        <x:f>IF(A842="WIRE",T842,IF(O842=1,I842*(1+IF(A842="POUC",Summary!$E$7,Summary!$K$7))/J842,"n.a."))</x:f>
        <x:v>n.a.</x:v>
      </x:c>
      <x:c r="V842" s="12" t="n">
        <x:f>0</x:f>
        <x:v>0</x:v>
      </x:c>
      <x:c r="W842" s="12" t="n">
        <x:f>0</x:f>
        <x:v>0</x:v>
      </x:c>
      <x:c r="X842" s="12" t="n">
        <x:f>0</x:f>
        <x:v>0</x:v>
      </x:c>
      <x:c r="Y842" s="12" t="n">
        <x:f>E842-W842-X842</x:f>
        <x:v>0</x:v>
      </x:c>
      <x:c r="Z842" s="16" t="n">
        <x:f>E842*T842</x:f>
        <x:v>0</x:v>
      </x:c>
      <x:c r="AA842" s="16" t="n">
        <x:f>W842*T842</x:f>
        <x:v>0</x:v>
      </x:c>
      <x:c r="AB842" s="16" t="n">
        <x:f>X842*T842</x:f>
        <x:v>0</x:v>
      </x:c>
      <x:c r="AC842" s="16" t="n">
        <x:f>Y842*T842</x:f>
        <x:v>0</x:v>
      </x:c>
      <x:c r="AD842" s="16" t="n">
        <x:f>K842-Z842</x:f>
        <x:v>0</x:v>
      </x:c>
      <x:c r="AE842" s="16" t="str">
        <x:f>IF(ISNUMBER(U842),E842*(U842-T842),"n.a.")</x:f>
        <x:v>n.a.</x:v>
      </x:c>
      <x:c r="AF842" s="12" t="n">
        <x:f>G842-0</x:f>
        <x:v>0</x:v>
      </x:c>
      <x:c r="AG842" s="16" t="n">
        <x:f>IF(ISNUMBER(U842),0,Z842)</x:f>
        <x:v>0</x:v>
      </x:c>
      <x:c r="AH842" s="17" t="str">
        <x:f>IF(AND(A842="WIRE",ISNUMBER(N842)),H842-N842,"n.a.")</x:f>
        <x:v>n.a.</x:v>
      </x:c>
    </x:row>
    <x:row r="843" ht="22" customHeight="1">
      <x:c r="A843" s="2" t="str">
        <x:v>COIL</x:v>
      </x:c>
      <x:c r="B843" s="2" t="str">
        <x:v>30</x:v>
      </x:c>
      <x:c r="C843" s="2" t="str">
        <x:v>20BLU12-4</x:v>
      </x:c>
      <x:c r="D843" s="2" t="str">
        <x:v>**PAY ACH** PVC SPIRAL SUPPLY</x:v>
      </x:c>
      <x:c r="E843" s="7" t="n">
        <x:v>0</x:v>
      </x:c>
      <x:c r="F843" s="7" t="n">
        <x:v>0</x:v>
      </x:c>
      <x:c r="G843" s="7" t="n">
        <x:v>0</x:v>
      </x:c>
      <x:c r="H843" s="8" t="n">
        <x:v>15.67</x:v>
      </x:c>
      <x:c r="I843" s="8" t="n">
        <x:v>13.89</x:v>
      </x:c>
      <x:c r="J843" s="2" t="n">
        <x:v>100</x:v>
      </x:c>
      <x:c r="K843" s="9" t="n">
        <x:v>0</x:v>
      </x:c>
      <x:c r="L843" s="8" t="n">
        <x:v>13.89</x:v>
      </x:c>
      <x:c r="M843" s="8"/>
      <x:c r="N843" s="8"/>
      <x:c r="O843" s="2" t="n">
        <x:v>1</x:v>
      </x:c>
      <x:c r="P843" s="10" t="n">
        <x:v>46143</x:v>
      </x:c>
      <x:c r="Q843" s="10" t="n">
        <x:v>45968</x:v>
      </x:c>
      <x:c r="R843" s="2" t="str">
        <x:v>Same-product valuation: per 100</x:v>
      </x:c>
      <x:c r="S843" s="2" t="str">
        <x:v>Chris PVC Coil priced product</x:v>
      </x:c>
      <x:c r="T843" s="15" t="n">
        <x:f>H843/J843</x:f>
        <x:v>0.1567</x:v>
      </x:c>
      <x:c r="U843" s="15" t="n">
        <x:f>IF(A843="WIRE",T843,IF(O843=1,I843*(1+IF(A843="POUC",Summary!$E$7,Summary!$K$7))/J843,"n.a."))</x:f>
        <x:v>0.1534845</x:v>
      </x:c>
      <x:c r="V843" s="12" t="n">
        <x:f>0</x:f>
        <x:v>0</x:v>
      </x:c>
      <x:c r="W843" s="12" t="n">
        <x:f>0</x:f>
        <x:v>0</x:v>
      </x:c>
      <x:c r="X843" s="12" t="n">
        <x:f>0</x:f>
        <x:v>0</x:v>
      </x:c>
      <x:c r="Y843" s="12" t="n">
        <x:f>E843-W843-X843</x:f>
        <x:v>0</x:v>
      </x:c>
      <x:c r="Z843" s="16" t="n">
        <x:f>E843*T843</x:f>
        <x:v>0</x:v>
      </x:c>
      <x:c r="AA843" s="16" t="n">
        <x:f>W843*T843</x:f>
        <x:v>0</x:v>
      </x:c>
      <x:c r="AB843" s="16" t="n">
        <x:f>X843*T843</x:f>
        <x:v>0</x:v>
      </x:c>
      <x:c r="AC843" s="16" t="n">
        <x:f>Y843*T843</x:f>
        <x:v>0</x:v>
      </x:c>
      <x:c r="AD843" s="16" t="n">
        <x:f>K843-Z843</x:f>
        <x:v>0</x:v>
      </x:c>
      <x:c r="AE843" s="16" t="n">
        <x:f>IF(ISNUMBER(U843),E843*(U843-T843),"n.a.")</x:f>
        <x:v>0</x:v>
      </x:c>
      <x:c r="AF843" s="12" t="n">
        <x:f>G843-0</x:f>
        <x:v>0</x:v>
      </x:c>
      <x:c r="AG843" s="16" t="n">
        <x:f>IF(ISNUMBER(U843),0,Z843)</x:f>
        <x:v>0</x:v>
      </x:c>
      <x:c r="AH843" s="17" t="str">
        <x:f>IF(AND(A843="WIRE",ISNUMBER(N843)),H843-N843,"n.a.")</x:f>
        <x:v>n.a.</x:v>
      </x:c>
    </x:row>
    <x:row r="844" ht="22" customHeight="1">
      <x:c r="A844" s="2" t="str">
        <x:v>COIL</x:v>
      </x:c>
      <x:c r="B844" s="2" t="str">
        <x:v>30</x:v>
      </x:c>
      <x:c r="C844" s="2" t="str">
        <x:v>20FG12-4</x:v>
      </x:c>
      <x:c r="D844" s="2" t="str">
        <x:v>**PAY ACH** PVC SPIRAL SUPPLY</x:v>
      </x:c>
      <x:c r="E844" s="7" t="n">
        <x:v>0</x:v>
      </x:c>
      <x:c r="F844" s="7" t="n">
        <x:v>0</x:v>
      </x:c>
      <x:c r="G844" s="7" t="n">
        <x:v>0</x:v>
      </x:c>
      <x:c r="H844" s="8" t="n">
        <x:v>8.5</x:v>
      </x:c>
      <x:c r="I844" s="8" t="n">
        <x:v>12.86</x:v>
      </x:c>
      <x:c r="J844" s="2" t="n">
        <x:v>100</x:v>
      </x:c>
      <x:c r="K844" s="9" t="n">
        <x:v>0</x:v>
      </x:c>
      <x:c r="L844" s="8"/>
      <x:c r="M844" s="8"/>
      <x:c r="N844" s="8"/>
      <x:c r="O844" s="2" t="n">
        <x:v>0</x:v>
      </x:c>
      <x:c r="P844" s="10" t="n">
        <x:v>44266</x:v>
      </x:c>
      <x:c r="Q844" s="10" t="n">
        <x:v>44774</x:v>
      </x:c>
      <x:c r="R844" s="2" t="str">
        <x:v>Category per-100 basis; no valued stock to verify</x:v>
      </x:c>
      <x:c r="S844" s="2" t="str">
        <x:v>Outside priced proposal or replacement cost differs</x:v>
      </x:c>
      <x:c r="T844" s="15" t="n">
        <x:f>H844/J844</x:f>
        <x:v>0.085</x:v>
      </x:c>
      <x:c r="U844" s="15" t="str">
        <x:f>IF(A844="WIRE",T844,IF(O844=1,I844*(1+IF(A844="POUC",Summary!$E$7,Summary!$K$7))/J844,"n.a."))</x:f>
        <x:v>n.a.</x:v>
      </x:c>
      <x:c r="V844" s="12" t="n">
        <x:f>0</x:f>
        <x:v>0</x:v>
      </x:c>
      <x:c r="W844" s="12" t="n">
        <x:f>0</x:f>
        <x:v>0</x:v>
      </x:c>
      <x:c r="X844" s="12" t="n">
        <x:f>0</x:f>
        <x:v>0</x:v>
      </x:c>
      <x:c r="Y844" s="12" t="n">
        <x:f>E844-W844-X844</x:f>
        <x:v>0</x:v>
      </x:c>
      <x:c r="Z844" s="16" t="n">
        <x:f>E844*T844</x:f>
        <x:v>0</x:v>
      </x:c>
      <x:c r="AA844" s="16" t="n">
        <x:f>W844*T844</x:f>
        <x:v>0</x:v>
      </x:c>
      <x:c r="AB844" s="16" t="n">
        <x:f>X844*T844</x:f>
        <x:v>0</x:v>
      </x:c>
      <x:c r="AC844" s="16" t="n">
        <x:f>Y844*T844</x:f>
        <x:v>0</x:v>
      </x:c>
      <x:c r="AD844" s="16" t="n">
        <x:f>K844-Z844</x:f>
        <x:v>0</x:v>
      </x:c>
      <x:c r="AE844" s="16" t="str">
        <x:f>IF(ISNUMBER(U844),E844*(U844-T844),"n.a.")</x:f>
        <x:v>n.a.</x:v>
      </x:c>
      <x:c r="AF844" s="12" t="n">
        <x:f>G844-0</x:f>
        <x:v>0</x:v>
      </x:c>
      <x:c r="AG844" s="16" t="n">
        <x:f>IF(ISNUMBER(U844),0,Z844)</x:f>
        <x:v>0</x:v>
      </x:c>
      <x:c r="AH844" s="17" t="str">
        <x:f>IF(AND(A844="WIRE",ISNUMBER(N844)),H844-N844,"n.a.")</x:f>
        <x:v>n.a.</x:v>
      </x:c>
    </x:row>
    <x:row r="845" ht="22" customHeight="1">
      <x:c r="A845" s="2" t="str">
        <x:v>COIL</x:v>
      </x:c>
      <x:c r="B845" s="2" t="str">
        <x:v>30</x:v>
      </x:c>
      <x:c r="C845" s="2" t="str">
        <x:v>20MAR12-4</x:v>
      </x:c>
      <x:c r="D845" s="2" t="str">
        <x:v>**PAY ACH** PVC SPIRAL SUPPLY</x:v>
      </x:c>
      <x:c r="E845" s="7" t="n">
        <x:v>0</x:v>
      </x:c>
      <x:c r="F845" s="7" t="n">
        <x:v>0</x:v>
      </x:c>
      <x:c r="G845" s="7" t="n">
        <x:v>0</x:v>
      </x:c>
      <x:c r="H845" s="8" t="n">
        <x:v>8.5</x:v>
      </x:c>
      <x:c r="I845" s="8" t="n">
        <x:v>12.86</x:v>
      </x:c>
      <x:c r="J845" s="2" t="n">
        <x:v>100</x:v>
      </x:c>
      <x:c r="K845" s="9" t="n">
        <x:v>0</x:v>
      </x:c>
      <x:c r="L845" s="8"/>
      <x:c r="M845" s="8"/>
      <x:c r="N845" s="8"/>
      <x:c r="O845" s="2" t="n">
        <x:v>0</x:v>
      </x:c>
      <x:c r="P845" s="10" t="n">
        <x:v>44266</x:v>
      </x:c>
      <x:c r="Q845" s="10" t="n">
        <x:v>44774</x:v>
      </x:c>
      <x:c r="R845" s="2" t="str">
        <x:v>Same-product valuation: per 100</x:v>
      </x:c>
      <x:c r="S845" s="2" t="str">
        <x:v>Outside priced proposal or replacement cost differs</x:v>
      </x:c>
      <x:c r="T845" s="15" t="n">
        <x:f>H845/J845</x:f>
        <x:v>0.085</x:v>
      </x:c>
      <x:c r="U845" s="15" t="str">
        <x:f>IF(A845="WIRE",T845,IF(O845=1,I845*(1+IF(A845="POUC",Summary!$E$7,Summary!$K$7))/J845,"n.a."))</x:f>
        <x:v>n.a.</x:v>
      </x:c>
      <x:c r="V845" s="12" t="n">
        <x:f>0</x:f>
        <x:v>0</x:v>
      </x:c>
      <x:c r="W845" s="12" t="n">
        <x:f>0</x:f>
        <x:v>0</x:v>
      </x:c>
      <x:c r="X845" s="12" t="n">
        <x:f>0</x:f>
        <x:v>0</x:v>
      </x:c>
      <x:c r="Y845" s="12" t="n">
        <x:f>E845-W845-X845</x:f>
        <x:v>0</x:v>
      </x:c>
      <x:c r="Z845" s="16" t="n">
        <x:f>E845*T845</x:f>
        <x:v>0</x:v>
      </x:c>
      <x:c r="AA845" s="16" t="n">
        <x:f>W845*T845</x:f>
        <x:v>0</x:v>
      </x:c>
      <x:c r="AB845" s="16" t="n">
        <x:f>X845*T845</x:f>
        <x:v>0</x:v>
      </x:c>
      <x:c r="AC845" s="16" t="n">
        <x:f>Y845*T845</x:f>
        <x:v>0</x:v>
      </x:c>
      <x:c r="AD845" s="16" t="n">
        <x:f>K845-Z845</x:f>
        <x:v>0</x:v>
      </x:c>
      <x:c r="AE845" s="16" t="str">
        <x:f>IF(ISNUMBER(U845),E845*(U845-T845),"n.a.")</x:f>
        <x:v>n.a.</x:v>
      </x:c>
      <x:c r="AF845" s="12" t="n">
        <x:f>G845-0</x:f>
        <x:v>0</x:v>
      </x:c>
      <x:c r="AG845" s="16" t="n">
        <x:f>IF(ISNUMBER(U845),0,Z845)</x:f>
        <x:v>0</x:v>
      </x:c>
      <x:c r="AH845" s="17" t="str">
        <x:f>IF(AND(A845="WIRE",ISNUMBER(N845)),H845-N845,"n.a.")</x:f>
        <x:v>n.a.</x:v>
      </x:c>
    </x:row>
    <x:row r="846" ht="22" customHeight="1">
      <x:c r="A846" s="2" t="str">
        <x:v>COIL</x:v>
      </x:c>
      <x:c r="B846" s="2" t="str">
        <x:v>30</x:v>
      </x:c>
      <x:c r="C846" s="2" t="str">
        <x:v>20RED12-4</x:v>
      </x:c>
      <x:c r="D846" s="2" t="str">
        <x:v>**PAY ACH** PVC SPIRAL SUPPLY</x:v>
      </x:c>
      <x:c r="E846" s="7" t="n">
        <x:v>0</x:v>
      </x:c>
      <x:c r="F846" s="7" t="n">
        <x:v>0</x:v>
      </x:c>
      <x:c r="G846" s="7" t="n">
        <x:v>0</x:v>
      </x:c>
      <x:c r="H846" s="8" t="n">
        <x:v>15.67</x:v>
      </x:c>
      <x:c r="I846" s="8" t="n">
        <x:v>13.89</x:v>
      </x:c>
      <x:c r="J846" s="2" t="n">
        <x:v>100</x:v>
      </x:c>
      <x:c r="K846" s="9" t="n">
        <x:v>0</x:v>
      </x:c>
      <x:c r="L846" s="8" t="n">
        <x:v>13.89</x:v>
      </x:c>
      <x:c r="M846" s="8"/>
      <x:c r="N846" s="8"/>
      <x:c r="O846" s="2" t="n">
        <x:v>1</x:v>
      </x:c>
      <x:c r="P846" s="10" t="n">
        <x:v>46143</x:v>
      </x:c>
      <x:c r="Q846" s="10" t="n">
        <x:v>45968</x:v>
      </x:c>
      <x:c r="R846" s="2" t="str">
        <x:v>Same-product valuation: per 100</x:v>
      </x:c>
      <x:c r="S846" s="2" t="str">
        <x:v>Chris PVC Coil priced product</x:v>
      </x:c>
      <x:c r="T846" s="15" t="n">
        <x:f>H846/J846</x:f>
        <x:v>0.1567</x:v>
      </x:c>
      <x:c r="U846" s="15" t="n">
        <x:f>IF(A846="WIRE",T846,IF(O846=1,I846*(1+IF(A846="POUC",Summary!$E$7,Summary!$K$7))/J846,"n.a."))</x:f>
        <x:v>0.1534845</x:v>
      </x:c>
      <x:c r="V846" s="12" t="n">
        <x:f>0</x:f>
        <x:v>0</x:v>
      </x:c>
      <x:c r="W846" s="12" t="n">
        <x:f>0</x:f>
        <x:v>0</x:v>
      </x:c>
      <x:c r="X846" s="12" t="n">
        <x:f>0</x:f>
        <x:v>0</x:v>
      </x:c>
      <x:c r="Y846" s="12" t="n">
        <x:f>E846-W846-X846</x:f>
        <x:v>0</x:v>
      </x:c>
      <x:c r="Z846" s="16" t="n">
        <x:f>E846*T846</x:f>
        <x:v>0</x:v>
      </x:c>
      <x:c r="AA846" s="16" t="n">
        <x:f>W846*T846</x:f>
        <x:v>0</x:v>
      </x:c>
      <x:c r="AB846" s="16" t="n">
        <x:f>X846*T846</x:f>
        <x:v>0</x:v>
      </x:c>
      <x:c r="AC846" s="16" t="n">
        <x:f>Y846*T846</x:f>
        <x:v>0</x:v>
      </x:c>
      <x:c r="AD846" s="16" t="n">
        <x:f>K846-Z846</x:f>
        <x:v>0</x:v>
      </x:c>
      <x:c r="AE846" s="16" t="n">
        <x:f>IF(ISNUMBER(U846),E846*(U846-T846),"n.a.")</x:f>
        <x:v>0</x:v>
      </x:c>
      <x:c r="AF846" s="12" t="n">
        <x:f>G846-0</x:f>
        <x:v>0</x:v>
      </x:c>
      <x:c r="AG846" s="16" t="n">
        <x:f>IF(ISNUMBER(U846),0,Z846)</x:f>
        <x:v>0</x:v>
      </x:c>
      <x:c r="AH846" s="17" t="str">
        <x:f>IF(AND(A846="WIRE",ISNUMBER(N846)),H846-N846,"n.a.")</x:f>
        <x:v>n.a.</x:v>
      </x:c>
    </x:row>
    <x:row r="847" ht="22" customHeight="1">
      <x:c r="A847" s="2" t="str">
        <x:v>COIL</x:v>
      </x:c>
      <x:c r="B847" s="2" t="str">
        <x:v>30</x:v>
      </x:c>
      <x:c r="C847" s="2" t="str">
        <x:v>20WHT36-4</x:v>
      </x:c>
      <x:c r="D847" s="2" t="str">
        <x:v>**PAY ACH** PVC SPIRAL SUPPLY</x:v>
      </x:c>
      <x:c r="E847" s="7" t="n">
        <x:v>700</x:v>
      </x:c>
      <x:c r="F847" s="7" t="n">
        <x:v>0</x:v>
      </x:c>
      <x:c r="G847" s="7" t="n">
        <x:v>0</x:v>
      </x:c>
      <x:c r="H847" s="8" t="n">
        <x:v>45.6</x:v>
      </x:c>
      <x:c r="I847" s="8" t="n">
        <x:v>40.43</x:v>
      </x:c>
      <x:c r="J847" s="2" t="n">
        <x:v>100</x:v>
      </x:c>
      <x:c r="K847" s="9" t="n">
        <x:v>319.2</x:v>
      </x:c>
      <x:c r="L847" s="8" t="n">
        <x:v>40.43</x:v>
      </x:c>
      <x:c r="M847" s="8"/>
      <x:c r="N847" s="8"/>
      <x:c r="O847" s="2" t="n">
        <x:v>1</x:v>
      </x:c>
      <x:c r="P847" s="10" t="n">
        <x:v>46143</x:v>
      </x:c>
      <x:c r="Q847" s="10" t="n">
        <x:v>45810</x:v>
      </x:c>
      <x:c r="R847" s="2" t="str">
        <x:v>Same-product valuation: per 100</x:v>
      </x:c>
      <x:c r="S847" s="2" t="str">
        <x:v>Chris PVC Coil priced product</x:v>
      </x:c>
      <x:c r="T847" s="15" t="n">
        <x:f>H847/J847</x:f>
        <x:v>0.456</x:v>
      </x:c>
      <x:c r="U847" s="15" t="n">
        <x:f>IF(A847="WIRE",T847,IF(O847=1,I847*(1+IF(A847="POUC",Summary!$E$7,Summary!$K$7))/J847,"n.a."))</x:f>
        <x:v>0.4467515</x:v>
      </x:c>
      <x:c r="V847" s="12" t="n">
        <x:f>0</x:f>
        <x:v>0</x:v>
      </x:c>
      <x:c r="W847" s="12" t="n">
        <x:f>0</x:f>
        <x:v>0</x:v>
      </x:c>
      <x:c r="X847" s="12" t="n">
        <x:f>0</x:f>
        <x:v>0</x:v>
      </x:c>
      <x:c r="Y847" s="12" t="n">
        <x:f>E847-W847-X847</x:f>
        <x:v>700</x:v>
      </x:c>
      <x:c r="Z847" s="16" t="n">
        <x:f>E847*T847</x:f>
        <x:v>319.2</x:v>
      </x:c>
      <x:c r="AA847" s="16" t="n">
        <x:f>W847*T847</x:f>
        <x:v>0</x:v>
      </x:c>
      <x:c r="AB847" s="16" t="n">
        <x:f>X847*T847</x:f>
        <x:v>0</x:v>
      </x:c>
      <x:c r="AC847" s="16" t="n">
        <x:f>Y847*T847</x:f>
        <x:v>319.2</x:v>
      </x:c>
      <x:c r="AD847" s="16" t="n">
        <x:f>K847-Z847</x:f>
        <x:v>0</x:v>
      </x:c>
      <x:c r="AE847" s="16" t="n">
        <x:f>IF(ISNUMBER(U847),E847*(U847-T847),"n.a.")</x:f>
        <x:v>-6.473949999999995</x:v>
      </x:c>
      <x:c r="AF847" s="12" t="n">
        <x:f>G847-0</x:f>
        <x:v>0</x:v>
      </x:c>
      <x:c r="AG847" s="16" t="n">
        <x:f>IF(ISNUMBER(U847),0,Z847)</x:f>
        <x:v>0</x:v>
      </x:c>
      <x:c r="AH847" s="17" t="str">
        <x:f>IF(AND(A847="WIRE",ISNUMBER(N847)),H847-N847,"n.a.")</x:f>
        <x:v>n.a.</x:v>
      </x:c>
    </x:row>
    <x:row r="848" ht="22" customHeight="1">
      <x:c r="A848" s="2" t="str">
        <x:v>COIL</x:v>
      </x:c>
      <x:c r="B848" s="2" t="str">
        <x:v>30</x:v>
      </x:c>
      <x:c r="C848" s="2" t="str">
        <x:v>22BLU12-4</x:v>
      </x:c>
      <x:c r="D848" s="2" t="str">
        <x:v>**PAY ACH** PVC SPIRAL SUPPLY</x:v>
      </x:c>
      <x:c r="E848" s="7" t="n">
        <x:v>0</x:v>
      </x:c>
      <x:c r="F848" s="7" t="n">
        <x:v>0</x:v>
      </x:c>
      <x:c r="G848" s="7" t="n">
        <x:v>0</x:v>
      </x:c>
      <x:c r="H848" s="8" t="n">
        <x:v>9.48</x:v>
      </x:c>
      <x:c r="I848" s="8" t="n">
        <x:v>13.74</x:v>
      </x:c>
      <x:c r="J848" s="2" t="n">
        <x:v>100</x:v>
      </x:c>
      <x:c r="K848" s="9" t="n">
        <x:v>0</x:v>
      </x:c>
      <x:c r="L848" s="8"/>
      <x:c r="M848" s="8"/>
      <x:c r="N848" s="8"/>
      <x:c r="O848" s="2" t="n">
        <x:v>0</x:v>
      </x:c>
      <x:c r="P848" s="10" t="n">
        <x:v>44266</x:v>
      </x:c>
      <x:c r="Q848" s="10" t="n">
        <x:v>44774</x:v>
      </x:c>
      <x:c r="R848" s="2" t="str">
        <x:v>Category per-100 basis; no valued stock to verify</x:v>
      </x:c>
      <x:c r="S848" s="2" t="str">
        <x:v>Outside priced proposal or replacement cost differs</x:v>
      </x:c>
      <x:c r="T848" s="15" t="n">
        <x:f>H848/J848</x:f>
        <x:v>0.09480000000000001</x:v>
      </x:c>
      <x:c r="U848" s="15" t="str">
        <x:f>IF(A848="WIRE",T848,IF(O848=1,I848*(1+IF(A848="POUC",Summary!$E$7,Summary!$K$7))/J848,"n.a."))</x:f>
        <x:v>n.a.</x:v>
      </x:c>
      <x:c r="V848" s="12" t="n">
        <x:f>0</x:f>
        <x:v>0</x:v>
      </x:c>
      <x:c r="W848" s="12" t="n">
        <x:f>0</x:f>
        <x:v>0</x:v>
      </x:c>
      <x:c r="X848" s="12" t="n">
        <x:f>0</x:f>
        <x:v>0</x:v>
      </x:c>
      <x:c r="Y848" s="12" t="n">
        <x:f>E848-W848-X848</x:f>
        <x:v>0</x:v>
      </x:c>
      <x:c r="Z848" s="16" t="n">
        <x:f>E848*T848</x:f>
        <x:v>0</x:v>
      </x:c>
      <x:c r="AA848" s="16" t="n">
        <x:f>W848*T848</x:f>
        <x:v>0</x:v>
      </x:c>
      <x:c r="AB848" s="16" t="n">
        <x:f>X848*T848</x:f>
        <x:v>0</x:v>
      </x:c>
      <x:c r="AC848" s="16" t="n">
        <x:f>Y848*T848</x:f>
        <x:v>0</x:v>
      </x:c>
      <x:c r="AD848" s="16" t="n">
        <x:f>K848-Z848</x:f>
        <x:v>0</x:v>
      </x:c>
      <x:c r="AE848" s="16" t="str">
        <x:f>IF(ISNUMBER(U848),E848*(U848-T848),"n.a.")</x:f>
        <x:v>n.a.</x:v>
      </x:c>
      <x:c r="AF848" s="12" t="n">
        <x:f>G848-0</x:f>
        <x:v>0</x:v>
      </x:c>
      <x:c r="AG848" s="16" t="n">
        <x:f>IF(ISNUMBER(U848),0,Z848)</x:f>
        <x:v>0</x:v>
      </x:c>
      <x:c r="AH848" s="17" t="str">
        <x:f>IF(AND(A848="WIRE",ISNUMBER(N848)),H848-N848,"n.a.")</x:f>
        <x:v>n.a.</x:v>
      </x:c>
    </x:row>
    <x:row r="849" ht="22" customHeight="1">
      <x:c r="A849" s="2" t="str">
        <x:v>COIL</x:v>
      </x:c>
      <x:c r="B849" s="2" t="str">
        <x:v>30</x:v>
      </x:c>
      <x:c r="C849" s="2" t="str">
        <x:v>22FG12-4</x:v>
      </x:c>
      <x:c r="D849" s="2" t="str">
        <x:v>**PAY ACH** PVC SPIRAL SUPPLY</x:v>
      </x:c>
      <x:c r="E849" s="7" t="n">
        <x:v>0</x:v>
      </x:c>
      <x:c r="F849" s="7" t="n">
        <x:v>0</x:v>
      </x:c>
      <x:c r="G849" s="7" t="n">
        <x:v>0</x:v>
      </x:c>
      <x:c r="H849" s="8" t="n">
        <x:v>9.48</x:v>
      </x:c>
      <x:c r="I849" s="8" t="n">
        <x:v>13.74</x:v>
      </x:c>
      <x:c r="J849" s="2" t="n">
        <x:v>100</x:v>
      </x:c>
      <x:c r="K849" s="9" t="n">
        <x:v>0</x:v>
      </x:c>
      <x:c r="L849" s="8"/>
      <x:c r="M849" s="8"/>
      <x:c r="N849" s="8"/>
      <x:c r="O849" s="2" t="n">
        <x:v>0</x:v>
      </x:c>
      <x:c r="P849" s="10" t="n">
        <x:v>44266</x:v>
      </x:c>
      <x:c r="Q849" s="10" t="n">
        <x:v>44774</x:v>
      </x:c>
      <x:c r="R849" s="2" t="str">
        <x:v>Category per-100 basis; no valued stock to verify</x:v>
      </x:c>
      <x:c r="S849" s="2" t="str">
        <x:v>Outside priced proposal or replacement cost differs</x:v>
      </x:c>
      <x:c r="T849" s="15" t="n">
        <x:f>H849/J849</x:f>
        <x:v>0.09480000000000001</x:v>
      </x:c>
      <x:c r="U849" s="15" t="str">
        <x:f>IF(A849="WIRE",T849,IF(O849=1,I849*(1+IF(A849="POUC",Summary!$E$7,Summary!$K$7))/J849,"n.a."))</x:f>
        <x:v>n.a.</x:v>
      </x:c>
      <x:c r="V849" s="12" t="n">
        <x:f>0</x:f>
        <x:v>0</x:v>
      </x:c>
      <x:c r="W849" s="12" t="n">
        <x:f>0</x:f>
        <x:v>0</x:v>
      </x:c>
      <x:c r="X849" s="12" t="n">
        <x:f>0</x:f>
        <x:v>0</x:v>
      </x:c>
      <x:c r="Y849" s="12" t="n">
        <x:f>E849-W849-X849</x:f>
        <x:v>0</x:v>
      </x:c>
      <x:c r="Z849" s="16" t="n">
        <x:f>E849*T849</x:f>
        <x:v>0</x:v>
      </x:c>
      <x:c r="AA849" s="16" t="n">
        <x:f>W849*T849</x:f>
        <x:v>0</x:v>
      </x:c>
      <x:c r="AB849" s="16" t="n">
        <x:f>X849*T849</x:f>
        <x:v>0</x:v>
      </x:c>
      <x:c r="AC849" s="16" t="n">
        <x:f>Y849*T849</x:f>
        <x:v>0</x:v>
      </x:c>
      <x:c r="AD849" s="16" t="n">
        <x:f>K849-Z849</x:f>
        <x:v>0</x:v>
      </x:c>
      <x:c r="AE849" s="16" t="str">
        <x:f>IF(ISNUMBER(U849),E849*(U849-T849),"n.a.")</x:f>
        <x:v>n.a.</x:v>
      </x:c>
      <x:c r="AF849" s="12" t="n">
        <x:f>G849-0</x:f>
        <x:v>0</x:v>
      </x:c>
      <x:c r="AG849" s="16" t="n">
        <x:f>IF(ISNUMBER(U849),0,Z849)</x:f>
        <x:v>0</x:v>
      </x:c>
      <x:c r="AH849" s="17" t="str">
        <x:f>IF(AND(A849="WIRE",ISNUMBER(N849)),H849-N849,"n.a.")</x:f>
        <x:v>n.a.</x:v>
      </x:c>
    </x:row>
    <x:row r="850" ht="22" customHeight="1">
      <x:c r="A850" s="2" t="str">
        <x:v>COIL</x:v>
      </x:c>
      <x:c r="B850" s="2" t="str">
        <x:v>30</x:v>
      </x:c>
      <x:c r="C850" s="2" t="str">
        <x:v>22MAR12-4</x:v>
      </x:c>
      <x:c r="D850" s="2" t="str">
        <x:v>**PAY ACH** PVC SPIRAL SUPPLY</x:v>
      </x:c>
      <x:c r="E850" s="7" t="n">
        <x:v>0</x:v>
      </x:c>
      <x:c r="F850" s="7" t="n">
        <x:v>0</x:v>
      </x:c>
      <x:c r="G850" s="7" t="n">
        <x:v>0</x:v>
      </x:c>
      <x:c r="H850" s="8" t="n">
        <x:v>9.48</x:v>
      </x:c>
      <x:c r="I850" s="8" t="n">
        <x:v>13.74</x:v>
      </x:c>
      <x:c r="J850" s="2" t="n">
        <x:v>100</x:v>
      </x:c>
      <x:c r="K850" s="9" t="n">
        <x:v>0</x:v>
      </x:c>
      <x:c r="L850" s="8"/>
      <x:c r="M850" s="8"/>
      <x:c r="N850" s="8"/>
      <x:c r="O850" s="2" t="n">
        <x:v>0</x:v>
      </x:c>
      <x:c r="P850" s="10" t="n">
        <x:v>44266</x:v>
      </x:c>
      <x:c r="Q850" s="10" t="n">
        <x:v>44774</x:v>
      </x:c>
      <x:c r="R850" s="2" t="str">
        <x:v>Same-product valuation: per 100</x:v>
      </x:c>
      <x:c r="S850" s="2" t="str">
        <x:v>Outside priced proposal or replacement cost differs</x:v>
      </x:c>
      <x:c r="T850" s="15" t="n">
        <x:f>H850/J850</x:f>
        <x:v>0.09480000000000001</x:v>
      </x:c>
      <x:c r="U850" s="15" t="str">
        <x:f>IF(A850="WIRE",T850,IF(O850=1,I850*(1+IF(A850="POUC",Summary!$E$7,Summary!$K$7))/J850,"n.a."))</x:f>
        <x:v>n.a.</x:v>
      </x:c>
      <x:c r="V850" s="12" t="n">
        <x:f>0</x:f>
        <x:v>0</x:v>
      </x:c>
      <x:c r="W850" s="12" t="n">
        <x:f>0</x:f>
        <x:v>0</x:v>
      </x:c>
      <x:c r="X850" s="12" t="n">
        <x:f>0</x:f>
        <x:v>0</x:v>
      </x:c>
      <x:c r="Y850" s="12" t="n">
        <x:f>E850-W850-X850</x:f>
        <x:v>0</x:v>
      </x:c>
      <x:c r="Z850" s="16" t="n">
        <x:f>E850*T850</x:f>
        <x:v>0</x:v>
      </x:c>
      <x:c r="AA850" s="16" t="n">
        <x:f>W850*T850</x:f>
        <x:v>0</x:v>
      </x:c>
      <x:c r="AB850" s="16" t="n">
        <x:f>X850*T850</x:f>
        <x:v>0</x:v>
      </x:c>
      <x:c r="AC850" s="16" t="n">
        <x:f>Y850*T850</x:f>
        <x:v>0</x:v>
      </x:c>
      <x:c r="AD850" s="16" t="n">
        <x:f>K850-Z850</x:f>
        <x:v>0</x:v>
      </x:c>
      <x:c r="AE850" s="16" t="str">
        <x:f>IF(ISNUMBER(U850),E850*(U850-T850),"n.a.")</x:f>
        <x:v>n.a.</x:v>
      </x:c>
      <x:c r="AF850" s="12" t="n">
        <x:f>G850-0</x:f>
        <x:v>0</x:v>
      </x:c>
      <x:c r="AG850" s="16" t="n">
        <x:f>IF(ISNUMBER(U850),0,Z850)</x:f>
        <x:v>0</x:v>
      </x:c>
      <x:c r="AH850" s="17" t="str">
        <x:f>IF(AND(A850="WIRE",ISNUMBER(N850)),H850-N850,"n.a.")</x:f>
        <x:v>n.a.</x:v>
      </x:c>
    </x:row>
    <x:row r="851" ht="22" customHeight="1">
      <x:c r="A851" s="2" t="str">
        <x:v>COIL</x:v>
      </x:c>
      <x:c r="B851" s="2" t="str">
        <x:v>30</x:v>
      </x:c>
      <x:c r="C851" s="2" t="str">
        <x:v>22RED12-4</x:v>
      </x:c>
      <x:c r="D851" s="2" t="str">
        <x:v>**PAY ACH** PVC SPIRAL SUPPLY</x:v>
      </x:c>
      <x:c r="E851" s="7" t="n">
        <x:v>0</x:v>
      </x:c>
      <x:c r="F851" s="7" t="n">
        <x:v>0</x:v>
      </x:c>
      <x:c r="G851" s="7" t="n">
        <x:v>0</x:v>
      </x:c>
      <x:c r="H851" s="8" t="n">
        <x:v>9.48</x:v>
      </x:c>
      <x:c r="I851" s="8" t="n">
        <x:v>13.74</x:v>
      </x:c>
      <x:c r="J851" s="2" t="n">
        <x:v>100</x:v>
      </x:c>
      <x:c r="K851" s="9" t="n">
        <x:v>0</x:v>
      </x:c>
      <x:c r="L851" s="8"/>
      <x:c r="M851" s="8"/>
      <x:c r="N851" s="8"/>
      <x:c r="O851" s="2" t="n">
        <x:v>0</x:v>
      </x:c>
      <x:c r="P851" s="10" t="n">
        <x:v>44266</x:v>
      </x:c>
      <x:c r="Q851" s="10" t="n">
        <x:v>44774</x:v>
      </x:c>
      <x:c r="R851" s="2" t="str">
        <x:v>Category per-100 basis; no valued stock to verify</x:v>
      </x:c>
      <x:c r="S851" s="2" t="str">
        <x:v>Outside priced proposal or replacement cost differs</x:v>
      </x:c>
      <x:c r="T851" s="15" t="n">
        <x:f>H851/J851</x:f>
        <x:v>0.09480000000000001</x:v>
      </x:c>
      <x:c r="U851" s="15" t="str">
        <x:f>IF(A851="WIRE",T851,IF(O851=1,I851*(1+IF(A851="POUC",Summary!$E$7,Summary!$K$7))/J851,"n.a."))</x:f>
        <x:v>n.a.</x:v>
      </x:c>
      <x:c r="V851" s="12" t="n">
        <x:f>0</x:f>
        <x:v>0</x:v>
      </x:c>
      <x:c r="W851" s="12" t="n">
        <x:f>0</x:f>
        <x:v>0</x:v>
      </x:c>
      <x:c r="X851" s="12" t="n">
        <x:f>0</x:f>
        <x:v>0</x:v>
      </x:c>
      <x:c r="Y851" s="12" t="n">
        <x:f>E851-W851-X851</x:f>
        <x:v>0</x:v>
      </x:c>
      <x:c r="Z851" s="16" t="n">
        <x:f>E851*T851</x:f>
        <x:v>0</x:v>
      </x:c>
      <x:c r="AA851" s="16" t="n">
        <x:f>W851*T851</x:f>
        <x:v>0</x:v>
      </x:c>
      <x:c r="AB851" s="16" t="n">
        <x:f>X851*T851</x:f>
        <x:v>0</x:v>
      </x:c>
      <x:c r="AC851" s="16" t="n">
        <x:f>Y851*T851</x:f>
        <x:v>0</x:v>
      </x:c>
      <x:c r="AD851" s="16" t="n">
        <x:f>K851-Z851</x:f>
        <x:v>0</x:v>
      </x:c>
      <x:c r="AE851" s="16" t="str">
        <x:f>IF(ISNUMBER(U851),E851*(U851-T851),"n.a.")</x:f>
        <x:v>n.a.</x:v>
      </x:c>
      <x:c r="AF851" s="12" t="n">
        <x:f>G851-0</x:f>
        <x:v>0</x:v>
      </x:c>
      <x:c r="AG851" s="16" t="n">
        <x:f>IF(ISNUMBER(U851),0,Z851)</x:f>
        <x:v>0</x:v>
      </x:c>
      <x:c r="AH851" s="17" t="str">
        <x:f>IF(AND(A851="WIRE",ISNUMBER(N851)),H851-N851,"n.a.")</x:f>
        <x:v>n.a.</x:v>
      </x:c>
    </x:row>
    <x:row r="852" ht="22" customHeight="1">
      <x:c r="A852" s="2" t="str">
        <x:v>COIL</x:v>
      </x:c>
      <x:c r="B852" s="2" t="str">
        <x:v>30</x:v>
      </x:c>
      <x:c r="C852" s="2" t="str">
        <x:v>22WHT36-4</x:v>
      </x:c>
      <x:c r="D852" s="2" t="str">
        <x:v>**PAY ACH** PVC SPIRAL SUPPLY</x:v>
      </x:c>
      <x:c r="E852" s="7" t="n">
        <x:v>1000</x:v>
      </x:c>
      <x:c r="F852" s="7" t="n">
        <x:v>0</x:v>
      </x:c>
      <x:c r="G852" s="7" t="n">
        <x:v>0</x:v>
      </x:c>
      <x:c r="H852" s="8" t="n">
        <x:v>48.82</x:v>
      </x:c>
      <x:c r="I852" s="8" t="n">
        <x:v>43.29</x:v>
      </x:c>
      <x:c r="J852" s="2" t="n">
        <x:v>100</x:v>
      </x:c>
      <x:c r="K852" s="9" t="n">
        <x:v>488.2</x:v>
      </x:c>
      <x:c r="L852" s="8" t="n">
        <x:v>43.29</x:v>
      </x:c>
      <x:c r="M852" s="8"/>
      <x:c r="N852" s="8"/>
      <x:c r="O852" s="2" t="n">
        <x:v>1</x:v>
      </x:c>
      <x:c r="P852" s="10" t="n">
        <x:v>46143</x:v>
      </x:c>
      <x:c r="Q852" s="10" t="n">
        <x:v>45810</x:v>
      </x:c>
      <x:c r="R852" s="2" t="str">
        <x:v>Same-product valuation: per 100</x:v>
      </x:c>
      <x:c r="S852" s="2" t="str">
        <x:v>Chris PVC Coil priced product</x:v>
      </x:c>
      <x:c r="T852" s="15" t="n">
        <x:f>H852/J852</x:f>
        <x:v>0.4882</x:v>
      </x:c>
      <x:c r="U852" s="15" t="n">
        <x:f>IF(A852="WIRE",T852,IF(O852=1,I852*(1+IF(A852="POUC",Summary!$E$7,Summary!$K$7))/J852,"n.a."))</x:f>
        <x:v>0.4783545</x:v>
      </x:c>
      <x:c r="V852" s="12" t="n">
        <x:f>0</x:f>
        <x:v>0</x:v>
      </x:c>
      <x:c r="W852" s="12" t="n">
        <x:f>0</x:f>
        <x:v>0</x:v>
      </x:c>
      <x:c r="X852" s="12" t="n">
        <x:f>0</x:f>
        <x:v>0</x:v>
      </x:c>
      <x:c r="Y852" s="12" t="n">
        <x:f>E852-W852-X852</x:f>
        <x:v>1000</x:v>
      </x:c>
      <x:c r="Z852" s="16" t="n">
        <x:f>E852*T852</x:f>
        <x:v>488.20000000000005</x:v>
      </x:c>
      <x:c r="AA852" s="16" t="n">
        <x:f>W852*T852</x:f>
        <x:v>0</x:v>
      </x:c>
      <x:c r="AB852" s="16" t="n">
        <x:f>X852*T852</x:f>
        <x:v>0</x:v>
      </x:c>
      <x:c r="AC852" s="16" t="n">
        <x:f>Y852*T852</x:f>
        <x:v>488.20000000000005</x:v>
      </x:c>
      <x:c r="AD852" s="16" t="n">
        <x:f>K852-Z852</x:f>
        <x:v>-5.684341886080802e-14</x:v>
      </x:c>
      <x:c r="AE852" s="16" t="n">
        <x:f>IF(ISNUMBER(U852),E852*(U852-T852),"n.a.")</x:f>
        <x:v>-9.845500000000007</x:v>
      </x:c>
      <x:c r="AF852" s="12" t="n">
        <x:f>G852-0</x:f>
        <x:v>0</x:v>
      </x:c>
      <x:c r="AG852" s="16" t="n">
        <x:f>IF(ISNUMBER(U852),0,Z852)</x:f>
        <x:v>0</x:v>
      </x:c>
      <x:c r="AH852" s="17" t="str">
        <x:f>IF(AND(A852="WIRE",ISNUMBER(N852)),H852-N852,"n.a.")</x:f>
        <x:v>n.a.</x:v>
      </x:c>
    </x:row>
    <x:row r="853" ht="22" customHeight="1">
      <x:c r="A853" s="2" t="str">
        <x:v>COIL</x:v>
      </x:c>
      <x:c r="B853" s="2" t="str">
        <x:v>30</x:v>
      </x:c>
      <x:c r="C853" s="2" t="str">
        <x:v>25FG12-4</x:v>
      </x:c>
      <x:c r="D853" s="2" t="str">
        <x:v>**PAY ACH** PVC SPIRAL SUPPLY</x:v>
      </x:c>
      <x:c r="E853" s="7" t="n">
        <x:v>0</x:v>
      </x:c>
      <x:c r="F853" s="7" t="n">
        <x:v>0</x:v>
      </x:c>
      <x:c r="G853" s="7" t="n">
        <x:v>0</x:v>
      </x:c>
      <x:c r="H853" s="8" t="n">
        <x:v>11.58</x:v>
      </x:c>
      <x:c r="I853" s="8" t="n">
        <x:v>17.6</x:v>
      </x:c>
      <x:c r="J853" s="2" t="n">
        <x:v>100</x:v>
      </x:c>
      <x:c r="K853" s="9" t="n">
        <x:v>0</x:v>
      </x:c>
      <x:c r="L853" s="8"/>
      <x:c r="M853" s="8"/>
      <x:c r="N853" s="8"/>
      <x:c r="O853" s="2" t="n">
        <x:v>0</x:v>
      </x:c>
      <x:c r="P853" s="10" t="n">
        <x:v>44266</x:v>
      </x:c>
      <x:c r="Q853" s="10" t="n">
        <x:v>44774</x:v>
      </x:c>
      <x:c r="R853" s="2" t="str">
        <x:v>Category per-100 basis; no valued stock to verify</x:v>
      </x:c>
      <x:c r="S853" s="2" t="str">
        <x:v>Outside priced proposal or replacement cost differs</x:v>
      </x:c>
      <x:c r="T853" s="15" t="n">
        <x:f>H853/J853</x:f>
        <x:v>0.1158</x:v>
      </x:c>
      <x:c r="U853" s="15" t="str">
        <x:f>IF(A853="WIRE",T853,IF(O853=1,I853*(1+IF(A853="POUC",Summary!$E$7,Summary!$K$7))/J853,"n.a."))</x:f>
        <x:v>n.a.</x:v>
      </x:c>
      <x:c r="V853" s="12" t="n">
        <x:f>0</x:f>
        <x:v>0</x:v>
      </x:c>
      <x:c r="W853" s="12" t="n">
        <x:f>0</x:f>
        <x:v>0</x:v>
      </x:c>
      <x:c r="X853" s="12" t="n">
        <x:f>0</x:f>
        <x:v>0</x:v>
      </x:c>
      <x:c r="Y853" s="12" t="n">
        <x:f>E853-W853-X853</x:f>
        <x:v>0</x:v>
      </x:c>
      <x:c r="Z853" s="16" t="n">
        <x:f>E853*T853</x:f>
        <x:v>0</x:v>
      </x:c>
      <x:c r="AA853" s="16" t="n">
        <x:f>W853*T853</x:f>
        <x:v>0</x:v>
      </x:c>
      <x:c r="AB853" s="16" t="n">
        <x:f>X853*T853</x:f>
        <x:v>0</x:v>
      </x:c>
      <x:c r="AC853" s="16" t="n">
        <x:f>Y853*T853</x:f>
        <x:v>0</x:v>
      </x:c>
      <x:c r="AD853" s="16" t="n">
        <x:f>K853-Z853</x:f>
        <x:v>0</x:v>
      </x:c>
      <x:c r="AE853" s="16" t="str">
        <x:f>IF(ISNUMBER(U853),E853*(U853-T853),"n.a.")</x:f>
        <x:v>n.a.</x:v>
      </x:c>
      <x:c r="AF853" s="12" t="n">
        <x:f>G853-0</x:f>
        <x:v>0</x:v>
      </x:c>
      <x:c r="AG853" s="16" t="n">
        <x:f>IF(ISNUMBER(U853),0,Z853)</x:f>
        <x:v>0</x:v>
      </x:c>
      <x:c r="AH853" s="17" t="str">
        <x:f>IF(AND(A853="WIRE",ISNUMBER(N853)),H853-N853,"n.a.")</x:f>
        <x:v>n.a.</x:v>
      </x:c>
    </x:row>
    <x:row r="854" ht="22" customHeight="1">
      <x:c r="A854" s="2" t="str">
        <x:v>COIL</x:v>
      </x:c>
      <x:c r="B854" s="2" t="str">
        <x:v>30</x:v>
      </x:c>
      <x:c r="C854" s="2" t="str">
        <x:v>25MAR12-4</x:v>
      </x:c>
      <x:c r="D854" s="2" t="str">
        <x:v>**PAY ACH** PVC SPIRAL SUPPLY</x:v>
      </x:c>
      <x:c r="E854" s="7" t="n">
        <x:v>0</x:v>
      </x:c>
      <x:c r="F854" s="7" t="n">
        <x:v>0</x:v>
      </x:c>
      <x:c r="G854" s="7" t="n">
        <x:v>0</x:v>
      </x:c>
      <x:c r="H854" s="8" t="n">
        <x:v>11.58</x:v>
      </x:c>
      <x:c r="I854" s="8" t="n">
        <x:v>17.6</x:v>
      </x:c>
      <x:c r="J854" s="2" t="n">
        <x:v>100</x:v>
      </x:c>
      <x:c r="K854" s="9" t="n">
        <x:v>0</x:v>
      </x:c>
      <x:c r="L854" s="8"/>
      <x:c r="M854" s="8"/>
      <x:c r="N854" s="8"/>
      <x:c r="O854" s="2" t="n">
        <x:v>0</x:v>
      </x:c>
      <x:c r="P854" s="10" t="n">
        <x:v>44266</x:v>
      </x:c>
      <x:c r="Q854" s="10" t="n">
        <x:v>44774</x:v>
      </x:c>
      <x:c r="R854" s="2" t="str">
        <x:v>Same-product valuation: per 100</x:v>
      </x:c>
      <x:c r="S854" s="2" t="str">
        <x:v>Outside priced proposal or replacement cost differs</x:v>
      </x:c>
      <x:c r="T854" s="15" t="n">
        <x:f>H854/J854</x:f>
        <x:v>0.1158</x:v>
      </x:c>
      <x:c r="U854" s="15" t="str">
        <x:f>IF(A854="WIRE",T854,IF(O854=1,I854*(1+IF(A854="POUC",Summary!$E$7,Summary!$K$7))/J854,"n.a."))</x:f>
        <x:v>n.a.</x:v>
      </x:c>
      <x:c r="V854" s="12" t="n">
        <x:f>0</x:f>
        <x:v>0</x:v>
      </x:c>
      <x:c r="W854" s="12" t="n">
        <x:f>0</x:f>
        <x:v>0</x:v>
      </x:c>
      <x:c r="X854" s="12" t="n">
        <x:f>0</x:f>
        <x:v>0</x:v>
      </x:c>
      <x:c r="Y854" s="12" t="n">
        <x:f>E854-W854-X854</x:f>
        <x:v>0</x:v>
      </x:c>
      <x:c r="Z854" s="16" t="n">
        <x:f>E854*T854</x:f>
        <x:v>0</x:v>
      </x:c>
      <x:c r="AA854" s="16" t="n">
        <x:f>W854*T854</x:f>
        <x:v>0</x:v>
      </x:c>
      <x:c r="AB854" s="16" t="n">
        <x:f>X854*T854</x:f>
        <x:v>0</x:v>
      </x:c>
      <x:c r="AC854" s="16" t="n">
        <x:f>Y854*T854</x:f>
        <x:v>0</x:v>
      </x:c>
      <x:c r="AD854" s="16" t="n">
        <x:f>K854-Z854</x:f>
        <x:v>0</x:v>
      </x:c>
      <x:c r="AE854" s="16" t="str">
        <x:f>IF(ISNUMBER(U854),E854*(U854-T854),"n.a.")</x:f>
        <x:v>n.a.</x:v>
      </x:c>
      <x:c r="AF854" s="12" t="n">
        <x:f>G854-0</x:f>
        <x:v>0</x:v>
      </x:c>
      <x:c r="AG854" s="16" t="n">
        <x:f>IF(ISNUMBER(U854),0,Z854)</x:f>
        <x:v>0</x:v>
      </x:c>
      <x:c r="AH854" s="17" t="str">
        <x:f>IF(AND(A854="WIRE",ISNUMBER(N854)),H854-N854,"n.a.")</x:f>
        <x:v>n.a.</x:v>
      </x:c>
    </x:row>
    <x:row r="855" ht="22" customHeight="1">
      <x:c r="A855" s="2" t="str">
        <x:v>COIL</x:v>
      </x:c>
      <x:c r="B855" s="2" t="str">
        <x:v>30</x:v>
      </x:c>
      <x:c r="C855" s="2" t="str">
        <x:v>25RED12-4</x:v>
      </x:c>
      <x:c r="D855" s="2" t="str">
        <x:v>**PAY ACH** PVC SPIRAL SUPPLY</x:v>
      </x:c>
      <x:c r="E855" s="7" t="n">
        <x:v>0</x:v>
      </x:c>
      <x:c r="F855" s="7" t="n">
        <x:v>0</x:v>
      </x:c>
      <x:c r="G855" s="7" t="n">
        <x:v>0</x:v>
      </x:c>
      <x:c r="H855" s="8" t="n">
        <x:v>11.58</x:v>
      </x:c>
      <x:c r="I855" s="8" t="n">
        <x:v>17.6</x:v>
      </x:c>
      <x:c r="J855" s="2" t="n">
        <x:v>100</x:v>
      </x:c>
      <x:c r="K855" s="9" t="n">
        <x:v>0</x:v>
      </x:c>
      <x:c r="L855" s="8"/>
      <x:c r="M855" s="8"/>
      <x:c r="N855" s="8"/>
      <x:c r="O855" s="2" t="n">
        <x:v>0</x:v>
      </x:c>
      <x:c r="P855" s="10" t="n">
        <x:v>44266</x:v>
      </x:c>
      <x:c r="Q855" s="10" t="n">
        <x:v>44774</x:v>
      </x:c>
      <x:c r="R855" s="2" t="str">
        <x:v>Category per-100 basis; no valued stock to verify</x:v>
      </x:c>
      <x:c r="S855" s="2" t="str">
        <x:v>Outside priced proposal or replacement cost differs</x:v>
      </x:c>
      <x:c r="T855" s="15" t="n">
        <x:f>H855/J855</x:f>
        <x:v>0.1158</x:v>
      </x:c>
      <x:c r="U855" s="15" t="str">
        <x:f>IF(A855="WIRE",T855,IF(O855=1,I855*(1+IF(A855="POUC",Summary!$E$7,Summary!$K$7))/J855,"n.a."))</x:f>
        <x:v>n.a.</x:v>
      </x:c>
      <x:c r="V855" s="12" t="n">
        <x:f>0</x:f>
        <x:v>0</x:v>
      </x:c>
      <x:c r="W855" s="12" t="n">
        <x:f>0</x:f>
        <x:v>0</x:v>
      </x:c>
      <x:c r="X855" s="12" t="n">
        <x:f>0</x:f>
        <x:v>0</x:v>
      </x:c>
      <x:c r="Y855" s="12" t="n">
        <x:f>E855-W855-X855</x:f>
        <x:v>0</x:v>
      </x:c>
      <x:c r="Z855" s="16" t="n">
        <x:f>E855*T855</x:f>
        <x:v>0</x:v>
      </x:c>
      <x:c r="AA855" s="16" t="n">
        <x:f>W855*T855</x:f>
        <x:v>0</x:v>
      </x:c>
      <x:c r="AB855" s="16" t="n">
        <x:f>X855*T855</x:f>
        <x:v>0</x:v>
      </x:c>
      <x:c r="AC855" s="16" t="n">
        <x:f>Y855*T855</x:f>
        <x:v>0</x:v>
      </x:c>
      <x:c r="AD855" s="16" t="n">
        <x:f>K855-Z855</x:f>
        <x:v>0</x:v>
      </x:c>
      <x:c r="AE855" s="16" t="str">
        <x:f>IF(ISNUMBER(U855),E855*(U855-T855),"n.a.")</x:f>
        <x:v>n.a.</x:v>
      </x:c>
      <x:c r="AF855" s="12" t="n">
        <x:f>G855-0</x:f>
        <x:v>0</x:v>
      </x:c>
      <x:c r="AG855" s="16" t="n">
        <x:f>IF(ISNUMBER(U855),0,Z855)</x:f>
        <x:v>0</x:v>
      </x:c>
      <x:c r="AH855" s="17" t="str">
        <x:f>IF(AND(A855="WIRE",ISNUMBER(N855)),H855-N855,"n.a.")</x:f>
        <x:v>n.a.</x:v>
      </x:c>
    </x:row>
    <x:row r="856" ht="22" customHeight="1">
      <x:c r="A856" s="2" t="str">
        <x:v>COIL</x:v>
      </x:c>
      <x:c r="B856" s="2" t="str">
        <x:v>30</x:v>
      </x:c>
      <x:c r="C856" s="2" t="str">
        <x:v>25WHT36-4</x:v>
      </x:c>
      <x:c r="D856" s="2" t="str">
        <x:v>**PAY ACH** PVC SPIRAL SUPPLY</x:v>
      </x:c>
      <x:c r="E856" s="7" t="n">
        <x:v>1100</x:v>
      </x:c>
      <x:c r="F856" s="7" t="n">
        <x:v>0</x:v>
      </x:c>
      <x:c r="G856" s="7" t="n">
        <x:v>0</x:v>
      </x:c>
      <x:c r="H856" s="8" t="n">
        <x:v>64.85</x:v>
      </x:c>
      <x:c r="I856" s="8" t="n">
        <x:v>57.5</x:v>
      </x:c>
      <x:c r="J856" s="2" t="n">
        <x:v>100</x:v>
      </x:c>
      <x:c r="K856" s="9" t="n">
        <x:v>713.35</x:v>
      </x:c>
      <x:c r="L856" s="8" t="n">
        <x:v>57.5</x:v>
      </x:c>
      <x:c r="M856" s="8"/>
      <x:c r="N856" s="8"/>
      <x:c r="O856" s="2" t="n">
        <x:v>1</x:v>
      </x:c>
      <x:c r="P856" s="10" t="n">
        <x:v>46143</x:v>
      </x:c>
      <x:c r="Q856" s="10" t="n">
        <x:v>45810</x:v>
      </x:c>
      <x:c r="R856" s="2" t="str">
        <x:v>Same-product valuation: per 100</x:v>
      </x:c>
      <x:c r="S856" s="2" t="str">
        <x:v>Chris PVC Coil priced product</x:v>
      </x:c>
      <x:c r="T856" s="15" t="n">
        <x:f>H856/J856</x:f>
        <x:v>0.6485</x:v>
      </x:c>
      <x:c r="U856" s="15" t="n">
        <x:f>IF(A856="WIRE",T856,IF(O856=1,I856*(1+IF(A856="POUC",Summary!$E$7,Summary!$K$7))/J856,"n.a."))</x:f>
        <x:v>0.635375</x:v>
      </x:c>
      <x:c r="V856" s="12" t="n">
        <x:f>0</x:f>
        <x:v>0</x:v>
      </x:c>
      <x:c r="W856" s="12" t="n">
        <x:f>0</x:f>
        <x:v>0</x:v>
      </x:c>
      <x:c r="X856" s="12" t="n">
        <x:f>0</x:f>
        <x:v>0</x:v>
      </x:c>
      <x:c r="Y856" s="12" t="n">
        <x:f>E856-W856-X856</x:f>
        <x:v>1100</x:v>
      </x:c>
      <x:c r="Z856" s="16" t="n">
        <x:f>E856*T856</x:f>
        <x:v>713.3499999999999</x:v>
      </x:c>
      <x:c r="AA856" s="16" t="n">
        <x:f>W856*T856</x:f>
        <x:v>0</x:v>
      </x:c>
      <x:c r="AB856" s="16" t="n">
        <x:f>X856*T856</x:f>
        <x:v>0</x:v>
      </x:c>
      <x:c r="AC856" s="16" t="n">
        <x:f>Y856*T856</x:f>
        <x:v>713.3499999999999</x:v>
      </x:c>
      <x:c r="AD856" s="16" t="n">
        <x:f>K856-Z856</x:f>
        <x:v>1.1368683772161603e-13</x:v>
      </x:c>
      <x:c r="AE856" s="16" t="n">
        <x:f>IF(ISNUMBER(U856),E856*(U856-T856),"n.a.")</x:f>
        <x:v>-14.437499999999936</x:v>
      </x:c>
      <x:c r="AF856" s="12" t="n">
        <x:f>G856-0</x:f>
        <x:v>0</x:v>
      </x:c>
      <x:c r="AG856" s="16" t="n">
        <x:f>IF(ISNUMBER(U856),0,Z856)</x:f>
        <x:v>0</x:v>
      </x:c>
      <x:c r="AH856" s="17" t="str">
        <x:f>IF(AND(A856="WIRE",ISNUMBER(N856)),H856-N856,"n.a.")</x:f>
        <x:v>n.a.</x:v>
      </x:c>
    </x:row>
    <x:row r="857" ht="22" customHeight="1">
      <x:c r="A857" s="2" t="str">
        <x:v>COIL</x:v>
      </x:c>
      <x:c r="B857" s="2" t="str">
        <x:v>30</x:v>
      </x:c>
      <x:c r="C857" s="2" t="str">
        <x:v>28BLU12-4</x:v>
      </x:c>
      <x:c r="D857" s="2" t="str">
        <x:v>**PAY ACH** PVC SPIRAL SUPPLY</x:v>
      </x:c>
      <x:c r="E857" s="7" t="n">
        <x:v>1100</x:v>
      </x:c>
      <x:c r="F857" s="7" t="n">
        <x:v>0</x:v>
      </x:c>
      <x:c r="G857" s="7" t="n">
        <x:v>0</x:v>
      </x:c>
      <x:c r="H857" s="8" t="n">
        <x:v>12.92</x:v>
      </x:c>
      <x:c r="I857" s="8" t="n">
        <x:v>19.1</x:v>
      </x:c>
      <x:c r="J857" s="2" t="n">
        <x:v>100</x:v>
      </x:c>
      <x:c r="K857" s="9" t="n">
        <x:v>142.12</x:v>
      </x:c>
      <x:c r="L857" s="8"/>
      <x:c r="M857" s="8"/>
      <x:c r="N857" s="8"/>
      <x:c r="O857" s="2" t="n">
        <x:v>0</x:v>
      </x:c>
      <x:c r="P857" s="10" t="n">
        <x:v>44266</x:v>
      </x:c>
      <x:c r="Q857" s="10" t="n">
        <x:v>44774</x:v>
      </x:c>
      <x:c r="R857" s="2" t="str">
        <x:v>Same-product valuation: per 100</x:v>
      </x:c>
      <x:c r="S857" s="2" t="str">
        <x:v>Outside priced proposal or replacement cost differs</x:v>
      </x:c>
      <x:c r="T857" s="15" t="n">
        <x:f>H857/J857</x:f>
        <x:v>0.1292</x:v>
      </x:c>
      <x:c r="U857" s="15" t="str">
        <x:f>IF(A857="WIRE",T857,IF(O857=1,I857*(1+IF(A857="POUC",Summary!$E$7,Summary!$K$7))/J857,"n.a."))</x:f>
        <x:v>n.a.</x:v>
      </x:c>
      <x:c r="V857" s="12" t="n">
        <x:f>0</x:f>
        <x:v>0</x:v>
      </x:c>
      <x:c r="W857" s="12" t="n">
        <x:f>0</x:f>
        <x:v>0</x:v>
      </x:c>
      <x:c r="X857" s="12" t="n">
        <x:f>0</x:f>
        <x:v>0</x:v>
      </x:c>
      <x:c r="Y857" s="12" t="n">
        <x:f>E857-W857-X857</x:f>
        <x:v>1100</x:v>
      </x:c>
      <x:c r="Z857" s="16" t="n">
        <x:f>E857*T857</x:f>
        <x:v>142.12</x:v>
      </x:c>
      <x:c r="AA857" s="16" t="n">
        <x:f>W857*T857</x:f>
        <x:v>0</x:v>
      </x:c>
      <x:c r="AB857" s="16" t="n">
        <x:f>X857*T857</x:f>
        <x:v>0</x:v>
      </x:c>
      <x:c r="AC857" s="16" t="n">
        <x:f>Y857*T857</x:f>
        <x:v>142.12</x:v>
      </x:c>
      <x:c r="AD857" s="16" t="n">
        <x:f>K857-Z857</x:f>
        <x:v>0</x:v>
      </x:c>
      <x:c r="AE857" s="16" t="str">
        <x:f>IF(ISNUMBER(U857),E857*(U857-T857),"n.a.")</x:f>
        <x:v>n.a.</x:v>
      </x:c>
      <x:c r="AF857" s="12" t="n">
        <x:f>G857-0</x:f>
        <x:v>0</x:v>
      </x:c>
      <x:c r="AG857" s="16" t="n">
        <x:f>IF(ISNUMBER(U857),0,Z857)</x:f>
        <x:v>142.12</x:v>
      </x:c>
      <x:c r="AH857" s="17" t="str">
        <x:f>IF(AND(A857="WIRE",ISNUMBER(N857)),H857-N857,"n.a.")</x:f>
        <x:v>n.a.</x:v>
      </x:c>
    </x:row>
    <x:row r="858" ht="22" customHeight="1">
      <x:c r="A858" s="2" t="str">
        <x:v>COIL</x:v>
      </x:c>
      <x:c r="B858" s="2" t="str">
        <x:v>30</x:v>
      </x:c>
      <x:c r="C858" s="2" t="str">
        <x:v>28CLR12-4</x:v>
      </x:c>
      <x:c r="D858" s="2" t="str">
        <x:v>**PAY ACH** PVC SPIRAL SUPPLY</x:v>
      </x:c>
      <x:c r="E858" s="7" t="n">
        <x:v>1600</x:v>
      </x:c>
      <x:c r="F858" s="7" t="n">
        <x:v>0</x:v>
      </x:c>
      <x:c r="G858" s="7" t="n">
        <x:v>0</x:v>
      </x:c>
      <x:c r="H858" s="8" t="n">
        <x:v>23.27</x:v>
      </x:c>
      <x:c r="I858" s="8" t="n">
        <x:v>20.63</x:v>
      </x:c>
      <x:c r="J858" s="2" t="n">
        <x:v>100</x:v>
      </x:c>
      <x:c r="K858" s="9" t="n">
        <x:v>372.32</x:v>
      </x:c>
      <x:c r="L858" s="8" t="n">
        <x:v>20.63</x:v>
      </x:c>
      <x:c r="M858" s="8"/>
      <x:c r="N858" s="8"/>
      <x:c r="O858" s="2" t="n">
        <x:v>1</x:v>
      </x:c>
      <x:c r="P858" s="10" t="n">
        <x:v>46143</x:v>
      </x:c>
      <x:c r="Q858" s="10" t="n">
        <x:v>45810</x:v>
      </x:c>
      <x:c r="R858" s="2" t="str">
        <x:v>Same-product valuation: per 100</x:v>
      </x:c>
      <x:c r="S858" s="2" t="str">
        <x:v>Chris PVC Coil priced product</x:v>
      </x:c>
      <x:c r="T858" s="15" t="n">
        <x:f>H858/J858</x:f>
        <x:v>0.2327</x:v>
      </x:c>
      <x:c r="U858" s="15" t="n">
        <x:f>IF(A858="WIRE",T858,IF(O858=1,I858*(1+IF(A858="POUC",Summary!$E$7,Summary!$K$7))/J858,"n.a."))</x:f>
        <x:v>0.22796149999999998</x:v>
      </x:c>
      <x:c r="V858" s="12" t="n">
        <x:f>SUM('PO detail'!$T$884:$T$884)</x:f>
        <x:v>1200</x:v>
      </x:c>
      <x:c r="W858" s="12" t="n">
        <x:f>SUMIFS('PO detail'!$T$884:$T$884,'PO detail'!$Q$884:$Q$884,"Baseline PO cost")</x:f>
        <x:v>1200</x:v>
      </x:c>
      <x:c r="X858" s="12" t="n">
        <x:f>SUMIFS('PO detail'!$T$884:$T$884,'PO detail'!$Q$884:$Q$884,"Higher PO cost")</x:f>
        <x:v>0</x:v>
      </x:c>
      <x:c r="Y858" s="12" t="n">
        <x:f>E858-W858-X858</x:f>
        <x:v>400</x:v>
      </x:c>
      <x:c r="Z858" s="16" t="n">
        <x:f>E858*T858</x:f>
        <x:v>372.32</x:v>
      </x:c>
      <x:c r="AA858" s="16" t="n">
        <x:f>W858*T858</x:f>
        <x:v>279.24</x:v>
      </x:c>
      <x:c r="AB858" s="16" t="n">
        <x:f>X858*T858</x:f>
        <x:v>0</x:v>
      </x:c>
      <x:c r="AC858" s="16" t="n">
        <x:f>Y858*T858</x:f>
        <x:v>93.08</x:v>
      </x:c>
      <x:c r="AD858" s="16" t="n">
        <x:f>K858-Z858</x:f>
        <x:v>0</x:v>
      </x:c>
      <x:c r="AE858" s="16" t="n">
        <x:f>IF(ISNUMBER(U858),E858*(U858-T858),"n.a.")</x:f>
        <x:v>-7.5816000000000106</x:v>
      </x:c>
      <x:c r="AF858" s="12" t="n">
        <x:f>G858-SUM('PO detail'!$U$884:$U$884)</x:f>
        <x:v>0</x:v>
      </x:c>
      <x:c r="AG858" s="16" t="n">
        <x:f>IF(ISNUMBER(U858),0,Z858)</x:f>
        <x:v>0</x:v>
      </x:c>
      <x:c r="AH858" s="17" t="str">
        <x:f>IF(AND(A858="WIRE",ISNUMBER(N858)),H858-N858,"n.a.")</x:f>
        <x:v>n.a.</x:v>
      </x:c>
    </x:row>
    <x:row r="859" ht="22" customHeight="1">
      <x:c r="A859" s="2" t="str">
        <x:v>COIL</x:v>
      </x:c>
      <x:c r="B859" s="2" t="str">
        <x:v>30</x:v>
      </x:c>
      <x:c r="C859" s="2" t="str">
        <x:v>28FG12-4</x:v>
      </x:c>
      <x:c r="D859" s="2" t="str">
        <x:v>**PAY ACH** PVC SPIRAL SUPPLY</x:v>
      </x:c>
      <x:c r="E859" s="7" t="n">
        <x:v>0</x:v>
      </x:c>
      <x:c r="F859" s="7" t="n">
        <x:v>0</x:v>
      </x:c>
      <x:c r="G859" s="7" t="n">
        <x:v>0</x:v>
      </x:c>
      <x:c r="H859" s="8" t="n">
        <x:v>12.92</x:v>
      </x:c>
      <x:c r="I859" s="8" t="n">
        <x:v>19.1</x:v>
      </x:c>
      <x:c r="J859" s="2" t="n">
        <x:v>100</x:v>
      </x:c>
      <x:c r="K859" s="9" t="n">
        <x:v>0</x:v>
      </x:c>
      <x:c r="L859" s="8"/>
      <x:c r="M859" s="8"/>
      <x:c r="N859" s="8"/>
      <x:c r="O859" s="2" t="n">
        <x:v>0</x:v>
      </x:c>
      <x:c r="P859" s="10" t="n">
        <x:v>44266</x:v>
      </x:c>
      <x:c r="Q859" s="10" t="n">
        <x:v>44774</x:v>
      </x:c>
      <x:c r="R859" s="2" t="str">
        <x:v>Same-product valuation: per 100</x:v>
      </x:c>
      <x:c r="S859" s="2" t="str">
        <x:v>Outside priced proposal or replacement cost differs</x:v>
      </x:c>
      <x:c r="T859" s="15" t="n">
        <x:f>H859/J859</x:f>
        <x:v>0.1292</x:v>
      </x:c>
      <x:c r="U859" s="15" t="str">
        <x:f>IF(A859="WIRE",T859,IF(O859=1,I859*(1+IF(A859="POUC",Summary!$E$7,Summary!$K$7))/J859,"n.a."))</x:f>
        <x:v>n.a.</x:v>
      </x:c>
      <x:c r="V859" s="12" t="n">
        <x:f>0</x:f>
        <x:v>0</x:v>
      </x:c>
      <x:c r="W859" s="12" t="n">
        <x:f>0</x:f>
        <x:v>0</x:v>
      </x:c>
      <x:c r="X859" s="12" t="n">
        <x:f>0</x:f>
        <x:v>0</x:v>
      </x:c>
      <x:c r="Y859" s="12" t="n">
        <x:f>E859-W859-X859</x:f>
        <x:v>0</x:v>
      </x:c>
      <x:c r="Z859" s="16" t="n">
        <x:f>E859*T859</x:f>
        <x:v>0</x:v>
      </x:c>
      <x:c r="AA859" s="16" t="n">
        <x:f>W859*T859</x:f>
        <x:v>0</x:v>
      </x:c>
      <x:c r="AB859" s="16" t="n">
        <x:f>X859*T859</x:f>
        <x:v>0</x:v>
      </x:c>
      <x:c r="AC859" s="16" t="n">
        <x:f>Y859*T859</x:f>
        <x:v>0</x:v>
      </x:c>
      <x:c r="AD859" s="16" t="n">
        <x:f>K859-Z859</x:f>
        <x:v>0</x:v>
      </x:c>
      <x:c r="AE859" s="16" t="str">
        <x:f>IF(ISNUMBER(U859),E859*(U859-T859),"n.a.")</x:f>
        <x:v>n.a.</x:v>
      </x:c>
      <x:c r="AF859" s="12" t="n">
        <x:f>G859-0</x:f>
        <x:v>0</x:v>
      </x:c>
      <x:c r="AG859" s="16" t="n">
        <x:f>IF(ISNUMBER(U859),0,Z859)</x:f>
        <x:v>0</x:v>
      </x:c>
      <x:c r="AH859" s="17" t="str">
        <x:f>IF(AND(A859="WIRE",ISNUMBER(N859)),H859-N859,"n.a.")</x:f>
        <x:v>n.a.</x:v>
      </x:c>
    </x:row>
    <x:row r="860" ht="22" customHeight="1">
      <x:c r="A860" s="2" t="str">
        <x:v>COIL</x:v>
      </x:c>
      <x:c r="B860" s="2" t="str">
        <x:v>30</x:v>
      </x:c>
      <x:c r="C860" s="2" t="str">
        <x:v>28MAR12-4</x:v>
      </x:c>
      <x:c r="D860" s="2" t="str">
        <x:v>**PAY ACH** PVC SPIRAL SUPPLY</x:v>
      </x:c>
      <x:c r="E860" s="7" t="n">
        <x:v>0</x:v>
      </x:c>
      <x:c r="F860" s="7" t="n">
        <x:v>0</x:v>
      </x:c>
      <x:c r="G860" s="7" t="n">
        <x:v>0</x:v>
      </x:c>
      <x:c r="H860" s="8" t="n">
        <x:v>12.92</x:v>
      </x:c>
      <x:c r="I860" s="8" t="n">
        <x:v>19.1</x:v>
      </x:c>
      <x:c r="J860" s="2" t="n">
        <x:v>100</x:v>
      </x:c>
      <x:c r="K860" s="9" t="n">
        <x:v>0</x:v>
      </x:c>
      <x:c r="L860" s="8"/>
      <x:c r="M860" s="8"/>
      <x:c r="N860" s="8"/>
      <x:c r="O860" s="2" t="n">
        <x:v>0</x:v>
      </x:c>
      <x:c r="P860" s="10" t="n">
        <x:v>44266</x:v>
      </x:c>
      <x:c r="Q860" s="10" t="n">
        <x:v>44774</x:v>
      </x:c>
      <x:c r="R860" s="2" t="str">
        <x:v>Same-product valuation: per 100</x:v>
      </x:c>
      <x:c r="S860" s="2" t="str">
        <x:v>Outside priced proposal or replacement cost differs</x:v>
      </x:c>
      <x:c r="T860" s="15" t="n">
        <x:f>H860/J860</x:f>
        <x:v>0.1292</x:v>
      </x:c>
      <x:c r="U860" s="15" t="str">
        <x:f>IF(A860="WIRE",T860,IF(O860=1,I860*(1+IF(A860="POUC",Summary!$E$7,Summary!$K$7))/J860,"n.a."))</x:f>
        <x:v>n.a.</x:v>
      </x:c>
      <x:c r="V860" s="12" t="n">
        <x:f>0</x:f>
        <x:v>0</x:v>
      </x:c>
      <x:c r="W860" s="12" t="n">
        <x:f>0</x:f>
        <x:v>0</x:v>
      </x:c>
      <x:c r="X860" s="12" t="n">
        <x:f>0</x:f>
        <x:v>0</x:v>
      </x:c>
      <x:c r="Y860" s="12" t="n">
        <x:f>E860-W860-X860</x:f>
        <x:v>0</x:v>
      </x:c>
      <x:c r="Z860" s="16" t="n">
        <x:f>E860*T860</x:f>
        <x:v>0</x:v>
      </x:c>
      <x:c r="AA860" s="16" t="n">
        <x:f>W860*T860</x:f>
        <x:v>0</x:v>
      </x:c>
      <x:c r="AB860" s="16" t="n">
        <x:f>X860*T860</x:f>
        <x:v>0</x:v>
      </x:c>
      <x:c r="AC860" s="16" t="n">
        <x:f>Y860*T860</x:f>
        <x:v>0</x:v>
      </x:c>
      <x:c r="AD860" s="16" t="n">
        <x:f>K860-Z860</x:f>
        <x:v>0</x:v>
      </x:c>
      <x:c r="AE860" s="16" t="str">
        <x:f>IF(ISNUMBER(U860),E860*(U860-T860),"n.a.")</x:f>
        <x:v>n.a.</x:v>
      </x:c>
      <x:c r="AF860" s="12" t="n">
        <x:f>G860-0</x:f>
        <x:v>0</x:v>
      </x:c>
      <x:c r="AG860" s="16" t="n">
        <x:f>IF(ISNUMBER(U860),0,Z860)</x:f>
        <x:v>0</x:v>
      </x:c>
      <x:c r="AH860" s="17" t="str">
        <x:f>IF(AND(A860="WIRE",ISNUMBER(N860)),H860-N860,"n.a.")</x:f>
        <x:v>n.a.</x:v>
      </x:c>
    </x:row>
    <x:row r="861" ht="22" customHeight="1">
      <x:c r="A861" s="2" t="str">
        <x:v>COIL</x:v>
      </x:c>
      <x:c r="B861" s="2" t="str">
        <x:v>30</x:v>
      </x:c>
      <x:c r="C861" s="2" t="str">
        <x:v>28NAV12-4</x:v>
      </x:c>
      <x:c r="D861" s="2" t="str">
        <x:v>**PAY ACH** PVC SPIRAL SUPPLY</x:v>
      </x:c>
      <x:c r="E861" s="7" t="n">
        <x:v>1800</x:v>
      </x:c>
      <x:c r="F861" s="7" t="n">
        <x:v>0</x:v>
      </x:c>
      <x:c r="G861" s="7" t="n">
        <x:v>0</x:v>
      </x:c>
      <x:c r="H861" s="8" t="n">
        <x:v>23.27</x:v>
      </x:c>
      <x:c r="I861" s="8" t="n">
        <x:v>20.63</x:v>
      </x:c>
      <x:c r="J861" s="2" t="n">
        <x:v>100</x:v>
      </x:c>
      <x:c r="K861" s="9" t="n">
        <x:v>418.86</x:v>
      </x:c>
      <x:c r="L861" s="8" t="n">
        <x:v>20.63</x:v>
      </x:c>
      <x:c r="M861" s="8"/>
      <x:c r="N861" s="8"/>
      <x:c r="O861" s="2" t="n">
        <x:v>1</x:v>
      </x:c>
      <x:c r="P861" s="10" t="n">
        <x:v>46143</x:v>
      </x:c>
      <x:c r="Q861" s="10" t="n">
        <x:v>45810</x:v>
      </x:c>
      <x:c r="R861" s="2" t="str">
        <x:v>Same-product valuation: per 100</x:v>
      </x:c>
      <x:c r="S861" s="2" t="str">
        <x:v>Chris PVC Coil priced product</x:v>
      </x:c>
      <x:c r="T861" s="15" t="n">
        <x:f>H861/J861</x:f>
        <x:v>0.2327</x:v>
      </x:c>
      <x:c r="U861" s="15" t="n">
        <x:f>IF(A861="WIRE",T861,IF(O861=1,I861*(1+IF(A861="POUC",Summary!$E$7,Summary!$K$7))/J861,"n.a."))</x:f>
        <x:v>0.22796149999999998</x:v>
      </x:c>
      <x:c r="V861" s="12" t="n">
        <x:f>0</x:f>
        <x:v>0</x:v>
      </x:c>
      <x:c r="W861" s="12" t="n">
        <x:f>0</x:f>
        <x:v>0</x:v>
      </x:c>
      <x:c r="X861" s="12" t="n">
        <x:f>0</x:f>
        <x:v>0</x:v>
      </x:c>
      <x:c r="Y861" s="12" t="n">
        <x:f>E861-W861-X861</x:f>
        <x:v>1800</x:v>
      </x:c>
      <x:c r="Z861" s="16" t="n">
        <x:f>E861*T861</x:f>
        <x:v>418.85999999999996</x:v>
      </x:c>
      <x:c r="AA861" s="16" t="n">
        <x:f>W861*T861</x:f>
        <x:v>0</x:v>
      </x:c>
      <x:c r="AB861" s="16" t="n">
        <x:f>X861*T861</x:f>
        <x:v>0</x:v>
      </x:c>
      <x:c r="AC861" s="16" t="n">
        <x:f>Y861*T861</x:f>
        <x:v>418.85999999999996</x:v>
      </x:c>
      <x:c r="AD861" s="16" t="n">
        <x:f>K861-Z861</x:f>
        <x:v>5.684341886080802e-14</x:v>
      </x:c>
      <x:c r="AE861" s="16" t="n">
        <x:f>IF(ISNUMBER(U861),E861*(U861-T861),"n.a.")</x:f>
        <x:v>-8.529300000000012</x:v>
      </x:c>
      <x:c r="AF861" s="12" t="n">
        <x:f>G861-0</x:f>
        <x:v>0</x:v>
      </x:c>
      <x:c r="AG861" s="16" t="n">
        <x:f>IF(ISNUMBER(U861),0,Z861)</x:f>
        <x:v>0</x:v>
      </x:c>
      <x:c r="AH861" s="17" t="str">
        <x:f>IF(AND(A861="WIRE",ISNUMBER(N861)),H861-N861,"n.a.")</x:f>
        <x:v>n.a.</x:v>
      </x:c>
    </x:row>
    <x:row r="862" ht="22" customHeight="1">
      <x:c r="A862" s="2" t="str">
        <x:v>COIL</x:v>
      </x:c>
      <x:c r="B862" s="2" t="str">
        <x:v>30</x:v>
      </x:c>
      <x:c r="C862" s="2" t="str">
        <x:v>28RED12-4</x:v>
      </x:c>
      <x:c r="D862" s="2" t="str">
        <x:v>**PAY ACH** PVC SPIRAL SUPPLY</x:v>
      </x:c>
      <x:c r="E862" s="7" t="n">
        <x:v>0</x:v>
      </x:c>
      <x:c r="F862" s="7" t="n">
        <x:v>0</x:v>
      </x:c>
      <x:c r="G862" s="7" t="n">
        <x:v>0</x:v>
      </x:c>
      <x:c r="H862" s="8" t="n">
        <x:v>12.92</x:v>
      </x:c>
      <x:c r="I862" s="8" t="n">
        <x:v>19.1</x:v>
      </x:c>
      <x:c r="J862" s="2" t="n">
        <x:v>100</x:v>
      </x:c>
      <x:c r="K862" s="9" t="n">
        <x:v>0</x:v>
      </x:c>
      <x:c r="L862" s="8"/>
      <x:c r="M862" s="8"/>
      <x:c r="N862" s="8"/>
      <x:c r="O862" s="2" t="n">
        <x:v>0</x:v>
      </x:c>
      <x:c r="P862" s="10" t="n">
        <x:v>44266</x:v>
      </x:c>
      <x:c r="Q862" s="10" t="n">
        <x:v>44774</x:v>
      </x:c>
      <x:c r="R862" s="2" t="str">
        <x:v>Same-product valuation: per 100</x:v>
      </x:c>
      <x:c r="S862" s="2" t="str">
        <x:v>Outside priced proposal or replacement cost differs</x:v>
      </x:c>
      <x:c r="T862" s="15" t="n">
        <x:f>H862/J862</x:f>
        <x:v>0.1292</x:v>
      </x:c>
      <x:c r="U862" s="15" t="str">
        <x:f>IF(A862="WIRE",T862,IF(O862=1,I862*(1+IF(A862="POUC",Summary!$E$7,Summary!$K$7))/J862,"n.a."))</x:f>
        <x:v>n.a.</x:v>
      </x:c>
      <x:c r="V862" s="12" t="n">
        <x:f>0</x:f>
        <x:v>0</x:v>
      </x:c>
      <x:c r="W862" s="12" t="n">
        <x:f>0</x:f>
        <x:v>0</x:v>
      </x:c>
      <x:c r="X862" s="12" t="n">
        <x:f>0</x:f>
        <x:v>0</x:v>
      </x:c>
      <x:c r="Y862" s="12" t="n">
        <x:f>E862-W862-X862</x:f>
        <x:v>0</x:v>
      </x:c>
      <x:c r="Z862" s="16" t="n">
        <x:f>E862*T862</x:f>
        <x:v>0</x:v>
      </x:c>
      <x:c r="AA862" s="16" t="n">
        <x:f>W862*T862</x:f>
        <x:v>0</x:v>
      </x:c>
      <x:c r="AB862" s="16" t="n">
        <x:f>X862*T862</x:f>
        <x:v>0</x:v>
      </x:c>
      <x:c r="AC862" s="16" t="n">
        <x:f>Y862*T862</x:f>
        <x:v>0</x:v>
      </x:c>
      <x:c r="AD862" s="16" t="n">
        <x:f>K862-Z862</x:f>
        <x:v>0</x:v>
      </x:c>
      <x:c r="AE862" s="16" t="str">
        <x:f>IF(ISNUMBER(U862),E862*(U862-T862),"n.a.")</x:f>
        <x:v>n.a.</x:v>
      </x:c>
      <x:c r="AF862" s="12" t="n">
        <x:f>G862-0</x:f>
        <x:v>0</x:v>
      </x:c>
      <x:c r="AG862" s="16" t="n">
        <x:f>IF(ISNUMBER(U862),0,Z862)</x:f>
        <x:v>0</x:v>
      </x:c>
      <x:c r="AH862" s="17" t="str">
        <x:f>IF(AND(A862="WIRE",ISNUMBER(N862)),H862-N862,"n.a.")</x:f>
        <x:v>n.a.</x:v>
      </x:c>
    </x:row>
    <x:row r="863" ht="22" customHeight="1">
      <x:c r="A863" s="2" t="str">
        <x:v>COIL</x:v>
      </x:c>
      <x:c r="B863" s="2" t="str">
        <x:v>30</x:v>
      </x:c>
      <x:c r="C863" s="2" t="str">
        <x:v>30BLU12-4</x:v>
      </x:c>
      <x:c r="D863" s="2" t="str">
        <x:v>**PAY ACH** PVC SPIRAL SUPPLY</x:v>
      </x:c>
      <x:c r="E863" s="7" t="n">
        <x:v>1300</x:v>
      </x:c>
      <x:c r="F863" s="7" t="n">
        <x:v>0</x:v>
      </x:c>
      <x:c r="G863" s="7" t="n">
        <x:v>0</x:v>
      </x:c>
      <x:c r="H863" s="8" t="n">
        <x:v>14.08</x:v>
      </x:c>
      <x:c r="I863" s="8" t="n">
        <x:v>20.59</x:v>
      </x:c>
      <x:c r="J863" s="2" t="n">
        <x:v>100</x:v>
      </x:c>
      <x:c r="K863" s="9" t="n">
        <x:v>183.04</x:v>
      </x:c>
      <x:c r="L863" s="8"/>
      <x:c r="M863" s="8"/>
      <x:c r="N863" s="8"/>
      <x:c r="O863" s="2" t="n">
        <x:v>0</x:v>
      </x:c>
      <x:c r="P863" s="10" t="n">
        <x:v>44266</x:v>
      </x:c>
      <x:c r="Q863" s="10" t="n">
        <x:v>44774</x:v>
      </x:c>
      <x:c r="R863" s="2" t="str">
        <x:v>Same-product valuation: per 100</x:v>
      </x:c>
      <x:c r="S863" s="2" t="str">
        <x:v>Outside priced proposal or replacement cost differs</x:v>
      </x:c>
      <x:c r="T863" s="15" t="n">
        <x:f>H863/J863</x:f>
        <x:v>0.1408</x:v>
      </x:c>
      <x:c r="U863" s="15" t="str">
        <x:f>IF(A863="WIRE",T863,IF(O863=1,I863*(1+IF(A863="POUC",Summary!$E$7,Summary!$K$7))/J863,"n.a."))</x:f>
        <x:v>n.a.</x:v>
      </x:c>
      <x:c r="V863" s="12" t="n">
        <x:f>0</x:f>
        <x:v>0</x:v>
      </x:c>
      <x:c r="W863" s="12" t="n">
        <x:f>0</x:f>
        <x:v>0</x:v>
      </x:c>
      <x:c r="X863" s="12" t="n">
        <x:f>0</x:f>
        <x:v>0</x:v>
      </x:c>
      <x:c r="Y863" s="12" t="n">
        <x:f>E863-W863-X863</x:f>
        <x:v>1300</x:v>
      </x:c>
      <x:c r="Z863" s="16" t="n">
        <x:f>E863*T863</x:f>
        <x:v>183.04000000000002</x:v>
      </x:c>
      <x:c r="AA863" s="16" t="n">
        <x:f>W863*T863</x:f>
        <x:v>0</x:v>
      </x:c>
      <x:c r="AB863" s="16" t="n">
        <x:f>X863*T863</x:f>
        <x:v>0</x:v>
      </x:c>
      <x:c r="AC863" s="16" t="n">
        <x:f>Y863*T863</x:f>
        <x:v>183.04000000000002</x:v>
      </x:c>
      <x:c r="AD863" s="16" t="n">
        <x:f>K863-Z863</x:f>
        <x:v>-2.842170943040401e-14</x:v>
      </x:c>
      <x:c r="AE863" s="16" t="str">
        <x:f>IF(ISNUMBER(U863),E863*(U863-T863),"n.a.")</x:f>
        <x:v>n.a.</x:v>
      </x:c>
      <x:c r="AF863" s="12" t="n">
        <x:f>G863-0</x:f>
        <x:v>0</x:v>
      </x:c>
      <x:c r="AG863" s="16" t="n">
        <x:f>IF(ISNUMBER(U863),0,Z863)</x:f>
        <x:v>183.04000000000002</x:v>
      </x:c>
      <x:c r="AH863" s="17" t="str">
        <x:f>IF(AND(A863="WIRE",ISNUMBER(N863)),H863-N863,"n.a.")</x:f>
        <x:v>n.a.</x:v>
      </x:c>
    </x:row>
    <x:row r="864" ht="22" customHeight="1">
      <x:c r="A864" s="2" t="str">
        <x:v>COIL</x:v>
      </x:c>
      <x:c r="B864" s="2" t="str">
        <x:v>30</x:v>
      </x:c>
      <x:c r="C864" s="2" t="str">
        <x:v>30FG12-4</x:v>
      </x:c>
      <x:c r="D864" s="2" t="str">
        <x:v>**PAY ACH** PVC SPIRAL SUPPLY</x:v>
      </x:c>
      <x:c r="E864" s="7" t="n">
        <x:v>0</x:v>
      </x:c>
      <x:c r="F864" s="7" t="n">
        <x:v>0</x:v>
      </x:c>
      <x:c r="G864" s="7" t="n">
        <x:v>0</x:v>
      </x:c>
      <x:c r="H864" s="8" t="n">
        <x:v>14.08</x:v>
      </x:c>
      <x:c r="I864" s="8" t="n">
        <x:v>20.59</x:v>
      </x:c>
      <x:c r="J864" s="2" t="n">
        <x:v>100</x:v>
      </x:c>
      <x:c r="K864" s="9" t="n">
        <x:v>0</x:v>
      </x:c>
      <x:c r="L864" s="8"/>
      <x:c r="M864" s="8"/>
      <x:c r="N864" s="8"/>
      <x:c r="O864" s="2" t="n">
        <x:v>0</x:v>
      </x:c>
      <x:c r="P864" s="10" t="n">
        <x:v>44266</x:v>
      </x:c>
      <x:c r="Q864" s="10" t="n">
        <x:v>44774</x:v>
      </x:c>
      <x:c r="R864" s="2" t="str">
        <x:v>Same-product valuation: per 100</x:v>
      </x:c>
      <x:c r="S864" s="2" t="str">
        <x:v>Outside priced proposal or replacement cost differs</x:v>
      </x:c>
      <x:c r="T864" s="15" t="n">
        <x:f>H864/J864</x:f>
        <x:v>0.1408</x:v>
      </x:c>
      <x:c r="U864" s="15" t="str">
        <x:f>IF(A864="WIRE",T864,IF(O864=1,I864*(1+IF(A864="POUC",Summary!$E$7,Summary!$K$7))/J864,"n.a."))</x:f>
        <x:v>n.a.</x:v>
      </x:c>
      <x:c r="V864" s="12" t="n">
        <x:f>0</x:f>
        <x:v>0</x:v>
      </x:c>
      <x:c r="W864" s="12" t="n">
        <x:f>0</x:f>
        <x:v>0</x:v>
      </x:c>
      <x:c r="X864" s="12" t="n">
        <x:f>0</x:f>
        <x:v>0</x:v>
      </x:c>
      <x:c r="Y864" s="12" t="n">
        <x:f>E864-W864-X864</x:f>
        <x:v>0</x:v>
      </x:c>
      <x:c r="Z864" s="16" t="n">
        <x:f>E864*T864</x:f>
        <x:v>0</x:v>
      </x:c>
      <x:c r="AA864" s="16" t="n">
        <x:f>W864*T864</x:f>
        <x:v>0</x:v>
      </x:c>
      <x:c r="AB864" s="16" t="n">
        <x:f>X864*T864</x:f>
        <x:v>0</x:v>
      </x:c>
      <x:c r="AC864" s="16" t="n">
        <x:f>Y864*T864</x:f>
        <x:v>0</x:v>
      </x:c>
      <x:c r="AD864" s="16" t="n">
        <x:f>K864-Z864</x:f>
        <x:v>0</x:v>
      </x:c>
      <x:c r="AE864" s="16" t="str">
        <x:f>IF(ISNUMBER(U864),E864*(U864-T864),"n.a.")</x:f>
        <x:v>n.a.</x:v>
      </x:c>
      <x:c r="AF864" s="12" t="n">
        <x:f>G864-0</x:f>
        <x:v>0</x:v>
      </x:c>
      <x:c r="AG864" s="16" t="n">
        <x:f>IF(ISNUMBER(U864),0,Z864)</x:f>
        <x:v>0</x:v>
      </x:c>
      <x:c r="AH864" s="17" t="str">
        <x:f>IF(AND(A864="WIRE",ISNUMBER(N864)),H864-N864,"n.a.")</x:f>
        <x:v>n.a.</x:v>
      </x:c>
    </x:row>
    <x:row r="865" ht="22" customHeight="1">
      <x:c r="A865" s="2" t="str">
        <x:v>COIL</x:v>
      </x:c>
      <x:c r="B865" s="2" t="str">
        <x:v>30</x:v>
      </x:c>
      <x:c r="C865" s="2" t="str">
        <x:v>30MAR12-4</x:v>
      </x:c>
      <x:c r="D865" s="2" t="str">
        <x:v>**PAY ACH** PVC SPIRAL SUPPLY</x:v>
      </x:c>
      <x:c r="E865" s="7" t="n">
        <x:v>0</x:v>
      </x:c>
      <x:c r="F865" s="7" t="n">
        <x:v>0</x:v>
      </x:c>
      <x:c r="G865" s="7" t="n">
        <x:v>0</x:v>
      </x:c>
      <x:c r="H865" s="8" t="n">
        <x:v>14.08</x:v>
      </x:c>
      <x:c r="I865" s="8" t="n">
        <x:v>20.59</x:v>
      </x:c>
      <x:c r="J865" s="2" t="n">
        <x:v>100</x:v>
      </x:c>
      <x:c r="K865" s="9" t="n">
        <x:v>0</x:v>
      </x:c>
      <x:c r="L865" s="8"/>
      <x:c r="M865" s="8"/>
      <x:c r="N865" s="8"/>
      <x:c r="O865" s="2" t="n">
        <x:v>0</x:v>
      </x:c>
      <x:c r="P865" s="10" t="n">
        <x:v>44266</x:v>
      </x:c>
      <x:c r="Q865" s="10" t="n">
        <x:v>44774</x:v>
      </x:c>
      <x:c r="R865" s="2" t="str">
        <x:v>Same-product valuation: per 100</x:v>
      </x:c>
      <x:c r="S865" s="2" t="str">
        <x:v>Outside priced proposal or replacement cost differs</x:v>
      </x:c>
      <x:c r="T865" s="15" t="n">
        <x:f>H865/J865</x:f>
        <x:v>0.1408</x:v>
      </x:c>
      <x:c r="U865" s="15" t="str">
        <x:f>IF(A865="WIRE",T865,IF(O865=1,I865*(1+IF(A865="POUC",Summary!$E$7,Summary!$K$7))/J865,"n.a."))</x:f>
        <x:v>n.a.</x:v>
      </x:c>
      <x:c r="V865" s="12" t="n">
        <x:f>0</x:f>
        <x:v>0</x:v>
      </x:c>
      <x:c r="W865" s="12" t="n">
        <x:f>0</x:f>
        <x:v>0</x:v>
      </x:c>
      <x:c r="X865" s="12" t="n">
        <x:f>0</x:f>
        <x:v>0</x:v>
      </x:c>
      <x:c r="Y865" s="12" t="n">
        <x:f>E865-W865-X865</x:f>
        <x:v>0</x:v>
      </x:c>
      <x:c r="Z865" s="16" t="n">
        <x:f>E865*T865</x:f>
        <x:v>0</x:v>
      </x:c>
      <x:c r="AA865" s="16" t="n">
        <x:f>W865*T865</x:f>
        <x:v>0</x:v>
      </x:c>
      <x:c r="AB865" s="16" t="n">
        <x:f>X865*T865</x:f>
        <x:v>0</x:v>
      </x:c>
      <x:c r="AC865" s="16" t="n">
        <x:f>Y865*T865</x:f>
        <x:v>0</x:v>
      </x:c>
      <x:c r="AD865" s="16" t="n">
        <x:f>K865-Z865</x:f>
        <x:v>0</x:v>
      </x:c>
      <x:c r="AE865" s="16" t="str">
        <x:f>IF(ISNUMBER(U865),E865*(U865-T865),"n.a.")</x:f>
        <x:v>n.a.</x:v>
      </x:c>
      <x:c r="AF865" s="12" t="n">
        <x:f>G865-0</x:f>
        <x:v>0</x:v>
      </x:c>
      <x:c r="AG865" s="16" t="n">
        <x:f>IF(ISNUMBER(U865),0,Z865)</x:f>
        <x:v>0</x:v>
      </x:c>
      <x:c r="AH865" s="17" t="str">
        <x:f>IF(AND(A865="WIRE",ISNUMBER(N865)),H865-N865,"n.a.")</x:f>
        <x:v>n.a.</x:v>
      </x:c>
    </x:row>
    <x:row r="866" ht="22" customHeight="1">
      <x:c r="A866" s="2" t="str">
        <x:v>COIL</x:v>
      </x:c>
      <x:c r="B866" s="2" t="str">
        <x:v>30</x:v>
      </x:c>
      <x:c r="C866" s="2" t="str">
        <x:v>30RED12-4</x:v>
      </x:c>
      <x:c r="D866" s="2" t="str">
        <x:v>**PAY ACH** PVC SPIRAL SUPPLY</x:v>
      </x:c>
      <x:c r="E866" s="7" t="n">
        <x:v>0</x:v>
      </x:c>
      <x:c r="F866" s="7" t="n">
        <x:v>0</x:v>
      </x:c>
      <x:c r="G866" s="7" t="n">
        <x:v>0</x:v>
      </x:c>
      <x:c r="H866" s="8" t="n">
        <x:v>14.08</x:v>
      </x:c>
      <x:c r="I866" s="8" t="n">
        <x:v>20.59</x:v>
      </x:c>
      <x:c r="J866" s="2" t="n">
        <x:v>100</x:v>
      </x:c>
      <x:c r="K866" s="9" t="n">
        <x:v>0</x:v>
      </x:c>
      <x:c r="L866" s="8"/>
      <x:c r="M866" s="8"/>
      <x:c r="N866" s="8"/>
      <x:c r="O866" s="2" t="n">
        <x:v>0</x:v>
      </x:c>
      <x:c r="P866" s="10" t="n">
        <x:v>44266</x:v>
      </x:c>
      <x:c r="Q866" s="10" t="n">
        <x:v>44774</x:v>
      </x:c>
      <x:c r="R866" s="2" t="str">
        <x:v>Category per-100 basis; no valued stock to verify</x:v>
      </x:c>
      <x:c r="S866" s="2" t="str">
        <x:v>Outside priced proposal or replacement cost differs</x:v>
      </x:c>
      <x:c r="T866" s="15" t="n">
        <x:f>H866/J866</x:f>
        <x:v>0.1408</x:v>
      </x:c>
      <x:c r="U866" s="15" t="str">
        <x:f>IF(A866="WIRE",T866,IF(O866=1,I866*(1+IF(A866="POUC",Summary!$E$7,Summary!$K$7))/J866,"n.a."))</x:f>
        <x:v>n.a.</x:v>
      </x:c>
      <x:c r="V866" s="12" t="n">
        <x:f>0</x:f>
        <x:v>0</x:v>
      </x:c>
      <x:c r="W866" s="12" t="n">
        <x:f>0</x:f>
        <x:v>0</x:v>
      </x:c>
      <x:c r="X866" s="12" t="n">
        <x:f>0</x:f>
        <x:v>0</x:v>
      </x:c>
      <x:c r="Y866" s="12" t="n">
        <x:f>E866-W866-X866</x:f>
        <x:v>0</x:v>
      </x:c>
      <x:c r="Z866" s="16" t="n">
        <x:f>E866*T866</x:f>
        <x:v>0</x:v>
      </x:c>
      <x:c r="AA866" s="16" t="n">
        <x:f>W866*T866</x:f>
        <x:v>0</x:v>
      </x:c>
      <x:c r="AB866" s="16" t="n">
        <x:f>X866*T866</x:f>
        <x:v>0</x:v>
      </x:c>
      <x:c r="AC866" s="16" t="n">
        <x:f>Y866*T866</x:f>
        <x:v>0</x:v>
      </x:c>
      <x:c r="AD866" s="16" t="n">
        <x:f>K866-Z866</x:f>
        <x:v>0</x:v>
      </x:c>
      <x:c r="AE866" s="16" t="str">
        <x:f>IF(ISNUMBER(U866),E866*(U866-T866),"n.a.")</x:f>
        <x:v>n.a.</x:v>
      </x:c>
      <x:c r="AF866" s="12" t="n">
        <x:f>G866-0</x:f>
        <x:v>0</x:v>
      </x:c>
      <x:c r="AG866" s="16" t="n">
        <x:f>IF(ISNUMBER(U866),0,Z866)</x:f>
        <x:v>0</x:v>
      </x:c>
      <x:c r="AH866" s="17" t="str">
        <x:f>IF(AND(A866="WIRE",ISNUMBER(N866)),H866-N866,"n.a.")</x:f>
        <x:v>n.a.</x:v>
      </x:c>
    </x:row>
    <x:row r="867" ht="22" customHeight="1">
      <x:c r="A867" s="2" t="str">
        <x:v>COIL</x:v>
      </x:c>
      <x:c r="B867" s="2" t="str">
        <x:v>30</x:v>
      </x:c>
      <x:c r="C867" s="2" t="str">
        <x:v>30WHT12-4</x:v>
      </x:c>
      <x:c r="D867" s="2" t="str">
        <x:v>**PAY ACH** PVC SPIRAL SUPPLY</x:v>
      </x:c>
      <x:c r="E867" s="7" t="n">
        <x:v>2600</x:v>
      </x:c>
      <x:c r="F867" s="7" t="n">
        <x:v>0</x:v>
      </x:c>
      <x:c r="G867" s="7" t="n">
        <x:v>0</x:v>
      </x:c>
      <x:c r="H867" s="8" t="n">
        <x:v>25.08</x:v>
      </x:c>
      <x:c r="I867" s="8" t="n">
        <x:v>22.24</x:v>
      </x:c>
      <x:c r="J867" s="2" t="n">
        <x:v>100</x:v>
      </x:c>
      <x:c r="K867" s="9" t="n">
        <x:v>652.0799999999999</x:v>
      </x:c>
      <x:c r="L867" s="8" t="n">
        <x:v>22.24</x:v>
      </x:c>
      <x:c r="M867" s="8"/>
      <x:c r="N867" s="8"/>
      <x:c r="O867" s="2" t="n">
        <x:v>1</x:v>
      </x:c>
      <x:c r="P867" s="10" t="n">
        <x:v>46143</x:v>
      </x:c>
      <x:c r="Q867" s="10" t="n">
        <x:v>45810</x:v>
      </x:c>
      <x:c r="R867" s="2" t="str">
        <x:v>Same-product valuation: per 100</x:v>
      </x:c>
      <x:c r="S867" s="2" t="str">
        <x:v>Chris PVC Coil priced product</x:v>
      </x:c>
      <x:c r="T867" s="15" t="n">
        <x:f>H867/J867</x:f>
        <x:v>0.25079999999999997</x:v>
      </x:c>
      <x:c r="U867" s="15" t="n">
        <x:f>IF(A867="WIRE",T867,IF(O867=1,I867*(1+IF(A867="POUC",Summary!$E$7,Summary!$K$7))/J867,"n.a."))</x:f>
        <x:v>0.245752</x:v>
      </x:c>
      <x:c r="V867" s="12" t="n">
        <x:f>0</x:f>
        <x:v>0</x:v>
      </x:c>
      <x:c r="W867" s="12" t="n">
        <x:f>0</x:f>
        <x:v>0</x:v>
      </x:c>
      <x:c r="X867" s="12" t="n">
        <x:f>0</x:f>
        <x:v>0</x:v>
      </x:c>
      <x:c r="Y867" s="12" t="n">
        <x:f>E867-W867-X867</x:f>
        <x:v>2600</x:v>
      </x:c>
      <x:c r="Z867" s="16" t="n">
        <x:f>E867*T867</x:f>
        <x:v>652.0799999999999</x:v>
      </x:c>
      <x:c r="AA867" s="16" t="n">
        <x:f>W867*T867</x:f>
        <x:v>0</x:v>
      </x:c>
      <x:c r="AB867" s="16" t="n">
        <x:f>X867*T867</x:f>
        <x:v>0</x:v>
      </x:c>
      <x:c r="AC867" s="16" t="n">
        <x:f>Y867*T867</x:f>
        <x:v>652.0799999999999</x:v>
      </x:c>
      <x:c r="AD867" s="16" t="n">
        <x:f>K867-Z867</x:f>
        <x:v>0</x:v>
      </x:c>
      <x:c r="AE867" s="16" t="n">
        <x:f>IF(ISNUMBER(U867),E867*(U867-T867),"n.a.")</x:f>
        <x:v>-13.12479999999992</x:v>
      </x:c>
      <x:c r="AF867" s="12" t="n">
        <x:f>G867-0</x:f>
        <x:v>0</x:v>
      </x:c>
      <x:c r="AG867" s="16" t="n">
        <x:f>IF(ISNUMBER(U867),0,Z867)</x:f>
        <x:v>0</x:v>
      </x:c>
      <x:c r="AH867" s="17" t="str">
        <x:f>IF(AND(A867="WIRE",ISNUMBER(N867)),H867-N867,"n.a.")</x:f>
        <x:v>n.a.</x:v>
      </x:c>
    </x:row>
    <x:row r="868" ht="22" customHeight="1">
      <x:c r="A868" s="2" t="str">
        <x:v>COIL</x:v>
      </x:c>
      <x:c r="B868" s="2" t="str">
        <x:v>30</x:v>
      </x:c>
      <x:c r="C868" s="2" t="str">
        <x:v>30WHT36-4</x:v>
      </x:c>
      <x:c r="D868" s="2" t="str">
        <x:v>**PAY ACH** PVC SPIRAL SUPPLY</x:v>
      </x:c>
      <x:c r="E868" s="7" t="n">
        <x:v>500</x:v>
      </x:c>
      <x:c r="F868" s="7" t="n">
        <x:v>0</x:v>
      </x:c>
      <x:c r="G868" s="7" t="n">
        <x:v>0</x:v>
      </x:c>
      <x:c r="H868" s="8" t="n">
        <x:v>37.83</x:v>
      </x:c>
      <x:c r="I868" s="8" t="n">
        <x:v>62.46</x:v>
      </x:c>
      <x:c r="J868" s="2" t="n">
        <x:v>100</x:v>
      </x:c>
      <x:c r="K868" s="9" t="n">
        <x:v>189.15</x:v>
      </x:c>
      <x:c r="L868" s="8"/>
      <x:c r="M868" s="8"/>
      <x:c r="N868" s="8"/>
      <x:c r="O868" s="2" t="n">
        <x:v>0</x:v>
      </x:c>
      <x:c r="P868" s="10" t="n">
        <x:v>44266</x:v>
      </x:c>
      <x:c r="Q868" s="10" t="n">
        <x:v>44774</x:v>
      </x:c>
      <x:c r="R868" s="2" t="str">
        <x:v>Same-product valuation: per 100</x:v>
      </x:c>
      <x:c r="S868" s="2" t="str">
        <x:v>Outside priced proposal or replacement cost differs</x:v>
      </x:c>
      <x:c r="T868" s="15" t="n">
        <x:f>H868/J868</x:f>
        <x:v>0.37829999999999997</x:v>
      </x:c>
      <x:c r="U868" s="15" t="str">
        <x:f>IF(A868="WIRE",T868,IF(O868=1,I868*(1+IF(A868="POUC",Summary!$E$7,Summary!$K$7))/J868,"n.a."))</x:f>
        <x:v>n.a.</x:v>
      </x:c>
      <x:c r="V868" s="12" t="n">
        <x:f>0</x:f>
        <x:v>0</x:v>
      </x:c>
      <x:c r="W868" s="12" t="n">
        <x:f>0</x:f>
        <x:v>0</x:v>
      </x:c>
      <x:c r="X868" s="12" t="n">
        <x:f>0</x:f>
        <x:v>0</x:v>
      </x:c>
      <x:c r="Y868" s="12" t="n">
        <x:f>E868-W868-X868</x:f>
        <x:v>500</x:v>
      </x:c>
      <x:c r="Z868" s="16" t="n">
        <x:f>E868*T868</x:f>
        <x:v>189.14999999999998</x:v>
      </x:c>
      <x:c r="AA868" s="16" t="n">
        <x:f>W868*T868</x:f>
        <x:v>0</x:v>
      </x:c>
      <x:c r="AB868" s="16" t="n">
        <x:f>X868*T868</x:f>
        <x:v>0</x:v>
      </x:c>
      <x:c r="AC868" s="16" t="n">
        <x:f>Y868*T868</x:f>
        <x:v>189.14999999999998</x:v>
      </x:c>
      <x:c r="AD868" s="16" t="n">
        <x:f>K868-Z868</x:f>
        <x:v>2.842170943040401e-14</x:v>
      </x:c>
      <x:c r="AE868" s="16" t="str">
        <x:f>IF(ISNUMBER(U868),E868*(U868-T868),"n.a.")</x:f>
        <x:v>n.a.</x:v>
      </x:c>
      <x:c r="AF868" s="12" t="n">
        <x:f>G868-0</x:f>
        <x:v>0</x:v>
      </x:c>
      <x:c r="AG868" s="16" t="n">
        <x:f>IF(ISNUMBER(U868),0,Z868)</x:f>
        <x:v>189.14999999999998</x:v>
      </x:c>
      <x:c r="AH868" s="17" t="str">
        <x:f>IF(AND(A868="WIRE",ISNUMBER(N868)),H868-N868,"n.a.")</x:f>
        <x:v>n.a.</x:v>
      </x:c>
    </x:row>
    <x:row r="869" ht="22" customHeight="1">
      <x:c r="A869" s="2" t="str">
        <x:v>COIL</x:v>
      </x:c>
      <x:c r="B869" s="2" t="str">
        <x:v>30</x:v>
      </x:c>
      <x:c r="C869" s="2" t="str">
        <x:v>32BLU12-4</x:v>
      </x:c>
      <x:c r="D869" s="2" t="str">
        <x:v>**PAY ACH** PVC SPIRAL SUPPLY</x:v>
      </x:c>
      <x:c r="E869" s="7" t="n">
        <x:v>800</x:v>
      </x:c>
      <x:c r="F869" s="7" t="n">
        <x:v>0</x:v>
      </x:c>
      <x:c r="G869" s="7" t="n">
        <x:v>0</x:v>
      </x:c>
      <x:c r="H869" s="8" t="n">
        <x:v>14.89</x:v>
      </x:c>
      <x:c r="I869" s="8" t="n">
        <x:v>21.73</x:v>
      </x:c>
      <x:c r="J869" s="2" t="n">
        <x:v>100</x:v>
      </x:c>
      <x:c r="K869" s="9" t="n">
        <x:v>119.12</x:v>
      </x:c>
      <x:c r="L869" s="8"/>
      <x:c r="M869" s="8"/>
      <x:c r="N869" s="8"/>
      <x:c r="O869" s="2" t="n">
        <x:v>0</x:v>
      </x:c>
      <x:c r="P869" s="10" t="n">
        <x:v>44266</x:v>
      </x:c>
      <x:c r="Q869" s="10" t="n">
        <x:v>44774</x:v>
      </x:c>
      <x:c r="R869" s="2" t="str">
        <x:v>Same-product valuation: per 100</x:v>
      </x:c>
      <x:c r="S869" s="2" t="str">
        <x:v>Outside priced proposal or replacement cost differs</x:v>
      </x:c>
      <x:c r="T869" s="15" t="n">
        <x:f>H869/J869</x:f>
        <x:v>0.1489</x:v>
      </x:c>
      <x:c r="U869" s="15" t="str">
        <x:f>IF(A869="WIRE",T869,IF(O869=1,I869*(1+IF(A869="POUC",Summary!$E$7,Summary!$K$7))/J869,"n.a."))</x:f>
        <x:v>n.a.</x:v>
      </x:c>
      <x:c r="V869" s="12" t="n">
        <x:f>0</x:f>
        <x:v>0</x:v>
      </x:c>
      <x:c r="W869" s="12" t="n">
        <x:f>0</x:f>
        <x:v>0</x:v>
      </x:c>
      <x:c r="X869" s="12" t="n">
        <x:f>0</x:f>
        <x:v>0</x:v>
      </x:c>
      <x:c r="Y869" s="12" t="n">
        <x:f>E869-W869-X869</x:f>
        <x:v>800</x:v>
      </x:c>
      <x:c r="Z869" s="16" t="n">
        <x:f>E869*T869</x:f>
        <x:v>119.12</x:v>
      </x:c>
      <x:c r="AA869" s="16" t="n">
        <x:f>W869*T869</x:f>
        <x:v>0</x:v>
      </x:c>
      <x:c r="AB869" s="16" t="n">
        <x:f>X869*T869</x:f>
        <x:v>0</x:v>
      </x:c>
      <x:c r="AC869" s="16" t="n">
        <x:f>Y869*T869</x:f>
        <x:v>119.12</x:v>
      </x:c>
      <x:c r="AD869" s="16" t="n">
        <x:f>K869-Z869</x:f>
        <x:v>0</x:v>
      </x:c>
      <x:c r="AE869" s="16" t="str">
        <x:f>IF(ISNUMBER(U869),E869*(U869-T869),"n.a.")</x:f>
        <x:v>n.a.</x:v>
      </x:c>
      <x:c r="AF869" s="12" t="n">
        <x:f>G869-0</x:f>
        <x:v>0</x:v>
      </x:c>
      <x:c r="AG869" s="16" t="n">
        <x:f>IF(ISNUMBER(U869),0,Z869)</x:f>
        <x:v>119.12</x:v>
      </x:c>
      <x:c r="AH869" s="17" t="str">
        <x:f>IF(AND(A869="WIRE",ISNUMBER(N869)),H869-N869,"n.a.")</x:f>
        <x:v>n.a.</x:v>
      </x:c>
    </x:row>
    <x:row r="870" ht="22" customHeight="1">
      <x:c r="A870" s="2" t="str">
        <x:v>COIL</x:v>
      </x:c>
      <x:c r="B870" s="2" t="str">
        <x:v>30</x:v>
      </x:c>
      <x:c r="C870" s="2" t="str">
        <x:v>32CLR12-4</x:v>
      </x:c>
      <x:c r="D870" s="2" t="str">
        <x:v>**PAY ACH** PVC SPIRAL SUPPLY</x:v>
      </x:c>
      <x:c r="E870" s="7" t="n">
        <x:v>900</x:v>
      </x:c>
      <x:c r="F870" s="7" t="n">
        <x:v>0</x:v>
      </x:c>
      <x:c r="G870" s="7" t="n">
        <x:v>0</x:v>
      </x:c>
      <x:c r="H870" s="8" t="n">
        <x:v>26.47</x:v>
      </x:c>
      <x:c r="I870" s="8" t="n">
        <x:v>23.47</x:v>
      </x:c>
      <x:c r="J870" s="2" t="n">
        <x:v>100</x:v>
      </x:c>
      <x:c r="K870" s="9" t="n">
        <x:v>238.23000000000002</x:v>
      </x:c>
      <x:c r="L870" s="8" t="n">
        <x:v>23.47</x:v>
      </x:c>
      <x:c r="M870" s="8"/>
      <x:c r="N870" s="8"/>
      <x:c r="O870" s="2" t="n">
        <x:v>1</x:v>
      </x:c>
      <x:c r="P870" s="10" t="n">
        <x:v>46143</x:v>
      </x:c>
      <x:c r="Q870" s="10" t="n">
        <x:v>45810</x:v>
      </x:c>
      <x:c r="R870" s="2" t="str">
        <x:v>Same-product valuation: per 100</x:v>
      </x:c>
      <x:c r="S870" s="2" t="str">
        <x:v>Chris PVC Coil priced product</x:v>
      </x:c>
      <x:c r="T870" s="15" t="n">
        <x:f>H870/J870</x:f>
        <x:v>0.2647</x:v>
      </x:c>
      <x:c r="U870" s="15" t="n">
        <x:f>IF(A870="WIRE",T870,IF(O870=1,I870*(1+IF(A870="POUC",Summary!$E$7,Summary!$K$7))/J870,"n.a."))</x:f>
        <x:v>0.2593435</x:v>
      </x:c>
      <x:c r="V870" s="12" t="n">
        <x:f>0</x:f>
        <x:v>0</x:v>
      </x:c>
      <x:c r="W870" s="12" t="n">
        <x:f>0</x:f>
        <x:v>0</x:v>
      </x:c>
      <x:c r="X870" s="12" t="n">
        <x:f>0</x:f>
        <x:v>0</x:v>
      </x:c>
      <x:c r="Y870" s="12" t="n">
        <x:f>E870-W870-X870</x:f>
        <x:v>900</x:v>
      </x:c>
      <x:c r="Z870" s="16" t="n">
        <x:f>E870*T870</x:f>
        <x:v>238.23</x:v>
      </x:c>
      <x:c r="AA870" s="16" t="n">
        <x:f>W870*T870</x:f>
        <x:v>0</x:v>
      </x:c>
      <x:c r="AB870" s="16" t="n">
        <x:f>X870*T870</x:f>
        <x:v>0</x:v>
      </x:c>
      <x:c r="AC870" s="16" t="n">
        <x:f>Y870*T870</x:f>
        <x:v>238.23</x:v>
      </x:c>
      <x:c r="AD870" s="16" t="n">
        <x:f>K870-Z870</x:f>
        <x:v>2.842170943040401e-14</x:v>
      </x:c>
      <x:c r="AE870" s="16" t="n">
        <x:f>IF(ISNUMBER(U870),E870*(U870-T870),"n.a.")</x:f>
        <x:v>-4.820849999999988</x:v>
      </x:c>
      <x:c r="AF870" s="12" t="n">
        <x:f>G870-0</x:f>
        <x:v>0</x:v>
      </x:c>
      <x:c r="AG870" s="16" t="n">
        <x:f>IF(ISNUMBER(U870),0,Z870)</x:f>
        <x:v>0</x:v>
      </x:c>
      <x:c r="AH870" s="17" t="str">
        <x:f>IF(AND(A870="WIRE",ISNUMBER(N870)),H870-N870,"n.a.")</x:f>
        <x:v>n.a.</x:v>
      </x:c>
    </x:row>
    <x:row r="871" ht="22" customHeight="1">
      <x:c r="A871" s="2" t="str">
        <x:v>COIL</x:v>
      </x:c>
      <x:c r="B871" s="2" t="str">
        <x:v>30</x:v>
      </x:c>
      <x:c r="C871" s="2" t="str">
        <x:v>32FG12-4</x:v>
      </x:c>
      <x:c r="D871" s="2" t="str">
        <x:v>**PAY ACH** PVC SPIRAL SUPPLY</x:v>
      </x:c>
      <x:c r="E871" s="7" t="n">
        <x:v>0</x:v>
      </x:c>
      <x:c r="F871" s="7" t="n">
        <x:v>0</x:v>
      </x:c>
      <x:c r="G871" s="7" t="n">
        <x:v>0</x:v>
      </x:c>
      <x:c r="H871" s="8" t="n">
        <x:v>14.89</x:v>
      </x:c>
      <x:c r="I871" s="8" t="n">
        <x:v>21.73</x:v>
      </x:c>
      <x:c r="J871" s="2" t="n">
        <x:v>100</x:v>
      </x:c>
      <x:c r="K871" s="9" t="n">
        <x:v>0</x:v>
      </x:c>
      <x:c r="L871" s="8"/>
      <x:c r="M871" s="8"/>
      <x:c r="N871" s="8"/>
      <x:c r="O871" s="2" t="n">
        <x:v>0</x:v>
      </x:c>
      <x:c r="P871" s="10" t="n">
        <x:v>44266</x:v>
      </x:c>
      <x:c r="Q871" s="10" t="n">
        <x:v>44774</x:v>
      </x:c>
      <x:c r="R871" s="2" t="str">
        <x:v>Category per-100 basis; no valued stock to verify</x:v>
      </x:c>
      <x:c r="S871" s="2" t="str">
        <x:v>Outside priced proposal or replacement cost differs</x:v>
      </x:c>
      <x:c r="T871" s="15" t="n">
        <x:f>H871/J871</x:f>
        <x:v>0.1489</x:v>
      </x:c>
      <x:c r="U871" s="15" t="str">
        <x:f>IF(A871="WIRE",T871,IF(O871=1,I871*(1+IF(A871="POUC",Summary!$E$7,Summary!$K$7))/J871,"n.a."))</x:f>
        <x:v>n.a.</x:v>
      </x:c>
      <x:c r="V871" s="12" t="n">
        <x:f>0</x:f>
        <x:v>0</x:v>
      </x:c>
      <x:c r="W871" s="12" t="n">
        <x:f>0</x:f>
        <x:v>0</x:v>
      </x:c>
      <x:c r="X871" s="12" t="n">
        <x:f>0</x:f>
        <x:v>0</x:v>
      </x:c>
      <x:c r="Y871" s="12" t="n">
        <x:f>E871-W871-X871</x:f>
        <x:v>0</x:v>
      </x:c>
      <x:c r="Z871" s="16" t="n">
        <x:f>E871*T871</x:f>
        <x:v>0</x:v>
      </x:c>
      <x:c r="AA871" s="16" t="n">
        <x:f>W871*T871</x:f>
        <x:v>0</x:v>
      </x:c>
      <x:c r="AB871" s="16" t="n">
        <x:f>X871*T871</x:f>
        <x:v>0</x:v>
      </x:c>
      <x:c r="AC871" s="16" t="n">
        <x:f>Y871*T871</x:f>
        <x:v>0</x:v>
      </x:c>
      <x:c r="AD871" s="16" t="n">
        <x:f>K871-Z871</x:f>
        <x:v>0</x:v>
      </x:c>
      <x:c r="AE871" s="16" t="str">
        <x:f>IF(ISNUMBER(U871),E871*(U871-T871),"n.a.")</x:f>
        <x:v>n.a.</x:v>
      </x:c>
      <x:c r="AF871" s="12" t="n">
        <x:f>G871-0</x:f>
        <x:v>0</x:v>
      </x:c>
      <x:c r="AG871" s="16" t="n">
        <x:f>IF(ISNUMBER(U871),0,Z871)</x:f>
        <x:v>0</x:v>
      </x:c>
      <x:c r="AH871" s="17" t="str">
        <x:f>IF(AND(A871="WIRE",ISNUMBER(N871)),H871-N871,"n.a.")</x:f>
        <x:v>n.a.</x:v>
      </x:c>
    </x:row>
    <x:row r="872" ht="22" customHeight="1">
      <x:c r="A872" s="2" t="str">
        <x:v>COIL</x:v>
      </x:c>
      <x:c r="B872" s="2" t="str">
        <x:v>30</x:v>
      </x:c>
      <x:c r="C872" s="2" t="str">
        <x:v>32MAR12-4</x:v>
      </x:c>
      <x:c r="D872" s="2" t="str">
        <x:v>**PAY ACH** PVC SPIRAL SUPPLY</x:v>
      </x:c>
      <x:c r="E872" s="7" t="n">
        <x:v>0</x:v>
      </x:c>
      <x:c r="F872" s="7" t="n">
        <x:v>0</x:v>
      </x:c>
      <x:c r="G872" s="7" t="n">
        <x:v>0</x:v>
      </x:c>
      <x:c r="H872" s="8" t="n">
        <x:v>14.89</x:v>
      </x:c>
      <x:c r="I872" s="8" t="n">
        <x:v>21.73</x:v>
      </x:c>
      <x:c r="J872" s="2" t="n">
        <x:v>100</x:v>
      </x:c>
      <x:c r="K872" s="9" t="n">
        <x:v>0</x:v>
      </x:c>
      <x:c r="L872" s="8"/>
      <x:c r="M872" s="8"/>
      <x:c r="N872" s="8"/>
      <x:c r="O872" s="2" t="n">
        <x:v>0</x:v>
      </x:c>
      <x:c r="P872" s="10" t="n">
        <x:v>44266</x:v>
      </x:c>
      <x:c r="Q872" s="10" t="n">
        <x:v>44774</x:v>
      </x:c>
      <x:c r="R872" s="2" t="str">
        <x:v>Same-product valuation: per 100</x:v>
      </x:c>
      <x:c r="S872" s="2" t="str">
        <x:v>Outside priced proposal or replacement cost differs</x:v>
      </x:c>
      <x:c r="T872" s="15" t="n">
        <x:f>H872/J872</x:f>
        <x:v>0.1489</x:v>
      </x:c>
      <x:c r="U872" s="15" t="str">
        <x:f>IF(A872="WIRE",T872,IF(O872=1,I872*(1+IF(A872="POUC",Summary!$E$7,Summary!$K$7))/J872,"n.a."))</x:f>
        <x:v>n.a.</x:v>
      </x:c>
      <x:c r="V872" s="12" t="n">
        <x:f>0</x:f>
        <x:v>0</x:v>
      </x:c>
      <x:c r="W872" s="12" t="n">
        <x:f>0</x:f>
        <x:v>0</x:v>
      </x:c>
      <x:c r="X872" s="12" t="n">
        <x:f>0</x:f>
        <x:v>0</x:v>
      </x:c>
      <x:c r="Y872" s="12" t="n">
        <x:f>E872-W872-X872</x:f>
        <x:v>0</x:v>
      </x:c>
      <x:c r="Z872" s="16" t="n">
        <x:f>E872*T872</x:f>
        <x:v>0</x:v>
      </x:c>
      <x:c r="AA872" s="16" t="n">
        <x:f>W872*T872</x:f>
        <x:v>0</x:v>
      </x:c>
      <x:c r="AB872" s="16" t="n">
        <x:f>X872*T872</x:f>
        <x:v>0</x:v>
      </x:c>
      <x:c r="AC872" s="16" t="n">
        <x:f>Y872*T872</x:f>
        <x:v>0</x:v>
      </x:c>
      <x:c r="AD872" s="16" t="n">
        <x:f>K872-Z872</x:f>
        <x:v>0</x:v>
      </x:c>
      <x:c r="AE872" s="16" t="str">
        <x:f>IF(ISNUMBER(U872),E872*(U872-T872),"n.a.")</x:f>
        <x:v>n.a.</x:v>
      </x:c>
      <x:c r="AF872" s="12" t="n">
        <x:f>G872-0</x:f>
        <x:v>0</x:v>
      </x:c>
      <x:c r="AG872" s="16" t="n">
        <x:f>IF(ISNUMBER(U872),0,Z872)</x:f>
        <x:v>0</x:v>
      </x:c>
      <x:c r="AH872" s="17" t="str">
        <x:f>IF(AND(A872="WIRE",ISNUMBER(N872)),H872-N872,"n.a.")</x:f>
        <x:v>n.a.</x:v>
      </x:c>
    </x:row>
    <x:row r="873" ht="22" customHeight="1">
      <x:c r="A873" s="2" t="str">
        <x:v>COIL</x:v>
      </x:c>
      <x:c r="B873" s="2" t="str">
        <x:v>30</x:v>
      </x:c>
      <x:c r="C873" s="2" t="str">
        <x:v>32NAV12-4</x:v>
      </x:c>
      <x:c r="D873" s="2" t="str">
        <x:v>**PAY ACH** PVC SPIRAL SUPPLY</x:v>
      </x:c>
      <x:c r="E873" s="7" t="n">
        <x:v>800</x:v>
      </x:c>
      <x:c r="F873" s="7" t="n">
        <x:v>0</x:v>
      </x:c>
      <x:c r="G873" s="7" t="n">
        <x:v>0</x:v>
      </x:c>
      <x:c r="H873" s="8" t="n">
        <x:v>26.47</x:v>
      </x:c>
      <x:c r="I873" s="8" t="n">
        <x:v>23.47</x:v>
      </x:c>
      <x:c r="J873" s="2" t="n">
        <x:v>100</x:v>
      </x:c>
      <x:c r="K873" s="9" t="n">
        <x:v>211.76</x:v>
      </x:c>
      <x:c r="L873" s="8" t="n">
        <x:v>23.47</x:v>
      </x:c>
      <x:c r="M873" s="8"/>
      <x:c r="N873" s="8"/>
      <x:c r="O873" s="2" t="n">
        <x:v>1</x:v>
      </x:c>
      <x:c r="P873" s="10" t="n">
        <x:v>46143</x:v>
      </x:c>
      <x:c r="Q873" s="10" t="n">
        <x:v>45810</x:v>
      </x:c>
      <x:c r="R873" s="2" t="str">
        <x:v>Same-product valuation: per 100</x:v>
      </x:c>
      <x:c r="S873" s="2" t="str">
        <x:v>Chris PVC Coil priced product</x:v>
      </x:c>
      <x:c r="T873" s="15" t="n">
        <x:f>H873/J873</x:f>
        <x:v>0.2647</x:v>
      </x:c>
      <x:c r="U873" s="15" t="n">
        <x:f>IF(A873="WIRE",T873,IF(O873=1,I873*(1+IF(A873="POUC",Summary!$E$7,Summary!$K$7))/J873,"n.a."))</x:f>
        <x:v>0.2593435</x:v>
      </x:c>
      <x:c r="V873" s="12" t="n">
        <x:f>0</x:f>
        <x:v>0</x:v>
      </x:c>
      <x:c r="W873" s="12" t="n">
        <x:f>0</x:f>
        <x:v>0</x:v>
      </x:c>
      <x:c r="X873" s="12" t="n">
        <x:f>0</x:f>
        <x:v>0</x:v>
      </x:c>
      <x:c r="Y873" s="12" t="n">
        <x:f>E873-W873-X873</x:f>
        <x:v>800</x:v>
      </x:c>
      <x:c r="Z873" s="16" t="n">
        <x:f>E873*T873</x:f>
        <x:v>211.76</x:v>
      </x:c>
      <x:c r="AA873" s="16" t="n">
        <x:f>W873*T873</x:f>
        <x:v>0</x:v>
      </x:c>
      <x:c r="AB873" s="16" t="n">
        <x:f>X873*T873</x:f>
        <x:v>0</x:v>
      </x:c>
      <x:c r="AC873" s="16" t="n">
        <x:f>Y873*T873</x:f>
        <x:v>211.76</x:v>
      </x:c>
      <x:c r="AD873" s="16" t="n">
        <x:f>K873-Z873</x:f>
        <x:v>0</x:v>
      </x:c>
      <x:c r="AE873" s="16" t="n">
        <x:f>IF(ISNUMBER(U873),E873*(U873-T873),"n.a.")</x:f>
        <x:v>-4.285199999999989</x:v>
      </x:c>
      <x:c r="AF873" s="12" t="n">
        <x:f>G873-0</x:f>
        <x:v>0</x:v>
      </x:c>
      <x:c r="AG873" s="16" t="n">
        <x:f>IF(ISNUMBER(U873),0,Z873)</x:f>
        <x:v>0</x:v>
      </x:c>
      <x:c r="AH873" s="17" t="str">
        <x:f>IF(AND(A873="WIRE",ISNUMBER(N873)),H873-N873,"n.a.")</x:f>
        <x:v>n.a.</x:v>
      </x:c>
    </x:row>
    <x:row r="874" ht="22" customHeight="1">
      <x:c r="A874" s="2" t="str">
        <x:v>COIL</x:v>
      </x:c>
      <x:c r="B874" s="2" t="str">
        <x:v>30</x:v>
      </x:c>
      <x:c r="C874" s="2" t="str">
        <x:v>32RED12-4</x:v>
      </x:c>
      <x:c r="D874" s="2" t="str">
        <x:v>**PAY ACH** PVC SPIRAL SUPPLY</x:v>
      </x:c>
      <x:c r="E874" s="7" t="n">
        <x:v>0</x:v>
      </x:c>
      <x:c r="F874" s="7" t="n">
        <x:v>0</x:v>
      </x:c>
      <x:c r="G874" s="7" t="n">
        <x:v>0</x:v>
      </x:c>
      <x:c r="H874" s="8" t="n">
        <x:v>14.89</x:v>
      </x:c>
      <x:c r="I874" s="8" t="n">
        <x:v>21.73</x:v>
      </x:c>
      <x:c r="J874" s="2" t="n">
        <x:v>100</x:v>
      </x:c>
      <x:c r="K874" s="9" t="n">
        <x:v>0</x:v>
      </x:c>
      <x:c r="L874" s="8"/>
      <x:c r="M874" s="8"/>
      <x:c r="N874" s="8"/>
      <x:c r="O874" s="2" t="n">
        <x:v>0</x:v>
      </x:c>
      <x:c r="P874" s="10" t="n">
        <x:v>44266</x:v>
      </x:c>
      <x:c r="Q874" s="10" t="n">
        <x:v>44774</x:v>
      </x:c>
      <x:c r="R874" s="2" t="str">
        <x:v>Same-product valuation: per 100</x:v>
      </x:c>
      <x:c r="S874" s="2" t="str">
        <x:v>Outside priced proposal or replacement cost differs</x:v>
      </x:c>
      <x:c r="T874" s="15" t="n">
        <x:f>H874/J874</x:f>
        <x:v>0.1489</x:v>
      </x:c>
      <x:c r="U874" s="15" t="str">
        <x:f>IF(A874="WIRE",T874,IF(O874=1,I874*(1+IF(A874="POUC",Summary!$E$7,Summary!$K$7))/J874,"n.a."))</x:f>
        <x:v>n.a.</x:v>
      </x:c>
      <x:c r="V874" s="12" t="n">
        <x:f>0</x:f>
        <x:v>0</x:v>
      </x:c>
      <x:c r="W874" s="12" t="n">
        <x:f>0</x:f>
        <x:v>0</x:v>
      </x:c>
      <x:c r="X874" s="12" t="n">
        <x:f>0</x:f>
        <x:v>0</x:v>
      </x:c>
      <x:c r="Y874" s="12" t="n">
        <x:f>E874-W874-X874</x:f>
        <x:v>0</x:v>
      </x:c>
      <x:c r="Z874" s="16" t="n">
        <x:f>E874*T874</x:f>
        <x:v>0</x:v>
      </x:c>
      <x:c r="AA874" s="16" t="n">
        <x:f>W874*T874</x:f>
        <x:v>0</x:v>
      </x:c>
      <x:c r="AB874" s="16" t="n">
        <x:f>X874*T874</x:f>
        <x:v>0</x:v>
      </x:c>
      <x:c r="AC874" s="16" t="n">
        <x:f>Y874*T874</x:f>
        <x:v>0</x:v>
      </x:c>
      <x:c r="AD874" s="16" t="n">
        <x:f>K874-Z874</x:f>
        <x:v>0</x:v>
      </x:c>
      <x:c r="AE874" s="16" t="str">
        <x:f>IF(ISNUMBER(U874),E874*(U874-T874),"n.a.")</x:f>
        <x:v>n.a.</x:v>
      </x:c>
      <x:c r="AF874" s="12" t="n">
        <x:f>G874-0</x:f>
        <x:v>0</x:v>
      </x:c>
      <x:c r="AG874" s="16" t="n">
        <x:f>IF(ISNUMBER(U874),0,Z874)</x:f>
        <x:v>0</x:v>
      </x:c>
      <x:c r="AH874" s="17" t="str">
        <x:f>IF(AND(A874="WIRE",ISNUMBER(N874)),H874-N874,"n.a.")</x:f>
        <x:v>n.a.</x:v>
      </x:c>
    </x:row>
    <x:row r="875" ht="22" customHeight="1">
      <x:c r="A875" s="2" t="str">
        <x:v>COIL</x:v>
      </x:c>
      <x:c r="B875" s="2" t="str">
        <x:v>30</x:v>
      </x:c>
      <x:c r="C875" s="2" t="str">
        <x:v>32WHT36-4</x:v>
      </x:c>
      <x:c r="D875" s="2" t="str">
        <x:v>**PAY ACH** PVC SPIRAL SUPPLY</x:v>
      </x:c>
      <x:c r="E875" s="7" t="n">
        <x:v>0</x:v>
      </x:c>
      <x:c r="F875" s="7" t="n">
        <x:v>0</x:v>
      </x:c>
      <x:c r="G875" s="7" t="n">
        <x:v>0</x:v>
      </x:c>
      <x:c r="H875" s="8" t="n">
        <x:v>39.12</x:v>
      </x:c>
      <x:c r="I875" s="8" t="n">
        <x:v>65.97</x:v>
      </x:c>
      <x:c r="J875" s="2" t="n">
        <x:v>100</x:v>
      </x:c>
      <x:c r="K875" s="9" t="n">
        <x:v>0</x:v>
      </x:c>
      <x:c r="L875" s="8"/>
      <x:c r="M875" s="8"/>
      <x:c r="N875" s="8"/>
      <x:c r="O875" s="2" t="n">
        <x:v>0</x:v>
      </x:c>
      <x:c r="P875" s="10" t="n">
        <x:v>44266</x:v>
      </x:c>
      <x:c r="Q875" s="10" t="n">
        <x:v>44774</x:v>
      </x:c>
      <x:c r="R875" s="2" t="str">
        <x:v>Same-product valuation: per 100</x:v>
      </x:c>
      <x:c r="S875" s="2" t="str">
        <x:v>Outside priced proposal or replacement cost differs</x:v>
      </x:c>
      <x:c r="T875" s="15" t="n">
        <x:f>H875/J875</x:f>
        <x:v>0.3912</x:v>
      </x:c>
      <x:c r="U875" s="15" t="str">
        <x:f>IF(A875="WIRE",T875,IF(O875=1,I875*(1+IF(A875="POUC",Summary!$E$7,Summary!$K$7))/J875,"n.a."))</x:f>
        <x:v>n.a.</x:v>
      </x:c>
      <x:c r="V875" s="12" t="n">
        <x:f>0</x:f>
        <x:v>0</x:v>
      </x:c>
      <x:c r="W875" s="12" t="n">
        <x:f>0</x:f>
        <x:v>0</x:v>
      </x:c>
      <x:c r="X875" s="12" t="n">
        <x:f>0</x:f>
        <x:v>0</x:v>
      </x:c>
      <x:c r="Y875" s="12" t="n">
        <x:f>E875-W875-X875</x:f>
        <x:v>0</x:v>
      </x:c>
      <x:c r="Z875" s="16" t="n">
        <x:f>E875*T875</x:f>
        <x:v>0</x:v>
      </x:c>
      <x:c r="AA875" s="16" t="n">
        <x:f>W875*T875</x:f>
        <x:v>0</x:v>
      </x:c>
      <x:c r="AB875" s="16" t="n">
        <x:f>X875*T875</x:f>
        <x:v>0</x:v>
      </x:c>
      <x:c r="AC875" s="16" t="n">
        <x:f>Y875*T875</x:f>
        <x:v>0</x:v>
      </x:c>
      <x:c r="AD875" s="16" t="n">
        <x:f>K875-Z875</x:f>
        <x:v>0</x:v>
      </x:c>
      <x:c r="AE875" s="16" t="str">
        <x:f>IF(ISNUMBER(U875),E875*(U875-T875),"n.a.")</x:f>
        <x:v>n.a.</x:v>
      </x:c>
      <x:c r="AF875" s="12" t="n">
        <x:f>G875-0</x:f>
        <x:v>0</x:v>
      </x:c>
      <x:c r="AG875" s="16" t="n">
        <x:f>IF(ISNUMBER(U875),0,Z875)</x:f>
        <x:v>0</x:v>
      </x:c>
      <x:c r="AH875" s="17" t="str">
        <x:f>IF(AND(A875="WIRE",ISNUMBER(N875)),H875-N875,"n.a.")</x:f>
        <x:v>n.a.</x:v>
      </x:c>
    </x:row>
    <x:row r="876" ht="22" customHeight="1">
      <x:c r="A876" s="2" t="str">
        <x:v>COIL</x:v>
      </x:c>
      <x:c r="B876" s="2" t="str">
        <x:v>30</x:v>
      </x:c>
      <x:c r="C876" s="2" t="str">
        <x:v>6BLK12-5</x:v>
      </x:c>
      <x:c r="D876" s="2" t="str">
        <x:v>**PAY ACH** PVC SPIRAL SUPPLY</x:v>
      </x:c>
      <x:c r="E876" s="7" t="n">
        <x:v>0</x:v>
      </x:c>
      <x:c r="F876" s="7" t="n">
        <x:v>0</x:v>
      </x:c>
      <x:c r="G876" s="7" t="n">
        <x:v>0</x:v>
      </x:c>
      <x:c r="H876" s="8" t="n">
        <x:v>2.39</x:v>
      </x:c>
      <x:c r="I876" s="8" t="n">
        <x:v>2.71</x:v>
      </x:c>
      <x:c r="J876" s="2" t="n">
        <x:v>100</x:v>
      </x:c>
      <x:c r="K876" s="9" t="n">
        <x:v>0</x:v>
      </x:c>
      <x:c r="L876" s="8"/>
      <x:c r="M876" s="8"/>
      <x:c r="N876" s="8"/>
      <x:c r="O876" s="2" t="n">
        <x:v>0</x:v>
      </x:c>
      <x:c r="P876" s="10" t="n">
        <x:v>43531</x:v>
      </x:c>
      <x:c r="Q876" s="10" t="n">
        <x:v>44593</x:v>
      </x:c>
      <x:c r="R876" s="2" t="str">
        <x:v>Category per-100 basis; no valued stock to verify</x:v>
      </x:c>
      <x:c r="S876" s="2" t="str">
        <x:v>Outside priced proposal or replacement cost differs</x:v>
      </x:c>
      <x:c r="T876" s="15" t="n">
        <x:f>H876/J876</x:f>
        <x:v>0.0239</x:v>
      </x:c>
      <x:c r="U876" s="15" t="str">
        <x:f>IF(A876="WIRE",T876,IF(O876=1,I876*(1+IF(A876="POUC",Summary!$E$7,Summary!$K$7))/J876,"n.a."))</x:f>
        <x:v>n.a.</x:v>
      </x:c>
      <x:c r="V876" s="12" t="n">
        <x:f>0</x:f>
        <x:v>0</x:v>
      </x:c>
      <x:c r="W876" s="12" t="n">
        <x:f>0</x:f>
        <x:v>0</x:v>
      </x:c>
      <x:c r="X876" s="12" t="n">
        <x:f>0</x:f>
        <x:v>0</x:v>
      </x:c>
      <x:c r="Y876" s="12" t="n">
        <x:f>E876-W876-X876</x:f>
        <x:v>0</x:v>
      </x:c>
      <x:c r="Z876" s="16" t="n">
        <x:f>E876*T876</x:f>
        <x:v>0</x:v>
      </x:c>
      <x:c r="AA876" s="16" t="n">
        <x:f>W876*T876</x:f>
        <x:v>0</x:v>
      </x:c>
      <x:c r="AB876" s="16" t="n">
        <x:f>X876*T876</x:f>
        <x:v>0</x:v>
      </x:c>
      <x:c r="AC876" s="16" t="n">
        <x:f>Y876*T876</x:f>
        <x:v>0</x:v>
      </x:c>
      <x:c r="AD876" s="16" t="n">
        <x:f>K876-Z876</x:f>
        <x:v>0</x:v>
      </x:c>
      <x:c r="AE876" s="16" t="str">
        <x:f>IF(ISNUMBER(U876),E876*(U876-T876),"n.a.")</x:f>
        <x:v>n.a.</x:v>
      </x:c>
      <x:c r="AF876" s="12" t="n">
        <x:f>G876-0</x:f>
        <x:v>0</x:v>
      </x:c>
      <x:c r="AG876" s="16" t="n">
        <x:f>IF(ISNUMBER(U876),0,Z876)</x:f>
        <x:v>0</x:v>
      </x:c>
      <x:c r="AH876" s="17" t="str">
        <x:f>IF(AND(A876="WIRE",ISNUMBER(N876)),H876-N876,"n.a.")</x:f>
        <x:v>n.a.</x:v>
      </x:c>
    </x:row>
    <x:row r="877" ht="22" customHeight="1">
      <x:c r="A877" s="2" t="str">
        <x:v>COIL</x:v>
      </x:c>
      <x:c r="B877" s="2" t="str">
        <x:v>30</x:v>
      </x:c>
      <x:c r="C877" s="2" t="str">
        <x:v>6BLK36-5</x:v>
      </x:c>
      <x:c r="D877" s="2" t="str">
        <x:v>**PAY ACH** PVC SPIRAL SUPPLY</x:v>
      </x:c>
      <x:c r="E877" s="7" t="n">
        <x:v>0</x:v>
      </x:c>
      <x:c r="F877" s="7" t="n">
        <x:v>0</x:v>
      </x:c>
      <x:c r="G877" s="7" t="n">
        <x:v>0</x:v>
      </x:c>
      <x:c r="H877" s="8" t="n">
        <x:v>7.79</x:v>
      </x:c>
      <x:c r="I877" s="8" t="n">
        <x:v>9.43</x:v>
      </x:c>
      <x:c r="J877" s="2" t="n">
        <x:v>100</x:v>
      </x:c>
      <x:c r="K877" s="9" t="n">
        <x:v>0</x:v>
      </x:c>
      <x:c r="L877" s="8"/>
      <x:c r="M877" s="8"/>
      <x:c r="N877" s="8"/>
      <x:c r="O877" s="2" t="n">
        <x:v>0</x:v>
      </x:c>
      <x:c r="P877" s="10" t="n">
        <x:v>43531</x:v>
      </x:c>
      <x:c r="Q877" s="10" t="n">
        <x:v>44593</x:v>
      </x:c>
      <x:c r="R877" s="2" t="str">
        <x:v>Category per-100 basis; no valued stock to verify</x:v>
      </x:c>
      <x:c r="S877" s="2" t="str">
        <x:v>Outside priced proposal or replacement cost differs</x:v>
      </x:c>
      <x:c r="T877" s="15" t="n">
        <x:f>H877/J877</x:f>
        <x:v>0.0779</x:v>
      </x:c>
      <x:c r="U877" s="15" t="str">
        <x:f>IF(A877="WIRE",T877,IF(O877=1,I877*(1+IF(A877="POUC",Summary!$E$7,Summary!$K$7))/J877,"n.a."))</x:f>
        <x:v>n.a.</x:v>
      </x:c>
      <x:c r="V877" s="12" t="n">
        <x:f>0</x:f>
        <x:v>0</x:v>
      </x:c>
      <x:c r="W877" s="12" t="n">
        <x:f>0</x:f>
        <x:v>0</x:v>
      </x:c>
      <x:c r="X877" s="12" t="n">
        <x:f>0</x:f>
        <x:v>0</x:v>
      </x:c>
      <x:c r="Y877" s="12" t="n">
        <x:f>E877-W877-X877</x:f>
        <x:v>0</x:v>
      </x:c>
      <x:c r="Z877" s="16" t="n">
        <x:f>E877*T877</x:f>
        <x:v>0</x:v>
      </x:c>
      <x:c r="AA877" s="16" t="n">
        <x:f>W877*T877</x:f>
        <x:v>0</x:v>
      </x:c>
      <x:c r="AB877" s="16" t="n">
        <x:f>X877*T877</x:f>
        <x:v>0</x:v>
      </x:c>
      <x:c r="AC877" s="16" t="n">
        <x:f>Y877*T877</x:f>
        <x:v>0</x:v>
      </x:c>
      <x:c r="AD877" s="16" t="n">
        <x:f>K877-Z877</x:f>
        <x:v>0</x:v>
      </x:c>
      <x:c r="AE877" s="16" t="str">
        <x:f>IF(ISNUMBER(U877),E877*(U877-T877),"n.a.")</x:f>
        <x:v>n.a.</x:v>
      </x:c>
      <x:c r="AF877" s="12" t="n">
        <x:f>G877-0</x:f>
        <x:v>0</x:v>
      </x:c>
      <x:c r="AG877" s="16" t="n">
        <x:f>IF(ISNUMBER(U877),0,Z877)</x:f>
        <x:v>0</x:v>
      </x:c>
      <x:c r="AH877" s="17" t="str">
        <x:f>IF(AND(A877="WIRE",ISNUMBER(N877)),H877-N877,"n.a.")</x:f>
        <x:v>n.a.</x:v>
      </x:c>
    </x:row>
    <x:row r="878" ht="22" customHeight="1">
      <x:c r="A878" s="2" t="str">
        <x:v>COIL</x:v>
      </x:c>
      <x:c r="B878" s="2" t="str">
        <x:v>30</x:v>
      </x:c>
      <x:c r="C878" s="2" t="str">
        <x:v>6BLU12-4</x:v>
      </x:c>
      <x:c r="D878" s="2" t="str">
        <x:v>**PAY ACH** PVC SPIRAL SUPPLY</x:v>
      </x:c>
      <x:c r="E878" s="7" t="n">
        <x:v>0</x:v>
      </x:c>
      <x:c r="F878" s="7" t="n">
        <x:v>0</x:v>
      </x:c>
      <x:c r="G878" s="7" t="n">
        <x:v>0</x:v>
      </x:c>
      <x:c r="H878" s="8" t="n">
        <x:v>3.65</x:v>
      </x:c>
      <x:c r="I878" s="8" t="n">
        <x:v>3.23</x:v>
      </x:c>
      <x:c r="J878" s="2" t="n">
        <x:v>100</x:v>
      </x:c>
      <x:c r="K878" s="9" t="n">
        <x:v>0</x:v>
      </x:c>
      <x:c r="L878" s="8" t="n">
        <x:v>3.23</x:v>
      </x:c>
      <x:c r="M878" s="8"/>
      <x:c r="N878" s="8"/>
      <x:c r="O878" s="2" t="n">
        <x:v>1</x:v>
      </x:c>
      <x:c r="P878" s="10" t="n">
        <x:v>46143</x:v>
      </x:c>
      <x:c r="Q878" s="10" t="n">
        <x:v>45968</x:v>
      </x:c>
      <x:c r="R878" s="2" t="str">
        <x:v>Same-product valuation: per 100</x:v>
      </x:c>
      <x:c r="S878" s="2" t="str">
        <x:v>Chris PVC Coil priced product</x:v>
      </x:c>
      <x:c r="T878" s="15" t="n">
        <x:f>H878/J878</x:f>
        <x:v>0.0365</x:v>
      </x:c>
      <x:c r="U878" s="15" t="n">
        <x:f>IF(A878="WIRE",T878,IF(O878=1,I878*(1+IF(A878="POUC",Summary!$E$7,Summary!$K$7))/J878,"n.a."))</x:f>
        <x:v>0.0356915</x:v>
      </x:c>
      <x:c r="V878" s="12" t="n">
        <x:f>0</x:f>
        <x:v>0</x:v>
      </x:c>
      <x:c r="W878" s="12" t="n">
        <x:f>0</x:f>
        <x:v>0</x:v>
      </x:c>
      <x:c r="X878" s="12" t="n">
        <x:f>0</x:f>
        <x:v>0</x:v>
      </x:c>
      <x:c r="Y878" s="12" t="n">
        <x:f>E878-W878-X878</x:f>
        <x:v>0</x:v>
      </x:c>
      <x:c r="Z878" s="16" t="n">
        <x:f>E878*T878</x:f>
        <x:v>0</x:v>
      </x:c>
      <x:c r="AA878" s="16" t="n">
        <x:f>W878*T878</x:f>
        <x:v>0</x:v>
      </x:c>
      <x:c r="AB878" s="16" t="n">
        <x:f>X878*T878</x:f>
        <x:v>0</x:v>
      </x:c>
      <x:c r="AC878" s="16" t="n">
        <x:f>Y878*T878</x:f>
        <x:v>0</x:v>
      </x:c>
      <x:c r="AD878" s="16" t="n">
        <x:f>K878-Z878</x:f>
        <x:v>0</x:v>
      </x:c>
      <x:c r="AE878" s="16" t="n">
        <x:f>IF(ISNUMBER(U878),E878*(U878-T878),"n.a.")</x:f>
        <x:v>0</x:v>
      </x:c>
      <x:c r="AF878" s="12" t="n">
        <x:f>G878-0</x:f>
        <x:v>0</x:v>
      </x:c>
      <x:c r="AG878" s="16" t="n">
        <x:f>IF(ISNUMBER(U878),0,Z878)</x:f>
        <x:v>0</x:v>
      </x:c>
      <x:c r="AH878" s="17" t="str">
        <x:f>IF(AND(A878="WIRE",ISNUMBER(N878)),H878-N878,"n.a.")</x:f>
        <x:v>n.a.</x:v>
      </x:c>
    </x:row>
    <x:row r="879" ht="22" customHeight="1">
      <x:c r="A879" s="2" t="str">
        <x:v>COIL</x:v>
      </x:c>
      <x:c r="B879" s="2" t="str">
        <x:v>30</x:v>
      </x:c>
      <x:c r="C879" s="2" t="str">
        <x:v>6FG12-4</x:v>
      </x:c>
      <x:c r="D879" s="2" t="str">
        <x:v>**PAY ACH** PVC SPIRAL SUPPLY</x:v>
      </x:c>
      <x:c r="E879" s="7" t="n">
        <x:v>0</x:v>
      </x:c>
      <x:c r="F879" s="7" t="n">
        <x:v>0</x:v>
      </x:c>
      <x:c r="G879" s="7" t="n">
        <x:v>0</x:v>
      </x:c>
      <x:c r="H879" s="8" t="n">
        <x:v>2.16</x:v>
      </x:c>
      <x:c r="I879" s="8" t="n">
        <x:v>2.99</x:v>
      </x:c>
      <x:c r="J879" s="2" t="n">
        <x:v>100</x:v>
      </x:c>
      <x:c r="K879" s="9" t="n">
        <x:v>0</x:v>
      </x:c>
      <x:c r="L879" s="8"/>
      <x:c r="M879" s="8"/>
      <x:c r="N879" s="8"/>
      <x:c r="O879" s="2" t="n">
        <x:v>0</x:v>
      </x:c>
      <x:c r="P879" s="10" t="n">
        <x:v>44266</x:v>
      </x:c>
      <x:c r="Q879" s="10" t="n">
        <x:v>44774</x:v>
      </x:c>
      <x:c r="R879" s="2" t="str">
        <x:v>Category per-100 basis; no valued stock to verify</x:v>
      </x:c>
      <x:c r="S879" s="2" t="str">
        <x:v>Outside priced proposal or replacement cost differs</x:v>
      </x:c>
      <x:c r="T879" s="15" t="n">
        <x:f>H879/J879</x:f>
        <x:v>0.0216</x:v>
      </x:c>
      <x:c r="U879" s="15" t="str">
        <x:f>IF(A879="WIRE",T879,IF(O879=1,I879*(1+IF(A879="POUC",Summary!$E$7,Summary!$K$7))/J879,"n.a."))</x:f>
        <x:v>n.a.</x:v>
      </x:c>
      <x:c r="V879" s="12" t="n">
        <x:f>0</x:f>
        <x:v>0</x:v>
      </x:c>
      <x:c r="W879" s="12" t="n">
        <x:f>0</x:f>
        <x:v>0</x:v>
      </x:c>
      <x:c r="X879" s="12" t="n">
        <x:f>0</x:f>
        <x:v>0</x:v>
      </x:c>
      <x:c r="Y879" s="12" t="n">
        <x:f>E879-W879-X879</x:f>
        <x:v>0</x:v>
      </x:c>
      <x:c r="Z879" s="16" t="n">
        <x:f>E879*T879</x:f>
        <x:v>0</x:v>
      </x:c>
      <x:c r="AA879" s="16" t="n">
        <x:f>W879*T879</x:f>
        <x:v>0</x:v>
      </x:c>
      <x:c r="AB879" s="16" t="n">
        <x:f>X879*T879</x:f>
        <x:v>0</x:v>
      </x:c>
      <x:c r="AC879" s="16" t="n">
        <x:f>Y879*T879</x:f>
        <x:v>0</x:v>
      </x:c>
      <x:c r="AD879" s="16" t="n">
        <x:f>K879-Z879</x:f>
        <x:v>0</x:v>
      </x:c>
      <x:c r="AE879" s="16" t="str">
        <x:f>IF(ISNUMBER(U879),E879*(U879-T879),"n.a.")</x:f>
        <x:v>n.a.</x:v>
      </x:c>
      <x:c r="AF879" s="12" t="n">
        <x:f>G879-0</x:f>
        <x:v>0</x:v>
      </x:c>
      <x:c r="AG879" s="16" t="n">
        <x:f>IF(ISNUMBER(U879),0,Z879)</x:f>
        <x:v>0</x:v>
      </x:c>
      <x:c r="AH879" s="17" t="str">
        <x:f>IF(AND(A879="WIRE",ISNUMBER(N879)),H879-N879,"n.a.")</x:f>
        <x:v>n.a.</x:v>
      </x:c>
    </x:row>
    <x:row r="880" ht="22" customHeight="1">
      <x:c r="A880" s="2" t="str">
        <x:v>COIL</x:v>
      </x:c>
      <x:c r="B880" s="2" t="str">
        <x:v>30</x:v>
      </x:c>
      <x:c r="C880" s="2" t="str">
        <x:v>6MAR12-4</x:v>
      </x:c>
      <x:c r="D880" s="2" t="str">
        <x:v>**PAY ACH** PVC SPIRAL SUPPLY</x:v>
      </x:c>
      <x:c r="E880" s="7" t="n">
        <x:v>0</x:v>
      </x:c>
      <x:c r="F880" s="7" t="n">
        <x:v>0</x:v>
      </x:c>
      <x:c r="G880" s="7" t="n">
        <x:v>0</x:v>
      </x:c>
      <x:c r="H880" s="8" t="n">
        <x:v>2.16</x:v>
      </x:c>
      <x:c r="I880" s="8" t="n">
        <x:v>2.99</x:v>
      </x:c>
      <x:c r="J880" s="2" t="n">
        <x:v>100</x:v>
      </x:c>
      <x:c r="K880" s="9" t="n">
        <x:v>0</x:v>
      </x:c>
      <x:c r="L880" s="8"/>
      <x:c r="M880" s="8"/>
      <x:c r="N880" s="8"/>
      <x:c r="O880" s="2" t="n">
        <x:v>0</x:v>
      </x:c>
      <x:c r="P880" s="10" t="n">
        <x:v>44266</x:v>
      </x:c>
      <x:c r="Q880" s="10" t="n">
        <x:v>44774</x:v>
      </x:c>
      <x:c r="R880" s="2" t="str">
        <x:v>Same-product valuation: per 100</x:v>
      </x:c>
      <x:c r="S880" s="2" t="str">
        <x:v>Outside priced proposal or replacement cost differs</x:v>
      </x:c>
      <x:c r="T880" s="15" t="n">
        <x:f>H880/J880</x:f>
        <x:v>0.0216</x:v>
      </x:c>
      <x:c r="U880" s="15" t="str">
        <x:f>IF(A880="WIRE",T880,IF(O880=1,I880*(1+IF(A880="POUC",Summary!$E$7,Summary!$K$7))/J880,"n.a."))</x:f>
        <x:v>n.a.</x:v>
      </x:c>
      <x:c r="V880" s="12" t="n">
        <x:f>0</x:f>
        <x:v>0</x:v>
      </x:c>
      <x:c r="W880" s="12" t="n">
        <x:f>0</x:f>
        <x:v>0</x:v>
      </x:c>
      <x:c r="X880" s="12" t="n">
        <x:f>0</x:f>
        <x:v>0</x:v>
      </x:c>
      <x:c r="Y880" s="12" t="n">
        <x:f>E880-W880-X880</x:f>
        <x:v>0</x:v>
      </x:c>
      <x:c r="Z880" s="16" t="n">
        <x:f>E880*T880</x:f>
        <x:v>0</x:v>
      </x:c>
      <x:c r="AA880" s="16" t="n">
        <x:f>W880*T880</x:f>
        <x:v>0</x:v>
      </x:c>
      <x:c r="AB880" s="16" t="n">
        <x:f>X880*T880</x:f>
        <x:v>0</x:v>
      </x:c>
      <x:c r="AC880" s="16" t="n">
        <x:f>Y880*T880</x:f>
        <x:v>0</x:v>
      </x:c>
      <x:c r="AD880" s="16" t="n">
        <x:f>K880-Z880</x:f>
        <x:v>0</x:v>
      </x:c>
      <x:c r="AE880" s="16" t="str">
        <x:f>IF(ISNUMBER(U880),E880*(U880-T880),"n.a.")</x:f>
        <x:v>n.a.</x:v>
      </x:c>
      <x:c r="AF880" s="12" t="n">
        <x:f>G880-0</x:f>
        <x:v>0</x:v>
      </x:c>
      <x:c r="AG880" s="16" t="n">
        <x:f>IF(ISNUMBER(U880),0,Z880)</x:f>
        <x:v>0</x:v>
      </x:c>
      <x:c r="AH880" s="17" t="str">
        <x:f>IF(AND(A880="WIRE",ISNUMBER(N880)),H880-N880,"n.a.")</x:f>
        <x:v>n.a.</x:v>
      </x:c>
    </x:row>
    <x:row r="881" ht="22" customHeight="1">
      <x:c r="A881" s="2" t="str">
        <x:v>COIL</x:v>
      </x:c>
      <x:c r="B881" s="2" t="str">
        <x:v>30</x:v>
      </x:c>
      <x:c r="C881" s="2" t="str">
        <x:v>6RED12-4</x:v>
      </x:c>
      <x:c r="D881" s="2" t="str">
        <x:v>**PAY ACH** PVC SPIRAL SUPPLY</x:v>
      </x:c>
      <x:c r="E881" s="7" t="n">
        <x:v>0</x:v>
      </x:c>
      <x:c r="F881" s="7" t="n">
        <x:v>0</x:v>
      </x:c>
      <x:c r="G881" s="7" t="n">
        <x:v>0</x:v>
      </x:c>
      <x:c r="H881" s="8" t="n">
        <x:v>3.65</x:v>
      </x:c>
      <x:c r="I881" s="8" t="n">
        <x:v>3.23</x:v>
      </x:c>
      <x:c r="J881" s="2" t="n">
        <x:v>100</x:v>
      </x:c>
      <x:c r="K881" s="9" t="n">
        <x:v>0</x:v>
      </x:c>
      <x:c r="L881" s="8" t="n">
        <x:v>3.23</x:v>
      </x:c>
      <x:c r="M881" s="8"/>
      <x:c r="N881" s="8"/>
      <x:c r="O881" s="2" t="n">
        <x:v>1</x:v>
      </x:c>
      <x:c r="P881" s="10" t="n">
        <x:v>46143</x:v>
      </x:c>
      <x:c r="Q881" s="10" t="n">
        <x:v>45968</x:v>
      </x:c>
      <x:c r="R881" s="2" t="str">
        <x:v>Same-product valuation: per 100</x:v>
      </x:c>
      <x:c r="S881" s="2" t="str">
        <x:v>Chris PVC Coil priced product</x:v>
      </x:c>
      <x:c r="T881" s="15" t="n">
        <x:f>H881/J881</x:f>
        <x:v>0.0365</x:v>
      </x:c>
      <x:c r="U881" s="15" t="n">
        <x:f>IF(A881="WIRE",T881,IF(O881=1,I881*(1+IF(A881="POUC",Summary!$E$7,Summary!$K$7))/J881,"n.a."))</x:f>
        <x:v>0.0356915</x:v>
      </x:c>
      <x:c r="V881" s="12" t="n">
        <x:f>0</x:f>
        <x:v>0</x:v>
      </x:c>
      <x:c r="W881" s="12" t="n">
        <x:f>0</x:f>
        <x:v>0</x:v>
      </x:c>
      <x:c r="X881" s="12" t="n">
        <x:f>0</x:f>
        <x:v>0</x:v>
      </x:c>
      <x:c r="Y881" s="12" t="n">
        <x:f>E881-W881-X881</x:f>
        <x:v>0</x:v>
      </x:c>
      <x:c r="Z881" s="16" t="n">
        <x:f>E881*T881</x:f>
        <x:v>0</x:v>
      </x:c>
      <x:c r="AA881" s="16" t="n">
        <x:f>W881*T881</x:f>
        <x:v>0</x:v>
      </x:c>
      <x:c r="AB881" s="16" t="n">
        <x:f>X881*T881</x:f>
        <x:v>0</x:v>
      </x:c>
      <x:c r="AC881" s="16" t="n">
        <x:f>Y881*T881</x:f>
        <x:v>0</x:v>
      </x:c>
      <x:c r="AD881" s="16" t="n">
        <x:f>K881-Z881</x:f>
        <x:v>0</x:v>
      </x:c>
      <x:c r="AE881" s="16" t="n">
        <x:f>IF(ISNUMBER(U881),E881*(U881-T881),"n.a.")</x:f>
        <x:v>0</x:v>
      </x:c>
      <x:c r="AF881" s="12" t="n">
        <x:f>G881-0</x:f>
        <x:v>0</x:v>
      </x:c>
      <x:c r="AG881" s="16" t="n">
        <x:f>IF(ISNUMBER(U881),0,Z881)</x:f>
        <x:v>0</x:v>
      </x:c>
      <x:c r="AH881" s="17" t="str">
        <x:f>IF(AND(A881="WIRE",ISNUMBER(N881)),H881-N881,"n.a.")</x:f>
        <x:v>n.a.</x:v>
      </x:c>
    </x:row>
    <x:row r="882" ht="22" customHeight="1">
      <x:c r="A882" s="2" t="str">
        <x:v>COIL</x:v>
      </x:c>
      <x:c r="B882" s="2" t="str">
        <x:v>30</x:v>
      </x:c>
      <x:c r="C882" s="2" t="str">
        <x:v>6WHT12-5</x:v>
      </x:c>
      <x:c r="D882" s="2" t="str">
        <x:v>**PAY ACH** PVC SPIRAL SUPPLY</x:v>
      </x:c>
      <x:c r="E882" s="7" t="n">
        <x:v>0</x:v>
      </x:c>
      <x:c r="F882" s="7" t="n">
        <x:v>0</x:v>
      </x:c>
      <x:c r="G882" s="7" t="n">
        <x:v>0</x:v>
      </x:c>
      <x:c r="H882" s="8" t="n">
        <x:v>2.39</x:v>
      </x:c>
      <x:c r="I882" s="8" t="n">
        <x:v>3.13</x:v>
      </x:c>
      <x:c r="J882" s="2" t="n">
        <x:v>100</x:v>
      </x:c>
      <x:c r="K882" s="9" t="n">
        <x:v>0</x:v>
      </x:c>
      <x:c r="L882" s="8"/>
      <x:c r="M882" s="8"/>
      <x:c r="N882" s="8"/>
      <x:c r="O882" s="2" t="n">
        <x:v>0</x:v>
      </x:c>
      <x:c r="P882" s="10" t="n">
        <x:v>43531</x:v>
      </x:c>
      <x:c r="Q882" s="10" t="n">
        <x:v>44593</x:v>
      </x:c>
      <x:c r="R882" s="2" t="str">
        <x:v>Category per-100 basis; no valued stock to verify</x:v>
      </x:c>
      <x:c r="S882" s="2" t="str">
        <x:v>Outside priced proposal or replacement cost differs</x:v>
      </x:c>
      <x:c r="T882" s="15" t="n">
        <x:f>H882/J882</x:f>
        <x:v>0.0239</x:v>
      </x:c>
      <x:c r="U882" s="15" t="str">
        <x:f>IF(A882="WIRE",T882,IF(O882=1,I882*(1+IF(A882="POUC",Summary!$E$7,Summary!$K$7))/J882,"n.a."))</x:f>
        <x:v>n.a.</x:v>
      </x:c>
      <x:c r="V882" s="12" t="n">
        <x:f>0</x:f>
        <x:v>0</x:v>
      </x:c>
      <x:c r="W882" s="12" t="n">
        <x:f>0</x:f>
        <x:v>0</x:v>
      </x:c>
      <x:c r="X882" s="12" t="n">
        <x:f>0</x:f>
        <x:v>0</x:v>
      </x:c>
      <x:c r="Y882" s="12" t="n">
        <x:f>E882-W882-X882</x:f>
        <x:v>0</x:v>
      </x:c>
      <x:c r="Z882" s="16" t="n">
        <x:f>E882*T882</x:f>
        <x:v>0</x:v>
      </x:c>
      <x:c r="AA882" s="16" t="n">
        <x:f>W882*T882</x:f>
        <x:v>0</x:v>
      </x:c>
      <x:c r="AB882" s="16" t="n">
        <x:f>X882*T882</x:f>
        <x:v>0</x:v>
      </x:c>
      <x:c r="AC882" s="16" t="n">
        <x:f>Y882*T882</x:f>
        <x:v>0</x:v>
      </x:c>
      <x:c r="AD882" s="16" t="n">
        <x:f>K882-Z882</x:f>
        <x:v>0</x:v>
      </x:c>
      <x:c r="AE882" s="16" t="str">
        <x:f>IF(ISNUMBER(U882),E882*(U882-T882),"n.a.")</x:f>
        <x:v>n.a.</x:v>
      </x:c>
      <x:c r="AF882" s="12" t="n">
        <x:f>G882-0</x:f>
        <x:v>0</x:v>
      </x:c>
      <x:c r="AG882" s="16" t="n">
        <x:f>IF(ISNUMBER(U882),0,Z882)</x:f>
        <x:v>0</x:v>
      </x:c>
      <x:c r="AH882" s="17" t="str">
        <x:f>IF(AND(A882="WIRE",ISNUMBER(N882)),H882-N882,"n.a.")</x:f>
        <x:v>n.a.</x:v>
      </x:c>
    </x:row>
    <x:row r="883" ht="22" customHeight="1">
      <x:c r="A883" s="2" t="str">
        <x:v>COIL</x:v>
      </x:c>
      <x:c r="B883" s="2" t="str">
        <x:v>30</x:v>
      </x:c>
      <x:c r="C883" s="2" t="str">
        <x:v>6WHT36-5</x:v>
      </x:c>
      <x:c r="D883" s="2" t="str">
        <x:v>**PAY ACH** PVC SPIRAL SUPPLY</x:v>
      </x:c>
      <x:c r="E883" s="7" t="n">
        <x:v>0</x:v>
      </x:c>
      <x:c r="F883" s="7" t="n">
        <x:v>0</x:v>
      </x:c>
      <x:c r="G883" s="7" t="n">
        <x:v>0</x:v>
      </x:c>
      <x:c r="H883" s="8" t="n">
        <x:v>7.79</x:v>
      </x:c>
      <x:c r="I883" s="8" t="n">
        <x:v>10.67</x:v>
      </x:c>
      <x:c r="J883" s="2" t="n">
        <x:v>100</x:v>
      </x:c>
      <x:c r="K883" s="9" t="n">
        <x:v>0</x:v>
      </x:c>
      <x:c r="L883" s="8"/>
      <x:c r="M883" s="8"/>
      <x:c r="N883" s="8"/>
      <x:c r="O883" s="2" t="n">
        <x:v>0</x:v>
      </x:c>
      <x:c r="P883" s="10" t="n">
        <x:v>43531</x:v>
      </x:c>
      <x:c r="Q883" s="10" t="n">
        <x:v>44593</x:v>
      </x:c>
      <x:c r="R883" s="2" t="str">
        <x:v>Category per-100 basis; no valued stock to verify</x:v>
      </x:c>
      <x:c r="S883" s="2" t="str">
        <x:v>Outside priced proposal or replacement cost differs</x:v>
      </x:c>
      <x:c r="T883" s="15" t="n">
        <x:f>H883/J883</x:f>
        <x:v>0.0779</x:v>
      </x:c>
      <x:c r="U883" s="15" t="str">
        <x:f>IF(A883="WIRE",T883,IF(O883=1,I883*(1+IF(A883="POUC",Summary!$E$7,Summary!$K$7))/J883,"n.a."))</x:f>
        <x:v>n.a.</x:v>
      </x:c>
      <x:c r="V883" s="12" t="n">
        <x:f>0</x:f>
        <x:v>0</x:v>
      </x:c>
      <x:c r="W883" s="12" t="n">
        <x:f>0</x:f>
        <x:v>0</x:v>
      </x:c>
      <x:c r="X883" s="12" t="n">
        <x:f>0</x:f>
        <x:v>0</x:v>
      </x:c>
      <x:c r="Y883" s="12" t="n">
        <x:f>E883-W883-X883</x:f>
        <x:v>0</x:v>
      </x:c>
      <x:c r="Z883" s="16" t="n">
        <x:f>E883*T883</x:f>
        <x:v>0</x:v>
      </x:c>
      <x:c r="AA883" s="16" t="n">
        <x:f>W883*T883</x:f>
        <x:v>0</x:v>
      </x:c>
      <x:c r="AB883" s="16" t="n">
        <x:f>X883*T883</x:f>
        <x:v>0</x:v>
      </x:c>
      <x:c r="AC883" s="16" t="n">
        <x:f>Y883*T883</x:f>
        <x:v>0</x:v>
      </x:c>
      <x:c r="AD883" s="16" t="n">
        <x:f>K883-Z883</x:f>
        <x:v>0</x:v>
      </x:c>
      <x:c r="AE883" s="16" t="str">
        <x:f>IF(ISNUMBER(U883),E883*(U883-T883),"n.a.")</x:f>
        <x:v>n.a.</x:v>
      </x:c>
      <x:c r="AF883" s="12" t="n">
        <x:f>G883-0</x:f>
        <x:v>0</x:v>
      </x:c>
      <x:c r="AG883" s="16" t="n">
        <x:f>IF(ISNUMBER(U883),0,Z883)</x:f>
        <x:v>0</x:v>
      </x:c>
      <x:c r="AH883" s="17" t="str">
        <x:f>IF(AND(A883="WIRE",ISNUMBER(N883)),H883-N883,"n.a.")</x:f>
        <x:v>n.a.</x:v>
      </x:c>
    </x:row>
    <x:row r="884" ht="22" customHeight="1">
      <x:c r="A884" s="2" t="str">
        <x:v>COIL</x:v>
      </x:c>
      <x:c r="B884" s="2" t="str">
        <x:v>30</x:v>
      </x:c>
      <x:c r="C884" s="2" t="str">
        <x:v>7BLK12-5</x:v>
      </x:c>
      <x:c r="D884" s="2" t="str">
        <x:v>**PAY ACH** PVC SPIRAL SUPPLY</x:v>
      </x:c>
      <x:c r="E884" s="7" t="n">
        <x:v>0</x:v>
      </x:c>
      <x:c r="F884" s="7" t="n">
        <x:v>0</x:v>
      </x:c>
      <x:c r="G884" s="7" t="n">
        <x:v>0</x:v>
      </x:c>
      <x:c r="H884" s="8" t="n">
        <x:v>2.53</x:v>
      </x:c>
      <x:c r="I884" s="8" t="n">
        <x:v>2.86</x:v>
      </x:c>
      <x:c r="J884" s="2" t="n">
        <x:v>100</x:v>
      </x:c>
      <x:c r="K884" s="9" t="n">
        <x:v>0</x:v>
      </x:c>
      <x:c r="L884" s="8"/>
      <x:c r="M884" s="8"/>
      <x:c r="N884" s="8"/>
      <x:c r="O884" s="2" t="n">
        <x:v>0</x:v>
      </x:c>
      <x:c r="P884" s="10" t="n">
        <x:v>43531</x:v>
      </x:c>
      <x:c r="Q884" s="10" t="n">
        <x:v>44593</x:v>
      </x:c>
      <x:c r="R884" s="2" t="str">
        <x:v>Category per-100 basis; no valued stock to verify</x:v>
      </x:c>
      <x:c r="S884" s="2" t="str">
        <x:v>Outside priced proposal or replacement cost differs</x:v>
      </x:c>
      <x:c r="T884" s="15" t="n">
        <x:f>H884/J884</x:f>
        <x:v>0.0253</x:v>
      </x:c>
      <x:c r="U884" s="15" t="str">
        <x:f>IF(A884="WIRE",T884,IF(O884=1,I884*(1+IF(A884="POUC",Summary!$E$7,Summary!$K$7))/J884,"n.a."))</x:f>
        <x:v>n.a.</x:v>
      </x:c>
      <x:c r="V884" s="12" t="n">
        <x:f>0</x:f>
        <x:v>0</x:v>
      </x:c>
      <x:c r="W884" s="12" t="n">
        <x:f>0</x:f>
        <x:v>0</x:v>
      </x:c>
      <x:c r="X884" s="12" t="n">
        <x:f>0</x:f>
        <x:v>0</x:v>
      </x:c>
      <x:c r="Y884" s="12" t="n">
        <x:f>E884-W884-X884</x:f>
        <x:v>0</x:v>
      </x:c>
      <x:c r="Z884" s="16" t="n">
        <x:f>E884*T884</x:f>
        <x:v>0</x:v>
      </x:c>
      <x:c r="AA884" s="16" t="n">
        <x:f>W884*T884</x:f>
        <x:v>0</x:v>
      </x:c>
      <x:c r="AB884" s="16" t="n">
        <x:f>X884*T884</x:f>
        <x:v>0</x:v>
      </x:c>
      <x:c r="AC884" s="16" t="n">
        <x:f>Y884*T884</x:f>
        <x:v>0</x:v>
      </x:c>
      <x:c r="AD884" s="16" t="n">
        <x:f>K884-Z884</x:f>
        <x:v>0</x:v>
      </x:c>
      <x:c r="AE884" s="16" t="str">
        <x:f>IF(ISNUMBER(U884),E884*(U884-T884),"n.a.")</x:f>
        <x:v>n.a.</x:v>
      </x:c>
      <x:c r="AF884" s="12" t="n">
        <x:f>G884-0</x:f>
        <x:v>0</x:v>
      </x:c>
      <x:c r="AG884" s="16" t="n">
        <x:f>IF(ISNUMBER(U884),0,Z884)</x:f>
        <x:v>0</x:v>
      </x:c>
      <x:c r="AH884" s="17" t="str">
        <x:f>IF(AND(A884="WIRE",ISNUMBER(N884)),H884-N884,"n.a.")</x:f>
        <x:v>n.a.</x:v>
      </x:c>
    </x:row>
    <x:row r="885" ht="22" customHeight="1">
      <x:c r="A885" s="2" t="str">
        <x:v>COIL</x:v>
      </x:c>
      <x:c r="B885" s="2" t="str">
        <x:v>30</x:v>
      </x:c>
      <x:c r="C885" s="2" t="str">
        <x:v>7BLK36-5</x:v>
      </x:c>
      <x:c r="D885" s="2" t="str">
        <x:v>**PAY ACH** PVC SPIRAL SUPPLY</x:v>
      </x:c>
      <x:c r="E885" s="7" t="n">
        <x:v>0</x:v>
      </x:c>
      <x:c r="F885" s="7" t="n">
        <x:v>0</x:v>
      </x:c>
      <x:c r="G885" s="7" t="n">
        <x:v>0</x:v>
      </x:c>
      <x:c r="H885" s="8" t="n">
        <x:v>8.25</x:v>
      </x:c>
      <x:c r="I885" s="8" t="n">
        <x:v>9.86</x:v>
      </x:c>
      <x:c r="J885" s="2" t="n">
        <x:v>100</x:v>
      </x:c>
      <x:c r="K885" s="9" t="n">
        <x:v>0</x:v>
      </x:c>
      <x:c r="L885" s="8"/>
      <x:c r="M885" s="8"/>
      <x:c r="N885" s="8"/>
      <x:c r="O885" s="2" t="n">
        <x:v>0</x:v>
      </x:c>
      <x:c r="P885" s="10" t="n">
        <x:v>43531</x:v>
      </x:c>
      <x:c r="Q885" s="10" t="n">
        <x:v>44593</x:v>
      </x:c>
      <x:c r="R885" s="2" t="str">
        <x:v>Category per-100 basis; no valued stock to verify</x:v>
      </x:c>
      <x:c r="S885" s="2" t="str">
        <x:v>Outside priced proposal or replacement cost differs</x:v>
      </x:c>
      <x:c r="T885" s="15" t="n">
        <x:f>H885/J885</x:f>
        <x:v>0.0825</x:v>
      </x:c>
      <x:c r="U885" s="15" t="str">
        <x:f>IF(A885="WIRE",T885,IF(O885=1,I885*(1+IF(A885="POUC",Summary!$E$7,Summary!$K$7))/J885,"n.a."))</x:f>
        <x:v>n.a.</x:v>
      </x:c>
      <x:c r="V885" s="12" t="n">
        <x:f>0</x:f>
        <x:v>0</x:v>
      </x:c>
      <x:c r="W885" s="12" t="n">
        <x:f>0</x:f>
        <x:v>0</x:v>
      </x:c>
      <x:c r="X885" s="12" t="n">
        <x:f>0</x:f>
        <x:v>0</x:v>
      </x:c>
      <x:c r="Y885" s="12" t="n">
        <x:f>E885-W885-X885</x:f>
        <x:v>0</x:v>
      </x:c>
      <x:c r="Z885" s="16" t="n">
        <x:f>E885*T885</x:f>
        <x:v>0</x:v>
      </x:c>
      <x:c r="AA885" s="16" t="n">
        <x:f>W885*T885</x:f>
        <x:v>0</x:v>
      </x:c>
      <x:c r="AB885" s="16" t="n">
        <x:f>X885*T885</x:f>
        <x:v>0</x:v>
      </x:c>
      <x:c r="AC885" s="16" t="n">
        <x:f>Y885*T885</x:f>
        <x:v>0</x:v>
      </x:c>
      <x:c r="AD885" s="16" t="n">
        <x:f>K885-Z885</x:f>
        <x:v>0</x:v>
      </x:c>
      <x:c r="AE885" s="16" t="str">
        <x:f>IF(ISNUMBER(U885),E885*(U885-T885),"n.a.")</x:f>
        <x:v>n.a.</x:v>
      </x:c>
      <x:c r="AF885" s="12" t="n">
        <x:f>G885-0</x:f>
        <x:v>0</x:v>
      </x:c>
      <x:c r="AG885" s="16" t="n">
        <x:f>IF(ISNUMBER(U885),0,Z885)</x:f>
        <x:v>0</x:v>
      </x:c>
      <x:c r="AH885" s="17" t="str">
        <x:f>IF(AND(A885="WIRE",ISNUMBER(N885)),H885-N885,"n.a.")</x:f>
        <x:v>n.a.</x:v>
      </x:c>
    </x:row>
    <x:row r="886" ht="22" customHeight="1">
      <x:c r="A886" s="2" t="str">
        <x:v>COIL</x:v>
      </x:c>
      <x:c r="B886" s="2" t="str">
        <x:v>30</x:v>
      </x:c>
      <x:c r="C886" s="2" t="str">
        <x:v>7FG12-4</x:v>
      </x:c>
      <x:c r="D886" s="2" t="str">
        <x:v>**PAY ACH** PVC SPIRAL SUPPLY</x:v>
      </x:c>
      <x:c r="E886" s="7" t="n">
        <x:v>0</x:v>
      </x:c>
      <x:c r="F886" s="7" t="n">
        <x:v>0</x:v>
      </x:c>
      <x:c r="G886" s="7" t="n">
        <x:v>0</x:v>
      </x:c>
      <x:c r="H886" s="8" t="n">
        <x:v>2.29</x:v>
      </x:c>
      <x:c r="I886" s="8" t="n">
        <x:v>3.22</x:v>
      </x:c>
      <x:c r="J886" s="2" t="n">
        <x:v>100</x:v>
      </x:c>
      <x:c r="K886" s="9" t="n">
        <x:v>0</x:v>
      </x:c>
      <x:c r="L886" s="8"/>
      <x:c r="M886" s="8"/>
      <x:c r="N886" s="8"/>
      <x:c r="O886" s="2" t="n">
        <x:v>0</x:v>
      </x:c>
      <x:c r="P886" s="10" t="n">
        <x:v>44266</x:v>
      </x:c>
      <x:c r="Q886" s="10" t="n">
        <x:v>44774</x:v>
      </x:c>
      <x:c r="R886" s="2" t="str">
        <x:v>Category per-100 basis; no valued stock to verify</x:v>
      </x:c>
      <x:c r="S886" s="2" t="str">
        <x:v>Outside priced proposal or replacement cost differs</x:v>
      </x:c>
      <x:c r="T886" s="15" t="n">
        <x:f>H886/J886</x:f>
        <x:v>0.0229</x:v>
      </x:c>
      <x:c r="U886" s="15" t="str">
        <x:f>IF(A886="WIRE",T886,IF(O886=1,I886*(1+IF(A886="POUC",Summary!$E$7,Summary!$K$7))/J886,"n.a."))</x:f>
        <x:v>n.a.</x:v>
      </x:c>
      <x:c r="V886" s="12" t="n">
        <x:f>0</x:f>
        <x:v>0</x:v>
      </x:c>
      <x:c r="W886" s="12" t="n">
        <x:f>0</x:f>
        <x:v>0</x:v>
      </x:c>
      <x:c r="X886" s="12" t="n">
        <x:f>0</x:f>
        <x:v>0</x:v>
      </x:c>
      <x:c r="Y886" s="12" t="n">
        <x:f>E886-W886-X886</x:f>
        <x:v>0</x:v>
      </x:c>
      <x:c r="Z886" s="16" t="n">
        <x:f>E886*T886</x:f>
        <x:v>0</x:v>
      </x:c>
      <x:c r="AA886" s="16" t="n">
        <x:f>W886*T886</x:f>
        <x:v>0</x:v>
      </x:c>
      <x:c r="AB886" s="16" t="n">
        <x:f>X886*T886</x:f>
        <x:v>0</x:v>
      </x:c>
      <x:c r="AC886" s="16" t="n">
        <x:f>Y886*T886</x:f>
        <x:v>0</x:v>
      </x:c>
      <x:c r="AD886" s="16" t="n">
        <x:f>K886-Z886</x:f>
        <x:v>0</x:v>
      </x:c>
      <x:c r="AE886" s="16" t="str">
        <x:f>IF(ISNUMBER(U886),E886*(U886-T886),"n.a.")</x:f>
        <x:v>n.a.</x:v>
      </x:c>
      <x:c r="AF886" s="12" t="n">
        <x:f>G886-0</x:f>
        <x:v>0</x:v>
      </x:c>
      <x:c r="AG886" s="16" t="n">
        <x:f>IF(ISNUMBER(U886),0,Z886)</x:f>
        <x:v>0</x:v>
      </x:c>
      <x:c r="AH886" s="17" t="str">
        <x:f>IF(AND(A886="WIRE",ISNUMBER(N886)),H886-N886,"n.a.")</x:f>
        <x:v>n.a.</x:v>
      </x:c>
    </x:row>
    <x:row r="887" ht="22" customHeight="1">
      <x:c r="A887" s="2" t="str">
        <x:v>COIL</x:v>
      </x:c>
      <x:c r="B887" s="2" t="str">
        <x:v>30</x:v>
      </x:c>
      <x:c r="C887" s="2" t="str">
        <x:v>7MAR12-4</x:v>
      </x:c>
      <x:c r="D887" s="2" t="str">
        <x:v>**PAY ACH** PVC SPIRAL SUPPLY</x:v>
      </x:c>
      <x:c r="E887" s="7" t="n">
        <x:v>0</x:v>
      </x:c>
      <x:c r="F887" s="7" t="n">
        <x:v>0</x:v>
      </x:c>
      <x:c r="G887" s="7" t="n">
        <x:v>0</x:v>
      </x:c>
      <x:c r="H887" s="8" t="n">
        <x:v>2.29</x:v>
      </x:c>
      <x:c r="I887" s="8" t="n">
        <x:v>3.22</x:v>
      </x:c>
      <x:c r="J887" s="2" t="n">
        <x:v>100</x:v>
      </x:c>
      <x:c r="K887" s="9" t="n">
        <x:v>0</x:v>
      </x:c>
      <x:c r="L887" s="8"/>
      <x:c r="M887" s="8"/>
      <x:c r="N887" s="8"/>
      <x:c r="O887" s="2" t="n">
        <x:v>0</x:v>
      </x:c>
      <x:c r="P887" s="10" t="n">
        <x:v>44266</x:v>
      </x:c>
      <x:c r="Q887" s="10" t="n">
        <x:v>44774</x:v>
      </x:c>
      <x:c r="R887" s="2" t="str">
        <x:v>Category per-100 basis; no valued stock to verify</x:v>
      </x:c>
      <x:c r="S887" s="2" t="str">
        <x:v>Outside priced proposal or replacement cost differs</x:v>
      </x:c>
      <x:c r="T887" s="15" t="n">
        <x:f>H887/J887</x:f>
        <x:v>0.0229</x:v>
      </x:c>
      <x:c r="U887" s="15" t="str">
        <x:f>IF(A887="WIRE",T887,IF(O887=1,I887*(1+IF(A887="POUC",Summary!$E$7,Summary!$K$7))/J887,"n.a."))</x:f>
        <x:v>n.a.</x:v>
      </x:c>
      <x:c r="V887" s="12" t="n">
        <x:f>0</x:f>
        <x:v>0</x:v>
      </x:c>
      <x:c r="W887" s="12" t="n">
        <x:f>0</x:f>
        <x:v>0</x:v>
      </x:c>
      <x:c r="X887" s="12" t="n">
        <x:f>0</x:f>
        <x:v>0</x:v>
      </x:c>
      <x:c r="Y887" s="12" t="n">
        <x:f>E887-W887-X887</x:f>
        <x:v>0</x:v>
      </x:c>
      <x:c r="Z887" s="16" t="n">
        <x:f>E887*T887</x:f>
        <x:v>0</x:v>
      </x:c>
      <x:c r="AA887" s="16" t="n">
        <x:f>W887*T887</x:f>
        <x:v>0</x:v>
      </x:c>
      <x:c r="AB887" s="16" t="n">
        <x:f>X887*T887</x:f>
        <x:v>0</x:v>
      </x:c>
      <x:c r="AC887" s="16" t="n">
        <x:f>Y887*T887</x:f>
        <x:v>0</x:v>
      </x:c>
      <x:c r="AD887" s="16" t="n">
        <x:f>K887-Z887</x:f>
        <x:v>0</x:v>
      </x:c>
      <x:c r="AE887" s="16" t="str">
        <x:f>IF(ISNUMBER(U887),E887*(U887-T887),"n.a.")</x:f>
        <x:v>n.a.</x:v>
      </x:c>
      <x:c r="AF887" s="12" t="n">
        <x:f>G887-0</x:f>
        <x:v>0</x:v>
      </x:c>
      <x:c r="AG887" s="16" t="n">
        <x:f>IF(ISNUMBER(U887),0,Z887)</x:f>
        <x:v>0</x:v>
      </x:c>
      <x:c r="AH887" s="17" t="str">
        <x:f>IF(AND(A887="WIRE",ISNUMBER(N887)),H887-N887,"n.a.")</x:f>
        <x:v>n.a.</x:v>
      </x:c>
    </x:row>
    <x:row r="888" ht="22" customHeight="1">
      <x:c r="A888" s="2" t="str">
        <x:v>COIL</x:v>
      </x:c>
      <x:c r="B888" s="2" t="str">
        <x:v>30</x:v>
      </x:c>
      <x:c r="C888" s="2" t="str">
        <x:v>7RED12-4</x:v>
      </x:c>
      <x:c r="D888" s="2" t="str">
        <x:v>**PAY ACH** PVC SPIRAL SUPPLY</x:v>
      </x:c>
      <x:c r="E888" s="7" t="n">
        <x:v>0</x:v>
      </x:c>
      <x:c r="F888" s="7" t="n">
        <x:v>0</x:v>
      </x:c>
      <x:c r="G888" s="7" t="n">
        <x:v>0</x:v>
      </x:c>
      <x:c r="H888" s="8" t="n">
        <x:v>3.92</x:v>
      </x:c>
      <x:c r="I888" s="8" t="n">
        <x:v>3.48</x:v>
      </x:c>
      <x:c r="J888" s="2" t="n">
        <x:v>100</x:v>
      </x:c>
      <x:c r="K888" s="9" t="n">
        <x:v>0</x:v>
      </x:c>
      <x:c r="L888" s="8" t="n">
        <x:v>3.48</x:v>
      </x:c>
      <x:c r="M888" s="8"/>
      <x:c r="N888" s="8"/>
      <x:c r="O888" s="2" t="n">
        <x:v>1</x:v>
      </x:c>
      <x:c r="P888" s="10" t="n">
        <x:v>46143</x:v>
      </x:c>
      <x:c r="Q888" s="10" t="n">
        <x:v>45968</x:v>
      </x:c>
      <x:c r="R888" s="2" t="str">
        <x:v>Same-product valuation: per 100</x:v>
      </x:c>
      <x:c r="S888" s="2" t="str">
        <x:v>Chris PVC Coil priced product</x:v>
      </x:c>
      <x:c r="T888" s="15" t="n">
        <x:f>H888/J888</x:f>
        <x:v>0.0392</x:v>
      </x:c>
      <x:c r="U888" s="15" t="n">
        <x:f>IF(A888="WIRE",T888,IF(O888=1,I888*(1+IF(A888="POUC",Summary!$E$7,Summary!$K$7))/J888,"n.a."))</x:f>
        <x:v>0.038453999999999995</x:v>
      </x:c>
      <x:c r="V888" s="12" t="n">
        <x:f>0</x:f>
        <x:v>0</x:v>
      </x:c>
      <x:c r="W888" s="12" t="n">
        <x:f>0</x:f>
        <x:v>0</x:v>
      </x:c>
      <x:c r="X888" s="12" t="n">
        <x:f>0</x:f>
        <x:v>0</x:v>
      </x:c>
      <x:c r="Y888" s="12" t="n">
        <x:f>E888-W888-X888</x:f>
        <x:v>0</x:v>
      </x:c>
      <x:c r="Z888" s="16" t="n">
        <x:f>E888*T888</x:f>
        <x:v>0</x:v>
      </x:c>
      <x:c r="AA888" s="16" t="n">
        <x:f>W888*T888</x:f>
        <x:v>0</x:v>
      </x:c>
      <x:c r="AB888" s="16" t="n">
        <x:f>X888*T888</x:f>
        <x:v>0</x:v>
      </x:c>
      <x:c r="AC888" s="16" t="n">
        <x:f>Y888*T888</x:f>
        <x:v>0</x:v>
      </x:c>
      <x:c r="AD888" s="16" t="n">
        <x:f>K888-Z888</x:f>
        <x:v>0</x:v>
      </x:c>
      <x:c r="AE888" s="16" t="n">
        <x:f>IF(ISNUMBER(U888),E888*(U888-T888),"n.a.")</x:f>
        <x:v>0</x:v>
      </x:c>
      <x:c r="AF888" s="12" t="n">
        <x:f>G888-0</x:f>
        <x:v>0</x:v>
      </x:c>
      <x:c r="AG888" s="16" t="n">
        <x:f>IF(ISNUMBER(U888),0,Z888)</x:f>
        <x:v>0</x:v>
      </x:c>
      <x:c r="AH888" s="17" t="str">
        <x:f>IF(AND(A888="WIRE",ISNUMBER(N888)),H888-N888,"n.a.")</x:f>
        <x:v>n.a.</x:v>
      </x:c>
    </x:row>
    <x:row r="889" ht="22" customHeight="1">
      <x:c r="A889" s="2" t="str">
        <x:v>COIL</x:v>
      </x:c>
      <x:c r="B889" s="2" t="str">
        <x:v>30</x:v>
      </x:c>
      <x:c r="C889" s="2" t="str">
        <x:v>7WHT12-5</x:v>
      </x:c>
      <x:c r="D889" s="2" t="str">
        <x:v>**PAY ACH** PVC SPIRAL SUPPLY</x:v>
      </x:c>
      <x:c r="E889" s="7" t="n">
        <x:v>0</x:v>
      </x:c>
      <x:c r="F889" s="7" t="n">
        <x:v>0</x:v>
      </x:c>
      <x:c r="G889" s="7" t="n">
        <x:v>0</x:v>
      </x:c>
      <x:c r="H889" s="8" t="n">
        <x:v>2.53</x:v>
      </x:c>
      <x:c r="I889" s="8" t="n">
        <x:v>3.29</x:v>
      </x:c>
      <x:c r="J889" s="2" t="n">
        <x:v>100</x:v>
      </x:c>
      <x:c r="K889" s="9" t="n">
        <x:v>0</x:v>
      </x:c>
      <x:c r="L889" s="8"/>
      <x:c r="M889" s="8"/>
      <x:c r="N889" s="8"/>
      <x:c r="O889" s="2" t="n">
        <x:v>0</x:v>
      </x:c>
      <x:c r="P889" s="10" t="n">
        <x:v>43531</x:v>
      </x:c>
      <x:c r="Q889" s="10" t="n">
        <x:v>44593</x:v>
      </x:c>
      <x:c r="R889" s="2" t="str">
        <x:v>Category per-100 basis; no valued stock to verify</x:v>
      </x:c>
      <x:c r="S889" s="2" t="str">
        <x:v>Outside priced proposal or replacement cost differs</x:v>
      </x:c>
      <x:c r="T889" s="15" t="n">
        <x:f>H889/J889</x:f>
        <x:v>0.0253</x:v>
      </x:c>
      <x:c r="U889" s="15" t="str">
        <x:f>IF(A889="WIRE",T889,IF(O889=1,I889*(1+IF(A889="POUC",Summary!$E$7,Summary!$K$7))/J889,"n.a."))</x:f>
        <x:v>n.a.</x:v>
      </x:c>
      <x:c r="V889" s="12" t="n">
        <x:f>0</x:f>
        <x:v>0</x:v>
      </x:c>
      <x:c r="W889" s="12" t="n">
        <x:f>0</x:f>
        <x:v>0</x:v>
      </x:c>
      <x:c r="X889" s="12" t="n">
        <x:f>0</x:f>
        <x:v>0</x:v>
      </x:c>
      <x:c r="Y889" s="12" t="n">
        <x:f>E889-W889-X889</x:f>
        <x:v>0</x:v>
      </x:c>
      <x:c r="Z889" s="16" t="n">
        <x:f>E889*T889</x:f>
        <x:v>0</x:v>
      </x:c>
      <x:c r="AA889" s="16" t="n">
        <x:f>W889*T889</x:f>
        <x:v>0</x:v>
      </x:c>
      <x:c r="AB889" s="16" t="n">
        <x:f>X889*T889</x:f>
        <x:v>0</x:v>
      </x:c>
      <x:c r="AC889" s="16" t="n">
        <x:f>Y889*T889</x:f>
        <x:v>0</x:v>
      </x:c>
      <x:c r="AD889" s="16" t="n">
        <x:f>K889-Z889</x:f>
        <x:v>0</x:v>
      </x:c>
      <x:c r="AE889" s="16" t="str">
        <x:f>IF(ISNUMBER(U889),E889*(U889-T889),"n.a.")</x:f>
        <x:v>n.a.</x:v>
      </x:c>
      <x:c r="AF889" s="12" t="n">
        <x:f>G889-0</x:f>
        <x:v>0</x:v>
      </x:c>
      <x:c r="AG889" s="16" t="n">
        <x:f>IF(ISNUMBER(U889),0,Z889)</x:f>
        <x:v>0</x:v>
      </x:c>
      <x:c r="AH889" s="17" t="str">
        <x:f>IF(AND(A889="WIRE",ISNUMBER(N889)),H889-N889,"n.a.")</x:f>
        <x:v>n.a.</x:v>
      </x:c>
    </x:row>
    <x:row r="890" ht="22" customHeight="1">
      <x:c r="A890" s="2" t="str">
        <x:v>COIL</x:v>
      </x:c>
      <x:c r="B890" s="2" t="str">
        <x:v>30</x:v>
      </x:c>
      <x:c r="C890" s="2" t="str">
        <x:v>7WHT36-4</x:v>
      </x:c>
      <x:c r="D890" s="2" t="str">
        <x:v>**PAY ACH** PVC SPIRAL SUPPLY</x:v>
      </x:c>
      <x:c r="E890" s="7" t="n">
        <x:v>0</x:v>
      </x:c>
      <x:c r="F890" s="7" t="n">
        <x:v>0</x:v>
      </x:c>
      <x:c r="G890" s="7" t="n">
        <x:v>0</x:v>
      </x:c>
      <x:c r="H890" s="8" t="n">
        <x:v>7.59</x:v>
      </x:c>
      <x:c r="I890" s="8" t="n">
        <x:v>11.06</x:v>
      </x:c>
      <x:c r="J890" s="2" t="n">
        <x:v>100</x:v>
      </x:c>
      <x:c r="K890" s="9" t="n">
        <x:v>0</x:v>
      </x:c>
      <x:c r="L890" s="8"/>
      <x:c r="M890" s="8"/>
      <x:c r="N890" s="8"/>
      <x:c r="O890" s="2" t="n">
        <x:v>0</x:v>
      </x:c>
      <x:c r="P890" s="10" t="n">
        <x:v>44266</x:v>
      </x:c>
      <x:c r="Q890" s="10" t="n">
        <x:v>44774</x:v>
      </x:c>
      <x:c r="R890" s="2" t="str">
        <x:v>Category per-100 basis; no valued stock to verify</x:v>
      </x:c>
      <x:c r="S890" s="2" t="str">
        <x:v>Outside priced proposal or replacement cost differs</x:v>
      </x:c>
      <x:c r="T890" s="15" t="n">
        <x:f>H890/J890</x:f>
        <x:v>0.0759</x:v>
      </x:c>
      <x:c r="U890" s="15" t="str">
        <x:f>IF(A890="WIRE",T890,IF(O890=1,I890*(1+IF(A890="POUC",Summary!$E$7,Summary!$K$7))/J890,"n.a."))</x:f>
        <x:v>n.a.</x:v>
      </x:c>
      <x:c r="V890" s="12" t="n">
        <x:f>0</x:f>
        <x:v>0</x:v>
      </x:c>
      <x:c r="W890" s="12" t="n">
        <x:f>0</x:f>
        <x:v>0</x:v>
      </x:c>
      <x:c r="X890" s="12" t="n">
        <x:f>0</x:f>
        <x:v>0</x:v>
      </x:c>
      <x:c r="Y890" s="12" t="n">
        <x:f>E890-W890-X890</x:f>
        <x:v>0</x:v>
      </x:c>
      <x:c r="Z890" s="16" t="n">
        <x:f>E890*T890</x:f>
        <x:v>0</x:v>
      </x:c>
      <x:c r="AA890" s="16" t="n">
        <x:f>W890*T890</x:f>
        <x:v>0</x:v>
      </x:c>
      <x:c r="AB890" s="16" t="n">
        <x:f>X890*T890</x:f>
        <x:v>0</x:v>
      </x:c>
      <x:c r="AC890" s="16" t="n">
        <x:f>Y890*T890</x:f>
        <x:v>0</x:v>
      </x:c>
      <x:c r="AD890" s="16" t="n">
        <x:f>K890-Z890</x:f>
        <x:v>0</x:v>
      </x:c>
      <x:c r="AE890" s="16" t="str">
        <x:f>IF(ISNUMBER(U890),E890*(U890-T890),"n.a.")</x:f>
        <x:v>n.a.</x:v>
      </x:c>
      <x:c r="AF890" s="12" t="n">
        <x:f>G890-0</x:f>
        <x:v>0</x:v>
      </x:c>
      <x:c r="AG890" s="16" t="n">
        <x:f>IF(ISNUMBER(U890),0,Z890)</x:f>
        <x:v>0</x:v>
      </x:c>
      <x:c r="AH890" s="17" t="str">
        <x:f>IF(AND(A890="WIRE",ISNUMBER(N890)),H890-N890,"n.a.")</x:f>
        <x:v>n.a.</x:v>
      </x:c>
    </x:row>
    <x:row r="891" ht="22" customHeight="1">
      <x:c r="A891" s="2" t="str">
        <x:v>COIL</x:v>
      </x:c>
      <x:c r="B891" s="2" t="str">
        <x:v>30</x:v>
      </x:c>
      <x:c r="C891" s="2" t="str">
        <x:v>7WHT36-5</x:v>
      </x:c>
      <x:c r="D891" s="2" t="str">
        <x:v>**PAY ACH** PVC SPIRAL SUPPLY</x:v>
      </x:c>
      <x:c r="E891" s="7" t="n">
        <x:v>0</x:v>
      </x:c>
      <x:c r="F891" s="7" t="n">
        <x:v>0</x:v>
      </x:c>
      <x:c r="G891" s="7" t="n">
        <x:v>0</x:v>
      </x:c>
      <x:c r="H891" s="8" t="n">
        <x:v>8.25</x:v>
      </x:c>
      <x:c r="I891" s="8" t="n">
        <x:v>11.16</x:v>
      </x:c>
      <x:c r="J891" s="2" t="n">
        <x:v>100</x:v>
      </x:c>
      <x:c r="K891" s="9" t="n">
        <x:v>0</x:v>
      </x:c>
      <x:c r="L891" s="8"/>
      <x:c r="M891" s="8"/>
      <x:c r="N891" s="8"/>
      <x:c r="O891" s="2" t="n">
        <x:v>0</x:v>
      </x:c>
      <x:c r="P891" s="10" t="n">
        <x:v>43531</x:v>
      </x:c>
      <x:c r="Q891" s="10" t="n">
        <x:v>44593</x:v>
      </x:c>
      <x:c r="R891" s="2" t="str">
        <x:v>Category per-100 basis; no valued stock to verify</x:v>
      </x:c>
      <x:c r="S891" s="2" t="str">
        <x:v>Outside priced proposal or replacement cost differs</x:v>
      </x:c>
      <x:c r="T891" s="15" t="n">
        <x:f>H891/J891</x:f>
        <x:v>0.0825</x:v>
      </x:c>
      <x:c r="U891" s="15" t="str">
        <x:f>IF(A891="WIRE",T891,IF(O891=1,I891*(1+IF(A891="POUC",Summary!$E$7,Summary!$K$7))/J891,"n.a."))</x:f>
        <x:v>n.a.</x:v>
      </x:c>
      <x:c r="V891" s="12" t="n">
        <x:f>0</x:f>
        <x:v>0</x:v>
      </x:c>
      <x:c r="W891" s="12" t="n">
        <x:f>0</x:f>
        <x:v>0</x:v>
      </x:c>
      <x:c r="X891" s="12" t="n">
        <x:f>0</x:f>
        <x:v>0</x:v>
      </x:c>
      <x:c r="Y891" s="12" t="n">
        <x:f>E891-W891-X891</x:f>
        <x:v>0</x:v>
      </x:c>
      <x:c r="Z891" s="16" t="n">
        <x:f>E891*T891</x:f>
        <x:v>0</x:v>
      </x:c>
      <x:c r="AA891" s="16" t="n">
        <x:f>W891*T891</x:f>
        <x:v>0</x:v>
      </x:c>
      <x:c r="AB891" s="16" t="n">
        <x:f>X891*T891</x:f>
        <x:v>0</x:v>
      </x:c>
      <x:c r="AC891" s="16" t="n">
        <x:f>Y891*T891</x:f>
        <x:v>0</x:v>
      </x:c>
      <x:c r="AD891" s="16" t="n">
        <x:f>K891-Z891</x:f>
        <x:v>0</x:v>
      </x:c>
      <x:c r="AE891" s="16" t="str">
        <x:f>IF(ISNUMBER(U891),E891*(U891-T891),"n.a.")</x:f>
        <x:v>n.a.</x:v>
      </x:c>
      <x:c r="AF891" s="12" t="n">
        <x:f>G891-0</x:f>
        <x:v>0</x:v>
      </x:c>
      <x:c r="AG891" s="16" t="n">
        <x:f>IF(ISNUMBER(U891),0,Z891)</x:f>
        <x:v>0</x:v>
      </x:c>
      <x:c r="AH891" s="17" t="str">
        <x:f>IF(AND(A891="WIRE",ISNUMBER(N891)),H891-N891,"n.a.")</x:f>
        <x:v>n.a.</x:v>
      </x:c>
    </x:row>
    <x:row r="892" ht="22" customHeight="1">
      <x:c r="A892" s="2" t="str">
        <x:v>COIL</x:v>
      </x:c>
      <x:c r="B892" s="2" t="str">
        <x:v>30</x:v>
      </x:c>
      <x:c r="C892" s="2" t="str">
        <x:v>8BLK12-5</x:v>
      </x:c>
      <x:c r="D892" s="2" t="str">
        <x:v>**PAY ACH** PVC SPIRAL SUPPLY</x:v>
      </x:c>
      <x:c r="E892" s="7" t="n">
        <x:v>0</x:v>
      </x:c>
      <x:c r="F892" s="7" t="n">
        <x:v>0</x:v>
      </x:c>
      <x:c r="G892" s="7" t="n">
        <x:v>0</x:v>
      </x:c>
      <x:c r="H892" s="8" t="n">
        <x:v>2.68</x:v>
      </x:c>
      <x:c r="I892" s="8" t="n">
        <x:v>3.02</x:v>
      </x:c>
      <x:c r="J892" s="2" t="n">
        <x:v>100</x:v>
      </x:c>
      <x:c r="K892" s="9" t="n">
        <x:v>0</x:v>
      </x:c>
      <x:c r="L892" s="8"/>
      <x:c r="M892" s="8"/>
      <x:c r="N892" s="8"/>
      <x:c r="O892" s="2" t="n">
        <x:v>0</x:v>
      </x:c>
      <x:c r="P892" s="10" t="n">
        <x:v>43531</x:v>
      </x:c>
      <x:c r="Q892" s="10" t="n">
        <x:v>44593</x:v>
      </x:c>
      <x:c r="R892" s="2" t="str">
        <x:v>Category per-100 basis; no valued stock to verify</x:v>
      </x:c>
      <x:c r="S892" s="2" t="str">
        <x:v>Outside priced proposal or replacement cost differs</x:v>
      </x:c>
      <x:c r="T892" s="15" t="n">
        <x:f>H892/J892</x:f>
        <x:v>0.0268</x:v>
      </x:c>
      <x:c r="U892" s="15" t="str">
        <x:f>IF(A892="WIRE",T892,IF(O892=1,I892*(1+IF(A892="POUC",Summary!$E$7,Summary!$K$7))/J892,"n.a."))</x:f>
        <x:v>n.a.</x:v>
      </x:c>
      <x:c r="V892" s="12" t="n">
        <x:f>0</x:f>
        <x:v>0</x:v>
      </x:c>
      <x:c r="W892" s="12" t="n">
        <x:f>0</x:f>
        <x:v>0</x:v>
      </x:c>
      <x:c r="X892" s="12" t="n">
        <x:f>0</x:f>
        <x:v>0</x:v>
      </x:c>
      <x:c r="Y892" s="12" t="n">
        <x:f>E892-W892-X892</x:f>
        <x:v>0</x:v>
      </x:c>
      <x:c r="Z892" s="16" t="n">
        <x:f>E892*T892</x:f>
        <x:v>0</x:v>
      </x:c>
      <x:c r="AA892" s="16" t="n">
        <x:f>W892*T892</x:f>
        <x:v>0</x:v>
      </x:c>
      <x:c r="AB892" s="16" t="n">
        <x:f>X892*T892</x:f>
        <x:v>0</x:v>
      </x:c>
      <x:c r="AC892" s="16" t="n">
        <x:f>Y892*T892</x:f>
        <x:v>0</x:v>
      </x:c>
      <x:c r="AD892" s="16" t="n">
        <x:f>K892-Z892</x:f>
        <x:v>0</x:v>
      </x:c>
      <x:c r="AE892" s="16" t="str">
        <x:f>IF(ISNUMBER(U892),E892*(U892-T892),"n.a.")</x:f>
        <x:v>n.a.</x:v>
      </x:c>
      <x:c r="AF892" s="12" t="n">
        <x:f>G892-0</x:f>
        <x:v>0</x:v>
      </x:c>
      <x:c r="AG892" s="16" t="n">
        <x:f>IF(ISNUMBER(U892),0,Z892)</x:f>
        <x:v>0</x:v>
      </x:c>
      <x:c r="AH892" s="17" t="str">
        <x:f>IF(AND(A892="WIRE",ISNUMBER(N892)),H892-N892,"n.a.")</x:f>
        <x:v>n.a.</x:v>
      </x:c>
    </x:row>
    <x:row r="893" ht="22" customHeight="1">
      <x:c r="A893" s="2" t="str">
        <x:v>COIL</x:v>
      </x:c>
      <x:c r="B893" s="2" t="str">
        <x:v>30</x:v>
      </x:c>
      <x:c r="C893" s="2" t="str">
        <x:v>8BLK36-5</x:v>
      </x:c>
      <x:c r="D893" s="2" t="str">
        <x:v>**PAY ACH** PVC SPIRAL SUPPLY</x:v>
      </x:c>
      <x:c r="E893" s="7" t="n">
        <x:v>0</x:v>
      </x:c>
      <x:c r="F893" s="7" t="n">
        <x:v>0</x:v>
      </x:c>
      <x:c r="G893" s="7" t="n">
        <x:v>0</x:v>
      </x:c>
      <x:c r="H893" s="8" t="n">
        <x:v>8.82</x:v>
      </x:c>
      <x:c r="I893" s="8" t="n">
        <x:v>10.45</x:v>
      </x:c>
      <x:c r="J893" s="2" t="n">
        <x:v>100</x:v>
      </x:c>
      <x:c r="K893" s="9" t="n">
        <x:v>0</x:v>
      </x:c>
      <x:c r="L893" s="8"/>
      <x:c r="M893" s="8"/>
      <x:c r="N893" s="8"/>
      <x:c r="O893" s="2" t="n">
        <x:v>0</x:v>
      </x:c>
      <x:c r="P893" s="10" t="n">
        <x:v>43531</x:v>
      </x:c>
      <x:c r="Q893" s="10" t="n">
        <x:v>44593</x:v>
      </x:c>
      <x:c r="R893" s="2" t="str">
        <x:v>Category per-100 basis; no valued stock to verify</x:v>
      </x:c>
      <x:c r="S893" s="2" t="str">
        <x:v>Outside priced proposal or replacement cost differs</x:v>
      </x:c>
      <x:c r="T893" s="15" t="n">
        <x:f>H893/J893</x:f>
        <x:v>0.0882</x:v>
      </x:c>
      <x:c r="U893" s="15" t="str">
        <x:f>IF(A893="WIRE",T893,IF(O893=1,I893*(1+IF(A893="POUC",Summary!$E$7,Summary!$K$7))/J893,"n.a."))</x:f>
        <x:v>n.a.</x:v>
      </x:c>
      <x:c r="V893" s="12" t="n">
        <x:f>0</x:f>
        <x:v>0</x:v>
      </x:c>
      <x:c r="W893" s="12" t="n">
        <x:f>0</x:f>
        <x:v>0</x:v>
      </x:c>
      <x:c r="X893" s="12" t="n">
        <x:f>0</x:f>
        <x:v>0</x:v>
      </x:c>
      <x:c r="Y893" s="12" t="n">
        <x:f>E893-W893-X893</x:f>
        <x:v>0</x:v>
      </x:c>
      <x:c r="Z893" s="16" t="n">
        <x:f>E893*T893</x:f>
        <x:v>0</x:v>
      </x:c>
      <x:c r="AA893" s="16" t="n">
        <x:f>W893*T893</x:f>
        <x:v>0</x:v>
      </x:c>
      <x:c r="AB893" s="16" t="n">
        <x:f>X893*T893</x:f>
        <x:v>0</x:v>
      </x:c>
      <x:c r="AC893" s="16" t="n">
        <x:f>Y893*T893</x:f>
        <x:v>0</x:v>
      </x:c>
      <x:c r="AD893" s="16" t="n">
        <x:f>K893-Z893</x:f>
        <x:v>0</x:v>
      </x:c>
      <x:c r="AE893" s="16" t="str">
        <x:f>IF(ISNUMBER(U893),E893*(U893-T893),"n.a.")</x:f>
        <x:v>n.a.</x:v>
      </x:c>
      <x:c r="AF893" s="12" t="n">
        <x:f>G893-0</x:f>
        <x:v>0</x:v>
      </x:c>
      <x:c r="AG893" s="16" t="n">
        <x:f>IF(ISNUMBER(U893),0,Z893)</x:f>
        <x:v>0</x:v>
      </x:c>
      <x:c r="AH893" s="17" t="str">
        <x:f>IF(AND(A893="WIRE",ISNUMBER(N893)),H893-N893,"n.a.")</x:f>
        <x:v>n.a.</x:v>
      </x:c>
    </x:row>
    <x:row r="894" ht="22" customHeight="1">
      <x:c r="A894" s="2" t="str">
        <x:v>COIL</x:v>
      </x:c>
      <x:c r="B894" s="2" t="str">
        <x:v>30</x:v>
      </x:c>
      <x:c r="C894" s="2" t="str">
        <x:v>8BLU12-4</x:v>
      </x:c>
      <x:c r="D894" s="2" t="str">
        <x:v>**PAY ACH** PVC SPIRAL SUPPLY</x:v>
      </x:c>
      <x:c r="E894" s="7" t="n">
        <x:v>0</x:v>
      </x:c>
      <x:c r="F894" s="7" t="n">
        <x:v>0</x:v>
      </x:c>
      <x:c r="G894" s="7" t="n">
        <x:v>0</x:v>
      </x:c>
      <x:c r="H894" s="8" t="n">
        <x:v>4.2</x:v>
      </x:c>
      <x:c r="I894" s="8" t="n">
        <x:v>3.73</x:v>
      </x:c>
      <x:c r="J894" s="2" t="n">
        <x:v>100</x:v>
      </x:c>
      <x:c r="K894" s="9" t="n">
        <x:v>0</x:v>
      </x:c>
      <x:c r="L894" s="8" t="n">
        <x:v>3.73</x:v>
      </x:c>
      <x:c r="M894" s="8"/>
      <x:c r="N894" s="8"/>
      <x:c r="O894" s="2" t="n">
        <x:v>1</x:v>
      </x:c>
      <x:c r="P894" s="10" t="n">
        <x:v>46143</x:v>
      </x:c>
      <x:c r="Q894" s="10" t="n">
        <x:v>45968</x:v>
      </x:c>
      <x:c r="R894" s="2" t="str">
        <x:v>Same-product valuation: per 100</x:v>
      </x:c>
      <x:c r="S894" s="2" t="str">
        <x:v>Chris PVC Coil priced product</x:v>
      </x:c>
      <x:c r="T894" s="15" t="n">
        <x:f>H894/J894</x:f>
        <x:v>0.042</x:v>
      </x:c>
      <x:c r="U894" s="15" t="n">
        <x:f>IF(A894="WIRE",T894,IF(O894=1,I894*(1+IF(A894="POUC",Summary!$E$7,Summary!$K$7))/J894,"n.a."))</x:f>
        <x:v>0.041216499999999996</x:v>
      </x:c>
      <x:c r="V894" s="12" t="n">
        <x:f>0</x:f>
        <x:v>0</x:v>
      </x:c>
      <x:c r="W894" s="12" t="n">
        <x:f>0</x:f>
        <x:v>0</x:v>
      </x:c>
      <x:c r="X894" s="12" t="n">
        <x:f>0</x:f>
        <x:v>0</x:v>
      </x:c>
      <x:c r="Y894" s="12" t="n">
        <x:f>E894-W894-X894</x:f>
        <x:v>0</x:v>
      </x:c>
      <x:c r="Z894" s="16" t="n">
        <x:f>E894*T894</x:f>
        <x:v>0</x:v>
      </x:c>
      <x:c r="AA894" s="16" t="n">
        <x:f>W894*T894</x:f>
        <x:v>0</x:v>
      </x:c>
      <x:c r="AB894" s="16" t="n">
        <x:f>X894*T894</x:f>
        <x:v>0</x:v>
      </x:c>
      <x:c r="AC894" s="16" t="n">
        <x:f>Y894*T894</x:f>
        <x:v>0</x:v>
      </x:c>
      <x:c r="AD894" s="16" t="n">
        <x:f>K894-Z894</x:f>
        <x:v>0</x:v>
      </x:c>
      <x:c r="AE894" s="16" t="n">
        <x:f>IF(ISNUMBER(U894),E894*(U894-T894),"n.a.")</x:f>
        <x:v>0</x:v>
      </x:c>
      <x:c r="AF894" s="12" t="n">
        <x:f>G894-0</x:f>
        <x:v>0</x:v>
      </x:c>
      <x:c r="AG894" s="16" t="n">
        <x:f>IF(ISNUMBER(U894),0,Z894)</x:f>
        <x:v>0</x:v>
      </x:c>
      <x:c r="AH894" s="17" t="str">
        <x:f>IF(AND(A894="WIRE",ISNUMBER(N894)),H894-N894,"n.a.")</x:f>
        <x:v>n.a.</x:v>
      </x:c>
    </x:row>
    <x:row r="895" ht="22" customHeight="1">
      <x:c r="A895" s="2" t="str">
        <x:v>COIL</x:v>
      </x:c>
      <x:c r="B895" s="2" t="str">
        <x:v>30</x:v>
      </x:c>
      <x:c r="C895" s="2" t="str">
        <x:v>8FG12-4</x:v>
      </x:c>
      <x:c r="D895" s="2" t="str">
        <x:v>**PAY ACH** PVC SPIRAL SUPPLY</x:v>
      </x:c>
      <x:c r="E895" s="7" t="n">
        <x:v>0</x:v>
      </x:c>
      <x:c r="F895" s="7" t="n">
        <x:v>0</x:v>
      </x:c>
      <x:c r="G895" s="7" t="n">
        <x:v>0</x:v>
      </x:c>
      <x:c r="H895" s="8" t="n">
        <x:v>2.49</x:v>
      </x:c>
      <x:c r="I895" s="8" t="n">
        <x:v>3.45</x:v>
      </x:c>
      <x:c r="J895" s="2" t="n">
        <x:v>100</x:v>
      </x:c>
      <x:c r="K895" s="9" t="n">
        <x:v>0</x:v>
      </x:c>
      <x:c r="L895" s="8"/>
      <x:c r="M895" s="8"/>
      <x:c r="N895" s="8"/>
      <x:c r="O895" s="2" t="n">
        <x:v>0</x:v>
      </x:c>
      <x:c r="P895" s="10" t="n">
        <x:v>44266</x:v>
      </x:c>
      <x:c r="Q895" s="10" t="n">
        <x:v>44774</x:v>
      </x:c>
      <x:c r="R895" s="2" t="str">
        <x:v>Category per-100 basis; no valued stock to verify</x:v>
      </x:c>
      <x:c r="S895" s="2" t="str">
        <x:v>Outside priced proposal or replacement cost differs</x:v>
      </x:c>
      <x:c r="T895" s="15" t="n">
        <x:f>H895/J895</x:f>
        <x:v>0.024900000000000002</x:v>
      </x:c>
      <x:c r="U895" s="15" t="str">
        <x:f>IF(A895="WIRE",T895,IF(O895=1,I895*(1+IF(A895="POUC",Summary!$E$7,Summary!$K$7))/J895,"n.a."))</x:f>
        <x:v>n.a.</x:v>
      </x:c>
      <x:c r="V895" s="12" t="n">
        <x:f>0</x:f>
        <x:v>0</x:v>
      </x:c>
      <x:c r="W895" s="12" t="n">
        <x:f>0</x:f>
        <x:v>0</x:v>
      </x:c>
      <x:c r="X895" s="12" t="n">
        <x:f>0</x:f>
        <x:v>0</x:v>
      </x:c>
      <x:c r="Y895" s="12" t="n">
        <x:f>E895-W895-X895</x:f>
        <x:v>0</x:v>
      </x:c>
      <x:c r="Z895" s="16" t="n">
        <x:f>E895*T895</x:f>
        <x:v>0</x:v>
      </x:c>
      <x:c r="AA895" s="16" t="n">
        <x:f>W895*T895</x:f>
        <x:v>0</x:v>
      </x:c>
      <x:c r="AB895" s="16" t="n">
        <x:f>X895*T895</x:f>
        <x:v>0</x:v>
      </x:c>
      <x:c r="AC895" s="16" t="n">
        <x:f>Y895*T895</x:f>
        <x:v>0</x:v>
      </x:c>
      <x:c r="AD895" s="16" t="n">
        <x:f>K895-Z895</x:f>
        <x:v>0</x:v>
      </x:c>
      <x:c r="AE895" s="16" t="str">
        <x:f>IF(ISNUMBER(U895),E895*(U895-T895),"n.a.")</x:f>
        <x:v>n.a.</x:v>
      </x:c>
      <x:c r="AF895" s="12" t="n">
        <x:f>G895-0</x:f>
        <x:v>0</x:v>
      </x:c>
      <x:c r="AG895" s="16" t="n">
        <x:f>IF(ISNUMBER(U895),0,Z895)</x:f>
        <x:v>0</x:v>
      </x:c>
      <x:c r="AH895" s="17" t="str">
        <x:f>IF(AND(A895="WIRE",ISNUMBER(N895)),H895-N895,"n.a.")</x:f>
        <x:v>n.a.</x:v>
      </x:c>
    </x:row>
    <x:row r="896" ht="22" customHeight="1">
      <x:c r="A896" s="2" t="str">
        <x:v>COIL</x:v>
      </x:c>
      <x:c r="B896" s="2" t="str">
        <x:v>30</x:v>
      </x:c>
      <x:c r="C896" s="2" t="str">
        <x:v>8MAR12-4</x:v>
      </x:c>
      <x:c r="D896" s="2" t="str">
        <x:v>**PAY ACH** PVC SPIRAL SUPPLY</x:v>
      </x:c>
      <x:c r="E896" s="7" t="n">
        <x:v>0</x:v>
      </x:c>
      <x:c r="F896" s="7" t="n">
        <x:v>0</x:v>
      </x:c>
      <x:c r="G896" s="7" t="n">
        <x:v>0</x:v>
      </x:c>
      <x:c r="H896" s="8" t="n">
        <x:v>2.49</x:v>
      </x:c>
      <x:c r="I896" s="8" t="n">
        <x:v>3.45</x:v>
      </x:c>
      <x:c r="J896" s="2" t="n">
        <x:v>100</x:v>
      </x:c>
      <x:c r="K896" s="9" t="n">
        <x:v>0</x:v>
      </x:c>
      <x:c r="L896" s="8"/>
      <x:c r="M896" s="8"/>
      <x:c r="N896" s="8"/>
      <x:c r="O896" s="2" t="n">
        <x:v>0</x:v>
      </x:c>
      <x:c r="P896" s="10" t="n">
        <x:v>44266</x:v>
      </x:c>
      <x:c r="Q896" s="10" t="n">
        <x:v>44774</x:v>
      </x:c>
      <x:c r="R896" s="2" t="str">
        <x:v>Category per-100 basis; no valued stock to verify</x:v>
      </x:c>
      <x:c r="S896" s="2" t="str">
        <x:v>Outside priced proposal or replacement cost differs</x:v>
      </x:c>
      <x:c r="T896" s="15" t="n">
        <x:f>H896/J896</x:f>
        <x:v>0.024900000000000002</x:v>
      </x:c>
      <x:c r="U896" s="15" t="str">
        <x:f>IF(A896="WIRE",T896,IF(O896=1,I896*(1+IF(A896="POUC",Summary!$E$7,Summary!$K$7))/J896,"n.a."))</x:f>
        <x:v>n.a.</x:v>
      </x:c>
      <x:c r="V896" s="12" t="n">
        <x:f>0</x:f>
        <x:v>0</x:v>
      </x:c>
      <x:c r="W896" s="12" t="n">
        <x:f>0</x:f>
        <x:v>0</x:v>
      </x:c>
      <x:c r="X896" s="12" t="n">
        <x:f>0</x:f>
        <x:v>0</x:v>
      </x:c>
      <x:c r="Y896" s="12" t="n">
        <x:f>E896-W896-X896</x:f>
        <x:v>0</x:v>
      </x:c>
      <x:c r="Z896" s="16" t="n">
        <x:f>E896*T896</x:f>
        <x:v>0</x:v>
      </x:c>
      <x:c r="AA896" s="16" t="n">
        <x:f>W896*T896</x:f>
        <x:v>0</x:v>
      </x:c>
      <x:c r="AB896" s="16" t="n">
        <x:f>X896*T896</x:f>
        <x:v>0</x:v>
      </x:c>
      <x:c r="AC896" s="16" t="n">
        <x:f>Y896*T896</x:f>
        <x:v>0</x:v>
      </x:c>
      <x:c r="AD896" s="16" t="n">
        <x:f>K896-Z896</x:f>
        <x:v>0</x:v>
      </x:c>
      <x:c r="AE896" s="16" t="str">
        <x:f>IF(ISNUMBER(U896),E896*(U896-T896),"n.a.")</x:f>
        <x:v>n.a.</x:v>
      </x:c>
      <x:c r="AF896" s="12" t="n">
        <x:f>G896-0</x:f>
        <x:v>0</x:v>
      </x:c>
      <x:c r="AG896" s="16" t="n">
        <x:f>IF(ISNUMBER(U896),0,Z896)</x:f>
        <x:v>0</x:v>
      </x:c>
      <x:c r="AH896" s="17" t="str">
        <x:f>IF(AND(A896="WIRE",ISNUMBER(N896)),H896-N896,"n.a.")</x:f>
        <x:v>n.a.</x:v>
      </x:c>
    </x:row>
    <x:row r="897" ht="22" customHeight="1">
      <x:c r="A897" s="2" t="str">
        <x:v>COIL</x:v>
      </x:c>
      <x:c r="B897" s="2" t="str">
        <x:v>30</x:v>
      </x:c>
      <x:c r="C897" s="2" t="str">
        <x:v>8RED12-4</x:v>
      </x:c>
      <x:c r="D897" s="2" t="str">
        <x:v>**PAY ACH** PVC SPIRAL SUPPLY</x:v>
      </x:c>
      <x:c r="E897" s="7" t="n">
        <x:v>0</x:v>
      </x:c>
      <x:c r="F897" s="7" t="n">
        <x:v>0</x:v>
      </x:c>
      <x:c r="G897" s="7" t="n">
        <x:v>0</x:v>
      </x:c>
      <x:c r="H897" s="8" t="n">
        <x:v>4.2</x:v>
      </x:c>
      <x:c r="I897" s="8" t="n">
        <x:v>3.73</x:v>
      </x:c>
      <x:c r="J897" s="2" t="n">
        <x:v>100</x:v>
      </x:c>
      <x:c r="K897" s="9" t="n">
        <x:v>0</x:v>
      </x:c>
      <x:c r="L897" s="8" t="n">
        <x:v>3.73</x:v>
      </x:c>
      <x:c r="M897" s="8"/>
      <x:c r="N897" s="8"/>
      <x:c r="O897" s="2" t="n">
        <x:v>1</x:v>
      </x:c>
      <x:c r="P897" s="10" t="n">
        <x:v>46143</x:v>
      </x:c>
      <x:c r="Q897" s="10" t="n">
        <x:v>45968</x:v>
      </x:c>
      <x:c r="R897" s="2" t="str">
        <x:v>Same-product valuation: per 100</x:v>
      </x:c>
      <x:c r="S897" s="2" t="str">
        <x:v>Chris PVC Coil priced product</x:v>
      </x:c>
      <x:c r="T897" s="15" t="n">
        <x:f>H897/J897</x:f>
        <x:v>0.042</x:v>
      </x:c>
      <x:c r="U897" s="15" t="n">
        <x:f>IF(A897="WIRE",T897,IF(O897=1,I897*(1+IF(A897="POUC",Summary!$E$7,Summary!$K$7))/J897,"n.a."))</x:f>
        <x:v>0.041216499999999996</x:v>
      </x:c>
      <x:c r="V897" s="12" t="n">
        <x:f>0</x:f>
        <x:v>0</x:v>
      </x:c>
      <x:c r="W897" s="12" t="n">
        <x:f>0</x:f>
        <x:v>0</x:v>
      </x:c>
      <x:c r="X897" s="12" t="n">
        <x:f>0</x:f>
        <x:v>0</x:v>
      </x:c>
      <x:c r="Y897" s="12" t="n">
        <x:f>E897-W897-X897</x:f>
        <x:v>0</x:v>
      </x:c>
      <x:c r="Z897" s="16" t="n">
        <x:f>E897*T897</x:f>
        <x:v>0</x:v>
      </x:c>
      <x:c r="AA897" s="16" t="n">
        <x:f>W897*T897</x:f>
        <x:v>0</x:v>
      </x:c>
      <x:c r="AB897" s="16" t="n">
        <x:f>X897*T897</x:f>
        <x:v>0</x:v>
      </x:c>
      <x:c r="AC897" s="16" t="n">
        <x:f>Y897*T897</x:f>
        <x:v>0</x:v>
      </x:c>
      <x:c r="AD897" s="16" t="n">
        <x:f>K897-Z897</x:f>
        <x:v>0</x:v>
      </x:c>
      <x:c r="AE897" s="16" t="n">
        <x:f>IF(ISNUMBER(U897),E897*(U897-T897),"n.a.")</x:f>
        <x:v>0</x:v>
      </x:c>
      <x:c r="AF897" s="12" t="n">
        <x:f>G897-0</x:f>
        <x:v>0</x:v>
      </x:c>
      <x:c r="AG897" s="16" t="n">
        <x:f>IF(ISNUMBER(U897),0,Z897)</x:f>
        <x:v>0</x:v>
      </x:c>
      <x:c r="AH897" s="17" t="str">
        <x:f>IF(AND(A897="WIRE",ISNUMBER(N897)),H897-N897,"n.a.")</x:f>
        <x:v>n.a.</x:v>
      </x:c>
    </x:row>
    <x:row r="898" ht="22" customHeight="1">
      <x:c r="A898" s="2" t="str">
        <x:v>COIL</x:v>
      </x:c>
      <x:c r="B898" s="2" t="str">
        <x:v>30</x:v>
      </x:c>
      <x:c r="C898" s="2" t="str">
        <x:v>8WHT12-5</x:v>
      </x:c>
      <x:c r="D898" s="2" t="str">
        <x:v>**PAY ACH** PVC SPIRAL SUPPLY</x:v>
      </x:c>
      <x:c r="E898" s="7" t="n">
        <x:v>0</x:v>
      </x:c>
      <x:c r="F898" s="7" t="n">
        <x:v>0</x:v>
      </x:c>
      <x:c r="G898" s="7" t="n">
        <x:v>0</x:v>
      </x:c>
      <x:c r="H898" s="8" t="n">
        <x:v>2.68</x:v>
      </x:c>
      <x:c r="I898" s="8" t="n">
        <x:v>3.49</x:v>
      </x:c>
      <x:c r="J898" s="2" t="n">
        <x:v>100</x:v>
      </x:c>
      <x:c r="K898" s="9" t="n">
        <x:v>0</x:v>
      </x:c>
      <x:c r="L898" s="8"/>
      <x:c r="M898" s="8"/>
      <x:c r="N898" s="8"/>
      <x:c r="O898" s="2" t="n">
        <x:v>0</x:v>
      </x:c>
      <x:c r="P898" s="10" t="n">
        <x:v>43531</x:v>
      </x:c>
      <x:c r="Q898" s="10" t="n">
        <x:v>44593</x:v>
      </x:c>
      <x:c r="R898" s="2" t="str">
        <x:v>Category per-100 basis; no valued stock to verify</x:v>
      </x:c>
      <x:c r="S898" s="2" t="str">
        <x:v>Outside priced proposal or replacement cost differs</x:v>
      </x:c>
      <x:c r="T898" s="15" t="n">
        <x:f>H898/J898</x:f>
        <x:v>0.0268</x:v>
      </x:c>
      <x:c r="U898" s="15" t="str">
        <x:f>IF(A898="WIRE",T898,IF(O898=1,I898*(1+IF(A898="POUC",Summary!$E$7,Summary!$K$7))/J898,"n.a."))</x:f>
        <x:v>n.a.</x:v>
      </x:c>
      <x:c r="V898" s="12" t="n">
        <x:f>0</x:f>
        <x:v>0</x:v>
      </x:c>
      <x:c r="W898" s="12" t="n">
        <x:f>0</x:f>
        <x:v>0</x:v>
      </x:c>
      <x:c r="X898" s="12" t="n">
        <x:f>0</x:f>
        <x:v>0</x:v>
      </x:c>
      <x:c r="Y898" s="12" t="n">
        <x:f>E898-W898-X898</x:f>
        <x:v>0</x:v>
      </x:c>
      <x:c r="Z898" s="16" t="n">
        <x:f>E898*T898</x:f>
        <x:v>0</x:v>
      </x:c>
      <x:c r="AA898" s="16" t="n">
        <x:f>W898*T898</x:f>
        <x:v>0</x:v>
      </x:c>
      <x:c r="AB898" s="16" t="n">
        <x:f>X898*T898</x:f>
        <x:v>0</x:v>
      </x:c>
      <x:c r="AC898" s="16" t="n">
        <x:f>Y898*T898</x:f>
        <x:v>0</x:v>
      </x:c>
      <x:c r="AD898" s="16" t="n">
        <x:f>K898-Z898</x:f>
        <x:v>0</x:v>
      </x:c>
      <x:c r="AE898" s="16" t="str">
        <x:f>IF(ISNUMBER(U898),E898*(U898-T898),"n.a.")</x:f>
        <x:v>n.a.</x:v>
      </x:c>
      <x:c r="AF898" s="12" t="n">
        <x:f>G898-0</x:f>
        <x:v>0</x:v>
      </x:c>
      <x:c r="AG898" s="16" t="n">
        <x:f>IF(ISNUMBER(U898),0,Z898)</x:f>
        <x:v>0</x:v>
      </x:c>
      <x:c r="AH898" s="17" t="str">
        <x:f>IF(AND(A898="WIRE",ISNUMBER(N898)),H898-N898,"n.a.")</x:f>
        <x:v>n.a.</x:v>
      </x:c>
    </x:row>
    <x:row r="899" ht="22" customHeight="1">
      <x:c r="A899" s="2" t="str">
        <x:v>COIL</x:v>
      </x:c>
      <x:c r="B899" s="2" t="str">
        <x:v>30</x:v>
      </x:c>
      <x:c r="C899" s="2" t="str">
        <x:v>8WHT36-5</x:v>
      </x:c>
      <x:c r="D899" s="2" t="str">
        <x:v>**PAY ACH** PVC SPIRAL SUPPLY</x:v>
      </x:c>
      <x:c r="E899" s="7" t="n">
        <x:v>0</x:v>
      </x:c>
      <x:c r="F899" s="7" t="n">
        <x:v>0</x:v>
      </x:c>
      <x:c r="G899" s="7" t="n">
        <x:v>0</x:v>
      </x:c>
      <x:c r="H899" s="8" t="n">
        <x:v>8.82</x:v>
      </x:c>
      <x:c r="I899" s="8" t="n">
        <x:v>11.84</x:v>
      </x:c>
      <x:c r="J899" s="2" t="n">
        <x:v>100</x:v>
      </x:c>
      <x:c r="K899" s="9" t="n">
        <x:v>0</x:v>
      </x:c>
      <x:c r="L899" s="8"/>
      <x:c r="M899" s="8"/>
      <x:c r="N899" s="8"/>
      <x:c r="O899" s="2" t="n">
        <x:v>0</x:v>
      </x:c>
      <x:c r="P899" s="10" t="n">
        <x:v>43531</x:v>
      </x:c>
      <x:c r="Q899" s="10" t="n">
        <x:v>44593</x:v>
      </x:c>
      <x:c r="R899" s="2" t="str">
        <x:v>Category per-100 basis; no valued stock to verify</x:v>
      </x:c>
      <x:c r="S899" s="2" t="str">
        <x:v>Outside priced proposal or replacement cost differs</x:v>
      </x:c>
      <x:c r="T899" s="15" t="n">
        <x:f>H899/J899</x:f>
        <x:v>0.0882</x:v>
      </x:c>
      <x:c r="U899" s="15" t="str">
        <x:f>IF(A899="WIRE",T899,IF(O899=1,I899*(1+IF(A899="POUC",Summary!$E$7,Summary!$K$7))/J899,"n.a."))</x:f>
        <x:v>n.a.</x:v>
      </x:c>
      <x:c r="V899" s="12" t="n">
        <x:f>0</x:f>
        <x:v>0</x:v>
      </x:c>
      <x:c r="W899" s="12" t="n">
        <x:f>0</x:f>
        <x:v>0</x:v>
      </x:c>
      <x:c r="X899" s="12" t="n">
        <x:f>0</x:f>
        <x:v>0</x:v>
      </x:c>
      <x:c r="Y899" s="12" t="n">
        <x:f>E899-W899-X899</x:f>
        <x:v>0</x:v>
      </x:c>
      <x:c r="Z899" s="16" t="n">
        <x:f>E899*T899</x:f>
        <x:v>0</x:v>
      </x:c>
      <x:c r="AA899" s="16" t="n">
        <x:f>W899*T899</x:f>
        <x:v>0</x:v>
      </x:c>
      <x:c r="AB899" s="16" t="n">
        <x:f>X899*T899</x:f>
        <x:v>0</x:v>
      </x:c>
      <x:c r="AC899" s="16" t="n">
        <x:f>Y899*T899</x:f>
        <x:v>0</x:v>
      </x:c>
      <x:c r="AD899" s="16" t="n">
        <x:f>K899-Z899</x:f>
        <x:v>0</x:v>
      </x:c>
      <x:c r="AE899" s="16" t="str">
        <x:f>IF(ISNUMBER(U899),E899*(U899-T899),"n.a.")</x:f>
        <x:v>n.a.</x:v>
      </x:c>
      <x:c r="AF899" s="12" t="n">
        <x:f>G899-0</x:f>
        <x:v>0</x:v>
      </x:c>
      <x:c r="AG899" s="16" t="n">
        <x:f>IF(ISNUMBER(U899),0,Z899)</x:f>
        <x:v>0</x:v>
      </x:c>
      <x:c r="AH899" s="17" t="str">
        <x:f>IF(AND(A899="WIRE",ISNUMBER(N899)),H899-N899,"n.a.")</x:f>
        <x:v>n.a.</x:v>
      </x:c>
    </x:row>
    <x:row r="900" ht="22" customHeight="1">
      <x:c r="A900" s="2" t="str">
        <x:v>COIL</x:v>
      </x:c>
      <x:c r="B900" s="2" t="str">
        <x:v>30</x:v>
      </x:c>
      <x:c r="C900" s="2" t="str">
        <x:v>9BLK12-5</x:v>
      </x:c>
      <x:c r="D900" s="2" t="str">
        <x:v>**PAY ACH** PVC SPIRAL SUPPLY</x:v>
      </x:c>
      <x:c r="E900" s="7" t="n">
        <x:v>0</x:v>
      </x:c>
      <x:c r="F900" s="7" t="n">
        <x:v>0</x:v>
      </x:c>
      <x:c r="G900" s="7" t="n">
        <x:v>0</x:v>
      </x:c>
      <x:c r="H900" s="8" t="n">
        <x:v>3.14</x:v>
      </x:c>
      <x:c r="I900" s="8" t="n">
        <x:v>3.47</x:v>
      </x:c>
      <x:c r="J900" s="2" t="n">
        <x:v>100</x:v>
      </x:c>
      <x:c r="K900" s="9" t="n">
        <x:v>0</x:v>
      </x:c>
      <x:c r="L900" s="8"/>
      <x:c r="M900" s="8"/>
      <x:c r="N900" s="8"/>
      <x:c r="O900" s="2" t="n">
        <x:v>0</x:v>
      </x:c>
      <x:c r="P900" s="10" t="n">
        <x:v>43531</x:v>
      </x:c>
      <x:c r="Q900" s="10" t="n">
        <x:v>44593</x:v>
      </x:c>
      <x:c r="R900" s="2" t="str">
        <x:v>Category per-100 basis; no valued stock to verify</x:v>
      </x:c>
      <x:c r="S900" s="2" t="str">
        <x:v>Outside priced proposal or replacement cost differs</x:v>
      </x:c>
      <x:c r="T900" s="15" t="n">
        <x:f>H900/J900</x:f>
        <x:v>0.031400000000000004</x:v>
      </x:c>
      <x:c r="U900" s="15" t="str">
        <x:f>IF(A900="WIRE",T900,IF(O900=1,I900*(1+IF(A900="POUC",Summary!$E$7,Summary!$K$7))/J900,"n.a."))</x:f>
        <x:v>n.a.</x:v>
      </x:c>
      <x:c r="V900" s="12" t="n">
        <x:f>0</x:f>
        <x:v>0</x:v>
      </x:c>
      <x:c r="W900" s="12" t="n">
        <x:f>0</x:f>
        <x:v>0</x:v>
      </x:c>
      <x:c r="X900" s="12" t="n">
        <x:f>0</x:f>
        <x:v>0</x:v>
      </x:c>
      <x:c r="Y900" s="12" t="n">
        <x:f>E900-W900-X900</x:f>
        <x:v>0</x:v>
      </x:c>
      <x:c r="Z900" s="16" t="n">
        <x:f>E900*T900</x:f>
        <x:v>0</x:v>
      </x:c>
      <x:c r="AA900" s="16" t="n">
        <x:f>W900*T900</x:f>
        <x:v>0</x:v>
      </x:c>
      <x:c r="AB900" s="16" t="n">
        <x:f>X900*T900</x:f>
        <x:v>0</x:v>
      </x:c>
      <x:c r="AC900" s="16" t="n">
        <x:f>Y900*T900</x:f>
        <x:v>0</x:v>
      </x:c>
      <x:c r="AD900" s="16" t="n">
        <x:f>K900-Z900</x:f>
        <x:v>0</x:v>
      </x:c>
      <x:c r="AE900" s="16" t="str">
        <x:f>IF(ISNUMBER(U900),E900*(U900-T900),"n.a.")</x:f>
        <x:v>n.a.</x:v>
      </x:c>
      <x:c r="AF900" s="12" t="n">
        <x:f>G900-0</x:f>
        <x:v>0</x:v>
      </x:c>
      <x:c r="AG900" s="16" t="n">
        <x:f>IF(ISNUMBER(U900),0,Z900)</x:f>
        <x:v>0</x:v>
      </x:c>
      <x:c r="AH900" s="17" t="str">
        <x:f>IF(AND(A900="WIRE",ISNUMBER(N900)),H900-N900,"n.a.")</x:f>
        <x:v>n.a.</x:v>
      </x:c>
    </x:row>
    <x:row r="901" ht="22" customHeight="1">
      <x:c r="A901" s="2" t="str">
        <x:v>COIL</x:v>
      </x:c>
      <x:c r="B901" s="2" t="str">
        <x:v>30</x:v>
      </x:c>
      <x:c r="C901" s="2" t="str">
        <x:v>9BLK36-5</x:v>
      </x:c>
      <x:c r="D901" s="2" t="str">
        <x:v>**PAY ACH** PVC SPIRAL SUPPLY</x:v>
      </x:c>
      <x:c r="E901" s="7" t="n">
        <x:v>0</x:v>
      </x:c>
      <x:c r="F901" s="7" t="n">
        <x:v>0</x:v>
      </x:c>
      <x:c r="G901" s="7" t="n">
        <x:v>0</x:v>
      </x:c>
      <x:c r="H901" s="8" t="n">
        <x:v>9.35</x:v>
      </x:c>
      <x:c r="I901" s="8" t="n">
        <x:v>11.59</x:v>
      </x:c>
      <x:c r="J901" s="2" t="n">
        <x:v>100</x:v>
      </x:c>
      <x:c r="K901" s="9" t="n">
        <x:v>0</x:v>
      </x:c>
      <x:c r="L901" s="8"/>
      <x:c r="M901" s="8"/>
      <x:c r="N901" s="8"/>
      <x:c r="O901" s="2" t="n">
        <x:v>0</x:v>
      </x:c>
      <x:c r="P901" s="10" t="n">
        <x:v>43531</x:v>
      </x:c>
      <x:c r="Q901" s="10" t="n">
        <x:v>44593</x:v>
      </x:c>
      <x:c r="R901" s="2" t="str">
        <x:v>Category per-100 basis; no valued stock to verify</x:v>
      </x:c>
      <x:c r="S901" s="2" t="str">
        <x:v>Outside priced proposal or replacement cost differs</x:v>
      </x:c>
      <x:c r="T901" s="15" t="n">
        <x:f>H901/J901</x:f>
        <x:v>0.0935</x:v>
      </x:c>
      <x:c r="U901" s="15" t="str">
        <x:f>IF(A901="WIRE",T901,IF(O901=1,I901*(1+IF(A901="POUC",Summary!$E$7,Summary!$K$7))/J901,"n.a."))</x:f>
        <x:v>n.a.</x:v>
      </x:c>
      <x:c r="V901" s="12" t="n">
        <x:f>0</x:f>
        <x:v>0</x:v>
      </x:c>
      <x:c r="W901" s="12" t="n">
        <x:f>0</x:f>
        <x:v>0</x:v>
      </x:c>
      <x:c r="X901" s="12" t="n">
        <x:f>0</x:f>
        <x:v>0</x:v>
      </x:c>
      <x:c r="Y901" s="12" t="n">
        <x:f>E901-W901-X901</x:f>
        <x:v>0</x:v>
      </x:c>
      <x:c r="Z901" s="16" t="n">
        <x:f>E901*T901</x:f>
        <x:v>0</x:v>
      </x:c>
      <x:c r="AA901" s="16" t="n">
        <x:f>W901*T901</x:f>
        <x:v>0</x:v>
      </x:c>
      <x:c r="AB901" s="16" t="n">
        <x:f>X901*T901</x:f>
        <x:v>0</x:v>
      </x:c>
      <x:c r="AC901" s="16" t="n">
        <x:f>Y901*T901</x:f>
        <x:v>0</x:v>
      </x:c>
      <x:c r="AD901" s="16" t="n">
        <x:f>K901-Z901</x:f>
        <x:v>0</x:v>
      </x:c>
      <x:c r="AE901" s="16" t="str">
        <x:f>IF(ISNUMBER(U901),E901*(U901-T901),"n.a.")</x:f>
        <x:v>n.a.</x:v>
      </x:c>
      <x:c r="AF901" s="12" t="n">
        <x:f>G901-0</x:f>
        <x:v>0</x:v>
      </x:c>
      <x:c r="AG901" s="16" t="n">
        <x:f>IF(ISNUMBER(U901),0,Z901)</x:f>
        <x:v>0</x:v>
      </x:c>
      <x:c r="AH901" s="17" t="str">
        <x:f>IF(AND(A901="WIRE",ISNUMBER(N901)),H901-N901,"n.a.")</x:f>
        <x:v>n.a.</x:v>
      </x:c>
    </x:row>
    <x:row r="902" ht="22" customHeight="1">
      <x:c r="A902" s="2" t="str">
        <x:v>COIL</x:v>
      </x:c>
      <x:c r="B902" s="2" t="str">
        <x:v>30</x:v>
      </x:c>
      <x:c r="C902" s="2" t="str">
        <x:v>9BLU12-4</x:v>
      </x:c>
      <x:c r="D902" s="2" t="str">
        <x:v>**PAY ACH** PVC SPIRAL SUPPLY</x:v>
      </x:c>
      <x:c r="E902" s="7" t="n">
        <x:v>0</x:v>
      </x:c>
      <x:c r="F902" s="7" t="n">
        <x:v>0</x:v>
      </x:c>
      <x:c r="G902" s="7" t="n">
        <x:v>0</x:v>
      </x:c>
      <x:c r="H902" s="8" t="n">
        <x:v>4.78</x:v>
      </x:c>
      <x:c r="I902" s="8" t="n">
        <x:v>4.24</x:v>
      </x:c>
      <x:c r="J902" s="2" t="n">
        <x:v>100</x:v>
      </x:c>
      <x:c r="K902" s="9" t="n">
        <x:v>0</x:v>
      </x:c>
      <x:c r="L902" s="8" t="n">
        <x:v>4.24</x:v>
      </x:c>
      <x:c r="M902" s="8"/>
      <x:c r="N902" s="8"/>
      <x:c r="O902" s="2" t="n">
        <x:v>1</x:v>
      </x:c>
      <x:c r="P902" s="10" t="n">
        <x:v>46143</x:v>
      </x:c>
      <x:c r="Q902" s="10" t="n">
        <x:v>45968</x:v>
      </x:c>
      <x:c r="R902" s="2" t="str">
        <x:v>Same-product valuation: per 100</x:v>
      </x:c>
      <x:c r="S902" s="2" t="str">
        <x:v>Chris PVC Coil priced product</x:v>
      </x:c>
      <x:c r="T902" s="15" t="n">
        <x:f>H902/J902</x:f>
        <x:v>0.0478</x:v>
      </x:c>
      <x:c r="U902" s="15" t="n">
        <x:f>IF(A902="WIRE",T902,IF(O902=1,I902*(1+IF(A902="POUC",Summary!$E$7,Summary!$K$7))/J902,"n.a."))</x:f>
        <x:v>0.046852</x:v>
      </x:c>
      <x:c r="V902" s="12" t="n">
        <x:f>0</x:f>
        <x:v>0</x:v>
      </x:c>
      <x:c r="W902" s="12" t="n">
        <x:f>0</x:f>
        <x:v>0</x:v>
      </x:c>
      <x:c r="X902" s="12" t="n">
        <x:f>0</x:f>
        <x:v>0</x:v>
      </x:c>
      <x:c r="Y902" s="12" t="n">
        <x:f>E902-W902-X902</x:f>
        <x:v>0</x:v>
      </x:c>
      <x:c r="Z902" s="16" t="n">
        <x:f>E902*T902</x:f>
        <x:v>0</x:v>
      </x:c>
      <x:c r="AA902" s="16" t="n">
        <x:f>W902*T902</x:f>
        <x:v>0</x:v>
      </x:c>
      <x:c r="AB902" s="16" t="n">
        <x:f>X902*T902</x:f>
        <x:v>0</x:v>
      </x:c>
      <x:c r="AC902" s="16" t="n">
        <x:f>Y902*T902</x:f>
        <x:v>0</x:v>
      </x:c>
      <x:c r="AD902" s="16" t="n">
        <x:f>K902-Z902</x:f>
        <x:v>0</x:v>
      </x:c>
      <x:c r="AE902" s="16" t="n">
        <x:f>IF(ISNUMBER(U902),E902*(U902-T902),"n.a.")</x:f>
        <x:v>0</x:v>
      </x:c>
      <x:c r="AF902" s="12" t="n">
        <x:f>G902-0</x:f>
        <x:v>0</x:v>
      </x:c>
      <x:c r="AG902" s="16" t="n">
        <x:f>IF(ISNUMBER(U902),0,Z902)</x:f>
        <x:v>0</x:v>
      </x:c>
      <x:c r="AH902" s="17" t="str">
        <x:f>IF(AND(A902="WIRE",ISNUMBER(N902)),H902-N902,"n.a.")</x:f>
        <x:v>n.a.</x:v>
      </x:c>
    </x:row>
    <x:row r="903" ht="22" customHeight="1">
      <x:c r="A903" s="2" t="str">
        <x:v>COIL</x:v>
      </x:c>
      <x:c r="B903" s="2" t="str">
        <x:v>30</x:v>
      </x:c>
      <x:c r="C903" s="2" t="str">
        <x:v>9FG12-4</x:v>
      </x:c>
      <x:c r="D903" s="2" t="str">
        <x:v>**PAY ACH** PVC SPIRAL SUPPLY</x:v>
      </x:c>
      <x:c r="E903" s="7" t="n">
        <x:v>0</x:v>
      </x:c>
      <x:c r="F903" s="7" t="n">
        <x:v>0</x:v>
      </x:c>
      <x:c r="G903" s="7" t="n">
        <x:v>0</x:v>
      </x:c>
      <x:c r="H903" s="8" t="n">
        <x:v>2.86</x:v>
      </x:c>
      <x:c r="I903" s="8" t="n">
        <x:v>3.92</x:v>
      </x:c>
      <x:c r="J903" s="2" t="n">
        <x:v>100</x:v>
      </x:c>
      <x:c r="K903" s="9" t="n">
        <x:v>0</x:v>
      </x:c>
      <x:c r="L903" s="8"/>
      <x:c r="M903" s="8"/>
      <x:c r="N903" s="8"/>
      <x:c r="O903" s="2" t="n">
        <x:v>0</x:v>
      </x:c>
      <x:c r="P903" s="10" t="n">
        <x:v>44266</x:v>
      </x:c>
      <x:c r="Q903" s="10" t="n">
        <x:v>44774</x:v>
      </x:c>
      <x:c r="R903" s="2" t="str">
        <x:v>Category per-100 basis; no valued stock to verify</x:v>
      </x:c>
      <x:c r="S903" s="2" t="str">
        <x:v>Outside priced proposal or replacement cost differs</x:v>
      </x:c>
      <x:c r="T903" s="15" t="n">
        <x:f>H903/J903</x:f>
        <x:v>0.0286</x:v>
      </x:c>
      <x:c r="U903" s="15" t="str">
        <x:f>IF(A903="WIRE",T903,IF(O903=1,I903*(1+IF(A903="POUC",Summary!$E$7,Summary!$K$7))/J903,"n.a."))</x:f>
        <x:v>n.a.</x:v>
      </x:c>
      <x:c r="V903" s="12" t="n">
        <x:f>0</x:f>
        <x:v>0</x:v>
      </x:c>
      <x:c r="W903" s="12" t="n">
        <x:f>0</x:f>
        <x:v>0</x:v>
      </x:c>
      <x:c r="X903" s="12" t="n">
        <x:f>0</x:f>
        <x:v>0</x:v>
      </x:c>
      <x:c r="Y903" s="12" t="n">
        <x:f>E903-W903-X903</x:f>
        <x:v>0</x:v>
      </x:c>
      <x:c r="Z903" s="16" t="n">
        <x:f>E903*T903</x:f>
        <x:v>0</x:v>
      </x:c>
      <x:c r="AA903" s="16" t="n">
        <x:f>W903*T903</x:f>
        <x:v>0</x:v>
      </x:c>
      <x:c r="AB903" s="16" t="n">
        <x:f>X903*T903</x:f>
        <x:v>0</x:v>
      </x:c>
      <x:c r="AC903" s="16" t="n">
        <x:f>Y903*T903</x:f>
        <x:v>0</x:v>
      </x:c>
      <x:c r="AD903" s="16" t="n">
        <x:f>K903-Z903</x:f>
        <x:v>0</x:v>
      </x:c>
      <x:c r="AE903" s="16" t="str">
        <x:f>IF(ISNUMBER(U903),E903*(U903-T903),"n.a.")</x:f>
        <x:v>n.a.</x:v>
      </x:c>
      <x:c r="AF903" s="12" t="n">
        <x:f>G903-0</x:f>
        <x:v>0</x:v>
      </x:c>
      <x:c r="AG903" s="16" t="n">
        <x:f>IF(ISNUMBER(U903),0,Z903)</x:f>
        <x:v>0</x:v>
      </x:c>
      <x:c r="AH903" s="17" t="str">
        <x:f>IF(AND(A903="WIRE",ISNUMBER(N903)),H903-N903,"n.a.")</x:f>
        <x:v>n.a.</x:v>
      </x:c>
    </x:row>
    <x:row r="904" ht="22" customHeight="1">
      <x:c r="A904" s="2" t="str">
        <x:v>COIL</x:v>
      </x:c>
      <x:c r="B904" s="2" t="str">
        <x:v>30</x:v>
      </x:c>
      <x:c r="C904" s="2" t="str">
        <x:v>9MAR12-4</x:v>
      </x:c>
      <x:c r="D904" s="2" t="str">
        <x:v>**PAY ACH** PVC SPIRAL SUPPLY</x:v>
      </x:c>
      <x:c r="E904" s="7" t="n">
        <x:v>0</x:v>
      </x:c>
      <x:c r="F904" s="7" t="n">
        <x:v>0</x:v>
      </x:c>
      <x:c r="G904" s="7" t="n">
        <x:v>0</x:v>
      </x:c>
      <x:c r="H904" s="8" t="n">
        <x:v>2.86</x:v>
      </x:c>
      <x:c r="I904" s="8" t="n">
        <x:v>3.92</x:v>
      </x:c>
      <x:c r="J904" s="2" t="n">
        <x:v>100</x:v>
      </x:c>
      <x:c r="K904" s="9" t="n">
        <x:v>0</x:v>
      </x:c>
      <x:c r="L904" s="8"/>
      <x:c r="M904" s="8"/>
      <x:c r="N904" s="8"/>
      <x:c r="O904" s="2" t="n">
        <x:v>0</x:v>
      </x:c>
      <x:c r="P904" s="10" t="n">
        <x:v>44266</x:v>
      </x:c>
      <x:c r="Q904" s="10" t="n">
        <x:v>44774</x:v>
      </x:c>
      <x:c r="R904" s="2" t="str">
        <x:v>Same-product valuation: per 100</x:v>
      </x:c>
      <x:c r="S904" s="2" t="str">
        <x:v>Outside priced proposal or replacement cost differs</x:v>
      </x:c>
      <x:c r="T904" s="15" t="n">
        <x:f>H904/J904</x:f>
        <x:v>0.0286</x:v>
      </x:c>
      <x:c r="U904" s="15" t="str">
        <x:f>IF(A904="WIRE",T904,IF(O904=1,I904*(1+IF(A904="POUC",Summary!$E$7,Summary!$K$7))/J904,"n.a."))</x:f>
        <x:v>n.a.</x:v>
      </x:c>
      <x:c r="V904" s="12" t="n">
        <x:f>0</x:f>
        <x:v>0</x:v>
      </x:c>
      <x:c r="W904" s="12" t="n">
        <x:f>0</x:f>
        <x:v>0</x:v>
      </x:c>
      <x:c r="X904" s="12" t="n">
        <x:f>0</x:f>
        <x:v>0</x:v>
      </x:c>
      <x:c r="Y904" s="12" t="n">
        <x:f>E904-W904-X904</x:f>
        <x:v>0</x:v>
      </x:c>
      <x:c r="Z904" s="16" t="n">
        <x:f>E904*T904</x:f>
        <x:v>0</x:v>
      </x:c>
      <x:c r="AA904" s="16" t="n">
        <x:f>W904*T904</x:f>
        <x:v>0</x:v>
      </x:c>
      <x:c r="AB904" s="16" t="n">
        <x:f>X904*T904</x:f>
        <x:v>0</x:v>
      </x:c>
      <x:c r="AC904" s="16" t="n">
        <x:f>Y904*T904</x:f>
        <x:v>0</x:v>
      </x:c>
      <x:c r="AD904" s="16" t="n">
        <x:f>K904-Z904</x:f>
        <x:v>0</x:v>
      </x:c>
      <x:c r="AE904" s="16" t="str">
        <x:f>IF(ISNUMBER(U904),E904*(U904-T904),"n.a.")</x:f>
        <x:v>n.a.</x:v>
      </x:c>
      <x:c r="AF904" s="12" t="n">
        <x:f>G904-0</x:f>
        <x:v>0</x:v>
      </x:c>
      <x:c r="AG904" s="16" t="n">
        <x:f>IF(ISNUMBER(U904),0,Z904)</x:f>
        <x:v>0</x:v>
      </x:c>
      <x:c r="AH904" s="17" t="str">
        <x:f>IF(AND(A904="WIRE",ISNUMBER(N904)),H904-N904,"n.a.")</x:f>
        <x:v>n.a.</x:v>
      </x:c>
    </x:row>
    <x:row r="905" ht="22" customHeight="1">
      <x:c r="A905" s="2" t="str">
        <x:v>COIL</x:v>
      </x:c>
      <x:c r="B905" s="2" t="str">
        <x:v>30</x:v>
      </x:c>
      <x:c r="C905" s="2" t="str">
        <x:v>9RED12-4</x:v>
      </x:c>
      <x:c r="D905" s="2" t="str">
        <x:v>**PAY ACH** PVC SPIRAL SUPPLY</x:v>
      </x:c>
      <x:c r="E905" s="7" t="n">
        <x:v>0</x:v>
      </x:c>
      <x:c r="F905" s="7" t="n">
        <x:v>0</x:v>
      </x:c>
      <x:c r="G905" s="7" t="n">
        <x:v>0</x:v>
      </x:c>
      <x:c r="H905" s="8" t="n">
        <x:v>4.78</x:v>
      </x:c>
      <x:c r="I905" s="8" t="n">
        <x:v>4.24</x:v>
      </x:c>
      <x:c r="J905" s="2" t="n">
        <x:v>100</x:v>
      </x:c>
      <x:c r="K905" s="9" t="n">
        <x:v>0</x:v>
      </x:c>
      <x:c r="L905" s="8" t="n">
        <x:v>4.24</x:v>
      </x:c>
      <x:c r="M905" s="8"/>
      <x:c r="N905" s="8"/>
      <x:c r="O905" s="2" t="n">
        <x:v>1</x:v>
      </x:c>
      <x:c r="P905" s="10" t="n">
        <x:v>46143</x:v>
      </x:c>
      <x:c r="Q905" s="10" t="n">
        <x:v>45968</x:v>
      </x:c>
      <x:c r="R905" s="2" t="str">
        <x:v>Same-product valuation: per 100</x:v>
      </x:c>
      <x:c r="S905" s="2" t="str">
        <x:v>Chris PVC Coil priced product</x:v>
      </x:c>
      <x:c r="T905" s="15" t="n">
        <x:f>H905/J905</x:f>
        <x:v>0.0478</x:v>
      </x:c>
      <x:c r="U905" s="15" t="n">
        <x:f>IF(A905="WIRE",T905,IF(O905=1,I905*(1+IF(A905="POUC",Summary!$E$7,Summary!$K$7))/J905,"n.a."))</x:f>
        <x:v>0.046852</x:v>
      </x:c>
      <x:c r="V905" s="12" t="n">
        <x:f>0</x:f>
        <x:v>0</x:v>
      </x:c>
      <x:c r="W905" s="12" t="n">
        <x:f>0</x:f>
        <x:v>0</x:v>
      </x:c>
      <x:c r="X905" s="12" t="n">
        <x:f>0</x:f>
        <x:v>0</x:v>
      </x:c>
      <x:c r="Y905" s="12" t="n">
        <x:f>E905-W905-X905</x:f>
        <x:v>0</x:v>
      </x:c>
      <x:c r="Z905" s="16" t="n">
        <x:f>E905*T905</x:f>
        <x:v>0</x:v>
      </x:c>
      <x:c r="AA905" s="16" t="n">
        <x:f>W905*T905</x:f>
        <x:v>0</x:v>
      </x:c>
      <x:c r="AB905" s="16" t="n">
        <x:f>X905*T905</x:f>
        <x:v>0</x:v>
      </x:c>
      <x:c r="AC905" s="16" t="n">
        <x:f>Y905*T905</x:f>
        <x:v>0</x:v>
      </x:c>
      <x:c r="AD905" s="16" t="n">
        <x:f>K905-Z905</x:f>
        <x:v>0</x:v>
      </x:c>
      <x:c r="AE905" s="16" t="n">
        <x:f>IF(ISNUMBER(U905),E905*(U905-T905),"n.a.")</x:f>
        <x:v>0</x:v>
      </x:c>
      <x:c r="AF905" s="12" t="n">
        <x:f>G905-0</x:f>
        <x:v>0</x:v>
      </x:c>
      <x:c r="AG905" s="16" t="n">
        <x:f>IF(ISNUMBER(U905),0,Z905)</x:f>
        <x:v>0</x:v>
      </x:c>
      <x:c r="AH905" s="17" t="str">
        <x:f>IF(AND(A905="WIRE",ISNUMBER(N905)),H905-N905,"n.a.")</x:f>
        <x:v>n.a.</x:v>
      </x:c>
    </x:row>
    <x:row r="906" ht="22" customHeight="1">
      <x:c r="A906" s="2" t="str">
        <x:v>COIL</x:v>
      </x:c>
      <x:c r="B906" s="2" t="str">
        <x:v>30</x:v>
      </x:c>
      <x:c r="C906" s="2" t="str">
        <x:v>9WHT36-4</x:v>
      </x:c>
      <x:c r="D906" s="2" t="str">
        <x:v>**PAY ACH** PVC SPIRAL SUPPLY</x:v>
      </x:c>
      <x:c r="E906" s="7" t="n">
        <x:v>0</x:v>
      </x:c>
      <x:c r="F906" s="7" t="n">
        <x:v>0</x:v>
      </x:c>
      <x:c r="G906" s="7" t="n">
        <x:v>0</x:v>
      </x:c>
      <x:c r="H906" s="8" t="n">
        <x:v>8.88</x:v>
      </x:c>
      <x:c r="I906" s="8" t="n">
        <x:v>12.81</x:v>
      </x:c>
      <x:c r="J906" s="2" t="n">
        <x:v>100</x:v>
      </x:c>
      <x:c r="K906" s="9" t="n">
        <x:v>0</x:v>
      </x:c>
      <x:c r="L906" s="8"/>
      <x:c r="M906" s="8"/>
      <x:c r="N906" s="8"/>
      <x:c r="O906" s="2" t="n">
        <x:v>0</x:v>
      </x:c>
      <x:c r="P906" s="10" t="n">
        <x:v>44266</x:v>
      </x:c>
      <x:c r="Q906" s="10" t="n">
        <x:v>44774</x:v>
      </x:c>
      <x:c r="R906" s="2" t="str">
        <x:v>Category per-100 basis; no valued stock to verify</x:v>
      </x:c>
      <x:c r="S906" s="2" t="str">
        <x:v>Outside priced proposal or replacement cost differs</x:v>
      </x:c>
      <x:c r="T906" s="15" t="n">
        <x:f>H906/J906</x:f>
        <x:v>0.0888</x:v>
      </x:c>
      <x:c r="U906" s="15" t="str">
        <x:f>IF(A906="WIRE",T906,IF(O906=1,I906*(1+IF(A906="POUC",Summary!$E$7,Summary!$K$7))/J906,"n.a."))</x:f>
        <x:v>n.a.</x:v>
      </x:c>
      <x:c r="V906" s="12" t="n">
        <x:f>0</x:f>
        <x:v>0</x:v>
      </x:c>
      <x:c r="W906" s="12" t="n">
        <x:f>0</x:f>
        <x:v>0</x:v>
      </x:c>
      <x:c r="X906" s="12" t="n">
        <x:f>0</x:f>
        <x:v>0</x:v>
      </x:c>
      <x:c r="Y906" s="12" t="n">
        <x:f>E906-W906-X906</x:f>
        <x:v>0</x:v>
      </x:c>
      <x:c r="Z906" s="16" t="n">
        <x:f>E906*T906</x:f>
        <x:v>0</x:v>
      </x:c>
      <x:c r="AA906" s="16" t="n">
        <x:f>W906*T906</x:f>
        <x:v>0</x:v>
      </x:c>
      <x:c r="AB906" s="16" t="n">
        <x:f>X906*T906</x:f>
        <x:v>0</x:v>
      </x:c>
      <x:c r="AC906" s="16" t="n">
        <x:f>Y906*T906</x:f>
        <x:v>0</x:v>
      </x:c>
      <x:c r="AD906" s="16" t="n">
        <x:f>K906-Z906</x:f>
        <x:v>0</x:v>
      </x:c>
      <x:c r="AE906" s="16" t="str">
        <x:f>IF(ISNUMBER(U906),E906*(U906-T906),"n.a.")</x:f>
        <x:v>n.a.</x:v>
      </x:c>
      <x:c r="AF906" s="12" t="n">
        <x:f>G906-0</x:f>
        <x:v>0</x:v>
      </x:c>
      <x:c r="AG906" s="16" t="n">
        <x:f>IF(ISNUMBER(U906),0,Z906)</x:f>
        <x:v>0</x:v>
      </x:c>
      <x:c r="AH906" s="17" t="str">
        <x:f>IF(AND(A906="WIRE",ISNUMBER(N906)),H906-N906,"n.a.")</x:f>
        <x:v>n.a.</x:v>
      </x:c>
    </x:row>
    <x:row r="907" ht="22" customHeight="1">
      <x:c r="A907" s="2" t="str">
        <x:v>COIL</x:v>
      </x:c>
      <x:c r="B907" s="2" t="str">
        <x:v>30</x:v>
      </x:c>
      <x:c r="C907" s="2" t="str">
        <x:v>9WHT36-5</x:v>
      </x:c>
      <x:c r="D907" s="2" t="str">
        <x:v>**PAY ACH** PVC SPIRAL SUPPLY</x:v>
      </x:c>
      <x:c r="E907" s="7" t="n">
        <x:v>0</x:v>
      </x:c>
      <x:c r="F907" s="7" t="n">
        <x:v>0</x:v>
      </x:c>
      <x:c r="G907" s="7" t="n">
        <x:v>0</x:v>
      </x:c>
      <x:c r="H907" s="8" t="n">
        <x:v>9.35</x:v>
      </x:c>
      <x:c r="I907" s="8" t="n">
        <x:v>13.17</x:v>
      </x:c>
      <x:c r="J907" s="2" t="n">
        <x:v>100</x:v>
      </x:c>
      <x:c r="K907" s="9" t="n">
        <x:v>0</x:v>
      </x:c>
      <x:c r="L907" s="8"/>
      <x:c r="M907" s="8"/>
      <x:c r="N907" s="8"/>
      <x:c r="O907" s="2" t="n">
        <x:v>0</x:v>
      </x:c>
      <x:c r="P907" s="10" t="n">
        <x:v>43531</x:v>
      </x:c>
      <x:c r="Q907" s="10" t="n">
        <x:v>44593</x:v>
      </x:c>
      <x:c r="R907" s="2" t="str">
        <x:v>Category per-100 basis; no valued stock to verify</x:v>
      </x:c>
      <x:c r="S907" s="2" t="str">
        <x:v>Outside priced proposal or replacement cost differs</x:v>
      </x:c>
      <x:c r="T907" s="15" t="n">
        <x:f>H907/J907</x:f>
        <x:v>0.0935</x:v>
      </x:c>
      <x:c r="U907" s="15" t="str">
        <x:f>IF(A907="WIRE",T907,IF(O907=1,I907*(1+IF(A907="POUC",Summary!$E$7,Summary!$K$7))/J907,"n.a."))</x:f>
        <x:v>n.a.</x:v>
      </x:c>
      <x:c r="V907" s="12" t="n">
        <x:f>0</x:f>
        <x:v>0</x:v>
      </x:c>
      <x:c r="W907" s="12" t="n">
        <x:f>0</x:f>
        <x:v>0</x:v>
      </x:c>
      <x:c r="X907" s="12" t="n">
        <x:f>0</x:f>
        <x:v>0</x:v>
      </x:c>
      <x:c r="Y907" s="12" t="n">
        <x:f>E907-W907-X907</x:f>
        <x:v>0</x:v>
      </x:c>
      <x:c r="Z907" s="16" t="n">
        <x:f>E907*T907</x:f>
        <x:v>0</x:v>
      </x:c>
      <x:c r="AA907" s="16" t="n">
        <x:f>W907*T907</x:f>
        <x:v>0</x:v>
      </x:c>
      <x:c r="AB907" s="16" t="n">
        <x:f>X907*T907</x:f>
        <x:v>0</x:v>
      </x:c>
      <x:c r="AC907" s="16" t="n">
        <x:f>Y907*T907</x:f>
        <x:v>0</x:v>
      </x:c>
      <x:c r="AD907" s="16" t="n">
        <x:f>K907-Z907</x:f>
        <x:v>0</x:v>
      </x:c>
      <x:c r="AE907" s="16" t="str">
        <x:f>IF(ISNUMBER(U907),E907*(U907-T907),"n.a.")</x:f>
        <x:v>n.a.</x:v>
      </x:c>
      <x:c r="AF907" s="12" t="n">
        <x:f>G907-0</x:f>
        <x:v>0</x:v>
      </x:c>
      <x:c r="AG907" s="16" t="n">
        <x:f>IF(ISNUMBER(U907),0,Z907)</x:f>
        <x:v>0</x:v>
      </x:c>
      <x:c r="AH907" s="17" t="str">
        <x:f>IF(AND(A907="WIRE",ISNUMBER(N907)),H907-N907,"n.a.")</x:f>
        <x:v>n.a.</x:v>
      </x:c>
    </x:row>
    <x:row r="908" ht="22" customHeight="1">
      <x:c r="A908" s="2" t="str">
        <x:v>COIL</x:v>
      </x:c>
      <x:c r="B908" s="2" t="str">
        <x:v>60</x:v>
      </x:c>
      <x:c r="C908" s="2" t="str">
        <x:v>10BLK12-5</x:v>
      </x:c>
      <x:c r="D908" s="2" t="str">
        <x:v>**PAY ACH** PVC SPIRAL SUPPLY</x:v>
      </x:c>
      <x:c r="E908" s="7" t="n">
        <x:v>0</x:v>
      </x:c>
      <x:c r="F908" s="7" t="n">
        <x:v>0</x:v>
      </x:c>
      <x:c r="G908" s="7" t="n">
        <x:v>0</x:v>
      </x:c>
      <x:c r="H908" s="8" t="n">
        <x:v>3.81</x:v>
      </x:c>
      <x:c r="I908" s="8" t="n">
        <x:v>4.7</x:v>
      </x:c>
      <x:c r="J908" s="2" t="n">
        <x:v>100</x:v>
      </x:c>
      <x:c r="K908" s="9" t="n">
        <x:v>0</x:v>
      </x:c>
      <x:c r="L908" s="8"/>
      <x:c r="M908" s="8"/>
      <x:c r="N908" s="8"/>
      <x:c r="O908" s="2" t="n">
        <x:v>0</x:v>
      </x:c>
      <x:c r="P908" s="10" t="n">
        <x:v>43531</x:v>
      </x:c>
      <x:c r="Q908" s="10" t="n">
        <x:v>44593</x:v>
      </x:c>
      <x:c r="R908" s="2" t="str">
        <x:v>Category per-100 basis; no valued stock to verify</x:v>
      </x:c>
      <x:c r="S908" s="2" t="str">
        <x:v>Outside priced proposal or replacement cost differs</x:v>
      </x:c>
      <x:c r="T908" s="15" t="n">
        <x:f>H908/J908</x:f>
        <x:v>0.0381</x:v>
      </x:c>
      <x:c r="U908" s="15" t="str">
        <x:f>IF(A908="WIRE",T908,IF(O908=1,I908*(1+IF(A908="POUC",Summary!$E$7,Summary!$K$7))/J908,"n.a."))</x:f>
        <x:v>n.a.</x:v>
      </x:c>
      <x:c r="V908" s="12" t="n">
        <x:f>0</x:f>
        <x:v>0</x:v>
      </x:c>
      <x:c r="W908" s="12" t="n">
        <x:f>0</x:f>
        <x:v>0</x:v>
      </x:c>
      <x:c r="X908" s="12" t="n">
        <x:f>0</x:f>
        <x:v>0</x:v>
      </x:c>
      <x:c r="Y908" s="12" t="n">
        <x:f>E908-W908-X908</x:f>
        <x:v>0</x:v>
      </x:c>
      <x:c r="Z908" s="16" t="n">
        <x:f>E908*T908</x:f>
        <x:v>0</x:v>
      </x:c>
      <x:c r="AA908" s="16" t="n">
        <x:f>W908*T908</x:f>
        <x:v>0</x:v>
      </x:c>
      <x:c r="AB908" s="16" t="n">
        <x:f>X908*T908</x:f>
        <x:v>0</x:v>
      </x:c>
      <x:c r="AC908" s="16" t="n">
        <x:f>Y908*T908</x:f>
        <x:v>0</x:v>
      </x:c>
      <x:c r="AD908" s="16" t="n">
        <x:f>K908-Z908</x:f>
        <x:v>0</x:v>
      </x:c>
      <x:c r="AE908" s="16" t="str">
        <x:f>IF(ISNUMBER(U908),E908*(U908-T908),"n.a.")</x:f>
        <x:v>n.a.</x:v>
      </x:c>
      <x:c r="AF908" s="12" t="n">
        <x:f>G908-0</x:f>
        <x:v>0</x:v>
      </x:c>
      <x:c r="AG908" s="16" t="n">
        <x:f>IF(ISNUMBER(U908),0,Z908)</x:f>
        <x:v>0</x:v>
      </x:c>
      <x:c r="AH908" s="17" t="str">
        <x:f>IF(AND(A908="WIRE",ISNUMBER(N908)),H908-N908,"n.a.")</x:f>
        <x:v>n.a.</x:v>
      </x:c>
    </x:row>
    <x:row r="909" ht="22" customHeight="1">
      <x:c r="A909" s="2" t="str">
        <x:v>COIL</x:v>
      </x:c>
      <x:c r="B909" s="2" t="str">
        <x:v>60</x:v>
      </x:c>
      <x:c r="C909" s="2" t="str">
        <x:v>10BLK36-5</x:v>
      </x:c>
      <x:c r="D909" s="2" t="str">
        <x:v>**PAY ACH** PVC SPIRAL SUPPLY</x:v>
      </x:c>
      <x:c r="E909" s="7" t="n">
        <x:v>0</x:v>
      </x:c>
      <x:c r="F909" s="7" t="n">
        <x:v>0</x:v>
      </x:c>
      <x:c r="G909" s="7" t="n">
        <x:v>0</x:v>
      </x:c>
      <x:c r="H909" s="8" t="n">
        <x:v>11.16</x:v>
      </x:c>
      <x:c r="I909" s="8" t="n">
        <x:v>14.93</x:v>
      </x:c>
      <x:c r="J909" s="2" t="n">
        <x:v>100</x:v>
      </x:c>
      <x:c r="K909" s="9" t="n">
        <x:v>0</x:v>
      </x:c>
      <x:c r="L909" s="8"/>
      <x:c r="M909" s="8"/>
      <x:c r="N909" s="8"/>
      <x:c r="O909" s="2" t="n">
        <x:v>0</x:v>
      </x:c>
      <x:c r="P909" s="10" t="n">
        <x:v>43531</x:v>
      </x:c>
      <x:c r="Q909" s="10" t="n">
        <x:v>44593</x:v>
      </x:c>
      <x:c r="R909" s="2" t="str">
        <x:v>Category per-100 basis; no valued stock to verify</x:v>
      </x:c>
      <x:c r="S909" s="2" t="str">
        <x:v>Outside priced proposal or replacement cost differs</x:v>
      </x:c>
      <x:c r="T909" s="15" t="n">
        <x:f>H909/J909</x:f>
        <x:v>0.1116</x:v>
      </x:c>
      <x:c r="U909" s="15" t="str">
        <x:f>IF(A909="WIRE",T909,IF(O909=1,I909*(1+IF(A909="POUC",Summary!$E$7,Summary!$K$7))/J909,"n.a."))</x:f>
        <x:v>n.a.</x:v>
      </x:c>
      <x:c r="V909" s="12" t="n">
        <x:f>0</x:f>
        <x:v>0</x:v>
      </x:c>
      <x:c r="W909" s="12" t="n">
        <x:f>0</x:f>
        <x:v>0</x:v>
      </x:c>
      <x:c r="X909" s="12" t="n">
        <x:f>0</x:f>
        <x:v>0</x:v>
      </x:c>
      <x:c r="Y909" s="12" t="n">
        <x:f>E909-W909-X909</x:f>
        <x:v>0</x:v>
      </x:c>
      <x:c r="Z909" s="16" t="n">
        <x:f>E909*T909</x:f>
        <x:v>0</x:v>
      </x:c>
      <x:c r="AA909" s="16" t="n">
        <x:f>W909*T909</x:f>
        <x:v>0</x:v>
      </x:c>
      <x:c r="AB909" s="16" t="n">
        <x:f>X909*T909</x:f>
        <x:v>0</x:v>
      </x:c>
      <x:c r="AC909" s="16" t="n">
        <x:f>Y909*T909</x:f>
        <x:v>0</x:v>
      </x:c>
      <x:c r="AD909" s="16" t="n">
        <x:f>K909-Z909</x:f>
        <x:v>0</x:v>
      </x:c>
      <x:c r="AE909" s="16" t="str">
        <x:f>IF(ISNUMBER(U909),E909*(U909-T909),"n.a.")</x:f>
        <x:v>n.a.</x:v>
      </x:c>
      <x:c r="AF909" s="12" t="n">
        <x:f>G909-0</x:f>
        <x:v>0</x:v>
      </x:c>
      <x:c r="AG909" s="16" t="n">
        <x:f>IF(ISNUMBER(U909),0,Z909)</x:f>
        <x:v>0</x:v>
      </x:c>
      <x:c r="AH909" s="17" t="str">
        <x:f>IF(AND(A909="WIRE",ISNUMBER(N909)),H909-N909,"n.a.")</x:f>
        <x:v>n.a.</x:v>
      </x:c>
    </x:row>
    <x:row r="910" ht="22" customHeight="1">
      <x:c r="A910" s="2" t="str">
        <x:v>COIL</x:v>
      </x:c>
      <x:c r="B910" s="2" t="str">
        <x:v>60</x:v>
      </x:c>
      <x:c r="C910" s="2" t="str">
        <x:v>10BLU12-4</x:v>
      </x:c>
      <x:c r="D910" s="2" t="str">
        <x:v>**PAY ACH** PVC SPIRAL SUPPLY</x:v>
      </x:c>
      <x:c r="E910" s="7" t="n">
        <x:v>0</x:v>
      </x:c>
      <x:c r="F910" s="7" t="n">
        <x:v>0</x:v>
      </x:c>
      <x:c r="G910" s="7" t="n">
        <x:v>0</x:v>
      </x:c>
      <x:c r="H910" s="8" t="n">
        <x:v>5.84</x:v>
      </x:c>
      <x:c r="I910" s="8" t="n">
        <x:v>5.18</x:v>
      </x:c>
      <x:c r="J910" s="2" t="n">
        <x:v>100</x:v>
      </x:c>
      <x:c r="K910" s="9" t="n">
        <x:v>0</x:v>
      </x:c>
      <x:c r="L910" s="8" t="n">
        <x:v>5.18</x:v>
      </x:c>
      <x:c r="M910" s="8"/>
      <x:c r="N910" s="8"/>
      <x:c r="O910" s="2" t="n">
        <x:v>1</x:v>
      </x:c>
      <x:c r="P910" s="10" t="n">
        <x:v>46143</x:v>
      </x:c>
      <x:c r="Q910" s="10" t="n">
        <x:v>45968</x:v>
      </x:c>
      <x:c r="R910" s="2" t="str">
        <x:v>Category per-100 basis; no valued stock to verify</x:v>
      </x:c>
      <x:c r="S910" s="2" t="str">
        <x:v>Chris PVC Coil priced product</x:v>
      </x:c>
      <x:c r="T910" s="15" t="n">
        <x:f>H910/J910</x:f>
        <x:v>0.0584</x:v>
      </x:c>
      <x:c r="U910" s="15" t="n">
        <x:f>IF(A910="WIRE",T910,IF(O910=1,I910*(1+IF(A910="POUC",Summary!$E$7,Summary!$K$7))/J910,"n.a."))</x:f>
        <x:v>0.057239</x:v>
      </x:c>
      <x:c r="V910" s="12" t="n">
        <x:f>0</x:f>
        <x:v>0</x:v>
      </x:c>
      <x:c r="W910" s="12" t="n">
        <x:f>0</x:f>
        <x:v>0</x:v>
      </x:c>
      <x:c r="X910" s="12" t="n">
        <x:f>0</x:f>
        <x:v>0</x:v>
      </x:c>
      <x:c r="Y910" s="12" t="n">
        <x:f>E910-W910-X910</x:f>
        <x:v>0</x:v>
      </x:c>
      <x:c r="Z910" s="16" t="n">
        <x:f>E910*T910</x:f>
        <x:v>0</x:v>
      </x:c>
      <x:c r="AA910" s="16" t="n">
        <x:f>W910*T910</x:f>
        <x:v>0</x:v>
      </x:c>
      <x:c r="AB910" s="16" t="n">
        <x:f>X910*T910</x:f>
        <x:v>0</x:v>
      </x:c>
      <x:c r="AC910" s="16" t="n">
        <x:f>Y910*T910</x:f>
        <x:v>0</x:v>
      </x:c>
      <x:c r="AD910" s="16" t="n">
        <x:f>K910-Z910</x:f>
        <x:v>0</x:v>
      </x:c>
      <x:c r="AE910" s="16" t="n">
        <x:f>IF(ISNUMBER(U910),E910*(U910-T910),"n.a.")</x:f>
        <x:v>0</x:v>
      </x:c>
      <x:c r="AF910" s="12" t="n">
        <x:f>G910-0</x:f>
        <x:v>0</x:v>
      </x:c>
      <x:c r="AG910" s="16" t="n">
        <x:f>IF(ISNUMBER(U910),0,Z910)</x:f>
        <x:v>0</x:v>
      </x:c>
      <x:c r="AH910" s="17" t="str">
        <x:f>IF(AND(A910="WIRE",ISNUMBER(N910)),H910-N910,"n.a.")</x:f>
        <x:v>n.a.</x:v>
      </x:c>
    </x:row>
    <x:row r="911" ht="22" customHeight="1">
      <x:c r="A911" s="2" t="str">
        <x:v>COIL</x:v>
      </x:c>
      <x:c r="B911" s="2" t="str">
        <x:v>60</x:v>
      </x:c>
      <x:c r="C911" s="2" t="str">
        <x:v>10FG12-4</x:v>
      </x:c>
      <x:c r="D911" s="2" t="str">
        <x:v>**PAY ACH** PVC SPIRAL SUPPLY</x:v>
      </x:c>
      <x:c r="E911" s="7" t="n">
        <x:v>0</x:v>
      </x:c>
      <x:c r="F911" s="7" t="n">
        <x:v>0</x:v>
      </x:c>
      <x:c r="G911" s="7" t="n">
        <x:v>0</x:v>
      </x:c>
      <x:c r="H911" s="8" t="n">
        <x:v>3.36</x:v>
      </x:c>
      <x:c r="I911" s="8" t="n">
        <x:v>5.02</x:v>
      </x:c>
      <x:c r="J911" s="2" t="n">
        <x:v>100</x:v>
      </x:c>
      <x:c r="K911" s="9" t="n">
        <x:v>0</x:v>
      </x:c>
      <x:c r="L911" s="8"/>
      <x:c r="M911" s="8"/>
      <x:c r="N911" s="8"/>
      <x:c r="O911" s="2" t="n">
        <x:v>0</x:v>
      </x:c>
      <x:c r="P911" s="10" t="n">
        <x:v>44266</x:v>
      </x:c>
      <x:c r="Q911" s="10" t="n">
        <x:v>44593</x:v>
      </x:c>
      <x:c r="R911" s="2" t="str">
        <x:v>Category per-100 basis; no valued stock to verify</x:v>
      </x:c>
      <x:c r="S911" s="2" t="str">
        <x:v>Outside priced proposal or replacement cost differs</x:v>
      </x:c>
      <x:c r="T911" s="15" t="n">
        <x:f>H911/J911</x:f>
        <x:v>0.0336</x:v>
      </x:c>
      <x:c r="U911" s="15" t="str">
        <x:f>IF(A911="WIRE",T911,IF(O911=1,I911*(1+IF(A911="POUC",Summary!$E$7,Summary!$K$7))/J911,"n.a."))</x:f>
        <x:v>n.a.</x:v>
      </x:c>
      <x:c r="V911" s="12" t="n">
        <x:f>0</x:f>
        <x:v>0</x:v>
      </x:c>
      <x:c r="W911" s="12" t="n">
        <x:f>0</x:f>
        <x:v>0</x:v>
      </x:c>
      <x:c r="X911" s="12" t="n">
        <x:f>0</x:f>
        <x:v>0</x:v>
      </x:c>
      <x:c r="Y911" s="12" t="n">
        <x:f>E911-W911-X911</x:f>
        <x:v>0</x:v>
      </x:c>
      <x:c r="Z911" s="16" t="n">
        <x:f>E911*T911</x:f>
        <x:v>0</x:v>
      </x:c>
      <x:c r="AA911" s="16" t="n">
        <x:f>W911*T911</x:f>
        <x:v>0</x:v>
      </x:c>
      <x:c r="AB911" s="16" t="n">
        <x:f>X911*T911</x:f>
        <x:v>0</x:v>
      </x:c>
      <x:c r="AC911" s="16" t="n">
        <x:f>Y911*T911</x:f>
        <x:v>0</x:v>
      </x:c>
      <x:c r="AD911" s="16" t="n">
        <x:f>K911-Z911</x:f>
        <x:v>0</x:v>
      </x:c>
      <x:c r="AE911" s="16" t="str">
        <x:f>IF(ISNUMBER(U911),E911*(U911-T911),"n.a.")</x:f>
        <x:v>n.a.</x:v>
      </x:c>
      <x:c r="AF911" s="12" t="n">
        <x:f>G911-0</x:f>
        <x:v>0</x:v>
      </x:c>
      <x:c r="AG911" s="16" t="n">
        <x:f>IF(ISNUMBER(U911),0,Z911)</x:f>
        <x:v>0</x:v>
      </x:c>
      <x:c r="AH911" s="17" t="str">
        <x:f>IF(AND(A911="WIRE",ISNUMBER(N911)),H911-N911,"n.a.")</x:f>
        <x:v>n.a.</x:v>
      </x:c>
    </x:row>
    <x:row r="912" ht="22" customHeight="1">
      <x:c r="A912" s="2" t="str">
        <x:v>COIL</x:v>
      </x:c>
      <x:c r="B912" s="2" t="str">
        <x:v>60</x:v>
      </x:c>
      <x:c r="C912" s="2" t="str">
        <x:v>10MAR12-4</x:v>
      </x:c>
      <x:c r="D912" s="2" t="str">
        <x:v>**PAY ACH** PVC SPIRAL SUPPLY</x:v>
      </x:c>
      <x:c r="E912" s="7" t="n">
        <x:v>0</x:v>
      </x:c>
      <x:c r="F912" s="7" t="n">
        <x:v>0</x:v>
      </x:c>
      <x:c r="G912" s="7" t="n">
        <x:v>0</x:v>
      </x:c>
      <x:c r="H912" s="8" t="n">
        <x:v>3.36</x:v>
      </x:c>
      <x:c r="I912" s="8" t="n">
        <x:v>5.02</x:v>
      </x:c>
      <x:c r="J912" s="2" t="n">
        <x:v>100</x:v>
      </x:c>
      <x:c r="K912" s="9" t="n">
        <x:v>0</x:v>
      </x:c>
      <x:c r="L912" s="8"/>
      <x:c r="M912" s="8"/>
      <x:c r="N912" s="8"/>
      <x:c r="O912" s="2" t="n">
        <x:v>0</x:v>
      </x:c>
      <x:c r="P912" s="10" t="n">
        <x:v>44266</x:v>
      </x:c>
      <x:c r="Q912" s="10" t="n">
        <x:v>44593</x:v>
      </x:c>
      <x:c r="R912" s="2" t="str">
        <x:v>Category per-100 basis; no valued stock to verify</x:v>
      </x:c>
      <x:c r="S912" s="2" t="str">
        <x:v>Outside priced proposal or replacement cost differs</x:v>
      </x:c>
      <x:c r="T912" s="15" t="n">
        <x:f>H912/J912</x:f>
        <x:v>0.0336</x:v>
      </x:c>
      <x:c r="U912" s="15" t="str">
        <x:f>IF(A912="WIRE",T912,IF(O912=1,I912*(1+IF(A912="POUC",Summary!$E$7,Summary!$K$7))/J912,"n.a."))</x:f>
        <x:v>n.a.</x:v>
      </x:c>
      <x:c r="V912" s="12" t="n">
        <x:f>0</x:f>
        <x:v>0</x:v>
      </x:c>
      <x:c r="W912" s="12" t="n">
        <x:f>0</x:f>
        <x:v>0</x:v>
      </x:c>
      <x:c r="X912" s="12" t="n">
        <x:f>0</x:f>
        <x:v>0</x:v>
      </x:c>
      <x:c r="Y912" s="12" t="n">
        <x:f>E912-W912-X912</x:f>
        <x:v>0</x:v>
      </x:c>
      <x:c r="Z912" s="16" t="n">
        <x:f>E912*T912</x:f>
        <x:v>0</x:v>
      </x:c>
      <x:c r="AA912" s="16" t="n">
        <x:f>W912*T912</x:f>
        <x:v>0</x:v>
      </x:c>
      <x:c r="AB912" s="16" t="n">
        <x:f>X912*T912</x:f>
        <x:v>0</x:v>
      </x:c>
      <x:c r="AC912" s="16" t="n">
        <x:f>Y912*T912</x:f>
        <x:v>0</x:v>
      </x:c>
      <x:c r="AD912" s="16" t="n">
        <x:f>K912-Z912</x:f>
        <x:v>0</x:v>
      </x:c>
      <x:c r="AE912" s="16" t="str">
        <x:f>IF(ISNUMBER(U912),E912*(U912-T912),"n.a.")</x:f>
        <x:v>n.a.</x:v>
      </x:c>
      <x:c r="AF912" s="12" t="n">
        <x:f>G912-0</x:f>
        <x:v>0</x:v>
      </x:c>
      <x:c r="AG912" s="16" t="n">
        <x:f>IF(ISNUMBER(U912),0,Z912)</x:f>
        <x:v>0</x:v>
      </x:c>
      <x:c r="AH912" s="17" t="str">
        <x:f>IF(AND(A912="WIRE",ISNUMBER(N912)),H912-N912,"n.a.")</x:f>
        <x:v>n.a.</x:v>
      </x:c>
    </x:row>
    <x:row r="913" ht="22" customHeight="1">
      <x:c r="A913" s="2" t="str">
        <x:v>COIL</x:v>
      </x:c>
      <x:c r="B913" s="2" t="str">
        <x:v>60</x:v>
      </x:c>
      <x:c r="C913" s="2" t="str">
        <x:v>10RED12-4</x:v>
      </x:c>
      <x:c r="D913" s="2" t="str">
        <x:v>**PAY ACH** PVC SPIRAL SUPPLY</x:v>
      </x:c>
      <x:c r="E913" s="7" t="n">
        <x:v>0</x:v>
      </x:c>
      <x:c r="F913" s="7" t="n">
        <x:v>0</x:v>
      </x:c>
      <x:c r="G913" s="7" t="n">
        <x:v>0</x:v>
      </x:c>
      <x:c r="H913" s="8" t="n">
        <x:v>5.84</x:v>
      </x:c>
      <x:c r="I913" s="8" t="n">
        <x:v>5.18</x:v>
      </x:c>
      <x:c r="J913" s="2" t="n">
        <x:v>100</x:v>
      </x:c>
      <x:c r="K913" s="9" t="n">
        <x:v>0</x:v>
      </x:c>
      <x:c r="L913" s="8" t="n">
        <x:v>5.18</x:v>
      </x:c>
      <x:c r="M913" s="8"/>
      <x:c r="N913" s="8"/>
      <x:c r="O913" s="2" t="n">
        <x:v>1</x:v>
      </x:c>
      <x:c r="P913" s="10" t="n">
        <x:v>46143</x:v>
      </x:c>
      <x:c r="Q913" s="10" t="n">
        <x:v>45968</x:v>
      </x:c>
      <x:c r="R913" s="2" t="str">
        <x:v>Same-product valuation: per 100</x:v>
      </x:c>
      <x:c r="S913" s="2" t="str">
        <x:v>Chris PVC Coil priced product</x:v>
      </x:c>
      <x:c r="T913" s="15" t="n">
        <x:f>H913/J913</x:f>
        <x:v>0.0584</x:v>
      </x:c>
      <x:c r="U913" s="15" t="n">
        <x:f>IF(A913="WIRE",T913,IF(O913=1,I913*(1+IF(A913="POUC",Summary!$E$7,Summary!$K$7))/J913,"n.a."))</x:f>
        <x:v>0.057239</x:v>
      </x:c>
      <x:c r="V913" s="12" t="n">
        <x:f>0</x:f>
        <x:v>0</x:v>
      </x:c>
      <x:c r="W913" s="12" t="n">
        <x:f>0</x:f>
        <x:v>0</x:v>
      </x:c>
      <x:c r="X913" s="12" t="n">
        <x:f>0</x:f>
        <x:v>0</x:v>
      </x:c>
      <x:c r="Y913" s="12" t="n">
        <x:f>E913-W913-X913</x:f>
        <x:v>0</x:v>
      </x:c>
      <x:c r="Z913" s="16" t="n">
        <x:f>E913*T913</x:f>
        <x:v>0</x:v>
      </x:c>
      <x:c r="AA913" s="16" t="n">
        <x:f>W913*T913</x:f>
        <x:v>0</x:v>
      </x:c>
      <x:c r="AB913" s="16" t="n">
        <x:f>X913*T913</x:f>
        <x:v>0</x:v>
      </x:c>
      <x:c r="AC913" s="16" t="n">
        <x:f>Y913*T913</x:f>
        <x:v>0</x:v>
      </x:c>
      <x:c r="AD913" s="16" t="n">
        <x:f>K913-Z913</x:f>
        <x:v>0</x:v>
      </x:c>
      <x:c r="AE913" s="16" t="n">
        <x:f>IF(ISNUMBER(U913),E913*(U913-T913),"n.a.")</x:f>
        <x:v>0</x:v>
      </x:c>
      <x:c r="AF913" s="12" t="n">
        <x:f>G913-0</x:f>
        <x:v>0</x:v>
      </x:c>
      <x:c r="AG913" s="16" t="n">
        <x:f>IF(ISNUMBER(U913),0,Z913)</x:f>
        <x:v>0</x:v>
      </x:c>
      <x:c r="AH913" s="17" t="str">
        <x:f>IF(AND(A913="WIRE",ISNUMBER(N913)),H913-N913,"n.a.")</x:f>
        <x:v>n.a.</x:v>
      </x:c>
    </x:row>
    <x:row r="914" ht="22" customHeight="1">
      <x:c r="A914" s="2" t="str">
        <x:v>COIL</x:v>
      </x:c>
      <x:c r="B914" s="2" t="str">
        <x:v>60</x:v>
      </x:c>
      <x:c r="C914" s="2" t="str">
        <x:v>10WHT12-5</x:v>
      </x:c>
      <x:c r="D914" s="2" t="str">
        <x:v>**PAY ACH** PVC SPIRAL SUPPLY</x:v>
      </x:c>
      <x:c r="E914" s="7" t="n">
        <x:v>0</x:v>
      </x:c>
      <x:c r="F914" s="7" t="n">
        <x:v>0</x:v>
      </x:c>
      <x:c r="G914" s="7" t="n">
        <x:v>0</x:v>
      </x:c>
      <x:c r="H914" s="8" t="n">
        <x:v>3.81</x:v>
      </x:c>
      <x:c r="I914" s="8" t="n">
        <x:v>5.35</x:v>
      </x:c>
      <x:c r="J914" s="2" t="n">
        <x:v>100</x:v>
      </x:c>
      <x:c r="K914" s="9" t="n">
        <x:v>0</x:v>
      </x:c>
      <x:c r="L914" s="8"/>
      <x:c r="M914" s="8"/>
      <x:c r="N914" s="8"/>
      <x:c r="O914" s="2" t="n">
        <x:v>0</x:v>
      </x:c>
      <x:c r="P914" s="10" t="n">
        <x:v>43531</x:v>
      </x:c>
      <x:c r="Q914" s="10" t="n">
        <x:v>44593</x:v>
      </x:c>
      <x:c r="R914" s="2" t="str">
        <x:v>Category per-100 basis; no valued stock to verify</x:v>
      </x:c>
      <x:c r="S914" s="2" t="str">
        <x:v>Outside priced proposal or replacement cost differs</x:v>
      </x:c>
      <x:c r="T914" s="15" t="n">
        <x:f>H914/J914</x:f>
        <x:v>0.0381</x:v>
      </x:c>
      <x:c r="U914" s="15" t="str">
        <x:f>IF(A914="WIRE",T914,IF(O914=1,I914*(1+IF(A914="POUC",Summary!$E$7,Summary!$K$7))/J914,"n.a."))</x:f>
        <x:v>n.a.</x:v>
      </x:c>
      <x:c r="V914" s="12" t="n">
        <x:f>0</x:f>
        <x:v>0</x:v>
      </x:c>
      <x:c r="W914" s="12" t="n">
        <x:f>0</x:f>
        <x:v>0</x:v>
      </x:c>
      <x:c r="X914" s="12" t="n">
        <x:f>0</x:f>
        <x:v>0</x:v>
      </x:c>
      <x:c r="Y914" s="12" t="n">
        <x:f>E914-W914-X914</x:f>
        <x:v>0</x:v>
      </x:c>
      <x:c r="Z914" s="16" t="n">
        <x:f>E914*T914</x:f>
        <x:v>0</x:v>
      </x:c>
      <x:c r="AA914" s="16" t="n">
        <x:f>W914*T914</x:f>
        <x:v>0</x:v>
      </x:c>
      <x:c r="AB914" s="16" t="n">
        <x:f>X914*T914</x:f>
        <x:v>0</x:v>
      </x:c>
      <x:c r="AC914" s="16" t="n">
        <x:f>Y914*T914</x:f>
        <x:v>0</x:v>
      </x:c>
      <x:c r="AD914" s="16" t="n">
        <x:f>K914-Z914</x:f>
        <x:v>0</x:v>
      </x:c>
      <x:c r="AE914" s="16" t="str">
        <x:f>IF(ISNUMBER(U914),E914*(U914-T914),"n.a.")</x:f>
        <x:v>n.a.</x:v>
      </x:c>
      <x:c r="AF914" s="12" t="n">
        <x:f>G914-0</x:f>
        <x:v>0</x:v>
      </x:c>
      <x:c r="AG914" s="16" t="n">
        <x:f>IF(ISNUMBER(U914),0,Z914)</x:f>
        <x:v>0</x:v>
      </x:c>
      <x:c r="AH914" s="17" t="str">
        <x:f>IF(AND(A914="WIRE",ISNUMBER(N914)),H914-N914,"n.a.")</x:f>
        <x:v>n.a.</x:v>
      </x:c>
    </x:row>
    <x:row r="915" ht="22" customHeight="1">
      <x:c r="A915" s="2" t="str">
        <x:v>COIL</x:v>
      </x:c>
      <x:c r="B915" s="2" t="str">
        <x:v>60</x:v>
      </x:c>
      <x:c r="C915" s="2" t="str">
        <x:v>10WHT36-5</x:v>
      </x:c>
      <x:c r="D915" s="2" t="str">
        <x:v>**PAY ACH** PVC SPIRAL SUPPLY</x:v>
      </x:c>
      <x:c r="E915" s="7" t="n">
        <x:v>0</x:v>
      </x:c>
      <x:c r="F915" s="7" t="n">
        <x:v>0</x:v>
      </x:c>
      <x:c r="G915" s="7" t="n">
        <x:v>0</x:v>
      </x:c>
      <x:c r="H915" s="8" t="n">
        <x:v>11.16</x:v>
      </x:c>
      <x:c r="I915" s="8" t="n">
        <x:v>16.87</x:v>
      </x:c>
      <x:c r="J915" s="2" t="n">
        <x:v>100</x:v>
      </x:c>
      <x:c r="K915" s="9" t="n">
        <x:v>0</x:v>
      </x:c>
      <x:c r="L915" s="8"/>
      <x:c r="M915" s="8"/>
      <x:c r="N915" s="8"/>
      <x:c r="O915" s="2" t="n">
        <x:v>0</x:v>
      </x:c>
      <x:c r="P915" s="10" t="n">
        <x:v>43531</x:v>
      </x:c>
      <x:c r="Q915" s="10" t="n">
        <x:v>44593</x:v>
      </x:c>
      <x:c r="R915" s="2" t="str">
        <x:v>Category per-100 basis; no valued stock to verify</x:v>
      </x:c>
      <x:c r="S915" s="2" t="str">
        <x:v>Outside priced proposal or replacement cost differs</x:v>
      </x:c>
      <x:c r="T915" s="15" t="n">
        <x:f>H915/J915</x:f>
        <x:v>0.1116</x:v>
      </x:c>
      <x:c r="U915" s="15" t="str">
        <x:f>IF(A915="WIRE",T915,IF(O915=1,I915*(1+IF(A915="POUC",Summary!$E$7,Summary!$K$7))/J915,"n.a."))</x:f>
        <x:v>n.a.</x:v>
      </x:c>
      <x:c r="V915" s="12" t="n">
        <x:f>0</x:f>
        <x:v>0</x:v>
      </x:c>
      <x:c r="W915" s="12" t="n">
        <x:f>0</x:f>
        <x:v>0</x:v>
      </x:c>
      <x:c r="X915" s="12" t="n">
        <x:f>0</x:f>
        <x:v>0</x:v>
      </x:c>
      <x:c r="Y915" s="12" t="n">
        <x:f>E915-W915-X915</x:f>
        <x:v>0</x:v>
      </x:c>
      <x:c r="Z915" s="16" t="n">
        <x:f>E915*T915</x:f>
        <x:v>0</x:v>
      </x:c>
      <x:c r="AA915" s="16" t="n">
        <x:f>W915*T915</x:f>
        <x:v>0</x:v>
      </x:c>
      <x:c r="AB915" s="16" t="n">
        <x:f>X915*T915</x:f>
        <x:v>0</x:v>
      </x:c>
      <x:c r="AC915" s="16" t="n">
        <x:f>Y915*T915</x:f>
        <x:v>0</x:v>
      </x:c>
      <x:c r="AD915" s="16" t="n">
        <x:f>K915-Z915</x:f>
        <x:v>0</x:v>
      </x:c>
      <x:c r="AE915" s="16" t="str">
        <x:f>IF(ISNUMBER(U915),E915*(U915-T915),"n.a.")</x:f>
        <x:v>n.a.</x:v>
      </x:c>
      <x:c r="AF915" s="12" t="n">
        <x:f>G915-0</x:f>
        <x:v>0</x:v>
      </x:c>
      <x:c r="AG915" s="16" t="n">
        <x:f>IF(ISNUMBER(U915),0,Z915)</x:f>
        <x:v>0</x:v>
      </x:c>
      <x:c r="AH915" s="17" t="str">
        <x:f>IF(AND(A915="WIRE",ISNUMBER(N915)),H915-N915,"n.a.")</x:f>
        <x:v>n.a.</x:v>
      </x:c>
    </x:row>
    <x:row r="916" ht="22" customHeight="1">
      <x:c r="A916" s="2" t="str">
        <x:v>COIL</x:v>
      </x:c>
      <x:c r="B916" s="2" t="str">
        <x:v>60</x:v>
      </x:c>
      <x:c r="C916" s="2" t="str">
        <x:v>11BLK12-5</x:v>
      </x:c>
      <x:c r="D916" s="2" t="str">
        <x:v>**PAY ACH** PVC SPIRAL SUPPLY</x:v>
      </x:c>
      <x:c r="E916" s="7" t="n">
        <x:v>0</x:v>
      </x:c>
      <x:c r="F916" s="7" t="n">
        <x:v>0</x:v>
      </x:c>
      <x:c r="G916" s="7" t="n">
        <x:v>0</x:v>
      </x:c>
      <x:c r="H916" s="8" t="n">
        <x:v>4.09</x:v>
      </x:c>
      <x:c r="I916" s="8" t="n">
        <x:v>5.74</x:v>
      </x:c>
      <x:c r="J916" s="2" t="n">
        <x:v>100</x:v>
      </x:c>
      <x:c r="K916" s="9" t="n">
        <x:v>0</x:v>
      </x:c>
      <x:c r="L916" s="8"/>
      <x:c r="M916" s="8"/>
      <x:c r="N916" s="8"/>
      <x:c r="O916" s="2" t="n">
        <x:v>0</x:v>
      </x:c>
      <x:c r="P916" s="10" t="n">
        <x:v>43531</x:v>
      </x:c>
      <x:c r="Q916" s="10" t="n">
        <x:v>44593</x:v>
      </x:c>
      <x:c r="R916" s="2" t="str">
        <x:v>Category per-100 basis; no valued stock to verify</x:v>
      </x:c>
      <x:c r="S916" s="2" t="str">
        <x:v>Outside priced proposal or replacement cost differs</x:v>
      </x:c>
      <x:c r="T916" s="15" t="n">
        <x:f>H916/J916</x:f>
        <x:v>0.0409</x:v>
      </x:c>
      <x:c r="U916" s="15" t="str">
        <x:f>IF(A916="WIRE",T916,IF(O916=1,I916*(1+IF(A916="POUC",Summary!$E$7,Summary!$K$7))/J916,"n.a."))</x:f>
        <x:v>n.a.</x:v>
      </x:c>
      <x:c r="V916" s="12" t="n">
        <x:f>0</x:f>
        <x:v>0</x:v>
      </x:c>
      <x:c r="W916" s="12" t="n">
        <x:f>0</x:f>
        <x:v>0</x:v>
      </x:c>
      <x:c r="X916" s="12" t="n">
        <x:f>0</x:f>
        <x:v>0</x:v>
      </x:c>
      <x:c r="Y916" s="12" t="n">
        <x:f>E916-W916-X916</x:f>
        <x:v>0</x:v>
      </x:c>
      <x:c r="Z916" s="16" t="n">
        <x:f>E916*T916</x:f>
        <x:v>0</x:v>
      </x:c>
      <x:c r="AA916" s="16" t="n">
        <x:f>W916*T916</x:f>
        <x:v>0</x:v>
      </x:c>
      <x:c r="AB916" s="16" t="n">
        <x:f>X916*T916</x:f>
        <x:v>0</x:v>
      </x:c>
      <x:c r="AC916" s="16" t="n">
        <x:f>Y916*T916</x:f>
        <x:v>0</x:v>
      </x:c>
      <x:c r="AD916" s="16" t="n">
        <x:f>K916-Z916</x:f>
        <x:v>0</x:v>
      </x:c>
      <x:c r="AE916" s="16" t="str">
        <x:f>IF(ISNUMBER(U916),E916*(U916-T916),"n.a.")</x:f>
        <x:v>n.a.</x:v>
      </x:c>
      <x:c r="AF916" s="12" t="n">
        <x:f>G916-0</x:f>
        <x:v>0</x:v>
      </x:c>
      <x:c r="AG916" s="16" t="n">
        <x:f>IF(ISNUMBER(U916),0,Z916)</x:f>
        <x:v>0</x:v>
      </x:c>
      <x:c r="AH916" s="17" t="str">
        <x:f>IF(AND(A916="WIRE",ISNUMBER(N916)),H916-N916,"n.a.")</x:f>
        <x:v>n.a.</x:v>
      </x:c>
    </x:row>
    <x:row r="917" ht="22" customHeight="1">
      <x:c r="A917" s="2" t="str">
        <x:v>COIL</x:v>
      </x:c>
      <x:c r="B917" s="2" t="str">
        <x:v>60</x:v>
      </x:c>
      <x:c r="C917" s="2" t="str">
        <x:v>11BLK36-5</x:v>
      </x:c>
      <x:c r="D917" s="2" t="str">
        <x:v>**PAY ACH** PVC SPIRAL SUPPLY</x:v>
      </x:c>
      <x:c r="E917" s="7" t="n">
        <x:v>0</x:v>
      </x:c>
      <x:c r="F917" s="7" t="n">
        <x:v>0</x:v>
      </x:c>
      <x:c r="G917" s="7" t="n">
        <x:v>0</x:v>
      </x:c>
      <x:c r="H917" s="8" t="n">
        <x:v>12.26</x:v>
      </x:c>
      <x:c r="I917" s="8" t="n">
        <x:v>17.19</x:v>
      </x:c>
      <x:c r="J917" s="2" t="n">
        <x:v>100</x:v>
      </x:c>
      <x:c r="K917" s="9" t="n">
        <x:v>0</x:v>
      </x:c>
      <x:c r="L917" s="8"/>
      <x:c r="M917" s="8"/>
      <x:c r="N917" s="8"/>
      <x:c r="O917" s="2" t="n">
        <x:v>0</x:v>
      </x:c>
      <x:c r="P917" s="10" t="n">
        <x:v>43531</x:v>
      </x:c>
      <x:c r="Q917" s="10" t="n">
        <x:v>44593</x:v>
      </x:c>
      <x:c r="R917" s="2" t="str">
        <x:v>Category per-100 basis; no valued stock to verify</x:v>
      </x:c>
      <x:c r="S917" s="2" t="str">
        <x:v>Outside priced proposal or replacement cost differs</x:v>
      </x:c>
      <x:c r="T917" s="15" t="n">
        <x:f>H917/J917</x:f>
        <x:v>0.1226</x:v>
      </x:c>
      <x:c r="U917" s="15" t="str">
        <x:f>IF(A917="WIRE",T917,IF(O917=1,I917*(1+IF(A917="POUC",Summary!$E$7,Summary!$K$7))/J917,"n.a."))</x:f>
        <x:v>n.a.</x:v>
      </x:c>
      <x:c r="V917" s="12" t="n">
        <x:f>0</x:f>
        <x:v>0</x:v>
      </x:c>
      <x:c r="W917" s="12" t="n">
        <x:f>0</x:f>
        <x:v>0</x:v>
      </x:c>
      <x:c r="X917" s="12" t="n">
        <x:f>0</x:f>
        <x:v>0</x:v>
      </x:c>
      <x:c r="Y917" s="12" t="n">
        <x:f>E917-W917-X917</x:f>
        <x:v>0</x:v>
      </x:c>
      <x:c r="Z917" s="16" t="n">
        <x:f>E917*T917</x:f>
        <x:v>0</x:v>
      </x:c>
      <x:c r="AA917" s="16" t="n">
        <x:f>W917*T917</x:f>
        <x:v>0</x:v>
      </x:c>
      <x:c r="AB917" s="16" t="n">
        <x:f>X917*T917</x:f>
        <x:v>0</x:v>
      </x:c>
      <x:c r="AC917" s="16" t="n">
        <x:f>Y917*T917</x:f>
        <x:v>0</x:v>
      </x:c>
      <x:c r="AD917" s="16" t="n">
        <x:f>K917-Z917</x:f>
        <x:v>0</x:v>
      </x:c>
      <x:c r="AE917" s="16" t="str">
        <x:f>IF(ISNUMBER(U917),E917*(U917-T917),"n.a.")</x:f>
        <x:v>n.a.</x:v>
      </x:c>
      <x:c r="AF917" s="12" t="n">
        <x:f>G917-0</x:f>
        <x:v>0</x:v>
      </x:c>
      <x:c r="AG917" s="16" t="n">
        <x:f>IF(ISNUMBER(U917),0,Z917)</x:f>
        <x:v>0</x:v>
      </x:c>
      <x:c r="AH917" s="17" t="str">
        <x:f>IF(AND(A917="WIRE",ISNUMBER(N917)),H917-N917,"n.a.")</x:f>
        <x:v>n.a.</x:v>
      </x:c>
    </x:row>
    <x:row r="918" ht="22" customHeight="1">
      <x:c r="A918" s="2" t="str">
        <x:v>COIL</x:v>
      </x:c>
      <x:c r="B918" s="2" t="str">
        <x:v>60</x:v>
      </x:c>
      <x:c r="C918" s="2" t="str">
        <x:v>11BLU12-4</x:v>
      </x:c>
      <x:c r="D918" s="2" t="str">
        <x:v>**PAY ACH** PVC SPIRAL SUPPLY</x:v>
      </x:c>
      <x:c r="E918" s="7" t="n">
        <x:v>0</x:v>
      </x:c>
      <x:c r="F918" s="7" t="n">
        <x:v>0</x:v>
      </x:c>
      <x:c r="G918" s="7" t="n">
        <x:v>0</x:v>
      </x:c>
      <x:c r="H918" s="8" t="n">
        <x:v>6.82</x:v>
      </x:c>
      <x:c r="I918" s="8" t="n">
        <x:v>6.05</x:v>
      </x:c>
      <x:c r="J918" s="2" t="n">
        <x:v>100</x:v>
      </x:c>
      <x:c r="K918" s="9" t="n">
        <x:v>0</x:v>
      </x:c>
      <x:c r="L918" s="8" t="n">
        <x:v>6.05</x:v>
      </x:c>
      <x:c r="M918" s="8"/>
      <x:c r="N918" s="8"/>
      <x:c r="O918" s="2" t="n">
        <x:v>1</x:v>
      </x:c>
      <x:c r="P918" s="10" t="n">
        <x:v>46143</x:v>
      </x:c>
      <x:c r="Q918" s="10" t="n">
        <x:v>45968</x:v>
      </x:c>
      <x:c r="R918" s="2" t="str">
        <x:v>Same-product valuation: per 100</x:v>
      </x:c>
      <x:c r="S918" s="2" t="str">
        <x:v>Chris PVC Coil priced product</x:v>
      </x:c>
      <x:c r="T918" s="15" t="n">
        <x:f>H918/J918</x:f>
        <x:v>0.0682</x:v>
      </x:c>
      <x:c r="U918" s="15" t="n">
        <x:f>IF(A918="WIRE",T918,IF(O918=1,I918*(1+IF(A918="POUC",Summary!$E$7,Summary!$K$7))/J918,"n.a."))</x:f>
        <x:v>0.0668525</x:v>
      </x:c>
      <x:c r="V918" s="12" t="n">
        <x:f>0</x:f>
        <x:v>0</x:v>
      </x:c>
      <x:c r="W918" s="12" t="n">
        <x:f>0</x:f>
        <x:v>0</x:v>
      </x:c>
      <x:c r="X918" s="12" t="n">
        <x:f>0</x:f>
        <x:v>0</x:v>
      </x:c>
      <x:c r="Y918" s="12" t="n">
        <x:f>E918-W918-X918</x:f>
        <x:v>0</x:v>
      </x:c>
      <x:c r="Z918" s="16" t="n">
        <x:f>E918*T918</x:f>
        <x:v>0</x:v>
      </x:c>
      <x:c r="AA918" s="16" t="n">
        <x:f>W918*T918</x:f>
        <x:v>0</x:v>
      </x:c>
      <x:c r="AB918" s="16" t="n">
        <x:f>X918*T918</x:f>
        <x:v>0</x:v>
      </x:c>
      <x:c r="AC918" s="16" t="n">
        <x:f>Y918*T918</x:f>
        <x:v>0</x:v>
      </x:c>
      <x:c r="AD918" s="16" t="n">
        <x:f>K918-Z918</x:f>
        <x:v>0</x:v>
      </x:c>
      <x:c r="AE918" s="16" t="n">
        <x:f>IF(ISNUMBER(U918),E918*(U918-T918),"n.a.")</x:f>
        <x:v>0</x:v>
      </x:c>
      <x:c r="AF918" s="12" t="n">
        <x:f>G918-0</x:f>
        <x:v>0</x:v>
      </x:c>
      <x:c r="AG918" s="16" t="n">
        <x:f>IF(ISNUMBER(U918),0,Z918)</x:f>
        <x:v>0</x:v>
      </x:c>
      <x:c r="AH918" s="17" t="str">
        <x:f>IF(AND(A918="WIRE",ISNUMBER(N918)),H918-N918,"n.a.")</x:f>
        <x:v>n.a.</x:v>
      </x:c>
    </x:row>
    <x:row r="919" ht="22" customHeight="1">
      <x:c r="A919" s="2" t="str">
        <x:v>COIL</x:v>
      </x:c>
      <x:c r="B919" s="2" t="str">
        <x:v>60</x:v>
      </x:c>
      <x:c r="C919" s="2" t="str">
        <x:v>11FG12-4</x:v>
      </x:c>
      <x:c r="D919" s="2" t="str">
        <x:v>**PAY ACH** PVC SPIRAL SUPPLY</x:v>
      </x:c>
      <x:c r="E919" s="7" t="n">
        <x:v>0</x:v>
      </x:c>
      <x:c r="F919" s="7" t="n">
        <x:v>0</x:v>
      </x:c>
      <x:c r="G919" s="7" t="n">
        <x:v>0</x:v>
      </x:c>
      <x:c r="H919" s="8" t="n">
        <x:v>3.67</x:v>
      </x:c>
      <x:c r="I919" s="8" t="n">
        <x:v>5.9</x:v>
      </x:c>
      <x:c r="J919" s="2" t="n">
        <x:v>100</x:v>
      </x:c>
      <x:c r="K919" s="9" t="n">
        <x:v>0</x:v>
      </x:c>
      <x:c r="L919" s="8"/>
      <x:c r="M919" s="8"/>
      <x:c r="N919" s="8"/>
      <x:c r="O919" s="2" t="n">
        <x:v>0</x:v>
      </x:c>
      <x:c r="P919" s="10" t="n">
        <x:v>44266</x:v>
      </x:c>
      <x:c r="Q919" s="10" t="n">
        <x:v>44593</x:v>
      </x:c>
      <x:c r="R919" s="2" t="str">
        <x:v>Category per-100 basis; no valued stock to verify</x:v>
      </x:c>
      <x:c r="S919" s="2" t="str">
        <x:v>Outside priced proposal or replacement cost differs</x:v>
      </x:c>
      <x:c r="T919" s="15" t="n">
        <x:f>H919/J919</x:f>
        <x:v>0.036699999999999997</x:v>
      </x:c>
      <x:c r="U919" s="15" t="str">
        <x:f>IF(A919="WIRE",T919,IF(O919=1,I919*(1+IF(A919="POUC",Summary!$E$7,Summary!$K$7))/J919,"n.a."))</x:f>
        <x:v>n.a.</x:v>
      </x:c>
      <x:c r="V919" s="12" t="n">
        <x:f>0</x:f>
        <x:v>0</x:v>
      </x:c>
      <x:c r="W919" s="12" t="n">
        <x:f>0</x:f>
        <x:v>0</x:v>
      </x:c>
      <x:c r="X919" s="12" t="n">
        <x:f>0</x:f>
        <x:v>0</x:v>
      </x:c>
      <x:c r="Y919" s="12" t="n">
        <x:f>E919-W919-X919</x:f>
        <x:v>0</x:v>
      </x:c>
      <x:c r="Z919" s="16" t="n">
        <x:f>E919*T919</x:f>
        <x:v>0</x:v>
      </x:c>
      <x:c r="AA919" s="16" t="n">
        <x:f>W919*T919</x:f>
        <x:v>0</x:v>
      </x:c>
      <x:c r="AB919" s="16" t="n">
        <x:f>X919*T919</x:f>
        <x:v>0</x:v>
      </x:c>
      <x:c r="AC919" s="16" t="n">
        <x:f>Y919*T919</x:f>
        <x:v>0</x:v>
      </x:c>
      <x:c r="AD919" s="16" t="n">
        <x:f>K919-Z919</x:f>
        <x:v>0</x:v>
      </x:c>
      <x:c r="AE919" s="16" t="str">
        <x:f>IF(ISNUMBER(U919),E919*(U919-T919),"n.a.")</x:f>
        <x:v>n.a.</x:v>
      </x:c>
      <x:c r="AF919" s="12" t="n">
        <x:f>G919-0</x:f>
        <x:v>0</x:v>
      </x:c>
      <x:c r="AG919" s="16" t="n">
        <x:f>IF(ISNUMBER(U919),0,Z919)</x:f>
        <x:v>0</x:v>
      </x:c>
      <x:c r="AH919" s="17" t="str">
        <x:f>IF(AND(A919="WIRE",ISNUMBER(N919)),H919-N919,"n.a.")</x:f>
        <x:v>n.a.</x:v>
      </x:c>
    </x:row>
    <x:row r="920" ht="22" customHeight="1">
      <x:c r="A920" s="2" t="str">
        <x:v>COIL</x:v>
      </x:c>
      <x:c r="B920" s="2" t="str">
        <x:v>60</x:v>
      </x:c>
      <x:c r="C920" s="2" t="str">
        <x:v>11MAR12-4</x:v>
      </x:c>
      <x:c r="D920" s="2" t="str">
        <x:v>**PAY ACH** PVC SPIRAL SUPPLY</x:v>
      </x:c>
      <x:c r="E920" s="7" t="n">
        <x:v>0</x:v>
      </x:c>
      <x:c r="F920" s="7" t="n">
        <x:v>0</x:v>
      </x:c>
      <x:c r="G920" s="7" t="n">
        <x:v>0</x:v>
      </x:c>
      <x:c r="H920" s="8" t="n">
        <x:v>3.67</x:v>
      </x:c>
      <x:c r="I920" s="8" t="n">
        <x:v>5.9</x:v>
      </x:c>
      <x:c r="J920" s="2" t="n">
        <x:v>100</x:v>
      </x:c>
      <x:c r="K920" s="9" t="n">
        <x:v>0</x:v>
      </x:c>
      <x:c r="L920" s="8"/>
      <x:c r="M920" s="8"/>
      <x:c r="N920" s="8"/>
      <x:c r="O920" s="2" t="n">
        <x:v>0</x:v>
      </x:c>
      <x:c r="P920" s="10" t="n">
        <x:v>44266</x:v>
      </x:c>
      <x:c r="Q920" s="10" t="n">
        <x:v>44593</x:v>
      </x:c>
      <x:c r="R920" s="2" t="str">
        <x:v>Same-product valuation: per 100</x:v>
      </x:c>
      <x:c r="S920" s="2" t="str">
        <x:v>Outside priced proposal or replacement cost differs</x:v>
      </x:c>
      <x:c r="T920" s="15" t="n">
        <x:f>H920/J920</x:f>
        <x:v>0.036699999999999997</x:v>
      </x:c>
      <x:c r="U920" s="15" t="str">
        <x:f>IF(A920="WIRE",T920,IF(O920=1,I920*(1+IF(A920="POUC",Summary!$E$7,Summary!$K$7))/J920,"n.a."))</x:f>
        <x:v>n.a.</x:v>
      </x:c>
      <x:c r="V920" s="12" t="n">
        <x:f>0</x:f>
        <x:v>0</x:v>
      </x:c>
      <x:c r="W920" s="12" t="n">
        <x:f>0</x:f>
        <x:v>0</x:v>
      </x:c>
      <x:c r="X920" s="12" t="n">
        <x:f>0</x:f>
        <x:v>0</x:v>
      </x:c>
      <x:c r="Y920" s="12" t="n">
        <x:f>E920-W920-X920</x:f>
        <x:v>0</x:v>
      </x:c>
      <x:c r="Z920" s="16" t="n">
        <x:f>E920*T920</x:f>
        <x:v>0</x:v>
      </x:c>
      <x:c r="AA920" s="16" t="n">
        <x:f>W920*T920</x:f>
        <x:v>0</x:v>
      </x:c>
      <x:c r="AB920" s="16" t="n">
        <x:f>X920*T920</x:f>
        <x:v>0</x:v>
      </x:c>
      <x:c r="AC920" s="16" t="n">
        <x:f>Y920*T920</x:f>
        <x:v>0</x:v>
      </x:c>
      <x:c r="AD920" s="16" t="n">
        <x:f>K920-Z920</x:f>
        <x:v>0</x:v>
      </x:c>
      <x:c r="AE920" s="16" t="str">
        <x:f>IF(ISNUMBER(U920),E920*(U920-T920),"n.a.")</x:f>
        <x:v>n.a.</x:v>
      </x:c>
      <x:c r="AF920" s="12" t="n">
        <x:f>G920-0</x:f>
        <x:v>0</x:v>
      </x:c>
      <x:c r="AG920" s="16" t="n">
        <x:f>IF(ISNUMBER(U920),0,Z920)</x:f>
        <x:v>0</x:v>
      </x:c>
      <x:c r="AH920" s="17" t="str">
        <x:f>IF(AND(A920="WIRE",ISNUMBER(N920)),H920-N920,"n.a.")</x:f>
        <x:v>n.a.</x:v>
      </x:c>
    </x:row>
    <x:row r="921" ht="22" customHeight="1">
      <x:c r="A921" s="2" t="str">
        <x:v>COIL</x:v>
      </x:c>
      <x:c r="B921" s="2" t="str">
        <x:v>60</x:v>
      </x:c>
      <x:c r="C921" s="2" t="str">
        <x:v>11RED12-4</x:v>
      </x:c>
      <x:c r="D921" s="2" t="str">
        <x:v>**PAY ACH** PVC SPIRAL SUPPLY</x:v>
      </x:c>
      <x:c r="E921" s="7" t="n">
        <x:v>0</x:v>
      </x:c>
      <x:c r="F921" s="7" t="n">
        <x:v>0</x:v>
      </x:c>
      <x:c r="G921" s="7" t="n">
        <x:v>0</x:v>
      </x:c>
      <x:c r="H921" s="8" t="n">
        <x:v>6.82</x:v>
      </x:c>
      <x:c r="I921" s="8" t="n">
        <x:v>6.05</x:v>
      </x:c>
      <x:c r="J921" s="2" t="n">
        <x:v>100</x:v>
      </x:c>
      <x:c r="K921" s="9" t="n">
        <x:v>0</x:v>
      </x:c>
      <x:c r="L921" s="8" t="n">
        <x:v>6.05</x:v>
      </x:c>
      <x:c r="M921" s="8"/>
      <x:c r="N921" s="8"/>
      <x:c r="O921" s="2" t="n">
        <x:v>1</x:v>
      </x:c>
      <x:c r="P921" s="10" t="n">
        <x:v>46143</x:v>
      </x:c>
      <x:c r="Q921" s="10" t="n">
        <x:v>45968</x:v>
      </x:c>
      <x:c r="R921" s="2" t="str">
        <x:v>Same-product valuation: per 100</x:v>
      </x:c>
      <x:c r="S921" s="2" t="str">
        <x:v>Chris PVC Coil priced product</x:v>
      </x:c>
      <x:c r="T921" s="15" t="n">
        <x:f>H921/J921</x:f>
        <x:v>0.0682</x:v>
      </x:c>
      <x:c r="U921" s="15" t="n">
        <x:f>IF(A921="WIRE",T921,IF(O921=1,I921*(1+IF(A921="POUC",Summary!$E$7,Summary!$K$7))/J921,"n.a."))</x:f>
        <x:v>0.0668525</x:v>
      </x:c>
      <x:c r="V921" s="12" t="n">
        <x:f>0</x:f>
        <x:v>0</x:v>
      </x:c>
      <x:c r="W921" s="12" t="n">
        <x:f>0</x:f>
        <x:v>0</x:v>
      </x:c>
      <x:c r="X921" s="12" t="n">
        <x:f>0</x:f>
        <x:v>0</x:v>
      </x:c>
      <x:c r="Y921" s="12" t="n">
        <x:f>E921-W921-X921</x:f>
        <x:v>0</x:v>
      </x:c>
      <x:c r="Z921" s="16" t="n">
        <x:f>E921*T921</x:f>
        <x:v>0</x:v>
      </x:c>
      <x:c r="AA921" s="16" t="n">
        <x:f>W921*T921</x:f>
        <x:v>0</x:v>
      </x:c>
      <x:c r="AB921" s="16" t="n">
        <x:f>X921*T921</x:f>
        <x:v>0</x:v>
      </x:c>
      <x:c r="AC921" s="16" t="n">
        <x:f>Y921*T921</x:f>
        <x:v>0</x:v>
      </x:c>
      <x:c r="AD921" s="16" t="n">
        <x:f>K921-Z921</x:f>
        <x:v>0</x:v>
      </x:c>
      <x:c r="AE921" s="16" t="n">
        <x:f>IF(ISNUMBER(U921),E921*(U921-T921),"n.a.")</x:f>
        <x:v>0</x:v>
      </x:c>
      <x:c r="AF921" s="12" t="n">
        <x:f>G921-0</x:f>
        <x:v>0</x:v>
      </x:c>
      <x:c r="AG921" s="16" t="n">
        <x:f>IF(ISNUMBER(U921),0,Z921)</x:f>
        <x:v>0</x:v>
      </x:c>
      <x:c r="AH921" s="17" t="str">
        <x:f>IF(AND(A921="WIRE",ISNUMBER(N921)),H921-N921,"n.a.")</x:f>
        <x:v>n.a.</x:v>
      </x:c>
    </x:row>
    <x:row r="922" ht="22" customHeight="1">
      <x:c r="A922" s="2" t="str">
        <x:v>COIL</x:v>
      </x:c>
      <x:c r="B922" s="2" t="str">
        <x:v>60</x:v>
      </x:c>
      <x:c r="C922" s="2" t="str">
        <x:v>11WHT36-4</x:v>
      </x:c>
      <x:c r="D922" s="2" t="str">
        <x:v>**PAY ACH** PVC SPIRAL SUPPLY</x:v>
      </x:c>
      <x:c r="E922" s="7" t="n">
        <x:v>200</x:v>
      </x:c>
      <x:c r="F922" s="7" t="n">
        <x:v>0</x:v>
      </x:c>
      <x:c r="G922" s="7" t="n">
        <x:v>0</x:v>
      </x:c>
      <x:c r="H922" s="8" t="n">
        <x:v>10.16</x:v>
      </x:c>
      <x:c r="I922" s="8" t="n">
        <x:v>17.65</x:v>
      </x:c>
      <x:c r="J922" s="2" t="n">
        <x:v>100</x:v>
      </x:c>
      <x:c r="K922" s="9" t="n">
        <x:v>20.32</x:v>
      </x:c>
      <x:c r="L922" s="8"/>
      <x:c r="M922" s="8"/>
      <x:c r="N922" s="8"/>
      <x:c r="O922" s="2" t="n">
        <x:v>0</x:v>
      </x:c>
      <x:c r="P922" s="10" t="n">
        <x:v>44266</x:v>
      </x:c>
      <x:c r="Q922" s="10" t="n">
        <x:v>44593</x:v>
      </x:c>
      <x:c r="R922" s="2" t="str">
        <x:v>Same-product valuation: per 100</x:v>
      </x:c>
      <x:c r="S922" s="2" t="str">
        <x:v>Outside priced proposal or replacement cost differs</x:v>
      </x:c>
      <x:c r="T922" s="15" t="n">
        <x:f>H922/J922</x:f>
        <x:v>0.1016</x:v>
      </x:c>
      <x:c r="U922" s="15" t="str">
        <x:f>IF(A922="WIRE",T922,IF(O922=1,I922*(1+IF(A922="POUC",Summary!$E$7,Summary!$K$7))/J922,"n.a."))</x:f>
        <x:v>n.a.</x:v>
      </x:c>
      <x:c r="V922" s="12" t="n">
        <x:f>0</x:f>
        <x:v>0</x:v>
      </x:c>
      <x:c r="W922" s="12" t="n">
        <x:f>0</x:f>
        <x:v>0</x:v>
      </x:c>
      <x:c r="X922" s="12" t="n">
        <x:f>0</x:f>
        <x:v>0</x:v>
      </x:c>
      <x:c r="Y922" s="12" t="n">
        <x:f>E922-W922-X922</x:f>
        <x:v>200</x:v>
      </x:c>
      <x:c r="Z922" s="16" t="n">
        <x:f>E922*T922</x:f>
        <x:v>20.32</x:v>
      </x:c>
      <x:c r="AA922" s="16" t="n">
        <x:f>W922*T922</x:f>
        <x:v>0</x:v>
      </x:c>
      <x:c r="AB922" s="16" t="n">
        <x:f>X922*T922</x:f>
        <x:v>0</x:v>
      </x:c>
      <x:c r="AC922" s="16" t="n">
        <x:f>Y922*T922</x:f>
        <x:v>20.32</x:v>
      </x:c>
      <x:c r="AD922" s="16" t="n">
        <x:f>K922-Z922</x:f>
        <x:v>0</x:v>
      </x:c>
      <x:c r="AE922" s="16" t="str">
        <x:f>IF(ISNUMBER(U922),E922*(U922-T922),"n.a.")</x:f>
        <x:v>n.a.</x:v>
      </x:c>
      <x:c r="AF922" s="12" t="n">
        <x:f>G922-0</x:f>
        <x:v>0</x:v>
      </x:c>
      <x:c r="AG922" s="16" t="n">
        <x:f>IF(ISNUMBER(U922),0,Z922)</x:f>
        <x:v>20.32</x:v>
      </x:c>
      <x:c r="AH922" s="17" t="str">
        <x:f>IF(AND(A922="WIRE",ISNUMBER(N922)),H922-N922,"n.a.")</x:f>
        <x:v>n.a.</x:v>
      </x:c>
    </x:row>
    <x:row r="923" ht="22" customHeight="1">
      <x:c r="A923" s="2" t="str">
        <x:v>COIL</x:v>
      </x:c>
      <x:c r="B923" s="2" t="str">
        <x:v>60</x:v>
      </x:c>
      <x:c r="C923" s="2" t="str">
        <x:v>12BLK12-5</x:v>
      </x:c>
      <x:c r="D923" s="2" t="str">
        <x:v>**PAY ACH** PVC SPIRAL SUPPLY</x:v>
      </x:c>
      <x:c r="E923" s="7" t="n">
        <x:v>0</x:v>
      </x:c>
      <x:c r="F923" s="7" t="n">
        <x:v>0</x:v>
      </x:c>
      <x:c r="G923" s="7" t="n">
        <x:v>0</x:v>
      </x:c>
      <x:c r="H923" s="8" t="n">
        <x:v>4.92</x:v>
      </x:c>
      <x:c r="I923" s="8" t="n">
        <x:v>5.97</x:v>
      </x:c>
      <x:c r="J923" s="2" t="n">
        <x:v>100</x:v>
      </x:c>
      <x:c r="K923" s="9" t="n">
        <x:v>0</x:v>
      </x:c>
      <x:c r="L923" s="8"/>
      <x:c r="M923" s="8"/>
      <x:c r="N923" s="8"/>
      <x:c r="O923" s="2" t="n">
        <x:v>0</x:v>
      </x:c>
      <x:c r="P923" s="10" t="n">
        <x:v>43531</x:v>
      </x:c>
      <x:c r="Q923" s="10" t="n">
        <x:v>44593</x:v>
      </x:c>
      <x:c r="R923" s="2" t="str">
        <x:v>Category per-100 basis; no valued stock to verify</x:v>
      </x:c>
      <x:c r="S923" s="2" t="str">
        <x:v>Outside priced proposal or replacement cost differs</x:v>
      </x:c>
      <x:c r="T923" s="15" t="n">
        <x:f>H923/J923</x:f>
        <x:v>0.0492</x:v>
      </x:c>
      <x:c r="U923" s="15" t="str">
        <x:f>IF(A923="WIRE",T923,IF(O923=1,I923*(1+IF(A923="POUC",Summary!$E$7,Summary!$K$7))/J923,"n.a."))</x:f>
        <x:v>n.a.</x:v>
      </x:c>
      <x:c r="V923" s="12" t="n">
        <x:f>0</x:f>
        <x:v>0</x:v>
      </x:c>
      <x:c r="W923" s="12" t="n">
        <x:f>0</x:f>
        <x:v>0</x:v>
      </x:c>
      <x:c r="X923" s="12" t="n">
        <x:f>0</x:f>
        <x:v>0</x:v>
      </x:c>
      <x:c r="Y923" s="12" t="n">
        <x:f>E923-W923-X923</x:f>
        <x:v>0</x:v>
      </x:c>
      <x:c r="Z923" s="16" t="n">
        <x:f>E923*T923</x:f>
        <x:v>0</x:v>
      </x:c>
      <x:c r="AA923" s="16" t="n">
        <x:f>W923*T923</x:f>
        <x:v>0</x:v>
      </x:c>
      <x:c r="AB923" s="16" t="n">
        <x:f>X923*T923</x:f>
        <x:v>0</x:v>
      </x:c>
      <x:c r="AC923" s="16" t="n">
        <x:f>Y923*T923</x:f>
        <x:v>0</x:v>
      </x:c>
      <x:c r="AD923" s="16" t="n">
        <x:f>K923-Z923</x:f>
        <x:v>0</x:v>
      </x:c>
      <x:c r="AE923" s="16" t="str">
        <x:f>IF(ISNUMBER(U923),E923*(U923-T923),"n.a.")</x:f>
        <x:v>n.a.</x:v>
      </x:c>
      <x:c r="AF923" s="12" t="n">
        <x:f>G923-0</x:f>
        <x:v>0</x:v>
      </x:c>
      <x:c r="AG923" s="16" t="n">
        <x:f>IF(ISNUMBER(U923),0,Z923)</x:f>
        <x:v>0</x:v>
      </x:c>
      <x:c r="AH923" s="17" t="str">
        <x:f>IF(AND(A923="WIRE",ISNUMBER(N923)),H923-N923,"n.a.")</x:f>
        <x:v>n.a.</x:v>
      </x:c>
    </x:row>
    <x:row r="924" ht="22" customHeight="1">
      <x:c r="A924" s="2" t="str">
        <x:v>COIL</x:v>
      </x:c>
      <x:c r="B924" s="2" t="str">
        <x:v>60</x:v>
      </x:c>
      <x:c r="C924" s="2" t="str">
        <x:v>12BLK36-5</x:v>
      </x:c>
      <x:c r="D924" s="2" t="str">
        <x:v>**PAY ACH** PVC SPIRAL SUPPLY</x:v>
      </x:c>
      <x:c r="E924" s="7" t="n">
        <x:v>0</x:v>
      </x:c>
      <x:c r="F924" s="7" t="n">
        <x:v>0</x:v>
      </x:c>
      <x:c r="G924" s="7" t="n">
        <x:v>0</x:v>
      </x:c>
      <x:c r="H924" s="8" t="n">
        <x:v>14.53</x:v>
      </x:c>
      <x:c r="I924" s="8" t="n">
        <x:v>17.87</x:v>
      </x:c>
      <x:c r="J924" s="2" t="n">
        <x:v>100</x:v>
      </x:c>
      <x:c r="K924" s="9" t="n">
        <x:v>0</x:v>
      </x:c>
      <x:c r="L924" s="8"/>
      <x:c r="M924" s="8"/>
      <x:c r="N924" s="8"/>
      <x:c r="O924" s="2" t="n">
        <x:v>0</x:v>
      </x:c>
      <x:c r="P924" s="10" t="n">
        <x:v>43531</x:v>
      </x:c>
      <x:c r="Q924" s="10" t="n">
        <x:v>44593</x:v>
      </x:c>
      <x:c r="R924" s="2" t="str">
        <x:v>Category per-100 basis; no valued stock to verify</x:v>
      </x:c>
      <x:c r="S924" s="2" t="str">
        <x:v>Outside priced proposal or replacement cost differs</x:v>
      </x:c>
      <x:c r="T924" s="15" t="n">
        <x:f>H924/J924</x:f>
        <x:v>0.14529999999999998</x:v>
      </x:c>
      <x:c r="U924" s="15" t="str">
        <x:f>IF(A924="WIRE",T924,IF(O924=1,I924*(1+IF(A924="POUC",Summary!$E$7,Summary!$K$7))/J924,"n.a."))</x:f>
        <x:v>n.a.</x:v>
      </x:c>
      <x:c r="V924" s="12" t="n">
        <x:f>0</x:f>
        <x:v>0</x:v>
      </x:c>
      <x:c r="W924" s="12" t="n">
        <x:f>0</x:f>
        <x:v>0</x:v>
      </x:c>
      <x:c r="X924" s="12" t="n">
        <x:f>0</x:f>
        <x:v>0</x:v>
      </x:c>
      <x:c r="Y924" s="12" t="n">
        <x:f>E924-W924-X924</x:f>
        <x:v>0</x:v>
      </x:c>
      <x:c r="Z924" s="16" t="n">
        <x:f>E924*T924</x:f>
        <x:v>0</x:v>
      </x:c>
      <x:c r="AA924" s="16" t="n">
        <x:f>W924*T924</x:f>
        <x:v>0</x:v>
      </x:c>
      <x:c r="AB924" s="16" t="n">
        <x:f>X924*T924</x:f>
        <x:v>0</x:v>
      </x:c>
      <x:c r="AC924" s="16" t="n">
        <x:f>Y924*T924</x:f>
        <x:v>0</x:v>
      </x:c>
      <x:c r="AD924" s="16" t="n">
        <x:f>K924-Z924</x:f>
        <x:v>0</x:v>
      </x:c>
      <x:c r="AE924" s="16" t="str">
        <x:f>IF(ISNUMBER(U924),E924*(U924-T924),"n.a.")</x:f>
        <x:v>n.a.</x:v>
      </x:c>
      <x:c r="AF924" s="12" t="n">
        <x:f>G924-0</x:f>
        <x:v>0</x:v>
      </x:c>
      <x:c r="AG924" s="16" t="n">
        <x:f>IF(ISNUMBER(U924),0,Z924)</x:f>
        <x:v>0</x:v>
      </x:c>
      <x:c r="AH924" s="17" t="str">
        <x:f>IF(AND(A924="WIRE",ISNUMBER(N924)),H924-N924,"n.a.")</x:f>
        <x:v>n.a.</x:v>
      </x:c>
    </x:row>
    <x:row r="925" ht="22" customHeight="1">
      <x:c r="A925" s="2" t="str">
        <x:v>COIL</x:v>
      </x:c>
      <x:c r="B925" s="2" t="str">
        <x:v>60</x:v>
      </x:c>
      <x:c r="C925" s="2" t="str">
        <x:v>12BLU12-4</x:v>
      </x:c>
      <x:c r="D925" s="2" t="str">
        <x:v>**PAY ACH** PVC SPIRAL SUPPLY</x:v>
      </x:c>
      <x:c r="E925" s="7" t="n">
        <x:v>0</x:v>
      </x:c>
      <x:c r="F925" s="7" t="n">
        <x:v>0</x:v>
      </x:c>
      <x:c r="G925" s="7" t="n">
        <x:v>0</x:v>
      </x:c>
      <x:c r="H925" s="8" t="n">
        <x:v>7.17</x:v>
      </x:c>
      <x:c r="I925" s="8" t="n">
        <x:v>6.36</x:v>
      </x:c>
      <x:c r="J925" s="2" t="n">
        <x:v>100</x:v>
      </x:c>
      <x:c r="K925" s="9" t="n">
        <x:v>0</x:v>
      </x:c>
      <x:c r="L925" s="8" t="n">
        <x:v>6.36</x:v>
      </x:c>
      <x:c r="M925" s="8"/>
      <x:c r="N925" s="8"/>
      <x:c r="O925" s="2" t="n">
        <x:v>1</x:v>
      </x:c>
      <x:c r="P925" s="10" t="n">
        <x:v>46143</x:v>
      </x:c>
      <x:c r="Q925" s="10" t="n">
        <x:v>45968</x:v>
      </x:c>
      <x:c r="R925" s="2" t="str">
        <x:v>Same-product valuation: per 100</x:v>
      </x:c>
      <x:c r="S925" s="2" t="str">
        <x:v>Chris PVC Coil priced product</x:v>
      </x:c>
      <x:c r="T925" s="15" t="n">
        <x:f>H925/J925</x:f>
        <x:v>0.0717</x:v>
      </x:c>
      <x:c r="U925" s="15" t="n">
        <x:f>IF(A925="WIRE",T925,IF(O925=1,I925*(1+IF(A925="POUC",Summary!$E$7,Summary!$K$7))/J925,"n.a."))</x:f>
        <x:v>0.07027800000000001</x:v>
      </x:c>
      <x:c r="V925" s="12" t="n">
        <x:f>0</x:f>
        <x:v>0</x:v>
      </x:c>
      <x:c r="W925" s="12" t="n">
        <x:f>0</x:f>
        <x:v>0</x:v>
      </x:c>
      <x:c r="X925" s="12" t="n">
        <x:f>0</x:f>
        <x:v>0</x:v>
      </x:c>
      <x:c r="Y925" s="12" t="n">
        <x:f>E925-W925-X925</x:f>
        <x:v>0</x:v>
      </x:c>
      <x:c r="Z925" s="16" t="n">
        <x:f>E925*T925</x:f>
        <x:v>0</x:v>
      </x:c>
      <x:c r="AA925" s="16" t="n">
        <x:f>W925*T925</x:f>
        <x:v>0</x:v>
      </x:c>
      <x:c r="AB925" s="16" t="n">
        <x:f>X925*T925</x:f>
        <x:v>0</x:v>
      </x:c>
      <x:c r="AC925" s="16" t="n">
        <x:f>Y925*T925</x:f>
        <x:v>0</x:v>
      </x:c>
      <x:c r="AD925" s="16" t="n">
        <x:f>K925-Z925</x:f>
        <x:v>0</x:v>
      </x:c>
      <x:c r="AE925" s="16" t="n">
        <x:f>IF(ISNUMBER(U925),E925*(U925-T925),"n.a.")</x:f>
        <x:v>0</x:v>
      </x:c>
      <x:c r="AF925" s="12" t="n">
        <x:f>G925-0</x:f>
        <x:v>0</x:v>
      </x:c>
      <x:c r="AG925" s="16" t="n">
        <x:f>IF(ISNUMBER(U925),0,Z925)</x:f>
        <x:v>0</x:v>
      </x:c>
      <x:c r="AH925" s="17" t="str">
        <x:f>IF(AND(A925="WIRE",ISNUMBER(N925)),H925-N925,"n.a.")</x:f>
        <x:v>n.a.</x:v>
      </x:c>
    </x:row>
    <x:row r="926" ht="22" customHeight="1">
      <x:c r="A926" s="2" t="str">
        <x:v>COIL</x:v>
      </x:c>
      <x:c r="B926" s="2" t="str">
        <x:v>60</x:v>
      </x:c>
      <x:c r="C926" s="2" t="str">
        <x:v>12FG12-4</x:v>
      </x:c>
      <x:c r="D926" s="2" t="str">
        <x:v>**PAY ACH** PVC SPIRAL SUPPLY</x:v>
      </x:c>
      <x:c r="E926" s="7" t="n">
        <x:v>0</x:v>
      </x:c>
      <x:c r="F926" s="7" t="n">
        <x:v>0</x:v>
      </x:c>
      <x:c r="G926" s="7" t="n">
        <x:v>0</x:v>
      </x:c>
      <x:c r="H926" s="8" t="n">
        <x:v>4.31</x:v>
      </x:c>
      <x:c r="I926" s="8" t="n">
        <x:v>6.17</x:v>
      </x:c>
      <x:c r="J926" s="2" t="n">
        <x:v>100</x:v>
      </x:c>
      <x:c r="K926" s="9" t="n">
        <x:v>0</x:v>
      </x:c>
      <x:c r="L926" s="8"/>
      <x:c r="M926" s="8"/>
      <x:c r="N926" s="8"/>
      <x:c r="O926" s="2" t="n">
        <x:v>0</x:v>
      </x:c>
      <x:c r="P926" s="10" t="n">
        <x:v>44266</x:v>
      </x:c>
      <x:c r="Q926" s="10" t="n">
        <x:v>44593</x:v>
      </x:c>
      <x:c r="R926" s="2" t="str">
        <x:v>Category per-100 basis; no valued stock to verify</x:v>
      </x:c>
      <x:c r="S926" s="2" t="str">
        <x:v>Outside priced proposal or replacement cost differs</x:v>
      </x:c>
      <x:c r="T926" s="15" t="n">
        <x:f>H926/J926</x:f>
        <x:v>0.0431</x:v>
      </x:c>
      <x:c r="U926" s="15" t="str">
        <x:f>IF(A926="WIRE",T926,IF(O926=1,I926*(1+IF(A926="POUC",Summary!$E$7,Summary!$K$7))/J926,"n.a."))</x:f>
        <x:v>n.a.</x:v>
      </x:c>
      <x:c r="V926" s="12" t="n">
        <x:f>0</x:f>
        <x:v>0</x:v>
      </x:c>
      <x:c r="W926" s="12" t="n">
        <x:f>0</x:f>
        <x:v>0</x:v>
      </x:c>
      <x:c r="X926" s="12" t="n">
        <x:f>0</x:f>
        <x:v>0</x:v>
      </x:c>
      <x:c r="Y926" s="12" t="n">
        <x:f>E926-W926-X926</x:f>
        <x:v>0</x:v>
      </x:c>
      <x:c r="Z926" s="16" t="n">
        <x:f>E926*T926</x:f>
        <x:v>0</x:v>
      </x:c>
      <x:c r="AA926" s="16" t="n">
        <x:f>W926*T926</x:f>
        <x:v>0</x:v>
      </x:c>
      <x:c r="AB926" s="16" t="n">
        <x:f>X926*T926</x:f>
        <x:v>0</x:v>
      </x:c>
      <x:c r="AC926" s="16" t="n">
        <x:f>Y926*T926</x:f>
        <x:v>0</x:v>
      </x:c>
      <x:c r="AD926" s="16" t="n">
        <x:f>K926-Z926</x:f>
        <x:v>0</x:v>
      </x:c>
      <x:c r="AE926" s="16" t="str">
        <x:f>IF(ISNUMBER(U926),E926*(U926-T926),"n.a.")</x:f>
        <x:v>n.a.</x:v>
      </x:c>
      <x:c r="AF926" s="12" t="n">
        <x:f>G926-0</x:f>
        <x:v>0</x:v>
      </x:c>
      <x:c r="AG926" s="16" t="n">
        <x:f>IF(ISNUMBER(U926),0,Z926)</x:f>
        <x:v>0</x:v>
      </x:c>
      <x:c r="AH926" s="17" t="str">
        <x:f>IF(AND(A926="WIRE",ISNUMBER(N926)),H926-N926,"n.a.")</x:f>
        <x:v>n.a.</x:v>
      </x:c>
    </x:row>
    <x:row r="927" ht="22" customHeight="1">
      <x:c r="A927" s="2" t="str">
        <x:v>COIL</x:v>
      </x:c>
      <x:c r="B927" s="2" t="str">
        <x:v>60</x:v>
      </x:c>
      <x:c r="C927" s="2" t="str">
        <x:v>12MAR12-4</x:v>
      </x:c>
      <x:c r="D927" s="2" t="str">
        <x:v>**PAY ACH** PVC SPIRAL SUPPLY</x:v>
      </x:c>
      <x:c r="E927" s="7" t="n">
        <x:v>0</x:v>
      </x:c>
      <x:c r="F927" s="7" t="n">
        <x:v>0</x:v>
      </x:c>
      <x:c r="G927" s="7" t="n">
        <x:v>0</x:v>
      </x:c>
      <x:c r="H927" s="8" t="n">
        <x:v>4.31</x:v>
      </x:c>
      <x:c r="I927" s="8" t="n">
        <x:v>6.17</x:v>
      </x:c>
      <x:c r="J927" s="2" t="n">
        <x:v>100</x:v>
      </x:c>
      <x:c r="K927" s="9" t="n">
        <x:v>0</x:v>
      </x:c>
      <x:c r="L927" s="8"/>
      <x:c r="M927" s="8"/>
      <x:c r="N927" s="8"/>
      <x:c r="O927" s="2" t="n">
        <x:v>0</x:v>
      </x:c>
      <x:c r="P927" s="10" t="n">
        <x:v>44266</x:v>
      </x:c>
      <x:c r="Q927" s="10" t="n">
        <x:v>44593</x:v>
      </x:c>
      <x:c r="R927" s="2" t="str">
        <x:v>Category per-100 basis; no valued stock to verify</x:v>
      </x:c>
      <x:c r="S927" s="2" t="str">
        <x:v>Outside priced proposal or replacement cost differs</x:v>
      </x:c>
      <x:c r="T927" s="15" t="n">
        <x:f>H927/J927</x:f>
        <x:v>0.0431</x:v>
      </x:c>
      <x:c r="U927" s="15" t="str">
        <x:f>IF(A927="WIRE",T927,IF(O927=1,I927*(1+IF(A927="POUC",Summary!$E$7,Summary!$K$7))/J927,"n.a."))</x:f>
        <x:v>n.a.</x:v>
      </x:c>
      <x:c r="V927" s="12" t="n">
        <x:f>0</x:f>
        <x:v>0</x:v>
      </x:c>
      <x:c r="W927" s="12" t="n">
        <x:f>0</x:f>
        <x:v>0</x:v>
      </x:c>
      <x:c r="X927" s="12" t="n">
        <x:f>0</x:f>
        <x:v>0</x:v>
      </x:c>
      <x:c r="Y927" s="12" t="n">
        <x:f>E927-W927-X927</x:f>
        <x:v>0</x:v>
      </x:c>
      <x:c r="Z927" s="16" t="n">
        <x:f>E927*T927</x:f>
        <x:v>0</x:v>
      </x:c>
      <x:c r="AA927" s="16" t="n">
        <x:f>W927*T927</x:f>
        <x:v>0</x:v>
      </x:c>
      <x:c r="AB927" s="16" t="n">
        <x:f>X927*T927</x:f>
        <x:v>0</x:v>
      </x:c>
      <x:c r="AC927" s="16" t="n">
        <x:f>Y927*T927</x:f>
        <x:v>0</x:v>
      </x:c>
      <x:c r="AD927" s="16" t="n">
        <x:f>K927-Z927</x:f>
        <x:v>0</x:v>
      </x:c>
      <x:c r="AE927" s="16" t="str">
        <x:f>IF(ISNUMBER(U927),E927*(U927-T927),"n.a.")</x:f>
        <x:v>n.a.</x:v>
      </x:c>
      <x:c r="AF927" s="12" t="n">
        <x:f>G927-0</x:f>
        <x:v>0</x:v>
      </x:c>
      <x:c r="AG927" s="16" t="n">
        <x:f>IF(ISNUMBER(U927),0,Z927)</x:f>
        <x:v>0</x:v>
      </x:c>
      <x:c r="AH927" s="17" t="str">
        <x:f>IF(AND(A927="WIRE",ISNUMBER(N927)),H927-N927,"n.a.")</x:f>
        <x:v>n.a.</x:v>
      </x:c>
    </x:row>
    <x:row r="928" ht="22" customHeight="1">
      <x:c r="A928" s="2" t="str">
        <x:v>COIL</x:v>
      </x:c>
      <x:c r="B928" s="2" t="str">
        <x:v>60</x:v>
      </x:c>
      <x:c r="C928" s="2" t="str">
        <x:v>12RED12-4</x:v>
      </x:c>
      <x:c r="D928" s="2" t="str">
        <x:v>**PAY ACH** PVC SPIRAL SUPPLY</x:v>
      </x:c>
      <x:c r="E928" s="7" t="n">
        <x:v>0</x:v>
      </x:c>
      <x:c r="F928" s="7" t="n">
        <x:v>0</x:v>
      </x:c>
      <x:c r="G928" s="7" t="n">
        <x:v>0</x:v>
      </x:c>
      <x:c r="H928" s="8" t="n">
        <x:v>7.17</x:v>
      </x:c>
      <x:c r="I928" s="8" t="n">
        <x:v>6.36</x:v>
      </x:c>
      <x:c r="J928" s="2" t="n">
        <x:v>100</x:v>
      </x:c>
      <x:c r="K928" s="9" t="n">
        <x:v>0</x:v>
      </x:c>
      <x:c r="L928" s="8" t="n">
        <x:v>6.36</x:v>
      </x:c>
      <x:c r="M928" s="8"/>
      <x:c r="N928" s="8"/>
      <x:c r="O928" s="2" t="n">
        <x:v>1</x:v>
      </x:c>
      <x:c r="P928" s="10" t="n">
        <x:v>46143</x:v>
      </x:c>
      <x:c r="Q928" s="10" t="n">
        <x:v>45968</x:v>
      </x:c>
      <x:c r="R928" s="2" t="str">
        <x:v>Same-product valuation: per 100</x:v>
      </x:c>
      <x:c r="S928" s="2" t="str">
        <x:v>Chris PVC Coil priced product</x:v>
      </x:c>
      <x:c r="T928" s="15" t="n">
        <x:f>H928/J928</x:f>
        <x:v>0.0717</x:v>
      </x:c>
      <x:c r="U928" s="15" t="n">
        <x:f>IF(A928="WIRE",T928,IF(O928=1,I928*(1+IF(A928="POUC",Summary!$E$7,Summary!$K$7))/J928,"n.a."))</x:f>
        <x:v>0.07027800000000001</x:v>
      </x:c>
      <x:c r="V928" s="12" t="n">
        <x:f>0</x:f>
        <x:v>0</x:v>
      </x:c>
      <x:c r="W928" s="12" t="n">
        <x:f>0</x:f>
        <x:v>0</x:v>
      </x:c>
      <x:c r="X928" s="12" t="n">
        <x:f>0</x:f>
        <x:v>0</x:v>
      </x:c>
      <x:c r="Y928" s="12" t="n">
        <x:f>E928-W928-X928</x:f>
        <x:v>0</x:v>
      </x:c>
      <x:c r="Z928" s="16" t="n">
        <x:f>E928*T928</x:f>
        <x:v>0</x:v>
      </x:c>
      <x:c r="AA928" s="16" t="n">
        <x:f>W928*T928</x:f>
        <x:v>0</x:v>
      </x:c>
      <x:c r="AB928" s="16" t="n">
        <x:f>X928*T928</x:f>
        <x:v>0</x:v>
      </x:c>
      <x:c r="AC928" s="16" t="n">
        <x:f>Y928*T928</x:f>
        <x:v>0</x:v>
      </x:c>
      <x:c r="AD928" s="16" t="n">
        <x:f>K928-Z928</x:f>
        <x:v>0</x:v>
      </x:c>
      <x:c r="AE928" s="16" t="n">
        <x:f>IF(ISNUMBER(U928),E928*(U928-T928),"n.a.")</x:f>
        <x:v>0</x:v>
      </x:c>
      <x:c r="AF928" s="12" t="n">
        <x:f>G928-0</x:f>
        <x:v>0</x:v>
      </x:c>
      <x:c r="AG928" s="16" t="n">
        <x:f>IF(ISNUMBER(U928),0,Z928)</x:f>
        <x:v>0</x:v>
      </x:c>
      <x:c r="AH928" s="17" t="str">
        <x:f>IF(AND(A928="WIRE",ISNUMBER(N928)),H928-N928,"n.a.")</x:f>
        <x:v>n.a.</x:v>
      </x:c>
    </x:row>
    <x:row r="929" ht="22" customHeight="1">
      <x:c r="A929" s="2" t="str">
        <x:v>COIL</x:v>
      </x:c>
      <x:c r="B929" s="2" t="str">
        <x:v>60</x:v>
      </x:c>
      <x:c r="C929" s="2" t="str">
        <x:v>13BLK12-5</x:v>
      </x:c>
      <x:c r="D929" s="2" t="str">
        <x:v>**PAY ACH** PVC SPIRAL SUPPLY</x:v>
      </x:c>
      <x:c r="E929" s="7" t="n">
        <x:v>0</x:v>
      </x:c>
      <x:c r="F929" s="7" t="n">
        <x:v>0</x:v>
      </x:c>
      <x:c r="G929" s="7" t="n">
        <x:v>0</x:v>
      </x:c>
      <x:c r="H929" s="8" t="n">
        <x:v>5.75</x:v>
      </x:c>
      <x:c r="I929" s="8" t="n">
        <x:v>6.98</x:v>
      </x:c>
      <x:c r="J929" s="2" t="n">
        <x:v>100</x:v>
      </x:c>
      <x:c r="K929" s="9" t="n">
        <x:v>0</x:v>
      </x:c>
      <x:c r="L929" s="8"/>
      <x:c r="M929" s="8"/>
      <x:c r="N929" s="8"/>
      <x:c r="O929" s="2" t="n">
        <x:v>0</x:v>
      </x:c>
      <x:c r="P929" s="10" t="n">
        <x:v>43531</x:v>
      </x:c>
      <x:c r="Q929" s="10" t="n">
        <x:v>44593</x:v>
      </x:c>
      <x:c r="R929" s="2" t="str">
        <x:v>Category per-100 basis; no valued stock to verify</x:v>
      </x:c>
      <x:c r="S929" s="2" t="str">
        <x:v>Outside priced proposal or replacement cost differs</x:v>
      </x:c>
      <x:c r="T929" s="15" t="n">
        <x:f>H929/J929</x:f>
        <x:v>0.0575</x:v>
      </x:c>
      <x:c r="U929" s="15" t="str">
        <x:f>IF(A929="WIRE",T929,IF(O929=1,I929*(1+IF(A929="POUC",Summary!$E$7,Summary!$K$7))/J929,"n.a."))</x:f>
        <x:v>n.a.</x:v>
      </x:c>
      <x:c r="V929" s="12" t="n">
        <x:f>0</x:f>
        <x:v>0</x:v>
      </x:c>
      <x:c r="W929" s="12" t="n">
        <x:f>0</x:f>
        <x:v>0</x:v>
      </x:c>
      <x:c r="X929" s="12" t="n">
        <x:f>0</x:f>
        <x:v>0</x:v>
      </x:c>
      <x:c r="Y929" s="12" t="n">
        <x:f>E929-W929-X929</x:f>
        <x:v>0</x:v>
      </x:c>
      <x:c r="Z929" s="16" t="n">
        <x:f>E929*T929</x:f>
        <x:v>0</x:v>
      </x:c>
      <x:c r="AA929" s="16" t="n">
        <x:f>W929*T929</x:f>
        <x:v>0</x:v>
      </x:c>
      <x:c r="AB929" s="16" t="n">
        <x:f>X929*T929</x:f>
        <x:v>0</x:v>
      </x:c>
      <x:c r="AC929" s="16" t="n">
        <x:f>Y929*T929</x:f>
        <x:v>0</x:v>
      </x:c>
      <x:c r="AD929" s="16" t="n">
        <x:f>K929-Z929</x:f>
        <x:v>0</x:v>
      </x:c>
      <x:c r="AE929" s="16" t="str">
        <x:f>IF(ISNUMBER(U929),E929*(U929-T929),"n.a.")</x:f>
        <x:v>n.a.</x:v>
      </x:c>
      <x:c r="AF929" s="12" t="n">
        <x:f>G929-0</x:f>
        <x:v>0</x:v>
      </x:c>
      <x:c r="AG929" s="16" t="n">
        <x:f>IF(ISNUMBER(U929),0,Z929)</x:f>
        <x:v>0</x:v>
      </x:c>
      <x:c r="AH929" s="17" t="str">
        <x:f>IF(AND(A929="WIRE",ISNUMBER(N929)),H929-N929,"n.a.")</x:f>
        <x:v>n.a.</x:v>
      </x:c>
    </x:row>
    <x:row r="930" ht="22" customHeight="1">
      <x:c r="A930" s="2" t="str">
        <x:v>COIL</x:v>
      </x:c>
      <x:c r="B930" s="2" t="str">
        <x:v>60</x:v>
      </x:c>
      <x:c r="C930" s="2" t="str">
        <x:v>13BLK36-5</x:v>
      </x:c>
      <x:c r="D930" s="2" t="str">
        <x:v>**PAY ACH** PVC SPIRAL SUPPLY</x:v>
      </x:c>
      <x:c r="E930" s="7" t="n">
        <x:v>0</x:v>
      </x:c>
      <x:c r="F930" s="7" t="n">
        <x:v>0</x:v>
      </x:c>
      <x:c r="G930" s="7" t="n">
        <x:v>0</x:v>
      </x:c>
      <x:c r="H930" s="8" t="n">
        <x:v>16.76</x:v>
      </x:c>
      <x:c r="I930" s="8" t="n">
        <x:v>20.94</x:v>
      </x:c>
      <x:c r="J930" s="2" t="n">
        <x:v>100</x:v>
      </x:c>
      <x:c r="K930" s="9" t="n">
        <x:v>0</x:v>
      </x:c>
      <x:c r="L930" s="8"/>
      <x:c r="M930" s="8"/>
      <x:c r="N930" s="8"/>
      <x:c r="O930" s="2" t="n">
        <x:v>0</x:v>
      </x:c>
      <x:c r="P930" s="10" t="n">
        <x:v>43531</x:v>
      </x:c>
      <x:c r="Q930" s="10" t="n">
        <x:v>44593</x:v>
      </x:c>
      <x:c r="R930" s="2" t="str">
        <x:v>Category per-100 basis; no valued stock to verify</x:v>
      </x:c>
      <x:c r="S930" s="2" t="str">
        <x:v>Outside priced proposal or replacement cost differs</x:v>
      </x:c>
      <x:c r="T930" s="15" t="n">
        <x:f>H930/J930</x:f>
        <x:v>0.16760000000000003</x:v>
      </x:c>
      <x:c r="U930" s="15" t="str">
        <x:f>IF(A930="WIRE",T930,IF(O930=1,I930*(1+IF(A930="POUC",Summary!$E$7,Summary!$K$7))/J930,"n.a."))</x:f>
        <x:v>n.a.</x:v>
      </x:c>
      <x:c r="V930" s="12" t="n">
        <x:f>0</x:f>
        <x:v>0</x:v>
      </x:c>
      <x:c r="W930" s="12" t="n">
        <x:f>0</x:f>
        <x:v>0</x:v>
      </x:c>
      <x:c r="X930" s="12" t="n">
        <x:f>0</x:f>
        <x:v>0</x:v>
      </x:c>
      <x:c r="Y930" s="12" t="n">
        <x:f>E930-W930-X930</x:f>
        <x:v>0</x:v>
      </x:c>
      <x:c r="Z930" s="16" t="n">
        <x:f>E930*T930</x:f>
        <x:v>0</x:v>
      </x:c>
      <x:c r="AA930" s="16" t="n">
        <x:f>W930*T930</x:f>
        <x:v>0</x:v>
      </x:c>
      <x:c r="AB930" s="16" t="n">
        <x:f>X930*T930</x:f>
        <x:v>0</x:v>
      </x:c>
      <x:c r="AC930" s="16" t="n">
        <x:f>Y930*T930</x:f>
        <x:v>0</x:v>
      </x:c>
      <x:c r="AD930" s="16" t="n">
        <x:f>K930-Z930</x:f>
        <x:v>0</x:v>
      </x:c>
      <x:c r="AE930" s="16" t="str">
        <x:f>IF(ISNUMBER(U930),E930*(U930-T930),"n.a.")</x:f>
        <x:v>n.a.</x:v>
      </x:c>
      <x:c r="AF930" s="12" t="n">
        <x:f>G930-0</x:f>
        <x:v>0</x:v>
      </x:c>
      <x:c r="AG930" s="16" t="n">
        <x:f>IF(ISNUMBER(U930),0,Z930)</x:f>
        <x:v>0</x:v>
      </x:c>
      <x:c r="AH930" s="17" t="str">
        <x:f>IF(AND(A930="WIRE",ISNUMBER(N930)),H930-N930,"n.a.")</x:f>
        <x:v>n.a.</x:v>
      </x:c>
    </x:row>
    <x:row r="931" ht="22" customHeight="1">
      <x:c r="A931" s="2" t="str">
        <x:v>COIL</x:v>
      </x:c>
      <x:c r="B931" s="2" t="str">
        <x:v>60</x:v>
      </x:c>
      <x:c r="C931" s="2" t="str">
        <x:v>13BLU12-4</x:v>
      </x:c>
      <x:c r="D931" s="2" t="str">
        <x:v>**PAY ACH** PVC SPIRAL SUPPLY</x:v>
      </x:c>
      <x:c r="E931" s="7" t="n">
        <x:v>0</x:v>
      </x:c>
      <x:c r="F931" s="7" t="n">
        <x:v>0</x:v>
      </x:c>
      <x:c r="G931" s="7" t="n">
        <x:v>0</x:v>
      </x:c>
      <x:c r="H931" s="8" t="n">
        <x:v>8.48</x:v>
      </x:c>
      <x:c r="I931" s="8" t="n">
        <x:v>7.52</x:v>
      </x:c>
      <x:c r="J931" s="2" t="n">
        <x:v>100</x:v>
      </x:c>
      <x:c r="K931" s="9" t="n">
        <x:v>0</x:v>
      </x:c>
      <x:c r="L931" s="8" t="n">
        <x:v>7.52</x:v>
      </x:c>
      <x:c r="M931" s="8"/>
      <x:c r="N931" s="8"/>
      <x:c r="O931" s="2" t="n">
        <x:v>1</x:v>
      </x:c>
      <x:c r="P931" s="10" t="n">
        <x:v>46143</x:v>
      </x:c>
      <x:c r="Q931" s="10" t="n">
        <x:v>45968</x:v>
      </x:c>
      <x:c r="R931" s="2" t="str">
        <x:v>Same-product valuation: per 100</x:v>
      </x:c>
      <x:c r="S931" s="2" t="str">
        <x:v>Chris PVC Coil priced product</x:v>
      </x:c>
      <x:c r="T931" s="15" t="n">
        <x:f>H931/J931</x:f>
        <x:v>0.0848</x:v>
      </x:c>
      <x:c r="U931" s="15" t="n">
        <x:f>IF(A931="WIRE",T931,IF(O931=1,I931*(1+IF(A931="POUC",Summary!$E$7,Summary!$K$7))/J931,"n.a."))</x:f>
        <x:v>0.083096</x:v>
      </x:c>
      <x:c r="V931" s="12" t="n">
        <x:f>0</x:f>
        <x:v>0</x:v>
      </x:c>
      <x:c r="W931" s="12" t="n">
        <x:f>0</x:f>
        <x:v>0</x:v>
      </x:c>
      <x:c r="X931" s="12" t="n">
        <x:f>0</x:f>
        <x:v>0</x:v>
      </x:c>
      <x:c r="Y931" s="12" t="n">
        <x:f>E931-W931-X931</x:f>
        <x:v>0</x:v>
      </x:c>
      <x:c r="Z931" s="16" t="n">
        <x:f>E931*T931</x:f>
        <x:v>0</x:v>
      </x:c>
      <x:c r="AA931" s="16" t="n">
        <x:f>W931*T931</x:f>
        <x:v>0</x:v>
      </x:c>
      <x:c r="AB931" s="16" t="n">
        <x:f>X931*T931</x:f>
        <x:v>0</x:v>
      </x:c>
      <x:c r="AC931" s="16" t="n">
        <x:f>Y931*T931</x:f>
        <x:v>0</x:v>
      </x:c>
      <x:c r="AD931" s="16" t="n">
        <x:f>K931-Z931</x:f>
        <x:v>0</x:v>
      </x:c>
      <x:c r="AE931" s="16" t="n">
        <x:f>IF(ISNUMBER(U931),E931*(U931-T931),"n.a.")</x:f>
        <x:v>0</x:v>
      </x:c>
      <x:c r="AF931" s="12" t="n">
        <x:f>G931-0</x:f>
        <x:v>0</x:v>
      </x:c>
      <x:c r="AG931" s="16" t="n">
        <x:f>IF(ISNUMBER(U931),0,Z931)</x:f>
        <x:v>0</x:v>
      </x:c>
      <x:c r="AH931" s="17" t="str">
        <x:f>IF(AND(A931="WIRE",ISNUMBER(N931)),H931-N931,"n.a.")</x:f>
        <x:v>n.a.</x:v>
      </x:c>
    </x:row>
    <x:row r="932" ht="22" customHeight="1">
      <x:c r="A932" s="2" t="str">
        <x:v>COIL</x:v>
      </x:c>
      <x:c r="B932" s="2" t="str">
        <x:v>60</x:v>
      </x:c>
      <x:c r="C932" s="2" t="str">
        <x:v>13FG12-4</x:v>
      </x:c>
      <x:c r="D932" s="2" t="str">
        <x:v>**PAY ACH** PVC SPIRAL SUPPLY</x:v>
      </x:c>
      <x:c r="E932" s="7" t="n">
        <x:v>0</x:v>
      </x:c>
      <x:c r="F932" s="7" t="n">
        <x:v>0</x:v>
      </x:c>
      <x:c r="G932" s="7" t="n">
        <x:v>0</x:v>
      </x:c>
      <x:c r="H932" s="8" t="n">
        <x:v>5.18</x:v>
      </x:c>
      <x:c r="I932" s="8" t="n">
        <x:v>7.32</x:v>
      </x:c>
      <x:c r="J932" s="2" t="n">
        <x:v>100</x:v>
      </x:c>
      <x:c r="K932" s="9" t="n">
        <x:v>0</x:v>
      </x:c>
      <x:c r="L932" s="8"/>
      <x:c r="M932" s="8"/>
      <x:c r="N932" s="8"/>
      <x:c r="O932" s="2" t="n">
        <x:v>0</x:v>
      </x:c>
      <x:c r="P932" s="10" t="n">
        <x:v>44266</x:v>
      </x:c>
      <x:c r="Q932" s="10" t="n">
        <x:v>44593</x:v>
      </x:c>
      <x:c r="R932" s="2" t="str">
        <x:v>Category per-100 basis; no valued stock to verify</x:v>
      </x:c>
      <x:c r="S932" s="2" t="str">
        <x:v>Outside priced proposal or replacement cost differs</x:v>
      </x:c>
      <x:c r="T932" s="15" t="n">
        <x:f>H932/J932</x:f>
        <x:v>0.0518</x:v>
      </x:c>
      <x:c r="U932" s="15" t="str">
        <x:f>IF(A932="WIRE",T932,IF(O932=1,I932*(1+IF(A932="POUC",Summary!$E$7,Summary!$K$7))/J932,"n.a."))</x:f>
        <x:v>n.a.</x:v>
      </x:c>
      <x:c r="V932" s="12" t="n">
        <x:f>0</x:f>
        <x:v>0</x:v>
      </x:c>
      <x:c r="W932" s="12" t="n">
        <x:f>0</x:f>
        <x:v>0</x:v>
      </x:c>
      <x:c r="X932" s="12" t="n">
        <x:f>0</x:f>
        <x:v>0</x:v>
      </x:c>
      <x:c r="Y932" s="12" t="n">
        <x:f>E932-W932-X932</x:f>
        <x:v>0</x:v>
      </x:c>
      <x:c r="Z932" s="16" t="n">
        <x:f>E932*T932</x:f>
        <x:v>0</x:v>
      </x:c>
      <x:c r="AA932" s="16" t="n">
        <x:f>W932*T932</x:f>
        <x:v>0</x:v>
      </x:c>
      <x:c r="AB932" s="16" t="n">
        <x:f>X932*T932</x:f>
        <x:v>0</x:v>
      </x:c>
      <x:c r="AC932" s="16" t="n">
        <x:f>Y932*T932</x:f>
        <x:v>0</x:v>
      </x:c>
      <x:c r="AD932" s="16" t="n">
        <x:f>K932-Z932</x:f>
        <x:v>0</x:v>
      </x:c>
      <x:c r="AE932" s="16" t="str">
        <x:f>IF(ISNUMBER(U932),E932*(U932-T932),"n.a.")</x:f>
        <x:v>n.a.</x:v>
      </x:c>
      <x:c r="AF932" s="12" t="n">
        <x:f>G932-0</x:f>
        <x:v>0</x:v>
      </x:c>
      <x:c r="AG932" s="16" t="n">
        <x:f>IF(ISNUMBER(U932),0,Z932)</x:f>
        <x:v>0</x:v>
      </x:c>
      <x:c r="AH932" s="17" t="str">
        <x:f>IF(AND(A932="WIRE",ISNUMBER(N932)),H932-N932,"n.a.")</x:f>
        <x:v>n.a.</x:v>
      </x:c>
    </x:row>
    <x:row r="933" ht="22" customHeight="1">
      <x:c r="A933" s="2" t="str">
        <x:v>COIL</x:v>
      </x:c>
      <x:c r="B933" s="2" t="str">
        <x:v>60</x:v>
      </x:c>
      <x:c r="C933" s="2" t="str">
        <x:v>13MAR12-4</x:v>
      </x:c>
      <x:c r="D933" s="2" t="str">
        <x:v>**PAY ACH** PVC SPIRAL SUPPLY</x:v>
      </x:c>
      <x:c r="E933" s="7" t="n">
        <x:v>1600</x:v>
      </x:c>
      <x:c r="F933" s="7" t="n">
        <x:v>0</x:v>
      </x:c>
      <x:c r="G933" s="7" t="n">
        <x:v>0</x:v>
      </x:c>
      <x:c r="H933" s="8" t="n">
        <x:v>5.18</x:v>
      </x:c>
      <x:c r="I933" s="8" t="n">
        <x:v>7.32</x:v>
      </x:c>
      <x:c r="J933" s="2" t="n">
        <x:v>100</x:v>
      </x:c>
      <x:c r="K933" s="9" t="n">
        <x:v>82.88</x:v>
      </x:c>
      <x:c r="L933" s="8"/>
      <x:c r="M933" s="8"/>
      <x:c r="N933" s="8"/>
      <x:c r="O933" s="2" t="n">
        <x:v>0</x:v>
      </x:c>
      <x:c r="P933" s="10" t="n">
        <x:v>44266</x:v>
      </x:c>
      <x:c r="Q933" s="10" t="n">
        <x:v>44593</x:v>
      </x:c>
      <x:c r="R933" s="2" t="str">
        <x:v>Same-product valuation: per 100</x:v>
      </x:c>
      <x:c r="S933" s="2" t="str">
        <x:v>Outside priced proposal or replacement cost differs</x:v>
      </x:c>
      <x:c r="T933" s="15" t="n">
        <x:f>H933/J933</x:f>
        <x:v>0.0518</x:v>
      </x:c>
      <x:c r="U933" s="15" t="str">
        <x:f>IF(A933="WIRE",T933,IF(O933=1,I933*(1+IF(A933="POUC",Summary!$E$7,Summary!$K$7))/J933,"n.a."))</x:f>
        <x:v>n.a.</x:v>
      </x:c>
      <x:c r="V933" s="12" t="n">
        <x:f>0</x:f>
        <x:v>0</x:v>
      </x:c>
      <x:c r="W933" s="12" t="n">
        <x:f>0</x:f>
        <x:v>0</x:v>
      </x:c>
      <x:c r="X933" s="12" t="n">
        <x:f>0</x:f>
        <x:v>0</x:v>
      </x:c>
      <x:c r="Y933" s="12" t="n">
        <x:f>E933-W933-X933</x:f>
        <x:v>1600</x:v>
      </x:c>
      <x:c r="Z933" s="16" t="n">
        <x:f>E933*T933</x:f>
        <x:v>82.88</x:v>
      </x:c>
      <x:c r="AA933" s="16" t="n">
        <x:f>W933*T933</x:f>
        <x:v>0</x:v>
      </x:c>
      <x:c r="AB933" s="16" t="n">
        <x:f>X933*T933</x:f>
        <x:v>0</x:v>
      </x:c>
      <x:c r="AC933" s="16" t="n">
        <x:f>Y933*T933</x:f>
        <x:v>82.88</x:v>
      </x:c>
      <x:c r="AD933" s="16" t="n">
        <x:f>K933-Z933</x:f>
        <x:v>0</x:v>
      </x:c>
      <x:c r="AE933" s="16" t="str">
        <x:f>IF(ISNUMBER(U933),E933*(U933-T933),"n.a.")</x:f>
        <x:v>n.a.</x:v>
      </x:c>
      <x:c r="AF933" s="12" t="n">
        <x:f>G933-0</x:f>
        <x:v>0</x:v>
      </x:c>
      <x:c r="AG933" s="16" t="n">
        <x:f>IF(ISNUMBER(U933),0,Z933)</x:f>
        <x:v>82.88</x:v>
      </x:c>
      <x:c r="AH933" s="17" t="str">
        <x:f>IF(AND(A933="WIRE",ISNUMBER(N933)),H933-N933,"n.a.")</x:f>
        <x:v>n.a.</x:v>
      </x:c>
    </x:row>
    <x:row r="934" ht="22" customHeight="1">
      <x:c r="A934" s="2" t="str">
        <x:v>COIL</x:v>
      </x:c>
      <x:c r="B934" s="2" t="str">
        <x:v>60</x:v>
      </x:c>
      <x:c r="C934" s="2" t="str">
        <x:v>13RED12-4</x:v>
      </x:c>
      <x:c r="D934" s="2" t="str">
        <x:v>**PAY ACH** PVC SPIRAL SUPPLY</x:v>
      </x:c>
      <x:c r="E934" s="7" t="n">
        <x:v>0</x:v>
      </x:c>
      <x:c r="F934" s="7" t="n">
        <x:v>0</x:v>
      </x:c>
      <x:c r="G934" s="7" t="n">
        <x:v>0</x:v>
      </x:c>
      <x:c r="H934" s="8" t="n">
        <x:v>8.48</x:v>
      </x:c>
      <x:c r="I934" s="8" t="n">
        <x:v>7.52</x:v>
      </x:c>
      <x:c r="J934" s="2" t="n">
        <x:v>100</x:v>
      </x:c>
      <x:c r="K934" s="9" t="n">
        <x:v>0</x:v>
      </x:c>
      <x:c r="L934" s="8" t="n">
        <x:v>7.52</x:v>
      </x:c>
      <x:c r="M934" s="8"/>
      <x:c r="N934" s="8"/>
      <x:c r="O934" s="2" t="n">
        <x:v>1</x:v>
      </x:c>
      <x:c r="P934" s="10" t="n">
        <x:v>46143</x:v>
      </x:c>
      <x:c r="Q934" s="10" t="n">
        <x:v>45968</x:v>
      </x:c>
      <x:c r="R934" s="2" t="str">
        <x:v>Same-product valuation: per 100</x:v>
      </x:c>
      <x:c r="S934" s="2" t="str">
        <x:v>Chris PVC Coil priced product</x:v>
      </x:c>
      <x:c r="T934" s="15" t="n">
        <x:f>H934/J934</x:f>
        <x:v>0.0848</x:v>
      </x:c>
      <x:c r="U934" s="15" t="n">
        <x:f>IF(A934="WIRE",T934,IF(O934=1,I934*(1+IF(A934="POUC",Summary!$E$7,Summary!$K$7))/J934,"n.a."))</x:f>
        <x:v>0.083096</x:v>
      </x:c>
      <x:c r="V934" s="12" t="n">
        <x:f>0</x:f>
        <x:v>0</x:v>
      </x:c>
      <x:c r="W934" s="12" t="n">
        <x:f>0</x:f>
        <x:v>0</x:v>
      </x:c>
      <x:c r="X934" s="12" t="n">
        <x:f>0</x:f>
        <x:v>0</x:v>
      </x:c>
      <x:c r="Y934" s="12" t="n">
        <x:f>E934-W934-X934</x:f>
        <x:v>0</x:v>
      </x:c>
      <x:c r="Z934" s="16" t="n">
        <x:f>E934*T934</x:f>
        <x:v>0</x:v>
      </x:c>
      <x:c r="AA934" s="16" t="n">
        <x:f>W934*T934</x:f>
        <x:v>0</x:v>
      </x:c>
      <x:c r="AB934" s="16" t="n">
        <x:f>X934*T934</x:f>
        <x:v>0</x:v>
      </x:c>
      <x:c r="AC934" s="16" t="n">
        <x:f>Y934*T934</x:f>
        <x:v>0</x:v>
      </x:c>
      <x:c r="AD934" s="16" t="n">
        <x:f>K934-Z934</x:f>
        <x:v>0</x:v>
      </x:c>
      <x:c r="AE934" s="16" t="n">
        <x:f>IF(ISNUMBER(U934),E934*(U934-T934),"n.a.")</x:f>
        <x:v>0</x:v>
      </x:c>
      <x:c r="AF934" s="12" t="n">
        <x:f>G934-0</x:f>
        <x:v>0</x:v>
      </x:c>
      <x:c r="AG934" s="16" t="n">
        <x:f>IF(ISNUMBER(U934),0,Z934)</x:f>
        <x:v>0</x:v>
      </x:c>
      <x:c r="AH934" s="17" t="str">
        <x:f>IF(AND(A934="WIRE",ISNUMBER(N934)),H934-N934,"n.a.")</x:f>
        <x:v>n.a.</x:v>
      </x:c>
    </x:row>
    <x:row r="935" ht="22" customHeight="1">
      <x:c r="A935" s="2" t="str">
        <x:v>COIL</x:v>
      </x:c>
      <x:c r="B935" s="2" t="str">
        <x:v>60</x:v>
      </x:c>
      <x:c r="C935" s="2" t="str">
        <x:v>13WHT12-5</x:v>
      </x:c>
      <x:c r="D935" s="2" t="str">
        <x:v>**PAY ACH** PVC SPIRAL SUPPLY</x:v>
      </x:c>
      <x:c r="E935" s="7" t="n">
        <x:v>0</x:v>
      </x:c>
      <x:c r="F935" s="7" t="n">
        <x:v>0</x:v>
      </x:c>
      <x:c r="G935" s="7" t="n">
        <x:v>0</x:v>
      </x:c>
      <x:c r="H935" s="8" t="n">
        <x:v>5.75</x:v>
      </x:c>
      <x:c r="I935" s="8" t="n">
        <x:v>7.96</x:v>
      </x:c>
      <x:c r="J935" s="2" t="n">
        <x:v>100</x:v>
      </x:c>
      <x:c r="K935" s="9" t="n">
        <x:v>0</x:v>
      </x:c>
      <x:c r="L935" s="8"/>
      <x:c r="M935" s="8"/>
      <x:c r="N935" s="8"/>
      <x:c r="O935" s="2" t="n">
        <x:v>0</x:v>
      </x:c>
      <x:c r="P935" s="10" t="n">
        <x:v>43531</x:v>
      </x:c>
      <x:c r="Q935" s="10" t="n">
        <x:v>44593</x:v>
      </x:c>
      <x:c r="R935" s="2" t="str">
        <x:v>Category per-100 basis; no valued stock to verify</x:v>
      </x:c>
      <x:c r="S935" s="2" t="str">
        <x:v>Outside priced proposal or replacement cost differs</x:v>
      </x:c>
      <x:c r="T935" s="15" t="n">
        <x:f>H935/J935</x:f>
        <x:v>0.0575</x:v>
      </x:c>
      <x:c r="U935" s="15" t="str">
        <x:f>IF(A935="WIRE",T935,IF(O935=1,I935*(1+IF(A935="POUC",Summary!$E$7,Summary!$K$7))/J935,"n.a."))</x:f>
        <x:v>n.a.</x:v>
      </x:c>
      <x:c r="V935" s="12" t="n">
        <x:f>0</x:f>
        <x:v>0</x:v>
      </x:c>
      <x:c r="W935" s="12" t="n">
        <x:f>0</x:f>
        <x:v>0</x:v>
      </x:c>
      <x:c r="X935" s="12" t="n">
        <x:f>0</x:f>
        <x:v>0</x:v>
      </x:c>
      <x:c r="Y935" s="12" t="n">
        <x:f>E935-W935-X935</x:f>
        <x:v>0</x:v>
      </x:c>
      <x:c r="Z935" s="16" t="n">
        <x:f>E935*T935</x:f>
        <x:v>0</x:v>
      </x:c>
      <x:c r="AA935" s="16" t="n">
        <x:f>W935*T935</x:f>
        <x:v>0</x:v>
      </x:c>
      <x:c r="AB935" s="16" t="n">
        <x:f>X935*T935</x:f>
        <x:v>0</x:v>
      </x:c>
      <x:c r="AC935" s="16" t="n">
        <x:f>Y935*T935</x:f>
        <x:v>0</x:v>
      </x:c>
      <x:c r="AD935" s="16" t="n">
        <x:f>K935-Z935</x:f>
        <x:v>0</x:v>
      </x:c>
      <x:c r="AE935" s="16" t="str">
        <x:f>IF(ISNUMBER(U935),E935*(U935-T935),"n.a.")</x:f>
        <x:v>n.a.</x:v>
      </x:c>
      <x:c r="AF935" s="12" t="n">
        <x:f>G935-0</x:f>
        <x:v>0</x:v>
      </x:c>
      <x:c r="AG935" s="16" t="n">
        <x:f>IF(ISNUMBER(U935),0,Z935)</x:f>
        <x:v>0</x:v>
      </x:c>
      <x:c r="AH935" s="17" t="str">
        <x:f>IF(AND(A935="WIRE",ISNUMBER(N935)),H935-N935,"n.a.")</x:f>
        <x:v>n.a.</x:v>
      </x:c>
    </x:row>
    <x:row r="936" ht="22" customHeight="1">
      <x:c r="A936" s="2" t="str">
        <x:v>COIL</x:v>
      </x:c>
      <x:c r="B936" s="2" t="str">
        <x:v>60</x:v>
      </x:c>
      <x:c r="C936" s="2" t="str">
        <x:v>13WHT36-4</x:v>
      </x:c>
      <x:c r="D936" s="2" t="str">
        <x:v>**PAY ACH** PVC SPIRAL SUPPLY</x:v>
      </x:c>
      <x:c r="E936" s="7" t="n">
        <x:v>0</x:v>
      </x:c>
      <x:c r="F936" s="7" t="n">
        <x:v>0</x:v>
      </x:c>
      <x:c r="G936" s="7" t="n">
        <x:v>0</x:v>
      </x:c>
      <x:c r="H936" s="8" t="n">
        <x:v>13.55</x:v>
      </x:c>
      <x:c r="I936" s="8" t="n">
        <x:v>21.93</x:v>
      </x:c>
      <x:c r="J936" s="2" t="n">
        <x:v>100</x:v>
      </x:c>
      <x:c r="K936" s="9" t="n">
        <x:v>0</x:v>
      </x:c>
      <x:c r="L936" s="8"/>
      <x:c r="M936" s="8"/>
      <x:c r="N936" s="8"/>
      <x:c r="O936" s="2" t="n">
        <x:v>0</x:v>
      </x:c>
      <x:c r="P936" s="10" t="n">
        <x:v>44266</x:v>
      </x:c>
      <x:c r="Q936" s="10" t="n">
        <x:v>44593</x:v>
      </x:c>
      <x:c r="R936" s="2" t="str">
        <x:v>Category per-100 basis; no valued stock to verify</x:v>
      </x:c>
      <x:c r="S936" s="2" t="str">
        <x:v>Outside priced proposal or replacement cost differs</x:v>
      </x:c>
      <x:c r="T936" s="15" t="n">
        <x:f>H936/J936</x:f>
        <x:v>0.1355</x:v>
      </x:c>
      <x:c r="U936" s="15" t="str">
        <x:f>IF(A936="WIRE",T936,IF(O936=1,I936*(1+IF(A936="POUC",Summary!$E$7,Summary!$K$7))/J936,"n.a."))</x:f>
        <x:v>n.a.</x:v>
      </x:c>
      <x:c r="V936" s="12" t="n">
        <x:f>0</x:f>
        <x:v>0</x:v>
      </x:c>
      <x:c r="W936" s="12" t="n">
        <x:f>0</x:f>
        <x:v>0</x:v>
      </x:c>
      <x:c r="X936" s="12" t="n">
        <x:f>0</x:f>
        <x:v>0</x:v>
      </x:c>
      <x:c r="Y936" s="12" t="n">
        <x:f>E936-W936-X936</x:f>
        <x:v>0</x:v>
      </x:c>
      <x:c r="Z936" s="16" t="n">
        <x:f>E936*T936</x:f>
        <x:v>0</x:v>
      </x:c>
      <x:c r="AA936" s="16" t="n">
        <x:f>W936*T936</x:f>
        <x:v>0</x:v>
      </x:c>
      <x:c r="AB936" s="16" t="n">
        <x:f>X936*T936</x:f>
        <x:v>0</x:v>
      </x:c>
      <x:c r="AC936" s="16" t="n">
        <x:f>Y936*T936</x:f>
        <x:v>0</x:v>
      </x:c>
      <x:c r="AD936" s="16" t="n">
        <x:f>K936-Z936</x:f>
        <x:v>0</x:v>
      </x:c>
      <x:c r="AE936" s="16" t="str">
        <x:f>IF(ISNUMBER(U936),E936*(U936-T936),"n.a.")</x:f>
        <x:v>n.a.</x:v>
      </x:c>
      <x:c r="AF936" s="12" t="n">
        <x:f>G936-0</x:f>
        <x:v>0</x:v>
      </x:c>
      <x:c r="AG936" s="16" t="n">
        <x:f>IF(ISNUMBER(U936),0,Z936)</x:f>
        <x:v>0</x:v>
      </x:c>
      <x:c r="AH936" s="17" t="str">
        <x:f>IF(AND(A936="WIRE",ISNUMBER(N936)),H936-N936,"n.a.")</x:f>
        <x:v>n.a.</x:v>
      </x:c>
    </x:row>
    <x:row r="937" ht="22" customHeight="1">
      <x:c r="A937" s="2" t="str">
        <x:v>COIL</x:v>
      </x:c>
      <x:c r="B937" s="2" t="str">
        <x:v>60</x:v>
      </x:c>
      <x:c r="C937" s="2" t="str">
        <x:v>14BLK12-5</x:v>
      </x:c>
      <x:c r="D937" s="2" t="str">
        <x:v>**PAY ACH** PVC SPIRAL SUPPLY</x:v>
      </x:c>
      <x:c r="E937" s="7" t="n">
        <x:v>0</x:v>
      </x:c>
      <x:c r="F937" s="7" t="n">
        <x:v>0</x:v>
      </x:c>
      <x:c r="G937" s="7" t="n">
        <x:v>0</x:v>
      </x:c>
      <x:c r="H937" s="8" t="n">
        <x:v>6.05</x:v>
      </x:c>
      <x:c r="I937" s="8" t="n">
        <x:v>7.52</x:v>
      </x:c>
      <x:c r="J937" s="2" t="n">
        <x:v>100</x:v>
      </x:c>
      <x:c r="K937" s="9" t="n">
        <x:v>0</x:v>
      </x:c>
      <x:c r="L937" s="8"/>
      <x:c r="M937" s="8"/>
      <x:c r="N937" s="8"/>
      <x:c r="O937" s="2" t="n">
        <x:v>0</x:v>
      </x:c>
      <x:c r="P937" s="10" t="n">
        <x:v>43531</x:v>
      </x:c>
      <x:c r="Q937" s="10" t="n">
        <x:v>44593</x:v>
      </x:c>
      <x:c r="R937" s="2" t="str">
        <x:v>Category per-100 basis; no valued stock to verify</x:v>
      </x:c>
      <x:c r="S937" s="2" t="str">
        <x:v>Outside priced proposal or replacement cost differs</x:v>
      </x:c>
      <x:c r="T937" s="15" t="n">
        <x:f>H937/J937</x:f>
        <x:v>0.0605</x:v>
      </x:c>
      <x:c r="U937" s="15" t="str">
        <x:f>IF(A937="WIRE",T937,IF(O937=1,I937*(1+IF(A937="POUC",Summary!$E$7,Summary!$K$7))/J937,"n.a."))</x:f>
        <x:v>n.a.</x:v>
      </x:c>
      <x:c r="V937" s="12" t="n">
        <x:f>0</x:f>
        <x:v>0</x:v>
      </x:c>
      <x:c r="W937" s="12" t="n">
        <x:f>0</x:f>
        <x:v>0</x:v>
      </x:c>
      <x:c r="X937" s="12" t="n">
        <x:f>0</x:f>
        <x:v>0</x:v>
      </x:c>
      <x:c r="Y937" s="12" t="n">
        <x:f>E937-W937-X937</x:f>
        <x:v>0</x:v>
      </x:c>
      <x:c r="Z937" s="16" t="n">
        <x:f>E937*T937</x:f>
        <x:v>0</x:v>
      </x:c>
      <x:c r="AA937" s="16" t="n">
        <x:f>W937*T937</x:f>
        <x:v>0</x:v>
      </x:c>
      <x:c r="AB937" s="16" t="n">
        <x:f>X937*T937</x:f>
        <x:v>0</x:v>
      </x:c>
      <x:c r="AC937" s="16" t="n">
        <x:f>Y937*T937</x:f>
        <x:v>0</x:v>
      </x:c>
      <x:c r="AD937" s="16" t="n">
        <x:f>K937-Z937</x:f>
        <x:v>0</x:v>
      </x:c>
      <x:c r="AE937" s="16" t="str">
        <x:f>IF(ISNUMBER(U937),E937*(U937-T937),"n.a.")</x:f>
        <x:v>n.a.</x:v>
      </x:c>
      <x:c r="AF937" s="12" t="n">
        <x:f>G937-0</x:f>
        <x:v>0</x:v>
      </x:c>
      <x:c r="AG937" s="16" t="n">
        <x:f>IF(ISNUMBER(U937),0,Z937)</x:f>
        <x:v>0</x:v>
      </x:c>
      <x:c r="AH937" s="17" t="str">
        <x:f>IF(AND(A937="WIRE",ISNUMBER(N937)),H937-N937,"n.a.")</x:f>
        <x:v>n.a.</x:v>
      </x:c>
    </x:row>
    <x:row r="938" ht="22" customHeight="1">
      <x:c r="A938" s="2" t="str">
        <x:v>COIL</x:v>
      </x:c>
      <x:c r="B938" s="2" t="str">
        <x:v>60</x:v>
      </x:c>
      <x:c r="C938" s="2" t="str">
        <x:v>14BLK36-5</x:v>
      </x:c>
      <x:c r="D938" s="2" t="str">
        <x:v>**PAY ACH** PVC SPIRAL SUPPLY</x:v>
      </x:c>
      <x:c r="E938" s="7" t="n">
        <x:v>0</x:v>
      </x:c>
      <x:c r="F938" s="7" t="n">
        <x:v>0</x:v>
      </x:c>
      <x:c r="G938" s="7" t="n">
        <x:v>0</x:v>
      </x:c>
      <x:c r="H938" s="8" t="n">
        <x:v>17.65</x:v>
      </x:c>
      <x:c r="I938" s="8" t="n">
        <x:v>22.5</x:v>
      </x:c>
      <x:c r="J938" s="2" t="n">
        <x:v>100</x:v>
      </x:c>
      <x:c r="K938" s="9" t="n">
        <x:v>0</x:v>
      </x:c>
      <x:c r="L938" s="8"/>
      <x:c r="M938" s="8"/>
      <x:c r="N938" s="8"/>
      <x:c r="O938" s="2" t="n">
        <x:v>0</x:v>
      </x:c>
      <x:c r="P938" s="10" t="n">
        <x:v>43531</x:v>
      </x:c>
      <x:c r="Q938" s="10" t="n">
        <x:v>44593</x:v>
      </x:c>
      <x:c r="R938" s="2" t="str">
        <x:v>Category per-100 basis; no valued stock to verify</x:v>
      </x:c>
      <x:c r="S938" s="2" t="str">
        <x:v>Outside priced proposal or replacement cost differs</x:v>
      </x:c>
      <x:c r="T938" s="15" t="n">
        <x:f>H938/J938</x:f>
        <x:v>0.1765</x:v>
      </x:c>
      <x:c r="U938" s="15" t="str">
        <x:f>IF(A938="WIRE",T938,IF(O938=1,I938*(1+IF(A938="POUC",Summary!$E$7,Summary!$K$7))/J938,"n.a."))</x:f>
        <x:v>n.a.</x:v>
      </x:c>
      <x:c r="V938" s="12" t="n">
        <x:f>0</x:f>
        <x:v>0</x:v>
      </x:c>
      <x:c r="W938" s="12" t="n">
        <x:f>0</x:f>
        <x:v>0</x:v>
      </x:c>
      <x:c r="X938" s="12" t="n">
        <x:f>0</x:f>
        <x:v>0</x:v>
      </x:c>
      <x:c r="Y938" s="12" t="n">
        <x:f>E938-W938-X938</x:f>
        <x:v>0</x:v>
      </x:c>
      <x:c r="Z938" s="16" t="n">
        <x:f>E938*T938</x:f>
        <x:v>0</x:v>
      </x:c>
      <x:c r="AA938" s="16" t="n">
        <x:f>W938*T938</x:f>
        <x:v>0</x:v>
      </x:c>
      <x:c r="AB938" s="16" t="n">
        <x:f>X938*T938</x:f>
        <x:v>0</x:v>
      </x:c>
      <x:c r="AC938" s="16" t="n">
        <x:f>Y938*T938</x:f>
        <x:v>0</x:v>
      </x:c>
      <x:c r="AD938" s="16" t="n">
        <x:f>K938-Z938</x:f>
        <x:v>0</x:v>
      </x:c>
      <x:c r="AE938" s="16" t="str">
        <x:f>IF(ISNUMBER(U938),E938*(U938-T938),"n.a.")</x:f>
        <x:v>n.a.</x:v>
      </x:c>
      <x:c r="AF938" s="12" t="n">
        <x:f>G938-0</x:f>
        <x:v>0</x:v>
      </x:c>
      <x:c r="AG938" s="16" t="n">
        <x:f>IF(ISNUMBER(U938),0,Z938)</x:f>
        <x:v>0</x:v>
      </x:c>
      <x:c r="AH938" s="17" t="str">
        <x:f>IF(AND(A938="WIRE",ISNUMBER(N938)),H938-N938,"n.a.")</x:f>
        <x:v>n.a.</x:v>
      </x:c>
    </x:row>
    <x:row r="939" ht="22" customHeight="1">
      <x:c r="A939" s="2" t="str">
        <x:v>COIL</x:v>
      </x:c>
      <x:c r="B939" s="2" t="str">
        <x:v>60</x:v>
      </x:c>
      <x:c r="C939" s="2" t="str">
        <x:v>14BLU12-4</x:v>
      </x:c>
      <x:c r="D939" s="2" t="str">
        <x:v>**PAY ACH** PVC SPIRAL SUPPLY</x:v>
      </x:c>
      <x:c r="E939" s="7" t="n">
        <x:v>0</x:v>
      </x:c>
      <x:c r="F939" s="7" t="n">
        <x:v>0</x:v>
      </x:c>
      <x:c r="G939" s="7" t="n">
        <x:v>0</x:v>
      </x:c>
      <x:c r="H939" s="8" t="n">
        <x:v>9.18</x:v>
      </x:c>
      <x:c r="I939" s="8" t="n">
        <x:v>8.14</x:v>
      </x:c>
      <x:c r="J939" s="2" t="n">
        <x:v>100</x:v>
      </x:c>
      <x:c r="K939" s="9" t="n">
        <x:v>0</x:v>
      </x:c>
      <x:c r="L939" s="8" t="n">
        <x:v>8.14</x:v>
      </x:c>
      <x:c r="M939" s="8"/>
      <x:c r="N939" s="8"/>
      <x:c r="O939" s="2" t="n">
        <x:v>1</x:v>
      </x:c>
      <x:c r="P939" s="10" t="n">
        <x:v>46143</x:v>
      </x:c>
      <x:c r="Q939" s="10" t="n">
        <x:v>45968</x:v>
      </x:c>
      <x:c r="R939" s="2" t="str">
        <x:v>Same-product valuation: per 100</x:v>
      </x:c>
      <x:c r="S939" s="2" t="str">
        <x:v>Chris PVC Coil priced product</x:v>
      </x:c>
      <x:c r="T939" s="15" t="n">
        <x:f>H939/J939</x:f>
        <x:v>0.09179999999999999</x:v>
      </x:c>
      <x:c r="U939" s="15" t="n">
        <x:f>IF(A939="WIRE",T939,IF(O939=1,I939*(1+IF(A939="POUC",Summary!$E$7,Summary!$K$7))/J939,"n.a."))</x:f>
        <x:v>0.089947</x:v>
      </x:c>
      <x:c r="V939" s="12" t="n">
        <x:f>0</x:f>
        <x:v>0</x:v>
      </x:c>
      <x:c r="W939" s="12" t="n">
        <x:f>0</x:f>
        <x:v>0</x:v>
      </x:c>
      <x:c r="X939" s="12" t="n">
        <x:f>0</x:f>
        <x:v>0</x:v>
      </x:c>
      <x:c r="Y939" s="12" t="n">
        <x:f>E939-W939-X939</x:f>
        <x:v>0</x:v>
      </x:c>
      <x:c r="Z939" s="16" t="n">
        <x:f>E939*T939</x:f>
        <x:v>0</x:v>
      </x:c>
      <x:c r="AA939" s="16" t="n">
        <x:f>W939*T939</x:f>
        <x:v>0</x:v>
      </x:c>
      <x:c r="AB939" s="16" t="n">
        <x:f>X939*T939</x:f>
        <x:v>0</x:v>
      </x:c>
      <x:c r="AC939" s="16" t="n">
        <x:f>Y939*T939</x:f>
        <x:v>0</x:v>
      </x:c>
      <x:c r="AD939" s="16" t="n">
        <x:f>K939-Z939</x:f>
        <x:v>0</x:v>
      </x:c>
      <x:c r="AE939" s="16" t="n">
        <x:f>IF(ISNUMBER(U939),E939*(U939-T939),"n.a.")</x:f>
        <x:v>0</x:v>
      </x:c>
      <x:c r="AF939" s="12" t="n">
        <x:f>G939-0</x:f>
        <x:v>0</x:v>
      </x:c>
      <x:c r="AG939" s="16" t="n">
        <x:f>IF(ISNUMBER(U939),0,Z939)</x:f>
        <x:v>0</x:v>
      </x:c>
      <x:c r="AH939" s="17" t="str">
        <x:f>IF(AND(A939="WIRE",ISNUMBER(N939)),H939-N939,"n.a.")</x:f>
        <x:v>n.a.</x:v>
      </x:c>
    </x:row>
    <x:row r="940" ht="22" customHeight="1">
      <x:c r="A940" s="2" t="str">
        <x:v>COIL</x:v>
      </x:c>
      <x:c r="B940" s="2" t="str">
        <x:v>60</x:v>
      </x:c>
      <x:c r="C940" s="2" t="str">
        <x:v>14FG12-4</x:v>
      </x:c>
      <x:c r="D940" s="2" t="str">
        <x:v>**PAY ACH** PVC SPIRAL SUPPLY</x:v>
      </x:c>
      <x:c r="E940" s="7" t="n">
        <x:v>0</x:v>
      </x:c>
      <x:c r="F940" s="7" t="n">
        <x:v>0</x:v>
      </x:c>
      <x:c r="G940" s="7" t="n">
        <x:v>0</x:v>
      </x:c>
      <x:c r="H940" s="8" t="n">
        <x:v>5.33</x:v>
      </x:c>
      <x:c r="I940" s="8" t="n">
        <x:v>7.89</x:v>
      </x:c>
      <x:c r="J940" s="2" t="n">
        <x:v>100</x:v>
      </x:c>
      <x:c r="K940" s="9" t="n">
        <x:v>0</x:v>
      </x:c>
      <x:c r="L940" s="8"/>
      <x:c r="M940" s="8"/>
      <x:c r="N940" s="8"/>
      <x:c r="O940" s="2" t="n">
        <x:v>0</x:v>
      </x:c>
      <x:c r="P940" s="10" t="n">
        <x:v>44266</x:v>
      </x:c>
      <x:c r="Q940" s="10" t="n">
        <x:v>44593</x:v>
      </x:c>
      <x:c r="R940" s="2" t="str">
        <x:v>Same-product valuation: per 100</x:v>
      </x:c>
      <x:c r="S940" s="2" t="str">
        <x:v>Outside priced proposal or replacement cost differs</x:v>
      </x:c>
      <x:c r="T940" s="15" t="n">
        <x:f>H940/J940</x:f>
        <x:v>0.0533</x:v>
      </x:c>
      <x:c r="U940" s="15" t="str">
        <x:f>IF(A940="WIRE",T940,IF(O940=1,I940*(1+IF(A940="POUC",Summary!$E$7,Summary!$K$7))/J940,"n.a."))</x:f>
        <x:v>n.a.</x:v>
      </x:c>
      <x:c r="V940" s="12" t="n">
        <x:f>0</x:f>
        <x:v>0</x:v>
      </x:c>
      <x:c r="W940" s="12" t="n">
        <x:f>0</x:f>
        <x:v>0</x:v>
      </x:c>
      <x:c r="X940" s="12" t="n">
        <x:f>0</x:f>
        <x:v>0</x:v>
      </x:c>
      <x:c r="Y940" s="12" t="n">
        <x:f>E940-W940-X940</x:f>
        <x:v>0</x:v>
      </x:c>
      <x:c r="Z940" s="16" t="n">
        <x:f>E940*T940</x:f>
        <x:v>0</x:v>
      </x:c>
      <x:c r="AA940" s="16" t="n">
        <x:f>W940*T940</x:f>
        <x:v>0</x:v>
      </x:c>
      <x:c r="AB940" s="16" t="n">
        <x:f>X940*T940</x:f>
        <x:v>0</x:v>
      </x:c>
      <x:c r="AC940" s="16" t="n">
        <x:f>Y940*T940</x:f>
        <x:v>0</x:v>
      </x:c>
      <x:c r="AD940" s="16" t="n">
        <x:f>K940-Z940</x:f>
        <x:v>0</x:v>
      </x:c>
      <x:c r="AE940" s="16" t="str">
        <x:f>IF(ISNUMBER(U940),E940*(U940-T940),"n.a.")</x:f>
        <x:v>n.a.</x:v>
      </x:c>
      <x:c r="AF940" s="12" t="n">
        <x:f>G940-0</x:f>
        <x:v>0</x:v>
      </x:c>
      <x:c r="AG940" s="16" t="n">
        <x:f>IF(ISNUMBER(U940),0,Z940)</x:f>
        <x:v>0</x:v>
      </x:c>
      <x:c r="AH940" s="17" t="str">
        <x:f>IF(AND(A940="WIRE",ISNUMBER(N940)),H940-N940,"n.a.")</x:f>
        <x:v>n.a.</x:v>
      </x:c>
    </x:row>
    <x:row r="941" ht="22" customHeight="1">
      <x:c r="A941" s="2" t="str">
        <x:v>COIL</x:v>
      </x:c>
      <x:c r="B941" s="2" t="str">
        <x:v>60</x:v>
      </x:c>
      <x:c r="C941" s="2" t="str">
        <x:v>14RED12-4</x:v>
      </x:c>
      <x:c r="D941" s="2" t="str">
        <x:v>**PAY ACH** PVC SPIRAL SUPPLY</x:v>
      </x:c>
      <x:c r="E941" s="7" t="n">
        <x:v>0</x:v>
      </x:c>
      <x:c r="F941" s="7" t="n">
        <x:v>0</x:v>
      </x:c>
      <x:c r="G941" s="7" t="n">
        <x:v>0</x:v>
      </x:c>
      <x:c r="H941" s="8" t="n">
        <x:v>9.18</x:v>
      </x:c>
      <x:c r="I941" s="8" t="n">
        <x:v>8.14</x:v>
      </x:c>
      <x:c r="J941" s="2" t="n">
        <x:v>100</x:v>
      </x:c>
      <x:c r="K941" s="9" t="n">
        <x:v>0</x:v>
      </x:c>
      <x:c r="L941" s="8" t="n">
        <x:v>8.14</x:v>
      </x:c>
      <x:c r="M941" s="8"/>
      <x:c r="N941" s="8"/>
      <x:c r="O941" s="2" t="n">
        <x:v>1</x:v>
      </x:c>
      <x:c r="P941" s="10" t="n">
        <x:v>46143</x:v>
      </x:c>
      <x:c r="Q941" s="10" t="n">
        <x:v>45968</x:v>
      </x:c>
      <x:c r="R941" s="2" t="str">
        <x:v>Same-product valuation: per 100</x:v>
      </x:c>
      <x:c r="S941" s="2" t="str">
        <x:v>Chris PVC Coil priced product</x:v>
      </x:c>
      <x:c r="T941" s="15" t="n">
        <x:f>H941/J941</x:f>
        <x:v>0.09179999999999999</x:v>
      </x:c>
      <x:c r="U941" s="15" t="n">
        <x:f>IF(A941="WIRE",T941,IF(O941=1,I941*(1+IF(A941="POUC",Summary!$E$7,Summary!$K$7))/J941,"n.a."))</x:f>
        <x:v>0.089947</x:v>
      </x:c>
      <x:c r="V941" s="12" t="n">
        <x:f>0</x:f>
        <x:v>0</x:v>
      </x:c>
      <x:c r="W941" s="12" t="n">
        <x:f>0</x:f>
        <x:v>0</x:v>
      </x:c>
      <x:c r="X941" s="12" t="n">
        <x:f>0</x:f>
        <x:v>0</x:v>
      </x:c>
      <x:c r="Y941" s="12" t="n">
        <x:f>E941-W941-X941</x:f>
        <x:v>0</x:v>
      </x:c>
      <x:c r="Z941" s="16" t="n">
        <x:f>E941*T941</x:f>
        <x:v>0</x:v>
      </x:c>
      <x:c r="AA941" s="16" t="n">
        <x:f>W941*T941</x:f>
        <x:v>0</x:v>
      </x:c>
      <x:c r="AB941" s="16" t="n">
        <x:f>X941*T941</x:f>
        <x:v>0</x:v>
      </x:c>
      <x:c r="AC941" s="16" t="n">
        <x:f>Y941*T941</x:f>
        <x:v>0</x:v>
      </x:c>
      <x:c r="AD941" s="16" t="n">
        <x:f>K941-Z941</x:f>
        <x:v>0</x:v>
      </x:c>
      <x:c r="AE941" s="16" t="n">
        <x:f>IF(ISNUMBER(U941),E941*(U941-T941),"n.a.")</x:f>
        <x:v>0</x:v>
      </x:c>
      <x:c r="AF941" s="12" t="n">
        <x:f>G941-0</x:f>
        <x:v>0</x:v>
      </x:c>
      <x:c r="AG941" s="16" t="n">
        <x:f>IF(ISNUMBER(U941),0,Z941)</x:f>
        <x:v>0</x:v>
      </x:c>
      <x:c r="AH941" s="17" t="str">
        <x:f>IF(AND(A941="WIRE",ISNUMBER(N941)),H941-N941,"n.a.")</x:f>
        <x:v>n.a.</x:v>
      </x:c>
    </x:row>
    <x:row r="942" ht="22" customHeight="1">
      <x:c r="A942" s="2" t="str">
        <x:v>COIL</x:v>
      </x:c>
      <x:c r="B942" s="2" t="str">
        <x:v>60</x:v>
      </x:c>
      <x:c r="C942" s="2" t="str">
        <x:v>14WHT36-4</x:v>
      </x:c>
      <x:c r="D942" s="2" t="str">
        <x:v>**PAY ACH** PVC SPIRAL SUPPLY</x:v>
      </x:c>
      <x:c r="E942" s="7" t="n">
        <x:v>600</x:v>
      </x:c>
      <x:c r="F942" s="7" t="n">
        <x:v>0</x:v>
      </x:c>
      <x:c r="G942" s="7" t="n">
        <x:v>0</x:v>
      </x:c>
      <x:c r="H942" s="8" t="n">
        <x:v>28.18</x:v>
      </x:c>
      <x:c r="I942" s="8" t="n">
        <x:v>24.99</x:v>
      </x:c>
      <x:c r="J942" s="2" t="n">
        <x:v>100</x:v>
      </x:c>
      <x:c r="K942" s="9" t="n">
        <x:v>169.08</x:v>
      </x:c>
      <x:c r="L942" s="8" t="n">
        <x:v>24.99</x:v>
      </x:c>
      <x:c r="M942" s="8"/>
      <x:c r="N942" s="8"/>
      <x:c r="O942" s="2" t="n">
        <x:v>1</x:v>
      </x:c>
      <x:c r="P942" s="10" t="n">
        <x:v>46143</x:v>
      </x:c>
      <x:c r="Q942" s="10" t="n">
        <x:v>45810</x:v>
      </x:c>
      <x:c r="R942" s="2" t="str">
        <x:v>Same-product valuation: per 100</x:v>
      </x:c>
      <x:c r="S942" s="2" t="str">
        <x:v>Chris PVC Coil priced product</x:v>
      </x:c>
      <x:c r="T942" s="15" t="n">
        <x:f>H942/J942</x:f>
        <x:v>0.2818</x:v>
      </x:c>
      <x:c r="U942" s="15" t="n">
        <x:f>IF(A942="WIRE",T942,IF(O942=1,I942*(1+IF(A942="POUC",Summary!$E$7,Summary!$K$7))/J942,"n.a."))</x:f>
        <x:v>0.2761395</x:v>
      </x:c>
      <x:c r="V942" s="12" t="n">
        <x:f>0</x:f>
        <x:v>0</x:v>
      </x:c>
      <x:c r="W942" s="12" t="n">
        <x:f>0</x:f>
        <x:v>0</x:v>
      </x:c>
      <x:c r="X942" s="12" t="n">
        <x:f>0</x:f>
        <x:v>0</x:v>
      </x:c>
      <x:c r="Y942" s="12" t="n">
        <x:f>E942-W942-X942</x:f>
        <x:v>600</x:v>
      </x:c>
      <x:c r="Z942" s="16" t="n">
        <x:f>E942*T942</x:f>
        <x:v>169.07999999999998</x:v>
      </x:c>
      <x:c r="AA942" s="16" t="n">
        <x:f>W942*T942</x:f>
        <x:v>0</x:v>
      </x:c>
      <x:c r="AB942" s="16" t="n">
        <x:f>X942*T942</x:f>
        <x:v>0</x:v>
      </x:c>
      <x:c r="AC942" s="16" t="n">
        <x:f>Y942*T942</x:f>
        <x:v>169.07999999999998</x:v>
      </x:c>
      <x:c r="AD942" s="16" t="n">
        <x:f>K942-Z942</x:f>
        <x:v>2.842170943040401e-14</x:v>
      </x:c>
      <x:c r="AE942" s="16" t="n">
        <x:f>IF(ISNUMBER(U942),E942*(U942-T942),"n.a.")</x:f>
        <x:v>-3.3963000000000076</x:v>
      </x:c>
      <x:c r="AF942" s="12" t="n">
        <x:f>G942-0</x:f>
        <x:v>0</x:v>
      </x:c>
      <x:c r="AG942" s="16" t="n">
        <x:f>IF(ISNUMBER(U942),0,Z942)</x:f>
        <x:v>0</x:v>
      </x:c>
      <x:c r="AH942" s="17" t="str">
        <x:f>IF(AND(A942="WIRE",ISNUMBER(N942)),H942-N942,"n.a.")</x:f>
        <x:v>n.a.</x:v>
      </x:c>
    </x:row>
    <x:row r="943" ht="22" customHeight="1">
      <x:c r="A943" s="2" t="str">
        <x:v>COIL</x:v>
      </x:c>
      <x:c r="B943" s="2" t="str">
        <x:v>60</x:v>
      </x:c>
      <x:c r="C943" s="2" t="str">
        <x:v>16BLK12-5</x:v>
      </x:c>
      <x:c r="D943" s="2" t="str">
        <x:v>**PAY ACH** PVC SPIRAL SUPPLY</x:v>
      </x:c>
      <x:c r="E943" s="7" t="n">
        <x:v>0</x:v>
      </x:c>
      <x:c r="F943" s="7" t="n">
        <x:v>0</x:v>
      </x:c>
      <x:c r="G943" s="7" t="n">
        <x:v>0</x:v>
      </x:c>
      <x:c r="H943" s="8" t="n">
        <x:v>7.38</x:v>
      </x:c>
      <x:c r="I943" s="8" t="n">
        <x:v>9.2</x:v>
      </x:c>
      <x:c r="J943" s="2" t="n">
        <x:v>100</x:v>
      </x:c>
      <x:c r="K943" s="9" t="n">
        <x:v>0</x:v>
      </x:c>
      <x:c r="L943" s="8"/>
      <x:c r="M943" s="8"/>
      <x:c r="N943" s="8"/>
      <x:c r="O943" s="2" t="n">
        <x:v>0</x:v>
      </x:c>
      <x:c r="P943" s="10" t="n">
        <x:v>43531</x:v>
      </x:c>
      <x:c r="Q943" s="10" t="n">
        <x:v>44593</x:v>
      </x:c>
      <x:c r="R943" s="2" t="str">
        <x:v>Category per-100 basis; no valued stock to verify</x:v>
      </x:c>
      <x:c r="S943" s="2" t="str">
        <x:v>Outside priced proposal or replacement cost differs</x:v>
      </x:c>
      <x:c r="T943" s="15" t="n">
        <x:f>H943/J943</x:f>
        <x:v>0.0738</x:v>
      </x:c>
      <x:c r="U943" s="15" t="str">
        <x:f>IF(A943="WIRE",T943,IF(O943=1,I943*(1+IF(A943="POUC",Summary!$E$7,Summary!$K$7))/J943,"n.a."))</x:f>
        <x:v>n.a.</x:v>
      </x:c>
      <x:c r="V943" s="12" t="n">
        <x:f>0</x:f>
        <x:v>0</x:v>
      </x:c>
      <x:c r="W943" s="12" t="n">
        <x:f>0</x:f>
        <x:v>0</x:v>
      </x:c>
      <x:c r="X943" s="12" t="n">
        <x:f>0</x:f>
        <x:v>0</x:v>
      </x:c>
      <x:c r="Y943" s="12" t="n">
        <x:f>E943-W943-X943</x:f>
        <x:v>0</x:v>
      </x:c>
      <x:c r="Z943" s="16" t="n">
        <x:f>E943*T943</x:f>
        <x:v>0</x:v>
      </x:c>
      <x:c r="AA943" s="16" t="n">
        <x:f>W943*T943</x:f>
        <x:v>0</x:v>
      </x:c>
      <x:c r="AB943" s="16" t="n">
        <x:f>X943*T943</x:f>
        <x:v>0</x:v>
      </x:c>
      <x:c r="AC943" s="16" t="n">
        <x:f>Y943*T943</x:f>
        <x:v>0</x:v>
      </x:c>
      <x:c r="AD943" s="16" t="n">
        <x:f>K943-Z943</x:f>
        <x:v>0</x:v>
      </x:c>
      <x:c r="AE943" s="16" t="str">
        <x:f>IF(ISNUMBER(U943),E943*(U943-T943),"n.a.")</x:f>
        <x:v>n.a.</x:v>
      </x:c>
      <x:c r="AF943" s="12" t="n">
        <x:f>G943-0</x:f>
        <x:v>0</x:v>
      </x:c>
      <x:c r="AG943" s="16" t="n">
        <x:f>IF(ISNUMBER(U943),0,Z943)</x:f>
        <x:v>0</x:v>
      </x:c>
      <x:c r="AH943" s="17" t="str">
        <x:f>IF(AND(A943="WIRE",ISNUMBER(N943)),H943-N943,"n.a.")</x:f>
        <x:v>n.a.</x:v>
      </x:c>
    </x:row>
    <x:row r="944" ht="22" customHeight="1">
      <x:c r="A944" s="2" t="str">
        <x:v>COIL</x:v>
      </x:c>
      <x:c r="B944" s="2" t="str">
        <x:v>60</x:v>
      </x:c>
      <x:c r="C944" s="2" t="str">
        <x:v>16BLK36-5</x:v>
      </x:c>
      <x:c r="D944" s="2" t="str">
        <x:v>**PAY ACH** PVC SPIRAL SUPPLY</x:v>
      </x:c>
      <x:c r="E944" s="7" t="n">
        <x:v>0</x:v>
      </x:c>
      <x:c r="F944" s="7" t="n">
        <x:v>0</x:v>
      </x:c>
      <x:c r="G944" s="7" t="n">
        <x:v>0</x:v>
      </x:c>
      <x:c r="H944" s="8" t="n">
        <x:v>19.94</x:v>
      </x:c>
      <x:c r="I944" s="8" t="n">
        <x:v>26.5</x:v>
      </x:c>
      <x:c r="J944" s="2" t="n">
        <x:v>100</x:v>
      </x:c>
      <x:c r="K944" s="9" t="n">
        <x:v>0</x:v>
      </x:c>
      <x:c r="L944" s="8"/>
      <x:c r="M944" s="8"/>
      <x:c r="N944" s="8"/>
      <x:c r="O944" s="2" t="n">
        <x:v>0</x:v>
      </x:c>
      <x:c r="P944" s="10" t="n">
        <x:v>43531</x:v>
      </x:c>
      <x:c r="Q944" s="10" t="n">
        <x:v>44593</x:v>
      </x:c>
      <x:c r="R944" s="2" t="str">
        <x:v>Category per-100 basis; no valued stock to verify</x:v>
      </x:c>
      <x:c r="S944" s="2" t="str">
        <x:v>Outside priced proposal or replacement cost differs</x:v>
      </x:c>
      <x:c r="T944" s="15" t="n">
        <x:f>H944/J944</x:f>
        <x:v>0.19940000000000002</x:v>
      </x:c>
      <x:c r="U944" s="15" t="str">
        <x:f>IF(A944="WIRE",T944,IF(O944=1,I944*(1+IF(A944="POUC",Summary!$E$7,Summary!$K$7))/J944,"n.a."))</x:f>
        <x:v>n.a.</x:v>
      </x:c>
      <x:c r="V944" s="12" t="n">
        <x:f>0</x:f>
        <x:v>0</x:v>
      </x:c>
      <x:c r="W944" s="12" t="n">
        <x:f>0</x:f>
        <x:v>0</x:v>
      </x:c>
      <x:c r="X944" s="12" t="n">
        <x:f>0</x:f>
        <x:v>0</x:v>
      </x:c>
      <x:c r="Y944" s="12" t="n">
        <x:f>E944-W944-X944</x:f>
        <x:v>0</x:v>
      </x:c>
      <x:c r="Z944" s="16" t="n">
        <x:f>E944*T944</x:f>
        <x:v>0</x:v>
      </x:c>
      <x:c r="AA944" s="16" t="n">
        <x:f>W944*T944</x:f>
        <x:v>0</x:v>
      </x:c>
      <x:c r="AB944" s="16" t="n">
        <x:f>X944*T944</x:f>
        <x:v>0</x:v>
      </x:c>
      <x:c r="AC944" s="16" t="n">
        <x:f>Y944*T944</x:f>
        <x:v>0</x:v>
      </x:c>
      <x:c r="AD944" s="16" t="n">
        <x:f>K944-Z944</x:f>
        <x:v>0</x:v>
      </x:c>
      <x:c r="AE944" s="16" t="str">
        <x:f>IF(ISNUMBER(U944),E944*(U944-T944),"n.a.")</x:f>
        <x:v>n.a.</x:v>
      </x:c>
      <x:c r="AF944" s="12" t="n">
        <x:f>G944-0</x:f>
        <x:v>0</x:v>
      </x:c>
      <x:c r="AG944" s="16" t="n">
        <x:f>IF(ISNUMBER(U944),0,Z944)</x:f>
        <x:v>0</x:v>
      </x:c>
      <x:c r="AH944" s="17" t="str">
        <x:f>IF(AND(A944="WIRE",ISNUMBER(N944)),H944-N944,"n.a.")</x:f>
        <x:v>n.a.</x:v>
      </x:c>
    </x:row>
    <x:row r="945" ht="22" customHeight="1">
      <x:c r="A945" s="2" t="str">
        <x:v>COIL</x:v>
      </x:c>
      <x:c r="B945" s="2" t="str">
        <x:v>60</x:v>
      </x:c>
      <x:c r="C945" s="2" t="str">
        <x:v>16BLU12-4</x:v>
      </x:c>
      <x:c r="D945" s="2" t="str">
        <x:v>**PAY ACH** PVC SPIRAL SUPPLY</x:v>
      </x:c>
      <x:c r="E945" s="7" t="n">
        <x:v>0</x:v>
      </x:c>
      <x:c r="F945" s="7" t="n">
        <x:v>0</x:v>
      </x:c>
      <x:c r="G945" s="7" t="n">
        <x:v>0</x:v>
      </x:c>
      <x:c r="H945" s="8" t="n">
        <x:v>11.23</x:v>
      </x:c>
      <x:c r="I945" s="8" t="n">
        <x:v>9.95</x:v>
      </x:c>
      <x:c r="J945" s="2" t="n">
        <x:v>100</x:v>
      </x:c>
      <x:c r="K945" s="9" t="n">
        <x:v>0</x:v>
      </x:c>
      <x:c r="L945" s="8" t="n">
        <x:v>9.95</x:v>
      </x:c>
      <x:c r="M945" s="8"/>
      <x:c r="N945" s="8"/>
      <x:c r="O945" s="2" t="n">
        <x:v>1</x:v>
      </x:c>
      <x:c r="P945" s="10" t="n">
        <x:v>46143</x:v>
      </x:c>
      <x:c r="Q945" s="10" t="n">
        <x:v>45968</x:v>
      </x:c>
      <x:c r="R945" s="2" t="str">
        <x:v>Same-product valuation: per 100</x:v>
      </x:c>
      <x:c r="S945" s="2" t="str">
        <x:v>Chris PVC Coil priced product</x:v>
      </x:c>
      <x:c r="T945" s="15" t="n">
        <x:f>H945/J945</x:f>
        <x:v>0.11230000000000001</x:v>
      </x:c>
      <x:c r="U945" s="15" t="n">
        <x:f>IF(A945="WIRE",T945,IF(O945=1,I945*(1+IF(A945="POUC",Summary!$E$7,Summary!$K$7))/J945,"n.a."))</x:f>
        <x:v>0.1099475</x:v>
      </x:c>
      <x:c r="V945" s="12" t="n">
        <x:f>0</x:f>
        <x:v>0</x:v>
      </x:c>
      <x:c r="W945" s="12" t="n">
        <x:f>0</x:f>
        <x:v>0</x:v>
      </x:c>
      <x:c r="X945" s="12" t="n">
        <x:f>0</x:f>
        <x:v>0</x:v>
      </x:c>
      <x:c r="Y945" s="12" t="n">
        <x:f>E945-W945-X945</x:f>
        <x:v>0</x:v>
      </x:c>
      <x:c r="Z945" s="16" t="n">
        <x:f>E945*T945</x:f>
        <x:v>0</x:v>
      </x:c>
      <x:c r="AA945" s="16" t="n">
        <x:f>W945*T945</x:f>
        <x:v>0</x:v>
      </x:c>
      <x:c r="AB945" s="16" t="n">
        <x:f>X945*T945</x:f>
        <x:v>0</x:v>
      </x:c>
      <x:c r="AC945" s="16" t="n">
        <x:f>Y945*T945</x:f>
        <x:v>0</x:v>
      </x:c>
      <x:c r="AD945" s="16" t="n">
        <x:f>K945-Z945</x:f>
        <x:v>0</x:v>
      </x:c>
      <x:c r="AE945" s="16" t="n">
        <x:f>IF(ISNUMBER(U945),E945*(U945-T945),"n.a.")</x:f>
        <x:v>0</x:v>
      </x:c>
      <x:c r="AF945" s="12" t="n">
        <x:f>G945-0</x:f>
        <x:v>0</x:v>
      </x:c>
      <x:c r="AG945" s="16" t="n">
        <x:f>IF(ISNUMBER(U945),0,Z945)</x:f>
        <x:v>0</x:v>
      </x:c>
      <x:c r="AH945" s="17" t="str">
        <x:f>IF(AND(A945="WIRE",ISNUMBER(N945)),H945-N945,"n.a.")</x:f>
        <x:v>n.a.</x:v>
      </x:c>
    </x:row>
    <x:row r="946" ht="22" customHeight="1">
      <x:c r="A946" s="2" t="str">
        <x:v>COIL</x:v>
      </x:c>
      <x:c r="B946" s="2" t="str">
        <x:v>60</x:v>
      </x:c>
      <x:c r="C946" s="2" t="str">
        <x:v>16FG12-4</x:v>
      </x:c>
      <x:c r="D946" s="2" t="str">
        <x:v>**PAY ACH** PVC SPIRAL SUPPLY</x:v>
      </x:c>
      <x:c r="E946" s="7" t="n">
        <x:v>0</x:v>
      </x:c>
      <x:c r="F946" s="7" t="n">
        <x:v>0</x:v>
      </x:c>
      <x:c r="G946" s="7" t="n">
        <x:v>0</x:v>
      </x:c>
      <x:c r="H946" s="8" t="n">
        <x:v>6.47</x:v>
      </x:c>
      <x:c r="I946" s="8" t="n">
        <x:v>9.55</x:v>
      </x:c>
      <x:c r="J946" s="2" t="n">
        <x:v>100</x:v>
      </x:c>
      <x:c r="K946" s="9" t="n">
        <x:v>0</x:v>
      </x:c>
      <x:c r="L946" s="8"/>
      <x:c r="M946" s="8"/>
      <x:c r="N946" s="8"/>
      <x:c r="O946" s="2" t="n">
        <x:v>0</x:v>
      </x:c>
      <x:c r="P946" s="10" t="n">
        <x:v>44266</x:v>
      </x:c>
      <x:c r="Q946" s="10" t="n">
        <x:v>44593</x:v>
      </x:c>
      <x:c r="R946" s="2" t="str">
        <x:v>Category per-100 basis; no valued stock to verify</x:v>
      </x:c>
      <x:c r="S946" s="2" t="str">
        <x:v>Outside priced proposal or replacement cost differs</x:v>
      </x:c>
      <x:c r="T946" s="15" t="n">
        <x:f>H946/J946</x:f>
        <x:v>0.0647</x:v>
      </x:c>
      <x:c r="U946" s="15" t="str">
        <x:f>IF(A946="WIRE",T946,IF(O946=1,I946*(1+IF(A946="POUC",Summary!$E$7,Summary!$K$7))/J946,"n.a."))</x:f>
        <x:v>n.a.</x:v>
      </x:c>
      <x:c r="V946" s="12" t="n">
        <x:f>0</x:f>
        <x:v>0</x:v>
      </x:c>
      <x:c r="W946" s="12" t="n">
        <x:f>0</x:f>
        <x:v>0</x:v>
      </x:c>
      <x:c r="X946" s="12" t="n">
        <x:f>0</x:f>
        <x:v>0</x:v>
      </x:c>
      <x:c r="Y946" s="12" t="n">
        <x:f>E946-W946-X946</x:f>
        <x:v>0</x:v>
      </x:c>
      <x:c r="Z946" s="16" t="n">
        <x:f>E946*T946</x:f>
        <x:v>0</x:v>
      </x:c>
      <x:c r="AA946" s="16" t="n">
        <x:f>W946*T946</x:f>
        <x:v>0</x:v>
      </x:c>
      <x:c r="AB946" s="16" t="n">
        <x:f>X946*T946</x:f>
        <x:v>0</x:v>
      </x:c>
      <x:c r="AC946" s="16" t="n">
        <x:f>Y946*T946</x:f>
        <x:v>0</x:v>
      </x:c>
      <x:c r="AD946" s="16" t="n">
        <x:f>K946-Z946</x:f>
        <x:v>0</x:v>
      </x:c>
      <x:c r="AE946" s="16" t="str">
        <x:f>IF(ISNUMBER(U946),E946*(U946-T946),"n.a.")</x:f>
        <x:v>n.a.</x:v>
      </x:c>
      <x:c r="AF946" s="12" t="n">
        <x:f>G946-0</x:f>
        <x:v>0</x:v>
      </x:c>
      <x:c r="AG946" s="16" t="n">
        <x:f>IF(ISNUMBER(U946),0,Z946)</x:f>
        <x:v>0</x:v>
      </x:c>
      <x:c r="AH946" s="17" t="str">
        <x:f>IF(AND(A946="WIRE",ISNUMBER(N946)),H946-N946,"n.a.")</x:f>
        <x:v>n.a.</x:v>
      </x:c>
    </x:row>
    <x:row r="947" ht="22" customHeight="1">
      <x:c r="A947" s="2" t="str">
        <x:v>COIL</x:v>
      </x:c>
      <x:c r="B947" s="2" t="str">
        <x:v>60</x:v>
      </x:c>
      <x:c r="C947" s="2" t="str">
        <x:v>16MAR12-4</x:v>
      </x:c>
      <x:c r="D947" s="2" t="str">
        <x:v>**PAY ACH** PVC SPIRAL SUPPLY</x:v>
      </x:c>
      <x:c r="E947" s="7" t="n">
        <x:v>0</x:v>
      </x:c>
      <x:c r="F947" s="7" t="n">
        <x:v>0</x:v>
      </x:c>
      <x:c r="G947" s="7" t="n">
        <x:v>0</x:v>
      </x:c>
      <x:c r="H947" s="8" t="n">
        <x:v>6.47</x:v>
      </x:c>
      <x:c r="I947" s="8" t="n">
        <x:v>9.55</x:v>
      </x:c>
      <x:c r="J947" s="2" t="n">
        <x:v>100</x:v>
      </x:c>
      <x:c r="K947" s="9" t="n">
        <x:v>0</x:v>
      </x:c>
      <x:c r="L947" s="8"/>
      <x:c r="M947" s="8"/>
      <x:c r="N947" s="8"/>
      <x:c r="O947" s="2" t="n">
        <x:v>0</x:v>
      </x:c>
      <x:c r="P947" s="10" t="n">
        <x:v>44266</x:v>
      </x:c>
      <x:c r="Q947" s="10" t="n">
        <x:v>44593</x:v>
      </x:c>
      <x:c r="R947" s="2" t="str">
        <x:v>Category per-100 basis; no valued stock to verify</x:v>
      </x:c>
      <x:c r="S947" s="2" t="str">
        <x:v>Outside priced proposal or replacement cost differs</x:v>
      </x:c>
      <x:c r="T947" s="15" t="n">
        <x:f>H947/J947</x:f>
        <x:v>0.0647</x:v>
      </x:c>
      <x:c r="U947" s="15" t="str">
        <x:f>IF(A947="WIRE",T947,IF(O947=1,I947*(1+IF(A947="POUC",Summary!$E$7,Summary!$K$7))/J947,"n.a."))</x:f>
        <x:v>n.a.</x:v>
      </x:c>
      <x:c r="V947" s="12" t="n">
        <x:f>0</x:f>
        <x:v>0</x:v>
      </x:c>
      <x:c r="W947" s="12" t="n">
        <x:f>0</x:f>
        <x:v>0</x:v>
      </x:c>
      <x:c r="X947" s="12" t="n">
        <x:f>0</x:f>
        <x:v>0</x:v>
      </x:c>
      <x:c r="Y947" s="12" t="n">
        <x:f>E947-W947-X947</x:f>
        <x:v>0</x:v>
      </x:c>
      <x:c r="Z947" s="16" t="n">
        <x:f>E947*T947</x:f>
        <x:v>0</x:v>
      </x:c>
      <x:c r="AA947" s="16" t="n">
        <x:f>W947*T947</x:f>
        <x:v>0</x:v>
      </x:c>
      <x:c r="AB947" s="16" t="n">
        <x:f>X947*T947</x:f>
        <x:v>0</x:v>
      </x:c>
      <x:c r="AC947" s="16" t="n">
        <x:f>Y947*T947</x:f>
        <x:v>0</x:v>
      </x:c>
      <x:c r="AD947" s="16" t="n">
        <x:f>K947-Z947</x:f>
        <x:v>0</x:v>
      </x:c>
      <x:c r="AE947" s="16" t="str">
        <x:f>IF(ISNUMBER(U947),E947*(U947-T947),"n.a.")</x:f>
        <x:v>n.a.</x:v>
      </x:c>
      <x:c r="AF947" s="12" t="n">
        <x:f>G947-0</x:f>
        <x:v>0</x:v>
      </x:c>
      <x:c r="AG947" s="16" t="n">
        <x:f>IF(ISNUMBER(U947),0,Z947)</x:f>
        <x:v>0</x:v>
      </x:c>
      <x:c r="AH947" s="17" t="str">
        <x:f>IF(AND(A947="WIRE",ISNUMBER(N947)),H947-N947,"n.a.")</x:f>
        <x:v>n.a.</x:v>
      </x:c>
    </x:row>
    <x:row r="948" ht="22" customHeight="1">
      <x:c r="A948" s="2" t="str">
        <x:v>COIL</x:v>
      </x:c>
      <x:c r="B948" s="2" t="str">
        <x:v>60</x:v>
      </x:c>
      <x:c r="C948" s="2" t="str">
        <x:v>16RED12-4</x:v>
      </x:c>
      <x:c r="D948" s="2" t="str">
        <x:v>**PAY ACH** PVC SPIRAL SUPPLY</x:v>
      </x:c>
      <x:c r="E948" s="7" t="n">
        <x:v>0</x:v>
      </x:c>
      <x:c r="F948" s="7" t="n">
        <x:v>0</x:v>
      </x:c>
      <x:c r="G948" s="7" t="n">
        <x:v>0</x:v>
      </x:c>
      <x:c r="H948" s="8" t="n">
        <x:v>11.23</x:v>
      </x:c>
      <x:c r="I948" s="8" t="n">
        <x:v>9.95</x:v>
      </x:c>
      <x:c r="J948" s="2" t="n">
        <x:v>100</x:v>
      </x:c>
      <x:c r="K948" s="9" t="n">
        <x:v>0</x:v>
      </x:c>
      <x:c r="L948" s="8" t="n">
        <x:v>9.95</x:v>
      </x:c>
      <x:c r="M948" s="8"/>
      <x:c r="N948" s="8"/>
      <x:c r="O948" s="2" t="n">
        <x:v>1</x:v>
      </x:c>
      <x:c r="P948" s="10" t="n">
        <x:v>46143</x:v>
      </x:c>
      <x:c r="Q948" s="10" t="n">
        <x:v>45968</x:v>
      </x:c>
      <x:c r="R948" s="2" t="str">
        <x:v>Same-product valuation: per 100</x:v>
      </x:c>
      <x:c r="S948" s="2" t="str">
        <x:v>Chris PVC Coil priced product</x:v>
      </x:c>
      <x:c r="T948" s="15" t="n">
        <x:f>H948/J948</x:f>
        <x:v>0.11230000000000001</x:v>
      </x:c>
      <x:c r="U948" s="15" t="n">
        <x:f>IF(A948="WIRE",T948,IF(O948=1,I948*(1+IF(A948="POUC",Summary!$E$7,Summary!$K$7))/J948,"n.a."))</x:f>
        <x:v>0.1099475</x:v>
      </x:c>
      <x:c r="V948" s="12" t="n">
        <x:f>0</x:f>
        <x:v>0</x:v>
      </x:c>
      <x:c r="W948" s="12" t="n">
        <x:f>0</x:f>
        <x:v>0</x:v>
      </x:c>
      <x:c r="X948" s="12" t="n">
        <x:f>0</x:f>
        <x:v>0</x:v>
      </x:c>
      <x:c r="Y948" s="12" t="n">
        <x:f>E948-W948-X948</x:f>
        <x:v>0</x:v>
      </x:c>
      <x:c r="Z948" s="16" t="n">
        <x:f>E948*T948</x:f>
        <x:v>0</x:v>
      </x:c>
      <x:c r="AA948" s="16" t="n">
        <x:f>W948*T948</x:f>
        <x:v>0</x:v>
      </x:c>
      <x:c r="AB948" s="16" t="n">
        <x:f>X948*T948</x:f>
        <x:v>0</x:v>
      </x:c>
      <x:c r="AC948" s="16" t="n">
        <x:f>Y948*T948</x:f>
        <x:v>0</x:v>
      </x:c>
      <x:c r="AD948" s="16" t="n">
        <x:f>K948-Z948</x:f>
        <x:v>0</x:v>
      </x:c>
      <x:c r="AE948" s="16" t="n">
        <x:f>IF(ISNUMBER(U948),E948*(U948-T948),"n.a.")</x:f>
        <x:v>0</x:v>
      </x:c>
      <x:c r="AF948" s="12" t="n">
        <x:f>G948-0</x:f>
        <x:v>0</x:v>
      </x:c>
      <x:c r="AG948" s="16" t="n">
        <x:f>IF(ISNUMBER(U948),0,Z948)</x:f>
        <x:v>0</x:v>
      </x:c>
      <x:c r="AH948" s="17" t="str">
        <x:f>IF(AND(A948="WIRE",ISNUMBER(N948)),H948-N948,"n.a.")</x:f>
        <x:v>n.a.</x:v>
      </x:c>
    </x:row>
    <x:row r="949" ht="22" customHeight="1">
      <x:c r="A949" s="2" t="str">
        <x:v>COIL</x:v>
      </x:c>
      <x:c r="B949" s="2" t="str">
        <x:v>60</x:v>
      </x:c>
      <x:c r="C949" s="2" t="str">
        <x:v>16WHT36-5</x:v>
      </x:c>
      <x:c r="D949" s="2" t="str">
        <x:v>**PAY ACH** PVC SPIRAL SUPPLY</x:v>
      </x:c>
      <x:c r="E949" s="7" t="n">
        <x:v>0</x:v>
      </x:c>
      <x:c r="F949" s="7" t="n">
        <x:v>0</x:v>
      </x:c>
      <x:c r="G949" s="7" t="n">
        <x:v>0</x:v>
      </x:c>
      <x:c r="H949" s="8" t="n">
        <x:v>19.94</x:v>
      </x:c>
      <x:c r="I949" s="8" t="n">
        <x:v>30.32</x:v>
      </x:c>
      <x:c r="J949" s="2" t="n">
        <x:v>100</x:v>
      </x:c>
      <x:c r="K949" s="9" t="n">
        <x:v>0</x:v>
      </x:c>
      <x:c r="L949" s="8"/>
      <x:c r="M949" s="8"/>
      <x:c r="N949" s="8"/>
      <x:c r="O949" s="2" t="n">
        <x:v>0</x:v>
      </x:c>
      <x:c r="P949" s="10" t="n">
        <x:v>43531</x:v>
      </x:c>
      <x:c r="Q949" s="10" t="n">
        <x:v>44593</x:v>
      </x:c>
      <x:c r="R949" s="2" t="str">
        <x:v>Category per-100 basis; no valued stock to verify</x:v>
      </x:c>
      <x:c r="S949" s="2" t="str">
        <x:v>Outside priced proposal or replacement cost differs</x:v>
      </x:c>
      <x:c r="T949" s="15" t="n">
        <x:f>H949/J949</x:f>
        <x:v>0.19940000000000002</x:v>
      </x:c>
      <x:c r="U949" s="15" t="str">
        <x:f>IF(A949="WIRE",T949,IF(O949=1,I949*(1+IF(A949="POUC",Summary!$E$7,Summary!$K$7))/J949,"n.a."))</x:f>
        <x:v>n.a.</x:v>
      </x:c>
      <x:c r="V949" s="12" t="n">
        <x:f>0</x:f>
        <x:v>0</x:v>
      </x:c>
      <x:c r="W949" s="12" t="n">
        <x:f>0</x:f>
        <x:v>0</x:v>
      </x:c>
      <x:c r="X949" s="12" t="n">
        <x:f>0</x:f>
        <x:v>0</x:v>
      </x:c>
      <x:c r="Y949" s="12" t="n">
        <x:f>E949-W949-X949</x:f>
        <x:v>0</x:v>
      </x:c>
      <x:c r="Z949" s="16" t="n">
        <x:f>E949*T949</x:f>
        <x:v>0</x:v>
      </x:c>
      <x:c r="AA949" s="16" t="n">
        <x:f>W949*T949</x:f>
        <x:v>0</x:v>
      </x:c>
      <x:c r="AB949" s="16" t="n">
        <x:f>X949*T949</x:f>
        <x:v>0</x:v>
      </x:c>
      <x:c r="AC949" s="16" t="n">
        <x:f>Y949*T949</x:f>
        <x:v>0</x:v>
      </x:c>
      <x:c r="AD949" s="16" t="n">
        <x:f>K949-Z949</x:f>
        <x:v>0</x:v>
      </x:c>
      <x:c r="AE949" s="16" t="str">
        <x:f>IF(ISNUMBER(U949),E949*(U949-T949),"n.a.")</x:f>
        <x:v>n.a.</x:v>
      </x:c>
      <x:c r="AF949" s="12" t="n">
        <x:f>G949-0</x:f>
        <x:v>0</x:v>
      </x:c>
      <x:c r="AG949" s="16" t="n">
        <x:f>IF(ISNUMBER(U949),0,Z949)</x:f>
        <x:v>0</x:v>
      </x:c>
      <x:c r="AH949" s="17" t="str">
        <x:f>IF(AND(A949="WIRE",ISNUMBER(N949)),H949-N949,"n.a.")</x:f>
        <x:v>n.a.</x:v>
      </x:c>
    </x:row>
    <x:row r="950" ht="22" customHeight="1">
      <x:c r="A950" s="2" t="str">
        <x:v>COIL</x:v>
      </x:c>
      <x:c r="B950" s="2" t="str">
        <x:v>60</x:v>
      </x:c>
      <x:c r="C950" s="2" t="str">
        <x:v>18BLK12-5</x:v>
      </x:c>
      <x:c r="D950" s="2" t="str">
        <x:v>**PAY ACH** PVC SPIRAL SUPPLY</x:v>
      </x:c>
      <x:c r="E950" s="7" t="n">
        <x:v>0</x:v>
      </x:c>
      <x:c r="F950" s="7" t="n">
        <x:v>0</x:v>
      </x:c>
      <x:c r="G950" s="7" t="n">
        <x:v>0</x:v>
      </x:c>
      <x:c r="H950" s="8" t="n">
        <x:v>9.09</x:v>
      </x:c>
      <x:c r="I950" s="8" t="n">
        <x:v>11.17</x:v>
      </x:c>
      <x:c r="J950" s="2" t="n">
        <x:v>100</x:v>
      </x:c>
      <x:c r="K950" s="9" t="n">
        <x:v>0</x:v>
      </x:c>
      <x:c r="L950" s="8"/>
      <x:c r="M950" s="8"/>
      <x:c r="N950" s="8"/>
      <x:c r="O950" s="2" t="n">
        <x:v>0</x:v>
      </x:c>
      <x:c r="P950" s="10" t="n">
        <x:v>43531</x:v>
      </x:c>
      <x:c r="Q950" s="10" t="n">
        <x:v>44593</x:v>
      </x:c>
      <x:c r="R950" s="2" t="str">
        <x:v>Category per-100 basis; no valued stock to verify</x:v>
      </x:c>
      <x:c r="S950" s="2" t="str">
        <x:v>Outside priced proposal or replacement cost differs</x:v>
      </x:c>
      <x:c r="T950" s="15" t="n">
        <x:f>H950/J950</x:f>
        <x:v>0.0909</x:v>
      </x:c>
      <x:c r="U950" s="15" t="str">
        <x:f>IF(A950="WIRE",T950,IF(O950=1,I950*(1+IF(A950="POUC",Summary!$E$7,Summary!$K$7))/J950,"n.a."))</x:f>
        <x:v>n.a.</x:v>
      </x:c>
      <x:c r="V950" s="12" t="n">
        <x:f>0</x:f>
        <x:v>0</x:v>
      </x:c>
      <x:c r="W950" s="12" t="n">
        <x:f>0</x:f>
        <x:v>0</x:v>
      </x:c>
      <x:c r="X950" s="12" t="n">
        <x:f>0</x:f>
        <x:v>0</x:v>
      </x:c>
      <x:c r="Y950" s="12" t="n">
        <x:f>E950-W950-X950</x:f>
        <x:v>0</x:v>
      </x:c>
      <x:c r="Z950" s="16" t="n">
        <x:f>E950*T950</x:f>
        <x:v>0</x:v>
      </x:c>
      <x:c r="AA950" s="16" t="n">
        <x:f>W950*T950</x:f>
        <x:v>0</x:v>
      </x:c>
      <x:c r="AB950" s="16" t="n">
        <x:f>X950*T950</x:f>
        <x:v>0</x:v>
      </x:c>
      <x:c r="AC950" s="16" t="n">
        <x:f>Y950*T950</x:f>
        <x:v>0</x:v>
      </x:c>
      <x:c r="AD950" s="16" t="n">
        <x:f>K950-Z950</x:f>
        <x:v>0</x:v>
      </x:c>
      <x:c r="AE950" s="16" t="str">
        <x:f>IF(ISNUMBER(U950),E950*(U950-T950),"n.a.")</x:f>
        <x:v>n.a.</x:v>
      </x:c>
      <x:c r="AF950" s="12" t="n">
        <x:f>G950-0</x:f>
        <x:v>0</x:v>
      </x:c>
      <x:c r="AG950" s="16" t="n">
        <x:f>IF(ISNUMBER(U950),0,Z950)</x:f>
        <x:v>0</x:v>
      </x:c>
      <x:c r="AH950" s="17" t="str">
        <x:f>IF(AND(A950="WIRE",ISNUMBER(N950)),H950-N950,"n.a.")</x:f>
        <x:v>n.a.</x:v>
      </x:c>
    </x:row>
    <x:row r="951" ht="22" customHeight="1">
      <x:c r="A951" s="2" t="str">
        <x:v>COIL</x:v>
      </x:c>
      <x:c r="B951" s="2" t="str">
        <x:v>60</x:v>
      </x:c>
      <x:c r="C951" s="2" t="str">
        <x:v>18BLK36-5</x:v>
      </x:c>
      <x:c r="D951" s="2" t="str">
        <x:v>**PAY ACH** PVC SPIRAL SUPPLY</x:v>
      </x:c>
      <x:c r="E951" s="7" t="n">
        <x:v>0</x:v>
      </x:c>
      <x:c r="F951" s="7" t="n">
        <x:v>0</x:v>
      </x:c>
      <x:c r="G951" s="7" t="n">
        <x:v>0</x:v>
      </x:c>
      <x:c r="H951" s="8" t="n">
        <x:v>24.94</x:v>
      </x:c>
      <x:c r="I951" s="8" t="n">
        <x:v>32.43</x:v>
      </x:c>
      <x:c r="J951" s="2" t="n">
        <x:v>100</x:v>
      </x:c>
      <x:c r="K951" s="9" t="n">
        <x:v>0</x:v>
      </x:c>
      <x:c r="L951" s="8"/>
      <x:c r="M951" s="8"/>
      <x:c r="N951" s="8"/>
      <x:c r="O951" s="2" t="n">
        <x:v>0</x:v>
      </x:c>
      <x:c r="P951" s="10" t="n">
        <x:v>43531</x:v>
      </x:c>
      <x:c r="Q951" s="10" t="n">
        <x:v>44593</x:v>
      </x:c>
      <x:c r="R951" s="2" t="str">
        <x:v>Category per-100 basis; no valued stock to verify</x:v>
      </x:c>
      <x:c r="S951" s="2" t="str">
        <x:v>Outside priced proposal or replacement cost differs</x:v>
      </x:c>
      <x:c r="T951" s="15" t="n">
        <x:f>H951/J951</x:f>
        <x:v>0.2494</x:v>
      </x:c>
      <x:c r="U951" s="15" t="str">
        <x:f>IF(A951="WIRE",T951,IF(O951=1,I951*(1+IF(A951="POUC",Summary!$E$7,Summary!$K$7))/J951,"n.a."))</x:f>
        <x:v>n.a.</x:v>
      </x:c>
      <x:c r="V951" s="12" t="n">
        <x:f>0</x:f>
        <x:v>0</x:v>
      </x:c>
      <x:c r="W951" s="12" t="n">
        <x:f>0</x:f>
        <x:v>0</x:v>
      </x:c>
      <x:c r="X951" s="12" t="n">
        <x:f>0</x:f>
        <x:v>0</x:v>
      </x:c>
      <x:c r="Y951" s="12" t="n">
        <x:f>E951-W951-X951</x:f>
        <x:v>0</x:v>
      </x:c>
      <x:c r="Z951" s="16" t="n">
        <x:f>E951*T951</x:f>
        <x:v>0</x:v>
      </x:c>
      <x:c r="AA951" s="16" t="n">
        <x:f>W951*T951</x:f>
        <x:v>0</x:v>
      </x:c>
      <x:c r="AB951" s="16" t="n">
        <x:f>X951*T951</x:f>
        <x:v>0</x:v>
      </x:c>
      <x:c r="AC951" s="16" t="n">
        <x:f>Y951*T951</x:f>
        <x:v>0</x:v>
      </x:c>
      <x:c r="AD951" s="16" t="n">
        <x:f>K951-Z951</x:f>
        <x:v>0</x:v>
      </x:c>
      <x:c r="AE951" s="16" t="str">
        <x:f>IF(ISNUMBER(U951),E951*(U951-T951),"n.a.")</x:f>
        <x:v>n.a.</x:v>
      </x:c>
      <x:c r="AF951" s="12" t="n">
        <x:f>G951-0</x:f>
        <x:v>0</x:v>
      </x:c>
      <x:c r="AG951" s="16" t="n">
        <x:f>IF(ISNUMBER(U951),0,Z951)</x:f>
        <x:v>0</x:v>
      </x:c>
      <x:c r="AH951" s="17" t="str">
        <x:f>IF(AND(A951="WIRE",ISNUMBER(N951)),H951-N951,"n.a.")</x:f>
        <x:v>n.a.</x:v>
      </x:c>
    </x:row>
    <x:row r="952" ht="22" customHeight="1">
      <x:c r="A952" s="2" t="str">
        <x:v>COIL</x:v>
      </x:c>
      <x:c r="B952" s="2" t="str">
        <x:v>60</x:v>
      </x:c>
      <x:c r="C952" s="2" t="str">
        <x:v>18BLU12-4</x:v>
      </x:c>
      <x:c r="D952" s="2" t="str">
        <x:v>**PAY ACH** PVC SPIRAL SUPPLY</x:v>
      </x:c>
      <x:c r="E952" s="7" t="n">
        <x:v>0</x:v>
      </x:c>
      <x:c r="F952" s="7" t="n">
        <x:v>0</x:v>
      </x:c>
      <x:c r="G952" s="7" t="n">
        <x:v>0</x:v>
      </x:c>
      <x:c r="H952" s="8" t="n">
        <x:v>14.48</x:v>
      </x:c>
      <x:c r="I952" s="8" t="n">
        <x:v>12.84</x:v>
      </x:c>
      <x:c r="J952" s="2" t="n">
        <x:v>100</x:v>
      </x:c>
      <x:c r="K952" s="9" t="n">
        <x:v>0</x:v>
      </x:c>
      <x:c r="L952" s="8" t="n">
        <x:v>12.84</x:v>
      </x:c>
      <x:c r="M952" s="8"/>
      <x:c r="N952" s="8"/>
      <x:c r="O952" s="2" t="n">
        <x:v>1</x:v>
      </x:c>
      <x:c r="P952" s="10" t="n">
        <x:v>46143</x:v>
      </x:c>
      <x:c r="Q952" s="10" t="n">
        <x:v>45968</x:v>
      </x:c>
      <x:c r="R952" s="2" t="str">
        <x:v>Same-product valuation: per 100</x:v>
      </x:c>
      <x:c r="S952" s="2" t="str">
        <x:v>Chris PVC Coil priced product</x:v>
      </x:c>
      <x:c r="T952" s="15" t="n">
        <x:f>H952/J952</x:f>
        <x:v>0.1448</x:v>
      </x:c>
      <x:c r="U952" s="15" t="n">
        <x:f>IF(A952="WIRE",T952,IF(O952=1,I952*(1+IF(A952="POUC",Summary!$E$7,Summary!$K$7))/J952,"n.a."))</x:f>
        <x:v>0.141882</x:v>
      </x:c>
      <x:c r="V952" s="12" t="n">
        <x:f>0</x:f>
        <x:v>0</x:v>
      </x:c>
      <x:c r="W952" s="12" t="n">
        <x:f>0</x:f>
        <x:v>0</x:v>
      </x:c>
      <x:c r="X952" s="12" t="n">
        <x:f>0</x:f>
        <x:v>0</x:v>
      </x:c>
      <x:c r="Y952" s="12" t="n">
        <x:f>E952-W952-X952</x:f>
        <x:v>0</x:v>
      </x:c>
      <x:c r="Z952" s="16" t="n">
        <x:f>E952*T952</x:f>
        <x:v>0</x:v>
      </x:c>
      <x:c r="AA952" s="16" t="n">
        <x:f>W952*T952</x:f>
        <x:v>0</x:v>
      </x:c>
      <x:c r="AB952" s="16" t="n">
        <x:f>X952*T952</x:f>
        <x:v>0</x:v>
      </x:c>
      <x:c r="AC952" s="16" t="n">
        <x:f>Y952*T952</x:f>
        <x:v>0</x:v>
      </x:c>
      <x:c r="AD952" s="16" t="n">
        <x:f>K952-Z952</x:f>
        <x:v>0</x:v>
      </x:c>
      <x:c r="AE952" s="16" t="n">
        <x:f>IF(ISNUMBER(U952),E952*(U952-T952),"n.a.")</x:f>
        <x:v>0</x:v>
      </x:c>
      <x:c r="AF952" s="12" t="n">
        <x:f>G952-0</x:f>
        <x:v>0</x:v>
      </x:c>
      <x:c r="AG952" s="16" t="n">
        <x:f>IF(ISNUMBER(U952),0,Z952)</x:f>
        <x:v>0</x:v>
      </x:c>
      <x:c r="AH952" s="17" t="str">
        <x:f>IF(AND(A952="WIRE",ISNUMBER(N952)),H952-N952,"n.a.")</x:f>
        <x:v>n.a.</x:v>
      </x:c>
    </x:row>
    <x:row r="953" ht="22" customHeight="1">
      <x:c r="A953" s="2" t="str">
        <x:v>COIL</x:v>
      </x:c>
      <x:c r="B953" s="2" t="str">
        <x:v>60</x:v>
      </x:c>
      <x:c r="C953" s="2" t="str">
        <x:v>18FG12-4</x:v>
      </x:c>
      <x:c r="D953" s="2" t="str">
        <x:v>**PAY ACH** PVC SPIRAL SUPPLY</x:v>
      </x:c>
      <x:c r="E953" s="7" t="n">
        <x:v>0</x:v>
      </x:c>
      <x:c r="F953" s="7" t="n">
        <x:v>0</x:v>
      </x:c>
      <x:c r="G953" s="7" t="n">
        <x:v>0</x:v>
      </x:c>
      <x:c r="H953" s="8" t="n">
        <x:v>7.85</x:v>
      </x:c>
      <x:c r="I953" s="8" t="n">
        <x:v>12.39</x:v>
      </x:c>
      <x:c r="J953" s="2" t="n">
        <x:v>100</x:v>
      </x:c>
      <x:c r="K953" s="9" t="n">
        <x:v>0</x:v>
      </x:c>
      <x:c r="L953" s="8"/>
      <x:c r="M953" s="8"/>
      <x:c r="N953" s="8"/>
      <x:c r="O953" s="2" t="n">
        <x:v>0</x:v>
      </x:c>
      <x:c r="P953" s="10" t="n">
        <x:v>44266</x:v>
      </x:c>
      <x:c r="Q953" s="10" t="n">
        <x:v>44774</x:v>
      </x:c>
      <x:c r="R953" s="2" t="str">
        <x:v>Category per-100 basis; no valued stock to verify</x:v>
      </x:c>
      <x:c r="S953" s="2" t="str">
        <x:v>Outside priced proposal or replacement cost differs</x:v>
      </x:c>
      <x:c r="T953" s="15" t="n">
        <x:f>H953/J953</x:f>
        <x:v>0.0785</x:v>
      </x:c>
      <x:c r="U953" s="15" t="str">
        <x:f>IF(A953="WIRE",T953,IF(O953=1,I953*(1+IF(A953="POUC",Summary!$E$7,Summary!$K$7))/J953,"n.a."))</x:f>
        <x:v>n.a.</x:v>
      </x:c>
      <x:c r="V953" s="12" t="n">
        <x:f>0</x:f>
        <x:v>0</x:v>
      </x:c>
      <x:c r="W953" s="12" t="n">
        <x:f>0</x:f>
        <x:v>0</x:v>
      </x:c>
      <x:c r="X953" s="12" t="n">
        <x:f>0</x:f>
        <x:v>0</x:v>
      </x:c>
      <x:c r="Y953" s="12" t="n">
        <x:f>E953-W953-X953</x:f>
        <x:v>0</x:v>
      </x:c>
      <x:c r="Z953" s="16" t="n">
        <x:f>E953*T953</x:f>
        <x:v>0</x:v>
      </x:c>
      <x:c r="AA953" s="16" t="n">
        <x:f>W953*T953</x:f>
        <x:v>0</x:v>
      </x:c>
      <x:c r="AB953" s="16" t="n">
        <x:f>X953*T953</x:f>
        <x:v>0</x:v>
      </x:c>
      <x:c r="AC953" s="16" t="n">
        <x:f>Y953*T953</x:f>
        <x:v>0</x:v>
      </x:c>
      <x:c r="AD953" s="16" t="n">
        <x:f>K953-Z953</x:f>
        <x:v>0</x:v>
      </x:c>
      <x:c r="AE953" s="16" t="str">
        <x:f>IF(ISNUMBER(U953),E953*(U953-T953),"n.a.")</x:f>
        <x:v>n.a.</x:v>
      </x:c>
      <x:c r="AF953" s="12" t="n">
        <x:f>G953-0</x:f>
        <x:v>0</x:v>
      </x:c>
      <x:c r="AG953" s="16" t="n">
        <x:f>IF(ISNUMBER(U953),0,Z953)</x:f>
        <x:v>0</x:v>
      </x:c>
      <x:c r="AH953" s="17" t="str">
        <x:f>IF(AND(A953="WIRE",ISNUMBER(N953)),H953-N953,"n.a.")</x:f>
        <x:v>n.a.</x:v>
      </x:c>
    </x:row>
    <x:row r="954" ht="22" customHeight="1">
      <x:c r="A954" s="2" t="str">
        <x:v>COIL</x:v>
      </x:c>
      <x:c r="B954" s="2" t="str">
        <x:v>60</x:v>
      </x:c>
      <x:c r="C954" s="2" t="str">
        <x:v>18RED12-4</x:v>
      </x:c>
      <x:c r="D954" s="2" t="str">
        <x:v>**PAY ACH** PVC SPIRAL SUPPLY</x:v>
      </x:c>
      <x:c r="E954" s="7" t="n">
        <x:v>0</x:v>
      </x:c>
      <x:c r="F954" s="7" t="n">
        <x:v>0</x:v>
      </x:c>
      <x:c r="G954" s="7" t="n">
        <x:v>0</x:v>
      </x:c>
      <x:c r="H954" s="8" t="n">
        <x:v>14.48</x:v>
      </x:c>
      <x:c r="I954" s="8" t="n">
        <x:v>12.84</x:v>
      </x:c>
      <x:c r="J954" s="2" t="n">
        <x:v>100</x:v>
      </x:c>
      <x:c r="K954" s="9" t="n">
        <x:v>0</x:v>
      </x:c>
      <x:c r="L954" s="8" t="n">
        <x:v>12.84</x:v>
      </x:c>
      <x:c r="M954" s="8"/>
      <x:c r="N954" s="8"/>
      <x:c r="O954" s="2" t="n">
        <x:v>1</x:v>
      </x:c>
      <x:c r="P954" s="10" t="n">
        <x:v>46143</x:v>
      </x:c>
      <x:c r="Q954" s="10" t="n">
        <x:v>45968</x:v>
      </x:c>
      <x:c r="R954" s="2" t="str">
        <x:v>Same-product valuation: per 100</x:v>
      </x:c>
      <x:c r="S954" s="2" t="str">
        <x:v>Chris PVC Coil priced product</x:v>
      </x:c>
      <x:c r="T954" s="15" t="n">
        <x:f>H954/J954</x:f>
        <x:v>0.1448</x:v>
      </x:c>
      <x:c r="U954" s="15" t="n">
        <x:f>IF(A954="WIRE",T954,IF(O954=1,I954*(1+IF(A954="POUC",Summary!$E$7,Summary!$K$7))/J954,"n.a."))</x:f>
        <x:v>0.141882</x:v>
      </x:c>
      <x:c r="V954" s="12" t="n">
        <x:f>0</x:f>
        <x:v>0</x:v>
      </x:c>
      <x:c r="W954" s="12" t="n">
        <x:f>0</x:f>
        <x:v>0</x:v>
      </x:c>
      <x:c r="X954" s="12" t="n">
        <x:f>0</x:f>
        <x:v>0</x:v>
      </x:c>
      <x:c r="Y954" s="12" t="n">
        <x:f>E954-W954-X954</x:f>
        <x:v>0</x:v>
      </x:c>
      <x:c r="Z954" s="16" t="n">
        <x:f>E954*T954</x:f>
        <x:v>0</x:v>
      </x:c>
      <x:c r="AA954" s="16" t="n">
        <x:f>W954*T954</x:f>
        <x:v>0</x:v>
      </x:c>
      <x:c r="AB954" s="16" t="n">
        <x:f>X954*T954</x:f>
        <x:v>0</x:v>
      </x:c>
      <x:c r="AC954" s="16" t="n">
        <x:f>Y954*T954</x:f>
        <x:v>0</x:v>
      </x:c>
      <x:c r="AD954" s="16" t="n">
        <x:f>K954-Z954</x:f>
        <x:v>0</x:v>
      </x:c>
      <x:c r="AE954" s="16" t="n">
        <x:f>IF(ISNUMBER(U954),E954*(U954-T954),"n.a.")</x:f>
        <x:v>0</x:v>
      </x:c>
      <x:c r="AF954" s="12" t="n">
        <x:f>G954-0</x:f>
        <x:v>0</x:v>
      </x:c>
      <x:c r="AG954" s="16" t="n">
        <x:f>IF(ISNUMBER(U954),0,Z954)</x:f>
        <x:v>0</x:v>
      </x:c>
      <x:c r="AH954" s="17" t="str">
        <x:f>IF(AND(A954="WIRE",ISNUMBER(N954)),H954-N954,"n.a.")</x:f>
        <x:v>n.a.</x:v>
      </x:c>
    </x:row>
    <x:row r="955" ht="22" customHeight="1">
      <x:c r="A955" s="2" t="str">
        <x:v>COIL</x:v>
      </x:c>
      <x:c r="B955" s="2" t="str">
        <x:v>60</x:v>
      </x:c>
      <x:c r="C955" s="2" t="str">
        <x:v>18WHT12-5</x:v>
      </x:c>
      <x:c r="D955" s="2" t="str">
        <x:v>**PAY ACH** PVC SPIRAL SUPPLY</x:v>
      </x:c>
      <x:c r="E955" s="7" t="n">
        <x:v>0</x:v>
      </x:c>
      <x:c r="F955" s="7" t="n">
        <x:v>0</x:v>
      </x:c>
      <x:c r="G955" s="7" t="n">
        <x:v>0</x:v>
      </x:c>
      <x:c r="H955" s="8" t="n">
        <x:v>9.09</x:v>
      </x:c>
      <x:c r="I955" s="8" t="n">
        <x:v>12.73</x:v>
      </x:c>
      <x:c r="J955" s="2" t="n">
        <x:v>100</x:v>
      </x:c>
      <x:c r="K955" s="9" t="n">
        <x:v>0</x:v>
      </x:c>
      <x:c r="L955" s="8"/>
      <x:c r="M955" s="8"/>
      <x:c r="N955" s="8"/>
      <x:c r="O955" s="2" t="n">
        <x:v>0</x:v>
      </x:c>
      <x:c r="P955" s="10" t="n">
        <x:v>43531</x:v>
      </x:c>
      <x:c r="Q955" s="10" t="n">
        <x:v>44593</x:v>
      </x:c>
      <x:c r="R955" s="2" t="str">
        <x:v>Category per-100 basis; no valued stock to verify</x:v>
      </x:c>
      <x:c r="S955" s="2" t="str">
        <x:v>Outside priced proposal or replacement cost differs</x:v>
      </x:c>
      <x:c r="T955" s="15" t="n">
        <x:f>H955/J955</x:f>
        <x:v>0.0909</x:v>
      </x:c>
      <x:c r="U955" s="15" t="str">
        <x:f>IF(A955="WIRE",T955,IF(O955=1,I955*(1+IF(A955="POUC",Summary!$E$7,Summary!$K$7))/J955,"n.a."))</x:f>
        <x:v>n.a.</x:v>
      </x:c>
      <x:c r="V955" s="12" t="n">
        <x:f>0</x:f>
        <x:v>0</x:v>
      </x:c>
      <x:c r="W955" s="12" t="n">
        <x:f>0</x:f>
        <x:v>0</x:v>
      </x:c>
      <x:c r="X955" s="12" t="n">
        <x:f>0</x:f>
        <x:v>0</x:v>
      </x:c>
      <x:c r="Y955" s="12" t="n">
        <x:f>E955-W955-X955</x:f>
        <x:v>0</x:v>
      </x:c>
      <x:c r="Z955" s="16" t="n">
        <x:f>E955*T955</x:f>
        <x:v>0</x:v>
      </x:c>
      <x:c r="AA955" s="16" t="n">
        <x:f>W955*T955</x:f>
        <x:v>0</x:v>
      </x:c>
      <x:c r="AB955" s="16" t="n">
        <x:f>X955*T955</x:f>
        <x:v>0</x:v>
      </x:c>
      <x:c r="AC955" s="16" t="n">
        <x:f>Y955*T955</x:f>
        <x:v>0</x:v>
      </x:c>
      <x:c r="AD955" s="16" t="n">
        <x:f>K955-Z955</x:f>
        <x:v>0</x:v>
      </x:c>
      <x:c r="AE955" s="16" t="str">
        <x:f>IF(ISNUMBER(U955),E955*(U955-T955),"n.a.")</x:f>
        <x:v>n.a.</x:v>
      </x:c>
      <x:c r="AF955" s="12" t="n">
        <x:f>G955-0</x:f>
        <x:v>0</x:v>
      </x:c>
      <x:c r="AG955" s="16" t="n">
        <x:f>IF(ISNUMBER(U955),0,Z955)</x:f>
        <x:v>0</x:v>
      </x:c>
      <x:c r="AH955" s="17" t="str">
        <x:f>IF(AND(A955="WIRE",ISNUMBER(N955)),H955-N955,"n.a.")</x:f>
        <x:v>n.a.</x:v>
      </x:c>
    </x:row>
    <x:row r="956" ht="22" customHeight="1">
      <x:c r="A956" s="2" t="str">
        <x:v>COIL</x:v>
      </x:c>
      <x:c r="B956" s="2" t="str">
        <x:v>60</x:v>
      </x:c>
      <x:c r="C956" s="2" t="str">
        <x:v>20BLK12-5</x:v>
      </x:c>
      <x:c r="D956" s="2" t="str">
        <x:v>**PAY ACH** PVC SPIRAL SUPPLY</x:v>
      </x:c>
      <x:c r="E956" s="7" t="n">
        <x:v>0</x:v>
      </x:c>
      <x:c r="F956" s="7" t="n">
        <x:v>0</x:v>
      </x:c>
      <x:c r="G956" s="7" t="n">
        <x:v>0</x:v>
      </x:c>
      <x:c r="H956" s="8" t="n">
        <x:v>9.8</x:v>
      </x:c>
      <x:c r="I956" s="8" t="n">
        <x:v>12.03</x:v>
      </x:c>
      <x:c r="J956" s="2" t="n">
        <x:v>100</x:v>
      </x:c>
      <x:c r="K956" s="9" t="n">
        <x:v>0</x:v>
      </x:c>
      <x:c r="L956" s="8"/>
      <x:c r="M956" s="8"/>
      <x:c r="N956" s="8"/>
      <x:c r="O956" s="2" t="n">
        <x:v>0</x:v>
      </x:c>
      <x:c r="P956" s="10" t="n">
        <x:v>43531</x:v>
      </x:c>
      <x:c r="Q956" s="10" t="n">
        <x:v>44593</x:v>
      </x:c>
      <x:c r="R956" s="2" t="str">
        <x:v>Category per-100 basis; no valued stock to verify</x:v>
      </x:c>
      <x:c r="S956" s="2" t="str">
        <x:v>Outside priced proposal or replacement cost differs</x:v>
      </x:c>
      <x:c r="T956" s="15" t="n">
        <x:f>H956/J956</x:f>
        <x:v>0.098</x:v>
      </x:c>
      <x:c r="U956" s="15" t="str">
        <x:f>IF(A956="WIRE",T956,IF(O956=1,I956*(1+IF(A956="POUC",Summary!$E$7,Summary!$K$7))/J956,"n.a."))</x:f>
        <x:v>n.a.</x:v>
      </x:c>
      <x:c r="V956" s="12" t="n">
        <x:f>0</x:f>
        <x:v>0</x:v>
      </x:c>
      <x:c r="W956" s="12" t="n">
        <x:f>0</x:f>
        <x:v>0</x:v>
      </x:c>
      <x:c r="X956" s="12" t="n">
        <x:f>0</x:f>
        <x:v>0</x:v>
      </x:c>
      <x:c r="Y956" s="12" t="n">
        <x:f>E956-W956-X956</x:f>
        <x:v>0</x:v>
      </x:c>
      <x:c r="Z956" s="16" t="n">
        <x:f>E956*T956</x:f>
        <x:v>0</x:v>
      </x:c>
      <x:c r="AA956" s="16" t="n">
        <x:f>W956*T956</x:f>
        <x:v>0</x:v>
      </x:c>
      <x:c r="AB956" s="16" t="n">
        <x:f>X956*T956</x:f>
        <x:v>0</x:v>
      </x:c>
      <x:c r="AC956" s="16" t="n">
        <x:f>Y956*T956</x:f>
        <x:v>0</x:v>
      </x:c>
      <x:c r="AD956" s="16" t="n">
        <x:f>K956-Z956</x:f>
        <x:v>0</x:v>
      </x:c>
      <x:c r="AE956" s="16" t="str">
        <x:f>IF(ISNUMBER(U956),E956*(U956-T956),"n.a.")</x:f>
        <x:v>n.a.</x:v>
      </x:c>
      <x:c r="AF956" s="12" t="n">
        <x:f>G956-0</x:f>
        <x:v>0</x:v>
      </x:c>
      <x:c r="AG956" s="16" t="n">
        <x:f>IF(ISNUMBER(U956),0,Z956)</x:f>
        <x:v>0</x:v>
      </x:c>
      <x:c r="AH956" s="17" t="str">
        <x:f>IF(AND(A956="WIRE",ISNUMBER(N956)),H956-N956,"n.a.")</x:f>
        <x:v>n.a.</x:v>
      </x:c>
    </x:row>
    <x:row r="957" ht="22" customHeight="1">
      <x:c r="A957" s="2" t="str">
        <x:v>COIL</x:v>
      </x:c>
      <x:c r="B957" s="2" t="str">
        <x:v>60</x:v>
      </x:c>
      <x:c r="C957" s="2" t="str">
        <x:v>20BLK36-5</x:v>
      </x:c>
      <x:c r="D957" s="2" t="str">
        <x:v>**PAY ACH** PVC SPIRAL SUPPLY</x:v>
      </x:c>
      <x:c r="E957" s="7" t="n">
        <x:v>0</x:v>
      </x:c>
      <x:c r="F957" s="7" t="n">
        <x:v>0</x:v>
      </x:c>
      <x:c r="G957" s="7" t="n">
        <x:v>0</x:v>
      </x:c>
      <x:c r="H957" s="8" t="n">
        <x:v>27.2</x:v>
      </x:c>
      <x:c r="I957" s="8" t="n">
        <x:v>34.99</x:v>
      </x:c>
      <x:c r="J957" s="2" t="n">
        <x:v>100</x:v>
      </x:c>
      <x:c r="K957" s="9" t="n">
        <x:v>0</x:v>
      </x:c>
      <x:c r="L957" s="8"/>
      <x:c r="M957" s="8"/>
      <x:c r="N957" s="8"/>
      <x:c r="O957" s="2" t="n">
        <x:v>0</x:v>
      </x:c>
      <x:c r="P957" s="10" t="n">
        <x:v>43531</x:v>
      </x:c>
      <x:c r="Q957" s="10" t="n">
        <x:v>44593</x:v>
      </x:c>
      <x:c r="R957" s="2" t="str">
        <x:v>Category per-100 basis; no valued stock to verify</x:v>
      </x:c>
      <x:c r="S957" s="2" t="str">
        <x:v>Outside priced proposal or replacement cost differs</x:v>
      </x:c>
      <x:c r="T957" s="15" t="n">
        <x:f>H957/J957</x:f>
        <x:v>0.272</x:v>
      </x:c>
      <x:c r="U957" s="15" t="str">
        <x:f>IF(A957="WIRE",T957,IF(O957=1,I957*(1+IF(A957="POUC",Summary!$E$7,Summary!$K$7))/J957,"n.a."))</x:f>
        <x:v>n.a.</x:v>
      </x:c>
      <x:c r="V957" s="12" t="n">
        <x:f>0</x:f>
        <x:v>0</x:v>
      </x:c>
      <x:c r="W957" s="12" t="n">
        <x:f>0</x:f>
        <x:v>0</x:v>
      </x:c>
      <x:c r="X957" s="12" t="n">
        <x:f>0</x:f>
        <x:v>0</x:v>
      </x:c>
      <x:c r="Y957" s="12" t="n">
        <x:f>E957-W957-X957</x:f>
        <x:v>0</x:v>
      </x:c>
      <x:c r="Z957" s="16" t="n">
        <x:f>E957*T957</x:f>
        <x:v>0</x:v>
      </x:c>
      <x:c r="AA957" s="16" t="n">
        <x:f>W957*T957</x:f>
        <x:v>0</x:v>
      </x:c>
      <x:c r="AB957" s="16" t="n">
        <x:f>X957*T957</x:f>
        <x:v>0</x:v>
      </x:c>
      <x:c r="AC957" s="16" t="n">
        <x:f>Y957*T957</x:f>
        <x:v>0</x:v>
      </x:c>
      <x:c r="AD957" s="16" t="n">
        <x:f>K957-Z957</x:f>
        <x:v>0</x:v>
      </x:c>
      <x:c r="AE957" s="16" t="str">
        <x:f>IF(ISNUMBER(U957),E957*(U957-T957),"n.a.")</x:f>
        <x:v>n.a.</x:v>
      </x:c>
      <x:c r="AF957" s="12" t="n">
        <x:f>G957-0</x:f>
        <x:v>0</x:v>
      </x:c>
      <x:c r="AG957" s="16" t="n">
        <x:f>IF(ISNUMBER(U957),0,Z957)</x:f>
        <x:v>0</x:v>
      </x:c>
      <x:c r="AH957" s="17" t="str">
        <x:f>IF(AND(A957="WIRE",ISNUMBER(N957)),H957-N957,"n.a.")</x:f>
        <x:v>n.a.</x:v>
      </x:c>
    </x:row>
    <x:row r="958" ht="22" customHeight="1">
      <x:c r="A958" s="2" t="str">
        <x:v>COIL</x:v>
      </x:c>
      <x:c r="B958" s="2" t="str">
        <x:v>60</x:v>
      </x:c>
      <x:c r="C958" s="2" t="str">
        <x:v>20BLU12-4</x:v>
      </x:c>
      <x:c r="D958" s="2" t="str">
        <x:v>**PAY ACH** PVC SPIRAL SUPPLY</x:v>
      </x:c>
      <x:c r="E958" s="7" t="n">
        <x:v>0</x:v>
      </x:c>
      <x:c r="F958" s="7" t="n">
        <x:v>0</x:v>
      </x:c>
      <x:c r="G958" s="7" t="n">
        <x:v>0</x:v>
      </x:c>
      <x:c r="H958" s="8" t="n">
        <x:v>15.67</x:v>
      </x:c>
      <x:c r="I958" s="8" t="n">
        <x:v>13.89</x:v>
      </x:c>
      <x:c r="J958" s="2" t="n">
        <x:v>100</x:v>
      </x:c>
      <x:c r="K958" s="9" t="n">
        <x:v>0</x:v>
      </x:c>
      <x:c r="L958" s="8" t="n">
        <x:v>13.89</x:v>
      </x:c>
      <x:c r="M958" s="8"/>
      <x:c r="N958" s="8"/>
      <x:c r="O958" s="2" t="n">
        <x:v>1</x:v>
      </x:c>
      <x:c r="P958" s="10" t="n">
        <x:v>46143</x:v>
      </x:c>
      <x:c r="Q958" s="10" t="n">
        <x:v>45968</x:v>
      </x:c>
      <x:c r="R958" s="2" t="str">
        <x:v>Same-product valuation: per 100</x:v>
      </x:c>
      <x:c r="S958" s="2" t="str">
        <x:v>Chris PVC Coil priced product</x:v>
      </x:c>
      <x:c r="T958" s="15" t="n">
        <x:f>H958/J958</x:f>
        <x:v>0.1567</x:v>
      </x:c>
      <x:c r="U958" s="15" t="n">
        <x:f>IF(A958="WIRE",T958,IF(O958=1,I958*(1+IF(A958="POUC",Summary!$E$7,Summary!$K$7))/J958,"n.a."))</x:f>
        <x:v>0.1534845</x:v>
      </x:c>
      <x:c r="V958" s="12" t="n">
        <x:f>0</x:f>
        <x:v>0</x:v>
      </x:c>
      <x:c r="W958" s="12" t="n">
        <x:f>0</x:f>
        <x:v>0</x:v>
      </x:c>
      <x:c r="X958" s="12" t="n">
        <x:f>0</x:f>
        <x:v>0</x:v>
      </x:c>
      <x:c r="Y958" s="12" t="n">
        <x:f>E958-W958-X958</x:f>
        <x:v>0</x:v>
      </x:c>
      <x:c r="Z958" s="16" t="n">
        <x:f>E958*T958</x:f>
        <x:v>0</x:v>
      </x:c>
      <x:c r="AA958" s="16" t="n">
        <x:f>W958*T958</x:f>
        <x:v>0</x:v>
      </x:c>
      <x:c r="AB958" s="16" t="n">
        <x:f>X958*T958</x:f>
        <x:v>0</x:v>
      </x:c>
      <x:c r="AC958" s="16" t="n">
        <x:f>Y958*T958</x:f>
        <x:v>0</x:v>
      </x:c>
      <x:c r="AD958" s="16" t="n">
        <x:f>K958-Z958</x:f>
        <x:v>0</x:v>
      </x:c>
      <x:c r="AE958" s="16" t="n">
        <x:f>IF(ISNUMBER(U958),E958*(U958-T958),"n.a.")</x:f>
        <x:v>0</x:v>
      </x:c>
      <x:c r="AF958" s="12" t="n">
        <x:f>G958-0</x:f>
        <x:v>0</x:v>
      </x:c>
      <x:c r="AG958" s="16" t="n">
        <x:f>IF(ISNUMBER(U958),0,Z958)</x:f>
        <x:v>0</x:v>
      </x:c>
      <x:c r="AH958" s="17" t="str">
        <x:f>IF(AND(A958="WIRE",ISNUMBER(N958)),H958-N958,"n.a.")</x:f>
        <x:v>n.a.</x:v>
      </x:c>
    </x:row>
    <x:row r="959" ht="22" customHeight="1">
      <x:c r="A959" s="2" t="str">
        <x:v>COIL</x:v>
      </x:c>
      <x:c r="B959" s="2" t="str">
        <x:v>60</x:v>
      </x:c>
      <x:c r="C959" s="2" t="str">
        <x:v>20FG12-4</x:v>
      </x:c>
      <x:c r="D959" s="2" t="str">
        <x:v>**PAY ACH** PVC SPIRAL SUPPLY</x:v>
      </x:c>
      <x:c r="E959" s="7" t="n">
        <x:v>0</x:v>
      </x:c>
      <x:c r="F959" s="7" t="n">
        <x:v>0</x:v>
      </x:c>
      <x:c r="G959" s="7" t="n">
        <x:v>0</x:v>
      </x:c>
      <x:c r="H959" s="8" t="n">
        <x:v>8.5</x:v>
      </x:c>
      <x:c r="I959" s="8" t="n">
        <x:v>13.39</x:v>
      </x:c>
      <x:c r="J959" s="2" t="n">
        <x:v>100</x:v>
      </x:c>
      <x:c r="K959" s="9" t="n">
        <x:v>0</x:v>
      </x:c>
      <x:c r="L959" s="8"/>
      <x:c r="M959" s="8"/>
      <x:c r="N959" s="8"/>
      <x:c r="O959" s="2" t="n">
        <x:v>0</x:v>
      </x:c>
      <x:c r="P959" s="10" t="n">
        <x:v>44266</x:v>
      </x:c>
      <x:c r="Q959" s="10" t="n">
        <x:v>44774</x:v>
      </x:c>
      <x:c r="R959" s="2" t="str">
        <x:v>Category per-100 basis; no valued stock to verify</x:v>
      </x:c>
      <x:c r="S959" s="2" t="str">
        <x:v>Outside priced proposal or replacement cost differs</x:v>
      </x:c>
      <x:c r="T959" s="15" t="n">
        <x:f>H959/J959</x:f>
        <x:v>0.085</x:v>
      </x:c>
      <x:c r="U959" s="15" t="str">
        <x:f>IF(A959="WIRE",T959,IF(O959=1,I959*(1+IF(A959="POUC",Summary!$E$7,Summary!$K$7))/J959,"n.a."))</x:f>
        <x:v>n.a.</x:v>
      </x:c>
      <x:c r="V959" s="12" t="n">
        <x:f>0</x:f>
        <x:v>0</x:v>
      </x:c>
      <x:c r="W959" s="12" t="n">
        <x:f>0</x:f>
        <x:v>0</x:v>
      </x:c>
      <x:c r="X959" s="12" t="n">
        <x:f>0</x:f>
        <x:v>0</x:v>
      </x:c>
      <x:c r="Y959" s="12" t="n">
        <x:f>E959-W959-X959</x:f>
        <x:v>0</x:v>
      </x:c>
      <x:c r="Z959" s="16" t="n">
        <x:f>E959*T959</x:f>
        <x:v>0</x:v>
      </x:c>
      <x:c r="AA959" s="16" t="n">
        <x:f>W959*T959</x:f>
        <x:v>0</x:v>
      </x:c>
      <x:c r="AB959" s="16" t="n">
        <x:f>X959*T959</x:f>
        <x:v>0</x:v>
      </x:c>
      <x:c r="AC959" s="16" t="n">
        <x:f>Y959*T959</x:f>
        <x:v>0</x:v>
      </x:c>
      <x:c r="AD959" s="16" t="n">
        <x:f>K959-Z959</x:f>
        <x:v>0</x:v>
      </x:c>
      <x:c r="AE959" s="16" t="str">
        <x:f>IF(ISNUMBER(U959),E959*(U959-T959),"n.a.")</x:f>
        <x:v>n.a.</x:v>
      </x:c>
      <x:c r="AF959" s="12" t="n">
        <x:f>G959-0</x:f>
        <x:v>0</x:v>
      </x:c>
      <x:c r="AG959" s="16" t="n">
        <x:f>IF(ISNUMBER(U959),0,Z959)</x:f>
        <x:v>0</x:v>
      </x:c>
      <x:c r="AH959" s="17" t="str">
        <x:f>IF(AND(A959="WIRE",ISNUMBER(N959)),H959-N959,"n.a.")</x:f>
        <x:v>n.a.</x:v>
      </x:c>
    </x:row>
    <x:row r="960" ht="22" customHeight="1">
      <x:c r="A960" s="2" t="str">
        <x:v>COIL</x:v>
      </x:c>
      <x:c r="B960" s="2" t="str">
        <x:v>60</x:v>
      </x:c>
      <x:c r="C960" s="2" t="str">
        <x:v>20MAR12-4</x:v>
      </x:c>
      <x:c r="D960" s="2" t="str">
        <x:v>**PAY ACH** PVC SPIRAL SUPPLY</x:v>
      </x:c>
      <x:c r="E960" s="7" t="n">
        <x:v>1700</x:v>
      </x:c>
      <x:c r="F960" s="7" t="n">
        <x:v>0</x:v>
      </x:c>
      <x:c r="G960" s="7" t="n">
        <x:v>0</x:v>
      </x:c>
      <x:c r="H960" s="8" t="n">
        <x:v>8.5</x:v>
      </x:c>
      <x:c r="I960" s="8" t="n">
        <x:v>13.39</x:v>
      </x:c>
      <x:c r="J960" s="2" t="n">
        <x:v>100</x:v>
      </x:c>
      <x:c r="K960" s="9" t="n">
        <x:v>144.5</x:v>
      </x:c>
      <x:c r="L960" s="8"/>
      <x:c r="M960" s="8"/>
      <x:c r="N960" s="8"/>
      <x:c r="O960" s="2" t="n">
        <x:v>0</x:v>
      </x:c>
      <x:c r="P960" s="10" t="n">
        <x:v>44266</x:v>
      </x:c>
      <x:c r="Q960" s="10" t="n">
        <x:v>44774</x:v>
      </x:c>
      <x:c r="R960" s="2" t="str">
        <x:v>Same-product valuation: per 100</x:v>
      </x:c>
      <x:c r="S960" s="2" t="str">
        <x:v>Outside priced proposal or replacement cost differs</x:v>
      </x:c>
      <x:c r="T960" s="15" t="n">
        <x:f>H960/J960</x:f>
        <x:v>0.085</x:v>
      </x:c>
      <x:c r="U960" s="15" t="str">
        <x:f>IF(A960="WIRE",T960,IF(O960=1,I960*(1+IF(A960="POUC",Summary!$E$7,Summary!$K$7))/J960,"n.a."))</x:f>
        <x:v>n.a.</x:v>
      </x:c>
      <x:c r="V960" s="12" t="n">
        <x:f>0</x:f>
        <x:v>0</x:v>
      </x:c>
      <x:c r="W960" s="12" t="n">
        <x:f>0</x:f>
        <x:v>0</x:v>
      </x:c>
      <x:c r="X960" s="12" t="n">
        <x:f>0</x:f>
        <x:v>0</x:v>
      </x:c>
      <x:c r="Y960" s="12" t="n">
        <x:f>E960-W960-X960</x:f>
        <x:v>1700</x:v>
      </x:c>
      <x:c r="Z960" s="16" t="n">
        <x:f>E960*T960</x:f>
        <x:v>144.5</x:v>
      </x:c>
      <x:c r="AA960" s="16" t="n">
        <x:f>W960*T960</x:f>
        <x:v>0</x:v>
      </x:c>
      <x:c r="AB960" s="16" t="n">
        <x:f>X960*T960</x:f>
        <x:v>0</x:v>
      </x:c>
      <x:c r="AC960" s="16" t="n">
        <x:f>Y960*T960</x:f>
        <x:v>144.5</x:v>
      </x:c>
      <x:c r="AD960" s="16" t="n">
        <x:f>K960-Z960</x:f>
        <x:v>0</x:v>
      </x:c>
      <x:c r="AE960" s="16" t="str">
        <x:f>IF(ISNUMBER(U960),E960*(U960-T960),"n.a.")</x:f>
        <x:v>n.a.</x:v>
      </x:c>
      <x:c r="AF960" s="12" t="n">
        <x:f>G960-0</x:f>
        <x:v>0</x:v>
      </x:c>
      <x:c r="AG960" s="16" t="n">
        <x:f>IF(ISNUMBER(U960),0,Z960)</x:f>
        <x:v>144.5</x:v>
      </x:c>
      <x:c r="AH960" s="17" t="str">
        <x:f>IF(AND(A960="WIRE",ISNUMBER(N960)),H960-N960,"n.a.")</x:f>
        <x:v>n.a.</x:v>
      </x:c>
    </x:row>
    <x:row r="961" ht="22" customHeight="1">
      <x:c r="A961" s="2" t="str">
        <x:v>COIL</x:v>
      </x:c>
      <x:c r="B961" s="2" t="str">
        <x:v>60</x:v>
      </x:c>
      <x:c r="C961" s="2" t="str">
        <x:v>20RED12-4</x:v>
      </x:c>
      <x:c r="D961" s="2" t="str">
        <x:v>**PAY ACH** PVC SPIRAL SUPPLY</x:v>
      </x:c>
      <x:c r="E961" s="7" t="n">
        <x:v>0</x:v>
      </x:c>
      <x:c r="F961" s="7" t="n">
        <x:v>0</x:v>
      </x:c>
      <x:c r="G961" s="7" t="n">
        <x:v>0</x:v>
      </x:c>
      <x:c r="H961" s="8" t="n">
        <x:v>15.67</x:v>
      </x:c>
      <x:c r="I961" s="8" t="n">
        <x:v>13.89</x:v>
      </x:c>
      <x:c r="J961" s="2" t="n">
        <x:v>100</x:v>
      </x:c>
      <x:c r="K961" s="9" t="n">
        <x:v>0</x:v>
      </x:c>
      <x:c r="L961" s="8" t="n">
        <x:v>13.89</x:v>
      </x:c>
      <x:c r="M961" s="8"/>
      <x:c r="N961" s="8"/>
      <x:c r="O961" s="2" t="n">
        <x:v>1</x:v>
      </x:c>
      <x:c r="P961" s="10" t="n">
        <x:v>46143</x:v>
      </x:c>
      <x:c r="Q961" s="10" t="n">
        <x:v>45968</x:v>
      </x:c>
      <x:c r="R961" s="2" t="str">
        <x:v>Same-product valuation: per 100</x:v>
      </x:c>
      <x:c r="S961" s="2" t="str">
        <x:v>Chris PVC Coil priced product</x:v>
      </x:c>
      <x:c r="T961" s="15" t="n">
        <x:f>H961/J961</x:f>
        <x:v>0.1567</x:v>
      </x:c>
      <x:c r="U961" s="15" t="n">
        <x:f>IF(A961="WIRE",T961,IF(O961=1,I961*(1+IF(A961="POUC",Summary!$E$7,Summary!$K$7))/J961,"n.a."))</x:f>
        <x:v>0.1534845</x:v>
      </x:c>
      <x:c r="V961" s="12" t="n">
        <x:f>0</x:f>
        <x:v>0</x:v>
      </x:c>
      <x:c r="W961" s="12" t="n">
        <x:f>0</x:f>
        <x:v>0</x:v>
      </x:c>
      <x:c r="X961" s="12" t="n">
        <x:f>0</x:f>
        <x:v>0</x:v>
      </x:c>
      <x:c r="Y961" s="12" t="n">
        <x:f>E961-W961-X961</x:f>
        <x:v>0</x:v>
      </x:c>
      <x:c r="Z961" s="16" t="n">
        <x:f>E961*T961</x:f>
        <x:v>0</x:v>
      </x:c>
      <x:c r="AA961" s="16" t="n">
        <x:f>W961*T961</x:f>
        <x:v>0</x:v>
      </x:c>
      <x:c r="AB961" s="16" t="n">
        <x:f>X961*T961</x:f>
        <x:v>0</x:v>
      </x:c>
      <x:c r="AC961" s="16" t="n">
        <x:f>Y961*T961</x:f>
        <x:v>0</x:v>
      </x:c>
      <x:c r="AD961" s="16" t="n">
        <x:f>K961-Z961</x:f>
        <x:v>0</x:v>
      </x:c>
      <x:c r="AE961" s="16" t="n">
        <x:f>IF(ISNUMBER(U961),E961*(U961-T961),"n.a.")</x:f>
        <x:v>0</x:v>
      </x:c>
      <x:c r="AF961" s="12" t="n">
        <x:f>G961-0</x:f>
        <x:v>0</x:v>
      </x:c>
      <x:c r="AG961" s="16" t="n">
        <x:f>IF(ISNUMBER(U961),0,Z961)</x:f>
        <x:v>0</x:v>
      </x:c>
      <x:c r="AH961" s="17" t="str">
        <x:f>IF(AND(A961="WIRE",ISNUMBER(N961)),H961-N961,"n.a.")</x:f>
        <x:v>n.a.</x:v>
      </x:c>
    </x:row>
    <x:row r="962" ht="22" customHeight="1">
      <x:c r="A962" s="2" t="str">
        <x:v>COIL</x:v>
      </x:c>
      <x:c r="B962" s="2" t="str">
        <x:v>60</x:v>
      </x:c>
      <x:c r="C962" s="2" t="str">
        <x:v>20WHT36-4</x:v>
      </x:c>
      <x:c r="D962" s="2" t="str">
        <x:v>**PAY ACH** PVC SPIRAL SUPPLY</x:v>
      </x:c>
      <x:c r="E962" s="7" t="n">
        <x:v>500</x:v>
      </x:c>
      <x:c r="F962" s="7" t="n">
        <x:v>0</x:v>
      </x:c>
      <x:c r="G962" s="7" t="n">
        <x:v>0</x:v>
      </x:c>
      <x:c r="H962" s="8" t="n">
        <x:v>45.6</x:v>
      </x:c>
      <x:c r="I962" s="8" t="n">
        <x:v>40.43</x:v>
      </x:c>
      <x:c r="J962" s="2" t="n">
        <x:v>100</x:v>
      </x:c>
      <x:c r="K962" s="9" t="n">
        <x:v>228</x:v>
      </x:c>
      <x:c r="L962" s="8" t="n">
        <x:v>40.43</x:v>
      </x:c>
      <x:c r="M962" s="8"/>
      <x:c r="N962" s="8"/>
      <x:c r="O962" s="2" t="n">
        <x:v>1</x:v>
      </x:c>
      <x:c r="P962" s="10" t="n">
        <x:v>46143</x:v>
      </x:c>
      <x:c r="Q962" s="10" t="n">
        <x:v>45810</x:v>
      </x:c>
      <x:c r="R962" s="2" t="str">
        <x:v>Same-product valuation: per 100</x:v>
      </x:c>
      <x:c r="S962" s="2" t="str">
        <x:v>Chris PVC Coil priced product</x:v>
      </x:c>
      <x:c r="T962" s="15" t="n">
        <x:f>H962/J962</x:f>
        <x:v>0.456</x:v>
      </x:c>
      <x:c r="U962" s="15" t="n">
        <x:f>IF(A962="WIRE",T962,IF(O962=1,I962*(1+IF(A962="POUC",Summary!$E$7,Summary!$K$7))/J962,"n.a."))</x:f>
        <x:v>0.4467515</x:v>
      </x:c>
      <x:c r="V962" s="12" t="n">
        <x:f>0</x:f>
        <x:v>0</x:v>
      </x:c>
      <x:c r="W962" s="12" t="n">
        <x:f>0</x:f>
        <x:v>0</x:v>
      </x:c>
      <x:c r="X962" s="12" t="n">
        <x:f>0</x:f>
        <x:v>0</x:v>
      </x:c>
      <x:c r="Y962" s="12" t="n">
        <x:f>E962-W962-X962</x:f>
        <x:v>500</x:v>
      </x:c>
      <x:c r="Z962" s="16" t="n">
        <x:f>E962*T962</x:f>
        <x:v>228</x:v>
      </x:c>
      <x:c r="AA962" s="16" t="n">
        <x:f>W962*T962</x:f>
        <x:v>0</x:v>
      </x:c>
      <x:c r="AB962" s="16" t="n">
        <x:f>X962*T962</x:f>
        <x:v>0</x:v>
      </x:c>
      <x:c r="AC962" s="16" t="n">
        <x:f>Y962*T962</x:f>
        <x:v>228</x:v>
      </x:c>
      <x:c r="AD962" s="16" t="n">
        <x:f>K962-Z962</x:f>
        <x:v>0</x:v>
      </x:c>
      <x:c r="AE962" s="16" t="n">
        <x:f>IF(ISNUMBER(U962),E962*(U962-T962),"n.a.")</x:f>
        <x:v>-4.624249999999996</x:v>
      </x:c>
      <x:c r="AF962" s="12" t="n">
        <x:f>G962-0</x:f>
        <x:v>0</x:v>
      </x:c>
      <x:c r="AG962" s="16" t="n">
        <x:f>IF(ISNUMBER(U962),0,Z962)</x:f>
        <x:v>0</x:v>
      </x:c>
      <x:c r="AH962" s="17" t="str">
        <x:f>IF(AND(A962="WIRE",ISNUMBER(N962)),H962-N962,"n.a.")</x:f>
        <x:v>n.a.</x:v>
      </x:c>
    </x:row>
    <x:row r="963" ht="22" customHeight="1">
      <x:c r="A963" s="2" t="str">
        <x:v>COIL</x:v>
      </x:c>
      <x:c r="B963" s="2" t="str">
        <x:v>60</x:v>
      </x:c>
      <x:c r="C963" s="2" t="str">
        <x:v>22BLU12-4</x:v>
      </x:c>
      <x:c r="D963" s="2" t="str">
        <x:v>**PAY ACH** PVC SPIRAL SUPPLY</x:v>
      </x:c>
      <x:c r="E963" s="7" t="n">
        <x:v>0</x:v>
      </x:c>
      <x:c r="F963" s="7" t="n">
        <x:v>0</x:v>
      </x:c>
      <x:c r="G963" s="7" t="n">
        <x:v>0</x:v>
      </x:c>
      <x:c r="H963" s="8" t="n">
        <x:v>9.48</x:v>
      </x:c>
      <x:c r="I963" s="8" t="n">
        <x:v>14.3</x:v>
      </x:c>
      <x:c r="J963" s="2" t="n">
        <x:v>100</x:v>
      </x:c>
      <x:c r="K963" s="9" t="n">
        <x:v>0</x:v>
      </x:c>
      <x:c r="L963" s="8"/>
      <x:c r="M963" s="8"/>
      <x:c r="N963" s="8"/>
      <x:c r="O963" s="2" t="n">
        <x:v>0</x:v>
      </x:c>
      <x:c r="P963" s="10" t="n">
        <x:v>44266</x:v>
      </x:c>
      <x:c r="Q963" s="10" t="n">
        <x:v>44774</x:v>
      </x:c>
      <x:c r="R963" s="2" t="str">
        <x:v>Category per-100 basis; no valued stock to verify</x:v>
      </x:c>
      <x:c r="S963" s="2" t="str">
        <x:v>Outside priced proposal or replacement cost differs</x:v>
      </x:c>
      <x:c r="T963" s="15" t="n">
        <x:f>H963/J963</x:f>
        <x:v>0.09480000000000001</x:v>
      </x:c>
      <x:c r="U963" s="15" t="str">
        <x:f>IF(A963="WIRE",T963,IF(O963=1,I963*(1+IF(A963="POUC",Summary!$E$7,Summary!$K$7))/J963,"n.a."))</x:f>
        <x:v>n.a.</x:v>
      </x:c>
      <x:c r="V963" s="12" t="n">
        <x:f>0</x:f>
        <x:v>0</x:v>
      </x:c>
      <x:c r="W963" s="12" t="n">
        <x:f>0</x:f>
        <x:v>0</x:v>
      </x:c>
      <x:c r="X963" s="12" t="n">
        <x:f>0</x:f>
        <x:v>0</x:v>
      </x:c>
      <x:c r="Y963" s="12" t="n">
        <x:f>E963-W963-X963</x:f>
        <x:v>0</x:v>
      </x:c>
      <x:c r="Z963" s="16" t="n">
        <x:f>E963*T963</x:f>
        <x:v>0</x:v>
      </x:c>
      <x:c r="AA963" s="16" t="n">
        <x:f>W963*T963</x:f>
        <x:v>0</x:v>
      </x:c>
      <x:c r="AB963" s="16" t="n">
        <x:f>X963*T963</x:f>
        <x:v>0</x:v>
      </x:c>
      <x:c r="AC963" s="16" t="n">
        <x:f>Y963*T963</x:f>
        <x:v>0</x:v>
      </x:c>
      <x:c r="AD963" s="16" t="n">
        <x:f>K963-Z963</x:f>
        <x:v>0</x:v>
      </x:c>
      <x:c r="AE963" s="16" t="str">
        <x:f>IF(ISNUMBER(U963),E963*(U963-T963),"n.a.")</x:f>
        <x:v>n.a.</x:v>
      </x:c>
      <x:c r="AF963" s="12" t="n">
        <x:f>G963-0</x:f>
        <x:v>0</x:v>
      </x:c>
      <x:c r="AG963" s="16" t="n">
        <x:f>IF(ISNUMBER(U963),0,Z963)</x:f>
        <x:v>0</x:v>
      </x:c>
      <x:c r="AH963" s="17" t="str">
        <x:f>IF(AND(A963="WIRE",ISNUMBER(N963)),H963-N963,"n.a.")</x:f>
        <x:v>n.a.</x:v>
      </x:c>
    </x:row>
    <x:row r="964" ht="22" customHeight="1">
      <x:c r="A964" s="2" t="str">
        <x:v>COIL</x:v>
      </x:c>
      <x:c r="B964" s="2" t="str">
        <x:v>60</x:v>
      </x:c>
      <x:c r="C964" s="2" t="str">
        <x:v>22FG12-4</x:v>
      </x:c>
      <x:c r="D964" s="2" t="str">
        <x:v>**PAY ACH** PVC SPIRAL SUPPLY</x:v>
      </x:c>
      <x:c r="E964" s="7" t="n">
        <x:v>0</x:v>
      </x:c>
      <x:c r="F964" s="7" t="n">
        <x:v>0</x:v>
      </x:c>
      <x:c r="G964" s="7" t="n">
        <x:v>0</x:v>
      </x:c>
      <x:c r="H964" s="8" t="n">
        <x:v>9.48</x:v>
      </x:c>
      <x:c r="I964" s="8" t="n">
        <x:v>14.3</x:v>
      </x:c>
      <x:c r="J964" s="2" t="n">
        <x:v>100</x:v>
      </x:c>
      <x:c r="K964" s="9" t="n">
        <x:v>0</x:v>
      </x:c>
      <x:c r="L964" s="8"/>
      <x:c r="M964" s="8"/>
      <x:c r="N964" s="8"/>
      <x:c r="O964" s="2" t="n">
        <x:v>0</x:v>
      </x:c>
      <x:c r="P964" s="10" t="n">
        <x:v>44266</x:v>
      </x:c>
      <x:c r="Q964" s="10" t="n">
        <x:v>44774</x:v>
      </x:c>
      <x:c r="R964" s="2" t="str">
        <x:v>Category per-100 basis; no valued stock to verify</x:v>
      </x:c>
      <x:c r="S964" s="2" t="str">
        <x:v>Outside priced proposal or replacement cost differs</x:v>
      </x:c>
      <x:c r="T964" s="15" t="n">
        <x:f>H964/J964</x:f>
        <x:v>0.09480000000000001</x:v>
      </x:c>
      <x:c r="U964" s="15" t="str">
        <x:f>IF(A964="WIRE",T964,IF(O964=1,I964*(1+IF(A964="POUC",Summary!$E$7,Summary!$K$7))/J964,"n.a."))</x:f>
        <x:v>n.a.</x:v>
      </x:c>
      <x:c r="V964" s="12" t="n">
        <x:f>0</x:f>
        <x:v>0</x:v>
      </x:c>
      <x:c r="W964" s="12" t="n">
        <x:f>0</x:f>
        <x:v>0</x:v>
      </x:c>
      <x:c r="X964" s="12" t="n">
        <x:f>0</x:f>
        <x:v>0</x:v>
      </x:c>
      <x:c r="Y964" s="12" t="n">
        <x:f>E964-W964-X964</x:f>
        <x:v>0</x:v>
      </x:c>
      <x:c r="Z964" s="16" t="n">
        <x:f>E964*T964</x:f>
        <x:v>0</x:v>
      </x:c>
      <x:c r="AA964" s="16" t="n">
        <x:f>W964*T964</x:f>
        <x:v>0</x:v>
      </x:c>
      <x:c r="AB964" s="16" t="n">
        <x:f>X964*T964</x:f>
        <x:v>0</x:v>
      </x:c>
      <x:c r="AC964" s="16" t="n">
        <x:f>Y964*T964</x:f>
        <x:v>0</x:v>
      </x:c>
      <x:c r="AD964" s="16" t="n">
        <x:f>K964-Z964</x:f>
        <x:v>0</x:v>
      </x:c>
      <x:c r="AE964" s="16" t="str">
        <x:f>IF(ISNUMBER(U964),E964*(U964-T964),"n.a.")</x:f>
        <x:v>n.a.</x:v>
      </x:c>
      <x:c r="AF964" s="12" t="n">
        <x:f>G964-0</x:f>
        <x:v>0</x:v>
      </x:c>
      <x:c r="AG964" s="16" t="n">
        <x:f>IF(ISNUMBER(U964),0,Z964)</x:f>
        <x:v>0</x:v>
      </x:c>
      <x:c r="AH964" s="17" t="str">
        <x:f>IF(AND(A964="WIRE",ISNUMBER(N964)),H964-N964,"n.a.")</x:f>
        <x:v>n.a.</x:v>
      </x:c>
    </x:row>
    <x:row r="965" ht="22" customHeight="1">
      <x:c r="A965" s="2" t="str">
        <x:v>COIL</x:v>
      </x:c>
      <x:c r="B965" s="2" t="str">
        <x:v>60</x:v>
      </x:c>
      <x:c r="C965" s="2" t="str">
        <x:v>22RED12-4</x:v>
      </x:c>
      <x:c r="D965" s="2" t="str">
        <x:v>**PAY ACH** PVC SPIRAL SUPPLY</x:v>
      </x:c>
      <x:c r="E965" s="7" t="n">
        <x:v>0</x:v>
      </x:c>
      <x:c r="F965" s="7" t="n">
        <x:v>0</x:v>
      </x:c>
      <x:c r="G965" s="7" t="n">
        <x:v>0</x:v>
      </x:c>
      <x:c r="H965" s="8" t="n">
        <x:v>9.48</x:v>
      </x:c>
      <x:c r="I965" s="8" t="n">
        <x:v>14.3</x:v>
      </x:c>
      <x:c r="J965" s="2" t="n">
        <x:v>100</x:v>
      </x:c>
      <x:c r="K965" s="9" t="n">
        <x:v>0</x:v>
      </x:c>
      <x:c r="L965" s="8"/>
      <x:c r="M965" s="8"/>
      <x:c r="N965" s="8"/>
      <x:c r="O965" s="2" t="n">
        <x:v>0</x:v>
      </x:c>
      <x:c r="P965" s="10" t="n">
        <x:v>44266</x:v>
      </x:c>
      <x:c r="Q965" s="10" t="n">
        <x:v>44774</x:v>
      </x:c>
      <x:c r="R965" s="2" t="str">
        <x:v>Category per-100 basis; no valued stock to verify</x:v>
      </x:c>
      <x:c r="S965" s="2" t="str">
        <x:v>Outside priced proposal or replacement cost differs</x:v>
      </x:c>
      <x:c r="T965" s="15" t="n">
        <x:f>H965/J965</x:f>
        <x:v>0.09480000000000001</x:v>
      </x:c>
      <x:c r="U965" s="15" t="str">
        <x:f>IF(A965="WIRE",T965,IF(O965=1,I965*(1+IF(A965="POUC",Summary!$E$7,Summary!$K$7))/J965,"n.a."))</x:f>
        <x:v>n.a.</x:v>
      </x:c>
      <x:c r="V965" s="12" t="n">
        <x:f>0</x:f>
        <x:v>0</x:v>
      </x:c>
      <x:c r="W965" s="12" t="n">
        <x:f>0</x:f>
        <x:v>0</x:v>
      </x:c>
      <x:c r="X965" s="12" t="n">
        <x:f>0</x:f>
        <x:v>0</x:v>
      </x:c>
      <x:c r="Y965" s="12" t="n">
        <x:f>E965-W965-X965</x:f>
        <x:v>0</x:v>
      </x:c>
      <x:c r="Z965" s="16" t="n">
        <x:f>E965*T965</x:f>
        <x:v>0</x:v>
      </x:c>
      <x:c r="AA965" s="16" t="n">
        <x:f>W965*T965</x:f>
        <x:v>0</x:v>
      </x:c>
      <x:c r="AB965" s="16" t="n">
        <x:f>X965*T965</x:f>
        <x:v>0</x:v>
      </x:c>
      <x:c r="AC965" s="16" t="n">
        <x:f>Y965*T965</x:f>
        <x:v>0</x:v>
      </x:c>
      <x:c r="AD965" s="16" t="n">
        <x:f>K965-Z965</x:f>
        <x:v>0</x:v>
      </x:c>
      <x:c r="AE965" s="16" t="str">
        <x:f>IF(ISNUMBER(U965),E965*(U965-T965),"n.a.")</x:f>
        <x:v>n.a.</x:v>
      </x:c>
      <x:c r="AF965" s="12" t="n">
        <x:f>G965-0</x:f>
        <x:v>0</x:v>
      </x:c>
      <x:c r="AG965" s="16" t="n">
        <x:f>IF(ISNUMBER(U965),0,Z965)</x:f>
        <x:v>0</x:v>
      </x:c>
      <x:c r="AH965" s="17" t="str">
        <x:f>IF(AND(A965="WIRE",ISNUMBER(N965)),H965-N965,"n.a.")</x:f>
        <x:v>n.a.</x:v>
      </x:c>
    </x:row>
    <x:row r="966" ht="22" customHeight="1">
      <x:c r="A966" s="2" t="str">
        <x:v>COIL</x:v>
      </x:c>
      <x:c r="B966" s="2" t="str">
        <x:v>60</x:v>
      </x:c>
      <x:c r="C966" s="2" t="str">
        <x:v>22WHT36-4</x:v>
      </x:c>
      <x:c r="D966" s="2" t="str">
        <x:v>**PAY ACH** PVC SPIRAL SUPPLY</x:v>
      </x:c>
      <x:c r="E966" s="7" t="n">
        <x:v>300</x:v>
      </x:c>
      <x:c r="F966" s="7" t="n">
        <x:v>0</x:v>
      </x:c>
      <x:c r="G966" s="7" t="n">
        <x:v>0</x:v>
      </x:c>
      <x:c r="H966" s="8" t="n">
        <x:v>48.82</x:v>
      </x:c>
      <x:c r="I966" s="8" t="n">
        <x:v>43.29</x:v>
      </x:c>
      <x:c r="J966" s="2" t="n">
        <x:v>100</x:v>
      </x:c>
      <x:c r="K966" s="9" t="n">
        <x:v>146.46</x:v>
      </x:c>
      <x:c r="L966" s="8" t="n">
        <x:v>43.29</x:v>
      </x:c>
      <x:c r="M966" s="8"/>
      <x:c r="N966" s="8"/>
      <x:c r="O966" s="2" t="n">
        <x:v>1</x:v>
      </x:c>
      <x:c r="P966" s="10" t="n">
        <x:v>46143</x:v>
      </x:c>
      <x:c r="Q966" s="10" t="n">
        <x:v>45810</x:v>
      </x:c>
      <x:c r="R966" s="2" t="str">
        <x:v>Same-product valuation: per 100</x:v>
      </x:c>
      <x:c r="S966" s="2" t="str">
        <x:v>Chris PVC Coil priced product</x:v>
      </x:c>
      <x:c r="T966" s="15" t="n">
        <x:f>H966/J966</x:f>
        <x:v>0.4882</x:v>
      </x:c>
      <x:c r="U966" s="15" t="n">
        <x:f>IF(A966="WIRE",T966,IF(O966=1,I966*(1+IF(A966="POUC",Summary!$E$7,Summary!$K$7))/J966,"n.a."))</x:f>
        <x:v>0.4783545</x:v>
      </x:c>
      <x:c r="V966" s="12" t="n">
        <x:f>0</x:f>
        <x:v>0</x:v>
      </x:c>
      <x:c r="W966" s="12" t="n">
        <x:f>0</x:f>
        <x:v>0</x:v>
      </x:c>
      <x:c r="X966" s="12" t="n">
        <x:f>0</x:f>
        <x:v>0</x:v>
      </x:c>
      <x:c r="Y966" s="12" t="n">
        <x:f>E966-W966-X966</x:f>
        <x:v>300</x:v>
      </x:c>
      <x:c r="Z966" s="16" t="n">
        <x:f>E966*T966</x:f>
        <x:v>146.46</x:v>
      </x:c>
      <x:c r="AA966" s="16" t="n">
        <x:f>W966*T966</x:f>
        <x:v>0</x:v>
      </x:c>
      <x:c r="AB966" s="16" t="n">
        <x:f>X966*T966</x:f>
        <x:v>0</x:v>
      </x:c>
      <x:c r="AC966" s="16" t="n">
        <x:f>Y966*T966</x:f>
        <x:v>146.46</x:v>
      </x:c>
      <x:c r="AD966" s="16" t="n">
        <x:f>K966-Z966</x:f>
        <x:v>0</x:v>
      </x:c>
      <x:c r="AE966" s="16" t="n">
        <x:f>IF(ISNUMBER(U966),E966*(U966-T966),"n.a.")</x:f>
        <x:v>-2.9536500000000023</x:v>
      </x:c>
      <x:c r="AF966" s="12" t="n">
        <x:f>G966-0</x:f>
        <x:v>0</x:v>
      </x:c>
      <x:c r="AG966" s="16" t="n">
        <x:f>IF(ISNUMBER(U966),0,Z966)</x:f>
        <x:v>0</x:v>
      </x:c>
      <x:c r="AH966" s="17" t="str">
        <x:f>IF(AND(A966="WIRE",ISNUMBER(N966)),H966-N966,"n.a.")</x:f>
        <x:v>n.a.</x:v>
      </x:c>
    </x:row>
    <x:row r="967" ht="22" customHeight="1">
      <x:c r="A967" s="2" t="str">
        <x:v>COIL</x:v>
      </x:c>
      <x:c r="B967" s="2" t="str">
        <x:v>60</x:v>
      </x:c>
      <x:c r="C967" s="2" t="str">
        <x:v>25FG12-4</x:v>
      </x:c>
      <x:c r="D967" s="2" t="str">
        <x:v>**PAY ACH** PVC SPIRAL SUPPLY</x:v>
      </x:c>
      <x:c r="E967" s="7" t="n">
        <x:v>0</x:v>
      </x:c>
      <x:c r="F967" s="7" t="n">
        <x:v>0</x:v>
      </x:c>
      <x:c r="G967" s="7" t="n">
        <x:v>0</x:v>
      </x:c>
      <x:c r="H967" s="8" t="n">
        <x:v>11.58</x:v>
      </x:c>
      <x:c r="I967" s="8" t="n">
        <x:v>18.82</x:v>
      </x:c>
      <x:c r="J967" s="2" t="n">
        <x:v>100</x:v>
      </x:c>
      <x:c r="K967" s="9" t="n">
        <x:v>0</x:v>
      </x:c>
      <x:c r="L967" s="8"/>
      <x:c r="M967" s="8"/>
      <x:c r="N967" s="8"/>
      <x:c r="O967" s="2" t="n">
        <x:v>0</x:v>
      </x:c>
      <x:c r="P967" s="10" t="n">
        <x:v>44266</x:v>
      </x:c>
      <x:c r="Q967" s="10" t="n">
        <x:v>44774</x:v>
      </x:c>
      <x:c r="R967" s="2" t="str">
        <x:v>Category per-100 basis; no valued stock to verify</x:v>
      </x:c>
      <x:c r="S967" s="2" t="str">
        <x:v>Outside priced proposal or replacement cost differs</x:v>
      </x:c>
      <x:c r="T967" s="15" t="n">
        <x:f>H967/J967</x:f>
        <x:v>0.1158</x:v>
      </x:c>
      <x:c r="U967" s="15" t="str">
        <x:f>IF(A967="WIRE",T967,IF(O967=1,I967*(1+IF(A967="POUC",Summary!$E$7,Summary!$K$7))/J967,"n.a."))</x:f>
        <x:v>n.a.</x:v>
      </x:c>
      <x:c r="V967" s="12" t="n">
        <x:f>0</x:f>
        <x:v>0</x:v>
      </x:c>
      <x:c r="W967" s="12" t="n">
        <x:f>0</x:f>
        <x:v>0</x:v>
      </x:c>
      <x:c r="X967" s="12" t="n">
        <x:f>0</x:f>
        <x:v>0</x:v>
      </x:c>
      <x:c r="Y967" s="12" t="n">
        <x:f>E967-W967-X967</x:f>
        <x:v>0</x:v>
      </x:c>
      <x:c r="Z967" s="16" t="n">
        <x:f>E967*T967</x:f>
        <x:v>0</x:v>
      </x:c>
      <x:c r="AA967" s="16" t="n">
        <x:f>W967*T967</x:f>
        <x:v>0</x:v>
      </x:c>
      <x:c r="AB967" s="16" t="n">
        <x:f>X967*T967</x:f>
        <x:v>0</x:v>
      </x:c>
      <x:c r="AC967" s="16" t="n">
        <x:f>Y967*T967</x:f>
        <x:v>0</x:v>
      </x:c>
      <x:c r="AD967" s="16" t="n">
        <x:f>K967-Z967</x:f>
        <x:v>0</x:v>
      </x:c>
      <x:c r="AE967" s="16" t="str">
        <x:f>IF(ISNUMBER(U967),E967*(U967-T967),"n.a.")</x:f>
        <x:v>n.a.</x:v>
      </x:c>
      <x:c r="AF967" s="12" t="n">
        <x:f>G967-0</x:f>
        <x:v>0</x:v>
      </x:c>
      <x:c r="AG967" s="16" t="n">
        <x:f>IF(ISNUMBER(U967),0,Z967)</x:f>
        <x:v>0</x:v>
      </x:c>
      <x:c r="AH967" s="17" t="str">
        <x:f>IF(AND(A967="WIRE",ISNUMBER(N967)),H967-N967,"n.a.")</x:f>
        <x:v>n.a.</x:v>
      </x:c>
    </x:row>
    <x:row r="968" ht="22" customHeight="1">
      <x:c r="A968" s="2" t="str">
        <x:v>COIL</x:v>
      </x:c>
      <x:c r="B968" s="2" t="str">
        <x:v>60</x:v>
      </x:c>
      <x:c r="C968" s="2" t="str">
        <x:v>25MAR12-4</x:v>
      </x:c>
      <x:c r="D968" s="2" t="str">
        <x:v>**PAY ACH** PVC SPIRAL SUPPLY</x:v>
      </x:c>
      <x:c r="E968" s="7" t="n">
        <x:v>0</x:v>
      </x:c>
      <x:c r="F968" s="7" t="n">
        <x:v>0</x:v>
      </x:c>
      <x:c r="G968" s="7" t="n">
        <x:v>0</x:v>
      </x:c>
      <x:c r="H968" s="8" t="n">
        <x:v>11.58</x:v>
      </x:c>
      <x:c r="I968" s="8" t="n">
        <x:v>18.82</x:v>
      </x:c>
      <x:c r="J968" s="2" t="n">
        <x:v>100</x:v>
      </x:c>
      <x:c r="K968" s="9" t="n">
        <x:v>0</x:v>
      </x:c>
      <x:c r="L968" s="8"/>
      <x:c r="M968" s="8"/>
      <x:c r="N968" s="8"/>
      <x:c r="O968" s="2" t="n">
        <x:v>0</x:v>
      </x:c>
      <x:c r="P968" s="10" t="n">
        <x:v>44266</x:v>
      </x:c>
      <x:c r="Q968" s="10" t="n">
        <x:v>44774</x:v>
      </x:c>
      <x:c r="R968" s="2" t="str">
        <x:v>Same-product valuation: per 100</x:v>
      </x:c>
      <x:c r="S968" s="2" t="str">
        <x:v>Outside priced proposal or replacement cost differs</x:v>
      </x:c>
      <x:c r="T968" s="15" t="n">
        <x:f>H968/J968</x:f>
        <x:v>0.1158</x:v>
      </x:c>
      <x:c r="U968" s="15" t="str">
        <x:f>IF(A968="WIRE",T968,IF(O968=1,I968*(1+IF(A968="POUC",Summary!$E$7,Summary!$K$7))/J968,"n.a."))</x:f>
        <x:v>n.a.</x:v>
      </x:c>
      <x:c r="V968" s="12" t="n">
        <x:f>0</x:f>
        <x:v>0</x:v>
      </x:c>
      <x:c r="W968" s="12" t="n">
        <x:f>0</x:f>
        <x:v>0</x:v>
      </x:c>
      <x:c r="X968" s="12" t="n">
        <x:f>0</x:f>
        <x:v>0</x:v>
      </x:c>
      <x:c r="Y968" s="12" t="n">
        <x:f>E968-W968-X968</x:f>
        <x:v>0</x:v>
      </x:c>
      <x:c r="Z968" s="16" t="n">
        <x:f>E968*T968</x:f>
        <x:v>0</x:v>
      </x:c>
      <x:c r="AA968" s="16" t="n">
        <x:f>W968*T968</x:f>
        <x:v>0</x:v>
      </x:c>
      <x:c r="AB968" s="16" t="n">
        <x:f>X968*T968</x:f>
        <x:v>0</x:v>
      </x:c>
      <x:c r="AC968" s="16" t="n">
        <x:f>Y968*T968</x:f>
        <x:v>0</x:v>
      </x:c>
      <x:c r="AD968" s="16" t="n">
        <x:f>K968-Z968</x:f>
        <x:v>0</x:v>
      </x:c>
      <x:c r="AE968" s="16" t="str">
        <x:f>IF(ISNUMBER(U968),E968*(U968-T968),"n.a.")</x:f>
        <x:v>n.a.</x:v>
      </x:c>
      <x:c r="AF968" s="12" t="n">
        <x:f>G968-0</x:f>
        <x:v>0</x:v>
      </x:c>
      <x:c r="AG968" s="16" t="n">
        <x:f>IF(ISNUMBER(U968),0,Z968)</x:f>
        <x:v>0</x:v>
      </x:c>
      <x:c r="AH968" s="17" t="str">
        <x:f>IF(AND(A968="WIRE",ISNUMBER(N968)),H968-N968,"n.a.")</x:f>
        <x:v>n.a.</x:v>
      </x:c>
    </x:row>
    <x:row r="969" ht="22" customHeight="1">
      <x:c r="A969" s="2" t="str">
        <x:v>COIL</x:v>
      </x:c>
      <x:c r="B969" s="2" t="str">
        <x:v>60</x:v>
      </x:c>
      <x:c r="C969" s="2" t="str">
        <x:v>25RED12-4</x:v>
      </x:c>
      <x:c r="D969" s="2" t="str">
        <x:v>**PAY ACH** PVC SPIRAL SUPPLY</x:v>
      </x:c>
      <x:c r="E969" s="7" t="n">
        <x:v>0</x:v>
      </x:c>
      <x:c r="F969" s="7" t="n">
        <x:v>0</x:v>
      </x:c>
      <x:c r="G969" s="7" t="n">
        <x:v>0</x:v>
      </x:c>
      <x:c r="H969" s="8" t="n">
        <x:v>11.58</x:v>
      </x:c>
      <x:c r="I969" s="8" t="n">
        <x:v>18.82</x:v>
      </x:c>
      <x:c r="J969" s="2" t="n">
        <x:v>100</x:v>
      </x:c>
      <x:c r="K969" s="9" t="n">
        <x:v>0</x:v>
      </x:c>
      <x:c r="L969" s="8"/>
      <x:c r="M969" s="8"/>
      <x:c r="N969" s="8"/>
      <x:c r="O969" s="2" t="n">
        <x:v>0</x:v>
      </x:c>
      <x:c r="P969" s="10" t="n">
        <x:v>44266</x:v>
      </x:c>
      <x:c r="Q969" s="10" t="n">
        <x:v>44774</x:v>
      </x:c>
      <x:c r="R969" s="2" t="str">
        <x:v>Category per-100 basis; no valued stock to verify</x:v>
      </x:c>
      <x:c r="S969" s="2" t="str">
        <x:v>Outside priced proposal or replacement cost differs</x:v>
      </x:c>
      <x:c r="T969" s="15" t="n">
        <x:f>H969/J969</x:f>
        <x:v>0.1158</x:v>
      </x:c>
      <x:c r="U969" s="15" t="str">
        <x:f>IF(A969="WIRE",T969,IF(O969=1,I969*(1+IF(A969="POUC",Summary!$E$7,Summary!$K$7))/J969,"n.a."))</x:f>
        <x:v>n.a.</x:v>
      </x:c>
      <x:c r="V969" s="12" t="n">
        <x:f>0</x:f>
        <x:v>0</x:v>
      </x:c>
      <x:c r="W969" s="12" t="n">
        <x:f>0</x:f>
        <x:v>0</x:v>
      </x:c>
      <x:c r="X969" s="12" t="n">
        <x:f>0</x:f>
        <x:v>0</x:v>
      </x:c>
      <x:c r="Y969" s="12" t="n">
        <x:f>E969-W969-X969</x:f>
        <x:v>0</x:v>
      </x:c>
      <x:c r="Z969" s="16" t="n">
        <x:f>E969*T969</x:f>
        <x:v>0</x:v>
      </x:c>
      <x:c r="AA969" s="16" t="n">
        <x:f>W969*T969</x:f>
        <x:v>0</x:v>
      </x:c>
      <x:c r="AB969" s="16" t="n">
        <x:f>X969*T969</x:f>
        <x:v>0</x:v>
      </x:c>
      <x:c r="AC969" s="16" t="n">
        <x:f>Y969*T969</x:f>
        <x:v>0</x:v>
      </x:c>
      <x:c r="AD969" s="16" t="n">
        <x:f>K969-Z969</x:f>
        <x:v>0</x:v>
      </x:c>
      <x:c r="AE969" s="16" t="str">
        <x:f>IF(ISNUMBER(U969),E969*(U969-T969),"n.a.")</x:f>
        <x:v>n.a.</x:v>
      </x:c>
      <x:c r="AF969" s="12" t="n">
        <x:f>G969-0</x:f>
        <x:v>0</x:v>
      </x:c>
      <x:c r="AG969" s="16" t="n">
        <x:f>IF(ISNUMBER(U969),0,Z969)</x:f>
        <x:v>0</x:v>
      </x:c>
      <x:c r="AH969" s="17" t="str">
        <x:f>IF(AND(A969="WIRE",ISNUMBER(N969)),H969-N969,"n.a.")</x:f>
        <x:v>n.a.</x:v>
      </x:c>
    </x:row>
    <x:row r="970" ht="22" customHeight="1">
      <x:c r="A970" s="2" t="str">
        <x:v>COIL</x:v>
      </x:c>
      <x:c r="B970" s="2" t="str">
        <x:v>60</x:v>
      </x:c>
      <x:c r="C970" s="2" t="str">
        <x:v>25WHT36-4</x:v>
      </x:c>
      <x:c r="D970" s="2" t="str">
        <x:v>**PAY ACH** PVC SPIRAL SUPPLY</x:v>
      </x:c>
      <x:c r="E970" s="7" t="n">
        <x:v>300</x:v>
      </x:c>
      <x:c r="F970" s="7" t="n">
        <x:v>0</x:v>
      </x:c>
      <x:c r="G970" s="7" t="n">
        <x:v>0</x:v>
      </x:c>
      <x:c r="H970" s="8" t="n">
        <x:v>64.85</x:v>
      </x:c>
      <x:c r="I970" s="8" t="n">
        <x:v>57.5</x:v>
      </x:c>
      <x:c r="J970" s="2" t="n">
        <x:v>100</x:v>
      </x:c>
      <x:c r="K970" s="9" t="n">
        <x:v>194.55</x:v>
      </x:c>
      <x:c r="L970" s="8" t="n">
        <x:v>57.5</x:v>
      </x:c>
      <x:c r="M970" s="8"/>
      <x:c r="N970" s="8"/>
      <x:c r="O970" s="2" t="n">
        <x:v>1</x:v>
      </x:c>
      <x:c r="P970" s="10" t="n">
        <x:v>46143</x:v>
      </x:c>
      <x:c r="Q970" s="10" t="n">
        <x:v>45810</x:v>
      </x:c>
      <x:c r="R970" s="2" t="str">
        <x:v>Same-product valuation: per 100</x:v>
      </x:c>
      <x:c r="S970" s="2" t="str">
        <x:v>Chris PVC Coil priced product</x:v>
      </x:c>
      <x:c r="T970" s="15" t="n">
        <x:f>H970/J970</x:f>
        <x:v>0.6485</x:v>
      </x:c>
      <x:c r="U970" s="15" t="n">
        <x:f>IF(A970="WIRE",T970,IF(O970=1,I970*(1+IF(A970="POUC",Summary!$E$7,Summary!$K$7))/J970,"n.a."))</x:f>
        <x:v>0.635375</x:v>
      </x:c>
      <x:c r="V970" s="12" t="n">
        <x:f>0</x:f>
        <x:v>0</x:v>
      </x:c>
      <x:c r="W970" s="12" t="n">
        <x:f>0</x:f>
        <x:v>0</x:v>
      </x:c>
      <x:c r="X970" s="12" t="n">
        <x:f>0</x:f>
        <x:v>0</x:v>
      </x:c>
      <x:c r="Y970" s="12" t="n">
        <x:f>E970-W970-X970</x:f>
        <x:v>300</x:v>
      </x:c>
      <x:c r="Z970" s="16" t="n">
        <x:f>E970*T970</x:f>
        <x:v>194.54999999999998</x:v>
      </x:c>
      <x:c r="AA970" s="16" t="n">
        <x:f>W970*T970</x:f>
        <x:v>0</x:v>
      </x:c>
      <x:c r="AB970" s="16" t="n">
        <x:f>X970*T970</x:f>
        <x:v>0</x:v>
      </x:c>
      <x:c r="AC970" s="16" t="n">
        <x:f>Y970*T970</x:f>
        <x:v>194.54999999999998</x:v>
      </x:c>
      <x:c r="AD970" s="16" t="n">
        <x:f>K970-Z970</x:f>
        <x:v>2.842170943040401e-14</x:v>
      </x:c>
      <x:c r="AE970" s="16" t="n">
        <x:f>IF(ISNUMBER(U970),E970*(U970-T970),"n.a.")</x:f>
        <x:v>-3.9374999999999827</x:v>
      </x:c>
      <x:c r="AF970" s="12" t="n">
        <x:f>G970-0</x:f>
        <x:v>0</x:v>
      </x:c>
      <x:c r="AG970" s="16" t="n">
        <x:f>IF(ISNUMBER(U970),0,Z970)</x:f>
        <x:v>0</x:v>
      </x:c>
      <x:c r="AH970" s="17" t="str">
        <x:f>IF(AND(A970="WIRE",ISNUMBER(N970)),H970-N970,"n.a.")</x:f>
        <x:v>n.a.</x:v>
      </x:c>
    </x:row>
    <x:row r="971" ht="22" customHeight="1">
      <x:c r="A971" s="2" t="str">
        <x:v>COIL</x:v>
      </x:c>
      <x:c r="B971" s="2" t="str">
        <x:v>60</x:v>
      </x:c>
      <x:c r="C971" s="2" t="str">
        <x:v>28FG12-4</x:v>
      </x:c>
      <x:c r="D971" s="2" t="str">
        <x:v>**PAY ACH** PVC SPIRAL SUPPLY</x:v>
      </x:c>
      <x:c r="E971" s="7" t="n">
        <x:v>0</x:v>
      </x:c>
      <x:c r="F971" s="7" t="n">
        <x:v>0</x:v>
      </x:c>
      <x:c r="G971" s="7" t="n">
        <x:v>0</x:v>
      </x:c>
      <x:c r="H971" s="8" t="n">
        <x:v>12.92</x:v>
      </x:c>
      <x:c r="I971" s="8" t="n">
        <x:v>20.46</x:v>
      </x:c>
      <x:c r="J971" s="2" t="n">
        <x:v>100</x:v>
      </x:c>
      <x:c r="K971" s="9" t="n">
        <x:v>0</x:v>
      </x:c>
      <x:c r="L971" s="8"/>
      <x:c r="M971" s="8"/>
      <x:c r="N971" s="8"/>
      <x:c r="O971" s="2" t="n">
        <x:v>0</x:v>
      </x:c>
      <x:c r="P971" s="10" t="n">
        <x:v>44266</x:v>
      </x:c>
      <x:c r="Q971" s="10" t="n">
        <x:v>44774</x:v>
      </x:c>
      <x:c r="R971" s="2" t="str">
        <x:v>Same-product valuation: per 100</x:v>
      </x:c>
      <x:c r="S971" s="2" t="str">
        <x:v>Outside priced proposal or replacement cost differs</x:v>
      </x:c>
      <x:c r="T971" s="15" t="n">
        <x:f>H971/J971</x:f>
        <x:v>0.1292</x:v>
      </x:c>
      <x:c r="U971" s="15" t="str">
        <x:f>IF(A971="WIRE",T971,IF(O971=1,I971*(1+IF(A971="POUC",Summary!$E$7,Summary!$K$7))/J971,"n.a."))</x:f>
        <x:v>n.a.</x:v>
      </x:c>
      <x:c r="V971" s="12" t="n">
        <x:f>0</x:f>
        <x:v>0</x:v>
      </x:c>
      <x:c r="W971" s="12" t="n">
        <x:f>0</x:f>
        <x:v>0</x:v>
      </x:c>
      <x:c r="X971" s="12" t="n">
        <x:f>0</x:f>
        <x:v>0</x:v>
      </x:c>
      <x:c r="Y971" s="12" t="n">
        <x:f>E971-W971-X971</x:f>
        <x:v>0</x:v>
      </x:c>
      <x:c r="Z971" s="16" t="n">
        <x:f>E971*T971</x:f>
        <x:v>0</x:v>
      </x:c>
      <x:c r="AA971" s="16" t="n">
        <x:f>W971*T971</x:f>
        <x:v>0</x:v>
      </x:c>
      <x:c r="AB971" s="16" t="n">
        <x:f>X971*T971</x:f>
        <x:v>0</x:v>
      </x:c>
      <x:c r="AC971" s="16" t="n">
        <x:f>Y971*T971</x:f>
        <x:v>0</x:v>
      </x:c>
      <x:c r="AD971" s="16" t="n">
        <x:f>K971-Z971</x:f>
        <x:v>0</x:v>
      </x:c>
      <x:c r="AE971" s="16" t="str">
        <x:f>IF(ISNUMBER(U971),E971*(U971-T971),"n.a.")</x:f>
        <x:v>n.a.</x:v>
      </x:c>
      <x:c r="AF971" s="12" t="n">
        <x:f>G971-0</x:f>
        <x:v>0</x:v>
      </x:c>
      <x:c r="AG971" s="16" t="n">
        <x:f>IF(ISNUMBER(U971),0,Z971)</x:f>
        <x:v>0</x:v>
      </x:c>
      <x:c r="AH971" s="17" t="str">
        <x:f>IF(AND(A971="WIRE",ISNUMBER(N971)),H971-N971,"n.a.")</x:f>
        <x:v>n.a.</x:v>
      </x:c>
    </x:row>
    <x:row r="972" ht="22" customHeight="1">
      <x:c r="A972" s="2" t="str">
        <x:v>COIL</x:v>
      </x:c>
      <x:c r="B972" s="2" t="str">
        <x:v>60</x:v>
      </x:c>
      <x:c r="C972" s="2" t="str">
        <x:v>28MAR12-4</x:v>
      </x:c>
      <x:c r="D972" s="2" t="str">
        <x:v>**PAY ACH** PVC SPIRAL SUPPLY</x:v>
      </x:c>
      <x:c r="E972" s="7" t="n">
        <x:v>400</x:v>
      </x:c>
      <x:c r="F972" s="7" t="n">
        <x:v>0</x:v>
      </x:c>
      <x:c r="G972" s="7" t="n">
        <x:v>0</x:v>
      </x:c>
      <x:c r="H972" s="8" t="n">
        <x:v>12.92</x:v>
      </x:c>
      <x:c r="I972" s="8" t="n">
        <x:v>20.46</x:v>
      </x:c>
      <x:c r="J972" s="2" t="n">
        <x:v>100</x:v>
      </x:c>
      <x:c r="K972" s="9" t="n">
        <x:v>51.68</x:v>
      </x:c>
      <x:c r="L972" s="8"/>
      <x:c r="M972" s="8"/>
      <x:c r="N972" s="8"/>
      <x:c r="O972" s="2" t="n">
        <x:v>0</x:v>
      </x:c>
      <x:c r="P972" s="10" t="n">
        <x:v>44266</x:v>
      </x:c>
      <x:c r="Q972" s="10" t="n">
        <x:v>44774</x:v>
      </x:c>
      <x:c r="R972" s="2" t="str">
        <x:v>Same-product valuation: per 100</x:v>
      </x:c>
      <x:c r="S972" s="2" t="str">
        <x:v>Outside priced proposal or replacement cost differs</x:v>
      </x:c>
      <x:c r="T972" s="15" t="n">
        <x:f>H972/J972</x:f>
        <x:v>0.1292</x:v>
      </x:c>
      <x:c r="U972" s="15" t="str">
        <x:f>IF(A972="WIRE",T972,IF(O972=1,I972*(1+IF(A972="POUC",Summary!$E$7,Summary!$K$7))/J972,"n.a."))</x:f>
        <x:v>n.a.</x:v>
      </x:c>
      <x:c r="V972" s="12" t="n">
        <x:f>0</x:f>
        <x:v>0</x:v>
      </x:c>
      <x:c r="W972" s="12" t="n">
        <x:f>0</x:f>
        <x:v>0</x:v>
      </x:c>
      <x:c r="X972" s="12" t="n">
        <x:f>0</x:f>
        <x:v>0</x:v>
      </x:c>
      <x:c r="Y972" s="12" t="n">
        <x:f>E972-W972-X972</x:f>
        <x:v>400</x:v>
      </x:c>
      <x:c r="Z972" s="16" t="n">
        <x:f>E972*T972</x:f>
        <x:v>51.68000000000001</x:v>
      </x:c>
      <x:c r="AA972" s="16" t="n">
        <x:f>W972*T972</x:f>
        <x:v>0</x:v>
      </x:c>
      <x:c r="AB972" s="16" t="n">
        <x:f>X972*T972</x:f>
        <x:v>0</x:v>
      </x:c>
      <x:c r="AC972" s="16" t="n">
        <x:f>Y972*T972</x:f>
        <x:v>51.68000000000001</x:v>
      </x:c>
      <x:c r="AD972" s="16" t="n">
        <x:f>K972-Z972</x:f>
        <x:v>-7.105427357601002e-15</x:v>
      </x:c>
      <x:c r="AE972" s="16" t="str">
        <x:f>IF(ISNUMBER(U972),E972*(U972-T972),"n.a.")</x:f>
        <x:v>n.a.</x:v>
      </x:c>
      <x:c r="AF972" s="12" t="n">
        <x:f>G972-0</x:f>
        <x:v>0</x:v>
      </x:c>
      <x:c r="AG972" s="16" t="n">
        <x:f>IF(ISNUMBER(U972),0,Z972)</x:f>
        <x:v>51.68000000000001</x:v>
      </x:c>
      <x:c r="AH972" s="17" t="str">
        <x:f>IF(AND(A972="WIRE",ISNUMBER(N972)),H972-N972,"n.a.")</x:f>
        <x:v>n.a.</x:v>
      </x:c>
    </x:row>
    <x:row r="973" ht="22" customHeight="1">
      <x:c r="A973" s="2" t="str">
        <x:v>COIL</x:v>
      </x:c>
      <x:c r="B973" s="2" t="str">
        <x:v>60</x:v>
      </x:c>
      <x:c r="C973" s="2" t="str">
        <x:v>28RED12-4</x:v>
      </x:c>
      <x:c r="D973" s="2" t="str">
        <x:v>**PAY ACH** PVC SPIRAL SUPPLY</x:v>
      </x:c>
      <x:c r="E973" s="7" t="n">
        <x:v>0</x:v>
      </x:c>
      <x:c r="F973" s="7" t="n">
        <x:v>0</x:v>
      </x:c>
      <x:c r="G973" s="7" t="n">
        <x:v>0</x:v>
      </x:c>
      <x:c r="H973" s="8" t="n">
        <x:v>12.92</x:v>
      </x:c>
      <x:c r="I973" s="8" t="n">
        <x:v>20.46</x:v>
      </x:c>
      <x:c r="J973" s="2" t="n">
        <x:v>100</x:v>
      </x:c>
      <x:c r="K973" s="9" t="n">
        <x:v>0</x:v>
      </x:c>
      <x:c r="L973" s="8"/>
      <x:c r="M973" s="8"/>
      <x:c r="N973" s="8"/>
      <x:c r="O973" s="2" t="n">
        <x:v>0</x:v>
      </x:c>
      <x:c r="P973" s="10" t="n">
        <x:v>44266</x:v>
      </x:c>
      <x:c r="Q973" s="10" t="n">
        <x:v>44774</x:v>
      </x:c>
      <x:c r="R973" s="2" t="str">
        <x:v>Same-product valuation: per 100</x:v>
      </x:c>
      <x:c r="S973" s="2" t="str">
        <x:v>Outside priced proposal or replacement cost differs</x:v>
      </x:c>
      <x:c r="T973" s="15" t="n">
        <x:f>H973/J973</x:f>
        <x:v>0.1292</x:v>
      </x:c>
      <x:c r="U973" s="15" t="str">
        <x:f>IF(A973="WIRE",T973,IF(O973=1,I973*(1+IF(A973="POUC",Summary!$E$7,Summary!$K$7))/J973,"n.a."))</x:f>
        <x:v>n.a.</x:v>
      </x:c>
      <x:c r="V973" s="12" t="n">
        <x:f>0</x:f>
        <x:v>0</x:v>
      </x:c>
      <x:c r="W973" s="12" t="n">
        <x:f>0</x:f>
        <x:v>0</x:v>
      </x:c>
      <x:c r="X973" s="12" t="n">
        <x:f>0</x:f>
        <x:v>0</x:v>
      </x:c>
      <x:c r="Y973" s="12" t="n">
        <x:f>E973-W973-X973</x:f>
        <x:v>0</x:v>
      </x:c>
      <x:c r="Z973" s="16" t="n">
        <x:f>E973*T973</x:f>
        <x:v>0</x:v>
      </x:c>
      <x:c r="AA973" s="16" t="n">
        <x:f>W973*T973</x:f>
        <x:v>0</x:v>
      </x:c>
      <x:c r="AB973" s="16" t="n">
        <x:f>X973*T973</x:f>
        <x:v>0</x:v>
      </x:c>
      <x:c r="AC973" s="16" t="n">
        <x:f>Y973*T973</x:f>
        <x:v>0</x:v>
      </x:c>
      <x:c r="AD973" s="16" t="n">
        <x:f>K973-Z973</x:f>
        <x:v>0</x:v>
      </x:c>
      <x:c r="AE973" s="16" t="str">
        <x:f>IF(ISNUMBER(U973),E973*(U973-T973),"n.a.")</x:f>
        <x:v>n.a.</x:v>
      </x:c>
      <x:c r="AF973" s="12" t="n">
        <x:f>G973-0</x:f>
        <x:v>0</x:v>
      </x:c>
      <x:c r="AG973" s="16" t="n">
        <x:f>IF(ISNUMBER(U973),0,Z973)</x:f>
        <x:v>0</x:v>
      </x:c>
      <x:c r="AH973" s="17" t="str">
        <x:f>IF(AND(A973="WIRE",ISNUMBER(N973)),H973-N973,"n.a.")</x:f>
        <x:v>n.a.</x:v>
      </x:c>
    </x:row>
    <x:row r="974" ht="22" customHeight="1">
      <x:c r="A974" s="2" t="str">
        <x:v>COIL</x:v>
      </x:c>
      <x:c r="B974" s="2" t="str">
        <x:v>60</x:v>
      </x:c>
      <x:c r="C974" s="2" t="str">
        <x:v>28WHT36-4</x:v>
      </x:c>
      <x:c r="D974" s="2" t="str">
        <x:v>**PAY ACH** PVC SPIRAL SUPPLY</x:v>
      </x:c>
      <x:c r="E974" s="7" t="n">
        <x:v>300</x:v>
      </x:c>
      <x:c r="F974" s="7" t="n">
        <x:v>0</x:v>
      </x:c>
      <x:c r="G974" s="7" t="n">
        <x:v>0</x:v>
      </x:c>
      <x:c r="H974" s="8" t="n">
        <x:v>34.59</x:v>
      </x:c>
      <x:c r="I974" s="8" t="n">
        <x:v>60.25</x:v>
      </x:c>
      <x:c r="J974" s="2" t="n">
        <x:v>100</x:v>
      </x:c>
      <x:c r="K974" s="9" t="n">
        <x:v>103.77000000000002</x:v>
      </x:c>
      <x:c r="L974" s="8"/>
      <x:c r="M974" s="8"/>
      <x:c r="N974" s="8"/>
      <x:c r="O974" s="2" t="n">
        <x:v>0</x:v>
      </x:c>
      <x:c r="P974" s="10" t="n">
        <x:v>44266</x:v>
      </x:c>
      <x:c r="Q974" s="10" t="n">
        <x:v>44774</x:v>
      </x:c>
      <x:c r="R974" s="2" t="str">
        <x:v>Same-product valuation: per 100</x:v>
      </x:c>
      <x:c r="S974" s="2" t="str">
        <x:v>Outside priced proposal or replacement cost differs</x:v>
      </x:c>
      <x:c r="T974" s="15" t="n">
        <x:f>H974/J974</x:f>
        <x:v>0.34590000000000004</x:v>
      </x:c>
      <x:c r="U974" s="15" t="str">
        <x:f>IF(A974="WIRE",T974,IF(O974=1,I974*(1+IF(A974="POUC",Summary!$E$7,Summary!$K$7))/J974,"n.a."))</x:f>
        <x:v>n.a.</x:v>
      </x:c>
      <x:c r="V974" s="12" t="n">
        <x:f>0</x:f>
        <x:v>0</x:v>
      </x:c>
      <x:c r="W974" s="12" t="n">
        <x:f>0</x:f>
        <x:v>0</x:v>
      </x:c>
      <x:c r="X974" s="12" t="n">
        <x:f>0</x:f>
        <x:v>0</x:v>
      </x:c>
      <x:c r="Y974" s="12" t="n">
        <x:f>E974-W974-X974</x:f>
        <x:v>300</x:v>
      </x:c>
      <x:c r="Z974" s="16" t="n">
        <x:f>E974*T974</x:f>
        <x:v>103.77000000000001</x:v>
      </x:c>
      <x:c r="AA974" s="16" t="n">
        <x:f>W974*T974</x:f>
        <x:v>0</x:v>
      </x:c>
      <x:c r="AB974" s="16" t="n">
        <x:f>X974*T974</x:f>
        <x:v>0</x:v>
      </x:c>
      <x:c r="AC974" s="16" t="n">
        <x:f>Y974*T974</x:f>
        <x:v>103.77000000000001</x:v>
      </x:c>
      <x:c r="AD974" s="16" t="n">
        <x:f>K974-Z974</x:f>
        <x:v>1.4210854715202004e-14</x:v>
      </x:c>
      <x:c r="AE974" s="16" t="str">
        <x:f>IF(ISNUMBER(U974),E974*(U974-T974),"n.a.")</x:f>
        <x:v>n.a.</x:v>
      </x:c>
      <x:c r="AF974" s="12" t="n">
        <x:f>G974-0</x:f>
        <x:v>0</x:v>
      </x:c>
      <x:c r="AG974" s="16" t="n">
        <x:f>IF(ISNUMBER(U974),0,Z974)</x:f>
        <x:v>103.77000000000001</x:v>
      </x:c>
      <x:c r="AH974" s="17" t="str">
        <x:f>IF(AND(A974="WIRE",ISNUMBER(N974)),H974-N974,"n.a.")</x:f>
        <x:v>n.a.</x:v>
      </x:c>
    </x:row>
    <x:row r="975" ht="22" customHeight="1">
      <x:c r="A975" s="2" t="str">
        <x:v>COIL</x:v>
      </x:c>
      <x:c r="B975" s="2" t="str">
        <x:v>60</x:v>
      </x:c>
      <x:c r="C975" s="2" t="str">
        <x:v>30BLU12-4</x:v>
      </x:c>
      <x:c r="D975" s="2" t="str">
        <x:v>**PAY ACH** PVC SPIRAL SUPPLY</x:v>
      </x:c>
      <x:c r="E975" s="7" t="n">
        <x:v>600</x:v>
      </x:c>
      <x:c r="F975" s="7" t="n">
        <x:v>0</x:v>
      </x:c>
      <x:c r="G975" s="7" t="n">
        <x:v>0</x:v>
      </x:c>
      <x:c r="H975" s="8" t="n">
        <x:v>14.08</x:v>
      </x:c>
      <x:c r="I975" s="8" t="n">
        <x:v>22.03</x:v>
      </x:c>
      <x:c r="J975" s="2" t="n">
        <x:v>100</x:v>
      </x:c>
      <x:c r="K975" s="9" t="n">
        <x:v>84.48</x:v>
      </x:c>
      <x:c r="L975" s="8"/>
      <x:c r="M975" s="8"/>
      <x:c r="N975" s="8"/>
      <x:c r="O975" s="2" t="n">
        <x:v>0</x:v>
      </x:c>
      <x:c r="P975" s="10" t="n">
        <x:v>44266</x:v>
      </x:c>
      <x:c r="Q975" s="10" t="n">
        <x:v>44774</x:v>
      </x:c>
      <x:c r="R975" s="2" t="str">
        <x:v>Same-product valuation: per 100</x:v>
      </x:c>
      <x:c r="S975" s="2" t="str">
        <x:v>Outside priced proposal or replacement cost differs</x:v>
      </x:c>
      <x:c r="T975" s="15" t="n">
        <x:f>H975/J975</x:f>
        <x:v>0.1408</x:v>
      </x:c>
      <x:c r="U975" s="15" t="str">
        <x:f>IF(A975="WIRE",T975,IF(O975=1,I975*(1+IF(A975="POUC",Summary!$E$7,Summary!$K$7))/J975,"n.a."))</x:f>
        <x:v>n.a.</x:v>
      </x:c>
      <x:c r="V975" s="12" t="n">
        <x:f>0</x:f>
        <x:v>0</x:v>
      </x:c>
      <x:c r="W975" s="12" t="n">
        <x:f>0</x:f>
        <x:v>0</x:v>
      </x:c>
      <x:c r="X975" s="12" t="n">
        <x:f>0</x:f>
        <x:v>0</x:v>
      </x:c>
      <x:c r="Y975" s="12" t="n">
        <x:f>E975-W975-X975</x:f>
        <x:v>600</x:v>
      </x:c>
      <x:c r="Z975" s="16" t="n">
        <x:f>E975*T975</x:f>
        <x:v>84.48</x:v>
      </x:c>
      <x:c r="AA975" s="16" t="n">
        <x:f>W975*T975</x:f>
        <x:v>0</x:v>
      </x:c>
      <x:c r="AB975" s="16" t="n">
        <x:f>X975*T975</x:f>
        <x:v>0</x:v>
      </x:c>
      <x:c r="AC975" s="16" t="n">
        <x:f>Y975*T975</x:f>
        <x:v>84.48</x:v>
      </x:c>
      <x:c r="AD975" s="16" t="n">
        <x:f>K975-Z975</x:f>
        <x:v>0</x:v>
      </x:c>
      <x:c r="AE975" s="16" t="str">
        <x:f>IF(ISNUMBER(U975),E975*(U975-T975),"n.a.")</x:f>
        <x:v>n.a.</x:v>
      </x:c>
      <x:c r="AF975" s="12" t="n">
        <x:f>G975-0</x:f>
        <x:v>0</x:v>
      </x:c>
      <x:c r="AG975" s="16" t="n">
        <x:f>IF(ISNUMBER(U975),0,Z975)</x:f>
        <x:v>84.48</x:v>
      </x:c>
      <x:c r="AH975" s="17" t="str">
        <x:f>IF(AND(A975="WIRE",ISNUMBER(N975)),H975-N975,"n.a.")</x:f>
        <x:v>n.a.</x:v>
      </x:c>
    </x:row>
    <x:row r="976" ht="22" customHeight="1">
      <x:c r="A976" s="2" t="str">
        <x:v>COIL</x:v>
      </x:c>
      <x:c r="B976" s="2" t="str">
        <x:v>60</x:v>
      </x:c>
      <x:c r="C976" s="2" t="str">
        <x:v>30FG12-4</x:v>
      </x:c>
      <x:c r="D976" s="2" t="str">
        <x:v>**PAY ACH** PVC SPIRAL SUPPLY</x:v>
      </x:c>
      <x:c r="E976" s="7" t="n">
        <x:v>0</x:v>
      </x:c>
      <x:c r="F976" s="7" t="n">
        <x:v>0</x:v>
      </x:c>
      <x:c r="G976" s="7" t="n">
        <x:v>0</x:v>
      </x:c>
      <x:c r="H976" s="8" t="n">
        <x:v>14.08</x:v>
      </x:c>
      <x:c r="I976" s="8" t="n">
        <x:v>22.03</x:v>
      </x:c>
      <x:c r="J976" s="2" t="n">
        <x:v>100</x:v>
      </x:c>
      <x:c r="K976" s="9" t="n">
        <x:v>0</x:v>
      </x:c>
      <x:c r="L976" s="8"/>
      <x:c r="M976" s="8"/>
      <x:c r="N976" s="8"/>
      <x:c r="O976" s="2" t="n">
        <x:v>0</x:v>
      </x:c>
      <x:c r="P976" s="10" t="n">
        <x:v>44266</x:v>
      </x:c>
      <x:c r="Q976" s="10" t="n">
        <x:v>44774</x:v>
      </x:c>
      <x:c r="R976" s="2" t="str">
        <x:v>Same-product valuation: per 100</x:v>
      </x:c>
      <x:c r="S976" s="2" t="str">
        <x:v>Outside priced proposal or replacement cost differs</x:v>
      </x:c>
      <x:c r="T976" s="15" t="n">
        <x:f>H976/J976</x:f>
        <x:v>0.1408</x:v>
      </x:c>
      <x:c r="U976" s="15" t="str">
        <x:f>IF(A976="WIRE",T976,IF(O976=1,I976*(1+IF(A976="POUC",Summary!$E$7,Summary!$K$7))/J976,"n.a."))</x:f>
        <x:v>n.a.</x:v>
      </x:c>
      <x:c r="V976" s="12" t="n">
        <x:f>0</x:f>
        <x:v>0</x:v>
      </x:c>
      <x:c r="W976" s="12" t="n">
        <x:f>0</x:f>
        <x:v>0</x:v>
      </x:c>
      <x:c r="X976" s="12" t="n">
        <x:f>0</x:f>
        <x:v>0</x:v>
      </x:c>
      <x:c r="Y976" s="12" t="n">
        <x:f>E976-W976-X976</x:f>
        <x:v>0</x:v>
      </x:c>
      <x:c r="Z976" s="16" t="n">
        <x:f>E976*T976</x:f>
        <x:v>0</x:v>
      </x:c>
      <x:c r="AA976" s="16" t="n">
        <x:f>W976*T976</x:f>
        <x:v>0</x:v>
      </x:c>
      <x:c r="AB976" s="16" t="n">
        <x:f>X976*T976</x:f>
        <x:v>0</x:v>
      </x:c>
      <x:c r="AC976" s="16" t="n">
        <x:f>Y976*T976</x:f>
        <x:v>0</x:v>
      </x:c>
      <x:c r="AD976" s="16" t="n">
        <x:f>K976-Z976</x:f>
        <x:v>0</x:v>
      </x:c>
      <x:c r="AE976" s="16" t="str">
        <x:f>IF(ISNUMBER(U976),E976*(U976-T976),"n.a.")</x:f>
        <x:v>n.a.</x:v>
      </x:c>
      <x:c r="AF976" s="12" t="n">
        <x:f>G976-0</x:f>
        <x:v>0</x:v>
      </x:c>
      <x:c r="AG976" s="16" t="n">
        <x:f>IF(ISNUMBER(U976),0,Z976)</x:f>
        <x:v>0</x:v>
      </x:c>
      <x:c r="AH976" s="17" t="str">
        <x:f>IF(AND(A976="WIRE",ISNUMBER(N976)),H976-N976,"n.a.")</x:f>
        <x:v>n.a.</x:v>
      </x:c>
    </x:row>
    <x:row r="977" ht="22" customHeight="1">
      <x:c r="A977" s="2" t="str">
        <x:v>COIL</x:v>
      </x:c>
      <x:c r="B977" s="2" t="str">
        <x:v>60</x:v>
      </x:c>
      <x:c r="C977" s="2" t="str">
        <x:v>30MAR12-4</x:v>
      </x:c>
      <x:c r="D977" s="2" t="str">
        <x:v>**PAY ACH** PVC SPIRAL SUPPLY</x:v>
      </x:c>
      <x:c r="E977" s="7" t="n">
        <x:v>1400</x:v>
      </x:c>
      <x:c r="F977" s="7" t="n">
        <x:v>0</x:v>
      </x:c>
      <x:c r="G977" s="7" t="n">
        <x:v>0</x:v>
      </x:c>
      <x:c r="H977" s="8" t="n">
        <x:v>14.08</x:v>
      </x:c>
      <x:c r="I977" s="8" t="n">
        <x:v>22.03</x:v>
      </x:c>
      <x:c r="J977" s="2" t="n">
        <x:v>100</x:v>
      </x:c>
      <x:c r="K977" s="9" t="n">
        <x:v>197.12</x:v>
      </x:c>
      <x:c r="L977" s="8"/>
      <x:c r="M977" s="8"/>
      <x:c r="N977" s="8"/>
      <x:c r="O977" s="2" t="n">
        <x:v>0</x:v>
      </x:c>
      <x:c r="P977" s="10" t="n">
        <x:v>44266</x:v>
      </x:c>
      <x:c r="Q977" s="10" t="n">
        <x:v>44774</x:v>
      </x:c>
      <x:c r="R977" s="2" t="str">
        <x:v>Same-product valuation: per 100</x:v>
      </x:c>
      <x:c r="S977" s="2" t="str">
        <x:v>Outside priced proposal or replacement cost differs</x:v>
      </x:c>
      <x:c r="T977" s="15" t="n">
        <x:f>H977/J977</x:f>
        <x:v>0.1408</x:v>
      </x:c>
      <x:c r="U977" s="15" t="str">
        <x:f>IF(A977="WIRE",T977,IF(O977=1,I977*(1+IF(A977="POUC",Summary!$E$7,Summary!$K$7))/J977,"n.a."))</x:f>
        <x:v>n.a.</x:v>
      </x:c>
      <x:c r="V977" s="12" t="n">
        <x:f>0</x:f>
        <x:v>0</x:v>
      </x:c>
      <x:c r="W977" s="12" t="n">
        <x:f>0</x:f>
        <x:v>0</x:v>
      </x:c>
      <x:c r="X977" s="12" t="n">
        <x:f>0</x:f>
        <x:v>0</x:v>
      </x:c>
      <x:c r="Y977" s="12" t="n">
        <x:f>E977-W977-X977</x:f>
        <x:v>1400</x:v>
      </x:c>
      <x:c r="Z977" s="16" t="n">
        <x:f>E977*T977</x:f>
        <x:v>197.12</x:v>
      </x:c>
      <x:c r="AA977" s="16" t="n">
        <x:f>W977*T977</x:f>
        <x:v>0</x:v>
      </x:c>
      <x:c r="AB977" s="16" t="n">
        <x:f>X977*T977</x:f>
        <x:v>0</x:v>
      </x:c>
      <x:c r="AC977" s="16" t="n">
        <x:f>Y977*T977</x:f>
        <x:v>197.12</x:v>
      </x:c>
      <x:c r="AD977" s="16" t="n">
        <x:f>K977-Z977</x:f>
        <x:v>0</x:v>
      </x:c>
      <x:c r="AE977" s="16" t="str">
        <x:f>IF(ISNUMBER(U977),E977*(U977-T977),"n.a.")</x:f>
        <x:v>n.a.</x:v>
      </x:c>
      <x:c r="AF977" s="12" t="n">
        <x:f>G977-0</x:f>
        <x:v>0</x:v>
      </x:c>
      <x:c r="AG977" s="16" t="n">
        <x:f>IF(ISNUMBER(U977),0,Z977)</x:f>
        <x:v>197.12</x:v>
      </x:c>
      <x:c r="AH977" s="17" t="str">
        <x:f>IF(AND(A977="WIRE",ISNUMBER(N977)),H977-N977,"n.a.")</x:f>
        <x:v>n.a.</x:v>
      </x:c>
    </x:row>
    <x:row r="978" ht="22" customHeight="1">
      <x:c r="A978" s="2" t="str">
        <x:v>COIL</x:v>
      </x:c>
      <x:c r="B978" s="2" t="str">
        <x:v>60</x:v>
      </x:c>
      <x:c r="C978" s="2" t="str">
        <x:v>30RED12-4</x:v>
      </x:c>
      <x:c r="D978" s="2" t="str">
        <x:v>**PAY ACH** PVC SPIRAL SUPPLY</x:v>
      </x:c>
      <x:c r="E978" s="7" t="n">
        <x:v>0</x:v>
      </x:c>
      <x:c r="F978" s="7" t="n">
        <x:v>0</x:v>
      </x:c>
      <x:c r="G978" s="7" t="n">
        <x:v>0</x:v>
      </x:c>
      <x:c r="H978" s="8" t="n">
        <x:v>14.08</x:v>
      </x:c>
      <x:c r="I978" s="8" t="n">
        <x:v>22.03</x:v>
      </x:c>
      <x:c r="J978" s="2" t="n">
        <x:v>100</x:v>
      </x:c>
      <x:c r="K978" s="9" t="n">
        <x:v>0</x:v>
      </x:c>
      <x:c r="L978" s="8"/>
      <x:c r="M978" s="8"/>
      <x:c r="N978" s="8"/>
      <x:c r="O978" s="2" t="n">
        <x:v>0</x:v>
      </x:c>
      <x:c r="P978" s="10" t="n">
        <x:v>44266</x:v>
      </x:c>
      <x:c r="Q978" s="10" t="n">
        <x:v>44774</x:v>
      </x:c>
      <x:c r="R978" s="2" t="str">
        <x:v>Category per-100 basis; no valued stock to verify</x:v>
      </x:c>
      <x:c r="S978" s="2" t="str">
        <x:v>Outside priced proposal or replacement cost differs</x:v>
      </x:c>
      <x:c r="T978" s="15" t="n">
        <x:f>H978/J978</x:f>
        <x:v>0.1408</x:v>
      </x:c>
      <x:c r="U978" s="15" t="str">
        <x:f>IF(A978="WIRE",T978,IF(O978=1,I978*(1+IF(A978="POUC",Summary!$E$7,Summary!$K$7))/J978,"n.a."))</x:f>
        <x:v>n.a.</x:v>
      </x:c>
      <x:c r="V978" s="12" t="n">
        <x:f>0</x:f>
        <x:v>0</x:v>
      </x:c>
      <x:c r="W978" s="12" t="n">
        <x:f>0</x:f>
        <x:v>0</x:v>
      </x:c>
      <x:c r="X978" s="12" t="n">
        <x:f>0</x:f>
        <x:v>0</x:v>
      </x:c>
      <x:c r="Y978" s="12" t="n">
        <x:f>E978-W978-X978</x:f>
        <x:v>0</x:v>
      </x:c>
      <x:c r="Z978" s="16" t="n">
        <x:f>E978*T978</x:f>
        <x:v>0</x:v>
      </x:c>
      <x:c r="AA978" s="16" t="n">
        <x:f>W978*T978</x:f>
        <x:v>0</x:v>
      </x:c>
      <x:c r="AB978" s="16" t="n">
        <x:f>X978*T978</x:f>
        <x:v>0</x:v>
      </x:c>
      <x:c r="AC978" s="16" t="n">
        <x:f>Y978*T978</x:f>
        <x:v>0</x:v>
      </x:c>
      <x:c r="AD978" s="16" t="n">
        <x:f>K978-Z978</x:f>
        <x:v>0</x:v>
      </x:c>
      <x:c r="AE978" s="16" t="str">
        <x:f>IF(ISNUMBER(U978),E978*(U978-T978),"n.a.")</x:f>
        <x:v>n.a.</x:v>
      </x:c>
      <x:c r="AF978" s="12" t="n">
        <x:f>G978-0</x:f>
        <x:v>0</x:v>
      </x:c>
      <x:c r="AG978" s="16" t="n">
        <x:f>IF(ISNUMBER(U978),0,Z978)</x:f>
        <x:v>0</x:v>
      </x:c>
      <x:c r="AH978" s="17" t="str">
        <x:f>IF(AND(A978="WIRE",ISNUMBER(N978)),H978-N978,"n.a.")</x:f>
        <x:v>n.a.</x:v>
      </x:c>
    </x:row>
    <x:row r="979" ht="22" customHeight="1">
      <x:c r="A979" s="2" t="str">
        <x:v>COIL</x:v>
      </x:c>
      <x:c r="B979" s="2" t="str">
        <x:v>60</x:v>
      </x:c>
      <x:c r="C979" s="2" t="str">
        <x:v>32BLU12-4</x:v>
      </x:c>
      <x:c r="D979" s="2" t="str">
        <x:v>**PAY ACH** PVC SPIRAL SUPPLY</x:v>
      </x:c>
      <x:c r="E979" s="7" t="n">
        <x:v>200</x:v>
      </x:c>
      <x:c r="F979" s="7" t="n">
        <x:v>0</x:v>
      </x:c>
      <x:c r="G979" s="7" t="n">
        <x:v>0</x:v>
      </x:c>
      <x:c r="H979" s="8" t="n">
        <x:v>14.89</x:v>
      </x:c>
      <x:c r="I979" s="8" t="n">
        <x:v>23.25</x:v>
      </x:c>
      <x:c r="J979" s="2" t="n">
        <x:v>100</x:v>
      </x:c>
      <x:c r="K979" s="9" t="n">
        <x:v>29.78</x:v>
      </x:c>
      <x:c r="L979" s="8"/>
      <x:c r="M979" s="8"/>
      <x:c r="N979" s="8"/>
      <x:c r="O979" s="2" t="n">
        <x:v>0</x:v>
      </x:c>
      <x:c r="P979" s="10" t="n">
        <x:v>44266</x:v>
      </x:c>
      <x:c r="Q979" s="10" t="n">
        <x:v>44774</x:v>
      </x:c>
      <x:c r="R979" s="2" t="str">
        <x:v>Same-product valuation: per 100</x:v>
      </x:c>
      <x:c r="S979" s="2" t="str">
        <x:v>Outside priced proposal or replacement cost differs</x:v>
      </x:c>
      <x:c r="T979" s="15" t="n">
        <x:f>H979/J979</x:f>
        <x:v>0.1489</x:v>
      </x:c>
      <x:c r="U979" s="15" t="str">
        <x:f>IF(A979="WIRE",T979,IF(O979=1,I979*(1+IF(A979="POUC",Summary!$E$7,Summary!$K$7))/J979,"n.a."))</x:f>
        <x:v>n.a.</x:v>
      </x:c>
      <x:c r="V979" s="12" t="n">
        <x:f>0</x:f>
        <x:v>0</x:v>
      </x:c>
      <x:c r="W979" s="12" t="n">
        <x:f>0</x:f>
        <x:v>0</x:v>
      </x:c>
      <x:c r="X979" s="12" t="n">
        <x:f>0</x:f>
        <x:v>0</x:v>
      </x:c>
      <x:c r="Y979" s="12" t="n">
        <x:f>E979-W979-X979</x:f>
        <x:v>200</x:v>
      </x:c>
      <x:c r="Z979" s="16" t="n">
        <x:f>E979*T979</x:f>
        <x:v>29.78</x:v>
      </x:c>
      <x:c r="AA979" s="16" t="n">
        <x:f>W979*T979</x:f>
        <x:v>0</x:v>
      </x:c>
      <x:c r="AB979" s="16" t="n">
        <x:f>X979*T979</x:f>
        <x:v>0</x:v>
      </x:c>
      <x:c r="AC979" s="16" t="n">
        <x:f>Y979*T979</x:f>
        <x:v>29.78</x:v>
      </x:c>
      <x:c r="AD979" s="16" t="n">
        <x:f>K979-Z979</x:f>
        <x:v>0</x:v>
      </x:c>
      <x:c r="AE979" s="16" t="str">
        <x:f>IF(ISNUMBER(U979),E979*(U979-T979),"n.a.")</x:f>
        <x:v>n.a.</x:v>
      </x:c>
      <x:c r="AF979" s="12" t="n">
        <x:f>G979-0</x:f>
        <x:v>0</x:v>
      </x:c>
      <x:c r="AG979" s="16" t="n">
        <x:f>IF(ISNUMBER(U979),0,Z979)</x:f>
        <x:v>29.78</x:v>
      </x:c>
      <x:c r="AH979" s="17" t="str">
        <x:f>IF(AND(A979="WIRE",ISNUMBER(N979)),H979-N979,"n.a.")</x:f>
        <x:v>n.a.</x:v>
      </x:c>
    </x:row>
    <x:row r="980" ht="22" customHeight="1">
      <x:c r="A980" s="2" t="str">
        <x:v>COIL</x:v>
      </x:c>
      <x:c r="B980" s="2" t="str">
        <x:v>60</x:v>
      </x:c>
      <x:c r="C980" s="2" t="str">
        <x:v>32FG12-4</x:v>
      </x:c>
      <x:c r="D980" s="2" t="str">
        <x:v>**PAY ACH** PVC SPIRAL SUPPLY</x:v>
      </x:c>
      <x:c r="E980" s="7" t="n">
        <x:v>0</x:v>
      </x:c>
      <x:c r="F980" s="7" t="n">
        <x:v>0</x:v>
      </x:c>
      <x:c r="G980" s="7" t="n">
        <x:v>0</x:v>
      </x:c>
      <x:c r="H980" s="8" t="n">
        <x:v>14.89</x:v>
      </x:c>
      <x:c r="I980" s="8" t="n">
        <x:v>23.25</x:v>
      </x:c>
      <x:c r="J980" s="2" t="n">
        <x:v>100</x:v>
      </x:c>
      <x:c r="K980" s="9" t="n">
        <x:v>0</x:v>
      </x:c>
      <x:c r="L980" s="8"/>
      <x:c r="M980" s="8"/>
      <x:c r="N980" s="8"/>
      <x:c r="O980" s="2" t="n">
        <x:v>0</x:v>
      </x:c>
      <x:c r="P980" s="10" t="n">
        <x:v>44266</x:v>
      </x:c>
      <x:c r="Q980" s="10" t="n">
        <x:v>44774</x:v>
      </x:c>
      <x:c r="R980" s="2" t="str">
        <x:v>Category per-100 basis; no valued stock to verify</x:v>
      </x:c>
      <x:c r="S980" s="2" t="str">
        <x:v>Outside priced proposal or replacement cost differs</x:v>
      </x:c>
      <x:c r="T980" s="15" t="n">
        <x:f>H980/J980</x:f>
        <x:v>0.1489</x:v>
      </x:c>
      <x:c r="U980" s="15" t="str">
        <x:f>IF(A980="WIRE",T980,IF(O980=1,I980*(1+IF(A980="POUC",Summary!$E$7,Summary!$K$7))/J980,"n.a."))</x:f>
        <x:v>n.a.</x:v>
      </x:c>
      <x:c r="V980" s="12" t="n">
        <x:f>0</x:f>
        <x:v>0</x:v>
      </x:c>
      <x:c r="W980" s="12" t="n">
        <x:f>0</x:f>
        <x:v>0</x:v>
      </x:c>
      <x:c r="X980" s="12" t="n">
        <x:f>0</x:f>
        <x:v>0</x:v>
      </x:c>
      <x:c r="Y980" s="12" t="n">
        <x:f>E980-W980-X980</x:f>
        <x:v>0</x:v>
      </x:c>
      <x:c r="Z980" s="16" t="n">
        <x:f>E980*T980</x:f>
        <x:v>0</x:v>
      </x:c>
      <x:c r="AA980" s="16" t="n">
        <x:f>W980*T980</x:f>
        <x:v>0</x:v>
      </x:c>
      <x:c r="AB980" s="16" t="n">
        <x:f>X980*T980</x:f>
        <x:v>0</x:v>
      </x:c>
      <x:c r="AC980" s="16" t="n">
        <x:f>Y980*T980</x:f>
        <x:v>0</x:v>
      </x:c>
      <x:c r="AD980" s="16" t="n">
        <x:f>K980-Z980</x:f>
        <x:v>0</x:v>
      </x:c>
      <x:c r="AE980" s="16" t="str">
        <x:f>IF(ISNUMBER(U980),E980*(U980-T980),"n.a.")</x:f>
        <x:v>n.a.</x:v>
      </x:c>
      <x:c r="AF980" s="12" t="n">
        <x:f>G980-0</x:f>
        <x:v>0</x:v>
      </x:c>
      <x:c r="AG980" s="16" t="n">
        <x:f>IF(ISNUMBER(U980),0,Z980)</x:f>
        <x:v>0</x:v>
      </x:c>
      <x:c r="AH980" s="17" t="str">
        <x:f>IF(AND(A980="WIRE",ISNUMBER(N980)),H980-N980,"n.a.")</x:f>
        <x:v>n.a.</x:v>
      </x:c>
    </x:row>
    <x:row r="981" ht="22" customHeight="1">
      <x:c r="A981" s="2" t="str">
        <x:v>COIL</x:v>
      </x:c>
      <x:c r="B981" s="2" t="str">
        <x:v>60</x:v>
      </x:c>
      <x:c r="C981" s="2" t="str">
        <x:v>32MAR12-4</x:v>
      </x:c>
      <x:c r="D981" s="2" t="str">
        <x:v>**PAY ACH** PVC SPIRAL SUPPLY</x:v>
      </x:c>
      <x:c r="E981" s="7" t="n">
        <x:v>1100</x:v>
      </x:c>
      <x:c r="F981" s="7" t="n">
        <x:v>0</x:v>
      </x:c>
      <x:c r="G981" s="7" t="n">
        <x:v>0</x:v>
      </x:c>
      <x:c r="H981" s="8" t="n">
        <x:v>14.89</x:v>
      </x:c>
      <x:c r="I981" s="8" t="n">
        <x:v>23.25</x:v>
      </x:c>
      <x:c r="J981" s="2" t="n">
        <x:v>100</x:v>
      </x:c>
      <x:c r="K981" s="9" t="n">
        <x:v>163.79</x:v>
      </x:c>
      <x:c r="L981" s="8"/>
      <x:c r="M981" s="8"/>
      <x:c r="N981" s="8"/>
      <x:c r="O981" s="2" t="n">
        <x:v>0</x:v>
      </x:c>
      <x:c r="P981" s="10" t="n">
        <x:v>44266</x:v>
      </x:c>
      <x:c r="Q981" s="10" t="n">
        <x:v>44774</x:v>
      </x:c>
      <x:c r="R981" s="2" t="str">
        <x:v>Same-product valuation: per 100</x:v>
      </x:c>
      <x:c r="S981" s="2" t="str">
        <x:v>Outside priced proposal or replacement cost differs</x:v>
      </x:c>
      <x:c r="T981" s="15" t="n">
        <x:f>H981/J981</x:f>
        <x:v>0.1489</x:v>
      </x:c>
      <x:c r="U981" s="15" t="str">
        <x:f>IF(A981="WIRE",T981,IF(O981=1,I981*(1+IF(A981="POUC",Summary!$E$7,Summary!$K$7))/J981,"n.a."))</x:f>
        <x:v>n.a.</x:v>
      </x:c>
      <x:c r="V981" s="12" t="n">
        <x:f>0</x:f>
        <x:v>0</x:v>
      </x:c>
      <x:c r="W981" s="12" t="n">
        <x:f>0</x:f>
        <x:v>0</x:v>
      </x:c>
      <x:c r="X981" s="12" t="n">
        <x:f>0</x:f>
        <x:v>0</x:v>
      </x:c>
      <x:c r="Y981" s="12" t="n">
        <x:f>E981-W981-X981</x:f>
        <x:v>1100</x:v>
      </x:c>
      <x:c r="Z981" s="16" t="n">
        <x:f>E981*T981</x:f>
        <x:v>163.79</x:v>
      </x:c>
      <x:c r="AA981" s="16" t="n">
        <x:f>W981*T981</x:f>
        <x:v>0</x:v>
      </x:c>
      <x:c r="AB981" s="16" t="n">
        <x:f>X981*T981</x:f>
        <x:v>0</x:v>
      </x:c>
      <x:c r="AC981" s="16" t="n">
        <x:f>Y981*T981</x:f>
        <x:v>163.79</x:v>
      </x:c>
      <x:c r="AD981" s="16" t="n">
        <x:f>K981-Z981</x:f>
        <x:v>0</x:v>
      </x:c>
      <x:c r="AE981" s="16" t="str">
        <x:f>IF(ISNUMBER(U981),E981*(U981-T981),"n.a.")</x:f>
        <x:v>n.a.</x:v>
      </x:c>
      <x:c r="AF981" s="12" t="n">
        <x:f>G981-0</x:f>
        <x:v>0</x:v>
      </x:c>
      <x:c r="AG981" s="16" t="n">
        <x:f>IF(ISNUMBER(U981),0,Z981)</x:f>
        <x:v>163.79</x:v>
      </x:c>
      <x:c r="AH981" s="17" t="str">
        <x:f>IF(AND(A981="WIRE",ISNUMBER(N981)),H981-N981,"n.a.")</x:f>
        <x:v>n.a.</x:v>
      </x:c>
    </x:row>
    <x:row r="982" ht="22" customHeight="1">
      <x:c r="A982" s="2" t="str">
        <x:v>COIL</x:v>
      </x:c>
      <x:c r="B982" s="2" t="str">
        <x:v>60</x:v>
      </x:c>
      <x:c r="C982" s="2" t="str">
        <x:v>32NAV12-4</x:v>
      </x:c>
      <x:c r="D982" s="2" t="str">
        <x:v>**PAY ACH** PVC SPIRAL SUPPLY</x:v>
      </x:c>
      <x:c r="E982" s="7" t="n">
        <x:v>1400</x:v>
      </x:c>
      <x:c r="F982" s="7" t="n">
        <x:v>0</x:v>
      </x:c>
      <x:c r="G982" s="7" t="n">
        <x:v>0</x:v>
      </x:c>
      <x:c r="H982" s="8" t="n">
        <x:v>26.47</x:v>
      </x:c>
      <x:c r="I982" s="8" t="n">
        <x:v>23.47</x:v>
      </x:c>
      <x:c r="J982" s="2" t="n">
        <x:v>100</x:v>
      </x:c>
      <x:c r="K982" s="9" t="n">
        <x:v>370.58</x:v>
      </x:c>
      <x:c r="L982" s="8" t="n">
        <x:v>23.47</x:v>
      </x:c>
      <x:c r="M982" s="8"/>
      <x:c r="N982" s="8"/>
      <x:c r="O982" s="2" t="n">
        <x:v>1</x:v>
      </x:c>
      <x:c r="P982" s="10" t="n">
        <x:v>46143</x:v>
      </x:c>
      <x:c r="Q982" s="10" t="n">
        <x:v>45810</x:v>
      </x:c>
      <x:c r="R982" s="2" t="str">
        <x:v>Same-product valuation: per 100</x:v>
      </x:c>
      <x:c r="S982" s="2" t="str">
        <x:v>Chris PVC Coil priced product</x:v>
      </x:c>
      <x:c r="T982" s="15" t="n">
        <x:f>H982/J982</x:f>
        <x:v>0.2647</x:v>
      </x:c>
      <x:c r="U982" s="15" t="n">
        <x:f>IF(A982="WIRE",T982,IF(O982=1,I982*(1+IF(A982="POUC",Summary!$E$7,Summary!$K$7))/J982,"n.a."))</x:f>
        <x:v>0.2593435</x:v>
      </x:c>
      <x:c r="V982" s="12" t="n">
        <x:f>0</x:f>
        <x:v>0</x:v>
      </x:c>
      <x:c r="W982" s="12" t="n">
        <x:f>0</x:f>
        <x:v>0</x:v>
      </x:c>
      <x:c r="X982" s="12" t="n">
        <x:f>0</x:f>
        <x:v>0</x:v>
      </x:c>
      <x:c r="Y982" s="12" t="n">
        <x:f>E982-W982-X982</x:f>
        <x:v>1400</x:v>
      </x:c>
      <x:c r="Z982" s="16" t="n">
        <x:f>E982*T982</x:f>
        <x:v>370.58</x:v>
      </x:c>
      <x:c r="AA982" s="16" t="n">
        <x:f>W982*T982</x:f>
        <x:v>0</x:v>
      </x:c>
      <x:c r="AB982" s="16" t="n">
        <x:f>X982*T982</x:f>
        <x:v>0</x:v>
      </x:c>
      <x:c r="AC982" s="16" t="n">
        <x:f>Y982*T982</x:f>
        <x:v>370.58</x:v>
      </x:c>
      <x:c r="AD982" s="16" t="n">
        <x:f>K982-Z982</x:f>
        <x:v>0</x:v>
      </x:c>
      <x:c r="AE982" s="16" t="n">
        <x:f>IF(ISNUMBER(U982),E982*(U982-T982),"n.a.")</x:f>
        <x:v>-7.499099999999981</x:v>
      </x:c>
      <x:c r="AF982" s="12" t="n">
        <x:f>G982-0</x:f>
        <x:v>0</x:v>
      </x:c>
      <x:c r="AG982" s="16" t="n">
        <x:f>IF(ISNUMBER(U982),0,Z982)</x:f>
        <x:v>0</x:v>
      </x:c>
      <x:c r="AH982" s="17" t="str">
        <x:f>IF(AND(A982="WIRE",ISNUMBER(N982)),H982-N982,"n.a.")</x:f>
        <x:v>n.a.</x:v>
      </x:c>
    </x:row>
    <x:row r="983" ht="22" customHeight="1">
      <x:c r="A983" s="2" t="str">
        <x:v>COIL</x:v>
      </x:c>
      <x:c r="B983" s="2" t="str">
        <x:v>60</x:v>
      </x:c>
      <x:c r="C983" s="2" t="str">
        <x:v>32RED12-4</x:v>
      </x:c>
      <x:c r="D983" s="2" t="str">
        <x:v>**PAY ACH** PVC SPIRAL SUPPLY</x:v>
      </x:c>
      <x:c r="E983" s="7" t="n">
        <x:v>0</x:v>
      </x:c>
      <x:c r="F983" s="7" t="n">
        <x:v>0</x:v>
      </x:c>
      <x:c r="G983" s="7" t="n">
        <x:v>0</x:v>
      </x:c>
      <x:c r="H983" s="8" t="n">
        <x:v>14.89</x:v>
      </x:c>
      <x:c r="I983" s="8" t="n">
        <x:v>23.25</x:v>
      </x:c>
      <x:c r="J983" s="2" t="n">
        <x:v>100</x:v>
      </x:c>
      <x:c r="K983" s="9" t="n">
        <x:v>0</x:v>
      </x:c>
      <x:c r="L983" s="8"/>
      <x:c r="M983" s="8"/>
      <x:c r="N983" s="8"/>
      <x:c r="O983" s="2" t="n">
        <x:v>0</x:v>
      </x:c>
      <x:c r="P983" s="10" t="n">
        <x:v>44266</x:v>
      </x:c>
      <x:c r="Q983" s="10" t="n">
        <x:v>44774</x:v>
      </x:c>
      <x:c r="R983" s="2" t="str">
        <x:v>Same-product valuation: per 100</x:v>
      </x:c>
      <x:c r="S983" s="2" t="str">
        <x:v>Outside priced proposal or replacement cost differs</x:v>
      </x:c>
      <x:c r="T983" s="15" t="n">
        <x:f>H983/J983</x:f>
        <x:v>0.1489</x:v>
      </x:c>
      <x:c r="U983" s="15" t="str">
        <x:f>IF(A983="WIRE",T983,IF(O983=1,I983*(1+IF(A983="POUC",Summary!$E$7,Summary!$K$7))/J983,"n.a."))</x:f>
        <x:v>n.a.</x:v>
      </x:c>
      <x:c r="V983" s="12" t="n">
        <x:f>0</x:f>
        <x:v>0</x:v>
      </x:c>
      <x:c r="W983" s="12" t="n">
        <x:f>0</x:f>
        <x:v>0</x:v>
      </x:c>
      <x:c r="X983" s="12" t="n">
        <x:f>0</x:f>
        <x:v>0</x:v>
      </x:c>
      <x:c r="Y983" s="12" t="n">
        <x:f>E983-W983-X983</x:f>
        <x:v>0</x:v>
      </x:c>
      <x:c r="Z983" s="16" t="n">
        <x:f>E983*T983</x:f>
        <x:v>0</x:v>
      </x:c>
      <x:c r="AA983" s="16" t="n">
        <x:f>W983*T983</x:f>
        <x:v>0</x:v>
      </x:c>
      <x:c r="AB983" s="16" t="n">
        <x:f>X983*T983</x:f>
        <x:v>0</x:v>
      </x:c>
      <x:c r="AC983" s="16" t="n">
        <x:f>Y983*T983</x:f>
        <x:v>0</x:v>
      </x:c>
      <x:c r="AD983" s="16" t="n">
        <x:f>K983-Z983</x:f>
        <x:v>0</x:v>
      </x:c>
      <x:c r="AE983" s="16" t="str">
        <x:f>IF(ISNUMBER(U983),E983*(U983-T983),"n.a.")</x:f>
        <x:v>n.a.</x:v>
      </x:c>
      <x:c r="AF983" s="12" t="n">
        <x:f>G983-0</x:f>
        <x:v>0</x:v>
      </x:c>
      <x:c r="AG983" s="16" t="n">
        <x:f>IF(ISNUMBER(U983),0,Z983)</x:f>
        <x:v>0</x:v>
      </x:c>
      <x:c r="AH983" s="17" t="str">
        <x:f>IF(AND(A983="WIRE",ISNUMBER(N983)),H983-N983,"n.a.")</x:f>
        <x:v>n.a.</x:v>
      </x:c>
    </x:row>
    <x:row r="984" ht="22" customHeight="1">
      <x:c r="A984" s="2" t="str">
        <x:v>COIL</x:v>
      </x:c>
      <x:c r="B984" s="2" t="str">
        <x:v>60</x:v>
      </x:c>
      <x:c r="C984" s="2" t="str">
        <x:v>6BLK12-5</x:v>
      </x:c>
      <x:c r="D984" s="2" t="str">
        <x:v>**PAY ACH** PVC SPIRAL SUPPLY</x:v>
      </x:c>
      <x:c r="E984" s="7" t="n">
        <x:v>0</x:v>
      </x:c>
      <x:c r="F984" s="7" t="n">
        <x:v>0</x:v>
      </x:c>
      <x:c r="G984" s="7" t="n">
        <x:v>0</x:v>
      </x:c>
      <x:c r="H984" s="8" t="n">
        <x:v>2.39</x:v>
      </x:c>
      <x:c r="I984" s="8" t="n">
        <x:v>3.14</x:v>
      </x:c>
      <x:c r="J984" s="2" t="n">
        <x:v>100</x:v>
      </x:c>
      <x:c r="K984" s="9" t="n">
        <x:v>0</x:v>
      </x:c>
      <x:c r="L984" s="8"/>
      <x:c r="M984" s="8"/>
      <x:c r="N984" s="8"/>
      <x:c r="O984" s="2" t="n">
        <x:v>0</x:v>
      </x:c>
      <x:c r="P984" s="10" t="n">
        <x:v>43531</x:v>
      </x:c>
      <x:c r="Q984" s="10" t="n">
        <x:v>44593</x:v>
      </x:c>
      <x:c r="R984" s="2" t="str">
        <x:v>Category per-100 basis; no valued stock to verify</x:v>
      </x:c>
      <x:c r="S984" s="2" t="str">
        <x:v>Outside priced proposal or replacement cost differs</x:v>
      </x:c>
      <x:c r="T984" s="15" t="n">
        <x:f>H984/J984</x:f>
        <x:v>0.0239</x:v>
      </x:c>
      <x:c r="U984" s="15" t="str">
        <x:f>IF(A984="WIRE",T984,IF(O984=1,I984*(1+IF(A984="POUC",Summary!$E$7,Summary!$K$7))/J984,"n.a."))</x:f>
        <x:v>n.a.</x:v>
      </x:c>
      <x:c r="V984" s="12" t="n">
        <x:f>0</x:f>
        <x:v>0</x:v>
      </x:c>
      <x:c r="W984" s="12" t="n">
        <x:f>0</x:f>
        <x:v>0</x:v>
      </x:c>
      <x:c r="X984" s="12" t="n">
        <x:f>0</x:f>
        <x:v>0</x:v>
      </x:c>
      <x:c r="Y984" s="12" t="n">
        <x:f>E984-W984-X984</x:f>
        <x:v>0</x:v>
      </x:c>
      <x:c r="Z984" s="16" t="n">
        <x:f>E984*T984</x:f>
        <x:v>0</x:v>
      </x:c>
      <x:c r="AA984" s="16" t="n">
        <x:f>W984*T984</x:f>
        <x:v>0</x:v>
      </x:c>
      <x:c r="AB984" s="16" t="n">
        <x:f>X984*T984</x:f>
        <x:v>0</x:v>
      </x:c>
      <x:c r="AC984" s="16" t="n">
        <x:f>Y984*T984</x:f>
        <x:v>0</x:v>
      </x:c>
      <x:c r="AD984" s="16" t="n">
        <x:f>K984-Z984</x:f>
        <x:v>0</x:v>
      </x:c>
      <x:c r="AE984" s="16" t="str">
        <x:f>IF(ISNUMBER(U984),E984*(U984-T984),"n.a.")</x:f>
        <x:v>n.a.</x:v>
      </x:c>
      <x:c r="AF984" s="12" t="n">
        <x:f>G984-0</x:f>
        <x:v>0</x:v>
      </x:c>
      <x:c r="AG984" s="16" t="n">
        <x:f>IF(ISNUMBER(U984),0,Z984)</x:f>
        <x:v>0</x:v>
      </x:c>
      <x:c r="AH984" s="17" t="str">
        <x:f>IF(AND(A984="WIRE",ISNUMBER(N984)),H984-N984,"n.a.")</x:f>
        <x:v>n.a.</x:v>
      </x:c>
    </x:row>
    <x:row r="985" ht="22" customHeight="1">
      <x:c r="A985" s="2" t="str">
        <x:v>COIL</x:v>
      </x:c>
      <x:c r="B985" s="2" t="str">
        <x:v>60</x:v>
      </x:c>
      <x:c r="C985" s="2" t="str">
        <x:v>6BLK36-5</x:v>
      </x:c>
      <x:c r="D985" s="2" t="str">
        <x:v>**PAY ACH** PVC SPIRAL SUPPLY</x:v>
      </x:c>
      <x:c r="E985" s="7" t="n">
        <x:v>0</x:v>
      </x:c>
      <x:c r="F985" s="7" t="n">
        <x:v>0</x:v>
      </x:c>
      <x:c r="G985" s="7" t="n">
        <x:v>0</x:v>
      </x:c>
      <x:c r="H985" s="8" t="n">
        <x:v>7.79</x:v>
      </x:c>
      <x:c r="I985" s="8" t="n">
        <x:v>10.51</x:v>
      </x:c>
      <x:c r="J985" s="2" t="n">
        <x:v>100</x:v>
      </x:c>
      <x:c r="K985" s="9" t="n">
        <x:v>0</x:v>
      </x:c>
      <x:c r="L985" s="8"/>
      <x:c r="M985" s="8"/>
      <x:c r="N985" s="8"/>
      <x:c r="O985" s="2" t="n">
        <x:v>0</x:v>
      </x:c>
      <x:c r="P985" s="10" t="n">
        <x:v>43531</x:v>
      </x:c>
      <x:c r="Q985" s="10" t="n">
        <x:v>44593</x:v>
      </x:c>
      <x:c r="R985" s="2" t="str">
        <x:v>Category per-100 basis; no valued stock to verify</x:v>
      </x:c>
      <x:c r="S985" s="2" t="str">
        <x:v>Outside priced proposal or replacement cost differs</x:v>
      </x:c>
      <x:c r="T985" s="15" t="n">
        <x:f>H985/J985</x:f>
        <x:v>0.0779</x:v>
      </x:c>
      <x:c r="U985" s="15" t="str">
        <x:f>IF(A985="WIRE",T985,IF(O985=1,I985*(1+IF(A985="POUC",Summary!$E$7,Summary!$K$7))/J985,"n.a."))</x:f>
        <x:v>n.a.</x:v>
      </x:c>
      <x:c r="V985" s="12" t="n">
        <x:f>0</x:f>
        <x:v>0</x:v>
      </x:c>
      <x:c r="W985" s="12" t="n">
        <x:f>0</x:f>
        <x:v>0</x:v>
      </x:c>
      <x:c r="X985" s="12" t="n">
        <x:f>0</x:f>
        <x:v>0</x:v>
      </x:c>
      <x:c r="Y985" s="12" t="n">
        <x:f>E985-W985-X985</x:f>
        <x:v>0</x:v>
      </x:c>
      <x:c r="Z985" s="16" t="n">
        <x:f>E985*T985</x:f>
        <x:v>0</x:v>
      </x:c>
      <x:c r="AA985" s="16" t="n">
        <x:f>W985*T985</x:f>
        <x:v>0</x:v>
      </x:c>
      <x:c r="AB985" s="16" t="n">
        <x:f>X985*T985</x:f>
        <x:v>0</x:v>
      </x:c>
      <x:c r="AC985" s="16" t="n">
        <x:f>Y985*T985</x:f>
        <x:v>0</x:v>
      </x:c>
      <x:c r="AD985" s="16" t="n">
        <x:f>K985-Z985</x:f>
        <x:v>0</x:v>
      </x:c>
      <x:c r="AE985" s="16" t="str">
        <x:f>IF(ISNUMBER(U985),E985*(U985-T985),"n.a.")</x:f>
        <x:v>n.a.</x:v>
      </x:c>
      <x:c r="AF985" s="12" t="n">
        <x:f>G985-0</x:f>
        <x:v>0</x:v>
      </x:c>
      <x:c r="AG985" s="16" t="n">
        <x:f>IF(ISNUMBER(U985),0,Z985)</x:f>
        <x:v>0</x:v>
      </x:c>
      <x:c r="AH985" s="17" t="str">
        <x:f>IF(AND(A985="WIRE",ISNUMBER(N985)),H985-N985,"n.a.")</x:f>
        <x:v>n.a.</x:v>
      </x:c>
    </x:row>
    <x:row r="986" ht="22" customHeight="1">
      <x:c r="A986" s="2" t="str">
        <x:v>COIL</x:v>
      </x:c>
      <x:c r="B986" s="2" t="str">
        <x:v>60</x:v>
      </x:c>
      <x:c r="C986" s="2" t="str">
        <x:v>6BLU12-4</x:v>
      </x:c>
      <x:c r="D986" s="2" t="str">
        <x:v>**PAY ACH** PVC SPIRAL SUPPLY</x:v>
      </x:c>
      <x:c r="E986" s="7" t="n">
        <x:v>0</x:v>
      </x:c>
      <x:c r="F986" s="7" t="n">
        <x:v>0</x:v>
      </x:c>
      <x:c r="G986" s="7" t="n">
        <x:v>0</x:v>
      </x:c>
      <x:c r="H986" s="8" t="n">
        <x:v>3.65</x:v>
      </x:c>
      <x:c r="I986" s="8" t="n">
        <x:v>3.23</x:v>
      </x:c>
      <x:c r="J986" s="2" t="n">
        <x:v>100</x:v>
      </x:c>
      <x:c r="K986" s="9" t="n">
        <x:v>0</x:v>
      </x:c>
      <x:c r="L986" s="8" t="n">
        <x:v>3.23</x:v>
      </x:c>
      <x:c r="M986" s="8"/>
      <x:c r="N986" s="8"/>
      <x:c r="O986" s="2" t="n">
        <x:v>1</x:v>
      </x:c>
      <x:c r="P986" s="10" t="n">
        <x:v>46143</x:v>
      </x:c>
      <x:c r="Q986" s="10" t="n">
        <x:v>45968</x:v>
      </x:c>
      <x:c r="R986" s="2" t="str">
        <x:v>Same-product valuation: per 100</x:v>
      </x:c>
      <x:c r="S986" s="2" t="str">
        <x:v>Chris PVC Coil priced product</x:v>
      </x:c>
      <x:c r="T986" s="15" t="n">
        <x:f>H986/J986</x:f>
        <x:v>0.0365</x:v>
      </x:c>
      <x:c r="U986" s="15" t="n">
        <x:f>IF(A986="WIRE",T986,IF(O986=1,I986*(1+IF(A986="POUC",Summary!$E$7,Summary!$K$7))/J986,"n.a."))</x:f>
        <x:v>0.0356915</x:v>
      </x:c>
      <x:c r="V986" s="12" t="n">
        <x:f>0</x:f>
        <x:v>0</x:v>
      </x:c>
      <x:c r="W986" s="12" t="n">
        <x:f>0</x:f>
        <x:v>0</x:v>
      </x:c>
      <x:c r="X986" s="12" t="n">
        <x:f>0</x:f>
        <x:v>0</x:v>
      </x:c>
      <x:c r="Y986" s="12" t="n">
        <x:f>E986-W986-X986</x:f>
        <x:v>0</x:v>
      </x:c>
      <x:c r="Z986" s="16" t="n">
        <x:f>E986*T986</x:f>
        <x:v>0</x:v>
      </x:c>
      <x:c r="AA986" s="16" t="n">
        <x:f>W986*T986</x:f>
        <x:v>0</x:v>
      </x:c>
      <x:c r="AB986" s="16" t="n">
        <x:f>X986*T986</x:f>
        <x:v>0</x:v>
      </x:c>
      <x:c r="AC986" s="16" t="n">
        <x:f>Y986*T986</x:f>
        <x:v>0</x:v>
      </x:c>
      <x:c r="AD986" s="16" t="n">
        <x:f>K986-Z986</x:f>
        <x:v>0</x:v>
      </x:c>
      <x:c r="AE986" s="16" t="n">
        <x:f>IF(ISNUMBER(U986),E986*(U986-T986),"n.a.")</x:f>
        <x:v>0</x:v>
      </x:c>
      <x:c r="AF986" s="12" t="n">
        <x:f>G986-0</x:f>
        <x:v>0</x:v>
      </x:c>
      <x:c r="AG986" s="16" t="n">
        <x:f>IF(ISNUMBER(U986),0,Z986)</x:f>
        <x:v>0</x:v>
      </x:c>
      <x:c r="AH986" s="17" t="str">
        <x:f>IF(AND(A986="WIRE",ISNUMBER(N986)),H986-N986,"n.a.")</x:f>
        <x:v>n.a.</x:v>
      </x:c>
    </x:row>
    <x:row r="987" ht="22" customHeight="1">
      <x:c r="A987" s="2" t="str">
        <x:v>COIL</x:v>
      </x:c>
      <x:c r="B987" s="2" t="str">
        <x:v>60</x:v>
      </x:c>
      <x:c r="C987" s="2" t="str">
        <x:v>6FG12-4</x:v>
      </x:c>
      <x:c r="D987" s="2" t="str">
        <x:v>**PAY ACH** PVC SPIRAL SUPPLY</x:v>
      </x:c>
      <x:c r="E987" s="7" t="n">
        <x:v>0</x:v>
      </x:c>
      <x:c r="F987" s="7" t="n">
        <x:v>0</x:v>
      </x:c>
      <x:c r="G987" s="7" t="n">
        <x:v>0</x:v>
      </x:c>
      <x:c r="H987" s="8" t="n">
        <x:v>2.16</x:v>
      </x:c>
      <x:c r="I987" s="8" t="n">
        <x:v>3.13</x:v>
      </x:c>
      <x:c r="J987" s="2" t="n">
        <x:v>100</x:v>
      </x:c>
      <x:c r="K987" s="9" t="n">
        <x:v>0</x:v>
      </x:c>
      <x:c r="L987" s="8"/>
      <x:c r="M987" s="8"/>
      <x:c r="N987" s="8"/>
      <x:c r="O987" s="2" t="n">
        <x:v>0</x:v>
      </x:c>
      <x:c r="P987" s="10" t="n">
        <x:v>44266</x:v>
      </x:c>
      <x:c r="Q987" s="10" t="n">
        <x:v>44593</x:v>
      </x:c>
      <x:c r="R987" s="2" t="str">
        <x:v>Category per-100 basis; no valued stock to verify</x:v>
      </x:c>
      <x:c r="S987" s="2" t="str">
        <x:v>Outside priced proposal or replacement cost differs</x:v>
      </x:c>
      <x:c r="T987" s="15" t="n">
        <x:f>H987/J987</x:f>
        <x:v>0.0216</x:v>
      </x:c>
      <x:c r="U987" s="15" t="str">
        <x:f>IF(A987="WIRE",T987,IF(O987=1,I987*(1+IF(A987="POUC",Summary!$E$7,Summary!$K$7))/J987,"n.a."))</x:f>
        <x:v>n.a.</x:v>
      </x:c>
      <x:c r="V987" s="12" t="n">
        <x:f>0</x:f>
        <x:v>0</x:v>
      </x:c>
      <x:c r="W987" s="12" t="n">
        <x:f>0</x:f>
        <x:v>0</x:v>
      </x:c>
      <x:c r="X987" s="12" t="n">
        <x:f>0</x:f>
        <x:v>0</x:v>
      </x:c>
      <x:c r="Y987" s="12" t="n">
        <x:f>E987-W987-X987</x:f>
        <x:v>0</x:v>
      </x:c>
      <x:c r="Z987" s="16" t="n">
        <x:f>E987*T987</x:f>
        <x:v>0</x:v>
      </x:c>
      <x:c r="AA987" s="16" t="n">
        <x:f>W987*T987</x:f>
        <x:v>0</x:v>
      </x:c>
      <x:c r="AB987" s="16" t="n">
        <x:f>X987*T987</x:f>
        <x:v>0</x:v>
      </x:c>
      <x:c r="AC987" s="16" t="n">
        <x:f>Y987*T987</x:f>
        <x:v>0</x:v>
      </x:c>
      <x:c r="AD987" s="16" t="n">
        <x:f>K987-Z987</x:f>
        <x:v>0</x:v>
      </x:c>
      <x:c r="AE987" s="16" t="str">
        <x:f>IF(ISNUMBER(U987),E987*(U987-T987),"n.a.")</x:f>
        <x:v>n.a.</x:v>
      </x:c>
      <x:c r="AF987" s="12" t="n">
        <x:f>G987-0</x:f>
        <x:v>0</x:v>
      </x:c>
      <x:c r="AG987" s="16" t="n">
        <x:f>IF(ISNUMBER(U987),0,Z987)</x:f>
        <x:v>0</x:v>
      </x:c>
      <x:c r="AH987" s="17" t="str">
        <x:f>IF(AND(A987="WIRE",ISNUMBER(N987)),H987-N987,"n.a.")</x:f>
        <x:v>n.a.</x:v>
      </x:c>
    </x:row>
    <x:row r="988" ht="22" customHeight="1">
      <x:c r="A988" s="2" t="str">
        <x:v>COIL</x:v>
      </x:c>
      <x:c r="B988" s="2" t="str">
        <x:v>60</x:v>
      </x:c>
      <x:c r="C988" s="2" t="str">
        <x:v>6RED12-4</x:v>
      </x:c>
      <x:c r="D988" s="2" t="str">
        <x:v>**PAY ACH** PVC SPIRAL SUPPLY</x:v>
      </x:c>
      <x:c r="E988" s="7" t="n">
        <x:v>0</x:v>
      </x:c>
      <x:c r="F988" s="7" t="n">
        <x:v>0</x:v>
      </x:c>
      <x:c r="G988" s="7" t="n">
        <x:v>0</x:v>
      </x:c>
      <x:c r="H988" s="8" t="n">
        <x:v>3.65</x:v>
      </x:c>
      <x:c r="I988" s="8" t="n">
        <x:v>3.23</x:v>
      </x:c>
      <x:c r="J988" s="2" t="n">
        <x:v>100</x:v>
      </x:c>
      <x:c r="K988" s="9" t="n">
        <x:v>0</x:v>
      </x:c>
      <x:c r="L988" s="8" t="n">
        <x:v>3.23</x:v>
      </x:c>
      <x:c r="M988" s="8"/>
      <x:c r="N988" s="8"/>
      <x:c r="O988" s="2" t="n">
        <x:v>1</x:v>
      </x:c>
      <x:c r="P988" s="10" t="n">
        <x:v>46143</x:v>
      </x:c>
      <x:c r="Q988" s="10" t="n">
        <x:v>45968</x:v>
      </x:c>
      <x:c r="R988" s="2" t="str">
        <x:v>Same-product valuation: per 100</x:v>
      </x:c>
      <x:c r="S988" s="2" t="str">
        <x:v>Chris PVC Coil priced product</x:v>
      </x:c>
      <x:c r="T988" s="15" t="n">
        <x:f>H988/J988</x:f>
        <x:v>0.0365</x:v>
      </x:c>
      <x:c r="U988" s="15" t="n">
        <x:f>IF(A988="WIRE",T988,IF(O988=1,I988*(1+IF(A988="POUC",Summary!$E$7,Summary!$K$7))/J988,"n.a."))</x:f>
        <x:v>0.0356915</x:v>
      </x:c>
      <x:c r="V988" s="12" t="n">
        <x:f>0</x:f>
        <x:v>0</x:v>
      </x:c>
      <x:c r="W988" s="12" t="n">
        <x:f>0</x:f>
        <x:v>0</x:v>
      </x:c>
      <x:c r="X988" s="12" t="n">
        <x:f>0</x:f>
        <x:v>0</x:v>
      </x:c>
      <x:c r="Y988" s="12" t="n">
        <x:f>E988-W988-X988</x:f>
        <x:v>0</x:v>
      </x:c>
      <x:c r="Z988" s="16" t="n">
        <x:f>E988*T988</x:f>
        <x:v>0</x:v>
      </x:c>
      <x:c r="AA988" s="16" t="n">
        <x:f>W988*T988</x:f>
        <x:v>0</x:v>
      </x:c>
      <x:c r="AB988" s="16" t="n">
        <x:f>X988*T988</x:f>
        <x:v>0</x:v>
      </x:c>
      <x:c r="AC988" s="16" t="n">
        <x:f>Y988*T988</x:f>
        <x:v>0</x:v>
      </x:c>
      <x:c r="AD988" s="16" t="n">
        <x:f>K988-Z988</x:f>
        <x:v>0</x:v>
      </x:c>
      <x:c r="AE988" s="16" t="n">
        <x:f>IF(ISNUMBER(U988),E988*(U988-T988),"n.a.")</x:f>
        <x:v>0</x:v>
      </x:c>
      <x:c r="AF988" s="12" t="n">
        <x:f>G988-0</x:f>
        <x:v>0</x:v>
      </x:c>
      <x:c r="AG988" s="16" t="n">
        <x:f>IF(ISNUMBER(U988),0,Z988)</x:f>
        <x:v>0</x:v>
      </x:c>
      <x:c r="AH988" s="17" t="str">
        <x:f>IF(AND(A988="WIRE",ISNUMBER(N988)),H988-N988,"n.a.")</x:f>
        <x:v>n.a.</x:v>
      </x:c>
    </x:row>
    <x:row r="989" ht="22" customHeight="1">
      <x:c r="A989" s="2" t="str">
        <x:v>COIL</x:v>
      </x:c>
      <x:c r="B989" s="2" t="str">
        <x:v>60</x:v>
      </x:c>
      <x:c r="C989" s="2" t="str">
        <x:v>6WHT12-5</x:v>
      </x:c>
      <x:c r="D989" s="2" t="str">
        <x:v>**PAY ACH** PVC SPIRAL SUPPLY</x:v>
      </x:c>
      <x:c r="E989" s="7" t="n">
        <x:v>0</x:v>
      </x:c>
      <x:c r="F989" s="7" t="n">
        <x:v>0</x:v>
      </x:c>
      <x:c r="G989" s="7" t="n">
        <x:v>0</x:v>
      </x:c>
      <x:c r="H989" s="8" t="n">
        <x:v>2.39</x:v>
      </x:c>
      <x:c r="I989" s="8" t="n">
        <x:v>3.58</x:v>
      </x:c>
      <x:c r="J989" s="2" t="n">
        <x:v>100</x:v>
      </x:c>
      <x:c r="K989" s="9" t="n">
        <x:v>0</x:v>
      </x:c>
      <x:c r="L989" s="8"/>
      <x:c r="M989" s="8"/>
      <x:c r="N989" s="8"/>
      <x:c r="O989" s="2" t="n">
        <x:v>0</x:v>
      </x:c>
      <x:c r="P989" s="10" t="n">
        <x:v>43531</x:v>
      </x:c>
      <x:c r="Q989" s="10" t="n">
        <x:v>44593</x:v>
      </x:c>
      <x:c r="R989" s="2" t="str">
        <x:v>Category per-100 basis; no valued stock to verify</x:v>
      </x:c>
      <x:c r="S989" s="2" t="str">
        <x:v>Outside priced proposal or replacement cost differs</x:v>
      </x:c>
      <x:c r="T989" s="15" t="n">
        <x:f>H989/J989</x:f>
        <x:v>0.0239</x:v>
      </x:c>
      <x:c r="U989" s="15" t="str">
        <x:f>IF(A989="WIRE",T989,IF(O989=1,I989*(1+IF(A989="POUC",Summary!$E$7,Summary!$K$7))/J989,"n.a."))</x:f>
        <x:v>n.a.</x:v>
      </x:c>
      <x:c r="V989" s="12" t="n">
        <x:f>0</x:f>
        <x:v>0</x:v>
      </x:c>
      <x:c r="W989" s="12" t="n">
        <x:f>0</x:f>
        <x:v>0</x:v>
      </x:c>
      <x:c r="X989" s="12" t="n">
        <x:f>0</x:f>
        <x:v>0</x:v>
      </x:c>
      <x:c r="Y989" s="12" t="n">
        <x:f>E989-W989-X989</x:f>
        <x:v>0</x:v>
      </x:c>
      <x:c r="Z989" s="16" t="n">
        <x:f>E989*T989</x:f>
        <x:v>0</x:v>
      </x:c>
      <x:c r="AA989" s="16" t="n">
        <x:f>W989*T989</x:f>
        <x:v>0</x:v>
      </x:c>
      <x:c r="AB989" s="16" t="n">
        <x:f>X989*T989</x:f>
        <x:v>0</x:v>
      </x:c>
      <x:c r="AC989" s="16" t="n">
        <x:f>Y989*T989</x:f>
        <x:v>0</x:v>
      </x:c>
      <x:c r="AD989" s="16" t="n">
        <x:f>K989-Z989</x:f>
        <x:v>0</x:v>
      </x:c>
      <x:c r="AE989" s="16" t="str">
        <x:f>IF(ISNUMBER(U989),E989*(U989-T989),"n.a.")</x:f>
        <x:v>n.a.</x:v>
      </x:c>
      <x:c r="AF989" s="12" t="n">
        <x:f>G989-0</x:f>
        <x:v>0</x:v>
      </x:c>
      <x:c r="AG989" s="16" t="n">
        <x:f>IF(ISNUMBER(U989),0,Z989)</x:f>
        <x:v>0</x:v>
      </x:c>
      <x:c r="AH989" s="17" t="str">
        <x:f>IF(AND(A989="WIRE",ISNUMBER(N989)),H989-N989,"n.a.")</x:f>
        <x:v>n.a.</x:v>
      </x:c>
    </x:row>
    <x:row r="990" ht="22" customHeight="1">
      <x:c r="A990" s="2" t="str">
        <x:v>COIL</x:v>
      </x:c>
      <x:c r="B990" s="2" t="str">
        <x:v>60</x:v>
      </x:c>
      <x:c r="C990" s="2" t="str">
        <x:v>6WHT36-5</x:v>
      </x:c>
      <x:c r="D990" s="2" t="str">
        <x:v>**PAY ACH** PVC SPIRAL SUPPLY</x:v>
      </x:c>
      <x:c r="E990" s="7" t="n">
        <x:v>0</x:v>
      </x:c>
      <x:c r="F990" s="7" t="n">
        <x:v>0</x:v>
      </x:c>
      <x:c r="G990" s="7" t="n">
        <x:v>0</x:v>
      </x:c>
      <x:c r="H990" s="8" t="n">
        <x:v>7.79</x:v>
      </x:c>
      <x:c r="I990" s="8" t="n">
        <x:v>11.84</x:v>
      </x:c>
      <x:c r="J990" s="2" t="n">
        <x:v>100</x:v>
      </x:c>
      <x:c r="K990" s="9" t="n">
        <x:v>0</x:v>
      </x:c>
      <x:c r="L990" s="8"/>
      <x:c r="M990" s="8"/>
      <x:c r="N990" s="8"/>
      <x:c r="O990" s="2" t="n">
        <x:v>0</x:v>
      </x:c>
      <x:c r="P990" s="10" t="n">
        <x:v>43531</x:v>
      </x:c>
      <x:c r="Q990" s="10" t="n">
        <x:v>44593</x:v>
      </x:c>
      <x:c r="R990" s="2" t="str">
        <x:v>Category per-100 basis; no valued stock to verify</x:v>
      </x:c>
      <x:c r="S990" s="2" t="str">
        <x:v>Outside priced proposal or replacement cost differs</x:v>
      </x:c>
      <x:c r="T990" s="15" t="n">
        <x:f>H990/J990</x:f>
        <x:v>0.0779</x:v>
      </x:c>
      <x:c r="U990" s="15" t="str">
        <x:f>IF(A990="WIRE",T990,IF(O990=1,I990*(1+IF(A990="POUC",Summary!$E$7,Summary!$K$7))/J990,"n.a."))</x:f>
        <x:v>n.a.</x:v>
      </x:c>
      <x:c r="V990" s="12" t="n">
        <x:f>0</x:f>
        <x:v>0</x:v>
      </x:c>
      <x:c r="W990" s="12" t="n">
        <x:f>0</x:f>
        <x:v>0</x:v>
      </x:c>
      <x:c r="X990" s="12" t="n">
        <x:f>0</x:f>
        <x:v>0</x:v>
      </x:c>
      <x:c r="Y990" s="12" t="n">
        <x:f>E990-W990-X990</x:f>
        <x:v>0</x:v>
      </x:c>
      <x:c r="Z990" s="16" t="n">
        <x:f>E990*T990</x:f>
        <x:v>0</x:v>
      </x:c>
      <x:c r="AA990" s="16" t="n">
        <x:f>W990*T990</x:f>
        <x:v>0</x:v>
      </x:c>
      <x:c r="AB990" s="16" t="n">
        <x:f>X990*T990</x:f>
        <x:v>0</x:v>
      </x:c>
      <x:c r="AC990" s="16" t="n">
        <x:f>Y990*T990</x:f>
        <x:v>0</x:v>
      </x:c>
      <x:c r="AD990" s="16" t="n">
        <x:f>K990-Z990</x:f>
        <x:v>0</x:v>
      </x:c>
      <x:c r="AE990" s="16" t="str">
        <x:f>IF(ISNUMBER(U990),E990*(U990-T990),"n.a.")</x:f>
        <x:v>n.a.</x:v>
      </x:c>
      <x:c r="AF990" s="12" t="n">
        <x:f>G990-0</x:f>
        <x:v>0</x:v>
      </x:c>
      <x:c r="AG990" s="16" t="n">
        <x:f>IF(ISNUMBER(U990),0,Z990)</x:f>
        <x:v>0</x:v>
      </x:c>
      <x:c r="AH990" s="17" t="str">
        <x:f>IF(AND(A990="WIRE",ISNUMBER(N990)),H990-N990,"n.a.")</x:f>
        <x:v>n.a.</x:v>
      </x:c>
    </x:row>
    <x:row r="991" ht="22" customHeight="1">
      <x:c r="A991" s="2" t="str">
        <x:v>COIL</x:v>
      </x:c>
      <x:c r="B991" s="2" t="str">
        <x:v>60</x:v>
      </x:c>
      <x:c r="C991" s="2" t="str">
        <x:v>7BLK12-5</x:v>
      </x:c>
      <x:c r="D991" s="2" t="str">
        <x:v>**PAY ACH** PVC SPIRAL SUPPLY</x:v>
      </x:c>
      <x:c r="E991" s="7" t="n">
        <x:v>0</x:v>
      </x:c>
      <x:c r="F991" s="7" t="n">
        <x:v>0</x:v>
      </x:c>
      <x:c r="G991" s="7" t="n">
        <x:v>0</x:v>
      </x:c>
      <x:c r="H991" s="8" t="n">
        <x:v>2.53</x:v>
      </x:c>
      <x:c r="I991" s="8" t="n">
        <x:v>3.3</x:v>
      </x:c>
      <x:c r="J991" s="2" t="n">
        <x:v>100</x:v>
      </x:c>
      <x:c r="K991" s="9" t="n">
        <x:v>0</x:v>
      </x:c>
      <x:c r="L991" s="8"/>
      <x:c r="M991" s="8"/>
      <x:c r="N991" s="8"/>
      <x:c r="O991" s="2" t="n">
        <x:v>0</x:v>
      </x:c>
      <x:c r="P991" s="10" t="n">
        <x:v>43531</x:v>
      </x:c>
      <x:c r="Q991" s="10" t="n">
        <x:v>44593</x:v>
      </x:c>
      <x:c r="R991" s="2" t="str">
        <x:v>Category per-100 basis; no valued stock to verify</x:v>
      </x:c>
      <x:c r="S991" s="2" t="str">
        <x:v>Outside priced proposal or replacement cost differs</x:v>
      </x:c>
      <x:c r="T991" s="15" t="n">
        <x:f>H991/J991</x:f>
        <x:v>0.0253</x:v>
      </x:c>
      <x:c r="U991" s="15" t="str">
        <x:f>IF(A991="WIRE",T991,IF(O991=1,I991*(1+IF(A991="POUC",Summary!$E$7,Summary!$K$7))/J991,"n.a."))</x:f>
        <x:v>n.a.</x:v>
      </x:c>
      <x:c r="V991" s="12" t="n">
        <x:f>0</x:f>
        <x:v>0</x:v>
      </x:c>
      <x:c r="W991" s="12" t="n">
        <x:f>0</x:f>
        <x:v>0</x:v>
      </x:c>
      <x:c r="X991" s="12" t="n">
        <x:f>0</x:f>
        <x:v>0</x:v>
      </x:c>
      <x:c r="Y991" s="12" t="n">
        <x:f>E991-W991-X991</x:f>
        <x:v>0</x:v>
      </x:c>
      <x:c r="Z991" s="16" t="n">
        <x:f>E991*T991</x:f>
        <x:v>0</x:v>
      </x:c>
      <x:c r="AA991" s="16" t="n">
        <x:f>W991*T991</x:f>
        <x:v>0</x:v>
      </x:c>
      <x:c r="AB991" s="16" t="n">
        <x:f>X991*T991</x:f>
        <x:v>0</x:v>
      </x:c>
      <x:c r="AC991" s="16" t="n">
        <x:f>Y991*T991</x:f>
        <x:v>0</x:v>
      </x:c>
      <x:c r="AD991" s="16" t="n">
        <x:f>K991-Z991</x:f>
        <x:v>0</x:v>
      </x:c>
      <x:c r="AE991" s="16" t="str">
        <x:f>IF(ISNUMBER(U991),E991*(U991-T991),"n.a.")</x:f>
        <x:v>n.a.</x:v>
      </x:c>
      <x:c r="AF991" s="12" t="n">
        <x:f>G991-0</x:f>
        <x:v>0</x:v>
      </x:c>
      <x:c r="AG991" s="16" t="n">
        <x:f>IF(ISNUMBER(U991),0,Z991)</x:f>
        <x:v>0</x:v>
      </x:c>
      <x:c r="AH991" s="17" t="str">
        <x:f>IF(AND(A991="WIRE",ISNUMBER(N991)),H991-N991,"n.a.")</x:f>
        <x:v>n.a.</x:v>
      </x:c>
    </x:row>
    <x:row r="992" ht="22" customHeight="1">
      <x:c r="A992" s="2" t="str">
        <x:v>COIL</x:v>
      </x:c>
      <x:c r="B992" s="2" t="str">
        <x:v>60</x:v>
      </x:c>
      <x:c r="C992" s="2" t="str">
        <x:v>7BLK36-5</x:v>
      </x:c>
      <x:c r="D992" s="2" t="str">
        <x:v>**PAY ACH** PVC SPIRAL SUPPLY</x:v>
      </x:c>
      <x:c r="E992" s="7" t="n">
        <x:v>0</x:v>
      </x:c>
      <x:c r="F992" s="7" t="n">
        <x:v>0</x:v>
      </x:c>
      <x:c r="G992" s="7" t="n">
        <x:v>0</x:v>
      </x:c>
      <x:c r="H992" s="8" t="n">
        <x:v>8.25</x:v>
      </x:c>
      <x:c r="I992" s="8" t="n">
        <x:v>11.01</x:v>
      </x:c>
      <x:c r="J992" s="2" t="n">
        <x:v>100</x:v>
      </x:c>
      <x:c r="K992" s="9" t="n">
        <x:v>0</x:v>
      </x:c>
      <x:c r="L992" s="8"/>
      <x:c r="M992" s="8"/>
      <x:c r="N992" s="8"/>
      <x:c r="O992" s="2" t="n">
        <x:v>0</x:v>
      </x:c>
      <x:c r="P992" s="10" t="n">
        <x:v>43531</x:v>
      </x:c>
      <x:c r="Q992" s="10" t="n">
        <x:v>44593</x:v>
      </x:c>
      <x:c r="R992" s="2" t="str">
        <x:v>Category per-100 basis; no valued stock to verify</x:v>
      </x:c>
      <x:c r="S992" s="2" t="str">
        <x:v>Outside priced proposal or replacement cost differs</x:v>
      </x:c>
      <x:c r="T992" s="15" t="n">
        <x:f>H992/J992</x:f>
        <x:v>0.0825</x:v>
      </x:c>
      <x:c r="U992" s="15" t="str">
        <x:f>IF(A992="WIRE",T992,IF(O992=1,I992*(1+IF(A992="POUC",Summary!$E$7,Summary!$K$7))/J992,"n.a."))</x:f>
        <x:v>n.a.</x:v>
      </x:c>
      <x:c r="V992" s="12" t="n">
        <x:f>0</x:f>
        <x:v>0</x:v>
      </x:c>
      <x:c r="W992" s="12" t="n">
        <x:f>0</x:f>
        <x:v>0</x:v>
      </x:c>
      <x:c r="X992" s="12" t="n">
        <x:f>0</x:f>
        <x:v>0</x:v>
      </x:c>
      <x:c r="Y992" s="12" t="n">
        <x:f>E992-W992-X992</x:f>
        <x:v>0</x:v>
      </x:c>
      <x:c r="Z992" s="16" t="n">
        <x:f>E992*T992</x:f>
        <x:v>0</x:v>
      </x:c>
      <x:c r="AA992" s="16" t="n">
        <x:f>W992*T992</x:f>
        <x:v>0</x:v>
      </x:c>
      <x:c r="AB992" s="16" t="n">
        <x:f>X992*T992</x:f>
        <x:v>0</x:v>
      </x:c>
      <x:c r="AC992" s="16" t="n">
        <x:f>Y992*T992</x:f>
        <x:v>0</x:v>
      </x:c>
      <x:c r="AD992" s="16" t="n">
        <x:f>K992-Z992</x:f>
        <x:v>0</x:v>
      </x:c>
      <x:c r="AE992" s="16" t="str">
        <x:f>IF(ISNUMBER(U992),E992*(U992-T992),"n.a.")</x:f>
        <x:v>n.a.</x:v>
      </x:c>
      <x:c r="AF992" s="12" t="n">
        <x:f>G992-0</x:f>
        <x:v>0</x:v>
      </x:c>
      <x:c r="AG992" s="16" t="n">
        <x:f>IF(ISNUMBER(U992),0,Z992)</x:f>
        <x:v>0</x:v>
      </x:c>
      <x:c r="AH992" s="17" t="str">
        <x:f>IF(AND(A992="WIRE",ISNUMBER(N992)),H992-N992,"n.a.")</x:f>
        <x:v>n.a.</x:v>
      </x:c>
    </x:row>
    <x:row r="993" ht="22" customHeight="1">
      <x:c r="A993" s="2" t="str">
        <x:v>COIL</x:v>
      </x:c>
      <x:c r="B993" s="2" t="str">
        <x:v>60</x:v>
      </x:c>
      <x:c r="C993" s="2" t="str">
        <x:v>7BLU12-4</x:v>
      </x:c>
      <x:c r="D993" s="2" t="str">
        <x:v>**PAY ACH** PVC SPIRAL SUPPLY</x:v>
      </x:c>
      <x:c r="E993" s="7" t="n">
        <x:v>0</x:v>
      </x:c>
      <x:c r="F993" s="7" t="n">
        <x:v>0</x:v>
      </x:c>
      <x:c r="G993" s="7" t="n">
        <x:v>0</x:v>
      </x:c>
      <x:c r="H993" s="8" t="n">
        <x:v>3.92</x:v>
      </x:c>
      <x:c r="I993" s="8" t="n">
        <x:v>3.48</x:v>
      </x:c>
      <x:c r="J993" s="2" t="n">
        <x:v>100</x:v>
      </x:c>
      <x:c r="K993" s="9" t="n">
        <x:v>0</x:v>
      </x:c>
      <x:c r="L993" s="8" t="n">
        <x:v>3.48</x:v>
      </x:c>
      <x:c r="M993" s="8"/>
      <x:c r="N993" s="8"/>
      <x:c r="O993" s="2" t="n">
        <x:v>1</x:v>
      </x:c>
      <x:c r="P993" s="10" t="n">
        <x:v>46143</x:v>
      </x:c>
      <x:c r="Q993" s="10" t="n">
        <x:v>45968</x:v>
      </x:c>
      <x:c r="R993" s="2" t="str">
        <x:v>Same-product valuation: per 100</x:v>
      </x:c>
      <x:c r="S993" s="2" t="str">
        <x:v>Chris PVC Coil priced product</x:v>
      </x:c>
      <x:c r="T993" s="15" t="n">
        <x:f>H993/J993</x:f>
        <x:v>0.0392</x:v>
      </x:c>
      <x:c r="U993" s="15" t="n">
        <x:f>IF(A993="WIRE",T993,IF(O993=1,I993*(1+IF(A993="POUC",Summary!$E$7,Summary!$K$7))/J993,"n.a."))</x:f>
        <x:v>0.038453999999999995</x:v>
      </x:c>
      <x:c r="V993" s="12" t="n">
        <x:f>0</x:f>
        <x:v>0</x:v>
      </x:c>
      <x:c r="W993" s="12" t="n">
        <x:f>0</x:f>
        <x:v>0</x:v>
      </x:c>
      <x:c r="X993" s="12" t="n">
        <x:f>0</x:f>
        <x:v>0</x:v>
      </x:c>
      <x:c r="Y993" s="12" t="n">
        <x:f>E993-W993-X993</x:f>
        <x:v>0</x:v>
      </x:c>
      <x:c r="Z993" s="16" t="n">
        <x:f>E993*T993</x:f>
        <x:v>0</x:v>
      </x:c>
      <x:c r="AA993" s="16" t="n">
        <x:f>W993*T993</x:f>
        <x:v>0</x:v>
      </x:c>
      <x:c r="AB993" s="16" t="n">
        <x:f>X993*T993</x:f>
        <x:v>0</x:v>
      </x:c>
      <x:c r="AC993" s="16" t="n">
        <x:f>Y993*T993</x:f>
        <x:v>0</x:v>
      </x:c>
      <x:c r="AD993" s="16" t="n">
        <x:f>K993-Z993</x:f>
        <x:v>0</x:v>
      </x:c>
      <x:c r="AE993" s="16" t="n">
        <x:f>IF(ISNUMBER(U993),E993*(U993-T993),"n.a.")</x:f>
        <x:v>0</x:v>
      </x:c>
      <x:c r="AF993" s="12" t="n">
        <x:f>G993-0</x:f>
        <x:v>0</x:v>
      </x:c>
      <x:c r="AG993" s="16" t="n">
        <x:f>IF(ISNUMBER(U993),0,Z993)</x:f>
        <x:v>0</x:v>
      </x:c>
      <x:c r="AH993" s="17" t="str">
        <x:f>IF(AND(A993="WIRE",ISNUMBER(N993)),H993-N993,"n.a.")</x:f>
        <x:v>n.a.</x:v>
      </x:c>
    </x:row>
    <x:row r="994" ht="22" customHeight="1">
      <x:c r="A994" s="2" t="str">
        <x:v>COIL</x:v>
      </x:c>
      <x:c r="B994" s="2" t="str">
        <x:v>60</x:v>
      </x:c>
      <x:c r="C994" s="2" t="str">
        <x:v>7FG12-4</x:v>
      </x:c>
      <x:c r="D994" s="2" t="str">
        <x:v>**PAY ACH** PVC SPIRAL SUPPLY</x:v>
      </x:c>
      <x:c r="E994" s="7" t="n">
        <x:v>0</x:v>
      </x:c>
      <x:c r="F994" s="7" t="n">
        <x:v>0</x:v>
      </x:c>
      <x:c r="G994" s="7" t="n">
        <x:v>0</x:v>
      </x:c>
      <x:c r="H994" s="8" t="n">
        <x:v>2.29</x:v>
      </x:c>
      <x:c r="I994" s="8" t="n">
        <x:v>3.35</x:v>
      </x:c>
      <x:c r="J994" s="2" t="n">
        <x:v>100</x:v>
      </x:c>
      <x:c r="K994" s="9" t="n">
        <x:v>0</x:v>
      </x:c>
      <x:c r="L994" s="8"/>
      <x:c r="M994" s="8"/>
      <x:c r="N994" s="8"/>
      <x:c r="O994" s="2" t="n">
        <x:v>0</x:v>
      </x:c>
      <x:c r="P994" s="10" t="n">
        <x:v>44266</x:v>
      </x:c>
      <x:c r="Q994" s="10" t="n">
        <x:v>44593</x:v>
      </x:c>
      <x:c r="R994" s="2" t="str">
        <x:v>Category per-100 basis; no valued stock to verify</x:v>
      </x:c>
      <x:c r="S994" s="2" t="str">
        <x:v>Outside priced proposal or replacement cost differs</x:v>
      </x:c>
      <x:c r="T994" s="15" t="n">
        <x:f>H994/J994</x:f>
        <x:v>0.0229</x:v>
      </x:c>
      <x:c r="U994" s="15" t="str">
        <x:f>IF(A994="WIRE",T994,IF(O994=1,I994*(1+IF(A994="POUC",Summary!$E$7,Summary!$K$7))/J994,"n.a."))</x:f>
        <x:v>n.a.</x:v>
      </x:c>
      <x:c r="V994" s="12" t="n">
        <x:f>0</x:f>
        <x:v>0</x:v>
      </x:c>
      <x:c r="W994" s="12" t="n">
        <x:f>0</x:f>
        <x:v>0</x:v>
      </x:c>
      <x:c r="X994" s="12" t="n">
        <x:f>0</x:f>
        <x:v>0</x:v>
      </x:c>
      <x:c r="Y994" s="12" t="n">
        <x:f>E994-W994-X994</x:f>
        <x:v>0</x:v>
      </x:c>
      <x:c r="Z994" s="16" t="n">
        <x:f>E994*T994</x:f>
        <x:v>0</x:v>
      </x:c>
      <x:c r="AA994" s="16" t="n">
        <x:f>W994*T994</x:f>
        <x:v>0</x:v>
      </x:c>
      <x:c r="AB994" s="16" t="n">
        <x:f>X994*T994</x:f>
        <x:v>0</x:v>
      </x:c>
      <x:c r="AC994" s="16" t="n">
        <x:f>Y994*T994</x:f>
        <x:v>0</x:v>
      </x:c>
      <x:c r="AD994" s="16" t="n">
        <x:f>K994-Z994</x:f>
        <x:v>0</x:v>
      </x:c>
      <x:c r="AE994" s="16" t="str">
        <x:f>IF(ISNUMBER(U994),E994*(U994-T994),"n.a.")</x:f>
        <x:v>n.a.</x:v>
      </x:c>
      <x:c r="AF994" s="12" t="n">
        <x:f>G994-0</x:f>
        <x:v>0</x:v>
      </x:c>
      <x:c r="AG994" s="16" t="n">
        <x:f>IF(ISNUMBER(U994),0,Z994)</x:f>
        <x:v>0</x:v>
      </x:c>
      <x:c r="AH994" s="17" t="str">
        <x:f>IF(AND(A994="WIRE",ISNUMBER(N994)),H994-N994,"n.a.")</x:f>
        <x:v>n.a.</x:v>
      </x:c>
    </x:row>
    <x:row r="995" ht="22" customHeight="1">
      <x:c r="A995" s="2" t="str">
        <x:v>COIL</x:v>
      </x:c>
      <x:c r="B995" s="2" t="str">
        <x:v>60</x:v>
      </x:c>
      <x:c r="C995" s="2" t="str">
        <x:v>7MAR12-4</x:v>
      </x:c>
      <x:c r="D995" s="2" t="str">
        <x:v>**PAY ACH** PVC SPIRAL SUPPLY</x:v>
      </x:c>
      <x:c r="E995" s="7" t="n">
        <x:v>0</x:v>
      </x:c>
      <x:c r="F995" s="7" t="n">
        <x:v>0</x:v>
      </x:c>
      <x:c r="G995" s="7" t="n">
        <x:v>0</x:v>
      </x:c>
      <x:c r="H995" s="8" t="n">
        <x:v>2.29</x:v>
      </x:c>
      <x:c r="I995" s="8" t="n">
        <x:v>3.35</x:v>
      </x:c>
      <x:c r="J995" s="2" t="n">
        <x:v>100</x:v>
      </x:c>
      <x:c r="K995" s="9" t="n">
        <x:v>0</x:v>
      </x:c>
      <x:c r="L995" s="8"/>
      <x:c r="M995" s="8"/>
      <x:c r="N995" s="8"/>
      <x:c r="O995" s="2" t="n">
        <x:v>0</x:v>
      </x:c>
      <x:c r="P995" s="10" t="n">
        <x:v>44266</x:v>
      </x:c>
      <x:c r="Q995" s="10" t="n">
        <x:v>44593</x:v>
      </x:c>
      <x:c r="R995" s="2" t="str">
        <x:v>Category per-100 basis; no valued stock to verify</x:v>
      </x:c>
      <x:c r="S995" s="2" t="str">
        <x:v>Outside priced proposal or replacement cost differs</x:v>
      </x:c>
      <x:c r="T995" s="15" t="n">
        <x:f>H995/J995</x:f>
        <x:v>0.0229</x:v>
      </x:c>
      <x:c r="U995" s="15" t="str">
        <x:f>IF(A995="WIRE",T995,IF(O995=1,I995*(1+IF(A995="POUC",Summary!$E$7,Summary!$K$7))/J995,"n.a."))</x:f>
        <x:v>n.a.</x:v>
      </x:c>
      <x:c r="V995" s="12" t="n">
        <x:f>0</x:f>
        <x:v>0</x:v>
      </x:c>
      <x:c r="W995" s="12" t="n">
        <x:f>0</x:f>
        <x:v>0</x:v>
      </x:c>
      <x:c r="X995" s="12" t="n">
        <x:f>0</x:f>
        <x:v>0</x:v>
      </x:c>
      <x:c r="Y995" s="12" t="n">
        <x:f>E995-W995-X995</x:f>
        <x:v>0</x:v>
      </x:c>
      <x:c r="Z995" s="16" t="n">
        <x:f>E995*T995</x:f>
        <x:v>0</x:v>
      </x:c>
      <x:c r="AA995" s="16" t="n">
        <x:f>W995*T995</x:f>
        <x:v>0</x:v>
      </x:c>
      <x:c r="AB995" s="16" t="n">
        <x:f>X995*T995</x:f>
        <x:v>0</x:v>
      </x:c>
      <x:c r="AC995" s="16" t="n">
        <x:f>Y995*T995</x:f>
        <x:v>0</x:v>
      </x:c>
      <x:c r="AD995" s="16" t="n">
        <x:f>K995-Z995</x:f>
        <x:v>0</x:v>
      </x:c>
      <x:c r="AE995" s="16" t="str">
        <x:f>IF(ISNUMBER(U995),E995*(U995-T995),"n.a.")</x:f>
        <x:v>n.a.</x:v>
      </x:c>
      <x:c r="AF995" s="12" t="n">
        <x:f>G995-0</x:f>
        <x:v>0</x:v>
      </x:c>
      <x:c r="AG995" s="16" t="n">
        <x:f>IF(ISNUMBER(U995),0,Z995)</x:f>
        <x:v>0</x:v>
      </x:c>
      <x:c r="AH995" s="17" t="str">
        <x:f>IF(AND(A995="WIRE",ISNUMBER(N995)),H995-N995,"n.a.")</x:f>
        <x:v>n.a.</x:v>
      </x:c>
    </x:row>
    <x:row r="996" ht="22" customHeight="1">
      <x:c r="A996" s="2" t="str">
        <x:v>COIL</x:v>
      </x:c>
      <x:c r="B996" s="2" t="str">
        <x:v>60</x:v>
      </x:c>
      <x:c r="C996" s="2" t="str">
        <x:v>7RED12-4</x:v>
      </x:c>
      <x:c r="D996" s="2" t="str">
        <x:v>**PAY ACH** PVC SPIRAL SUPPLY</x:v>
      </x:c>
      <x:c r="E996" s="7" t="n">
        <x:v>0</x:v>
      </x:c>
      <x:c r="F996" s="7" t="n">
        <x:v>0</x:v>
      </x:c>
      <x:c r="G996" s="7" t="n">
        <x:v>0</x:v>
      </x:c>
      <x:c r="H996" s="8" t="n">
        <x:v>3.92</x:v>
      </x:c>
      <x:c r="I996" s="8" t="n">
        <x:v>3.48</x:v>
      </x:c>
      <x:c r="J996" s="2" t="n">
        <x:v>100</x:v>
      </x:c>
      <x:c r="K996" s="9" t="n">
        <x:v>0</x:v>
      </x:c>
      <x:c r="L996" s="8" t="n">
        <x:v>3.48</x:v>
      </x:c>
      <x:c r="M996" s="8"/>
      <x:c r="N996" s="8"/>
      <x:c r="O996" s="2" t="n">
        <x:v>1</x:v>
      </x:c>
      <x:c r="P996" s="10" t="n">
        <x:v>46143</x:v>
      </x:c>
      <x:c r="Q996" s="10" t="n">
        <x:v>45968</x:v>
      </x:c>
      <x:c r="R996" s="2" t="str">
        <x:v>Same-product valuation: per 100</x:v>
      </x:c>
      <x:c r="S996" s="2" t="str">
        <x:v>Chris PVC Coil priced product</x:v>
      </x:c>
      <x:c r="T996" s="15" t="n">
        <x:f>H996/J996</x:f>
        <x:v>0.0392</x:v>
      </x:c>
      <x:c r="U996" s="15" t="n">
        <x:f>IF(A996="WIRE",T996,IF(O996=1,I996*(1+IF(A996="POUC",Summary!$E$7,Summary!$K$7))/J996,"n.a."))</x:f>
        <x:v>0.038453999999999995</x:v>
      </x:c>
      <x:c r="V996" s="12" t="n">
        <x:f>0</x:f>
        <x:v>0</x:v>
      </x:c>
      <x:c r="W996" s="12" t="n">
        <x:f>0</x:f>
        <x:v>0</x:v>
      </x:c>
      <x:c r="X996" s="12" t="n">
        <x:f>0</x:f>
        <x:v>0</x:v>
      </x:c>
      <x:c r="Y996" s="12" t="n">
        <x:f>E996-W996-X996</x:f>
        <x:v>0</x:v>
      </x:c>
      <x:c r="Z996" s="16" t="n">
        <x:f>E996*T996</x:f>
        <x:v>0</x:v>
      </x:c>
      <x:c r="AA996" s="16" t="n">
        <x:f>W996*T996</x:f>
        <x:v>0</x:v>
      </x:c>
      <x:c r="AB996" s="16" t="n">
        <x:f>X996*T996</x:f>
        <x:v>0</x:v>
      </x:c>
      <x:c r="AC996" s="16" t="n">
        <x:f>Y996*T996</x:f>
        <x:v>0</x:v>
      </x:c>
      <x:c r="AD996" s="16" t="n">
        <x:f>K996-Z996</x:f>
        <x:v>0</x:v>
      </x:c>
      <x:c r="AE996" s="16" t="n">
        <x:f>IF(ISNUMBER(U996),E996*(U996-T996),"n.a.")</x:f>
        <x:v>0</x:v>
      </x:c>
      <x:c r="AF996" s="12" t="n">
        <x:f>G996-0</x:f>
        <x:v>0</x:v>
      </x:c>
      <x:c r="AG996" s="16" t="n">
        <x:f>IF(ISNUMBER(U996),0,Z996)</x:f>
        <x:v>0</x:v>
      </x:c>
      <x:c r="AH996" s="17" t="str">
        <x:f>IF(AND(A996="WIRE",ISNUMBER(N996)),H996-N996,"n.a.")</x:f>
        <x:v>n.a.</x:v>
      </x:c>
    </x:row>
    <x:row r="997" ht="22" customHeight="1">
      <x:c r="A997" s="2" t="str">
        <x:v>COIL</x:v>
      </x:c>
      <x:c r="B997" s="2" t="str">
        <x:v>60</x:v>
      </x:c>
      <x:c r="C997" s="2" t="str">
        <x:v>7WHT12-5</x:v>
      </x:c>
      <x:c r="D997" s="2" t="str">
        <x:v>**PAY ACH** PVC SPIRAL SUPPLY</x:v>
      </x:c>
      <x:c r="E997" s="7" t="n">
        <x:v>0</x:v>
      </x:c>
      <x:c r="F997" s="7" t="n">
        <x:v>0</x:v>
      </x:c>
      <x:c r="G997" s="7" t="n">
        <x:v>0</x:v>
      </x:c>
      <x:c r="H997" s="8" t="n">
        <x:v>2.53</x:v>
      </x:c>
      <x:c r="I997" s="8" t="n">
        <x:v>3.76</x:v>
      </x:c>
      <x:c r="J997" s="2" t="n">
        <x:v>100</x:v>
      </x:c>
      <x:c r="K997" s="9" t="n">
        <x:v>0</x:v>
      </x:c>
      <x:c r="L997" s="8"/>
      <x:c r="M997" s="8"/>
      <x:c r="N997" s="8"/>
      <x:c r="O997" s="2" t="n">
        <x:v>0</x:v>
      </x:c>
      <x:c r="P997" s="10" t="n">
        <x:v>43531</x:v>
      </x:c>
      <x:c r="Q997" s="10" t="n">
        <x:v>44593</x:v>
      </x:c>
      <x:c r="R997" s="2" t="str">
        <x:v>Category per-100 basis; no valued stock to verify</x:v>
      </x:c>
      <x:c r="S997" s="2" t="str">
        <x:v>Outside priced proposal or replacement cost differs</x:v>
      </x:c>
      <x:c r="T997" s="15" t="n">
        <x:f>H997/J997</x:f>
        <x:v>0.0253</x:v>
      </x:c>
      <x:c r="U997" s="15" t="str">
        <x:f>IF(A997="WIRE",T997,IF(O997=1,I997*(1+IF(A997="POUC",Summary!$E$7,Summary!$K$7))/J997,"n.a."))</x:f>
        <x:v>n.a.</x:v>
      </x:c>
      <x:c r="V997" s="12" t="n">
        <x:f>0</x:f>
        <x:v>0</x:v>
      </x:c>
      <x:c r="W997" s="12" t="n">
        <x:f>0</x:f>
        <x:v>0</x:v>
      </x:c>
      <x:c r="X997" s="12" t="n">
        <x:f>0</x:f>
        <x:v>0</x:v>
      </x:c>
      <x:c r="Y997" s="12" t="n">
        <x:f>E997-W997-X997</x:f>
        <x:v>0</x:v>
      </x:c>
      <x:c r="Z997" s="16" t="n">
        <x:f>E997*T997</x:f>
        <x:v>0</x:v>
      </x:c>
      <x:c r="AA997" s="16" t="n">
        <x:f>W997*T997</x:f>
        <x:v>0</x:v>
      </x:c>
      <x:c r="AB997" s="16" t="n">
        <x:f>X997*T997</x:f>
        <x:v>0</x:v>
      </x:c>
      <x:c r="AC997" s="16" t="n">
        <x:f>Y997*T997</x:f>
        <x:v>0</x:v>
      </x:c>
      <x:c r="AD997" s="16" t="n">
        <x:f>K997-Z997</x:f>
        <x:v>0</x:v>
      </x:c>
      <x:c r="AE997" s="16" t="str">
        <x:f>IF(ISNUMBER(U997),E997*(U997-T997),"n.a.")</x:f>
        <x:v>n.a.</x:v>
      </x:c>
      <x:c r="AF997" s="12" t="n">
        <x:f>G997-0</x:f>
        <x:v>0</x:v>
      </x:c>
      <x:c r="AG997" s="16" t="n">
        <x:f>IF(ISNUMBER(U997),0,Z997)</x:f>
        <x:v>0</x:v>
      </x:c>
      <x:c r="AH997" s="17" t="str">
        <x:f>IF(AND(A997="WIRE",ISNUMBER(N997)),H997-N997,"n.a.")</x:f>
        <x:v>n.a.</x:v>
      </x:c>
    </x:row>
    <x:row r="998" ht="22" customHeight="1">
      <x:c r="A998" s="2" t="str">
        <x:v>COIL</x:v>
      </x:c>
      <x:c r="B998" s="2" t="str">
        <x:v>60</x:v>
      </x:c>
      <x:c r="C998" s="2" t="str">
        <x:v>7WHT36-4</x:v>
      </x:c>
      <x:c r="D998" s="2" t="str">
        <x:v>**PAY ACH** PVC SPIRAL SUPPLY</x:v>
      </x:c>
      <x:c r="E998" s="7" t="n">
        <x:v>0</x:v>
      </x:c>
      <x:c r="F998" s="7" t="n">
        <x:v>0</x:v>
      </x:c>
      <x:c r="G998" s="7" t="n">
        <x:v>0</x:v>
      </x:c>
      <x:c r="H998" s="8" t="n">
        <x:v>7.59</x:v>
      </x:c>
      <x:c r="I998" s="8" t="n">
        <x:v>11.02</x:v>
      </x:c>
      <x:c r="J998" s="2" t="n">
        <x:v>100</x:v>
      </x:c>
      <x:c r="K998" s="9" t="n">
        <x:v>0</x:v>
      </x:c>
      <x:c r="L998" s="8"/>
      <x:c r="M998" s="8"/>
      <x:c r="N998" s="8"/>
      <x:c r="O998" s="2" t="n">
        <x:v>0</x:v>
      </x:c>
      <x:c r="P998" s="10" t="n">
        <x:v>44266</x:v>
      </x:c>
      <x:c r="Q998" s="10" t="n">
        <x:v>44593</x:v>
      </x:c>
      <x:c r="R998" s="2" t="str">
        <x:v>Category per-100 basis; no valued stock to verify</x:v>
      </x:c>
      <x:c r="S998" s="2" t="str">
        <x:v>Outside priced proposal or replacement cost differs</x:v>
      </x:c>
      <x:c r="T998" s="15" t="n">
        <x:f>H998/J998</x:f>
        <x:v>0.0759</x:v>
      </x:c>
      <x:c r="U998" s="15" t="str">
        <x:f>IF(A998="WIRE",T998,IF(O998=1,I998*(1+IF(A998="POUC",Summary!$E$7,Summary!$K$7))/J998,"n.a."))</x:f>
        <x:v>n.a.</x:v>
      </x:c>
      <x:c r="V998" s="12" t="n">
        <x:f>0</x:f>
        <x:v>0</x:v>
      </x:c>
      <x:c r="W998" s="12" t="n">
        <x:f>0</x:f>
        <x:v>0</x:v>
      </x:c>
      <x:c r="X998" s="12" t="n">
        <x:f>0</x:f>
        <x:v>0</x:v>
      </x:c>
      <x:c r="Y998" s="12" t="n">
        <x:f>E998-W998-X998</x:f>
        <x:v>0</x:v>
      </x:c>
      <x:c r="Z998" s="16" t="n">
        <x:f>E998*T998</x:f>
        <x:v>0</x:v>
      </x:c>
      <x:c r="AA998" s="16" t="n">
        <x:f>W998*T998</x:f>
        <x:v>0</x:v>
      </x:c>
      <x:c r="AB998" s="16" t="n">
        <x:f>X998*T998</x:f>
        <x:v>0</x:v>
      </x:c>
      <x:c r="AC998" s="16" t="n">
        <x:f>Y998*T998</x:f>
        <x:v>0</x:v>
      </x:c>
      <x:c r="AD998" s="16" t="n">
        <x:f>K998-Z998</x:f>
        <x:v>0</x:v>
      </x:c>
      <x:c r="AE998" s="16" t="str">
        <x:f>IF(ISNUMBER(U998),E998*(U998-T998),"n.a.")</x:f>
        <x:v>n.a.</x:v>
      </x:c>
      <x:c r="AF998" s="12" t="n">
        <x:f>G998-0</x:f>
        <x:v>0</x:v>
      </x:c>
      <x:c r="AG998" s="16" t="n">
        <x:f>IF(ISNUMBER(U998),0,Z998)</x:f>
        <x:v>0</x:v>
      </x:c>
      <x:c r="AH998" s="17" t="str">
        <x:f>IF(AND(A998="WIRE",ISNUMBER(N998)),H998-N998,"n.a.")</x:f>
        <x:v>n.a.</x:v>
      </x:c>
    </x:row>
    <x:row r="999" ht="22" customHeight="1">
      <x:c r="A999" s="2" t="str">
        <x:v>COIL</x:v>
      </x:c>
      <x:c r="B999" s="2" t="str">
        <x:v>60</x:v>
      </x:c>
      <x:c r="C999" s="2" t="str">
        <x:v>7WHT36-5</x:v>
      </x:c>
      <x:c r="D999" s="2" t="str">
        <x:v>**PAY ACH** PVC SPIRAL SUPPLY</x:v>
      </x:c>
      <x:c r="E999" s="7" t="n">
        <x:v>0</x:v>
      </x:c>
      <x:c r="F999" s="7" t="n">
        <x:v>0</x:v>
      </x:c>
      <x:c r="G999" s="7" t="n">
        <x:v>0</x:v>
      </x:c>
      <x:c r="H999" s="8" t="n">
        <x:v>8.25</x:v>
      </x:c>
      <x:c r="I999" s="8" t="n">
        <x:v>12.4</x:v>
      </x:c>
      <x:c r="J999" s="2" t="n">
        <x:v>100</x:v>
      </x:c>
      <x:c r="K999" s="9" t="n">
        <x:v>0</x:v>
      </x:c>
      <x:c r="L999" s="8"/>
      <x:c r="M999" s="8"/>
      <x:c r="N999" s="8"/>
      <x:c r="O999" s="2" t="n">
        <x:v>0</x:v>
      </x:c>
      <x:c r="P999" s="10" t="n">
        <x:v>43531</x:v>
      </x:c>
      <x:c r="Q999" s="10" t="n">
        <x:v>44593</x:v>
      </x:c>
      <x:c r="R999" s="2" t="str">
        <x:v>Category per-100 basis; no valued stock to verify</x:v>
      </x:c>
      <x:c r="S999" s="2" t="str">
        <x:v>Outside priced proposal or replacement cost differs</x:v>
      </x:c>
      <x:c r="T999" s="15" t="n">
        <x:f>H999/J999</x:f>
        <x:v>0.0825</x:v>
      </x:c>
      <x:c r="U999" s="15" t="str">
        <x:f>IF(A999="WIRE",T999,IF(O999=1,I999*(1+IF(A999="POUC",Summary!$E$7,Summary!$K$7))/J999,"n.a."))</x:f>
        <x:v>n.a.</x:v>
      </x:c>
      <x:c r="V999" s="12" t="n">
        <x:f>0</x:f>
        <x:v>0</x:v>
      </x:c>
      <x:c r="W999" s="12" t="n">
        <x:f>0</x:f>
        <x:v>0</x:v>
      </x:c>
      <x:c r="X999" s="12" t="n">
        <x:f>0</x:f>
        <x:v>0</x:v>
      </x:c>
      <x:c r="Y999" s="12" t="n">
        <x:f>E999-W999-X999</x:f>
        <x:v>0</x:v>
      </x:c>
      <x:c r="Z999" s="16" t="n">
        <x:f>E999*T999</x:f>
        <x:v>0</x:v>
      </x:c>
      <x:c r="AA999" s="16" t="n">
        <x:f>W999*T999</x:f>
        <x:v>0</x:v>
      </x:c>
      <x:c r="AB999" s="16" t="n">
        <x:f>X999*T999</x:f>
        <x:v>0</x:v>
      </x:c>
      <x:c r="AC999" s="16" t="n">
        <x:f>Y999*T999</x:f>
        <x:v>0</x:v>
      </x:c>
      <x:c r="AD999" s="16" t="n">
        <x:f>K999-Z999</x:f>
        <x:v>0</x:v>
      </x:c>
      <x:c r="AE999" s="16" t="str">
        <x:f>IF(ISNUMBER(U999),E999*(U999-T999),"n.a.")</x:f>
        <x:v>n.a.</x:v>
      </x:c>
      <x:c r="AF999" s="12" t="n">
        <x:f>G999-0</x:f>
        <x:v>0</x:v>
      </x:c>
      <x:c r="AG999" s="16" t="n">
        <x:f>IF(ISNUMBER(U999),0,Z999)</x:f>
        <x:v>0</x:v>
      </x:c>
      <x:c r="AH999" s="17" t="str">
        <x:f>IF(AND(A999="WIRE",ISNUMBER(N999)),H999-N999,"n.a.")</x:f>
        <x:v>n.a.</x:v>
      </x:c>
    </x:row>
    <x:row r="1000" ht="22" customHeight="1">
      <x:c r="A1000" s="2" t="str">
        <x:v>COIL</x:v>
      </x:c>
      <x:c r="B1000" s="2" t="str">
        <x:v>60</x:v>
      </x:c>
      <x:c r="C1000" s="2" t="str">
        <x:v>8BLK12-5</x:v>
      </x:c>
      <x:c r="D1000" s="2" t="str">
        <x:v>**PAY ACH** PVC SPIRAL SUPPLY</x:v>
      </x:c>
      <x:c r="E1000" s="7" t="n">
        <x:v>0</x:v>
      </x:c>
      <x:c r="F1000" s="7" t="n">
        <x:v>0</x:v>
      </x:c>
      <x:c r="G1000" s="7" t="n">
        <x:v>0</x:v>
      </x:c>
      <x:c r="H1000" s="8" t="n">
        <x:v>2.68</x:v>
      </x:c>
      <x:c r="I1000" s="8" t="n">
        <x:v>3.48</x:v>
      </x:c>
      <x:c r="J1000" s="2" t="n">
        <x:v>100</x:v>
      </x:c>
      <x:c r="K1000" s="9" t="n">
        <x:v>0</x:v>
      </x:c>
      <x:c r="L1000" s="8"/>
      <x:c r="M1000" s="8"/>
      <x:c r="N1000" s="8"/>
      <x:c r="O1000" s="2" t="n">
        <x:v>0</x:v>
      </x:c>
      <x:c r="P1000" s="10" t="n">
        <x:v>43531</x:v>
      </x:c>
      <x:c r="Q1000" s="10" t="n">
        <x:v>44593</x:v>
      </x:c>
      <x:c r="R1000" s="2" t="str">
        <x:v>Category per-100 basis; no valued stock to verify</x:v>
      </x:c>
      <x:c r="S1000" s="2" t="str">
        <x:v>Outside priced proposal or replacement cost differs</x:v>
      </x:c>
      <x:c r="T1000" s="15" t="n">
        <x:f>H1000/J1000</x:f>
        <x:v>0.0268</x:v>
      </x:c>
      <x:c r="U1000" s="15" t="str">
        <x:f>IF(A1000="WIRE",T1000,IF(O1000=1,I1000*(1+IF(A1000="POUC",Summary!$E$7,Summary!$K$7))/J1000,"n.a."))</x:f>
        <x:v>n.a.</x:v>
      </x:c>
      <x:c r="V1000" s="12" t="n">
        <x:f>0</x:f>
        <x:v>0</x:v>
      </x:c>
      <x:c r="W1000" s="12" t="n">
        <x:f>0</x:f>
        <x:v>0</x:v>
      </x:c>
      <x:c r="X1000" s="12" t="n">
        <x:f>0</x:f>
        <x:v>0</x:v>
      </x:c>
      <x:c r="Y1000" s="12" t="n">
        <x:f>E1000-W1000-X1000</x:f>
        <x:v>0</x:v>
      </x:c>
      <x:c r="Z1000" s="16" t="n">
        <x:f>E1000*T1000</x:f>
        <x:v>0</x:v>
      </x:c>
      <x:c r="AA1000" s="16" t="n">
        <x:f>W1000*T1000</x:f>
        <x:v>0</x:v>
      </x:c>
      <x:c r="AB1000" s="16" t="n">
        <x:f>X1000*T1000</x:f>
        <x:v>0</x:v>
      </x:c>
      <x:c r="AC1000" s="16" t="n">
        <x:f>Y1000*T1000</x:f>
        <x:v>0</x:v>
      </x:c>
      <x:c r="AD1000" s="16" t="n">
        <x:f>K1000-Z1000</x:f>
        <x:v>0</x:v>
      </x:c>
      <x:c r="AE1000" s="16" t="str">
        <x:f>IF(ISNUMBER(U1000),E1000*(U1000-T1000),"n.a.")</x:f>
        <x:v>n.a.</x:v>
      </x:c>
      <x:c r="AF1000" s="12" t="n">
        <x:f>G1000-0</x:f>
        <x:v>0</x:v>
      </x:c>
      <x:c r="AG1000" s="16" t="n">
        <x:f>IF(ISNUMBER(U1000),0,Z1000)</x:f>
        <x:v>0</x:v>
      </x:c>
      <x:c r="AH1000" s="17" t="str">
        <x:f>IF(AND(A1000="WIRE",ISNUMBER(N1000)),H1000-N1000,"n.a.")</x:f>
        <x:v>n.a.</x:v>
      </x:c>
    </x:row>
    <x:row r="1001" ht="22" customHeight="1">
      <x:c r="A1001" s="2" t="str">
        <x:v>COIL</x:v>
      </x:c>
      <x:c r="B1001" s="2" t="str">
        <x:v>60</x:v>
      </x:c>
      <x:c r="C1001" s="2" t="str">
        <x:v>8BLK36-5</x:v>
      </x:c>
      <x:c r="D1001" s="2" t="str">
        <x:v>**PAY ACH** PVC SPIRAL SUPPLY</x:v>
      </x:c>
      <x:c r="E1001" s="7" t="n">
        <x:v>0</x:v>
      </x:c>
      <x:c r="F1001" s="7" t="n">
        <x:v>0</x:v>
      </x:c>
      <x:c r="G1001" s="7" t="n">
        <x:v>0</x:v>
      </x:c>
      <x:c r="H1001" s="8" t="n">
        <x:v>8.82</x:v>
      </x:c>
      <x:c r="I1001" s="8" t="n">
        <x:v>11.57</x:v>
      </x:c>
      <x:c r="J1001" s="2" t="n">
        <x:v>100</x:v>
      </x:c>
      <x:c r="K1001" s="9" t="n">
        <x:v>0</x:v>
      </x:c>
      <x:c r="L1001" s="8"/>
      <x:c r="M1001" s="8"/>
      <x:c r="N1001" s="8"/>
      <x:c r="O1001" s="2" t="n">
        <x:v>0</x:v>
      </x:c>
      <x:c r="P1001" s="10" t="n">
        <x:v>43531</x:v>
      </x:c>
      <x:c r="Q1001" s="10" t="n">
        <x:v>44593</x:v>
      </x:c>
      <x:c r="R1001" s="2" t="str">
        <x:v>Category per-100 basis; no valued stock to verify</x:v>
      </x:c>
      <x:c r="S1001" s="2" t="str">
        <x:v>Outside priced proposal or replacement cost differs</x:v>
      </x:c>
      <x:c r="T1001" s="15" t="n">
        <x:f>H1001/J1001</x:f>
        <x:v>0.0882</x:v>
      </x:c>
      <x:c r="U1001" s="15" t="str">
        <x:f>IF(A1001="WIRE",T1001,IF(O1001=1,I1001*(1+IF(A1001="POUC",Summary!$E$7,Summary!$K$7))/J1001,"n.a."))</x:f>
        <x:v>n.a.</x:v>
      </x:c>
      <x:c r="V1001" s="12" t="n">
        <x:f>0</x:f>
        <x:v>0</x:v>
      </x:c>
      <x:c r="W1001" s="12" t="n">
        <x:f>0</x:f>
        <x:v>0</x:v>
      </x:c>
      <x:c r="X1001" s="12" t="n">
        <x:f>0</x:f>
        <x:v>0</x:v>
      </x:c>
      <x:c r="Y1001" s="12" t="n">
        <x:f>E1001-W1001-X1001</x:f>
        <x:v>0</x:v>
      </x:c>
      <x:c r="Z1001" s="16" t="n">
        <x:f>E1001*T1001</x:f>
        <x:v>0</x:v>
      </x:c>
      <x:c r="AA1001" s="16" t="n">
        <x:f>W1001*T1001</x:f>
        <x:v>0</x:v>
      </x:c>
      <x:c r="AB1001" s="16" t="n">
        <x:f>X1001*T1001</x:f>
        <x:v>0</x:v>
      </x:c>
      <x:c r="AC1001" s="16" t="n">
        <x:f>Y1001*T1001</x:f>
        <x:v>0</x:v>
      </x:c>
      <x:c r="AD1001" s="16" t="n">
        <x:f>K1001-Z1001</x:f>
        <x:v>0</x:v>
      </x:c>
      <x:c r="AE1001" s="16" t="str">
        <x:f>IF(ISNUMBER(U1001),E1001*(U1001-T1001),"n.a.")</x:f>
        <x:v>n.a.</x:v>
      </x:c>
      <x:c r="AF1001" s="12" t="n">
        <x:f>G1001-0</x:f>
        <x:v>0</x:v>
      </x:c>
      <x:c r="AG1001" s="16" t="n">
        <x:f>IF(ISNUMBER(U1001),0,Z1001)</x:f>
        <x:v>0</x:v>
      </x:c>
      <x:c r="AH1001" s="17" t="str">
        <x:f>IF(AND(A1001="WIRE",ISNUMBER(N1001)),H1001-N1001,"n.a.")</x:f>
        <x:v>n.a.</x:v>
      </x:c>
    </x:row>
    <x:row r="1002" ht="22" customHeight="1">
      <x:c r="A1002" s="2" t="str">
        <x:v>COIL</x:v>
      </x:c>
      <x:c r="B1002" s="2" t="str">
        <x:v>60</x:v>
      </x:c>
      <x:c r="C1002" s="2" t="str">
        <x:v>8BLU12-4</x:v>
      </x:c>
      <x:c r="D1002" s="2" t="str">
        <x:v>**PAY ACH** PVC SPIRAL SUPPLY</x:v>
      </x:c>
      <x:c r="E1002" s="7" t="n">
        <x:v>100</x:v>
      </x:c>
      <x:c r="F1002" s="7" t="n">
        <x:v>0</x:v>
      </x:c>
      <x:c r="G1002" s="7" t="n">
        <x:v>0</x:v>
      </x:c>
      <x:c r="H1002" s="8" t="n">
        <x:v>4.2</x:v>
      </x:c>
      <x:c r="I1002" s="8" t="n">
        <x:v>3.73</x:v>
      </x:c>
      <x:c r="J1002" s="2" t="n">
        <x:v>100</x:v>
      </x:c>
      <x:c r="K1002" s="9" t="n">
        <x:v>4.2</x:v>
      </x:c>
      <x:c r="L1002" s="8" t="n">
        <x:v>3.73</x:v>
      </x:c>
      <x:c r="M1002" s="8"/>
      <x:c r="N1002" s="8"/>
      <x:c r="O1002" s="2" t="n">
        <x:v>1</x:v>
      </x:c>
      <x:c r="P1002" s="10" t="n">
        <x:v>46143</x:v>
      </x:c>
      <x:c r="Q1002" s="10" t="n">
        <x:v>45968</x:v>
      </x:c>
      <x:c r="R1002" s="2" t="str">
        <x:v>Same-product valuation: per 100</x:v>
      </x:c>
      <x:c r="S1002" s="2" t="str">
        <x:v>Chris PVC Coil priced product</x:v>
      </x:c>
      <x:c r="T1002" s="15" t="n">
        <x:f>H1002/J1002</x:f>
        <x:v>0.042</x:v>
      </x:c>
      <x:c r="U1002" s="15" t="n">
        <x:f>IF(A1002="WIRE",T1002,IF(O1002=1,I1002*(1+IF(A1002="POUC",Summary!$E$7,Summary!$K$7))/J1002,"n.a."))</x:f>
        <x:v>0.041216499999999996</x:v>
      </x:c>
      <x:c r="V1002" s="12" t="n">
        <x:f>0</x:f>
        <x:v>0</x:v>
      </x:c>
      <x:c r="W1002" s="12" t="n">
        <x:f>0</x:f>
        <x:v>0</x:v>
      </x:c>
      <x:c r="X1002" s="12" t="n">
        <x:f>0</x:f>
        <x:v>0</x:v>
      </x:c>
      <x:c r="Y1002" s="12" t="n">
        <x:f>E1002-W1002-X1002</x:f>
        <x:v>100</x:v>
      </x:c>
      <x:c r="Z1002" s="16" t="n">
        <x:f>E1002*T1002</x:f>
        <x:v>4.2</x:v>
      </x:c>
      <x:c r="AA1002" s="16" t="n">
        <x:f>W1002*T1002</x:f>
        <x:v>0</x:v>
      </x:c>
      <x:c r="AB1002" s="16" t="n">
        <x:f>X1002*T1002</x:f>
        <x:v>0</x:v>
      </x:c>
      <x:c r="AC1002" s="16" t="n">
        <x:f>Y1002*T1002</x:f>
        <x:v>4.2</x:v>
      </x:c>
      <x:c r="AD1002" s="16" t="n">
        <x:f>K1002-Z1002</x:f>
        <x:v>0</x:v>
      </x:c>
      <x:c r="AE1002" s="16" t="n">
        <x:f>IF(ISNUMBER(U1002),E1002*(U1002-T1002),"n.a.")</x:f>
        <x:v>-0.07835000000000064</x:v>
      </x:c>
      <x:c r="AF1002" s="12" t="n">
        <x:f>G1002-0</x:f>
        <x:v>0</x:v>
      </x:c>
      <x:c r="AG1002" s="16" t="n">
        <x:f>IF(ISNUMBER(U1002),0,Z1002)</x:f>
        <x:v>0</x:v>
      </x:c>
      <x:c r="AH1002" s="17" t="str">
        <x:f>IF(AND(A1002="WIRE",ISNUMBER(N1002)),H1002-N1002,"n.a.")</x:f>
        <x:v>n.a.</x:v>
      </x:c>
    </x:row>
    <x:row r="1003" ht="22" customHeight="1">
      <x:c r="A1003" s="2" t="str">
        <x:v>COIL</x:v>
      </x:c>
      <x:c r="B1003" s="2" t="str">
        <x:v>60</x:v>
      </x:c>
      <x:c r="C1003" s="2" t="str">
        <x:v>8FG12-4</x:v>
      </x:c>
      <x:c r="D1003" s="2" t="str">
        <x:v>**PAY ACH** PVC SPIRAL SUPPLY</x:v>
      </x:c>
      <x:c r="E1003" s="7" t="n">
        <x:v>0</x:v>
      </x:c>
      <x:c r="F1003" s="7" t="n">
        <x:v>0</x:v>
      </x:c>
      <x:c r="G1003" s="7" t="n">
        <x:v>0</x:v>
      </x:c>
      <x:c r="H1003" s="8" t="n">
        <x:v>2.49</x:v>
      </x:c>
      <x:c r="I1003" s="8" t="n">
        <x:v>3.58</x:v>
      </x:c>
      <x:c r="J1003" s="2" t="n">
        <x:v>100</x:v>
      </x:c>
      <x:c r="K1003" s="9" t="n">
        <x:v>0</x:v>
      </x:c>
      <x:c r="L1003" s="8"/>
      <x:c r="M1003" s="8"/>
      <x:c r="N1003" s="8"/>
      <x:c r="O1003" s="2" t="n">
        <x:v>0</x:v>
      </x:c>
      <x:c r="P1003" s="10" t="n">
        <x:v>44266</x:v>
      </x:c>
      <x:c r="Q1003" s="10" t="n">
        <x:v>44593</x:v>
      </x:c>
      <x:c r="R1003" s="2" t="str">
        <x:v>Category per-100 basis; no valued stock to verify</x:v>
      </x:c>
      <x:c r="S1003" s="2" t="str">
        <x:v>Outside priced proposal or replacement cost differs</x:v>
      </x:c>
      <x:c r="T1003" s="15" t="n">
        <x:f>H1003/J1003</x:f>
        <x:v>0.024900000000000002</x:v>
      </x:c>
      <x:c r="U1003" s="15" t="str">
        <x:f>IF(A1003="WIRE",T1003,IF(O1003=1,I1003*(1+IF(A1003="POUC",Summary!$E$7,Summary!$K$7))/J1003,"n.a."))</x:f>
        <x:v>n.a.</x:v>
      </x:c>
      <x:c r="V1003" s="12" t="n">
        <x:f>0</x:f>
        <x:v>0</x:v>
      </x:c>
      <x:c r="W1003" s="12" t="n">
        <x:f>0</x:f>
        <x:v>0</x:v>
      </x:c>
      <x:c r="X1003" s="12" t="n">
        <x:f>0</x:f>
        <x:v>0</x:v>
      </x:c>
      <x:c r="Y1003" s="12" t="n">
        <x:f>E1003-W1003-X1003</x:f>
        <x:v>0</x:v>
      </x:c>
      <x:c r="Z1003" s="16" t="n">
        <x:f>E1003*T1003</x:f>
        <x:v>0</x:v>
      </x:c>
      <x:c r="AA1003" s="16" t="n">
        <x:f>W1003*T1003</x:f>
        <x:v>0</x:v>
      </x:c>
      <x:c r="AB1003" s="16" t="n">
        <x:f>X1003*T1003</x:f>
        <x:v>0</x:v>
      </x:c>
      <x:c r="AC1003" s="16" t="n">
        <x:f>Y1003*T1003</x:f>
        <x:v>0</x:v>
      </x:c>
      <x:c r="AD1003" s="16" t="n">
        <x:f>K1003-Z1003</x:f>
        <x:v>0</x:v>
      </x:c>
      <x:c r="AE1003" s="16" t="str">
        <x:f>IF(ISNUMBER(U1003),E1003*(U1003-T1003),"n.a.")</x:f>
        <x:v>n.a.</x:v>
      </x:c>
      <x:c r="AF1003" s="12" t="n">
        <x:f>G1003-0</x:f>
        <x:v>0</x:v>
      </x:c>
      <x:c r="AG1003" s="16" t="n">
        <x:f>IF(ISNUMBER(U1003),0,Z1003)</x:f>
        <x:v>0</x:v>
      </x:c>
      <x:c r="AH1003" s="17" t="str">
        <x:f>IF(AND(A1003="WIRE",ISNUMBER(N1003)),H1003-N1003,"n.a.")</x:f>
        <x:v>n.a.</x:v>
      </x:c>
    </x:row>
    <x:row r="1004" ht="22" customHeight="1">
      <x:c r="A1004" s="2" t="str">
        <x:v>COIL</x:v>
      </x:c>
      <x:c r="B1004" s="2" t="str">
        <x:v>60</x:v>
      </x:c>
      <x:c r="C1004" s="2" t="str">
        <x:v>8MAR12-4</x:v>
      </x:c>
      <x:c r="D1004" s="2" t="str">
        <x:v>**PAY ACH** PVC SPIRAL SUPPLY</x:v>
      </x:c>
      <x:c r="E1004" s="7" t="n">
        <x:v>0</x:v>
      </x:c>
      <x:c r="F1004" s="7" t="n">
        <x:v>0</x:v>
      </x:c>
      <x:c r="G1004" s="7" t="n">
        <x:v>0</x:v>
      </x:c>
      <x:c r="H1004" s="8" t="n">
        <x:v>2.49</x:v>
      </x:c>
      <x:c r="I1004" s="8" t="n">
        <x:v>3.58</x:v>
      </x:c>
      <x:c r="J1004" s="2" t="n">
        <x:v>100</x:v>
      </x:c>
      <x:c r="K1004" s="9" t="n">
        <x:v>0</x:v>
      </x:c>
      <x:c r="L1004" s="8"/>
      <x:c r="M1004" s="8"/>
      <x:c r="N1004" s="8"/>
      <x:c r="O1004" s="2" t="n">
        <x:v>0</x:v>
      </x:c>
      <x:c r="P1004" s="10" t="n">
        <x:v>44266</x:v>
      </x:c>
      <x:c r="Q1004" s="10" t="n">
        <x:v>44593</x:v>
      </x:c>
      <x:c r="R1004" s="2" t="str">
        <x:v>Category per-100 basis; no valued stock to verify</x:v>
      </x:c>
      <x:c r="S1004" s="2" t="str">
        <x:v>Outside priced proposal or replacement cost differs</x:v>
      </x:c>
      <x:c r="T1004" s="15" t="n">
        <x:f>H1004/J1004</x:f>
        <x:v>0.024900000000000002</x:v>
      </x:c>
      <x:c r="U1004" s="15" t="str">
        <x:f>IF(A1004="WIRE",T1004,IF(O1004=1,I1004*(1+IF(A1004="POUC",Summary!$E$7,Summary!$K$7))/J1004,"n.a."))</x:f>
        <x:v>n.a.</x:v>
      </x:c>
      <x:c r="V1004" s="12" t="n">
        <x:f>0</x:f>
        <x:v>0</x:v>
      </x:c>
      <x:c r="W1004" s="12" t="n">
        <x:f>0</x:f>
        <x:v>0</x:v>
      </x:c>
      <x:c r="X1004" s="12" t="n">
        <x:f>0</x:f>
        <x:v>0</x:v>
      </x:c>
      <x:c r="Y1004" s="12" t="n">
        <x:f>E1004-W1004-X1004</x:f>
        <x:v>0</x:v>
      </x:c>
      <x:c r="Z1004" s="16" t="n">
        <x:f>E1004*T1004</x:f>
        <x:v>0</x:v>
      </x:c>
      <x:c r="AA1004" s="16" t="n">
        <x:f>W1004*T1004</x:f>
        <x:v>0</x:v>
      </x:c>
      <x:c r="AB1004" s="16" t="n">
        <x:f>X1004*T1004</x:f>
        <x:v>0</x:v>
      </x:c>
      <x:c r="AC1004" s="16" t="n">
        <x:f>Y1004*T1004</x:f>
        <x:v>0</x:v>
      </x:c>
      <x:c r="AD1004" s="16" t="n">
        <x:f>K1004-Z1004</x:f>
        <x:v>0</x:v>
      </x:c>
      <x:c r="AE1004" s="16" t="str">
        <x:f>IF(ISNUMBER(U1004),E1004*(U1004-T1004),"n.a.")</x:f>
        <x:v>n.a.</x:v>
      </x:c>
      <x:c r="AF1004" s="12" t="n">
        <x:f>G1004-0</x:f>
        <x:v>0</x:v>
      </x:c>
      <x:c r="AG1004" s="16" t="n">
        <x:f>IF(ISNUMBER(U1004),0,Z1004)</x:f>
        <x:v>0</x:v>
      </x:c>
      <x:c r="AH1004" s="17" t="str">
        <x:f>IF(AND(A1004="WIRE",ISNUMBER(N1004)),H1004-N1004,"n.a.")</x:f>
        <x:v>n.a.</x:v>
      </x:c>
    </x:row>
    <x:row r="1005" ht="22" customHeight="1">
      <x:c r="A1005" s="2" t="str">
        <x:v>COIL</x:v>
      </x:c>
      <x:c r="B1005" s="2" t="str">
        <x:v>60</x:v>
      </x:c>
      <x:c r="C1005" s="2" t="str">
        <x:v>8RED12-4</x:v>
      </x:c>
      <x:c r="D1005" s="2" t="str">
        <x:v>**PAY ACH** PVC SPIRAL SUPPLY</x:v>
      </x:c>
      <x:c r="E1005" s="7" t="n">
        <x:v>0</x:v>
      </x:c>
      <x:c r="F1005" s="7" t="n">
        <x:v>0</x:v>
      </x:c>
      <x:c r="G1005" s="7" t="n">
        <x:v>0</x:v>
      </x:c>
      <x:c r="H1005" s="8" t="n">
        <x:v>4.2</x:v>
      </x:c>
      <x:c r="I1005" s="8" t="n">
        <x:v>3.73</x:v>
      </x:c>
      <x:c r="J1005" s="2" t="n">
        <x:v>100</x:v>
      </x:c>
      <x:c r="K1005" s="9" t="n">
        <x:v>0</x:v>
      </x:c>
      <x:c r="L1005" s="8" t="n">
        <x:v>3.73</x:v>
      </x:c>
      <x:c r="M1005" s="8"/>
      <x:c r="N1005" s="8"/>
      <x:c r="O1005" s="2" t="n">
        <x:v>1</x:v>
      </x:c>
      <x:c r="P1005" s="10" t="n">
        <x:v>46143</x:v>
      </x:c>
      <x:c r="Q1005" s="10" t="n">
        <x:v>45968</x:v>
      </x:c>
      <x:c r="R1005" s="2" t="str">
        <x:v>Same-product valuation: per 100</x:v>
      </x:c>
      <x:c r="S1005" s="2" t="str">
        <x:v>Chris PVC Coil priced product</x:v>
      </x:c>
      <x:c r="T1005" s="15" t="n">
        <x:f>H1005/J1005</x:f>
        <x:v>0.042</x:v>
      </x:c>
      <x:c r="U1005" s="15" t="n">
        <x:f>IF(A1005="WIRE",T1005,IF(O1005=1,I1005*(1+IF(A1005="POUC",Summary!$E$7,Summary!$K$7))/J1005,"n.a."))</x:f>
        <x:v>0.041216499999999996</x:v>
      </x:c>
      <x:c r="V1005" s="12" t="n">
        <x:f>0</x:f>
        <x:v>0</x:v>
      </x:c>
      <x:c r="W1005" s="12" t="n">
        <x:f>0</x:f>
        <x:v>0</x:v>
      </x:c>
      <x:c r="X1005" s="12" t="n">
        <x:f>0</x:f>
        <x:v>0</x:v>
      </x:c>
      <x:c r="Y1005" s="12" t="n">
        <x:f>E1005-W1005-X1005</x:f>
        <x:v>0</x:v>
      </x:c>
      <x:c r="Z1005" s="16" t="n">
        <x:f>E1005*T1005</x:f>
        <x:v>0</x:v>
      </x:c>
      <x:c r="AA1005" s="16" t="n">
        <x:f>W1005*T1005</x:f>
        <x:v>0</x:v>
      </x:c>
      <x:c r="AB1005" s="16" t="n">
        <x:f>X1005*T1005</x:f>
        <x:v>0</x:v>
      </x:c>
      <x:c r="AC1005" s="16" t="n">
        <x:f>Y1005*T1005</x:f>
        <x:v>0</x:v>
      </x:c>
      <x:c r="AD1005" s="16" t="n">
        <x:f>K1005-Z1005</x:f>
        <x:v>0</x:v>
      </x:c>
      <x:c r="AE1005" s="16" t="n">
        <x:f>IF(ISNUMBER(U1005),E1005*(U1005-T1005),"n.a.")</x:f>
        <x:v>0</x:v>
      </x:c>
      <x:c r="AF1005" s="12" t="n">
        <x:f>G1005-0</x:f>
        <x:v>0</x:v>
      </x:c>
      <x:c r="AG1005" s="16" t="n">
        <x:f>IF(ISNUMBER(U1005),0,Z1005)</x:f>
        <x:v>0</x:v>
      </x:c>
      <x:c r="AH1005" s="17" t="str">
        <x:f>IF(AND(A1005="WIRE",ISNUMBER(N1005)),H1005-N1005,"n.a.")</x:f>
        <x:v>n.a.</x:v>
      </x:c>
    </x:row>
    <x:row r="1006" ht="22" customHeight="1">
      <x:c r="A1006" s="2" t="str">
        <x:v>COIL</x:v>
      </x:c>
      <x:c r="B1006" s="2" t="str">
        <x:v>60</x:v>
      </x:c>
      <x:c r="C1006" s="2" t="str">
        <x:v>8WHT12-5</x:v>
      </x:c>
      <x:c r="D1006" s="2" t="str">
        <x:v>**PAY ACH** PVC SPIRAL SUPPLY</x:v>
      </x:c>
      <x:c r="E1006" s="7" t="n">
        <x:v>0</x:v>
      </x:c>
      <x:c r="F1006" s="7" t="n">
        <x:v>0</x:v>
      </x:c>
      <x:c r="G1006" s="7" t="n">
        <x:v>0</x:v>
      </x:c>
      <x:c r="H1006" s="8" t="n">
        <x:v>2.68</x:v>
      </x:c>
      <x:c r="I1006" s="8" t="n">
        <x:v>3.98</x:v>
      </x:c>
      <x:c r="J1006" s="2" t="n">
        <x:v>100</x:v>
      </x:c>
      <x:c r="K1006" s="9" t="n">
        <x:v>0</x:v>
      </x:c>
      <x:c r="L1006" s="8"/>
      <x:c r="M1006" s="8"/>
      <x:c r="N1006" s="8"/>
      <x:c r="O1006" s="2" t="n">
        <x:v>0</x:v>
      </x:c>
      <x:c r="P1006" s="10" t="n">
        <x:v>43531</x:v>
      </x:c>
      <x:c r="Q1006" s="10" t="n">
        <x:v>44593</x:v>
      </x:c>
      <x:c r="R1006" s="2" t="str">
        <x:v>Category per-100 basis; no valued stock to verify</x:v>
      </x:c>
      <x:c r="S1006" s="2" t="str">
        <x:v>Outside priced proposal or replacement cost differs</x:v>
      </x:c>
      <x:c r="T1006" s="15" t="n">
        <x:f>H1006/J1006</x:f>
        <x:v>0.0268</x:v>
      </x:c>
      <x:c r="U1006" s="15" t="str">
        <x:f>IF(A1006="WIRE",T1006,IF(O1006=1,I1006*(1+IF(A1006="POUC",Summary!$E$7,Summary!$K$7))/J1006,"n.a."))</x:f>
        <x:v>n.a.</x:v>
      </x:c>
      <x:c r="V1006" s="12" t="n">
        <x:f>0</x:f>
        <x:v>0</x:v>
      </x:c>
      <x:c r="W1006" s="12" t="n">
        <x:f>0</x:f>
        <x:v>0</x:v>
      </x:c>
      <x:c r="X1006" s="12" t="n">
        <x:f>0</x:f>
        <x:v>0</x:v>
      </x:c>
      <x:c r="Y1006" s="12" t="n">
        <x:f>E1006-W1006-X1006</x:f>
        <x:v>0</x:v>
      </x:c>
      <x:c r="Z1006" s="16" t="n">
        <x:f>E1006*T1006</x:f>
        <x:v>0</x:v>
      </x:c>
      <x:c r="AA1006" s="16" t="n">
        <x:f>W1006*T1006</x:f>
        <x:v>0</x:v>
      </x:c>
      <x:c r="AB1006" s="16" t="n">
        <x:f>X1006*T1006</x:f>
        <x:v>0</x:v>
      </x:c>
      <x:c r="AC1006" s="16" t="n">
        <x:f>Y1006*T1006</x:f>
        <x:v>0</x:v>
      </x:c>
      <x:c r="AD1006" s="16" t="n">
        <x:f>K1006-Z1006</x:f>
        <x:v>0</x:v>
      </x:c>
      <x:c r="AE1006" s="16" t="str">
        <x:f>IF(ISNUMBER(U1006),E1006*(U1006-T1006),"n.a.")</x:f>
        <x:v>n.a.</x:v>
      </x:c>
      <x:c r="AF1006" s="12" t="n">
        <x:f>G1006-0</x:f>
        <x:v>0</x:v>
      </x:c>
      <x:c r="AG1006" s="16" t="n">
        <x:f>IF(ISNUMBER(U1006),0,Z1006)</x:f>
        <x:v>0</x:v>
      </x:c>
      <x:c r="AH1006" s="17" t="str">
        <x:f>IF(AND(A1006="WIRE",ISNUMBER(N1006)),H1006-N1006,"n.a.")</x:f>
        <x:v>n.a.</x:v>
      </x:c>
    </x:row>
    <x:row r="1007" ht="22" customHeight="1">
      <x:c r="A1007" s="2" t="str">
        <x:v>COIL</x:v>
      </x:c>
      <x:c r="B1007" s="2" t="str">
        <x:v>60</x:v>
      </x:c>
      <x:c r="C1007" s="2" t="str">
        <x:v>8WHT36-5</x:v>
      </x:c>
      <x:c r="D1007" s="2" t="str">
        <x:v>**PAY ACH** PVC SPIRAL SUPPLY</x:v>
      </x:c>
      <x:c r="E1007" s="7" t="n">
        <x:v>0</x:v>
      </x:c>
      <x:c r="F1007" s="7" t="n">
        <x:v>0</x:v>
      </x:c>
      <x:c r="G1007" s="7" t="n">
        <x:v>0</x:v>
      </x:c>
      <x:c r="H1007" s="8" t="n">
        <x:v>8.82</x:v>
      </x:c>
      <x:c r="I1007" s="8" t="n">
        <x:v>13.06</x:v>
      </x:c>
      <x:c r="J1007" s="2" t="n">
        <x:v>100</x:v>
      </x:c>
      <x:c r="K1007" s="9" t="n">
        <x:v>0</x:v>
      </x:c>
      <x:c r="L1007" s="8"/>
      <x:c r="M1007" s="8"/>
      <x:c r="N1007" s="8"/>
      <x:c r="O1007" s="2" t="n">
        <x:v>0</x:v>
      </x:c>
      <x:c r="P1007" s="10" t="n">
        <x:v>43531</x:v>
      </x:c>
      <x:c r="Q1007" s="10" t="n">
        <x:v>44593</x:v>
      </x:c>
      <x:c r="R1007" s="2" t="str">
        <x:v>Category per-100 basis; no valued stock to verify</x:v>
      </x:c>
      <x:c r="S1007" s="2" t="str">
        <x:v>Outside priced proposal or replacement cost differs</x:v>
      </x:c>
      <x:c r="T1007" s="15" t="n">
        <x:f>H1007/J1007</x:f>
        <x:v>0.0882</x:v>
      </x:c>
      <x:c r="U1007" s="15" t="str">
        <x:f>IF(A1007="WIRE",T1007,IF(O1007=1,I1007*(1+IF(A1007="POUC",Summary!$E$7,Summary!$K$7))/J1007,"n.a."))</x:f>
        <x:v>n.a.</x:v>
      </x:c>
      <x:c r="V1007" s="12" t="n">
        <x:f>0</x:f>
        <x:v>0</x:v>
      </x:c>
      <x:c r="W1007" s="12" t="n">
        <x:f>0</x:f>
        <x:v>0</x:v>
      </x:c>
      <x:c r="X1007" s="12" t="n">
        <x:f>0</x:f>
        <x:v>0</x:v>
      </x:c>
      <x:c r="Y1007" s="12" t="n">
        <x:f>E1007-W1007-X1007</x:f>
        <x:v>0</x:v>
      </x:c>
      <x:c r="Z1007" s="16" t="n">
        <x:f>E1007*T1007</x:f>
        <x:v>0</x:v>
      </x:c>
      <x:c r="AA1007" s="16" t="n">
        <x:f>W1007*T1007</x:f>
        <x:v>0</x:v>
      </x:c>
      <x:c r="AB1007" s="16" t="n">
        <x:f>X1007*T1007</x:f>
        <x:v>0</x:v>
      </x:c>
      <x:c r="AC1007" s="16" t="n">
        <x:f>Y1007*T1007</x:f>
        <x:v>0</x:v>
      </x:c>
      <x:c r="AD1007" s="16" t="n">
        <x:f>K1007-Z1007</x:f>
        <x:v>0</x:v>
      </x:c>
      <x:c r="AE1007" s="16" t="str">
        <x:f>IF(ISNUMBER(U1007),E1007*(U1007-T1007),"n.a.")</x:f>
        <x:v>n.a.</x:v>
      </x:c>
      <x:c r="AF1007" s="12" t="n">
        <x:f>G1007-0</x:f>
        <x:v>0</x:v>
      </x:c>
      <x:c r="AG1007" s="16" t="n">
        <x:f>IF(ISNUMBER(U1007),0,Z1007)</x:f>
        <x:v>0</x:v>
      </x:c>
      <x:c r="AH1007" s="17" t="str">
        <x:f>IF(AND(A1007="WIRE",ISNUMBER(N1007)),H1007-N1007,"n.a.")</x:f>
        <x:v>n.a.</x:v>
      </x:c>
    </x:row>
    <x:row r="1008" ht="22" customHeight="1">
      <x:c r="A1008" s="2" t="str">
        <x:v>COIL</x:v>
      </x:c>
      <x:c r="B1008" s="2" t="str">
        <x:v>60</x:v>
      </x:c>
      <x:c r="C1008" s="2" t="str">
        <x:v>9BLK12-5</x:v>
      </x:c>
      <x:c r="D1008" s="2" t="str">
        <x:v>**PAY ACH** PVC SPIRAL SUPPLY</x:v>
      </x:c>
      <x:c r="E1008" s="7" t="n">
        <x:v>0</x:v>
      </x:c>
      <x:c r="F1008" s="7" t="n">
        <x:v>0</x:v>
      </x:c>
      <x:c r="G1008" s="7" t="n">
        <x:v>0</x:v>
      </x:c>
      <x:c r="H1008" s="8" t="n">
        <x:v>3.14</x:v>
      </x:c>
      <x:c r="I1008" s="8" t="n">
        <x:v>4.04</x:v>
      </x:c>
      <x:c r="J1008" s="2" t="n">
        <x:v>100</x:v>
      </x:c>
      <x:c r="K1008" s="9" t="n">
        <x:v>0</x:v>
      </x:c>
      <x:c r="L1008" s="8"/>
      <x:c r="M1008" s="8"/>
      <x:c r="N1008" s="8"/>
      <x:c r="O1008" s="2" t="n">
        <x:v>0</x:v>
      </x:c>
      <x:c r="P1008" s="10" t="n">
        <x:v>43531</x:v>
      </x:c>
      <x:c r="Q1008" s="10" t="n">
        <x:v>44593</x:v>
      </x:c>
      <x:c r="R1008" s="2" t="str">
        <x:v>Category per-100 basis; no valued stock to verify</x:v>
      </x:c>
      <x:c r="S1008" s="2" t="str">
        <x:v>Outside priced proposal or replacement cost differs</x:v>
      </x:c>
      <x:c r="T1008" s="15" t="n">
        <x:f>H1008/J1008</x:f>
        <x:v>0.031400000000000004</x:v>
      </x:c>
      <x:c r="U1008" s="15" t="str">
        <x:f>IF(A1008="WIRE",T1008,IF(O1008=1,I1008*(1+IF(A1008="POUC",Summary!$E$7,Summary!$K$7))/J1008,"n.a."))</x:f>
        <x:v>n.a.</x:v>
      </x:c>
      <x:c r="V1008" s="12" t="n">
        <x:f>0</x:f>
        <x:v>0</x:v>
      </x:c>
      <x:c r="W1008" s="12" t="n">
        <x:f>0</x:f>
        <x:v>0</x:v>
      </x:c>
      <x:c r="X1008" s="12" t="n">
        <x:f>0</x:f>
        <x:v>0</x:v>
      </x:c>
      <x:c r="Y1008" s="12" t="n">
        <x:f>E1008-W1008-X1008</x:f>
        <x:v>0</x:v>
      </x:c>
      <x:c r="Z1008" s="16" t="n">
        <x:f>E1008*T1008</x:f>
        <x:v>0</x:v>
      </x:c>
      <x:c r="AA1008" s="16" t="n">
        <x:f>W1008*T1008</x:f>
        <x:v>0</x:v>
      </x:c>
      <x:c r="AB1008" s="16" t="n">
        <x:f>X1008*T1008</x:f>
        <x:v>0</x:v>
      </x:c>
      <x:c r="AC1008" s="16" t="n">
        <x:f>Y1008*T1008</x:f>
        <x:v>0</x:v>
      </x:c>
      <x:c r="AD1008" s="16" t="n">
        <x:f>K1008-Z1008</x:f>
        <x:v>0</x:v>
      </x:c>
      <x:c r="AE1008" s="16" t="str">
        <x:f>IF(ISNUMBER(U1008),E1008*(U1008-T1008),"n.a.")</x:f>
        <x:v>n.a.</x:v>
      </x:c>
      <x:c r="AF1008" s="12" t="n">
        <x:f>G1008-0</x:f>
        <x:v>0</x:v>
      </x:c>
      <x:c r="AG1008" s="16" t="n">
        <x:f>IF(ISNUMBER(U1008),0,Z1008)</x:f>
        <x:v>0</x:v>
      </x:c>
      <x:c r="AH1008" s="17" t="str">
        <x:f>IF(AND(A1008="WIRE",ISNUMBER(N1008)),H1008-N1008,"n.a.")</x:f>
        <x:v>n.a.</x:v>
      </x:c>
    </x:row>
    <x:row r="1009" ht="22" customHeight="1">
      <x:c r="A1009" s="2" t="str">
        <x:v>COIL</x:v>
      </x:c>
      <x:c r="B1009" s="2" t="str">
        <x:v>60</x:v>
      </x:c>
      <x:c r="C1009" s="2" t="str">
        <x:v>9BLK36-5</x:v>
      </x:c>
      <x:c r="D1009" s="2" t="str">
        <x:v>**PAY ACH** PVC SPIRAL SUPPLY</x:v>
      </x:c>
      <x:c r="E1009" s="7" t="n">
        <x:v>0</x:v>
      </x:c>
      <x:c r="F1009" s="7" t="n">
        <x:v>0</x:v>
      </x:c>
      <x:c r="G1009" s="7" t="n">
        <x:v>0</x:v>
      </x:c>
      <x:c r="H1009" s="8" t="n">
        <x:v>9.35</x:v>
      </x:c>
      <x:c r="I1009" s="8" t="n">
        <x:v>13</x:v>
      </x:c>
      <x:c r="J1009" s="2" t="n">
        <x:v>100</x:v>
      </x:c>
      <x:c r="K1009" s="9" t="n">
        <x:v>0</x:v>
      </x:c>
      <x:c r="L1009" s="8"/>
      <x:c r="M1009" s="8"/>
      <x:c r="N1009" s="8"/>
      <x:c r="O1009" s="2" t="n">
        <x:v>0</x:v>
      </x:c>
      <x:c r="P1009" s="10" t="n">
        <x:v>43531</x:v>
      </x:c>
      <x:c r="Q1009" s="10" t="n">
        <x:v>44593</x:v>
      </x:c>
      <x:c r="R1009" s="2" t="str">
        <x:v>Category per-100 basis; no valued stock to verify</x:v>
      </x:c>
      <x:c r="S1009" s="2" t="str">
        <x:v>Outside priced proposal or replacement cost differs</x:v>
      </x:c>
      <x:c r="T1009" s="15" t="n">
        <x:f>H1009/J1009</x:f>
        <x:v>0.0935</x:v>
      </x:c>
      <x:c r="U1009" s="15" t="str">
        <x:f>IF(A1009="WIRE",T1009,IF(O1009=1,I1009*(1+IF(A1009="POUC",Summary!$E$7,Summary!$K$7))/J1009,"n.a."))</x:f>
        <x:v>n.a.</x:v>
      </x:c>
      <x:c r="V1009" s="12" t="n">
        <x:f>0</x:f>
        <x:v>0</x:v>
      </x:c>
      <x:c r="W1009" s="12" t="n">
        <x:f>0</x:f>
        <x:v>0</x:v>
      </x:c>
      <x:c r="X1009" s="12" t="n">
        <x:f>0</x:f>
        <x:v>0</x:v>
      </x:c>
      <x:c r="Y1009" s="12" t="n">
        <x:f>E1009-W1009-X1009</x:f>
        <x:v>0</x:v>
      </x:c>
      <x:c r="Z1009" s="16" t="n">
        <x:f>E1009*T1009</x:f>
        <x:v>0</x:v>
      </x:c>
      <x:c r="AA1009" s="16" t="n">
        <x:f>W1009*T1009</x:f>
        <x:v>0</x:v>
      </x:c>
      <x:c r="AB1009" s="16" t="n">
        <x:f>X1009*T1009</x:f>
        <x:v>0</x:v>
      </x:c>
      <x:c r="AC1009" s="16" t="n">
        <x:f>Y1009*T1009</x:f>
        <x:v>0</x:v>
      </x:c>
      <x:c r="AD1009" s="16" t="n">
        <x:f>K1009-Z1009</x:f>
        <x:v>0</x:v>
      </x:c>
      <x:c r="AE1009" s="16" t="str">
        <x:f>IF(ISNUMBER(U1009),E1009*(U1009-T1009),"n.a.")</x:f>
        <x:v>n.a.</x:v>
      </x:c>
      <x:c r="AF1009" s="12" t="n">
        <x:f>G1009-0</x:f>
        <x:v>0</x:v>
      </x:c>
      <x:c r="AG1009" s="16" t="n">
        <x:f>IF(ISNUMBER(U1009),0,Z1009)</x:f>
        <x:v>0</x:v>
      </x:c>
      <x:c r="AH1009" s="17" t="str">
        <x:f>IF(AND(A1009="WIRE",ISNUMBER(N1009)),H1009-N1009,"n.a.")</x:f>
        <x:v>n.a.</x:v>
      </x:c>
    </x:row>
    <x:row r="1010" ht="22" customHeight="1">
      <x:c r="A1010" s="2" t="str">
        <x:v>COIL</x:v>
      </x:c>
      <x:c r="B1010" s="2" t="str">
        <x:v>60</x:v>
      </x:c>
      <x:c r="C1010" s="2" t="str">
        <x:v>9BLU12-4</x:v>
      </x:c>
      <x:c r="D1010" s="2" t="str">
        <x:v>**PAY ACH** PVC SPIRAL SUPPLY</x:v>
      </x:c>
      <x:c r="E1010" s="7" t="n">
        <x:v>0</x:v>
      </x:c>
      <x:c r="F1010" s="7" t="n">
        <x:v>0</x:v>
      </x:c>
      <x:c r="G1010" s="7" t="n">
        <x:v>0</x:v>
      </x:c>
      <x:c r="H1010" s="8" t="n">
        <x:v>4.78</x:v>
      </x:c>
      <x:c r="I1010" s="8" t="n">
        <x:v>4.24</x:v>
      </x:c>
      <x:c r="J1010" s="2" t="n">
        <x:v>100</x:v>
      </x:c>
      <x:c r="K1010" s="9" t="n">
        <x:v>0</x:v>
      </x:c>
      <x:c r="L1010" s="8" t="n">
        <x:v>4.24</x:v>
      </x:c>
      <x:c r="M1010" s="8"/>
      <x:c r="N1010" s="8"/>
      <x:c r="O1010" s="2" t="n">
        <x:v>1</x:v>
      </x:c>
      <x:c r="P1010" s="10" t="n">
        <x:v>46143</x:v>
      </x:c>
      <x:c r="Q1010" s="10" t="n">
        <x:v>45968</x:v>
      </x:c>
      <x:c r="R1010" s="2" t="str">
        <x:v>Same-product valuation: per 100</x:v>
      </x:c>
      <x:c r="S1010" s="2" t="str">
        <x:v>Chris PVC Coil priced product</x:v>
      </x:c>
      <x:c r="T1010" s="15" t="n">
        <x:f>H1010/J1010</x:f>
        <x:v>0.0478</x:v>
      </x:c>
      <x:c r="U1010" s="15" t="n">
        <x:f>IF(A1010="WIRE",T1010,IF(O1010=1,I1010*(1+IF(A1010="POUC",Summary!$E$7,Summary!$K$7))/J1010,"n.a."))</x:f>
        <x:v>0.046852</x:v>
      </x:c>
      <x:c r="V1010" s="12" t="n">
        <x:f>0</x:f>
        <x:v>0</x:v>
      </x:c>
      <x:c r="W1010" s="12" t="n">
        <x:f>0</x:f>
        <x:v>0</x:v>
      </x:c>
      <x:c r="X1010" s="12" t="n">
        <x:f>0</x:f>
        <x:v>0</x:v>
      </x:c>
      <x:c r="Y1010" s="12" t="n">
        <x:f>E1010-W1010-X1010</x:f>
        <x:v>0</x:v>
      </x:c>
      <x:c r="Z1010" s="16" t="n">
        <x:f>E1010*T1010</x:f>
        <x:v>0</x:v>
      </x:c>
      <x:c r="AA1010" s="16" t="n">
        <x:f>W1010*T1010</x:f>
        <x:v>0</x:v>
      </x:c>
      <x:c r="AB1010" s="16" t="n">
        <x:f>X1010*T1010</x:f>
        <x:v>0</x:v>
      </x:c>
      <x:c r="AC1010" s="16" t="n">
        <x:f>Y1010*T1010</x:f>
        <x:v>0</x:v>
      </x:c>
      <x:c r="AD1010" s="16" t="n">
        <x:f>K1010-Z1010</x:f>
        <x:v>0</x:v>
      </x:c>
      <x:c r="AE1010" s="16" t="n">
        <x:f>IF(ISNUMBER(U1010),E1010*(U1010-T1010),"n.a.")</x:f>
        <x:v>0</x:v>
      </x:c>
      <x:c r="AF1010" s="12" t="n">
        <x:f>G1010-0</x:f>
        <x:v>0</x:v>
      </x:c>
      <x:c r="AG1010" s="16" t="n">
        <x:f>IF(ISNUMBER(U1010),0,Z1010)</x:f>
        <x:v>0</x:v>
      </x:c>
      <x:c r="AH1010" s="17" t="str">
        <x:f>IF(AND(A1010="WIRE",ISNUMBER(N1010)),H1010-N1010,"n.a.")</x:f>
        <x:v>n.a.</x:v>
      </x:c>
    </x:row>
    <x:row r="1011" ht="22" customHeight="1">
      <x:c r="A1011" s="2" t="str">
        <x:v>COIL</x:v>
      </x:c>
      <x:c r="B1011" s="2" t="str">
        <x:v>60</x:v>
      </x:c>
      <x:c r="C1011" s="2" t="str">
        <x:v>9FG12-4</x:v>
      </x:c>
      <x:c r="D1011" s="2" t="str">
        <x:v>**PAY ACH** PVC SPIRAL SUPPLY</x:v>
      </x:c>
      <x:c r="E1011" s="7" t="n">
        <x:v>0</x:v>
      </x:c>
      <x:c r="F1011" s="7" t="n">
        <x:v>0</x:v>
      </x:c>
      <x:c r="G1011" s="7" t="n">
        <x:v>0</x:v>
      </x:c>
      <x:c r="H1011" s="8" t="n">
        <x:v>2.86</x:v>
      </x:c>
      <x:c r="I1011" s="8" t="n">
        <x:v>4.14</x:v>
      </x:c>
      <x:c r="J1011" s="2" t="n">
        <x:v>100</x:v>
      </x:c>
      <x:c r="K1011" s="9" t="n">
        <x:v>0</x:v>
      </x:c>
      <x:c r="L1011" s="8"/>
      <x:c r="M1011" s="8"/>
      <x:c r="N1011" s="8"/>
      <x:c r="O1011" s="2" t="n">
        <x:v>0</x:v>
      </x:c>
      <x:c r="P1011" s="10" t="n">
        <x:v>44266</x:v>
      </x:c>
      <x:c r="Q1011" s="10" t="n">
        <x:v>44593</x:v>
      </x:c>
      <x:c r="R1011" s="2" t="str">
        <x:v>Category per-100 basis; no valued stock to verify</x:v>
      </x:c>
      <x:c r="S1011" s="2" t="str">
        <x:v>Outside priced proposal or replacement cost differs</x:v>
      </x:c>
      <x:c r="T1011" s="15" t="n">
        <x:f>H1011/J1011</x:f>
        <x:v>0.0286</x:v>
      </x:c>
      <x:c r="U1011" s="15" t="str">
        <x:f>IF(A1011="WIRE",T1011,IF(O1011=1,I1011*(1+IF(A1011="POUC",Summary!$E$7,Summary!$K$7))/J1011,"n.a."))</x:f>
        <x:v>n.a.</x:v>
      </x:c>
      <x:c r="V1011" s="12" t="n">
        <x:f>0</x:f>
        <x:v>0</x:v>
      </x:c>
      <x:c r="W1011" s="12" t="n">
        <x:f>0</x:f>
        <x:v>0</x:v>
      </x:c>
      <x:c r="X1011" s="12" t="n">
        <x:f>0</x:f>
        <x:v>0</x:v>
      </x:c>
      <x:c r="Y1011" s="12" t="n">
        <x:f>E1011-W1011-X1011</x:f>
        <x:v>0</x:v>
      </x:c>
      <x:c r="Z1011" s="16" t="n">
        <x:f>E1011*T1011</x:f>
        <x:v>0</x:v>
      </x:c>
      <x:c r="AA1011" s="16" t="n">
        <x:f>W1011*T1011</x:f>
        <x:v>0</x:v>
      </x:c>
      <x:c r="AB1011" s="16" t="n">
        <x:f>X1011*T1011</x:f>
        <x:v>0</x:v>
      </x:c>
      <x:c r="AC1011" s="16" t="n">
        <x:f>Y1011*T1011</x:f>
        <x:v>0</x:v>
      </x:c>
      <x:c r="AD1011" s="16" t="n">
        <x:f>K1011-Z1011</x:f>
        <x:v>0</x:v>
      </x:c>
      <x:c r="AE1011" s="16" t="str">
        <x:f>IF(ISNUMBER(U1011),E1011*(U1011-T1011),"n.a.")</x:f>
        <x:v>n.a.</x:v>
      </x:c>
      <x:c r="AF1011" s="12" t="n">
        <x:f>G1011-0</x:f>
        <x:v>0</x:v>
      </x:c>
      <x:c r="AG1011" s="16" t="n">
        <x:f>IF(ISNUMBER(U1011),0,Z1011)</x:f>
        <x:v>0</x:v>
      </x:c>
      <x:c r="AH1011" s="17" t="str">
        <x:f>IF(AND(A1011="WIRE",ISNUMBER(N1011)),H1011-N1011,"n.a.")</x:f>
        <x:v>n.a.</x:v>
      </x:c>
    </x:row>
    <x:row r="1012" ht="22" customHeight="1">
      <x:c r="A1012" s="2" t="str">
        <x:v>COIL</x:v>
      </x:c>
      <x:c r="B1012" s="2" t="str">
        <x:v>60</x:v>
      </x:c>
      <x:c r="C1012" s="2" t="str">
        <x:v>9RED12-4</x:v>
      </x:c>
      <x:c r="D1012" s="2" t="str">
        <x:v>**PAY ACH** PVC SPIRAL SUPPLY</x:v>
      </x:c>
      <x:c r="E1012" s="7" t="n">
        <x:v>0</x:v>
      </x:c>
      <x:c r="F1012" s="7" t="n">
        <x:v>0</x:v>
      </x:c>
      <x:c r="G1012" s="7" t="n">
        <x:v>0</x:v>
      </x:c>
      <x:c r="H1012" s="8" t="n">
        <x:v>4.78</x:v>
      </x:c>
      <x:c r="I1012" s="8" t="n">
        <x:v>4.24</x:v>
      </x:c>
      <x:c r="J1012" s="2" t="n">
        <x:v>100</x:v>
      </x:c>
      <x:c r="K1012" s="9" t="n">
        <x:v>0</x:v>
      </x:c>
      <x:c r="L1012" s="8" t="n">
        <x:v>4.24</x:v>
      </x:c>
      <x:c r="M1012" s="8"/>
      <x:c r="N1012" s="8"/>
      <x:c r="O1012" s="2" t="n">
        <x:v>1</x:v>
      </x:c>
      <x:c r="P1012" s="10" t="n">
        <x:v>46143</x:v>
      </x:c>
      <x:c r="Q1012" s="10" t="n">
        <x:v>45968</x:v>
      </x:c>
      <x:c r="R1012" s="2" t="str">
        <x:v>Same-product valuation: per 100</x:v>
      </x:c>
      <x:c r="S1012" s="2" t="str">
        <x:v>Chris PVC Coil priced product</x:v>
      </x:c>
      <x:c r="T1012" s="15" t="n">
        <x:f>H1012/J1012</x:f>
        <x:v>0.0478</x:v>
      </x:c>
      <x:c r="U1012" s="15" t="n">
        <x:f>IF(A1012="WIRE",T1012,IF(O1012=1,I1012*(1+IF(A1012="POUC",Summary!$E$7,Summary!$K$7))/J1012,"n.a."))</x:f>
        <x:v>0.046852</x:v>
      </x:c>
      <x:c r="V1012" s="12" t="n">
        <x:f>0</x:f>
        <x:v>0</x:v>
      </x:c>
      <x:c r="W1012" s="12" t="n">
        <x:f>0</x:f>
        <x:v>0</x:v>
      </x:c>
      <x:c r="X1012" s="12" t="n">
        <x:f>0</x:f>
        <x:v>0</x:v>
      </x:c>
      <x:c r="Y1012" s="12" t="n">
        <x:f>E1012-W1012-X1012</x:f>
        <x:v>0</x:v>
      </x:c>
      <x:c r="Z1012" s="16" t="n">
        <x:f>E1012*T1012</x:f>
        <x:v>0</x:v>
      </x:c>
      <x:c r="AA1012" s="16" t="n">
        <x:f>W1012*T1012</x:f>
        <x:v>0</x:v>
      </x:c>
      <x:c r="AB1012" s="16" t="n">
        <x:f>X1012*T1012</x:f>
        <x:v>0</x:v>
      </x:c>
      <x:c r="AC1012" s="16" t="n">
        <x:f>Y1012*T1012</x:f>
        <x:v>0</x:v>
      </x:c>
      <x:c r="AD1012" s="16" t="n">
        <x:f>K1012-Z1012</x:f>
        <x:v>0</x:v>
      </x:c>
      <x:c r="AE1012" s="16" t="n">
        <x:f>IF(ISNUMBER(U1012),E1012*(U1012-T1012),"n.a.")</x:f>
        <x:v>0</x:v>
      </x:c>
      <x:c r="AF1012" s="12" t="n">
        <x:f>G1012-0</x:f>
        <x:v>0</x:v>
      </x:c>
      <x:c r="AG1012" s="16" t="n">
        <x:f>IF(ISNUMBER(U1012),0,Z1012)</x:f>
        <x:v>0</x:v>
      </x:c>
      <x:c r="AH1012" s="17" t="str">
        <x:f>IF(AND(A1012="WIRE",ISNUMBER(N1012)),H1012-N1012,"n.a.")</x:f>
        <x:v>n.a.</x:v>
      </x:c>
    </x:row>
    <x:row r="1013" ht="22" customHeight="1">
      <x:c r="A1013" s="2" t="str">
        <x:v>COIL</x:v>
      </x:c>
      <x:c r="B1013" s="2" t="str">
        <x:v>60</x:v>
      </x:c>
      <x:c r="C1013" s="2" t="str">
        <x:v>9WHT36-4</x:v>
      </x:c>
      <x:c r="D1013" s="2" t="str">
        <x:v>**PAY ACH** PVC SPIRAL SUPPLY</x:v>
      </x:c>
      <x:c r="E1013" s="7" t="n">
        <x:v>0</x:v>
      </x:c>
      <x:c r="F1013" s="7" t="n">
        <x:v>0</x:v>
      </x:c>
      <x:c r="G1013" s="7" t="n">
        <x:v>0</x:v>
      </x:c>
      <x:c r="H1013" s="8" t="n">
        <x:v>8.88</x:v>
      </x:c>
      <x:c r="I1013" s="8" t="n">
        <x:v>12.82</x:v>
      </x:c>
      <x:c r="J1013" s="2" t="n">
        <x:v>100</x:v>
      </x:c>
      <x:c r="K1013" s="9" t="n">
        <x:v>0</x:v>
      </x:c>
      <x:c r="L1013" s="8"/>
      <x:c r="M1013" s="8"/>
      <x:c r="N1013" s="8"/>
      <x:c r="O1013" s="2" t="n">
        <x:v>0</x:v>
      </x:c>
      <x:c r="P1013" s="10" t="n">
        <x:v>44266</x:v>
      </x:c>
      <x:c r="Q1013" s="10" t="n">
        <x:v>44593</x:v>
      </x:c>
      <x:c r="R1013" s="2" t="str">
        <x:v>Category per-100 basis; no valued stock to verify</x:v>
      </x:c>
      <x:c r="S1013" s="2" t="str">
        <x:v>Outside priced proposal or replacement cost differs</x:v>
      </x:c>
      <x:c r="T1013" s="15" t="n">
        <x:f>H1013/J1013</x:f>
        <x:v>0.0888</x:v>
      </x:c>
      <x:c r="U1013" s="15" t="str">
        <x:f>IF(A1013="WIRE",T1013,IF(O1013=1,I1013*(1+IF(A1013="POUC",Summary!$E$7,Summary!$K$7))/J1013,"n.a."))</x:f>
        <x:v>n.a.</x:v>
      </x:c>
      <x:c r="V1013" s="12" t="n">
        <x:f>0</x:f>
        <x:v>0</x:v>
      </x:c>
      <x:c r="W1013" s="12" t="n">
        <x:f>0</x:f>
        <x:v>0</x:v>
      </x:c>
      <x:c r="X1013" s="12" t="n">
        <x:f>0</x:f>
        <x:v>0</x:v>
      </x:c>
      <x:c r="Y1013" s="12" t="n">
        <x:f>E1013-W1013-X1013</x:f>
        <x:v>0</x:v>
      </x:c>
      <x:c r="Z1013" s="16" t="n">
        <x:f>E1013*T1013</x:f>
        <x:v>0</x:v>
      </x:c>
      <x:c r="AA1013" s="16" t="n">
        <x:f>W1013*T1013</x:f>
        <x:v>0</x:v>
      </x:c>
      <x:c r="AB1013" s="16" t="n">
        <x:f>X1013*T1013</x:f>
        <x:v>0</x:v>
      </x:c>
      <x:c r="AC1013" s="16" t="n">
        <x:f>Y1013*T1013</x:f>
        <x:v>0</x:v>
      </x:c>
      <x:c r="AD1013" s="16" t="n">
        <x:f>K1013-Z1013</x:f>
        <x:v>0</x:v>
      </x:c>
      <x:c r="AE1013" s="16" t="str">
        <x:f>IF(ISNUMBER(U1013),E1013*(U1013-T1013),"n.a.")</x:f>
        <x:v>n.a.</x:v>
      </x:c>
      <x:c r="AF1013" s="12" t="n">
        <x:f>G1013-0</x:f>
        <x:v>0</x:v>
      </x:c>
      <x:c r="AG1013" s="16" t="n">
        <x:f>IF(ISNUMBER(U1013),0,Z1013)</x:f>
        <x:v>0</x:v>
      </x:c>
      <x:c r="AH1013" s="17" t="str">
        <x:f>IF(AND(A1013="WIRE",ISNUMBER(N1013)),H1013-N1013,"n.a.")</x:f>
        <x:v>n.a.</x:v>
      </x:c>
    </x:row>
    <x:row r="1014" ht="22" customHeight="1">
      <x:c r="A1014" s="2" t="str">
        <x:v>COIL</x:v>
      </x:c>
      <x:c r="B1014" s="2" t="str">
        <x:v>60</x:v>
      </x:c>
      <x:c r="C1014" s="2" t="str">
        <x:v>9WHT36-5</x:v>
      </x:c>
      <x:c r="D1014" s="2" t="str">
        <x:v>**PAY ACH** PVC SPIRAL SUPPLY</x:v>
      </x:c>
      <x:c r="E1014" s="7" t="n">
        <x:v>0</x:v>
      </x:c>
      <x:c r="F1014" s="7" t="n">
        <x:v>0</x:v>
      </x:c>
      <x:c r="G1014" s="7" t="n">
        <x:v>0</x:v>
      </x:c>
      <x:c r="H1014" s="8" t="n">
        <x:v>9.35</x:v>
      </x:c>
      <x:c r="I1014" s="8" t="n">
        <x:v>14.71</x:v>
      </x:c>
      <x:c r="J1014" s="2" t="n">
        <x:v>100</x:v>
      </x:c>
      <x:c r="K1014" s="9" t="n">
        <x:v>0</x:v>
      </x:c>
      <x:c r="L1014" s="8"/>
      <x:c r="M1014" s="8"/>
      <x:c r="N1014" s="8"/>
      <x:c r="O1014" s="2" t="n">
        <x:v>0</x:v>
      </x:c>
      <x:c r="P1014" s="10" t="n">
        <x:v>43531</x:v>
      </x:c>
      <x:c r="Q1014" s="10" t="n">
        <x:v>44593</x:v>
      </x:c>
      <x:c r="R1014" s="2" t="str">
        <x:v>Category per-100 basis; no valued stock to verify</x:v>
      </x:c>
      <x:c r="S1014" s="2" t="str">
        <x:v>Outside priced proposal or replacement cost differs</x:v>
      </x:c>
      <x:c r="T1014" s="15" t="n">
        <x:f>H1014/J1014</x:f>
        <x:v>0.0935</x:v>
      </x:c>
      <x:c r="U1014" s="15" t="str">
        <x:f>IF(A1014="WIRE",T1014,IF(O1014=1,I1014*(1+IF(A1014="POUC",Summary!$E$7,Summary!$K$7))/J1014,"n.a."))</x:f>
        <x:v>n.a.</x:v>
      </x:c>
      <x:c r="V1014" s="12" t="n">
        <x:f>0</x:f>
        <x:v>0</x:v>
      </x:c>
      <x:c r="W1014" s="12" t="n">
        <x:f>0</x:f>
        <x:v>0</x:v>
      </x:c>
      <x:c r="X1014" s="12" t="n">
        <x:f>0</x:f>
        <x:v>0</x:v>
      </x:c>
      <x:c r="Y1014" s="12" t="n">
        <x:f>E1014-W1014-X1014</x:f>
        <x:v>0</x:v>
      </x:c>
      <x:c r="Z1014" s="16" t="n">
        <x:f>E1014*T1014</x:f>
        <x:v>0</x:v>
      </x:c>
      <x:c r="AA1014" s="16" t="n">
        <x:f>W1014*T1014</x:f>
        <x:v>0</x:v>
      </x:c>
      <x:c r="AB1014" s="16" t="n">
        <x:f>X1014*T1014</x:f>
        <x:v>0</x:v>
      </x:c>
      <x:c r="AC1014" s="16" t="n">
        <x:f>Y1014*T1014</x:f>
        <x:v>0</x:v>
      </x:c>
      <x:c r="AD1014" s="16" t="n">
        <x:f>K1014-Z1014</x:f>
        <x:v>0</x:v>
      </x:c>
      <x:c r="AE1014" s="16" t="str">
        <x:f>IF(ISNUMBER(U1014),E1014*(U1014-T1014),"n.a.")</x:f>
        <x:v>n.a.</x:v>
      </x:c>
      <x:c r="AF1014" s="12" t="n">
        <x:f>G1014-0</x:f>
        <x:v>0</x:v>
      </x:c>
      <x:c r="AG1014" s="16" t="n">
        <x:f>IF(ISNUMBER(U1014),0,Z1014)</x:f>
        <x:v>0</x:v>
      </x:c>
      <x:c r="AH1014" s="17" t="str">
        <x:f>IF(AND(A1014="WIRE",ISNUMBER(N1014)),H1014-N1014,"n.a.")</x:f>
        <x:v>n.a.</x:v>
      </x:c>
    </x:row>
    <x:row r="1015" ht="22" customHeight="1">
      <x:c r="A1015" s="2" t="str">
        <x:v>POUC</x:v>
      </x:c>
      <x:c r="B1015" s="2" t="str">
        <x:v>10</x:v>
      </x:c>
      <x:c r="C1015" s="2" t="str">
        <x:v>ENT10</x:v>
      </x:c>
      <x:c r="D1015" s="2" t="str">
        <x:v>LAMITEK USA, INC.</x:v>
      </x:c>
      <x:c r="E1015" s="7" t="n">
        <x:v>0</x:v>
      </x:c>
      <x:c r="F1015" s="7" t="n">
        <x:v>0</x:v>
      </x:c>
      <x:c r="G1015" s="7" t="n">
        <x:v>0</x:v>
      </x:c>
      <x:c r="H1015" s="8" t="n">
        <x:v>2.28</x:v>
      </x:c>
      <x:c r="I1015" s="8" t="n">
        <x:v>1.51</x:v>
      </x:c>
      <x:c r="J1015" s="2" t="n">
        <x:v>100</x:v>
      </x:c>
      <x:c r="K1015" s="9" t="n">
        <x:v>0</x:v>
      </x:c>
      <x:c r="L1015" s="8" t="n">
        <x:v>1.35</x:v>
      </x:c>
      <x:c r="M1015" s="8" t="n">
        <x:v>1.5120000000000002</x:v>
      </x:c>
      <x:c r="N1015" s="8"/>
      <x:c r="O1015" s="2" t="n">
        <x:v>1</x:v>
      </x:c>
      <x:c r="P1015" s="10" t="n">
        <x:v>45902</x:v>
      </x:c>
      <x:c r="Q1015" s="10" t="n">
        <x:v>46148</x:v>
      </x:c>
      <x:c r="R1015" s="2" t="str">
        <x:v>Same-product valuation: per 100</x:v>
      </x:c>
      <x:c r="S1015" s="2" t="str">
        <x:v>Chris Lamitek Pouches priced product</x:v>
      </x:c>
      <x:c r="T1015" s="15" t="n">
        <x:f>H1015/J1015</x:f>
        <x:v>0.022799999999999997</x:v>
      </x:c>
      <x:c r="U1015" s="15" t="n">
        <x:f>IF(A1015="WIRE",T1015,IF(O1015=1,I1015*(1+IF(A1015="POUC",Summary!$E$7,Summary!$K$7))/J1015,"n.a."))</x:f>
        <x:v>0.024915</x:v>
      </x:c>
      <x:c r="V1015" s="12" t="n">
        <x:f>0</x:f>
        <x:v>0</x:v>
      </x:c>
      <x:c r="W1015" s="12" t="n">
        <x:f>0</x:f>
        <x:v>0</x:v>
      </x:c>
      <x:c r="X1015" s="12" t="n">
        <x:f>0</x:f>
        <x:v>0</x:v>
      </x:c>
      <x:c r="Y1015" s="12" t="n">
        <x:f>E1015-W1015-X1015</x:f>
        <x:v>0</x:v>
      </x:c>
      <x:c r="Z1015" s="16" t="n">
        <x:f>E1015*T1015</x:f>
        <x:v>0</x:v>
      </x:c>
      <x:c r="AA1015" s="16" t="n">
        <x:f>W1015*T1015</x:f>
        <x:v>0</x:v>
      </x:c>
      <x:c r="AB1015" s="16" t="n">
        <x:f>X1015*T1015</x:f>
        <x:v>0</x:v>
      </x:c>
      <x:c r="AC1015" s="16" t="n">
        <x:f>Y1015*T1015</x:f>
        <x:v>0</x:v>
      </x:c>
      <x:c r="AD1015" s="16" t="n">
        <x:f>K1015-Z1015</x:f>
        <x:v>0</x:v>
      </x:c>
      <x:c r="AE1015" s="16" t="n">
        <x:f>IF(ISNUMBER(U1015),E1015*(U1015-T1015),"n.a.")</x:f>
        <x:v>0</x:v>
      </x:c>
      <x:c r="AF1015" s="12" t="n">
        <x:f>G1015-0</x:f>
        <x:v>0</x:v>
      </x:c>
      <x:c r="AG1015" s="16" t="n">
        <x:f>IF(ISNUMBER(U1015),0,Z1015)</x:f>
        <x:v>0</x:v>
      </x:c>
      <x:c r="AH1015" s="17" t="str">
        <x:f>IF(AND(A1015="WIRE",ISNUMBER(N1015)),H1015-N1015,"n.a.")</x:f>
        <x:v>n.a.</x:v>
      </x:c>
    </x:row>
    <x:row r="1016" ht="22" customHeight="1">
      <x:c r="A1016" s="2" t="str">
        <x:v>POUC</x:v>
      </x:c>
      <x:c r="B1016" s="2" t="str">
        <x:v>10</x:v>
      </x:c>
      <x:c r="C1016" s="2" t="str">
        <x:v>MEN3SL</x:v>
      </x:c>
      <x:c r="D1016" s="2" t="str">
        <x:v>LAMITEK USA, INC.</x:v>
      </x:c>
      <x:c r="E1016" s="7" t="n">
        <x:v>0</x:v>
      </x:c>
      <x:c r="F1016" s="7" t="n">
        <x:v>0</x:v>
      </x:c>
      <x:c r="G1016" s="7" t="n">
        <x:v>0</x:v>
      </x:c>
      <x:c r="H1016" s="8" t="n">
        <x:v>18.97</x:v>
      </x:c>
      <x:c r="I1016" s="8" t="n">
        <x:v>15.48</x:v>
      </x:c>
      <x:c r="J1016" s="2" t="n">
        <x:v>100</x:v>
      </x:c>
      <x:c r="K1016" s="9" t="n">
        <x:v>0</x:v>
      </x:c>
      <x:c r="L1016" s="8"/>
      <x:c r="M1016" s="8"/>
      <x:c r="N1016" s="8"/>
      <x:c r="O1016" s="2" t="n">
        <x:v>0</x:v>
      </x:c>
      <x:c r="P1016" s="10" t="n">
        <x:v>43531</x:v>
      </x:c>
      <x:c r="Q1016" s="10" t="n">
        <x:v>46148</x:v>
      </x:c>
      <x:c r="R1016" s="2" t="str">
        <x:v>Category per-100 basis; no valued stock to verify</x:v>
      </x:c>
      <x:c r="S1016" s="2" t="str">
        <x:v>Outside priced proposal or replacement cost differs</x:v>
      </x:c>
      <x:c r="T1016" s="15" t="n">
        <x:f>H1016/J1016</x:f>
        <x:v>0.18969999999999998</x:v>
      </x:c>
      <x:c r="U1016" s="15" t="str">
        <x:f>IF(A1016="WIRE",T1016,IF(O1016=1,I1016*(1+IF(A1016="POUC",Summary!$E$7,Summary!$K$7))/J1016,"n.a."))</x:f>
        <x:v>n.a.</x:v>
      </x:c>
      <x:c r="V1016" s="12" t="n">
        <x:f>0</x:f>
        <x:v>0</x:v>
      </x:c>
      <x:c r="W1016" s="12" t="n">
        <x:f>0</x:f>
        <x:v>0</x:v>
      </x:c>
      <x:c r="X1016" s="12" t="n">
        <x:f>0</x:f>
        <x:v>0</x:v>
      </x:c>
      <x:c r="Y1016" s="12" t="n">
        <x:f>E1016-W1016-X1016</x:f>
        <x:v>0</x:v>
      </x:c>
      <x:c r="Z1016" s="16" t="n">
        <x:f>E1016*T1016</x:f>
        <x:v>0</x:v>
      </x:c>
      <x:c r="AA1016" s="16" t="n">
        <x:f>W1016*T1016</x:f>
        <x:v>0</x:v>
      </x:c>
      <x:c r="AB1016" s="16" t="n">
        <x:f>X1016*T1016</x:f>
        <x:v>0</x:v>
      </x:c>
      <x:c r="AC1016" s="16" t="n">
        <x:f>Y1016*T1016</x:f>
        <x:v>0</x:v>
      </x:c>
      <x:c r="AD1016" s="16" t="n">
        <x:f>K1016-Z1016</x:f>
        <x:v>0</x:v>
      </x:c>
      <x:c r="AE1016" s="16" t="str">
        <x:f>IF(ISNUMBER(U1016),E1016*(U1016-T1016),"n.a.")</x:f>
        <x:v>n.a.</x:v>
      </x:c>
      <x:c r="AF1016" s="12" t="n">
        <x:f>G1016-0</x:f>
        <x:v>0</x:v>
      </x:c>
      <x:c r="AG1016" s="16" t="n">
        <x:f>IF(ISNUMBER(U1016),0,Z1016)</x:f>
        <x:v>0</x:v>
      </x:c>
      <x:c r="AH1016" s="17" t="str">
        <x:f>IF(AND(A1016="WIRE",ISNUMBER(N1016)),H1016-N1016,"n.a.")</x:f>
        <x:v>n.a.</x:v>
      </x:c>
    </x:row>
    <x:row r="1017" ht="22" customHeight="1">
      <x:c r="A1017" s="2" t="str">
        <x:v>POUC</x:v>
      </x:c>
      <x:c r="B1017" s="2" t="str">
        <x:v>10</x:v>
      </x:c>
      <x:c r="C1017" s="2" t="str">
        <x:v>MEN5SL</x:v>
      </x:c>
      <x:c r="D1017" s="2" t="str">
        <x:v>LAMITEK USA, INC.</x:v>
      </x:c>
      <x:c r="E1017" s="7" t="n">
        <x:v>50</x:v>
      </x:c>
      <x:c r="F1017" s="7" t="n">
        <x:v>0</x:v>
      </x:c>
      <x:c r="G1017" s="7" t="n">
        <x:v>0</x:v>
      </x:c>
      <x:c r="H1017" s="8" t="n">
        <x:v>25.7</x:v>
      </x:c>
      <x:c r="I1017" s="8" t="n">
        <x:v>19.3</x:v>
      </x:c>
      <x:c r="J1017" s="2" t="n">
        <x:v>100</x:v>
      </x:c>
      <x:c r="K1017" s="9" t="n">
        <x:v>12.85</x:v>
      </x:c>
      <x:c r="L1017" s="8"/>
      <x:c r="M1017" s="8"/>
      <x:c r="N1017" s="8"/>
      <x:c r="O1017" s="2" t="n">
        <x:v>0</x:v>
      </x:c>
      <x:c r="P1017" s="10" t="n">
        <x:v>43531</x:v>
      </x:c>
      <x:c r="Q1017" s="10" t="n">
        <x:v>46148</x:v>
      </x:c>
      <x:c r="R1017" s="2" t="str">
        <x:v>Same-product valuation: per 100</x:v>
      </x:c>
      <x:c r="S1017" s="2" t="str">
        <x:v>Outside priced proposal or replacement cost differs</x:v>
      </x:c>
      <x:c r="T1017" s="15" t="n">
        <x:f>H1017/J1017</x:f>
        <x:v>0.257</x:v>
      </x:c>
      <x:c r="U1017" s="15" t="str">
        <x:f>IF(A1017="WIRE",T1017,IF(O1017=1,I1017*(1+IF(A1017="POUC",Summary!$E$7,Summary!$K$7))/J1017,"n.a."))</x:f>
        <x:v>n.a.</x:v>
      </x:c>
      <x:c r="V1017" s="12" t="n">
        <x:f>0</x:f>
        <x:v>0</x:v>
      </x:c>
      <x:c r="W1017" s="12" t="n">
        <x:f>0</x:f>
        <x:v>0</x:v>
      </x:c>
      <x:c r="X1017" s="12" t="n">
        <x:f>0</x:f>
        <x:v>0</x:v>
      </x:c>
      <x:c r="Y1017" s="12" t="n">
        <x:f>E1017-W1017-X1017</x:f>
        <x:v>50</x:v>
      </x:c>
      <x:c r="Z1017" s="16" t="n">
        <x:f>E1017*T1017</x:f>
        <x:v>12.85</x:v>
      </x:c>
      <x:c r="AA1017" s="16" t="n">
        <x:f>W1017*T1017</x:f>
        <x:v>0</x:v>
      </x:c>
      <x:c r="AB1017" s="16" t="n">
        <x:f>X1017*T1017</x:f>
        <x:v>0</x:v>
      </x:c>
      <x:c r="AC1017" s="16" t="n">
        <x:f>Y1017*T1017</x:f>
        <x:v>12.85</x:v>
      </x:c>
      <x:c r="AD1017" s="16" t="n">
        <x:f>K1017-Z1017</x:f>
        <x:v>0</x:v>
      </x:c>
      <x:c r="AE1017" s="16" t="str">
        <x:f>IF(ISNUMBER(U1017),E1017*(U1017-T1017),"n.a.")</x:f>
        <x:v>n.a.</x:v>
      </x:c>
      <x:c r="AF1017" s="12" t="n">
        <x:f>G1017-0</x:f>
        <x:v>0</x:v>
      </x:c>
      <x:c r="AG1017" s="16" t="n">
        <x:f>IF(ISNUMBER(U1017),0,Z1017)</x:f>
        <x:v>12.85</x:v>
      </x:c>
      <x:c r="AH1017" s="17" t="str">
        <x:f>IF(AND(A1017="WIRE",ISNUMBER(N1017)),H1017-N1017,"n.a.")</x:f>
        <x:v>n.a.</x:v>
      </x:c>
    </x:row>
    <x:row r="1018" ht="22" customHeight="1">
      <x:c r="A1018" s="2" t="str">
        <x:v>POUC</x:v>
      </x:c>
      <x:c r="B1018" s="2" t="str">
        <x:v>10</x:v>
      </x:c>
      <x:c r="C1018" s="2" t="str">
        <x:v>MLEG5</x:v>
      </x:c>
      <x:c r="D1018" s="2" t="str">
        <x:v>LAMITEK USA, INC.</x:v>
      </x:c>
      <x:c r="E1018" s="7" t="n">
        <x:v>0</x:v>
      </x:c>
      <x:c r="F1018" s="7" t="n">
        <x:v>0</x:v>
      </x:c>
      <x:c r="G1018" s="7" t="n">
        <x:v>5000</x:v>
      </x:c>
      <x:c r="H1018" s="8" t="n">
        <x:v>20.33</x:v>
      </x:c>
      <x:c r="I1018" s="8" t="n">
        <x:v>13.44</x:v>
      </x:c>
      <x:c r="J1018" s="2" t="n">
        <x:v>100</x:v>
      </x:c>
      <x:c r="K1018" s="9" t="n">
        <x:v>0</x:v>
      </x:c>
      <x:c r="L1018" s="8" t="n">
        <x:v>12</x:v>
      </x:c>
      <x:c r="M1018" s="8" t="n">
        <x:v>13.440000000000001</x:v>
      </x:c>
      <x:c r="N1018" s="8"/>
      <x:c r="O1018" s="2" t="n">
        <x:v>1</x:v>
      </x:c>
      <x:c r="P1018" s="10" t="n">
        <x:v>45902</x:v>
      </x:c>
      <x:c r="Q1018" s="10" t="n">
        <x:v>46148</x:v>
      </x:c>
      <x:c r="R1018" s="2" t="str">
        <x:v>Same-product valuation: per 100</x:v>
      </x:c>
      <x:c r="S1018" s="2" t="str">
        <x:v>Chris Lamitek Pouches priced product</x:v>
      </x:c>
      <x:c r="T1018" s="15" t="n">
        <x:f>H1018/J1018</x:f>
        <x:v>0.20329999999999998</x:v>
      </x:c>
      <x:c r="U1018" s="15" t="n">
        <x:f>IF(A1018="WIRE",T1018,IF(O1018=1,I1018*(1+IF(A1018="POUC",Summary!$E$7,Summary!$K$7))/J1018,"n.a."))</x:f>
        <x:v>0.22175999999999998</x:v>
      </x:c>
      <x:c r="V1018" s="12" t="n">
        <x:f>SUM('PO detail'!$T$1565:$T$1565)</x:f>
        <x:v>0</x:v>
      </x:c>
      <x:c r="W1018" s="12" t="n">
        <x:f>SUMIFS('PO detail'!$T$1565:$T$1565,'PO detail'!$Q$1565:$Q$1565,"Baseline PO cost")</x:f>
        <x:v>0</x:v>
      </x:c>
      <x:c r="X1018" s="12" t="n">
        <x:f>SUMIFS('PO detail'!$T$1565:$T$1565,'PO detail'!$Q$1565:$Q$1565,"Higher PO cost")</x:f>
        <x:v>0</x:v>
      </x:c>
      <x:c r="Y1018" s="12" t="n">
        <x:f>E1018-W1018-X1018</x:f>
        <x:v>0</x:v>
      </x:c>
      <x:c r="Z1018" s="16" t="n">
        <x:f>E1018*T1018</x:f>
        <x:v>0</x:v>
      </x:c>
      <x:c r="AA1018" s="16" t="n">
        <x:f>W1018*T1018</x:f>
        <x:v>0</x:v>
      </x:c>
      <x:c r="AB1018" s="16" t="n">
        <x:f>X1018*T1018</x:f>
        <x:v>0</x:v>
      </x:c>
      <x:c r="AC1018" s="16" t="n">
        <x:f>Y1018*T1018</x:f>
        <x:v>0</x:v>
      </x:c>
      <x:c r="AD1018" s="16" t="n">
        <x:f>K1018-Z1018</x:f>
        <x:v>0</x:v>
      </x:c>
      <x:c r="AE1018" s="16" t="n">
        <x:f>IF(ISNUMBER(U1018),E1018*(U1018-T1018),"n.a.")</x:f>
        <x:v>0</x:v>
      </x:c>
      <x:c r="AF1018" s="12" t="n">
        <x:f>G1018-SUM('PO detail'!$U$1565:$U$1565)</x:f>
        <x:v>0</x:v>
      </x:c>
      <x:c r="AG1018" s="16" t="n">
        <x:f>IF(ISNUMBER(U1018),0,Z1018)</x:f>
        <x:v>0</x:v>
      </x:c>
      <x:c r="AH1018" s="17" t="str">
        <x:f>IF(AND(A1018="WIRE",ISNUMBER(N1018)),H1018-N1018,"n.a.")</x:f>
        <x:v>n.a.</x:v>
      </x:c>
    </x:row>
    <x:row r="1019" ht="22" customHeight="1">
      <x:c r="A1019" s="2" t="str">
        <x:v>POUC</x:v>
      </x:c>
      <x:c r="B1019" s="2" t="str">
        <x:v>10</x:v>
      </x:c>
      <x:c r="C1019" s="2" t="str">
        <x:v>MP1114M</x:v>
      </x:c>
      <x:c r="D1019" s="2" t="str">
        <x:v>LAMITEK USA, INC.</x:v>
      </x:c>
      <x:c r="E1019" s="7" t="n">
        <x:v>0</x:v>
      </x:c>
      <x:c r="F1019" s="7" t="n">
        <x:v>0</x:v>
      </x:c>
      <x:c r="G1019" s="7" t="n">
        <x:v>0</x:v>
      </x:c>
      <x:c r="H1019" s="8" t="n">
        <x:v>28.52</x:v>
      </x:c>
      <x:c r="I1019" s="8" t="n">
        <x:v>8.16</x:v>
      </x:c>
      <x:c r="J1019" s="2" t="n">
        <x:v>100</x:v>
      </x:c>
      <x:c r="K1019" s="9" t="n">
        <x:v>0</x:v>
      </x:c>
      <x:c r="L1019" s="8"/>
      <x:c r="M1019" s="8"/>
      <x:c r="N1019" s="8"/>
      <x:c r="O1019" s="2" t="n">
        <x:v>0</x:v>
      </x:c>
      <x:c r="P1019" s="10" t="n">
        <x:v>42423</x:v>
      </x:c>
      <x:c r="Q1019" s="10" t="n">
        <x:v>45576</x:v>
      </x:c>
      <x:c r="R1019" s="2" t="str">
        <x:v>Category per-100 basis; no valued stock to verify</x:v>
      </x:c>
      <x:c r="S1019" s="2" t="str">
        <x:v>Outside priced proposal or replacement cost differs</x:v>
      </x:c>
      <x:c r="T1019" s="15" t="n">
        <x:f>H1019/J1019</x:f>
        <x:v>0.2852</x:v>
      </x:c>
      <x:c r="U1019" s="15" t="str">
        <x:f>IF(A1019="WIRE",T1019,IF(O1019=1,I1019*(1+IF(A1019="POUC",Summary!$E$7,Summary!$K$7))/J1019,"n.a."))</x:f>
        <x:v>n.a.</x:v>
      </x:c>
      <x:c r="V1019" s="12" t="n">
        <x:f>0</x:f>
        <x:v>0</x:v>
      </x:c>
      <x:c r="W1019" s="12" t="n">
        <x:f>0</x:f>
        <x:v>0</x:v>
      </x:c>
      <x:c r="X1019" s="12" t="n">
        <x:f>0</x:f>
        <x:v>0</x:v>
      </x:c>
      <x:c r="Y1019" s="12" t="n">
        <x:f>E1019-W1019-X1019</x:f>
        <x:v>0</x:v>
      </x:c>
      <x:c r="Z1019" s="16" t="n">
        <x:f>E1019*T1019</x:f>
        <x:v>0</x:v>
      </x:c>
      <x:c r="AA1019" s="16" t="n">
        <x:f>W1019*T1019</x:f>
        <x:v>0</x:v>
      </x:c>
      <x:c r="AB1019" s="16" t="n">
        <x:f>X1019*T1019</x:f>
        <x:v>0</x:v>
      </x:c>
      <x:c r="AC1019" s="16" t="n">
        <x:f>Y1019*T1019</x:f>
        <x:v>0</x:v>
      </x:c>
      <x:c r="AD1019" s="16" t="n">
        <x:f>K1019-Z1019</x:f>
        <x:v>0</x:v>
      </x:c>
      <x:c r="AE1019" s="16" t="str">
        <x:f>IF(ISNUMBER(U1019),E1019*(U1019-T1019),"n.a.")</x:f>
        <x:v>n.a.</x:v>
      </x:c>
      <x:c r="AF1019" s="12" t="n">
        <x:f>G1019-0</x:f>
        <x:v>0</x:v>
      </x:c>
      <x:c r="AG1019" s="16" t="n">
        <x:f>IF(ISNUMBER(U1019),0,Z1019)</x:f>
        <x:v>0</x:v>
      </x:c>
      <x:c r="AH1019" s="17" t="str">
        <x:f>IF(AND(A1019="WIRE",ISNUMBER(N1019)),H1019-N1019,"n.a.")</x:f>
        <x:v>n.a.</x:v>
      </x:c>
    </x:row>
    <x:row r="1020" ht="22" customHeight="1">
      <x:c r="A1020" s="2" t="str">
        <x:v>POUC</x:v>
      </x:c>
      <x:c r="B1020" s="2" t="str">
        <x:v>10</x:v>
      </x:c>
      <x:c r="C1020" s="2" t="str">
        <x:v>MPGSCM</x:v>
      </x:c>
      <x:c r="D1020" s="2" t="str">
        <x:v>LAMITEK USA, INC.</x:v>
      </x:c>
      <x:c r="E1020" s="7" t="n">
        <x:v>0</x:v>
      </x:c>
      <x:c r="F1020" s="7" t="n">
        <x:v>0</x:v>
      </x:c>
      <x:c r="G1020" s="7" t="n">
        <x:v>0</x:v>
      </x:c>
      <x:c r="H1020" s="8" t="n">
        <x:v>19.47</x:v>
      </x:c>
      <x:c r="I1020" s="8" t="n">
        <x:v>6.36</x:v>
      </x:c>
      <x:c r="J1020" s="2" t="n">
        <x:v>100</x:v>
      </x:c>
      <x:c r="K1020" s="9" t="n">
        <x:v>0</x:v>
      </x:c>
      <x:c r="L1020" s="8"/>
      <x:c r="M1020" s="8"/>
      <x:c r="N1020" s="8"/>
      <x:c r="O1020" s="2" t="n">
        <x:v>0</x:v>
      </x:c>
      <x:c r="P1020" s="10" t="n">
        <x:v>42423</x:v>
      </x:c>
      <x:c r="Q1020" s="10" t="n">
        <x:v>45576</x:v>
      </x:c>
      <x:c r="R1020" s="2" t="str">
        <x:v>Category per-100 basis; no valued stock to verify</x:v>
      </x:c>
      <x:c r="S1020" s="2" t="str">
        <x:v>Outside priced proposal or replacement cost differs</x:v>
      </x:c>
      <x:c r="T1020" s="15" t="n">
        <x:f>H1020/J1020</x:f>
        <x:v>0.19469999999999998</x:v>
      </x:c>
      <x:c r="U1020" s="15" t="str">
        <x:f>IF(A1020="WIRE",T1020,IF(O1020=1,I1020*(1+IF(A1020="POUC",Summary!$E$7,Summary!$K$7))/J1020,"n.a."))</x:f>
        <x:v>n.a.</x:v>
      </x:c>
      <x:c r="V1020" s="12" t="n">
        <x:f>0</x:f>
        <x:v>0</x:v>
      </x:c>
      <x:c r="W1020" s="12" t="n">
        <x:f>0</x:f>
        <x:v>0</x:v>
      </x:c>
      <x:c r="X1020" s="12" t="n">
        <x:f>0</x:f>
        <x:v>0</x:v>
      </x:c>
      <x:c r="Y1020" s="12" t="n">
        <x:f>E1020-W1020-X1020</x:f>
        <x:v>0</x:v>
      </x:c>
      <x:c r="Z1020" s="16" t="n">
        <x:f>E1020*T1020</x:f>
        <x:v>0</x:v>
      </x:c>
      <x:c r="AA1020" s="16" t="n">
        <x:f>W1020*T1020</x:f>
        <x:v>0</x:v>
      </x:c>
      <x:c r="AB1020" s="16" t="n">
        <x:f>X1020*T1020</x:f>
        <x:v>0</x:v>
      </x:c>
      <x:c r="AC1020" s="16" t="n">
        <x:f>Y1020*T1020</x:f>
        <x:v>0</x:v>
      </x:c>
      <x:c r="AD1020" s="16" t="n">
        <x:f>K1020-Z1020</x:f>
        <x:v>0</x:v>
      </x:c>
      <x:c r="AE1020" s="16" t="str">
        <x:f>IF(ISNUMBER(U1020),E1020*(U1020-T1020),"n.a.")</x:f>
        <x:v>n.a.</x:v>
      </x:c>
      <x:c r="AF1020" s="12" t="n">
        <x:f>G1020-0</x:f>
        <x:v>0</x:v>
      </x:c>
      <x:c r="AG1020" s="16" t="n">
        <x:f>IF(ISNUMBER(U1020),0,Z1020)</x:f>
        <x:v>0</x:v>
      </x:c>
      <x:c r="AH1020" s="17" t="str">
        <x:f>IF(AND(A1020="WIRE",ISNUMBER(N1020)),H1020-N1020,"n.a.")</x:f>
        <x:v>n.a.</x:v>
      </x:c>
    </x:row>
    <x:row r="1021" ht="22" customHeight="1">
      <x:c r="A1021" s="2" t="str">
        <x:v>POUC</x:v>
      </x:c>
      <x:c r="B1021" s="2" t="str">
        <x:v>10</x:v>
      </x:c>
      <x:c r="C1021" s="2" t="str">
        <x:v>PCSP</x:v>
      </x:c>
      <x:c r="D1021" s="2" t="str">
        <x:v>LAMITEK USA, INC.</x:v>
      </x:c>
      <x:c r="E1021" s="7" t="n">
        <x:v>2900</x:v>
      </x:c>
      <x:c r="F1021" s="7" t="n">
        <x:v>0</x:v>
      </x:c>
      <x:c r="G1021" s="7" t="n">
        <x:v>0</x:v>
      </x:c>
      <x:c r="H1021" s="8" t="n">
        <x:v>0.11</x:v>
      </x:c>
      <x:c r="I1021" s="8" t="n">
        <x:v>0</x:v>
      </x:c>
      <x:c r="J1021" s="2" t="n">
        <x:v>1</x:v>
      </x:c>
      <x:c r="K1021" s="9" t="n">
        <x:v>319</x:v>
      </x:c>
      <x:c r="L1021" s="8"/>
      <x:c r="M1021" s="8"/>
      <x:c r="N1021" s="8"/>
      <x:c r="O1021" s="2" t="n">
        <x:v>0</x:v>
      </x:c>
      <x:c r="P1021" s="10" t="n">
        <x:v>43531</x:v>
      </x:c>
      <x:c r="Q1021" s="10" t="n">
        <x:v>45170</x:v>
      </x:c>
      <x:c r="R1021" s="2" t="str">
        <x:v>Reported valuation: per stock unit</x:v>
      </x:c>
      <x:c r="S1021" s="2" t="str">
        <x:v>Outside priced proposal or replacement cost differs</x:v>
      </x:c>
      <x:c r="T1021" s="15" t="n">
        <x:f>H1021/J1021</x:f>
        <x:v>0.11</x:v>
      </x:c>
      <x:c r="U1021" s="15" t="str">
        <x:f>IF(A1021="WIRE",T1021,IF(O1021=1,I1021*(1+IF(A1021="POUC",Summary!$E$7,Summary!$K$7))/J1021,"n.a."))</x:f>
        <x:v>n.a.</x:v>
      </x:c>
      <x:c r="V1021" s="12" t="n">
        <x:f>0</x:f>
        <x:v>0</x:v>
      </x:c>
      <x:c r="W1021" s="12" t="n">
        <x:f>0</x:f>
        <x:v>0</x:v>
      </x:c>
      <x:c r="X1021" s="12" t="n">
        <x:f>0</x:f>
        <x:v>0</x:v>
      </x:c>
      <x:c r="Y1021" s="12" t="n">
        <x:f>E1021-W1021-X1021</x:f>
        <x:v>2900</x:v>
      </x:c>
      <x:c r="Z1021" s="16" t="n">
        <x:f>E1021*T1021</x:f>
        <x:v>319</x:v>
      </x:c>
      <x:c r="AA1021" s="16" t="n">
        <x:f>W1021*T1021</x:f>
        <x:v>0</x:v>
      </x:c>
      <x:c r="AB1021" s="16" t="n">
        <x:f>X1021*T1021</x:f>
        <x:v>0</x:v>
      </x:c>
      <x:c r="AC1021" s="16" t="n">
        <x:f>Y1021*T1021</x:f>
        <x:v>319</x:v>
      </x:c>
      <x:c r="AD1021" s="16" t="n">
        <x:f>K1021-Z1021</x:f>
        <x:v>0</x:v>
      </x:c>
      <x:c r="AE1021" s="16" t="str">
        <x:f>IF(ISNUMBER(U1021),E1021*(U1021-T1021),"n.a.")</x:f>
        <x:v>n.a.</x:v>
      </x:c>
      <x:c r="AF1021" s="12" t="n">
        <x:f>G1021-0</x:f>
        <x:v>0</x:v>
      </x:c>
      <x:c r="AG1021" s="16" t="n">
        <x:f>IF(ISNUMBER(U1021),0,Z1021)</x:f>
        <x:v>319</x:v>
      </x:c>
      <x:c r="AH1021" s="17" t="str">
        <x:f>IF(AND(A1021="WIRE",ISNUMBER(N1021)),H1021-N1021,"n.a.")</x:f>
        <x:v>n.a.</x:v>
      </x:c>
    </x:row>
    <x:row r="1022" ht="22" customHeight="1">
      <x:c r="A1022" s="2" t="str">
        <x:v>POUC</x:v>
      </x:c>
      <x:c r="B1022" s="2" t="str">
        <x:v>10</x:v>
      </x:c>
      <x:c r="C1022" s="2" t="str">
        <x:v>MP57G</x:v>
      </x:c>
      <x:c r="D1022" s="2" t="str">
        <x:v>MAGNET POUCH</x:v>
      </x:c>
      <x:c r="E1022" s="7" t="n">
        <x:v>0</x:v>
      </x:c>
      <x:c r="F1022" s="7" t="n">
        <x:v>0</x:v>
      </x:c>
      <x:c r="G1022" s="7" t="n">
        <x:v>0</x:v>
      </x:c>
      <x:c r="H1022" s="8" t="n">
        <x:v>16.37</x:v>
      </x:c>
      <x:c r="I1022" s="8" t="n">
        <x:v>15.3</x:v>
      </x:c>
      <x:c r="J1022" s="2" t="n">
        <x:v>100</x:v>
      </x:c>
      <x:c r="K1022" s="9" t="n">
        <x:v>0</x:v>
      </x:c>
      <x:c r="L1022" s="8"/>
      <x:c r="M1022" s="8"/>
      <x:c r="N1022" s="8"/>
      <x:c r="O1022" s="2" t="n">
        <x:v>0</x:v>
      </x:c>
      <x:c r="P1022" s="10" t="n">
        <x:v>42423</x:v>
      </x:c>
      <x:c r="Q1022" s="10" t="n">
        <x:v>42423</x:v>
      </x:c>
      <x:c r="R1022" s="2" t="str">
        <x:v>Category per-100 basis; no valued stock to verify</x:v>
      </x:c>
      <x:c r="S1022" s="2" t="str">
        <x:v>Outside priced proposal or replacement cost differs</x:v>
      </x:c>
      <x:c r="T1022" s="15" t="n">
        <x:f>H1022/J1022</x:f>
        <x:v>0.1637</x:v>
      </x:c>
      <x:c r="U1022" s="15" t="str">
        <x:f>IF(A1022="WIRE",T1022,IF(O1022=1,I1022*(1+IF(A1022="POUC",Summary!$E$7,Summary!$K$7))/J1022,"n.a."))</x:f>
        <x:v>n.a.</x:v>
      </x:c>
      <x:c r="V1022" s="12" t="n">
        <x:f>0</x:f>
        <x:v>0</x:v>
      </x:c>
      <x:c r="W1022" s="12" t="n">
        <x:f>0</x:f>
        <x:v>0</x:v>
      </x:c>
      <x:c r="X1022" s="12" t="n">
        <x:f>0</x:f>
        <x:v>0</x:v>
      </x:c>
      <x:c r="Y1022" s="12" t="n">
        <x:f>E1022-W1022-X1022</x:f>
        <x:v>0</x:v>
      </x:c>
      <x:c r="Z1022" s="16" t="n">
        <x:f>E1022*T1022</x:f>
        <x:v>0</x:v>
      </x:c>
      <x:c r="AA1022" s="16" t="n">
        <x:f>W1022*T1022</x:f>
        <x:v>0</x:v>
      </x:c>
      <x:c r="AB1022" s="16" t="n">
        <x:f>X1022*T1022</x:f>
        <x:v>0</x:v>
      </x:c>
      <x:c r="AC1022" s="16" t="n">
        <x:f>Y1022*T1022</x:f>
        <x:v>0</x:v>
      </x:c>
      <x:c r="AD1022" s="16" t="n">
        <x:f>K1022-Z1022</x:f>
        <x:v>0</x:v>
      </x:c>
      <x:c r="AE1022" s="16" t="str">
        <x:f>IF(ISNUMBER(U1022),E1022*(U1022-T1022),"n.a.")</x:f>
        <x:v>n.a.</x:v>
      </x:c>
      <x:c r="AF1022" s="12" t="n">
        <x:f>G1022-0</x:f>
        <x:v>0</x:v>
      </x:c>
      <x:c r="AG1022" s="16" t="n">
        <x:f>IF(ISNUMBER(U1022),0,Z1022)</x:f>
        <x:v>0</x:v>
      </x:c>
      <x:c r="AH1022" s="17" t="str">
        <x:f>IF(AND(A1022="WIRE",ISNUMBER(N1022)),H1022-N1022,"n.a.")</x:f>
        <x:v>n.a.</x:v>
      </x:c>
    </x:row>
    <x:row r="1023" ht="22" customHeight="1">
      <x:c r="A1023" s="2" t="str">
        <x:v>POUC</x:v>
      </x:c>
      <x:c r="B1023" s="2" t="str">
        <x:v>10</x:v>
      </x:c>
      <x:c r="C1023" s="2" t="str">
        <x:v>MP57M</x:v>
      </x:c>
      <x:c r="D1023" s="2" t="str">
        <x:v>MAGNET POUCH</x:v>
      </x:c>
      <x:c r="E1023" s="7" t="n">
        <x:v>0</x:v>
      </x:c>
      <x:c r="F1023" s="7" t="n">
        <x:v>0</x:v>
      </x:c>
      <x:c r="G1023" s="7" t="n">
        <x:v>0</x:v>
      </x:c>
      <x:c r="H1023" s="8" t="n">
        <x:v>16.37</x:v>
      </x:c>
      <x:c r="I1023" s="8" t="n">
        <x:v>15.3</x:v>
      </x:c>
      <x:c r="J1023" s="2" t="n">
        <x:v>100</x:v>
      </x:c>
      <x:c r="K1023" s="9" t="n">
        <x:v>0</x:v>
      </x:c>
      <x:c r="L1023" s="8"/>
      <x:c r="M1023" s="8"/>
      <x:c r="N1023" s="8"/>
      <x:c r="O1023" s="2" t="n">
        <x:v>0</x:v>
      </x:c>
      <x:c r="P1023" s="10" t="n">
        <x:v>42423</x:v>
      </x:c>
      <x:c r="Q1023" s="10" t="n">
        <x:v>42423</x:v>
      </x:c>
      <x:c r="R1023" s="2" t="str">
        <x:v>Category per-100 basis; no valued stock to verify</x:v>
      </x:c>
      <x:c r="S1023" s="2" t="str">
        <x:v>Outside priced proposal or replacement cost differs</x:v>
      </x:c>
      <x:c r="T1023" s="15" t="n">
        <x:f>H1023/J1023</x:f>
        <x:v>0.1637</x:v>
      </x:c>
      <x:c r="U1023" s="15" t="str">
        <x:f>IF(A1023="WIRE",T1023,IF(O1023=1,I1023*(1+IF(A1023="POUC",Summary!$E$7,Summary!$K$7))/J1023,"n.a."))</x:f>
        <x:v>n.a.</x:v>
      </x:c>
      <x:c r="V1023" s="12" t="n">
        <x:f>0</x:f>
        <x:v>0</x:v>
      </x:c>
      <x:c r="W1023" s="12" t="n">
        <x:f>0</x:f>
        <x:v>0</x:v>
      </x:c>
      <x:c r="X1023" s="12" t="n">
        <x:f>0</x:f>
        <x:v>0</x:v>
      </x:c>
      <x:c r="Y1023" s="12" t="n">
        <x:f>E1023-W1023-X1023</x:f>
        <x:v>0</x:v>
      </x:c>
      <x:c r="Z1023" s="16" t="n">
        <x:f>E1023*T1023</x:f>
        <x:v>0</x:v>
      </x:c>
      <x:c r="AA1023" s="16" t="n">
        <x:f>W1023*T1023</x:f>
        <x:v>0</x:v>
      </x:c>
      <x:c r="AB1023" s="16" t="n">
        <x:f>X1023*T1023</x:f>
        <x:v>0</x:v>
      </x:c>
      <x:c r="AC1023" s="16" t="n">
        <x:f>Y1023*T1023</x:f>
        <x:v>0</x:v>
      </x:c>
      <x:c r="AD1023" s="16" t="n">
        <x:f>K1023-Z1023</x:f>
        <x:v>0</x:v>
      </x:c>
      <x:c r="AE1023" s="16" t="str">
        <x:f>IF(ISNUMBER(U1023),E1023*(U1023-T1023),"n.a.")</x:f>
        <x:v>n.a.</x:v>
      </x:c>
      <x:c r="AF1023" s="12" t="n">
        <x:f>G1023-0</x:f>
        <x:v>0</x:v>
      </x:c>
      <x:c r="AG1023" s="16" t="n">
        <x:f>IF(ISNUMBER(U1023),0,Z1023)</x:f>
        <x:v>0</x:v>
      </x:c>
      <x:c r="AH1023" s="17" t="str">
        <x:f>IF(AND(A1023="WIRE",ISNUMBER(N1023)),H1023-N1023,"n.a.")</x:f>
        <x:v>n.a.</x:v>
      </x:c>
    </x:row>
    <x:row r="1024" ht="22" customHeight="1">
      <x:c r="A1024" s="2" t="str">
        <x:v>POUC</x:v>
      </x:c>
      <x:c r="B1024" s="2" t="str">
        <x:v>10</x:v>
      </x:c>
      <x:c r="C1024" s="2" t="str">
        <x:v>MP810G</x:v>
      </x:c>
      <x:c r="D1024" s="2" t="str">
        <x:v>MAGNET POUCH</x:v>
      </x:c>
      <x:c r="E1024" s="7" t="n">
        <x:v>0</x:v>
      </x:c>
      <x:c r="F1024" s="7" t="n">
        <x:v>0</x:v>
      </x:c>
      <x:c r="G1024" s="7" t="n">
        <x:v>0</x:v>
      </x:c>
      <x:c r="H1024" s="8" t="n">
        <x:v>15.73</x:v>
      </x:c>
      <x:c r="I1024" s="8" t="n">
        <x:v>14.7</x:v>
      </x:c>
      <x:c r="J1024" s="2" t="n">
        <x:v>100</x:v>
      </x:c>
      <x:c r="K1024" s="9" t="n">
        <x:v>0</x:v>
      </x:c>
      <x:c r="L1024" s="8"/>
      <x:c r="M1024" s="8"/>
      <x:c r="N1024" s="8"/>
      <x:c r="O1024" s="2" t="n">
        <x:v>0</x:v>
      </x:c>
      <x:c r="P1024" s="10" t="n">
        <x:v>42423</x:v>
      </x:c>
      <x:c r="Q1024" s="10" t="n">
        <x:v>42423</x:v>
      </x:c>
      <x:c r="R1024" s="2" t="str">
        <x:v>Category per-100 basis; no valued stock to verify</x:v>
      </x:c>
      <x:c r="S1024" s="2" t="str">
        <x:v>Outside priced proposal or replacement cost differs</x:v>
      </x:c>
      <x:c r="T1024" s="15" t="n">
        <x:f>H1024/J1024</x:f>
        <x:v>0.1573</x:v>
      </x:c>
      <x:c r="U1024" s="15" t="str">
        <x:f>IF(A1024="WIRE",T1024,IF(O1024=1,I1024*(1+IF(A1024="POUC",Summary!$E$7,Summary!$K$7))/J1024,"n.a."))</x:f>
        <x:v>n.a.</x:v>
      </x:c>
      <x:c r="V1024" s="12" t="n">
        <x:f>0</x:f>
        <x:v>0</x:v>
      </x:c>
      <x:c r="W1024" s="12" t="n">
        <x:f>0</x:f>
        <x:v>0</x:v>
      </x:c>
      <x:c r="X1024" s="12" t="n">
        <x:f>0</x:f>
        <x:v>0</x:v>
      </x:c>
      <x:c r="Y1024" s="12" t="n">
        <x:f>E1024-W1024-X1024</x:f>
        <x:v>0</x:v>
      </x:c>
      <x:c r="Z1024" s="16" t="n">
        <x:f>E1024*T1024</x:f>
        <x:v>0</x:v>
      </x:c>
      <x:c r="AA1024" s="16" t="n">
        <x:f>W1024*T1024</x:f>
        <x:v>0</x:v>
      </x:c>
      <x:c r="AB1024" s="16" t="n">
        <x:f>X1024*T1024</x:f>
        <x:v>0</x:v>
      </x:c>
      <x:c r="AC1024" s="16" t="n">
        <x:f>Y1024*T1024</x:f>
        <x:v>0</x:v>
      </x:c>
      <x:c r="AD1024" s="16" t="n">
        <x:f>K1024-Z1024</x:f>
        <x:v>0</x:v>
      </x:c>
      <x:c r="AE1024" s="16" t="str">
        <x:f>IF(ISNUMBER(U1024),E1024*(U1024-T1024),"n.a.")</x:f>
        <x:v>n.a.</x:v>
      </x:c>
      <x:c r="AF1024" s="12" t="n">
        <x:f>G1024-0</x:f>
        <x:v>0</x:v>
      </x:c>
      <x:c r="AG1024" s="16" t="n">
        <x:f>IF(ISNUMBER(U1024),0,Z1024)</x:f>
        <x:v>0</x:v>
      </x:c>
      <x:c r="AH1024" s="17" t="str">
        <x:f>IF(AND(A1024="WIRE",ISNUMBER(N1024)),H1024-N1024,"n.a.")</x:f>
        <x:v>n.a.</x:v>
      </x:c>
    </x:row>
    <x:row r="1025" ht="22" customHeight="1">
      <x:c r="A1025" s="2" t="str">
        <x:v>POUC</x:v>
      </x:c>
      <x:c r="B1025" s="2" t="str">
        <x:v>10</x:v>
      </x:c>
      <x:c r="C1025" s="2" t="str">
        <x:v>MP810M</x:v>
      </x:c>
      <x:c r="D1025" s="2" t="str">
        <x:v>MAGNET POUCH</x:v>
      </x:c>
      <x:c r="E1025" s="7" t="n">
        <x:v>0</x:v>
      </x:c>
      <x:c r="F1025" s="7" t="n">
        <x:v>0</x:v>
      </x:c>
      <x:c r="G1025" s="7" t="n">
        <x:v>0</x:v>
      </x:c>
      <x:c r="H1025" s="8" t="n">
        <x:v>15.73</x:v>
      </x:c>
      <x:c r="I1025" s="8" t="n">
        <x:v>14.7</x:v>
      </x:c>
      <x:c r="J1025" s="2" t="n">
        <x:v>100</x:v>
      </x:c>
      <x:c r="K1025" s="9" t="n">
        <x:v>0</x:v>
      </x:c>
      <x:c r="L1025" s="8"/>
      <x:c r="M1025" s="8"/>
      <x:c r="N1025" s="8"/>
      <x:c r="O1025" s="2" t="n">
        <x:v>0</x:v>
      </x:c>
      <x:c r="P1025" s="10" t="n">
        <x:v>42423</x:v>
      </x:c>
      <x:c r="Q1025" s="10" t="n">
        <x:v>42423</x:v>
      </x:c>
      <x:c r="R1025" s="2" t="str">
        <x:v>Category per-100 basis; no valued stock to verify</x:v>
      </x:c>
      <x:c r="S1025" s="2" t="str">
        <x:v>Outside priced proposal or replacement cost differs</x:v>
      </x:c>
      <x:c r="T1025" s="15" t="n">
        <x:f>H1025/J1025</x:f>
        <x:v>0.1573</x:v>
      </x:c>
      <x:c r="U1025" s="15" t="str">
        <x:f>IF(A1025="WIRE",T1025,IF(O1025=1,I1025*(1+IF(A1025="POUC",Summary!$E$7,Summary!$K$7))/J1025,"n.a."))</x:f>
        <x:v>n.a.</x:v>
      </x:c>
      <x:c r="V1025" s="12" t="n">
        <x:f>0</x:f>
        <x:v>0</x:v>
      </x:c>
      <x:c r="W1025" s="12" t="n">
        <x:f>0</x:f>
        <x:v>0</x:v>
      </x:c>
      <x:c r="X1025" s="12" t="n">
        <x:f>0</x:f>
        <x:v>0</x:v>
      </x:c>
      <x:c r="Y1025" s="12" t="n">
        <x:f>E1025-W1025-X1025</x:f>
        <x:v>0</x:v>
      </x:c>
      <x:c r="Z1025" s="16" t="n">
        <x:f>E1025*T1025</x:f>
        <x:v>0</x:v>
      </x:c>
      <x:c r="AA1025" s="16" t="n">
        <x:f>W1025*T1025</x:f>
        <x:v>0</x:v>
      </x:c>
      <x:c r="AB1025" s="16" t="n">
        <x:f>X1025*T1025</x:f>
        <x:v>0</x:v>
      </x:c>
      <x:c r="AC1025" s="16" t="n">
        <x:f>Y1025*T1025</x:f>
        <x:v>0</x:v>
      </x:c>
      <x:c r="AD1025" s="16" t="n">
        <x:f>K1025-Z1025</x:f>
        <x:v>0</x:v>
      </x:c>
      <x:c r="AE1025" s="16" t="str">
        <x:f>IF(ISNUMBER(U1025),E1025*(U1025-T1025),"n.a.")</x:f>
        <x:v>n.a.</x:v>
      </x:c>
      <x:c r="AF1025" s="12" t="n">
        <x:f>G1025-0</x:f>
        <x:v>0</x:v>
      </x:c>
      <x:c r="AG1025" s="16" t="n">
        <x:f>IF(ISNUMBER(U1025),0,Z1025)</x:f>
        <x:v>0</x:v>
      </x:c>
      <x:c r="AH1025" s="17" t="str">
        <x:f>IF(AND(A1025="WIRE",ISNUMBER(N1025)),H1025-N1025,"n.a.")</x:f>
        <x:v>n.a.</x:v>
      </x:c>
    </x:row>
    <x:row r="1026" ht="22" customHeight="1">
      <x:c r="A1026" s="2" t="str">
        <x:v>POUC</x:v>
      </x:c>
      <x:c r="B1026" s="2" t="str">
        <x:v>10</x:v>
      </x:c>
      <x:c r="C1026" s="2" t="str">
        <x:v>MPASCG</x:v>
      </x:c>
      <x:c r="D1026" s="2" t="str">
        <x:v>MAGNET POUCH</x:v>
      </x:c>
      <x:c r="E1026" s="7" t="n">
        <x:v>0</x:v>
      </x:c>
      <x:c r="F1026" s="7" t="n">
        <x:v>0</x:v>
      </x:c>
      <x:c r="G1026" s="7" t="n">
        <x:v>0</x:v>
      </x:c>
      <x:c r="H1026" s="8" t="n">
        <x:v>17.39</x:v>
      </x:c>
      <x:c r="I1026" s="8" t="n">
        <x:v>16.25</x:v>
      </x:c>
      <x:c r="J1026" s="2" t="n">
        <x:v>100</x:v>
      </x:c>
      <x:c r="K1026" s="9" t="n">
        <x:v>0</x:v>
      </x:c>
      <x:c r="L1026" s="8"/>
      <x:c r="M1026" s="8"/>
      <x:c r="N1026" s="8"/>
      <x:c r="O1026" s="2" t="n">
        <x:v>0</x:v>
      </x:c>
      <x:c r="P1026" s="10" t="n">
        <x:v>42423</x:v>
      </x:c>
      <x:c r="Q1026" s="10" t="n">
        <x:v>42423</x:v>
      </x:c>
      <x:c r="R1026" s="2" t="str">
        <x:v>Category per-100 basis; no valued stock to verify</x:v>
      </x:c>
      <x:c r="S1026" s="2" t="str">
        <x:v>Outside priced proposal or replacement cost differs</x:v>
      </x:c>
      <x:c r="T1026" s="15" t="n">
        <x:f>H1026/J1026</x:f>
        <x:v>0.1739</x:v>
      </x:c>
      <x:c r="U1026" s="15" t="str">
        <x:f>IF(A1026="WIRE",T1026,IF(O1026=1,I1026*(1+IF(A1026="POUC",Summary!$E$7,Summary!$K$7))/J1026,"n.a."))</x:f>
        <x:v>n.a.</x:v>
      </x:c>
      <x:c r="V1026" s="12" t="n">
        <x:f>0</x:f>
        <x:v>0</x:v>
      </x:c>
      <x:c r="W1026" s="12" t="n">
        <x:f>0</x:f>
        <x:v>0</x:v>
      </x:c>
      <x:c r="X1026" s="12" t="n">
        <x:f>0</x:f>
        <x:v>0</x:v>
      </x:c>
      <x:c r="Y1026" s="12" t="n">
        <x:f>E1026-W1026-X1026</x:f>
        <x:v>0</x:v>
      </x:c>
      <x:c r="Z1026" s="16" t="n">
        <x:f>E1026*T1026</x:f>
        <x:v>0</x:v>
      </x:c>
      <x:c r="AA1026" s="16" t="n">
        <x:f>W1026*T1026</x:f>
        <x:v>0</x:v>
      </x:c>
      <x:c r="AB1026" s="16" t="n">
        <x:f>X1026*T1026</x:f>
        <x:v>0</x:v>
      </x:c>
      <x:c r="AC1026" s="16" t="n">
        <x:f>Y1026*T1026</x:f>
        <x:v>0</x:v>
      </x:c>
      <x:c r="AD1026" s="16" t="n">
        <x:f>K1026-Z1026</x:f>
        <x:v>0</x:v>
      </x:c>
      <x:c r="AE1026" s="16" t="str">
        <x:f>IF(ISNUMBER(U1026),E1026*(U1026-T1026),"n.a.")</x:f>
        <x:v>n.a.</x:v>
      </x:c>
      <x:c r="AF1026" s="12" t="n">
        <x:f>G1026-0</x:f>
        <x:v>0</x:v>
      </x:c>
      <x:c r="AG1026" s="16" t="n">
        <x:f>IF(ISNUMBER(U1026),0,Z1026)</x:f>
        <x:v>0</x:v>
      </x:c>
      <x:c r="AH1026" s="17" t="str">
        <x:f>IF(AND(A1026="WIRE",ISNUMBER(N1026)),H1026-N1026,"n.a.")</x:f>
        <x:v>n.a.</x:v>
      </x:c>
    </x:row>
    <x:row r="1027" ht="22" customHeight="1">
      <x:c r="A1027" s="2" t="str">
        <x:v>POUC</x:v>
      </x:c>
      <x:c r="B1027" s="2" t="str">
        <x:v>10</x:v>
      </x:c>
      <x:c r="C1027" s="2" t="str">
        <x:v>MPASCM</x:v>
      </x:c>
      <x:c r="D1027" s="2" t="str">
        <x:v>MAGNET POUCH</x:v>
      </x:c>
      <x:c r="E1027" s="7" t="n">
        <x:v>0</x:v>
      </x:c>
      <x:c r="F1027" s="7" t="n">
        <x:v>0</x:v>
      </x:c>
      <x:c r="G1027" s="7" t="n">
        <x:v>0</x:v>
      </x:c>
      <x:c r="H1027" s="8" t="n">
        <x:v>17.39</x:v>
      </x:c>
      <x:c r="I1027" s="8" t="n">
        <x:v>16.25</x:v>
      </x:c>
      <x:c r="J1027" s="2" t="n">
        <x:v>100</x:v>
      </x:c>
      <x:c r="K1027" s="9" t="n">
        <x:v>0</x:v>
      </x:c>
      <x:c r="L1027" s="8"/>
      <x:c r="M1027" s="8"/>
      <x:c r="N1027" s="8"/>
      <x:c r="O1027" s="2" t="n">
        <x:v>0</x:v>
      </x:c>
      <x:c r="P1027" s="10" t="n">
        <x:v>42423</x:v>
      </x:c>
      <x:c r="Q1027" s="10" t="n">
        <x:v>42423</x:v>
      </x:c>
      <x:c r="R1027" s="2" t="str">
        <x:v>Category per-100 basis; no valued stock to verify</x:v>
      </x:c>
      <x:c r="S1027" s="2" t="str">
        <x:v>Outside priced proposal or replacement cost differs</x:v>
      </x:c>
      <x:c r="T1027" s="15" t="n">
        <x:f>H1027/J1027</x:f>
        <x:v>0.1739</x:v>
      </x:c>
      <x:c r="U1027" s="15" t="str">
        <x:f>IF(A1027="WIRE",T1027,IF(O1027=1,I1027*(1+IF(A1027="POUC",Summary!$E$7,Summary!$K$7))/J1027,"n.a."))</x:f>
        <x:v>n.a.</x:v>
      </x:c>
      <x:c r="V1027" s="12" t="n">
        <x:f>0</x:f>
        <x:v>0</x:v>
      </x:c>
      <x:c r="W1027" s="12" t="n">
        <x:f>0</x:f>
        <x:v>0</x:v>
      </x:c>
      <x:c r="X1027" s="12" t="n">
        <x:f>0</x:f>
        <x:v>0</x:v>
      </x:c>
      <x:c r="Y1027" s="12" t="n">
        <x:f>E1027-W1027-X1027</x:f>
        <x:v>0</x:v>
      </x:c>
      <x:c r="Z1027" s="16" t="n">
        <x:f>E1027*T1027</x:f>
        <x:v>0</x:v>
      </x:c>
      <x:c r="AA1027" s="16" t="n">
        <x:f>W1027*T1027</x:f>
        <x:v>0</x:v>
      </x:c>
      <x:c r="AB1027" s="16" t="n">
        <x:f>X1027*T1027</x:f>
        <x:v>0</x:v>
      </x:c>
      <x:c r="AC1027" s="16" t="n">
        <x:f>Y1027*T1027</x:f>
        <x:v>0</x:v>
      </x:c>
      <x:c r="AD1027" s="16" t="n">
        <x:f>K1027-Z1027</x:f>
        <x:v>0</x:v>
      </x:c>
      <x:c r="AE1027" s="16" t="str">
        <x:f>IF(ISNUMBER(U1027),E1027*(U1027-T1027),"n.a.")</x:f>
        <x:v>n.a.</x:v>
      </x:c>
      <x:c r="AF1027" s="12" t="n">
        <x:f>G1027-0</x:f>
        <x:v>0</x:v>
      </x:c>
      <x:c r="AG1027" s="16" t="n">
        <x:f>IF(ISNUMBER(U1027),0,Z1027)</x:f>
        <x:v>0</x:v>
      </x:c>
      <x:c r="AH1027" s="17" t="str">
        <x:f>IF(AND(A1027="WIRE",ISNUMBER(N1027)),H1027-N1027,"n.a.")</x:f>
        <x:v>n.a.</x:v>
      </x:c>
    </x:row>
    <x:row r="1028" ht="22" customHeight="1">
      <x:c r="A1028" s="2" t="str">
        <x:v>POUC</x:v>
      </x:c>
      <x:c r="B1028" s="2" t="str">
        <x:v>10</x:v>
      </x:c>
      <x:c r="C1028" s="2" t="str">
        <x:v>MPBUSG</x:v>
      </x:c>
      <x:c r="D1028" s="2" t="str">
        <x:v>MAGNET POUCH</x:v>
      </x:c>
      <x:c r="E1028" s="7" t="n">
        <x:v>0</x:v>
      </x:c>
      <x:c r="F1028" s="7" t="n">
        <x:v>0</x:v>
      </x:c>
      <x:c r="G1028" s="7" t="n">
        <x:v>0</x:v>
      </x:c>
      <x:c r="H1028" s="8" t="n">
        <x:v>9.1</x:v>
      </x:c>
      <x:c r="I1028" s="8" t="n">
        <x:v>8.5</x:v>
      </x:c>
      <x:c r="J1028" s="2" t="n">
        <x:v>100</x:v>
      </x:c>
      <x:c r="K1028" s="9" t="n">
        <x:v>0</x:v>
      </x:c>
      <x:c r="L1028" s="8"/>
      <x:c r="M1028" s="8"/>
      <x:c r="N1028" s="8"/>
      <x:c r="O1028" s="2" t="n">
        <x:v>0</x:v>
      </x:c>
      <x:c r="P1028" s="10" t="n">
        <x:v>42423</x:v>
      </x:c>
      <x:c r="Q1028" s="10" t="n">
        <x:v>42423</x:v>
      </x:c>
      <x:c r="R1028" s="2" t="str">
        <x:v>Category per-100 basis; no valued stock to verify</x:v>
      </x:c>
      <x:c r="S1028" s="2" t="str">
        <x:v>Outside priced proposal or replacement cost differs</x:v>
      </x:c>
      <x:c r="T1028" s="15" t="n">
        <x:f>H1028/J1028</x:f>
        <x:v>0.091</x:v>
      </x:c>
      <x:c r="U1028" s="15" t="str">
        <x:f>IF(A1028="WIRE",T1028,IF(O1028=1,I1028*(1+IF(A1028="POUC",Summary!$E$7,Summary!$K$7))/J1028,"n.a."))</x:f>
        <x:v>n.a.</x:v>
      </x:c>
      <x:c r="V1028" s="12" t="n">
        <x:f>0</x:f>
        <x:v>0</x:v>
      </x:c>
      <x:c r="W1028" s="12" t="n">
        <x:f>0</x:f>
        <x:v>0</x:v>
      </x:c>
      <x:c r="X1028" s="12" t="n">
        <x:f>0</x:f>
        <x:v>0</x:v>
      </x:c>
      <x:c r="Y1028" s="12" t="n">
        <x:f>E1028-W1028-X1028</x:f>
        <x:v>0</x:v>
      </x:c>
      <x:c r="Z1028" s="16" t="n">
        <x:f>E1028*T1028</x:f>
        <x:v>0</x:v>
      </x:c>
      <x:c r="AA1028" s="16" t="n">
        <x:f>W1028*T1028</x:f>
        <x:v>0</x:v>
      </x:c>
      <x:c r="AB1028" s="16" t="n">
        <x:f>X1028*T1028</x:f>
        <x:v>0</x:v>
      </x:c>
      <x:c r="AC1028" s="16" t="n">
        <x:f>Y1028*T1028</x:f>
        <x:v>0</x:v>
      </x:c>
      <x:c r="AD1028" s="16" t="n">
        <x:f>K1028-Z1028</x:f>
        <x:v>0</x:v>
      </x:c>
      <x:c r="AE1028" s="16" t="str">
        <x:f>IF(ISNUMBER(U1028),E1028*(U1028-T1028),"n.a.")</x:f>
        <x:v>n.a.</x:v>
      </x:c>
      <x:c r="AF1028" s="12" t="n">
        <x:f>G1028-0</x:f>
        <x:v>0</x:v>
      </x:c>
      <x:c r="AG1028" s="16" t="n">
        <x:f>IF(ISNUMBER(U1028),0,Z1028)</x:f>
        <x:v>0</x:v>
      </x:c>
      <x:c r="AH1028" s="17" t="str">
        <x:f>IF(AND(A1028="WIRE",ISNUMBER(N1028)),H1028-N1028,"n.a.")</x:f>
        <x:v>n.a.</x:v>
      </x:c>
    </x:row>
    <x:row r="1029" ht="22" customHeight="1">
      <x:c r="A1029" s="2" t="str">
        <x:v>POUC</x:v>
      </x:c>
      <x:c r="B1029" s="2" t="str">
        <x:v>10</x:v>
      </x:c>
      <x:c r="C1029" s="2" t="str">
        <x:v>MPBUSM</x:v>
      </x:c>
      <x:c r="D1029" s="2" t="str">
        <x:v>MAGNET POUCH</x:v>
      </x:c>
      <x:c r="E1029" s="7" t="n">
        <x:v>0</x:v>
      </x:c>
      <x:c r="F1029" s="7" t="n">
        <x:v>0</x:v>
      </x:c>
      <x:c r="G1029" s="7" t="n">
        <x:v>0</x:v>
      </x:c>
      <x:c r="H1029" s="8" t="n">
        <x:v>9.1</x:v>
      </x:c>
      <x:c r="I1029" s="8" t="n">
        <x:v>8.5</x:v>
      </x:c>
      <x:c r="J1029" s="2" t="n">
        <x:v>100</x:v>
      </x:c>
      <x:c r="K1029" s="9" t="n">
        <x:v>0</x:v>
      </x:c>
      <x:c r="L1029" s="8"/>
      <x:c r="M1029" s="8"/>
      <x:c r="N1029" s="8"/>
      <x:c r="O1029" s="2" t="n">
        <x:v>0</x:v>
      </x:c>
      <x:c r="P1029" s="10" t="n">
        <x:v>42423</x:v>
      </x:c>
      <x:c r="Q1029" s="10" t="n">
        <x:v>42423</x:v>
      </x:c>
      <x:c r="R1029" s="2" t="str">
        <x:v>Category per-100 basis; no valued stock to verify</x:v>
      </x:c>
      <x:c r="S1029" s="2" t="str">
        <x:v>Outside priced proposal or replacement cost differs</x:v>
      </x:c>
      <x:c r="T1029" s="15" t="n">
        <x:f>H1029/J1029</x:f>
        <x:v>0.091</x:v>
      </x:c>
      <x:c r="U1029" s="15" t="str">
        <x:f>IF(A1029="WIRE",T1029,IF(O1029=1,I1029*(1+IF(A1029="POUC",Summary!$E$7,Summary!$K$7))/J1029,"n.a."))</x:f>
        <x:v>n.a.</x:v>
      </x:c>
      <x:c r="V1029" s="12" t="n">
        <x:f>0</x:f>
        <x:v>0</x:v>
      </x:c>
      <x:c r="W1029" s="12" t="n">
        <x:f>0</x:f>
        <x:v>0</x:v>
      </x:c>
      <x:c r="X1029" s="12" t="n">
        <x:f>0</x:f>
        <x:v>0</x:v>
      </x:c>
      <x:c r="Y1029" s="12" t="n">
        <x:f>E1029-W1029-X1029</x:f>
        <x:v>0</x:v>
      </x:c>
      <x:c r="Z1029" s="16" t="n">
        <x:f>E1029*T1029</x:f>
        <x:v>0</x:v>
      </x:c>
      <x:c r="AA1029" s="16" t="n">
        <x:f>W1029*T1029</x:f>
        <x:v>0</x:v>
      </x:c>
      <x:c r="AB1029" s="16" t="n">
        <x:f>X1029*T1029</x:f>
        <x:v>0</x:v>
      </x:c>
      <x:c r="AC1029" s="16" t="n">
        <x:f>Y1029*T1029</x:f>
        <x:v>0</x:v>
      </x:c>
      <x:c r="AD1029" s="16" t="n">
        <x:f>K1029-Z1029</x:f>
        <x:v>0</x:v>
      </x:c>
      <x:c r="AE1029" s="16" t="str">
        <x:f>IF(ISNUMBER(U1029),E1029*(U1029-T1029),"n.a.")</x:f>
        <x:v>n.a.</x:v>
      </x:c>
      <x:c r="AF1029" s="12" t="n">
        <x:f>G1029-0</x:f>
        <x:v>0</x:v>
      </x:c>
      <x:c r="AG1029" s="16" t="n">
        <x:f>IF(ISNUMBER(U1029),0,Z1029)</x:f>
        <x:v>0</x:v>
      </x:c>
      <x:c r="AH1029" s="17" t="str">
        <x:f>IF(AND(A1029="WIRE",ISNUMBER(N1029)),H1029-N1029,"n.a.")</x:f>
        <x:v>n.a.</x:v>
      </x:c>
    </x:row>
    <x:row r="1030" ht="22" customHeight="1">
      <x:c r="A1030" s="2" t="str">
        <x:v>POUC</x:v>
      </x:c>
      <x:c r="B1030" s="2" t="str">
        <x:v>10</x:v>
      </x:c>
      <x:c r="C1030" s="2" t="str">
        <x:v>MPCGSCM</x:v>
      </x:c>
      <x:c r="D1030" s="2" t="str">
        <x:v>MAGNET POUCH</x:v>
      </x:c>
      <x:c r="E1030" s="7" t="n">
        <x:v>0</x:v>
      </x:c>
      <x:c r="F1030" s="7" t="n">
        <x:v>0</x:v>
      </x:c>
      <x:c r="G1030" s="7" t="n">
        <x:v>0</x:v>
      </x:c>
      <x:c r="H1030" s="8" t="n">
        <x:v>25.86</x:v>
      </x:c>
      <x:c r="I1030" s="8" t="n">
        <x:v>24.17</x:v>
      </x:c>
      <x:c r="J1030" s="2" t="n">
        <x:v>100</x:v>
      </x:c>
      <x:c r="K1030" s="9" t="n">
        <x:v>0</x:v>
      </x:c>
      <x:c r="L1030" s="8"/>
      <x:c r="M1030" s="8"/>
      <x:c r="N1030" s="8"/>
      <x:c r="O1030" s="2" t="n">
        <x:v>0</x:v>
      </x:c>
      <x:c r="P1030" s="10" t="n">
        <x:v>42423</x:v>
      </x:c>
      <x:c r="Q1030" s="10" t="n">
        <x:v>42423</x:v>
      </x:c>
      <x:c r="R1030" s="2" t="str">
        <x:v>Category per-100 basis; no valued stock to verify</x:v>
      </x:c>
      <x:c r="S1030" s="2" t="str">
        <x:v>Outside priced proposal or replacement cost differs</x:v>
      </x:c>
      <x:c r="T1030" s="15" t="n">
        <x:f>H1030/J1030</x:f>
        <x:v>0.2586</x:v>
      </x:c>
      <x:c r="U1030" s="15" t="str">
        <x:f>IF(A1030="WIRE",T1030,IF(O1030=1,I1030*(1+IF(A1030="POUC",Summary!$E$7,Summary!$K$7))/J1030,"n.a."))</x:f>
        <x:v>n.a.</x:v>
      </x:c>
      <x:c r="V1030" s="12" t="n">
        <x:f>0</x:f>
        <x:v>0</x:v>
      </x:c>
      <x:c r="W1030" s="12" t="n">
        <x:f>0</x:f>
        <x:v>0</x:v>
      </x:c>
      <x:c r="X1030" s="12" t="n">
        <x:f>0</x:f>
        <x:v>0</x:v>
      </x:c>
      <x:c r="Y1030" s="12" t="n">
        <x:f>E1030-W1030-X1030</x:f>
        <x:v>0</x:v>
      </x:c>
      <x:c r="Z1030" s="16" t="n">
        <x:f>E1030*T1030</x:f>
        <x:v>0</x:v>
      </x:c>
      <x:c r="AA1030" s="16" t="n">
        <x:f>W1030*T1030</x:f>
        <x:v>0</x:v>
      </x:c>
      <x:c r="AB1030" s="16" t="n">
        <x:f>X1030*T1030</x:f>
        <x:v>0</x:v>
      </x:c>
      <x:c r="AC1030" s="16" t="n">
        <x:f>Y1030*T1030</x:f>
        <x:v>0</x:v>
      </x:c>
      <x:c r="AD1030" s="16" t="n">
        <x:f>K1030-Z1030</x:f>
        <x:v>0</x:v>
      </x:c>
      <x:c r="AE1030" s="16" t="str">
        <x:f>IF(ISNUMBER(U1030),E1030*(U1030-T1030),"n.a.")</x:f>
        <x:v>n.a.</x:v>
      </x:c>
      <x:c r="AF1030" s="12" t="n">
        <x:f>G1030-0</x:f>
        <x:v>0</x:v>
      </x:c>
      <x:c r="AG1030" s="16" t="n">
        <x:f>IF(ISNUMBER(U1030),0,Z1030)</x:f>
        <x:v>0</x:v>
      </x:c>
      <x:c r="AH1030" s="17" t="str">
        <x:f>IF(AND(A1030="WIRE",ISNUMBER(N1030)),H1030-N1030,"n.a.")</x:f>
        <x:v>n.a.</x:v>
      </x:c>
    </x:row>
    <x:row r="1031" ht="22" customHeight="1">
      <x:c r="A1031" s="2" t="str">
        <x:v>POUC</x:v>
      </x:c>
      <x:c r="B1031" s="2" t="str">
        <x:v>10</x:v>
      </x:c>
      <x:c r="C1031" s="2" t="str">
        <x:v>MPGSCG</x:v>
      </x:c>
      <x:c r="D1031" s="2" t="str">
        <x:v>MAGNET POUCH</x:v>
      </x:c>
      <x:c r="E1031" s="7" t="n">
        <x:v>0</x:v>
      </x:c>
      <x:c r="F1031" s="7" t="n">
        <x:v>0</x:v>
      </x:c>
      <x:c r="G1031" s="7" t="n">
        <x:v>0</x:v>
      </x:c>
      <x:c r="H1031" s="8" t="n">
        <x:v>19.47</x:v>
      </x:c>
      <x:c r="I1031" s="8" t="n">
        <x:v>18.2</x:v>
      </x:c>
      <x:c r="J1031" s="2" t="n">
        <x:v>100</x:v>
      </x:c>
      <x:c r="K1031" s="9" t="n">
        <x:v>0</x:v>
      </x:c>
      <x:c r="L1031" s="8"/>
      <x:c r="M1031" s="8"/>
      <x:c r="N1031" s="8"/>
      <x:c r="O1031" s="2" t="n">
        <x:v>0</x:v>
      </x:c>
      <x:c r="P1031" s="10" t="n">
        <x:v>42423</x:v>
      </x:c>
      <x:c r="Q1031" s="10" t="n">
        <x:v>42423</x:v>
      </x:c>
      <x:c r="R1031" s="2" t="str">
        <x:v>Category per-100 basis; no valued stock to verify</x:v>
      </x:c>
      <x:c r="S1031" s="2" t="str">
        <x:v>Outside priced proposal or replacement cost differs</x:v>
      </x:c>
      <x:c r="T1031" s="15" t="n">
        <x:f>H1031/J1031</x:f>
        <x:v>0.19469999999999998</x:v>
      </x:c>
      <x:c r="U1031" s="15" t="str">
        <x:f>IF(A1031="WIRE",T1031,IF(O1031=1,I1031*(1+IF(A1031="POUC",Summary!$E$7,Summary!$K$7))/J1031,"n.a."))</x:f>
        <x:v>n.a.</x:v>
      </x:c>
      <x:c r="V1031" s="12" t="n">
        <x:f>0</x:f>
        <x:v>0</x:v>
      </x:c>
      <x:c r="W1031" s="12" t="n">
        <x:f>0</x:f>
        <x:v>0</x:v>
      </x:c>
      <x:c r="X1031" s="12" t="n">
        <x:f>0</x:f>
        <x:v>0</x:v>
      </x:c>
      <x:c r="Y1031" s="12" t="n">
        <x:f>E1031-W1031-X1031</x:f>
        <x:v>0</x:v>
      </x:c>
      <x:c r="Z1031" s="16" t="n">
        <x:f>E1031*T1031</x:f>
        <x:v>0</x:v>
      </x:c>
      <x:c r="AA1031" s="16" t="n">
        <x:f>W1031*T1031</x:f>
        <x:v>0</x:v>
      </x:c>
      <x:c r="AB1031" s="16" t="n">
        <x:f>X1031*T1031</x:f>
        <x:v>0</x:v>
      </x:c>
      <x:c r="AC1031" s="16" t="n">
        <x:f>Y1031*T1031</x:f>
        <x:v>0</x:v>
      </x:c>
      <x:c r="AD1031" s="16" t="n">
        <x:f>K1031-Z1031</x:f>
        <x:v>0</x:v>
      </x:c>
      <x:c r="AE1031" s="16" t="str">
        <x:f>IF(ISNUMBER(U1031),E1031*(U1031-T1031),"n.a.")</x:f>
        <x:v>n.a.</x:v>
      </x:c>
      <x:c r="AF1031" s="12" t="n">
        <x:f>G1031-0</x:f>
        <x:v>0</x:v>
      </x:c>
      <x:c r="AG1031" s="16" t="n">
        <x:f>IF(ISNUMBER(U1031),0,Z1031)</x:f>
        <x:v>0</x:v>
      </x:c>
      <x:c r="AH1031" s="17" t="str">
        <x:f>IF(AND(A1031="WIRE",ISNUMBER(N1031)),H1031-N1031,"n.a.")</x:f>
        <x:v>n.a.</x:v>
      </x:c>
    </x:row>
    <x:row r="1032" ht="22" customHeight="1">
      <x:c r="A1032" s="2" t="str">
        <x:v>POUC</x:v>
      </x:c>
      <x:c r="B1032" s="2" t="str">
        <x:v>10</x:v>
      </x:c>
      <x:c r="C1032" s="2" t="str">
        <x:v>PIOPOUC</x:v>
      </x:c>
      <x:c r="D1032" s="2" t="str">
        <x:v>SOUTHWEST PLASTIC BINDING</x:v>
      </x:c>
      <x:c r="E1032" s="7" t="n">
        <x:v>17.79</x:v>
      </x:c>
      <x:c r="F1032" s="7" t="n">
        <x:v>0</x:v>
      </x:c>
      <x:c r="G1032" s="7" t="n">
        <x:v>0</x:v>
      </x:c>
      <x:c r="H1032" s="8" t="n">
        <x:v>1</x:v>
      </x:c>
      <x:c r="I1032" s="8" t="n">
        <x:v>0</x:v>
      </x:c>
      <x:c r="J1032" s="2" t="n">
        <x:v>1</x:v>
      </x:c>
      <x:c r="K1032" s="9" t="n">
        <x:v>17.79</x:v>
      </x:c>
      <x:c r="L1032" s="8"/>
      <x:c r="M1032" s="8"/>
      <x:c r="N1032" s="8"/>
      <x:c r="O1032" s="2" t="n">
        <x:v>0</x:v>
      </x:c>
      <x:c r="P1032" s="10" t="n">
        <x:v>38545</x:v>
      </x:c>
      <x:c r="Q1032" s="10"/>
      <x:c r="R1032" s="2" t="str">
        <x:v>Reported valuation: per stock unit</x:v>
      </x:c>
      <x:c r="S1032" s="2" t="str">
        <x:v>Outside priced proposal or replacement cost differs</x:v>
      </x:c>
      <x:c r="T1032" s="15" t="n">
        <x:f>H1032/J1032</x:f>
        <x:v>1</x:v>
      </x:c>
      <x:c r="U1032" s="15" t="str">
        <x:f>IF(A1032="WIRE",T1032,IF(O1032=1,I1032*(1+IF(A1032="POUC",Summary!$E$7,Summary!$K$7))/J1032,"n.a."))</x:f>
        <x:v>n.a.</x:v>
      </x:c>
      <x:c r="V1032" s="12" t="n">
        <x:f>0</x:f>
        <x:v>0</x:v>
      </x:c>
      <x:c r="W1032" s="12" t="n">
        <x:f>0</x:f>
        <x:v>0</x:v>
      </x:c>
      <x:c r="X1032" s="12" t="n">
        <x:f>0</x:f>
        <x:v>0</x:v>
      </x:c>
      <x:c r="Y1032" s="12" t="n">
        <x:f>E1032-W1032-X1032</x:f>
        <x:v>17.79</x:v>
      </x:c>
      <x:c r="Z1032" s="16" t="n">
        <x:f>E1032*T1032</x:f>
        <x:v>17.79</x:v>
      </x:c>
      <x:c r="AA1032" s="16" t="n">
        <x:f>W1032*T1032</x:f>
        <x:v>0</x:v>
      </x:c>
      <x:c r="AB1032" s="16" t="n">
        <x:f>X1032*T1032</x:f>
        <x:v>0</x:v>
      </x:c>
      <x:c r="AC1032" s="16" t="n">
        <x:f>Y1032*T1032</x:f>
        <x:v>17.79</x:v>
      </x:c>
      <x:c r="AD1032" s="16" t="n">
        <x:f>K1032-Z1032</x:f>
        <x:v>0</x:v>
      </x:c>
      <x:c r="AE1032" s="16" t="str">
        <x:f>IF(ISNUMBER(U1032),E1032*(U1032-T1032),"n.a.")</x:f>
        <x:v>n.a.</x:v>
      </x:c>
      <x:c r="AF1032" s="12" t="n">
        <x:f>G1032-0</x:f>
        <x:v>0</x:v>
      </x:c>
      <x:c r="AG1032" s="16" t="n">
        <x:f>IF(ISNUMBER(U1032),0,Z1032)</x:f>
        <x:v>17.79</x:v>
      </x:c>
      <x:c r="AH1032" s="17" t="str">
        <x:f>IF(AND(A1032="WIRE",ISNUMBER(N1032)),H1032-N1032,"n.a.")</x:f>
        <x:v>n.a.</x:v>
      </x:c>
    </x:row>
    <x:row r="1033" ht="22" customHeight="1">
      <x:c r="A1033" s="2" t="str">
        <x:v>POUC</x:v>
      </x:c>
      <x:c r="B1033" s="2" t="str">
        <x:v>30</x:v>
      </x:c>
      <x:c r="C1033" s="2" t="str">
        <x:v>BML5</x:v>
      </x:c>
      <x:c r="D1033" s="2" t="str">
        <x:v>LAMITEK USA, INC.</x:v>
      </x:c>
      <x:c r="E1033" s="7" t="n">
        <x:v>6100</x:v>
      </x:c>
      <x:c r="F1033" s="7" t="n">
        <x:v>0</x:v>
      </x:c>
      <x:c r="G1033" s="7" t="n">
        <x:v>0</x:v>
      </x:c>
      <x:c r="H1033" s="8" t="n">
        <x:v>1.51</x:v>
      </x:c>
      <x:c r="I1033" s="8" t="n">
        <x:v>1</x:v>
      </x:c>
      <x:c r="J1033" s="2" t="n">
        <x:v>100</x:v>
      </x:c>
      <x:c r="K1033" s="9" t="n">
        <x:v>92.11</x:v>
      </x:c>
      <x:c r="L1033" s="8" t="n">
        <x:v>0.89</x:v>
      </x:c>
      <x:c r="M1033" s="8" t="n">
        <x:v>0.9968000000000001</x:v>
      </x:c>
      <x:c r="N1033" s="8"/>
      <x:c r="O1033" s="2" t="n">
        <x:v>1</x:v>
      </x:c>
      <x:c r="P1033" s="10" t="n">
        <x:v>45902</x:v>
      </x:c>
      <x:c r="Q1033" s="10" t="n">
        <x:v>46148</x:v>
      </x:c>
      <x:c r="R1033" s="2" t="str">
        <x:v>Same-product valuation: per 100</x:v>
      </x:c>
      <x:c r="S1033" s="2" t="str">
        <x:v>Chris Lamitek Pouches priced product</x:v>
      </x:c>
      <x:c r="T1033" s="15" t="n">
        <x:f>H1033/J1033</x:f>
        <x:v>0.0151</x:v>
      </x:c>
      <x:c r="U1033" s="15" t="n">
        <x:f>IF(A1033="WIRE",T1033,IF(O1033=1,I1033*(1+IF(A1033="POUC",Summary!$E$7,Summary!$K$7))/J1033,"n.a."))</x:f>
        <x:v>0.0165</x:v>
      </x:c>
      <x:c r="V1033" s="12" t="n">
        <x:f>0</x:f>
        <x:v>0</x:v>
      </x:c>
      <x:c r="W1033" s="12" t="n">
        <x:f>0</x:f>
        <x:v>0</x:v>
      </x:c>
      <x:c r="X1033" s="12" t="n">
        <x:f>0</x:f>
        <x:v>0</x:v>
      </x:c>
      <x:c r="Y1033" s="12" t="n">
        <x:f>E1033-W1033-X1033</x:f>
        <x:v>6100</x:v>
      </x:c>
      <x:c r="Z1033" s="16" t="n">
        <x:f>E1033*T1033</x:f>
        <x:v>92.11</x:v>
      </x:c>
      <x:c r="AA1033" s="16" t="n">
        <x:f>W1033*T1033</x:f>
        <x:v>0</x:v>
      </x:c>
      <x:c r="AB1033" s="16" t="n">
        <x:f>X1033*T1033</x:f>
        <x:v>0</x:v>
      </x:c>
      <x:c r="AC1033" s="16" t="n">
        <x:f>Y1033*T1033</x:f>
        <x:v>92.11</x:v>
      </x:c>
      <x:c r="AD1033" s="16" t="n">
        <x:f>K1033-Z1033</x:f>
        <x:v>0</x:v>
      </x:c>
      <x:c r="AE1033" s="16" t="n">
        <x:f>IF(ISNUMBER(U1033),E1033*(U1033-T1033),"n.a.")</x:f>
        <x:v>8.540000000000001</x:v>
      </x:c>
      <x:c r="AF1033" s="12" t="n">
        <x:f>G1033-0</x:f>
        <x:v>0</x:v>
      </x:c>
      <x:c r="AG1033" s="16" t="n">
        <x:f>IF(ISNUMBER(U1033),0,Z1033)</x:f>
        <x:v>0</x:v>
      </x:c>
      <x:c r="AH1033" s="17" t="str">
        <x:f>IF(AND(A1033="WIRE",ISNUMBER(N1033)),H1033-N1033,"n.a.")</x:f>
        <x:v>n.a.</x:v>
      </x:c>
    </x:row>
    <x:row r="1034" ht="22" customHeight="1">
      <x:c r="A1034" s="2" t="str">
        <x:v>POUC</x:v>
      </x:c>
      <x:c r="B1034" s="2" t="str">
        <x:v>30</x:v>
      </x:c>
      <x:c r="C1034" s="2" t="str">
        <x:v>DRI10</x:v>
      </x:c>
      <x:c r="D1034" s="2" t="str">
        <x:v>LAMITEK USA, INC.</x:v>
      </x:c>
      <x:c r="E1034" s="7" t="n">
        <x:v>2700</x:v>
      </x:c>
      <x:c r="F1034" s="7" t="n">
        <x:v>0</x:v>
      </x:c>
      <x:c r="G1034" s="7" t="n">
        <x:v>0</x:v>
      </x:c>
      <x:c r="H1034" s="8" t="n">
        <x:v>1.35</x:v>
      </x:c>
      <x:c r="I1034" s="8" t="n">
        <x:v>0.9</x:v>
      </x:c>
      <x:c r="J1034" s="2" t="n">
        <x:v>100</x:v>
      </x:c>
      <x:c r="K1034" s="9" t="n">
        <x:v>36.45</x:v>
      </x:c>
      <x:c r="L1034" s="8" t="n">
        <x:v>0.8</x:v>
      </x:c>
      <x:c r="M1034" s="8" t="n">
        <x:v>0.8960000000000001</x:v>
      </x:c>
      <x:c r="N1034" s="8"/>
      <x:c r="O1034" s="2" t="n">
        <x:v>1</x:v>
      </x:c>
      <x:c r="P1034" s="10" t="n">
        <x:v>45902</x:v>
      </x:c>
      <x:c r="Q1034" s="10" t="n">
        <x:v>46148</x:v>
      </x:c>
      <x:c r="R1034" s="2" t="str">
        <x:v>Same-product valuation: per 100</x:v>
      </x:c>
      <x:c r="S1034" s="2" t="str">
        <x:v>Chris Lamitek Pouches priced product</x:v>
      </x:c>
      <x:c r="T1034" s="15" t="n">
        <x:f>H1034/J1034</x:f>
        <x:v>0.013500000000000002</x:v>
      </x:c>
      <x:c r="U1034" s="15" t="n">
        <x:f>IF(A1034="WIRE",T1034,IF(O1034=1,I1034*(1+IF(A1034="POUC",Summary!$E$7,Summary!$K$7))/J1034,"n.a."))</x:f>
        <x:v>0.014849999999999999</x:v>
      </x:c>
      <x:c r="V1034" s="12" t="n">
        <x:f>0</x:f>
        <x:v>0</x:v>
      </x:c>
      <x:c r="W1034" s="12" t="n">
        <x:f>0</x:f>
        <x:v>0</x:v>
      </x:c>
      <x:c r="X1034" s="12" t="n">
        <x:f>0</x:f>
        <x:v>0</x:v>
      </x:c>
      <x:c r="Y1034" s="12" t="n">
        <x:f>E1034-W1034-X1034</x:f>
        <x:v>2700</x:v>
      </x:c>
      <x:c r="Z1034" s="16" t="n">
        <x:f>E1034*T1034</x:f>
        <x:v>36.45</x:v>
      </x:c>
      <x:c r="AA1034" s="16" t="n">
        <x:f>W1034*T1034</x:f>
        <x:v>0</x:v>
      </x:c>
      <x:c r="AB1034" s="16" t="n">
        <x:f>X1034*T1034</x:f>
        <x:v>0</x:v>
      </x:c>
      <x:c r="AC1034" s="16" t="n">
        <x:f>Y1034*T1034</x:f>
        <x:v>36.45</x:v>
      </x:c>
      <x:c r="AD1034" s="16" t="n">
        <x:f>K1034-Z1034</x:f>
        <x:v>0</x:v>
      </x:c>
      <x:c r="AE1034" s="16" t="n">
        <x:f>IF(ISNUMBER(U1034),E1034*(U1034-T1034),"n.a.")</x:f>
        <x:v>3.644999999999992</x:v>
      </x:c>
      <x:c r="AF1034" s="12" t="n">
        <x:f>G1034-0</x:f>
        <x:v>0</x:v>
      </x:c>
      <x:c r="AG1034" s="16" t="n">
        <x:f>IF(ISNUMBER(U1034),0,Z1034)</x:f>
        <x:v>0</x:v>
      </x:c>
      <x:c r="AH1034" s="17" t="str">
        <x:f>IF(AND(A1034="WIRE",ISNUMBER(N1034)),H1034-N1034,"n.a.")</x:f>
        <x:v>n.a.</x:v>
      </x:c>
    </x:row>
    <x:row r="1035" ht="22" customHeight="1">
      <x:c r="A1035" s="2" t="str">
        <x:v>POUC</x:v>
      </x:c>
      <x:c r="B1035" s="2" t="str">
        <x:v>30</x:v>
      </x:c>
      <x:c r="C1035" s="2" t="str">
        <x:v>IBM10</x:v>
      </x:c>
      <x:c r="D1035" s="2" t="str">
        <x:v>LAMITEK USA, INC.</x:v>
      </x:c>
      <x:c r="E1035" s="7" t="n">
        <x:v>4500</x:v>
      </x:c>
      <x:c r="F1035" s="7" t="n">
        <x:v>0</x:v>
      </x:c>
      <x:c r="G1035" s="7" t="n">
        <x:v>0</x:v>
      </x:c>
      <x:c r="H1035" s="8" t="n">
        <x:v>1.21</x:v>
      </x:c>
      <x:c r="I1035" s="8" t="n">
        <x:v>0.8</x:v>
      </x:c>
      <x:c r="J1035" s="2" t="n">
        <x:v>100</x:v>
      </x:c>
      <x:c r="K1035" s="9" t="n">
        <x:v>54.45</x:v>
      </x:c>
      <x:c r="L1035" s="8" t="n">
        <x:v>0.71</x:v>
      </x:c>
      <x:c r="M1035" s="8" t="n">
        <x:v>0.7952</x:v>
      </x:c>
      <x:c r="N1035" s="8"/>
      <x:c r="O1035" s="2" t="n">
        <x:v>1</x:v>
      </x:c>
      <x:c r="P1035" s="10" t="n">
        <x:v>45902</x:v>
      </x:c>
      <x:c r="Q1035" s="10" t="n">
        <x:v>46148</x:v>
      </x:c>
      <x:c r="R1035" s="2" t="str">
        <x:v>Same-product valuation: per 100</x:v>
      </x:c>
      <x:c r="S1035" s="2" t="str">
        <x:v>Chris Lamitek Pouches priced product</x:v>
      </x:c>
      <x:c r="T1035" s="15" t="n">
        <x:f>H1035/J1035</x:f>
        <x:v>0.0121</x:v>
      </x:c>
      <x:c r="U1035" s="15" t="n">
        <x:f>IF(A1035="WIRE",T1035,IF(O1035=1,I1035*(1+IF(A1035="POUC",Summary!$E$7,Summary!$K$7))/J1035,"n.a."))</x:f>
        <x:v>0.0132</x:v>
      </x:c>
      <x:c r="V1035" s="12" t="n">
        <x:f>0</x:f>
        <x:v>0</x:v>
      </x:c>
      <x:c r="W1035" s="12" t="n">
        <x:f>0</x:f>
        <x:v>0</x:v>
      </x:c>
      <x:c r="X1035" s="12" t="n">
        <x:f>0</x:f>
        <x:v>0</x:v>
      </x:c>
      <x:c r="Y1035" s="12" t="n">
        <x:f>E1035-W1035-X1035</x:f>
        <x:v>4500</x:v>
      </x:c>
      <x:c r="Z1035" s="16" t="n">
        <x:f>E1035*T1035</x:f>
        <x:v>54.449999999999996</x:v>
      </x:c>
      <x:c r="AA1035" s="16" t="n">
        <x:f>W1035*T1035</x:f>
        <x:v>0</x:v>
      </x:c>
      <x:c r="AB1035" s="16" t="n">
        <x:f>X1035*T1035</x:f>
        <x:v>0</x:v>
      </x:c>
      <x:c r="AC1035" s="16" t="n">
        <x:f>Y1035*T1035</x:f>
        <x:v>54.449999999999996</x:v>
      </x:c>
      <x:c r="AD1035" s="16" t="n">
        <x:f>K1035-Z1035</x:f>
        <x:v>7.105427357601002e-15</x:v>
      </x:c>
      <x:c r="AE1035" s="16" t="n">
        <x:f>IF(ISNUMBER(U1035),E1035*(U1035-T1035),"n.a.")</x:f>
        <x:v>4.950000000000001</x:v>
      </x:c>
      <x:c r="AF1035" s="12" t="n">
        <x:f>G1035-0</x:f>
        <x:v>0</x:v>
      </x:c>
      <x:c r="AG1035" s="16" t="n">
        <x:f>IF(ISNUMBER(U1035),0,Z1035)</x:f>
        <x:v>0</x:v>
      </x:c>
      <x:c r="AH1035" s="17" t="str">
        <x:f>IF(AND(A1035="WIRE",ISNUMBER(N1035)),H1035-N1035,"n.a.")</x:f>
        <x:v>n.a.</x:v>
      </x:c>
    </x:row>
    <x:row r="1036" ht="22" customHeight="1">
      <x:c r="A1036" s="2" t="str">
        <x:v>POUC</x:v>
      </x:c>
      <x:c r="B1036" s="2" t="str">
        <x:v>30</x:v>
      </x:c>
      <x:c r="C1036" s="2" t="str">
        <x:v>IBM5</x:v>
      </x:c>
      <x:c r="D1036" s="2" t="str">
        <x:v>LAMITEK USA, INC.</x:v>
      </x:c>
      <x:c r="E1036" s="7" t="n">
        <x:v>18700</x:v>
      </x:c>
      <x:c r="F1036" s="7" t="n">
        <x:v>0</x:v>
      </x:c>
      <x:c r="G1036" s="7" t="n">
        <x:v>0</x:v>
      </x:c>
      <x:c r="H1036" s="8" t="n">
        <x:v>0.64</x:v>
      </x:c>
      <x:c r="I1036" s="8" t="n">
        <x:v>0.43</x:v>
      </x:c>
      <x:c r="J1036" s="2" t="n">
        <x:v>100</x:v>
      </x:c>
      <x:c r="K1036" s="9" t="n">
        <x:v>119.68</x:v>
      </x:c>
      <x:c r="L1036" s="8" t="n">
        <x:v>0.38</x:v>
      </x:c>
      <x:c r="M1036" s="8" t="n">
        <x:v>0.42560000000000003</x:v>
      </x:c>
      <x:c r="N1036" s="8"/>
      <x:c r="O1036" s="2" t="n">
        <x:v>1</x:v>
      </x:c>
      <x:c r="P1036" s="10" t="n">
        <x:v>45902</x:v>
      </x:c>
      <x:c r="Q1036" s="10" t="n">
        <x:v>46148</x:v>
      </x:c>
      <x:c r="R1036" s="2" t="str">
        <x:v>Same-product valuation: per 100</x:v>
      </x:c>
      <x:c r="S1036" s="2" t="str">
        <x:v>Chris Lamitek Pouches priced product</x:v>
      </x:c>
      <x:c r="T1036" s="15" t="n">
        <x:f>H1036/J1036</x:f>
        <x:v>0.0064</x:v>
      </x:c>
      <x:c r="U1036" s="15" t="n">
        <x:f>IF(A1036="WIRE",T1036,IF(O1036=1,I1036*(1+IF(A1036="POUC",Summary!$E$7,Summary!$K$7))/J1036,"n.a."))</x:f>
        <x:v>0.007094999999999999</x:v>
      </x:c>
      <x:c r="V1036" s="12" t="n">
        <x:f>0</x:f>
        <x:v>0</x:v>
      </x:c>
      <x:c r="W1036" s="12" t="n">
        <x:f>0</x:f>
        <x:v>0</x:v>
      </x:c>
      <x:c r="X1036" s="12" t="n">
        <x:f>0</x:f>
        <x:v>0</x:v>
      </x:c>
      <x:c r="Y1036" s="12" t="n">
        <x:f>E1036-W1036-X1036</x:f>
        <x:v>18700</x:v>
      </x:c>
      <x:c r="Z1036" s="16" t="n">
        <x:f>E1036*T1036</x:f>
        <x:v>119.68</x:v>
      </x:c>
      <x:c r="AA1036" s="16" t="n">
        <x:f>W1036*T1036</x:f>
        <x:v>0</x:v>
      </x:c>
      <x:c r="AB1036" s="16" t="n">
        <x:f>X1036*T1036</x:f>
        <x:v>0</x:v>
      </x:c>
      <x:c r="AC1036" s="16" t="n">
        <x:f>Y1036*T1036</x:f>
        <x:v>119.68</x:v>
      </x:c>
      <x:c r="AD1036" s="16" t="n">
        <x:f>K1036-Z1036</x:f>
        <x:v>0</x:v>
      </x:c>
      <x:c r="AE1036" s="16" t="n">
        <x:f>IF(ISNUMBER(U1036),E1036*(U1036-T1036),"n.a.")</x:f>
        <x:v>12.996499999999973</x:v>
      </x:c>
      <x:c r="AF1036" s="12" t="n">
        <x:f>G1036-0</x:f>
        <x:v>0</x:v>
      </x:c>
      <x:c r="AG1036" s="16" t="n">
        <x:f>IF(ISNUMBER(U1036),0,Z1036)</x:f>
        <x:v>0</x:v>
      </x:c>
      <x:c r="AH1036" s="17" t="str">
        <x:f>IF(AND(A1036="WIRE",ISNUMBER(N1036)),H1036-N1036,"n.a.")</x:f>
        <x:v>n.a.</x:v>
      </x:c>
    </x:row>
    <x:row r="1037" ht="22" customHeight="1">
      <x:c r="A1037" s="2" t="str">
        <x:v>POUC</x:v>
      </x:c>
      <x:c r="B1037" s="2" t="str">
        <x:v>30</x:v>
      </x:c>
      <x:c r="C1037" s="2" t="str">
        <x:v>IND7</x:v>
      </x:c>
      <x:c r="D1037" s="2" t="str">
        <x:v>LAMITEK USA, INC.</x:v>
      </x:c>
      <x:c r="E1037" s="7" t="n">
        <x:v>2800</x:v>
      </x:c>
      <x:c r="F1037" s="7" t="n">
        <x:v>0</x:v>
      </x:c>
      <x:c r="G1037" s="7" t="n">
        <x:v>0</x:v>
      </x:c>
      <x:c r="H1037" s="8" t="n">
        <x:v>1.87</x:v>
      </x:c>
      <x:c r="I1037" s="8" t="n">
        <x:v>1.23</x:v>
      </x:c>
      <x:c r="J1037" s="2" t="n">
        <x:v>100</x:v>
      </x:c>
      <x:c r="K1037" s="9" t="n">
        <x:v>52.36</x:v>
      </x:c>
      <x:c r="L1037" s="8" t="n">
        <x:v>1.1</x:v>
      </x:c>
      <x:c r="M1037" s="8" t="n">
        <x:v>1.2320000000000002</x:v>
      </x:c>
      <x:c r="N1037" s="8"/>
      <x:c r="O1037" s="2" t="n">
        <x:v>1</x:v>
      </x:c>
      <x:c r="P1037" s="10" t="n">
        <x:v>45902</x:v>
      </x:c>
      <x:c r="Q1037" s="10" t="n">
        <x:v>46148</x:v>
      </x:c>
      <x:c r="R1037" s="2" t="str">
        <x:v>Same-product valuation: per 100</x:v>
      </x:c>
      <x:c r="S1037" s="2" t="str">
        <x:v>Chris Lamitek Pouches priced product</x:v>
      </x:c>
      <x:c r="T1037" s="15" t="n">
        <x:f>H1037/J1037</x:f>
        <x:v>0.0187</x:v>
      </x:c>
      <x:c r="U1037" s="15" t="n">
        <x:f>IF(A1037="WIRE",T1037,IF(O1037=1,I1037*(1+IF(A1037="POUC",Summary!$E$7,Summary!$K$7))/J1037,"n.a."))</x:f>
        <x:v>0.020295</x:v>
      </x:c>
      <x:c r="V1037" s="12" t="n">
        <x:f>0</x:f>
        <x:v>0</x:v>
      </x:c>
      <x:c r="W1037" s="12" t="n">
        <x:f>0</x:f>
        <x:v>0</x:v>
      </x:c>
      <x:c r="X1037" s="12" t="n">
        <x:f>0</x:f>
        <x:v>0</x:v>
      </x:c>
      <x:c r="Y1037" s="12" t="n">
        <x:f>E1037-W1037-X1037</x:f>
        <x:v>2800</x:v>
      </x:c>
      <x:c r="Z1037" s="16" t="n">
        <x:f>E1037*T1037</x:f>
        <x:v>52.36000000000001</x:v>
      </x:c>
      <x:c r="AA1037" s="16" t="n">
        <x:f>W1037*T1037</x:f>
        <x:v>0</x:v>
      </x:c>
      <x:c r="AB1037" s="16" t="n">
        <x:f>X1037*T1037</x:f>
        <x:v>0</x:v>
      </x:c>
      <x:c r="AC1037" s="16" t="n">
        <x:f>Y1037*T1037</x:f>
        <x:v>52.36000000000001</x:v>
      </x:c>
      <x:c r="AD1037" s="16" t="n">
        <x:f>K1037-Z1037</x:f>
        <x:v>-7.105427357601002e-15</x:v>
      </x:c>
      <x:c r="AE1037" s="16" t="n">
        <x:f>IF(ISNUMBER(U1037),E1037*(U1037-T1037),"n.a.")</x:f>
        <x:v>4.4659999999999975</x:v>
      </x:c>
      <x:c r="AF1037" s="12" t="n">
        <x:f>G1037-0</x:f>
        <x:v>0</x:v>
      </x:c>
      <x:c r="AG1037" s="16" t="n">
        <x:f>IF(ISNUMBER(U1037),0,Z1037)</x:f>
        <x:v>0</x:v>
      </x:c>
      <x:c r="AH1037" s="17" t="str">
        <x:f>IF(AND(A1037="WIRE",ISNUMBER(N1037)),H1037-N1037,"n.a.")</x:f>
        <x:v>n.a.</x:v>
      </x:c>
    </x:row>
    <x:row r="1038" ht="22" customHeight="1">
      <x:c r="A1038" s="2" t="str">
        <x:v>POUC</x:v>
      </x:c>
      <x:c r="B1038" s="2" t="str">
        <x:v>30</x:v>
      </x:c>
      <x:c r="C1038" s="2" t="str">
        <x:v>JUM5</x:v>
      </x:c>
      <x:c r="D1038" s="2" t="str">
        <x:v>LAMITEK USA, INC.</x:v>
      </x:c>
      <x:c r="E1038" s="7" t="n">
        <x:v>4100</x:v>
      </x:c>
      <x:c r="F1038" s="7" t="n">
        <x:v>0</x:v>
      </x:c>
      <x:c r="G1038" s="7" t="n">
        <x:v>0</x:v>
      </x:c>
      <x:c r="H1038" s="8" t="n">
        <x:v>1.15</x:v>
      </x:c>
      <x:c r="I1038" s="8" t="n">
        <x:v>0.75</x:v>
      </x:c>
      <x:c r="J1038" s="2" t="n">
        <x:v>100</x:v>
      </x:c>
      <x:c r="K1038" s="9" t="n">
        <x:v>47.15</x:v>
      </x:c>
      <x:c r="L1038" s="8" t="n">
        <x:v>0.67</x:v>
      </x:c>
      <x:c r="M1038" s="8" t="n">
        <x:v>0.7504000000000001</x:v>
      </x:c>
      <x:c r="N1038" s="8"/>
      <x:c r="O1038" s="2" t="n">
        <x:v>1</x:v>
      </x:c>
      <x:c r="P1038" s="10" t="n">
        <x:v>45902</x:v>
      </x:c>
      <x:c r="Q1038" s="10" t="n">
        <x:v>46148</x:v>
      </x:c>
      <x:c r="R1038" s="2" t="str">
        <x:v>Same-product valuation: per 100</x:v>
      </x:c>
      <x:c r="S1038" s="2" t="str">
        <x:v>Chris Lamitek Pouches priced product</x:v>
      </x:c>
      <x:c r="T1038" s="15" t="n">
        <x:f>H1038/J1038</x:f>
        <x:v>0.0115</x:v>
      </x:c>
      <x:c r="U1038" s="15" t="n">
        <x:f>IF(A1038="WIRE",T1038,IF(O1038=1,I1038*(1+IF(A1038="POUC",Summary!$E$7,Summary!$K$7))/J1038,"n.a."))</x:f>
        <x:v>0.012374999999999999</x:v>
      </x:c>
      <x:c r="V1038" s="12" t="n">
        <x:f>0</x:f>
        <x:v>0</x:v>
      </x:c>
      <x:c r="W1038" s="12" t="n">
        <x:f>0</x:f>
        <x:v>0</x:v>
      </x:c>
      <x:c r="X1038" s="12" t="n">
        <x:f>0</x:f>
        <x:v>0</x:v>
      </x:c>
      <x:c r="Y1038" s="12" t="n">
        <x:f>E1038-W1038-X1038</x:f>
        <x:v>4100</x:v>
      </x:c>
      <x:c r="Z1038" s="16" t="n">
        <x:f>E1038*T1038</x:f>
        <x:v>47.15</x:v>
      </x:c>
      <x:c r="AA1038" s="16" t="n">
        <x:f>W1038*T1038</x:f>
        <x:v>0</x:v>
      </x:c>
      <x:c r="AB1038" s="16" t="n">
        <x:f>X1038*T1038</x:f>
        <x:v>0</x:v>
      </x:c>
      <x:c r="AC1038" s="16" t="n">
        <x:f>Y1038*T1038</x:f>
        <x:v>47.15</x:v>
      </x:c>
      <x:c r="AD1038" s="16" t="n">
        <x:f>K1038-Z1038</x:f>
        <x:v>0</x:v>
      </x:c>
      <x:c r="AE1038" s="16" t="n">
        <x:f>IF(ISNUMBER(U1038),E1038*(U1038-T1038),"n.a.")</x:f>
        <x:v>3.587499999999996</x:v>
      </x:c>
      <x:c r="AF1038" s="12" t="n">
        <x:f>G1038-0</x:f>
        <x:v>0</x:v>
      </x:c>
      <x:c r="AG1038" s="16" t="n">
        <x:f>IF(ISNUMBER(U1038),0,Z1038)</x:f>
        <x:v>0</x:v>
      </x:c>
      <x:c r="AH1038" s="17" t="str">
        <x:f>IF(AND(A1038="WIRE",ISNUMBER(N1038)),H1038-N1038,"n.a.")</x:f>
        <x:v>n.a.</x:v>
      </x:c>
    </x:row>
    <x:row r="1039" ht="22" customHeight="1">
      <x:c r="A1039" s="2" t="str">
        <x:v>POUC</x:v>
      </x:c>
      <x:c r="B1039" s="2" t="str">
        <x:v>30</x:v>
      </x:c>
      <x:c r="C1039" s="2" t="str">
        <x:v>JUM7</x:v>
      </x:c>
      <x:c r="D1039" s="2" t="str">
        <x:v>LAMITEK USA, INC.</x:v>
      </x:c>
      <x:c r="E1039" s="7" t="n">
        <x:v>3400</x:v>
      </x:c>
      <x:c r="F1039" s="7" t="n">
        <x:v>0</x:v>
      </x:c>
      <x:c r="G1039" s="7" t="n">
        <x:v>0</x:v>
      </x:c>
      <x:c r="H1039" s="8" t="n">
        <x:v>1.5</x:v>
      </x:c>
      <x:c r="I1039" s="8" t="n">
        <x:v>0.99</x:v>
      </x:c>
      <x:c r="J1039" s="2" t="n">
        <x:v>100</x:v>
      </x:c>
      <x:c r="K1039" s="9" t="n">
        <x:v>51</x:v>
      </x:c>
      <x:c r="L1039" s="8" t="n">
        <x:v>0.88</x:v>
      </x:c>
      <x:c r="M1039" s="8" t="n">
        <x:v>0.9856000000000001</x:v>
      </x:c>
      <x:c r="N1039" s="8"/>
      <x:c r="O1039" s="2" t="n">
        <x:v>1</x:v>
      </x:c>
      <x:c r="P1039" s="10" t="n">
        <x:v>45902</x:v>
      </x:c>
      <x:c r="Q1039" s="10" t="n">
        <x:v>46148</x:v>
      </x:c>
      <x:c r="R1039" s="2" t="str">
        <x:v>Same-product valuation: per 100</x:v>
      </x:c>
      <x:c r="S1039" s="2" t="str">
        <x:v>Chris Lamitek Pouches priced product</x:v>
      </x:c>
      <x:c r="T1039" s="15" t="n">
        <x:f>H1039/J1039</x:f>
        <x:v>0.015</x:v>
      </x:c>
      <x:c r="U1039" s="15" t="n">
        <x:f>IF(A1039="WIRE",T1039,IF(O1039=1,I1039*(1+IF(A1039="POUC",Summary!$E$7,Summary!$K$7))/J1039,"n.a."))</x:f>
        <x:v>0.016335</x:v>
      </x:c>
      <x:c r="V1039" s="12" t="n">
        <x:f>0</x:f>
        <x:v>0</x:v>
      </x:c>
      <x:c r="W1039" s="12" t="n">
        <x:f>0</x:f>
        <x:v>0</x:v>
      </x:c>
      <x:c r="X1039" s="12" t="n">
        <x:f>0</x:f>
        <x:v>0</x:v>
      </x:c>
      <x:c r="Y1039" s="12" t="n">
        <x:f>E1039-W1039-X1039</x:f>
        <x:v>3400</x:v>
      </x:c>
      <x:c r="Z1039" s="16" t="n">
        <x:f>E1039*T1039</x:f>
        <x:v>51</x:v>
      </x:c>
      <x:c r="AA1039" s="16" t="n">
        <x:f>W1039*T1039</x:f>
        <x:v>0</x:v>
      </x:c>
      <x:c r="AB1039" s="16" t="n">
        <x:f>X1039*T1039</x:f>
        <x:v>0</x:v>
      </x:c>
      <x:c r="AC1039" s="16" t="n">
        <x:f>Y1039*T1039</x:f>
        <x:v>51</x:v>
      </x:c>
      <x:c r="AD1039" s="16" t="n">
        <x:f>K1039-Z1039</x:f>
        <x:v>0</x:v>
      </x:c>
      <x:c r="AE1039" s="16" t="n">
        <x:f>IF(ISNUMBER(U1039),E1039*(U1039-T1039),"n.a.")</x:f>
        <x:v>4.538999999999998</x:v>
      </x:c>
      <x:c r="AF1039" s="12" t="n">
        <x:f>G1039-0</x:f>
        <x:v>0</x:v>
      </x:c>
      <x:c r="AG1039" s="16" t="n">
        <x:f>IF(ISNUMBER(U1039),0,Z1039)</x:f>
        <x:v>0</x:v>
      </x:c>
      <x:c r="AH1039" s="17" t="str">
        <x:f>IF(AND(A1039="WIRE",ISNUMBER(N1039)),H1039-N1039,"n.a.")</x:f>
        <x:v>n.a.</x:v>
      </x:c>
    </x:row>
    <x:row r="1040" ht="22" customHeight="1">
      <x:c r="A1040" s="2" t="str">
        <x:v>POUC</x:v>
      </x:c>
      <x:c r="B1040" s="2" t="str">
        <x:v>30</x:v>
      </x:c>
      <x:c r="C1040" s="2" t="str">
        <x:v>KEY7</x:v>
      </x:c>
      <x:c r="D1040" s="2" t="str">
        <x:v>LAMITEK USA, INC.</x:v>
      </x:c>
      <x:c r="E1040" s="7" t="n">
        <x:v>1200</x:v>
      </x:c>
      <x:c r="F1040" s="7" t="n">
        <x:v>0</x:v>
      </x:c>
      <x:c r="G1040" s="7" t="n">
        <x:v>0</x:v>
      </x:c>
      <x:c r="H1040" s="8" t="n">
        <x:v>0.9</x:v>
      </x:c>
      <x:c r="I1040" s="8" t="n">
        <x:v>0.68</x:v>
      </x:c>
      <x:c r="J1040" s="2" t="n">
        <x:v>100</x:v>
      </x:c>
      <x:c r="K1040" s="9" t="n">
        <x:v>10.8</x:v>
      </x:c>
      <x:c r="L1040" s="8" t="n">
        <x:v>0.61</x:v>
      </x:c>
      <x:c r="M1040" s="8" t="n">
        <x:v>0.6832</x:v>
      </x:c>
      <x:c r="N1040" s="8"/>
      <x:c r="O1040" s="2" t="n">
        <x:v>1</x:v>
      </x:c>
      <x:c r="P1040" s="10" t="n">
        <x:v>45628</x:v>
      </x:c>
      <x:c r="Q1040" s="10" t="n">
        <x:v>46148</x:v>
      </x:c>
      <x:c r="R1040" s="2" t="str">
        <x:v>Same-product valuation: per 100</x:v>
      </x:c>
      <x:c r="S1040" s="2" t="str">
        <x:v>Chris Lamitek Pouches priced product</x:v>
      </x:c>
      <x:c r="T1040" s="15" t="n">
        <x:f>H1040/J1040</x:f>
        <x:v>0.009000000000000001</x:v>
      </x:c>
      <x:c r="U1040" s="15" t="n">
        <x:f>IF(A1040="WIRE",T1040,IF(O1040=1,I1040*(1+IF(A1040="POUC",Summary!$E$7,Summary!$K$7))/J1040,"n.a."))</x:f>
        <x:v>0.01122</x:v>
      </x:c>
      <x:c r="V1040" s="12" t="n">
        <x:f>0</x:f>
        <x:v>0</x:v>
      </x:c>
      <x:c r="W1040" s="12" t="n">
        <x:f>0</x:f>
        <x:v>0</x:v>
      </x:c>
      <x:c r="X1040" s="12" t="n">
        <x:f>0</x:f>
        <x:v>0</x:v>
      </x:c>
      <x:c r="Y1040" s="12" t="n">
        <x:f>E1040-W1040-X1040</x:f>
        <x:v>1200</x:v>
      </x:c>
      <x:c r="Z1040" s="16" t="n">
        <x:f>E1040*T1040</x:f>
        <x:v>10.8</x:v>
      </x:c>
      <x:c r="AA1040" s="16" t="n">
        <x:f>W1040*T1040</x:f>
        <x:v>0</x:v>
      </x:c>
      <x:c r="AB1040" s="16" t="n">
        <x:f>X1040*T1040</x:f>
        <x:v>0</x:v>
      </x:c>
      <x:c r="AC1040" s="16" t="n">
        <x:f>Y1040*T1040</x:f>
        <x:v>10.8</x:v>
      </x:c>
      <x:c r="AD1040" s="16" t="n">
        <x:f>K1040-Z1040</x:f>
        <x:v>0</x:v>
      </x:c>
      <x:c r="AE1040" s="16" t="n">
        <x:f>IF(ISNUMBER(U1040),E1040*(U1040-T1040),"n.a.")</x:f>
        <x:v>2.6639999999999997</x:v>
      </x:c>
      <x:c r="AF1040" s="12" t="n">
        <x:f>G1040-0</x:f>
        <x:v>0</x:v>
      </x:c>
      <x:c r="AG1040" s="16" t="n">
        <x:f>IF(ISNUMBER(U1040),0,Z1040)</x:f>
        <x:v>0</x:v>
      </x:c>
      <x:c r="AH1040" s="17" t="str">
        <x:f>IF(AND(A1040="WIRE",ISNUMBER(N1040)),H1040-N1040,"n.a.")</x:f>
        <x:v>n.a.</x:v>
      </x:c>
    </x:row>
    <x:row r="1041" ht="22" customHeight="1">
      <x:c r="A1041" s="2" t="str">
        <x:v>POUC</x:v>
      </x:c>
      <x:c r="B1041" s="2" t="str">
        <x:v>30</x:v>
      </x:c>
      <x:c r="C1041" s="2" t="str">
        <x:v>LEGPC</x:v>
      </x:c>
      <x:c r="D1041" s="2" t="str">
        <x:v>LAMITEK USA, INC.</x:v>
      </x:c>
      <x:c r="E1041" s="7" t="n">
        <x:v>92</x:v>
      </x:c>
      <x:c r="F1041" s="7" t="n">
        <x:v>0</x:v>
      </x:c>
      <x:c r="G1041" s="7" t="n">
        <x:v>0</x:v>
      </x:c>
      <x:c r="H1041" s="8" t="n">
        <x:v>0.77</x:v>
      </x:c>
      <x:c r="I1041" s="8" t="n">
        <x:v>0</x:v>
      </x:c>
      <x:c r="J1041" s="2" t="n">
        <x:v>1</x:v>
      </x:c>
      <x:c r="K1041" s="9" t="n">
        <x:v>70.84</x:v>
      </x:c>
      <x:c r="L1041" s="8"/>
      <x:c r="M1041" s="8"/>
      <x:c r="N1041" s="8"/>
      <x:c r="O1041" s="2" t="n">
        <x:v>0</x:v>
      </x:c>
      <x:c r="P1041" s="10" t="n">
        <x:v>43531</x:v>
      </x:c>
      <x:c r="Q1041" s="10" t="n">
        <x:v>45170</x:v>
      </x:c>
      <x:c r="R1041" s="2" t="str">
        <x:v>Reported valuation: per stock unit</x:v>
      </x:c>
      <x:c r="S1041" s="2" t="str">
        <x:v>Outside priced proposal or replacement cost differs</x:v>
      </x:c>
      <x:c r="T1041" s="15" t="n">
        <x:f>H1041/J1041</x:f>
        <x:v>0.77</x:v>
      </x:c>
      <x:c r="U1041" s="15" t="str">
        <x:f>IF(A1041="WIRE",T1041,IF(O1041=1,I1041*(1+IF(A1041="POUC",Summary!$E$7,Summary!$K$7))/J1041,"n.a."))</x:f>
        <x:v>n.a.</x:v>
      </x:c>
      <x:c r="V1041" s="12" t="n">
        <x:f>0</x:f>
        <x:v>0</x:v>
      </x:c>
      <x:c r="W1041" s="12" t="n">
        <x:f>0</x:f>
        <x:v>0</x:v>
      </x:c>
      <x:c r="X1041" s="12" t="n">
        <x:f>0</x:f>
        <x:v>0</x:v>
      </x:c>
      <x:c r="Y1041" s="12" t="n">
        <x:f>E1041-W1041-X1041</x:f>
        <x:v>92</x:v>
      </x:c>
      <x:c r="Z1041" s="16" t="n">
        <x:f>E1041*T1041</x:f>
        <x:v>70.84</x:v>
      </x:c>
      <x:c r="AA1041" s="16" t="n">
        <x:f>W1041*T1041</x:f>
        <x:v>0</x:v>
      </x:c>
      <x:c r="AB1041" s="16" t="n">
        <x:f>X1041*T1041</x:f>
        <x:v>0</x:v>
      </x:c>
      <x:c r="AC1041" s="16" t="n">
        <x:f>Y1041*T1041</x:f>
        <x:v>70.84</x:v>
      </x:c>
      <x:c r="AD1041" s="16" t="n">
        <x:f>K1041-Z1041</x:f>
        <x:v>0</x:v>
      </x:c>
      <x:c r="AE1041" s="16" t="str">
        <x:f>IF(ISNUMBER(U1041),E1041*(U1041-T1041),"n.a.")</x:f>
        <x:v>n.a.</x:v>
      </x:c>
      <x:c r="AF1041" s="12" t="n">
        <x:f>G1041-0</x:f>
        <x:v>0</x:v>
      </x:c>
      <x:c r="AG1041" s="16" t="n">
        <x:f>IF(ISNUMBER(U1041),0,Z1041)</x:f>
        <x:v>70.84</x:v>
      </x:c>
      <x:c r="AH1041" s="17" t="str">
        <x:f>IF(AND(A1041="WIRE",ISNUMBER(N1041)),H1041-N1041,"n.a.")</x:f>
        <x:v>n.a.</x:v>
      </x:c>
    </x:row>
    <x:row r="1042" ht="22" customHeight="1">
      <x:c r="A1042" s="2" t="str">
        <x:v>POUC</x:v>
      </x:c>
      <x:c r="B1042" s="2" t="str">
        <x:v>30</x:v>
      </x:c>
      <x:c r="C1042" s="2" t="str">
        <x:v>LUGWO10</x:v>
      </x:c>
      <x:c r="D1042" s="2" t="str">
        <x:v>LAMITEK USA, INC.</x:v>
      </x:c>
      <x:c r="E1042" s="7" t="n">
        <x:v>3000</x:v>
      </x:c>
      <x:c r="F1042" s="7" t="n">
        <x:v>0</x:v>
      </x:c>
      <x:c r="G1042" s="7" t="n">
        <x:v>0</x:v>
      </x:c>
      <x:c r="H1042" s="8" t="n">
        <x:v>1.64</x:v>
      </x:c>
      <x:c r="I1042" s="8" t="n">
        <x:v>1.09</x:v>
      </x:c>
      <x:c r="J1042" s="2" t="n">
        <x:v>100</x:v>
      </x:c>
      <x:c r="K1042" s="9" t="n">
        <x:v>49.2</x:v>
      </x:c>
      <x:c r="L1042" s="8" t="n">
        <x:v>0.97</x:v>
      </x:c>
      <x:c r="M1042" s="8" t="n">
        <x:v>1.0864</x:v>
      </x:c>
      <x:c r="N1042" s="8"/>
      <x:c r="O1042" s="2" t="n">
        <x:v>1</x:v>
      </x:c>
      <x:c r="P1042" s="10" t="n">
        <x:v>45902</x:v>
      </x:c>
      <x:c r="Q1042" s="10" t="n">
        <x:v>46148</x:v>
      </x:c>
      <x:c r="R1042" s="2" t="str">
        <x:v>Same-product valuation: per 100</x:v>
      </x:c>
      <x:c r="S1042" s="2" t="str">
        <x:v>Chris Lamitek Pouches priced product</x:v>
      </x:c>
      <x:c r="T1042" s="15" t="n">
        <x:f>H1042/J1042</x:f>
        <x:v>0.016399999999999998</x:v>
      </x:c>
      <x:c r="U1042" s="15" t="n">
        <x:f>IF(A1042="WIRE",T1042,IF(O1042=1,I1042*(1+IF(A1042="POUC",Summary!$E$7,Summary!$K$7))/J1042,"n.a."))</x:f>
        <x:v>0.017985</x:v>
      </x:c>
      <x:c r="V1042" s="12" t="n">
        <x:f>0</x:f>
        <x:v>0</x:v>
      </x:c>
      <x:c r="W1042" s="12" t="n">
        <x:f>0</x:f>
        <x:v>0</x:v>
      </x:c>
      <x:c r="X1042" s="12" t="n">
        <x:f>0</x:f>
        <x:v>0</x:v>
      </x:c>
      <x:c r="Y1042" s="12" t="n">
        <x:f>E1042-W1042-X1042</x:f>
        <x:v>3000</x:v>
      </x:c>
      <x:c r="Z1042" s="16" t="n">
        <x:f>E1042*T1042</x:f>
        <x:v>49.199999999999996</x:v>
      </x:c>
      <x:c r="AA1042" s="16" t="n">
        <x:f>W1042*T1042</x:f>
        <x:v>0</x:v>
      </x:c>
      <x:c r="AB1042" s="16" t="n">
        <x:f>X1042*T1042</x:f>
        <x:v>0</x:v>
      </x:c>
      <x:c r="AC1042" s="16" t="n">
        <x:f>Y1042*T1042</x:f>
        <x:v>49.199999999999996</x:v>
      </x:c>
      <x:c r="AD1042" s="16" t="n">
        <x:f>K1042-Z1042</x:f>
        <x:v>7.105427357601002e-15</x:v>
      </x:c>
      <x:c r="AE1042" s="16" t="n">
        <x:f>IF(ISNUMBER(U1042),E1042*(U1042-T1042),"n.a.")</x:f>
        <x:v>4.75500000000001</x:v>
      </x:c>
      <x:c r="AF1042" s="12" t="n">
        <x:f>G1042-0</x:f>
        <x:v>0</x:v>
      </x:c>
      <x:c r="AG1042" s="16" t="n">
        <x:f>IF(ISNUMBER(U1042),0,Z1042)</x:f>
        <x:v>0</x:v>
      </x:c>
      <x:c r="AH1042" s="17" t="str">
        <x:f>IF(AND(A1042="WIRE",ISNUMBER(N1042)),H1042-N1042,"n.a.")</x:f>
        <x:v>n.a.</x:v>
      </x:c>
    </x:row>
    <x:row r="1043" ht="22" customHeight="1">
      <x:c r="A1043" s="2" t="str">
        <x:v>POUC</x:v>
      </x:c>
      <x:c r="B1043" s="2" t="str">
        <x:v>30</x:v>
      </x:c>
      <x:c r="C1043" s="2" t="str">
        <x:v>MEN3SL</x:v>
      </x:c>
      <x:c r="D1043" s="2" t="str">
        <x:v>LAMITEK USA, INC.</x:v>
      </x:c>
      <x:c r="E1043" s="7" t="n">
        <x:v>0</x:v>
      </x:c>
      <x:c r="F1043" s="7" t="n">
        <x:v>0</x:v>
      </x:c>
      <x:c r="G1043" s="7" t="n">
        <x:v>0</x:v>
      </x:c>
      <x:c r="H1043" s="8" t="n">
        <x:v>18.97</x:v>
      </x:c>
      <x:c r="I1043" s="8" t="n">
        <x:v>15.48</x:v>
      </x:c>
      <x:c r="J1043" s="2" t="n">
        <x:v>100</x:v>
      </x:c>
      <x:c r="K1043" s="9" t="n">
        <x:v>0</x:v>
      </x:c>
      <x:c r="L1043" s="8"/>
      <x:c r="M1043" s="8"/>
      <x:c r="N1043" s="8"/>
      <x:c r="O1043" s="2" t="n">
        <x:v>0</x:v>
      </x:c>
      <x:c r="P1043" s="10" t="n">
        <x:v>43531</x:v>
      </x:c>
      <x:c r="Q1043" s="10" t="n">
        <x:v>46148</x:v>
      </x:c>
      <x:c r="R1043" s="2" t="str">
        <x:v>Category per-100 basis; no valued stock to verify</x:v>
      </x:c>
      <x:c r="S1043" s="2" t="str">
        <x:v>Outside priced proposal or replacement cost differs</x:v>
      </x:c>
      <x:c r="T1043" s="15" t="n">
        <x:f>H1043/J1043</x:f>
        <x:v>0.18969999999999998</x:v>
      </x:c>
      <x:c r="U1043" s="15" t="str">
        <x:f>IF(A1043="WIRE",T1043,IF(O1043=1,I1043*(1+IF(A1043="POUC",Summary!$E$7,Summary!$K$7))/J1043,"n.a."))</x:f>
        <x:v>n.a.</x:v>
      </x:c>
      <x:c r="V1043" s="12" t="n">
        <x:f>0</x:f>
        <x:v>0</x:v>
      </x:c>
      <x:c r="W1043" s="12" t="n">
        <x:f>0</x:f>
        <x:v>0</x:v>
      </x:c>
      <x:c r="X1043" s="12" t="n">
        <x:f>0</x:f>
        <x:v>0</x:v>
      </x:c>
      <x:c r="Y1043" s="12" t="n">
        <x:f>E1043-W1043-X1043</x:f>
        <x:v>0</x:v>
      </x:c>
      <x:c r="Z1043" s="16" t="n">
        <x:f>E1043*T1043</x:f>
        <x:v>0</x:v>
      </x:c>
      <x:c r="AA1043" s="16" t="n">
        <x:f>W1043*T1043</x:f>
        <x:v>0</x:v>
      </x:c>
      <x:c r="AB1043" s="16" t="n">
        <x:f>X1043*T1043</x:f>
        <x:v>0</x:v>
      </x:c>
      <x:c r="AC1043" s="16" t="n">
        <x:f>Y1043*T1043</x:f>
        <x:v>0</x:v>
      </x:c>
      <x:c r="AD1043" s="16" t="n">
        <x:f>K1043-Z1043</x:f>
        <x:v>0</x:v>
      </x:c>
      <x:c r="AE1043" s="16" t="str">
        <x:f>IF(ISNUMBER(U1043),E1043*(U1043-T1043),"n.a.")</x:f>
        <x:v>n.a.</x:v>
      </x:c>
      <x:c r="AF1043" s="12" t="n">
        <x:f>G1043-0</x:f>
        <x:v>0</x:v>
      </x:c>
      <x:c r="AG1043" s="16" t="n">
        <x:f>IF(ISNUMBER(U1043),0,Z1043)</x:f>
        <x:v>0</x:v>
      </x:c>
      <x:c r="AH1043" s="17" t="str">
        <x:f>IF(AND(A1043="WIRE",ISNUMBER(N1043)),H1043-N1043,"n.a.")</x:f>
        <x:v>n.a.</x:v>
      </x:c>
    </x:row>
    <x:row r="1044" ht="22" customHeight="1">
      <x:c r="A1044" s="2" t="str">
        <x:v>POUC</x:v>
      </x:c>
      <x:c r="B1044" s="2" t="str">
        <x:v>30</x:v>
      </x:c>
      <x:c r="C1044" s="2" t="str">
        <x:v>MEN5SL</x:v>
      </x:c>
      <x:c r="D1044" s="2" t="str">
        <x:v>LAMITEK USA, INC.</x:v>
      </x:c>
      <x:c r="E1044" s="7" t="n">
        <x:v>0</x:v>
      </x:c>
      <x:c r="F1044" s="7" t="n">
        <x:v>0</x:v>
      </x:c>
      <x:c r="G1044" s="7" t="n">
        <x:v>0</x:v>
      </x:c>
      <x:c r="H1044" s="8" t="n">
        <x:v>25.7</x:v>
      </x:c>
      <x:c r="I1044" s="8" t="n">
        <x:v>19.3</x:v>
      </x:c>
      <x:c r="J1044" s="2" t="n">
        <x:v>100</x:v>
      </x:c>
      <x:c r="K1044" s="9" t="n">
        <x:v>0</x:v>
      </x:c>
      <x:c r="L1044" s="8"/>
      <x:c r="M1044" s="8"/>
      <x:c r="N1044" s="8"/>
      <x:c r="O1044" s="2" t="n">
        <x:v>0</x:v>
      </x:c>
      <x:c r="P1044" s="10" t="n">
        <x:v>43531</x:v>
      </x:c>
      <x:c r="Q1044" s="10" t="n">
        <x:v>46148</x:v>
      </x:c>
      <x:c r="R1044" s="2" t="str">
        <x:v>Same-product valuation: per 100</x:v>
      </x:c>
      <x:c r="S1044" s="2" t="str">
        <x:v>Outside priced proposal or replacement cost differs</x:v>
      </x:c>
      <x:c r="T1044" s="15" t="n">
        <x:f>H1044/J1044</x:f>
        <x:v>0.257</x:v>
      </x:c>
      <x:c r="U1044" s="15" t="str">
        <x:f>IF(A1044="WIRE",T1044,IF(O1044=1,I1044*(1+IF(A1044="POUC",Summary!$E$7,Summary!$K$7))/J1044,"n.a."))</x:f>
        <x:v>n.a.</x:v>
      </x:c>
      <x:c r="V1044" s="12" t="n">
        <x:f>0</x:f>
        <x:v>0</x:v>
      </x:c>
      <x:c r="W1044" s="12" t="n">
        <x:f>0</x:f>
        <x:v>0</x:v>
      </x:c>
      <x:c r="X1044" s="12" t="n">
        <x:f>0</x:f>
        <x:v>0</x:v>
      </x:c>
      <x:c r="Y1044" s="12" t="n">
        <x:f>E1044-W1044-X1044</x:f>
        <x:v>0</x:v>
      </x:c>
      <x:c r="Z1044" s="16" t="n">
        <x:f>E1044*T1044</x:f>
        <x:v>0</x:v>
      </x:c>
      <x:c r="AA1044" s="16" t="n">
        <x:f>W1044*T1044</x:f>
        <x:v>0</x:v>
      </x:c>
      <x:c r="AB1044" s="16" t="n">
        <x:f>X1044*T1044</x:f>
        <x:v>0</x:v>
      </x:c>
      <x:c r="AC1044" s="16" t="n">
        <x:f>Y1044*T1044</x:f>
        <x:v>0</x:v>
      </x:c>
      <x:c r="AD1044" s="16" t="n">
        <x:f>K1044-Z1044</x:f>
        <x:v>0</x:v>
      </x:c>
      <x:c r="AE1044" s="16" t="str">
        <x:f>IF(ISNUMBER(U1044),E1044*(U1044-T1044),"n.a.")</x:f>
        <x:v>n.a.</x:v>
      </x:c>
      <x:c r="AF1044" s="12" t="n">
        <x:f>G1044-0</x:f>
        <x:v>0</x:v>
      </x:c>
      <x:c r="AG1044" s="16" t="n">
        <x:f>IF(ISNUMBER(U1044),0,Z1044)</x:f>
        <x:v>0</x:v>
      </x:c>
      <x:c r="AH1044" s="17" t="str">
        <x:f>IF(AND(A1044="WIRE",ISNUMBER(N1044)),H1044-N1044,"n.a.")</x:f>
        <x:v>n.a.</x:v>
      </x:c>
    </x:row>
    <x:row r="1045" ht="22" customHeight="1">
      <x:c r="A1045" s="2" t="str">
        <x:v>POUC</x:v>
      </x:c>
      <x:c r="B1045" s="2" t="str">
        <x:v>30</x:v>
      </x:c>
      <x:c r="C1045" s="2" t="str">
        <x:v>MLEG5</x:v>
      </x:c>
      <x:c r="D1045" s="2" t="str">
        <x:v>LAMITEK USA, INC.</x:v>
      </x:c>
      <x:c r="E1045" s="7" t="n">
        <x:v>0</x:v>
      </x:c>
      <x:c r="F1045" s="7" t="n">
        <x:v>0</x:v>
      </x:c>
      <x:c r="G1045" s="7" t="n">
        <x:v>2000</x:v>
      </x:c>
      <x:c r="H1045" s="8" t="n">
        <x:v>20.33</x:v>
      </x:c>
      <x:c r="I1045" s="8" t="n">
        <x:v>13.44</x:v>
      </x:c>
      <x:c r="J1045" s="2" t="n">
        <x:v>100</x:v>
      </x:c>
      <x:c r="K1045" s="9" t="n">
        <x:v>0</x:v>
      </x:c>
      <x:c r="L1045" s="8" t="n">
        <x:v>12</x:v>
      </x:c>
      <x:c r="M1045" s="8" t="n">
        <x:v>13.440000000000001</x:v>
      </x:c>
      <x:c r="N1045" s="8"/>
      <x:c r="O1045" s="2" t="n">
        <x:v>1</x:v>
      </x:c>
      <x:c r="P1045" s="10" t="n">
        <x:v>45902</x:v>
      </x:c>
      <x:c r="Q1045" s="10" t="n">
        <x:v>46148</x:v>
      </x:c>
      <x:c r="R1045" s="2" t="str">
        <x:v>Same-product valuation: per 100</x:v>
      </x:c>
      <x:c r="S1045" s="2" t="str">
        <x:v>Chris Lamitek Pouches priced product</x:v>
      </x:c>
      <x:c r="T1045" s="15" t="n">
        <x:f>H1045/J1045</x:f>
        <x:v>0.20329999999999998</x:v>
      </x:c>
      <x:c r="U1045" s="15" t="n">
        <x:f>IF(A1045="WIRE",T1045,IF(O1045=1,I1045*(1+IF(A1045="POUC",Summary!$E$7,Summary!$K$7))/J1045,"n.a."))</x:f>
        <x:v>0.22175999999999998</x:v>
      </x:c>
      <x:c r="V1045" s="12" t="n">
        <x:f>SUM('PO detail'!$T$1682:$T$1682)</x:f>
        <x:v>0</x:v>
      </x:c>
      <x:c r="W1045" s="12" t="n">
        <x:f>SUMIFS('PO detail'!$T$1682:$T$1682,'PO detail'!$Q$1682:$Q$1682,"Baseline PO cost")</x:f>
        <x:v>0</x:v>
      </x:c>
      <x:c r="X1045" s="12" t="n">
        <x:f>SUMIFS('PO detail'!$T$1682:$T$1682,'PO detail'!$Q$1682:$Q$1682,"Higher PO cost")</x:f>
        <x:v>0</x:v>
      </x:c>
      <x:c r="Y1045" s="12" t="n">
        <x:f>E1045-W1045-X1045</x:f>
        <x:v>0</x:v>
      </x:c>
      <x:c r="Z1045" s="16" t="n">
        <x:f>E1045*T1045</x:f>
        <x:v>0</x:v>
      </x:c>
      <x:c r="AA1045" s="16" t="n">
        <x:f>W1045*T1045</x:f>
        <x:v>0</x:v>
      </x:c>
      <x:c r="AB1045" s="16" t="n">
        <x:f>X1045*T1045</x:f>
        <x:v>0</x:v>
      </x:c>
      <x:c r="AC1045" s="16" t="n">
        <x:f>Y1045*T1045</x:f>
        <x:v>0</x:v>
      </x:c>
      <x:c r="AD1045" s="16" t="n">
        <x:f>K1045-Z1045</x:f>
        <x:v>0</x:v>
      </x:c>
      <x:c r="AE1045" s="16" t="n">
        <x:f>IF(ISNUMBER(U1045),E1045*(U1045-T1045),"n.a.")</x:f>
        <x:v>0</x:v>
      </x:c>
      <x:c r="AF1045" s="12" t="n">
        <x:f>G1045-SUM('PO detail'!$U$1682:$U$1682)</x:f>
        <x:v>0</x:v>
      </x:c>
      <x:c r="AG1045" s="16" t="n">
        <x:f>IF(ISNUMBER(U1045),0,Z1045)</x:f>
        <x:v>0</x:v>
      </x:c>
      <x:c r="AH1045" s="17" t="str">
        <x:f>IF(AND(A1045="WIRE",ISNUMBER(N1045)),H1045-N1045,"n.a.")</x:f>
        <x:v>n.a.</x:v>
      </x:c>
    </x:row>
    <x:row r="1046" ht="22" customHeight="1">
      <x:c r="A1046" s="2" t="str">
        <x:v>POUC</x:v>
      </x:c>
      <x:c r="B1046" s="2" t="str">
        <x:v>30</x:v>
      </x:c>
      <x:c r="C1046" s="2" t="str">
        <x:v>MLET3</x:v>
      </x:c>
      <x:c r="D1046" s="2" t="str">
        <x:v>LAMITEK USA, INC.</x:v>
      </x:c>
      <x:c r="E1046" s="7" t="n">
        <x:v>0</x:v>
      </x:c>
      <x:c r="F1046" s="7" t="n">
        <x:v>0</x:v>
      </x:c>
      <x:c r="G1046" s="7" t="n">
        <x:v>3000</x:v>
      </x:c>
      <x:c r="H1046" s="8" t="n">
        <x:v>8.36</x:v>
      </x:c>
      <x:c r="I1046" s="8" t="n">
        <x:v>7.44</x:v>
      </x:c>
      <x:c r="J1046" s="2" t="n">
        <x:v>100</x:v>
      </x:c>
      <x:c r="K1046" s="9" t="n">
        <x:v>0</x:v>
      </x:c>
      <x:c r="L1046" s="8" t="n">
        <x:v>6.64</x:v>
      </x:c>
      <x:c r="M1046" s="8" t="n">
        <x:v>7.436800000000001</x:v>
      </x:c>
      <x:c r="N1046" s="8"/>
      <x:c r="O1046" s="2" t="n">
        <x:v>1</x:v>
      </x:c>
      <x:c r="P1046" s="10" t="n">
        <x:v>43531</x:v>
      </x:c>
      <x:c r="Q1046" s="10" t="n">
        <x:v>46148</x:v>
      </x:c>
      <x:c r="R1046" s="2" t="str">
        <x:v>Same-product valuation: per 100</x:v>
      </x:c>
      <x:c r="S1046" s="2" t="str">
        <x:v>Chris Lamitek Pouches priced product</x:v>
      </x:c>
      <x:c r="T1046" s="15" t="n">
        <x:f>H1046/J1046</x:f>
        <x:v>0.0836</x:v>
      </x:c>
      <x:c r="U1046" s="15" t="n">
        <x:f>IF(A1046="WIRE",T1046,IF(O1046=1,I1046*(1+IF(A1046="POUC",Summary!$E$7,Summary!$K$7))/J1046,"n.a."))</x:f>
        <x:v>0.12276</x:v>
      </x:c>
      <x:c r="V1046" s="12" t="n">
        <x:f>SUM('PO detail'!$T$1683:$T$1683)</x:f>
        <x:v>0</x:v>
      </x:c>
      <x:c r="W1046" s="12" t="n">
        <x:f>SUMIFS('PO detail'!$T$1683:$T$1683,'PO detail'!$Q$1683:$Q$1683,"Baseline PO cost")</x:f>
        <x:v>0</x:v>
      </x:c>
      <x:c r="X1046" s="12" t="n">
        <x:f>SUMIFS('PO detail'!$T$1683:$T$1683,'PO detail'!$Q$1683:$Q$1683,"Higher PO cost")</x:f>
        <x:v>0</x:v>
      </x:c>
      <x:c r="Y1046" s="12" t="n">
        <x:f>E1046-W1046-X1046</x:f>
        <x:v>0</x:v>
      </x:c>
      <x:c r="Z1046" s="16" t="n">
        <x:f>E1046*T1046</x:f>
        <x:v>0</x:v>
      </x:c>
      <x:c r="AA1046" s="16" t="n">
        <x:f>W1046*T1046</x:f>
        <x:v>0</x:v>
      </x:c>
      <x:c r="AB1046" s="16" t="n">
        <x:f>X1046*T1046</x:f>
        <x:v>0</x:v>
      </x:c>
      <x:c r="AC1046" s="16" t="n">
        <x:f>Y1046*T1046</x:f>
        <x:v>0</x:v>
      </x:c>
      <x:c r="AD1046" s="16" t="n">
        <x:f>K1046-Z1046</x:f>
        <x:v>0</x:v>
      </x:c>
      <x:c r="AE1046" s="16" t="n">
        <x:f>IF(ISNUMBER(U1046),E1046*(U1046-T1046),"n.a.")</x:f>
        <x:v>0</x:v>
      </x:c>
      <x:c r="AF1046" s="12" t="n">
        <x:f>G1046-SUM('PO detail'!$U$1683:$U$1683)</x:f>
        <x:v>0</x:v>
      </x:c>
      <x:c r="AG1046" s="16" t="n">
        <x:f>IF(ISNUMBER(U1046),0,Z1046)</x:f>
        <x:v>0</x:v>
      </x:c>
      <x:c r="AH1046" s="17" t="str">
        <x:f>IF(AND(A1046="WIRE",ISNUMBER(N1046)),H1046-N1046,"n.a.")</x:f>
        <x:v>n.a.</x:v>
      </x:c>
    </x:row>
    <x:row r="1047" ht="22" customHeight="1">
      <x:c r="A1047" s="2" t="str">
        <x:v>POUC</x:v>
      </x:c>
      <x:c r="B1047" s="2" t="str">
        <x:v>30</x:v>
      </x:c>
      <x:c r="C1047" s="2" t="str">
        <x:v>MP1218G</x:v>
      </x:c>
      <x:c r="D1047" s="2" t="str">
        <x:v>LAMITEK USA, INC.</x:v>
      </x:c>
      <x:c r="E1047" s="7" t="n">
        <x:v>0</x:v>
      </x:c>
      <x:c r="F1047" s="7" t="n">
        <x:v>0</x:v>
      </x:c>
      <x:c r="G1047" s="7" t="n">
        <x:v>0</x:v>
      </x:c>
      <x:c r="H1047" s="8" t="n">
        <x:v>10.37</x:v>
      </x:c>
      <x:c r="I1047" s="8" t="n">
        <x:v>6.36</x:v>
      </x:c>
      <x:c r="J1047" s="2" t="n">
        <x:v>1</x:v>
      </x:c>
      <x:c r="K1047" s="9" t="n">
        <x:v>0</x:v>
      </x:c>
      <x:c r="L1047" s="8"/>
      <x:c r="M1047" s="8"/>
      <x:c r="N1047" s="8"/>
      <x:c r="O1047" s="2" t="n">
        <x:v>0</x:v>
      </x:c>
      <x:c r="P1047" s="10" t="n">
        <x:v>45658</x:v>
      </x:c>
      <x:c r="Q1047" s="10" t="n">
        <x:v>45658</x:v>
      </x:c>
      <x:c r="R1047" s="2" t="str">
        <x:v>Reported valuation: per stock unit</x:v>
      </x:c>
      <x:c r="S1047" s="2" t="str">
        <x:v>Outside priced proposal or replacement cost differs</x:v>
      </x:c>
      <x:c r="T1047" s="15" t="n">
        <x:f>H1047/J1047</x:f>
        <x:v>10.37</x:v>
      </x:c>
      <x:c r="U1047" s="15" t="str">
        <x:f>IF(A1047="WIRE",T1047,IF(O1047=1,I1047*(1+IF(A1047="POUC",Summary!$E$7,Summary!$K$7))/J1047,"n.a."))</x:f>
        <x:v>n.a.</x:v>
      </x:c>
      <x:c r="V1047" s="12" t="n">
        <x:f>0</x:f>
        <x:v>0</x:v>
      </x:c>
      <x:c r="W1047" s="12" t="n">
        <x:f>0</x:f>
        <x:v>0</x:v>
      </x:c>
      <x:c r="X1047" s="12" t="n">
        <x:f>0</x:f>
        <x:v>0</x:v>
      </x:c>
      <x:c r="Y1047" s="12" t="n">
        <x:f>E1047-W1047-X1047</x:f>
        <x:v>0</x:v>
      </x:c>
      <x:c r="Z1047" s="16" t="n">
        <x:f>E1047*T1047</x:f>
        <x:v>0</x:v>
      </x:c>
      <x:c r="AA1047" s="16" t="n">
        <x:f>W1047*T1047</x:f>
        <x:v>0</x:v>
      </x:c>
      <x:c r="AB1047" s="16" t="n">
        <x:f>X1047*T1047</x:f>
        <x:v>0</x:v>
      </x:c>
      <x:c r="AC1047" s="16" t="n">
        <x:f>Y1047*T1047</x:f>
        <x:v>0</x:v>
      </x:c>
      <x:c r="AD1047" s="16" t="n">
        <x:f>K1047-Z1047</x:f>
        <x:v>0</x:v>
      </x:c>
      <x:c r="AE1047" s="16" t="str">
        <x:f>IF(ISNUMBER(U1047),E1047*(U1047-T1047),"n.a.")</x:f>
        <x:v>n.a.</x:v>
      </x:c>
      <x:c r="AF1047" s="12" t="n">
        <x:f>G1047-0</x:f>
        <x:v>0</x:v>
      </x:c>
      <x:c r="AG1047" s="16" t="n">
        <x:f>IF(ISNUMBER(U1047),0,Z1047)</x:f>
        <x:v>0</x:v>
      </x:c>
      <x:c r="AH1047" s="17" t="str">
        <x:f>IF(AND(A1047="WIRE",ISNUMBER(N1047)),H1047-N1047,"n.a.")</x:f>
        <x:v>n.a.</x:v>
      </x:c>
    </x:row>
    <x:row r="1048" ht="22" customHeight="1">
      <x:c r="A1048" s="2" t="str">
        <x:v>POUC</x:v>
      </x:c>
      <x:c r="B1048" s="2" t="str">
        <x:v>30</x:v>
      </x:c>
      <x:c r="C1048" s="2" t="str">
        <x:v>PCSP</x:v>
      </x:c>
      <x:c r="D1048" s="2" t="str">
        <x:v>LAMITEK USA, INC.</x:v>
      </x:c>
      <x:c r="E1048" s="7" t="n">
        <x:v>346</x:v>
      </x:c>
      <x:c r="F1048" s="7" t="n">
        <x:v>0</x:v>
      </x:c>
      <x:c r="G1048" s="7" t="n">
        <x:v>0</x:v>
      </x:c>
      <x:c r="H1048" s="8" t="n">
        <x:v>0.11</x:v>
      </x:c>
      <x:c r="I1048" s="8" t="n">
        <x:v>0</x:v>
      </x:c>
      <x:c r="J1048" s="2" t="n">
        <x:v>1</x:v>
      </x:c>
      <x:c r="K1048" s="9" t="n">
        <x:v>38.06</x:v>
      </x:c>
      <x:c r="L1048" s="8"/>
      <x:c r="M1048" s="8"/>
      <x:c r="N1048" s="8"/>
      <x:c r="O1048" s="2" t="n">
        <x:v>0</x:v>
      </x:c>
      <x:c r="P1048" s="10" t="n">
        <x:v>43531</x:v>
      </x:c>
      <x:c r="Q1048" s="10" t="n">
        <x:v>45170</x:v>
      </x:c>
      <x:c r="R1048" s="2" t="str">
        <x:v>Reported valuation: per stock unit</x:v>
      </x:c>
      <x:c r="S1048" s="2" t="str">
        <x:v>Outside priced proposal or replacement cost differs</x:v>
      </x:c>
      <x:c r="T1048" s="15" t="n">
        <x:f>H1048/J1048</x:f>
        <x:v>0.11</x:v>
      </x:c>
      <x:c r="U1048" s="15" t="str">
        <x:f>IF(A1048="WIRE",T1048,IF(O1048=1,I1048*(1+IF(A1048="POUC",Summary!$E$7,Summary!$K$7))/J1048,"n.a."))</x:f>
        <x:v>n.a.</x:v>
      </x:c>
      <x:c r="V1048" s="12" t="n">
        <x:f>0</x:f>
        <x:v>0</x:v>
      </x:c>
      <x:c r="W1048" s="12" t="n">
        <x:f>0</x:f>
        <x:v>0</x:v>
      </x:c>
      <x:c r="X1048" s="12" t="n">
        <x:f>0</x:f>
        <x:v>0</x:v>
      </x:c>
      <x:c r="Y1048" s="12" t="n">
        <x:f>E1048-W1048-X1048</x:f>
        <x:v>346</x:v>
      </x:c>
      <x:c r="Z1048" s="16" t="n">
        <x:f>E1048*T1048</x:f>
        <x:v>38.06</x:v>
      </x:c>
      <x:c r="AA1048" s="16" t="n">
        <x:f>W1048*T1048</x:f>
        <x:v>0</x:v>
      </x:c>
      <x:c r="AB1048" s="16" t="n">
        <x:f>X1048*T1048</x:f>
        <x:v>0</x:v>
      </x:c>
      <x:c r="AC1048" s="16" t="n">
        <x:f>Y1048*T1048</x:f>
        <x:v>38.06</x:v>
      </x:c>
      <x:c r="AD1048" s="16" t="n">
        <x:f>K1048-Z1048</x:f>
        <x:v>0</x:v>
      </x:c>
      <x:c r="AE1048" s="16" t="str">
        <x:f>IF(ISNUMBER(U1048),E1048*(U1048-T1048),"n.a.")</x:f>
        <x:v>n.a.</x:v>
      </x:c>
      <x:c r="AF1048" s="12" t="n">
        <x:f>G1048-0</x:f>
        <x:v>0</x:v>
      </x:c>
      <x:c r="AG1048" s="16" t="n">
        <x:f>IF(ISNUMBER(U1048),0,Z1048)</x:f>
        <x:v>38.06</x:v>
      </x:c>
      <x:c r="AH1048" s="17" t="str">
        <x:f>IF(AND(A1048="WIRE",ISNUMBER(N1048)),H1048-N1048,"n.a.")</x:f>
        <x:v>n.a.</x:v>
      </x:c>
    </x:row>
    <x:row r="1049" ht="22" customHeight="1">
      <x:c r="A1049" s="2" t="str">
        <x:v>POUC</x:v>
      </x:c>
      <x:c r="B1049" s="2" t="str">
        <x:v>30</x:v>
      </x:c>
      <x:c r="C1049" s="2" t="str">
        <x:v>PHO3</x:v>
      </x:c>
      <x:c r="D1049" s="2" t="str">
        <x:v>LAMITEK USA, INC.</x:v>
      </x:c>
      <x:c r="E1049" s="7" t="n">
        <x:v>2200</x:v>
      </x:c>
      <x:c r="F1049" s="7" t="n">
        <x:v>0</x:v>
      </x:c>
      <x:c r="G1049" s="7" t="n">
        <x:v>0</x:v>
      </x:c>
      <x:c r="H1049" s="8" t="n">
        <x:v>2.28</x:v>
      </x:c>
      <x:c r="I1049" s="8" t="n">
        <x:v>1.51</x:v>
      </x:c>
      <x:c r="J1049" s="2" t="n">
        <x:v>100</x:v>
      </x:c>
      <x:c r="K1049" s="9" t="n">
        <x:v>50.160000000000004</x:v>
      </x:c>
      <x:c r="L1049" s="8" t="n">
        <x:v>1.35</x:v>
      </x:c>
      <x:c r="M1049" s="8" t="n">
        <x:v>1.5120000000000002</x:v>
      </x:c>
      <x:c r="N1049" s="8"/>
      <x:c r="O1049" s="2" t="n">
        <x:v>1</x:v>
      </x:c>
      <x:c r="P1049" s="10" t="n">
        <x:v>45902</x:v>
      </x:c>
      <x:c r="Q1049" s="10" t="n">
        <x:v>46148</x:v>
      </x:c>
      <x:c r="R1049" s="2" t="str">
        <x:v>Same-product valuation: per 100</x:v>
      </x:c>
      <x:c r="S1049" s="2" t="str">
        <x:v>Chris Lamitek Pouches priced product</x:v>
      </x:c>
      <x:c r="T1049" s="15" t="n">
        <x:f>H1049/J1049</x:f>
        <x:v>0.022799999999999997</x:v>
      </x:c>
      <x:c r="U1049" s="15" t="n">
        <x:f>IF(A1049="WIRE",T1049,IF(O1049=1,I1049*(1+IF(A1049="POUC",Summary!$E$7,Summary!$K$7))/J1049,"n.a."))</x:f>
        <x:v>0.024915</x:v>
      </x:c>
      <x:c r="V1049" s="12" t="n">
        <x:f>0</x:f>
        <x:v>0</x:v>
      </x:c>
      <x:c r="W1049" s="12" t="n">
        <x:f>0</x:f>
        <x:v>0</x:v>
      </x:c>
      <x:c r="X1049" s="12" t="n">
        <x:f>0</x:f>
        <x:v>0</x:v>
      </x:c>
      <x:c r="Y1049" s="12" t="n">
        <x:f>E1049-W1049-X1049</x:f>
        <x:v>2200</x:v>
      </x:c>
      <x:c r="Z1049" s="16" t="n">
        <x:f>E1049*T1049</x:f>
        <x:v>50.16</x:v>
      </x:c>
      <x:c r="AA1049" s="16" t="n">
        <x:f>W1049*T1049</x:f>
        <x:v>0</x:v>
      </x:c>
      <x:c r="AB1049" s="16" t="n">
        <x:f>X1049*T1049</x:f>
        <x:v>0</x:v>
      </x:c>
      <x:c r="AC1049" s="16" t="n">
        <x:f>Y1049*T1049</x:f>
        <x:v>50.16</x:v>
      </x:c>
      <x:c r="AD1049" s="16" t="n">
        <x:f>K1049-Z1049</x:f>
        <x:v>7.105427357601002e-15</x:v>
      </x:c>
      <x:c r="AE1049" s="16" t="n">
        <x:f>IF(ISNUMBER(U1049),E1049*(U1049-T1049),"n.a.")</x:f>
        <x:v>4.653000000000005</x:v>
      </x:c>
      <x:c r="AF1049" s="12" t="n">
        <x:f>G1049-0</x:f>
        <x:v>0</x:v>
      </x:c>
      <x:c r="AG1049" s="16" t="n">
        <x:f>IF(ISNUMBER(U1049),0,Z1049)</x:f>
        <x:v>0</x:v>
      </x:c>
      <x:c r="AH1049" s="17" t="str">
        <x:f>IF(AND(A1049="WIRE",ISNUMBER(N1049)),H1049-N1049,"n.a.")</x:f>
        <x:v>n.a.</x:v>
      </x:c>
    </x:row>
    <x:row r="1050" ht="22" customHeight="1">
      <x:c r="A1050" s="2" t="str">
        <x:v>POUC</x:v>
      </x:c>
      <x:c r="B1050" s="2" t="str">
        <x:v>30</x:v>
      </x:c>
      <x:c r="C1050" s="2" t="str">
        <x:v>SCH5</x:v>
      </x:c>
      <x:c r="D1050" s="2" t="str">
        <x:v>LAMITEK USA, INC.</x:v>
      </x:c>
      <x:c r="E1050" s="7" t="n">
        <x:v>39000</x:v>
      </x:c>
      <x:c r="F1050" s="7" t="n">
        <x:v>0</x:v>
      </x:c>
      <x:c r="G1050" s="7" t="n">
        <x:v>0</x:v>
      </x:c>
      <x:c r="H1050" s="8" t="n">
        <x:v>0.72</x:v>
      </x:c>
      <x:c r="I1050" s="8" t="n">
        <x:v>0.48</x:v>
      </x:c>
      <x:c r="J1050" s="2" t="n">
        <x:v>100</x:v>
      </x:c>
      <x:c r="K1050" s="9" t="n">
        <x:v>280.8</x:v>
      </x:c>
      <x:c r="L1050" s="8" t="n">
        <x:v>0.43</x:v>
      </x:c>
      <x:c r="M1050" s="8" t="n">
        <x:v>0.48160000000000003</x:v>
      </x:c>
      <x:c r="N1050" s="8"/>
      <x:c r="O1050" s="2" t="n">
        <x:v>1</x:v>
      </x:c>
      <x:c r="P1050" s="10" t="n">
        <x:v>45902</x:v>
      </x:c>
      <x:c r="Q1050" s="10" t="n">
        <x:v>46148</x:v>
      </x:c>
      <x:c r="R1050" s="2" t="str">
        <x:v>Same-product valuation: per 100</x:v>
      </x:c>
      <x:c r="S1050" s="2" t="str">
        <x:v>Chris Lamitek Pouches priced product</x:v>
      </x:c>
      <x:c r="T1050" s="15" t="n">
        <x:f>H1050/J1050</x:f>
        <x:v>0.0072</x:v>
      </x:c>
      <x:c r="U1050" s="15" t="n">
        <x:f>IF(A1050="WIRE",T1050,IF(O1050=1,I1050*(1+IF(A1050="POUC",Summary!$E$7,Summary!$K$7))/J1050,"n.a."))</x:f>
        <x:v>0.00792</x:v>
      </x:c>
      <x:c r="V1050" s="12" t="n">
        <x:f>0</x:f>
        <x:v>0</x:v>
      </x:c>
      <x:c r="W1050" s="12" t="n">
        <x:f>0</x:f>
        <x:v>0</x:v>
      </x:c>
      <x:c r="X1050" s="12" t="n">
        <x:f>0</x:f>
        <x:v>0</x:v>
      </x:c>
      <x:c r="Y1050" s="12" t="n">
        <x:f>E1050-W1050-X1050</x:f>
        <x:v>39000</x:v>
      </x:c>
      <x:c r="Z1050" s="16" t="n">
        <x:f>E1050*T1050</x:f>
        <x:v>280.8</x:v>
      </x:c>
      <x:c r="AA1050" s="16" t="n">
        <x:f>W1050*T1050</x:f>
        <x:v>0</x:v>
      </x:c>
      <x:c r="AB1050" s="16" t="n">
        <x:f>X1050*T1050</x:f>
        <x:v>0</x:v>
      </x:c>
      <x:c r="AC1050" s="16" t="n">
        <x:f>Y1050*T1050</x:f>
        <x:v>280.8</x:v>
      </x:c>
      <x:c r="AD1050" s="16" t="n">
        <x:f>K1050-Z1050</x:f>
        <x:v>0</x:v>
      </x:c>
      <x:c r="AE1050" s="16" t="n">
        <x:f>IF(ISNUMBER(U1050),E1050*(U1050-T1050),"n.a.")</x:f>
        <x:v>28.080000000000005</x:v>
      </x:c>
      <x:c r="AF1050" s="12" t="n">
        <x:f>G1050-0</x:f>
        <x:v>0</x:v>
      </x:c>
      <x:c r="AG1050" s="16" t="n">
        <x:f>IF(ISNUMBER(U1050),0,Z1050)</x:f>
        <x:v>0</x:v>
      </x:c>
      <x:c r="AH1050" s="17" t="str">
        <x:f>IF(AND(A1050="WIRE",ISNUMBER(N1050)),H1050-N1050,"n.a.")</x:f>
        <x:v>n.a.</x:v>
      </x:c>
    </x:row>
    <x:row r="1051" ht="22" customHeight="1">
      <x:c r="A1051" s="2" t="str">
        <x:v>POUC</x:v>
      </x:c>
      <x:c r="B1051" s="2" t="str">
        <x:v>30</x:v>
      </x:c>
      <x:c r="C1051" s="2" t="str">
        <x:v>SCH7</x:v>
      </x:c>
      <x:c r="D1051" s="2" t="str">
        <x:v>LAMITEK USA, INC.</x:v>
      </x:c>
      <x:c r="E1051" s="7" t="n">
        <x:v>3900</x:v>
      </x:c>
      <x:c r="F1051" s="7" t="n">
        <x:v>0</x:v>
      </x:c>
      <x:c r="G1051" s="7" t="n">
        <x:v>0</x:v>
      </x:c>
      <x:c r="H1051" s="8" t="n">
        <x:v>0.95</x:v>
      </x:c>
      <x:c r="I1051" s="8" t="n">
        <x:v>0.63</x:v>
      </x:c>
      <x:c r="J1051" s="2" t="n">
        <x:v>100</x:v>
      </x:c>
      <x:c r="K1051" s="9" t="n">
        <x:v>37.050000000000004</x:v>
      </x:c>
      <x:c r="L1051" s="8" t="n">
        <x:v>0.56</x:v>
      </x:c>
      <x:c r="M1051" s="8" t="n">
        <x:v>0.6272000000000001</x:v>
      </x:c>
      <x:c r="N1051" s="8"/>
      <x:c r="O1051" s="2" t="n">
        <x:v>1</x:v>
      </x:c>
      <x:c r="P1051" s="10" t="n">
        <x:v>45902</x:v>
      </x:c>
      <x:c r="Q1051" s="10" t="n">
        <x:v>46148</x:v>
      </x:c>
      <x:c r="R1051" s="2" t="str">
        <x:v>Same-product valuation: per 100</x:v>
      </x:c>
      <x:c r="S1051" s="2" t="str">
        <x:v>Chris Lamitek Pouches priced product</x:v>
      </x:c>
      <x:c r="T1051" s="15" t="n">
        <x:f>H1051/J1051</x:f>
        <x:v>0.0095</x:v>
      </x:c>
      <x:c r="U1051" s="15" t="n">
        <x:f>IF(A1051="WIRE",T1051,IF(O1051=1,I1051*(1+IF(A1051="POUC",Summary!$E$7,Summary!$K$7))/J1051,"n.a."))</x:f>
        <x:v>0.010394999999999998</x:v>
      </x:c>
      <x:c r="V1051" s="12" t="n">
        <x:f>0</x:f>
        <x:v>0</x:v>
      </x:c>
      <x:c r="W1051" s="12" t="n">
        <x:f>0</x:f>
        <x:v>0</x:v>
      </x:c>
      <x:c r="X1051" s="12" t="n">
        <x:f>0</x:f>
        <x:v>0</x:v>
      </x:c>
      <x:c r="Y1051" s="12" t="n">
        <x:f>E1051-W1051-X1051</x:f>
        <x:v>3900</x:v>
      </x:c>
      <x:c r="Z1051" s="16" t="n">
        <x:f>E1051*T1051</x:f>
        <x:v>37.05</x:v>
      </x:c>
      <x:c r="AA1051" s="16" t="n">
        <x:f>W1051*T1051</x:f>
        <x:v>0</x:v>
      </x:c>
      <x:c r="AB1051" s="16" t="n">
        <x:f>X1051*T1051</x:f>
        <x:v>0</x:v>
      </x:c>
      <x:c r="AC1051" s="16" t="n">
        <x:f>Y1051*T1051</x:f>
        <x:v>37.05</x:v>
      </x:c>
      <x:c r="AD1051" s="16" t="n">
        <x:f>K1051-Z1051</x:f>
        <x:v>7.105427357601002e-15</x:v>
      </x:c>
      <x:c r="AE1051" s="16" t="n">
        <x:f>IF(ISNUMBER(U1051),E1051*(U1051-T1051),"n.a.")</x:f>
        <x:v>3.4904999999999933</x:v>
      </x:c>
      <x:c r="AF1051" s="12" t="n">
        <x:f>G1051-0</x:f>
        <x:v>0</x:v>
      </x:c>
      <x:c r="AG1051" s="16" t="n">
        <x:f>IF(ISNUMBER(U1051),0,Z1051)</x:f>
        <x:v>0</x:v>
      </x:c>
      <x:c r="AH1051" s="17" t="str">
        <x:f>IF(AND(A1051="WIRE",ISNUMBER(N1051)),H1051-N1051,"n.a.")</x:f>
        <x:v>n.a.</x:v>
      </x:c>
    </x:row>
    <x:row r="1052" ht="22" customHeight="1">
      <x:c r="A1052" s="2" t="str">
        <x:v>POUC</x:v>
      </x:c>
      <x:c r="B1052" s="2" t="str">
        <x:v>30</x:v>
      </x:c>
      <x:c r="C1052" s="2" t="str">
        <x:v>MP1114G</x:v>
      </x:c>
      <x:c r="D1052" s="2" t="str">
        <x:v>MAGNET POUCH</x:v>
      </x:c>
      <x:c r="E1052" s="7" t="n">
        <x:v>0</x:v>
      </x:c>
      <x:c r="F1052" s="7" t="n">
        <x:v>0</x:v>
      </x:c>
      <x:c r="G1052" s="7" t="n">
        <x:v>0</x:v>
      </x:c>
      <x:c r="H1052" s="8" t="n">
        <x:v>28.52</x:v>
      </x:c>
      <x:c r="I1052" s="8" t="n">
        <x:v>26.65</x:v>
      </x:c>
      <x:c r="J1052" s="2" t="n">
        <x:v>1</x:v>
      </x:c>
      <x:c r="K1052" s="9" t="n">
        <x:v>0</x:v>
      </x:c>
      <x:c r="L1052" s="8"/>
      <x:c r="M1052" s="8"/>
      <x:c r="N1052" s="8"/>
      <x:c r="O1052" s="2" t="n">
        <x:v>0</x:v>
      </x:c>
      <x:c r="P1052" s="10" t="n">
        <x:v>42423</x:v>
      </x:c>
      <x:c r="Q1052" s="10" t="n">
        <x:v>42423</x:v>
      </x:c>
      <x:c r="R1052" s="2" t="str">
        <x:v>Reported valuation: per stock unit</x:v>
      </x:c>
      <x:c r="S1052" s="2" t="str">
        <x:v>Outside priced proposal or replacement cost differs</x:v>
      </x:c>
      <x:c r="T1052" s="15" t="n">
        <x:f>H1052/J1052</x:f>
        <x:v>28.52</x:v>
      </x:c>
      <x:c r="U1052" s="15" t="str">
        <x:f>IF(A1052="WIRE",T1052,IF(O1052=1,I1052*(1+IF(A1052="POUC",Summary!$E$7,Summary!$K$7))/J1052,"n.a."))</x:f>
        <x:v>n.a.</x:v>
      </x:c>
      <x:c r="V1052" s="12" t="n">
        <x:f>0</x:f>
        <x:v>0</x:v>
      </x:c>
      <x:c r="W1052" s="12" t="n">
        <x:f>0</x:f>
        <x:v>0</x:v>
      </x:c>
      <x:c r="X1052" s="12" t="n">
        <x:f>0</x:f>
        <x:v>0</x:v>
      </x:c>
      <x:c r="Y1052" s="12" t="n">
        <x:f>E1052-W1052-X1052</x:f>
        <x:v>0</x:v>
      </x:c>
      <x:c r="Z1052" s="16" t="n">
        <x:f>E1052*T1052</x:f>
        <x:v>0</x:v>
      </x:c>
      <x:c r="AA1052" s="16" t="n">
        <x:f>W1052*T1052</x:f>
        <x:v>0</x:v>
      </x:c>
      <x:c r="AB1052" s="16" t="n">
        <x:f>X1052*T1052</x:f>
        <x:v>0</x:v>
      </x:c>
      <x:c r="AC1052" s="16" t="n">
        <x:f>Y1052*T1052</x:f>
        <x:v>0</x:v>
      </x:c>
      <x:c r="AD1052" s="16" t="n">
        <x:f>K1052-Z1052</x:f>
        <x:v>0</x:v>
      </x:c>
      <x:c r="AE1052" s="16" t="str">
        <x:f>IF(ISNUMBER(U1052),E1052*(U1052-T1052),"n.a.")</x:f>
        <x:v>n.a.</x:v>
      </x:c>
      <x:c r="AF1052" s="12" t="n">
        <x:f>G1052-0</x:f>
        <x:v>0</x:v>
      </x:c>
      <x:c r="AG1052" s="16" t="n">
        <x:f>IF(ISNUMBER(U1052),0,Z1052)</x:f>
        <x:v>0</x:v>
      </x:c>
      <x:c r="AH1052" s="17" t="str">
        <x:f>IF(AND(A1052="WIRE",ISNUMBER(N1052)),H1052-N1052,"n.a.")</x:f>
        <x:v>n.a.</x:v>
      </x:c>
    </x:row>
    <x:row r="1053" ht="22" customHeight="1">
      <x:c r="A1053" s="2" t="str">
        <x:v>POUC</x:v>
      </x:c>
      <x:c r="B1053" s="2" t="str">
        <x:v>30</x:v>
      </x:c>
      <x:c r="C1053" s="2" t="str">
        <x:v>MP1114M</x:v>
      </x:c>
      <x:c r="D1053" s="2" t="str">
        <x:v>MAGNET POUCH</x:v>
      </x:c>
      <x:c r="E1053" s="7" t="n">
        <x:v>0</x:v>
      </x:c>
      <x:c r="F1053" s="7" t="n">
        <x:v>0</x:v>
      </x:c>
      <x:c r="G1053" s="7" t="n">
        <x:v>0</x:v>
      </x:c>
      <x:c r="H1053" s="8" t="n">
        <x:v>28.52</x:v>
      </x:c>
      <x:c r="I1053" s="8" t="n">
        <x:v>26.65</x:v>
      </x:c>
      <x:c r="J1053" s="2" t="n">
        <x:v>100</x:v>
      </x:c>
      <x:c r="K1053" s="9" t="n">
        <x:v>0</x:v>
      </x:c>
      <x:c r="L1053" s="8"/>
      <x:c r="M1053" s="8"/>
      <x:c r="N1053" s="8"/>
      <x:c r="O1053" s="2" t="n">
        <x:v>0</x:v>
      </x:c>
      <x:c r="P1053" s="10" t="n">
        <x:v>42423</x:v>
      </x:c>
      <x:c r="Q1053" s="10" t="n">
        <x:v>42423</x:v>
      </x:c>
      <x:c r="R1053" s="2" t="str">
        <x:v>Category per-100 basis; no valued stock to verify</x:v>
      </x:c>
      <x:c r="S1053" s="2" t="str">
        <x:v>Outside priced proposal or replacement cost differs</x:v>
      </x:c>
      <x:c r="T1053" s="15" t="n">
        <x:f>H1053/J1053</x:f>
        <x:v>0.2852</x:v>
      </x:c>
      <x:c r="U1053" s="15" t="str">
        <x:f>IF(A1053="WIRE",T1053,IF(O1053=1,I1053*(1+IF(A1053="POUC",Summary!$E$7,Summary!$K$7))/J1053,"n.a."))</x:f>
        <x:v>n.a.</x:v>
      </x:c>
      <x:c r="V1053" s="12" t="n">
        <x:f>0</x:f>
        <x:v>0</x:v>
      </x:c>
      <x:c r="W1053" s="12" t="n">
        <x:f>0</x:f>
        <x:v>0</x:v>
      </x:c>
      <x:c r="X1053" s="12" t="n">
        <x:f>0</x:f>
        <x:v>0</x:v>
      </x:c>
      <x:c r="Y1053" s="12" t="n">
        <x:f>E1053-W1053-X1053</x:f>
        <x:v>0</x:v>
      </x:c>
      <x:c r="Z1053" s="16" t="n">
        <x:f>E1053*T1053</x:f>
        <x:v>0</x:v>
      </x:c>
      <x:c r="AA1053" s="16" t="n">
        <x:f>W1053*T1053</x:f>
        <x:v>0</x:v>
      </x:c>
      <x:c r="AB1053" s="16" t="n">
        <x:f>X1053*T1053</x:f>
        <x:v>0</x:v>
      </x:c>
      <x:c r="AC1053" s="16" t="n">
        <x:f>Y1053*T1053</x:f>
        <x:v>0</x:v>
      </x:c>
      <x:c r="AD1053" s="16" t="n">
        <x:f>K1053-Z1053</x:f>
        <x:v>0</x:v>
      </x:c>
      <x:c r="AE1053" s="16" t="str">
        <x:f>IF(ISNUMBER(U1053),E1053*(U1053-T1053),"n.a.")</x:f>
        <x:v>n.a.</x:v>
      </x:c>
      <x:c r="AF1053" s="12" t="n">
        <x:f>G1053-0</x:f>
        <x:v>0</x:v>
      </x:c>
      <x:c r="AG1053" s="16" t="n">
        <x:f>IF(ISNUMBER(U1053),0,Z1053)</x:f>
        <x:v>0</x:v>
      </x:c>
      <x:c r="AH1053" s="17" t="str">
        <x:f>IF(AND(A1053="WIRE",ISNUMBER(N1053)),H1053-N1053,"n.a.")</x:f>
        <x:v>n.a.</x:v>
      </x:c>
    </x:row>
    <x:row r="1054" ht="22" customHeight="1">
      <x:c r="A1054" s="2" t="str">
        <x:v>POUC</x:v>
      </x:c>
      <x:c r="B1054" s="2" t="str">
        <x:v>30</x:v>
      </x:c>
      <x:c r="C1054" s="2" t="str">
        <x:v>MP57G</x:v>
      </x:c>
      <x:c r="D1054" s="2" t="str">
        <x:v>MAGNET POUCH</x:v>
      </x:c>
      <x:c r="E1054" s="7" t="n">
        <x:v>0</x:v>
      </x:c>
      <x:c r="F1054" s="7" t="n">
        <x:v>0</x:v>
      </x:c>
      <x:c r="G1054" s="7" t="n">
        <x:v>0</x:v>
      </x:c>
      <x:c r="H1054" s="8" t="n">
        <x:v>16.37</x:v>
      </x:c>
      <x:c r="I1054" s="8" t="n">
        <x:v>15.3</x:v>
      </x:c>
      <x:c r="J1054" s="2" t="n">
        <x:v>100</x:v>
      </x:c>
      <x:c r="K1054" s="9" t="n">
        <x:v>0</x:v>
      </x:c>
      <x:c r="L1054" s="8"/>
      <x:c r="M1054" s="8"/>
      <x:c r="N1054" s="8"/>
      <x:c r="O1054" s="2" t="n">
        <x:v>0</x:v>
      </x:c>
      <x:c r="P1054" s="10" t="n">
        <x:v>42423</x:v>
      </x:c>
      <x:c r="Q1054" s="10" t="n">
        <x:v>42423</x:v>
      </x:c>
      <x:c r="R1054" s="2" t="str">
        <x:v>Category per-100 basis; no valued stock to verify</x:v>
      </x:c>
      <x:c r="S1054" s="2" t="str">
        <x:v>Outside priced proposal or replacement cost differs</x:v>
      </x:c>
      <x:c r="T1054" s="15" t="n">
        <x:f>H1054/J1054</x:f>
        <x:v>0.1637</x:v>
      </x:c>
      <x:c r="U1054" s="15" t="str">
        <x:f>IF(A1054="WIRE",T1054,IF(O1054=1,I1054*(1+IF(A1054="POUC",Summary!$E$7,Summary!$K$7))/J1054,"n.a."))</x:f>
        <x:v>n.a.</x:v>
      </x:c>
      <x:c r="V1054" s="12" t="n">
        <x:f>0</x:f>
        <x:v>0</x:v>
      </x:c>
      <x:c r="W1054" s="12" t="n">
        <x:f>0</x:f>
        <x:v>0</x:v>
      </x:c>
      <x:c r="X1054" s="12" t="n">
        <x:f>0</x:f>
        <x:v>0</x:v>
      </x:c>
      <x:c r="Y1054" s="12" t="n">
        <x:f>E1054-W1054-X1054</x:f>
        <x:v>0</x:v>
      </x:c>
      <x:c r="Z1054" s="16" t="n">
        <x:f>E1054*T1054</x:f>
        <x:v>0</x:v>
      </x:c>
      <x:c r="AA1054" s="16" t="n">
        <x:f>W1054*T1054</x:f>
        <x:v>0</x:v>
      </x:c>
      <x:c r="AB1054" s="16" t="n">
        <x:f>X1054*T1054</x:f>
        <x:v>0</x:v>
      </x:c>
      <x:c r="AC1054" s="16" t="n">
        <x:f>Y1054*T1054</x:f>
        <x:v>0</x:v>
      </x:c>
      <x:c r="AD1054" s="16" t="n">
        <x:f>K1054-Z1054</x:f>
        <x:v>0</x:v>
      </x:c>
      <x:c r="AE1054" s="16" t="str">
        <x:f>IF(ISNUMBER(U1054),E1054*(U1054-T1054),"n.a.")</x:f>
        <x:v>n.a.</x:v>
      </x:c>
      <x:c r="AF1054" s="12" t="n">
        <x:f>G1054-0</x:f>
        <x:v>0</x:v>
      </x:c>
      <x:c r="AG1054" s="16" t="n">
        <x:f>IF(ISNUMBER(U1054),0,Z1054)</x:f>
        <x:v>0</x:v>
      </x:c>
      <x:c r="AH1054" s="17" t="str">
        <x:f>IF(AND(A1054="WIRE",ISNUMBER(N1054)),H1054-N1054,"n.a.")</x:f>
        <x:v>n.a.</x:v>
      </x:c>
    </x:row>
    <x:row r="1055" ht="22" customHeight="1">
      <x:c r="A1055" s="2" t="str">
        <x:v>POUC</x:v>
      </x:c>
      <x:c r="B1055" s="2" t="str">
        <x:v>30</x:v>
      </x:c>
      <x:c r="C1055" s="2" t="str">
        <x:v>MP57M</x:v>
      </x:c>
      <x:c r="D1055" s="2" t="str">
        <x:v>MAGNET POUCH</x:v>
      </x:c>
      <x:c r="E1055" s="7" t="n">
        <x:v>0</x:v>
      </x:c>
      <x:c r="F1055" s="7" t="n">
        <x:v>0</x:v>
      </x:c>
      <x:c r="G1055" s="7" t="n">
        <x:v>0</x:v>
      </x:c>
      <x:c r="H1055" s="8" t="n">
        <x:v>16.37</x:v>
      </x:c>
      <x:c r="I1055" s="8" t="n">
        <x:v>15.3</x:v>
      </x:c>
      <x:c r="J1055" s="2" t="n">
        <x:v>100</x:v>
      </x:c>
      <x:c r="K1055" s="9" t="n">
        <x:v>0</x:v>
      </x:c>
      <x:c r="L1055" s="8"/>
      <x:c r="M1055" s="8"/>
      <x:c r="N1055" s="8"/>
      <x:c r="O1055" s="2" t="n">
        <x:v>0</x:v>
      </x:c>
      <x:c r="P1055" s="10" t="n">
        <x:v>42423</x:v>
      </x:c>
      <x:c r="Q1055" s="10" t="n">
        <x:v>42423</x:v>
      </x:c>
      <x:c r="R1055" s="2" t="str">
        <x:v>Category per-100 basis; no valued stock to verify</x:v>
      </x:c>
      <x:c r="S1055" s="2" t="str">
        <x:v>Outside priced proposal or replacement cost differs</x:v>
      </x:c>
      <x:c r="T1055" s="15" t="n">
        <x:f>H1055/J1055</x:f>
        <x:v>0.1637</x:v>
      </x:c>
      <x:c r="U1055" s="15" t="str">
        <x:f>IF(A1055="WIRE",T1055,IF(O1055=1,I1055*(1+IF(A1055="POUC",Summary!$E$7,Summary!$K$7))/J1055,"n.a."))</x:f>
        <x:v>n.a.</x:v>
      </x:c>
      <x:c r="V1055" s="12" t="n">
        <x:f>0</x:f>
        <x:v>0</x:v>
      </x:c>
      <x:c r="W1055" s="12" t="n">
        <x:f>0</x:f>
        <x:v>0</x:v>
      </x:c>
      <x:c r="X1055" s="12" t="n">
        <x:f>0</x:f>
        <x:v>0</x:v>
      </x:c>
      <x:c r="Y1055" s="12" t="n">
        <x:f>E1055-W1055-X1055</x:f>
        <x:v>0</x:v>
      </x:c>
      <x:c r="Z1055" s="16" t="n">
        <x:f>E1055*T1055</x:f>
        <x:v>0</x:v>
      </x:c>
      <x:c r="AA1055" s="16" t="n">
        <x:f>W1055*T1055</x:f>
        <x:v>0</x:v>
      </x:c>
      <x:c r="AB1055" s="16" t="n">
        <x:f>X1055*T1055</x:f>
        <x:v>0</x:v>
      </x:c>
      <x:c r="AC1055" s="16" t="n">
        <x:f>Y1055*T1055</x:f>
        <x:v>0</x:v>
      </x:c>
      <x:c r="AD1055" s="16" t="n">
        <x:f>K1055-Z1055</x:f>
        <x:v>0</x:v>
      </x:c>
      <x:c r="AE1055" s="16" t="str">
        <x:f>IF(ISNUMBER(U1055),E1055*(U1055-T1055),"n.a.")</x:f>
        <x:v>n.a.</x:v>
      </x:c>
      <x:c r="AF1055" s="12" t="n">
        <x:f>G1055-0</x:f>
        <x:v>0</x:v>
      </x:c>
      <x:c r="AG1055" s="16" t="n">
        <x:f>IF(ISNUMBER(U1055),0,Z1055)</x:f>
        <x:v>0</x:v>
      </x:c>
      <x:c r="AH1055" s="17" t="str">
        <x:f>IF(AND(A1055="WIRE",ISNUMBER(N1055)),H1055-N1055,"n.a.")</x:f>
        <x:v>n.a.</x:v>
      </x:c>
    </x:row>
    <x:row r="1056" ht="22" customHeight="1">
      <x:c r="A1056" s="2" t="str">
        <x:v>POUC</x:v>
      </x:c>
      <x:c r="B1056" s="2" t="str">
        <x:v>30</x:v>
      </x:c>
      <x:c r="C1056" s="2" t="str">
        <x:v>MP810G</x:v>
      </x:c>
      <x:c r="D1056" s="2" t="str">
        <x:v>MAGNET POUCH</x:v>
      </x:c>
      <x:c r="E1056" s="7" t="n">
        <x:v>0</x:v>
      </x:c>
      <x:c r="F1056" s="7" t="n">
        <x:v>0</x:v>
      </x:c>
      <x:c r="G1056" s="7" t="n">
        <x:v>0</x:v>
      </x:c>
      <x:c r="H1056" s="8" t="n">
        <x:v>15.73</x:v>
      </x:c>
      <x:c r="I1056" s="8" t="n">
        <x:v>14.7</x:v>
      </x:c>
      <x:c r="J1056" s="2" t="n">
        <x:v>100</x:v>
      </x:c>
      <x:c r="K1056" s="9" t="n">
        <x:v>0</x:v>
      </x:c>
      <x:c r="L1056" s="8"/>
      <x:c r="M1056" s="8"/>
      <x:c r="N1056" s="8"/>
      <x:c r="O1056" s="2" t="n">
        <x:v>0</x:v>
      </x:c>
      <x:c r="P1056" s="10" t="n">
        <x:v>42423</x:v>
      </x:c>
      <x:c r="Q1056" s="10" t="n">
        <x:v>42423</x:v>
      </x:c>
      <x:c r="R1056" s="2" t="str">
        <x:v>Category per-100 basis; no valued stock to verify</x:v>
      </x:c>
      <x:c r="S1056" s="2" t="str">
        <x:v>Outside priced proposal or replacement cost differs</x:v>
      </x:c>
      <x:c r="T1056" s="15" t="n">
        <x:f>H1056/J1056</x:f>
        <x:v>0.1573</x:v>
      </x:c>
      <x:c r="U1056" s="15" t="str">
        <x:f>IF(A1056="WIRE",T1056,IF(O1056=1,I1056*(1+IF(A1056="POUC",Summary!$E$7,Summary!$K$7))/J1056,"n.a."))</x:f>
        <x:v>n.a.</x:v>
      </x:c>
      <x:c r="V1056" s="12" t="n">
        <x:f>0</x:f>
        <x:v>0</x:v>
      </x:c>
      <x:c r="W1056" s="12" t="n">
        <x:f>0</x:f>
        <x:v>0</x:v>
      </x:c>
      <x:c r="X1056" s="12" t="n">
        <x:f>0</x:f>
        <x:v>0</x:v>
      </x:c>
      <x:c r="Y1056" s="12" t="n">
        <x:f>E1056-W1056-X1056</x:f>
        <x:v>0</x:v>
      </x:c>
      <x:c r="Z1056" s="16" t="n">
        <x:f>E1056*T1056</x:f>
        <x:v>0</x:v>
      </x:c>
      <x:c r="AA1056" s="16" t="n">
        <x:f>W1056*T1056</x:f>
        <x:v>0</x:v>
      </x:c>
      <x:c r="AB1056" s="16" t="n">
        <x:f>X1056*T1056</x:f>
        <x:v>0</x:v>
      </x:c>
      <x:c r="AC1056" s="16" t="n">
        <x:f>Y1056*T1056</x:f>
        <x:v>0</x:v>
      </x:c>
      <x:c r="AD1056" s="16" t="n">
        <x:f>K1056-Z1056</x:f>
        <x:v>0</x:v>
      </x:c>
      <x:c r="AE1056" s="16" t="str">
        <x:f>IF(ISNUMBER(U1056),E1056*(U1056-T1056),"n.a.")</x:f>
        <x:v>n.a.</x:v>
      </x:c>
      <x:c r="AF1056" s="12" t="n">
        <x:f>G1056-0</x:f>
        <x:v>0</x:v>
      </x:c>
      <x:c r="AG1056" s="16" t="n">
        <x:f>IF(ISNUMBER(U1056),0,Z1056)</x:f>
        <x:v>0</x:v>
      </x:c>
      <x:c r="AH1056" s="17" t="str">
        <x:f>IF(AND(A1056="WIRE",ISNUMBER(N1056)),H1056-N1056,"n.a.")</x:f>
        <x:v>n.a.</x:v>
      </x:c>
    </x:row>
    <x:row r="1057" ht="22" customHeight="1">
      <x:c r="A1057" s="2" t="str">
        <x:v>POUC</x:v>
      </x:c>
      <x:c r="B1057" s="2" t="str">
        <x:v>30</x:v>
      </x:c>
      <x:c r="C1057" s="2" t="str">
        <x:v>MP810M</x:v>
      </x:c>
      <x:c r="D1057" s="2" t="str">
        <x:v>MAGNET POUCH</x:v>
      </x:c>
      <x:c r="E1057" s="7" t="n">
        <x:v>0</x:v>
      </x:c>
      <x:c r="F1057" s="7" t="n">
        <x:v>0</x:v>
      </x:c>
      <x:c r="G1057" s="7" t="n">
        <x:v>0</x:v>
      </x:c>
      <x:c r="H1057" s="8" t="n">
        <x:v>15.73</x:v>
      </x:c>
      <x:c r="I1057" s="8" t="n">
        <x:v>14.7</x:v>
      </x:c>
      <x:c r="J1057" s="2" t="n">
        <x:v>100</x:v>
      </x:c>
      <x:c r="K1057" s="9" t="n">
        <x:v>0</x:v>
      </x:c>
      <x:c r="L1057" s="8"/>
      <x:c r="M1057" s="8"/>
      <x:c r="N1057" s="8"/>
      <x:c r="O1057" s="2" t="n">
        <x:v>0</x:v>
      </x:c>
      <x:c r="P1057" s="10" t="n">
        <x:v>42423</x:v>
      </x:c>
      <x:c r="Q1057" s="10" t="n">
        <x:v>42423</x:v>
      </x:c>
      <x:c r="R1057" s="2" t="str">
        <x:v>Category per-100 basis; no valued stock to verify</x:v>
      </x:c>
      <x:c r="S1057" s="2" t="str">
        <x:v>Outside priced proposal or replacement cost differs</x:v>
      </x:c>
      <x:c r="T1057" s="15" t="n">
        <x:f>H1057/J1057</x:f>
        <x:v>0.1573</x:v>
      </x:c>
      <x:c r="U1057" s="15" t="str">
        <x:f>IF(A1057="WIRE",T1057,IF(O1057=1,I1057*(1+IF(A1057="POUC",Summary!$E$7,Summary!$K$7))/J1057,"n.a."))</x:f>
        <x:v>n.a.</x:v>
      </x:c>
      <x:c r="V1057" s="12" t="n">
        <x:f>0</x:f>
        <x:v>0</x:v>
      </x:c>
      <x:c r="W1057" s="12" t="n">
        <x:f>0</x:f>
        <x:v>0</x:v>
      </x:c>
      <x:c r="X1057" s="12" t="n">
        <x:f>0</x:f>
        <x:v>0</x:v>
      </x:c>
      <x:c r="Y1057" s="12" t="n">
        <x:f>E1057-W1057-X1057</x:f>
        <x:v>0</x:v>
      </x:c>
      <x:c r="Z1057" s="16" t="n">
        <x:f>E1057*T1057</x:f>
        <x:v>0</x:v>
      </x:c>
      <x:c r="AA1057" s="16" t="n">
        <x:f>W1057*T1057</x:f>
        <x:v>0</x:v>
      </x:c>
      <x:c r="AB1057" s="16" t="n">
        <x:f>X1057*T1057</x:f>
        <x:v>0</x:v>
      </x:c>
      <x:c r="AC1057" s="16" t="n">
        <x:f>Y1057*T1057</x:f>
        <x:v>0</x:v>
      </x:c>
      <x:c r="AD1057" s="16" t="n">
        <x:f>K1057-Z1057</x:f>
        <x:v>0</x:v>
      </x:c>
      <x:c r="AE1057" s="16" t="str">
        <x:f>IF(ISNUMBER(U1057),E1057*(U1057-T1057),"n.a.")</x:f>
        <x:v>n.a.</x:v>
      </x:c>
      <x:c r="AF1057" s="12" t="n">
        <x:f>G1057-0</x:f>
        <x:v>0</x:v>
      </x:c>
      <x:c r="AG1057" s="16" t="n">
        <x:f>IF(ISNUMBER(U1057),0,Z1057)</x:f>
        <x:v>0</x:v>
      </x:c>
      <x:c r="AH1057" s="17" t="str">
        <x:f>IF(AND(A1057="WIRE",ISNUMBER(N1057)),H1057-N1057,"n.a.")</x:f>
        <x:v>n.a.</x:v>
      </x:c>
    </x:row>
    <x:row r="1058" ht="22" customHeight="1">
      <x:c r="A1058" s="2" t="str">
        <x:v>POUC</x:v>
      </x:c>
      <x:c r="B1058" s="2" t="str">
        <x:v>30</x:v>
      </x:c>
      <x:c r="C1058" s="2" t="str">
        <x:v>MPASCG</x:v>
      </x:c>
      <x:c r="D1058" s="2" t="str">
        <x:v>MAGNET POUCH</x:v>
      </x:c>
      <x:c r="E1058" s="7" t="n">
        <x:v>0</x:v>
      </x:c>
      <x:c r="F1058" s="7" t="n">
        <x:v>0</x:v>
      </x:c>
      <x:c r="G1058" s="7" t="n">
        <x:v>0</x:v>
      </x:c>
      <x:c r="H1058" s="8" t="n">
        <x:v>17.39</x:v>
      </x:c>
      <x:c r="I1058" s="8" t="n">
        <x:v>16.25</x:v>
      </x:c>
      <x:c r="J1058" s="2" t="n">
        <x:v>100</x:v>
      </x:c>
      <x:c r="K1058" s="9" t="n">
        <x:v>0</x:v>
      </x:c>
      <x:c r="L1058" s="8"/>
      <x:c r="M1058" s="8"/>
      <x:c r="N1058" s="8"/>
      <x:c r="O1058" s="2" t="n">
        <x:v>0</x:v>
      </x:c>
      <x:c r="P1058" s="10" t="n">
        <x:v>42423</x:v>
      </x:c>
      <x:c r="Q1058" s="10" t="n">
        <x:v>42423</x:v>
      </x:c>
      <x:c r="R1058" s="2" t="str">
        <x:v>Category per-100 basis; no valued stock to verify</x:v>
      </x:c>
      <x:c r="S1058" s="2" t="str">
        <x:v>Outside priced proposal or replacement cost differs</x:v>
      </x:c>
      <x:c r="T1058" s="15" t="n">
        <x:f>H1058/J1058</x:f>
        <x:v>0.1739</x:v>
      </x:c>
      <x:c r="U1058" s="15" t="str">
        <x:f>IF(A1058="WIRE",T1058,IF(O1058=1,I1058*(1+IF(A1058="POUC",Summary!$E$7,Summary!$K$7))/J1058,"n.a."))</x:f>
        <x:v>n.a.</x:v>
      </x:c>
      <x:c r="V1058" s="12" t="n">
        <x:f>0</x:f>
        <x:v>0</x:v>
      </x:c>
      <x:c r="W1058" s="12" t="n">
        <x:f>0</x:f>
        <x:v>0</x:v>
      </x:c>
      <x:c r="X1058" s="12" t="n">
        <x:f>0</x:f>
        <x:v>0</x:v>
      </x:c>
      <x:c r="Y1058" s="12" t="n">
        <x:f>E1058-W1058-X1058</x:f>
        <x:v>0</x:v>
      </x:c>
      <x:c r="Z1058" s="16" t="n">
        <x:f>E1058*T1058</x:f>
        <x:v>0</x:v>
      </x:c>
      <x:c r="AA1058" s="16" t="n">
        <x:f>W1058*T1058</x:f>
        <x:v>0</x:v>
      </x:c>
      <x:c r="AB1058" s="16" t="n">
        <x:f>X1058*T1058</x:f>
        <x:v>0</x:v>
      </x:c>
      <x:c r="AC1058" s="16" t="n">
        <x:f>Y1058*T1058</x:f>
        <x:v>0</x:v>
      </x:c>
      <x:c r="AD1058" s="16" t="n">
        <x:f>K1058-Z1058</x:f>
        <x:v>0</x:v>
      </x:c>
      <x:c r="AE1058" s="16" t="str">
        <x:f>IF(ISNUMBER(U1058),E1058*(U1058-T1058),"n.a.")</x:f>
        <x:v>n.a.</x:v>
      </x:c>
      <x:c r="AF1058" s="12" t="n">
        <x:f>G1058-0</x:f>
        <x:v>0</x:v>
      </x:c>
      <x:c r="AG1058" s="16" t="n">
        <x:f>IF(ISNUMBER(U1058),0,Z1058)</x:f>
        <x:v>0</x:v>
      </x:c>
      <x:c r="AH1058" s="17" t="str">
        <x:f>IF(AND(A1058="WIRE",ISNUMBER(N1058)),H1058-N1058,"n.a.")</x:f>
        <x:v>n.a.</x:v>
      </x:c>
    </x:row>
    <x:row r="1059" ht="22" customHeight="1">
      <x:c r="A1059" s="2" t="str">
        <x:v>POUC</x:v>
      </x:c>
      <x:c r="B1059" s="2" t="str">
        <x:v>30</x:v>
      </x:c>
      <x:c r="C1059" s="2" t="str">
        <x:v>MPASCM</x:v>
      </x:c>
      <x:c r="D1059" s="2" t="str">
        <x:v>MAGNET POUCH</x:v>
      </x:c>
      <x:c r="E1059" s="7" t="n">
        <x:v>0</x:v>
      </x:c>
      <x:c r="F1059" s="7" t="n">
        <x:v>0</x:v>
      </x:c>
      <x:c r="G1059" s="7" t="n">
        <x:v>0</x:v>
      </x:c>
      <x:c r="H1059" s="8" t="n">
        <x:v>17.39</x:v>
      </x:c>
      <x:c r="I1059" s="8" t="n">
        <x:v>16.25</x:v>
      </x:c>
      <x:c r="J1059" s="2" t="n">
        <x:v>100</x:v>
      </x:c>
      <x:c r="K1059" s="9" t="n">
        <x:v>0</x:v>
      </x:c>
      <x:c r="L1059" s="8"/>
      <x:c r="M1059" s="8"/>
      <x:c r="N1059" s="8"/>
      <x:c r="O1059" s="2" t="n">
        <x:v>0</x:v>
      </x:c>
      <x:c r="P1059" s="10" t="n">
        <x:v>42423</x:v>
      </x:c>
      <x:c r="Q1059" s="10" t="n">
        <x:v>42423</x:v>
      </x:c>
      <x:c r="R1059" s="2" t="str">
        <x:v>Category per-100 basis; no valued stock to verify</x:v>
      </x:c>
      <x:c r="S1059" s="2" t="str">
        <x:v>Outside priced proposal or replacement cost differs</x:v>
      </x:c>
      <x:c r="T1059" s="15" t="n">
        <x:f>H1059/J1059</x:f>
        <x:v>0.1739</x:v>
      </x:c>
      <x:c r="U1059" s="15" t="str">
        <x:f>IF(A1059="WIRE",T1059,IF(O1059=1,I1059*(1+IF(A1059="POUC",Summary!$E$7,Summary!$K$7))/J1059,"n.a."))</x:f>
        <x:v>n.a.</x:v>
      </x:c>
      <x:c r="V1059" s="12" t="n">
        <x:f>0</x:f>
        <x:v>0</x:v>
      </x:c>
      <x:c r="W1059" s="12" t="n">
        <x:f>0</x:f>
        <x:v>0</x:v>
      </x:c>
      <x:c r="X1059" s="12" t="n">
        <x:f>0</x:f>
        <x:v>0</x:v>
      </x:c>
      <x:c r="Y1059" s="12" t="n">
        <x:f>E1059-W1059-X1059</x:f>
        <x:v>0</x:v>
      </x:c>
      <x:c r="Z1059" s="16" t="n">
        <x:f>E1059*T1059</x:f>
        <x:v>0</x:v>
      </x:c>
      <x:c r="AA1059" s="16" t="n">
        <x:f>W1059*T1059</x:f>
        <x:v>0</x:v>
      </x:c>
      <x:c r="AB1059" s="16" t="n">
        <x:f>X1059*T1059</x:f>
        <x:v>0</x:v>
      </x:c>
      <x:c r="AC1059" s="16" t="n">
        <x:f>Y1059*T1059</x:f>
        <x:v>0</x:v>
      </x:c>
      <x:c r="AD1059" s="16" t="n">
        <x:f>K1059-Z1059</x:f>
        <x:v>0</x:v>
      </x:c>
      <x:c r="AE1059" s="16" t="str">
        <x:f>IF(ISNUMBER(U1059),E1059*(U1059-T1059),"n.a.")</x:f>
        <x:v>n.a.</x:v>
      </x:c>
      <x:c r="AF1059" s="12" t="n">
        <x:f>G1059-0</x:f>
        <x:v>0</x:v>
      </x:c>
      <x:c r="AG1059" s="16" t="n">
        <x:f>IF(ISNUMBER(U1059),0,Z1059)</x:f>
        <x:v>0</x:v>
      </x:c>
      <x:c r="AH1059" s="17" t="str">
        <x:f>IF(AND(A1059="WIRE",ISNUMBER(N1059)),H1059-N1059,"n.a.")</x:f>
        <x:v>n.a.</x:v>
      </x:c>
    </x:row>
    <x:row r="1060" ht="22" customHeight="1">
      <x:c r="A1060" s="2" t="str">
        <x:v>POUC</x:v>
      </x:c>
      <x:c r="B1060" s="2" t="str">
        <x:v>30</x:v>
      </x:c>
      <x:c r="C1060" s="2" t="str">
        <x:v>MPBUSG</x:v>
      </x:c>
      <x:c r="D1060" s="2" t="str">
        <x:v>MAGNET POUCH</x:v>
      </x:c>
      <x:c r="E1060" s="7" t="n">
        <x:v>0</x:v>
      </x:c>
      <x:c r="F1060" s="7" t="n">
        <x:v>0</x:v>
      </x:c>
      <x:c r="G1060" s="7" t="n">
        <x:v>0</x:v>
      </x:c>
      <x:c r="H1060" s="8" t="n">
        <x:v>9.1</x:v>
      </x:c>
      <x:c r="I1060" s="8" t="n">
        <x:v>8.5</x:v>
      </x:c>
      <x:c r="J1060" s="2" t="n">
        <x:v>100</x:v>
      </x:c>
      <x:c r="K1060" s="9" t="n">
        <x:v>0</x:v>
      </x:c>
      <x:c r="L1060" s="8"/>
      <x:c r="M1060" s="8"/>
      <x:c r="N1060" s="8"/>
      <x:c r="O1060" s="2" t="n">
        <x:v>0</x:v>
      </x:c>
      <x:c r="P1060" s="10" t="n">
        <x:v>42423</x:v>
      </x:c>
      <x:c r="Q1060" s="10" t="n">
        <x:v>42423</x:v>
      </x:c>
      <x:c r="R1060" s="2" t="str">
        <x:v>Category per-100 basis; no valued stock to verify</x:v>
      </x:c>
      <x:c r="S1060" s="2" t="str">
        <x:v>Outside priced proposal or replacement cost differs</x:v>
      </x:c>
      <x:c r="T1060" s="15" t="n">
        <x:f>H1060/J1060</x:f>
        <x:v>0.091</x:v>
      </x:c>
      <x:c r="U1060" s="15" t="str">
        <x:f>IF(A1060="WIRE",T1060,IF(O1060=1,I1060*(1+IF(A1060="POUC",Summary!$E$7,Summary!$K$7))/J1060,"n.a."))</x:f>
        <x:v>n.a.</x:v>
      </x:c>
      <x:c r="V1060" s="12" t="n">
        <x:f>0</x:f>
        <x:v>0</x:v>
      </x:c>
      <x:c r="W1060" s="12" t="n">
        <x:f>0</x:f>
        <x:v>0</x:v>
      </x:c>
      <x:c r="X1060" s="12" t="n">
        <x:f>0</x:f>
        <x:v>0</x:v>
      </x:c>
      <x:c r="Y1060" s="12" t="n">
        <x:f>E1060-W1060-X1060</x:f>
        <x:v>0</x:v>
      </x:c>
      <x:c r="Z1060" s="16" t="n">
        <x:f>E1060*T1060</x:f>
        <x:v>0</x:v>
      </x:c>
      <x:c r="AA1060" s="16" t="n">
        <x:f>W1060*T1060</x:f>
        <x:v>0</x:v>
      </x:c>
      <x:c r="AB1060" s="16" t="n">
        <x:f>X1060*T1060</x:f>
        <x:v>0</x:v>
      </x:c>
      <x:c r="AC1060" s="16" t="n">
        <x:f>Y1060*T1060</x:f>
        <x:v>0</x:v>
      </x:c>
      <x:c r="AD1060" s="16" t="n">
        <x:f>K1060-Z1060</x:f>
        <x:v>0</x:v>
      </x:c>
      <x:c r="AE1060" s="16" t="str">
        <x:f>IF(ISNUMBER(U1060),E1060*(U1060-T1060),"n.a.")</x:f>
        <x:v>n.a.</x:v>
      </x:c>
      <x:c r="AF1060" s="12" t="n">
        <x:f>G1060-0</x:f>
        <x:v>0</x:v>
      </x:c>
      <x:c r="AG1060" s="16" t="n">
        <x:f>IF(ISNUMBER(U1060),0,Z1060)</x:f>
        <x:v>0</x:v>
      </x:c>
      <x:c r="AH1060" s="17" t="str">
        <x:f>IF(AND(A1060="WIRE",ISNUMBER(N1060)),H1060-N1060,"n.a.")</x:f>
        <x:v>n.a.</x:v>
      </x:c>
    </x:row>
    <x:row r="1061" ht="22" customHeight="1">
      <x:c r="A1061" s="2" t="str">
        <x:v>POUC</x:v>
      </x:c>
      <x:c r="B1061" s="2" t="str">
        <x:v>30</x:v>
      </x:c>
      <x:c r="C1061" s="2" t="str">
        <x:v>MPBUSM</x:v>
      </x:c>
      <x:c r="D1061" s="2" t="str">
        <x:v>MAGNET POUCH</x:v>
      </x:c>
      <x:c r="E1061" s="7" t="n">
        <x:v>0</x:v>
      </x:c>
      <x:c r="F1061" s="7" t="n">
        <x:v>0</x:v>
      </x:c>
      <x:c r="G1061" s="7" t="n">
        <x:v>0</x:v>
      </x:c>
      <x:c r="H1061" s="8" t="n">
        <x:v>9.1</x:v>
      </x:c>
      <x:c r="I1061" s="8" t="n">
        <x:v>8.5</x:v>
      </x:c>
      <x:c r="J1061" s="2" t="n">
        <x:v>100</x:v>
      </x:c>
      <x:c r="K1061" s="9" t="n">
        <x:v>0</x:v>
      </x:c>
      <x:c r="L1061" s="8"/>
      <x:c r="M1061" s="8"/>
      <x:c r="N1061" s="8"/>
      <x:c r="O1061" s="2" t="n">
        <x:v>0</x:v>
      </x:c>
      <x:c r="P1061" s="10" t="n">
        <x:v>42423</x:v>
      </x:c>
      <x:c r="Q1061" s="10" t="n">
        <x:v>42423</x:v>
      </x:c>
      <x:c r="R1061" s="2" t="str">
        <x:v>Category per-100 basis; no valued stock to verify</x:v>
      </x:c>
      <x:c r="S1061" s="2" t="str">
        <x:v>Outside priced proposal or replacement cost differs</x:v>
      </x:c>
      <x:c r="T1061" s="15" t="n">
        <x:f>H1061/J1061</x:f>
        <x:v>0.091</x:v>
      </x:c>
      <x:c r="U1061" s="15" t="str">
        <x:f>IF(A1061="WIRE",T1061,IF(O1061=1,I1061*(1+IF(A1061="POUC",Summary!$E$7,Summary!$K$7))/J1061,"n.a."))</x:f>
        <x:v>n.a.</x:v>
      </x:c>
      <x:c r="V1061" s="12" t="n">
        <x:f>0</x:f>
        <x:v>0</x:v>
      </x:c>
      <x:c r="W1061" s="12" t="n">
        <x:f>0</x:f>
        <x:v>0</x:v>
      </x:c>
      <x:c r="X1061" s="12" t="n">
        <x:f>0</x:f>
        <x:v>0</x:v>
      </x:c>
      <x:c r="Y1061" s="12" t="n">
        <x:f>E1061-W1061-X1061</x:f>
        <x:v>0</x:v>
      </x:c>
      <x:c r="Z1061" s="16" t="n">
        <x:f>E1061*T1061</x:f>
        <x:v>0</x:v>
      </x:c>
      <x:c r="AA1061" s="16" t="n">
        <x:f>W1061*T1061</x:f>
        <x:v>0</x:v>
      </x:c>
      <x:c r="AB1061" s="16" t="n">
        <x:f>X1061*T1061</x:f>
        <x:v>0</x:v>
      </x:c>
      <x:c r="AC1061" s="16" t="n">
        <x:f>Y1061*T1061</x:f>
        <x:v>0</x:v>
      </x:c>
      <x:c r="AD1061" s="16" t="n">
        <x:f>K1061-Z1061</x:f>
        <x:v>0</x:v>
      </x:c>
      <x:c r="AE1061" s="16" t="str">
        <x:f>IF(ISNUMBER(U1061),E1061*(U1061-T1061),"n.a.")</x:f>
        <x:v>n.a.</x:v>
      </x:c>
      <x:c r="AF1061" s="12" t="n">
        <x:f>G1061-0</x:f>
        <x:v>0</x:v>
      </x:c>
      <x:c r="AG1061" s="16" t="n">
        <x:f>IF(ISNUMBER(U1061),0,Z1061)</x:f>
        <x:v>0</x:v>
      </x:c>
      <x:c r="AH1061" s="17" t="str">
        <x:f>IF(AND(A1061="WIRE",ISNUMBER(N1061)),H1061-N1061,"n.a.")</x:f>
        <x:v>n.a.</x:v>
      </x:c>
    </x:row>
    <x:row r="1062" ht="22" customHeight="1">
      <x:c r="A1062" s="2" t="str">
        <x:v>POUC</x:v>
      </x:c>
      <x:c r="B1062" s="2" t="str">
        <x:v>30</x:v>
      </x:c>
      <x:c r="C1062" s="2" t="str">
        <x:v>MPCGSCM</x:v>
      </x:c>
      <x:c r="D1062" s="2" t="str">
        <x:v>MAGNET POUCH</x:v>
      </x:c>
      <x:c r="E1062" s="7" t="n">
        <x:v>0</x:v>
      </x:c>
      <x:c r="F1062" s="7" t="n">
        <x:v>0</x:v>
      </x:c>
      <x:c r="G1062" s="7" t="n">
        <x:v>0</x:v>
      </x:c>
      <x:c r="H1062" s="8" t="n">
        <x:v>25.86</x:v>
      </x:c>
      <x:c r="I1062" s="8" t="n">
        <x:v>24.17</x:v>
      </x:c>
      <x:c r="J1062" s="2" t="n">
        <x:v>100</x:v>
      </x:c>
      <x:c r="K1062" s="9" t="n">
        <x:v>0</x:v>
      </x:c>
      <x:c r="L1062" s="8"/>
      <x:c r="M1062" s="8"/>
      <x:c r="N1062" s="8"/>
      <x:c r="O1062" s="2" t="n">
        <x:v>0</x:v>
      </x:c>
      <x:c r="P1062" s="10" t="n">
        <x:v>42423</x:v>
      </x:c>
      <x:c r="Q1062" s="10" t="n">
        <x:v>42423</x:v>
      </x:c>
      <x:c r="R1062" s="2" t="str">
        <x:v>Category per-100 basis; no valued stock to verify</x:v>
      </x:c>
      <x:c r="S1062" s="2" t="str">
        <x:v>Outside priced proposal or replacement cost differs</x:v>
      </x:c>
      <x:c r="T1062" s="15" t="n">
        <x:f>H1062/J1062</x:f>
        <x:v>0.2586</x:v>
      </x:c>
      <x:c r="U1062" s="15" t="str">
        <x:f>IF(A1062="WIRE",T1062,IF(O1062=1,I1062*(1+IF(A1062="POUC",Summary!$E$7,Summary!$K$7))/J1062,"n.a."))</x:f>
        <x:v>n.a.</x:v>
      </x:c>
      <x:c r="V1062" s="12" t="n">
        <x:f>0</x:f>
        <x:v>0</x:v>
      </x:c>
      <x:c r="W1062" s="12" t="n">
        <x:f>0</x:f>
        <x:v>0</x:v>
      </x:c>
      <x:c r="X1062" s="12" t="n">
        <x:f>0</x:f>
        <x:v>0</x:v>
      </x:c>
      <x:c r="Y1062" s="12" t="n">
        <x:f>E1062-W1062-X1062</x:f>
        <x:v>0</x:v>
      </x:c>
      <x:c r="Z1062" s="16" t="n">
        <x:f>E1062*T1062</x:f>
        <x:v>0</x:v>
      </x:c>
      <x:c r="AA1062" s="16" t="n">
        <x:f>W1062*T1062</x:f>
        <x:v>0</x:v>
      </x:c>
      <x:c r="AB1062" s="16" t="n">
        <x:f>X1062*T1062</x:f>
        <x:v>0</x:v>
      </x:c>
      <x:c r="AC1062" s="16" t="n">
        <x:f>Y1062*T1062</x:f>
        <x:v>0</x:v>
      </x:c>
      <x:c r="AD1062" s="16" t="n">
        <x:f>K1062-Z1062</x:f>
        <x:v>0</x:v>
      </x:c>
      <x:c r="AE1062" s="16" t="str">
        <x:f>IF(ISNUMBER(U1062),E1062*(U1062-T1062),"n.a.")</x:f>
        <x:v>n.a.</x:v>
      </x:c>
      <x:c r="AF1062" s="12" t="n">
        <x:f>G1062-0</x:f>
        <x:v>0</x:v>
      </x:c>
      <x:c r="AG1062" s="16" t="n">
        <x:f>IF(ISNUMBER(U1062),0,Z1062)</x:f>
        <x:v>0</x:v>
      </x:c>
      <x:c r="AH1062" s="17" t="str">
        <x:f>IF(AND(A1062="WIRE",ISNUMBER(N1062)),H1062-N1062,"n.a.")</x:f>
        <x:v>n.a.</x:v>
      </x:c>
    </x:row>
    <x:row r="1063" ht="22" customHeight="1">
      <x:c r="A1063" s="2" t="str">
        <x:v>POUC</x:v>
      </x:c>
      <x:c r="B1063" s="2" t="str">
        <x:v>30</x:v>
      </x:c>
      <x:c r="C1063" s="2" t="str">
        <x:v>MPGSCG</x:v>
      </x:c>
      <x:c r="D1063" s="2" t="str">
        <x:v>MAGNET POUCH</x:v>
      </x:c>
      <x:c r="E1063" s="7" t="n">
        <x:v>0</x:v>
      </x:c>
      <x:c r="F1063" s="7" t="n">
        <x:v>0</x:v>
      </x:c>
      <x:c r="G1063" s="7" t="n">
        <x:v>0</x:v>
      </x:c>
      <x:c r="H1063" s="8" t="n">
        <x:v>19.47</x:v>
      </x:c>
      <x:c r="I1063" s="8" t="n">
        <x:v>18.2</x:v>
      </x:c>
      <x:c r="J1063" s="2" t="n">
        <x:v>100</x:v>
      </x:c>
      <x:c r="K1063" s="9" t="n">
        <x:v>0</x:v>
      </x:c>
      <x:c r="L1063" s="8"/>
      <x:c r="M1063" s="8"/>
      <x:c r="N1063" s="8"/>
      <x:c r="O1063" s="2" t="n">
        <x:v>0</x:v>
      </x:c>
      <x:c r="P1063" s="10" t="n">
        <x:v>42423</x:v>
      </x:c>
      <x:c r="Q1063" s="10" t="n">
        <x:v>42423</x:v>
      </x:c>
      <x:c r="R1063" s="2" t="str">
        <x:v>Category per-100 basis; no valued stock to verify</x:v>
      </x:c>
      <x:c r="S1063" s="2" t="str">
        <x:v>Outside priced proposal or replacement cost differs</x:v>
      </x:c>
      <x:c r="T1063" s="15" t="n">
        <x:f>H1063/J1063</x:f>
        <x:v>0.19469999999999998</x:v>
      </x:c>
      <x:c r="U1063" s="15" t="str">
        <x:f>IF(A1063="WIRE",T1063,IF(O1063=1,I1063*(1+IF(A1063="POUC",Summary!$E$7,Summary!$K$7))/J1063,"n.a."))</x:f>
        <x:v>n.a.</x:v>
      </x:c>
      <x:c r="V1063" s="12" t="n">
        <x:f>0</x:f>
        <x:v>0</x:v>
      </x:c>
      <x:c r="W1063" s="12" t="n">
        <x:f>0</x:f>
        <x:v>0</x:v>
      </x:c>
      <x:c r="X1063" s="12" t="n">
        <x:f>0</x:f>
        <x:v>0</x:v>
      </x:c>
      <x:c r="Y1063" s="12" t="n">
        <x:f>E1063-W1063-X1063</x:f>
        <x:v>0</x:v>
      </x:c>
      <x:c r="Z1063" s="16" t="n">
        <x:f>E1063*T1063</x:f>
        <x:v>0</x:v>
      </x:c>
      <x:c r="AA1063" s="16" t="n">
        <x:f>W1063*T1063</x:f>
        <x:v>0</x:v>
      </x:c>
      <x:c r="AB1063" s="16" t="n">
        <x:f>X1063*T1063</x:f>
        <x:v>0</x:v>
      </x:c>
      <x:c r="AC1063" s="16" t="n">
        <x:f>Y1063*T1063</x:f>
        <x:v>0</x:v>
      </x:c>
      <x:c r="AD1063" s="16" t="n">
        <x:f>K1063-Z1063</x:f>
        <x:v>0</x:v>
      </x:c>
      <x:c r="AE1063" s="16" t="str">
        <x:f>IF(ISNUMBER(U1063),E1063*(U1063-T1063),"n.a.")</x:f>
        <x:v>n.a.</x:v>
      </x:c>
      <x:c r="AF1063" s="12" t="n">
        <x:f>G1063-0</x:f>
        <x:v>0</x:v>
      </x:c>
      <x:c r="AG1063" s="16" t="n">
        <x:f>IF(ISNUMBER(U1063),0,Z1063)</x:f>
        <x:v>0</x:v>
      </x:c>
      <x:c r="AH1063" s="17" t="str">
        <x:f>IF(AND(A1063="WIRE",ISNUMBER(N1063)),H1063-N1063,"n.a.")</x:f>
        <x:v>n.a.</x:v>
      </x:c>
    </x:row>
    <x:row r="1064" ht="22" customHeight="1">
      <x:c r="A1064" s="2" t="str">
        <x:v>POUC</x:v>
      </x:c>
      <x:c r="B1064" s="2" t="str">
        <x:v>30</x:v>
      </x:c>
      <x:c r="C1064" s="2" t="str">
        <x:v>MPGSCM</x:v>
      </x:c>
      <x:c r="D1064" s="2" t="str">
        <x:v>MAGNET POUCH</x:v>
      </x:c>
      <x:c r="E1064" s="7" t="n">
        <x:v>0</x:v>
      </x:c>
      <x:c r="F1064" s="7" t="n">
        <x:v>0</x:v>
      </x:c>
      <x:c r="G1064" s="7" t="n">
        <x:v>0</x:v>
      </x:c>
      <x:c r="H1064" s="8" t="n">
        <x:v>19.47</x:v>
      </x:c>
      <x:c r="I1064" s="8" t="n">
        <x:v>18.2</x:v>
      </x:c>
      <x:c r="J1064" s="2" t="n">
        <x:v>100</x:v>
      </x:c>
      <x:c r="K1064" s="9" t="n">
        <x:v>0</x:v>
      </x:c>
      <x:c r="L1064" s="8"/>
      <x:c r="M1064" s="8"/>
      <x:c r="N1064" s="8"/>
      <x:c r="O1064" s="2" t="n">
        <x:v>0</x:v>
      </x:c>
      <x:c r="P1064" s="10" t="n">
        <x:v>42423</x:v>
      </x:c>
      <x:c r="Q1064" s="10" t="n">
        <x:v>42423</x:v>
      </x:c>
      <x:c r="R1064" s="2" t="str">
        <x:v>Category per-100 basis; no valued stock to verify</x:v>
      </x:c>
      <x:c r="S1064" s="2" t="str">
        <x:v>Outside priced proposal or replacement cost differs</x:v>
      </x:c>
      <x:c r="T1064" s="15" t="n">
        <x:f>H1064/J1064</x:f>
        <x:v>0.19469999999999998</x:v>
      </x:c>
      <x:c r="U1064" s="15" t="str">
        <x:f>IF(A1064="WIRE",T1064,IF(O1064=1,I1064*(1+IF(A1064="POUC",Summary!$E$7,Summary!$K$7))/J1064,"n.a."))</x:f>
        <x:v>n.a.</x:v>
      </x:c>
      <x:c r="V1064" s="12" t="n">
        <x:f>0</x:f>
        <x:v>0</x:v>
      </x:c>
      <x:c r="W1064" s="12" t="n">
        <x:f>0</x:f>
        <x:v>0</x:v>
      </x:c>
      <x:c r="X1064" s="12" t="n">
        <x:f>0</x:f>
        <x:v>0</x:v>
      </x:c>
      <x:c r="Y1064" s="12" t="n">
        <x:f>E1064-W1064-X1064</x:f>
        <x:v>0</x:v>
      </x:c>
      <x:c r="Z1064" s="16" t="n">
        <x:f>E1064*T1064</x:f>
        <x:v>0</x:v>
      </x:c>
      <x:c r="AA1064" s="16" t="n">
        <x:f>W1064*T1064</x:f>
        <x:v>0</x:v>
      </x:c>
      <x:c r="AB1064" s="16" t="n">
        <x:f>X1064*T1064</x:f>
        <x:v>0</x:v>
      </x:c>
      <x:c r="AC1064" s="16" t="n">
        <x:f>Y1064*T1064</x:f>
        <x:v>0</x:v>
      </x:c>
      <x:c r="AD1064" s="16" t="n">
        <x:f>K1064-Z1064</x:f>
        <x:v>0</x:v>
      </x:c>
      <x:c r="AE1064" s="16" t="str">
        <x:f>IF(ISNUMBER(U1064),E1064*(U1064-T1064),"n.a.")</x:f>
        <x:v>n.a.</x:v>
      </x:c>
      <x:c r="AF1064" s="12" t="n">
        <x:f>G1064-0</x:f>
        <x:v>0</x:v>
      </x:c>
      <x:c r="AG1064" s="16" t="n">
        <x:f>IF(ISNUMBER(U1064),0,Z1064)</x:f>
        <x:v>0</x:v>
      </x:c>
      <x:c r="AH1064" s="17" t="str">
        <x:f>IF(AND(A1064="WIRE",ISNUMBER(N1064)),H1064-N1064,"n.a.")</x:f>
        <x:v>n.a.</x:v>
      </x:c>
    </x:row>
    <x:row r="1065" ht="22" customHeight="1">
      <x:c r="A1065" s="2" t="str">
        <x:v>POUC</x:v>
      </x:c>
      <x:c r="B1065" s="2" t="str">
        <x:v>60</x:v>
      </x:c>
      <x:c r="C1065" s="2" t="str">
        <x:v>ENT10</x:v>
      </x:c>
      <x:c r="D1065" s="2" t="str">
        <x:v>LAMITEK USA, INC.</x:v>
      </x:c>
      <x:c r="E1065" s="7" t="n">
        <x:v>0</x:v>
      </x:c>
      <x:c r="F1065" s="7" t="n">
        <x:v>0</x:v>
      </x:c>
      <x:c r="G1065" s="7" t="n">
        <x:v>0</x:v>
      </x:c>
      <x:c r="H1065" s="8" t="n">
        <x:v>2.28</x:v>
      </x:c>
      <x:c r="I1065" s="8" t="n">
        <x:v>1.51</x:v>
      </x:c>
      <x:c r="J1065" s="2" t="n">
        <x:v>100</x:v>
      </x:c>
      <x:c r="K1065" s="9" t="n">
        <x:v>0</x:v>
      </x:c>
      <x:c r="L1065" s="8" t="n">
        <x:v>1.35</x:v>
      </x:c>
      <x:c r="M1065" s="8" t="n">
        <x:v>1.5120000000000002</x:v>
      </x:c>
      <x:c r="N1065" s="8"/>
      <x:c r="O1065" s="2" t="n">
        <x:v>1</x:v>
      </x:c>
      <x:c r="P1065" s="10" t="n">
        <x:v>45902</x:v>
      </x:c>
      <x:c r="Q1065" s="10" t="n">
        <x:v>46148</x:v>
      </x:c>
      <x:c r="R1065" s="2" t="str">
        <x:v>Same-product valuation: per 100</x:v>
      </x:c>
      <x:c r="S1065" s="2" t="str">
        <x:v>Chris Lamitek Pouches priced product</x:v>
      </x:c>
      <x:c r="T1065" s="15" t="n">
        <x:f>H1065/J1065</x:f>
        <x:v>0.022799999999999997</x:v>
      </x:c>
      <x:c r="U1065" s="15" t="n">
        <x:f>IF(A1065="WIRE",T1065,IF(O1065=1,I1065*(1+IF(A1065="POUC",Summary!$E$7,Summary!$K$7))/J1065,"n.a."))</x:f>
        <x:v>0.024915</x:v>
      </x:c>
      <x:c r="V1065" s="12" t="n">
        <x:f>0</x:f>
        <x:v>0</x:v>
      </x:c>
      <x:c r="W1065" s="12" t="n">
        <x:f>0</x:f>
        <x:v>0</x:v>
      </x:c>
      <x:c r="X1065" s="12" t="n">
        <x:f>0</x:f>
        <x:v>0</x:v>
      </x:c>
      <x:c r="Y1065" s="12" t="n">
        <x:f>E1065-W1065-X1065</x:f>
        <x:v>0</x:v>
      </x:c>
      <x:c r="Z1065" s="16" t="n">
        <x:f>E1065*T1065</x:f>
        <x:v>0</x:v>
      </x:c>
      <x:c r="AA1065" s="16" t="n">
        <x:f>W1065*T1065</x:f>
        <x:v>0</x:v>
      </x:c>
      <x:c r="AB1065" s="16" t="n">
        <x:f>X1065*T1065</x:f>
        <x:v>0</x:v>
      </x:c>
      <x:c r="AC1065" s="16" t="n">
        <x:f>Y1065*T1065</x:f>
        <x:v>0</x:v>
      </x:c>
      <x:c r="AD1065" s="16" t="n">
        <x:f>K1065-Z1065</x:f>
        <x:v>0</x:v>
      </x:c>
      <x:c r="AE1065" s="16" t="n">
        <x:f>IF(ISNUMBER(U1065),E1065*(U1065-T1065),"n.a.")</x:f>
        <x:v>0</x:v>
      </x:c>
      <x:c r="AF1065" s="12" t="n">
        <x:f>G1065-0</x:f>
        <x:v>0</x:v>
      </x:c>
      <x:c r="AG1065" s="16" t="n">
        <x:f>IF(ISNUMBER(U1065),0,Z1065)</x:f>
        <x:v>0</x:v>
      </x:c>
      <x:c r="AH1065" s="17" t="str">
        <x:f>IF(AND(A1065="WIRE",ISNUMBER(N1065)),H1065-N1065,"n.a.")</x:f>
        <x:v>n.a.</x:v>
      </x:c>
    </x:row>
    <x:row r="1066" ht="22" customHeight="1">
      <x:c r="A1066" s="2" t="str">
        <x:v>POUC</x:v>
      </x:c>
      <x:c r="B1066" s="2" t="str">
        <x:v>60</x:v>
      </x:c>
      <x:c r="C1066" s="2" t="str">
        <x:v>IBM10</x:v>
      </x:c>
      <x:c r="D1066" s="2" t="str">
        <x:v>LAMITEK USA, INC.</x:v>
      </x:c>
      <x:c r="E1066" s="7" t="n">
        <x:v>600</x:v>
      </x:c>
      <x:c r="F1066" s="7" t="n">
        <x:v>0</x:v>
      </x:c>
      <x:c r="G1066" s="7" t="n">
        <x:v>5000</x:v>
      </x:c>
      <x:c r="H1066" s="8" t="n">
        <x:v>1.21</x:v>
      </x:c>
      <x:c r="I1066" s="8" t="n">
        <x:v>0.8</x:v>
      </x:c>
      <x:c r="J1066" s="2" t="n">
        <x:v>100</x:v>
      </x:c>
      <x:c r="K1066" s="9" t="n">
        <x:v>7.26</x:v>
      </x:c>
      <x:c r="L1066" s="8" t="n">
        <x:v>0.71</x:v>
      </x:c>
      <x:c r="M1066" s="8" t="n">
        <x:v>0.7952</x:v>
      </x:c>
      <x:c r="N1066" s="8"/>
      <x:c r="O1066" s="2" t="n">
        <x:v>1</x:v>
      </x:c>
      <x:c r="P1066" s="10" t="n">
        <x:v>45902</x:v>
      </x:c>
      <x:c r="Q1066" s="10" t="n">
        <x:v>46148</x:v>
      </x:c>
      <x:c r="R1066" s="2" t="str">
        <x:v>Same-product valuation: per 100</x:v>
      </x:c>
      <x:c r="S1066" s="2" t="str">
        <x:v>Chris Lamitek Pouches priced product</x:v>
      </x:c>
      <x:c r="T1066" s="15" t="n">
        <x:f>H1066/J1066</x:f>
        <x:v>0.0121</x:v>
      </x:c>
      <x:c r="U1066" s="15" t="n">
        <x:f>IF(A1066="WIRE",T1066,IF(O1066=1,I1066*(1+IF(A1066="POUC",Summary!$E$7,Summary!$K$7))/J1066,"n.a."))</x:f>
        <x:v>0.0132</x:v>
      </x:c>
      <x:c r="V1066" s="12" t="n">
        <x:f>SUM('PO detail'!$T$1736:$T$1736)</x:f>
        <x:v>0</x:v>
      </x:c>
      <x:c r="W1066" s="12" t="n">
        <x:f>SUMIFS('PO detail'!$T$1736:$T$1736,'PO detail'!$Q$1736:$Q$1736,"Baseline PO cost")</x:f>
        <x:v>0</x:v>
      </x:c>
      <x:c r="X1066" s="12" t="n">
        <x:f>SUMIFS('PO detail'!$T$1736:$T$1736,'PO detail'!$Q$1736:$Q$1736,"Higher PO cost")</x:f>
        <x:v>0</x:v>
      </x:c>
      <x:c r="Y1066" s="12" t="n">
        <x:f>E1066-W1066-X1066</x:f>
        <x:v>600</x:v>
      </x:c>
      <x:c r="Z1066" s="16" t="n">
        <x:f>E1066*T1066</x:f>
        <x:v>7.26</x:v>
      </x:c>
      <x:c r="AA1066" s="16" t="n">
        <x:f>W1066*T1066</x:f>
        <x:v>0</x:v>
      </x:c>
      <x:c r="AB1066" s="16" t="n">
        <x:f>X1066*T1066</x:f>
        <x:v>0</x:v>
      </x:c>
      <x:c r="AC1066" s="16" t="n">
        <x:f>Y1066*T1066</x:f>
        <x:v>7.26</x:v>
      </x:c>
      <x:c r="AD1066" s="16" t="n">
        <x:f>K1066-Z1066</x:f>
        <x:v>0</x:v>
      </x:c>
      <x:c r="AE1066" s="16" t="n">
        <x:f>IF(ISNUMBER(U1066),E1066*(U1066-T1066),"n.a.")</x:f>
        <x:v>0.6600000000000001</x:v>
      </x:c>
      <x:c r="AF1066" s="12" t="n">
        <x:f>G1066-SUM('PO detail'!$U$1736:$U$1736)</x:f>
        <x:v>0</x:v>
      </x:c>
      <x:c r="AG1066" s="16" t="n">
        <x:f>IF(ISNUMBER(U1066),0,Z1066)</x:f>
        <x:v>0</x:v>
      </x:c>
      <x:c r="AH1066" s="17" t="str">
        <x:f>IF(AND(A1066="WIRE",ISNUMBER(N1066)),H1066-N1066,"n.a.")</x:f>
        <x:v>n.a.</x:v>
      </x:c>
    </x:row>
    <x:row r="1067" ht="22" customHeight="1">
      <x:c r="A1067" s="2" t="str">
        <x:v>POUC</x:v>
      </x:c>
      <x:c r="B1067" s="2" t="str">
        <x:v>60</x:v>
      </x:c>
      <x:c r="C1067" s="2" t="str">
        <x:v>IBM5</x:v>
      </x:c>
      <x:c r="D1067" s="2" t="str">
        <x:v>LAMITEK USA, INC.</x:v>
      </x:c>
      <x:c r="E1067" s="7" t="n">
        <x:v>19600</x:v>
      </x:c>
      <x:c r="F1067" s="7" t="n">
        <x:v>0</x:v>
      </x:c>
      <x:c r="G1067" s="7" t="n">
        <x:v>0</x:v>
      </x:c>
      <x:c r="H1067" s="8" t="n">
        <x:v>0.64</x:v>
      </x:c>
      <x:c r="I1067" s="8" t="n">
        <x:v>0.43</x:v>
      </x:c>
      <x:c r="J1067" s="2" t="n">
        <x:v>100</x:v>
      </x:c>
      <x:c r="K1067" s="9" t="n">
        <x:v>125.44</x:v>
      </x:c>
      <x:c r="L1067" s="8" t="n">
        <x:v>0.38</x:v>
      </x:c>
      <x:c r="M1067" s="8" t="n">
        <x:v>0.42560000000000003</x:v>
      </x:c>
      <x:c r="N1067" s="8"/>
      <x:c r="O1067" s="2" t="n">
        <x:v>1</x:v>
      </x:c>
      <x:c r="P1067" s="10" t="n">
        <x:v>45902</x:v>
      </x:c>
      <x:c r="Q1067" s="10" t="n">
        <x:v>46148</x:v>
      </x:c>
      <x:c r="R1067" s="2" t="str">
        <x:v>Same-product valuation: per 100</x:v>
      </x:c>
      <x:c r="S1067" s="2" t="str">
        <x:v>Chris Lamitek Pouches priced product</x:v>
      </x:c>
      <x:c r="T1067" s="15" t="n">
        <x:f>H1067/J1067</x:f>
        <x:v>0.0064</x:v>
      </x:c>
      <x:c r="U1067" s="15" t="n">
        <x:f>IF(A1067="WIRE",T1067,IF(O1067=1,I1067*(1+IF(A1067="POUC",Summary!$E$7,Summary!$K$7))/J1067,"n.a."))</x:f>
        <x:v>0.007094999999999999</x:v>
      </x:c>
      <x:c r="V1067" s="12" t="n">
        <x:f>0</x:f>
        <x:v>0</x:v>
      </x:c>
      <x:c r="W1067" s="12" t="n">
        <x:f>0</x:f>
        <x:v>0</x:v>
      </x:c>
      <x:c r="X1067" s="12" t="n">
        <x:f>0</x:f>
        <x:v>0</x:v>
      </x:c>
      <x:c r="Y1067" s="12" t="n">
        <x:f>E1067-W1067-X1067</x:f>
        <x:v>19600</x:v>
      </x:c>
      <x:c r="Z1067" s="16" t="n">
        <x:f>E1067*T1067</x:f>
        <x:v>125.44000000000001</x:v>
      </x:c>
      <x:c r="AA1067" s="16" t="n">
        <x:f>W1067*T1067</x:f>
        <x:v>0</x:v>
      </x:c>
      <x:c r="AB1067" s="16" t="n">
        <x:f>X1067*T1067</x:f>
        <x:v>0</x:v>
      </x:c>
      <x:c r="AC1067" s="16" t="n">
        <x:f>Y1067*T1067</x:f>
        <x:v>125.44000000000001</x:v>
      </x:c>
      <x:c r="AD1067" s="16" t="n">
        <x:f>K1067-Z1067</x:f>
        <x:v>-1.4210854715202004e-14</x:v>
      </x:c>
      <x:c r="AE1067" s="16" t="n">
        <x:f>IF(ISNUMBER(U1067),E1067*(U1067-T1067),"n.a.")</x:f>
        <x:v>13.621999999999971</x:v>
      </x:c>
      <x:c r="AF1067" s="12" t="n">
        <x:f>G1067-0</x:f>
        <x:v>0</x:v>
      </x:c>
      <x:c r="AG1067" s="16" t="n">
        <x:f>IF(ISNUMBER(U1067),0,Z1067)</x:f>
        <x:v>0</x:v>
      </x:c>
      <x:c r="AH1067" s="17" t="str">
        <x:f>IF(AND(A1067="WIRE",ISNUMBER(N1067)),H1067-N1067,"n.a.")</x:f>
        <x:v>n.a.</x:v>
      </x:c>
    </x:row>
    <x:row r="1068" ht="22" customHeight="1">
      <x:c r="A1068" s="2" t="str">
        <x:v>POUC</x:v>
      </x:c>
      <x:c r="B1068" s="2" t="str">
        <x:v>60</x:v>
      </x:c>
      <x:c r="C1068" s="2" t="str">
        <x:v>MEN3SL</x:v>
      </x:c>
      <x:c r="D1068" s="2" t="str">
        <x:v>LAMITEK USA, INC.</x:v>
      </x:c>
      <x:c r="E1068" s="7" t="n">
        <x:v>0</x:v>
      </x:c>
      <x:c r="F1068" s="7" t="n">
        <x:v>0</x:v>
      </x:c>
      <x:c r="G1068" s="7" t="n">
        <x:v>0</x:v>
      </x:c>
      <x:c r="H1068" s="8" t="n">
        <x:v>18.97</x:v>
      </x:c>
      <x:c r="I1068" s="8" t="n">
        <x:v>15.48</x:v>
      </x:c>
      <x:c r="J1068" s="2" t="n">
        <x:v>100</x:v>
      </x:c>
      <x:c r="K1068" s="9" t="n">
        <x:v>0</x:v>
      </x:c>
      <x:c r="L1068" s="8"/>
      <x:c r="M1068" s="8"/>
      <x:c r="N1068" s="8"/>
      <x:c r="O1068" s="2" t="n">
        <x:v>0</x:v>
      </x:c>
      <x:c r="P1068" s="10" t="n">
        <x:v>43531</x:v>
      </x:c>
      <x:c r="Q1068" s="10" t="n">
        <x:v>46148</x:v>
      </x:c>
      <x:c r="R1068" s="2" t="str">
        <x:v>Category per-100 basis; no valued stock to verify</x:v>
      </x:c>
      <x:c r="S1068" s="2" t="str">
        <x:v>Outside priced proposal or replacement cost differs</x:v>
      </x:c>
      <x:c r="T1068" s="15" t="n">
        <x:f>H1068/J1068</x:f>
        <x:v>0.18969999999999998</x:v>
      </x:c>
      <x:c r="U1068" s="15" t="str">
        <x:f>IF(A1068="WIRE",T1068,IF(O1068=1,I1068*(1+IF(A1068="POUC",Summary!$E$7,Summary!$K$7))/J1068,"n.a."))</x:f>
        <x:v>n.a.</x:v>
      </x:c>
      <x:c r="V1068" s="12" t="n">
        <x:f>0</x:f>
        <x:v>0</x:v>
      </x:c>
      <x:c r="W1068" s="12" t="n">
        <x:f>0</x:f>
        <x:v>0</x:v>
      </x:c>
      <x:c r="X1068" s="12" t="n">
        <x:f>0</x:f>
        <x:v>0</x:v>
      </x:c>
      <x:c r="Y1068" s="12" t="n">
        <x:f>E1068-W1068-X1068</x:f>
        <x:v>0</x:v>
      </x:c>
      <x:c r="Z1068" s="16" t="n">
        <x:f>E1068*T1068</x:f>
        <x:v>0</x:v>
      </x:c>
      <x:c r="AA1068" s="16" t="n">
        <x:f>W1068*T1068</x:f>
        <x:v>0</x:v>
      </x:c>
      <x:c r="AB1068" s="16" t="n">
        <x:f>X1068*T1068</x:f>
        <x:v>0</x:v>
      </x:c>
      <x:c r="AC1068" s="16" t="n">
        <x:f>Y1068*T1068</x:f>
        <x:v>0</x:v>
      </x:c>
      <x:c r="AD1068" s="16" t="n">
        <x:f>K1068-Z1068</x:f>
        <x:v>0</x:v>
      </x:c>
      <x:c r="AE1068" s="16" t="str">
        <x:f>IF(ISNUMBER(U1068),E1068*(U1068-T1068),"n.a.")</x:f>
        <x:v>n.a.</x:v>
      </x:c>
      <x:c r="AF1068" s="12" t="n">
        <x:f>G1068-0</x:f>
        <x:v>0</x:v>
      </x:c>
      <x:c r="AG1068" s="16" t="n">
        <x:f>IF(ISNUMBER(U1068),0,Z1068)</x:f>
        <x:v>0</x:v>
      </x:c>
      <x:c r="AH1068" s="17" t="str">
        <x:f>IF(AND(A1068="WIRE",ISNUMBER(N1068)),H1068-N1068,"n.a.")</x:f>
        <x:v>n.a.</x:v>
      </x:c>
    </x:row>
    <x:row r="1069" ht="22" customHeight="1">
      <x:c r="A1069" s="2" t="str">
        <x:v>POUC</x:v>
      </x:c>
      <x:c r="B1069" s="2" t="str">
        <x:v>60</x:v>
      </x:c>
      <x:c r="C1069" s="2" t="str">
        <x:v>MEN5SL</x:v>
      </x:c>
      <x:c r="D1069" s="2" t="str">
        <x:v>LAMITEK USA, INC.</x:v>
      </x:c>
      <x:c r="E1069" s="7" t="n">
        <x:v>0</x:v>
      </x:c>
      <x:c r="F1069" s="7" t="n">
        <x:v>0</x:v>
      </x:c>
      <x:c r="G1069" s="7" t="n">
        <x:v>0</x:v>
      </x:c>
      <x:c r="H1069" s="8" t="n">
        <x:v>25.7</x:v>
      </x:c>
      <x:c r="I1069" s="8" t="n">
        <x:v>19.3</x:v>
      </x:c>
      <x:c r="J1069" s="2" t="n">
        <x:v>100</x:v>
      </x:c>
      <x:c r="K1069" s="9" t="n">
        <x:v>0</x:v>
      </x:c>
      <x:c r="L1069" s="8"/>
      <x:c r="M1069" s="8"/>
      <x:c r="N1069" s="8"/>
      <x:c r="O1069" s="2" t="n">
        <x:v>0</x:v>
      </x:c>
      <x:c r="P1069" s="10" t="n">
        <x:v>43531</x:v>
      </x:c>
      <x:c r="Q1069" s="10" t="n">
        <x:v>46148</x:v>
      </x:c>
      <x:c r="R1069" s="2" t="str">
        <x:v>Same-product valuation: per 100</x:v>
      </x:c>
      <x:c r="S1069" s="2" t="str">
        <x:v>Outside priced proposal or replacement cost differs</x:v>
      </x:c>
      <x:c r="T1069" s="15" t="n">
        <x:f>H1069/J1069</x:f>
        <x:v>0.257</x:v>
      </x:c>
      <x:c r="U1069" s="15" t="str">
        <x:f>IF(A1069="WIRE",T1069,IF(O1069=1,I1069*(1+IF(A1069="POUC",Summary!$E$7,Summary!$K$7))/J1069,"n.a."))</x:f>
        <x:v>n.a.</x:v>
      </x:c>
      <x:c r="V1069" s="12" t="n">
        <x:f>0</x:f>
        <x:v>0</x:v>
      </x:c>
      <x:c r="W1069" s="12" t="n">
        <x:f>0</x:f>
        <x:v>0</x:v>
      </x:c>
      <x:c r="X1069" s="12" t="n">
        <x:f>0</x:f>
        <x:v>0</x:v>
      </x:c>
      <x:c r="Y1069" s="12" t="n">
        <x:f>E1069-W1069-X1069</x:f>
        <x:v>0</x:v>
      </x:c>
      <x:c r="Z1069" s="16" t="n">
        <x:f>E1069*T1069</x:f>
        <x:v>0</x:v>
      </x:c>
      <x:c r="AA1069" s="16" t="n">
        <x:f>W1069*T1069</x:f>
        <x:v>0</x:v>
      </x:c>
      <x:c r="AB1069" s="16" t="n">
        <x:f>X1069*T1069</x:f>
        <x:v>0</x:v>
      </x:c>
      <x:c r="AC1069" s="16" t="n">
        <x:f>Y1069*T1069</x:f>
        <x:v>0</x:v>
      </x:c>
      <x:c r="AD1069" s="16" t="n">
        <x:f>K1069-Z1069</x:f>
        <x:v>0</x:v>
      </x:c>
      <x:c r="AE1069" s="16" t="str">
        <x:f>IF(ISNUMBER(U1069),E1069*(U1069-T1069),"n.a.")</x:f>
        <x:v>n.a.</x:v>
      </x:c>
      <x:c r="AF1069" s="12" t="n">
        <x:f>G1069-0</x:f>
        <x:v>0</x:v>
      </x:c>
      <x:c r="AG1069" s="16" t="n">
        <x:f>IF(ISNUMBER(U1069),0,Z1069)</x:f>
        <x:v>0</x:v>
      </x:c>
      <x:c r="AH1069" s="17" t="str">
        <x:f>IF(AND(A1069="WIRE",ISNUMBER(N1069)),H1069-N1069,"n.a.")</x:f>
        <x:v>n.a.</x:v>
      </x:c>
    </x:row>
    <x:row r="1070" ht="22" customHeight="1">
      <x:c r="A1070" s="2" t="str">
        <x:v>POUC</x:v>
      </x:c>
      <x:c r="B1070" s="2" t="str">
        <x:v>60</x:v>
      </x:c>
      <x:c r="C1070" s="2" t="str">
        <x:v>MLEG3</x:v>
      </x:c>
      <x:c r="D1070" s="2" t="str">
        <x:v>LAMITEK USA, INC.</x:v>
      </x:c>
      <x:c r="E1070" s="7" t="n">
        <x:v>0</x:v>
      </x:c>
      <x:c r="F1070" s="7" t="n">
        <x:v>0</x:v>
      </x:c>
      <x:c r="G1070" s="7" t="n">
        <x:v>2000</x:v>
      </x:c>
      <x:c r="H1070" s="8" t="n">
        <x:v>10.51</x:v>
      </x:c>
      <x:c r="I1070" s="8" t="n">
        <x:v>9.37</x:v>
      </x:c>
      <x:c r="J1070" s="2" t="n">
        <x:v>100</x:v>
      </x:c>
      <x:c r="K1070" s="9" t="n">
        <x:v>0</x:v>
      </x:c>
      <x:c r="L1070" s="8" t="n">
        <x:v>8.37</x:v>
      </x:c>
      <x:c r="M1070" s="8" t="n">
        <x:v>9.3744</x:v>
      </x:c>
      <x:c r="N1070" s="8"/>
      <x:c r="O1070" s="2" t="n">
        <x:v>1</x:v>
      </x:c>
      <x:c r="P1070" s="10" t="n">
        <x:v>43531</x:v>
      </x:c>
      <x:c r="Q1070" s="10" t="n">
        <x:v>46148</x:v>
      </x:c>
      <x:c r="R1070" s="2" t="str">
        <x:v>Same-product valuation: per 100</x:v>
      </x:c>
      <x:c r="S1070" s="2" t="str">
        <x:v>Chris Lamitek Pouches priced product</x:v>
      </x:c>
      <x:c r="T1070" s="15" t="n">
        <x:f>H1070/J1070</x:f>
        <x:v>0.1051</x:v>
      </x:c>
      <x:c r="U1070" s="15" t="n">
        <x:f>IF(A1070="WIRE",T1070,IF(O1070=1,I1070*(1+IF(A1070="POUC",Summary!$E$7,Summary!$K$7))/J1070,"n.a."))</x:f>
        <x:v>0.154605</x:v>
      </x:c>
      <x:c r="V1070" s="12" t="n">
        <x:f>SUM('PO detail'!$T$1815:$T$1815)</x:f>
        <x:v>0</x:v>
      </x:c>
      <x:c r="W1070" s="12" t="n">
        <x:f>SUMIFS('PO detail'!$T$1815:$T$1815,'PO detail'!$Q$1815:$Q$1815,"Baseline PO cost")</x:f>
        <x:v>0</x:v>
      </x:c>
      <x:c r="X1070" s="12" t="n">
        <x:f>SUMIFS('PO detail'!$T$1815:$T$1815,'PO detail'!$Q$1815:$Q$1815,"Higher PO cost")</x:f>
        <x:v>0</x:v>
      </x:c>
      <x:c r="Y1070" s="12" t="n">
        <x:f>E1070-W1070-X1070</x:f>
        <x:v>0</x:v>
      </x:c>
      <x:c r="Z1070" s="16" t="n">
        <x:f>E1070*T1070</x:f>
        <x:v>0</x:v>
      </x:c>
      <x:c r="AA1070" s="16" t="n">
        <x:f>W1070*T1070</x:f>
        <x:v>0</x:v>
      </x:c>
      <x:c r="AB1070" s="16" t="n">
        <x:f>X1070*T1070</x:f>
        <x:v>0</x:v>
      </x:c>
      <x:c r="AC1070" s="16" t="n">
        <x:f>Y1070*T1070</x:f>
        <x:v>0</x:v>
      </x:c>
      <x:c r="AD1070" s="16" t="n">
        <x:f>K1070-Z1070</x:f>
        <x:v>0</x:v>
      </x:c>
      <x:c r="AE1070" s="16" t="n">
        <x:f>IF(ISNUMBER(U1070),E1070*(U1070-T1070),"n.a.")</x:f>
        <x:v>0</x:v>
      </x:c>
      <x:c r="AF1070" s="12" t="n">
        <x:f>G1070-SUM('PO detail'!$U$1815:$U$1815)</x:f>
        <x:v>0</x:v>
      </x:c>
      <x:c r="AG1070" s="16" t="n">
        <x:f>IF(ISNUMBER(U1070),0,Z1070)</x:f>
        <x:v>0</x:v>
      </x:c>
      <x:c r="AH1070" s="17" t="str">
        <x:f>IF(AND(A1070="WIRE",ISNUMBER(N1070)),H1070-N1070,"n.a.")</x:f>
        <x:v>n.a.</x:v>
      </x:c>
    </x:row>
    <x:row r="1071" ht="22" customHeight="1">
      <x:c r="A1071" s="2" t="str">
        <x:v>POUC</x:v>
      </x:c>
      <x:c r="B1071" s="2" t="str">
        <x:v>60</x:v>
      </x:c>
      <x:c r="C1071" s="2" t="str">
        <x:v>MLET3</x:v>
      </x:c>
      <x:c r="D1071" s="2" t="str">
        <x:v>LAMITEK USA, INC.</x:v>
      </x:c>
      <x:c r="E1071" s="7" t="n">
        <x:v>0</x:v>
      </x:c>
      <x:c r="F1071" s="7" t="n">
        <x:v>0</x:v>
      </x:c>
      <x:c r="G1071" s="7" t="n">
        <x:v>3000</x:v>
      </x:c>
      <x:c r="H1071" s="8" t="n">
        <x:v>8.36</x:v>
      </x:c>
      <x:c r="I1071" s="8" t="n">
        <x:v>7.44</x:v>
      </x:c>
      <x:c r="J1071" s="2" t="n">
        <x:v>100</x:v>
      </x:c>
      <x:c r="K1071" s="9" t="n">
        <x:v>0</x:v>
      </x:c>
      <x:c r="L1071" s="8" t="n">
        <x:v>6.64</x:v>
      </x:c>
      <x:c r="M1071" s="8" t="n">
        <x:v>7.436800000000001</x:v>
      </x:c>
      <x:c r="N1071" s="8"/>
      <x:c r="O1071" s="2" t="n">
        <x:v>1</x:v>
      </x:c>
      <x:c r="P1071" s="10" t="n">
        <x:v>43531</x:v>
      </x:c>
      <x:c r="Q1071" s="10" t="n">
        <x:v>46148</x:v>
      </x:c>
      <x:c r="R1071" s="2" t="str">
        <x:v>Same-product valuation: per 100</x:v>
      </x:c>
      <x:c r="S1071" s="2" t="str">
        <x:v>Chris Lamitek Pouches priced product</x:v>
      </x:c>
      <x:c r="T1071" s="15" t="n">
        <x:f>H1071/J1071</x:f>
        <x:v>0.0836</x:v>
      </x:c>
      <x:c r="U1071" s="15" t="n">
        <x:f>IF(A1071="WIRE",T1071,IF(O1071=1,I1071*(1+IF(A1071="POUC",Summary!$E$7,Summary!$K$7))/J1071,"n.a."))</x:f>
        <x:v>0.12276</x:v>
      </x:c>
      <x:c r="V1071" s="12" t="n">
        <x:f>SUM('PO detail'!$T$1817:$T$1817)</x:f>
        <x:v>0</x:v>
      </x:c>
      <x:c r="W1071" s="12" t="n">
        <x:f>SUMIFS('PO detail'!$T$1817:$T$1817,'PO detail'!$Q$1817:$Q$1817,"Baseline PO cost")</x:f>
        <x:v>0</x:v>
      </x:c>
      <x:c r="X1071" s="12" t="n">
        <x:f>SUMIFS('PO detail'!$T$1817:$T$1817,'PO detail'!$Q$1817:$Q$1817,"Higher PO cost")</x:f>
        <x:v>0</x:v>
      </x:c>
      <x:c r="Y1071" s="12" t="n">
        <x:f>E1071-W1071-X1071</x:f>
        <x:v>0</x:v>
      </x:c>
      <x:c r="Z1071" s="16" t="n">
        <x:f>E1071*T1071</x:f>
        <x:v>0</x:v>
      </x:c>
      <x:c r="AA1071" s="16" t="n">
        <x:f>W1071*T1071</x:f>
        <x:v>0</x:v>
      </x:c>
      <x:c r="AB1071" s="16" t="n">
        <x:f>X1071*T1071</x:f>
        <x:v>0</x:v>
      </x:c>
      <x:c r="AC1071" s="16" t="n">
        <x:f>Y1071*T1071</x:f>
        <x:v>0</x:v>
      </x:c>
      <x:c r="AD1071" s="16" t="n">
        <x:f>K1071-Z1071</x:f>
        <x:v>0</x:v>
      </x:c>
      <x:c r="AE1071" s="16" t="n">
        <x:f>IF(ISNUMBER(U1071),E1071*(U1071-T1071),"n.a.")</x:f>
        <x:v>0</x:v>
      </x:c>
      <x:c r="AF1071" s="12" t="n">
        <x:f>G1071-SUM('PO detail'!$U$1817:$U$1817)</x:f>
        <x:v>0</x:v>
      </x:c>
      <x:c r="AG1071" s="16" t="n">
        <x:f>IF(ISNUMBER(U1071),0,Z1071)</x:f>
        <x:v>0</x:v>
      </x:c>
      <x:c r="AH1071" s="17" t="str">
        <x:f>IF(AND(A1071="WIRE",ISNUMBER(N1071)),H1071-N1071,"n.a.")</x:f>
        <x:v>n.a.</x:v>
      </x:c>
    </x:row>
    <x:row r="1072" ht="22" customHeight="1">
      <x:c r="A1072" s="2" t="str">
        <x:v>POUC</x:v>
      </x:c>
      <x:c r="B1072" s="2" t="str">
        <x:v>60</x:v>
      </x:c>
      <x:c r="C1072" s="2" t="str">
        <x:v>MP1218G</x:v>
      </x:c>
      <x:c r="D1072" s="2" t="str">
        <x:v>LAMITEK USA, INC.</x:v>
      </x:c>
      <x:c r="E1072" s="7" t="n">
        <x:v>0</x:v>
      </x:c>
      <x:c r="F1072" s="7" t="n">
        <x:v>0</x:v>
      </x:c>
      <x:c r="G1072" s="7" t="n">
        <x:v>0</x:v>
      </x:c>
      <x:c r="H1072" s="8" t="n">
        <x:v>10.37</x:v>
      </x:c>
      <x:c r="I1072" s="8" t="n">
        <x:v>6.36</x:v>
      </x:c>
      <x:c r="J1072" s="2" t="n">
        <x:v>1</x:v>
      </x:c>
      <x:c r="K1072" s="9" t="n">
        <x:v>0</x:v>
      </x:c>
      <x:c r="L1072" s="8"/>
      <x:c r="M1072" s="8"/>
      <x:c r="N1072" s="8"/>
      <x:c r="O1072" s="2" t="n">
        <x:v>0</x:v>
      </x:c>
      <x:c r="P1072" s="10" t="n">
        <x:v>45658</x:v>
      </x:c>
      <x:c r="Q1072" s="10" t="n">
        <x:v>45658</x:v>
      </x:c>
      <x:c r="R1072" s="2" t="str">
        <x:v>Reported valuation: per stock unit</x:v>
      </x:c>
      <x:c r="S1072" s="2" t="str">
        <x:v>Outside priced proposal or replacement cost differs</x:v>
      </x:c>
      <x:c r="T1072" s="15" t="n">
        <x:f>H1072/J1072</x:f>
        <x:v>10.37</x:v>
      </x:c>
      <x:c r="U1072" s="15" t="str">
        <x:f>IF(A1072="WIRE",T1072,IF(O1072=1,I1072*(1+IF(A1072="POUC",Summary!$E$7,Summary!$K$7))/J1072,"n.a."))</x:f>
        <x:v>n.a.</x:v>
      </x:c>
      <x:c r="V1072" s="12" t="n">
        <x:f>0</x:f>
        <x:v>0</x:v>
      </x:c>
      <x:c r="W1072" s="12" t="n">
        <x:f>0</x:f>
        <x:v>0</x:v>
      </x:c>
      <x:c r="X1072" s="12" t="n">
        <x:f>0</x:f>
        <x:v>0</x:v>
      </x:c>
      <x:c r="Y1072" s="12" t="n">
        <x:f>E1072-W1072-X1072</x:f>
        <x:v>0</x:v>
      </x:c>
      <x:c r="Z1072" s="16" t="n">
        <x:f>E1072*T1072</x:f>
        <x:v>0</x:v>
      </x:c>
      <x:c r="AA1072" s="16" t="n">
        <x:f>W1072*T1072</x:f>
        <x:v>0</x:v>
      </x:c>
      <x:c r="AB1072" s="16" t="n">
        <x:f>X1072*T1072</x:f>
        <x:v>0</x:v>
      </x:c>
      <x:c r="AC1072" s="16" t="n">
        <x:f>Y1072*T1072</x:f>
        <x:v>0</x:v>
      </x:c>
      <x:c r="AD1072" s="16" t="n">
        <x:f>K1072-Z1072</x:f>
        <x:v>0</x:v>
      </x:c>
      <x:c r="AE1072" s="16" t="str">
        <x:f>IF(ISNUMBER(U1072),E1072*(U1072-T1072),"n.a.")</x:f>
        <x:v>n.a.</x:v>
      </x:c>
      <x:c r="AF1072" s="12" t="n">
        <x:f>G1072-0</x:f>
        <x:v>0</x:v>
      </x:c>
      <x:c r="AG1072" s="16" t="n">
        <x:f>IF(ISNUMBER(U1072),0,Z1072)</x:f>
        <x:v>0</x:v>
      </x:c>
      <x:c r="AH1072" s="17" t="str">
        <x:f>IF(AND(A1072="WIRE",ISNUMBER(N1072)),H1072-N1072,"n.a.")</x:f>
        <x:v>n.a.</x:v>
      </x:c>
    </x:row>
    <x:row r="1073" ht="22" customHeight="1">
      <x:c r="A1073" s="2" t="str">
        <x:v>POUC</x:v>
      </x:c>
      <x:c r="B1073" s="2" t="str">
        <x:v>60</x:v>
      </x:c>
      <x:c r="C1073" s="2" t="str">
        <x:v>PCSP</x:v>
      </x:c>
      <x:c r="D1073" s="2" t="str">
        <x:v>LAMITEK USA, INC.</x:v>
      </x:c>
      <x:c r="E1073" s="7" t="n">
        <x:v>533</x:v>
      </x:c>
      <x:c r="F1073" s="7" t="n">
        <x:v>0</x:v>
      </x:c>
      <x:c r="G1073" s="7" t="n">
        <x:v>0</x:v>
      </x:c>
      <x:c r="H1073" s="8" t="n">
        <x:v>0.11</x:v>
      </x:c>
      <x:c r="I1073" s="8" t="n">
        <x:v>0</x:v>
      </x:c>
      <x:c r="J1073" s="2" t="n">
        <x:v>1</x:v>
      </x:c>
      <x:c r="K1073" s="9" t="n">
        <x:v>58.63</x:v>
      </x:c>
      <x:c r="L1073" s="8"/>
      <x:c r="M1073" s="8"/>
      <x:c r="N1073" s="8"/>
      <x:c r="O1073" s="2" t="n">
        <x:v>0</x:v>
      </x:c>
      <x:c r="P1073" s="10" t="n">
        <x:v>43531</x:v>
      </x:c>
      <x:c r="Q1073" s="10" t="n">
        <x:v>45170</x:v>
      </x:c>
      <x:c r="R1073" s="2" t="str">
        <x:v>Reported valuation: per stock unit</x:v>
      </x:c>
      <x:c r="S1073" s="2" t="str">
        <x:v>Outside priced proposal or replacement cost differs</x:v>
      </x:c>
      <x:c r="T1073" s="15" t="n">
        <x:f>H1073/J1073</x:f>
        <x:v>0.11</x:v>
      </x:c>
      <x:c r="U1073" s="15" t="str">
        <x:f>IF(A1073="WIRE",T1073,IF(O1073=1,I1073*(1+IF(A1073="POUC",Summary!$E$7,Summary!$K$7))/J1073,"n.a."))</x:f>
        <x:v>n.a.</x:v>
      </x:c>
      <x:c r="V1073" s="12" t="n">
        <x:f>0</x:f>
        <x:v>0</x:v>
      </x:c>
      <x:c r="W1073" s="12" t="n">
        <x:f>0</x:f>
        <x:v>0</x:v>
      </x:c>
      <x:c r="X1073" s="12" t="n">
        <x:f>0</x:f>
        <x:v>0</x:v>
      </x:c>
      <x:c r="Y1073" s="12" t="n">
        <x:f>E1073-W1073-X1073</x:f>
        <x:v>533</x:v>
      </x:c>
      <x:c r="Z1073" s="16" t="n">
        <x:f>E1073*T1073</x:f>
        <x:v>58.63</x:v>
      </x:c>
      <x:c r="AA1073" s="16" t="n">
        <x:f>W1073*T1073</x:f>
        <x:v>0</x:v>
      </x:c>
      <x:c r="AB1073" s="16" t="n">
        <x:f>X1073*T1073</x:f>
        <x:v>0</x:v>
      </x:c>
      <x:c r="AC1073" s="16" t="n">
        <x:f>Y1073*T1073</x:f>
        <x:v>58.63</x:v>
      </x:c>
      <x:c r="AD1073" s="16" t="n">
        <x:f>K1073-Z1073</x:f>
        <x:v>0</x:v>
      </x:c>
      <x:c r="AE1073" s="16" t="str">
        <x:f>IF(ISNUMBER(U1073),E1073*(U1073-T1073),"n.a.")</x:f>
        <x:v>n.a.</x:v>
      </x:c>
      <x:c r="AF1073" s="12" t="n">
        <x:f>G1073-0</x:f>
        <x:v>0</x:v>
      </x:c>
      <x:c r="AG1073" s="16" t="n">
        <x:f>IF(ISNUMBER(U1073),0,Z1073)</x:f>
        <x:v>58.63</x:v>
      </x:c>
      <x:c r="AH1073" s="17" t="str">
        <x:f>IF(AND(A1073="WIRE",ISNUMBER(N1073)),H1073-N1073,"n.a.")</x:f>
        <x:v>n.a.</x:v>
      </x:c>
    </x:row>
    <x:row r="1074" ht="22" customHeight="1">
      <x:c r="A1074" s="2" t="str">
        <x:v>POUC</x:v>
      </x:c>
      <x:c r="B1074" s="2" t="str">
        <x:v>60</x:v>
      </x:c>
      <x:c r="C1074" s="2" t="str">
        <x:v>SCH7</x:v>
      </x:c>
      <x:c r="D1074" s="2" t="str">
        <x:v>LAMITEK USA, INC.</x:v>
      </x:c>
      <x:c r="E1074" s="7" t="n">
        <x:v>4000</x:v>
      </x:c>
      <x:c r="F1074" s="7" t="n">
        <x:v>0</x:v>
      </x:c>
      <x:c r="G1074" s="7" t="n">
        <x:v>0</x:v>
      </x:c>
      <x:c r="H1074" s="8" t="n">
        <x:v>0.95</x:v>
      </x:c>
      <x:c r="I1074" s="8" t="n">
        <x:v>0.63</x:v>
      </x:c>
      <x:c r="J1074" s="2" t="n">
        <x:v>100</x:v>
      </x:c>
      <x:c r="K1074" s="9" t="n">
        <x:v>38</x:v>
      </x:c>
      <x:c r="L1074" s="8" t="n">
        <x:v>0.56</x:v>
      </x:c>
      <x:c r="M1074" s="8" t="n">
        <x:v>0.6272000000000001</x:v>
      </x:c>
      <x:c r="N1074" s="8"/>
      <x:c r="O1074" s="2" t="n">
        <x:v>1</x:v>
      </x:c>
      <x:c r="P1074" s="10" t="n">
        <x:v>45902</x:v>
      </x:c>
      <x:c r="Q1074" s="10" t="n">
        <x:v>46148</x:v>
      </x:c>
      <x:c r="R1074" s="2" t="str">
        <x:v>Same-product valuation: per 100</x:v>
      </x:c>
      <x:c r="S1074" s="2" t="str">
        <x:v>Chris Lamitek Pouches priced product</x:v>
      </x:c>
      <x:c r="T1074" s="15" t="n">
        <x:f>H1074/J1074</x:f>
        <x:v>0.0095</x:v>
      </x:c>
      <x:c r="U1074" s="15" t="n">
        <x:f>IF(A1074="WIRE",T1074,IF(O1074=1,I1074*(1+IF(A1074="POUC",Summary!$E$7,Summary!$K$7))/J1074,"n.a."))</x:f>
        <x:v>0.010394999999999998</x:v>
      </x:c>
      <x:c r="V1074" s="12" t="n">
        <x:f>0</x:f>
        <x:v>0</x:v>
      </x:c>
      <x:c r="W1074" s="12" t="n">
        <x:f>0</x:f>
        <x:v>0</x:v>
      </x:c>
      <x:c r="X1074" s="12" t="n">
        <x:f>0</x:f>
        <x:v>0</x:v>
      </x:c>
      <x:c r="Y1074" s="12" t="n">
        <x:f>E1074-W1074-X1074</x:f>
        <x:v>4000</x:v>
      </x:c>
      <x:c r="Z1074" s="16" t="n">
        <x:f>E1074*T1074</x:f>
        <x:v>38</x:v>
      </x:c>
      <x:c r="AA1074" s="16" t="n">
        <x:f>W1074*T1074</x:f>
        <x:v>0</x:v>
      </x:c>
      <x:c r="AB1074" s="16" t="n">
        <x:f>X1074*T1074</x:f>
        <x:v>0</x:v>
      </x:c>
      <x:c r="AC1074" s="16" t="n">
        <x:f>Y1074*T1074</x:f>
        <x:v>38</x:v>
      </x:c>
      <x:c r="AD1074" s="16" t="n">
        <x:f>K1074-Z1074</x:f>
        <x:v>0</x:v>
      </x:c>
      <x:c r="AE1074" s="16" t="n">
        <x:f>IF(ISNUMBER(U1074),E1074*(U1074-T1074),"n.a.")</x:f>
        <x:v>3.579999999999993</x:v>
      </x:c>
      <x:c r="AF1074" s="12" t="n">
        <x:f>G1074-0</x:f>
        <x:v>0</x:v>
      </x:c>
      <x:c r="AG1074" s="16" t="n">
        <x:f>IF(ISNUMBER(U1074),0,Z1074)</x:f>
        <x:v>0</x:v>
      </x:c>
      <x:c r="AH1074" s="17" t="str">
        <x:f>IF(AND(A1074="WIRE",ISNUMBER(N1074)),H1074-N1074,"n.a.")</x:f>
        <x:v>n.a.</x:v>
      </x:c>
    </x:row>
    <x:row r="1075" ht="22" customHeight="1">
      <x:c r="A1075" s="2" t="str">
        <x:v>POUC</x:v>
      </x:c>
      <x:c r="B1075" s="2" t="str">
        <x:v>60</x:v>
      </x:c>
      <x:c r="C1075" s="2" t="str">
        <x:v>MP1114G</x:v>
      </x:c>
      <x:c r="D1075" s="2" t="str">
        <x:v>MAGNET POUCH</x:v>
      </x:c>
      <x:c r="E1075" s="7" t="n">
        <x:v>0</x:v>
      </x:c>
      <x:c r="F1075" s="7" t="n">
        <x:v>0</x:v>
      </x:c>
      <x:c r="G1075" s="7" t="n">
        <x:v>0</x:v>
      </x:c>
      <x:c r="H1075" s="8" t="n">
        <x:v>28.52</x:v>
      </x:c>
      <x:c r="I1075" s="8" t="n">
        <x:v>26.65</x:v>
      </x:c>
      <x:c r="J1075" s="2" t="n">
        <x:v>1</x:v>
      </x:c>
      <x:c r="K1075" s="9" t="n">
        <x:v>0</x:v>
      </x:c>
      <x:c r="L1075" s="8"/>
      <x:c r="M1075" s="8"/>
      <x:c r="N1075" s="8"/>
      <x:c r="O1075" s="2" t="n">
        <x:v>0</x:v>
      </x:c>
      <x:c r="P1075" s="10" t="n">
        <x:v>42423</x:v>
      </x:c>
      <x:c r="Q1075" s="10" t="n">
        <x:v>42423</x:v>
      </x:c>
      <x:c r="R1075" s="2" t="str">
        <x:v>Reported valuation: per stock unit</x:v>
      </x:c>
      <x:c r="S1075" s="2" t="str">
        <x:v>Outside priced proposal or replacement cost differs</x:v>
      </x:c>
      <x:c r="T1075" s="15" t="n">
        <x:f>H1075/J1075</x:f>
        <x:v>28.52</x:v>
      </x:c>
      <x:c r="U1075" s="15" t="str">
        <x:f>IF(A1075="WIRE",T1075,IF(O1075=1,I1075*(1+IF(A1075="POUC",Summary!$E$7,Summary!$K$7))/J1075,"n.a."))</x:f>
        <x:v>n.a.</x:v>
      </x:c>
      <x:c r="V1075" s="12" t="n">
        <x:f>0</x:f>
        <x:v>0</x:v>
      </x:c>
      <x:c r="W1075" s="12" t="n">
        <x:f>0</x:f>
        <x:v>0</x:v>
      </x:c>
      <x:c r="X1075" s="12" t="n">
        <x:f>0</x:f>
        <x:v>0</x:v>
      </x:c>
      <x:c r="Y1075" s="12" t="n">
        <x:f>E1075-W1075-X1075</x:f>
        <x:v>0</x:v>
      </x:c>
      <x:c r="Z1075" s="16" t="n">
        <x:f>E1075*T1075</x:f>
        <x:v>0</x:v>
      </x:c>
      <x:c r="AA1075" s="16" t="n">
        <x:f>W1075*T1075</x:f>
        <x:v>0</x:v>
      </x:c>
      <x:c r="AB1075" s="16" t="n">
        <x:f>X1075*T1075</x:f>
        <x:v>0</x:v>
      </x:c>
      <x:c r="AC1075" s="16" t="n">
        <x:f>Y1075*T1075</x:f>
        <x:v>0</x:v>
      </x:c>
      <x:c r="AD1075" s="16" t="n">
        <x:f>K1075-Z1075</x:f>
        <x:v>0</x:v>
      </x:c>
      <x:c r="AE1075" s="16" t="str">
        <x:f>IF(ISNUMBER(U1075),E1075*(U1075-T1075),"n.a.")</x:f>
        <x:v>n.a.</x:v>
      </x:c>
      <x:c r="AF1075" s="12" t="n">
        <x:f>G1075-0</x:f>
        <x:v>0</x:v>
      </x:c>
      <x:c r="AG1075" s="16" t="n">
        <x:f>IF(ISNUMBER(U1075),0,Z1075)</x:f>
        <x:v>0</x:v>
      </x:c>
      <x:c r="AH1075" s="17" t="str">
        <x:f>IF(AND(A1075="WIRE",ISNUMBER(N1075)),H1075-N1075,"n.a.")</x:f>
        <x:v>n.a.</x:v>
      </x:c>
    </x:row>
    <x:row r="1076" ht="22" customHeight="1">
      <x:c r="A1076" s="2" t="str">
        <x:v>POUC</x:v>
      </x:c>
      <x:c r="B1076" s="2" t="str">
        <x:v>60</x:v>
      </x:c>
      <x:c r="C1076" s="2" t="str">
        <x:v>MP1114M</x:v>
      </x:c>
      <x:c r="D1076" s="2" t="str">
        <x:v>MAGNET POUCH</x:v>
      </x:c>
      <x:c r="E1076" s="7" t="n">
        <x:v>0</x:v>
      </x:c>
      <x:c r="F1076" s="7" t="n">
        <x:v>0</x:v>
      </x:c>
      <x:c r="G1076" s="7" t="n">
        <x:v>0</x:v>
      </x:c>
      <x:c r="H1076" s="8" t="n">
        <x:v>28.52</x:v>
      </x:c>
      <x:c r="I1076" s="8" t="n">
        <x:v>26.65</x:v>
      </x:c>
      <x:c r="J1076" s="2" t="n">
        <x:v>100</x:v>
      </x:c>
      <x:c r="K1076" s="9" t="n">
        <x:v>0</x:v>
      </x:c>
      <x:c r="L1076" s="8"/>
      <x:c r="M1076" s="8"/>
      <x:c r="N1076" s="8"/>
      <x:c r="O1076" s="2" t="n">
        <x:v>0</x:v>
      </x:c>
      <x:c r="P1076" s="10" t="n">
        <x:v>42423</x:v>
      </x:c>
      <x:c r="Q1076" s="10" t="n">
        <x:v>42423</x:v>
      </x:c>
      <x:c r="R1076" s="2" t="str">
        <x:v>Category per-100 basis; no valued stock to verify</x:v>
      </x:c>
      <x:c r="S1076" s="2" t="str">
        <x:v>Outside priced proposal or replacement cost differs</x:v>
      </x:c>
      <x:c r="T1076" s="15" t="n">
        <x:f>H1076/J1076</x:f>
        <x:v>0.2852</x:v>
      </x:c>
      <x:c r="U1076" s="15" t="str">
        <x:f>IF(A1076="WIRE",T1076,IF(O1076=1,I1076*(1+IF(A1076="POUC",Summary!$E$7,Summary!$K$7))/J1076,"n.a."))</x:f>
        <x:v>n.a.</x:v>
      </x:c>
      <x:c r="V1076" s="12" t="n">
        <x:f>0</x:f>
        <x:v>0</x:v>
      </x:c>
      <x:c r="W1076" s="12" t="n">
        <x:f>0</x:f>
        <x:v>0</x:v>
      </x:c>
      <x:c r="X1076" s="12" t="n">
        <x:f>0</x:f>
        <x:v>0</x:v>
      </x:c>
      <x:c r="Y1076" s="12" t="n">
        <x:f>E1076-W1076-X1076</x:f>
        <x:v>0</x:v>
      </x:c>
      <x:c r="Z1076" s="16" t="n">
        <x:f>E1076*T1076</x:f>
        <x:v>0</x:v>
      </x:c>
      <x:c r="AA1076" s="16" t="n">
        <x:f>W1076*T1076</x:f>
        <x:v>0</x:v>
      </x:c>
      <x:c r="AB1076" s="16" t="n">
        <x:f>X1076*T1076</x:f>
        <x:v>0</x:v>
      </x:c>
      <x:c r="AC1076" s="16" t="n">
        <x:f>Y1076*T1076</x:f>
        <x:v>0</x:v>
      </x:c>
      <x:c r="AD1076" s="16" t="n">
        <x:f>K1076-Z1076</x:f>
        <x:v>0</x:v>
      </x:c>
      <x:c r="AE1076" s="16" t="str">
        <x:f>IF(ISNUMBER(U1076),E1076*(U1076-T1076),"n.a.")</x:f>
        <x:v>n.a.</x:v>
      </x:c>
      <x:c r="AF1076" s="12" t="n">
        <x:f>G1076-0</x:f>
        <x:v>0</x:v>
      </x:c>
      <x:c r="AG1076" s="16" t="n">
        <x:f>IF(ISNUMBER(U1076),0,Z1076)</x:f>
        <x:v>0</x:v>
      </x:c>
      <x:c r="AH1076" s="17" t="str">
        <x:f>IF(AND(A1076="WIRE",ISNUMBER(N1076)),H1076-N1076,"n.a.")</x:f>
        <x:v>n.a.</x:v>
      </x:c>
    </x:row>
    <x:row r="1077" ht="22" customHeight="1">
      <x:c r="A1077" s="2" t="str">
        <x:v>POUC</x:v>
      </x:c>
      <x:c r="B1077" s="2" t="str">
        <x:v>60</x:v>
      </x:c>
      <x:c r="C1077" s="2" t="str">
        <x:v>MP57G</x:v>
      </x:c>
      <x:c r="D1077" s="2" t="str">
        <x:v>MAGNET POUCH</x:v>
      </x:c>
      <x:c r="E1077" s="7" t="n">
        <x:v>0</x:v>
      </x:c>
      <x:c r="F1077" s="7" t="n">
        <x:v>0</x:v>
      </x:c>
      <x:c r="G1077" s="7" t="n">
        <x:v>0</x:v>
      </x:c>
      <x:c r="H1077" s="8" t="n">
        <x:v>16.37</x:v>
      </x:c>
      <x:c r="I1077" s="8" t="n">
        <x:v>15.3</x:v>
      </x:c>
      <x:c r="J1077" s="2" t="n">
        <x:v>100</x:v>
      </x:c>
      <x:c r="K1077" s="9" t="n">
        <x:v>0</x:v>
      </x:c>
      <x:c r="L1077" s="8"/>
      <x:c r="M1077" s="8"/>
      <x:c r="N1077" s="8"/>
      <x:c r="O1077" s="2" t="n">
        <x:v>0</x:v>
      </x:c>
      <x:c r="P1077" s="10" t="n">
        <x:v>42423</x:v>
      </x:c>
      <x:c r="Q1077" s="10" t="n">
        <x:v>42423</x:v>
      </x:c>
      <x:c r="R1077" s="2" t="str">
        <x:v>Category per-100 basis; no valued stock to verify</x:v>
      </x:c>
      <x:c r="S1077" s="2" t="str">
        <x:v>Outside priced proposal or replacement cost differs</x:v>
      </x:c>
      <x:c r="T1077" s="15" t="n">
        <x:f>H1077/J1077</x:f>
        <x:v>0.1637</x:v>
      </x:c>
      <x:c r="U1077" s="15" t="str">
        <x:f>IF(A1077="WIRE",T1077,IF(O1077=1,I1077*(1+IF(A1077="POUC",Summary!$E$7,Summary!$K$7))/J1077,"n.a."))</x:f>
        <x:v>n.a.</x:v>
      </x:c>
      <x:c r="V1077" s="12" t="n">
        <x:f>0</x:f>
        <x:v>0</x:v>
      </x:c>
      <x:c r="W1077" s="12" t="n">
        <x:f>0</x:f>
        <x:v>0</x:v>
      </x:c>
      <x:c r="X1077" s="12" t="n">
        <x:f>0</x:f>
        <x:v>0</x:v>
      </x:c>
      <x:c r="Y1077" s="12" t="n">
        <x:f>E1077-W1077-X1077</x:f>
        <x:v>0</x:v>
      </x:c>
      <x:c r="Z1077" s="16" t="n">
        <x:f>E1077*T1077</x:f>
        <x:v>0</x:v>
      </x:c>
      <x:c r="AA1077" s="16" t="n">
        <x:f>W1077*T1077</x:f>
        <x:v>0</x:v>
      </x:c>
      <x:c r="AB1077" s="16" t="n">
        <x:f>X1077*T1077</x:f>
        <x:v>0</x:v>
      </x:c>
      <x:c r="AC1077" s="16" t="n">
        <x:f>Y1077*T1077</x:f>
        <x:v>0</x:v>
      </x:c>
      <x:c r="AD1077" s="16" t="n">
        <x:f>K1077-Z1077</x:f>
        <x:v>0</x:v>
      </x:c>
      <x:c r="AE1077" s="16" t="str">
        <x:f>IF(ISNUMBER(U1077),E1077*(U1077-T1077),"n.a.")</x:f>
        <x:v>n.a.</x:v>
      </x:c>
      <x:c r="AF1077" s="12" t="n">
        <x:f>G1077-0</x:f>
        <x:v>0</x:v>
      </x:c>
      <x:c r="AG1077" s="16" t="n">
        <x:f>IF(ISNUMBER(U1077),0,Z1077)</x:f>
        <x:v>0</x:v>
      </x:c>
      <x:c r="AH1077" s="17" t="str">
        <x:f>IF(AND(A1077="WIRE",ISNUMBER(N1077)),H1077-N1077,"n.a.")</x:f>
        <x:v>n.a.</x:v>
      </x:c>
    </x:row>
    <x:row r="1078" ht="22" customHeight="1">
      <x:c r="A1078" s="2" t="str">
        <x:v>POUC</x:v>
      </x:c>
      <x:c r="B1078" s="2" t="str">
        <x:v>60</x:v>
      </x:c>
      <x:c r="C1078" s="2" t="str">
        <x:v>MP57M</x:v>
      </x:c>
      <x:c r="D1078" s="2" t="str">
        <x:v>MAGNET POUCH</x:v>
      </x:c>
      <x:c r="E1078" s="7" t="n">
        <x:v>0</x:v>
      </x:c>
      <x:c r="F1078" s="7" t="n">
        <x:v>0</x:v>
      </x:c>
      <x:c r="G1078" s="7" t="n">
        <x:v>0</x:v>
      </x:c>
      <x:c r="H1078" s="8" t="n">
        <x:v>16.37</x:v>
      </x:c>
      <x:c r="I1078" s="8" t="n">
        <x:v>15.3</x:v>
      </x:c>
      <x:c r="J1078" s="2" t="n">
        <x:v>100</x:v>
      </x:c>
      <x:c r="K1078" s="9" t="n">
        <x:v>0</x:v>
      </x:c>
      <x:c r="L1078" s="8"/>
      <x:c r="M1078" s="8"/>
      <x:c r="N1078" s="8"/>
      <x:c r="O1078" s="2" t="n">
        <x:v>0</x:v>
      </x:c>
      <x:c r="P1078" s="10" t="n">
        <x:v>42423</x:v>
      </x:c>
      <x:c r="Q1078" s="10" t="n">
        <x:v>42423</x:v>
      </x:c>
      <x:c r="R1078" s="2" t="str">
        <x:v>Category per-100 basis; no valued stock to verify</x:v>
      </x:c>
      <x:c r="S1078" s="2" t="str">
        <x:v>Outside priced proposal or replacement cost differs</x:v>
      </x:c>
      <x:c r="T1078" s="15" t="n">
        <x:f>H1078/J1078</x:f>
        <x:v>0.1637</x:v>
      </x:c>
      <x:c r="U1078" s="15" t="str">
        <x:f>IF(A1078="WIRE",T1078,IF(O1078=1,I1078*(1+IF(A1078="POUC",Summary!$E$7,Summary!$K$7))/J1078,"n.a."))</x:f>
        <x:v>n.a.</x:v>
      </x:c>
      <x:c r="V1078" s="12" t="n">
        <x:f>0</x:f>
        <x:v>0</x:v>
      </x:c>
      <x:c r="W1078" s="12" t="n">
        <x:f>0</x:f>
        <x:v>0</x:v>
      </x:c>
      <x:c r="X1078" s="12" t="n">
        <x:f>0</x:f>
        <x:v>0</x:v>
      </x:c>
      <x:c r="Y1078" s="12" t="n">
        <x:f>E1078-W1078-X1078</x:f>
        <x:v>0</x:v>
      </x:c>
      <x:c r="Z1078" s="16" t="n">
        <x:f>E1078*T1078</x:f>
        <x:v>0</x:v>
      </x:c>
      <x:c r="AA1078" s="16" t="n">
        <x:f>W1078*T1078</x:f>
        <x:v>0</x:v>
      </x:c>
      <x:c r="AB1078" s="16" t="n">
        <x:f>X1078*T1078</x:f>
        <x:v>0</x:v>
      </x:c>
      <x:c r="AC1078" s="16" t="n">
        <x:f>Y1078*T1078</x:f>
        <x:v>0</x:v>
      </x:c>
      <x:c r="AD1078" s="16" t="n">
        <x:f>K1078-Z1078</x:f>
        <x:v>0</x:v>
      </x:c>
      <x:c r="AE1078" s="16" t="str">
        <x:f>IF(ISNUMBER(U1078),E1078*(U1078-T1078),"n.a.")</x:f>
        <x:v>n.a.</x:v>
      </x:c>
      <x:c r="AF1078" s="12" t="n">
        <x:f>G1078-0</x:f>
        <x:v>0</x:v>
      </x:c>
      <x:c r="AG1078" s="16" t="n">
        <x:f>IF(ISNUMBER(U1078),0,Z1078)</x:f>
        <x:v>0</x:v>
      </x:c>
      <x:c r="AH1078" s="17" t="str">
        <x:f>IF(AND(A1078="WIRE",ISNUMBER(N1078)),H1078-N1078,"n.a.")</x:f>
        <x:v>n.a.</x:v>
      </x:c>
    </x:row>
    <x:row r="1079" ht="22" customHeight="1">
      <x:c r="A1079" s="2" t="str">
        <x:v>POUC</x:v>
      </x:c>
      <x:c r="B1079" s="2" t="str">
        <x:v>60</x:v>
      </x:c>
      <x:c r="C1079" s="2" t="str">
        <x:v>MP810G</x:v>
      </x:c>
      <x:c r="D1079" s="2" t="str">
        <x:v>MAGNET POUCH</x:v>
      </x:c>
      <x:c r="E1079" s="7" t="n">
        <x:v>0</x:v>
      </x:c>
      <x:c r="F1079" s="7" t="n">
        <x:v>0</x:v>
      </x:c>
      <x:c r="G1079" s="7" t="n">
        <x:v>0</x:v>
      </x:c>
      <x:c r="H1079" s="8" t="n">
        <x:v>15.73</x:v>
      </x:c>
      <x:c r="I1079" s="8" t="n">
        <x:v>14.7</x:v>
      </x:c>
      <x:c r="J1079" s="2" t="n">
        <x:v>100</x:v>
      </x:c>
      <x:c r="K1079" s="9" t="n">
        <x:v>0</x:v>
      </x:c>
      <x:c r="L1079" s="8"/>
      <x:c r="M1079" s="8"/>
      <x:c r="N1079" s="8"/>
      <x:c r="O1079" s="2" t="n">
        <x:v>0</x:v>
      </x:c>
      <x:c r="P1079" s="10" t="n">
        <x:v>42423</x:v>
      </x:c>
      <x:c r="Q1079" s="10" t="n">
        <x:v>42423</x:v>
      </x:c>
      <x:c r="R1079" s="2" t="str">
        <x:v>Category per-100 basis; no valued stock to verify</x:v>
      </x:c>
      <x:c r="S1079" s="2" t="str">
        <x:v>Outside priced proposal or replacement cost differs</x:v>
      </x:c>
      <x:c r="T1079" s="15" t="n">
        <x:f>H1079/J1079</x:f>
        <x:v>0.1573</x:v>
      </x:c>
      <x:c r="U1079" s="15" t="str">
        <x:f>IF(A1079="WIRE",T1079,IF(O1079=1,I1079*(1+IF(A1079="POUC",Summary!$E$7,Summary!$K$7))/J1079,"n.a."))</x:f>
        <x:v>n.a.</x:v>
      </x:c>
      <x:c r="V1079" s="12" t="n">
        <x:f>0</x:f>
        <x:v>0</x:v>
      </x:c>
      <x:c r="W1079" s="12" t="n">
        <x:f>0</x:f>
        <x:v>0</x:v>
      </x:c>
      <x:c r="X1079" s="12" t="n">
        <x:f>0</x:f>
        <x:v>0</x:v>
      </x:c>
      <x:c r="Y1079" s="12" t="n">
        <x:f>E1079-W1079-X1079</x:f>
        <x:v>0</x:v>
      </x:c>
      <x:c r="Z1079" s="16" t="n">
        <x:f>E1079*T1079</x:f>
        <x:v>0</x:v>
      </x:c>
      <x:c r="AA1079" s="16" t="n">
        <x:f>W1079*T1079</x:f>
        <x:v>0</x:v>
      </x:c>
      <x:c r="AB1079" s="16" t="n">
        <x:f>X1079*T1079</x:f>
        <x:v>0</x:v>
      </x:c>
      <x:c r="AC1079" s="16" t="n">
        <x:f>Y1079*T1079</x:f>
        <x:v>0</x:v>
      </x:c>
      <x:c r="AD1079" s="16" t="n">
        <x:f>K1079-Z1079</x:f>
        <x:v>0</x:v>
      </x:c>
      <x:c r="AE1079" s="16" t="str">
        <x:f>IF(ISNUMBER(U1079),E1079*(U1079-T1079),"n.a.")</x:f>
        <x:v>n.a.</x:v>
      </x:c>
      <x:c r="AF1079" s="12" t="n">
        <x:f>G1079-0</x:f>
        <x:v>0</x:v>
      </x:c>
      <x:c r="AG1079" s="16" t="n">
        <x:f>IF(ISNUMBER(U1079),0,Z1079)</x:f>
        <x:v>0</x:v>
      </x:c>
      <x:c r="AH1079" s="17" t="str">
        <x:f>IF(AND(A1079="WIRE",ISNUMBER(N1079)),H1079-N1079,"n.a.")</x:f>
        <x:v>n.a.</x:v>
      </x:c>
    </x:row>
    <x:row r="1080" ht="22" customHeight="1">
      <x:c r="A1080" s="2" t="str">
        <x:v>POUC</x:v>
      </x:c>
      <x:c r="B1080" s="2" t="str">
        <x:v>60</x:v>
      </x:c>
      <x:c r="C1080" s="2" t="str">
        <x:v>MP810M</x:v>
      </x:c>
      <x:c r="D1080" s="2" t="str">
        <x:v>MAGNET POUCH</x:v>
      </x:c>
      <x:c r="E1080" s="7" t="n">
        <x:v>0</x:v>
      </x:c>
      <x:c r="F1080" s="7" t="n">
        <x:v>0</x:v>
      </x:c>
      <x:c r="G1080" s="7" t="n">
        <x:v>0</x:v>
      </x:c>
      <x:c r="H1080" s="8" t="n">
        <x:v>15.73</x:v>
      </x:c>
      <x:c r="I1080" s="8" t="n">
        <x:v>14.7</x:v>
      </x:c>
      <x:c r="J1080" s="2" t="n">
        <x:v>100</x:v>
      </x:c>
      <x:c r="K1080" s="9" t="n">
        <x:v>0</x:v>
      </x:c>
      <x:c r="L1080" s="8"/>
      <x:c r="M1080" s="8"/>
      <x:c r="N1080" s="8"/>
      <x:c r="O1080" s="2" t="n">
        <x:v>0</x:v>
      </x:c>
      <x:c r="P1080" s="10" t="n">
        <x:v>42423</x:v>
      </x:c>
      <x:c r="Q1080" s="10" t="n">
        <x:v>42423</x:v>
      </x:c>
      <x:c r="R1080" s="2" t="str">
        <x:v>Category per-100 basis; no valued stock to verify</x:v>
      </x:c>
      <x:c r="S1080" s="2" t="str">
        <x:v>Outside priced proposal or replacement cost differs</x:v>
      </x:c>
      <x:c r="T1080" s="15" t="n">
        <x:f>H1080/J1080</x:f>
        <x:v>0.1573</x:v>
      </x:c>
      <x:c r="U1080" s="15" t="str">
        <x:f>IF(A1080="WIRE",T1080,IF(O1080=1,I1080*(1+IF(A1080="POUC",Summary!$E$7,Summary!$K$7))/J1080,"n.a."))</x:f>
        <x:v>n.a.</x:v>
      </x:c>
      <x:c r="V1080" s="12" t="n">
        <x:f>0</x:f>
        <x:v>0</x:v>
      </x:c>
      <x:c r="W1080" s="12" t="n">
        <x:f>0</x:f>
        <x:v>0</x:v>
      </x:c>
      <x:c r="X1080" s="12" t="n">
        <x:f>0</x:f>
        <x:v>0</x:v>
      </x:c>
      <x:c r="Y1080" s="12" t="n">
        <x:f>E1080-W1080-X1080</x:f>
        <x:v>0</x:v>
      </x:c>
      <x:c r="Z1080" s="16" t="n">
        <x:f>E1080*T1080</x:f>
        <x:v>0</x:v>
      </x:c>
      <x:c r="AA1080" s="16" t="n">
        <x:f>W1080*T1080</x:f>
        <x:v>0</x:v>
      </x:c>
      <x:c r="AB1080" s="16" t="n">
        <x:f>X1080*T1080</x:f>
        <x:v>0</x:v>
      </x:c>
      <x:c r="AC1080" s="16" t="n">
        <x:f>Y1080*T1080</x:f>
        <x:v>0</x:v>
      </x:c>
      <x:c r="AD1080" s="16" t="n">
        <x:f>K1080-Z1080</x:f>
        <x:v>0</x:v>
      </x:c>
      <x:c r="AE1080" s="16" t="str">
        <x:f>IF(ISNUMBER(U1080),E1080*(U1080-T1080),"n.a.")</x:f>
        <x:v>n.a.</x:v>
      </x:c>
      <x:c r="AF1080" s="12" t="n">
        <x:f>G1080-0</x:f>
        <x:v>0</x:v>
      </x:c>
      <x:c r="AG1080" s="16" t="n">
        <x:f>IF(ISNUMBER(U1080),0,Z1080)</x:f>
        <x:v>0</x:v>
      </x:c>
      <x:c r="AH1080" s="17" t="str">
        <x:f>IF(AND(A1080="WIRE",ISNUMBER(N1080)),H1080-N1080,"n.a.")</x:f>
        <x:v>n.a.</x:v>
      </x:c>
    </x:row>
    <x:row r="1081" ht="22" customHeight="1">
      <x:c r="A1081" s="2" t="str">
        <x:v>POUC</x:v>
      </x:c>
      <x:c r="B1081" s="2" t="str">
        <x:v>60</x:v>
      </x:c>
      <x:c r="C1081" s="2" t="str">
        <x:v>MPASCG</x:v>
      </x:c>
      <x:c r="D1081" s="2" t="str">
        <x:v>MAGNET POUCH</x:v>
      </x:c>
      <x:c r="E1081" s="7" t="n">
        <x:v>0</x:v>
      </x:c>
      <x:c r="F1081" s="7" t="n">
        <x:v>0</x:v>
      </x:c>
      <x:c r="G1081" s="7" t="n">
        <x:v>0</x:v>
      </x:c>
      <x:c r="H1081" s="8" t="n">
        <x:v>17.39</x:v>
      </x:c>
      <x:c r="I1081" s="8" t="n">
        <x:v>16.25</x:v>
      </x:c>
      <x:c r="J1081" s="2" t="n">
        <x:v>100</x:v>
      </x:c>
      <x:c r="K1081" s="9" t="n">
        <x:v>0</x:v>
      </x:c>
      <x:c r="L1081" s="8"/>
      <x:c r="M1081" s="8"/>
      <x:c r="N1081" s="8"/>
      <x:c r="O1081" s="2" t="n">
        <x:v>0</x:v>
      </x:c>
      <x:c r="P1081" s="10" t="n">
        <x:v>42423</x:v>
      </x:c>
      <x:c r="Q1081" s="10" t="n">
        <x:v>42423</x:v>
      </x:c>
      <x:c r="R1081" s="2" t="str">
        <x:v>Category per-100 basis; no valued stock to verify</x:v>
      </x:c>
      <x:c r="S1081" s="2" t="str">
        <x:v>Outside priced proposal or replacement cost differs</x:v>
      </x:c>
      <x:c r="T1081" s="15" t="n">
        <x:f>H1081/J1081</x:f>
        <x:v>0.1739</x:v>
      </x:c>
      <x:c r="U1081" s="15" t="str">
        <x:f>IF(A1081="WIRE",T1081,IF(O1081=1,I1081*(1+IF(A1081="POUC",Summary!$E$7,Summary!$K$7))/J1081,"n.a."))</x:f>
        <x:v>n.a.</x:v>
      </x:c>
      <x:c r="V1081" s="12" t="n">
        <x:f>0</x:f>
        <x:v>0</x:v>
      </x:c>
      <x:c r="W1081" s="12" t="n">
        <x:f>0</x:f>
        <x:v>0</x:v>
      </x:c>
      <x:c r="X1081" s="12" t="n">
        <x:f>0</x:f>
        <x:v>0</x:v>
      </x:c>
      <x:c r="Y1081" s="12" t="n">
        <x:f>E1081-W1081-X1081</x:f>
        <x:v>0</x:v>
      </x:c>
      <x:c r="Z1081" s="16" t="n">
        <x:f>E1081*T1081</x:f>
        <x:v>0</x:v>
      </x:c>
      <x:c r="AA1081" s="16" t="n">
        <x:f>W1081*T1081</x:f>
        <x:v>0</x:v>
      </x:c>
      <x:c r="AB1081" s="16" t="n">
        <x:f>X1081*T1081</x:f>
        <x:v>0</x:v>
      </x:c>
      <x:c r="AC1081" s="16" t="n">
        <x:f>Y1081*T1081</x:f>
        <x:v>0</x:v>
      </x:c>
      <x:c r="AD1081" s="16" t="n">
        <x:f>K1081-Z1081</x:f>
        <x:v>0</x:v>
      </x:c>
      <x:c r="AE1081" s="16" t="str">
        <x:f>IF(ISNUMBER(U1081),E1081*(U1081-T1081),"n.a.")</x:f>
        <x:v>n.a.</x:v>
      </x:c>
      <x:c r="AF1081" s="12" t="n">
        <x:f>G1081-0</x:f>
        <x:v>0</x:v>
      </x:c>
      <x:c r="AG1081" s="16" t="n">
        <x:f>IF(ISNUMBER(U1081),0,Z1081)</x:f>
        <x:v>0</x:v>
      </x:c>
      <x:c r="AH1081" s="17" t="str">
        <x:f>IF(AND(A1081="WIRE",ISNUMBER(N1081)),H1081-N1081,"n.a.")</x:f>
        <x:v>n.a.</x:v>
      </x:c>
    </x:row>
    <x:row r="1082" ht="22" customHeight="1">
      <x:c r="A1082" s="2" t="str">
        <x:v>POUC</x:v>
      </x:c>
      <x:c r="B1082" s="2" t="str">
        <x:v>60</x:v>
      </x:c>
      <x:c r="C1082" s="2" t="str">
        <x:v>MPASCM</x:v>
      </x:c>
      <x:c r="D1082" s="2" t="str">
        <x:v>MAGNET POUCH</x:v>
      </x:c>
      <x:c r="E1082" s="7" t="n">
        <x:v>0</x:v>
      </x:c>
      <x:c r="F1082" s="7" t="n">
        <x:v>0</x:v>
      </x:c>
      <x:c r="G1082" s="7" t="n">
        <x:v>0</x:v>
      </x:c>
      <x:c r="H1082" s="8" t="n">
        <x:v>17.39</x:v>
      </x:c>
      <x:c r="I1082" s="8" t="n">
        <x:v>16.25</x:v>
      </x:c>
      <x:c r="J1082" s="2" t="n">
        <x:v>100</x:v>
      </x:c>
      <x:c r="K1082" s="9" t="n">
        <x:v>0</x:v>
      </x:c>
      <x:c r="L1082" s="8"/>
      <x:c r="M1082" s="8"/>
      <x:c r="N1082" s="8"/>
      <x:c r="O1082" s="2" t="n">
        <x:v>0</x:v>
      </x:c>
      <x:c r="P1082" s="10" t="n">
        <x:v>42423</x:v>
      </x:c>
      <x:c r="Q1082" s="10" t="n">
        <x:v>42423</x:v>
      </x:c>
      <x:c r="R1082" s="2" t="str">
        <x:v>Category per-100 basis; no valued stock to verify</x:v>
      </x:c>
      <x:c r="S1082" s="2" t="str">
        <x:v>Outside priced proposal or replacement cost differs</x:v>
      </x:c>
      <x:c r="T1082" s="15" t="n">
        <x:f>H1082/J1082</x:f>
        <x:v>0.1739</x:v>
      </x:c>
      <x:c r="U1082" s="15" t="str">
        <x:f>IF(A1082="WIRE",T1082,IF(O1082=1,I1082*(1+IF(A1082="POUC",Summary!$E$7,Summary!$K$7))/J1082,"n.a."))</x:f>
        <x:v>n.a.</x:v>
      </x:c>
      <x:c r="V1082" s="12" t="n">
        <x:f>0</x:f>
        <x:v>0</x:v>
      </x:c>
      <x:c r="W1082" s="12" t="n">
        <x:f>0</x:f>
        <x:v>0</x:v>
      </x:c>
      <x:c r="X1082" s="12" t="n">
        <x:f>0</x:f>
        <x:v>0</x:v>
      </x:c>
      <x:c r="Y1082" s="12" t="n">
        <x:f>E1082-W1082-X1082</x:f>
        <x:v>0</x:v>
      </x:c>
      <x:c r="Z1082" s="16" t="n">
        <x:f>E1082*T1082</x:f>
        <x:v>0</x:v>
      </x:c>
      <x:c r="AA1082" s="16" t="n">
        <x:f>W1082*T1082</x:f>
        <x:v>0</x:v>
      </x:c>
      <x:c r="AB1082" s="16" t="n">
        <x:f>X1082*T1082</x:f>
        <x:v>0</x:v>
      </x:c>
      <x:c r="AC1082" s="16" t="n">
        <x:f>Y1082*T1082</x:f>
        <x:v>0</x:v>
      </x:c>
      <x:c r="AD1082" s="16" t="n">
        <x:f>K1082-Z1082</x:f>
        <x:v>0</x:v>
      </x:c>
      <x:c r="AE1082" s="16" t="str">
        <x:f>IF(ISNUMBER(U1082),E1082*(U1082-T1082),"n.a.")</x:f>
        <x:v>n.a.</x:v>
      </x:c>
      <x:c r="AF1082" s="12" t="n">
        <x:f>G1082-0</x:f>
        <x:v>0</x:v>
      </x:c>
      <x:c r="AG1082" s="16" t="n">
        <x:f>IF(ISNUMBER(U1082),0,Z1082)</x:f>
        <x:v>0</x:v>
      </x:c>
      <x:c r="AH1082" s="17" t="str">
        <x:f>IF(AND(A1082="WIRE",ISNUMBER(N1082)),H1082-N1082,"n.a.")</x:f>
        <x:v>n.a.</x:v>
      </x:c>
    </x:row>
    <x:row r="1083" ht="22" customHeight="1">
      <x:c r="A1083" s="2" t="str">
        <x:v>POUC</x:v>
      </x:c>
      <x:c r="B1083" s="2" t="str">
        <x:v>60</x:v>
      </x:c>
      <x:c r="C1083" s="2" t="str">
        <x:v>MPBUSG</x:v>
      </x:c>
      <x:c r="D1083" s="2" t="str">
        <x:v>MAGNET POUCH</x:v>
      </x:c>
      <x:c r="E1083" s="7" t="n">
        <x:v>0</x:v>
      </x:c>
      <x:c r="F1083" s="7" t="n">
        <x:v>0</x:v>
      </x:c>
      <x:c r="G1083" s="7" t="n">
        <x:v>0</x:v>
      </x:c>
      <x:c r="H1083" s="8" t="n">
        <x:v>9.1</x:v>
      </x:c>
      <x:c r="I1083" s="8" t="n">
        <x:v>8.5</x:v>
      </x:c>
      <x:c r="J1083" s="2" t="n">
        <x:v>100</x:v>
      </x:c>
      <x:c r="K1083" s="9" t="n">
        <x:v>0</x:v>
      </x:c>
      <x:c r="L1083" s="8"/>
      <x:c r="M1083" s="8"/>
      <x:c r="N1083" s="8"/>
      <x:c r="O1083" s="2" t="n">
        <x:v>0</x:v>
      </x:c>
      <x:c r="P1083" s="10" t="n">
        <x:v>42423</x:v>
      </x:c>
      <x:c r="Q1083" s="10" t="n">
        <x:v>42423</x:v>
      </x:c>
      <x:c r="R1083" s="2" t="str">
        <x:v>Category per-100 basis; no valued stock to verify</x:v>
      </x:c>
      <x:c r="S1083" s="2" t="str">
        <x:v>Outside priced proposal or replacement cost differs</x:v>
      </x:c>
      <x:c r="T1083" s="15" t="n">
        <x:f>H1083/J1083</x:f>
        <x:v>0.091</x:v>
      </x:c>
      <x:c r="U1083" s="15" t="str">
        <x:f>IF(A1083="WIRE",T1083,IF(O1083=1,I1083*(1+IF(A1083="POUC",Summary!$E$7,Summary!$K$7))/J1083,"n.a."))</x:f>
        <x:v>n.a.</x:v>
      </x:c>
      <x:c r="V1083" s="12" t="n">
        <x:f>0</x:f>
        <x:v>0</x:v>
      </x:c>
      <x:c r="W1083" s="12" t="n">
        <x:f>0</x:f>
        <x:v>0</x:v>
      </x:c>
      <x:c r="X1083" s="12" t="n">
        <x:f>0</x:f>
        <x:v>0</x:v>
      </x:c>
      <x:c r="Y1083" s="12" t="n">
        <x:f>E1083-W1083-X1083</x:f>
        <x:v>0</x:v>
      </x:c>
      <x:c r="Z1083" s="16" t="n">
        <x:f>E1083*T1083</x:f>
        <x:v>0</x:v>
      </x:c>
      <x:c r="AA1083" s="16" t="n">
        <x:f>W1083*T1083</x:f>
        <x:v>0</x:v>
      </x:c>
      <x:c r="AB1083" s="16" t="n">
        <x:f>X1083*T1083</x:f>
        <x:v>0</x:v>
      </x:c>
      <x:c r="AC1083" s="16" t="n">
        <x:f>Y1083*T1083</x:f>
        <x:v>0</x:v>
      </x:c>
      <x:c r="AD1083" s="16" t="n">
        <x:f>K1083-Z1083</x:f>
        <x:v>0</x:v>
      </x:c>
      <x:c r="AE1083" s="16" t="str">
        <x:f>IF(ISNUMBER(U1083),E1083*(U1083-T1083),"n.a.")</x:f>
        <x:v>n.a.</x:v>
      </x:c>
      <x:c r="AF1083" s="12" t="n">
        <x:f>G1083-0</x:f>
        <x:v>0</x:v>
      </x:c>
      <x:c r="AG1083" s="16" t="n">
        <x:f>IF(ISNUMBER(U1083),0,Z1083)</x:f>
        <x:v>0</x:v>
      </x:c>
      <x:c r="AH1083" s="17" t="str">
        <x:f>IF(AND(A1083="WIRE",ISNUMBER(N1083)),H1083-N1083,"n.a.")</x:f>
        <x:v>n.a.</x:v>
      </x:c>
    </x:row>
    <x:row r="1084" ht="22" customHeight="1">
      <x:c r="A1084" s="2" t="str">
        <x:v>POUC</x:v>
      </x:c>
      <x:c r="B1084" s="2" t="str">
        <x:v>60</x:v>
      </x:c>
      <x:c r="C1084" s="2" t="str">
        <x:v>MPBUSM</x:v>
      </x:c>
      <x:c r="D1084" s="2" t="str">
        <x:v>MAGNET POUCH</x:v>
      </x:c>
      <x:c r="E1084" s="7" t="n">
        <x:v>0</x:v>
      </x:c>
      <x:c r="F1084" s="7" t="n">
        <x:v>0</x:v>
      </x:c>
      <x:c r="G1084" s="7" t="n">
        <x:v>0</x:v>
      </x:c>
      <x:c r="H1084" s="8" t="n">
        <x:v>9.1</x:v>
      </x:c>
      <x:c r="I1084" s="8" t="n">
        <x:v>8.5</x:v>
      </x:c>
      <x:c r="J1084" s="2" t="n">
        <x:v>100</x:v>
      </x:c>
      <x:c r="K1084" s="9" t="n">
        <x:v>0</x:v>
      </x:c>
      <x:c r="L1084" s="8"/>
      <x:c r="M1084" s="8"/>
      <x:c r="N1084" s="8"/>
      <x:c r="O1084" s="2" t="n">
        <x:v>0</x:v>
      </x:c>
      <x:c r="P1084" s="10" t="n">
        <x:v>42423</x:v>
      </x:c>
      <x:c r="Q1084" s="10" t="n">
        <x:v>42423</x:v>
      </x:c>
      <x:c r="R1084" s="2" t="str">
        <x:v>Category per-100 basis; no valued stock to verify</x:v>
      </x:c>
      <x:c r="S1084" s="2" t="str">
        <x:v>Outside priced proposal or replacement cost differs</x:v>
      </x:c>
      <x:c r="T1084" s="15" t="n">
        <x:f>H1084/J1084</x:f>
        <x:v>0.091</x:v>
      </x:c>
      <x:c r="U1084" s="15" t="str">
        <x:f>IF(A1084="WIRE",T1084,IF(O1084=1,I1084*(1+IF(A1084="POUC",Summary!$E$7,Summary!$K$7))/J1084,"n.a."))</x:f>
        <x:v>n.a.</x:v>
      </x:c>
      <x:c r="V1084" s="12" t="n">
        <x:f>0</x:f>
        <x:v>0</x:v>
      </x:c>
      <x:c r="W1084" s="12" t="n">
        <x:f>0</x:f>
        <x:v>0</x:v>
      </x:c>
      <x:c r="X1084" s="12" t="n">
        <x:f>0</x:f>
        <x:v>0</x:v>
      </x:c>
      <x:c r="Y1084" s="12" t="n">
        <x:f>E1084-W1084-X1084</x:f>
        <x:v>0</x:v>
      </x:c>
      <x:c r="Z1084" s="16" t="n">
        <x:f>E1084*T1084</x:f>
        <x:v>0</x:v>
      </x:c>
      <x:c r="AA1084" s="16" t="n">
        <x:f>W1084*T1084</x:f>
        <x:v>0</x:v>
      </x:c>
      <x:c r="AB1084" s="16" t="n">
        <x:f>X1084*T1084</x:f>
        <x:v>0</x:v>
      </x:c>
      <x:c r="AC1084" s="16" t="n">
        <x:f>Y1084*T1084</x:f>
        <x:v>0</x:v>
      </x:c>
      <x:c r="AD1084" s="16" t="n">
        <x:f>K1084-Z1084</x:f>
        <x:v>0</x:v>
      </x:c>
      <x:c r="AE1084" s="16" t="str">
        <x:f>IF(ISNUMBER(U1084),E1084*(U1084-T1084),"n.a.")</x:f>
        <x:v>n.a.</x:v>
      </x:c>
      <x:c r="AF1084" s="12" t="n">
        <x:f>G1084-0</x:f>
        <x:v>0</x:v>
      </x:c>
      <x:c r="AG1084" s="16" t="n">
        <x:f>IF(ISNUMBER(U1084),0,Z1084)</x:f>
        <x:v>0</x:v>
      </x:c>
      <x:c r="AH1084" s="17" t="str">
        <x:f>IF(AND(A1084="WIRE",ISNUMBER(N1084)),H1084-N1084,"n.a.")</x:f>
        <x:v>n.a.</x:v>
      </x:c>
    </x:row>
    <x:row r="1085" ht="22" customHeight="1">
      <x:c r="A1085" s="2" t="str">
        <x:v>POUC</x:v>
      </x:c>
      <x:c r="B1085" s="2" t="str">
        <x:v>60</x:v>
      </x:c>
      <x:c r="C1085" s="2" t="str">
        <x:v>MPCGSCM</x:v>
      </x:c>
      <x:c r="D1085" s="2" t="str">
        <x:v>MAGNET POUCH</x:v>
      </x:c>
      <x:c r="E1085" s="7" t="n">
        <x:v>0</x:v>
      </x:c>
      <x:c r="F1085" s="7" t="n">
        <x:v>0</x:v>
      </x:c>
      <x:c r="G1085" s="7" t="n">
        <x:v>0</x:v>
      </x:c>
      <x:c r="H1085" s="8" t="n">
        <x:v>25.86</x:v>
      </x:c>
      <x:c r="I1085" s="8" t="n">
        <x:v>24.17</x:v>
      </x:c>
      <x:c r="J1085" s="2" t="n">
        <x:v>100</x:v>
      </x:c>
      <x:c r="K1085" s="9" t="n">
        <x:v>0</x:v>
      </x:c>
      <x:c r="L1085" s="8"/>
      <x:c r="M1085" s="8"/>
      <x:c r="N1085" s="8"/>
      <x:c r="O1085" s="2" t="n">
        <x:v>0</x:v>
      </x:c>
      <x:c r="P1085" s="10" t="n">
        <x:v>42423</x:v>
      </x:c>
      <x:c r="Q1085" s="10" t="n">
        <x:v>42423</x:v>
      </x:c>
      <x:c r="R1085" s="2" t="str">
        <x:v>Category per-100 basis; no valued stock to verify</x:v>
      </x:c>
      <x:c r="S1085" s="2" t="str">
        <x:v>Outside priced proposal or replacement cost differs</x:v>
      </x:c>
      <x:c r="T1085" s="15" t="n">
        <x:f>H1085/J1085</x:f>
        <x:v>0.2586</x:v>
      </x:c>
      <x:c r="U1085" s="15" t="str">
        <x:f>IF(A1085="WIRE",T1085,IF(O1085=1,I1085*(1+IF(A1085="POUC",Summary!$E$7,Summary!$K$7))/J1085,"n.a."))</x:f>
        <x:v>n.a.</x:v>
      </x:c>
      <x:c r="V1085" s="12" t="n">
        <x:f>0</x:f>
        <x:v>0</x:v>
      </x:c>
      <x:c r="W1085" s="12" t="n">
        <x:f>0</x:f>
        <x:v>0</x:v>
      </x:c>
      <x:c r="X1085" s="12" t="n">
        <x:f>0</x:f>
        <x:v>0</x:v>
      </x:c>
      <x:c r="Y1085" s="12" t="n">
        <x:f>E1085-W1085-X1085</x:f>
        <x:v>0</x:v>
      </x:c>
      <x:c r="Z1085" s="16" t="n">
        <x:f>E1085*T1085</x:f>
        <x:v>0</x:v>
      </x:c>
      <x:c r="AA1085" s="16" t="n">
        <x:f>W1085*T1085</x:f>
        <x:v>0</x:v>
      </x:c>
      <x:c r="AB1085" s="16" t="n">
        <x:f>X1085*T1085</x:f>
        <x:v>0</x:v>
      </x:c>
      <x:c r="AC1085" s="16" t="n">
        <x:f>Y1085*T1085</x:f>
        <x:v>0</x:v>
      </x:c>
      <x:c r="AD1085" s="16" t="n">
        <x:f>K1085-Z1085</x:f>
        <x:v>0</x:v>
      </x:c>
      <x:c r="AE1085" s="16" t="str">
        <x:f>IF(ISNUMBER(U1085),E1085*(U1085-T1085),"n.a.")</x:f>
        <x:v>n.a.</x:v>
      </x:c>
      <x:c r="AF1085" s="12" t="n">
        <x:f>G1085-0</x:f>
        <x:v>0</x:v>
      </x:c>
      <x:c r="AG1085" s="16" t="n">
        <x:f>IF(ISNUMBER(U1085),0,Z1085)</x:f>
        <x:v>0</x:v>
      </x:c>
      <x:c r="AH1085" s="17" t="str">
        <x:f>IF(AND(A1085="WIRE",ISNUMBER(N1085)),H1085-N1085,"n.a.")</x:f>
        <x:v>n.a.</x:v>
      </x:c>
    </x:row>
    <x:row r="1086" ht="22" customHeight="1">
      <x:c r="A1086" s="2" t="str">
        <x:v>POUC</x:v>
      </x:c>
      <x:c r="B1086" s="2" t="str">
        <x:v>60</x:v>
      </x:c>
      <x:c r="C1086" s="2" t="str">
        <x:v>MPGSCG</x:v>
      </x:c>
      <x:c r="D1086" s="2" t="str">
        <x:v>MAGNET POUCH</x:v>
      </x:c>
      <x:c r="E1086" s="7" t="n">
        <x:v>0</x:v>
      </x:c>
      <x:c r="F1086" s="7" t="n">
        <x:v>0</x:v>
      </x:c>
      <x:c r="G1086" s="7" t="n">
        <x:v>0</x:v>
      </x:c>
      <x:c r="H1086" s="8" t="n">
        <x:v>19.47</x:v>
      </x:c>
      <x:c r="I1086" s="8" t="n">
        <x:v>18.2</x:v>
      </x:c>
      <x:c r="J1086" s="2" t="n">
        <x:v>100</x:v>
      </x:c>
      <x:c r="K1086" s="9" t="n">
        <x:v>0</x:v>
      </x:c>
      <x:c r="L1086" s="8"/>
      <x:c r="M1086" s="8"/>
      <x:c r="N1086" s="8"/>
      <x:c r="O1086" s="2" t="n">
        <x:v>0</x:v>
      </x:c>
      <x:c r="P1086" s="10" t="n">
        <x:v>42423</x:v>
      </x:c>
      <x:c r="Q1086" s="10" t="n">
        <x:v>42423</x:v>
      </x:c>
      <x:c r="R1086" s="2" t="str">
        <x:v>Category per-100 basis; no valued stock to verify</x:v>
      </x:c>
      <x:c r="S1086" s="2" t="str">
        <x:v>Outside priced proposal or replacement cost differs</x:v>
      </x:c>
      <x:c r="T1086" s="15" t="n">
        <x:f>H1086/J1086</x:f>
        <x:v>0.19469999999999998</x:v>
      </x:c>
      <x:c r="U1086" s="15" t="str">
        <x:f>IF(A1086="WIRE",T1086,IF(O1086=1,I1086*(1+IF(A1086="POUC",Summary!$E$7,Summary!$K$7))/J1086,"n.a."))</x:f>
        <x:v>n.a.</x:v>
      </x:c>
      <x:c r="V1086" s="12" t="n">
        <x:f>0</x:f>
        <x:v>0</x:v>
      </x:c>
      <x:c r="W1086" s="12" t="n">
        <x:f>0</x:f>
        <x:v>0</x:v>
      </x:c>
      <x:c r="X1086" s="12" t="n">
        <x:f>0</x:f>
        <x:v>0</x:v>
      </x:c>
      <x:c r="Y1086" s="12" t="n">
        <x:f>E1086-W1086-X1086</x:f>
        <x:v>0</x:v>
      </x:c>
      <x:c r="Z1086" s="16" t="n">
        <x:f>E1086*T1086</x:f>
        <x:v>0</x:v>
      </x:c>
      <x:c r="AA1086" s="16" t="n">
        <x:f>W1086*T1086</x:f>
        <x:v>0</x:v>
      </x:c>
      <x:c r="AB1086" s="16" t="n">
        <x:f>X1086*T1086</x:f>
        <x:v>0</x:v>
      </x:c>
      <x:c r="AC1086" s="16" t="n">
        <x:f>Y1086*T1086</x:f>
        <x:v>0</x:v>
      </x:c>
      <x:c r="AD1086" s="16" t="n">
        <x:f>K1086-Z1086</x:f>
        <x:v>0</x:v>
      </x:c>
      <x:c r="AE1086" s="16" t="str">
        <x:f>IF(ISNUMBER(U1086),E1086*(U1086-T1086),"n.a.")</x:f>
        <x:v>n.a.</x:v>
      </x:c>
      <x:c r="AF1086" s="12" t="n">
        <x:f>G1086-0</x:f>
        <x:v>0</x:v>
      </x:c>
      <x:c r="AG1086" s="16" t="n">
        <x:f>IF(ISNUMBER(U1086),0,Z1086)</x:f>
        <x:v>0</x:v>
      </x:c>
      <x:c r="AH1086" s="17" t="str">
        <x:f>IF(AND(A1086="WIRE",ISNUMBER(N1086)),H1086-N1086,"n.a.")</x:f>
        <x:v>n.a.</x:v>
      </x:c>
    </x:row>
    <x:row r="1087" ht="22" customHeight="1">
      <x:c r="A1087" s="2" t="str">
        <x:v>POUC</x:v>
      </x:c>
      <x:c r="B1087" s="2" t="str">
        <x:v>60</x:v>
      </x:c>
      <x:c r="C1087" s="2" t="str">
        <x:v>MPGSCM</x:v>
      </x:c>
      <x:c r="D1087" s="2" t="str">
        <x:v>MAGNET POUCH</x:v>
      </x:c>
      <x:c r="E1087" s="7" t="n">
        <x:v>0</x:v>
      </x:c>
      <x:c r="F1087" s="7" t="n">
        <x:v>0</x:v>
      </x:c>
      <x:c r="G1087" s="7" t="n">
        <x:v>0</x:v>
      </x:c>
      <x:c r="H1087" s="8" t="n">
        <x:v>19.47</x:v>
      </x:c>
      <x:c r="I1087" s="8" t="n">
        <x:v>18.2</x:v>
      </x:c>
      <x:c r="J1087" s="2" t="n">
        <x:v>100</x:v>
      </x:c>
      <x:c r="K1087" s="9" t="n">
        <x:v>0</x:v>
      </x:c>
      <x:c r="L1087" s="8"/>
      <x:c r="M1087" s="8"/>
      <x:c r="N1087" s="8"/>
      <x:c r="O1087" s="2" t="n">
        <x:v>0</x:v>
      </x:c>
      <x:c r="P1087" s="10" t="n">
        <x:v>42423</x:v>
      </x:c>
      <x:c r="Q1087" s="10" t="n">
        <x:v>42423</x:v>
      </x:c>
      <x:c r="R1087" s="2" t="str">
        <x:v>Category per-100 basis; no valued stock to verify</x:v>
      </x:c>
      <x:c r="S1087" s="2" t="str">
        <x:v>Outside priced proposal or replacement cost differs</x:v>
      </x:c>
      <x:c r="T1087" s="15" t="n">
        <x:f>H1087/J1087</x:f>
        <x:v>0.19469999999999998</x:v>
      </x:c>
      <x:c r="U1087" s="15" t="str">
        <x:f>IF(A1087="WIRE",T1087,IF(O1087=1,I1087*(1+IF(A1087="POUC",Summary!$E$7,Summary!$K$7))/J1087,"n.a."))</x:f>
        <x:v>n.a.</x:v>
      </x:c>
      <x:c r="V1087" s="12" t="n">
        <x:f>0</x:f>
        <x:v>0</x:v>
      </x:c>
      <x:c r="W1087" s="12" t="n">
        <x:f>0</x:f>
        <x:v>0</x:v>
      </x:c>
      <x:c r="X1087" s="12" t="n">
        <x:f>0</x:f>
        <x:v>0</x:v>
      </x:c>
      <x:c r="Y1087" s="12" t="n">
        <x:f>E1087-W1087-X1087</x:f>
        <x:v>0</x:v>
      </x:c>
      <x:c r="Z1087" s="16" t="n">
        <x:f>E1087*T1087</x:f>
        <x:v>0</x:v>
      </x:c>
      <x:c r="AA1087" s="16" t="n">
        <x:f>W1087*T1087</x:f>
        <x:v>0</x:v>
      </x:c>
      <x:c r="AB1087" s="16" t="n">
        <x:f>X1087*T1087</x:f>
        <x:v>0</x:v>
      </x:c>
      <x:c r="AC1087" s="16" t="n">
        <x:f>Y1087*T1087</x:f>
        <x:v>0</x:v>
      </x:c>
      <x:c r="AD1087" s="16" t="n">
        <x:f>K1087-Z1087</x:f>
        <x:v>0</x:v>
      </x:c>
      <x:c r="AE1087" s="16" t="str">
        <x:f>IF(ISNUMBER(U1087),E1087*(U1087-T1087),"n.a.")</x:f>
        <x:v>n.a.</x:v>
      </x:c>
      <x:c r="AF1087" s="12" t="n">
        <x:f>G1087-0</x:f>
        <x:v>0</x:v>
      </x:c>
      <x:c r="AG1087" s="16" t="n">
        <x:f>IF(ISNUMBER(U1087),0,Z1087)</x:f>
        <x:v>0</x:v>
      </x:c>
      <x:c r="AH1087" s="17" t="str">
        <x:f>IF(AND(A1087="WIRE",ISNUMBER(N1087)),H1087-N1087,"n.a.")</x:f>
        <x:v>n.a.</x:v>
      </x:c>
    </x:row>
    <x:row r="1088" ht="22" customHeight="1">
      <x:c r="A1088" s="2" t="str">
        <x:v>WIRE</x:v>
      </x:c>
      <x:c r="B1088" s="2" t="str">
        <x:v>10</x:v>
      </x:c>
      <x:c r="C1088" s="2" t="str">
        <x:v>DL038BLU</x:v>
      </x:c>
      <x:c r="D1088" s="2" t="str">
        <x:v>Botac Industrial Limited</x:v>
      </x:c>
      <x:c r="E1088" s="7" t="n">
        <x:v>0</x:v>
      </x:c>
      <x:c r="F1088" s="7" t="n">
        <x:v>0</x:v>
      </x:c>
      <x:c r="G1088" s="7" t="n">
        <x:v>0</x:v>
      </x:c>
      <x:c r="H1088" s="8" t="n">
        <x:v>3.69</x:v>
      </x:c>
      <x:c r="I1088" s="8" t="n">
        <x:v>3.27</x:v>
      </x:c>
      <x:c r="J1088" s="2" t="n">
        <x:v>100</x:v>
      </x:c>
      <x:c r="K1088" s="9" t="n">
        <x:v>0</x:v>
      </x:c>
      <x:c r="L1088" s="8"/>
      <x:c r="M1088" s="8"/>
      <x:c r="N1088" s="8"/>
      <x:c r="O1088" s="2" t="n">
        <x:v>1</x:v>
      </x:c>
      <x:c r="P1088" s="10" t="n">
        <x:v>42369</x:v>
      </x:c>
      <x:c r="Q1088" s="10" t="n">
        <x:v>44774</x:v>
      </x:c>
      <x:c r="R1088" s="2" t="str">
        <x:v>Category per-100 basis; no valued stock to verify</x:v>
      </x:c>
      <x:c r="S1088" s="2" t="str">
        <x:v>Hold current standard; Chris blended standards already applied</x:v>
      </x:c>
      <x:c r="T1088" s="15" t="n">
        <x:f>H1088/J1088</x:f>
        <x:v>0.0369</x:v>
      </x:c>
      <x:c r="U1088" s="15" t="n">
        <x:f>IF(A1088="WIRE",T1088,IF(O1088=1,I1088*(1+IF(A1088="POUC",Summary!$E$7,Summary!$K$7))/J1088,"n.a."))</x:f>
        <x:v>0.0369</x:v>
      </x:c>
      <x:c r="V1088" s="12" t="n">
        <x:f>0</x:f>
        <x:v>0</x:v>
      </x:c>
      <x:c r="W1088" s="12" t="n">
        <x:f>0</x:f>
        <x:v>0</x:v>
      </x:c>
      <x:c r="X1088" s="12" t="n">
        <x:f>0</x:f>
        <x:v>0</x:v>
      </x:c>
      <x:c r="Y1088" s="12" t="n">
        <x:f>E1088-W1088-X1088</x:f>
        <x:v>0</x:v>
      </x:c>
      <x:c r="Z1088" s="16" t="n">
        <x:f>E1088*T1088</x:f>
        <x:v>0</x:v>
      </x:c>
      <x:c r="AA1088" s="16" t="n">
        <x:f>W1088*T1088</x:f>
        <x:v>0</x:v>
      </x:c>
      <x:c r="AB1088" s="16" t="n">
        <x:f>X1088*T1088</x:f>
        <x:v>0</x:v>
      </x:c>
      <x:c r="AC1088" s="16" t="n">
        <x:f>Y1088*T1088</x:f>
        <x:v>0</x:v>
      </x:c>
      <x:c r="AD1088" s="16" t="n">
        <x:f>K1088-Z1088</x:f>
        <x:v>0</x:v>
      </x:c>
      <x:c r="AE1088" s="16" t="n">
        <x:f>IF(ISNUMBER(U1088),E1088*(U1088-T1088),"n.a.")</x:f>
        <x:v>0</x:v>
      </x:c>
      <x:c r="AF1088" s="12" t="n">
        <x:f>G1088-0</x:f>
        <x:v>0</x:v>
      </x:c>
      <x:c r="AG1088" s="16" t="n">
        <x:f>IF(ISNUMBER(U1088),0,Z1088)</x:f>
        <x:v>0</x:v>
      </x:c>
      <x:c r="AH1088" s="17" t="str">
        <x:f>IF(AND(A1088="WIRE",ISNUMBER(N1088)),H1088-N1088,"n.a.")</x:f>
        <x:v>n.a.</x:v>
      </x:c>
    </x:row>
    <x:row r="1089" ht="22" customHeight="1">
      <x:c r="A1089" s="2" t="str">
        <x:v>WIRE</x:v>
      </x:c>
      <x:c r="B1089" s="2" t="str">
        <x:v>10</x:v>
      </x:c>
      <x:c r="C1089" s="2" t="str">
        <x:v>DL038RED</x:v>
      </x:c>
      <x:c r="D1089" s="2" t="str">
        <x:v>Botac Industrial Limited</x:v>
      </x:c>
      <x:c r="E1089" s="7" t="n">
        <x:v>0</x:v>
      </x:c>
      <x:c r="F1089" s="7" t="n">
        <x:v>0</x:v>
      </x:c>
      <x:c r="G1089" s="7" t="n">
        <x:v>0</x:v>
      </x:c>
      <x:c r="H1089" s="8" t="n">
        <x:v>3.69</x:v>
      </x:c>
      <x:c r="I1089" s="8" t="n">
        <x:v>3.27</x:v>
      </x:c>
      <x:c r="J1089" s="2" t="n">
        <x:v>100</x:v>
      </x:c>
      <x:c r="K1089" s="9" t="n">
        <x:v>0</x:v>
      </x:c>
      <x:c r="L1089" s="8"/>
      <x:c r="M1089" s="8"/>
      <x:c r="N1089" s="8"/>
      <x:c r="O1089" s="2" t="n">
        <x:v>1</x:v>
      </x:c>
      <x:c r="P1089" s="10" t="n">
        <x:v>42369</x:v>
      </x:c>
      <x:c r="Q1089" s="10" t="n">
        <x:v>44774</x:v>
      </x:c>
      <x:c r="R1089" s="2" t="str">
        <x:v>Category per-100 basis; no valued stock to verify</x:v>
      </x:c>
      <x:c r="S1089" s="2" t="str">
        <x:v>Hold current standard; Chris blended standards already applied</x:v>
      </x:c>
      <x:c r="T1089" s="15" t="n">
        <x:f>H1089/J1089</x:f>
        <x:v>0.0369</x:v>
      </x:c>
      <x:c r="U1089" s="15" t="n">
        <x:f>IF(A1089="WIRE",T1089,IF(O1089=1,I1089*(1+IF(A1089="POUC",Summary!$E$7,Summary!$K$7))/J1089,"n.a."))</x:f>
        <x:v>0.0369</x:v>
      </x:c>
      <x:c r="V1089" s="12" t="n">
        <x:f>0</x:f>
        <x:v>0</x:v>
      </x:c>
      <x:c r="W1089" s="12" t="n">
        <x:f>0</x:f>
        <x:v>0</x:v>
      </x:c>
      <x:c r="X1089" s="12" t="n">
        <x:f>0</x:f>
        <x:v>0</x:v>
      </x:c>
      <x:c r="Y1089" s="12" t="n">
        <x:f>E1089-W1089-X1089</x:f>
        <x:v>0</x:v>
      </x:c>
      <x:c r="Z1089" s="16" t="n">
        <x:f>E1089*T1089</x:f>
        <x:v>0</x:v>
      </x:c>
      <x:c r="AA1089" s="16" t="n">
        <x:f>W1089*T1089</x:f>
        <x:v>0</x:v>
      </x:c>
      <x:c r="AB1089" s="16" t="n">
        <x:f>X1089*T1089</x:f>
        <x:v>0</x:v>
      </x:c>
      <x:c r="AC1089" s="16" t="n">
        <x:f>Y1089*T1089</x:f>
        <x:v>0</x:v>
      </x:c>
      <x:c r="AD1089" s="16" t="n">
        <x:f>K1089-Z1089</x:f>
        <x:v>0</x:v>
      </x:c>
      <x:c r="AE1089" s="16" t="n">
        <x:f>IF(ISNUMBER(U1089),E1089*(U1089-T1089),"n.a.")</x:f>
        <x:v>0</x:v>
      </x:c>
      <x:c r="AF1089" s="12" t="n">
        <x:f>G1089-0</x:f>
        <x:v>0</x:v>
      </x:c>
      <x:c r="AG1089" s="16" t="n">
        <x:f>IF(ISNUMBER(U1089),0,Z1089)</x:f>
        <x:v>0</x:v>
      </x:c>
      <x:c r="AH1089" s="17" t="str">
        <x:f>IF(AND(A1089="WIRE",ISNUMBER(N1089)),H1089-N1089,"n.a.")</x:f>
        <x:v>n.a.</x:v>
      </x:c>
    </x:row>
    <x:row r="1090" ht="22" customHeight="1">
      <x:c r="A1090" s="2" t="str">
        <x:v>WIRE</x:v>
      </x:c>
      <x:c r="B1090" s="2" t="str">
        <x:v>10</x:v>
      </x:c>
      <x:c r="C1090" s="2" t="str">
        <x:v>DL516BLU</x:v>
      </x:c>
      <x:c r="D1090" s="2" t="str">
        <x:v>Botac Industrial Limited</x:v>
      </x:c>
      <x:c r="E1090" s="7" t="n">
        <x:v>0</x:v>
      </x:c>
      <x:c r="F1090" s="7" t="n">
        <x:v>0</x:v>
      </x:c>
      <x:c r="G1090" s="7" t="n">
        <x:v>0</x:v>
      </x:c>
      <x:c r="H1090" s="8" t="n">
        <x:v>3.12</x:v>
      </x:c>
      <x:c r="I1090" s="8" t="n">
        <x:v>2.7</x:v>
      </x:c>
      <x:c r="J1090" s="2" t="n">
        <x:v>100</x:v>
      </x:c>
      <x:c r="K1090" s="9" t="n">
        <x:v>0</x:v>
      </x:c>
      <x:c r="L1090" s="8"/>
      <x:c r="M1090" s="8"/>
      <x:c r="N1090" s="8"/>
      <x:c r="O1090" s="2" t="n">
        <x:v>1</x:v>
      </x:c>
      <x:c r="P1090" s="10" t="n">
        <x:v>42369</x:v>
      </x:c>
      <x:c r="Q1090" s="10" t="n">
        <x:v>44774</x:v>
      </x:c>
      <x:c r="R1090" s="2" t="str">
        <x:v>Category per-100 basis; no valued stock to verify</x:v>
      </x:c>
      <x:c r="S1090" s="2" t="str">
        <x:v>Hold current standard; Chris blended standards already applied</x:v>
      </x:c>
      <x:c r="T1090" s="15" t="n">
        <x:f>H1090/J1090</x:f>
        <x:v>0.031200000000000002</x:v>
      </x:c>
      <x:c r="U1090" s="15" t="n">
        <x:f>IF(A1090="WIRE",T1090,IF(O1090=1,I1090*(1+IF(A1090="POUC",Summary!$E$7,Summary!$K$7))/J1090,"n.a."))</x:f>
        <x:v>0.031200000000000002</x:v>
      </x:c>
      <x:c r="V1090" s="12" t="n">
        <x:f>0</x:f>
        <x:v>0</x:v>
      </x:c>
      <x:c r="W1090" s="12" t="n">
        <x:f>0</x:f>
        <x:v>0</x:v>
      </x:c>
      <x:c r="X1090" s="12" t="n">
        <x:f>0</x:f>
        <x:v>0</x:v>
      </x:c>
      <x:c r="Y1090" s="12" t="n">
        <x:f>E1090-W1090-X1090</x:f>
        <x:v>0</x:v>
      </x:c>
      <x:c r="Z1090" s="16" t="n">
        <x:f>E1090*T1090</x:f>
        <x:v>0</x:v>
      </x:c>
      <x:c r="AA1090" s="16" t="n">
        <x:f>W1090*T1090</x:f>
        <x:v>0</x:v>
      </x:c>
      <x:c r="AB1090" s="16" t="n">
        <x:f>X1090*T1090</x:f>
        <x:v>0</x:v>
      </x:c>
      <x:c r="AC1090" s="16" t="n">
        <x:f>Y1090*T1090</x:f>
        <x:v>0</x:v>
      </x:c>
      <x:c r="AD1090" s="16" t="n">
        <x:f>K1090-Z1090</x:f>
        <x:v>0</x:v>
      </x:c>
      <x:c r="AE1090" s="16" t="n">
        <x:f>IF(ISNUMBER(U1090),E1090*(U1090-T1090),"n.a.")</x:f>
        <x:v>0</x:v>
      </x:c>
      <x:c r="AF1090" s="12" t="n">
        <x:f>G1090-0</x:f>
        <x:v>0</x:v>
      </x:c>
      <x:c r="AG1090" s="16" t="n">
        <x:f>IF(ISNUMBER(U1090),0,Z1090)</x:f>
        <x:v>0</x:v>
      </x:c>
      <x:c r="AH1090" s="17" t="str">
        <x:f>IF(AND(A1090="WIRE",ISNUMBER(N1090)),H1090-N1090,"n.a.")</x:f>
        <x:v>n.a.</x:v>
      </x:c>
    </x:row>
    <x:row r="1091" ht="22" customHeight="1">
      <x:c r="A1091" s="2" t="str">
        <x:v>WIRE</x:v>
      </x:c>
      <x:c r="B1091" s="2" t="str">
        <x:v>10</x:v>
      </x:c>
      <x:c r="C1091" s="2" t="str">
        <x:v>DL516RED</x:v>
      </x:c>
      <x:c r="D1091" s="2" t="str">
        <x:v>Botac Industrial Limited</x:v>
      </x:c>
      <x:c r="E1091" s="7" t="n">
        <x:v>0</x:v>
      </x:c>
      <x:c r="F1091" s="7" t="n">
        <x:v>0</x:v>
      </x:c>
      <x:c r="G1091" s="7" t="n">
        <x:v>0</x:v>
      </x:c>
      <x:c r="H1091" s="8" t="n">
        <x:v>3.12</x:v>
      </x:c>
      <x:c r="I1091" s="8" t="n">
        <x:v>2.7</x:v>
      </x:c>
      <x:c r="J1091" s="2" t="n">
        <x:v>100</x:v>
      </x:c>
      <x:c r="K1091" s="9" t="n">
        <x:v>0</x:v>
      </x:c>
      <x:c r="L1091" s="8"/>
      <x:c r="M1091" s="8"/>
      <x:c r="N1091" s="8"/>
      <x:c r="O1091" s="2" t="n">
        <x:v>1</x:v>
      </x:c>
      <x:c r="P1091" s="10" t="n">
        <x:v>42369</x:v>
      </x:c>
      <x:c r="Q1091" s="10" t="n">
        <x:v>44774</x:v>
      </x:c>
      <x:c r="R1091" s="2" t="str">
        <x:v>Category per-100 basis; no valued stock to verify</x:v>
      </x:c>
      <x:c r="S1091" s="2" t="str">
        <x:v>Hold current standard; Chris blended standards already applied</x:v>
      </x:c>
      <x:c r="T1091" s="15" t="n">
        <x:f>H1091/J1091</x:f>
        <x:v>0.031200000000000002</x:v>
      </x:c>
      <x:c r="U1091" s="15" t="n">
        <x:f>IF(A1091="WIRE",T1091,IF(O1091=1,I1091*(1+IF(A1091="POUC",Summary!$E$7,Summary!$K$7))/J1091,"n.a."))</x:f>
        <x:v>0.031200000000000002</x:v>
      </x:c>
      <x:c r="V1091" s="12" t="n">
        <x:f>0</x:f>
        <x:v>0</x:v>
      </x:c>
      <x:c r="W1091" s="12" t="n">
        <x:f>0</x:f>
        <x:v>0</x:v>
      </x:c>
      <x:c r="X1091" s="12" t="n">
        <x:f>0</x:f>
        <x:v>0</x:v>
      </x:c>
      <x:c r="Y1091" s="12" t="n">
        <x:f>E1091-W1091-X1091</x:f>
        <x:v>0</x:v>
      </x:c>
      <x:c r="Z1091" s="16" t="n">
        <x:f>E1091*T1091</x:f>
        <x:v>0</x:v>
      </x:c>
      <x:c r="AA1091" s="16" t="n">
        <x:f>W1091*T1091</x:f>
        <x:v>0</x:v>
      </x:c>
      <x:c r="AB1091" s="16" t="n">
        <x:f>X1091*T1091</x:f>
        <x:v>0</x:v>
      </x:c>
      <x:c r="AC1091" s="16" t="n">
        <x:f>Y1091*T1091</x:f>
        <x:v>0</x:v>
      </x:c>
      <x:c r="AD1091" s="16" t="n">
        <x:f>K1091-Z1091</x:f>
        <x:v>0</x:v>
      </x:c>
      <x:c r="AE1091" s="16" t="n">
        <x:f>IF(ISNUMBER(U1091),E1091*(U1091-T1091),"n.a.")</x:f>
        <x:v>0</x:v>
      </x:c>
      <x:c r="AF1091" s="12" t="n">
        <x:f>G1091-0</x:f>
        <x:v>0</x:v>
      </x:c>
      <x:c r="AG1091" s="16" t="n">
        <x:f>IF(ISNUMBER(U1091),0,Z1091)</x:f>
        <x:v>0</x:v>
      </x:c>
      <x:c r="AH1091" s="17" t="str">
        <x:f>IF(AND(A1091="WIRE",ISNUMBER(N1091)),H1091-N1091,"n.a.")</x:f>
        <x:v>n.a.</x:v>
      </x:c>
    </x:row>
    <x:row r="1092" ht="22" customHeight="1">
      <x:c r="A1092" s="2" t="str">
        <x:v>WIRE</x:v>
      </x:c>
      <x:c r="B1092" s="2" t="str">
        <x:v>10</x:v>
      </x:c>
      <x:c r="C1092" s="2" t="str">
        <x:v>DL012ABR</x:v>
      </x:c>
      <x:c r="D1092" s="2" t="str">
        <x:v>JACC INTERNATIONAL LTD</x:v>
      </x:c>
      <x:c r="E1092" s="7" t="n">
        <x:v>0</x:v>
      </x:c>
      <x:c r="F1092" s="7" t="n">
        <x:v>0</x:v>
      </x:c>
      <x:c r="G1092" s="7" t="n">
        <x:v>0</x:v>
      </x:c>
      <x:c r="H1092" s="8" t="n">
        <x:v>5.9</x:v>
      </x:c>
      <x:c r="I1092" s="8" t="n">
        <x:v>5.16</x:v>
      </x:c>
      <x:c r="J1092" s="2" t="n">
        <x:v>100</x:v>
      </x:c>
      <x:c r="K1092" s="9" t="n">
        <x:v>0</x:v>
      </x:c>
      <x:c r="L1092" s="8"/>
      <x:c r="M1092" s="8"/>
      <x:c r="N1092" s="8"/>
      <x:c r="O1092" s="2" t="n">
        <x:v>1</x:v>
      </x:c>
      <x:c r="P1092" s="10" t="n">
        <x:v>44135</x:v>
      </x:c>
      <x:c r="Q1092" s="10" t="n">
        <x:v>40442</x:v>
      </x:c>
      <x:c r="R1092" s="2" t="str">
        <x:v>Category per-100 basis; no valued stock to verify</x:v>
      </x:c>
      <x:c r="S1092" s="2" t="str">
        <x:v>Hold current standard; Chris blended standards already applied</x:v>
      </x:c>
      <x:c r="T1092" s="15" t="n">
        <x:f>H1092/J1092</x:f>
        <x:v>0.059000000000000004</x:v>
      </x:c>
      <x:c r="U1092" s="15" t="n">
        <x:f>IF(A1092="WIRE",T1092,IF(O1092=1,I1092*(1+IF(A1092="POUC",Summary!$E$7,Summary!$K$7))/J1092,"n.a."))</x:f>
        <x:v>0.059000000000000004</x:v>
      </x:c>
      <x:c r="V1092" s="12" t="n">
        <x:f>0</x:f>
        <x:v>0</x:v>
      </x:c>
      <x:c r="W1092" s="12" t="n">
        <x:f>0</x:f>
        <x:v>0</x:v>
      </x:c>
      <x:c r="X1092" s="12" t="n">
        <x:f>0</x:f>
        <x:v>0</x:v>
      </x:c>
      <x:c r="Y1092" s="12" t="n">
        <x:f>E1092-W1092-X1092</x:f>
        <x:v>0</x:v>
      </x:c>
      <x:c r="Z1092" s="16" t="n">
        <x:f>E1092*T1092</x:f>
        <x:v>0</x:v>
      </x:c>
      <x:c r="AA1092" s="16" t="n">
        <x:f>W1092*T1092</x:f>
        <x:v>0</x:v>
      </x:c>
      <x:c r="AB1092" s="16" t="n">
        <x:f>X1092*T1092</x:f>
        <x:v>0</x:v>
      </x:c>
      <x:c r="AC1092" s="16" t="n">
        <x:f>Y1092*T1092</x:f>
        <x:v>0</x:v>
      </x:c>
      <x:c r="AD1092" s="16" t="n">
        <x:f>K1092-Z1092</x:f>
        <x:v>0</x:v>
      </x:c>
      <x:c r="AE1092" s="16" t="n">
        <x:f>IF(ISNUMBER(U1092),E1092*(U1092-T1092),"n.a.")</x:f>
        <x:v>0</x:v>
      </x:c>
      <x:c r="AF1092" s="12" t="n">
        <x:f>G1092-0</x:f>
        <x:v>0</x:v>
      </x:c>
      <x:c r="AG1092" s="16" t="n">
        <x:f>IF(ISNUMBER(U1092),0,Z1092)</x:f>
        <x:v>0</x:v>
      </x:c>
      <x:c r="AH1092" s="17" t="str">
        <x:f>IF(AND(A1092="WIRE",ISNUMBER(N1092)),H1092-N1092,"n.a.")</x:f>
        <x:v>n.a.</x:v>
      </x:c>
    </x:row>
    <x:row r="1093" ht="22" customHeight="1">
      <x:c r="A1093" s="2" t="str">
        <x:v>WIRE</x:v>
      </x:c>
      <x:c r="B1093" s="2" t="str">
        <x:v>10</x:v>
      </x:c>
      <x:c r="C1093" s="2" t="str">
        <x:v>DL012GLD</x:v>
      </x:c>
      <x:c r="D1093" s="2" t="str">
        <x:v>JACC INTERNATIONAL LTD</x:v>
      </x:c>
      <x:c r="E1093" s="7" t="n">
        <x:v>0</x:v>
      </x:c>
      <x:c r="F1093" s="7" t="n">
        <x:v>0</x:v>
      </x:c>
      <x:c r="G1093" s="7" t="n">
        <x:v>0</x:v>
      </x:c>
      <x:c r="H1093" s="8" t="n">
        <x:v>5.9</x:v>
      </x:c>
      <x:c r="I1093" s="8" t="n">
        <x:v>5.16</x:v>
      </x:c>
      <x:c r="J1093" s="2" t="n">
        <x:v>100</x:v>
      </x:c>
      <x:c r="K1093" s="9" t="n">
        <x:v>0</x:v>
      </x:c>
      <x:c r="L1093" s="8"/>
      <x:c r="M1093" s="8"/>
      <x:c r="N1093" s="8"/>
      <x:c r="O1093" s="2" t="n">
        <x:v>1</x:v>
      </x:c>
      <x:c r="P1093" s="10" t="n">
        <x:v>44135</x:v>
      </x:c>
      <x:c r="Q1093" s="10" t="n">
        <x:v>40442</x:v>
      </x:c>
      <x:c r="R1093" s="2" t="str">
        <x:v>Category per-100 basis; no valued stock to verify</x:v>
      </x:c>
      <x:c r="S1093" s="2" t="str">
        <x:v>Hold current standard; Chris blended standards already applied</x:v>
      </x:c>
      <x:c r="T1093" s="15" t="n">
        <x:f>H1093/J1093</x:f>
        <x:v>0.059000000000000004</x:v>
      </x:c>
      <x:c r="U1093" s="15" t="n">
        <x:f>IF(A1093="WIRE",T1093,IF(O1093=1,I1093*(1+IF(A1093="POUC",Summary!$E$7,Summary!$K$7))/J1093,"n.a."))</x:f>
        <x:v>0.059000000000000004</x:v>
      </x:c>
      <x:c r="V1093" s="12" t="n">
        <x:f>0</x:f>
        <x:v>0</x:v>
      </x:c>
      <x:c r="W1093" s="12" t="n">
        <x:f>0</x:f>
        <x:v>0</x:v>
      </x:c>
      <x:c r="X1093" s="12" t="n">
        <x:f>0</x:f>
        <x:v>0</x:v>
      </x:c>
      <x:c r="Y1093" s="12" t="n">
        <x:f>E1093-W1093-X1093</x:f>
        <x:v>0</x:v>
      </x:c>
      <x:c r="Z1093" s="16" t="n">
        <x:f>E1093*T1093</x:f>
        <x:v>0</x:v>
      </x:c>
      <x:c r="AA1093" s="16" t="n">
        <x:f>W1093*T1093</x:f>
        <x:v>0</x:v>
      </x:c>
      <x:c r="AB1093" s="16" t="n">
        <x:f>X1093*T1093</x:f>
        <x:v>0</x:v>
      </x:c>
      <x:c r="AC1093" s="16" t="n">
        <x:f>Y1093*T1093</x:f>
        <x:v>0</x:v>
      </x:c>
      <x:c r="AD1093" s="16" t="n">
        <x:f>K1093-Z1093</x:f>
        <x:v>0</x:v>
      </x:c>
      <x:c r="AE1093" s="16" t="n">
        <x:f>IF(ISNUMBER(U1093),E1093*(U1093-T1093),"n.a.")</x:f>
        <x:v>0</x:v>
      </x:c>
      <x:c r="AF1093" s="12" t="n">
        <x:f>G1093-0</x:f>
        <x:v>0</x:v>
      </x:c>
      <x:c r="AG1093" s="16" t="n">
        <x:f>IF(ISNUMBER(U1093),0,Z1093)</x:f>
        <x:v>0</x:v>
      </x:c>
      <x:c r="AH1093" s="17" t="str">
        <x:f>IF(AND(A1093="WIRE",ISNUMBER(N1093)),H1093-N1093,"n.a.")</x:f>
        <x:v>n.a.</x:v>
      </x:c>
    </x:row>
    <x:row r="1094" ht="22" customHeight="1">
      <x:c r="A1094" s="2" t="str">
        <x:v>WIRE</x:v>
      </x:c>
      <x:c r="B1094" s="2" t="str">
        <x:v>10</x:v>
      </x:c>
      <x:c r="C1094" s="2" t="str">
        <x:v>SOW078BLK</x:v>
      </x:c>
      <x:c r="D1094" s="2" t="str">
        <x:v>SPIRAL BINDING LLC</x:v>
      </x:c>
      <x:c r="E1094" s="7" t="n">
        <x:v>0</x:v>
      </x:c>
      <x:c r="F1094" s="7" t="n">
        <x:v>0</x:v>
      </x:c>
      <x:c r="G1094" s="7" t="n">
        <x:v>0</x:v>
      </x:c>
      <x:c r="H1094" s="8" t="n">
        <x:v>16.52</x:v>
      </x:c>
      <x:c r="I1094" s="8" t="n">
        <x:v>15.85</x:v>
      </x:c>
      <x:c r="J1094" s="2" t="n">
        <x:v>100</x:v>
      </x:c>
      <x:c r="K1094" s="9" t="n">
        <x:v>0</x:v>
      </x:c>
      <x:c r="L1094" s="8"/>
      <x:c r="M1094" s="8"/>
      <x:c r="N1094" s="8"/>
      <x:c r="O1094" s="2" t="n">
        <x:v>1</x:v>
      </x:c>
      <x:c r="P1094" s="10" t="n">
        <x:v>40782</x:v>
      </x:c>
      <x:c r="Q1094" s="10" t="n">
        <x:v>41368</x:v>
      </x:c>
      <x:c r="R1094" s="2" t="str">
        <x:v>Category per-100 basis; no valued stock to verify</x:v>
      </x:c>
      <x:c r="S1094" s="2" t="str">
        <x:v>Hold current standard; Chris blended standards already applied</x:v>
      </x:c>
      <x:c r="T1094" s="15" t="n">
        <x:f>H1094/J1094</x:f>
        <x:v>0.16519999999999999</x:v>
      </x:c>
      <x:c r="U1094" s="15" t="n">
        <x:f>IF(A1094="WIRE",T1094,IF(O1094=1,I1094*(1+IF(A1094="POUC",Summary!$E$7,Summary!$K$7))/J1094,"n.a."))</x:f>
        <x:v>0.16519999999999999</x:v>
      </x:c>
      <x:c r="V1094" s="12" t="n">
        <x:f>0</x:f>
        <x:v>0</x:v>
      </x:c>
      <x:c r="W1094" s="12" t="n">
        <x:f>0</x:f>
        <x:v>0</x:v>
      </x:c>
      <x:c r="X1094" s="12" t="n">
        <x:f>0</x:f>
        <x:v>0</x:v>
      </x:c>
      <x:c r="Y1094" s="12" t="n">
        <x:f>E1094-W1094-X1094</x:f>
        <x:v>0</x:v>
      </x:c>
      <x:c r="Z1094" s="16" t="n">
        <x:f>E1094*T1094</x:f>
        <x:v>0</x:v>
      </x:c>
      <x:c r="AA1094" s="16" t="n">
        <x:f>W1094*T1094</x:f>
        <x:v>0</x:v>
      </x:c>
      <x:c r="AB1094" s="16" t="n">
        <x:f>X1094*T1094</x:f>
        <x:v>0</x:v>
      </x:c>
      <x:c r="AC1094" s="16" t="n">
        <x:f>Y1094*T1094</x:f>
        <x:v>0</x:v>
      </x:c>
      <x:c r="AD1094" s="16" t="n">
        <x:f>K1094-Z1094</x:f>
        <x:v>0</x:v>
      </x:c>
      <x:c r="AE1094" s="16" t="n">
        <x:f>IF(ISNUMBER(U1094),E1094*(U1094-T1094),"n.a.")</x:f>
        <x:v>0</x:v>
      </x:c>
      <x:c r="AF1094" s="12" t="n">
        <x:f>G1094-0</x:f>
        <x:v>0</x:v>
      </x:c>
      <x:c r="AG1094" s="16" t="n">
        <x:f>IF(ISNUMBER(U1094),0,Z1094)</x:f>
        <x:v>0</x:v>
      </x:c>
      <x:c r="AH1094" s="17" t="str">
        <x:f>IF(AND(A1094="WIRE",ISNUMBER(N1094)),H1094-N1094,"n.a.")</x:f>
        <x:v>n.a.</x:v>
      </x:c>
    </x:row>
    <x:row r="1095" ht="22" customHeight="1">
      <x:c r="A1095" s="2" t="str">
        <x:v>WIRE</x:v>
      </x:c>
      <x:c r="B1095" s="2" t="str">
        <x:v>10</x:v>
      </x:c>
      <x:c r="C1095" s="2" t="str">
        <x:v>SOW716WHT</x:v>
      </x:c>
      <x:c r="D1095" s="2" t="str">
        <x:v>SPIRAL BINDING LLC</x:v>
      </x:c>
      <x:c r="E1095" s="7" t="n">
        <x:v>0</x:v>
      </x:c>
      <x:c r="F1095" s="7" t="n">
        <x:v>0</x:v>
      </x:c>
      <x:c r="G1095" s="7" t="n">
        <x:v>0</x:v>
      </x:c>
      <x:c r="H1095" s="8" t="n">
        <x:v>32.62</x:v>
      </x:c>
      <x:c r="I1095" s="8" t="n">
        <x:v>31.25</x:v>
      </x:c>
      <x:c r="J1095" s="2" t="n">
        <x:v>100</x:v>
      </x:c>
      <x:c r="K1095" s="9" t="n">
        <x:v>0</x:v>
      </x:c>
      <x:c r="L1095" s="8"/>
      <x:c r="M1095" s="8"/>
      <x:c r="N1095" s="8"/>
      <x:c r="O1095" s="2" t="n">
        <x:v>1</x:v>
      </x:c>
      <x:c r="P1095" s="10" t="n">
        <x:v>40782</x:v>
      </x:c>
      <x:c r="Q1095" s="10" t="n">
        <x:v>41368</x:v>
      </x:c>
      <x:c r="R1095" s="2" t="str">
        <x:v>Category per-100 basis; no valued stock to verify</x:v>
      </x:c>
      <x:c r="S1095" s="2" t="str">
        <x:v>Hold current standard; Chris blended standards already applied</x:v>
      </x:c>
      <x:c r="T1095" s="15" t="n">
        <x:f>H1095/J1095</x:f>
        <x:v>0.3262</x:v>
      </x:c>
      <x:c r="U1095" s="15" t="n">
        <x:f>IF(A1095="WIRE",T1095,IF(O1095=1,I1095*(1+IF(A1095="POUC",Summary!$E$7,Summary!$K$7))/J1095,"n.a."))</x:f>
        <x:v>0.3262</x:v>
      </x:c>
      <x:c r="V1095" s="12" t="n">
        <x:f>0</x:f>
        <x:v>0</x:v>
      </x:c>
      <x:c r="W1095" s="12" t="n">
        <x:f>0</x:f>
        <x:v>0</x:v>
      </x:c>
      <x:c r="X1095" s="12" t="n">
        <x:f>0</x:f>
        <x:v>0</x:v>
      </x:c>
      <x:c r="Y1095" s="12" t="n">
        <x:f>E1095-W1095-X1095</x:f>
        <x:v>0</x:v>
      </x:c>
      <x:c r="Z1095" s="16" t="n">
        <x:f>E1095*T1095</x:f>
        <x:v>0</x:v>
      </x:c>
      <x:c r="AA1095" s="16" t="n">
        <x:f>W1095*T1095</x:f>
        <x:v>0</x:v>
      </x:c>
      <x:c r="AB1095" s="16" t="n">
        <x:f>X1095*T1095</x:f>
        <x:v>0</x:v>
      </x:c>
      <x:c r="AC1095" s="16" t="n">
        <x:f>Y1095*T1095</x:f>
        <x:v>0</x:v>
      </x:c>
      <x:c r="AD1095" s="16" t="n">
        <x:f>K1095-Z1095</x:f>
        <x:v>0</x:v>
      </x:c>
      <x:c r="AE1095" s="16" t="n">
        <x:f>IF(ISNUMBER(U1095),E1095*(U1095-T1095),"n.a.")</x:f>
        <x:v>0</x:v>
      </x:c>
      <x:c r="AF1095" s="12" t="n">
        <x:f>G1095-0</x:f>
        <x:v>0</x:v>
      </x:c>
      <x:c r="AG1095" s="16" t="n">
        <x:f>IF(ISNUMBER(U1095),0,Z1095)</x:f>
        <x:v>0</x:v>
      </x:c>
      <x:c r="AH1095" s="17" t="str">
        <x:f>IF(AND(A1095="WIRE",ISNUMBER(N1095)),H1095-N1095,"n.a.")</x:f>
        <x:v>n.a.</x:v>
      </x:c>
    </x:row>
    <x:row r="1096" ht="22" customHeight="1">
      <x:c r="A1096" s="2" t="str">
        <x:v>WIRE</x:v>
      </x:c>
      <x:c r="B1096" s="2" t="str">
        <x:v>30</x:v>
      </x:c>
      <x:c r="C1096" s="2" t="str">
        <x:v>DL001GRAY</x:v>
      </x:c>
      <x:c r="D1096" s="2" t="str">
        <x:v>Botac Industrial Limited</x:v>
      </x:c>
      <x:c r="E1096" s="7" t="n">
        <x:v>1000</x:v>
      </x:c>
      <x:c r="F1096" s="7" t="n">
        <x:v>0</x:v>
      </x:c>
      <x:c r="G1096" s="7" t="n">
        <x:v>0</x:v>
      </x:c>
      <x:c r="H1096" s="8" t="n">
        <x:v>19.14</x:v>
      </x:c>
      <x:c r="I1096" s="8" t="n">
        <x:v>11.08</x:v>
      </x:c>
      <x:c r="J1096" s="2" t="n">
        <x:v>100</x:v>
      </x:c>
      <x:c r="K1096" s="9" t="n">
        <x:v>191.4</x:v>
      </x:c>
      <x:c r="L1096" s="8" t="n">
        <x:v>11.08</x:v>
      </x:c>
      <x:c r="M1096" s="8"/>
      <x:c r="N1096" s="8" t="n">
        <x:v>19.14</x:v>
      </x:c>
      <x:c r="O1096" s="2" t="n">
        <x:v>1</x:v>
      </x:c>
      <x:c r="P1096" s="10" t="n">
        <x:v>46237</x:v>
      </x:c>
      <x:c r="Q1096" s="10" t="n">
        <x:v>45881</x:v>
      </x:c>
      <x:c r="R1096" s="2" t="str">
        <x:v>Same-product valuation: per 100</x:v>
      </x:c>
      <x:c r="S1096" s="2" t="str">
        <x:v>Hold current standard; Chris blended standards already applied</x:v>
      </x:c>
      <x:c r="T1096" s="15" t="n">
        <x:f>H1096/J1096</x:f>
        <x:v>0.19140000000000001</x:v>
      </x:c>
      <x:c r="U1096" s="15" t="n">
        <x:f>IF(A1096="WIRE",T1096,IF(O1096=1,I1096*(1+IF(A1096="POUC",Summary!$E$7,Summary!$K$7))/J1096,"n.a."))</x:f>
        <x:v>0.19140000000000001</x:v>
      </x:c>
      <x:c r="V1096" s="12" t="n">
        <x:f>0</x:f>
        <x:v>0</x:v>
      </x:c>
      <x:c r="W1096" s="12" t="n">
        <x:f>0</x:f>
        <x:v>0</x:v>
      </x:c>
      <x:c r="X1096" s="12" t="n">
        <x:f>0</x:f>
        <x:v>0</x:v>
      </x:c>
      <x:c r="Y1096" s="12" t="n">
        <x:f>E1096-W1096-X1096</x:f>
        <x:v>1000</x:v>
      </x:c>
      <x:c r="Z1096" s="16" t="n">
        <x:f>E1096*T1096</x:f>
        <x:v>191.4</x:v>
      </x:c>
      <x:c r="AA1096" s="16" t="n">
        <x:f>W1096*T1096</x:f>
        <x:v>0</x:v>
      </x:c>
      <x:c r="AB1096" s="16" t="n">
        <x:f>X1096*T1096</x:f>
        <x:v>0</x:v>
      </x:c>
      <x:c r="AC1096" s="16" t="n">
        <x:f>Y1096*T1096</x:f>
        <x:v>191.4</x:v>
      </x:c>
      <x:c r="AD1096" s="16" t="n">
        <x:f>K1096-Z1096</x:f>
        <x:v>0</x:v>
      </x:c>
      <x:c r="AE1096" s="16" t="n">
        <x:f>IF(ISNUMBER(U1096),E1096*(U1096-T1096),"n.a.")</x:f>
        <x:v>0</x:v>
      </x:c>
      <x:c r="AF1096" s="12" t="n">
        <x:f>G1096-0</x:f>
        <x:v>0</x:v>
      </x:c>
      <x:c r="AG1096" s="16" t="n">
        <x:f>IF(ISNUMBER(U1096),0,Z1096)</x:f>
        <x:v>0</x:v>
      </x:c>
      <x:c r="AH1096" s="17" t="n">
        <x:f>IF(AND(A1096="WIRE",ISNUMBER(N1096)),H1096-N1096,"n.a.")</x:f>
        <x:v>0</x:v>
      </x:c>
    </x:row>
    <x:row r="1097" ht="22" customHeight="1">
      <x:c r="A1097" s="2" t="str">
        <x:v>WIRE</x:v>
      </x:c>
      <x:c r="B1097" s="2" t="str">
        <x:v>30</x:v>
      </x:c>
      <x:c r="C1097" s="2" t="str">
        <x:v>DL012GRAY</x:v>
      </x:c>
      <x:c r="D1097" s="2" t="str">
        <x:v>Botac Industrial Limited</x:v>
      </x:c>
      <x:c r="E1097" s="7" t="n">
        <x:v>1000</x:v>
      </x:c>
      <x:c r="F1097" s="7" t="n">
        <x:v>0</x:v>
      </x:c>
      <x:c r="G1097" s="7" t="n">
        <x:v>0</x:v>
      </x:c>
      <x:c r="H1097" s="8" t="n">
        <x:v>8.26</x:v>
      </x:c>
      <x:c r="I1097" s="8" t="n">
        <x:v>4.88</x:v>
      </x:c>
      <x:c r="J1097" s="2" t="n">
        <x:v>100</x:v>
      </x:c>
      <x:c r="K1097" s="9" t="n">
        <x:v>82.60000000000001</x:v>
      </x:c>
      <x:c r="L1097" s="8" t="n">
        <x:v>4.88</x:v>
      </x:c>
      <x:c r="M1097" s="8"/>
      <x:c r="N1097" s="8" t="n">
        <x:v>8.26</x:v>
      </x:c>
      <x:c r="O1097" s="2" t="n">
        <x:v>1</x:v>
      </x:c>
      <x:c r="P1097" s="10" t="n">
        <x:v>46237</x:v>
      </x:c>
      <x:c r="Q1097" s="10" t="n">
        <x:v>45881</x:v>
      </x:c>
      <x:c r="R1097" s="2" t="str">
        <x:v>Same-product valuation: per 100</x:v>
      </x:c>
      <x:c r="S1097" s="2" t="str">
        <x:v>Hold current standard; Chris blended standards already applied</x:v>
      </x:c>
      <x:c r="T1097" s="15" t="n">
        <x:f>H1097/J1097</x:f>
        <x:v>0.08259999999999999</x:v>
      </x:c>
      <x:c r="U1097" s="15" t="n">
        <x:f>IF(A1097="WIRE",T1097,IF(O1097=1,I1097*(1+IF(A1097="POUC",Summary!$E$7,Summary!$K$7))/J1097,"n.a."))</x:f>
        <x:v>0.08259999999999999</x:v>
      </x:c>
      <x:c r="V1097" s="12" t="n">
        <x:f>0</x:f>
        <x:v>0</x:v>
      </x:c>
      <x:c r="W1097" s="12" t="n">
        <x:f>0</x:f>
        <x:v>0</x:v>
      </x:c>
      <x:c r="X1097" s="12" t="n">
        <x:f>0</x:f>
        <x:v>0</x:v>
      </x:c>
      <x:c r="Y1097" s="12" t="n">
        <x:f>E1097-W1097-X1097</x:f>
        <x:v>1000</x:v>
      </x:c>
      <x:c r="Z1097" s="16" t="n">
        <x:f>E1097*T1097</x:f>
        <x:v>82.6</x:v>
      </x:c>
      <x:c r="AA1097" s="16" t="n">
        <x:f>W1097*T1097</x:f>
        <x:v>0</x:v>
      </x:c>
      <x:c r="AB1097" s="16" t="n">
        <x:f>X1097*T1097</x:f>
        <x:v>0</x:v>
      </x:c>
      <x:c r="AC1097" s="16" t="n">
        <x:f>Y1097*T1097</x:f>
        <x:v>82.6</x:v>
      </x:c>
      <x:c r="AD1097" s="16" t="n">
        <x:f>K1097-Z1097</x:f>
        <x:v>1.4210854715202004e-14</x:v>
      </x:c>
      <x:c r="AE1097" s="16" t="n">
        <x:f>IF(ISNUMBER(U1097),E1097*(U1097-T1097),"n.a.")</x:f>
        <x:v>0</x:v>
      </x:c>
      <x:c r="AF1097" s="12" t="n">
        <x:f>G1097-0</x:f>
        <x:v>0</x:v>
      </x:c>
      <x:c r="AG1097" s="16" t="n">
        <x:f>IF(ISNUMBER(U1097),0,Z1097)</x:f>
        <x:v>0</x:v>
      </x:c>
      <x:c r="AH1097" s="17" t="n">
        <x:f>IF(AND(A1097="WIRE",ISNUMBER(N1097)),H1097-N1097,"n.a.")</x:f>
        <x:v>0</x:v>
      </x:c>
    </x:row>
    <x:row r="1098" ht="22" customHeight="1">
      <x:c r="A1098" s="2" t="str">
        <x:v>WIRE</x:v>
      </x:c>
      <x:c r="B1098" s="2" t="str">
        <x:v>30</x:v>
      </x:c>
      <x:c r="C1098" s="2" t="str">
        <x:v>DL012RED</x:v>
      </x:c>
      <x:c r="D1098" s="2" t="str">
        <x:v>Botac Industrial Limited</x:v>
      </x:c>
      <x:c r="E1098" s="7" t="n">
        <x:v>0</x:v>
      </x:c>
      <x:c r="F1098" s="7" t="n">
        <x:v>0</x:v>
      </x:c>
      <x:c r="G1098" s="7" t="n">
        <x:v>0</x:v>
      </x:c>
      <x:c r="H1098" s="8" t="n">
        <x:v>5.9</x:v>
      </x:c>
      <x:c r="I1098" s="8" t="n">
        <x:v>0</x:v>
      </x:c>
      <x:c r="J1098" s="2" t="n">
        <x:v>100</x:v>
      </x:c>
      <x:c r="K1098" s="9" t="n">
        <x:v>0</x:v>
      </x:c>
      <x:c r="L1098" s="8"/>
      <x:c r="M1098" s="8"/>
      <x:c r="N1098" s="8"/>
      <x:c r="O1098" s="2" t="n">
        <x:v>1</x:v>
      </x:c>
      <x:c r="P1098" s="10" t="n">
        <x:v>42369</x:v>
      </x:c>
      <x:c r="Q1098" s="10" t="n">
        <x:v>44774</x:v>
      </x:c>
      <x:c r="R1098" s="2" t="str">
        <x:v>Category per-100 basis; no valued stock to verify</x:v>
      </x:c>
      <x:c r="S1098" s="2" t="str">
        <x:v>Hold current standard; Chris blended standards already applied</x:v>
      </x:c>
      <x:c r="T1098" s="15" t="n">
        <x:f>H1098/J1098</x:f>
        <x:v>0.059000000000000004</x:v>
      </x:c>
      <x:c r="U1098" s="15" t="n">
        <x:f>IF(A1098="WIRE",T1098,IF(O1098=1,I1098*(1+IF(A1098="POUC",Summary!$E$7,Summary!$K$7))/J1098,"n.a."))</x:f>
        <x:v>0.059000000000000004</x:v>
      </x:c>
      <x:c r="V1098" s="12" t="n">
        <x:f>0</x:f>
        <x:v>0</x:v>
      </x:c>
      <x:c r="W1098" s="12" t="n">
        <x:f>0</x:f>
        <x:v>0</x:v>
      </x:c>
      <x:c r="X1098" s="12" t="n">
        <x:f>0</x:f>
        <x:v>0</x:v>
      </x:c>
      <x:c r="Y1098" s="12" t="n">
        <x:f>E1098-W1098-X1098</x:f>
        <x:v>0</x:v>
      </x:c>
      <x:c r="Z1098" s="16" t="n">
        <x:f>E1098*T1098</x:f>
        <x:v>0</x:v>
      </x:c>
      <x:c r="AA1098" s="16" t="n">
        <x:f>W1098*T1098</x:f>
        <x:v>0</x:v>
      </x:c>
      <x:c r="AB1098" s="16" t="n">
        <x:f>X1098*T1098</x:f>
        <x:v>0</x:v>
      </x:c>
      <x:c r="AC1098" s="16" t="n">
        <x:f>Y1098*T1098</x:f>
        <x:v>0</x:v>
      </x:c>
      <x:c r="AD1098" s="16" t="n">
        <x:f>K1098-Z1098</x:f>
        <x:v>0</x:v>
      </x:c>
      <x:c r="AE1098" s="16" t="n">
        <x:f>IF(ISNUMBER(U1098),E1098*(U1098-T1098),"n.a.")</x:f>
        <x:v>0</x:v>
      </x:c>
      <x:c r="AF1098" s="12" t="n">
        <x:f>G1098-0</x:f>
        <x:v>0</x:v>
      </x:c>
      <x:c r="AG1098" s="16" t="n">
        <x:f>IF(ISNUMBER(U1098),0,Z1098)</x:f>
        <x:v>0</x:v>
      </x:c>
      <x:c r="AH1098" s="17" t="str">
        <x:f>IF(AND(A1098="WIRE",ISNUMBER(N1098)),H1098-N1098,"n.a.")</x:f>
        <x:v>n.a.</x:v>
      </x:c>
    </x:row>
    <x:row r="1099" ht="22" customHeight="1">
      <x:c r="A1099" s="2" t="str">
        <x:v>WIRE</x:v>
      </x:c>
      <x:c r="B1099" s="2" t="str">
        <x:v>30</x:v>
      </x:c>
      <x:c r="C1099" s="2" t="str">
        <x:v>DL014GRAY</x:v>
      </x:c>
      <x:c r="D1099" s="2" t="str">
        <x:v>Botac Industrial Limited</x:v>
      </x:c>
      <x:c r="E1099" s="7" t="n">
        <x:v>800</x:v>
      </x:c>
      <x:c r="F1099" s="7" t="n">
        <x:v>0</x:v>
      </x:c>
      <x:c r="G1099" s="7" t="n">
        <x:v>1000</x:v>
      </x:c>
      <x:c r="H1099" s="8" t="n">
        <x:v>3.63</x:v>
      </x:c>
      <x:c r="I1099" s="8" t="n">
        <x:v>2.1</x:v>
      </x:c>
      <x:c r="J1099" s="2" t="n">
        <x:v>100</x:v>
      </x:c>
      <x:c r="K1099" s="9" t="n">
        <x:v>29.04</x:v>
      </x:c>
      <x:c r="L1099" s="8" t="n">
        <x:v>2.1</x:v>
      </x:c>
      <x:c r="M1099" s="8"/>
      <x:c r="N1099" s="8" t="n">
        <x:v>3.63</x:v>
      </x:c>
      <x:c r="O1099" s="2" t="n">
        <x:v>1</x:v>
      </x:c>
      <x:c r="P1099" s="10" t="n">
        <x:v>46237</x:v>
      </x:c>
      <x:c r="Q1099" s="10" t="n">
        <x:v>45881</x:v>
      </x:c>
      <x:c r="R1099" s="2" t="str">
        <x:v>Same-product valuation: per 100</x:v>
      </x:c>
      <x:c r="S1099" s="2" t="str">
        <x:v>Hold current standard; Chris blended standards already applied</x:v>
      </x:c>
      <x:c r="T1099" s="15" t="n">
        <x:f>H1099/J1099</x:f>
        <x:v>0.0363</x:v>
      </x:c>
      <x:c r="U1099" s="15" t="n">
        <x:f>IF(A1099="WIRE",T1099,IF(O1099=1,I1099*(1+IF(A1099="POUC",Summary!$E$7,Summary!$K$7))/J1099,"n.a."))</x:f>
        <x:v>0.0363</x:v>
      </x:c>
      <x:c r="V1099" s="12" t="n">
        <x:f>0</x:f>
        <x:v>0</x:v>
      </x:c>
      <x:c r="W1099" s="12" t="n">
        <x:f>0</x:f>
        <x:v>0</x:v>
      </x:c>
      <x:c r="X1099" s="12" t="n">
        <x:f>0</x:f>
        <x:v>0</x:v>
      </x:c>
      <x:c r="Y1099" s="12" t="n">
        <x:f>E1099-W1099-X1099</x:f>
        <x:v>800</x:v>
      </x:c>
      <x:c r="Z1099" s="16" t="n">
        <x:f>E1099*T1099</x:f>
        <x:v>29.04</x:v>
      </x:c>
      <x:c r="AA1099" s="16" t="n">
        <x:f>W1099*T1099</x:f>
        <x:v>0</x:v>
      </x:c>
      <x:c r="AB1099" s="16" t="n">
        <x:f>X1099*T1099</x:f>
        <x:v>0</x:v>
      </x:c>
      <x:c r="AC1099" s="16" t="n">
        <x:f>Y1099*T1099</x:f>
        <x:v>29.04</x:v>
      </x:c>
      <x:c r="AD1099" s="16" t="n">
        <x:f>K1099-Z1099</x:f>
        <x:v>0</x:v>
      </x:c>
      <x:c r="AE1099" s="16" t="n">
        <x:f>IF(ISNUMBER(U1099),E1099*(U1099-T1099),"n.a.")</x:f>
        <x:v>0</x:v>
      </x:c>
      <x:c r="AF1099" s="12" t="n">
        <x:f>G1099-0</x:f>
        <x:v>1000</x:v>
      </x:c>
      <x:c r="AG1099" s="16" t="n">
        <x:f>IF(ISNUMBER(U1099),0,Z1099)</x:f>
        <x:v>0</x:v>
      </x:c>
      <x:c r="AH1099" s="17" t="n">
        <x:f>IF(AND(A1099="WIRE",ISNUMBER(N1099)),H1099-N1099,"n.a.")</x:f>
        <x:v>0</x:v>
      </x:c>
    </x:row>
    <x:row r="1100" ht="22" customHeight="1">
      <x:c r="A1100" s="2" t="str">
        <x:v>WIRE</x:v>
      </x:c>
      <x:c r="B1100" s="2" t="str">
        <x:v>30</x:v>
      </x:c>
      <x:c r="C1100" s="2" t="str">
        <x:v>DL038BLU</x:v>
      </x:c>
      <x:c r="D1100" s="2" t="str">
        <x:v>Botac Industrial Limited</x:v>
      </x:c>
      <x:c r="E1100" s="7" t="n">
        <x:v>0</x:v>
      </x:c>
      <x:c r="F1100" s="7" t="n">
        <x:v>0</x:v>
      </x:c>
      <x:c r="G1100" s="7" t="n">
        <x:v>0</x:v>
      </x:c>
      <x:c r="H1100" s="8" t="n">
        <x:v>3.69</x:v>
      </x:c>
      <x:c r="I1100" s="8" t="n">
        <x:v>0</x:v>
      </x:c>
      <x:c r="J1100" s="2" t="n">
        <x:v>100</x:v>
      </x:c>
      <x:c r="K1100" s="9" t="n">
        <x:v>0</x:v>
      </x:c>
      <x:c r="L1100" s="8"/>
      <x:c r="M1100" s="8"/>
      <x:c r="N1100" s="8"/>
      <x:c r="O1100" s="2" t="n">
        <x:v>1</x:v>
      </x:c>
      <x:c r="P1100" s="10" t="n">
        <x:v>42369</x:v>
      </x:c>
      <x:c r="Q1100" s="10" t="n">
        <x:v>44774</x:v>
      </x:c>
      <x:c r="R1100" s="2" t="str">
        <x:v>Category per-100 basis; no valued stock to verify</x:v>
      </x:c>
      <x:c r="S1100" s="2" t="str">
        <x:v>Hold current standard; Chris blended standards already applied</x:v>
      </x:c>
      <x:c r="T1100" s="15" t="n">
        <x:f>H1100/J1100</x:f>
        <x:v>0.0369</x:v>
      </x:c>
      <x:c r="U1100" s="15" t="n">
        <x:f>IF(A1100="WIRE",T1100,IF(O1100=1,I1100*(1+IF(A1100="POUC",Summary!$E$7,Summary!$K$7))/J1100,"n.a."))</x:f>
        <x:v>0.0369</x:v>
      </x:c>
      <x:c r="V1100" s="12" t="n">
        <x:f>0</x:f>
        <x:v>0</x:v>
      </x:c>
      <x:c r="W1100" s="12" t="n">
        <x:f>0</x:f>
        <x:v>0</x:v>
      </x:c>
      <x:c r="X1100" s="12" t="n">
        <x:f>0</x:f>
        <x:v>0</x:v>
      </x:c>
      <x:c r="Y1100" s="12" t="n">
        <x:f>E1100-W1100-X1100</x:f>
        <x:v>0</x:v>
      </x:c>
      <x:c r="Z1100" s="16" t="n">
        <x:f>E1100*T1100</x:f>
        <x:v>0</x:v>
      </x:c>
      <x:c r="AA1100" s="16" t="n">
        <x:f>W1100*T1100</x:f>
        <x:v>0</x:v>
      </x:c>
      <x:c r="AB1100" s="16" t="n">
        <x:f>X1100*T1100</x:f>
        <x:v>0</x:v>
      </x:c>
      <x:c r="AC1100" s="16" t="n">
        <x:f>Y1100*T1100</x:f>
        <x:v>0</x:v>
      </x:c>
      <x:c r="AD1100" s="16" t="n">
        <x:f>K1100-Z1100</x:f>
        <x:v>0</x:v>
      </x:c>
      <x:c r="AE1100" s="16" t="n">
        <x:f>IF(ISNUMBER(U1100),E1100*(U1100-T1100),"n.a.")</x:f>
        <x:v>0</x:v>
      </x:c>
      <x:c r="AF1100" s="12" t="n">
        <x:f>G1100-0</x:f>
        <x:v>0</x:v>
      </x:c>
      <x:c r="AG1100" s="16" t="n">
        <x:f>IF(ISNUMBER(U1100),0,Z1100)</x:f>
        <x:v>0</x:v>
      </x:c>
      <x:c r="AH1100" s="17" t="str">
        <x:f>IF(AND(A1100="WIRE",ISNUMBER(N1100)),H1100-N1100,"n.a.")</x:f>
        <x:v>n.a.</x:v>
      </x:c>
    </x:row>
    <x:row r="1101" ht="22" customHeight="1">
      <x:c r="A1101" s="2" t="str">
        <x:v>WIRE</x:v>
      </x:c>
      <x:c r="B1101" s="2" t="str">
        <x:v>30</x:v>
      </x:c>
      <x:c r="C1101" s="2" t="str">
        <x:v>DL038RED</x:v>
      </x:c>
      <x:c r="D1101" s="2" t="str">
        <x:v>Botac Industrial Limited</x:v>
      </x:c>
      <x:c r="E1101" s="7" t="n">
        <x:v>0</x:v>
      </x:c>
      <x:c r="F1101" s="7" t="n">
        <x:v>0</x:v>
      </x:c>
      <x:c r="G1101" s="7" t="n">
        <x:v>0</x:v>
      </x:c>
      <x:c r="H1101" s="8" t="n">
        <x:v>3.69</x:v>
      </x:c>
      <x:c r="I1101" s="8" t="n">
        <x:v>0</x:v>
      </x:c>
      <x:c r="J1101" s="2" t="n">
        <x:v>100</x:v>
      </x:c>
      <x:c r="K1101" s="9" t="n">
        <x:v>0</x:v>
      </x:c>
      <x:c r="L1101" s="8"/>
      <x:c r="M1101" s="8"/>
      <x:c r="N1101" s="8"/>
      <x:c r="O1101" s="2" t="n">
        <x:v>1</x:v>
      </x:c>
      <x:c r="P1101" s="10" t="n">
        <x:v>42369</x:v>
      </x:c>
      <x:c r="Q1101" s="10" t="n">
        <x:v>44774</x:v>
      </x:c>
      <x:c r="R1101" s="2" t="str">
        <x:v>Category per-100 basis; no valued stock to verify</x:v>
      </x:c>
      <x:c r="S1101" s="2" t="str">
        <x:v>Hold current standard; Chris blended standards already applied</x:v>
      </x:c>
      <x:c r="T1101" s="15" t="n">
        <x:f>H1101/J1101</x:f>
        <x:v>0.0369</x:v>
      </x:c>
      <x:c r="U1101" s="15" t="n">
        <x:f>IF(A1101="WIRE",T1101,IF(O1101=1,I1101*(1+IF(A1101="POUC",Summary!$E$7,Summary!$K$7))/J1101,"n.a."))</x:f>
        <x:v>0.0369</x:v>
      </x:c>
      <x:c r="V1101" s="12" t="n">
        <x:f>0</x:f>
        <x:v>0</x:v>
      </x:c>
      <x:c r="W1101" s="12" t="n">
        <x:f>0</x:f>
        <x:v>0</x:v>
      </x:c>
      <x:c r="X1101" s="12" t="n">
        <x:f>0</x:f>
        <x:v>0</x:v>
      </x:c>
      <x:c r="Y1101" s="12" t="n">
        <x:f>E1101-W1101-X1101</x:f>
        <x:v>0</x:v>
      </x:c>
      <x:c r="Z1101" s="16" t="n">
        <x:f>E1101*T1101</x:f>
        <x:v>0</x:v>
      </x:c>
      <x:c r="AA1101" s="16" t="n">
        <x:f>W1101*T1101</x:f>
        <x:v>0</x:v>
      </x:c>
      <x:c r="AB1101" s="16" t="n">
        <x:f>X1101*T1101</x:f>
        <x:v>0</x:v>
      </x:c>
      <x:c r="AC1101" s="16" t="n">
        <x:f>Y1101*T1101</x:f>
        <x:v>0</x:v>
      </x:c>
      <x:c r="AD1101" s="16" t="n">
        <x:f>K1101-Z1101</x:f>
        <x:v>0</x:v>
      </x:c>
      <x:c r="AE1101" s="16" t="n">
        <x:f>IF(ISNUMBER(U1101),E1101*(U1101-T1101),"n.a.")</x:f>
        <x:v>0</x:v>
      </x:c>
      <x:c r="AF1101" s="12" t="n">
        <x:f>G1101-0</x:f>
        <x:v>0</x:v>
      </x:c>
      <x:c r="AG1101" s="16" t="n">
        <x:f>IF(ISNUMBER(U1101),0,Z1101)</x:f>
        <x:v>0</x:v>
      </x:c>
      <x:c r="AH1101" s="17" t="str">
        <x:f>IF(AND(A1101="WIRE",ISNUMBER(N1101)),H1101-N1101,"n.a.")</x:f>
        <x:v>n.a.</x:v>
      </x:c>
    </x:row>
    <x:row r="1102" ht="22" customHeight="1">
      <x:c r="A1102" s="2" t="str">
        <x:v>WIRE</x:v>
      </x:c>
      <x:c r="B1102" s="2" t="str">
        <x:v>30</x:v>
      </x:c>
      <x:c r="C1102" s="2" t="str">
        <x:v>DL058GRAY</x:v>
      </x:c>
      <x:c r="D1102" s="2" t="str">
        <x:v>Botac Industrial Limited</x:v>
      </x:c>
      <x:c r="E1102" s="7" t="n">
        <x:v>1000</x:v>
      </x:c>
      <x:c r="F1102" s="7" t="n">
        <x:v>0</x:v>
      </x:c>
      <x:c r="G1102" s="7" t="n">
        <x:v>0</x:v>
      </x:c>
      <x:c r="H1102" s="8" t="n">
        <x:v>10.82</x:v>
      </x:c>
      <x:c r="I1102" s="8" t="n">
        <x:v>6.28</x:v>
      </x:c>
      <x:c r="J1102" s="2" t="n">
        <x:v>100</x:v>
      </x:c>
      <x:c r="K1102" s="9" t="n">
        <x:v>108.2</x:v>
      </x:c>
      <x:c r="L1102" s="8" t="n">
        <x:v>6.28</x:v>
      </x:c>
      <x:c r="M1102" s="8"/>
      <x:c r="N1102" s="8" t="n">
        <x:v>10.82</x:v>
      </x:c>
      <x:c r="O1102" s="2" t="n">
        <x:v>1</x:v>
      </x:c>
      <x:c r="P1102" s="10" t="n">
        <x:v>46237</x:v>
      </x:c>
      <x:c r="Q1102" s="10" t="n">
        <x:v>45881</x:v>
      </x:c>
      <x:c r="R1102" s="2" t="str">
        <x:v>Same-product valuation: per 100</x:v>
      </x:c>
      <x:c r="S1102" s="2" t="str">
        <x:v>Hold current standard; Chris blended standards already applied</x:v>
      </x:c>
      <x:c r="T1102" s="15" t="n">
        <x:f>H1102/J1102</x:f>
        <x:v>0.1082</x:v>
      </x:c>
      <x:c r="U1102" s="15" t="n">
        <x:f>IF(A1102="WIRE",T1102,IF(O1102=1,I1102*(1+IF(A1102="POUC",Summary!$E$7,Summary!$K$7))/J1102,"n.a."))</x:f>
        <x:v>0.1082</x:v>
      </x:c>
      <x:c r="V1102" s="12" t="n">
        <x:f>0</x:f>
        <x:v>0</x:v>
      </x:c>
      <x:c r="W1102" s="12" t="n">
        <x:f>0</x:f>
        <x:v>0</x:v>
      </x:c>
      <x:c r="X1102" s="12" t="n">
        <x:f>0</x:f>
        <x:v>0</x:v>
      </x:c>
      <x:c r="Y1102" s="12" t="n">
        <x:f>E1102-W1102-X1102</x:f>
        <x:v>1000</x:v>
      </x:c>
      <x:c r="Z1102" s="16" t="n">
        <x:f>E1102*T1102</x:f>
        <x:v>108.2</x:v>
      </x:c>
      <x:c r="AA1102" s="16" t="n">
        <x:f>W1102*T1102</x:f>
        <x:v>0</x:v>
      </x:c>
      <x:c r="AB1102" s="16" t="n">
        <x:f>X1102*T1102</x:f>
        <x:v>0</x:v>
      </x:c>
      <x:c r="AC1102" s="16" t="n">
        <x:f>Y1102*T1102</x:f>
        <x:v>108.2</x:v>
      </x:c>
      <x:c r="AD1102" s="16" t="n">
        <x:f>K1102-Z1102</x:f>
        <x:v>0</x:v>
      </x:c>
      <x:c r="AE1102" s="16" t="n">
        <x:f>IF(ISNUMBER(U1102),E1102*(U1102-T1102),"n.a.")</x:f>
        <x:v>0</x:v>
      </x:c>
      <x:c r="AF1102" s="12" t="n">
        <x:f>G1102-0</x:f>
        <x:v>0</x:v>
      </x:c>
      <x:c r="AG1102" s="16" t="n">
        <x:f>IF(ISNUMBER(U1102),0,Z1102)</x:f>
        <x:v>0</x:v>
      </x:c>
      <x:c r="AH1102" s="17" t="n">
        <x:f>IF(AND(A1102="WIRE",ISNUMBER(N1102)),H1102-N1102,"n.a.")</x:f>
        <x:v>0</x:v>
      </x:c>
    </x:row>
    <x:row r="1103" ht="22" customHeight="1">
      <x:c r="A1103" s="2" t="str">
        <x:v>WIRE</x:v>
      </x:c>
      <x:c r="B1103" s="2" t="str">
        <x:v>30</x:v>
      </x:c>
      <x:c r="C1103" s="2" t="str">
        <x:v>DL078GOLD</x:v>
      </x:c>
      <x:c r="D1103" s="2" t="str">
        <x:v>Botac Industrial Limited</x:v>
      </x:c>
      <x:c r="E1103" s="7" t="n">
        <x:v>1750</x:v>
      </x:c>
      <x:c r="F1103" s="7" t="n">
        <x:v>0</x:v>
      </x:c>
      <x:c r="G1103" s="7" t="n">
        <x:v>0</x:v>
      </x:c>
      <x:c r="H1103" s="8" t="n">
        <x:v>16.33</x:v>
      </x:c>
      <x:c r="I1103" s="8" t="n">
        <x:v>9.46</x:v>
      </x:c>
      <x:c r="J1103" s="2" t="n">
        <x:v>100</x:v>
      </x:c>
      <x:c r="K1103" s="9" t="n">
        <x:v>285.775</x:v>
      </x:c>
      <x:c r="L1103" s="8" t="n">
        <x:v>9.46</x:v>
      </x:c>
      <x:c r="M1103" s="8"/>
      <x:c r="N1103" s="8" t="n">
        <x:v>16.33</x:v>
      </x:c>
      <x:c r="O1103" s="2" t="n">
        <x:v>1</x:v>
      </x:c>
      <x:c r="P1103" s="10" t="n">
        <x:v>46237</x:v>
      </x:c>
      <x:c r="Q1103" s="10" t="n">
        <x:v>45881</x:v>
      </x:c>
      <x:c r="R1103" s="2" t="str">
        <x:v>Same-product valuation: per 100</x:v>
      </x:c>
      <x:c r="S1103" s="2" t="str">
        <x:v>Hold current standard; Chris blended standards already applied</x:v>
      </x:c>
      <x:c r="T1103" s="15" t="n">
        <x:f>H1103/J1103</x:f>
        <x:v>0.16329999999999997</x:v>
      </x:c>
      <x:c r="U1103" s="15" t="n">
        <x:f>IF(A1103="WIRE",T1103,IF(O1103=1,I1103*(1+IF(A1103="POUC",Summary!$E$7,Summary!$K$7))/J1103,"n.a."))</x:f>
        <x:v>0.16329999999999997</x:v>
      </x:c>
      <x:c r="V1103" s="12" t="n">
        <x:f>0</x:f>
        <x:v>0</x:v>
      </x:c>
      <x:c r="W1103" s="12" t="n">
        <x:f>0</x:f>
        <x:v>0</x:v>
      </x:c>
      <x:c r="X1103" s="12" t="n">
        <x:f>0</x:f>
        <x:v>0</x:v>
      </x:c>
      <x:c r="Y1103" s="12" t="n">
        <x:f>E1103-W1103-X1103</x:f>
        <x:v>1750</x:v>
      </x:c>
      <x:c r="Z1103" s="16" t="n">
        <x:f>E1103*T1103</x:f>
        <x:v>285.775</x:v>
      </x:c>
      <x:c r="AA1103" s="16" t="n">
        <x:f>W1103*T1103</x:f>
        <x:v>0</x:v>
      </x:c>
      <x:c r="AB1103" s="16" t="n">
        <x:f>X1103*T1103</x:f>
        <x:v>0</x:v>
      </x:c>
      <x:c r="AC1103" s="16" t="n">
        <x:f>Y1103*T1103</x:f>
        <x:v>285.775</x:v>
      </x:c>
      <x:c r="AD1103" s="16" t="n">
        <x:f>K1103-Z1103</x:f>
        <x:v>0</x:v>
      </x:c>
      <x:c r="AE1103" s="16" t="n">
        <x:f>IF(ISNUMBER(U1103),E1103*(U1103-T1103),"n.a.")</x:f>
        <x:v>0</x:v>
      </x:c>
      <x:c r="AF1103" s="12" t="n">
        <x:f>G1103-0</x:f>
        <x:v>0</x:v>
      </x:c>
      <x:c r="AG1103" s="16" t="n">
        <x:f>IF(ISNUMBER(U1103),0,Z1103)</x:f>
        <x:v>0</x:v>
      </x:c>
      <x:c r="AH1103" s="17" t="n">
        <x:f>IF(AND(A1103="WIRE",ISNUMBER(N1103)),H1103-N1103,"n.a.")</x:f>
        <x:v>0</x:v>
      </x:c>
    </x:row>
    <x:row r="1104" ht="22" customHeight="1">
      <x:c r="A1104" s="2" t="str">
        <x:v>WIRE</x:v>
      </x:c>
      <x:c r="B1104" s="2" t="str">
        <x:v>30</x:v>
      </x:c>
      <x:c r="C1104" s="2" t="str">
        <x:v>DL516BLU</x:v>
      </x:c>
      <x:c r="D1104" s="2" t="str">
        <x:v>Botac Industrial Limited</x:v>
      </x:c>
      <x:c r="E1104" s="7" t="n">
        <x:v>0</x:v>
      </x:c>
      <x:c r="F1104" s="7" t="n">
        <x:v>0</x:v>
      </x:c>
      <x:c r="G1104" s="7" t="n">
        <x:v>0</x:v>
      </x:c>
      <x:c r="H1104" s="8" t="n">
        <x:v>3.12</x:v>
      </x:c>
      <x:c r="I1104" s="8" t="n">
        <x:v>0</x:v>
      </x:c>
      <x:c r="J1104" s="2" t="n">
        <x:v>100</x:v>
      </x:c>
      <x:c r="K1104" s="9" t="n">
        <x:v>0</x:v>
      </x:c>
      <x:c r="L1104" s="8"/>
      <x:c r="M1104" s="8"/>
      <x:c r="N1104" s="8"/>
      <x:c r="O1104" s="2" t="n">
        <x:v>1</x:v>
      </x:c>
      <x:c r="P1104" s="10" t="n">
        <x:v>42369</x:v>
      </x:c>
      <x:c r="Q1104" s="10" t="n">
        <x:v>44774</x:v>
      </x:c>
      <x:c r="R1104" s="2" t="str">
        <x:v>Category per-100 basis; no valued stock to verify</x:v>
      </x:c>
      <x:c r="S1104" s="2" t="str">
        <x:v>Hold current standard; Chris blended standards already applied</x:v>
      </x:c>
      <x:c r="T1104" s="15" t="n">
        <x:f>H1104/J1104</x:f>
        <x:v>0.031200000000000002</x:v>
      </x:c>
      <x:c r="U1104" s="15" t="n">
        <x:f>IF(A1104="WIRE",T1104,IF(O1104=1,I1104*(1+IF(A1104="POUC",Summary!$E$7,Summary!$K$7))/J1104,"n.a."))</x:f>
        <x:v>0.031200000000000002</x:v>
      </x:c>
      <x:c r="V1104" s="12" t="n">
        <x:f>0</x:f>
        <x:v>0</x:v>
      </x:c>
      <x:c r="W1104" s="12" t="n">
        <x:f>0</x:f>
        <x:v>0</x:v>
      </x:c>
      <x:c r="X1104" s="12" t="n">
        <x:f>0</x:f>
        <x:v>0</x:v>
      </x:c>
      <x:c r="Y1104" s="12" t="n">
        <x:f>E1104-W1104-X1104</x:f>
        <x:v>0</x:v>
      </x:c>
      <x:c r="Z1104" s="16" t="n">
        <x:f>E1104*T1104</x:f>
        <x:v>0</x:v>
      </x:c>
      <x:c r="AA1104" s="16" t="n">
        <x:f>W1104*T1104</x:f>
        <x:v>0</x:v>
      </x:c>
      <x:c r="AB1104" s="16" t="n">
        <x:f>X1104*T1104</x:f>
        <x:v>0</x:v>
      </x:c>
      <x:c r="AC1104" s="16" t="n">
        <x:f>Y1104*T1104</x:f>
        <x:v>0</x:v>
      </x:c>
      <x:c r="AD1104" s="16" t="n">
        <x:f>K1104-Z1104</x:f>
        <x:v>0</x:v>
      </x:c>
      <x:c r="AE1104" s="16" t="n">
        <x:f>IF(ISNUMBER(U1104),E1104*(U1104-T1104),"n.a.")</x:f>
        <x:v>0</x:v>
      </x:c>
      <x:c r="AF1104" s="12" t="n">
        <x:f>G1104-0</x:f>
        <x:v>0</x:v>
      </x:c>
      <x:c r="AG1104" s="16" t="n">
        <x:f>IF(ISNUMBER(U1104),0,Z1104)</x:f>
        <x:v>0</x:v>
      </x:c>
      <x:c r="AH1104" s="17" t="str">
        <x:f>IF(AND(A1104="WIRE",ISNUMBER(N1104)),H1104-N1104,"n.a.")</x:f>
        <x:v>n.a.</x:v>
      </x:c>
    </x:row>
    <x:row r="1105" ht="22" customHeight="1">
      <x:c r="A1105" s="2" t="str">
        <x:v>WIRE</x:v>
      </x:c>
      <x:c r="B1105" s="2" t="str">
        <x:v>30</x:v>
      </x:c>
      <x:c r="C1105" s="2" t="str">
        <x:v>DL516RED</x:v>
      </x:c>
      <x:c r="D1105" s="2" t="str">
        <x:v>Botac Industrial Limited</x:v>
      </x:c>
      <x:c r="E1105" s="7" t="n">
        <x:v>0</x:v>
      </x:c>
      <x:c r="F1105" s="7" t="n">
        <x:v>0</x:v>
      </x:c>
      <x:c r="G1105" s="7" t="n">
        <x:v>0</x:v>
      </x:c>
      <x:c r="H1105" s="8" t="n">
        <x:v>3.12</x:v>
      </x:c>
      <x:c r="I1105" s="8" t="n">
        <x:v>0</x:v>
      </x:c>
      <x:c r="J1105" s="2" t="n">
        <x:v>100</x:v>
      </x:c>
      <x:c r="K1105" s="9" t="n">
        <x:v>0</x:v>
      </x:c>
      <x:c r="L1105" s="8"/>
      <x:c r="M1105" s="8"/>
      <x:c r="N1105" s="8"/>
      <x:c r="O1105" s="2" t="n">
        <x:v>1</x:v>
      </x:c>
      <x:c r="P1105" s="10" t="n">
        <x:v>42369</x:v>
      </x:c>
      <x:c r="Q1105" s="10" t="n">
        <x:v>44774</x:v>
      </x:c>
      <x:c r="R1105" s="2" t="str">
        <x:v>Category per-100 basis; no valued stock to verify</x:v>
      </x:c>
      <x:c r="S1105" s="2" t="str">
        <x:v>Hold current standard; Chris blended standards already applied</x:v>
      </x:c>
      <x:c r="T1105" s="15" t="n">
        <x:f>H1105/J1105</x:f>
        <x:v>0.031200000000000002</x:v>
      </x:c>
      <x:c r="U1105" s="15" t="n">
        <x:f>IF(A1105="WIRE",T1105,IF(O1105=1,I1105*(1+IF(A1105="POUC",Summary!$E$7,Summary!$K$7))/J1105,"n.a."))</x:f>
        <x:v>0.031200000000000002</x:v>
      </x:c>
      <x:c r="V1105" s="12" t="n">
        <x:f>0</x:f>
        <x:v>0</x:v>
      </x:c>
      <x:c r="W1105" s="12" t="n">
        <x:f>0</x:f>
        <x:v>0</x:v>
      </x:c>
      <x:c r="X1105" s="12" t="n">
        <x:f>0</x:f>
        <x:v>0</x:v>
      </x:c>
      <x:c r="Y1105" s="12" t="n">
        <x:f>E1105-W1105-X1105</x:f>
        <x:v>0</x:v>
      </x:c>
      <x:c r="Z1105" s="16" t="n">
        <x:f>E1105*T1105</x:f>
        <x:v>0</x:v>
      </x:c>
      <x:c r="AA1105" s="16" t="n">
        <x:f>W1105*T1105</x:f>
        <x:v>0</x:v>
      </x:c>
      <x:c r="AB1105" s="16" t="n">
        <x:f>X1105*T1105</x:f>
        <x:v>0</x:v>
      </x:c>
      <x:c r="AC1105" s="16" t="n">
        <x:f>Y1105*T1105</x:f>
        <x:v>0</x:v>
      </x:c>
      <x:c r="AD1105" s="16" t="n">
        <x:f>K1105-Z1105</x:f>
        <x:v>0</x:v>
      </x:c>
      <x:c r="AE1105" s="16" t="n">
        <x:f>IF(ISNUMBER(U1105),E1105*(U1105-T1105),"n.a.")</x:f>
        <x:v>0</x:v>
      </x:c>
      <x:c r="AF1105" s="12" t="n">
        <x:f>G1105-0</x:f>
        <x:v>0</x:v>
      </x:c>
      <x:c r="AG1105" s="16" t="n">
        <x:f>IF(ISNUMBER(U1105),0,Z1105)</x:f>
        <x:v>0</x:v>
      </x:c>
      <x:c r="AH1105" s="17" t="str">
        <x:f>IF(AND(A1105="WIRE",ISNUMBER(N1105)),H1105-N1105,"n.a.")</x:f>
        <x:v>n.a.</x:v>
      </x:c>
    </x:row>
    <x:row r="1106" ht="22" customHeight="1">
      <x:c r="A1106" s="2" t="str">
        <x:v>WIRE</x:v>
      </x:c>
      <x:c r="B1106" s="2" t="str">
        <x:v>30</x:v>
      </x:c>
      <x:c r="C1106" s="2" t="str">
        <x:v>DL716BLU</x:v>
      </x:c>
      <x:c r="D1106" s="2" t="str">
        <x:v>Botac Industrial Limited</x:v>
      </x:c>
      <x:c r="E1106" s="7" t="n">
        <x:v>600</x:v>
      </x:c>
      <x:c r="F1106" s="7" t="n">
        <x:v>0</x:v>
      </x:c>
      <x:c r="G1106" s="7" t="n">
        <x:v>0</x:v>
      </x:c>
      <x:c r="H1106" s="8" t="n">
        <x:v>5.14</x:v>
      </x:c>
      <x:c r="I1106" s="8" t="n">
        <x:v>0</x:v>
      </x:c>
      <x:c r="J1106" s="2" t="n">
        <x:v>100</x:v>
      </x:c>
      <x:c r="K1106" s="9" t="n">
        <x:v>30.84</x:v>
      </x:c>
      <x:c r="L1106" s="8"/>
      <x:c r="M1106" s="8"/>
      <x:c r="N1106" s="8"/>
      <x:c r="O1106" s="2" t="n">
        <x:v>1</x:v>
      </x:c>
      <x:c r="P1106" s="10" t="n">
        <x:v>42369</x:v>
      </x:c>
      <x:c r="Q1106" s="10" t="n">
        <x:v>44774</x:v>
      </x:c>
      <x:c r="R1106" s="2" t="str">
        <x:v>Same-product valuation: per 100</x:v>
      </x:c>
      <x:c r="S1106" s="2" t="str">
        <x:v>Hold current standard; Chris blended standards already applied</x:v>
      </x:c>
      <x:c r="T1106" s="15" t="n">
        <x:f>H1106/J1106</x:f>
        <x:v>0.051399999999999994</x:v>
      </x:c>
      <x:c r="U1106" s="15" t="n">
        <x:f>IF(A1106="WIRE",T1106,IF(O1106=1,I1106*(1+IF(A1106="POUC",Summary!$E$7,Summary!$K$7))/J1106,"n.a."))</x:f>
        <x:v>0.051399999999999994</x:v>
      </x:c>
      <x:c r="V1106" s="12" t="n">
        <x:f>0</x:f>
        <x:v>0</x:v>
      </x:c>
      <x:c r="W1106" s="12" t="n">
        <x:f>0</x:f>
        <x:v>0</x:v>
      </x:c>
      <x:c r="X1106" s="12" t="n">
        <x:f>0</x:f>
        <x:v>0</x:v>
      </x:c>
      <x:c r="Y1106" s="12" t="n">
        <x:f>E1106-W1106-X1106</x:f>
        <x:v>600</x:v>
      </x:c>
      <x:c r="Z1106" s="16" t="n">
        <x:f>E1106*T1106</x:f>
        <x:v>30.839999999999996</x:v>
      </x:c>
      <x:c r="AA1106" s="16" t="n">
        <x:f>W1106*T1106</x:f>
        <x:v>0</x:v>
      </x:c>
      <x:c r="AB1106" s="16" t="n">
        <x:f>X1106*T1106</x:f>
        <x:v>0</x:v>
      </x:c>
      <x:c r="AC1106" s="16" t="n">
        <x:f>Y1106*T1106</x:f>
        <x:v>30.839999999999996</x:v>
      </x:c>
      <x:c r="AD1106" s="16" t="n">
        <x:f>K1106-Z1106</x:f>
        <x:v>3.552713678800501e-15</x:v>
      </x:c>
      <x:c r="AE1106" s="16" t="n">
        <x:f>IF(ISNUMBER(U1106),E1106*(U1106-T1106),"n.a.")</x:f>
        <x:v>0</x:v>
      </x:c>
      <x:c r="AF1106" s="12" t="n">
        <x:f>G1106-0</x:f>
        <x:v>0</x:v>
      </x:c>
      <x:c r="AG1106" s="16" t="n">
        <x:f>IF(ISNUMBER(U1106),0,Z1106)</x:f>
        <x:v>0</x:v>
      </x:c>
      <x:c r="AH1106" s="17" t="str">
        <x:f>IF(AND(A1106="WIRE",ISNUMBER(N1106)),H1106-N1106,"n.a.")</x:f>
        <x:v>n.a.</x:v>
      </x:c>
    </x:row>
    <x:row r="1107" ht="22" customHeight="1">
      <x:c r="A1107" s="2" t="str">
        <x:v>WIRE</x:v>
      </x:c>
      <x:c r="B1107" s="2" t="str">
        <x:v>30</x:v>
      </x:c>
      <x:c r="C1107" s="2" t="str">
        <x:v>DL716RED</x:v>
      </x:c>
      <x:c r="D1107" s="2" t="str">
        <x:v>Botac Industrial Limited</x:v>
      </x:c>
      <x:c r="E1107" s="7" t="n">
        <x:v>400</x:v>
      </x:c>
      <x:c r="F1107" s="7" t="n">
        <x:v>0</x:v>
      </x:c>
      <x:c r="G1107" s="7" t="n">
        <x:v>0</x:v>
      </x:c>
      <x:c r="H1107" s="8" t="n">
        <x:v>5.14</x:v>
      </x:c>
      <x:c r="I1107" s="8" t="n">
        <x:v>0</x:v>
      </x:c>
      <x:c r="J1107" s="2" t="n">
        <x:v>100</x:v>
      </x:c>
      <x:c r="K1107" s="9" t="n">
        <x:v>20.56</x:v>
      </x:c>
      <x:c r="L1107" s="8"/>
      <x:c r="M1107" s="8"/>
      <x:c r="N1107" s="8"/>
      <x:c r="O1107" s="2" t="n">
        <x:v>1</x:v>
      </x:c>
      <x:c r="P1107" s="10" t="n">
        <x:v>42369</x:v>
      </x:c>
      <x:c r="Q1107" s="10" t="n">
        <x:v>44774</x:v>
      </x:c>
      <x:c r="R1107" s="2" t="str">
        <x:v>Same-product valuation: per 100</x:v>
      </x:c>
      <x:c r="S1107" s="2" t="str">
        <x:v>Hold current standard; Chris blended standards already applied</x:v>
      </x:c>
      <x:c r="T1107" s="15" t="n">
        <x:f>H1107/J1107</x:f>
        <x:v>0.051399999999999994</x:v>
      </x:c>
      <x:c r="U1107" s="15" t="n">
        <x:f>IF(A1107="WIRE",T1107,IF(O1107=1,I1107*(1+IF(A1107="POUC",Summary!$E$7,Summary!$K$7))/J1107,"n.a."))</x:f>
        <x:v>0.051399999999999994</x:v>
      </x:c>
      <x:c r="V1107" s="12" t="n">
        <x:f>0</x:f>
        <x:v>0</x:v>
      </x:c>
      <x:c r="W1107" s="12" t="n">
        <x:f>0</x:f>
        <x:v>0</x:v>
      </x:c>
      <x:c r="X1107" s="12" t="n">
        <x:f>0</x:f>
        <x:v>0</x:v>
      </x:c>
      <x:c r="Y1107" s="12" t="n">
        <x:f>E1107-W1107-X1107</x:f>
        <x:v>400</x:v>
      </x:c>
      <x:c r="Z1107" s="16" t="n">
        <x:f>E1107*T1107</x:f>
        <x:v>20.56</x:v>
      </x:c>
      <x:c r="AA1107" s="16" t="n">
        <x:f>W1107*T1107</x:f>
        <x:v>0</x:v>
      </x:c>
      <x:c r="AB1107" s="16" t="n">
        <x:f>X1107*T1107</x:f>
        <x:v>0</x:v>
      </x:c>
      <x:c r="AC1107" s="16" t="n">
        <x:f>Y1107*T1107</x:f>
        <x:v>20.56</x:v>
      </x:c>
      <x:c r="AD1107" s="16" t="n">
        <x:f>K1107-Z1107</x:f>
        <x:v>0</x:v>
      </x:c>
      <x:c r="AE1107" s="16" t="n">
        <x:f>IF(ISNUMBER(U1107),E1107*(U1107-T1107),"n.a.")</x:f>
        <x:v>0</x:v>
      </x:c>
      <x:c r="AF1107" s="12" t="n">
        <x:f>G1107-0</x:f>
        <x:v>0</x:v>
      </x:c>
      <x:c r="AG1107" s="16" t="n">
        <x:f>IF(ISNUMBER(U1107),0,Z1107)</x:f>
        <x:v>0</x:v>
      </x:c>
      <x:c r="AH1107" s="17" t="str">
        <x:f>IF(AND(A1107="WIRE",ISNUMBER(N1107)),H1107-N1107,"n.a.")</x:f>
        <x:v>n.a.</x:v>
      </x:c>
    </x:row>
    <x:row r="1108" ht="22" customHeight="1">
      <x:c r="A1108" s="2" t="str">
        <x:v>WIRE</x:v>
      </x:c>
      <x:c r="B1108" s="2" t="str">
        <x:v>30</x:v>
      </x:c>
      <x:c r="C1108" s="2" t="str">
        <x:v>DL916BLU</x:v>
      </x:c>
      <x:c r="D1108" s="2" t="str">
        <x:v>Botac Industrial Limited</x:v>
      </x:c>
      <x:c r="E1108" s="7" t="n">
        <x:v>500</x:v>
      </x:c>
      <x:c r="F1108" s="7" t="n">
        <x:v>0</x:v>
      </x:c>
      <x:c r="G1108" s="7" t="n">
        <x:v>0</x:v>
      </x:c>
      <x:c r="H1108" s="8" t="n">
        <x:v>7.54</x:v>
      </x:c>
      <x:c r="I1108" s="8" t="n">
        <x:v>0</x:v>
      </x:c>
      <x:c r="J1108" s="2" t="n">
        <x:v>100</x:v>
      </x:c>
      <x:c r="K1108" s="9" t="n">
        <x:v>37.7</x:v>
      </x:c>
      <x:c r="L1108" s="8"/>
      <x:c r="M1108" s="8"/>
      <x:c r="N1108" s="8"/>
      <x:c r="O1108" s="2" t="n">
        <x:v>1</x:v>
      </x:c>
      <x:c r="P1108" s="10" t="n">
        <x:v>42369</x:v>
      </x:c>
      <x:c r="Q1108" s="10" t="n">
        <x:v>44774</x:v>
      </x:c>
      <x:c r="R1108" s="2" t="str">
        <x:v>Same-product valuation: per 100</x:v>
      </x:c>
      <x:c r="S1108" s="2" t="str">
        <x:v>Hold current standard; Chris blended standards already applied</x:v>
      </x:c>
      <x:c r="T1108" s="15" t="n">
        <x:f>H1108/J1108</x:f>
        <x:v>0.0754</x:v>
      </x:c>
      <x:c r="U1108" s="15" t="n">
        <x:f>IF(A1108="WIRE",T1108,IF(O1108=1,I1108*(1+IF(A1108="POUC",Summary!$E$7,Summary!$K$7))/J1108,"n.a."))</x:f>
        <x:v>0.0754</x:v>
      </x:c>
      <x:c r="V1108" s="12" t="n">
        <x:f>0</x:f>
        <x:v>0</x:v>
      </x:c>
      <x:c r="W1108" s="12" t="n">
        <x:f>0</x:f>
        <x:v>0</x:v>
      </x:c>
      <x:c r="X1108" s="12" t="n">
        <x:f>0</x:f>
        <x:v>0</x:v>
      </x:c>
      <x:c r="Y1108" s="12" t="n">
        <x:f>E1108-W1108-X1108</x:f>
        <x:v>500</x:v>
      </x:c>
      <x:c r="Z1108" s="16" t="n">
        <x:f>E1108*T1108</x:f>
        <x:v>37.699999999999996</x:v>
      </x:c>
      <x:c r="AA1108" s="16" t="n">
        <x:f>W1108*T1108</x:f>
        <x:v>0</x:v>
      </x:c>
      <x:c r="AB1108" s="16" t="n">
        <x:f>X1108*T1108</x:f>
        <x:v>0</x:v>
      </x:c>
      <x:c r="AC1108" s="16" t="n">
        <x:f>Y1108*T1108</x:f>
        <x:v>37.699999999999996</x:v>
      </x:c>
      <x:c r="AD1108" s="16" t="n">
        <x:f>K1108-Z1108</x:f>
        <x:v>7.105427357601002e-15</x:v>
      </x:c>
      <x:c r="AE1108" s="16" t="n">
        <x:f>IF(ISNUMBER(U1108),E1108*(U1108-T1108),"n.a.")</x:f>
        <x:v>0</x:v>
      </x:c>
      <x:c r="AF1108" s="12" t="n">
        <x:f>G1108-0</x:f>
        <x:v>0</x:v>
      </x:c>
      <x:c r="AG1108" s="16" t="n">
        <x:f>IF(ISNUMBER(U1108),0,Z1108)</x:f>
        <x:v>0</x:v>
      </x:c>
      <x:c r="AH1108" s="17" t="str">
        <x:f>IF(AND(A1108="WIRE",ISNUMBER(N1108)),H1108-N1108,"n.a.")</x:f>
        <x:v>n.a.</x:v>
      </x:c>
    </x:row>
    <x:row r="1109" ht="22" customHeight="1">
      <x:c r="A1109" s="2" t="str">
        <x:v>WIRE</x:v>
      </x:c>
      <x:c r="B1109" s="2" t="str">
        <x:v>30</x:v>
      </x:c>
      <x:c r="C1109" s="2" t="str">
        <x:v>DL012ABR</x:v>
      </x:c>
      <x:c r="D1109" s="2" t="str">
        <x:v>JACC INTERNATIONAL LTD</x:v>
      </x:c>
      <x:c r="E1109" s="7" t="n">
        <x:v>0</x:v>
      </x:c>
      <x:c r="F1109" s="7" t="n">
        <x:v>0</x:v>
      </x:c>
      <x:c r="G1109" s="7" t="n">
        <x:v>0</x:v>
      </x:c>
      <x:c r="H1109" s="8" t="n">
        <x:v>5.9</x:v>
      </x:c>
      <x:c r="I1109" s="8" t="n">
        <x:v>5.16</x:v>
      </x:c>
      <x:c r="J1109" s="2" t="n">
        <x:v>100</x:v>
      </x:c>
      <x:c r="K1109" s="9" t="n">
        <x:v>0</x:v>
      </x:c>
      <x:c r="L1109" s="8"/>
      <x:c r="M1109" s="8"/>
      <x:c r="N1109" s="8"/>
      <x:c r="O1109" s="2" t="n">
        <x:v>1</x:v>
      </x:c>
      <x:c r="P1109" s="10" t="n">
        <x:v>44135</x:v>
      </x:c>
      <x:c r="Q1109" s="10" t="n">
        <x:v>40442</x:v>
      </x:c>
      <x:c r="R1109" s="2" t="str">
        <x:v>Category per-100 basis; no valued stock to verify</x:v>
      </x:c>
      <x:c r="S1109" s="2" t="str">
        <x:v>Hold current standard; Chris blended standards already applied</x:v>
      </x:c>
      <x:c r="T1109" s="15" t="n">
        <x:f>H1109/J1109</x:f>
        <x:v>0.059000000000000004</x:v>
      </x:c>
      <x:c r="U1109" s="15" t="n">
        <x:f>IF(A1109="WIRE",T1109,IF(O1109=1,I1109*(1+IF(A1109="POUC",Summary!$E$7,Summary!$K$7))/J1109,"n.a."))</x:f>
        <x:v>0.059000000000000004</x:v>
      </x:c>
      <x:c r="V1109" s="12" t="n">
        <x:f>0</x:f>
        <x:v>0</x:v>
      </x:c>
      <x:c r="W1109" s="12" t="n">
        <x:f>0</x:f>
        <x:v>0</x:v>
      </x:c>
      <x:c r="X1109" s="12" t="n">
        <x:f>0</x:f>
        <x:v>0</x:v>
      </x:c>
      <x:c r="Y1109" s="12" t="n">
        <x:f>E1109-W1109-X1109</x:f>
        <x:v>0</x:v>
      </x:c>
      <x:c r="Z1109" s="16" t="n">
        <x:f>E1109*T1109</x:f>
        <x:v>0</x:v>
      </x:c>
      <x:c r="AA1109" s="16" t="n">
        <x:f>W1109*T1109</x:f>
        <x:v>0</x:v>
      </x:c>
      <x:c r="AB1109" s="16" t="n">
        <x:f>X1109*T1109</x:f>
        <x:v>0</x:v>
      </x:c>
      <x:c r="AC1109" s="16" t="n">
        <x:f>Y1109*T1109</x:f>
        <x:v>0</x:v>
      </x:c>
      <x:c r="AD1109" s="16" t="n">
        <x:f>K1109-Z1109</x:f>
        <x:v>0</x:v>
      </x:c>
      <x:c r="AE1109" s="16" t="n">
        <x:f>IF(ISNUMBER(U1109),E1109*(U1109-T1109),"n.a.")</x:f>
        <x:v>0</x:v>
      </x:c>
      <x:c r="AF1109" s="12" t="n">
        <x:f>G1109-0</x:f>
        <x:v>0</x:v>
      </x:c>
      <x:c r="AG1109" s="16" t="n">
        <x:f>IF(ISNUMBER(U1109),0,Z1109)</x:f>
        <x:v>0</x:v>
      </x:c>
      <x:c r="AH1109" s="17" t="str">
        <x:f>IF(AND(A1109="WIRE",ISNUMBER(N1109)),H1109-N1109,"n.a.")</x:f>
        <x:v>n.a.</x:v>
      </x:c>
    </x:row>
    <x:row r="1110" ht="22" customHeight="1">
      <x:c r="A1110" s="2" t="str">
        <x:v>WIRE</x:v>
      </x:c>
      <x:c r="B1110" s="2" t="str">
        <x:v>30</x:v>
      </x:c>
      <x:c r="C1110" s="2" t="str">
        <x:v>DL012GLD</x:v>
      </x:c>
      <x:c r="D1110" s="2" t="str">
        <x:v>JACC INTERNATIONAL LTD</x:v>
      </x:c>
      <x:c r="E1110" s="7" t="n">
        <x:v>0</x:v>
      </x:c>
      <x:c r="F1110" s="7" t="n">
        <x:v>0</x:v>
      </x:c>
      <x:c r="G1110" s="7" t="n">
        <x:v>0</x:v>
      </x:c>
      <x:c r="H1110" s="8" t="n">
        <x:v>5.9</x:v>
      </x:c>
      <x:c r="I1110" s="8" t="n">
        <x:v>5.16</x:v>
      </x:c>
      <x:c r="J1110" s="2" t="n">
        <x:v>100</x:v>
      </x:c>
      <x:c r="K1110" s="9" t="n">
        <x:v>0</x:v>
      </x:c>
      <x:c r="L1110" s="8"/>
      <x:c r="M1110" s="8"/>
      <x:c r="N1110" s="8"/>
      <x:c r="O1110" s="2" t="n">
        <x:v>1</x:v>
      </x:c>
      <x:c r="P1110" s="10" t="n">
        <x:v>44135</x:v>
      </x:c>
      <x:c r="Q1110" s="10" t="n">
        <x:v>40442</x:v>
      </x:c>
      <x:c r="R1110" s="2" t="str">
        <x:v>Category per-100 basis; no valued stock to verify</x:v>
      </x:c>
      <x:c r="S1110" s="2" t="str">
        <x:v>Hold current standard; Chris blended standards already applied</x:v>
      </x:c>
      <x:c r="T1110" s="15" t="n">
        <x:f>H1110/J1110</x:f>
        <x:v>0.059000000000000004</x:v>
      </x:c>
      <x:c r="U1110" s="15" t="n">
        <x:f>IF(A1110="WIRE",T1110,IF(O1110=1,I1110*(1+IF(A1110="POUC",Summary!$E$7,Summary!$K$7))/J1110,"n.a."))</x:f>
        <x:v>0.059000000000000004</x:v>
      </x:c>
      <x:c r="V1110" s="12" t="n">
        <x:f>0</x:f>
        <x:v>0</x:v>
      </x:c>
      <x:c r="W1110" s="12" t="n">
        <x:f>0</x:f>
        <x:v>0</x:v>
      </x:c>
      <x:c r="X1110" s="12" t="n">
        <x:f>0</x:f>
        <x:v>0</x:v>
      </x:c>
      <x:c r="Y1110" s="12" t="n">
        <x:f>E1110-W1110-X1110</x:f>
        <x:v>0</x:v>
      </x:c>
      <x:c r="Z1110" s="16" t="n">
        <x:f>E1110*T1110</x:f>
        <x:v>0</x:v>
      </x:c>
      <x:c r="AA1110" s="16" t="n">
        <x:f>W1110*T1110</x:f>
        <x:v>0</x:v>
      </x:c>
      <x:c r="AB1110" s="16" t="n">
        <x:f>X1110*T1110</x:f>
        <x:v>0</x:v>
      </x:c>
      <x:c r="AC1110" s="16" t="n">
        <x:f>Y1110*T1110</x:f>
        <x:v>0</x:v>
      </x:c>
      <x:c r="AD1110" s="16" t="n">
        <x:f>K1110-Z1110</x:f>
        <x:v>0</x:v>
      </x:c>
      <x:c r="AE1110" s="16" t="n">
        <x:f>IF(ISNUMBER(U1110),E1110*(U1110-T1110),"n.a.")</x:f>
        <x:v>0</x:v>
      </x:c>
      <x:c r="AF1110" s="12" t="n">
        <x:f>G1110-0</x:f>
        <x:v>0</x:v>
      </x:c>
      <x:c r="AG1110" s="16" t="n">
        <x:f>IF(ISNUMBER(U1110),0,Z1110)</x:f>
        <x:v>0</x:v>
      </x:c>
      <x:c r="AH1110" s="17" t="str">
        <x:f>IF(AND(A1110="WIRE",ISNUMBER(N1110)),H1110-N1110,"n.a.")</x:f>
        <x:v>n.a.</x:v>
      </x:c>
    </x:row>
    <x:row r="1111" ht="22" customHeight="1">
      <x:c r="A1111" s="2" t="str">
        <x:v>WIRE</x:v>
      </x:c>
      <x:c r="B1111" s="2" t="str">
        <x:v>30</x:v>
      </x:c>
      <x:c r="C1111" s="2" t="str">
        <x:v>SOW078BLK</x:v>
      </x:c>
      <x:c r="D1111" s="2" t="str">
        <x:v>SPIRAL BINDING LLC</x:v>
      </x:c>
      <x:c r="E1111" s="7" t="n">
        <x:v>0</x:v>
      </x:c>
      <x:c r="F1111" s="7" t="n">
        <x:v>0</x:v>
      </x:c>
      <x:c r="G1111" s="7" t="n">
        <x:v>0</x:v>
      </x:c>
      <x:c r="H1111" s="8" t="n">
        <x:v>16.52</x:v>
      </x:c>
      <x:c r="I1111" s="8" t="n">
        <x:v>15.85</x:v>
      </x:c>
      <x:c r="J1111" s="2" t="n">
        <x:v>100</x:v>
      </x:c>
      <x:c r="K1111" s="9" t="n">
        <x:v>0</x:v>
      </x:c>
      <x:c r="L1111" s="8"/>
      <x:c r="M1111" s="8"/>
      <x:c r="N1111" s="8"/>
      <x:c r="O1111" s="2" t="n">
        <x:v>1</x:v>
      </x:c>
      <x:c r="P1111" s="10" t="n">
        <x:v>40782</x:v>
      </x:c>
      <x:c r="Q1111" s="10" t="n">
        <x:v>41368</x:v>
      </x:c>
      <x:c r="R1111" s="2" t="str">
        <x:v>Category per-100 basis; no valued stock to verify</x:v>
      </x:c>
      <x:c r="S1111" s="2" t="str">
        <x:v>Hold current standard; Chris blended standards already applied</x:v>
      </x:c>
      <x:c r="T1111" s="15" t="n">
        <x:f>H1111/J1111</x:f>
        <x:v>0.16519999999999999</x:v>
      </x:c>
      <x:c r="U1111" s="15" t="n">
        <x:f>IF(A1111="WIRE",T1111,IF(O1111=1,I1111*(1+IF(A1111="POUC",Summary!$E$7,Summary!$K$7))/J1111,"n.a."))</x:f>
        <x:v>0.16519999999999999</x:v>
      </x:c>
      <x:c r="V1111" s="12" t="n">
        <x:f>0</x:f>
        <x:v>0</x:v>
      </x:c>
      <x:c r="W1111" s="12" t="n">
        <x:f>0</x:f>
        <x:v>0</x:v>
      </x:c>
      <x:c r="X1111" s="12" t="n">
        <x:f>0</x:f>
        <x:v>0</x:v>
      </x:c>
      <x:c r="Y1111" s="12" t="n">
        <x:f>E1111-W1111-X1111</x:f>
        <x:v>0</x:v>
      </x:c>
      <x:c r="Z1111" s="16" t="n">
        <x:f>E1111*T1111</x:f>
        <x:v>0</x:v>
      </x:c>
      <x:c r="AA1111" s="16" t="n">
        <x:f>W1111*T1111</x:f>
        <x:v>0</x:v>
      </x:c>
      <x:c r="AB1111" s="16" t="n">
        <x:f>X1111*T1111</x:f>
        <x:v>0</x:v>
      </x:c>
      <x:c r="AC1111" s="16" t="n">
        <x:f>Y1111*T1111</x:f>
        <x:v>0</x:v>
      </x:c>
      <x:c r="AD1111" s="16" t="n">
        <x:f>K1111-Z1111</x:f>
        <x:v>0</x:v>
      </x:c>
      <x:c r="AE1111" s="16" t="n">
        <x:f>IF(ISNUMBER(U1111),E1111*(U1111-T1111),"n.a.")</x:f>
        <x:v>0</x:v>
      </x:c>
      <x:c r="AF1111" s="12" t="n">
        <x:f>G1111-0</x:f>
        <x:v>0</x:v>
      </x:c>
      <x:c r="AG1111" s="16" t="n">
        <x:f>IF(ISNUMBER(U1111),0,Z1111)</x:f>
        <x:v>0</x:v>
      </x:c>
      <x:c r="AH1111" s="17" t="str">
        <x:f>IF(AND(A1111="WIRE",ISNUMBER(N1111)),H1111-N1111,"n.a.")</x:f>
        <x:v>n.a.</x:v>
      </x:c>
    </x:row>
    <x:row r="1112" ht="22" customHeight="1">
      <x:c r="A1112" s="2" t="str">
        <x:v>WIRE</x:v>
      </x:c>
      <x:c r="B1112" s="2" t="str">
        <x:v>30</x:v>
      </x:c>
      <x:c r="C1112" s="2" t="str">
        <x:v>SOW716WHT</x:v>
      </x:c>
      <x:c r="D1112" s="2" t="str">
        <x:v>SPIRAL BINDING LLC</x:v>
      </x:c>
      <x:c r="E1112" s="7" t="n">
        <x:v>0</x:v>
      </x:c>
      <x:c r="F1112" s="7" t="n">
        <x:v>0</x:v>
      </x:c>
      <x:c r="G1112" s="7" t="n">
        <x:v>0</x:v>
      </x:c>
      <x:c r="H1112" s="8" t="n">
        <x:v>32.62</x:v>
      </x:c>
      <x:c r="I1112" s="8" t="n">
        <x:v>31.25</x:v>
      </x:c>
      <x:c r="J1112" s="2" t="n">
        <x:v>100</x:v>
      </x:c>
      <x:c r="K1112" s="9" t="n">
        <x:v>0</x:v>
      </x:c>
      <x:c r="L1112" s="8"/>
      <x:c r="M1112" s="8"/>
      <x:c r="N1112" s="8"/>
      <x:c r="O1112" s="2" t="n">
        <x:v>1</x:v>
      </x:c>
      <x:c r="P1112" s="10" t="n">
        <x:v>40782</x:v>
      </x:c>
      <x:c r="Q1112" s="10" t="n">
        <x:v>41368</x:v>
      </x:c>
      <x:c r="R1112" s="2" t="str">
        <x:v>Category per-100 basis; no valued stock to verify</x:v>
      </x:c>
      <x:c r="S1112" s="2" t="str">
        <x:v>Hold current standard; Chris blended standards already applied</x:v>
      </x:c>
      <x:c r="T1112" s="15" t="n">
        <x:f>H1112/J1112</x:f>
        <x:v>0.3262</x:v>
      </x:c>
      <x:c r="U1112" s="15" t="n">
        <x:f>IF(A1112="WIRE",T1112,IF(O1112=1,I1112*(1+IF(A1112="POUC",Summary!$E$7,Summary!$K$7))/J1112,"n.a."))</x:f>
        <x:v>0.3262</x:v>
      </x:c>
      <x:c r="V1112" s="12" t="n">
        <x:f>0</x:f>
        <x:v>0</x:v>
      </x:c>
      <x:c r="W1112" s="12" t="n">
        <x:f>0</x:f>
        <x:v>0</x:v>
      </x:c>
      <x:c r="X1112" s="12" t="n">
        <x:f>0</x:f>
        <x:v>0</x:v>
      </x:c>
      <x:c r="Y1112" s="12" t="n">
        <x:f>E1112-W1112-X1112</x:f>
        <x:v>0</x:v>
      </x:c>
      <x:c r="Z1112" s="16" t="n">
        <x:f>E1112*T1112</x:f>
        <x:v>0</x:v>
      </x:c>
      <x:c r="AA1112" s="16" t="n">
        <x:f>W1112*T1112</x:f>
        <x:v>0</x:v>
      </x:c>
      <x:c r="AB1112" s="16" t="n">
        <x:f>X1112*T1112</x:f>
        <x:v>0</x:v>
      </x:c>
      <x:c r="AC1112" s="16" t="n">
        <x:f>Y1112*T1112</x:f>
        <x:v>0</x:v>
      </x:c>
      <x:c r="AD1112" s="16" t="n">
        <x:f>K1112-Z1112</x:f>
        <x:v>0</x:v>
      </x:c>
      <x:c r="AE1112" s="16" t="n">
        <x:f>IF(ISNUMBER(U1112),E1112*(U1112-T1112),"n.a.")</x:f>
        <x:v>0</x:v>
      </x:c>
      <x:c r="AF1112" s="12" t="n">
        <x:f>G1112-0</x:f>
        <x:v>0</x:v>
      </x:c>
      <x:c r="AG1112" s="16" t="n">
        <x:f>IF(ISNUMBER(U1112),0,Z1112)</x:f>
        <x:v>0</x:v>
      </x:c>
      <x:c r="AH1112" s="17" t="str">
        <x:f>IF(AND(A1112="WIRE",ISNUMBER(N1112)),H1112-N1112,"n.a.")</x:f>
        <x:v>n.a.</x:v>
      </x:c>
    </x:row>
    <x:row r="1113" ht="22" customHeight="1">
      <x:c r="A1113" s="2" t="str">
        <x:v>WIRE</x:v>
      </x:c>
      <x:c r="B1113" s="2" t="str">
        <x:v>60</x:v>
      </x:c>
      <x:c r="C1113" s="2" t="str">
        <x:v>DL012BLU</x:v>
      </x:c>
      <x:c r="D1113" s="2" t="str">
        <x:v>Botac Industrial Limited</x:v>
      </x:c>
      <x:c r="E1113" s="7" t="n">
        <x:v>100</x:v>
      </x:c>
      <x:c r="F1113" s="7" t="n">
        <x:v>0</x:v>
      </x:c>
      <x:c r="G1113" s="7" t="n">
        <x:v>0</x:v>
      </x:c>
      <x:c r="H1113" s="8" t="n">
        <x:v>5.9</x:v>
      </x:c>
      <x:c r="I1113" s="8" t="n">
        <x:v>0</x:v>
      </x:c>
      <x:c r="J1113" s="2" t="n">
        <x:v>100</x:v>
      </x:c>
      <x:c r="K1113" s="9" t="n">
        <x:v>5.9</x:v>
      </x:c>
      <x:c r="L1113" s="8"/>
      <x:c r="M1113" s="8"/>
      <x:c r="N1113" s="8"/>
      <x:c r="O1113" s="2" t="n">
        <x:v>1</x:v>
      </x:c>
      <x:c r="P1113" s="10" t="n">
        <x:v>42369</x:v>
      </x:c>
      <x:c r="Q1113" s="10" t="n">
        <x:v>44774</x:v>
      </x:c>
      <x:c r="R1113" s="2" t="str">
        <x:v>Same-product valuation: per 100</x:v>
      </x:c>
      <x:c r="S1113" s="2" t="str">
        <x:v>Hold current standard; Chris blended standards already applied</x:v>
      </x:c>
      <x:c r="T1113" s="15" t="n">
        <x:f>H1113/J1113</x:f>
        <x:v>0.059000000000000004</x:v>
      </x:c>
      <x:c r="U1113" s="15" t="n">
        <x:f>IF(A1113="WIRE",T1113,IF(O1113=1,I1113*(1+IF(A1113="POUC",Summary!$E$7,Summary!$K$7))/J1113,"n.a."))</x:f>
        <x:v>0.059000000000000004</x:v>
      </x:c>
      <x:c r="V1113" s="12" t="n">
        <x:f>0</x:f>
        <x:v>0</x:v>
      </x:c>
      <x:c r="W1113" s="12" t="n">
        <x:f>0</x:f>
        <x:v>0</x:v>
      </x:c>
      <x:c r="X1113" s="12" t="n">
        <x:f>0</x:f>
        <x:v>0</x:v>
      </x:c>
      <x:c r="Y1113" s="12" t="n">
        <x:f>E1113-W1113-X1113</x:f>
        <x:v>100</x:v>
      </x:c>
      <x:c r="Z1113" s="16" t="n">
        <x:f>E1113*T1113</x:f>
        <x:v>5.9</x:v>
      </x:c>
      <x:c r="AA1113" s="16" t="n">
        <x:f>W1113*T1113</x:f>
        <x:v>0</x:v>
      </x:c>
      <x:c r="AB1113" s="16" t="n">
        <x:f>X1113*T1113</x:f>
        <x:v>0</x:v>
      </x:c>
      <x:c r="AC1113" s="16" t="n">
        <x:f>Y1113*T1113</x:f>
        <x:v>5.9</x:v>
      </x:c>
      <x:c r="AD1113" s="16" t="n">
        <x:f>K1113-Z1113</x:f>
        <x:v>0</x:v>
      </x:c>
      <x:c r="AE1113" s="16" t="n">
        <x:f>IF(ISNUMBER(U1113),E1113*(U1113-T1113),"n.a.")</x:f>
        <x:v>0</x:v>
      </x:c>
      <x:c r="AF1113" s="12" t="n">
        <x:f>G1113-0</x:f>
        <x:v>0</x:v>
      </x:c>
      <x:c r="AG1113" s="16" t="n">
        <x:f>IF(ISNUMBER(U1113),0,Z1113)</x:f>
        <x:v>0</x:v>
      </x:c>
      <x:c r="AH1113" s="17" t="str">
        <x:f>IF(AND(A1113="WIRE",ISNUMBER(N1113)),H1113-N1113,"n.a.")</x:f>
        <x:v>n.a.</x:v>
      </x:c>
    </x:row>
    <x:row r="1114" ht="22" customHeight="1">
      <x:c r="A1114" s="2" t="str">
        <x:v>WIRE</x:v>
      </x:c>
      <x:c r="B1114" s="2" t="str">
        <x:v>60</x:v>
      </x:c>
      <x:c r="C1114" s="2" t="str">
        <x:v>DL012RED</x:v>
      </x:c>
      <x:c r="D1114" s="2" t="str">
        <x:v>Botac Industrial Limited</x:v>
      </x:c>
      <x:c r="E1114" s="7" t="n">
        <x:v>0</x:v>
      </x:c>
      <x:c r="F1114" s="7" t="n">
        <x:v>0</x:v>
      </x:c>
      <x:c r="G1114" s="7" t="n">
        <x:v>0</x:v>
      </x:c>
      <x:c r="H1114" s="8" t="n">
        <x:v>5.9</x:v>
      </x:c>
      <x:c r="I1114" s="8" t="n">
        <x:v>0</x:v>
      </x:c>
      <x:c r="J1114" s="2" t="n">
        <x:v>100</x:v>
      </x:c>
      <x:c r="K1114" s="9" t="n">
        <x:v>0</x:v>
      </x:c>
      <x:c r="L1114" s="8"/>
      <x:c r="M1114" s="8"/>
      <x:c r="N1114" s="8"/>
      <x:c r="O1114" s="2" t="n">
        <x:v>1</x:v>
      </x:c>
      <x:c r="P1114" s="10" t="n">
        <x:v>42369</x:v>
      </x:c>
      <x:c r="Q1114" s="10" t="n">
        <x:v>44774</x:v>
      </x:c>
      <x:c r="R1114" s="2" t="str">
        <x:v>Category per-100 basis; no valued stock to verify</x:v>
      </x:c>
      <x:c r="S1114" s="2" t="str">
        <x:v>Hold current standard; Chris blended standards already applied</x:v>
      </x:c>
      <x:c r="T1114" s="15" t="n">
        <x:f>H1114/J1114</x:f>
        <x:v>0.059000000000000004</x:v>
      </x:c>
      <x:c r="U1114" s="15" t="n">
        <x:f>IF(A1114="WIRE",T1114,IF(O1114=1,I1114*(1+IF(A1114="POUC",Summary!$E$7,Summary!$K$7))/J1114,"n.a."))</x:f>
        <x:v>0.059000000000000004</x:v>
      </x:c>
      <x:c r="V1114" s="12" t="n">
        <x:f>0</x:f>
        <x:v>0</x:v>
      </x:c>
      <x:c r="W1114" s="12" t="n">
        <x:f>0</x:f>
        <x:v>0</x:v>
      </x:c>
      <x:c r="X1114" s="12" t="n">
        <x:f>0</x:f>
        <x:v>0</x:v>
      </x:c>
      <x:c r="Y1114" s="12" t="n">
        <x:f>E1114-W1114-X1114</x:f>
        <x:v>0</x:v>
      </x:c>
      <x:c r="Z1114" s="16" t="n">
        <x:f>E1114*T1114</x:f>
        <x:v>0</x:v>
      </x:c>
      <x:c r="AA1114" s="16" t="n">
        <x:f>W1114*T1114</x:f>
        <x:v>0</x:v>
      </x:c>
      <x:c r="AB1114" s="16" t="n">
        <x:f>X1114*T1114</x:f>
        <x:v>0</x:v>
      </x:c>
      <x:c r="AC1114" s="16" t="n">
        <x:f>Y1114*T1114</x:f>
        <x:v>0</x:v>
      </x:c>
      <x:c r="AD1114" s="16" t="n">
        <x:f>K1114-Z1114</x:f>
        <x:v>0</x:v>
      </x:c>
      <x:c r="AE1114" s="16" t="n">
        <x:f>IF(ISNUMBER(U1114),E1114*(U1114-T1114),"n.a.")</x:f>
        <x:v>0</x:v>
      </x:c>
      <x:c r="AF1114" s="12" t="n">
        <x:f>G1114-0</x:f>
        <x:v>0</x:v>
      </x:c>
      <x:c r="AG1114" s="16" t="n">
        <x:f>IF(ISNUMBER(U1114),0,Z1114)</x:f>
        <x:v>0</x:v>
      </x:c>
      <x:c r="AH1114" s="17" t="str">
        <x:f>IF(AND(A1114="WIRE",ISNUMBER(N1114)),H1114-N1114,"n.a.")</x:f>
        <x:v>n.a.</x:v>
      </x:c>
    </x:row>
    <x:row r="1115" ht="22" customHeight="1">
      <x:c r="A1115" s="2" t="str">
        <x:v>WIRE</x:v>
      </x:c>
      <x:c r="B1115" s="2" t="str">
        <x:v>60</x:v>
      </x:c>
      <x:c r="C1115" s="2" t="str">
        <x:v>DL014GRAY</x:v>
      </x:c>
      <x:c r="D1115" s="2" t="str">
        <x:v>Botac Industrial Limited</x:v>
      </x:c>
      <x:c r="E1115" s="7" t="n">
        <x:v>800</x:v>
      </x:c>
      <x:c r="F1115" s="7" t="n">
        <x:v>0</x:v>
      </x:c>
      <x:c r="G1115" s="7" t="n">
        <x:v>1000</x:v>
      </x:c>
      <x:c r="H1115" s="8" t="n">
        <x:v>3.63</x:v>
      </x:c>
      <x:c r="I1115" s="8" t="n">
        <x:v>2.1</x:v>
      </x:c>
      <x:c r="J1115" s="2" t="n">
        <x:v>100</x:v>
      </x:c>
      <x:c r="K1115" s="9" t="n">
        <x:v>29.04</x:v>
      </x:c>
      <x:c r="L1115" s="8" t="n">
        <x:v>2.1</x:v>
      </x:c>
      <x:c r="M1115" s="8"/>
      <x:c r="N1115" s="8" t="n">
        <x:v>3.63</x:v>
      </x:c>
      <x:c r="O1115" s="2" t="n">
        <x:v>1</x:v>
      </x:c>
      <x:c r="P1115" s="10" t="n">
        <x:v>46237</x:v>
      </x:c>
      <x:c r="Q1115" s="10" t="n">
        <x:v>45881</x:v>
      </x:c>
      <x:c r="R1115" s="2" t="str">
        <x:v>Same-product valuation: per 100</x:v>
      </x:c>
      <x:c r="S1115" s="2" t="str">
        <x:v>Hold current standard; Chris blended standards already applied</x:v>
      </x:c>
      <x:c r="T1115" s="15" t="n">
        <x:f>H1115/J1115</x:f>
        <x:v>0.0363</x:v>
      </x:c>
      <x:c r="U1115" s="15" t="n">
        <x:f>IF(A1115="WIRE",T1115,IF(O1115=1,I1115*(1+IF(A1115="POUC",Summary!$E$7,Summary!$K$7))/J1115,"n.a."))</x:f>
        <x:v>0.0363</x:v>
      </x:c>
      <x:c r="V1115" s="12" t="n">
        <x:f>0</x:f>
        <x:v>0</x:v>
      </x:c>
      <x:c r="W1115" s="12" t="n">
        <x:f>0</x:f>
        <x:v>0</x:v>
      </x:c>
      <x:c r="X1115" s="12" t="n">
        <x:f>0</x:f>
        <x:v>0</x:v>
      </x:c>
      <x:c r="Y1115" s="12" t="n">
        <x:f>E1115-W1115-X1115</x:f>
        <x:v>800</x:v>
      </x:c>
      <x:c r="Z1115" s="16" t="n">
        <x:f>E1115*T1115</x:f>
        <x:v>29.04</x:v>
      </x:c>
      <x:c r="AA1115" s="16" t="n">
        <x:f>W1115*T1115</x:f>
        <x:v>0</x:v>
      </x:c>
      <x:c r="AB1115" s="16" t="n">
        <x:f>X1115*T1115</x:f>
        <x:v>0</x:v>
      </x:c>
      <x:c r="AC1115" s="16" t="n">
        <x:f>Y1115*T1115</x:f>
        <x:v>29.04</x:v>
      </x:c>
      <x:c r="AD1115" s="16" t="n">
        <x:f>K1115-Z1115</x:f>
        <x:v>0</x:v>
      </x:c>
      <x:c r="AE1115" s="16" t="n">
        <x:f>IF(ISNUMBER(U1115),E1115*(U1115-T1115),"n.a.")</x:f>
        <x:v>0</x:v>
      </x:c>
      <x:c r="AF1115" s="12" t="n">
        <x:f>G1115-0</x:f>
        <x:v>1000</x:v>
      </x:c>
      <x:c r="AG1115" s="16" t="n">
        <x:f>IF(ISNUMBER(U1115),0,Z1115)</x:f>
        <x:v>0</x:v>
      </x:c>
      <x:c r="AH1115" s="17" t="n">
        <x:f>IF(AND(A1115="WIRE",ISNUMBER(N1115)),H1115-N1115,"n.a.")</x:f>
        <x:v>0</x:v>
      </x:c>
    </x:row>
    <x:row r="1116" ht="22" customHeight="1">
      <x:c r="A1116" s="2" t="str">
        <x:v>WIRE</x:v>
      </x:c>
      <x:c r="B1116" s="2" t="str">
        <x:v>60</x:v>
      </x:c>
      <x:c r="C1116" s="2" t="str">
        <x:v>DL034GOLD</x:v>
      </x:c>
      <x:c r="D1116" s="2" t="str">
        <x:v>Botac Industrial Limited</x:v>
      </x:c>
      <x:c r="E1116" s="7" t="n">
        <x:v>1350</x:v>
      </x:c>
      <x:c r="F1116" s="7" t="n">
        <x:v>0</x:v>
      </x:c>
      <x:c r="G1116" s="7" t="n">
        <x:v>0</x:v>
      </x:c>
      <x:c r="H1116" s="8" t="n">
        <x:v>14.24</x:v>
      </x:c>
      <x:c r="I1116" s="8" t="n">
        <x:v>8.28</x:v>
      </x:c>
      <x:c r="J1116" s="2" t="n">
        <x:v>100</x:v>
      </x:c>
      <x:c r="K1116" s="9" t="n">
        <x:v>192.24</x:v>
      </x:c>
      <x:c r="L1116" s="8" t="n">
        <x:v>8.28</x:v>
      </x:c>
      <x:c r="M1116" s="8"/>
      <x:c r="N1116" s="8" t="n">
        <x:v>14.24</x:v>
      </x:c>
      <x:c r="O1116" s="2" t="n">
        <x:v>1</x:v>
      </x:c>
      <x:c r="P1116" s="10" t="n">
        <x:v>46237</x:v>
      </x:c>
      <x:c r="Q1116" s="10" t="n">
        <x:v>45881</x:v>
      </x:c>
      <x:c r="R1116" s="2" t="str">
        <x:v>Same-product valuation: per 100</x:v>
      </x:c>
      <x:c r="S1116" s="2" t="str">
        <x:v>Hold current standard; Chris blended standards already applied</x:v>
      </x:c>
      <x:c r="T1116" s="15" t="n">
        <x:f>H1116/J1116</x:f>
        <x:v>0.1424</x:v>
      </x:c>
      <x:c r="U1116" s="15" t="n">
        <x:f>IF(A1116="WIRE",T1116,IF(O1116=1,I1116*(1+IF(A1116="POUC",Summary!$E$7,Summary!$K$7))/J1116,"n.a."))</x:f>
        <x:v>0.1424</x:v>
      </x:c>
      <x:c r="V1116" s="12" t="n">
        <x:f>0</x:f>
        <x:v>0</x:v>
      </x:c>
      <x:c r="W1116" s="12" t="n">
        <x:f>0</x:f>
        <x:v>0</x:v>
      </x:c>
      <x:c r="X1116" s="12" t="n">
        <x:f>0</x:f>
        <x:v>0</x:v>
      </x:c>
      <x:c r="Y1116" s="12" t="n">
        <x:f>E1116-W1116-X1116</x:f>
        <x:v>1350</x:v>
      </x:c>
      <x:c r="Z1116" s="16" t="n">
        <x:f>E1116*T1116</x:f>
        <x:v>192.24</x:v>
      </x:c>
      <x:c r="AA1116" s="16" t="n">
        <x:f>W1116*T1116</x:f>
        <x:v>0</x:v>
      </x:c>
      <x:c r="AB1116" s="16" t="n">
        <x:f>X1116*T1116</x:f>
        <x:v>0</x:v>
      </x:c>
      <x:c r="AC1116" s="16" t="n">
        <x:f>Y1116*T1116</x:f>
        <x:v>192.24</x:v>
      </x:c>
      <x:c r="AD1116" s="16" t="n">
        <x:f>K1116-Z1116</x:f>
        <x:v>0</x:v>
      </x:c>
      <x:c r="AE1116" s="16" t="n">
        <x:f>IF(ISNUMBER(U1116),E1116*(U1116-T1116),"n.a.")</x:f>
        <x:v>0</x:v>
      </x:c>
      <x:c r="AF1116" s="12" t="n">
        <x:f>G1116-0</x:f>
        <x:v>0</x:v>
      </x:c>
      <x:c r="AG1116" s="16" t="n">
        <x:f>IF(ISNUMBER(U1116),0,Z1116)</x:f>
        <x:v>0</x:v>
      </x:c>
      <x:c r="AH1116" s="17" t="n">
        <x:f>IF(AND(A1116="WIRE",ISNUMBER(N1116)),H1116-N1116,"n.a.")</x:f>
        <x:v>0</x:v>
      </x:c>
    </x:row>
    <x:row r="1117" ht="22" customHeight="1">
      <x:c r="A1117" s="2" t="str">
        <x:v>WIRE</x:v>
      </x:c>
      <x:c r="B1117" s="2" t="str">
        <x:v>60</x:v>
      </x:c>
      <x:c r="C1117" s="2" t="str">
        <x:v>DL034GRAY</x:v>
      </x:c>
      <x:c r="D1117" s="2" t="str">
        <x:v>Botac Industrial Limited</x:v>
      </x:c>
      <x:c r="E1117" s="7" t="n">
        <x:v>1500</x:v>
      </x:c>
      <x:c r="F1117" s="7" t="n">
        <x:v>0</x:v>
      </x:c>
      <x:c r="G1117" s="7" t="n">
        <x:v>0</x:v>
      </x:c>
      <x:c r="H1117" s="8" t="n">
        <x:v>14.24</x:v>
      </x:c>
      <x:c r="I1117" s="8" t="n">
        <x:v>8.28</x:v>
      </x:c>
      <x:c r="J1117" s="2" t="n">
        <x:v>100</x:v>
      </x:c>
      <x:c r="K1117" s="9" t="n">
        <x:v>213.6</x:v>
      </x:c>
      <x:c r="L1117" s="8" t="n">
        <x:v>8.28</x:v>
      </x:c>
      <x:c r="M1117" s="8"/>
      <x:c r="N1117" s="8" t="n">
        <x:v>14.24</x:v>
      </x:c>
      <x:c r="O1117" s="2" t="n">
        <x:v>1</x:v>
      </x:c>
      <x:c r="P1117" s="10" t="n">
        <x:v>46237</x:v>
      </x:c>
      <x:c r="Q1117" s="10" t="n">
        <x:v>45881</x:v>
      </x:c>
      <x:c r="R1117" s="2" t="str">
        <x:v>Same-product valuation: per 100</x:v>
      </x:c>
      <x:c r="S1117" s="2" t="str">
        <x:v>Hold current standard; Chris blended standards already applied</x:v>
      </x:c>
      <x:c r="T1117" s="15" t="n">
        <x:f>H1117/J1117</x:f>
        <x:v>0.1424</x:v>
      </x:c>
      <x:c r="U1117" s="15" t="n">
        <x:f>IF(A1117="WIRE",T1117,IF(O1117=1,I1117*(1+IF(A1117="POUC",Summary!$E$7,Summary!$K$7))/J1117,"n.a."))</x:f>
        <x:v>0.1424</x:v>
      </x:c>
      <x:c r="V1117" s="12" t="n">
        <x:f>0</x:f>
        <x:v>0</x:v>
      </x:c>
      <x:c r="W1117" s="12" t="n">
        <x:f>0</x:f>
        <x:v>0</x:v>
      </x:c>
      <x:c r="X1117" s="12" t="n">
        <x:f>0</x:f>
        <x:v>0</x:v>
      </x:c>
      <x:c r="Y1117" s="12" t="n">
        <x:f>E1117-W1117-X1117</x:f>
        <x:v>1500</x:v>
      </x:c>
      <x:c r="Z1117" s="16" t="n">
        <x:f>E1117*T1117</x:f>
        <x:v>213.6</x:v>
      </x:c>
      <x:c r="AA1117" s="16" t="n">
        <x:f>W1117*T1117</x:f>
        <x:v>0</x:v>
      </x:c>
      <x:c r="AB1117" s="16" t="n">
        <x:f>X1117*T1117</x:f>
        <x:v>0</x:v>
      </x:c>
      <x:c r="AC1117" s="16" t="n">
        <x:f>Y1117*T1117</x:f>
        <x:v>213.6</x:v>
      </x:c>
      <x:c r="AD1117" s="16" t="n">
        <x:f>K1117-Z1117</x:f>
        <x:v>0</x:v>
      </x:c>
      <x:c r="AE1117" s="16" t="n">
        <x:f>IF(ISNUMBER(U1117),E1117*(U1117-T1117),"n.a.")</x:f>
        <x:v>0</x:v>
      </x:c>
      <x:c r="AF1117" s="12" t="n">
        <x:f>G1117-0</x:f>
        <x:v>0</x:v>
      </x:c>
      <x:c r="AG1117" s="16" t="n">
        <x:f>IF(ISNUMBER(U1117),0,Z1117)</x:f>
        <x:v>0</x:v>
      </x:c>
      <x:c r="AH1117" s="17" t="n">
        <x:f>IF(AND(A1117="WIRE",ISNUMBER(N1117)),H1117-N1117,"n.a.")</x:f>
        <x:v>0</x:v>
      </x:c>
    </x:row>
    <x:row r="1118" ht="22" customHeight="1">
      <x:c r="A1118" s="2" t="str">
        <x:v>WIRE</x:v>
      </x:c>
      <x:c r="B1118" s="2" t="str">
        <x:v>60</x:v>
      </x:c>
      <x:c r="C1118" s="2" t="str">
        <x:v>DL038RED</x:v>
      </x:c>
      <x:c r="D1118" s="2" t="str">
        <x:v>Botac Industrial Limited</x:v>
      </x:c>
      <x:c r="E1118" s="7" t="n">
        <x:v>0</x:v>
      </x:c>
      <x:c r="F1118" s="7" t="n">
        <x:v>0</x:v>
      </x:c>
      <x:c r="G1118" s="7" t="n">
        <x:v>0</x:v>
      </x:c>
      <x:c r="H1118" s="8" t="n">
        <x:v>3.69</x:v>
      </x:c>
      <x:c r="I1118" s="8" t="n">
        <x:v>0</x:v>
      </x:c>
      <x:c r="J1118" s="2" t="n">
        <x:v>100</x:v>
      </x:c>
      <x:c r="K1118" s="9" t="n">
        <x:v>0</x:v>
      </x:c>
      <x:c r="L1118" s="8"/>
      <x:c r="M1118" s="8"/>
      <x:c r="N1118" s="8"/>
      <x:c r="O1118" s="2" t="n">
        <x:v>1</x:v>
      </x:c>
      <x:c r="P1118" s="10" t="n">
        <x:v>42369</x:v>
      </x:c>
      <x:c r="Q1118" s="10" t="n">
        <x:v>44774</x:v>
      </x:c>
      <x:c r="R1118" s="2" t="str">
        <x:v>Category per-100 basis; no valued stock to verify</x:v>
      </x:c>
      <x:c r="S1118" s="2" t="str">
        <x:v>Hold current standard; Chris blended standards already applied</x:v>
      </x:c>
      <x:c r="T1118" s="15" t="n">
        <x:f>H1118/J1118</x:f>
        <x:v>0.0369</x:v>
      </x:c>
      <x:c r="U1118" s="15" t="n">
        <x:f>IF(A1118="WIRE",T1118,IF(O1118=1,I1118*(1+IF(A1118="POUC",Summary!$E$7,Summary!$K$7))/J1118,"n.a."))</x:f>
        <x:v>0.0369</x:v>
      </x:c>
      <x:c r="V1118" s="12" t="n">
        <x:f>0</x:f>
        <x:v>0</x:v>
      </x:c>
      <x:c r="W1118" s="12" t="n">
        <x:f>0</x:f>
        <x:v>0</x:v>
      </x:c>
      <x:c r="X1118" s="12" t="n">
        <x:f>0</x:f>
        <x:v>0</x:v>
      </x:c>
      <x:c r="Y1118" s="12" t="n">
        <x:f>E1118-W1118-X1118</x:f>
        <x:v>0</x:v>
      </x:c>
      <x:c r="Z1118" s="16" t="n">
        <x:f>E1118*T1118</x:f>
        <x:v>0</x:v>
      </x:c>
      <x:c r="AA1118" s="16" t="n">
        <x:f>W1118*T1118</x:f>
        <x:v>0</x:v>
      </x:c>
      <x:c r="AB1118" s="16" t="n">
        <x:f>X1118*T1118</x:f>
        <x:v>0</x:v>
      </x:c>
      <x:c r="AC1118" s="16" t="n">
        <x:f>Y1118*T1118</x:f>
        <x:v>0</x:v>
      </x:c>
      <x:c r="AD1118" s="16" t="n">
        <x:f>K1118-Z1118</x:f>
        <x:v>0</x:v>
      </x:c>
      <x:c r="AE1118" s="16" t="n">
        <x:f>IF(ISNUMBER(U1118),E1118*(U1118-T1118),"n.a.")</x:f>
        <x:v>0</x:v>
      </x:c>
      <x:c r="AF1118" s="12" t="n">
        <x:f>G1118-0</x:f>
        <x:v>0</x:v>
      </x:c>
      <x:c r="AG1118" s="16" t="n">
        <x:f>IF(ISNUMBER(U1118),0,Z1118)</x:f>
        <x:v>0</x:v>
      </x:c>
      <x:c r="AH1118" s="17" t="str">
        <x:f>IF(AND(A1118="WIRE",ISNUMBER(N1118)),H1118-N1118,"n.a.")</x:f>
        <x:v>n.a.</x:v>
      </x:c>
    </x:row>
    <x:row r="1119" ht="22" customHeight="1">
      <x:c r="A1119" s="2" t="str">
        <x:v>WIRE</x:v>
      </x:c>
      <x:c r="B1119" s="2" t="str">
        <x:v>60</x:v>
      </x:c>
      <x:c r="C1119" s="2" t="str">
        <x:v>DL516BLU</x:v>
      </x:c>
      <x:c r="D1119" s="2" t="str">
        <x:v>Botac Industrial Limited</x:v>
      </x:c>
      <x:c r="E1119" s="7" t="n">
        <x:v>0</x:v>
      </x:c>
      <x:c r="F1119" s="7" t="n">
        <x:v>0</x:v>
      </x:c>
      <x:c r="G1119" s="7" t="n">
        <x:v>0</x:v>
      </x:c>
      <x:c r="H1119" s="8" t="n">
        <x:v>3.12</x:v>
      </x:c>
      <x:c r="I1119" s="8" t="n">
        <x:v>0</x:v>
      </x:c>
      <x:c r="J1119" s="2" t="n">
        <x:v>100</x:v>
      </x:c>
      <x:c r="K1119" s="9" t="n">
        <x:v>0</x:v>
      </x:c>
      <x:c r="L1119" s="8"/>
      <x:c r="M1119" s="8"/>
      <x:c r="N1119" s="8"/>
      <x:c r="O1119" s="2" t="n">
        <x:v>1</x:v>
      </x:c>
      <x:c r="P1119" s="10" t="n">
        <x:v>42369</x:v>
      </x:c>
      <x:c r="Q1119" s="10" t="n">
        <x:v>44774</x:v>
      </x:c>
      <x:c r="R1119" s="2" t="str">
        <x:v>Category per-100 basis; no valued stock to verify</x:v>
      </x:c>
      <x:c r="S1119" s="2" t="str">
        <x:v>Hold current standard; Chris blended standards already applied</x:v>
      </x:c>
      <x:c r="T1119" s="15" t="n">
        <x:f>H1119/J1119</x:f>
        <x:v>0.031200000000000002</x:v>
      </x:c>
      <x:c r="U1119" s="15" t="n">
        <x:f>IF(A1119="WIRE",T1119,IF(O1119=1,I1119*(1+IF(A1119="POUC",Summary!$E$7,Summary!$K$7))/J1119,"n.a."))</x:f>
        <x:v>0.031200000000000002</x:v>
      </x:c>
      <x:c r="V1119" s="12" t="n">
        <x:f>0</x:f>
        <x:v>0</x:v>
      </x:c>
      <x:c r="W1119" s="12" t="n">
        <x:f>0</x:f>
        <x:v>0</x:v>
      </x:c>
      <x:c r="X1119" s="12" t="n">
        <x:f>0</x:f>
        <x:v>0</x:v>
      </x:c>
      <x:c r="Y1119" s="12" t="n">
        <x:f>E1119-W1119-X1119</x:f>
        <x:v>0</x:v>
      </x:c>
      <x:c r="Z1119" s="16" t="n">
        <x:f>E1119*T1119</x:f>
        <x:v>0</x:v>
      </x:c>
      <x:c r="AA1119" s="16" t="n">
        <x:f>W1119*T1119</x:f>
        <x:v>0</x:v>
      </x:c>
      <x:c r="AB1119" s="16" t="n">
        <x:f>X1119*T1119</x:f>
        <x:v>0</x:v>
      </x:c>
      <x:c r="AC1119" s="16" t="n">
        <x:f>Y1119*T1119</x:f>
        <x:v>0</x:v>
      </x:c>
      <x:c r="AD1119" s="16" t="n">
        <x:f>K1119-Z1119</x:f>
        <x:v>0</x:v>
      </x:c>
      <x:c r="AE1119" s="16" t="n">
        <x:f>IF(ISNUMBER(U1119),E1119*(U1119-T1119),"n.a.")</x:f>
        <x:v>0</x:v>
      </x:c>
      <x:c r="AF1119" s="12" t="n">
        <x:f>G1119-0</x:f>
        <x:v>0</x:v>
      </x:c>
      <x:c r="AG1119" s="16" t="n">
        <x:f>IF(ISNUMBER(U1119),0,Z1119)</x:f>
        <x:v>0</x:v>
      </x:c>
      <x:c r="AH1119" s="17" t="str">
        <x:f>IF(AND(A1119="WIRE",ISNUMBER(N1119)),H1119-N1119,"n.a.")</x:f>
        <x:v>n.a.</x:v>
      </x:c>
    </x:row>
    <x:row r="1120" ht="22" customHeight="1">
      <x:c r="A1120" s="2" t="str">
        <x:v>WIRE</x:v>
      </x:c>
      <x:c r="B1120" s="2" t="str">
        <x:v>60</x:v>
      </x:c>
      <x:c r="C1120" s="2" t="str">
        <x:v>DL516RED</x:v>
      </x:c>
      <x:c r="D1120" s="2" t="str">
        <x:v>Botac Industrial Limited</x:v>
      </x:c>
      <x:c r="E1120" s="7" t="n">
        <x:v>0</x:v>
      </x:c>
      <x:c r="F1120" s="7" t="n">
        <x:v>0</x:v>
      </x:c>
      <x:c r="G1120" s="7" t="n">
        <x:v>0</x:v>
      </x:c>
      <x:c r="H1120" s="8" t="n">
        <x:v>3.12</x:v>
      </x:c>
      <x:c r="I1120" s="8" t="n">
        <x:v>0</x:v>
      </x:c>
      <x:c r="J1120" s="2" t="n">
        <x:v>100</x:v>
      </x:c>
      <x:c r="K1120" s="9" t="n">
        <x:v>0</x:v>
      </x:c>
      <x:c r="L1120" s="8"/>
      <x:c r="M1120" s="8"/>
      <x:c r="N1120" s="8"/>
      <x:c r="O1120" s="2" t="n">
        <x:v>1</x:v>
      </x:c>
      <x:c r="P1120" s="10" t="n">
        <x:v>42369</x:v>
      </x:c>
      <x:c r="Q1120" s="10" t="n">
        <x:v>44774</x:v>
      </x:c>
      <x:c r="R1120" s="2" t="str">
        <x:v>Category per-100 basis; no valued stock to verify</x:v>
      </x:c>
      <x:c r="S1120" s="2" t="str">
        <x:v>Hold current standard; Chris blended standards already applied</x:v>
      </x:c>
      <x:c r="T1120" s="15" t="n">
        <x:f>H1120/J1120</x:f>
        <x:v>0.031200000000000002</x:v>
      </x:c>
      <x:c r="U1120" s="15" t="n">
        <x:f>IF(A1120="WIRE",T1120,IF(O1120=1,I1120*(1+IF(A1120="POUC",Summary!$E$7,Summary!$K$7))/J1120,"n.a."))</x:f>
        <x:v>0.031200000000000002</x:v>
      </x:c>
      <x:c r="V1120" s="12" t="n">
        <x:f>0</x:f>
        <x:v>0</x:v>
      </x:c>
      <x:c r="W1120" s="12" t="n">
        <x:f>0</x:f>
        <x:v>0</x:v>
      </x:c>
      <x:c r="X1120" s="12" t="n">
        <x:f>0</x:f>
        <x:v>0</x:v>
      </x:c>
      <x:c r="Y1120" s="12" t="n">
        <x:f>E1120-W1120-X1120</x:f>
        <x:v>0</x:v>
      </x:c>
      <x:c r="Z1120" s="16" t="n">
        <x:f>E1120*T1120</x:f>
        <x:v>0</x:v>
      </x:c>
      <x:c r="AA1120" s="16" t="n">
        <x:f>W1120*T1120</x:f>
        <x:v>0</x:v>
      </x:c>
      <x:c r="AB1120" s="16" t="n">
        <x:f>X1120*T1120</x:f>
        <x:v>0</x:v>
      </x:c>
      <x:c r="AC1120" s="16" t="n">
        <x:f>Y1120*T1120</x:f>
        <x:v>0</x:v>
      </x:c>
      <x:c r="AD1120" s="16" t="n">
        <x:f>K1120-Z1120</x:f>
        <x:v>0</x:v>
      </x:c>
      <x:c r="AE1120" s="16" t="n">
        <x:f>IF(ISNUMBER(U1120),E1120*(U1120-T1120),"n.a.")</x:f>
        <x:v>0</x:v>
      </x:c>
      <x:c r="AF1120" s="12" t="n">
        <x:f>G1120-0</x:f>
        <x:v>0</x:v>
      </x:c>
      <x:c r="AG1120" s="16" t="n">
        <x:f>IF(ISNUMBER(U1120),0,Z1120)</x:f>
        <x:v>0</x:v>
      </x:c>
      <x:c r="AH1120" s="17" t="str">
        <x:f>IF(AND(A1120="WIRE",ISNUMBER(N1120)),H1120-N1120,"n.a.")</x:f>
        <x:v>n.a.</x:v>
      </x:c>
    </x:row>
    <x:row r="1121" ht="22" customHeight="1">
      <x:c r="A1121" s="2" t="str">
        <x:v>WIRE</x:v>
      </x:c>
      <x:c r="B1121" s="2" t="str">
        <x:v>60</x:v>
      </x:c>
      <x:c r="C1121" s="2" t="str">
        <x:v>DL716BLU</x:v>
      </x:c>
      <x:c r="D1121" s="2" t="str">
        <x:v>Botac Industrial Limited</x:v>
      </x:c>
      <x:c r="E1121" s="7" t="n">
        <x:v>0</x:v>
      </x:c>
      <x:c r="F1121" s="7" t="n">
        <x:v>0</x:v>
      </x:c>
      <x:c r="G1121" s="7" t="n">
        <x:v>0</x:v>
      </x:c>
      <x:c r="H1121" s="8" t="n">
        <x:v>5.14</x:v>
      </x:c>
      <x:c r="I1121" s="8" t="n">
        <x:v>0</x:v>
      </x:c>
      <x:c r="J1121" s="2" t="n">
        <x:v>100</x:v>
      </x:c>
      <x:c r="K1121" s="9" t="n">
        <x:v>0</x:v>
      </x:c>
      <x:c r="L1121" s="8"/>
      <x:c r="M1121" s="8"/>
      <x:c r="N1121" s="8"/>
      <x:c r="O1121" s="2" t="n">
        <x:v>1</x:v>
      </x:c>
      <x:c r="P1121" s="10" t="n">
        <x:v>42369</x:v>
      </x:c>
      <x:c r="Q1121" s="10" t="n">
        <x:v>44774</x:v>
      </x:c>
      <x:c r="R1121" s="2" t="str">
        <x:v>Same-product valuation: per 100</x:v>
      </x:c>
      <x:c r="S1121" s="2" t="str">
        <x:v>Hold current standard; Chris blended standards already applied</x:v>
      </x:c>
      <x:c r="T1121" s="15" t="n">
        <x:f>H1121/J1121</x:f>
        <x:v>0.051399999999999994</x:v>
      </x:c>
      <x:c r="U1121" s="15" t="n">
        <x:f>IF(A1121="WIRE",T1121,IF(O1121=1,I1121*(1+IF(A1121="POUC",Summary!$E$7,Summary!$K$7))/J1121,"n.a."))</x:f>
        <x:v>0.051399999999999994</x:v>
      </x:c>
      <x:c r="V1121" s="12" t="n">
        <x:f>0</x:f>
        <x:v>0</x:v>
      </x:c>
      <x:c r="W1121" s="12" t="n">
        <x:f>0</x:f>
        <x:v>0</x:v>
      </x:c>
      <x:c r="X1121" s="12" t="n">
        <x:f>0</x:f>
        <x:v>0</x:v>
      </x:c>
      <x:c r="Y1121" s="12" t="n">
        <x:f>E1121-W1121-X1121</x:f>
        <x:v>0</x:v>
      </x:c>
      <x:c r="Z1121" s="16" t="n">
        <x:f>E1121*T1121</x:f>
        <x:v>0</x:v>
      </x:c>
      <x:c r="AA1121" s="16" t="n">
        <x:f>W1121*T1121</x:f>
        <x:v>0</x:v>
      </x:c>
      <x:c r="AB1121" s="16" t="n">
        <x:f>X1121*T1121</x:f>
        <x:v>0</x:v>
      </x:c>
      <x:c r="AC1121" s="16" t="n">
        <x:f>Y1121*T1121</x:f>
        <x:v>0</x:v>
      </x:c>
      <x:c r="AD1121" s="16" t="n">
        <x:f>K1121-Z1121</x:f>
        <x:v>0</x:v>
      </x:c>
      <x:c r="AE1121" s="16" t="n">
        <x:f>IF(ISNUMBER(U1121),E1121*(U1121-T1121),"n.a.")</x:f>
        <x:v>0</x:v>
      </x:c>
      <x:c r="AF1121" s="12" t="n">
        <x:f>G1121-0</x:f>
        <x:v>0</x:v>
      </x:c>
      <x:c r="AG1121" s="16" t="n">
        <x:f>IF(ISNUMBER(U1121),0,Z1121)</x:f>
        <x:v>0</x:v>
      </x:c>
      <x:c r="AH1121" s="17" t="str">
        <x:f>IF(AND(A1121="WIRE",ISNUMBER(N1121)),H1121-N1121,"n.a.")</x:f>
        <x:v>n.a.</x:v>
      </x:c>
    </x:row>
    <x:row r="1122" ht="22" customHeight="1">
      <x:c r="A1122" s="2" t="str">
        <x:v>WIRE</x:v>
      </x:c>
      <x:c r="B1122" s="2" t="str">
        <x:v>60</x:v>
      </x:c>
      <x:c r="C1122" s="2" t="str">
        <x:v>DL916BLU</x:v>
      </x:c>
      <x:c r="D1122" s="2" t="str">
        <x:v>Botac Industrial Limited</x:v>
      </x:c>
      <x:c r="E1122" s="7" t="n">
        <x:v>0</x:v>
      </x:c>
      <x:c r="F1122" s="7" t="n">
        <x:v>0</x:v>
      </x:c>
      <x:c r="G1122" s="7" t="n">
        <x:v>0</x:v>
      </x:c>
      <x:c r="H1122" s="8" t="n">
        <x:v>7.54</x:v>
      </x:c>
      <x:c r="I1122" s="8" t="n">
        <x:v>0</x:v>
      </x:c>
      <x:c r="J1122" s="2" t="n">
        <x:v>100</x:v>
      </x:c>
      <x:c r="K1122" s="9" t="n">
        <x:v>0</x:v>
      </x:c>
      <x:c r="L1122" s="8"/>
      <x:c r="M1122" s="8"/>
      <x:c r="N1122" s="8"/>
      <x:c r="O1122" s="2" t="n">
        <x:v>1</x:v>
      </x:c>
      <x:c r="P1122" s="10" t="n">
        <x:v>42369</x:v>
      </x:c>
      <x:c r="Q1122" s="10" t="n">
        <x:v>44774</x:v>
      </x:c>
      <x:c r="R1122" s="2" t="str">
        <x:v>Same-product valuation: per 100</x:v>
      </x:c>
      <x:c r="S1122" s="2" t="str">
        <x:v>Hold current standard; Chris blended standards already applied</x:v>
      </x:c>
      <x:c r="T1122" s="15" t="n">
        <x:f>H1122/J1122</x:f>
        <x:v>0.0754</x:v>
      </x:c>
      <x:c r="U1122" s="15" t="n">
        <x:f>IF(A1122="WIRE",T1122,IF(O1122=1,I1122*(1+IF(A1122="POUC",Summary!$E$7,Summary!$K$7))/J1122,"n.a."))</x:f>
        <x:v>0.0754</x:v>
      </x:c>
      <x:c r="V1122" s="12" t="n">
        <x:f>0</x:f>
        <x:v>0</x:v>
      </x:c>
      <x:c r="W1122" s="12" t="n">
        <x:f>0</x:f>
        <x:v>0</x:v>
      </x:c>
      <x:c r="X1122" s="12" t="n">
        <x:f>0</x:f>
        <x:v>0</x:v>
      </x:c>
      <x:c r="Y1122" s="12" t="n">
        <x:f>E1122-W1122-X1122</x:f>
        <x:v>0</x:v>
      </x:c>
      <x:c r="Z1122" s="16" t="n">
        <x:f>E1122*T1122</x:f>
        <x:v>0</x:v>
      </x:c>
      <x:c r="AA1122" s="16" t="n">
        <x:f>W1122*T1122</x:f>
        <x:v>0</x:v>
      </x:c>
      <x:c r="AB1122" s="16" t="n">
        <x:f>X1122*T1122</x:f>
        <x:v>0</x:v>
      </x:c>
      <x:c r="AC1122" s="16" t="n">
        <x:f>Y1122*T1122</x:f>
        <x:v>0</x:v>
      </x:c>
      <x:c r="AD1122" s="16" t="n">
        <x:f>K1122-Z1122</x:f>
        <x:v>0</x:v>
      </x:c>
      <x:c r="AE1122" s="16" t="n">
        <x:f>IF(ISNUMBER(U1122),E1122*(U1122-T1122),"n.a.")</x:f>
        <x:v>0</x:v>
      </x:c>
      <x:c r="AF1122" s="12" t="n">
        <x:f>G1122-0</x:f>
        <x:v>0</x:v>
      </x:c>
      <x:c r="AG1122" s="16" t="n">
        <x:f>IF(ISNUMBER(U1122),0,Z1122)</x:f>
        <x:v>0</x:v>
      </x:c>
      <x:c r="AH1122" s="17" t="str">
        <x:f>IF(AND(A1122="WIRE",ISNUMBER(N1122)),H1122-N1122,"n.a.")</x:f>
        <x:v>n.a.</x:v>
      </x:c>
    </x:row>
    <x:row r="1123" ht="22" customHeight="1">
      <x:c r="A1123" s="2" t="str">
        <x:v>WIRE</x:v>
      </x:c>
      <x:c r="B1123" s="2" t="str">
        <x:v>60</x:v>
      </x:c>
      <x:c r="C1123" s="2" t="str">
        <x:v>DL916RED</x:v>
      </x:c>
      <x:c r="D1123" s="2" t="str">
        <x:v>Botac Industrial Limited</x:v>
      </x:c>
      <x:c r="E1123" s="7" t="n">
        <x:v>200</x:v>
      </x:c>
      <x:c r="F1123" s="7" t="n">
        <x:v>0</x:v>
      </x:c>
      <x:c r="G1123" s="7" t="n">
        <x:v>0</x:v>
      </x:c>
      <x:c r="H1123" s="8" t="n">
        <x:v>7.54</x:v>
      </x:c>
      <x:c r="I1123" s="8" t="n">
        <x:v>0</x:v>
      </x:c>
      <x:c r="J1123" s="2" t="n">
        <x:v>100</x:v>
      </x:c>
      <x:c r="K1123" s="9" t="n">
        <x:v>15.08</x:v>
      </x:c>
      <x:c r="L1123" s="8"/>
      <x:c r="M1123" s="8"/>
      <x:c r="N1123" s="8"/>
      <x:c r="O1123" s="2" t="n">
        <x:v>1</x:v>
      </x:c>
      <x:c r="P1123" s="10" t="n">
        <x:v>42369</x:v>
      </x:c>
      <x:c r="Q1123" s="10" t="n">
        <x:v>44774</x:v>
      </x:c>
      <x:c r="R1123" s="2" t="str">
        <x:v>Same-product valuation: per 100</x:v>
      </x:c>
      <x:c r="S1123" s="2" t="str">
        <x:v>Hold current standard; Chris blended standards already applied</x:v>
      </x:c>
      <x:c r="T1123" s="15" t="n">
        <x:f>H1123/J1123</x:f>
        <x:v>0.0754</x:v>
      </x:c>
      <x:c r="U1123" s="15" t="n">
        <x:f>IF(A1123="WIRE",T1123,IF(O1123=1,I1123*(1+IF(A1123="POUC",Summary!$E$7,Summary!$K$7))/J1123,"n.a."))</x:f>
        <x:v>0.0754</x:v>
      </x:c>
      <x:c r="V1123" s="12" t="n">
        <x:f>0</x:f>
        <x:v>0</x:v>
      </x:c>
      <x:c r="W1123" s="12" t="n">
        <x:f>0</x:f>
        <x:v>0</x:v>
      </x:c>
      <x:c r="X1123" s="12" t="n">
        <x:f>0</x:f>
        <x:v>0</x:v>
      </x:c>
      <x:c r="Y1123" s="12" t="n">
        <x:f>E1123-W1123-X1123</x:f>
        <x:v>200</x:v>
      </x:c>
      <x:c r="Z1123" s="16" t="n">
        <x:f>E1123*T1123</x:f>
        <x:v>15.079999999999998</x:v>
      </x:c>
      <x:c r="AA1123" s="16" t="n">
        <x:f>W1123*T1123</x:f>
        <x:v>0</x:v>
      </x:c>
      <x:c r="AB1123" s="16" t="n">
        <x:f>X1123*T1123</x:f>
        <x:v>0</x:v>
      </x:c>
      <x:c r="AC1123" s="16" t="n">
        <x:f>Y1123*T1123</x:f>
        <x:v>15.079999999999998</x:v>
      </x:c>
      <x:c r="AD1123" s="16" t="n">
        <x:f>K1123-Z1123</x:f>
        <x:v>1.7763568394002505e-15</x:v>
      </x:c>
      <x:c r="AE1123" s="16" t="n">
        <x:f>IF(ISNUMBER(U1123),E1123*(U1123-T1123),"n.a.")</x:f>
        <x:v>0</x:v>
      </x:c>
      <x:c r="AF1123" s="12" t="n">
        <x:f>G1123-0</x:f>
        <x:v>0</x:v>
      </x:c>
      <x:c r="AG1123" s="16" t="n">
        <x:f>IF(ISNUMBER(U1123),0,Z1123)</x:f>
        <x:v>0</x:v>
      </x:c>
      <x:c r="AH1123" s="17" t="str">
        <x:f>IF(AND(A1123="WIRE",ISNUMBER(N1123)),H1123-N1123,"n.a.")</x:f>
        <x:v>n.a.</x:v>
      </x:c>
    </x:row>
    <x:row r="1124" ht="22" customHeight="1">
      <x:c r="A1124" s="2" t="str">
        <x:v>WIRE</x:v>
      </x:c>
      <x:c r="B1124" s="2" t="str">
        <x:v>60</x:v>
      </x:c>
      <x:c r="C1124" s="2" t="str">
        <x:v>DL012ABR</x:v>
      </x:c>
      <x:c r="D1124" s="2" t="str">
        <x:v>JACC INTERNATIONAL LTD</x:v>
      </x:c>
      <x:c r="E1124" s="7" t="n">
        <x:v>0</x:v>
      </x:c>
      <x:c r="F1124" s="7" t="n">
        <x:v>0</x:v>
      </x:c>
      <x:c r="G1124" s="7" t="n">
        <x:v>0</x:v>
      </x:c>
      <x:c r="H1124" s="8" t="n">
        <x:v>5.9</x:v>
      </x:c>
      <x:c r="I1124" s="8" t="n">
        <x:v>5.16</x:v>
      </x:c>
      <x:c r="J1124" s="2" t="n">
        <x:v>100</x:v>
      </x:c>
      <x:c r="K1124" s="9" t="n">
        <x:v>0</x:v>
      </x:c>
      <x:c r="L1124" s="8"/>
      <x:c r="M1124" s="8"/>
      <x:c r="N1124" s="8"/>
      <x:c r="O1124" s="2" t="n">
        <x:v>1</x:v>
      </x:c>
      <x:c r="P1124" s="10" t="n">
        <x:v>44135</x:v>
      </x:c>
      <x:c r="Q1124" s="10" t="n">
        <x:v>40442</x:v>
      </x:c>
      <x:c r="R1124" s="2" t="str">
        <x:v>Category per-100 basis; no valued stock to verify</x:v>
      </x:c>
      <x:c r="S1124" s="2" t="str">
        <x:v>Hold current standard; Chris blended standards already applied</x:v>
      </x:c>
      <x:c r="T1124" s="15" t="n">
        <x:f>H1124/J1124</x:f>
        <x:v>0.059000000000000004</x:v>
      </x:c>
      <x:c r="U1124" s="15" t="n">
        <x:f>IF(A1124="WIRE",T1124,IF(O1124=1,I1124*(1+IF(A1124="POUC",Summary!$E$7,Summary!$K$7))/J1124,"n.a."))</x:f>
        <x:v>0.059000000000000004</x:v>
      </x:c>
      <x:c r="V1124" s="12" t="n">
        <x:f>0</x:f>
        <x:v>0</x:v>
      </x:c>
      <x:c r="W1124" s="12" t="n">
        <x:f>0</x:f>
        <x:v>0</x:v>
      </x:c>
      <x:c r="X1124" s="12" t="n">
        <x:f>0</x:f>
        <x:v>0</x:v>
      </x:c>
      <x:c r="Y1124" s="12" t="n">
        <x:f>E1124-W1124-X1124</x:f>
        <x:v>0</x:v>
      </x:c>
      <x:c r="Z1124" s="16" t="n">
        <x:f>E1124*T1124</x:f>
        <x:v>0</x:v>
      </x:c>
      <x:c r="AA1124" s="16" t="n">
        <x:f>W1124*T1124</x:f>
        <x:v>0</x:v>
      </x:c>
      <x:c r="AB1124" s="16" t="n">
        <x:f>X1124*T1124</x:f>
        <x:v>0</x:v>
      </x:c>
      <x:c r="AC1124" s="16" t="n">
        <x:f>Y1124*T1124</x:f>
        <x:v>0</x:v>
      </x:c>
      <x:c r="AD1124" s="16" t="n">
        <x:f>K1124-Z1124</x:f>
        <x:v>0</x:v>
      </x:c>
      <x:c r="AE1124" s="16" t="n">
        <x:f>IF(ISNUMBER(U1124),E1124*(U1124-T1124),"n.a.")</x:f>
        <x:v>0</x:v>
      </x:c>
      <x:c r="AF1124" s="12" t="n">
        <x:f>G1124-0</x:f>
        <x:v>0</x:v>
      </x:c>
      <x:c r="AG1124" s="16" t="n">
        <x:f>IF(ISNUMBER(U1124),0,Z1124)</x:f>
        <x:v>0</x:v>
      </x:c>
      <x:c r="AH1124" s="17" t="str">
        <x:f>IF(AND(A1124="WIRE",ISNUMBER(N1124)),H1124-N1124,"n.a.")</x:f>
        <x:v>n.a.</x:v>
      </x:c>
    </x:row>
    <x:row r="1125" ht="22" customHeight="1">
      <x:c r="A1125" s="2" t="str">
        <x:v>WIRE</x:v>
      </x:c>
      <x:c r="B1125" s="2" t="str">
        <x:v>60</x:v>
      </x:c>
      <x:c r="C1125" s="2" t="str">
        <x:v>DL012GLD</x:v>
      </x:c>
      <x:c r="D1125" s="2" t="str">
        <x:v>JACC INTERNATIONAL LTD</x:v>
      </x:c>
      <x:c r="E1125" s="7" t="n">
        <x:v>0</x:v>
      </x:c>
      <x:c r="F1125" s="7" t="n">
        <x:v>0</x:v>
      </x:c>
      <x:c r="G1125" s="7" t="n">
        <x:v>0</x:v>
      </x:c>
      <x:c r="H1125" s="8" t="n">
        <x:v>5.9</x:v>
      </x:c>
      <x:c r="I1125" s="8" t="n">
        <x:v>5.16</x:v>
      </x:c>
      <x:c r="J1125" s="2" t="n">
        <x:v>100</x:v>
      </x:c>
      <x:c r="K1125" s="9" t="n">
        <x:v>0</x:v>
      </x:c>
      <x:c r="L1125" s="8"/>
      <x:c r="M1125" s="8"/>
      <x:c r="N1125" s="8"/>
      <x:c r="O1125" s="2" t="n">
        <x:v>1</x:v>
      </x:c>
      <x:c r="P1125" s="10" t="n">
        <x:v>44135</x:v>
      </x:c>
      <x:c r="Q1125" s="10" t="n">
        <x:v>40442</x:v>
      </x:c>
      <x:c r="R1125" s="2" t="str">
        <x:v>Category per-100 basis; no valued stock to verify</x:v>
      </x:c>
      <x:c r="S1125" s="2" t="str">
        <x:v>Hold current standard; Chris blended standards already applied</x:v>
      </x:c>
      <x:c r="T1125" s="15" t="n">
        <x:f>H1125/J1125</x:f>
        <x:v>0.059000000000000004</x:v>
      </x:c>
      <x:c r="U1125" s="15" t="n">
        <x:f>IF(A1125="WIRE",T1125,IF(O1125=1,I1125*(1+IF(A1125="POUC",Summary!$E$7,Summary!$K$7))/J1125,"n.a."))</x:f>
        <x:v>0.059000000000000004</x:v>
      </x:c>
      <x:c r="V1125" s="12" t="n">
        <x:f>0</x:f>
        <x:v>0</x:v>
      </x:c>
      <x:c r="W1125" s="12" t="n">
        <x:f>0</x:f>
        <x:v>0</x:v>
      </x:c>
      <x:c r="X1125" s="12" t="n">
        <x:f>0</x:f>
        <x:v>0</x:v>
      </x:c>
      <x:c r="Y1125" s="12" t="n">
        <x:f>E1125-W1125-X1125</x:f>
        <x:v>0</x:v>
      </x:c>
      <x:c r="Z1125" s="16" t="n">
        <x:f>E1125*T1125</x:f>
        <x:v>0</x:v>
      </x:c>
      <x:c r="AA1125" s="16" t="n">
        <x:f>W1125*T1125</x:f>
        <x:v>0</x:v>
      </x:c>
      <x:c r="AB1125" s="16" t="n">
        <x:f>X1125*T1125</x:f>
        <x:v>0</x:v>
      </x:c>
      <x:c r="AC1125" s="16" t="n">
        <x:f>Y1125*T1125</x:f>
        <x:v>0</x:v>
      </x:c>
      <x:c r="AD1125" s="16" t="n">
        <x:f>K1125-Z1125</x:f>
        <x:v>0</x:v>
      </x:c>
      <x:c r="AE1125" s="16" t="n">
        <x:f>IF(ISNUMBER(U1125),E1125*(U1125-T1125),"n.a.")</x:f>
        <x:v>0</x:v>
      </x:c>
      <x:c r="AF1125" s="12" t="n">
        <x:f>G1125-0</x:f>
        <x:v>0</x:v>
      </x:c>
      <x:c r="AG1125" s="16" t="n">
        <x:f>IF(ISNUMBER(U1125),0,Z1125)</x:f>
        <x:v>0</x:v>
      </x:c>
      <x:c r="AH1125" s="17" t="str">
        <x:f>IF(AND(A1125="WIRE",ISNUMBER(N1125)),H1125-N1125,"n.a.")</x:f>
        <x:v>n.a.</x:v>
      </x:c>
    </x:row>
    <x:row r="1126" ht="22" customHeight="1">
      <x:c r="A1126" s="2" t="str">
        <x:v>WIRE</x:v>
      </x:c>
      <x:c r="B1126" s="2" t="str">
        <x:v>60</x:v>
      </x:c>
      <x:c r="C1126" s="2" t="str">
        <x:v>SOW078BLK</x:v>
      </x:c>
      <x:c r="D1126" s="2" t="str">
        <x:v>SPIRAL BINDING LLC</x:v>
      </x:c>
      <x:c r="E1126" s="7" t="n">
        <x:v>0</x:v>
      </x:c>
      <x:c r="F1126" s="7" t="n">
        <x:v>0</x:v>
      </x:c>
      <x:c r="G1126" s="7" t="n">
        <x:v>0</x:v>
      </x:c>
      <x:c r="H1126" s="8" t="n">
        <x:v>16.52</x:v>
      </x:c>
      <x:c r="I1126" s="8" t="n">
        <x:v>15.85</x:v>
      </x:c>
      <x:c r="J1126" s="2" t="n">
        <x:v>100</x:v>
      </x:c>
      <x:c r="K1126" s="9" t="n">
        <x:v>0</x:v>
      </x:c>
      <x:c r="L1126" s="8"/>
      <x:c r="M1126" s="8"/>
      <x:c r="N1126" s="8"/>
      <x:c r="O1126" s="2" t="n">
        <x:v>1</x:v>
      </x:c>
      <x:c r="P1126" s="10" t="n">
        <x:v>40782</x:v>
      </x:c>
      <x:c r="Q1126" s="10" t="n">
        <x:v>41368</x:v>
      </x:c>
      <x:c r="R1126" s="2" t="str">
        <x:v>Category per-100 basis; no valued stock to verify</x:v>
      </x:c>
      <x:c r="S1126" s="2" t="str">
        <x:v>Hold current standard; Chris blended standards already applied</x:v>
      </x:c>
      <x:c r="T1126" s="15" t="n">
        <x:f>H1126/J1126</x:f>
        <x:v>0.16519999999999999</x:v>
      </x:c>
      <x:c r="U1126" s="15" t="n">
        <x:f>IF(A1126="WIRE",T1126,IF(O1126=1,I1126*(1+IF(A1126="POUC",Summary!$E$7,Summary!$K$7))/J1126,"n.a."))</x:f>
        <x:v>0.16519999999999999</x:v>
      </x:c>
      <x:c r="V1126" s="12" t="n">
        <x:f>0</x:f>
        <x:v>0</x:v>
      </x:c>
      <x:c r="W1126" s="12" t="n">
        <x:f>0</x:f>
        <x:v>0</x:v>
      </x:c>
      <x:c r="X1126" s="12" t="n">
        <x:f>0</x:f>
        <x:v>0</x:v>
      </x:c>
      <x:c r="Y1126" s="12" t="n">
        <x:f>E1126-W1126-X1126</x:f>
        <x:v>0</x:v>
      </x:c>
      <x:c r="Z1126" s="16" t="n">
        <x:f>E1126*T1126</x:f>
        <x:v>0</x:v>
      </x:c>
      <x:c r="AA1126" s="16" t="n">
        <x:f>W1126*T1126</x:f>
        <x:v>0</x:v>
      </x:c>
      <x:c r="AB1126" s="16" t="n">
        <x:f>X1126*T1126</x:f>
        <x:v>0</x:v>
      </x:c>
      <x:c r="AC1126" s="16" t="n">
        <x:f>Y1126*T1126</x:f>
        <x:v>0</x:v>
      </x:c>
      <x:c r="AD1126" s="16" t="n">
        <x:f>K1126-Z1126</x:f>
        <x:v>0</x:v>
      </x:c>
      <x:c r="AE1126" s="16" t="n">
        <x:f>IF(ISNUMBER(U1126),E1126*(U1126-T1126),"n.a.")</x:f>
        <x:v>0</x:v>
      </x:c>
      <x:c r="AF1126" s="12" t="n">
        <x:f>G1126-0</x:f>
        <x:v>0</x:v>
      </x:c>
      <x:c r="AG1126" s="16" t="n">
        <x:f>IF(ISNUMBER(U1126),0,Z1126)</x:f>
        <x:v>0</x:v>
      </x:c>
      <x:c r="AH1126" s="17" t="str">
        <x:f>IF(AND(A1126="WIRE",ISNUMBER(N1126)),H1126-N1126,"n.a.")</x:f>
        <x:v>n.a.</x:v>
      </x:c>
    </x:row>
    <x:row r="1127" ht="22" customHeight="1">
      <x:c r="A1127" s="2" t="str">
        <x:v>WIRE</x:v>
      </x:c>
      <x:c r="B1127" s="2" t="str">
        <x:v>60</x:v>
      </x:c>
      <x:c r="C1127" s="2" t="str">
        <x:v>SOW716WHT</x:v>
      </x:c>
      <x:c r="D1127" s="2" t="str">
        <x:v>SPIRAL BINDING LLC</x:v>
      </x:c>
      <x:c r="E1127" s="7" t="n">
        <x:v>0</x:v>
      </x:c>
      <x:c r="F1127" s="7" t="n">
        <x:v>0</x:v>
      </x:c>
      <x:c r="G1127" s="7" t="n">
        <x:v>0</x:v>
      </x:c>
      <x:c r="H1127" s="8" t="n">
        <x:v>32.62</x:v>
      </x:c>
      <x:c r="I1127" s="8" t="n">
        <x:v>31.25</x:v>
      </x:c>
      <x:c r="J1127" s="2" t="n">
        <x:v>100</x:v>
      </x:c>
      <x:c r="K1127" s="9" t="n">
        <x:v>0</x:v>
      </x:c>
      <x:c r="L1127" s="8"/>
      <x:c r="M1127" s="8"/>
      <x:c r="N1127" s="8"/>
      <x:c r="O1127" s="2" t="n">
        <x:v>1</x:v>
      </x:c>
      <x:c r="P1127" s="10" t="n">
        <x:v>40782</x:v>
      </x:c>
      <x:c r="Q1127" s="10" t="n">
        <x:v>41003</x:v>
      </x:c>
      <x:c r="R1127" s="2" t="str">
        <x:v>Category per-100 basis; no valued stock to verify</x:v>
      </x:c>
      <x:c r="S1127" s="2" t="str">
        <x:v>Hold current standard; Chris blended standards already applied</x:v>
      </x:c>
      <x:c r="T1127" s="15" t="n">
        <x:f>H1127/J1127</x:f>
        <x:v>0.3262</x:v>
      </x:c>
      <x:c r="U1127" s="15" t="n">
        <x:f>IF(A1127="WIRE",T1127,IF(O1127=1,I1127*(1+IF(A1127="POUC",Summary!$E$7,Summary!$K$7))/J1127,"n.a."))</x:f>
        <x:v>0.3262</x:v>
      </x:c>
      <x:c r="V1127" s="12" t="n">
        <x:f>0</x:f>
        <x:v>0</x:v>
      </x:c>
      <x:c r="W1127" s="12" t="n">
        <x:f>0</x:f>
        <x:v>0</x:v>
      </x:c>
      <x:c r="X1127" s="12" t="n">
        <x:f>0</x:f>
        <x:v>0</x:v>
      </x:c>
      <x:c r="Y1127" s="12" t="n">
        <x:f>E1127-W1127-X1127</x:f>
        <x:v>0</x:v>
      </x:c>
      <x:c r="Z1127" s="16" t="n">
        <x:f>E1127*T1127</x:f>
        <x:v>0</x:v>
      </x:c>
      <x:c r="AA1127" s="16" t="n">
        <x:f>W1127*T1127</x:f>
        <x:v>0</x:v>
      </x:c>
      <x:c r="AB1127" s="16" t="n">
        <x:f>X1127*T1127</x:f>
        <x:v>0</x:v>
      </x:c>
      <x:c r="AC1127" s="16" t="n">
        <x:f>Y1127*T1127</x:f>
        <x:v>0</x:v>
      </x:c>
      <x:c r="AD1127" s="16" t="n">
        <x:f>K1127-Z1127</x:f>
        <x:v>0</x:v>
      </x:c>
      <x:c r="AE1127" s="16" t="n">
        <x:f>IF(ISNUMBER(U1127),E1127*(U1127-T1127),"n.a.")</x:f>
        <x:v>0</x:v>
      </x:c>
      <x:c r="AF1127" s="12" t="n">
        <x:f>G1127-0</x:f>
        <x:v>0</x:v>
      </x:c>
      <x:c r="AG1127" s="16" t="n">
        <x:f>IF(ISNUMBER(U1127),0,Z1127)</x:f>
        <x:v>0</x:v>
      </x:c>
      <x:c r="AH1127" s="17" t="str">
        <x:f>IF(AND(A1127="WIRE",ISNUMBER(N1127)),H1127-N1127,"n.a.")</x:f>
        <x:v>n.a.</x:v>
      </x:c>
    </x:row>
  </x:sheetData>
  <x:conditionalFormatting sqref="AF2:AF1127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55a308735a4b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0" hidden="0" customWidth="1"/>
    <x:col min="18" max="18" width="30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48" customHeight="1">
      <x:c r="A1" s="6" t="str">
        <x:v>Category</x:v>
      </x:c>
      <x:c r="B1" s="6" t="str">
        <x:v>Warehouse</x:v>
      </x:c>
      <x:c r="C1" s="6" t="str">
        <x:v>Product</x:v>
      </x:c>
      <x:c r="D1" s="6" t="str">
        <x:v>PO number</x:v>
      </x:c>
      <x:c r="E1" s="6" t="str">
        <x:v>Suffix</x:v>
      </x:c>
      <x:c r="F1" s="6" t="str">
        <x:v>Line</x:v>
      </x:c>
      <x:c r="G1" s="6" t="str">
        <x:v>Receipt date</x:v>
      </x:c>
      <x:c r="H1" s="6" t="str">
        <x:v>Expected receipt date</x:v>
      </x:c>
      <x:c r="I1" s="6" t="str">
        <x:v>Source qtyrcv</x:v>
      </x:c>
      <x:c r="J1" s="6" t="str">
        <x:v>Ordered quantity</x:v>
      </x:c>
      <x:c r="K1" s="6" t="str">
        <x:v>Unit conversion</x:v>
      </x:c>
      <x:c r="L1" s="6" t="str">
        <x:v>PO source cost</x:v>
      </x:c>
      <x:c r="M1" s="6" t="str">
        <x:v>Receipt GL cost</x:v>
      </x:c>
      <x:c r="N1" s="6" t="str">
        <x:v>Status</x:v>
      </x:c>
      <x:c r="O1" s="6" t="str">
        <x:v>Active undated flag</x:v>
      </x:c>
      <x:c r="P1" s="6" t="str">
        <x:v>Units per cost</x:v>
      </x:c>
      <x:c r="Q1" s="6" t="str">
        <x:v>Price bucket</x:v>
      </x:c>
      <x:c r="R1" s="6" t="str">
        <x:v>Receipt review</x:v>
      </x:c>
      <x:c r="S1" s="6" t="str">
        <x:v>Dated received units</x:v>
      </x:c>
      <x:c r="T1" s="6" t="str">
        <x:v>Estimated current FIFO units</x:v>
      </x:c>
      <x:c r="U1" s="6" t="str">
        <x:v>Incoming stock units</x:v>
      </x:c>
      <x:c r="V1" s="6" t="str">
        <x:v>Forecast arrival date</x:v>
      </x:c>
      <x:c r="W1" s="6" t="str">
        <x:v>Incoming baseline units</x:v>
      </x:c>
      <x:c r="X1" s="6" t="str">
        <x:v>Incoming higher-cost units</x:v>
      </x:c>
      <x:c r="Y1" s="6" t="str">
        <x:v>Incoming unclassified units</x:v>
      </x:c>
      <x:c r="AA1" t="str">
        <x:v>Source: Pouches Coil Wire receipts.csv. All 2,044 PO lines retained; 461 active undated incoming lines.</x:v>
      </x:c>
    </x:row>
    <x:row r="2" ht="22" customHeight="1">
      <x:c r="A2" s="2" t="str">
        <x:v>COIL</x:v>
      </x:c>
      <x:c r="B2" s="2" t="str">
        <x:v>10</x:v>
      </x:c>
      <x:c r="C2" s="2" t="str">
        <x:v>10BLK12-4</x:v>
      </x:c>
      <x:c r="D2" s="2" t="str">
        <x:v>1061316</x:v>
      </x:c>
      <x:c r="E2" s="2" t="str">
        <x:v>0</x:v>
      </x:c>
      <x:c r="F2" s="2" t="str">
        <x:v>12</x:v>
      </x:c>
      <x:c r="G2" s="10" t="n">
        <x:v>46302</x:v>
      </x:c>
      <x:c r="H2" s="10" t="n">
        <x:v>46304</x:v>
      </x:c>
      <x:c r="I2" s="7" t="n">
        <x:v>130200</x:v>
      </x:c>
      <x:c r="J2" s="7" t="n">
        <x:v>130200</x:v>
      </x:c>
      <x:c r="K2" s="7" t="n">
        <x:v>1</x:v>
      </x:c>
      <x:c r="L2" s="8" t="n">
        <x:v>4.11</x:v>
      </x:c>
      <x:c r="M2" s="9" t="n">
        <x:v>6041.28</x:v>
      </x:c>
      <x:c r="N2" s="2" t="str">
        <x:v>a</x:v>
      </x:c>
      <x:c r="O2" s="2" t="n">
        <x:v>0</x:v>
      </x:c>
      <x:c r="P2" s="2" t="n">
        <x:v>100</x:v>
      </x:c>
      <x:c r="Q2" s="2" t="str">
        <x:v>Baseline PO cost</x:v>
      </x:c>
      <x:c r="R2" s="2" t="str">
        <x:v>Received</x:v>
      </x:c>
      <x:c r="S2" s="12" t="n">
        <x:f>IF(AND(ISNUMBER(G2),G2&gt;0,G2&lt;=Summary!$E$5,I2&gt;0),I2*K2,0)</x:f>
        <x:v>130200</x:v>
      </x:c>
      <x:c r="T2" s="12" t="n">
        <x:f>MIN(S2,MAX(0,'Inventory detail'!E3-0))</x:f>
        <x:v>130200</x:v>
      </x:c>
      <x:c r="U2" s="12" t="n">
        <x:f>IF(O2=1,J2*K2,0)</x:f>
        <x:v>0</x:v>
      </x:c>
      <x:c r="V2" s="13" t="str">
        <x:f>IF(O2=0,"",IF(H2="","",MAX(H2,Summary!$E$5)))</x:f>
      </x:c>
      <x:c r="W2" s="12" t="n">
        <x:f>IF(Q2="Baseline PO cost",U2,0)</x:f>
        <x:v>0</x:v>
      </x:c>
      <x:c r="X2" s="12" t="n">
        <x:f>IF(Q2="Higher PO cost",U2,0)</x:f>
        <x:v>0</x:v>
      </x:c>
      <x:c r="Y2" s="12" t="n">
        <x:f>IF(Q2="Unclassified",U2,0)</x:f>
        <x:v>0</x:v>
      </x:c>
    </x:row>
    <x:row r="3" ht="22" customHeight="1">
      <x:c r="A3" s="2" t="str">
        <x:v>COIL</x:v>
      </x:c>
      <x:c r="B3" s="2" t="str">
        <x:v>10</x:v>
      </x:c>
      <x:c r="C3" s="2" t="str">
        <x:v>10BLK12-4</x:v>
      </x:c>
      <x:c r="D3" s="2" t="str">
        <x:v>1061140</x:v>
      </x:c>
      <x:c r="E3" s="2" t="str">
        <x:v>0</x:v>
      </x:c>
      <x:c r="F3" s="2" t="str">
        <x:v>10</x:v>
      </x:c>
      <x:c r="G3" s="10" t="n">
        <x:v>46286</x:v>
      </x:c>
      <x:c r="H3" s="10" t="n">
        <x:v>46286</x:v>
      </x:c>
      <x:c r="I3" s="7" t="n">
        <x:v>105000</x:v>
      </x:c>
      <x:c r="J3" s="7" t="n">
        <x:v>105000</x:v>
      </x:c>
      <x:c r="K3" s="7" t="n">
        <x:v>1</x:v>
      </x:c>
      <x:c r="L3" s="8" t="n">
        <x:v>4.11</x:v>
      </x:c>
      <x:c r="M3" s="9" t="n">
        <x:v>4872</x:v>
      </x:c>
      <x:c r="N3" s="2" t="str">
        <x:v>i</x:v>
      </x:c>
      <x:c r="O3" s="2" t="n">
        <x:v>0</x:v>
      </x:c>
      <x:c r="P3" s="2" t="n">
        <x:v>100</x:v>
      </x:c>
      <x:c r="Q3" s="2" t="str">
        <x:v>Baseline PO cost</x:v>
      </x:c>
      <x:c r="R3" s="2" t="str">
        <x:v>Received</x:v>
      </x:c>
      <x:c r="S3" s="12" t="n">
        <x:f>IF(AND(ISNUMBER(G3),G3&gt;0,G3&lt;=Summary!$E$5,I3&gt;0),I3*K3,0)</x:f>
        <x:v>105000</x:v>
      </x:c>
      <x:c r="T3" s="12" t="n">
        <x:f>MIN(S3,MAX(0,'Inventory detail'!E3-SUM(S2:S2)))</x:f>
        <x:v>40900</x:v>
      </x:c>
      <x:c r="U3" s="12" t="n">
        <x:f>IF(O3=1,J3*K3,0)</x:f>
        <x:v>0</x:v>
      </x:c>
      <x:c r="V3" s="13" t="str">
        <x:f>IF(O3=0,"",IF(H3="","",MAX(H3,Summary!$E$5)))</x:f>
      </x:c>
      <x:c r="W3" s="12" t="n">
        <x:f>IF(Q3="Baseline PO cost",U3,0)</x:f>
        <x:v>0</x:v>
      </x:c>
      <x:c r="X3" s="12" t="n">
        <x:f>IF(Q3="Higher PO cost",U3,0)</x:f>
        <x:v>0</x:v>
      </x:c>
      <x:c r="Y3" s="12" t="n">
        <x:f>IF(Q3="Unclassified",U3,0)</x:f>
        <x:v>0</x:v>
      </x:c>
    </x:row>
    <x:row r="4" ht="22" customHeight="1">
      <x:c r="A4" s="2" t="str">
        <x:v>COIL</x:v>
      </x:c>
      <x:c r="B4" s="2" t="str">
        <x:v>10</x:v>
      </x:c>
      <x:c r="C4" s="2" t="str">
        <x:v>10BLK12-4</x:v>
      </x:c>
      <x:c r="D4" s="2" t="str">
        <x:v>1060985</x:v>
      </x:c>
      <x:c r="E4" s="2" t="str">
        <x:v>0</x:v>
      </x:c>
      <x:c r="F4" s="2" t="str">
        <x:v>9</x:v>
      </x:c>
      <x:c r="G4" s="10" t="n">
        <x:v>46240</x:v>
      </x:c>
      <x:c r="H4" s="10" t="n">
        <x:v>46241</x:v>
      </x:c>
      <x:c r="I4" s="7" t="n">
        <x:v>130200</x:v>
      </x:c>
      <x:c r="J4" s="7" t="n">
        <x:v>130200</x:v>
      </x:c>
      <x:c r="K4" s="7" t="n">
        <x:v>1</x:v>
      </x:c>
      <x:c r="L4" s="8" t="n">
        <x:v>4.11</x:v>
      </x:c>
      <x:c r="M4" s="9" t="n">
        <x:v>6041.28</x:v>
      </x:c>
      <x:c r="N4" s="2" t="str">
        <x:v>i</x:v>
      </x:c>
      <x:c r="O4" s="2" t="n">
        <x:v>0</x:v>
      </x:c>
      <x:c r="P4" s="2" t="n">
        <x:v>100</x:v>
      </x:c>
      <x:c r="Q4" s="2" t="str">
        <x:v>Baseline PO cost</x:v>
      </x:c>
      <x:c r="R4" s="2" t="str">
        <x:v>Received</x:v>
      </x:c>
      <x:c r="S4" s="12" t="n">
        <x:f>IF(AND(ISNUMBER(G4),G4&gt;0,G4&lt;=Summary!$E$5,I4&gt;0),I4*K4,0)</x:f>
        <x:v>130200</x:v>
      </x:c>
      <x:c r="T4" s="12" t="n">
        <x:f>MIN(S4,MAX(0,'Inventory detail'!E3-SUM(S2:S3)))</x:f>
        <x:v>0</x:v>
      </x:c>
      <x:c r="U4" s="12" t="n">
        <x:f>IF(O4=1,J4*K4,0)</x:f>
        <x:v>0</x:v>
      </x:c>
      <x:c r="V4" s="13" t="str">
        <x:f>IF(O4=0,"",IF(H4="","",MAX(H4,Summary!$E$5)))</x:f>
      </x:c>
      <x:c r="W4" s="12" t="n">
        <x:f>IF(Q4="Baseline PO cost",U4,0)</x:f>
        <x:v>0</x:v>
      </x:c>
      <x:c r="X4" s="12" t="n">
        <x:f>IF(Q4="Higher PO cost",U4,0)</x:f>
        <x:v>0</x:v>
      </x:c>
      <x:c r="Y4" s="12" t="n">
        <x:f>IF(Q4="Unclassified",U4,0)</x:f>
        <x:v>0</x:v>
      </x:c>
    </x:row>
    <x:row r="5" ht="22" customHeight="1">
      <x:c r="A5" s="2" t="str">
        <x:v>COIL</x:v>
      </x:c>
      <x:c r="B5" s="2" t="str">
        <x:v>10</x:v>
      </x:c>
      <x:c r="C5" s="2" t="str">
        <x:v>10BLK12-4</x:v>
      </x:c>
      <x:c r="D5" s="2" t="str">
        <x:v>1060866</x:v>
      </x:c>
      <x:c r="E5" s="2" t="str">
        <x:v>0</x:v>
      </x:c>
      <x:c r="F5" s="2" t="str">
        <x:v>10</x:v>
      </x:c>
      <x:c r="G5" s="10" t="n">
        <x:v>46210</x:v>
      </x:c>
      <x:c r="H5" s="10" t="n">
        <x:v>46213</x:v>
      </x:c>
      <x:c r="I5" s="7" t="n">
        <x:v>123900</x:v>
      </x:c>
      <x:c r="J5" s="7" t="n">
        <x:v>123900</x:v>
      </x:c>
      <x:c r="K5" s="7" t="n">
        <x:v>1</x:v>
      </x:c>
      <x:c r="L5" s="8" t="n">
        <x:v>4.11</x:v>
      </x:c>
      <x:c r="M5" s="9" t="n">
        <x:v>5748.96</x:v>
      </x:c>
      <x:c r="N5" s="2" t="str">
        <x:v>i</x:v>
      </x:c>
      <x:c r="O5" s="2" t="n">
        <x:v>0</x:v>
      </x:c>
      <x:c r="P5" s="2" t="n">
        <x:v>100</x:v>
      </x:c>
      <x:c r="Q5" s="2" t="str">
        <x:v>Baseline PO cost</x:v>
      </x:c>
      <x:c r="R5" s="2" t="str">
        <x:v>Received</x:v>
      </x:c>
      <x:c r="S5" s="12" t="n">
        <x:f>IF(AND(ISNUMBER(G5),G5&gt;0,G5&lt;=Summary!$E$5,I5&gt;0),I5*K5,0)</x:f>
        <x:v>123900</x:v>
      </x:c>
      <x:c r="T5" s="12" t="n">
        <x:f>MIN(S5,MAX(0,'Inventory detail'!E3-SUM(S2:S4)))</x:f>
        <x:v>0</x:v>
      </x:c>
      <x:c r="U5" s="12" t="n">
        <x:f>IF(O5=1,J5*K5,0)</x:f>
        <x:v>0</x:v>
      </x:c>
      <x:c r="V5" s="13" t="str">
        <x:f>IF(O5=0,"",IF(H5="","",MAX(H5,Summary!$E$5)))</x:f>
      </x:c>
      <x:c r="W5" s="12" t="n">
        <x:f>IF(Q5="Baseline PO cost",U5,0)</x:f>
        <x:v>0</x:v>
      </x:c>
      <x:c r="X5" s="12" t="n">
        <x:f>IF(Q5="Higher PO cost",U5,0)</x:f>
        <x:v>0</x:v>
      </x:c>
      <x:c r="Y5" s="12" t="n">
        <x:f>IF(Q5="Unclassified",U5,0)</x:f>
        <x:v>0</x:v>
      </x:c>
    </x:row>
    <x:row r="6" ht="22" customHeight="1">
      <x:c r="A6" s="2" t="str">
        <x:v>COIL</x:v>
      </x:c>
      <x:c r="B6" s="2" t="str">
        <x:v>10</x:v>
      </x:c>
      <x:c r="C6" s="2" t="str">
        <x:v>10BLK12-4</x:v>
      </x:c>
      <x:c r="D6" s="2" t="str">
        <x:v>1060776</x:v>
      </x:c>
      <x:c r="E6" s="2" t="str">
        <x:v>0</x:v>
      </x:c>
      <x:c r="F6" s="2" t="str">
        <x:v>10</x:v>
      </x:c>
      <x:c r="G6" s="10" t="n">
        <x:v>46197</x:v>
      </x:c>
      <x:c r="H6" s="10" t="n">
        <x:v>46199</x:v>
      </x:c>
      <x:c r="I6" s="7" t="n">
        <x:v>42000</x:v>
      </x:c>
      <x:c r="J6" s="7" t="n">
        <x:v>42000</x:v>
      </x:c>
      <x:c r="K6" s="7" t="n">
        <x:v>1</x:v>
      </x:c>
      <x:c r="L6" s="8" t="n">
        <x:v>4.11</x:v>
      </x:c>
      <x:c r="M6" s="9" t="n">
        <x:v>1948.8</x:v>
      </x:c>
      <x:c r="N6" s="2" t="str">
        <x:v>i</x:v>
      </x:c>
      <x:c r="O6" s="2" t="n">
        <x:v>0</x:v>
      </x:c>
      <x:c r="P6" s="2" t="n">
        <x:v>100</x:v>
      </x:c>
      <x:c r="Q6" s="2" t="str">
        <x:v>Baseline PO cost</x:v>
      </x:c>
      <x:c r="R6" s="2" t="str">
        <x:v>Received</x:v>
      </x:c>
      <x:c r="S6" s="12" t="n">
        <x:f>IF(AND(ISNUMBER(G6),G6&gt;0,G6&lt;=Summary!$E$5,I6&gt;0),I6*K6,0)</x:f>
        <x:v>42000</x:v>
      </x:c>
      <x:c r="T6" s="12" t="n">
        <x:f>MIN(S6,MAX(0,'Inventory detail'!E3-SUM(S2:S5)))</x:f>
        <x:v>0</x:v>
      </x:c>
      <x:c r="U6" s="12" t="n">
        <x:f>IF(O6=1,J6*K6,0)</x:f>
        <x:v>0</x:v>
      </x:c>
      <x:c r="V6" s="13" t="str">
        <x:f>IF(O6=0,"",IF(H6="","",MAX(H6,Summary!$E$5)))</x:f>
      </x:c>
      <x:c r="W6" s="12" t="n">
        <x:f>IF(Q6="Baseline PO cost",U6,0)</x:f>
        <x:v>0</x:v>
      </x:c>
      <x:c r="X6" s="12" t="n">
        <x:f>IF(Q6="Higher PO cost",U6,0)</x:f>
        <x:v>0</x:v>
      </x:c>
      <x:c r="Y6" s="12" t="n">
        <x:f>IF(Q6="Unclassified",U6,0)</x:f>
        <x:v>0</x:v>
      </x:c>
    </x:row>
    <x:row r="7" ht="22" customHeight="1">
      <x:c r="A7" s="2" t="str">
        <x:v>COIL</x:v>
      </x:c>
      <x:c r="B7" s="2" t="str">
        <x:v>10</x:v>
      </x:c>
      <x:c r="C7" s="2" t="str">
        <x:v>10BLK12-4</x:v>
      </x:c>
      <x:c r="D7" s="2" t="str">
        <x:v>1060598</x:v>
      </x:c>
      <x:c r="E7" s="2" t="str">
        <x:v>0</x:v>
      </x:c>
      <x:c r="F7" s="2" t="str">
        <x:v>9</x:v>
      </x:c>
      <x:c r="G7" s="10" t="n">
        <x:v>46171</x:v>
      </x:c>
      <x:c r="H7" s="10" t="n">
        <x:v>46171</x:v>
      </x:c>
      <x:c r="I7" s="7" t="n">
        <x:v>63000</x:v>
      </x:c>
      <x:c r="J7" s="7" t="n">
        <x:v>63000</x:v>
      </x:c>
      <x:c r="K7" s="7" t="n">
        <x:v>1</x:v>
      </x:c>
      <x:c r="L7" s="8" t="n">
        <x:v>4.11</x:v>
      </x:c>
      <x:c r="M7" s="9" t="n">
        <x:v>2923.2</x:v>
      </x:c>
      <x:c r="N7" s="2" t="str">
        <x:v>i</x:v>
      </x:c>
      <x:c r="O7" s="2" t="n">
        <x:v>0</x:v>
      </x:c>
      <x:c r="P7" s="2" t="n">
        <x:v>100</x:v>
      </x:c>
      <x:c r="Q7" s="2" t="str">
        <x:v>Baseline PO cost</x:v>
      </x:c>
      <x:c r="R7" s="2" t="str">
        <x:v>Received</x:v>
      </x:c>
      <x:c r="S7" s="12" t="n">
        <x:f>IF(AND(ISNUMBER(G7),G7&gt;0,G7&lt;=Summary!$E$5,I7&gt;0),I7*K7,0)</x:f>
        <x:v>63000</x:v>
      </x:c>
      <x:c r="T7" s="12" t="n">
        <x:f>MIN(S7,MAX(0,'Inventory detail'!E3-SUM(S2:S6)))</x:f>
        <x:v>0</x:v>
      </x:c>
      <x:c r="U7" s="12" t="n">
        <x:f>IF(O7=1,J7*K7,0)</x:f>
        <x:v>0</x:v>
      </x:c>
      <x:c r="V7" s="13" t="str">
        <x:f>IF(O7=0,"",IF(H7="","",MAX(H7,Summary!$E$5)))</x:f>
      </x:c>
      <x:c r="W7" s="12" t="n">
        <x:f>IF(Q7="Baseline PO cost",U7,0)</x:f>
        <x:v>0</x:v>
      </x:c>
      <x:c r="X7" s="12" t="n">
        <x:f>IF(Q7="Higher PO cost",U7,0)</x:f>
        <x:v>0</x:v>
      </x:c>
      <x:c r="Y7" s="12" t="n">
        <x:f>IF(Q7="Unclassified",U7,0)</x:f>
        <x:v>0</x:v>
      </x:c>
    </x:row>
    <x:row r="8" ht="22" customHeight="1">
      <x:c r="A8" s="2" t="str">
        <x:v>COIL</x:v>
      </x:c>
      <x:c r="B8" s="2" t="str">
        <x:v>10</x:v>
      </x:c>
      <x:c r="C8" s="2" t="str">
        <x:v>10BLK12-4</x:v>
      </x:c>
      <x:c r="D8" s="2" t="str">
        <x:v>1060507</x:v>
      </x:c>
      <x:c r="E8" s="2" t="str">
        <x:v>0</x:v>
      </x:c>
      <x:c r="F8" s="2" t="str">
        <x:v>11</x:v>
      </x:c>
      <x:c r="G8" s="10" t="n">
        <x:v>46150</x:v>
      </x:c>
      <x:c r="H8" s="10" t="n">
        <x:v>46155</x:v>
      </x:c>
      <x:c r="I8" s="7" t="n">
        <x:v>60900</x:v>
      </x:c>
      <x:c r="J8" s="7" t="n">
        <x:v>60900</x:v>
      </x:c>
      <x:c r="K8" s="7" t="n">
        <x:v>1</x:v>
      </x:c>
      <x:c r="L8" s="8" t="n">
        <x:v>4.11</x:v>
      </x:c>
      <x:c r="M8" s="9" t="n">
        <x:v>2825.76</x:v>
      </x:c>
      <x:c r="N8" s="2" t="str">
        <x:v>i</x:v>
      </x:c>
      <x:c r="O8" s="2" t="n">
        <x:v>0</x:v>
      </x:c>
      <x:c r="P8" s="2" t="n">
        <x:v>100</x:v>
      </x:c>
      <x:c r="Q8" s="2" t="str">
        <x:v>Baseline PO cost</x:v>
      </x:c>
      <x:c r="R8" s="2" t="str">
        <x:v>Received</x:v>
      </x:c>
      <x:c r="S8" s="12" t="n">
        <x:f>IF(AND(ISNUMBER(G8),G8&gt;0,G8&lt;=Summary!$E$5,I8&gt;0),I8*K8,0)</x:f>
        <x:v>60900</x:v>
      </x:c>
      <x:c r="T8" s="12" t="n">
        <x:f>MIN(S8,MAX(0,'Inventory detail'!E3-SUM(S2:S7)))</x:f>
        <x:v>0</x:v>
      </x:c>
      <x:c r="U8" s="12" t="n">
        <x:f>IF(O8=1,J8*K8,0)</x:f>
        <x:v>0</x:v>
      </x:c>
      <x:c r="V8" s="13" t="str">
        <x:f>IF(O8=0,"",IF(H8="","",MAX(H8,Summary!$E$5)))</x:f>
      </x:c>
      <x:c r="W8" s="12" t="n">
        <x:f>IF(Q8="Baseline PO cost",U8,0)</x:f>
        <x:v>0</x:v>
      </x:c>
      <x:c r="X8" s="12" t="n">
        <x:f>IF(Q8="Higher PO cost",U8,0)</x:f>
        <x:v>0</x:v>
      </x:c>
      <x:c r="Y8" s="12" t="n">
        <x:f>IF(Q8="Unclassified",U8,0)</x:f>
        <x:v>0</x:v>
      </x:c>
    </x:row>
    <x:row r="9" ht="22" customHeight="1">
      <x:c r="A9" s="2" t="str">
        <x:v>COIL</x:v>
      </x:c>
      <x:c r="B9" s="2" t="str">
        <x:v>10</x:v>
      </x:c>
      <x:c r="C9" s="2" t="str">
        <x:v>10BLK12-4</x:v>
      </x:c>
      <x:c r="D9" s="2" t="str">
        <x:v>1060384</x:v>
      </x:c>
      <x:c r="E9" s="2" t="str">
        <x:v>0</x:v>
      </x:c>
      <x:c r="F9" s="2" t="str">
        <x:v>9</x:v>
      </x:c>
      <x:c r="G9" s="10" t="n">
        <x:v>46127</x:v>
      </x:c>
      <x:c r="H9" s="10" t="n">
        <x:v>46129</x:v>
      </x:c>
      <x:c r="I9" s="7" t="n">
        <x:v>111300</x:v>
      </x:c>
      <x:c r="J9" s="7" t="n">
        <x:v>111300</x:v>
      </x:c>
      <x:c r="K9" s="7" t="n">
        <x:v>1</x:v>
      </x:c>
      <x:c r="L9" s="8" t="n">
        <x:v>4.11</x:v>
      </x:c>
      <x:c r="M9" s="9" t="n">
        <x:v>5008.5</x:v>
      </x:c>
      <x:c r="N9" s="2" t="str">
        <x:v>i</x:v>
      </x:c>
      <x:c r="O9" s="2" t="n">
        <x:v>0</x:v>
      </x:c>
      <x:c r="P9" s="2" t="n">
        <x:v>100</x:v>
      </x:c>
      <x:c r="Q9" s="2" t="str">
        <x:v>Baseline PO cost</x:v>
      </x:c>
      <x:c r="R9" s="2" t="str">
        <x:v>Received</x:v>
      </x:c>
      <x:c r="S9" s="12" t="n">
        <x:f>IF(AND(ISNUMBER(G9),G9&gt;0,G9&lt;=Summary!$E$5,I9&gt;0),I9*K9,0)</x:f>
        <x:v>111300</x:v>
      </x:c>
      <x:c r="T9" s="12" t="n">
        <x:f>MIN(S9,MAX(0,'Inventory detail'!E3-SUM(S2:S8)))</x:f>
        <x:v>0</x:v>
      </x:c>
      <x:c r="U9" s="12" t="n">
        <x:f>IF(O9=1,J9*K9,0)</x:f>
        <x:v>0</x:v>
      </x:c>
      <x:c r="V9" s="13" t="str">
        <x:f>IF(O9=0,"",IF(H9="","",MAX(H9,Summary!$E$5)))</x:f>
      </x:c>
      <x:c r="W9" s="12" t="n">
        <x:f>IF(Q9="Baseline PO cost",U9,0)</x:f>
        <x:v>0</x:v>
      </x:c>
      <x:c r="X9" s="12" t="n">
        <x:f>IF(Q9="Higher PO cost",U9,0)</x:f>
        <x:v>0</x:v>
      </x:c>
      <x:c r="Y9" s="12" t="n">
        <x:f>IF(Q9="Unclassified",U9,0)</x:f>
        <x:v>0</x:v>
      </x:c>
    </x:row>
    <x:row r="10" ht="22" customHeight="1">
      <x:c r="A10" s="2" t="str">
        <x:v>COIL</x:v>
      </x:c>
      <x:c r="B10" s="2" t="str">
        <x:v>10</x:v>
      </x:c>
      <x:c r="C10" s="2" t="str">
        <x:v>10BLK12-4</x:v>
      </x:c>
      <x:c r="D10" s="2" t="str">
        <x:v>1060225</x:v>
      </x:c>
      <x:c r="E10" s="2" t="str">
        <x:v>0</x:v>
      </x:c>
      <x:c r="F10" s="2" t="str">
        <x:v>10</x:v>
      </x:c>
      <x:c r="G10" s="10" t="n">
        <x:v>46119</x:v>
      </x:c>
      <x:c r="H10" s="10" t="n">
        <x:v>46115</x:v>
      </x:c>
      <x:c r="I10" s="7" t="n">
        <x:v>132300</x:v>
      </x:c>
      <x:c r="J10" s="7" t="n">
        <x:v>132300</x:v>
      </x:c>
      <x:c r="K10" s="7" t="n">
        <x:v>1</x:v>
      </x:c>
      <x:c r="L10" s="8" t="n">
        <x:v>4.11</x:v>
      </x:c>
      <x:c r="M10" s="9" t="n">
        <x:v>5953.5</x:v>
      </x:c>
      <x:c r="N10" s="2" t="str">
        <x:v>i</x:v>
      </x:c>
      <x:c r="O10" s="2" t="n">
        <x:v>0</x:v>
      </x:c>
      <x:c r="P10" s="2" t="n">
        <x:v>100</x:v>
      </x:c>
      <x:c r="Q10" s="2" t="str">
        <x:v>Baseline PO cost</x:v>
      </x:c>
      <x:c r="R10" s="2" t="str">
        <x:v>Received</x:v>
      </x:c>
      <x:c r="S10" s="12" t="n">
        <x:f>IF(AND(ISNUMBER(G10),G10&gt;0,G10&lt;=Summary!$E$5,I10&gt;0),I10*K10,0)</x:f>
        <x:v>132300</x:v>
      </x:c>
      <x:c r="T10" s="12" t="n">
        <x:f>MIN(S10,MAX(0,'Inventory detail'!E3-SUM(S2:S9)))</x:f>
        <x:v>0</x:v>
      </x:c>
      <x:c r="U10" s="12" t="n">
        <x:f>IF(O10=1,J10*K10,0)</x:f>
        <x:v>0</x:v>
      </x:c>
      <x:c r="V10" s="13" t="str">
        <x:f>IF(O10=0,"",IF(H10="","",MAX(H10,Summary!$E$5)))</x:f>
      </x:c>
      <x:c r="W10" s="12" t="n">
        <x:f>IF(Q10="Baseline PO cost",U10,0)</x:f>
        <x:v>0</x:v>
      </x:c>
      <x:c r="X10" s="12" t="n">
        <x:f>IF(Q10="Higher PO cost",U10,0)</x:f>
        <x:v>0</x:v>
      </x:c>
      <x:c r="Y10" s="12" t="n">
        <x:f>IF(Q10="Unclassified",U10,0)</x:f>
        <x:v>0</x:v>
      </x:c>
    </x:row>
    <x:row r="11" ht="22" customHeight="1">
      <x:c r="A11" s="2" t="str">
        <x:v>COIL</x:v>
      </x:c>
      <x:c r="B11" s="2" t="str">
        <x:v>10</x:v>
      </x:c>
      <x:c r="C11" s="2" t="str">
        <x:v>10BLK12-4</x:v>
      </x:c>
      <x:c r="D11" s="2" t="str">
        <x:v>1060063</x:v>
      </x:c>
      <x:c r="E11" s="2" t="str">
        <x:v>0</x:v>
      </x:c>
      <x:c r="F11" s="2" t="str">
        <x:v>12</x:v>
      </x:c>
      <x:c r="G11" s="10" t="n">
        <x:v>46083</x:v>
      </x:c>
      <x:c r="H11" s="10" t="n">
        <x:v>46087</x:v>
      </x:c>
      <x:c r="I11" s="7" t="n">
        <x:v>115500</x:v>
      </x:c>
      <x:c r="J11" s="7" t="n">
        <x:v>115500</x:v>
      </x:c>
      <x:c r="K11" s="7" t="n">
        <x:v>1</x:v>
      </x:c>
      <x:c r="L11" s="8" t="n">
        <x:v>4.11</x:v>
      </x:c>
      <x:c r="M11" s="9" t="n">
        <x:v>5197.5</x:v>
      </x:c>
      <x:c r="N11" s="2" t="str">
        <x:v>i</x:v>
      </x:c>
      <x:c r="O11" s="2" t="n">
        <x:v>0</x:v>
      </x:c>
      <x:c r="P11" s="2" t="n">
        <x:v>100</x:v>
      </x:c>
      <x:c r="Q11" s="2" t="str">
        <x:v>Baseline PO cost</x:v>
      </x:c>
      <x:c r="R11" s="2" t="str">
        <x:v>Received</x:v>
      </x:c>
      <x:c r="S11" s="12" t="n">
        <x:f>IF(AND(ISNUMBER(G11),G11&gt;0,G11&lt;=Summary!$E$5,I11&gt;0),I11*K11,0)</x:f>
        <x:v>115500</x:v>
      </x:c>
      <x:c r="T11" s="12" t="n">
        <x:f>MIN(S11,MAX(0,'Inventory detail'!E3-SUM(S2:S10)))</x:f>
        <x:v>0</x:v>
      </x:c>
      <x:c r="U11" s="12" t="n">
        <x:f>IF(O11=1,J11*K11,0)</x:f>
        <x:v>0</x:v>
      </x:c>
      <x:c r="V11" s="13" t="str">
        <x:f>IF(O11=0,"",IF(H11="","",MAX(H11,Summary!$E$5)))</x:f>
      </x:c>
      <x:c r="W11" s="12" t="n">
        <x:f>IF(Q11="Baseline PO cost",U11,0)</x:f>
        <x:v>0</x:v>
      </x:c>
      <x:c r="X11" s="12" t="n">
        <x:f>IF(Q11="Higher PO cost",U11,0)</x:f>
        <x:v>0</x:v>
      </x:c>
      <x:c r="Y11" s="12" t="n">
        <x:f>IF(Q11="Unclassified",U11,0)</x:f>
        <x:v>0</x:v>
      </x:c>
    </x:row>
    <x:row r="12" ht="22" customHeight="1">
      <x:c r="A12" s="2" t="str">
        <x:v>COIL</x:v>
      </x:c>
      <x:c r="B12" s="2" t="str">
        <x:v>10</x:v>
      </x:c>
      <x:c r="C12" s="2" t="str">
        <x:v>10BLK12-4</x:v>
      </x:c>
      <x:c r="D12" s="2" t="str">
        <x:v>1059842</x:v>
      </x:c>
      <x:c r="E12" s="2" t="str">
        <x:v>0</x:v>
      </x:c>
      <x:c r="F12" s="2" t="str">
        <x:v>11</x:v>
      </x:c>
      <x:c r="G12" s="10" t="n">
        <x:v>46042</x:v>
      </x:c>
      <x:c r="H12" s="10" t="n">
        <x:v>46044</x:v>
      </x:c>
      <x:c r="I12" s="7" t="n">
        <x:v>73500</x:v>
      </x:c>
      <x:c r="J12" s="7" t="n">
        <x:v>73500</x:v>
      </x:c>
      <x:c r="K12" s="7" t="n">
        <x:v>1</x:v>
      </x:c>
      <x:c r="L12" s="8" t="n">
        <x:v>4.11</x:v>
      </x:c>
      <x:c r="M12" s="9" t="n">
        <x:v>3307.5</x:v>
      </x:c>
      <x:c r="N12" s="2" t="str">
        <x:v>i</x:v>
      </x:c>
      <x:c r="O12" s="2" t="n">
        <x:v>0</x:v>
      </x:c>
      <x:c r="P12" s="2" t="n">
        <x:v>100</x:v>
      </x:c>
      <x:c r="Q12" s="2" t="str">
        <x:v>Baseline PO cost</x:v>
      </x:c>
      <x:c r="R12" s="2" t="str">
        <x:v>Received</x:v>
      </x:c>
      <x:c r="S12" s="12" t="n">
        <x:f>IF(AND(ISNUMBER(G12),G12&gt;0,G12&lt;=Summary!$E$5,I12&gt;0),I12*K12,0)</x:f>
        <x:v>73500</x:v>
      </x:c>
      <x:c r="T12" s="12" t="n">
        <x:f>MIN(S12,MAX(0,'Inventory detail'!E3-SUM(S2:S11)))</x:f>
        <x:v>0</x:v>
      </x:c>
      <x:c r="U12" s="12" t="n">
        <x:f>IF(O12=1,J12*K12,0)</x:f>
        <x:v>0</x:v>
      </x:c>
      <x:c r="V12" s="13" t="str">
        <x:f>IF(O12=0,"",IF(H12="","",MAX(H12,Summary!$E$5)))</x:f>
      </x:c>
      <x:c r="W12" s="12" t="n">
        <x:f>IF(Q12="Baseline PO cost",U12,0)</x:f>
        <x:v>0</x:v>
      </x:c>
      <x:c r="X12" s="12" t="n">
        <x:f>IF(Q12="Higher PO cost",U12,0)</x:f>
        <x:v>0</x:v>
      </x:c>
      <x:c r="Y12" s="12" t="n">
        <x:f>IF(Q12="Unclassified",U12,0)</x:f>
        <x:v>0</x:v>
      </x:c>
    </x:row>
    <x:row r="13" ht="22" customHeight="1">
      <x:c r="A13" s="2" t="str">
        <x:v>COIL</x:v>
      </x:c>
      <x:c r="B13" s="2" t="str">
        <x:v>10</x:v>
      </x:c>
      <x:c r="C13" s="2" t="str">
        <x:v>10BLK12-4</x:v>
      </x:c>
      <x:c r="D13" s="2" t="str">
        <x:v>1061485</x:v>
      </x:c>
      <x:c r="E13" s="2" t="str">
        <x:v>0</x:v>
      </x:c>
      <x:c r="F13" s="2" t="str">
        <x:v>13</x:v>
      </x:c>
      <x:c r="G13" s="10"/>
      <x:c r="H13" s="10" t="n">
        <x:v>46339</x:v>
      </x:c>
      <x:c r="I13" s="7" t="n">
        <x:v>136500</x:v>
      </x:c>
      <x:c r="J13" s="7" t="n">
        <x:v>136500</x:v>
      </x:c>
      <x:c r="K13" s="7" t="n">
        <x:v>1</x:v>
      </x:c>
      <x:c r="L13" s="8" t="n">
        <x:v>4.11</x:v>
      </x:c>
      <x:c r="M13" s="9" t="n">
        <x:v>0</x:v>
      </x:c>
      <x:c r="N13" s="2" t="str">
        <x:v>a</x:v>
      </x:c>
      <x:c r="O13" s="2" t="n">
        <x:v>1</x:v>
      </x:c>
      <x:c r="P13" s="2" t="n">
        <x:v>100</x:v>
      </x:c>
      <x:c r="Q13" s="2" t="str">
        <x:v>Baseline PO cost</x:v>
      </x:c>
      <x:c r="R13" s="2" t="str">
        <x:v>Incoming active PO</x:v>
      </x:c>
      <x:c r="S13" s="12" t="n">
        <x:f>IF(AND(ISNUMBER(G13),G13&gt;0,G13&lt;=Summary!$E$5,I13&gt;0),I13*K13,0)</x:f>
        <x:v>0</x:v>
      </x:c>
      <x:c r="T13" s="12" t="n">
        <x:f>MIN(S13,MAX(0,'Inventory detail'!E3-SUM(S2:S12)))</x:f>
        <x:v>0</x:v>
      </x:c>
      <x:c r="U13" s="12" t="n">
        <x:f>IF(O13=1,J13*K13,0)</x:f>
        <x:v>136500</x:v>
      </x:c>
      <x:c r="V13" s="13" t="n">
        <x:f>IF(O13=0,"",IF(H13="","",MAX(H13,Summary!$E$5)))</x:f>
        <x:v>46339</x:v>
      </x:c>
      <x:c r="W13" s="12" t="n">
        <x:f>IF(Q13="Baseline PO cost",U13,0)</x:f>
        <x:v>136500</x:v>
      </x:c>
      <x:c r="X13" s="12" t="n">
        <x:f>IF(Q13="Higher PO cost",U13,0)</x:f>
        <x:v>0</x:v>
      </x:c>
      <x:c r="Y13" s="12" t="n">
        <x:f>IF(Q13="Unclassified",U13,0)</x:f>
        <x:v>0</x:v>
      </x:c>
    </x:row>
    <x:row r="14" ht="22" customHeight="1">
      <x:c r="A14" s="2" t="str">
        <x:v>COIL</x:v>
      </x:c>
      <x:c r="B14" s="2" t="str">
        <x:v>10</x:v>
      </x:c>
      <x:c r="C14" s="2" t="str">
        <x:v>10BLK36-4</x:v>
      </x:c>
      <x:c r="D14" s="2" t="str">
        <x:v>1061316</x:v>
      </x:c>
      <x:c r="E14" s="2" t="str">
        <x:v>0</x:v>
      </x:c>
      <x:c r="F14" s="2" t="str">
        <x:v>42</x:v>
      </x:c>
      <x:c r="G14" s="10" t="n">
        <x:v>46302</x:v>
      </x:c>
      <x:c r="H14" s="10" t="n">
        <x:v>46304</x:v>
      </x:c>
      <x:c r="I14" s="7" t="n">
        <x:v>4000</x:v>
      </x:c>
      <x:c r="J14" s="7" t="n">
        <x:v>4000</x:v>
      </x:c>
      <x:c r="K14" s="7" t="n">
        <x:v>1</x:v>
      </x:c>
      <x:c r="L14" s="8" t="n">
        <x:v>13.46</x:v>
      </x:c>
      <x:c r="M14" s="9" t="n">
        <x:v>607.2</x:v>
      </x:c>
      <x:c r="N14" s="2" t="str">
        <x:v>a</x:v>
      </x:c>
      <x:c r="O14" s="2" t="n">
        <x:v>0</x:v>
      </x:c>
      <x:c r="P14" s="2" t="n">
        <x:v>100</x:v>
      </x:c>
      <x:c r="Q14" s="2" t="str">
        <x:v>Baseline PO cost</x:v>
      </x:c>
      <x:c r="R14" s="2" t="str">
        <x:v>Received</x:v>
      </x:c>
      <x:c r="S14" s="12" t="n">
        <x:f>IF(AND(ISNUMBER(G14),G14&gt;0,G14&lt;=Summary!$E$5,I14&gt;0),I14*K14,0)</x:f>
        <x:v>4000</x:v>
      </x:c>
      <x:c r="T14" s="12" t="n">
        <x:f>MIN(S14,MAX(0,'Inventory detail'!E92-0))</x:f>
        <x:v>4000</x:v>
      </x:c>
      <x:c r="U14" s="12" t="n">
        <x:f>IF(O14=1,J14*K14,0)</x:f>
        <x:v>0</x:v>
      </x:c>
      <x:c r="V14" s="13" t="str">
        <x:f>IF(O14=0,"",IF(H14="","",MAX(H14,Summary!$E$5)))</x:f>
      </x:c>
      <x:c r="W14" s="12" t="n">
        <x:f>IF(Q14="Baseline PO cost",U14,0)</x:f>
        <x:v>0</x:v>
      </x:c>
      <x:c r="X14" s="12" t="n">
        <x:f>IF(Q14="Higher PO cost",U14,0)</x:f>
        <x:v>0</x:v>
      </x:c>
      <x:c r="Y14" s="12" t="n">
        <x:f>IF(Q14="Unclassified",U14,0)</x:f>
        <x:v>0</x:v>
      </x:c>
    </x:row>
    <x:row r="15" ht="22" customHeight="1">
      <x:c r="A15" s="2" t="str">
        <x:v>COIL</x:v>
      </x:c>
      <x:c r="B15" s="2" t="str">
        <x:v>10</x:v>
      </x:c>
      <x:c r="C15" s="2" t="str">
        <x:v>10BLK36-4</x:v>
      </x:c>
      <x:c r="D15" s="2" t="str">
        <x:v>1061140</x:v>
      </x:c>
      <x:c r="E15" s="2" t="str">
        <x:v>0</x:v>
      </x:c>
      <x:c r="F15" s="2" t="str">
        <x:v>41</x:v>
      </x:c>
      <x:c r="G15" s="10" t="n">
        <x:v>46286</x:v>
      </x:c>
      <x:c r="H15" s="10" t="n">
        <x:v>46286</x:v>
      </x:c>
      <x:c r="I15" s="7" t="n">
        <x:v>6000</x:v>
      </x:c>
      <x:c r="J15" s="7" t="n">
        <x:v>6000</x:v>
      </x:c>
      <x:c r="K15" s="7" t="n">
        <x:v>1</x:v>
      </x:c>
      <x:c r="L15" s="8" t="n">
        <x:v>13.46</x:v>
      </x:c>
      <x:c r="M15" s="9" t="n">
        <x:v>910.8</x:v>
      </x:c>
      <x:c r="N15" s="2" t="str">
        <x:v>i</x:v>
      </x:c>
      <x:c r="O15" s="2" t="n">
        <x:v>0</x:v>
      </x:c>
      <x:c r="P15" s="2" t="n">
        <x:v>100</x:v>
      </x:c>
      <x:c r="Q15" s="2" t="str">
        <x:v>Baseline PO cost</x:v>
      </x:c>
      <x:c r="R15" s="2" t="str">
        <x:v>Received</x:v>
      </x:c>
      <x:c r="S15" s="12" t="n">
        <x:f>IF(AND(ISNUMBER(G15),G15&gt;0,G15&lt;=Summary!$E$5,I15&gt;0),I15*K15,0)</x:f>
        <x:v>6000</x:v>
      </x:c>
      <x:c r="T15" s="12" t="n">
        <x:f>MIN(S15,MAX(0,'Inventory detail'!E92-SUM(S14:S14)))</x:f>
        <x:v>6000</x:v>
      </x:c>
      <x:c r="U15" s="12" t="n">
        <x:f>IF(O15=1,J15*K15,0)</x:f>
        <x:v>0</x:v>
      </x:c>
      <x:c r="V15" s="13" t="str">
        <x:f>IF(O15=0,"",IF(H15="","",MAX(H15,Summary!$E$5)))</x:f>
      </x:c>
      <x:c r="W15" s="12" t="n">
        <x:f>IF(Q15="Baseline PO cost",U15,0)</x:f>
        <x:v>0</x:v>
      </x:c>
      <x:c r="X15" s="12" t="n">
        <x:f>IF(Q15="Higher PO cost",U15,0)</x:f>
        <x:v>0</x:v>
      </x:c>
      <x:c r="Y15" s="12" t="n">
        <x:f>IF(Q15="Unclassified",U15,0)</x:f>
        <x:v>0</x:v>
      </x:c>
    </x:row>
    <x:row r="16" ht="22" customHeight="1">
      <x:c r="A16" s="2" t="str">
        <x:v>COIL</x:v>
      </x:c>
      <x:c r="B16" s="2" t="str">
        <x:v>10</x:v>
      </x:c>
      <x:c r="C16" s="2" t="str">
        <x:v>10BLK36-4</x:v>
      </x:c>
      <x:c r="D16" s="2" t="str">
        <x:v>1060985</x:v>
      </x:c>
      <x:c r="E16" s="2" t="str">
        <x:v>0</x:v>
      </x:c>
      <x:c r="F16" s="2" t="str">
        <x:v>40</x:v>
      </x:c>
      <x:c r="G16" s="10" t="n">
        <x:v>46240</x:v>
      </x:c>
      <x:c r="H16" s="10" t="n">
        <x:v>46241</x:v>
      </x:c>
      <x:c r="I16" s="7" t="n">
        <x:v>500</x:v>
      </x:c>
      <x:c r="J16" s="7" t="n">
        <x:v>500</x:v>
      </x:c>
      <x:c r="K16" s="7" t="n">
        <x:v>1</x:v>
      </x:c>
      <x:c r="L16" s="8" t="n">
        <x:v>13.46</x:v>
      </x:c>
      <x:c r="M16" s="9" t="n">
        <x:v>75.9</x:v>
      </x:c>
      <x:c r="N16" s="2" t="str">
        <x:v>i</x:v>
      </x:c>
      <x:c r="O16" s="2" t="n">
        <x:v>0</x:v>
      </x:c>
      <x:c r="P16" s="2" t="n">
        <x:v>100</x:v>
      </x:c>
      <x:c r="Q16" s="2" t="str">
        <x:v>Baseline PO cost</x:v>
      </x:c>
      <x:c r="R16" s="2" t="str">
        <x:v>Received</x:v>
      </x:c>
      <x:c r="S16" s="12" t="n">
        <x:f>IF(AND(ISNUMBER(G16),G16&gt;0,G16&lt;=Summary!$E$5,I16&gt;0),I16*K16,0)</x:f>
        <x:v>500</x:v>
      </x:c>
      <x:c r="T16" s="12" t="n">
        <x:f>MIN(S16,MAX(0,'Inventory detail'!E92-SUM(S14:S15)))</x:f>
        <x:v>500</x:v>
      </x:c>
      <x:c r="U16" s="12" t="n">
        <x:f>IF(O16=1,J16*K16,0)</x:f>
        <x:v>0</x:v>
      </x:c>
      <x:c r="V16" s="13" t="str">
        <x:f>IF(O16=0,"",IF(H16="","",MAX(H16,Summary!$E$5)))</x:f>
      </x:c>
      <x:c r="W16" s="12" t="n">
        <x:f>IF(Q16="Baseline PO cost",U16,0)</x:f>
        <x:v>0</x:v>
      </x:c>
      <x:c r="X16" s="12" t="n">
        <x:f>IF(Q16="Higher PO cost",U16,0)</x:f>
        <x:v>0</x:v>
      </x:c>
      <x:c r="Y16" s="12" t="n">
        <x:f>IF(Q16="Unclassified",U16,0)</x:f>
        <x:v>0</x:v>
      </x:c>
    </x:row>
    <x:row r="17" ht="22" customHeight="1">
      <x:c r="A17" s="2" t="str">
        <x:v>COIL</x:v>
      </x:c>
      <x:c r="B17" s="2" t="str">
        <x:v>10</x:v>
      </x:c>
      <x:c r="C17" s="2" t="str">
        <x:v>10BLK36-4</x:v>
      </x:c>
      <x:c r="D17" s="2" t="str">
        <x:v>1060866</x:v>
      </x:c>
      <x:c r="E17" s="2" t="str">
        <x:v>0</x:v>
      </x:c>
      <x:c r="F17" s="2" t="str">
        <x:v>37</x:v>
      </x:c>
      <x:c r="G17" s="10" t="n">
        <x:v>46210</x:v>
      </x:c>
      <x:c r="H17" s="10" t="n">
        <x:v>46213</x:v>
      </x:c>
      <x:c r="I17" s="7" t="n">
        <x:v>1000</x:v>
      </x:c>
      <x:c r="J17" s="7" t="n">
        <x:v>1000</x:v>
      </x:c>
      <x:c r="K17" s="7" t="n">
        <x:v>1</x:v>
      </x:c>
      <x:c r="L17" s="8" t="n">
        <x:v>13.46</x:v>
      </x:c>
      <x:c r="M17" s="9" t="n">
        <x:v>151.8</x:v>
      </x:c>
      <x:c r="N17" s="2" t="str">
        <x:v>i</x:v>
      </x:c>
      <x:c r="O17" s="2" t="n">
        <x:v>0</x:v>
      </x:c>
      <x:c r="P17" s="2" t="n">
        <x:v>100</x:v>
      </x:c>
      <x:c r="Q17" s="2" t="str">
        <x:v>Baseline PO cost</x:v>
      </x:c>
      <x:c r="R17" s="2" t="str">
        <x:v>Received</x:v>
      </x:c>
      <x:c r="S17" s="12" t="n">
        <x:f>IF(AND(ISNUMBER(G17),G17&gt;0,G17&lt;=Summary!$E$5,I17&gt;0),I17*K17,0)</x:f>
        <x:v>1000</x:v>
      </x:c>
      <x:c r="T17" s="12" t="n">
        <x:f>MIN(S17,MAX(0,'Inventory detail'!E92-SUM(S14:S16)))</x:f>
        <x:v>1000</x:v>
      </x:c>
      <x:c r="U17" s="12" t="n">
        <x:f>IF(O17=1,J17*K17,0)</x:f>
        <x:v>0</x:v>
      </x:c>
      <x:c r="V17" s="13" t="str">
        <x:f>IF(O17=0,"",IF(H17="","",MAX(H17,Summary!$E$5)))</x:f>
      </x:c>
      <x:c r="W17" s="12" t="n">
        <x:f>IF(Q17="Baseline PO cost",U17,0)</x:f>
        <x:v>0</x:v>
      </x:c>
      <x:c r="X17" s="12" t="n">
        <x:f>IF(Q17="Higher PO cost",U17,0)</x:f>
        <x:v>0</x:v>
      </x:c>
      <x:c r="Y17" s="12" t="n">
        <x:f>IF(Q17="Unclassified",U17,0)</x:f>
        <x:v>0</x:v>
      </x:c>
    </x:row>
    <x:row r="18" ht="22" customHeight="1">
      <x:c r="A18" s="2" t="str">
        <x:v>COIL</x:v>
      </x:c>
      <x:c r="B18" s="2" t="str">
        <x:v>10</x:v>
      </x:c>
      <x:c r="C18" s="2" t="str">
        <x:v>10BLK36-4</x:v>
      </x:c>
      <x:c r="D18" s="2" t="str">
        <x:v>1060776</x:v>
      </x:c>
      <x:c r="E18" s="2" t="str">
        <x:v>0</x:v>
      </x:c>
      <x:c r="F18" s="2" t="str">
        <x:v>42</x:v>
      </x:c>
      <x:c r="G18" s="10" t="n">
        <x:v>46197</x:v>
      </x:c>
      <x:c r="H18" s="10" t="n">
        <x:v>46199</x:v>
      </x:c>
      <x:c r="I18" s="7" t="n">
        <x:v>3500</x:v>
      </x:c>
      <x:c r="J18" s="7" t="n">
        <x:v>3500</x:v>
      </x:c>
      <x:c r="K18" s="7" t="n">
        <x:v>1</x:v>
      </x:c>
      <x:c r="L18" s="8" t="n">
        <x:v>13.46</x:v>
      </x:c>
      <x:c r="M18" s="9" t="n">
        <x:v>531.3</x:v>
      </x:c>
      <x:c r="N18" s="2" t="str">
        <x:v>i</x:v>
      </x:c>
      <x:c r="O18" s="2" t="n">
        <x:v>0</x:v>
      </x:c>
      <x:c r="P18" s="2" t="n">
        <x:v>100</x:v>
      </x:c>
      <x:c r="Q18" s="2" t="str">
        <x:v>Baseline PO cost</x:v>
      </x:c>
      <x:c r="R18" s="2" t="str">
        <x:v>Received</x:v>
      </x:c>
      <x:c r="S18" s="12" t="n">
        <x:f>IF(AND(ISNUMBER(G18),G18&gt;0,G18&lt;=Summary!$E$5,I18&gt;0),I18*K18,0)</x:f>
        <x:v>3500</x:v>
      </x:c>
      <x:c r="T18" s="12" t="n">
        <x:f>MIN(S18,MAX(0,'Inventory detail'!E92-SUM(S14:S17)))</x:f>
        <x:v>1100</x:v>
      </x:c>
      <x:c r="U18" s="12" t="n">
        <x:f>IF(O18=1,J18*K18,0)</x:f>
        <x:v>0</x:v>
      </x:c>
      <x:c r="V18" s="13" t="str">
        <x:f>IF(O18=0,"",IF(H18="","",MAX(H18,Summary!$E$5)))</x:f>
      </x:c>
      <x:c r="W18" s="12" t="n">
        <x:f>IF(Q18="Baseline PO cost",U18,0)</x:f>
        <x:v>0</x:v>
      </x:c>
      <x:c r="X18" s="12" t="n">
        <x:f>IF(Q18="Higher PO cost",U18,0)</x:f>
        <x:v>0</x:v>
      </x:c>
      <x:c r="Y18" s="12" t="n">
        <x:f>IF(Q18="Unclassified",U18,0)</x:f>
        <x:v>0</x:v>
      </x:c>
    </x:row>
    <x:row r="19" ht="22" customHeight="1">
      <x:c r="A19" s="2" t="str">
        <x:v>COIL</x:v>
      </x:c>
      <x:c r="B19" s="2" t="str">
        <x:v>10</x:v>
      </x:c>
      <x:c r="C19" s="2" t="str">
        <x:v>10BLK36-4</x:v>
      </x:c>
      <x:c r="D19" s="2" t="str">
        <x:v>1060598</x:v>
      </x:c>
      <x:c r="E19" s="2" t="str">
        <x:v>0</x:v>
      </x:c>
      <x:c r="F19" s="2" t="str">
        <x:v>40</x:v>
      </x:c>
      <x:c r="G19" s="10" t="n">
        <x:v>46171</x:v>
      </x:c>
      <x:c r="H19" s="10" t="n">
        <x:v>46171</x:v>
      </x:c>
      <x:c r="I19" s="7" t="n">
        <x:v>4500</x:v>
      </x:c>
      <x:c r="J19" s="7" t="n">
        <x:v>4500</x:v>
      </x:c>
      <x:c r="K19" s="7" t="n">
        <x:v>1</x:v>
      </x:c>
      <x:c r="L19" s="8" t="n">
        <x:v>13.46</x:v>
      </x:c>
      <x:c r="M19" s="9" t="n">
        <x:v>683.1</x:v>
      </x:c>
      <x:c r="N19" s="2" t="str">
        <x:v>i</x:v>
      </x:c>
      <x:c r="O19" s="2" t="n">
        <x:v>0</x:v>
      </x:c>
      <x:c r="P19" s="2" t="n">
        <x:v>100</x:v>
      </x:c>
      <x:c r="Q19" s="2" t="str">
        <x:v>Baseline PO cost</x:v>
      </x:c>
      <x:c r="R19" s="2" t="str">
        <x:v>Received</x:v>
      </x:c>
      <x:c r="S19" s="12" t="n">
        <x:f>IF(AND(ISNUMBER(G19),G19&gt;0,G19&lt;=Summary!$E$5,I19&gt;0),I19*K19,0)</x:f>
        <x:v>4500</x:v>
      </x:c>
      <x:c r="T19" s="12" t="n">
        <x:f>MIN(S19,MAX(0,'Inventory detail'!E92-SUM(S14:S18)))</x:f>
        <x:v>0</x:v>
      </x:c>
      <x:c r="U19" s="12" t="n">
        <x:f>IF(O19=1,J19*K19,0)</x:f>
        <x:v>0</x:v>
      </x:c>
      <x:c r="V19" s="13" t="str">
        <x:f>IF(O19=0,"",IF(H19="","",MAX(H19,Summary!$E$5)))</x:f>
      </x:c>
      <x:c r="W19" s="12" t="n">
        <x:f>IF(Q19="Baseline PO cost",U19,0)</x:f>
        <x:v>0</x:v>
      </x:c>
      <x:c r="X19" s="12" t="n">
        <x:f>IF(Q19="Higher PO cost",U19,0)</x:f>
        <x:v>0</x:v>
      </x:c>
      <x:c r="Y19" s="12" t="n">
        <x:f>IF(Q19="Unclassified",U19,0)</x:f>
        <x:v>0</x:v>
      </x:c>
    </x:row>
    <x:row r="20" ht="22" customHeight="1">
      <x:c r="A20" s="2" t="str">
        <x:v>COIL</x:v>
      </x:c>
      <x:c r="B20" s="2" t="str">
        <x:v>10</x:v>
      </x:c>
      <x:c r="C20" s="2" t="str">
        <x:v>10BLK36-4</x:v>
      </x:c>
      <x:c r="D20" s="2" t="str">
        <x:v>1060507</x:v>
      </x:c>
      <x:c r="E20" s="2" t="str">
        <x:v>0</x:v>
      </x:c>
      <x:c r="F20" s="2" t="str">
        <x:v>49</x:v>
      </x:c>
      <x:c r="G20" s="10" t="n">
        <x:v>46150</x:v>
      </x:c>
      <x:c r="H20" s="10" t="n">
        <x:v>46155</x:v>
      </x:c>
      <x:c r="I20" s="7" t="n">
        <x:v>1000</x:v>
      </x:c>
      <x:c r="J20" s="7" t="n">
        <x:v>1000</x:v>
      </x:c>
      <x:c r="K20" s="7" t="n">
        <x:v>1</x:v>
      </x:c>
      <x:c r="L20" s="8" t="n">
        <x:v>13.46</x:v>
      </x:c>
      <x:c r="M20" s="9" t="n">
        <x:v>151.8</x:v>
      </x:c>
      <x:c r="N20" s="2" t="str">
        <x:v>i</x:v>
      </x:c>
      <x:c r="O20" s="2" t="n">
        <x:v>0</x:v>
      </x:c>
      <x:c r="P20" s="2" t="n">
        <x:v>100</x:v>
      </x:c>
      <x:c r="Q20" s="2" t="str">
        <x:v>Baseline PO cost</x:v>
      </x:c>
      <x:c r="R20" s="2" t="str">
        <x:v>Received</x:v>
      </x:c>
      <x:c r="S20" s="12" t="n">
        <x:f>IF(AND(ISNUMBER(G20),G20&gt;0,G20&lt;=Summary!$E$5,I20&gt;0),I20*K20,0)</x:f>
        <x:v>1000</x:v>
      </x:c>
      <x:c r="T20" s="12" t="n">
        <x:f>MIN(S20,MAX(0,'Inventory detail'!E92-SUM(S14:S19)))</x:f>
        <x:v>0</x:v>
      </x:c>
      <x:c r="U20" s="12" t="n">
        <x:f>IF(O20=1,J20*K20,0)</x:f>
        <x:v>0</x:v>
      </x:c>
      <x:c r="V20" s="13" t="str">
        <x:f>IF(O20=0,"",IF(H20="","",MAX(H20,Summary!$E$5)))</x:f>
      </x:c>
      <x:c r="W20" s="12" t="n">
        <x:f>IF(Q20="Baseline PO cost",U20,0)</x:f>
        <x:v>0</x:v>
      </x:c>
      <x:c r="X20" s="12" t="n">
        <x:f>IF(Q20="Higher PO cost",U20,0)</x:f>
        <x:v>0</x:v>
      </x:c>
      <x:c r="Y20" s="12" t="n">
        <x:f>IF(Q20="Unclassified",U20,0)</x:f>
        <x:v>0</x:v>
      </x:c>
    </x:row>
    <x:row r="21" ht="22" customHeight="1">
      <x:c r="A21" s="2" t="str">
        <x:v>COIL</x:v>
      </x:c>
      <x:c r="B21" s="2" t="str">
        <x:v>10</x:v>
      </x:c>
      <x:c r="C21" s="2" t="str">
        <x:v>10BLK36-4</x:v>
      </x:c>
      <x:c r="D21" s="2" t="str">
        <x:v>1060384</x:v>
      </x:c>
      <x:c r="E21" s="2" t="str">
        <x:v>0</x:v>
      </x:c>
      <x:c r="F21" s="2" t="str">
        <x:v>39</x:v>
      </x:c>
      <x:c r="G21" s="10" t="n">
        <x:v>46127</x:v>
      </x:c>
      <x:c r="H21" s="10" t="n">
        <x:v>46129</x:v>
      </x:c>
      <x:c r="I21" s="7" t="n">
        <x:v>1000</x:v>
      </x:c>
      <x:c r="J21" s="7" t="n">
        <x:v>1000</x:v>
      </x:c>
      <x:c r="K21" s="7" t="n">
        <x:v>1</x:v>
      </x:c>
      <x:c r="L21" s="8" t="n">
        <x:v>13.46</x:v>
      </x:c>
      <x:c r="M21" s="9" t="n">
        <x:v>147.4</x:v>
      </x:c>
      <x:c r="N21" s="2" t="str">
        <x:v>i</x:v>
      </x:c>
      <x:c r="O21" s="2" t="n">
        <x:v>0</x:v>
      </x:c>
      <x:c r="P21" s="2" t="n">
        <x:v>100</x:v>
      </x:c>
      <x:c r="Q21" s="2" t="str">
        <x:v>Baseline PO cost</x:v>
      </x:c>
      <x:c r="R21" s="2" t="str">
        <x:v>Received</x:v>
      </x:c>
      <x:c r="S21" s="12" t="n">
        <x:f>IF(AND(ISNUMBER(G21),G21&gt;0,G21&lt;=Summary!$E$5,I21&gt;0),I21*K21,0)</x:f>
        <x:v>1000</x:v>
      </x:c>
      <x:c r="T21" s="12" t="n">
        <x:f>MIN(S21,MAX(0,'Inventory detail'!E92-SUM(S14:S20)))</x:f>
        <x:v>0</x:v>
      </x:c>
      <x:c r="U21" s="12" t="n">
        <x:f>IF(O21=1,J21*K21,0)</x:f>
        <x:v>0</x:v>
      </x:c>
      <x:c r="V21" s="13" t="str">
        <x:f>IF(O21=0,"",IF(H21="","",MAX(H21,Summary!$E$5)))</x:f>
      </x:c>
      <x:c r="W21" s="12" t="n">
        <x:f>IF(Q21="Baseline PO cost",U21,0)</x:f>
        <x:v>0</x:v>
      </x:c>
      <x:c r="X21" s="12" t="n">
        <x:f>IF(Q21="Higher PO cost",U21,0)</x:f>
        <x:v>0</x:v>
      </x:c>
      <x:c r="Y21" s="12" t="n">
        <x:f>IF(Q21="Unclassified",U21,0)</x:f>
        <x:v>0</x:v>
      </x:c>
    </x:row>
    <x:row r="22" ht="22" customHeight="1">
      <x:c r="A22" s="2" t="str">
        <x:v>COIL</x:v>
      </x:c>
      <x:c r="B22" s="2" t="str">
        <x:v>10</x:v>
      </x:c>
      <x:c r="C22" s="2" t="str">
        <x:v>10BLK36-4</x:v>
      </x:c>
      <x:c r="D22" s="2" t="str">
        <x:v>1060225</x:v>
      </x:c>
      <x:c r="E22" s="2" t="str">
        <x:v>0</x:v>
      </x:c>
      <x:c r="F22" s="2" t="str">
        <x:v>41</x:v>
      </x:c>
      <x:c r="G22" s="10" t="n">
        <x:v>46119</x:v>
      </x:c>
      <x:c r="H22" s="10" t="n">
        <x:v>46115</x:v>
      </x:c>
      <x:c r="I22" s="7" t="n">
        <x:v>8000</x:v>
      </x:c>
      <x:c r="J22" s="7" t="n">
        <x:v>8000</x:v>
      </x:c>
      <x:c r="K22" s="7" t="n">
        <x:v>1</x:v>
      </x:c>
      <x:c r="L22" s="8" t="n">
        <x:v>13.46</x:v>
      </x:c>
      <x:c r="M22" s="9" t="n">
        <x:v>1179.2</x:v>
      </x:c>
      <x:c r="N22" s="2" t="str">
        <x:v>i</x:v>
      </x:c>
      <x:c r="O22" s="2" t="n">
        <x:v>0</x:v>
      </x:c>
      <x:c r="P22" s="2" t="n">
        <x:v>100</x:v>
      </x:c>
      <x:c r="Q22" s="2" t="str">
        <x:v>Baseline PO cost</x:v>
      </x:c>
      <x:c r="R22" s="2" t="str">
        <x:v>Received</x:v>
      </x:c>
      <x:c r="S22" s="12" t="n">
        <x:f>IF(AND(ISNUMBER(G22),G22&gt;0,G22&lt;=Summary!$E$5,I22&gt;0),I22*K22,0)</x:f>
        <x:v>8000</x:v>
      </x:c>
      <x:c r="T22" s="12" t="n">
        <x:f>MIN(S22,MAX(0,'Inventory detail'!E92-SUM(S14:S21)))</x:f>
        <x:v>0</x:v>
      </x:c>
      <x:c r="U22" s="12" t="n">
        <x:f>IF(O22=1,J22*K22,0)</x:f>
        <x:v>0</x:v>
      </x:c>
      <x:c r="V22" s="13" t="str">
        <x:f>IF(O22=0,"",IF(H22="","",MAX(H22,Summary!$E$5)))</x:f>
      </x:c>
      <x:c r="W22" s="12" t="n">
        <x:f>IF(Q22="Baseline PO cost",U22,0)</x:f>
        <x:v>0</x:v>
      </x:c>
      <x:c r="X22" s="12" t="n">
        <x:f>IF(Q22="Higher PO cost",U22,0)</x:f>
        <x:v>0</x:v>
      </x:c>
      <x:c r="Y22" s="12" t="n">
        <x:f>IF(Q22="Unclassified",U22,0)</x:f>
        <x:v>0</x:v>
      </x:c>
    </x:row>
    <x:row r="23" ht="22" customHeight="1">
      <x:c r="A23" s="2" t="str">
        <x:v>COIL</x:v>
      </x:c>
      <x:c r="B23" s="2" t="str">
        <x:v>10</x:v>
      </x:c>
      <x:c r="C23" s="2" t="str">
        <x:v>10BLK36-4</x:v>
      </x:c>
      <x:c r="D23" s="2" t="str">
        <x:v>1059962</x:v>
      </x:c>
      <x:c r="E23" s="2" t="str">
        <x:v>0</x:v>
      </x:c>
      <x:c r="F23" s="2" t="str">
        <x:v>30</x:v>
      </x:c>
      <x:c r="G23" s="10" t="n">
        <x:v>46059</x:v>
      </x:c>
      <x:c r="H23" s="10" t="n">
        <x:v>46064</x:v>
      </x:c>
      <x:c r="I23" s="7" t="n">
        <x:v>10000</x:v>
      </x:c>
      <x:c r="J23" s="7" t="n">
        <x:v>10000</x:v>
      </x:c>
      <x:c r="K23" s="7" t="n">
        <x:v>1</x:v>
      </x:c>
      <x:c r="L23" s="8" t="n">
        <x:v>13.46</x:v>
      </x:c>
      <x:c r="M23" s="9" t="n">
        <x:v>1474</x:v>
      </x:c>
      <x:c r="N23" s="2" t="str">
        <x:v>i</x:v>
      </x:c>
      <x:c r="O23" s="2" t="n">
        <x:v>0</x:v>
      </x:c>
      <x:c r="P23" s="2" t="n">
        <x:v>100</x:v>
      </x:c>
      <x:c r="Q23" s="2" t="str">
        <x:v>Baseline PO cost</x:v>
      </x:c>
      <x:c r="R23" s="2" t="str">
        <x:v>Received</x:v>
      </x:c>
      <x:c r="S23" s="12" t="n">
        <x:f>IF(AND(ISNUMBER(G23),G23&gt;0,G23&lt;=Summary!$E$5,I23&gt;0),I23*K23,0)</x:f>
        <x:v>10000</x:v>
      </x:c>
      <x:c r="T23" s="12" t="n">
        <x:f>MIN(S23,MAX(0,'Inventory detail'!E92-SUM(S14:S22)))</x:f>
        <x:v>0</x:v>
      </x:c>
      <x:c r="U23" s="12" t="n">
        <x:f>IF(O23=1,J23*K23,0)</x:f>
        <x:v>0</x:v>
      </x:c>
      <x:c r="V23" s="13" t="str">
        <x:f>IF(O23=0,"",IF(H23="","",MAX(H23,Summary!$E$5)))</x:f>
      </x:c>
      <x:c r="W23" s="12" t="n">
        <x:f>IF(Q23="Baseline PO cost",U23,0)</x:f>
        <x:v>0</x:v>
      </x:c>
      <x:c r="X23" s="12" t="n">
        <x:f>IF(Q23="Higher PO cost",U23,0)</x:f>
        <x:v>0</x:v>
      </x:c>
      <x:c r="Y23" s="12" t="n">
        <x:f>IF(Q23="Unclassified",U23,0)</x:f>
        <x:v>0</x:v>
      </x:c>
    </x:row>
    <x:row r="24" ht="22" customHeight="1">
      <x:c r="A24" s="2" t="str">
        <x:v>COIL</x:v>
      </x:c>
      <x:c r="B24" s="2" t="str">
        <x:v>10</x:v>
      </x:c>
      <x:c r="C24" s="2" t="str">
        <x:v>10BLK36-4</x:v>
      </x:c>
      <x:c r="D24" s="2" t="str">
        <x:v>1059842</x:v>
      </x:c>
      <x:c r="E24" s="2" t="str">
        <x:v>0</x:v>
      </x:c>
      <x:c r="F24" s="2" t="str">
        <x:v>39</x:v>
      </x:c>
      <x:c r="G24" s="10" t="n">
        <x:v>46042</x:v>
      </x:c>
      <x:c r="H24" s="10" t="n">
        <x:v>46044</x:v>
      </x:c>
      <x:c r="I24" s="7" t="n">
        <x:v>2000</x:v>
      </x:c>
      <x:c r="J24" s="7" t="n">
        <x:v>2000</x:v>
      </x:c>
      <x:c r="K24" s="7" t="n">
        <x:v>1</x:v>
      </x:c>
      <x:c r="L24" s="8" t="n">
        <x:v>13.46</x:v>
      </x:c>
      <x:c r="M24" s="9" t="n">
        <x:v>294.8</x:v>
      </x:c>
      <x:c r="N24" s="2" t="str">
        <x:v>i</x:v>
      </x:c>
      <x:c r="O24" s="2" t="n">
        <x:v>0</x:v>
      </x:c>
      <x:c r="P24" s="2" t="n">
        <x:v>100</x:v>
      </x:c>
      <x:c r="Q24" s="2" t="str">
        <x:v>Baseline PO cost</x:v>
      </x:c>
      <x:c r="R24" s="2" t="str">
        <x:v>Received</x:v>
      </x:c>
      <x:c r="S24" s="12" t="n">
        <x:f>IF(AND(ISNUMBER(G24),G24&gt;0,G24&lt;=Summary!$E$5,I24&gt;0),I24*K24,0)</x:f>
        <x:v>2000</x:v>
      </x:c>
      <x:c r="T24" s="12" t="n">
        <x:f>MIN(S24,MAX(0,'Inventory detail'!E92-SUM(S14:S23)))</x:f>
        <x:v>0</x:v>
      </x:c>
      <x:c r="U24" s="12" t="n">
        <x:f>IF(O24=1,J24*K24,0)</x:f>
        <x:v>0</x:v>
      </x:c>
      <x:c r="V24" s="13" t="str">
        <x:f>IF(O24=0,"",IF(H24="","",MAX(H24,Summary!$E$5)))</x:f>
      </x:c>
      <x:c r="W24" s="12" t="n">
        <x:f>IF(Q24="Baseline PO cost",U24,0)</x:f>
        <x:v>0</x:v>
      </x:c>
      <x:c r="X24" s="12" t="n">
        <x:f>IF(Q24="Higher PO cost",U24,0)</x:f>
        <x:v>0</x:v>
      </x:c>
      <x:c r="Y24" s="12" t="n">
        <x:f>IF(Q24="Unclassified",U24,0)</x:f>
        <x:v>0</x:v>
      </x:c>
    </x:row>
    <x:row r="25" ht="22" customHeight="1">
      <x:c r="A25" s="2" t="str">
        <x:v>COIL</x:v>
      </x:c>
      <x:c r="B25" s="2" t="str">
        <x:v>10</x:v>
      </x:c>
      <x:c r="C25" s="2" t="str">
        <x:v>10BLK36-4</x:v>
      </x:c>
      <x:c r="D25" s="2" t="str">
        <x:v>1061485</x:v>
      </x:c>
      <x:c r="E25" s="2" t="str">
        <x:v>0</x:v>
      </x:c>
      <x:c r="F25" s="2" t="str">
        <x:v>44</x:v>
      </x:c>
      <x:c r="G25" s="10"/>
      <x:c r="H25" s="10" t="n">
        <x:v>46339</x:v>
      </x:c>
      <x:c r="I25" s="7" t="n">
        <x:v>1000</x:v>
      </x:c>
      <x:c r="J25" s="7" t="n">
        <x:v>1000</x:v>
      </x:c>
      <x:c r="K25" s="7" t="n">
        <x:v>1</x:v>
      </x:c>
      <x:c r="L25" s="8" t="n">
        <x:v>13.46</x:v>
      </x:c>
      <x:c r="M25" s="9" t="n">
        <x:v>0</x:v>
      </x:c>
      <x:c r="N25" s="2" t="str">
        <x:v>a</x:v>
      </x:c>
      <x:c r="O25" s="2" t="n">
        <x:v>1</x:v>
      </x:c>
      <x:c r="P25" s="2" t="n">
        <x:v>100</x:v>
      </x:c>
      <x:c r="Q25" s="2" t="str">
        <x:v>Baseline PO cost</x:v>
      </x:c>
      <x:c r="R25" s="2" t="str">
        <x:v>Incoming active PO</x:v>
      </x:c>
      <x:c r="S25" s="12" t="n">
        <x:f>IF(AND(ISNUMBER(G25),G25&gt;0,G25&lt;=Summary!$E$5,I25&gt;0),I25*K25,0)</x:f>
        <x:v>0</x:v>
      </x:c>
      <x:c r="T25" s="12" t="n">
        <x:f>MIN(S25,MAX(0,'Inventory detail'!E92-SUM(S14:S24)))</x:f>
        <x:v>0</x:v>
      </x:c>
      <x:c r="U25" s="12" t="n">
        <x:f>IF(O25=1,J25*K25,0)</x:f>
        <x:v>1000</x:v>
      </x:c>
      <x:c r="V25" s="13" t="n">
        <x:f>IF(O25=0,"",IF(H25="","",MAX(H25,Summary!$E$5)))</x:f>
        <x:v>46339</x:v>
      </x:c>
      <x:c r="W25" s="12" t="n">
        <x:f>IF(Q25="Baseline PO cost",U25,0)</x:f>
        <x:v>1000</x:v>
      </x:c>
      <x:c r="X25" s="12" t="n">
        <x:f>IF(Q25="Higher PO cost",U25,0)</x:f>
        <x:v>0</x:v>
      </x:c>
      <x:c r="Y25" s="12" t="n">
        <x:f>IF(Q25="Unclassified",U25,0)</x:f>
        <x:v>0</x:v>
      </x:c>
    </x:row>
    <x:row r="26" ht="22" customHeight="1">
      <x:c r="A26" s="2" t="str">
        <x:v>COIL</x:v>
      </x:c>
      <x:c r="B26" s="2" t="str">
        <x:v>10</x:v>
      </x:c>
      <x:c r="C26" s="2" t="str">
        <x:v>10BLU12-4</x:v>
      </x:c>
      <x:c r="D26" s="2" t="str">
        <x:v>1060776</x:v>
      </x:c>
      <x:c r="E26" s="2" t="str">
        <x:v>0</x:v>
      </x:c>
      <x:c r="F26" s="2" t="str">
        <x:v>11</x:v>
      </x:c>
      <x:c r="G26" s="10" t="n">
        <x:v>46197</x:v>
      </x:c>
      <x:c r="H26" s="10" t="n">
        <x:v>46199</x:v>
      </x:c>
      <x:c r="I26" s="7" t="n">
        <x:v>2100</x:v>
      </x:c>
      <x:c r="J26" s="7" t="n">
        <x:v>2100</x:v>
      </x:c>
      <x:c r="K26" s="7" t="n">
        <x:v>1</x:v>
      </x:c>
      <x:c r="L26" s="8" t="n">
        <x:v>5.18</x:v>
      </x:c>
      <x:c r="M26" s="9" t="n">
        <x:v>122.64</x:v>
      </x:c>
      <x:c r="N26" s="2" t="str">
        <x:v>i</x:v>
      </x:c>
      <x:c r="O26" s="2" t="n">
        <x:v>0</x:v>
      </x:c>
      <x:c r="P26" s="2" t="n">
        <x:v>100</x:v>
      </x:c>
      <x:c r="Q26" s="2" t="str">
        <x:v>Baseline PO cost</x:v>
      </x:c>
      <x:c r="R26" s="2" t="str">
        <x:v>Received</x:v>
      </x:c>
      <x:c r="S26" s="12" t="n">
        <x:f>IF(AND(ISNUMBER(G26),G26&gt;0,G26&lt;=Summary!$E$5,I26&gt;0),I26*K26,0)</x:f>
        <x:v>2100</x:v>
      </x:c>
      <x:c r="T26" s="12" t="n">
        <x:f>MIN(S26,MAX(0,'Inventory detail'!E361-0))</x:f>
        <x:v>0</x:v>
      </x:c>
      <x:c r="U26" s="12" t="n">
        <x:f>IF(O26=1,J26*K26,0)</x:f>
        <x:v>0</x:v>
      </x:c>
      <x:c r="V26" s="13" t="str">
        <x:f>IF(O26=0,"",IF(H26="","",MAX(H26,Summary!$E$5)))</x:f>
      </x:c>
      <x:c r="W26" s="12" t="n">
        <x:f>IF(Q26="Baseline PO cost",U26,0)</x:f>
        <x:v>0</x:v>
      </x:c>
      <x:c r="X26" s="12" t="n">
        <x:f>IF(Q26="Higher PO cost",U26,0)</x:f>
        <x:v>0</x:v>
      </x:c>
      <x:c r="Y26" s="12" t="n">
        <x:f>IF(Q26="Unclassified",U26,0)</x:f>
        <x:v>0</x:v>
      </x:c>
    </x:row>
    <x:row r="27" ht="22" customHeight="1">
      <x:c r="A27" s="2" t="str">
        <x:v>COIL</x:v>
      </x:c>
      <x:c r="B27" s="2" t="str">
        <x:v>10</x:v>
      </x:c>
      <x:c r="C27" s="2" t="str">
        <x:v>10BLU12-4</x:v>
      </x:c>
      <x:c r="D27" s="2" t="str">
        <x:v>1060507</x:v>
      </x:c>
      <x:c r="E27" s="2" t="str">
        <x:v>0</x:v>
      </x:c>
      <x:c r="F27" s="2" t="str">
        <x:v>12</x:v>
      </x:c>
      <x:c r="G27" s="10" t="n">
        <x:v>46150</x:v>
      </x:c>
      <x:c r="H27" s="10" t="n">
        <x:v>46155</x:v>
      </x:c>
      <x:c r="I27" s="7" t="n">
        <x:v>2100</x:v>
      </x:c>
      <x:c r="J27" s="7" t="n">
        <x:v>2100</x:v>
      </x:c>
      <x:c r="K27" s="7" t="n">
        <x:v>1</x:v>
      </x:c>
      <x:c r="L27" s="8" t="n">
        <x:v>5.18</x:v>
      </x:c>
      <x:c r="M27" s="9" t="n">
        <x:v>122.64</x:v>
      </x:c>
      <x:c r="N27" s="2" t="str">
        <x:v>i</x:v>
      </x:c>
      <x:c r="O27" s="2" t="n">
        <x:v>0</x:v>
      </x:c>
      <x:c r="P27" s="2" t="n">
        <x:v>100</x:v>
      </x:c>
      <x:c r="Q27" s="2" t="str">
        <x:v>Baseline PO cost</x:v>
      </x:c>
      <x:c r="R27" s="2" t="str">
        <x:v>Received</x:v>
      </x:c>
      <x:c r="S27" s="12" t="n">
        <x:f>IF(AND(ISNUMBER(G27),G27&gt;0,G27&lt;=Summary!$E$5,I27&gt;0),I27*K27,0)</x:f>
        <x:v>2100</x:v>
      </x:c>
      <x:c r="T27" s="12" t="n">
        <x:f>MIN(S27,MAX(0,'Inventory detail'!E361-SUM(S26:S26)))</x:f>
        <x:v>0</x:v>
      </x:c>
      <x:c r="U27" s="12" t="n">
        <x:f>IF(O27=1,J27*K27,0)</x:f>
        <x:v>0</x:v>
      </x:c>
      <x:c r="V27" s="13" t="str">
        <x:f>IF(O27=0,"",IF(H27="","",MAX(H27,Summary!$E$5)))</x:f>
      </x:c>
      <x:c r="W27" s="12" t="n">
        <x:f>IF(Q27="Baseline PO cost",U27,0)</x:f>
        <x:v>0</x:v>
      </x:c>
      <x:c r="X27" s="12" t="n">
        <x:f>IF(Q27="Higher PO cost",U27,0)</x:f>
        <x:v>0</x:v>
      </x:c>
      <x:c r="Y27" s="12" t="n">
        <x:f>IF(Q27="Unclassified",U27,0)</x:f>
        <x:v>0</x:v>
      </x:c>
    </x:row>
    <x:row r="28" ht="22" customHeight="1">
      <x:c r="A28" s="2" t="str">
        <x:v>COIL</x:v>
      </x:c>
      <x:c r="B28" s="2" t="str">
        <x:v>10</x:v>
      </x:c>
      <x:c r="C28" s="2" t="str">
        <x:v>10BLU12-4</x:v>
      </x:c>
      <x:c r="D28" s="2" t="str">
        <x:v>1061485</x:v>
      </x:c>
      <x:c r="E28" s="2" t="str">
        <x:v>0</x:v>
      </x:c>
      <x:c r="F28" s="2" t="str">
        <x:v>14</x:v>
      </x:c>
      <x:c r="G28" s="10"/>
      <x:c r="H28" s="10" t="n">
        <x:v>46339</x:v>
      </x:c>
      <x:c r="I28" s="7" t="n">
        <x:v>4200</x:v>
      </x:c>
      <x:c r="J28" s="7" t="n">
        <x:v>4200</x:v>
      </x:c>
      <x:c r="K28" s="7" t="n">
        <x:v>1</x:v>
      </x:c>
      <x:c r="L28" s="8" t="n">
        <x:v>5.18</x:v>
      </x:c>
      <x:c r="M28" s="9" t="n">
        <x:v>0</x:v>
      </x:c>
      <x:c r="N28" s="2" t="str">
        <x:v>a</x:v>
      </x:c>
      <x:c r="O28" s="2" t="n">
        <x:v>1</x:v>
      </x:c>
      <x:c r="P28" s="2" t="n">
        <x:v>100</x:v>
      </x:c>
      <x:c r="Q28" s="2" t="str">
        <x:v>Baseline PO cost</x:v>
      </x:c>
      <x:c r="R28" s="2" t="str">
        <x:v>Incoming active PO</x:v>
      </x:c>
      <x:c r="S28" s="12" t="n">
        <x:f>IF(AND(ISNUMBER(G28),G28&gt;0,G28&lt;=Summary!$E$5,I28&gt;0),I28*K28,0)</x:f>
        <x:v>0</x:v>
      </x:c>
      <x:c r="T28" s="12" t="n">
        <x:f>MIN(S28,MAX(0,'Inventory detail'!E361-SUM(S26:S27)))</x:f>
        <x:v>0</x:v>
      </x:c>
      <x:c r="U28" s="12" t="n">
        <x:f>IF(O28=1,J28*K28,0)</x:f>
        <x:v>4200</x:v>
      </x:c>
      <x:c r="V28" s="13" t="n">
        <x:f>IF(O28=0,"",IF(H28="","",MAX(H28,Summary!$E$5)))</x:f>
        <x:v>46339</x:v>
      </x:c>
      <x:c r="W28" s="12" t="n">
        <x:f>IF(Q28="Baseline PO cost",U28,0)</x:f>
        <x:v>4200</x:v>
      </x:c>
      <x:c r="X28" s="12" t="n">
        <x:f>IF(Q28="Higher PO cost",U28,0)</x:f>
        <x:v>0</x:v>
      </x:c>
      <x:c r="Y28" s="12" t="n">
        <x:f>IF(Q28="Unclassified",U28,0)</x:f>
        <x:v>0</x:v>
      </x:c>
    </x:row>
    <x:row r="29" ht="22" customHeight="1">
      <x:c r="A29" s="2" t="str">
        <x:v>COIL</x:v>
      </x:c>
      <x:c r="B29" s="2" t="str">
        <x:v>10</x:v>
      </x:c>
      <x:c r="C29" s="2" t="str">
        <x:v>10CLR12-4</x:v>
      </x:c>
      <x:c r="D29" s="2" t="str">
        <x:v>1061140</x:v>
      </x:c>
      <x:c r="E29" s="2" t="str">
        <x:v>0</x:v>
      </x:c>
      <x:c r="F29" s="2" t="str">
        <x:v>11</x:v>
      </x:c>
      <x:c r="G29" s="10" t="n">
        <x:v>46286</x:v>
      </x:c>
      <x:c r="H29" s="10" t="n">
        <x:v>46286</x:v>
      </x:c>
      <x:c r="I29" s="7" t="n">
        <x:v>4200</x:v>
      </x:c>
      <x:c r="J29" s="7" t="n">
        <x:v>4200</x:v>
      </x:c>
      <x:c r="K29" s="7" t="n">
        <x:v>1</x:v>
      </x:c>
      <x:c r="L29" s="8" t="n">
        <x:v>5.18</x:v>
      </x:c>
      <x:c r="M29" s="9" t="n">
        <x:v>245.28</x:v>
      </x:c>
      <x:c r="N29" s="2" t="str">
        <x:v>i</x:v>
      </x:c>
      <x:c r="O29" s="2" t="n">
        <x:v>0</x:v>
      </x:c>
      <x:c r="P29" s="2" t="n">
        <x:v>100</x:v>
      </x:c>
      <x:c r="Q29" s="2" t="str">
        <x:v>Baseline PO cost</x:v>
      </x:c>
      <x:c r="R29" s="2" t="str">
        <x:v>Received</x:v>
      </x:c>
      <x:c r="S29" s="12" t="n">
        <x:f>IF(AND(ISNUMBER(G29),G29&gt;0,G29&lt;=Summary!$E$5,I29&gt;0),I29*K29,0)</x:f>
        <x:v>4200</x:v>
      </x:c>
      <x:c r="T29" s="12" t="n">
        <x:f>MIN(S29,MAX(0,'Inventory detail'!E77-0))</x:f>
        <x:v>4200</x:v>
      </x:c>
      <x:c r="U29" s="12" t="n">
        <x:f>IF(O29=1,J29*K29,0)</x:f>
        <x:v>0</x:v>
      </x:c>
      <x:c r="V29" s="13" t="str">
        <x:f>IF(O29=0,"",IF(H29="","",MAX(H29,Summary!$E$5)))</x:f>
      </x:c>
      <x:c r="W29" s="12" t="n">
        <x:f>IF(Q29="Baseline PO cost",U29,0)</x:f>
        <x:v>0</x:v>
      </x:c>
      <x:c r="X29" s="12" t="n">
        <x:f>IF(Q29="Higher PO cost",U29,0)</x:f>
        <x:v>0</x:v>
      </x:c>
      <x:c r="Y29" s="12" t="n">
        <x:f>IF(Q29="Unclassified",U29,0)</x:f>
        <x:v>0</x:v>
      </x:c>
    </x:row>
    <x:row r="30" ht="22" customHeight="1">
      <x:c r="A30" s="2" t="str">
        <x:v>COIL</x:v>
      </x:c>
      <x:c r="B30" s="2" t="str">
        <x:v>10</x:v>
      </x:c>
      <x:c r="C30" s="2" t="str">
        <x:v>10CLR12-4</x:v>
      </x:c>
      <x:c r="D30" s="2" t="str">
        <x:v>1060866</x:v>
      </x:c>
      <x:c r="E30" s="2" t="str">
        <x:v>0</x:v>
      </x:c>
      <x:c r="F30" s="2" t="str">
        <x:v>11</x:v>
      </x:c>
      <x:c r="G30" s="10" t="n">
        <x:v>46210</x:v>
      </x:c>
      <x:c r="H30" s="10" t="n">
        <x:v>46213</x:v>
      </x:c>
      <x:c r="I30" s="7" t="n">
        <x:v>2100</x:v>
      </x:c>
      <x:c r="J30" s="7" t="n">
        <x:v>2100</x:v>
      </x:c>
      <x:c r="K30" s="7" t="n">
        <x:v>1</x:v>
      </x:c>
      <x:c r="L30" s="8" t="n">
        <x:v>5.18</x:v>
      </x:c>
      <x:c r="M30" s="9" t="n">
        <x:v>122.64</x:v>
      </x:c>
      <x:c r="N30" s="2" t="str">
        <x:v>i</x:v>
      </x:c>
      <x:c r="O30" s="2" t="n">
        <x:v>0</x:v>
      </x:c>
      <x:c r="P30" s="2" t="n">
        <x:v>100</x:v>
      </x:c>
      <x:c r="Q30" s="2" t="str">
        <x:v>Baseline PO cost</x:v>
      </x:c>
      <x:c r="R30" s="2" t="str">
        <x:v>Received</x:v>
      </x:c>
      <x:c r="S30" s="12" t="n">
        <x:f>IF(AND(ISNUMBER(G30),G30&gt;0,G30&lt;=Summary!$E$5,I30&gt;0),I30*K30,0)</x:f>
        <x:v>2100</x:v>
      </x:c>
      <x:c r="T30" s="12" t="n">
        <x:f>MIN(S30,MAX(0,'Inventory detail'!E77-SUM(S29:S29)))</x:f>
        <x:v>2100</x:v>
      </x:c>
      <x:c r="U30" s="12" t="n">
        <x:f>IF(O30=1,J30*K30,0)</x:f>
        <x:v>0</x:v>
      </x:c>
      <x:c r="V30" s="13" t="str">
        <x:f>IF(O30=0,"",IF(H30="","",MAX(H30,Summary!$E$5)))</x:f>
      </x:c>
      <x:c r="W30" s="12" t="n">
        <x:f>IF(Q30="Baseline PO cost",U30,0)</x:f>
        <x:v>0</x:v>
      </x:c>
      <x:c r="X30" s="12" t="n">
        <x:f>IF(Q30="Higher PO cost",U30,0)</x:f>
        <x:v>0</x:v>
      </x:c>
      <x:c r="Y30" s="12" t="n">
        <x:f>IF(Q30="Unclassified",U30,0)</x:f>
        <x:v>0</x:v>
      </x:c>
    </x:row>
    <x:row r="31" ht="22" customHeight="1">
      <x:c r="A31" s="2" t="str">
        <x:v>COIL</x:v>
      </x:c>
      <x:c r="B31" s="2" t="str">
        <x:v>10</x:v>
      </x:c>
      <x:c r="C31" s="2" t="str">
        <x:v>10CLR12-4</x:v>
      </x:c>
      <x:c r="D31" s="2" t="str">
        <x:v>1060598</x:v>
      </x:c>
      <x:c r="E31" s="2" t="str">
        <x:v>0</x:v>
      </x:c>
      <x:c r="F31" s="2" t="str">
        <x:v>10</x:v>
      </x:c>
      <x:c r="G31" s="10" t="n">
        <x:v>46171</x:v>
      </x:c>
      <x:c r="H31" s="10" t="n">
        <x:v>46171</x:v>
      </x:c>
      <x:c r="I31" s="7" t="n">
        <x:v>18900</x:v>
      </x:c>
      <x:c r="J31" s="7" t="n">
        <x:v>18900</x:v>
      </x:c>
      <x:c r="K31" s="7" t="n">
        <x:v>1</x:v>
      </x:c>
      <x:c r="L31" s="8" t="n">
        <x:v>5.18</x:v>
      </x:c>
      <x:c r="M31" s="9" t="n">
        <x:v>1103.76</x:v>
      </x:c>
      <x:c r="N31" s="2" t="str">
        <x:v>i</x:v>
      </x:c>
      <x:c r="O31" s="2" t="n">
        <x:v>0</x:v>
      </x:c>
      <x:c r="P31" s="2" t="n">
        <x:v>100</x:v>
      </x:c>
      <x:c r="Q31" s="2" t="str">
        <x:v>Baseline PO cost</x:v>
      </x:c>
      <x:c r="R31" s="2" t="str">
        <x:v>Received</x:v>
      </x:c>
      <x:c r="S31" s="12" t="n">
        <x:f>IF(AND(ISNUMBER(G31),G31&gt;0,G31&lt;=Summary!$E$5,I31&gt;0),I31*K31,0)</x:f>
        <x:v>18900</x:v>
      </x:c>
      <x:c r="T31" s="12" t="n">
        <x:f>MIN(S31,MAX(0,'Inventory detail'!E77-SUM(S29:S30)))</x:f>
        <x:v>15400</x:v>
      </x:c>
      <x:c r="U31" s="12" t="n">
        <x:f>IF(O31=1,J31*K31,0)</x:f>
        <x:v>0</x:v>
      </x:c>
      <x:c r="V31" s="13" t="str">
        <x:f>IF(O31=0,"",IF(H31="","",MAX(H31,Summary!$E$5)))</x:f>
      </x:c>
      <x:c r="W31" s="12" t="n">
        <x:f>IF(Q31="Baseline PO cost",U31,0)</x:f>
        <x:v>0</x:v>
      </x:c>
      <x:c r="X31" s="12" t="n">
        <x:f>IF(Q31="Higher PO cost",U31,0)</x:f>
        <x:v>0</x:v>
      </x:c>
      <x:c r="Y31" s="12" t="n">
        <x:f>IF(Q31="Unclassified",U31,0)</x:f>
        <x:v>0</x:v>
      </x:c>
    </x:row>
    <x:row r="32" ht="22" customHeight="1">
      <x:c r="A32" s="2" t="str">
        <x:v>COIL</x:v>
      </x:c>
      <x:c r="B32" s="2" t="str">
        <x:v>10</x:v>
      </x:c>
      <x:c r="C32" s="2" t="str">
        <x:v>10CLR12-4</x:v>
      </x:c>
      <x:c r="D32" s="2" t="str">
        <x:v>1060507</x:v>
      </x:c>
      <x:c r="E32" s="2" t="str">
        <x:v>0</x:v>
      </x:c>
      <x:c r="F32" s="2" t="str">
        <x:v>13</x:v>
      </x:c>
      <x:c r="G32" s="10" t="n">
        <x:v>46150</x:v>
      </x:c>
      <x:c r="H32" s="10" t="n">
        <x:v>46155</x:v>
      </x:c>
      <x:c r="I32" s="7" t="n">
        <x:v>2100</x:v>
      </x:c>
      <x:c r="J32" s="7" t="n">
        <x:v>2100</x:v>
      </x:c>
      <x:c r="K32" s="7" t="n">
        <x:v>1</x:v>
      </x:c>
      <x:c r="L32" s="8" t="n">
        <x:v>5.18</x:v>
      </x:c>
      <x:c r="M32" s="9" t="n">
        <x:v>122.64</x:v>
      </x:c>
      <x:c r="N32" s="2" t="str">
        <x:v>i</x:v>
      </x:c>
      <x:c r="O32" s="2" t="n">
        <x:v>0</x:v>
      </x:c>
      <x:c r="P32" s="2" t="n">
        <x:v>100</x:v>
      </x:c>
      <x:c r="Q32" s="2" t="str">
        <x:v>Baseline PO cost</x:v>
      </x:c>
      <x:c r="R32" s="2" t="str">
        <x:v>Received</x:v>
      </x:c>
      <x:c r="S32" s="12" t="n">
        <x:f>IF(AND(ISNUMBER(G32),G32&gt;0,G32&lt;=Summary!$E$5,I32&gt;0),I32*K32,0)</x:f>
        <x:v>2100</x:v>
      </x:c>
      <x:c r="T32" s="12" t="n">
        <x:f>MIN(S32,MAX(0,'Inventory detail'!E77-SUM(S29:S31)))</x:f>
        <x:v>0</x:v>
      </x:c>
      <x:c r="U32" s="12" t="n">
        <x:f>IF(O32=1,J32*K32,0)</x:f>
        <x:v>0</x:v>
      </x:c>
      <x:c r="V32" s="13" t="str">
        <x:f>IF(O32=0,"",IF(H32="","",MAX(H32,Summary!$E$5)))</x:f>
      </x:c>
      <x:c r="W32" s="12" t="n">
        <x:f>IF(Q32="Baseline PO cost",U32,0)</x:f>
        <x:v>0</x:v>
      </x:c>
      <x:c r="X32" s="12" t="n">
        <x:f>IF(Q32="Higher PO cost",U32,0)</x:f>
        <x:v>0</x:v>
      </x:c>
      <x:c r="Y32" s="12" t="n">
        <x:f>IF(Q32="Unclassified",U32,0)</x:f>
        <x:v>0</x:v>
      </x:c>
    </x:row>
    <x:row r="33" ht="22" customHeight="1">
      <x:c r="A33" s="2" t="str">
        <x:v>COIL</x:v>
      </x:c>
      <x:c r="B33" s="2" t="str">
        <x:v>10</x:v>
      </x:c>
      <x:c r="C33" s="2" t="str">
        <x:v>10CLR12-4</x:v>
      </x:c>
      <x:c r="D33" s="2" t="str">
        <x:v>1060384</x:v>
      </x:c>
      <x:c r="E33" s="2" t="str">
        <x:v>0</x:v>
      </x:c>
      <x:c r="F33" s="2" t="str">
        <x:v>10</x:v>
      </x:c>
      <x:c r="G33" s="10" t="n">
        <x:v>46127</x:v>
      </x:c>
      <x:c r="H33" s="10" t="n">
        <x:v>46129</x:v>
      </x:c>
      <x:c r="I33" s="7" t="n">
        <x:v>14700</x:v>
      </x:c>
      <x:c r="J33" s="7" t="n">
        <x:v>14700</x:v>
      </x:c>
      <x:c r="K33" s="7" t="n">
        <x:v>1</x:v>
      </x:c>
      <x:c r="L33" s="8" t="n">
        <x:v>5.18</x:v>
      </x:c>
      <x:c r="M33" s="9" t="n">
        <x:v>833.49</x:v>
      </x:c>
      <x:c r="N33" s="2" t="str">
        <x:v>i</x:v>
      </x:c>
      <x:c r="O33" s="2" t="n">
        <x:v>0</x:v>
      </x:c>
      <x:c r="P33" s="2" t="n">
        <x:v>100</x:v>
      </x:c>
      <x:c r="Q33" s="2" t="str">
        <x:v>Baseline PO cost</x:v>
      </x:c>
      <x:c r="R33" s="2" t="str">
        <x:v>Received</x:v>
      </x:c>
      <x:c r="S33" s="12" t="n">
        <x:f>IF(AND(ISNUMBER(G33),G33&gt;0,G33&lt;=Summary!$E$5,I33&gt;0),I33*K33,0)</x:f>
        <x:v>14700</x:v>
      </x:c>
      <x:c r="T33" s="12" t="n">
        <x:f>MIN(S33,MAX(0,'Inventory detail'!E77-SUM(S29:S32)))</x:f>
        <x:v>0</x:v>
      </x:c>
      <x:c r="U33" s="12" t="n">
        <x:f>IF(O33=1,J33*K33,0)</x:f>
        <x:v>0</x:v>
      </x:c>
      <x:c r="V33" s="13" t="str">
        <x:f>IF(O33=0,"",IF(H33="","",MAX(H33,Summary!$E$5)))</x:f>
      </x:c>
      <x:c r="W33" s="12" t="n">
        <x:f>IF(Q33="Baseline PO cost",U33,0)</x:f>
        <x:v>0</x:v>
      </x:c>
      <x:c r="X33" s="12" t="n">
        <x:f>IF(Q33="Higher PO cost",U33,0)</x:f>
        <x:v>0</x:v>
      </x:c>
      <x:c r="Y33" s="12" t="n">
        <x:f>IF(Q33="Unclassified",U33,0)</x:f>
        <x:v>0</x:v>
      </x:c>
    </x:row>
    <x:row r="34" ht="22" customHeight="1">
      <x:c r="A34" s="2" t="str">
        <x:v>COIL</x:v>
      </x:c>
      <x:c r="B34" s="2" t="str">
        <x:v>10</x:v>
      </x:c>
      <x:c r="C34" s="2" t="str">
        <x:v>10CLR12-4</x:v>
      </x:c>
      <x:c r="D34" s="2" t="str">
        <x:v>1060063</x:v>
      </x:c>
      <x:c r="E34" s="2" t="str">
        <x:v>0</x:v>
      </x:c>
      <x:c r="F34" s="2" t="str">
        <x:v>13</x:v>
      </x:c>
      <x:c r="G34" s="10" t="n">
        <x:v>46083</x:v>
      </x:c>
      <x:c r="H34" s="10" t="n">
        <x:v>46087</x:v>
      </x:c>
      <x:c r="I34" s="7" t="n">
        <x:v>12600</x:v>
      </x:c>
      <x:c r="J34" s="7" t="n">
        <x:v>12600</x:v>
      </x:c>
      <x:c r="K34" s="7" t="n">
        <x:v>1</x:v>
      </x:c>
      <x:c r="L34" s="8" t="n">
        <x:v>5.18</x:v>
      </x:c>
      <x:c r="M34" s="9" t="n">
        <x:v>714.42</x:v>
      </x:c>
      <x:c r="N34" s="2" t="str">
        <x:v>i</x:v>
      </x:c>
      <x:c r="O34" s="2" t="n">
        <x:v>0</x:v>
      </x:c>
      <x:c r="P34" s="2" t="n">
        <x:v>100</x:v>
      </x:c>
      <x:c r="Q34" s="2" t="str">
        <x:v>Baseline PO cost</x:v>
      </x:c>
      <x:c r="R34" s="2" t="str">
        <x:v>Received</x:v>
      </x:c>
      <x:c r="S34" s="12" t="n">
        <x:f>IF(AND(ISNUMBER(G34),G34&gt;0,G34&lt;=Summary!$E$5,I34&gt;0),I34*K34,0)</x:f>
        <x:v>12600</x:v>
      </x:c>
      <x:c r="T34" s="12" t="n">
        <x:f>MIN(S34,MAX(0,'Inventory detail'!E77-SUM(S29:S33)))</x:f>
        <x:v>0</x:v>
      </x:c>
      <x:c r="U34" s="12" t="n">
        <x:f>IF(O34=1,J34*K34,0)</x:f>
        <x:v>0</x:v>
      </x:c>
      <x:c r="V34" s="13" t="str">
        <x:f>IF(O34=0,"",IF(H34="","",MAX(H34,Summary!$E$5)))</x:f>
      </x:c>
      <x:c r="W34" s="12" t="n">
        <x:f>IF(Q34="Baseline PO cost",U34,0)</x:f>
        <x:v>0</x:v>
      </x:c>
      <x:c r="X34" s="12" t="n">
        <x:f>IF(Q34="Higher PO cost",U34,0)</x:f>
        <x:v>0</x:v>
      </x:c>
      <x:c r="Y34" s="12" t="n">
        <x:f>IF(Q34="Unclassified",U34,0)</x:f>
        <x:v>0</x:v>
      </x:c>
    </x:row>
    <x:row r="35" ht="22" customHeight="1">
      <x:c r="A35" s="2" t="str">
        <x:v>COIL</x:v>
      </x:c>
      <x:c r="B35" s="2" t="str">
        <x:v>10</x:v>
      </x:c>
      <x:c r="C35" s="2" t="str">
        <x:v>10CLR12-4</x:v>
      </x:c>
      <x:c r="D35" s="2" t="str">
        <x:v>1059962</x:v>
      </x:c>
      <x:c r="E35" s="2" t="str">
        <x:v>0</x:v>
      </x:c>
      <x:c r="F35" s="2" t="str">
        <x:v>8</x:v>
      </x:c>
      <x:c r="G35" s="10" t="n">
        <x:v>46059</x:v>
      </x:c>
      <x:c r="H35" s="10" t="n">
        <x:v>46064</x:v>
      </x:c>
      <x:c r="I35" s="7" t="n">
        <x:v>2100</x:v>
      </x:c>
      <x:c r="J35" s="7" t="n">
        <x:v>2100</x:v>
      </x:c>
      <x:c r="K35" s="7" t="n">
        <x:v>1</x:v>
      </x:c>
      <x:c r="L35" s="8" t="n">
        <x:v>5.18</x:v>
      </x:c>
      <x:c r="M35" s="9" t="n">
        <x:v>119.07</x:v>
      </x:c>
      <x:c r="N35" s="2" t="str">
        <x:v>i</x:v>
      </x:c>
      <x:c r="O35" s="2" t="n">
        <x:v>0</x:v>
      </x:c>
      <x:c r="P35" s="2" t="n">
        <x:v>100</x:v>
      </x:c>
      <x:c r="Q35" s="2" t="str">
        <x:v>Baseline PO cost</x:v>
      </x:c>
      <x:c r="R35" s="2" t="str">
        <x:v>Received</x:v>
      </x:c>
      <x:c r="S35" s="12" t="n">
        <x:f>IF(AND(ISNUMBER(G35),G35&gt;0,G35&lt;=Summary!$E$5,I35&gt;0),I35*K35,0)</x:f>
        <x:v>2100</x:v>
      </x:c>
      <x:c r="T35" s="12" t="n">
        <x:f>MIN(S35,MAX(0,'Inventory detail'!E77-SUM(S29:S34)))</x:f>
        <x:v>0</x:v>
      </x:c>
      <x:c r="U35" s="12" t="n">
        <x:f>IF(O35=1,J35*K35,0)</x:f>
        <x:v>0</x:v>
      </x:c>
      <x:c r="V35" s="13" t="str">
        <x:f>IF(O35=0,"",IF(H35="","",MAX(H35,Summary!$E$5)))</x:f>
      </x:c>
      <x:c r="W35" s="12" t="n">
        <x:f>IF(Q35="Baseline PO cost",U35,0)</x:f>
        <x:v>0</x:v>
      </x:c>
      <x:c r="X35" s="12" t="n">
        <x:f>IF(Q35="Higher PO cost",U35,0)</x:f>
        <x:v>0</x:v>
      </x:c>
      <x:c r="Y35" s="12" t="n">
        <x:f>IF(Q35="Unclassified",U35,0)</x:f>
        <x:v>0</x:v>
      </x:c>
    </x:row>
    <x:row r="36" ht="22" customHeight="1">
      <x:c r="A36" s="2" t="str">
        <x:v>COIL</x:v>
      </x:c>
      <x:c r="B36" s="2" t="str">
        <x:v>10</x:v>
      </x:c>
      <x:c r="C36" s="2" t="str">
        <x:v>10CLR12-4</x:v>
      </x:c>
      <x:c r="D36" s="2" t="str">
        <x:v>1059842</x:v>
      </x:c>
      <x:c r="E36" s="2" t="str">
        <x:v>0</x:v>
      </x:c>
      <x:c r="F36" s="2" t="str">
        <x:v>12</x:v>
      </x:c>
      <x:c r="G36" s="10" t="n">
        <x:v>46042</x:v>
      </x:c>
      <x:c r="H36" s="10" t="n">
        <x:v>46044</x:v>
      </x:c>
      <x:c r="I36" s="7" t="n">
        <x:v>2100</x:v>
      </x:c>
      <x:c r="J36" s="7" t="n">
        <x:v>2100</x:v>
      </x:c>
      <x:c r="K36" s="7" t="n">
        <x:v>1</x:v>
      </x:c>
      <x:c r="L36" s="8" t="n">
        <x:v>5.18</x:v>
      </x:c>
      <x:c r="M36" s="9" t="n">
        <x:v>119.07</x:v>
      </x:c>
      <x:c r="N36" s="2" t="str">
        <x:v>i</x:v>
      </x:c>
      <x:c r="O36" s="2" t="n">
        <x:v>0</x:v>
      </x:c>
      <x:c r="P36" s="2" t="n">
        <x:v>100</x:v>
      </x:c>
      <x:c r="Q36" s="2" t="str">
        <x:v>Baseline PO cost</x:v>
      </x:c>
      <x:c r="R36" s="2" t="str">
        <x:v>Received</x:v>
      </x:c>
      <x:c r="S36" s="12" t="n">
        <x:f>IF(AND(ISNUMBER(G36),G36&gt;0,G36&lt;=Summary!$E$5,I36&gt;0),I36*K36,0)</x:f>
        <x:v>2100</x:v>
      </x:c>
      <x:c r="T36" s="12" t="n">
        <x:f>MIN(S36,MAX(0,'Inventory detail'!E77-SUM(S29:S35)))</x:f>
        <x:v>0</x:v>
      </x:c>
      <x:c r="U36" s="12" t="n">
        <x:f>IF(O36=1,J36*K36,0)</x:f>
        <x:v>0</x:v>
      </x:c>
      <x:c r="V36" s="13" t="str">
        <x:f>IF(O36=0,"",IF(H36="","",MAX(H36,Summary!$E$5)))</x:f>
      </x:c>
      <x:c r="W36" s="12" t="n">
        <x:f>IF(Q36="Baseline PO cost",U36,0)</x:f>
        <x:v>0</x:v>
      </x:c>
      <x:c r="X36" s="12" t="n">
        <x:f>IF(Q36="Higher PO cost",U36,0)</x:f>
        <x:v>0</x:v>
      </x:c>
      <x:c r="Y36" s="12" t="n">
        <x:f>IF(Q36="Unclassified",U36,0)</x:f>
        <x:v>0</x:v>
      </x:c>
    </x:row>
    <x:row r="37" ht="22" customHeight="1">
      <x:c r="A37" s="2" t="str">
        <x:v>COIL</x:v>
      </x:c>
      <x:c r="B37" s="2" t="str">
        <x:v>10</x:v>
      </x:c>
      <x:c r="C37" s="2" t="str">
        <x:v>10NAV12-4</x:v>
      </x:c>
      <x:c r="D37" s="2" t="str">
        <x:v>1061140</x:v>
      </x:c>
      <x:c r="E37" s="2" t="str">
        <x:v>0</x:v>
      </x:c>
      <x:c r="F37" s="2" t="str">
        <x:v>12</x:v>
      </x:c>
      <x:c r="G37" s="10" t="n">
        <x:v>46286</x:v>
      </x:c>
      <x:c r="H37" s="10" t="n">
        <x:v>46286</x:v>
      </x:c>
      <x:c r="I37" s="7" t="n">
        <x:v>4200</x:v>
      </x:c>
      <x:c r="J37" s="7" t="n">
        <x:v>4200</x:v>
      </x:c>
      <x:c r="K37" s="7" t="n">
        <x:v>1</x:v>
      </x:c>
      <x:c r="L37" s="8" t="n">
        <x:v>5.18</x:v>
      </x:c>
      <x:c r="M37" s="9" t="n">
        <x:v>245.28</x:v>
      </x:c>
      <x:c r="N37" s="2" t="str">
        <x:v>i</x:v>
      </x:c>
      <x:c r="O37" s="2" t="n">
        <x:v>0</x:v>
      </x:c>
      <x:c r="P37" s="2" t="n">
        <x:v>100</x:v>
      </x:c>
      <x:c r="Q37" s="2" t="str">
        <x:v>Baseline PO cost</x:v>
      </x:c>
      <x:c r="R37" s="2" t="str">
        <x:v>Received</x:v>
      </x:c>
      <x:c r="S37" s="12" t="n">
        <x:f>IF(AND(ISNUMBER(G37),G37&gt;0,G37&lt;=Summary!$E$5,I37&gt;0),I37*K37,0)</x:f>
        <x:v>4200</x:v>
      </x:c>
      <x:c r="T37" s="12" t="n">
        <x:f>MIN(S37,MAX(0,'Inventory detail'!E132-0))</x:f>
        <x:v>4200</x:v>
      </x:c>
      <x:c r="U37" s="12" t="n">
        <x:f>IF(O37=1,J37*K37,0)</x:f>
        <x:v>0</x:v>
      </x:c>
      <x:c r="V37" s="13" t="str">
        <x:f>IF(O37=0,"",IF(H37="","",MAX(H37,Summary!$E$5)))</x:f>
      </x:c>
      <x:c r="W37" s="12" t="n">
        <x:f>IF(Q37="Baseline PO cost",U37,0)</x:f>
        <x:v>0</x:v>
      </x:c>
      <x:c r="X37" s="12" t="n">
        <x:f>IF(Q37="Higher PO cost",U37,0)</x:f>
        <x:v>0</x:v>
      </x:c>
      <x:c r="Y37" s="12" t="n">
        <x:f>IF(Q37="Unclassified",U37,0)</x:f>
        <x:v>0</x:v>
      </x:c>
    </x:row>
    <x:row r="38" ht="22" customHeight="1">
      <x:c r="A38" s="2" t="str">
        <x:v>COIL</x:v>
      </x:c>
      <x:c r="B38" s="2" t="str">
        <x:v>10</x:v>
      </x:c>
      <x:c r="C38" s="2" t="str">
        <x:v>10NAV12-4</x:v>
      </x:c>
      <x:c r="D38" s="2" t="str">
        <x:v>1060866</x:v>
      </x:c>
      <x:c r="E38" s="2" t="str">
        <x:v>0</x:v>
      </x:c>
      <x:c r="F38" s="2" t="str">
        <x:v>12</x:v>
      </x:c>
      <x:c r="G38" s="10" t="n">
        <x:v>46210</x:v>
      </x:c>
      <x:c r="H38" s="10" t="n">
        <x:v>46213</x:v>
      </x:c>
      <x:c r="I38" s="7" t="n">
        <x:v>12600</x:v>
      </x:c>
      <x:c r="J38" s="7" t="n">
        <x:v>12600</x:v>
      </x:c>
      <x:c r="K38" s="7" t="n">
        <x:v>1</x:v>
      </x:c>
      <x:c r="L38" s="8" t="n">
        <x:v>5.18</x:v>
      </x:c>
      <x:c r="M38" s="9" t="n">
        <x:v>735.84</x:v>
      </x:c>
      <x:c r="N38" s="2" t="str">
        <x:v>i</x:v>
      </x:c>
      <x:c r="O38" s="2" t="n">
        <x:v>0</x:v>
      </x:c>
      <x:c r="P38" s="2" t="n">
        <x:v>100</x:v>
      </x:c>
      <x:c r="Q38" s="2" t="str">
        <x:v>Baseline PO cost</x:v>
      </x:c>
      <x:c r="R38" s="2" t="str">
        <x:v>Received</x:v>
      </x:c>
      <x:c r="S38" s="12" t="n">
        <x:f>IF(AND(ISNUMBER(G38),G38&gt;0,G38&lt;=Summary!$E$5,I38&gt;0),I38*K38,0)</x:f>
        <x:v>12600</x:v>
      </x:c>
      <x:c r="T38" s="12" t="n">
        <x:f>MIN(S38,MAX(0,'Inventory detail'!E132-SUM(S37:S37)))</x:f>
        <x:v>6700</x:v>
      </x:c>
      <x:c r="U38" s="12" t="n">
        <x:f>IF(O38=1,J38*K38,0)</x:f>
        <x:v>0</x:v>
      </x:c>
      <x:c r="V38" s="13" t="str">
        <x:f>IF(O38=0,"",IF(H38="","",MAX(H38,Summary!$E$5)))</x:f>
      </x:c>
      <x:c r="W38" s="12" t="n">
        <x:f>IF(Q38="Baseline PO cost",U38,0)</x:f>
        <x:v>0</x:v>
      </x:c>
      <x:c r="X38" s="12" t="n">
        <x:f>IF(Q38="Higher PO cost",U38,0)</x:f>
        <x:v>0</x:v>
      </x:c>
      <x:c r="Y38" s="12" t="n">
        <x:f>IF(Q38="Unclassified",U38,0)</x:f>
        <x:v>0</x:v>
      </x:c>
    </x:row>
    <x:row r="39" ht="22" customHeight="1">
      <x:c r="A39" s="2" t="str">
        <x:v>COIL</x:v>
      </x:c>
      <x:c r="B39" s="2" t="str">
        <x:v>10</x:v>
      </x:c>
      <x:c r="C39" s="2" t="str">
        <x:v>10NAV12-4</x:v>
      </x:c>
      <x:c r="D39" s="2" t="str">
        <x:v>1060598</x:v>
      </x:c>
      <x:c r="E39" s="2" t="str">
        <x:v>0</x:v>
      </x:c>
      <x:c r="F39" s="2" t="str">
        <x:v>11</x:v>
      </x:c>
      <x:c r="G39" s="10" t="n">
        <x:v>46171</x:v>
      </x:c>
      <x:c r="H39" s="10" t="n">
        <x:v>46171</x:v>
      </x:c>
      <x:c r="I39" s="7" t="n">
        <x:v>4200</x:v>
      </x:c>
      <x:c r="J39" s="7" t="n">
        <x:v>4200</x:v>
      </x:c>
      <x:c r="K39" s="7" t="n">
        <x:v>1</x:v>
      </x:c>
      <x:c r="L39" s="8" t="n">
        <x:v>5.18</x:v>
      </x:c>
      <x:c r="M39" s="9" t="n">
        <x:v>245.28</x:v>
      </x:c>
      <x:c r="N39" s="2" t="str">
        <x:v>i</x:v>
      </x:c>
      <x:c r="O39" s="2" t="n">
        <x:v>0</x:v>
      </x:c>
      <x:c r="P39" s="2" t="n">
        <x:v>100</x:v>
      </x:c>
      <x:c r="Q39" s="2" t="str">
        <x:v>Baseline PO cost</x:v>
      </x:c>
      <x:c r="R39" s="2" t="str">
        <x:v>Received</x:v>
      </x:c>
      <x:c r="S39" s="12" t="n">
        <x:f>IF(AND(ISNUMBER(G39),G39&gt;0,G39&lt;=Summary!$E$5,I39&gt;0),I39*K39,0)</x:f>
        <x:v>4200</x:v>
      </x:c>
      <x:c r="T39" s="12" t="n">
        <x:f>MIN(S39,MAX(0,'Inventory detail'!E132-SUM(S37:S38)))</x:f>
        <x:v>0</x:v>
      </x:c>
      <x:c r="U39" s="12" t="n">
        <x:f>IF(O39=1,J39*K39,0)</x:f>
        <x:v>0</x:v>
      </x:c>
      <x:c r="V39" s="13" t="str">
        <x:f>IF(O39=0,"",IF(H39="","",MAX(H39,Summary!$E$5)))</x:f>
      </x:c>
      <x:c r="W39" s="12" t="n">
        <x:f>IF(Q39="Baseline PO cost",U39,0)</x:f>
        <x:v>0</x:v>
      </x:c>
      <x:c r="X39" s="12" t="n">
        <x:f>IF(Q39="Higher PO cost",U39,0)</x:f>
        <x:v>0</x:v>
      </x:c>
      <x:c r="Y39" s="12" t="n">
        <x:f>IF(Q39="Unclassified",U39,0)</x:f>
        <x:v>0</x:v>
      </x:c>
    </x:row>
    <x:row r="40" ht="22" customHeight="1">
      <x:c r="A40" s="2" t="str">
        <x:v>COIL</x:v>
      </x:c>
      <x:c r="B40" s="2" t="str">
        <x:v>10</x:v>
      </x:c>
      <x:c r="C40" s="2" t="str">
        <x:v>10NAV12-4</x:v>
      </x:c>
      <x:c r="D40" s="2" t="str">
        <x:v>1060507</x:v>
      </x:c>
      <x:c r="E40" s="2" t="str">
        <x:v>0</x:v>
      </x:c>
      <x:c r="F40" s="2" t="str">
        <x:v>14</x:v>
      </x:c>
      <x:c r="G40" s="10" t="n">
        <x:v>46150</x:v>
      </x:c>
      <x:c r="H40" s="10" t="n">
        <x:v>46155</x:v>
      </x:c>
      <x:c r="I40" s="7" t="n">
        <x:v>2100</x:v>
      </x:c>
      <x:c r="J40" s="7" t="n">
        <x:v>2100</x:v>
      </x:c>
      <x:c r="K40" s="7" t="n">
        <x:v>1</x:v>
      </x:c>
      <x:c r="L40" s="8" t="n">
        <x:v>5.18</x:v>
      </x:c>
      <x:c r="M40" s="9" t="n">
        <x:v>122.64</x:v>
      </x:c>
      <x:c r="N40" s="2" t="str">
        <x:v>i</x:v>
      </x:c>
      <x:c r="O40" s="2" t="n">
        <x:v>0</x:v>
      </x:c>
      <x:c r="P40" s="2" t="n">
        <x:v>100</x:v>
      </x:c>
      <x:c r="Q40" s="2" t="str">
        <x:v>Baseline PO cost</x:v>
      </x:c>
      <x:c r="R40" s="2" t="str">
        <x:v>Received</x:v>
      </x:c>
      <x:c r="S40" s="12" t="n">
        <x:f>IF(AND(ISNUMBER(G40),G40&gt;0,G40&lt;=Summary!$E$5,I40&gt;0),I40*K40,0)</x:f>
        <x:v>2100</x:v>
      </x:c>
      <x:c r="T40" s="12" t="n">
        <x:f>MIN(S40,MAX(0,'Inventory detail'!E132-SUM(S37:S39)))</x:f>
        <x:v>0</x:v>
      </x:c>
      <x:c r="U40" s="12" t="n">
        <x:f>IF(O40=1,J40*K40,0)</x:f>
        <x:v>0</x:v>
      </x:c>
      <x:c r="V40" s="13" t="str">
        <x:f>IF(O40=0,"",IF(H40="","",MAX(H40,Summary!$E$5)))</x:f>
      </x:c>
      <x:c r="W40" s="12" t="n">
        <x:f>IF(Q40="Baseline PO cost",U40,0)</x:f>
        <x:v>0</x:v>
      </x:c>
      <x:c r="X40" s="12" t="n">
        <x:f>IF(Q40="Higher PO cost",U40,0)</x:f>
        <x:v>0</x:v>
      </x:c>
      <x:c r="Y40" s="12" t="n">
        <x:f>IF(Q40="Unclassified",U40,0)</x:f>
        <x:v>0</x:v>
      </x:c>
    </x:row>
    <x:row r="41" ht="22" customHeight="1">
      <x:c r="A41" s="2" t="str">
        <x:v>COIL</x:v>
      </x:c>
      <x:c r="B41" s="2" t="str">
        <x:v>10</x:v>
      </x:c>
      <x:c r="C41" s="2" t="str">
        <x:v>10NAV12-4</x:v>
      </x:c>
      <x:c r="D41" s="2" t="str">
        <x:v>1060384</x:v>
      </x:c>
      <x:c r="E41" s="2" t="str">
        <x:v>0</x:v>
      </x:c>
      <x:c r="F41" s="2" t="str">
        <x:v>11</x:v>
      </x:c>
      <x:c r="G41" s="10" t="n">
        <x:v>46127</x:v>
      </x:c>
      <x:c r="H41" s="10" t="n">
        <x:v>46129</x:v>
      </x:c>
      <x:c r="I41" s="7" t="n">
        <x:v>2100</x:v>
      </x:c>
      <x:c r="J41" s="7" t="n">
        <x:v>2100</x:v>
      </x:c>
      <x:c r="K41" s="7" t="n">
        <x:v>1</x:v>
      </x:c>
      <x:c r="L41" s="8" t="n">
        <x:v>5.18</x:v>
      </x:c>
      <x:c r="M41" s="9" t="n">
        <x:v>119.07</x:v>
      </x:c>
      <x:c r="N41" s="2" t="str">
        <x:v>i</x:v>
      </x:c>
      <x:c r="O41" s="2" t="n">
        <x:v>0</x:v>
      </x:c>
      <x:c r="P41" s="2" t="n">
        <x:v>100</x:v>
      </x:c>
      <x:c r="Q41" s="2" t="str">
        <x:v>Baseline PO cost</x:v>
      </x:c>
      <x:c r="R41" s="2" t="str">
        <x:v>Received</x:v>
      </x:c>
      <x:c r="S41" s="12" t="n">
        <x:f>IF(AND(ISNUMBER(G41),G41&gt;0,G41&lt;=Summary!$E$5,I41&gt;0),I41*K41,0)</x:f>
        <x:v>2100</x:v>
      </x:c>
      <x:c r="T41" s="12" t="n">
        <x:f>MIN(S41,MAX(0,'Inventory detail'!E132-SUM(S37:S40)))</x:f>
        <x:v>0</x:v>
      </x:c>
      <x:c r="U41" s="12" t="n">
        <x:f>IF(O41=1,J41*K41,0)</x:f>
        <x:v>0</x:v>
      </x:c>
      <x:c r="V41" s="13" t="str">
        <x:f>IF(O41=0,"",IF(H41="","",MAX(H41,Summary!$E$5)))</x:f>
      </x:c>
      <x:c r="W41" s="12" t="n">
        <x:f>IF(Q41="Baseline PO cost",U41,0)</x:f>
        <x:v>0</x:v>
      </x:c>
      <x:c r="X41" s="12" t="n">
        <x:f>IF(Q41="Higher PO cost",U41,0)</x:f>
        <x:v>0</x:v>
      </x:c>
      <x:c r="Y41" s="12" t="n">
        <x:f>IF(Q41="Unclassified",U41,0)</x:f>
        <x:v>0</x:v>
      </x:c>
    </x:row>
    <x:row r="42" ht="22" customHeight="1">
      <x:c r="A42" s="2" t="str">
        <x:v>COIL</x:v>
      </x:c>
      <x:c r="B42" s="2" t="str">
        <x:v>10</x:v>
      </x:c>
      <x:c r="C42" s="2" t="str">
        <x:v>10NAV12-4</x:v>
      </x:c>
      <x:c r="D42" s="2" t="str">
        <x:v>1060225</x:v>
      </x:c>
      <x:c r="E42" s="2" t="str">
        <x:v>0</x:v>
      </x:c>
      <x:c r="F42" s="2" t="str">
        <x:v>11</x:v>
      </x:c>
      <x:c r="G42" s="10" t="n">
        <x:v>46119</x:v>
      </x:c>
      <x:c r="H42" s="10" t="n">
        <x:v>46115</x:v>
      </x:c>
      <x:c r="I42" s="7" t="n">
        <x:v>2100</x:v>
      </x:c>
      <x:c r="J42" s="7" t="n">
        <x:v>2100</x:v>
      </x:c>
      <x:c r="K42" s="7" t="n">
        <x:v>1</x:v>
      </x:c>
      <x:c r="L42" s="8" t="n">
        <x:v>5.18</x:v>
      </x:c>
      <x:c r="M42" s="9" t="n">
        <x:v>119.07</x:v>
      </x:c>
      <x:c r="N42" s="2" t="str">
        <x:v>i</x:v>
      </x:c>
      <x:c r="O42" s="2" t="n">
        <x:v>0</x:v>
      </x:c>
      <x:c r="P42" s="2" t="n">
        <x:v>100</x:v>
      </x:c>
      <x:c r="Q42" s="2" t="str">
        <x:v>Baseline PO cost</x:v>
      </x:c>
      <x:c r="R42" s="2" t="str">
        <x:v>Received</x:v>
      </x:c>
      <x:c r="S42" s="12" t="n">
        <x:f>IF(AND(ISNUMBER(G42),G42&gt;0,G42&lt;=Summary!$E$5,I42&gt;0),I42*K42,0)</x:f>
        <x:v>2100</x:v>
      </x:c>
      <x:c r="T42" s="12" t="n">
        <x:f>MIN(S42,MAX(0,'Inventory detail'!E132-SUM(S37:S41)))</x:f>
        <x:v>0</x:v>
      </x:c>
      <x:c r="U42" s="12" t="n">
        <x:f>IF(O42=1,J42*K42,0)</x:f>
        <x:v>0</x:v>
      </x:c>
      <x:c r="V42" s="13" t="str">
        <x:f>IF(O42=0,"",IF(H42="","",MAX(H42,Summary!$E$5)))</x:f>
      </x:c>
      <x:c r="W42" s="12" t="n">
        <x:f>IF(Q42="Baseline PO cost",U42,0)</x:f>
        <x:v>0</x:v>
      </x:c>
      <x:c r="X42" s="12" t="n">
        <x:f>IF(Q42="Higher PO cost",U42,0)</x:f>
        <x:v>0</x:v>
      </x:c>
      <x:c r="Y42" s="12" t="n">
        <x:f>IF(Q42="Unclassified",U42,0)</x:f>
        <x:v>0</x:v>
      </x:c>
    </x:row>
    <x:row r="43" ht="22" customHeight="1">
      <x:c r="A43" s="2" t="str">
        <x:v>COIL</x:v>
      </x:c>
      <x:c r="B43" s="2" t="str">
        <x:v>10</x:v>
      </x:c>
      <x:c r="C43" s="2" t="str">
        <x:v>10RED12-4</x:v>
      </x:c>
      <x:c r="D43" s="2" t="str">
        <x:v>1061316</x:v>
      </x:c>
      <x:c r="E43" s="2" t="str">
        <x:v>0</x:v>
      </x:c>
      <x:c r="F43" s="2" t="str">
        <x:v>13</x:v>
      </x:c>
      <x:c r="G43" s="10" t="n">
        <x:v>46302</x:v>
      </x:c>
      <x:c r="H43" s="10" t="n">
        <x:v>46304</x:v>
      </x:c>
      <x:c r="I43" s="7" t="n">
        <x:v>2100</x:v>
      </x:c>
      <x:c r="J43" s="7" t="n">
        <x:v>2100</x:v>
      </x:c>
      <x:c r="K43" s="7" t="n">
        <x:v>1</x:v>
      </x:c>
      <x:c r="L43" s="8" t="n">
        <x:v>5.18</x:v>
      </x:c>
      <x:c r="M43" s="9" t="n">
        <x:v>122.64</x:v>
      </x:c>
      <x:c r="N43" s="2" t="str">
        <x:v>a</x:v>
      </x:c>
      <x:c r="O43" s="2" t="n">
        <x:v>0</x:v>
      </x:c>
      <x:c r="P43" s="2" t="n">
        <x:v>100</x:v>
      </x:c>
      <x:c r="Q43" s="2" t="str">
        <x:v>Baseline PO cost</x:v>
      </x:c>
      <x:c r="R43" s="2" t="str">
        <x:v>Received</x:v>
      </x:c>
      <x:c r="S43" s="12" t="n">
        <x:f>IF(AND(ISNUMBER(G43),G43&gt;0,G43&lt;=Summary!$E$5,I43&gt;0),I43*K43,0)</x:f>
        <x:v>2100</x:v>
      </x:c>
      <x:c r="T43" s="12" t="n">
        <x:f>MIN(S43,MAX(0,'Inventory detail'!E436-0))</x:f>
        <x:v>2100</x:v>
      </x:c>
      <x:c r="U43" s="12" t="n">
        <x:f>IF(O43=1,J43*K43,0)</x:f>
        <x:v>0</x:v>
      </x:c>
      <x:c r="V43" s="13" t="str">
        <x:f>IF(O43=0,"",IF(H43="","",MAX(H43,Summary!$E$5)))</x:f>
      </x:c>
      <x:c r="W43" s="12" t="n">
        <x:f>IF(Q43="Baseline PO cost",U43,0)</x:f>
        <x:v>0</x:v>
      </x:c>
      <x:c r="X43" s="12" t="n">
        <x:f>IF(Q43="Higher PO cost",U43,0)</x:f>
        <x:v>0</x:v>
      </x:c>
      <x:c r="Y43" s="12" t="n">
        <x:f>IF(Q43="Unclassified",U43,0)</x:f>
        <x:v>0</x:v>
      </x:c>
    </x:row>
    <x:row r="44" ht="22" customHeight="1">
      <x:c r="A44" s="2" t="str">
        <x:v>COIL</x:v>
      </x:c>
      <x:c r="B44" s="2" t="str">
        <x:v>10</x:v>
      </x:c>
      <x:c r="C44" s="2" t="str">
        <x:v>10RED12-4</x:v>
      </x:c>
      <x:c r="D44" s="2" t="str">
        <x:v>1060507</x:v>
      </x:c>
      <x:c r="E44" s="2" t="str">
        <x:v>0</x:v>
      </x:c>
      <x:c r="F44" s="2" t="str">
        <x:v>15</x:v>
      </x:c>
      <x:c r="G44" s="10" t="n">
        <x:v>46150</x:v>
      </x:c>
      <x:c r="H44" s="10" t="n">
        <x:v>46155</x:v>
      </x:c>
      <x:c r="I44" s="7" t="n">
        <x:v>2100</x:v>
      </x:c>
      <x:c r="J44" s="7" t="n">
        <x:v>2100</x:v>
      </x:c>
      <x:c r="K44" s="7" t="n">
        <x:v>1</x:v>
      </x:c>
      <x:c r="L44" s="8" t="n">
        <x:v>5.18</x:v>
      </x:c>
      <x:c r="M44" s="9" t="n">
        <x:v>122.64</x:v>
      </x:c>
      <x:c r="N44" s="2" t="str">
        <x:v>i</x:v>
      </x:c>
      <x:c r="O44" s="2" t="n">
        <x:v>0</x:v>
      </x:c>
      <x:c r="P44" s="2" t="n">
        <x:v>100</x:v>
      </x:c>
      <x:c r="Q44" s="2" t="str">
        <x:v>Baseline PO cost</x:v>
      </x:c>
      <x:c r="R44" s="2" t="str">
        <x:v>Received</x:v>
      </x:c>
      <x:c r="S44" s="12" t="n">
        <x:f>IF(AND(ISNUMBER(G44),G44&gt;0,G44&lt;=Summary!$E$5,I44&gt;0),I44*K44,0)</x:f>
        <x:v>2100</x:v>
      </x:c>
      <x:c r="T44" s="12" t="n">
        <x:f>MIN(S44,MAX(0,'Inventory detail'!E436-SUM(S43:S43)))</x:f>
        <x:v>200</x:v>
      </x:c>
      <x:c r="U44" s="12" t="n">
        <x:f>IF(O44=1,J44*K44,0)</x:f>
        <x:v>0</x:v>
      </x:c>
      <x:c r="V44" s="13" t="str">
        <x:f>IF(O44=0,"",IF(H44="","",MAX(H44,Summary!$E$5)))</x:f>
      </x:c>
      <x:c r="W44" s="12" t="n">
        <x:f>IF(Q44="Baseline PO cost",U44,0)</x:f>
        <x:v>0</x:v>
      </x:c>
      <x:c r="X44" s="12" t="n">
        <x:f>IF(Q44="Higher PO cost",U44,0)</x:f>
        <x:v>0</x:v>
      </x:c>
      <x:c r="Y44" s="12" t="n">
        <x:f>IF(Q44="Unclassified",U44,0)</x:f>
        <x:v>0</x:v>
      </x:c>
    </x:row>
    <x:row r="45" ht="22" customHeight="1">
      <x:c r="A45" s="2" t="str">
        <x:v>COIL</x:v>
      </x:c>
      <x:c r="B45" s="2" t="str">
        <x:v>10</x:v>
      </x:c>
      <x:c r="C45" s="2" t="str">
        <x:v>10WHT12-4</x:v>
      </x:c>
      <x:c r="D45" s="2" t="str">
        <x:v>1061316</x:v>
      </x:c>
      <x:c r="E45" s="2" t="str">
        <x:v>0</x:v>
      </x:c>
      <x:c r="F45" s="2" t="str">
        <x:v>14</x:v>
      </x:c>
      <x:c r="G45" s="10" t="n">
        <x:v>46302</x:v>
      </x:c>
      <x:c r="H45" s="10" t="n">
        <x:v>46304</x:v>
      </x:c>
      <x:c r="I45" s="7" t="n">
        <x:v>21000</x:v>
      </x:c>
      <x:c r="J45" s="7" t="n">
        <x:v>21000</x:v>
      </x:c>
      <x:c r="K45" s="7" t="n">
        <x:v>1</x:v>
      </x:c>
      <x:c r="L45" s="8" t="n">
        <x:v>5.18</x:v>
      </x:c>
      <x:c r="M45" s="9" t="n">
        <x:v>1226.4</x:v>
      </x:c>
      <x:c r="N45" s="2" t="str">
        <x:v>a</x:v>
      </x:c>
      <x:c r="O45" s="2" t="n">
        <x:v>0</x:v>
      </x:c>
      <x:c r="P45" s="2" t="n">
        <x:v>100</x:v>
      </x:c>
      <x:c r="Q45" s="2" t="str">
        <x:v>Baseline PO cost</x:v>
      </x:c>
      <x:c r="R45" s="2" t="str">
        <x:v>Received</x:v>
      </x:c>
      <x:c r="S45" s="12" t="n">
        <x:f>IF(AND(ISNUMBER(G45),G45&gt;0,G45&lt;=Summary!$E$5,I45&gt;0),I45*K45,0)</x:f>
        <x:v>21000</x:v>
      </x:c>
      <x:c r="T45" s="12" t="n">
        <x:f>MIN(S45,MAX(0,'Inventory detail'!E39-0))</x:f>
        <x:v>21000</x:v>
      </x:c>
      <x:c r="U45" s="12" t="n">
        <x:f>IF(O45=1,J45*K45,0)</x:f>
        <x:v>0</x:v>
      </x:c>
      <x:c r="V45" s="13" t="str">
        <x:f>IF(O45=0,"",IF(H45="","",MAX(H45,Summary!$E$5)))</x:f>
      </x:c>
      <x:c r="W45" s="12" t="n">
        <x:f>IF(Q45="Baseline PO cost",U45,0)</x:f>
        <x:v>0</x:v>
      </x:c>
      <x:c r="X45" s="12" t="n">
        <x:f>IF(Q45="Higher PO cost",U45,0)</x:f>
        <x:v>0</x:v>
      </x:c>
      <x:c r="Y45" s="12" t="n">
        <x:f>IF(Q45="Unclassified",U45,0)</x:f>
        <x:v>0</x:v>
      </x:c>
    </x:row>
    <x:row r="46" ht="22" customHeight="1">
      <x:c r="A46" s="2" t="str">
        <x:v>COIL</x:v>
      </x:c>
      <x:c r="B46" s="2" t="str">
        <x:v>10</x:v>
      </x:c>
      <x:c r="C46" s="2" t="str">
        <x:v>10WHT12-4</x:v>
      </x:c>
      <x:c r="D46" s="2" t="str">
        <x:v>1061140</x:v>
      </x:c>
      <x:c r="E46" s="2" t="str">
        <x:v>0</x:v>
      </x:c>
      <x:c r="F46" s="2" t="str">
        <x:v>13</x:v>
      </x:c>
      <x:c r="G46" s="10" t="n">
        <x:v>46286</x:v>
      </x:c>
      <x:c r="H46" s="10" t="n">
        <x:v>46286</x:v>
      </x:c>
      <x:c r="I46" s="7" t="n">
        <x:v>8400</x:v>
      </x:c>
      <x:c r="J46" s="7" t="n">
        <x:v>8400</x:v>
      </x:c>
      <x:c r="K46" s="7" t="n">
        <x:v>1</x:v>
      </x:c>
      <x:c r="L46" s="8" t="n">
        <x:v>5.18</x:v>
      </x:c>
      <x:c r="M46" s="9" t="n">
        <x:v>490.56</x:v>
      </x:c>
      <x:c r="N46" s="2" t="str">
        <x:v>i</x:v>
      </x:c>
      <x:c r="O46" s="2" t="n">
        <x:v>0</x:v>
      </x:c>
      <x:c r="P46" s="2" t="n">
        <x:v>100</x:v>
      </x:c>
      <x:c r="Q46" s="2" t="str">
        <x:v>Baseline PO cost</x:v>
      </x:c>
      <x:c r="R46" s="2" t="str">
        <x:v>Received</x:v>
      </x:c>
      <x:c r="S46" s="12" t="n">
        <x:f>IF(AND(ISNUMBER(G46),G46&gt;0,G46&lt;=Summary!$E$5,I46&gt;0),I46*K46,0)</x:f>
        <x:v>8400</x:v>
      </x:c>
      <x:c r="T46" s="12" t="n">
        <x:f>MIN(S46,MAX(0,'Inventory detail'!E39-SUM(S45:S45)))</x:f>
        <x:v>8400</x:v>
      </x:c>
      <x:c r="U46" s="12" t="n">
        <x:f>IF(O46=1,J46*K46,0)</x:f>
        <x:v>0</x:v>
      </x:c>
      <x:c r="V46" s="13" t="str">
        <x:f>IF(O46=0,"",IF(H46="","",MAX(H46,Summary!$E$5)))</x:f>
      </x:c>
      <x:c r="W46" s="12" t="n">
        <x:f>IF(Q46="Baseline PO cost",U46,0)</x:f>
        <x:v>0</x:v>
      </x:c>
      <x:c r="X46" s="12" t="n">
        <x:f>IF(Q46="Higher PO cost",U46,0)</x:f>
        <x:v>0</x:v>
      </x:c>
      <x:c r="Y46" s="12" t="n">
        <x:f>IF(Q46="Unclassified",U46,0)</x:f>
        <x:v>0</x:v>
      </x:c>
    </x:row>
    <x:row r="47" ht="22" customHeight="1">
      <x:c r="A47" s="2" t="str">
        <x:v>COIL</x:v>
      </x:c>
      <x:c r="B47" s="2" t="str">
        <x:v>10</x:v>
      </x:c>
      <x:c r="C47" s="2" t="str">
        <x:v>10WHT12-4</x:v>
      </x:c>
      <x:c r="D47" s="2" t="str">
        <x:v>1060985</x:v>
      </x:c>
      <x:c r="E47" s="2" t="str">
        <x:v>0</x:v>
      </x:c>
      <x:c r="F47" s="2" t="str">
        <x:v>10</x:v>
      </x:c>
      <x:c r="G47" s="10" t="n">
        <x:v>46240</x:v>
      </x:c>
      <x:c r="H47" s="10" t="n">
        <x:v>46241</x:v>
      </x:c>
      <x:c r="I47" s="7" t="n">
        <x:v>6300</x:v>
      </x:c>
      <x:c r="J47" s="7" t="n">
        <x:v>6300</x:v>
      </x:c>
      <x:c r="K47" s="7" t="n">
        <x:v>1</x:v>
      </x:c>
      <x:c r="L47" s="8" t="n">
        <x:v>5.18</x:v>
      </x:c>
      <x:c r="M47" s="9" t="n">
        <x:v>367.92</x:v>
      </x:c>
      <x:c r="N47" s="2" t="str">
        <x:v>i</x:v>
      </x:c>
      <x:c r="O47" s="2" t="n">
        <x:v>0</x:v>
      </x:c>
      <x:c r="P47" s="2" t="n">
        <x:v>100</x:v>
      </x:c>
      <x:c r="Q47" s="2" t="str">
        <x:v>Baseline PO cost</x:v>
      </x:c>
      <x:c r="R47" s="2" t="str">
        <x:v>Received</x:v>
      </x:c>
      <x:c r="S47" s="12" t="n">
        <x:f>IF(AND(ISNUMBER(G47),G47&gt;0,G47&lt;=Summary!$E$5,I47&gt;0),I47*K47,0)</x:f>
        <x:v>6300</x:v>
      </x:c>
      <x:c r="T47" s="12" t="n">
        <x:f>MIN(S47,MAX(0,'Inventory detail'!E39-SUM(S45:S46)))</x:f>
        <x:v>2700</x:v>
      </x:c>
      <x:c r="U47" s="12" t="n">
        <x:f>IF(O47=1,J47*K47,0)</x:f>
        <x:v>0</x:v>
      </x:c>
      <x:c r="V47" s="13" t="str">
        <x:f>IF(O47=0,"",IF(H47="","",MAX(H47,Summary!$E$5)))</x:f>
      </x:c>
      <x:c r="W47" s="12" t="n">
        <x:f>IF(Q47="Baseline PO cost",U47,0)</x:f>
        <x:v>0</x:v>
      </x:c>
      <x:c r="X47" s="12" t="n">
        <x:f>IF(Q47="Higher PO cost",U47,0)</x:f>
        <x:v>0</x:v>
      </x:c>
      <x:c r="Y47" s="12" t="n">
        <x:f>IF(Q47="Unclassified",U47,0)</x:f>
        <x:v>0</x:v>
      </x:c>
    </x:row>
    <x:row r="48" ht="22" customHeight="1">
      <x:c r="A48" s="2" t="str">
        <x:v>COIL</x:v>
      </x:c>
      <x:c r="B48" s="2" t="str">
        <x:v>10</x:v>
      </x:c>
      <x:c r="C48" s="2" t="str">
        <x:v>10WHT12-4</x:v>
      </x:c>
      <x:c r="D48" s="2" t="str">
        <x:v>1060866</x:v>
      </x:c>
      <x:c r="E48" s="2" t="str">
        <x:v>0</x:v>
      </x:c>
      <x:c r="F48" s="2" t="str">
        <x:v>13</x:v>
      </x:c>
      <x:c r="G48" s="10" t="n">
        <x:v>46210</x:v>
      </x:c>
      <x:c r="H48" s="10" t="n">
        <x:v>46213</x:v>
      </x:c>
      <x:c r="I48" s="7" t="n">
        <x:v>2100</x:v>
      </x:c>
      <x:c r="J48" s="7" t="n">
        <x:v>2100</x:v>
      </x:c>
      <x:c r="K48" s="7" t="n">
        <x:v>1</x:v>
      </x:c>
      <x:c r="L48" s="8" t="n">
        <x:v>5.18</x:v>
      </x:c>
      <x:c r="M48" s="9" t="n">
        <x:v>122.64</x:v>
      </x:c>
      <x:c r="N48" s="2" t="str">
        <x:v>i</x:v>
      </x:c>
      <x:c r="O48" s="2" t="n">
        <x:v>0</x:v>
      </x:c>
      <x:c r="P48" s="2" t="n">
        <x:v>100</x:v>
      </x:c>
      <x:c r="Q48" s="2" t="str">
        <x:v>Baseline PO cost</x:v>
      </x:c>
      <x:c r="R48" s="2" t="str">
        <x:v>Received</x:v>
      </x:c>
      <x:c r="S48" s="12" t="n">
        <x:f>IF(AND(ISNUMBER(G48),G48&gt;0,G48&lt;=Summary!$E$5,I48&gt;0),I48*K48,0)</x:f>
        <x:v>2100</x:v>
      </x:c>
      <x:c r="T48" s="12" t="n">
        <x:f>MIN(S48,MAX(0,'Inventory detail'!E39-SUM(S45:S47)))</x:f>
        <x:v>0</x:v>
      </x:c>
      <x:c r="U48" s="12" t="n">
        <x:f>IF(O48=1,J48*K48,0)</x:f>
        <x:v>0</x:v>
      </x:c>
      <x:c r="V48" s="13" t="str">
        <x:f>IF(O48=0,"",IF(H48="","",MAX(H48,Summary!$E$5)))</x:f>
      </x:c>
      <x:c r="W48" s="12" t="n">
        <x:f>IF(Q48="Baseline PO cost",U48,0)</x:f>
        <x:v>0</x:v>
      </x:c>
      <x:c r="X48" s="12" t="n">
        <x:f>IF(Q48="Higher PO cost",U48,0)</x:f>
        <x:v>0</x:v>
      </x:c>
      <x:c r="Y48" s="12" t="n">
        <x:f>IF(Q48="Unclassified",U48,0)</x:f>
        <x:v>0</x:v>
      </x:c>
    </x:row>
    <x:row r="49" ht="22" customHeight="1">
      <x:c r="A49" s="2" t="str">
        <x:v>COIL</x:v>
      </x:c>
      <x:c r="B49" s="2" t="str">
        <x:v>10</x:v>
      </x:c>
      <x:c r="C49" s="2" t="str">
        <x:v>10WHT12-4</x:v>
      </x:c>
      <x:c r="D49" s="2" t="str">
        <x:v>1060776</x:v>
      </x:c>
      <x:c r="E49" s="2" t="str">
        <x:v>0</x:v>
      </x:c>
      <x:c r="F49" s="2" t="str">
        <x:v>12</x:v>
      </x:c>
      <x:c r="G49" s="10" t="n">
        <x:v>46197</x:v>
      </x:c>
      <x:c r="H49" s="10" t="n">
        <x:v>46199</x:v>
      </x:c>
      <x:c r="I49" s="7" t="n">
        <x:v>6300</x:v>
      </x:c>
      <x:c r="J49" s="7" t="n">
        <x:v>6300</x:v>
      </x:c>
      <x:c r="K49" s="7" t="n">
        <x:v>1</x:v>
      </x:c>
      <x:c r="L49" s="8" t="n">
        <x:v>5.18</x:v>
      </x:c>
      <x:c r="M49" s="9" t="n">
        <x:v>367.92</x:v>
      </x:c>
      <x:c r="N49" s="2" t="str">
        <x:v>i</x:v>
      </x:c>
      <x:c r="O49" s="2" t="n">
        <x:v>0</x:v>
      </x:c>
      <x:c r="P49" s="2" t="n">
        <x:v>100</x:v>
      </x:c>
      <x:c r="Q49" s="2" t="str">
        <x:v>Baseline PO cost</x:v>
      </x:c>
      <x:c r="R49" s="2" t="str">
        <x:v>Received</x:v>
      </x:c>
      <x:c r="S49" s="12" t="n">
        <x:f>IF(AND(ISNUMBER(G49),G49&gt;0,G49&lt;=Summary!$E$5,I49&gt;0),I49*K49,0)</x:f>
        <x:v>6300</x:v>
      </x:c>
      <x:c r="T49" s="12" t="n">
        <x:f>MIN(S49,MAX(0,'Inventory detail'!E39-SUM(S45:S48)))</x:f>
        <x:v>0</x:v>
      </x:c>
      <x:c r="U49" s="12" t="n">
        <x:f>IF(O49=1,J49*K49,0)</x:f>
        <x:v>0</x:v>
      </x:c>
      <x:c r="V49" s="13" t="str">
        <x:f>IF(O49=0,"",IF(H49="","",MAX(H49,Summary!$E$5)))</x:f>
      </x:c>
      <x:c r="W49" s="12" t="n">
        <x:f>IF(Q49="Baseline PO cost",U49,0)</x:f>
        <x:v>0</x:v>
      </x:c>
      <x:c r="X49" s="12" t="n">
        <x:f>IF(Q49="Higher PO cost",U49,0)</x:f>
        <x:v>0</x:v>
      </x:c>
      <x:c r="Y49" s="12" t="n">
        <x:f>IF(Q49="Unclassified",U49,0)</x:f>
        <x:v>0</x:v>
      </x:c>
    </x:row>
    <x:row r="50" ht="22" customHeight="1">
      <x:c r="A50" s="2" t="str">
        <x:v>COIL</x:v>
      </x:c>
      <x:c r="B50" s="2" t="str">
        <x:v>10</x:v>
      </x:c>
      <x:c r="C50" s="2" t="str">
        <x:v>10WHT12-4</x:v>
      </x:c>
      <x:c r="D50" s="2" t="str">
        <x:v>1060598</x:v>
      </x:c>
      <x:c r="E50" s="2" t="str">
        <x:v>0</x:v>
      </x:c>
      <x:c r="F50" s="2" t="str">
        <x:v>12</x:v>
      </x:c>
      <x:c r="G50" s="10" t="n">
        <x:v>46171</x:v>
      </x:c>
      <x:c r="H50" s="10" t="n">
        <x:v>46171</x:v>
      </x:c>
      <x:c r="I50" s="7" t="n">
        <x:v>14700</x:v>
      </x:c>
      <x:c r="J50" s="7" t="n">
        <x:v>14700</x:v>
      </x:c>
      <x:c r="K50" s="7" t="n">
        <x:v>1</x:v>
      </x:c>
      <x:c r="L50" s="8" t="n">
        <x:v>5.18</x:v>
      </x:c>
      <x:c r="M50" s="9" t="n">
        <x:v>858.48</x:v>
      </x:c>
      <x:c r="N50" s="2" t="str">
        <x:v>i</x:v>
      </x:c>
      <x:c r="O50" s="2" t="n">
        <x:v>0</x:v>
      </x:c>
      <x:c r="P50" s="2" t="n">
        <x:v>100</x:v>
      </x:c>
      <x:c r="Q50" s="2" t="str">
        <x:v>Baseline PO cost</x:v>
      </x:c>
      <x:c r="R50" s="2" t="str">
        <x:v>Received</x:v>
      </x:c>
      <x:c r="S50" s="12" t="n">
        <x:f>IF(AND(ISNUMBER(G50),G50&gt;0,G50&lt;=Summary!$E$5,I50&gt;0),I50*K50,0)</x:f>
        <x:v>14700</x:v>
      </x:c>
      <x:c r="T50" s="12" t="n">
        <x:f>MIN(S50,MAX(0,'Inventory detail'!E39-SUM(S45:S49)))</x:f>
        <x:v>0</x:v>
      </x:c>
      <x:c r="U50" s="12" t="n">
        <x:f>IF(O50=1,J50*K50,0)</x:f>
        <x:v>0</x:v>
      </x:c>
      <x:c r="V50" s="13" t="str">
        <x:f>IF(O50=0,"",IF(H50="","",MAX(H50,Summary!$E$5)))</x:f>
      </x:c>
      <x:c r="W50" s="12" t="n">
        <x:f>IF(Q50="Baseline PO cost",U50,0)</x:f>
        <x:v>0</x:v>
      </x:c>
      <x:c r="X50" s="12" t="n">
        <x:f>IF(Q50="Higher PO cost",U50,0)</x:f>
        <x:v>0</x:v>
      </x:c>
      <x:c r="Y50" s="12" t="n">
        <x:f>IF(Q50="Unclassified",U50,0)</x:f>
        <x:v>0</x:v>
      </x:c>
    </x:row>
    <x:row r="51" ht="22" customHeight="1">
      <x:c r="A51" s="2" t="str">
        <x:v>COIL</x:v>
      </x:c>
      <x:c r="B51" s="2" t="str">
        <x:v>10</x:v>
      </x:c>
      <x:c r="C51" s="2" t="str">
        <x:v>10WHT12-4</x:v>
      </x:c>
      <x:c r="D51" s="2" t="str">
        <x:v>1060507</x:v>
      </x:c>
      <x:c r="E51" s="2" t="str">
        <x:v>0</x:v>
      </x:c>
      <x:c r="F51" s="2" t="str">
        <x:v>16</x:v>
      </x:c>
      <x:c r="G51" s="10" t="n">
        <x:v>46150</x:v>
      </x:c>
      <x:c r="H51" s="10" t="n">
        <x:v>46155</x:v>
      </x:c>
      <x:c r="I51" s="7" t="n">
        <x:v>6300</x:v>
      </x:c>
      <x:c r="J51" s="7" t="n">
        <x:v>6300</x:v>
      </x:c>
      <x:c r="K51" s="7" t="n">
        <x:v>1</x:v>
      </x:c>
      <x:c r="L51" s="8" t="n">
        <x:v>5.18</x:v>
      </x:c>
      <x:c r="M51" s="9" t="n">
        <x:v>367.92</x:v>
      </x:c>
      <x:c r="N51" s="2" t="str">
        <x:v>i</x:v>
      </x:c>
      <x:c r="O51" s="2" t="n">
        <x:v>0</x:v>
      </x:c>
      <x:c r="P51" s="2" t="n">
        <x:v>100</x:v>
      </x:c>
      <x:c r="Q51" s="2" t="str">
        <x:v>Baseline PO cost</x:v>
      </x:c>
      <x:c r="R51" s="2" t="str">
        <x:v>Received</x:v>
      </x:c>
      <x:c r="S51" s="12" t="n">
        <x:f>IF(AND(ISNUMBER(G51),G51&gt;0,G51&lt;=Summary!$E$5,I51&gt;0),I51*K51,0)</x:f>
        <x:v>6300</x:v>
      </x:c>
      <x:c r="T51" s="12" t="n">
        <x:f>MIN(S51,MAX(0,'Inventory detail'!E39-SUM(S45:S50)))</x:f>
        <x:v>0</x:v>
      </x:c>
      <x:c r="U51" s="12" t="n">
        <x:f>IF(O51=1,J51*K51,0)</x:f>
        <x:v>0</x:v>
      </x:c>
      <x:c r="V51" s="13" t="str">
        <x:f>IF(O51=0,"",IF(H51="","",MAX(H51,Summary!$E$5)))</x:f>
      </x:c>
      <x:c r="W51" s="12" t="n">
        <x:f>IF(Q51="Baseline PO cost",U51,0)</x:f>
        <x:v>0</x:v>
      </x:c>
      <x:c r="X51" s="12" t="n">
        <x:f>IF(Q51="Higher PO cost",U51,0)</x:f>
        <x:v>0</x:v>
      </x:c>
      <x:c r="Y51" s="12" t="n">
        <x:f>IF(Q51="Unclassified",U51,0)</x:f>
        <x:v>0</x:v>
      </x:c>
    </x:row>
    <x:row r="52" ht="22" customHeight="1">
      <x:c r="A52" s="2" t="str">
        <x:v>COIL</x:v>
      </x:c>
      <x:c r="B52" s="2" t="str">
        <x:v>10</x:v>
      </x:c>
      <x:c r="C52" s="2" t="str">
        <x:v>10WHT12-4</x:v>
      </x:c>
      <x:c r="D52" s="2" t="str">
        <x:v>1060384</x:v>
      </x:c>
      <x:c r="E52" s="2" t="str">
        <x:v>0</x:v>
      </x:c>
      <x:c r="F52" s="2" t="str">
        <x:v>12</x:v>
      </x:c>
      <x:c r="G52" s="10" t="n">
        <x:v>46127</x:v>
      </x:c>
      <x:c r="H52" s="10" t="n">
        <x:v>46129</x:v>
      </x:c>
      <x:c r="I52" s="7" t="n">
        <x:v>2100</x:v>
      </x:c>
      <x:c r="J52" s="7" t="n">
        <x:v>2100</x:v>
      </x:c>
      <x:c r="K52" s="7" t="n">
        <x:v>1</x:v>
      </x:c>
      <x:c r="L52" s="8" t="n">
        <x:v>5.18</x:v>
      </x:c>
      <x:c r="M52" s="9" t="n">
        <x:v>119.07</x:v>
      </x:c>
      <x:c r="N52" s="2" t="str">
        <x:v>i</x:v>
      </x:c>
      <x:c r="O52" s="2" t="n">
        <x:v>0</x:v>
      </x:c>
      <x:c r="P52" s="2" t="n">
        <x:v>100</x:v>
      </x:c>
      <x:c r="Q52" s="2" t="str">
        <x:v>Baseline PO cost</x:v>
      </x:c>
      <x:c r="R52" s="2" t="str">
        <x:v>Received</x:v>
      </x:c>
      <x:c r="S52" s="12" t="n">
        <x:f>IF(AND(ISNUMBER(G52),G52&gt;0,G52&lt;=Summary!$E$5,I52&gt;0),I52*K52,0)</x:f>
        <x:v>2100</x:v>
      </x:c>
      <x:c r="T52" s="12" t="n">
        <x:f>MIN(S52,MAX(0,'Inventory detail'!E39-SUM(S45:S51)))</x:f>
        <x:v>0</x:v>
      </x:c>
      <x:c r="U52" s="12" t="n">
        <x:f>IF(O52=1,J52*K52,0)</x:f>
        <x:v>0</x:v>
      </x:c>
      <x:c r="V52" s="13" t="str">
        <x:f>IF(O52=0,"",IF(H52="","",MAX(H52,Summary!$E$5)))</x:f>
      </x:c>
      <x:c r="W52" s="12" t="n">
        <x:f>IF(Q52="Baseline PO cost",U52,0)</x:f>
        <x:v>0</x:v>
      </x:c>
      <x:c r="X52" s="12" t="n">
        <x:f>IF(Q52="Higher PO cost",U52,0)</x:f>
        <x:v>0</x:v>
      </x:c>
      <x:c r="Y52" s="12" t="n">
        <x:f>IF(Q52="Unclassified",U52,0)</x:f>
        <x:v>0</x:v>
      </x:c>
    </x:row>
    <x:row r="53" ht="22" customHeight="1">
      <x:c r="A53" s="2" t="str">
        <x:v>COIL</x:v>
      </x:c>
      <x:c r="B53" s="2" t="str">
        <x:v>10</x:v>
      </x:c>
      <x:c r="C53" s="2" t="str">
        <x:v>10WHT12-4</x:v>
      </x:c>
      <x:c r="D53" s="2" t="str">
        <x:v>1060225</x:v>
      </x:c>
      <x:c r="E53" s="2" t="str">
        <x:v>0</x:v>
      </x:c>
      <x:c r="F53" s="2" t="str">
        <x:v>12</x:v>
      </x:c>
      <x:c r="G53" s="10" t="n">
        <x:v>46119</x:v>
      </x:c>
      <x:c r="H53" s="10" t="n">
        <x:v>46115</x:v>
      </x:c>
      <x:c r="I53" s="7" t="n">
        <x:v>21000</x:v>
      </x:c>
      <x:c r="J53" s="7" t="n">
        <x:v>21000</x:v>
      </x:c>
      <x:c r="K53" s="7" t="n">
        <x:v>1</x:v>
      </x:c>
      <x:c r="L53" s="8" t="n">
        <x:v>5.18</x:v>
      </x:c>
      <x:c r="M53" s="9" t="n">
        <x:v>1190.7</x:v>
      </x:c>
      <x:c r="N53" s="2" t="str">
        <x:v>i</x:v>
      </x:c>
      <x:c r="O53" s="2" t="n">
        <x:v>0</x:v>
      </x:c>
      <x:c r="P53" s="2" t="n">
        <x:v>100</x:v>
      </x:c>
      <x:c r="Q53" s="2" t="str">
        <x:v>Baseline PO cost</x:v>
      </x:c>
      <x:c r="R53" s="2" t="str">
        <x:v>Received</x:v>
      </x:c>
      <x:c r="S53" s="12" t="n">
        <x:f>IF(AND(ISNUMBER(G53),G53&gt;0,G53&lt;=Summary!$E$5,I53&gt;0),I53*K53,0)</x:f>
        <x:v>21000</x:v>
      </x:c>
      <x:c r="T53" s="12" t="n">
        <x:f>MIN(S53,MAX(0,'Inventory detail'!E39-SUM(S45:S52)))</x:f>
        <x:v>0</x:v>
      </x:c>
      <x:c r="U53" s="12" t="n">
        <x:f>IF(O53=1,J53*K53,0)</x:f>
        <x:v>0</x:v>
      </x:c>
      <x:c r="V53" s="13" t="str">
        <x:f>IF(O53=0,"",IF(H53="","",MAX(H53,Summary!$E$5)))</x:f>
      </x:c>
      <x:c r="W53" s="12" t="n">
        <x:f>IF(Q53="Baseline PO cost",U53,0)</x:f>
        <x:v>0</x:v>
      </x:c>
      <x:c r="X53" s="12" t="n">
        <x:f>IF(Q53="Higher PO cost",U53,0)</x:f>
        <x:v>0</x:v>
      </x:c>
      <x:c r="Y53" s="12" t="n">
        <x:f>IF(Q53="Unclassified",U53,0)</x:f>
        <x:v>0</x:v>
      </x:c>
    </x:row>
    <x:row r="54" ht="22" customHeight="1">
      <x:c r="A54" s="2" t="str">
        <x:v>COIL</x:v>
      </x:c>
      <x:c r="B54" s="2" t="str">
        <x:v>10</x:v>
      </x:c>
      <x:c r="C54" s="2" t="str">
        <x:v>10WHT12-4</x:v>
      </x:c>
      <x:c r="D54" s="2" t="str">
        <x:v>1060063</x:v>
      </x:c>
      <x:c r="E54" s="2" t="str">
        <x:v>0</x:v>
      </x:c>
      <x:c r="F54" s="2" t="str">
        <x:v>14</x:v>
      </x:c>
      <x:c r="G54" s="10" t="n">
        <x:v>46083</x:v>
      </x:c>
      <x:c r="H54" s="10" t="n">
        <x:v>46087</x:v>
      </x:c>
      <x:c r="I54" s="7" t="n">
        <x:v>8400</x:v>
      </x:c>
      <x:c r="J54" s="7" t="n">
        <x:v>8400</x:v>
      </x:c>
      <x:c r="K54" s="7" t="n">
        <x:v>1</x:v>
      </x:c>
      <x:c r="L54" s="8" t="n">
        <x:v>5.18</x:v>
      </x:c>
      <x:c r="M54" s="9" t="n">
        <x:v>476.28</x:v>
      </x:c>
      <x:c r="N54" s="2" t="str">
        <x:v>i</x:v>
      </x:c>
      <x:c r="O54" s="2" t="n">
        <x:v>0</x:v>
      </x:c>
      <x:c r="P54" s="2" t="n">
        <x:v>100</x:v>
      </x:c>
      <x:c r="Q54" s="2" t="str">
        <x:v>Baseline PO cost</x:v>
      </x:c>
      <x:c r="R54" s="2" t="str">
        <x:v>Received</x:v>
      </x:c>
      <x:c r="S54" s="12" t="n">
        <x:f>IF(AND(ISNUMBER(G54),G54&gt;0,G54&lt;=Summary!$E$5,I54&gt;0),I54*K54,0)</x:f>
        <x:v>8400</x:v>
      </x:c>
      <x:c r="T54" s="12" t="n">
        <x:f>MIN(S54,MAX(0,'Inventory detail'!E39-SUM(S45:S53)))</x:f>
        <x:v>0</x:v>
      </x:c>
      <x:c r="U54" s="12" t="n">
        <x:f>IF(O54=1,J54*K54,0)</x:f>
        <x:v>0</x:v>
      </x:c>
      <x:c r="V54" s="13" t="str">
        <x:f>IF(O54=0,"",IF(H54="","",MAX(H54,Summary!$E$5)))</x:f>
      </x:c>
      <x:c r="W54" s="12" t="n">
        <x:f>IF(Q54="Baseline PO cost",U54,0)</x:f>
        <x:v>0</x:v>
      </x:c>
      <x:c r="X54" s="12" t="n">
        <x:f>IF(Q54="Higher PO cost",U54,0)</x:f>
        <x:v>0</x:v>
      </x:c>
      <x:c r="Y54" s="12" t="n">
        <x:f>IF(Q54="Unclassified",U54,0)</x:f>
        <x:v>0</x:v>
      </x:c>
    </x:row>
    <x:row r="55" ht="22" customHeight="1">
      <x:c r="A55" s="2" t="str">
        <x:v>COIL</x:v>
      </x:c>
      <x:c r="B55" s="2" t="str">
        <x:v>10</x:v>
      </x:c>
      <x:c r="C55" s="2" t="str">
        <x:v>10WHT12-4</x:v>
      </x:c>
      <x:c r="D55" s="2" t="str">
        <x:v>1059962</x:v>
      </x:c>
      <x:c r="E55" s="2" t="str">
        <x:v>0</x:v>
      </x:c>
      <x:c r="F55" s="2" t="str">
        <x:v>9</x:v>
      </x:c>
      <x:c r="G55" s="10" t="n">
        <x:v>46059</x:v>
      </x:c>
      <x:c r="H55" s="10" t="n">
        <x:v>46064</x:v>
      </x:c>
      <x:c r="I55" s="7" t="n">
        <x:v>8400</x:v>
      </x:c>
      <x:c r="J55" s="7" t="n">
        <x:v>8400</x:v>
      </x:c>
      <x:c r="K55" s="7" t="n">
        <x:v>1</x:v>
      </x:c>
      <x:c r="L55" s="8" t="n">
        <x:v>5.18</x:v>
      </x:c>
      <x:c r="M55" s="9" t="n">
        <x:v>476.28</x:v>
      </x:c>
      <x:c r="N55" s="2" t="str">
        <x:v>i</x:v>
      </x:c>
      <x:c r="O55" s="2" t="n">
        <x:v>0</x:v>
      </x:c>
      <x:c r="P55" s="2" t="n">
        <x:v>100</x:v>
      </x:c>
      <x:c r="Q55" s="2" t="str">
        <x:v>Baseline PO cost</x:v>
      </x:c>
      <x:c r="R55" s="2" t="str">
        <x:v>Received</x:v>
      </x:c>
      <x:c r="S55" s="12" t="n">
        <x:f>IF(AND(ISNUMBER(G55),G55&gt;0,G55&lt;=Summary!$E$5,I55&gt;0),I55*K55,0)</x:f>
        <x:v>8400</x:v>
      </x:c>
      <x:c r="T55" s="12" t="n">
        <x:f>MIN(S55,MAX(0,'Inventory detail'!E39-SUM(S45:S54)))</x:f>
        <x:v>0</x:v>
      </x:c>
      <x:c r="U55" s="12" t="n">
        <x:f>IF(O55=1,J55*K55,0)</x:f>
        <x:v>0</x:v>
      </x:c>
      <x:c r="V55" s="13" t="str">
        <x:f>IF(O55=0,"",IF(H55="","",MAX(H55,Summary!$E$5)))</x:f>
      </x:c>
      <x:c r="W55" s="12" t="n">
        <x:f>IF(Q55="Baseline PO cost",U55,0)</x:f>
        <x:v>0</x:v>
      </x:c>
      <x:c r="X55" s="12" t="n">
        <x:f>IF(Q55="Higher PO cost",U55,0)</x:f>
        <x:v>0</x:v>
      </x:c>
      <x:c r="Y55" s="12" t="n">
        <x:f>IF(Q55="Unclassified",U55,0)</x:f>
        <x:v>0</x:v>
      </x:c>
    </x:row>
    <x:row r="56" ht="22" customHeight="1">
      <x:c r="A56" s="2" t="str">
        <x:v>COIL</x:v>
      </x:c>
      <x:c r="B56" s="2" t="str">
        <x:v>10</x:v>
      </x:c>
      <x:c r="C56" s="2" t="str">
        <x:v>10WHT12-4</x:v>
      </x:c>
      <x:c r="D56" s="2" t="str">
        <x:v>1059842</x:v>
      </x:c>
      <x:c r="E56" s="2" t="str">
        <x:v>0</x:v>
      </x:c>
      <x:c r="F56" s="2" t="str">
        <x:v>13</x:v>
      </x:c>
      <x:c r="G56" s="10" t="n">
        <x:v>46042</x:v>
      </x:c>
      <x:c r="H56" s="10" t="n">
        <x:v>46044</x:v>
      </x:c>
      <x:c r="I56" s="7" t="n">
        <x:v>23100</x:v>
      </x:c>
      <x:c r="J56" s="7" t="n">
        <x:v>23100</x:v>
      </x:c>
      <x:c r="K56" s="7" t="n">
        <x:v>1</x:v>
      </x:c>
      <x:c r="L56" s="8" t="n">
        <x:v>5.18</x:v>
      </x:c>
      <x:c r="M56" s="9" t="n">
        <x:v>1309.77</x:v>
      </x:c>
      <x:c r="N56" s="2" t="str">
        <x:v>i</x:v>
      </x:c>
      <x:c r="O56" s="2" t="n">
        <x:v>0</x:v>
      </x:c>
      <x:c r="P56" s="2" t="n">
        <x:v>100</x:v>
      </x:c>
      <x:c r="Q56" s="2" t="str">
        <x:v>Baseline PO cost</x:v>
      </x:c>
      <x:c r="R56" s="2" t="str">
        <x:v>Received</x:v>
      </x:c>
      <x:c r="S56" s="12" t="n">
        <x:f>IF(AND(ISNUMBER(G56),G56&gt;0,G56&lt;=Summary!$E$5,I56&gt;0),I56*K56,0)</x:f>
        <x:v>23100</x:v>
      </x:c>
      <x:c r="T56" s="12" t="n">
        <x:f>MIN(S56,MAX(0,'Inventory detail'!E39-SUM(S45:S55)))</x:f>
        <x:v>0</x:v>
      </x:c>
      <x:c r="U56" s="12" t="n">
        <x:f>IF(O56=1,J56*K56,0)</x:f>
        <x:v>0</x:v>
      </x:c>
      <x:c r="V56" s="13" t="str">
        <x:f>IF(O56=0,"",IF(H56="","",MAX(H56,Summary!$E$5)))</x:f>
      </x:c>
      <x:c r="W56" s="12" t="n">
        <x:f>IF(Q56="Baseline PO cost",U56,0)</x:f>
        <x:v>0</x:v>
      </x:c>
      <x:c r="X56" s="12" t="n">
        <x:f>IF(Q56="Higher PO cost",U56,0)</x:f>
        <x:v>0</x:v>
      </x:c>
      <x:c r="Y56" s="12" t="n">
        <x:f>IF(Q56="Unclassified",U56,0)</x:f>
        <x:v>0</x:v>
      </x:c>
    </x:row>
    <x:row r="57" ht="22" customHeight="1">
      <x:c r="A57" s="2" t="str">
        <x:v>COIL</x:v>
      </x:c>
      <x:c r="B57" s="2" t="str">
        <x:v>10</x:v>
      </x:c>
      <x:c r="C57" s="2" t="str">
        <x:v>10WHT12-4</x:v>
      </x:c>
      <x:c r="D57" s="2" t="str">
        <x:v>1061485</x:v>
      </x:c>
      <x:c r="E57" s="2" t="str">
        <x:v>0</x:v>
      </x:c>
      <x:c r="F57" s="2" t="str">
        <x:v>15</x:v>
      </x:c>
      <x:c r="G57" s="10"/>
      <x:c r="H57" s="10" t="n">
        <x:v>46339</x:v>
      </x:c>
      <x:c r="I57" s="7" t="n">
        <x:v>6300</x:v>
      </x:c>
      <x:c r="J57" s="7" t="n">
        <x:v>6300</x:v>
      </x:c>
      <x:c r="K57" s="7" t="n">
        <x:v>1</x:v>
      </x:c>
      <x:c r="L57" s="8" t="n">
        <x:v>5.18</x:v>
      </x:c>
      <x:c r="M57" s="9" t="n">
        <x:v>0</x:v>
      </x:c>
      <x:c r="N57" s="2" t="str">
        <x:v>a</x:v>
      </x:c>
      <x:c r="O57" s="2" t="n">
        <x:v>1</x:v>
      </x:c>
      <x:c r="P57" s="2" t="n">
        <x:v>100</x:v>
      </x:c>
      <x:c r="Q57" s="2" t="str">
        <x:v>Baseline PO cost</x:v>
      </x:c>
      <x:c r="R57" s="2" t="str">
        <x:v>Incoming active PO</x:v>
      </x:c>
      <x:c r="S57" s="12" t="n">
        <x:f>IF(AND(ISNUMBER(G57),G57&gt;0,G57&lt;=Summary!$E$5,I57&gt;0),I57*K57,0)</x:f>
        <x:v>0</x:v>
      </x:c>
      <x:c r="T57" s="12" t="n">
        <x:f>MIN(S57,MAX(0,'Inventory detail'!E39-SUM(S45:S56)))</x:f>
        <x:v>0</x:v>
      </x:c>
      <x:c r="U57" s="12" t="n">
        <x:f>IF(O57=1,J57*K57,0)</x:f>
        <x:v>6300</x:v>
      </x:c>
      <x:c r="V57" s="13" t="n">
        <x:f>IF(O57=0,"",IF(H57="","",MAX(H57,Summary!$E$5)))</x:f>
        <x:v>46339</x:v>
      </x:c>
      <x:c r="W57" s="12" t="n">
        <x:f>IF(Q57="Baseline PO cost",U57,0)</x:f>
        <x:v>6300</x:v>
      </x:c>
      <x:c r="X57" s="12" t="n">
        <x:f>IF(Q57="Higher PO cost",U57,0)</x:f>
        <x:v>0</x:v>
      </x:c>
      <x:c r="Y57" s="12" t="n">
        <x:f>IF(Q57="Unclassified",U57,0)</x:f>
        <x:v>0</x:v>
      </x:c>
    </x:row>
    <x:row r="58" ht="22" customHeight="1">
      <x:c r="A58" s="2" t="str">
        <x:v>COIL</x:v>
      </x:c>
      <x:c r="B58" s="2" t="str">
        <x:v>10</x:v>
      </x:c>
      <x:c r="C58" s="2" t="str">
        <x:v>10WHT36-4</x:v>
      </x:c>
      <x:c r="D58" s="2" t="str">
        <x:v>1060776</x:v>
      </x:c>
      <x:c r="E58" s="2" t="str">
        <x:v>0</x:v>
      </x:c>
      <x:c r="F58" s="2" t="str">
        <x:v>43</x:v>
      </x:c>
      <x:c r="G58" s="10" t="n">
        <x:v>46197</x:v>
      </x:c>
      <x:c r="H58" s="10" t="n">
        <x:v>46199</x:v>
      </x:c>
      <x:c r="I58" s="7" t="n">
        <x:v>500</x:v>
      </x:c>
      <x:c r="J58" s="7" t="n">
        <x:v>500</x:v>
      </x:c>
      <x:c r="K58" s="7" t="n">
        <x:v>1</x:v>
      </x:c>
      <x:c r="L58" s="8" t="n">
        <x:v>16.18</x:v>
      </x:c>
      <x:c r="M58" s="9" t="n">
        <x:v>91.25</x:v>
      </x:c>
      <x:c r="N58" s="2" t="str">
        <x:v>i</x:v>
      </x:c>
      <x:c r="O58" s="2" t="n">
        <x:v>0</x:v>
      </x:c>
      <x:c r="P58" s="2" t="n">
        <x:v>100</x:v>
      </x:c>
      <x:c r="Q58" s="2" t="str">
        <x:v>Baseline PO cost</x:v>
      </x:c>
      <x:c r="R58" s="2" t="str">
        <x:v>Received</x:v>
      </x:c>
      <x:c r="S58" s="12" t="n">
        <x:f>IF(AND(ISNUMBER(G58),G58&gt;0,G58&lt;=Summary!$E$5,I58&gt;0),I58*K58,0)</x:f>
        <x:v>500</x:v>
      </x:c>
      <x:c r="T58" s="12" t="n">
        <x:f>MIN(S58,MAX(0,'Inventory detail'!E453-0))</x:f>
        <x:v>500</x:v>
      </x:c>
      <x:c r="U58" s="12" t="n">
        <x:f>IF(O58=1,J58*K58,0)</x:f>
        <x:v>0</x:v>
      </x:c>
      <x:c r="V58" s="13" t="str">
        <x:f>IF(O58=0,"",IF(H58="","",MAX(H58,Summary!$E$5)))</x:f>
      </x:c>
      <x:c r="W58" s="12" t="n">
        <x:f>IF(Q58="Baseline PO cost",U58,0)</x:f>
        <x:v>0</x:v>
      </x:c>
      <x:c r="X58" s="12" t="n">
        <x:f>IF(Q58="Higher PO cost",U58,0)</x:f>
        <x:v>0</x:v>
      </x:c>
      <x:c r="Y58" s="12" t="n">
        <x:f>IF(Q58="Unclassified",U58,0)</x:f>
        <x:v>0</x:v>
      </x:c>
    </x:row>
    <x:row r="59" ht="22" customHeight="1">
      <x:c r="A59" s="2" t="str">
        <x:v>COIL</x:v>
      </x:c>
      <x:c r="B59" s="2" t="str">
        <x:v>10</x:v>
      </x:c>
      <x:c r="C59" s="2" t="str">
        <x:v>10WHT36-4</x:v>
      </x:c>
      <x:c r="D59" s="2" t="str">
        <x:v>1061485</x:v>
      </x:c>
      <x:c r="E59" s="2" t="str">
        <x:v>0</x:v>
      </x:c>
      <x:c r="F59" s="2" t="str">
        <x:v>45</x:v>
      </x:c>
      <x:c r="G59" s="10"/>
      <x:c r="H59" s="10" t="n">
        <x:v>46339</x:v>
      </x:c>
      <x:c r="I59" s="7" t="n">
        <x:v>500</x:v>
      </x:c>
      <x:c r="J59" s="7" t="n">
        <x:v>500</x:v>
      </x:c>
      <x:c r="K59" s="7" t="n">
        <x:v>1</x:v>
      </x:c>
      <x:c r="L59" s="8" t="n">
        <x:v>16.18</x:v>
      </x:c>
      <x:c r="M59" s="9" t="n">
        <x:v>0</x:v>
      </x:c>
      <x:c r="N59" s="2" t="str">
        <x:v>a</x:v>
      </x:c>
      <x:c r="O59" s="2" t="n">
        <x:v>1</x:v>
      </x:c>
      <x:c r="P59" s="2" t="n">
        <x:v>100</x:v>
      </x:c>
      <x:c r="Q59" s="2" t="str">
        <x:v>Baseline PO cost</x:v>
      </x:c>
      <x:c r="R59" s="2" t="str">
        <x:v>Incoming active PO</x:v>
      </x:c>
      <x:c r="S59" s="12" t="n">
        <x:f>IF(AND(ISNUMBER(G59),G59&gt;0,G59&lt;=Summary!$E$5,I59&gt;0),I59*K59,0)</x:f>
        <x:v>0</x:v>
      </x:c>
      <x:c r="T59" s="12" t="n">
        <x:f>MIN(S59,MAX(0,'Inventory detail'!E453-SUM(S58:S58)))</x:f>
        <x:v>0</x:v>
      </x:c>
      <x:c r="U59" s="12" t="n">
        <x:f>IF(O59=1,J59*K59,0)</x:f>
        <x:v>500</x:v>
      </x:c>
      <x:c r="V59" s="13" t="n">
        <x:f>IF(O59=0,"",IF(H59="","",MAX(H59,Summary!$E$5)))</x:f>
        <x:v>46339</x:v>
      </x:c>
      <x:c r="W59" s="12" t="n">
        <x:f>IF(Q59="Baseline PO cost",U59,0)</x:f>
        <x:v>500</x:v>
      </x:c>
      <x:c r="X59" s="12" t="n">
        <x:f>IF(Q59="Higher PO cost",U59,0)</x:f>
        <x:v>0</x:v>
      </x:c>
      <x:c r="Y59" s="12" t="n">
        <x:f>IF(Q59="Unclassified",U59,0)</x:f>
        <x:v>0</x:v>
      </x:c>
    </x:row>
    <x:row r="60" ht="22" customHeight="1">
      <x:c r="A60" s="2" t="str">
        <x:v>COIL</x:v>
      </x:c>
      <x:c r="B60" s="2" t="str">
        <x:v>10</x:v>
      </x:c>
      <x:c r="C60" s="2" t="str">
        <x:v>11BLK12-4</x:v>
      </x:c>
      <x:c r="D60" s="2" t="str">
        <x:v>1061316</x:v>
      </x:c>
      <x:c r="E60" s="2" t="str">
        <x:v>0</x:v>
      </x:c>
      <x:c r="F60" s="2" t="str">
        <x:v>15</x:v>
      </x:c>
      <x:c r="G60" s="10" t="n">
        <x:v>46302</x:v>
      </x:c>
      <x:c r="H60" s="10" t="n">
        <x:v>46304</x:v>
      </x:c>
      <x:c r="I60" s="7" t="n">
        <x:v>10500</x:v>
      </x:c>
      <x:c r="J60" s="7" t="n">
        <x:v>10500</x:v>
      </x:c>
      <x:c r="K60" s="7" t="n">
        <x:v>1</x:v>
      </x:c>
      <x:c r="L60" s="8" t="n">
        <x:v>4.96</x:v>
      </x:c>
      <x:c r="M60" s="9" t="n">
        <x:v>586.95</x:v>
      </x:c>
      <x:c r="N60" s="2" t="str">
        <x:v>a</x:v>
      </x:c>
      <x:c r="O60" s="2" t="n">
        <x:v>0</x:v>
      </x:c>
      <x:c r="P60" s="2" t="n">
        <x:v>100</x:v>
      </x:c>
      <x:c r="Q60" s="2" t="str">
        <x:v>Baseline PO cost</x:v>
      </x:c>
      <x:c r="R60" s="2" t="str">
        <x:v>Received</x:v>
      </x:c>
      <x:c r="S60" s="12" t="n">
        <x:f>IF(AND(ISNUMBER(G60),G60&gt;0,G60&lt;=Summary!$E$5,I60&gt;0),I60*K60,0)</x:f>
        <x:v>10500</x:v>
      </x:c>
      <x:c r="T60" s="12" t="n">
        <x:f>MIN(S60,MAX(0,'Inventory detail'!E29-0))</x:f>
        <x:v>10500</x:v>
      </x:c>
      <x:c r="U60" s="12" t="n">
        <x:f>IF(O60=1,J60*K60,0)</x:f>
        <x:v>0</x:v>
      </x:c>
      <x:c r="V60" s="13" t="str">
        <x:f>IF(O60=0,"",IF(H60="","",MAX(H60,Summary!$E$5)))</x:f>
      </x:c>
      <x:c r="W60" s="12" t="n">
        <x:f>IF(Q60="Baseline PO cost",U60,0)</x:f>
        <x:v>0</x:v>
      </x:c>
      <x:c r="X60" s="12" t="n">
        <x:f>IF(Q60="Higher PO cost",U60,0)</x:f>
        <x:v>0</x:v>
      </x:c>
      <x:c r="Y60" s="12" t="n">
        <x:f>IF(Q60="Unclassified",U60,0)</x:f>
        <x:v>0</x:v>
      </x:c>
    </x:row>
    <x:row r="61" ht="22" customHeight="1">
      <x:c r="A61" s="2" t="str">
        <x:v>COIL</x:v>
      </x:c>
      <x:c r="B61" s="2" t="str">
        <x:v>10</x:v>
      </x:c>
      <x:c r="C61" s="2" t="str">
        <x:v>11BLK12-4</x:v>
      </x:c>
      <x:c r="D61" s="2" t="str">
        <x:v>1060985</x:v>
      </x:c>
      <x:c r="E61" s="2" t="str">
        <x:v>0</x:v>
      </x:c>
      <x:c r="F61" s="2" t="str">
        <x:v>11</x:v>
      </x:c>
      <x:c r="G61" s="10" t="n">
        <x:v>46240</x:v>
      </x:c>
      <x:c r="H61" s="10" t="n">
        <x:v>46241</x:v>
      </x:c>
      <x:c r="I61" s="7" t="n">
        <x:v>10500</x:v>
      </x:c>
      <x:c r="J61" s="7" t="n">
        <x:v>10500</x:v>
      </x:c>
      <x:c r="K61" s="7" t="n">
        <x:v>1</x:v>
      </x:c>
      <x:c r="L61" s="8" t="n">
        <x:v>4.96</x:v>
      </x:c>
      <x:c r="M61" s="9" t="n">
        <x:v>586.95</x:v>
      </x:c>
      <x:c r="N61" s="2" t="str">
        <x:v>i</x:v>
      </x:c>
      <x:c r="O61" s="2" t="n">
        <x:v>0</x:v>
      </x:c>
      <x:c r="P61" s="2" t="n">
        <x:v>100</x:v>
      </x:c>
      <x:c r="Q61" s="2" t="str">
        <x:v>Baseline PO cost</x:v>
      </x:c>
      <x:c r="R61" s="2" t="str">
        <x:v>Received</x:v>
      </x:c>
      <x:c r="S61" s="12" t="n">
        <x:f>IF(AND(ISNUMBER(G61),G61&gt;0,G61&lt;=Summary!$E$5,I61&gt;0),I61*K61,0)</x:f>
        <x:v>10500</x:v>
      </x:c>
      <x:c r="T61" s="12" t="n">
        <x:f>MIN(S61,MAX(0,'Inventory detail'!E29-SUM(S60:S60)))</x:f>
        <x:v>8600</x:v>
      </x:c>
      <x:c r="U61" s="12" t="n">
        <x:f>IF(O61=1,J61*K61,0)</x:f>
        <x:v>0</x:v>
      </x:c>
      <x:c r="V61" s="13" t="str">
        <x:f>IF(O61=0,"",IF(H61="","",MAX(H61,Summary!$E$5)))</x:f>
      </x:c>
      <x:c r="W61" s="12" t="n">
        <x:f>IF(Q61="Baseline PO cost",U61,0)</x:f>
        <x:v>0</x:v>
      </x:c>
      <x:c r="X61" s="12" t="n">
        <x:f>IF(Q61="Higher PO cost",U61,0)</x:f>
        <x:v>0</x:v>
      </x:c>
      <x:c r="Y61" s="12" t="n">
        <x:f>IF(Q61="Unclassified",U61,0)</x:f>
        <x:v>0</x:v>
      </x:c>
    </x:row>
    <x:row r="62" ht="22" customHeight="1">
      <x:c r="A62" s="2" t="str">
        <x:v>COIL</x:v>
      </x:c>
      <x:c r="B62" s="2" t="str">
        <x:v>10</x:v>
      </x:c>
      <x:c r="C62" s="2" t="str">
        <x:v>11BLK12-4</x:v>
      </x:c>
      <x:c r="D62" s="2" t="str">
        <x:v>1060866</x:v>
      </x:c>
      <x:c r="E62" s="2" t="str">
        <x:v>0</x:v>
      </x:c>
      <x:c r="F62" s="2" t="str">
        <x:v>14</x:v>
      </x:c>
      <x:c r="G62" s="10" t="n">
        <x:v>46210</x:v>
      </x:c>
      <x:c r="H62" s="10" t="n">
        <x:v>46213</x:v>
      </x:c>
      <x:c r="I62" s="7" t="n">
        <x:v>6300</x:v>
      </x:c>
      <x:c r="J62" s="7" t="n">
        <x:v>6300</x:v>
      </x:c>
      <x:c r="K62" s="7" t="n">
        <x:v>1</x:v>
      </x:c>
      <x:c r="L62" s="8" t="n">
        <x:v>4.96</x:v>
      </x:c>
      <x:c r="M62" s="9" t="n">
        <x:v>352.17</x:v>
      </x:c>
      <x:c r="N62" s="2" t="str">
        <x:v>i</x:v>
      </x:c>
      <x:c r="O62" s="2" t="n">
        <x:v>0</x:v>
      </x:c>
      <x:c r="P62" s="2" t="n">
        <x:v>100</x:v>
      </x:c>
      <x:c r="Q62" s="2" t="str">
        <x:v>Baseline PO cost</x:v>
      </x:c>
      <x:c r="R62" s="2" t="str">
        <x:v>Received</x:v>
      </x:c>
      <x:c r="S62" s="12" t="n">
        <x:f>IF(AND(ISNUMBER(G62),G62&gt;0,G62&lt;=Summary!$E$5,I62&gt;0),I62*K62,0)</x:f>
        <x:v>6300</x:v>
      </x:c>
      <x:c r="T62" s="12" t="n">
        <x:f>MIN(S62,MAX(0,'Inventory detail'!E29-SUM(S60:S61)))</x:f>
        <x:v>0</x:v>
      </x:c>
      <x:c r="U62" s="12" t="n">
        <x:f>IF(O62=1,J62*K62,0)</x:f>
        <x:v>0</x:v>
      </x:c>
      <x:c r="V62" s="13" t="str">
        <x:f>IF(O62=0,"",IF(H62="","",MAX(H62,Summary!$E$5)))</x:f>
      </x:c>
      <x:c r="W62" s="12" t="n">
        <x:f>IF(Q62="Baseline PO cost",U62,0)</x:f>
        <x:v>0</x:v>
      </x:c>
      <x:c r="X62" s="12" t="n">
        <x:f>IF(Q62="Higher PO cost",U62,0)</x:f>
        <x:v>0</x:v>
      </x:c>
      <x:c r="Y62" s="12" t="n">
        <x:f>IF(Q62="Unclassified",U62,0)</x:f>
        <x:v>0</x:v>
      </x:c>
    </x:row>
    <x:row r="63" ht="22" customHeight="1">
      <x:c r="A63" s="2" t="str">
        <x:v>COIL</x:v>
      </x:c>
      <x:c r="B63" s="2" t="str">
        <x:v>10</x:v>
      </x:c>
      <x:c r="C63" s="2" t="str">
        <x:v>11BLK12-4</x:v>
      </x:c>
      <x:c r="D63" s="2" t="str">
        <x:v>1060507</x:v>
      </x:c>
      <x:c r="E63" s="2" t="str">
        <x:v>0</x:v>
      </x:c>
      <x:c r="F63" s="2" t="str">
        <x:v>17</x:v>
      </x:c>
      <x:c r="G63" s="10" t="n">
        <x:v>46150</x:v>
      </x:c>
      <x:c r="H63" s="10" t="n">
        <x:v>46155</x:v>
      </x:c>
      <x:c r="I63" s="7" t="n">
        <x:v>21000</x:v>
      </x:c>
      <x:c r="J63" s="7" t="n">
        <x:v>21000</x:v>
      </x:c>
      <x:c r="K63" s="7" t="n">
        <x:v>1</x:v>
      </x:c>
      <x:c r="L63" s="8" t="n">
        <x:v>4.96</x:v>
      </x:c>
      <x:c r="M63" s="9" t="n">
        <x:v>1173.9</x:v>
      </x:c>
      <x:c r="N63" s="2" t="str">
        <x:v>i</x:v>
      </x:c>
      <x:c r="O63" s="2" t="n">
        <x:v>0</x:v>
      </x:c>
      <x:c r="P63" s="2" t="n">
        <x:v>100</x:v>
      </x:c>
      <x:c r="Q63" s="2" t="str">
        <x:v>Baseline PO cost</x:v>
      </x:c>
      <x:c r="R63" s="2" t="str">
        <x:v>Received</x:v>
      </x:c>
      <x:c r="S63" s="12" t="n">
        <x:f>IF(AND(ISNUMBER(G63),G63&gt;0,G63&lt;=Summary!$E$5,I63&gt;0),I63*K63,0)</x:f>
        <x:v>21000</x:v>
      </x:c>
      <x:c r="T63" s="12" t="n">
        <x:f>MIN(S63,MAX(0,'Inventory detail'!E29-SUM(S60:S62)))</x:f>
        <x:v>0</x:v>
      </x:c>
      <x:c r="U63" s="12" t="n">
        <x:f>IF(O63=1,J63*K63,0)</x:f>
        <x:v>0</x:v>
      </x:c>
      <x:c r="V63" s="13" t="str">
        <x:f>IF(O63=0,"",IF(H63="","",MAX(H63,Summary!$E$5)))</x:f>
      </x:c>
      <x:c r="W63" s="12" t="n">
        <x:f>IF(Q63="Baseline PO cost",U63,0)</x:f>
        <x:v>0</x:v>
      </x:c>
      <x:c r="X63" s="12" t="n">
        <x:f>IF(Q63="Higher PO cost",U63,0)</x:f>
        <x:v>0</x:v>
      </x:c>
      <x:c r="Y63" s="12" t="n">
        <x:f>IF(Q63="Unclassified",U63,0)</x:f>
        <x:v>0</x:v>
      </x:c>
    </x:row>
    <x:row r="64" ht="22" customHeight="1">
      <x:c r="A64" s="2" t="str">
        <x:v>COIL</x:v>
      </x:c>
      <x:c r="B64" s="2" t="str">
        <x:v>10</x:v>
      </x:c>
      <x:c r="C64" s="2" t="str">
        <x:v>11BLK12-4</x:v>
      </x:c>
      <x:c r="D64" s="2" t="str">
        <x:v>1060384</x:v>
      </x:c>
      <x:c r="E64" s="2" t="str">
        <x:v>0</x:v>
      </x:c>
      <x:c r="F64" s="2" t="str">
        <x:v>13</x:v>
      </x:c>
      <x:c r="G64" s="10" t="n">
        <x:v>46127</x:v>
      </x:c>
      <x:c r="H64" s="10" t="n">
        <x:v>46129</x:v>
      </x:c>
      <x:c r="I64" s="7" t="n">
        <x:v>50400</x:v>
      </x:c>
      <x:c r="J64" s="7" t="n">
        <x:v>50400</x:v>
      </x:c>
      <x:c r="K64" s="7" t="n">
        <x:v>1</x:v>
      </x:c>
      <x:c r="L64" s="8" t="n">
        <x:v>4.96</x:v>
      </x:c>
      <x:c r="M64" s="9" t="n">
        <x:v>2736.72</x:v>
      </x:c>
      <x:c r="N64" s="2" t="str">
        <x:v>i</x:v>
      </x:c>
      <x:c r="O64" s="2" t="n">
        <x:v>0</x:v>
      </x:c>
      <x:c r="P64" s="2" t="n">
        <x:v>100</x:v>
      </x:c>
      <x:c r="Q64" s="2" t="str">
        <x:v>Baseline PO cost</x:v>
      </x:c>
      <x:c r="R64" s="2" t="str">
        <x:v>Received</x:v>
      </x:c>
      <x:c r="S64" s="12" t="n">
        <x:f>IF(AND(ISNUMBER(G64),G64&gt;0,G64&lt;=Summary!$E$5,I64&gt;0),I64*K64,0)</x:f>
        <x:v>50400</x:v>
      </x:c>
      <x:c r="T64" s="12" t="n">
        <x:f>MIN(S64,MAX(0,'Inventory detail'!E29-SUM(S60:S63)))</x:f>
        <x:v>0</x:v>
      </x:c>
      <x:c r="U64" s="12" t="n">
        <x:f>IF(O64=1,J64*K64,0)</x:f>
        <x:v>0</x:v>
      </x:c>
      <x:c r="V64" s="13" t="str">
        <x:f>IF(O64=0,"",IF(H64="","",MAX(H64,Summary!$E$5)))</x:f>
      </x:c>
      <x:c r="W64" s="12" t="n">
        <x:f>IF(Q64="Baseline PO cost",U64,0)</x:f>
        <x:v>0</x:v>
      </x:c>
      <x:c r="X64" s="12" t="n">
        <x:f>IF(Q64="Higher PO cost",U64,0)</x:f>
        <x:v>0</x:v>
      </x:c>
      <x:c r="Y64" s="12" t="n">
        <x:f>IF(Q64="Unclassified",U64,0)</x:f>
        <x:v>0</x:v>
      </x:c>
    </x:row>
    <x:row r="65" ht="22" customHeight="1">
      <x:c r="A65" s="2" t="str">
        <x:v>COIL</x:v>
      </x:c>
      <x:c r="B65" s="2" t="str">
        <x:v>10</x:v>
      </x:c>
      <x:c r="C65" s="2" t="str">
        <x:v>11BLK12-4</x:v>
      </x:c>
      <x:c r="D65" s="2" t="str">
        <x:v>1060225</x:v>
      </x:c>
      <x:c r="E65" s="2" t="str">
        <x:v>0</x:v>
      </x:c>
      <x:c r="F65" s="2" t="str">
        <x:v>13</x:v>
      </x:c>
      <x:c r="G65" s="10" t="n">
        <x:v>46119</x:v>
      </x:c>
      <x:c r="H65" s="10" t="n">
        <x:v>46115</x:v>
      </x:c>
      <x:c r="I65" s="7" t="n">
        <x:v>4200</x:v>
      </x:c>
      <x:c r="J65" s="7" t="n">
        <x:v>4200</x:v>
      </x:c>
      <x:c r="K65" s="7" t="n">
        <x:v>1</x:v>
      </x:c>
      <x:c r="L65" s="8" t="n">
        <x:v>4.96</x:v>
      </x:c>
      <x:c r="M65" s="9" t="n">
        <x:v>228.06</x:v>
      </x:c>
      <x:c r="N65" s="2" t="str">
        <x:v>i</x:v>
      </x:c>
      <x:c r="O65" s="2" t="n">
        <x:v>0</x:v>
      </x:c>
      <x:c r="P65" s="2" t="n">
        <x:v>100</x:v>
      </x:c>
      <x:c r="Q65" s="2" t="str">
        <x:v>Baseline PO cost</x:v>
      </x:c>
      <x:c r="R65" s="2" t="str">
        <x:v>Received</x:v>
      </x:c>
      <x:c r="S65" s="12" t="n">
        <x:f>IF(AND(ISNUMBER(G65),G65&gt;0,G65&lt;=Summary!$E$5,I65&gt;0),I65*K65,0)</x:f>
        <x:v>4200</x:v>
      </x:c>
      <x:c r="T65" s="12" t="n">
        <x:f>MIN(S65,MAX(0,'Inventory detail'!E29-SUM(S60:S64)))</x:f>
        <x:v>0</x:v>
      </x:c>
      <x:c r="U65" s="12" t="n">
        <x:f>IF(O65=1,J65*K65,0)</x:f>
        <x:v>0</x:v>
      </x:c>
      <x:c r="V65" s="13" t="str">
        <x:f>IF(O65=0,"",IF(H65="","",MAX(H65,Summary!$E$5)))</x:f>
      </x:c>
      <x:c r="W65" s="12" t="n">
        <x:f>IF(Q65="Baseline PO cost",U65,0)</x:f>
        <x:v>0</x:v>
      </x:c>
      <x:c r="X65" s="12" t="n">
        <x:f>IF(Q65="Higher PO cost",U65,0)</x:f>
        <x:v>0</x:v>
      </x:c>
      <x:c r="Y65" s="12" t="n">
        <x:f>IF(Q65="Unclassified",U65,0)</x:f>
        <x:v>0</x:v>
      </x:c>
    </x:row>
    <x:row r="66" ht="22" customHeight="1">
      <x:c r="A66" s="2" t="str">
        <x:v>COIL</x:v>
      </x:c>
      <x:c r="B66" s="2" t="str">
        <x:v>10</x:v>
      </x:c>
      <x:c r="C66" s="2" t="str">
        <x:v>11BLK12-4</x:v>
      </x:c>
      <x:c r="D66" s="2" t="str">
        <x:v>1060063</x:v>
      </x:c>
      <x:c r="E66" s="2" t="str">
        <x:v>0</x:v>
      </x:c>
      <x:c r="F66" s="2" t="str">
        <x:v>15</x:v>
      </x:c>
      <x:c r="G66" s="10" t="n">
        <x:v>46083</x:v>
      </x:c>
      <x:c r="H66" s="10" t="n">
        <x:v>46087</x:v>
      </x:c>
      <x:c r="I66" s="7" t="n">
        <x:v>6300</x:v>
      </x:c>
      <x:c r="J66" s="7" t="n">
        <x:v>6300</x:v>
      </x:c>
      <x:c r="K66" s="7" t="n">
        <x:v>1</x:v>
      </x:c>
      <x:c r="L66" s="8" t="n">
        <x:v>4.96</x:v>
      </x:c>
      <x:c r="M66" s="9" t="n">
        <x:v>342.09</x:v>
      </x:c>
      <x:c r="N66" s="2" t="str">
        <x:v>i</x:v>
      </x:c>
      <x:c r="O66" s="2" t="n">
        <x:v>0</x:v>
      </x:c>
      <x:c r="P66" s="2" t="n">
        <x:v>100</x:v>
      </x:c>
      <x:c r="Q66" s="2" t="str">
        <x:v>Baseline PO cost</x:v>
      </x:c>
      <x:c r="R66" s="2" t="str">
        <x:v>Received</x:v>
      </x:c>
      <x:c r="S66" s="12" t="n">
        <x:f>IF(AND(ISNUMBER(G66),G66&gt;0,G66&lt;=Summary!$E$5,I66&gt;0),I66*K66,0)</x:f>
        <x:v>6300</x:v>
      </x:c>
      <x:c r="T66" s="12" t="n">
        <x:f>MIN(S66,MAX(0,'Inventory detail'!E29-SUM(S60:S65)))</x:f>
        <x:v>0</x:v>
      </x:c>
      <x:c r="U66" s="12" t="n">
        <x:f>IF(O66=1,J66*K66,0)</x:f>
        <x:v>0</x:v>
      </x:c>
      <x:c r="V66" s="13" t="str">
        <x:f>IF(O66=0,"",IF(H66="","",MAX(H66,Summary!$E$5)))</x:f>
      </x:c>
      <x:c r="W66" s="12" t="n">
        <x:f>IF(Q66="Baseline PO cost",U66,0)</x:f>
        <x:v>0</x:v>
      </x:c>
      <x:c r="X66" s="12" t="n">
        <x:f>IF(Q66="Higher PO cost",U66,0)</x:f>
        <x:v>0</x:v>
      </x:c>
      <x:c r="Y66" s="12" t="n">
        <x:f>IF(Q66="Unclassified",U66,0)</x:f>
        <x:v>0</x:v>
      </x:c>
    </x:row>
    <x:row r="67" ht="22" customHeight="1">
      <x:c r="A67" s="2" t="str">
        <x:v>COIL</x:v>
      </x:c>
      <x:c r="B67" s="2" t="str">
        <x:v>10</x:v>
      </x:c>
      <x:c r="C67" s="2" t="str">
        <x:v>11BLK12-4</x:v>
      </x:c>
      <x:c r="D67" s="2" t="str">
        <x:v>1059962</x:v>
      </x:c>
      <x:c r="E67" s="2" t="str">
        <x:v>0</x:v>
      </x:c>
      <x:c r="F67" s="2" t="str">
        <x:v>10</x:v>
      </x:c>
      <x:c r="G67" s="10" t="n">
        <x:v>46059</x:v>
      </x:c>
      <x:c r="H67" s="10" t="n">
        <x:v>46064</x:v>
      </x:c>
      <x:c r="I67" s="7" t="n">
        <x:v>6300</x:v>
      </x:c>
      <x:c r="J67" s="7" t="n">
        <x:v>6300</x:v>
      </x:c>
      <x:c r="K67" s="7" t="n">
        <x:v>1</x:v>
      </x:c>
      <x:c r="L67" s="8" t="n">
        <x:v>4.96</x:v>
      </x:c>
      <x:c r="M67" s="9" t="n">
        <x:v>342.09</x:v>
      </x:c>
      <x:c r="N67" s="2" t="str">
        <x:v>i</x:v>
      </x:c>
      <x:c r="O67" s="2" t="n">
        <x:v>0</x:v>
      </x:c>
      <x:c r="P67" s="2" t="n">
        <x:v>100</x:v>
      </x:c>
      <x:c r="Q67" s="2" t="str">
        <x:v>Baseline PO cost</x:v>
      </x:c>
      <x:c r="R67" s="2" t="str">
        <x:v>Received</x:v>
      </x:c>
      <x:c r="S67" s="12" t="n">
        <x:f>IF(AND(ISNUMBER(G67),G67&gt;0,G67&lt;=Summary!$E$5,I67&gt;0),I67*K67,0)</x:f>
        <x:v>6300</x:v>
      </x:c>
      <x:c r="T67" s="12" t="n">
        <x:f>MIN(S67,MAX(0,'Inventory detail'!E29-SUM(S60:S66)))</x:f>
        <x:v>0</x:v>
      </x:c>
      <x:c r="U67" s="12" t="n">
        <x:f>IF(O67=1,J67*K67,0)</x:f>
        <x:v>0</x:v>
      </x:c>
      <x:c r="V67" s="13" t="str">
        <x:f>IF(O67=0,"",IF(H67="","",MAX(H67,Summary!$E$5)))</x:f>
      </x:c>
      <x:c r="W67" s="12" t="n">
        <x:f>IF(Q67="Baseline PO cost",U67,0)</x:f>
        <x:v>0</x:v>
      </x:c>
      <x:c r="X67" s="12" t="n">
        <x:f>IF(Q67="Higher PO cost",U67,0)</x:f>
        <x:v>0</x:v>
      </x:c>
      <x:c r="Y67" s="12" t="n">
        <x:f>IF(Q67="Unclassified",U67,0)</x:f>
        <x:v>0</x:v>
      </x:c>
    </x:row>
    <x:row r="68" ht="22" customHeight="1">
      <x:c r="A68" s="2" t="str">
        <x:v>COIL</x:v>
      </x:c>
      <x:c r="B68" s="2" t="str">
        <x:v>10</x:v>
      </x:c>
      <x:c r="C68" s="2" t="str">
        <x:v>11BLK12-4</x:v>
      </x:c>
      <x:c r="D68" s="2" t="str">
        <x:v>1059842</x:v>
      </x:c>
      <x:c r="E68" s="2" t="str">
        <x:v>0</x:v>
      </x:c>
      <x:c r="F68" s="2" t="str">
        <x:v>14</x:v>
      </x:c>
      <x:c r="G68" s="10" t="n">
        <x:v>46042</x:v>
      </x:c>
      <x:c r="H68" s="10" t="n">
        <x:v>46044</x:v>
      </x:c>
      <x:c r="I68" s="7" t="n">
        <x:v>8400</x:v>
      </x:c>
      <x:c r="J68" s="7" t="n">
        <x:v>8400</x:v>
      </x:c>
      <x:c r="K68" s="7" t="n">
        <x:v>1</x:v>
      </x:c>
      <x:c r="L68" s="8" t="n">
        <x:v>4.96</x:v>
      </x:c>
      <x:c r="M68" s="9" t="n">
        <x:v>456.12</x:v>
      </x:c>
      <x:c r="N68" s="2" t="str">
        <x:v>i</x:v>
      </x:c>
      <x:c r="O68" s="2" t="n">
        <x:v>0</x:v>
      </x:c>
      <x:c r="P68" s="2" t="n">
        <x:v>100</x:v>
      </x:c>
      <x:c r="Q68" s="2" t="str">
        <x:v>Baseline PO cost</x:v>
      </x:c>
      <x:c r="R68" s="2" t="str">
        <x:v>Received</x:v>
      </x:c>
      <x:c r="S68" s="12" t="n">
        <x:f>IF(AND(ISNUMBER(G68),G68&gt;0,G68&lt;=Summary!$E$5,I68&gt;0),I68*K68,0)</x:f>
        <x:v>8400</x:v>
      </x:c>
      <x:c r="T68" s="12" t="n">
        <x:f>MIN(S68,MAX(0,'Inventory detail'!E29-SUM(S60:S67)))</x:f>
        <x:v>0</x:v>
      </x:c>
      <x:c r="U68" s="12" t="n">
        <x:f>IF(O68=1,J68*K68,0)</x:f>
        <x:v>0</x:v>
      </x:c>
      <x:c r="V68" s="13" t="str">
        <x:f>IF(O68=0,"",IF(H68="","",MAX(H68,Summary!$E$5)))</x:f>
      </x:c>
      <x:c r="W68" s="12" t="n">
        <x:f>IF(Q68="Baseline PO cost",U68,0)</x:f>
        <x:v>0</x:v>
      </x:c>
      <x:c r="X68" s="12" t="n">
        <x:f>IF(Q68="Higher PO cost",U68,0)</x:f>
        <x:v>0</x:v>
      </x:c>
      <x:c r="Y68" s="12" t="n">
        <x:f>IF(Q68="Unclassified",U68,0)</x:f>
        <x:v>0</x:v>
      </x:c>
    </x:row>
    <x:row r="69" ht="22" customHeight="1">
      <x:c r="A69" s="2" t="str">
        <x:v>COIL</x:v>
      </x:c>
      <x:c r="B69" s="2" t="str">
        <x:v>10</x:v>
      </x:c>
      <x:c r="C69" s="2" t="str">
        <x:v>11BLK12-4</x:v>
      </x:c>
      <x:c r="D69" s="2" t="str">
        <x:v>1061485</x:v>
      </x:c>
      <x:c r="E69" s="2" t="str">
        <x:v>0</x:v>
      </x:c>
      <x:c r="F69" s="2" t="str">
        <x:v>16</x:v>
      </x:c>
      <x:c r="G69" s="10"/>
      <x:c r="H69" s="10" t="n">
        <x:v>46339</x:v>
      </x:c>
      <x:c r="I69" s="7" t="n">
        <x:v>33600</x:v>
      </x:c>
      <x:c r="J69" s="7" t="n">
        <x:v>33600</x:v>
      </x:c>
      <x:c r="K69" s="7" t="n">
        <x:v>1</x:v>
      </x:c>
      <x:c r="L69" s="8" t="n">
        <x:v>4.96</x:v>
      </x:c>
      <x:c r="M69" s="9" t="n">
        <x:v>0</x:v>
      </x:c>
      <x:c r="N69" s="2" t="str">
        <x:v>a</x:v>
      </x:c>
      <x:c r="O69" s="2" t="n">
        <x:v>1</x:v>
      </x:c>
      <x:c r="P69" s="2" t="n">
        <x:v>100</x:v>
      </x:c>
      <x:c r="Q69" s="2" t="str">
        <x:v>Baseline PO cost</x:v>
      </x:c>
      <x:c r="R69" s="2" t="str">
        <x:v>Incoming active PO</x:v>
      </x:c>
      <x:c r="S69" s="12" t="n">
        <x:f>IF(AND(ISNUMBER(G69),G69&gt;0,G69&lt;=Summary!$E$5,I69&gt;0),I69*K69,0)</x:f>
        <x:v>0</x:v>
      </x:c>
      <x:c r="T69" s="12" t="n">
        <x:f>MIN(S69,MAX(0,'Inventory detail'!E29-SUM(S60:S68)))</x:f>
        <x:v>0</x:v>
      </x:c>
      <x:c r="U69" s="12" t="n">
        <x:f>IF(O69=1,J69*K69,0)</x:f>
        <x:v>33600</x:v>
      </x:c>
      <x:c r="V69" s="13" t="n">
        <x:f>IF(O69=0,"",IF(H69="","",MAX(H69,Summary!$E$5)))</x:f>
        <x:v>46339</x:v>
      </x:c>
      <x:c r="W69" s="12" t="n">
        <x:f>IF(Q69="Baseline PO cost",U69,0)</x:f>
        <x:v>33600</x:v>
      </x:c>
      <x:c r="X69" s="12" t="n">
        <x:f>IF(Q69="Higher PO cost",U69,0)</x:f>
        <x:v>0</x:v>
      </x:c>
      <x:c r="Y69" s="12" t="n">
        <x:f>IF(Q69="Unclassified",U69,0)</x:f>
        <x:v>0</x:v>
      </x:c>
    </x:row>
    <x:row r="70" ht="22" customHeight="1">
      <x:c r="A70" s="2" t="str">
        <x:v>COIL</x:v>
      </x:c>
      <x:c r="B70" s="2" t="str">
        <x:v>10</x:v>
      </x:c>
      <x:c r="C70" s="2" t="str">
        <x:v>11BLK36-4</x:v>
      </x:c>
      <x:c r="D70" s="2" t="str">
        <x:v>1060776</x:v>
      </x:c>
      <x:c r="E70" s="2" t="str">
        <x:v>0</x:v>
      </x:c>
      <x:c r="F70" s="2" t="str">
        <x:v>44</x:v>
      </x:c>
      <x:c r="G70" s="10" t="n">
        <x:v>46197</x:v>
      </x:c>
      <x:c r="H70" s="10" t="n">
        <x:v>46199</x:v>
      </x:c>
      <x:c r="I70" s="7" t="n">
        <x:v>1500</x:v>
      </x:c>
      <x:c r="J70" s="7" t="n">
        <x:v>1500</x:v>
      </x:c>
      <x:c r="K70" s="7" t="n">
        <x:v>1</x:v>
      </x:c>
      <x:c r="L70" s="8" t="n">
        <x:v>15.69</x:v>
      </x:c>
      <x:c r="M70" s="9" t="n">
        <x:v>265.5</x:v>
      </x:c>
      <x:c r="N70" s="2" t="str">
        <x:v>i</x:v>
      </x:c>
      <x:c r="O70" s="2" t="n">
        <x:v>0</x:v>
      </x:c>
      <x:c r="P70" s="2" t="n">
        <x:v>100</x:v>
      </x:c>
      <x:c r="Q70" s="2" t="str">
        <x:v>Baseline PO cost</x:v>
      </x:c>
      <x:c r="R70" s="2" t="str">
        <x:v>Received</x:v>
      </x:c>
      <x:c r="S70" s="12" t="n">
        <x:f>IF(AND(ISNUMBER(G70),G70&gt;0,G70&lt;=Summary!$E$5,I70&gt;0),I70*K70,0)</x:f>
        <x:v>1500</x:v>
      </x:c>
      <x:c r="T70" s="12" t="n">
        <x:f>MIN(S70,MAX(0,'Inventory detail'!E468-0))</x:f>
        <x:v>1300</x:v>
      </x:c>
      <x:c r="U70" s="12" t="n">
        <x:f>IF(O70=1,J70*K70,0)</x:f>
        <x:v>0</x:v>
      </x:c>
      <x:c r="V70" s="13" t="str">
        <x:f>IF(O70=0,"",IF(H70="","",MAX(H70,Summary!$E$5)))</x:f>
      </x:c>
      <x:c r="W70" s="12" t="n">
        <x:f>IF(Q70="Baseline PO cost",U70,0)</x:f>
        <x:v>0</x:v>
      </x:c>
      <x:c r="X70" s="12" t="n">
        <x:f>IF(Q70="Higher PO cost",U70,0)</x:f>
        <x:v>0</x:v>
      </x:c>
      <x:c r="Y70" s="12" t="n">
        <x:f>IF(Q70="Unclassified",U70,0)</x:f>
        <x:v>0</x:v>
      </x:c>
    </x:row>
    <x:row r="71" ht="22" customHeight="1">
      <x:c r="A71" s="2" t="str">
        <x:v>COIL</x:v>
      </x:c>
      <x:c r="B71" s="2" t="str">
        <x:v>10</x:v>
      </x:c>
      <x:c r="C71" s="2" t="str">
        <x:v>11BLK36-4</x:v>
      </x:c>
      <x:c r="D71" s="2" t="str">
        <x:v>1060384</x:v>
      </x:c>
      <x:c r="E71" s="2" t="str">
        <x:v>0</x:v>
      </x:c>
      <x:c r="F71" s="2" t="str">
        <x:v>40</x:v>
      </x:c>
      <x:c r="G71" s="10" t="n">
        <x:v>46127</x:v>
      </x:c>
      <x:c r="H71" s="10" t="n">
        <x:v>46129</x:v>
      </x:c>
      <x:c r="I71" s="7" t="n">
        <x:v>500</x:v>
      </x:c>
      <x:c r="J71" s="7" t="n">
        <x:v>500</x:v>
      </x:c>
      <x:c r="K71" s="7" t="n">
        <x:v>1</x:v>
      </x:c>
      <x:c r="L71" s="8" t="n">
        <x:v>15.69</x:v>
      </x:c>
      <x:c r="M71" s="9" t="n">
        <x:v>85.9</x:v>
      </x:c>
      <x:c r="N71" s="2" t="str">
        <x:v>i</x:v>
      </x:c>
      <x:c r="O71" s="2" t="n">
        <x:v>0</x:v>
      </x:c>
      <x:c r="P71" s="2" t="n">
        <x:v>100</x:v>
      </x:c>
      <x:c r="Q71" s="2" t="str">
        <x:v>Baseline PO cost</x:v>
      </x:c>
      <x:c r="R71" s="2" t="str">
        <x:v>Received</x:v>
      </x:c>
      <x:c r="S71" s="12" t="n">
        <x:f>IF(AND(ISNUMBER(G71),G71&gt;0,G71&lt;=Summary!$E$5,I71&gt;0),I71*K71,0)</x:f>
        <x:v>500</x:v>
      </x:c>
      <x:c r="T71" s="12" t="n">
        <x:f>MIN(S71,MAX(0,'Inventory detail'!E468-SUM(S70:S70)))</x:f>
        <x:v>0</x:v>
      </x:c>
      <x:c r="U71" s="12" t="n">
        <x:f>IF(O71=1,J71*K71,0)</x:f>
        <x:v>0</x:v>
      </x:c>
      <x:c r="V71" s="13" t="str">
        <x:f>IF(O71=0,"",IF(H71="","",MAX(H71,Summary!$E$5)))</x:f>
      </x:c>
      <x:c r="W71" s="12" t="n">
        <x:f>IF(Q71="Baseline PO cost",U71,0)</x:f>
        <x:v>0</x:v>
      </x:c>
      <x:c r="X71" s="12" t="n">
        <x:f>IF(Q71="Higher PO cost",U71,0)</x:f>
        <x:v>0</x:v>
      </x:c>
      <x:c r="Y71" s="12" t="n">
        <x:f>IF(Q71="Unclassified",U71,0)</x:f>
        <x:v>0</x:v>
      </x:c>
    </x:row>
    <x:row r="72" ht="22" customHeight="1">
      <x:c r="A72" s="2" t="str">
        <x:v>COIL</x:v>
      </x:c>
      <x:c r="B72" s="2" t="str">
        <x:v>10</x:v>
      </x:c>
      <x:c r="C72" s="2" t="str">
        <x:v>11CLR12-4</x:v>
      </x:c>
      <x:c r="D72" s="2" t="str">
        <x:v>1060384</x:v>
      </x:c>
      <x:c r="E72" s="2" t="str">
        <x:v>0</x:v>
      </x:c>
      <x:c r="F72" s="2" t="str">
        <x:v>14</x:v>
      </x:c>
      <x:c r="G72" s="10" t="n">
        <x:v>46127</x:v>
      </x:c>
      <x:c r="H72" s="10" t="n">
        <x:v>46129</x:v>
      </x:c>
      <x:c r="I72" s="7" t="n">
        <x:v>2100</x:v>
      </x:c>
      <x:c r="J72" s="7" t="n">
        <x:v>2100</x:v>
      </x:c>
      <x:c r="K72" s="7" t="n">
        <x:v>1</x:v>
      </x:c>
      <x:c r="L72" s="8" t="n">
        <x:v>6.05</x:v>
      </x:c>
      <x:c r="M72" s="9" t="n">
        <x:v>139.02</x:v>
      </x:c>
      <x:c r="N72" s="2" t="str">
        <x:v>i</x:v>
      </x:c>
      <x:c r="O72" s="2" t="n">
        <x:v>0</x:v>
      </x:c>
      <x:c r="P72" s="2" t="n">
        <x:v>100</x:v>
      </x:c>
      <x:c r="Q72" s="2" t="str">
        <x:v>Baseline PO cost</x:v>
      </x:c>
      <x:c r="R72" s="2" t="str">
        <x:v>Received</x:v>
      </x:c>
      <x:c r="S72" s="12" t="n">
        <x:f>IF(AND(ISNUMBER(G72),G72&gt;0,G72&lt;=Summary!$E$5,I72&gt;0),I72*K72,0)</x:f>
        <x:v>2100</x:v>
      </x:c>
      <x:c r="T72" s="12" t="n">
        <x:f>MIN(S72,MAX(0,'Inventory detail'!E488-0))</x:f>
        <x:v>2100</x:v>
      </x:c>
      <x:c r="U72" s="12" t="n">
        <x:f>IF(O72=1,J72*K72,0)</x:f>
        <x:v>0</x:v>
      </x:c>
      <x:c r="V72" s="13" t="str">
        <x:f>IF(O72=0,"",IF(H72="","",MAX(H72,Summary!$E$5)))</x:f>
      </x:c>
      <x:c r="W72" s="12" t="n">
        <x:f>IF(Q72="Baseline PO cost",U72,0)</x:f>
        <x:v>0</x:v>
      </x:c>
      <x:c r="X72" s="12" t="n">
        <x:f>IF(Q72="Higher PO cost",U72,0)</x:f>
        <x:v>0</x:v>
      </x:c>
      <x:c r="Y72" s="12" t="n">
        <x:f>IF(Q72="Unclassified",U72,0)</x:f>
        <x:v>0</x:v>
      </x:c>
    </x:row>
    <x:row r="73" ht="22" customHeight="1">
      <x:c r="A73" s="2" t="str">
        <x:v>COIL</x:v>
      </x:c>
      <x:c r="B73" s="2" t="str">
        <x:v>10</x:v>
      </x:c>
      <x:c r="C73" s="2" t="str">
        <x:v>11NAV12-4</x:v>
      </x:c>
      <x:c r="D73" s="2" t="str">
        <x:v>1060985</x:v>
      </x:c>
      <x:c r="E73" s="2" t="str">
        <x:v>0</x:v>
      </x:c>
      <x:c r="F73" s="2" t="str">
        <x:v>12</x:v>
      </x:c>
      <x:c r="G73" s="10" t="n">
        <x:v>46240</x:v>
      </x:c>
      <x:c r="H73" s="10" t="n">
        <x:v>46241</x:v>
      </x:c>
      <x:c r="I73" s="7" t="n">
        <x:v>2100</x:v>
      </x:c>
      <x:c r="J73" s="7" t="n">
        <x:v>2100</x:v>
      </x:c>
      <x:c r="K73" s="7" t="n">
        <x:v>1</x:v>
      </x:c>
      <x:c r="L73" s="8" t="n">
        <x:v>6.05</x:v>
      </x:c>
      <x:c r="M73" s="9" t="n">
        <x:v>143.22</x:v>
      </x:c>
      <x:c r="N73" s="2" t="str">
        <x:v>i</x:v>
      </x:c>
      <x:c r="O73" s="2" t="n">
        <x:v>0</x:v>
      </x:c>
      <x:c r="P73" s="2" t="n">
        <x:v>100</x:v>
      </x:c>
      <x:c r="Q73" s="2" t="str">
        <x:v>Baseline PO cost</x:v>
      </x:c>
      <x:c r="R73" s="2" t="str">
        <x:v>Received</x:v>
      </x:c>
      <x:c r="S73" s="12" t="n">
        <x:f>IF(AND(ISNUMBER(G73),G73&gt;0,G73&lt;=Summary!$E$5,I73&gt;0),I73*K73,0)</x:f>
        <x:v>2100</x:v>
      </x:c>
      <x:c r="T73" s="12" t="n">
        <x:f>MIN(S73,MAX(0,'Inventory detail'!E475-0))</x:f>
        <x:v>1900</x:v>
      </x:c>
      <x:c r="U73" s="12" t="n">
        <x:f>IF(O73=1,J73*K73,0)</x:f>
        <x:v>0</x:v>
      </x:c>
      <x:c r="V73" s="13" t="str">
        <x:f>IF(O73=0,"",IF(H73="","",MAX(H73,Summary!$E$5)))</x:f>
      </x:c>
      <x:c r="W73" s="12" t="n">
        <x:f>IF(Q73="Baseline PO cost",U73,0)</x:f>
        <x:v>0</x:v>
      </x:c>
      <x:c r="X73" s="12" t="n">
        <x:f>IF(Q73="Higher PO cost",U73,0)</x:f>
        <x:v>0</x:v>
      </x:c>
      <x:c r="Y73" s="12" t="n">
        <x:f>IF(Q73="Unclassified",U73,0)</x:f>
        <x:v>0</x:v>
      </x:c>
    </x:row>
    <x:row r="74" ht="22" customHeight="1">
      <x:c r="A74" s="2" t="str">
        <x:v>COIL</x:v>
      </x:c>
      <x:c r="B74" s="2" t="str">
        <x:v>10</x:v>
      </x:c>
      <x:c r="C74" s="2" t="str">
        <x:v>11WHT12-4</x:v>
      </x:c>
      <x:c r="D74" s="2" t="str">
        <x:v>1061316</x:v>
      </x:c>
      <x:c r="E74" s="2" t="str">
        <x:v>0</x:v>
      </x:c>
      <x:c r="F74" s="2" t="str">
        <x:v>16</x:v>
      </x:c>
      <x:c r="G74" s="10" t="n">
        <x:v>46302</x:v>
      </x:c>
      <x:c r="H74" s="10" t="n">
        <x:v>46304</x:v>
      </x:c>
      <x:c r="I74" s="7" t="n">
        <x:v>2100</x:v>
      </x:c>
      <x:c r="J74" s="7" t="n">
        <x:v>2100</x:v>
      </x:c>
      <x:c r="K74" s="7" t="n">
        <x:v>1</x:v>
      </x:c>
      <x:c r="L74" s="8" t="n">
        <x:v>6.05</x:v>
      </x:c>
      <x:c r="M74" s="9" t="n">
        <x:v>143.22</x:v>
      </x:c>
      <x:c r="N74" s="2" t="str">
        <x:v>a</x:v>
      </x:c>
      <x:c r="O74" s="2" t="n">
        <x:v>0</x:v>
      </x:c>
      <x:c r="P74" s="2" t="n">
        <x:v>100</x:v>
      </x:c>
      <x:c r="Q74" s="2" t="str">
        <x:v>Baseline PO cost</x:v>
      </x:c>
      <x:c r="R74" s="2" t="str">
        <x:v>Received</x:v>
      </x:c>
      <x:c r="S74" s="12" t="n">
        <x:f>IF(AND(ISNUMBER(G74),G74&gt;0,G74&lt;=Summary!$E$5,I74&gt;0),I74*K74,0)</x:f>
        <x:v>2100</x:v>
      </x:c>
      <x:c r="T74" s="12" t="n">
        <x:f>MIN(S74,MAX(0,'Inventory detail'!E166-0))</x:f>
        <x:v>2100</x:v>
      </x:c>
      <x:c r="U74" s="12" t="n">
        <x:f>IF(O74=1,J74*K74,0)</x:f>
        <x:v>0</x:v>
      </x:c>
      <x:c r="V74" s="13" t="str">
        <x:f>IF(O74=0,"",IF(H74="","",MAX(H74,Summary!$E$5)))</x:f>
      </x:c>
      <x:c r="W74" s="12" t="n">
        <x:f>IF(Q74="Baseline PO cost",U74,0)</x:f>
        <x:v>0</x:v>
      </x:c>
      <x:c r="X74" s="12" t="n">
        <x:f>IF(Q74="Higher PO cost",U74,0)</x:f>
        <x:v>0</x:v>
      </x:c>
      <x:c r="Y74" s="12" t="n">
        <x:f>IF(Q74="Unclassified",U74,0)</x:f>
        <x:v>0</x:v>
      </x:c>
    </x:row>
    <x:row r="75" ht="22" customHeight="1">
      <x:c r="A75" s="2" t="str">
        <x:v>COIL</x:v>
      </x:c>
      <x:c r="B75" s="2" t="str">
        <x:v>10</x:v>
      </x:c>
      <x:c r="C75" s="2" t="str">
        <x:v>11WHT12-4</x:v>
      </x:c>
      <x:c r="D75" s="2" t="str">
        <x:v>1060985</x:v>
      </x:c>
      <x:c r="E75" s="2" t="str">
        <x:v>0</x:v>
      </x:c>
      <x:c r="F75" s="2" t="str">
        <x:v>13</x:v>
      </x:c>
      <x:c r="G75" s="10" t="n">
        <x:v>46240</x:v>
      </x:c>
      <x:c r="H75" s="10" t="n">
        <x:v>46241</x:v>
      </x:c>
      <x:c r="I75" s="7" t="n">
        <x:v>2100</x:v>
      </x:c>
      <x:c r="J75" s="7" t="n">
        <x:v>2100</x:v>
      </x:c>
      <x:c r="K75" s="7" t="n">
        <x:v>1</x:v>
      </x:c>
      <x:c r="L75" s="8" t="n">
        <x:v>6.05</x:v>
      </x:c>
      <x:c r="M75" s="9" t="n">
        <x:v>143.22</x:v>
      </x:c>
      <x:c r="N75" s="2" t="str">
        <x:v>i</x:v>
      </x:c>
      <x:c r="O75" s="2" t="n">
        <x:v>0</x:v>
      </x:c>
      <x:c r="P75" s="2" t="n">
        <x:v>100</x:v>
      </x:c>
      <x:c r="Q75" s="2" t="str">
        <x:v>Baseline PO cost</x:v>
      </x:c>
      <x:c r="R75" s="2" t="str">
        <x:v>Received</x:v>
      </x:c>
      <x:c r="S75" s="12" t="n">
        <x:f>IF(AND(ISNUMBER(G75),G75&gt;0,G75&lt;=Summary!$E$5,I75&gt;0),I75*K75,0)</x:f>
        <x:v>2100</x:v>
      </x:c>
      <x:c r="T75" s="12" t="n">
        <x:f>MIN(S75,MAX(0,'Inventory detail'!E166-SUM(S74:S74)))</x:f>
        <x:v>2100</x:v>
      </x:c>
      <x:c r="U75" s="12" t="n">
        <x:f>IF(O75=1,J75*K75,0)</x:f>
        <x:v>0</x:v>
      </x:c>
      <x:c r="V75" s="13" t="str">
        <x:f>IF(O75=0,"",IF(H75="","",MAX(H75,Summary!$E$5)))</x:f>
      </x:c>
      <x:c r="W75" s="12" t="n">
        <x:f>IF(Q75="Baseline PO cost",U75,0)</x:f>
        <x:v>0</x:v>
      </x:c>
      <x:c r="X75" s="12" t="n">
        <x:f>IF(Q75="Higher PO cost",U75,0)</x:f>
        <x:v>0</x:v>
      </x:c>
      <x:c r="Y75" s="12" t="n">
        <x:f>IF(Q75="Unclassified",U75,0)</x:f>
        <x:v>0</x:v>
      </x:c>
    </x:row>
    <x:row r="76" ht="22" customHeight="1">
      <x:c r="A76" s="2" t="str">
        <x:v>COIL</x:v>
      </x:c>
      <x:c r="B76" s="2" t="str">
        <x:v>10</x:v>
      </x:c>
      <x:c r="C76" s="2" t="str">
        <x:v>11WHT12-4</x:v>
      </x:c>
      <x:c r="D76" s="2" t="str">
        <x:v>1060507</x:v>
      </x:c>
      <x:c r="E76" s="2" t="str">
        <x:v>0</x:v>
      </x:c>
      <x:c r="F76" s="2" t="str">
        <x:v>18</x:v>
      </x:c>
      <x:c r="G76" s="10" t="n">
        <x:v>46150</x:v>
      </x:c>
      <x:c r="H76" s="10" t="n">
        <x:v>46155</x:v>
      </x:c>
      <x:c r="I76" s="7" t="n">
        <x:v>10500</x:v>
      </x:c>
      <x:c r="J76" s="7" t="n">
        <x:v>10500</x:v>
      </x:c>
      <x:c r="K76" s="7" t="n">
        <x:v>1</x:v>
      </x:c>
      <x:c r="L76" s="8" t="n">
        <x:v>6.05</x:v>
      </x:c>
      <x:c r="M76" s="9" t="n">
        <x:v>716.1</x:v>
      </x:c>
      <x:c r="N76" s="2" t="str">
        <x:v>i</x:v>
      </x:c>
      <x:c r="O76" s="2" t="n">
        <x:v>0</x:v>
      </x:c>
      <x:c r="P76" s="2" t="n">
        <x:v>100</x:v>
      </x:c>
      <x:c r="Q76" s="2" t="str">
        <x:v>Baseline PO cost</x:v>
      </x:c>
      <x:c r="R76" s="2" t="str">
        <x:v>Received</x:v>
      </x:c>
      <x:c r="S76" s="12" t="n">
        <x:f>IF(AND(ISNUMBER(G76),G76&gt;0,G76&lt;=Summary!$E$5,I76&gt;0),I76*K76,0)</x:f>
        <x:v>10500</x:v>
      </x:c>
      <x:c r="T76" s="12" t="n">
        <x:f>MIN(S76,MAX(0,'Inventory detail'!E166-SUM(S74:S75)))</x:f>
        <x:v>500</x:v>
      </x:c>
      <x:c r="U76" s="12" t="n">
        <x:f>IF(O76=1,J76*K76,0)</x:f>
        <x:v>0</x:v>
      </x:c>
      <x:c r="V76" s="13" t="str">
        <x:f>IF(O76=0,"",IF(H76="","",MAX(H76,Summary!$E$5)))</x:f>
      </x:c>
      <x:c r="W76" s="12" t="n">
        <x:f>IF(Q76="Baseline PO cost",U76,0)</x:f>
        <x:v>0</x:v>
      </x:c>
      <x:c r="X76" s="12" t="n">
        <x:f>IF(Q76="Higher PO cost",U76,0)</x:f>
        <x:v>0</x:v>
      </x:c>
      <x:c r="Y76" s="12" t="n">
        <x:f>IF(Q76="Unclassified",U76,0)</x:f>
        <x:v>0</x:v>
      </x:c>
    </x:row>
    <x:row r="77" ht="22" customHeight="1">
      <x:c r="A77" s="2" t="str">
        <x:v>COIL</x:v>
      </x:c>
      <x:c r="B77" s="2" t="str">
        <x:v>10</x:v>
      </x:c>
      <x:c r="C77" s="2" t="str">
        <x:v>11WHT12-4</x:v>
      </x:c>
      <x:c r="D77" s="2" t="str">
        <x:v>1060384</x:v>
      </x:c>
      <x:c r="E77" s="2" t="str">
        <x:v>0</x:v>
      </x:c>
      <x:c r="F77" s="2" t="str">
        <x:v>15</x:v>
      </x:c>
      <x:c r="G77" s="10" t="n">
        <x:v>46127</x:v>
      </x:c>
      <x:c r="H77" s="10" t="n">
        <x:v>46129</x:v>
      </x:c>
      <x:c r="I77" s="7" t="n">
        <x:v>2100</x:v>
      </x:c>
      <x:c r="J77" s="7" t="n">
        <x:v>2100</x:v>
      </x:c>
      <x:c r="K77" s="7" t="n">
        <x:v>1</x:v>
      </x:c>
      <x:c r="L77" s="8" t="n">
        <x:v>6.05</x:v>
      </x:c>
      <x:c r="M77" s="9" t="n">
        <x:v>139.02</x:v>
      </x:c>
      <x:c r="N77" s="2" t="str">
        <x:v>i</x:v>
      </x:c>
      <x:c r="O77" s="2" t="n">
        <x:v>0</x:v>
      </x:c>
      <x:c r="P77" s="2" t="n">
        <x:v>100</x:v>
      </x:c>
      <x:c r="Q77" s="2" t="str">
        <x:v>Baseline PO cost</x:v>
      </x:c>
      <x:c r="R77" s="2" t="str">
        <x:v>Received</x:v>
      </x:c>
      <x:c r="S77" s="12" t="n">
        <x:f>IF(AND(ISNUMBER(G77),G77&gt;0,G77&lt;=Summary!$E$5,I77&gt;0),I77*K77,0)</x:f>
        <x:v>2100</x:v>
      </x:c>
      <x:c r="T77" s="12" t="n">
        <x:f>MIN(S77,MAX(0,'Inventory detail'!E166-SUM(S74:S76)))</x:f>
        <x:v>0</x:v>
      </x:c>
      <x:c r="U77" s="12" t="n">
        <x:f>IF(O77=1,J77*K77,0)</x:f>
        <x:v>0</x:v>
      </x:c>
      <x:c r="V77" s="13" t="str">
        <x:f>IF(O77=0,"",IF(H77="","",MAX(H77,Summary!$E$5)))</x:f>
      </x:c>
      <x:c r="W77" s="12" t="n">
        <x:f>IF(Q77="Baseline PO cost",U77,0)</x:f>
        <x:v>0</x:v>
      </x:c>
      <x:c r="X77" s="12" t="n">
        <x:f>IF(Q77="Higher PO cost",U77,0)</x:f>
        <x:v>0</x:v>
      </x:c>
      <x:c r="Y77" s="12" t="n">
        <x:f>IF(Q77="Unclassified",U77,0)</x:f>
        <x:v>0</x:v>
      </x:c>
    </x:row>
    <x:row r="78" ht="22" customHeight="1">
      <x:c r="A78" s="2" t="str">
        <x:v>COIL</x:v>
      </x:c>
      <x:c r="B78" s="2" t="str">
        <x:v>10</x:v>
      </x:c>
      <x:c r="C78" s="2" t="str">
        <x:v>11WHT12-4</x:v>
      </x:c>
      <x:c r="D78" s="2" t="str">
        <x:v>1059842</x:v>
      </x:c>
      <x:c r="E78" s="2" t="str">
        <x:v>0</x:v>
      </x:c>
      <x:c r="F78" s="2" t="str">
        <x:v>15</x:v>
      </x:c>
      <x:c r="G78" s="10" t="n">
        <x:v>46042</x:v>
      </x:c>
      <x:c r="H78" s="10" t="n">
        <x:v>46044</x:v>
      </x:c>
      <x:c r="I78" s="7" t="n">
        <x:v>2100</x:v>
      </x:c>
      <x:c r="J78" s="7" t="n">
        <x:v>2100</x:v>
      </x:c>
      <x:c r="K78" s="7" t="n">
        <x:v>1</x:v>
      </x:c>
      <x:c r="L78" s="8" t="n">
        <x:v>6.05</x:v>
      </x:c>
      <x:c r="M78" s="9" t="n">
        <x:v>139.02</x:v>
      </x:c>
      <x:c r="N78" s="2" t="str">
        <x:v>i</x:v>
      </x:c>
      <x:c r="O78" s="2" t="n">
        <x:v>0</x:v>
      </x:c>
      <x:c r="P78" s="2" t="n">
        <x:v>100</x:v>
      </x:c>
      <x:c r="Q78" s="2" t="str">
        <x:v>Baseline PO cost</x:v>
      </x:c>
      <x:c r="R78" s="2" t="str">
        <x:v>Received</x:v>
      </x:c>
      <x:c r="S78" s="12" t="n">
        <x:f>IF(AND(ISNUMBER(G78),G78&gt;0,G78&lt;=Summary!$E$5,I78&gt;0),I78*K78,0)</x:f>
        <x:v>2100</x:v>
      </x:c>
      <x:c r="T78" s="12" t="n">
        <x:f>MIN(S78,MAX(0,'Inventory detail'!E166-SUM(S74:S77)))</x:f>
        <x:v>0</x:v>
      </x:c>
      <x:c r="U78" s="12" t="n">
        <x:f>IF(O78=1,J78*K78,0)</x:f>
        <x:v>0</x:v>
      </x:c>
      <x:c r="V78" s="13" t="str">
        <x:f>IF(O78=0,"",IF(H78="","",MAX(H78,Summary!$E$5)))</x:f>
      </x:c>
      <x:c r="W78" s="12" t="n">
        <x:f>IF(Q78="Baseline PO cost",U78,0)</x:f>
        <x:v>0</x:v>
      </x:c>
      <x:c r="X78" s="12" t="n">
        <x:f>IF(Q78="Higher PO cost",U78,0)</x:f>
        <x:v>0</x:v>
      </x:c>
      <x:c r="Y78" s="12" t="n">
        <x:f>IF(Q78="Unclassified",U78,0)</x:f>
        <x:v>0</x:v>
      </x:c>
    </x:row>
    <x:row r="79" ht="22" customHeight="1">
      <x:c r="A79" s="2" t="str">
        <x:v>COIL</x:v>
      </x:c>
      <x:c r="B79" s="2" t="str">
        <x:v>10</x:v>
      </x:c>
      <x:c r="C79" s="2" t="str">
        <x:v>11WHT12-4</x:v>
      </x:c>
      <x:c r="D79" s="2" t="str">
        <x:v>1061485</x:v>
      </x:c>
      <x:c r="E79" s="2" t="str">
        <x:v>0</x:v>
      </x:c>
      <x:c r="F79" s="2" t="str">
        <x:v>17</x:v>
      </x:c>
      <x:c r="G79" s="10"/>
      <x:c r="H79" s="10" t="n">
        <x:v>46339</x:v>
      </x:c>
      <x:c r="I79" s="7" t="n">
        <x:v>2100</x:v>
      </x:c>
      <x:c r="J79" s="7" t="n">
        <x:v>2100</x:v>
      </x:c>
      <x:c r="K79" s="7" t="n">
        <x:v>1</x:v>
      </x:c>
      <x:c r="L79" s="8" t="n">
        <x:v>6.05</x:v>
      </x:c>
      <x:c r="M79" s="9" t="n">
        <x:v>0</x:v>
      </x:c>
      <x:c r="N79" s="2" t="str">
        <x:v>a</x:v>
      </x:c>
      <x:c r="O79" s="2" t="n">
        <x:v>1</x:v>
      </x:c>
      <x:c r="P79" s="2" t="n">
        <x:v>100</x:v>
      </x:c>
      <x:c r="Q79" s="2" t="str">
        <x:v>Baseline PO cost</x:v>
      </x:c>
      <x:c r="R79" s="2" t="str">
        <x:v>Incoming active PO</x:v>
      </x:c>
      <x:c r="S79" s="12" t="n">
        <x:f>IF(AND(ISNUMBER(G79),G79&gt;0,G79&lt;=Summary!$E$5,I79&gt;0),I79*K79,0)</x:f>
        <x:v>0</x:v>
      </x:c>
      <x:c r="T79" s="12" t="n">
        <x:f>MIN(S79,MAX(0,'Inventory detail'!E166-SUM(S74:S78)))</x:f>
        <x:v>0</x:v>
      </x:c>
      <x:c r="U79" s="12" t="n">
        <x:f>IF(O79=1,J79*K79,0)</x:f>
        <x:v>2100</x:v>
      </x:c>
      <x:c r="V79" s="13" t="n">
        <x:f>IF(O79=0,"",IF(H79="","",MAX(H79,Summary!$E$5)))</x:f>
        <x:v>46339</x:v>
      </x:c>
      <x:c r="W79" s="12" t="n">
        <x:f>IF(Q79="Baseline PO cost",U79,0)</x:f>
        <x:v>2100</x:v>
      </x:c>
      <x:c r="X79" s="12" t="n">
        <x:f>IF(Q79="Higher PO cost",U79,0)</x:f>
        <x:v>0</x:v>
      </x:c>
      <x:c r="Y79" s="12" t="n">
        <x:f>IF(Q79="Unclassified",U79,0)</x:f>
        <x:v>0</x:v>
      </x:c>
    </x:row>
    <x:row r="80" ht="22" customHeight="1">
      <x:c r="A80" s="2" t="str">
        <x:v>COIL</x:v>
      </x:c>
      <x:c r="B80" s="2" t="str">
        <x:v>10</x:v>
      </x:c>
      <x:c r="C80" s="2" t="str">
        <x:v>12BLK12-4</x:v>
      </x:c>
      <x:c r="D80" s="2" t="str">
        <x:v>1061316</x:v>
      </x:c>
      <x:c r="E80" s="2" t="str">
        <x:v>0</x:v>
      </x:c>
      <x:c r="F80" s="2" t="str">
        <x:v>17</x:v>
      </x:c>
      <x:c r="G80" s="10" t="n">
        <x:v>46302</x:v>
      </x:c>
      <x:c r="H80" s="10" t="n">
        <x:v>46304</x:v>
      </x:c>
      <x:c r="I80" s="7" t="n">
        <x:v>84000</x:v>
      </x:c>
      <x:c r="J80" s="7" t="n">
        <x:v>84000</x:v>
      </x:c>
      <x:c r="K80" s="7" t="n">
        <x:v>1</x:v>
      </x:c>
      <x:c r="L80" s="8" t="n">
        <x:v>5.13</x:v>
      </x:c>
      <x:c r="M80" s="9" t="n">
        <x:v>4863.6</x:v>
      </x:c>
      <x:c r="N80" s="2" t="str">
        <x:v>a</x:v>
      </x:c>
      <x:c r="O80" s="2" t="n">
        <x:v>0</x:v>
      </x:c>
      <x:c r="P80" s="2" t="n">
        <x:v>100</x:v>
      </x:c>
      <x:c r="Q80" s="2" t="str">
        <x:v>Baseline PO cost</x:v>
      </x:c>
      <x:c r="R80" s="2" t="str">
        <x:v>Received</x:v>
      </x:c>
      <x:c r="S80" s="12" t="n">
        <x:f>IF(AND(ISNUMBER(G80),G80&gt;0,G80&lt;=Summary!$E$5,I80&gt;0),I80*K80,0)</x:f>
        <x:v>84000</x:v>
      </x:c>
      <x:c r="T80" s="12" t="n">
        <x:f>MIN(S80,MAX(0,'Inventory detail'!E6-0))</x:f>
        <x:v>84000</x:v>
      </x:c>
      <x:c r="U80" s="12" t="n">
        <x:f>IF(O80=1,J80*K80,0)</x:f>
        <x:v>0</x:v>
      </x:c>
      <x:c r="V80" s="13" t="str">
        <x:f>IF(O80=0,"",IF(H80="","",MAX(H80,Summary!$E$5)))</x:f>
      </x:c>
      <x:c r="W80" s="12" t="n">
        <x:f>IF(Q80="Baseline PO cost",U80,0)</x:f>
        <x:v>0</x:v>
      </x:c>
      <x:c r="X80" s="12" t="n">
        <x:f>IF(Q80="Higher PO cost",U80,0)</x:f>
        <x:v>0</x:v>
      </x:c>
      <x:c r="Y80" s="12" t="n">
        <x:f>IF(Q80="Unclassified",U80,0)</x:f>
        <x:v>0</x:v>
      </x:c>
    </x:row>
    <x:row r="81" ht="22" customHeight="1">
      <x:c r="A81" s="2" t="str">
        <x:v>COIL</x:v>
      </x:c>
      <x:c r="B81" s="2" t="str">
        <x:v>10</x:v>
      </x:c>
      <x:c r="C81" s="2" t="str">
        <x:v>12BLK12-4</x:v>
      </x:c>
      <x:c r="D81" s="2" t="str">
        <x:v>1061140</x:v>
      </x:c>
      <x:c r="E81" s="2" t="str">
        <x:v>0</x:v>
      </x:c>
      <x:c r="F81" s="2" t="str">
        <x:v>14</x:v>
      </x:c>
      <x:c r="G81" s="10" t="n">
        <x:v>46286</x:v>
      </x:c>
      <x:c r="H81" s="10" t="n">
        <x:v>46286</x:v>
      </x:c>
      <x:c r="I81" s="7" t="n">
        <x:v>73500</x:v>
      </x:c>
      <x:c r="J81" s="7" t="n">
        <x:v>73500</x:v>
      </x:c>
      <x:c r="K81" s="7" t="n">
        <x:v>1</x:v>
      </x:c>
      <x:c r="L81" s="8" t="n">
        <x:v>5.13</x:v>
      </x:c>
      <x:c r="M81" s="9" t="n">
        <x:v>4255.65</x:v>
      </x:c>
      <x:c r="N81" s="2" t="str">
        <x:v>i</x:v>
      </x:c>
      <x:c r="O81" s="2" t="n">
        <x:v>0</x:v>
      </x:c>
      <x:c r="P81" s="2" t="n">
        <x:v>100</x:v>
      </x:c>
      <x:c r="Q81" s="2" t="str">
        <x:v>Baseline PO cost</x:v>
      </x:c>
      <x:c r="R81" s="2" t="str">
        <x:v>Received</x:v>
      </x:c>
      <x:c r="S81" s="12" t="n">
        <x:f>IF(AND(ISNUMBER(G81),G81&gt;0,G81&lt;=Summary!$E$5,I81&gt;0),I81*K81,0)</x:f>
        <x:v>73500</x:v>
      </x:c>
      <x:c r="T81" s="12" t="n">
        <x:f>MIN(S81,MAX(0,'Inventory detail'!E6-SUM(S80:S80)))</x:f>
        <x:v>31800</x:v>
      </x:c>
      <x:c r="U81" s="12" t="n">
        <x:f>IF(O81=1,J81*K81,0)</x:f>
        <x:v>0</x:v>
      </x:c>
      <x:c r="V81" s="13" t="str">
        <x:f>IF(O81=0,"",IF(H81="","",MAX(H81,Summary!$E$5)))</x:f>
      </x:c>
      <x:c r="W81" s="12" t="n">
        <x:f>IF(Q81="Baseline PO cost",U81,0)</x:f>
        <x:v>0</x:v>
      </x:c>
      <x:c r="X81" s="12" t="n">
        <x:f>IF(Q81="Higher PO cost",U81,0)</x:f>
        <x:v>0</x:v>
      </x:c>
      <x:c r="Y81" s="12" t="n">
        <x:f>IF(Q81="Unclassified",U81,0)</x:f>
        <x:v>0</x:v>
      </x:c>
    </x:row>
    <x:row r="82" ht="22" customHeight="1">
      <x:c r="A82" s="2" t="str">
        <x:v>COIL</x:v>
      </x:c>
      <x:c r="B82" s="2" t="str">
        <x:v>10</x:v>
      </x:c>
      <x:c r="C82" s="2" t="str">
        <x:v>12BLK12-4</x:v>
      </x:c>
      <x:c r="D82" s="2" t="str">
        <x:v>1060985</x:v>
      </x:c>
      <x:c r="E82" s="2" t="str">
        <x:v>0</x:v>
      </x:c>
      <x:c r="F82" s="2" t="str">
        <x:v>14</x:v>
      </x:c>
      <x:c r="G82" s="10" t="n">
        <x:v>46240</x:v>
      </x:c>
      <x:c r="H82" s="10" t="n">
        <x:v>46241</x:v>
      </x:c>
      <x:c r="I82" s="7" t="n">
        <x:v>63000</x:v>
      </x:c>
      <x:c r="J82" s="7" t="n">
        <x:v>63000</x:v>
      </x:c>
      <x:c r="K82" s="7" t="n">
        <x:v>1</x:v>
      </x:c>
      <x:c r="L82" s="8" t="n">
        <x:v>5.13</x:v>
      </x:c>
      <x:c r="M82" s="9" t="n">
        <x:v>3647.7</x:v>
      </x:c>
      <x:c r="N82" s="2" t="str">
        <x:v>i</x:v>
      </x:c>
      <x:c r="O82" s="2" t="n">
        <x:v>0</x:v>
      </x:c>
      <x:c r="P82" s="2" t="n">
        <x:v>100</x:v>
      </x:c>
      <x:c r="Q82" s="2" t="str">
        <x:v>Baseline PO cost</x:v>
      </x:c>
      <x:c r="R82" s="2" t="str">
        <x:v>Received</x:v>
      </x:c>
      <x:c r="S82" s="12" t="n">
        <x:f>IF(AND(ISNUMBER(G82),G82&gt;0,G82&lt;=Summary!$E$5,I82&gt;0),I82*K82,0)</x:f>
        <x:v>63000</x:v>
      </x:c>
      <x:c r="T82" s="12" t="n">
        <x:f>MIN(S82,MAX(0,'Inventory detail'!E6-SUM(S80:S81)))</x:f>
        <x:v>0</x:v>
      </x:c>
      <x:c r="U82" s="12" t="n">
        <x:f>IF(O82=1,J82*K82,0)</x:f>
        <x:v>0</x:v>
      </x:c>
      <x:c r="V82" s="13" t="str">
        <x:f>IF(O82=0,"",IF(H82="","",MAX(H82,Summary!$E$5)))</x:f>
      </x:c>
      <x:c r="W82" s="12" t="n">
        <x:f>IF(Q82="Baseline PO cost",U82,0)</x:f>
        <x:v>0</x:v>
      </x:c>
      <x:c r="X82" s="12" t="n">
        <x:f>IF(Q82="Higher PO cost",U82,0)</x:f>
        <x:v>0</x:v>
      </x:c>
      <x:c r="Y82" s="12" t="n">
        <x:f>IF(Q82="Unclassified",U82,0)</x:f>
        <x:v>0</x:v>
      </x:c>
    </x:row>
    <x:row r="83" ht="22" customHeight="1">
      <x:c r="A83" s="2" t="str">
        <x:v>COIL</x:v>
      </x:c>
      <x:c r="B83" s="2" t="str">
        <x:v>10</x:v>
      </x:c>
      <x:c r="C83" s="2" t="str">
        <x:v>12BLK12-4</x:v>
      </x:c>
      <x:c r="D83" s="2" t="str">
        <x:v>1060866</x:v>
      </x:c>
      <x:c r="E83" s="2" t="str">
        <x:v>0</x:v>
      </x:c>
      <x:c r="F83" s="2" t="str">
        <x:v>15</x:v>
      </x:c>
      <x:c r="G83" s="10" t="n">
        <x:v>46210</x:v>
      </x:c>
      <x:c r="H83" s="10" t="n">
        <x:v>46213</x:v>
      </x:c>
      <x:c r="I83" s="7" t="n">
        <x:v>60900</x:v>
      </x:c>
      <x:c r="J83" s="7" t="n">
        <x:v>60900</x:v>
      </x:c>
      <x:c r="K83" s="7" t="n">
        <x:v>1</x:v>
      </x:c>
      <x:c r="L83" s="8" t="n">
        <x:v>5.13</x:v>
      </x:c>
      <x:c r="M83" s="9" t="n">
        <x:v>3526.11</x:v>
      </x:c>
      <x:c r="N83" s="2" t="str">
        <x:v>i</x:v>
      </x:c>
      <x:c r="O83" s="2" t="n">
        <x:v>0</x:v>
      </x:c>
      <x:c r="P83" s="2" t="n">
        <x:v>100</x:v>
      </x:c>
      <x:c r="Q83" s="2" t="str">
        <x:v>Baseline PO cost</x:v>
      </x:c>
      <x:c r="R83" s="2" t="str">
        <x:v>Received</x:v>
      </x:c>
      <x:c r="S83" s="12" t="n">
        <x:f>IF(AND(ISNUMBER(G83),G83&gt;0,G83&lt;=Summary!$E$5,I83&gt;0),I83*K83,0)</x:f>
        <x:v>60900</x:v>
      </x:c>
      <x:c r="T83" s="12" t="n">
        <x:f>MIN(S83,MAX(0,'Inventory detail'!E6-SUM(S80:S82)))</x:f>
        <x:v>0</x:v>
      </x:c>
      <x:c r="U83" s="12" t="n">
        <x:f>IF(O83=1,J83*K83,0)</x:f>
        <x:v>0</x:v>
      </x:c>
      <x:c r="V83" s="13" t="str">
        <x:f>IF(O83=0,"",IF(H83="","",MAX(H83,Summary!$E$5)))</x:f>
      </x:c>
      <x:c r="W83" s="12" t="n">
        <x:f>IF(Q83="Baseline PO cost",U83,0)</x:f>
        <x:v>0</x:v>
      </x:c>
      <x:c r="X83" s="12" t="n">
        <x:f>IF(Q83="Higher PO cost",U83,0)</x:f>
        <x:v>0</x:v>
      </x:c>
      <x:c r="Y83" s="12" t="n">
        <x:f>IF(Q83="Unclassified",U83,0)</x:f>
        <x:v>0</x:v>
      </x:c>
    </x:row>
    <x:row r="84" ht="22" customHeight="1">
      <x:c r="A84" s="2" t="str">
        <x:v>COIL</x:v>
      </x:c>
      <x:c r="B84" s="2" t="str">
        <x:v>10</x:v>
      </x:c>
      <x:c r="C84" s="2" t="str">
        <x:v>12BLK12-4</x:v>
      </x:c>
      <x:c r="D84" s="2" t="str">
        <x:v>1060776</x:v>
      </x:c>
      <x:c r="E84" s="2" t="str">
        <x:v>0</x:v>
      </x:c>
      <x:c r="F84" s="2" t="str">
        <x:v>13</x:v>
      </x:c>
      <x:c r="G84" s="10" t="n">
        <x:v>46197</x:v>
      </x:c>
      <x:c r="H84" s="10" t="n">
        <x:v>46199</x:v>
      </x:c>
      <x:c r="I84" s="7" t="n">
        <x:v>42000</x:v>
      </x:c>
      <x:c r="J84" s="7" t="n">
        <x:v>42000</x:v>
      </x:c>
      <x:c r="K84" s="7" t="n">
        <x:v>1</x:v>
      </x:c>
      <x:c r="L84" s="8" t="n">
        <x:v>5.13</x:v>
      </x:c>
      <x:c r="M84" s="9" t="n">
        <x:v>2431.8</x:v>
      </x:c>
      <x:c r="N84" s="2" t="str">
        <x:v>i</x:v>
      </x:c>
      <x:c r="O84" s="2" t="n">
        <x:v>0</x:v>
      </x:c>
      <x:c r="P84" s="2" t="n">
        <x:v>100</x:v>
      </x:c>
      <x:c r="Q84" s="2" t="str">
        <x:v>Baseline PO cost</x:v>
      </x:c>
      <x:c r="R84" s="2" t="str">
        <x:v>Received</x:v>
      </x:c>
      <x:c r="S84" s="12" t="n">
        <x:f>IF(AND(ISNUMBER(G84),G84&gt;0,G84&lt;=Summary!$E$5,I84&gt;0),I84*K84,0)</x:f>
        <x:v>42000</x:v>
      </x:c>
      <x:c r="T84" s="12" t="n">
        <x:f>MIN(S84,MAX(0,'Inventory detail'!E6-SUM(S80:S83)))</x:f>
        <x:v>0</x:v>
      </x:c>
      <x:c r="U84" s="12" t="n">
        <x:f>IF(O84=1,J84*K84,0)</x:f>
        <x:v>0</x:v>
      </x:c>
      <x:c r="V84" s="13" t="str">
        <x:f>IF(O84=0,"",IF(H84="","",MAX(H84,Summary!$E$5)))</x:f>
      </x:c>
      <x:c r="W84" s="12" t="n">
        <x:f>IF(Q84="Baseline PO cost",U84,0)</x:f>
        <x:v>0</x:v>
      </x:c>
      <x:c r="X84" s="12" t="n">
        <x:f>IF(Q84="Higher PO cost",U84,0)</x:f>
        <x:v>0</x:v>
      </x:c>
      <x:c r="Y84" s="12" t="n">
        <x:f>IF(Q84="Unclassified",U84,0)</x:f>
        <x:v>0</x:v>
      </x:c>
    </x:row>
    <x:row r="85" ht="22" customHeight="1">
      <x:c r="A85" s="2" t="str">
        <x:v>COIL</x:v>
      </x:c>
      <x:c r="B85" s="2" t="str">
        <x:v>10</x:v>
      </x:c>
      <x:c r="C85" s="2" t="str">
        <x:v>12BLK12-4</x:v>
      </x:c>
      <x:c r="D85" s="2" t="str">
        <x:v>1060598</x:v>
      </x:c>
      <x:c r="E85" s="2" t="str">
        <x:v>0</x:v>
      </x:c>
      <x:c r="F85" s="2" t="str">
        <x:v>13</x:v>
      </x:c>
      <x:c r="G85" s="10" t="n">
        <x:v>46171</x:v>
      </x:c>
      <x:c r="H85" s="10" t="n">
        <x:v>46171</x:v>
      </x:c>
      <x:c r="I85" s="7" t="n">
        <x:v>31500</x:v>
      </x:c>
      <x:c r="J85" s="7" t="n">
        <x:v>31500</x:v>
      </x:c>
      <x:c r="K85" s="7" t="n">
        <x:v>1</x:v>
      </x:c>
      <x:c r="L85" s="8" t="n">
        <x:v>5.13</x:v>
      </x:c>
      <x:c r="M85" s="9" t="n">
        <x:v>1823.85</x:v>
      </x:c>
      <x:c r="N85" s="2" t="str">
        <x:v>i</x:v>
      </x:c>
      <x:c r="O85" s="2" t="n">
        <x:v>0</x:v>
      </x:c>
      <x:c r="P85" s="2" t="n">
        <x:v>100</x:v>
      </x:c>
      <x:c r="Q85" s="2" t="str">
        <x:v>Baseline PO cost</x:v>
      </x:c>
      <x:c r="R85" s="2" t="str">
        <x:v>Received</x:v>
      </x:c>
      <x:c r="S85" s="12" t="n">
        <x:f>IF(AND(ISNUMBER(G85),G85&gt;0,G85&lt;=Summary!$E$5,I85&gt;0),I85*K85,0)</x:f>
        <x:v>31500</x:v>
      </x:c>
      <x:c r="T85" s="12" t="n">
        <x:f>MIN(S85,MAX(0,'Inventory detail'!E6-SUM(S80:S84)))</x:f>
        <x:v>0</x:v>
      </x:c>
      <x:c r="U85" s="12" t="n">
        <x:f>IF(O85=1,J85*K85,0)</x:f>
        <x:v>0</x:v>
      </x:c>
      <x:c r="V85" s="13" t="str">
        <x:f>IF(O85=0,"",IF(H85="","",MAX(H85,Summary!$E$5)))</x:f>
      </x:c>
      <x:c r="W85" s="12" t="n">
        <x:f>IF(Q85="Baseline PO cost",U85,0)</x:f>
        <x:v>0</x:v>
      </x:c>
      <x:c r="X85" s="12" t="n">
        <x:f>IF(Q85="Higher PO cost",U85,0)</x:f>
        <x:v>0</x:v>
      </x:c>
      <x:c r="Y85" s="12" t="n">
        <x:f>IF(Q85="Unclassified",U85,0)</x:f>
        <x:v>0</x:v>
      </x:c>
    </x:row>
    <x:row r="86" ht="22" customHeight="1">
      <x:c r="A86" s="2" t="str">
        <x:v>COIL</x:v>
      </x:c>
      <x:c r="B86" s="2" t="str">
        <x:v>10</x:v>
      </x:c>
      <x:c r="C86" s="2" t="str">
        <x:v>12BLK12-4</x:v>
      </x:c>
      <x:c r="D86" s="2" t="str">
        <x:v>1060507</x:v>
      </x:c>
      <x:c r="E86" s="2" t="str">
        <x:v>0</x:v>
      </x:c>
      <x:c r="F86" s="2" t="str">
        <x:v>19</x:v>
      </x:c>
      <x:c r="G86" s="10" t="n">
        <x:v>46150</x:v>
      </x:c>
      <x:c r="H86" s="10" t="n">
        <x:v>46155</x:v>
      </x:c>
      <x:c r="I86" s="7" t="n">
        <x:v>33600</x:v>
      </x:c>
      <x:c r="J86" s="7" t="n">
        <x:v>33600</x:v>
      </x:c>
      <x:c r="K86" s="7" t="n">
        <x:v>1</x:v>
      </x:c>
      <x:c r="L86" s="8" t="n">
        <x:v>5.13</x:v>
      </x:c>
      <x:c r="M86" s="9" t="n">
        <x:v>1945.44</x:v>
      </x:c>
      <x:c r="N86" s="2" t="str">
        <x:v>i</x:v>
      </x:c>
      <x:c r="O86" s="2" t="n">
        <x:v>0</x:v>
      </x:c>
      <x:c r="P86" s="2" t="n">
        <x:v>100</x:v>
      </x:c>
      <x:c r="Q86" s="2" t="str">
        <x:v>Baseline PO cost</x:v>
      </x:c>
      <x:c r="R86" s="2" t="str">
        <x:v>Received</x:v>
      </x:c>
      <x:c r="S86" s="12" t="n">
        <x:f>IF(AND(ISNUMBER(G86),G86&gt;0,G86&lt;=Summary!$E$5,I86&gt;0),I86*K86,0)</x:f>
        <x:v>33600</x:v>
      </x:c>
      <x:c r="T86" s="12" t="n">
        <x:f>MIN(S86,MAX(0,'Inventory detail'!E6-SUM(S80:S85)))</x:f>
        <x:v>0</x:v>
      </x:c>
      <x:c r="U86" s="12" t="n">
        <x:f>IF(O86=1,J86*K86,0)</x:f>
        <x:v>0</x:v>
      </x:c>
      <x:c r="V86" s="13" t="str">
        <x:f>IF(O86=0,"",IF(H86="","",MAX(H86,Summary!$E$5)))</x:f>
      </x:c>
      <x:c r="W86" s="12" t="n">
        <x:f>IF(Q86="Baseline PO cost",U86,0)</x:f>
        <x:v>0</x:v>
      </x:c>
      <x:c r="X86" s="12" t="n">
        <x:f>IF(Q86="Higher PO cost",U86,0)</x:f>
        <x:v>0</x:v>
      </x:c>
      <x:c r="Y86" s="12" t="n">
        <x:f>IF(Q86="Unclassified",U86,0)</x:f>
        <x:v>0</x:v>
      </x:c>
    </x:row>
    <x:row r="87" ht="22" customHeight="1">
      <x:c r="A87" s="2" t="str">
        <x:v>COIL</x:v>
      </x:c>
      <x:c r="B87" s="2" t="str">
        <x:v>10</x:v>
      </x:c>
      <x:c r="C87" s="2" t="str">
        <x:v>12BLK12-4</x:v>
      </x:c>
      <x:c r="D87" s="2" t="str">
        <x:v>1060384</x:v>
      </x:c>
      <x:c r="E87" s="2" t="str">
        <x:v>0</x:v>
      </x:c>
      <x:c r="F87" s="2" t="str">
        <x:v>16</x:v>
      </x:c>
      <x:c r="G87" s="10" t="n">
        <x:v>46127</x:v>
      </x:c>
      <x:c r="H87" s="10" t="n">
        <x:v>46129</x:v>
      </x:c>
      <x:c r="I87" s="7" t="n">
        <x:v>58800</x:v>
      </x:c>
      <x:c r="J87" s="7" t="n">
        <x:v>58800</x:v>
      </x:c>
      <x:c r="K87" s="7" t="n">
        <x:v>1</x:v>
      </x:c>
      <x:c r="L87" s="8" t="n">
        <x:v>5.13</x:v>
      </x:c>
      <x:c r="M87" s="9" t="n">
        <x:v>3304.56</x:v>
      </x:c>
      <x:c r="N87" s="2" t="str">
        <x:v>i</x:v>
      </x:c>
      <x:c r="O87" s="2" t="n">
        <x:v>0</x:v>
      </x:c>
      <x:c r="P87" s="2" t="n">
        <x:v>100</x:v>
      </x:c>
      <x:c r="Q87" s="2" t="str">
        <x:v>Baseline PO cost</x:v>
      </x:c>
      <x:c r="R87" s="2" t="str">
        <x:v>Received</x:v>
      </x:c>
      <x:c r="S87" s="12" t="n">
        <x:f>IF(AND(ISNUMBER(G87),G87&gt;0,G87&lt;=Summary!$E$5,I87&gt;0),I87*K87,0)</x:f>
        <x:v>58800</x:v>
      </x:c>
      <x:c r="T87" s="12" t="n">
        <x:f>MIN(S87,MAX(0,'Inventory detail'!E6-SUM(S80:S86)))</x:f>
        <x:v>0</x:v>
      </x:c>
      <x:c r="U87" s="12" t="n">
        <x:f>IF(O87=1,J87*K87,0)</x:f>
        <x:v>0</x:v>
      </x:c>
      <x:c r="V87" s="13" t="str">
        <x:f>IF(O87=0,"",IF(H87="","",MAX(H87,Summary!$E$5)))</x:f>
      </x:c>
      <x:c r="W87" s="12" t="n">
        <x:f>IF(Q87="Baseline PO cost",U87,0)</x:f>
        <x:v>0</x:v>
      </x:c>
      <x:c r="X87" s="12" t="n">
        <x:f>IF(Q87="Higher PO cost",U87,0)</x:f>
        <x:v>0</x:v>
      </x:c>
      <x:c r="Y87" s="12" t="n">
        <x:f>IF(Q87="Unclassified",U87,0)</x:f>
        <x:v>0</x:v>
      </x:c>
    </x:row>
    <x:row r="88" ht="22" customHeight="1">
      <x:c r="A88" s="2" t="str">
        <x:v>COIL</x:v>
      </x:c>
      <x:c r="B88" s="2" t="str">
        <x:v>10</x:v>
      </x:c>
      <x:c r="C88" s="2" t="str">
        <x:v>12BLK12-4</x:v>
      </x:c>
      <x:c r="D88" s="2" t="str">
        <x:v>1060225</x:v>
      </x:c>
      <x:c r="E88" s="2" t="str">
        <x:v>0</x:v>
      </x:c>
      <x:c r="F88" s="2" t="str">
        <x:v>14</x:v>
      </x:c>
      <x:c r="G88" s="10" t="n">
        <x:v>46119</x:v>
      </x:c>
      <x:c r="H88" s="10" t="n">
        <x:v>46115</x:v>
      </x:c>
      <x:c r="I88" s="7" t="n">
        <x:v>77700</x:v>
      </x:c>
      <x:c r="J88" s="7" t="n">
        <x:v>77700</x:v>
      </x:c>
      <x:c r="K88" s="7" t="n">
        <x:v>1</x:v>
      </x:c>
      <x:c r="L88" s="8" t="n">
        <x:v>5.13</x:v>
      </x:c>
      <x:c r="M88" s="9" t="n">
        <x:v>4366.74</x:v>
      </x:c>
      <x:c r="N88" s="2" t="str">
        <x:v>i</x:v>
      </x:c>
      <x:c r="O88" s="2" t="n">
        <x:v>0</x:v>
      </x:c>
      <x:c r="P88" s="2" t="n">
        <x:v>100</x:v>
      </x:c>
      <x:c r="Q88" s="2" t="str">
        <x:v>Baseline PO cost</x:v>
      </x:c>
      <x:c r="R88" s="2" t="str">
        <x:v>Received</x:v>
      </x:c>
      <x:c r="S88" s="12" t="n">
        <x:f>IF(AND(ISNUMBER(G88),G88&gt;0,G88&lt;=Summary!$E$5,I88&gt;0),I88*K88,0)</x:f>
        <x:v>77700</x:v>
      </x:c>
      <x:c r="T88" s="12" t="n">
        <x:f>MIN(S88,MAX(0,'Inventory detail'!E6-SUM(S80:S87)))</x:f>
        <x:v>0</x:v>
      </x:c>
      <x:c r="U88" s="12" t="n">
        <x:f>IF(O88=1,J88*K88,0)</x:f>
        <x:v>0</x:v>
      </x:c>
      <x:c r="V88" s="13" t="str">
        <x:f>IF(O88=0,"",IF(H88="","",MAX(H88,Summary!$E$5)))</x:f>
      </x:c>
      <x:c r="W88" s="12" t="n">
        <x:f>IF(Q88="Baseline PO cost",U88,0)</x:f>
        <x:v>0</x:v>
      </x:c>
      <x:c r="X88" s="12" t="n">
        <x:f>IF(Q88="Higher PO cost",U88,0)</x:f>
        <x:v>0</x:v>
      </x:c>
      <x:c r="Y88" s="12" t="n">
        <x:f>IF(Q88="Unclassified",U88,0)</x:f>
        <x:v>0</x:v>
      </x:c>
    </x:row>
    <x:row r="89" ht="22" customHeight="1">
      <x:c r="A89" s="2" t="str">
        <x:v>COIL</x:v>
      </x:c>
      <x:c r="B89" s="2" t="str">
        <x:v>10</x:v>
      </x:c>
      <x:c r="C89" s="2" t="str">
        <x:v>12BLK12-4</x:v>
      </x:c>
      <x:c r="D89" s="2" t="str">
        <x:v>1060063</x:v>
      </x:c>
      <x:c r="E89" s="2" t="str">
        <x:v>0</x:v>
      </x:c>
      <x:c r="F89" s="2" t="str">
        <x:v>16</x:v>
      </x:c>
      <x:c r="G89" s="10" t="n">
        <x:v>46083</x:v>
      </x:c>
      <x:c r="H89" s="10" t="n">
        <x:v>46087</x:v>
      </x:c>
      <x:c r="I89" s="7" t="n">
        <x:v>46200</x:v>
      </x:c>
      <x:c r="J89" s="7" t="n">
        <x:v>46200</x:v>
      </x:c>
      <x:c r="K89" s="7" t="n">
        <x:v>1</x:v>
      </x:c>
      <x:c r="L89" s="8" t="n">
        <x:v>5.13</x:v>
      </x:c>
      <x:c r="M89" s="9" t="n">
        <x:v>2596.44</x:v>
      </x:c>
      <x:c r="N89" s="2" t="str">
        <x:v>i</x:v>
      </x:c>
      <x:c r="O89" s="2" t="n">
        <x:v>0</x:v>
      </x:c>
      <x:c r="P89" s="2" t="n">
        <x:v>100</x:v>
      </x:c>
      <x:c r="Q89" s="2" t="str">
        <x:v>Baseline PO cost</x:v>
      </x:c>
      <x:c r="R89" s="2" t="str">
        <x:v>Received</x:v>
      </x:c>
      <x:c r="S89" s="12" t="n">
        <x:f>IF(AND(ISNUMBER(G89),G89&gt;0,G89&lt;=Summary!$E$5,I89&gt;0),I89*K89,0)</x:f>
        <x:v>46200</x:v>
      </x:c>
      <x:c r="T89" s="12" t="n">
        <x:f>MIN(S89,MAX(0,'Inventory detail'!E6-SUM(S80:S88)))</x:f>
        <x:v>0</x:v>
      </x:c>
      <x:c r="U89" s="12" t="n">
        <x:f>IF(O89=1,J89*K89,0)</x:f>
        <x:v>0</x:v>
      </x:c>
      <x:c r="V89" s="13" t="str">
        <x:f>IF(O89=0,"",IF(H89="","",MAX(H89,Summary!$E$5)))</x:f>
      </x:c>
      <x:c r="W89" s="12" t="n">
        <x:f>IF(Q89="Baseline PO cost",U89,0)</x:f>
        <x:v>0</x:v>
      </x:c>
      <x:c r="X89" s="12" t="n">
        <x:f>IF(Q89="Higher PO cost",U89,0)</x:f>
        <x:v>0</x:v>
      </x:c>
      <x:c r="Y89" s="12" t="n">
        <x:f>IF(Q89="Unclassified",U89,0)</x:f>
        <x:v>0</x:v>
      </x:c>
    </x:row>
    <x:row r="90" ht="22" customHeight="1">
      <x:c r="A90" s="2" t="str">
        <x:v>COIL</x:v>
      </x:c>
      <x:c r="B90" s="2" t="str">
        <x:v>10</x:v>
      </x:c>
      <x:c r="C90" s="2" t="str">
        <x:v>12BLK12-4</x:v>
      </x:c>
      <x:c r="D90" s="2" t="str">
        <x:v>1059962</x:v>
      </x:c>
      <x:c r="E90" s="2" t="str">
        <x:v>0</x:v>
      </x:c>
      <x:c r="F90" s="2" t="str">
        <x:v>11</x:v>
      </x:c>
      <x:c r="G90" s="10" t="n">
        <x:v>46059</x:v>
      </x:c>
      <x:c r="H90" s="10" t="n">
        <x:v>46064</x:v>
      </x:c>
      <x:c r="I90" s="7" t="n">
        <x:v>58800</x:v>
      </x:c>
      <x:c r="J90" s="7" t="n">
        <x:v>58800</x:v>
      </x:c>
      <x:c r="K90" s="7" t="n">
        <x:v>1</x:v>
      </x:c>
      <x:c r="L90" s="8" t="n">
        <x:v>5.13</x:v>
      </x:c>
      <x:c r="M90" s="9" t="n">
        <x:v>3304.56</x:v>
      </x:c>
      <x:c r="N90" s="2" t="str">
        <x:v>i</x:v>
      </x:c>
      <x:c r="O90" s="2" t="n">
        <x:v>0</x:v>
      </x:c>
      <x:c r="P90" s="2" t="n">
        <x:v>100</x:v>
      </x:c>
      <x:c r="Q90" s="2" t="str">
        <x:v>Baseline PO cost</x:v>
      </x:c>
      <x:c r="R90" s="2" t="str">
        <x:v>Received</x:v>
      </x:c>
      <x:c r="S90" s="12" t="n">
        <x:f>IF(AND(ISNUMBER(G90),G90&gt;0,G90&lt;=Summary!$E$5,I90&gt;0),I90*K90,0)</x:f>
        <x:v>58800</x:v>
      </x:c>
      <x:c r="T90" s="12" t="n">
        <x:f>MIN(S90,MAX(0,'Inventory detail'!E6-SUM(S80:S89)))</x:f>
        <x:v>0</x:v>
      </x:c>
      <x:c r="U90" s="12" t="n">
        <x:f>IF(O90=1,J90*K90,0)</x:f>
        <x:v>0</x:v>
      </x:c>
      <x:c r="V90" s="13" t="str">
        <x:f>IF(O90=0,"",IF(H90="","",MAX(H90,Summary!$E$5)))</x:f>
      </x:c>
      <x:c r="W90" s="12" t="n">
        <x:f>IF(Q90="Baseline PO cost",U90,0)</x:f>
        <x:v>0</x:v>
      </x:c>
      <x:c r="X90" s="12" t="n">
        <x:f>IF(Q90="Higher PO cost",U90,0)</x:f>
        <x:v>0</x:v>
      </x:c>
      <x:c r="Y90" s="12" t="n">
        <x:f>IF(Q90="Unclassified",U90,0)</x:f>
        <x:v>0</x:v>
      </x:c>
    </x:row>
    <x:row r="91" ht="22" customHeight="1">
      <x:c r="A91" s="2" t="str">
        <x:v>COIL</x:v>
      </x:c>
      <x:c r="B91" s="2" t="str">
        <x:v>10</x:v>
      </x:c>
      <x:c r="C91" s="2" t="str">
        <x:v>12BLK12-4</x:v>
      </x:c>
      <x:c r="D91" s="2" t="str">
        <x:v>1059842</x:v>
      </x:c>
      <x:c r="E91" s="2" t="str">
        <x:v>0</x:v>
      </x:c>
      <x:c r="F91" s="2" t="str">
        <x:v>16</x:v>
      </x:c>
      <x:c r="G91" s="10" t="n">
        <x:v>46042</x:v>
      </x:c>
      <x:c r="H91" s="10" t="n">
        <x:v>46044</x:v>
      </x:c>
      <x:c r="I91" s="7" t="n">
        <x:v>63000</x:v>
      </x:c>
      <x:c r="J91" s="7" t="n">
        <x:v>63000</x:v>
      </x:c>
      <x:c r="K91" s="7" t="n">
        <x:v>1</x:v>
      </x:c>
      <x:c r="L91" s="8" t="n">
        <x:v>5.13</x:v>
      </x:c>
      <x:c r="M91" s="9" t="n">
        <x:v>3540.6</x:v>
      </x:c>
      <x:c r="N91" s="2" t="str">
        <x:v>i</x:v>
      </x:c>
      <x:c r="O91" s="2" t="n">
        <x:v>0</x:v>
      </x:c>
      <x:c r="P91" s="2" t="n">
        <x:v>100</x:v>
      </x:c>
      <x:c r="Q91" s="2" t="str">
        <x:v>Baseline PO cost</x:v>
      </x:c>
      <x:c r="R91" s="2" t="str">
        <x:v>Received</x:v>
      </x:c>
      <x:c r="S91" s="12" t="n">
        <x:f>IF(AND(ISNUMBER(G91),G91&gt;0,G91&lt;=Summary!$E$5,I91&gt;0),I91*K91,0)</x:f>
        <x:v>63000</x:v>
      </x:c>
      <x:c r="T91" s="12" t="n">
        <x:f>MIN(S91,MAX(0,'Inventory detail'!E6-SUM(S80:S90)))</x:f>
        <x:v>0</x:v>
      </x:c>
      <x:c r="U91" s="12" t="n">
        <x:f>IF(O91=1,J91*K91,0)</x:f>
        <x:v>0</x:v>
      </x:c>
      <x:c r="V91" s="13" t="str">
        <x:f>IF(O91=0,"",IF(H91="","",MAX(H91,Summary!$E$5)))</x:f>
      </x:c>
      <x:c r="W91" s="12" t="n">
        <x:f>IF(Q91="Baseline PO cost",U91,0)</x:f>
        <x:v>0</x:v>
      </x:c>
      <x:c r="X91" s="12" t="n">
        <x:f>IF(Q91="Higher PO cost",U91,0)</x:f>
        <x:v>0</x:v>
      </x:c>
      <x:c r="Y91" s="12" t="n">
        <x:f>IF(Q91="Unclassified",U91,0)</x:f>
        <x:v>0</x:v>
      </x:c>
    </x:row>
    <x:row r="92" ht="22" customHeight="1">
      <x:c r="A92" s="2" t="str">
        <x:v>COIL</x:v>
      </x:c>
      <x:c r="B92" s="2" t="str">
        <x:v>10</x:v>
      </x:c>
      <x:c r="C92" s="2" t="str">
        <x:v>12BLK12-4</x:v>
      </x:c>
      <x:c r="D92" s="2" t="str">
        <x:v>1061485</x:v>
      </x:c>
      <x:c r="E92" s="2" t="str">
        <x:v>0</x:v>
      </x:c>
      <x:c r="F92" s="2" t="str">
        <x:v>18</x:v>
      </x:c>
      <x:c r="G92" s="10"/>
      <x:c r="H92" s="10" t="n">
        <x:v>46339</x:v>
      </x:c>
      <x:c r="I92" s="7" t="n">
        <x:v>84000</x:v>
      </x:c>
      <x:c r="J92" s="7" t="n">
        <x:v>84000</x:v>
      </x:c>
      <x:c r="K92" s="7" t="n">
        <x:v>1</x:v>
      </x:c>
      <x:c r="L92" s="8" t="n">
        <x:v>5.13</x:v>
      </x:c>
      <x:c r="M92" s="9" t="n">
        <x:v>0</x:v>
      </x:c>
      <x:c r="N92" s="2" t="str">
        <x:v>a</x:v>
      </x:c>
      <x:c r="O92" s="2" t="n">
        <x:v>1</x:v>
      </x:c>
      <x:c r="P92" s="2" t="n">
        <x:v>100</x:v>
      </x:c>
      <x:c r="Q92" s="2" t="str">
        <x:v>Baseline PO cost</x:v>
      </x:c>
      <x:c r="R92" s="2" t="str">
        <x:v>Incoming active PO</x:v>
      </x:c>
      <x:c r="S92" s="12" t="n">
        <x:f>IF(AND(ISNUMBER(G92),G92&gt;0,G92&lt;=Summary!$E$5,I92&gt;0),I92*K92,0)</x:f>
        <x:v>0</x:v>
      </x:c>
      <x:c r="T92" s="12" t="n">
        <x:f>MIN(S92,MAX(0,'Inventory detail'!E6-SUM(S80:S91)))</x:f>
        <x:v>0</x:v>
      </x:c>
      <x:c r="U92" s="12" t="n">
        <x:f>IF(O92=1,J92*K92,0)</x:f>
        <x:v>84000</x:v>
      </x:c>
      <x:c r="V92" s="13" t="n">
        <x:f>IF(O92=0,"",IF(H92="","",MAX(H92,Summary!$E$5)))</x:f>
        <x:v>46339</x:v>
      </x:c>
      <x:c r="W92" s="12" t="n">
        <x:f>IF(Q92="Baseline PO cost",U92,0)</x:f>
        <x:v>84000</x:v>
      </x:c>
      <x:c r="X92" s="12" t="n">
        <x:f>IF(Q92="Higher PO cost",U92,0)</x:f>
        <x:v>0</x:v>
      </x:c>
      <x:c r="Y92" s="12" t="n">
        <x:f>IF(Q92="Unclassified",U92,0)</x:f>
        <x:v>0</x:v>
      </x:c>
    </x:row>
    <x:row r="93" ht="22" customHeight="1">
      <x:c r="A93" s="2" t="str">
        <x:v>COIL</x:v>
      </x:c>
      <x:c r="B93" s="2" t="str">
        <x:v>10</x:v>
      </x:c>
      <x:c r="C93" s="2" t="str">
        <x:v>12BLK36-4</x:v>
      </x:c>
      <x:c r="D93" s="2" t="str">
        <x:v>1061316</x:v>
      </x:c>
      <x:c r="E93" s="2" t="str">
        <x:v>0</x:v>
      </x:c>
      <x:c r="F93" s="2" t="str">
        <x:v>43</x:v>
      </x:c>
      <x:c r="G93" s="10" t="n">
        <x:v>46302</x:v>
      </x:c>
      <x:c r="H93" s="10" t="n">
        <x:v>46304</x:v>
      </x:c>
      <x:c r="I93" s="7" t="n">
        <x:v>2000</x:v>
      </x:c>
      <x:c r="J93" s="7" t="n">
        <x:v>2000</x:v>
      </x:c>
      <x:c r="K93" s="7" t="n">
        <x:v>1</x:v>
      </x:c>
      <x:c r="L93" s="8" t="n">
        <x:v>16.18</x:v>
      </x:c>
      <x:c r="M93" s="9" t="n">
        <x:v>365</x:v>
      </x:c>
      <x:c r="N93" s="2" t="str">
        <x:v>a</x:v>
      </x:c>
      <x:c r="O93" s="2" t="n">
        <x:v>0</x:v>
      </x:c>
      <x:c r="P93" s="2" t="n">
        <x:v>100</x:v>
      </x:c>
      <x:c r="Q93" s="2" t="str">
        <x:v>Baseline PO cost</x:v>
      </x:c>
      <x:c r="R93" s="2" t="str">
        <x:v>Received</x:v>
      </x:c>
      <x:c r="S93" s="12" t="n">
        <x:f>IF(AND(ISNUMBER(G93),G93&gt;0,G93&lt;=Summary!$E$5,I93&gt;0),I93*K93,0)</x:f>
        <x:v>2000</x:v>
      </x:c>
      <x:c r="T93" s="12" t="n">
        <x:f>MIN(S93,MAX(0,'Inventory detail'!E163-0))</x:f>
        <x:v>2000</x:v>
      </x:c>
      <x:c r="U93" s="12" t="n">
        <x:f>IF(O93=1,J93*K93,0)</x:f>
        <x:v>0</x:v>
      </x:c>
      <x:c r="V93" s="13" t="str">
        <x:f>IF(O93=0,"",IF(H93="","",MAX(H93,Summary!$E$5)))</x:f>
      </x:c>
      <x:c r="W93" s="12" t="n">
        <x:f>IF(Q93="Baseline PO cost",U93,0)</x:f>
        <x:v>0</x:v>
      </x:c>
      <x:c r="X93" s="12" t="n">
        <x:f>IF(Q93="Higher PO cost",U93,0)</x:f>
        <x:v>0</x:v>
      </x:c>
      <x:c r="Y93" s="12" t="n">
        <x:f>IF(Q93="Unclassified",U93,0)</x:f>
        <x:v>0</x:v>
      </x:c>
    </x:row>
    <x:row r="94" ht="22" customHeight="1">
      <x:c r="A94" s="2" t="str">
        <x:v>COIL</x:v>
      </x:c>
      <x:c r="B94" s="2" t="str">
        <x:v>10</x:v>
      </x:c>
      <x:c r="C94" s="2" t="str">
        <x:v>12BLK36-4</x:v>
      </x:c>
      <x:c r="D94" s="2" t="str">
        <x:v>1061140</x:v>
      </x:c>
      <x:c r="E94" s="2" t="str">
        <x:v>0</x:v>
      </x:c>
      <x:c r="F94" s="2" t="str">
        <x:v>42</x:v>
      </x:c>
      <x:c r="G94" s="10" t="n">
        <x:v>46286</x:v>
      </x:c>
      <x:c r="H94" s="10" t="n">
        <x:v>46286</x:v>
      </x:c>
      <x:c r="I94" s="7" t="n">
        <x:v>500</x:v>
      </x:c>
      <x:c r="J94" s="7" t="n">
        <x:v>500</x:v>
      </x:c>
      <x:c r="K94" s="7" t="n">
        <x:v>1</x:v>
      </x:c>
      <x:c r="L94" s="8" t="n">
        <x:v>16.18</x:v>
      </x:c>
      <x:c r="M94" s="9" t="n">
        <x:v>91.25</x:v>
      </x:c>
      <x:c r="N94" s="2" t="str">
        <x:v>i</x:v>
      </x:c>
      <x:c r="O94" s="2" t="n">
        <x:v>0</x:v>
      </x:c>
      <x:c r="P94" s="2" t="n">
        <x:v>100</x:v>
      </x:c>
      <x:c r="Q94" s="2" t="str">
        <x:v>Baseline PO cost</x:v>
      </x:c>
      <x:c r="R94" s="2" t="str">
        <x:v>Received</x:v>
      </x:c>
      <x:c r="S94" s="12" t="n">
        <x:f>IF(AND(ISNUMBER(G94),G94&gt;0,G94&lt;=Summary!$E$5,I94&gt;0),I94*K94,0)</x:f>
        <x:v>500</x:v>
      </x:c>
      <x:c r="T94" s="12" t="n">
        <x:f>MIN(S94,MAX(0,'Inventory detail'!E163-SUM(S93:S93)))</x:f>
        <x:v>500</x:v>
      </x:c>
      <x:c r="U94" s="12" t="n">
        <x:f>IF(O94=1,J94*K94,0)</x:f>
        <x:v>0</x:v>
      </x:c>
      <x:c r="V94" s="13" t="str">
        <x:f>IF(O94=0,"",IF(H94="","",MAX(H94,Summary!$E$5)))</x:f>
      </x:c>
      <x:c r="W94" s="12" t="n">
        <x:f>IF(Q94="Baseline PO cost",U94,0)</x:f>
        <x:v>0</x:v>
      </x:c>
      <x:c r="X94" s="12" t="n">
        <x:f>IF(Q94="Higher PO cost",U94,0)</x:f>
        <x:v>0</x:v>
      </x:c>
      <x:c r="Y94" s="12" t="n">
        <x:f>IF(Q94="Unclassified",U94,0)</x:f>
        <x:v>0</x:v>
      </x:c>
    </x:row>
    <x:row r="95" ht="22" customHeight="1">
      <x:c r="A95" s="2" t="str">
        <x:v>COIL</x:v>
      </x:c>
      <x:c r="B95" s="2" t="str">
        <x:v>10</x:v>
      </x:c>
      <x:c r="C95" s="2" t="str">
        <x:v>12BLK36-4</x:v>
      </x:c>
      <x:c r="D95" s="2" t="str">
        <x:v>1060985</x:v>
      </x:c>
      <x:c r="E95" s="2" t="str">
        <x:v>0</x:v>
      </x:c>
      <x:c r="F95" s="2" t="str">
        <x:v>41</x:v>
      </x:c>
      <x:c r="G95" s="10" t="n">
        <x:v>46240</x:v>
      </x:c>
      <x:c r="H95" s="10" t="n">
        <x:v>46241</x:v>
      </x:c>
      <x:c r="I95" s="7" t="n">
        <x:v>500</x:v>
      </x:c>
      <x:c r="J95" s="7" t="n">
        <x:v>500</x:v>
      </x:c>
      <x:c r="K95" s="7" t="n">
        <x:v>1</x:v>
      </x:c>
      <x:c r="L95" s="8" t="n">
        <x:v>16.18</x:v>
      </x:c>
      <x:c r="M95" s="9" t="n">
        <x:v>91.25</x:v>
      </x:c>
      <x:c r="N95" s="2" t="str">
        <x:v>i</x:v>
      </x:c>
      <x:c r="O95" s="2" t="n">
        <x:v>0</x:v>
      </x:c>
      <x:c r="P95" s="2" t="n">
        <x:v>100</x:v>
      </x:c>
      <x:c r="Q95" s="2" t="str">
        <x:v>Baseline PO cost</x:v>
      </x:c>
      <x:c r="R95" s="2" t="str">
        <x:v>Received</x:v>
      </x:c>
      <x:c r="S95" s="12" t="n">
        <x:f>IF(AND(ISNUMBER(G95),G95&gt;0,G95&lt;=Summary!$E$5,I95&gt;0),I95*K95,0)</x:f>
        <x:v>500</x:v>
      </x:c>
      <x:c r="T95" s="12" t="n">
        <x:f>MIN(S95,MAX(0,'Inventory detail'!E163-SUM(S93:S94)))</x:f>
        <x:v>500</x:v>
      </x:c>
      <x:c r="U95" s="12" t="n">
        <x:f>IF(O95=1,J95*K95,0)</x:f>
        <x:v>0</x:v>
      </x:c>
      <x:c r="V95" s="13" t="str">
        <x:f>IF(O95=0,"",IF(H95="","",MAX(H95,Summary!$E$5)))</x:f>
      </x:c>
      <x:c r="W95" s="12" t="n">
        <x:f>IF(Q95="Baseline PO cost",U95,0)</x:f>
        <x:v>0</x:v>
      </x:c>
      <x:c r="X95" s="12" t="n">
        <x:f>IF(Q95="Higher PO cost",U95,0)</x:f>
        <x:v>0</x:v>
      </x:c>
      <x:c r="Y95" s="12" t="n">
        <x:f>IF(Q95="Unclassified",U95,0)</x:f>
        <x:v>0</x:v>
      </x:c>
    </x:row>
    <x:row r="96" ht="22" customHeight="1">
      <x:c r="A96" s="2" t="str">
        <x:v>COIL</x:v>
      </x:c>
      <x:c r="B96" s="2" t="str">
        <x:v>10</x:v>
      </x:c>
      <x:c r="C96" s="2" t="str">
        <x:v>12BLK36-4</x:v>
      </x:c>
      <x:c r="D96" s="2" t="str">
        <x:v>1060866</x:v>
      </x:c>
      <x:c r="E96" s="2" t="str">
        <x:v>0</x:v>
      </x:c>
      <x:c r="F96" s="2" t="str">
        <x:v>38</x:v>
      </x:c>
      <x:c r="G96" s="10" t="n">
        <x:v>46210</x:v>
      </x:c>
      <x:c r="H96" s="10" t="n">
        <x:v>46213</x:v>
      </x:c>
      <x:c r="I96" s="7" t="n">
        <x:v>500</x:v>
      </x:c>
      <x:c r="J96" s="7" t="n">
        <x:v>500</x:v>
      </x:c>
      <x:c r="K96" s="7" t="n">
        <x:v>1</x:v>
      </x:c>
      <x:c r="L96" s="8" t="n">
        <x:v>16.18</x:v>
      </x:c>
      <x:c r="M96" s="9" t="n">
        <x:v>91.25</x:v>
      </x:c>
      <x:c r="N96" s="2" t="str">
        <x:v>i</x:v>
      </x:c>
      <x:c r="O96" s="2" t="n">
        <x:v>0</x:v>
      </x:c>
      <x:c r="P96" s="2" t="n">
        <x:v>100</x:v>
      </x:c>
      <x:c r="Q96" s="2" t="str">
        <x:v>Baseline PO cost</x:v>
      </x:c>
      <x:c r="R96" s="2" t="str">
        <x:v>Received</x:v>
      </x:c>
      <x:c r="S96" s="12" t="n">
        <x:f>IF(AND(ISNUMBER(G96),G96&gt;0,G96&lt;=Summary!$E$5,I96&gt;0),I96*K96,0)</x:f>
        <x:v>500</x:v>
      </x:c>
      <x:c r="T96" s="12" t="n">
        <x:f>MIN(S96,MAX(0,'Inventory detail'!E163-SUM(S93:S95)))</x:f>
        <x:v>500</x:v>
      </x:c>
      <x:c r="U96" s="12" t="n">
        <x:f>IF(O96=1,J96*K96,0)</x:f>
        <x:v>0</x:v>
      </x:c>
      <x:c r="V96" s="13" t="str">
        <x:f>IF(O96=0,"",IF(H96="","",MAX(H96,Summary!$E$5)))</x:f>
      </x:c>
      <x:c r="W96" s="12" t="n">
        <x:f>IF(Q96="Baseline PO cost",U96,0)</x:f>
        <x:v>0</x:v>
      </x:c>
      <x:c r="X96" s="12" t="n">
        <x:f>IF(Q96="Higher PO cost",U96,0)</x:f>
        <x:v>0</x:v>
      </x:c>
      <x:c r="Y96" s="12" t="n">
        <x:f>IF(Q96="Unclassified",U96,0)</x:f>
        <x:v>0</x:v>
      </x:c>
    </x:row>
    <x:row r="97" ht="22" customHeight="1">
      <x:c r="A97" s="2" t="str">
        <x:v>COIL</x:v>
      </x:c>
      <x:c r="B97" s="2" t="str">
        <x:v>10</x:v>
      </x:c>
      <x:c r="C97" s="2" t="str">
        <x:v>12BLK36-4</x:v>
      </x:c>
      <x:c r="D97" s="2" t="str">
        <x:v>1060598</x:v>
      </x:c>
      <x:c r="E97" s="2" t="str">
        <x:v>0</x:v>
      </x:c>
      <x:c r="F97" s="2" t="str">
        <x:v>41</x:v>
      </x:c>
      <x:c r="G97" s="10" t="n">
        <x:v>46171</x:v>
      </x:c>
      <x:c r="H97" s="10" t="n">
        <x:v>46171</x:v>
      </x:c>
      <x:c r="I97" s="7" t="n">
        <x:v>5500</x:v>
      </x:c>
      <x:c r="J97" s="7" t="n">
        <x:v>5500</x:v>
      </x:c>
      <x:c r="K97" s="7" t="n">
        <x:v>1</x:v>
      </x:c>
      <x:c r="L97" s="8" t="n">
        <x:v>16.18</x:v>
      </x:c>
      <x:c r="M97" s="9" t="n">
        <x:v>1003.75</x:v>
      </x:c>
      <x:c r="N97" s="2" t="str">
        <x:v>i</x:v>
      </x:c>
      <x:c r="O97" s="2" t="n">
        <x:v>0</x:v>
      </x:c>
      <x:c r="P97" s="2" t="n">
        <x:v>100</x:v>
      </x:c>
      <x:c r="Q97" s="2" t="str">
        <x:v>Baseline PO cost</x:v>
      </x:c>
      <x:c r="R97" s="2" t="str">
        <x:v>Received</x:v>
      </x:c>
      <x:c r="S97" s="12" t="n">
        <x:f>IF(AND(ISNUMBER(G97),G97&gt;0,G97&lt;=Summary!$E$5,I97&gt;0),I97*K97,0)</x:f>
        <x:v>5500</x:v>
      </x:c>
      <x:c r="T97" s="12" t="n">
        <x:f>MIN(S97,MAX(0,'Inventory detail'!E163-SUM(S93:S96)))</x:f>
        <x:v>500</x:v>
      </x:c>
      <x:c r="U97" s="12" t="n">
        <x:f>IF(O97=1,J97*K97,0)</x:f>
        <x:v>0</x:v>
      </x:c>
      <x:c r="V97" s="13" t="str">
        <x:f>IF(O97=0,"",IF(H97="","",MAX(H97,Summary!$E$5)))</x:f>
      </x:c>
      <x:c r="W97" s="12" t="n">
        <x:f>IF(Q97="Baseline PO cost",U97,0)</x:f>
        <x:v>0</x:v>
      </x:c>
      <x:c r="X97" s="12" t="n">
        <x:f>IF(Q97="Higher PO cost",U97,0)</x:f>
        <x:v>0</x:v>
      </x:c>
      <x:c r="Y97" s="12" t="n">
        <x:f>IF(Q97="Unclassified",U97,0)</x:f>
        <x:v>0</x:v>
      </x:c>
    </x:row>
    <x:row r="98" ht="22" customHeight="1">
      <x:c r="A98" s="2" t="str">
        <x:v>COIL</x:v>
      </x:c>
      <x:c r="B98" s="2" t="str">
        <x:v>10</x:v>
      </x:c>
      <x:c r="C98" s="2" t="str">
        <x:v>12BLK36-4</x:v>
      </x:c>
      <x:c r="D98" s="2" t="str">
        <x:v>1060384</x:v>
      </x:c>
      <x:c r="E98" s="2" t="str">
        <x:v>0</x:v>
      </x:c>
      <x:c r="F98" s="2" t="str">
        <x:v>41</x:v>
      </x:c>
      <x:c r="G98" s="10" t="n">
        <x:v>46127</x:v>
      </x:c>
      <x:c r="H98" s="10" t="n">
        <x:v>46129</x:v>
      </x:c>
      <x:c r="I98" s="7" t="n">
        <x:v>1000</x:v>
      </x:c>
      <x:c r="J98" s="7" t="n">
        <x:v>1000</x:v>
      </x:c>
      <x:c r="K98" s="7" t="n">
        <x:v>1</x:v>
      </x:c>
      <x:c r="L98" s="8" t="n">
        <x:v>16.18</x:v>
      </x:c>
      <x:c r="M98" s="9" t="n">
        <x:v>177.2</x:v>
      </x:c>
      <x:c r="N98" s="2" t="str">
        <x:v>i</x:v>
      </x:c>
      <x:c r="O98" s="2" t="n">
        <x:v>0</x:v>
      </x:c>
      <x:c r="P98" s="2" t="n">
        <x:v>100</x:v>
      </x:c>
      <x:c r="Q98" s="2" t="str">
        <x:v>Baseline PO cost</x:v>
      </x:c>
      <x:c r="R98" s="2" t="str">
        <x:v>Received</x:v>
      </x:c>
      <x:c r="S98" s="12" t="n">
        <x:f>IF(AND(ISNUMBER(G98),G98&gt;0,G98&lt;=Summary!$E$5,I98&gt;0),I98*K98,0)</x:f>
        <x:v>1000</x:v>
      </x:c>
      <x:c r="T98" s="12" t="n">
        <x:f>MIN(S98,MAX(0,'Inventory detail'!E163-SUM(S93:S97)))</x:f>
        <x:v>0</x:v>
      </x:c>
      <x:c r="U98" s="12" t="n">
        <x:f>IF(O98=1,J98*K98,0)</x:f>
        <x:v>0</x:v>
      </x:c>
      <x:c r="V98" s="13" t="str">
        <x:f>IF(O98=0,"",IF(H98="","",MAX(H98,Summary!$E$5)))</x:f>
      </x:c>
      <x:c r="W98" s="12" t="n">
        <x:f>IF(Q98="Baseline PO cost",U98,0)</x:f>
        <x:v>0</x:v>
      </x:c>
      <x:c r="X98" s="12" t="n">
        <x:f>IF(Q98="Higher PO cost",U98,0)</x:f>
        <x:v>0</x:v>
      </x:c>
      <x:c r="Y98" s="12" t="n">
        <x:f>IF(Q98="Unclassified",U98,0)</x:f>
        <x:v>0</x:v>
      </x:c>
    </x:row>
    <x:row r="99" ht="22" customHeight="1">
      <x:c r="A99" s="2" t="str">
        <x:v>COIL</x:v>
      </x:c>
      <x:c r="B99" s="2" t="str">
        <x:v>10</x:v>
      </x:c>
      <x:c r="C99" s="2" t="str">
        <x:v>12BLK36-4</x:v>
      </x:c>
      <x:c r="D99" s="2" t="str">
        <x:v>1060063</x:v>
      </x:c>
      <x:c r="E99" s="2" t="str">
        <x:v>0</x:v>
      </x:c>
      <x:c r="F99" s="2" t="str">
        <x:v>37</x:v>
      </x:c>
      <x:c r="G99" s="10" t="n">
        <x:v>46083</x:v>
      </x:c>
      <x:c r="H99" s="10" t="n">
        <x:v>46087</x:v>
      </x:c>
      <x:c r="I99" s="7" t="n">
        <x:v>6000</x:v>
      </x:c>
      <x:c r="J99" s="7" t="n">
        <x:v>6000</x:v>
      </x:c>
      <x:c r="K99" s="7" t="n">
        <x:v>1</x:v>
      </x:c>
      <x:c r="L99" s="8" t="n">
        <x:v>16.18</x:v>
      </x:c>
      <x:c r="M99" s="9" t="n">
        <x:v>1063.2</x:v>
      </x:c>
      <x:c r="N99" s="2" t="str">
        <x:v>i</x:v>
      </x:c>
      <x:c r="O99" s="2" t="n">
        <x:v>0</x:v>
      </x:c>
      <x:c r="P99" s="2" t="n">
        <x:v>100</x:v>
      </x:c>
      <x:c r="Q99" s="2" t="str">
        <x:v>Baseline PO cost</x:v>
      </x:c>
      <x:c r="R99" s="2" t="str">
        <x:v>Received</x:v>
      </x:c>
      <x:c r="S99" s="12" t="n">
        <x:f>IF(AND(ISNUMBER(G99),G99&gt;0,G99&lt;=Summary!$E$5,I99&gt;0),I99*K99,0)</x:f>
        <x:v>6000</x:v>
      </x:c>
      <x:c r="T99" s="12" t="n">
        <x:f>MIN(S99,MAX(0,'Inventory detail'!E163-SUM(S93:S98)))</x:f>
        <x:v>0</x:v>
      </x:c>
      <x:c r="U99" s="12" t="n">
        <x:f>IF(O99=1,J99*K99,0)</x:f>
        <x:v>0</x:v>
      </x:c>
      <x:c r="V99" s="13" t="str">
        <x:f>IF(O99=0,"",IF(H99="","",MAX(H99,Summary!$E$5)))</x:f>
      </x:c>
      <x:c r="W99" s="12" t="n">
        <x:f>IF(Q99="Baseline PO cost",U99,0)</x:f>
        <x:v>0</x:v>
      </x:c>
      <x:c r="X99" s="12" t="n">
        <x:f>IF(Q99="Higher PO cost",U99,0)</x:f>
        <x:v>0</x:v>
      </x:c>
      <x:c r="Y99" s="12" t="n">
        <x:f>IF(Q99="Unclassified",U99,0)</x:f>
        <x:v>0</x:v>
      </x:c>
    </x:row>
    <x:row r="100" ht="22" customHeight="1">
      <x:c r="A100" s="2" t="str">
        <x:v>COIL</x:v>
      </x:c>
      <x:c r="B100" s="2" t="str">
        <x:v>10</x:v>
      </x:c>
      <x:c r="C100" s="2" t="str">
        <x:v>12BLK36-4</x:v>
      </x:c>
      <x:c r="D100" s="2" t="str">
        <x:v>1059962</x:v>
      </x:c>
      <x:c r="E100" s="2" t="str">
        <x:v>0</x:v>
      </x:c>
      <x:c r="F100" s="2" t="str">
        <x:v>31</x:v>
      </x:c>
      <x:c r="G100" s="10" t="n">
        <x:v>46059</x:v>
      </x:c>
      <x:c r="H100" s="10" t="n">
        <x:v>46064</x:v>
      </x:c>
      <x:c r="I100" s="7" t="n">
        <x:v>1000</x:v>
      </x:c>
      <x:c r="J100" s="7" t="n">
        <x:v>1000</x:v>
      </x:c>
      <x:c r="K100" s="7" t="n">
        <x:v>1</x:v>
      </x:c>
      <x:c r="L100" s="8" t="n">
        <x:v>16.18</x:v>
      </x:c>
      <x:c r="M100" s="9" t="n">
        <x:v>177.2</x:v>
      </x:c>
      <x:c r="N100" s="2" t="str">
        <x:v>i</x:v>
      </x:c>
      <x:c r="O100" s="2" t="n">
        <x:v>0</x:v>
      </x:c>
      <x:c r="P100" s="2" t="n">
        <x:v>100</x:v>
      </x:c>
      <x:c r="Q100" s="2" t="str">
        <x:v>Baseline PO cost</x:v>
      </x:c>
      <x:c r="R100" s="2" t="str">
        <x:v>Received</x:v>
      </x:c>
      <x:c r="S100" s="12" t="n">
        <x:f>IF(AND(ISNUMBER(G100),G100&gt;0,G100&lt;=Summary!$E$5,I100&gt;0),I100*K100,0)</x:f>
        <x:v>1000</x:v>
      </x:c>
      <x:c r="T100" s="12" t="n">
        <x:f>MIN(S100,MAX(0,'Inventory detail'!E163-SUM(S93:S99)))</x:f>
        <x:v>0</x:v>
      </x:c>
      <x:c r="U100" s="12" t="n">
        <x:f>IF(O100=1,J100*K100,0)</x:f>
        <x:v>0</x:v>
      </x:c>
      <x:c r="V100" s="13" t="str">
        <x:f>IF(O100=0,"",IF(H100="","",MAX(H100,Summary!$E$5)))</x:f>
      </x:c>
      <x:c r="W100" s="12" t="n">
        <x:f>IF(Q100="Baseline PO cost",U100,0)</x:f>
        <x:v>0</x:v>
      </x:c>
      <x:c r="X100" s="12" t="n">
        <x:f>IF(Q100="Higher PO cost",U100,0)</x:f>
        <x:v>0</x:v>
      </x:c>
      <x:c r="Y100" s="12" t="n">
        <x:f>IF(Q100="Unclassified",U100,0)</x:f>
        <x:v>0</x:v>
      </x:c>
    </x:row>
    <x:row r="101" ht="22" customHeight="1">
      <x:c r="A101" s="2" t="str">
        <x:v>COIL</x:v>
      </x:c>
      <x:c r="B101" s="2" t="str">
        <x:v>10</x:v>
      </x:c>
      <x:c r="C101" s="2" t="str">
        <x:v>12BLK36-4</x:v>
      </x:c>
      <x:c r="D101" s="2" t="str">
        <x:v>1059842</x:v>
      </x:c>
      <x:c r="E101" s="2" t="str">
        <x:v>0</x:v>
      </x:c>
      <x:c r="F101" s="2" t="str">
        <x:v>40</x:v>
      </x:c>
      <x:c r="G101" s="10" t="n">
        <x:v>46042</x:v>
      </x:c>
      <x:c r="H101" s="10" t="n">
        <x:v>46044</x:v>
      </x:c>
      <x:c r="I101" s="7" t="n">
        <x:v>500</x:v>
      </x:c>
      <x:c r="J101" s="7" t="n">
        <x:v>500</x:v>
      </x:c>
      <x:c r="K101" s="7" t="n">
        <x:v>1</x:v>
      </x:c>
      <x:c r="L101" s="8" t="n">
        <x:v>16.18</x:v>
      </x:c>
      <x:c r="M101" s="9" t="n">
        <x:v>88.6</x:v>
      </x:c>
      <x:c r="N101" s="2" t="str">
        <x:v>i</x:v>
      </x:c>
      <x:c r="O101" s="2" t="n">
        <x:v>0</x:v>
      </x:c>
      <x:c r="P101" s="2" t="n">
        <x:v>100</x:v>
      </x:c>
      <x:c r="Q101" s="2" t="str">
        <x:v>Baseline PO cost</x:v>
      </x:c>
      <x:c r="R101" s="2" t="str">
        <x:v>Received</x:v>
      </x:c>
      <x:c r="S101" s="12" t="n">
        <x:f>IF(AND(ISNUMBER(G101),G101&gt;0,G101&lt;=Summary!$E$5,I101&gt;0),I101*K101,0)</x:f>
        <x:v>500</x:v>
      </x:c>
      <x:c r="T101" s="12" t="n">
        <x:f>MIN(S101,MAX(0,'Inventory detail'!E163-SUM(S93:S100)))</x:f>
        <x:v>0</x:v>
      </x:c>
      <x:c r="U101" s="12" t="n">
        <x:f>IF(O101=1,J101*K101,0)</x:f>
        <x:v>0</x:v>
      </x:c>
      <x:c r="V101" s="13" t="str">
        <x:f>IF(O101=0,"",IF(H101="","",MAX(H101,Summary!$E$5)))</x:f>
      </x:c>
      <x:c r="W101" s="12" t="n">
        <x:f>IF(Q101="Baseline PO cost",U101,0)</x:f>
        <x:v>0</x:v>
      </x:c>
      <x:c r="X101" s="12" t="n">
        <x:f>IF(Q101="Higher PO cost",U101,0)</x:f>
        <x:v>0</x:v>
      </x:c>
      <x:c r="Y101" s="12" t="n">
        <x:f>IF(Q101="Unclassified",U101,0)</x:f>
        <x:v>0</x:v>
      </x:c>
    </x:row>
    <x:row r="102" ht="22" customHeight="1">
      <x:c r="A102" s="2" t="str">
        <x:v>COIL</x:v>
      </x:c>
      <x:c r="B102" s="2" t="str">
        <x:v>10</x:v>
      </x:c>
      <x:c r="C102" s="2" t="str">
        <x:v>12BLK36-4</x:v>
      </x:c>
      <x:c r="D102" s="2" t="str">
        <x:v>1061485</x:v>
      </x:c>
      <x:c r="E102" s="2" t="str">
        <x:v>0</x:v>
      </x:c>
      <x:c r="F102" s="2" t="str">
        <x:v>46</x:v>
      </x:c>
      <x:c r="G102" s="10"/>
      <x:c r="H102" s="10" t="n">
        <x:v>46339</x:v>
      </x:c>
      <x:c r="I102" s="7" t="n">
        <x:v>5500</x:v>
      </x:c>
      <x:c r="J102" s="7" t="n">
        <x:v>5500</x:v>
      </x:c>
      <x:c r="K102" s="7" t="n">
        <x:v>1</x:v>
      </x:c>
      <x:c r="L102" s="8" t="n">
        <x:v>16.18</x:v>
      </x:c>
      <x:c r="M102" s="9" t="n">
        <x:v>0</x:v>
      </x:c>
      <x:c r="N102" s="2" t="str">
        <x:v>a</x:v>
      </x:c>
      <x:c r="O102" s="2" t="n">
        <x:v>1</x:v>
      </x:c>
      <x:c r="P102" s="2" t="n">
        <x:v>100</x:v>
      </x:c>
      <x:c r="Q102" s="2" t="str">
        <x:v>Baseline PO cost</x:v>
      </x:c>
      <x:c r="R102" s="2" t="str">
        <x:v>Incoming active PO</x:v>
      </x:c>
      <x:c r="S102" s="12" t="n">
        <x:f>IF(AND(ISNUMBER(G102),G102&gt;0,G102&lt;=Summary!$E$5,I102&gt;0),I102*K102,0)</x:f>
        <x:v>0</x:v>
      </x:c>
      <x:c r="T102" s="12" t="n">
        <x:f>MIN(S102,MAX(0,'Inventory detail'!E163-SUM(S93:S101)))</x:f>
        <x:v>0</x:v>
      </x:c>
      <x:c r="U102" s="12" t="n">
        <x:f>IF(O102=1,J102*K102,0)</x:f>
        <x:v>5500</x:v>
      </x:c>
      <x:c r="V102" s="13" t="n">
        <x:f>IF(O102=0,"",IF(H102="","",MAX(H102,Summary!$E$5)))</x:f>
        <x:v>46339</x:v>
      </x:c>
      <x:c r="W102" s="12" t="n">
        <x:f>IF(Q102="Baseline PO cost",U102,0)</x:f>
        <x:v>5500</x:v>
      </x:c>
      <x:c r="X102" s="12" t="n">
        <x:f>IF(Q102="Higher PO cost",U102,0)</x:f>
        <x:v>0</x:v>
      </x:c>
      <x:c r="Y102" s="12" t="n">
        <x:f>IF(Q102="Unclassified",U102,0)</x:f>
        <x:v>0</x:v>
      </x:c>
    </x:row>
    <x:row r="103" ht="22" customHeight="1">
      <x:c r="A103" s="2" t="str">
        <x:v>COIL</x:v>
      </x:c>
      <x:c r="B103" s="2" t="str">
        <x:v>10</x:v>
      </x:c>
      <x:c r="C103" s="2" t="str">
        <x:v>12BLU12-4</x:v>
      </x:c>
      <x:c r="D103" s="2" t="str">
        <x:v>1060507</x:v>
      </x:c>
      <x:c r="E103" s="2" t="str">
        <x:v>0</x:v>
      </x:c>
      <x:c r="F103" s="2" t="str">
        <x:v>20</x:v>
      </x:c>
      <x:c r="G103" s="10" t="n">
        <x:v>46150</x:v>
      </x:c>
      <x:c r="H103" s="10" t="n">
        <x:v>46155</x:v>
      </x:c>
      <x:c r="I103" s="7" t="n">
        <x:v>2100</x:v>
      </x:c>
      <x:c r="J103" s="7" t="n">
        <x:v>2100</x:v>
      </x:c>
      <x:c r="K103" s="7" t="n">
        <x:v>1</x:v>
      </x:c>
      <x:c r="L103" s="8" t="n">
        <x:v>6.36</x:v>
      </x:c>
      <x:c r="M103" s="9" t="n">
        <x:v>150.57</x:v>
      </x:c>
      <x:c r="N103" s="2" t="str">
        <x:v>i</x:v>
      </x:c>
      <x:c r="O103" s="2" t="n">
        <x:v>0</x:v>
      </x:c>
      <x:c r="P103" s="2" t="n">
        <x:v>100</x:v>
      </x:c>
      <x:c r="Q103" s="2" t="str">
        <x:v>Baseline PO cost</x:v>
      </x:c>
      <x:c r="R103" s="2" t="str">
        <x:v>Received</x:v>
      </x:c>
      <x:c r="S103" s="12" t="n">
        <x:f>IF(AND(ISNUMBER(G103),G103&gt;0,G103&lt;=Summary!$E$5,I103&gt;0),I103*K103,0)</x:f>
        <x:v>2100</x:v>
      </x:c>
      <x:c r="T103" s="12" t="n">
        <x:f>MIN(S103,MAX(0,'Inventory detail'!E469-0))</x:f>
        <x:v>1800</x:v>
      </x:c>
      <x:c r="U103" s="12" t="n">
        <x:f>IF(O103=1,J103*K103,0)</x:f>
        <x:v>0</x:v>
      </x:c>
      <x:c r="V103" s="13" t="str">
        <x:f>IF(O103=0,"",IF(H103="","",MAX(H103,Summary!$E$5)))</x:f>
      </x:c>
      <x:c r="W103" s="12" t="n">
        <x:f>IF(Q103="Baseline PO cost",U103,0)</x:f>
        <x:v>0</x:v>
      </x:c>
      <x:c r="X103" s="12" t="n">
        <x:f>IF(Q103="Higher PO cost",U103,0)</x:f>
        <x:v>0</x:v>
      </x:c>
      <x:c r="Y103" s="12" t="n">
        <x:f>IF(Q103="Unclassified",U103,0)</x:f>
        <x:v>0</x:v>
      </x:c>
    </x:row>
    <x:row r="104" ht="22" customHeight="1">
      <x:c r="A104" s="2" t="str">
        <x:v>COIL</x:v>
      </x:c>
      <x:c r="B104" s="2" t="str">
        <x:v>10</x:v>
      </x:c>
      <x:c r="C104" s="2" t="str">
        <x:v>12CLR12-4</x:v>
      </x:c>
      <x:c r="D104" s="2" t="str">
        <x:v>1061316</x:v>
      </x:c>
      <x:c r="E104" s="2" t="str">
        <x:v>0</x:v>
      </x:c>
      <x:c r="F104" s="2" t="str">
        <x:v>18</x:v>
      </x:c>
      <x:c r="G104" s="10" t="n">
        <x:v>46302</x:v>
      </x:c>
      <x:c r="H104" s="10" t="n">
        <x:v>46304</x:v>
      </x:c>
      <x:c r="I104" s="7" t="n">
        <x:v>2100</x:v>
      </x:c>
      <x:c r="J104" s="7" t="n">
        <x:v>2100</x:v>
      </x:c>
      <x:c r="K104" s="7" t="n">
        <x:v>1</x:v>
      </x:c>
      <x:c r="L104" s="8" t="n">
        <x:v>6.36</x:v>
      </x:c>
      <x:c r="M104" s="9" t="n">
        <x:v>150.57</x:v>
      </x:c>
      <x:c r="N104" s="2" t="str">
        <x:v>a</x:v>
      </x:c>
      <x:c r="O104" s="2" t="n">
        <x:v>0</x:v>
      </x:c>
      <x:c r="P104" s="2" t="n">
        <x:v>100</x:v>
      </x:c>
      <x:c r="Q104" s="2" t="str">
        <x:v>Baseline PO cost</x:v>
      </x:c>
      <x:c r="R104" s="2" t="str">
        <x:v>Received</x:v>
      </x:c>
      <x:c r="S104" s="12" t="n">
        <x:f>IF(AND(ISNUMBER(G104),G104&gt;0,G104&lt;=Summary!$E$5,I104&gt;0),I104*K104,0)</x:f>
        <x:v>2100</x:v>
      </x:c>
      <x:c r="T104" s="12" t="n">
        <x:f>MIN(S104,MAX(0,'Inventory detail'!E191-0))</x:f>
        <x:v>2100</x:v>
      </x:c>
      <x:c r="U104" s="12" t="n">
        <x:f>IF(O104=1,J104*K104,0)</x:f>
        <x:v>0</x:v>
      </x:c>
      <x:c r="V104" s="13" t="str">
        <x:f>IF(O104=0,"",IF(H104="","",MAX(H104,Summary!$E$5)))</x:f>
      </x:c>
      <x:c r="W104" s="12" t="n">
        <x:f>IF(Q104="Baseline PO cost",U104,0)</x:f>
        <x:v>0</x:v>
      </x:c>
      <x:c r="X104" s="12" t="n">
        <x:f>IF(Q104="Higher PO cost",U104,0)</x:f>
        <x:v>0</x:v>
      </x:c>
      <x:c r="Y104" s="12" t="n">
        <x:f>IF(Q104="Unclassified",U104,0)</x:f>
        <x:v>0</x:v>
      </x:c>
    </x:row>
    <x:row r="105" ht="22" customHeight="1">
      <x:c r="A105" s="2" t="str">
        <x:v>COIL</x:v>
      </x:c>
      <x:c r="B105" s="2" t="str">
        <x:v>10</x:v>
      </x:c>
      <x:c r="C105" s="2" t="str">
        <x:v>12CLR12-4</x:v>
      </x:c>
      <x:c r="D105" s="2" t="str">
        <x:v>1061140</x:v>
      </x:c>
      <x:c r="E105" s="2" t="str">
        <x:v>0</x:v>
      </x:c>
      <x:c r="F105" s="2" t="str">
        <x:v>15</x:v>
      </x:c>
      <x:c r="G105" s="10" t="n">
        <x:v>46286</x:v>
      </x:c>
      <x:c r="H105" s="10" t="n">
        <x:v>46286</x:v>
      </x:c>
      <x:c r="I105" s="7" t="n">
        <x:v>4200</x:v>
      </x:c>
      <x:c r="J105" s="7" t="n">
        <x:v>4200</x:v>
      </x:c>
      <x:c r="K105" s="7" t="n">
        <x:v>1</x:v>
      </x:c>
      <x:c r="L105" s="8" t="n">
        <x:v>6.36</x:v>
      </x:c>
      <x:c r="M105" s="9" t="n">
        <x:v>301.14</x:v>
      </x:c>
      <x:c r="N105" s="2" t="str">
        <x:v>i</x:v>
      </x:c>
      <x:c r="O105" s="2" t="n">
        <x:v>0</x:v>
      </x:c>
      <x:c r="P105" s="2" t="n">
        <x:v>100</x:v>
      </x:c>
      <x:c r="Q105" s="2" t="str">
        <x:v>Baseline PO cost</x:v>
      </x:c>
      <x:c r="R105" s="2" t="str">
        <x:v>Received</x:v>
      </x:c>
      <x:c r="S105" s="12" t="n">
        <x:f>IF(AND(ISNUMBER(G105),G105&gt;0,G105&lt;=Summary!$E$5,I105&gt;0),I105*K105,0)</x:f>
        <x:v>4200</x:v>
      </x:c>
      <x:c r="T105" s="12" t="n">
        <x:f>MIN(S105,MAX(0,'Inventory detail'!E191-SUM(S104:S104)))</x:f>
        <x:v>2700</x:v>
      </x:c>
      <x:c r="U105" s="12" t="n">
        <x:f>IF(O105=1,J105*K105,0)</x:f>
        <x:v>0</x:v>
      </x:c>
      <x:c r="V105" s="13" t="str">
        <x:f>IF(O105=0,"",IF(H105="","",MAX(H105,Summary!$E$5)))</x:f>
      </x:c>
      <x:c r="W105" s="12" t="n">
        <x:f>IF(Q105="Baseline PO cost",U105,0)</x:f>
        <x:v>0</x:v>
      </x:c>
      <x:c r="X105" s="12" t="n">
        <x:f>IF(Q105="Higher PO cost",U105,0)</x:f>
        <x:v>0</x:v>
      </x:c>
      <x:c r="Y105" s="12" t="n">
        <x:f>IF(Q105="Unclassified",U105,0)</x:f>
        <x:v>0</x:v>
      </x:c>
    </x:row>
    <x:row r="106" ht="22" customHeight="1">
      <x:c r="A106" s="2" t="str">
        <x:v>COIL</x:v>
      </x:c>
      <x:c r="B106" s="2" t="str">
        <x:v>10</x:v>
      </x:c>
      <x:c r="C106" s="2" t="str">
        <x:v>12CLR12-4</x:v>
      </x:c>
      <x:c r="D106" s="2" t="str">
        <x:v>1060598</x:v>
      </x:c>
      <x:c r="E106" s="2" t="str">
        <x:v>0</x:v>
      </x:c>
      <x:c r="F106" s="2" t="str">
        <x:v>14</x:v>
      </x:c>
      <x:c r="G106" s="10" t="n">
        <x:v>46171</x:v>
      </x:c>
      <x:c r="H106" s="10" t="n">
        <x:v>46171</x:v>
      </x:c>
      <x:c r="I106" s="7" t="n">
        <x:v>2100</x:v>
      </x:c>
      <x:c r="J106" s="7" t="n">
        <x:v>2100</x:v>
      </x:c>
      <x:c r="K106" s="7" t="n">
        <x:v>1</x:v>
      </x:c>
      <x:c r="L106" s="8" t="n">
        <x:v>6.36</x:v>
      </x:c>
      <x:c r="M106" s="9" t="n">
        <x:v>150.57</x:v>
      </x:c>
      <x:c r="N106" s="2" t="str">
        <x:v>i</x:v>
      </x:c>
      <x:c r="O106" s="2" t="n">
        <x:v>0</x:v>
      </x:c>
      <x:c r="P106" s="2" t="n">
        <x:v>100</x:v>
      </x:c>
      <x:c r="Q106" s="2" t="str">
        <x:v>Baseline PO cost</x:v>
      </x:c>
      <x:c r="R106" s="2" t="str">
        <x:v>Received</x:v>
      </x:c>
      <x:c r="S106" s="12" t="n">
        <x:f>IF(AND(ISNUMBER(G106),G106&gt;0,G106&lt;=Summary!$E$5,I106&gt;0),I106*K106,0)</x:f>
        <x:v>2100</x:v>
      </x:c>
      <x:c r="T106" s="12" t="n">
        <x:f>MIN(S106,MAX(0,'Inventory detail'!E191-SUM(S104:S105)))</x:f>
        <x:v>0</x:v>
      </x:c>
      <x:c r="U106" s="12" t="n">
        <x:f>IF(O106=1,J106*K106,0)</x:f>
        <x:v>0</x:v>
      </x:c>
      <x:c r="V106" s="13" t="str">
        <x:f>IF(O106=0,"",IF(H106="","",MAX(H106,Summary!$E$5)))</x:f>
      </x:c>
      <x:c r="W106" s="12" t="n">
        <x:f>IF(Q106="Baseline PO cost",U106,0)</x:f>
        <x:v>0</x:v>
      </x:c>
      <x:c r="X106" s="12" t="n">
        <x:f>IF(Q106="Higher PO cost",U106,0)</x:f>
        <x:v>0</x:v>
      </x:c>
      <x:c r="Y106" s="12" t="n">
        <x:f>IF(Q106="Unclassified",U106,0)</x:f>
        <x:v>0</x:v>
      </x:c>
    </x:row>
    <x:row r="107" ht="22" customHeight="1">
      <x:c r="A107" s="2" t="str">
        <x:v>COIL</x:v>
      </x:c>
      <x:c r="B107" s="2" t="str">
        <x:v>10</x:v>
      </x:c>
      <x:c r="C107" s="2" t="str">
        <x:v>12CLR12-4</x:v>
      </x:c>
      <x:c r="D107" s="2" t="str">
        <x:v>1060384</x:v>
      </x:c>
      <x:c r="E107" s="2" t="str">
        <x:v>0</x:v>
      </x:c>
      <x:c r="F107" s="2" t="str">
        <x:v>17</x:v>
      </x:c>
      <x:c r="G107" s="10" t="n">
        <x:v>46127</x:v>
      </x:c>
      <x:c r="H107" s="10" t="n">
        <x:v>46129</x:v>
      </x:c>
      <x:c r="I107" s="7" t="n">
        <x:v>2100</x:v>
      </x:c>
      <x:c r="J107" s="7" t="n">
        <x:v>2100</x:v>
      </x:c>
      <x:c r="K107" s="7" t="n">
        <x:v>1</x:v>
      </x:c>
      <x:c r="L107" s="8" t="n">
        <x:v>6.36</x:v>
      </x:c>
      <x:c r="M107" s="9" t="n">
        <x:v>146.16</x:v>
      </x:c>
      <x:c r="N107" s="2" t="str">
        <x:v>i</x:v>
      </x:c>
      <x:c r="O107" s="2" t="n">
        <x:v>0</x:v>
      </x:c>
      <x:c r="P107" s="2" t="n">
        <x:v>100</x:v>
      </x:c>
      <x:c r="Q107" s="2" t="str">
        <x:v>Baseline PO cost</x:v>
      </x:c>
      <x:c r="R107" s="2" t="str">
        <x:v>Received</x:v>
      </x:c>
      <x:c r="S107" s="12" t="n">
        <x:f>IF(AND(ISNUMBER(G107),G107&gt;0,G107&lt;=Summary!$E$5,I107&gt;0),I107*K107,0)</x:f>
        <x:v>2100</x:v>
      </x:c>
      <x:c r="T107" s="12" t="n">
        <x:f>MIN(S107,MAX(0,'Inventory detail'!E191-SUM(S104:S106)))</x:f>
        <x:v>0</x:v>
      </x:c>
      <x:c r="U107" s="12" t="n">
        <x:f>IF(O107=1,J107*K107,0)</x:f>
        <x:v>0</x:v>
      </x:c>
      <x:c r="V107" s="13" t="str">
        <x:f>IF(O107=0,"",IF(H107="","",MAX(H107,Summary!$E$5)))</x:f>
      </x:c>
      <x:c r="W107" s="12" t="n">
        <x:f>IF(Q107="Baseline PO cost",U107,0)</x:f>
        <x:v>0</x:v>
      </x:c>
      <x:c r="X107" s="12" t="n">
        <x:f>IF(Q107="Higher PO cost",U107,0)</x:f>
        <x:v>0</x:v>
      </x:c>
      <x:c r="Y107" s="12" t="n">
        <x:f>IF(Q107="Unclassified",U107,0)</x:f>
        <x:v>0</x:v>
      </x:c>
    </x:row>
    <x:row r="108" ht="22" customHeight="1">
      <x:c r="A108" s="2" t="str">
        <x:v>COIL</x:v>
      </x:c>
      <x:c r="B108" s="2" t="str">
        <x:v>10</x:v>
      </x:c>
      <x:c r="C108" s="2" t="str">
        <x:v>12CLR12-4</x:v>
      </x:c>
      <x:c r="D108" s="2" t="str">
        <x:v>1060225</x:v>
      </x:c>
      <x:c r="E108" s="2" t="str">
        <x:v>0</x:v>
      </x:c>
      <x:c r="F108" s="2" t="str">
        <x:v>15</x:v>
      </x:c>
      <x:c r="G108" s="10" t="n">
        <x:v>46119</x:v>
      </x:c>
      <x:c r="H108" s="10" t="n">
        <x:v>46115</x:v>
      </x:c>
      <x:c r="I108" s="7" t="n">
        <x:v>2100</x:v>
      </x:c>
      <x:c r="J108" s="7" t="n">
        <x:v>2100</x:v>
      </x:c>
      <x:c r="K108" s="7" t="n">
        <x:v>1</x:v>
      </x:c>
      <x:c r="L108" s="8" t="n">
        <x:v>6.36</x:v>
      </x:c>
      <x:c r="M108" s="9" t="n">
        <x:v>146.16</x:v>
      </x:c>
      <x:c r="N108" s="2" t="str">
        <x:v>i</x:v>
      </x:c>
      <x:c r="O108" s="2" t="n">
        <x:v>0</x:v>
      </x:c>
      <x:c r="P108" s="2" t="n">
        <x:v>100</x:v>
      </x:c>
      <x:c r="Q108" s="2" t="str">
        <x:v>Baseline PO cost</x:v>
      </x:c>
      <x:c r="R108" s="2" t="str">
        <x:v>Received</x:v>
      </x:c>
      <x:c r="S108" s="12" t="n">
        <x:f>IF(AND(ISNUMBER(G108),G108&gt;0,G108&lt;=Summary!$E$5,I108&gt;0),I108*K108,0)</x:f>
        <x:v>2100</x:v>
      </x:c>
      <x:c r="T108" s="12" t="n">
        <x:f>MIN(S108,MAX(0,'Inventory detail'!E191-SUM(S104:S107)))</x:f>
        <x:v>0</x:v>
      </x:c>
      <x:c r="U108" s="12" t="n">
        <x:f>IF(O108=1,J108*K108,0)</x:f>
        <x:v>0</x:v>
      </x:c>
      <x:c r="V108" s="13" t="str">
        <x:f>IF(O108=0,"",IF(H108="","",MAX(H108,Summary!$E$5)))</x:f>
      </x:c>
      <x:c r="W108" s="12" t="n">
        <x:f>IF(Q108="Baseline PO cost",U108,0)</x:f>
        <x:v>0</x:v>
      </x:c>
      <x:c r="X108" s="12" t="n">
        <x:f>IF(Q108="Higher PO cost",U108,0)</x:f>
        <x:v>0</x:v>
      </x:c>
      <x:c r="Y108" s="12" t="n">
        <x:f>IF(Q108="Unclassified",U108,0)</x:f>
        <x:v>0</x:v>
      </x:c>
    </x:row>
    <x:row r="109" ht="22" customHeight="1">
      <x:c r="A109" s="2" t="str">
        <x:v>COIL</x:v>
      </x:c>
      <x:c r="B109" s="2" t="str">
        <x:v>10</x:v>
      </x:c>
      <x:c r="C109" s="2" t="str">
        <x:v>12CLR12-4</x:v>
      </x:c>
      <x:c r="D109" s="2" t="str">
        <x:v>1061485</x:v>
      </x:c>
      <x:c r="E109" s="2" t="str">
        <x:v>0</x:v>
      </x:c>
      <x:c r="F109" s="2" t="str">
        <x:v>19</x:v>
      </x:c>
      <x:c r="G109" s="10"/>
      <x:c r="H109" s="10" t="n">
        <x:v>46339</x:v>
      </x:c>
      <x:c r="I109" s="7" t="n">
        <x:v>2100</x:v>
      </x:c>
      <x:c r="J109" s="7" t="n">
        <x:v>2100</x:v>
      </x:c>
      <x:c r="K109" s="7" t="n">
        <x:v>1</x:v>
      </x:c>
      <x:c r="L109" s="8" t="n">
        <x:v>6.36</x:v>
      </x:c>
      <x:c r="M109" s="9" t="n">
        <x:v>0</x:v>
      </x:c>
      <x:c r="N109" s="2" t="str">
        <x:v>a</x:v>
      </x:c>
      <x:c r="O109" s="2" t="n">
        <x:v>1</x:v>
      </x:c>
      <x:c r="P109" s="2" t="n">
        <x:v>100</x:v>
      </x:c>
      <x:c r="Q109" s="2" t="str">
        <x:v>Baseline PO cost</x:v>
      </x:c>
      <x:c r="R109" s="2" t="str">
        <x:v>Incoming active PO</x:v>
      </x:c>
      <x:c r="S109" s="12" t="n">
        <x:f>IF(AND(ISNUMBER(G109),G109&gt;0,G109&lt;=Summary!$E$5,I109&gt;0),I109*K109,0)</x:f>
        <x:v>0</x:v>
      </x:c>
      <x:c r="T109" s="12" t="n">
        <x:f>MIN(S109,MAX(0,'Inventory detail'!E191-SUM(S104:S108)))</x:f>
        <x:v>0</x:v>
      </x:c>
      <x:c r="U109" s="12" t="n">
        <x:f>IF(O109=1,J109*K109,0)</x:f>
        <x:v>2100</x:v>
      </x:c>
      <x:c r="V109" s="13" t="n">
        <x:f>IF(O109=0,"",IF(H109="","",MAX(H109,Summary!$E$5)))</x:f>
        <x:v>46339</x:v>
      </x:c>
      <x:c r="W109" s="12" t="n">
        <x:f>IF(Q109="Baseline PO cost",U109,0)</x:f>
        <x:v>2100</x:v>
      </x:c>
      <x:c r="X109" s="12" t="n">
        <x:f>IF(Q109="Higher PO cost",U109,0)</x:f>
        <x:v>0</x:v>
      </x:c>
      <x:c r="Y109" s="12" t="n">
        <x:f>IF(Q109="Unclassified",U109,0)</x:f>
        <x:v>0</x:v>
      </x:c>
    </x:row>
    <x:row r="110" ht="22" customHeight="1">
      <x:c r="A110" s="2" t="str">
        <x:v>COIL</x:v>
      </x:c>
      <x:c r="B110" s="2" t="str">
        <x:v>10</x:v>
      </x:c>
      <x:c r="C110" s="2" t="str">
        <x:v>12NAV12-4</x:v>
      </x:c>
      <x:c r="D110" s="2" t="str">
        <x:v>1061140</x:v>
      </x:c>
      <x:c r="E110" s="2" t="str">
        <x:v>0</x:v>
      </x:c>
      <x:c r="F110" s="2" t="str">
        <x:v>16</x:v>
      </x:c>
      <x:c r="G110" s="10" t="n">
        <x:v>46286</x:v>
      </x:c>
      <x:c r="H110" s="10" t="n">
        <x:v>46286</x:v>
      </x:c>
      <x:c r="I110" s="7" t="n">
        <x:v>2100</x:v>
      </x:c>
      <x:c r="J110" s="7" t="n">
        <x:v>2100</x:v>
      </x:c>
      <x:c r="K110" s="7" t="n">
        <x:v>1</x:v>
      </x:c>
      <x:c r="L110" s="8" t="n">
        <x:v>6.36</x:v>
      </x:c>
      <x:c r="M110" s="9" t="n">
        <x:v>150.57</x:v>
      </x:c>
      <x:c r="N110" s="2" t="str">
        <x:v>i</x:v>
      </x:c>
      <x:c r="O110" s="2" t="n">
        <x:v>0</x:v>
      </x:c>
      <x:c r="P110" s="2" t="n">
        <x:v>100</x:v>
      </x:c>
      <x:c r="Q110" s="2" t="str">
        <x:v>Baseline PO cost</x:v>
      </x:c>
      <x:c r="R110" s="2" t="str">
        <x:v>Received</x:v>
      </x:c>
      <x:c r="S110" s="12" t="n">
        <x:f>IF(AND(ISNUMBER(G110),G110&gt;0,G110&lt;=Summary!$E$5,I110&gt;0),I110*K110,0)</x:f>
        <x:v>2100</x:v>
      </x:c>
      <x:c r="T110" s="12" t="n">
        <x:f>MIN(S110,MAX(0,'Inventory detail'!E173-0))</x:f>
        <x:v>2100</x:v>
      </x:c>
      <x:c r="U110" s="12" t="n">
        <x:f>IF(O110=1,J110*K110,0)</x:f>
        <x:v>0</x:v>
      </x:c>
      <x:c r="V110" s="13" t="str">
        <x:f>IF(O110=0,"",IF(H110="","",MAX(H110,Summary!$E$5)))</x:f>
      </x:c>
      <x:c r="W110" s="12" t="n">
        <x:f>IF(Q110="Baseline PO cost",U110,0)</x:f>
        <x:v>0</x:v>
      </x:c>
      <x:c r="X110" s="12" t="n">
        <x:f>IF(Q110="Higher PO cost",U110,0)</x:f>
        <x:v>0</x:v>
      </x:c>
      <x:c r="Y110" s="12" t="n">
        <x:f>IF(Q110="Unclassified",U110,0)</x:f>
        <x:v>0</x:v>
      </x:c>
    </x:row>
    <x:row r="111" ht="22" customHeight="1">
      <x:c r="A111" s="2" t="str">
        <x:v>COIL</x:v>
      </x:c>
      <x:c r="B111" s="2" t="str">
        <x:v>10</x:v>
      </x:c>
      <x:c r="C111" s="2" t="str">
        <x:v>12NAV12-4</x:v>
      </x:c>
      <x:c r="D111" s="2" t="str">
        <x:v>1060985</x:v>
      </x:c>
      <x:c r="E111" s="2" t="str">
        <x:v>0</x:v>
      </x:c>
      <x:c r="F111" s="2" t="str">
        <x:v>15</x:v>
      </x:c>
      <x:c r="G111" s="10" t="n">
        <x:v>46240</x:v>
      </x:c>
      <x:c r="H111" s="10" t="n">
        <x:v>46241</x:v>
      </x:c>
      <x:c r="I111" s="7" t="n">
        <x:v>2100</x:v>
      </x:c>
      <x:c r="J111" s="7" t="n">
        <x:v>2100</x:v>
      </x:c>
      <x:c r="K111" s="7" t="n">
        <x:v>1</x:v>
      </x:c>
      <x:c r="L111" s="8" t="n">
        <x:v>6.36</x:v>
      </x:c>
      <x:c r="M111" s="9" t="n">
        <x:v>150.57</x:v>
      </x:c>
      <x:c r="N111" s="2" t="str">
        <x:v>i</x:v>
      </x:c>
      <x:c r="O111" s="2" t="n">
        <x:v>0</x:v>
      </x:c>
      <x:c r="P111" s="2" t="n">
        <x:v>100</x:v>
      </x:c>
      <x:c r="Q111" s="2" t="str">
        <x:v>Baseline PO cost</x:v>
      </x:c>
      <x:c r="R111" s="2" t="str">
        <x:v>Received</x:v>
      </x:c>
      <x:c r="S111" s="12" t="n">
        <x:f>IF(AND(ISNUMBER(G111),G111&gt;0,G111&lt;=Summary!$E$5,I111&gt;0),I111*K111,0)</x:f>
        <x:v>2100</x:v>
      </x:c>
      <x:c r="T111" s="12" t="n">
        <x:f>MIN(S111,MAX(0,'Inventory detail'!E173-SUM(S110:S110)))</x:f>
        <x:v>2100</x:v>
      </x:c>
      <x:c r="U111" s="12" t="n">
        <x:f>IF(O111=1,J111*K111,0)</x:f>
        <x:v>0</x:v>
      </x:c>
      <x:c r="V111" s="13" t="str">
        <x:f>IF(O111=0,"",IF(H111="","",MAX(H111,Summary!$E$5)))</x:f>
      </x:c>
      <x:c r="W111" s="12" t="n">
        <x:f>IF(Q111="Baseline PO cost",U111,0)</x:f>
        <x:v>0</x:v>
      </x:c>
      <x:c r="X111" s="12" t="n">
        <x:f>IF(Q111="Higher PO cost",U111,0)</x:f>
        <x:v>0</x:v>
      </x:c>
      <x:c r="Y111" s="12" t="n">
        <x:f>IF(Q111="Unclassified",U111,0)</x:f>
        <x:v>0</x:v>
      </x:c>
    </x:row>
    <x:row r="112" ht="22" customHeight="1">
      <x:c r="A112" s="2" t="str">
        <x:v>COIL</x:v>
      </x:c>
      <x:c r="B112" s="2" t="str">
        <x:v>10</x:v>
      </x:c>
      <x:c r="C112" s="2" t="str">
        <x:v>12NAV12-4</x:v>
      </x:c>
      <x:c r="D112" s="2" t="str">
        <x:v>1060384</x:v>
      </x:c>
      <x:c r="E112" s="2" t="str">
        <x:v>0</x:v>
      </x:c>
      <x:c r="F112" s="2" t="str">
        <x:v>18</x:v>
      </x:c>
      <x:c r="G112" s="10" t="n">
        <x:v>46127</x:v>
      </x:c>
      <x:c r="H112" s="10" t="n">
        <x:v>46129</x:v>
      </x:c>
      <x:c r="I112" s="7" t="n">
        <x:v>8400</x:v>
      </x:c>
      <x:c r="J112" s="7" t="n">
        <x:v>8400</x:v>
      </x:c>
      <x:c r="K112" s="7" t="n">
        <x:v>1</x:v>
      </x:c>
      <x:c r="L112" s="8" t="n">
        <x:v>6.36</x:v>
      </x:c>
      <x:c r="M112" s="9" t="n">
        <x:v>584.64</x:v>
      </x:c>
      <x:c r="N112" s="2" t="str">
        <x:v>i</x:v>
      </x:c>
      <x:c r="O112" s="2" t="n">
        <x:v>0</x:v>
      </x:c>
      <x:c r="P112" s="2" t="n">
        <x:v>100</x:v>
      </x:c>
      <x:c r="Q112" s="2" t="str">
        <x:v>Baseline PO cost</x:v>
      </x:c>
      <x:c r="R112" s="2" t="str">
        <x:v>Received</x:v>
      </x:c>
      <x:c r="S112" s="12" t="n">
        <x:f>IF(AND(ISNUMBER(G112),G112&gt;0,G112&lt;=Summary!$E$5,I112&gt;0),I112*K112,0)</x:f>
        <x:v>8400</x:v>
      </x:c>
      <x:c r="T112" s="12" t="n">
        <x:f>MIN(S112,MAX(0,'Inventory detail'!E173-SUM(S110:S111)))</x:f>
        <x:v>400</x:v>
      </x:c>
      <x:c r="U112" s="12" t="n">
        <x:f>IF(O112=1,J112*K112,0)</x:f>
        <x:v>0</x:v>
      </x:c>
      <x:c r="V112" s="13" t="str">
        <x:f>IF(O112=0,"",IF(H112="","",MAX(H112,Summary!$E$5)))</x:f>
      </x:c>
      <x:c r="W112" s="12" t="n">
        <x:f>IF(Q112="Baseline PO cost",U112,0)</x:f>
        <x:v>0</x:v>
      </x:c>
      <x:c r="X112" s="12" t="n">
        <x:f>IF(Q112="Higher PO cost",U112,0)</x:f>
        <x:v>0</x:v>
      </x:c>
      <x:c r="Y112" s="12" t="n">
        <x:f>IF(Q112="Unclassified",U112,0)</x:f>
        <x:v>0</x:v>
      </x:c>
    </x:row>
    <x:row r="113" ht="22" customHeight="1">
      <x:c r="A113" s="2" t="str">
        <x:v>COIL</x:v>
      </x:c>
      <x:c r="B113" s="2" t="str">
        <x:v>10</x:v>
      </x:c>
      <x:c r="C113" s="2" t="str">
        <x:v>12NAV12-4</x:v>
      </x:c>
      <x:c r="D113" s="2" t="str">
        <x:v>1060063</x:v>
      </x:c>
      <x:c r="E113" s="2" t="str">
        <x:v>0</x:v>
      </x:c>
      <x:c r="F113" s="2" t="str">
        <x:v>17</x:v>
      </x:c>
      <x:c r="G113" s="10" t="n">
        <x:v>46083</x:v>
      </x:c>
      <x:c r="H113" s="10" t="n">
        <x:v>46087</x:v>
      </x:c>
      <x:c r="I113" s="7" t="n">
        <x:v>2100</x:v>
      </x:c>
      <x:c r="J113" s="7" t="n">
        <x:v>2100</x:v>
      </x:c>
      <x:c r="K113" s="7" t="n">
        <x:v>1</x:v>
      </x:c>
      <x:c r="L113" s="8" t="n">
        <x:v>6.36</x:v>
      </x:c>
      <x:c r="M113" s="9" t="n">
        <x:v>146.16</x:v>
      </x:c>
      <x:c r="N113" s="2" t="str">
        <x:v>i</x:v>
      </x:c>
      <x:c r="O113" s="2" t="n">
        <x:v>0</x:v>
      </x:c>
      <x:c r="P113" s="2" t="n">
        <x:v>100</x:v>
      </x:c>
      <x:c r="Q113" s="2" t="str">
        <x:v>Baseline PO cost</x:v>
      </x:c>
      <x:c r="R113" s="2" t="str">
        <x:v>Received</x:v>
      </x:c>
      <x:c r="S113" s="12" t="n">
        <x:f>IF(AND(ISNUMBER(G113),G113&gt;0,G113&lt;=Summary!$E$5,I113&gt;0),I113*K113,0)</x:f>
        <x:v>2100</x:v>
      </x:c>
      <x:c r="T113" s="12" t="n">
        <x:f>MIN(S113,MAX(0,'Inventory detail'!E173-SUM(S110:S112)))</x:f>
        <x:v>0</x:v>
      </x:c>
      <x:c r="U113" s="12" t="n">
        <x:f>IF(O113=1,J113*K113,0)</x:f>
        <x:v>0</x:v>
      </x:c>
      <x:c r="V113" s="13" t="str">
        <x:f>IF(O113=0,"",IF(H113="","",MAX(H113,Summary!$E$5)))</x:f>
      </x:c>
      <x:c r="W113" s="12" t="n">
        <x:f>IF(Q113="Baseline PO cost",U113,0)</x:f>
        <x:v>0</x:v>
      </x:c>
      <x:c r="X113" s="12" t="n">
        <x:f>IF(Q113="Higher PO cost",U113,0)</x:f>
        <x:v>0</x:v>
      </x:c>
      <x:c r="Y113" s="12" t="n">
        <x:f>IF(Q113="Unclassified",U113,0)</x:f>
        <x:v>0</x:v>
      </x:c>
    </x:row>
    <x:row r="114" ht="22" customHeight="1">
      <x:c r="A114" s="2" t="str">
        <x:v>COIL</x:v>
      </x:c>
      <x:c r="B114" s="2" t="str">
        <x:v>10</x:v>
      </x:c>
      <x:c r="C114" s="2" t="str">
        <x:v>12NAV12-4</x:v>
      </x:c>
      <x:c r="D114" s="2" t="str">
        <x:v>1059842</x:v>
      </x:c>
      <x:c r="E114" s="2" t="str">
        <x:v>0</x:v>
      </x:c>
      <x:c r="F114" s="2" t="str">
        <x:v>17</x:v>
      </x:c>
      <x:c r="G114" s="10" t="n">
        <x:v>46042</x:v>
      </x:c>
      <x:c r="H114" s="10" t="n">
        <x:v>46044</x:v>
      </x:c>
      <x:c r="I114" s="7" t="n">
        <x:v>2100</x:v>
      </x:c>
      <x:c r="J114" s="7" t="n">
        <x:v>2100</x:v>
      </x:c>
      <x:c r="K114" s="7" t="n">
        <x:v>1</x:v>
      </x:c>
      <x:c r="L114" s="8" t="n">
        <x:v>6.36</x:v>
      </x:c>
      <x:c r="M114" s="9" t="n">
        <x:v>146.16</x:v>
      </x:c>
      <x:c r="N114" s="2" t="str">
        <x:v>i</x:v>
      </x:c>
      <x:c r="O114" s="2" t="n">
        <x:v>0</x:v>
      </x:c>
      <x:c r="P114" s="2" t="n">
        <x:v>100</x:v>
      </x:c>
      <x:c r="Q114" s="2" t="str">
        <x:v>Baseline PO cost</x:v>
      </x:c>
      <x:c r="R114" s="2" t="str">
        <x:v>Received</x:v>
      </x:c>
      <x:c r="S114" s="12" t="n">
        <x:f>IF(AND(ISNUMBER(G114),G114&gt;0,G114&lt;=Summary!$E$5,I114&gt;0),I114*K114,0)</x:f>
        <x:v>2100</x:v>
      </x:c>
      <x:c r="T114" s="12" t="n">
        <x:f>MIN(S114,MAX(0,'Inventory detail'!E173-SUM(S110:S113)))</x:f>
        <x:v>0</x:v>
      </x:c>
      <x:c r="U114" s="12" t="n">
        <x:f>IF(O114=1,J114*K114,0)</x:f>
        <x:v>0</x:v>
      </x:c>
      <x:c r="V114" s="13" t="str">
        <x:f>IF(O114=0,"",IF(H114="","",MAX(H114,Summary!$E$5)))</x:f>
      </x:c>
      <x:c r="W114" s="12" t="n">
        <x:f>IF(Q114="Baseline PO cost",U114,0)</x:f>
        <x:v>0</x:v>
      </x:c>
      <x:c r="X114" s="12" t="n">
        <x:f>IF(Q114="Higher PO cost",U114,0)</x:f>
        <x:v>0</x:v>
      </x:c>
      <x:c r="Y114" s="12" t="n">
        <x:f>IF(Q114="Unclassified",U114,0)</x:f>
        <x:v>0</x:v>
      </x:c>
    </x:row>
    <x:row r="115" ht="22" customHeight="1">
      <x:c r="A115" s="2" t="str">
        <x:v>COIL</x:v>
      </x:c>
      <x:c r="B115" s="2" t="str">
        <x:v>10</x:v>
      </x:c>
      <x:c r="C115" s="2" t="str">
        <x:v>12NAV12-4</x:v>
      </x:c>
      <x:c r="D115" s="2" t="str">
        <x:v>1061485</x:v>
      </x:c>
      <x:c r="E115" s="2" t="str">
        <x:v>0</x:v>
      </x:c>
      <x:c r="F115" s="2" t="str">
        <x:v>20</x:v>
      </x:c>
      <x:c r="G115" s="10"/>
      <x:c r="H115" s="10" t="n">
        <x:v>46339</x:v>
      </x:c>
      <x:c r="I115" s="7" t="n">
        <x:v>2100</x:v>
      </x:c>
      <x:c r="J115" s="7" t="n">
        <x:v>2100</x:v>
      </x:c>
      <x:c r="K115" s="7" t="n">
        <x:v>1</x:v>
      </x:c>
      <x:c r="L115" s="8" t="n">
        <x:v>6.36</x:v>
      </x:c>
      <x:c r="M115" s="9" t="n">
        <x:v>0</x:v>
      </x:c>
      <x:c r="N115" s="2" t="str">
        <x:v>a</x:v>
      </x:c>
      <x:c r="O115" s="2" t="n">
        <x:v>1</x:v>
      </x:c>
      <x:c r="P115" s="2" t="n">
        <x:v>100</x:v>
      </x:c>
      <x:c r="Q115" s="2" t="str">
        <x:v>Baseline PO cost</x:v>
      </x:c>
      <x:c r="R115" s="2" t="str">
        <x:v>Incoming active PO</x:v>
      </x:c>
      <x:c r="S115" s="12" t="n">
        <x:f>IF(AND(ISNUMBER(G115),G115&gt;0,G115&lt;=Summary!$E$5,I115&gt;0),I115*K115,0)</x:f>
        <x:v>0</x:v>
      </x:c>
      <x:c r="T115" s="12" t="n">
        <x:f>MIN(S115,MAX(0,'Inventory detail'!E173-SUM(S110:S114)))</x:f>
        <x:v>0</x:v>
      </x:c>
      <x:c r="U115" s="12" t="n">
        <x:f>IF(O115=1,J115*K115,0)</x:f>
        <x:v>2100</x:v>
      </x:c>
      <x:c r="V115" s="13" t="n">
        <x:f>IF(O115=0,"",IF(H115="","",MAX(H115,Summary!$E$5)))</x:f>
        <x:v>46339</x:v>
      </x:c>
      <x:c r="W115" s="12" t="n">
        <x:f>IF(Q115="Baseline PO cost",U115,0)</x:f>
        <x:v>2100</x:v>
      </x:c>
      <x:c r="X115" s="12" t="n">
        <x:f>IF(Q115="Higher PO cost",U115,0)</x:f>
        <x:v>0</x:v>
      </x:c>
      <x:c r="Y115" s="12" t="n">
        <x:f>IF(Q115="Unclassified",U115,0)</x:f>
        <x:v>0</x:v>
      </x:c>
    </x:row>
    <x:row r="116" ht="22" customHeight="1">
      <x:c r="A116" s="2" t="str">
        <x:v>COIL</x:v>
      </x:c>
      <x:c r="B116" s="2" t="str">
        <x:v>10</x:v>
      </x:c>
      <x:c r="C116" s="2" t="str">
        <x:v>12RED12-4</x:v>
      </x:c>
      <x:c r="D116" s="2" t="str">
        <x:v>1061316</x:v>
      </x:c>
      <x:c r="E116" s="2" t="str">
        <x:v>0</x:v>
      </x:c>
      <x:c r="F116" s="2" t="str">
        <x:v>19</x:v>
      </x:c>
      <x:c r="G116" s="10" t="n">
        <x:v>46302</x:v>
      </x:c>
      <x:c r="H116" s="10" t="n">
        <x:v>46304</x:v>
      </x:c>
      <x:c r="I116" s="7" t="n">
        <x:v>2100</x:v>
      </x:c>
      <x:c r="J116" s="7" t="n">
        <x:v>2100</x:v>
      </x:c>
      <x:c r="K116" s="7" t="n">
        <x:v>1</x:v>
      </x:c>
      <x:c r="L116" s="8" t="n">
        <x:v>6.36</x:v>
      </x:c>
      <x:c r="M116" s="9" t="n">
        <x:v>150.57</x:v>
      </x:c>
      <x:c r="N116" s="2" t="str">
        <x:v>a</x:v>
      </x:c>
      <x:c r="O116" s="2" t="n">
        <x:v>0</x:v>
      </x:c>
      <x:c r="P116" s="2" t="n">
        <x:v>100</x:v>
      </x:c>
      <x:c r="Q116" s="2" t="str">
        <x:v>Baseline PO cost</x:v>
      </x:c>
      <x:c r="R116" s="2" t="str">
        <x:v>Received</x:v>
      </x:c>
      <x:c r="S116" s="12" t="n">
        <x:f>IF(AND(ISNUMBER(G116),G116&gt;0,G116&lt;=Summary!$E$5,I116&gt;0),I116*K116,0)</x:f>
        <x:v>2100</x:v>
      </x:c>
      <x:c r="T116" s="12" t="n">
        <x:f>MIN(S116,MAX(0,'Inventory detail'!E326-0))</x:f>
        <x:v>2100</x:v>
      </x:c>
      <x:c r="U116" s="12" t="n">
        <x:f>IF(O116=1,J116*K116,0)</x:f>
        <x:v>0</x:v>
      </x:c>
      <x:c r="V116" s="13" t="str">
        <x:f>IF(O116=0,"",IF(H116="","",MAX(H116,Summary!$E$5)))</x:f>
      </x:c>
      <x:c r="W116" s="12" t="n">
        <x:f>IF(Q116="Baseline PO cost",U116,0)</x:f>
        <x:v>0</x:v>
      </x:c>
      <x:c r="X116" s="12" t="n">
        <x:f>IF(Q116="Higher PO cost",U116,0)</x:f>
        <x:v>0</x:v>
      </x:c>
      <x:c r="Y116" s="12" t="n">
        <x:f>IF(Q116="Unclassified",U116,0)</x:f>
        <x:v>0</x:v>
      </x:c>
    </x:row>
    <x:row r="117" ht="22" customHeight="1">
      <x:c r="A117" s="2" t="str">
        <x:v>COIL</x:v>
      </x:c>
      <x:c r="B117" s="2" t="str">
        <x:v>10</x:v>
      </x:c>
      <x:c r="C117" s="2" t="str">
        <x:v>12RED12-4</x:v>
      </x:c>
      <x:c r="D117" s="2" t="str">
        <x:v>1060598</x:v>
      </x:c>
      <x:c r="E117" s="2" t="str">
        <x:v>0</x:v>
      </x:c>
      <x:c r="F117" s="2" t="str">
        <x:v>15</x:v>
      </x:c>
      <x:c r="G117" s="10" t="n">
        <x:v>46171</x:v>
      </x:c>
      <x:c r="H117" s="10" t="n">
        <x:v>46171</x:v>
      </x:c>
      <x:c r="I117" s="7" t="n">
        <x:v>2100</x:v>
      </x:c>
      <x:c r="J117" s="7" t="n">
        <x:v>2100</x:v>
      </x:c>
      <x:c r="K117" s="7" t="n">
        <x:v>1</x:v>
      </x:c>
      <x:c r="L117" s="8" t="n">
        <x:v>6.36</x:v>
      </x:c>
      <x:c r="M117" s="9" t="n">
        <x:v>150.57</x:v>
      </x:c>
      <x:c r="N117" s="2" t="str">
        <x:v>i</x:v>
      </x:c>
      <x:c r="O117" s="2" t="n">
        <x:v>0</x:v>
      </x:c>
      <x:c r="P117" s="2" t="n">
        <x:v>100</x:v>
      </x:c>
      <x:c r="Q117" s="2" t="str">
        <x:v>Baseline PO cost</x:v>
      </x:c>
      <x:c r="R117" s="2" t="str">
        <x:v>Received</x:v>
      </x:c>
      <x:c r="S117" s="12" t="n">
        <x:f>IF(AND(ISNUMBER(G117),G117&gt;0,G117&lt;=Summary!$E$5,I117&gt;0),I117*K117,0)</x:f>
        <x:v>2100</x:v>
      </x:c>
      <x:c r="T117" s="12" t="n">
        <x:f>MIN(S117,MAX(0,'Inventory detail'!E326-SUM(S116:S116)))</x:f>
        <x:v>100</x:v>
      </x:c>
      <x:c r="U117" s="12" t="n">
        <x:f>IF(O117=1,J117*K117,0)</x:f>
        <x:v>0</x:v>
      </x:c>
      <x:c r="V117" s="13" t="str">
        <x:f>IF(O117=0,"",IF(H117="","",MAX(H117,Summary!$E$5)))</x:f>
      </x:c>
      <x:c r="W117" s="12" t="n">
        <x:f>IF(Q117="Baseline PO cost",U117,0)</x:f>
        <x:v>0</x:v>
      </x:c>
      <x:c r="X117" s="12" t="n">
        <x:f>IF(Q117="Higher PO cost",U117,0)</x:f>
        <x:v>0</x:v>
      </x:c>
      <x:c r="Y117" s="12" t="n">
        <x:f>IF(Q117="Unclassified",U117,0)</x:f>
        <x:v>0</x:v>
      </x:c>
    </x:row>
    <x:row r="118" ht="22" customHeight="1">
      <x:c r="A118" s="2" t="str">
        <x:v>COIL</x:v>
      </x:c>
      <x:c r="B118" s="2" t="str">
        <x:v>10</x:v>
      </x:c>
      <x:c r="C118" s="2" t="str">
        <x:v>12RED12-4</x:v>
      </x:c>
      <x:c r="D118" s="2" t="str">
        <x:v>1060063</x:v>
      </x:c>
      <x:c r="E118" s="2" t="str">
        <x:v>0</x:v>
      </x:c>
      <x:c r="F118" s="2" t="str">
        <x:v>18</x:v>
      </x:c>
      <x:c r="G118" s="10" t="n">
        <x:v>46083</x:v>
      </x:c>
      <x:c r="H118" s="10" t="n">
        <x:v>46087</x:v>
      </x:c>
      <x:c r="I118" s="7" t="n">
        <x:v>2100</x:v>
      </x:c>
      <x:c r="J118" s="7" t="n">
        <x:v>2100</x:v>
      </x:c>
      <x:c r="K118" s="7" t="n">
        <x:v>1</x:v>
      </x:c>
      <x:c r="L118" s="8" t="n">
        <x:v>6.36</x:v>
      </x:c>
      <x:c r="M118" s="9" t="n">
        <x:v>146.16</x:v>
      </x:c>
      <x:c r="N118" s="2" t="str">
        <x:v>i</x:v>
      </x:c>
      <x:c r="O118" s="2" t="n">
        <x:v>0</x:v>
      </x:c>
      <x:c r="P118" s="2" t="n">
        <x:v>100</x:v>
      </x:c>
      <x:c r="Q118" s="2" t="str">
        <x:v>Baseline PO cost</x:v>
      </x:c>
      <x:c r="R118" s="2" t="str">
        <x:v>Received</x:v>
      </x:c>
      <x:c r="S118" s="12" t="n">
        <x:f>IF(AND(ISNUMBER(G118),G118&gt;0,G118&lt;=Summary!$E$5,I118&gt;0),I118*K118,0)</x:f>
        <x:v>2100</x:v>
      </x:c>
      <x:c r="T118" s="12" t="n">
        <x:f>MIN(S118,MAX(0,'Inventory detail'!E326-SUM(S116:S117)))</x:f>
        <x:v>0</x:v>
      </x:c>
      <x:c r="U118" s="12" t="n">
        <x:f>IF(O118=1,J118*K118,0)</x:f>
        <x:v>0</x:v>
      </x:c>
      <x:c r="V118" s="13" t="str">
        <x:f>IF(O118=0,"",IF(H118="","",MAX(H118,Summary!$E$5)))</x:f>
      </x:c>
      <x:c r="W118" s="12" t="n">
        <x:f>IF(Q118="Baseline PO cost",U118,0)</x:f>
        <x:v>0</x:v>
      </x:c>
      <x:c r="X118" s="12" t="n">
        <x:f>IF(Q118="Higher PO cost",U118,0)</x:f>
        <x:v>0</x:v>
      </x:c>
      <x:c r="Y118" s="12" t="n">
        <x:f>IF(Q118="Unclassified",U118,0)</x:f>
        <x:v>0</x:v>
      </x:c>
    </x:row>
    <x:row r="119" ht="22" customHeight="1">
      <x:c r="A119" s="2" t="str">
        <x:v>COIL</x:v>
      </x:c>
      <x:c r="B119" s="2" t="str">
        <x:v>10</x:v>
      </x:c>
      <x:c r="C119" s="2" t="str">
        <x:v>12WHT12-4</x:v>
      </x:c>
      <x:c r="D119" s="2" t="str">
        <x:v>1061140</x:v>
      </x:c>
      <x:c r="E119" s="2" t="str">
        <x:v>0</x:v>
      </x:c>
      <x:c r="F119" s="2" t="str">
        <x:v>17</x:v>
      </x:c>
      <x:c r="G119" s="10" t="n">
        <x:v>46286</x:v>
      </x:c>
      <x:c r="H119" s="10" t="n">
        <x:v>46286</x:v>
      </x:c>
      <x:c r="I119" s="7" t="n">
        <x:v>29400</x:v>
      </x:c>
      <x:c r="J119" s="7" t="n">
        <x:v>29400</x:v>
      </x:c>
      <x:c r="K119" s="7" t="n">
        <x:v>1</x:v>
      </x:c>
      <x:c r="L119" s="8" t="n">
        <x:v>6.36</x:v>
      </x:c>
      <x:c r="M119" s="9" t="n">
        <x:v>2107.98</x:v>
      </x:c>
      <x:c r="N119" s="2" t="str">
        <x:v>i</x:v>
      </x:c>
      <x:c r="O119" s="2" t="n">
        <x:v>0</x:v>
      </x:c>
      <x:c r="P119" s="2" t="n">
        <x:v>100</x:v>
      </x:c>
      <x:c r="Q119" s="2" t="str">
        <x:v>Baseline PO cost</x:v>
      </x:c>
      <x:c r="R119" s="2" t="str">
        <x:v>Received</x:v>
      </x:c>
      <x:c r="S119" s="12" t="n">
        <x:f>IF(AND(ISNUMBER(G119),G119&gt;0,G119&lt;=Summary!$E$5,I119&gt;0),I119*K119,0)</x:f>
        <x:v>29400</x:v>
      </x:c>
      <x:c r="T119" s="12" t="n">
        <x:f>MIN(S119,MAX(0,'Inventory detail'!E60-0))</x:f>
        <x:v>10400</x:v>
      </x:c>
      <x:c r="U119" s="12" t="n">
        <x:f>IF(O119=1,J119*K119,0)</x:f>
        <x:v>0</x:v>
      </x:c>
      <x:c r="V119" s="13" t="str">
        <x:f>IF(O119=0,"",IF(H119="","",MAX(H119,Summary!$E$5)))</x:f>
      </x:c>
      <x:c r="W119" s="12" t="n">
        <x:f>IF(Q119="Baseline PO cost",U119,0)</x:f>
        <x:v>0</x:v>
      </x:c>
      <x:c r="X119" s="12" t="n">
        <x:f>IF(Q119="Higher PO cost",U119,0)</x:f>
        <x:v>0</x:v>
      </x:c>
      <x:c r="Y119" s="12" t="n">
        <x:f>IF(Q119="Unclassified",U119,0)</x:f>
        <x:v>0</x:v>
      </x:c>
    </x:row>
    <x:row r="120" ht="22" customHeight="1">
      <x:c r="A120" s="2" t="str">
        <x:v>COIL</x:v>
      </x:c>
      <x:c r="B120" s="2" t="str">
        <x:v>10</x:v>
      </x:c>
      <x:c r="C120" s="2" t="str">
        <x:v>12WHT12-4</x:v>
      </x:c>
      <x:c r="D120" s="2" t="str">
        <x:v>1060985</x:v>
      </x:c>
      <x:c r="E120" s="2" t="str">
        <x:v>0</x:v>
      </x:c>
      <x:c r="F120" s="2" t="str">
        <x:v>16</x:v>
      </x:c>
      <x:c r="G120" s="10" t="n">
        <x:v>46240</x:v>
      </x:c>
      <x:c r="H120" s="10" t="n">
        <x:v>46241</x:v>
      </x:c>
      <x:c r="I120" s="7" t="n">
        <x:v>4200</x:v>
      </x:c>
      <x:c r="J120" s="7" t="n">
        <x:v>4200</x:v>
      </x:c>
      <x:c r="K120" s="7" t="n">
        <x:v>1</x:v>
      </x:c>
      <x:c r="L120" s="8" t="n">
        <x:v>6.36</x:v>
      </x:c>
      <x:c r="M120" s="9" t="n">
        <x:v>301.14</x:v>
      </x:c>
      <x:c r="N120" s="2" t="str">
        <x:v>i</x:v>
      </x:c>
      <x:c r="O120" s="2" t="n">
        <x:v>0</x:v>
      </x:c>
      <x:c r="P120" s="2" t="n">
        <x:v>100</x:v>
      </x:c>
      <x:c r="Q120" s="2" t="str">
        <x:v>Baseline PO cost</x:v>
      </x:c>
      <x:c r="R120" s="2" t="str">
        <x:v>Received</x:v>
      </x:c>
      <x:c r="S120" s="12" t="n">
        <x:f>IF(AND(ISNUMBER(G120),G120&gt;0,G120&lt;=Summary!$E$5,I120&gt;0),I120*K120,0)</x:f>
        <x:v>4200</x:v>
      </x:c>
      <x:c r="T120" s="12" t="n">
        <x:f>MIN(S120,MAX(0,'Inventory detail'!E60-SUM(S119:S119)))</x:f>
        <x:v>0</x:v>
      </x:c>
      <x:c r="U120" s="12" t="n">
        <x:f>IF(O120=1,J120*K120,0)</x:f>
        <x:v>0</x:v>
      </x:c>
      <x:c r="V120" s="13" t="str">
        <x:f>IF(O120=0,"",IF(H120="","",MAX(H120,Summary!$E$5)))</x:f>
      </x:c>
      <x:c r="W120" s="12" t="n">
        <x:f>IF(Q120="Baseline PO cost",U120,0)</x:f>
        <x:v>0</x:v>
      </x:c>
      <x:c r="X120" s="12" t="n">
        <x:f>IF(Q120="Higher PO cost",U120,0)</x:f>
        <x:v>0</x:v>
      </x:c>
      <x:c r="Y120" s="12" t="n">
        <x:f>IF(Q120="Unclassified",U120,0)</x:f>
        <x:v>0</x:v>
      </x:c>
    </x:row>
    <x:row r="121" ht="22" customHeight="1">
      <x:c r="A121" s="2" t="str">
        <x:v>COIL</x:v>
      </x:c>
      <x:c r="B121" s="2" t="str">
        <x:v>10</x:v>
      </x:c>
      <x:c r="C121" s="2" t="str">
        <x:v>12WHT12-4</x:v>
      </x:c>
      <x:c r="D121" s="2" t="str">
        <x:v>1060866</x:v>
      </x:c>
      <x:c r="E121" s="2" t="str">
        <x:v>0</x:v>
      </x:c>
      <x:c r="F121" s="2" t="str">
        <x:v>16</x:v>
      </x:c>
      <x:c r="G121" s="10" t="n">
        <x:v>46210</x:v>
      </x:c>
      <x:c r="H121" s="10" t="n">
        <x:v>46213</x:v>
      </x:c>
      <x:c r="I121" s="7" t="n">
        <x:v>2100</x:v>
      </x:c>
      <x:c r="J121" s="7" t="n">
        <x:v>2100</x:v>
      </x:c>
      <x:c r="K121" s="7" t="n">
        <x:v>1</x:v>
      </x:c>
      <x:c r="L121" s="8" t="n">
        <x:v>6.36</x:v>
      </x:c>
      <x:c r="M121" s="9" t="n">
        <x:v>150.57</x:v>
      </x:c>
      <x:c r="N121" s="2" t="str">
        <x:v>i</x:v>
      </x:c>
      <x:c r="O121" s="2" t="n">
        <x:v>0</x:v>
      </x:c>
      <x:c r="P121" s="2" t="n">
        <x:v>100</x:v>
      </x:c>
      <x:c r="Q121" s="2" t="str">
        <x:v>Baseline PO cost</x:v>
      </x:c>
      <x:c r="R121" s="2" t="str">
        <x:v>Received</x:v>
      </x:c>
      <x:c r="S121" s="12" t="n">
        <x:f>IF(AND(ISNUMBER(G121),G121&gt;0,G121&lt;=Summary!$E$5,I121&gt;0),I121*K121,0)</x:f>
        <x:v>2100</x:v>
      </x:c>
      <x:c r="T121" s="12" t="n">
        <x:f>MIN(S121,MAX(0,'Inventory detail'!E60-SUM(S119:S120)))</x:f>
        <x:v>0</x:v>
      </x:c>
      <x:c r="U121" s="12" t="n">
        <x:f>IF(O121=1,J121*K121,0)</x:f>
        <x:v>0</x:v>
      </x:c>
      <x:c r="V121" s="13" t="str">
        <x:f>IF(O121=0,"",IF(H121="","",MAX(H121,Summary!$E$5)))</x:f>
      </x:c>
      <x:c r="W121" s="12" t="n">
        <x:f>IF(Q121="Baseline PO cost",U121,0)</x:f>
        <x:v>0</x:v>
      </x:c>
      <x:c r="X121" s="12" t="n">
        <x:f>IF(Q121="Higher PO cost",U121,0)</x:f>
        <x:v>0</x:v>
      </x:c>
      <x:c r="Y121" s="12" t="n">
        <x:f>IF(Q121="Unclassified",U121,0)</x:f>
        <x:v>0</x:v>
      </x:c>
    </x:row>
    <x:row r="122" ht="22" customHeight="1">
      <x:c r="A122" s="2" t="str">
        <x:v>COIL</x:v>
      </x:c>
      <x:c r="B122" s="2" t="str">
        <x:v>10</x:v>
      </x:c>
      <x:c r="C122" s="2" t="str">
        <x:v>12WHT12-4</x:v>
      </x:c>
      <x:c r="D122" s="2" t="str">
        <x:v>1060776</x:v>
      </x:c>
      <x:c r="E122" s="2" t="str">
        <x:v>0</x:v>
      </x:c>
      <x:c r="F122" s="2" t="str">
        <x:v>14</x:v>
      </x:c>
      <x:c r="G122" s="10" t="n">
        <x:v>46197</x:v>
      </x:c>
      <x:c r="H122" s="10" t="n">
        <x:v>46199</x:v>
      </x:c>
      <x:c r="I122" s="7" t="n">
        <x:v>2100</x:v>
      </x:c>
      <x:c r="J122" s="7" t="n">
        <x:v>2100</x:v>
      </x:c>
      <x:c r="K122" s="7" t="n">
        <x:v>1</x:v>
      </x:c>
      <x:c r="L122" s="8" t="n">
        <x:v>6.36</x:v>
      </x:c>
      <x:c r="M122" s="9" t="n">
        <x:v>150.57</x:v>
      </x:c>
      <x:c r="N122" s="2" t="str">
        <x:v>i</x:v>
      </x:c>
      <x:c r="O122" s="2" t="n">
        <x:v>0</x:v>
      </x:c>
      <x:c r="P122" s="2" t="n">
        <x:v>100</x:v>
      </x:c>
      <x:c r="Q122" s="2" t="str">
        <x:v>Baseline PO cost</x:v>
      </x:c>
      <x:c r="R122" s="2" t="str">
        <x:v>Received</x:v>
      </x:c>
      <x:c r="S122" s="12" t="n">
        <x:f>IF(AND(ISNUMBER(G122),G122&gt;0,G122&lt;=Summary!$E$5,I122&gt;0),I122*K122,0)</x:f>
        <x:v>2100</x:v>
      </x:c>
      <x:c r="T122" s="12" t="n">
        <x:f>MIN(S122,MAX(0,'Inventory detail'!E60-SUM(S119:S121)))</x:f>
        <x:v>0</x:v>
      </x:c>
      <x:c r="U122" s="12" t="n">
        <x:f>IF(O122=1,J122*K122,0)</x:f>
        <x:v>0</x:v>
      </x:c>
      <x:c r="V122" s="13" t="str">
        <x:f>IF(O122=0,"",IF(H122="","",MAX(H122,Summary!$E$5)))</x:f>
      </x:c>
      <x:c r="W122" s="12" t="n">
        <x:f>IF(Q122="Baseline PO cost",U122,0)</x:f>
        <x:v>0</x:v>
      </x:c>
      <x:c r="X122" s="12" t="n">
        <x:f>IF(Q122="Higher PO cost",U122,0)</x:f>
        <x:v>0</x:v>
      </x:c>
      <x:c r="Y122" s="12" t="n">
        <x:f>IF(Q122="Unclassified",U122,0)</x:f>
        <x:v>0</x:v>
      </x:c>
    </x:row>
    <x:row r="123" ht="22" customHeight="1">
      <x:c r="A123" s="2" t="str">
        <x:v>COIL</x:v>
      </x:c>
      <x:c r="B123" s="2" t="str">
        <x:v>10</x:v>
      </x:c>
      <x:c r="C123" s="2" t="str">
        <x:v>12WHT12-4</x:v>
      </x:c>
      <x:c r="D123" s="2" t="str">
        <x:v>1060598</x:v>
      </x:c>
      <x:c r="E123" s="2" t="str">
        <x:v>0</x:v>
      </x:c>
      <x:c r="F123" s="2" t="str">
        <x:v>16</x:v>
      </x:c>
      <x:c r="G123" s="10" t="n">
        <x:v>46171</x:v>
      </x:c>
      <x:c r="H123" s="10" t="n">
        <x:v>46171</x:v>
      </x:c>
      <x:c r="I123" s="7" t="n">
        <x:v>2100</x:v>
      </x:c>
      <x:c r="J123" s="7" t="n">
        <x:v>2100</x:v>
      </x:c>
      <x:c r="K123" s="7" t="n">
        <x:v>1</x:v>
      </x:c>
      <x:c r="L123" s="8" t="n">
        <x:v>6.36</x:v>
      </x:c>
      <x:c r="M123" s="9" t="n">
        <x:v>150.57</x:v>
      </x:c>
      <x:c r="N123" s="2" t="str">
        <x:v>i</x:v>
      </x:c>
      <x:c r="O123" s="2" t="n">
        <x:v>0</x:v>
      </x:c>
      <x:c r="P123" s="2" t="n">
        <x:v>100</x:v>
      </x:c>
      <x:c r="Q123" s="2" t="str">
        <x:v>Baseline PO cost</x:v>
      </x:c>
      <x:c r="R123" s="2" t="str">
        <x:v>Received</x:v>
      </x:c>
      <x:c r="S123" s="12" t="n">
        <x:f>IF(AND(ISNUMBER(G123),G123&gt;0,G123&lt;=Summary!$E$5,I123&gt;0),I123*K123,0)</x:f>
        <x:v>2100</x:v>
      </x:c>
      <x:c r="T123" s="12" t="n">
        <x:f>MIN(S123,MAX(0,'Inventory detail'!E60-SUM(S119:S122)))</x:f>
        <x:v>0</x:v>
      </x:c>
      <x:c r="U123" s="12" t="n">
        <x:f>IF(O123=1,J123*K123,0)</x:f>
        <x:v>0</x:v>
      </x:c>
      <x:c r="V123" s="13" t="str">
        <x:f>IF(O123=0,"",IF(H123="","",MAX(H123,Summary!$E$5)))</x:f>
      </x:c>
      <x:c r="W123" s="12" t="n">
        <x:f>IF(Q123="Baseline PO cost",U123,0)</x:f>
        <x:v>0</x:v>
      </x:c>
      <x:c r="X123" s="12" t="n">
        <x:f>IF(Q123="Higher PO cost",U123,0)</x:f>
        <x:v>0</x:v>
      </x:c>
      <x:c r="Y123" s="12" t="n">
        <x:f>IF(Q123="Unclassified",U123,0)</x:f>
        <x:v>0</x:v>
      </x:c>
    </x:row>
    <x:row r="124" ht="22" customHeight="1">
      <x:c r="A124" s="2" t="str">
        <x:v>COIL</x:v>
      </x:c>
      <x:c r="B124" s="2" t="str">
        <x:v>10</x:v>
      </x:c>
      <x:c r="C124" s="2" t="str">
        <x:v>12WHT12-4</x:v>
      </x:c>
      <x:c r="D124" s="2" t="str">
        <x:v>1060507</x:v>
      </x:c>
      <x:c r="E124" s="2" t="str">
        <x:v>0</x:v>
      </x:c>
      <x:c r="F124" s="2" t="str">
        <x:v>21</x:v>
      </x:c>
      <x:c r="G124" s="10" t="n">
        <x:v>46150</x:v>
      </x:c>
      <x:c r="H124" s="10" t="n">
        <x:v>46155</x:v>
      </x:c>
      <x:c r="I124" s="7" t="n">
        <x:v>2100</x:v>
      </x:c>
      <x:c r="J124" s="7" t="n">
        <x:v>2100</x:v>
      </x:c>
      <x:c r="K124" s="7" t="n">
        <x:v>1</x:v>
      </x:c>
      <x:c r="L124" s="8" t="n">
        <x:v>6.36</x:v>
      </x:c>
      <x:c r="M124" s="9" t="n">
        <x:v>150.57</x:v>
      </x:c>
      <x:c r="N124" s="2" t="str">
        <x:v>i</x:v>
      </x:c>
      <x:c r="O124" s="2" t="n">
        <x:v>0</x:v>
      </x:c>
      <x:c r="P124" s="2" t="n">
        <x:v>100</x:v>
      </x:c>
      <x:c r="Q124" s="2" t="str">
        <x:v>Baseline PO cost</x:v>
      </x:c>
      <x:c r="R124" s="2" t="str">
        <x:v>Received</x:v>
      </x:c>
      <x:c r="S124" s="12" t="n">
        <x:f>IF(AND(ISNUMBER(G124),G124&gt;0,G124&lt;=Summary!$E$5,I124&gt;0),I124*K124,0)</x:f>
        <x:v>2100</x:v>
      </x:c>
      <x:c r="T124" s="12" t="n">
        <x:f>MIN(S124,MAX(0,'Inventory detail'!E60-SUM(S119:S123)))</x:f>
        <x:v>0</x:v>
      </x:c>
      <x:c r="U124" s="12" t="n">
        <x:f>IF(O124=1,J124*K124,0)</x:f>
        <x:v>0</x:v>
      </x:c>
      <x:c r="V124" s="13" t="str">
        <x:f>IF(O124=0,"",IF(H124="","",MAX(H124,Summary!$E$5)))</x:f>
      </x:c>
      <x:c r="W124" s="12" t="n">
        <x:f>IF(Q124="Baseline PO cost",U124,0)</x:f>
        <x:v>0</x:v>
      </x:c>
      <x:c r="X124" s="12" t="n">
        <x:f>IF(Q124="Higher PO cost",U124,0)</x:f>
        <x:v>0</x:v>
      </x:c>
      <x:c r="Y124" s="12" t="n">
        <x:f>IF(Q124="Unclassified",U124,0)</x:f>
        <x:v>0</x:v>
      </x:c>
    </x:row>
    <x:row r="125" ht="22" customHeight="1">
      <x:c r="A125" s="2" t="str">
        <x:v>COIL</x:v>
      </x:c>
      <x:c r="B125" s="2" t="str">
        <x:v>10</x:v>
      </x:c>
      <x:c r="C125" s="2" t="str">
        <x:v>12WHT12-4</x:v>
      </x:c>
      <x:c r="D125" s="2" t="str">
        <x:v>1060225</x:v>
      </x:c>
      <x:c r="E125" s="2" t="str">
        <x:v>0</x:v>
      </x:c>
      <x:c r="F125" s="2" t="str">
        <x:v>16</x:v>
      </x:c>
      <x:c r="G125" s="10" t="n">
        <x:v>46119</x:v>
      </x:c>
      <x:c r="H125" s="10" t="n">
        <x:v>46115</x:v>
      </x:c>
      <x:c r="I125" s="7" t="n">
        <x:v>16800</x:v>
      </x:c>
      <x:c r="J125" s="7" t="n">
        <x:v>16800</x:v>
      </x:c>
      <x:c r="K125" s="7" t="n">
        <x:v>1</x:v>
      </x:c>
      <x:c r="L125" s="8" t="n">
        <x:v>6.36</x:v>
      </x:c>
      <x:c r="M125" s="9" t="n">
        <x:v>1169.28</x:v>
      </x:c>
      <x:c r="N125" s="2" t="str">
        <x:v>i</x:v>
      </x:c>
      <x:c r="O125" s="2" t="n">
        <x:v>0</x:v>
      </x:c>
      <x:c r="P125" s="2" t="n">
        <x:v>100</x:v>
      </x:c>
      <x:c r="Q125" s="2" t="str">
        <x:v>Baseline PO cost</x:v>
      </x:c>
      <x:c r="R125" s="2" t="str">
        <x:v>Received</x:v>
      </x:c>
      <x:c r="S125" s="12" t="n">
        <x:f>IF(AND(ISNUMBER(G125),G125&gt;0,G125&lt;=Summary!$E$5,I125&gt;0),I125*K125,0)</x:f>
        <x:v>16800</x:v>
      </x:c>
      <x:c r="T125" s="12" t="n">
        <x:f>MIN(S125,MAX(0,'Inventory detail'!E60-SUM(S119:S124)))</x:f>
        <x:v>0</x:v>
      </x:c>
      <x:c r="U125" s="12" t="n">
        <x:f>IF(O125=1,J125*K125,0)</x:f>
        <x:v>0</x:v>
      </x:c>
      <x:c r="V125" s="13" t="str">
        <x:f>IF(O125=0,"",IF(H125="","",MAX(H125,Summary!$E$5)))</x:f>
      </x:c>
      <x:c r="W125" s="12" t="n">
        <x:f>IF(Q125="Baseline PO cost",U125,0)</x:f>
        <x:v>0</x:v>
      </x:c>
      <x:c r="X125" s="12" t="n">
        <x:f>IF(Q125="Higher PO cost",U125,0)</x:f>
        <x:v>0</x:v>
      </x:c>
      <x:c r="Y125" s="12" t="n">
        <x:f>IF(Q125="Unclassified",U125,0)</x:f>
        <x:v>0</x:v>
      </x:c>
    </x:row>
    <x:row r="126" ht="22" customHeight="1">
      <x:c r="A126" s="2" t="str">
        <x:v>COIL</x:v>
      </x:c>
      <x:c r="B126" s="2" t="str">
        <x:v>10</x:v>
      </x:c>
      <x:c r="C126" s="2" t="str">
        <x:v>12WHT12-4</x:v>
      </x:c>
      <x:c r="D126" s="2" t="str">
        <x:v>1059962</x:v>
      </x:c>
      <x:c r="E126" s="2" t="str">
        <x:v>0</x:v>
      </x:c>
      <x:c r="F126" s="2" t="str">
        <x:v>12</x:v>
      </x:c>
      <x:c r="G126" s="10" t="n">
        <x:v>46059</x:v>
      </x:c>
      <x:c r="H126" s="10" t="n">
        <x:v>46064</x:v>
      </x:c>
      <x:c r="I126" s="7" t="n">
        <x:v>18900</x:v>
      </x:c>
      <x:c r="J126" s="7" t="n">
        <x:v>18900</x:v>
      </x:c>
      <x:c r="K126" s="7" t="n">
        <x:v>1</x:v>
      </x:c>
      <x:c r="L126" s="8" t="n">
        <x:v>6.36</x:v>
      </x:c>
      <x:c r="M126" s="9" t="n">
        <x:v>1315.44</x:v>
      </x:c>
      <x:c r="N126" s="2" t="str">
        <x:v>i</x:v>
      </x:c>
      <x:c r="O126" s="2" t="n">
        <x:v>0</x:v>
      </x:c>
      <x:c r="P126" s="2" t="n">
        <x:v>100</x:v>
      </x:c>
      <x:c r="Q126" s="2" t="str">
        <x:v>Baseline PO cost</x:v>
      </x:c>
      <x:c r="R126" s="2" t="str">
        <x:v>Received</x:v>
      </x:c>
      <x:c r="S126" s="12" t="n">
        <x:f>IF(AND(ISNUMBER(G126),G126&gt;0,G126&lt;=Summary!$E$5,I126&gt;0),I126*K126,0)</x:f>
        <x:v>18900</x:v>
      </x:c>
      <x:c r="T126" s="12" t="n">
        <x:f>MIN(S126,MAX(0,'Inventory detail'!E60-SUM(S119:S125)))</x:f>
        <x:v>0</x:v>
      </x:c>
      <x:c r="U126" s="12" t="n">
        <x:f>IF(O126=1,J126*K126,0)</x:f>
        <x:v>0</x:v>
      </x:c>
      <x:c r="V126" s="13" t="str">
        <x:f>IF(O126=0,"",IF(H126="","",MAX(H126,Summary!$E$5)))</x:f>
      </x:c>
      <x:c r="W126" s="12" t="n">
        <x:f>IF(Q126="Baseline PO cost",U126,0)</x:f>
        <x:v>0</x:v>
      </x:c>
      <x:c r="X126" s="12" t="n">
        <x:f>IF(Q126="Higher PO cost",U126,0)</x:f>
        <x:v>0</x:v>
      </x:c>
      <x:c r="Y126" s="12" t="n">
        <x:f>IF(Q126="Unclassified",U126,0)</x:f>
        <x:v>0</x:v>
      </x:c>
    </x:row>
    <x:row r="127" ht="22" customHeight="1">
      <x:c r="A127" s="2" t="str">
        <x:v>COIL</x:v>
      </x:c>
      <x:c r="B127" s="2" t="str">
        <x:v>10</x:v>
      </x:c>
      <x:c r="C127" s="2" t="str">
        <x:v>12WHT12-4</x:v>
      </x:c>
      <x:c r="D127" s="2" t="str">
        <x:v>1059842</x:v>
      </x:c>
      <x:c r="E127" s="2" t="str">
        <x:v>0</x:v>
      </x:c>
      <x:c r="F127" s="2" t="str">
        <x:v>18</x:v>
      </x:c>
      <x:c r="G127" s="10" t="n">
        <x:v>46042</x:v>
      </x:c>
      <x:c r="H127" s="10" t="n">
        <x:v>46044</x:v>
      </x:c>
      <x:c r="I127" s="7" t="n">
        <x:v>4200</x:v>
      </x:c>
      <x:c r="J127" s="7" t="n">
        <x:v>4200</x:v>
      </x:c>
      <x:c r="K127" s="7" t="n">
        <x:v>1</x:v>
      </x:c>
      <x:c r="L127" s="8" t="n">
        <x:v>6.36</x:v>
      </x:c>
      <x:c r="M127" s="9" t="n">
        <x:v>292.32</x:v>
      </x:c>
      <x:c r="N127" s="2" t="str">
        <x:v>i</x:v>
      </x:c>
      <x:c r="O127" s="2" t="n">
        <x:v>0</x:v>
      </x:c>
      <x:c r="P127" s="2" t="n">
        <x:v>100</x:v>
      </x:c>
      <x:c r="Q127" s="2" t="str">
        <x:v>Baseline PO cost</x:v>
      </x:c>
      <x:c r="R127" s="2" t="str">
        <x:v>Received</x:v>
      </x:c>
      <x:c r="S127" s="12" t="n">
        <x:f>IF(AND(ISNUMBER(G127),G127&gt;0,G127&lt;=Summary!$E$5,I127&gt;0),I127*K127,0)</x:f>
        <x:v>4200</x:v>
      </x:c>
      <x:c r="T127" s="12" t="n">
        <x:f>MIN(S127,MAX(0,'Inventory detail'!E60-SUM(S119:S126)))</x:f>
        <x:v>0</x:v>
      </x:c>
      <x:c r="U127" s="12" t="n">
        <x:f>IF(O127=1,J127*K127,0)</x:f>
        <x:v>0</x:v>
      </x:c>
      <x:c r="V127" s="13" t="str">
        <x:f>IF(O127=0,"",IF(H127="","",MAX(H127,Summary!$E$5)))</x:f>
      </x:c>
      <x:c r="W127" s="12" t="n">
        <x:f>IF(Q127="Baseline PO cost",U127,0)</x:f>
        <x:v>0</x:v>
      </x:c>
      <x:c r="X127" s="12" t="n">
        <x:f>IF(Q127="Higher PO cost",U127,0)</x:f>
        <x:v>0</x:v>
      </x:c>
      <x:c r="Y127" s="12" t="n">
        <x:f>IF(Q127="Unclassified",U127,0)</x:f>
        <x:v>0</x:v>
      </x:c>
    </x:row>
    <x:row r="128" ht="22" customHeight="1">
      <x:c r="A128" s="2" t="str">
        <x:v>COIL</x:v>
      </x:c>
      <x:c r="B128" s="2" t="str">
        <x:v>10</x:v>
      </x:c>
      <x:c r="C128" s="2" t="str">
        <x:v>12WHT12-4</x:v>
      </x:c>
      <x:c r="D128" s="2" t="str">
        <x:v>1061485</x:v>
      </x:c>
      <x:c r="E128" s="2" t="str">
        <x:v>0</x:v>
      </x:c>
      <x:c r="F128" s="2" t="str">
        <x:v>21</x:v>
      </x:c>
      <x:c r="G128" s="10"/>
      <x:c r="H128" s="10" t="n">
        <x:v>46339</x:v>
      </x:c>
      <x:c r="I128" s="7" t="n">
        <x:v>21000</x:v>
      </x:c>
      <x:c r="J128" s="7" t="n">
        <x:v>21000</x:v>
      </x:c>
      <x:c r="K128" s="7" t="n">
        <x:v>1</x:v>
      </x:c>
      <x:c r="L128" s="8" t="n">
        <x:v>6.36</x:v>
      </x:c>
      <x:c r="M128" s="9" t="n">
        <x:v>0</x:v>
      </x:c>
      <x:c r="N128" s="2" t="str">
        <x:v>a</x:v>
      </x:c>
      <x:c r="O128" s="2" t="n">
        <x:v>1</x:v>
      </x:c>
      <x:c r="P128" s="2" t="n">
        <x:v>100</x:v>
      </x:c>
      <x:c r="Q128" s="2" t="str">
        <x:v>Baseline PO cost</x:v>
      </x:c>
      <x:c r="R128" s="2" t="str">
        <x:v>Incoming active PO</x:v>
      </x:c>
      <x:c r="S128" s="12" t="n">
        <x:f>IF(AND(ISNUMBER(G128),G128&gt;0,G128&lt;=Summary!$E$5,I128&gt;0),I128*K128,0)</x:f>
        <x:v>0</x:v>
      </x:c>
      <x:c r="T128" s="12" t="n">
        <x:f>MIN(S128,MAX(0,'Inventory detail'!E60-SUM(S119:S127)))</x:f>
        <x:v>0</x:v>
      </x:c>
      <x:c r="U128" s="12" t="n">
        <x:f>IF(O128=1,J128*K128,0)</x:f>
        <x:v>21000</x:v>
      </x:c>
      <x:c r="V128" s="13" t="n">
        <x:f>IF(O128=0,"",IF(H128="","",MAX(H128,Summary!$E$5)))</x:f>
        <x:v>46339</x:v>
      </x:c>
      <x:c r="W128" s="12" t="n">
        <x:f>IF(Q128="Baseline PO cost",U128,0)</x:f>
        <x:v>21000</x:v>
      </x:c>
      <x:c r="X128" s="12" t="n">
        <x:f>IF(Q128="Higher PO cost",U128,0)</x:f>
        <x:v>0</x:v>
      </x:c>
      <x:c r="Y128" s="12" t="n">
        <x:f>IF(Q128="Unclassified",U128,0)</x:f>
        <x:v>0</x:v>
      </x:c>
    </x:row>
    <x:row r="129" ht="22" customHeight="1">
      <x:c r="A129" s="2" t="str">
        <x:v>COIL</x:v>
      </x:c>
      <x:c r="B129" s="2" t="str">
        <x:v>10</x:v>
      </x:c>
      <x:c r="C129" s="2" t="str">
        <x:v>12WHT36-4</x:v>
      </x:c>
      <x:c r="D129" s="2" t="str">
        <x:v>1060776</x:v>
      </x:c>
      <x:c r="E129" s="2" t="str">
        <x:v>0</x:v>
      </x:c>
      <x:c r="F129" s="2" t="str">
        <x:v>45</x:v>
      </x:c>
      <x:c r="G129" s="10" t="n">
        <x:v>46197</x:v>
      </x:c>
      <x:c r="H129" s="10" t="n">
        <x:v>46199</x:v>
      </x:c>
      <x:c r="I129" s="7" t="n">
        <x:v>500</x:v>
      </x:c>
      <x:c r="J129" s="7" t="n">
        <x:v>500</x:v>
      </x:c>
      <x:c r="K129" s="7" t="n">
        <x:v>1</x:v>
      </x:c>
      <x:c r="L129" s="8" t="n">
        <x:v>19.84</x:v>
      </x:c>
      <x:c r="M129" s="9" t="n">
        <x:v>111.85</x:v>
      </x:c>
      <x:c r="N129" s="2" t="str">
        <x:v>i</x:v>
      </x:c>
      <x:c r="O129" s="2" t="n">
        <x:v>0</x:v>
      </x:c>
      <x:c r="P129" s="2" t="n">
        <x:v>100</x:v>
      </x:c>
      <x:c r="Q129" s="2" t="str">
        <x:v>Baseline PO cost</x:v>
      </x:c>
      <x:c r="R129" s="2" t="str">
        <x:v>Received</x:v>
      </x:c>
      <x:c r="S129" s="12" t="n">
        <x:f>IF(AND(ISNUMBER(G129),G129&gt;0,G129&lt;=Summary!$E$5,I129&gt;0),I129*K129,0)</x:f>
        <x:v>500</x:v>
      </x:c>
      <x:c r="T129" s="12" t="n">
        <x:f>MIN(S129,MAX(0,'Inventory detail'!E553-0))</x:f>
        <x:v>400</x:v>
      </x:c>
      <x:c r="U129" s="12" t="n">
        <x:f>IF(O129=1,J129*K129,0)</x:f>
        <x:v>0</x:v>
      </x:c>
      <x:c r="V129" s="13" t="str">
        <x:f>IF(O129=0,"",IF(H129="","",MAX(H129,Summary!$E$5)))</x:f>
      </x:c>
      <x:c r="W129" s="12" t="n">
        <x:f>IF(Q129="Baseline PO cost",U129,0)</x:f>
        <x:v>0</x:v>
      </x:c>
      <x:c r="X129" s="12" t="n">
        <x:f>IF(Q129="Higher PO cost",U129,0)</x:f>
        <x:v>0</x:v>
      </x:c>
      <x:c r="Y129" s="12" t="n">
        <x:f>IF(Q129="Unclassified",U129,0)</x:f>
        <x:v>0</x:v>
      </x:c>
    </x:row>
    <x:row r="130" ht="22" customHeight="1">
      <x:c r="A130" s="2" t="str">
        <x:v>COIL</x:v>
      </x:c>
      <x:c r="B130" s="2" t="str">
        <x:v>10</x:v>
      </x:c>
      <x:c r="C130" s="2" t="str">
        <x:v>13BLK12-4</x:v>
      </x:c>
      <x:c r="D130" s="2" t="str">
        <x:v>1061316</x:v>
      </x:c>
      <x:c r="E130" s="2" t="str">
        <x:v>0</x:v>
      </x:c>
      <x:c r="F130" s="2" t="str">
        <x:v>20</x:v>
      </x:c>
      <x:c r="G130" s="10" t="n">
        <x:v>46302</x:v>
      </x:c>
      <x:c r="H130" s="10" t="n">
        <x:v>46304</x:v>
      </x:c>
      <x:c r="I130" s="7" t="n">
        <x:v>12600</x:v>
      </x:c>
      <x:c r="J130" s="7" t="n">
        <x:v>12600</x:v>
      </x:c>
      <x:c r="K130" s="7" t="n">
        <x:v>1</x:v>
      </x:c>
      <x:c r="L130" s="8" t="n">
        <x:v>5.97</x:v>
      </x:c>
      <x:c r="M130" s="9" t="n">
        <x:v>849.24</x:v>
      </x:c>
      <x:c r="N130" s="2" t="str">
        <x:v>a</x:v>
      </x:c>
      <x:c r="O130" s="2" t="n">
        <x:v>0</x:v>
      </x:c>
      <x:c r="P130" s="2" t="n">
        <x:v>100</x:v>
      </x:c>
      <x:c r="Q130" s="2" t="str">
        <x:v>Baseline PO cost</x:v>
      </x:c>
      <x:c r="R130" s="2" t="str">
        <x:v>Received</x:v>
      </x:c>
      <x:c r="S130" s="12" t="n">
        <x:f>IF(AND(ISNUMBER(G130),G130&gt;0,G130&lt;=Summary!$E$5,I130&gt;0),I130*K130,0)</x:f>
        <x:v>12600</x:v>
      </x:c>
      <x:c r="T130" s="12" t="n">
        <x:f>MIN(S130,MAX(0,'Inventory detail'!E42-0))</x:f>
        <x:v>12600</x:v>
      </x:c>
      <x:c r="U130" s="12" t="n">
        <x:f>IF(O130=1,J130*K130,0)</x:f>
        <x:v>0</x:v>
      </x:c>
      <x:c r="V130" s="13" t="str">
        <x:f>IF(O130=0,"",IF(H130="","",MAX(H130,Summary!$E$5)))</x:f>
      </x:c>
      <x:c r="W130" s="12" t="n">
        <x:f>IF(Q130="Baseline PO cost",U130,0)</x:f>
        <x:v>0</x:v>
      </x:c>
      <x:c r="X130" s="12" t="n">
        <x:f>IF(Q130="Higher PO cost",U130,0)</x:f>
        <x:v>0</x:v>
      </x:c>
      <x:c r="Y130" s="12" t="n">
        <x:f>IF(Q130="Unclassified",U130,0)</x:f>
        <x:v>0</x:v>
      </x:c>
    </x:row>
    <x:row r="131" ht="22" customHeight="1">
      <x:c r="A131" s="2" t="str">
        <x:v>COIL</x:v>
      </x:c>
      <x:c r="B131" s="2" t="str">
        <x:v>10</x:v>
      </x:c>
      <x:c r="C131" s="2" t="str">
        <x:v>13BLK12-4</x:v>
      </x:c>
      <x:c r="D131" s="2" t="str">
        <x:v>1061140</x:v>
      </x:c>
      <x:c r="E131" s="2" t="str">
        <x:v>0</x:v>
      </x:c>
      <x:c r="F131" s="2" t="str">
        <x:v>18</x:v>
      </x:c>
      <x:c r="G131" s="10" t="n">
        <x:v>46286</x:v>
      </x:c>
      <x:c r="H131" s="10" t="n">
        <x:v>46286</x:v>
      </x:c>
      <x:c r="I131" s="7" t="n">
        <x:v>10500</x:v>
      </x:c>
      <x:c r="J131" s="7" t="n">
        <x:v>10500</x:v>
      </x:c>
      <x:c r="K131" s="7" t="n">
        <x:v>1</x:v>
      </x:c>
      <x:c r="L131" s="8" t="n">
        <x:v>5.97</x:v>
      </x:c>
      <x:c r="M131" s="9" t="n">
        <x:v>707.7</x:v>
      </x:c>
      <x:c r="N131" s="2" t="str">
        <x:v>i</x:v>
      </x:c>
      <x:c r="O131" s="2" t="n">
        <x:v>0</x:v>
      </x:c>
      <x:c r="P131" s="2" t="n">
        <x:v>100</x:v>
      </x:c>
      <x:c r="Q131" s="2" t="str">
        <x:v>Baseline PO cost</x:v>
      </x:c>
      <x:c r="R131" s="2" t="str">
        <x:v>Received</x:v>
      </x:c>
      <x:c r="S131" s="12" t="n">
        <x:f>IF(AND(ISNUMBER(G131),G131&gt;0,G131&lt;=Summary!$E$5,I131&gt;0),I131*K131,0)</x:f>
        <x:v>10500</x:v>
      </x:c>
      <x:c r="T131" s="12" t="n">
        <x:f>MIN(S131,MAX(0,'Inventory detail'!E42-SUM(S130:S130)))</x:f>
        <x:v>10500</x:v>
      </x:c>
      <x:c r="U131" s="12" t="n">
        <x:f>IF(O131=1,J131*K131,0)</x:f>
        <x:v>0</x:v>
      </x:c>
      <x:c r="V131" s="13" t="str">
        <x:f>IF(O131=0,"",IF(H131="","",MAX(H131,Summary!$E$5)))</x:f>
      </x:c>
      <x:c r="W131" s="12" t="n">
        <x:f>IF(Q131="Baseline PO cost",U131,0)</x:f>
        <x:v>0</x:v>
      </x:c>
      <x:c r="X131" s="12" t="n">
        <x:f>IF(Q131="Higher PO cost",U131,0)</x:f>
        <x:v>0</x:v>
      </x:c>
      <x:c r="Y131" s="12" t="n">
        <x:f>IF(Q131="Unclassified",U131,0)</x:f>
        <x:v>0</x:v>
      </x:c>
    </x:row>
    <x:row r="132" ht="22" customHeight="1">
      <x:c r="A132" s="2" t="str">
        <x:v>COIL</x:v>
      </x:c>
      <x:c r="B132" s="2" t="str">
        <x:v>10</x:v>
      </x:c>
      <x:c r="C132" s="2" t="str">
        <x:v>13BLK12-4</x:v>
      </x:c>
      <x:c r="D132" s="2" t="str">
        <x:v>1060985</x:v>
      </x:c>
      <x:c r="E132" s="2" t="str">
        <x:v>0</x:v>
      </x:c>
      <x:c r="F132" s="2" t="str">
        <x:v>17</x:v>
      </x:c>
      <x:c r="G132" s="10" t="n">
        <x:v>46240</x:v>
      </x:c>
      <x:c r="H132" s="10" t="n">
        <x:v>46241</x:v>
      </x:c>
      <x:c r="I132" s="7" t="n">
        <x:v>12600</x:v>
      </x:c>
      <x:c r="J132" s="7" t="n">
        <x:v>12600</x:v>
      </x:c>
      <x:c r="K132" s="7" t="n">
        <x:v>1</x:v>
      </x:c>
      <x:c r="L132" s="8" t="n">
        <x:v>5.97</x:v>
      </x:c>
      <x:c r="M132" s="9" t="n">
        <x:v>849.24</x:v>
      </x:c>
      <x:c r="N132" s="2" t="str">
        <x:v>i</x:v>
      </x:c>
      <x:c r="O132" s="2" t="n">
        <x:v>0</x:v>
      </x:c>
      <x:c r="P132" s="2" t="n">
        <x:v>100</x:v>
      </x:c>
      <x:c r="Q132" s="2" t="str">
        <x:v>Baseline PO cost</x:v>
      </x:c>
      <x:c r="R132" s="2" t="str">
        <x:v>Received</x:v>
      </x:c>
      <x:c r="S132" s="12" t="n">
        <x:f>IF(AND(ISNUMBER(G132),G132&gt;0,G132&lt;=Summary!$E$5,I132&gt;0),I132*K132,0)</x:f>
        <x:v>12600</x:v>
      </x:c>
      <x:c r="T132" s="12" t="n">
        <x:f>MIN(S132,MAX(0,'Inventory detail'!E42-SUM(S130:S131)))</x:f>
        <x:v>3500</x:v>
      </x:c>
      <x:c r="U132" s="12" t="n">
        <x:f>IF(O132=1,J132*K132,0)</x:f>
        <x:v>0</x:v>
      </x:c>
      <x:c r="V132" s="13" t="str">
        <x:f>IF(O132=0,"",IF(H132="","",MAX(H132,Summary!$E$5)))</x:f>
      </x:c>
      <x:c r="W132" s="12" t="n">
        <x:f>IF(Q132="Baseline PO cost",U132,0)</x:f>
        <x:v>0</x:v>
      </x:c>
      <x:c r="X132" s="12" t="n">
        <x:f>IF(Q132="Higher PO cost",U132,0)</x:f>
        <x:v>0</x:v>
      </x:c>
      <x:c r="Y132" s="12" t="n">
        <x:f>IF(Q132="Unclassified",U132,0)</x:f>
        <x:v>0</x:v>
      </x:c>
    </x:row>
    <x:row r="133" ht="22" customHeight="1">
      <x:c r="A133" s="2" t="str">
        <x:v>COIL</x:v>
      </x:c>
      <x:c r="B133" s="2" t="str">
        <x:v>10</x:v>
      </x:c>
      <x:c r="C133" s="2" t="str">
        <x:v>13BLK12-4</x:v>
      </x:c>
      <x:c r="D133" s="2" t="str">
        <x:v>1060866</x:v>
      </x:c>
      <x:c r="E133" s="2" t="str">
        <x:v>0</x:v>
      </x:c>
      <x:c r="F133" s="2" t="str">
        <x:v>17</x:v>
      </x:c>
      <x:c r="G133" s="10" t="n">
        <x:v>46210</x:v>
      </x:c>
      <x:c r="H133" s="10" t="n">
        <x:v>46213</x:v>
      </x:c>
      <x:c r="I133" s="7" t="n">
        <x:v>6300</x:v>
      </x:c>
      <x:c r="J133" s="7" t="n">
        <x:v>6300</x:v>
      </x:c>
      <x:c r="K133" s="7" t="n">
        <x:v>1</x:v>
      </x:c>
      <x:c r="L133" s="8" t="n">
        <x:v>5.97</x:v>
      </x:c>
      <x:c r="M133" s="9" t="n">
        <x:v>424.62</x:v>
      </x:c>
      <x:c r="N133" s="2" t="str">
        <x:v>i</x:v>
      </x:c>
      <x:c r="O133" s="2" t="n">
        <x:v>0</x:v>
      </x:c>
      <x:c r="P133" s="2" t="n">
        <x:v>100</x:v>
      </x:c>
      <x:c r="Q133" s="2" t="str">
        <x:v>Baseline PO cost</x:v>
      </x:c>
      <x:c r="R133" s="2" t="str">
        <x:v>Received</x:v>
      </x:c>
      <x:c r="S133" s="12" t="n">
        <x:f>IF(AND(ISNUMBER(G133),G133&gt;0,G133&lt;=Summary!$E$5,I133&gt;0),I133*K133,0)</x:f>
        <x:v>6300</x:v>
      </x:c>
      <x:c r="T133" s="12" t="n">
        <x:f>MIN(S133,MAX(0,'Inventory detail'!E42-SUM(S130:S132)))</x:f>
        <x:v>0</x:v>
      </x:c>
      <x:c r="U133" s="12" t="n">
        <x:f>IF(O133=1,J133*K133,0)</x:f>
        <x:v>0</x:v>
      </x:c>
      <x:c r="V133" s="13" t="str">
        <x:f>IF(O133=0,"",IF(H133="","",MAX(H133,Summary!$E$5)))</x:f>
      </x:c>
      <x:c r="W133" s="12" t="n">
        <x:f>IF(Q133="Baseline PO cost",U133,0)</x:f>
        <x:v>0</x:v>
      </x:c>
      <x:c r="X133" s="12" t="n">
        <x:f>IF(Q133="Higher PO cost",U133,0)</x:f>
        <x:v>0</x:v>
      </x:c>
      <x:c r="Y133" s="12" t="n">
        <x:f>IF(Q133="Unclassified",U133,0)</x:f>
        <x:v>0</x:v>
      </x:c>
    </x:row>
    <x:row r="134" ht="22" customHeight="1">
      <x:c r="A134" s="2" t="str">
        <x:v>COIL</x:v>
      </x:c>
      <x:c r="B134" s="2" t="str">
        <x:v>10</x:v>
      </x:c>
      <x:c r="C134" s="2" t="str">
        <x:v>13BLK12-4</x:v>
      </x:c>
      <x:c r="D134" s="2" t="str">
        <x:v>1060776</x:v>
      </x:c>
      <x:c r="E134" s="2" t="str">
        <x:v>0</x:v>
      </x:c>
      <x:c r="F134" s="2" t="str">
        <x:v>15</x:v>
      </x:c>
      <x:c r="G134" s="10" t="n">
        <x:v>46197</x:v>
      </x:c>
      <x:c r="H134" s="10" t="n">
        <x:v>46199</x:v>
      </x:c>
      <x:c r="I134" s="7" t="n">
        <x:v>25200</x:v>
      </x:c>
      <x:c r="J134" s="7" t="n">
        <x:v>25200</x:v>
      </x:c>
      <x:c r="K134" s="7" t="n">
        <x:v>1</x:v>
      </x:c>
      <x:c r="L134" s="8" t="n">
        <x:v>5.97</x:v>
      </x:c>
      <x:c r="M134" s="9" t="n">
        <x:v>1698.48</x:v>
      </x:c>
      <x:c r="N134" s="2" t="str">
        <x:v>i</x:v>
      </x:c>
      <x:c r="O134" s="2" t="n">
        <x:v>0</x:v>
      </x:c>
      <x:c r="P134" s="2" t="n">
        <x:v>100</x:v>
      </x:c>
      <x:c r="Q134" s="2" t="str">
        <x:v>Baseline PO cost</x:v>
      </x:c>
      <x:c r="R134" s="2" t="str">
        <x:v>Received</x:v>
      </x:c>
      <x:c r="S134" s="12" t="n">
        <x:f>IF(AND(ISNUMBER(G134),G134&gt;0,G134&lt;=Summary!$E$5,I134&gt;0),I134*K134,0)</x:f>
        <x:v>25200</x:v>
      </x:c>
      <x:c r="T134" s="12" t="n">
        <x:f>MIN(S134,MAX(0,'Inventory detail'!E42-SUM(S130:S133)))</x:f>
        <x:v>0</x:v>
      </x:c>
      <x:c r="U134" s="12" t="n">
        <x:f>IF(O134=1,J134*K134,0)</x:f>
        <x:v>0</x:v>
      </x:c>
      <x:c r="V134" s="13" t="str">
        <x:f>IF(O134=0,"",IF(H134="","",MAX(H134,Summary!$E$5)))</x:f>
      </x:c>
      <x:c r="W134" s="12" t="n">
        <x:f>IF(Q134="Baseline PO cost",U134,0)</x:f>
        <x:v>0</x:v>
      </x:c>
      <x:c r="X134" s="12" t="n">
        <x:f>IF(Q134="Higher PO cost",U134,0)</x:f>
        <x:v>0</x:v>
      </x:c>
      <x:c r="Y134" s="12" t="n">
        <x:f>IF(Q134="Unclassified",U134,0)</x:f>
        <x:v>0</x:v>
      </x:c>
    </x:row>
    <x:row r="135" ht="22" customHeight="1">
      <x:c r="A135" s="2" t="str">
        <x:v>COIL</x:v>
      </x:c>
      <x:c r="B135" s="2" t="str">
        <x:v>10</x:v>
      </x:c>
      <x:c r="C135" s="2" t="str">
        <x:v>13BLK12-4</x:v>
      </x:c>
      <x:c r="D135" s="2" t="str">
        <x:v>1060598</x:v>
      </x:c>
      <x:c r="E135" s="2" t="str">
        <x:v>0</x:v>
      </x:c>
      <x:c r="F135" s="2" t="str">
        <x:v>17</x:v>
      </x:c>
      <x:c r="G135" s="10" t="n">
        <x:v>46171</x:v>
      </x:c>
      <x:c r="H135" s="10" t="n">
        <x:v>46171</x:v>
      </x:c>
      <x:c r="I135" s="7" t="n">
        <x:v>4200</x:v>
      </x:c>
      <x:c r="J135" s="7" t="n">
        <x:v>4200</x:v>
      </x:c>
      <x:c r="K135" s="7" t="n">
        <x:v>1</x:v>
      </x:c>
      <x:c r="L135" s="8" t="n">
        <x:v>5.97</x:v>
      </x:c>
      <x:c r="M135" s="9" t="n">
        <x:v>283.08</x:v>
      </x:c>
      <x:c r="N135" s="2" t="str">
        <x:v>i</x:v>
      </x:c>
      <x:c r="O135" s="2" t="n">
        <x:v>0</x:v>
      </x:c>
      <x:c r="P135" s="2" t="n">
        <x:v>100</x:v>
      </x:c>
      <x:c r="Q135" s="2" t="str">
        <x:v>Baseline PO cost</x:v>
      </x:c>
      <x:c r="R135" s="2" t="str">
        <x:v>Received</x:v>
      </x:c>
      <x:c r="S135" s="12" t="n">
        <x:f>IF(AND(ISNUMBER(G135),G135&gt;0,G135&lt;=Summary!$E$5,I135&gt;0),I135*K135,0)</x:f>
        <x:v>4200</x:v>
      </x:c>
      <x:c r="T135" s="12" t="n">
        <x:f>MIN(S135,MAX(0,'Inventory detail'!E42-SUM(S130:S134)))</x:f>
        <x:v>0</x:v>
      </x:c>
      <x:c r="U135" s="12" t="n">
        <x:f>IF(O135=1,J135*K135,0)</x:f>
        <x:v>0</x:v>
      </x:c>
      <x:c r="V135" s="13" t="str">
        <x:f>IF(O135=0,"",IF(H135="","",MAX(H135,Summary!$E$5)))</x:f>
      </x:c>
      <x:c r="W135" s="12" t="n">
        <x:f>IF(Q135="Baseline PO cost",U135,0)</x:f>
        <x:v>0</x:v>
      </x:c>
      <x:c r="X135" s="12" t="n">
        <x:f>IF(Q135="Higher PO cost",U135,0)</x:f>
        <x:v>0</x:v>
      </x:c>
      <x:c r="Y135" s="12" t="n">
        <x:f>IF(Q135="Unclassified",U135,0)</x:f>
        <x:v>0</x:v>
      </x:c>
    </x:row>
    <x:row r="136" ht="22" customHeight="1">
      <x:c r="A136" s="2" t="str">
        <x:v>COIL</x:v>
      </x:c>
      <x:c r="B136" s="2" t="str">
        <x:v>10</x:v>
      </x:c>
      <x:c r="C136" s="2" t="str">
        <x:v>13BLK12-4</x:v>
      </x:c>
      <x:c r="D136" s="2" t="str">
        <x:v>1060507</x:v>
      </x:c>
      <x:c r="E136" s="2" t="str">
        <x:v>0</x:v>
      </x:c>
      <x:c r="F136" s="2" t="str">
        <x:v>22</x:v>
      </x:c>
      <x:c r="G136" s="10" t="n">
        <x:v>46150</x:v>
      </x:c>
      <x:c r="H136" s="10" t="n">
        <x:v>46155</x:v>
      </x:c>
      <x:c r="I136" s="7" t="n">
        <x:v>4200</x:v>
      </x:c>
      <x:c r="J136" s="7" t="n">
        <x:v>4200</x:v>
      </x:c>
      <x:c r="K136" s="7" t="n">
        <x:v>1</x:v>
      </x:c>
      <x:c r="L136" s="8" t="n">
        <x:v>5.97</x:v>
      </x:c>
      <x:c r="M136" s="9" t="n">
        <x:v>283.08</x:v>
      </x:c>
      <x:c r="N136" s="2" t="str">
        <x:v>i</x:v>
      </x:c>
      <x:c r="O136" s="2" t="n">
        <x:v>0</x:v>
      </x:c>
      <x:c r="P136" s="2" t="n">
        <x:v>100</x:v>
      </x:c>
      <x:c r="Q136" s="2" t="str">
        <x:v>Baseline PO cost</x:v>
      </x:c>
      <x:c r="R136" s="2" t="str">
        <x:v>Received</x:v>
      </x:c>
      <x:c r="S136" s="12" t="n">
        <x:f>IF(AND(ISNUMBER(G136),G136&gt;0,G136&lt;=Summary!$E$5,I136&gt;0),I136*K136,0)</x:f>
        <x:v>4200</x:v>
      </x:c>
      <x:c r="T136" s="12" t="n">
        <x:f>MIN(S136,MAX(0,'Inventory detail'!E42-SUM(S130:S135)))</x:f>
        <x:v>0</x:v>
      </x:c>
      <x:c r="U136" s="12" t="n">
        <x:f>IF(O136=1,J136*K136,0)</x:f>
        <x:v>0</x:v>
      </x:c>
      <x:c r="V136" s="13" t="str">
        <x:f>IF(O136=0,"",IF(H136="","",MAX(H136,Summary!$E$5)))</x:f>
      </x:c>
      <x:c r="W136" s="12" t="n">
        <x:f>IF(Q136="Baseline PO cost",U136,0)</x:f>
        <x:v>0</x:v>
      </x:c>
      <x:c r="X136" s="12" t="n">
        <x:f>IF(Q136="Higher PO cost",U136,0)</x:f>
        <x:v>0</x:v>
      </x:c>
      <x:c r="Y136" s="12" t="n">
        <x:f>IF(Q136="Unclassified",U136,0)</x:f>
        <x:v>0</x:v>
      </x:c>
    </x:row>
    <x:row r="137" ht="22" customHeight="1">
      <x:c r="A137" s="2" t="str">
        <x:v>COIL</x:v>
      </x:c>
      <x:c r="B137" s="2" t="str">
        <x:v>10</x:v>
      </x:c>
      <x:c r="C137" s="2" t="str">
        <x:v>13BLK12-4</x:v>
      </x:c>
      <x:c r="D137" s="2" t="str">
        <x:v>1060225</x:v>
      </x:c>
      <x:c r="E137" s="2" t="str">
        <x:v>0</x:v>
      </x:c>
      <x:c r="F137" s="2" t="str">
        <x:v>17</x:v>
      </x:c>
      <x:c r="G137" s="10" t="n">
        <x:v>46119</x:v>
      </x:c>
      <x:c r="H137" s="10" t="n">
        <x:v>46115</x:v>
      </x:c>
      <x:c r="I137" s="7" t="n">
        <x:v>18900</x:v>
      </x:c>
      <x:c r="J137" s="7" t="n">
        <x:v>18900</x:v>
      </x:c>
      <x:c r="K137" s="7" t="n">
        <x:v>1</x:v>
      </x:c>
      <x:c r="L137" s="8" t="n">
        <x:v>5.97</x:v>
      </x:c>
      <x:c r="M137" s="9" t="n">
        <x:v>1236.06</x:v>
      </x:c>
      <x:c r="N137" s="2" t="str">
        <x:v>i</x:v>
      </x:c>
      <x:c r="O137" s="2" t="n">
        <x:v>0</x:v>
      </x:c>
      <x:c r="P137" s="2" t="n">
        <x:v>100</x:v>
      </x:c>
      <x:c r="Q137" s="2" t="str">
        <x:v>Baseline PO cost</x:v>
      </x:c>
      <x:c r="R137" s="2" t="str">
        <x:v>Received</x:v>
      </x:c>
      <x:c r="S137" s="12" t="n">
        <x:f>IF(AND(ISNUMBER(G137),G137&gt;0,G137&lt;=Summary!$E$5,I137&gt;0),I137*K137,0)</x:f>
        <x:v>18900</x:v>
      </x:c>
      <x:c r="T137" s="12" t="n">
        <x:f>MIN(S137,MAX(0,'Inventory detail'!E42-SUM(S130:S136)))</x:f>
        <x:v>0</x:v>
      </x:c>
      <x:c r="U137" s="12" t="n">
        <x:f>IF(O137=1,J137*K137,0)</x:f>
        <x:v>0</x:v>
      </x:c>
      <x:c r="V137" s="13" t="str">
        <x:f>IF(O137=0,"",IF(H137="","",MAX(H137,Summary!$E$5)))</x:f>
      </x:c>
      <x:c r="W137" s="12" t="n">
        <x:f>IF(Q137="Baseline PO cost",U137,0)</x:f>
        <x:v>0</x:v>
      </x:c>
      <x:c r="X137" s="12" t="n">
        <x:f>IF(Q137="Higher PO cost",U137,0)</x:f>
        <x:v>0</x:v>
      </x:c>
      <x:c r="Y137" s="12" t="n">
        <x:f>IF(Q137="Unclassified",U137,0)</x:f>
        <x:v>0</x:v>
      </x:c>
    </x:row>
    <x:row r="138" ht="22" customHeight="1">
      <x:c r="A138" s="2" t="str">
        <x:v>COIL</x:v>
      </x:c>
      <x:c r="B138" s="2" t="str">
        <x:v>10</x:v>
      </x:c>
      <x:c r="C138" s="2" t="str">
        <x:v>13BLK12-4</x:v>
      </x:c>
      <x:c r="D138" s="2" t="str">
        <x:v>1060063</x:v>
      </x:c>
      <x:c r="E138" s="2" t="str">
        <x:v>0</x:v>
      </x:c>
      <x:c r="F138" s="2" t="str">
        <x:v>19</x:v>
      </x:c>
      <x:c r="G138" s="10" t="n">
        <x:v>46083</x:v>
      </x:c>
      <x:c r="H138" s="10" t="n">
        <x:v>46087</x:v>
      </x:c>
      <x:c r="I138" s="7" t="n">
        <x:v>8400</x:v>
      </x:c>
      <x:c r="J138" s="7" t="n">
        <x:v>8400</x:v>
      </x:c>
      <x:c r="K138" s="7" t="n">
        <x:v>1</x:v>
      </x:c>
      <x:c r="L138" s="8" t="n">
        <x:v>5.97</x:v>
      </x:c>
      <x:c r="M138" s="9" t="n">
        <x:v>549.36</x:v>
      </x:c>
      <x:c r="N138" s="2" t="str">
        <x:v>i</x:v>
      </x:c>
      <x:c r="O138" s="2" t="n">
        <x:v>0</x:v>
      </x:c>
      <x:c r="P138" s="2" t="n">
        <x:v>100</x:v>
      </x:c>
      <x:c r="Q138" s="2" t="str">
        <x:v>Baseline PO cost</x:v>
      </x:c>
      <x:c r="R138" s="2" t="str">
        <x:v>Received</x:v>
      </x:c>
      <x:c r="S138" s="12" t="n">
        <x:f>IF(AND(ISNUMBER(G138),G138&gt;0,G138&lt;=Summary!$E$5,I138&gt;0),I138*K138,0)</x:f>
        <x:v>8400</x:v>
      </x:c>
      <x:c r="T138" s="12" t="n">
        <x:f>MIN(S138,MAX(0,'Inventory detail'!E42-SUM(S130:S137)))</x:f>
        <x:v>0</x:v>
      </x:c>
      <x:c r="U138" s="12" t="n">
        <x:f>IF(O138=1,J138*K138,0)</x:f>
        <x:v>0</x:v>
      </x:c>
      <x:c r="V138" s="13" t="str">
        <x:f>IF(O138=0,"",IF(H138="","",MAX(H138,Summary!$E$5)))</x:f>
      </x:c>
      <x:c r="W138" s="12" t="n">
        <x:f>IF(Q138="Baseline PO cost",U138,0)</x:f>
        <x:v>0</x:v>
      </x:c>
      <x:c r="X138" s="12" t="n">
        <x:f>IF(Q138="Higher PO cost",U138,0)</x:f>
        <x:v>0</x:v>
      </x:c>
      <x:c r="Y138" s="12" t="n">
        <x:f>IF(Q138="Unclassified",U138,0)</x:f>
        <x:v>0</x:v>
      </x:c>
    </x:row>
    <x:row r="139" ht="22" customHeight="1">
      <x:c r="A139" s="2" t="str">
        <x:v>COIL</x:v>
      </x:c>
      <x:c r="B139" s="2" t="str">
        <x:v>10</x:v>
      </x:c>
      <x:c r="C139" s="2" t="str">
        <x:v>13BLK12-4</x:v>
      </x:c>
      <x:c r="D139" s="2" t="str">
        <x:v>1059962</x:v>
      </x:c>
      <x:c r="E139" s="2" t="str">
        <x:v>0</x:v>
      </x:c>
      <x:c r="F139" s="2" t="str">
        <x:v>13</x:v>
      </x:c>
      <x:c r="G139" s="10" t="n">
        <x:v>46059</x:v>
      </x:c>
      <x:c r="H139" s="10" t="n">
        <x:v>46064</x:v>
      </x:c>
      <x:c r="I139" s="7" t="n">
        <x:v>2100</x:v>
      </x:c>
      <x:c r="J139" s="7" t="n">
        <x:v>2100</x:v>
      </x:c>
      <x:c r="K139" s="7" t="n">
        <x:v>1</x:v>
      </x:c>
      <x:c r="L139" s="8" t="n">
        <x:v>5.97</x:v>
      </x:c>
      <x:c r="M139" s="9" t="n">
        <x:v>137.34</x:v>
      </x:c>
      <x:c r="N139" s="2" t="str">
        <x:v>i</x:v>
      </x:c>
      <x:c r="O139" s="2" t="n">
        <x:v>0</x:v>
      </x:c>
      <x:c r="P139" s="2" t="n">
        <x:v>100</x:v>
      </x:c>
      <x:c r="Q139" s="2" t="str">
        <x:v>Baseline PO cost</x:v>
      </x:c>
      <x:c r="R139" s="2" t="str">
        <x:v>Received</x:v>
      </x:c>
      <x:c r="S139" s="12" t="n">
        <x:f>IF(AND(ISNUMBER(G139),G139&gt;0,G139&lt;=Summary!$E$5,I139&gt;0),I139*K139,0)</x:f>
        <x:v>2100</x:v>
      </x:c>
      <x:c r="T139" s="12" t="n">
        <x:f>MIN(S139,MAX(0,'Inventory detail'!E42-SUM(S130:S138)))</x:f>
        <x:v>0</x:v>
      </x:c>
      <x:c r="U139" s="12" t="n">
        <x:f>IF(O139=1,J139*K139,0)</x:f>
        <x:v>0</x:v>
      </x:c>
      <x:c r="V139" s="13" t="str">
        <x:f>IF(O139=0,"",IF(H139="","",MAX(H139,Summary!$E$5)))</x:f>
      </x:c>
      <x:c r="W139" s="12" t="n">
        <x:f>IF(Q139="Baseline PO cost",U139,0)</x:f>
        <x:v>0</x:v>
      </x:c>
      <x:c r="X139" s="12" t="n">
        <x:f>IF(Q139="Higher PO cost",U139,0)</x:f>
        <x:v>0</x:v>
      </x:c>
      <x:c r="Y139" s="12" t="n">
        <x:f>IF(Q139="Unclassified",U139,0)</x:f>
        <x:v>0</x:v>
      </x:c>
    </x:row>
    <x:row r="140" ht="22" customHeight="1">
      <x:c r="A140" s="2" t="str">
        <x:v>COIL</x:v>
      </x:c>
      <x:c r="B140" s="2" t="str">
        <x:v>10</x:v>
      </x:c>
      <x:c r="C140" s="2" t="str">
        <x:v>13BLK12-4</x:v>
      </x:c>
      <x:c r="D140" s="2" t="str">
        <x:v>1059842</x:v>
      </x:c>
      <x:c r="E140" s="2" t="str">
        <x:v>0</x:v>
      </x:c>
      <x:c r="F140" s="2" t="str">
        <x:v>19</x:v>
      </x:c>
      <x:c r="G140" s="10" t="n">
        <x:v>46042</x:v>
      </x:c>
      <x:c r="H140" s="10" t="n">
        <x:v>46044</x:v>
      </x:c>
      <x:c r="I140" s="7" t="n">
        <x:v>2100</x:v>
      </x:c>
      <x:c r="J140" s="7" t="n">
        <x:v>2100</x:v>
      </x:c>
      <x:c r="K140" s="7" t="n">
        <x:v>1</x:v>
      </x:c>
      <x:c r="L140" s="8" t="n">
        <x:v>5.97</x:v>
      </x:c>
      <x:c r="M140" s="9" t="n">
        <x:v>137.34</x:v>
      </x:c>
      <x:c r="N140" s="2" t="str">
        <x:v>i</x:v>
      </x:c>
      <x:c r="O140" s="2" t="n">
        <x:v>0</x:v>
      </x:c>
      <x:c r="P140" s="2" t="n">
        <x:v>100</x:v>
      </x:c>
      <x:c r="Q140" s="2" t="str">
        <x:v>Baseline PO cost</x:v>
      </x:c>
      <x:c r="R140" s="2" t="str">
        <x:v>Received</x:v>
      </x:c>
      <x:c r="S140" s="12" t="n">
        <x:f>IF(AND(ISNUMBER(G140),G140&gt;0,G140&lt;=Summary!$E$5,I140&gt;0),I140*K140,0)</x:f>
        <x:v>2100</x:v>
      </x:c>
      <x:c r="T140" s="12" t="n">
        <x:f>MIN(S140,MAX(0,'Inventory detail'!E42-SUM(S130:S139)))</x:f>
        <x:v>0</x:v>
      </x:c>
      <x:c r="U140" s="12" t="n">
        <x:f>IF(O140=1,J140*K140,0)</x:f>
        <x:v>0</x:v>
      </x:c>
      <x:c r="V140" s="13" t="str">
        <x:f>IF(O140=0,"",IF(H140="","",MAX(H140,Summary!$E$5)))</x:f>
      </x:c>
      <x:c r="W140" s="12" t="n">
        <x:f>IF(Q140="Baseline PO cost",U140,0)</x:f>
        <x:v>0</x:v>
      </x:c>
      <x:c r="X140" s="12" t="n">
        <x:f>IF(Q140="Higher PO cost",U140,0)</x:f>
        <x:v>0</x:v>
      </x:c>
      <x:c r="Y140" s="12" t="n">
        <x:f>IF(Q140="Unclassified",U140,0)</x:f>
        <x:v>0</x:v>
      </x:c>
    </x:row>
    <x:row r="141" ht="22" customHeight="1">
      <x:c r="A141" s="2" t="str">
        <x:v>COIL</x:v>
      </x:c>
      <x:c r="B141" s="2" t="str">
        <x:v>10</x:v>
      </x:c>
      <x:c r="C141" s="2" t="str">
        <x:v>13BLK12-4</x:v>
      </x:c>
      <x:c r="D141" s="2" t="str">
        <x:v>1061485</x:v>
      </x:c>
      <x:c r="E141" s="2" t="str">
        <x:v>0</x:v>
      </x:c>
      <x:c r="F141" s="2" t="str">
        <x:v>22</x:v>
      </x:c>
      <x:c r="G141" s="10"/>
      <x:c r="H141" s="10" t="n">
        <x:v>46339</x:v>
      </x:c>
      <x:c r="I141" s="7" t="n">
        <x:v>4200</x:v>
      </x:c>
      <x:c r="J141" s="7" t="n">
        <x:v>4200</x:v>
      </x:c>
      <x:c r="K141" s="7" t="n">
        <x:v>1</x:v>
      </x:c>
      <x:c r="L141" s="8" t="n">
        <x:v>5.97</x:v>
      </x:c>
      <x:c r="M141" s="9" t="n">
        <x:v>0</x:v>
      </x:c>
      <x:c r="N141" s="2" t="str">
        <x:v>a</x:v>
      </x:c>
      <x:c r="O141" s="2" t="n">
        <x:v>1</x:v>
      </x:c>
      <x:c r="P141" s="2" t="n">
        <x:v>100</x:v>
      </x:c>
      <x:c r="Q141" s="2" t="str">
        <x:v>Baseline PO cost</x:v>
      </x:c>
      <x:c r="R141" s="2" t="str">
        <x:v>Incoming active PO</x:v>
      </x:c>
      <x:c r="S141" s="12" t="n">
        <x:f>IF(AND(ISNUMBER(G141),G141&gt;0,G141&lt;=Summary!$E$5,I141&gt;0),I141*K141,0)</x:f>
        <x:v>0</x:v>
      </x:c>
      <x:c r="T141" s="12" t="n">
        <x:f>MIN(S141,MAX(0,'Inventory detail'!E42-SUM(S130:S140)))</x:f>
        <x:v>0</x:v>
      </x:c>
      <x:c r="U141" s="12" t="n">
        <x:f>IF(O141=1,J141*K141,0)</x:f>
        <x:v>4200</x:v>
      </x:c>
      <x:c r="V141" s="13" t="n">
        <x:f>IF(O141=0,"",IF(H141="","",MAX(H141,Summary!$E$5)))</x:f>
        <x:v>46339</x:v>
      </x:c>
      <x:c r="W141" s="12" t="n">
        <x:f>IF(Q141="Baseline PO cost",U141,0)</x:f>
        <x:v>4200</x:v>
      </x:c>
      <x:c r="X141" s="12" t="n">
        <x:f>IF(Q141="Higher PO cost",U141,0)</x:f>
        <x:v>0</x:v>
      </x:c>
      <x:c r="Y141" s="12" t="n">
        <x:f>IF(Q141="Unclassified",U141,0)</x:f>
        <x:v>0</x:v>
      </x:c>
    </x:row>
    <x:row r="142" ht="22" customHeight="1">
      <x:c r="A142" s="2" t="str">
        <x:v>COIL</x:v>
      </x:c>
      <x:c r="B142" s="2" t="str">
        <x:v>10</x:v>
      </x:c>
      <x:c r="C142" s="2" t="str">
        <x:v>13BLK36-4</x:v>
      </x:c>
      <x:c r="D142" s="2" t="str">
        <x:v>1061140</x:v>
      </x:c>
      <x:c r="E142" s="2" t="str">
        <x:v>0</x:v>
      </x:c>
      <x:c r="F142" s="2" t="str">
        <x:v>43</x:v>
      </x:c>
      <x:c r="G142" s="10" t="n">
        <x:v>46286</x:v>
      </x:c>
      <x:c r="H142" s="10" t="n">
        <x:v>46286</x:v>
      </x:c>
      <x:c r="I142" s="7" t="n">
        <x:v>500</x:v>
      </x:c>
      <x:c r="J142" s="7" t="n">
        <x:v>500</x:v>
      </x:c>
      <x:c r="K142" s="7" t="n">
        <x:v>1</x:v>
      </x:c>
      <x:c r="L142" s="8" t="n">
        <x:v>18.32</x:v>
      </x:c>
      <x:c r="M142" s="9" t="n">
        <x:v>103.3</x:v>
      </x:c>
      <x:c r="N142" s="2" t="str">
        <x:v>i</x:v>
      </x:c>
      <x:c r="O142" s="2" t="n">
        <x:v>0</x:v>
      </x:c>
      <x:c r="P142" s="2" t="n">
        <x:v>100</x:v>
      </x:c>
      <x:c r="Q142" s="2" t="str">
        <x:v>Baseline PO cost</x:v>
      </x:c>
      <x:c r="R142" s="2" t="str">
        <x:v>Received</x:v>
      </x:c>
      <x:c r="S142" s="12" t="n">
        <x:f>IF(AND(ISNUMBER(G142),G142&gt;0,G142&lt;=Summary!$E$5,I142&gt;0),I142*K142,0)</x:f>
        <x:v>500</x:v>
      </x:c>
      <x:c r="T142" s="12" t="n">
        <x:f>MIN(S142,MAX(0,'Inventory detail'!E519-0))</x:f>
        <x:v>500</x:v>
      </x:c>
      <x:c r="U142" s="12" t="n">
        <x:f>IF(O142=1,J142*K142,0)</x:f>
        <x:v>0</x:v>
      </x:c>
      <x:c r="V142" s="13" t="str">
        <x:f>IF(O142=0,"",IF(H142="","",MAX(H142,Summary!$E$5)))</x:f>
      </x:c>
      <x:c r="W142" s="12" t="n">
        <x:f>IF(Q142="Baseline PO cost",U142,0)</x:f>
        <x:v>0</x:v>
      </x:c>
      <x:c r="X142" s="12" t="n">
        <x:f>IF(Q142="Higher PO cost",U142,0)</x:f>
        <x:v>0</x:v>
      </x:c>
      <x:c r="Y142" s="12" t="n">
        <x:f>IF(Q142="Unclassified",U142,0)</x:f>
        <x:v>0</x:v>
      </x:c>
    </x:row>
    <x:row r="143" ht="22" customHeight="1">
      <x:c r="A143" s="2" t="str">
        <x:v>COIL</x:v>
      </x:c>
      <x:c r="B143" s="2" t="str">
        <x:v>10</x:v>
      </x:c>
      <x:c r="C143" s="2" t="str">
        <x:v>13BLK36-4</x:v>
      </x:c>
      <x:c r="D143" s="2" t="str">
        <x:v>1060384</x:v>
      </x:c>
      <x:c r="E143" s="2" t="str">
        <x:v>0</x:v>
      </x:c>
      <x:c r="F143" s="2" t="str">
        <x:v>42</x:v>
      </x:c>
      <x:c r="G143" s="10" t="n">
        <x:v>46127</x:v>
      </x:c>
      <x:c r="H143" s="10" t="n">
        <x:v>46129</x:v>
      </x:c>
      <x:c r="I143" s="7" t="n">
        <x:v>500</x:v>
      </x:c>
      <x:c r="J143" s="7" t="n">
        <x:v>500</x:v>
      </x:c>
      <x:c r="K143" s="7" t="n">
        <x:v>1</x:v>
      </x:c>
      <x:c r="L143" s="8" t="n">
        <x:v>18.32</x:v>
      </x:c>
      <x:c r="M143" s="9" t="n">
        <x:v>100.3</x:v>
      </x:c>
      <x:c r="N143" s="2" t="str">
        <x:v>i</x:v>
      </x:c>
      <x:c r="O143" s="2" t="n">
        <x:v>0</x:v>
      </x:c>
      <x:c r="P143" s="2" t="n">
        <x:v>100</x:v>
      </x:c>
      <x:c r="Q143" s="2" t="str">
        <x:v>Baseline PO cost</x:v>
      </x:c>
      <x:c r="R143" s="2" t="str">
        <x:v>Received</x:v>
      </x:c>
      <x:c r="S143" s="12" t="n">
        <x:f>IF(AND(ISNUMBER(G143),G143&gt;0,G143&lt;=Summary!$E$5,I143&gt;0),I143*K143,0)</x:f>
        <x:v>500</x:v>
      </x:c>
      <x:c r="T143" s="12" t="n">
        <x:f>MIN(S143,MAX(0,'Inventory detail'!E519-SUM(S142:S142)))</x:f>
        <x:v>400</x:v>
      </x:c>
      <x:c r="U143" s="12" t="n">
        <x:f>IF(O143=1,J143*K143,0)</x:f>
        <x:v>0</x:v>
      </x:c>
      <x:c r="V143" s="13" t="str">
        <x:f>IF(O143=0,"",IF(H143="","",MAX(H143,Summary!$E$5)))</x:f>
      </x:c>
      <x:c r="W143" s="12" t="n">
        <x:f>IF(Q143="Baseline PO cost",U143,0)</x:f>
        <x:v>0</x:v>
      </x:c>
      <x:c r="X143" s="12" t="n">
        <x:f>IF(Q143="Higher PO cost",U143,0)</x:f>
        <x:v>0</x:v>
      </x:c>
      <x:c r="Y143" s="12" t="n">
        <x:f>IF(Q143="Unclassified",U143,0)</x:f>
        <x:v>0</x:v>
      </x:c>
    </x:row>
    <x:row r="144" ht="22" customHeight="1">
      <x:c r="A144" s="2" t="str">
        <x:v>COIL</x:v>
      </x:c>
      <x:c r="B144" s="2" t="str">
        <x:v>10</x:v>
      </x:c>
      <x:c r="C144" s="2" t="str">
        <x:v>13CLR12-4</x:v>
      </x:c>
      <x:c r="D144" s="2" t="str">
        <x:v>1060776</x:v>
      </x:c>
      <x:c r="E144" s="2" t="str">
        <x:v>0</x:v>
      </x:c>
      <x:c r="F144" s="2" t="str">
        <x:v>16</x:v>
      </x:c>
      <x:c r="G144" s="10" t="n">
        <x:v>46197</x:v>
      </x:c>
      <x:c r="H144" s="10" t="n">
        <x:v>46199</x:v>
      </x:c>
      <x:c r="I144" s="7" t="n">
        <x:v>2100</x:v>
      </x:c>
      <x:c r="J144" s="7" t="n">
        <x:v>2100</x:v>
      </x:c>
      <x:c r="K144" s="7" t="n">
        <x:v>1</x:v>
      </x:c>
      <x:c r="L144" s="8" t="n">
        <x:v>7.52</x:v>
      </x:c>
      <x:c r="M144" s="9" t="n">
        <x:v>178.08</x:v>
      </x:c>
      <x:c r="N144" s="2" t="str">
        <x:v>i</x:v>
      </x:c>
      <x:c r="O144" s="2" t="n">
        <x:v>0</x:v>
      </x:c>
      <x:c r="P144" s="2" t="n">
        <x:v>100</x:v>
      </x:c>
      <x:c r="Q144" s="2" t="str">
        <x:v>Baseline PO cost</x:v>
      </x:c>
      <x:c r="R144" s="2" t="str">
        <x:v>Received</x:v>
      </x:c>
      <x:c r="S144" s="12" t="n">
        <x:f>IF(AND(ISNUMBER(G144),G144&gt;0,G144&lt;=Summary!$E$5,I144&gt;0),I144*K144,0)</x:f>
        <x:v>2100</x:v>
      </x:c>
      <x:c r="T144" s="12" t="n">
        <x:f>MIN(S144,MAX(0,'Inventory detail'!E512-0))</x:f>
        <x:v>2100</x:v>
      </x:c>
      <x:c r="U144" s="12" t="n">
        <x:f>IF(O144=1,J144*K144,0)</x:f>
        <x:v>0</x:v>
      </x:c>
      <x:c r="V144" s="13" t="str">
        <x:f>IF(O144=0,"",IF(H144="","",MAX(H144,Summary!$E$5)))</x:f>
      </x:c>
      <x:c r="W144" s="12" t="n">
        <x:f>IF(Q144="Baseline PO cost",U144,0)</x:f>
        <x:v>0</x:v>
      </x:c>
      <x:c r="X144" s="12" t="n">
        <x:f>IF(Q144="Higher PO cost",U144,0)</x:f>
        <x:v>0</x:v>
      </x:c>
      <x:c r="Y144" s="12" t="n">
        <x:f>IF(Q144="Unclassified",U144,0)</x:f>
        <x:v>0</x:v>
      </x:c>
    </x:row>
    <x:row r="145" ht="22" customHeight="1">
      <x:c r="A145" s="2" t="str">
        <x:v>COIL</x:v>
      </x:c>
      <x:c r="B145" s="2" t="str">
        <x:v>10</x:v>
      </x:c>
      <x:c r="C145" s="2" t="str">
        <x:v>13NAV12-4</x:v>
      </x:c>
      <x:c r="D145" s="2" t="str">
        <x:v>1060866</x:v>
      </x:c>
      <x:c r="E145" s="2" t="str">
        <x:v>0</x:v>
      </x:c>
      <x:c r="F145" s="2" t="str">
        <x:v>18</x:v>
      </x:c>
      <x:c r="G145" s="10" t="n">
        <x:v>46210</x:v>
      </x:c>
      <x:c r="H145" s="10" t="n">
        <x:v>46213</x:v>
      </x:c>
      <x:c r="I145" s="7" t="n">
        <x:v>2100</x:v>
      </x:c>
      <x:c r="J145" s="7" t="n">
        <x:v>2100</x:v>
      </x:c>
      <x:c r="K145" s="7" t="n">
        <x:v>1</x:v>
      </x:c>
      <x:c r="L145" s="8" t="n">
        <x:v>7.52</x:v>
      </x:c>
      <x:c r="M145" s="9" t="n">
        <x:v>178.08</x:v>
      </x:c>
      <x:c r="N145" s="2" t="str">
        <x:v>i</x:v>
      </x:c>
      <x:c r="O145" s="2" t="n">
        <x:v>0</x:v>
      </x:c>
      <x:c r="P145" s="2" t="n">
        <x:v>100</x:v>
      </x:c>
      <x:c r="Q145" s="2" t="str">
        <x:v>Baseline PO cost</x:v>
      </x:c>
      <x:c r="R145" s="2" t="str">
        <x:v>Received</x:v>
      </x:c>
      <x:c r="S145" s="12" t="n">
        <x:f>IF(AND(ISNUMBER(G145),G145&gt;0,G145&lt;=Summary!$E$5,I145&gt;0),I145*K145,0)</x:f>
        <x:v>2100</x:v>
      </x:c>
      <x:c r="T145" s="12" t="n">
        <x:f>MIN(S145,MAX(0,'Inventory detail'!E421-0))</x:f>
        <x:v>2100</x:v>
      </x:c>
      <x:c r="U145" s="12" t="n">
        <x:f>IF(O145=1,J145*K145,0)</x:f>
        <x:v>0</x:v>
      </x:c>
      <x:c r="V145" s="13" t="str">
        <x:f>IF(O145=0,"",IF(H145="","",MAX(H145,Summary!$E$5)))</x:f>
      </x:c>
      <x:c r="W145" s="12" t="n">
        <x:f>IF(Q145="Baseline PO cost",U145,0)</x:f>
        <x:v>0</x:v>
      </x:c>
      <x:c r="X145" s="12" t="n">
        <x:f>IF(Q145="Higher PO cost",U145,0)</x:f>
        <x:v>0</x:v>
      </x:c>
      <x:c r="Y145" s="12" t="n">
        <x:f>IF(Q145="Unclassified",U145,0)</x:f>
        <x:v>0</x:v>
      </x:c>
    </x:row>
    <x:row r="146" ht="22" customHeight="1">
      <x:c r="A146" s="2" t="str">
        <x:v>COIL</x:v>
      </x:c>
      <x:c r="B146" s="2" t="str">
        <x:v>10</x:v>
      </x:c>
      <x:c r="C146" s="2" t="str">
        <x:v>13RED12-4</x:v>
      </x:c>
      <x:c r="D146" s="2" t="str">
        <x:v>1061140</x:v>
      </x:c>
      <x:c r="E146" s="2" t="str">
        <x:v>0</x:v>
      </x:c>
      <x:c r="F146" s="2" t="str">
        <x:v>50</x:v>
      </x:c>
      <x:c r="G146" s="10" t="n">
        <x:v>46286</x:v>
      </x:c>
      <x:c r="H146" s="10" t="n">
        <x:v>46286</x:v>
      </x:c>
      <x:c r="I146" s="7" t="n">
        <x:v>2100</x:v>
      </x:c>
      <x:c r="J146" s="7" t="n">
        <x:v>2100</x:v>
      </x:c>
      <x:c r="K146" s="7" t="n">
        <x:v>1</x:v>
      </x:c>
      <x:c r="L146" s="8" t="n">
        <x:v>7.52</x:v>
      </x:c>
      <x:c r="M146" s="9" t="n">
        <x:v>178.08</x:v>
      </x:c>
      <x:c r="N146" s="2" t="str">
        <x:v>i</x:v>
      </x:c>
      <x:c r="O146" s="2" t="n">
        <x:v>0</x:v>
      </x:c>
      <x:c r="P146" s="2" t="n">
        <x:v>100</x:v>
      </x:c>
      <x:c r="Q146" s="2" t="str">
        <x:v>Baseline PO cost</x:v>
      </x:c>
      <x:c r="R146" s="2" t="str">
        <x:v>Received</x:v>
      </x:c>
      <x:c r="S146" s="12" t="n">
        <x:f>IF(AND(ISNUMBER(G146),G146&gt;0,G146&lt;=Summary!$E$5,I146&gt;0),I146*K146,0)</x:f>
        <x:v>2100</x:v>
      </x:c>
      <x:c r="T146" s="12" t="n">
        <x:f>MIN(S146,MAX(0,'Inventory detail'!E396-0))</x:f>
        <x:v>1800</x:v>
      </x:c>
      <x:c r="U146" s="12" t="n">
        <x:f>IF(O146=1,J146*K146,0)</x:f>
        <x:v>0</x:v>
      </x:c>
      <x:c r="V146" s="13" t="str">
        <x:f>IF(O146=0,"",IF(H146="","",MAX(H146,Summary!$E$5)))</x:f>
      </x:c>
      <x:c r="W146" s="12" t="n">
        <x:f>IF(Q146="Baseline PO cost",U146,0)</x:f>
        <x:v>0</x:v>
      </x:c>
      <x:c r="X146" s="12" t="n">
        <x:f>IF(Q146="Higher PO cost",U146,0)</x:f>
        <x:v>0</x:v>
      </x:c>
      <x:c r="Y146" s="12" t="n">
        <x:f>IF(Q146="Unclassified",U146,0)</x:f>
        <x:v>0</x:v>
      </x:c>
    </x:row>
    <x:row r="147" ht="22" customHeight="1">
      <x:c r="A147" s="2" t="str">
        <x:v>COIL</x:v>
      </x:c>
      <x:c r="B147" s="2" t="str">
        <x:v>10</x:v>
      </x:c>
      <x:c r="C147" s="2" t="str">
        <x:v>13WHT12-4</x:v>
      </x:c>
      <x:c r="D147" s="2" t="str">
        <x:v>1061316</x:v>
      </x:c>
      <x:c r="E147" s="2" t="str">
        <x:v>0</x:v>
      </x:c>
      <x:c r="F147" s="2" t="str">
        <x:v>21</x:v>
      </x:c>
      <x:c r="G147" s="10" t="n">
        <x:v>46302</x:v>
      </x:c>
      <x:c r="H147" s="10" t="n">
        <x:v>46304</x:v>
      </x:c>
      <x:c r="I147" s="7" t="n">
        <x:v>4200</x:v>
      </x:c>
      <x:c r="J147" s="7" t="n">
        <x:v>4200</x:v>
      </x:c>
      <x:c r="K147" s="7" t="n">
        <x:v>1</x:v>
      </x:c>
      <x:c r="L147" s="8" t="n">
        <x:v>7.52</x:v>
      </x:c>
      <x:c r="M147" s="9" t="n">
        <x:v>356.16</x:v>
      </x:c>
      <x:c r="N147" s="2" t="str">
        <x:v>a</x:v>
      </x:c>
      <x:c r="O147" s="2" t="n">
        <x:v>0</x:v>
      </x:c>
      <x:c r="P147" s="2" t="n">
        <x:v>100</x:v>
      </x:c>
      <x:c r="Q147" s="2" t="str">
        <x:v>Baseline PO cost</x:v>
      </x:c>
      <x:c r="R147" s="2" t="str">
        <x:v>Received</x:v>
      </x:c>
      <x:c r="S147" s="12" t="n">
        <x:f>IF(AND(ISNUMBER(G147),G147&gt;0,G147&lt;=Summary!$E$5,I147&gt;0),I147*K147,0)</x:f>
        <x:v>4200</x:v>
      </x:c>
      <x:c r="T147" s="12" t="n">
        <x:f>MIN(S147,MAX(0,'Inventory detail'!E97-0))</x:f>
        <x:v>4200</x:v>
      </x:c>
      <x:c r="U147" s="12" t="n">
        <x:f>IF(O147=1,J147*K147,0)</x:f>
        <x:v>0</x:v>
      </x:c>
      <x:c r="V147" s="13" t="str">
        <x:f>IF(O147=0,"",IF(H147="","",MAX(H147,Summary!$E$5)))</x:f>
      </x:c>
      <x:c r="W147" s="12" t="n">
        <x:f>IF(Q147="Baseline PO cost",U147,0)</x:f>
        <x:v>0</x:v>
      </x:c>
      <x:c r="X147" s="12" t="n">
        <x:f>IF(Q147="Higher PO cost",U147,0)</x:f>
        <x:v>0</x:v>
      </x:c>
      <x:c r="Y147" s="12" t="n">
        <x:f>IF(Q147="Unclassified",U147,0)</x:f>
        <x:v>0</x:v>
      </x:c>
    </x:row>
    <x:row r="148" ht="22" customHeight="1">
      <x:c r="A148" s="2" t="str">
        <x:v>COIL</x:v>
      </x:c>
      <x:c r="B148" s="2" t="str">
        <x:v>10</x:v>
      </x:c>
      <x:c r="C148" s="2" t="str">
        <x:v>13WHT12-4</x:v>
      </x:c>
      <x:c r="D148" s="2" t="str">
        <x:v>1061140</x:v>
      </x:c>
      <x:c r="E148" s="2" t="str">
        <x:v>0</x:v>
      </x:c>
      <x:c r="F148" s="2" t="str">
        <x:v>19</x:v>
      </x:c>
      <x:c r="G148" s="10" t="n">
        <x:v>46286</x:v>
      </x:c>
      <x:c r="H148" s="10" t="n">
        <x:v>46286</x:v>
      </x:c>
      <x:c r="I148" s="7" t="n">
        <x:v>2100</x:v>
      </x:c>
      <x:c r="J148" s="7" t="n">
        <x:v>2100</x:v>
      </x:c>
      <x:c r="K148" s="7" t="n">
        <x:v>1</x:v>
      </x:c>
      <x:c r="L148" s="8" t="n">
        <x:v>7.52</x:v>
      </x:c>
      <x:c r="M148" s="9" t="n">
        <x:v>178.08</x:v>
      </x:c>
      <x:c r="N148" s="2" t="str">
        <x:v>i</x:v>
      </x:c>
      <x:c r="O148" s="2" t="n">
        <x:v>0</x:v>
      </x:c>
      <x:c r="P148" s="2" t="n">
        <x:v>100</x:v>
      </x:c>
      <x:c r="Q148" s="2" t="str">
        <x:v>Baseline PO cost</x:v>
      </x:c>
      <x:c r="R148" s="2" t="str">
        <x:v>Received</x:v>
      </x:c>
      <x:c r="S148" s="12" t="n">
        <x:f>IF(AND(ISNUMBER(G148),G148&gt;0,G148&lt;=Summary!$E$5,I148&gt;0),I148*K148,0)</x:f>
        <x:v>2100</x:v>
      </x:c>
      <x:c r="T148" s="12" t="n">
        <x:f>MIN(S148,MAX(0,'Inventory detail'!E97-SUM(S147:S147)))</x:f>
        <x:v>2100</x:v>
      </x:c>
      <x:c r="U148" s="12" t="n">
        <x:f>IF(O148=1,J148*K148,0)</x:f>
        <x:v>0</x:v>
      </x:c>
      <x:c r="V148" s="13" t="str">
        <x:f>IF(O148=0,"",IF(H148="","",MAX(H148,Summary!$E$5)))</x:f>
      </x:c>
      <x:c r="W148" s="12" t="n">
        <x:f>IF(Q148="Baseline PO cost",U148,0)</x:f>
        <x:v>0</x:v>
      </x:c>
      <x:c r="X148" s="12" t="n">
        <x:f>IF(Q148="Higher PO cost",U148,0)</x:f>
        <x:v>0</x:v>
      </x:c>
      <x:c r="Y148" s="12" t="n">
        <x:f>IF(Q148="Unclassified",U148,0)</x:f>
        <x:v>0</x:v>
      </x:c>
    </x:row>
    <x:row r="149" ht="22" customHeight="1">
      <x:c r="A149" s="2" t="str">
        <x:v>COIL</x:v>
      </x:c>
      <x:c r="B149" s="2" t="str">
        <x:v>10</x:v>
      </x:c>
      <x:c r="C149" s="2" t="str">
        <x:v>13WHT12-4</x:v>
      </x:c>
      <x:c r="D149" s="2" t="str">
        <x:v>1060985</x:v>
      </x:c>
      <x:c r="E149" s="2" t="str">
        <x:v>0</x:v>
      </x:c>
      <x:c r="F149" s="2" t="str">
        <x:v>18</x:v>
      </x:c>
      <x:c r="G149" s="10" t="n">
        <x:v>46240</x:v>
      </x:c>
      <x:c r="H149" s="10" t="n">
        <x:v>46241</x:v>
      </x:c>
      <x:c r="I149" s="7" t="n">
        <x:v>6300</x:v>
      </x:c>
      <x:c r="J149" s="7" t="n">
        <x:v>6300</x:v>
      </x:c>
      <x:c r="K149" s="7" t="n">
        <x:v>1</x:v>
      </x:c>
      <x:c r="L149" s="8" t="n">
        <x:v>7.52</x:v>
      </x:c>
      <x:c r="M149" s="9" t="n">
        <x:v>534.24</x:v>
      </x:c>
      <x:c r="N149" s="2" t="str">
        <x:v>i</x:v>
      </x:c>
      <x:c r="O149" s="2" t="n">
        <x:v>0</x:v>
      </x:c>
      <x:c r="P149" s="2" t="n">
        <x:v>100</x:v>
      </x:c>
      <x:c r="Q149" s="2" t="str">
        <x:v>Baseline PO cost</x:v>
      </x:c>
      <x:c r="R149" s="2" t="str">
        <x:v>Received</x:v>
      </x:c>
      <x:c r="S149" s="12" t="n">
        <x:f>IF(AND(ISNUMBER(G149),G149&gt;0,G149&lt;=Summary!$E$5,I149&gt;0),I149*K149,0)</x:f>
        <x:v>6300</x:v>
      </x:c>
      <x:c r="T149" s="12" t="n">
        <x:f>MIN(S149,MAX(0,'Inventory detail'!E97-SUM(S147:S148)))</x:f>
        <x:v>5300</x:v>
      </x:c>
      <x:c r="U149" s="12" t="n">
        <x:f>IF(O149=1,J149*K149,0)</x:f>
        <x:v>0</x:v>
      </x:c>
      <x:c r="V149" s="13" t="str">
        <x:f>IF(O149=0,"",IF(H149="","",MAX(H149,Summary!$E$5)))</x:f>
      </x:c>
      <x:c r="W149" s="12" t="n">
        <x:f>IF(Q149="Baseline PO cost",U149,0)</x:f>
        <x:v>0</x:v>
      </x:c>
      <x:c r="X149" s="12" t="n">
        <x:f>IF(Q149="Higher PO cost",U149,0)</x:f>
        <x:v>0</x:v>
      </x:c>
      <x:c r="Y149" s="12" t="n">
        <x:f>IF(Q149="Unclassified",U149,0)</x:f>
        <x:v>0</x:v>
      </x:c>
    </x:row>
    <x:row r="150" ht="22" customHeight="1">
      <x:c r="A150" s="2" t="str">
        <x:v>COIL</x:v>
      </x:c>
      <x:c r="B150" s="2" t="str">
        <x:v>10</x:v>
      </x:c>
      <x:c r="C150" s="2" t="str">
        <x:v>13WHT12-4</x:v>
      </x:c>
      <x:c r="D150" s="2" t="str">
        <x:v>1060776</x:v>
      </x:c>
      <x:c r="E150" s="2" t="str">
        <x:v>0</x:v>
      </x:c>
      <x:c r="F150" s="2" t="str">
        <x:v>17</x:v>
      </x:c>
      <x:c r="G150" s="10" t="n">
        <x:v>46197</x:v>
      </x:c>
      <x:c r="H150" s="10" t="n">
        <x:v>46199</x:v>
      </x:c>
      <x:c r="I150" s="7" t="n">
        <x:v>4200</x:v>
      </x:c>
      <x:c r="J150" s="7" t="n">
        <x:v>4200</x:v>
      </x:c>
      <x:c r="K150" s="7" t="n">
        <x:v>1</x:v>
      </x:c>
      <x:c r="L150" s="8" t="n">
        <x:v>7.52</x:v>
      </x:c>
      <x:c r="M150" s="9" t="n">
        <x:v>356.16</x:v>
      </x:c>
      <x:c r="N150" s="2" t="str">
        <x:v>i</x:v>
      </x:c>
      <x:c r="O150" s="2" t="n">
        <x:v>0</x:v>
      </x:c>
      <x:c r="P150" s="2" t="n">
        <x:v>100</x:v>
      </x:c>
      <x:c r="Q150" s="2" t="str">
        <x:v>Baseline PO cost</x:v>
      </x:c>
      <x:c r="R150" s="2" t="str">
        <x:v>Received</x:v>
      </x:c>
      <x:c r="S150" s="12" t="n">
        <x:f>IF(AND(ISNUMBER(G150),G150&gt;0,G150&lt;=Summary!$E$5,I150&gt;0),I150*K150,0)</x:f>
        <x:v>4200</x:v>
      </x:c>
      <x:c r="T150" s="12" t="n">
        <x:f>MIN(S150,MAX(0,'Inventory detail'!E97-SUM(S147:S149)))</x:f>
        <x:v>0</x:v>
      </x:c>
      <x:c r="U150" s="12" t="n">
        <x:f>IF(O150=1,J150*K150,0)</x:f>
        <x:v>0</x:v>
      </x:c>
      <x:c r="V150" s="13" t="str">
        <x:f>IF(O150=0,"",IF(H150="","",MAX(H150,Summary!$E$5)))</x:f>
      </x:c>
      <x:c r="W150" s="12" t="n">
        <x:f>IF(Q150="Baseline PO cost",U150,0)</x:f>
        <x:v>0</x:v>
      </x:c>
      <x:c r="X150" s="12" t="n">
        <x:f>IF(Q150="Higher PO cost",U150,0)</x:f>
        <x:v>0</x:v>
      </x:c>
      <x:c r="Y150" s="12" t="n">
        <x:f>IF(Q150="Unclassified",U150,0)</x:f>
        <x:v>0</x:v>
      </x:c>
    </x:row>
    <x:row r="151" ht="22" customHeight="1">
      <x:c r="A151" s="2" t="str">
        <x:v>COIL</x:v>
      </x:c>
      <x:c r="B151" s="2" t="str">
        <x:v>10</x:v>
      </x:c>
      <x:c r="C151" s="2" t="str">
        <x:v>13WHT12-4</x:v>
      </x:c>
      <x:c r="D151" s="2" t="str">
        <x:v>1060598</x:v>
      </x:c>
      <x:c r="E151" s="2" t="str">
        <x:v>0</x:v>
      </x:c>
      <x:c r="F151" s="2" t="str">
        <x:v>18</x:v>
      </x:c>
      <x:c r="G151" s="10" t="n">
        <x:v>46171</x:v>
      </x:c>
      <x:c r="H151" s="10" t="n">
        <x:v>46171</x:v>
      </x:c>
      <x:c r="I151" s="7" t="n">
        <x:v>2100</x:v>
      </x:c>
      <x:c r="J151" s="7" t="n">
        <x:v>2100</x:v>
      </x:c>
      <x:c r="K151" s="7" t="n">
        <x:v>1</x:v>
      </x:c>
      <x:c r="L151" s="8" t="n">
        <x:v>7.52</x:v>
      </x:c>
      <x:c r="M151" s="9" t="n">
        <x:v>178.08</x:v>
      </x:c>
      <x:c r="N151" s="2" t="str">
        <x:v>i</x:v>
      </x:c>
      <x:c r="O151" s="2" t="n">
        <x:v>0</x:v>
      </x:c>
      <x:c r="P151" s="2" t="n">
        <x:v>100</x:v>
      </x:c>
      <x:c r="Q151" s="2" t="str">
        <x:v>Baseline PO cost</x:v>
      </x:c>
      <x:c r="R151" s="2" t="str">
        <x:v>Received</x:v>
      </x:c>
      <x:c r="S151" s="12" t="n">
        <x:f>IF(AND(ISNUMBER(G151),G151&gt;0,G151&lt;=Summary!$E$5,I151&gt;0),I151*K151,0)</x:f>
        <x:v>2100</x:v>
      </x:c>
      <x:c r="T151" s="12" t="n">
        <x:f>MIN(S151,MAX(0,'Inventory detail'!E97-SUM(S147:S150)))</x:f>
        <x:v>0</x:v>
      </x:c>
      <x:c r="U151" s="12" t="n">
        <x:f>IF(O151=1,J151*K151,0)</x:f>
        <x:v>0</x:v>
      </x:c>
      <x:c r="V151" s="13" t="str">
        <x:f>IF(O151=0,"",IF(H151="","",MAX(H151,Summary!$E$5)))</x:f>
      </x:c>
      <x:c r="W151" s="12" t="n">
        <x:f>IF(Q151="Baseline PO cost",U151,0)</x:f>
        <x:v>0</x:v>
      </x:c>
      <x:c r="X151" s="12" t="n">
        <x:f>IF(Q151="Higher PO cost",U151,0)</x:f>
        <x:v>0</x:v>
      </x:c>
      <x:c r="Y151" s="12" t="n">
        <x:f>IF(Q151="Unclassified",U151,0)</x:f>
        <x:v>0</x:v>
      </x:c>
    </x:row>
    <x:row r="152" ht="22" customHeight="1">
      <x:c r="A152" s="2" t="str">
        <x:v>COIL</x:v>
      </x:c>
      <x:c r="B152" s="2" t="str">
        <x:v>10</x:v>
      </x:c>
      <x:c r="C152" s="2" t="str">
        <x:v>13WHT12-4</x:v>
      </x:c>
      <x:c r="D152" s="2" t="str">
        <x:v>1060507</x:v>
      </x:c>
      <x:c r="E152" s="2" t="str">
        <x:v>0</x:v>
      </x:c>
      <x:c r="F152" s="2" t="str">
        <x:v>23</x:v>
      </x:c>
      <x:c r="G152" s="10" t="n">
        <x:v>46150</x:v>
      </x:c>
      <x:c r="H152" s="10" t="n">
        <x:v>46155</x:v>
      </x:c>
      <x:c r="I152" s="7" t="n">
        <x:v>8400</x:v>
      </x:c>
      <x:c r="J152" s="7" t="n">
        <x:v>8400</x:v>
      </x:c>
      <x:c r="K152" s="7" t="n">
        <x:v>1</x:v>
      </x:c>
      <x:c r="L152" s="8" t="n">
        <x:v>7.52</x:v>
      </x:c>
      <x:c r="M152" s="9" t="n">
        <x:v>712.32</x:v>
      </x:c>
      <x:c r="N152" s="2" t="str">
        <x:v>i</x:v>
      </x:c>
      <x:c r="O152" s="2" t="n">
        <x:v>0</x:v>
      </x:c>
      <x:c r="P152" s="2" t="n">
        <x:v>100</x:v>
      </x:c>
      <x:c r="Q152" s="2" t="str">
        <x:v>Baseline PO cost</x:v>
      </x:c>
      <x:c r="R152" s="2" t="str">
        <x:v>Received</x:v>
      </x:c>
      <x:c r="S152" s="12" t="n">
        <x:f>IF(AND(ISNUMBER(G152),G152&gt;0,G152&lt;=Summary!$E$5,I152&gt;0),I152*K152,0)</x:f>
        <x:v>8400</x:v>
      </x:c>
      <x:c r="T152" s="12" t="n">
        <x:f>MIN(S152,MAX(0,'Inventory detail'!E97-SUM(S147:S151)))</x:f>
        <x:v>0</x:v>
      </x:c>
      <x:c r="U152" s="12" t="n">
        <x:f>IF(O152=1,J152*K152,0)</x:f>
        <x:v>0</x:v>
      </x:c>
      <x:c r="V152" s="13" t="str">
        <x:f>IF(O152=0,"",IF(H152="","",MAX(H152,Summary!$E$5)))</x:f>
      </x:c>
      <x:c r="W152" s="12" t="n">
        <x:f>IF(Q152="Baseline PO cost",U152,0)</x:f>
        <x:v>0</x:v>
      </x:c>
      <x:c r="X152" s="12" t="n">
        <x:f>IF(Q152="Higher PO cost",U152,0)</x:f>
        <x:v>0</x:v>
      </x:c>
      <x:c r="Y152" s="12" t="n">
        <x:f>IF(Q152="Unclassified",U152,0)</x:f>
        <x:v>0</x:v>
      </x:c>
    </x:row>
    <x:row r="153" ht="22" customHeight="1">
      <x:c r="A153" s="2" t="str">
        <x:v>COIL</x:v>
      </x:c>
      <x:c r="B153" s="2" t="str">
        <x:v>10</x:v>
      </x:c>
      <x:c r="C153" s="2" t="str">
        <x:v>13WHT12-4</x:v>
      </x:c>
      <x:c r="D153" s="2" t="str">
        <x:v>1060225</x:v>
      </x:c>
      <x:c r="E153" s="2" t="str">
        <x:v>0</x:v>
      </x:c>
      <x:c r="F153" s="2" t="str">
        <x:v>18</x:v>
      </x:c>
      <x:c r="G153" s="10" t="n">
        <x:v>46119</x:v>
      </x:c>
      <x:c r="H153" s="10" t="n">
        <x:v>46115</x:v>
      </x:c>
      <x:c r="I153" s="7" t="n">
        <x:v>8400</x:v>
      </x:c>
      <x:c r="J153" s="7" t="n">
        <x:v>8400</x:v>
      </x:c>
      <x:c r="K153" s="7" t="n">
        <x:v>1</x:v>
      </x:c>
      <x:c r="L153" s="8" t="n">
        <x:v>7.52</x:v>
      </x:c>
      <x:c r="M153" s="9" t="n">
        <x:v>691.32</x:v>
      </x:c>
      <x:c r="N153" s="2" t="str">
        <x:v>i</x:v>
      </x:c>
      <x:c r="O153" s="2" t="n">
        <x:v>0</x:v>
      </x:c>
      <x:c r="P153" s="2" t="n">
        <x:v>100</x:v>
      </x:c>
      <x:c r="Q153" s="2" t="str">
        <x:v>Baseline PO cost</x:v>
      </x:c>
      <x:c r="R153" s="2" t="str">
        <x:v>Received</x:v>
      </x:c>
      <x:c r="S153" s="12" t="n">
        <x:f>IF(AND(ISNUMBER(G153),G153&gt;0,G153&lt;=Summary!$E$5,I153&gt;0),I153*K153,0)</x:f>
        <x:v>8400</x:v>
      </x:c>
      <x:c r="T153" s="12" t="n">
        <x:f>MIN(S153,MAX(0,'Inventory detail'!E97-SUM(S147:S152)))</x:f>
        <x:v>0</x:v>
      </x:c>
      <x:c r="U153" s="12" t="n">
        <x:f>IF(O153=1,J153*K153,0)</x:f>
        <x:v>0</x:v>
      </x:c>
      <x:c r="V153" s="13" t="str">
        <x:f>IF(O153=0,"",IF(H153="","",MAX(H153,Summary!$E$5)))</x:f>
      </x:c>
      <x:c r="W153" s="12" t="n">
        <x:f>IF(Q153="Baseline PO cost",U153,0)</x:f>
        <x:v>0</x:v>
      </x:c>
      <x:c r="X153" s="12" t="n">
        <x:f>IF(Q153="Higher PO cost",U153,0)</x:f>
        <x:v>0</x:v>
      </x:c>
      <x:c r="Y153" s="12" t="n">
        <x:f>IF(Q153="Unclassified",U153,0)</x:f>
        <x:v>0</x:v>
      </x:c>
    </x:row>
    <x:row r="154" ht="22" customHeight="1">
      <x:c r="A154" s="2" t="str">
        <x:v>COIL</x:v>
      </x:c>
      <x:c r="B154" s="2" t="str">
        <x:v>10</x:v>
      </x:c>
      <x:c r="C154" s="2" t="str">
        <x:v>13WHT12-4</x:v>
      </x:c>
      <x:c r="D154" s="2" t="str">
        <x:v>1059842</x:v>
      </x:c>
      <x:c r="E154" s="2" t="str">
        <x:v>0</x:v>
      </x:c>
      <x:c r="F154" s="2" t="str">
        <x:v>20</x:v>
      </x:c>
      <x:c r="G154" s="10" t="n">
        <x:v>46042</x:v>
      </x:c>
      <x:c r="H154" s="10" t="n">
        <x:v>46044</x:v>
      </x:c>
      <x:c r="I154" s="7" t="n">
        <x:v>12600</x:v>
      </x:c>
      <x:c r="J154" s="7" t="n">
        <x:v>12600</x:v>
      </x:c>
      <x:c r="K154" s="7" t="n">
        <x:v>1</x:v>
      </x:c>
      <x:c r="L154" s="8" t="n">
        <x:v>7.52</x:v>
      </x:c>
      <x:c r="M154" s="9" t="n">
        <x:v>1036.98</x:v>
      </x:c>
      <x:c r="N154" s="2" t="str">
        <x:v>i</x:v>
      </x:c>
      <x:c r="O154" s="2" t="n">
        <x:v>0</x:v>
      </x:c>
      <x:c r="P154" s="2" t="n">
        <x:v>100</x:v>
      </x:c>
      <x:c r="Q154" s="2" t="str">
        <x:v>Baseline PO cost</x:v>
      </x:c>
      <x:c r="R154" s="2" t="str">
        <x:v>Received</x:v>
      </x:c>
      <x:c r="S154" s="12" t="n">
        <x:f>IF(AND(ISNUMBER(G154),G154&gt;0,G154&lt;=Summary!$E$5,I154&gt;0),I154*K154,0)</x:f>
        <x:v>12600</x:v>
      </x:c>
      <x:c r="T154" s="12" t="n">
        <x:f>MIN(S154,MAX(0,'Inventory detail'!E97-SUM(S147:S153)))</x:f>
        <x:v>0</x:v>
      </x:c>
      <x:c r="U154" s="12" t="n">
        <x:f>IF(O154=1,J154*K154,0)</x:f>
        <x:v>0</x:v>
      </x:c>
      <x:c r="V154" s="13" t="str">
        <x:f>IF(O154=0,"",IF(H154="","",MAX(H154,Summary!$E$5)))</x:f>
      </x:c>
      <x:c r="W154" s="12" t="n">
        <x:f>IF(Q154="Baseline PO cost",U154,0)</x:f>
        <x:v>0</x:v>
      </x:c>
      <x:c r="X154" s="12" t="n">
        <x:f>IF(Q154="Higher PO cost",U154,0)</x:f>
        <x:v>0</x:v>
      </x:c>
      <x:c r="Y154" s="12" t="n">
        <x:f>IF(Q154="Unclassified",U154,0)</x:f>
        <x:v>0</x:v>
      </x:c>
    </x:row>
    <x:row r="155" ht="22" customHeight="1">
      <x:c r="A155" s="2" t="str">
        <x:v>COIL</x:v>
      </x:c>
      <x:c r="B155" s="2" t="str">
        <x:v>10</x:v>
      </x:c>
      <x:c r="C155" s="2" t="str">
        <x:v>13WHT12-4</x:v>
      </x:c>
      <x:c r="D155" s="2" t="str">
        <x:v>1061485</x:v>
      </x:c>
      <x:c r="E155" s="2" t="str">
        <x:v>0</x:v>
      </x:c>
      <x:c r="F155" s="2" t="str">
        <x:v>23</x:v>
      </x:c>
      <x:c r="G155" s="10"/>
      <x:c r="H155" s="10" t="n">
        <x:v>46339</x:v>
      </x:c>
      <x:c r="I155" s="7" t="n">
        <x:v>4200</x:v>
      </x:c>
      <x:c r="J155" s="7" t="n">
        <x:v>4200</x:v>
      </x:c>
      <x:c r="K155" s="7" t="n">
        <x:v>1</x:v>
      </x:c>
      <x:c r="L155" s="8" t="n">
        <x:v>7.52</x:v>
      </x:c>
      <x:c r="M155" s="9" t="n">
        <x:v>0</x:v>
      </x:c>
      <x:c r="N155" s="2" t="str">
        <x:v>a</x:v>
      </x:c>
      <x:c r="O155" s="2" t="n">
        <x:v>1</x:v>
      </x:c>
      <x:c r="P155" s="2" t="n">
        <x:v>100</x:v>
      </x:c>
      <x:c r="Q155" s="2" t="str">
        <x:v>Baseline PO cost</x:v>
      </x:c>
      <x:c r="R155" s="2" t="str">
        <x:v>Incoming active PO</x:v>
      </x:c>
      <x:c r="S155" s="12" t="n">
        <x:f>IF(AND(ISNUMBER(G155),G155&gt;0,G155&lt;=Summary!$E$5,I155&gt;0),I155*K155,0)</x:f>
        <x:v>0</x:v>
      </x:c>
      <x:c r="T155" s="12" t="n">
        <x:f>MIN(S155,MAX(0,'Inventory detail'!E97-SUM(S147:S154)))</x:f>
        <x:v>0</x:v>
      </x:c>
      <x:c r="U155" s="12" t="n">
        <x:f>IF(O155=1,J155*K155,0)</x:f>
        <x:v>4200</x:v>
      </x:c>
      <x:c r="V155" s="13" t="n">
        <x:f>IF(O155=0,"",IF(H155="","",MAX(H155,Summary!$E$5)))</x:f>
        <x:v>46339</x:v>
      </x:c>
      <x:c r="W155" s="12" t="n">
        <x:f>IF(Q155="Baseline PO cost",U155,0)</x:f>
        <x:v>4200</x:v>
      </x:c>
      <x:c r="X155" s="12" t="n">
        <x:f>IF(Q155="Higher PO cost",U155,0)</x:f>
        <x:v>0</x:v>
      </x:c>
      <x:c r="Y155" s="12" t="n">
        <x:f>IF(Q155="Unclassified",U155,0)</x:f>
        <x:v>0</x:v>
      </x:c>
    </x:row>
    <x:row r="156" ht="22" customHeight="1">
      <x:c r="A156" s="2" t="str">
        <x:v>COIL</x:v>
      </x:c>
      <x:c r="B156" s="2" t="str">
        <x:v>10</x:v>
      </x:c>
      <x:c r="C156" s="2" t="str">
        <x:v>14BLK12-4</x:v>
      </x:c>
      <x:c r="D156" s="2" t="str">
        <x:v>1061316</x:v>
      </x:c>
      <x:c r="E156" s="2" t="str">
        <x:v>0</x:v>
      </x:c>
      <x:c r="F156" s="2" t="str">
        <x:v>22</x:v>
      </x:c>
      <x:c r="G156" s="10" t="n">
        <x:v>46302</x:v>
      </x:c>
      <x:c r="H156" s="10" t="n">
        <x:v>46304</x:v>
      </x:c>
      <x:c r="I156" s="7" t="n">
        <x:v>42000</x:v>
      </x:c>
      <x:c r="J156" s="7" t="n">
        <x:v>42000</x:v>
      </x:c>
      <x:c r="K156" s="7" t="n">
        <x:v>1</x:v>
      </x:c>
      <x:c r="L156" s="8" t="n">
        <x:v>6.47</x:v>
      </x:c>
      <x:c r="M156" s="9" t="n">
        <x:v>3061.8</x:v>
      </x:c>
      <x:c r="N156" s="2" t="str">
        <x:v>a</x:v>
      </x:c>
      <x:c r="O156" s="2" t="n">
        <x:v>0</x:v>
      </x:c>
      <x:c r="P156" s="2" t="n">
        <x:v>100</x:v>
      </x:c>
      <x:c r="Q156" s="2" t="str">
        <x:v>Baseline PO cost</x:v>
      </x:c>
      <x:c r="R156" s="2" t="str">
        <x:v>Received</x:v>
      </x:c>
      <x:c r="S156" s="12" t="n">
        <x:f>IF(AND(ISNUMBER(G156),G156&gt;0,G156&lt;=Summary!$E$5,I156&gt;0),I156*K156,0)</x:f>
        <x:v>42000</x:v>
      </x:c>
      <x:c r="T156" s="12" t="n">
        <x:f>MIN(S156,MAX(0,'Inventory detail'!E11-0))</x:f>
        <x:v>42000</x:v>
      </x:c>
      <x:c r="U156" s="12" t="n">
        <x:f>IF(O156=1,J156*K156,0)</x:f>
        <x:v>0</x:v>
      </x:c>
      <x:c r="V156" s="13" t="str">
        <x:f>IF(O156=0,"",IF(H156="","",MAX(H156,Summary!$E$5)))</x:f>
      </x:c>
      <x:c r="W156" s="12" t="n">
        <x:f>IF(Q156="Baseline PO cost",U156,0)</x:f>
        <x:v>0</x:v>
      </x:c>
      <x:c r="X156" s="12" t="n">
        <x:f>IF(Q156="Higher PO cost",U156,0)</x:f>
        <x:v>0</x:v>
      </x:c>
      <x:c r="Y156" s="12" t="n">
        <x:f>IF(Q156="Unclassified",U156,0)</x:f>
        <x:v>0</x:v>
      </x:c>
    </x:row>
    <x:row r="157" ht="22" customHeight="1">
      <x:c r="A157" s="2" t="str">
        <x:v>COIL</x:v>
      </x:c>
      <x:c r="B157" s="2" t="str">
        <x:v>10</x:v>
      </x:c>
      <x:c r="C157" s="2" t="str">
        <x:v>14BLK12-4</x:v>
      </x:c>
      <x:c r="D157" s="2" t="str">
        <x:v>1061140</x:v>
      </x:c>
      <x:c r="E157" s="2" t="str">
        <x:v>0</x:v>
      </x:c>
      <x:c r="F157" s="2" t="str">
        <x:v>20</x:v>
      </x:c>
      <x:c r="G157" s="10" t="n">
        <x:v>46286</x:v>
      </x:c>
      <x:c r="H157" s="10" t="n">
        <x:v>46286</x:v>
      </x:c>
      <x:c r="I157" s="7" t="n">
        <x:v>37800</x:v>
      </x:c>
      <x:c r="J157" s="7" t="n">
        <x:v>37800</x:v>
      </x:c>
      <x:c r="K157" s="7" t="n">
        <x:v>1</x:v>
      </x:c>
      <x:c r="L157" s="8" t="n">
        <x:v>6.47</x:v>
      </x:c>
      <x:c r="M157" s="9" t="n">
        <x:v>2755.62</x:v>
      </x:c>
      <x:c r="N157" s="2" t="str">
        <x:v>i</x:v>
      </x:c>
      <x:c r="O157" s="2" t="n">
        <x:v>0</x:v>
      </x:c>
      <x:c r="P157" s="2" t="n">
        <x:v>100</x:v>
      </x:c>
      <x:c r="Q157" s="2" t="str">
        <x:v>Baseline PO cost</x:v>
      </x:c>
      <x:c r="R157" s="2" t="str">
        <x:v>Received</x:v>
      </x:c>
      <x:c r="S157" s="12" t="n">
        <x:f>IF(AND(ISNUMBER(G157),G157&gt;0,G157&lt;=Summary!$E$5,I157&gt;0),I157*K157,0)</x:f>
        <x:v>37800</x:v>
      </x:c>
      <x:c r="T157" s="12" t="n">
        <x:f>MIN(S157,MAX(0,'Inventory detail'!E11-SUM(S156:S156)))</x:f>
        <x:v>27400</x:v>
      </x:c>
      <x:c r="U157" s="12" t="n">
        <x:f>IF(O157=1,J157*K157,0)</x:f>
        <x:v>0</x:v>
      </x:c>
      <x:c r="V157" s="13" t="str">
        <x:f>IF(O157=0,"",IF(H157="","",MAX(H157,Summary!$E$5)))</x:f>
      </x:c>
      <x:c r="W157" s="12" t="n">
        <x:f>IF(Q157="Baseline PO cost",U157,0)</x:f>
        <x:v>0</x:v>
      </x:c>
      <x:c r="X157" s="12" t="n">
        <x:f>IF(Q157="Higher PO cost",U157,0)</x:f>
        <x:v>0</x:v>
      </x:c>
      <x:c r="Y157" s="12" t="n">
        <x:f>IF(Q157="Unclassified",U157,0)</x:f>
        <x:v>0</x:v>
      </x:c>
    </x:row>
    <x:row r="158" ht="22" customHeight="1">
      <x:c r="A158" s="2" t="str">
        <x:v>COIL</x:v>
      </x:c>
      <x:c r="B158" s="2" t="str">
        <x:v>10</x:v>
      </x:c>
      <x:c r="C158" s="2" t="str">
        <x:v>14BLK12-4</x:v>
      </x:c>
      <x:c r="D158" s="2" t="str">
        <x:v>1060985</x:v>
      </x:c>
      <x:c r="E158" s="2" t="str">
        <x:v>0</x:v>
      </x:c>
      <x:c r="F158" s="2" t="str">
        <x:v>19</x:v>
      </x:c>
      <x:c r="G158" s="10" t="n">
        <x:v>46240</x:v>
      </x:c>
      <x:c r="H158" s="10" t="n">
        <x:v>46241</x:v>
      </x:c>
      <x:c r="I158" s="7" t="n">
        <x:v>42000</x:v>
      </x:c>
      <x:c r="J158" s="7" t="n">
        <x:v>42000</x:v>
      </x:c>
      <x:c r="K158" s="7" t="n">
        <x:v>1</x:v>
      </x:c>
      <x:c r="L158" s="8" t="n">
        <x:v>6.47</x:v>
      </x:c>
      <x:c r="M158" s="9" t="n">
        <x:v>3061.8</x:v>
      </x:c>
      <x:c r="N158" s="2" t="str">
        <x:v>i</x:v>
      </x:c>
      <x:c r="O158" s="2" t="n">
        <x:v>0</x:v>
      </x:c>
      <x:c r="P158" s="2" t="n">
        <x:v>100</x:v>
      </x:c>
      <x:c r="Q158" s="2" t="str">
        <x:v>Baseline PO cost</x:v>
      </x:c>
      <x:c r="R158" s="2" t="str">
        <x:v>Received</x:v>
      </x:c>
      <x:c r="S158" s="12" t="n">
        <x:f>IF(AND(ISNUMBER(G158),G158&gt;0,G158&lt;=Summary!$E$5,I158&gt;0),I158*K158,0)</x:f>
        <x:v>42000</x:v>
      </x:c>
      <x:c r="T158" s="12" t="n">
        <x:f>MIN(S158,MAX(0,'Inventory detail'!E11-SUM(S156:S157)))</x:f>
        <x:v>0</x:v>
      </x:c>
      <x:c r="U158" s="12" t="n">
        <x:f>IF(O158=1,J158*K158,0)</x:f>
        <x:v>0</x:v>
      </x:c>
      <x:c r="V158" s="13" t="str">
        <x:f>IF(O158=0,"",IF(H158="","",MAX(H158,Summary!$E$5)))</x:f>
      </x:c>
      <x:c r="W158" s="12" t="n">
        <x:f>IF(Q158="Baseline PO cost",U158,0)</x:f>
        <x:v>0</x:v>
      </x:c>
      <x:c r="X158" s="12" t="n">
        <x:f>IF(Q158="Higher PO cost",U158,0)</x:f>
        <x:v>0</x:v>
      </x:c>
      <x:c r="Y158" s="12" t="n">
        <x:f>IF(Q158="Unclassified",U158,0)</x:f>
        <x:v>0</x:v>
      </x:c>
    </x:row>
    <x:row r="159" ht="22" customHeight="1">
      <x:c r="A159" s="2" t="str">
        <x:v>COIL</x:v>
      </x:c>
      <x:c r="B159" s="2" t="str">
        <x:v>10</x:v>
      </x:c>
      <x:c r="C159" s="2" t="str">
        <x:v>14BLK12-4</x:v>
      </x:c>
      <x:c r="D159" s="2" t="str">
        <x:v>1060866</x:v>
      </x:c>
      <x:c r="E159" s="2" t="str">
        <x:v>0</x:v>
      </x:c>
      <x:c r="F159" s="2" t="str">
        <x:v>19</x:v>
      </x:c>
      <x:c r="G159" s="10" t="n">
        <x:v>46210</x:v>
      </x:c>
      <x:c r="H159" s="10" t="n">
        <x:v>46213</x:v>
      </x:c>
      <x:c r="I159" s="7" t="n">
        <x:v>29400</x:v>
      </x:c>
      <x:c r="J159" s="7" t="n">
        <x:v>29400</x:v>
      </x:c>
      <x:c r="K159" s="7" t="n">
        <x:v>1</x:v>
      </x:c>
      <x:c r="L159" s="8" t="n">
        <x:v>6.47</x:v>
      </x:c>
      <x:c r="M159" s="9" t="n">
        <x:v>2143.26</x:v>
      </x:c>
      <x:c r="N159" s="2" t="str">
        <x:v>i</x:v>
      </x:c>
      <x:c r="O159" s="2" t="n">
        <x:v>0</x:v>
      </x:c>
      <x:c r="P159" s="2" t="n">
        <x:v>100</x:v>
      </x:c>
      <x:c r="Q159" s="2" t="str">
        <x:v>Baseline PO cost</x:v>
      </x:c>
      <x:c r="R159" s="2" t="str">
        <x:v>Received</x:v>
      </x:c>
      <x:c r="S159" s="12" t="n">
        <x:f>IF(AND(ISNUMBER(G159),G159&gt;0,G159&lt;=Summary!$E$5,I159&gt;0),I159*K159,0)</x:f>
        <x:v>29400</x:v>
      </x:c>
      <x:c r="T159" s="12" t="n">
        <x:f>MIN(S159,MAX(0,'Inventory detail'!E11-SUM(S156:S158)))</x:f>
        <x:v>0</x:v>
      </x:c>
      <x:c r="U159" s="12" t="n">
        <x:f>IF(O159=1,J159*K159,0)</x:f>
        <x:v>0</x:v>
      </x:c>
      <x:c r="V159" s="13" t="str">
        <x:f>IF(O159=0,"",IF(H159="","",MAX(H159,Summary!$E$5)))</x:f>
      </x:c>
      <x:c r="W159" s="12" t="n">
        <x:f>IF(Q159="Baseline PO cost",U159,0)</x:f>
        <x:v>0</x:v>
      </x:c>
      <x:c r="X159" s="12" t="n">
        <x:f>IF(Q159="Higher PO cost",U159,0)</x:f>
        <x:v>0</x:v>
      </x:c>
      <x:c r="Y159" s="12" t="n">
        <x:f>IF(Q159="Unclassified",U159,0)</x:f>
        <x:v>0</x:v>
      </x:c>
    </x:row>
    <x:row r="160" ht="22" customHeight="1">
      <x:c r="A160" s="2" t="str">
        <x:v>COIL</x:v>
      </x:c>
      <x:c r="B160" s="2" t="str">
        <x:v>10</x:v>
      </x:c>
      <x:c r="C160" s="2" t="str">
        <x:v>14BLK12-4</x:v>
      </x:c>
      <x:c r="D160" s="2" t="str">
        <x:v>1060776</x:v>
      </x:c>
      <x:c r="E160" s="2" t="str">
        <x:v>0</x:v>
      </x:c>
      <x:c r="F160" s="2" t="str">
        <x:v>18</x:v>
      </x:c>
      <x:c r="G160" s="10" t="n">
        <x:v>46197</x:v>
      </x:c>
      <x:c r="H160" s="10" t="n">
        <x:v>46199</x:v>
      </x:c>
      <x:c r="I160" s="7" t="n">
        <x:v>50400</x:v>
      </x:c>
      <x:c r="J160" s="7" t="n">
        <x:v>50400</x:v>
      </x:c>
      <x:c r="K160" s="7" t="n">
        <x:v>1</x:v>
      </x:c>
      <x:c r="L160" s="8" t="n">
        <x:v>6.47</x:v>
      </x:c>
      <x:c r="M160" s="9" t="n">
        <x:v>3674.16</x:v>
      </x:c>
      <x:c r="N160" s="2" t="str">
        <x:v>i</x:v>
      </x:c>
      <x:c r="O160" s="2" t="n">
        <x:v>0</x:v>
      </x:c>
      <x:c r="P160" s="2" t="n">
        <x:v>100</x:v>
      </x:c>
      <x:c r="Q160" s="2" t="str">
        <x:v>Baseline PO cost</x:v>
      </x:c>
      <x:c r="R160" s="2" t="str">
        <x:v>Received</x:v>
      </x:c>
      <x:c r="S160" s="12" t="n">
        <x:f>IF(AND(ISNUMBER(G160),G160&gt;0,G160&lt;=Summary!$E$5,I160&gt;0),I160*K160,0)</x:f>
        <x:v>50400</x:v>
      </x:c>
      <x:c r="T160" s="12" t="n">
        <x:f>MIN(S160,MAX(0,'Inventory detail'!E11-SUM(S156:S159)))</x:f>
        <x:v>0</x:v>
      </x:c>
      <x:c r="U160" s="12" t="n">
        <x:f>IF(O160=1,J160*K160,0)</x:f>
        <x:v>0</x:v>
      </x:c>
      <x:c r="V160" s="13" t="str">
        <x:f>IF(O160=0,"",IF(H160="","",MAX(H160,Summary!$E$5)))</x:f>
      </x:c>
      <x:c r="W160" s="12" t="n">
        <x:f>IF(Q160="Baseline PO cost",U160,0)</x:f>
        <x:v>0</x:v>
      </x:c>
      <x:c r="X160" s="12" t="n">
        <x:f>IF(Q160="Higher PO cost",U160,0)</x:f>
        <x:v>0</x:v>
      </x:c>
      <x:c r="Y160" s="12" t="n">
        <x:f>IF(Q160="Unclassified",U160,0)</x:f>
        <x:v>0</x:v>
      </x:c>
    </x:row>
    <x:row r="161" ht="22" customHeight="1">
      <x:c r="A161" s="2" t="str">
        <x:v>COIL</x:v>
      </x:c>
      <x:c r="B161" s="2" t="str">
        <x:v>10</x:v>
      </x:c>
      <x:c r="C161" s="2" t="str">
        <x:v>14BLK12-4</x:v>
      </x:c>
      <x:c r="D161" s="2" t="str">
        <x:v>1060598</x:v>
      </x:c>
      <x:c r="E161" s="2" t="str">
        <x:v>0</x:v>
      </x:c>
      <x:c r="F161" s="2" t="str">
        <x:v>19</x:v>
      </x:c>
      <x:c r="G161" s="10" t="n">
        <x:v>46171</x:v>
      </x:c>
      <x:c r="H161" s="10" t="n">
        <x:v>46171</x:v>
      </x:c>
      <x:c r="I161" s="7" t="n">
        <x:v>27300</x:v>
      </x:c>
      <x:c r="J161" s="7" t="n">
        <x:v>27300</x:v>
      </x:c>
      <x:c r="K161" s="7" t="n">
        <x:v>1</x:v>
      </x:c>
      <x:c r="L161" s="8" t="n">
        <x:v>6.47</x:v>
      </x:c>
      <x:c r="M161" s="9" t="n">
        <x:v>1990.17</x:v>
      </x:c>
      <x:c r="N161" s="2" t="str">
        <x:v>i</x:v>
      </x:c>
      <x:c r="O161" s="2" t="n">
        <x:v>0</x:v>
      </x:c>
      <x:c r="P161" s="2" t="n">
        <x:v>100</x:v>
      </x:c>
      <x:c r="Q161" s="2" t="str">
        <x:v>Baseline PO cost</x:v>
      </x:c>
      <x:c r="R161" s="2" t="str">
        <x:v>Received</x:v>
      </x:c>
      <x:c r="S161" s="12" t="n">
        <x:f>IF(AND(ISNUMBER(G161),G161&gt;0,G161&lt;=Summary!$E$5,I161&gt;0),I161*K161,0)</x:f>
        <x:v>27300</x:v>
      </x:c>
      <x:c r="T161" s="12" t="n">
        <x:f>MIN(S161,MAX(0,'Inventory detail'!E11-SUM(S156:S160)))</x:f>
        <x:v>0</x:v>
      </x:c>
      <x:c r="U161" s="12" t="n">
        <x:f>IF(O161=1,J161*K161,0)</x:f>
        <x:v>0</x:v>
      </x:c>
      <x:c r="V161" s="13" t="str">
        <x:f>IF(O161=0,"",IF(H161="","",MAX(H161,Summary!$E$5)))</x:f>
      </x:c>
      <x:c r="W161" s="12" t="n">
        <x:f>IF(Q161="Baseline PO cost",U161,0)</x:f>
        <x:v>0</x:v>
      </x:c>
      <x:c r="X161" s="12" t="n">
        <x:f>IF(Q161="Higher PO cost",U161,0)</x:f>
        <x:v>0</x:v>
      </x:c>
      <x:c r="Y161" s="12" t="n">
        <x:f>IF(Q161="Unclassified",U161,0)</x:f>
        <x:v>0</x:v>
      </x:c>
    </x:row>
    <x:row r="162" ht="22" customHeight="1">
      <x:c r="A162" s="2" t="str">
        <x:v>COIL</x:v>
      </x:c>
      <x:c r="B162" s="2" t="str">
        <x:v>10</x:v>
      </x:c>
      <x:c r="C162" s="2" t="str">
        <x:v>14BLK12-4</x:v>
      </x:c>
      <x:c r="D162" s="2" t="str">
        <x:v>1060507</x:v>
      </x:c>
      <x:c r="E162" s="2" t="str">
        <x:v>0</x:v>
      </x:c>
      <x:c r="F162" s="2" t="str">
        <x:v>24</x:v>
      </x:c>
      <x:c r="G162" s="10" t="n">
        <x:v>46150</x:v>
      </x:c>
      <x:c r="H162" s="10" t="n">
        <x:v>46155</x:v>
      </x:c>
      <x:c r="I162" s="7" t="n">
        <x:v>25200</x:v>
      </x:c>
      <x:c r="J162" s="7" t="n">
        <x:v>25200</x:v>
      </x:c>
      <x:c r="K162" s="7" t="n">
        <x:v>1</x:v>
      </x:c>
      <x:c r="L162" s="8" t="n">
        <x:v>6.47</x:v>
      </x:c>
      <x:c r="M162" s="9" t="n">
        <x:v>1837.08</x:v>
      </x:c>
      <x:c r="N162" s="2" t="str">
        <x:v>i</x:v>
      </x:c>
      <x:c r="O162" s="2" t="n">
        <x:v>0</x:v>
      </x:c>
      <x:c r="P162" s="2" t="n">
        <x:v>100</x:v>
      </x:c>
      <x:c r="Q162" s="2" t="str">
        <x:v>Baseline PO cost</x:v>
      </x:c>
      <x:c r="R162" s="2" t="str">
        <x:v>Received</x:v>
      </x:c>
      <x:c r="S162" s="12" t="n">
        <x:f>IF(AND(ISNUMBER(G162),G162&gt;0,G162&lt;=Summary!$E$5,I162&gt;0),I162*K162,0)</x:f>
        <x:v>25200</x:v>
      </x:c>
      <x:c r="T162" s="12" t="n">
        <x:f>MIN(S162,MAX(0,'Inventory detail'!E11-SUM(S156:S161)))</x:f>
        <x:v>0</x:v>
      </x:c>
      <x:c r="U162" s="12" t="n">
        <x:f>IF(O162=1,J162*K162,0)</x:f>
        <x:v>0</x:v>
      </x:c>
      <x:c r="V162" s="13" t="str">
        <x:f>IF(O162=0,"",IF(H162="","",MAX(H162,Summary!$E$5)))</x:f>
      </x:c>
      <x:c r="W162" s="12" t="n">
        <x:f>IF(Q162="Baseline PO cost",U162,0)</x:f>
        <x:v>0</x:v>
      </x:c>
      <x:c r="X162" s="12" t="n">
        <x:f>IF(Q162="Higher PO cost",U162,0)</x:f>
        <x:v>0</x:v>
      </x:c>
      <x:c r="Y162" s="12" t="n">
        <x:f>IF(Q162="Unclassified",U162,0)</x:f>
        <x:v>0</x:v>
      </x:c>
    </x:row>
    <x:row r="163" ht="22" customHeight="1">
      <x:c r="A163" s="2" t="str">
        <x:v>COIL</x:v>
      </x:c>
      <x:c r="B163" s="2" t="str">
        <x:v>10</x:v>
      </x:c>
      <x:c r="C163" s="2" t="str">
        <x:v>14BLK12-4</x:v>
      </x:c>
      <x:c r="D163" s="2" t="str">
        <x:v>1060384</x:v>
      </x:c>
      <x:c r="E163" s="2" t="str">
        <x:v>0</x:v>
      </x:c>
      <x:c r="F163" s="2" t="str">
        <x:v>19</x:v>
      </x:c>
      <x:c r="G163" s="10" t="n">
        <x:v>46127</x:v>
      </x:c>
      <x:c r="H163" s="10" t="n">
        <x:v>46129</x:v>
      </x:c>
      <x:c r="I163" s="7" t="n">
        <x:v>25200</x:v>
      </x:c>
      <x:c r="J163" s="7" t="n">
        <x:v>25200</x:v>
      </x:c>
      <x:c r="K163" s="7" t="n">
        <x:v>1</x:v>
      </x:c>
      <x:c r="L163" s="8" t="n">
        <x:v>6.47</x:v>
      </x:c>
      <x:c r="M163" s="9" t="n">
        <x:v>1784.16</x:v>
      </x:c>
      <x:c r="N163" s="2" t="str">
        <x:v>i</x:v>
      </x:c>
      <x:c r="O163" s="2" t="n">
        <x:v>0</x:v>
      </x:c>
      <x:c r="P163" s="2" t="n">
        <x:v>100</x:v>
      </x:c>
      <x:c r="Q163" s="2" t="str">
        <x:v>Baseline PO cost</x:v>
      </x:c>
      <x:c r="R163" s="2" t="str">
        <x:v>Received</x:v>
      </x:c>
      <x:c r="S163" s="12" t="n">
        <x:f>IF(AND(ISNUMBER(G163),G163&gt;0,G163&lt;=Summary!$E$5,I163&gt;0),I163*K163,0)</x:f>
        <x:v>25200</x:v>
      </x:c>
      <x:c r="T163" s="12" t="n">
        <x:f>MIN(S163,MAX(0,'Inventory detail'!E11-SUM(S156:S162)))</x:f>
        <x:v>0</x:v>
      </x:c>
      <x:c r="U163" s="12" t="n">
        <x:f>IF(O163=1,J163*K163,0)</x:f>
        <x:v>0</x:v>
      </x:c>
      <x:c r="V163" s="13" t="str">
        <x:f>IF(O163=0,"",IF(H163="","",MAX(H163,Summary!$E$5)))</x:f>
      </x:c>
      <x:c r="W163" s="12" t="n">
        <x:f>IF(Q163="Baseline PO cost",U163,0)</x:f>
        <x:v>0</x:v>
      </x:c>
      <x:c r="X163" s="12" t="n">
        <x:f>IF(Q163="Higher PO cost",U163,0)</x:f>
        <x:v>0</x:v>
      </x:c>
      <x:c r="Y163" s="12" t="n">
        <x:f>IF(Q163="Unclassified",U163,0)</x:f>
        <x:v>0</x:v>
      </x:c>
    </x:row>
    <x:row r="164" ht="22" customHeight="1">
      <x:c r="A164" s="2" t="str">
        <x:v>COIL</x:v>
      </x:c>
      <x:c r="B164" s="2" t="str">
        <x:v>10</x:v>
      </x:c>
      <x:c r="C164" s="2" t="str">
        <x:v>14BLK12-4</x:v>
      </x:c>
      <x:c r="D164" s="2" t="str">
        <x:v>1060225</x:v>
      </x:c>
      <x:c r="E164" s="2" t="str">
        <x:v>0</x:v>
      </x:c>
      <x:c r="F164" s="2" t="str">
        <x:v>19</x:v>
      </x:c>
      <x:c r="G164" s="10" t="n">
        <x:v>46119</x:v>
      </x:c>
      <x:c r="H164" s="10" t="n">
        <x:v>46115</x:v>
      </x:c>
      <x:c r="I164" s="7" t="n">
        <x:v>29400</x:v>
      </x:c>
      <x:c r="J164" s="7" t="n">
        <x:v>29400</x:v>
      </x:c>
      <x:c r="K164" s="7" t="n">
        <x:v>1</x:v>
      </x:c>
      <x:c r="L164" s="8" t="n">
        <x:v>6.47</x:v>
      </x:c>
      <x:c r="M164" s="9" t="n">
        <x:v>2081.52</x:v>
      </x:c>
      <x:c r="N164" s="2" t="str">
        <x:v>i</x:v>
      </x:c>
      <x:c r="O164" s="2" t="n">
        <x:v>0</x:v>
      </x:c>
      <x:c r="P164" s="2" t="n">
        <x:v>100</x:v>
      </x:c>
      <x:c r="Q164" s="2" t="str">
        <x:v>Baseline PO cost</x:v>
      </x:c>
      <x:c r="R164" s="2" t="str">
        <x:v>Received</x:v>
      </x:c>
      <x:c r="S164" s="12" t="n">
        <x:f>IF(AND(ISNUMBER(G164),G164&gt;0,G164&lt;=Summary!$E$5,I164&gt;0),I164*K164,0)</x:f>
        <x:v>29400</x:v>
      </x:c>
      <x:c r="T164" s="12" t="n">
        <x:f>MIN(S164,MAX(0,'Inventory detail'!E11-SUM(S156:S163)))</x:f>
        <x:v>0</x:v>
      </x:c>
      <x:c r="U164" s="12" t="n">
        <x:f>IF(O164=1,J164*K164,0)</x:f>
        <x:v>0</x:v>
      </x:c>
      <x:c r="V164" s="13" t="str">
        <x:f>IF(O164=0,"",IF(H164="","",MAX(H164,Summary!$E$5)))</x:f>
      </x:c>
      <x:c r="W164" s="12" t="n">
        <x:f>IF(Q164="Baseline PO cost",U164,0)</x:f>
        <x:v>0</x:v>
      </x:c>
      <x:c r="X164" s="12" t="n">
        <x:f>IF(Q164="Higher PO cost",U164,0)</x:f>
        <x:v>0</x:v>
      </x:c>
      <x:c r="Y164" s="12" t="n">
        <x:f>IF(Q164="Unclassified",U164,0)</x:f>
        <x:v>0</x:v>
      </x:c>
    </x:row>
    <x:row r="165" ht="22" customHeight="1">
      <x:c r="A165" s="2" t="str">
        <x:v>COIL</x:v>
      </x:c>
      <x:c r="B165" s="2" t="str">
        <x:v>10</x:v>
      </x:c>
      <x:c r="C165" s="2" t="str">
        <x:v>14BLK12-4</x:v>
      </x:c>
      <x:c r="D165" s="2" t="str">
        <x:v>1060063</x:v>
      </x:c>
      <x:c r="E165" s="2" t="str">
        <x:v>0</x:v>
      </x:c>
      <x:c r="F165" s="2" t="str">
        <x:v>20</x:v>
      </x:c>
      <x:c r="G165" s="10" t="n">
        <x:v>46083</x:v>
      </x:c>
      <x:c r="H165" s="10" t="n">
        <x:v>46087</x:v>
      </x:c>
      <x:c r="I165" s="7" t="n">
        <x:v>14700</x:v>
      </x:c>
      <x:c r="J165" s="7" t="n">
        <x:v>14700</x:v>
      </x:c>
      <x:c r="K165" s="7" t="n">
        <x:v>1</x:v>
      </x:c>
      <x:c r="L165" s="8" t="n">
        <x:v>6.47</x:v>
      </x:c>
      <x:c r="M165" s="9" t="n">
        <x:v>1040.76</x:v>
      </x:c>
      <x:c r="N165" s="2" t="str">
        <x:v>i</x:v>
      </x:c>
      <x:c r="O165" s="2" t="n">
        <x:v>0</x:v>
      </x:c>
      <x:c r="P165" s="2" t="n">
        <x:v>100</x:v>
      </x:c>
      <x:c r="Q165" s="2" t="str">
        <x:v>Baseline PO cost</x:v>
      </x:c>
      <x:c r="R165" s="2" t="str">
        <x:v>Received</x:v>
      </x:c>
      <x:c r="S165" s="12" t="n">
        <x:f>IF(AND(ISNUMBER(G165),G165&gt;0,G165&lt;=Summary!$E$5,I165&gt;0),I165*K165,0)</x:f>
        <x:v>14700</x:v>
      </x:c>
      <x:c r="T165" s="12" t="n">
        <x:f>MIN(S165,MAX(0,'Inventory detail'!E11-SUM(S156:S164)))</x:f>
        <x:v>0</x:v>
      </x:c>
      <x:c r="U165" s="12" t="n">
        <x:f>IF(O165=1,J165*K165,0)</x:f>
        <x:v>0</x:v>
      </x:c>
      <x:c r="V165" s="13" t="str">
        <x:f>IF(O165=0,"",IF(H165="","",MAX(H165,Summary!$E$5)))</x:f>
      </x:c>
      <x:c r="W165" s="12" t="n">
        <x:f>IF(Q165="Baseline PO cost",U165,0)</x:f>
        <x:v>0</x:v>
      </x:c>
      <x:c r="X165" s="12" t="n">
        <x:f>IF(Q165="Higher PO cost",U165,0)</x:f>
        <x:v>0</x:v>
      </x:c>
      <x:c r="Y165" s="12" t="n">
        <x:f>IF(Q165="Unclassified",U165,0)</x:f>
        <x:v>0</x:v>
      </x:c>
    </x:row>
    <x:row r="166" ht="22" customHeight="1">
      <x:c r="A166" s="2" t="str">
        <x:v>COIL</x:v>
      </x:c>
      <x:c r="B166" s="2" t="str">
        <x:v>10</x:v>
      </x:c>
      <x:c r="C166" s="2" t="str">
        <x:v>14BLK12-4</x:v>
      </x:c>
      <x:c r="D166" s="2" t="str">
        <x:v>1059962</x:v>
      </x:c>
      <x:c r="E166" s="2" t="str">
        <x:v>0</x:v>
      </x:c>
      <x:c r="F166" s="2" t="str">
        <x:v>14</x:v>
      </x:c>
      <x:c r="G166" s="10" t="n">
        <x:v>46059</x:v>
      </x:c>
      <x:c r="H166" s="10" t="n">
        <x:v>46064</x:v>
      </x:c>
      <x:c r="I166" s="7" t="n">
        <x:v>25200</x:v>
      </x:c>
      <x:c r="J166" s="7" t="n">
        <x:v>25200</x:v>
      </x:c>
      <x:c r="K166" s="7" t="n">
        <x:v>1</x:v>
      </x:c>
      <x:c r="L166" s="8" t="n">
        <x:v>6.47</x:v>
      </x:c>
      <x:c r="M166" s="9" t="n">
        <x:v>1784.16</x:v>
      </x:c>
      <x:c r="N166" s="2" t="str">
        <x:v>i</x:v>
      </x:c>
      <x:c r="O166" s="2" t="n">
        <x:v>0</x:v>
      </x:c>
      <x:c r="P166" s="2" t="n">
        <x:v>100</x:v>
      </x:c>
      <x:c r="Q166" s="2" t="str">
        <x:v>Baseline PO cost</x:v>
      </x:c>
      <x:c r="R166" s="2" t="str">
        <x:v>Received</x:v>
      </x:c>
      <x:c r="S166" s="12" t="n">
        <x:f>IF(AND(ISNUMBER(G166),G166&gt;0,G166&lt;=Summary!$E$5,I166&gt;0),I166*K166,0)</x:f>
        <x:v>25200</x:v>
      </x:c>
      <x:c r="T166" s="12" t="n">
        <x:f>MIN(S166,MAX(0,'Inventory detail'!E11-SUM(S156:S165)))</x:f>
        <x:v>0</x:v>
      </x:c>
      <x:c r="U166" s="12" t="n">
        <x:f>IF(O166=1,J166*K166,0)</x:f>
        <x:v>0</x:v>
      </x:c>
      <x:c r="V166" s="13" t="str">
        <x:f>IF(O166=0,"",IF(H166="","",MAX(H166,Summary!$E$5)))</x:f>
      </x:c>
      <x:c r="W166" s="12" t="n">
        <x:f>IF(Q166="Baseline PO cost",U166,0)</x:f>
        <x:v>0</x:v>
      </x:c>
      <x:c r="X166" s="12" t="n">
        <x:f>IF(Q166="Higher PO cost",U166,0)</x:f>
        <x:v>0</x:v>
      </x:c>
      <x:c r="Y166" s="12" t="n">
        <x:f>IF(Q166="Unclassified",U166,0)</x:f>
        <x:v>0</x:v>
      </x:c>
    </x:row>
    <x:row r="167" ht="22" customHeight="1">
      <x:c r="A167" s="2" t="str">
        <x:v>COIL</x:v>
      </x:c>
      <x:c r="B167" s="2" t="str">
        <x:v>10</x:v>
      </x:c>
      <x:c r="C167" s="2" t="str">
        <x:v>14BLK12-4</x:v>
      </x:c>
      <x:c r="D167" s="2" t="str">
        <x:v>1059842</x:v>
      </x:c>
      <x:c r="E167" s="2" t="str">
        <x:v>0</x:v>
      </x:c>
      <x:c r="F167" s="2" t="str">
        <x:v>21</x:v>
      </x:c>
      <x:c r="G167" s="10" t="n">
        <x:v>46042</x:v>
      </x:c>
      <x:c r="H167" s="10" t="n">
        <x:v>46044</x:v>
      </x:c>
      <x:c r="I167" s="7" t="n">
        <x:v>25200</x:v>
      </x:c>
      <x:c r="J167" s="7" t="n">
        <x:v>25200</x:v>
      </x:c>
      <x:c r="K167" s="7" t="n">
        <x:v>1</x:v>
      </x:c>
      <x:c r="L167" s="8" t="n">
        <x:v>6.47</x:v>
      </x:c>
      <x:c r="M167" s="9" t="n">
        <x:v>1784.16</x:v>
      </x:c>
      <x:c r="N167" s="2" t="str">
        <x:v>i</x:v>
      </x:c>
      <x:c r="O167" s="2" t="n">
        <x:v>0</x:v>
      </x:c>
      <x:c r="P167" s="2" t="n">
        <x:v>100</x:v>
      </x:c>
      <x:c r="Q167" s="2" t="str">
        <x:v>Baseline PO cost</x:v>
      </x:c>
      <x:c r="R167" s="2" t="str">
        <x:v>Received</x:v>
      </x:c>
      <x:c r="S167" s="12" t="n">
        <x:f>IF(AND(ISNUMBER(G167),G167&gt;0,G167&lt;=Summary!$E$5,I167&gt;0),I167*K167,0)</x:f>
        <x:v>25200</x:v>
      </x:c>
      <x:c r="T167" s="12" t="n">
        <x:f>MIN(S167,MAX(0,'Inventory detail'!E11-SUM(S156:S166)))</x:f>
        <x:v>0</x:v>
      </x:c>
      <x:c r="U167" s="12" t="n">
        <x:f>IF(O167=1,J167*K167,0)</x:f>
        <x:v>0</x:v>
      </x:c>
      <x:c r="V167" s="13" t="str">
        <x:f>IF(O167=0,"",IF(H167="","",MAX(H167,Summary!$E$5)))</x:f>
      </x:c>
      <x:c r="W167" s="12" t="n">
        <x:f>IF(Q167="Baseline PO cost",U167,0)</x:f>
        <x:v>0</x:v>
      </x:c>
      <x:c r="X167" s="12" t="n">
        <x:f>IF(Q167="Higher PO cost",U167,0)</x:f>
        <x:v>0</x:v>
      </x:c>
      <x:c r="Y167" s="12" t="n">
        <x:f>IF(Q167="Unclassified",U167,0)</x:f>
        <x:v>0</x:v>
      </x:c>
    </x:row>
    <x:row r="168" ht="22" customHeight="1">
      <x:c r="A168" s="2" t="str">
        <x:v>COIL</x:v>
      </x:c>
      <x:c r="B168" s="2" t="str">
        <x:v>10</x:v>
      </x:c>
      <x:c r="C168" s="2" t="str">
        <x:v>14BLK12-4</x:v>
      </x:c>
      <x:c r="D168" s="2" t="str">
        <x:v>1061485</x:v>
      </x:c>
      <x:c r="E168" s="2" t="str">
        <x:v>0</x:v>
      </x:c>
      <x:c r="F168" s="2" t="str">
        <x:v>24</x:v>
      </x:c>
      <x:c r="G168" s="10"/>
      <x:c r="H168" s="10" t="n">
        <x:v>46339</x:v>
      </x:c>
      <x:c r="I168" s="7" t="n">
        <x:v>42000</x:v>
      </x:c>
      <x:c r="J168" s="7" t="n">
        <x:v>42000</x:v>
      </x:c>
      <x:c r="K168" s="7" t="n">
        <x:v>1</x:v>
      </x:c>
      <x:c r="L168" s="8" t="n">
        <x:v>6.47</x:v>
      </x:c>
      <x:c r="M168" s="9" t="n">
        <x:v>0</x:v>
      </x:c>
      <x:c r="N168" s="2" t="str">
        <x:v>a</x:v>
      </x:c>
      <x:c r="O168" s="2" t="n">
        <x:v>1</x:v>
      </x:c>
      <x:c r="P168" s="2" t="n">
        <x:v>100</x:v>
      </x:c>
      <x:c r="Q168" s="2" t="str">
        <x:v>Baseline PO cost</x:v>
      </x:c>
      <x:c r="R168" s="2" t="str">
        <x:v>Incoming active PO</x:v>
      </x:c>
      <x:c r="S168" s="12" t="n">
        <x:f>IF(AND(ISNUMBER(G168),G168&gt;0,G168&lt;=Summary!$E$5,I168&gt;0),I168*K168,0)</x:f>
        <x:v>0</x:v>
      </x:c>
      <x:c r="T168" s="12" t="n">
        <x:f>MIN(S168,MAX(0,'Inventory detail'!E11-SUM(S156:S167)))</x:f>
        <x:v>0</x:v>
      </x:c>
      <x:c r="U168" s="12" t="n">
        <x:f>IF(O168=1,J168*K168,0)</x:f>
        <x:v>42000</x:v>
      </x:c>
      <x:c r="V168" s="13" t="n">
        <x:f>IF(O168=0,"",IF(H168="","",MAX(H168,Summary!$E$5)))</x:f>
        <x:v>46339</x:v>
      </x:c>
      <x:c r="W168" s="12" t="n">
        <x:f>IF(Q168="Baseline PO cost",U168,0)</x:f>
        <x:v>42000</x:v>
      </x:c>
      <x:c r="X168" s="12" t="n">
        <x:f>IF(Q168="Higher PO cost",U168,0)</x:f>
        <x:v>0</x:v>
      </x:c>
      <x:c r="Y168" s="12" t="n">
        <x:f>IF(Q168="Unclassified",U168,0)</x:f>
        <x:v>0</x:v>
      </x:c>
    </x:row>
    <x:row r="169" ht="22" customHeight="1">
      <x:c r="A169" s="2" t="str">
        <x:v>COIL</x:v>
      </x:c>
      <x:c r="B169" s="2" t="str">
        <x:v>10</x:v>
      </x:c>
      <x:c r="C169" s="2" t="str">
        <x:v>14BLK36-4</x:v>
      </x:c>
      <x:c r="D169" s="2" t="str">
        <x:v>1061316</x:v>
      </x:c>
      <x:c r="E169" s="2" t="str">
        <x:v>0</x:v>
      </x:c>
      <x:c r="F169" s="2" t="str">
        <x:v>44</x:v>
      </x:c>
      <x:c r="G169" s="10" t="n">
        <x:v>46302</x:v>
      </x:c>
      <x:c r="H169" s="10" t="n">
        <x:v>46304</x:v>
      </x:c>
      <x:c r="I169" s="7" t="n">
        <x:v>500</x:v>
      </x:c>
      <x:c r="J169" s="7" t="n">
        <x:v>500</x:v>
      </x:c>
      <x:c r="K169" s="7" t="n">
        <x:v>1</x:v>
      </x:c>
      <x:c r="L169" s="8" t="n">
        <x:v>19.98</x:v>
      </x:c>
      <x:c r="M169" s="9" t="n">
        <x:v>112.7</x:v>
      </x:c>
      <x:c r="N169" s="2" t="str">
        <x:v>a</x:v>
      </x:c>
      <x:c r="O169" s="2" t="n">
        <x:v>0</x:v>
      </x:c>
      <x:c r="P169" s="2" t="n">
        <x:v>100</x:v>
      </x:c>
      <x:c r="Q169" s="2" t="str">
        <x:v>Baseline PO cost</x:v>
      </x:c>
      <x:c r="R169" s="2" t="str">
        <x:v>Received</x:v>
      </x:c>
      <x:c r="S169" s="12" t="n">
        <x:f>IF(AND(ISNUMBER(G169),G169&gt;0,G169&lt;=Summary!$E$5,I169&gt;0),I169*K169,0)</x:f>
        <x:v>500</x:v>
      </x:c>
      <x:c r="T169" s="12" t="n">
        <x:f>MIN(S169,MAX(0,'Inventory detail'!E192-0))</x:f>
        <x:v>500</x:v>
      </x:c>
      <x:c r="U169" s="12" t="n">
        <x:f>IF(O169=1,J169*K169,0)</x:f>
        <x:v>0</x:v>
      </x:c>
      <x:c r="V169" s="13" t="str">
        <x:f>IF(O169=0,"",IF(H169="","",MAX(H169,Summary!$E$5)))</x:f>
      </x:c>
      <x:c r="W169" s="12" t="n">
        <x:f>IF(Q169="Baseline PO cost",U169,0)</x:f>
        <x:v>0</x:v>
      </x:c>
      <x:c r="X169" s="12" t="n">
        <x:f>IF(Q169="Higher PO cost",U169,0)</x:f>
        <x:v>0</x:v>
      </x:c>
      <x:c r="Y169" s="12" t="n">
        <x:f>IF(Q169="Unclassified",U169,0)</x:f>
        <x:v>0</x:v>
      </x:c>
    </x:row>
    <x:row r="170" ht="22" customHeight="1">
      <x:c r="A170" s="2" t="str">
        <x:v>COIL</x:v>
      </x:c>
      <x:c r="B170" s="2" t="str">
        <x:v>10</x:v>
      </x:c>
      <x:c r="C170" s="2" t="str">
        <x:v>14BLK36-4</x:v>
      </x:c>
      <x:c r="D170" s="2" t="str">
        <x:v>1061140</x:v>
      </x:c>
      <x:c r="E170" s="2" t="str">
        <x:v>0</x:v>
      </x:c>
      <x:c r="F170" s="2" t="str">
        <x:v>44</x:v>
      </x:c>
      <x:c r="G170" s="10" t="n">
        <x:v>46286</x:v>
      </x:c>
      <x:c r="H170" s="10" t="n">
        <x:v>46286</x:v>
      </x:c>
      <x:c r="I170" s="7" t="n">
        <x:v>500</x:v>
      </x:c>
      <x:c r="J170" s="7" t="n">
        <x:v>500</x:v>
      </x:c>
      <x:c r="K170" s="7" t="n">
        <x:v>1</x:v>
      </x:c>
      <x:c r="L170" s="8" t="n">
        <x:v>19.98</x:v>
      </x:c>
      <x:c r="M170" s="9" t="n">
        <x:v>112.7</x:v>
      </x:c>
      <x:c r="N170" s="2" t="str">
        <x:v>i</x:v>
      </x:c>
      <x:c r="O170" s="2" t="n">
        <x:v>0</x:v>
      </x:c>
      <x:c r="P170" s="2" t="n">
        <x:v>100</x:v>
      </x:c>
      <x:c r="Q170" s="2" t="str">
        <x:v>Baseline PO cost</x:v>
      </x:c>
      <x:c r="R170" s="2" t="str">
        <x:v>Received</x:v>
      </x:c>
      <x:c r="S170" s="12" t="n">
        <x:f>IF(AND(ISNUMBER(G170),G170&gt;0,G170&lt;=Summary!$E$5,I170&gt;0),I170*K170,0)</x:f>
        <x:v>500</x:v>
      </x:c>
      <x:c r="T170" s="12" t="n">
        <x:f>MIN(S170,MAX(0,'Inventory detail'!E192-SUM(S169:S169)))</x:f>
        <x:v>500</x:v>
      </x:c>
      <x:c r="U170" s="12" t="n">
        <x:f>IF(O170=1,J170*K170,0)</x:f>
        <x:v>0</x:v>
      </x:c>
      <x:c r="V170" s="13" t="str">
        <x:f>IF(O170=0,"",IF(H170="","",MAX(H170,Summary!$E$5)))</x:f>
      </x:c>
      <x:c r="W170" s="12" t="n">
        <x:f>IF(Q170="Baseline PO cost",U170,0)</x:f>
        <x:v>0</x:v>
      </x:c>
      <x:c r="X170" s="12" t="n">
        <x:f>IF(Q170="Higher PO cost",U170,0)</x:f>
        <x:v>0</x:v>
      </x:c>
      <x:c r="Y170" s="12" t="n">
        <x:f>IF(Q170="Unclassified",U170,0)</x:f>
        <x:v>0</x:v>
      </x:c>
    </x:row>
    <x:row r="171" ht="22" customHeight="1">
      <x:c r="A171" s="2" t="str">
        <x:v>COIL</x:v>
      </x:c>
      <x:c r="B171" s="2" t="str">
        <x:v>10</x:v>
      </x:c>
      <x:c r="C171" s="2" t="str">
        <x:v>14BLK36-4</x:v>
      </x:c>
      <x:c r="D171" s="2" t="str">
        <x:v>1060985</x:v>
      </x:c>
      <x:c r="E171" s="2" t="str">
        <x:v>0</x:v>
      </x:c>
      <x:c r="F171" s="2" t="str">
        <x:v>42</x:v>
      </x:c>
      <x:c r="G171" s="10" t="n">
        <x:v>46240</x:v>
      </x:c>
      <x:c r="H171" s="10" t="n">
        <x:v>46241</x:v>
      </x:c>
      <x:c r="I171" s="7" t="n">
        <x:v>5000</x:v>
      </x:c>
      <x:c r="J171" s="7" t="n">
        <x:v>5000</x:v>
      </x:c>
      <x:c r="K171" s="7" t="n">
        <x:v>1</x:v>
      </x:c>
      <x:c r="L171" s="8" t="n">
        <x:v>19.98</x:v>
      </x:c>
      <x:c r="M171" s="9" t="n">
        <x:v>1127</x:v>
      </x:c>
      <x:c r="N171" s="2" t="str">
        <x:v>i</x:v>
      </x:c>
      <x:c r="O171" s="2" t="n">
        <x:v>0</x:v>
      </x:c>
      <x:c r="P171" s="2" t="n">
        <x:v>100</x:v>
      </x:c>
      <x:c r="Q171" s="2" t="str">
        <x:v>Baseline PO cost</x:v>
      </x:c>
      <x:c r="R171" s="2" t="str">
        <x:v>Received</x:v>
      </x:c>
      <x:c r="S171" s="12" t="n">
        <x:f>IF(AND(ISNUMBER(G171),G171&gt;0,G171&lt;=Summary!$E$5,I171&gt;0),I171*K171,0)</x:f>
        <x:v>5000</x:v>
      </x:c>
      <x:c r="T171" s="12" t="n">
        <x:f>MIN(S171,MAX(0,'Inventory detail'!E192-SUM(S169:S170)))</x:f>
        <x:v>3100</x:v>
      </x:c>
      <x:c r="U171" s="12" t="n">
        <x:f>IF(O171=1,J171*K171,0)</x:f>
        <x:v>0</x:v>
      </x:c>
      <x:c r="V171" s="13" t="str">
        <x:f>IF(O171=0,"",IF(H171="","",MAX(H171,Summary!$E$5)))</x:f>
      </x:c>
      <x:c r="W171" s="12" t="n">
        <x:f>IF(Q171="Baseline PO cost",U171,0)</x:f>
        <x:v>0</x:v>
      </x:c>
      <x:c r="X171" s="12" t="n">
        <x:f>IF(Q171="Higher PO cost",U171,0)</x:f>
        <x:v>0</x:v>
      </x:c>
      <x:c r="Y171" s="12" t="n">
        <x:f>IF(Q171="Unclassified",U171,0)</x:f>
        <x:v>0</x:v>
      </x:c>
    </x:row>
    <x:row r="172" ht="22" customHeight="1">
      <x:c r="A172" s="2" t="str">
        <x:v>COIL</x:v>
      </x:c>
      <x:c r="B172" s="2" t="str">
        <x:v>10</x:v>
      </x:c>
      <x:c r="C172" s="2" t="str">
        <x:v>14BLK36-4</x:v>
      </x:c>
      <x:c r="D172" s="2" t="str">
        <x:v>1060866</x:v>
      </x:c>
      <x:c r="E172" s="2" t="str">
        <x:v>0</x:v>
      </x:c>
      <x:c r="F172" s="2" t="str">
        <x:v>39</x:v>
      </x:c>
      <x:c r="G172" s="10" t="n">
        <x:v>46210</x:v>
      </x:c>
      <x:c r="H172" s="10" t="n">
        <x:v>46213</x:v>
      </x:c>
      <x:c r="I172" s="7" t="n">
        <x:v>1000</x:v>
      </x:c>
      <x:c r="J172" s="7" t="n">
        <x:v>1000</x:v>
      </x:c>
      <x:c r="K172" s="7" t="n">
        <x:v>1</x:v>
      </x:c>
      <x:c r="L172" s="8" t="n">
        <x:v>19.98</x:v>
      </x:c>
      <x:c r="M172" s="9" t="n">
        <x:v>225.4</x:v>
      </x:c>
      <x:c r="N172" s="2" t="str">
        <x:v>i</x:v>
      </x:c>
      <x:c r="O172" s="2" t="n">
        <x:v>0</x:v>
      </x:c>
      <x:c r="P172" s="2" t="n">
        <x:v>100</x:v>
      </x:c>
      <x:c r="Q172" s="2" t="str">
        <x:v>Baseline PO cost</x:v>
      </x:c>
      <x:c r="R172" s="2" t="str">
        <x:v>Received</x:v>
      </x:c>
      <x:c r="S172" s="12" t="n">
        <x:f>IF(AND(ISNUMBER(G172),G172&gt;0,G172&lt;=Summary!$E$5,I172&gt;0),I172*K172,0)</x:f>
        <x:v>1000</x:v>
      </x:c>
      <x:c r="T172" s="12" t="n">
        <x:f>MIN(S172,MAX(0,'Inventory detail'!E192-SUM(S169:S171)))</x:f>
        <x:v>0</x:v>
      </x:c>
      <x:c r="U172" s="12" t="n">
        <x:f>IF(O172=1,J172*K172,0)</x:f>
        <x:v>0</x:v>
      </x:c>
      <x:c r="V172" s="13" t="str">
        <x:f>IF(O172=0,"",IF(H172="","",MAX(H172,Summary!$E$5)))</x:f>
      </x:c>
      <x:c r="W172" s="12" t="n">
        <x:f>IF(Q172="Baseline PO cost",U172,0)</x:f>
        <x:v>0</x:v>
      </x:c>
      <x:c r="X172" s="12" t="n">
        <x:f>IF(Q172="Higher PO cost",U172,0)</x:f>
        <x:v>0</x:v>
      </x:c>
      <x:c r="Y172" s="12" t="n">
        <x:f>IF(Q172="Unclassified",U172,0)</x:f>
        <x:v>0</x:v>
      </x:c>
    </x:row>
    <x:row r="173" ht="22" customHeight="1">
      <x:c r="A173" s="2" t="str">
        <x:v>COIL</x:v>
      </x:c>
      <x:c r="B173" s="2" t="str">
        <x:v>10</x:v>
      </x:c>
      <x:c r="C173" s="2" t="str">
        <x:v>14BLK36-4</x:v>
      </x:c>
      <x:c r="D173" s="2" t="str">
        <x:v>1060776</x:v>
      </x:c>
      <x:c r="E173" s="2" t="str">
        <x:v>0</x:v>
      </x:c>
      <x:c r="F173" s="2" t="str">
        <x:v>46</x:v>
      </x:c>
      <x:c r="G173" s="10" t="n">
        <x:v>46197</x:v>
      </x:c>
      <x:c r="H173" s="10" t="n">
        <x:v>46199</x:v>
      </x:c>
      <x:c r="I173" s="7" t="n">
        <x:v>1000</x:v>
      </x:c>
      <x:c r="J173" s="7" t="n">
        <x:v>1000</x:v>
      </x:c>
      <x:c r="K173" s="7" t="n">
        <x:v>1</x:v>
      </x:c>
      <x:c r="L173" s="8" t="n">
        <x:v>19.98</x:v>
      </x:c>
      <x:c r="M173" s="9" t="n">
        <x:v>225.4</x:v>
      </x:c>
      <x:c r="N173" s="2" t="str">
        <x:v>i</x:v>
      </x:c>
      <x:c r="O173" s="2" t="n">
        <x:v>0</x:v>
      </x:c>
      <x:c r="P173" s="2" t="n">
        <x:v>100</x:v>
      </x:c>
      <x:c r="Q173" s="2" t="str">
        <x:v>Baseline PO cost</x:v>
      </x:c>
      <x:c r="R173" s="2" t="str">
        <x:v>Received</x:v>
      </x:c>
      <x:c r="S173" s="12" t="n">
        <x:f>IF(AND(ISNUMBER(G173),G173&gt;0,G173&lt;=Summary!$E$5,I173&gt;0),I173*K173,0)</x:f>
        <x:v>1000</x:v>
      </x:c>
      <x:c r="T173" s="12" t="n">
        <x:f>MIN(S173,MAX(0,'Inventory detail'!E192-SUM(S169:S172)))</x:f>
        <x:v>0</x:v>
      </x:c>
      <x:c r="U173" s="12" t="n">
        <x:f>IF(O173=1,J173*K173,0)</x:f>
        <x:v>0</x:v>
      </x:c>
      <x:c r="V173" s="13" t="str">
        <x:f>IF(O173=0,"",IF(H173="","",MAX(H173,Summary!$E$5)))</x:f>
      </x:c>
      <x:c r="W173" s="12" t="n">
        <x:f>IF(Q173="Baseline PO cost",U173,0)</x:f>
        <x:v>0</x:v>
      </x:c>
      <x:c r="X173" s="12" t="n">
        <x:f>IF(Q173="Higher PO cost",U173,0)</x:f>
        <x:v>0</x:v>
      </x:c>
      <x:c r="Y173" s="12" t="n">
        <x:f>IF(Q173="Unclassified",U173,0)</x:f>
        <x:v>0</x:v>
      </x:c>
    </x:row>
    <x:row r="174" ht="22" customHeight="1">
      <x:c r="A174" s="2" t="str">
        <x:v>COIL</x:v>
      </x:c>
      <x:c r="B174" s="2" t="str">
        <x:v>10</x:v>
      </x:c>
      <x:c r="C174" s="2" t="str">
        <x:v>14BLK36-4</x:v>
      </x:c>
      <x:c r="D174" s="2" t="str">
        <x:v>1060598</x:v>
      </x:c>
      <x:c r="E174" s="2" t="str">
        <x:v>0</x:v>
      </x:c>
      <x:c r="F174" s="2" t="str">
        <x:v>42</x:v>
      </x:c>
      <x:c r="G174" s="10" t="n">
        <x:v>46171</x:v>
      </x:c>
      <x:c r="H174" s="10" t="n">
        <x:v>46171</x:v>
      </x:c>
      <x:c r="I174" s="7" t="n">
        <x:v>3500</x:v>
      </x:c>
      <x:c r="J174" s="7" t="n">
        <x:v>3500</x:v>
      </x:c>
      <x:c r="K174" s="7" t="n">
        <x:v>1</x:v>
      </x:c>
      <x:c r="L174" s="8" t="n">
        <x:v>19.98</x:v>
      </x:c>
      <x:c r="M174" s="9" t="n">
        <x:v>788.9</x:v>
      </x:c>
      <x:c r="N174" s="2" t="str">
        <x:v>i</x:v>
      </x:c>
      <x:c r="O174" s="2" t="n">
        <x:v>0</x:v>
      </x:c>
      <x:c r="P174" s="2" t="n">
        <x:v>100</x:v>
      </x:c>
      <x:c r="Q174" s="2" t="str">
        <x:v>Baseline PO cost</x:v>
      </x:c>
      <x:c r="R174" s="2" t="str">
        <x:v>Received</x:v>
      </x:c>
      <x:c r="S174" s="12" t="n">
        <x:f>IF(AND(ISNUMBER(G174),G174&gt;0,G174&lt;=Summary!$E$5,I174&gt;0),I174*K174,0)</x:f>
        <x:v>3500</x:v>
      </x:c>
      <x:c r="T174" s="12" t="n">
        <x:f>MIN(S174,MAX(0,'Inventory detail'!E192-SUM(S169:S173)))</x:f>
        <x:v>0</x:v>
      </x:c>
      <x:c r="U174" s="12" t="n">
        <x:f>IF(O174=1,J174*K174,0)</x:f>
        <x:v>0</x:v>
      </x:c>
      <x:c r="V174" s="13" t="str">
        <x:f>IF(O174=0,"",IF(H174="","",MAX(H174,Summary!$E$5)))</x:f>
      </x:c>
      <x:c r="W174" s="12" t="n">
        <x:f>IF(Q174="Baseline PO cost",U174,0)</x:f>
        <x:v>0</x:v>
      </x:c>
      <x:c r="X174" s="12" t="n">
        <x:f>IF(Q174="Higher PO cost",U174,0)</x:f>
        <x:v>0</x:v>
      </x:c>
      <x:c r="Y174" s="12" t="n">
        <x:f>IF(Q174="Unclassified",U174,0)</x:f>
        <x:v>0</x:v>
      </x:c>
    </x:row>
    <x:row r="175" ht="22" customHeight="1">
      <x:c r="A175" s="2" t="str">
        <x:v>COIL</x:v>
      </x:c>
      <x:c r="B175" s="2" t="str">
        <x:v>10</x:v>
      </x:c>
      <x:c r="C175" s="2" t="str">
        <x:v>14BLK36-4</x:v>
      </x:c>
      <x:c r="D175" s="2" t="str">
        <x:v>1060384</x:v>
      </x:c>
      <x:c r="E175" s="2" t="str">
        <x:v>0</x:v>
      </x:c>
      <x:c r="F175" s="2" t="str">
        <x:v>43</x:v>
      </x:c>
      <x:c r="G175" s="10" t="n">
        <x:v>46127</x:v>
      </x:c>
      <x:c r="H175" s="10" t="n">
        <x:v>46129</x:v>
      </x:c>
      <x:c r="I175" s="7" t="n">
        <x:v>500</x:v>
      </x:c>
      <x:c r="J175" s="7" t="n">
        <x:v>500</x:v>
      </x:c>
      <x:c r="K175" s="7" t="n">
        <x:v>1</x:v>
      </x:c>
      <x:c r="L175" s="8" t="n">
        <x:v>19.98</x:v>
      </x:c>
      <x:c r="M175" s="9" t="n">
        <x:v>109.4</x:v>
      </x:c>
      <x:c r="N175" s="2" t="str">
        <x:v>i</x:v>
      </x:c>
      <x:c r="O175" s="2" t="n">
        <x:v>0</x:v>
      </x:c>
      <x:c r="P175" s="2" t="n">
        <x:v>100</x:v>
      </x:c>
      <x:c r="Q175" s="2" t="str">
        <x:v>Baseline PO cost</x:v>
      </x:c>
      <x:c r="R175" s="2" t="str">
        <x:v>Received</x:v>
      </x:c>
      <x:c r="S175" s="12" t="n">
        <x:f>IF(AND(ISNUMBER(G175),G175&gt;0,G175&lt;=Summary!$E$5,I175&gt;0),I175*K175,0)</x:f>
        <x:v>500</x:v>
      </x:c>
      <x:c r="T175" s="12" t="n">
        <x:f>MIN(S175,MAX(0,'Inventory detail'!E192-SUM(S169:S174)))</x:f>
        <x:v>0</x:v>
      </x:c>
      <x:c r="U175" s="12" t="n">
        <x:f>IF(O175=1,J175*K175,0)</x:f>
        <x:v>0</x:v>
      </x:c>
      <x:c r="V175" s="13" t="str">
        <x:f>IF(O175=0,"",IF(H175="","",MAX(H175,Summary!$E$5)))</x:f>
      </x:c>
      <x:c r="W175" s="12" t="n">
        <x:f>IF(Q175="Baseline PO cost",U175,0)</x:f>
        <x:v>0</x:v>
      </x:c>
      <x:c r="X175" s="12" t="n">
        <x:f>IF(Q175="Higher PO cost",U175,0)</x:f>
        <x:v>0</x:v>
      </x:c>
      <x:c r="Y175" s="12" t="n">
        <x:f>IF(Q175="Unclassified",U175,0)</x:f>
        <x:v>0</x:v>
      </x:c>
    </x:row>
    <x:row r="176" ht="22" customHeight="1">
      <x:c r="A176" s="2" t="str">
        <x:v>COIL</x:v>
      </x:c>
      <x:c r="B176" s="2" t="str">
        <x:v>10</x:v>
      </x:c>
      <x:c r="C176" s="2" t="str">
        <x:v>14BLK36-4</x:v>
      </x:c>
      <x:c r="D176" s="2" t="str">
        <x:v>1060225</x:v>
      </x:c>
      <x:c r="E176" s="2" t="str">
        <x:v>0</x:v>
      </x:c>
      <x:c r="F176" s="2" t="str">
        <x:v>42</x:v>
      </x:c>
      <x:c r="G176" s="10" t="n">
        <x:v>46119</x:v>
      </x:c>
      <x:c r="H176" s="10" t="n">
        <x:v>46115</x:v>
      </x:c>
      <x:c r="I176" s="7" t="n">
        <x:v>500</x:v>
      </x:c>
      <x:c r="J176" s="7" t="n">
        <x:v>500</x:v>
      </x:c>
      <x:c r="K176" s="7" t="n">
        <x:v>1</x:v>
      </x:c>
      <x:c r="L176" s="8" t="n">
        <x:v>19.98</x:v>
      </x:c>
      <x:c r="M176" s="9" t="n">
        <x:v>109.4</x:v>
      </x:c>
      <x:c r="N176" s="2" t="str">
        <x:v>i</x:v>
      </x:c>
      <x:c r="O176" s="2" t="n">
        <x:v>0</x:v>
      </x:c>
      <x:c r="P176" s="2" t="n">
        <x:v>100</x:v>
      </x:c>
      <x:c r="Q176" s="2" t="str">
        <x:v>Baseline PO cost</x:v>
      </x:c>
      <x:c r="R176" s="2" t="str">
        <x:v>Received</x:v>
      </x:c>
      <x:c r="S176" s="12" t="n">
        <x:f>IF(AND(ISNUMBER(G176),G176&gt;0,G176&lt;=Summary!$E$5,I176&gt;0),I176*K176,0)</x:f>
        <x:v>500</x:v>
      </x:c>
      <x:c r="T176" s="12" t="n">
        <x:f>MIN(S176,MAX(0,'Inventory detail'!E192-SUM(S169:S175)))</x:f>
        <x:v>0</x:v>
      </x:c>
      <x:c r="U176" s="12" t="n">
        <x:f>IF(O176=1,J176*K176,0)</x:f>
        <x:v>0</x:v>
      </x:c>
      <x:c r="V176" s="13" t="str">
        <x:f>IF(O176=0,"",IF(H176="","",MAX(H176,Summary!$E$5)))</x:f>
      </x:c>
      <x:c r="W176" s="12" t="n">
        <x:f>IF(Q176="Baseline PO cost",U176,0)</x:f>
        <x:v>0</x:v>
      </x:c>
      <x:c r="X176" s="12" t="n">
        <x:f>IF(Q176="Higher PO cost",U176,0)</x:f>
        <x:v>0</x:v>
      </x:c>
      <x:c r="Y176" s="12" t="n">
        <x:f>IF(Q176="Unclassified",U176,0)</x:f>
        <x:v>0</x:v>
      </x:c>
    </x:row>
    <x:row r="177" ht="22" customHeight="1">
      <x:c r="A177" s="2" t="str">
        <x:v>COIL</x:v>
      </x:c>
      <x:c r="B177" s="2" t="str">
        <x:v>10</x:v>
      </x:c>
      <x:c r="C177" s="2" t="str">
        <x:v>14BLK36-4</x:v>
      </x:c>
      <x:c r="D177" s="2" t="str">
        <x:v>1059962</x:v>
      </x:c>
      <x:c r="E177" s="2" t="str">
        <x:v>0</x:v>
      </x:c>
      <x:c r="F177" s="2" t="str">
        <x:v>32</x:v>
      </x:c>
      <x:c r="G177" s="10" t="n">
        <x:v>46059</x:v>
      </x:c>
      <x:c r="H177" s="10" t="n">
        <x:v>46064</x:v>
      </x:c>
      <x:c r="I177" s="7" t="n">
        <x:v>4000</x:v>
      </x:c>
      <x:c r="J177" s="7" t="n">
        <x:v>4000</x:v>
      </x:c>
      <x:c r="K177" s="7" t="n">
        <x:v>1</x:v>
      </x:c>
      <x:c r="L177" s="8" t="n">
        <x:v>19.98</x:v>
      </x:c>
      <x:c r="M177" s="9" t="n">
        <x:v>875.2</x:v>
      </x:c>
      <x:c r="N177" s="2" t="str">
        <x:v>i</x:v>
      </x:c>
      <x:c r="O177" s="2" t="n">
        <x:v>0</x:v>
      </x:c>
      <x:c r="P177" s="2" t="n">
        <x:v>100</x:v>
      </x:c>
      <x:c r="Q177" s="2" t="str">
        <x:v>Baseline PO cost</x:v>
      </x:c>
      <x:c r="R177" s="2" t="str">
        <x:v>Received</x:v>
      </x:c>
      <x:c r="S177" s="12" t="n">
        <x:f>IF(AND(ISNUMBER(G177),G177&gt;0,G177&lt;=Summary!$E$5,I177&gt;0),I177*K177,0)</x:f>
        <x:v>4000</x:v>
      </x:c>
      <x:c r="T177" s="12" t="n">
        <x:f>MIN(S177,MAX(0,'Inventory detail'!E192-SUM(S169:S176)))</x:f>
        <x:v>0</x:v>
      </x:c>
      <x:c r="U177" s="12" t="n">
        <x:f>IF(O177=1,J177*K177,0)</x:f>
        <x:v>0</x:v>
      </x:c>
      <x:c r="V177" s="13" t="str">
        <x:f>IF(O177=0,"",IF(H177="","",MAX(H177,Summary!$E$5)))</x:f>
      </x:c>
      <x:c r="W177" s="12" t="n">
        <x:f>IF(Q177="Baseline PO cost",U177,0)</x:f>
        <x:v>0</x:v>
      </x:c>
      <x:c r="X177" s="12" t="n">
        <x:f>IF(Q177="Higher PO cost",U177,0)</x:f>
        <x:v>0</x:v>
      </x:c>
      <x:c r="Y177" s="12" t="n">
        <x:f>IF(Q177="Unclassified",U177,0)</x:f>
        <x:v>0</x:v>
      </x:c>
    </x:row>
    <x:row r="178" ht="22" customHeight="1">
      <x:c r="A178" s="2" t="str">
        <x:v>COIL</x:v>
      </x:c>
      <x:c r="B178" s="2" t="str">
        <x:v>10</x:v>
      </x:c>
      <x:c r="C178" s="2" t="str">
        <x:v>14BLK36-4</x:v>
      </x:c>
      <x:c r="D178" s="2" t="str">
        <x:v>1061485</x:v>
      </x:c>
      <x:c r="E178" s="2" t="str">
        <x:v>0</x:v>
      </x:c>
      <x:c r="F178" s="2" t="str">
        <x:v>47</x:v>
      </x:c>
      <x:c r="G178" s="10"/>
      <x:c r="H178" s="10" t="n">
        <x:v>46339</x:v>
      </x:c>
      <x:c r="I178" s="7" t="n">
        <x:v>500</x:v>
      </x:c>
      <x:c r="J178" s="7" t="n">
        <x:v>500</x:v>
      </x:c>
      <x:c r="K178" s="7" t="n">
        <x:v>1</x:v>
      </x:c>
      <x:c r="L178" s="8" t="n">
        <x:v>19.98</x:v>
      </x:c>
      <x:c r="M178" s="9" t="n">
        <x:v>0</x:v>
      </x:c>
      <x:c r="N178" s="2" t="str">
        <x:v>a</x:v>
      </x:c>
      <x:c r="O178" s="2" t="n">
        <x:v>1</x:v>
      </x:c>
      <x:c r="P178" s="2" t="n">
        <x:v>100</x:v>
      </x:c>
      <x:c r="Q178" s="2" t="str">
        <x:v>Baseline PO cost</x:v>
      </x:c>
      <x:c r="R178" s="2" t="str">
        <x:v>Incoming active PO</x:v>
      </x:c>
      <x:c r="S178" s="12" t="n">
        <x:f>IF(AND(ISNUMBER(G178),G178&gt;0,G178&lt;=Summary!$E$5,I178&gt;0),I178*K178,0)</x:f>
        <x:v>0</x:v>
      </x:c>
      <x:c r="T178" s="12" t="n">
        <x:f>MIN(S178,MAX(0,'Inventory detail'!E192-SUM(S169:S177)))</x:f>
        <x:v>0</x:v>
      </x:c>
      <x:c r="U178" s="12" t="n">
        <x:f>IF(O178=1,J178*K178,0)</x:f>
        <x:v>500</x:v>
      </x:c>
      <x:c r="V178" s="13" t="n">
        <x:f>IF(O178=0,"",IF(H178="","",MAX(H178,Summary!$E$5)))</x:f>
        <x:v>46339</x:v>
      </x:c>
      <x:c r="W178" s="12" t="n">
        <x:f>IF(Q178="Baseline PO cost",U178,0)</x:f>
        <x:v>500</x:v>
      </x:c>
      <x:c r="X178" s="12" t="n">
        <x:f>IF(Q178="Higher PO cost",U178,0)</x:f>
        <x:v>0</x:v>
      </x:c>
      <x:c r="Y178" s="12" t="n">
        <x:f>IF(Q178="Unclassified",U178,0)</x:f>
        <x:v>0</x:v>
      </x:c>
    </x:row>
    <x:row r="179" ht="22" customHeight="1">
      <x:c r="A179" s="2" t="str">
        <x:v>COIL</x:v>
      </x:c>
      <x:c r="B179" s="2" t="str">
        <x:v>10</x:v>
      </x:c>
      <x:c r="C179" s="2" t="str">
        <x:v>14BLU12-4</x:v>
      </x:c>
      <x:c r="D179" s="2" t="str">
        <x:v>1060776</x:v>
      </x:c>
      <x:c r="E179" s="2" t="str">
        <x:v>0</x:v>
      </x:c>
      <x:c r="F179" s="2" t="str">
        <x:v>19</x:v>
      </x:c>
      <x:c r="G179" s="10" t="n">
        <x:v>46197</x:v>
      </x:c>
      <x:c r="H179" s="10" t="n">
        <x:v>46199</x:v>
      </x:c>
      <x:c r="I179" s="7" t="n">
        <x:v>2100</x:v>
      </x:c>
      <x:c r="J179" s="7" t="n">
        <x:v>2100</x:v>
      </x:c>
      <x:c r="K179" s="7" t="n">
        <x:v>1</x:v>
      </x:c>
      <x:c r="L179" s="8" t="n">
        <x:v>8.14</x:v>
      </x:c>
      <x:c r="M179" s="9" t="n">
        <x:v>192.78</x:v>
      </x:c>
      <x:c r="N179" s="2" t="str">
        <x:v>i</x:v>
      </x:c>
      <x:c r="O179" s="2" t="n">
        <x:v>0</x:v>
      </x:c>
      <x:c r="P179" s="2" t="n">
        <x:v>100</x:v>
      </x:c>
      <x:c r="Q179" s="2" t="str">
        <x:v>Baseline PO cost</x:v>
      </x:c>
      <x:c r="R179" s="2" t="str">
        <x:v>Received</x:v>
      </x:c>
      <x:c r="S179" s="12" t="n">
        <x:f>IF(AND(ISNUMBER(G179),G179&gt;0,G179&lt;=Summary!$E$5,I179&gt;0),I179*K179,0)</x:f>
        <x:v>2100</x:v>
      </x:c>
      <x:c r="T179" s="12" t="n">
        <x:f>MIN(S179,MAX(0,'Inventory detail'!E480-0))</x:f>
        <x:v>2000</x:v>
      </x:c>
      <x:c r="U179" s="12" t="n">
        <x:f>IF(O179=1,J179*K179,0)</x:f>
        <x:v>0</x:v>
      </x:c>
      <x:c r="V179" s="13" t="str">
        <x:f>IF(O179=0,"",IF(H179="","",MAX(H179,Summary!$E$5)))</x:f>
      </x:c>
      <x:c r="W179" s="12" t="n">
        <x:f>IF(Q179="Baseline PO cost",U179,0)</x:f>
        <x:v>0</x:v>
      </x:c>
      <x:c r="X179" s="12" t="n">
        <x:f>IF(Q179="Higher PO cost",U179,0)</x:f>
        <x:v>0</x:v>
      </x:c>
      <x:c r="Y179" s="12" t="n">
        <x:f>IF(Q179="Unclassified",U179,0)</x:f>
        <x:v>0</x:v>
      </x:c>
    </x:row>
    <x:row r="180" ht="22" customHeight="1">
      <x:c r="A180" s="2" t="str">
        <x:v>COIL</x:v>
      </x:c>
      <x:c r="B180" s="2" t="str">
        <x:v>10</x:v>
      </x:c>
      <x:c r="C180" s="2" t="str">
        <x:v>14CLR12-4</x:v>
      </x:c>
      <x:c r="D180" s="2" t="str">
        <x:v>1061316</x:v>
      </x:c>
      <x:c r="E180" s="2" t="str">
        <x:v>0</x:v>
      </x:c>
      <x:c r="F180" s="2" t="str">
        <x:v>23</x:v>
      </x:c>
      <x:c r="G180" s="10" t="n">
        <x:v>46302</x:v>
      </x:c>
      <x:c r="H180" s="10" t="n">
        <x:v>46304</x:v>
      </x:c>
      <x:c r="I180" s="7" t="n">
        <x:v>6300</x:v>
      </x:c>
      <x:c r="J180" s="7" t="n">
        <x:v>6300</x:v>
      </x:c>
      <x:c r="K180" s="7" t="n">
        <x:v>1</x:v>
      </x:c>
      <x:c r="L180" s="8" t="n">
        <x:v>8.14</x:v>
      </x:c>
      <x:c r="M180" s="9" t="n">
        <x:v>578.34</x:v>
      </x:c>
      <x:c r="N180" s="2" t="str">
        <x:v>a</x:v>
      </x:c>
      <x:c r="O180" s="2" t="n">
        <x:v>0</x:v>
      </x:c>
      <x:c r="P180" s="2" t="n">
        <x:v>100</x:v>
      </x:c>
      <x:c r="Q180" s="2" t="str">
        <x:v>Baseline PO cost</x:v>
      </x:c>
      <x:c r="R180" s="2" t="str">
        <x:v>Received</x:v>
      </x:c>
      <x:c r="S180" s="12" t="n">
        <x:f>IF(AND(ISNUMBER(G180),G180&gt;0,G180&lt;=Summary!$E$5,I180&gt;0),I180*K180,0)</x:f>
        <x:v>6300</x:v>
      </x:c>
      <x:c r="T180" s="12" t="n">
        <x:f>MIN(S180,MAX(0,'Inventory detail'!E254-0))</x:f>
        <x:v>5900</x:v>
      </x:c>
      <x:c r="U180" s="12" t="n">
        <x:f>IF(O180=1,J180*K180,0)</x:f>
        <x:v>0</x:v>
      </x:c>
      <x:c r="V180" s="13" t="str">
        <x:f>IF(O180=0,"",IF(H180="","",MAX(H180,Summary!$E$5)))</x:f>
      </x:c>
      <x:c r="W180" s="12" t="n">
        <x:f>IF(Q180="Baseline PO cost",U180,0)</x:f>
        <x:v>0</x:v>
      </x:c>
      <x:c r="X180" s="12" t="n">
        <x:f>IF(Q180="Higher PO cost",U180,0)</x:f>
        <x:v>0</x:v>
      </x:c>
      <x:c r="Y180" s="12" t="n">
        <x:f>IF(Q180="Unclassified",U180,0)</x:f>
        <x:v>0</x:v>
      </x:c>
    </x:row>
    <x:row r="181" ht="22" customHeight="1">
      <x:c r="A181" s="2" t="str">
        <x:v>COIL</x:v>
      </x:c>
      <x:c r="B181" s="2" t="str">
        <x:v>10</x:v>
      </x:c>
      <x:c r="C181" s="2" t="str">
        <x:v>14CLR12-4</x:v>
      </x:c>
      <x:c r="D181" s="2" t="str">
        <x:v>1060985</x:v>
      </x:c>
      <x:c r="E181" s="2" t="str">
        <x:v>0</x:v>
      </x:c>
      <x:c r="F181" s="2" t="str">
        <x:v>46</x:v>
      </x:c>
      <x:c r="G181" s="10" t="n">
        <x:v>46240</x:v>
      </x:c>
      <x:c r="H181" s="10" t="n">
        <x:v>46241</x:v>
      </x:c>
      <x:c r="I181" s="7" t="n">
        <x:v>2100</x:v>
      </x:c>
      <x:c r="J181" s="7" t="n">
        <x:v>2100</x:v>
      </x:c>
      <x:c r="K181" s="7" t="n">
        <x:v>1</x:v>
      </x:c>
      <x:c r="L181" s="8" t="n">
        <x:v>8.14</x:v>
      </x:c>
      <x:c r="M181" s="9" t="n">
        <x:v>192.78</x:v>
      </x:c>
      <x:c r="N181" s="2" t="str">
        <x:v>i</x:v>
      </x:c>
      <x:c r="O181" s="2" t="n">
        <x:v>0</x:v>
      </x:c>
      <x:c r="P181" s="2" t="n">
        <x:v>100</x:v>
      </x:c>
      <x:c r="Q181" s="2" t="str">
        <x:v>Baseline PO cost</x:v>
      </x:c>
      <x:c r="R181" s="2" t="str">
        <x:v>Received</x:v>
      </x:c>
      <x:c r="S181" s="12" t="n">
        <x:f>IF(AND(ISNUMBER(G181),G181&gt;0,G181&lt;=Summary!$E$5,I181&gt;0),I181*K181,0)</x:f>
        <x:v>2100</x:v>
      </x:c>
      <x:c r="T181" s="12" t="n">
        <x:f>MIN(S181,MAX(0,'Inventory detail'!E254-SUM(S180:S180)))</x:f>
        <x:v>0</x:v>
      </x:c>
      <x:c r="U181" s="12" t="n">
        <x:f>IF(O181=1,J181*K181,0)</x:f>
        <x:v>0</x:v>
      </x:c>
      <x:c r="V181" s="13" t="str">
        <x:f>IF(O181=0,"",IF(H181="","",MAX(H181,Summary!$E$5)))</x:f>
      </x:c>
      <x:c r="W181" s="12" t="n">
        <x:f>IF(Q181="Baseline PO cost",U181,0)</x:f>
        <x:v>0</x:v>
      </x:c>
      <x:c r="X181" s="12" t="n">
        <x:f>IF(Q181="Higher PO cost",U181,0)</x:f>
        <x:v>0</x:v>
      </x:c>
      <x:c r="Y181" s="12" t="n">
        <x:f>IF(Q181="Unclassified",U181,0)</x:f>
        <x:v>0</x:v>
      </x:c>
    </x:row>
    <x:row r="182" ht="22" customHeight="1">
      <x:c r="A182" s="2" t="str">
        <x:v>COIL</x:v>
      </x:c>
      <x:c r="B182" s="2" t="str">
        <x:v>10</x:v>
      </x:c>
      <x:c r="C182" s="2" t="str">
        <x:v>14CLR12-4</x:v>
      </x:c>
      <x:c r="D182" s="2" t="str">
        <x:v>1060225</x:v>
      </x:c>
      <x:c r="E182" s="2" t="str">
        <x:v>0</x:v>
      </x:c>
      <x:c r="F182" s="2" t="str">
        <x:v>20</x:v>
      </x:c>
      <x:c r="G182" s="10" t="n">
        <x:v>46119</x:v>
      </x:c>
      <x:c r="H182" s="10" t="n">
        <x:v>46115</x:v>
      </x:c>
      <x:c r="I182" s="7" t="n">
        <x:v>4200</x:v>
      </x:c>
      <x:c r="J182" s="7" t="n">
        <x:v>4200</x:v>
      </x:c>
      <x:c r="K182" s="7" t="n">
        <x:v>1</x:v>
      </x:c>
      <x:c r="L182" s="8" t="n">
        <x:v>8.14</x:v>
      </x:c>
      <x:c r="M182" s="9" t="n">
        <x:v>374.22</x:v>
      </x:c>
      <x:c r="N182" s="2" t="str">
        <x:v>i</x:v>
      </x:c>
      <x:c r="O182" s="2" t="n">
        <x:v>0</x:v>
      </x:c>
      <x:c r="P182" s="2" t="n">
        <x:v>100</x:v>
      </x:c>
      <x:c r="Q182" s="2" t="str">
        <x:v>Baseline PO cost</x:v>
      </x:c>
      <x:c r="R182" s="2" t="str">
        <x:v>Received</x:v>
      </x:c>
      <x:c r="S182" s="12" t="n">
        <x:f>IF(AND(ISNUMBER(G182),G182&gt;0,G182&lt;=Summary!$E$5,I182&gt;0),I182*K182,0)</x:f>
        <x:v>4200</x:v>
      </x:c>
      <x:c r="T182" s="12" t="n">
        <x:f>MIN(S182,MAX(0,'Inventory detail'!E254-SUM(S180:S181)))</x:f>
        <x:v>0</x:v>
      </x:c>
      <x:c r="U182" s="12" t="n">
        <x:f>IF(O182=1,J182*K182,0)</x:f>
        <x:v>0</x:v>
      </x:c>
      <x:c r="V182" s="13" t="str">
        <x:f>IF(O182=0,"",IF(H182="","",MAX(H182,Summary!$E$5)))</x:f>
      </x:c>
      <x:c r="W182" s="12" t="n">
        <x:f>IF(Q182="Baseline PO cost",U182,0)</x:f>
        <x:v>0</x:v>
      </x:c>
      <x:c r="X182" s="12" t="n">
        <x:f>IF(Q182="Higher PO cost",U182,0)</x:f>
        <x:v>0</x:v>
      </x:c>
      <x:c r="Y182" s="12" t="n">
        <x:f>IF(Q182="Unclassified",U182,0)</x:f>
        <x:v>0</x:v>
      </x:c>
    </x:row>
    <x:row r="183" ht="22" customHeight="1">
      <x:c r="A183" s="2" t="str">
        <x:v>COIL</x:v>
      </x:c>
      <x:c r="B183" s="2" t="str">
        <x:v>10</x:v>
      </x:c>
      <x:c r="C183" s="2" t="str">
        <x:v>14NAV12-4</x:v>
      </x:c>
      <x:c r="D183" s="2" t="str">
        <x:v>1061316</x:v>
      </x:c>
      <x:c r="E183" s="2" t="str">
        <x:v>0</x:v>
      </x:c>
      <x:c r="F183" s="2" t="str">
        <x:v>24</x:v>
      </x:c>
      <x:c r="G183" s="10" t="n">
        <x:v>46302</x:v>
      </x:c>
      <x:c r="H183" s="10" t="n">
        <x:v>46304</x:v>
      </x:c>
      <x:c r="I183" s="7" t="n">
        <x:v>2100</x:v>
      </x:c>
      <x:c r="J183" s="7" t="n">
        <x:v>2100</x:v>
      </x:c>
      <x:c r="K183" s="7" t="n">
        <x:v>1</x:v>
      </x:c>
      <x:c r="L183" s="8" t="n">
        <x:v>8.14</x:v>
      </x:c>
      <x:c r="M183" s="9" t="n">
        <x:v>192.78</x:v>
      </x:c>
      <x:c r="N183" s="2" t="str">
        <x:v>a</x:v>
      </x:c>
      <x:c r="O183" s="2" t="n">
        <x:v>0</x:v>
      </x:c>
      <x:c r="P183" s="2" t="n">
        <x:v>100</x:v>
      </x:c>
      <x:c r="Q183" s="2" t="str">
        <x:v>Baseline PO cost</x:v>
      </x:c>
      <x:c r="R183" s="2" t="str">
        <x:v>Received</x:v>
      </x:c>
      <x:c r="S183" s="12" t="n">
        <x:f>IF(AND(ISNUMBER(G183),G183&gt;0,G183&lt;=Summary!$E$5,I183&gt;0),I183*K183,0)</x:f>
        <x:v>2100</x:v>
      </x:c>
      <x:c r="T183" s="12" t="n">
        <x:f>MIN(S183,MAX(0,'Inventory detail'!E294-0))</x:f>
        <x:v>2100</x:v>
      </x:c>
      <x:c r="U183" s="12" t="n">
        <x:f>IF(O183=1,J183*K183,0)</x:f>
        <x:v>0</x:v>
      </x:c>
      <x:c r="V183" s="13" t="str">
        <x:f>IF(O183=0,"",IF(H183="","",MAX(H183,Summary!$E$5)))</x:f>
      </x:c>
      <x:c r="W183" s="12" t="n">
        <x:f>IF(Q183="Baseline PO cost",U183,0)</x:f>
        <x:v>0</x:v>
      </x:c>
      <x:c r="X183" s="12" t="n">
        <x:f>IF(Q183="Higher PO cost",U183,0)</x:f>
        <x:v>0</x:v>
      </x:c>
      <x:c r="Y183" s="12" t="n">
        <x:f>IF(Q183="Unclassified",U183,0)</x:f>
        <x:v>0</x:v>
      </x:c>
    </x:row>
    <x:row r="184" ht="22" customHeight="1">
      <x:c r="A184" s="2" t="str">
        <x:v>COIL</x:v>
      </x:c>
      <x:c r="B184" s="2" t="str">
        <x:v>10</x:v>
      </x:c>
      <x:c r="C184" s="2" t="str">
        <x:v>14NAV12-4</x:v>
      </x:c>
      <x:c r="D184" s="2" t="str">
        <x:v>1059842</x:v>
      </x:c>
      <x:c r="E184" s="2" t="str">
        <x:v>0</x:v>
      </x:c>
      <x:c r="F184" s="2" t="str">
        <x:v>22</x:v>
      </x:c>
      <x:c r="G184" s="10" t="n">
        <x:v>46042</x:v>
      </x:c>
      <x:c r="H184" s="10" t="n">
        <x:v>46044</x:v>
      </x:c>
      <x:c r="I184" s="7" t="n">
        <x:v>2100</x:v>
      </x:c>
      <x:c r="J184" s="7" t="n">
        <x:v>2100</x:v>
      </x:c>
      <x:c r="K184" s="7" t="n">
        <x:v>1</x:v>
      </x:c>
      <x:c r="L184" s="8" t="n">
        <x:v>8.14</x:v>
      </x:c>
      <x:c r="M184" s="9" t="n">
        <x:v>187.11</x:v>
      </x:c>
      <x:c r="N184" s="2" t="str">
        <x:v>i</x:v>
      </x:c>
      <x:c r="O184" s="2" t="n">
        <x:v>0</x:v>
      </x:c>
      <x:c r="P184" s="2" t="n">
        <x:v>100</x:v>
      </x:c>
      <x:c r="Q184" s="2" t="str">
        <x:v>Baseline PO cost</x:v>
      </x:c>
      <x:c r="R184" s="2" t="str">
        <x:v>Received</x:v>
      </x:c>
      <x:c r="S184" s="12" t="n">
        <x:f>IF(AND(ISNUMBER(G184),G184&gt;0,G184&lt;=Summary!$E$5,I184&gt;0),I184*K184,0)</x:f>
        <x:v>2100</x:v>
      </x:c>
      <x:c r="T184" s="12" t="n">
        <x:f>MIN(S184,MAX(0,'Inventory detail'!E294-SUM(S183:S183)))</x:f>
        <x:v>1800</x:v>
      </x:c>
      <x:c r="U184" s="12" t="n">
        <x:f>IF(O184=1,J184*K184,0)</x:f>
        <x:v>0</x:v>
      </x:c>
      <x:c r="V184" s="13" t="str">
        <x:f>IF(O184=0,"",IF(H184="","",MAX(H184,Summary!$E$5)))</x:f>
      </x:c>
      <x:c r="W184" s="12" t="n">
        <x:f>IF(Q184="Baseline PO cost",U184,0)</x:f>
        <x:v>0</x:v>
      </x:c>
      <x:c r="X184" s="12" t="n">
        <x:f>IF(Q184="Higher PO cost",U184,0)</x:f>
        <x:v>0</x:v>
      </x:c>
      <x:c r="Y184" s="12" t="n">
        <x:f>IF(Q184="Unclassified",U184,0)</x:f>
        <x:v>0</x:v>
      </x:c>
    </x:row>
    <x:row r="185" ht="22" customHeight="1">
      <x:c r="A185" s="2" t="str">
        <x:v>COIL</x:v>
      </x:c>
      <x:c r="B185" s="2" t="str">
        <x:v>10</x:v>
      </x:c>
      <x:c r="C185" s="2" t="str">
        <x:v>14WHT12-4</x:v>
      </x:c>
      <x:c r="D185" s="2" t="str">
        <x:v>1061140</x:v>
      </x:c>
      <x:c r="E185" s="2" t="str">
        <x:v>0</x:v>
      </x:c>
      <x:c r="F185" s="2" t="str">
        <x:v>21</x:v>
      </x:c>
      <x:c r="G185" s="10" t="n">
        <x:v>46286</x:v>
      </x:c>
      <x:c r="H185" s="10" t="n">
        <x:v>46286</x:v>
      </x:c>
      <x:c r="I185" s="7" t="n">
        <x:v>27300</x:v>
      </x:c>
      <x:c r="J185" s="7" t="n">
        <x:v>27300</x:v>
      </x:c>
      <x:c r="K185" s="7" t="n">
        <x:v>1</x:v>
      </x:c>
      <x:c r="L185" s="8" t="n">
        <x:v>8.14</x:v>
      </x:c>
      <x:c r="M185" s="9" t="n">
        <x:v>2506.14</x:v>
      </x:c>
      <x:c r="N185" s="2" t="str">
        <x:v>i</x:v>
      </x:c>
      <x:c r="O185" s="2" t="n">
        <x:v>0</x:v>
      </x:c>
      <x:c r="P185" s="2" t="n">
        <x:v>100</x:v>
      </x:c>
      <x:c r="Q185" s="2" t="str">
        <x:v>Baseline PO cost</x:v>
      </x:c>
      <x:c r="R185" s="2" t="str">
        <x:v>Received</x:v>
      </x:c>
      <x:c r="S185" s="12" t="n">
        <x:f>IF(AND(ISNUMBER(G185),G185&gt;0,G185&lt;=Summary!$E$5,I185&gt;0),I185*K185,0)</x:f>
        <x:v>27300</x:v>
      </x:c>
      <x:c r="T185" s="12" t="n">
        <x:f>MIN(S185,MAX(0,'Inventory detail'!E73-0))</x:f>
        <x:v>23400</x:v>
      </x:c>
      <x:c r="U185" s="12" t="n">
        <x:f>IF(O185=1,J185*K185,0)</x:f>
        <x:v>0</x:v>
      </x:c>
      <x:c r="V185" s="13" t="str">
        <x:f>IF(O185=0,"",IF(H185="","",MAX(H185,Summary!$E$5)))</x:f>
      </x:c>
      <x:c r="W185" s="12" t="n">
        <x:f>IF(Q185="Baseline PO cost",U185,0)</x:f>
        <x:v>0</x:v>
      </x:c>
      <x:c r="X185" s="12" t="n">
        <x:f>IF(Q185="Higher PO cost",U185,0)</x:f>
        <x:v>0</x:v>
      </x:c>
      <x:c r="Y185" s="12" t="n">
        <x:f>IF(Q185="Unclassified",U185,0)</x:f>
        <x:v>0</x:v>
      </x:c>
    </x:row>
    <x:row r="186" ht="22" customHeight="1">
      <x:c r="A186" s="2" t="str">
        <x:v>COIL</x:v>
      </x:c>
      <x:c r="B186" s="2" t="str">
        <x:v>10</x:v>
      </x:c>
      <x:c r="C186" s="2" t="str">
        <x:v>14WHT12-4</x:v>
      </x:c>
      <x:c r="D186" s="2" t="str">
        <x:v>1060985</x:v>
      </x:c>
      <x:c r="E186" s="2" t="str">
        <x:v>0</x:v>
      </x:c>
      <x:c r="F186" s="2" t="str">
        <x:v>20</x:v>
      </x:c>
      <x:c r="G186" s="10" t="n">
        <x:v>46240</x:v>
      </x:c>
      <x:c r="H186" s="10" t="n">
        <x:v>46241</x:v>
      </x:c>
      <x:c r="I186" s="7" t="n">
        <x:v>4200</x:v>
      </x:c>
      <x:c r="J186" s="7" t="n">
        <x:v>4200</x:v>
      </x:c>
      <x:c r="K186" s="7" t="n">
        <x:v>1</x:v>
      </x:c>
      <x:c r="L186" s="8" t="n">
        <x:v>8.14</x:v>
      </x:c>
      <x:c r="M186" s="9" t="n">
        <x:v>385.56</x:v>
      </x:c>
      <x:c r="N186" s="2" t="str">
        <x:v>i</x:v>
      </x:c>
      <x:c r="O186" s="2" t="n">
        <x:v>0</x:v>
      </x:c>
      <x:c r="P186" s="2" t="n">
        <x:v>100</x:v>
      </x:c>
      <x:c r="Q186" s="2" t="str">
        <x:v>Baseline PO cost</x:v>
      </x:c>
      <x:c r="R186" s="2" t="str">
        <x:v>Received</x:v>
      </x:c>
      <x:c r="S186" s="12" t="n">
        <x:f>IF(AND(ISNUMBER(G186),G186&gt;0,G186&lt;=Summary!$E$5,I186&gt;0),I186*K186,0)</x:f>
        <x:v>4200</x:v>
      </x:c>
      <x:c r="T186" s="12" t="n">
        <x:f>MIN(S186,MAX(0,'Inventory detail'!E73-SUM(S185:S185)))</x:f>
        <x:v>0</x:v>
      </x:c>
      <x:c r="U186" s="12" t="n">
        <x:f>IF(O186=1,J186*K186,0)</x:f>
        <x:v>0</x:v>
      </x:c>
      <x:c r="V186" s="13" t="str">
        <x:f>IF(O186=0,"",IF(H186="","",MAX(H186,Summary!$E$5)))</x:f>
      </x:c>
      <x:c r="W186" s="12" t="n">
        <x:f>IF(Q186="Baseline PO cost",U186,0)</x:f>
        <x:v>0</x:v>
      </x:c>
      <x:c r="X186" s="12" t="n">
        <x:f>IF(Q186="Higher PO cost",U186,0)</x:f>
        <x:v>0</x:v>
      </x:c>
      <x:c r="Y186" s="12" t="n">
        <x:f>IF(Q186="Unclassified",U186,0)</x:f>
        <x:v>0</x:v>
      </x:c>
    </x:row>
    <x:row r="187" ht="22" customHeight="1">
      <x:c r="A187" s="2" t="str">
        <x:v>COIL</x:v>
      </x:c>
      <x:c r="B187" s="2" t="str">
        <x:v>10</x:v>
      </x:c>
      <x:c r="C187" s="2" t="str">
        <x:v>14WHT12-4</x:v>
      </x:c>
      <x:c r="D187" s="2" t="str">
        <x:v>1060866</x:v>
      </x:c>
      <x:c r="E187" s="2" t="str">
        <x:v>0</x:v>
      </x:c>
      <x:c r="F187" s="2" t="str">
        <x:v>20</x:v>
      </x:c>
      <x:c r="G187" s="10" t="n">
        <x:v>46210</x:v>
      </x:c>
      <x:c r="H187" s="10" t="n">
        <x:v>46213</x:v>
      </x:c>
      <x:c r="I187" s="7" t="n">
        <x:v>12600</x:v>
      </x:c>
      <x:c r="J187" s="7" t="n">
        <x:v>12600</x:v>
      </x:c>
      <x:c r="K187" s="7" t="n">
        <x:v>1</x:v>
      </x:c>
      <x:c r="L187" s="8" t="n">
        <x:v>8.14</x:v>
      </x:c>
      <x:c r="M187" s="9" t="n">
        <x:v>1156.68</x:v>
      </x:c>
      <x:c r="N187" s="2" t="str">
        <x:v>i</x:v>
      </x:c>
      <x:c r="O187" s="2" t="n">
        <x:v>0</x:v>
      </x:c>
      <x:c r="P187" s="2" t="n">
        <x:v>100</x:v>
      </x:c>
      <x:c r="Q187" s="2" t="str">
        <x:v>Baseline PO cost</x:v>
      </x:c>
      <x:c r="R187" s="2" t="str">
        <x:v>Received</x:v>
      </x:c>
      <x:c r="S187" s="12" t="n">
        <x:f>IF(AND(ISNUMBER(G187),G187&gt;0,G187&lt;=Summary!$E$5,I187&gt;0),I187*K187,0)</x:f>
        <x:v>12600</x:v>
      </x:c>
      <x:c r="T187" s="12" t="n">
        <x:f>MIN(S187,MAX(0,'Inventory detail'!E73-SUM(S185:S186)))</x:f>
        <x:v>0</x:v>
      </x:c>
      <x:c r="U187" s="12" t="n">
        <x:f>IF(O187=1,J187*K187,0)</x:f>
        <x:v>0</x:v>
      </x:c>
      <x:c r="V187" s="13" t="str">
        <x:f>IF(O187=0,"",IF(H187="","",MAX(H187,Summary!$E$5)))</x:f>
      </x:c>
      <x:c r="W187" s="12" t="n">
        <x:f>IF(Q187="Baseline PO cost",U187,0)</x:f>
        <x:v>0</x:v>
      </x:c>
      <x:c r="X187" s="12" t="n">
        <x:f>IF(Q187="Higher PO cost",U187,0)</x:f>
        <x:v>0</x:v>
      </x:c>
      <x:c r="Y187" s="12" t="n">
        <x:f>IF(Q187="Unclassified",U187,0)</x:f>
        <x:v>0</x:v>
      </x:c>
    </x:row>
    <x:row r="188" ht="22" customHeight="1">
      <x:c r="A188" s="2" t="str">
        <x:v>COIL</x:v>
      </x:c>
      <x:c r="B188" s="2" t="str">
        <x:v>10</x:v>
      </x:c>
      <x:c r="C188" s="2" t="str">
        <x:v>14WHT12-4</x:v>
      </x:c>
      <x:c r="D188" s="2" t="str">
        <x:v>1060598</x:v>
      </x:c>
      <x:c r="E188" s="2" t="str">
        <x:v>0</x:v>
      </x:c>
      <x:c r="F188" s="2" t="str">
        <x:v>20</x:v>
      </x:c>
      <x:c r="G188" s="10" t="n">
        <x:v>46171</x:v>
      </x:c>
      <x:c r="H188" s="10" t="n">
        <x:v>46171</x:v>
      </x:c>
      <x:c r="I188" s="7" t="n">
        <x:v>2100</x:v>
      </x:c>
      <x:c r="J188" s="7" t="n">
        <x:v>2100</x:v>
      </x:c>
      <x:c r="K188" s="7" t="n">
        <x:v>1</x:v>
      </x:c>
      <x:c r="L188" s="8" t="n">
        <x:v>8.14</x:v>
      </x:c>
      <x:c r="M188" s="9" t="n">
        <x:v>192.78</x:v>
      </x:c>
      <x:c r="N188" s="2" t="str">
        <x:v>i</x:v>
      </x:c>
      <x:c r="O188" s="2" t="n">
        <x:v>0</x:v>
      </x:c>
      <x:c r="P188" s="2" t="n">
        <x:v>100</x:v>
      </x:c>
      <x:c r="Q188" s="2" t="str">
        <x:v>Baseline PO cost</x:v>
      </x:c>
      <x:c r="R188" s="2" t="str">
        <x:v>Received</x:v>
      </x:c>
      <x:c r="S188" s="12" t="n">
        <x:f>IF(AND(ISNUMBER(G188),G188&gt;0,G188&lt;=Summary!$E$5,I188&gt;0),I188*K188,0)</x:f>
        <x:v>2100</x:v>
      </x:c>
      <x:c r="T188" s="12" t="n">
        <x:f>MIN(S188,MAX(0,'Inventory detail'!E73-SUM(S185:S187)))</x:f>
        <x:v>0</x:v>
      </x:c>
      <x:c r="U188" s="12" t="n">
        <x:f>IF(O188=1,J188*K188,0)</x:f>
        <x:v>0</x:v>
      </x:c>
      <x:c r="V188" s="13" t="str">
        <x:f>IF(O188=0,"",IF(H188="","",MAX(H188,Summary!$E$5)))</x:f>
      </x:c>
      <x:c r="W188" s="12" t="n">
        <x:f>IF(Q188="Baseline PO cost",U188,0)</x:f>
        <x:v>0</x:v>
      </x:c>
      <x:c r="X188" s="12" t="n">
        <x:f>IF(Q188="Higher PO cost",U188,0)</x:f>
        <x:v>0</x:v>
      </x:c>
      <x:c r="Y188" s="12" t="n">
        <x:f>IF(Q188="Unclassified",U188,0)</x:f>
        <x:v>0</x:v>
      </x:c>
    </x:row>
    <x:row r="189" ht="22" customHeight="1">
      <x:c r="A189" s="2" t="str">
        <x:v>COIL</x:v>
      </x:c>
      <x:c r="B189" s="2" t="str">
        <x:v>10</x:v>
      </x:c>
      <x:c r="C189" s="2" t="str">
        <x:v>14WHT12-4</x:v>
      </x:c>
      <x:c r="D189" s="2" t="str">
        <x:v>1060507</x:v>
      </x:c>
      <x:c r="E189" s="2" t="str">
        <x:v>0</x:v>
      </x:c>
      <x:c r="F189" s="2" t="str">
        <x:v>25</x:v>
      </x:c>
      <x:c r="G189" s="10" t="n">
        <x:v>46150</x:v>
      </x:c>
      <x:c r="H189" s="10" t="n">
        <x:v>46155</x:v>
      </x:c>
      <x:c r="I189" s="7" t="n">
        <x:v>2100</x:v>
      </x:c>
      <x:c r="J189" s="7" t="n">
        <x:v>2100</x:v>
      </x:c>
      <x:c r="K189" s="7" t="n">
        <x:v>1</x:v>
      </x:c>
      <x:c r="L189" s="8" t="n">
        <x:v>8.14</x:v>
      </x:c>
      <x:c r="M189" s="9" t="n">
        <x:v>192.78</x:v>
      </x:c>
      <x:c r="N189" s="2" t="str">
        <x:v>i</x:v>
      </x:c>
      <x:c r="O189" s="2" t="n">
        <x:v>0</x:v>
      </x:c>
      <x:c r="P189" s="2" t="n">
        <x:v>100</x:v>
      </x:c>
      <x:c r="Q189" s="2" t="str">
        <x:v>Baseline PO cost</x:v>
      </x:c>
      <x:c r="R189" s="2" t="str">
        <x:v>Received</x:v>
      </x:c>
      <x:c r="S189" s="12" t="n">
        <x:f>IF(AND(ISNUMBER(G189),G189&gt;0,G189&lt;=Summary!$E$5,I189&gt;0),I189*K189,0)</x:f>
        <x:v>2100</x:v>
      </x:c>
      <x:c r="T189" s="12" t="n">
        <x:f>MIN(S189,MAX(0,'Inventory detail'!E73-SUM(S185:S188)))</x:f>
        <x:v>0</x:v>
      </x:c>
      <x:c r="U189" s="12" t="n">
        <x:f>IF(O189=1,J189*K189,0)</x:f>
        <x:v>0</x:v>
      </x:c>
      <x:c r="V189" s="13" t="str">
        <x:f>IF(O189=0,"",IF(H189="","",MAX(H189,Summary!$E$5)))</x:f>
      </x:c>
      <x:c r="W189" s="12" t="n">
        <x:f>IF(Q189="Baseline PO cost",U189,0)</x:f>
        <x:v>0</x:v>
      </x:c>
      <x:c r="X189" s="12" t="n">
        <x:f>IF(Q189="Higher PO cost",U189,0)</x:f>
        <x:v>0</x:v>
      </x:c>
      <x:c r="Y189" s="12" t="n">
        <x:f>IF(Q189="Unclassified",U189,0)</x:f>
        <x:v>0</x:v>
      </x:c>
    </x:row>
    <x:row r="190" ht="22" customHeight="1">
      <x:c r="A190" s="2" t="str">
        <x:v>COIL</x:v>
      </x:c>
      <x:c r="B190" s="2" t="str">
        <x:v>10</x:v>
      </x:c>
      <x:c r="C190" s="2" t="str">
        <x:v>14WHT12-4</x:v>
      </x:c>
      <x:c r="D190" s="2" t="str">
        <x:v>1060384</x:v>
      </x:c>
      <x:c r="E190" s="2" t="str">
        <x:v>0</x:v>
      </x:c>
      <x:c r="F190" s="2" t="str">
        <x:v>20</x:v>
      </x:c>
      <x:c r="G190" s="10" t="n">
        <x:v>46127</x:v>
      </x:c>
      <x:c r="H190" s="10" t="n">
        <x:v>46129</x:v>
      </x:c>
      <x:c r="I190" s="7" t="n">
        <x:v>2100</x:v>
      </x:c>
      <x:c r="J190" s="7" t="n">
        <x:v>2100</x:v>
      </x:c>
      <x:c r="K190" s="7" t="n">
        <x:v>1</x:v>
      </x:c>
      <x:c r="L190" s="8" t="n">
        <x:v>8.14</x:v>
      </x:c>
      <x:c r="M190" s="9" t="n">
        <x:v>187.11</x:v>
      </x:c>
      <x:c r="N190" s="2" t="str">
        <x:v>i</x:v>
      </x:c>
      <x:c r="O190" s="2" t="n">
        <x:v>0</x:v>
      </x:c>
      <x:c r="P190" s="2" t="n">
        <x:v>100</x:v>
      </x:c>
      <x:c r="Q190" s="2" t="str">
        <x:v>Baseline PO cost</x:v>
      </x:c>
      <x:c r="R190" s="2" t="str">
        <x:v>Received</x:v>
      </x:c>
      <x:c r="S190" s="12" t="n">
        <x:f>IF(AND(ISNUMBER(G190),G190&gt;0,G190&lt;=Summary!$E$5,I190&gt;0),I190*K190,0)</x:f>
        <x:v>2100</x:v>
      </x:c>
      <x:c r="T190" s="12" t="n">
        <x:f>MIN(S190,MAX(0,'Inventory detail'!E73-SUM(S185:S189)))</x:f>
        <x:v>0</x:v>
      </x:c>
      <x:c r="U190" s="12" t="n">
        <x:f>IF(O190=1,J190*K190,0)</x:f>
        <x:v>0</x:v>
      </x:c>
      <x:c r="V190" s="13" t="str">
        <x:f>IF(O190=0,"",IF(H190="","",MAX(H190,Summary!$E$5)))</x:f>
      </x:c>
      <x:c r="W190" s="12" t="n">
        <x:f>IF(Q190="Baseline PO cost",U190,0)</x:f>
        <x:v>0</x:v>
      </x:c>
      <x:c r="X190" s="12" t="n">
        <x:f>IF(Q190="Higher PO cost",U190,0)</x:f>
        <x:v>0</x:v>
      </x:c>
      <x:c r="Y190" s="12" t="n">
        <x:f>IF(Q190="Unclassified",U190,0)</x:f>
        <x:v>0</x:v>
      </x:c>
    </x:row>
    <x:row r="191" ht="22" customHeight="1">
      <x:c r="A191" s="2" t="str">
        <x:v>COIL</x:v>
      </x:c>
      <x:c r="B191" s="2" t="str">
        <x:v>10</x:v>
      </x:c>
      <x:c r="C191" s="2" t="str">
        <x:v>14WHT12-4</x:v>
      </x:c>
      <x:c r="D191" s="2" t="str">
        <x:v>1059842</x:v>
      </x:c>
      <x:c r="E191" s="2" t="str">
        <x:v>0</x:v>
      </x:c>
      <x:c r="F191" s="2" t="str">
        <x:v>23</x:v>
      </x:c>
      <x:c r="G191" s="10" t="n">
        <x:v>46042</x:v>
      </x:c>
      <x:c r="H191" s="10" t="n">
        <x:v>46044</x:v>
      </x:c>
      <x:c r="I191" s="7" t="n">
        <x:v>12600</x:v>
      </x:c>
      <x:c r="J191" s="7" t="n">
        <x:v>12600</x:v>
      </x:c>
      <x:c r="K191" s="7" t="n">
        <x:v>1</x:v>
      </x:c>
      <x:c r="L191" s="8" t="n">
        <x:v>8.14</x:v>
      </x:c>
      <x:c r="M191" s="9" t="n">
        <x:v>1122.66</x:v>
      </x:c>
      <x:c r="N191" s="2" t="str">
        <x:v>i</x:v>
      </x:c>
      <x:c r="O191" s="2" t="n">
        <x:v>0</x:v>
      </x:c>
      <x:c r="P191" s="2" t="n">
        <x:v>100</x:v>
      </x:c>
      <x:c r="Q191" s="2" t="str">
        <x:v>Baseline PO cost</x:v>
      </x:c>
      <x:c r="R191" s="2" t="str">
        <x:v>Received</x:v>
      </x:c>
      <x:c r="S191" s="12" t="n">
        <x:f>IF(AND(ISNUMBER(G191),G191&gt;0,G191&lt;=Summary!$E$5,I191&gt;0),I191*K191,0)</x:f>
        <x:v>12600</x:v>
      </x:c>
      <x:c r="T191" s="12" t="n">
        <x:f>MIN(S191,MAX(0,'Inventory detail'!E73-SUM(S185:S190)))</x:f>
        <x:v>0</x:v>
      </x:c>
      <x:c r="U191" s="12" t="n">
        <x:f>IF(O191=1,J191*K191,0)</x:f>
        <x:v>0</x:v>
      </x:c>
      <x:c r="V191" s="13" t="str">
        <x:f>IF(O191=0,"",IF(H191="","",MAX(H191,Summary!$E$5)))</x:f>
      </x:c>
      <x:c r="W191" s="12" t="n">
        <x:f>IF(Q191="Baseline PO cost",U191,0)</x:f>
        <x:v>0</x:v>
      </x:c>
      <x:c r="X191" s="12" t="n">
        <x:f>IF(Q191="Higher PO cost",U191,0)</x:f>
        <x:v>0</x:v>
      </x:c>
      <x:c r="Y191" s="12" t="n">
        <x:f>IF(Q191="Unclassified",U191,0)</x:f>
        <x:v>0</x:v>
      </x:c>
    </x:row>
    <x:row r="192" ht="22" customHeight="1">
      <x:c r="A192" s="2" t="str">
        <x:v>COIL</x:v>
      </x:c>
      <x:c r="B192" s="2" t="str">
        <x:v>10</x:v>
      </x:c>
      <x:c r="C192" s="2" t="str">
        <x:v>14WHT36-4</x:v>
      </x:c>
      <x:c r="D192" s="2" t="str">
        <x:v>1061140</x:v>
      </x:c>
      <x:c r="E192" s="2" t="str">
        <x:v>0</x:v>
      </x:c>
      <x:c r="F192" s="2" t="str">
        <x:v>45</x:v>
      </x:c>
      <x:c r="G192" s="10" t="n">
        <x:v>46286</x:v>
      </x:c>
      <x:c r="H192" s="10" t="n">
        <x:v>46286</x:v>
      </x:c>
      <x:c r="I192" s="7" t="n">
        <x:v>500</x:v>
      </x:c>
      <x:c r="J192" s="7" t="n">
        <x:v>500</x:v>
      </x:c>
      <x:c r="K192" s="7" t="n">
        <x:v>1</x:v>
      </x:c>
      <x:c r="L192" s="8" t="n">
        <x:v>24.99</x:v>
      </x:c>
      <x:c r="M192" s="9" t="n">
        <x:v>140.9</x:v>
      </x:c>
      <x:c r="N192" s="2" t="str">
        <x:v>i</x:v>
      </x:c>
      <x:c r="O192" s="2" t="n">
        <x:v>0</x:v>
      </x:c>
      <x:c r="P192" s="2" t="n">
        <x:v>100</x:v>
      </x:c>
      <x:c r="Q192" s="2" t="str">
        <x:v>Baseline PO cost</x:v>
      </x:c>
      <x:c r="R192" s="2" t="str">
        <x:v>Received</x:v>
      </x:c>
      <x:c r="S192" s="12" t="n">
        <x:f>IF(AND(ISNUMBER(G192),G192&gt;0,G192&lt;=Summary!$E$5,I192&gt;0),I192*K192,0)</x:f>
        <x:v>500</x:v>
      </x:c>
      <x:c r="T192" s="12" t="n">
        <x:f>MIN(S192,MAX(0,'Inventory detail'!E445-0))</x:f>
        <x:v>500</x:v>
      </x:c>
      <x:c r="U192" s="12" t="n">
        <x:f>IF(O192=1,J192*K192,0)</x:f>
        <x:v>0</x:v>
      </x:c>
      <x:c r="V192" s="13" t="str">
        <x:f>IF(O192=0,"",IF(H192="","",MAX(H192,Summary!$E$5)))</x:f>
      </x:c>
      <x:c r="W192" s="12" t="n">
        <x:f>IF(Q192="Baseline PO cost",U192,0)</x:f>
        <x:v>0</x:v>
      </x:c>
      <x:c r="X192" s="12" t="n">
        <x:f>IF(Q192="Higher PO cost",U192,0)</x:f>
        <x:v>0</x:v>
      </x:c>
      <x:c r="Y192" s="12" t="n">
        <x:f>IF(Q192="Unclassified",U192,0)</x:f>
        <x:v>0</x:v>
      </x:c>
    </x:row>
    <x:row r="193" ht="22" customHeight="1">
      <x:c r="A193" s="2" t="str">
        <x:v>COIL</x:v>
      </x:c>
      <x:c r="B193" s="2" t="str">
        <x:v>10</x:v>
      </x:c>
      <x:c r="C193" s="2" t="str">
        <x:v>14WHT36-4</x:v>
      </x:c>
      <x:c r="D193" s="2" t="str">
        <x:v>1060776</x:v>
      </x:c>
      <x:c r="E193" s="2" t="str">
        <x:v>0</x:v>
      </x:c>
      <x:c r="F193" s="2" t="str">
        <x:v>47</x:v>
      </x:c>
      <x:c r="G193" s="10" t="n">
        <x:v>46197</x:v>
      </x:c>
      <x:c r="H193" s="10" t="n">
        <x:v>46199</x:v>
      </x:c>
      <x:c r="I193" s="7" t="n">
        <x:v>1000</x:v>
      </x:c>
      <x:c r="J193" s="7" t="n">
        <x:v>1000</x:v>
      </x:c>
      <x:c r="K193" s="7" t="n">
        <x:v>1</x:v>
      </x:c>
      <x:c r="L193" s="8" t="n">
        <x:v>24.99</x:v>
      </x:c>
      <x:c r="M193" s="9" t="n">
        <x:v>281.8</x:v>
      </x:c>
      <x:c r="N193" s="2" t="str">
        <x:v>i</x:v>
      </x:c>
      <x:c r="O193" s="2" t="n">
        <x:v>0</x:v>
      </x:c>
      <x:c r="P193" s="2" t="n">
        <x:v>100</x:v>
      </x:c>
      <x:c r="Q193" s="2" t="str">
        <x:v>Baseline PO cost</x:v>
      </x:c>
      <x:c r="R193" s="2" t="str">
        <x:v>Received</x:v>
      </x:c>
      <x:c r="S193" s="12" t="n">
        <x:f>IF(AND(ISNUMBER(G193),G193&gt;0,G193&lt;=Summary!$E$5,I193&gt;0),I193*K193,0)</x:f>
        <x:v>1000</x:v>
      </x:c>
      <x:c r="T193" s="12" t="n">
        <x:f>MIN(S193,MAX(0,'Inventory detail'!E445-SUM(S192:S192)))</x:f>
        <x:v>1000</x:v>
      </x:c>
      <x:c r="U193" s="12" t="n">
        <x:f>IF(O193=1,J193*K193,0)</x:f>
        <x:v>0</x:v>
      </x:c>
      <x:c r="V193" s="13" t="str">
        <x:f>IF(O193=0,"",IF(H193="","",MAX(H193,Summary!$E$5)))</x:f>
      </x:c>
      <x:c r="W193" s="12" t="n">
        <x:f>IF(Q193="Baseline PO cost",U193,0)</x:f>
        <x:v>0</x:v>
      </x:c>
      <x:c r="X193" s="12" t="n">
        <x:f>IF(Q193="Higher PO cost",U193,0)</x:f>
        <x:v>0</x:v>
      </x:c>
      <x:c r="Y193" s="12" t="n">
        <x:f>IF(Q193="Unclassified",U193,0)</x:f>
        <x:v>0</x:v>
      </x:c>
    </x:row>
    <x:row r="194" ht="22" customHeight="1">
      <x:c r="A194" s="2" t="str">
        <x:v>COIL</x:v>
      </x:c>
      <x:c r="B194" s="2" t="str">
        <x:v>10</x:v>
      </x:c>
      <x:c r="C194" s="2" t="str">
        <x:v>14WHT36-4</x:v>
      </x:c>
      <x:c r="D194" s="2" t="str">
        <x:v>1059842</x:v>
      </x:c>
      <x:c r="E194" s="2" t="str">
        <x:v>0</x:v>
      </x:c>
      <x:c r="F194" s="2" t="str">
        <x:v>41</x:v>
      </x:c>
      <x:c r="G194" s="10" t="n">
        <x:v>46042</x:v>
      </x:c>
      <x:c r="H194" s="10" t="n">
        <x:v>46044</x:v>
      </x:c>
      <x:c r="I194" s="7" t="n">
        <x:v>1000</x:v>
      </x:c>
      <x:c r="J194" s="7" t="n">
        <x:v>1000</x:v>
      </x:c>
      <x:c r="K194" s="7" t="n">
        <x:v>1</x:v>
      </x:c>
      <x:c r="L194" s="8" t="n">
        <x:v>24.99</x:v>
      </x:c>
      <x:c r="M194" s="9" t="n">
        <x:v>273.6</x:v>
      </x:c>
      <x:c r="N194" s="2" t="str">
        <x:v>i</x:v>
      </x:c>
      <x:c r="O194" s="2" t="n">
        <x:v>0</x:v>
      </x:c>
      <x:c r="P194" s="2" t="n">
        <x:v>100</x:v>
      </x:c>
      <x:c r="Q194" s="2" t="str">
        <x:v>Baseline PO cost</x:v>
      </x:c>
      <x:c r="R194" s="2" t="str">
        <x:v>Received</x:v>
      </x:c>
      <x:c r="S194" s="12" t="n">
        <x:f>IF(AND(ISNUMBER(G194),G194&gt;0,G194&lt;=Summary!$E$5,I194&gt;0),I194*K194,0)</x:f>
        <x:v>1000</x:v>
      </x:c>
      <x:c r="T194" s="12" t="n">
        <x:f>MIN(S194,MAX(0,'Inventory detail'!E445-SUM(S192:S193)))</x:f>
        <x:v>0</x:v>
      </x:c>
      <x:c r="U194" s="12" t="n">
        <x:f>IF(O194=1,J194*K194,0)</x:f>
        <x:v>0</x:v>
      </x:c>
      <x:c r="V194" s="13" t="str">
        <x:f>IF(O194=0,"",IF(H194="","",MAX(H194,Summary!$E$5)))</x:f>
      </x:c>
      <x:c r="W194" s="12" t="n">
        <x:f>IF(Q194="Baseline PO cost",U194,0)</x:f>
        <x:v>0</x:v>
      </x:c>
      <x:c r="X194" s="12" t="n">
        <x:f>IF(Q194="Higher PO cost",U194,0)</x:f>
        <x:v>0</x:v>
      </x:c>
      <x:c r="Y194" s="12" t="n">
        <x:f>IF(Q194="Unclassified",U194,0)</x:f>
        <x:v>0</x:v>
      </x:c>
    </x:row>
    <x:row r="195" ht="22" customHeight="1">
      <x:c r="A195" s="2" t="str">
        <x:v>COIL</x:v>
      </x:c>
      <x:c r="B195" s="2" t="str">
        <x:v>10</x:v>
      </x:c>
      <x:c r="C195" s="2" t="str">
        <x:v>16BLK12-4</x:v>
      </x:c>
      <x:c r="D195" s="2" t="str">
        <x:v>1061316</x:v>
      </x:c>
      <x:c r="E195" s="2" t="str">
        <x:v>0</x:v>
      </x:c>
      <x:c r="F195" s="2" t="str">
        <x:v>25</x:v>
      </x:c>
      <x:c r="G195" s="10" t="n">
        <x:v>46302</x:v>
      </x:c>
      <x:c r="H195" s="10" t="n">
        <x:v>46304</x:v>
      </x:c>
      <x:c r="I195" s="7" t="n">
        <x:v>42000</x:v>
      </x:c>
      <x:c r="J195" s="7" t="n">
        <x:v>42000</x:v>
      </x:c>
      <x:c r="K195" s="7" t="n">
        <x:v>1</x:v>
      </x:c>
      <x:c r="L195" s="8" t="n">
        <x:v>8.19</x:v>
      </x:c>
      <x:c r="M195" s="9" t="n">
        <x:v>3880.8</x:v>
      </x:c>
      <x:c r="N195" s="2" t="str">
        <x:v>a</x:v>
      </x:c>
      <x:c r="O195" s="2" t="n">
        <x:v>0</x:v>
      </x:c>
      <x:c r="P195" s="2" t="n">
        <x:v>100</x:v>
      </x:c>
      <x:c r="Q195" s="2" t="str">
        <x:v>Baseline PO cost</x:v>
      </x:c>
      <x:c r="R195" s="2" t="str">
        <x:v>Received</x:v>
      </x:c>
      <x:c r="S195" s="12" t="n">
        <x:f>IF(AND(ISNUMBER(G195),G195&gt;0,G195&lt;=Summary!$E$5,I195&gt;0),I195*K195,0)</x:f>
        <x:v>42000</x:v>
      </x:c>
      <x:c r="T195" s="12" t="n">
        <x:f>MIN(S195,MAX(0,'Inventory detail'!E15-0))</x:f>
        <x:v>42000</x:v>
      </x:c>
      <x:c r="U195" s="12" t="n">
        <x:f>IF(O195=1,J195*K195,0)</x:f>
        <x:v>0</x:v>
      </x:c>
      <x:c r="V195" s="13" t="str">
        <x:f>IF(O195=0,"",IF(H195="","",MAX(H195,Summary!$E$5)))</x:f>
      </x:c>
      <x:c r="W195" s="12" t="n">
        <x:f>IF(Q195="Baseline PO cost",U195,0)</x:f>
        <x:v>0</x:v>
      </x:c>
      <x:c r="X195" s="12" t="n">
        <x:f>IF(Q195="Higher PO cost",U195,0)</x:f>
        <x:v>0</x:v>
      </x:c>
      <x:c r="Y195" s="12" t="n">
        <x:f>IF(Q195="Unclassified",U195,0)</x:f>
        <x:v>0</x:v>
      </x:c>
    </x:row>
    <x:row r="196" ht="22" customHeight="1">
      <x:c r="A196" s="2" t="str">
        <x:v>COIL</x:v>
      </x:c>
      <x:c r="B196" s="2" t="str">
        <x:v>10</x:v>
      </x:c>
      <x:c r="C196" s="2" t="str">
        <x:v>16BLK12-4</x:v>
      </x:c>
      <x:c r="D196" s="2" t="str">
        <x:v>1061140</x:v>
      </x:c>
      <x:c r="E196" s="2" t="str">
        <x:v>0</x:v>
      </x:c>
      <x:c r="F196" s="2" t="str">
        <x:v>22</x:v>
      </x:c>
      <x:c r="G196" s="10" t="n">
        <x:v>46286</x:v>
      </x:c>
      <x:c r="H196" s="10" t="n">
        <x:v>46286</x:v>
      </x:c>
      <x:c r="I196" s="7" t="n">
        <x:v>28000</x:v>
      </x:c>
      <x:c r="J196" s="7" t="n">
        <x:v>28000</x:v>
      </x:c>
      <x:c r="K196" s="7" t="n">
        <x:v>1</x:v>
      </x:c>
      <x:c r="L196" s="8" t="n">
        <x:v>8.19</x:v>
      </x:c>
      <x:c r="M196" s="9" t="n">
        <x:v>2587.2</x:v>
      </x:c>
      <x:c r="N196" s="2" t="str">
        <x:v>i</x:v>
      </x:c>
      <x:c r="O196" s="2" t="n">
        <x:v>0</x:v>
      </x:c>
      <x:c r="P196" s="2" t="n">
        <x:v>100</x:v>
      </x:c>
      <x:c r="Q196" s="2" t="str">
        <x:v>Baseline PO cost</x:v>
      </x:c>
      <x:c r="R196" s="2" t="str">
        <x:v>Received</x:v>
      </x:c>
      <x:c r="S196" s="12" t="n">
        <x:f>IF(AND(ISNUMBER(G196),G196&gt;0,G196&lt;=Summary!$E$5,I196&gt;0),I196*K196,0)</x:f>
        <x:v>28000</x:v>
      </x:c>
      <x:c r="T196" s="12" t="n">
        <x:f>MIN(S196,MAX(0,'Inventory detail'!E15-SUM(S195:S195)))</x:f>
        <x:v>10600</x:v>
      </x:c>
      <x:c r="U196" s="12" t="n">
        <x:f>IF(O196=1,J196*K196,0)</x:f>
        <x:v>0</x:v>
      </x:c>
      <x:c r="V196" s="13" t="str">
        <x:f>IF(O196=0,"",IF(H196="","",MAX(H196,Summary!$E$5)))</x:f>
      </x:c>
      <x:c r="W196" s="12" t="n">
        <x:f>IF(Q196="Baseline PO cost",U196,0)</x:f>
        <x:v>0</x:v>
      </x:c>
      <x:c r="X196" s="12" t="n">
        <x:f>IF(Q196="Higher PO cost",U196,0)</x:f>
        <x:v>0</x:v>
      </x:c>
      <x:c r="Y196" s="12" t="n">
        <x:f>IF(Q196="Unclassified",U196,0)</x:f>
        <x:v>0</x:v>
      </x:c>
    </x:row>
    <x:row r="197" ht="22" customHeight="1">
      <x:c r="A197" s="2" t="str">
        <x:v>COIL</x:v>
      </x:c>
      <x:c r="B197" s="2" t="str">
        <x:v>10</x:v>
      </x:c>
      <x:c r="C197" s="2" t="str">
        <x:v>16BLK12-4</x:v>
      </x:c>
      <x:c r="D197" s="2" t="str">
        <x:v>1060985</x:v>
      </x:c>
      <x:c r="E197" s="2" t="str">
        <x:v>0</x:v>
      </x:c>
      <x:c r="F197" s="2" t="str">
        <x:v>21</x:v>
      </x:c>
      <x:c r="G197" s="10" t="n">
        <x:v>46240</x:v>
      </x:c>
      <x:c r="H197" s="10" t="n">
        <x:v>46241</x:v>
      </x:c>
      <x:c r="I197" s="7" t="n">
        <x:v>28000</x:v>
      </x:c>
      <x:c r="J197" s="7" t="n">
        <x:v>28000</x:v>
      </x:c>
      <x:c r="K197" s="7" t="n">
        <x:v>1</x:v>
      </x:c>
      <x:c r="L197" s="8" t="n">
        <x:v>8.19</x:v>
      </x:c>
      <x:c r="M197" s="9" t="n">
        <x:v>2587.2</x:v>
      </x:c>
      <x:c r="N197" s="2" t="str">
        <x:v>i</x:v>
      </x:c>
      <x:c r="O197" s="2" t="n">
        <x:v>0</x:v>
      </x:c>
      <x:c r="P197" s="2" t="n">
        <x:v>100</x:v>
      </x:c>
      <x:c r="Q197" s="2" t="str">
        <x:v>Baseline PO cost</x:v>
      </x:c>
      <x:c r="R197" s="2" t="str">
        <x:v>Received</x:v>
      </x:c>
      <x:c r="S197" s="12" t="n">
        <x:f>IF(AND(ISNUMBER(G197),G197&gt;0,G197&lt;=Summary!$E$5,I197&gt;0),I197*K197,0)</x:f>
        <x:v>28000</x:v>
      </x:c>
      <x:c r="T197" s="12" t="n">
        <x:f>MIN(S197,MAX(0,'Inventory detail'!E15-SUM(S195:S196)))</x:f>
        <x:v>0</x:v>
      </x:c>
      <x:c r="U197" s="12" t="n">
        <x:f>IF(O197=1,J197*K197,0)</x:f>
        <x:v>0</x:v>
      </x:c>
      <x:c r="V197" s="13" t="str">
        <x:f>IF(O197=0,"",IF(H197="","",MAX(H197,Summary!$E$5)))</x:f>
      </x:c>
      <x:c r="W197" s="12" t="n">
        <x:f>IF(Q197="Baseline PO cost",U197,0)</x:f>
        <x:v>0</x:v>
      </x:c>
      <x:c r="X197" s="12" t="n">
        <x:f>IF(Q197="Higher PO cost",U197,0)</x:f>
        <x:v>0</x:v>
      </x:c>
      <x:c r="Y197" s="12" t="n">
        <x:f>IF(Q197="Unclassified",U197,0)</x:f>
        <x:v>0</x:v>
      </x:c>
    </x:row>
    <x:row r="198" ht="22" customHeight="1">
      <x:c r="A198" s="2" t="str">
        <x:v>COIL</x:v>
      </x:c>
      <x:c r="B198" s="2" t="str">
        <x:v>10</x:v>
      </x:c>
      <x:c r="C198" s="2" t="str">
        <x:v>16BLK12-4</x:v>
      </x:c>
      <x:c r="D198" s="2" t="str">
        <x:v>1060866</x:v>
      </x:c>
      <x:c r="E198" s="2" t="str">
        <x:v>0</x:v>
      </x:c>
      <x:c r="F198" s="2" t="str">
        <x:v>21</x:v>
      </x:c>
      <x:c r="G198" s="10" t="n">
        <x:v>46210</x:v>
      </x:c>
      <x:c r="H198" s="10" t="n">
        <x:v>46213</x:v>
      </x:c>
      <x:c r="I198" s="7" t="n">
        <x:v>19600</x:v>
      </x:c>
      <x:c r="J198" s="7" t="n">
        <x:v>19600</x:v>
      </x:c>
      <x:c r="K198" s="7" t="n">
        <x:v>1</x:v>
      </x:c>
      <x:c r="L198" s="8" t="n">
        <x:v>8.19</x:v>
      </x:c>
      <x:c r="M198" s="9" t="n">
        <x:v>1811.04</x:v>
      </x:c>
      <x:c r="N198" s="2" t="str">
        <x:v>i</x:v>
      </x:c>
      <x:c r="O198" s="2" t="n">
        <x:v>0</x:v>
      </x:c>
      <x:c r="P198" s="2" t="n">
        <x:v>100</x:v>
      </x:c>
      <x:c r="Q198" s="2" t="str">
        <x:v>Baseline PO cost</x:v>
      </x:c>
      <x:c r="R198" s="2" t="str">
        <x:v>Received</x:v>
      </x:c>
      <x:c r="S198" s="12" t="n">
        <x:f>IF(AND(ISNUMBER(G198),G198&gt;0,G198&lt;=Summary!$E$5,I198&gt;0),I198*K198,0)</x:f>
        <x:v>19600</x:v>
      </x:c>
      <x:c r="T198" s="12" t="n">
        <x:f>MIN(S198,MAX(0,'Inventory detail'!E15-SUM(S195:S197)))</x:f>
        <x:v>0</x:v>
      </x:c>
      <x:c r="U198" s="12" t="n">
        <x:f>IF(O198=1,J198*K198,0)</x:f>
        <x:v>0</x:v>
      </x:c>
      <x:c r="V198" s="13" t="str">
        <x:f>IF(O198=0,"",IF(H198="","",MAX(H198,Summary!$E$5)))</x:f>
      </x:c>
      <x:c r="W198" s="12" t="n">
        <x:f>IF(Q198="Baseline PO cost",U198,0)</x:f>
        <x:v>0</x:v>
      </x:c>
      <x:c r="X198" s="12" t="n">
        <x:f>IF(Q198="Higher PO cost",U198,0)</x:f>
        <x:v>0</x:v>
      </x:c>
      <x:c r="Y198" s="12" t="n">
        <x:f>IF(Q198="Unclassified",U198,0)</x:f>
        <x:v>0</x:v>
      </x:c>
    </x:row>
    <x:row r="199" ht="22" customHeight="1">
      <x:c r="A199" s="2" t="str">
        <x:v>COIL</x:v>
      </x:c>
      <x:c r="B199" s="2" t="str">
        <x:v>10</x:v>
      </x:c>
      <x:c r="C199" s="2" t="str">
        <x:v>16BLK12-4</x:v>
      </x:c>
      <x:c r="D199" s="2" t="str">
        <x:v>1060776</x:v>
      </x:c>
      <x:c r="E199" s="2" t="str">
        <x:v>0</x:v>
      </x:c>
      <x:c r="F199" s="2" t="str">
        <x:v>20</x:v>
      </x:c>
      <x:c r="G199" s="10" t="n">
        <x:v>46197</x:v>
      </x:c>
      <x:c r="H199" s="10" t="n">
        <x:v>46199</x:v>
      </x:c>
      <x:c r="I199" s="7" t="n">
        <x:v>28000</x:v>
      </x:c>
      <x:c r="J199" s="7" t="n">
        <x:v>28000</x:v>
      </x:c>
      <x:c r="K199" s="7" t="n">
        <x:v>1</x:v>
      </x:c>
      <x:c r="L199" s="8" t="n">
        <x:v>8.19</x:v>
      </x:c>
      <x:c r="M199" s="9" t="n">
        <x:v>2587.2</x:v>
      </x:c>
      <x:c r="N199" s="2" t="str">
        <x:v>i</x:v>
      </x:c>
      <x:c r="O199" s="2" t="n">
        <x:v>0</x:v>
      </x:c>
      <x:c r="P199" s="2" t="n">
        <x:v>100</x:v>
      </x:c>
      <x:c r="Q199" s="2" t="str">
        <x:v>Baseline PO cost</x:v>
      </x:c>
      <x:c r="R199" s="2" t="str">
        <x:v>Received</x:v>
      </x:c>
      <x:c r="S199" s="12" t="n">
        <x:f>IF(AND(ISNUMBER(G199),G199&gt;0,G199&lt;=Summary!$E$5,I199&gt;0),I199*K199,0)</x:f>
        <x:v>28000</x:v>
      </x:c>
      <x:c r="T199" s="12" t="n">
        <x:f>MIN(S199,MAX(0,'Inventory detail'!E15-SUM(S195:S198)))</x:f>
        <x:v>0</x:v>
      </x:c>
      <x:c r="U199" s="12" t="n">
        <x:f>IF(O199=1,J199*K199,0)</x:f>
        <x:v>0</x:v>
      </x:c>
      <x:c r="V199" s="13" t="str">
        <x:f>IF(O199=0,"",IF(H199="","",MAX(H199,Summary!$E$5)))</x:f>
      </x:c>
      <x:c r="W199" s="12" t="n">
        <x:f>IF(Q199="Baseline PO cost",U199,0)</x:f>
        <x:v>0</x:v>
      </x:c>
      <x:c r="X199" s="12" t="n">
        <x:f>IF(Q199="Higher PO cost",U199,0)</x:f>
        <x:v>0</x:v>
      </x:c>
      <x:c r="Y199" s="12" t="n">
        <x:f>IF(Q199="Unclassified",U199,0)</x:f>
        <x:v>0</x:v>
      </x:c>
    </x:row>
    <x:row r="200" ht="22" customHeight="1">
      <x:c r="A200" s="2" t="str">
        <x:v>COIL</x:v>
      </x:c>
      <x:c r="B200" s="2" t="str">
        <x:v>10</x:v>
      </x:c>
      <x:c r="C200" s="2" t="str">
        <x:v>16BLK12-4</x:v>
      </x:c>
      <x:c r="D200" s="2" t="str">
        <x:v>1060598</x:v>
      </x:c>
      <x:c r="E200" s="2" t="str">
        <x:v>0</x:v>
      </x:c>
      <x:c r="F200" s="2" t="str">
        <x:v>21</x:v>
      </x:c>
      <x:c r="G200" s="10" t="n">
        <x:v>46171</x:v>
      </x:c>
      <x:c r="H200" s="10" t="n">
        <x:v>46171</x:v>
      </x:c>
      <x:c r="I200" s="7" t="n">
        <x:v>14000</x:v>
      </x:c>
      <x:c r="J200" s="7" t="n">
        <x:v>14000</x:v>
      </x:c>
      <x:c r="K200" s="7" t="n">
        <x:v>1</x:v>
      </x:c>
      <x:c r="L200" s="8" t="n">
        <x:v>8.19</x:v>
      </x:c>
      <x:c r="M200" s="9" t="n">
        <x:v>1293.6</x:v>
      </x:c>
      <x:c r="N200" s="2" t="str">
        <x:v>i</x:v>
      </x:c>
      <x:c r="O200" s="2" t="n">
        <x:v>0</x:v>
      </x:c>
      <x:c r="P200" s="2" t="n">
        <x:v>100</x:v>
      </x:c>
      <x:c r="Q200" s="2" t="str">
        <x:v>Baseline PO cost</x:v>
      </x:c>
      <x:c r="R200" s="2" t="str">
        <x:v>Received</x:v>
      </x:c>
      <x:c r="S200" s="12" t="n">
        <x:f>IF(AND(ISNUMBER(G200),G200&gt;0,G200&lt;=Summary!$E$5,I200&gt;0),I200*K200,0)</x:f>
        <x:v>14000</x:v>
      </x:c>
      <x:c r="T200" s="12" t="n">
        <x:f>MIN(S200,MAX(0,'Inventory detail'!E15-SUM(S195:S199)))</x:f>
        <x:v>0</x:v>
      </x:c>
      <x:c r="U200" s="12" t="n">
        <x:f>IF(O200=1,J200*K200,0)</x:f>
        <x:v>0</x:v>
      </x:c>
      <x:c r="V200" s="13" t="str">
        <x:f>IF(O200=0,"",IF(H200="","",MAX(H200,Summary!$E$5)))</x:f>
      </x:c>
      <x:c r="W200" s="12" t="n">
        <x:f>IF(Q200="Baseline PO cost",U200,0)</x:f>
        <x:v>0</x:v>
      </x:c>
      <x:c r="X200" s="12" t="n">
        <x:f>IF(Q200="Higher PO cost",U200,0)</x:f>
        <x:v>0</x:v>
      </x:c>
      <x:c r="Y200" s="12" t="n">
        <x:f>IF(Q200="Unclassified",U200,0)</x:f>
        <x:v>0</x:v>
      </x:c>
    </x:row>
    <x:row r="201" ht="22" customHeight="1">
      <x:c r="A201" s="2" t="str">
        <x:v>COIL</x:v>
      </x:c>
      <x:c r="B201" s="2" t="str">
        <x:v>10</x:v>
      </x:c>
      <x:c r="C201" s="2" t="str">
        <x:v>16BLK12-4</x:v>
      </x:c>
      <x:c r="D201" s="2" t="str">
        <x:v>1060507</x:v>
      </x:c>
      <x:c r="E201" s="2" t="str">
        <x:v>0</x:v>
      </x:c>
      <x:c r="F201" s="2" t="str">
        <x:v>26</x:v>
      </x:c>
      <x:c r="G201" s="10" t="n">
        <x:v>46150</x:v>
      </x:c>
      <x:c r="H201" s="10" t="n">
        <x:v>46155</x:v>
      </x:c>
      <x:c r="I201" s="7" t="n">
        <x:v>21000</x:v>
      </x:c>
      <x:c r="J201" s="7" t="n">
        <x:v>21000</x:v>
      </x:c>
      <x:c r="K201" s="7" t="n">
        <x:v>1</x:v>
      </x:c>
      <x:c r="L201" s="8" t="n">
        <x:v>8.19</x:v>
      </x:c>
      <x:c r="M201" s="9" t="n">
        <x:v>1940.4</x:v>
      </x:c>
      <x:c r="N201" s="2" t="str">
        <x:v>i</x:v>
      </x:c>
      <x:c r="O201" s="2" t="n">
        <x:v>0</x:v>
      </x:c>
      <x:c r="P201" s="2" t="n">
        <x:v>100</x:v>
      </x:c>
      <x:c r="Q201" s="2" t="str">
        <x:v>Baseline PO cost</x:v>
      </x:c>
      <x:c r="R201" s="2" t="str">
        <x:v>Received</x:v>
      </x:c>
      <x:c r="S201" s="12" t="n">
        <x:f>IF(AND(ISNUMBER(G201),G201&gt;0,G201&lt;=Summary!$E$5,I201&gt;0),I201*K201,0)</x:f>
        <x:v>21000</x:v>
      </x:c>
      <x:c r="T201" s="12" t="n">
        <x:f>MIN(S201,MAX(0,'Inventory detail'!E15-SUM(S195:S200)))</x:f>
        <x:v>0</x:v>
      </x:c>
      <x:c r="U201" s="12" t="n">
        <x:f>IF(O201=1,J201*K201,0)</x:f>
        <x:v>0</x:v>
      </x:c>
      <x:c r="V201" s="13" t="str">
        <x:f>IF(O201=0,"",IF(H201="","",MAX(H201,Summary!$E$5)))</x:f>
      </x:c>
      <x:c r="W201" s="12" t="n">
        <x:f>IF(Q201="Baseline PO cost",U201,0)</x:f>
        <x:v>0</x:v>
      </x:c>
      <x:c r="X201" s="12" t="n">
        <x:f>IF(Q201="Higher PO cost",U201,0)</x:f>
        <x:v>0</x:v>
      </x:c>
      <x:c r="Y201" s="12" t="n">
        <x:f>IF(Q201="Unclassified",U201,0)</x:f>
        <x:v>0</x:v>
      </x:c>
    </x:row>
    <x:row r="202" ht="22" customHeight="1">
      <x:c r="A202" s="2" t="str">
        <x:v>COIL</x:v>
      </x:c>
      <x:c r="B202" s="2" t="str">
        <x:v>10</x:v>
      </x:c>
      <x:c r="C202" s="2" t="str">
        <x:v>16BLK12-4</x:v>
      </x:c>
      <x:c r="D202" s="2" t="str">
        <x:v>1060384</x:v>
      </x:c>
      <x:c r="E202" s="2" t="str">
        <x:v>0</x:v>
      </x:c>
      <x:c r="F202" s="2" t="str">
        <x:v>21</x:v>
      </x:c>
      <x:c r="G202" s="10" t="n">
        <x:v>46127</x:v>
      </x:c>
      <x:c r="H202" s="10" t="n">
        <x:v>46129</x:v>
      </x:c>
      <x:c r="I202" s="7" t="n">
        <x:v>25200</x:v>
      </x:c>
      <x:c r="J202" s="7" t="n">
        <x:v>25200</x:v>
      </x:c>
      <x:c r="K202" s="7" t="n">
        <x:v>1</x:v>
      </x:c>
      <x:c r="L202" s="8" t="n">
        <x:v>8.19</x:v>
      </x:c>
      <x:c r="M202" s="9" t="n">
        <x:v>2260.44</x:v>
      </x:c>
      <x:c r="N202" s="2" t="str">
        <x:v>i</x:v>
      </x:c>
      <x:c r="O202" s="2" t="n">
        <x:v>0</x:v>
      </x:c>
      <x:c r="P202" s="2" t="n">
        <x:v>100</x:v>
      </x:c>
      <x:c r="Q202" s="2" t="str">
        <x:v>Baseline PO cost</x:v>
      </x:c>
      <x:c r="R202" s="2" t="str">
        <x:v>Received</x:v>
      </x:c>
      <x:c r="S202" s="12" t="n">
        <x:f>IF(AND(ISNUMBER(G202),G202&gt;0,G202&lt;=Summary!$E$5,I202&gt;0),I202*K202,0)</x:f>
        <x:v>25200</x:v>
      </x:c>
      <x:c r="T202" s="12" t="n">
        <x:f>MIN(S202,MAX(0,'Inventory detail'!E15-SUM(S195:S201)))</x:f>
        <x:v>0</x:v>
      </x:c>
      <x:c r="U202" s="12" t="n">
        <x:f>IF(O202=1,J202*K202,0)</x:f>
        <x:v>0</x:v>
      </x:c>
      <x:c r="V202" s="13" t="str">
        <x:f>IF(O202=0,"",IF(H202="","",MAX(H202,Summary!$E$5)))</x:f>
      </x:c>
      <x:c r="W202" s="12" t="n">
        <x:f>IF(Q202="Baseline PO cost",U202,0)</x:f>
        <x:v>0</x:v>
      </x:c>
      <x:c r="X202" s="12" t="n">
        <x:f>IF(Q202="Higher PO cost",U202,0)</x:f>
        <x:v>0</x:v>
      </x:c>
      <x:c r="Y202" s="12" t="n">
        <x:f>IF(Q202="Unclassified",U202,0)</x:f>
        <x:v>0</x:v>
      </x:c>
    </x:row>
    <x:row r="203" ht="22" customHeight="1">
      <x:c r="A203" s="2" t="str">
        <x:v>COIL</x:v>
      </x:c>
      <x:c r="B203" s="2" t="str">
        <x:v>10</x:v>
      </x:c>
      <x:c r="C203" s="2" t="str">
        <x:v>16BLK12-4</x:v>
      </x:c>
      <x:c r="D203" s="2" t="str">
        <x:v>1060225</x:v>
      </x:c>
      <x:c r="E203" s="2" t="str">
        <x:v>0</x:v>
      </x:c>
      <x:c r="F203" s="2" t="str">
        <x:v>21</x:v>
      </x:c>
      <x:c r="G203" s="10" t="n">
        <x:v>46119</x:v>
      </x:c>
      <x:c r="H203" s="10" t="n">
        <x:v>46115</x:v>
      </x:c>
      <x:c r="I203" s="7" t="n">
        <x:v>16800</x:v>
      </x:c>
      <x:c r="J203" s="7" t="n">
        <x:v>16800</x:v>
      </x:c>
      <x:c r="K203" s="7" t="n">
        <x:v>1</x:v>
      </x:c>
      <x:c r="L203" s="8" t="n">
        <x:v>8.19</x:v>
      </x:c>
      <x:c r="M203" s="9" t="n">
        <x:v>1506.96</x:v>
      </x:c>
      <x:c r="N203" s="2" t="str">
        <x:v>i</x:v>
      </x:c>
      <x:c r="O203" s="2" t="n">
        <x:v>0</x:v>
      </x:c>
      <x:c r="P203" s="2" t="n">
        <x:v>100</x:v>
      </x:c>
      <x:c r="Q203" s="2" t="str">
        <x:v>Baseline PO cost</x:v>
      </x:c>
      <x:c r="R203" s="2" t="str">
        <x:v>Received</x:v>
      </x:c>
      <x:c r="S203" s="12" t="n">
        <x:f>IF(AND(ISNUMBER(G203),G203&gt;0,G203&lt;=Summary!$E$5,I203&gt;0),I203*K203,0)</x:f>
        <x:v>16800</x:v>
      </x:c>
      <x:c r="T203" s="12" t="n">
        <x:f>MIN(S203,MAX(0,'Inventory detail'!E15-SUM(S195:S202)))</x:f>
        <x:v>0</x:v>
      </x:c>
      <x:c r="U203" s="12" t="n">
        <x:f>IF(O203=1,J203*K203,0)</x:f>
        <x:v>0</x:v>
      </x:c>
      <x:c r="V203" s="13" t="str">
        <x:f>IF(O203=0,"",IF(H203="","",MAX(H203,Summary!$E$5)))</x:f>
      </x:c>
      <x:c r="W203" s="12" t="n">
        <x:f>IF(Q203="Baseline PO cost",U203,0)</x:f>
        <x:v>0</x:v>
      </x:c>
      <x:c r="X203" s="12" t="n">
        <x:f>IF(Q203="Higher PO cost",U203,0)</x:f>
        <x:v>0</x:v>
      </x:c>
      <x:c r="Y203" s="12" t="n">
        <x:f>IF(Q203="Unclassified",U203,0)</x:f>
        <x:v>0</x:v>
      </x:c>
    </x:row>
    <x:row r="204" ht="22" customHeight="1">
      <x:c r="A204" s="2" t="str">
        <x:v>COIL</x:v>
      </x:c>
      <x:c r="B204" s="2" t="str">
        <x:v>10</x:v>
      </x:c>
      <x:c r="C204" s="2" t="str">
        <x:v>16BLK12-4</x:v>
      </x:c>
      <x:c r="D204" s="2" t="str">
        <x:v>1060063</x:v>
      </x:c>
      <x:c r="E204" s="2" t="str">
        <x:v>0</x:v>
      </x:c>
      <x:c r="F204" s="2" t="str">
        <x:v>21</x:v>
      </x:c>
      <x:c r="G204" s="10" t="n">
        <x:v>46083</x:v>
      </x:c>
      <x:c r="H204" s="10" t="n">
        <x:v>46087</x:v>
      </x:c>
      <x:c r="I204" s="7" t="n">
        <x:v>15400</x:v>
      </x:c>
      <x:c r="J204" s="7" t="n">
        <x:v>15400</x:v>
      </x:c>
      <x:c r="K204" s="7" t="n">
        <x:v>1</x:v>
      </x:c>
      <x:c r="L204" s="8" t="n">
        <x:v>8.19</x:v>
      </x:c>
      <x:c r="M204" s="9" t="n">
        <x:v>1381.38</x:v>
      </x:c>
      <x:c r="N204" s="2" t="str">
        <x:v>i</x:v>
      </x:c>
      <x:c r="O204" s="2" t="n">
        <x:v>0</x:v>
      </x:c>
      <x:c r="P204" s="2" t="n">
        <x:v>100</x:v>
      </x:c>
      <x:c r="Q204" s="2" t="str">
        <x:v>Baseline PO cost</x:v>
      </x:c>
      <x:c r="R204" s="2" t="str">
        <x:v>Received</x:v>
      </x:c>
      <x:c r="S204" s="12" t="n">
        <x:f>IF(AND(ISNUMBER(G204),G204&gt;0,G204&lt;=Summary!$E$5,I204&gt;0),I204*K204,0)</x:f>
        <x:v>15400</x:v>
      </x:c>
      <x:c r="T204" s="12" t="n">
        <x:f>MIN(S204,MAX(0,'Inventory detail'!E15-SUM(S195:S203)))</x:f>
        <x:v>0</x:v>
      </x:c>
      <x:c r="U204" s="12" t="n">
        <x:f>IF(O204=1,J204*K204,0)</x:f>
        <x:v>0</x:v>
      </x:c>
      <x:c r="V204" s="13" t="str">
        <x:f>IF(O204=0,"",IF(H204="","",MAX(H204,Summary!$E$5)))</x:f>
      </x:c>
      <x:c r="W204" s="12" t="n">
        <x:f>IF(Q204="Baseline PO cost",U204,0)</x:f>
        <x:v>0</x:v>
      </x:c>
      <x:c r="X204" s="12" t="n">
        <x:f>IF(Q204="Higher PO cost",U204,0)</x:f>
        <x:v>0</x:v>
      </x:c>
      <x:c r="Y204" s="12" t="n">
        <x:f>IF(Q204="Unclassified",U204,0)</x:f>
        <x:v>0</x:v>
      </x:c>
    </x:row>
    <x:row r="205" ht="22" customHeight="1">
      <x:c r="A205" s="2" t="str">
        <x:v>COIL</x:v>
      </x:c>
      <x:c r="B205" s="2" t="str">
        <x:v>10</x:v>
      </x:c>
      <x:c r="C205" s="2" t="str">
        <x:v>16BLK12-4</x:v>
      </x:c>
      <x:c r="D205" s="2" t="str">
        <x:v>1059962</x:v>
      </x:c>
      <x:c r="E205" s="2" t="str">
        <x:v>0</x:v>
      </x:c>
      <x:c r="F205" s="2" t="str">
        <x:v>15</x:v>
      </x:c>
      <x:c r="G205" s="10" t="n">
        <x:v>46059</x:v>
      </x:c>
      <x:c r="H205" s="10" t="n">
        <x:v>46064</x:v>
      </x:c>
      <x:c r="I205" s="7" t="n">
        <x:v>22400</x:v>
      </x:c>
      <x:c r="J205" s="7" t="n">
        <x:v>22400</x:v>
      </x:c>
      <x:c r="K205" s="7" t="n">
        <x:v>1</x:v>
      </x:c>
      <x:c r="L205" s="8" t="n">
        <x:v>8.19</x:v>
      </x:c>
      <x:c r="M205" s="9" t="n">
        <x:v>2009.28</x:v>
      </x:c>
      <x:c r="N205" s="2" t="str">
        <x:v>i</x:v>
      </x:c>
      <x:c r="O205" s="2" t="n">
        <x:v>0</x:v>
      </x:c>
      <x:c r="P205" s="2" t="n">
        <x:v>100</x:v>
      </x:c>
      <x:c r="Q205" s="2" t="str">
        <x:v>Baseline PO cost</x:v>
      </x:c>
      <x:c r="R205" s="2" t="str">
        <x:v>Received</x:v>
      </x:c>
      <x:c r="S205" s="12" t="n">
        <x:f>IF(AND(ISNUMBER(G205),G205&gt;0,G205&lt;=Summary!$E$5,I205&gt;0),I205*K205,0)</x:f>
        <x:v>22400</x:v>
      </x:c>
      <x:c r="T205" s="12" t="n">
        <x:f>MIN(S205,MAX(0,'Inventory detail'!E15-SUM(S195:S204)))</x:f>
        <x:v>0</x:v>
      </x:c>
      <x:c r="U205" s="12" t="n">
        <x:f>IF(O205=1,J205*K205,0)</x:f>
        <x:v>0</x:v>
      </x:c>
      <x:c r="V205" s="13" t="str">
        <x:f>IF(O205=0,"",IF(H205="","",MAX(H205,Summary!$E$5)))</x:f>
      </x:c>
      <x:c r="W205" s="12" t="n">
        <x:f>IF(Q205="Baseline PO cost",U205,0)</x:f>
        <x:v>0</x:v>
      </x:c>
      <x:c r="X205" s="12" t="n">
        <x:f>IF(Q205="Higher PO cost",U205,0)</x:f>
        <x:v>0</x:v>
      </x:c>
      <x:c r="Y205" s="12" t="n">
        <x:f>IF(Q205="Unclassified",U205,0)</x:f>
        <x:v>0</x:v>
      </x:c>
    </x:row>
    <x:row r="206" ht="22" customHeight="1">
      <x:c r="A206" s="2" t="str">
        <x:v>COIL</x:v>
      </x:c>
      <x:c r="B206" s="2" t="str">
        <x:v>10</x:v>
      </x:c>
      <x:c r="C206" s="2" t="str">
        <x:v>16BLK12-4</x:v>
      </x:c>
      <x:c r="D206" s="2" t="str">
        <x:v>1059842</x:v>
      </x:c>
      <x:c r="E206" s="2" t="str">
        <x:v>0</x:v>
      </x:c>
      <x:c r="F206" s="2" t="str">
        <x:v>24</x:v>
      </x:c>
      <x:c r="G206" s="10" t="n">
        <x:v>46042</x:v>
      </x:c>
      <x:c r="H206" s="10" t="n">
        <x:v>46044</x:v>
      </x:c>
      <x:c r="I206" s="7" t="n">
        <x:v>22400</x:v>
      </x:c>
      <x:c r="J206" s="7" t="n">
        <x:v>22400</x:v>
      </x:c>
      <x:c r="K206" s="7" t="n">
        <x:v>1</x:v>
      </x:c>
      <x:c r="L206" s="8" t="n">
        <x:v>8.19</x:v>
      </x:c>
      <x:c r="M206" s="9" t="n">
        <x:v>2009.28</x:v>
      </x:c>
      <x:c r="N206" s="2" t="str">
        <x:v>i</x:v>
      </x:c>
      <x:c r="O206" s="2" t="n">
        <x:v>0</x:v>
      </x:c>
      <x:c r="P206" s="2" t="n">
        <x:v>100</x:v>
      </x:c>
      <x:c r="Q206" s="2" t="str">
        <x:v>Baseline PO cost</x:v>
      </x:c>
      <x:c r="R206" s="2" t="str">
        <x:v>Received</x:v>
      </x:c>
      <x:c r="S206" s="12" t="n">
        <x:f>IF(AND(ISNUMBER(G206),G206&gt;0,G206&lt;=Summary!$E$5,I206&gt;0),I206*K206,0)</x:f>
        <x:v>22400</x:v>
      </x:c>
      <x:c r="T206" s="12" t="n">
        <x:f>MIN(S206,MAX(0,'Inventory detail'!E15-SUM(S195:S205)))</x:f>
        <x:v>0</x:v>
      </x:c>
      <x:c r="U206" s="12" t="n">
        <x:f>IF(O206=1,J206*K206,0)</x:f>
        <x:v>0</x:v>
      </x:c>
      <x:c r="V206" s="13" t="str">
        <x:f>IF(O206=0,"",IF(H206="","",MAX(H206,Summary!$E$5)))</x:f>
      </x:c>
      <x:c r="W206" s="12" t="n">
        <x:f>IF(Q206="Baseline PO cost",U206,0)</x:f>
        <x:v>0</x:v>
      </x:c>
      <x:c r="X206" s="12" t="n">
        <x:f>IF(Q206="Higher PO cost",U206,0)</x:f>
        <x:v>0</x:v>
      </x:c>
      <x:c r="Y206" s="12" t="n">
        <x:f>IF(Q206="Unclassified",U206,0)</x:f>
        <x:v>0</x:v>
      </x:c>
    </x:row>
    <x:row r="207" ht="22" customHeight="1">
      <x:c r="A207" s="2" t="str">
        <x:v>COIL</x:v>
      </x:c>
      <x:c r="B207" s="2" t="str">
        <x:v>10</x:v>
      </x:c>
      <x:c r="C207" s="2" t="str">
        <x:v>16BLK12-4</x:v>
      </x:c>
      <x:c r="D207" s="2" t="str">
        <x:v>1061485</x:v>
      </x:c>
      <x:c r="E207" s="2" t="str">
        <x:v>0</x:v>
      </x:c>
      <x:c r="F207" s="2" t="str">
        <x:v>25</x:v>
      </x:c>
      <x:c r="G207" s="10"/>
      <x:c r="H207" s="10" t="n">
        <x:v>46339</x:v>
      </x:c>
      <x:c r="I207" s="7" t="n">
        <x:v>30800</x:v>
      </x:c>
      <x:c r="J207" s="7" t="n">
        <x:v>30800</x:v>
      </x:c>
      <x:c r="K207" s="7" t="n">
        <x:v>1</x:v>
      </x:c>
      <x:c r="L207" s="8" t="n">
        <x:v>8.19</x:v>
      </x:c>
      <x:c r="M207" s="9" t="n">
        <x:v>0</x:v>
      </x:c>
      <x:c r="N207" s="2" t="str">
        <x:v>a</x:v>
      </x:c>
      <x:c r="O207" s="2" t="n">
        <x:v>1</x:v>
      </x:c>
      <x:c r="P207" s="2" t="n">
        <x:v>100</x:v>
      </x:c>
      <x:c r="Q207" s="2" t="str">
        <x:v>Baseline PO cost</x:v>
      </x:c>
      <x:c r="R207" s="2" t="str">
        <x:v>Incoming active PO</x:v>
      </x:c>
      <x:c r="S207" s="12" t="n">
        <x:f>IF(AND(ISNUMBER(G207),G207&gt;0,G207&lt;=Summary!$E$5,I207&gt;0),I207*K207,0)</x:f>
        <x:v>0</x:v>
      </x:c>
      <x:c r="T207" s="12" t="n">
        <x:f>MIN(S207,MAX(0,'Inventory detail'!E15-SUM(S195:S206)))</x:f>
        <x:v>0</x:v>
      </x:c>
      <x:c r="U207" s="12" t="n">
        <x:f>IF(O207=1,J207*K207,0)</x:f>
        <x:v>30800</x:v>
      </x:c>
      <x:c r="V207" s="13" t="n">
        <x:f>IF(O207=0,"",IF(H207="","",MAX(H207,Summary!$E$5)))</x:f>
        <x:v>46339</x:v>
      </x:c>
      <x:c r="W207" s="12" t="n">
        <x:f>IF(Q207="Baseline PO cost",U207,0)</x:f>
        <x:v>30800</x:v>
      </x:c>
      <x:c r="X207" s="12" t="n">
        <x:f>IF(Q207="Higher PO cost",U207,0)</x:f>
        <x:v>0</x:v>
      </x:c>
      <x:c r="Y207" s="12" t="n">
        <x:f>IF(Q207="Unclassified",U207,0)</x:f>
        <x:v>0</x:v>
      </x:c>
    </x:row>
    <x:row r="208" ht="22" customHeight="1">
      <x:c r="A208" s="2" t="str">
        <x:v>COIL</x:v>
      </x:c>
      <x:c r="B208" s="2" t="str">
        <x:v>10</x:v>
      </x:c>
      <x:c r="C208" s="2" t="str">
        <x:v>16BLK36-4</x:v>
      </x:c>
      <x:c r="D208" s="2" t="str">
        <x:v>1061316</x:v>
      </x:c>
      <x:c r="E208" s="2" t="str">
        <x:v>0</x:v>
      </x:c>
      <x:c r="F208" s="2" t="str">
        <x:v>45</x:v>
      </x:c>
      <x:c r="G208" s="10" t="n">
        <x:v>46302</x:v>
      </x:c>
      <x:c r="H208" s="10" t="n">
        <x:v>46304</x:v>
      </x:c>
      <x:c r="I208" s="7" t="n">
        <x:v>3000</x:v>
      </x:c>
      <x:c r="J208" s="7" t="n">
        <x:v>3000</x:v>
      </x:c>
      <x:c r="K208" s="7" t="n">
        <x:v>1</x:v>
      </x:c>
      <x:c r="L208" s="8" t="n">
        <x:v>24.45</x:v>
      </x:c>
      <x:c r="M208" s="9" t="n">
        <x:v>827.1</x:v>
      </x:c>
      <x:c r="N208" s="2" t="str">
        <x:v>a</x:v>
      </x:c>
      <x:c r="O208" s="2" t="n">
        <x:v>0</x:v>
      </x:c>
      <x:c r="P208" s="2" t="n">
        <x:v>100</x:v>
      </x:c>
      <x:c r="Q208" s="2" t="str">
        <x:v>Baseline PO cost</x:v>
      </x:c>
      <x:c r="R208" s="2" t="str">
        <x:v>Received</x:v>
      </x:c>
      <x:c r="S208" s="12" t="n">
        <x:f>IF(AND(ISNUMBER(G208),G208&gt;0,G208&lt;=Summary!$E$5,I208&gt;0),I208*K208,0)</x:f>
        <x:v>3000</x:v>
      </x:c>
      <x:c r="T208" s="12" t="n">
        <x:f>MIN(S208,MAX(0,'Inventory detail'!E291-0))</x:f>
        <x:v>3000</x:v>
      </x:c>
      <x:c r="U208" s="12" t="n">
        <x:f>IF(O208=1,J208*K208,0)</x:f>
        <x:v>0</x:v>
      </x:c>
      <x:c r="V208" s="13" t="str">
        <x:f>IF(O208=0,"",IF(H208="","",MAX(H208,Summary!$E$5)))</x:f>
      </x:c>
      <x:c r="W208" s="12" t="n">
        <x:f>IF(Q208="Baseline PO cost",U208,0)</x:f>
        <x:v>0</x:v>
      </x:c>
      <x:c r="X208" s="12" t="n">
        <x:f>IF(Q208="Higher PO cost",U208,0)</x:f>
        <x:v>0</x:v>
      </x:c>
      <x:c r="Y208" s="12" t="n">
        <x:f>IF(Q208="Unclassified",U208,0)</x:f>
        <x:v>0</x:v>
      </x:c>
    </x:row>
    <x:row r="209" ht="22" customHeight="1">
      <x:c r="A209" s="2" t="str">
        <x:v>COIL</x:v>
      </x:c>
      <x:c r="B209" s="2" t="str">
        <x:v>10</x:v>
      </x:c>
      <x:c r="C209" s="2" t="str">
        <x:v>16BLK36-4</x:v>
      </x:c>
      <x:c r="D209" s="2" t="str">
        <x:v>1061140</x:v>
      </x:c>
      <x:c r="E209" s="2" t="str">
        <x:v>0</x:v>
      </x:c>
      <x:c r="F209" s="2" t="str">
        <x:v>46</x:v>
      </x:c>
      <x:c r="G209" s="10" t="n">
        <x:v>46286</x:v>
      </x:c>
      <x:c r="H209" s="10" t="n">
        <x:v>46286</x:v>
      </x:c>
      <x:c r="I209" s="7" t="n">
        <x:v>500</x:v>
      </x:c>
      <x:c r="J209" s="7" t="n">
        <x:v>500</x:v>
      </x:c>
      <x:c r="K209" s="7" t="n">
        <x:v>1</x:v>
      </x:c>
      <x:c r="L209" s="8" t="n">
        <x:v>24.45</x:v>
      </x:c>
      <x:c r="M209" s="9" t="n">
        <x:v>137.85</x:v>
      </x:c>
      <x:c r="N209" s="2" t="str">
        <x:v>i</x:v>
      </x:c>
      <x:c r="O209" s="2" t="n">
        <x:v>0</x:v>
      </x:c>
      <x:c r="P209" s="2" t="n">
        <x:v>100</x:v>
      </x:c>
      <x:c r="Q209" s="2" t="str">
        <x:v>Baseline PO cost</x:v>
      </x:c>
      <x:c r="R209" s="2" t="str">
        <x:v>Received</x:v>
      </x:c>
      <x:c r="S209" s="12" t="n">
        <x:f>IF(AND(ISNUMBER(G209),G209&gt;0,G209&lt;=Summary!$E$5,I209&gt;0),I209*K209,0)</x:f>
        <x:v>500</x:v>
      </x:c>
      <x:c r="T209" s="12" t="n">
        <x:f>MIN(S209,MAX(0,'Inventory detail'!E291-SUM(S208:S208)))</x:f>
        <x:v>200</x:v>
      </x:c>
      <x:c r="U209" s="12" t="n">
        <x:f>IF(O209=1,J209*K209,0)</x:f>
        <x:v>0</x:v>
      </x:c>
      <x:c r="V209" s="13" t="str">
        <x:f>IF(O209=0,"",IF(H209="","",MAX(H209,Summary!$E$5)))</x:f>
      </x:c>
      <x:c r="W209" s="12" t="n">
        <x:f>IF(Q209="Baseline PO cost",U209,0)</x:f>
        <x:v>0</x:v>
      </x:c>
      <x:c r="X209" s="12" t="n">
        <x:f>IF(Q209="Higher PO cost",U209,0)</x:f>
        <x:v>0</x:v>
      </x:c>
      <x:c r="Y209" s="12" t="n">
        <x:f>IF(Q209="Unclassified",U209,0)</x:f>
        <x:v>0</x:v>
      </x:c>
    </x:row>
    <x:row r="210" ht="22" customHeight="1">
      <x:c r="A210" s="2" t="str">
        <x:v>COIL</x:v>
      </x:c>
      <x:c r="B210" s="2" t="str">
        <x:v>10</x:v>
      </x:c>
      <x:c r="C210" s="2" t="str">
        <x:v>16BLK36-4</x:v>
      </x:c>
      <x:c r="D210" s="2" t="str">
        <x:v>1060866</x:v>
      </x:c>
      <x:c r="E210" s="2" t="str">
        <x:v>0</x:v>
      </x:c>
      <x:c r="F210" s="2" t="str">
        <x:v>40</x:v>
      </x:c>
      <x:c r="G210" s="10" t="n">
        <x:v>46210</x:v>
      </x:c>
      <x:c r="H210" s="10" t="n">
        <x:v>46213</x:v>
      </x:c>
      <x:c r="I210" s="7" t="n">
        <x:v>500</x:v>
      </x:c>
      <x:c r="J210" s="7" t="n">
        <x:v>500</x:v>
      </x:c>
      <x:c r="K210" s="7" t="n">
        <x:v>1</x:v>
      </x:c>
      <x:c r="L210" s="8" t="n">
        <x:v>24.45</x:v>
      </x:c>
      <x:c r="M210" s="9" t="n">
        <x:v>137.85</x:v>
      </x:c>
      <x:c r="N210" s="2" t="str">
        <x:v>i</x:v>
      </x:c>
      <x:c r="O210" s="2" t="n">
        <x:v>0</x:v>
      </x:c>
      <x:c r="P210" s="2" t="n">
        <x:v>100</x:v>
      </x:c>
      <x:c r="Q210" s="2" t="str">
        <x:v>Baseline PO cost</x:v>
      </x:c>
      <x:c r="R210" s="2" t="str">
        <x:v>Received</x:v>
      </x:c>
      <x:c r="S210" s="12" t="n">
        <x:f>IF(AND(ISNUMBER(G210),G210&gt;0,G210&lt;=Summary!$E$5,I210&gt;0),I210*K210,0)</x:f>
        <x:v>500</x:v>
      </x:c>
      <x:c r="T210" s="12" t="n">
        <x:f>MIN(S210,MAX(0,'Inventory detail'!E291-SUM(S208:S209)))</x:f>
        <x:v>0</x:v>
      </x:c>
      <x:c r="U210" s="12" t="n">
        <x:f>IF(O210=1,J210*K210,0)</x:f>
        <x:v>0</x:v>
      </x:c>
      <x:c r="V210" s="13" t="str">
        <x:f>IF(O210=0,"",IF(H210="","",MAX(H210,Summary!$E$5)))</x:f>
      </x:c>
      <x:c r="W210" s="12" t="n">
        <x:f>IF(Q210="Baseline PO cost",U210,0)</x:f>
        <x:v>0</x:v>
      </x:c>
      <x:c r="X210" s="12" t="n">
        <x:f>IF(Q210="Higher PO cost",U210,0)</x:f>
        <x:v>0</x:v>
      </x:c>
      <x:c r="Y210" s="12" t="n">
        <x:f>IF(Q210="Unclassified",U210,0)</x:f>
        <x:v>0</x:v>
      </x:c>
    </x:row>
    <x:row r="211" ht="22" customHeight="1">
      <x:c r="A211" s="2" t="str">
        <x:v>COIL</x:v>
      </x:c>
      <x:c r="B211" s="2" t="str">
        <x:v>10</x:v>
      </x:c>
      <x:c r="C211" s="2" t="str">
        <x:v>16BLK36-4</x:v>
      </x:c>
      <x:c r="D211" s="2" t="str">
        <x:v>1060598</x:v>
      </x:c>
      <x:c r="E211" s="2" t="str">
        <x:v>0</x:v>
      </x:c>
      <x:c r="F211" s="2" t="str">
        <x:v>43</x:v>
      </x:c>
      <x:c r="G211" s="10" t="n">
        <x:v>46171</x:v>
      </x:c>
      <x:c r="H211" s="10" t="n">
        <x:v>46171</x:v>
      </x:c>
      <x:c r="I211" s="7" t="n">
        <x:v>2500</x:v>
      </x:c>
      <x:c r="J211" s="7" t="n">
        <x:v>2500</x:v>
      </x:c>
      <x:c r="K211" s="7" t="n">
        <x:v>1</x:v>
      </x:c>
      <x:c r="L211" s="8" t="n">
        <x:v>24.45</x:v>
      </x:c>
      <x:c r="M211" s="9" t="n">
        <x:v>689.25</x:v>
      </x:c>
      <x:c r="N211" s="2" t="str">
        <x:v>i</x:v>
      </x:c>
      <x:c r="O211" s="2" t="n">
        <x:v>0</x:v>
      </x:c>
      <x:c r="P211" s="2" t="n">
        <x:v>100</x:v>
      </x:c>
      <x:c r="Q211" s="2" t="str">
        <x:v>Baseline PO cost</x:v>
      </x:c>
      <x:c r="R211" s="2" t="str">
        <x:v>Received</x:v>
      </x:c>
      <x:c r="S211" s="12" t="n">
        <x:f>IF(AND(ISNUMBER(G211),G211&gt;0,G211&lt;=Summary!$E$5,I211&gt;0),I211*K211,0)</x:f>
        <x:v>2500</x:v>
      </x:c>
      <x:c r="T211" s="12" t="n">
        <x:f>MIN(S211,MAX(0,'Inventory detail'!E291-SUM(S208:S210)))</x:f>
        <x:v>0</x:v>
      </x:c>
      <x:c r="U211" s="12" t="n">
        <x:f>IF(O211=1,J211*K211,0)</x:f>
        <x:v>0</x:v>
      </x:c>
      <x:c r="V211" s="13" t="str">
        <x:f>IF(O211=0,"",IF(H211="","",MAX(H211,Summary!$E$5)))</x:f>
      </x:c>
      <x:c r="W211" s="12" t="n">
        <x:f>IF(Q211="Baseline PO cost",U211,0)</x:f>
        <x:v>0</x:v>
      </x:c>
      <x:c r="X211" s="12" t="n">
        <x:f>IF(Q211="Higher PO cost",U211,0)</x:f>
        <x:v>0</x:v>
      </x:c>
      <x:c r="Y211" s="12" t="n">
        <x:f>IF(Q211="Unclassified",U211,0)</x:f>
        <x:v>0</x:v>
      </x:c>
    </x:row>
    <x:row r="212" ht="22" customHeight="1">
      <x:c r="A212" s="2" t="str">
        <x:v>COIL</x:v>
      </x:c>
      <x:c r="B212" s="2" t="str">
        <x:v>10</x:v>
      </x:c>
      <x:c r="C212" s="2" t="str">
        <x:v>16BLK36-4</x:v>
      </x:c>
      <x:c r="D212" s="2" t="str">
        <x:v>1060384</x:v>
      </x:c>
      <x:c r="E212" s="2" t="str">
        <x:v>0</x:v>
      </x:c>
      <x:c r="F212" s="2" t="str">
        <x:v>44</x:v>
      </x:c>
      <x:c r="G212" s="10" t="n">
        <x:v>46127</x:v>
      </x:c>
      <x:c r="H212" s="10" t="n">
        <x:v>46129</x:v>
      </x:c>
      <x:c r="I212" s="7" t="n">
        <x:v>500</x:v>
      </x:c>
      <x:c r="J212" s="7" t="n">
        <x:v>500</x:v>
      </x:c>
      <x:c r="K212" s="7" t="n">
        <x:v>1</x:v>
      </x:c>
      <x:c r="L212" s="8" t="n">
        <x:v>24.45</x:v>
      </x:c>
      <x:c r="M212" s="9" t="n">
        <x:v>133.85</x:v>
      </x:c>
      <x:c r="N212" s="2" t="str">
        <x:v>i</x:v>
      </x:c>
      <x:c r="O212" s="2" t="n">
        <x:v>0</x:v>
      </x:c>
      <x:c r="P212" s="2" t="n">
        <x:v>100</x:v>
      </x:c>
      <x:c r="Q212" s="2" t="str">
        <x:v>Baseline PO cost</x:v>
      </x:c>
      <x:c r="R212" s="2" t="str">
        <x:v>Received</x:v>
      </x:c>
      <x:c r="S212" s="12" t="n">
        <x:f>IF(AND(ISNUMBER(G212),G212&gt;0,G212&lt;=Summary!$E$5,I212&gt;0),I212*K212,0)</x:f>
        <x:v>500</x:v>
      </x:c>
      <x:c r="T212" s="12" t="n">
        <x:f>MIN(S212,MAX(0,'Inventory detail'!E291-SUM(S208:S211)))</x:f>
        <x:v>0</x:v>
      </x:c>
      <x:c r="U212" s="12" t="n">
        <x:f>IF(O212=1,J212*K212,0)</x:f>
        <x:v>0</x:v>
      </x:c>
      <x:c r="V212" s="13" t="str">
        <x:f>IF(O212=0,"",IF(H212="","",MAX(H212,Summary!$E$5)))</x:f>
      </x:c>
      <x:c r="W212" s="12" t="n">
        <x:f>IF(Q212="Baseline PO cost",U212,0)</x:f>
        <x:v>0</x:v>
      </x:c>
      <x:c r="X212" s="12" t="n">
        <x:f>IF(Q212="Higher PO cost",U212,0)</x:f>
        <x:v>0</x:v>
      </x:c>
      <x:c r="Y212" s="12" t="n">
        <x:f>IF(Q212="Unclassified",U212,0)</x:f>
        <x:v>0</x:v>
      </x:c>
    </x:row>
    <x:row r="213" ht="22" customHeight="1">
      <x:c r="A213" s="2" t="str">
        <x:v>COIL</x:v>
      </x:c>
      <x:c r="B213" s="2" t="str">
        <x:v>10</x:v>
      </x:c>
      <x:c r="C213" s="2" t="str">
        <x:v>16BLK36-4</x:v>
      </x:c>
      <x:c r="D213" s="2" t="str">
        <x:v>1060063</x:v>
      </x:c>
      <x:c r="E213" s="2" t="str">
        <x:v>0</x:v>
      </x:c>
      <x:c r="F213" s="2" t="str">
        <x:v>38</x:v>
      </x:c>
      <x:c r="G213" s="10" t="n">
        <x:v>46083</x:v>
      </x:c>
      <x:c r="H213" s="10" t="n">
        <x:v>46087</x:v>
      </x:c>
      <x:c r="I213" s="7" t="n">
        <x:v>1000</x:v>
      </x:c>
      <x:c r="J213" s="7" t="n">
        <x:v>1000</x:v>
      </x:c>
      <x:c r="K213" s="7" t="n">
        <x:v>1</x:v>
      </x:c>
      <x:c r="L213" s="8" t="n">
        <x:v>24.45</x:v>
      </x:c>
      <x:c r="M213" s="9" t="n">
        <x:v>267.7</x:v>
      </x:c>
      <x:c r="N213" s="2" t="str">
        <x:v>i</x:v>
      </x:c>
      <x:c r="O213" s="2" t="n">
        <x:v>0</x:v>
      </x:c>
      <x:c r="P213" s="2" t="n">
        <x:v>100</x:v>
      </x:c>
      <x:c r="Q213" s="2" t="str">
        <x:v>Baseline PO cost</x:v>
      </x:c>
      <x:c r="R213" s="2" t="str">
        <x:v>Received</x:v>
      </x:c>
      <x:c r="S213" s="12" t="n">
        <x:f>IF(AND(ISNUMBER(G213),G213&gt;0,G213&lt;=Summary!$E$5,I213&gt;0),I213*K213,0)</x:f>
        <x:v>1000</x:v>
      </x:c>
      <x:c r="T213" s="12" t="n">
        <x:f>MIN(S213,MAX(0,'Inventory detail'!E291-SUM(S208:S212)))</x:f>
        <x:v>0</x:v>
      </x:c>
      <x:c r="U213" s="12" t="n">
        <x:f>IF(O213=1,J213*K213,0)</x:f>
        <x:v>0</x:v>
      </x:c>
      <x:c r="V213" s="13" t="str">
        <x:f>IF(O213=0,"",IF(H213="","",MAX(H213,Summary!$E$5)))</x:f>
      </x:c>
      <x:c r="W213" s="12" t="n">
        <x:f>IF(Q213="Baseline PO cost",U213,0)</x:f>
        <x:v>0</x:v>
      </x:c>
      <x:c r="X213" s="12" t="n">
        <x:f>IF(Q213="Higher PO cost",U213,0)</x:f>
        <x:v>0</x:v>
      </x:c>
      <x:c r="Y213" s="12" t="n">
        <x:f>IF(Q213="Unclassified",U213,0)</x:f>
        <x:v>0</x:v>
      </x:c>
    </x:row>
    <x:row r="214" ht="22" customHeight="1">
      <x:c r="A214" s="2" t="str">
        <x:v>COIL</x:v>
      </x:c>
      <x:c r="B214" s="2" t="str">
        <x:v>10</x:v>
      </x:c>
      <x:c r="C214" s="2" t="str">
        <x:v>16BLK36-4</x:v>
      </x:c>
      <x:c r="D214" s="2" t="str">
        <x:v>1059962</x:v>
      </x:c>
      <x:c r="E214" s="2" t="str">
        <x:v>0</x:v>
      </x:c>
      <x:c r="F214" s="2" t="str">
        <x:v>33</x:v>
      </x:c>
      <x:c r="G214" s="10" t="n">
        <x:v>46059</x:v>
      </x:c>
      <x:c r="H214" s="10" t="n">
        <x:v>46064</x:v>
      </x:c>
      <x:c r="I214" s="7" t="n">
        <x:v>500</x:v>
      </x:c>
      <x:c r="J214" s="7" t="n">
        <x:v>500</x:v>
      </x:c>
      <x:c r="K214" s="7" t="n">
        <x:v>1</x:v>
      </x:c>
      <x:c r="L214" s="8" t="n">
        <x:v>24.45</x:v>
      </x:c>
      <x:c r="M214" s="9" t="n">
        <x:v>133.85</x:v>
      </x:c>
      <x:c r="N214" s="2" t="str">
        <x:v>i</x:v>
      </x:c>
      <x:c r="O214" s="2" t="n">
        <x:v>0</x:v>
      </x:c>
      <x:c r="P214" s="2" t="n">
        <x:v>100</x:v>
      </x:c>
      <x:c r="Q214" s="2" t="str">
        <x:v>Baseline PO cost</x:v>
      </x:c>
      <x:c r="R214" s="2" t="str">
        <x:v>Received</x:v>
      </x:c>
      <x:c r="S214" s="12" t="n">
        <x:f>IF(AND(ISNUMBER(G214),G214&gt;0,G214&lt;=Summary!$E$5,I214&gt;0),I214*K214,0)</x:f>
        <x:v>500</x:v>
      </x:c>
      <x:c r="T214" s="12" t="n">
        <x:f>MIN(S214,MAX(0,'Inventory detail'!E291-SUM(S208:S213)))</x:f>
        <x:v>0</x:v>
      </x:c>
      <x:c r="U214" s="12" t="n">
        <x:f>IF(O214=1,J214*K214,0)</x:f>
        <x:v>0</x:v>
      </x:c>
      <x:c r="V214" s="13" t="str">
        <x:f>IF(O214=0,"",IF(H214="","",MAX(H214,Summary!$E$5)))</x:f>
      </x:c>
      <x:c r="W214" s="12" t="n">
        <x:f>IF(Q214="Baseline PO cost",U214,0)</x:f>
        <x:v>0</x:v>
      </x:c>
      <x:c r="X214" s="12" t="n">
        <x:f>IF(Q214="Higher PO cost",U214,0)</x:f>
        <x:v>0</x:v>
      </x:c>
      <x:c r="Y214" s="12" t="n">
        <x:f>IF(Q214="Unclassified",U214,0)</x:f>
        <x:v>0</x:v>
      </x:c>
    </x:row>
    <x:row r="215" ht="22" customHeight="1">
      <x:c r="A215" s="2" t="str">
        <x:v>COIL</x:v>
      </x:c>
      <x:c r="B215" s="2" t="str">
        <x:v>10</x:v>
      </x:c>
      <x:c r="C215" s="2" t="str">
        <x:v>16BLK36-4</x:v>
      </x:c>
      <x:c r="D215" s="2" t="str">
        <x:v>1059842</x:v>
      </x:c>
      <x:c r="E215" s="2" t="str">
        <x:v>0</x:v>
      </x:c>
      <x:c r="F215" s="2" t="str">
        <x:v>42</x:v>
      </x:c>
      <x:c r="G215" s="10" t="n">
        <x:v>46042</x:v>
      </x:c>
      <x:c r="H215" s="10" t="n">
        <x:v>46044</x:v>
      </x:c>
      <x:c r="I215" s="7" t="n">
        <x:v>500</x:v>
      </x:c>
      <x:c r="J215" s="7" t="n">
        <x:v>500</x:v>
      </x:c>
      <x:c r="K215" s="7" t="n">
        <x:v>1</x:v>
      </x:c>
      <x:c r="L215" s="8" t="n">
        <x:v>24.45</x:v>
      </x:c>
      <x:c r="M215" s="9" t="n">
        <x:v>133.85</x:v>
      </x:c>
      <x:c r="N215" s="2" t="str">
        <x:v>i</x:v>
      </x:c>
      <x:c r="O215" s="2" t="n">
        <x:v>0</x:v>
      </x:c>
      <x:c r="P215" s="2" t="n">
        <x:v>100</x:v>
      </x:c>
      <x:c r="Q215" s="2" t="str">
        <x:v>Baseline PO cost</x:v>
      </x:c>
      <x:c r="R215" s="2" t="str">
        <x:v>Received</x:v>
      </x:c>
      <x:c r="S215" s="12" t="n">
        <x:f>IF(AND(ISNUMBER(G215),G215&gt;0,G215&lt;=Summary!$E$5,I215&gt;0),I215*K215,0)</x:f>
        <x:v>500</x:v>
      </x:c>
      <x:c r="T215" s="12" t="n">
        <x:f>MIN(S215,MAX(0,'Inventory detail'!E291-SUM(S208:S214)))</x:f>
        <x:v>0</x:v>
      </x:c>
      <x:c r="U215" s="12" t="n">
        <x:f>IF(O215=1,J215*K215,0)</x:f>
        <x:v>0</x:v>
      </x:c>
      <x:c r="V215" s="13" t="str">
        <x:f>IF(O215=0,"",IF(H215="","",MAX(H215,Summary!$E$5)))</x:f>
      </x:c>
      <x:c r="W215" s="12" t="n">
        <x:f>IF(Q215="Baseline PO cost",U215,0)</x:f>
        <x:v>0</x:v>
      </x:c>
      <x:c r="X215" s="12" t="n">
        <x:f>IF(Q215="Higher PO cost",U215,0)</x:f>
        <x:v>0</x:v>
      </x:c>
      <x:c r="Y215" s="12" t="n">
        <x:f>IF(Q215="Unclassified",U215,0)</x:f>
        <x:v>0</x:v>
      </x:c>
    </x:row>
    <x:row r="216" ht="22" customHeight="1">
      <x:c r="A216" s="2" t="str">
        <x:v>COIL</x:v>
      </x:c>
      <x:c r="B216" s="2" t="str">
        <x:v>10</x:v>
      </x:c>
      <x:c r="C216" s="2" t="str">
        <x:v>16BLU12-4</x:v>
      </x:c>
      <x:c r="D216" s="2" t="str">
        <x:v>1061316</x:v>
      </x:c>
      <x:c r="E216" s="2" t="str">
        <x:v>0</x:v>
      </x:c>
      <x:c r="F216" s="2" t="str">
        <x:v>26</x:v>
      </x:c>
      <x:c r="G216" s="10" t="n">
        <x:v>46302</x:v>
      </x:c>
      <x:c r="H216" s="10" t="n">
        <x:v>46304</x:v>
      </x:c>
      <x:c r="I216" s="7" t="n">
        <x:v>1400</x:v>
      </x:c>
      <x:c r="J216" s="7" t="n">
        <x:v>1400</x:v>
      </x:c>
      <x:c r="K216" s="7" t="n">
        <x:v>1</x:v>
      </x:c>
      <x:c r="L216" s="8" t="n">
        <x:v>9.95</x:v>
      </x:c>
      <x:c r="M216" s="9" t="n">
        <x:v>157.22</x:v>
      </x:c>
      <x:c r="N216" s="2" t="str">
        <x:v>a</x:v>
      </x:c>
      <x:c r="O216" s="2" t="n">
        <x:v>0</x:v>
      </x:c>
      <x:c r="P216" s="2" t="n">
        <x:v>100</x:v>
      </x:c>
      <x:c r="Q216" s="2" t="str">
        <x:v>Baseline PO cost</x:v>
      </x:c>
      <x:c r="R216" s="2" t="str">
        <x:v>Received</x:v>
      </x:c>
      <x:c r="S216" s="12" t="n">
        <x:f>IF(AND(ISNUMBER(G216),G216&gt;0,G216&lt;=Summary!$E$5,I216&gt;0),I216*K216,0)</x:f>
        <x:v>1400</x:v>
      </x:c>
      <x:c r="T216" s="12" t="n">
        <x:f>MIN(S216,MAX(0,'Inventory detail'!E470-0))</x:f>
        <x:v>1400</x:v>
      </x:c>
      <x:c r="U216" s="12" t="n">
        <x:f>IF(O216=1,J216*K216,0)</x:f>
        <x:v>0</x:v>
      </x:c>
      <x:c r="V216" s="13" t="str">
        <x:f>IF(O216=0,"",IF(H216="","",MAX(H216,Summary!$E$5)))</x:f>
      </x:c>
      <x:c r="W216" s="12" t="n">
        <x:f>IF(Q216="Baseline PO cost",U216,0)</x:f>
        <x:v>0</x:v>
      </x:c>
      <x:c r="X216" s="12" t="n">
        <x:f>IF(Q216="Higher PO cost",U216,0)</x:f>
        <x:v>0</x:v>
      </x:c>
      <x:c r="Y216" s="12" t="n">
        <x:f>IF(Q216="Unclassified",U216,0)</x:f>
        <x:v>0</x:v>
      </x:c>
    </x:row>
    <x:row r="217" ht="22" customHeight="1">
      <x:c r="A217" s="2" t="str">
        <x:v>COIL</x:v>
      </x:c>
      <x:c r="B217" s="2" t="str">
        <x:v>10</x:v>
      </x:c>
      <x:c r="C217" s="2" t="str">
        <x:v>16BLU12-4</x:v>
      </x:c>
      <x:c r="D217" s="2" t="str">
        <x:v>1060507</x:v>
      </x:c>
      <x:c r="E217" s="2" t="str">
        <x:v>0</x:v>
      </x:c>
      <x:c r="F217" s="2" t="str">
        <x:v>27</x:v>
      </x:c>
      <x:c r="G217" s="10" t="n">
        <x:v>46150</x:v>
      </x:c>
      <x:c r="H217" s="10" t="n">
        <x:v>46155</x:v>
      </x:c>
      <x:c r="I217" s="7" t="n">
        <x:v>1400</x:v>
      </x:c>
      <x:c r="J217" s="7" t="n">
        <x:v>1400</x:v>
      </x:c>
      <x:c r="K217" s="7" t="n">
        <x:v>1</x:v>
      </x:c>
      <x:c r="L217" s="8" t="n">
        <x:v>9.95</x:v>
      </x:c>
      <x:c r="M217" s="9" t="n">
        <x:v>157.22</x:v>
      </x:c>
      <x:c r="N217" s="2" t="str">
        <x:v>i</x:v>
      </x:c>
      <x:c r="O217" s="2" t="n">
        <x:v>0</x:v>
      </x:c>
      <x:c r="P217" s="2" t="n">
        <x:v>100</x:v>
      </x:c>
      <x:c r="Q217" s="2" t="str">
        <x:v>Baseline PO cost</x:v>
      </x:c>
      <x:c r="R217" s="2" t="str">
        <x:v>Received</x:v>
      </x:c>
      <x:c r="S217" s="12" t="n">
        <x:f>IF(AND(ISNUMBER(G217),G217&gt;0,G217&lt;=Summary!$E$5,I217&gt;0),I217*K217,0)</x:f>
        <x:v>1400</x:v>
      </x:c>
      <x:c r="T217" s="12" t="n">
        <x:f>MIN(S217,MAX(0,'Inventory detail'!E470-SUM(S216:S216)))</x:f>
        <x:v>200</x:v>
      </x:c>
      <x:c r="U217" s="12" t="n">
        <x:f>IF(O217=1,J217*K217,0)</x:f>
        <x:v>0</x:v>
      </x:c>
      <x:c r="V217" s="13" t="str">
        <x:f>IF(O217=0,"",IF(H217="","",MAX(H217,Summary!$E$5)))</x:f>
      </x:c>
      <x:c r="W217" s="12" t="n">
        <x:f>IF(Q217="Baseline PO cost",U217,0)</x:f>
        <x:v>0</x:v>
      </x:c>
      <x:c r="X217" s="12" t="n">
        <x:f>IF(Q217="Higher PO cost",U217,0)</x:f>
        <x:v>0</x:v>
      </x:c>
      <x:c r="Y217" s="12" t="n">
        <x:f>IF(Q217="Unclassified",U217,0)</x:f>
        <x:v>0</x:v>
      </x:c>
    </x:row>
    <x:row r="218" ht="22" customHeight="1">
      <x:c r="A218" s="2" t="str">
        <x:v>COIL</x:v>
      </x:c>
      <x:c r="B218" s="2" t="str">
        <x:v>10</x:v>
      </x:c>
      <x:c r="C218" s="2" t="str">
        <x:v>16CLR12-4</x:v>
      </x:c>
      <x:c r="D218" s="2" t="str">
        <x:v>1060866</x:v>
      </x:c>
      <x:c r="E218" s="2" t="str">
        <x:v>0</x:v>
      </x:c>
      <x:c r="F218" s="2" t="str">
        <x:v>22</x:v>
      </x:c>
      <x:c r="G218" s="10" t="n">
        <x:v>46210</x:v>
      </x:c>
      <x:c r="H218" s="10" t="n">
        <x:v>46213</x:v>
      </x:c>
      <x:c r="I218" s="7" t="n">
        <x:v>2800</x:v>
      </x:c>
      <x:c r="J218" s="7" t="n">
        <x:v>2800</x:v>
      </x:c>
      <x:c r="K218" s="7" t="n">
        <x:v>1</x:v>
      </x:c>
      <x:c r="L218" s="8" t="n">
        <x:v>9.95</x:v>
      </x:c>
      <x:c r="M218" s="9" t="n">
        <x:v>314.44</x:v>
      </x:c>
      <x:c r="N218" s="2" t="str">
        <x:v>i</x:v>
      </x:c>
      <x:c r="O218" s="2" t="n">
        <x:v>0</x:v>
      </x:c>
      <x:c r="P218" s="2" t="n">
        <x:v>100</x:v>
      </x:c>
      <x:c r="Q218" s="2" t="str">
        <x:v>Baseline PO cost</x:v>
      </x:c>
      <x:c r="R218" s="2" t="str">
        <x:v>Received</x:v>
      </x:c>
      <x:c r="S218" s="12" t="n">
        <x:f>IF(AND(ISNUMBER(G218),G218&gt;0,G218&lt;=Summary!$E$5,I218&gt;0),I218*K218,0)</x:f>
        <x:v>2800</x:v>
      </x:c>
      <x:c r="T218" s="12" t="n">
        <x:f>MIN(S218,MAX(0,'Inventory detail'!E336-0))</x:f>
        <x:v>2400</x:v>
      </x:c>
      <x:c r="U218" s="12" t="n">
        <x:f>IF(O218=1,J218*K218,0)</x:f>
        <x:v>0</x:v>
      </x:c>
      <x:c r="V218" s="13" t="str">
        <x:f>IF(O218=0,"",IF(H218="","",MAX(H218,Summary!$E$5)))</x:f>
      </x:c>
      <x:c r="W218" s="12" t="n">
        <x:f>IF(Q218="Baseline PO cost",U218,0)</x:f>
        <x:v>0</x:v>
      </x:c>
      <x:c r="X218" s="12" t="n">
        <x:f>IF(Q218="Higher PO cost",U218,0)</x:f>
        <x:v>0</x:v>
      </x:c>
      <x:c r="Y218" s="12" t="n">
        <x:f>IF(Q218="Unclassified",U218,0)</x:f>
        <x:v>0</x:v>
      </x:c>
    </x:row>
    <x:row r="219" ht="22" customHeight="1">
      <x:c r="A219" s="2" t="str">
        <x:v>COIL</x:v>
      </x:c>
      <x:c r="B219" s="2" t="str">
        <x:v>10</x:v>
      </x:c>
      <x:c r="C219" s="2" t="str">
        <x:v>16CLR12-4</x:v>
      </x:c>
      <x:c r="D219" s="2" t="str">
        <x:v>1060225</x:v>
      </x:c>
      <x:c r="E219" s="2" t="str">
        <x:v>0</x:v>
      </x:c>
      <x:c r="F219" s="2" t="str">
        <x:v>22</x:v>
      </x:c>
      <x:c r="G219" s="10" t="n">
        <x:v>46119</x:v>
      </x:c>
      <x:c r="H219" s="10" t="n">
        <x:v>46115</x:v>
      </x:c>
      <x:c r="I219" s="7" t="n">
        <x:v>2800</x:v>
      </x:c>
      <x:c r="J219" s="7" t="n">
        <x:v>2800</x:v>
      </x:c>
      <x:c r="K219" s="7" t="n">
        <x:v>1</x:v>
      </x:c>
      <x:c r="L219" s="8" t="n">
        <x:v>9.95</x:v>
      </x:c>
      <x:c r="M219" s="9" t="n">
        <x:v>305.2</x:v>
      </x:c>
      <x:c r="N219" s="2" t="str">
        <x:v>i</x:v>
      </x:c>
      <x:c r="O219" s="2" t="n">
        <x:v>0</x:v>
      </x:c>
      <x:c r="P219" s="2" t="n">
        <x:v>100</x:v>
      </x:c>
      <x:c r="Q219" s="2" t="str">
        <x:v>Baseline PO cost</x:v>
      </x:c>
      <x:c r="R219" s="2" t="str">
        <x:v>Received</x:v>
      </x:c>
      <x:c r="S219" s="12" t="n">
        <x:f>IF(AND(ISNUMBER(G219),G219&gt;0,G219&lt;=Summary!$E$5,I219&gt;0),I219*K219,0)</x:f>
        <x:v>2800</x:v>
      </x:c>
      <x:c r="T219" s="12" t="n">
        <x:f>MIN(S219,MAX(0,'Inventory detail'!E336-SUM(S218:S218)))</x:f>
        <x:v>0</x:v>
      </x:c>
      <x:c r="U219" s="12" t="n">
        <x:f>IF(O219=1,J219*K219,0)</x:f>
        <x:v>0</x:v>
      </x:c>
      <x:c r="V219" s="13" t="str">
        <x:f>IF(O219=0,"",IF(H219="","",MAX(H219,Summary!$E$5)))</x:f>
      </x:c>
      <x:c r="W219" s="12" t="n">
        <x:f>IF(Q219="Baseline PO cost",U219,0)</x:f>
        <x:v>0</x:v>
      </x:c>
      <x:c r="X219" s="12" t="n">
        <x:f>IF(Q219="Higher PO cost",U219,0)</x:f>
        <x:v>0</x:v>
      </x:c>
      <x:c r="Y219" s="12" t="n">
        <x:f>IF(Q219="Unclassified",U219,0)</x:f>
        <x:v>0</x:v>
      </x:c>
    </x:row>
    <x:row r="220" ht="22" customHeight="1">
      <x:c r="A220" s="2" t="str">
        <x:v>COIL</x:v>
      </x:c>
      <x:c r="B220" s="2" t="str">
        <x:v>10</x:v>
      </x:c>
      <x:c r="C220" s="2" t="str">
        <x:v>16NAV12-4</x:v>
      </x:c>
      <x:c r="D220" s="2" t="str">
        <x:v>1061316</x:v>
      </x:c>
      <x:c r="E220" s="2" t="str">
        <x:v>0</x:v>
      </x:c>
      <x:c r="F220" s="2" t="str">
        <x:v>27</x:v>
      </x:c>
      <x:c r="G220" s="10" t="n">
        <x:v>46302</x:v>
      </x:c>
      <x:c r="H220" s="10" t="n">
        <x:v>46304</x:v>
      </x:c>
      <x:c r="I220" s="7" t="n">
        <x:v>1400</x:v>
      </x:c>
      <x:c r="J220" s="7" t="n">
        <x:v>1400</x:v>
      </x:c>
      <x:c r="K220" s="7" t="n">
        <x:v>1</x:v>
      </x:c>
      <x:c r="L220" s="8" t="n">
        <x:v>9.95</x:v>
      </x:c>
      <x:c r="M220" s="9" t="n">
        <x:v>157.22</x:v>
      </x:c>
      <x:c r="N220" s="2" t="str">
        <x:v>a</x:v>
      </x:c>
      <x:c r="O220" s="2" t="n">
        <x:v>0</x:v>
      </x:c>
      <x:c r="P220" s="2" t="n">
        <x:v>100</x:v>
      </x:c>
      <x:c r="Q220" s="2" t="str">
        <x:v>Baseline PO cost</x:v>
      </x:c>
      <x:c r="R220" s="2" t="str">
        <x:v>Received</x:v>
      </x:c>
      <x:c r="S220" s="12" t="n">
        <x:f>IF(AND(ISNUMBER(G220),G220&gt;0,G220&lt;=Summary!$E$5,I220&gt;0),I220*K220,0)</x:f>
        <x:v>1400</x:v>
      </x:c>
      <x:c r="T220" s="12" t="n">
        <x:f>MIN(S220,MAX(0,'Inventory detail'!E316-0))</x:f>
        <x:v>1400</x:v>
      </x:c>
      <x:c r="U220" s="12" t="n">
        <x:f>IF(O220=1,J220*K220,0)</x:f>
        <x:v>0</x:v>
      </x:c>
      <x:c r="V220" s="13" t="str">
        <x:f>IF(O220=0,"",IF(H220="","",MAX(H220,Summary!$E$5)))</x:f>
      </x:c>
      <x:c r="W220" s="12" t="n">
        <x:f>IF(Q220="Baseline PO cost",U220,0)</x:f>
        <x:v>0</x:v>
      </x:c>
      <x:c r="X220" s="12" t="n">
        <x:f>IF(Q220="Higher PO cost",U220,0)</x:f>
        <x:v>0</x:v>
      </x:c>
      <x:c r="Y220" s="12" t="n">
        <x:f>IF(Q220="Unclassified",U220,0)</x:f>
        <x:v>0</x:v>
      </x:c>
    </x:row>
    <x:row r="221" ht="22" customHeight="1">
      <x:c r="A221" s="2" t="str">
        <x:v>COIL</x:v>
      </x:c>
      <x:c r="B221" s="2" t="str">
        <x:v>10</x:v>
      </x:c>
      <x:c r="C221" s="2" t="str">
        <x:v>16NAV12-4</x:v>
      </x:c>
      <x:c r="D221" s="2" t="str">
        <x:v>1061140</x:v>
      </x:c>
      <x:c r="E221" s="2" t="str">
        <x:v>0</x:v>
      </x:c>
      <x:c r="F221" s="2" t="str">
        <x:v>23</x:v>
      </x:c>
      <x:c r="G221" s="10" t="n">
        <x:v>46286</x:v>
      </x:c>
      <x:c r="H221" s="10" t="n">
        <x:v>46286</x:v>
      </x:c>
      <x:c r="I221" s="7" t="n">
        <x:v>1400</x:v>
      </x:c>
      <x:c r="J221" s="7" t="n">
        <x:v>1400</x:v>
      </x:c>
      <x:c r="K221" s="7" t="n">
        <x:v>1</x:v>
      </x:c>
      <x:c r="L221" s="8" t="n">
        <x:v>9.95</x:v>
      </x:c>
      <x:c r="M221" s="9" t="n">
        <x:v>157.22</x:v>
      </x:c>
      <x:c r="N221" s="2" t="str">
        <x:v>i</x:v>
      </x:c>
      <x:c r="O221" s="2" t="n">
        <x:v>0</x:v>
      </x:c>
      <x:c r="P221" s="2" t="n">
        <x:v>100</x:v>
      </x:c>
      <x:c r="Q221" s="2" t="str">
        <x:v>Baseline PO cost</x:v>
      </x:c>
      <x:c r="R221" s="2" t="str">
        <x:v>Received</x:v>
      </x:c>
      <x:c r="S221" s="12" t="n">
        <x:f>IF(AND(ISNUMBER(G221),G221&gt;0,G221&lt;=Summary!$E$5,I221&gt;0),I221*K221,0)</x:f>
        <x:v>1400</x:v>
      </x:c>
      <x:c r="T221" s="12" t="n">
        <x:f>MIN(S221,MAX(0,'Inventory detail'!E316-SUM(S220:S220)))</x:f>
        <x:v>1400</x:v>
      </x:c>
      <x:c r="U221" s="12" t="n">
        <x:f>IF(O221=1,J221*K221,0)</x:f>
        <x:v>0</x:v>
      </x:c>
      <x:c r="V221" s="13" t="str">
        <x:f>IF(O221=0,"",IF(H221="","",MAX(H221,Summary!$E$5)))</x:f>
      </x:c>
      <x:c r="W221" s="12" t="n">
        <x:f>IF(Q221="Baseline PO cost",U221,0)</x:f>
        <x:v>0</x:v>
      </x:c>
      <x:c r="X221" s="12" t="n">
        <x:f>IF(Q221="Higher PO cost",U221,0)</x:f>
        <x:v>0</x:v>
      </x:c>
      <x:c r="Y221" s="12" t="n">
        <x:f>IF(Q221="Unclassified",U221,0)</x:f>
        <x:v>0</x:v>
      </x:c>
    </x:row>
    <x:row r="222" ht="22" customHeight="1">
      <x:c r="A222" s="2" t="str">
        <x:v>COIL</x:v>
      </x:c>
      <x:c r="B222" s="2" t="str">
        <x:v>10</x:v>
      </x:c>
      <x:c r="C222" s="2" t="str">
        <x:v>16NAV12-4</x:v>
      </x:c>
      <x:c r="D222" s="2" t="str">
        <x:v>1060866</x:v>
      </x:c>
      <x:c r="E222" s="2" t="str">
        <x:v>0</x:v>
      </x:c>
      <x:c r="F222" s="2" t="str">
        <x:v>42</x:v>
      </x:c>
      <x:c r="G222" s="10" t="n">
        <x:v>46210</x:v>
      </x:c>
      <x:c r="H222" s="10" t="n">
        <x:v>46213</x:v>
      </x:c>
      <x:c r="I222" s="7" t="n">
        <x:v>2800</x:v>
      </x:c>
      <x:c r="J222" s="7" t="n">
        <x:v>2800</x:v>
      </x:c>
      <x:c r="K222" s="7" t="n">
        <x:v>1</x:v>
      </x:c>
      <x:c r="L222" s="8" t="n">
        <x:v>9.95</x:v>
      </x:c>
      <x:c r="M222" s="9" t="n">
        <x:v>314.44</x:v>
      </x:c>
      <x:c r="N222" s="2" t="str">
        <x:v>i</x:v>
      </x:c>
      <x:c r="O222" s="2" t="n">
        <x:v>0</x:v>
      </x:c>
      <x:c r="P222" s="2" t="n">
        <x:v>100</x:v>
      </x:c>
      <x:c r="Q222" s="2" t="str">
        <x:v>Baseline PO cost</x:v>
      </x:c>
      <x:c r="R222" s="2" t="str">
        <x:v>Received</x:v>
      </x:c>
      <x:c r="S222" s="12" t="n">
        <x:f>IF(AND(ISNUMBER(G222),G222&gt;0,G222&lt;=Summary!$E$5,I222&gt;0),I222*K222,0)</x:f>
        <x:v>2800</x:v>
      </x:c>
      <x:c r="T222" s="12" t="n">
        <x:f>MIN(S222,MAX(0,'Inventory detail'!E316-SUM(S220:S221)))</x:f>
        <x:v>400</x:v>
      </x:c>
      <x:c r="U222" s="12" t="n">
        <x:f>IF(O222=1,J222*K222,0)</x:f>
        <x:v>0</x:v>
      </x:c>
      <x:c r="V222" s="13" t="str">
        <x:f>IF(O222=0,"",IF(H222="","",MAX(H222,Summary!$E$5)))</x:f>
      </x:c>
      <x:c r="W222" s="12" t="n">
        <x:f>IF(Q222="Baseline PO cost",U222,0)</x:f>
        <x:v>0</x:v>
      </x:c>
      <x:c r="X222" s="12" t="n">
        <x:f>IF(Q222="Higher PO cost",U222,0)</x:f>
        <x:v>0</x:v>
      </x:c>
      <x:c r="Y222" s="12" t="n">
        <x:f>IF(Q222="Unclassified",U222,0)</x:f>
        <x:v>0</x:v>
      </x:c>
    </x:row>
    <x:row r="223" ht="22" customHeight="1">
      <x:c r="A223" s="2" t="str">
        <x:v>COIL</x:v>
      </x:c>
      <x:c r="B223" s="2" t="str">
        <x:v>10</x:v>
      </x:c>
      <x:c r="C223" s="2" t="str">
        <x:v>16NAV12-4</x:v>
      </x:c>
      <x:c r="D223" s="2" t="str">
        <x:v>1060598</x:v>
      </x:c>
      <x:c r="E223" s="2" t="str">
        <x:v>0</x:v>
      </x:c>
      <x:c r="F223" s="2" t="str">
        <x:v>22</x:v>
      </x:c>
      <x:c r="G223" s="10" t="n">
        <x:v>46171</x:v>
      </x:c>
      <x:c r="H223" s="10" t="n">
        <x:v>46171</x:v>
      </x:c>
      <x:c r="I223" s="7" t="n">
        <x:v>1400</x:v>
      </x:c>
      <x:c r="J223" s="7" t="n">
        <x:v>1400</x:v>
      </x:c>
      <x:c r="K223" s="7" t="n">
        <x:v>1</x:v>
      </x:c>
      <x:c r="L223" s="8" t="n">
        <x:v>9.95</x:v>
      </x:c>
      <x:c r="M223" s="9" t="n">
        <x:v>157.22</x:v>
      </x:c>
      <x:c r="N223" s="2" t="str">
        <x:v>i</x:v>
      </x:c>
      <x:c r="O223" s="2" t="n">
        <x:v>0</x:v>
      </x:c>
      <x:c r="P223" s="2" t="n">
        <x:v>100</x:v>
      </x:c>
      <x:c r="Q223" s="2" t="str">
        <x:v>Baseline PO cost</x:v>
      </x:c>
      <x:c r="R223" s="2" t="str">
        <x:v>Received</x:v>
      </x:c>
      <x:c r="S223" s="12" t="n">
        <x:f>IF(AND(ISNUMBER(G223),G223&gt;0,G223&lt;=Summary!$E$5,I223&gt;0),I223*K223,0)</x:f>
        <x:v>1400</x:v>
      </x:c>
      <x:c r="T223" s="12" t="n">
        <x:f>MIN(S223,MAX(0,'Inventory detail'!E316-SUM(S220:S222)))</x:f>
        <x:v>0</x:v>
      </x:c>
      <x:c r="U223" s="12" t="n">
        <x:f>IF(O223=1,J223*K223,0)</x:f>
        <x:v>0</x:v>
      </x:c>
      <x:c r="V223" s="13" t="str">
        <x:f>IF(O223=0,"",IF(H223="","",MAX(H223,Summary!$E$5)))</x:f>
      </x:c>
      <x:c r="W223" s="12" t="n">
        <x:f>IF(Q223="Baseline PO cost",U223,0)</x:f>
        <x:v>0</x:v>
      </x:c>
      <x:c r="X223" s="12" t="n">
        <x:f>IF(Q223="Higher PO cost",U223,0)</x:f>
        <x:v>0</x:v>
      </x:c>
      <x:c r="Y223" s="12" t="n">
        <x:f>IF(Q223="Unclassified",U223,0)</x:f>
        <x:v>0</x:v>
      </x:c>
    </x:row>
    <x:row r="224" ht="22" customHeight="1">
      <x:c r="A224" s="2" t="str">
        <x:v>COIL</x:v>
      </x:c>
      <x:c r="B224" s="2" t="str">
        <x:v>10</x:v>
      </x:c>
      <x:c r="C224" s="2" t="str">
        <x:v>16NAV12-4</x:v>
      </x:c>
      <x:c r="D224" s="2" t="str">
        <x:v>1060063</x:v>
      </x:c>
      <x:c r="E224" s="2" t="str">
        <x:v>0</x:v>
      </x:c>
      <x:c r="F224" s="2" t="str">
        <x:v>22</x:v>
      </x:c>
      <x:c r="G224" s="10" t="n">
        <x:v>46083</x:v>
      </x:c>
      <x:c r="H224" s="10" t="n">
        <x:v>46087</x:v>
      </x:c>
      <x:c r="I224" s="7" t="n">
        <x:v>1400</x:v>
      </x:c>
      <x:c r="J224" s="7" t="n">
        <x:v>1400</x:v>
      </x:c>
      <x:c r="K224" s="7" t="n">
        <x:v>1</x:v>
      </x:c>
      <x:c r="L224" s="8" t="n">
        <x:v>9.95</x:v>
      </x:c>
      <x:c r="M224" s="9" t="n">
        <x:v>152.6</x:v>
      </x:c>
      <x:c r="N224" s="2" t="str">
        <x:v>i</x:v>
      </x:c>
      <x:c r="O224" s="2" t="n">
        <x:v>0</x:v>
      </x:c>
      <x:c r="P224" s="2" t="n">
        <x:v>100</x:v>
      </x:c>
      <x:c r="Q224" s="2" t="str">
        <x:v>Baseline PO cost</x:v>
      </x:c>
      <x:c r="R224" s="2" t="str">
        <x:v>Received</x:v>
      </x:c>
      <x:c r="S224" s="12" t="n">
        <x:f>IF(AND(ISNUMBER(G224),G224&gt;0,G224&lt;=Summary!$E$5,I224&gt;0),I224*K224,0)</x:f>
        <x:v>1400</x:v>
      </x:c>
      <x:c r="T224" s="12" t="n">
        <x:f>MIN(S224,MAX(0,'Inventory detail'!E316-SUM(S220:S223)))</x:f>
        <x:v>0</x:v>
      </x:c>
      <x:c r="U224" s="12" t="n">
        <x:f>IF(O224=1,J224*K224,0)</x:f>
        <x:v>0</x:v>
      </x:c>
      <x:c r="V224" s="13" t="str">
        <x:f>IF(O224=0,"",IF(H224="","",MAX(H224,Summary!$E$5)))</x:f>
      </x:c>
      <x:c r="W224" s="12" t="n">
        <x:f>IF(Q224="Baseline PO cost",U224,0)</x:f>
        <x:v>0</x:v>
      </x:c>
      <x:c r="X224" s="12" t="n">
        <x:f>IF(Q224="Higher PO cost",U224,0)</x:f>
        <x:v>0</x:v>
      </x:c>
      <x:c r="Y224" s="12" t="n">
        <x:f>IF(Q224="Unclassified",U224,0)</x:f>
        <x:v>0</x:v>
      </x:c>
    </x:row>
    <x:row r="225" ht="22" customHeight="1">
      <x:c r="A225" s="2" t="str">
        <x:v>COIL</x:v>
      </x:c>
      <x:c r="B225" s="2" t="str">
        <x:v>10</x:v>
      </x:c>
      <x:c r="C225" s="2" t="str">
        <x:v>16RED12-4</x:v>
      </x:c>
      <x:c r="D225" s="2" t="str">
        <x:v>1061140</x:v>
      </x:c>
      <x:c r="E225" s="2" t="str">
        <x:v>0</x:v>
      </x:c>
      <x:c r="F225" s="2" t="str">
        <x:v>51</x:v>
      </x:c>
      <x:c r="G225" s="10" t="n">
        <x:v>46286</x:v>
      </x:c>
      <x:c r="H225" s="10" t="n">
        <x:v>46286</x:v>
      </x:c>
      <x:c r="I225" s="7" t="n">
        <x:v>1400</x:v>
      </x:c>
      <x:c r="J225" s="7" t="n">
        <x:v>1400</x:v>
      </x:c>
      <x:c r="K225" s="7" t="n">
        <x:v>1</x:v>
      </x:c>
      <x:c r="L225" s="8" t="n">
        <x:v>9.95</x:v>
      </x:c>
      <x:c r="M225" s="9" t="n">
        <x:v>157.22</x:v>
      </x:c>
      <x:c r="N225" s="2" t="str">
        <x:v>i</x:v>
      </x:c>
      <x:c r="O225" s="2" t="n">
        <x:v>0</x:v>
      </x:c>
      <x:c r="P225" s="2" t="n">
        <x:v>100</x:v>
      </x:c>
      <x:c r="Q225" s="2" t="str">
        <x:v>Baseline PO cost</x:v>
      </x:c>
      <x:c r="R225" s="2" t="str">
        <x:v>Received</x:v>
      </x:c>
      <x:c r="S225" s="12" t="n">
        <x:f>IF(AND(ISNUMBER(G225),G225&gt;0,G225&lt;=Summary!$E$5,I225&gt;0),I225*K225,0)</x:f>
        <x:v>1400</x:v>
      </x:c>
      <x:c r="T225" s="12" t="n">
        <x:f>MIN(S225,MAX(0,'Inventory detail'!E481-0))</x:f>
        <x:v>1300</x:v>
      </x:c>
      <x:c r="U225" s="12" t="n">
        <x:f>IF(O225=1,J225*K225,0)</x:f>
        <x:v>0</x:v>
      </x:c>
      <x:c r="V225" s="13" t="str">
        <x:f>IF(O225=0,"",IF(H225="","",MAX(H225,Summary!$E$5)))</x:f>
      </x:c>
      <x:c r="W225" s="12" t="n">
        <x:f>IF(Q225="Baseline PO cost",U225,0)</x:f>
        <x:v>0</x:v>
      </x:c>
      <x:c r="X225" s="12" t="n">
        <x:f>IF(Q225="Higher PO cost",U225,0)</x:f>
        <x:v>0</x:v>
      </x:c>
      <x:c r="Y225" s="12" t="n">
        <x:f>IF(Q225="Unclassified",U225,0)</x:f>
        <x:v>0</x:v>
      </x:c>
    </x:row>
    <x:row r="226" ht="22" customHeight="1">
      <x:c r="A226" s="2" t="str">
        <x:v>COIL</x:v>
      </x:c>
      <x:c r="B226" s="2" t="str">
        <x:v>10</x:v>
      </x:c>
      <x:c r="C226" s="2" t="str">
        <x:v>16WHT12-4</x:v>
      </x:c>
      <x:c r="D226" s="2" t="str">
        <x:v>1061316</x:v>
      </x:c>
      <x:c r="E226" s="2" t="str">
        <x:v>0</x:v>
      </x:c>
      <x:c r="F226" s="2" t="str">
        <x:v>28</x:v>
      </x:c>
      <x:c r="G226" s="10" t="n">
        <x:v>46302</x:v>
      </x:c>
      <x:c r="H226" s="10" t="n">
        <x:v>46304</x:v>
      </x:c>
      <x:c r="I226" s="7" t="n">
        <x:v>2800</x:v>
      </x:c>
      <x:c r="J226" s="7" t="n">
        <x:v>2800</x:v>
      </x:c>
      <x:c r="K226" s="7" t="n">
        <x:v>1</x:v>
      </x:c>
      <x:c r="L226" s="8" t="n">
        <x:v>9.95</x:v>
      </x:c>
      <x:c r="M226" s="9" t="n">
        <x:v>314.44</x:v>
      </x:c>
      <x:c r="N226" s="2" t="str">
        <x:v>a</x:v>
      </x:c>
      <x:c r="O226" s="2" t="n">
        <x:v>0</x:v>
      </x:c>
      <x:c r="P226" s="2" t="n">
        <x:v>100</x:v>
      </x:c>
      <x:c r="Q226" s="2" t="str">
        <x:v>Baseline PO cost</x:v>
      </x:c>
      <x:c r="R226" s="2" t="str">
        <x:v>Received</x:v>
      </x:c>
      <x:c r="S226" s="12" t="n">
        <x:f>IF(AND(ISNUMBER(G226),G226&gt;0,G226&lt;=Summary!$E$5,I226&gt;0),I226*K226,0)</x:f>
        <x:v>2800</x:v>
      </x:c>
      <x:c r="T226" s="12" t="n">
        <x:f>MIN(S226,MAX(0,'Inventory detail'!E110-0))</x:f>
        <x:v>2800</x:v>
      </x:c>
      <x:c r="U226" s="12" t="n">
        <x:f>IF(O226=1,J226*K226,0)</x:f>
        <x:v>0</x:v>
      </x:c>
      <x:c r="V226" s="13" t="str">
        <x:f>IF(O226=0,"",IF(H226="","",MAX(H226,Summary!$E$5)))</x:f>
      </x:c>
      <x:c r="W226" s="12" t="n">
        <x:f>IF(Q226="Baseline PO cost",U226,0)</x:f>
        <x:v>0</x:v>
      </x:c>
      <x:c r="X226" s="12" t="n">
        <x:f>IF(Q226="Higher PO cost",U226,0)</x:f>
        <x:v>0</x:v>
      </x:c>
      <x:c r="Y226" s="12" t="n">
        <x:f>IF(Q226="Unclassified",U226,0)</x:f>
        <x:v>0</x:v>
      </x:c>
    </x:row>
    <x:row r="227" ht="22" customHeight="1">
      <x:c r="A227" s="2" t="str">
        <x:v>COIL</x:v>
      </x:c>
      <x:c r="B227" s="2" t="str">
        <x:v>10</x:v>
      </x:c>
      <x:c r="C227" s="2" t="str">
        <x:v>16WHT12-4</x:v>
      </x:c>
      <x:c r="D227" s="2" t="str">
        <x:v>1061140</x:v>
      </x:c>
      <x:c r="E227" s="2" t="str">
        <x:v>0</x:v>
      </x:c>
      <x:c r="F227" s="2" t="str">
        <x:v>24</x:v>
      </x:c>
      <x:c r="G227" s="10" t="n">
        <x:v>46286</x:v>
      </x:c>
      <x:c r="H227" s="10" t="n">
        <x:v>46286</x:v>
      </x:c>
      <x:c r="I227" s="7" t="n">
        <x:v>1400</x:v>
      </x:c>
      <x:c r="J227" s="7" t="n">
        <x:v>1400</x:v>
      </x:c>
      <x:c r="K227" s="7" t="n">
        <x:v>1</x:v>
      </x:c>
      <x:c r="L227" s="8" t="n">
        <x:v>9.95</x:v>
      </x:c>
      <x:c r="M227" s="9" t="n">
        <x:v>157.22</x:v>
      </x:c>
      <x:c r="N227" s="2" t="str">
        <x:v>i</x:v>
      </x:c>
      <x:c r="O227" s="2" t="n">
        <x:v>0</x:v>
      </x:c>
      <x:c r="P227" s="2" t="n">
        <x:v>100</x:v>
      </x:c>
      <x:c r="Q227" s="2" t="str">
        <x:v>Baseline PO cost</x:v>
      </x:c>
      <x:c r="R227" s="2" t="str">
        <x:v>Received</x:v>
      </x:c>
      <x:c r="S227" s="12" t="n">
        <x:f>IF(AND(ISNUMBER(G227),G227&gt;0,G227&lt;=Summary!$E$5,I227&gt;0),I227*K227,0)</x:f>
        <x:v>1400</x:v>
      </x:c>
      <x:c r="T227" s="12" t="n">
        <x:f>MIN(S227,MAX(0,'Inventory detail'!E110-SUM(S226:S226)))</x:f>
        <x:v>1400</x:v>
      </x:c>
      <x:c r="U227" s="12" t="n">
        <x:f>IF(O227=1,J227*K227,0)</x:f>
        <x:v>0</x:v>
      </x:c>
      <x:c r="V227" s="13" t="str">
        <x:f>IF(O227=0,"",IF(H227="","",MAX(H227,Summary!$E$5)))</x:f>
      </x:c>
      <x:c r="W227" s="12" t="n">
        <x:f>IF(Q227="Baseline PO cost",U227,0)</x:f>
        <x:v>0</x:v>
      </x:c>
      <x:c r="X227" s="12" t="n">
        <x:f>IF(Q227="Higher PO cost",U227,0)</x:f>
        <x:v>0</x:v>
      </x:c>
      <x:c r="Y227" s="12" t="n">
        <x:f>IF(Q227="Unclassified",U227,0)</x:f>
        <x:v>0</x:v>
      </x:c>
    </x:row>
    <x:row r="228" ht="22" customHeight="1">
      <x:c r="A228" s="2" t="str">
        <x:v>COIL</x:v>
      </x:c>
      <x:c r="B228" s="2" t="str">
        <x:v>10</x:v>
      </x:c>
      <x:c r="C228" s="2" t="str">
        <x:v>16WHT12-4</x:v>
      </x:c>
      <x:c r="D228" s="2" t="str">
        <x:v>1060985</x:v>
      </x:c>
      <x:c r="E228" s="2" t="str">
        <x:v>0</x:v>
      </x:c>
      <x:c r="F228" s="2" t="str">
        <x:v>22</x:v>
      </x:c>
      <x:c r="G228" s="10" t="n">
        <x:v>46240</x:v>
      </x:c>
      <x:c r="H228" s="10" t="n">
        <x:v>46241</x:v>
      </x:c>
      <x:c r="I228" s="7" t="n">
        <x:v>11200</x:v>
      </x:c>
      <x:c r="J228" s="7" t="n">
        <x:v>11200</x:v>
      </x:c>
      <x:c r="K228" s="7" t="n">
        <x:v>1</x:v>
      </x:c>
      <x:c r="L228" s="8" t="n">
        <x:v>9.95</x:v>
      </x:c>
      <x:c r="M228" s="9" t="n">
        <x:v>1257.76</x:v>
      </x:c>
      <x:c r="N228" s="2" t="str">
        <x:v>i</x:v>
      </x:c>
      <x:c r="O228" s="2" t="n">
        <x:v>0</x:v>
      </x:c>
      <x:c r="P228" s="2" t="n">
        <x:v>100</x:v>
      </x:c>
      <x:c r="Q228" s="2" t="str">
        <x:v>Baseline PO cost</x:v>
      </x:c>
      <x:c r="R228" s="2" t="str">
        <x:v>Received</x:v>
      </x:c>
      <x:c r="S228" s="12" t="n">
        <x:f>IF(AND(ISNUMBER(G228),G228&gt;0,G228&lt;=Summary!$E$5,I228&gt;0),I228*K228,0)</x:f>
        <x:v>11200</x:v>
      </x:c>
      <x:c r="T228" s="12" t="n">
        <x:f>MIN(S228,MAX(0,'Inventory detail'!E110-SUM(S226:S227)))</x:f>
        <x:v>3400</x:v>
      </x:c>
      <x:c r="U228" s="12" t="n">
        <x:f>IF(O228=1,J228*K228,0)</x:f>
        <x:v>0</x:v>
      </x:c>
      <x:c r="V228" s="13" t="str">
        <x:f>IF(O228=0,"",IF(H228="","",MAX(H228,Summary!$E$5)))</x:f>
      </x:c>
      <x:c r="W228" s="12" t="n">
        <x:f>IF(Q228="Baseline PO cost",U228,0)</x:f>
        <x:v>0</x:v>
      </x:c>
      <x:c r="X228" s="12" t="n">
        <x:f>IF(Q228="Higher PO cost",U228,0)</x:f>
        <x:v>0</x:v>
      </x:c>
      <x:c r="Y228" s="12" t="n">
        <x:f>IF(Q228="Unclassified",U228,0)</x:f>
        <x:v>0</x:v>
      </x:c>
    </x:row>
    <x:row r="229" ht="22" customHeight="1">
      <x:c r="A229" s="2" t="str">
        <x:v>COIL</x:v>
      </x:c>
      <x:c r="B229" s="2" t="str">
        <x:v>10</x:v>
      </x:c>
      <x:c r="C229" s="2" t="str">
        <x:v>16WHT12-4</x:v>
      </x:c>
      <x:c r="D229" s="2" t="str">
        <x:v>1060866</x:v>
      </x:c>
      <x:c r="E229" s="2" t="str">
        <x:v>0</x:v>
      </x:c>
      <x:c r="F229" s="2" t="str">
        <x:v>23</x:v>
      </x:c>
      <x:c r="G229" s="10" t="n">
        <x:v>46210</x:v>
      </x:c>
      <x:c r="H229" s="10" t="n">
        <x:v>46213</x:v>
      </x:c>
      <x:c r="I229" s="7" t="n">
        <x:v>2800</x:v>
      </x:c>
      <x:c r="J229" s="7" t="n">
        <x:v>2800</x:v>
      </x:c>
      <x:c r="K229" s="7" t="n">
        <x:v>1</x:v>
      </x:c>
      <x:c r="L229" s="8" t="n">
        <x:v>9.95</x:v>
      </x:c>
      <x:c r="M229" s="9" t="n">
        <x:v>314.44</x:v>
      </x:c>
      <x:c r="N229" s="2" t="str">
        <x:v>i</x:v>
      </x:c>
      <x:c r="O229" s="2" t="n">
        <x:v>0</x:v>
      </x:c>
      <x:c r="P229" s="2" t="n">
        <x:v>100</x:v>
      </x:c>
      <x:c r="Q229" s="2" t="str">
        <x:v>Baseline PO cost</x:v>
      </x:c>
      <x:c r="R229" s="2" t="str">
        <x:v>Received</x:v>
      </x:c>
      <x:c r="S229" s="12" t="n">
        <x:f>IF(AND(ISNUMBER(G229),G229&gt;0,G229&lt;=Summary!$E$5,I229&gt;0),I229*K229,0)</x:f>
        <x:v>2800</x:v>
      </x:c>
      <x:c r="T229" s="12" t="n">
        <x:f>MIN(S229,MAX(0,'Inventory detail'!E110-SUM(S226:S228)))</x:f>
        <x:v>0</x:v>
      </x:c>
      <x:c r="U229" s="12" t="n">
        <x:f>IF(O229=1,J229*K229,0)</x:f>
        <x:v>0</x:v>
      </x:c>
      <x:c r="V229" s="13" t="str">
        <x:f>IF(O229=0,"",IF(H229="","",MAX(H229,Summary!$E$5)))</x:f>
      </x:c>
      <x:c r="W229" s="12" t="n">
        <x:f>IF(Q229="Baseline PO cost",U229,0)</x:f>
        <x:v>0</x:v>
      </x:c>
      <x:c r="X229" s="12" t="n">
        <x:f>IF(Q229="Higher PO cost",U229,0)</x:f>
        <x:v>0</x:v>
      </x:c>
      <x:c r="Y229" s="12" t="n">
        <x:f>IF(Q229="Unclassified",U229,0)</x:f>
        <x:v>0</x:v>
      </x:c>
    </x:row>
    <x:row r="230" ht="22" customHeight="1">
      <x:c r="A230" s="2" t="str">
        <x:v>COIL</x:v>
      </x:c>
      <x:c r="B230" s="2" t="str">
        <x:v>10</x:v>
      </x:c>
      <x:c r="C230" s="2" t="str">
        <x:v>16WHT12-4</x:v>
      </x:c>
      <x:c r="D230" s="2" t="str">
        <x:v>1060776</x:v>
      </x:c>
      <x:c r="E230" s="2" t="str">
        <x:v>0</x:v>
      </x:c>
      <x:c r="F230" s="2" t="str">
        <x:v>21</x:v>
      </x:c>
      <x:c r="G230" s="10" t="n">
        <x:v>46197</x:v>
      </x:c>
      <x:c r="H230" s="10" t="n">
        <x:v>46199</x:v>
      </x:c>
      <x:c r="I230" s="7" t="n">
        <x:v>1400</x:v>
      </x:c>
      <x:c r="J230" s="7" t="n">
        <x:v>1400</x:v>
      </x:c>
      <x:c r="K230" s="7" t="n">
        <x:v>1</x:v>
      </x:c>
      <x:c r="L230" s="8" t="n">
        <x:v>9.95</x:v>
      </x:c>
      <x:c r="M230" s="9" t="n">
        <x:v>157.22</x:v>
      </x:c>
      <x:c r="N230" s="2" t="str">
        <x:v>i</x:v>
      </x:c>
      <x:c r="O230" s="2" t="n">
        <x:v>0</x:v>
      </x:c>
      <x:c r="P230" s="2" t="n">
        <x:v>100</x:v>
      </x:c>
      <x:c r="Q230" s="2" t="str">
        <x:v>Baseline PO cost</x:v>
      </x:c>
      <x:c r="R230" s="2" t="str">
        <x:v>Received</x:v>
      </x:c>
      <x:c r="S230" s="12" t="n">
        <x:f>IF(AND(ISNUMBER(G230),G230&gt;0,G230&lt;=Summary!$E$5,I230&gt;0),I230*K230,0)</x:f>
        <x:v>1400</x:v>
      </x:c>
      <x:c r="T230" s="12" t="n">
        <x:f>MIN(S230,MAX(0,'Inventory detail'!E110-SUM(S226:S229)))</x:f>
        <x:v>0</x:v>
      </x:c>
      <x:c r="U230" s="12" t="n">
        <x:f>IF(O230=1,J230*K230,0)</x:f>
        <x:v>0</x:v>
      </x:c>
      <x:c r="V230" s="13" t="str">
        <x:f>IF(O230=0,"",IF(H230="","",MAX(H230,Summary!$E$5)))</x:f>
      </x:c>
      <x:c r="W230" s="12" t="n">
        <x:f>IF(Q230="Baseline PO cost",U230,0)</x:f>
        <x:v>0</x:v>
      </x:c>
      <x:c r="X230" s="12" t="n">
        <x:f>IF(Q230="Higher PO cost",U230,0)</x:f>
        <x:v>0</x:v>
      </x:c>
      <x:c r="Y230" s="12" t="n">
        <x:f>IF(Q230="Unclassified",U230,0)</x:f>
        <x:v>0</x:v>
      </x:c>
    </x:row>
    <x:row r="231" ht="22" customHeight="1">
      <x:c r="A231" s="2" t="str">
        <x:v>COIL</x:v>
      </x:c>
      <x:c r="B231" s="2" t="str">
        <x:v>10</x:v>
      </x:c>
      <x:c r="C231" s="2" t="str">
        <x:v>16WHT12-4</x:v>
      </x:c>
      <x:c r="D231" s="2" t="str">
        <x:v>1060598</x:v>
      </x:c>
      <x:c r="E231" s="2" t="str">
        <x:v>0</x:v>
      </x:c>
      <x:c r="F231" s="2" t="str">
        <x:v>23</x:v>
      </x:c>
      <x:c r="G231" s="10" t="n">
        <x:v>46171</x:v>
      </x:c>
      <x:c r="H231" s="10" t="n">
        <x:v>46171</x:v>
      </x:c>
      <x:c r="I231" s="7" t="n">
        <x:v>1400</x:v>
      </x:c>
      <x:c r="J231" s="7" t="n">
        <x:v>1400</x:v>
      </x:c>
      <x:c r="K231" s="7" t="n">
        <x:v>1</x:v>
      </x:c>
      <x:c r="L231" s="8" t="n">
        <x:v>9.95</x:v>
      </x:c>
      <x:c r="M231" s="9" t="n">
        <x:v>157.22</x:v>
      </x:c>
      <x:c r="N231" s="2" t="str">
        <x:v>i</x:v>
      </x:c>
      <x:c r="O231" s="2" t="n">
        <x:v>0</x:v>
      </x:c>
      <x:c r="P231" s="2" t="n">
        <x:v>100</x:v>
      </x:c>
      <x:c r="Q231" s="2" t="str">
        <x:v>Baseline PO cost</x:v>
      </x:c>
      <x:c r="R231" s="2" t="str">
        <x:v>Received</x:v>
      </x:c>
      <x:c r="S231" s="12" t="n">
        <x:f>IF(AND(ISNUMBER(G231),G231&gt;0,G231&lt;=Summary!$E$5,I231&gt;0),I231*K231,0)</x:f>
        <x:v>1400</x:v>
      </x:c>
      <x:c r="T231" s="12" t="n">
        <x:f>MIN(S231,MAX(0,'Inventory detail'!E110-SUM(S226:S230)))</x:f>
        <x:v>0</x:v>
      </x:c>
      <x:c r="U231" s="12" t="n">
        <x:f>IF(O231=1,J231*K231,0)</x:f>
        <x:v>0</x:v>
      </x:c>
      <x:c r="V231" s="13" t="str">
        <x:f>IF(O231=0,"",IF(H231="","",MAX(H231,Summary!$E$5)))</x:f>
      </x:c>
      <x:c r="W231" s="12" t="n">
        <x:f>IF(Q231="Baseline PO cost",U231,0)</x:f>
        <x:v>0</x:v>
      </x:c>
      <x:c r="X231" s="12" t="n">
        <x:f>IF(Q231="Higher PO cost",U231,0)</x:f>
        <x:v>0</x:v>
      </x:c>
      <x:c r="Y231" s="12" t="n">
        <x:f>IF(Q231="Unclassified",U231,0)</x:f>
        <x:v>0</x:v>
      </x:c>
    </x:row>
    <x:row r="232" ht="22" customHeight="1">
      <x:c r="A232" s="2" t="str">
        <x:v>COIL</x:v>
      </x:c>
      <x:c r="B232" s="2" t="str">
        <x:v>10</x:v>
      </x:c>
      <x:c r="C232" s="2" t="str">
        <x:v>16WHT12-4</x:v>
      </x:c>
      <x:c r="D232" s="2" t="str">
        <x:v>1060384</x:v>
      </x:c>
      <x:c r="E232" s="2" t="str">
        <x:v>0</x:v>
      </x:c>
      <x:c r="F232" s="2" t="str">
        <x:v>22</x:v>
      </x:c>
      <x:c r="G232" s="10" t="n">
        <x:v>46127</x:v>
      </x:c>
      <x:c r="H232" s="10" t="n">
        <x:v>46129</x:v>
      </x:c>
      <x:c r="I232" s="7" t="n">
        <x:v>7000</x:v>
      </x:c>
      <x:c r="J232" s="7" t="n">
        <x:v>7000</x:v>
      </x:c>
      <x:c r="K232" s="7" t="n">
        <x:v>1</x:v>
      </x:c>
      <x:c r="L232" s="8" t="n">
        <x:v>9.95</x:v>
      </x:c>
      <x:c r="M232" s="9" t="n">
        <x:v>763</x:v>
      </x:c>
      <x:c r="N232" s="2" t="str">
        <x:v>i</x:v>
      </x:c>
      <x:c r="O232" s="2" t="n">
        <x:v>0</x:v>
      </x:c>
      <x:c r="P232" s="2" t="n">
        <x:v>100</x:v>
      </x:c>
      <x:c r="Q232" s="2" t="str">
        <x:v>Baseline PO cost</x:v>
      </x:c>
      <x:c r="R232" s="2" t="str">
        <x:v>Received</x:v>
      </x:c>
      <x:c r="S232" s="12" t="n">
        <x:f>IF(AND(ISNUMBER(G232),G232&gt;0,G232&lt;=Summary!$E$5,I232&gt;0),I232*K232,0)</x:f>
        <x:v>7000</x:v>
      </x:c>
      <x:c r="T232" s="12" t="n">
        <x:f>MIN(S232,MAX(0,'Inventory detail'!E110-SUM(S226:S231)))</x:f>
        <x:v>0</x:v>
      </x:c>
      <x:c r="U232" s="12" t="n">
        <x:f>IF(O232=1,J232*K232,0)</x:f>
        <x:v>0</x:v>
      </x:c>
      <x:c r="V232" s="13" t="str">
        <x:f>IF(O232=0,"",IF(H232="","",MAX(H232,Summary!$E$5)))</x:f>
      </x:c>
      <x:c r="W232" s="12" t="n">
        <x:f>IF(Q232="Baseline PO cost",U232,0)</x:f>
        <x:v>0</x:v>
      </x:c>
      <x:c r="X232" s="12" t="n">
        <x:f>IF(Q232="Higher PO cost",U232,0)</x:f>
        <x:v>0</x:v>
      </x:c>
      <x:c r="Y232" s="12" t="n">
        <x:f>IF(Q232="Unclassified",U232,0)</x:f>
        <x:v>0</x:v>
      </x:c>
    </x:row>
    <x:row r="233" ht="22" customHeight="1">
      <x:c r="A233" s="2" t="str">
        <x:v>COIL</x:v>
      </x:c>
      <x:c r="B233" s="2" t="str">
        <x:v>10</x:v>
      </x:c>
      <x:c r="C233" s="2" t="str">
        <x:v>16WHT12-4</x:v>
      </x:c>
      <x:c r="D233" s="2" t="str">
        <x:v>1060225</x:v>
      </x:c>
      <x:c r="E233" s="2" t="str">
        <x:v>0</x:v>
      </x:c>
      <x:c r="F233" s="2" t="str">
        <x:v>23</x:v>
      </x:c>
      <x:c r="G233" s="10" t="n">
        <x:v>46119</x:v>
      </x:c>
      <x:c r="H233" s="10" t="n">
        <x:v>46115</x:v>
      </x:c>
      <x:c r="I233" s="7" t="n">
        <x:v>1400</x:v>
      </x:c>
      <x:c r="J233" s="7" t="n">
        <x:v>1400</x:v>
      </x:c>
      <x:c r="K233" s="7" t="n">
        <x:v>1</x:v>
      </x:c>
      <x:c r="L233" s="8" t="n">
        <x:v>9.95</x:v>
      </x:c>
      <x:c r="M233" s="9" t="n">
        <x:v>152.6</x:v>
      </x:c>
      <x:c r="N233" s="2" t="str">
        <x:v>i</x:v>
      </x:c>
      <x:c r="O233" s="2" t="n">
        <x:v>0</x:v>
      </x:c>
      <x:c r="P233" s="2" t="n">
        <x:v>100</x:v>
      </x:c>
      <x:c r="Q233" s="2" t="str">
        <x:v>Baseline PO cost</x:v>
      </x:c>
      <x:c r="R233" s="2" t="str">
        <x:v>Received</x:v>
      </x:c>
      <x:c r="S233" s="12" t="n">
        <x:f>IF(AND(ISNUMBER(G233),G233&gt;0,G233&lt;=Summary!$E$5,I233&gt;0),I233*K233,0)</x:f>
        <x:v>1400</x:v>
      </x:c>
      <x:c r="T233" s="12" t="n">
        <x:f>MIN(S233,MAX(0,'Inventory detail'!E110-SUM(S226:S232)))</x:f>
        <x:v>0</x:v>
      </x:c>
      <x:c r="U233" s="12" t="n">
        <x:f>IF(O233=1,J233*K233,0)</x:f>
        <x:v>0</x:v>
      </x:c>
      <x:c r="V233" s="13" t="str">
        <x:f>IF(O233=0,"",IF(H233="","",MAX(H233,Summary!$E$5)))</x:f>
      </x:c>
      <x:c r="W233" s="12" t="n">
        <x:f>IF(Q233="Baseline PO cost",U233,0)</x:f>
        <x:v>0</x:v>
      </x:c>
      <x:c r="X233" s="12" t="n">
        <x:f>IF(Q233="Higher PO cost",U233,0)</x:f>
        <x:v>0</x:v>
      </x:c>
      <x:c r="Y233" s="12" t="n">
        <x:f>IF(Q233="Unclassified",U233,0)</x:f>
        <x:v>0</x:v>
      </x:c>
    </x:row>
    <x:row r="234" ht="22" customHeight="1">
      <x:c r="A234" s="2" t="str">
        <x:v>COIL</x:v>
      </x:c>
      <x:c r="B234" s="2" t="str">
        <x:v>10</x:v>
      </x:c>
      <x:c r="C234" s="2" t="str">
        <x:v>16WHT12-4</x:v>
      </x:c>
      <x:c r="D234" s="2" t="str">
        <x:v>1059962</x:v>
      </x:c>
      <x:c r="E234" s="2" t="str">
        <x:v>0</x:v>
      </x:c>
      <x:c r="F234" s="2" t="str">
        <x:v>16</x:v>
      </x:c>
      <x:c r="G234" s="10" t="n">
        <x:v>46059</x:v>
      </x:c>
      <x:c r="H234" s="10" t="n">
        <x:v>46064</x:v>
      </x:c>
      <x:c r="I234" s="7" t="n">
        <x:v>8400</x:v>
      </x:c>
      <x:c r="J234" s="7" t="n">
        <x:v>8400</x:v>
      </x:c>
      <x:c r="K234" s="7" t="n">
        <x:v>1</x:v>
      </x:c>
      <x:c r="L234" s="8" t="n">
        <x:v>9.95</x:v>
      </x:c>
      <x:c r="M234" s="9" t="n">
        <x:v>915.6</x:v>
      </x:c>
      <x:c r="N234" s="2" t="str">
        <x:v>i</x:v>
      </x:c>
      <x:c r="O234" s="2" t="n">
        <x:v>0</x:v>
      </x:c>
      <x:c r="P234" s="2" t="n">
        <x:v>100</x:v>
      </x:c>
      <x:c r="Q234" s="2" t="str">
        <x:v>Baseline PO cost</x:v>
      </x:c>
      <x:c r="R234" s="2" t="str">
        <x:v>Received</x:v>
      </x:c>
      <x:c r="S234" s="12" t="n">
        <x:f>IF(AND(ISNUMBER(G234),G234&gt;0,G234&lt;=Summary!$E$5,I234&gt;0),I234*K234,0)</x:f>
        <x:v>8400</x:v>
      </x:c>
      <x:c r="T234" s="12" t="n">
        <x:f>MIN(S234,MAX(0,'Inventory detail'!E110-SUM(S226:S233)))</x:f>
        <x:v>0</x:v>
      </x:c>
      <x:c r="U234" s="12" t="n">
        <x:f>IF(O234=1,J234*K234,0)</x:f>
        <x:v>0</x:v>
      </x:c>
      <x:c r="V234" s="13" t="str">
        <x:f>IF(O234=0,"",IF(H234="","",MAX(H234,Summary!$E$5)))</x:f>
      </x:c>
      <x:c r="W234" s="12" t="n">
        <x:f>IF(Q234="Baseline PO cost",U234,0)</x:f>
        <x:v>0</x:v>
      </x:c>
      <x:c r="X234" s="12" t="n">
        <x:f>IF(Q234="Higher PO cost",U234,0)</x:f>
        <x:v>0</x:v>
      </x:c>
      <x:c r="Y234" s="12" t="n">
        <x:f>IF(Q234="Unclassified",U234,0)</x:f>
        <x:v>0</x:v>
      </x:c>
    </x:row>
    <x:row r="235" ht="22" customHeight="1">
      <x:c r="A235" s="2" t="str">
        <x:v>COIL</x:v>
      </x:c>
      <x:c r="B235" s="2" t="str">
        <x:v>10</x:v>
      </x:c>
      <x:c r="C235" s="2" t="str">
        <x:v>16WHT12-4</x:v>
      </x:c>
      <x:c r="D235" s="2" t="str">
        <x:v>1059842</x:v>
      </x:c>
      <x:c r="E235" s="2" t="str">
        <x:v>0</x:v>
      </x:c>
      <x:c r="F235" s="2" t="str">
        <x:v>25</x:v>
      </x:c>
      <x:c r="G235" s="10" t="n">
        <x:v>46042</x:v>
      </x:c>
      <x:c r="H235" s="10" t="n">
        <x:v>46044</x:v>
      </x:c>
      <x:c r="I235" s="7" t="n">
        <x:v>1400</x:v>
      </x:c>
      <x:c r="J235" s="7" t="n">
        <x:v>1400</x:v>
      </x:c>
      <x:c r="K235" s="7" t="n">
        <x:v>1</x:v>
      </x:c>
      <x:c r="L235" s="8" t="n">
        <x:v>9.95</x:v>
      </x:c>
      <x:c r="M235" s="9" t="n">
        <x:v>152.6</x:v>
      </x:c>
      <x:c r="N235" s="2" t="str">
        <x:v>i</x:v>
      </x:c>
      <x:c r="O235" s="2" t="n">
        <x:v>0</x:v>
      </x:c>
      <x:c r="P235" s="2" t="n">
        <x:v>100</x:v>
      </x:c>
      <x:c r="Q235" s="2" t="str">
        <x:v>Baseline PO cost</x:v>
      </x:c>
      <x:c r="R235" s="2" t="str">
        <x:v>Received</x:v>
      </x:c>
      <x:c r="S235" s="12" t="n">
        <x:f>IF(AND(ISNUMBER(G235),G235&gt;0,G235&lt;=Summary!$E$5,I235&gt;0),I235*K235,0)</x:f>
        <x:v>1400</x:v>
      </x:c>
      <x:c r="T235" s="12" t="n">
        <x:f>MIN(S235,MAX(0,'Inventory detail'!E110-SUM(S226:S234)))</x:f>
        <x:v>0</x:v>
      </x:c>
      <x:c r="U235" s="12" t="n">
        <x:f>IF(O235=1,J235*K235,0)</x:f>
        <x:v>0</x:v>
      </x:c>
      <x:c r="V235" s="13" t="str">
        <x:f>IF(O235=0,"",IF(H235="","",MAX(H235,Summary!$E$5)))</x:f>
      </x:c>
      <x:c r="W235" s="12" t="n">
        <x:f>IF(Q235="Baseline PO cost",U235,0)</x:f>
        <x:v>0</x:v>
      </x:c>
      <x:c r="X235" s="12" t="n">
        <x:f>IF(Q235="Higher PO cost",U235,0)</x:f>
        <x:v>0</x:v>
      </x:c>
      <x:c r="Y235" s="12" t="n">
        <x:f>IF(Q235="Unclassified",U235,0)</x:f>
        <x:v>0</x:v>
      </x:c>
    </x:row>
    <x:row r="236" ht="22" customHeight="1">
      <x:c r="A236" s="2" t="str">
        <x:v>COIL</x:v>
      </x:c>
      <x:c r="B236" s="2" t="str">
        <x:v>10</x:v>
      </x:c>
      <x:c r="C236" s="2" t="str">
        <x:v>16WHT12-4</x:v>
      </x:c>
      <x:c r="D236" s="2" t="str">
        <x:v>1061485</x:v>
      </x:c>
      <x:c r="E236" s="2" t="str">
        <x:v>0</x:v>
      </x:c>
      <x:c r="F236" s="2" t="str">
        <x:v>26</x:v>
      </x:c>
      <x:c r="G236" s="10"/>
      <x:c r="H236" s="10" t="n">
        <x:v>46339</x:v>
      </x:c>
      <x:c r="I236" s="7" t="n">
        <x:v>7000</x:v>
      </x:c>
      <x:c r="J236" s="7" t="n">
        <x:v>7000</x:v>
      </x:c>
      <x:c r="K236" s="7" t="n">
        <x:v>1</x:v>
      </x:c>
      <x:c r="L236" s="8" t="n">
        <x:v>9.95</x:v>
      </x:c>
      <x:c r="M236" s="9" t="n">
        <x:v>0</x:v>
      </x:c>
      <x:c r="N236" s="2" t="str">
        <x:v>a</x:v>
      </x:c>
      <x:c r="O236" s="2" t="n">
        <x:v>1</x:v>
      </x:c>
      <x:c r="P236" s="2" t="n">
        <x:v>100</x:v>
      </x:c>
      <x:c r="Q236" s="2" t="str">
        <x:v>Baseline PO cost</x:v>
      </x:c>
      <x:c r="R236" s="2" t="str">
        <x:v>Incoming active PO</x:v>
      </x:c>
      <x:c r="S236" s="12" t="n">
        <x:f>IF(AND(ISNUMBER(G236),G236&gt;0,G236&lt;=Summary!$E$5,I236&gt;0),I236*K236,0)</x:f>
        <x:v>0</x:v>
      </x:c>
      <x:c r="T236" s="12" t="n">
        <x:f>MIN(S236,MAX(0,'Inventory detail'!E110-SUM(S226:S235)))</x:f>
        <x:v>0</x:v>
      </x:c>
      <x:c r="U236" s="12" t="n">
        <x:f>IF(O236=1,J236*K236,0)</x:f>
        <x:v>7000</x:v>
      </x:c>
      <x:c r="V236" s="13" t="n">
        <x:f>IF(O236=0,"",IF(H236="","",MAX(H236,Summary!$E$5)))</x:f>
        <x:v>46339</x:v>
      </x:c>
      <x:c r="W236" s="12" t="n">
        <x:f>IF(Q236="Baseline PO cost",U236,0)</x:f>
        <x:v>7000</x:v>
      </x:c>
      <x:c r="X236" s="12" t="n">
        <x:f>IF(Q236="Higher PO cost",U236,0)</x:f>
        <x:v>0</x:v>
      </x:c>
      <x:c r="Y236" s="12" t="n">
        <x:f>IF(Q236="Unclassified",U236,0)</x:f>
        <x:v>0</x:v>
      </x:c>
    </x:row>
    <x:row r="237" ht="22" customHeight="1">
      <x:c r="A237" s="2" t="str">
        <x:v>COIL</x:v>
      </x:c>
      <x:c r="B237" s="2" t="str">
        <x:v>10</x:v>
      </x:c>
      <x:c r="C237" s="2" t="str">
        <x:v>18BLK12-4</x:v>
      </x:c>
      <x:c r="D237" s="2" t="str">
        <x:v>1061316</x:v>
      </x:c>
      <x:c r="E237" s="2" t="str">
        <x:v>0</x:v>
      </x:c>
      <x:c r="F237" s="2" t="str">
        <x:v>29</x:v>
      </x:c>
      <x:c r="G237" s="10" t="n">
        <x:v>46302</x:v>
      </x:c>
      <x:c r="H237" s="10" t="n">
        <x:v>46304</x:v>
      </x:c>
      <x:c r="I237" s="7" t="n">
        <x:v>21000</x:v>
      </x:c>
      <x:c r="J237" s="7" t="n">
        <x:v>21000</x:v>
      </x:c>
      <x:c r="K237" s="7" t="n">
        <x:v>1</x:v>
      </x:c>
      <x:c r="L237" s="8" t="n">
        <x:v>10.31</x:v>
      </x:c>
      <x:c r="M237" s="9" t="n">
        <x:v>2442.3</x:v>
      </x:c>
      <x:c r="N237" s="2" t="str">
        <x:v>a</x:v>
      </x:c>
      <x:c r="O237" s="2" t="n">
        <x:v>0</x:v>
      </x:c>
      <x:c r="P237" s="2" t="n">
        <x:v>100</x:v>
      </x:c>
      <x:c r="Q237" s="2" t="str">
        <x:v>Baseline PO cost</x:v>
      </x:c>
      <x:c r="R237" s="2" t="str">
        <x:v>Received</x:v>
      </x:c>
      <x:c r="S237" s="12" t="n">
        <x:f>IF(AND(ISNUMBER(G237),G237&gt;0,G237&lt;=Summary!$E$5,I237&gt;0),I237*K237,0)</x:f>
        <x:v>21000</x:v>
      </x:c>
      <x:c r="T237" s="12" t="n">
        <x:f>MIN(S237,MAX(0,'Inventory detail'!E25-0))</x:f>
        <x:v>21000</x:v>
      </x:c>
      <x:c r="U237" s="12" t="n">
        <x:f>IF(O237=1,J237*K237,0)</x:f>
        <x:v>0</x:v>
      </x:c>
      <x:c r="V237" s="13" t="str">
        <x:f>IF(O237=0,"",IF(H237="","",MAX(H237,Summary!$E$5)))</x:f>
      </x:c>
      <x:c r="W237" s="12" t="n">
        <x:f>IF(Q237="Baseline PO cost",U237,0)</x:f>
        <x:v>0</x:v>
      </x:c>
      <x:c r="X237" s="12" t="n">
        <x:f>IF(Q237="Higher PO cost",U237,0)</x:f>
        <x:v>0</x:v>
      </x:c>
      <x:c r="Y237" s="12" t="n">
        <x:f>IF(Q237="Unclassified",U237,0)</x:f>
        <x:v>0</x:v>
      </x:c>
    </x:row>
    <x:row r="238" ht="22" customHeight="1">
      <x:c r="A238" s="2" t="str">
        <x:v>COIL</x:v>
      </x:c>
      <x:c r="B238" s="2" t="str">
        <x:v>10</x:v>
      </x:c>
      <x:c r="C238" s="2" t="str">
        <x:v>18BLK12-4</x:v>
      </x:c>
      <x:c r="D238" s="2" t="str">
        <x:v>1061140</x:v>
      </x:c>
      <x:c r="E238" s="2" t="str">
        <x:v>0</x:v>
      </x:c>
      <x:c r="F238" s="2" t="str">
        <x:v>25</x:v>
      </x:c>
      <x:c r="G238" s="10" t="n">
        <x:v>46286</x:v>
      </x:c>
      <x:c r="H238" s="10" t="n">
        <x:v>46286</x:v>
      </x:c>
      <x:c r="I238" s="7" t="n">
        <x:v>14000</x:v>
      </x:c>
      <x:c r="J238" s="7" t="n">
        <x:v>14000</x:v>
      </x:c>
      <x:c r="K238" s="7" t="n">
        <x:v>1</x:v>
      </x:c>
      <x:c r="L238" s="8" t="n">
        <x:v>10.31</x:v>
      </x:c>
      <x:c r="M238" s="9" t="n">
        <x:v>1628.2</x:v>
      </x:c>
      <x:c r="N238" s="2" t="str">
        <x:v>i</x:v>
      </x:c>
      <x:c r="O238" s="2" t="n">
        <x:v>0</x:v>
      </x:c>
      <x:c r="P238" s="2" t="n">
        <x:v>100</x:v>
      </x:c>
      <x:c r="Q238" s="2" t="str">
        <x:v>Baseline PO cost</x:v>
      </x:c>
      <x:c r="R238" s="2" t="str">
        <x:v>Received</x:v>
      </x:c>
      <x:c r="S238" s="12" t="n">
        <x:f>IF(AND(ISNUMBER(G238),G238&gt;0,G238&lt;=Summary!$E$5,I238&gt;0),I238*K238,0)</x:f>
        <x:v>14000</x:v>
      </x:c>
      <x:c r="T238" s="12" t="n">
        <x:f>MIN(S238,MAX(0,'Inventory detail'!E25-SUM(S237:S237)))</x:f>
        <x:v>1300</x:v>
      </x:c>
      <x:c r="U238" s="12" t="n">
        <x:f>IF(O238=1,J238*K238,0)</x:f>
        <x:v>0</x:v>
      </x:c>
      <x:c r="V238" s="13" t="str">
        <x:f>IF(O238=0,"",IF(H238="","",MAX(H238,Summary!$E$5)))</x:f>
      </x:c>
      <x:c r="W238" s="12" t="n">
        <x:f>IF(Q238="Baseline PO cost",U238,0)</x:f>
        <x:v>0</x:v>
      </x:c>
      <x:c r="X238" s="12" t="n">
        <x:f>IF(Q238="Higher PO cost",U238,0)</x:f>
        <x:v>0</x:v>
      </x:c>
      <x:c r="Y238" s="12" t="n">
        <x:f>IF(Q238="Unclassified",U238,0)</x:f>
        <x:v>0</x:v>
      </x:c>
    </x:row>
    <x:row r="239" ht="22" customHeight="1">
      <x:c r="A239" s="2" t="str">
        <x:v>COIL</x:v>
      </x:c>
      <x:c r="B239" s="2" t="str">
        <x:v>10</x:v>
      </x:c>
      <x:c r="C239" s="2" t="str">
        <x:v>18BLK12-4</x:v>
      </x:c>
      <x:c r="D239" s="2" t="str">
        <x:v>1060985</x:v>
      </x:c>
      <x:c r="E239" s="2" t="str">
        <x:v>0</x:v>
      </x:c>
      <x:c r="F239" s="2" t="str">
        <x:v>23</x:v>
      </x:c>
      <x:c r="G239" s="10" t="n">
        <x:v>46240</x:v>
      </x:c>
      <x:c r="H239" s="10" t="n">
        <x:v>46241</x:v>
      </x:c>
      <x:c r="I239" s="7" t="n">
        <x:v>21000</x:v>
      </x:c>
      <x:c r="J239" s="7" t="n">
        <x:v>21000</x:v>
      </x:c>
      <x:c r="K239" s="7" t="n">
        <x:v>1</x:v>
      </x:c>
      <x:c r="L239" s="8" t="n">
        <x:v>10.31</x:v>
      </x:c>
      <x:c r="M239" s="9" t="n">
        <x:v>2442.3</x:v>
      </x:c>
      <x:c r="N239" s="2" t="str">
        <x:v>i</x:v>
      </x:c>
      <x:c r="O239" s="2" t="n">
        <x:v>0</x:v>
      </x:c>
      <x:c r="P239" s="2" t="n">
        <x:v>100</x:v>
      </x:c>
      <x:c r="Q239" s="2" t="str">
        <x:v>Baseline PO cost</x:v>
      </x:c>
      <x:c r="R239" s="2" t="str">
        <x:v>Received</x:v>
      </x:c>
      <x:c r="S239" s="12" t="n">
        <x:f>IF(AND(ISNUMBER(G239),G239&gt;0,G239&lt;=Summary!$E$5,I239&gt;0),I239*K239,0)</x:f>
        <x:v>21000</x:v>
      </x:c>
      <x:c r="T239" s="12" t="n">
        <x:f>MIN(S239,MAX(0,'Inventory detail'!E25-SUM(S237:S238)))</x:f>
        <x:v>0</x:v>
      </x:c>
      <x:c r="U239" s="12" t="n">
        <x:f>IF(O239=1,J239*K239,0)</x:f>
        <x:v>0</x:v>
      </x:c>
      <x:c r="V239" s="13" t="str">
        <x:f>IF(O239=0,"",IF(H239="","",MAX(H239,Summary!$E$5)))</x:f>
      </x:c>
      <x:c r="W239" s="12" t="n">
        <x:f>IF(Q239="Baseline PO cost",U239,0)</x:f>
        <x:v>0</x:v>
      </x:c>
      <x:c r="X239" s="12" t="n">
        <x:f>IF(Q239="Higher PO cost",U239,0)</x:f>
        <x:v>0</x:v>
      </x:c>
      <x:c r="Y239" s="12" t="n">
        <x:f>IF(Q239="Unclassified",U239,0)</x:f>
        <x:v>0</x:v>
      </x:c>
    </x:row>
    <x:row r="240" ht="22" customHeight="1">
      <x:c r="A240" s="2" t="str">
        <x:v>COIL</x:v>
      </x:c>
      <x:c r="B240" s="2" t="str">
        <x:v>10</x:v>
      </x:c>
      <x:c r="C240" s="2" t="str">
        <x:v>18BLK12-4</x:v>
      </x:c>
      <x:c r="D240" s="2" t="str">
        <x:v>1060866</x:v>
      </x:c>
      <x:c r="E240" s="2" t="str">
        <x:v>0</x:v>
      </x:c>
      <x:c r="F240" s="2" t="str">
        <x:v>24</x:v>
      </x:c>
      <x:c r="G240" s="10" t="n">
        <x:v>46210</x:v>
      </x:c>
      <x:c r="H240" s="10" t="n">
        <x:v>46213</x:v>
      </x:c>
      <x:c r="I240" s="7" t="n">
        <x:v>7000</x:v>
      </x:c>
      <x:c r="J240" s="7" t="n">
        <x:v>7000</x:v>
      </x:c>
      <x:c r="K240" s="7" t="n">
        <x:v>1</x:v>
      </x:c>
      <x:c r="L240" s="8" t="n">
        <x:v>10.31</x:v>
      </x:c>
      <x:c r="M240" s="9" t="n">
        <x:v>814.1</x:v>
      </x:c>
      <x:c r="N240" s="2" t="str">
        <x:v>i</x:v>
      </x:c>
      <x:c r="O240" s="2" t="n">
        <x:v>0</x:v>
      </x:c>
      <x:c r="P240" s="2" t="n">
        <x:v>100</x:v>
      </x:c>
      <x:c r="Q240" s="2" t="str">
        <x:v>Baseline PO cost</x:v>
      </x:c>
      <x:c r="R240" s="2" t="str">
        <x:v>Received</x:v>
      </x:c>
      <x:c r="S240" s="12" t="n">
        <x:f>IF(AND(ISNUMBER(G240),G240&gt;0,G240&lt;=Summary!$E$5,I240&gt;0),I240*K240,0)</x:f>
        <x:v>7000</x:v>
      </x:c>
      <x:c r="T240" s="12" t="n">
        <x:f>MIN(S240,MAX(0,'Inventory detail'!E25-SUM(S237:S239)))</x:f>
        <x:v>0</x:v>
      </x:c>
      <x:c r="U240" s="12" t="n">
        <x:f>IF(O240=1,J240*K240,0)</x:f>
        <x:v>0</x:v>
      </x:c>
      <x:c r="V240" s="13" t="str">
        <x:f>IF(O240=0,"",IF(H240="","",MAX(H240,Summary!$E$5)))</x:f>
      </x:c>
      <x:c r="W240" s="12" t="n">
        <x:f>IF(Q240="Baseline PO cost",U240,0)</x:f>
        <x:v>0</x:v>
      </x:c>
      <x:c r="X240" s="12" t="n">
        <x:f>IF(Q240="Higher PO cost",U240,0)</x:f>
        <x:v>0</x:v>
      </x:c>
      <x:c r="Y240" s="12" t="n">
        <x:f>IF(Q240="Unclassified",U240,0)</x:f>
        <x:v>0</x:v>
      </x:c>
    </x:row>
    <x:row r="241" ht="22" customHeight="1">
      <x:c r="A241" s="2" t="str">
        <x:v>COIL</x:v>
      </x:c>
      <x:c r="B241" s="2" t="str">
        <x:v>10</x:v>
      </x:c>
      <x:c r="C241" s="2" t="str">
        <x:v>18BLK12-4</x:v>
      </x:c>
      <x:c r="D241" s="2" t="str">
        <x:v>1060776</x:v>
      </x:c>
      <x:c r="E241" s="2" t="str">
        <x:v>0</x:v>
      </x:c>
      <x:c r="F241" s="2" t="str">
        <x:v>22</x:v>
      </x:c>
      <x:c r="G241" s="10" t="n">
        <x:v>46197</x:v>
      </x:c>
      <x:c r="H241" s="10" t="n">
        <x:v>46199</x:v>
      </x:c>
      <x:c r="I241" s="7" t="n">
        <x:v>7000</x:v>
      </x:c>
      <x:c r="J241" s="7" t="n">
        <x:v>7000</x:v>
      </x:c>
      <x:c r="K241" s="7" t="n">
        <x:v>1</x:v>
      </x:c>
      <x:c r="L241" s="8" t="n">
        <x:v>10.31</x:v>
      </x:c>
      <x:c r="M241" s="9" t="n">
        <x:v>814.1</x:v>
      </x:c>
      <x:c r="N241" s="2" t="str">
        <x:v>i</x:v>
      </x:c>
      <x:c r="O241" s="2" t="n">
        <x:v>0</x:v>
      </x:c>
      <x:c r="P241" s="2" t="n">
        <x:v>100</x:v>
      </x:c>
      <x:c r="Q241" s="2" t="str">
        <x:v>Baseline PO cost</x:v>
      </x:c>
      <x:c r="R241" s="2" t="str">
        <x:v>Received</x:v>
      </x:c>
      <x:c r="S241" s="12" t="n">
        <x:f>IF(AND(ISNUMBER(G241),G241&gt;0,G241&lt;=Summary!$E$5,I241&gt;0),I241*K241,0)</x:f>
        <x:v>7000</x:v>
      </x:c>
      <x:c r="T241" s="12" t="n">
        <x:f>MIN(S241,MAX(0,'Inventory detail'!E25-SUM(S237:S240)))</x:f>
        <x:v>0</x:v>
      </x:c>
      <x:c r="U241" s="12" t="n">
        <x:f>IF(O241=1,J241*K241,0)</x:f>
        <x:v>0</x:v>
      </x:c>
      <x:c r="V241" s="13" t="str">
        <x:f>IF(O241=0,"",IF(H241="","",MAX(H241,Summary!$E$5)))</x:f>
      </x:c>
      <x:c r="W241" s="12" t="n">
        <x:f>IF(Q241="Baseline PO cost",U241,0)</x:f>
        <x:v>0</x:v>
      </x:c>
      <x:c r="X241" s="12" t="n">
        <x:f>IF(Q241="Higher PO cost",U241,0)</x:f>
        <x:v>0</x:v>
      </x:c>
      <x:c r="Y241" s="12" t="n">
        <x:f>IF(Q241="Unclassified",U241,0)</x:f>
        <x:v>0</x:v>
      </x:c>
    </x:row>
    <x:row r="242" ht="22" customHeight="1">
      <x:c r="A242" s="2" t="str">
        <x:v>COIL</x:v>
      </x:c>
      <x:c r="B242" s="2" t="str">
        <x:v>10</x:v>
      </x:c>
      <x:c r="C242" s="2" t="str">
        <x:v>18BLK12-4</x:v>
      </x:c>
      <x:c r="D242" s="2" t="str">
        <x:v>1060598</x:v>
      </x:c>
      <x:c r="E242" s="2" t="str">
        <x:v>0</x:v>
      </x:c>
      <x:c r="F242" s="2" t="str">
        <x:v>24</x:v>
      </x:c>
      <x:c r="G242" s="10" t="n">
        <x:v>46171</x:v>
      </x:c>
      <x:c r="H242" s="10" t="n">
        <x:v>46171</x:v>
      </x:c>
      <x:c r="I242" s="7" t="n">
        <x:v>7000</x:v>
      </x:c>
      <x:c r="J242" s="7" t="n">
        <x:v>7000</x:v>
      </x:c>
      <x:c r="K242" s="7" t="n">
        <x:v>1</x:v>
      </x:c>
      <x:c r="L242" s="8" t="n">
        <x:v>10.31</x:v>
      </x:c>
      <x:c r="M242" s="9" t="n">
        <x:v>814.1</x:v>
      </x:c>
      <x:c r="N242" s="2" t="str">
        <x:v>i</x:v>
      </x:c>
      <x:c r="O242" s="2" t="n">
        <x:v>0</x:v>
      </x:c>
      <x:c r="P242" s="2" t="n">
        <x:v>100</x:v>
      </x:c>
      <x:c r="Q242" s="2" t="str">
        <x:v>Baseline PO cost</x:v>
      </x:c>
      <x:c r="R242" s="2" t="str">
        <x:v>Received</x:v>
      </x:c>
      <x:c r="S242" s="12" t="n">
        <x:f>IF(AND(ISNUMBER(G242),G242&gt;0,G242&lt;=Summary!$E$5,I242&gt;0),I242*K242,0)</x:f>
        <x:v>7000</x:v>
      </x:c>
      <x:c r="T242" s="12" t="n">
        <x:f>MIN(S242,MAX(0,'Inventory detail'!E25-SUM(S237:S241)))</x:f>
        <x:v>0</x:v>
      </x:c>
      <x:c r="U242" s="12" t="n">
        <x:f>IF(O242=1,J242*K242,0)</x:f>
        <x:v>0</x:v>
      </x:c>
      <x:c r="V242" s="13" t="str">
        <x:f>IF(O242=0,"",IF(H242="","",MAX(H242,Summary!$E$5)))</x:f>
      </x:c>
      <x:c r="W242" s="12" t="n">
        <x:f>IF(Q242="Baseline PO cost",U242,0)</x:f>
        <x:v>0</x:v>
      </x:c>
      <x:c r="X242" s="12" t="n">
        <x:f>IF(Q242="Higher PO cost",U242,0)</x:f>
        <x:v>0</x:v>
      </x:c>
      <x:c r="Y242" s="12" t="n">
        <x:f>IF(Q242="Unclassified",U242,0)</x:f>
        <x:v>0</x:v>
      </x:c>
    </x:row>
    <x:row r="243" ht="22" customHeight="1">
      <x:c r="A243" s="2" t="str">
        <x:v>COIL</x:v>
      </x:c>
      <x:c r="B243" s="2" t="str">
        <x:v>10</x:v>
      </x:c>
      <x:c r="C243" s="2" t="str">
        <x:v>18BLK12-4</x:v>
      </x:c>
      <x:c r="D243" s="2" t="str">
        <x:v>1060507</x:v>
      </x:c>
      <x:c r="E243" s="2" t="str">
        <x:v>0</x:v>
      </x:c>
      <x:c r="F243" s="2" t="str">
        <x:v>28</x:v>
      </x:c>
      <x:c r="G243" s="10" t="n">
        <x:v>46150</x:v>
      </x:c>
      <x:c r="H243" s="10" t="n">
        <x:v>46155</x:v>
      </x:c>
      <x:c r="I243" s="7" t="n">
        <x:v>9800</x:v>
      </x:c>
      <x:c r="J243" s="7" t="n">
        <x:v>9800</x:v>
      </x:c>
      <x:c r="K243" s="7" t="n">
        <x:v>1</x:v>
      </x:c>
      <x:c r="L243" s="8" t="n">
        <x:v>10.31</x:v>
      </x:c>
      <x:c r="M243" s="9" t="n">
        <x:v>1139.74</x:v>
      </x:c>
      <x:c r="N243" s="2" t="str">
        <x:v>i</x:v>
      </x:c>
      <x:c r="O243" s="2" t="n">
        <x:v>0</x:v>
      </x:c>
      <x:c r="P243" s="2" t="n">
        <x:v>100</x:v>
      </x:c>
      <x:c r="Q243" s="2" t="str">
        <x:v>Baseline PO cost</x:v>
      </x:c>
      <x:c r="R243" s="2" t="str">
        <x:v>Received</x:v>
      </x:c>
      <x:c r="S243" s="12" t="n">
        <x:f>IF(AND(ISNUMBER(G243),G243&gt;0,G243&lt;=Summary!$E$5,I243&gt;0),I243*K243,0)</x:f>
        <x:v>9800</x:v>
      </x:c>
      <x:c r="T243" s="12" t="n">
        <x:f>MIN(S243,MAX(0,'Inventory detail'!E25-SUM(S237:S242)))</x:f>
        <x:v>0</x:v>
      </x:c>
      <x:c r="U243" s="12" t="n">
        <x:f>IF(O243=1,J243*K243,0)</x:f>
        <x:v>0</x:v>
      </x:c>
      <x:c r="V243" s="13" t="str">
        <x:f>IF(O243=0,"",IF(H243="","",MAX(H243,Summary!$E$5)))</x:f>
      </x:c>
      <x:c r="W243" s="12" t="n">
        <x:f>IF(Q243="Baseline PO cost",U243,0)</x:f>
        <x:v>0</x:v>
      </x:c>
      <x:c r="X243" s="12" t="n">
        <x:f>IF(Q243="Higher PO cost",U243,0)</x:f>
        <x:v>0</x:v>
      </x:c>
      <x:c r="Y243" s="12" t="n">
        <x:f>IF(Q243="Unclassified",U243,0)</x:f>
        <x:v>0</x:v>
      </x:c>
    </x:row>
    <x:row r="244" ht="22" customHeight="1">
      <x:c r="A244" s="2" t="str">
        <x:v>COIL</x:v>
      </x:c>
      <x:c r="B244" s="2" t="str">
        <x:v>10</x:v>
      </x:c>
      <x:c r="C244" s="2" t="str">
        <x:v>18BLK12-4</x:v>
      </x:c>
      <x:c r="D244" s="2" t="str">
        <x:v>1060384</x:v>
      </x:c>
      <x:c r="E244" s="2" t="str">
        <x:v>0</x:v>
      </x:c>
      <x:c r="F244" s="2" t="str">
        <x:v>23</x:v>
      </x:c>
      <x:c r="G244" s="10" t="n">
        <x:v>46127</x:v>
      </x:c>
      <x:c r="H244" s="10" t="n">
        <x:v>46129</x:v>
      </x:c>
      <x:c r="I244" s="7" t="n">
        <x:v>11200</x:v>
      </x:c>
      <x:c r="J244" s="7" t="n">
        <x:v>11200</x:v>
      </x:c>
      <x:c r="K244" s="7" t="n">
        <x:v>1</x:v>
      </x:c>
      <x:c r="L244" s="8" t="n">
        <x:v>10.31</x:v>
      </x:c>
      <x:c r="M244" s="9" t="n">
        <x:v>1264.48</x:v>
      </x:c>
      <x:c r="N244" s="2" t="str">
        <x:v>i</x:v>
      </x:c>
      <x:c r="O244" s="2" t="n">
        <x:v>0</x:v>
      </x:c>
      <x:c r="P244" s="2" t="n">
        <x:v>100</x:v>
      </x:c>
      <x:c r="Q244" s="2" t="str">
        <x:v>Baseline PO cost</x:v>
      </x:c>
      <x:c r="R244" s="2" t="str">
        <x:v>Received</x:v>
      </x:c>
      <x:c r="S244" s="12" t="n">
        <x:f>IF(AND(ISNUMBER(G244),G244&gt;0,G244&lt;=Summary!$E$5,I244&gt;0),I244*K244,0)</x:f>
        <x:v>11200</x:v>
      </x:c>
      <x:c r="T244" s="12" t="n">
        <x:f>MIN(S244,MAX(0,'Inventory detail'!E25-SUM(S237:S243)))</x:f>
        <x:v>0</x:v>
      </x:c>
      <x:c r="U244" s="12" t="n">
        <x:f>IF(O244=1,J244*K244,0)</x:f>
        <x:v>0</x:v>
      </x:c>
      <x:c r="V244" s="13" t="str">
        <x:f>IF(O244=0,"",IF(H244="","",MAX(H244,Summary!$E$5)))</x:f>
      </x:c>
      <x:c r="W244" s="12" t="n">
        <x:f>IF(Q244="Baseline PO cost",U244,0)</x:f>
        <x:v>0</x:v>
      </x:c>
      <x:c r="X244" s="12" t="n">
        <x:f>IF(Q244="Higher PO cost",U244,0)</x:f>
        <x:v>0</x:v>
      </x:c>
      <x:c r="Y244" s="12" t="n">
        <x:f>IF(Q244="Unclassified",U244,0)</x:f>
        <x:v>0</x:v>
      </x:c>
    </x:row>
    <x:row r="245" ht="22" customHeight="1">
      <x:c r="A245" s="2" t="str">
        <x:v>COIL</x:v>
      </x:c>
      <x:c r="B245" s="2" t="str">
        <x:v>10</x:v>
      </x:c>
      <x:c r="C245" s="2" t="str">
        <x:v>18BLK12-4</x:v>
      </x:c>
      <x:c r="D245" s="2" t="str">
        <x:v>1060225</x:v>
      </x:c>
      <x:c r="E245" s="2" t="str">
        <x:v>0</x:v>
      </x:c>
      <x:c r="F245" s="2" t="str">
        <x:v>24</x:v>
      </x:c>
      <x:c r="G245" s="10" t="n">
        <x:v>46119</x:v>
      </x:c>
      <x:c r="H245" s="10" t="n">
        <x:v>46115</x:v>
      </x:c>
      <x:c r="I245" s="7" t="n">
        <x:v>19600</x:v>
      </x:c>
      <x:c r="J245" s="7" t="n">
        <x:v>19600</x:v>
      </x:c>
      <x:c r="K245" s="7" t="n">
        <x:v>1</x:v>
      </x:c>
      <x:c r="L245" s="8" t="n">
        <x:v>10.31</x:v>
      </x:c>
      <x:c r="M245" s="9" t="n">
        <x:v>2212.84</x:v>
      </x:c>
      <x:c r="N245" s="2" t="str">
        <x:v>i</x:v>
      </x:c>
      <x:c r="O245" s="2" t="n">
        <x:v>0</x:v>
      </x:c>
      <x:c r="P245" s="2" t="n">
        <x:v>100</x:v>
      </x:c>
      <x:c r="Q245" s="2" t="str">
        <x:v>Baseline PO cost</x:v>
      </x:c>
      <x:c r="R245" s="2" t="str">
        <x:v>Received</x:v>
      </x:c>
      <x:c r="S245" s="12" t="n">
        <x:f>IF(AND(ISNUMBER(G245),G245&gt;0,G245&lt;=Summary!$E$5,I245&gt;0),I245*K245,0)</x:f>
        <x:v>19600</x:v>
      </x:c>
      <x:c r="T245" s="12" t="n">
        <x:f>MIN(S245,MAX(0,'Inventory detail'!E25-SUM(S237:S244)))</x:f>
        <x:v>0</x:v>
      </x:c>
      <x:c r="U245" s="12" t="n">
        <x:f>IF(O245=1,J245*K245,0)</x:f>
        <x:v>0</x:v>
      </x:c>
      <x:c r="V245" s="13" t="str">
        <x:f>IF(O245=0,"",IF(H245="","",MAX(H245,Summary!$E$5)))</x:f>
      </x:c>
      <x:c r="W245" s="12" t="n">
        <x:f>IF(Q245="Baseline PO cost",U245,0)</x:f>
        <x:v>0</x:v>
      </x:c>
      <x:c r="X245" s="12" t="n">
        <x:f>IF(Q245="Higher PO cost",U245,0)</x:f>
        <x:v>0</x:v>
      </x:c>
      <x:c r="Y245" s="12" t="n">
        <x:f>IF(Q245="Unclassified",U245,0)</x:f>
        <x:v>0</x:v>
      </x:c>
    </x:row>
    <x:row r="246" ht="22" customHeight="1">
      <x:c r="A246" s="2" t="str">
        <x:v>COIL</x:v>
      </x:c>
      <x:c r="B246" s="2" t="str">
        <x:v>10</x:v>
      </x:c>
      <x:c r="C246" s="2" t="str">
        <x:v>18BLK12-4</x:v>
      </x:c>
      <x:c r="D246" s="2" t="str">
        <x:v>1060063</x:v>
      </x:c>
      <x:c r="E246" s="2" t="str">
        <x:v>0</x:v>
      </x:c>
      <x:c r="F246" s="2" t="str">
        <x:v>23</x:v>
      </x:c>
      <x:c r="G246" s="10" t="n">
        <x:v>46083</x:v>
      </x:c>
      <x:c r="H246" s="10" t="n">
        <x:v>46087</x:v>
      </x:c>
      <x:c r="I246" s="7" t="n">
        <x:v>9800</x:v>
      </x:c>
      <x:c r="J246" s="7" t="n">
        <x:v>9800</x:v>
      </x:c>
      <x:c r="K246" s="7" t="n">
        <x:v>1</x:v>
      </x:c>
      <x:c r="L246" s="8" t="n">
        <x:v>10.31</x:v>
      </x:c>
      <x:c r="M246" s="9" t="n">
        <x:v>1106.42</x:v>
      </x:c>
      <x:c r="N246" s="2" t="str">
        <x:v>i</x:v>
      </x:c>
      <x:c r="O246" s="2" t="n">
        <x:v>0</x:v>
      </x:c>
      <x:c r="P246" s="2" t="n">
        <x:v>100</x:v>
      </x:c>
      <x:c r="Q246" s="2" t="str">
        <x:v>Baseline PO cost</x:v>
      </x:c>
      <x:c r="R246" s="2" t="str">
        <x:v>Received</x:v>
      </x:c>
      <x:c r="S246" s="12" t="n">
        <x:f>IF(AND(ISNUMBER(G246),G246&gt;0,G246&lt;=Summary!$E$5,I246&gt;0),I246*K246,0)</x:f>
        <x:v>9800</x:v>
      </x:c>
      <x:c r="T246" s="12" t="n">
        <x:f>MIN(S246,MAX(0,'Inventory detail'!E25-SUM(S237:S245)))</x:f>
        <x:v>0</x:v>
      </x:c>
      <x:c r="U246" s="12" t="n">
        <x:f>IF(O246=1,J246*K246,0)</x:f>
        <x:v>0</x:v>
      </x:c>
      <x:c r="V246" s="13" t="str">
        <x:f>IF(O246=0,"",IF(H246="","",MAX(H246,Summary!$E$5)))</x:f>
      </x:c>
      <x:c r="W246" s="12" t="n">
        <x:f>IF(Q246="Baseline PO cost",U246,0)</x:f>
        <x:v>0</x:v>
      </x:c>
      <x:c r="X246" s="12" t="n">
        <x:f>IF(Q246="Higher PO cost",U246,0)</x:f>
        <x:v>0</x:v>
      </x:c>
      <x:c r="Y246" s="12" t="n">
        <x:f>IF(Q246="Unclassified",U246,0)</x:f>
        <x:v>0</x:v>
      </x:c>
    </x:row>
    <x:row r="247" ht="22" customHeight="1">
      <x:c r="A247" s="2" t="str">
        <x:v>COIL</x:v>
      </x:c>
      <x:c r="B247" s="2" t="str">
        <x:v>10</x:v>
      </x:c>
      <x:c r="C247" s="2" t="str">
        <x:v>18BLK12-4</x:v>
      </x:c>
      <x:c r="D247" s="2" t="str">
        <x:v>1059962</x:v>
      </x:c>
      <x:c r="E247" s="2" t="str">
        <x:v>0</x:v>
      </x:c>
      <x:c r="F247" s="2" t="str">
        <x:v>17</x:v>
      </x:c>
      <x:c r="G247" s="10" t="n">
        <x:v>46059</x:v>
      </x:c>
      <x:c r="H247" s="10" t="n">
        <x:v>46064</x:v>
      </x:c>
      <x:c r="I247" s="7" t="n">
        <x:v>21000</x:v>
      </x:c>
      <x:c r="J247" s="7" t="n">
        <x:v>21000</x:v>
      </x:c>
      <x:c r="K247" s="7" t="n">
        <x:v>1</x:v>
      </x:c>
      <x:c r="L247" s="8" t="n">
        <x:v>10.31</x:v>
      </x:c>
      <x:c r="M247" s="9" t="n">
        <x:v>2370.9</x:v>
      </x:c>
      <x:c r="N247" s="2" t="str">
        <x:v>i</x:v>
      </x:c>
      <x:c r="O247" s="2" t="n">
        <x:v>0</x:v>
      </x:c>
      <x:c r="P247" s="2" t="n">
        <x:v>100</x:v>
      </x:c>
      <x:c r="Q247" s="2" t="str">
        <x:v>Baseline PO cost</x:v>
      </x:c>
      <x:c r="R247" s="2" t="str">
        <x:v>Received</x:v>
      </x:c>
      <x:c r="S247" s="12" t="n">
        <x:f>IF(AND(ISNUMBER(G247),G247&gt;0,G247&lt;=Summary!$E$5,I247&gt;0),I247*K247,0)</x:f>
        <x:v>21000</x:v>
      </x:c>
      <x:c r="T247" s="12" t="n">
        <x:f>MIN(S247,MAX(0,'Inventory detail'!E25-SUM(S237:S246)))</x:f>
        <x:v>0</x:v>
      </x:c>
      <x:c r="U247" s="12" t="n">
        <x:f>IF(O247=1,J247*K247,0)</x:f>
        <x:v>0</x:v>
      </x:c>
      <x:c r="V247" s="13" t="str">
        <x:f>IF(O247=0,"",IF(H247="","",MAX(H247,Summary!$E$5)))</x:f>
      </x:c>
      <x:c r="W247" s="12" t="n">
        <x:f>IF(Q247="Baseline PO cost",U247,0)</x:f>
        <x:v>0</x:v>
      </x:c>
      <x:c r="X247" s="12" t="n">
        <x:f>IF(Q247="Higher PO cost",U247,0)</x:f>
        <x:v>0</x:v>
      </x:c>
      <x:c r="Y247" s="12" t="n">
        <x:f>IF(Q247="Unclassified",U247,0)</x:f>
        <x:v>0</x:v>
      </x:c>
    </x:row>
    <x:row r="248" ht="22" customHeight="1">
      <x:c r="A248" s="2" t="str">
        <x:v>COIL</x:v>
      </x:c>
      <x:c r="B248" s="2" t="str">
        <x:v>10</x:v>
      </x:c>
      <x:c r="C248" s="2" t="str">
        <x:v>18BLK12-4</x:v>
      </x:c>
      <x:c r="D248" s="2" t="str">
        <x:v>1059842</x:v>
      </x:c>
      <x:c r="E248" s="2" t="str">
        <x:v>0</x:v>
      </x:c>
      <x:c r="F248" s="2" t="str">
        <x:v>26</x:v>
      </x:c>
      <x:c r="G248" s="10" t="n">
        <x:v>46042</x:v>
      </x:c>
      <x:c r="H248" s="10" t="n">
        <x:v>46044</x:v>
      </x:c>
      <x:c r="I248" s="7" t="n">
        <x:v>9800</x:v>
      </x:c>
      <x:c r="J248" s="7" t="n">
        <x:v>9800</x:v>
      </x:c>
      <x:c r="K248" s="7" t="n">
        <x:v>1</x:v>
      </x:c>
      <x:c r="L248" s="8" t="n">
        <x:v>10.31</x:v>
      </x:c>
      <x:c r="M248" s="9" t="n">
        <x:v>1106.42</x:v>
      </x:c>
      <x:c r="N248" s="2" t="str">
        <x:v>i</x:v>
      </x:c>
      <x:c r="O248" s="2" t="n">
        <x:v>0</x:v>
      </x:c>
      <x:c r="P248" s="2" t="n">
        <x:v>100</x:v>
      </x:c>
      <x:c r="Q248" s="2" t="str">
        <x:v>Baseline PO cost</x:v>
      </x:c>
      <x:c r="R248" s="2" t="str">
        <x:v>Received</x:v>
      </x:c>
      <x:c r="S248" s="12" t="n">
        <x:f>IF(AND(ISNUMBER(G248),G248&gt;0,G248&lt;=Summary!$E$5,I248&gt;0),I248*K248,0)</x:f>
        <x:v>9800</x:v>
      </x:c>
      <x:c r="T248" s="12" t="n">
        <x:f>MIN(S248,MAX(0,'Inventory detail'!E25-SUM(S237:S247)))</x:f>
        <x:v>0</x:v>
      </x:c>
      <x:c r="U248" s="12" t="n">
        <x:f>IF(O248=1,J248*K248,0)</x:f>
        <x:v>0</x:v>
      </x:c>
      <x:c r="V248" s="13" t="str">
        <x:f>IF(O248=0,"",IF(H248="","",MAX(H248,Summary!$E$5)))</x:f>
      </x:c>
      <x:c r="W248" s="12" t="n">
        <x:f>IF(Q248="Baseline PO cost",U248,0)</x:f>
        <x:v>0</x:v>
      </x:c>
      <x:c r="X248" s="12" t="n">
        <x:f>IF(Q248="Higher PO cost",U248,0)</x:f>
        <x:v>0</x:v>
      </x:c>
      <x:c r="Y248" s="12" t="n">
        <x:f>IF(Q248="Unclassified",U248,0)</x:f>
        <x:v>0</x:v>
      </x:c>
    </x:row>
    <x:row r="249" ht="22" customHeight="1">
      <x:c r="A249" s="2" t="str">
        <x:v>COIL</x:v>
      </x:c>
      <x:c r="B249" s="2" t="str">
        <x:v>10</x:v>
      </x:c>
      <x:c r="C249" s="2" t="str">
        <x:v>18BLK12-4</x:v>
      </x:c>
      <x:c r="D249" s="2" t="str">
        <x:v>1061485</x:v>
      </x:c>
      <x:c r="E249" s="2" t="str">
        <x:v>0</x:v>
      </x:c>
      <x:c r="F249" s="2" t="str">
        <x:v>27</x:v>
      </x:c>
      <x:c r="G249" s="10"/>
      <x:c r="H249" s="10" t="n">
        <x:v>46339</x:v>
      </x:c>
      <x:c r="I249" s="7" t="n">
        <x:v>21000</x:v>
      </x:c>
      <x:c r="J249" s="7" t="n">
        <x:v>21000</x:v>
      </x:c>
      <x:c r="K249" s="7" t="n">
        <x:v>1</x:v>
      </x:c>
      <x:c r="L249" s="8" t="n">
        <x:v>10.31</x:v>
      </x:c>
      <x:c r="M249" s="9" t="n">
        <x:v>0</x:v>
      </x:c>
      <x:c r="N249" s="2" t="str">
        <x:v>a</x:v>
      </x:c>
      <x:c r="O249" s="2" t="n">
        <x:v>1</x:v>
      </x:c>
      <x:c r="P249" s="2" t="n">
        <x:v>100</x:v>
      </x:c>
      <x:c r="Q249" s="2" t="str">
        <x:v>Baseline PO cost</x:v>
      </x:c>
      <x:c r="R249" s="2" t="str">
        <x:v>Incoming active PO</x:v>
      </x:c>
      <x:c r="S249" s="12" t="n">
        <x:f>IF(AND(ISNUMBER(G249),G249&gt;0,G249&lt;=Summary!$E$5,I249&gt;0),I249*K249,0)</x:f>
        <x:v>0</x:v>
      </x:c>
      <x:c r="T249" s="12" t="n">
        <x:f>MIN(S249,MAX(0,'Inventory detail'!E25-SUM(S237:S248)))</x:f>
        <x:v>0</x:v>
      </x:c>
      <x:c r="U249" s="12" t="n">
        <x:f>IF(O249=1,J249*K249,0)</x:f>
        <x:v>21000</x:v>
      </x:c>
      <x:c r="V249" s="13" t="n">
        <x:f>IF(O249=0,"",IF(H249="","",MAX(H249,Summary!$E$5)))</x:f>
        <x:v>46339</x:v>
      </x:c>
      <x:c r="W249" s="12" t="n">
        <x:f>IF(Q249="Baseline PO cost",U249,0)</x:f>
        <x:v>21000</x:v>
      </x:c>
      <x:c r="X249" s="12" t="n">
        <x:f>IF(Q249="Higher PO cost",U249,0)</x:f>
        <x:v>0</x:v>
      </x:c>
      <x:c r="Y249" s="12" t="n">
        <x:f>IF(Q249="Unclassified",U249,0)</x:f>
        <x:v>0</x:v>
      </x:c>
    </x:row>
    <x:row r="250" ht="22" customHeight="1">
      <x:c r="A250" s="2" t="str">
        <x:v>COIL</x:v>
      </x:c>
      <x:c r="B250" s="2" t="str">
        <x:v>10</x:v>
      </x:c>
      <x:c r="C250" s="2" t="str">
        <x:v>18BLK36-4</x:v>
      </x:c>
      <x:c r="D250" s="2" t="str">
        <x:v>1061316</x:v>
      </x:c>
      <x:c r="E250" s="2" t="str">
        <x:v>0</x:v>
      </x:c>
      <x:c r="F250" s="2" t="str">
        <x:v>46</x:v>
      </x:c>
      <x:c r="G250" s="10" t="n">
        <x:v>46302</x:v>
      </x:c>
      <x:c r="H250" s="10" t="n">
        <x:v>46304</x:v>
      </x:c>
      <x:c r="I250" s="7" t="n">
        <x:v>500</x:v>
      </x:c>
      <x:c r="J250" s="7" t="n">
        <x:v>500</x:v>
      </x:c>
      <x:c r="K250" s="7" t="n">
        <x:v>1</x:v>
      </x:c>
      <x:c r="L250" s="8" t="n">
        <x:v>29.66</x:v>
      </x:c>
      <x:c r="M250" s="9" t="n">
        <x:v>167.25</x:v>
      </x:c>
      <x:c r="N250" s="2" t="str">
        <x:v>a</x:v>
      </x:c>
      <x:c r="O250" s="2" t="n">
        <x:v>0</x:v>
      </x:c>
      <x:c r="P250" s="2" t="n">
        <x:v>100</x:v>
      </x:c>
      <x:c r="Q250" s="2" t="str">
        <x:v>Baseline PO cost</x:v>
      </x:c>
      <x:c r="R250" s="2" t="str">
        <x:v>Received</x:v>
      </x:c>
      <x:c r="S250" s="12" t="n">
        <x:f>IF(AND(ISNUMBER(G250),G250&gt;0,G250&lt;=Summary!$E$5,I250&gt;0),I250*K250,0)</x:f>
        <x:v>500</x:v>
      </x:c>
      <x:c r="T250" s="12" t="n">
        <x:f>MIN(S250,MAX(0,'Inventory detail'!E272-0))</x:f>
        <x:v>500</x:v>
      </x:c>
      <x:c r="U250" s="12" t="n">
        <x:f>IF(O250=1,J250*K250,0)</x:f>
        <x:v>0</x:v>
      </x:c>
      <x:c r="V250" s="13" t="str">
        <x:f>IF(O250=0,"",IF(H250="","",MAX(H250,Summary!$E$5)))</x:f>
      </x:c>
      <x:c r="W250" s="12" t="n">
        <x:f>IF(Q250="Baseline PO cost",U250,0)</x:f>
        <x:v>0</x:v>
      </x:c>
      <x:c r="X250" s="12" t="n">
        <x:f>IF(Q250="Higher PO cost",U250,0)</x:f>
        <x:v>0</x:v>
      </x:c>
      <x:c r="Y250" s="12" t="n">
        <x:f>IF(Q250="Unclassified",U250,0)</x:f>
        <x:v>0</x:v>
      </x:c>
    </x:row>
    <x:row r="251" ht="22" customHeight="1">
      <x:c r="A251" s="2" t="str">
        <x:v>COIL</x:v>
      </x:c>
      <x:c r="B251" s="2" t="str">
        <x:v>10</x:v>
      </x:c>
      <x:c r="C251" s="2" t="str">
        <x:v>18BLK36-4</x:v>
      </x:c>
      <x:c r="D251" s="2" t="str">
        <x:v>1061140</x:v>
      </x:c>
      <x:c r="E251" s="2" t="str">
        <x:v>0</x:v>
      </x:c>
      <x:c r="F251" s="2" t="str">
        <x:v>47</x:v>
      </x:c>
      <x:c r="G251" s="10" t="n">
        <x:v>46286</x:v>
      </x:c>
      <x:c r="H251" s="10" t="n">
        <x:v>46286</x:v>
      </x:c>
      <x:c r="I251" s="7" t="n">
        <x:v>1000</x:v>
      </x:c>
      <x:c r="J251" s="7" t="n">
        <x:v>1000</x:v>
      </x:c>
      <x:c r="K251" s="7" t="n">
        <x:v>1</x:v>
      </x:c>
      <x:c r="L251" s="8" t="n">
        <x:v>29.66</x:v>
      </x:c>
      <x:c r="M251" s="9" t="n">
        <x:v>334.5</x:v>
      </x:c>
      <x:c r="N251" s="2" t="str">
        <x:v>i</x:v>
      </x:c>
      <x:c r="O251" s="2" t="n">
        <x:v>0</x:v>
      </x:c>
      <x:c r="P251" s="2" t="n">
        <x:v>100</x:v>
      </x:c>
      <x:c r="Q251" s="2" t="str">
        <x:v>Baseline PO cost</x:v>
      </x:c>
      <x:c r="R251" s="2" t="str">
        <x:v>Received</x:v>
      </x:c>
      <x:c r="S251" s="12" t="n">
        <x:f>IF(AND(ISNUMBER(G251),G251&gt;0,G251&lt;=Summary!$E$5,I251&gt;0),I251*K251,0)</x:f>
        <x:v>1000</x:v>
      </x:c>
      <x:c r="T251" s="12" t="n">
        <x:f>MIN(S251,MAX(0,'Inventory detail'!E272-SUM(S250:S250)))</x:f>
        <x:v>1000</x:v>
      </x:c>
      <x:c r="U251" s="12" t="n">
        <x:f>IF(O251=1,J251*K251,0)</x:f>
        <x:v>0</x:v>
      </x:c>
      <x:c r="V251" s="13" t="str">
        <x:f>IF(O251=0,"",IF(H251="","",MAX(H251,Summary!$E$5)))</x:f>
      </x:c>
      <x:c r="W251" s="12" t="n">
        <x:f>IF(Q251="Baseline PO cost",U251,0)</x:f>
        <x:v>0</x:v>
      </x:c>
      <x:c r="X251" s="12" t="n">
        <x:f>IF(Q251="Higher PO cost",U251,0)</x:f>
        <x:v>0</x:v>
      </x:c>
      <x:c r="Y251" s="12" t="n">
        <x:f>IF(Q251="Unclassified",U251,0)</x:f>
        <x:v>0</x:v>
      </x:c>
    </x:row>
    <x:row r="252" ht="22" customHeight="1">
      <x:c r="A252" s="2" t="str">
        <x:v>COIL</x:v>
      </x:c>
      <x:c r="B252" s="2" t="str">
        <x:v>10</x:v>
      </x:c>
      <x:c r="C252" s="2" t="str">
        <x:v>18BLK36-4</x:v>
      </x:c>
      <x:c r="D252" s="2" t="str">
        <x:v>1060985</x:v>
      </x:c>
      <x:c r="E252" s="2" t="str">
        <x:v>0</x:v>
      </x:c>
      <x:c r="F252" s="2" t="str">
        <x:v>43</x:v>
      </x:c>
      <x:c r="G252" s="10" t="n">
        <x:v>46240</x:v>
      </x:c>
      <x:c r="H252" s="10" t="n">
        <x:v>46241</x:v>
      </x:c>
      <x:c r="I252" s="7" t="n">
        <x:v>500</x:v>
      </x:c>
      <x:c r="J252" s="7" t="n">
        <x:v>500</x:v>
      </x:c>
      <x:c r="K252" s="7" t="n">
        <x:v>1</x:v>
      </x:c>
      <x:c r="L252" s="8" t="n">
        <x:v>29.66</x:v>
      </x:c>
      <x:c r="M252" s="9" t="n">
        <x:v>167.25</x:v>
      </x:c>
      <x:c r="N252" s="2" t="str">
        <x:v>i</x:v>
      </x:c>
      <x:c r="O252" s="2" t="n">
        <x:v>0</x:v>
      </x:c>
      <x:c r="P252" s="2" t="n">
        <x:v>100</x:v>
      </x:c>
      <x:c r="Q252" s="2" t="str">
        <x:v>Baseline PO cost</x:v>
      </x:c>
      <x:c r="R252" s="2" t="str">
        <x:v>Received</x:v>
      </x:c>
      <x:c r="S252" s="12" t="n">
        <x:f>IF(AND(ISNUMBER(G252),G252&gt;0,G252&lt;=Summary!$E$5,I252&gt;0),I252*K252,0)</x:f>
        <x:v>500</x:v>
      </x:c>
      <x:c r="T252" s="12" t="n">
        <x:f>MIN(S252,MAX(0,'Inventory detail'!E272-SUM(S250:S251)))</x:f>
        <x:v>500</x:v>
      </x:c>
      <x:c r="U252" s="12" t="n">
        <x:f>IF(O252=1,J252*K252,0)</x:f>
        <x:v>0</x:v>
      </x:c>
      <x:c r="V252" s="13" t="str">
        <x:f>IF(O252=0,"",IF(H252="","",MAX(H252,Summary!$E$5)))</x:f>
      </x:c>
      <x:c r="W252" s="12" t="n">
        <x:f>IF(Q252="Baseline PO cost",U252,0)</x:f>
        <x:v>0</x:v>
      </x:c>
      <x:c r="X252" s="12" t="n">
        <x:f>IF(Q252="Higher PO cost",U252,0)</x:f>
        <x:v>0</x:v>
      </x:c>
      <x:c r="Y252" s="12" t="n">
        <x:f>IF(Q252="Unclassified",U252,0)</x:f>
        <x:v>0</x:v>
      </x:c>
    </x:row>
    <x:row r="253" ht="22" customHeight="1">
      <x:c r="A253" s="2" t="str">
        <x:v>COIL</x:v>
      </x:c>
      <x:c r="B253" s="2" t="str">
        <x:v>10</x:v>
      </x:c>
      <x:c r="C253" s="2" t="str">
        <x:v>18BLK36-4</x:v>
      </x:c>
      <x:c r="D253" s="2" t="str">
        <x:v>1060776</x:v>
      </x:c>
      <x:c r="E253" s="2" t="str">
        <x:v>0</x:v>
      </x:c>
      <x:c r="F253" s="2" t="str">
        <x:v>48</x:v>
      </x:c>
      <x:c r="G253" s="10" t="n">
        <x:v>46197</x:v>
      </x:c>
      <x:c r="H253" s="10" t="n">
        <x:v>46199</x:v>
      </x:c>
      <x:c r="I253" s="7" t="n">
        <x:v>2500</x:v>
      </x:c>
      <x:c r="J253" s="7" t="n">
        <x:v>2500</x:v>
      </x:c>
      <x:c r="K253" s="7" t="n">
        <x:v>1</x:v>
      </x:c>
      <x:c r="L253" s="8" t="n">
        <x:v>29.66</x:v>
      </x:c>
      <x:c r="M253" s="9" t="n">
        <x:v>836.25</x:v>
      </x:c>
      <x:c r="N253" s="2" t="str">
        <x:v>i</x:v>
      </x:c>
      <x:c r="O253" s="2" t="n">
        <x:v>0</x:v>
      </x:c>
      <x:c r="P253" s="2" t="n">
        <x:v>100</x:v>
      </x:c>
      <x:c r="Q253" s="2" t="str">
        <x:v>Baseline PO cost</x:v>
      </x:c>
      <x:c r="R253" s="2" t="str">
        <x:v>Received</x:v>
      </x:c>
      <x:c r="S253" s="12" t="n">
        <x:f>IF(AND(ISNUMBER(G253),G253&gt;0,G253&lt;=Summary!$E$5,I253&gt;0),I253*K253,0)</x:f>
        <x:v>2500</x:v>
      </x:c>
      <x:c r="T253" s="12" t="n">
        <x:f>MIN(S253,MAX(0,'Inventory detail'!E272-SUM(S250:S252)))</x:f>
        <x:v>400</x:v>
      </x:c>
      <x:c r="U253" s="12" t="n">
        <x:f>IF(O253=1,J253*K253,0)</x:f>
        <x:v>0</x:v>
      </x:c>
      <x:c r="V253" s="13" t="str">
        <x:f>IF(O253=0,"",IF(H253="","",MAX(H253,Summary!$E$5)))</x:f>
      </x:c>
      <x:c r="W253" s="12" t="n">
        <x:f>IF(Q253="Baseline PO cost",U253,0)</x:f>
        <x:v>0</x:v>
      </x:c>
      <x:c r="X253" s="12" t="n">
        <x:f>IF(Q253="Higher PO cost",U253,0)</x:f>
        <x:v>0</x:v>
      </x:c>
      <x:c r="Y253" s="12" t="n">
        <x:f>IF(Q253="Unclassified",U253,0)</x:f>
        <x:v>0</x:v>
      </x:c>
    </x:row>
    <x:row r="254" ht="22" customHeight="1">
      <x:c r="A254" s="2" t="str">
        <x:v>COIL</x:v>
      </x:c>
      <x:c r="B254" s="2" t="str">
        <x:v>10</x:v>
      </x:c>
      <x:c r="C254" s="2" t="str">
        <x:v>18BLK36-4</x:v>
      </x:c>
      <x:c r="D254" s="2" t="str">
        <x:v>1061485</x:v>
      </x:c>
      <x:c r="E254" s="2" t="str">
        <x:v>0</x:v>
      </x:c>
      <x:c r="F254" s="2" t="str">
        <x:v>48</x:v>
      </x:c>
      <x:c r="G254" s="10"/>
      <x:c r="H254" s="10" t="n">
        <x:v>46339</x:v>
      </x:c>
      <x:c r="I254" s="7" t="n">
        <x:v>500</x:v>
      </x:c>
      <x:c r="J254" s="7" t="n">
        <x:v>500</x:v>
      </x:c>
      <x:c r="K254" s="7" t="n">
        <x:v>1</x:v>
      </x:c>
      <x:c r="L254" s="8" t="n">
        <x:v>29.66</x:v>
      </x:c>
      <x:c r="M254" s="9" t="n">
        <x:v>0</x:v>
      </x:c>
      <x:c r="N254" s="2" t="str">
        <x:v>a</x:v>
      </x:c>
      <x:c r="O254" s="2" t="n">
        <x:v>1</x:v>
      </x:c>
      <x:c r="P254" s="2" t="n">
        <x:v>100</x:v>
      </x:c>
      <x:c r="Q254" s="2" t="str">
        <x:v>Baseline PO cost</x:v>
      </x:c>
      <x:c r="R254" s="2" t="str">
        <x:v>Incoming active PO</x:v>
      </x:c>
      <x:c r="S254" s="12" t="n">
        <x:f>IF(AND(ISNUMBER(G254),G254&gt;0,G254&lt;=Summary!$E$5,I254&gt;0),I254*K254,0)</x:f>
        <x:v>0</x:v>
      </x:c>
      <x:c r="T254" s="12" t="n">
        <x:f>MIN(S254,MAX(0,'Inventory detail'!E272-SUM(S250:S253)))</x:f>
        <x:v>0</x:v>
      </x:c>
      <x:c r="U254" s="12" t="n">
        <x:f>IF(O254=1,J254*K254,0)</x:f>
        <x:v>500</x:v>
      </x:c>
      <x:c r="V254" s="13" t="n">
        <x:f>IF(O254=0,"",IF(H254="","",MAX(H254,Summary!$E$5)))</x:f>
        <x:v>46339</x:v>
      </x:c>
      <x:c r="W254" s="12" t="n">
        <x:f>IF(Q254="Baseline PO cost",U254,0)</x:f>
        <x:v>500</x:v>
      </x:c>
      <x:c r="X254" s="12" t="n">
        <x:f>IF(Q254="Higher PO cost",U254,0)</x:f>
        <x:v>0</x:v>
      </x:c>
      <x:c r="Y254" s="12" t="n">
        <x:f>IF(Q254="Unclassified",U254,0)</x:f>
        <x:v>0</x:v>
      </x:c>
    </x:row>
    <x:row r="255" ht="22" customHeight="1">
      <x:c r="A255" s="2" t="str">
        <x:v>COIL</x:v>
      </x:c>
      <x:c r="B255" s="2" t="str">
        <x:v>10</x:v>
      </x:c>
      <x:c r="C255" s="2" t="str">
        <x:v>18BLU12-4</x:v>
      </x:c>
      <x:c r="D255" s="2" t="str">
        <x:v>1060507</x:v>
      </x:c>
      <x:c r="E255" s="2" t="str">
        <x:v>0</x:v>
      </x:c>
      <x:c r="F255" s="2" t="str">
        <x:v>29</x:v>
      </x:c>
      <x:c r="G255" s="10" t="n">
        <x:v>46150</x:v>
      </x:c>
      <x:c r="H255" s="10" t="n">
        <x:v>46155</x:v>
      </x:c>
      <x:c r="I255" s="7" t="n">
        <x:v>1400</x:v>
      </x:c>
      <x:c r="J255" s="7" t="n">
        <x:v>1400</x:v>
      </x:c>
      <x:c r="K255" s="7" t="n">
        <x:v>1</x:v>
      </x:c>
      <x:c r="L255" s="8" t="n">
        <x:v>12.84</x:v>
      </x:c>
      <x:c r="M255" s="9" t="n">
        <x:v>202.72</x:v>
      </x:c>
      <x:c r="N255" s="2" t="str">
        <x:v>i</x:v>
      </x:c>
      <x:c r="O255" s="2" t="n">
        <x:v>0</x:v>
      </x:c>
      <x:c r="P255" s="2" t="n">
        <x:v>100</x:v>
      </x:c>
      <x:c r="Q255" s="2" t="str">
        <x:v>Baseline PO cost</x:v>
      </x:c>
      <x:c r="R255" s="2" t="str">
        <x:v>Received</x:v>
      </x:c>
      <x:c r="S255" s="12" t="n">
        <x:f>IF(AND(ISNUMBER(G255),G255&gt;0,G255&lt;=Summary!$E$5,I255&gt;0),I255*K255,0)</x:f>
        <x:v>1400</x:v>
      </x:c>
      <x:c r="T255" s="12" t="n">
        <x:f>MIN(S255,MAX(0,'Inventory detail'!E542-0))</x:f>
        <x:v>700</x:v>
      </x:c>
      <x:c r="U255" s="12" t="n">
        <x:f>IF(O255=1,J255*K255,0)</x:f>
        <x:v>0</x:v>
      </x:c>
      <x:c r="V255" s="13" t="str">
        <x:f>IF(O255=0,"",IF(H255="","",MAX(H255,Summary!$E$5)))</x:f>
      </x:c>
      <x:c r="W255" s="12" t="n">
        <x:f>IF(Q255="Baseline PO cost",U255,0)</x:f>
        <x:v>0</x:v>
      </x:c>
      <x:c r="X255" s="12" t="n">
        <x:f>IF(Q255="Higher PO cost",U255,0)</x:f>
        <x:v>0</x:v>
      </x:c>
      <x:c r="Y255" s="12" t="n">
        <x:f>IF(Q255="Unclassified",U255,0)</x:f>
        <x:v>0</x:v>
      </x:c>
    </x:row>
    <x:row r="256" ht="22" customHeight="1">
      <x:c r="A256" s="2" t="str">
        <x:v>COIL</x:v>
      </x:c>
      <x:c r="B256" s="2" t="str">
        <x:v>10</x:v>
      </x:c>
      <x:c r="C256" s="2" t="str">
        <x:v>18CLR12-4</x:v>
      </x:c>
      <x:c r="D256" s="2" t="str">
        <x:v>1061140</x:v>
      </x:c>
      <x:c r="E256" s="2" t="str">
        <x:v>0</x:v>
      </x:c>
      <x:c r="F256" s="2" t="str">
        <x:v>26</x:v>
      </x:c>
      <x:c r="G256" s="10" t="n">
        <x:v>46286</x:v>
      </x:c>
      <x:c r="H256" s="10" t="n">
        <x:v>46286</x:v>
      </x:c>
      <x:c r="I256" s="7" t="n">
        <x:v>1400</x:v>
      </x:c>
      <x:c r="J256" s="7" t="n">
        <x:v>1400</x:v>
      </x:c>
      <x:c r="K256" s="7" t="n">
        <x:v>1</x:v>
      </x:c>
      <x:c r="L256" s="8" t="n">
        <x:v>12.84</x:v>
      </x:c>
      <x:c r="M256" s="9" t="n">
        <x:v>202.72</x:v>
      </x:c>
      <x:c r="N256" s="2" t="str">
        <x:v>i</x:v>
      </x:c>
      <x:c r="O256" s="2" t="n">
        <x:v>0</x:v>
      </x:c>
      <x:c r="P256" s="2" t="n">
        <x:v>100</x:v>
      </x:c>
      <x:c r="Q256" s="2" t="str">
        <x:v>Baseline PO cost</x:v>
      </x:c>
      <x:c r="R256" s="2" t="str">
        <x:v>Received</x:v>
      </x:c>
      <x:c r="S256" s="12" t="n">
        <x:f>IF(AND(ISNUMBER(G256),G256&gt;0,G256&lt;=Summary!$E$5,I256&gt;0),I256*K256,0)</x:f>
        <x:v>1400</x:v>
      </x:c>
      <x:c r="T256" s="12" t="n">
        <x:f>MIN(S256,MAX(0,'Inventory detail'!E295-0))</x:f>
        <x:v>1400</x:v>
      </x:c>
      <x:c r="U256" s="12" t="n">
        <x:f>IF(O256=1,J256*K256,0)</x:f>
        <x:v>0</x:v>
      </x:c>
      <x:c r="V256" s="13" t="str">
        <x:f>IF(O256=0,"",IF(H256="","",MAX(H256,Summary!$E$5)))</x:f>
      </x:c>
      <x:c r="W256" s="12" t="n">
        <x:f>IF(Q256="Baseline PO cost",U256,0)</x:f>
        <x:v>0</x:v>
      </x:c>
      <x:c r="X256" s="12" t="n">
        <x:f>IF(Q256="Higher PO cost",U256,0)</x:f>
        <x:v>0</x:v>
      </x:c>
      <x:c r="Y256" s="12" t="n">
        <x:f>IF(Q256="Unclassified",U256,0)</x:f>
        <x:v>0</x:v>
      </x:c>
    </x:row>
    <x:row r="257" ht="22" customHeight="1">
      <x:c r="A257" s="2" t="str">
        <x:v>COIL</x:v>
      </x:c>
      <x:c r="B257" s="2" t="str">
        <x:v>10</x:v>
      </x:c>
      <x:c r="C257" s="2" t="str">
        <x:v>18CLR12-4</x:v>
      </x:c>
      <x:c r="D257" s="2" t="str">
        <x:v>1060985</x:v>
      </x:c>
      <x:c r="E257" s="2" t="str">
        <x:v>0</x:v>
      </x:c>
      <x:c r="F257" s="2" t="str">
        <x:v>24</x:v>
      </x:c>
      <x:c r="G257" s="10" t="n">
        <x:v>46240</x:v>
      </x:c>
      <x:c r="H257" s="10" t="n">
        <x:v>46241</x:v>
      </x:c>
      <x:c r="I257" s="7" t="n">
        <x:v>1400</x:v>
      </x:c>
      <x:c r="J257" s="7" t="n">
        <x:v>1400</x:v>
      </x:c>
      <x:c r="K257" s="7" t="n">
        <x:v>1</x:v>
      </x:c>
      <x:c r="L257" s="8" t="n">
        <x:v>12.84</x:v>
      </x:c>
      <x:c r="M257" s="9" t="n">
        <x:v>202.72</x:v>
      </x:c>
      <x:c r="N257" s="2" t="str">
        <x:v>i</x:v>
      </x:c>
      <x:c r="O257" s="2" t="n">
        <x:v>0</x:v>
      </x:c>
      <x:c r="P257" s="2" t="n">
        <x:v>100</x:v>
      </x:c>
      <x:c r="Q257" s="2" t="str">
        <x:v>Baseline PO cost</x:v>
      </x:c>
      <x:c r="R257" s="2" t="str">
        <x:v>Received</x:v>
      </x:c>
      <x:c r="S257" s="12" t="n">
        <x:f>IF(AND(ISNUMBER(G257),G257&gt;0,G257&lt;=Summary!$E$5,I257&gt;0),I257*K257,0)</x:f>
        <x:v>1400</x:v>
      </x:c>
      <x:c r="T257" s="12" t="n">
        <x:f>MIN(S257,MAX(0,'Inventory detail'!E295-SUM(S256:S256)))</x:f>
        <x:v>800</x:v>
      </x:c>
      <x:c r="U257" s="12" t="n">
        <x:f>IF(O257=1,J257*K257,0)</x:f>
        <x:v>0</x:v>
      </x:c>
      <x:c r="V257" s="13" t="str">
        <x:f>IF(O257=0,"",IF(H257="","",MAX(H257,Summary!$E$5)))</x:f>
      </x:c>
      <x:c r="W257" s="12" t="n">
        <x:f>IF(Q257="Baseline PO cost",U257,0)</x:f>
        <x:v>0</x:v>
      </x:c>
      <x:c r="X257" s="12" t="n">
        <x:f>IF(Q257="Higher PO cost",U257,0)</x:f>
        <x:v>0</x:v>
      </x:c>
      <x:c r="Y257" s="12" t="n">
        <x:f>IF(Q257="Unclassified",U257,0)</x:f>
        <x:v>0</x:v>
      </x:c>
    </x:row>
    <x:row r="258" ht="22" customHeight="1">
      <x:c r="A258" s="2" t="str">
        <x:v>COIL</x:v>
      </x:c>
      <x:c r="B258" s="2" t="str">
        <x:v>10</x:v>
      </x:c>
      <x:c r="C258" s="2" t="str">
        <x:v>18CLR12-4</x:v>
      </x:c>
      <x:c r="D258" s="2" t="str">
        <x:v>1060384</x:v>
      </x:c>
      <x:c r="E258" s="2" t="str">
        <x:v>0</x:v>
      </x:c>
      <x:c r="F258" s="2" t="str">
        <x:v>24</x:v>
      </x:c>
      <x:c r="G258" s="10" t="n">
        <x:v>46127</x:v>
      </x:c>
      <x:c r="H258" s="10" t="n">
        <x:v>46129</x:v>
      </x:c>
      <x:c r="I258" s="7" t="n">
        <x:v>2800</x:v>
      </x:c>
      <x:c r="J258" s="7" t="n">
        <x:v>2800</x:v>
      </x:c>
      <x:c r="K258" s="7" t="n">
        <x:v>1</x:v>
      </x:c>
      <x:c r="L258" s="8" t="n">
        <x:v>12.84</x:v>
      </x:c>
      <x:c r="M258" s="9" t="n">
        <x:v>393.68</x:v>
      </x:c>
      <x:c r="N258" s="2" t="str">
        <x:v>i</x:v>
      </x:c>
      <x:c r="O258" s="2" t="n">
        <x:v>0</x:v>
      </x:c>
      <x:c r="P258" s="2" t="n">
        <x:v>100</x:v>
      </x:c>
      <x:c r="Q258" s="2" t="str">
        <x:v>Baseline PO cost</x:v>
      </x:c>
      <x:c r="R258" s="2" t="str">
        <x:v>Received</x:v>
      </x:c>
      <x:c r="S258" s="12" t="n">
        <x:f>IF(AND(ISNUMBER(G258),G258&gt;0,G258&lt;=Summary!$E$5,I258&gt;0),I258*K258,0)</x:f>
        <x:v>2800</x:v>
      </x:c>
      <x:c r="T258" s="12" t="n">
        <x:f>MIN(S258,MAX(0,'Inventory detail'!E295-SUM(S256:S257)))</x:f>
        <x:v>0</x:v>
      </x:c>
      <x:c r="U258" s="12" t="n">
        <x:f>IF(O258=1,J258*K258,0)</x:f>
        <x:v>0</x:v>
      </x:c>
      <x:c r="V258" s="13" t="str">
        <x:f>IF(O258=0,"",IF(H258="","",MAX(H258,Summary!$E$5)))</x:f>
      </x:c>
      <x:c r="W258" s="12" t="n">
        <x:f>IF(Q258="Baseline PO cost",U258,0)</x:f>
        <x:v>0</x:v>
      </x:c>
      <x:c r="X258" s="12" t="n">
        <x:f>IF(Q258="Higher PO cost",U258,0)</x:f>
        <x:v>0</x:v>
      </x:c>
      <x:c r="Y258" s="12" t="n">
        <x:f>IF(Q258="Unclassified",U258,0)</x:f>
        <x:v>0</x:v>
      </x:c>
    </x:row>
    <x:row r="259" ht="22" customHeight="1">
      <x:c r="A259" s="2" t="str">
        <x:v>COIL</x:v>
      </x:c>
      <x:c r="B259" s="2" t="str">
        <x:v>10</x:v>
      </x:c>
      <x:c r="C259" s="2" t="str">
        <x:v>18CLR12-4</x:v>
      </x:c>
      <x:c r="D259" s="2" t="str">
        <x:v>1061485</x:v>
      </x:c>
      <x:c r="E259" s="2" t="str">
        <x:v>0</x:v>
      </x:c>
      <x:c r="F259" s="2" t="str">
        <x:v>28</x:v>
      </x:c>
      <x:c r="G259" s="10"/>
      <x:c r="H259" s="10" t="n">
        <x:v>46339</x:v>
      </x:c>
      <x:c r="I259" s="7" t="n">
        <x:v>1400</x:v>
      </x:c>
      <x:c r="J259" s="7" t="n">
        <x:v>1400</x:v>
      </x:c>
      <x:c r="K259" s="7" t="n">
        <x:v>1</x:v>
      </x:c>
      <x:c r="L259" s="8" t="n">
        <x:v>12.84</x:v>
      </x:c>
      <x:c r="M259" s="9" t="n">
        <x:v>0</x:v>
      </x:c>
      <x:c r="N259" s="2" t="str">
        <x:v>a</x:v>
      </x:c>
      <x:c r="O259" s="2" t="n">
        <x:v>1</x:v>
      </x:c>
      <x:c r="P259" s="2" t="n">
        <x:v>100</x:v>
      </x:c>
      <x:c r="Q259" s="2" t="str">
        <x:v>Baseline PO cost</x:v>
      </x:c>
      <x:c r="R259" s="2" t="str">
        <x:v>Incoming active PO</x:v>
      </x:c>
      <x:c r="S259" s="12" t="n">
        <x:f>IF(AND(ISNUMBER(G259),G259&gt;0,G259&lt;=Summary!$E$5,I259&gt;0),I259*K259,0)</x:f>
        <x:v>0</x:v>
      </x:c>
      <x:c r="T259" s="12" t="n">
        <x:f>MIN(S259,MAX(0,'Inventory detail'!E295-SUM(S256:S258)))</x:f>
        <x:v>0</x:v>
      </x:c>
      <x:c r="U259" s="12" t="n">
        <x:f>IF(O259=1,J259*K259,0)</x:f>
        <x:v>1400</x:v>
      </x:c>
      <x:c r="V259" s="13" t="n">
        <x:f>IF(O259=0,"",IF(H259="","",MAX(H259,Summary!$E$5)))</x:f>
        <x:v>46339</x:v>
      </x:c>
      <x:c r="W259" s="12" t="n">
        <x:f>IF(Q259="Baseline PO cost",U259,0)</x:f>
        <x:v>1400</x:v>
      </x:c>
      <x:c r="X259" s="12" t="n">
        <x:f>IF(Q259="Higher PO cost",U259,0)</x:f>
        <x:v>0</x:v>
      </x:c>
      <x:c r="Y259" s="12" t="n">
        <x:f>IF(Q259="Unclassified",U259,0)</x:f>
        <x:v>0</x:v>
      </x:c>
    </x:row>
    <x:row r="260" ht="22" customHeight="1">
      <x:c r="A260" s="2" t="str">
        <x:v>COIL</x:v>
      </x:c>
      <x:c r="B260" s="2" t="str">
        <x:v>10</x:v>
      </x:c>
      <x:c r="C260" s="2" t="str">
        <x:v>18NAV12-4</x:v>
      </x:c>
      <x:c r="D260" s="2" t="str">
        <x:v>1060985</x:v>
      </x:c>
      <x:c r="E260" s="2" t="str">
        <x:v>0</x:v>
      </x:c>
      <x:c r="F260" s="2" t="str">
        <x:v>25</x:v>
      </x:c>
      <x:c r="G260" s="10" t="n">
        <x:v>46240</x:v>
      </x:c>
      <x:c r="H260" s="10" t="n">
        <x:v>46241</x:v>
      </x:c>
      <x:c r="I260" s="7" t="n">
        <x:v>1400</x:v>
      </x:c>
      <x:c r="J260" s="7" t="n">
        <x:v>1400</x:v>
      </x:c>
      <x:c r="K260" s="7" t="n">
        <x:v>1</x:v>
      </x:c>
      <x:c r="L260" s="8" t="n">
        <x:v>12.84</x:v>
      </x:c>
      <x:c r="M260" s="9" t="n">
        <x:v>202.72</x:v>
      </x:c>
      <x:c r="N260" s="2" t="str">
        <x:v>i</x:v>
      </x:c>
      <x:c r="O260" s="2" t="n">
        <x:v>0</x:v>
      </x:c>
      <x:c r="P260" s="2" t="n">
        <x:v>100</x:v>
      </x:c>
      <x:c r="Q260" s="2" t="str">
        <x:v>Baseline PO cost</x:v>
      </x:c>
      <x:c r="R260" s="2" t="str">
        <x:v>Received</x:v>
      </x:c>
      <x:c r="S260" s="12" t="n">
        <x:f>IF(AND(ISNUMBER(G260),G260&gt;0,G260&lt;=Summary!$E$5,I260&gt;0),I260*K260,0)</x:f>
        <x:v>1400</x:v>
      </x:c>
      <x:c r="T260" s="12" t="n">
        <x:f>MIN(S260,MAX(0,'Inventory detail'!E425-0))</x:f>
        <x:v>1400</x:v>
      </x:c>
      <x:c r="U260" s="12" t="n">
        <x:f>IF(O260=1,J260*K260,0)</x:f>
        <x:v>0</x:v>
      </x:c>
      <x:c r="V260" s="13" t="str">
        <x:f>IF(O260=0,"",IF(H260="","",MAX(H260,Summary!$E$5)))</x:f>
      </x:c>
      <x:c r="W260" s="12" t="n">
        <x:f>IF(Q260="Baseline PO cost",U260,0)</x:f>
        <x:v>0</x:v>
      </x:c>
      <x:c r="X260" s="12" t="n">
        <x:f>IF(Q260="Higher PO cost",U260,0)</x:f>
        <x:v>0</x:v>
      </x:c>
      <x:c r="Y260" s="12" t="n">
        <x:f>IF(Q260="Unclassified",U260,0)</x:f>
        <x:v>0</x:v>
      </x:c>
    </x:row>
    <x:row r="261" ht="22" customHeight="1">
      <x:c r="A261" s="2" t="str">
        <x:v>COIL</x:v>
      </x:c>
      <x:c r="B261" s="2" t="str">
        <x:v>10</x:v>
      </x:c>
      <x:c r="C261" s="2" t="str">
        <x:v>18NAV12-4</x:v>
      </x:c>
      <x:c r="D261" s="2" t="str">
        <x:v>1060507</x:v>
      </x:c>
      <x:c r="E261" s="2" t="str">
        <x:v>0</x:v>
      </x:c>
      <x:c r="F261" s="2" t="str">
        <x:v>30</x:v>
      </x:c>
      <x:c r="G261" s="10" t="n">
        <x:v>46150</x:v>
      </x:c>
      <x:c r="H261" s="10" t="n">
        <x:v>46155</x:v>
      </x:c>
      <x:c r="I261" s="7" t="n">
        <x:v>1400</x:v>
      </x:c>
      <x:c r="J261" s="7" t="n">
        <x:v>1400</x:v>
      </x:c>
      <x:c r="K261" s="7" t="n">
        <x:v>1</x:v>
      </x:c>
      <x:c r="L261" s="8" t="n">
        <x:v>12.84</x:v>
      </x:c>
      <x:c r="M261" s="9" t="n">
        <x:v>202.72</x:v>
      </x:c>
      <x:c r="N261" s="2" t="str">
        <x:v>i</x:v>
      </x:c>
      <x:c r="O261" s="2" t="n">
        <x:v>0</x:v>
      </x:c>
      <x:c r="P261" s="2" t="n">
        <x:v>100</x:v>
      </x:c>
      <x:c r="Q261" s="2" t="str">
        <x:v>Baseline PO cost</x:v>
      </x:c>
      <x:c r="R261" s="2" t="str">
        <x:v>Received</x:v>
      </x:c>
      <x:c r="S261" s="12" t="n">
        <x:f>IF(AND(ISNUMBER(G261),G261&gt;0,G261&lt;=Summary!$E$5,I261&gt;0),I261*K261,0)</x:f>
        <x:v>1400</x:v>
      </x:c>
      <x:c r="T261" s="12" t="n">
        <x:f>MIN(S261,MAX(0,'Inventory detail'!E425-SUM(S260:S260)))</x:f>
        <x:v>800</x:v>
      </x:c>
      <x:c r="U261" s="12" t="n">
        <x:f>IF(O261=1,J261*K261,0)</x:f>
        <x:v>0</x:v>
      </x:c>
      <x:c r="V261" s="13" t="str">
        <x:f>IF(O261=0,"",IF(H261="","",MAX(H261,Summary!$E$5)))</x:f>
      </x:c>
      <x:c r="W261" s="12" t="n">
        <x:f>IF(Q261="Baseline PO cost",U261,0)</x:f>
        <x:v>0</x:v>
      </x:c>
      <x:c r="X261" s="12" t="n">
        <x:f>IF(Q261="Higher PO cost",U261,0)</x:f>
        <x:v>0</x:v>
      </x:c>
      <x:c r="Y261" s="12" t="n">
        <x:f>IF(Q261="Unclassified",U261,0)</x:f>
        <x:v>0</x:v>
      </x:c>
    </x:row>
    <x:row r="262" ht="22" customHeight="1">
      <x:c r="A262" s="2" t="str">
        <x:v>COIL</x:v>
      </x:c>
      <x:c r="B262" s="2" t="str">
        <x:v>10</x:v>
      </x:c>
      <x:c r="C262" s="2" t="str">
        <x:v>18RED12-4</x:v>
      </x:c>
      <x:c r="D262" s="2" t="str">
        <x:v>1061140</x:v>
      </x:c>
      <x:c r="E262" s="2" t="str">
        <x:v>0</x:v>
      </x:c>
      <x:c r="F262" s="2" t="str">
        <x:v>27</x:v>
      </x:c>
      <x:c r="G262" s="10" t="n">
        <x:v>46286</x:v>
      </x:c>
      <x:c r="H262" s="10" t="n">
        <x:v>46286</x:v>
      </x:c>
      <x:c r="I262" s="7" t="n">
        <x:v>1400</x:v>
      </x:c>
      <x:c r="J262" s="7" t="n">
        <x:v>1400</x:v>
      </x:c>
      <x:c r="K262" s="7" t="n">
        <x:v>1</x:v>
      </x:c>
      <x:c r="L262" s="8" t="n">
        <x:v>12.84</x:v>
      </x:c>
      <x:c r="M262" s="9" t="n">
        <x:v>202.72</x:v>
      </x:c>
      <x:c r="N262" s="2" t="str">
        <x:v>i</x:v>
      </x:c>
      <x:c r="O262" s="2" t="n">
        <x:v>0</x:v>
      </x:c>
      <x:c r="P262" s="2" t="n">
        <x:v>100</x:v>
      </x:c>
      <x:c r="Q262" s="2" t="str">
        <x:v>Baseline PO cost</x:v>
      </x:c>
      <x:c r="R262" s="2" t="str">
        <x:v>Received</x:v>
      </x:c>
      <x:c r="S262" s="12" t="n">
        <x:f>IF(AND(ISNUMBER(G262),G262&gt;0,G262&lt;=Summary!$E$5,I262&gt;0),I262*K262,0)</x:f>
        <x:v>1400</x:v>
      </x:c>
      <x:c r="T262" s="12" t="n">
        <x:f>MIN(S262,MAX(0,'Inventory detail'!E386-0))</x:f>
        <x:v>1400</x:v>
      </x:c>
      <x:c r="U262" s="12" t="n">
        <x:f>IF(O262=1,J262*K262,0)</x:f>
        <x:v>0</x:v>
      </x:c>
      <x:c r="V262" s="13" t="str">
        <x:f>IF(O262=0,"",IF(H262="","",MAX(H262,Summary!$E$5)))</x:f>
      </x:c>
      <x:c r="W262" s="12" t="n">
        <x:f>IF(Q262="Baseline PO cost",U262,0)</x:f>
        <x:v>0</x:v>
      </x:c>
      <x:c r="X262" s="12" t="n">
        <x:f>IF(Q262="Higher PO cost",U262,0)</x:f>
        <x:v>0</x:v>
      </x:c>
      <x:c r="Y262" s="12" t="n">
        <x:f>IF(Q262="Unclassified",U262,0)</x:f>
        <x:v>0</x:v>
      </x:c>
    </x:row>
    <x:row r="263" ht="22" customHeight="1">
      <x:c r="A263" s="2" t="str">
        <x:v>COIL</x:v>
      </x:c>
      <x:c r="B263" s="2" t="str">
        <x:v>10</x:v>
      </x:c>
      <x:c r="C263" s="2" t="str">
        <x:v>18RED12-4</x:v>
      </x:c>
      <x:c r="D263" s="2" t="str">
        <x:v>1060776</x:v>
      </x:c>
      <x:c r="E263" s="2" t="str">
        <x:v>0</x:v>
      </x:c>
      <x:c r="F263" s="2" t="str">
        <x:v>23</x:v>
      </x:c>
      <x:c r="G263" s="10" t="n">
        <x:v>46197</x:v>
      </x:c>
      <x:c r="H263" s="10" t="n">
        <x:v>46199</x:v>
      </x:c>
      <x:c r="I263" s="7" t="n">
        <x:v>1400</x:v>
      </x:c>
      <x:c r="J263" s="7" t="n">
        <x:v>1400</x:v>
      </x:c>
      <x:c r="K263" s="7" t="n">
        <x:v>1</x:v>
      </x:c>
      <x:c r="L263" s="8" t="n">
        <x:v>12.84</x:v>
      </x:c>
      <x:c r="M263" s="9" t="n">
        <x:v>202.72</x:v>
      </x:c>
      <x:c r="N263" s="2" t="str">
        <x:v>i</x:v>
      </x:c>
      <x:c r="O263" s="2" t="n">
        <x:v>0</x:v>
      </x:c>
      <x:c r="P263" s="2" t="n">
        <x:v>100</x:v>
      </x:c>
      <x:c r="Q263" s="2" t="str">
        <x:v>Baseline PO cost</x:v>
      </x:c>
      <x:c r="R263" s="2" t="str">
        <x:v>Received</x:v>
      </x:c>
      <x:c r="S263" s="12" t="n">
        <x:f>IF(AND(ISNUMBER(G263),G263&gt;0,G263&lt;=Summary!$E$5,I263&gt;0),I263*K263,0)</x:f>
        <x:v>1400</x:v>
      </x:c>
      <x:c r="T263" s="12" t="n">
        <x:f>MIN(S263,MAX(0,'Inventory detail'!E386-SUM(S262:S262)))</x:f>
        <x:v>0</x:v>
      </x:c>
      <x:c r="U263" s="12" t="n">
        <x:f>IF(O263=1,J263*K263,0)</x:f>
        <x:v>0</x:v>
      </x:c>
      <x:c r="V263" s="13" t="str">
        <x:f>IF(O263=0,"",IF(H263="","",MAX(H263,Summary!$E$5)))</x:f>
      </x:c>
      <x:c r="W263" s="12" t="n">
        <x:f>IF(Q263="Baseline PO cost",U263,0)</x:f>
        <x:v>0</x:v>
      </x:c>
      <x:c r="X263" s="12" t="n">
        <x:f>IF(Q263="Higher PO cost",U263,0)</x:f>
        <x:v>0</x:v>
      </x:c>
      <x:c r="Y263" s="12" t="n">
        <x:f>IF(Q263="Unclassified",U263,0)</x:f>
        <x:v>0</x:v>
      </x:c>
    </x:row>
    <x:row r="264" ht="22" customHeight="1">
      <x:c r="A264" s="2" t="str">
        <x:v>COIL</x:v>
      </x:c>
      <x:c r="B264" s="2" t="str">
        <x:v>10</x:v>
      </x:c>
      <x:c r="C264" s="2" t="str">
        <x:v>18RED12-4</x:v>
      </x:c>
      <x:c r="D264" s="2" t="str">
        <x:v>1060507</x:v>
      </x:c>
      <x:c r="E264" s="2" t="str">
        <x:v>0</x:v>
      </x:c>
      <x:c r="F264" s="2" t="str">
        <x:v>31</x:v>
      </x:c>
      <x:c r="G264" s="10" t="n">
        <x:v>46150</x:v>
      </x:c>
      <x:c r="H264" s="10" t="n">
        <x:v>46155</x:v>
      </x:c>
      <x:c r="I264" s="7" t="n">
        <x:v>1400</x:v>
      </x:c>
      <x:c r="J264" s="7" t="n">
        <x:v>1400</x:v>
      </x:c>
      <x:c r="K264" s="7" t="n">
        <x:v>1</x:v>
      </x:c>
      <x:c r="L264" s="8" t="n">
        <x:v>12.84</x:v>
      </x:c>
      <x:c r="M264" s="9" t="n">
        <x:v>202.72</x:v>
      </x:c>
      <x:c r="N264" s="2" t="str">
        <x:v>i</x:v>
      </x:c>
      <x:c r="O264" s="2" t="n">
        <x:v>0</x:v>
      </x:c>
      <x:c r="P264" s="2" t="n">
        <x:v>100</x:v>
      </x:c>
      <x:c r="Q264" s="2" t="str">
        <x:v>Baseline PO cost</x:v>
      </x:c>
      <x:c r="R264" s="2" t="str">
        <x:v>Received</x:v>
      </x:c>
      <x:c r="S264" s="12" t="n">
        <x:f>IF(AND(ISNUMBER(G264),G264&gt;0,G264&lt;=Summary!$E$5,I264&gt;0),I264*K264,0)</x:f>
        <x:v>1400</x:v>
      </x:c>
      <x:c r="T264" s="12" t="n">
        <x:f>MIN(S264,MAX(0,'Inventory detail'!E386-SUM(S262:S263)))</x:f>
        <x:v>0</x:v>
      </x:c>
      <x:c r="U264" s="12" t="n">
        <x:f>IF(O264=1,J264*K264,0)</x:f>
        <x:v>0</x:v>
      </x:c>
      <x:c r="V264" s="13" t="str">
        <x:f>IF(O264=0,"",IF(H264="","",MAX(H264,Summary!$E$5)))</x:f>
      </x:c>
      <x:c r="W264" s="12" t="n">
        <x:f>IF(Q264="Baseline PO cost",U264,0)</x:f>
        <x:v>0</x:v>
      </x:c>
      <x:c r="X264" s="12" t="n">
        <x:f>IF(Q264="Higher PO cost",U264,0)</x:f>
        <x:v>0</x:v>
      </x:c>
      <x:c r="Y264" s="12" t="n">
        <x:f>IF(Q264="Unclassified",U264,0)</x:f>
        <x:v>0</x:v>
      </x:c>
    </x:row>
    <x:row r="265" ht="22" customHeight="1">
      <x:c r="A265" s="2" t="str">
        <x:v>COIL</x:v>
      </x:c>
      <x:c r="B265" s="2" t="str">
        <x:v>10</x:v>
      </x:c>
      <x:c r="C265" s="2" t="str">
        <x:v>18RED12-4</x:v>
      </x:c>
      <x:c r="D265" s="2" t="str">
        <x:v>1061485</x:v>
      </x:c>
      <x:c r="E265" s="2" t="str">
        <x:v>0</x:v>
      </x:c>
      <x:c r="F265" s="2" t="str">
        <x:v>29</x:v>
      </x:c>
      <x:c r="G265" s="10"/>
      <x:c r="H265" s="10" t="n">
        <x:v>46339</x:v>
      </x:c>
      <x:c r="I265" s="7" t="n">
        <x:v>1400</x:v>
      </x:c>
      <x:c r="J265" s="7" t="n">
        <x:v>1400</x:v>
      </x:c>
      <x:c r="K265" s="7" t="n">
        <x:v>1</x:v>
      </x:c>
      <x:c r="L265" s="8" t="n">
        <x:v>12.84</x:v>
      </x:c>
      <x:c r="M265" s="9" t="n">
        <x:v>0</x:v>
      </x:c>
      <x:c r="N265" s="2" t="str">
        <x:v>a</x:v>
      </x:c>
      <x:c r="O265" s="2" t="n">
        <x:v>1</x:v>
      </x:c>
      <x:c r="P265" s="2" t="n">
        <x:v>100</x:v>
      </x:c>
      <x:c r="Q265" s="2" t="str">
        <x:v>Baseline PO cost</x:v>
      </x:c>
      <x:c r="R265" s="2" t="str">
        <x:v>Incoming active PO</x:v>
      </x:c>
      <x:c r="S265" s="12" t="n">
        <x:f>IF(AND(ISNUMBER(G265),G265&gt;0,G265&lt;=Summary!$E$5,I265&gt;0),I265*K265,0)</x:f>
        <x:v>0</x:v>
      </x:c>
      <x:c r="T265" s="12" t="n">
        <x:f>MIN(S265,MAX(0,'Inventory detail'!E386-SUM(S262:S264)))</x:f>
        <x:v>0</x:v>
      </x:c>
      <x:c r="U265" s="12" t="n">
        <x:f>IF(O265=1,J265*K265,0)</x:f>
        <x:v>1400</x:v>
      </x:c>
      <x:c r="V265" s="13" t="n">
        <x:f>IF(O265=0,"",IF(H265="","",MAX(H265,Summary!$E$5)))</x:f>
        <x:v>46339</x:v>
      </x:c>
      <x:c r="W265" s="12" t="n">
        <x:f>IF(Q265="Baseline PO cost",U265,0)</x:f>
        <x:v>1400</x:v>
      </x:c>
      <x:c r="X265" s="12" t="n">
        <x:f>IF(Q265="Higher PO cost",U265,0)</x:f>
        <x:v>0</x:v>
      </x:c>
      <x:c r="Y265" s="12" t="n">
        <x:f>IF(Q265="Unclassified",U265,0)</x:f>
        <x:v>0</x:v>
      </x:c>
    </x:row>
    <x:row r="266" ht="22" customHeight="1">
      <x:c r="A266" s="2" t="str">
        <x:v>COIL</x:v>
      </x:c>
      <x:c r="B266" s="2" t="str">
        <x:v>10</x:v>
      </x:c>
      <x:c r="C266" s="2" t="str">
        <x:v>18WHT12-4</x:v>
      </x:c>
      <x:c r="D266" s="2" t="str">
        <x:v>1061316</x:v>
      </x:c>
      <x:c r="E266" s="2" t="str">
        <x:v>0</x:v>
      </x:c>
      <x:c r="F266" s="2" t="str">
        <x:v>30</x:v>
      </x:c>
      <x:c r="G266" s="10" t="n">
        <x:v>46302</x:v>
      </x:c>
      <x:c r="H266" s="10" t="n">
        <x:v>46304</x:v>
      </x:c>
      <x:c r="I266" s="7" t="n">
        <x:v>2800</x:v>
      </x:c>
      <x:c r="J266" s="7" t="n">
        <x:v>2800</x:v>
      </x:c>
      <x:c r="K266" s="7" t="n">
        <x:v>1</x:v>
      </x:c>
      <x:c r="L266" s="8" t="n">
        <x:v>12.84</x:v>
      </x:c>
      <x:c r="M266" s="9" t="n">
        <x:v>405.44</x:v>
      </x:c>
      <x:c r="N266" s="2" t="str">
        <x:v>a</x:v>
      </x:c>
      <x:c r="O266" s="2" t="n">
        <x:v>0</x:v>
      </x:c>
      <x:c r="P266" s="2" t="n">
        <x:v>100</x:v>
      </x:c>
      <x:c r="Q266" s="2" t="str">
        <x:v>Baseline PO cost</x:v>
      </x:c>
      <x:c r="R266" s="2" t="str">
        <x:v>Received</x:v>
      </x:c>
      <x:c r="S266" s="12" t="n">
        <x:f>IF(AND(ISNUMBER(G266),G266&gt;0,G266&lt;=Summary!$E$5,I266&gt;0),I266*K266,0)</x:f>
        <x:v>2800</x:v>
      </x:c>
      <x:c r="T266" s="12" t="n">
        <x:f>MIN(S266,MAX(0,'Inventory detail'!E151-0))</x:f>
        <x:v>2800</x:v>
      </x:c>
      <x:c r="U266" s="12" t="n">
        <x:f>IF(O266=1,J266*K266,0)</x:f>
        <x:v>0</x:v>
      </x:c>
      <x:c r="V266" s="13" t="str">
        <x:f>IF(O266=0,"",IF(H266="","",MAX(H266,Summary!$E$5)))</x:f>
      </x:c>
      <x:c r="W266" s="12" t="n">
        <x:f>IF(Q266="Baseline PO cost",U266,0)</x:f>
        <x:v>0</x:v>
      </x:c>
      <x:c r="X266" s="12" t="n">
        <x:f>IF(Q266="Higher PO cost",U266,0)</x:f>
        <x:v>0</x:v>
      </x:c>
      <x:c r="Y266" s="12" t="n">
        <x:f>IF(Q266="Unclassified",U266,0)</x:f>
        <x:v>0</x:v>
      </x:c>
    </x:row>
    <x:row r="267" ht="22" customHeight="1">
      <x:c r="A267" s="2" t="str">
        <x:v>COIL</x:v>
      </x:c>
      <x:c r="B267" s="2" t="str">
        <x:v>10</x:v>
      </x:c>
      <x:c r="C267" s="2" t="str">
        <x:v>18WHT12-4</x:v>
      </x:c>
      <x:c r="D267" s="2" t="str">
        <x:v>1060985</x:v>
      </x:c>
      <x:c r="E267" s="2" t="str">
        <x:v>0</x:v>
      </x:c>
      <x:c r="F267" s="2" t="str">
        <x:v>26</x:v>
      </x:c>
      <x:c r="G267" s="10" t="n">
        <x:v>46240</x:v>
      </x:c>
      <x:c r="H267" s="10" t="n">
        <x:v>46241</x:v>
      </x:c>
      <x:c r="I267" s="7" t="n">
        <x:v>9800</x:v>
      </x:c>
      <x:c r="J267" s="7" t="n">
        <x:v>9800</x:v>
      </x:c>
      <x:c r="K267" s="7" t="n">
        <x:v>1</x:v>
      </x:c>
      <x:c r="L267" s="8" t="n">
        <x:v>12.84</x:v>
      </x:c>
      <x:c r="M267" s="9" t="n">
        <x:v>1419.04</x:v>
      </x:c>
      <x:c r="N267" s="2" t="str">
        <x:v>i</x:v>
      </x:c>
      <x:c r="O267" s="2" t="n">
        <x:v>0</x:v>
      </x:c>
      <x:c r="P267" s="2" t="n">
        <x:v>100</x:v>
      </x:c>
      <x:c r="Q267" s="2" t="str">
        <x:v>Baseline PO cost</x:v>
      </x:c>
      <x:c r="R267" s="2" t="str">
        <x:v>Received</x:v>
      </x:c>
      <x:c r="S267" s="12" t="n">
        <x:f>IF(AND(ISNUMBER(G267),G267&gt;0,G267&lt;=Summary!$E$5,I267&gt;0),I267*K267,0)</x:f>
        <x:v>9800</x:v>
      </x:c>
      <x:c r="T267" s="12" t="n">
        <x:f>MIN(S267,MAX(0,'Inventory detail'!E151-SUM(S266:S266)))</x:f>
        <x:v>0</x:v>
      </x:c>
      <x:c r="U267" s="12" t="n">
        <x:f>IF(O267=1,J267*K267,0)</x:f>
        <x:v>0</x:v>
      </x:c>
      <x:c r="V267" s="13" t="str">
        <x:f>IF(O267=0,"",IF(H267="","",MAX(H267,Summary!$E$5)))</x:f>
      </x:c>
      <x:c r="W267" s="12" t="n">
        <x:f>IF(Q267="Baseline PO cost",U267,0)</x:f>
        <x:v>0</x:v>
      </x:c>
      <x:c r="X267" s="12" t="n">
        <x:f>IF(Q267="Higher PO cost",U267,0)</x:f>
        <x:v>0</x:v>
      </x:c>
      <x:c r="Y267" s="12" t="n">
        <x:f>IF(Q267="Unclassified",U267,0)</x:f>
        <x:v>0</x:v>
      </x:c>
    </x:row>
    <x:row r="268" ht="22" customHeight="1">
      <x:c r="A268" s="2" t="str">
        <x:v>COIL</x:v>
      </x:c>
      <x:c r="B268" s="2" t="str">
        <x:v>10</x:v>
      </x:c>
      <x:c r="C268" s="2" t="str">
        <x:v>18WHT12-4</x:v>
      </x:c>
      <x:c r="D268" s="2" t="str">
        <x:v>1060776</x:v>
      </x:c>
      <x:c r="E268" s="2" t="str">
        <x:v>0</x:v>
      </x:c>
      <x:c r="F268" s="2" t="str">
        <x:v>24</x:v>
      </x:c>
      <x:c r="G268" s="10" t="n">
        <x:v>46197</x:v>
      </x:c>
      <x:c r="H268" s="10" t="n">
        <x:v>46199</x:v>
      </x:c>
      <x:c r="I268" s="7" t="n">
        <x:v>1400</x:v>
      </x:c>
      <x:c r="J268" s="7" t="n">
        <x:v>1400</x:v>
      </x:c>
      <x:c r="K268" s="7" t="n">
        <x:v>1</x:v>
      </x:c>
      <x:c r="L268" s="8" t="n">
        <x:v>12.84</x:v>
      </x:c>
      <x:c r="M268" s="9" t="n">
        <x:v>202.72</x:v>
      </x:c>
      <x:c r="N268" s="2" t="str">
        <x:v>i</x:v>
      </x:c>
      <x:c r="O268" s="2" t="n">
        <x:v>0</x:v>
      </x:c>
      <x:c r="P268" s="2" t="n">
        <x:v>100</x:v>
      </x:c>
      <x:c r="Q268" s="2" t="str">
        <x:v>Baseline PO cost</x:v>
      </x:c>
      <x:c r="R268" s="2" t="str">
        <x:v>Received</x:v>
      </x:c>
      <x:c r="S268" s="12" t="n">
        <x:f>IF(AND(ISNUMBER(G268),G268&gt;0,G268&lt;=Summary!$E$5,I268&gt;0),I268*K268,0)</x:f>
        <x:v>1400</x:v>
      </x:c>
      <x:c r="T268" s="12" t="n">
        <x:f>MIN(S268,MAX(0,'Inventory detail'!E151-SUM(S266:S267)))</x:f>
        <x:v>0</x:v>
      </x:c>
      <x:c r="U268" s="12" t="n">
        <x:f>IF(O268=1,J268*K268,0)</x:f>
        <x:v>0</x:v>
      </x:c>
      <x:c r="V268" s="13" t="str">
        <x:f>IF(O268=0,"",IF(H268="","",MAX(H268,Summary!$E$5)))</x:f>
      </x:c>
      <x:c r="W268" s="12" t="n">
        <x:f>IF(Q268="Baseline PO cost",U268,0)</x:f>
        <x:v>0</x:v>
      </x:c>
      <x:c r="X268" s="12" t="n">
        <x:f>IF(Q268="Higher PO cost",U268,0)</x:f>
        <x:v>0</x:v>
      </x:c>
      <x:c r="Y268" s="12" t="n">
        <x:f>IF(Q268="Unclassified",U268,0)</x:f>
        <x:v>0</x:v>
      </x:c>
    </x:row>
    <x:row r="269" ht="22" customHeight="1">
      <x:c r="A269" s="2" t="str">
        <x:v>COIL</x:v>
      </x:c>
      <x:c r="B269" s="2" t="str">
        <x:v>10</x:v>
      </x:c>
      <x:c r="C269" s="2" t="str">
        <x:v>18WHT12-4</x:v>
      </x:c>
      <x:c r="D269" s="2" t="str">
        <x:v>1060507</x:v>
      </x:c>
      <x:c r="E269" s="2" t="str">
        <x:v>0</x:v>
      </x:c>
      <x:c r="F269" s="2" t="str">
        <x:v>32</x:v>
      </x:c>
      <x:c r="G269" s="10" t="n">
        <x:v>46150</x:v>
      </x:c>
      <x:c r="H269" s="10" t="n">
        <x:v>46155</x:v>
      </x:c>
      <x:c r="I269" s="7" t="n">
        <x:v>1400</x:v>
      </x:c>
      <x:c r="J269" s="7" t="n">
        <x:v>1400</x:v>
      </x:c>
      <x:c r="K269" s="7" t="n">
        <x:v>1</x:v>
      </x:c>
      <x:c r="L269" s="8" t="n">
        <x:v>12.84</x:v>
      </x:c>
      <x:c r="M269" s="9" t="n">
        <x:v>202.72</x:v>
      </x:c>
      <x:c r="N269" s="2" t="str">
        <x:v>i</x:v>
      </x:c>
      <x:c r="O269" s="2" t="n">
        <x:v>0</x:v>
      </x:c>
      <x:c r="P269" s="2" t="n">
        <x:v>100</x:v>
      </x:c>
      <x:c r="Q269" s="2" t="str">
        <x:v>Baseline PO cost</x:v>
      </x:c>
      <x:c r="R269" s="2" t="str">
        <x:v>Received</x:v>
      </x:c>
      <x:c r="S269" s="12" t="n">
        <x:f>IF(AND(ISNUMBER(G269),G269&gt;0,G269&lt;=Summary!$E$5,I269&gt;0),I269*K269,0)</x:f>
        <x:v>1400</x:v>
      </x:c>
      <x:c r="T269" s="12" t="n">
        <x:f>MIN(S269,MAX(0,'Inventory detail'!E151-SUM(S266:S268)))</x:f>
        <x:v>0</x:v>
      </x:c>
      <x:c r="U269" s="12" t="n">
        <x:f>IF(O269=1,J269*K269,0)</x:f>
        <x:v>0</x:v>
      </x:c>
      <x:c r="V269" s="13" t="str">
        <x:f>IF(O269=0,"",IF(H269="","",MAX(H269,Summary!$E$5)))</x:f>
      </x:c>
      <x:c r="W269" s="12" t="n">
        <x:f>IF(Q269="Baseline PO cost",U269,0)</x:f>
        <x:v>0</x:v>
      </x:c>
      <x:c r="X269" s="12" t="n">
        <x:f>IF(Q269="Higher PO cost",U269,0)</x:f>
        <x:v>0</x:v>
      </x:c>
      <x:c r="Y269" s="12" t="n">
        <x:f>IF(Q269="Unclassified",U269,0)</x:f>
        <x:v>0</x:v>
      </x:c>
    </x:row>
    <x:row r="270" ht="22" customHeight="1">
      <x:c r="A270" s="2" t="str">
        <x:v>COIL</x:v>
      </x:c>
      <x:c r="B270" s="2" t="str">
        <x:v>10</x:v>
      </x:c>
      <x:c r="C270" s="2" t="str">
        <x:v>18WHT12-4</x:v>
      </x:c>
      <x:c r="D270" s="2" t="str">
        <x:v>1060225</x:v>
      </x:c>
      <x:c r="E270" s="2" t="str">
        <x:v>0</x:v>
      </x:c>
      <x:c r="F270" s="2" t="str">
        <x:v>25</x:v>
      </x:c>
      <x:c r="G270" s="10" t="n">
        <x:v>46119</x:v>
      </x:c>
      <x:c r="H270" s="10" t="n">
        <x:v>46115</x:v>
      </x:c>
      <x:c r="I270" s="7" t="n">
        <x:v>1400</x:v>
      </x:c>
      <x:c r="J270" s="7" t="n">
        <x:v>1400</x:v>
      </x:c>
      <x:c r="K270" s="7" t="n">
        <x:v>1</x:v>
      </x:c>
      <x:c r="L270" s="8" t="n">
        <x:v>12.84</x:v>
      </x:c>
      <x:c r="M270" s="9" t="n">
        <x:v>196.84</x:v>
      </x:c>
      <x:c r="N270" s="2" t="str">
        <x:v>i</x:v>
      </x:c>
      <x:c r="O270" s="2" t="n">
        <x:v>0</x:v>
      </x:c>
      <x:c r="P270" s="2" t="n">
        <x:v>100</x:v>
      </x:c>
      <x:c r="Q270" s="2" t="str">
        <x:v>Baseline PO cost</x:v>
      </x:c>
      <x:c r="R270" s="2" t="str">
        <x:v>Received</x:v>
      </x:c>
      <x:c r="S270" s="12" t="n">
        <x:f>IF(AND(ISNUMBER(G270),G270&gt;0,G270&lt;=Summary!$E$5,I270&gt;0),I270*K270,0)</x:f>
        <x:v>1400</x:v>
      </x:c>
      <x:c r="T270" s="12" t="n">
        <x:f>MIN(S270,MAX(0,'Inventory detail'!E151-SUM(S266:S269)))</x:f>
        <x:v>0</x:v>
      </x:c>
      <x:c r="U270" s="12" t="n">
        <x:f>IF(O270=1,J270*K270,0)</x:f>
        <x:v>0</x:v>
      </x:c>
      <x:c r="V270" s="13" t="str">
        <x:f>IF(O270=0,"",IF(H270="","",MAX(H270,Summary!$E$5)))</x:f>
      </x:c>
      <x:c r="W270" s="12" t="n">
        <x:f>IF(Q270="Baseline PO cost",U270,0)</x:f>
        <x:v>0</x:v>
      </x:c>
      <x:c r="X270" s="12" t="n">
        <x:f>IF(Q270="Higher PO cost",U270,0)</x:f>
        <x:v>0</x:v>
      </x:c>
      <x:c r="Y270" s="12" t="n">
        <x:f>IF(Q270="Unclassified",U270,0)</x:f>
        <x:v>0</x:v>
      </x:c>
    </x:row>
    <x:row r="271" ht="22" customHeight="1">
      <x:c r="A271" s="2" t="str">
        <x:v>COIL</x:v>
      </x:c>
      <x:c r="B271" s="2" t="str">
        <x:v>10</x:v>
      </x:c>
      <x:c r="C271" s="2" t="str">
        <x:v>18WHT12-4</x:v>
      </x:c>
      <x:c r="D271" s="2" t="str">
        <x:v>1060063</x:v>
      </x:c>
      <x:c r="E271" s="2" t="str">
        <x:v>0</x:v>
      </x:c>
      <x:c r="F271" s="2" t="str">
        <x:v>24</x:v>
      </x:c>
      <x:c r="G271" s="10" t="n">
        <x:v>46083</x:v>
      </x:c>
      <x:c r="H271" s="10" t="n">
        <x:v>46087</x:v>
      </x:c>
      <x:c r="I271" s="7" t="n">
        <x:v>1400</x:v>
      </x:c>
      <x:c r="J271" s="7" t="n">
        <x:v>1400</x:v>
      </x:c>
      <x:c r="K271" s="7" t="n">
        <x:v>1</x:v>
      </x:c>
      <x:c r="L271" s="8" t="n">
        <x:v>12.84</x:v>
      </x:c>
      <x:c r="M271" s="9" t="n">
        <x:v>196.84</x:v>
      </x:c>
      <x:c r="N271" s="2" t="str">
        <x:v>i</x:v>
      </x:c>
      <x:c r="O271" s="2" t="n">
        <x:v>0</x:v>
      </x:c>
      <x:c r="P271" s="2" t="n">
        <x:v>100</x:v>
      </x:c>
      <x:c r="Q271" s="2" t="str">
        <x:v>Baseline PO cost</x:v>
      </x:c>
      <x:c r="R271" s="2" t="str">
        <x:v>Received</x:v>
      </x:c>
      <x:c r="S271" s="12" t="n">
        <x:f>IF(AND(ISNUMBER(G271),G271&gt;0,G271&lt;=Summary!$E$5,I271&gt;0),I271*K271,0)</x:f>
        <x:v>1400</x:v>
      </x:c>
      <x:c r="T271" s="12" t="n">
        <x:f>MIN(S271,MAX(0,'Inventory detail'!E151-SUM(S266:S270)))</x:f>
        <x:v>0</x:v>
      </x:c>
      <x:c r="U271" s="12" t="n">
        <x:f>IF(O271=1,J271*K271,0)</x:f>
        <x:v>0</x:v>
      </x:c>
      <x:c r="V271" s="13" t="str">
        <x:f>IF(O271=0,"",IF(H271="","",MAX(H271,Summary!$E$5)))</x:f>
      </x:c>
      <x:c r="W271" s="12" t="n">
        <x:f>IF(Q271="Baseline PO cost",U271,0)</x:f>
        <x:v>0</x:v>
      </x:c>
      <x:c r="X271" s="12" t="n">
        <x:f>IF(Q271="Higher PO cost",U271,0)</x:f>
        <x:v>0</x:v>
      </x:c>
      <x:c r="Y271" s="12" t="n">
        <x:f>IF(Q271="Unclassified",U271,0)</x:f>
        <x:v>0</x:v>
      </x:c>
    </x:row>
    <x:row r="272" ht="22" customHeight="1">
      <x:c r="A272" s="2" t="str">
        <x:v>COIL</x:v>
      </x:c>
      <x:c r="B272" s="2" t="str">
        <x:v>10</x:v>
      </x:c>
      <x:c r="C272" s="2" t="str">
        <x:v>18WHT12-4</x:v>
      </x:c>
      <x:c r="D272" s="2" t="str">
        <x:v>1061485</x:v>
      </x:c>
      <x:c r="E272" s="2" t="str">
        <x:v>0</x:v>
      </x:c>
      <x:c r="F272" s="2" t="str">
        <x:v>30</x:v>
      </x:c>
      <x:c r="G272" s="10"/>
      <x:c r="H272" s="10" t="n">
        <x:v>46339</x:v>
      </x:c>
      <x:c r="I272" s="7" t="n">
        <x:v>14000</x:v>
      </x:c>
      <x:c r="J272" s="7" t="n">
        <x:v>14000</x:v>
      </x:c>
      <x:c r="K272" s="7" t="n">
        <x:v>1</x:v>
      </x:c>
      <x:c r="L272" s="8" t="n">
        <x:v>12.84</x:v>
      </x:c>
      <x:c r="M272" s="9" t="n">
        <x:v>0</x:v>
      </x:c>
      <x:c r="N272" s="2" t="str">
        <x:v>a</x:v>
      </x:c>
      <x:c r="O272" s="2" t="n">
        <x:v>1</x:v>
      </x:c>
      <x:c r="P272" s="2" t="n">
        <x:v>100</x:v>
      </x:c>
      <x:c r="Q272" s="2" t="str">
        <x:v>Baseline PO cost</x:v>
      </x:c>
      <x:c r="R272" s="2" t="str">
        <x:v>Incoming active PO</x:v>
      </x:c>
      <x:c r="S272" s="12" t="n">
        <x:f>IF(AND(ISNUMBER(G272),G272&gt;0,G272&lt;=Summary!$E$5,I272&gt;0),I272*K272,0)</x:f>
        <x:v>0</x:v>
      </x:c>
      <x:c r="T272" s="12" t="n">
        <x:f>MIN(S272,MAX(0,'Inventory detail'!E151-SUM(S266:S271)))</x:f>
        <x:v>0</x:v>
      </x:c>
      <x:c r="U272" s="12" t="n">
        <x:f>IF(O272=1,J272*K272,0)</x:f>
        <x:v>14000</x:v>
      </x:c>
      <x:c r="V272" s="13" t="n">
        <x:f>IF(O272=0,"",IF(H272="","",MAX(H272,Summary!$E$5)))</x:f>
        <x:v>46339</x:v>
      </x:c>
      <x:c r="W272" s="12" t="n">
        <x:f>IF(Q272="Baseline PO cost",U272,0)</x:f>
        <x:v>14000</x:v>
      </x:c>
      <x:c r="X272" s="12" t="n">
        <x:f>IF(Q272="Higher PO cost",U272,0)</x:f>
        <x:v>0</x:v>
      </x:c>
      <x:c r="Y272" s="12" t="n">
        <x:f>IF(Q272="Unclassified",U272,0)</x:f>
        <x:v>0</x:v>
      </x:c>
    </x:row>
    <x:row r="273" ht="22" customHeight="1">
      <x:c r="A273" s="2" t="str">
        <x:v>COIL</x:v>
      </x:c>
      <x:c r="B273" s="2" t="str">
        <x:v>10</x:v>
      </x:c>
      <x:c r="C273" s="2" t="str">
        <x:v>20BLK12-4</x:v>
      </x:c>
      <x:c r="D273" s="2" t="str">
        <x:v>1061316</x:v>
      </x:c>
      <x:c r="E273" s="2" t="str">
        <x:v>0</x:v>
      </x:c>
      <x:c r="F273" s="2" t="str">
        <x:v>31</x:v>
      </x:c>
      <x:c r="G273" s="10" t="n">
        <x:v>46302</x:v>
      </x:c>
      <x:c r="H273" s="10" t="n">
        <x:v>46304</x:v>
      </x:c>
      <x:c r="I273" s="7" t="n">
        <x:v>21000</x:v>
      </x:c>
      <x:c r="J273" s="7" t="n">
        <x:v>21000</x:v>
      </x:c>
      <x:c r="K273" s="7" t="n">
        <x:v>1</x:v>
      </x:c>
      <x:c r="L273" s="8" t="n">
        <x:v>11.05</x:v>
      </x:c>
      <x:c r="M273" s="9" t="n">
        <x:v>2616.6</x:v>
      </x:c>
      <x:c r="N273" s="2" t="str">
        <x:v>a</x:v>
      </x:c>
      <x:c r="O273" s="2" t="n">
        <x:v>0</x:v>
      </x:c>
      <x:c r="P273" s="2" t="n">
        <x:v>100</x:v>
      </x:c>
      <x:c r="Q273" s="2" t="str">
        <x:v>Baseline PO cost</x:v>
      </x:c>
      <x:c r="R273" s="2" t="str">
        <x:v>Received</x:v>
      </x:c>
      <x:c r="S273" s="12" t="n">
        <x:f>IF(AND(ISNUMBER(G273),G273&gt;0,G273&lt;=Summary!$E$5,I273&gt;0),I273*K273,0)</x:f>
        <x:v>21000</x:v>
      </x:c>
      <x:c r="T273" s="12" t="n">
        <x:f>MIN(S273,MAX(0,'Inventory detail'!E26-0))</x:f>
        <x:v>21000</x:v>
      </x:c>
      <x:c r="U273" s="12" t="n">
        <x:f>IF(O273=1,J273*K273,0)</x:f>
        <x:v>0</x:v>
      </x:c>
      <x:c r="V273" s="13" t="str">
        <x:f>IF(O273=0,"",IF(H273="","",MAX(H273,Summary!$E$5)))</x:f>
      </x:c>
      <x:c r="W273" s="12" t="n">
        <x:f>IF(Q273="Baseline PO cost",U273,0)</x:f>
        <x:v>0</x:v>
      </x:c>
      <x:c r="X273" s="12" t="n">
        <x:f>IF(Q273="Higher PO cost",U273,0)</x:f>
        <x:v>0</x:v>
      </x:c>
      <x:c r="Y273" s="12" t="n">
        <x:f>IF(Q273="Unclassified",U273,0)</x:f>
        <x:v>0</x:v>
      </x:c>
    </x:row>
    <x:row r="274" ht="22" customHeight="1">
      <x:c r="A274" s="2" t="str">
        <x:v>COIL</x:v>
      </x:c>
      <x:c r="B274" s="2" t="str">
        <x:v>10</x:v>
      </x:c>
      <x:c r="C274" s="2" t="str">
        <x:v>20BLK12-4</x:v>
      </x:c>
      <x:c r="D274" s="2" t="str">
        <x:v>1061140</x:v>
      </x:c>
      <x:c r="E274" s="2" t="str">
        <x:v>0</x:v>
      </x:c>
      <x:c r="F274" s="2" t="str">
        <x:v>28</x:v>
      </x:c>
      <x:c r="G274" s="10" t="n">
        <x:v>46286</x:v>
      </x:c>
      <x:c r="H274" s="10" t="n">
        <x:v>46286</x:v>
      </x:c>
      <x:c r="I274" s="7" t="n">
        <x:v>21000</x:v>
      </x:c>
      <x:c r="J274" s="7" t="n">
        <x:v>21000</x:v>
      </x:c>
      <x:c r="K274" s="7" t="n">
        <x:v>1</x:v>
      </x:c>
      <x:c r="L274" s="8" t="n">
        <x:v>11.05</x:v>
      </x:c>
      <x:c r="M274" s="9" t="n">
        <x:v>2616.6</x:v>
      </x:c>
      <x:c r="N274" s="2" t="str">
        <x:v>i</x:v>
      </x:c>
      <x:c r="O274" s="2" t="n">
        <x:v>0</x:v>
      </x:c>
      <x:c r="P274" s="2" t="n">
        <x:v>100</x:v>
      </x:c>
      <x:c r="Q274" s="2" t="str">
        <x:v>Baseline PO cost</x:v>
      </x:c>
      <x:c r="R274" s="2" t="str">
        <x:v>Received</x:v>
      </x:c>
      <x:c r="S274" s="12" t="n">
        <x:f>IF(AND(ISNUMBER(G274),G274&gt;0,G274&lt;=Summary!$E$5,I274&gt;0),I274*K274,0)</x:f>
        <x:v>21000</x:v>
      </x:c>
      <x:c r="T274" s="12" t="n">
        <x:f>MIN(S274,MAX(0,'Inventory detail'!E26-SUM(S273:S273)))</x:f>
        <x:v>9200</x:v>
      </x:c>
      <x:c r="U274" s="12" t="n">
        <x:f>IF(O274=1,J274*K274,0)</x:f>
        <x:v>0</x:v>
      </x:c>
      <x:c r="V274" s="13" t="str">
        <x:f>IF(O274=0,"",IF(H274="","",MAX(H274,Summary!$E$5)))</x:f>
      </x:c>
      <x:c r="W274" s="12" t="n">
        <x:f>IF(Q274="Baseline PO cost",U274,0)</x:f>
        <x:v>0</x:v>
      </x:c>
      <x:c r="X274" s="12" t="n">
        <x:f>IF(Q274="Higher PO cost",U274,0)</x:f>
        <x:v>0</x:v>
      </x:c>
      <x:c r="Y274" s="12" t="n">
        <x:f>IF(Q274="Unclassified",U274,0)</x:f>
        <x:v>0</x:v>
      </x:c>
    </x:row>
    <x:row r="275" ht="22" customHeight="1">
      <x:c r="A275" s="2" t="str">
        <x:v>COIL</x:v>
      </x:c>
      <x:c r="B275" s="2" t="str">
        <x:v>10</x:v>
      </x:c>
      <x:c r="C275" s="2" t="str">
        <x:v>20BLK12-4</x:v>
      </x:c>
      <x:c r="D275" s="2" t="str">
        <x:v>1060985</x:v>
      </x:c>
      <x:c r="E275" s="2" t="str">
        <x:v>0</x:v>
      </x:c>
      <x:c r="F275" s="2" t="str">
        <x:v>27</x:v>
      </x:c>
      <x:c r="G275" s="10" t="n">
        <x:v>46240</x:v>
      </x:c>
      <x:c r="H275" s="10" t="n">
        <x:v>46241</x:v>
      </x:c>
      <x:c r="I275" s="7" t="n">
        <x:v>12600</x:v>
      </x:c>
      <x:c r="J275" s="7" t="n">
        <x:v>12600</x:v>
      </x:c>
      <x:c r="K275" s="7" t="n">
        <x:v>1</x:v>
      </x:c>
      <x:c r="L275" s="8" t="n">
        <x:v>11.05</x:v>
      </x:c>
      <x:c r="M275" s="9" t="n">
        <x:v>1569.96</x:v>
      </x:c>
      <x:c r="N275" s="2" t="str">
        <x:v>i</x:v>
      </x:c>
      <x:c r="O275" s="2" t="n">
        <x:v>0</x:v>
      </x:c>
      <x:c r="P275" s="2" t="n">
        <x:v>100</x:v>
      </x:c>
      <x:c r="Q275" s="2" t="str">
        <x:v>Baseline PO cost</x:v>
      </x:c>
      <x:c r="R275" s="2" t="str">
        <x:v>Received</x:v>
      </x:c>
      <x:c r="S275" s="12" t="n">
        <x:f>IF(AND(ISNUMBER(G275),G275&gt;0,G275&lt;=Summary!$E$5,I275&gt;0),I275*K275,0)</x:f>
        <x:v>12600</x:v>
      </x:c>
      <x:c r="T275" s="12" t="n">
        <x:f>MIN(S275,MAX(0,'Inventory detail'!E26-SUM(S273:S274)))</x:f>
        <x:v>0</x:v>
      </x:c>
      <x:c r="U275" s="12" t="n">
        <x:f>IF(O275=1,J275*K275,0)</x:f>
        <x:v>0</x:v>
      </x:c>
      <x:c r="V275" s="13" t="str">
        <x:f>IF(O275=0,"",IF(H275="","",MAX(H275,Summary!$E$5)))</x:f>
      </x:c>
      <x:c r="W275" s="12" t="n">
        <x:f>IF(Q275="Baseline PO cost",U275,0)</x:f>
        <x:v>0</x:v>
      </x:c>
      <x:c r="X275" s="12" t="n">
        <x:f>IF(Q275="Higher PO cost",U275,0)</x:f>
        <x:v>0</x:v>
      </x:c>
      <x:c r="Y275" s="12" t="n">
        <x:f>IF(Q275="Unclassified",U275,0)</x:f>
        <x:v>0</x:v>
      </x:c>
    </x:row>
    <x:row r="276" ht="22" customHeight="1">
      <x:c r="A276" s="2" t="str">
        <x:v>COIL</x:v>
      </x:c>
      <x:c r="B276" s="2" t="str">
        <x:v>10</x:v>
      </x:c>
      <x:c r="C276" s="2" t="str">
        <x:v>20BLK12-4</x:v>
      </x:c>
      <x:c r="D276" s="2" t="str">
        <x:v>1060866</x:v>
      </x:c>
      <x:c r="E276" s="2" t="str">
        <x:v>0</x:v>
      </x:c>
      <x:c r="F276" s="2" t="str">
        <x:v>25</x:v>
      </x:c>
      <x:c r="G276" s="10" t="n">
        <x:v>46210</x:v>
      </x:c>
      <x:c r="H276" s="10" t="n">
        <x:v>46213</x:v>
      </x:c>
      <x:c r="I276" s="7" t="n">
        <x:v>14000</x:v>
      </x:c>
      <x:c r="J276" s="7" t="n">
        <x:v>14000</x:v>
      </x:c>
      <x:c r="K276" s="7" t="n">
        <x:v>1</x:v>
      </x:c>
      <x:c r="L276" s="8" t="n">
        <x:v>11.05</x:v>
      </x:c>
      <x:c r="M276" s="9" t="n">
        <x:v>1744.4</x:v>
      </x:c>
      <x:c r="N276" s="2" t="str">
        <x:v>i</x:v>
      </x:c>
      <x:c r="O276" s="2" t="n">
        <x:v>0</x:v>
      </x:c>
      <x:c r="P276" s="2" t="n">
        <x:v>100</x:v>
      </x:c>
      <x:c r="Q276" s="2" t="str">
        <x:v>Baseline PO cost</x:v>
      </x:c>
      <x:c r="R276" s="2" t="str">
        <x:v>Received</x:v>
      </x:c>
      <x:c r="S276" s="12" t="n">
        <x:f>IF(AND(ISNUMBER(G276),G276&gt;0,G276&lt;=Summary!$E$5,I276&gt;0),I276*K276,0)</x:f>
        <x:v>14000</x:v>
      </x:c>
      <x:c r="T276" s="12" t="n">
        <x:f>MIN(S276,MAX(0,'Inventory detail'!E26-SUM(S273:S275)))</x:f>
        <x:v>0</x:v>
      </x:c>
      <x:c r="U276" s="12" t="n">
        <x:f>IF(O276=1,J276*K276,0)</x:f>
        <x:v>0</x:v>
      </x:c>
      <x:c r="V276" s="13" t="str">
        <x:f>IF(O276=0,"",IF(H276="","",MAX(H276,Summary!$E$5)))</x:f>
      </x:c>
      <x:c r="W276" s="12" t="n">
        <x:f>IF(Q276="Baseline PO cost",U276,0)</x:f>
        <x:v>0</x:v>
      </x:c>
      <x:c r="X276" s="12" t="n">
        <x:f>IF(Q276="Higher PO cost",U276,0)</x:f>
        <x:v>0</x:v>
      </x:c>
      <x:c r="Y276" s="12" t="n">
        <x:f>IF(Q276="Unclassified",U276,0)</x:f>
        <x:v>0</x:v>
      </x:c>
    </x:row>
    <x:row r="277" ht="22" customHeight="1">
      <x:c r="A277" s="2" t="str">
        <x:v>COIL</x:v>
      </x:c>
      <x:c r="B277" s="2" t="str">
        <x:v>10</x:v>
      </x:c>
      <x:c r="C277" s="2" t="str">
        <x:v>20BLK12-4</x:v>
      </x:c>
      <x:c r="D277" s="2" t="str">
        <x:v>1060776</x:v>
      </x:c>
      <x:c r="E277" s="2" t="str">
        <x:v>0</x:v>
      </x:c>
      <x:c r="F277" s="2" t="str">
        <x:v>25</x:v>
      </x:c>
      <x:c r="G277" s="10" t="n">
        <x:v>46197</x:v>
      </x:c>
      <x:c r="H277" s="10" t="n">
        <x:v>46199</x:v>
      </x:c>
      <x:c r="I277" s="7" t="n">
        <x:v>5600</x:v>
      </x:c>
      <x:c r="J277" s="7" t="n">
        <x:v>5600</x:v>
      </x:c>
      <x:c r="K277" s="7" t="n">
        <x:v>1</x:v>
      </x:c>
      <x:c r="L277" s="8" t="n">
        <x:v>11.05</x:v>
      </x:c>
      <x:c r="M277" s="9" t="n">
        <x:v>697.76</x:v>
      </x:c>
      <x:c r="N277" s="2" t="str">
        <x:v>i</x:v>
      </x:c>
      <x:c r="O277" s="2" t="n">
        <x:v>0</x:v>
      </x:c>
      <x:c r="P277" s="2" t="n">
        <x:v>100</x:v>
      </x:c>
      <x:c r="Q277" s="2" t="str">
        <x:v>Baseline PO cost</x:v>
      </x:c>
      <x:c r="R277" s="2" t="str">
        <x:v>Received</x:v>
      </x:c>
      <x:c r="S277" s="12" t="n">
        <x:f>IF(AND(ISNUMBER(G277),G277&gt;0,G277&lt;=Summary!$E$5,I277&gt;0),I277*K277,0)</x:f>
        <x:v>5600</x:v>
      </x:c>
      <x:c r="T277" s="12" t="n">
        <x:f>MIN(S277,MAX(0,'Inventory detail'!E26-SUM(S273:S276)))</x:f>
        <x:v>0</x:v>
      </x:c>
      <x:c r="U277" s="12" t="n">
        <x:f>IF(O277=1,J277*K277,0)</x:f>
        <x:v>0</x:v>
      </x:c>
      <x:c r="V277" s="13" t="str">
        <x:f>IF(O277=0,"",IF(H277="","",MAX(H277,Summary!$E$5)))</x:f>
      </x:c>
      <x:c r="W277" s="12" t="n">
        <x:f>IF(Q277="Baseline PO cost",U277,0)</x:f>
        <x:v>0</x:v>
      </x:c>
      <x:c r="X277" s="12" t="n">
        <x:f>IF(Q277="Higher PO cost",U277,0)</x:f>
        <x:v>0</x:v>
      </x:c>
      <x:c r="Y277" s="12" t="n">
        <x:f>IF(Q277="Unclassified",U277,0)</x:f>
        <x:v>0</x:v>
      </x:c>
    </x:row>
    <x:row r="278" ht="22" customHeight="1">
      <x:c r="A278" s="2" t="str">
        <x:v>COIL</x:v>
      </x:c>
      <x:c r="B278" s="2" t="str">
        <x:v>10</x:v>
      </x:c>
      <x:c r="C278" s="2" t="str">
        <x:v>20BLK12-4</x:v>
      </x:c>
      <x:c r="D278" s="2" t="str">
        <x:v>1060598</x:v>
      </x:c>
      <x:c r="E278" s="2" t="str">
        <x:v>0</x:v>
      </x:c>
      <x:c r="F278" s="2" t="str">
        <x:v>25</x:v>
      </x:c>
      <x:c r="G278" s="10" t="n">
        <x:v>46171</x:v>
      </x:c>
      <x:c r="H278" s="10" t="n">
        <x:v>46171</x:v>
      </x:c>
      <x:c r="I278" s="7" t="n">
        <x:v>21000</x:v>
      </x:c>
      <x:c r="J278" s="7" t="n">
        <x:v>21000</x:v>
      </x:c>
      <x:c r="K278" s="7" t="n">
        <x:v>1</x:v>
      </x:c>
      <x:c r="L278" s="8" t="n">
        <x:v>11.05</x:v>
      </x:c>
      <x:c r="M278" s="9" t="n">
        <x:v>2616.6</x:v>
      </x:c>
      <x:c r="N278" s="2" t="str">
        <x:v>i</x:v>
      </x:c>
      <x:c r="O278" s="2" t="n">
        <x:v>0</x:v>
      </x:c>
      <x:c r="P278" s="2" t="n">
        <x:v>100</x:v>
      </x:c>
      <x:c r="Q278" s="2" t="str">
        <x:v>Baseline PO cost</x:v>
      </x:c>
      <x:c r="R278" s="2" t="str">
        <x:v>Received</x:v>
      </x:c>
      <x:c r="S278" s="12" t="n">
        <x:f>IF(AND(ISNUMBER(G278),G278&gt;0,G278&lt;=Summary!$E$5,I278&gt;0),I278*K278,0)</x:f>
        <x:v>21000</x:v>
      </x:c>
      <x:c r="T278" s="12" t="n">
        <x:f>MIN(S278,MAX(0,'Inventory detail'!E26-SUM(S273:S277)))</x:f>
        <x:v>0</x:v>
      </x:c>
      <x:c r="U278" s="12" t="n">
        <x:f>IF(O278=1,J278*K278,0)</x:f>
        <x:v>0</x:v>
      </x:c>
      <x:c r="V278" s="13" t="str">
        <x:f>IF(O278=0,"",IF(H278="","",MAX(H278,Summary!$E$5)))</x:f>
      </x:c>
      <x:c r="W278" s="12" t="n">
        <x:f>IF(Q278="Baseline PO cost",U278,0)</x:f>
        <x:v>0</x:v>
      </x:c>
      <x:c r="X278" s="12" t="n">
        <x:f>IF(Q278="Higher PO cost",U278,0)</x:f>
        <x:v>0</x:v>
      </x:c>
      <x:c r="Y278" s="12" t="n">
        <x:f>IF(Q278="Unclassified",U278,0)</x:f>
        <x:v>0</x:v>
      </x:c>
    </x:row>
    <x:row r="279" ht="22" customHeight="1">
      <x:c r="A279" s="2" t="str">
        <x:v>COIL</x:v>
      </x:c>
      <x:c r="B279" s="2" t="str">
        <x:v>10</x:v>
      </x:c>
      <x:c r="C279" s="2" t="str">
        <x:v>20BLK12-4</x:v>
      </x:c>
      <x:c r="D279" s="2" t="str">
        <x:v>1060507</x:v>
      </x:c>
      <x:c r="E279" s="2" t="str">
        <x:v>0</x:v>
      </x:c>
      <x:c r="F279" s="2" t="str">
        <x:v>33</x:v>
      </x:c>
      <x:c r="G279" s="10" t="n">
        <x:v>46150</x:v>
      </x:c>
      <x:c r="H279" s="10" t="n">
        <x:v>46155</x:v>
      </x:c>
      <x:c r="I279" s="7" t="n">
        <x:v>14000</x:v>
      </x:c>
      <x:c r="J279" s="7" t="n">
        <x:v>14000</x:v>
      </x:c>
      <x:c r="K279" s="7" t="n">
        <x:v>1</x:v>
      </x:c>
      <x:c r="L279" s="8" t="n">
        <x:v>11.05</x:v>
      </x:c>
      <x:c r="M279" s="9" t="n">
        <x:v>1744.4</x:v>
      </x:c>
      <x:c r="N279" s="2" t="str">
        <x:v>i</x:v>
      </x:c>
      <x:c r="O279" s="2" t="n">
        <x:v>0</x:v>
      </x:c>
      <x:c r="P279" s="2" t="n">
        <x:v>100</x:v>
      </x:c>
      <x:c r="Q279" s="2" t="str">
        <x:v>Baseline PO cost</x:v>
      </x:c>
      <x:c r="R279" s="2" t="str">
        <x:v>Received</x:v>
      </x:c>
      <x:c r="S279" s="12" t="n">
        <x:f>IF(AND(ISNUMBER(G279),G279&gt;0,G279&lt;=Summary!$E$5,I279&gt;0),I279*K279,0)</x:f>
        <x:v>14000</x:v>
      </x:c>
      <x:c r="T279" s="12" t="n">
        <x:f>MIN(S279,MAX(0,'Inventory detail'!E26-SUM(S273:S278)))</x:f>
        <x:v>0</x:v>
      </x:c>
      <x:c r="U279" s="12" t="n">
        <x:f>IF(O279=1,J279*K279,0)</x:f>
        <x:v>0</x:v>
      </x:c>
      <x:c r="V279" s="13" t="str">
        <x:f>IF(O279=0,"",IF(H279="","",MAX(H279,Summary!$E$5)))</x:f>
      </x:c>
      <x:c r="W279" s="12" t="n">
        <x:f>IF(Q279="Baseline PO cost",U279,0)</x:f>
        <x:v>0</x:v>
      </x:c>
      <x:c r="X279" s="12" t="n">
        <x:f>IF(Q279="Higher PO cost",U279,0)</x:f>
        <x:v>0</x:v>
      </x:c>
      <x:c r="Y279" s="12" t="n">
        <x:f>IF(Q279="Unclassified",U279,0)</x:f>
        <x:v>0</x:v>
      </x:c>
    </x:row>
    <x:row r="280" ht="22" customHeight="1">
      <x:c r="A280" s="2" t="str">
        <x:v>COIL</x:v>
      </x:c>
      <x:c r="B280" s="2" t="str">
        <x:v>10</x:v>
      </x:c>
      <x:c r="C280" s="2" t="str">
        <x:v>20BLK12-4</x:v>
      </x:c>
      <x:c r="D280" s="2" t="str">
        <x:v>1060384</x:v>
      </x:c>
      <x:c r="E280" s="2" t="str">
        <x:v>0</x:v>
      </x:c>
      <x:c r="F280" s="2" t="str">
        <x:v>25</x:v>
      </x:c>
      <x:c r="G280" s="10" t="n">
        <x:v>46127</x:v>
      </x:c>
      <x:c r="H280" s="10" t="n">
        <x:v>46129</x:v>
      </x:c>
      <x:c r="I280" s="7" t="n">
        <x:v>18200</x:v>
      </x:c>
      <x:c r="J280" s="7" t="n">
        <x:v>18200</x:v>
      </x:c>
      <x:c r="K280" s="7" t="n">
        <x:v>1</x:v>
      </x:c>
      <x:c r="L280" s="8" t="n">
        <x:v>11.05</x:v>
      </x:c>
      <x:c r="M280" s="9" t="n">
        <x:v>2202.2</x:v>
      </x:c>
      <x:c r="N280" s="2" t="str">
        <x:v>i</x:v>
      </x:c>
      <x:c r="O280" s="2" t="n">
        <x:v>0</x:v>
      </x:c>
      <x:c r="P280" s="2" t="n">
        <x:v>100</x:v>
      </x:c>
      <x:c r="Q280" s="2" t="str">
        <x:v>Baseline PO cost</x:v>
      </x:c>
      <x:c r="R280" s="2" t="str">
        <x:v>Received</x:v>
      </x:c>
      <x:c r="S280" s="12" t="n">
        <x:f>IF(AND(ISNUMBER(G280),G280&gt;0,G280&lt;=Summary!$E$5,I280&gt;0),I280*K280,0)</x:f>
        <x:v>18200</x:v>
      </x:c>
      <x:c r="T280" s="12" t="n">
        <x:f>MIN(S280,MAX(0,'Inventory detail'!E26-SUM(S273:S279)))</x:f>
        <x:v>0</x:v>
      </x:c>
      <x:c r="U280" s="12" t="n">
        <x:f>IF(O280=1,J280*K280,0)</x:f>
        <x:v>0</x:v>
      </x:c>
      <x:c r="V280" s="13" t="str">
        <x:f>IF(O280=0,"",IF(H280="","",MAX(H280,Summary!$E$5)))</x:f>
      </x:c>
      <x:c r="W280" s="12" t="n">
        <x:f>IF(Q280="Baseline PO cost",U280,0)</x:f>
        <x:v>0</x:v>
      </x:c>
      <x:c r="X280" s="12" t="n">
        <x:f>IF(Q280="Higher PO cost",U280,0)</x:f>
        <x:v>0</x:v>
      </x:c>
      <x:c r="Y280" s="12" t="n">
        <x:f>IF(Q280="Unclassified",U280,0)</x:f>
        <x:v>0</x:v>
      </x:c>
    </x:row>
    <x:row r="281" ht="22" customHeight="1">
      <x:c r="A281" s="2" t="str">
        <x:v>COIL</x:v>
      </x:c>
      <x:c r="B281" s="2" t="str">
        <x:v>10</x:v>
      </x:c>
      <x:c r="C281" s="2" t="str">
        <x:v>20BLK12-4</x:v>
      </x:c>
      <x:c r="D281" s="2" t="str">
        <x:v>1060225</x:v>
      </x:c>
      <x:c r="E281" s="2" t="str">
        <x:v>0</x:v>
      </x:c>
      <x:c r="F281" s="2" t="str">
        <x:v>26</x:v>
      </x:c>
      <x:c r="G281" s="10" t="n">
        <x:v>46119</x:v>
      </x:c>
      <x:c r="H281" s="10" t="n">
        <x:v>46115</x:v>
      </x:c>
      <x:c r="I281" s="7" t="n">
        <x:v>8400</x:v>
      </x:c>
      <x:c r="J281" s="7" t="n">
        <x:v>8400</x:v>
      </x:c>
      <x:c r="K281" s="7" t="n">
        <x:v>1</x:v>
      </x:c>
      <x:c r="L281" s="8" t="n">
        <x:v>11.05</x:v>
      </x:c>
      <x:c r="M281" s="9" t="n">
        <x:v>1016.4</x:v>
      </x:c>
      <x:c r="N281" s="2" t="str">
        <x:v>i</x:v>
      </x:c>
      <x:c r="O281" s="2" t="n">
        <x:v>0</x:v>
      </x:c>
      <x:c r="P281" s="2" t="n">
        <x:v>100</x:v>
      </x:c>
      <x:c r="Q281" s="2" t="str">
        <x:v>Baseline PO cost</x:v>
      </x:c>
      <x:c r="R281" s="2" t="str">
        <x:v>Received</x:v>
      </x:c>
      <x:c r="S281" s="12" t="n">
        <x:f>IF(AND(ISNUMBER(G281),G281&gt;0,G281&lt;=Summary!$E$5,I281&gt;0),I281*K281,0)</x:f>
        <x:v>8400</x:v>
      </x:c>
      <x:c r="T281" s="12" t="n">
        <x:f>MIN(S281,MAX(0,'Inventory detail'!E26-SUM(S273:S280)))</x:f>
        <x:v>0</x:v>
      </x:c>
      <x:c r="U281" s="12" t="n">
        <x:f>IF(O281=1,J281*K281,0)</x:f>
        <x:v>0</x:v>
      </x:c>
      <x:c r="V281" s="13" t="str">
        <x:f>IF(O281=0,"",IF(H281="","",MAX(H281,Summary!$E$5)))</x:f>
      </x:c>
      <x:c r="W281" s="12" t="n">
        <x:f>IF(Q281="Baseline PO cost",U281,0)</x:f>
        <x:v>0</x:v>
      </x:c>
      <x:c r="X281" s="12" t="n">
        <x:f>IF(Q281="Higher PO cost",U281,0)</x:f>
        <x:v>0</x:v>
      </x:c>
      <x:c r="Y281" s="12" t="n">
        <x:f>IF(Q281="Unclassified",U281,0)</x:f>
        <x:v>0</x:v>
      </x:c>
    </x:row>
    <x:row r="282" ht="22" customHeight="1">
      <x:c r="A282" s="2" t="str">
        <x:v>COIL</x:v>
      </x:c>
      <x:c r="B282" s="2" t="str">
        <x:v>10</x:v>
      </x:c>
      <x:c r="C282" s="2" t="str">
        <x:v>20BLK12-4</x:v>
      </x:c>
      <x:c r="D282" s="2" t="str">
        <x:v>1060063</x:v>
      </x:c>
      <x:c r="E282" s="2" t="str">
        <x:v>0</x:v>
      </x:c>
      <x:c r="F282" s="2" t="str">
        <x:v>25</x:v>
      </x:c>
      <x:c r="G282" s="10" t="n">
        <x:v>46083</x:v>
      </x:c>
      <x:c r="H282" s="10" t="n">
        <x:v>46087</x:v>
      </x:c>
      <x:c r="I282" s="7" t="n">
        <x:v>7000</x:v>
      </x:c>
      <x:c r="J282" s="7" t="n">
        <x:v>7000</x:v>
      </x:c>
      <x:c r="K282" s="7" t="n">
        <x:v>1</x:v>
      </x:c>
      <x:c r="L282" s="8" t="n">
        <x:v>11.05</x:v>
      </x:c>
      <x:c r="M282" s="9" t="n">
        <x:v>847</x:v>
      </x:c>
      <x:c r="N282" s="2" t="str">
        <x:v>i</x:v>
      </x:c>
      <x:c r="O282" s="2" t="n">
        <x:v>0</x:v>
      </x:c>
      <x:c r="P282" s="2" t="n">
        <x:v>100</x:v>
      </x:c>
      <x:c r="Q282" s="2" t="str">
        <x:v>Baseline PO cost</x:v>
      </x:c>
      <x:c r="R282" s="2" t="str">
        <x:v>Received</x:v>
      </x:c>
      <x:c r="S282" s="12" t="n">
        <x:f>IF(AND(ISNUMBER(G282),G282&gt;0,G282&lt;=Summary!$E$5,I282&gt;0),I282*K282,0)</x:f>
        <x:v>7000</x:v>
      </x:c>
      <x:c r="T282" s="12" t="n">
        <x:f>MIN(S282,MAX(0,'Inventory detail'!E26-SUM(S273:S281)))</x:f>
        <x:v>0</x:v>
      </x:c>
      <x:c r="U282" s="12" t="n">
        <x:f>IF(O282=1,J282*K282,0)</x:f>
        <x:v>0</x:v>
      </x:c>
      <x:c r="V282" s="13" t="str">
        <x:f>IF(O282=0,"",IF(H282="","",MAX(H282,Summary!$E$5)))</x:f>
      </x:c>
      <x:c r="W282" s="12" t="n">
        <x:f>IF(Q282="Baseline PO cost",U282,0)</x:f>
        <x:v>0</x:v>
      </x:c>
      <x:c r="X282" s="12" t="n">
        <x:f>IF(Q282="Higher PO cost",U282,0)</x:f>
        <x:v>0</x:v>
      </x:c>
      <x:c r="Y282" s="12" t="n">
        <x:f>IF(Q282="Unclassified",U282,0)</x:f>
        <x:v>0</x:v>
      </x:c>
    </x:row>
    <x:row r="283" ht="22" customHeight="1">
      <x:c r="A283" s="2" t="str">
        <x:v>COIL</x:v>
      </x:c>
      <x:c r="B283" s="2" t="str">
        <x:v>10</x:v>
      </x:c>
      <x:c r="C283" s="2" t="str">
        <x:v>20BLK12-4</x:v>
      </x:c>
      <x:c r="D283" s="2" t="str">
        <x:v>1059962</x:v>
      </x:c>
      <x:c r="E283" s="2" t="str">
        <x:v>0</x:v>
      </x:c>
      <x:c r="F283" s="2" t="str">
        <x:v>18</x:v>
      </x:c>
      <x:c r="G283" s="10" t="n">
        <x:v>46059</x:v>
      </x:c>
      <x:c r="H283" s="10" t="n">
        <x:v>46064</x:v>
      </x:c>
      <x:c r="I283" s="7" t="n">
        <x:v>12600</x:v>
      </x:c>
      <x:c r="J283" s="7" t="n">
        <x:v>12600</x:v>
      </x:c>
      <x:c r="K283" s="7" t="n">
        <x:v>1</x:v>
      </x:c>
      <x:c r="L283" s="8" t="n">
        <x:v>11.05</x:v>
      </x:c>
      <x:c r="M283" s="9" t="n">
        <x:v>1524.6</x:v>
      </x:c>
      <x:c r="N283" s="2" t="str">
        <x:v>i</x:v>
      </x:c>
      <x:c r="O283" s="2" t="n">
        <x:v>0</x:v>
      </x:c>
      <x:c r="P283" s="2" t="n">
        <x:v>100</x:v>
      </x:c>
      <x:c r="Q283" s="2" t="str">
        <x:v>Baseline PO cost</x:v>
      </x:c>
      <x:c r="R283" s="2" t="str">
        <x:v>Received</x:v>
      </x:c>
      <x:c r="S283" s="12" t="n">
        <x:f>IF(AND(ISNUMBER(G283),G283&gt;0,G283&lt;=Summary!$E$5,I283&gt;0),I283*K283,0)</x:f>
        <x:v>12600</x:v>
      </x:c>
      <x:c r="T283" s="12" t="n">
        <x:f>MIN(S283,MAX(0,'Inventory detail'!E26-SUM(S273:S282)))</x:f>
        <x:v>0</x:v>
      </x:c>
      <x:c r="U283" s="12" t="n">
        <x:f>IF(O283=1,J283*K283,0)</x:f>
        <x:v>0</x:v>
      </x:c>
      <x:c r="V283" s="13" t="str">
        <x:f>IF(O283=0,"",IF(H283="","",MAX(H283,Summary!$E$5)))</x:f>
      </x:c>
      <x:c r="W283" s="12" t="n">
        <x:f>IF(Q283="Baseline PO cost",U283,0)</x:f>
        <x:v>0</x:v>
      </x:c>
      <x:c r="X283" s="12" t="n">
        <x:f>IF(Q283="Higher PO cost",U283,0)</x:f>
        <x:v>0</x:v>
      </x:c>
      <x:c r="Y283" s="12" t="n">
        <x:f>IF(Q283="Unclassified",U283,0)</x:f>
        <x:v>0</x:v>
      </x:c>
    </x:row>
    <x:row r="284" ht="22" customHeight="1">
      <x:c r="A284" s="2" t="str">
        <x:v>COIL</x:v>
      </x:c>
      <x:c r="B284" s="2" t="str">
        <x:v>10</x:v>
      </x:c>
      <x:c r="C284" s="2" t="str">
        <x:v>20BLK12-4</x:v>
      </x:c>
      <x:c r="D284" s="2" t="str">
        <x:v>1059842</x:v>
      </x:c>
      <x:c r="E284" s="2" t="str">
        <x:v>0</x:v>
      </x:c>
      <x:c r="F284" s="2" t="str">
        <x:v>27</x:v>
      </x:c>
      <x:c r="G284" s="10" t="n">
        <x:v>46042</x:v>
      </x:c>
      <x:c r="H284" s="10" t="n">
        <x:v>46044</x:v>
      </x:c>
      <x:c r="I284" s="7" t="n">
        <x:v>14000</x:v>
      </x:c>
      <x:c r="J284" s="7" t="n">
        <x:v>14000</x:v>
      </x:c>
      <x:c r="K284" s="7" t="n">
        <x:v>1</x:v>
      </x:c>
      <x:c r="L284" s="8" t="n">
        <x:v>11.05</x:v>
      </x:c>
      <x:c r="M284" s="9" t="n">
        <x:v>1694</x:v>
      </x:c>
      <x:c r="N284" s="2" t="str">
        <x:v>i</x:v>
      </x:c>
      <x:c r="O284" s="2" t="n">
        <x:v>0</x:v>
      </x:c>
      <x:c r="P284" s="2" t="n">
        <x:v>100</x:v>
      </x:c>
      <x:c r="Q284" s="2" t="str">
        <x:v>Baseline PO cost</x:v>
      </x:c>
      <x:c r="R284" s="2" t="str">
        <x:v>Received</x:v>
      </x:c>
      <x:c r="S284" s="12" t="n">
        <x:f>IF(AND(ISNUMBER(G284),G284&gt;0,G284&lt;=Summary!$E$5,I284&gt;0),I284*K284,0)</x:f>
        <x:v>14000</x:v>
      </x:c>
      <x:c r="T284" s="12" t="n">
        <x:f>MIN(S284,MAX(0,'Inventory detail'!E26-SUM(S273:S283)))</x:f>
        <x:v>0</x:v>
      </x:c>
      <x:c r="U284" s="12" t="n">
        <x:f>IF(O284=1,J284*K284,0)</x:f>
        <x:v>0</x:v>
      </x:c>
      <x:c r="V284" s="13" t="str">
        <x:f>IF(O284=0,"",IF(H284="","",MAX(H284,Summary!$E$5)))</x:f>
      </x:c>
      <x:c r="W284" s="12" t="n">
        <x:f>IF(Q284="Baseline PO cost",U284,0)</x:f>
        <x:v>0</x:v>
      </x:c>
      <x:c r="X284" s="12" t="n">
        <x:f>IF(Q284="Higher PO cost",U284,0)</x:f>
        <x:v>0</x:v>
      </x:c>
      <x:c r="Y284" s="12" t="n">
        <x:f>IF(Q284="Unclassified",U284,0)</x:f>
        <x:v>0</x:v>
      </x:c>
    </x:row>
    <x:row r="285" ht="22" customHeight="1">
      <x:c r="A285" s="2" t="str">
        <x:v>COIL</x:v>
      </x:c>
      <x:c r="B285" s="2" t="str">
        <x:v>10</x:v>
      </x:c>
      <x:c r="C285" s="2" t="str">
        <x:v>20BLK12-4</x:v>
      </x:c>
      <x:c r="D285" s="2" t="str">
        <x:v>1061485</x:v>
      </x:c>
      <x:c r="E285" s="2" t="str">
        <x:v>0</x:v>
      </x:c>
      <x:c r="F285" s="2" t="str">
        <x:v>31</x:v>
      </x:c>
      <x:c r="G285" s="10"/>
      <x:c r="H285" s="10" t="n">
        <x:v>46339</x:v>
      </x:c>
      <x:c r="I285" s="7" t="n">
        <x:v>21000</x:v>
      </x:c>
      <x:c r="J285" s="7" t="n">
        <x:v>21000</x:v>
      </x:c>
      <x:c r="K285" s="7" t="n">
        <x:v>1</x:v>
      </x:c>
      <x:c r="L285" s="8" t="n">
        <x:v>11.05</x:v>
      </x:c>
      <x:c r="M285" s="9" t="n">
        <x:v>0</x:v>
      </x:c>
      <x:c r="N285" s="2" t="str">
        <x:v>a</x:v>
      </x:c>
      <x:c r="O285" s="2" t="n">
        <x:v>1</x:v>
      </x:c>
      <x:c r="P285" s="2" t="n">
        <x:v>100</x:v>
      </x:c>
      <x:c r="Q285" s="2" t="str">
        <x:v>Baseline PO cost</x:v>
      </x:c>
      <x:c r="R285" s="2" t="str">
        <x:v>Incoming active PO</x:v>
      </x:c>
      <x:c r="S285" s="12" t="n">
        <x:f>IF(AND(ISNUMBER(G285),G285&gt;0,G285&lt;=Summary!$E$5,I285&gt;0),I285*K285,0)</x:f>
        <x:v>0</x:v>
      </x:c>
      <x:c r="T285" s="12" t="n">
        <x:f>MIN(S285,MAX(0,'Inventory detail'!E26-SUM(S273:S284)))</x:f>
        <x:v>0</x:v>
      </x:c>
      <x:c r="U285" s="12" t="n">
        <x:f>IF(O285=1,J285*K285,0)</x:f>
        <x:v>21000</x:v>
      </x:c>
      <x:c r="V285" s="13" t="n">
        <x:f>IF(O285=0,"",IF(H285="","",MAX(H285,Summary!$E$5)))</x:f>
        <x:v>46339</x:v>
      </x:c>
      <x:c r="W285" s="12" t="n">
        <x:f>IF(Q285="Baseline PO cost",U285,0)</x:f>
        <x:v>21000</x:v>
      </x:c>
      <x:c r="X285" s="12" t="n">
        <x:f>IF(Q285="Higher PO cost",U285,0)</x:f>
        <x:v>0</x:v>
      </x:c>
      <x:c r="Y285" s="12" t="n">
        <x:f>IF(Q285="Unclassified",U285,0)</x:f>
        <x:v>0</x:v>
      </x:c>
    </x:row>
    <x:row r="286" ht="22" customHeight="1">
      <x:c r="A286" s="2" t="str">
        <x:v>COIL</x:v>
      </x:c>
      <x:c r="B286" s="2" t="str">
        <x:v>10</x:v>
      </x:c>
      <x:c r="C286" s="2" t="str">
        <x:v>20BLK36-4</x:v>
      </x:c>
      <x:c r="D286" s="2" t="str">
        <x:v>1060776</x:v>
      </x:c>
      <x:c r="E286" s="2" t="str">
        <x:v>0</x:v>
      </x:c>
      <x:c r="F286" s="2" t="str">
        <x:v>49</x:v>
      </x:c>
      <x:c r="G286" s="10" t="n">
        <x:v>46197</x:v>
      </x:c>
      <x:c r="H286" s="10" t="n">
        <x:v>46199</x:v>
      </x:c>
      <x:c r="I286" s="7" t="n">
        <x:v>500</x:v>
      </x:c>
      <x:c r="J286" s="7" t="n">
        <x:v>500</x:v>
      </x:c>
      <x:c r="K286" s="7" t="n">
        <x:v>1</x:v>
      </x:c>
      <x:c r="L286" s="8" t="n">
        <x:v>31.91</x:v>
      </x:c>
      <x:c r="M286" s="9" t="n">
        <x:v>179.95</x:v>
      </x:c>
      <x:c r="N286" s="2" t="str">
        <x:v>i</x:v>
      </x:c>
      <x:c r="O286" s="2" t="n">
        <x:v>0</x:v>
      </x:c>
      <x:c r="P286" s="2" t="n">
        <x:v>100</x:v>
      </x:c>
      <x:c r="Q286" s="2" t="str">
        <x:v>Baseline PO cost</x:v>
      </x:c>
      <x:c r="R286" s="2" t="str">
        <x:v>Received</x:v>
      </x:c>
      <x:c r="S286" s="12" t="n">
        <x:f>IF(AND(ISNUMBER(G286),G286&gt;0,G286&lt;=Summary!$E$5,I286&gt;0),I286*K286,0)</x:f>
        <x:v>500</x:v>
      </x:c>
      <x:c r="T286" s="12" t="n">
        <x:f>MIN(S286,MAX(0,'Inventory detail'!E341-0))</x:f>
        <x:v>500</x:v>
      </x:c>
      <x:c r="U286" s="12" t="n">
        <x:f>IF(O286=1,J286*K286,0)</x:f>
        <x:v>0</x:v>
      </x:c>
      <x:c r="V286" s="13" t="str">
        <x:f>IF(O286=0,"",IF(H286="","",MAX(H286,Summary!$E$5)))</x:f>
      </x:c>
      <x:c r="W286" s="12" t="n">
        <x:f>IF(Q286="Baseline PO cost",U286,0)</x:f>
        <x:v>0</x:v>
      </x:c>
      <x:c r="X286" s="12" t="n">
        <x:f>IF(Q286="Higher PO cost",U286,0)</x:f>
        <x:v>0</x:v>
      </x:c>
      <x:c r="Y286" s="12" t="n">
        <x:f>IF(Q286="Unclassified",U286,0)</x:f>
        <x:v>0</x:v>
      </x:c>
    </x:row>
    <x:row r="287" ht="22" customHeight="1">
      <x:c r="A287" s="2" t="str">
        <x:v>COIL</x:v>
      </x:c>
      <x:c r="B287" s="2" t="str">
        <x:v>10</x:v>
      </x:c>
      <x:c r="C287" s="2" t="str">
        <x:v>20BLK36-4</x:v>
      </x:c>
      <x:c r="D287" s="2" t="str">
        <x:v>1060598</x:v>
      </x:c>
      <x:c r="E287" s="2" t="str">
        <x:v>0</x:v>
      </x:c>
      <x:c r="F287" s="2" t="str">
        <x:v>44</x:v>
      </x:c>
      <x:c r="G287" s="10" t="n">
        <x:v>46171</x:v>
      </x:c>
      <x:c r="H287" s="10" t="n">
        <x:v>46171</x:v>
      </x:c>
      <x:c r="I287" s="7" t="n">
        <x:v>500</x:v>
      </x:c>
      <x:c r="J287" s="7" t="n">
        <x:v>500</x:v>
      </x:c>
      <x:c r="K287" s="7" t="n">
        <x:v>1</x:v>
      </x:c>
      <x:c r="L287" s="8" t="n">
        <x:v>31.91</x:v>
      </x:c>
      <x:c r="M287" s="9" t="n">
        <x:v>179.95</x:v>
      </x:c>
      <x:c r="N287" s="2" t="str">
        <x:v>i</x:v>
      </x:c>
      <x:c r="O287" s="2" t="n">
        <x:v>0</x:v>
      </x:c>
      <x:c r="P287" s="2" t="n">
        <x:v>100</x:v>
      </x:c>
      <x:c r="Q287" s="2" t="str">
        <x:v>Baseline PO cost</x:v>
      </x:c>
      <x:c r="R287" s="2" t="str">
        <x:v>Received</x:v>
      </x:c>
      <x:c r="S287" s="12" t="n">
        <x:f>IF(AND(ISNUMBER(G287),G287&gt;0,G287&lt;=Summary!$E$5,I287&gt;0),I287*K287,0)</x:f>
        <x:v>500</x:v>
      </x:c>
      <x:c r="T287" s="12" t="n">
        <x:f>MIN(S287,MAX(0,'Inventory detail'!E341-SUM(S286:S286)))</x:f>
        <x:v>500</x:v>
      </x:c>
      <x:c r="U287" s="12" t="n">
        <x:f>IF(O287=1,J287*K287,0)</x:f>
        <x:v>0</x:v>
      </x:c>
      <x:c r="V287" s="13" t="str">
        <x:f>IF(O287=0,"",IF(H287="","",MAX(H287,Summary!$E$5)))</x:f>
      </x:c>
      <x:c r="W287" s="12" t="n">
        <x:f>IF(Q287="Baseline PO cost",U287,0)</x:f>
        <x:v>0</x:v>
      </x:c>
      <x:c r="X287" s="12" t="n">
        <x:f>IF(Q287="Higher PO cost",U287,0)</x:f>
        <x:v>0</x:v>
      </x:c>
      <x:c r="Y287" s="12" t="n">
        <x:f>IF(Q287="Unclassified",U287,0)</x:f>
        <x:v>0</x:v>
      </x:c>
    </x:row>
    <x:row r="288" ht="22" customHeight="1">
      <x:c r="A288" s="2" t="str">
        <x:v>COIL</x:v>
      </x:c>
      <x:c r="B288" s="2" t="str">
        <x:v>10</x:v>
      </x:c>
      <x:c r="C288" s="2" t="str">
        <x:v>20BLK36-4</x:v>
      </x:c>
      <x:c r="D288" s="2" t="str">
        <x:v>1060507</x:v>
      </x:c>
      <x:c r="E288" s="2" t="str">
        <x:v>0</x:v>
      </x:c>
      <x:c r="F288" s="2" t="str">
        <x:v>50</x:v>
      </x:c>
      <x:c r="G288" s="10" t="n">
        <x:v>46150</x:v>
      </x:c>
      <x:c r="H288" s="10" t="n">
        <x:v>46155</x:v>
      </x:c>
      <x:c r="I288" s="7" t="n">
        <x:v>500</x:v>
      </x:c>
      <x:c r="J288" s="7" t="n">
        <x:v>500</x:v>
      </x:c>
      <x:c r="K288" s="7" t="n">
        <x:v>1</x:v>
      </x:c>
      <x:c r="L288" s="8" t="n">
        <x:v>31.91</x:v>
      </x:c>
      <x:c r="M288" s="9" t="n">
        <x:v>179.95</x:v>
      </x:c>
      <x:c r="N288" s="2" t="str">
        <x:v>i</x:v>
      </x:c>
      <x:c r="O288" s="2" t="n">
        <x:v>0</x:v>
      </x:c>
      <x:c r="P288" s="2" t="n">
        <x:v>100</x:v>
      </x:c>
      <x:c r="Q288" s="2" t="str">
        <x:v>Baseline PO cost</x:v>
      </x:c>
      <x:c r="R288" s="2" t="str">
        <x:v>Received</x:v>
      </x:c>
      <x:c r="S288" s="12" t="n">
        <x:f>IF(AND(ISNUMBER(G288),G288&gt;0,G288&lt;=Summary!$E$5,I288&gt;0),I288*K288,0)</x:f>
        <x:v>500</x:v>
      </x:c>
      <x:c r="T288" s="12" t="n">
        <x:f>MIN(S288,MAX(0,'Inventory detail'!E341-SUM(S286:S287)))</x:f>
        <x:v>500</x:v>
      </x:c>
      <x:c r="U288" s="12" t="n">
        <x:f>IF(O288=1,J288*K288,0)</x:f>
        <x:v>0</x:v>
      </x:c>
      <x:c r="V288" s="13" t="str">
        <x:f>IF(O288=0,"",IF(H288="","",MAX(H288,Summary!$E$5)))</x:f>
      </x:c>
      <x:c r="W288" s="12" t="n">
        <x:f>IF(Q288="Baseline PO cost",U288,0)</x:f>
        <x:v>0</x:v>
      </x:c>
      <x:c r="X288" s="12" t="n">
        <x:f>IF(Q288="Higher PO cost",U288,0)</x:f>
        <x:v>0</x:v>
      </x:c>
      <x:c r="Y288" s="12" t="n">
        <x:f>IF(Q288="Unclassified",U288,0)</x:f>
        <x:v>0</x:v>
      </x:c>
    </x:row>
    <x:row r="289" ht="22" customHeight="1">
      <x:c r="A289" s="2" t="str">
        <x:v>COIL</x:v>
      </x:c>
      <x:c r="B289" s="2" t="str">
        <x:v>10</x:v>
      </x:c>
      <x:c r="C289" s="2" t="str">
        <x:v>20BLK36-4</x:v>
      </x:c>
      <x:c r="D289" s="2" t="str">
        <x:v>1060384</x:v>
      </x:c>
      <x:c r="E289" s="2" t="str">
        <x:v>0</x:v>
      </x:c>
      <x:c r="F289" s="2" t="str">
        <x:v>45</x:v>
      </x:c>
      <x:c r="G289" s="10" t="n">
        <x:v>46127</x:v>
      </x:c>
      <x:c r="H289" s="10" t="n">
        <x:v>46129</x:v>
      </x:c>
      <x:c r="I289" s="7" t="n">
        <x:v>500</x:v>
      </x:c>
      <x:c r="J289" s="7" t="n">
        <x:v>500</x:v>
      </x:c>
      <x:c r="K289" s="7" t="n">
        <x:v>1</x:v>
      </x:c>
      <x:c r="L289" s="8" t="n">
        <x:v>31.91</x:v>
      </x:c>
      <x:c r="M289" s="9" t="n">
        <x:v>174.7</x:v>
      </x:c>
      <x:c r="N289" s="2" t="str">
        <x:v>i</x:v>
      </x:c>
      <x:c r="O289" s="2" t="n">
        <x:v>0</x:v>
      </x:c>
      <x:c r="P289" s="2" t="n">
        <x:v>100</x:v>
      </x:c>
      <x:c r="Q289" s="2" t="str">
        <x:v>Baseline PO cost</x:v>
      </x:c>
      <x:c r="R289" s="2" t="str">
        <x:v>Received</x:v>
      </x:c>
      <x:c r="S289" s="12" t="n">
        <x:f>IF(AND(ISNUMBER(G289),G289&gt;0,G289&lt;=Summary!$E$5,I289&gt;0),I289*K289,0)</x:f>
        <x:v>500</x:v>
      </x:c>
      <x:c r="T289" s="12" t="n">
        <x:f>MIN(S289,MAX(0,'Inventory detail'!E341-SUM(S286:S288)))</x:f>
        <x:v>100</x:v>
      </x:c>
      <x:c r="U289" s="12" t="n">
        <x:f>IF(O289=1,J289*K289,0)</x:f>
        <x:v>0</x:v>
      </x:c>
      <x:c r="V289" s="13" t="str">
        <x:f>IF(O289=0,"",IF(H289="","",MAX(H289,Summary!$E$5)))</x:f>
      </x:c>
      <x:c r="W289" s="12" t="n">
        <x:f>IF(Q289="Baseline PO cost",U289,0)</x:f>
        <x:v>0</x:v>
      </x:c>
      <x:c r="X289" s="12" t="n">
        <x:f>IF(Q289="Higher PO cost",U289,0)</x:f>
        <x:v>0</x:v>
      </x:c>
      <x:c r="Y289" s="12" t="n">
        <x:f>IF(Q289="Unclassified",U289,0)</x:f>
        <x:v>0</x:v>
      </x:c>
    </x:row>
    <x:row r="290" ht="22" customHeight="1">
      <x:c r="A290" s="2" t="str">
        <x:v>COIL</x:v>
      </x:c>
      <x:c r="B290" s="2" t="str">
        <x:v>10</x:v>
      </x:c>
      <x:c r="C290" s="2" t="str">
        <x:v>20BLK36-4</x:v>
      </x:c>
      <x:c r="D290" s="2" t="str">
        <x:v>1060063</x:v>
      </x:c>
      <x:c r="E290" s="2" t="str">
        <x:v>0</x:v>
      </x:c>
      <x:c r="F290" s="2" t="str">
        <x:v>39</x:v>
      </x:c>
      <x:c r="G290" s="10" t="n">
        <x:v>46083</x:v>
      </x:c>
      <x:c r="H290" s="10" t="n">
        <x:v>46087</x:v>
      </x:c>
      <x:c r="I290" s="7" t="n">
        <x:v>500</x:v>
      </x:c>
      <x:c r="J290" s="7" t="n">
        <x:v>500</x:v>
      </x:c>
      <x:c r="K290" s="7" t="n">
        <x:v>1</x:v>
      </x:c>
      <x:c r="L290" s="8" t="n">
        <x:v>31.91</x:v>
      </x:c>
      <x:c r="M290" s="9" t="n">
        <x:v>174.7</x:v>
      </x:c>
      <x:c r="N290" s="2" t="str">
        <x:v>i</x:v>
      </x:c>
      <x:c r="O290" s="2" t="n">
        <x:v>0</x:v>
      </x:c>
      <x:c r="P290" s="2" t="n">
        <x:v>100</x:v>
      </x:c>
      <x:c r="Q290" s="2" t="str">
        <x:v>Baseline PO cost</x:v>
      </x:c>
      <x:c r="R290" s="2" t="str">
        <x:v>Received</x:v>
      </x:c>
      <x:c r="S290" s="12" t="n">
        <x:f>IF(AND(ISNUMBER(G290),G290&gt;0,G290&lt;=Summary!$E$5,I290&gt;0),I290*K290,0)</x:f>
        <x:v>500</x:v>
      </x:c>
      <x:c r="T290" s="12" t="n">
        <x:f>MIN(S290,MAX(0,'Inventory detail'!E341-SUM(S286:S289)))</x:f>
        <x:v>0</x:v>
      </x:c>
      <x:c r="U290" s="12" t="n">
        <x:f>IF(O290=1,J290*K290,0)</x:f>
        <x:v>0</x:v>
      </x:c>
      <x:c r="V290" s="13" t="str">
        <x:f>IF(O290=0,"",IF(H290="","",MAX(H290,Summary!$E$5)))</x:f>
      </x:c>
      <x:c r="W290" s="12" t="n">
        <x:f>IF(Q290="Baseline PO cost",U290,0)</x:f>
        <x:v>0</x:v>
      </x:c>
      <x:c r="X290" s="12" t="n">
        <x:f>IF(Q290="Higher PO cost",U290,0)</x:f>
        <x:v>0</x:v>
      </x:c>
      <x:c r="Y290" s="12" t="n">
        <x:f>IF(Q290="Unclassified",U290,0)</x:f>
        <x:v>0</x:v>
      </x:c>
    </x:row>
    <x:row r="291" ht="22" customHeight="1">
      <x:c r="A291" s="2" t="str">
        <x:v>COIL</x:v>
      </x:c>
      <x:c r="B291" s="2" t="str">
        <x:v>10</x:v>
      </x:c>
      <x:c r="C291" s="2" t="str">
        <x:v>20BLK36-4</x:v>
      </x:c>
      <x:c r="D291" s="2" t="str">
        <x:v>1061485</x:v>
      </x:c>
      <x:c r="E291" s="2" t="str">
        <x:v>0</x:v>
      </x:c>
      <x:c r="F291" s="2" t="str">
        <x:v>49</x:v>
      </x:c>
      <x:c r="G291" s="10"/>
      <x:c r="H291" s="10" t="n">
        <x:v>46339</x:v>
      </x:c>
      <x:c r="I291" s="7" t="n">
        <x:v>500</x:v>
      </x:c>
      <x:c r="J291" s="7" t="n">
        <x:v>500</x:v>
      </x:c>
      <x:c r="K291" s="7" t="n">
        <x:v>1</x:v>
      </x:c>
      <x:c r="L291" s="8" t="n">
        <x:v>31.91</x:v>
      </x:c>
      <x:c r="M291" s="9" t="n">
        <x:v>0</x:v>
      </x:c>
      <x:c r="N291" s="2" t="str">
        <x:v>a</x:v>
      </x:c>
      <x:c r="O291" s="2" t="n">
        <x:v>1</x:v>
      </x:c>
      <x:c r="P291" s="2" t="n">
        <x:v>100</x:v>
      </x:c>
      <x:c r="Q291" s="2" t="str">
        <x:v>Baseline PO cost</x:v>
      </x:c>
      <x:c r="R291" s="2" t="str">
        <x:v>Incoming active PO</x:v>
      </x:c>
      <x:c r="S291" s="12" t="n">
        <x:f>IF(AND(ISNUMBER(G291),G291&gt;0,G291&lt;=Summary!$E$5,I291&gt;0),I291*K291,0)</x:f>
        <x:v>0</x:v>
      </x:c>
      <x:c r="T291" s="12" t="n">
        <x:f>MIN(S291,MAX(0,'Inventory detail'!E341-SUM(S286:S290)))</x:f>
        <x:v>0</x:v>
      </x:c>
      <x:c r="U291" s="12" t="n">
        <x:f>IF(O291=1,J291*K291,0)</x:f>
        <x:v>500</x:v>
      </x:c>
      <x:c r="V291" s="13" t="n">
        <x:f>IF(O291=0,"",IF(H291="","",MAX(H291,Summary!$E$5)))</x:f>
        <x:v>46339</x:v>
      </x:c>
      <x:c r="W291" s="12" t="n">
        <x:f>IF(Q291="Baseline PO cost",U291,0)</x:f>
        <x:v>500</x:v>
      </x:c>
      <x:c r="X291" s="12" t="n">
        <x:f>IF(Q291="Higher PO cost",U291,0)</x:f>
        <x:v>0</x:v>
      </x:c>
      <x:c r="Y291" s="12" t="n">
        <x:f>IF(Q291="Unclassified",U291,0)</x:f>
        <x:v>0</x:v>
      </x:c>
    </x:row>
    <x:row r="292" ht="22" customHeight="1">
      <x:c r="A292" s="2" t="str">
        <x:v>COIL</x:v>
      </x:c>
      <x:c r="B292" s="2" t="str">
        <x:v>10</x:v>
      </x:c>
      <x:c r="C292" s="2" t="str">
        <x:v>20BLU12-4</x:v>
      </x:c>
      <x:c r="D292" s="2" t="str">
        <x:v>1060507</x:v>
      </x:c>
      <x:c r="E292" s="2" t="str">
        <x:v>0</x:v>
      </x:c>
      <x:c r="F292" s="2" t="str">
        <x:v>34</x:v>
      </x:c>
      <x:c r="G292" s="10" t="n">
        <x:v>46150</x:v>
      </x:c>
      <x:c r="H292" s="10" t="n">
        <x:v>46155</x:v>
      </x:c>
      <x:c r="I292" s="7" t="n">
        <x:v>1400</x:v>
      </x:c>
      <x:c r="J292" s="7" t="n">
        <x:v>1400</x:v>
      </x:c>
      <x:c r="K292" s="7" t="n">
        <x:v>1</x:v>
      </x:c>
      <x:c r="L292" s="8" t="n">
        <x:v>13.89</x:v>
      </x:c>
      <x:c r="M292" s="9" t="n">
        <x:v>219.38</x:v>
      </x:c>
      <x:c r="N292" s="2" t="str">
        <x:v>i</x:v>
      </x:c>
      <x:c r="O292" s="2" t="n">
        <x:v>0</x:v>
      </x:c>
      <x:c r="P292" s="2" t="n">
        <x:v>100</x:v>
      </x:c>
      <x:c r="Q292" s="2" t="str">
        <x:v>Baseline PO cost</x:v>
      </x:c>
      <x:c r="R292" s="2" t="str">
        <x:v>Received</x:v>
      </x:c>
      <x:c r="S292" s="12" t="n">
        <x:f>IF(AND(ISNUMBER(G292),G292&gt;0,G292&lt;=Summary!$E$5,I292&gt;0),I292*K292,0)</x:f>
        <x:v>1400</x:v>
      </x:c>
      <x:c r="T292" s="12" t="n">
        <x:f>MIN(S292,MAX(0,'Inventory detail'!E513-0))</x:f>
        <x:v>700</x:v>
      </x:c>
      <x:c r="U292" s="12" t="n">
        <x:f>IF(O292=1,J292*K292,0)</x:f>
        <x:v>0</x:v>
      </x:c>
      <x:c r="V292" s="13" t="str">
        <x:f>IF(O292=0,"",IF(H292="","",MAX(H292,Summary!$E$5)))</x:f>
      </x:c>
      <x:c r="W292" s="12" t="n">
        <x:f>IF(Q292="Baseline PO cost",U292,0)</x:f>
        <x:v>0</x:v>
      </x:c>
      <x:c r="X292" s="12" t="n">
        <x:f>IF(Q292="Higher PO cost",U292,0)</x:f>
        <x:v>0</x:v>
      </x:c>
      <x:c r="Y292" s="12" t="n">
        <x:f>IF(Q292="Unclassified",U292,0)</x:f>
        <x:v>0</x:v>
      </x:c>
    </x:row>
    <x:row r="293" ht="22" customHeight="1">
      <x:c r="A293" s="2" t="str">
        <x:v>COIL</x:v>
      </x:c>
      <x:c r="B293" s="2" t="str">
        <x:v>10</x:v>
      </x:c>
      <x:c r="C293" s="2" t="str">
        <x:v>20CLR12-4</x:v>
      </x:c>
      <x:c r="D293" s="2" t="str">
        <x:v>1060776</x:v>
      </x:c>
      <x:c r="E293" s="2" t="str">
        <x:v>0</x:v>
      </x:c>
      <x:c r="F293" s="2" t="str">
        <x:v>26</x:v>
      </x:c>
      <x:c r="G293" s="10" t="n">
        <x:v>46197</x:v>
      </x:c>
      <x:c r="H293" s="10" t="n">
        <x:v>46199</x:v>
      </x:c>
      <x:c r="I293" s="7" t="n">
        <x:v>1400</x:v>
      </x:c>
      <x:c r="J293" s="7" t="n">
        <x:v>1400</x:v>
      </x:c>
      <x:c r="K293" s="7" t="n">
        <x:v>1</x:v>
      </x:c>
      <x:c r="L293" s="8" t="n">
        <x:v>13.89</x:v>
      </x:c>
      <x:c r="M293" s="9" t="n">
        <x:v>219.38</x:v>
      </x:c>
      <x:c r="N293" s="2" t="str">
        <x:v>i</x:v>
      </x:c>
      <x:c r="O293" s="2" t="n">
        <x:v>0</x:v>
      </x:c>
      <x:c r="P293" s="2" t="n">
        <x:v>100</x:v>
      </x:c>
      <x:c r="Q293" s="2" t="str">
        <x:v>Baseline PO cost</x:v>
      </x:c>
      <x:c r="R293" s="2" t="str">
        <x:v>Received</x:v>
      </x:c>
      <x:c r="S293" s="12" t="n">
        <x:f>IF(AND(ISNUMBER(G293),G293&gt;0,G293&lt;=Summary!$E$5,I293&gt;0),I293*K293,0)</x:f>
        <x:v>1400</x:v>
      </x:c>
      <x:c r="T293" s="12" t="n">
        <x:f>MIN(S293,MAX(0,'Inventory detail'!E408-0))</x:f>
        <x:v>1400</x:v>
      </x:c>
      <x:c r="U293" s="12" t="n">
        <x:f>IF(O293=1,J293*K293,0)</x:f>
        <x:v>0</x:v>
      </x:c>
      <x:c r="V293" s="13" t="str">
        <x:f>IF(O293=0,"",IF(H293="","",MAX(H293,Summary!$E$5)))</x:f>
      </x:c>
      <x:c r="W293" s="12" t="n">
        <x:f>IF(Q293="Baseline PO cost",U293,0)</x:f>
        <x:v>0</x:v>
      </x:c>
      <x:c r="X293" s="12" t="n">
        <x:f>IF(Q293="Higher PO cost",U293,0)</x:f>
        <x:v>0</x:v>
      </x:c>
      <x:c r="Y293" s="12" t="n">
        <x:f>IF(Q293="Unclassified",U293,0)</x:f>
        <x:v>0</x:v>
      </x:c>
    </x:row>
    <x:row r="294" ht="22" customHeight="1">
      <x:c r="A294" s="2" t="str">
        <x:v>COIL</x:v>
      </x:c>
      <x:c r="B294" s="2" t="str">
        <x:v>10</x:v>
      </x:c>
      <x:c r="C294" s="2" t="str">
        <x:v>20CLR12-4</x:v>
      </x:c>
      <x:c r="D294" s="2" t="str">
        <x:v>1060384</x:v>
      </x:c>
      <x:c r="E294" s="2" t="str">
        <x:v>0</x:v>
      </x:c>
      <x:c r="F294" s="2" t="str">
        <x:v>26</x:v>
      </x:c>
      <x:c r="G294" s="10" t="n">
        <x:v>46127</x:v>
      </x:c>
      <x:c r="H294" s="10" t="n">
        <x:v>46129</x:v>
      </x:c>
      <x:c r="I294" s="7" t="n">
        <x:v>1400</x:v>
      </x:c>
      <x:c r="J294" s="7" t="n">
        <x:v>1400</x:v>
      </x:c>
      <x:c r="K294" s="7" t="n">
        <x:v>1</x:v>
      </x:c>
      <x:c r="L294" s="8" t="n">
        <x:v>13.89</x:v>
      </x:c>
      <x:c r="M294" s="9" t="n">
        <x:v>212.94</x:v>
      </x:c>
      <x:c r="N294" s="2" t="str">
        <x:v>i</x:v>
      </x:c>
      <x:c r="O294" s="2" t="n">
        <x:v>0</x:v>
      </x:c>
      <x:c r="P294" s="2" t="n">
        <x:v>100</x:v>
      </x:c>
      <x:c r="Q294" s="2" t="str">
        <x:v>Baseline PO cost</x:v>
      </x:c>
      <x:c r="R294" s="2" t="str">
        <x:v>Received</x:v>
      </x:c>
      <x:c r="S294" s="12" t="n">
        <x:f>IF(AND(ISNUMBER(G294),G294&gt;0,G294&lt;=Summary!$E$5,I294&gt;0),I294*K294,0)</x:f>
        <x:v>1400</x:v>
      </x:c>
      <x:c r="T294" s="12" t="n">
        <x:f>MIN(S294,MAX(0,'Inventory detail'!E408-SUM(S293:S293)))</x:f>
        <x:v>0</x:v>
      </x:c>
      <x:c r="U294" s="12" t="n">
        <x:f>IF(O294=1,J294*K294,0)</x:f>
        <x:v>0</x:v>
      </x:c>
      <x:c r="V294" s="13" t="str">
        <x:f>IF(O294=0,"",IF(H294="","",MAX(H294,Summary!$E$5)))</x:f>
      </x:c>
      <x:c r="W294" s="12" t="n">
        <x:f>IF(Q294="Baseline PO cost",U294,0)</x:f>
        <x:v>0</x:v>
      </x:c>
      <x:c r="X294" s="12" t="n">
        <x:f>IF(Q294="Higher PO cost",U294,0)</x:f>
        <x:v>0</x:v>
      </x:c>
      <x:c r="Y294" s="12" t="n">
        <x:f>IF(Q294="Unclassified",U294,0)</x:f>
        <x:v>0</x:v>
      </x:c>
    </x:row>
    <x:row r="295" ht="22" customHeight="1">
      <x:c r="A295" s="2" t="str">
        <x:v>COIL</x:v>
      </x:c>
      <x:c r="B295" s="2" t="str">
        <x:v>10</x:v>
      </x:c>
      <x:c r="C295" s="2" t="str">
        <x:v>20NAV12-4</x:v>
      </x:c>
      <x:c r="D295" s="2" t="str">
        <x:v>1060598</x:v>
      </x:c>
      <x:c r="E295" s="2" t="str">
        <x:v>0</x:v>
      </x:c>
      <x:c r="F295" s="2" t="str">
        <x:v>26</x:v>
      </x:c>
      <x:c r="G295" s="10" t="n">
        <x:v>46171</x:v>
      </x:c>
      <x:c r="H295" s="10" t="n">
        <x:v>46171</x:v>
      </x:c>
      <x:c r="I295" s="7" t="n">
        <x:v>2800</x:v>
      </x:c>
      <x:c r="J295" s="7" t="n">
        <x:v>2800</x:v>
      </x:c>
      <x:c r="K295" s="7" t="n">
        <x:v>1</x:v>
      </x:c>
      <x:c r="L295" s="8" t="n">
        <x:v>13.89</x:v>
      </x:c>
      <x:c r="M295" s="9" t="n">
        <x:v>438.76</x:v>
      </x:c>
      <x:c r="N295" s="2" t="str">
        <x:v>i</x:v>
      </x:c>
      <x:c r="O295" s="2" t="n">
        <x:v>0</x:v>
      </x:c>
      <x:c r="P295" s="2" t="n">
        <x:v>100</x:v>
      </x:c>
      <x:c r="Q295" s="2" t="str">
        <x:v>Baseline PO cost</x:v>
      </x:c>
      <x:c r="R295" s="2" t="str">
        <x:v>Received</x:v>
      </x:c>
      <x:c r="S295" s="12" t="n">
        <x:f>IF(AND(ISNUMBER(G295),G295&gt;0,G295&lt;=Summary!$E$5,I295&gt;0),I295*K295,0)</x:f>
        <x:v>2800</x:v>
      </x:c>
      <x:c r="T295" s="12" t="n">
        <x:f>MIN(S295,MAX(0,'Inventory detail'!E317-0))</x:f>
        <x:v>2600</x:v>
      </x:c>
      <x:c r="U295" s="12" t="n">
        <x:f>IF(O295=1,J295*K295,0)</x:f>
        <x:v>0</x:v>
      </x:c>
      <x:c r="V295" s="13" t="str">
        <x:f>IF(O295=0,"",IF(H295="","",MAX(H295,Summary!$E$5)))</x:f>
      </x:c>
      <x:c r="W295" s="12" t="n">
        <x:f>IF(Q295="Baseline PO cost",U295,0)</x:f>
        <x:v>0</x:v>
      </x:c>
      <x:c r="X295" s="12" t="n">
        <x:f>IF(Q295="Higher PO cost",U295,0)</x:f>
        <x:v>0</x:v>
      </x:c>
      <x:c r="Y295" s="12" t="n">
        <x:f>IF(Q295="Unclassified",U295,0)</x:f>
        <x:v>0</x:v>
      </x:c>
    </x:row>
    <x:row r="296" ht="22" customHeight="1">
      <x:c r="A296" s="2" t="str">
        <x:v>COIL</x:v>
      </x:c>
      <x:c r="B296" s="2" t="str">
        <x:v>10</x:v>
      </x:c>
      <x:c r="C296" s="2" t="str">
        <x:v>20WHT12-4</x:v>
      </x:c>
      <x:c r="D296" s="2" t="str">
        <x:v>1061316</x:v>
      </x:c>
      <x:c r="E296" s="2" t="str">
        <x:v>0</x:v>
      </x:c>
      <x:c r="F296" s="2" t="str">
        <x:v>32</x:v>
      </x:c>
      <x:c r="G296" s="10" t="n">
        <x:v>46302</x:v>
      </x:c>
      <x:c r="H296" s="10" t="n">
        <x:v>46304</x:v>
      </x:c>
      <x:c r="I296" s="7" t="n">
        <x:v>1400</x:v>
      </x:c>
      <x:c r="J296" s="7" t="n">
        <x:v>1400</x:v>
      </x:c>
      <x:c r="K296" s="7" t="n">
        <x:v>1</x:v>
      </x:c>
      <x:c r="L296" s="8" t="n">
        <x:v>13.89</x:v>
      </x:c>
      <x:c r="M296" s="9" t="n">
        <x:v>219.38</x:v>
      </x:c>
      <x:c r="N296" s="2" t="str">
        <x:v>a</x:v>
      </x:c>
      <x:c r="O296" s="2" t="n">
        <x:v>0</x:v>
      </x:c>
      <x:c r="P296" s="2" t="n">
        <x:v>100</x:v>
      </x:c>
      <x:c r="Q296" s="2" t="str">
        <x:v>Baseline PO cost</x:v>
      </x:c>
      <x:c r="R296" s="2" t="str">
        <x:v>Received</x:v>
      </x:c>
      <x:c r="S296" s="12" t="n">
        <x:f>IF(AND(ISNUMBER(G296),G296&gt;0,G296&lt;=Summary!$E$5,I296&gt;0),I296*K296,0)</x:f>
        <x:v>1400</x:v>
      </x:c>
      <x:c r="T296" s="12" t="n">
        <x:f>MIN(S296,MAX(0,'Inventory detail'!E179-0))</x:f>
        <x:v>1400</x:v>
      </x:c>
      <x:c r="U296" s="12" t="n">
        <x:f>IF(O296=1,J296*K296,0)</x:f>
        <x:v>0</x:v>
      </x:c>
      <x:c r="V296" s="13" t="str">
        <x:f>IF(O296=0,"",IF(H296="","",MAX(H296,Summary!$E$5)))</x:f>
      </x:c>
      <x:c r="W296" s="12" t="n">
        <x:f>IF(Q296="Baseline PO cost",U296,0)</x:f>
        <x:v>0</x:v>
      </x:c>
      <x:c r="X296" s="12" t="n">
        <x:f>IF(Q296="Higher PO cost",U296,0)</x:f>
        <x:v>0</x:v>
      </x:c>
      <x:c r="Y296" s="12" t="n">
        <x:f>IF(Q296="Unclassified",U296,0)</x:f>
        <x:v>0</x:v>
      </x:c>
    </x:row>
    <x:row r="297" ht="22" customHeight="1">
      <x:c r="A297" s="2" t="str">
        <x:v>COIL</x:v>
      </x:c>
      <x:c r="B297" s="2" t="str">
        <x:v>10</x:v>
      </x:c>
      <x:c r="C297" s="2" t="str">
        <x:v>20WHT12-4</x:v>
      </x:c>
      <x:c r="D297" s="2" t="str">
        <x:v>1061140</x:v>
      </x:c>
      <x:c r="E297" s="2" t="str">
        <x:v>0</x:v>
      </x:c>
      <x:c r="F297" s="2" t="str">
        <x:v>29</x:v>
      </x:c>
      <x:c r="G297" s="10" t="n">
        <x:v>46286</x:v>
      </x:c>
      <x:c r="H297" s="10" t="n">
        <x:v>46286</x:v>
      </x:c>
      <x:c r="I297" s="7" t="n">
        <x:v>2800</x:v>
      </x:c>
      <x:c r="J297" s="7" t="n">
        <x:v>2800</x:v>
      </x:c>
      <x:c r="K297" s="7" t="n">
        <x:v>1</x:v>
      </x:c>
      <x:c r="L297" s="8" t="n">
        <x:v>13.89</x:v>
      </x:c>
      <x:c r="M297" s="9" t="n">
        <x:v>438.76</x:v>
      </x:c>
      <x:c r="N297" s="2" t="str">
        <x:v>i</x:v>
      </x:c>
      <x:c r="O297" s="2" t="n">
        <x:v>0</x:v>
      </x:c>
      <x:c r="P297" s="2" t="n">
        <x:v>100</x:v>
      </x:c>
      <x:c r="Q297" s="2" t="str">
        <x:v>Baseline PO cost</x:v>
      </x:c>
      <x:c r="R297" s="2" t="str">
        <x:v>Received</x:v>
      </x:c>
      <x:c r="S297" s="12" t="n">
        <x:f>IF(AND(ISNUMBER(G297),G297&gt;0,G297&lt;=Summary!$E$5,I297&gt;0),I297*K297,0)</x:f>
        <x:v>2800</x:v>
      </x:c>
      <x:c r="T297" s="12" t="n">
        <x:f>MIN(S297,MAX(0,'Inventory detail'!E179-SUM(S296:S296)))</x:f>
        <x:v>2800</x:v>
      </x:c>
      <x:c r="U297" s="12" t="n">
        <x:f>IF(O297=1,J297*K297,0)</x:f>
        <x:v>0</x:v>
      </x:c>
      <x:c r="V297" s="13" t="str">
        <x:f>IF(O297=0,"",IF(H297="","",MAX(H297,Summary!$E$5)))</x:f>
      </x:c>
      <x:c r="W297" s="12" t="n">
        <x:f>IF(Q297="Baseline PO cost",U297,0)</x:f>
        <x:v>0</x:v>
      </x:c>
      <x:c r="X297" s="12" t="n">
        <x:f>IF(Q297="Higher PO cost",U297,0)</x:f>
        <x:v>0</x:v>
      </x:c>
      <x:c r="Y297" s="12" t="n">
        <x:f>IF(Q297="Unclassified",U297,0)</x:f>
        <x:v>0</x:v>
      </x:c>
    </x:row>
    <x:row r="298" ht="22" customHeight="1">
      <x:c r="A298" s="2" t="str">
        <x:v>COIL</x:v>
      </x:c>
      <x:c r="B298" s="2" t="str">
        <x:v>10</x:v>
      </x:c>
      <x:c r="C298" s="2" t="str">
        <x:v>20WHT12-4</x:v>
      </x:c>
      <x:c r="D298" s="2" t="str">
        <x:v>1060985</x:v>
      </x:c>
      <x:c r="E298" s="2" t="str">
        <x:v>0</x:v>
      </x:c>
      <x:c r="F298" s="2" t="str">
        <x:v>28</x:v>
      </x:c>
      <x:c r="G298" s="10" t="n">
        <x:v>46240</x:v>
      </x:c>
      <x:c r="H298" s="10" t="n">
        <x:v>46241</x:v>
      </x:c>
      <x:c r="I298" s="7" t="n">
        <x:v>2800</x:v>
      </x:c>
      <x:c r="J298" s="7" t="n">
        <x:v>2800</x:v>
      </x:c>
      <x:c r="K298" s="7" t="n">
        <x:v>1</x:v>
      </x:c>
      <x:c r="L298" s="8" t="n">
        <x:v>13.89</x:v>
      </x:c>
      <x:c r="M298" s="9" t="n">
        <x:v>438.76</x:v>
      </x:c>
      <x:c r="N298" s="2" t="str">
        <x:v>i</x:v>
      </x:c>
      <x:c r="O298" s="2" t="n">
        <x:v>0</x:v>
      </x:c>
      <x:c r="P298" s="2" t="n">
        <x:v>100</x:v>
      </x:c>
      <x:c r="Q298" s="2" t="str">
        <x:v>Baseline PO cost</x:v>
      </x:c>
      <x:c r="R298" s="2" t="str">
        <x:v>Received</x:v>
      </x:c>
      <x:c r="S298" s="12" t="n">
        <x:f>IF(AND(ISNUMBER(G298),G298&gt;0,G298&lt;=Summary!$E$5,I298&gt;0),I298*K298,0)</x:f>
        <x:v>2800</x:v>
      </x:c>
      <x:c r="T298" s="12" t="n">
        <x:f>MIN(S298,MAX(0,'Inventory detail'!E179-SUM(S296:S297)))</x:f>
        <x:v>1700</x:v>
      </x:c>
      <x:c r="U298" s="12" t="n">
        <x:f>IF(O298=1,J298*K298,0)</x:f>
        <x:v>0</x:v>
      </x:c>
      <x:c r="V298" s="13" t="str">
        <x:f>IF(O298=0,"",IF(H298="","",MAX(H298,Summary!$E$5)))</x:f>
      </x:c>
      <x:c r="W298" s="12" t="n">
        <x:f>IF(Q298="Baseline PO cost",U298,0)</x:f>
        <x:v>0</x:v>
      </x:c>
      <x:c r="X298" s="12" t="n">
        <x:f>IF(Q298="Higher PO cost",U298,0)</x:f>
        <x:v>0</x:v>
      </x:c>
      <x:c r="Y298" s="12" t="n">
        <x:f>IF(Q298="Unclassified",U298,0)</x:f>
        <x:v>0</x:v>
      </x:c>
    </x:row>
    <x:row r="299" ht="22" customHeight="1">
      <x:c r="A299" s="2" t="str">
        <x:v>COIL</x:v>
      </x:c>
      <x:c r="B299" s="2" t="str">
        <x:v>10</x:v>
      </x:c>
      <x:c r="C299" s="2" t="str">
        <x:v>20WHT12-4</x:v>
      </x:c>
      <x:c r="D299" s="2" t="str">
        <x:v>1060776</x:v>
      </x:c>
      <x:c r="E299" s="2" t="str">
        <x:v>0</x:v>
      </x:c>
      <x:c r="F299" s="2" t="str">
        <x:v>27</x:v>
      </x:c>
      <x:c r="G299" s="10" t="n">
        <x:v>46197</x:v>
      </x:c>
      <x:c r="H299" s="10" t="n">
        <x:v>46199</x:v>
      </x:c>
      <x:c r="I299" s="7" t="n">
        <x:v>1400</x:v>
      </x:c>
      <x:c r="J299" s="7" t="n">
        <x:v>1400</x:v>
      </x:c>
      <x:c r="K299" s="7" t="n">
        <x:v>1</x:v>
      </x:c>
      <x:c r="L299" s="8" t="n">
        <x:v>13.89</x:v>
      </x:c>
      <x:c r="M299" s="9" t="n">
        <x:v>219.38</x:v>
      </x:c>
      <x:c r="N299" s="2" t="str">
        <x:v>i</x:v>
      </x:c>
      <x:c r="O299" s="2" t="n">
        <x:v>0</x:v>
      </x:c>
      <x:c r="P299" s="2" t="n">
        <x:v>100</x:v>
      </x:c>
      <x:c r="Q299" s="2" t="str">
        <x:v>Baseline PO cost</x:v>
      </x:c>
      <x:c r="R299" s="2" t="str">
        <x:v>Received</x:v>
      </x:c>
      <x:c r="S299" s="12" t="n">
        <x:f>IF(AND(ISNUMBER(G299),G299&gt;0,G299&lt;=Summary!$E$5,I299&gt;0),I299*K299,0)</x:f>
        <x:v>1400</x:v>
      </x:c>
      <x:c r="T299" s="12" t="n">
        <x:f>MIN(S299,MAX(0,'Inventory detail'!E179-SUM(S296:S298)))</x:f>
        <x:v>0</x:v>
      </x:c>
      <x:c r="U299" s="12" t="n">
        <x:f>IF(O299=1,J299*K299,0)</x:f>
        <x:v>0</x:v>
      </x:c>
      <x:c r="V299" s="13" t="str">
        <x:f>IF(O299=0,"",IF(H299="","",MAX(H299,Summary!$E$5)))</x:f>
      </x:c>
      <x:c r="W299" s="12" t="n">
        <x:f>IF(Q299="Baseline PO cost",U299,0)</x:f>
        <x:v>0</x:v>
      </x:c>
      <x:c r="X299" s="12" t="n">
        <x:f>IF(Q299="Higher PO cost",U299,0)</x:f>
        <x:v>0</x:v>
      </x:c>
      <x:c r="Y299" s="12" t="n">
        <x:f>IF(Q299="Unclassified",U299,0)</x:f>
        <x:v>0</x:v>
      </x:c>
    </x:row>
    <x:row r="300" ht="22" customHeight="1">
      <x:c r="A300" s="2" t="str">
        <x:v>COIL</x:v>
      </x:c>
      <x:c r="B300" s="2" t="str">
        <x:v>10</x:v>
      </x:c>
      <x:c r="C300" s="2" t="str">
        <x:v>20WHT12-4</x:v>
      </x:c>
      <x:c r="D300" s="2" t="str">
        <x:v>1061485</x:v>
      </x:c>
      <x:c r="E300" s="2" t="str">
        <x:v>0</x:v>
      </x:c>
      <x:c r="F300" s="2" t="str">
        <x:v>32</x:v>
      </x:c>
      <x:c r="G300" s="10"/>
      <x:c r="H300" s="10" t="n">
        <x:v>46339</x:v>
      </x:c>
      <x:c r="I300" s="7" t="n">
        <x:v>1400</x:v>
      </x:c>
      <x:c r="J300" s="7" t="n">
        <x:v>1400</x:v>
      </x:c>
      <x:c r="K300" s="7" t="n">
        <x:v>1</x:v>
      </x:c>
      <x:c r="L300" s="8" t="n">
        <x:v>13.89</x:v>
      </x:c>
      <x:c r="M300" s="9" t="n">
        <x:v>0</x:v>
      </x:c>
      <x:c r="N300" s="2" t="str">
        <x:v>a</x:v>
      </x:c>
      <x:c r="O300" s="2" t="n">
        <x:v>1</x:v>
      </x:c>
      <x:c r="P300" s="2" t="n">
        <x:v>100</x:v>
      </x:c>
      <x:c r="Q300" s="2" t="str">
        <x:v>Baseline PO cost</x:v>
      </x:c>
      <x:c r="R300" s="2" t="str">
        <x:v>Incoming active PO</x:v>
      </x:c>
      <x:c r="S300" s="12" t="n">
        <x:f>IF(AND(ISNUMBER(G300),G300&gt;0,G300&lt;=Summary!$E$5,I300&gt;0),I300*K300,0)</x:f>
        <x:v>0</x:v>
      </x:c>
      <x:c r="T300" s="12" t="n">
        <x:f>MIN(S300,MAX(0,'Inventory detail'!E179-SUM(S296:S299)))</x:f>
        <x:v>0</x:v>
      </x:c>
      <x:c r="U300" s="12" t="n">
        <x:f>IF(O300=1,J300*K300,0)</x:f>
        <x:v>1400</x:v>
      </x:c>
      <x:c r="V300" s="13" t="n">
        <x:f>IF(O300=0,"",IF(H300="","",MAX(H300,Summary!$E$5)))</x:f>
        <x:v>46339</x:v>
      </x:c>
      <x:c r="W300" s="12" t="n">
        <x:f>IF(Q300="Baseline PO cost",U300,0)</x:f>
        <x:v>1400</x:v>
      </x:c>
      <x:c r="X300" s="12" t="n">
        <x:f>IF(Q300="Higher PO cost",U300,0)</x:f>
        <x:v>0</x:v>
      </x:c>
      <x:c r="Y300" s="12" t="n">
        <x:f>IF(Q300="Unclassified",U300,0)</x:f>
        <x:v>0</x:v>
      </x:c>
    </x:row>
    <x:row r="301" ht="22" customHeight="1">
      <x:c r="A301" s="2" t="str">
        <x:v>COIL</x:v>
      </x:c>
      <x:c r="B301" s="2" t="str">
        <x:v>10</x:v>
      </x:c>
      <x:c r="C301" s="2" t="str">
        <x:v>22BLK12-4</x:v>
      </x:c>
      <x:c r="D301" s="2" t="str">
        <x:v>1061316</x:v>
      </x:c>
      <x:c r="E301" s="2" t="str">
        <x:v>0</x:v>
      </x:c>
      <x:c r="F301" s="2" t="str">
        <x:v>33</x:v>
      </x:c>
      <x:c r="G301" s="10" t="n">
        <x:v>46302</x:v>
      </x:c>
      <x:c r="H301" s="10" t="n">
        <x:v>46304</x:v>
      </x:c>
      <x:c r="I301" s="7" t="n">
        <x:v>4200</x:v>
      </x:c>
      <x:c r="J301" s="7" t="n">
        <x:v>4200</x:v>
      </x:c>
      <x:c r="K301" s="7" t="n">
        <x:v>1</x:v>
      </x:c>
      <x:c r="L301" s="8" t="n">
        <x:v>11.72</x:v>
      </x:c>
      <x:c r="M301" s="9" t="n">
        <x:v>554.82</x:v>
      </x:c>
      <x:c r="N301" s="2" t="str">
        <x:v>a</x:v>
      </x:c>
      <x:c r="O301" s="2" t="n">
        <x:v>0</x:v>
      </x:c>
      <x:c r="P301" s="2" t="n">
        <x:v>100</x:v>
      </x:c>
      <x:c r="Q301" s="2" t="str">
        <x:v>Baseline PO cost</x:v>
      </x:c>
      <x:c r="R301" s="2" t="str">
        <x:v>Received</x:v>
      </x:c>
      <x:c r="S301" s="12" t="n">
        <x:f>IF(AND(ISNUMBER(G301),G301&gt;0,G301&lt;=Summary!$E$5,I301&gt;0),I301*K301,0)</x:f>
        <x:v>4200</x:v>
      </x:c>
      <x:c r="T301" s="12" t="n">
        <x:f>MIN(S301,MAX(0,'Inventory detail'!E43-0))</x:f>
        <x:v>4200</x:v>
      </x:c>
      <x:c r="U301" s="12" t="n">
        <x:f>IF(O301=1,J301*K301,0)</x:f>
        <x:v>0</x:v>
      </x:c>
      <x:c r="V301" s="13" t="str">
        <x:f>IF(O301=0,"",IF(H301="","",MAX(H301,Summary!$E$5)))</x:f>
      </x:c>
      <x:c r="W301" s="12" t="n">
        <x:f>IF(Q301="Baseline PO cost",U301,0)</x:f>
        <x:v>0</x:v>
      </x:c>
      <x:c r="X301" s="12" t="n">
        <x:f>IF(Q301="Higher PO cost",U301,0)</x:f>
        <x:v>0</x:v>
      </x:c>
      <x:c r="Y301" s="12" t="n">
        <x:f>IF(Q301="Unclassified",U301,0)</x:f>
        <x:v>0</x:v>
      </x:c>
    </x:row>
    <x:row r="302" ht="22" customHeight="1">
      <x:c r="A302" s="2" t="str">
        <x:v>COIL</x:v>
      </x:c>
      <x:c r="B302" s="2" t="str">
        <x:v>10</x:v>
      </x:c>
      <x:c r="C302" s="2" t="str">
        <x:v>22BLK12-4</x:v>
      </x:c>
      <x:c r="D302" s="2" t="str">
        <x:v>1061140</x:v>
      </x:c>
      <x:c r="E302" s="2" t="str">
        <x:v>0</x:v>
      </x:c>
      <x:c r="F302" s="2" t="str">
        <x:v>30</x:v>
      </x:c>
      <x:c r="G302" s="10" t="n">
        <x:v>46286</x:v>
      </x:c>
      <x:c r="H302" s="10" t="n">
        <x:v>46286</x:v>
      </x:c>
      <x:c r="I302" s="7" t="n">
        <x:v>12600</x:v>
      </x:c>
      <x:c r="J302" s="7" t="n">
        <x:v>12600</x:v>
      </x:c>
      <x:c r="K302" s="7" t="n">
        <x:v>1</x:v>
      </x:c>
      <x:c r="L302" s="8" t="n">
        <x:v>11.72</x:v>
      </x:c>
      <x:c r="M302" s="9" t="n">
        <x:v>1664.46</x:v>
      </x:c>
      <x:c r="N302" s="2" t="str">
        <x:v>i</x:v>
      </x:c>
      <x:c r="O302" s="2" t="n">
        <x:v>0</x:v>
      </x:c>
      <x:c r="P302" s="2" t="n">
        <x:v>100</x:v>
      </x:c>
      <x:c r="Q302" s="2" t="str">
        <x:v>Baseline PO cost</x:v>
      </x:c>
      <x:c r="R302" s="2" t="str">
        <x:v>Received</x:v>
      </x:c>
      <x:c r="S302" s="12" t="n">
        <x:f>IF(AND(ISNUMBER(G302),G302&gt;0,G302&lt;=Summary!$E$5,I302&gt;0),I302*K302,0)</x:f>
        <x:v>12600</x:v>
      </x:c>
      <x:c r="T302" s="12" t="n">
        <x:f>MIN(S302,MAX(0,'Inventory detail'!E43-SUM(S301:S301)))</x:f>
        <x:v>12600</x:v>
      </x:c>
      <x:c r="U302" s="12" t="n">
        <x:f>IF(O302=1,J302*K302,0)</x:f>
        <x:v>0</x:v>
      </x:c>
      <x:c r="V302" s="13" t="str">
        <x:f>IF(O302=0,"",IF(H302="","",MAX(H302,Summary!$E$5)))</x:f>
      </x:c>
      <x:c r="W302" s="12" t="n">
        <x:f>IF(Q302="Baseline PO cost",U302,0)</x:f>
        <x:v>0</x:v>
      </x:c>
      <x:c r="X302" s="12" t="n">
        <x:f>IF(Q302="Higher PO cost",U302,0)</x:f>
        <x:v>0</x:v>
      </x:c>
      <x:c r="Y302" s="12" t="n">
        <x:f>IF(Q302="Unclassified",U302,0)</x:f>
        <x:v>0</x:v>
      </x:c>
    </x:row>
    <x:row r="303" ht="22" customHeight="1">
      <x:c r="A303" s="2" t="str">
        <x:v>COIL</x:v>
      </x:c>
      <x:c r="B303" s="2" t="str">
        <x:v>10</x:v>
      </x:c>
      <x:c r="C303" s="2" t="str">
        <x:v>22BLK12-4</x:v>
      </x:c>
      <x:c r="D303" s="2" t="str">
        <x:v>1060985</x:v>
      </x:c>
      <x:c r="E303" s="2" t="str">
        <x:v>0</x:v>
      </x:c>
      <x:c r="F303" s="2" t="str">
        <x:v>29</x:v>
      </x:c>
      <x:c r="G303" s="10" t="n">
        <x:v>46240</x:v>
      </x:c>
      <x:c r="H303" s="10" t="n">
        <x:v>46241</x:v>
      </x:c>
      <x:c r="I303" s="7" t="n">
        <x:v>4200</x:v>
      </x:c>
      <x:c r="J303" s="7" t="n">
        <x:v>4200</x:v>
      </x:c>
      <x:c r="K303" s="7" t="n">
        <x:v>1</x:v>
      </x:c>
      <x:c r="L303" s="8" t="n">
        <x:v>11.72</x:v>
      </x:c>
      <x:c r="M303" s="9" t="n">
        <x:v>554.82</x:v>
      </x:c>
      <x:c r="N303" s="2" t="str">
        <x:v>i</x:v>
      </x:c>
      <x:c r="O303" s="2" t="n">
        <x:v>0</x:v>
      </x:c>
      <x:c r="P303" s="2" t="n">
        <x:v>100</x:v>
      </x:c>
      <x:c r="Q303" s="2" t="str">
        <x:v>Baseline PO cost</x:v>
      </x:c>
      <x:c r="R303" s="2" t="str">
        <x:v>Received</x:v>
      </x:c>
      <x:c r="S303" s="12" t="n">
        <x:f>IF(AND(ISNUMBER(G303),G303&gt;0,G303&lt;=Summary!$E$5,I303&gt;0),I303*K303,0)</x:f>
        <x:v>4200</x:v>
      </x:c>
      <x:c r="T303" s="12" t="n">
        <x:f>MIN(S303,MAX(0,'Inventory detail'!E43-SUM(S301:S302)))</x:f>
        <x:v>1100</x:v>
      </x:c>
      <x:c r="U303" s="12" t="n">
        <x:f>IF(O303=1,J303*K303,0)</x:f>
        <x:v>0</x:v>
      </x:c>
      <x:c r="V303" s="13" t="str">
        <x:f>IF(O303=0,"",IF(H303="","",MAX(H303,Summary!$E$5)))</x:f>
      </x:c>
      <x:c r="W303" s="12" t="n">
        <x:f>IF(Q303="Baseline PO cost",U303,0)</x:f>
        <x:v>0</x:v>
      </x:c>
      <x:c r="X303" s="12" t="n">
        <x:f>IF(Q303="Higher PO cost",U303,0)</x:f>
        <x:v>0</x:v>
      </x:c>
      <x:c r="Y303" s="12" t="n">
        <x:f>IF(Q303="Unclassified",U303,0)</x:f>
        <x:v>0</x:v>
      </x:c>
    </x:row>
    <x:row r="304" ht="22" customHeight="1">
      <x:c r="A304" s="2" t="str">
        <x:v>COIL</x:v>
      </x:c>
      <x:c r="B304" s="2" t="str">
        <x:v>10</x:v>
      </x:c>
      <x:c r="C304" s="2" t="str">
        <x:v>22BLK12-4</x:v>
      </x:c>
      <x:c r="D304" s="2" t="str">
        <x:v>1060866</x:v>
      </x:c>
      <x:c r="E304" s="2" t="str">
        <x:v>0</x:v>
      </x:c>
      <x:c r="F304" s="2" t="str">
        <x:v>26</x:v>
      </x:c>
      <x:c r="G304" s="10" t="n">
        <x:v>46210</x:v>
      </x:c>
      <x:c r="H304" s="10" t="n">
        <x:v>46213</x:v>
      </x:c>
      <x:c r="I304" s="7" t="n">
        <x:v>8400</x:v>
      </x:c>
      <x:c r="J304" s="7" t="n">
        <x:v>8400</x:v>
      </x:c>
      <x:c r="K304" s="7" t="n">
        <x:v>1</x:v>
      </x:c>
      <x:c r="L304" s="8" t="n">
        <x:v>11.72</x:v>
      </x:c>
      <x:c r="M304" s="9" t="n">
        <x:v>1109.64</x:v>
      </x:c>
      <x:c r="N304" s="2" t="str">
        <x:v>i</x:v>
      </x:c>
      <x:c r="O304" s="2" t="n">
        <x:v>0</x:v>
      </x:c>
      <x:c r="P304" s="2" t="n">
        <x:v>100</x:v>
      </x:c>
      <x:c r="Q304" s="2" t="str">
        <x:v>Baseline PO cost</x:v>
      </x:c>
      <x:c r="R304" s="2" t="str">
        <x:v>Received</x:v>
      </x:c>
      <x:c r="S304" s="12" t="n">
        <x:f>IF(AND(ISNUMBER(G304),G304&gt;0,G304&lt;=Summary!$E$5,I304&gt;0),I304*K304,0)</x:f>
        <x:v>8400</x:v>
      </x:c>
      <x:c r="T304" s="12" t="n">
        <x:f>MIN(S304,MAX(0,'Inventory detail'!E43-SUM(S301:S303)))</x:f>
        <x:v>0</x:v>
      </x:c>
      <x:c r="U304" s="12" t="n">
        <x:f>IF(O304=1,J304*K304,0)</x:f>
        <x:v>0</x:v>
      </x:c>
      <x:c r="V304" s="13" t="str">
        <x:f>IF(O304=0,"",IF(H304="","",MAX(H304,Summary!$E$5)))</x:f>
      </x:c>
      <x:c r="W304" s="12" t="n">
        <x:f>IF(Q304="Baseline PO cost",U304,0)</x:f>
        <x:v>0</x:v>
      </x:c>
      <x:c r="X304" s="12" t="n">
        <x:f>IF(Q304="Higher PO cost",U304,0)</x:f>
        <x:v>0</x:v>
      </x:c>
      <x:c r="Y304" s="12" t="n">
        <x:f>IF(Q304="Unclassified",U304,0)</x:f>
        <x:v>0</x:v>
      </x:c>
    </x:row>
    <x:row r="305" ht="22" customHeight="1">
      <x:c r="A305" s="2" t="str">
        <x:v>COIL</x:v>
      </x:c>
      <x:c r="B305" s="2" t="str">
        <x:v>10</x:v>
      </x:c>
      <x:c r="C305" s="2" t="str">
        <x:v>22BLK12-4</x:v>
      </x:c>
      <x:c r="D305" s="2" t="str">
        <x:v>1060776</x:v>
      </x:c>
      <x:c r="E305" s="2" t="str">
        <x:v>0</x:v>
      </x:c>
      <x:c r="F305" s="2" t="str">
        <x:v>28</x:v>
      </x:c>
      <x:c r="G305" s="10" t="n">
        <x:v>46197</x:v>
      </x:c>
      <x:c r="H305" s="10" t="n">
        <x:v>46199</x:v>
      </x:c>
      <x:c r="I305" s="7" t="n">
        <x:v>8400</x:v>
      </x:c>
      <x:c r="J305" s="7" t="n">
        <x:v>8400</x:v>
      </x:c>
      <x:c r="K305" s="7" t="n">
        <x:v>1</x:v>
      </x:c>
      <x:c r="L305" s="8" t="n">
        <x:v>11.72</x:v>
      </x:c>
      <x:c r="M305" s="9" t="n">
        <x:v>1109.64</x:v>
      </x:c>
      <x:c r="N305" s="2" t="str">
        <x:v>i</x:v>
      </x:c>
      <x:c r="O305" s="2" t="n">
        <x:v>0</x:v>
      </x:c>
      <x:c r="P305" s="2" t="n">
        <x:v>100</x:v>
      </x:c>
      <x:c r="Q305" s="2" t="str">
        <x:v>Baseline PO cost</x:v>
      </x:c>
      <x:c r="R305" s="2" t="str">
        <x:v>Received</x:v>
      </x:c>
      <x:c r="S305" s="12" t="n">
        <x:f>IF(AND(ISNUMBER(G305),G305&gt;0,G305&lt;=Summary!$E$5,I305&gt;0),I305*K305,0)</x:f>
        <x:v>8400</x:v>
      </x:c>
      <x:c r="T305" s="12" t="n">
        <x:f>MIN(S305,MAX(0,'Inventory detail'!E43-SUM(S301:S304)))</x:f>
        <x:v>0</x:v>
      </x:c>
      <x:c r="U305" s="12" t="n">
        <x:f>IF(O305=1,J305*K305,0)</x:f>
        <x:v>0</x:v>
      </x:c>
      <x:c r="V305" s="13" t="str">
        <x:f>IF(O305=0,"",IF(H305="","",MAX(H305,Summary!$E$5)))</x:f>
      </x:c>
      <x:c r="W305" s="12" t="n">
        <x:f>IF(Q305="Baseline PO cost",U305,0)</x:f>
        <x:v>0</x:v>
      </x:c>
      <x:c r="X305" s="12" t="n">
        <x:f>IF(Q305="Higher PO cost",U305,0)</x:f>
        <x:v>0</x:v>
      </x:c>
      <x:c r="Y305" s="12" t="n">
        <x:f>IF(Q305="Unclassified",U305,0)</x:f>
        <x:v>0</x:v>
      </x:c>
    </x:row>
    <x:row r="306" ht="22" customHeight="1">
      <x:c r="A306" s="2" t="str">
        <x:v>COIL</x:v>
      </x:c>
      <x:c r="B306" s="2" t="str">
        <x:v>10</x:v>
      </x:c>
      <x:c r="C306" s="2" t="str">
        <x:v>22BLK12-4</x:v>
      </x:c>
      <x:c r="D306" s="2" t="str">
        <x:v>1060598</x:v>
      </x:c>
      <x:c r="E306" s="2" t="str">
        <x:v>0</x:v>
      </x:c>
      <x:c r="F306" s="2" t="str">
        <x:v>27</x:v>
      </x:c>
      <x:c r="G306" s="10" t="n">
        <x:v>46171</x:v>
      </x:c>
      <x:c r="H306" s="10" t="n">
        <x:v>46171</x:v>
      </x:c>
      <x:c r="I306" s="7" t="n">
        <x:v>4200</x:v>
      </x:c>
      <x:c r="J306" s="7" t="n">
        <x:v>4200</x:v>
      </x:c>
      <x:c r="K306" s="7" t="n">
        <x:v>1</x:v>
      </x:c>
      <x:c r="L306" s="8" t="n">
        <x:v>11.72</x:v>
      </x:c>
      <x:c r="M306" s="9" t="n">
        <x:v>554.82</x:v>
      </x:c>
      <x:c r="N306" s="2" t="str">
        <x:v>i</x:v>
      </x:c>
      <x:c r="O306" s="2" t="n">
        <x:v>0</x:v>
      </x:c>
      <x:c r="P306" s="2" t="n">
        <x:v>100</x:v>
      </x:c>
      <x:c r="Q306" s="2" t="str">
        <x:v>Baseline PO cost</x:v>
      </x:c>
      <x:c r="R306" s="2" t="str">
        <x:v>Received</x:v>
      </x:c>
      <x:c r="S306" s="12" t="n">
        <x:f>IF(AND(ISNUMBER(G306),G306&gt;0,G306&lt;=Summary!$E$5,I306&gt;0),I306*K306,0)</x:f>
        <x:v>4200</x:v>
      </x:c>
      <x:c r="T306" s="12" t="n">
        <x:f>MIN(S306,MAX(0,'Inventory detail'!E43-SUM(S301:S305)))</x:f>
        <x:v>0</x:v>
      </x:c>
      <x:c r="U306" s="12" t="n">
        <x:f>IF(O306=1,J306*K306,0)</x:f>
        <x:v>0</x:v>
      </x:c>
      <x:c r="V306" s="13" t="str">
        <x:f>IF(O306=0,"",IF(H306="","",MAX(H306,Summary!$E$5)))</x:f>
      </x:c>
      <x:c r="W306" s="12" t="n">
        <x:f>IF(Q306="Baseline PO cost",U306,0)</x:f>
        <x:v>0</x:v>
      </x:c>
      <x:c r="X306" s="12" t="n">
        <x:f>IF(Q306="Higher PO cost",U306,0)</x:f>
        <x:v>0</x:v>
      </x:c>
      <x:c r="Y306" s="12" t="n">
        <x:f>IF(Q306="Unclassified",U306,0)</x:f>
        <x:v>0</x:v>
      </x:c>
    </x:row>
    <x:row r="307" ht="22" customHeight="1">
      <x:c r="A307" s="2" t="str">
        <x:v>COIL</x:v>
      </x:c>
      <x:c r="B307" s="2" t="str">
        <x:v>10</x:v>
      </x:c>
      <x:c r="C307" s="2" t="str">
        <x:v>22BLK12-4</x:v>
      </x:c>
      <x:c r="D307" s="2" t="str">
        <x:v>1060507</x:v>
      </x:c>
      <x:c r="E307" s="2" t="str">
        <x:v>0</x:v>
      </x:c>
      <x:c r="F307" s="2" t="str">
        <x:v>35</x:v>
      </x:c>
      <x:c r="G307" s="10" t="n">
        <x:v>46150</x:v>
      </x:c>
      <x:c r="H307" s="10" t="n">
        <x:v>46155</x:v>
      </x:c>
      <x:c r="I307" s="7" t="n">
        <x:v>19600</x:v>
      </x:c>
      <x:c r="J307" s="7" t="n">
        <x:v>19600</x:v>
      </x:c>
      <x:c r="K307" s="7" t="n">
        <x:v>1</x:v>
      </x:c>
      <x:c r="L307" s="8" t="n">
        <x:v>11.72</x:v>
      </x:c>
      <x:c r="M307" s="9" t="n">
        <x:v>2589.16</x:v>
      </x:c>
      <x:c r="N307" s="2" t="str">
        <x:v>i</x:v>
      </x:c>
      <x:c r="O307" s="2" t="n">
        <x:v>0</x:v>
      </x:c>
      <x:c r="P307" s="2" t="n">
        <x:v>100</x:v>
      </x:c>
      <x:c r="Q307" s="2" t="str">
        <x:v>Baseline PO cost</x:v>
      </x:c>
      <x:c r="R307" s="2" t="str">
        <x:v>Received</x:v>
      </x:c>
      <x:c r="S307" s="12" t="n">
        <x:f>IF(AND(ISNUMBER(G307),G307&gt;0,G307&lt;=Summary!$E$5,I307&gt;0),I307*K307,0)</x:f>
        <x:v>19600</x:v>
      </x:c>
      <x:c r="T307" s="12" t="n">
        <x:f>MIN(S307,MAX(0,'Inventory detail'!E43-SUM(S301:S306)))</x:f>
        <x:v>0</x:v>
      </x:c>
      <x:c r="U307" s="12" t="n">
        <x:f>IF(O307=1,J307*K307,0)</x:f>
        <x:v>0</x:v>
      </x:c>
      <x:c r="V307" s="13" t="str">
        <x:f>IF(O307=0,"",IF(H307="","",MAX(H307,Summary!$E$5)))</x:f>
      </x:c>
      <x:c r="W307" s="12" t="n">
        <x:f>IF(Q307="Baseline PO cost",U307,0)</x:f>
        <x:v>0</x:v>
      </x:c>
      <x:c r="X307" s="12" t="n">
        <x:f>IF(Q307="Higher PO cost",U307,0)</x:f>
        <x:v>0</x:v>
      </x:c>
      <x:c r="Y307" s="12" t="n">
        <x:f>IF(Q307="Unclassified",U307,0)</x:f>
        <x:v>0</x:v>
      </x:c>
    </x:row>
    <x:row r="308" ht="22" customHeight="1">
      <x:c r="A308" s="2" t="str">
        <x:v>COIL</x:v>
      </x:c>
      <x:c r="B308" s="2" t="str">
        <x:v>10</x:v>
      </x:c>
      <x:c r="C308" s="2" t="str">
        <x:v>22BLK12-4</x:v>
      </x:c>
      <x:c r="D308" s="2" t="str">
        <x:v>1060384</x:v>
      </x:c>
      <x:c r="E308" s="2" t="str">
        <x:v>0</x:v>
      </x:c>
      <x:c r="F308" s="2" t="str">
        <x:v>27</x:v>
      </x:c>
      <x:c r="G308" s="10" t="n">
        <x:v>46127</x:v>
      </x:c>
      <x:c r="H308" s="10" t="n">
        <x:v>46129</x:v>
      </x:c>
      <x:c r="I308" s="7" t="n">
        <x:v>1400</x:v>
      </x:c>
      <x:c r="J308" s="7" t="n">
        <x:v>1400</x:v>
      </x:c>
      <x:c r="K308" s="7" t="n">
        <x:v>1</x:v>
      </x:c>
      <x:c r="L308" s="8" t="n">
        <x:v>11.72</x:v>
      </x:c>
      <x:c r="M308" s="9" t="n">
        <x:v>179.62</x:v>
      </x:c>
      <x:c r="N308" s="2" t="str">
        <x:v>i</x:v>
      </x:c>
      <x:c r="O308" s="2" t="n">
        <x:v>0</x:v>
      </x:c>
      <x:c r="P308" s="2" t="n">
        <x:v>100</x:v>
      </x:c>
      <x:c r="Q308" s="2" t="str">
        <x:v>Baseline PO cost</x:v>
      </x:c>
      <x:c r="R308" s="2" t="str">
        <x:v>Received</x:v>
      </x:c>
      <x:c r="S308" s="12" t="n">
        <x:f>IF(AND(ISNUMBER(G308),G308&gt;0,G308&lt;=Summary!$E$5,I308&gt;0),I308*K308,0)</x:f>
        <x:v>1400</x:v>
      </x:c>
      <x:c r="T308" s="12" t="n">
        <x:f>MIN(S308,MAX(0,'Inventory detail'!E43-SUM(S301:S307)))</x:f>
        <x:v>0</x:v>
      </x:c>
      <x:c r="U308" s="12" t="n">
        <x:f>IF(O308=1,J308*K308,0)</x:f>
        <x:v>0</x:v>
      </x:c>
      <x:c r="V308" s="13" t="str">
        <x:f>IF(O308=0,"",IF(H308="","",MAX(H308,Summary!$E$5)))</x:f>
      </x:c>
      <x:c r="W308" s="12" t="n">
        <x:f>IF(Q308="Baseline PO cost",U308,0)</x:f>
        <x:v>0</x:v>
      </x:c>
      <x:c r="X308" s="12" t="n">
        <x:f>IF(Q308="Higher PO cost",U308,0)</x:f>
        <x:v>0</x:v>
      </x:c>
      <x:c r="Y308" s="12" t="n">
        <x:f>IF(Q308="Unclassified",U308,0)</x:f>
        <x:v>0</x:v>
      </x:c>
    </x:row>
    <x:row r="309" ht="22" customHeight="1">
      <x:c r="A309" s="2" t="str">
        <x:v>COIL</x:v>
      </x:c>
      <x:c r="B309" s="2" t="str">
        <x:v>10</x:v>
      </x:c>
      <x:c r="C309" s="2" t="str">
        <x:v>22BLK12-4</x:v>
      </x:c>
      <x:c r="D309" s="2" t="str">
        <x:v>1060225</x:v>
      </x:c>
      <x:c r="E309" s="2" t="str">
        <x:v>0</x:v>
      </x:c>
      <x:c r="F309" s="2" t="str">
        <x:v>27</x:v>
      </x:c>
      <x:c r="G309" s="10" t="n">
        <x:v>46119</x:v>
      </x:c>
      <x:c r="H309" s="10" t="n">
        <x:v>46115</x:v>
      </x:c>
      <x:c r="I309" s="7" t="n">
        <x:v>7000</x:v>
      </x:c>
      <x:c r="J309" s="7" t="n">
        <x:v>7000</x:v>
      </x:c>
      <x:c r="K309" s="7" t="n">
        <x:v>1</x:v>
      </x:c>
      <x:c r="L309" s="8" t="n">
        <x:v>11.72</x:v>
      </x:c>
      <x:c r="M309" s="9" t="n">
        <x:v>898.1</x:v>
      </x:c>
      <x:c r="N309" s="2" t="str">
        <x:v>i</x:v>
      </x:c>
      <x:c r="O309" s="2" t="n">
        <x:v>0</x:v>
      </x:c>
      <x:c r="P309" s="2" t="n">
        <x:v>100</x:v>
      </x:c>
      <x:c r="Q309" s="2" t="str">
        <x:v>Baseline PO cost</x:v>
      </x:c>
      <x:c r="R309" s="2" t="str">
        <x:v>Received</x:v>
      </x:c>
      <x:c r="S309" s="12" t="n">
        <x:f>IF(AND(ISNUMBER(G309),G309&gt;0,G309&lt;=Summary!$E$5,I309&gt;0),I309*K309,0)</x:f>
        <x:v>7000</x:v>
      </x:c>
      <x:c r="T309" s="12" t="n">
        <x:f>MIN(S309,MAX(0,'Inventory detail'!E43-SUM(S301:S308)))</x:f>
        <x:v>0</x:v>
      </x:c>
      <x:c r="U309" s="12" t="n">
        <x:f>IF(O309=1,J309*K309,0)</x:f>
        <x:v>0</x:v>
      </x:c>
      <x:c r="V309" s="13" t="str">
        <x:f>IF(O309=0,"",IF(H309="","",MAX(H309,Summary!$E$5)))</x:f>
      </x:c>
      <x:c r="W309" s="12" t="n">
        <x:f>IF(Q309="Baseline PO cost",U309,0)</x:f>
        <x:v>0</x:v>
      </x:c>
      <x:c r="X309" s="12" t="n">
        <x:f>IF(Q309="Higher PO cost",U309,0)</x:f>
        <x:v>0</x:v>
      </x:c>
      <x:c r="Y309" s="12" t="n">
        <x:f>IF(Q309="Unclassified",U309,0)</x:f>
        <x:v>0</x:v>
      </x:c>
    </x:row>
    <x:row r="310" ht="22" customHeight="1">
      <x:c r="A310" s="2" t="str">
        <x:v>COIL</x:v>
      </x:c>
      <x:c r="B310" s="2" t="str">
        <x:v>10</x:v>
      </x:c>
      <x:c r="C310" s="2" t="str">
        <x:v>22BLK12-4</x:v>
      </x:c>
      <x:c r="D310" s="2" t="str">
        <x:v>1060063</x:v>
      </x:c>
      <x:c r="E310" s="2" t="str">
        <x:v>0</x:v>
      </x:c>
      <x:c r="F310" s="2" t="str">
        <x:v>26</x:v>
      </x:c>
      <x:c r="G310" s="10" t="n">
        <x:v>46083</x:v>
      </x:c>
      <x:c r="H310" s="10" t="n">
        <x:v>46087</x:v>
      </x:c>
      <x:c r="I310" s="7" t="n">
        <x:v>8400</x:v>
      </x:c>
      <x:c r="J310" s="7" t="n">
        <x:v>8400</x:v>
      </x:c>
      <x:c r="K310" s="7" t="n">
        <x:v>1</x:v>
      </x:c>
      <x:c r="L310" s="8" t="n">
        <x:v>11.72</x:v>
      </x:c>
      <x:c r="M310" s="9" t="n">
        <x:v>1077.72</x:v>
      </x:c>
      <x:c r="N310" s="2" t="str">
        <x:v>i</x:v>
      </x:c>
      <x:c r="O310" s="2" t="n">
        <x:v>0</x:v>
      </x:c>
      <x:c r="P310" s="2" t="n">
        <x:v>100</x:v>
      </x:c>
      <x:c r="Q310" s="2" t="str">
        <x:v>Baseline PO cost</x:v>
      </x:c>
      <x:c r="R310" s="2" t="str">
        <x:v>Received</x:v>
      </x:c>
      <x:c r="S310" s="12" t="n">
        <x:f>IF(AND(ISNUMBER(G310),G310&gt;0,G310&lt;=Summary!$E$5,I310&gt;0),I310*K310,0)</x:f>
        <x:v>8400</x:v>
      </x:c>
      <x:c r="T310" s="12" t="n">
        <x:f>MIN(S310,MAX(0,'Inventory detail'!E43-SUM(S301:S309)))</x:f>
        <x:v>0</x:v>
      </x:c>
      <x:c r="U310" s="12" t="n">
        <x:f>IF(O310=1,J310*K310,0)</x:f>
        <x:v>0</x:v>
      </x:c>
      <x:c r="V310" s="13" t="str">
        <x:f>IF(O310=0,"",IF(H310="","",MAX(H310,Summary!$E$5)))</x:f>
      </x:c>
      <x:c r="W310" s="12" t="n">
        <x:f>IF(Q310="Baseline PO cost",U310,0)</x:f>
        <x:v>0</x:v>
      </x:c>
      <x:c r="X310" s="12" t="n">
        <x:f>IF(Q310="Higher PO cost",U310,0)</x:f>
        <x:v>0</x:v>
      </x:c>
      <x:c r="Y310" s="12" t="n">
        <x:f>IF(Q310="Unclassified",U310,0)</x:f>
        <x:v>0</x:v>
      </x:c>
    </x:row>
    <x:row r="311" ht="22" customHeight="1">
      <x:c r="A311" s="2" t="str">
        <x:v>COIL</x:v>
      </x:c>
      <x:c r="B311" s="2" t="str">
        <x:v>10</x:v>
      </x:c>
      <x:c r="C311" s="2" t="str">
        <x:v>22BLK12-4</x:v>
      </x:c>
      <x:c r="D311" s="2" t="str">
        <x:v>1059962</x:v>
      </x:c>
      <x:c r="E311" s="2" t="str">
        <x:v>0</x:v>
      </x:c>
      <x:c r="F311" s="2" t="str">
        <x:v>19</x:v>
      </x:c>
      <x:c r="G311" s="10" t="n">
        <x:v>46059</x:v>
      </x:c>
      <x:c r="H311" s="10" t="n">
        <x:v>46064</x:v>
      </x:c>
      <x:c r="I311" s="7" t="n">
        <x:v>7000</x:v>
      </x:c>
      <x:c r="J311" s="7" t="n">
        <x:v>7000</x:v>
      </x:c>
      <x:c r="K311" s="7" t="n">
        <x:v>1</x:v>
      </x:c>
      <x:c r="L311" s="8" t="n">
        <x:v>11.72</x:v>
      </x:c>
      <x:c r="M311" s="9" t="n">
        <x:v>898.1</x:v>
      </x:c>
      <x:c r="N311" s="2" t="str">
        <x:v>i</x:v>
      </x:c>
      <x:c r="O311" s="2" t="n">
        <x:v>0</x:v>
      </x:c>
      <x:c r="P311" s="2" t="n">
        <x:v>100</x:v>
      </x:c>
      <x:c r="Q311" s="2" t="str">
        <x:v>Baseline PO cost</x:v>
      </x:c>
      <x:c r="R311" s="2" t="str">
        <x:v>Received</x:v>
      </x:c>
      <x:c r="S311" s="12" t="n">
        <x:f>IF(AND(ISNUMBER(G311),G311&gt;0,G311&lt;=Summary!$E$5,I311&gt;0),I311*K311,0)</x:f>
        <x:v>7000</x:v>
      </x:c>
      <x:c r="T311" s="12" t="n">
        <x:f>MIN(S311,MAX(0,'Inventory detail'!E43-SUM(S301:S310)))</x:f>
        <x:v>0</x:v>
      </x:c>
      <x:c r="U311" s="12" t="n">
        <x:f>IF(O311=1,J311*K311,0)</x:f>
        <x:v>0</x:v>
      </x:c>
      <x:c r="V311" s="13" t="str">
        <x:f>IF(O311=0,"",IF(H311="","",MAX(H311,Summary!$E$5)))</x:f>
      </x:c>
      <x:c r="W311" s="12" t="n">
        <x:f>IF(Q311="Baseline PO cost",U311,0)</x:f>
        <x:v>0</x:v>
      </x:c>
      <x:c r="X311" s="12" t="n">
        <x:f>IF(Q311="Higher PO cost",U311,0)</x:f>
        <x:v>0</x:v>
      </x:c>
      <x:c r="Y311" s="12" t="n">
        <x:f>IF(Q311="Unclassified",U311,0)</x:f>
        <x:v>0</x:v>
      </x:c>
    </x:row>
    <x:row r="312" ht="22" customHeight="1">
      <x:c r="A312" s="2" t="str">
        <x:v>COIL</x:v>
      </x:c>
      <x:c r="B312" s="2" t="str">
        <x:v>10</x:v>
      </x:c>
      <x:c r="C312" s="2" t="str">
        <x:v>22BLK12-4</x:v>
      </x:c>
      <x:c r="D312" s="2" t="str">
        <x:v>1059842</x:v>
      </x:c>
      <x:c r="E312" s="2" t="str">
        <x:v>0</x:v>
      </x:c>
      <x:c r="F312" s="2" t="str">
        <x:v>28</x:v>
      </x:c>
      <x:c r="G312" s="10" t="n">
        <x:v>46042</x:v>
      </x:c>
      <x:c r="H312" s="10" t="n">
        <x:v>46044</x:v>
      </x:c>
      <x:c r="I312" s="7" t="n">
        <x:v>9800</x:v>
      </x:c>
      <x:c r="J312" s="7" t="n">
        <x:v>9800</x:v>
      </x:c>
      <x:c r="K312" s="7" t="n">
        <x:v>1</x:v>
      </x:c>
      <x:c r="L312" s="8" t="n">
        <x:v>11.72</x:v>
      </x:c>
      <x:c r="M312" s="9" t="n">
        <x:v>1257.34</x:v>
      </x:c>
      <x:c r="N312" s="2" t="str">
        <x:v>i</x:v>
      </x:c>
      <x:c r="O312" s="2" t="n">
        <x:v>0</x:v>
      </x:c>
      <x:c r="P312" s="2" t="n">
        <x:v>100</x:v>
      </x:c>
      <x:c r="Q312" s="2" t="str">
        <x:v>Baseline PO cost</x:v>
      </x:c>
      <x:c r="R312" s="2" t="str">
        <x:v>Received</x:v>
      </x:c>
      <x:c r="S312" s="12" t="n">
        <x:f>IF(AND(ISNUMBER(G312),G312&gt;0,G312&lt;=Summary!$E$5,I312&gt;0),I312*K312,0)</x:f>
        <x:v>9800</x:v>
      </x:c>
      <x:c r="T312" s="12" t="n">
        <x:f>MIN(S312,MAX(0,'Inventory detail'!E43-SUM(S301:S311)))</x:f>
        <x:v>0</x:v>
      </x:c>
      <x:c r="U312" s="12" t="n">
        <x:f>IF(O312=1,J312*K312,0)</x:f>
        <x:v>0</x:v>
      </x:c>
      <x:c r="V312" s="13" t="str">
        <x:f>IF(O312=0,"",IF(H312="","",MAX(H312,Summary!$E$5)))</x:f>
      </x:c>
      <x:c r="W312" s="12" t="n">
        <x:f>IF(Q312="Baseline PO cost",U312,0)</x:f>
        <x:v>0</x:v>
      </x:c>
      <x:c r="X312" s="12" t="n">
        <x:f>IF(Q312="Higher PO cost",U312,0)</x:f>
        <x:v>0</x:v>
      </x:c>
      <x:c r="Y312" s="12" t="n">
        <x:f>IF(Q312="Unclassified",U312,0)</x:f>
        <x:v>0</x:v>
      </x:c>
    </x:row>
    <x:row r="313" ht="22" customHeight="1">
      <x:c r="A313" s="2" t="str">
        <x:v>COIL</x:v>
      </x:c>
      <x:c r="B313" s="2" t="str">
        <x:v>10</x:v>
      </x:c>
      <x:c r="C313" s="2" t="str">
        <x:v>22BLK12-4</x:v>
      </x:c>
      <x:c r="D313" s="2" t="str">
        <x:v>1061485</x:v>
      </x:c>
      <x:c r="E313" s="2" t="str">
        <x:v>0</x:v>
      </x:c>
      <x:c r="F313" s="2" t="str">
        <x:v>33</x:v>
      </x:c>
      <x:c r="G313" s="10"/>
      <x:c r="H313" s="10" t="n">
        <x:v>46339</x:v>
      </x:c>
      <x:c r="I313" s="7" t="n">
        <x:v>14000</x:v>
      </x:c>
      <x:c r="J313" s="7" t="n">
        <x:v>14000</x:v>
      </x:c>
      <x:c r="K313" s="7" t="n">
        <x:v>1</x:v>
      </x:c>
      <x:c r="L313" s="8" t="n">
        <x:v>11.72</x:v>
      </x:c>
      <x:c r="M313" s="9" t="n">
        <x:v>0</x:v>
      </x:c>
      <x:c r="N313" s="2" t="str">
        <x:v>a</x:v>
      </x:c>
      <x:c r="O313" s="2" t="n">
        <x:v>1</x:v>
      </x:c>
      <x:c r="P313" s="2" t="n">
        <x:v>100</x:v>
      </x:c>
      <x:c r="Q313" s="2" t="str">
        <x:v>Baseline PO cost</x:v>
      </x:c>
      <x:c r="R313" s="2" t="str">
        <x:v>Incoming active PO</x:v>
      </x:c>
      <x:c r="S313" s="12" t="n">
        <x:f>IF(AND(ISNUMBER(G313),G313&gt;0,G313&lt;=Summary!$E$5,I313&gt;0),I313*K313,0)</x:f>
        <x:v>0</x:v>
      </x:c>
      <x:c r="T313" s="12" t="n">
        <x:f>MIN(S313,MAX(0,'Inventory detail'!E43-SUM(S301:S312)))</x:f>
        <x:v>0</x:v>
      </x:c>
      <x:c r="U313" s="12" t="n">
        <x:f>IF(O313=1,J313*K313,0)</x:f>
        <x:v>14000</x:v>
      </x:c>
      <x:c r="V313" s="13" t="n">
        <x:f>IF(O313=0,"",IF(H313="","",MAX(H313,Summary!$E$5)))</x:f>
        <x:v>46339</x:v>
      </x:c>
      <x:c r="W313" s="12" t="n">
        <x:f>IF(Q313="Baseline PO cost",U313,0)</x:f>
        <x:v>14000</x:v>
      </x:c>
      <x:c r="X313" s="12" t="n">
        <x:f>IF(Q313="Higher PO cost",U313,0)</x:f>
        <x:v>0</x:v>
      </x:c>
      <x:c r="Y313" s="12" t="n">
        <x:f>IF(Q313="Unclassified",U313,0)</x:f>
        <x:v>0</x:v>
      </x:c>
    </x:row>
    <x:row r="314" ht="22" customHeight="1">
      <x:c r="A314" s="2" t="str">
        <x:v>COIL</x:v>
      </x:c>
      <x:c r="B314" s="2" t="str">
        <x:v>10</x:v>
      </x:c>
      <x:c r="C314" s="2" t="str">
        <x:v>22BLK36-4</x:v>
      </x:c>
      <x:c r="D314" s="2" t="str">
        <x:v>1060776</x:v>
      </x:c>
      <x:c r="E314" s="2" t="str">
        <x:v>0</x:v>
      </x:c>
      <x:c r="F314" s="2" t="str">
        <x:v>50</x:v>
      </x:c>
      <x:c r="G314" s="10" t="n">
        <x:v>46197</x:v>
      </x:c>
      <x:c r="H314" s="10" t="n">
        <x:v>46199</x:v>
      </x:c>
      <x:c r="I314" s="7" t="n">
        <x:v>1000</x:v>
      </x:c>
      <x:c r="J314" s="7" t="n">
        <x:v>1000</x:v>
      </x:c>
      <x:c r="K314" s="7" t="n">
        <x:v>1</x:v>
      </x:c>
      <x:c r="L314" s="8" t="n">
        <x:v>33.93</x:v>
      </x:c>
      <x:c r="M314" s="9" t="n">
        <x:v>382.6</x:v>
      </x:c>
      <x:c r="N314" s="2" t="str">
        <x:v>i</x:v>
      </x:c>
      <x:c r="O314" s="2" t="n">
        <x:v>0</x:v>
      </x:c>
      <x:c r="P314" s="2" t="n">
        <x:v>100</x:v>
      </x:c>
      <x:c r="Q314" s="2" t="str">
        <x:v>Baseline PO cost</x:v>
      </x:c>
      <x:c r="R314" s="2" t="str">
        <x:v>Received</x:v>
      </x:c>
      <x:c r="S314" s="12" t="n">
        <x:f>IF(AND(ISNUMBER(G314),G314&gt;0,G314&lt;=Summary!$E$5,I314&gt;0),I314*K314,0)</x:f>
        <x:v>1000</x:v>
      </x:c>
      <x:c r="T314" s="12" t="n">
        <x:f>MIN(S314,MAX(0,'Inventory detail'!E440-0))</x:f>
        <x:v>1000</x:v>
      </x:c>
      <x:c r="U314" s="12" t="n">
        <x:f>IF(O314=1,J314*K314,0)</x:f>
        <x:v>0</x:v>
      </x:c>
      <x:c r="V314" s="13" t="str">
        <x:f>IF(O314=0,"",IF(H314="","",MAX(H314,Summary!$E$5)))</x:f>
      </x:c>
      <x:c r="W314" s="12" t="n">
        <x:f>IF(Q314="Baseline PO cost",U314,0)</x:f>
        <x:v>0</x:v>
      </x:c>
      <x:c r="X314" s="12" t="n">
        <x:f>IF(Q314="Higher PO cost",U314,0)</x:f>
        <x:v>0</x:v>
      </x:c>
      <x:c r="Y314" s="12" t="n">
        <x:f>IF(Q314="Unclassified",U314,0)</x:f>
        <x:v>0</x:v>
      </x:c>
    </x:row>
    <x:row r="315" ht="22" customHeight="1">
      <x:c r="A315" s="2" t="str">
        <x:v>COIL</x:v>
      </x:c>
      <x:c r="B315" s="2" t="str">
        <x:v>10</x:v>
      </x:c>
      <x:c r="C315" s="2" t="str">
        <x:v>22BLK36-4</x:v>
      </x:c>
      <x:c r="D315" s="2" t="str">
        <x:v>1060598</x:v>
      </x:c>
      <x:c r="E315" s="2" t="str">
        <x:v>0</x:v>
      </x:c>
      <x:c r="F315" s="2" t="str">
        <x:v>45</x:v>
      </x:c>
      <x:c r="G315" s="10" t="n">
        <x:v>46171</x:v>
      </x:c>
      <x:c r="H315" s="10" t="n">
        <x:v>46171</x:v>
      </x:c>
      <x:c r="I315" s="7" t="n">
        <x:v>500</x:v>
      </x:c>
      <x:c r="J315" s="7" t="n">
        <x:v>500</x:v>
      </x:c>
      <x:c r="K315" s="7" t="n">
        <x:v>1</x:v>
      </x:c>
      <x:c r="L315" s="8" t="n">
        <x:v>33.93</x:v>
      </x:c>
      <x:c r="M315" s="9" t="n">
        <x:v>191.3</x:v>
      </x:c>
      <x:c r="N315" s="2" t="str">
        <x:v>i</x:v>
      </x:c>
      <x:c r="O315" s="2" t="n">
        <x:v>0</x:v>
      </x:c>
      <x:c r="P315" s="2" t="n">
        <x:v>100</x:v>
      </x:c>
      <x:c r="Q315" s="2" t="str">
        <x:v>Baseline PO cost</x:v>
      </x:c>
      <x:c r="R315" s="2" t="str">
        <x:v>Received</x:v>
      </x:c>
      <x:c r="S315" s="12" t="n">
        <x:f>IF(AND(ISNUMBER(G315),G315&gt;0,G315&lt;=Summary!$E$5,I315&gt;0),I315*K315,0)</x:f>
        <x:v>500</x:v>
      </x:c>
      <x:c r="T315" s="12" t="n">
        <x:f>MIN(S315,MAX(0,'Inventory detail'!E440-SUM(S314:S314)))</x:f>
        <x:v>500</x:v>
      </x:c>
      <x:c r="U315" s="12" t="n">
        <x:f>IF(O315=1,J315*K315,0)</x:f>
        <x:v>0</x:v>
      </x:c>
      <x:c r="V315" s="13" t="str">
        <x:f>IF(O315=0,"",IF(H315="","",MAX(H315,Summary!$E$5)))</x:f>
      </x:c>
      <x:c r="W315" s="12" t="n">
        <x:f>IF(Q315="Baseline PO cost",U315,0)</x:f>
        <x:v>0</x:v>
      </x:c>
      <x:c r="X315" s="12" t="n">
        <x:f>IF(Q315="Higher PO cost",U315,0)</x:f>
        <x:v>0</x:v>
      </x:c>
      <x:c r="Y315" s="12" t="n">
        <x:f>IF(Q315="Unclassified",U315,0)</x:f>
        <x:v>0</x:v>
      </x:c>
    </x:row>
    <x:row r="316" ht="22" customHeight="1">
      <x:c r="A316" s="2" t="str">
        <x:v>COIL</x:v>
      </x:c>
      <x:c r="B316" s="2" t="str">
        <x:v>10</x:v>
      </x:c>
      <x:c r="C316" s="2" t="str">
        <x:v>22BLK36-4</x:v>
      </x:c>
      <x:c r="D316" s="2" t="str">
        <x:v>1060507</x:v>
      </x:c>
      <x:c r="E316" s="2" t="str">
        <x:v>0</x:v>
      </x:c>
      <x:c r="F316" s="2" t="str">
        <x:v>51</x:v>
      </x:c>
      <x:c r="G316" s="10" t="n">
        <x:v>46150</x:v>
      </x:c>
      <x:c r="H316" s="10" t="n">
        <x:v>46155</x:v>
      </x:c>
      <x:c r="I316" s="7" t="n">
        <x:v>500</x:v>
      </x:c>
      <x:c r="J316" s="7" t="n">
        <x:v>500</x:v>
      </x:c>
      <x:c r="K316" s="7" t="n">
        <x:v>1</x:v>
      </x:c>
      <x:c r="L316" s="8" t="n">
        <x:v>33.93</x:v>
      </x:c>
      <x:c r="M316" s="9" t="n">
        <x:v>191.3</x:v>
      </x:c>
      <x:c r="N316" s="2" t="str">
        <x:v>i</x:v>
      </x:c>
      <x:c r="O316" s="2" t="n">
        <x:v>0</x:v>
      </x:c>
      <x:c r="P316" s="2" t="n">
        <x:v>100</x:v>
      </x:c>
      <x:c r="Q316" s="2" t="str">
        <x:v>Baseline PO cost</x:v>
      </x:c>
      <x:c r="R316" s="2" t="str">
        <x:v>Received</x:v>
      </x:c>
      <x:c r="S316" s="12" t="n">
        <x:f>IF(AND(ISNUMBER(G316),G316&gt;0,G316&lt;=Summary!$E$5,I316&gt;0),I316*K316,0)</x:f>
        <x:v>500</x:v>
      </x:c>
      <x:c r="T316" s="12" t="n">
        <x:f>MIN(S316,MAX(0,'Inventory detail'!E440-SUM(S314:S315)))</x:f>
        <x:v>100</x:v>
      </x:c>
      <x:c r="U316" s="12" t="n">
        <x:f>IF(O316=1,J316*K316,0)</x:f>
        <x:v>0</x:v>
      </x:c>
      <x:c r="V316" s="13" t="str">
        <x:f>IF(O316=0,"",IF(H316="","",MAX(H316,Summary!$E$5)))</x:f>
      </x:c>
      <x:c r="W316" s="12" t="n">
        <x:f>IF(Q316="Baseline PO cost",U316,0)</x:f>
        <x:v>0</x:v>
      </x:c>
      <x:c r="X316" s="12" t="n">
        <x:f>IF(Q316="Higher PO cost",U316,0)</x:f>
        <x:v>0</x:v>
      </x:c>
      <x:c r="Y316" s="12" t="n">
        <x:f>IF(Q316="Unclassified",U316,0)</x:f>
        <x:v>0</x:v>
      </x:c>
    </x:row>
    <x:row r="317" ht="22" customHeight="1">
      <x:c r="A317" s="2" t="str">
        <x:v>COIL</x:v>
      </x:c>
      <x:c r="B317" s="2" t="str">
        <x:v>10</x:v>
      </x:c>
      <x:c r="C317" s="2" t="str">
        <x:v>22BLK36-4</x:v>
      </x:c>
      <x:c r="D317" s="2" t="str">
        <x:v>1060063</x:v>
      </x:c>
      <x:c r="E317" s="2" t="str">
        <x:v>0</x:v>
      </x:c>
      <x:c r="F317" s="2" t="str">
        <x:v>40</x:v>
      </x:c>
      <x:c r="G317" s="10" t="n">
        <x:v>46083</x:v>
      </x:c>
      <x:c r="H317" s="10" t="n">
        <x:v>46087</x:v>
      </x:c>
      <x:c r="I317" s="7" t="n">
        <x:v>500</x:v>
      </x:c>
      <x:c r="J317" s="7" t="n">
        <x:v>500</x:v>
      </x:c>
      <x:c r="K317" s="7" t="n">
        <x:v>1</x:v>
      </x:c>
      <x:c r="L317" s="8" t="n">
        <x:v>33.93</x:v>
      </x:c>
      <x:c r="M317" s="9" t="n">
        <x:v>185.75</x:v>
      </x:c>
      <x:c r="N317" s="2" t="str">
        <x:v>i</x:v>
      </x:c>
      <x:c r="O317" s="2" t="n">
        <x:v>0</x:v>
      </x:c>
      <x:c r="P317" s="2" t="n">
        <x:v>100</x:v>
      </x:c>
      <x:c r="Q317" s="2" t="str">
        <x:v>Baseline PO cost</x:v>
      </x:c>
      <x:c r="R317" s="2" t="str">
        <x:v>Received</x:v>
      </x:c>
      <x:c r="S317" s="12" t="n">
        <x:f>IF(AND(ISNUMBER(G317),G317&gt;0,G317&lt;=Summary!$E$5,I317&gt;0),I317*K317,0)</x:f>
        <x:v>500</x:v>
      </x:c>
      <x:c r="T317" s="12" t="n">
        <x:f>MIN(S317,MAX(0,'Inventory detail'!E440-SUM(S314:S316)))</x:f>
        <x:v>0</x:v>
      </x:c>
      <x:c r="U317" s="12" t="n">
        <x:f>IF(O317=1,J317*K317,0)</x:f>
        <x:v>0</x:v>
      </x:c>
      <x:c r="V317" s="13" t="str">
        <x:f>IF(O317=0,"",IF(H317="","",MAX(H317,Summary!$E$5)))</x:f>
      </x:c>
      <x:c r="W317" s="12" t="n">
        <x:f>IF(Q317="Baseline PO cost",U317,0)</x:f>
        <x:v>0</x:v>
      </x:c>
      <x:c r="X317" s="12" t="n">
        <x:f>IF(Q317="Higher PO cost",U317,0)</x:f>
        <x:v>0</x:v>
      </x:c>
      <x:c r="Y317" s="12" t="n">
        <x:f>IF(Q317="Unclassified",U317,0)</x:f>
        <x:v>0</x:v>
      </x:c>
    </x:row>
    <x:row r="318" ht="22" customHeight="1">
      <x:c r="A318" s="2" t="str">
        <x:v>COIL</x:v>
      </x:c>
      <x:c r="B318" s="2" t="str">
        <x:v>10</x:v>
      </x:c>
      <x:c r="C318" s="2" t="str">
        <x:v>22BLK36-4</x:v>
      </x:c>
      <x:c r="D318" s="2" t="str">
        <x:v>1059962</x:v>
      </x:c>
      <x:c r="E318" s="2" t="str">
        <x:v>0</x:v>
      </x:c>
      <x:c r="F318" s="2" t="str">
        <x:v>34</x:v>
      </x:c>
      <x:c r="G318" s="10" t="n">
        <x:v>46059</x:v>
      </x:c>
      <x:c r="H318" s="10" t="n">
        <x:v>46064</x:v>
      </x:c>
      <x:c r="I318" s="7" t="n">
        <x:v>500</x:v>
      </x:c>
      <x:c r="J318" s="7" t="n">
        <x:v>500</x:v>
      </x:c>
      <x:c r="K318" s="7" t="n">
        <x:v>1</x:v>
      </x:c>
      <x:c r="L318" s="8" t="n">
        <x:v>33.93</x:v>
      </x:c>
      <x:c r="M318" s="9" t="n">
        <x:v>185.75</x:v>
      </x:c>
      <x:c r="N318" s="2" t="str">
        <x:v>i</x:v>
      </x:c>
      <x:c r="O318" s="2" t="n">
        <x:v>0</x:v>
      </x:c>
      <x:c r="P318" s="2" t="n">
        <x:v>100</x:v>
      </x:c>
      <x:c r="Q318" s="2" t="str">
        <x:v>Baseline PO cost</x:v>
      </x:c>
      <x:c r="R318" s="2" t="str">
        <x:v>Received</x:v>
      </x:c>
      <x:c r="S318" s="12" t="n">
        <x:f>IF(AND(ISNUMBER(G318),G318&gt;0,G318&lt;=Summary!$E$5,I318&gt;0),I318*K318,0)</x:f>
        <x:v>500</x:v>
      </x:c>
      <x:c r="T318" s="12" t="n">
        <x:f>MIN(S318,MAX(0,'Inventory detail'!E440-SUM(S314:S317)))</x:f>
        <x:v>0</x:v>
      </x:c>
      <x:c r="U318" s="12" t="n">
        <x:f>IF(O318=1,J318*K318,0)</x:f>
        <x:v>0</x:v>
      </x:c>
      <x:c r="V318" s="13" t="str">
        <x:f>IF(O318=0,"",IF(H318="","",MAX(H318,Summary!$E$5)))</x:f>
      </x:c>
      <x:c r="W318" s="12" t="n">
        <x:f>IF(Q318="Baseline PO cost",U318,0)</x:f>
        <x:v>0</x:v>
      </x:c>
      <x:c r="X318" s="12" t="n">
        <x:f>IF(Q318="Higher PO cost",U318,0)</x:f>
        <x:v>0</x:v>
      </x:c>
      <x:c r="Y318" s="12" t="n">
        <x:f>IF(Q318="Unclassified",U318,0)</x:f>
        <x:v>0</x:v>
      </x:c>
    </x:row>
    <x:row r="319" ht="22" customHeight="1">
      <x:c r="A319" s="2" t="str">
        <x:v>COIL</x:v>
      </x:c>
      <x:c r="B319" s="2" t="str">
        <x:v>10</x:v>
      </x:c>
      <x:c r="C319" s="2" t="str">
        <x:v>22CLR12-4</x:v>
      </x:c>
      <x:c r="D319" s="2" t="str">
        <x:v>1060507</x:v>
      </x:c>
      <x:c r="E319" s="2" t="str">
        <x:v>0</x:v>
      </x:c>
      <x:c r="F319" s="2" t="str">
        <x:v>36</x:v>
      </x:c>
      <x:c r="G319" s="10" t="n">
        <x:v>46150</x:v>
      </x:c>
      <x:c r="H319" s="10" t="n">
        <x:v>46155</x:v>
      </x:c>
      <x:c r="I319" s="7" t="n">
        <x:v>1400</x:v>
      </x:c>
      <x:c r="J319" s="7" t="n">
        <x:v>1400</x:v>
      </x:c>
      <x:c r="K319" s="7" t="n">
        <x:v>1</x:v>
      </x:c>
      <x:c r="L319" s="8" t="n">
        <x:v>14.84</x:v>
      </x:c>
      <x:c r="M319" s="9" t="n">
        <x:v>234.36</x:v>
      </x:c>
      <x:c r="N319" s="2" t="str">
        <x:v>i</x:v>
      </x:c>
      <x:c r="O319" s="2" t="n">
        <x:v>0</x:v>
      </x:c>
      <x:c r="P319" s="2" t="n">
        <x:v>100</x:v>
      </x:c>
      <x:c r="Q319" s="2" t="str">
        <x:v>Baseline PO cost</x:v>
      </x:c>
      <x:c r="R319" s="2" t="str">
        <x:v>Received</x:v>
      </x:c>
      <x:c r="S319" s="12" t="n">
        <x:f>IF(AND(ISNUMBER(G319),G319&gt;0,G319&lt;=Summary!$E$5,I319&gt;0),I319*K319,0)</x:f>
        <x:v>1400</x:v>
      </x:c>
      <x:c r="T319" s="12" t="n">
        <x:f>MIN(S319,MAX(0,'Inventory detail'!E461-0))</x:f>
        <x:v>1000</x:v>
      </x:c>
      <x:c r="U319" s="12" t="n">
        <x:f>IF(O319=1,J319*K319,0)</x:f>
        <x:v>0</x:v>
      </x:c>
      <x:c r="V319" s="13" t="str">
        <x:f>IF(O319=0,"",IF(H319="","",MAX(H319,Summary!$E$5)))</x:f>
      </x:c>
      <x:c r="W319" s="12" t="n">
        <x:f>IF(Q319="Baseline PO cost",U319,0)</x:f>
        <x:v>0</x:v>
      </x:c>
      <x:c r="X319" s="12" t="n">
        <x:f>IF(Q319="Higher PO cost",U319,0)</x:f>
        <x:v>0</x:v>
      </x:c>
      <x:c r="Y319" s="12" t="n">
        <x:f>IF(Q319="Unclassified",U319,0)</x:f>
        <x:v>0</x:v>
      </x:c>
    </x:row>
    <x:row r="320" ht="22" customHeight="1">
      <x:c r="A320" s="2" t="str">
        <x:v>COIL</x:v>
      </x:c>
      <x:c r="B320" s="2" t="str">
        <x:v>10</x:v>
      </x:c>
      <x:c r="C320" s="2" t="str">
        <x:v>22NAV12-4</x:v>
      </x:c>
      <x:c r="D320" s="2" t="str">
        <x:v>1060985</x:v>
      </x:c>
      <x:c r="E320" s="2" t="str">
        <x:v>0</x:v>
      </x:c>
      <x:c r="F320" s="2" t="str">
        <x:v>30</x:v>
      </x:c>
      <x:c r="G320" s="10" t="n">
        <x:v>46240</x:v>
      </x:c>
      <x:c r="H320" s="10" t="n">
        <x:v>46241</x:v>
      </x:c>
      <x:c r="I320" s="7" t="n">
        <x:v>1400</x:v>
      </x:c>
      <x:c r="J320" s="7" t="n">
        <x:v>1400</x:v>
      </x:c>
      <x:c r="K320" s="7" t="n">
        <x:v>1</x:v>
      </x:c>
      <x:c r="L320" s="8" t="n">
        <x:v>14.84</x:v>
      </x:c>
      <x:c r="M320" s="9" t="n">
        <x:v>234.36</x:v>
      </x:c>
      <x:c r="N320" s="2" t="str">
        <x:v>i</x:v>
      </x:c>
      <x:c r="O320" s="2" t="n">
        <x:v>0</x:v>
      </x:c>
      <x:c r="P320" s="2" t="n">
        <x:v>100</x:v>
      </x:c>
      <x:c r="Q320" s="2" t="str">
        <x:v>Baseline PO cost</x:v>
      </x:c>
      <x:c r="R320" s="2" t="str">
        <x:v>Received</x:v>
      </x:c>
      <x:c r="S320" s="12" t="n">
        <x:f>IF(AND(ISNUMBER(G320),G320&gt;0,G320&lt;=Summary!$E$5,I320&gt;0),I320*K320,0)</x:f>
        <x:v>1400</x:v>
      </x:c>
      <x:c r="T320" s="12" t="n">
        <x:f>MIN(S320,MAX(0,'Inventory detail'!E432-0))</x:f>
        <x:v>1400</x:v>
      </x:c>
      <x:c r="U320" s="12" t="n">
        <x:f>IF(O320=1,J320*K320,0)</x:f>
        <x:v>0</x:v>
      </x:c>
      <x:c r="V320" s="13" t="str">
        <x:f>IF(O320=0,"",IF(H320="","",MAX(H320,Summary!$E$5)))</x:f>
      </x:c>
      <x:c r="W320" s="12" t="n">
        <x:f>IF(Q320="Baseline PO cost",U320,0)</x:f>
        <x:v>0</x:v>
      </x:c>
      <x:c r="X320" s="12" t="n">
        <x:f>IF(Q320="Higher PO cost",U320,0)</x:f>
        <x:v>0</x:v>
      </x:c>
      <x:c r="Y320" s="12" t="n">
        <x:f>IF(Q320="Unclassified",U320,0)</x:f>
        <x:v>0</x:v>
      </x:c>
    </x:row>
    <x:row r="321" ht="22" customHeight="1">
      <x:c r="A321" s="2" t="str">
        <x:v>COIL</x:v>
      </x:c>
      <x:c r="B321" s="2" t="str">
        <x:v>10</x:v>
      </x:c>
      <x:c r="C321" s="2" t="str">
        <x:v>22WHT12-4</x:v>
      </x:c>
      <x:c r="D321" s="2" t="str">
        <x:v>1061140</x:v>
      </x:c>
      <x:c r="E321" s="2" t="str">
        <x:v>0</x:v>
      </x:c>
      <x:c r="F321" s="2" t="str">
        <x:v>31</x:v>
      </x:c>
      <x:c r="G321" s="10" t="n">
        <x:v>46286</x:v>
      </x:c>
      <x:c r="H321" s="10" t="n">
        <x:v>46286</x:v>
      </x:c>
      <x:c r="I321" s="7" t="n">
        <x:v>14000</x:v>
      </x:c>
      <x:c r="J321" s="7" t="n">
        <x:v>14000</x:v>
      </x:c>
      <x:c r="K321" s="7" t="n">
        <x:v>1</x:v>
      </x:c>
      <x:c r="L321" s="8" t="n">
        <x:v>14.84</x:v>
      </x:c>
      <x:c r="M321" s="9" t="n">
        <x:v>2343.6</x:v>
      </x:c>
      <x:c r="N321" s="2" t="str">
        <x:v>i</x:v>
      </x:c>
      <x:c r="O321" s="2" t="n">
        <x:v>0</x:v>
      </x:c>
      <x:c r="P321" s="2" t="n">
        <x:v>100</x:v>
      </x:c>
      <x:c r="Q321" s="2" t="str">
        <x:v>Baseline PO cost</x:v>
      </x:c>
      <x:c r="R321" s="2" t="str">
        <x:v>Received</x:v>
      </x:c>
      <x:c r="S321" s="12" t="n">
        <x:f>IF(AND(ISNUMBER(G321),G321&gt;0,G321&lt;=Summary!$E$5,I321&gt;0),I321*K321,0)</x:f>
        <x:v>14000</x:v>
      </x:c>
      <x:c r="T321" s="12" t="n">
        <x:f>MIN(S321,MAX(0,'Inventory detail'!E174-0))</x:f>
        <x:v>13800</x:v>
      </x:c>
      <x:c r="U321" s="12" t="n">
        <x:f>IF(O321=1,J321*K321,0)</x:f>
        <x:v>0</x:v>
      </x:c>
      <x:c r="V321" s="13" t="str">
        <x:f>IF(O321=0,"",IF(H321="","",MAX(H321,Summary!$E$5)))</x:f>
      </x:c>
      <x:c r="W321" s="12" t="n">
        <x:f>IF(Q321="Baseline PO cost",U321,0)</x:f>
        <x:v>0</x:v>
      </x:c>
      <x:c r="X321" s="12" t="n">
        <x:f>IF(Q321="Higher PO cost",U321,0)</x:f>
        <x:v>0</x:v>
      </x:c>
      <x:c r="Y321" s="12" t="n">
        <x:f>IF(Q321="Unclassified",U321,0)</x:f>
        <x:v>0</x:v>
      </x:c>
    </x:row>
    <x:row r="322" ht="22" customHeight="1">
      <x:c r="A322" s="2" t="str">
        <x:v>COIL</x:v>
      </x:c>
      <x:c r="B322" s="2" t="str">
        <x:v>10</x:v>
      </x:c>
      <x:c r="C322" s="2" t="str">
        <x:v>22WHT12-4</x:v>
      </x:c>
      <x:c r="D322" s="2" t="str">
        <x:v>1060776</x:v>
      </x:c>
      <x:c r="E322" s="2" t="str">
        <x:v>0</x:v>
      </x:c>
      <x:c r="F322" s="2" t="str">
        <x:v>29</x:v>
      </x:c>
      <x:c r="G322" s="10" t="n">
        <x:v>46197</x:v>
      </x:c>
      <x:c r="H322" s="10" t="n">
        <x:v>46199</x:v>
      </x:c>
      <x:c r="I322" s="7" t="n">
        <x:v>2800</x:v>
      </x:c>
      <x:c r="J322" s="7" t="n">
        <x:v>2800</x:v>
      </x:c>
      <x:c r="K322" s="7" t="n">
        <x:v>1</x:v>
      </x:c>
      <x:c r="L322" s="8" t="n">
        <x:v>14.84</x:v>
      </x:c>
      <x:c r="M322" s="9" t="n">
        <x:v>468.72</x:v>
      </x:c>
      <x:c r="N322" s="2" t="str">
        <x:v>i</x:v>
      </x:c>
      <x:c r="O322" s="2" t="n">
        <x:v>0</x:v>
      </x:c>
      <x:c r="P322" s="2" t="n">
        <x:v>100</x:v>
      </x:c>
      <x:c r="Q322" s="2" t="str">
        <x:v>Baseline PO cost</x:v>
      </x:c>
      <x:c r="R322" s="2" t="str">
        <x:v>Received</x:v>
      </x:c>
      <x:c r="S322" s="12" t="n">
        <x:f>IF(AND(ISNUMBER(G322),G322&gt;0,G322&lt;=Summary!$E$5,I322&gt;0),I322*K322,0)</x:f>
        <x:v>2800</x:v>
      </x:c>
      <x:c r="T322" s="12" t="n">
        <x:f>MIN(S322,MAX(0,'Inventory detail'!E174-SUM(S321:S321)))</x:f>
        <x:v>0</x:v>
      </x:c>
      <x:c r="U322" s="12" t="n">
        <x:f>IF(O322=1,J322*K322,0)</x:f>
        <x:v>0</x:v>
      </x:c>
      <x:c r="V322" s="13" t="str">
        <x:f>IF(O322=0,"",IF(H322="","",MAX(H322,Summary!$E$5)))</x:f>
      </x:c>
      <x:c r="W322" s="12" t="n">
        <x:f>IF(Q322="Baseline PO cost",U322,0)</x:f>
        <x:v>0</x:v>
      </x:c>
      <x:c r="X322" s="12" t="n">
        <x:f>IF(Q322="Higher PO cost",U322,0)</x:f>
        <x:v>0</x:v>
      </x:c>
      <x:c r="Y322" s="12" t="n">
        <x:f>IF(Q322="Unclassified",U322,0)</x:f>
        <x:v>0</x:v>
      </x:c>
    </x:row>
    <x:row r="323" ht="22" customHeight="1">
      <x:c r="A323" s="2" t="str">
        <x:v>COIL</x:v>
      </x:c>
      <x:c r="B323" s="2" t="str">
        <x:v>10</x:v>
      </x:c>
      <x:c r="C323" s="2" t="str">
        <x:v>22WHT12-4</x:v>
      </x:c>
      <x:c r="D323" s="2" t="str">
        <x:v>1060598</x:v>
      </x:c>
      <x:c r="E323" s="2" t="str">
        <x:v>0</x:v>
      </x:c>
      <x:c r="F323" s="2" t="str">
        <x:v>28</x:v>
      </x:c>
      <x:c r="G323" s="10" t="n">
        <x:v>46171</x:v>
      </x:c>
      <x:c r="H323" s="10" t="n">
        <x:v>46171</x:v>
      </x:c>
      <x:c r="I323" s="7" t="n">
        <x:v>1400</x:v>
      </x:c>
      <x:c r="J323" s="7" t="n">
        <x:v>1400</x:v>
      </x:c>
      <x:c r="K323" s="7" t="n">
        <x:v>1</x:v>
      </x:c>
      <x:c r="L323" s="8" t="n">
        <x:v>14.84</x:v>
      </x:c>
      <x:c r="M323" s="9" t="n">
        <x:v>234.36</x:v>
      </x:c>
      <x:c r="N323" s="2" t="str">
        <x:v>i</x:v>
      </x:c>
      <x:c r="O323" s="2" t="n">
        <x:v>0</x:v>
      </x:c>
      <x:c r="P323" s="2" t="n">
        <x:v>100</x:v>
      </x:c>
      <x:c r="Q323" s="2" t="str">
        <x:v>Baseline PO cost</x:v>
      </x:c>
      <x:c r="R323" s="2" t="str">
        <x:v>Received</x:v>
      </x:c>
      <x:c r="S323" s="12" t="n">
        <x:f>IF(AND(ISNUMBER(G323),G323&gt;0,G323&lt;=Summary!$E$5,I323&gt;0),I323*K323,0)</x:f>
        <x:v>1400</x:v>
      </x:c>
      <x:c r="T323" s="12" t="n">
        <x:f>MIN(S323,MAX(0,'Inventory detail'!E174-SUM(S321:S322)))</x:f>
        <x:v>0</x:v>
      </x:c>
      <x:c r="U323" s="12" t="n">
        <x:f>IF(O323=1,J323*K323,0)</x:f>
        <x:v>0</x:v>
      </x:c>
      <x:c r="V323" s="13" t="str">
        <x:f>IF(O323=0,"",IF(H323="","",MAX(H323,Summary!$E$5)))</x:f>
      </x:c>
      <x:c r="W323" s="12" t="n">
        <x:f>IF(Q323="Baseline PO cost",U323,0)</x:f>
        <x:v>0</x:v>
      </x:c>
      <x:c r="X323" s="12" t="n">
        <x:f>IF(Q323="Higher PO cost",U323,0)</x:f>
        <x:v>0</x:v>
      </x:c>
      <x:c r="Y323" s="12" t="n">
        <x:f>IF(Q323="Unclassified",U323,0)</x:f>
        <x:v>0</x:v>
      </x:c>
    </x:row>
    <x:row r="324" ht="22" customHeight="1">
      <x:c r="A324" s="2" t="str">
        <x:v>COIL</x:v>
      </x:c>
      <x:c r="B324" s="2" t="str">
        <x:v>10</x:v>
      </x:c>
      <x:c r="C324" s="2" t="str">
        <x:v>22WHT12-4</x:v>
      </x:c>
      <x:c r="D324" s="2" t="str">
        <x:v>1060507</x:v>
      </x:c>
      <x:c r="E324" s="2" t="str">
        <x:v>0</x:v>
      </x:c>
      <x:c r="F324" s="2" t="str">
        <x:v>37</x:v>
      </x:c>
      <x:c r="G324" s="10" t="n">
        <x:v>46150</x:v>
      </x:c>
      <x:c r="H324" s="10" t="n">
        <x:v>46155</x:v>
      </x:c>
      <x:c r="I324" s="7" t="n">
        <x:v>1400</x:v>
      </x:c>
      <x:c r="J324" s="7" t="n">
        <x:v>1400</x:v>
      </x:c>
      <x:c r="K324" s="7" t="n">
        <x:v>1</x:v>
      </x:c>
      <x:c r="L324" s="8" t="n">
        <x:v>14.84</x:v>
      </x:c>
      <x:c r="M324" s="9" t="n">
        <x:v>234.36</x:v>
      </x:c>
      <x:c r="N324" s="2" t="str">
        <x:v>i</x:v>
      </x:c>
      <x:c r="O324" s="2" t="n">
        <x:v>0</x:v>
      </x:c>
      <x:c r="P324" s="2" t="n">
        <x:v>100</x:v>
      </x:c>
      <x:c r="Q324" s="2" t="str">
        <x:v>Baseline PO cost</x:v>
      </x:c>
      <x:c r="R324" s="2" t="str">
        <x:v>Received</x:v>
      </x:c>
      <x:c r="S324" s="12" t="n">
        <x:f>IF(AND(ISNUMBER(G324),G324&gt;0,G324&lt;=Summary!$E$5,I324&gt;0),I324*K324,0)</x:f>
        <x:v>1400</x:v>
      </x:c>
      <x:c r="T324" s="12" t="n">
        <x:f>MIN(S324,MAX(0,'Inventory detail'!E174-SUM(S321:S323)))</x:f>
        <x:v>0</x:v>
      </x:c>
      <x:c r="U324" s="12" t="n">
        <x:f>IF(O324=1,J324*K324,0)</x:f>
        <x:v>0</x:v>
      </x:c>
      <x:c r="V324" s="13" t="str">
        <x:f>IF(O324=0,"",IF(H324="","",MAX(H324,Summary!$E$5)))</x:f>
      </x:c>
      <x:c r="W324" s="12" t="n">
        <x:f>IF(Q324="Baseline PO cost",U324,0)</x:f>
        <x:v>0</x:v>
      </x:c>
      <x:c r="X324" s="12" t="n">
        <x:f>IF(Q324="Higher PO cost",U324,0)</x:f>
        <x:v>0</x:v>
      </x:c>
      <x:c r="Y324" s="12" t="n">
        <x:f>IF(Q324="Unclassified",U324,0)</x:f>
        <x:v>0</x:v>
      </x:c>
    </x:row>
    <x:row r="325" ht="22" customHeight="1">
      <x:c r="A325" s="2" t="str">
        <x:v>COIL</x:v>
      </x:c>
      <x:c r="B325" s="2" t="str">
        <x:v>10</x:v>
      </x:c>
      <x:c r="C325" s="2" t="str">
        <x:v>22WHT12-4</x:v>
      </x:c>
      <x:c r="D325" s="2" t="str">
        <x:v>1060384</x:v>
      </x:c>
      <x:c r="E325" s="2" t="str">
        <x:v>0</x:v>
      </x:c>
      <x:c r="F325" s="2" t="str">
        <x:v>28</x:v>
      </x:c>
      <x:c r="G325" s="10" t="n">
        <x:v>46127</x:v>
      </x:c>
      <x:c r="H325" s="10" t="n">
        <x:v>46129</x:v>
      </x:c>
      <x:c r="I325" s="7" t="n">
        <x:v>2800</x:v>
      </x:c>
      <x:c r="J325" s="7" t="n">
        <x:v>2800</x:v>
      </x:c>
      <x:c r="K325" s="7" t="n">
        <x:v>1</x:v>
      </x:c>
      <x:c r="L325" s="8" t="n">
        <x:v>14.84</x:v>
      </x:c>
      <x:c r="M325" s="9" t="n">
        <x:v>455</x:v>
      </x:c>
      <x:c r="N325" s="2" t="str">
        <x:v>i</x:v>
      </x:c>
      <x:c r="O325" s="2" t="n">
        <x:v>0</x:v>
      </x:c>
      <x:c r="P325" s="2" t="n">
        <x:v>100</x:v>
      </x:c>
      <x:c r="Q325" s="2" t="str">
        <x:v>Baseline PO cost</x:v>
      </x:c>
      <x:c r="R325" s="2" t="str">
        <x:v>Received</x:v>
      </x:c>
      <x:c r="S325" s="12" t="n">
        <x:f>IF(AND(ISNUMBER(G325),G325&gt;0,G325&lt;=Summary!$E$5,I325&gt;0),I325*K325,0)</x:f>
        <x:v>2800</x:v>
      </x:c>
      <x:c r="T325" s="12" t="n">
        <x:f>MIN(S325,MAX(0,'Inventory detail'!E174-SUM(S321:S324)))</x:f>
        <x:v>0</x:v>
      </x:c>
      <x:c r="U325" s="12" t="n">
        <x:f>IF(O325=1,J325*K325,0)</x:f>
        <x:v>0</x:v>
      </x:c>
      <x:c r="V325" s="13" t="str">
        <x:f>IF(O325=0,"",IF(H325="","",MAX(H325,Summary!$E$5)))</x:f>
      </x:c>
      <x:c r="W325" s="12" t="n">
        <x:f>IF(Q325="Baseline PO cost",U325,0)</x:f>
        <x:v>0</x:v>
      </x:c>
      <x:c r="X325" s="12" t="n">
        <x:f>IF(Q325="Higher PO cost",U325,0)</x:f>
        <x:v>0</x:v>
      </x:c>
      <x:c r="Y325" s="12" t="n">
        <x:f>IF(Q325="Unclassified",U325,0)</x:f>
        <x:v>0</x:v>
      </x:c>
    </x:row>
    <x:row r="326" ht="22" customHeight="1">
      <x:c r="A326" s="2" t="str">
        <x:v>COIL</x:v>
      </x:c>
      <x:c r="B326" s="2" t="str">
        <x:v>10</x:v>
      </x:c>
      <x:c r="C326" s="2" t="str">
        <x:v>22WHT12-4</x:v>
      </x:c>
      <x:c r="D326" s="2" t="str">
        <x:v>1060225</x:v>
      </x:c>
      <x:c r="E326" s="2" t="str">
        <x:v>0</x:v>
      </x:c>
      <x:c r="F326" s="2" t="str">
        <x:v>28</x:v>
      </x:c>
      <x:c r="G326" s="10" t="n">
        <x:v>46119</x:v>
      </x:c>
      <x:c r="H326" s="10" t="n">
        <x:v>46115</x:v>
      </x:c>
      <x:c r="I326" s="7" t="n">
        <x:v>1400</x:v>
      </x:c>
      <x:c r="J326" s="7" t="n">
        <x:v>1400</x:v>
      </x:c>
      <x:c r="K326" s="7" t="n">
        <x:v>1</x:v>
      </x:c>
      <x:c r="L326" s="8" t="n">
        <x:v>14.84</x:v>
      </x:c>
      <x:c r="M326" s="9" t="n">
        <x:v>227.5</x:v>
      </x:c>
      <x:c r="N326" s="2" t="str">
        <x:v>i</x:v>
      </x:c>
      <x:c r="O326" s="2" t="n">
        <x:v>0</x:v>
      </x:c>
      <x:c r="P326" s="2" t="n">
        <x:v>100</x:v>
      </x:c>
      <x:c r="Q326" s="2" t="str">
        <x:v>Baseline PO cost</x:v>
      </x:c>
      <x:c r="R326" s="2" t="str">
        <x:v>Received</x:v>
      </x:c>
      <x:c r="S326" s="12" t="n">
        <x:f>IF(AND(ISNUMBER(G326),G326&gt;0,G326&lt;=Summary!$E$5,I326&gt;0),I326*K326,0)</x:f>
        <x:v>1400</x:v>
      </x:c>
      <x:c r="T326" s="12" t="n">
        <x:f>MIN(S326,MAX(0,'Inventory detail'!E174-SUM(S321:S325)))</x:f>
        <x:v>0</x:v>
      </x:c>
      <x:c r="U326" s="12" t="n">
        <x:f>IF(O326=1,J326*K326,0)</x:f>
        <x:v>0</x:v>
      </x:c>
      <x:c r="V326" s="13" t="str">
        <x:f>IF(O326=0,"",IF(H326="","",MAX(H326,Summary!$E$5)))</x:f>
      </x:c>
      <x:c r="W326" s="12" t="n">
        <x:f>IF(Q326="Baseline PO cost",U326,0)</x:f>
        <x:v>0</x:v>
      </x:c>
      <x:c r="X326" s="12" t="n">
        <x:f>IF(Q326="Higher PO cost",U326,0)</x:f>
        <x:v>0</x:v>
      </x:c>
      <x:c r="Y326" s="12" t="n">
        <x:f>IF(Q326="Unclassified",U326,0)</x:f>
        <x:v>0</x:v>
      </x:c>
    </x:row>
    <x:row r="327" ht="22" customHeight="1">
      <x:c r="A327" s="2" t="str">
        <x:v>COIL</x:v>
      </x:c>
      <x:c r="B327" s="2" t="str">
        <x:v>10</x:v>
      </x:c>
      <x:c r="C327" s="2" t="str">
        <x:v>22WHT12-4</x:v>
      </x:c>
      <x:c r="D327" s="2" t="str">
        <x:v>1060063</x:v>
      </x:c>
      <x:c r="E327" s="2" t="str">
        <x:v>0</x:v>
      </x:c>
      <x:c r="F327" s="2" t="str">
        <x:v>27</x:v>
      </x:c>
      <x:c r="G327" s="10" t="n">
        <x:v>46083</x:v>
      </x:c>
      <x:c r="H327" s="10" t="n">
        <x:v>46087</x:v>
      </x:c>
      <x:c r="I327" s="7" t="n">
        <x:v>1400</x:v>
      </x:c>
      <x:c r="J327" s="7" t="n">
        <x:v>1400</x:v>
      </x:c>
      <x:c r="K327" s="7" t="n">
        <x:v>1</x:v>
      </x:c>
      <x:c r="L327" s="8" t="n">
        <x:v>14.84</x:v>
      </x:c>
      <x:c r="M327" s="9" t="n">
        <x:v>227.5</x:v>
      </x:c>
      <x:c r="N327" s="2" t="str">
        <x:v>i</x:v>
      </x:c>
      <x:c r="O327" s="2" t="n">
        <x:v>0</x:v>
      </x:c>
      <x:c r="P327" s="2" t="n">
        <x:v>100</x:v>
      </x:c>
      <x:c r="Q327" s="2" t="str">
        <x:v>Baseline PO cost</x:v>
      </x:c>
      <x:c r="R327" s="2" t="str">
        <x:v>Received</x:v>
      </x:c>
      <x:c r="S327" s="12" t="n">
        <x:f>IF(AND(ISNUMBER(G327),G327&gt;0,G327&lt;=Summary!$E$5,I327&gt;0),I327*K327,0)</x:f>
        <x:v>1400</x:v>
      </x:c>
      <x:c r="T327" s="12" t="n">
        <x:f>MIN(S327,MAX(0,'Inventory detail'!E174-SUM(S321:S326)))</x:f>
        <x:v>0</x:v>
      </x:c>
      <x:c r="U327" s="12" t="n">
        <x:f>IF(O327=1,J327*K327,0)</x:f>
        <x:v>0</x:v>
      </x:c>
      <x:c r="V327" s="13" t="str">
        <x:f>IF(O327=0,"",IF(H327="","",MAX(H327,Summary!$E$5)))</x:f>
      </x:c>
      <x:c r="W327" s="12" t="n">
        <x:f>IF(Q327="Baseline PO cost",U327,0)</x:f>
        <x:v>0</x:v>
      </x:c>
      <x:c r="X327" s="12" t="n">
        <x:f>IF(Q327="Higher PO cost",U327,0)</x:f>
        <x:v>0</x:v>
      </x:c>
      <x:c r="Y327" s="12" t="n">
        <x:f>IF(Q327="Unclassified",U327,0)</x:f>
        <x:v>0</x:v>
      </x:c>
    </x:row>
    <x:row r="328" ht="22" customHeight="1">
      <x:c r="A328" s="2" t="str">
        <x:v>COIL</x:v>
      </x:c>
      <x:c r="B328" s="2" t="str">
        <x:v>10</x:v>
      </x:c>
      <x:c r="C328" s="2" t="str">
        <x:v>22WHT12-4</x:v>
      </x:c>
      <x:c r="D328" s="2" t="str">
        <x:v>1059962</x:v>
      </x:c>
      <x:c r="E328" s="2" t="str">
        <x:v>0</x:v>
      </x:c>
      <x:c r="F328" s="2" t="str">
        <x:v>20</x:v>
      </x:c>
      <x:c r="G328" s="10" t="n">
        <x:v>46059</x:v>
      </x:c>
      <x:c r="H328" s="10" t="n">
        <x:v>46064</x:v>
      </x:c>
      <x:c r="I328" s="7" t="n">
        <x:v>1400</x:v>
      </x:c>
      <x:c r="J328" s="7" t="n">
        <x:v>1400</x:v>
      </x:c>
      <x:c r="K328" s="7" t="n">
        <x:v>1</x:v>
      </x:c>
      <x:c r="L328" s="8" t="n">
        <x:v>14.84</x:v>
      </x:c>
      <x:c r="M328" s="9" t="n">
        <x:v>227.5</x:v>
      </x:c>
      <x:c r="N328" s="2" t="str">
        <x:v>i</x:v>
      </x:c>
      <x:c r="O328" s="2" t="n">
        <x:v>0</x:v>
      </x:c>
      <x:c r="P328" s="2" t="n">
        <x:v>100</x:v>
      </x:c>
      <x:c r="Q328" s="2" t="str">
        <x:v>Baseline PO cost</x:v>
      </x:c>
      <x:c r="R328" s="2" t="str">
        <x:v>Received</x:v>
      </x:c>
      <x:c r="S328" s="12" t="n">
        <x:f>IF(AND(ISNUMBER(G328),G328&gt;0,G328&lt;=Summary!$E$5,I328&gt;0),I328*K328,0)</x:f>
        <x:v>1400</x:v>
      </x:c>
      <x:c r="T328" s="12" t="n">
        <x:f>MIN(S328,MAX(0,'Inventory detail'!E174-SUM(S321:S327)))</x:f>
        <x:v>0</x:v>
      </x:c>
      <x:c r="U328" s="12" t="n">
        <x:f>IF(O328=1,J328*K328,0)</x:f>
        <x:v>0</x:v>
      </x:c>
      <x:c r="V328" s="13" t="str">
        <x:f>IF(O328=0,"",IF(H328="","",MAX(H328,Summary!$E$5)))</x:f>
      </x:c>
      <x:c r="W328" s="12" t="n">
        <x:f>IF(Q328="Baseline PO cost",U328,0)</x:f>
        <x:v>0</x:v>
      </x:c>
      <x:c r="X328" s="12" t="n">
        <x:f>IF(Q328="Higher PO cost",U328,0)</x:f>
        <x:v>0</x:v>
      </x:c>
      <x:c r="Y328" s="12" t="n">
        <x:f>IF(Q328="Unclassified",U328,0)</x:f>
        <x:v>0</x:v>
      </x:c>
    </x:row>
    <x:row r="329" ht="22" customHeight="1">
      <x:c r="A329" s="2" t="str">
        <x:v>COIL</x:v>
      </x:c>
      <x:c r="B329" s="2" t="str">
        <x:v>10</x:v>
      </x:c>
      <x:c r="C329" s="2" t="str">
        <x:v>22WHT12-4</x:v>
      </x:c>
      <x:c r="D329" s="2" t="str">
        <x:v>1059842</x:v>
      </x:c>
      <x:c r="E329" s="2" t="str">
        <x:v>0</x:v>
      </x:c>
      <x:c r="F329" s="2" t="str">
        <x:v>29</x:v>
      </x:c>
      <x:c r="G329" s="10" t="n">
        <x:v>46042</x:v>
      </x:c>
      <x:c r="H329" s="10" t="n">
        <x:v>46044</x:v>
      </x:c>
      <x:c r="I329" s="7" t="n">
        <x:v>1400</x:v>
      </x:c>
      <x:c r="J329" s="7" t="n">
        <x:v>1400</x:v>
      </x:c>
      <x:c r="K329" s="7" t="n">
        <x:v>1</x:v>
      </x:c>
      <x:c r="L329" s="8" t="n">
        <x:v>14.84</x:v>
      </x:c>
      <x:c r="M329" s="9" t="n">
        <x:v>227.5</x:v>
      </x:c>
      <x:c r="N329" s="2" t="str">
        <x:v>i</x:v>
      </x:c>
      <x:c r="O329" s="2" t="n">
        <x:v>0</x:v>
      </x:c>
      <x:c r="P329" s="2" t="n">
        <x:v>100</x:v>
      </x:c>
      <x:c r="Q329" s="2" t="str">
        <x:v>Baseline PO cost</x:v>
      </x:c>
      <x:c r="R329" s="2" t="str">
        <x:v>Received</x:v>
      </x:c>
      <x:c r="S329" s="12" t="n">
        <x:f>IF(AND(ISNUMBER(G329),G329&gt;0,G329&lt;=Summary!$E$5,I329&gt;0),I329*K329,0)</x:f>
        <x:v>1400</x:v>
      </x:c>
      <x:c r="T329" s="12" t="n">
        <x:f>MIN(S329,MAX(0,'Inventory detail'!E174-SUM(S321:S328)))</x:f>
        <x:v>0</x:v>
      </x:c>
      <x:c r="U329" s="12" t="n">
        <x:f>IF(O329=1,J329*K329,0)</x:f>
        <x:v>0</x:v>
      </x:c>
      <x:c r="V329" s="13" t="str">
        <x:f>IF(O329=0,"",IF(H329="","",MAX(H329,Summary!$E$5)))</x:f>
      </x:c>
      <x:c r="W329" s="12" t="n">
        <x:f>IF(Q329="Baseline PO cost",U329,0)</x:f>
        <x:v>0</x:v>
      </x:c>
      <x:c r="X329" s="12" t="n">
        <x:f>IF(Q329="Higher PO cost",U329,0)</x:f>
        <x:v>0</x:v>
      </x:c>
      <x:c r="Y329" s="12" t="n">
        <x:f>IF(Q329="Unclassified",U329,0)</x:f>
        <x:v>0</x:v>
      </x:c>
    </x:row>
    <x:row r="330" ht="22" customHeight="1">
      <x:c r="A330" s="2" t="str">
        <x:v>COIL</x:v>
      </x:c>
      <x:c r="B330" s="2" t="str">
        <x:v>10</x:v>
      </x:c>
      <x:c r="C330" s="2" t="str">
        <x:v>25BLK12-4</x:v>
      </x:c>
      <x:c r="D330" s="2" t="str">
        <x:v>1061316</x:v>
      </x:c>
      <x:c r="E330" s="2" t="str">
        <x:v>0</x:v>
      </x:c>
      <x:c r="F330" s="2" t="str">
        <x:v>34</x:v>
      </x:c>
      <x:c r="G330" s="10" t="n">
        <x:v>46302</x:v>
      </x:c>
      <x:c r="H330" s="10" t="n">
        <x:v>46304</x:v>
      </x:c>
      <x:c r="I330" s="7" t="n">
        <x:v>12000</x:v>
      </x:c>
      <x:c r="J330" s="7" t="n">
        <x:v>12000</x:v>
      </x:c>
      <x:c r="K330" s="7" t="n">
        <x:v>1</x:v>
      </x:c>
      <x:c r="L330" s="8" t="n">
        <x:v>14.47</x:v>
      </x:c>
      <x:c r="M330" s="9" t="n">
        <x:v>1958.4</x:v>
      </x:c>
      <x:c r="N330" s="2" t="str">
        <x:v>a</x:v>
      </x:c>
      <x:c r="O330" s="2" t="n">
        <x:v>0</x:v>
      </x:c>
      <x:c r="P330" s="2" t="n">
        <x:v>100</x:v>
      </x:c>
      <x:c r="Q330" s="2" t="str">
        <x:v>Baseline PO cost</x:v>
      </x:c>
      <x:c r="R330" s="2" t="str">
        <x:v>Received</x:v>
      </x:c>
      <x:c r="S330" s="12" t="n">
        <x:f>IF(AND(ISNUMBER(G330),G330&gt;0,G330&lt;=Summary!$E$5,I330&gt;0),I330*K330,0)</x:f>
        <x:v>12000</x:v>
      </x:c>
      <x:c r="T330" s="12" t="n">
        <x:f>MIN(S330,MAX(0,'Inventory detail'!E45-0))</x:f>
        <x:v>11400</x:v>
      </x:c>
      <x:c r="U330" s="12" t="n">
        <x:f>IF(O330=1,J330*K330,0)</x:f>
        <x:v>0</x:v>
      </x:c>
      <x:c r="V330" s="13" t="str">
        <x:f>IF(O330=0,"",IF(H330="","",MAX(H330,Summary!$E$5)))</x:f>
      </x:c>
      <x:c r="W330" s="12" t="n">
        <x:f>IF(Q330="Baseline PO cost",U330,0)</x:f>
        <x:v>0</x:v>
      </x:c>
      <x:c r="X330" s="12" t="n">
        <x:f>IF(Q330="Higher PO cost",U330,0)</x:f>
        <x:v>0</x:v>
      </x:c>
      <x:c r="Y330" s="12" t="n">
        <x:f>IF(Q330="Unclassified",U330,0)</x:f>
        <x:v>0</x:v>
      </x:c>
    </x:row>
    <x:row r="331" ht="22" customHeight="1">
      <x:c r="A331" s="2" t="str">
        <x:v>COIL</x:v>
      </x:c>
      <x:c r="B331" s="2" t="str">
        <x:v>10</x:v>
      </x:c>
      <x:c r="C331" s="2" t="str">
        <x:v>25BLK12-4</x:v>
      </x:c>
      <x:c r="D331" s="2" t="str">
        <x:v>1061140</x:v>
      </x:c>
      <x:c r="E331" s="2" t="str">
        <x:v>0</x:v>
      </x:c>
      <x:c r="F331" s="2" t="str">
        <x:v>32</x:v>
      </x:c>
      <x:c r="G331" s="10" t="n">
        <x:v>46286</x:v>
      </x:c>
      <x:c r="H331" s="10" t="n">
        <x:v>46286</x:v>
      </x:c>
      <x:c r="I331" s="7" t="n">
        <x:v>13200</x:v>
      </x:c>
      <x:c r="J331" s="7" t="n">
        <x:v>13200</x:v>
      </x:c>
      <x:c r="K331" s="7" t="n">
        <x:v>1</x:v>
      </x:c>
      <x:c r="L331" s="8" t="n">
        <x:v>14.47</x:v>
      </x:c>
      <x:c r="M331" s="9" t="n">
        <x:v>2154.24</x:v>
      </x:c>
      <x:c r="N331" s="2" t="str">
        <x:v>i</x:v>
      </x:c>
      <x:c r="O331" s="2" t="n">
        <x:v>0</x:v>
      </x:c>
      <x:c r="P331" s="2" t="n">
        <x:v>100</x:v>
      </x:c>
      <x:c r="Q331" s="2" t="str">
        <x:v>Baseline PO cost</x:v>
      </x:c>
      <x:c r="R331" s="2" t="str">
        <x:v>Received</x:v>
      </x:c>
      <x:c r="S331" s="12" t="n">
        <x:f>IF(AND(ISNUMBER(G331),G331&gt;0,G331&lt;=Summary!$E$5,I331&gt;0),I331*K331,0)</x:f>
        <x:v>13200</x:v>
      </x:c>
      <x:c r="T331" s="12" t="n">
        <x:f>MIN(S331,MAX(0,'Inventory detail'!E45-SUM(S330:S330)))</x:f>
        <x:v>0</x:v>
      </x:c>
      <x:c r="U331" s="12" t="n">
        <x:f>IF(O331=1,J331*K331,0)</x:f>
        <x:v>0</x:v>
      </x:c>
      <x:c r="V331" s="13" t="str">
        <x:f>IF(O331=0,"",IF(H331="","",MAX(H331,Summary!$E$5)))</x:f>
      </x:c>
      <x:c r="W331" s="12" t="n">
        <x:f>IF(Q331="Baseline PO cost",U331,0)</x:f>
        <x:v>0</x:v>
      </x:c>
      <x:c r="X331" s="12" t="n">
        <x:f>IF(Q331="Higher PO cost",U331,0)</x:f>
        <x:v>0</x:v>
      </x:c>
      <x:c r="Y331" s="12" t="n">
        <x:f>IF(Q331="Unclassified",U331,0)</x:f>
        <x:v>0</x:v>
      </x:c>
    </x:row>
    <x:row r="332" ht="22" customHeight="1">
      <x:c r="A332" s="2" t="str">
        <x:v>COIL</x:v>
      </x:c>
      <x:c r="B332" s="2" t="str">
        <x:v>10</x:v>
      </x:c>
      <x:c r="C332" s="2" t="str">
        <x:v>25BLK12-4</x:v>
      </x:c>
      <x:c r="D332" s="2" t="str">
        <x:v>1060985</x:v>
      </x:c>
      <x:c r="E332" s="2" t="str">
        <x:v>0</x:v>
      </x:c>
      <x:c r="F332" s="2" t="str">
        <x:v>31</x:v>
      </x:c>
      <x:c r="G332" s="10" t="n">
        <x:v>46240</x:v>
      </x:c>
      <x:c r="H332" s="10" t="n">
        <x:v>46241</x:v>
      </x:c>
      <x:c r="I332" s="7" t="n">
        <x:v>9600</x:v>
      </x:c>
      <x:c r="J332" s="7" t="n">
        <x:v>9600</x:v>
      </x:c>
      <x:c r="K332" s="7" t="n">
        <x:v>1</x:v>
      </x:c>
      <x:c r="L332" s="8" t="n">
        <x:v>14.47</x:v>
      </x:c>
      <x:c r="M332" s="9" t="n">
        <x:v>1566.72</x:v>
      </x:c>
      <x:c r="N332" s="2" t="str">
        <x:v>i</x:v>
      </x:c>
      <x:c r="O332" s="2" t="n">
        <x:v>0</x:v>
      </x:c>
      <x:c r="P332" s="2" t="n">
        <x:v>100</x:v>
      </x:c>
      <x:c r="Q332" s="2" t="str">
        <x:v>Baseline PO cost</x:v>
      </x:c>
      <x:c r="R332" s="2" t="str">
        <x:v>Received</x:v>
      </x:c>
      <x:c r="S332" s="12" t="n">
        <x:f>IF(AND(ISNUMBER(G332),G332&gt;0,G332&lt;=Summary!$E$5,I332&gt;0),I332*K332,0)</x:f>
        <x:v>9600</x:v>
      </x:c>
      <x:c r="T332" s="12" t="n">
        <x:f>MIN(S332,MAX(0,'Inventory detail'!E45-SUM(S330:S331)))</x:f>
        <x:v>0</x:v>
      </x:c>
      <x:c r="U332" s="12" t="n">
        <x:f>IF(O332=1,J332*K332,0)</x:f>
        <x:v>0</x:v>
      </x:c>
      <x:c r="V332" s="13" t="str">
        <x:f>IF(O332=0,"",IF(H332="","",MAX(H332,Summary!$E$5)))</x:f>
      </x:c>
      <x:c r="W332" s="12" t="n">
        <x:f>IF(Q332="Baseline PO cost",U332,0)</x:f>
        <x:v>0</x:v>
      </x:c>
      <x:c r="X332" s="12" t="n">
        <x:f>IF(Q332="Higher PO cost",U332,0)</x:f>
        <x:v>0</x:v>
      </x:c>
      <x:c r="Y332" s="12" t="n">
        <x:f>IF(Q332="Unclassified",U332,0)</x:f>
        <x:v>0</x:v>
      </x:c>
    </x:row>
    <x:row r="333" ht="22" customHeight="1">
      <x:c r="A333" s="2" t="str">
        <x:v>COIL</x:v>
      </x:c>
      <x:c r="B333" s="2" t="str">
        <x:v>10</x:v>
      </x:c>
      <x:c r="C333" s="2" t="str">
        <x:v>25BLK12-4</x:v>
      </x:c>
      <x:c r="D333" s="2" t="str">
        <x:v>1060866</x:v>
      </x:c>
      <x:c r="E333" s="2" t="str">
        <x:v>0</x:v>
      </x:c>
      <x:c r="F333" s="2" t="str">
        <x:v>27</x:v>
      </x:c>
      <x:c r="G333" s="10" t="n">
        <x:v>46210</x:v>
      </x:c>
      <x:c r="H333" s="10" t="n">
        <x:v>46213</x:v>
      </x:c>
      <x:c r="I333" s="7" t="n">
        <x:v>6000</x:v>
      </x:c>
      <x:c r="J333" s="7" t="n">
        <x:v>6000</x:v>
      </x:c>
      <x:c r="K333" s="7" t="n">
        <x:v>1</x:v>
      </x:c>
      <x:c r="L333" s="8" t="n">
        <x:v>14.47</x:v>
      </x:c>
      <x:c r="M333" s="9" t="n">
        <x:v>979.2</x:v>
      </x:c>
      <x:c r="N333" s="2" t="str">
        <x:v>i</x:v>
      </x:c>
      <x:c r="O333" s="2" t="n">
        <x:v>0</x:v>
      </x:c>
      <x:c r="P333" s="2" t="n">
        <x:v>100</x:v>
      </x:c>
      <x:c r="Q333" s="2" t="str">
        <x:v>Baseline PO cost</x:v>
      </x:c>
      <x:c r="R333" s="2" t="str">
        <x:v>Received</x:v>
      </x:c>
      <x:c r="S333" s="12" t="n">
        <x:f>IF(AND(ISNUMBER(G333),G333&gt;0,G333&lt;=Summary!$E$5,I333&gt;0),I333*K333,0)</x:f>
        <x:v>6000</x:v>
      </x:c>
      <x:c r="T333" s="12" t="n">
        <x:f>MIN(S333,MAX(0,'Inventory detail'!E45-SUM(S330:S332)))</x:f>
        <x:v>0</x:v>
      </x:c>
      <x:c r="U333" s="12" t="n">
        <x:f>IF(O333=1,J333*K333,0)</x:f>
        <x:v>0</x:v>
      </x:c>
      <x:c r="V333" s="13" t="str">
        <x:f>IF(O333=0,"",IF(H333="","",MAX(H333,Summary!$E$5)))</x:f>
      </x:c>
      <x:c r="W333" s="12" t="n">
        <x:f>IF(Q333="Baseline PO cost",U333,0)</x:f>
        <x:v>0</x:v>
      </x:c>
      <x:c r="X333" s="12" t="n">
        <x:f>IF(Q333="Higher PO cost",U333,0)</x:f>
        <x:v>0</x:v>
      </x:c>
      <x:c r="Y333" s="12" t="n">
        <x:f>IF(Q333="Unclassified",U333,0)</x:f>
        <x:v>0</x:v>
      </x:c>
    </x:row>
    <x:row r="334" ht="22" customHeight="1">
      <x:c r="A334" s="2" t="str">
        <x:v>COIL</x:v>
      </x:c>
      <x:c r="B334" s="2" t="str">
        <x:v>10</x:v>
      </x:c>
      <x:c r="C334" s="2" t="str">
        <x:v>25BLK12-4</x:v>
      </x:c>
      <x:c r="D334" s="2" t="str">
        <x:v>1060776</x:v>
      </x:c>
      <x:c r="E334" s="2" t="str">
        <x:v>0</x:v>
      </x:c>
      <x:c r="F334" s="2" t="str">
        <x:v>30</x:v>
      </x:c>
      <x:c r="G334" s="10" t="n">
        <x:v>46197</x:v>
      </x:c>
      <x:c r="H334" s="10" t="n">
        <x:v>46199</x:v>
      </x:c>
      <x:c r="I334" s="7" t="n">
        <x:v>6000</x:v>
      </x:c>
      <x:c r="J334" s="7" t="n">
        <x:v>6000</x:v>
      </x:c>
      <x:c r="K334" s="7" t="n">
        <x:v>1</x:v>
      </x:c>
      <x:c r="L334" s="8" t="n">
        <x:v>14.47</x:v>
      </x:c>
      <x:c r="M334" s="9" t="n">
        <x:v>979.2</x:v>
      </x:c>
      <x:c r="N334" s="2" t="str">
        <x:v>i</x:v>
      </x:c>
      <x:c r="O334" s="2" t="n">
        <x:v>0</x:v>
      </x:c>
      <x:c r="P334" s="2" t="n">
        <x:v>100</x:v>
      </x:c>
      <x:c r="Q334" s="2" t="str">
        <x:v>Baseline PO cost</x:v>
      </x:c>
      <x:c r="R334" s="2" t="str">
        <x:v>Received</x:v>
      </x:c>
      <x:c r="S334" s="12" t="n">
        <x:f>IF(AND(ISNUMBER(G334),G334&gt;0,G334&lt;=Summary!$E$5,I334&gt;0),I334*K334,0)</x:f>
        <x:v>6000</x:v>
      </x:c>
      <x:c r="T334" s="12" t="n">
        <x:f>MIN(S334,MAX(0,'Inventory detail'!E45-SUM(S330:S333)))</x:f>
        <x:v>0</x:v>
      </x:c>
      <x:c r="U334" s="12" t="n">
        <x:f>IF(O334=1,J334*K334,0)</x:f>
        <x:v>0</x:v>
      </x:c>
      <x:c r="V334" s="13" t="str">
        <x:f>IF(O334=0,"",IF(H334="","",MAX(H334,Summary!$E$5)))</x:f>
      </x:c>
      <x:c r="W334" s="12" t="n">
        <x:f>IF(Q334="Baseline PO cost",U334,0)</x:f>
        <x:v>0</x:v>
      </x:c>
      <x:c r="X334" s="12" t="n">
        <x:f>IF(Q334="Higher PO cost",U334,0)</x:f>
        <x:v>0</x:v>
      </x:c>
      <x:c r="Y334" s="12" t="n">
        <x:f>IF(Q334="Unclassified",U334,0)</x:f>
        <x:v>0</x:v>
      </x:c>
    </x:row>
    <x:row r="335" ht="22" customHeight="1">
      <x:c r="A335" s="2" t="str">
        <x:v>COIL</x:v>
      </x:c>
      <x:c r="B335" s="2" t="str">
        <x:v>10</x:v>
      </x:c>
      <x:c r="C335" s="2" t="str">
        <x:v>25BLK12-4</x:v>
      </x:c>
      <x:c r="D335" s="2" t="str">
        <x:v>1060598</x:v>
      </x:c>
      <x:c r="E335" s="2" t="str">
        <x:v>0</x:v>
      </x:c>
      <x:c r="F335" s="2" t="str">
        <x:v>29</x:v>
      </x:c>
      <x:c r="G335" s="10" t="n">
        <x:v>46171</x:v>
      </x:c>
      <x:c r="H335" s="10" t="n">
        <x:v>46171</x:v>
      </x:c>
      <x:c r="I335" s="7" t="n">
        <x:v>4800</x:v>
      </x:c>
      <x:c r="J335" s="7" t="n">
        <x:v>4800</x:v>
      </x:c>
      <x:c r="K335" s="7" t="n">
        <x:v>1</x:v>
      </x:c>
      <x:c r="L335" s="8" t="n">
        <x:v>14.47</x:v>
      </x:c>
      <x:c r="M335" s="9" t="n">
        <x:v>783.36</x:v>
      </x:c>
      <x:c r="N335" s="2" t="str">
        <x:v>i</x:v>
      </x:c>
      <x:c r="O335" s="2" t="n">
        <x:v>0</x:v>
      </x:c>
      <x:c r="P335" s="2" t="n">
        <x:v>100</x:v>
      </x:c>
      <x:c r="Q335" s="2" t="str">
        <x:v>Baseline PO cost</x:v>
      </x:c>
      <x:c r="R335" s="2" t="str">
        <x:v>Received</x:v>
      </x:c>
      <x:c r="S335" s="12" t="n">
        <x:f>IF(AND(ISNUMBER(G335),G335&gt;0,G335&lt;=Summary!$E$5,I335&gt;0),I335*K335,0)</x:f>
        <x:v>4800</x:v>
      </x:c>
      <x:c r="T335" s="12" t="n">
        <x:f>MIN(S335,MAX(0,'Inventory detail'!E45-SUM(S330:S334)))</x:f>
        <x:v>0</x:v>
      </x:c>
      <x:c r="U335" s="12" t="n">
        <x:f>IF(O335=1,J335*K335,0)</x:f>
        <x:v>0</x:v>
      </x:c>
      <x:c r="V335" s="13" t="str">
        <x:f>IF(O335=0,"",IF(H335="","",MAX(H335,Summary!$E$5)))</x:f>
      </x:c>
      <x:c r="W335" s="12" t="n">
        <x:f>IF(Q335="Baseline PO cost",U335,0)</x:f>
        <x:v>0</x:v>
      </x:c>
      <x:c r="X335" s="12" t="n">
        <x:f>IF(Q335="Higher PO cost",U335,0)</x:f>
        <x:v>0</x:v>
      </x:c>
      <x:c r="Y335" s="12" t="n">
        <x:f>IF(Q335="Unclassified",U335,0)</x:f>
        <x:v>0</x:v>
      </x:c>
    </x:row>
    <x:row r="336" ht="22" customHeight="1">
      <x:c r="A336" s="2" t="str">
        <x:v>COIL</x:v>
      </x:c>
      <x:c r="B336" s="2" t="str">
        <x:v>10</x:v>
      </x:c>
      <x:c r="C336" s="2" t="str">
        <x:v>25BLK12-4</x:v>
      </x:c>
      <x:c r="D336" s="2" t="str">
        <x:v>1060507</x:v>
      </x:c>
      <x:c r="E336" s="2" t="str">
        <x:v>0</x:v>
      </x:c>
      <x:c r="F336" s="2" t="str">
        <x:v>38</x:v>
      </x:c>
      <x:c r="G336" s="10" t="n">
        <x:v>46150</x:v>
      </x:c>
      <x:c r="H336" s="10" t="n">
        <x:v>46155</x:v>
      </x:c>
      <x:c r="I336" s="7" t="n">
        <x:v>8400</x:v>
      </x:c>
      <x:c r="J336" s="7" t="n">
        <x:v>8400</x:v>
      </x:c>
      <x:c r="K336" s="7" t="n">
        <x:v>1</x:v>
      </x:c>
      <x:c r="L336" s="8" t="n">
        <x:v>14.47</x:v>
      </x:c>
      <x:c r="M336" s="9" t="n">
        <x:v>1370.88</x:v>
      </x:c>
      <x:c r="N336" s="2" t="str">
        <x:v>i</x:v>
      </x:c>
      <x:c r="O336" s="2" t="n">
        <x:v>0</x:v>
      </x:c>
      <x:c r="P336" s="2" t="n">
        <x:v>100</x:v>
      </x:c>
      <x:c r="Q336" s="2" t="str">
        <x:v>Baseline PO cost</x:v>
      </x:c>
      <x:c r="R336" s="2" t="str">
        <x:v>Received</x:v>
      </x:c>
      <x:c r="S336" s="12" t="n">
        <x:f>IF(AND(ISNUMBER(G336),G336&gt;0,G336&lt;=Summary!$E$5,I336&gt;0),I336*K336,0)</x:f>
        <x:v>8400</x:v>
      </x:c>
      <x:c r="T336" s="12" t="n">
        <x:f>MIN(S336,MAX(0,'Inventory detail'!E45-SUM(S330:S335)))</x:f>
        <x:v>0</x:v>
      </x:c>
      <x:c r="U336" s="12" t="n">
        <x:f>IF(O336=1,J336*K336,0)</x:f>
        <x:v>0</x:v>
      </x:c>
      <x:c r="V336" s="13" t="str">
        <x:f>IF(O336=0,"",IF(H336="","",MAX(H336,Summary!$E$5)))</x:f>
      </x:c>
      <x:c r="W336" s="12" t="n">
        <x:f>IF(Q336="Baseline PO cost",U336,0)</x:f>
        <x:v>0</x:v>
      </x:c>
      <x:c r="X336" s="12" t="n">
        <x:f>IF(Q336="Higher PO cost",U336,0)</x:f>
        <x:v>0</x:v>
      </x:c>
      <x:c r="Y336" s="12" t="n">
        <x:f>IF(Q336="Unclassified",U336,0)</x:f>
        <x:v>0</x:v>
      </x:c>
    </x:row>
    <x:row r="337" ht="22" customHeight="1">
      <x:c r="A337" s="2" t="str">
        <x:v>COIL</x:v>
      </x:c>
      <x:c r="B337" s="2" t="str">
        <x:v>10</x:v>
      </x:c>
      <x:c r="C337" s="2" t="str">
        <x:v>25BLK12-4</x:v>
      </x:c>
      <x:c r="D337" s="2" t="str">
        <x:v>1060384</x:v>
      </x:c>
      <x:c r="E337" s="2" t="str">
        <x:v>0</x:v>
      </x:c>
      <x:c r="F337" s="2" t="str">
        <x:v>29</x:v>
      </x:c>
      <x:c r="G337" s="10" t="n">
        <x:v>46127</x:v>
      </x:c>
      <x:c r="H337" s="10" t="n">
        <x:v>46129</x:v>
      </x:c>
      <x:c r="I337" s="7" t="n">
        <x:v>4800</x:v>
      </x:c>
      <x:c r="J337" s="7" t="n">
        <x:v>4800</x:v>
      </x:c>
      <x:c r="K337" s="7" t="n">
        <x:v>1</x:v>
      </x:c>
      <x:c r="L337" s="8" t="n">
        <x:v>14.47</x:v>
      </x:c>
      <x:c r="M337" s="9" t="n">
        <x:v>760.32</x:v>
      </x:c>
      <x:c r="N337" s="2" t="str">
        <x:v>i</x:v>
      </x:c>
      <x:c r="O337" s="2" t="n">
        <x:v>0</x:v>
      </x:c>
      <x:c r="P337" s="2" t="n">
        <x:v>100</x:v>
      </x:c>
      <x:c r="Q337" s="2" t="str">
        <x:v>Baseline PO cost</x:v>
      </x:c>
      <x:c r="R337" s="2" t="str">
        <x:v>Received</x:v>
      </x:c>
      <x:c r="S337" s="12" t="n">
        <x:f>IF(AND(ISNUMBER(G337),G337&gt;0,G337&lt;=Summary!$E$5,I337&gt;0),I337*K337,0)</x:f>
        <x:v>4800</x:v>
      </x:c>
      <x:c r="T337" s="12" t="n">
        <x:f>MIN(S337,MAX(0,'Inventory detail'!E45-SUM(S330:S336)))</x:f>
        <x:v>0</x:v>
      </x:c>
      <x:c r="U337" s="12" t="n">
        <x:f>IF(O337=1,J337*K337,0)</x:f>
        <x:v>0</x:v>
      </x:c>
      <x:c r="V337" s="13" t="str">
        <x:f>IF(O337=0,"",IF(H337="","",MAX(H337,Summary!$E$5)))</x:f>
      </x:c>
      <x:c r="W337" s="12" t="n">
        <x:f>IF(Q337="Baseline PO cost",U337,0)</x:f>
        <x:v>0</x:v>
      </x:c>
      <x:c r="X337" s="12" t="n">
        <x:f>IF(Q337="Higher PO cost",U337,0)</x:f>
        <x:v>0</x:v>
      </x:c>
      <x:c r="Y337" s="12" t="n">
        <x:f>IF(Q337="Unclassified",U337,0)</x:f>
        <x:v>0</x:v>
      </x:c>
    </x:row>
    <x:row r="338" ht="22" customHeight="1">
      <x:c r="A338" s="2" t="str">
        <x:v>COIL</x:v>
      </x:c>
      <x:c r="B338" s="2" t="str">
        <x:v>10</x:v>
      </x:c>
      <x:c r="C338" s="2" t="str">
        <x:v>25BLK12-4</x:v>
      </x:c>
      <x:c r="D338" s="2" t="str">
        <x:v>1060225</x:v>
      </x:c>
      <x:c r="E338" s="2" t="str">
        <x:v>0</x:v>
      </x:c>
      <x:c r="F338" s="2" t="str">
        <x:v>29</x:v>
      </x:c>
      <x:c r="G338" s="10" t="n">
        <x:v>46119</x:v>
      </x:c>
      <x:c r="H338" s="10" t="n">
        <x:v>46115</x:v>
      </x:c>
      <x:c r="I338" s="7" t="n">
        <x:v>10800</x:v>
      </x:c>
      <x:c r="J338" s="7" t="n">
        <x:v>10800</x:v>
      </x:c>
      <x:c r="K338" s="7" t="n">
        <x:v>1</x:v>
      </x:c>
      <x:c r="L338" s="8" t="n">
        <x:v>14.47</x:v>
      </x:c>
      <x:c r="M338" s="9" t="n">
        <x:v>1710.72</x:v>
      </x:c>
      <x:c r="N338" s="2" t="str">
        <x:v>i</x:v>
      </x:c>
      <x:c r="O338" s="2" t="n">
        <x:v>0</x:v>
      </x:c>
      <x:c r="P338" s="2" t="n">
        <x:v>100</x:v>
      </x:c>
      <x:c r="Q338" s="2" t="str">
        <x:v>Baseline PO cost</x:v>
      </x:c>
      <x:c r="R338" s="2" t="str">
        <x:v>Received</x:v>
      </x:c>
      <x:c r="S338" s="12" t="n">
        <x:f>IF(AND(ISNUMBER(G338),G338&gt;0,G338&lt;=Summary!$E$5,I338&gt;0),I338*K338,0)</x:f>
        <x:v>10800</x:v>
      </x:c>
      <x:c r="T338" s="12" t="n">
        <x:f>MIN(S338,MAX(0,'Inventory detail'!E45-SUM(S330:S337)))</x:f>
        <x:v>0</x:v>
      </x:c>
      <x:c r="U338" s="12" t="n">
        <x:f>IF(O338=1,J338*K338,0)</x:f>
        <x:v>0</x:v>
      </x:c>
      <x:c r="V338" s="13" t="str">
        <x:f>IF(O338=0,"",IF(H338="","",MAX(H338,Summary!$E$5)))</x:f>
      </x:c>
      <x:c r="W338" s="12" t="n">
        <x:f>IF(Q338="Baseline PO cost",U338,0)</x:f>
        <x:v>0</x:v>
      </x:c>
      <x:c r="X338" s="12" t="n">
        <x:f>IF(Q338="Higher PO cost",U338,0)</x:f>
        <x:v>0</x:v>
      </x:c>
      <x:c r="Y338" s="12" t="n">
        <x:f>IF(Q338="Unclassified",U338,0)</x:f>
        <x:v>0</x:v>
      </x:c>
    </x:row>
    <x:row r="339" ht="22" customHeight="1">
      <x:c r="A339" s="2" t="str">
        <x:v>COIL</x:v>
      </x:c>
      <x:c r="B339" s="2" t="str">
        <x:v>10</x:v>
      </x:c>
      <x:c r="C339" s="2" t="str">
        <x:v>25BLK12-4</x:v>
      </x:c>
      <x:c r="D339" s="2" t="str">
        <x:v>1060063</x:v>
      </x:c>
      <x:c r="E339" s="2" t="str">
        <x:v>0</x:v>
      </x:c>
      <x:c r="F339" s="2" t="str">
        <x:v>28</x:v>
      </x:c>
      <x:c r="G339" s="10" t="n">
        <x:v>46083</x:v>
      </x:c>
      <x:c r="H339" s="10" t="n">
        <x:v>46087</x:v>
      </x:c>
      <x:c r="I339" s="7" t="n">
        <x:v>6000</x:v>
      </x:c>
      <x:c r="J339" s="7" t="n">
        <x:v>6000</x:v>
      </x:c>
      <x:c r="K339" s="7" t="n">
        <x:v>1</x:v>
      </x:c>
      <x:c r="L339" s="8" t="n">
        <x:v>14.47</x:v>
      </x:c>
      <x:c r="M339" s="9" t="n">
        <x:v>950.4</x:v>
      </x:c>
      <x:c r="N339" s="2" t="str">
        <x:v>i</x:v>
      </x:c>
      <x:c r="O339" s="2" t="n">
        <x:v>0</x:v>
      </x:c>
      <x:c r="P339" s="2" t="n">
        <x:v>100</x:v>
      </x:c>
      <x:c r="Q339" s="2" t="str">
        <x:v>Baseline PO cost</x:v>
      </x:c>
      <x:c r="R339" s="2" t="str">
        <x:v>Received</x:v>
      </x:c>
      <x:c r="S339" s="12" t="n">
        <x:f>IF(AND(ISNUMBER(G339),G339&gt;0,G339&lt;=Summary!$E$5,I339&gt;0),I339*K339,0)</x:f>
        <x:v>6000</x:v>
      </x:c>
      <x:c r="T339" s="12" t="n">
        <x:f>MIN(S339,MAX(0,'Inventory detail'!E45-SUM(S330:S338)))</x:f>
        <x:v>0</x:v>
      </x:c>
      <x:c r="U339" s="12" t="n">
        <x:f>IF(O339=1,J339*K339,0)</x:f>
        <x:v>0</x:v>
      </x:c>
      <x:c r="V339" s="13" t="str">
        <x:f>IF(O339=0,"",IF(H339="","",MAX(H339,Summary!$E$5)))</x:f>
      </x:c>
      <x:c r="W339" s="12" t="n">
        <x:f>IF(Q339="Baseline PO cost",U339,0)</x:f>
        <x:v>0</x:v>
      </x:c>
      <x:c r="X339" s="12" t="n">
        <x:f>IF(Q339="Higher PO cost",U339,0)</x:f>
        <x:v>0</x:v>
      </x:c>
      <x:c r="Y339" s="12" t="n">
        <x:f>IF(Q339="Unclassified",U339,0)</x:f>
        <x:v>0</x:v>
      </x:c>
    </x:row>
    <x:row r="340" ht="22" customHeight="1">
      <x:c r="A340" s="2" t="str">
        <x:v>COIL</x:v>
      </x:c>
      <x:c r="B340" s="2" t="str">
        <x:v>10</x:v>
      </x:c>
      <x:c r="C340" s="2" t="str">
        <x:v>25BLK12-4</x:v>
      </x:c>
      <x:c r="D340" s="2" t="str">
        <x:v>1059962</x:v>
      </x:c>
      <x:c r="E340" s="2" t="str">
        <x:v>0</x:v>
      </x:c>
      <x:c r="F340" s="2" t="str">
        <x:v>21</x:v>
      </x:c>
      <x:c r="G340" s="10" t="n">
        <x:v>46059</x:v>
      </x:c>
      <x:c r="H340" s="10" t="n">
        <x:v>46064</x:v>
      </x:c>
      <x:c r="I340" s="7" t="n">
        <x:v>8400</x:v>
      </x:c>
      <x:c r="J340" s="7" t="n">
        <x:v>8400</x:v>
      </x:c>
      <x:c r="K340" s="7" t="n">
        <x:v>1</x:v>
      </x:c>
      <x:c r="L340" s="8" t="n">
        <x:v>14.47</x:v>
      </x:c>
      <x:c r="M340" s="9" t="n">
        <x:v>1330.56</x:v>
      </x:c>
      <x:c r="N340" s="2" t="str">
        <x:v>i</x:v>
      </x:c>
      <x:c r="O340" s="2" t="n">
        <x:v>0</x:v>
      </x:c>
      <x:c r="P340" s="2" t="n">
        <x:v>100</x:v>
      </x:c>
      <x:c r="Q340" s="2" t="str">
        <x:v>Baseline PO cost</x:v>
      </x:c>
      <x:c r="R340" s="2" t="str">
        <x:v>Received</x:v>
      </x:c>
      <x:c r="S340" s="12" t="n">
        <x:f>IF(AND(ISNUMBER(G340),G340&gt;0,G340&lt;=Summary!$E$5,I340&gt;0),I340*K340,0)</x:f>
        <x:v>8400</x:v>
      </x:c>
      <x:c r="T340" s="12" t="n">
        <x:f>MIN(S340,MAX(0,'Inventory detail'!E45-SUM(S330:S339)))</x:f>
        <x:v>0</x:v>
      </x:c>
      <x:c r="U340" s="12" t="n">
        <x:f>IF(O340=1,J340*K340,0)</x:f>
        <x:v>0</x:v>
      </x:c>
      <x:c r="V340" s="13" t="str">
        <x:f>IF(O340=0,"",IF(H340="","",MAX(H340,Summary!$E$5)))</x:f>
      </x:c>
      <x:c r="W340" s="12" t="n">
        <x:f>IF(Q340="Baseline PO cost",U340,0)</x:f>
        <x:v>0</x:v>
      </x:c>
      <x:c r="X340" s="12" t="n">
        <x:f>IF(Q340="Higher PO cost",U340,0)</x:f>
        <x:v>0</x:v>
      </x:c>
      <x:c r="Y340" s="12" t="n">
        <x:f>IF(Q340="Unclassified",U340,0)</x:f>
        <x:v>0</x:v>
      </x:c>
    </x:row>
    <x:row r="341" ht="22" customHeight="1">
      <x:c r="A341" s="2" t="str">
        <x:v>COIL</x:v>
      </x:c>
      <x:c r="B341" s="2" t="str">
        <x:v>10</x:v>
      </x:c>
      <x:c r="C341" s="2" t="str">
        <x:v>25BLK12-4</x:v>
      </x:c>
      <x:c r="D341" s="2" t="str">
        <x:v>1059842</x:v>
      </x:c>
      <x:c r="E341" s="2" t="str">
        <x:v>0</x:v>
      </x:c>
      <x:c r="F341" s="2" t="str">
        <x:v>30</x:v>
      </x:c>
      <x:c r="G341" s="10" t="n">
        <x:v>46042</x:v>
      </x:c>
      <x:c r="H341" s="10" t="n">
        <x:v>46044</x:v>
      </x:c>
      <x:c r="I341" s="7" t="n">
        <x:v>2400</x:v>
      </x:c>
      <x:c r="J341" s="7" t="n">
        <x:v>2400</x:v>
      </x:c>
      <x:c r="K341" s="7" t="n">
        <x:v>1</x:v>
      </x:c>
      <x:c r="L341" s="8" t="n">
        <x:v>14.47</x:v>
      </x:c>
      <x:c r="M341" s="9" t="n">
        <x:v>380.16</x:v>
      </x:c>
      <x:c r="N341" s="2" t="str">
        <x:v>i</x:v>
      </x:c>
      <x:c r="O341" s="2" t="n">
        <x:v>0</x:v>
      </x:c>
      <x:c r="P341" s="2" t="n">
        <x:v>100</x:v>
      </x:c>
      <x:c r="Q341" s="2" t="str">
        <x:v>Baseline PO cost</x:v>
      </x:c>
      <x:c r="R341" s="2" t="str">
        <x:v>Received</x:v>
      </x:c>
      <x:c r="S341" s="12" t="n">
        <x:f>IF(AND(ISNUMBER(G341),G341&gt;0,G341&lt;=Summary!$E$5,I341&gt;0),I341*K341,0)</x:f>
        <x:v>2400</x:v>
      </x:c>
      <x:c r="T341" s="12" t="n">
        <x:f>MIN(S341,MAX(0,'Inventory detail'!E45-SUM(S330:S340)))</x:f>
        <x:v>0</x:v>
      </x:c>
      <x:c r="U341" s="12" t="n">
        <x:f>IF(O341=1,J341*K341,0)</x:f>
        <x:v>0</x:v>
      </x:c>
      <x:c r="V341" s="13" t="str">
        <x:f>IF(O341=0,"",IF(H341="","",MAX(H341,Summary!$E$5)))</x:f>
      </x:c>
      <x:c r="W341" s="12" t="n">
        <x:f>IF(Q341="Baseline PO cost",U341,0)</x:f>
        <x:v>0</x:v>
      </x:c>
      <x:c r="X341" s="12" t="n">
        <x:f>IF(Q341="Higher PO cost",U341,0)</x:f>
        <x:v>0</x:v>
      </x:c>
      <x:c r="Y341" s="12" t="n">
        <x:f>IF(Q341="Unclassified",U341,0)</x:f>
        <x:v>0</x:v>
      </x:c>
    </x:row>
    <x:row r="342" ht="22" customHeight="1">
      <x:c r="A342" s="2" t="str">
        <x:v>COIL</x:v>
      </x:c>
      <x:c r="B342" s="2" t="str">
        <x:v>10</x:v>
      </x:c>
      <x:c r="C342" s="2" t="str">
        <x:v>25BLK12-4</x:v>
      </x:c>
      <x:c r="D342" s="2" t="str">
        <x:v>1061485</x:v>
      </x:c>
      <x:c r="E342" s="2" t="str">
        <x:v>0</x:v>
      </x:c>
      <x:c r="F342" s="2" t="str">
        <x:v>34</x:v>
      </x:c>
      <x:c r="G342" s="10"/>
      <x:c r="H342" s="10" t="n">
        <x:v>46339</x:v>
      </x:c>
      <x:c r="I342" s="7" t="n">
        <x:v>12000</x:v>
      </x:c>
      <x:c r="J342" s="7" t="n">
        <x:v>12000</x:v>
      </x:c>
      <x:c r="K342" s="7" t="n">
        <x:v>1</x:v>
      </x:c>
      <x:c r="L342" s="8" t="n">
        <x:v>14.47</x:v>
      </x:c>
      <x:c r="M342" s="9" t="n">
        <x:v>0</x:v>
      </x:c>
      <x:c r="N342" s="2" t="str">
        <x:v>a</x:v>
      </x:c>
      <x:c r="O342" s="2" t="n">
        <x:v>1</x:v>
      </x:c>
      <x:c r="P342" s="2" t="n">
        <x:v>100</x:v>
      </x:c>
      <x:c r="Q342" s="2" t="str">
        <x:v>Baseline PO cost</x:v>
      </x:c>
      <x:c r="R342" s="2" t="str">
        <x:v>Incoming active PO</x:v>
      </x:c>
      <x:c r="S342" s="12" t="n">
        <x:f>IF(AND(ISNUMBER(G342),G342&gt;0,G342&lt;=Summary!$E$5,I342&gt;0),I342*K342,0)</x:f>
        <x:v>0</x:v>
      </x:c>
      <x:c r="T342" s="12" t="n">
        <x:f>MIN(S342,MAX(0,'Inventory detail'!E45-SUM(S330:S341)))</x:f>
        <x:v>0</x:v>
      </x:c>
      <x:c r="U342" s="12" t="n">
        <x:f>IF(O342=1,J342*K342,0)</x:f>
        <x:v>12000</x:v>
      </x:c>
      <x:c r="V342" s="13" t="n">
        <x:f>IF(O342=0,"",IF(H342="","",MAX(H342,Summary!$E$5)))</x:f>
        <x:v>46339</x:v>
      </x:c>
      <x:c r="W342" s="12" t="n">
        <x:f>IF(Q342="Baseline PO cost",U342,0)</x:f>
        <x:v>12000</x:v>
      </x:c>
      <x:c r="X342" s="12" t="n">
        <x:f>IF(Q342="Higher PO cost",U342,0)</x:f>
        <x:v>0</x:v>
      </x:c>
      <x:c r="Y342" s="12" t="n">
        <x:f>IF(Q342="Unclassified",U342,0)</x:f>
        <x:v>0</x:v>
      </x:c>
    </x:row>
    <x:row r="343" ht="22" customHeight="1">
      <x:c r="A343" s="2" t="str">
        <x:v>COIL</x:v>
      </x:c>
      <x:c r="B343" s="2" t="str">
        <x:v>10</x:v>
      </x:c>
      <x:c r="C343" s="2" t="str">
        <x:v>25BLK36-4</x:v>
      </x:c>
      <x:c r="D343" s="2" t="str">
        <x:v>1061316</x:v>
      </x:c>
      <x:c r="E343" s="2" t="str">
        <x:v>0</x:v>
      </x:c>
      <x:c r="F343" s="2" t="str">
        <x:v>47</x:v>
      </x:c>
      <x:c r="G343" s="10" t="n">
        <x:v>46302</x:v>
      </x:c>
      <x:c r="H343" s="10" t="n">
        <x:v>46304</x:v>
      </x:c>
      <x:c r="I343" s="7" t="n">
        <x:v>1000</x:v>
      </x:c>
      <x:c r="J343" s="7" t="n">
        <x:v>1000</x:v>
      </x:c>
      <x:c r="K343" s="7" t="n">
        <x:v>1</x:v>
      </x:c>
      <x:c r="L343" s="8" t="n">
        <x:v>43.45</x:v>
      </x:c>
      <x:c r="M343" s="9" t="n">
        <x:v>490.1</x:v>
      </x:c>
      <x:c r="N343" s="2" t="str">
        <x:v>a</x:v>
      </x:c>
      <x:c r="O343" s="2" t="n">
        <x:v>0</x:v>
      </x:c>
      <x:c r="P343" s="2" t="n">
        <x:v>100</x:v>
      </x:c>
      <x:c r="Q343" s="2" t="str">
        <x:v>Baseline PO cost</x:v>
      </x:c>
      <x:c r="R343" s="2" t="str">
        <x:v>Received</x:v>
      </x:c>
      <x:c r="S343" s="12" t="n">
        <x:f>IF(AND(ISNUMBER(G343),G343&gt;0,G343&lt;=Summary!$E$5,I343&gt;0),I343*K343,0)</x:f>
        <x:v>1000</x:v>
      </x:c>
      <x:c r="T343" s="12" t="n">
        <x:f>MIN(S343,MAX(0,'Inventory detail'!E409-0))</x:f>
        <x:v>1000</x:v>
      </x:c>
      <x:c r="U343" s="12" t="n">
        <x:f>IF(O343=1,J343*K343,0)</x:f>
        <x:v>0</x:v>
      </x:c>
      <x:c r="V343" s="13" t="str">
        <x:f>IF(O343=0,"",IF(H343="","",MAX(H343,Summary!$E$5)))</x:f>
      </x:c>
      <x:c r="W343" s="12" t="n">
        <x:f>IF(Q343="Baseline PO cost",U343,0)</x:f>
        <x:v>0</x:v>
      </x:c>
      <x:c r="X343" s="12" t="n">
        <x:f>IF(Q343="Higher PO cost",U343,0)</x:f>
        <x:v>0</x:v>
      </x:c>
      <x:c r="Y343" s="12" t="n">
        <x:f>IF(Q343="Unclassified",U343,0)</x:f>
        <x:v>0</x:v>
      </x:c>
    </x:row>
    <x:row r="344" ht="22" customHeight="1">
      <x:c r="A344" s="2" t="str">
        <x:v>COIL</x:v>
      </x:c>
      <x:c r="B344" s="2" t="str">
        <x:v>10</x:v>
      </x:c>
      <x:c r="C344" s="2" t="str">
        <x:v>25BLK36-4</x:v>
      </x:c>
      <x:c r="D344" s="2" t="str">
        <x:v>1061140</x:v>
      </x:c>
      <x:c r="E344" s="2" t="str">
        <x:v>0</x:v>
      </x:c>
      <x:c r="F344" s="2" t="str">
        <x:v>48</x:v>
      </x:c>
      <x:c r="G344" s="10" t="n">
        <x:v>46286</x:v>
      </x:c>
      <x:c r="H344" s="10" t="n">
        <x:v>46286</x:v>
      </x:c>
      <x:c r="I344" s="7" t="n">
        <x:v>1000</x:v>
      </x:c>
      <x:c r="J344" s="7" t="n">
        <x:v>1000</x:v>
      </x:c>
      <x:c r="K344" s="7" t="n">
        <x:v>1</x:v>
      </x:c>
      <x:c r="L344" s="8" t="n">
        <x:v>43.45</x:v>
      </x:c>
      <x:c r="M344" s="9" t="n">
        <x:v>490.1</x:v>
      </x:c>
      <x:c r="N344" s="2" t="str">
        <x:v>i</x:v>
      </x:c>
      <x:c r="O344" s="2" t="n">
        <x:v>0</x:v>
      </x:c>
      <x:c r="P344" s="2" t="n">
        <x:v>100</x:v>
      </x:c>
      <x:c r="Q344" s="2" t="str">
        <x:v>Baseline PO cost</x:v>
      </x:c>
      <x:c r="R344" s="2" t="str">
        <x:v>Received</x:v>
      </x:c>
      <x:c r="S344" s="12" t="n">
        <x:f>IF(AND(ISNUMBER(G344),G344&gt;0,G344&lt;=Summary!$E$5,I344&gt;0),I344*K344,0)</x:f>
        <x:v>1000</x:v>
      </x:c>
      <x:c r="T344" s="12" t="n">
        <x:f>MIN(S344,MAX(0,'Inventory detail'!E409-SUM(S343:S343)))</x:f>
        <x:v>1000</x:v>
      </x:c>
      <x:c r="U344" s="12" t="n">
        <x:f>IF(O344=1,J344*K344,0)</x:f>
        <x:v>0</x:v>
      </x:c>
      <x:c r="V344" s="13" t="str">
        <x:f>IF(O344=0,"",IF(H344="","",MAX(H344,Summary!$E$5)))</x:f>
      </x:c>
      <x:c r="W344" s="12" t="n">
        <x:f>IF(Q344="Baseline PO cost",U344,0)</x:f>
        <x:v>0</x:v>
      </x:c>
      <x:c r="X344" s="12" t="n">
        <x:f>IF(Q344="Higher PO cost",U344,0)</x:f>
        <x:v>0</x:v>
      </x:c>
      <x:c r="Y344" s="12" t="n">
        <x:f>IF(Q344="Unclassified",U344,0)</x:f>
        <x:v>0</x:v>
      </x:c>
    </x:row>
    <x:row r="345" ht="22" customHeight="1">
      <x:c r="A345" s="2" t="str">
        <x:v>COIL</x:v>
      </x:c>
      <x:c r="B345" s="2" t="str">
        <x:v>10</x:v>
      </x:c>
      <x:c r="C345" s="2" t="str">
        <x:v>25BLK36-4</x:v>
      </x:c>
      <x:c r="D345" s="2" t="str">
        <x:v>1060985</x:v>
      </x:c>
      <x:c r="E345" s="2" t="str">
        <x:v>0</x:v>
      </x:c>
      <x:c r="F345" s="2" t="str">
        <x:v>44</x:v>
      </x:c>
      <x:c r="G345" s="10" t="n">
        <x:v>46240</x:v>
      </x:c>
      <x:c r="H345" s="10" t="n">
        <x:v>46241</x:v>
      </x:c>
      <x:c r="I345" s="7" t="n">
        <x:v>500</x:v>
      </x:c>
      <x:c r="J345" s="7" t="n">
        <x:v>500</x:v>
      </x:c>
      <x:c r="K345" s="7" t="n">
        <x:v>1</x:v>
      </x:c>
      <x:c r="L345" s="8" t="n">
        <x:v>43.45</x:v>
      </x:c>
      <x:c r="M345" s="9" t="n">
        <x:v>245.05</x:v>
      </x:c>
      <x:c r="N345" s="2" t="str">
        <x:v>i</x:v>
      </x:c>
      <x:c r="O345" s="2" t="n">
        <x:v>0</x:v>
      </x:c>
      <x:c r="P345" s="2" t="n">
        <x:v>100</x:v>
      </x:c>
      <x:c r="Q345" s="2" t="str">
        <x:v>Baseline PO cost</x:v>
      </x:c>
      <x:c r="R345" s="2" t="str">
        <x:v>Received</x:v>
      </x:c>
      <x:c r="S345" s="12" t="n">
        <x:f>IF(AND(ISNUMBER(G345),G345&gt;0,G345&lt;=Summary!$E$5,I345&gt;0),I345*K345,0)</x:f>
        <x:v>500</x:v>
      </x:c>
      <x:c r="T345" s="12" t="n">
        <x:f>MIN(S345,MAX(0,'Inventory detail'!E409-SUM(S343:S344)))</x:f>
        <x:v>0</x:v>
      </x:c>
      <x:c r="U345" s="12" t="n">
        <x:f>IF(O345=1,J345*K345,0)</x:f>
        <x:v>0</x:v>
      </x:c>
      <x:c r="V345" s="13" t="str">
        <x:f>IF(O345=0,"",IF(H345="","",MAX(H345,Summary!$E$5)))</x:f>
      </x:c>
      <x:c r="W345" s="12" t="n">
        <x:f>IF(Q345="Baseline PO cost",U345,0)</x:f>
        <x:v>0</x:v>
      </x:c>
      <x:c r="X345" s="12" t="n">
        <x:f>IF(Q345="Higher PO cost",U345,0)</x:f>
        <x:v>0</x:v>
      </x:c>
      <x:c r="Y345" s="12" t="n">
        <x:f>IF(Q345="Unclassified",U345,0)</x:f>
        <x:v>0</x:v>
      </x:c>
    </x:row>
    <x:row r="346" ht="22" customHeight="1">
      <x:c r="A346" s="2" t="str">
        <x:v>COIL</x:v>
      </x:c>
      <x:c r="B346" s="2" t="str">
        <x:v>10</x:v>
      </x:c>
      <x:c r="C346" s="2" t="str">
        <x:v>25BLK36-4</x:v>
      </x:c>
      <x:c r="D346" s="2" t="str">
        <x:v>1060384</x:v>
      </x:c>
      <x:c r="E346" s="2" t="str">
        <x:v>0</x:v>
      </x:c>
      <x:c r="F346" s="2" t="str">
        <x:v>46</x:v>
      </x:c>
      <x:c r="G346" s="10" t="n">
        <x:v>46127</x:v>
      </x:c>
      <x:c r="H346" s="10" t="n">
        <x:v>46129</x:v>
      </x:c>
      <x:c r="I346" s="7" t="n">
        <x:v>500</x:v>
      </x:c>
      <x:c r="J346" s="7" t="n">
        <x:v>500</x:v>
      </x:c>
      <x:c r="K346" s="7" t="n">
        <x:v>1</x:v>
      </x:c>
      <x:c r="L346" s="8" t="n">
        <x:v>43.45</x:v>
      </x:c>
      <x:c r="M346" s="9" t="n">
        <x:v>237.9</x:v>
      </x:c>
      <x:c r="N346" s="2" t="str">
        <x:v>i</x:v>
      </x:c>
      <x:c r="O346" s="2" t="n">
        <x:v>0</x:v>
      </x:c>
      <x:c r="P346" s="2" t="n">
        <x:v>100</x:v>
      </x:c>
      <x:c r="Q346" s="2" t="str">
        <x:v>Baseline PO cost</x:v>
      </x:c>
      <x:c r="R346" s="2" t="str">
        <x:v>Received</x:v>
      </x:c>
      <x:c r="S346" s="12" t="n">
        <x:f>IF(AND(ISNUMBER(G346),G346&gt;0,G346&lt;=Summary!$E$5,I346&gt;0),I346*K346,0)</x:f>
        <x:v>500</x:v>
      </x:c>
      <x:c r="T346" s="12" t="n">
        <x:f>MIN(S346,MAX(0,'Inventory detail'!E409-SUM(S343:S345)))</x:f>
        <x:v>0</x:v>
      </x:c>
      <x:c r="U346" s="12" t="n">
        <x:f>IF(O346=1,J346*K346,0)</x:f>
        <x:v>0</x:v>
      </x:c>
      <x:c r="V346" s="13" t="str">
        <x:f>IF(O346=0,"",IF(H346="","",MAX(H346,Summary!$E$5)))</x:f>
      </x:c>
      <x:c r="W346" s="12" t="n">
        <x:f>IF(Q346="Baseline PO cost",U346,0)</x:f>
        <x:v>0</x:v>
      </x:c>
      <x:c r="X346" s="12" t="n">
        <x:f>IF(Q346="Higher PO cost",U346,0)</x:f>
        <x:v>0</x:v>
      </x:c>
      <x:c r="Y346" s="12" t="n">
        <x:f>IF(Q346="Unclassified",U346,0)</x:f>
        <x:v>0</x:v>
      </x:c>
    </x:row>
    <x:row r="347" ht="22" customHeight="1">
      <x:c r="A347" s="2" t="str">
        <x:v>COIL</x:v>
      </x:c>
      <x:c r="B347" s="2" t="str">
        <x:v>10</x:v>
      </x:c>
      <x:c r="C347" s="2" t="str">
        <x:v>25BLK36-4</x:v>
      </x:c>
      <x:c r="D347" s="2" t="str">
        <x:v>1059842</x:v>
      </x:c>
      <x:c r="E347" s="2" t="str">
        <x:v>0</x:v>
      </x:c>
      <x:c r="F347" s="2" t="str">
        <x:v>43</x:v>
      </x:c>
      <x:c r="G347" s="10" t="n">
        <x:v>46042</x:v>
      </x:c>
      <x:c r="H347" s="10" t="n">
        <x:v>46044</x:v>
      </x:c>
      <x:c r="I347" s="7" t="n">
        <x:v>500</x:v>
      </x:c>
      <x:c r="J347" s="7" t="n">
        <x:v>500</x:v>
      </x:c>
      <x:c r="K347" s="7" t="n">
        <x:v>1</x:v>
      </x:c>
      <x:c r="L347" s="8" t="n">
        <x:v>43.45</x:v>
      </x:c>
      <x:c r="M347" s="9" t="n">
        <x:v>237.9</x:v>
      </x:c>
      <x:c r="N347" s="2" t="str">
        <x:v>i</x:v>
      </x:c>
      <x:c r="O347" s="2" t="n">
        <x:v>0</x:v>
      </x:c>
      <x:c r="P347" s="2" t="n">
        <x:v>100</x:v>
      </x:c>
      <x:c r="Q347" s="2" t="str">
        <x:v>Baseline PO cost</x:v>
      </x:c>
      <x:c r="R347" s="2" t="str">
        <x:v>Received</x:v>
      </x:c>
      <x:c r="S347" s="12" t="n">
        <x:f>IF(AND(ISNUMBER(G347),G347&gt;0,G347&lt;=Summary!$E$5,I347&gt;0),I347*K347,0)</x:f>
        <x:v>500</x:v>
      </x:c>
      <x:c r="T347" s="12" t="n">
        <x:f>MIN(S347,MAX(0,'Inventory detail'!E409-SUM(S343:S346)))</x:f>
        <x:v>0</x:v>
      </x:c>
      <x:c r="U347" s="12" t="n">
        <x:f>IF(O347=1,J347*K347,0)</x:f>
        <x:v>0</x:v>
      </x:c>
      <x:c r="V347" s="13" t="str">
        <x:f>IF(O347=0,"",IF(H347="","",MAX(H347,Summary!$E$5)))</x:f>
      </x:c>
      <x:c r="W347" s="12" t="n">
        <x:f>IF(Q347="Baseline PO cost",U347,0)</x:f>
        <x:v>0</x:v>
      </x:c>
      <x:c r="X347" s="12" t="n">
        <x:f>IF(Q347="Higher PO cost",U347,0)</x:f>
        <x:v>0</x:v>
      </x:c>
      <x:c r="Y347" s="12" t="n">
        <x:f>IF(Q347="Unclassified",U347,0)</x:f>
        <x:v>0</x:v>
      </x:c>
    </x:row>
    <x:row r="348" ht="22" customHeight="1">
      <x:c r="A348" s="2" t="str">
        <x:v>COIL</x:v>
      </x:c>
      <x:c r="B348" s="2" t="str">
        <x:v>10</x:v>
      </x:c>
      <x:c r="C348" s="2" t="str">
        <x:v>25NAV12-4</x:v>
      </x:c>
      <x:c r="D348" s="2" t="str">
        <x:v>1060063</x:v>
      </x:c>
      <x:c r="E348" s="2" t="str">
        <x:v>0</x:v>
      </x:c>
      <x:c r="F348" s="2" t="str">
        <x:v>29</x:v>
      </x:c>
      <x:c r="G348" s="10" t="n">
        <x:v>46083</x:v>
      </x:c>
      <x:c r="H348" s="10" t="n">
        <x:v>46087</x:v>
      </x:c>
      <x:c r="I348" s="7" t="n">
        <x:v>1200</x:v>
      </x:c>
      <x:c r="J348" s="7" t="n">
        <x:v>1200</x:v>
      </x:c>
      <x:c r="K348" s="7" t="n">
        <x:v>1</x:v>
      </x:c>
      <x:c r="L348" s="8" t="n">
        <x:v>19.01</x:v>
      </x:c>
      <x:c r="M348" s="9" t="n">
        <x:v>249.84</x:v>
      </x:c>
      <x:c r="N348" s="2" t="str">
        <x:v>i</x:v>
      </x:c>
      <x:c r="O348" s="2" t="n">
        <x:v>0</x:v>
      </x:c>
      <x:c r="P348" s="2" t="n">
        <x:v>100</x:v>
      </x:c>
      <x:c r="Q348" s="2" t="str">
        <x:v>Baseline PO cost</x:v>
      </x:c>
      <x:c r="R348" s="2" t="str">
        <x:v>Received</x:v>
      </x:c>
      <x:c r="S348" s="12" t="n">
        <x:f>IF(AND(ISNUMBER(G348),G348&gt;0,G348&lt;=Summary!$E$5,I348&gt;0),I348*K348,0)</x:f>
        <x:v>1200</x:v>
      </x:c>
      <x:c r="T348" s="12" t="n">
        <x:f>MIN(S348,MAX(0,'Inventory detail'!E603-0))</x:f>
        <x:v>1200</x:v>
      </x:c>
      <x:c r="U348" s="12" t="n">
        <x:f>IF(O348=1,J348*K348,0)</x:f>
        <x:v>0</x:v>
      </x:c>
      <x:c r="V348" s="13" t="str">
        <x:f>IF(O348=0,"",IF(H348="","",MAX(H348,Summary!$E$5)))</x:f>
      </x:c>
      <x:c r="W348" s="12" t="n">
        <x:f>IF(Q348="Baseline PO cost",U348,0)</x:f>
        <x:v>0</x:v>
      </x:c>
      <x:c r="X348" s="12" t="n">
        <x:f>IF(Q348="Higher PO cost",U348,0)</x:f>
        <x:v>0</x:v>
      </x:c>
      <x:c r="Y348" s="12" t="n">
        <x:f>IF(Q348="Unclassified",U348,0)</x:f>
        <x:v>0</x:v>
      </x:c>
    </x:row>
    <x:row r="349" ht="22" customHeight="1">
      <x:c r="A349" s="2" t="str">
        <x:v>COIL</x:v>
      </x:c>
      <x:c r="B349" s="2" t="str">
        <x:v>10</x:v>
      </x:c>
      <x:c r="C349" s="2" t="str">
        <x:v>25WHT12-4</x:v>
      </x:c>
      <x:c r="D349" s="2" t="str">
        <x:v>1060985</x:v>
      </x:c>
      <x:c r="E349" s="2" t="str">
        <x:v>0</x:v>
      </x:c>
      <x:c r="F349" s="2" t="str">
        <x:v>32</x:v>
      </x:c>
      <x:c r="G349" s="10" t="n">
        <x:v>46240</x:v>
      </x:c>
      <x:c r="H349" s="10" t="n">
        <x:v>46241</x:v>
      </x:c>
      <x:c r="I349" s="7" t="n">
        <x:v>1200</x:v>
      </x:c>
      <x:c r="J349" s="7" t="n">
        <x:v>1200</x:v>
      </x:c>
      <x:c r="K349" s="7" t="n">
        <x:v>1</x:v>
      </x:c>
      <x:c r="L349" s="8" t="n">
        <x:v>19.01</x:v>
      </x:c>
      <x:c r="M349" s="9" t="n">
        <x:v>257.28</x:v>
      </x:c>
      <x:c r="N349" s="2" t="str">
        <x:v>i</x:v>
      </x:c>
      <x:c r="O349" s="2" t="n">
        <x:v>0</x:v>
      </x:c>
      <x:c r="P349" s="2" t="n">
        <x:v>100</x:v>
      </x:c>
      <x:c r="Q349" s="2" t="str">
        <x:v>Baseline PO cost</x:v>
      </x:c>
      <x:c r="R349" s="2" t="str">
        <x:v>Received</x:v>
      </x:c>
      <x:c r="S349" s="12" t="n">
        <x:f>IF(AND(ISNUMBER(G349),G349&gt;0,G349&lt;=Summary!$E$5,I349&gt;0),I349*K349,0)</x:f>
        <x:v>1200</x:v>
      </x:c>
      <x:c r="T349" s="12" t="n">
        <x:f>MIN(S349,MAX(0,'Inventory detail'!E217-0))</x:f>
        <x:v>1200</x:v>
      </x:c>
      <x:c r="U349" s="12" t="n">
        <x:f>IF(O349=1,J349*K349,0)</x:f>
        <x:v>0</x:v>
      </x:c>
      <x:c r="V349" s="13" t="str">
        <x:f>IF(O349=0,"",IF(H349="","",MAX(H349,Summary!$E$5)))</x:f>
      </x:c>
      <x:c r="W349" s="12" t="n">
        <x:f>IF(Q349="Baseline PO cost",U349,0)</x:f>
        <x:v>0</x:v>
      </x:c>
      <x:c r="X349" s="12" t="n">
        <x:f>IF(Q349="Higher PO cost",U349,0)</x:f>
        <x:v>0</x:v>
      </x:c>
      <x:c r="Y349" s="12" t="n">
        <x:f>IF(Q349="Unclassified",U349,0)</x:f>
        <x:v>0</x:v>
      </x:c>
    </x:row>
    <x:row r="350" ht="22" customHeight="1">
      <x:c r="A350" s="2" t="str">
        <x:v>COIL</x:v>
      </x:c>
      <x:c r="B350" s="2" t="str">
        <x:v>10</x:v>
      </x:c>
      <x:c r="C350" s="2" t="str">
        <x:v>25WHT12-4</x:v>
      </x:c>
      <x:c r="D350" s="2" t="str">
        <x:v>1060866</x:v>
      </x:c>
      <x:c r="E350" s="2" t="str">
        <x:v>0</x:v>
      </x:c>
      <x:c r="F350" s="2" t="str">
        <x:v>28</x:v>
      </x:c>
      <x:c r="G350" s="10" t="n">
        <x:v>46210</x:v>
      </x:c>
      <x:c r="H350" s="10" t="n">
        <x:v>46213</x:v>
      </x:c>
      <x:c r="I350" s="7" t="n">
        <x:v>1200</x:v>
      </x:c>
      <x:c r="J350" s="7" t="n">
        <x:v>1200</x:v>
      </x:c>
      <x:c r="K350" s="7" t="n">
        <x:v>1</x:v>
      </x:c>
      <x:c r="L350" s="8" t="n">
        <x:v>19.01</x:v>
      </x:c>
      <x:c r="M350" s="9" t="n">
        <x:v>257.28</x:v>
      </x:c>
      <x:c r="N350" s="2" t="str">
        <x:v>i</x:v>
      </x:c>
      <x:c r="O350" s="2" t="n">
        <x:v>0</x:v>
      </x:c>
      <x:c r="P350" s="2" t="n">
        <x:v>100</x:v>
      </x:c>
      <x:c r="Q350" s="2" t="str">
        <x:v>Baseline PO cost</x:v>
      </x:c>
      <x:c r="R350" s="2" t="str">
        <x:v>Received</x:v>
      </x:c>
      <x:c r="S350" s="12" t="n">
        <x:f>IF(AND(ISNUMBER(G350),G350&gt;0,G350&lt;=Summary!$E$5,I350&gt;0),I350*K350,0)</x:f>
        <x:v>1200</x:v>
      </x:c>
      <x:c r="T350" s="12" t="n">
        <x:f>MIN(S350,MAX(0,'Inventory detail'!E217-SUM(S349:S349)))</x:f>
        <x:v>1200</x:v>
      </x:c>
      <x:c r="U350" s="12" t="n">
        <x:f>IF(O350=1,J350*K350,0)</x:f>
        <x:v>0</x:v>
      </x:c>
      <x:c r="V350" s="13" t="str">
        <x:f>IF(O350=0,"",IF(H350="","",MAX(H350,Summary!$E$5)))</x:f>
      </x:c>
      <x:c r="W350" s="12" t="n">
        <x:f>IF(Q350="Baseline PO cost",U350,0)</x:f>
        <x:v>0</x:v>
      </x:c>
      <x:c r="X350" s="12" t="n">
        <x:f>IF(Q350="Higher PO cost",U350,0)</x:f>
        <x:v>0</x:v>
      </x:c>
      <x:c r="Y350" s="12" t="n">
        <x:f>IF(Q350="Unclassified",U350,0)</x:f>
        <x:v>0</x:v>
      </x:c>
    </x:row>
    <x:row r="351" ht="22" customHeight="1">
      <x:c r="A351" s="2" t="str">
        <x:v>COIL</x:v>
      </x:c>
      <x:c r="B351" s="2" t="str">
        <x:v>10</x:v>
      </x:c>
      <x:c r="C351" s="2" t="str">
        <x:v>25WHT12-4</x:v>
      </x:c>
      <x:c r="D351" s="2" t="str">
        <x:v>1060776</x:v>
      </x:c>
      <x:c r="E351" s="2" t="str">
        <x:v>0</x:v>
      </x:c>
      <x:c r="F351" s="2" t="str">
        <x:v>31</x:v>
      </x:c>
      <x:c r="G351" s="10" t="n">
        <x:v>46197</x:v>
      </x:c>
      <x:c r="H351" s="10" t="n">
        <x:v>46199</x:v>
      </x:c>
      <x:c r="I351" s="7" t="n">
        <x:v>1200</x:v>
      </x:c>
      <x:c r="J351" s="7" t="n">
        <x:v>1200</x:v>
      </x:c>
      <x:c r="K351" s="7" t="n">
        <x:v>1</x:v>
      </x:c>
      <x:c r="L351" s="8" t="n">
        <x:v>19.01</x:v>
      </x:c>
      <x:c r="M351" s="9" t="n">
        <x:v>257.28</x:v>
      </x:c>
      <x:c r="N351" s="2" t="str">
        <x:v>i</x:v>
      </x:c>
      <x:c r="O351" s="2" t="n">
        <x:v>0</x:v>
      </x:c>
      <x:c r="P351" s="2" t="n">
        <x:v>100</x:v>
      </x:c>
      <x:c r="Q351" s="2" t="str">
        <x:v>Baseline PO cost</x:v>
      </x:c>
      <x:c r="R351" s="2" t="str">
        <x:v>Received</x:v>
      </x:c>
      <x:c r="S351" s="12" t="n">
        <x:f>IF(AND(ISNUMBER(G351),G351&gt;0,G351&lt;=Summary!$E$5,I351&gt;0),I351*K351,0)</x:f>
        <x:v>1200</x:v>
      </x:c>
      <x:c r="T351" s="12" t="n">
        <x:f>MIN(S351,MAX(0,'Inventory detail'!E217-SUM(S349:S350)))</x:f>
        <x:v>600</x:v>
      </x:c>
      <x:c r="U351" s="12" t="n">
        <x:f>IF(O351=1,J351*K351,0)</x:f>
        <x:v>0</x:v>
      </x:c>
      <x:c r="V351" s="13" t="str">
        <x:f>IF(O351=0,"",IF(H351="","",MAX(H351,Summary!$E$5)))</x:f>
      </x:c>
      <x:c r="W351" s="12" t="n">
        <x:f>IF(Q351="Baseline PO cost",U351,0)</x:f>
        <x:v>0</x:v>
      </x:c>
      <x:c r="X351" s="12" t="n">
        <x:f>IF(Q351="Higher PO cost",U351,0)</x:f>
        <x:v>0</x:v>
      </x:c>
      <x:c r="Y351" s="12" t="n">
        <x:f>IF(Q351="Unclassified",U351,0)</x:f>
        <x:v>0</x:v>
      </x:c>
    </x:row>
    <x:row r="352" ht="22" customHeight="1">
      <x:c r="A352" s="2" t="str">
        <x:v>COIL</x:v>
      </x:c>
      <x:c r="B352" s="2" t="str">
        <x:v>10</x:v>
      </x:c>
      <x:c r="C352" s="2" t="str">
        <x:v>25WHT12-4</x:v>
      </x:c>
      <x:c r="D352" s="2" t="str">
        <x:v>1060507</x:v>
      </x:c>
      <x:c r="E352" s="2" t="str">
        <x:v>0</x:v>
      </x:c>
      <x:c r="F352" s="2" t="str">
        <x:v>39</x:v>
      </x:c>
      <x:c r="G352" s="10" t="n">
        <x:v>46150</x:v>
      </x:c>
      <x:c r="H352" s="10" t="n">
        <x:v>46155</x:v>
      </x:c>
      <x:c r="I352" s="7" t="n">
        <x:v>1200</x:v>
      </x:c>
      <x:c r="J352" s="7" t="n">
        <x:v>1200</x:v>
      </x:c>
      <x:c r="K352" s="7" t="n">
        <x:v>1</x:v>
      </x:c>
      <x:c r="L352" s="8" t="n">
        <x:v>19.01</x:v>
      </x:c>
      <x:c r="M352" s="9" t="n">
        <x:v>257.28</x:v>
      </x:c>
      <x:c r="N352" s="2" t="str">
        <x:v>i</x:v>
      </x:c>
      <x:c r="O352" s="2" t="n">
        <x:v>0</x:v>
      </x:c>
      <x:c r="P352" s="2" t="n">
        <x:v>100</x:v>
      </x:c>
      <x:c r="Q352" s="2" t="str">
        <x:v>Baseline PO cost</x:v>
      </x:c>
      <x:c r="R352" s="2" t="str">
        <x:v>Received</x:v>
      </x:c>
      <x:c r="S352" s="12" t="n">
        <x:f>IF(AND(ISNUMBER(G352),G352&gt;0,G352&lt;=Summary!$E$5,I352&gt;0),I352*K352,0)</x:f>
        <x:v>1200</x:v>
      </x:c>
      <x:c r="T352" s="12" t="n">
        <x:f>MIN(S352,MAX(0,'Inventory detail'!E217-SUM(S349:S351)))</x:f>
        <x:v>0</x:v>
      </x:c>
      <x:c r="U352" s="12" t="n">
        <x:f>IF(O352=1,J352*K352,0)</x:f>
        <x:v>0</x:v>
      </x:c>
      <x:c r="V352" s="13" t="str">
        <x:f>IF(O352=0,"",IF(H352="","",MAX(H352,Summary!$E$5)))</x:f>
      </x:c>
      <x:c r="W352" s="12" t="n">
        <x:f>IF(Q352="Baseline PO cost",U352,0)</x:f>
        <x:v>0</x:v>
      </x:c>
      <x:c r="X352" s="12" t="n">
        <x:f>IF(Q352="Higher PO cost",U352,0)</x:f>
        <x:v>0</x:v>
      </x:c>
      <x:c r="Y352" s="12" t="n">
        <x:f>IF(Q352="Unclassified",U352,0)</x:f>
        <x:v>0</x:v>
      </x:c>
    </x:row>
    <x:row r="353" ht="22" customHeight="1">
      <x:c r="A353" s="2" t="str">
        <x:v>COIL</x:v>
      </x:c>
      <x:c r="B353" s="2" t="str">
        <x:v>10</x:v>
      </x:c>
      <x:c r="C353" s="2" t="str">
        <x:v>25WHT12-4</x:v>
      </x:c>
      <x:c r="D353" s="2" t="str">
        <x:v>1060063</x:v>
      </x:c>
      <x:c r="E353" s="2" t="str">
        <x:v>0</x:v>
      </x:c>
      <x:c r="F353" s="2" t="str">
        <x:v>30</x:v>
      </x:c>
      <x:c r="G353" s="10" t="n">
        <x:v>46083</x:v>
      </x:c>
      <x:c r="H353" s="10" t="n">
        <x:v>46087</x:v>
      </x:c>
      <x:c r="I353" s="7" t="n">
        <x:v>1200</x:v>
      </x:c>
      <x:c r="J353" s="7" t="n">
        <x:v>1200</x:v>
      </x:c>
      <x:c r="K353" s="7" t="n">
        <x:v>1</x:v>
      </x:c>
      <x:c r="L353" s="8" t="n">
        <x:v>19.01</x:v>
      </x:c>
      <x:c r="M353" s="9" t="n">
        <x:v>249.84</x:v>
      </x:c>
      <x:c r="N353" s="2" t="str">
        <x:v>i</x:v>
      </x:c>
      <x:c r="O353" s="2" t="n">
        <x:v>0</x:v>
      </x:c>
      <x:c r="P353" s="2" t="n">
        <x:v>100</x:v>
      </x:c>
      <x:c r="Q353" s="2" t="str">
        <x:v>Baseline PO cost</x:v>
      </x:c>
      <x:c r="R353" s="2" t="str">
        <x:v>Received</x:v>
      </x:c>
      <x:c r="S353" s="12" t="n">
        <x:f>IF(AND(ISNUMBER(G353),G353&gt;0,G353&lt;=Summary!$E$5,I353&gt;0),I353*K353,0)</x:f>
        <x:v>1200</x:v>
      </x:c>
      <x:c r="T353" s="12" t="n">
        <x:f>MIN(S353,MAX(0,'Inventory detail'!E217-SUM(S349:S352)))</x:f>
        <x:v>0</x:v>
      </x:c>
      <x:c r="U353" s="12" t="n">
        <x:f>IF(O353=1,J353*K353,0)</x:f>
        <x:v>0</x:v>
      </x:c>
      <x:c r="V353" s="13" t="str">
        <x:f>IF(O353=0,"",IF(H353="","",MAX(H353,Summary!$E$5)))</x:f>
      </x:c>
      <x:c r="W353" s="12" t="n">
        <x:f>IF(Q353="Baseline PO cost",U353,0)</x:f>
        <x:v>0</x:v>
      </x:c>
      <x:c r="X353" s="12" t="n">
        <x:f>IF(Q353="Higher PO cost",U353,0)</x:f>
        <x:v>0</x:v>
      </x:c>
      <x:c r="Y353" s="12" t="n">
        <x:f>IF(Q353="Unclassified",U353,0)</x:f>
        <x:v>0</x:v>
      </x:c>
    </x:row>
    <x:row r="354" ht="22" customHeight="1">
      <x:c r="A354" s="2" t="str">
        <x:v>COIL</x:v>
      </x:c>
      <x:c r="B354" s="2" t="str">
        <x:v>10</x:v>
      </x:c>
      <x:c r="C354" s="2" t="str">
        <x:v>25WHT12-4</x:v>
      </x:c>
      <x:c r="D354" s="2" t="str">
        <x:v>1061485</x:v>
      </x:c>
      <x:c r="E354" s="2" t="str">
        <x:v>0</x:v>
      </x:c>
      <x:c r="F354" s="2" t="str">
        <x:v>35</x:v>
      </x:c>
      <x:c r="G354" s="10"/>
      <x:c r="H354" s="10" t="n">
        <x:v>46339</x:v>
      </x:c>
      <x:c r="I354" s="7" t="n">
        <x:v>1200</x:v>
      </x:c>
      <x:c r="J354" s="7" t="n">
        <x:v>1200</x:v>
      </x:c>
      <x:c r="K354" s="7" t="n">
        <x:v>1</x:v>
      </x:c>
      <x:c r="L354" s="8" t="n">
        <x:v>19.01</x:v>
      </x:c>
      <x:c r="M354" s="9" t="n">
        <x:v>0</x:v>
      </x:c>
      <x:c r="N354" s="2" t="str">
        <x:v>a</x:v>
      </x:c>
      <x:c r="O354" s="2" t="n">
        <x:v>1</x:v>
      </x:c>
      <x:c r="P354" s="2" t="n">
        <x:v>100</x:v>
      </x:c>
      <x:c r="Q354" s="2" t="str">
        <x:v>Baseline PO cost</x:v>
      </x:c>
      <x:c r="R354" s="2" t="str">
        <x:v>Incoming active PO</x:v>
      </x:c>
      <x:c r="S354" s="12" t="n">
        <x:f>IF(AND(ISNUMBER(G354),G354&gt;0,G354&lt;=Summary!$E$5,I354&gt;0),I354*K354,0)</x:f>
        <x:v>0</x:v>
      </x:c>
      <x:c r="T354" s="12" t="n">
        <x:f>MIN(S354,MAX(0,'Inventory detail'!E217-SUM(S349:S353)))</x:f>
        <x:v>0</x:v>
      </x:c>
      <x:c r="U354" s="12" t="n">
        <x:f>IF(O354=1,J354*K354,0)</x:f>
        <x:v>1200</x:v>
      </x:c>
      <x:c r="V354" s="13" t="n">
        <x:f>IF(O354=0,"",IF(H354="","",MAX(H354,Summary!$E$5)))</x:f>
        <x:v>46339</x:v>
      </x:c>
      <x:c r="W354" s="12" t="n">
        <x:f>IF(Q354="Baseline PO cost",U354,0)</x:f>
        <x:v>1200</x:v>
      </x:c>
      <x:c r="X354" s="12" t="n">
        <x:f>IF(Q354="Higher PO cost",U354,0)</x:f>
        <x:v>0</x:v>
      </x:c>
      <x:c r="Y354" s="12" t="n">
        <x:f>IF(Q354="Unclassified",U354,0)</x:f>
        <x:v>0</x:v>
      </x:c>
    </x:row>
    <x:row r="355" ht="22" customHeight="1">
      <x:c r="A355" s="2" t="str">
        <x:v>COIL</x:v>
      </x:c>
      <x:c r="B355" s="2" t="str">
        <x:v>10</x:v>
      </x:c>
      <x:c r="C355" s="2" t="str">
        <x:v>25WHT36-4</x:v>
      </x:c>
      <x:c r="D355" s="2" t="str">
        <x:v>1059842</x:v>
      </x:c>
      <x:c r="E355" s="2" t="str">
        <x:v>0</x:v>
      </x:c>
      <x:c r="F355" s="2" t="str">
        <x:v>44</x:v>
      </x:c>
      <x:c r="G355" s="10" t="n">
        <x:v>46042</x:v>
      </x:c>
      <x:c r="H355" s="10" t="n">
        <x:v>46044</x:v>
      </x:c>
      <x:c r="I355" s="7" t="n">
        <x:v>500</x:v>
      </x:c>
      <x:c r="J355" s="7" t="n">
        <x:v>500</x:v>
      </x:c>
      <x:c r="K355" s="7" t="n">
        <x:v>1</x:v>
      </x:c>
      <x:c r="L355" s="8" t="n">
        <x:v>57.5</x:v>
      </x:c>
      <x:c r="M355" s="9" t="n">
        <x:v>314.8</x:v>
      </x:c>
      <x:c r="N355" s="2" t="str">
        <x:v>i</x:v>
      </x:c>
      <x:c r="O355" s="2" t="n">
        <x:v>0</x:v>
      </x:c>
      <x:c r="P355" s="2" t="n">
        <x:v>100</x:v>
      </x:c>
      <x:c r="Q355" s="2" t="str">
        <x:v>Baseline PO cost</x:v>
      </x:c>
      <x:c r="R355" s="2" t="str">
        <x:v>Received</x:v>
      </x:c>
      <x:c r="S355" s="12" t="n">
        <x:f>IF(AND(ISNUMBER(G355),G355&gt;0,G355&lt;=Summary!$E$5,I355&gt;0),I355*K355,0)</x:f>
        <x:v>500</x:v>
      </x:c>
      <x:c r="T355" s="12" t="n">
        <x:f>MIN(S355,MAX(0,'Inventory detail'!E494-0))</x:f>
        <x:v>300</x:v>
      </x:c>
      <x:c r="U355" s="12" t="n">
        <x:f>IF(O355=1,J355*K355,0)</x:f>
        <x:v>0</x:v>
      </x:c>
      <x:c r="V355" s="13" t="str">
        <x:f>IF(O355=0,"",IF(H355="","",MAX(H355,Summary!$E$5)))</x:f>
      </x:c>
      <x:c r="W355" s="12" t="n">
        <x:f>IF(Q355="Baseline PO cost",U355,0)</x:f>
        <x:v>0</x:v>
      </x:c>
      <x:c r="X355" s="12" t="n">
        <x:f>IF(Q355="Higher PO cost",U355,0)</x:f>
        <x:v>0</x:v>
      </x:c>
      <x:c r="Y355" s="12" t="n">
        <x:f>IF(Q355="Unclassified",U355,0)</x:f>
        <x:v>0</x:v>
      </x:c>
    </x:row>
    <x:row r="356" ht="22" customHeight="1">
      <x:c r="A356" s="2" t="str">
        <x:v>COIL</x:v>
      </x:c>
      <x:c r="B356" s="2" t="str">
        <x:v>10</x:v>
      </x:c>
      <x:c r="C356" s="2" t="str">
        <x:v>25WHT36-4</x:v>
      </x:c>
      <x:c r="D356" s="2" t="str">
        <x:v>1061485</x:v>
      </x:c>
      <x:c r="E356" s="2" t="str">
        <x:v>0</x:v>
      </x:c>
      <x:c r="F356" s="2" t="str">
        <x:v>50</x:v>
      </x:c>
      <x:c r="G356" s="10"/>
      <x:c r="H356" s="10" t="n">
        <x:v>46339</x:v>
      </x:c>
      <x:c r="I356" s="7" t="n">
        <x:v>1000</x:v>
      </x:c>
      <x:c r="J356" s="7" t="n">
        <x:v>1000</x:v>
      </x:c>
      <x:c r="K356" s="7" t="n">
        <x:v>1</x:v>
      </x:c>
      <x:c r="L356" s="8" t="n">
        <x:v>57.5</x:v>
      </x:c>
      <x:c r="M356" s="9" t="n">
        <x:v>0</x:v>
      </x:c>
      <x:c r="N356" s="2" t="str">
        <x:v>a</x:v>
      </x:c>
      <x:c r="O356" s="2" t="n">
        <x:v>1</x:v>
      </x:c>
      <x:c r="P356" s="2" t="n">
        <x:v>100</x:v>
      </x:c>
      <x:c r="Q356" s="2" t="str">
        <x:v>Baseline PO cost</x:v>
      </x:c>
      <x:c r="R356" s="2" t="str">
        <x:v>Incoming active PO</x:v>
      </x:c>
      <x:c r="S356" s="12" t="n">
        <x:f>IF(AND(ISNUMBER(G356),G356&gt;0,G356&lt;=Summary!$E$5,I356&gt;0),I356*K356,0)</x:f>
        <x:v>0</x:v>
      </x:c>
      <x:c r="T356" s="12" t="n">
        <x:f>MIN(S356,MAX(0,'Inventory detail'!E494-SUM(S355:S355)))</x:f>
        <x:v>0</x:v>
      </x:c>
      <x:c r="U356" s="12" t="n">
        <x:f>IF(O356=1,J356*K356,0)</x:f>
        <x:v>1000</x:v>
      </x:c>
      <x:c r="V356" s="13" t="n">
        <x:f>IF(O356=0,"",IF(H356="","",MAX(H356,Summary!$E$5)))</x:f>
        <x:v>46339</x:v>
      </x:c>
      <x:c r="W356" s="12" t="n">
        <x:f>IF(Q356="Baseline PO cost",U356,0)</x:f>
        <x:v>1000</x:v>
      </x:c>
      <x:c r="X356" s="12" t="n">
        <x:f>IF(Q356="Higher PO cost",U356,0)</x:f>
        <x:v>0</x:v>
      </x:c>
      <x:c r="Y356" s="12" t="n">
        <x:f>IF(Q356="Unclassified",U356,0)</x:f>
        <x:v>0</x:v>
      </x:c>
    </x:row>
    <x:row r="357" ht="22" customHeight="1">
      <x:c r="A357" s="2" t="str">
        <x:v>COIL</x:v>
      </x:c>
      <x:c r="B357" s="2" t="str">
        <x:v>10</x:v>
      </x:c>
      <x:c r="C357" s="2" t="str">
        <x:v>28BLK12-4</x:v>
      </x:c>
      <x:c r="D357" s="2" t="str">
        <x:v>1061316</x:v>
      </x:c>
      <x:c r="E357" s="2" t="str">
        <x:v>0</x:v>
      </x:c>
      <x:c r="F357" s="2" t="str">
        <x:v>35</x:v>
      </x:c>
      <x:c r="G357" s="10" t="n">
        <x:v>46302</x:v>
      </x:c>
      <x:c r="H357" s="10" t="n">
        <x:v>46304</x:v>
      </x:c>
      <x:c r="I357" s="7" t="n">
        <x:v>13200</x:v>
      </x:c>
      <x:c r="J357" s="7" t="n">
        <x:v>13200</x:v>
      </x:c>
      <x:c r="K357" s="7" t="n">
        <x:v>1</x:v>
      </x:c>
      <x:c r="L357" s="8" t="n">
        <x:v>15.57</x:v>
      </x:c>
      <x:c r="M357" s="9" t="n">
        <x:v>2317.92</x:v>
      </x:c>
      <x:c r="N357" s="2" t="str">
        <x:v>a</x:v>
      </x:c>
      <x:c r="O357" s="2" t="n">
        <x:v>0</x:v>
      </x:c>
      <x:c r="P357" s="2" t="n">
        <x:v>100</x:v>
      </x:c>
      <x:c r="Q357" s="2" t="str">
        <x:v>Baseline PO cost</x:v>
      </x:c>
      <x:c r="R357" s="2" t="str">
        <x:v>Received</x:v>
      </x:c>
      <x:c r="S357" s="12" t="n">
        <x:f>IF(AND(ISNUMBER(G357),G357&gt;0,G357&lt;=Summary!$E$5,I357&gt;0),I357*K357,0)</x:f>
        <x:v>13200</x:v>
      </x:c>
      <x:c r="T357" s="12" t="n">
        <x:f>MIN(S357,MAX(0,'Inventory detail'!E74-0))</x:f>
        <x:v>13200</x:v>
      </x:c>
      <x:c r="U357" s="12" t="n">
        <x:f>IF(O357=1,J357*K357,0)</x:f>
        <x:v>0</x:v>
      </x:c>
      <x:c r="V357" s="13" t="str">
        <x:f>IF(O357=0,"",IF(H357="","",MAX(H357,Summary!$E$5)))</x:f>
      </x:c>
      <x:c r="W357" s="12" t="n">
        <x:f>IF(Q357="Baseline PO cost",U357,0)</x:f>
        <x:v>0</x:v>
      </x:c>
      <x:c r="X357" s="12" t="n">
        <x:f>IF(Q357="Higher PO cost",U357,0)</x:f>
        <x:v>0</x:v>
      </x:c>
      <x:c r="Y357" s="12" t="n">
        <x:f>IF(Q357="Unclassified",U357,0)</x:f>
        <x:v>0</x:v>
      </x:c>
    </x:row>
    <x:row r="358" ht="22" customHeight="1">
      <x:c r="A358" s="2" t="str">
        <x:v>COIL</x:v>
      </x:c>
      <x:c r="B358" s="2" t="str">
        <x:v>10</x:v>
      </x:c>
      <x:c r="C358" s="2" t="str">
        <x:v>28BLK12-4</x:v>
      </x:c>
      <x:c r="D358" s="2" t="str">
        <x:v>1061140</x:v>
      </x:c>
      <x:c r="E358" s="2" t="str">
        <x:v>0</x:v>
      </x:c>
      <x:c r="F358" s="2" t="str">
        <x:v>33</x:v>
      </x:c>
      <x:c r="G358" s="10" t="n">
        <x:v>46286</x:v>
      </x:c>
      <x:c r="H358" s="10" t="n">
        <x:v>46286</x:v>
      </x:c>
      <x:c r="I358" s="7" t="n">
        <x:v>2400</x:v>
      </x:c>
      <x:c r="J358" s="7" t="n">
        <x:v>2400</x:v>
      </x:c>
      <x:c r="K358" s="7" t="n">
        <x:v>1</x:v>
      </x:c>
      <x:c r="L358" s="8" t="n">
        <x:v>15.57</x:v>
      </x:c>
      <x:c r="M358" s="9" t="n">
        <x:v>421.44</x:v>
      </x:c>
      <x:c r="N358" s="2" t="str">
        <x:v>i</x:v>
      </x:c>
      <x:c r="O358" s="2" t="n">
        <x:v>0</x:v>
      </x:c>
      <x:c r="P358" s="2" t="n">
        <x:v>100</x:v>
      </x:c>
      <x:c r="Q358" s="2" t="str">
        <x:v>Baseline PO cost</x:v>
      </x:c>
      <x:c r="R358" s="2" t="str">
        <x:v>Received</x:v>
      </x:c>
      <x:c r="S358" s="12" t="n">
        <x:f>IF(AND(ISNUMBER(G358),G358&gt;0,G358&lt;=Summary!$E$5,I358&gt;0),I358*K358,0)</x:f>
        <x:v>2400</x:v>
      </x:c>
      <x:c r="T358" s="12" t="n">
        <x:f>MIN(S358,MAX(0,'Inventory detail'!E74-SUM(S357:S357)))</x:f>
        <x:v>0</x:v>
      </x:c>
      <x:c r="U358" s="12" t="n">
        <x:f>IF(O358=1,J358*K358,0)</x:f>
        <x:v>0</x:v>
      </x:c>
      <x:c r="V358" s="13" t="str">
        <x:f>IF(O358=0,"",IF(H358="","",MAX(H358,Summary!$E$5)))</x:f>
      </x:c>
      <x:c r="W358" s="12" t="n">
        <x:f>IF(Q358="Baseline PO cost",U358,0)</x:f>
        <x:v>0</x:v>
      </x:c>
      <x:c r="X358" s="12" t="n">
        <x:f>IF(Q358="Higher PO cost",U358,0)</x:f>
        <x:v>0</x:v>
      </x:c>
      <x:c r="Y358" s="12" t="n">
        <x:f>IF(Q358="Unclassified",U358,0)</x:f>
        <x:v>0</x:v>
      </x:c>
    </x:row>
    <x:row r="359" ht="22" customHeight="1">
      <x:c r="A359" s="2" t="str">
        <x:v>COIL</x:v>
      </x:c>
      <x:c r="B359" s="2" t="str">
        <x:v>10</x:v>
      </x:c>
      <x:c r="C359" s="2" t="str">
        <x:v>28BLK12-4</x:v>
      </x:c>
      <x:c r="D359" s="2" t="str">
        <x:v>1060985</x:v>
      </x:c>
      <x:c r="E359" s="2" t="str">
        <x:v>0</x:v>
      </x:c>
      <x:c r="F359" s="2" t="str">
        <x:v>33</x:v>
      </x:c>
      <x:c r="G359" s="10" t="n">
        <x:v>46240</x:v>
      </x:c>
      <x:c r="H359" s="10" t="n">
        <x:v>46241</x:v>
      </x:c>
      <x:c r="I359" s="7" t="n">
        <x:v>4800</x:v>
      </x:c>
      <x:c r="J359" s="7" t="n">
        <x:v>4800</x:v>
      </x:c>
      <x:c r="K359" s="7" t="n">
        <x:v>1</x:v>
      </x:c>
      <x:c r="L359" s="8" t="n">
        <x:v>15.57</x:v>
      </x:c>
      <x:c r="M359" s="9" t="n">
        <x:v>842.88</x:v>
      </x:c>
      <x:c r="N359" s="2" t="str">
        <x:v>i</x:v>
      </x:c>
      <x:c r="O359" s="2" t="n">
        <x:v>0</x:v>
      </x:c>
      <x:c r="P359" s="2" t="n">
        <x:v>100</x:v>
      </x:c>
      <x:c r="Q359" s="2" t="str">
        <x:v>Baseline PO cost</x:v>
      </x:c>
      <x:c r="R359" s="2" t="str">
        <x:v>Received</x:v>
      </x:c>
      <x:c r="S359" s="12" t="n">
        <x:f>IF(AND(ISNUMBER(G359),G359&gt;0,G359&lt;=Summary!$E$5,I359&gt;0),I359*K359,0)</x:f>
        <x:v>4800</x:v>
      </x:c>
      <x:c r="T359" s="12" t="n">
        <x:f>MIN(S359,MAX(0,'Inventory detail'!E74-SUM(S357:S358)))</x:f>
        <x:v>0</x:v>
      </x:c>
      <x:c r="U359" s="12" t="n">
        <x:f>IF(O359=1,J359*K359,0)</x:f>
        <x:v>0</x:v>
      </x:c>
      <x:c r="V359" s="13" t="str">
        <x:f>IF(O359=0,"",IF(H359="","",MAX(H359,Summary!$E$5)))</x:f>
      </x:c>
      <x:c r="W359" s="12" t="n">
        <x:f>IF(Q359="Baseline PO cost",U359,0)</x:f>
        <x:v>0</x:v>
      </x:c>
      <x:c r="X359" s="12" t="n">
        <x:f>IF(Q359="Higher PO cost",U359,0)</x:f>
        <x:v>0</x:v>
      </x:c>
      <x:c r="Y359" s="12" t="n">
        <x:f>IF(Q359="Unclassified",U359,0)</x:f>
        <x:v>0</x:v>
      </x:c>
    </x:row>
    <x:row r="360" ht="22" customHeight="1">
      <x:c r="A360" s="2" t="str">
        <x:v>COIL</x:v>
      </x:c>
      <x:c r="B360" s="2" t="str">
        <x:v>10</x:v>
      </x:c>
      <x:c r="C360" s="2" t="str">
        <x:v>28BLK12-4</x:v>
      </x:c>
      <x:c r="D360" s="2" t="str">
        <x:v>1060866</x:v>
      </x:c>
      <x:c r="E360" s="2" t="str">
        <x:v>0</x:v>
      </x:c>
      <x:c r="F360" s="2" t="str">
        <x:v>29</x:v>
      </x:c>
      <x:c r="G360" s="10" t="n">
        <x:v>46210</x:v>
      </x:c>
      <x:c r="H360" s="10" t="n">
        <x:v>46213</x:v>
      </x:c>
      <x:c r="I360" s="7" t="n">
        <x:v>4800</x:v>
      </x:c>
      <x:c r="J360" s="7" t="n">
        <x:v>4800</x:v>
      </x:c>
      <x:c r="K360" s="7" t="n">
        <x:v>1</x:v>
      </x:c>
      <x:c r="L360" s="8" t="n">
        <x:v>15.57</x:v>
      </x:c>
      <x:c r="M360" s="9" t="n">
        <x:v>842.88</x:v>
      </x:c>
      <x:c r="N360" s="2" t="str">
        <x:v>i</x:v>
      </x:c>
      <x:c r="O360" s="2" t="n">
        <x:v>0</x:v>
      </x:c>
      <x:c r="P360" s="2" t="n">
        <x:v>100</x:v>
      </x:c>
      <x:c r="Q360" s="2" t="str">
        <x:v>Baseline PO cost</x:v>
      </x:c>
      <x:c r="R360" s="2" t="str">
        <x:v>Received</x:v>
      </x:c>
      <x:c r="S360" s="12" t="n">
        <x:f>IF(AND(ISNUMBER(G360),G360&gt;0,G360&lt;=Summary!$E$5,I360&gt;0),I360*K360,0)</x:f>
        <x:v>4800</x:v>
      </x:c>
      <x:c r="T360" s="12" t="n">
        <x:f>MIN(S360,MAX(0,'Inventory detail'!E74-SUM(S357:S359)))</x:f>
        <x:v>0</x:v>
      </x:c>
      <x:c r="U360" s="12" t="n">
        <x:f>IF(O360=1,J360*K360,0)</x:f>
        <x:v>0</x:v>
      </x:c>
      <x:c r="V360" s="13" t="str">
        <x:f>IF(O360=0,"",IF(H360="","",MAX(H360,Summary!$E$5)))</x:f>
      </x:c>
      <x:c r="W360" s="12" t="n">
        <x:f>IF(Q360="Baseline PO cost",U360,0)</x:f>
        <x:v>0</x:v>
      </x:c>
      <x:c r="X360" s="12" t="n">
        <x:f>IF(Q360="Higher PO cost",U360,0)</x:f>
        <x:v>0</x:v>
      </x:c>
      <x:c r="Y360" s="12" t="n">
        <x:f>IF(Q360="Unclassified",U360,0)</x:f>
        <x:v>0</x:v>
      </x:c>
    </x:row>
    <x:row r="361" ht="22" customHeight="1">
      <x:c r="A361" s="2" t="str">
        <x:v>COIL</x:v>
      </x:c>
      <x:c r="B361" s="2" t="str">
        <x:v>10</x:v>
      </x:c>
      <x:c r="C361" s="2" t="str">
        <x:v>28BLK12-4</x:v>
      </x:c>
      <x:c r="D361" s="2" t="str">
        <x:v>1060776</x:v>
      </x:c>
      <x:c r="E361" s="2" t="str">
        <x:v>0</x:v>
      </x:c>
      <x:c r="F361" s="2" t="str">
        <x:v>32</x:v>
      </x:c>
      <x:c r="G361" s="10" t="n">
        <x:v>46197</x:v>
      </x:c>
      <x:c r="H361" s="10" t="n">
        <x:v>46199</x:v>
      </x:c>
      <x:c r="I361" s="7" t="n">
        <x:v>2400</x:v>
      </x:c>
      <x:c r="J361" s="7" t="n">
        <x:v>2400</x:v>
      </x:c>
      <x:c r="K361" s="7" t="n">
        <x:v>1</x:v>
      </x:c>
      <x:c r="L361" s="8" t="n">
        <x:v>15.57</x:v>
      </x:c>
      <x:c r="M361" s="9" t="n">
        <x:v>421.44</x:v>
      </x:c>
      <x:c r="N361" s="2" t="str">
        <x:v>i</x:v>
      </x:c>
      <x:c r="O361" s="2" t="n">
        <x:v>0</x:v>
      </x:c>
      <x:c r="P361" s="2" t="n">
        <x:v>100</x:v>
      </x:c>
      <x:c r="Q361" s="2" t="str">
        <x:v>Baseline PO cost</x:v>
      </x:c>
      <x:c r="R361" s="2" t="str">
        <x:v>Received</x:v>
      </x:c>
      <x:c r="S361" s="12" t="n">
        <x:f>IF(AND(ISNUMBER(G361),G361&gt;0,G361&lt;=Summary!$E$5,I361&gt;0),I361*K361,0)</x:f>
        <x:v>2400</x:v>
      </x:c>
      <x:c r="T361" s="12" t="n">
        <x:f>MIN(S361,MAX(0,'Inventory detail'!E74-SUM(S357:S360)))</x:f>
        <x:v>0</x:v>
      </x:c>
      <x:c r="U361" s="12" t="n">
        <x:f>IF(O361=1,J361*K361,0)</x:f>
        <x:v>0</x:v>
      </x:c>
      <x:c r="V361" s="13" t="str">
        <x:f>IF(O361=0,"",IF(H361="","",MAX(H361,Summary!$E$5)))</x:f>
      </x:c>
      <x:c r="W361" s="12" t="n">
        <x:f>IF(Q361="Baseline PO cost",U361,0)</x:f>
        <x:v>0</x:v>
      </x:c>
      <x:c r="X361" s="12" t="n">
        <x:f>IF(Q361="Higher PO cost",U361,0)</x:f>
        <x:v>0</x:v>
      </x:c>
      <x:c r="Y361" s="12" t="n">
        <x:f>IF(Q361="Unclassified",U361,0)</x:f>
        <x:v>0</x:v>
      </x:c>
    </x:row>
    <x:row r="362" ht="22" customHeight="1">
      <x:c r="A362" s="2" t="str">
        <x:v>COIL</x:v>
      </x:c>
      <x:c r="B362" s="2" t="str">
        <x:v>10</x:v>
      </x:c>
      <x:c r="C362" s="2" t="str">
        <x:v>28BLK12-4</x:v>
      </x:c>
      <x:c r="D362" s="2" t="str">
        <x:v>1060507</x:v>
      </x:c>
      <x:c r="E362" s="2" t="str">
        <x:v>0</x:v>
      </x:c>
      <x:c r="F362" s="2" t="str">
        <x:v>40</x:v>
      </x:c>
      <x:c r="G362" s="10" t="n">
        <x:v>46150</x:v>
      </x:c>
      <x:c r="H362" s="10" t="n">
        <x:v>46155</x:v>
      </x:c>
      <x:c r="I362" s="7" t="n">
        <x:v>1200</x:v>
      </x:c>
      <x:c r="J362" s="7" t="n">
        <x:v>1200</x:v>
      </x:c>
      <x:c r="K362" s="7" t="n">
        <x:v>1</x:v>
      </x:c>
      <x:c r="L362" s="8" t="n">
        <x:v>15.57</x:v>
      </x:c>
      <x:c r="M362" s="9" t="n">
        <x:v>210.72</x:v>
      </x:c>
      <x:c r="N362" s="2" t="str">
        <x:v>i</x:v>
      </x:c>
      <x:c r="O362" s="2" t="n">
        <x:v>0</x:v>
      </x:c>
      <x:c r="P362" s="2" t="n">
        <x:v>100</x:v>
      </x:c>
      <x:c r="Q362" s="2" t="str">
        <x:v>Baseline PO cost</x:v>
      </x:c>
      <x:c r="R362" s="2" t="str">
        <x:v>Received</x:v>
      </x:c>
      <x:c r="S362" s="12" t="n">
        <x:f>IF(AND(ISNUMBER(G362),G362&gt;0,G362&lt;=Summary!$E$5,I362&gt;0),I362*K362,0)</x:f>
        <x:v>1200</x:v>
      </x:c>
      <x:c r="T362" s="12" t="n">
        <x:f>MIN(S362,MAX(0,'Inventory detail'!E74-SUM(S357:S361)))</x:f>
        <x:v>0</x:v>
      </x:c>
      <x:c r="U362" s="12" t="n">
        <x:f>IF(O362=1,J362*K362,0)</x:f>
        <x:v>0</x:v>
      </x:c>
      <x:c r="V362" s="13" t="str">
        <x:f>IF(O362=0,"",IF(H362="","",MAX(H362,Summary!$E$5)))</x:f>
      </x:c>
      <x:c r="W362" s="12" t="n">
        <x:f>IF(Q362="Baseline PO cost",U362,0)</x:f>
        <x:v>0</x:v>
      </x:c>
      <x:c r="X362" s="12" t="n">
        <x:f>IF(Q362="Higher PO cost",U362,0)</x:f>
        <x:v>0</x:v>
      </x:c>
      <x:c r="Y362" s="12" t="n">
        <x:f>IF(Q362="Unclassified",U362,0)</x:f>
        <x:v>0</x:v>
      </x:c>
    </x:row>
    <x:row r="363" ht="22" customHeight="1">
      <x:c r="A363" s="2" t="str">
        <x:v>COIL</x:v>
      </x:c>
      <x:c r="B363" s="2" t="str">
        <x:v>10</x:v>
      </x:c>
      <x:c r="C363" s="2" t="str">
        <x:v>28BLK12-4</x:v>
      </x:c>
      <x:c r="D363" s="2" t="str">
        <x:v>1060384</x:v>
      </x:c>
      <x:c r="E363" s="2" t="str">
        <x:v>0</x:v>
      </x:c>
      <x:c r="F363" s="2" t="str">
        <x:v>30</x:v>
      </x:c>
      <x:c r="G363" s="10" t="n">
        <x:v>46127</x:v>
      </x:c>
      <x:c r="H363" s="10" t="n">
        <x:v>46129</x:v>
      </x:c>
      <x:c r="I363" s="7" t="n">
        <x:v>3600</x:v>
      </x:c>
      <x:c r="J363" s="7" t="n">
        <x:v>3600</x:v>
      </x:c>
      <x:c r="K363" s="7" t="n">
        <x:v>1</x:v>
      </x:c>
      <x:c r="L363" s="8" t="n">
        <x:v>15.57</x:v>
      </x:c>
      <x:c r="M363" s="9" t="n">
        <x:v>613.8</x:v>
      </x:c>
      <x:c r="N363" s="2" t="str">
        <x:v>i</x:v>
      </x:c>
      <x:c r="O363" s="2" t="n">
        <x:v>0</x:v>
      </x:c>
      <x:c r="P363" s="2" t="n">
        <x:v>100</x:v>
      </x:c>
      <x:c r="Q363" s="2" t="str">
        <x:v>Baseline PO cost</x:v>
      </x:c>
      <x:c r="R363" s="2" t="str">
        <x:v>Received</x:v>
      </x:c>
      <x:c r="S363" s="12" t="n">
        <x:f>IF(AND(ISNUMBER(G363),G363&gt;0,G363&lt;=Summary!$E$5,I363&gt;0),I363*K363,0)</x:f>
        <x:v>3600</x:v>
      </x:c>
      <x:c r="T363" s="12" t="n">
        <x:f>MIN(S363,MAX(0,'Inventory detail'!E74-SUM(S357:S362)))</x:f>
        <x:v>0</x:v>
      </x:c>
      <x:c r="U363" s="12" t="n">
        <x:f>IF(O363=1,J363*K363,0)</x:f>
        <x:v>0</x:v>
      </x:c>
      <x:c r="V363" s="13" t="str">
        <x:f>IF(O363=0,"",IF(H363="","",MAX(H363,Summary!$E$5)))</x:f>
      </x:c>
      <x:c r="W363" s="12" t="n">
        <x:f>IF(Q363="Baseline PO cost",U363,0)</x:f>
        <x:v>0</x:v>
      </x:c>
      <x:c r="X363" s="12" t="n">
        <x:f>IF(Q363="Higher PO cost",U363,0)</x:f>
        <x:v>0</x:v>
      </x:c>
      <x:c r="Y363" s="12" t="n">
        <x:f>IF(Q363="Unclassified",U363,0)</x:f>
        <x:v>0</x:v>
      </x:c>
    </x:row>
    <x:row r="364" ht="22" customHeight="1">
      <x:c r="A364" s="2" t="str">
        <x:v>COIL</x:v>
      </x:c>
      <x:c r="B364" s="2" t="str">
        <x:v>10</x:v>
      </x:c>
      <x:c r="C364" s="2" t="str">
        <x:v>28BLK12-4</x:v>
      </x:c>
      <x:c r="D364" s="2" t="str">
        <x:v>1060225</x:v>
      </x:c>
      <x:c r="E364" s="2" t="str">
        <x:v>0</x:v>
      </x:c>
      <x:c r="F364" s="2" t="str">
        <x:v>30</x:v>
      </x:c>
      <x:c r="G364" s="10" t="n">
        <x:v>46119</x:v>
      </x:c>
      <x:c r="H364" s="10" t="n">
        <x:v>46115</x:v>
      </x:c>
      <x:c r="I364" s="7" t="n">
        <x:v>2400</x:v>
      </x:c>
      <x:c r="J364" s="7" t="n">
        <x:v>2400</x:v>
      </x:c>
      <x:c r="K364" s="7" t="n">
        <x:v>1</x:v>
      </x:c>
      <x:c r="L364" s="8" t="n">
        <x:v>15.57</x:v>
      </x:c>
      <x:c r="M364" s="9" t="n">
        <x:v>409.2</x:v>
      </x:c>
      <x:c r="N364" s="2" t="str">
        <x:v>i</x:v>
      </x:c>
      <x:c r="O364" s="2" t="n">
        <x:v>0</x:v>
      </x:c>
      <x:c r="P364" s="2" t="n">
        <x:v>100</x:v>
      </x:c>
      <x:c r="Q364" s="2" t="str">
        <x:v>Baseline PO cost</x:v>
      </x:c>
      <x:c r="R364" s="2" t="str">
        <x:v>Received</x:v>
      </x:c>
      <x:c r="S364" s="12" t="n">
        <x:f>IF(AND(ISNUMBER(G364),G364&gt;0,G364&lt;=Summary!$E$5,I364&gt;0),I364*K364,0)</x:f>
        <x:v>2400</x:v>
      </x:c>
      <x:c r="T364" s="12" t="n">
        <x:f>MIN(S364,MAX(0,'Inventory detail'!E74-SUM(S357:S363)))</x:f>
        <x:v>0</x:v>
      </x:c>
      <x:c r="U364" s="12" t="n">
        <x:f>IF(O364=1,J364*K364,0)</x:f>
        <x:v>0</x:v>
      </x:c>
      <x:c r="V364" s="13" t="str">
        <x:f>IF(O364=0,"",IF(H364="","",MAX(H364,Summary!$E$5)))</x:f>
      </x:c>
      <x:c r="W364" s="12" t="n">
        <x:f>IF(Q364="Baseline PO cost",U364,0)</x:f>
        <x:v>0</x:v>
      </x:c>
      <x:c r="X364" s="12" t="n">
        <x:f>IF(Q364="Higher PO cost",U364,0)</x:f>
        <x:v>0</x:v>
      </x:c>
      <x:c r="Y364" s="12" t="n">
        <x:f>IF(Q364="Unclassified",U364,0)</x:f>
        <x:v>0</x:v>
      </x:c>
    </x:row>
    <x:row r="365" ht="22" customHeight="1">
      <x:c r="A365" s="2" t="str">
        <x:v>COIL</x:v>
      </x:c>
      <x:c r="B365" s="2" t="str">
        <x:v>10</x:v>
      </x:c>
      <x:c r="C365" s="2" t="str">
        <x:v>28BLK12-4</x:v>
      </x:c>
      <x:c r="D365" s="2" t="str">
        <x:v>1060063</x:v>
      </x:c>
      <x:c r="E365" s="2" t="str">
        <x:v>0</x:v>
      </x:c>
      <x:c r="F365" s="2" t="str">
        <x:v>31</x:v>
      </x:c>
      <x:c r="G365" s="10" t="n">
        <x:v>46083</x:v>
      </x:c>
      <x:c r="H365" s="10" t="n">
        <x:v>46087</x:v>
      </x:c>
      <x:c r="I365" s="7" t="n">
        <x:v>2400</x:v>
      </x:c>
      <x:c r="J365" s="7" t="n">
        <x:v>2400</x:v>
      </x:c>
      <x:c r="K365" s="7" t="n">
        <x:v>1</x:v>
      </x:c>
      <x:c r="L365" s="8" t="n">
        <x:v>15.57</x:v>
      </x:c>
      <x:c r="M365" s="9" t="n">
        <x:v>409.2</x:v>
      </x:c>
      <x:c r="N365" s="2" t="str">
        <x:v>i</x:v>
      </x:c>
      <x:c r="O365" s="2" t="n">
        <x:v>0</x:v>
      </x:c>
      <x:c r="P365" s="2" t="n">
        <x:v>100</x:v>
      </x:c>
      <x:c r="Q365" s="2" t="str">
        <x:v>Baseline PO cost</x:v>
      </x:c>
      <x:c r="R365" s="2" t="str">
        <x:v>Received</x:v>
      </x:c>
      <x:c r="S365" s="12" t="n">
        <x:f>IF(AND(ISNUMBER(G365),G365&gt;0,G365&lt;=Summary!$E$5,I365&gt;0),I365*K365,0)</x:f>
        <x:v>2400</x:v>
      </x:c>
      <x:c r="T365" s="12" t="n">
        <x:f>MIN(S365,MAX(0,'Inventory detail'!E74-SUM(S357:S364)))</x:f>
        <x:v>0</x:v>
      </x:c>
      <x:c r="U365" s="12" t="n">
        <x:f>IF(O365=1,J365*K365,0)</x:f>
        <x:v>0</x:v>
      </x:c>
      <x:c r="V365" s="13" t="str">
        <x:f>IF(O365=0,"",IF(H365="","",MAX(H365,Summary!$E$5)))</x:f>
      </x:c>
      <x:c r="W365" s="12" t="n">
        <x:f>IF(Q365="Baseline PO cost",U365,0)</x:f>
        <x:v>0</x:v>
      </x:c>
      <x:c r="X365" s="12" t="n">
        <x:f>IF(Q365="Higher PO cost",U365,0)</x:f>
        <x:v>0</x:v>
      </x:c>
      <x:c r="Y365" s="12" t="n">
        <x:f>IF(Q365="Unclassified",U365,0)</x:f>
        <x:v>0</x:v>
      </x:c>
    </x:row>
    <x:row r="366" ht="22" customHeight="1">
      <x:c r="A366" s="2" t="str">
        <x:v>COIL</x:v>
      </x:c>
      <x:c r="B366" s="2" t="str">
        <x:v>10</x:v>
      </x:c>
      <x:c r="C366" s="2" t="str">
        <x:v>28BLK12-4</x:v>
      </x:c>
      <x:c r="D366" s="2" t="str">
        <x:v>1059962</x:v>
      </x:c>
      <x:c r="E366" s="2" t="str">
        <x:v>0</x:v>
      </x:c>
      <x:c r="F366" s="2" t="str">
        <x:v>22</x:v>
      </x:c>
      <x:c r="G366" s="10" t="n">
        <x:v>46059</x:v>
      </x:c>
      <x:c r="H366" s="10" t="n">
        <x:v>46064</x:v>
      </x:c>
      <x:c r="I366" s="7" t="n">
        <x:v>6000</x:v>
      </x:c>
      <x:c r="J366" s="7" t="n">
        <x:v>6000</x:v>
      </x:c>
      <x:c r="K366" s="7" t="n">
        <x:v>1</x:v>
      </x:c>
      <x:c r="L366" s="8" t="n">
        <x:v>15.57</x:v>
      </x:c>
      <x:c r="M366" s="9" t="n">
        <x:v>1023</x:v>
      </x:c>
      <x:c r="N366" s="2" t="str">
        <x:v>i</x:v>
      </x:c>
      <x:c r="O366" s="2" t="n">
        <x:v>0</x:v>
      </x:c>
      <x:c r="P366" s="2" t="n">
        <x:v>100</x:v>
      </x:c>
      <x:c r="Q366" s="2" t="str">
        <x:v>Baseline PO cost</x:v>
      </x:c>
      <x:c r="R366" s="2" t="str">
        <x:v>Received</x:v>
      </x:c>
      <x:c r="S366" s="12" t="n">
        <x:f>IF(AND(ISNUMBER(G366),G366&gt;0,G366&lt;=Summary!$E$5,I366&gt;0),I366*K366,0)</x:f>
        <x:v>6000</x:v>
      </x:c>
      <x:c r="T366" s="12" t="n">
        <x:f>MIN(S366,MAX(0,'Inventory detail'!E74-SUM(S357:S365)))</x:f>
        <x:v>0</x:v>
      </x:c>
      <x:c r="U366" s="12" t="n">
        <x:f>IF(O366=1,J366*K366,0)</x:f>
        <x:v>0</x:v>
      </x:c>
      <x:c r="V366" s="13" t="str">
        <x:f>IF(O366=0,"",IF(H366="","",MAX(H366,Summary!$E$5)))</x:f>
      </x:c>
      <x:c r="W366" s="12" t="n">
        <x:f>IF(Q366="Baseline PO cost",U366,0)</x:f>
        <x:v>0</x:v>
      </x:c>
      <x:c r="X366" s="12" t="n">
        <x:f>IF(Q366="Higher PO cost",U366,0)</x:f>
        <x:v>0</x:v>
      </x:c>
      <x:c r="Y366" s="12" t="n">
        <x:f>IF(Q366="Unclassified",U366,0)</x:f>
        <x:v>0</x:v>
      </x:c>
    </x:row>
    <x:row r="367" ht="22" customHeight="1">
      <x:c r="A367" s="2" t="str">
        <x:v>COIL</x:v>
      </x:c>
      <x:c r="B367" s="2" t="str">
        <x:v>10</x:v>
      </x:c>
      <x:c r="C367" s="2" t="str">
        <x:v>28BLK12-4</x:v>
      </x:c>
      <x:c r="D367" s="2" t="str">
        <x:v>1059842</x:v>
      </x:c>
      <x:c r="E367" s="2" t="str">
        <x:v>0</x:v>
      </x:c>
      <x:c r="F367" s="2" t="str">
        <x:v>31</x:v>
      </x:c>
      <x:c r="G367" s="10" t="n">
        <x:v>46042</x:v>
      </x:c>
      <x:c r="H367" s="10" t="n">
        <x:v>46044</x:v>
      </x:c>
      <x:c r="I367" s="7" t="n">
        <x:v>1200</x:v>
      </x:c>
      <x:c r="J367" s="7" t="n">
        <x:v>1200</x:v>
      </x:c>
      <x:c r="K367" s="7" t="n">
        <x:v>1</x:v>
      </x:c>
      <x:c r="L367" s="8" t="n">
        <x:v>15.57</x:v>
      </x:c>
      <x:c r="M367" s="9" t="n">
        <x:v>204.6</x:v>
      </x:c>
      <x:c r="N367" s="2" t="str">
        <x:v>i</x:v>
      </x:c>
      <x:c r="O367" s="2" t="n">
        <x:v>0</x:v>
      </x:c>
      <x:c r="P367" s="2" t="n">
        <x:v>100</x:v>
      </x:c>
      <x:c r="Q367" s="2" t="str">
        <x:v>Baseline PO cost</x:v>
      </x:c>
      <x:c r="R367" s="2" t="str">
        <x:v>Received</x:v>
      </x:c>
      <x:c r="S367" s="12" t="n">
        <x:f>IF(AND(ISNUMBER(G367),G367&gt;0,G367&lt;=Summary!$E$5,I367&gt;0),I367*K367,0)</x:f>
        <x:v>1200</x:v>
      </x:c>
      <x:c r="T367" s="12" t="n">
        <x:f>MIN(S367,MAX(0,'Inventory detail'!E74-SUM(S357:S366)))</x:f>
        <x:v>0</x:v>
      </x:c>
      <x:c r="U367" s="12" t="n">
        <x:f>IF(O367=1,J367*K367,0)</x:f>
        <x:v>0</x:v>
      </x:c>
      <x:c r="V367" s="13" t="str">
        <x:f>IF(O367=0,"",IF(H367="","",MAX(H367,Summary!$E$5)))</x:f>
      </x:c>
      <x:c r="W367" s="12" t="n">
        <x:f>IF(Q367="Baseline PO cost",U367,0)</x:f>
        <x:v>0</x:v>
      </x:c>
      <x:c r="X367" s="12" t="n">
        <x:f>IF(Q367="Higher PO cost",U367,0)</x:f>
        <x:v>0</x:v>
      </x:c>
      <x:c r="Y367" s="12" t="n">
        <x:f>IF(Q367="Unclassified",U367,0)</x:f>
        <x:v>0</x:v>
      </x:c>
    </x:row>
    <x:row r="368" ht="22" customHeight="1">
      <x:c r="A368" s="2" t="str">
        <x:v>COIL</x:v>
      </x:c>
      <x:c r="B368" s="2" t="str">
        <x:v>10</x:v>
      </x:c>
      <x:c r="C368" s="2" t="str">
        <x:v>28BLK12-4</x:v>
      </x:c>
      <x:c r="D368" s="2" t="str">
        <x:v>1061485</x:v>
      </x:c>
      <x:c r="E368" s="2" t="str">
        <x:v>0</x:v>
      </x:c>
      <x:c r="F368" s="2" t="str">
        <x:v>36</x:v>
      </x:c>
      <x:c r="G368" s="10"/>
      <x:c r="H368" s="10" t="n">
        <x:v>46339</x:v>
      </x:c>
      <x:c r="I368" s="7" t="n">
        <x:v>2400</x:v>
      </x:c>
      <x:c r="J368" s="7" t="n">
        <x:v>2400</x:v>
      </x:c>
      <x:c r="K368" s="7" t="n">
        <x:v>1</x:v>
      </x:c>
      <x:c r="L368" s="8" t="n">
        <x:v>15.57</x:v>
      </x:c>
      <x:c r="M368" s="9" t="n">
        <x:v>0</x:v>
      </x:c>
      <x:c r="N368" s="2" t="str">
        <x:v>a</x:v>
      </x:c>
      <x:c r="O368" s="2" t="n">
        <x:v>1</x:v>
      </x:c>
      <x:c r="P368" s="2" t="n">
        <x:v>100</x:v>
      </x:c>
      <x:c r="Q368" s="2" t="str">
        <x:v>Baseline PO cost</x:v>
      </x:c>
      <x:c r="R368" s="2" t="str">
        <x:v>Incoming active PO</x:v>
      </x:c>
      <x:c r="S368" s="12" t="n">
        <x:f>IF(AND(ISNUMBER(G368),G368&gt;0,G368&lt;=Summary!$E$5,I368&gt;0),I368*K368,0)</x:f>
        <x:v>0</x:v>
      </x:c>
      <x:c r="T368" s="12" t="n">
        <x:f>MIN(S368,MAX(0,'Inventory detail'!E74-SUM(S357:S367)))</x:f>
        <x:v>0</x:v>
      </x:c>
      <x:c r="U368" s="12" t="n">
        <x:f>IF(O368=1,J368*K368,0)</x:f>
        <x:v>2400</x:v>
      </x:c>
      <x:c r="V368" s="13" t="n">
        <x:f>IF(O368=0,"",IF(H368="","",MAX(H368,Summary!$E$5)))</x:f>
        <x:v>46339</x:v>
      </x:c>
      <x:c r="W368" s="12" t="n">
        <x:f>IF(Q368="Baseline PO cost",U368,0)</x:f>
        <x:v>2400</x:v>
      </x:c>
      <x:c r="X368" s="12" t="n">
        <x:f>IF(Q368="Higher PO cost",U368,0)</x:f>
        <x:v>0</x:v>
      </x:c>
      <x:c r="Y368" s="12" t="n">
        <x:f>IF(Q368="Unclassified",U368,0)</x:f>
        <x:v>0</x:v>
      </x:c>
    </x:row>
    <x:row r="369" ht="22" customHeight="1">
      <x:c r="A369" s="2" t="str">
        <x:v>COIL</x:v>
      </x:c>
      <x:c r="B369" s="2" t="str">
        <x:v>10</x:v>
      </x:c>
      <x:c r="C369" s="2" t="str">
        <x:v>28CLR12-4</x:v>
      </x:c>
      <x:c r="D369" s="2" t="str">
        <x:v>1060776</x:v>
      </x:c>
      <x:c r="E369" s="2" t="str">
        <x:v>0</x:v>
      </x:c>
      <x:c r="F369" s="2" t="str">
        <x:v>33</x:v>
      </x:c>
      <x:c r="G369" s="10" t="n">
        <x:v>46197</x:v>
      </x:c>
      <x:c r="H369" s="10" t="n">
        <x:v>46199</x:v>
      </x:c>
      <x:c r="I369" s="7" t="n">
        <x:v>1200</x:v>
      </x:c>
      <x:c r="J369" s="7" t="n">
        <x:v>1200</x:v>
      </x:c>
      <x:c r="K369" s="7" t="n">
        <x:v>1</x:v>
      </x:c>
      <x:c r="L369" s="8" t="n">
        <x:v>20.63</x:v>
      </x:c>
      <x:c r="M369" s="9" t="n">
        <x:v>279.24</x:v>
      </x:c>
      <x:c r="N369" s="2" t="str">
        <x:v>i</x:v>
      </x:c>
      <x:c r="O369" s="2" t="n">
        <x:v>0</x:v>
      </x:c>
      <x:c r="P369" s="2" t="n">
        <x:v>100</x:v>
      </x:c>
      <x:c r="Q369" s="2" t="str">
        <x:v>Baseline PO cost</x:v>
      </x:c>
      <x:c r="R369" s="2" t="str">
        <x:v>Received</x:v>
      </x:c>
      <x:c r="S369" s="12" t="n">
        <x:f>IF(AND(ISNUMBER(G369),G369&gt;0,G369&lt;=Summary!$E$5,I369&gt;0),I369*K369,0)</x:f>
        <x:v>1200</x:v>
      </x:c>
      <x:c r="T369" s="12" t="n">
        <x:f>MIN(S369,MAX(0,'Inventory detail'!E650-0))</x:f>
        <x:v>1200</x:v>
      </x:c>
      <x:c r="U369" s="12" t="n">
        <x:f>IF(O369=1,J369*K369,0)</x:f>
        <x:v>0</x:v>
      </x:c>
      <x:c r="V369" s="13" t="str">
        <x:f>IF(O369=0,"",IF(H369="","",MAX(H369,Summary!$E$5)))</x:f>
      </x:c>
      <x:c r="W369" s="12" t="n">
        <x:f>IF(Q369="Baseline PO cost",U369,0)</x:f>
        <x:v>0</x:v>
      </x:c>
      <x:c r="X369" s="12" t="n">
        <x:f>IF(Q369="Higher PO cost",U369,0)</x:f>
        <x:v>0</x:v>
      </x:c>
      <x:c r="Y369" s="12" t="n">
        <x:f>IF(Q369="Unclassified",U369,0)</x:f>
        <x:v>0</x:v>
      </x:c>
    </x:row>
    <x:row r="370" ht="22" customHeight="1">
      <x:c r="A370" s="2" t="str">
        <x:v>COIL</x:v>
      </x:c>
      <x:c r="B370" s="2" t="str">
        <x:v>10</x:v>
      </x:c>
      <x:c r="C370" s="2" t="str">
        <x:v>28WHT12-4</x:v>
      </x:c>
      <x:c r="D370" s="2" t="str">
        <x:v>1060985</x:v>
      </x:c>
      <x:c r="E370" s="2" t="str">
        <x:v>0</x:v>
      </x:c>
      <x:c r="F370" s="2" t="str">
        <x:v>34</x:v>
      </x:c>
      <x:c r="G370" s="10" t="n">
        <x:v>46240</x:v>
      </x:c>
      <x:c r="H370" s="10" t="n">
        <x:v>46241</x:v>
      </x:c>
      <x:c r="I370" s="7" t="n">
        <x:v>4800</x:v>
      </x:c>
      <x:c r="J370" s="7" t="n">
        <x:v>4800</x:v>
      </x:c>
      <x:c r="K370" s="7" t="n">
        <x:v>1</x:v>
      </x:c>
      <x:c r="L370" s="8" t="n">
        <x:v>20.63</x:v>
      </x:c>
      <x:c r="M370" s="9" t="n">
        <x:v>1116.96</x:v>
      </x:c>
      <x:c r="N370" s="2" t="str">
        <x:v>i</x:v>
      </x:c>
      <x:c r="O370" s="2" t="n">
        <x:v>0</x:v>
      </x:c>
      <x:c r="P370" s="2" t="n">
        <x:v>100</x:v>
      </x:c>
      <x:c r="Q370" s="2" t="str">
        <x:v>Baseline PO cost</x:v>
      </x:c>
      <x:c r="R370" s="2" t="str">
        <x:v>Received</x:v>
      </x:c>
      <x:c r="S370" s="12" t="n">
        <x:f>IF(AND(ISNUMBER(G370),G370&gt;0,G370&lt;=Summary!$E$5,I370&gt;0),I370*K370,0)</x:f>
        <x:v>4800</x:v>
      </x:c>
      <x:c r="T370" s="12" t="n">
        <x:f>MIN(S370,MAX(0,'Inventory detail'!E215-0))</x:f>
        <x:v>4800</x:v>
      </x:c>
      <x:c r="U370" s="12" t="n">
        <x:f>IF(O370=1,J370*K370,0)</x:f>
        <x:v>0</x:v>
      </x:c>
      <x:c r="V370" s="13" t="str">
        <x:f>IF(O370=0,"",IF(H370="","",MAX(H370,Summary!$E$5)))</x:f>
      </x:c>
      <x:c r="W370" s="12" t="n">
        <x:f>IF(Q370="Baseline PO cost",U370,0)</x:f>
        <x:v>0</x:v>
      </x:c>
      <x:c r="X370" s="12" t="n">
        <x:f>IF(Q370="Higher PO cost",U370,0)</x:f>
        <x:v>0</x:v>
      </x:c>
      <x:c r="Y370" s="12" t="n">
        <x:f>IF(Q370="Unclassified",U370,0)</x:f>
        <x:v>0</x:v>
      </x:c>
    </x:row>
    <x:row r="371" ht="22" customHeight="1">
      <x:c r="A371" s="2" t="str">
        <x:v>COIL</x:v>
      </x:c>
      <x:c r="B371" s="2" t="str">
        <x:v>10</x:v>
      </x:c>
      <x:c r="C371" s="2" t="str">
        <x:v>28WHT12-4</x:v>
      </x:c>
      <x:c r="D371" s="2" t="str">
        <x:v>1060866</x:v>
      </x:c>
      <x:c r="E371" s="2" t="str">
        <x:v>0</x:v>
      </x:c>
      <x:c r="F371" s="2" t="str">
        <x:v>30</x:v>
      </x:c>
      <x:c r="G371" s="10" t="n">
        <x:v>46210</x:v>
      </x:c>
      <x:c r="H371" s="10" t="n">
        <x:v>46213</x:v>
      </x:c>
      <x:c r="I371" s="7" t="n">
        <x:v>1200</x:v>
      </x:c>
      <x:c r="J371" s="7" t="n">
        <x:v>1200</x:v>
      </x:c>
      <x:c r="K371" s="7" t="n">
        <x:v>1</x:v>
      </x:c>
      <x:c r="L371" s="8" t="n">
        <x:v>20.63</x:v>
      </x:c>
      <x:c r="M371" s="9" t="n">
        <x:v>279.24</x:v>
      </x:c>
      <x:c r="N371" s="2" t="str">
        <x:v>i</x:v>
      </x:c>
      <x:c r="O371" s="2" t="n">
        <x:v>0</x:v>
      </x:c>
      <x:c r="P371" s="2" t="n">
        <x:v>100</x:v>
      </x:c>
      <x:c r="Q371" s="2" t="str">
        <x:v>Baseline PO cost</x:v>
      </x:c>
      <x:c r="R371" s="2" t="str">
        <x:v>Received</x:v>
      </x:c>
      <x:c r="S371" s="12" t="n">
        <x:f>IF(AND(ISNUMBER(G371),G371&gt;0,G371&lt;=Summary!$E$5,I371&gt;0),I371*K371,0)</x:f>
        <x:v>1200</x:v>
      </x:c>
      <x:c r="T371" s="12" t="n">
        <x:f>MIN(S371,MAX(0,'Inventory detail'!E215-SUM(S370:S370)))</x:f>
        <x:v>1200</x:v>
      </x:c>
      <x:c r="U371" s="12" t="n">
        <x:f>IF(O371=1,J371*K371,0)</x:f>
        <x:v>0</x:v>
      </x:c>
      <x:c r="V371" s="13" t="str">
        <x:f>IF(O371=0,"",IF(H371="","",MAX(H371,Summary!$E$5)))</x:f>
      </x:c>
      <x:c r="W371" s="12" t="n">
        <x:f>IF(Q371="Baseline PO cost",U371,0)</x:f>
        <x:v>0</x:v>
      </x:c>
      <x:c r="X371" s="12" t="n">
        <x:f>IF(Q371="Higher PO cost",U371,0)</x:f>
        <x:v>0</x:v>
      </x:c>
      <x:c r="Y371" s="12" t="n">
        <x:f>IF(Q371="Unclassified",U371,0)</x:f>
        <x:v>0</x:v>
      </x:c>
    </x:row>
    <x:row r="372" ht="22" customHeight="1">
      <x:c r="A372" s="2" t="str">
        <x:v>COIL</x:v>
      </x:c>
      <x:c r="B372" s="2" t="str">
        <x:v>10</x:v>
      </x:c>
      <x:c r="C372" s="2" t="str">
        <x:v>28WHT12-4</x:v>
      </x:c>
      <x:c r="D372" s="2" t="str">
        <x:v>1060776</x:v>
      </x:c>
      <x:c r="E372" s="2" t="str">
        <x:v>0</x:v>
      </x:c>
      <x:c r="F372" s="2" t="str">
        <x:v>34</x:v>
      </x:c>
      <x:c r="G372" s="10" t="n">
        <x:v>46197</x:v>
      </x:c>
      <x:c r="H372" s="10" t="n">
        <x:v>46199</x:v>
      </x:c>
      <x:c r="I372" s="7" t="n">
        <x:v>1200</x:v>
      </x:c>
      <x:c r="J372" s="7" t="n">
        <x:v>1200</x:v>
      </x:c>
      <x:c r="K372" s="7" t="n">
        <x:v>1</x:v>
      </x:c>
      <x:c r="L372" s="8" t="n">
        <x:v>20.63</x:v>
      </x:c>
      <x:c r="M372" s="9" t="n">
        <x:v>279.24</x:v>
      </x:c>
      <x:c r="N372" s="2" t="str">
        <x:v>i</x:v>
      </x:c>
      <x:c r="O372" s="2" t="n">
        <x:v>0</x:v>
      </x:c>
      <x:c r="P372" s="2" t="n">
        <x:v>100</x:v>
      </x:c>
      <x:c r="Q372" s="2" t="str">
        <x:v>Baseline PO cost</x:v>
      </x:c>
      <x:c r="R372" s="2" t="str">
        <x:v>Received</x:v>
      </x:c>
      <x:c r="S372" s="12" t="n">
        <x:f>IF(AND(ISNUMBER(G372),G372&gt;0,G372&lt;=Summary!$E$5,I372&gt;0),I372*K372,0)</x:f>
        <x:v>1200</x:v>
      </x:c>
      <x:c r="T372" s="12" t="n">
        <x:f>MIN(S372,MAX(0,'Inventory detail'!E215-SUM(S370:S371)))</x:f>
        <x:v>200</x:v>
      </x:c>
      <x:c r="U372" s="12" t="n">
        <x:f>IF(O372=1,J372*K372,0)</x:f>
        <x:v>0</x:v>
      </x:c>
      <x:c r="V372" s="13" t="str">
        <x:f>IF(O372=0,"",IF(H372="","",MAX(H372,Summary!$E$5)))</x:f>
      </x:c>
      <x:c r="W372" s="12" t="n">
        <x:f>IF(Q372="Baseline PO cost",U372,0)</x:f>
        <x:v>0</x:v>
      </x:c>
      <x:c r="X372" s="12" t="n">
        <x:f>IF(Q372="Higher PO cost",U372,0)</x:f>
        <x:v>0</x:v>
      </x:c>
      <x:c r="Y372" s="12" t="n">
        <x:f>IF(Q372="Unclassified",U372,0)</x:f>
        <x:v>0</x:v>
      </x:c>
    </x:row>
    <x:row r="373" ht="22" customHeight="1">
      <x:c r="A373" s="2" t="str">
        <x:v>COIL</x:v>
      </x:c>
      <x:c r="B373" s="2" t="str">
        <x:v>10</x:v>
      </x:c>
      <x:c r="C373" s="2" t="str">
        <x:v>28WHT12-4</x:v>
      </x:c>
      <x:c r="D373" s="2" t="str">
        <x:v>1060598</x:v>
      </x:c>
      <x:c r="E373" s="2" t="str">
        <x:v>0</x:v>
      </x:c>
      <x:c r="F373" s="2" t="str">
        <x:v>30</x:v>
      </x:c>
      <x:c r="G373" s="10" t="n">
        <x:v>46171</x:v>
      </x:c>
      <x:c r="H373" s="10" t="n">
        <x:v>46171</x:v>
      </x:c>
      <x:c r="I373" s="7" t="n">
        <x:v>1200</x:v>
      </x:c>
      <x:c r="J373" s="7" t="n">
        <x:v>1200</x:v>
      </x:c>
      <x:c r="K373" s="7" t="n">
        <x:v>1</x:v>
      </x:c>
      <x:c r="L373" s="8" t="n">
        <x:v>20.63</x:v>
      </x:c>
      <x:c r="M373" s="9" t="n">
        <x:v>279.24</x:v>
      </x:c>
      <x:c r="N373" s="2" t="str">
        <x:v>i</x:v>
      </x:c>
      <x:c r="O373" s="2" t="n">
        <x:v>0</x:v>
      </x:c>
      <x:c r="P373" s="2" t="n">
        <x:v>100</x:v>
      </x:c>
      <x:c r="Q373" s="2" t="str">
        <x:v>Baseline PO cost</x:v>
      </x:c>
      <x:c r="R373" s="2" t="str">
        <x:v>Received</x:v>
      </x:c>
      <x:c r="S373" s="12" t="n">
        <x:f>IF(AND(ISNUMBER(G373),G373&gt;0,G373&lt;=Summary!$E$5,I373&gt;0),I373*K373,0)</x:f>
        <x:v>1200</x:v>
      </x:c>
      <x:c r="T373" s="12" t="n">
        <x:f>MIN(S373,MAX(0,'Inventory detail'!E215-SUM(S370:S372)))</x:f>
        <x:v>0</x:v>
      </x:c>
      <x:c r="U373" s="12" t="n">
        <x:f>IF(O373=1,J373*K373,0)</x:f>
        <x:v>0</x:v>
      </x:c>
      <x:c r="V373" s="13" t="str">
        <x:f>IF(O373=0,"",IF(H373="","",MAX(H373,Summary!$E$5)))</x:f>
      </x:c>
      <x:c r="W373" s="12" t="n">
        <x:f>IF(Q373="Baseline PO cost",U373,0)</x:f>
        <x:v>0</x:v>
      </x:c>
      <x:c r="X373" s="12" t="n">
        <x:f>IF(Q373="Higher PO cost",U373,0)</x:f>
        <x:v>0</x:v>
      </x:c>
      <x:c r="Y373" s="12" t="n">
        <x:f>IF(Q373="Unclassified",U373,0)</x:f>
        <x:v>0</x:v>
      </x:c>
    </x:row>
    <x:row r="374" ht="22" customHeight="1">
      <x:c r="A374" s="2" t="str">
        <x:v>COIL</x:v>
      </x:c>
      <x:c r="B374" s="2" t="str">
        <x:v>10</x:v>
      </x:c>
      <x:c r="C374" s="2" t="str">
        <x:v>28WHT12-4</x:v>
      </x:c>
      <x:c r="D374" s="2" t="str">
        <x:v>1060507</x:v>
      </x:c>
      <x:c r="E374" s="2" t="str">
        <x:v>0</x:v>
      </x:c>
      <x:c r="F374" s="2" t="str">
        <x:v>52</x:v>
      </x:c>
      <x:c r="G374" s="10" t="n">
        <x:v>46150</x:v>
      </x:c>
      <x:c r="H374" s="10" t="n">
        <x:v>46155</x:v>
      </x:c>
      <x:c r="I374" s="7" t="n">
        <x:v>2400</x:v>
      </x:c>
      <x:c r="J374" s="7" t="n">
        <x:v>2400</x:v>
      </x:c>
      <x:c r="K374" s="7" t="n">
        <x:v>1</x:v>
      </x:c>
      <x:c r="L374" s="8" t="n">
        <x:v>20.63</x:v>
      </x:c>
      <x:c r="M374" s="9" t="n">
        <x:v>558.48</x:v>
      </x:c>
      <x:c r="N374" s="2" t="str">
        <x:v>i</x:v>
      </x:c>
      <x:c r="O374" s="2" t="n">
        <x:v>0</x:v>
      </x:c>
      <x:c r="P374" s="2" t="n">
        <x:v>100</x:v>
      </x:c>
      <x:c r="Q374" s="2" t="str">
        <x:v>Baseline PO cost</x:v>
      </x:c>
      <x:c r="R374" s="2" t="str">
        <x:v>Received</x:v>
      </x:c>
      <x:c r="S374" s="12" t="n">
        <x:f>IF(AND(ISNUMBER(G374),G374&gt;0,G374&lt;=Summary!$E$5,I374&gt;0),I374*K374,0)</x:f>
        <x:v>2400</x:v>
      </x:c>
      <x:c r="T374" s="12" t="n">
        <x:f>MIN(S374,MAX(0,'Inventory detail'!E215-SUM(S370:S373)))</x:f>
        <x:v>0</x:v>
      </x:c>
      <x:c r="U374" s="12" t="n">
        <x:f>IF(O374=1,J374*K374,0)</x:f>
        <x:v>0</x:v>
      </x:c>
      <x:c r="V374" s="13" t="str">
        <x:f>IF(O374=0,"",IF(H374="","",MAX(H374,Summary!$E$5)))</x:f>
      </x:c>
      <x:c r="W374" s="12" t="n">
        <x:f>IF(Q374="Baseline PO cost",U374,0)</x:f>
        <x:v>0</x:v>
      </x:c>
      <x:c r="X374" s="12" t="n">
        <x:f>IF(Q374="Higher PO cost",U374,0)</x:f>
        <x:v>0</x:v>
      </x:c>
      <x:c r="Y374" s="12" t="n">
        <x:f>IF(Q374="Unclassified",U374,0)</x:f>
        <x:v>0</x:v>
      </x:c>
    </x:row>
    <x:row r="375" ht="22" customHeight="1">
      <x:c r="A375" s="2" t="str">
        <x:v>COIL</x:v>
      </x:c>
      <x:c r="B375" s="2" t="str">
        <x:v>10</x:v>
      </x:c>
      <x:c r="C375" s="2" t="str">
        <x:v>28WHT12-4</x:v>
      </x:c>
      <x:c r="D375" s="2" t="str">
        <x:v>1060384</x:v>
      </x:c>
      <x:c r="E375" s="2" t="str">
        <x:v>0</x:v>
      </x:c>
      <x:c r="F375" s="2" t="str">
        <x:v>31</x:v>
      </x:c>
      <x:c r="G375" s="10" t="n">
        <x:v>46127</x:v>
      </x:c>
      <x:c r="H375" s="10" t="n">
        <x:v>46129</x:v>
      </x:c>
      <x:c r="I375" s="7" t="n">
        <x:v>1200</x:v>
      </x:c>
      <x:c r="J375" s="7" t="n">
        <x:v>1200</x:v>
      </x:c>
      <x:c r="K375" s="7" t="n">
        <x:v>1</x:v>
      </x:c>
      <x:c r="L375" s="8" t="n">
        <x:v>20.63</x:v>
      </x:c>
      <x:c r="M375" s="9" t="n">
        <x:v>271.08</x:v>
      </x:c>
      <x:c r="N375" s="2" t="str">
        <x:v>i</x:v>
      </x:c>
      <x:c r="O375" s="2" t="n">
        <x:v>0</x:v>
      </x:c>
      <x:c r="P375" s="2" t="n">
        <x:v>100</x:v>
      </x:c>
      <x:c r="Q375" s="2" t="str">
        <x:v>Baseline PO cost</x:v>
      </x:c>
      <x:c r="R375" s="2" t="str">
        <x:v>Received</x:v>
      </x:c>
      <x:c r="S375" s="12" t="n">
        <x:f>IF(AND(ISNUMBER(G375),G375&gt;0,G375&lt;=Summary!$E$5,I375&gt;0),I375*K375,0)</x:f>
        <x:v>1200</x:v>
      </x:c>
      <x:c r="T375" s="12" t="n">
        <x:f>MIN(S375,MAX(0,'Inventory detail'!E215-SUM(S370:S374)))</x:f>
        <x:v>0</x:v>
      </x:c>
      <x:c r="U375" s="12" t="n">
        <x:f>IF(O375=1,J375*K375,0)</x:f>
        <x:v>0</x:v>
      </x:c>
      <x:c r="V375" s="13" t="str">
        <x:f>IF(O375=0,"",IF(H375="","",MAX(H375,Summary!$E$5)))</x:f>
      </x:c>
      <x:c r="W375" s="12" t="n">
        <x:f>IF(Q375="Baseline PO cost",U375,0)</x:f>
        <x:v>0</x:v>
      </x:c>
      <x:c r="X375" s="12" t="n">
        <x:f>IF(Q375="Higher PO cost",U375,0)</x:f>
        <x:v>0</x:v>
      </x:c>
      <x:c r="Y375" s="12" t="n">
        <x:f>IF(Q375="Unclassified",U375,0)</x:f>
        <x:v>0</x:v>
      </x:c>
    </x:row>
    <x:row r="376" ht="22" customHeight="1">
      <x:c r="A376" s="2" t="str">
        <x:v>COIL</x:v>
      </x:c>
      <x:c r="B376" s="2" t="str">
        <x:v>10</x:v>
      </x:c>
      <x:c r="C376" s="2" t="str">
        <x:v>28WHT12-4</x:v>
      </x:c>
      <x:c r="D376" s="2" t="str">
        <x:v>1060063</x:v>
      </x:c>
      <x:c r="E376" s="2" t="str">
        <x:v>0</x:v>
      </x:c>
      <x:c r="F376" s="2" t="str">
        <x:v>32</x:v>
      </x:c>
      <x:c r="G376" s="10" t="n">
        <x:v>46083</x:v>
      </x:c>
      <x:c r="H376" s="10" t="n">
        <x:v>46087</x:v>
      </x:c>
      <x:c r="I376" s="7" t="n">
        <x:v>1200</x:v>
      </x:c>
      <x:c r="J376" s="7" t="n">
        <x:v>1200</x:v>
      </x:c>
      <x:c r="K376" s="7" t="n">
        <x:v>1</x:v>
      </x:c>
      <x:c r="L376" s="8" t="n">
        <x:v>20.63</x:v>
      </x:c>
      <x:c r="M376" s="9" t="n">
        <x:v>271.08</x:v>
      </x:c>
      <x:c r="N376" s="2" t="str">
        <x:v>i</x:v>
      </x:c>
      <x:c r="O376" s="2" t="n">
        <x:v>0</x:v>
      </x:c>
      <x:c r="P376" s="2" t="n">
        <x:v>100</x:v>
      </x:c>
      <x:c r="Q376" s="2" t="str">
        <x:v>Baseline PO cost</x:v>
      </x:c>
      <x:c r="R376" s="2" t="str">
        <x:v>Received</x:v>
      </x:c>
      <x:c r="S376" s="12" t="n">
        <x:f>IF(AND(ISNUMBER(G376),G376&gt;0,G376&lt;=Summary!$E$5,I376&gt;0),I376*K376,0)</x:f>
        <x:v>1200</x:v>
      </x:c>
      <x:c r="T376" s="12" t="n">
        <x:f>MIN(S376,MAX(0,'Inventory detail'!E215-SUM(S370:S375)))</x:f>
        <x:v>0</x:v>
      </x:c>
      <x:c r="U376" s="12" t="n">
        <x:f>IF(O376=1,J376*K376,0)</x:f>
        <x:v>0</x:v>
      </x:c>
      <x:c r="V376" s="13" t="str">
        <x:f>IF(O376=0,"",IF(H376="","",MAX(H376,Summary!$E$5)))</x:f>
      </x:c>
      <x:c r="W376" s="12" t="n">
        <x:f>IF(Q376="Baseline PO cost",U376,0)</x:f>
        <x:v>0</x:v>
      </x:c>
      <x:c r="X376" s="12" t="n">
        <x:f>IF(Q376="Higher PO cost",U376,0)</x:f>
        <x:v>0</x:v>
      </x:c>
      <x:c r="Y376" s="12" t="n">
        <x:f>IF(Q376="Unclassified",U376,0)</x:f>
        <x:v>0</x:v>
      </x:c>
    </x:row>
    <x:row r="377" ht="22" customHeight="1">
      <x:c r="A377" s="2" t="str">
        <x:v>COIL</x:v>
      </x:c>
      <x:c r="B377" s="2" t="str">
        <x:v>10</x:v>
      </x:c>
      <x:c r="C377" s="2" t="str">
        <x:v>30BLK12-4</x:v>
      </x:c>
      <x:c r="D377" s="2" t="str">
        <x:v>1061316</x:v>
      </x:c>
      <x:c r="E377" s="2" t="str">
        <x:v>0</x:v>
      </x:c>
      <x:c r="F377" s="2" t="str">
        <x:v>36</x:v>
      </x:c>
      <x:c r="G377" s="10" t="n">
        <x:v>46302</x:v>
      </x:c>
      <x:c r="H377" s="10" t="n">
        <x:v>46304</x:v>
      </x:c>
      <x:c r="I377" s="7" t="n">
        <x:v>3600</x:v>
      </x:c>
      <x:c r="J377" s="7" t="n">
        <x:v>3600</x:v>
      </x:c>
      <x:c r="K377" s="7" t="n">
        <x:v>1</x:v>
      </x:c>
      <x:c r="L377" s="8" t="n">
        <x:v>16.86</x:v>
      </x:c>
      <x:c r="M377" s="9" t="n">
        <x:v>684.36</x:v>
      </x:c>
      <x:c r="N377" s="2" t="str">
        <x:v>a</x:v>
      </x:c>
      <x:c r="O377" s="2" t="n">
        <x:v>0</x:v>
      </x:c>
      <x:c r="P377" s="2" t="n">
        <x:v>100</x:v>
      </x:c>
      <x:c r="Q377" s="2" t="str">
        <x:v>Baseline PO cost</x:v>
      </x:c>
      <x:c r="R377" s="2" t="str">
        <x:v>Received</x:v>
      </x:c>
      <x:c r="S377" s="12" t="n">
        <x:f>IF(AND(ISNUMBER(G377),G377&gt;0,G377&lt;=Summary!$E$5,I377&gt;0),I377*K377,0)</x:f>
        <x:v>3600</x:v>
      </x:c>
      <x:c r="T377" s="12" t="n">
        <x:f>MIN(S377,MAX(0,'Inventory detail'!E75-0))</x:f>
        <x:v>3600</x:v>
      </x:c>
      <x:c r="U377" s="12" t="n">
        <x:f>IF(O377=1,J377*K377,0)</x:f>
        <x:v>0</x:v>
      </x:c>
      <x:c r="V377" s="13" t="str">
        <x:f>IF(O377=0,"",IF(H377="","",MAX(H377,Summary!$E$5)))</x:f>
      </x:c>
      <x:c r="W377" s="12" t="n">
        <x:f>IF(Q377="Baseline PO cost",U377,0)</x:f>
        <x:v>0</x:v>
      </x:c>
      <x:c r="X377" s="12" t="n">
        <x:f>IF(Q377="Higher PO cost",U377,0)</x:f>
        <x:v>0</x:v>
      </x:c>
      <x:c r="Y377" s="12" t="n">
        <x:f>IF(Q377="Unclassified",U377,0)</x:f>
        <x:v>0</x:v>
      </x:c>
    </x:row>
    <x:row r="378" ht="22" customHeight="1">
      <x:c r="A378" s="2" t="str">
        <x:v>COIL</x:v>
      </x:c>
      <x:c r="B378" s="2" t="str">
        <x:v>10</x:v>
      </x:c>
      <x:c r="C378" s="2" t="str">
        <x:v>30BLK12-4</x:v>
      </x:c>
      <x:c r="D378" s="2" t="str">
        <x:v>1061140</x:v>
      </x:c>
      <x:c r="E378" s="2" t="str">
        <x:v>0</x:v>
      </x:c>
      <x:c r="F378" s="2" t="str">
        <x:v>34</x:v>
      </x:c>
      <x:c r="G378" s="10" t="n">
        <x:v>46286</x:v>
      </x:c>
      <x:c r="H378" s="10" t="n">
        <x:v>46286</x:v>
      </x:c>
      <x:c r="I378" s="7" t="n">
        <x:v>6000</x:v>
      </x:c>
      <x:c r="J378" s="7" t="n">
        <x:v>6000</x:v>
      </x:c>
      <x:c r="K378" s="7" t="n">
        <x:v>1</x:v>
      </x:c>
      <x:c r="L378" s="8" t="n">
        <x:v>16.86</x:v>
      </x:c>
      <x:c r="M378" s="9" t="n">
        <x:v>1140.6</x:v>
      </x:c>
      <x:c r="N378" s="2" t="str">
        <x:v>i</x:v>
      </x:c>
      <x:c r="O378" s="2" t="n">
        <x:v>0</x:v>
      </x:c>
      <x:c r="P378" s="2" t="n">
        <x:v>100</x:v>
      </x:c>
      <x:c r="Q378" s="2" t="str">
        <x:v>Baseline PO cost</x:v>
      </x:c>
      <x:c r="R378" s="2" t="str">
        <x:v>Received</x:v>
      </x:c>
      <x:c r="S378" s="12" t="n">
        <x:f>IF(AND(ISNUMBER(G378),G378&gt;0,G378&lt;=Summary!$E$5,I378&gt;0),I378*K378,0)</x:f>
        <x:v>6000</x:v>
      </x:c>
      <x:c r="T378" s="12" t="n">
        <x:f>MIN(S378,MAX(0,'Inventory detail'!E75-SUM(S377:S377)))</x:f>
        <x:v>6000</x:v>
      </x:c>
      <x:c r="U378" s="12" t="n">
        <x:f>IF(O378=1,J378*K378,0)</x:f>
        <x:v>0</x:v>
      </x:c>
      <x:c r="V378" s="13" t="str">
        <x:f>IF(O378=0,"",IF(H378="","",MAX(H378,Summary!$E$5)))</x:f>
      </x:c>
      <x:c r="W378" s="12" t="n">
        <x:f>IF(Q378="Baseline PO cost",U378,0)</x:f>
        <x:v>0</x:v>
      </x:c>
      <x:c r="X378" s="12" t="n">
        <x:f>IF(Q378="Higher PO cost",U378,0)</x:f>
        <x:v>0</x:v>
      </x:c>
      <x:c r="Y378" s="12" t="n">
        <x:f>IF(Q378="Unclassified",U378,0)</x:f>
        <x:v>0</x:v>
      </x:c>
    </x:row>
    <x:row r="379" ht="22" customHeight="1">
      <x:c r="A379" s="2" t="str">
        <x:v>COIL</x:v>
      </x:c>
      <x:c r="B379" s="2" t="str">
        <x:v>10</x:v>
      </x:c>
      <x:c r="C379" s="2" t="str">
        <x:v>30BLK12-4</x:v>
      </x:c>
      <x:c r="D379" s="2" t="str">
        <x:v>1060985</x:v>
      </x:c>
      <x:c r="E379" s="2" t="str">
        <x:v>0</x:v>
      </x:c>
      <x:c r="F379" s="2" t="str">
        <x:v>35</x:v>
      </x:c>
      <x:c r="G379" s="10" t="n">
        <x:v>46240</x:v>
      </x:c>
      <x:c r="H379" s="10" t="n">
        <x:v>46241</x:v>
      </x:c>
      <x:c r="I379" s="7" t="n">
        <x:v>2400</x:v>
      </x:c>
      <x:c r="J379" s="7" t="n">
        <x:v>2400</x:v>
      </x:c>
      <x:c r="K379" s="7" t="n">
        <x:v>1</x:v>
      </x:c>
      <x:c r="L379" s="8" t="n">
        <x:v>16.86</x:v>
      </x:c>
      <x:c r="M379" s="9" t="n">
        <x:v>456.24</x:v>
      </x:c>
      <x:c r="N379" s="2" t="str">
        <x:v>i</x:v>
      </x:c>
      <x:c r="O379" s="2" t="n">
        <x:v>0</x:v>
      </x:c>
      <x:c r="P379" s="2" t="n">
        <x:v>100</x:v>
      </x:c>
      <x:c r="Q379" s="2" t="str">
        <x:v>Baseline PO cost</x:v>
      </x:c>
      <x:c r="R379" s="2" t="str">
        <x:v>Received</x:v>
      </x:c>
      <x:c r="S379" s="12" t="n">
        <x:f>IF(AND(ISNUMBER(G379),G379&gt;0,G379&lt;=Summary!$E$5,I379&gt;0),I379*K379,0)</x:f>
        <x:v>2400</x:v>
      </x:c>
      <x:c r="T379" s="12" t="n">
        <x:f>MIN(S379,MAX(0,'Inventory detail'!E75-SUM(S377:S378)))</x:f>
        <x:v>2400</x:v>
      </x:c>
      <x:c r="U379" s="12" t="n">
        <x:f>IF(O379=1,J379*K379,0)</x:f>
        <x:v>0</x:v>
      </x:c>
      <x:c r="V379" s="13" t="str">
        <x:f>IF(O379=0,"",IF(H379="","",MAX(H379,Summary!$E$5)))</x:f>
      </x:c>
      <x:c r="W379" s="12" t="n">
        <x:f>IF(Q379="Baseline PO cost",U379,0)</x:f>
        <x:v>0</x:v>
      </x:c>
      <x:c r="X379" s="12" t="n">
        <x:f>IF(Q379="Higher PO cost",U379,0)</x:f>
        <x:v>0</x:v>
      </x:c>
      <x:c r="Y379" s="12" t="n">
        <x:f>IF(Q379="Unclassified",U379,0)</x:f>
        <x:v>0</x:v>
      </x:c>
    </x:row>
    <x:row r="380" ht="22" customHeight="1">
      <x:c r="A380" s="2" t="str">
        <x:v>COIL</x:v>
      </x:c>
      <x:c r="B380" s="2" t="str">
        <x:v>10</x:v>
      </x:c>
      <x:c r="C380" s="2" t="str">
        <x:v>30BLK12-4</x:v>
      </x:c>
      <x:c r="D380" s="2" t="str">
        <x:v>1060866</x:v>
      </x:c>
      <x:c r="E380" s="2" t="str">
        <x:v>0</x:v>
      </x:c>
      <x:c r="F380" s="2" t="str">
        <x:v>31</x:v>
      </x:c>
      <x:c r="G380" s="10" t="n">
        <x:v>46210</x:v>
      </x:c>
      <x:c r="H380" s="10" t="n">
        <x:v>46213</x:v>
      </x:c>
      <x:c r="I380" s="7" t="n">
        <x:v>3600</x:v>
      </x:c>
      <x:c r="J380" s="7" t="n">
        <x:v>3600</x:v>
      </x:c>
      <x:c r="K380" s="7" t="n">
        <x:v>1</x:v>
      </x:c>
      <x:c r="L380" s="8" t="n">
        <x:v>16.86</x:v>
      </x:c>
      <x:c r="M380" s="9" t="n">
        <x:v>684.36</x:v>
      </x:c>
      <x:c r="N380" s="2" t="str">
        <x:v>i</x:v>
      </x:c>
      <x:c r="O380" s="2" t="n">
        <x:v>0</x:v>
      </x:c>
      <x:c r="P380" s="2" t="n">
        <x:v>100</x:v>
      </x:c>
      <x:c r="Q380" s="2" t="str">
        <x:v>Baseline PO cost</x:v>
      </x:c>
      <x:c r="R380" s="2" t="str">
        <x:v>Received</x:v>
      </x:c>
      <x:c r="S380" s="12" t="n">
        <x:f>IF(AND(ISNUMBER(G380),G380&gt;0,G380&lt;=Summary!$E$5,I380&gt;0),I380*K380,0)</x:f>
        <x:v>3600</x:v>
      </x:c>
      <x:c r="T380" s="12" t="n">
        <x:f>MIN(S380,MAX(0,'Inventory detail'!E75-SUM(S377:S379)))</x:f>
        <x:v>2100</x:v>
      </x:c>
      <x:c r="U380" s="12" t="n">
        <x:f>IF(O380=1,J380*K380,0)</x:f>
        <x:v>0</x:v>
      </x:c>
      <x:c r="V380" s="13" t="str">
        <x:f>IF(O380=0,"",IF(H380="","",MAX(H380,Summary!$E$5)))</x:f>
      </x:c>
      <x:c r="W380" s="12" t="n">
        <x:f>IF(Q380="Baseline PO cost",U380,0)</x:f>
        <x:v>0</x:v>
      </x:c>
      <x:c r="X380" s="12" t="n">
        <x:f>IF(Q380="Higher PO cost",U380,0)</x:f>
        <x:v>0</x:v>
      </x:c>
      <x:c r="Y380" s="12" t="n">
        <x:f>IF(Q380="Unclassified",U380,0)</x:f>
        <x:v>0</x:v>
      </x:c>
    </x:row>
    <x:row r="381" ht="22" customHeight="1">
      <x:c r="A381" s="2" t="str">
        <x:v>COIL</x:v>
      </x:c>
      <x:c r="B381" s="2" t="str">
        <x:v>10</x:v>
      </x:c>
      <x:c r="C381" s="2" t="str">
        <x:v>30BLK12-4</x:v>
      </x:c>
      <x:c r="D381" s="2" t="str">
        <x:v>1060776</x:v>
      </x:c>
      <x:c r="E381" s="2" t="str">
        <x:v>0</x:v>
      </x:c>
      <x:c r="F381" s="2" t="str">
        <x:v>35</x:v>
      </x:c>
      <x:c r="G381" s="10" t="n">
        <x:v>46197</x:v>
      </x:c>
      <x:c r="H381" s="10" t="n">
        <x:v>46199</x:v>
      </x:c>
      <x:c r="I381" s="7" t="n">
        <x:v>7200</x:v>
      </x:c>
      <x:c r="J381" s="7" t="n">
        <x:v>7200</x:v>
      </x:c>
      <x:c r="K381" s="7" t="n">
        <x:v>1</x:v>
      </x:c>
      <x:c r="L381" s="8" t="n">
        <x:v>16.86</x:v>
      </x:c>
      <x:c r="M381" s="9" t="n">
        <x:v>1368.72</x:v>
      </x:c>
      <x:c r="N381" s="2" t="str">
        <x:v>i</x:v>
      </x:c>
      <x:c r="O381" s="2" t="n">
        <x:v>0</x:v>
      </x:c>
      <x:c r="P381" s="2" t="n">
        <x:v>100</x:v>
      </x:c>
      <x:c r="Q381" s="2" t="str">
        <x:v>Baseline PO cost</x:v>
      </x:c>
      <x:c r="R381" s="2" t="str">
        <x:v>Received</x:v>
      </x:c>
      <x:c r="S381" s="12" t="n">
        <x:f>IF(AND(ISNUMBER(G381),G381&gt;0,G381&lt;=Summary!$E$5,I381&gt;0),I381*K381,0)</x:f>
        <x:v>7200</x:v>
      </x:c>
      <x:c r="T381" s="12" t="n">
        <x:f>MIN(S381,MAX(0,'Inventory detail'!E75-SUM(S377:S380)))</x:f>
        <x:v>0</x:v>
      </x:c>
      <x:c r="U381" s="12" t="n">
        <x:f>IF(O381=1,J381*K381,0)</x:f>
        <x:v>0</x:v>
      </x:c>
      <x:c r="V381" s="13" t="str">
        <x:f>IF(O381=0,"",IF(H381="","",MAX(H381,Summary!$E$5)))</x:f>
      </x:c>
      <x:c r="W381" s="12" t="n">
        <x:f>IF(Q381="Baseline PO cost",U381,0)</x:f>
        <x:v>0</x:v>
      </x:c>
      <x:c r="X381" s="12" t="n">
        <x:f>IF(Q381="Higher PO cost",U381,0)</x:f>
        <x:v>0</x:v>
      </x:c>
      <x:c r="Y381" s="12" t="n">
        <x:f>IF(Q381="Unclassified",U381,0)</x:f>
        <x:v>0</x:v>
      </x:c>
    </x:row>
    <x:row r="382" ht="22" customHeight="1">
      <x:c r="A382" s="2" t="str">
        <x:v>COIL</x:v>
      </x:c>
      <x:c r="B382" s="2" t="str">
        <x:v>10</x:v>
      </x:c>
      <x:c r="C382" s="2" t="str">
        <x:v>30BLK12-4</x:v>
      </x:c>
      <x:c r="D382" s="2" t="str">
        <x:v>1060598</x:v>
      </x:c>
      <x:c r="E382" s="2" t="str">
        <x:v>0</x:v>
      </x:c>
      <x:c r="F382" s="2" t="str">
        <x:v>31</x:v>
      </x:c>
      <x:c r="G382" s="10" t="n">
        <x:v>46171</x:v>
      </x:c>
      <x:c r="H382" s="10" t="n">
        <x:v>46171</x:v>
      </x:c>
      <x:c r="I382" s="7" t="n">
        <x:v>2400</x:v>
      </x:c>
      <x:c r="J382" s="7" t="n">
        <x:v>2400</x:v>
      </x:c>
      <x:c r="K382" s="7" t="n">
        <x:v>1</x:v>
      </x:c>
      <x:c r="L382" s="8" t="n">
        <x:v>16.86</x:v>
      </x:c>
      <x:c r="M382" s="9" t="n">
        <x:v>456.24</x:v>
      </x:c>
      <x:c r="N382" s="2" t="str">
        <x:v>i</x:v>
      </x:c>
      <x:c r="O382" s="2" t="n">
        <x:v>0</x:v>
      </x:c>
      <x:c r="P382" s="2" t="n">
        <x:v>100</x:v>
      </x:c>
      <x:c r="Q382" s="2" t="str">
        <x:v>Baseline PO cost</x:v>
      </x:c>
      <x:c r="R382" s="2" t="str">
        <x:v>Received</x:v>
      </x:c>
      <x:c r="S382" s="12" t="n">
        <x:f>IF(AND(ISNUMBER(G382),G382&gt;0,G382&lt;=Summary!$E$5,I382&gt;0),I382*K382,0)</x:f>
        <x:v>2400</x:v>
      </x:c>
      <x:c r="T382" s="12" t="n">
        <x:f>MIN(S382,MAX(0,'Inventory detail'!E75-SUM(S377:S381)))</x:f>
        <x:v>0</x:v>
      </x:c>
      <x:c r="U382" s="12" t="n">
        <x:f>IF(O382=1,J382*K382,0)</x:f>
        <x:v>0</x:v>
      </x:c>
      <x:c r="V382" s="13" t="str">
        <x:f>IF(O382=0,"",IF(H382="","",MAX(H382,Summary!$E$5)))</x:f>
      </x:c>
      <x:c r="W382" s="12" t="n">
        <x:f>IF(Q382="Baseline PO cost",U382,0)</x:f>
        <x:v>0</x:v>
      </x:c>
      <x:c r="X382" s="12" t="n">
        <x:f>IF(Q382="Higher PO cost",U382,0)</x:f>
        <x:v>0</x:v>
      </x:c>
      <x:c r="Y382" s="12" t="n">
        <x:f>IF(Q382="Unclassified",U382,0)</x:f>
        <x:v>0</x:v>
      </x:c>
    </x:row>
    <x:row r="383" ht="22" customHeight="1">
      <x:c r="A383" s="2" t="str">
        <x:v>COIL</x:v>
      </x:c>
      <x:c r="B383" s="2" t="str">
        <x:v>10</x:v>
      </x:c>
      <x:c r="C383" s="2" t="str">
        <x:v>30BLK12-4</x:v>
      </x:c>
      <x:c r="D383" s="2" t="str">
        <x:v>1060507</x:v>
      </x:c>
      <x:c r="E383" s="2" t="str">
        <x:v>0</x:v>
      </x:c>
      <x:c r="F383" s="2" t="str">
        <x:v>41</x:v>
      </x:c>
      <x:c r="G383" s="10" t="n">
        <x:v>46150</x:v>
      </x:c>
      <x:c r="H383" s="10" t="n">
        <x:v>46155</x:v>
      </x:c>
      <x:c r="I383" s="7" t="n">
        <x:v>4800</x:v>
      </x:c>
      <x:c r="J383" s="7" t="n">
        <x:v>4800</x:v>
      </x:c>
      <x:c r="K383" s="7" t="n">
        <x:v>1</x:v>
      </x:c>
      <x:c r="L383" s="8" t="n">
        <x:v>16.86</x:v>
      </x:c>
      <x:c r="M383" s="9" t="n">
        <x:v>912.48</x:v>
      </x:c>
      <x:c r="N383" s="2" t="str">
        <x:v>i</x:v>
      </x:c>
      <x:c r="O383" s="2" t="n">
        <x:v>0</x:v>
      </x:c>
      <x:c r="P383" s="2" t="n">
        <x:v>100</x:v>
      </x:c>
      <x:c r="Q383" s="2" t="str">
        <x:v>Baseline PO cost</x:v>
      </x:c>
      <x:c r="R383" s="2" t="str">
        <x:v>Received</x:v>
      </x:c>
      <x:c r="S383" s="12" t="n">
        <x:f>IF(AND(ISNUMBER(G383),G383&gt;0,G383&lt;=Summary!$E$5,I383&gt;0),I383*K383,0)</x:f>
        <x:v>4800</x:v>
      </x:c>
      <x:c r="T383" s="12" t="n">
        <x:f>MIN(S383,MAX(0,'Inventory detail'!E75-SUM(S377:S382)))</x:f>
        <x:v>0</x:v>
      </x:c>
      <x:c r="U383" s="12" t="n">
        <x:f>IF(O383=1,J383*K383,0)</x:f>
        <x:v>0</x:v>
      </x:c>
      <x:c r="V383" s="13" t="str">
        <x:f>IF(O383=0,"",IF(H383="","",MAX(H383,Summary!$E$5)))</x:f>
      </x:c>
      <x:c r="W383" s="12" t="n">
        <x:f>IF(Q383="Baseline PO cost",U383,0)</x:f>
        <x:v>0</x:v>
      </x:c>
      <x:c r="X383" s="12" t="n">
        <x:f>IF(Q383="Higher PO cost",U383,0)</x:f>
        <x:v>0</x:v>
      </x:c>
      <x:c r="Y383" s="12" t="n">
        <x:f>IF(Q383="Unclassified",U383,0)</x:f>
        <x:v>0</x:v>
      </x:c>
    </x:row>
    <x:row r="384" ht="22" customHeight="1">
      <x:c r="A384" s="2" t="str">
        <x:v>COIL</x:v>
      </x:c>
      <x:c r="B384" s="2" t="str">
        <x:v>10</x:v>
      </x:c>
      <x:c r="C384" s="2" t="str">
        <x:v>30BLK12-4</x:v>
      </x:c>
      <x:c r="D384" s="2" t="str">
        <x:v>1060384</x:v>
      </x:c>
      <x:c r="E384" s="2" t="str">
        <x:v>0</x:v>
      </x:c>
      <x:c r="F384" s="2" t="str">
        <x:v>32</x:v>
      </x:c>
      <x:c r="G384" s="10" t="n">
        <x:v>46127</x:v>
      </x:c>
      <x:c r="H384" s="10" t="n">
        <x:v>46129</x:v>
      </x:c>
      <x:c r="I384" s="7" t="n">
        <x:v>1200</x:v>
      </x:c>
      <x:c r="J384" s="7" t="n">
        <x:v>1200</x:v>
      </x:c>
      <x:c r="K384" s="7" t="n">
        <x:v>1</x:v>
      </x:c>
      <x:c r="L384" s="8" t="n">
        <x:v>16.86</x:v>
      </x:c>
      <x:c r="M384" s="9" t="n">
        <x:v>221.52</x:v>
      </x:c>
      <x:c r="N384" s="2" t="str">
        <x:v>i</x:v>
      </x:c>
      <x:c r="O384" s="2" t="n">
        <x:v>0</x:v>
      </x:c>
      <x:c r="P384" s="2" t="n">
        <x:v>100</x:v>
      </x:c>
      <x:c r="Q384" s="2" t="str">
        <x:v>Baseline PO cost</x:v>
      </x:c>
      <x:c r="R384" s="2" t="str">
        <x:v>Received</x:v>
      </x:c>
      <x:c r="S384" s="12" t="n">
        <x:f>IF(AND(ISNUMBER(G384),G384&gt;0,G384&lt;=Summary!$E$5,I384&gt;0),I384*K384,0)</x:f>
        <x:v>1200</x:v>
      </x:c>
      <x:c r="T384" s="12" t="n">
        <x:f>MIN(S384,MAX(0,'Inventory detail'!E75-SUM(S377:S383)))</x:f>
        <x:v>0</x:v>
      </x:c>
      <x:c r="U384" s="12" t="n">
        <x:f>IF(O384=1,J384*K384,0)</x:f>
        <x:v>0</x:v>
      </x:c>
      <x:c r="V384" s="13" t="str">
        <x:f>IF(O384=0,"",IF(H384="","",MAX(H384,Summary!$E$5)))</x:f>
      </x:c>
      <x:c r="W384" s="12" t="n">
        <x:f>IF(Q384="Baseline PO cost",U384,0)</x:f>
        <x:v>0</x:v>
      </x:c>
      <x:c r="X384" s="12" t="n">
        <x:f>IF(Q384="Higher PO cost",U384,0)</x:f>
        <x:v>0</x:v>
      </x:c>
      <x:c r="Y384" s="12" t="n">
        <x:f>IF(Q384="Unclassified",U384,0)</x:f>
        <x:v>0</x:v>
      </x:c>
    </x:row>
    <x:row r="385" ht="22" customHeight="1">
      <x:c r="A385" s="2" t="str">
        <x:v>COIL</x:v>
      </x:c>
      <x:c r="B385" s="2" t="str">
        <x:v>10</x:v>
      </x:c>
      <x:c r="C385" s="2" t="str">
        <x:v>30BLK12-4</x:v>
      </x:c>
      <x:c r="D385" s="2" t="str">
        <x:v>1060225</x:v>
      </x:c>
      <x:c r="E385" s="2" t="str">
        <x:v>0</x:v>
      </x:c>
      <x:c r="F385" s="2" t="str">
        <x:v>31</x:v>
      </x:c>
      <x:c r="G385" s="10" t="n">
        <x:v>46119</x:v>
      </x:c>
      <x:c r="H385" s="10" t="n">
        <x:v>46115</x:v>
      </x:c>
      <x:c r="I385" s="7" t="n">
        <x:v>9600</x:v>
      </x:c>
      <x:c r="J385" s="7" t="n">
        <x:v>9600</x:v>
      </x:c>
      <x:c r="K385" s="7" t="n">
        <x:v>1</x:v>
      </x:c>
      <x:c r="L385" s="8" t="n">
        <x:v>16.86</x:v>
      </x:c>
      <x:c r="M385" s="9" t="n">
        <x:v>1772.16</x:v>
      </x:c>
      <x:c r="N385" s="2" t="str">
        <x:v>i</x:v>
      </x:c>
      <x:c r="O385" s="2" t="n">
        <x:v>0</x:v>
      </x:c>
      <x:c r="P385" s="2" t="n">
        <x:v>100</x:v>
      </x:c>
      <x:c r="Q385" s="2" t="str">
        <x:v>Baseline PO cost</x:v>
      </x:c>
      <x:c r="R385" s="2" t="str">
        <x:v>Received</x:v>
      </x:c>
      <x:c r="S385" s="12" t="n">
        <x:f>IF(AND(ISNUMBER(G385),G385&gt;0,G385&lt;=Summary!$E$5,I385&gt;0),I385*K385,0)</x:f>
        <x:v>9600</x:v>
      </x:c>
      <x:c r="T385" s="12" t="n">
        <x:f>MIN(S385,MAX(0,'Inventory detail'!E75-SUM(S377:S384)))</x:f>
        <x:v>0</x:v>
      </x:c>
      <x:c r="U385" s="12" t="n">
        <x:f>IF(O385=1,J385*K385,0)</x:f>
        <x:v>0</x:v>
      </x:c>
      <x:c r="V385" s="13" t="str">
        <x:f>IF(O385=0,"",IF(H385="","",MAX(H385,Summary!$E$5)))</x:f>
      </x:c>
      <x:c r="W385" s="12" t="n">
        <x:f>IF(Q385="Baseline PO cost",U385,0)</x:f>
        <x:v>0</x:v>
      </x:c>
      <x:c r="X385" s="12" t="n">
        <x:f>IF(Q385="Higher PO cost",U385,0)</x:f>
        <x:v>0</x:v>
      </x:c>
      <x:c r="Y385" s="12" t="n">
        <x:f>IF(Q385="Unclassified",U385,0)</x:f>
        <x:v>0</x:v>
      </x:c>
    </x:row>
    <x:row r="386" ht="22" customHeight="1">
      <x:c r="A386" s="2" t="str">
        <x:v>COIL</x:v>
      </x:c>
      <x:c r="B386" s="2" t="str">
        <x:v>10</x:v>
      </x:c>
      <x:c r="C386" s="2" t="str">
        <x:v>30BLK12-4</x:v>
      </x:c>
      <x:c r="D386" s="2" t="str">
        <x:v>1060063</x:v>
      </x:c>
      <x:c r="E386" s="2" t="str">
        <x:v>0</x:v>
      </x:c>
      <x:c r="F386" s="2" t="str">
        <x:v>33</x:v>
      </x:c>
      <x:c r="G386" s="10" t="n">
        <x:v>46083</x:v>
      </x:c>
      <x:c r="H386" s="10" t="n">
        <x:v>46087</x:v>
      </x:c>
      <x:c r="I386" s="7" t="n">
        <x:v>1200</x:v>
      </x:c>
      <x:c r="J386" s="7" t="n">
        <x:v>1200</x:v>
      </x:c>
      <x:c r="K386" s="7" t="n">
        <x:v>1</x:v>
      </x:c>
      <x:c r="L386" s="8" t="n">
        <x:v>16.86</x:v>
      </x:c>
      <x:c r="M386" s="9" t="n">
        <x:v>221.52</x:v>
      </x:c>
      <x:c r="N386" s="2" t="str">
        <x:v>i</x:v>
      </x:c>
      <x:c r="O386" s="2" t="n">
        <x:v>0</x:v>
      </x:c>
      <x:c r="P386" s="2" t="n">
        <x:v>100</x:v>
      </x:c>
      <x:c r="Q386" s="2" t="str">
        <x:v>Baseline PO cost</x:v>
      </x:c>
      <x:c r="R386" s="2" t="str">
        <x:v>Received</x:v>
      </x:c>
      <x:c r="S386" s="12" t="n">
        <x:f>IF(AND(ISNUMBER(G386),G386&gt;0,G386&lt;=Summary!$E$5,I386&gt;0),I386*K386,0)</x:f>
        <x:v>1200</x:v>
      </x:c>
      <x:c r="T386" s="12" t="n">
        <x:f>MIN(S386,MAX(0,'Inventory detail'!E75-SUM(S377:S385)))</x:f>
        <x:v>0</x:v>
      </x:c>
      <x:c r="U386" s="12" t="n">
        <x:f>IF(O386=1,J386*K386,0)</x:f>
        <x:v>0</x:v>
      </x:c>
      <x:c r="V386" s="13" t="str">
        <x:f>IF(O386=0,"",IF(H386="","",MAX(H386,Summary!$E$5)))</x:f>
      </x:c>
      <x:c r="W386" s="12" t="n">
        <x:f>IF(Q386="Baseline PO cost",U386,0)</x:f>
        <x:v>0</x:v>
      </x:c>
      <x:c r="X386" s="12" t="n">
        <x:f>IF(Q386="Higher PO cost",U386,0)</x:f>
        <x:v>0</x:v>
      </x:c>
      <x:c r="Y386" s="12" t="n">
        <x:f>IF(Q386="Unclassified",U386,0)</x:f>
        <x:v>0</x:v>
      </x:c>
    </x:row>
    <x:row r="387" ht="22" customHeight="1">
      <x:c r="A387" s="2" t="str">
        <x:v>COIL</x:v>
      </x:c>
      <x:c r="B387" s="2" t="str">
        <x:v>10</x:v>
      </x:c>
      <x:c r="C387" s="2" t="str">
        <x:v>30BLK12-4</x:v>
      </x:c>
      <x:c r="D387" s="2" t="str">
        <x:v>1059962</x:v>
      </x:c>
      <x:c r="E387" s="2" t="str">
        <x:v>0</x:v>
      </x:c>
      <x:c r="F387" s="2" t="str">
        <x:v>23</x:v>
      </x:c>
      <x:c r="G387" s="10" t="n">
        <x:v>46059</x:v>
      </x:c>
      <x:c r="H387" s="10" t="n">
        <x:v>46064</x:v>
      </x:c>
      <x:c r="I387" s="7" t="n">
        <x:v>8400</x:v>
      </x:c>
      <x:c r="J387" s="7" t="n">
        <x:v>8400</x:v>
      </x:c>
      <x:c r="K387" s="7" t="n">
        <x:v>1</x:v>
      </x:c>
      <x:c r="L387" s="8" t="n">
        <x:v>16.86</x:v>
      </x:c>
      <x:c r="M387" s="9" t="n">
        <x:v>1550.64</x:v>
      </x:c>
      <x:c r="N387" s="2" t="str">
        <x:v>i</x:v>
      </x:c>
      <x:c r="O387" s="2" t="n">
        <x:v>0</x:v>
      </x:c>
      <x:c r="P387" s="2" t="n">
        <x:v>100</x:v>
      </x:c>
      <x:c r="Q387" s="2" t="str">
        <x:v>Baseline PO cost</x:v>
      </x:c>
      <x:c r="R387" s="2" t="str">
        <x:v>Received</x:v>
      </x:c>
      <x:c r="S387" s="12" t="n">
        <x:f>IF(AND(ISNUMBER(G387),G387&gt;0,G387&lt;=Summary!$E$5,I387&gt;0),I387*K387,0)</x:f>
        <x:v>8400</x:v>
      </x:c>
      <x:c r="T387" s="12" t="n">
        <x:f>MIN(S387,MAX(0,'Inventory detail'!E75-SUM(S377:S386)))</x:f>
        <x:v>0</x:v>
      </x:c>
      <x:c r="U387" s="12" t="n">
        <x:f>IF(O387=1,J387*K387,0)</x:f>
        <x:v>0</x:v>
      </x:c>
      <x:c r="V387" s="13" t="str">
        <x:f>IF(O387=0,"",IF(H387="","",MAX(H387,Summary!$E$5)))</x:f>
      </x:c>
      <x:c r="W387" s="12" t="n">
        <x:f>IF(Q387="Baseline PO cost",U387,0)</x:f>
        <x:v>0</x:v>
      </x:c>
      <x:c r="X387" s="12" t="n">
        <x:f>IF(Q387="Higher PO cost",U387,0)</x:f>
        <x:v>0</x:v>
      </x:c>
      <x:c r="Y387" s="12" t="n">
        <x:f>IF(Q387="Unclassified",U387,0)</x:f>
        <x:v>0</x:v>
      </x:c>
    </x:row>
    <x:row r="388" ht="22" customHeight="1">
      <x:c r="A388" s="2" t="str">
        <x:v>COIL</x:v>
      </x:c>
      <x:c r="B388" s="2" t="str">
        <x:v>10</x:v>
      </x:c>
      <x:c r="C388" s="2" t="str">
        <x:v>30BLK12-4</x:v>
      </x:c>
      <x:c r="D388" s="2" t="str">
        <x:v>1059842</x:v>
      </x:c>
      <x:c r="E388" s="2" t="str">
        <x:v>0</x:v>
      </x:c>
      <x:c r="F388" s="2" t="str">
        <x:v>32</x:v>
      </x:c>
      <x:c r="G388" s="10" t="n">
        <x:v>46042</x:v>
      </x:c>
      <x:c r="H388" s="10" t="n">
        <x:v>46044</x:v>
      </x:c>
      <x:c r="I388" s="7" t="n">
        <x:v>2400</x:v>
      </x:c>
      <x:c r="J388" s="7" t="n">
        <x:v>2400</x:v>
      </x:c>
      <x:c r="K388" s="7" t="n">
        <x:v>1</x:v>
      </x:c>
      <x:c r="L388" s="8" t="n">
        <x:v>16.86</x:v>
      </x:c>
      <x:c r="M388" s="9" t="n">
        <x:v>443.04</x:v>
      </x:c>
      <x:c r="N388" s="2" t="str">
        <x:v>i</x:v>
      </x:c>
      <x:c r="O388" s="2" t="n">
        <x:v>0</x:v>
      </x:c>
      <x:c r="P388" s="2" t="n">
        <x:v>100</x:v>
      </x:c>
      <x:c r="Q388" s="2" t="str">
        <x:v>Baseline PO cost</x:v>
      </x:c>
      <x:c r="R388" s="2" t="str">
        <x:v>Received</x:v>
      </x:c>
      <x:c r="S388" s="12" t="n">
        <x:f>IF(AND(ISNUMBER(G388),G388&gt;0,G388&lt;=Summary!$E$5,I388&gt;0),I388*K388,0)</x:f>
        <x:v>2400</x:v>
      </x:c>
      <x:c r="T388" s="12" t="n">
        <x:f>MIN(S388,MAX(0,'Inventory detail'!E75-SUM(S377:S387)))</x:f>
        <x:v>0</x:v>
      </x:c>
      <x:c r="U388" s="12" t="n">
        <x:f>IF(O388=1,J388*K388,0)</x:f>
        <x:v>0</x:v>
      </x:c>
      <x:c r="V388" s="13" t="str">
        <x:f>IF(O388=0,"",IF(H388="","",MAX(H388,Summary!$E$5)))</x:f>
      </x:c>
      <x:c r="W388" s="12" t="n">
        <x:f>IF(Q388="Baseline PO cost",U388,0)</x:f>
        <x:v>0</x:v>
      </x:c>
      <x:c r="X388" s="12" t="n">
        <x:f>IF(Q388="Higher PO cost",U388,0)</x:f>
        <x:v>0</x:v>
      </x:c>
      <x:c r="Y388" s="12" t="n">
        <x:f>IF(Q388="Unclassified",U388,0)</x:f>
        <x:v>0</x:v>
      </x:c>
    </x:row>
    <x:row r="389" ht="22" customHeight="1">
      <x:c r="A389" s="2" t="str">
        <x:v>COIL</x:v>
      </x:c>
      <x:c r="B389" s="2" t="str">
        <x:v>10</x:v>
      </x:c>
      <x:c r="C389" s="2" t="str">
        <x:v>30BLK12-4</x:v>
      </x:c>
      <x:c r="D389" s="2" t="str">
        <x:v>1061485</x:v>
      </x:c>
      <x:c r="E389" s="2" t="str">
        <x:v>0</x:v>
      </x:c>
      <x:c r="F389" s="2" t="str">
        <x:v>37</x:v>
      </x:c>
      <x:c r="G389" s="10"/>
      <x:c r="H389" s="10" t="n">
        <x:v>46339</x:v>
      </x:c>
      <x:c r="I389" s="7" t="n">
        <x:v>2400</x:v>
      </x:c>
      <x:c r="J389" s="7" t="n">
        <x:v>2400</x:v>
      </x:c>
      <x:c r="K389" s="7" t="n">
        <x:v>1</x:v>
      </x:c>
      <x:c r="L389" s="8" t="n">
        <x:v>16.86</x:v>
      </x:c>
      <x:c r="M389" s="9" t="n">
        <x:v>0</x:v>
      </x:c>
      <x:c r="N389" s="2" t="str">
        <x:v>a</x:v>
      </x:c>
      <x:c r="O389" s="2" t="n">
        <x:v>1</x:v>
      </x:c>
      <x:c r="P389" s="2" t="n">
        <x:v>100</x:v>
      </x:c>
      <x:c r="Q389" s="2" t="str">
        <x:v>Baseline PO cost</x:v>
      </x:c>
      <x:c r="R389" s="2" t="str">
        <x:v>Incoming active PO</x:v>
      </x:c>
      <x:c r="S389" s="12" t="n">
        <x:f>IF(AND(ISNUMBER(G389),G389&gt;0,G389&lt;=Summary!$E$5,I389&gt;0),I389*K389,0)</x:f>
        <x:v>0</x:v>
      </x:c>
      <x:c r="T389" s="12" t="n">
        <x:f>MIN(S389,MAX(0,'Inventory detail'!E75-SUM(S377:S388)))</x:f>
        <x:v>0</x:v>
      </x:c>
      <x:c r="U389" s="12" t="n">
        <x:f>IF(O389=1,J389*K389,0)</x:f>
        <x:v>2400</x:v>
      </x:c>
      <x:c r="V389" s="13" t="n">
        <x:f>IF(O389=0,"",IF(H389="","",MAX(H389,Summary!$E$5)))</x:f>
        <x:v>46339</x:v>
      </x:c>
      <x:c r="W389" s="12" t="n">
        <x:f>IF(Q389="Baseline PO cost",U389,0)</x:f>
        <x:v>2400</x:v>
      </x:c>
      <x:c r="X389" s="12" t="n">
        <x:f>IF(Q389="Higher PO cost",U389,0)</x:f>
        <x:v>0</x:v>
      </x:c>
      <x:c r="Y389" s="12" t="n">
        <x:f>IF(Q389="Unclassified",U389,0)</x:f>
        <x:v>0</x:v>
      </x:c>
    </x:row>
    <x:row r="390" ht="22" customHeight="1">
      <x:c r="A390" s="2" t="str">
        <x:v>COIL</x:v>
      </x:c>
      <x:c r="B390" s="2" t="str">
        <x:v>10</x:v>
      </x:c>
      <x:c r="C390" s="2" t="str">
        <x:v>30WHT12-4</x:v>
      </x:c>
      <x:c r="D390" s="2" t="str">
        <x:v>1061140</x:v>
      </x:c>
      <x:c r="E390" s="2" t="str">
        <x:v>0</x:v>
      </x:c>
      <x:c r="F390" s="2" t="str">
        <x:v>35</x:v>
      </x:c>
      <x:c r="G390" s="10" t="n">
        <x:v>46286</x:v>
      </x:c>
      <x:c r="H390" s="10" t="n">
        <x:v>46286</x:v>
      </x:c>
      <x:c r="I390" s="7" t="n">
        <x:v>1200</x:v>
      </x:c>
      <x:c r="J390" s="7" t="n">
        <x:v>1200</x:v>
      </x:c>
      <x:c r="K390" s="7" t="n">
        <x:v>1</x:v>
      </x:c>
      <x:c r="L390" s="8" t="n">
        <x:v>22.24</x:v>
      </x:c>
      <x:c r="M390" s="9" t="n">
        <x:v>300.96</x:v>
      </x:c>
      <x:c r="N390" s="2" t="str">
        <x:v>i</x:v>
      </x:c>
      <x:c r="O390" s="2" t="n">
        <x:v>0</x:v>
      </x:c>
      <x:c r="P390" s="2" t="n">
        <x:v>100</x:v>
      </x:c>
      <x:c r="Q390" s="2" t="str">
        <x:v>Baseline PO cost</x:v>
      </x:c>
      <x:c r="R390" s="2" t="str">
        <x:v>Received</x:v>
      </x:c>
      <x:c r="S390" s="12" t="n">
        <x:f>IF(AND(ISNUMBER(G390),G390&gt;0,G390&lt;=Summary!$E$5,I390&gt;0),I390*K390,0)</x:f>
        <x:v>1200</x:v>
      </x:c>
      <x:c r="T390" s="12" t="n">
        <x:f>MIN(S390,MAX(0,'Inventory detail'!E471-0))</x:f>
        <x:v>1200</x:v>
      </x:c>
      <x:c r="U390" s="12" t="n">
        <x:f>IF(O390=1,J390*K390,0)</x:f>
        <x:v>0</x:v>
      </x:c>
      <x:c r="V390" s="13" t="str">
        <x:f>IF(O390=0,"",IF(H390="","",MAX(H390,Summary!$E$5)))</x:f>
      </x:c>
      <x:c r="W390" s="12" t="n">
        <x:f>IF(Q390="Baseline PO cost",U390,0)</x:f>
        <x:v>0</x:v>
      </x:c>
      <x:c r="X390" s="12" t="n">
        <x:f>IF(Q390="Higher PO cost",U390,0)</x:f>
        <x:v>0</x:v>
      </x:c>
      <x:c r="Y390" s="12" t="n">
        <x:f>IF(Q390="Unclassified",U390,0)</x:f>
        <x:v>0</x:v>
      </x:c>
    </x:row>
    <x:row r="391" ht="22" customHeight="1">
      <x:c r="A391" s="2" t="str">
        <x:v>COIL</x:v>
      </x:c>
      <x:c r="B391" s="2" t="str">
        <x:v>10</x:v>
      </x:c>
      <x:c r="C391" s="2" t="str">
        <x:v>30WHT12-4</x:v>
      </x:c>
      <x:c r="D391" s="2" t="str">
        <x:v>1060598</x:v>
      </x:c>
      <x:c r="E391" s="2" t="str">
        <x:v>0</x:v>
      </x:c>
      <x:c r="F391" s="2" t="str">
        <x:v>32</x:v>
      </x:c>
      <x:c r="G391" s="10" t="n">
        <x:v>46171</x:v>
      </x:c>
      <x:c r="H391" s="10" t="n">
        <x:v>46171</x:v>
      </x:c>
      <x:c r="I391" s="7" t="n">
        <x:v>1200</x:v>
      </x:c>
      <x:c r="J391" s="7" t="n">
        <x:v>1200</x:v>
      </x:c>
      <x:c r="K391" s="7" t="n">
        <x:v>1</x:v>
      </x:c>
      <x:c r="L391" s="8" t="n">
        <x:v>22.24</x:v>
      </x:c>
      <x:c r="M391" s="9" t="n">
        <x:v>300.96</x:v>
      </x:c>
      <x:c r="N391" s="2" t="str">
        <x:v>i</x:v>
      </x:c>
      <x:c r="O391" s="2" t="n">
        <x:v>0</x:v>
      </x:c>
      <x:c r="P391" s="2" t="n">
        <x:v>100</x:v>
      </x:c>
      <x:c r="Q391" s="2" t="str">
        <x:v>Baseline PO cost</x:v>
      </x:c>
      <x:c r="R391" s="2" t="str">
        <x:v>Received</x:v>
      </x:c>
      <x:c r="S391" s="12" t="n">
        <x:f>IF(AND(ISNUMBER(G391),G391&gt;0,G391&lt;=Summary!$E$5,I391&gt;0),I391*K391,0)</x:f>
        <x:v>1200</x:v>
      </x:c>
      <x:c r="T391" s="12" t="n">
        <x:f>MIN(S391,MAX(0,'Inventory detail'!E471-SUM(S390:S390)))</x:f>
        <x:v>500</x:v>
      </x:c>
      <x:c r="U391" s="12" t="n">
        <x:f>IF(O391=1,J391*K391,0)</x:f>
        <x:v>0</x:v>
      </x:c>
      <x:c r="V391" s="13" t="str">
        <x:f>IF(O391=0,"",IF(H391="","",MAX(H391,Summary!$E$5)))</x:f>
      </x:c>
      <x:c r="W391" s="12" t="n">
        <x:f>IF(Q391="Baseline PO cost",U391,0)</x:f>
        <x:v>0</x:v>
      </x:c>
      <x:c r="X391" s="12" t="n">
        <x:f>IF(Q391="Higher PO cost",U391,0)</x:f>
        <x:v>0</x:v>
      </x:c>
      <x:c r="Y391" s="12" t="n">
        <x:f>IF(Q391="Unclassified",U391,0)</x:f>
        <x:v>0</x:v>
      </x:c>
    </x:row>
    <x:row r="392" ht="22" customHeight="1">
      <x:c r="A392" s="2" t="str">
        <x:v>COIL</x:v>
      </x:c>
      <x:c r="B392" s="2" t="str">
        <x:v>10</x:v>
      </x:c>
      <x:c r="C392" s="2" t="str">
        <x:v>32BLK12-4</x:v>
      </x:c>
      <x:c r="D392" s="2" t="str">
        <x:v>1060866</x:v>
      </x:c>
      <x:c r="E392" s="2" t="str">
        <x:v>0</x:v>
      </x:c>
      <x:c r="F392" s="2" t="str">
        <x:v>32</x:v>
      </x:c>
      <x:c r="G392" s="10" t="n">
        <x:v>46210</x:v>
      </x:c>
      <x:c r="H392" s="10" t="n">
        <x:v>46213</x:v>
      </x:c>
      <x:c r="I392" s="7" t="n">
        <x:v>8400</x:v>
      </x:c>
      <x:c r="J392" s="7" t="n">
        <x:v>8400</x:v>
      </x:c>
      <x:c r="K392" s="7" t="n">
        <x:v>1</x:v>
      </x:c>
      <x:c r="L392" s="8" t="n">
        <x:v>17.71</x:v>
      </x:c>
      <x:c r="M392" s="9" t="n">
        <x:v>1677.48</x:v>
      </x:c>
      <x:c r="N392" s="2" t="str">
        <x:v>i</x:v>
      </x:c>
      <x:c r="O392" s="2" t="n">
        <x:v>0</x:v>
      </x:c>
      <x:c r="P392" s="2" t="n">
        <x:v>100</x:v>
      </x:c>
      <x:c r="Q392" s="2" t="str">
        <x:v>Baseline PO cost</x:v>
      </x:c>
      <x:c r="R392" s="2" t="str">
        <x:v>Received</x:v>
      </x:c>
      <x:c r="S392" s="12" t="n">
        <x:f>IF(AND(ISNUMBER(G392),G392&gt;0,G392&lt;=Summary!$E$5,I392&gt;0),I392*K392,0)</x:f>
        <x:v>8400</x:v>
      </x:c>
      <x:c r="T392" s="12" t="n">
        <x:f>MIN(S392,MAX(0,'Inventory detail'!E143-0))</x:f>
        <x:v>8100</x:v>
      </x:c>
      <x:c r="U392" s="12" t="n">
        <x:f>IF(O392=1,J392*K392,0)</x:f>
        <x:v>0</x:v>
      </x:c>
      <x:c r="V392" s="13" t="str">
        <x:f>IF(O392=0,"",IF(H392="","",MAX(H392,Summary!$E$5)))</x:f>
      </x:c>
      <x:c r="W392" s="12" t="n">
        <x:f>IF(Q392="Baseline PO cost",U392,0)</x:f>
        <x:v>0</x:v>
      </x:c>
      <x:c r="X392" s="12" t="n">
        <x:f>IF(Q392="Higher PO cost",U392,0)</x:f>
        <x:v>0</x:v>
      </x:c>
      <x:c r="Y392" s="12" t="n">
        <x:f>IF(Q392="Unclassified",U392,0)</x:f>
        <x:v>0</x:v>
      </x:c>
    </x:row>
    <x:row r="393" ht="22" customHeight="1">
      <x:c r="A393" s="2" t="str">
        <x:v>COIL</x:v>
      </x:c>
      <x:c r="B393" s="2" t="str">
        <x:v>10</x:v>
      </x:c>
      <x:c r="C393" s="2" t="str">
        <x:v>32BLK12-4</x:v>
      </x:c>
      <x:c r="D393" s="2" t="str">
        <x:v>1060776</x:v>
      </x:c>
      <x:c r="E393" s="2" t="str">
        <x:v>0</x:v>
      </x:c>
      <x:c r="F393" s="2" t="str">
        <x:v>36</x:v>
      </x:c>
      <x:c r="G393" s="10" t="n">
        <x:v>46197</x:v>
      </x:c>
      <x:c r="H393" s="10" t="n">
        <x:v>46199</x:v>
      </x:c>
      <x:c r="I393" s="7" t="n">
        <x:v>1200</x:v>
      </x:c>
      <x:c r="J393" s="7" t="n">
        <x:v>1200</x:v>
      </x:c>
      <x:c r="K393" s="7" t="n">
        <x:v>1</x:v>
      </x:c>
      <x:c r="L393" s="8" t="n">
        <x:v>17.71</x:v>
      </x:c>
      <x:c r="M393" s="9" t="n">
        <x:v>239.64</x:v>
      </x:c>
      <x:c r="N393" s="2" t="str">
        <x:v>i</x:v>
      </x:c>
      <x:c r="O393" s="2" t="n">
        <x:v>0</x:v>
      </x:c>
      <x:c r="P393" s="2" t="n">
        <x:v>100</x:v>
      </x:c>
      <x:c r="Q393" s="2" t="str">
        <x:v>Baseline PO cost</x:v>
      </x:c>
      <x:c r="R393" s="2" t="str">
        <x:v>Received</x:v>
      </x:c>
      <x:c r="S393" s="12" t="n">
        <x:f>IF(AND(ISNUMBER(G393),G393&gt;0,G393&lt;=Summary!$E$5,I393&gt;0),I393*K393,0)</x:f>
        <x:v>1200</x:v>
      </x:c>
      <x:c r="T393" s="12" t="n">
        <x:f>MIN(S393,MAX(0,'Inventory detail'!E143-SUM(S392:S392)))</x:f>
        <x:v>0</x:v>
      </x:c>
      <x:c r="U393" s="12" t="n">
        <x:f>IF(O393=1,J393*K393,0)</x:f>
        <x:v>0</x:v>
      </x:c>
      <x:c r="V393" s="13" t="str">
        <x:f>IF(O393=0,"",IF(H393="","",MAX(H393,Summary!$E$5)))</x:f>
      </x:c>
      <x:c r="W393" s="12" t="n">
        <x:f>IF(Q393="Baseline PO cost",U393,0)</x:f>
        <x:v>0</x:v>
      </x:c>
      <x:c r="X393" s="12" t="n">
        <x:f>IF(Q393="Higher PO cost",U393,0)</x:f>
        <x:v>0</x:v>
      </x:c>
      <x:c r="Y393" s="12" t="n">
        <x:f>IF(Q393="Unclassified",U393,0)</x:f>
        <x:v>0</x:v>
      </x:c>
    </x:row>
    <x:row r="394" ht="22" customHeight="1">
      <x:c r="A394" s="2" t="str">
        <x:v>COIL</x:v>
      </x:c>
      <x:c r="B394" s="2" t="str">
        <x:v>10</x:v>
      </x:c>
      <x:c r="C394" s="2" t="str">
        <x:v>32BLK12-4</x:v>
      </x:c>
      <x:c r="D394" s="2" t="str">
        <x:v>1060598</x:v>
      </x:c>
      <x:c r="E394" s="2" t="str">
        <x:v>0</x:v>
      </x:c>
      <x:c r="F394" s="2" t="str">
        <x:v>33</x:v>
      </x:c>
      <x:c r="G394" s="10" t="n">
        <x:v>46171</x:v>
      </x:c>
      <x:c r="H394" s="10" t="n">
        <x:v>46171</x:v>
      </x:c>
      <x:c r="I394" s="7" t="n">
        <x:v>2400</x:v>
      </x:c>
      <x:c r="J394" s="7" t="n">
        <x:v>2400</x:v>
      </x:c>
      <x:c r="K394" s="7" t="n">
        <x:v>1</x:v>
      </x:c>
      <x:c r="L394" s="8" t="n">
        <x:v>17.71</x:v>
      </x:c>
      <x:c r="M394" s="9" t="n">
        <x:v>479.28</x:v>
      </x:c>
      <x:c r="N394" s="2" t="str">
        <x:v>i</x:v>
      </x:c>
      <x:c r="O394" s="2" t="n">
        <x:v>0</x:v>
      </x:c>
      <x:c r="P394" s="2" t="n">
        <x:v>100</x:v>
      </x:c>
      <x:c r="Q394" s="2" t="str">
        <x:v>Baseline PO cost</x:v>
      </x:c>
      <x:c r="R394" s="2" t="str">
        <x:v>Received</x:v>
      </x:c>
      <x:c r="S394" s="12" t="n">
        <x:f>IF(AND(ISNUMBER(G394),G394&gt;0,G394&lt;=Summary!$E$5,I394&gt;0),I394*K394,0)</x:f>
        <x:v>2400</x:v>
      </x:c>
      <x:c r="T394" s="12" t="n">
        <x:f>MIN(S394,MAX(0,'Inventory detail'!E143-SUM(S392:S393)))</x:f>
        <x:v>0</x:v>
      </x:c>
      <x:c r="U394" s="12" t="n">
        <x:f>IF(O394=1,J394*K394,0)</x:f>
        <x:v>0</x:v>
      </x:c>
      <x:c r="V394" s="13" t="str">
        <x:f>IF(O394=0,"",IF(H394="","",MAX(H394,Summary!$E$5)))</x:f>
      </x:c>
      <x:c r="W394" s="12" t="n">
        <x:f>IF(Q394="Baseline PO cost",U394,0)</x:f>
        <x:v>0</x:v>
      </x:c>
      <x:c r="X394" s="12" t="n">
        <x:f>IF(Q394="Higher PO cost",U394,0)</x:f>
        <x:v>0</x:v>
      </x:c>
      <x:c r="Y394" s="12" t="n">
        <x:f>IF(Q394="Unclassified",U394,0)</x:f>
        <x:v>0</x:v>
      </x:c>
    </x:row>
    <x:row r="395" ht="22" customHeight="1">
      <x:c r="A395" s="2" t="str">
        <x:v>COIL</x:v>
      </x:c>
      <x:c r="B395" s="2" t="str">
        <x:v>10</x:v>
      </x:c>
      <x:c r="C395" s="2" t="str">
        <x:v>32BLK12-4</x:v>
      </x:c>
      <x:c r="D395" s="2" t="str">
        <x:v>1060225</x:v>
      </x:c>
      <x:c r="E395" s="2" t="str">
        <x:v>0</x:v>
      </x:c>
      <x:c r="F395" s="2" t="str">
        <x:v>32</x:v>
      </x:c>
      <x:c r="G395" s="10" t="n">
        <x:v>46119</x:v>
      </x:c>
      <x:c r="H395" s="10" t="n">
        <x:v>46115</x:v>
      </x:c>
      <x:c r="I395" s="7" t="n">
        <x:v>7200</x:v>
      </x:c>
      <x:c r="J395" s="7" t="n">
        <x:v>7200</x:v>
      </x:c>
      <x:c r="K395" s="7" t="n">
        <x:v>1</x:v>
      </x:c>
      <x:c r="L395" s="8" t="n">
        <x:v>17.71</x:v>
      </x:c>
      <x:c r="M395" s="9" t="n">
        <x:v>1396.08</x:v>
      </x:c>
      <x:c r="N395" s="2" t="str">
        <x:v>i</x:v>
      </x:c>
      <x:c r="O395" s="2" t="n">
        <x:v>0</x:v>
      </x:c>
      <x:c r="P395" s="2" t="n">
        <x:v>100</x:v>
      </x:c>
      <x:c r="Q395" s="2" t="str">
        <x:v>Baseline PO cost</x:v>
      </x:c>
      <x:c r="R395" s="2" t="str">
        <x:v>Received</x:v>
      </x:c>
      <x:c r="S395" s="12" t="n">
        <x:f>IF(AND(ISNUMBER(G395),G395&gt;0,G395&lt;=Summary!$E$5,I395&gt;0),I395*K395,0)</x:f>
        <x:v>7200</x:v>
      </x:c>
      <x:c r="T395" s="12" t="n">
        <x:f>MIN(S395,MAX(0,'Inventory detail'!E143-SUM(S392:S394)))</x:f>
        <x:v>0</x:v>
      </x:c>
      <x:c r="U395" s="12" t="n">
        <x:f>IF(O395=1,J395*K395,0)</x:f>
        <x:v>0</x:v>
      </x:c>
      <x:c r="V395" s="13" t="str">
        <x:f>IF(O395=0,"",IF(H395="","",MAX(H395,Summary!$E$5)))</x:f>
      </x:c>
      <x:c r="W395" s="12" t="n">
        <x:f>IF(Q395="Baseline PO cost",U395,0)</x:f>
        <x:v>0</x:v>
      </x:c>
      <x:c r="X395" s="12" t="n">
        <x:f>IF(Q395="Higher PO cost",U395,0)</x:f>
        <x:v>0</x:v>
      </x:c>
      <x:c r="Y395" s="12" t="n">
        <x:f>IF(Q395="Unclassified",U395,0)</x:f>
        <x:v>0</x:v>
      </x:c>
    </x:row>
    <x:row r="396" ht="22" customHeight="1">
      <x:c r="A396" s="2" t="str">
        <x:v>COIL</x:v>
      </x:c>
      <x:c r="B396" s="2" t="str">
        <x:v>10</x:v>
      </x:c>
      <x:c r="C396" s="2" t="str">
        <x:v>32BLK12-4</x:v>
      </x:c>
      <x:c r="D396" s="2" t="str">
        <x:v>1060063</x:v>
      </x:c>
      <x:c r="E396" s="2" t="str">
        <x:v>0</x:v>
      </x:c>
      <x:c r="F396" s="2" t="str">
        <x:v>34</x:v>
      </x:c>
      <x:c r="G396" s="10" t="n">
        <x:v>46083</x:v>
      </x:c>
      <x:c r="H396" s="10" t="n">
        <x:v>46087</x:v>
      </x:c>
      <x:c r="I396" s="7" t="n">
        <x:v>2400</x:v>
      </x:c>
      <x:c r="J396" s="7" t="n">
        <x:v>2400</x:v>
      </x:c>
      <x:c r="K396" s="7" t="n">
        <x:v>1</x:v>
      </x:c>
      <x:c r="L396" s="8" t="n">
        <x:v>17.71</x:v>
      </x:c>
      <x:c r="M396" s="9" t="n">
        <x:v>465.36</x:v>
      </x:c>
      <x:c r="N396" s="2" t="str">
        <x:v>i</x:v>
      </x:c>
      <x:c r="O396" s="2" t="n">
        <x:v>0</x:v>
      </x:c>
      <x:c r="P396" s="2" t="n">
        <x:v>100</x:v>
      </x:c>
      <x:c r="Q396" s="2" t="str">
        <x:v>Baseline PO cost</x:v>
      </x:c>
      <x:c r="R396" s="2" t="str">
        <x:v>Received</x:v>
      </x:c>
      <x:c r="S396" s="12" t="n">
        <x:f>IF(AND(ISNUMBER(G396),G396&gt;0,G396&lt;=Summary!$E$5,I396&gt;0),I396*K396,0)</x:f>
        <x:v>2400</x:v>
      </x:c>
      <x:c r="T396" s="12" t="n">
        <x:f>MIN(S396,MAX(0,'Inventory detail'!E143-SUM(S392:S395)))</x:f>
        <x:v>0</x:v>
      </x:c>
      <x:c r="U396" s="12" t="n">
        <x:f>IF(O396=1,J396*K396,0)</x:f>
        <x:v>0</x:v>
      </x:c>
      <x:c r="V396" s="13" t="str">
        <x:f>IF(O396=0,"",IF(H396="","",MAX(H396,Summary!$E$5)))</x:f>
      </x:c>
      <x:c r="W396" s="12" t="n">
        <x:f>IF(Q396="Baseline PO cost",U396,0)</x:f>
        <x:v>0</x:v>
      </x:c>
      <x:c r="X396" s="12" t="n">
        <x:f>IF(Q396="Higher PO cost",U396,0)</x:f>
        <x:v>0</x:v>
      </x:c>
      <x:c r="Y396" s="12" t="n">
        <x:f>IF(Q396="Unclassified",U396,0)</x:f>
        <x:v>0</x:v>
      </x:c>
    </x:row>
    <x:row r="397" ht="22" customHeight="1">
      <x:c r="A397" s="2" t="str">
        <x:v>COIL</x:v>
      </x:c>
      <x:c r="B397" s="2" t="str">
        <x:v>10</x:v>
      </x:c>
      <x:c r="C397" s="2" t="str">
        <x:v>32BLK12-4</x:v>
      </x:c>
      <x:c r="D397" s="2" t="str">
        <x:v>1061485</x:v>
      </x:c>
      <x:c r="E397" s="2" t="str">
        <x:v>0</x:v>
      </x:c>
      <x:c r="F397" s="2" t="str">
        <x:v>38</x:v>
      </x:c>
      <x:c r="G397" s="10"/>
      <x:c r="H397" s="10" t="n">
        <x:v>46339</x:v>
      </x:c>
      <x:c r="I397" s="7" t="n">
        <x:v>1200</x:v>
      </x:c>
      <x:c r="J397" s="7" t="n">
        <x:v>1200</x:v>
      </x:c>
      <x:c r="K397" s="7" t="n">
        <x:v>1</x:v>
      </x:c>
      <x:c r="L397" s="8" t="n">
        <x:v>17.71</x:v>
      </x:c>
      <x:c r="M397" s="9" t="n">
        <x:v>0</x:v>
      </x:c>
      <x:c r="N397" s="2" t="str">
        <x:v>a</x:v>
      </x:c>
      <x:c r="O397" s="2" t="n">
        <x:v>1</x:v>
      </x:c>
      <x:c r="P397" s="2" t="n">
        <x:v>100</x:v>
      </x:c>
      <x:c r="Q397" s="2" t="str">
        <x:v>Baseline PO cost</x:v>
      </x:c>
      <x:c r="R397" s="2" t="str">
        <x:v>Incoming active PO</x:v>
      </x:c>
      <x:c r="S397" s="12" t="n">
        <x:f>IF(AND(ISNUMBER(G397),G397&gt;0,G397&lt;=Summary!$E$5,I397&gt;0),I397*K397,0)</x:f>
        <x:v>0</x:v>
      </x:c>
      <x:c r="T397" s="12" t="n">
        <x:f>MIN(S397,MAX(0,'Inventory detail'!E143-SUM(S392:S396)))</x:f>
        <x:v>0</x:v>
      </x:c>
      <x:c r="U397" s="12" t="n">
        <x:f>IF(O397=1,J397*K397,0)</x:f>
        <x:v>1200</x:v>
      </x:c>
      <x:c r="V397" s="13" t="n">
        <x:f>IF(O397=0,"",IF(H397="","",MAX(H397,Summary!$E$5)))</x:f>
        <x:v>46339</x:v>
      </x:c>
      <x:c r="W397" s="12" t="n">
        <x:f>IF(Q397="Baseline PO cost",U397,0)</x:f>
        <x:v>1200</x:v>
      </x:c>
      <x:c r="X397" s="12" t="n">
        <x:f>IF(Q397="Higher PO cost",U397,0)</x:f>
        <x:v>0</x:v>
      </x:c>
      <x:c r="Y397" s="12" t="n">
        <x:f>IF(Q397="Unclassified",U397,0)</x:f>
        <x:v>0</x:v>
      </x:c>
    </x:row>
    <x:row r="398" ht="22" customHeight="1">
      <x:c r="A398" s="2" t="str">
        <x:v>COIL</x:v>
      </x:c>
      <x:c r="B398" s="2" t="str">
        <x:v>10</x:v>
      </x:c>
      <x:c r="C398" s="2" t="str">
        <x:v>32CLR12-4</x:v>
      </x:c>
      <x:c r="D398" s="2" t="str">
        <x:v>1060776</x:v>
      </x:c>
      <x:c r="E398" s="2" t="str">
        <x:v>0</x:v>
      </x:c>
      <x:c r="F398" s="2" t="str">
        <x:v>37</x:v>
      </x:c>
      <x:c r="G398" s="10" t="n">
        <x:v>46197</x:v>
      </x:c>
      <x:c r="H398" s="10" t="n">
        <x:v>46199</x:v>
      </x:c>
      <x:c r="I398" s="7" t="n">
        <x:v>1200</x:v>
      </x:c>
      <x:c r="J398" s="7" t="n">
        <x:v>1200</x:v>
      </x:c>
      <x:c r="K398" s="7" t="n">
        <x:v>1</x:v>
      </x:c>
      <x:c r="L398" s="8" t="n">
        <x:v>23.47</x:v>
      </x:c>
      <x:c r="M398" s="9" t="n">
        <x:v>317.64</x:v>
      </x:c>
      <x:c r="N398" s="2" t="str">
        <x:v>i</x:v>
      </x:c>
      <x:c r="O398" s="2" t="n">
        <x:v>0</x:v>
      </x:c>
      <x:c r="P398" s="2" t="n">
        <x:v>100</x:v>
      </x:c>
      <x:c r="Q398" s="2" t="str">
        <x:v>Baseline PO cost</x:v>
      </x:c>
      <x:c r="R398" s="2" t="str">
        <x:v>Received</x:v>
      </x:c>
      <x:c r="S398" s="12" t="n">
        <x:f>IF(AND(ISNUMBER(G398),G398&gt;0,G398&lt;=Summary!$E$5,I398&gt;0),I398*K398,0)</x:f>
        <x:v>1200</x:v>
      </x:c>
      <x:c r="T398" s="12" t="n">
        <x:f>MIN(S398,MAX(0,'Inventory detail'!E655-0))</x:f>
        <x:v>1200</x:v>
      </x:c>
      <x:c r="U398" s="12" t="n">
        <x:f>IF(O398=1,J398*K398,0)</x:f>
        <x:v>0</x:v>
      </x:c>
      <x:c r="V398" s="13" t="str">
        <x:f>IF(O398=0,"",IF(H398="","",MAX(H398,Summary!$E$5)))</x:f>
      </x:c>
      <x:c r="W398" s="12" t="n">
        <x:f>IF(Q398="Baseline PO cost",U398,0)</x:f>
        <x:v>0</x:v>
      </x:c>
      <x:c r="X398" s="12" t="n">
        <x:f>IF(Q398="Higher PO cost",U398,0)</x:f>
        <x:v>0</x:v>
      </x:c>
      <x:c r="Y398" s="12" t="n">
        <x:f>IF(Q398="Unclassified",U398,0)</x:f>
        <x:v>0</x:v>
      </x:c>
    </x:row>
    <x:row r="399" ht="22" customHeight="1">
      <x:c r="A399" s="2" t="str">
        <x:v>COIL</x:v>
      </x:c>
      <x:c r="B399" s="2" t="str">
        <x:v>10</x:v>
      </x:c>
      <x:c r="C399" s="2" t="str">
        <x:v>32NAV12-4</x:v>
      </x:c>
      <x:c r="D399" s="2" t="str">
        <x:v>1060776</x:v>
      </x:c>
      <x:c r="E399" s="2" t="str">
        <x:v>0</x:v>
      </x:c>
      <x:c r="F399" s="2" t="str">
        <x:v>38</x:v>
      </x:c>
      <x:c r="G399" s="10" t="n">
        <x:v>46197</x:v>
      </x:c>
      <x:c r="H399" s="10" t="n">
        <x:v>46199</x:v>
      </x:c>
      <x:c r="I399" s="7" t="n">
        <x:v>1200</x:v>
      </x:c>
      <x:c r="J399" s="7" t="n">
        <x:v>1200</x:v>
      </x:c>
      <x:c r="K399" s="7" t="n">
        <x:v>1</x:v>
      </x:c>
      <x:c r="L399" s="8" t="n">
        <x:v>23.47</x:v>
      </x:c>
      <x:c r="M399" s="9" t="n">
        <x:v>317.64</x:v>
      </x:c>
      <x:c r="N399" s="2" t="str">
        <x:v>i</x:v>
      </x:c>
      <x:c r="O399" s="2" t="n">
        <x:v>0</x:v>
      </x:c>
      <x:c r="P399" s="2" t="n">
        <x:v>100</x:v>
      </x:c>
      <x:c r="Q399" s="2" t="str">
        <x:v>Baseline PO cost</x:v>
      </x:c>
      <x:c r="R399" s="2" t="str">
        <x:v>Received</x:v>
      </x:c>
      <x:c r="S399" s="12" t="n">
        <x:f>IF(AND(ISNUMBER(G399),G399&gt;0,G399&lt;=Summary!$E$5,I399&gt;0),I399*K399,0)</x:f>
        <x:v>1200</x:v>
      </x:c>
      <x:c r="T399" s="12" t="n">
        <x:f>MIN(S399,MAX(0,'Inventory detail'!E678-0))</x:f>
        <x:v>1200</x:v>
      </x:c>
      <x:c r="U399" s="12" t="n">
        <x:f>IF(O399=1,J399*K399,0)</x:f>
        <x:v>0</x:v>
      </x:c>
      <x:c r="V399" s="13" t="str">
        <x:f>IF(O399=0,"",IF(H399="","",MAX(H399,Summary!$E$5)))</x:f>
      </x:c>
      <x:c r="W399" s="12" t="n">
        <x:f>IF(Q399="Baseline PO cost",U399,0)</x:f>
        <x:v>0</x:v>
      </x:c>
      <x:c r="X399" s="12" t="n">
        <x:f>IF(Q399="Higher PO cost",U399,0)</x:f>
        <x:v>0</x:v>
      </x:c>
      <x:c r="Y399" s="12" t="n">
        <x:f>IF(Q399="Unclassified",U399,0)</x:f>
        <x:v>0</x:v>
      </x:c>
    </x:row>
    <x:row r="400" ht="22" customHeight="1">
      <x:c r="A400" s="2" t="str">
        <x:v>COIL</x:v>
      </x:c>
      <x:c r="B400" s="2" t="str">
        <x:v>10</x:v>
      </x:c>
      <x:c r="C400" s="2" t="str">
        <x:v>32WHT12-4</x:v>
      </x:c>
      <x:c r="D400" s="2" t="str">
        <x:v>1060985</x:v>
      </x:c>
      <x:c r="E400" s="2" t="str">
        <x:v>0</x:v>
      </x:c>
      <x:c r="F400" s="2" t="str">
        <x:v>47</x:v>
      </x:c>
      <x:c r="G400" s="10" t="n">
        <x:v>46240</x:v>
      </x:c>
      <x:c r="H400" s="10" t="n">
        <x:v>46241</x:v>
      </x:c>
      <x:c r="I400" s="7" t="n">
        <x:v>2400</x:v>
      </x:c>
      <x:c r="J400" s="7" t="n">
        <x:v>2400</x:v>
      </x:c>
      <x:c r="K400" s="7" t="n">
        <x:v>1</x:v>
      </x:c>
      <x:c r="L400" s="8" t="n">
        <x:v>23.47</x:v>
      </x:c>
      <x:c r="M400" s="9" t="n">
        <x:v>635.28</x:v>
      </x:c>
      <x:c r="N400" s="2" t="str">
        <x:v>i</x:v>
      </x:c>
      <x:c r="O400" s="2" t="n">
        <x:v>0</x:v>
      </x:c>
      <x:c r="P400" s="2" t="n">
        <x:v>100</x:v>
      </x:c>
      <x:c r="Q400" s="2" t="str">
        <x:v>Baseline PO cost</x:v>
      </x:c>
      <x:c r="R400" s="2" t="str">
        <x:v>Received</x:v>
      </x:c>
      <x:c r="S400" s="12" t="n">
        <x:f>IF(AND(ISNUMBER(G400),G400&gt;0,G400&lt;=Summary!$E$5,I400&gt;0),I400*K400,0)</x:f>
        <x:v>2400</x:v>
      </x:c>
      <x:c r="T400" s="12" t="n">
        <x:f>MIN(S400,MAX(0,'Inventory detail'!E437-0))</x:f>
        <x:v>2200</x:v>
      </x:c>
      <x:c r="U400" s="12" t="n">
        <x:f>IF(O400=1,J400*K400,0)</x:f>
        <x:v>0</x:v>
      </x:c>
      <x:c r="V400" s="13" t="str">
        <x:f>IF(O400=0,"",IF(H400="","",MAX(H400,Summary!$E$5)))</x:f>
      </x:c>
      <x:c r="W400" s="12" t="n">
        <x:f>IF(Q400="Baseline PO cost",U400,0)</x:f>
        <x:v>0</x:v>
      </x:c>
      <x:c r="X400" s="12" t="n">
        <x:f>IF(Q400="Higher PO cost",U400,0)</x:f>
        <x:v>0</x:v>
      </x:c>
      <x:c r="Y400" s="12" t="n">
        <x:f>IF(Q400="Unclassified",U400,0)</x:f>
        <x:v>0</x:v>
      </x:c>
    </x:row>
    <x:row r="401" ht="22" customHeight="1">
      <x:c r="A401" s="2" t="str">
        <x:v>COIL</x:v>
      </x:c>
      <x:c r="B401" s="2" t="str">
        <x:v>10</x:v>
      </x:c>
      <x:c r="C401" s="2" t="str">
        <x:v>35BLK12-4</x:v>
      </x:c>
      <x:c r="D401" s="2" t="str">
        <x:v>1060985</x:v>
      </x:c>
      <x:c r="E401" s="2" t="str">
        <x:v>0</x:v>
      </x:c>
      <x:c r="F401" s="2" t="str">
        <x:v>36</x:v>
      </x:c>
      <x:c r="G401" s="10" t="n">
        <x:v>46240</x:v>
      </x:c>
      <x:c r="H401" s="10" t="n">
        <x:v>46241</x:v>
      </x:c>
      <x:c r="I401" s="7" t="n">
        <x:v>7200</x:v>
      </x:c>
      <x:c r="J401" s="7" t="n">
        <x:v>7200</x:v>
      </x:c>
      <x:c r="K401" s="7" t="n">
        <x:v>1</x:v>
      </x:c>
      <x:c r="L401" s="8" t="n">
        <x:v>20.67</x:v>
      </x:c>
      <x:c r="M401" s="9" t="n">
        <x:v>1678.32</x:v>
      </x:c>
      <x:c r="N401" s="2" t="str">
        <x:v>i</x:v>
      </x:c>
      <x:c r="O401" s="2" t="n">
        <x:v>0</x:v>
      </x:c>
      <x:c r="P401" s="2" t="n">
        <x:v>100</x:v>
      </x:c>
      <x:c r="Q401" s="2" t="str">
        <x:v>Baseline PO cost</x:v>
      </x:c>
      <x:c r="R401" s="2" t="str">
        <x:v>Received</x:v>
      </x:c>
      <x:c r="S401" s="12" t="n">
        <x:f>IF(AND(ISNUMBER(G401),G401&gt;0,G401&lt;=Summary!$E$5,I401&gt;0),I401*K401,0)</x:f>
        <x:v>7200</x:v>
      </x:c>
      <x:c r="T401" s="12" t="n">
        <x:f>MIN(S401,MAX(0,'Inventory detail'!E140-0))</x:f>
        <x:v>2100</x:v>
      </x:c>
      <x:c r="U401" s="12" t="n">
        <x:f>IF(O401=1,J401*K401,0)</x:f>
        <x:v>0</x:v>
      </x:c>
      <x:c r="V401" s="13" t="str">
        <x:f>IF(O401=0,"",IF(H401="","",MAX(H401,Summary!$E$5)))</x:f>
      </x:c>
      <x:c r="W401" s="12" t="n">
        <x:f>IF(Q401="Baseline PO cost",U401,0)</x:f>
        <x:v>0</x:v>
      </x:c>
      <x:c r="X401" s="12" t="n">
        <x:f>IF(Q401="Higher PO cost",U401,0)</x:f>
        <x:v>0</x:v>
      </x:c>
      <x:c r="Y401" s="12" t="n">
        <x:f>IF(Q401="Unclassified",U401,0)</x:f>
        <x:v>0</x:v>
      </x:c>
    </x:row>
    <x:row r="402" ht="22" customHeight="1">
      <x:c r="A402" s="2" t="str">
        <x:v>COIL</x:v>
      </x:c>
      <x:c r="B402" s="2" t="str">
        <x:v>10</x:v>
      </x:c>
      <x:c r="C402" s="2" t="str">
        <x:v>35BLK12-4</x:v>
      </x:c>
      <x:c r="D402" s="2" t="str">
        <x:v>1060866</x:v>
      </x:c>
      <x:c r="E402" s="2" t="str">
        <x:v>0</x:v>
      </x:c>
      <x:c r="F402" s="2" t="str">
        <x:v>33</x:v>
      </x:c>
      <x:c r="G402" s="10" t="n">
        <x:v>46210</x:v>
      </x:c>
      <x:c r="H402" s="10" t="n">
        <x:v>46213</x:v>
      </x:c>
      <x:c r="I402" s="7" t="n">
        <x:v>2400</x:v>
      </x:c>
      <x:c r="J402" s="7" t="n">
        <x:v>2400</x:v>
      </x:c>
      <x:c r="K402" s="7" t="n">
        <x:v>1</x:v>
      </x:c>
      <x:c r="L402" s="8" t="n">
        <x:v>20.67</x:v>
      </x:c>
      <x:c r="M402" s="9" t="n">
        <x:v>559.44</x:v>
      </x:c>
      <x:c r="N402" s="2" t="str">
        <x:v>i</x:v>
      </x:c>
      <x:c r="O402" s="2" t="n">
        <x:v>0</x:v>
      </x:c>
      <x:c r="P402" s="2" t="n">
        <x:v>100</x:v>
      </x:c>
      <x:c r="Q402" s="2" t="str">
        <x:v>Baseline PO cost</x:v>
      </x:c>
      <x:c r="R402" s="2" t="str">
        <x:v>Received</x:v>
      </x:c>
      <x:c r="S402" s="12" t="n">
        <x:f>IF(AND(ISNUMBER(G402),G402&gt;0,G402&lt;=Summary!$E$5,I402&gt;0),I402*K402,0)</x:f>
        <x:v>2400</x:v>
      </x:c>
      <x:c r="T402" s="12" t="n">
        <x:f>MIN(S402,MAX(0,'Inventory detail'!E140-SUM(S401:S401)))</x:f>
        <x:v>0</x:v>
      </x:c>
      <x:c r="U402" s="12" t="n">
        <x:f>IF(O402=1,J402*K402,0)</x:f>
        <x:v>0</x:v>
      </x:c>
      <x:c r="V402" s="13" t="str">
        <x:f>IF(O402=0,"",IF(H402="","",MAX(H402,Summary!$E$5)))</x:f>
      </x:c>
      <x:c r="W402" s="12" t="n">
        <x:f>IF(Q402="Baseline PO cost",U402,0)</x:f>
        <x:v>0</x:v>
      </x:c>
      <x:c r="X402" s="12" t="n">
        <x:f>IF(Q402="Higher PO cost",U402,0)</x:f>
        <x:v>0</x:v>
      </x:c>
      <x:c r="Y402" s="12" t="n">
        <x:f>IF(Q402="Unclassified",U402,0)</x:f>
        <x:v>0</x:v>
      </x:c>
    </x:row>
    <x:row r="403" ht="22" customHeight="1">
      <x:c r="A403" s="2" t="str">
        <x:v>COIL</x:v>
      </x:c>
      <x:c r="B403" s="2" t="str">
        <x:v>10</x:v>
      </x:c>
      <x:c r="C403" s="2" t="str">
        <x:v>35BLK12-4</x:v>
      </x:c>
      <x:c r="D403" s="2" t="str">
        <x:v>1060598</x:v>
      </x:c>
      <x:c r="E403" s="2" t="str">
        <x:v>0</x:v>
      </x:c>
      <x:c r="F403" s="2" t="str">
        <x:v>34</x:v>
      </x:c>
      <x:c r="G403" s="10" t="n">
        <x:v>46171</x:v>
      </x:c>
      <x:c r="H403" s="10" t="n">
        <x:v>46171</x:v>
      </x:c>
      <x:c r="I403" s="7" t="n">
        <x:v>1200</x:v>
      </x:c>
      <x:c r="J403" s="7" t="n">
        <x:v>1200</x:v>
      </x:c>
      <x:c r="K403" s="7" t="n">
        <x:v>1</x:v>
      </x:c>
      <x:c r="L403" s="8" t="n">
        <x:v>20.67</x:v>
      </x:c>
      <x:c r="M403" s="9" t="n">
        <x:v>279.72</x:v>
      </x:c>
      <x:c r="N403" s="2" t="str">
        <x:v>i</x:v>
      </x:c>
      <x:c r="O403" s="2" t="n">
        <x:v>0</x:v>
      </x:c>
      <x:c r="P403" s="2" t="n">
        <x:v>100</x:v>
      </x:c>
      <x:c r="Q403" s="2" t="str">
        <x:v>Baseline PO cost</x:v>
      </x:c>
      <x:c r="R403" s="2" t="str">
        <x:v>Received</x:v>
      </x:c>
      <x:c r="S403" s="12" t="n">
        <x:f>IF(AND(ISNUMBER(G403),G403&gt;0,G403&lt;=Summary!$E$5,I403&gt;0),I403*K403,0)</x:f>
        <x:v>1200</x:v>
      </x:c>
      <x:c r="T403" s="12" t="n">
        <x:f>MIN(S403,MAX(0,'Inventory detail'!E140-SUM(S401:S402)))</x:f>
        <x:v>0</x:v>
      </x:c>
      <x:c r="U403" s="12" t="n">
        <x:f>IF(O403=1,J403*K403,0)</x:f>
        <x:v>0</x:v>
      </x:c>
      <x:c r="V403" s="13" t="str">
        <x:f>IF(O403=0,"",IF(H403="","",MAX(H403,Summary!$E$5)))</x:f>
      </x:c>
      <x:c r="W403" s="12" t="n">
        <x:f>IF(Q403="Baseline PO cost",U403,0)</x:f>
        <x:v>0</x:v>
      </x:c>
      <x:c r="X403" s="12" t="n">
        <x:f>IF(Q403="Higher PO cost",U403,0)</x:f>
        <x:v>0</x:v>
      </x:c>
      <x:c r="Y403" s="12" t="n">
        <x:f>IF(Q403="Unclassified",U403,0)</x:f>
        <x:v>0</x:v>
      </x:c>
    </x:row>
    <x:row r="404" ht="22" customHeight="1">
      <x:c r="A404" s="2" t="str">
        <x:v>COIL</x:v>
      </x:c>
      <x:c r="B404" s="2" t="str">
        <x:v>10</x:v>
      </x:c>
      <x:c r="C404" s="2" t="str">
        <x:v>35BLK12-4</x:v>
      </x:c>
      <x:c r="D404" s="2" t="str">
        <x:v>1060507</x:v>
      </x:c>
      <x:c r="E404" s="2" t="str">
        <x:v>0</x:v>
      </x:c>
      <x:c r="F404" s="2" t="str">
        <x:v>42</x:v>
      </x:c>
      <x:c r="G404" s="10" t="n">
        <x:v>46150</x:v>
      </x:c>
      <x:c r="H404" s="10" t="n">
        <x:v>46155</x:v>
      </x:c>
      <x:c r="I404" s="7" t="n">
        <x:v>1200</x:v>
      </x:c>
      <x:c r="J404" s="7" t="n">
        <x:v>1200</x:v>
      </x:c>
      <x:c r="K404" s="7" t="n">
        <x:v>1</x:v>
      </x:c>
      <x:c r="L404" s="8" t="n">
        <x:v>20.67</x:v>
      </x:c>
      <x:c r="M404" s="9" t="n">
        <x:v>279.72</x:v>
      </x:c>
      <x:c r="N404" s="2" t="str">
        <x:v>i</x:v>
      </x:c>
      <x:c r="O404" s="2" t="n">
        <x:v>0</x:v>
      </x:c>
      <x:c r="P404" s="2" t="n">
        <x:v>100</x:v>
      </x:c>
      <x:c r="Q404" s="2" t="str">
        <x:v>Baseline PO cost</x:v>
      </x:c>
      <x:c r="R404" s="2" t="str">
        <x:v>Received</x:v>
      </x:c>
      <x:c r="S404" s="12" t="n">
        <x:f>IF(AND(ISNUMBER(G404),G404&gt;0,G404&lt;=Summary!$E$5,I404&gt;0),I404*K404,0)</x:f>
        <x:v>1200</x:v>
      </x:c>
      <x:c r="T404" s="12" t="n">
        <x:f>MIN(S404,MAX(0,'Inventory detail'!E140-SUM(S401:S403)))</x:f>
        <x:v>0</x:v>
      </x:c>
      <x:c r="U404" s="12" t="n">
        <x:f>IF(O404=1,J404*K404,0)</x:f>
        <x:v>0</x:v>
      </x:c>
      <x:c r="V404" s="13" t="str">
        <x:f>IF(O404=0,"",IF(H404="","",MAX(H404,Summary!$E$5)))</x:f>
      </x:c>
      <x:c r="W404" s="12" t="n">
        <x:f>IF(Q404="Baseline PO cost",U404,0)</x:f>
        <x:v>0</x:v>
      </x:c>
      <x:c r="X404" s="12" t="n">
        <x:f>IF(Q404="Higher PO cost",U404,0)</x:f>
        <x:v>0</x:v>
      </x:c>
      <x:c r="Y404" s="12" t="n">
        <x:f>IF(Q404="Unclassified",U404,0)</x:f>
        <x:v>0</x:v>
      </x:c>
    </x:row>
    <x:row r="405" ht="22" customHeight="1">
      <x:c r="A405" s="2" t="str">
        <x:v>COIL</x:v>
      </x:c>
      <x:c r="B405" s="2" t="str">
        <x:v>10</x:v>
      </x:c>
      <x:c r="C405" s="2" t="str">
        <x:v>35BLK12-4</x:v>
      </x:c>
      <x:c r="D405" s="2" t="str">
        <x:v>1060384</x:v>
      </x:c>
      <x:c r="E405" s="2" t="str">
        <x:v>0</x:v>
      </x:c>
      <x:c r="F405" s="2" t="str">
        <x:v>33</x:v>
      </x:c>
      <x:c r="G405" s="10" t="n">
        <x:v>46127</x:v>
      </x:c>
      <x:c r="H405" s="10" t="n">
        <x:v>46129</x:v>
      </x:c>
      <x:c r="I405" s="7" t="n">
        <x:v>1200</x:v>
      </x:c>
      <x:c r="J405" s="7" t="n">
        <x:v>1200</x:v>
      </x:c>
      <x:c r="K405" s="7" t="n">
        <x:v>1</x:v>
      </x:c>
      <x:c r="L405" s="8" t="n">
        <x:v>20.67</x:v>
      </x:c>
      <x:c r="M405" s="9" t="n">
        <x:v>271.56</x:v>
      </x:c>
      <x:c r="N405" s="2" t="str">
        <x:v>i</x:v>
      </x:c>
      <x:c r="O405" s="2" t="n">
        <x:v>0</x:v>
      </x:c>
      <x:c r="P405" s="2" t="n">
        <x:v>100</x:v>
      </x:c>
      <x:c r="Q405" s="2" t="str">
        <x:v>Baseline PO cost</x:v>
      </x:c>
      <x:c r="R405" s="2" t="str">
        <x:v>Received</x:v>
      </x:c>
      <x:c r="S405" s="12" t="n">
        <x:f>IF(AND(ISNUMBER(G405),G405&gt;0,G405&lt;=Summary!$E$5,I405&gt;0),I405*K405,0)</x:f>
        <x:v>1200</x:v>
      </x:c>
      <x:c r="T405" s="12" t="n">
        <x:f>MIN(S405,MAX(0,'Inventory detail'!E140-SUM(S401:S404)))</x:f>
        <x:v>0</x:v>
      </x:c>
      <x:c r="U405" s="12" t="n">
        <x:f>IF(O405=1,J405*K405,0)</x:f>
        <x:v>0</x:v>
      </x:c>
      <x:c r="V405" s="13" t="str">
        <x:f>IF(O405=0,"",IF(H405="","",MAX(H405,Summary!$E$5)))</x:f>
      </x:c>
      <x:c r="W405" s="12" t="n">
        <x:f>IF(Q405="Baseline PO cost",U405,0)</x:f>
        <x:v>0</x:v>
      </x:c>
      <x:c r="X405" s="12" t="n">
        <x:f>IF(Q405="Higher PO cost",U405,0)</x:f>
        <x:v>0</x:v>
      </x:c>
      <x:c r="Y405" s="12" t="n">
        <x:f>IF(Q405="Unclassified",U405,0)</x:f>
        <x:v>0</x:v>
      </x:c>
    </x:row>
    <x:row r="406" ht="22" customHeight="1">
      <x:c r="A406" s="2" t="str">
        <x:v>COIL</x:v>
      </x:c>
      <x:c r="B406" s="2" t="str">
        <x:v>10</x:v>
      </x:c>
      <x:c r="C406" s="2" t="str">
        <x:v>35BLK12-4</x:v>
      </x:c>
      <x:c r="D406" s="2" t="str">
        <x:v>1060225</x:v>
      </x:c>
      <x:c r="E406" s="2" t="str">
        <x:v>0</x:v>
      </x:c>
      <x:c r="F406" s="2" t="str">
        <x:v>33</x:v>
      </x:c>
      <x:c r="G406" s="10" t="n">
        <x:v>46119</x:v>
      </x:c>
      <x:c r="H406" s="10" t="n">
        <x:v>46115</x:v>
      </x:c>
      <x:c r="I406" s="7" t="n">
        <x:v>3600</x:v>
      </x:c>
      <x:c r="J406" s="7" t="n">
        <x:v>3600</x:v>
      </x:c>
      <x:c r="K406" s="7" t="n">
        <x:v>1</x:v>
      </x:c>
      <x:c r="L406" s="8" t="n">
        <x:v>20.67</x:v>
      </x:c>
      <x:c r="M406" s="9" t="n">
        <x:v>814.68</x:v>
      </x:c>
      <x:c r="N406" s="2" t="str">
        <x:v>i</x:v>
      </x:c>
      <x:c r="O406" s="2" t="n">
        <x:v>0</x:v>
      </x:c>
      <x:c r="P406" s="2" t="n">
        <x:v>100</x:v>
      </x:c>
      <x:c r="Q406" s="2" t="str">
        <x:v>Baseline PO cost</x:v>
      </x:c>
      <x:c r="R406" s="2" t="str">
        <x:v>Received</x:v>
      </x:c>
      <x:c r="S406" s="12" t="n">
        <x:f>IF(AND(ISNUMBER(G406),G406&gt;0,G406&lt;=Summary!$E$5,I406&gt;0),I406*K406,0)</x:f>
        <x:v>3600</x:v>
      </x:c>
      <x:c r="T406" s="12" t="n">
        <x:f>MIN(S406,MAX(0,'Inventory detail'!E140-SUM(S401:S405)))</x:f>
        <x:v>0</x:v>
      </x:c>
      <x:c r="U406" s="12" t="n">
        <x:f>IF(O406=1,J406*K406,0)</x:f>
        <x:v>0</x:v>
      </x:c>
      <x:c r="V406" s="13" t="str">
        <x:f>IF(O406=0,"",IF(H406="","",MAX(H406,Summary!$E$5)))</x:f>
      </x:c>
      <x:c r="W406" s="12" t="n">
        <x:f>IF(Q406="Baseline PO cost",U406,0)</x:f>
        <x:v>0</x:v>
      </x:c>
      <x:c r="X406" s="12" t="n">
        <x:f>IF(Q406="Higher PO cost",U406,0)</x:f>
        <x:v>0</x:v>
      </x:c>
      <x:c r="Y406" s="12" t="n">
        <x:f>IF(Q406="Unclassified",U406,0)</x:f>
        <x:v>0</x:v>
      </x:c>
    </x:row>
    <x:row r="407" ht="22" customHeight="1">
      <x:c r="A407" s="2" t="str">
        <x:v>COIL</x:v>
      </x:c>
      <x:c r="B407" s="2" t="str">
        <x:v>10</x:v>
      </x:c>
      <x:c r="C407" s="2" t="str">
        <x:v>35BLK12-4</x:v>
      </x:c>
      <x:c r="D407" s="2" t="str">
        <x:v>1059962</x:v>
      </x:c>
      <x:c r="E407" s="2" t="str">
        <x:v>0</x:v>
      </x:c>
      <x:c r="F407" s="2" t="str">
        <x:v>24</x:v>
      </x:c>
      <x:c r="G407" s="10" t="n">
        <x:v>46059</x:v>
      </x:c>
      <x:c r="H407" s="10" t="n">
        <x:v>46064</x:v>
      </x:c>
      <x:c r="I407" s="7" t="n">
        <x:v>1200</x:v>
      </x:c>
      <x:c r="J407" s="7" t="n">
        <x:v>1200</x:v>
      </x:c>
      <x:c r="K407" s="7" t="n">
        <x:v>1</x:v>
      </x:c>
      <x:c r="L407" s="8" t="n">
        <x:v>20.67</x:v>
      </x:c>
      <x:c r="M407" s="9" t="n">
        <x:v>271.56</x:v>
      </x:c>
      <x:c r="N407" s="2" t="str">
        <x:v>i</x:v>
      </x:c>
      <x:c r="O407" s="2" t="n">
        <x:v>0</x:v>
      </x:c>
      <x:c r="P407" s="2" t="n">
        <x:v>100</x:v>
      </x:c>
      <x:c r="Q407" s="2" t="str">
        <x:v>Baseline PO cost</x:v>
      </x:c>
      <x:c r="R407" s="2" t="str">
        <x:v>Received</x:v>
      </x:c>
      <x:c r="S407" s="12" t="n">
        <x:f>IF(AND(ISNUMBER(G407),G407&gt;0,G407&lt;=Summary!$E$5,I407&gt;0),I407*K407,0)</x:f>
        <x:v>1200</x:v>
      </x:c>
      <x:c r="T407" s="12" t="n">
        <x:f>MIN(S407,MAX(0,'Inventory detail'!E140-SUM(S401:S406)))</x:f>
        <x:v>0</x:v>
      </x:c>
      <x:c r="U407" s="12" t="n">
        <x:f>IF(O407=1,J407*K407,0)</x:f>
        <x:v>0</x:v>
      </x:c>
      <x:c r="V407" s="13" t="str">
        <x:f>IF(O407=0,"",IF(H407="","",MAX(H407,Summary!$E$5)))</x:f>
      </x:c>
      <x:c r="W407" s="12" t="n">
        <x:f>IF(Q407="Baseline PO cost",U407,0)</x:f>
        <x:v>0</x:v>
      </x:c>
      <x:c r="X407" s="12" t="n">
        <x:f>IF(Q407="Higher PO cost",U407,0)</x:f>
        <x:v>0</x:v>
      </x:c>
      <x:c r="Y407" s="12" t="n">
        <x:f>IF(Q407="Unclassified",U407,0)</x:f>
        <x:v>0</x:v>
      </x:c>
    </x:row>
    <x:row r="408" ht="22" customHeight="1">
      <x:c r="A408" s="2" t="str">
        <x:v>COIL</x:v>
      </x:c>
      <x:c r="B408" s="2" t="str">
        <x:v>10</x:v>
      </x:c>
      <x:c r="C408" s="2" t="str">
        <x:v>35BLK12-4</x:v>
      </x:c>
      <x:c r="D408" s="2" t="str">
        <x:v>1059842</x:v>
      </x:c>
      <x:c r="E408" s="2" t="str">
        <x:v>0</x:v>
      </x:c>
      <x:c r="F408" s="2" t="str">
        <x:v>33</x:v>
      </x:c>
      <x:c r="G408" s="10" t="n">
        <x:v>46042</x:v>
      </x:c>
      <x:c r="H408" s="10" t="n">
        <x:v>46044</x:v>
      </x:c>
      <x:c r="I408" s="7" t="n">
        <x:v>1200</x:v>
      </x:c>
      <x:c r="J408" s="7" t="n">
        <x:v>1200</x:v>
      </x:c>
      <x:c r="K408" s="7" t="n">
        <x:v>1</x:v>
      </x:c>
      <x:c r="L408" s="8" t="n">
        <x:v>20.67</x:v>
      </x:c>
      <x:c r="M408" s="9" t="n">
        <x:v>271.56</x:v>
      </x:c>
      <x:c r="N408" s="2" t="str">
        <x:v>i</x:v>
      </x:c>
      <x:c r="O408" s="2" t="n">
        <x:v>0</x:v>
      </x:c>
      <x:c r="P408" s="2" t="n">
        <x:v>100</x:v>
      </x:c>
      <x:c r="Q408" s="2" t="str">
        <x:v>Baseline PO cost</x:v>
      </x:c>
      <x:c r="R408" s="2" t="str">
        <x:v>Received</x:v>
      </x:c>
      <x:c r="S408" s="12" t="n">
        <x:f>IF(AND(ISNUMBER(G408),G408&gt;0,G408&lt;=Summary!$E$5,I408&gt;0),I408*K408,0)</x:f>
        <x:v>1200</x:v>
      </x:c>
      <x:c r="T408" s="12" t="n">
        <x:f>MIN(S408,MAX(0,'Inventory detail'!E140-SUM(S401:S407)))</x:f>
        <x:v>0</x:v>
      </x:c>
      <x:c r="U408" s="12" t="n">
        <x:f>IF(O408=1,J408*K408,0)</x:f>
        <x:v>0</x:v>
      </x:c>
      <x:c r="V408" s="13" t="str">
        <x:f>IF(O408=0,"",IF(H408="","",MAX(H408,Summary!$E$5)))</x:f>
      </x:c>
      <x:c r="W408" s="12" t="n">
        <x:f>IF(Q408="Baseline PO cost",U408,0)</x:f>
        <x:v>0</x:v>
      </x:c>
      <x:c r="X408" s="12" t="n">
        <x:f>IF(Q408="Higher PO cost",U408,0)</x:f>
        <x:v>0</x:v>
      </x:c>
      <x:c r="Y408" s="12" t="n">
        <x:f>IF(Q408="Unclassified",U408,0)</x:f>
        <x:v>0</x:v>
      </x:c>
    </x:row>
    <x:row r="409" ht="22" customHeight="1">
      <x:c r="A409" s="2" t="str">
        <x:v>COIL</x:v>
      </x:c>
      <x:c r="B409" s="2" t="str">
        <x:v>10</x:v>
      </x:c>
      <x:c r="C409" s="2" t="str">
        <x:v>35BLK12-4</x:v>
      </x:c>
      <x:c r="D409" s="2" t="str">
        <x:v>1061485</x:v>
      </x:c>
      <x:c r="E409" s="2" t="str">
        <x:v>0</x:v>
      </x:c>
      <x:c r="F409" s="2" t="str">
        <x:v>39</x:v>
      </x:c>
      <x:c r="G409" s="10"/>
      <x:c r="H409" s="10" t="n">
        <x:v>46339</x:v>
      </x:c>
      <x:c r="I409" s="7" t="n">
        <x:v>6000</x:v>
      </x:c>
      <x:c r="J409" s="7" t="n">
        <x:v>6000</x:v>
      </x:c>
      <x:c r="K409" s="7" t="n">
        <x:v>1</x:v>
      </x:c>
      <x:c r="L409" s="8" t="n">
        <x:v>20.67</x:v>
      </x:c>
      <x:c r="M409" s="9" t="n">
        <x:v>0</x:v>
      </x:c>
      <x:c r="N409" s="2" t="str">
        <x:v>a</x:v>
      </x:c>
      <x:c r="O409" s="2" t="n">
        <x:v>1</x:v>
      </x:c>
      <x:c r="P409" s="2" t="n">
        <x:v>100</x:v>
      </x:c>
      <x:c r="Q409" s="2" t="str">
        <x:v>Baseline PO cost</x:v>
      </x:c>
      <x:c r="R409" s="2" t="str">
        <x:v>Incoming active PO</x:v>
      </x:c>
      <x:c r="S409" s="12" t="n">
        <x:f>IF(AND(ISNUMBER(G409),G409&gt;0,G409&lt;=Summary!$E$5,I409&gt;0),I409*K409,0)</x:f>
        <x:v>0</x:v>
      </x:c>
      <x:c r="T409" s="12" t="n">
        <x:f>MIN(S409,MAX(0,'Inventory detail'!E140-SUM(S401:S408)))</x:f>
        <x:v>0</x:v>
      </x:c>
      <x:c r="U409" s="12" t="n">
        <x:f>IF(O409=1,J409*K409,0)</x:f>
        <x:v>6000</x:v>
      </x:c>
      <x:c r="V409" s="13" t="n">
        <x:f>IF(O409=0,"",IF(H409="","",MAX(H409,Summary!$E$5)))</x:f>
        <x:v>46339</x:v>
      </x:c>
      <x:c r="W409" s="12" t="n">
        <x:f>IF(Q409="Baseline PO cost",U409,0)</x:f>
        <x:v>6000</x:v>
      </x:c>
      <x:c r="X409" s="12" t="n">
        <x:f>IF(Q409="Higher PO cost",U409,0)</x:f>
        <x:v>0</x:v>
      </x:c>
      <x:c r="Y409" s="12" t="n">
        <x:f>IF(Q409="Unclassified",U409,0)</x:f>
        <x:v>0</x:v>
      </x:c>
    </x:row>
    <x:row r="410" ht="22" customHeight="1">
      <x:c r="A410" s="2" t="str">
        <x:v>COIL</x:v>
      </x:c>
      <x:c r="B410" s="2" t="str">
        <x:v>10</x:v>
      </x:c>
      <x:c r="C410" s="2" t="str">
        <x:v>38BLK12-4</x:v>
      </x:c>
      <x:c r="D410" s="2" t="str">
        <x:v>1061316</x:v>
      </x:c>
      <x:c r="E410" s="2" t="str">
        <x:v>0</x:v>
      </x:c>
      <x:c r="F410" s="2" t="str">
        <x:v>37</x:v>
      </x:c>
      <x:c r="G410" s="10" t="n">
        <x:v>46302</x:v>
      </x:c>
      <x:c r="H410" s="10" t="n">
        <x:v>46304</x:v>
      </x:c>
      <x:c r="I410" s="7" t="n">
        <x:v>1200</x:v>
      </x:c>
      <x:c r="J410" s="7" t="n">
        <x:v>1200</x:v>
      </x:c>
      <x:c r="K410" s="7" t="n">
        <x:v>1</x:v>
      </x:c>
      <x:c r="L410" s="8" t="n">
        <x:v>24.64</x:v>
      </x:c>
      <x:c r="M410" s="9" t="n">
        <x:v>333.48</x:v>
      </x:c>
      <x:c r="N410" s="2" t="str">
        <x:v>a</x:v>
      </x:c>
      <x:c r="O410" s="2" t="n">
        <x:v>0</x:v>
      </x:c>
      <x:c r="P410" s="2" t="n">
        <x:v>100</x:v>
      </x:c>
      <x:c r="Q410" s="2" t="str">
        <x:v>Baseline PO cost</x:v>
      </x:c>
      <x:c r="R410" s="2" t="str">
        <x:v>Received</x:v>
      </x:c>
      <x:c r="S410" s="12" t="n">
        <x:f>IF(AND(ISNUMBER(G410),G410&gt;0,G410&lt;=Summary!$E$5,I410&gt;0),I410*K410,0)</x:f>
        <x:v>1200</x:v>
      </x:c>
      <x:c r="T410" s="12" t="n">
        <x:f>MIN(S410,MAX(0,'Inventory detail'!E231-0))</x:f>
        <x:v>700</x:v>
      </x:c>
      <x:c r="U410" s="12" t="n">
        <x:f>IF(O410=1,J410*K410,0)</x:f>
        <x:v>0</x:v>
      </x:c>
      <x:c r="V410" s="13" t="str">
        <x:f>IF(O410=0,"",IF(H410="","",MAX(H410,Summary!$E$5)))</x:f>
      </x:c>
      <x:c r="W410" s="12" t="n">
        <x:f>IF(Q410="Baseline PO cost",U410,0)</x:f>
        <x:v>0</x:v>
      </x:c>
      <x:c r="X410" s="12" t="n">
        <x:f>IF(Q410="Higher PO cost",U410,0)</x:f>
        <x:v>0</x:v>
      </x:c>
      <x:c r="Y410" s="12" t="n">
        <x:f>IF(Q410="Unclassified",U410,0)</x:f>
        <x:v>0</x:v>
      </x:c>
    </x:row>
    <x:row r="411" ht="22" customHeight="1">
      <x:c r="A411" s="2" t="str">
        <x:v>COIL</x:v>
      </x:c>
      <x:c r="B411" s="2" t="str">
        <x:v>10</x:v>
      </x:c>
      <x:c r="C411" s="2" t="str">
        <x:v>38BLK12-4</x:v>
      </x:c>
      <x:c r="D411" s="2" t="str">
        <x:v>1060866</x:v>
      </x:c>
      <x:c r="E411" s="2" t="str">
        <x:v>0</x:v>
      </x:c>
      <x:c r="F411" s="2" t="str">
        <x:v>34</x:v>
      </x:c>
      <x:c r="G411" s="10" t="n">
        <x:v>46210</x:v>
      </x:c>
      <x:c r="H411" s="10" t="n">
        <x:v>46213</x:v>
      </x:c>
      <x:c r="I411" s="7" t="n">
        <x:v>1200</x:v>
      </x:c>
      <x:c r="J411" s="7" t="n">
        <x:v>1200</x:v>
      </x:c>
      <x:c r="K411" s="7" t="n">
        <x:v>1</x:v>
      </x:c>
      <x:c r="L411" s="8" t="n">
        <x:v>24.64</x:v>
      </x:c>
      <x:c r="M411" s="9" t="n">
        <x:v>333.48</x:v>
      </x:c>
      <x:c r="N411" s="2" t="str">
        <x:v>i</x:v>
      </x:c>
      <x:c r="O411" s="2" t="n">
        <x:v>0</x:v>
      </x:c>
      <x:c r="P411" s="2" t="n">
        <x:v>100</x:v>
      </x:c>
      <x:c r="Q411" s="2" t="str">
        <x:v>Baseline PO cost</x:v>
      </x:c>
      <x:c r="R411" s="2" t="str">
        <x:v>Received</x:v>
      </x:c>
      <x:c r="S411" s="12" t="n">
        <x:f>IF(AND(ISNUMBER(G411),G411&gt;0,G411&lt;=Summary!$E$5,I411&gt;0),I411*K411,0)</x:f>
        <x:v>1200</x:v>
      </x:c>
      <x:c r="T411" s="12" t="n">
        <x:f>MIN(S411,MAX(0,'Inventory detail'!E231-SUM(S410:S410)))</x:f>
        <x:v>0</x:v>
      </x:c>
      <x:c r="U411" s="12" t="n">
        <x:f>IF(O411=1,J411*K411,0)</x:f>
        <x:v>0</x:v>
      </x:c>
      <x:c r="V411" s="13" t="str">
        <x:f>IF(O411=0,"",IF(H411="","",MAX(H411,Summary!$E$5)))</x:f>
      </x:c>
      <x:c r="W411" s="12" t="n">
        <x:f>IF(Q411="Baseline PO cost",U411,0)</x:f>
        <x:v>0</x:v>
      </x:c>
      <x:c r="X411" s="12" t="n">
        <x:f>IF(Q411="Higher PO cost",U411,0)</x:f>
        <x:v>0</x:v>
      </x:c>
      <x:c r="Y411" s="12" t="n">
        <x:f>IF(Q411="Unclassified",U411,0)</x:f>
        <x:v>0</x:v>
      </x:c>
    </x:row>
    <x:row r="412" ht="22" customHeight="1">
      <x:c r="A412" s="2" t="str">
        <x:v>COIL</x:v>
      </x:c>
      <x:c r="B412" s="2" t="str">
        <x:v>10</x:v>
      </x:c>
      <x:c r="C412" s="2" t="str">
        <x:v>38BLK12-4</x:v>
      </x:c>
      <x:c r="D412" s="2" t="str">
        <x:v>1060507</x:v>
      </x:c>
      <x:c r="E412" s="2" t="str">
        <x:v>0</x:v>
      </x:c>
      <x:c r="F412" s="2" t="str">
        <x:v>43</x:v>
      </x:c>
      <x:c r="G412" s="10" t="n">
        <x:v>46150</x:v>
      </x:c>
      <x:c r="H412" s="10" t="n">
        <x:v>46155</x:v>
      </x:c>
      <x:c r="I412" s="7" t="n">
        <x:v>1200</x:v>
      </x:c>
      <x:c r="J412" s="7" t="n">
        <x:v>1200</x:v>
      </x:c>
      <x:c r="K412" s="7" t="n">
        <x:v>1</x:v>
      </x:c>
      <x:c r="L412" s="8" t="n">
        <x:v>24.64</x:v>
      </x:c>
      <x:c r="M412" s="9" t="n">
        <x:v>333.48</x:v>
      </x:c>
      <x:c r="N412" s="2" t="str">
        <x:v>i</x:v>
      </x:c>
      <x:c r="O412" s="2" t="n">
        <x:v>0</x:v>
      </x:c>
      <x:c r="P412" s="2" t="n">
        <x:v>100</x:v>
      </x:c>
      <x:c r="Q412" s="2" t="str">
        <x:v>Baseline PO cost</x:v>
      </x:c>
      <x:c r="R412" s="2" t="str">
        <x:v>Received</x:v>
      </x:c>
      <x:c r="S412" s="12" t="n">
        <x:f>IF(AND(ISNUMBER(G412),G412&gt;0,G412&lt;=Summary!$E$5,I412&gt;0),I412*K412,0)</x:f>
        <x:v>1200</x:v>
      </x:c>
      <x:c r="T412" s="12" t="n">
        <x:f>MIN(S412,MAX(0,'Inventory detail'!E231-SUM(S410:S411)))</x:f>
        <x:v>0</x:v>
      </x:c>
      <x:c r="U412" s="12" t="n">
        <x:f>IF(O412=1,J412*K412,0)</x:f>
        <x:v>0</x:v>
      </x:c>
      <x:c r="V412" s="13" t="str">
        <x:f>IF(O412=0,"",IF(H412="","",MAX(H412,Summary!$E$5)))</x:f>
      </x:c>
      <x:c r="W412" s="12" t="n">
        <x:f>IF(Q412="Baseline PO cost",U412,0)</x:f>
        <x:v>0</x:v>
      </x:c>
      <x:c r="X412" s="12" t="n">
        <x:f>IF(Q412="Higher PO cost",U412,0)</x:f>
        <x:v>0</x:v>
      </x:c>
      <x:c r="Y412" s="12" t="n">
        <x:f>IF(Q412="Unclassified",U412,0)</x:f>
        <x:v>0</x:v>
      </x:c>
    </x:row>
    <x:row r="413" ht="22" customHeight="1">
      <x:c r="A413" s="2" t="str">
        <x:v>COIL</x:v>
      </x:c>
      <x:c r="B413" s="2" t="str">
        <x:v>10</x:v>
      </x:c>
      <x:c r="C413" s="2" t="str">
        <x:v>38BLK12-4</x:v>
      </x:c>
      <x:c r="D413" s="2" t="str">
        <x:v>1060384</x:v>
      </x:c>
      <x:c r="E413" s="2" t="str">
        <x:v>0</x:v>
      </x:c>
      <x:c r="F413" s="2" t="str">
        <x:v>34</x:v>
      </x:c>
      <x:c r="G413" s="10" t="n">
        <x:v>46127</x:v>
      </x:c>
      <x:c r="H413" s="10" t="n">
        <x:v>46129</x:v>
      </x:c>
      <x:c r="I413" s="7" t="n">
        <x:v>1200</x:v>
      </x:c>
      <x:c r="J413" s="7" t="n">
        <x:v>1200</x:v>
      </x:c>
      <x:c r="K413" s="7" t="n">
        <x:v>1</x:v>
      </x:c>
      <x:c r="L413" s="8" t="n">
        <x:v>24.64</x:v>
      </x:c>
      <x:c r="M413" s="9" t="n">
        <x:v>323.76</x:v>
      </x:c>
      <x:c r="N413" s="2" t="str">
        <x:v>i</x:v>
      </x:c>
      <x:c r="O413" s="2" t="n">
        <x:v>0</x:v>
      </x:c>
      <x:c r="P413" s="2" t="n">
        <x:v>100</x:v>
      </x:c>
      <x:c r="Q413" s="2" t="str">
        <x:v>Baseline PO cost</x:v>
      </x:c>
      <x:c r="R413" s="2" t="str">
        <x:v>Received</x:v>
      </x:c>
      <x:c r="S413" s="12" t="n">
        <x:f>IF(AND(ISNUMBER(G413),G413&gt;0,G413&lt;=Summary!$E$5,I413&gt;0),I413*K413,0)</x:f>
        <x:v>1200</x:v>
      </x:c>
      <x:c r="T413" s="12" t="n">
        <x:f>MIN(S413,MAX(0,'Inventory detail'!E231-SUM(S410:S412)))</x:f>
        <x:v>0</x:v>
      </x:c>
      <x:c r="U413" s="12" t="n">
        <x:f>IF(O413=1,J413*K413,0)</x:f>
        <x:v>0</x:v>
      </x:c>
      <x:c r="V413" s="13" t="str">
        <x:f>IF(O413=0,"",IF(H413="","",MAX(H413,Summary!$E$5)))</x:f>
      </x:c>
      <x:c r="W413" s="12" t="n">
        <x:f>IF(Q413="Baseline PO cost",U413,0)</x:f>
        <x:v>0</x:v>
      </x:c>
      <x:c r="X413" s="12" t="n">
        <x:f>IF(Q413="Higher PO cost",U413,0)</x:f>
        <x:v>0</x:v>
      </x:c>
      <x:c r="Y413" s="12" t="n">
        <x:f>IF(Q413="Unclassified",U413,0)</x:f>
        <x:v>0</x:v>
      </x:c>
    </x:row>
    <x:row r="414" ht="22" customHeight="1">
      <x:c r="A414" s="2" t="str">
        <x:v>COIL</x:v>
      </x:c>
      <x:c r="B414" s="2" t="str">
        <x:v>10</x:v>
      </x:c>
      <x:c r="C414" s="2" t="str">
        <x:v>38BLK12-4</x:v>
      </x:c>
      <x:c r="D414" s="2" t="str">
        <x:v>1060225</x:v>
      </x:c>
      <x:c r="E414" s="2" t="str">
        <x:v>0</x:v>
      </x:c>
      <x:c r="F414" s="2" t="str">
        <x:v>34</x:v>
      </x:c>
      <x:c r="G414" s="10" t="n">
        <x:v>46119</x:v>
      </x:c>
      <x:c r="H414" s="10" t="n">
        <x:v>46115</x:v>
      </x:c>
      <x:c r="I414" s="7" t="n">
        <x:v>1200</x:v>
      </x:c>
      <x:c r="J414" s="7" t="n">
        <x:v>1200</x:v>
      </x:c>
      <x:c r="K414" s="7" t="n">
        <x:v>1</x:v>
      </x:c>
      <x:c r="L414" s="8" t="n">
        <x:v>24.64</x:v>
      </x:c>
      <x:c r="M414" s="9" t="n">
        <x:v>323.76</x:v>
      </x:c>
      <x:c r="N414" s="2" t="str">
        <x:v>i</x:v>
      </x:c>
      <x:c r="O414" s="2" t="n">
        <x:v>0</x:v>
      </x:c>
      <x:c r="P414" s="2" t="n">
        <x:v>100</x:v>
      </x:c>
      <x:c r="Q414" s="2" t="str">
        <x:v>Baseline PO cost</x:v>
      </x:c>
      <x:c r="R414" s="2" t="str">
        <x:v>Received</x:v>
      </x:c>
      <x:c r="S414" s="12" t="n">
        <x:f>IF(AND(ISNUMBER(G414),G414&gt;0,G414&lt;=Summary!$E$5,I414&gt;0),I414*K414,0)</x:f>
        <x:v>1200</x:v>
      </x:c>
      <x:c r="T414" s="12" t="n">
        <x:f>MIN(S414,MAX(0,'Inventory detail'!E231-SUM(S410:S413)))</x:f>
        <x:v>0</x:v>
      </x:c>
      <x:c r="U414" s="12" t="n">
        <x:f>IF(O414=1,J414*K414,0)</x:f>
        <x:v>0</x:v>
      </x:c>
      <x:c r="V414" s="13" t="str">
        <x:f>IF(O414=0,"",IF(H414="","",MAX(H414,Summary!$E$5)))</x:f>
      </x:c>
      <x:c r="W414" s="12" t="n">
        <x:f>IF(Q414="Baseline PO cost",U414,0)</x:f>
        <x:v>0</x:v>
      </x:c>
      <x:c r="X414" s="12" t="n">
        <x:f>IF(Q414="Higher PO cost",U414,0)</x:f>
        <x:v>0</x:v>
      </x:c>
      <x:c r="Y414" s="12" t="n">
        <x:f>IF(Q414="Unclassified",U414,0)</x:f>
        <x:v>0</x:v>
      </x:c>
    </x:row>
    <x:row r="415" ht="22" customHeight="1">
      <x:c r="A415" s="2" t="str">
        <x:v>COIL</x:v>
      </x:c>
      <x:c r="B415" s="2" t="str">
        <x:v>10</x:v>
      </x:c>
      <x:c r="C415" s="2" t="str">
        <x:v>38BLK12-4</x:v>
      </x:c>
      <x:c r="D415" s="2" t="str">
        <x:v>1059962</x:v>
      </x:c>
      <x:c r="E415" s="2" t="str">
        <x:v>0</x:v>
      </x:c>
      <x:c r="F415" s="2" t="str">
        <x:v>25</x:v>
      </x:c>
      <x:c r="G415" s="10" t="n">
        <x:v>46059</x:v>
      </x:c>
      <x:c r="H415" s="10" t="n">
        <x:v>46064</x:v>
      </x:c>
      <x:c r="I415" s="7" t="n">
        <x:v>1200</x:v>
      </x:c>
      <x:c r="J415" s="7" t="n">
        <x:v>1200</x:v>
      </x:c>
      <x:c r="K415" s="7" t="n">
        <x:v>1</x:v>
      </x:c>
      <x:c r="L415" s="8" t="n">
        <x:v>24.64</x:v>
      </x:c>
      <x:c r="M415" s="9" t="n">
        <x:v>323.76</x:v>
      </x:c>
      <x:c r="N415" s="2" t="str">
        <x:v>i</x:v>
      </x:c>
      <x:c r="O415" s="2" t="n">
        <x:v>0</x:v>
      </x:c>
      <x:c r="P415" s="2" t="n">
        <x:v>100</x:v>
      </x:c>
      <x:c r="Q415" s="2" t="str">
        <x:v>Baseline PO cost</x:v>
      </x:c>
      <x:c r="R415" s="2" t="str">
        <x:v>Received</x:v>
      </x:c>
      <x:c r="S415" s="12" t="n">
        <x:f>IF(AND(ISNUMBER(G415),G415&gt;0,G415&lt;=Summary!$E$5,I415&gt;0),I415*K415,0)</x:f>
        <x:v>1200</x:v>
      </x:c>
      <x:c r="T415" s="12" t="n">
        <x:f>MIN(S415,MAX(0,'Inventory detail'!E231-SUM(S410:S414)))</x:f>
        <x:v>0</x:v>
      </x:c>
      <x:c r="U415" s="12" t="n">
        <x:f>IF(O415=1,J415*K415,0)</x:f>
        <x:v>0</x:v>
      </x:c>
      <x:c r="V415" s="13" t="str">
        <x:f>IF(O415=0,"",IF(H415="","",MAX(H415,Summary!$E$5)))</x:f>
      </x:c>
      <x:c r="W415" s="12" t="n">
        <x:f>IF(Q415="Baseline PO cost",U415,0)</x:f>
        <x:v>0</x:v>
      </x:c>
      <x:c r="X415" s="12" t="n">
        <x:f>IF(Q415="Higher PO cost",U415,0)</x:f>
        <x:v>0</x:v>
      </x:c>
      <x:c r="Y415" s="12" t="n">
        <x:f>IF(Q415="Unclassified",U415,0)</x:f>
        <x:v>0</x:v>
      </x:c>
    </x:row>
    <x:row r="416" ht="22" customHeight="1">
      <x:c r="A416" s="2" t="str">
        <x:v>COIL</x:v>
      </x:c>
      <x:c r="B416" s="2" t="str">
        <x:v>10</x:v>
      </x:c>
      <x:c r="C416" s="2" t="str">
        <x:v>38BLK12-4</x:v>
      </x:c>
      <x:c r="D416" s="2" t="str">
        <x:v>1061485</x:v>
      </x:c>
      <x:c r="E416" s="2" t="str">
        <x:v>0</x:v>
      </x:c>
      <x:c r="F416" s="2" t="str">
        <x:v>40</x:v>
      </x:c>
      <x:c r="G416" s="10"/>
      <x:c r="H416" s="10" t="n">
        <x:v>46339</x:v>
      </x:c>
      <x:c r="I416" s="7" t="n">
        <x:v>3600</x:v>
      </x:c>
      <x:c r="J416" s="7" t="n">
        <x:v>3600</x:v>
      </x:c>
      <x:c r="K416" s="7" t="n">
        <x:v>1</x:v>
      </x:c>
      <x:c r="L416" s="8" t="n">
        <x:v>24.64</x:v>
      </x:c>
      <x:c r="M416" s="9" t="n">
        <x:v>0</x:v>
      </x:c>
      <x:c r="N416" s="2" t="str">
        <x:v>a</x:v>
      </x:c>
      <x:c r="O416" s="2" t="n">
        <x:v>1</x:v>
      </x:c>
      <x:c r="P416" s="2" t="n">
        <x:v>100</x:v>
      </x:c>
      <x:c r="Q416" s="2" t="str">
        <x:v>Baseline PO cost</x:v>
      </x:c>
      <x:c r="R416" s="2" t="str">
        <x:v>Incoming active PO</x:v>
      </x:c>
      <x:c r="S416" s="12" t="n">
        <x:f>IF(AND(ISNUMBER(G416),G416&gt;0,G416&lt;=Summary!$E$5,I416&gt;0),I416*K416,0)</x:f>
        <x:v>0</x:v>
      </x:c>
      <x:c r="T416" s="12" t="n">
        <x:f>MIN(S416,MAX(0,'Inventory detail'!E231-SUM(S410:S415)))</x:f>
        <x:v>0</x:v>
      </x:c>
      <x:c r="U416" s="12" t="n">
        <x:f>IF(O416=1,J416*K416,0)</x:f>
        <x:v>3600</x:v>
      </x:c>
      <x:c r="V416" s="13" t="n">
        <x:f>IF(O416=0,"",IF(H416="","",MAX(H416,Summary!$E$5)))</x:f>
        <x:v>46339</x:v>
      </x:c>
      <x:c r="W416" s="12" t="n">
        <x:f>IF(Q416="Baseline PO cost",U416,0)</x:f>
        <x:v>3600</x:v>
      </x:c>
      <x:c r="X416" s="12" t="n">
        <x:f>IF(Q416="Higher PO cost",U416,0)</x:f>
        <x:v>0</x:v>
      </x:c>
      <x:c r="Y416" s="12" t="n">
        <x:f>IF(Q416="Unclassified",U416,0)</x:f>
        <x:v>0</x:v>
      </x:c>
    </x:row>
    <x:row r="417" ht="22" customHeight="1">
      <x:c r="A417" s="2" t="str">
        <x:v>COIL</x:v>
      </x:c>
      <x:c r="B417" s="2" t="str">
        <x:v>10</x:v>
      </x:c>
      <x:c r="C417" s="2" t="str">
        <x:v>40BLK12-4</x:v>
      </x:c>
      <x:c r="D417" s="2" t="str">
        <x:v>1061316</x:v>
      </x:c>
      <x:c r="E417" s="2" t="str">
        <x:v>0</x:v>
      </x:c>
      <x:c r="F417" s="2" t="str">
        <x:v>38</x:v>
      </x:c>
      <x:c r="G417" s="10" t="n">
        <x:v>46302</x:v>
      </x:c>
      <x:c r="H417" s="10" t="n">
        <x:v>46304</x:v>
      </x:c>
      <x:c r="I417" s="7" t="n">
        <x:v>4800</x:v>
      </x:c>
      <x:c r="J417" s="7" t="n">
        <x:v>4800</x:v>
      </x:c>
      <x:c r="K417" s="7" t="n">
        <x:v>1</x:v>
      </x:c>
      <x:c r="L417" s="8" t="n">
        <x:v>27.2</x:v>
      </x:c>
      <x:c r="M417" s="9" t="n">
        <x:v>1472.16</x:v>
      </x:c>
      <x:c r="N417" s="2" t="str">
        <x:v>a</x:v>
      </x:c>
      <x:c r="O417" s="2" t="n">
        <x:v>0</x:v>
      </x:c>
      <x:c r="P417" s="2" t="n">
        <x:v>100</x:v>
      </x:c>
      <x:c r="Q417" s="2" t="str">
        <x:v>Baseline PO cost</x:v>
      </x:c>
      <x:c r="R417" s="2" t="str">
        <x:v>Received</x:v>
      </x:c>
      <x:c r="S417" s="12" t="n">
        <x:f>IF(AND(ISNUMBER(G417),G417&gt;0,G417&lt;=Summary!$E$5,I417&gt;0),I417*K417,0)</x:f>
        <x:v>4800</x:v>
      </x:c>
      <x:c r="T417" s="12" t="n">
        <x:f>MIN(S417,MAX(0,'Inventory detail'!E176-0))</x:f>
        <x:v>4800</x:v>
      </x:c>
      <x:c r="U417" s="12" t="n">
        <x:f>IF(O417=1,J417*K417,0)</x:f>
        <x:v>0</x:v>
      </x:c>
      <x:c r="V417" s="13" t="str">
        <x:f>IF(O417=0,"",IF(H417="","",MAX(H417,Summary!$E$5)))</x:f>
      </x:c>
      <x:c r="W417" s="12" t="n">
        <x:f>IF(Q417="Baseline PO cost",U417,0)</x:f>
        <x:v>0</x:v>
      </x:c>
      <x:c r="X417" s="12" t="n">
        <x:f>IF(Q417="Higher PO cost",U417,0)</x:f>
        <x:v>0</x:v>
      </x:c>
      <x:c r="Y417" s="12" t="n">
        <x:f>IF(Q417="Unclassified",U417,0)</x:f>
        <x:v>0</x:v>
      </x:c>
    </x:row>
    <x:row r="418" ht="22" customHeight="1">
      <x:c r="A418" s="2" t="str">
        <x:v>COIL</x:v>
      </x:c>
      <x:c r="B418" s="2" t="str">
        <x:v>10</x:v>
      </x:c>
      <x:c r="C418" s="2" t="str">
        <x:v>40BLK12-4</x:v>
      </x:c>
      <x:c r="D418" s="2" t="str">
        <x:v>1061140</x:v>
      </x:c>
      <x:c r="E418" s="2" t="str">
        <x:v>0</x:v>
      </x:c>
      <x:c r="F418" s="2" t="str">
        <x:v>36</x:v>
      </x:c>
      <x:c r="G418" s="10" t="n">
        <x:v>46286</x:v>
      </x:c>
      <x:c r="H418" s="10" t="n">
        <x:v>46286</x:v>
      </x:c>
      <x:c r="I418" s="7" t="n">
        <x:v>600</x:v>
      </x:c>
      <x:c r="J418" s="7" t="n">
        <x:v>600</x:v>
      </x:c>
      <x:c r="K418" s="7" t="n">
        <x:v>1</x:v>
      </x:c>
      <x:c r="L418" s="8" t="n">
        <x:v>27.2</x:v>
      </x:c>
      <x:c r="M418" s="9" t="n">
        <x:v>184.02</x:v>
      </x:c>
      <x:c r="N418" s="2" t="str">
        <x:v>i</x:v>
      </x:c>
      <x:c r="O418" s="2" t="n">
        <x:v>0</x:v>
      </x:c>
      <x:c r="P418" s="2" t="n">
        <x:v>100</x:v>
      </x:c>
      <x:c r="Q418" s="2" t="str">
        <x:v>Baseline PO cost</x:v>
      </x:c>
      <x:c r="R418" s="2" t="str">
        <x:v>Received</x:v>
      </x:c>
      <x:c r="S418" s="12" t="n">
        <x:f>IF(AND(ISNUMBER(G418),G418&gt;0,G418&lt;=Summary!$E$5,I418&gt;0),I418*K418,0)</x:f>
        <x:v>600</x:v>
      </x:c>
      <x:c r="T418" s="12" t="n">
        <x:f>MIN(S418,MAX(0,'Inventory detail'!E176-SUM(S417:S417)))</x:f>
        <x:v>600</x:v>
      </x:c>
      <x:c r="U418" s="12" t="n">
        <x:f>IF(O418=1,J418*K418,0)</x:f>
        <x:v>0</x:v>
      </x:c>
      <x:c r="V418" s="13" t="str">
        <x:f>IF(O418=0,"",IF(H418="","",MAX(H418,Summary!$E$5)))</x:f>
      </x:c>
      <x:c r="W418" s="12" t="n">
        <x:f>IF(Q418="Baseline PO cost",U418,0)</x:f>
        <x:v>0</x:v>
      </x:c>
      <x:c r="X418" s="12" t="n">
        <x:f>IF(Q418="Higher PO cost",U418,0)</x:f>
        <x:v>0</x:v>
      </x:c>
      <x:c r="Y418" s="12" t="n">
        <x:f>IF(Q418="Unclassified",U418,0)</x:f>
        <x:v>0</x:v>
      </x:c>
    </x:row>
    <x:row r="419" ht="22" customHeight="1">
      <x:c r="A419" s="2" t="str">
        <x:v>COIL</x:v>
      </x:c>
      <x:c r="B419" s="2" t="str">
        <x:v>10</x:v>
      </x:c>
      <x:c r="C419" s="2" t="str">
        <x:v>40BLK12-4</x:v>
      </x:c>
      <x:c r="D419" s="2" t="str">
        <x:v>1060776</x:v>
      </x:c>
      <x:c r="E419" s="2" t="str">
        <x:v>0</x:v>
      </x:c>
      <x:c r="F419" s="2" t="str">
        <x:v>39</x:v>
      </x:c>
      <x:c r="G419" s="10" t="n">
        <x:v>46197</x:v>
      </x:c>
      <x:c r="H419" s="10" t="n">
        <x:v>46199</x:v>
      </x:c>
      <x:c r="I419" s="7" t="n">
        <x:v>4200</x:v>
      </x:c>
      <x:c r="J419" s="7" t="n">
        <x:v>4200</x:v>
      </x:c>
      <x:c r="K419" s="7" t="n">
        <x:v>1</x:v>
      </x:c>
      <x:c r="L419" s="8" t="n">
        <x:v>27.2</x:v>
      </x:c>
      <x:c r="M419" s="9" t="n">
        <x:v>1288.14</x:v>
      </x:c>
      <x:c r="N419" s="2" t="str">
        <x:v>i</x:v>
      </x:c>
      <x:c r="O419" s="2" t="n">
        <x:v>0</x:v>
      </x:c>
      <x:c r="P419" s="2" t="n">
        <x:v>100</x:v>
      </x:c>
      <x:c r="Q419" s="2" t="str">
        <x:v>Baseline PO cost</x:v>
      </x:c>
      <x:c r="R419" s="2" t="str">
        <x:v>Received</x:v>
      </x:c>
      <x:c r="S419" s="12" t="n">
        <x:f>IF(AND(ISNUMBER(G419),G419&gt;0,G419&lt;=Summary!$E$5,I419&gt;0),I419*K419,0)</x:f>
        <x:v>4200</x:v>
      </x:c>
      <x:c r="T419" s="12" t="n">
        <x:f>MIN(S419,MAX(0,'Inventory detail'!E176-SUM(S417:S418)))</x:f>
        <x:v>1500</x:v>
      </x:c>
      <x:c r="U419" s="12" t="n">
        <x:f>IF(O419=1,J419*K419,0)</x:f>
        <x:v>0</x:v>
      </x:c>
      <x:c r="V419" s="13" t="str">
        <x:f>IF(O419=0,"",IF(H419="","",MAX(H419,Summary!$E$5)))</x:f>
      </x:c>
      <x:c r="W419" s="12" t="n">
        <x:f>IF(Q419="Baseline PO cost",U419,0)</x:f>
        <x:v>0</x:v>
      </x:c>
      <x:c r="X419" s="12" t="n">
        <x:f>IF(Q419="Higher PO cost",U419,0)</x:f>
        <x:v>0</x:v>
      </x:c>
      <x:c r="Y419" s="12" t="n">
        <x:f>IF(Q419="Unclassified",U419,0)</x:f>
        <x:v>0</x:v>
      </x:c>
    </x:row>
    <x:row r="420" ht="22" customHeight="1">
      <x:c r="A420" s="2" t="str">
        <x:v>COIL</x:v>
      </x:c>
      <x:c r="B420" s="2" t="str">
        <x:v>10</x:v>
      </x:c>
      <x:c r="C420" s="2" t="str">
        <x:v>40BLK12-4</x:v>
      </x:c>
      <x:c r="D420" s="2" t="str">
        <x:v>1060598</x:v>
      </x:c>
      <x:c r="E420" s="2" t="str">
        <x:v>0</x:v>
      </x:c>
      <x:c r="F420" s="2" t="str">
        <x:v>35</x:v>
      </x:c>
      <x:c r="G420" s="10" t="n">
        <x:v>46171</x:v>
      </x:c>
      <x:c r="H420" s="10" t="n">
        <x:v>46171</x:v>
      </x:c>
      <x:c r="I420" s="7" t="n">
        <x:v>600</x:v>
      </x:c>
      <x:c r="J420" s="7" t="n">
        <x:v>600</x:v>
      </x:c>
      <x:c r="K420" s="7" t="n">
        <x:v>1</x:v>
      </x:c>
      <x:c r="L420" s="8" t="n">
        <x:v>27.2</x:v>
      </x:c>
      <x:c r="M420" s="9" t="n">
        <x:v>184.02</x:v>
      </x:c>
      <x:c r="N420" s="2" t="str">
        <x:v>i</x:v>
      </x:c>
      <x:c r="O420" s="2" t="n">
        <x:v>0</x:v>
      </x:c>
      <x:c r="P420" s="2" t="n">
        <x:v>100</x:v>
      </x:c>
      <x:c r="Q420" s="2" t="str">
        <x:v>Baseline PO cost</x:v>
      </x:c>
      <x:c r="R420" s="2" t="str">
        <x:v>Received</x:v>
      </x:c>
      <x:c r="S420" s="12" t="n">
        <x:f>IF(AND(ISNUMBER(G420),G420&gt;0,G420&lt;=Summary!$E$5,I420&gt;0),I420*K420,0)</x:f>
        <x:v>600</x:v>
      </x:c>
      <x:c r="T420" s="12" t="n">
        <x:f>MIN(S420,MAX(0,'Inventory detail'!E176-SUM(S417:S419)))</x:f>
        <x:v>0</x:v>
      </x:c>
      <x:c r="U420" s="12" t="n">
        <x:f>IF(O420=1,J420*K420,0)</x:f>
        <x:v>0</x:v>
      </x:c>
      <x:c r="V420" s="13" t="str">
        <x:f>IF(O420=0,"",IF(H420="","",MAX(H420,Summary!$E$5)))</x:f>
      </x:c>
      <x:c r="W420" s="12" t="n">
        <x:f>IF(Q420="Baseline PO cost",U420,0)</x:f>
        <x:v>0</x:v>
      </x:c>
      <x:c r="X420" s="12" t="n">
        <x:f>IF(Q420="Higher PO cost",U420,0)</x:f>
        <x:v>0</x:v>
      </x:c>
      <x:c r="Y420" s="12" t="n">
        <x:f>IF(Q420="Unclassified",U420,0)</x:f>
        <x:v>0</x:v>
      </x:c>
    </x:row>
    <x:row r="421" ht="22" customHeight="1">
      <x:c r="A421" s="2" t="str">
        <x:v>COIL</x:v>
      </x:c>
      <x:c r="B421" s="2" t="str">
        <x:v>10</x:v>
      </x:c>
      <x:c r="C421" s="2" t="str">
        <x:v>40BLK12-4</x:v>
      </x:c>
      <x:c r="D421" s="2" t="str">
        <x:v>1060507</x:v>
      </x:c>
      <x:c r="E421" s="2" t="str">
        <x:v>0</x:v>
      </x:c>
      <x:c r="F421" s="2" t="str">
        <x:v>44</x:v>
      </x:c>
      <x:c r="G421" s="10" t="n">
        <x:v>46150</x:v>
      </x:c>
      <x:c r="H421" s="10" t="n">
        <x:v>46155</x:v>
      </x:c>
      <x:c r="I421" s="7" t="n">
        <x:v>600</x:v>
      </x:c>
      <x:c r="J421" s="7" t="n">
        <x:v>600</x:v>
      </x:c>
      <x:c r="K421" s="7" t="n">
        <x:v>1</x:v>
      </x:c>
      <x:c r="L421" s="8" t="n">
        <x:v>27.2</x:v>
      </x:c>
      <x:c r="M421" s="9" t="n">
        <x:v>184.02</x:v>
      </x:c>
      <x:c r="N421" s="2" t="str">
        <x:v>i</x:v>
      </x:c>
      <x:c r="O421" s="2" t="n">
        <x:v>0</x:v>
      </x:c>
      <x:c r="P421" s="2" t="n">
        <x:v>100</x:v>
      </x:c>
      <x:c r="Q421" s="2" t="str">
        <x:v>Baseline PO cost</x:v>
      </x:c>
      <x:c r="R421" s="2" t="str">
        <x:v>Received</x:v>
      </x:c>
      <x:c r="S421" s="12" t="n">
        <x:f>IF(AND(ISNUMBER(G421),G421&gt;0,G421&lt;=Summary!$E$5,I421&gt;0),I421*K421,0)</x:f>
        <x:v>600</x:v>
      </x:c>
      <x:c r="T421" s="12" t="n">
        <x:f>MIN(S421,MAX(0,'Inventory detail'!E176-SUM(S417:S420)))</x:f>
        <x:v>0</x:v>
      </x:c>
      <x:c r="U421" s="12" t="n">
        <x:f>IF(O421=1,J421*K421,0)</x:f>
        <x:v>0</x:v>
      </x:c>
      <x:c r="V421" s="13" t="str">
        <x:f>IF(O421=0,"",IF(H421="","",MAX(H421,Summary!$E$5)))</x:f>
      </x:c>
      <x:c r="W421" s="12" t="n">
        <x:f>IF(Q421="Baseline PO cost",U421,0)</x:f>
        <x:v>0</x:v>
      </x:c>
      <x:c r="X421" s="12" t="n">
        <x:f>IF(Q421="Higher PO cost",U421,0)</x:f>
        <x:v>0</x:v>
      </x:c>
      <x:c r="Y421" s="12" t="n">
        <x:f>IF(Q421="Unclassified",U421,0)</x:f>
        <x:v>0</x:v>
      </x:c>
    </x:row>
    <x:row r="422" ht="22" customHeight="1">
      <x:c r="A422" s="2" t="str">
        <x:v>COIL</x:v>
      </x:c>
      <x:c r="B422" s="2" t="str">
        <x:v>10</x:v>
      </x:c>
      <x:c r="C422" s="2" t="str">
        <x:v>40BLK12-4</x:v>
      </x:c>
      <x:c r="D422" s="2" t="str">
        <x:v>1060384</x:v>
      </x:c>
      <x:c r="E422" s="2" t="str">
        <x:v>0</x:v>
      </x:c>
      <x:c r="F422" s="2" t="str">
        <x:v>35</x:v>
      </x:c>
      <x:c r="G422" s="10" t="n">
        <x:v>46127</x:v>
      </x:c>
      <x:c r="H422" s="10" t="n">
        <x:v>46129</x:v>
      </x:c>
      <x:c r="I422" s="7" t="n">
        <x:v>600</x:v>
      </x:c>
      <x:c r="J422" s="7" t="n">
        <x:v>600</x:v>
      </x:c>
      <x:c r="K422" s="7" t="n">
        <x:v>1</x:v>
      </x:c>
      <x:c r="L422" s="8" t="n">
        <x:v>27.2</x:v>
      </x:c>
      <x:c r="M422" s="9" t="n">
        <x:v>178.68</x:v>
      </x:c>
      <x:c r="N422" s="2" t="str">
        <x:v>i</x:v>
      </x:c>
      <x:c r="O422" s="2" t="n">
        <x:v>0</x:v>
      </x:c>
      <x:c r="P422" s="2" t="n">
        <x:v>100</x:v>
      </x:c>
      <x:c r="Q422" s="2" t="str">
        <x:v>Baseline PO cost</x:v>
      </x:c>
      <x:c r="R422" s="2" t="str">
        <x:v>Received</x:v>
      </x:c>
      <x:c r="S422" s="12" t="n">
        <x:f>IF(AND(ISNUMBER(G422),G422&gt;0,G422&lt;=Summary!$E$5,I422&gt;0),I422*K422,0)</x:f>
        <x:v>600</x:v>
      </x:c>
      <x:c r="T422" s="12" t="n">
        <x:f>MIN(S422,MAX(0,'Inventory detail'!E176-SUM(S417:S421)))</x:f>
        <x:v>0</x:v>
      </x:c>
      <x:c r="U422" s="12" t="n">
        <x:f>IF(O422=1,J422*K422,0)</x:f>
        <x:v>0</x:v>
      </x:c>
      <x:c r="V422" s="13" t="str">
        <x:f>IF(O422=0,"",IF(H422="","",MAX(H422,Summary!$E$5)))</x:f>
      </x:c>
      <x:c r="W422" s="12" t="n">
        <x:f>IF(Q422="Baseline PO cost",U422,0)</x:f>
        <x:v>0</x:v>
      </x:c>
      <x:c r="X422" s="12" t="n">
        <x:f>IF(Q422="Higher PO cost",U422,0)</x:f>
        <x:v>0</x:v>
      </x:c>
      <x:c r="Y422" s="12" t="n">
        <x:f>IF(Q422="Unclassified",U422,0)</x:f>
        <x:v>0</x:v>
      </x:c>
    </x:row>
    <x:row r="423" ht="22" customHeight="1">
      <x:c r="A423" s="2" t="str">
        <x:v>COIL</x:v>
      </x:c>
      <x:c r="B423" s="2" t="str">
        <x:v>10</x:v>
      </x:c>
      <x:c r="C423" s="2" t="str">
        <x:v>40BLK12-4</x:v>
      </x:c>
      <x:c r="D423" s="2" t="str">
        <x:v>1060225</x:v>
      </x:c>
      <x:c r="E423" s="2" t="str">
        <x:v>0</x:v>
      </x:c>
      <x:c r="F423" s="2" t="str">
        <x:v>35</x:v>
      </x:c>
      <x:c r="G423" s="10" t="n">
        <x:v>46119</x:v>
      </x:c>
      <x:c r="H423" s="10" t="n">
        <x:v>46115</x:v>
      </x:c>
      <x:c r="I423" s="7" t="n">
        <x:v>1200</x:v>
      </x:c>
      <x:c r="J423" s="7" t="n">
        <x:v>1200</x:v>
      </x:c>
      <x:c r="K423" s="7" t="n">
        <x:v>1</x:v>
      </x:c>
      <x:c r="L423" s="8" t="n">
        <x:v>27.2</x:v>
      </x:c>
      <x:c r="M423" s="9" t="n">
        <x:v>357.36</x:v>
      </x:c>
      <x:c r="N423" s="2" t="str">
        <x:v>i</x:v>
      </x:c>
      <x:c r="O423" s="2" t="n">
        <x:v>0</x:v>
      </x:c>
      <x:c r="P423" s="2" t="n">
        <x:v>100</x:v>
      </x:c>
      <x:c r="Q423" s="2" t="str">
        <x:v>Baseline PO cost</x:v>
      </x:c>
      <x:c r="R423" s="2" t="str">
        <x:v>Received</x:v>
      </x:c>
      <x:c r="S423" s="12" t="n">
        <x:f>IF(AND(ISNUMBER(G423),G423&gt;0,G423&lt;=Summary!$E$5,I423&gt;0),I423*K423,0)</x:f>
        <x:v>1200</x:v>
      </x:c>
      <x:c r="T423" s="12" t="n">
        <x:f>MIN(S423,MAX(0,'Inventory detail'!E176-SUM(S417:S422)))</x:f>
        <x:v>0</x:v>
      </x:c>
      <x:c r="U423" s="12" t="n">
        <x:f>IF(O423=1,J423*K423,0)</x:f>
        <x:v>0</x:v>
      </x:c>
      <x:c r="V423" s="13" t="str">
        <x:f>IF(O423=0,"",IF(H423="","",MAX(H423,Summary!$E$5)))</x:f>
      </x:c>
      <x:c r="W423" s="12" t="n">
        <x:f>IF(Q423="Baseline PO cost",U423,0)</x:f>
        <x:v>0</x:v>
      </x:c>
      <x:c r="X423" s="12" t="n">
        <x:f>IF(Q423="Higher PO cost",U423,0)</x:f>
        <x:v>0</x:v>
      </x:c>
      <x:c r="Y423" s="12" t="n">
        <x:f>IF(Q423="Unclassified",U423,0)</x:f>
        <x:v>0</x:v>
      </x:c>
    </x:row>
    <x:row r="424" ht="22" customHeight="1">
      <x:c r="A424" s="2" t="str">
        <x:v>COIL</x:v>
      </x:c>
      <x:c r="B424" s="2" t="str">
        <x:v>10</x:v>
      </x:c>
      <x:c r="C424" s="2" t="str">
        <x:v>45BLK12-4</x:v>
      </x:c>
      <x:c r="D424" s="2" t="str">
        <x:v>1061316</x:v>
      </x:c>
      <x:c r="E424" s="2" t="str">
        <x:v>0</x:v>
      </x:c>
      <x:c r="F424" s="2" t="str">
        <x:v>39</x:v>
      </x:c>
      <x:c r="G424" s="10" t="n">
        <x:v>46302</x:v>
      </x:c>
      <x:c r="H424" s="10" t="n">
        <x:v>46304</x:v>
      </x:c>
      <x:c r="I424" s="7" t="n">
        <x:v>1200</x:v>
      </x:c>
      <x:c r="J424" s="7" t="n">
        <x:v>1200</x:v>
      </x:c>
      <x:c r="K424" s="7" t="n">
        <x:v>1</x:v>
      </x:c>
      <x:c r="L424" s="8" t="n">
        <x:v>29.92</x:v>
      </x:c>
      <x:c r="M424" s="9" t="n">
        <x:v>404.88</x:v>
      </x:c>
      <x:c r="N424" s="2" t="str">
        <x:v>a</x:v>
      </x:c>
      <x:c r="O424" s="2" t="n">
        <x:v>0</x:v>
      </x:c>
      <x:c r="P424" s="2" t="n">
        <x:v>100</x:v>
      </x:c>
      <x:c r="Q424" s="2" t="str">
        <x:v>Baseline PO cost</x:v>
      </x:c>
      <x:c r="R424" s="2" t="str">
        <x:v>Received</x:v>
      </x:c>
      <x:c r="S424" s="12" t="n">
        <x:f>IF(AND(ISNUMBER(G424),G424&gt;0,G424&lt;=Summary!$E$5,I424&gt;0),I424*K424,0)</x:f>
        <x:v>1200</x:v>
      </x:c>
      <x:c r="T424" s="12" t="n">
        <x:f>MIN(S424,MAX(0,'Inventory detail'!E239-0))</x:f>
        <x:v>1200</x:v>
      </x:c>
      <x:c r="U424" s="12" t="n">
        <x:f>IF(O424=1,J424*K424,0)</x:f>
        <x:v>0</x:v>
      </x:c>
      <x:c r="V424" s="13" t="str">
        <x:f>IF(O424=0,"",IF(H424="","",MAX(H424,Summary!$E$5)))</x:f>
      </x:c>
      <x:c r="W424" s="12" t="n">
        <x:f>IF(Q424="Baseline PO cost",U424,0)</x:f>
        <x:v>0</x:v>
      </x:c>
      <x:c r="X424" s="12" t="n">
        <x:f>IF(Q424="Higher PO cost",U424,0)</x:f>
        <x:v>0</x:v>
      </x:c>
      <x:c r="Y424" s="12" t="n">
        <x:f>IF(Q424="Unclassified",U424,0)</x:f>
        <x:v>0</x:v>
      </x:c>
    </x:row>
    <x:row r="425" ht="22" customHeight="1">
      <x:c r="A425" s="2" t="str">
        <x:v>COIL</x:v>
      </x:c>
      <x:c r="B425" s="2" t="str">
        <x:v>10</x:v>
      </x:c>
      <x:c r="C425" s="2" t="str">
        <x:v>45BLK12-4</x:v>
      </x:c>
      <x:c r="D425" s="2" t="str">
        <x:v>1061140</x:v>
      </x:c>
      <x:c r="E425" s="2" t="str">
        <x:v>0</x:v>
      </x:c>
      <x:c r="F425" s="2" t="str">
        <x:v>37</x:v>
      </x:c>
      <x:c r="G425" s="10" t="n">
        <x:v>46286</x:v>
      </x:c>
      <x:c r="H425" s="10" t="n">
        <x:v>46286</x:v>
      </x:c>
      <x:c r="I425" s="7" t="n">
        <x:v>600</x:v>
      </x:c>
      <x:c r="J425" s="7" t="n">
        <x:v>600</x:v>
      </x:c>
      <x:c r="K425" s="7" t="n">
        <x:v>1</x:v>
      </x:c>
      <x:c r="L425" s="8" t="n">
        <x:v>29.92</x:v>
      </x:c>
      <x:c r="M425" s="9" t="n">
        <x:v>202.44</x:v>
      </x:c>
      <x:c r="N425" s="2" t="str">
        <x:v>i</x:v>
      </x:c>
      <x:c r="O425" s="2" t="n">
        <x:v>0</x:v>
      </x:c>
      <x:c r="P425" s="2" t="n">
        <x:v>100</x:v>
      </x:c>
      <x:c r="Q425" s="2" t="str">
        <x:v>Baseline PO cost</x:v>
      </x:c>
      <x:c r="R425" s="2" t="str">
        <x:v>Received</x:v>
      </x:c>
      <x:c r="S425" s="12" t="n">
        <x:f>IF(AND(ISNUMBER(G425),G425&gt;0,G425&lt;=Summary!$E$5,I425&gt;0),I425*K425,0)</x:f>
        <x:v>600</x:v>
      </x:c>
      <x:c r="T425" s="12" t="n">
        <x:f>MIN(S425,MAX(0,'Inventory detail'!E239-SUM(S424:S424)))</x:f>
        <x:v>600</x:v>
      </x:c>
      <x:c r="U425" s="12" t="n">
        <x:f>IF(O425=1,J425*K425,0)</x:f>
        <x:v>0</x:v>
      </x:c>
      <x:c r="V425" s="13" t="str">
        <x:f>IF(O425=0,"",IF(H425="","",MAX(H425,Summary!$E$5)))</x:f>
      </x:c>
      <x:c r="W425" s="12" t="n">
        <x:f>IF(Q425="Baseline PO cost",U425,0)</x:f>
        <x:v>0</x:v>
      </x:c>
      <x:c r="X425" s="12" t="n">
        <x:f>IF(Q425="Higher PO cost",U425,0)</x:f>
        <x:v>0</x:v>
      </x:c>
      <x:c r="Y425" s="12" t="n">
        <x:f>IF(Q425="Unclassified",U425,0)</x:f>
        <x:v>0</x:v>
      </x:c>
    </x:row>
    <x:row r="426" ht="22" customHeight="1">
      <x:c r="A426" s="2" t="str">
        <x:v>COIL</x:v>
      </x:c>
      <x:c r="B426" s="2" t="str">
        <x:v>10</x:v>
      </x:c>
      <x:c r="C426" s="2" t="str">
        <x:v>45BLK12-4</x:v>
      </x:c>
      <x:c r="D426" s="2" t="str">
        <x:v>1060598</x:v>
      </x:c>
      <x:c r="E426" s="2" t="str">
        <x:v>0</x:v>
      </x:c>
      <x:c r="F426" s="2" t="str">
        <x:v>36</x:v>
      </x:c>
      <x:c r="G426" s="10" t="n">
        <x:v>46171</x:v>
      </x:c>
      <x:c r="H426" s="10" t="n">
        <x:v>46171</x:v>
      </x:c>
      <x:c r="I426" s="7" t="n">
        <x:v>600</x:v>
      </x:c>
      <x:c r="J426" s="7" t="n">
        <x:v>600</x:v>
      </x:c>
      <x:c r="K426" s="7" t="n">
        <x:v>1</x:v>
      </x:c>
      <x:c r="L426" s="8" t="n">
        <x:v>29.92</x:v>
      </x:c>
      <x:c r="M426" s="9" t="n">
        <x:v>202.44</x:v>
      </x:c>
      <x:c r="N426" s="2" t="str">
        <x:v>i</x:v>
      </x:c>
      <x:c r="O426" s="2" t="n">
        <x:v>0</x:v>
      </x:c>
      <x:c r="P426" s="2" t="n">
        <x:v>100</x:v>
      </x:c>
      <x:c r="Q426" s="2" t="str">
        <x:v>Baseline PO cost</x:v>
      </x:c>
      <x:c r="R426" s="2" t="str">
        <x:v>Received</x:v>
      </x:c>
      <x:c r="S426" s="12" t="n">
        <x:f>IF(AND(ISNUMBER(G426),G426&gt;0,G426&lt;=Summary!$E$5,I426&gt;0),I426*K426,0)</x:f>
        <x:v>600</x:v>
      </x:c>
      <x:c r="T426" s="12" t="n">
        <x:f>MIN(S426,MAX(0,'Inventory detail'!E239-SUM(S424:S425)))</x:f>
        <x:v>600</x:v>
      </x:c>
      <x:c r="U426" s="12" t="n">
        <x:f>IF(O426=1,J426*K426,0)</x:f>
        <x:v>0</x:v>
      </x:c>
      <x:c r="V426" s="13" t="str">
        <x:f>IF(O426=0,"",IF(H426="","",MAX(H426,Summary!$E$5)))</x:f>
      </x:c>
      <x:c r="W426" s="12" t="n">
        <x:f>IF(Q426="Baseline PO cost",U426,0)</x:f>
        <x:v>0</x:v>
      </x:c>
      <x:c r="X426" s="12" t="n">
        <x:f>IF(Q426="Higher PO cost",U426,0)</x:f>
        <x:v>0</x:v>
      </x:c>
      <x:c r="Y426" s="12" t="n">
        <x:f>IF(Q426="Unclassified",U426,0)</x:f>
        <x:v>0</x:v>
      </x:c>
    </x:row>
    <x:row r="427" ht="22" customHeight="1">
      <x:c r="A427" s="2" t="str">
        <x:v>COIL</x:v>
      </x:c>
      <x:c r="B427" s="2" t="str">
        <x:v>10</x:v>
      </x:c>
      <x:c r="C427" s="2" t="str">
        <x:v>45BLK12-4</x:v>
      </x:c>
      <x:c r="D427" s="2" t="str">
        <x:v>1060507</x:v>
      </x:c>
      <x:c r="E427" s="2" t="str">
        <x:v>0</x:v>
      </x:c>
      <x:c r="F427" s="2" t="str">
        <x:v>45</x:v>
      </x:c>
      <x:c r="G427" s="10" t="n">
        <x:v>46150</x:v>
      </x:c>
      <x:c r="H427" s="10" t="n">
        <x:v>46155</x:v>
      </x:c>
      <x:c r="I427" s="7" t="n">
        <x:v>600</x:v>
      </x:c>
      <x:c r="J427" s="7" t="n">
        <x:v>600</x:v>
      </x:c>
      <x:c r="K427" s="7" t="n">
        <x:v>1</x:v>
      </x:c>
      <x:c r="L427" s="8" t="n">
        <x:v>29.92</x:v>
      </x:c>
      <x:c r="M427" s="9" t="n">
        <x:v>202.44</x:v>
      </x:c>
      <x:c r="N427" s="2" t="str">
        <x:v>i</x:v>
      </x:c>
      <x:c r="O427" s="2" t="n">
        <x:v>0</x:v>
      </x:c>
      <x:c r="P427" s="2" t="n">
        <x:v>100</x:v>
      </x:c>
      <x:c r="Q427" s="2" t="str">
        <x:v>Baseline PO cost</x:v>
      </x:c>
      <x:c r="R427" s="2" t="str">
        <x:v>Received</x:v>
      </x:c>
      <x:c r="S427" s="12" t="n">
        <x:f>IF(AND(ISNUMBER(G427),G427&gt;0,G427&lt;=Summary!$E$5,I427&gt;0),I427*K427,0)</x:f>
        <x:v>600</x:v>
      </x:c>
      <x:c r="T427" s="12" t="n">
        <x:f>MIN(S427,MAX(0,'Inventory detail'!E239-SUM(S424:S426)))</x:f>
        <x:v>500</x:v>
      </x:c>
      <x:c r="U427" s="12" t="n">
        <x:f>IF(O427=1,J427*K427,0)</x:f>
        <x:v>0</x:v>
      </x:c>
      <x:c r="V427" s="13" t="str">
        <x:f>IF(O427=0,"",IF(H427="","",MAX(H427,Summary!$E$5)))</x:f>
      </x:c>
      <x:c r="W427" s="12" t="n">
        <x:f>IF(Q427="Baseline PO cost",U427,0)</x:f>
        <x:v>0</x:v>
      </x:c>
      <x:c r="X427" s="12" t="n">
        <x:f>IF(Q427="Higher PO cost",U427,0)</x:f>
        <x:v>0</x:v>
      </x:c>
      <x:c r="Y427" s="12" t="n">
        <x:f>IF(Q427="Unclassified",U427,0)</x:f>
        <x:v>0</x:v>
      </x:c>
    </x:row>
    <x:row r="428" ht="22" customHeight="1">
      <x:c r="A428" s="2" t="str">
        <x:v>COIL</x:v>
      </x:c>
      <x:c r="B428" s="2" t="str">
        <x:v>10</x:v>
      </x:c>
      <x:c r="C428" s="2" t="str">
        <x:v>45BLK12-4</x:v>
      </x:c>
      <x:c r="D428" s="2" t="str">
        <x:v>1060225</x:v>
      </x:c>
      <x:c r="E428" s="2" t="str">
        <x:v>0</x:v>
      </x:c>
      <x:c r="F428" s="2" t="str">
        <x:v>36</x:v>
      </x:c>
      <x:c r="G428" s="10" t="n">
        <x:v>46119</x:v>
      </x:c>
      <x:c r="H428" s="10" t="n">
        <x:v>46115</x:v>
      </x:c>
      <x:c r="I428" s="7" t="n">
        <x:v>3000</x:v>
      </x:c>
      <x:c r="J428" s="7" t="n">
        <x:v>3000</x:v>
      </x:c>
      <x:c r="K428" s="7" t="n">
        <x:v>1</x:v>
      </x:c>
      <x:c r="L428" s="8" t="n">
        <x:v>29.92</x:v>
      </x:c>
      <x:c r="M428" s="9" t="n">
        <x:v>982.8</x:v>
      </x:c>
      <x:c r="N428" s="2" t="str">
        <x:v>i</x:v>
      </x:c>
      <x:c r="O428" s="2" t="n">
        <x:v>0</x:v>
      </x:c>
      <x:c r="P428" s="2" t="n">
        <x:v>100</x:v>
      </x:c>
      <x:c r="Q428" s="2" t="str">
        <x:v>Baseline PO cost</x:v>
      </x:c>
      <x:c r="R428" s="2" t="str">
        <x:v>Received</x:v>
      </x:c>
      <x:c r="S428" s="12" t="n">
        <x:f>IF(AND(ISNUMBER(G428),G428&gt;0,G428&lt;=Summary!$E$5,I428&gt;0),I428*K428,0)</x:f>
        <x:v>3000</x:v>
      </x:c>
      <x:c r="T428" s="12" t="n">
        <x:f>MIN(S428,MAX(0,'Inventory detail'!E239-SUM(S424:S427)))</x:f>
        <x:v>0</x:v>
      </x:c>
      <x:c r="U428" s="12" t="n">
        <x:f>IF(O428=1,J428*K428,0)</x:f>
        <x:v>0</x:v>
      </x:c>
      <x:c r="V428" s="13" t="str">
        <x:f>IF(O428=0,"",IF(H428="","",MAX(H428,Summary!$E$5)))</x:f>
      </x:c>
      <x:c r="W428" s="12" t="n">
        <x:f>IF(Q428="Baseline PO cost",U428,0)</x:f>
        <x:v>0</x:v>
      </x:c>
      <x:c r="X428" s="12" t="n">
        <x:f>IF(Q428="Higher PO cost",U428,0)</x:f>
        <x:v>0</x:v>
      </x:c>
      <x:c r="Y428" s="12" t="n">
        <x:f>IF(Q428="Unclassified",U428,0)</x:f>
        <x:v>0</x:v>
      </x:c>
    </x:row>
    <x:row r="429" ht="22" customHeight="1">
      <x:c r="A429" s="2" t="str">
        <x:v>COIL</x:v>
      </x:c>
      <x:c r="B429" s="2" t="str">
        <x:v>10</x:v>
      </x:c>
      <x:c r="C429" s="2" t="str">
        <x:v>45BLK12-4</x:v>
      </x:c>
      <x:c r="D429" s="2" t="str">
        <x:v>1059962</x:v>
      </x:c>
      <x:c r="E429" s="2" t="str">
        <x:v>0</x:v>
      </x:c>
      <x:c r="F429" s="2" t="str">
        <x:v>26</x:v>
      </x:c>
      <x:c r="G429" s="10" t="n">
        <x:v>46059</x:v>
      </x:c>
      <x:c r="H429" s="10" t="n">
        <x:v>46064</x:v>
      </x:c>
      <x:c r="I429" s="7" t="n">
        <x:v>600</x:v>
      </x:c>
      <x:c r="J429" s="7" t="n">
        <x:v>600</x:v>
      </x:c>
      <x:c r="K429" s="7" t="n">
        <x:v>1</x:v>
      </x:c>
      <x:c r="L429" s="8" t="n">
        <x:v>29.92</x:v>
      </x:c>
      <x:c r="M429" s="9" t="n">
        <x:v>196.56</x:v>
      </x:c>
      <x:c r="N429" s="2" t="str">
        <x:v>i</x:v>
      </x:c>
      <x:c r="O429" s="2" t="n">
        <x:v>0</x:v>
      </x:c>
      <x:c r="P429" s="2" t="n">
        <x:v>100</x:v>
      </x:c>
      <x:c r="Q429" s="2" t="str">
        <x:v>Baseline PO cost</x:v>
      </x:c>
      <x:c r="R429" s="2" t="str">
        <x:v>Received</x:v>
      </x:c>
      <x:c r="S429" s="12" t="n">
        <x:f>IF(AND(ISNUMBER(G429),G429&gt;0,G429&lt;=Summary!$E$5,I429&gt;0),I429*K429,0)</x:f>
        <x:v>600</x:v>
      </x:c>
      <x:c r="T429" s="12" t="n">
        <x:f>MIN(S429,MAX(0,'Inventory detail'!E239-SUM(S424:S428)))</x:f>
        <x:v>0</x:v>
      </x:c>
      <x:c r="U429" s="12" t="n">
        <x:f>IF(O429=1,J429*K429,0)</x:f>
        <x:v>0</x:v>
      </x:c>
      <x:c r="V429" s="13" t="str">
        <x:f>IF(O429=0,"",IF(H429="","",MAX(H429,Summary!$E$5)))</x:f>
      </x:c>
      <x:c r="W429" s="12" t="n">
        <x:f>IF(Q429="Baseline PO cost",U429,0)</x:f>
        <x:v>0</x:v>
      </x:c>
      <x:c r="X429" s="12" t="n">
        <x:f>IF(Q429="Higher PO cost",U429,0)</x:f>
        <x:v>0</x:v>
      </x:c>
      <x:c r="Y429" s="12" t="n">
        <x:f>IF(Q429="Unclassified",U429,0)</x:f>
        <x:v>0</x:v>
      </x:c>
    </x:row>
    <x:row r="430" ht="22" customHeight="1">
      <x:c r="A430" s="2" t="str">
        <x:v>COIL</x:v>
      </x:c>
      <x:c r="B430" s="2" t="str">
        <x:v>10</x:v>
      </x:c>
      <x:c r="C430" s="2" t="str">
        <x:v>45BLK12-4</x:v>
      </x:c>
      <x:c r="D430" s="2" t="str">
        <x:v>1061485</x:v>
      </x:c>
      <x:c r="E430" s="2" t="str">
        <x:v>0</x:v>
      </x:c>
      <x:c r="F430" s="2" t="str">
        <x:v>41</x:v>
      </x:c>
      <x:c r="G430" s="10"/>
      <x:c r="H430" s="10" t="n">
        <x:v>46339</x:v>
      </x:c>
      <x:c r="I430" s="7" t="n">
        <x:v>600</x:v>
      </x:c>
      <x:c r="J430" s="7" t="n">
        <x:v>600</x:v>
      </x:c>
      <x:c r="K430" s="7" t="n">
        <x:v>1</x:v>
      </x:c>
      <x:c r="L430" s="8" t="n">
        <x:v>29.92</x:v>
      </x:c>
      <x:c r="M430" s="9" t="n">
        <x:v>0</x:v>
      </x:c>
      <x:c r="N430" s="2" t="str">
        <x:v>a</x:v>
      </x:c>
      <x:c r="O430" s="2" t="n">
        <x:v>1</x:v>
      </x:c>
      <x:c r="P430" s="2" t="n">
        <x:v>100</x:v>
      </x:c>
      <x:c r="Q430" s="2" t="str">
        <x:v>Baseline PO cost</x:v>
      </x:c>
      <x:c r="R430" s="2" t="str">
        <x:v>Incoming active PO</x:v>
      </x:c>
      <x:c r="S430" s="12" t="n">
        <x:f>IF(AND(ISNUMBER(G430),G430&gt;0,G430&lt;=Summary!$E$5,I430&gt;0),I430*K430,0)</x:f>
        <x:v>0</x:v>
      </x:c>
      <x:c r="T430" s="12" t="n">
        <x:f>MIN(S430,MAX(0,'Inventory detail'!E239-SUM(S424:S429)))</x:f>
        <x:v>0</x:v>
      </x:c>
      <x:c r="U430" s="12" t="n">
        <x:f>IF(O430=1,J430*K430,0)</x:f>
        <x:v>600</x:v>
      </x:c>
      <x:c r="V430" s="13" t="n">
        <x:f>IF(O430=0,"",IF(H430="","",MAX(H430,Summary!$E$5)))</x:f>
        <x:v>46339</x:v>
      </x:c>
      <x:c r="W430" s="12" t="n">
        <x:f>IF(Q430="Baseline PO cost",U430,0)</x:f>
        <x:v>600</x:v>
      </x:c>
      <x:c r="X430" s="12" t="n">
        <x:f>IF(Q430="Higher PO cost",U430,0)</x:f>
        <x:v>0</x:v>
      </x:c>
      <x:c r="Y430" s="12" t="n">
        <x:f>IF(Q430="Unclassified",U430,0)</x:f>
        <x:v>0</x:v>
      </x:c>
    </x:row>
    <x:row r="431" ht="22" customHeight="1">
      <x:c r="A431" s="2" t="str">
        <x:v>COIL</x:v>
      </x:c>
      <x:c r="B431" s="2" t="str">
        <x:v>10</x:v>
      </x:c>
      <x:c r="C431" s="2" t="str">
        <x:v>50BLK12-4</x:v>
      </x:c>
      <x:c r="D431" s="2" t="str">
        <x:v>1061140</x:v>
      </x:c>
      <x:c r="E431" s="2" t="str">
        <x:v>0</x:v>
      </x:c>
      <x:c r="F431" s="2" t="str">
        <x:v>38</x:v>
      </x:c>
      <x:c r="G431" s="10" t="n">
        <x:v>46286</x:v>
      </x:c>
      <x:c r="H431" s="10" t="n">
        <x:v>46286</x:v>
      </x:c>
      <x:c r="I431" s="7" t="n">
        <x:v>1200</x:v>
      </x:c>
      <x:c r="J431" s="7" t="n">
        <x:v>1200</x:v>
      </x:c>
      <x:c r="K431" s="7" t="n">
        <x:v>1</x:v>
      </x:c>
      <x:c r="L431" s="8" t="n">
        <x:v>32.79</x:v>
      </x:c>
      <x:c r="M431" s="9" t="n">
        <x:v>443.88</x:v>
      </x:c>
      <x:c r="N431" s="2" t="str">
        <x:v>i</x:v>
      </x:c>
      <x:c r="O431" s="2" t="n">
        <x:v>0</x:v>
      </x:c>
      <x:c r="P431" s="2" t="n">
        <x:v>100</x:v>
      </x:c>
      <x:c r="Q431" s="2" t="str">
        <x:v>Baseline PO cost</x:v>
      </x:c>
      <x:c r="R431" s="2" t="str">
        <x:v>Received</x:v>
      </x:c>
      <x:c r="S431" s="12" t="n">
        <x:f>IF(AND(ISNUMBER(G431),G431&gt;0,G431&lt;=Summary!$E$5,I431&gt;0),I431*K431,0)</x:f>
        <x:v>1200</x:v>
      </x:c>
      <x:c r="T431" s="12" t="n">
        <x:f>MIN(S431,MAX(0,'Inventory detail'!E264-0))</x:f>
        <x:v>1200</x:v>
      </x:c>
      <x:c r="U431" s="12" t="n">
        <x:f>IF(O431=1,J431*K431,0)</x:f>
        <x:v>0</x:v>
      </x:c>
      <x:c r="V431" s="13" t="str">
        <x:f>IF(O431=0,"",IF(H431="","",MAX(H431,Summary!$E$5)))</x:f>
      </x:c>
      <x:c r="W431" s="12" t="n">
        <x:f>IF(Q431="Baseline PO cost",U431,0)</x:f>
        <x:v>0</x:v>
      </x:c>
      <x:c r="X431" s="12" t="n">
        <x:f>IF(Q431="Higher PO cost",U431,0)</x:f>
        <x:v>0</x:v>
      </x:c>
      <x:c r="Y431" s="12" t="n">
        <x:f>IF(Q431="Unclassified",U431,0)</x:f>
        <x:v>0</x:v>
      </x:c>
    </x:row>
    <x:row r="432" ht="22" customHeight="1">
      <x:c r="A432" s="2" t="str">
        <x:v>COIL</x:v>
      </x:c>
      <x:c r="B432" s="2" t="str">
        <x:v>10</x:v>
      </x:c>
      <x:c r="C432" s="2" t="str">
        <x:v>50BLK12-4</x:v>
      </x:c>
      <x:c r="D432" s="2" t="str">
        <x:v>1060985</x:v>
      </x:c>
      <x:c r="E432" s="2" t="str">
        <x:v>0</x:v>
      </x:c>
      <x:c r="F432" s="2" t="str">
        <x:v>37</x:v>
      </x:c>
      <x:c r="G432" s="10" t="n">
        <x:v>46240</x:v>
      </x:c>
      <x:c r="H432" s="10" t="n">
        <x:v>46241</x:v>
      </x:c>
      <x:c r="I432" s="7" t="n">
        <x:v>600</x:v>
      </x:c>
      <x:c r="J432" s="7" t="n">
        <x:v>600</x:v>
      </x:c>
      <x:c r="K432" s="7" t="n">
        <x:v>1</x:v>
      </x:c>
      <x:c r="L432" s="8" t="n">
        <x:v>32.79</x:v>
      </x:c>
      <x:c r="M432" s="9" t="n">
        <x:v>221.94</x:v>
      </x:c>
      <x:c r="N432" s="2" t="str">
        <x:v>i</x:v>
      </x:c>
      <x:c r="O432" s="2" t="n">
        <x:v>0</x:v>
      </x:c>
      <x:c r="P432" s="2" t="n">
        <x:v>100</x:v>
      </x:c>
      <x:c r="Q432" s="2" t="str">
        <x:v>Baseline PO cost</x:v>
      </x:c>
      <x:c r="R432" s="2" t="str">
        <x:v>Received</x:v>
      </x:c>
      <x:c r="S432" s="12" t="n">
        <x:f>IF(AND(ISNUMBER(G432),G432&gt;0,G432&lt;=Summary!$E$5,I432&gt;0),I432*K432,0)</x:f>
        <x:v>600</x:v>
      </x:c>
      <x:c r="T432" s="12" t="n">
        <x:f>MIN(S432,MAX(0,'Inventory detail'!E264-SUM(S431:S431)))</x:f>
        <x:v>600</x:v>
      </x:c>
      <x:c r="U432" s="12" t="n">
        <x:f>IF(O432=1,J432*K432,0)</x:f>
        <x:v>0</x:v>
      </x:c>
      <x:c r="V432" s="13" t="str">
        <x:f>IF(O432=0,"",IF(H432="","",MAX(H432,Summary!$E$5)))</x:f>
      </x:c>
      <x:c r="W432" s="12" t="n">
        <x:f>IF(Q432="Baseline PO cost",U432,0)</x:f>
        <x:v>0</x:v>
      </x:c>
      <x:c r="X432" s="12" t="n">
        <x:f>IF(Q432="Higher PO cost",U432,0)</x:f>
        <x:v>0</x:v>
      </x:c>
      <x:c r="Y432" s="12" t="n">
        <x:f>IF(Q432="Unclassified",U432,0)</x:f>
        <x:v>0</x:v>
      </x:c>
    </x:row>
    <x:row r="433" ht="22" customHeight="1">
      <x:c r="A433" s="2" t="str">
        <x:v>COIL</x:v>
      </x:c>
      <x:c r="B433" s="2" t="str">
        <x:v>10</x:v>
      </x:c>
      <x:c r="C433" s="2" t="str">
        <x:v>50BLK12-4</x:v>
      </x:c>
      <x:c r="D433" s="2" t="str">
        <x:v>1060598</x:v>
      </x:c>
      <x:c r="E433" s="2" t="str">
        <x:v>0</x:v>
      </x:c>
      <x:c r="F433" s="2" t="str">
        <x:v>37</x:v>
      </x:c>
      <x:c r="G433" s="10" t="n">
        <x:v>46171</x:v>
      </x:c>
      <x:c r="H433" s="10" t="n">
        <x:v>46171</x:v>
      </x:c>
      <x:c r="I433" s="7" t="n">
        <x:v>600</x:v>
      </x:c>
      <x:c r="J433" s="7" t="n">
        <x:v>600</x:v>
      </x:c>
      <x:c r="K433" s="7" t="n">
        <x:v>1</x:v>
      </x:c>
      <x:c r="L433" s="8" t="n">
        <x:v>32.79</x:v>
      </x:c>
      <x:c r="M433" s="9" t="n">
        <x:v>221.94</x:v>
      </x:c>
      <x:c r="N433" s="2" t="str">
        <x:v>i</x:v>
      </x:c>
      <x:c r="O433" s="2" t="n">
        <x:v>0</x:v>
      </x:c>
      <x:c r="P433" s="2" t="n">
        <x:v>100</x:v>
      </x:c>
      <x:c r="Q433" s="2" t="str">
        <x:v>Baseline PO cost</x:v>
      </x:c>
      <x:c r="R433" s="2" t="str">
        <x:v>Received</x:v>
      </x:c>
      <x:c r="S433" s="12" t="n">
        <x:f>IF(AND(ISNUMBER(G433),G433&gt;0,G433&lt;=Summary!$E$5,I433&gt;0),I433*K433,0)</x:f>
        <x:v>600</x:v>
      </x:c>
      <x:c r="T433" s="12" t="n">
        <x:f>MIN(S433,MAX(0,'Inventory detail'!E264-SUM(S431:S432)))</x:f>
        <x:v>600</x:v>
      </x:c>
      <x:c r="U433" s="12" t="n">
        <x:f>IF(O433=1,J433*K433,0)</x:f>
        <x:v>0</x:v>
      </x:c>
      <x:c r="V433" s="13" t="str">
        <x:f>IF(O433=0,"",IF(H433="","",MAX(H433,Summary!$E$5)))</x:f>
      </x:c>
      <x:c r="W433" s="12" t="n">
        <x:f>IF(Q433="Baseline PO cost",U433,0)</x:f>
        <x:v>0</x:v>
      </x:c>
      <x:c r="X433" s="12" t="n">
        <x:f>IF(Q433="Higher PO cost",U433,0)</x:f>
        <x:v>0</x:v>
      </x:c>
      <x:c r="Y433" s="12" t="n">
        <x:f>IF(Q433="Unclassified",U433,0)</x:f>
        <x:v>0</x:v>
      </x:c>
    </x:row>
    <x:row r="434" ht="22" customHeight="1">
      <x:c r="A434" s="2" t="str">
        <x:v>COIL</x:v>
      </x:c>
      <x:c r="B434" s="2" t="str">
        <x:v>10</x:v>
      </x:c>
      <x:c r="C434" s="2" t="str">
        <x:v>50BLK12-4</x:v>
      </x:c>
      <x:c r="D434" s="2" t="str">
        <x:v>1060507</x:v>
      </x:c>
      <x:c r="E434" s="2" t="str">
        <x:v>0</x:v>
      </x:c>
      <x:c r="F434" s="2" t="str">
        <x:v>46</x:v>
      </x:c>
      <x:c r="G434" s="10" t="n">
        <x:v>46150</x:v>
      </x:c>
      <x:c r="H434" s="10" t="n">
        <x:v>46155</x:v>
      </x:c>
      <x:c r="I434" s="7" t="n">
        <x:v>1200</x:v>
      </x:c>
      <x:c r="J434" s="7" t="n">
        <x:v>1200</x:v>
      </x:c>
      <x:c r="K434" s="7" t="n">
        <x:v>1</x:v>
      </x:c>
      <x:c r="L434" s="8" t="n">
        <x:v>32.79</x:v>
      </x:c>
      <x:c r="M434" s="9" t="n">
        <x:v>443.88</x:v>
      </x:c>
      <x:c r="N434" s="2" t="str">
        <x:v>i</x:v>
      </x:c>
      <x:c r="O434" s="2" t="n">
        <x:v>0</x:v>
      </x:c>
      <x:c r="P434" s="2" t="n">
        <x:v>100</x:v>
      </x:c>
      <x:c r="Q434" s="2" t="str">
        <x:v>Baseline PO cost</x:v>
      </x:c>
      <x:c r="R434" s="2" t="str">
        <x:v>Received</x:v>
      </x:c>
      <x:c r="S434" s="12" t="n">
        <x:f>IF(AND(ISNUMBER(G434),G434&gt;0,G434&lt;=Summary!$E$5,I434&gt;0),I434*K434,0)</x:f>
        <x:v>1200</x:v>
      </x:c>
      <x:c r="T434" s="12" t="n">
        <x:f>MIN(S434,MAX(0,'Inventory detail'!E264-SUM(S431:S433)))</x:f>
        <x:v>1200</x:v>
      </x:c>
      <x:c r="U434" s="12" t="n">
        <x:f>IF(O434=1,J434*K434,0)</x:f>
        <x:v>0</x:v>
      </x:c>
      <x:c r="V434" s="13" t="str">
        <x:f>IF(O434=0,"",IF(H434="","",MAX(H434,Summary!$E$5)))</x:f>
      </x:c>
      <x:c r="W434" s="12" t="n">
        <x:f>IF(Q434="Baseline PO cost",U434,0)</x:f>
        <x:v>0</x:v>
      </x:c>
      <x:c r="X434" s="12" t="n">
        <x:f>IF(Q434="Higher PO cost",U434,0)</x:f>
        <x:v>0</x:v>
      </x:c>
      <x:c r="Y434" s="12" t="n">
        <x:f>IF(Q434="Unclassified",U434,0)</x:f>
        <x:v>0</x:v>
      </x:c>
    </x:row>
    <x:row r="435" ht="22" customHeight="1">
      <x:c r="A435" s="2" t="str">
        <x:v>COIL</x:v>
      </x:c>
      <x:c r="B435" s="2" t="str">
        <x:v>10</x:v>
      </x:c>
      <x:c r="C435" s="2" t="str">
        <x:v>50BLK12-4</x:v>
      </x:c>
      <x:c r="D435" s="2" t="str">
        <x:v>1060225</x:v>
      </x:c>
      <x:c r="E435" s="2" t="str">
        <x:v>0</x:v>
      </x:c>
      <x:c r="F435" s="2" t="str">
        <x:v>37</x:v>
      </x:c>
      <x:c r="G435" s="10" t="n">
        <x:v>46119</x:v>
      </x:c>
      <x:c r="H435" s="10" t="n">
        <x:v>46115</x:v>
      </x:c>
      <x:c r="I435" s="7" t="n">
        <x:v>2400</x:v>
      </x:c>
      <x:c r="J435" s="7" t="n">
        <x:v>2400</x:v>
      </x:c>
      <x:c r="K435" s="7" t="n">
        <x:v>1</x:v>
      </x:c>
      <x:c r="L435" s="8" t="n">
        <x:v>32.79</x:v>
      </x:c>
      <x:c r="M435" s="9" t="n">
        <x:v>861.84</x:v>
      </x:c>
      <x:c r="N435" s="2" t="str">
        <x:v>i</x:v>
      </x:c>
      <x:c r="O435" s="2" t="n">
        <x:v>0</x:v>
      </x:c>
      <x:c r="P435" s="2" t="n">
        <x:v>100</x:v>
      </x:c>
      <x:c r="Q435" s="2" t="str">
        <x:v>Baseline PO cost</x:v>
      </x:c>
      <x:c r="R435" s="2" t="str">
        <x:v>Received</x:v>
      </x:c>
      <x:c r="S435" s="12" t="n">
        <x:f>IF(AND(ISNUMBER(G435),G435&gt;0,G435&lt;=Summary!$E$5,I435&gt;0),I435*K435,0)</x:f>
        <x:v>2400</x:v>
      </x:c>
      <x:c r="T435" s="12" t="n">
        <x:f>MIN(S435,MAX(0,'Inventory detail'!E264-SUM(S431:S434)))</x:f>
        <x:v>100</x:v>
      </x:c>
      <x:c r="U435" s="12" t="n">
        <x:f>IF(O435=1,J435*K435,0)</x:f>
        <x:v>0</x:v>
      </x:c>
      <x:c r="V435" s="13" t="str">
        <x:f>IF(O435=0,"",IF(H435="","",MAX(H435,Summary!$E$5)))</x:f>
      </x:c>
      <x:c r="W435" s="12" t="n">
        <x:f>IF(Q435="Baseline PO cost",U435,0)</x:f>
        <x:v>0</x:v>
      </x:c>
      <x:c r="X435" s="12" t="n">
        <x:f>IF(Q435="Higher PO cost",U435,0)</x:f>
        <x:v>0</x:v>
      </x:c>
      <x:c r="Y435" s="12" t="n">
        <x:f>IF(Q435="Unclassified",U435,0)</x:f>
        <x:v>0</x:v>
      </x:c>
    </x:row>
    <x:row r="436" ht="22" customHeight="1">
      <x:c r="A436" s="2" t="str">
        <x:v>COIL</x:v>
      </x:c>
      <x:c r="B436" s="2" t="str">
        <x:v>10</x:v>
      </x:c>
      <x:c r="C436" s="2" t="str">
        <x:v>50BLK12-4</x:v>
      </x:c>
      <x:c r="D436" s="2" t="str">
        <x:v>1059962</x:v>
      </x:c>
      <x:c r="E436" s="2" t="str">
        <x:v>0</x:v>
      </x:c>
      <x:c r="F436" s="2" t="str">
        <x:v>27</x:v>
      </x:c>
      <x:c r="G436" s="10" t="n">
        <x:v>46059</x:v>
      </x:c>
      <x:c r="H436" s="10" t="n">
        <x:v>46064</x:v>
      </x:c>
      <x:c r="I436" s="7" t="n">
        <x:v>1200</x:v>
      </x:c>
      <x:c r="J436" s="7" t="n">
        <x:v>1200</x:v>
      </x:c>
      <x:c r="K436" s="7" t="n">
        <x:v>1</x:v>
      </x:c>
      <x:c r="L436" s="8" t="n">
        <x:v>32.79</x:v>
      </x:c>
      <x:c r="M436" s="9" t="n">
        <x:v>430.92</x:v>
      </x:c>
      <x:c r="N436" s="2" t="str">
        <x:v>i</x:v>
      </x:c>
      <x:c r="O436" s="2" t="n">
        <x:v>0</x:v>
      </x:c>
      <x:c r="P436" s="2" t="n">
        <x:v>100</x:v>
      </x:c>
      <x:c r="Q436" s="2" t="str">
        <x:v>Baseline PO cost</x:v>
      </x:c>
      <x:c r="R436" s="2" t="str">
        <x:v>Received</x:v>
      </x:c>
      <x:c r="S436" s="12" t="n">
        <x:f>IF(AND(ISNUMBER(G436),G436&gt;0,G436&lt;=Summary!$E$5,I436&gt;0),I436*K436,0)</x:f>
        <x:v>1200</x:v>
      </x:c>
      <x:c r="T436" s="12" t="n">
        <x:f>MIN(S436,MAX(0,'Inventory detail'!E264-SUM(S431:S435)))</x:f>
        <x:v>0</x:v>
      </x:c>
      <x:c r="U436" s="12" t="n">
        <x:f>IF(O436=1,J436*K436,0)</x:f>
        <x:v>0</x:v>
      </x:c>
      <x:c r="V436" s="13" t="str">
        <x:f>IF(O436=0,"",IF(H436="","",MAX(H436,Summary!$E$5)))</x:f>
      </x:c>
      <x:c r="W436" s="12" t="n">
        <x:f>IF(Q436="Baseline PO cost",U436,0)</x:f>
        <x:v>0</x:v>
      </x:c>
      <x:c r="X436" s="12" t="n">
        <x:f>IF(Q436="Higher PO cost",U436,0)</x:f>
        <x:v>0</x:v>
      </x:c>
      <x:c r="Y436" s="12" t="n">
        <x:f>IF(Q436="Unclassified",U436,0)</x:f>
        <x:v>0</x:v>
      </x:c>
    </x:row>
    <x:row r="437" ht="22" customHeight="1">
      <x:c r="A437" s="2" t="str">
        <x:v>COIL</x:v>
      </x:c>
      <x:c r="B437" s="2" t="str">
        <x:v>10</x:v>
      </x:c>
      <x:c r="C437" s="2" t="str">
        <x:v>50BLK12-4</x:v>
      </x:c>
      <x:c r="D437" s="2" t="str">
        <x:v>1059842</x:v>
      </x:c>
      <x:c r="E437" s="2" t="str">
        <x:v>0</x:v>
      </x:c>
      <x:c r="F437" s="2" t="str">
        <x:v>34</x:v>
      </x:c>
      <x:c r="G437" s="10" t="n">
        <x:v>46042</x:v>
      </x:c>
      <x:c r="H437" s="10" t="n">
        <x:v>46044</x:v>
      </x:c>
      <x:c r="I437" s="7" t="n">
        <x:v>600</x:v>
      </x:c>
      <x:c r="J437" s="7" t="n">
        <x:v>600</x:v>
      </x:c>
      <x:c r="K437" s="7" t="n">
        <x:v>1</x:v>
      </x:c>
      <x:c r="L437" s="8" t="n">
        <x:v>32.79</x:v>
      </x:c>
      <x:c r="M437" s="9" t="n">
        <x:v>215.46</x:v>
      </x:c>
      <x:c r="N437" s="2" t="str">
        <x:v>i</x:v>
      </x:c>
      <x:c r="O437" s="2" t="n">
        <x:v>0</x:v>
      </x:c>
      <x:c r="P437" s="2" t="n">
        <x:v>100</x:v>
      </x:c>
      <x:c r="Q437" s="2" t="str">
        <x:v>Baseline PO cost</x:v>
      </x:c>
      <x:c r="R437" s="2" t="str">
        <x:v>Received</x:v>
      </x:c>
      <x:c r="S437" s="12" t="n">
        <x:f>IF(AND(ISNUMBER(G437),G437&gt;0,G437&lt;=Summary!$E$5,I437&gt;0),I437*K437,0)</x:f>
        <x:v>600</x:v>
      </x:c>
      <x:c r="T437" s="12" t="n">
        <x:f>MIN(S437,MAX(0,'Inventory detail'!E264-SUM(S431:S436)))</x:f>
        <x:v>0</x:v>
      </x:c>
      <x:c r="U437" s="12" t="n">
        <x:f>IF(O437=1,J437*K437,0)</x:f>
        <x:v>0</x:v>
      </x:c>
      <x:c r="V437" s="13" t="str">
        <x:f>IF(O437=0,"",IF(H437="","",MAX(H437,Summary!$E$5)))</x:f>
      </x:c>
      <x:c r="W437" s="12" t="n">
        <x:f>IF(Q437="Baseline PO cost",U437,0)</x:f>
        <x:v>0</x:v>
      </x:c>
      <x:c r="X437" s="12" t="n">
        <x:f>IF(Q437="Higher PO cost",U437,0)</x:f>
        <x:v>0</x:v>
      </x:c>
      <x:c r="Y437" s="12" t="n">
        <x:f>IF(Q437="Unclassified",U437,0)</x:f>
        <x:v>0</x:v>
      </x:c>
    </x:row>
    <x:row r="438" ht="22" customHeight="1">
      <x:c r="A438" s="2" t="str">
        <x:v>COIL</x:v>
      </x:c>
      <x:c r="B438" s="2" t="str">
        <x:v>10</x:v>
      </x:c>
      <x:c r="C438" s="2" t="str">
        <x:v>6BLK12-4</x:v>
      </x:c>
      <x:c r="D438" s="2" t="str">
        <x:v>1061316</x:v>
      </x:c>
      <x:c r="E438" s="2" t="str">
        <x:v>0</x:v>
      </x:c>
      <x:c r="F438" s="2" t="str">
        <x:v>1</x:v>
      </x:c>
      <x:c r="G438" s="10" t="n">
        <x:v>46302</x:v>
      </x:c>
      <x:c r="H438" s="10" t="n">
        <x:v>46304</x:v>
      </x:c>
      <x:c r="I438" s="7" t="n">
        <x:v>50000</x:v>
      </x:c>
      <x:c r="J438" s="7" t="n">
        <x:v>50000</x:v>
      </x:c>
      <x:c r="K438" s="7" t="n">
        <x:v>1</x:v>
      </x:c>
      <x:c r="L438" s="8" t="n">
        <x:v>2.74</x:v>
      </x:c>
      <x:c r="M438" s="9" t="n">
        <x:v>1545</x:v>
      </x:c>
      <x:c r="N438" s="2" t="str">
        <x:v>a</x:v>
      </x:c>
      <x:c r="O438" s="2" t="n">
        <x:v>0</x:v>
      </x:c>
      <x:c r="P438" s="2" t="n">
        <x:v>100</x:v>
      </x:c>
      <x:c r="Q438" s="2" t="str">
        <x:v>Baseline PO cost</x:v>
      </x:c>
      <x:c r="R438" s="2" t="str">
        <x:v>Received</x:v>
      </x:c>
      <x:c r="S438" s="12" t="n">
        <x:f>IF(AND(ISNUMBER(G438),G438&gt;0,G438&lt;=Summary!$E$5,I438&gt;0),I438*K438,0)</x:f>
        <x:v>50000</x:v>
      </x:c>
      <x:c r="T438" s="12" t="n">
        <x:f>MIN(S438,MAX(0,'Inventory detail'!E8-0))</x:f>
        <x:v>50000</x:v>
      </x:c>
      <x:c r="U438" s="12" t="n">
        <x:f>IF(O438=1,J438*K438,0)</x:f>
        <x:v>0</x:v>
      </x:c>
      <x:c r="V438" s="13" t="str">
        <x:f>IF(O438=0,"",IF(H438="","",MAX(H438,Summary!$E$5)))</x:f>
      </x:c>
      <x:c r="W438" s="12" t="n">
        <x:f>IF(Q438="Baseline PO cost",U438,0)</x:f>
        <x:v>0</x:v>
      </x:c>
      <x:c r="X438" s="12" t="n">
        <x:f>IF(Q438="Higher PO cost",U438,0)</x:f>
        <x:v>0</x:v>
      </x:c>
      <x:c r="Y438" s="12" t="n">
        <x:f>IF(Q438="Unclassified",U438,0)</x:f>
        <x:v>0</x:v>
      </x:c>
    </x:row>
    <x:row r="439" ht="22" customHeight="1">
      <x:c r="A439" s="2" t="str">
        <x:v>COIL</x:v>
      </x:c>
      <x:c r="B439" s="2" t="str">
        <x:v>10</x:v>
      </x:c>
      <x:c r="C439" s="2" t="str">
        <x:v>6BLK12-4</x:v>
      </x:c>
      <x:c r="D439" s="2" t="str">
        <x:v>1061140</x:v>
      </x:c>
      <x:c r="E439" s="2" t="str">
        <x:v>0</x:v>
      </x:c>
      <x:c r="F439" s="2" t="str">
        <x:v>1</x:v>
      </x:c>
      <x:c r="G439" s="10" t="n">
        <x:v>46286</x:v>
      </x:c>
      <x:c r="H439" s="10" t="n">
        <x:v>46286</x:v>
      </x:c>
      <x:c r="I439" s="7" t="n">
        <x:v>25000</x:v>
      </x:c>
      <x:c r="J439" s="7" t="n">
        <x:v>25000</x:v>
      </x:c>
      <x:c r="K439" s="7" t="n">
        <x:v>1</x:v>
      </x:c>
      <x:c r="L439" s="8" t="n">
        <x:v>2.74</x:v>
      </x:c>
      <x:c r="M439" s="9" t="n">
        <x:v>772.5</x:v>
      </x:c>
      <x:c r="N439" s="2" t="str">
        <x:v>i</x:v>
      </x:c>
      <x:c r="O439" s="2" t="n">
        <x:v>0</x:v>
      </x:c>
      <x:c r="P439" s="2" t="n">
        <x:v>100</x:v>
      </x:c>
      <x:c r="Q439" s="2" t="str">
        <x:v>Baseline PO cost</x:v>
      </x:c>
      <x:c r="R439" s="2" t="str">
        <x:v>Received</x:v>
      </x:c>
      <x:c r="S439" s="12" t="n">
        <x:f>IF(AND(ISNUMBER(G439),G439&gt;0,G439&lt;=Summary!$E$5,I439&gt;0),I439*K439,0)</x:f>
        <x:v>25000</x:v>
      </x:c>
      <x:c r="T439" s="12" t="n">
        <x:f>MIN(S439,MAX(0,'Inventory detail'!E8-SUM(S438:S438)))</x:f>
        <x:v>25000</x:v>
      </x:c>
      <x:c r="U439" s="12" t="n">
        <x:f>IF(O439=1,J439*K439,0)</x:f>
        <x:v>0</x:v>
      </x:c>
      <x:c r="V439" s="13" t="str">
        <x:f>IF(O439=0,"",IF(H439="","",MAX(H439,Summary!$E$5)))</x:f>
      </x:c>
      <x:c r="W439" s="12" t="n">
        <x:f>IF(Q439="Baseline PO cost",U439,0)</x:f>
        <x:v>0</x:v>
      </x:c>
      <x:c r="X439" s="12" t="n">
        <x:f>IF(Q439="Higher PO cost",U439,0)</x:f>
        <x:v>0</x:v>
      </x:c>
      <x:c r="Y439" s="12" t="n">
        <x:f>IF(Q439="Unclassified",U439,0)</x:f>
        <x:v>0</x:v>
      </x:c>
    </x:row>
    <x:row r="440" ht="22" customHeight="1">
      <x:c r="A440" s="2" t="str">
        <x:v>COIL</x:v>
      </x:c>
      <x:c r="B440" s="2" t="str">
        <x:v>10</x:v>
      </x:c>
      <x:c r="C440" s="2" t="str">
        <x:v>6BLK12-4</x:v>
      </x:c>
      <x:c r="D440" s="2" t="str">
        <x:v>1060985</x:v>
      </x:c>
      <x:c r="E440" s="2" t="str">
        <x:v>0</x:v>
      </x:c>
      <x:c r="F440" s="2" t="str">
        <x:v>1</x:v>
      </x:c>
      <x:c r="G440" s="10" t="n">
        <x:v>46240</x:v>
      </x:c>
      <x:c r="H440" s="10" t="n">
        <x:v>46241</x:v>
      </x:c>
      <x:c r="I440" s="7" t="n">
        <x:v>30000</x:v>
      </x:c>
      <x:c r="J440" s="7" t="n">
        <x:v>30000</x:v>
      </x:c>
      <x:c r="K440" s="7" t="n">
        <x:v>1</x:v>
      </x:c>
      <x:c r="L440" s="8" t="n">
        <x:v>2.74</x:v>
      </x:c>
      <x:c r="M440" s="9" t="n">
        <x:v>927</x:v>
      </x:c>
      <x:c r="N440" s="2" t="str">
        <x:v>i</x:v>
      </x:c>
      <x:c r="O440" s="2" t="n">
        <x:v>0</x:v>
      </x:c>
      <x:c r="P440" s="2" t="n">
        <x:v>100</x:v>
      </x:c>
      <x:c r="Q440" s="2" t="str">
        <x:v>Baseline PO cost</x:v>
      </x:c>
      <x:c r="R440" s="2" t="str">
        <x:v>Received</x:v>
      </x:c>
      <x:c r="S440" s="12" t="n">
        <x:f>IF(AND(ISNUMBER(G440),G440&gt;0,G440&lt;=Summary!$E$5,I440&gt;0),I440*K440,0)</x:f>
        <x:v>30000</x:v>
      </x:c>
      <x:c r="T440" s="12" t="n">
        <x:f>MIN(S440,MAX(0,'Inventory detail'!E8-SUM(S438:S439)))</x:f>
        <x:v>18000</x:v>
      </x:c>
      <x:c r="U440" s="12" t="n">
        <x:f>IF(O440=1,J440*K440,0)</x:f>
        <x:v>0</x:v>
      </x:c>
      <x:c r="V440" s="13" t="str">
        <x:f>IF(O440=0,"",IF(H440="","",MAX(H440,Summary!$E$5)))</x:f>
      </x:c>
      <x:c r="W440" s="12" t="n">
        <x:f>IF(Q440="Baseline PO cost",U440,0)</x:f>
        <x:v>0</x:v>
      </x:c>
      <x:c r="X440" s="12" t="n">
        <x:f>IF(Q440="Higher PO cost",U440,0)</x:f>
        <x:v>0</x:v>
      </x:c>
      <x:c r="Y440" s="12" t="n">
        <x:f>IF(Q440="Unclassified",U440,0)</x:f>
        <x:v>0</x:v>
      </x:c>
    </x:row>
    <x:row r="441" ht="22" customHeight="1">
      <x:c r="A441" s="2" t="str">
        <x:v>COIL</x:v>
      </x:c>
      <x:c r="B441" s="2" t="str">
        <x:v>10</x:v>
      </x:c>
      <x:c r="C441" s="2" t="str">
        <x:v>6BLK12-4</x:v>
      </x:c>
      <x:c r="D441" s="2" t="str">
        <x:v>1060866</x:v>
      </x:c>
      <x:c r="E441" s="2" t="str">
        <x:v>0</x:v>
      </x:c>
      <x:c r="F441" s="2" t="str">
        <x:v>1</x:v>
      </x:c>
      <x:c r="G441" s="10" t="n">
        <x:v>46210</x:v>
      </x:c>
      <x:c r="H441" s="10" t="n">
        <x:v>46213</x:v>
      </x:c>
      <x:c r="I441" s="7" t="n">
        <x:v>20000</x:v>
      </x:c>
      <x:c r="J441" s="7" t="n">
        <x:v>20000</x:v>
      </x:c>
      <x:c r="K441" s="7" t="n">
        <x:v>1</x:v>
      </x:c>
      <x:c r="L441" s="8" t="n">
        <x:v>2.74</x:v>
      </x:c>
      <x:c r="M441" s="9" t="n">
        <x:v>618</x:v>
      </x:c>
      <x:c r="N441" s="2" t="str">
        <x:v>i</x:v>
      </x:c>
      <x:c r="O441" s="2" t="n">
        <x:v>0</x:v>
      </x:c>
      <x:c r="P441" s="2" t="n">
        <x:v>100</x:v>
      </x:c>
      <x:c r="Q441" s="2" t="str">
        <x:v>Baseline PO cost</x:v>
      </x:c>
      <x:c r="R441" s="2" t="str">
        <x:v>Received</x:v>
      </x:c>
      <x:c r="S441" s="12" t="n">
        <x:f>IF(AND(ISNUMBER(G441),G441&gt;0,G441&lt;=Summary!$E$5,I441&gt;0),I441*K441,0)</x:f>
        <x:v>20000</x:v>
      </x:c>
      <x:c r="T441" s="12" t="n">
        <x:f>MIN(S441,MAX(0,'Inventory detail'!E8-SUM(S438:S440)))</x:f>
        <x:v>0</x:v>
      </x:c>
      <x:c r="U441" s="12" t="n">
        <x:f>IF(O441=1,J441*K441,0)</x:f>
        <x:v>0</x:v>
      </x:c>
      <x:c r="V441" s="13" t="str">
        <x:f>IF(O441=0,"",IF(H441="","",MAX(H441,Summary!$E$5)))</x:f>
      </x:c>
      <x:c r="W441" s="12" t="n">
        <x:f>IF(Q441="Baseline PO cost",U441,0)</x:f>
        <x:v>0</x:v>
      </x:c>
      <x:c r="X441" s="12" t="n">
        <x:f>IF(Q441="Higher PO cost",U441,0)</x:f>
        <x:v>0</x:v>
      </x:c>
      <x:c r="Y441" s="12" t="n">
        <x:f>IF(Q441="Unclassified",U441,0)</x:f>
        <x:v>0</x:v>
      </x:c>
    </x:row>
    <x:row r="442" ht="22" customHeight="1">
      <x:c r="A442" s="2" t="str">
        <x:v>COIL</x:v>
      </x:c>
      <x:c r="B442" s="2" t="str">
        <x:v>10</x:v>
      </x:c>
      <x:c r="C442" s="2" t="str">
        <x:v>6BLK12-4</x:v>
      </x:c>
      <x:c r="D442" s="2" t="str">
        <x:v>1060776</x:v>
      </x:c>
      <x:c r="E442" s="2" t="str">
        <x:v>0</x:v>
      </x:c>
      <x:c r="F442" s="2" t="str">
        <x:v>1</x:v>
      </x:c>
      <x:c r="G442" s="10" t="n">
        <x:v>46197</x:v>
      </x:c>
      <x:c r="H442" s="10" t="n">
        <x:v>46199</x:v>
      </x:c>
      <x:c r="I442" s="7" t="n">
        <x:v>45000</x:v>
      </x:c>
      <x:c r="J442" s="7" t="n">
        <x:v>45000</x:v>
      </x:c>
      <x:c r="K442" s="7" t="n">
        <x:v>1</x:v>
      </x:c>
      <x:c r="L442" s="8" t="n">
        <x:v>2.74</x:v>
      </x:c>
      <x:c r="M442" s="9" t="n">
        <x:v>1390.5</x:v>
      </x:c>
      <x:c r="N442" s="2" t="str">
        <x:v>i</x:v>
      </x:c>
      <x:c r="O442" s="2" t="n">
        <x:v>0</x:v>
      </x:c>
      <x:c r="P442" s="2" t="n">
        <x:v>100</x:v>
      </x:c>
      <x:c r="Q442" s="2" t="str">
        <x:v>Baseline PO cost</x:v>
      </x:c>
      <x:c r="R442" s="2" t="str">
        <x:v>Received</x:v>
      </x:c>
      <x:c r="S442" s="12" t="n">
        <x:f>IF(AND(ISNUMBER(G442),G442&gt;0,G442&lt;=Summary!$E$5,I442&gt;0),I442*K442,0)</x:f>
        <x:v>45000</x:v>
      </x:c>
      <x:c r="T442" s="12" t="n">
        <x:f>MIN(S442,MAX(0,'Inventory detail'!E8-SUM(S438:S441)))</x:f>
        <x:v>0</x:v>
      </x:c>
      <x:c r="U442" s="12" t="n">
        <x:f>IF(O442=1,J442*K442,0)</x:f>
        <x:v>0</x:v>
      </x:c>
      <x:c r="V442" s="13" t="str">
        <x:f>IF(O442=0,"",IF(H442="","",MAX(H442,Summary!$E$5)))</x:f>
      </x:c>
      <x:c r="W442" s="12" t="n">
        <x:f>IF(Q442="Baseline PO cost",U442,0)</x:f>
        <x:v>0</x:v>
      </x:c>
      <x:c r="X442" s="12" t="n">
        <x:f>IF(Q442="Higher PO cost",U442,0)</x:f>
        <x:v>0</x:v>
      </x:c>
      <x:c r="Y442" s="12" t="n">
        <x:f>IF(Q442="Unclassified",U442,0)</x:f>
        <x:v>0</x:v>
      </x:c>
    </x:row>
    <x:row r="443" ht="22" customHeight="1">
      <x:c r="A443" s="2" t="str">
        <x:v>COIL</x:v>
      </x:c>
      <x:c r="B443" s="2" t="str">
        <x:v>10</x:v>
      </x:c>
      <x:c r="C443" s="2" t="str">
        <x:v>6BLK12-4</x:v>
      </x:c>
      <x:c r="D443" s="2" t="str">
        <x:v>1060598</x:v>
      </x:c>
      <x:c r="E443" s="2" t="str">
        <x:v>0</x:v>
      </x:c>
      <x:c r="F443" s="2" t="str">
        <x:v>1</x:v>
      </x:c>
      <x:c r="G443" s="10" t="n">
        <x:v>46171</x:v>
      </x:c>
      <x:c r="H443" s="10" t="n">
        <x:v>46171</x:v>
      </x:c>
      <x:c r="I443" s="7" t="n">
        <x:v>25000</x:v>
      </x:c>
      <x:c r="J443" s="7" t="n">
        <x:v>25000</x:v>
      </x:c>
      <x:c r="K443" s="7" t="n">
        <x:v>1</x:v>
      </x:c>
      <x:c r="L443" s="8" t="n">
        <x:v>2.74</x:v>
      </x:c>
      <x:c r="M443" s="9" t="n">
        <x:v>772.5</x:v>
      </x:c>
      <x:c r="N443" s="2" t="str">
        <x:v>i</x:v>
      </x:c>
      <x:c r="O443" s="2" t="n">
        <x:v>0</x:v>
      </x:c>
      <x:c r="P443" s="2" t="n">
        <x:v>100</x:v>
      </x:c>
      <x:c r="Q443" s="2" t="str">
        <x:v>Baseline PO cost</x:v>
      </x:c>
      <x:c r="R443" s="2" t="str">
        <x:v>Received</x:v>
      </x:c>
      <x:c r="S443" s="12" t="n">
        <x:f>IF(AND(ISNUMBER(G443),G443&gt;0,G443&lt;=Summary!$E$5,I443&gt;0),I443*K443,0)</x:f>
        <x:v>25000</x:v>
      </x:c>
      <x:c r="T443" s="12" t="n">
        <x:f>MIN(S443,MAX(0,'Inventory detail'!E8-SUM(S438:S442)))</x:f>
        <x:v>0</x:v>
      </x:c>
      <x:c r="U443" s="12" t="n">
        <x:f>IF(O443=1,J443*K443,0)</x:f>
        <x:v>0</x:v>
      </x:c>
      <x:c r="V443" s="13" t="str">
        <x:f>IF(O443=0,"",IF(H443="","",MAX(H443,Summary!$E$5)))</x:f>
      </x:c>
      <x:c r="W443" s="12" t="n">
        <x:f>IF(Q443="Baseline PO cost",U443,0)</x:f>
        <x:v>0</x:v>
      </x:c>
      <x:c r="X443" s="12" t="n">
        <x:f>IF(Q443="Higher PO cost",U443,0)</x:f>
        <x:v>0</x:v>
      </x:c>
      <x:c r="Y443" s="12" t="n">
        <x:f>IF(Q443="Unclassified",U443,0)</x:f>
        <x:v>0</x:v>
      </x:c>
    </x:row>
    <x:row r="444" ht="22" customHeight="1">
      <x:c r="A444" s="2" t="str">
        <x:v>COIL</x:v>
      </x:c>
      <x:c r="B444" s="2" t="str">
        <x:v>10</x:v>
      </x:c>
      <x:c r="C444" s="2" t="str">
        <x:v>6BLK12-4</x:v>
      </x:c>
      <x:c r="D444" s="2" t="str">
        <x:v>1060507</x:v>
      </x:c>
      <x:c r="E444" s="2" t="str">
        <x:v>0</x:v>
      </x:c>
      <x:c r="F444" s="2" t="str">
        <x:v>1</x:v>
      </x:c>
      <x:c r="G444" s="10" t="n">
        <x:v>46150</x:v>
      </x:c>
      <x:c r="H444" s="10" t="n">
        <x:v>46155</x:v>
      </x:c>
      <x:c r="I444" s="7" t="n">
        <x:v>30000</x:v>
      </x:c>
      <x:c r="J444" s="7" t="n">
        <x:v>30000</x:v>
      </x:c>
      <x:c r="K444" s="7" t="n">
        <x:v>1</x:v>
      </x:c>
      <x:c r="L444" s="8" t="n">
        <x:v>2.74</x:v>
      </x:c>
      <x:c r="M444" s="9" t="n">
        <x:v>927</x:v>
      </x:c>
      <x:c r="N444" s="2" t="str">
        <x:v>i</x:v>
      </x:c>
      <x:c r="O444" s="2" t="n">
        <x:v>0</x:v>
      </x:c>
      <x:c r="P444" s="2" t="n">
        <x:v>100</x:v>
      </x:c>
      <x:c r="Q444" s="2" t="str">
        <x:v>Baseline PO cost</x:v>
      </x:c>
      <x:c r="R444" s="2" t="str">
        <x:v>Received</x:v>
      </x:c>
      <x:c r="S444" s="12" t="n">
        <x:f>IF(AND(ISNUMBER(G444),G444&gt;0,G444&lt;=Summary!$E$5,I444&gt;0),I444*K444,0)</x:f>
        <x:v>30000</x:v>
      </x:c>
      <x:c r="T444" s="12" t="n">
        <x:f>MIN(S444,MAX(0,'Inventory detail'!E8-SUM(S438:S443)))</x:f>
        <x:v>0</x:v>
      </x:c>
      <x:c r="U444" s="12" t="n">
        <x:f>IF(O444=1,J444*K444,0)</x:f>
        <x:v>0</x:v>
      </x:c>
      <x:c r="V444" s="13" t="str">
        <x:f>IF(O444=0,"",IF(H444="","",MAX(H444,Summary!$E$5)))</x:f>
      </x:c>
      <x:c r="W444" s="12" t="n">
        <x:f>IF(Q444="Baseline PO cost",U444,0)</x:f>
        <x:v>0</x:v>
      </x:c>
      <x:c r="X444" s="12" t="n">
        <x:f>IF(Q444="Higher PO cost",U444,0)</x:f>
        <x:v>0</x:v>
      </x:c>
      <x:c r="Y444" s="12" t="n">
        <x:f>IF(Q444="Unclassified",U444,0)</x:f>
        <x:v>0</x:v>
      </x:c>
    </x:row>
    <x:row r="445" ht="22" customHeight="1">
      <x:c r="A445" s="2" t="str">
        <x:v>COIL</x:v>
      </x:c>
      <x:c r="B445" s="2" t="str">
        <x:v>10</x:v>
      </x:c>
      <x:c r="C445" s="2" t="str">
        <x:v>6BLK12-4</x:v>
      </x:c>
      <x:c r="D445" s="2" t="str">
        <x:v>1060384</x:v>
      </x:c>
      <x:c r="E445" s="2" t="str">
        <x:v>0</x:v>
      </x:c>
      <x:c r="F445" s="2" t="str">
        <x:v>1</x:v>
      </x:c>
      <x:c r="G445" s="10" t="n">
        <x:v>46127</x:v>
      </x:c>
      <x:c r="H445" s="10" t="n">
        <x:v>46129</x:v>
      </x:c>
      <x:c r="I445" s="7" t="n">
        <x:v>40000</x:v>
      </x:c>
      <x:c r="J445" s="7" t="n">
        <x:v>40000</x:v>
      </x:c>
      <x:c r="K445" s="7" t="n">
        <x:v>1</x:v>
      </x:c>
      <x:c r="L445" s="8" t="n">
        <x:v>2.74</x:v>
      </x:c>
      <x:c r="M445" s="9" t="n">
        <x:v>1200</x:v>
      </x:c>
      <x:c r="N445" s="2" t="str">
        <x:v>i</x:v>
      </x:c>
      <x:c r="O445" s="2" t="n">
        <x:v>0</x:v>
      </x:c>
      <x:c r="P445" s="2" t="n">
        <x:v>100</x:v>
      </x:c>
      <x:c r="Q445" s="2" t="str">
        <x:v>Baseline PO cost</x:v>
      </x:c>
      <x:c r="R445" s="2" t="str">
        <x:v>Received</x:v>
      </x:c>
      <x:c r="S445" s="12" t="n">
        <x:f>IF(AND(ISNUMBER(G445),G445&gt;0,G445&lt;=Summary!$E$5,I445&gt;0),I445*K445,0)</x:f>
        <x:v>40000</x:v>
      </x:c>
      <x:c r="T445" s="12" t="n">
        <x:f>MIN(S445,MAX(0,'Inventory detail'!E8-SUM(S438:S444)))</x:f>
        <x:v>0</x:v>
      </x:c>
      <x:c r="U445" s="12" t="n">
        <x:f>IF(O445=1,J445*K445,0)</x:f>
        <x:v>0</x:v>
      </x:c>
      <x:c r="V445" s="13" t="str">
        <x:f>IF(O445=0,"",IF(H445="","",MAX(H445,Summary!$E$5)))</x:f>
      </x:c>
      <x:c r="W445" s="12" t="n">
        <x:f>IF(Q445="Baseline PO cost",U445,0)</x:f>
        <x:v>0</x:v>
      </x:c>
      <x:c r="X445" s="12" t="n">
        <x:f>IF(Q445="Higher PO cost",U445,0)</x:f>
        <x:v>0</x:v>
      </x:c>
      <x:c r="Y445" s="12" t="n">
        <x:f>IF(Q445="Unclassified",U445,0)</x:f>
        <x:v>0</x:v>
      </x:c>
    </x:row>
    <x:row r="446" ht="22" customHeight="1">
      <x:c r="A446" s="2" t="str">
        <x:v>COIL</x:v>
      </x:c>
      <x:c r="B446" s="2" t="str">
        <x:v>10</x:v>
      </x:c>
      <x:c r="C446" s="2" t="str">
        <x:v>6BLK12-4</x:v>
      </x:c>
      <x:c r="D446" s="2" t="str">
        <x:v>1060225</x:v>
      </x:c>
      <x:c r="E446" s="2" t="str">
        <x:v>0</x:v>
      </x:c>
      <x:c r="F446" s="2" t="str">
        <x:v>1</x:v>
      </x:c>
      <x:c r="G446" s="10" t="n">
        <x:v>46119</x:v>
      </x:c>
      <x:c r="H446" s="10" t="n">
        <x:v>46115</x:v>
      </x:c>
      <x:c r="I446" s="7" t="n">
        <x:v>40000</x:v>
      </x:c>
      <x:c r="J446" s="7" t="n">
        <x:v>40000</x:v>
      </x:c>
      <x:c r="K446" s="7" t="n">
        <x:v>1</x:v>
      </x:c>
      <x:c r="L446" s="8" t="n">
        <x:v>2.74</x:v>
      </x:c>
      <x:c r="M446" s="9" t="n">
        <x:v>1200</x:v>
      </x:c>
      <x:c r="N446" s="2" t="str">
        <x:v>i</x:v>
      </x:c>
      <x:c r="O446" s="2" t="n">
        <x:v>0</x:v>
      </x:c>
      <x:c r="P446" s="2" t="n">
        <x:v>100</x:v>
      </x:c>
      <x:c r="Q446" s="2" t="str">
        <x:v>Baseline PO cost</x:v>
      </x:c>
      <x:c r="R446" s="2" t="str">
        <x:v>Received</x:v>
      </x:c>
      <x:c r="S446" s="12" t="n">
        <x:f>IF(AND(ISNUMBER(G446),G446&gt;0,G446&lt;=Summary!$E$5,I446&gt;0),I446*K446,0)</x:f>
        <x:v>40000</x:v>
      </x:c>
      <x:c r="T446" s="12" t="n">
        <x:f>MIN(S446,MAX(0,'Inventory detail'!E8-SUM(S438:S445)))</x:f>
        <x:v>0</x:v>
      </x:c>
      <x:c r="U446" s="12" t="n">
        <x:f>IF(O446=1,J446*K446,0)</x:f>
        <x:v>0</x:v>
      </x:c>
      <x:c r="V446" s="13" t="str">
        <x:f>IF(O446=0,"",IF(H446="","",MAX(H446,Summary!$E$5)))</x:f>
      </x:c>
      <x:c r="W446" s="12" t="n">
        <x:f>IF(Q446="Baseline PO cost",U446,0)</x:f>
        <x:v>0</x:v>
      </x:c>
      <x:c r="X446" s="12" t="n">
        <x:f>IF(Q446="Higher PO cost",U446,0)</x:f>
        <x:v>0</x:v>
      </x:c>
      <x:c r="Y446" s="12" t="n">
        <x:f>IF(Q446="Unclassified",U446,0)</x:f>
        <x:v>0</x:v>
      </x:c>
    </x:row>
    <x:row r="447" ht="22" customHeight="1">
      <x:c r="A447" s="2" t="str">
        <x:v>COIL</x:v>
      </x:c>
      <x:c r="B447" s="2" t="str">
        <x:v>10</x:v>
      </x:c>
      <x:c r="C447" s="2" t="str">
        <x:v>6BLK12-4</x:v>
      </x:c>
      <x:c r="D447" s="2" t="str">
        <x:v>1060063</x:v>
      </x:c>
      <x:c r="E447" s="2" t="str">
        <x:v>0</x:v>
      </x:c>
      <x:c r="F447" s="2" t="str">
        <x:v>1</x:v>
      </x:c>
      <x:c r="G447" s="10" t="n">
        <x:v>46083</x:v>
      </x:c>
      <x:c r="H447" s="10" t="n">
        <x:v>46087</x:v>
      </x:c>
      <x:c r="I447" s="7" t="n">
        <x:v>45000</x:v>
      </x:c>
      <x:c r="J447" s="7" t="n">
        <x:v>45000</x:v>
      </x:c>
      <x:c r="K447" s="7" t="n">
        <x:v>1</x:v>
      </x:c>
      <x:c r="L447" s="8" t="n">
        <x:v>2.74</x:v>
      </x:c>
      <x:c r="M447" s="9" t="n">
        <x:v>1350</x:v>
      </x:c>
      <x:c r="N447" s="2" t="str">
        <x:v>i</x:v>
      </x:c>
      <x:c r="O447" s="2" t="n">
        <x:v>0</x:v>
      </x:c>
      <x:c r="P447" s="2" t="n">
        <x:v>100</x:v>
      </x:c>
      <x:c r="Q447" s="2" t="str">
        <x:v>Baseline PO cost</x:v>
      </x:c>
      <x:c r="R447" s="2" t="str">
        <x:v>Received</x:v>
      </x:c>
      <x:c r="S447" s="12" t="n">
        <x:f>IF(AND(ISNUMBER(G447),G447&gt;0,G447&lt;=Summary!$E$5,I447&gt;0),I447*K447,0)</x:f>
        <x:v>45000</x:v>
      </x:c>
      <x:c r="T447" s="12" t="n">
        <x:f>MIN(S447,MAX(0,'Inventory detail'!E8-SUM(S438:S446)))</x:f>
        <x:v>0</x:v>
      </x:c>
      <x:c r="U447" s="12" t="n">
        <x:f>IF(O447=1,J447*K447,0)</x:f>
        <x:v>0</x:v>
      </x:c>
      <x:c r="V447" s="13" t="str">
        <x:f>IF(O447=0,"",IF(H447="","",MAX(H447,Summary!$E$5)))</x:f>
      </x:c>
      <x:c r="W447" s="12" t="n">
        <x:f>IF(Q447="Baseline PO cost",U447,0)</x:f>
        <x:v>0</x:v>
      </x:c>
      <x:c r="X447" s="12" t="n">
        <x:f>IF(Q447="Higher PO cost",U447,0)</x:f>
        <x:v>0</x:v>
      </x:c>
      <x:c r="Y447" s="12" t="n">
        <x:f>IF(Q447="Unclassified",U447,0)</x:f>
        <x:v>0</x:v>
      </x:c>
    </x:row>
    <x:row r="448" ht="22" customHeight="1">
      <x:c r="A448" s="2" t="str">
        <x:v>COIL</x:v>
      </x:c>
      <x:c r="B448" s="2" t="str">
        <x:v>10</x:v>
      </x:c>
      <x:c r="C448" s="2" t="str">
        <x:v>6BLK12-4</x:v>
      </x:c>
      <x:c r="D448" s="2" t="str">
        <x:v>1059962</x:v>
      </x:c>
      <x:c r="E448" s="2" t="str">
        <x:v>0</x:v>
      </x:c>
      <x:c r="F448" s="2" t="str">
        <x:v>1</x:v>
      </x:c>
      <x:c r="G448" s="10" t="n">
        <x:v>46059</x:v>
      </x:c>
      <x:c r="H448" s="10" t="n">
        <x:v>46064</x:v>
      </x:c>
      <x:c r="I448" s="7" t="n">
        <x:v>35000</x:v>
      </x:c>
      <x:c r="J448" s="7" t="n">
        <x:v>35000</x:v>
      </x:c>
      <x:c r="K448" s="7" t="n">
        <x:v>1</x:v>
      </x:c>
      <x:c r="L448" s="8" t="n">
        <x:v>2.74</x:v>
      </x:c>
      <x:c r="M448" s="9" t="n">
        <x:v>1050</x:v>
      </x:c>
      <x:c r="N448" s="2" t="str">
        <x:v>i</x:v>
      </x:c>
      <x:c r="O448" s="2" t="n">
        <x:v>0</x:v>
      </x:c>
      <x:c r="P448" s="2" t="n">
        <x:v>100</x:v>
      </x:c>
      <x:c r="Q448" s="2" t="str">
        <x:v>Baseline PO cost</x:v>
      </x:c>
      <x:c r="R448" s="2" t="str">
        <x:v>Received</x:v>
      </x:c>
      <x:c r="S448" s="12" t="n">
        <x:f>IF(AND(ISNUMBER(G448),G448&gt;0,G448&lt;=Summary!$E$5,I448&gt;0),I448*K448,0)</x:f>
        <x:v>35000</x:v>
      </x:c>
      <x:c r="T448" s="12" t="n">
        <x:f>MIN(S448,MAX(0,'Inventory detail'!E8-SUM(S438:S447)))</x:f>
        <x:v>0</x:v>
      </x:c>
      <x:c r="U448" s="12" t="n">
        <x:f>IF(O448=1,J448*K448,0)</x:f>
        <x:v>0</x:v>
      </x:c>
      <x:c r="V448" s="13" t="str">
        <x:f>IF(O448=0,"",IF(H448="","",MAX(H448,Summary!$E$5)))</x:f>
      </x:c>
      <x:c r="W448" s="12" t="n">
        <x:f>IF(Q448="Baseline PO cost",U448,0)</x:f>
        <x:v>0</x:v>
      </x:c>
      <x:c r="X448" s="12" t="n">
        <x:f>IF(Q448="Higher PO cost",U448,0)</x:f>
        <x:v>0</x:v>
      </x:c>
      <x:c r="Y448" s="12" t="n">
        <x:f>IF(Q448="Unclassified",U448,0)</x:f>
        <x:v>0</x:v>
      </x:c>
    </x:row>
    <x:row r="449" ht="22" customHeight="1">
      <x:c r="A449" s="2" t="str">
        <x:v>COIL</x:v>
      </x:c>
      <x:c r="B449" s="2" t="str">
        <x:v>10</x:v>
      </x:c>
      <x:c r="C449" s="2" t="str">
        <x:v>6BLK12-4</x:v>
      </x:c>
      <x:c r="D449" s="2" t="str">
        <x:v>1059842</x:v>
      </x:c>
      <x:c r="E449" s="2" t="str">
        <x:v>0</x:v>
      </x:c>
      <x:c r="F449" s="2" t="str">
        <x:v>1</x:v>
      </x:c>
      <x:c r="G449" s="10" t="n">
        <x:v>46042</x:v>
      </x:c>
      <x:c r="H449" s="10" t="n">
        <x:v>46044</x:v>
      </x:c>
      <x:c r="I449" s="7" t="n">
        <x:v>35000</x:v>
      </x:c>
      <x:c r="J449" s="7" t="n">
        <x:v>35000</x:v>
      </x:c>
      <x:c r="K449" s="7" t="n">
        <x:v>1</x:v>
      </x:c>
      <x:c r="L449" s="8" t="n">
        <x:v>2.74</x:v>
      </x:c>
      <x:c r="M449" s="9" t="n">
        <x:v>1050</x:v>
      </x:c>
      <x:c r="N449" s="2" t="str">
        <x:v>i</x:v>
      </x:c>
      <x:c r="O449" s="2" t="n">
        <x:v>0</x:v>
      </x:c>
      <x:c r="P449" s="2" t="n">
        <x:v>100</x:v>
      </x:c>
      <x:c r="Q449" s="2" t="str">
        <x:v>Baseline PO cost</x:v>
      </x:c>
      <x:c r="R449" s="2" t="str">
        <x:v>Received</x:v>
      </x:c>
      <x:c r="S449" s="12" t="n">
        <x:f>IF(AND(ISNUMBER(G449),G449&gt;0,G449&lt;=Summary!$E$5,I449&gt;0),I449*K449,0)</x:f>
        <x:v>35000</x:v>
      </x:c>
      <x:c r="T449" s="12" t="n">
        <x:f>MIN(S449,MAX(0,'Inventory detail'!E8-SUM(S438:S448)))</x:f>
        <x:v>0</x:v>
      </x:c>
      <x:c r="U449" s="12" t="n">
        <x:f>IF(O449=1,J449*K449,0)</x:f>
        <x:v>0</x:v>
      </x:c>
      <x:c r="V449" s="13" t="str">
        <x:f>IF(O449=0,"",IF(H449="","",MAX(H449,Summary!$E$5)))</x:f>
      </x:c>
      <x:c r="W449" s="12" t="n">
        <x:f>IF(Q449="Baseline PO cost",U449,0)</x:f>
        <x:v>0</x:v>
      </x:c>
      <x:c r="X449" s="12" t="n">
        <x:f>IF(Q449="Higher PO cost",U449,0)</x:f>
        <x:v>0</x:v>
      </x:c>
      <x:c r="Y449" s="12" t="n">
        <x:f>IF(Q449="Unclassified",U449,0)</x:f>
        <x:v>0</x:v>
      </x:c>
    </x:row>
    <x:row r="450" ht="22" customHeight="1">
      <x:c r="A450" s="2" t="str">
        <x:v>COIL</x:v>
      </x:c>
      <x:c r="B450" s="2" t="str">
        <x:v>10</x:v>
      </x:c>
      <x:c r="C450" s="2" t="str">
        <x:v>6BLK12-4</x:v>
      </x:c>
      <x:c r="D450" s="2" t="str">
        <x:v>1061485</x:v>
      </x:c>
      <x:c r="E450" s="2" t="str">
        <x:v>0</x:v>
      </x:c>
      <x:c r="F450" s="2" t="str">
        <x:v>1</x:v>
      </x:c>
      <x:c r="G450" s="10"/>
      <x:c r="H450" s="10" t="n">
        <x:v>46339</x:v>
      </x:c>
      <x:c r="I450" s="7" t="n">
        <x:v>50000</x:v>
      </x:c>
      <x:c r="J450" s="7" t="n">
        <x:v>50000</x:v>
      </x:c>
      <x:c r="K450" s="7" t="n">
        <x:v>1</x:v>
      </x:c>
      <x:c r="L450" s="8" t="n">
        <x:v>2.74</x:v>
      </x:c>
      <x:c r="M450" s="9" t="n">
        <x:v>0</x:v>
      </x:c>
      <x:c r="N450" s="2" t="str">
        <x:v>a</x:v>
      </x:c>
      <x:c r="O450" s="2" t="n">
        <x:v>1</x:v>
      </x:c>
      <x:c r="P450" s="2" t="n">
        <x:v>100</x:v>
      </x:c>
      <x:c r="Q450" s="2" t="str">
        <x:v>Baseline PO cost</x:v>
      </x:c>
      <x:c r="R450" s="2" t="str">
        <x:v>Incoming active PO</x:v>
      </x:c>
      <x:c r="S450" s="12" t="n">
        <x:f>IF(AND(ISNUMBER(G450),G450&gt;0,G450&lt;=Summary!$E$5,I450&gt;0),I450*K450,0)</x:f>
        <x:v>0</x:v>
      </x:c>
      <x:c r="T450" s="12" t="n">
        <x:f>MIN(S450,MAX(0,'Inventory detail'!E8-SUM(S438:S449)))</x:f>
        <x:v>0</x:v>
      </x:c>
      <x:c r="U450" s="12" t="n">
        <x:f>IF(O450=1,J450*K450,0)</x:f>
        <x:v>50000</x:v>
      </x:c>
      <x:c r="V450" s="13" t="n">
        <x:f>IF(O450=0,"",IF(H450="","",MAX(H450,Summary!$E$5)))</x:f>
        <x:v>46339</x:v>
      </x:c>
      <x:c r="W450" s="12" t="n">
        <x:f>IF(Q450="Baseline PO cost",U450,0)</x:f>
        <x:v>50000</x:v>
      </x:c>
      <x:c r="X450" s="12" t="n">
        <x:f>IF(Q450="Higher PO cost",U450,0)</x:f>
        <x:v>0</x:v>
      </x:c>
      <x:c r="Y450" s="12" t="n">
        <x:f>IF(Q450="Unclassified",U450,0)</x:f>
        <x:v>0</x:v>
      </x:c>
    </x:row>
    <x:row r="451" ht="22" customHeight="1">
      <x:c r="A451" s="2" t="str">
        <x:v>COIL</x:v>
      </x:c>
      <x:c r="B451" s="2" t="str">
        <x:v>10</x:v>
      </x:c>
      <x:c r="C451" s="2" t="str">
        <x:v>6BLK36-4</x:v>
      </x:c>
      <x:c r="D451" s="2" t="str">
        <x:v>1061140</x:v>
      </x:c>
      <x:c r="E451" s="2" t="str">
        <x:v>0</x:v>
      </x:c>
      <x:c r="F451" s="2" t="str">
        <x:v>39</x:v>
      </x:c>
      <x:c r="G451" s="10" t="n">
        <x:v>46286</x:v>
      </x:c>
      <x:c r="H451" s="10" t="n">
        <x:v>46286</x:v>
      </x:c>
      <x:c r="I451" s="7" t="n">
        <x:v>4000</x:v>
      </x:c>
      <x:c r="J451" s="7" t="n">
        <x:v>4000</x:v>
      </x:c>
      <x:c r="K451" s="7" t="n">
        <x:v>1</x:v>
      </x:c>
      <x:c r="L451" s="8" t="n">
        <x:v>9.74</x:v>
      </x:c>
      <x:c r="M451" s="9" t="n">
        <x:v>439.6</x:v>
      </x:c>
      <x:c r="N451" s="2" t="str">
        <x:v>i</x:v>
      </x:c>
      <x:c r="O451" s="2" t="n">
        <x:v>0</x:v>
      </x:c>
      <x:c r="P451" s="2" t="n">
        <x:v>100</x:v>
      </x:c>
      <x:c r="Q451" s="2" t="str">
        <x:v>Baseline PO cost</x:v>
      </x:c>
      <x:c r="R451" s="2" t="str">
        <x:v>Received</x:v>
      </x:c>
      <x:c r="S451" s="12" t="n">
        <x:f>IF(AND(ISNUMBER(G451),G451&gt;0,G451&lt;=Summary!$E$5,I451&gt;0),I451*K451,0)</x:f>
        <x:v>4000</x:v>
      </x:c>
      <x:c r="T451" s="12" t="n">
        <x:f>MIN(S451,MAX(0,'Inventory detail'!E126-0))</x:f>
        <x:v>4000</x:v>
      </x:c>
      <x:c r="U451" s="12" t="n">
        <x:f>IF(O451=1,J451*K451,0)</x:f>
        <x:v>0</x:v>
      </x:c>
      <x:c r="V451" s="13" t="str">
        <x:f>IF(O451=0,"",IF(H451="","",MAX(H451,Summary!$E$5)))</x:f>
      </x:c>
      <x:c r="W451" s="12" t="n">
        <x:f>IF(Q451="Baseline PO cost",U451,0)</x:f>
        <x:v>0</x:v>
      </x:c>
      <x:c r="X451" s="12" t="n">
        <x:f>IF(Q451="Higher PO cost",U451,0)</x:f>
        <x:v>0</x:v>
      </x:c>
      <x:c r="Y451" s="12" t="n">
        <x:f>IF(Q451="Unclassified",U451,0)</x:f>
        <x:v>0</x:v>
      </x:c>
    </x:row>
    <x:row r="452" ht="22" customHeight="1">
      <x:c r="A452" s="2" t="str">
        <x:v>COIL</x:v>
      </x:c>
      <x:c r="B452" s="2" t="str">
        <x:v>10</x:v>
      </x:c>
      <x:c r="C452" s="2" t="str">
        <x:v>6BLK36-4</x:v>
      </x:c>
      <x:c r="D452" s="2" t="str">
        <x:v>1060866</x:v>
      </x:c>
      <x:c r="E452" s="2" t="str">
        <x:v>0</x:v>
      </x:c>
      <x:c r="F452" s="2" t="str">
        <x:v>41</x:v>
      </x:c>
      <x:c r="G452" s="10" t="n">
        <x:v>46210</x:v>
      </x:c>
      <x:c r="H452" s="10" t="n">
        <x:v>46213</x:v>
      </x:c>
      <x:c r="I452" s="7" t="n">
        <x:v>7000</x:v>
      </x:c>
      <x:c r="J452" s="7" t="n">
        <x:v>7000</x:v>
      </x:c>
      <x:c r="K452" s="7" t="n">
        <x:v>1</x:v>
      </x:c>
      <x:c r="L452" s="8" t="n">
        <x:v>9.74</x:v>
      </x:c>
      <x:c r="M452" s="9" t="n">
        <x:v>769.3</x:v>
      </x:c>
      <x:c r="N452" s="2" t="str">
        <x:v>i</x:v>
      </x:c>
      <x:c r="O452" s="2" t="n">
        <x:v>0</x:v>
      </x:c>
      <x:c r="P452" s="2" t="n">
        <x:v>100</x:v>
      </x:c>
      <x:c r="Q452" s="2" t="str">
        <x:v>Baseline PO cost</x:v>
      </x:c>
      <x:c r="R452" s="2" t="str">
        <x:v>Received</x:v>
      </x:c>
      <x:c r="S452" s="12" t="n">
        <x:f>IF(AND(ISNUMBER(G452),G452&gt;0,G452&lt;=Summary!$E$5,I452&gt;0),I452*K452,0)</x:f>
        <x:v>7000</x:v>
      </x:c>
      <x:c r="T452" s="12" t="n">
        <x:f>MIN(S452,MAX(0,'Inventory detail'!E126-SUM(S451:S451)))</x:f>
        <x:v>700</x:v>
      </x:c>
      <x:c r="U452" s="12" t="n">
        <x:f>IF(O452=1,J452*K452,0)</x:f>
        <x:v>0</x:v>
      </x:c>
      <x:c r="V452" s="13" t="str">
        <x:f>IF(O452=0,"",IF(H452="","",MAX(H452,Summary!$E$5)))</x:f>
      </x:c>
      <x:c r="W452" s="12" t="n">
        <x:f>IF(Q452="Baseline PO cost",U452,0)</x:f>
        <x:v>0</x:v>
      </x:c>
      <x:c r="X452" s="12" t="n">
        <x:f>IF(Q452="Higher PO cost",U452,0)</x:f>
        <x:v>0</x:v>
      </x:c>
      <x:c r="Y452" s="12" t="n">
        <x:f>IF(Q452="Unclassified",U452,0)</x:f>
        <x:v>0</x:v>
      </x:c>
    </x:row>
    <x:row r="453" ht="22" customHeight="1">
      <x:c r="A453" s="2" t="str">
        <x:v>COIL</x:v>
      </x:c>
      <x:c r="B453" s="2" t="str">
        <x:v>10</x:v>
      </x:c>
      <x:c r="C453" s="2" t="str">
        <x:v>6BLK36-4</x:v>
      </x:c>
      <x:c r="D453" s="2" t="str">
        <x:v>1060598</x:v>
      </x:c>
      <x:c r="E453" s="2" t="str">
        <x:v>0</x:v>
      </x:c>
      <x:c r="F453" s="2" t="str">
        <x:v>38</x:v>
      </x:c>
      <x:c r="G453" s="10" t="n">
        <x:v>46171</x:v>
      </x:c>
      <x:c r="H453" s="10" t="n">
        <x:v>46171</x:v>
      </x:c>
      <x:c r="I453" s="7" t="n">
        <x:v>7500</x:v>
      </x:c>
      <x:c r="J453" s="7" t="n">
        <x:v>7500</x:v>
      </x:c>
      <x:c r="K453" s="7" t="n">
        <x:v>1</x:v>
      </x:c>
      <x:c r="L453" s="8" t="n">
        <x:v>9.74</x:v>
      </x:c>
      <x:c r="M453" s="9" t="n">
        <x:v>824.25</x:v>
      </x:c>
      <x:c r="N453" s="2" t="str">
        <x:v>i</x:v>
      </x:c>
      <x:c r="O453" s="2" t="n">
        <x:v>0</x:v>
      </x:c>
      <x:c r="P453" s="2" t="n">
        <x:v>100</x:v>
      </x:c>
      <x:c r="Q453" s="2" t="str">
        <x:v>Baseline PO cost</x:v>
      </x:c>
      <x:c r="R453" s="2" t="str">
        <x:v>Received</x:v>
      </x:c>
      <x:c r="S453" s="12" t="n">
        <x:f>IF(AND(ISNUMBER(G453),G453&gt;0,G453&lt;=Summary!$E$5,I453&gt;0),I453*K453,0)</x:f>
        <x:v>7500</x:v>
      </x:c>
      <x:c r="T453" s="12" t="n">
        <x:f>MIN(S453,MAX(0,'Inventory detail'!E126-SUM(S451:S452)))</x:f>
        <x:v>0</x:v>
      </x:c>
      <x:c r="U453" s="12" t="n">
        <x:f>IF(O453=1,J453*K453,0)</x:f>
        <x:v>0</x:v>
      </x:c>
      <x:c r="V453" s="13" t="str">
        <x:f>IF(O453=0,"",IF(H453="","",MAX(H453,Summary!$E$5)))</x:f>
      </x:c>
      <x:c r="W453" s="12" t="n">
        <x:f>IF(Q453="Baseline PO cost",U453,0)</x:f>
        <x:v>0</x:v>
      </x:c>
      <x:c r="X453" s="12" t="n">
        <x:f>IF(Q453="Higher PO cost",U453,0)</x:f>
        <x:v>0</x:v>
      </x:c>
      <x:c r="Y453" s="12" t="n">
        <x:f>IF(Q453="Unclassified",U453,0)</x:f>
        <x:v>0</x:v>
      </x:c>
    </x:row>
    <x:row r="454" ht="22" customHeight="1">
      <x:c r="A454" s="2" t="str">
        <x:v>COIL</x:v>
      </x:c>
      <x:c r="B454" s="2" t="str">
        <x:v>10</x:v>
      </x:c>
      <x:c r="C454" s="2" t="str">
        <x:v>6BLK36-4</x:v>
      </x:c>
      <x:c r="D454" s="2" t="str">
        <x:v>1060384</x:v>
      </x:c>
      <x:c r="E454" s="2" t="str">
        <x:v>0</x:v>
      </x:c>
      <x:c r="F454" s="2" t="str">
        <x:v>36</x:v>
      </x:c>
      <x:c r="G454" s="10" t="n">
        <x:v>46127</x:v>
      </x:c>
      <x:c r="H454" s="10" t="n">
        <x:v>46129</x:v>
      </x:c>
      <x:c r="I454" s="7" t="n">
        <x:v>7500</x:v>
      </x:c>
      <x:c r="J454" s="7" t="n">
        <x:v>7500</x:v>
      </x:c>
      <x:c r="K454" s="7" t="n">
        <x:v>1</x:v>
      </x:c>
      <x:c r="L454" s="8" t="n">
        <x:v>9.74</x:v>
      </x:c>
      <x:c r="M454" s="9" t="n">
        <x:v>800.25</x:v>
      </x:c>
      <x:c r="N454" s="2" t="str">
        <x:v>i</x:v>
      </x:c>
      <x:c r="O454" s="2" t="n">
        <x:v>0</x:v>
      </x:c>
      <x:c r="P454" s="2" t="n">
        <x:v>100</x:v>
      </x:c>
      <x:c r="Q454" s="2" t="str">
        <x:v>Baseline PO cost</x:v>
      </x:c>
      <x:c r="R454" s="2" t="str">
        <x:v>Received</x:v>
      </x:c>
      <x:c r="S454" s="12" t="n">
        <x:f>IF(AND(ISNUMBER(G454),G454&gt;0,G454&lt;=Summary!$E$5,I454&gt;0),I454*K454,0)</x:f>
        <x:v>7500</x:v>
      </x:c>
      <x:c r="T454" s="12" t="n">
        <x:f>MIN(S454,MAX(0,'Inventory detail'!E126-SUM(S451:S453)))</x:f>
        <x:v>0</x:v>
      </x:c>
      <x:c r="U454" s="12" t="n">
        <x:f>IF(O454=1,J454*K454,0)</x:f>
        <x:v>0</x:v>
      </x:c>
      <x:c r="V454" s="13" t="str">
        <x:f>IF(O454=0,"",IF(H454="","",MAX(H454,Summary!$E$5)))</x:f>
      </x:c>
      <x:c r="W454" s="12" t="n">
        <x:f>IF(Q454="Baseline PO cost",U454,0)</x:f>
        <x:v>0</x:v>
      </x:c>
      <x:c r="X454" s="12" t="n">
        <x:f>IF(Q454="Higher PO cost",U454,0)</x:f>
        <x:v>0</x:v>
      </x:c>
      <x:c r="Y454" s="12" t="n">
        <x:f>IF(Q454="Unclassified",U454,0)</x:f>
        <x:v>0</x:v>
      </x:c>
    </x:row>
    <x:row r="455" ht="22" customHeight="1">
      <x:c r="A455" s="2" t="str">
        <x:v>COIL</x:v>
      </x:c>
      <x:c r="B455" s="2" t="str">
        <x:v>10</x:v>
      </x:c>
      <x:c r="C455" s="2" t="str">
        <x:v>6BLK36-4</x:v>
      </x:c>
      <x:c r="D455" s="2" t="str">
        <x:v>1060225</x:v>
      </x:c>
      <x:c r="E455" s="2" t="str">
        <x:v>0</x:v>
      </x:c>
      <x:c r="F455" s="2" t="str">
        <x:v>38</x:v>
      </x:c>
      <x:c r="G455" s="10" t="n">
        <x:v>46119</x:v>
      </x:c>
      <x:c r="H455" s="10" t="n">
        <x:v>46115</x:v>
      </x:c>
      <x:c r="I455" s="7" t="n">
        <x:v>1500</x:v>
      </x:c>
      <x:c r="J455" s="7" t="n">
        <x:v>1500</x:v>
      </x:c>
      <x:c r="K455" s="7" t="n">
        <x:v>1</x:v>
      </x:c>
      <x:c r="L455" s="8" t="n">
        <x:v>9.74</x:v>
      </x:c>
      <x:c r="M455" s="9" t="n">
        <x:v>160.05</x:v>
      </x:c>
      <x:c r="N455" s="2" t="str">
        <x:v>i</x:v>
      </x:c>
      <x:c r="O455" s="2" t="n">
        <x:v>0</x:v>
      </x:c>
      <x:c r="P455" s="2" t="n">
        <x:v>100</x:v>
      </x:c>
      <x:c r="Q455" s="2" t="str">
        <x:v>Baseline PO cost</x:v>
      </x:c>
      <x:c r="R455" s="2" t="str">
        <x:v>Received</x:v>
      </x:c>
      <x:c r="S455" s="12" t="n">
        <x:f>IF(AND(ISNUMBER(G455),G455&gt;0,G455&lt;=Summary!$E$5,I455&gt;0),I455*K455,0)</x:f>
        <x:v>1500</x:v>
      </x:c>
      <x:c r="T455" s="12" t="n">
        <x:f>MIN(S455,MAX(0,'Inventory detail'!E126-SUM(S451:S454)))</x:f>
        <x:v>0</x:v>
      </x:c>
      <x:c r="U455" s="12" t="n">
        <x:f>IF(O455=1,J455*K455,0)</x:f>
        <x:v>0</x:v>
      </x:c>
      <x:c r="V455" s="13" t="str">
        <x:f>IF(O455=0,"",IF(H455="","",MAX(H455,Summary!$E$5)))</x:f>
      </x:c>
      <x:c r="W455" s="12" t="n">
        <x:f>IF(Q455="Baseline PO cost",U455,0)</x:f>
        <x:v>0</x:v>
      </x:c>
      <x:c r="X455" s="12" t="n">
        <x:f>IF(Q455="Higher PO cost",U455,0)</x:f>
        <x:v>0</x:v>
      </x:c>
      <x:c r="Y455" s="12" t="n">
        <x:f>IF(Q455="Unclassified",U455,0)</x:f>
        <x:v>0</x:v>
      </x:c>
    </x:row>
    <x:row r="456" ht="22" customHeight="1">
      <x:c r="A456" s="2" t="str">
        <x:v>COIL</x:v>
      </x:c>
      <x:c r="B456" s="2" t="str">
        <x:v>10</x:v>
      </x:c>
      <x:c r="C456" s="2" t="str">
        <x:v>6BLK36-4</x:v>
      </x:c>
      <x:c r="D456" s="2" t="str">
        <x:v>1059842</x:v>
      </x:c>
      <x:c r="E456" s="2" t="str">
        <x:v>0</x:v>
      </x:c>
      <x:c r="F456" s="2" t="str">
        <x:v>35</x:v>
      </x:c>
      <x:c r="G456" s="10" t="n">
        <x:v>46042</x:v>
      </x:c>
      <x:c r="H456" s="10" t="n">
        <x:v>46044</x:v>
      </x:c>
      <x:c r="I456" s="7" t="n">
        <x:v>1000</x:v>
      </x:c>
      <x:c r="J456" s="7" t="n">
        <x:v>1000</x:v>
      </x:c>
      <x:c r="K456" s="7" t="n">
        <x:v>1</x:v>
      </x:c>
      <x:c r="L456" s="8" t="n">
        <x:v>9.74</x:v>
      </x:c>
      <x:c r="M456" s="9" t="n">
        <x:v>106.7</x:v>
      </x:c>
      <x:c r="N456" s="2" t="str">
        <x:v>i</x:v>
      </x:c>
      <x:c r="O456" s="2" t="n">
        <x:v>0</x:v>
      </x:c>
      <x:c r="P456" s="2" t="n">
        <x:v>100</x:v>
      </x:c>
      <x:c r="Q456" s="2" t="str">
        <x:v>Baseline PO cost</x:v>
      </x:c>
      <x:c r="R456" s="2" t="str">
        <x:v>Received</x:v>
      </x:c>
      <x:c r="S456" s="12" t="n">
        <x:f>IF(AND(ISNUMBER(G456),G456&gt;0,G456&lt;=Summary!$E$5,I456&gt;0),I456*K456,0)</x:f>
        <x:v>1000</x:v>
      </x:c>
      <x:c r="T456" s="12" t="n">
        <x:f>MIN(S456,MAX(0,'Inventory detail'!E126-SUM(S451:S455)))</x:f>
        <x:v>0</x:v>
      </x:c>
      <x:c r="U456" s="12" t="n">
        <x:f>IF(O456=1,J456*K456,0)</x:f>
        <x:v>0</x:v>
      </x:c>
      <x:c r="V456" s="13" t="str">
        <x:f>IF(O456=0,"",IF(H456="","",MAX(H456,Summary!$E$5)))</x:f>
      </x:c>
      <x:c r="W456" s="12" t="n">
        <x:f>IF(Q456="Baseline PO cost",U456,0)</x:f>
        <x:v>0</x:v>
      </x:c>
      <x:c r="X456" s="12" t="n">
        <x:f>IF(Q456="Higher PO cost",U456,0)</x:f>
        <x:v>0</x:v>
      </x:c>
      <x:c r="Y456" s="12" t="n">
        <x:f>IF(Q456="Unclassified",U456,0)</x:f>
        <x:v>0</x:v>
      </x:c>
    </x:row>
    <x:row r="457" ht="22" customHeight="1">
      <x:c r="A457" s="2" t="str">
        <x:v>COIL</x:v>
      </x:c>
      <x:c r="B457" s="2" t="str">
        <x:v>10</x:v>
      </x:c>
      <x:c r="C457" s="2" t="str">
        <x:v>6BLK36-4</x:v>
      </x:c>
      <x:c r="D457" s="2" t="str">
        <x:v>1061485</x:v>
      </x:c>
      <x:c r="E457" s="2" t="str">
        <x:v>0</x:v>
      </x:c>
      <x:c r="F457" s="2" t="str">
        <x:v>42</x:v>
      </x:c>
      <x:c r="G457" s="10"/>
      <x:c r="H457" s="10" t="n">
        <x:v>46339</x:v>
      </x:c>
      <x:c r="I457" s="7" t="n">
        <x:v>10000</x:v>
      </x:c>
      <x:c r="J457" s="7" t="n">
        <x:v>10000</x:v>
      </x:c>
      <x:c r="K457" s="7" t="n">
        <x:v>1</x:v>
      </x:c>
      <x:c r="L457" s="8" t="n">
        <x:v>9.74</x:v>
      </x:c>
      <x:c r="M457" s="9" t="n">
        <x:v>0</x:v>
      </x:c>
      <x:c r="N457" s="2" t="str">
        <x:v>a</x:v>
      </x:c>
      <x:c r="O457" s="2" t="n">
        <x:v>1</x:v>
      </x:c>
      <x:c r="P457" s="2" t="n">
        <x:v>100</x:v>
      </x:c>
      <x:c r="Q457" s="2" t="str">
        <x:v>Baseline PO cost</x:v>
      </x:c>
      <x:c r="R457" s="2" t="str">
        <x:v>Incoming active PO</x:v>
      </x:c>
      <x:c r="S457" s="12" t="n">
        <x:f>IF(AND(ISNUMBER(G457),G457&gt;0,G457&lt;=Summary!$E$5,I457&gt;0),I457*K457,0)</x:f>
        <x:v>0</x:v>
      </x:c>
      <x:c r="T457" s="12" t="n">
        <x:f>MIN(S457,MAX(0,'Inventory detail'!E126-SUM(S451:S456)))</x:f>
        <x:v>0</x:v>
      </x:c>
      <x:c r="U457" s="12" t="n">
        <x:f>IF(O457=1,J457*K457,0)</x:f>
        <x:v>10000</x:v>
      </x:c>
      <x:c r="V457" s="13" t="n">
        <x:f>IF(O457=0,"",IF(H457="","",MAX(H457,Summary!$E$5)))</x:f>
        <x:v>46339</x:v>
      </x:c>
      <x:c r="W457" s="12" t="n">
        <x:f>IF(Q457="Baseline PO cost",U457,0)</x:f>
        <x:v>10000</x:v>
      </x:c>
      <x:c r="X457" s="12" t="n">
        <x:f>IF(Q457="Higher PO cost",U457,0)</x:f>
        <x:v>0</x:v>
      </x:c>
      <x:c r="Y457" s="12" t="n">
        <x:f>IF(Q457="Unclassified",U457,0)</x:f>
        <x:v>0</x:v>
      </x:c>
    </x:row>
    <x:row r="458" ht="22" customHeight="1">
      <x:c r="A458" s="2" t="str">
        <x:v>COIL</x:v>
      </x:c>
      <x:c r="B458" s="2" t="str">
        <x:v>10</x:v>
      </x:c>
      <x:c r="C458" s="2" t="str">
        <x:v>6CLR12-4</x:v>
      </x:c>
      <x:c r="D458" s="2" t="str">
        <x:v>1060384</x:v>
      </x:c>
      <x:c r="E458" s="2" t="str">
        <x:v>0</x:v>
      </x:c>
      <x:c r="F458" s="2" t="str">
        <x:v>2</x:v>
      </x:c>
      <x:c r="G458" s="10" t="n">
        <x:v>46127</x:v>
      </x:c>
      <x:c r="H458" s="10" t="n">
        <x:v>46129</x:v>
      </x:c>
      <x:c r="I458" s="7" t="n">
        <x:v>5000</x:v>
      </x:c>
      <x:c r="J458" s="7" t="n">
        <x:v>5000</x:v>
      </x:c>
      <x:c r="K458" s="7" t="n">
        <x:v>1</x:v>
      </x:c>
      <x:c r="L458" s="8" t="n">
        <x:v>3.23</x:v>
      </x:c>
      <x:c r="M458" s="9" t="n">
        <x:v>177</x:v>
      </x:c>
      <x:c r="N458" s="2" t="str">
        <x:v>i</x:v>
      </x:c>
      <x:c r="O458" s="2" t="n">
        <x:v>0</x:v>
      </x:c>
      <x:c r="P458" s="2" t="n">
        <x:v>100</x:v>
      </x:c>
      <x:c r="Q458" s="2" t="str">
        <x:v>Baseline PO cost</x:v>
      </x:c>
      <x:c r="R458" s="2" t="str">
        <x:v>Received</x:v>
      </x:c>
      <x:c r="S458" s="12" t="n">
        <x:f>IF(AND(ISNUMBER(G458),G458&gt;0,G458&lt;=Summary!$E$5,I458&gt;0),I458*K458,0)</x:f>
        <x:v>5000</x:v>
      </x:c>
      <x:c r="T458" s="12" t="n">
        <x:f>MIN(S458,MAX(0,'Inventory detail'!E318-0))</x:f>
        <x:v>2200</x:v>
      </x:c>
      <x:c r="U458" s="12" t="n">
        <x:f>IF(O458=1,J458*K458,0)</x:f>
        <x:v>0</x:v>
      </x:c>
      <x:c r="V458" s="13" t="str">
        <x:f>IF(O458=0,"",IF(H458="","",MAX(H458,Summary!$E$5)))</x:f>
      </x:c>
      <x:c r="W458" s="12" t="n">
        <x:f>IF(Q458="Baseline PO cost",U458,0)</x:f>
        <x:v>0</x:v>
      </x:c>
      <x:c r="X458" s="12" t="n">
        <x:f>IF(Q458="Higher PO cost",U458,0)</x:f>
        <x:v>0</x:v>
      </x:c>
      <x:c r="Y458" s="12" t="n">
        <x:f>IF(Q458="Unclassified",U458,0)</x:f>
        <x:v>0</x:v>
      </x:c>
    </x:row>
    <x:row r="459" ht="22" customHeight="1">
      <x:c r="A459" s="2" t="str">
        <x:v>COIL</x:v>
      </x:c>
      <x:c r="B459" s="2" t="str">
        <x:v>10</x:v>
      </x:c>
      <x:c r="C459" s="2" t="str">
        <x:v>6NAV12-4</x:v>
      </x:c>
      <x:c r="D459" s="2" t="str">
        <x:v>1061316</x:v>
      </x:c>
      <x:c r="E459" s="2" t="str">
        <x:v>0</x:v>
      </x:c>
      <x:c r="F459" s="2" t="str">
        <x:v>2</x:v>
      </x:c>
      <x:c r="G459" s="10" t="n">
        <x:v>46302</x:v>
      </x:c>
      <x:c r="H459" s="10" t="n">
        <x:v>46304</x:v>
      </x:c>
      <x:c r="I459" s="7" t="n">
        <x:v>2500</x:v>
      </x:c>
      <x:c r="J459" s="7" t="n">
        <x:v>2500</x:v>
      </x:c>
      <x:c r="K459" s="7" t="n">
        <x:v>1</x:v>
      </x:c>
      <x:c r="L459" s="8" t="n">
        <x:v>3.23</x:v>
      </x:c>
      <x:c r="M459" s="9" t="n">
        <x:v>91.25</x:v>
      </x:c>
      <x:c r="N459" s="2" t="str">
        <x:v>a</x:v>
      </x:c>
      <x:c r="O459" s="2" t="n">
        <x:v>0</x:v>
      </x:c>
      <x:c r="P459" s="2" t="n">
        <x:v>100</x:v>
      </x:c>
      <x:c r="Q459" s="2" t="str">
        <x:v>Baseline PO cost</x:v>
      </x:c>
      <x:c r="R459" s="2" t="str">
        <x:v>Received</x:v>
      </x:c>
      <x:c r="S459" s="12" t="n">
        <x:f>IF(AND(ISNUMBER(G459),G459&gt;0,G459&lt;=Summary!$E$5,I459&gt;0),I459*K459,0)</x:f>
        <x:v>2500</x:v>
      </x:c>
      <x:c r="T459" s="12" t="n">
        <x:f>MIN(S459,MAX(0,'Inventory detail'!E133-0))</x:f>
        <x:v>2500</x:v>
      </x:c>
      <x:c r="U459" s="12" t="n">
        <x:f>IF(O459=1,J459*K459,0)</x:f>
        <x:v>0</x:v>
      </x:c>
      <x:c r="V459" s="13" t="str">
        <x:f>IF(O459=0,"",IF(H459="","",MAX(H459,Summary!$E$5)))</x:f>
      </x:c>
      <x:c r="W459" s="12" t="n">
        <x:f>IF(Q459="Baseline PO cost",U459,0)</x:f>
        <x:v>0</x:v>
      </x:c>
      <x:c r="X459" s="12" t="n">
        <x:f>IF(Q459="Higher PO cost",U459,0)</x:f>
        <x:v>0</x:v>
      </x:c>
      <x:c r="Y459" s="12" t="n">
        <x:f>IF(Q459="Unclassified",U459,0)</x:f>
        <x:v>0</x:v>
      </x:c>
    </x:row>
    <x:row r="460" ht="22" customHeight="1">
      <x:c r="A460" s="2" t="str">
        <x:v>COIL</x:v>
      </x:c>
      <x:c r="B460" s="2" t="str">
        <x:v>10</x:v>
      </x:c>
      <x:c r="C460" s="2" t="str">
        <x:v>6NAV12-4</x:v>
      </x:c>
      <x:c r="D460" s="2" t="str">
        <x:v>1061140</x:v>
      </x:c>
      <x:c r="E460" s="2" t="str">
        <x:v>0</x:v>
      </x:c>
      <x:c r="F460" s="2" t="str">
        <x:v>49</x:v>
      </x:c>
      <x:c r="G460" s="10" t="n">
        <x:v>46286</x:v>
      </x:c>
      <x:c r="H460" s="10" t="n">
        <x:v>46286</x:v>
      </x:c>
      <x:c r="I460" s="7" t="n">
        <x:v>2500</x:v>
      </x:c>
      <x:c r="J460" s="7" t="n">
        <x:v>2500</x:v>
      </x:c>
      <x:c r="K460" s="7" t="n">
        <x:v>1</x:v>
      </x:c>
      <x:c r="L460" s="8" t="n">
        <x:v>3.23</x:v>
      </x:c>
      <x:c r="M460" s="9" t="n">
        <x:v>91.25</x:v>
      </x:c>
      <x:c r="N460" s="2" t="str">
        <x:v>i</x:v>
      </x:c>
      <x:c r="O460" s="2" t="n">
        <x:v>0</x:v>
      </x:c>
      <x:c r="P460" s="2" t="n">
        <x:v>100</x:v>
      </x:c>
      <x:c r="Q460" s="2" t="str">
        <x:v>Baseline PO cost</x:v>
      </x:c>
      <x:c r="R460" s="2" t="str">
        <x:v>Received</x:v>
      </x:c>
      <x:c r="S460" s="12" t="n">
        <x:f>IF(AND(ISNUMBER(G460),G460&gt;0,G460&lt;=Summary!$E$5,I460&gt;0),I460*K460,0)</x:f>
        <x:v>2500</x:v>
      </x:c>
      <x:c r="T460" s="12" t="n">
        <x:f>MIN(S460,MAX(0,'Inventory detail'!E133-SUM(S459:S459)))</x:f>
        <x:v>2400</x:v>
      </x:c>
      <x:c r="U460" s="12" t="n">
        <x:f>IF(O460=1,J460*K460,0)</x:f>
        <x:v>0</x:v>
      </x:c>
      <x:c r="V460" s="13" t="str">
        <x:f>IF(O460=0,"",IF(H460="","",MAX(H460,Summary!$E$5)))</x:f>
      </x:c>
      <x:c r="W460" s="12" t="n">
        <x:f>IF(Q460="Baseline PO cost",U460,0)</x:f>
        <x:v>0</x:v>
      </x:c>
      <x:c r="X460" s="12" t="n">
        <x:f>IF(Q460="Higher PO cost",U460,0)</x:f>
        <x:v>0</x:v>
      </x:c>
      <x:c r="Y460" s="12" t="n">
        <x:f>IF(Q460="Unclassified",U460,0)</x:f>
        <x:v>0</x:v>
      </x:c>
    </x:row>
    <x:row r="461" ht="22" customHeight="1">
      <x:c r="A461" s="2" t="str">
        <x:v>COIL</x:v>
      </x:c>
      <x:c r="B461" s="2" t="str">
        <x:v>10</x:v>
      </x:c>
      <x:c r="C461" s="2" t="str">
        <x:v>6NAV12-4</x:v>
      </x:c>
      <x:c r="D461" s="2" t="str">
        <x:v>1060776</x:v>
      </x:c>
      <x:c r="E461" s="2" t="str">
        <x:v>0</x:v>
      </x:c>
      <x:c r="F461" s="2" t="str">
        <x:v>2</x:v>
      </x:c>
      <x:c r="G461" s="10" t="n">
        <x:v>46197</x:v>
      </x:c>
      <x:c r="H461" s="10" t="n">
        <x:v>46199</x:v>
      </x:c>
      <x:c r="I461" s="7" t="n">
        <x:v>12500</x:v>
      </x:c>
      <x:c r="J461" s="7" t="n">
        <x:v>12500</x:v>
      </x:c>
      <x:c r="K461" s="7" t="n">
        <x:v>1</x:v>
      </x:c>
      <x:c r="L461" s="8" t="n">
        <x:v>3.23</x:v>
      </x:c>
      <x:c r="M461" s="9" t="n">
        <x:v>456.25</x:v>
      </x:c>
      <x:c r="N461" s="2" t="str">
        <x:v>i</x:v>
      </x:c>
      <x:c r="O461" s="2" t="n">
        <x:v>0</x:v>
      </x:c>
      <x:c r="P461" s="2" t="n">
        <x:v>100</x:v>
      </x:c>
      <x:c r="Q461" s="2" t="str">
        <x:v>Baseline PO cost</x:v>
      </x:c>
      <x:c r="R461" s="2" t="str">
        <x:v>Received</x:v>
      </x:c>
      <x:c r="S461" s="12" t="n">
        <x:f>IF(AND(ISNUMBER(G461),G461&gt;0,G461&lt;=Summary!$E$5,I461&gt;0),I461*K461,0)</x:f>
        <x:v>12500</x:v>
      </x:c>
      <x:c r="T461" s="12" t="n">
        <x:f>MIN(S461,MAX(0,'Inventory detail'!E133-SUM(S459:S460)))</x:f>
        <x:v>0</x:v>
      </x:c>
      <x:c r="U461" s="12" t="n">
        <x:f>IF(O461=1,J461*K461,0)</x:f>
        <x:v>0</x:v>
      </x:c>
      <x:c r="V461" s="13" t="str">
        <x:f>IF(O461=0,"",IF(H461="","",MAX(H461,Summary!$E$5)))</x:f>
      </x:c>
      <x:c r="W461" s="12" t="n">
        <x:f>IF(Q461="Baseline PO cost",U461,0)</x:f>
        <x:v>0</x:v>
      </x:c>
      <x:c r="X461" s="12" t="n">
        <x:f>IF(Q461="Higher PO cost",U461,0)</x:f>
        <x:v>0</x:v>
      </x:c>
      <x:c r="Y461" s="12" t="n">
        <x:f>IF(Q461="Unclassified",U461,0)</x:f>
        <x:v>0</x:v>
      </x:c>
    </x:row>
    <x:row r="462" ht="22" customHeight="1">
      <x:c r="A462" s="2" t="str">
        <x:v>COIL</x:v>
      </x:c>
      <x:c r="B462" s="2" t="str">
        <x:v>10</x:v>
      </x:c>
      <x:c r="C462" s="2" t="str">
        <x:v>6NAV12-4</x:v>
      </x:c>
      <x:c r="D462" s="2" t="str">
        <x:v>1060384</x:v>
      </x:c>
      <x:c r="E462" s="2" t="str">
        <x:v>0</x:v>
      </x:c>
      <x:c r="F462" s="2" t="str">
        <x:v>3</x:v>
      </x:c>
      <x:c r="G462" s="10" t="n">
        <x:v>46127</x:v>
      </x:c>
      <x:c r="H462" s="10" t="n">
        <x:v>46129</x:v>
      </x:c>
      <x:c r="I462" s="7" t="n">
        <x:v>2500</x:v>
      </x:c>
      <x:c r="J462" s="7" t="n">
        <x:v>2500</x:v>
      </x:c>
      <x:c r="K462" s="7" t="n">
        <x:v>1</x:v>
      </x:c>
      <x:c r="L462" s="8" t="n">
        <x:v>3.23</x:v>
      </x:c>
      <x:c r="M462" s="9" t="n">
        <x:v>88.5</x:v>
      </x:c>
      <x:c r="N462" s="2" t="str">
        <x:v>i</x:v>
      </x:c>
      <x:c r="O462" s="2" t="n">
        <x:v>0</x:v>
      </x:c>
      <x:c r="P462" s="2" t="n">
        <x:v>100</x:v>
      </x:c>
      <x:c r="Q462" s="2" t="str">
        <x:v>Baseline PO cost</x:v>
      </x:c>
      <x:c r="R462" s="2" t="str">
        <x:v>Received</x:v>
      </x:c>
      <x:c r="S462" s="12" t="n">
        <x:f>IF(AND(ISNUMBER(G462),G462&gt;0,G462&lt;=Summary!$E$5,I462&gt;0),I462*K462,0)</x:f>
        <x:v>2500</x:v>
      </x:c>
      <x:c r="T462" s="12" t="n">
        <x:f>MIN(S462,MAX(0,'Inventory detail'!E133-SUM(S459:S461)))</x:f>
        <x:v>0</x:v>
      </x:c>
      <x:c r="U462" s="12" t="n">
        <x:f>IF(O462=1,J462*K462,0)</x:f>
        <x:v>0</x:v>
      </x:c>
      <x:c r="V462" s="13" t="str">
        <x:f>IF(O462=0,"",IF(H462="","",MAX(H462,Summary!$E$5)))</x:f>
      </x:c>
      <x:c r="W462" s="12" t="n">
        <x:f>IF(Q462="Baseline PO cost",U462,0)</x:f>
        <x:v>0</x:v>
      </x:c>
      <x:c r="X462" s="12" t="n">
        <x:f>IF(Q462="Higher PO cost",U462,0)</x:f>
        <x:v>0</x:v>
      </x:c>
      <x:c r="Y462" s="12" t="n">
        <x:f>IF(Q462="Unclassified",U462,0)</x:f>
        <x:v>0</x:v>
      </x:c>
    </x:row>
    <x:row r="463" ht="22" customHeight="1">
      <x:c r="A463" s="2" t="str">
        <x:v>COIL</x:v>
      </x:c>
      <x:c r="B463" s="2" t="str">
        <x:v>10</x:v>
      </x:c>
      <x:c r="C463" s="2" t="str">
        <x:v>6NAV12-4</x:v>
      </x:c>
      <x:c r="D463" s="2" t="str">
        <x:v>1060225</x:v>
      </x:c>
      <x:c r="E463" s="2" t="str">
        <x:v>0</x:v>
      </x:c>
      <x:c r="F463" s="2" t="str">
        <x:v>2</x:v>
      </x:c>
      <x:c r="G463" s="10" t="n">
        <x:v>46119</x:v>
      </x:c>
      <x:c r="H463" s="10" t="n">
        <x:v>46115</x:v>
      </x:c>
      <x:c r="I463" s="7" t="n">
        <x:v>2500</x:v>
      </x:c>
      <x:c r="J463" s="7" t="n">
        <x:v>2500</x:v>
      </x:c>
      <x:c r="K463" s="7" t="n">
        <x:v>1</x:v>
      </x:c>
      <x:c r="L463" s="8" t="n">
        <x:v>3.23</x:v>
      </x:c>
      <x:c r="M463" s="9" t="n">
        <x:v>88.5</x:v>
      </x:c>
      <x:c r="N463" s="2" t="str">
        <x:v>i</x:v>
      </x:c>
      <x:c r="O463" s="2" t="n">
        <x:v>0</x:v>
      </x:c>
      <x:c r="P463" s="2" t="n">
        <x:v>100</x:v>
      </x:c>
      <x:c r="Q463" s="2" t="str">
        <x:v>Baseline PO cost</x:v>
      </x:c>
      <x:c r="R463" s="2" t="str">
        <x:v>Received</x:v>
      </x:c>
      <x:c r="S463" s="12" t="n">
        <x:f>IF(AND(ISNUMBER(G463),G463&gt;0,G463&lt;=Summary!$E$5,I463&gt;0),I463*K463,0)</x:f>
        <x:v>2500</x:v>
      </x:c>
      <x:c r="T463" s="12" t="n">
        <x:f>MIN(S463,MAX(0,'Inventory detail'!E133-SUM(S459:S462)))</x:f>
        <x:v>0</x:v>
      </x:c>
      <x:c r="U463" s="12" t="n">
        <x:f>IF(O463=1,J463*K463,0)</x:f>
        <x:v>0</x:v>
      </x:c>
      <x:c r="V463" s="13" t="str">
        <x:f>IF(O463=0,"",IF(H463="","",MAX(H463,Summary!$E$5)))</x:f>
      </x:c>
      <x:c r="W463" s="12" t="n">
        <x:f>IF(Q463="Baseline PO cost",U463,0)</x:f>
        <x:v>0</x:v>
      </x:c>
      <x:c r="X463" s="12" t="n">
        <x:f>IF(Q463="Higher PO cost",U463,0)</x:f>
        <x:v>0</x:v>
      </x:c>
      <x:c r="Y463" s="12" t="n">
        <x:f>IF(Q463="Unclassified",U463,0)</x:f>
        <x:v>0</x:v>
      </x:c>
    </x:row>
    <x:row r="464" ht="22" customHeight="1">
      <x:c r="A464" s="2" t="str">
        <x:v>COIL</x:v>
      </x:c>
      <x:c r="B464" s="2" t="str">
        <x:v>10</x:v>
      </x:c>
      <x:c r="C464" s="2" t="str">
        <x:v>6NAV12-4</x:v>
      </x:c>
      <x:c r="D464" s="2" t="str">
        <x:v>1060063</x:v>
      </x:c>
      <x:c r="E464" s="2" t="str">
        <x:v>0</x:v>
      </x:c>
      <x:c r="F464" s="2" t="str">
        <x:v>2</x:v>
      </x:c>
      <x:c r="G464" s="10" t="n">
        <x:v>46083</x:v>
      </x:c>
      <x:c r="H464" s="10" t="n">
        <x:v>46087</x:v>
      </x:c>
      <x:c r="I464" s="7" t="n">
        <x:v>2500</x:v>
      </x:c>
      <x:c r="J464" s="7" t="n">
        <x:v>2500</x:v>
      </x:c>
      <x:c r="K464" s="7" t="n">
        <x:v>1</x:v>
      </x:c>
      <x:c r="L464" s="8" t="n">
        <x:v>3.23</x:v>
      </x:c>
      <x:c r="M464" s="9" t="n">
        <x:v>88.5</x:v>
      </x:c>
      <x:c r="N464" s="2" t="str">
        <x:v>i</x:v>
      </x:c>
      <x:c r="O464" s="2" t="n">
        <x:v>0</x:v>
      </x:c>
      <x:c r="P464" s="2" t="n">
        <x:v>100</x:v>
      </x:c>
      <x:c r="Q464" s="2" t="str">
        <x:v>Baseline PO cost</x:v>
      </x:c>
      <x:c r="R464" s="2" t="str">
        <x:v>Received</x:v>
      </x:c>
      <x:c r="S464" s="12" t="n">
        <x:f>IF(AND(ISNUMBER(G464),G464&gt;0,G464&lt;=Summary!$E$5,I464&gt;0),I464*K464,0)</x:f>
        <x:v>2500</x:v>
      </x:c>
      <x:c r="T464" s="12" t="n">
        <x:f>MIN(S464,MAX(0,'Inventory detail'!E133-SUM(S459:S463)))</x:f>
        <x:v>0</x:v>
      </x:c>
      <x:c r="U464" s="12" t="n">
        <x:f>IF(O464=1,J464*K464,0)</x:f>
        <x:v>0</x:v>
      </x:c>
      <x:c r="V464" s="13" t="str">
        <x:f>IF(O464=0,"",IF(H464="","",MAX(H464,Summary!$E$5)))</x:f>
      </x:c>
      <x:c r="W464" s="12" t="n">
        <x:f>IF(Q464="Baseline PO cost",U464,0)</x:f>
        <x:v>0</x:v>
      </x:c>
      <x:c r="X464" s="12" t="n">
        <x:f>IF(Q464="Higher PO cost",U464,0)</x:f>
        <x:v>0</x:v>
      </x:c>
      <x:c r="Y464" s="12" t="n">
        <x:f>IF(Q464="Unclassified",U464,0)</x:f>
        <x:v>0</x:v>
      </x:c>
    </x:row>
    <x:row r="465" ht="22" customHeight="1">
      <x:c r="A465" s="2" t="str">
        <x:v>COIL</x:v>
      </x:c>
      <x:c r="B465" s="2" t="str">
        <x:v>10</x:v>
      </x:c>
      <x:c r="C465" s="2" t="str">
        <x:v>6NAV12-4</x:v>
      </x:c>
      <x:c r="D465" s="2" t="str">
        <x:v>1059962</x:v>
      </x:c>
      <x:c r="E465" s="2" t="str">
        <x:v>0</x:v>
      </x:c>
      <x:c r="F465" s="2" t="str">
        <x:v>2</x:v>
      </x:c>
      <x:c r="G465" s="10" t="n">
        <x:v>46059</x:v>
      </x:c>
      <x:c r="H465" s="10" t="n">
        <x:v>46064</x:v>
      </x:c>
      <x:c r="I465" s="7" t="n">
        <x:v>2500</x:v>
      </x:c>
      <x:c r="J465" s="7" t="n">
        <x:v>2500</x:v>
      </x:c>
      <x:c r="K465" s="7" t="n">
        <x:v>1</x:v>
      </x:c>
      <x:c r="L465" s="8" t="n">
        <x:v>3.23</x:v>
      </x:c>
      <x:c r="M465" s="9" t="n">
        <x:v>88.5</x:v>
      </x:c>
      <x:c r="N465" s="2" t="str">
        <x:v>i</x:v>
      </x:c>
      <x:c r="O465" s="2" t="n">
        <x:v>0</x:v>
      </x:c>
      <x:c r="P465" s="2" t="n">
        <x:v>100</x:v>
      </x:c>
      <x:c r="Q465" s="2" t="str">
        <x:v>Baseline PO cost</x:v>
      </x:c>
      <x:c r="R465" s="2" t="str">
        <x:v>Received</x:v>
      </x:c>
      <x:c r="S465" s="12" t="n">
        <x:f>IF(AND(ISNUMBER(G465),G465&gt;0,G465&lt;=Summary!$E$5,I465&gt;0),I465*K465,0)</x:f>
        <x:v>2500</x:v>
      </x:c>
      <x:c r="T465" s="12" t="n">
        <x:f>MIN(S465,MAX(0,'Inventory detail'!E133-SUM(S459:S464)))</x:f>
        <x:v>0</x:v>
      </x:c>
      <x:c r="U465" s="12" t="n">
        <x:f>IF(O465=1,J465*K465,0)</x:f>
        <x:v>0</x:v>
      </x:c>
      <x:c r="V465" s="13" t="str">
        <x:f>IF(O465=0,"",IF(H465="","",MAX(H465,Summary!$E$5)))</x:f>
      </x:c>
      <x:c r="W465" s="12" t="n">
        <x:f>IF(Q465="Baseline PO cost",U465,0)</x:f>
        <x:v>0</x:v>
      </x:c>
      <x:c r="X465" s="12" t="n">
        <x:f>IF(Q465="Higher PO cost",U465,0)</x:f>
        <x:v>0</x:v>
      </x:c>
      <x:c r="Y465" s="12" t="n">
        <x:f>IF(Q465="Unclassified",U465,0)</x:f>
        <x:v>0</x:v>
      </x:c>
    </x:row>
    <x:row r="466" ht="22" customHeight="1">
      <x:c r="A466" s="2" t="str">
        <x:v>COIL</x:v>
      </x:c>
      <x:c r="B466" s="2" t="str">
        <x:v>10</x:v>
      </x:c>
      <x:c r="C466" s="2" t="str">
        <x:v>6NAV12-4</x:v>
      </x:c>
      <x:c r="D466" s="2" t="str">
        <x:v>1061485</x:v>
      </x:c>
      <x:c r="E466" s="2" t="str">
        <x:v>0</x:v>
      </x:c>
      <x:c r="F466" s="2" t="str">
        <x:v>2</x:v>
      </x:c>
      <x:c r="G466" s="10"/>
      <x:c r="H466" s="10" t="n">
        <x:v>46339</x:v>
      </x:c>
      <x:c r="I466" s="7" t="n">
        <x:v>17500</x:v>
      </x:c>
      <x:c r="J466" s="7" t="n">
        <x:v>17500</x:v>
      </x:c>
      <x:c r="K466" s="7" t="n">
        <x:v>1</x:v>
      </x:c>
      <x:c r="L466" s="8" t="n">
        <x:v>3.23</x:v>
      </x:c>
      <x:c r="M466" s="9" t="n">
        <x:v>0</x:v>
      </x:c>
      <x:c r="N466" s="2" t="str">
        <x:v>a</x:v>
      </x:c>
      <x:c r="O466" s="2" t="n">
        <x:v>1</x:v>
      </x:c>
      <x:c r="P466" s="2" t="n">
        <x:v>100</x:v>
      </x:c>
      <x:c r="Q466" s="2" t="str">
        <x:v>Baseline PO cost</x:v>
      </x:c>
      <x:c r="R466" s="2" t="str">
        <x:v>Incoming active PO</x:v>
      </x:c>
      <x:c r="S466" s="12" t="n">
        <x:f>IF(AND(ISNUMBER(G466),G466&gt;0,G466&lt;=Summary!$E$5,I466&gt;0),I466*K466,0)</x:f>
        <x:v>0</x:v>
      </x:c>
      <x:c r="T466" s="12" t="n">
        <x:f>MIN(S466,MAX(0,'Inventory detail'!E133-SUM(S459:S465)))</x:f>
        <x:v>0</x:v>
      </x:c>
      <x:c r="U466" s="12" t="n">
        <x:f>IF(O466=1,J466*K466,0)</x:f>
        <x:v>17500</x:v>
      </x:c>
      <x:c r="V466" s="13" t="n">
        <x:f>IF(O466=0,"",IF(H466="","",MAX(H466,Summary!$E$5)))</x:f>
        <x:v>46339</x:v>
      </x:c>
      <x:c r="W466" s="12" t="n">
        <x:f>IF(Q466="Baseline PO cost",U466,0)</x:f>
        <x:v>17500</x:v>
      </x:c>
      <x:c r="X466" s="12" t="n">
        <x:f>IF(Q466="Higher PO cost",U466,0)</x:f>
        <x:v>0</x:v>
      </x:c>
      <x:c r="Y466" s="12" t="n">
        <x:f>IF(Q466="Unclassified",U466,0)</x:f>
        <x:v>0</x:v>
      </x:c>
    </x:row>
    <x:row r="467" ht="22" customHeight="1">
      <x:c r="A467" s="2" t="str">
        <x:v>COIL</x:v>
      </x:c>
      <x:c r="B467" s="2" t="str">
        <x:v>10</x:v>
      </x:c>
      <x:c r="C467" s="2" t="str">
        <x:v>6WHT12-4</x:v>
      </x:c>
      <x:c r="D467" s="2" t="str">
        <x:v>1061140</x:v>
      </x:c>
      <x:c r="E467" s="2" t="str">
        <x:v>0</x:v>
      </x:c>
      <x:c r="F467" s="2" t="str">
        <x:v>2</x:v>
      </x:c>
      <x:c r="G467" s="10" t="n">
        <x:v>46286</x:v>
      </x:c>
      <x:c r="H467" s="10" t="n">
        <x:v>46286</x:v>
      </x:c>
      <x:c r="I467" s="7" t="n">
        <x:v>7500</x:v>
      </x:c>
      <x:c r="J467" s="7" t="n">
        <x:v>7500</x:v>
      </x:c>
      <x:c r="K467" s="7" t="n">
        <x:v>1</x:v>
      </x:c>
      <x:c r="L467" s="8" t="n">
        <x:v>3.23</x:v>
      </x:c>
      <x:c r="M467" s="9" t="n">
        <x:v>273.75</x:v>
      </x:c>
      <x:c r="N467" s="2" t="str">
        <x:v>i</x:v>
      </x:c>
      <x:c r="O467" s="2" t="n">
        <x:v>0</x:v>
      </x:c>
      <x:c r="P467" s="2" t="n">
        <x:v>100</x:v>
      </x:c>
      <x:c r="Q467" s="2" t="str">
        <x:v>Baseline PO cost</x:v>
      </x:c>
      <x:c r="R467" s="2" t="str">
        <x:v>Received</x:v>
      </x:c>
      <x:c r="S467" s="12" t="n">
        <x:f>IF(AND(ISNUMBER(G467),G467&gt;0,G467&lt;=Summary!$E$5,I467&gt;0),I467*K467,0)</x:f>
        <x:v>7500</x:v>
      </x:c>
      <x:c r="T467" s="12" t="n">
        <x:f>MIN(S467,MAX(0,'Inventory detail'!E80-0))</x:f>
        <x:v>7500</x:v>
      </x:c>
      <x:c r="U467" s="12" t="n">
        <x:f>IF(O467=1,J467*K467,0)</x:f>
        <x:v>0</x:v>
      </x:c>
      <x:c r="V467" s="13" t="str">
        <x:f>IF(O467=0,"",IF(H467="","",MAX(H467,Summary!$E$5)))</x:f>
      </x:c>
      <x:c r="W467" s="12" t="n">
        <x:f>IF(Q467="Baseline PO cost",U467,0)</x:f>
        <x:v>0</x:v>
      </x:c>
      <x:c r="X467" s="12" t="n">
        <x:f>IF(Q467="Higher PO cost",U467,0)</x:f>
        <x:v>0</x:v>
      </x:c>
      <x:c r="Y467" s="12" t="n">
        <x:f>IF(Q467="Unclassified",U467,0)</x:f>
        <x:v>0</x:v>
      </x:c>
    </x:row>
    <x:row r="468" ht="22" customHeight="1">
      <x:c r="A468" s="2" t="str">
        <x:v>COIL</x:v>
      </x:c>
      <x:c r="B468" s="2" t="str">
        <x:v>10</x:v>
      </x:c>
      <x:c r="C468" s="2" t="str">
        <x:v>6WHT12-4</x:v>
      </x:c>
      <x:c r="D468" s="2" t="str">
        <x:v>1060985</x:v>
      </x:c>
      <x:c r="E468" s="2" t="str">
        <x:v>0</x:v>
      </x:c>
      <x:c r="F468" s="2" t="str">
        <x:v>2</x:v>
      </x:c>
      <x:c r="G468" s="10" t="n">
        <x:v>46240</x:v>
      </x:c>
      <x:c r="H468" s="10" t="n">
        <x:v>46241</x:v>
      </x:c>
      <x:c r="I468" s="7" t="n">
        <x:v>2500</x:v>
      </x:c>
      <x:c r="J468" s="7" t="n">
        <x:v>2500</x:v>
      </x:c>
      <x:c r="K468" s="7" t="n">
        <x:v>1</x:v>
      </x:c>
      <x:c r="L468" s="8" t="n">
        <x:v>3.23</x:v>
      </x:c>
      <x:c r="M468" s="9" t="n">
        <x:v>91.25</x:v>
      </x:c>
      <x:c r="N468" s="2" t="str">
        <x:v>i</x:v>
      </x:c>
      <x:c r="O468" s="2" t="n">
        <x:v>0</x:v>
      </x:c>
      <x:c r="P468" s="2" t="n">
        <x:v>100</x:v>
      </x:c>
      <x:c r="Q468" s="2" t="str">
        <x:v>Baseline PO cost</x:v>
      </x:c>
      <x:c r="R468" s="2" t="str">
        <x:v>Received</x:v>
      </x:c>
      <x:c r="S468" s="12" t="n">
        <x:f>IF(AND(ISNUMBER(G468),G468&gt;0,G468&lt;=Summary!$E$5,I468&gt;0),I468*K468,0)</x:f>
        <x:v>2500</x:v>
      </x:c>
      <x:c r="T468" s="12" t="n">
        <x:f>MIN(S468,MAX(0,'Inventory detail'!E80-SUM(S467:S467)))</x:f>
        <x:v>2500</x:v>
      </x:c>
      <x:c r="U468" s="12" t="n">
        <x:f>IF(O468=1,J468*K468,0)</x:f>
        <x:v>0</x:v>
      </x:c>
      <x:c r="V468" s="13" t="str">
        <x:f>IF(O468=0,"",IF(H468="","",MAX(H468,Summary!$E$5)))</x:f>
      </x:c>
      <x:c r="W468" s="12" t="n">
        <x:f>IF(Q468="Baseline PO cost",U468,0)</x:f>
        <x:v>0</x:v>
      </x:c>
      <x:c r="X468" s="12" t="n">
        <x:f>IF(Q468="Higher PO cost",U468,0)</x:f>
        <x:v>0</x:v>
      </x:c>
      <x:c r="Y468" s="12" t="n">
        <x:f>IF(Q468="Unclassified",U468,0)</x:f>
        <x:v>0</x:v>
      </x:c>
    </x:row>
    <x:row r="469" ht="22" customHeight="1">
      <x:c r="A469" s="2" t="str">
        <x:v>COIL</x:v>
      </x:c>
      <x:c r="B469" s="2" t="str">
        <x:v>10</x:v>
      </x:c>
      <x:c r="C469" s="2" t="str">
        <x:v>6WHT12-4</x:v>
      </x:c>
      <x:c r="D469" s="2" t="str">
        <x:v>1060225</x:v>
      </x:c>
      <x:c r="E469" s="2" t="str">
        <x:v>0</x:v>
      </x:c>
      <x:c r="F469" s="2" t="str">
        <x:v>3</x:v>
      </x:c>
      <x:c r="G469" s="10" t="n">
        <x:v>46119</x:v>
      </x:c>
      <x:c r="H469" s="10" t="n">
        <x:v>46115</x:v>
      </x:c>
      <x:c r="I469" s="7" t="n">
        <x:v>22500</x:v>
      </x:c>
      <x:c r="J469" s="7" t="n">
        <x:v>22500</x:v>
      </x:c>
      <x:c r="K469" s="7" t="n">
        <x:v>1</x:v>
      </x:c>
      <x:c r="L469" s="8" t="n">
        <x:v>3.23</x:v>
      </x:c>
      <x:c r="M469" s="9" t="n">
        <x:v>796.5</x:v>
      </x:c>
      <x:c r="N469" s="2" t="str">
        <x:v>i</x:v>
      </x:c>
      <x:c r="O469" s="2" t="n">
        <x:v>0</x:v>
      </x:c>
      <x:c r="P469" s="2" t="n">
        <x:v>100</x:v>
      </x:c>
      <x:c r="Q469" s="2" t="str">
        <x:v>Baseline PO cost</x:v>
      </x:c>
      <x:c r="R469" s="2" t="str">
        <x:v>Received</x:v>
      </x:c>
      <x:c r="S469" s="12" t="n">
        <x:f>IF(AND(ISNUMBER(G469),G469&gt;0,G469&lt;=Summary!$E$5,I469&gt;0),I469*K469,0)</x:f>
        <x:v>22500</x:v>
      </x:c>
      <x:c r="T469" s="12" t="n">
        <x:f>MIN(S469,MAX(0,'Inventory detail'!E80-SUM(S467:S468)))</x:f>
        <x:v>5600</x:v>
      </x:c>
      <x:c r="U469" s="12" t="n">
        <x:f>IF(O469=1,J469*K469,0)</x:f>
        <x:v>0</x:v>
      </x:c>
      <x:c r="V469" s="13" t="str">
        <x:f>IF(O469=0,"",IF(H469="","",MAX(H469,Summary!$E$5)))</x:f>
      </x:c>
      <x:c r="W469" s="12" t="n">
        <x:f>IF(Q469="Baseline PO cost",U469,0)</x:f>
        <x:v>0</x:v>
      </x:c>
      <x:c r="X469" s="12" t="n">
        <x:f>IF(Q469="Higher PO cost",U469,0)</x:f>
        <x:v>0</x:v>
      </x:c>
      <x:c r="Y469" s="12" t="n">
        <x:f>IF(Q469="Unclassified",U469,0)</x:f>
        <x:v>0</x:v>
      </x:c>
    </x:row>
    <x:row r="470" ht="22" customHeight="1">
      <x:c r="A470" s="2" t="str">
        <x:v>COIL</x:v>
      </x:c>
      <x:c r="B470" s="2" t="str">
        <x:v>10</x:v>
      </x:c>
      <x:c r="C470" s="2" t="str">
        <x:v>6WHT12-4</x:v>
      </x:c>
      <x:c r="D470" s="2" t="str">
        <x:v>1060063</x:v>
      </x:c>
      <x:c r="E470" s="2" t="str">
        <x:v>0</x:v>
      </x:c>
      <x:c r="F470" s="2" t="str">
        <x:v>3</x:v>
      </x:c>
      <x:c r="G470" s="10" t="n">
        <x:v>46083</x:v>
      </x:c>
      <x:c r="H470" s="10" t="n">
        <x:v>46087</x:v>
      </x:c>
      <x:c r="I470" s="7" t="n">
        <x:v>2500</x:v>
      </x:c>
      <x:c r="J470" s="7" t="n">
        <x:v>2500</x:v>
      </x:c>
      <x:c r="K470" s="7" t="n">
        <x:v>1</x:v>
      </x:c>
      <x:c r="L470" s="8" t="n">
        <x:v>3.23</x:v>
      </x:c>
      <x:c r="M470" s="9" t="n">
        <x:v>88.5</x:v>
      </x:c>
      <x:c r="N470" s="2" t="str">
        <x:v>i</x:v>
      </x:c>
      <x:c r="O470" s="2" t="n">
        <x:v>0</x:v>
      </x:c>
      <x:c r="P470" s="2" t="n">
        <x:v>100</x:v>
      </x:c>
      <x:c r="Q470" s="2" t="str">
        <x:v>Baseline PO cost</x:v>
      </x:c>
      <x:c r="R470" s="2" t="str">
        <x:v>Received</x:v>
      </x:c>
      <x:c r="S470" s="12" t="n">
        <x:f>IF(AND(ISNUMBER(G470),G470&gt;0,G470&lt;=Summary!$E$5,I470&gt;0),I470*K470,0)</x:f>
        <x:v>2500</x:v>
      </x:c>
      <x:c r="T470" s="12" t="n">
        <x:f>MIN(S470,MAX(0,'Inventory detail'!E80-SUM(S467:S469)))</x:f>
        <x:v>0</x:v>
      </x:c>
      <x:c r="U470" s="12" t="n">
        <x:f>IF(O470=1,J470*K470,0)</x:f>
        <x:v>0</x:v>
      </x:c>
      <x:c r="V470" s="13" t="str">
        <x:f>IF(O470=0,"",IF(H470="","",MAX(H470,Summary!$E$5)))</x:f>
      </x:c>
      <x:c r="W470" s="12" t="n">
        <x:f>IF(Q470="Baseline PO cost",U470,0)</x:f>
        <x:v>0</x:v>
      </x:c>
      <x:c r="X470" s="12" t="n">
        <x:f>IF(Q470="Higher PO cost",U470,0)</x:f>
        <x:v>0</x:v>
      </x:c>
      <x:c r="Y470" s="12" t="n">
        <x:f>IF(Q470="Unclassified",U470,0)</x:f>
        <x:v>0</x:v>
      </x:c>
    </x:row>
    <x:row r="471" ht="22" customHeight="1">
      <x:c r="A471" s="2" t="str">
        <x:v>COIL</x:v>
      </x:c>
      <x:c r="B471" s="2" t="str">
        <x:v>10</x:v>
      </x:c>
      <x:c r="C471" s="2" t="str">
        <x:v>6WHT12-4</x:v>
      </x:c>
      <x:c r="D471" s="2" t="str">
        <x:v>1059842</x:v>
      </x:c>
      <x:c r="E471" s="2" t="str">
        <x:v>0</x:v>
      </x:c>
      <x:c r="F471" s="2" t="str">
        <x:v>2</x:v>
      </x:c>
      <x:c r="G471" s="10" t="n">
        <x:v>46042</x:v>
      </x:c>
      <x:c r="H471" s="10" t="n">
        <x:v>46044</x:v>
      </x:c>
      <x:c r="I471" s="7" t="n">
        <x:v>10000</x:v>
      </x:c>
      <x:c r="J471" s="7" t="n">
        <x:v>10000</x:v>
      </x:c>
      <x:c r="K471" s="7" t="n">
        <x:v>1</x:v>
      </x:c>
      <x:c r="L471" s="8" t="n">
        <x:v>3.23</x:v>
      </x:c>
      <x:c r="M471" s="9" t="n">
        <x:v>354</x:v>
      </x:c>
      <x:c r="N471" s="2" t="str">
        <x:v>i</x:v>
      </x:c>
      <x:c r="O471" s="2" t="n">
        <x:v>0</x:v>
      </x:c>
      <x:c r="P471" s="2" t="n">
        <x:v>100</x:v>
      </x:c>
      <x:c r="Q471" s="2" t="str">
        <x:v>Baseline PO cost</x:v>
      </x:c>
      <x:c r="R471" s="2" t="str">
        <x:v>Received</x:v>
      </x:c>
      <x:c r="S471" s="12" t="n">
        <x:f>IF(AND(ISNUMBER(G471),G471&gt;0,G471&lt;=Summary!$E$5,I471&gt;0),I471*K471,0)</x:f>
        <x:v>10000</x:v>
      </x:c>
      <x:c r="T471" s="12" t="n">
        <x:f>MIN(S471,MAX(0,'Inventory detail'!E80-SUM(S467:S470)))</x:f>
        <x:v>0</x:v>
      </x:c>
      <x:c r="U471" s="12" t="n">
        <x:f>IF(O471=1,J471*K471,0)</x:f>
        <x:v>0</x:v>
      </x:c>
      <x:c r="V471" s="13" t="str">
        <x:f>IF(O471=0,"",IF(H471="","",MAX(H471,Summary!$E$5)))</x:f>
      </x:c>
      <x:c r="W471" s="12" t="n">
        <x:f>IF(Q471="Baseline PO cost",U471,0)</x:f>
        <x:v>0</x:v>
      </x:c>
      <x:c r="X471" s="12" t="n">
        <x:f>IF(Q471="Higher PO cost",U471,0)</x:f>
        <x:v>0</x:v>
      </x:c>
      <x:c r="Y471" s="12" t="n">
        <x:f>IF(Q471="Unclassified",U471,0)</x:f>
        <x:v>0</x:v>
      </x:c>
    </x:row>
    <x:row r="472" ht="22" customHeight="1">
      <x:c r="A472" s="2" t="str">
        <x:v>COIL</x:v>
      </x:c>
      <x:c r="B472" s="2" t="str">
        <x:v>10</x:v>
      </x:c>
      <x:c r="C472" s="2" t="str">
        <x:v>7BLK12-4</x:v>
      </x:c>
      <x:c r="D472" s="2" t="str">
        <x:v>1061316</x:v>
      </x:c>
      <x:c r="E472" s="2" t="str">
        <x:v>0</x:v>
      </x:c>
      <x:c r="F472" s="2" t="str">
        <x:v>3</x:v>
      </x:c>
      <x:c r="G472" s="10" t="n">
        <x:v>46302</x:v>
      </x:c>
      <x:c r="H472" s="10" t="n">
        <x:v>46304</x:v>
      </x:c>
      <x:c r="I472" s="7" t="n">
        <x:v>15000</x:v>
      </x:c>
      <x:c r="J472" s="7" t="n">
        <x:v>15000</x:v>
      </x:c>
      <x:c r="K472" s="7" t="n">
        <x:v>1</x:v>
      </x:c>
      <x:c r="L472" s="8" t="n">
        <x:v>2.9</x:v>
      </x:c>
      <x:c r="M472" s="9" t="n">
        <x:v>492</x:v>
      </x:c>
      <x:c r="N472" s="2" t="str">
        <x:v>a</x:v>
      </x:c>
      <x:c r="O472" s="2" t="n">
        <x:v>0</x:v>
      </x:c>
      <x:c r="P472" s="2" t="n">
        <x:v>100</x:v>
      </x:c>
      <x:c r="Q472" s="2" t="str">
        <x:v>Baseline PO cost</x:v>
      </x:c>
      <x:c r="R472" s="2" t="str">
        <x:v>Received</x:v>
      </x:c>
      <x:c r="S472" s="12" t="n">
        <x:f>IF(AND(ISNUMBER(G472),G472&gt;0,G472&lt;=Summary!$E$5,I472&gt;0),I472*K472,0)</x:f>
        <x:v>15000</x:v>
      </x:c>
      <x:c r="T472" s="12" t="n">
        <x:f>MIN(S472,MAX(0,'Inventory detail'!E20-0))</x:f>
        <x:v>15000</x:v>
      </x:c>
      <x:c r="U472" s="12" t="n">
        <x:f>IF(O472=1,J472*K472,0)</x:f>
        <x:v>0</x:v>
      </x:c>
      <x:c r="V472" s="13" t="str">
        <x:f>IF(O472=0,"",IF(H472="","",MAX(H472,Summary!$E$5)))</x:f>
      </x:c>
      <x:c r="W472" s="12" t="n">
        <x:f>IF(Q472="Baseline PO cost",U472,0)</x:f>
        <x:v>0</x:v>
      </x:c>
      <x:c r="X472" s="12" t="n">
        <x:f>IF(Q472="Higher PO cost",U472,0)</x:f>
        <x:v>0</x:v>
      </x:c>
      <x:c r="Y472" s="12" t="n">
        <x:f>IF(Q472="Unclassified",U472,0)</x:f>
        <x:v>0</x:v>
      </x:c>
    </x:row>
    <x:row r="473" ht="22" customHeight="1">
      <x:c r="A473" s="2" t="str">
        <x:v>COIL</x:v>
      </x:c>
      <x:c r="B473" s="2" t="str">
        <x:v>10</x:v>
      </x:c>
      <x:c r="C473" s="2" t="str">
        <x:v>7BLK12-4</x:v>
      </x:c>
      <x:c r="D473" s="2" t="str">
        <x:v>1060985</x:v>
      </x:c>
      <x:c r="E473" s="2" t="str">
        <x:v>0</x:v>
      </x:c>
      <x:c r="F473" s="2" t="str">
        <x:v>3</x:v>
      </x:c>
      <x:c r="G473" s="10" t="n">
        <x:v>46240</x:v>
      </x:c>
      <x:c r="H473" s="10" t="n">
        <x:v>46241</x:v>
      </x:c>
      <x:c r="I473" s="7" t="n">
        <x:v>10000</x:v>
      </x:c>
      <x:c r="J473" s="7" t="n">
        <x:v>10000</x:v>
      </x:c>
      <x:c r="K473" s="7" t="n">
        <x:v>1</x:v>
      </x:c>
      <x:c r="L473" s="8" t="n">
        <x:v>2.9</x:v>
      </x:c>
      <x:c r="M473" s="9" t="n">
        <x:v>328</x:v>
      </x:c>
      <x:c r="N473" s="2" t="str">
        <x:v>i</x:v>
      </x:c>
      <x:c r="O473" s="2" t="n">
        <x:v>0</x:v>
      </x:c>
      <x:c r="P473" s="2" t="n">
        <x:v>100</x:v>
      </x:c>
      <x:c r="Q473" s="2" t="str">
        <x:v>Baseline PO cost</x:v>
      </x:c>
      <x:c r="R473" s="2" t="str">
        <x:v>Received</x:v>
      </x:c>
      <x:c r="S473" s="12" t="n">
        <x:f>IF(AND(ISNUMBER(G473),G473&gt;0,G473&lt;=Summary!$E$5,I473&gt;0),I473*K473,0)</x:f>
        <x:v>10000</x:v>
      </x:c>
      <x:c r="T473" s="12" t="n">
        <x:f>MIN(S473,MAX(0,'Inventory detail'!E20-SUM(S472:S472)))</x:f>
        <x:v>10000</x:v>
      </x:c>
      <x:c r="U473" s="12" t="n">
        <x:f>IF(O473=1,J473*K473,0)</x:f>
        <x:v>0</x:v>
      </x:c>
      <x:c r="V473" s="13" t="str">
        <x:f>IF(O473=0,"",IF(H473="","",MAX(H473,Summary!$E$5)))</x:f>
      </x:c>
      <x:c r="W473" s="12" t="n">
        <x:f>IF(Q473="Baseline PO cost",U473,0)</x:f>
        <x:v>0</x:v>
      </x:c>
      <x:c r="X473" s="12" t="n">
        <x:f>IF(Q473="Higher PO cost",U473,0)</x:f>
        <x:v>0</x:v>
      </x:c>
      <x:c r="Y473" s="12" t="n">
        <x:f>IF(Q473="Unclassified",U473,0)</x:f>
        <x:v>0</x:v>
      </x:c>
    </x:row>
    <x:row r="474" ht="22" customHeight="1">
      <x:c r="A474" s="2" t="str">
        <x:v>COIL</x:v>
      </x:c>
      <x:c r="B474" s="2" t="str">
        <x:v>10</x:v>
      </x:c>
      <x:c r="C474" s="2" t="str">
        <x:v>7BLK12-4</x:v>
      </x:c>
      <x:c r="D474" s="2" t="str">
        <x:v>1060866</x:v>
      </x:c>
      <x:c r="E474" s="2" t="str">
        <x:v>0</x:v>
      </x:c>
      <x:c r="F474" s="2" t="str">
        <x:v>2</x:v>
      </x:c>
      <x:c r="G474" s="10" t="n">
        <x:v>46210</x:v>
      </x:c>
      <x:c r="H474" s="10" t="n">
        <x:v>46213</x:v>
      </x:c>
      <x:c r="I474" s="7" t="n">
        <x:v>10000</x:v>
      </x:c>
      <x:c r="J474" s="7" t="n">
        <x:v>10000</x:v>
      </x:c>
      <x:c r="K474" s="7" t="n">
        <x:v>1</x:v>
      </x:c>
      <x:c r="L474" s="8" t="n">
        <x:v>2.9</x:v>
      </x:c>
      <x:c r="M474" s="9" t="n">
        <x:v>328</x:v>
      </x:c>
      <x:c r="N474" s="2" t="str">
        <x:v>i</x:v>
      </x:c>
      <x:c r="O474" s="2" t="n">
        <x:v>0</x:v>
      </x:c>
      <x:c r="P474" s="2" t="n">
        <x:v>100</x:v>
      </x:c>
      <x:c r="Q474" s="2" t="str">
        <x:v>Baseline PO cost</x:v>
      </x:c>
      <x:c r="R474" s="2" t="str">
        <x:v>Received</x:v>
      </x:c>
      <x:c r="S474" s="12" t="n">
        <x:f>IF(AND(ISNUMBER(G474),G474&gt;0,G474&lt;=Summary!$E$5,I474&gt;0),I474*K474,0)</x:f>
        <x:v>10000</x:v>
      </x:c>
      <x:c r="T474" s="12" t="n">
        <x:f>MIN(S474,MAX(0,'Inventory detail'!E20-SUM(S472:S473)))</x:f>
        <x:v>10000</x:v>
      </x:c>
      <x:c r="U474" s="12" t="n">
        <x:f>IF(O474=1,J474*K474,0)</x:f>
        <x:v>0</x:v>
      </x:c>
      <x:c r="V474" s="13" t="str">
        <x:f>IF(O474=0,"",IF(H474="","",MAX(H474,Summary!$E$5)))</x:f>
      </x:c>
      <x:c r="W474" s="12" t="n">
        <x:f>IF(Q474="Baseline PO cost",U474,0)</x:f>
        <x:v>0</x:v>
      </x:c>
      <x:c r="X474" s="12" t="n">
        <x:f>IF(Q474="Higher PO cost",U474,0)</x:f>
        <x:v>0</x:v>
      </x:c>
      <x:c r="Y474" s="12" t="n">
        <x:f>IF(Q474="Unclassified",U474,0)</x:f>
        <x:v>0</x:v>
      </x:c>
    </x:row>
    <x:row r="475" ht="22" customHeight="1">
      <x:c r="A475" s="2" t="str">
        <x:v>COIL</x:v>
      </x:c>
      <x:c r="B475" s="2" t="str">
        <x:v>10</x:v>
      </x:c>
      <x:c r="C475" s="2" t="str">
        <x:v>7BLK12-4</x:v>
      </x:c>
      <x:c r="D475" s="2" t="str">
        <x:v>1060776</x:v>
      </x:c>
      <x:c r="E475" s="2" t="str">
        <x:v>0</x:v>
      </x:c>
      <x:c r="F475" s="2" t="str">
        <x:v>3</x:v>
      </x:c>
      <x:c r="G475" s="10" t="n">
        <x:v>46197</x:v>
      </x:c>
      <x:c r="H475" s="10" t="n">
        <x:v>46199</x:v>
      </x:c>
      <x:c r="I475" s="7" t="n">
        <x:v>20000</x:v>
      </x:c>
      <x:c r="J475" s="7" t="n">
        <x:v>20000</x:v>
      </x:c>
      <x:c r="K475" s="7" t="n">
        <x:v>1</x:v>
      </x:c>
      <x:c r="L475" s="8" t="n">
        <x:v>2.9</x:v>
      </x:c>
      <x:c r="M475" s="9" t="n">
        <x:v>656</x:v>
      </x:c>
      <x:c r="N475" s="2" t="str">
        <x:v>i</x:v>
      </x:c>
      <x:c r="O475" s="2" t="n">
        <x:v>0</x:v>
      </x:c>
      <x:c r="P475" s="2" t="n">
        <x:v>100</x:v>
      </x:c>
      <x:c r="Q475" s="2" t="str">
        <x:v>Baseline PO cost</x:v>
      </x:c>
      <x:c r="R475" s="2" t="str">
        <x:v>Received</x:v>
      </x:c>
      <x:c r="S475" s="12" t="n">
        <x:f>IF(AND(ISNUMBER(G475),G475&gt;0,G475&lt;=Summary!$E$5,I475&gt;0),I475*K475,0)</x:f>
        <x:v>20000</x:v>
      </x:c>
      <x:c r="T475" s="12" t="n">
        <x:f>MIN(S475,MAX(0,'Inventory detail'!E20-SUM(S472:S474)))</x:f>
        <x:v>4500</x:v>
      </x:c>
      <x:c r="U475" s="12" t="n">
        <x:f>IF(O475=1,J475*K475,0)</x:f>
        <x:v>0</x:v>
      </x:c>
      <x:c r="V475" s="13" t="str">
        <x:f>IF(O475=0,"",IF(H475="","",MAX(H475,Summary!$E$5)))</x:f>
      </x:c>
      <x:c r="W475" s="12" t="n">
        <x:f>IF(Q475="Baseline PO cost",U475,0)</x:f>
        <x:v>0</x:v>
      </x:c>
      <x:c r="X475" s="12" t="n">
        <x:f>IF(Q475="Higher PO cost",U475,0)</x:f>
        <x:v>0</x:v>
      </x:c>
      <x:c r="Y475" s="12" t="n">
        <x:f>IF(Q475="Unclassified",U475,0)</x:f>
        <x:v>0</x:v>
      </x:c>
    </x:row>
    <x:row r="476" ht="22" customHeight="1">
      <x:c r="A476" s="2" t="str">
        <x:v>COIL</x:v>
      </x:c>
      <x:c r="B476" s="2" t="str">
        <x:v>10</x:v>
      </x:c>
      <x:c r="C476" s="2" t="str">
        <x:v>7BLK12-4</x:v>
      </x:c>
      <x:c r="D476" s="2" t="str">
        <x:v>1060598</x:v>
      </x:c>
      <x:c r="E476" s="2" t="str">
        <x:v>0</x:v>
      </x:c>
      <x:c r="F476" s="2" t="str">
        <x:v>2</x:v>
      </x:c>
      <x:c r="G476" s="10" t="n">
        <x:v>46171</x:v>
      </x:c>
      <x:c r="H476" s="10" t="n">
        <x:v>46171</x:v>
      </x:c>
      <x:c r="I476" s="7" t="n">
        <x:v>15000</x:v>
      </x:c>
      <x:c r="J476" s="7" t="n">
        <x:v>15000</x:v>
      </x:c>
      <x:c r="K476" s="7" t="n">
        <x:v>1</x:v>
      </x:c>
      <x:c r="L476" s="8" t="n">
        <x:v>2.9</x:v>
      </x:c>
      <x:c r="M476" s="9" t="n">
        <x:v>492</x:v>
      </x:c>
      <x:c r="N476" s="2" t="str">
        <x:v>i</x:v>
      </x:c>
      <x:c r="O476" s="2" t="n">
        <x:v>0</x:v>
      </x:c>
      <x:c r="P476" s="2" t="n">
        <x:v>100</x:v>
      </x:c>
      <x:c r="Q476" s="2" t="str">
        <x:v>Baseline PO cost</x:v>
      </x:c>
      <x:c r="R476" s="2" t="str">
        <x:v>Received</x:v>
      </x:c>
      <x:c r="S476" s="12" t="n">
        <x:f>IF(AND(ISNUMBER(G476),G476&gt;0,G476&lt;=Summary!$E$5,I476&gt;0),I476*K476,0)</x:f>
        <x:v>15000</x:v>
      </x:c>
      <x:c r="T476" s="12" t="n">
        <x:f>MIN(S476,MAX(0,'Inventory detail'!E20-SUM(S472:S475)))</x:f>
        <x:v>0</x:v>
      </x:c>
      <x:c r="U476" s="12" t="n">
        <x:f>IF(O476=1,J476*K476,0)</x:f>
        <x:v>0</x:v>
      </x:c>
      <x:c r="V476" s="13" t="str">
        <x:f>IF(O476=0,"",IF(H476="","",MAX(H476,Summary!$E$5)))</x:f>
      </x:c>
      <x:c r="W476" s="12" t="n">
        <x:f>IF(Q476="Baseline PO cost",U476,0)</x:f>
        <x:v>0</x:v>
      </x:c>
      <x:c r="X476" s="12" t="n">
        <x:f>IF(Q476="Higher PO cost",U476,0)</x:f>
        <x:v>0</x:v>
      </x:c>
      <x:c r="Y476" s="12" t="n">
        <x:f>IF(Q476="Unclassified",U476,0)</x:f>
        <x:v>0</x:v>
      </x:c>
    </x:row>
    <x:row r="477" ht="22" customHeight="1">
      <x:c r="A477" s="2" t="str">
        <x:v>COIL</x:v>
      </x:c>
      <x:c r="B477" s="2" t="str">
        <x:v>10</x:v>
      </x:c>
      <x:c r="C477" s="2" t="str">
        <x:v>7BLK12-4</x:v>
      </x:c>
      <x:c r="D477" s="2" t="str">
        <x:v>1060507</x:v>
      </x:c>
      <x:c r="E477" s="2" t="str">
        <x:v>0</x:v>
      </x:c>
      <x:c r="F477" s="2" t="str">
        <x:v>2</x:v>
      </x:c>
      <x:c r="G477" s="10" t="n">
        <x:v>46150</x:v>
      </x:c>
      <x:c r="H477" s="10" t="n">
        <x:v>46155</x:v>
      </x:c>
      <x:c r="I477" s="7" t="n">
        <x:v>20000</x:v>
      </x:c>
      <x:c r="J477" s="7" t="n">
        <x:v>20000</x:v>
      </x:c>
      <x:c r="K477" s="7" t="n">
        <x:v>1</x:v>
      </x:c>
      <x:c r="L477" s="8" t="n">
        <x:v>2.9</x:v>
      </x:c>
      <x:c r="M477" s="9" t="n">
        <x:v>656</x:v>
      </x:c>
      <x:c r="N477" s="2" t="str">
        <x:v>i</x:v>
      </x:c>
      <x:c r="O477" s="2" t="n">
        <x:v>0</x:v>
      </x:c>
      <x:c r="P477" s="2" t="n">
        <x:v>100</x:v>
      </x:c>
      <x:c r="Q477" s="2" t="str">
        <x:v>Baseline PO cost</x:v>
      </x:c>
      <x:c r="R477" s="2" t="str">
        <x:v>Received</x:v>
      </x:c>
      <x:c r="S477" s="12" t="n">
        <x:f>IF(AND(ISNUMBER(G477),G477&gt;0,G477&lt;=Summary!$E$5,I477&gt;0),I477*K477,0)</x:f>
        <x:v>20000</x:v>
      </x:c>
      <x:c r="T477" s="12" t="n">
        <x:f>MIN(S477,MAX(0,'Inventory detail'!E20-SUM(S472:S476)))</x:f>
        <x:v>0</x:v>
      </x:c>
      <x:c r="U477" s="12" t="n">
        <x:f>IF(O477=1,J477*K477,0)</x:f>
        <x:v>0</x:v>
      </x:c>
      <x:c r="V477" s="13" t="str">
        <x:f>IF(O477=0,"",IF(H477="","",MAX(H477,Summary!$E$5)))</x:f>
      </x:c>
      <x:c r="W477" s="12" t="n">
        <x:f>IF(Q477="Baseline PO cost",U477,0)</x:f>
        <x:v>0</x:v>
      </x:c>
      <x:c r="X477" s="12" t="n">
        <x:f>IF(Q477="Higher PO cost",U477,0)</x:f>
        <x:v>0</x:v>
      </x:c>
      <x:c r="Y477" s="12" t="n">
        <x:f>IF(Q477="Unclassified",U477,0)</x:f>
        <x:v>0</x:v>
      </x:c>
    </x:row>
    <x:row r="478" ht="22" customHeight="1">
      <x:c r="A478" s="2" t="str">
        <x:v>COIL</x:v>
      </x:c>
      <x:c r="B478" s="2" t="str">
        <x:v>10</x:v>
      </x:c>
      <x:c r="C478" s="2" t="str">
        <x:v>7BLK12-4</x:v>
      </x:c>
      <x:c r="D478" s="2" t="str">
        <x:v>1060384</x:v>
      </x:c>
      <x:c r="E478" s="2" t="str">
        <x:v>0</x:v>
      </x:c>
      <x:c r="F478" s="2" t="str">
        <x:v>4</x:v>
      </x:c>
      <x:c r="G478" s="10" t="n">
        <x:v>46127</x:v>
      </x:c>
      <x:c r="H478" s="10" t="n">
        <x:v>46129</x:v>
      </x:c>
      <x:c r="I478" s="7" t="n">
        <x:v>20000</x:v>
      </x:c>
      <x:c r="J478" s="7" t="n">
        <x:v>20000</x:v>
      </x:c>
      <x:c r="K478" s="7" t="n">
        <x:v>1</x:v>
      </x:c>
      <x:c r="L478" s="8" t="n">
        <x:v>2.9</x:v>
      </x:c>
      <x:c r="M478" s="9" t="n">
        <x:v>636</x:v>
      </x:c>
      <x:c r="N478" s="2" t="str">
        <x:v>i</x:v>
      </x:c>
      <x:c r="O478" s="2" t="n">
        <x:v>0</x:v>
      </x:c>
      <x:c r="P478" s="2" t="n">
        <x:v>100</x:v>
      </x:c>
      <x:c r="Q478" s="2" t="str">
        <x:v>Baseline PO cost</x:v>
      </x:c>
      <x:c r="R478" s="2" t="str">
        <x:v>Received</x:v>
      </x:c>
      <x:c r="S478" s="12" t="n">
        <x:f>IF(AND(ISNUMBER(G478),G478&gt;0,G478&lt;=Summary!$E$5,I478&gt;0),I478*K478,0)</x:f>
        <x:v>20000</x:v>
      </x:c>
      <x:c r="T478" s="12" t="n">
        <x:f>MIN(S478,MAX(0,'Inventory detail'!E20-SUM(S472:S477)))</x:f>
        <x:v>0</x:v>
      </x:c>
      <x:c r="U478" s="12" t="n">
        <x:f>IF(O478=1,J478*K478,0)</x:f>
        <x:v>0</x:v>
      </x:c>
      <x:c r="V478" s="13" t="str">
        <x:f>IF(O478=0,"",IF(H478="","",MAX(H478,Summary!$E$5)))</x:f>
      </x:c>
      <x:c r="W478" s="12" t="n">
        <x:f>IF(Q478="Baseline PO cost",U478,0)</x:f>
        <x:v>0</x:v>
      </x:c>
      <x:c r="X478" s="12" t="n">
        <x:f>IF(Q478="Higher PO cost",U478,0)</x:f>
        <x:v>0</x:v>
      </x:c>
      <x:c r="Y478" s="12" t="n">
        <x:f>IF(Q478="Unclassified",U478,0)</x:f>
        <x:v>0</x:v>
      </x:c>
    </x:row>
    <x:row r="479" ht="22" customHeight="1">
      <x:c r="A479" s="2" t="str">
        <x:v>COIL</x:v>
      </x:c>
      <x:c r="B479" s="2" t="str">
        <x:v>10</x:v>
      </x:c>
      <x:c r="C479" s="2" t="str">
        <x:v>7BLK12-4</x:v>
      </x:c>
      <x:c r="D479" s="2" t="str">
        <x:v>1060225</x:v>
      </x:c>
      <x:c r="E479" s="2" t="str">
        <x:v>0</x:v>
      </x:c>
      <x:c r="F479" s="2" t="str">
        <x:v>4</x:v>
      </x:c>
      <x:c r="G479" s="10" t="n">
        <x:v>46119</x:v>
      </x:c>
      <x:c r="H479" s="10" t="n">
        <x:v>46115</x:v>
      </x:c>
      <x:c r="I479" s="7" t="n">
        <x:v>15000</x:v>
      </x:c>
      <x:c r="J479" s="7" t="n">
        <x:v>15000</x:v>
      </x:c>
      <x:c r="K479" s="7" t="n">
        <x:v>1</x:v>
      </x:c>
      <x:c r="L479" s="8" t="n">
        <x:v>2.9</x:v>
      </x:c>
      <x:c r="M479" s="9" t="n">
        <x:v>477</x:v>
      </x:c>
      <x:c r="N479" s="2" t="str">
        <x:v>i</x:v>
      </x:c>
      <x:c r="O479" s="2" t="n">
        <x:v>0</x:v>
      </x:c>
      <x:c r="P479" s="2" t="n">
        <x:v>100</x:v>
      </x:c>
      <x:c r="Q479" s="2" t="str">
        <x:v>Baseline PO cost</x:v>
      </x:c>
      <x:c r="R479" s="2" t="str">
        <x:v>Received</x:v>
      </x:c>
      <x:c r="S479" s="12" t="n">
        <x:f>IF(AND(ISNUMBER(G479),G479&gt;0,G479&lt;=Summary!$E$5,I479&gt;0),I479*K479,0)</x:f>
        <x:v>15000</x:v>
      </x:c>
      <x:c r="T479" s="12" t="n">
        <x:f>MIN(S479,MAX(0,'Inventory detail'!E20-SUM(S472:S478)))</x:f>
        <x:v>0</x:v>
      </x:c>
      <x:c r="U479" s="12" t="n">
        <x:f>IF(O479=1,J479*K479,0)</x:f>
        <x:v>0</x:v>
      </x:c>
      <x:c r="V479" s="13" t="str">
        <x:f>IF(O479=0,"",IF(H479="","",MAX(H479,Summary!$E$5)))</x:f>
      </x:c>
      <x:c r="W479" s="12" t="n">
        <x:f>IF(Q479="Baseline PO cost",U479,0)</x:f>
        <x:v>0</x:v>
      </x:c>
      <x:c r="X479" s="12" t="n">
        <x:f>IF(Q479="Higher PO cost",U479,0)</x:f>
        <x:v>0</x:v>
      </x:c>
      <x:c r="Y479" s="12" t="n">
        <x:f>IF(Q479="Unclassified",U479,0)</x:f>
        <x:v>0</x:v>
      </x:c>
    </x:row>
    <x:row r="480" ht="22" customHeight="1">
      <x:c r="A480" s="2" t="str">
        <x:v>COIL</x:v>
      </x:c>
      <x:c r="B480" s="2" t="str">
        <x:v>10</x:v>
      </x:c>
      <x:c r="C480" s="2" t="str">
        <x:v>7BLK12-4</x:v>
      </x:c>
      <x:c r="D480" s="2" t="str">
        <x:v>1060063</x:v>
      </x:c>
      <x:c r="E480" s="2" t="str">
        <x:v>0</x:v>
      </x:c>
      <x:c r="F480" s="2" t="str">
        <x:v>4</x:v>
      </x:c>
      <x:c r="G480" s="10" t="n">
        <x:v>46083</x:v>
      </x:c>
      <x:c r="H480" s="10" t="n">
        <x:v>46087</x:v>
      </x:c>
      <x:c r="I480" s="7" t="n">
        <x:v>25000</x:v>
      </x:c>
      <x:c r="J480" s="7" t="n">
        <x:v>25000</x:v>
      </x:c>
      <x:c r="K480" s="7" t="n">
        <x:v>1</x:v>
      </x:c>
      <x:c r="L480" s="8" t="n">
        <x:v>2.9</x:v>
      </x:c>
      <x:c r="M480" s="9" t="n">
        <x:v>795</x:v>
      </x:c>
      <x:c r="N480" s="2" t="str">
        <x:v>i</x:v>
      </x:c>
      <x:c r="O480" s="2" t="n">
        <x:v>0</x:v>
      </x:c>
      <x:c r="P480" s="2" t="n">
        <x:v>100</x:v>
      </x:c>
      <x:c r="Q480" s="2" t="str">
        <x:v>Baseline PO cost</x:v>
      </x:c>
      <x:c r="R480" s="2" t="str">
        <x:v>Received</x:v>
      </x:c>
      <x:c r="S480" s="12" t="n">
        <x:f>IF(AND(ISNUMBER(G480),G480&gt;0,G480&lt;=Summary!$E$5,I480&gt;0),I480*K480,0)</x:f>
        <x:v>25000</x:v>
      </x:c>
      <x:c r="T480" s="12" t="n">
        <x:f>MIN(S480,MAX(0,'Inventory detail'!E20-SUM(S472:S479)))</x:f>
        <x:v>0</x:v>
      </x:c>
      <x:c r="U480" s="12" t="n">
        <x:f>IF(O480=1,J480*K480,0)</x:f>
        <x:v>0</x:v>
      </x:c>
      <x:c r="V480" s="13" t="str">
        <x:f>IF(O480=0,"",IF(H480="","",MAX(H480,Summary!$E$5)))</x:f>
      </x:c>
      <x:c r="W480" s="12" t="n">
        <x:f>IF(Q480="Baseline PO cost",U480,0)</x:f>
        <x:v>0</x:v>
      </x:c>
      <x:c r="X480" s="12" t="n">
        <x:f>IF(Q480="Higher PO cost",U480,0)</x:f>
        <x:v>0</x:v>
      </x:c>
      <x:c r="Y480" s="12" t="n">
        <x:f>IF(Q480="Unclassified",U480,0)</x:f>
        <x:v>0</x:v>
      </x:c>
    </x:row>
    <x:row r="481" ht="22" customHeight="1">
      <x:c r="A481" s="2" t="str">
        <x:v>COIL</x:v>
      </x:c>
      <x:c r="B481" s="2" t="str">
        <x:v>10</x:v>
      </x:c>
      <x:c r="C481" s="2" t="str">
        <x:v>7BLK12-4</x:v>
      </x:c>
      <x:c r="D481" s="2" t="str">
        <x:v>1059962</x:v>
      </x:c>
      <x:c r="E481" s="2" t="str">
        <x:v>0</x:v>
      </x:c>
      <x:c r="F481" s="2" t="str">
        <x:v>3</x:v>
      </x:c>
      <x:c r="G481" s="10" t="n">
        <x:v>46059</x:v>
      </x:c>
      <x:c r="H481" s="10" t="n">
        <x:v>46064</x:v>
      </x:c>
      <x:c r="I481" s="7" t="n">
        <x:v>20000</x:v>
      </x:c>
      <x:c r="J481" s="7" t="n">
        <x:v>20000</x:v>
      </x:c>
      <x:c r="K481" s="7" t="n">
        <x:v>1</x:v>
      </x:c>
      <x:c r="L481" s="8" t="n">
        <x:v>2.9</x:v>
      </x:c>
      <x:c r="M481" s="9" t="n">
        <x:v>636</x:v>
      </x:c>
      <x:c r="N481" s="2" t="str">
        <x:v>i</x:v>
      </x:c>
      <x:c r="O481" s="2" t="n">
        <x:v>0</x:v>
      </x:c>
      <x:c r="P481" s="2" t="n">
        <x:v>100</x:v>
      </x:c>
      <x:c r="Q481" s="2" t="str">
        <x:v>Baseline PO cost</x:v>
      </x:c>
      <x:c r="R481" s="2" t="str">
        <x:v>Received</x:v>
      </x:c>
      <x:c r="S481" s="12" t="n">
        <x:f>IF(AND(ISNUMBER(G481),G481&gt;0,G481&lt;=Summary!$E$5,I481&gt;0),I481*K481,0)</x:f>
        <x:v>20000</x:v>
      </x:c>
      <x:c r="T481" s="12" t="n">
        <x:f>MIN(S481,MAX(0,'Inventory detail'!E20-SUM(S472:S480)))</x:f>
        <x:v>0</x:v>
      </x:c>
      <x:c r="U481" s="12" t="n">
        <x:f>IF(O481=1,J481*K481,0)</x:f>
        <x:v>0</x:v>
      </x:c>
      <x:c r="V481" s="13" t="str">
        <x:f>IF(O481=0,"",IF(H481="","",MAX(H481,Summary!$E$5)))</x:f>
      </x:c>
      <x:c r="W481" s="12" t="n">
        <x:f>IF(Q481="Baseline PO cost",U481,0)</x:f>
        <x:v>0</x:v>
      </x:c>
      <x:c r="X481" s="12" t="n">
        <x:f>IF(Q481="Higher PO cost",U481,0)</x:f>
        <x:v>0</x:v>
      </x:c>
      <x:c r="Y481" s="12" t="n">
        <x:f>IF(Q481="Unclassified",U481,0)</x:f>
        <x:v>0</x:v>
      </x:c>
    </x:row>
    <x:row r="482" ht="22" customHeight="1">
      <x:c r="A482" s="2" t="str">
        <x:v>COIL</x:v>
      </x:c>
      <x:c r="B482" s="2" t="str">
        <x:v>10</x:v>
      </x:c>
      <x:c r="C482" s="2" t="str">
        <x:v>7BLK12-4</x:v>
      </x:c>
      <x:c r="D482" s="2" t="str">
        <x:v>1059842</x:v>
      </x:c>
      <x:c r="E482" s="2" t="str">
        <x:v>0</x:v>
      </x:c>
      <x:c r="F482" s="2" t="str">
        <x:v>3</x:v>
      </x:c>
      <x:c r="G482" s="10" t="n">
        <x:v>46042</x:v>
      </x:c>
      <x:c r="H482" s="10" t="n">
        <x:v>46044</x:v>
      </x:c>
      <x:c r="I482" s="7" t="n">
        <x:v>15000</x:v>
      </x:c>
      <x:c r="J482" s="7" t="n">
        <x:v>15000</x:v>
      </x:c>
      <x:c r="K482" s="7" t="n">
        <x:v>1</x:v>
      </x:c>
      <x:c r="L482" s="8" t="n">
        <x:v>2.9</x:v>
      </x:c>
      <x:c r="M482" s="9" t="n">
        <x:v>477</x:v>
      </x:c>
      <x:c r="N482" s="2" t="str">
        <x:v>i</x:v>
      </x:c>
      <x:c r="O482" s="2" t="n">
        <x:v>0</x:v>
      </x:c>
      <x:c r="P482" s="2" t="n">
        <x:v>100</x:v>
      </x:c>
      <x:c r="Q482" s="2" t="str">
        <x:v>Baseline PO cost</x:v>
      </x:c>
      <x:c r="R482" s="2" t="str">
        <x:v>Received</x:v>
      </x:c>
      <x:c r="S482" s="12" t="n">
        <x:f>IF(AND(ISNUMBER(G482),G482&gt;0,G482&lt;=Summary!$E$5,I482&gt;0),I482*K482,0)</x:f>
        <x:v>15000</x:v>
      </x:c>
      <x:c r="T482" s="12" t="n">
        <x:f>MIN(S482,MAX(0,'Inventory detail'!E20-SUM(S472:S481)))</x:f>
        <x:v>0</x:v>
      </x:c>
      <x:c r="U482" s="12" t="n">
        <x:f>IF(O482=1,J482*K482,0)</x:f>
        <x:v>0</x:v>
      </x:c>
      <x:c r="V482" s="13" t="str">
        <x:f>IF(O482=0,"",IF(H482="","",MAX(H482,Summary!$E$5)))</x:f>
      </x:c>
      <x:c r="W482" s="12" t="n">
        <x:f>IF(Q482="Baseline PO cost",U482,0)</x:f>
        <x:v>0</x:v>
      </x:c>
      <x:c r="X482" s="12" t="n">
        <x:f>IF(Q482="Higher PO cost",U482,0)</x:f>
        <x:v>0</x:v>
      </x:c>
      <x:c r="Y482" s="12" t="n">
        <x:f>IF(Q482="Unclassified",U482,0)</x:f>
        <x:v>0</x:v>
      </x:c>
    </x:row>
    <x:row r="483" ht="22" customHeight="1">
      <x:c r="A483" s="2" t="str">
        <x:v>COIL</x:v>
      </x:c>
      <x:c r="B483" s="2" t="str">
        <x:v>10</x:v>
      </x:c>
      <x:c r="C483" s="2" t="str">
        <x:v>7BLK12-4</x:v>
      </x:c>
      <x:c r="D483" s="2" t="str">
        <x:v>1061485</x:v>
      </x:c>
      <x:c r="E483" s="2" t="str">
        <x:v>0</x:v>
      </x:c>
      <x:c r="F483" s="2" t="str">
        <x:v>3</x:v>
      </x:c>
      <x:c r="G483" s="10"/>
      <x:c r="H483" s="10" t="n">
        <x:v>46339</x:v>
      </x:c>
      <x:c r="I483" s="7" t="n">
        <x:v>50000</x:v>
      </x:c>
      <x:c r="J483" s="7" t="n">
        <x:v>50000</x:v>
      </x:c>
      <x:c r="K483" s="7" t="n">
        <x:v>1</x:v>
      </x:c>
      <x:c r="L483" s="8" t="n">
        <x:v>2.9</x:v>
      </x:c>
      <x:c r="M483" s="9" t="n">
        <x:v>0</x:v>
      </x:c>
      <x:c r="N483" s="2" t="str">
        <x:v>a</x:v>
      </x:c>
      <x:c r="O483" s="2" t="n">
        <x:v>1</x:v>
      </x:c>
      <x:c r="P483" s="2" t="n">
        <x:v>100</x:v>
      </x:c>
      <x:c r="Q483" s="2" t="str">
        <x:v>Baseline PO cost</x:v>
      </x:c>
      <x:c r="R483" s="2" t="str">
        <x:v>Incoming active PO</x:v>
      </x:c>
      <x:c r="S483" s="12" t="n">
        <x:f>IF(AND(ISNUMBER(G483),G483&gt;0,G483&lt;=Summary!$E$5,I483&gt;0),I483*K483,0)</x:f>
        <x:v>0</x:v>
      </x:c>
      <x:c r="T483" s="12" t="n">
        <x:f>MIN(S483,MAX(0,'Inventory detail'!E20-SUM(S472:S482)))</x:f>
        <x:v>0</x:v>
      </x:c>
      <x:c r="U483" s="12" t="n">
        <x:f>IF(O483=1,J483*K483,0)</x:f>
        <x:v>50000</x:v>
      </x:c>
      <x:c r="V483" s="13" t="n">
        <x:f>IF(O483=0,"",IF(H483="","",MAX(H483,Summary!$E$5)))</x:f>
        <x:v>46339</x:v>
      </x:c>
      <x:c r="W483" s="12" t="n">
        <x:f>IF(Q483="Baseline PO cost",U483,0)</x:f>
        <x:v>50000</x:v>
      </x:c>
      <x:c r="X483" s="12" t="n">
        <x:f>IF(Q483="Higher PO cost",U483,0)</x:f>
        <x:v>0</x:v>
      </x:c>
      <x:c r="Y483" s="12" t="n">
        <x:f>IF(Q483="Unclassified",U483,0)</x:f>
        <x:v>0</x:v>
      </x:c>
    </x:row>
    <x:row r="484" ht="22" customHeight="1">
      <x:c r="A484" s="2" t="str">
        <x:v>COIL</x:v>
      </x:c>
      <x:c r="B484" s="2" t="str">
        <x:v>10</x:v>
      </x:c>
      <x:c r="C484" s="2" t="str">
        <x:v>7BLK36-4</x:v>
      </x:c>
      <x:c r="D484" s="2" t="str">
        <x:v>1061316</x:v>
      </x:c>
      <x:c r="E484" s="2" t="str">
        <x:v>0</x:v>
      </x:c>
      <x:c r="F484" s="2" t="str">
        <x:v>40</x:v>
      </x:c>
      <x:c r="G484" s="10" t="n">
        <x:v>46302</x:v>
      </x:c>
      <x:c r="H484" s="10" t="n">
        <x:v>46304</x:v>
      </x:c>
      <x:c r="I484" s="7" t="n">
        <x:v>1000</x:v>
      </x:c>
      <x:c r="J484" s="7" t="n">
        <x:v>1000</x:v>
      </x:c>
      <x:c r="K484" s="7" t="n">
        <x:v>1</x:v>
      </x:c>
      <x:c r="L484" s="8" t="n">
        <x:v>10.18</x:v>
      </x:c>
      <x:c r="M484" s="9" t="n">
        <x:v>114.8</x:v>
      </x:c>
      <x:c r="N484" s="2" t="str">
        <x:v>a</x:v>
      </x:c>
      <x:c r="O484" s="2" t="n">
        <x:v>0</x:v>
      </x:c>
      <x:c r="P484" s="2" t="n">
        <x:v>100</x:v>
      </x:c>
      <x:c r="Q484" s="2" t="str">
        <x:v>Baseline PO cost</x:v>
      </x:c>
      <x:c r="R484" s="2" t="str">
        <x:v>Received</x:v>
      </x:c>
      <x:c r="S484" s="12" t="n">
        <x:f>IF(AND(ISNUMBER(G484),G484&gt;0,G484&lt;=Summary!$E$5,I484&gt;0),I484*K484,0)</x:f>
        <x:v>1000</x:v>
      </x:c>
      <x:c r="T484" s="12" t="n">
        <x:f>MIN(S484,MAX(0,'Inventory detail'!E253-0))</x:f>
        <x:v>1000</x:v>
      </x:c>
      <x:c r="U484" s="12" t="n">
        <x:f>IF(O484=1,J484*K484,0)</x:f>
        <x:v>0</x:v>
      </x:c>
      <x:c r="V484" s="13" t="str">
        <x:f>IF(O484=0,"",IF(H484="","",MAX(H484,Summary!$E$5)))</x:f>
      </x:c>
      <x:c r="W484" s="12" t="n">
        <x:f>IF(Q484="Baseline PO cost",U484,0)</x:f>
        <x:v>0</x:v>
      </x:c>
      <x:c r="X484" s="12" t="n">
        <x:f>IF(Q484="Higher PO cost",U484,0)</x:f>
        <x:v>0</x:v>
      </x:c>
      <x:c r="Y484" s="12" t="n">
        <x:f>IF(Q484="Unclassified",U484,0)</x:f>
        <x:v>0</x:v>
      </x:c>
    </x:row>
    <x:row r="485" ht="22" customHeight="1">
      <x:c r="A485" s="2" t="str">
        <x:v>COIL</x:v>
      </x:c>
      <x:c r="B485" s="2" t="str">
        <x:v>10</x:v>
      </x:c>
      <x:c r="C485" s="2" t="str">
        <x:v>7BLK36-4</x:v>
      </x:c>
      <x:c r="D485" s="2" t="str">
        <x:v>1060866</x:v>
      </x:c>
      <x:c r="E485" s="2" t="str">
        <x:v>0</x:v>
      </x:c>
      <x:c r="F485" s="2" t="str">
        <x:v>35</x:v>
      </x:c>
      <x:c r="G485" s="10" t="n">
        <x:v>46210</x:v>
      </x:c>
      <x:c r="H485" s="10" t="n">
        <x:v>46213</x:v>
      </x:c>
      <x:c r="I485" s="7" t="n">
        <x:v>500</x:v>
      </x:c>
      <x:c r="J485" s="7" t="n">
        <x:v>500</x:v>
      </x:c>
      <x:c r="K485" s="7" t="n">
        <x:v>1</x:v>
      </x:c>
      <x:c r="L485" s="8" t="n">
        <x:v>10.18</x:v>
      </x:c>
      <x:c r="M485" s="9" t="n">
        <x:v>57.4</x:v>
      </x:c>
      <x:c r="N485" s="2" t="str">
        <x:v>i</x:v>
      </x:c>
      <x:c r="O485" s="2" t="n">
        <x:v>0</x:v>
      </x:c>
      <x:c r="P485" s="2" t="n">
        <x:v>100</x:v>
      </x:c>
      <x:c r="Q485" s="2" t="str">
        <x:v>Baseline PO cost</x:v>
      </x:c>
      <x:c r="R485" s="2" t="str">
        <x:v>Received</x:v>
      </x:c>
      <x:c r="S485" s="12" t="n">
        <x:f>IF(AND(ISNUMBER(G485),G485&gt;0,G485&lt;=Summary!$E$5,I485&gt;0),I485*K485,0)</x:f>
        <x:v>500</x:v>
      </x:c>
      <x:c r="T485" s="12" t="n">
        <x:f>MIN(S485,MAX(0,'Inventory detail'!E253-SUM(S484:S484)))</x:f>
        <x:v>500</x:v>
      </x:c>
      <x:c r="U485" s="12" t="n">
        <x:f>IF(O485=1,J485*K485,0)</x:f>
        <x:v>0</x:v>
      </x:c>
      <x:c r="V485" s="13" t="str">
        <x:f>IF(O485=0,"",IF(H485="","",MAX(H485,Summary!$E$5)))</x:f>
      </x:c>
      <x:c r="W485" s="12" t="n">
        <x:f>IF(Q485="Baseline PO cost",U485,0)</x:f>
        <x:v>0</x:v>
      </x:c>
      <x:c r="X485" s="12" t="n">
        <x:f>IF(Q485="Higher PO cost",U485,0)</x:f>
        <x:v>0</x:v>
      </x:c>
      <x:c r="Y485" s="12" t="n">
        <x:f>IF(Q485="Unclassified",U485,0)</x:f>
        <x:v>0</x:v>
      </x:c>
    </x:row>
    <x:row r="486" ht="22" customHeight="1">
      <x:c r="A486" s="2" t="str">
        <x:v>COIL</x:v>
      </x:c>
      <x:c r="B486" s="2" t="str">
        <x:v>10</x:v>
      </x:c>
      <x:c r="C486" s="2" t="str">
        <x:v>7BLK36-4</x:v>
      </x:c>
      <x:c r="D486" s="2" t="str">
        <x:v>1060776</x:v>
      </x:c>
      <x:c r="E486" s="2" t="str">
        <x:v>0</x:v>
      </x:c>
      <x:c r="F486" s="2" t="str">
        <x:v>40</x:v>
      </x:c>
      <x:c r="G486" s="10" t="n">
        <x:v>46197</x:v>
      </x:c>
      <x:c r="H486" s="10" t="n">
        <x:v>46199</x:v>
      </x:c>
      <x:c r="I486" s="7" t="n">
        <x:v>1000</x:v>
      </x:c>
      <x:c r="J486" s="7" t="n">
        <x:v>1000</x:v>
      </x:c>
      <x:c r="K486" s="7" t="n">
        <x:v>1</x:v>
      </x:c>
      <x:c r="L486" s="8" t="n">
        <x:v>10.18</x:v>
      </x:c>
      <x:c r="M486" s="9" t="n">
        <x:v>114.8</x:v>
      </x:c>
      <x:c r="N486" s="2" t="str">
        <x:v>i</x:v>
      </x:c>
      <x:c r="O486" s="2" t="n">
        <x:v>0</x:v>
      </x:c>
      <x:c r="P486" s="2" t="n">
        <x:v>100</x:v>
      </x:c>
      <x:c r="Q486" s="2" t="str">
        <x:v>Baseline PO cost</x:v>
      </x:c>
      <x:c r="R486" s="2" t="str">
        <x:v>Received</x:v>
      </x:c>
      <x:c r="S486" s="12" t="n">
        <x:f>IF(AND(ISNUMBER(G486),G486&gt;0,G486&lt;=Summary!$E$5,I486&gt;0),I486*K486,0)</x:f>
        <x:v>1000</x:v>
      </x:c>
      <x:c r="T486" s="12" t="n">
        <x:f>MIN(S486,MAX(0,'Inventory detail'!E253-SUM(S484:S485)))</x:f>
        <x:v>1000</x:v>
      </x:c>
      <x:c r="U486" s="12" t="n">
        <x:f>IF(O486=1,J486*K486,0)</x:f>
        <x:v>0</x:v>
      </x:c>
      <x:c r="V486" s="13" t="str">
        <x:f>IF(O486=0,"",IF(H486="","",MAX(H486,Summary!$E$5)))</x:f>
      </x:c>
      <x:c r="W486" s="12" t="n">
        <x:f>IF(Q486="Baseline PO cost",U486,0)</x:f>
        <x:v>0</x:v>
      </x:c>
      <x:c r="X486" s="12" t="n">
        <x:f>IF(Q486="Higher PO cost",U486,0)</x:f>
        <x:v>0</x:v>
      </x:c>
      <x:c r="Y486" s="12" t="n">
        <x:f>IF(Q486="Unclassified",U486,0)</x:f>
        <x:v>0</x:v>
      </x:c>
    </x:row>
    <x:row r="487" ht="22" customHeight="1">
      <x:c r="A487" s="2" t="str">
        <x:v>COIL</x:v>
      </x:c>
      <x:c r="B487" s="2" t="str">
        <x:v>10</x:v>
      </x:c>
      <x:c r="C487" s="2" t="str">
        <x:v>7BLK36-4</x:v>
      </x:c>
      <x:c r="D487" s="2" t="str">
        <x:v>1060225</x:v>
      </x:c>
      <x:c r="E487" s="2" t="str">
        <x:v>0</x:v>
      </x:c>
      <x:c r="F487" s="2" t="str">
        <x:v>39</x:v>
      </x:c>
      <x:c r="G487" s="10" t="n">
        <x:v>46119</x:v>
      </x:c>
      <x:c r="H487" s="10" t="n">
        <x:v>46115</x:v>
      </x:c>
      <x:c r="I487" s="7" t="n">
        <x:v>5000</x:v>
      </x:c>
      <x:c r="J487" s="7" t="n">
        <x:v>5000</x:v>
      </x:c>
      <x:c r="K487" s="7" t="n">
        <x:v>1</x:v>
      </x:c>
      <x:c r="L487" s="8" t="n">
        <x:v>10.18</x:v>
      </x:c>
      <x:c r="M487" s="9" t="n">
        <x:v>557.5</x:v>
      </x:c>
      <x:c r="N487" s="2" t="str">
        <x:v>i</x:v>
      </x:c>
      <x:c r="O487" s="2" t="n">
        <x:v>0</x:v>
      </x:c>
      <x:c r="P487" s="2" t="n">
        <x:v>100</x:v>
      </x:c>
      <x:c r="Q487" s="2" t="str">
        <x:v>Baseline PO cost</x:v>
      </x:c>
      <x:c r="R487" s="2" t="str">
        <x:v>Received</x:v>
      </x:c>
      <x:c r="S487" s="12" t="n">
        <x:f>IF(AND(ISNUMBER(G487),G487&gt;0,G487&lt;=Summary!$E$5,I487&gt;0),I487*K487,0)</x:f>
        <x:v>5000</x:v>
      </x:c>
      <x:c r="T487" s="12" t="n">
        <x:f>MIN(S487,MAX(0,'Inventory detail'!E253-SUM(S484:S486)))</x:f>
        <x:v>1000</x:v>
      </x:c>
      <x:c r="U487" s="12" t="n">
        <x:f>IF(O487=1,J487*K487,0)</x:f>
        <x:v>0</x:v>
      </x:c>
      <x:c r="V487" s="13" t="str">
        <x:f>IF(O487=0,"",IF(H487="","",MAX(H487,Summary!$E$5)))</x:f>
      </x:c>
      <x:c r="W487" s="12" t="n">
        <x:f>IF(Q487="Baseline PO cost",U487,0)</x:f>
        <x:v>0</x:v>
      </x:c>
      <x:c r="X487" s="12" t="n">
        <x:f>IF(Q487="Higher PO cost",U487,0)</x:f>
        <x:v>0</x:v>
      </x:c>
      <x:c r="Y487" s="12" t="n">
        <x:f>IF(Q487="Unclassified",U487,0)</x:f>
        <x:v>0</x:v>
      </x:c>
    </x:row>
    <x:row r="488" ht="22" customHeight="1">
      <x:c r="A488" s="2" t="str">
        <x:v>COIL</x:v>
      </x:c>
      <x:c r="B488" s="2" t="str">
        <x:v>10</x:v>
      </x:c>
      <x:c r="C488" s="2" t="str">
        <x:v>7BLK36-4</x:v>
      </x:c>
      <x:c r="D488" s="2" t="str">
        <x:v>1059962</x:v>
      </x:c>
      <x:c r="E488" s="2" t="str">
        <x:v>0</x:v>
      </x:c>
      <x:c r="F488" s="2" t="str">
        <x:v>28</x:v>
      </x:c>
      <x:c r="G488" s="10" t="n">
        <x:v>46059</x:v>
      </x:c>
      <x:c r="H488" s="10" t="n">
        <x:v>46064</x:v>
      </x:c>
      <x:c r="I488" s="7" t="n">
        <x:v>1000</x:v>
      </x:c>
      <x:c r="J488" s="7" t="n">
        <x:v>1000</x:v>
      </x:c>
      <x:c r="K488" s="7" t="n">
        <x:v>1</x:v>
      </x:c>
      <x:c r="L488" s="8" t="n">
        <x:v>10.18</x:v>
      </x:c>
      <x:c r="M488" s="9" t="n">
        <x:v>111.5</x:v>
      </x:c>
      <x:c r="N488" s="2" t="str">
        <x:v>i</x:v>
      </x:c>
      <x:c r="O488" s="2" t="n">
        <x:v>0</x:v>
      </x:c>
      <x:c r="P488" s="2" t="n">
        <x:v>100</x:v>
      </x:c>
      <x:c r="Q488" s="2" t="str">
        <x:v>Baseline PO cost</x:v>
      </x:c>
      <x:c r="R488" s="2" t="str">
        <x:v>Received</x:v>
      </x:c>
      <x:c r="S488" s="12" t="n">
        <x:f>IF(AND(ISNUMBER(G488),G488&gt;0,G488&lt;=Summary!$E$5,I488&gt;0),I488*K488,0)</x:f>
        <x:v>1000</x:v>
      </x:c>
      <x:c r="T488" s="12" t="n">
        <x:f>MIN(S488,MAX(0,'Inventory detail'!E253-SUM(S484:S487)))</x:f>
        <x:v>0</x:v>
      </x:c>
      <x:c r="U488" s="12" t="n">
        <x:f>IF(O488=1,J488*K488,0)</x:f>
        <x:v>0</x:v>
      </x:c>
      <x:c r="V488" s="13" t="str">
        <x:f>IF(O488=0,"",IF(H488="","",MAX(H488,Summary!$E$5)))</x:f>
      </x:c>
      <x:c r="W488" s="12" t="n">
        <x:f>IF(Q488="Baseline PO cost",U488,0)</x:f>
        <x:v>0</x:v>
      </x:c>
      <x:c r="X488" s="12" t="n">
        <x:f>IF(Q488="Higher PO cost",U488,0)</x:f>
        <x:v>0</x:v>
      </x:c>
      <x:c r="Y488" s="12" t="n">
        <x:f>IF(Q488="Unclassified",U488,0)</x:f>
        <x:v>0</x:v>
      </x:c>
    </x:row>
    <x:row r="489" ht="22" customHeight="1">
      <x:c r="A489" s="2" t="str">
        <x:v>COIL</x:v>
      </x:c>
      <x:c r="B489" s="2" t="str">
        <x:v>10</x:v>
      </x:c>
      <x:c r="C489" s="2" t="str">
        <x:v>7BLK36-4</x:v>
      </x:c>
      <x:c r="D489" s="2" t="str">
        <x:v>1059842</x:v>
      </x:c>
      <x:c r="E489" s="2" t="str">
        <x:v>0</x:v>
      </x:c>
      <x:c r="F489" s="2" t="str">
        <x:v>36</x:v>
      </x:c>
      <x:c r="G489" s="10" t="n">
        <x:v>46042</x:v>
      </x:c>
      <x:c r="H489" s="10" t="n">
        <x:v>46044</x:v>
      </x:c>
      <x:c r="I489" s="7" t="n">
        <x:v>500</x:v>
      </x:c>
      <x:c r="J489" s="7" t="n">
        <x:v>500</x:v>
      </x:c>
      <x:c r="K489" s="7" t="n">
        <x:v>1</x:v>
      </x:c>
      <x:c r="L489" s="8" t="n">
        <x:v>10.18</x:v>
      </x:c>
      <x:c r="M489" s="9" t="n">
        <x:v>55.75</x:v>
      </x:c>
      <x:c r="N489" s="2" t="str">
        <x:v>i</x:v>
      </x:c>
      <x:c r="O489" s="2" t="n">
        <x:v>0</x:v>
      </x:c>
      <x:c r="P489" s="2" t="n">
        <x:v>100</x:v>
      </x:c>
      <x:c r="Q489" s="2" t="str">
        <x:v>Baseline PO cost</x:v>
      </x:c>
      <x:c r="R489" s="2" t="str">
        <x:v>Received</x:v>
      </x:c>
      <x:c r="S489" s="12" t="n">
        <x:f>IF(AND(ISNUMBER(G489),G489&gt;0,G489&lt;=Summary!$E$5,I489&gt;0),I489*K489,0)</x:f>
        <x:v>500</x:v>
      </x:c>
      <x:c r="T489" s="12" t="n">
        <x:f>MIN(S489,MAX(0,'Inventory detail'!E253-SUM(S484:S488)))</x:f>
        <x:v>0</x:v>
      </x:c>
      <x:c r="U489" s="12" t="n">
        <x:f>IF(O489=1,J489*K489,0)</x:f>
        <x:v>0</x:v>
      </x:c>
      <x:c r="V489" s="13" t="str">
        <x:f>IF(O489=0,"",IF(H489="","",MAX(H489,Summary!$E$5)))</x:f>
      </x:c>
      <x:c r="W489" s="12" t="n">
        <x:f>IF(Q489="Baseline PO cost",U489,0)</x:f>
        <x:v>0</x:v>
      </x:c>
      <x:c r="X489" s="12" t="n">
        <x:f>IF(Q489="Higher PO cost",U489,0)</x:f>
        <x:v>0</x:v>
      </x:c>
      <x:c r="Y489" s="12" t="n">
        <x:f>IF(Q489="Unclassified",U489,0)</x:f>
        <x:v>0</x:v>
      </x:c>
    </x:row>
    <x:row r="490" ht="22" customHeight="1">
      <x:c r="A490" s="2" t="str">
        <x:v>COIL</x:v>
      </x:c>
      <x:c r="B490" s="2" t="str">
        <x:v>10</x:v>
      </x:c>
      <x:c r="C490" s="2" t="str">
        <x:v>7CLR12-4</x:v>
      </x:c>
      <x:c r="D490" s="2" t="str">
        <x:v>1061140</x:v>
      </x:c>
      <x:c r="E490" s="2" t="str">
        <x:v>0</x:v>
      </x:c>
      <x:c r="F490" s="2" t="str">
        <x:v>3</x:v>
      </x:c>
      <x:c r="G490" s="10" t="n">
        <x:v>46286</x:v>
      </x:c>
      <x:c r="H490" s="10" t="n">
        <x:v>46286</x:v>
      </x:c>
      <x:c r="I490" s="7" t="n">
        <x:v>2500</x:v>
      </x:c>
      <x:c r="J490" s="7" t="n">
        <x:v>2500</x:v>
      </x:c>
      <x:c r="K490" s="7" t="n">
        <x:v>1</x:v>
      </x:c>
      <x:c r="L490" s="8" t="n">
        <x:v>3.48</x:v>
      </x:c>
      <x:c r="M490" s="9" t="n">
        <x:v>98</x:v>
      </x:c>
      <x:c r="N490" s="2" t="str">
        <x:v>i</x:v>
      </x:c>
      <x:c r="O490" s="2" t="n">
        <x:v>0</x:v>
      </x:c>
      <x:c r="P490" s="2" t="n">
        <x:v>100</x:v>
      </x:c>
      <x:c r="Q490" s="2" t="str">
        <x:v>Baseline PO cost</x:v>
      </x:c>
      <x:c r="R490" s="2" t="str">
        <x:v>Received</x:v>
      </x:c>
      <x:c r="S490" s="12" t="n">
        <x:f>IF(AND(ISNUMBER(G490),G490&gt;0,G490&lt;=Summary!$E$5,I490&gt;0),I490*K490,0)</x:f>
        <x:v>2500</x:v>
      </x:c>
      <x:c r="T490" s="12" t="n">
        <x:f>MIN(S490,MAX(0,'Inventory detail'!E348-0))</x:f>
        <x:v>2500</x:v>
      </x:c>
      <x:c r="U490" s="12" t="n">
        <x:f>IF(O490=1,J490*K490,0)</x:f>
        <x:v>0</x:v>
      </x:c>
      <x:c r="V490" s="13" t="str">
        <x:f>IF(O490=0,"",IF(H490="","",MAX(H490,Summary!$E$5)))</x:f>
      </x:c>
      <x:c r="W490" s="12" t="n">
        <x:f>IF(Q490="Baseline PO cost",U490,0)</x:f>
        <x:v>0</x:v>
      </x:c>
      <x:c r="X490" s="12" t="n">
        <x:f>IF(Q490="Higher PO cost",U490,0)</x:f>
        <x:v>0</x:v>
      </x:c>
      <x:c r="Y490" s="12" t="n">
        <x:f>IF(Q490="Unclassified",U490,0)</x:f>
        <x:v>0</x:v>
      </x:c>
    </x:row>
    <x:row r="491" ht="22" customHeight="1">
      <x:c r="A491" s="2" t="str">
        <x:v>COIL</x:v>
      </x:c>
      <x:c r="B491" s="2" t="str">
        <x:v>10</x:v>
      </x:c>
      <x:c r="C491" s="2" t="str">
        <x:v>7CLR12-4</x:v>
      </x:c>
      <x:c r="D491" s="2" t="str">
        <x:v>1060507</x:v>
      </x:c>
      <x:c r="E491" s="2" t="str">
        <x:v>0</x:v>
      </x:c>
      <x:c r="F491" s="2" t="str">
        <x:v>3</x:v>
      </x:c>
      <x:c r="G491" s="10" t="n">
        <x:v>46150</x:v>
      </x:c>
      <x:c r="H491" s="10" t="n">
        <x:v>46155</x:v>
      </x:c>
      <x:c r="I491" s="7" t="n">
        <x:v>2500</x:v>
      </x:c>
      <x:c r="J491" s="7" t="n">
        <x:v>2500</x:v>
      </x:c>
      <x:c r="K491" s="7" t="n">
        <x:v>1</x:v>
      </x:c>
      <x:c r="L491" s="8" t="n">
        <x:v>3.48</x:v>
      </x:c>
      <x:c r="M491" s="9" t="n">
        <x:v>98</x:v>
      </x:c>
      <x:c r="N491" s="2" t="str">
        <x:v>i</x:v>
      </x:c>
      <x:c r="O491" s="2" t="n">
        <x:v>0</x:v>
      </x:c>
      <x:c r="P491" s="2" t="n">
        <x:v>100</x:v>
      </x:c>
      <x:c r="Q491" s="2" t="str">
        <x:v>Baseline PO cost</x:v>
      </x:c>
      <x:c r="R491" s="2" t="str">
        <x:v>Received</x:v>
      </x:c>
      <x:c r="S491" s="12" t="n">
        <x:f>IF(AND(ISNUMBER(G491),G491&gt;0,G491&lt;=Summary!$E$5,I491&gt;0),I491*K491,0)</x:f>
        <x:v>2500</x:v>
      </x:c>
      <x:c r="T491" s="12" t="n">
        <x:f>MIN(S491,MAX(0,'Inventory detail'!E348-SUM(S490:S490)))</x:f>
        <x:v>500</x:v>
      </x:c>
      <x:c r="U491" s="12" t="n">
        <x:f>IF(O491=1,J491*K491,0)</x:f>
        <x:v>0</x:v>
      </x:c>
      <x:c r="V491" s="13" t="str">
        <x:f>IF(O491=0,"",IF(H491="","",MAX(H491,Summary!$E$5)))</x:f>
      </x:c>
      <x:c r="W491" s="12" t="n">
        <x:f>IF(Q491="Baseline PO cost",U491,0)</x:f>
        <x:v>0</x:v>
      </x:c>
      <x:c r="X491" s="12" t="n">
        <x:f>IF(Q491="Higher PO cost",U491,0)</x:f>
        <x:v>0</x:v>
      </x:c>
      <x:c r="Y491" s="12" t="n">
        <x:f>IF(Q491="Unclassified",U491,0)</x:f>
        <x:v>0</x:v>
      </x:c>
    </x:row>
    <x:row r="492" ht="22" customHeight="1">
      <x:c r="A492" s="2" t="str">
        <x:v>COIL</x:v>
      </x:c>
      <x:c r="B492" s="2" t="str">
        <x:v>10</x:v>
      </x:c>
      <x:c r="C492" s="2" t="str">
        <x:v>7CLR12-4</x:v>
      </x:c>
      <x:c r="D492" s="2" t="str">
        <x:v>1060063</x:v>
      </x:c>
      <x:c r="E492" s="2" t="str">
        <x:v>0</x:v>
      </x:c>
      <x:c r="F492" s="2" t="str">
        <x:v>5</x:v>
      </x:c>
      <x:c r="G492" s="10" t="n">
        <x:v>46083</x:v>
      </x:c>
      <x:c r="H492" s="10" t="n">
        <x:v>46087</x:v>
      </x:c>
      <x:c r="I492" s="7" t="n">
        <x:v>5000</x:v>
      </x:c>
      <x:c r="J492" s="7" t="n">
        <x:v>5000</x:v>
      </x:c>
      <x:c r="K492" s="7" t="n">
        <x:v>1</x:v>
      </x:c>
      <x:c r="L492" s="8" t="n">
        <x:v>3.48</x:v>
      </x:c>
      <x:c r="M492" s="9" t="n">
        <x:v>190.5</x:v>
      </x:c>
      <x:c r="N492" s="2" t="str">
        <x:v>i</x:v>
      </x:c>
      <x:c r="O492" s="2" t="n">
        <x:v>0</x:v>
      </x:c>
      <x:c r="P492" s="2" t="n">
        <x:v>100</x:v>
      </x:c>
      <x:c r="Q492" s="2" t="str">
        <x:v>Baseline PO cost</x:v>
      </x:c>
      <x:c r="R492" s="2" t="str">
        <x:v>Received</x:v>
      </x:c>
      <x:c r="S492" s="12" t="n">
        <x:f>IF(AND(ISNUMBER(G492),G492&gt;0,G492&lt;=Summary!$E$5,I492&gt;0),I492*K492,0)</x:f>
        <x:v>5000</x:v>
      </x:c>
      <x:c r="T492" s="12" t="n">
        <x:f>MIN(S492,MAX(0,'Inventory detail'!E348-SUM(S490:S491)))</x:f>
        <x:v>0</x:v>
      </x:c>
      <x:c r="U492" s="12" t="n">
        <x:f>IF(O492=1,J492*K492,0)</x:f>
        <x:v>0</x:v>
      </x:c>
      <x:c r="V492" s="13" t="str">
        <x:f>IF(O492=0,"",IF(H492="","",MAX(H492,Summary!$E$5)))</x:f>
      </x:c>
      <x:c r="W492" s="12" t="n">
        <x:f>IF(Q492="Baseline PO cost",U492,0)</x:f>
        <x:v>0</x:v>
      </x:c>
      <x:c r="X492" s="12" t="n">
        <x:f>IF(Q492="Higher PO cost",U492,0)</x:f>
        <x:v>0</x:v>
      </x:c>
      <x:c r="Y492" s="12" t="n">
        <x:f>IF(Q492="Unclassified",U492,0)</x:f>
        <x:v>0</x:v>
      </x:c>
    </x:row>
    <x:row r="493" ht="22" customHeight="1">
      <x:c r="A493" s="2" t="str">
        <x:v>COIL</x:v>
      </x:c>
      <x:c r="B493" s="2" t="str">
        <x:v>10</x:v>
      </x:c>
      <x:c r="C493" s="2" t="str">
        <x:v>7NAV12-4</x:v>
      </x:c>
      <x:c r="D493" s="2" t="str">
        <x:v>1060866</x:v>
      </x:c>
      <x:c r="E493" s="2" t="str">
        <x:v>0</x:v>
      </x:c>
      <x:c r="F493" s="2" t="str">
        <x:v>3</x:v>
      </x:c>
      <x:c r="G493" s="10" t="n">
        <x:v>46210</x:v>
      </x:c>
      <x:c r="H493" s="10" t="n">
        <x:v>46213</x:v>
      </x:c>
      <x:c r="I493" s="7" t="n">
        <x:v>7500</x:v>
      </x:c>
      <x:c r="J493" s="7" t="n">
        <x:v>7500</x:v>
      </x:c>
      <x:c r="K493" s="7" t="n">
        <x:v>1</x:v>
      </x:c>
      <x:c r="L493" s="8" t="n">
        <x:v>3.48</x:v>
      </x:c>
      <x:c r="M493" s="9" t="n">
        <x:v>294</x:v>
      </x:c>
      <x:c r="N493" s="2" t="str">
        <x:v>i</x:v>
      </x:c>
      <x:c r="O493" s="2" t="n">
        <x:v>0</x:v>
      </x:c>
      <x:c r="P493" s="2" t="n">
        <x:v>100</x:v>
      </x:c>
      <x:c r="Q493" s="2" t="str">
        <x:v>Baseline PO cost</x:v>
      </x:c>
      <x:c r="R493" s="2" t="str">
        <x:v>Received</x:v>
      </x:c>
      <x:c r="S493" s="12" t="n">
        <x:f>IF(AND(ISNUMBER(G493),G493&gt;0,G493&lt;=Summary!$E$5,I493&gt;0),I493*K493,0)</x:f>
        <x:v>7500</x:v>
      </x:c>
      <x:c r="T493" s="12" t="n">
        <x:f>MIN(S493,MAX(0,'Inventory detail'!E218-0))</x:f>
        <x:v>5600</x:v>
      </x:c>
      <x:c r="U493" s="12" t="n">
        <x:f>IF(O493=1,J493*K493,0)</x:f>
        <x:v>0</x:v>
      </x:c>
      <x:c r="V493" s="13" t="str">
        <x:f>IF(O493=0,"",IF(H493="","",MAX(H493,Summary!$E$5)))</x:f>
      </x:c>
      <x:c r="W493" s="12" t="n">
        <x:f>IF(Q493="Baseline PO cost",U493,0)</x:f>
        <x:v>0</x:v>
      </x:c>
      <x:c r="X493" s="12" t="n">
        <x:f>IF(Q493="Higher PO cost",U493,0)</x:f>
        <x:v>0</x:v>
      </x:c>
      <x:c r="Y493" s="12" t="n">
        <x:f>IF(Q493="Unclassified",U493,0)</x:f>
        <x:v>0</x:v>
      </x:c>
    </x:row>
    <x:row r="494" ht="22" customHeight="1">
      <x:c r="A494" s="2" t="str">
        <x:v>COIL</x:v>
      </x:c>
      <x:c r="B494" s="2" t="str">
        <x:v>10</x:v>
      </x:c>
      <x:c r="C494" s="2" t="str">
        <x:v>7NAV12-4</x:v>
      </x:c>
      <x:c r="D494" s="2" t="str">
        <x:v>1060063</x:v>
      </x:c>
      <x:c r="E494" s="2" t="str">
        <x:v>0</x:v>
      </x:c>
      <x:c r="F494" s="2" t="str">
        <x:v>6</x:v>
      </x:c>
      <x:c r="G494" s="10" t="n">
        <x:v>46083</x:v>
      </x:c>
      <x:c r="H494" s="10" t="n">
        <x:v>46087</x:v>
      </x:c>
      <x:c r="I494" s="7" t="n">
        <x:v>2500</x:v>
      </x:c>
      <x:c r="J494" s="7" t="n">
        <x:v>2500</x:v>
      </x:c>
      <x:c r="K494" s="7" t="n">
        <x:v>1</x:v>
      </x:c>
      <x:c r="L494" s="8" t="n">
        <x:v>3.48</x:v>
      </x:c>
      <x:c r="M494" s="9" t="n">
        <x:v>95.25</x:v>
      </x:c>
      <x:c r="N494" s="2" t="str">
        <x:v>i</x:v>
      </x:c>
      <x:c r="O494" s="2" t="n">
        <x:v>0</x:v>
      </x:c>
      <x:c r="P494" s="2" t="n">
        <x:v>100</x:v>
      </x:c>
      <x:c r="Q494" s="2" t="str">
        <x:v>Baseline PO cost</x:v>
      </x:c>
      <x:c r="R494" s="2" t="str">
        <x:v>Received</x:v>
      </x:c>
      <x:c r="S494" s="12" t="n">
        <x:f>IF(AND(ISNUMBER(G494),G494&gt;0,G494&lt;=Summary!$E$5,I494&gt;0),I494*K494,0)</x:f>
        <x:v>2500</x:v>
      </x:c>
      <x:c r="T494" s="12" t="n">
        <x:f>MIN(S494,MAX(0,'Inventory detail'!E218-SUM(S493:S493)))</x:f>
        <x:v>0</x:v>
      </x:c>
      <x:c r="U494" s="12" t="n">
        <x:f>IF(O494=1,J494*K494,0)</x:f>
        <x:v>0</x:v>
      </x:c>
      <x:c r="V494" s="13" t="str">
        <x:f>IF(O494=0,"",IF(H494="","",MAX(H494,Summary!$E$5)))</x:f>
      </x:c>
      <x:c r="W494" s="12" t="n">
        <x:f>IF(Q494="Baseline PO cost",U494,0)</x:f>
        <x:v>0</x:v>
      </x:c>
      <x:c r="X494" s="12" t="n">
        <x:f>IF(Q494="Higher PO cost",U494,0)</x:f>
        <x:v>0</x:v>
      </x:c>
      <x:c r="Y494" s="12" t="n">
        <x:f>IF(Q494="Unclassified",U494,0)</x:f>
        <x:v>0</x:v>
      </x:c>
    </x:row>
    <x:row r="495" ht="22" customHeight="1">
      <x:c r="A495" s="2" t="str">
        <x:v>COIL</x:v>
      </x:c>
      <x:c r="B495" s="2" t="str">
        <x:v>10</x:v>
      </x:c>
      <x:c r="C495" s="2" t="str">
        <x:v>7WHT12-4</x:v>
      </x:c>
      <x:c r="D495" s="2" t="str">
        <x:v>1060776</x:v>
      </x:c>
      <x:c r="E495" s="2" t="str">
        <x:v>0</x:v>
      </x:c>
      <x:c r="F495" s="2" t="str">
        <x:v>4</x:v>
      </x:c>
      <x:c r="G495" s="10" t="n">
        <x:v>46197</x:v>
      </x:c>
      <x:c r="H495" s="10" t="n">
        <x:v>46199</x:v>
      </x:c>
      <x:c r="I495" s="7" t="n">
        <x:v>2500</x:v>
      </x:c>
      <x:c r="J495" s="7" t="n">
        <x:v>2500</x:v>
      </x:c>
      <x:c r="K495" s="7" t="n">
        <x:v>1</x:v>
      </x:c>
      <x:c r="L495" s="8" t="n">
        <x:v>3.48</x:v>
      </x:c>
      <x:c r="M495" s="9" t="n">
        <x:v>98</x:v>
      </x:c>
      <x:c r="N495" s="2" t="str">
        <x:v>i</x:v>
      </x:c>
      <x:c r="O495" s="2" t="n">
        <x:v>0</x:v>
      </x:c>
      <x:c r="P495" s="2" t="n">
        <x:v>100</x:v>
      </x:c>
      <x:c r="Q495" s="2" t="str">
        <x:v>Baseline PO cost</x:v>
      </x:c>
      <x:c r="R495" s="2" t="str">
        <x:v>Received</x:v>
      </x:c>
      <x:c r="S495" s="12" t="n">
        <x:f>IF(AND(ISNUMBER(G495),G495&gt;0,G495&lt;=Summary!$E$5,I495&gt;0),I495*K495,0)</x:f>
        <x:v>2500</x:v>
      </x:c>
      <x:c r="T495" s="12" t="n">
        <x:f>MIN(S495,MAX(0,'Inventory detail'!E186-0))</x:f>
        <x:v>800</x:v>
      </x:c>
      <x:c r="U495" s="12" t="n">
        <x:f>IF(O495=1,J495*K495,0)</x:f>
        <x:v>0</x:v>
      </x:c>
      <x:c r="V495" s="13" t="str">
        <x:f>IF(O495=0,"",IF(H495="","",MAX(H495,Summary!$E$5)))</x:f>
      </x:c>
      <x:c r="W495" s="12" t="n">
        <x:f>IF(Q495="Baseline PO cost",U495,0)</x:f>
        <x:v>0</x:v>
      </x:c>
      <x:c r="X495" s="12" t="n">
        <x:f>IF(Q495="Higher PO cost",U495,0)</x:f>
        <x:v>0</x:v>
      </x:c>
      <x:c r="Y495" s="12" t="n">
        <x:f>IF(Q495="Unclassified",U495,0)</x:f>
        <x:v>0</x:v>
      </x:c>
    </x:row>
    <x:row r="496" ht="22" customHeight="1">
      <x:c r="A496" s="2" t="str">
        <x:v>COIL</x:v>
      </x:c>
      <x:c r="B496" s="2" t="str">
        <x:v>10</x:v>
      </x:c>
      <x:c r="C496" s="2" t="str">
        <x:v>7WHT12-4</x:v>
      </x:c>
      <x:c r="D496" s="2" t="str">
        <x:v>1059842</x:v>
      </x:c>
      <x:c r="E496" s="2" t="str">
        <x:v>0</x:v>
      </x:c>
      <x:c r="F496" s="2" t="str">
        <x:v>4</x:v>
      </x:c>
      <x:c r="G496" s="10" t="n">
        <x:v>46042</x:v>
      </x:c>
      <x:c r="H496" s="10" t="n">
        <x:v>46044</x:v>
      </x:c>
      <x:c r="I496" s="7" t="n">
        <x:v>10000</x:v>
      </x:c>
      <x:c r="J496" s="7" t="n">
        <x:v>10000</x:v>
      </x:c>
      <x:c r="K496" s="7" t="n">
        <x:v>1</x:v>
      </x:c>
      <x:c r="L496" s="8" t="n">
        <x:v>3.48</x:v>
      </x:c>
      <x:c r="M496" s="9" t="n">
        <x:v>381</x:v>
      </x:c>
      <x:c r="N496" s="2" t="str">
        <x:v>i</x:v>
      </x:c>
      <x:c r="O496" s="2" t="n">
        <x:v>0</x:v>
      </x:c>
      <x:c r="P496" s="2" t="n">
        <x:v>100</x:v>
      </x:c>
      <x:c r="Q496" s="2" t="str">
        <x:v>Baseline PO cost</x:v>
      </x:c>
      <x:c r="R496" s="2" t="str">
        <x:v>Received</x:v>
      </x:c>
      <x:c r="S496" s="12" t="n">
        <x:f>IF(AND(ISNUMBER(G496),G496&gt;0,G496&lt;=Summary!$E$5,I496&gt;0),I496*K496,0)</x:f>
        <x:v>10000</x:v>
      </x:c>
      <x:c r="T496" s="12" t="n">
        <x:f>MIN(S496,MAX(0,'Inventory detail'!E186-SUM(S495:S495)))</x:f>
        <x:v>0</x:v>
      </x:c>
      <x:c r="U496" s="12" t="n">
        <x:f>IF(O496=1,J496*K496,0)</x:f>
        <x:v>0</x:v>
      </x:c>
      <x:c r="V496" s="13" t="str">
        <x:f>IF(O496=0,"",IF(H496="","",MAX(H496,Summary!$E$5)))</x:f>
      </x:c>
      <x:c r="W496" s="12" t="n">
        <x:f>IF(Q496="Baseline PO cost",U496,0)</x:f>
        <x:v>0</x:v>
      </x:c>
      <x:c r="X496" s="12" t="n">
        <x:f>IF(Q496="Higher PO cost",U496,0)</x:f>
        <x:v>0</x:v>
      </x:c>
      <x:c r="Y496" s="12" t="n">
        <x:f>IF(Q496="Unclassified",U496,0)</x:f>
        <x:v>0</x:v>
      </x:c>
    </x:row>
    <x:row r="497" ht="22" customHeight="1">
      <x:c r="A497" s="2" t="str">
        <x:v>COIL</x:v>
      </x:c>
      <x:c r="B497" s="2" t="str">
        <x:v>10</x:v>
      </x:c>
      <x:c r="C497" s="2" t="str">
        <x:v>7WHT12-4</x:v>
      </x:c>
      <x:c r="D497" s="2" t="str">
        <x:v>1061485</x:v>
      </x:c>
      <x:c r="E497" s="2" t="str">
        <x:v>0</x:v>
      </x:c>
      <x:c r="F497" s="2" t="str">
        <x:v>4</x:v>
      </x:c>
      <x:c r="G497" s="10"/>
      <x:c r="H497" s="10" t="n">
        <x:v>46339</x:v>
      </x:c>
      <x:c r="I497" s="7" t="n">
        <x:v>10000</x:v>
      </x:c>
      <x:c r="J497" s="7" t="n">
        <x:v>10000</x:v>
      </x:c>
      <x:c r="K497" s="7" t="n">
        <x:v>1</x:v>
      </x:c>
      <x:c r="L497" s="8" t="n">
        <x:v>3.48</x:v>
      </x:c>
      <x:c r="M497" s="9" t="n">
        <x:v>0</x:v>
      </x:c>
      <x:c r="N497" s="2" t="str">
        <x:v>a</x:v>
      </x:c>
      <x:c r="O497" s="2" t="n">
        <x:v>1</x:v>
      </x:c>
      <x:c r="P497" s="2" t="n">
        <x:v>100</x:v>
      </x:c>
      <x:c r="Q497" s="2" t="str">
        <x:v>Baseline PO cost</x:v>
      </x:c>
      <x:c r="R497" s="2" t="str">
        <x:v>Incoming active PO</x:v>
      </x:c>
      <x:c r="S497" s="12" t="n">
        <x:f>IF(AND(ISNUMBER(G497),G497&gt;0,G497&lt;=Summary!$E$5,I497&gt;0),I497*K497,0)</x:f>
        <x:v>0</x:v>
      </x:c>
      <x:c r="T497" s="12" t="n">
        <x:f>MIN(S497,MAX(0,'Inventory detail'!E186-SUM(S495:S496)))</x:f>
        <x:v>0</x:v>
      </x:c>
      <x:c r="U497" s="12" t="n">
        <x:f>IF(O497=1,J497*K497,0)</x:f>
        <x:v>10000</x:v>
      </x:c>
      <x:c r="V497" s="13" t="n">
        <x:f>IF(O497=0,"",IF(H497="","",MAX(H497,Summary!$E$5)))</x:f>
        <x:v>46339</x:v>
      </x:c>
      <x:c r="W497" s="12" t="n">
        <x:f>IF(Q497="Baseline PO cost",U497,0)</x:f>
        <x:v>10000</x:v>
      </x:c>
      <x:c r="X497" s="12" t="n">
        <x:f>IF(Q497="Higher PO cost",U497,0)</x:f>
        <x:v>0</x:v>
      </x:c>
      <x:c r="Y497" s="12" t="n">
        <x:f>IF(Q497="Unclassified",U497,0)</x:f>
        <x:v>0</x:v>
      </x:c>
    </x:row>
    <x:row r="498" ht="22" customHeight="1">
      <x:c r="A498" s="2" t="str">
        <x:v>COIL</x:v>
      </x:c>
      <x:c r="B498" s="2" t="str">
        <x:v>10</x:v>
      </x:c>
      <x:c r="C498" s="2" t="str">
        <x:v>8BLK12-4</x:v>
      </x:c>
      <x:c r="D498" s="2" t="str">
        <x:v>1061316</x:v>
      </x:c>
      <x:c r="E498" s="2" t="str">
        <x:v>0</x:v>
      </x:c>
      <x:c r="F498" s="2" t="str">
        <x:v>4</x:v>
      </x:c>
      <x:c r="G498" s="10" t="n">
        <x:v>46302</x:v>
      </x:c>
      <x:c r="H498" s="10" t="n">
        <x:v>46304</x:v>
      </x:c>
      <x:c r="I498" s="7" t="n">
        <x:v>175000</x:v>
      </x:c>
      <x:c r="J498" s="7" t="n">
        <x:v>175000</x:v>
      </x:c>
      <x:c r="K498" s="7" t="n">
        <x:v>1</x:v>
      </x:c>
      <x:c r="L498" s="8" t="n">
        <x:v>3.04</x:v>
      </x:c>
      <x:c r="M498" s="9" t="n">
        <x:v>6002.5</x:v>
      </x:c>
      <x:c r="N498" s="2" t="str">
        <x:v>a</x:v>
      </x:c>
      <x:c r="O498" s="2" t="n">
        <x:v>0</x:v>
      </x:c>
      <x:c r="P498" s="2" t="n">
        <x:v>100</x:v>
      </x:c>
      <x:c r="Q498" s="2" t="str">
        <x:v>Baseline PO cost</x:v>
      </x:c>
      <x:c r="R498" s="2" t="str">
        <x:v>Received</x:v>
      </x:c>
      <x:c r="S498" s="12" t="n">
        <x:f>IF(AND(ISNUMBER(G498),G498&gt;0,G498&lt;=Summary!$E$5,I498&gt;0),I498*K498,0)</x:f>
        <x:v>175000</x:v>
      </x:c>
      <x:c r="T498" s="12" t="n">
        <x:f>MIN(S498,MAX(0,'Inventory detail'!E2-0))</x:f>
        <x:v>175000</x:v>
      </x:c>
      <x:c r="U498" s="12" t="n">
        <x:f>IF(O498=1,J498*K498,0)</x:f>
        <x:v>0</x:v>
      </x:c>
      <x:c r="V498" s="13" t="str">
        <x:f>IF(O498=0,"",IF(H498="","",MAX(H498,Summary!$E$5)))</x:f>
      </x:c>
      <x:c r="W498" s="12" t="n">
        <x:f>IF(Q498="Baseline PO cost",U498,0)</x:f>
        <x:v>0</x:v>
      </x:c>
      <x:c r="X498" s="12" t="n">
        <x:f>IF(Q498="Higher PO cost",U498,0)</x:f>
        <x:v>0</x:v>
      </x:c>
      <x:c r="Y498" s="12" t="n">
        <x:f>IF(Q498="Unclassified",U498,0)</x:f>
        <x:v>0</x:v>
      </x:c>
    </x:row>
    <x:row r="499" ht="22" customHeight="1">
      <x:c r="A499" s="2" t="str">
        <x:v>COIL</x:v>
      </x:c>
      <x:c r="B499" s="2" t="str">
        <x:v>10</x:v>
      </x:c>
      <x:c r="C499" s="2" t="str">
        <x:v>8BLK12-4</x:v>
      </x:c>
      <x:c r="D499" s="2" t="str">
        <x:v>1061140</x:v>
      </x:c>
      <x:c r="E499" s="2" t="str">
        <x:v>0</x:v>
      </x:c>
      <x:c r="F499" s="2" t="str">
        <x:v>4</x:v>
      </x:c>
      <x:c r="G499" s="10" t="n">
        <x:v>46286</x:v>
      </x:c>
      <x:c r="H499" s="10" t="n">
        <x:v>46286</x:v>
      </x:c>
      <x:c r="I499" s="7" t="n">
        <x:v>140000</x:v>
      </x:c>
      <x:c r="J499" s="7" t="n">
        <x:v>140000</x:v>
      </x:c>
      <x:c r="K499" s="7" t="n">
        <x:v>1</x:v>
      </x:c>
      <x:c r="L499" s="8" t="n">
        <x:v>3.04</x:v>
      </x:c>
      <x:c r="M499" s="9" t="n">
        <x:v>4802</x:v>
      </x:c>
      <x:c r="N499" s="2" t="str">
        <x:v>i</x:v>
      </x:c>
      <x:c r="O499" s="2" t="n">
        <x:v>0</x:v>
      </x:c>
      <x:c r="P499" s="2" t="n">
        <x:v>100</x:v>
      </x:c>
      <x:c r="Q499" s="2" t="str">
        <x:v>Baseline PO cost</x:v>
      </x:c>
      <x:c r="R499" s="2" t="str">
        <x:v>Received</x:v>
      </x:c>
      <x:c r="S499" s="12" t="n">
        <x:f>IF(AND(ISNUMBER(G499),G499&gt;0,G499&lt;=Summary!$E$5,I499&gt;0),I499*K499,0)</x:f>
        <x:v>140000</x:v>
      </x:c>
      <x:c r="T499" s="12" t="n">
        <x:f>MIN(S499,MAX(0,'Inventory detail'!E2-SUM(S498:S498)))</x:f>
        <x:v>133900</x:v>
      </x:c>
      <x:c r="U499" s="12" t="n">
        <x:f>IF(O499=1,J499*K499,0)</x:f>
        <x:v>0</x:v>
      </x:c>
      <x:c r="V499" s="13" t="str">
        <x:f>IF(O499=0,"",IF(H499="","",MAX(H499,Summary!$E$5)))</x:f>
      </x:c>
      <x:c r="W499" s="12" t="n">
        <x:f>IF(Q499="Baseline PO cost",U499,0)</x:f>
        <x:v>0</x:v>
      </x:c>
      <x:c r="X499" s="12" t="n">
        <x:f>IF(Q499="Higher PO cost",U499,0)</x:f>
        <x:v>0</x:v>
      </x:c>
      <x:c r="Y499" s="12" t="n">
        <x:f>IF(Q499="Unclassified",U499,0)</x:f>
        <x:v>0</x:v>
      </x:c>
    </x:row>
    <x:row r="500" ht="22" customHeight="1">
      <x:c r="A500" s="2" t="str">
        <x:v>COIL</x:v>
      </x:c>
      <x:c r="B500" s="2" t="str">
        <x:v>10</x:v>
      </x:c>
      <x:c r="C500" s="2" t="str">
        <x:v>8BLK12-4</x:v>
      </x:c>
      <x:c r="D500" s="2" t="str">
        <x:v>1060985</x:v>
      </x:c>
      <x:c r="E500" s="2" t="str">
        <x:v>0</x:v>
      </x:c>
      <x:c r="F500" s="2" t="str">
        <x:v>4</x:v>
      </x:c>
      <x:c r="G500" s="10" t="n">
        <x:v>46240</x:v>
      </x:c>
      <x:c r="H500" s="10" t="n">
        <x:v>46241</x:v>
      </x:c>
      <x:c r="I500" s="7" t="n">
        <x:v>150000</x:v>
      </x:c>
      <x:c r="J500" s="7" t="n">
        <x:v>150000</x:v>
      </x:c>
      <x:c r="K500" s="7" t="n">
        <x:v>1</x:v>
      </x:c>
      <x:c r="L500" s="8" t="n">
        <x:v>3.04</x:v>
      </x:c>
      <x:c r="M500" s="9" t="n">
        <x:v>5145</x:v>
      </x:c>
      <x:c r="N500" s="2" t="str">
        <x:v>i</x:v>
      </x:c>
      <x:c r="O500" s="2" t="n">
        <x:v>0</x:v>
      </x:c>
      <x:c r="P500" s="2" t="n">
        <x:v>100</x:v>
      </x:c>
      <x:c r="Q500" s="2" t="str">
        <x:v>Baseline PO cost</x:v>
      </x:c>
      <x:c r="R500" s="2" t="str">
        <x:v>Received</x:v>
      </x:c>
      <x:c r="S500" s="12" t="n">
        <x:f>IF(AND(ISNUMBER(G500),G500&gt;0,G500&lt;=Summary!$E$5,I500&gt;0),I500*K500,0)</x:f>
        <x:v>150000</x:v>
      </x:c>
      <x:c r="T500" s="12" t="n">
        <x:f>MIN(S500,MAX(0,'Inventory detail'!E2-SUM(S498:S499)))</x:f>
        <x:v>0</x:v>
      </x:c>
      <x:c r="U500" s="12" t="n">
        <x:f>IF(O500=1,J500*K500,0)</x:f>
        <x:v>0</x:v>
      </x:c>
      <x:c r="V500" s="13" t="str">
        <x:f>IF(O500=0,"",IF(H500="","",MAX(H500,Summary!$E$5)))</x:f>
      </x:c>
      <x:c r="W500" s="12" t="n">
        <x:f>IF(Q500="Baseline PO cost",U500,0)</x:f>
        <x:v>0</x:v>
      </x:c>
      <x:c r="X500" s="12" t="n">
        <x:f>IF(Q500="Higher PO cost",U500,0)</x:f>
        <x:v>0</x:v>
      </x:c>
      <x:c r="Y500" s="12" t="n">
        <x:f>IF(Q500="Unclassified",U500,0)</x:f>
        <x:v>0</x:v>
      </x:c>
    </x:row>
    <x:row r="501" ht="22" customHeight="1">
      <x:c r="A501" s="2" t="str">
        <x:v>COIL</x:v>
      </x:c>
      <x:c r="B501" s="2" t="str">
        <x:v>10</x:v>
      </x:c>
      <x:c r="C501" s="2" t="str">
        <x:v>8BLK12-4</x:v>
      </x:c>
      <x:c r="D501" s="2" t="str">
        <x:v>1060866</x:v>
      </x:c>
      <x:c r="E501" s="2" t="str">
        <x:v>0</x:v>
      </x:c>
      <x:c r="F501" s="2" t="str">
        <x:v>4</x:v>
      </x:c>
      <x:c r="G501" s="10" t="n">
        <x:v>46210</x:v>
      </x:c>
      <x:c r="H501" s="10" t="n">
        <x:v>46213</x:v>
      </x:c>
      <x:c r="I501" s="7" t="n">
        <x:v>155000</x:v>
      </x:c>
      <x:c r="J501" s="7" t="n">
        <x:v>155000</x:v>
      </x:c>
      <x:c r="K501" s="7" t="n">
        <x:v>1</x:v>
      </x:c>
      <x:c r="L501" s="8" t="n">
        <x:v>3.04</x:v>
      </x:c>
      <x:c r="M501" s="9" t="n">
        <x:v>5316.5</x:v>
      </x:c>
      <x:c r="N501" s="2" t="str">
        <x:v>i</x:v>
      </x:c>
      <x:c r="O501" s="2" t="n">
        <x:v>0</x:v>
      </x:c>
      <x:c r="P501" s="2" t="n">
        <x:v>100</x:v>
      </x:c>
      <x:c r="Q501" s="2" t="str">
        <x:v>Baseline PO cost</x:v>
      </x:c>
      <x:c r="R501" s="2" t="str">
        <x:v>Received</x:v>
      </x:c>
      <x:c r="S501" s="12" t="n">
        <x:f>IF(AND(ISNUMBER(G501),G501&gt;0,G501&lt;=Summary!$E$5,I501&gt;0),I501*K501,0)</x:f>
        <x:v>155000</x:v>
      </x:c>
      <x:c r="T501" s="12" t="n">
        <x:f>MIN(S501,MAX(0,'Inventory detail'!E2-SUM(S498:S500)))</x:f>
        <x:v>0</x:v>
      </x:c>
      <x:c r="U501" s="12" t="n">
        <x:f>IF(O501=1,J501*K501,0)</x:f>
        <x:v>0</x:v>
      </x:c>
      <x:c r="V501" s="13" t="str">
        <x:f>IF(O501=0,"",IF(H501="","",MAX(H501,Summary!$E$5)))</x:f>
      </x:c>
      <x:c r="W501" s="12" t="n">
        <x:f>IF(Q501="Baseline PO cost",U501,0)</x:f>
        <x:v>0</x:v>
      </x:c>
      <x:c r="X501" s="12" t="n">
        <x:f>IF(Q501="Higher PO cost",U501,0)</x:f>
        <x:v>0</x:v>
      </x:c>
      <x:c r="Y501" s="12" t="n">
        <x:f>IF(Q501="Unclassified",U501,0)</x:f>
        <x:v>0</x:v>
      </x:c>
    </x:row>
    <x:row r="502" ht="22" customHeight="1">
      <x:c r="A502" s="2" t="str">
        <x:v>COIL</x:v>
      </x:c>
      <x:c r="B502" s="2" t="str">
        <x:v>10</x:v>
      </x:c>
      <x:c r="C502" s="2" t="str">
        <x:v>8BLK12-4</x:v>
      </x:c>
      <x:c r="D502" s="2" t="str">
        <x:v>1060776</x:v>
      </x:c>
      <x:c r="E502" s="2" t="str">
        <x:v>0</x:v>
      </x:c>
      <x:c r="F502" s="2" t="str">
        <x:v>5</x:v>
      </x:c>
      <x:c r="G502" s="10" t="n">
        <x:v>46197</x:v>
      </x:c>
      <x:c r="H502" s="10" t="n">
        <x:v>46199</x:v>
      </x:c>
      <x:c r="I502" s="7" t="n">
        <x:v>50000</x:v>
      </x:c>
      <x:c r="J502" s="7" t="n">
        <x:v>50000</x:v>
      </x:c>
      <x:c r="K502" s="7" t="n">
        <x:v>1</x:v>
      </x:c>
      <x:c r="L502" s="8" t="n">
        <x:v>3.04</x:v>
      </x:c>
      <x:c r="M502" s="9" t="n">
        <x:v>1715</x:v>
      </x:c>
      <x:c r="N502" s="2" t="str">
        <x:v>i</x:v>
      </x:c>
      <x:c r="O502" s="2" t="n">
        <x:v>0</x:v>
      </x:c>
      <x:c r="P502" s="2" t="n">
        <x:v>100</x:v>
      </x:c>
      <x:c r="Q502" s="2" t="str">
        <x:v>Baseline PO cost</x:v>
      </x:c>
      <x:c r="R502" s="2" t="str">
        <x:v>Received</x:v>
      </x:c>
      <x:c r="S502" s="12" t="n">
        <x:f>IF(AND(ISNUMBER(G502),G502&gt;0,G502&lt;=Summary!$E$5,I502&gt;0),I502*K502,0)</x:f>
        <x:v>50000</x:v>
      </x:c>
      <x:c r="T502" s="12" t="n">
        <x:f>MIN(S502,MAX(0,'Inventory detail'!E2-SUM(S498:S501)))</x:f>
        <x:v>0</x:v>
      </x:c>
      <x:c r="U502" s="12" t="n">
        <x:f>IF(O502=1,J502*K502,0)</x:f>
        <x:v>0</x:v>
      </x:c>
      <x:c r="V502" s="13" t="str">
        <x:f>IF(O502=0,"",IF(H502="","",MAX(H502,Summary!$E$5)))</x:f>
      </x:c>
      <x:c r="W502" s="12" t="n">
        <x:f>IF(Q502="Baseline PO cost",U502,0)</x:f>
        <x:v>0</x:v>
      </x:c>
      <x:c r="X502" s="12" t="n">
        <x:f>IF(Q502="Higher PO cost",U502,0)</x:f>
        <x:v>0</x:v>
      </x:c>
      <x:c r="Y502" s="12" t="n">
        <x:f>IF(Q502="Unclassified",U502,0)</x:f>
        <x:v>0</x:v>
      </x:c>
    </x:row>
    <x:row r="503" ht="22" customHeight="1">
      <x:c r="A503" s="2" t="str">
        <x:v>COIL</x:v>
      </x:c>
      <x:c r="B503" s="2" t="str">
        <x:v>10</x:v>
      </x:c>
      <x:c r="C503" s="2" t="str">
        <x:v>8BLK12-4</x:v>
      </x:c>
      <x:c r="D503" s="2" t="str">
        <x:v>1060598</x:v>
      </x:c>
      <x:c r="E503" s="2" t="str">
        <x:v>0</x:v>
      </x:c>
      <x:c r="F503" s="2" t="str">
        <x:v>3</x:v>
      </x:c>
      <x:c r="G503" s="10" t="n">
        <x:v>46171</x:v>
      </x:c>
      <x:c r="H503" s="10" t="n">
        <x:v>46171</x:v>
      </x:c>
      <x:c r="I503" s="7" t="n">
        <x:v>60000</x:v>
      </x:c>
      <x:c r="J503" s="7" t="n">
        <x:v>60000</x:v>
      </x:c>
      <x:c r="K503" s="7" t="n">
        <x:v>1</x:v>
      </x:c>
      <x:c r="L503" s="8" t="n">
        <x:v>3.04</x:v>
      </x:c>
      <x:c r="M503" s="9" t="n">
        <x:v>2058</x:v>
      </x:c>
      <x:c r="N503" s="2" t="str">
        <x:v>i</x:v>
      </x:c>
      <x:c r="O503" s="2" t="n">
        <x:v>0</x:v>
      </x:c>
      <x:c r="P503" s="2" t="n">
        <x:v>100</x:v>
      </x:c>
      <x:c r="Q503" s="2" t="str">
        <x:v>Baseline PO cost</x:v>
      </x:c>
      <x:c r="R503" s="2" t="str">
        <x:v>Received</x:v>
      </x:c>
      <x:c r="S503" s="12" t="n">
        <x:f>IF(AND(ISNUMBER(G503),G503&gt;0,G503&lt;=Summary!$E$5,I503&gt;0),I503*K503,0)</x:f>
        <x:v>60000</x:v>
      </x:c>
      <x:c r="T503" s="12" t="n">
        <x:f>MIN(S503,MAX(0,'Inventory detail'!E2-SUM(S498:S502)))</x:f>
        <x:v>0</x:v>
      </x:c>
      <x:c r="U503" s="12" t="n">
        <x:f>IF(O503=1,J503*K503,0)</x:f>
        <x:v>0</x:v>
      </x:c>
      <x:c r="V503" s="13" t="str">
        <x:f>IF(O503=0,"",IF(H503="","",MAX(H503,Summary!$E$5)))</x:f>
      </x:c>
      <x:c r="W503" s="12" t="n">
        <x:f>IF(Q503="Baseline PO cost",U503,0)</x:f>
        <x:v>0</x:v>
      </x:c>
      <x:c r="X503" s="12" t="n">
        <x:f>IF(Q503="Higher PO cost",U503,0)</x:f>
        <x:v>0</x:v>
      </x:c>
      <x:c r="Y503" s="12" t="n">
        <x:f>IF(Q503="Unclassified",U503,0)</x:f>
        <x:v>0</x:v>
      </x:c>
    </x:row>
    <x:row r="504" ht="22" customHeight="1">
      <x:c r="A504" s="2" t="str">
        <x:v>COIL</x:v>
      </x:c>
      <x:c r="B504" s="2" t="str">
        <x:v>10</x:v>
      </x:c>
      <x:c r="C504" s="2" t="str">
        <x:v>8BLK12-4</x:v>
      </x:c>
      <x:c r="D504" s="2" t="str">
        <x:v>1060507</x:v>
      </x:c>
      <x:c r="E504" s="2" t="str">
        <x:v>0</x:v>
      </x:c>
      <x:c r="F504" s="2" t="str">
        <x:v>4</x:v>
      </x:c>
      <x:c r="G504" s="10" t="n">
        <x:v>46150</x:v>
      </x:c>
      <x:c r="H504" s="10" t="n">
        <x:v>46155</x:v>
      </x:c>
      <x:c r="I504" s="7" t="n">
        <x:v>80000</x:v>
      </x:c>
      <x:c r="J504" s="7" t="n">
        <x:v>80000</x:v>
      </x:c>
      <x:c r="K504" s="7" t="n">
        <x:v>1</x:v>
      </x:c>
      <x:c r="L504" s="8" t="n">
        <x:v>3.04</x:v>
      </x:c>
      <x:c r="M504" s="9" t="n">
        <x:v>2744</x:v>
      </x:c>
      <x:c r="N504" s="2" t="str">
        <x:v>i</x:v>
      </x:c>
      <x:c r="O504" s="2" t="n">
        <x:v>0</x:v>
      </x:c>
      <x:c r="P504" s="2" t="n">
        <x:v>100</x:v>
      </x:c>
      <x:c r="Q504" s="2" t="str">
        <x:v>Baseline PO cost</x:v>
      </x:c>
      <x:c r="R504" s="2" t="str">
        <x:v>Received</x:v>
      </x:c>
      <x:c r="S504" s="12" t="n">
        <x:f>IF(AND(ISNUMBER(G504),G504&gt;0,G504&lt;=Summary!$E$5,I504&gt;0),I504*K504,0)</x:f>
        <x:v>80000</x:v>
      </x:c>
      <x:c r="T504" s="12" t="n">
        <x:f>MIN(S504,MAX(0,'Inventory detail'!E2-SUM(S498:S503)))</x:f>
        <x:v>0</x:v>
      </x:c>
      <x:c r="U504" s="12" t="n">
        <x:f>IF(O504=1,J504*K504,0)</x:f>
        <x:v>0</x:v>
      </x:c>
      <x:c r="V504" s="13" t="str">
        <x:f>IF(O504=0,"",IF(H504="","",MAX(H504,Summary!$E$5)))</x:f>
      </x:c>
      <x:c r="W504" s="12" t="n">
        <x:f>IF(Q504="Baseline PO cost",U504,0)</x:f>
        <x:v>0</x:v>
      </x:c>
      <x:c r="X504" s="12" t="n">
        <x:f>IF(Q504="Higher PO cost",U504,0)</x:f>
        <x:v>0</x:v>
      </x:c>
      <x:c r="Y504" s="12" t="n">
        <x:f>IF(Q504="Unclassified",U504,0)</x:f>
        <x:v>0</x:v>
      </x:c>
    </x:row>
    <x:row r="505" ht="22" customHeight="1">
      <x:c r="A505" s="2" t="str">
        <x:v>COIL</x:v>
      </x:c>
      <x:c r="B505" s="2" t="str">
        <x:v>10</x:v>
      </x:c>
      <x:c r="C505" s="2" t="str">
        <x:v>8BLK12-4</x:v>
      </x:c>
      <x:c r="D505" s="2" t="str">
        <x:v>1060384</x:v>
      </x:c>
      <x:c r="E505" s="2" t="str">
        <x:v>0</x:v>
      </x:c>
      <x:c r="F505" s="2" t="str">
        <x:v>5</x:v>
      </x:c>
      <x:c r="G505" s="10" t="n">
        <x:v>46127</x:v>
      </x:c>
      <x:c r="H505" s="10" t="n">
        <x:v>46129</x:v>
      </x:c>
      <x:c r="I505" s="7" t="n">
        <x:v>140000</x:v>
      </x:c>
      <x:c r="J505" s="7" t="n">
        <x:v>140000</x:v>
      </x:c>
      <x:c r="K505" s="7" t="n">
        <x:v>1</x:v>
      </x:c>
      <x:c r="L505" s="8" t="n">
        <x:v>3.04</x:v>
      </x:c>
      <x:c r="M505" s="9" t="n">
        <x:v>4662</x:v>
      </x:c>
      <x:c r="N505" s="2" t="str">
        <x:v>i</x:v>
      </x:c>
      <x:c r="O505" s="2" t="n">
        <x:v>0</x:v>
      </x:c>
      <x:c r="P505" s="2" t="n">
        <x:v>100</x:v>
      </x:c>
      <x:c r="Q505" s="2" t="str">
        <x:v>Baseline PO cost</x:v>
      </x:c>
      <x:c r="R505" s="2" t="str">
        <x:v>Received</x:v>
      </x:c>
      <x:c r="S505" s="12" t="n">
        <x:f>IF(AND(ISNUMBER(G505),G505&gt;0,G505&lt;=Summary!$E$5,I505&gt;0),I505*K505,0)</x:f>
        <x:v>140000</x:v>
      </x:c>
      <x:c r="T505" s="12" t="n">
        <x:f>MIN(S505,MAX(0,'Inventory detail'!E2-SUM(S498:S504)))</x:f>
        <x:v>0</x:v>
      </x:c>
      <x:c r="U505" s="12" t="n">
        <x:f>IF(O505=1,J505*K505,0)</x:f>
        <x:v>0</x:v>
      </x:c>
      <x:c r="V505" s="13" t="str">
        <x:f>IF(O505=0,"",IF(H505="","",MAX(H505,Summary!$E$5)))</x:f>
      </x:c>
      <x:c r="W505" s="12" t="n">
        <x:f>IF(Q505="Baseline PO cost",U505,0)</x:f>
        <x:v>0</x:v>
      </x:c>
      <x:c r="X505" s="12" t="n">
        <x:f>IF(Q505="Higher PO cost",U505,0)</x:f>
        <x:v>0</x:v>
      </x:c>
      <x:c r="Y505" s="12" t="n">
        <x:f>IF(Q505="Unclassified",U505,0)</x:f>
        <x:v>0</x:v>
      </x:c>
    </x:row>
    <x:row r="506" ht="22" customHeight="1">
      <x:c r="A506" s="2" t="str">
        <x:v>COIL</x:v>
      </x:c>
      <x:c r="B506" s="2" t="str">
        <x:v>10</x:v>
      </x:c>
      <x:c r="C506" s="2" t="str">
        <x:v>8BLK12-4</x:v>
      </x:c>
      <x:c r="D506" s="2" t="str">
        <x:v>1060225</x:v>
      </x:c>
      <x:c r="E506" s="2" t="str">
        <x:v>0</x:v>
      </x:c>
      <x:c r="F506" s="2" t="str">
        <x:v>5</x:v>
      </x:c>
      <x:c r="G506" s="10" t="n">
        <x:v>46119</x:v>
      </x:c>
      <x:c r="H506" s="10" t="n">
        <x:v>46115</x:v>
      </x:c>
      <x:c r="I506" s="7" t="n">
        <x:v>130000</x:v>
      </x:c>
      <x:c r="J506" s="7" t="n">
        <x:v>130000</x:v>
      </x:c>
      <x:c r="K506" s="7" t="n">
        <x:v>1</x:v>
      </x:c>
      <x:c r="L506" s="8" t="n">
        <x:v>3.04</x:v>
      </x:c>
      <x:c r="M506" s="9" t="n">
        <x:v>4329</x:v>
      </x:c>
      <x:c r="N506" s="2" t="str">
        <x:v>i</x:v>
      </x:c>
      <x:c r="O506" s="2" t="n">
        <x:v>0</x:v>
      </x:c>
      <x:c r="P506" s="2" t="n">
        <x:v>100</x:v>
      </x:c>
      <x:c r="Q506" s="2" t="str">
        <x:v>Baseline PO cost</x:v>
      </x:c>
      <x:c r="R506" s="2" t="str">
        <x:v>Received</x:v>
      </x:c>
      <x:c r="S506" s="12" t="n">
        <x:f>IF(AND(ISNUMBER(G506),G506&gt;0,G506&lt;=Summary!$E$5,I506&gt;0),I506*K506,0)</x:f>
        <x:v>130000</x:v>
      </x:c>
      <x:c r="T506" s="12" t="n">
        <x:f>MIN(S506,MAX(0,'Inventory detail'!E2-SUM(S498:S505)))</x:f>
        <x:v>0</x:v>
      </x:c>
      <x:c r="U506" s="12" t="n">
        <x:f>IF(O506=1,J506*K506,0)</x:f>
        <x:v>0</x:v>
      </x:c>
      <x:c r="V506" s="13" t="str">
        <x:f>IF(O506=0,"",IF(H506="","",MAX(H506,Summary!$E$5)))</x:f>
      </x:c>
      <x:c r="W506" s="12" t="n">
        <x:f>IF(Q506="Baseline PO cost",U506,0)</x:f>
        <x:v>0</x:v>
      </x:c>
      <x:c r="X506" s="12" t="n">
        <x:f>IF(Q506="Higher PO cost",U506,0)</x:f>
        <x:v>0</x:v>
      </x:c>
      <x:c r="Y506" s="12" t="n">
        <x:f>IF(Q506="Unclassified",U506,0)</x:f>
        <x:v>0</x:v>
      </x:c>
    </x:row>
    <x:row r="507" ht="22" customHeight="1">
      <x:c r="A507" s="2" t="str">
        <x:v>COIL</x:v>
      </x:c>
      <x:c r="B507" s="2" t="str">
        <x:v>10</x:v>
      </x:c>
      <x:c r="C507" s="2" t="str">
        <x:v>8BLK12-4</x:v>
      </x:c>
      <x:c r="D507" s="2" t="str">
        <x:v>1060063</x:v>
      </x:c>
      <x:c r="E507" s="2" t="str">
        <x:v>0</x:v>
      </x:c>
      <x:c r="F507" s="2" t="str">
        <x:v>7</x:v>
      </x:c>
      <x:c r="G507" s="10" t="n">
        <x:v>46083</x:v>
      </x:c>
      <x:c r="H507" s="10" t="n">
        <x:v>46087</x:v>
      </x:c>
      <x:c r="I507" s="7" t="n">
        <x:v>200000</x:v>
      </x:c>
      <x:c r="J507" s="7" t="n">
        <x:v>200000</x:v>
      </x:c>
      <x:c r="K507" s="7" t="n">
        <x:v>1</x:v>
      </x:c>
      <x:c r="L507" s="8" t="n">
        <x:v>3.04</x:v>
      </x:c>
      <x:c r="M507" s="9" t="n">
        <x:v>6660</x:v>
      </x:c>
      <x:c r="N507" s="2" t="str">
        <x:v>i</x:v>
      </x:c>
      <x:c r="O507" s="2" t="n">
        <x:v>0</x:v>
      </x:c>
      <x:c r="P507" s="2" t="n">
        <x:v>100</x:v>
      </x:c>
      <x:c r="Q507" s="2" t="str">
        <x:v>Baseline PO cost</x:v>
      </x:c>
      <x:c r="R507" s="2" t="str">
        <x:v>Received</x:v>
      </x:c>
      <x:c r="S507" s="12" t="n">
        <x:f>IF(AND(ISNUMBER(G507),G507&gt;0,G507&lt;=Summary!$E$5,I507&gt;0),I507*K507,0)</x:f>
        <x:v>200000</x:v>
      </x:c>
      <x:c r="T507" s="12" t="n">
        <x:f>MIN(S507,MAX(0,'Inventory detail'!E2-SUM(S498:S506)))</x:f>
        <x:v>0</x:v>
      </x:c>
      <x:c r="U507" s="12" t="n">
        <x:f>IF(O507=1,J507*K507,0)</x:f>
        <x:v>0</x:v>
      </x:c>
      <x:c r="V507" s="13" t="str">
        <x:f>IF(O507=0,"",IF(H507="","",MAX(H507,Summary!$E$5)))</x:f>
      </x:c>
      <x:c r="W507" s="12" t="n">
        <x:f>IF(Q507="Baseline PO cost",U507,0)</x:f>
        <x:v>0</x:v>
      </x:c>
      <x:c r="X507" s="12" t="n">
        <x:f>IF(Q507="Higher PO cost",U507,0)</x:f>
        <x:v>0</x:v>
      </x:c>
      <x:c r="Y507" s="12" t="n">
        <x:f>IF(Q507="Unclassified",U507,0)</x:f>
        <x:v>0</x:v>
      </x:c>
    </x:row>
    <x:row r="508" ht="22" customHeight="1">
      <x:c r="A508" s="2" t="str">
        <x:v>COIL</x:v>
      </x:c>
      <x:c r="B508" s="2" t="str">
        <x:v>10</x:v>
      </x:c>
      <x:c r="C508" s="2" t="str">
        <x:v>8BLK12-4</x:v>
      </x:c>
      <x:c r="D508" s="2" t="str">
        <x:v>1059842</x:v>
      </x:c>
      <x:c r="E508" s="2" t="str">
        <x:v>0</x:v>
      </x:c>
      <x:c r="F508" s="2" t="str">
        <x:v>5</x:v>
      </x:c>
      <x:c r="G508" s="10" t="n">
        <x:v>46042</x:v>
      </x:c>
      <x:c r="H508" s="10" t="n">
        <x:v>46044</x:v>
      </x:c>
      <x:c r="I508" s="7" t="n">
        <x:v>150000</x:v>
      </x:c>
      <x:c r="J508" s="7" t="n">
        <x:v>150000</x:v>
      </x:c>
      <x:c r="K508" s="7" t="n">
        <x:v>1</x:v>
      </x:c>
      <x:c r="L508" s="8" t="n">
        <x:v>3.04</x:v>
      </x:c>
      <x:c r="M508" s="9" t="n">
        <x:v>4995</x:v>
      </x:c>
      <x:c r="N508" s="2" t="str">
        <x:v>i</x:v>
      </x:c>
      <x:c r="O508" s="2" t="n">
        <x:v>0</x:v>
      </x:c>
      <x:c r="P508" s="2" t="n">
        <x:v>100</x:v>
      </x:c>
      <x:c r="Q508" s="2" t="str">
        <x:v>Baseline PO cost</x:v>
      </x:c>
      <x:c r="R508" s="2" t="str">
        <x:v>Received</x:v>
      </x:c>
      <x:c r="S508" s="12" t="n">
        <x:f>IF(AND(ISNUMBER(G508),G508&gt;0,G508&lt;=Summary!$E$5,I508&gt;0),I508*K508,0)</x:f>
        <x:v>150000</x:v>
      </x:c>
      <x:c r="T508" s="12" t="n">
        <x:f>MIN(S508,MAX(0,'Inventory detail'!E2-SUM(S498:S507)))</x:f>
        <x:v>0</x:v>
      </x:c>
      <x:c r="U508" s="12" t="n">
        <x:f>IF(O508=1,J508*K508,0)</x:f>
        <x:v>0</x:v>
      </x:c>
      <x:c r="V508" s="13" t="str">
        <x:f>IF(O508=0,"",IF(H508="","",MAX(H508,Summary!$E$5)))</x:f>
      </x:c>
      <x:c r="W508" s="12" t="n">
        <x:f>IF(Q508="Baseline PO cost",U508,0)</x:f>
        <x:v>0</x:v>
      </x:c>
      <x:c r="X508" s="12" t="n">
        <x:f>IF(Q508="Higher PO cost",U508,0)</x:f>
        <x:v>0</x:v>
      </x:c>
      <x:c r="Y508" s="12" t="n">
        <x:f>IF(Q508="Unclassified",U508,0)</x:f>
        <x:v>0</x:v>
      </x:c>
    </x:row>
    <x:row r="509" ht="22" customHeight="1">
      <x:c r="A509" s="2" t="str">
        <x:v>COIL</x:v>
      </x:c>
      <x:c r="B509" s="2" t="str">
        <x:v>10</x:v>
      </x:c>
      <x:c r="C509" s="2" t="str">
        <x:v>8BLK12-4</x:v>
      </x:c>
      <x:c r="D509" s="2" t="str">
        <x:v>1061485</x:v>
      </x:c>
      <x:c r="E509" s="2" t="str">
        <x:v>0</x:v>
      </x:c>
      <x:c r="F509" s="2" t="str">
        <x:v>5</x:v>
      </x:c>
      <x:c r="G509" s="10"/>
      <x:c r="H509" s="10" t="n">
        <x:v>46339</x:v>
      </x:c>
      <x:c r="I509" s="7" t="n">
        <x:v>160000</x:v>
      </x:c>
      <x:c r="J509" s="7" t="n">
        <x:v>160000</x:v>
      </x:c>
      <x:c r="K509" s="7" t="n">
        <x:v>1</x:v>
      </x:c>
      <x:c r="L509" s="8" t="n">
        <x:v>3.04</x:v>
      </x:c>
      <x:c r="M509" s="9" t="n">
        <x:v>0</x:v>
      </x:c>
      <x:c r="N509" s="2" t="str">
        <x:v>a</x:v>
      </x:c>
      <x:c r="O509" s="2" t="n">
        <x:v>1</x:v>
      </x:c>
      <x:c r="P509" s="2" t="n">
        <x:v>100</x:v>
      </x:c>
      <x:c r="Q509" s="2" t="str">
        <x:v>Baseline PO cost</x:v>
      </x:c>
      <x:c r="R509" s="2" t="str">
        <x:v>Incoming active PO</x:v>
      </x:c>
      <x:c r="S509" s="12" t="n">
        <x:f>IF(AND(ISNUMBER(G509),G509&gt;0,G509&lt;=Summary!$E$5,I509&gt;0),I509*K509,0)</x:f>
        <x:v>0</x:v>
      </x:c>
      <x:c r="T509" s="12" t="n">
        <x:f>MIN(S509,MAX(0,'Inventory detail'!E2-SUM(S498:S508)))</x:f>
        <x:v>0</x:v>
      </x:c>
      <x:c r="U509" s="12" t="n">
        <x:f>IF(O509=1,J509*K509,0)</x:f>
        <x:v>160000</x:v>
      </x:c>
      <x:c r="V509" s="13" t="n">
        <x:f>IF(O509=0,"",IF(H509="","",MAX(H509,Summary!$E$5)))</x:f>
        <x:v>46339</x:v>
      </x:c>
      <x:c r="W509" s="12" t="n">
        <x:f>IF(Q509="Baseline PO cost",U509,0)</x:f>
        <x:v>160000</x:v>
      </x:c>
      <x:c r="X509" s="12" t="n">
        <x:f>IF(Q509="Higher PO cost",U509,0)</x:f>
        <x:v>0</x:v>
      </x:c>
      <x:c r="Y509" s="12" t="n">
        <x:f>IF(Q509="Unclassified",U509,0)</x:f>
        <x:v>0</x:v>
      </x:c>
    </x:row>
    <x:row r="510" ht="22" customHeight="1">
      <x:c r="A510" s="2" t="str">
        <x:v>COIL</x:v>
      </x:c>
      <x:c r="B510" s="2" t="str">
        <x:v>10</x:v>
      </x:c>
      <x:c r="C510" s="2" t="str">
        <x:v>8BLK36-4</x:v>
      </x:c>
      <x:c r="D510" s="2" t="str">
        <x:v>1061316</x:v>
      </x:c>
      <x:c r="E510" s="2" t="str">
        <x:v>0</x:v>
      </x:c>
      <x:c r="F510" s="2" t="str">
        <x:v>41</x:v>
      </x:c>
      <x:c r="G510" s="10" t="n">
        <x:v>46302</x:v>
      </x:c>
      <x:c r="H510" s="10" t="n">
        <x:v>46304</x:v>
      </x:c>
      <x:c r="I510" s="7" t="n">
        <x:v>10500</x:v>
      </x:c>
      <x:c r="J510" s="7" t="n">
        <x:v>10500</x:v>
      </x:c>
      <x:c r="K510" s="7" t="n">
        <x:v>1</x:v>
      </x:c>
      <x:c r="L510" s="8" t="n">
        <x:v>10.74</x:v>
      </x:c>
      <x:c r="M510" s="9" t="n">
        <x:v>1271.55</x:v>
      </x:c>
      <x:c r="N510" s="2" t="str">
        <x:v>a</x:v>
      </x:c>
      <x:c r="O510" s="2" t="n">
        <x:v>0</x:v>
      </x:c>
      <x:c r="P510" s="2" t="n">
        <x:v>100</x:v>
      </x:c>
      <x:c r="Q510" s="2" t="str">
        <x:v>Baseline PO cost</x:v>
      </x:c>
      <x:c r="R510" s="2" t="str">
        <x:v>Received</x:v>
      </x:c>
      <x:c r="S510" s="12" t="n">
        <x:f>IF(AND(ISNUMBER(G510),G510&gt;0,G510&lt;=Summary!$E$5,I510&gt;0),I510*K510,0)</x:f>
        <x:v>10500</x:v>
      </x:c>
      <x:c r="T510" s="12" t="n">
        <x:f>MIN(S510,MAX(0,'Inventory detail'!E72-0))</x:f>
        <x:v>10500</x:v>
      </x:c>
      <x:c r="U510" s="12" t="n">
        <x:f>IF(O510=1,J510*K510,0)</x:f>
        <x:v>0</x:v>
      </x:c>
      <x:c r="V510" s="13" t="str">
        <x:f>IF(O510=0,"",IF(H510="","",MAX(H510,Summary!$E$5)))</x:f>
      </x:c>
      <x:c r="W510" s="12" t="n">
        <x:f>IF(Q510="Baseline PO cost",U510,0)</x:f>
        <x:v>0</x:v>
      </x:c>
      <x:c r="X510" s="12" t="n">
        <x:f>IF(Q510="Higher PO cost",U510,0)</x:f>
        <x:v>0</x:v>
      </x:c>
      <x:c r="Y510" s="12" t="n">
        <x:f>IF(Q510="Unclassified",U510,0)</x:f>
        <x:v>0</x:v>
      </x:c>
    </x:row>
    <x:row r="511" ht="22" customHeight="1">
      <x:c r="A511" s="2" t="str">
        <x:v>COIL</x:v>
      </x:c>
      <x:c r="B511" s="2" t="str">
        <x:v>10</x:v>
      </x:c>
      <x:c r="C511" s="2" t="str">
        <x:v>8BLK36-4</x:v>
      </x:c>
      <x:c r="D511" s="2" t="str">
        <x:v>1061140</x:v>
      </x:c>
      <x:c r="E511" s="2" t="str">
        <x:v>0</x:v>
      </x:c>
      <x:c r="F511" s="2" t="str">
        <x:v>40</x:v>
      </x:c>
      <x:c r="G511" s="10" t="n">
        <x:v>46286</x:v>
      </x:c>
      <x:c r="H511" s="10" t="n">
        <x:v>46286</x:v>
      </x:c>
      <x:c r="I511" s="7" t="n">
        <x:v>6000</x:v>
      </x:c>
      <x:c r="J511" s="7" t="n">
        <x:v>6000</x:v>
      </x:c>
      <x:c r="K511" s="7" t="n">
        <x:v>1</x:v>
      </x:c>
      <x:c r="L511" s="8" t="n">
        <x:v>10.74</x:v>
      </x:c>
      <x:c r="M511" s="9" t="n">
        <x:v>726.6</x:v>
      </x:c>
      <x:c r="N511" s="2" t="str">
        <x:v>i</x:v>
      </x:c>
      <x:c r="O511" s="2" t="n">
        <x:v>0</x:v>
      </x:c>
      <x:c r="P511" s="2" t="n">
        <x:v>100</x:v>
      </x:c>
      <x:c r="Q511" s="2" t="str">
        <x:v>Baseline PO cost</x:v>
      </x:c>
      <x:c r="R511" s="2" t="str">
        <x:v>Received</x:v>
      </x:c>
      <x:c r="S511" s="12" t="n">
        <x:f>IF(AND(ISNUMBER(G511),G511&gt;0,G511&lt;=Summary!$E$5,I511&gt;0),I511*K511,0)</x:f>
        <x:v>6000</x:v>
      </x:c>
      <x:c r="T511" s="12" t="n">
        <x:f>MIN(S511,MAX(0,'Inventory detail'!E72-SUM(S510:S510)))</x:f>
        <x:v>6000</x:v>
      </x:c>
      <x:c r="U511" s="12" t="n">
        <x:f>IF(O511=1,J511*K511,0)</x:f>
        <x:v>0</x:v>
      </x:c>
      <x:c r="V511" s="13" t="str">
        <x:f>IF(O511=0,"",IF(H511="","",MAX(H511,Summary!$E$5)))</x:f>
      </x:c>
      <x:c r="W511" s="12" t="n">
        <x:f>IF(Q511="Baseline PO cost",U511,0)</x:f>
        <x:v>0</x:v>
      </x:c>
      <x:c r="X511" s="12" t="n">
        <x:f>IF(Q511="Higher PO cost",U511,0)</x:f>
        <x:v>0</x:v>
      </x:c>
      <x:c r="Y511" s="12" t="n">
        <x:f>IF(Q511="Unclassified",U511,0)</x:f>
        <x:v>0</x:v>
      </x:c>
    </x:row>
    <x:row r="512" ht="22" customHeight="1">
      <x:c r="A512" s="2" t="str">
        <x:v>COIL</x:v>
      </x:c>
      <x:c r="B512" s="2" t="str">
        <x:v>10</x:v>
      </x:c>
      <x:c r="C512" s="2" t="str">
        <x:v>8BLK36-4</x:v>
      </x:c>
      <x:c r="D512" s="2" t="str">
        <x:v>1060985</x:v>
      </x:c>
      <x:c r="E512" s="2" t="str">
        <x:v>0</x:v>
      </x:c>
      <x:c r="F512" s="2" t="str">
        <x:v>38</x:v>
      </x:c>
      <x:c r="G512" s="10" t="n">
        <x:v>46240</x:v>
      </x:c>
      <x:c r="H512" s="10" t="n">
        <x:v>46241</x:v>
      </x:c>
      <x:c r="I512" s="7" t="n">
        <x:v>3000</x:v>
      </x:c>
      <x:c r="J512" s="7" t="n">
        <x:v>3000</x:v>
      </x:c>
      <x:c r="K512" s="7" t="n">
        <x:v>1</x:v>
      </x:c>
      <x:c r="L512" s="8" t="n">
        <x:v>10.74</x:v>
      </x:c>
      <x:c r="M512" s="9" t="n">
        <x:v>363.3</x:v>
      </x:c>
      <x:c r="N512" s="2" t="str">
        <x:v>i</x:v>
      </x:c>
      <x:c r="O512" s="2" t="n">
        <x:v>0</x:v>
      </x:c>
      <x:c r="P512" s="2" t="n">
        <x:v>100</x:v>
      </x:c>
      <x:c r="Q512" s="2" t="str">
        <x:v>Baseline PO cost</x:v>
      </x:c>
      <x:c r="R512" s="2" t="str">
        <x:v>Received</x:v>
      </x:c>
      <x:c r="S512" s="12" t="n">
        <x:f>IF(AND(ISNUMBER(G512),G512&gt;0,G512&lt;=Summary!$E$5,I512&gt;0),I512*K512,0)</x:f>
        <x:v>3000</x:v>
      </x:c>
      <x:c r="T512" s="12" t="n">
        <x:f>MIN(S512,MAX(0,'Inventory detail'!E72-SUM(S510:S511)))</x:f>
        <x:v>400</x:v>
      </x:c>
      <x:c r="U512" s="12" t="n">
        <x:f>IF(O512=1,J512*K512,0)</x:f>
        <x:v>0</x:v>
      </x:c>
      <x:c r="V512" s="13" t="str">
        <x:f>IF(O512=0,"",IF(H512="","",MAX(H512,Summary!$E$5)))</x:f>
      </x:c>
      <x:c r="W512" s="12" t="n">
        <x:f>IF(Q512="Baseline PO cost",U512,0)</x:f>
        <x:v>0</x:v>
      </x:c>
      <x:c r="X512" s="12" t="n">
        <x:f>IF(Q512="Higher PO cost",U512,0)</x:f>
        <x:v>0</x:v>
      </x:c>
      <x:c r="Y512" s="12" t="n">
        <x:f>IF(Q512="Unclassified",U512,0)</x:f>
        <x:v>0</x:v>
      </x:c>
    </x:row>
    <x:row r="513" ht="22" customHeight="1">
      <x:c r="A513" s="2" t="str">
        <x:v>COIL</x:v>
      </x:c>
      <x:c r="B513" s="2" t="str">
        <x:v>10</x:v>
      </x:c>
      <x:c r="C513" s="2" t="str">
        <x:v>8BLK36-4</x:v>
      </x:c>
      <x:c r="D513" s="2" t="str">
        <x:v>1060866</x:v>
      </x:c>
      <x:c r="E513" s="2" t="str">
        <x:v>0</x:v>
      </x:c>
      <x:c r="F513" s="2" t="str">
        <x:v>36</x:v>
      </x:c>
      <x:c r="G513" s="10" t="n">
        <x:v>46210</x:v>
      </x:c>
      <x:c r="H513" s="10" t="n">
        <x:v>46213</x:v>
      </x:c>
      <x:c r="I513" s="7" t="n">
        <x:v>1000</x:v>
      </x:c>
      <x:c r="J513" s="7" t="n">
        <x:v>1000</x:v>
      </x:c>
      <x:c r="K513" s="7" t="n">
        <x:v>1</x:v>
      </x:c>
      <x:c r="L513" s="8" t="n">
        <x:v>10.74</x:v>
      </x:c>
      <x:c r="M513" s="9" t="n">
        <x:v>121.1</x:v>
      </x:c>
      <x:c r="N513" s="2" t="str">
        <x:v>i</x:v>
      </x:c>
      <x:c r="O513" s="2" t="n">
        <x:v>0</x:v>
      </x:c>
      <x:c r="P513" s="2" t="n">
        <x:v>100</x:v>
      </x:c>
      <x:c r="Q513" s="2" t="str">
        <x:v>Baseline PO cost</x:v>
      </x:c>
      <x:c r="R513" s="2" t="str">
        <x:v>Received</x:v>
      </x:c>
      <x:c r="S513" s="12" t="n">
        <x:f>IF(AND(ISNUMBER(G513),G513&gt;0,G513&lt;=Summary!$E$5,I513&gt;0),I513*K513,0)</x:f>
        <x:v>1000</x:v>
      </x:c>
      <x:c r="T513" s="12" t="n">
        <x:f>MIN(S513,MAX(0,'Inventory detail'!E72-SUM(S510:S512)))</x:f>
        <x:v>0</x:v>
      </x:c>
      <x:c r="U513" s="12" t="n">
        <x:f>IF(O513=1,J513*K513,0)</x:f>
        <x:v>0</x:v>
      </x:c>
      <x:c r="V513" s="13" t="str">
        <x:f>IF(O513=0,"",IF(H513="","",MAX(H513,Summary!$E$5)))</x:f>
      </x:c>
      <x:c r="W513" s="12" t="n">
        <x:f>IF(Q513="Baseline PO cost",U513,0)</x:f>
        <x:v>0</x:v>
      </x:c>
      <x:c r="X513" s="12" t="n">
        <x:f>IF(Q513="Higher PO cost",U513,0)</x:f>
        <x:v>0</x:v>
      </x:c>
      <x:c r="Y513" s="12" t="n">
        <x:f>IF(Q513="Unclassified",U513,0)</x:f>
        <x:v>0</x:v>
      </x:c>
    </x:row>
    <x:row r="514" ht="22" customHeight="1">
      <x:c r="A514" s="2" t="str">
        <x:v>COIL</x:v>
      </x:c>
      <x:c r="B514" s="2" t="str">
        <x:v>10</x:v>
      </x:c>
      <x:c r="C514" s="2" t="str">
        <x:v>8BLK36-4</x:v>
      </x:c>
      <x:c r="D514" s="2" t="str">
        <x:v>1060776</x:v>
      </x:c>
      <x:c r="E514" s="2" t="str">
        <x:v>0</x:v>
      </x:c>
      <x:c r="F514" s="2" t="str">
        <x:v>41</x:v>
      </x:c>
      <x:c r="G514" s="10" t="n">
        <x:v>46197</x:v>
      </x:c>
      <x:c r="H514" s="10" t="n">
        <x:v>46199</x:v>
      </x:c>
      <x:c r="I514" s="7" t="n">
        <x:v>5000</x:v>
      </x:c>
      <x:c r="J514" s="7" t="n">
        <x:v>5000</x:v>
      </x:c>
      <x:c r="K514" s="7" t="n">
        <x:v>1</x:v>
      </x:c>
      <x:c r="L514" s="8" t="n">
        <x:v>10.74</x:v>
      </x:c>
      <x:c r="M514" s="9" t="n">
        <x:v>605.5</x:v>
      </x:c>
      <x:c r="N514" s="2" t="str">
        <x:v>i</x:v>
      </x:c>
      <x:c r="O514" s="2" t="n">
        <x:v>0</x:v>
      </x:c>
      <x:c r="P514" s="2" t="n">
        <x:v>100</x:v>
      </x:c>
      <x:c r="Q514" s="2" t="str">
        <x:v>Baseline PO cost</x:v>
      </x:c>
      <x:c r="R514" s="2" t="str">
        <x:v>Received</x:v>
      </x:c>
      <x:c r="S514" s="12" t="n">
        <x:f>IF(AND(ISNUMBER(G514),G514&gt;0,G514&lt;=Summary!$E$5,I514&gt;0),I514*K514,0)</x:f>
        <x:v>5000</x:v>
      </x:c>
      <x:c r="T514" s="12" t="n">
        <x:f>MIN(S514,MAX(0,'Inventory detail'!E72-SUM(S510:S513)))</x:f>
        <x:v>0</x:v>
      </x:c>
      <x:c r="U514" s="12" t="n">
        <x:f>IF(O514=1,J514*K514,0)</x:f>
        <x:v>0</x:v>
      </x:c>
      <x:c r="V514" s="13" t="str">
        <x:f>IF(O514=0,"",IF(H514="","",MAX(H514,Summary!$E$5)))</x:f>
      </x:c>
      <x:c r="W514" s="12" t="n">
        <x:f>IF(Q514="Baseline PO cost",U514,0)</x:f>
        <x:v>0</x:v>
      </x:c>
      <x:c r="X514" s="12" t="n">
        <x:f>IF(Q514="Higher PO cost",U514,0)</x:f>
        <x:v>0</x:v>
      </x:c>
      <x:c r="Y514" s="12" t="n">
        <x:f>IF(Q514="Unclassified",U514,0)</x:f>
        <x:v>0</x:v>
      </x:c>
    </x:row>
    <x:row r="515" ht="22" customHeight="1">
      <x:c r="A515" s="2" t="str">
        <x:v>COIL</x:v>
      </x:c>
      <x:c r="B515" s="2" t="str">
        <x:v>10</x:v>
      </x:c>
      <x:c r="C515" s="2" t="str">
        <x:v>8BLK36-4</x:v>
      </x:c>
      <x:c r="D515" s="2" t="str">
        <x:v>1060598</x:v>
      </x:c>
      <x:c r="E515" s="2" t="str">
        <x:v>0</x:v>
      </x:c>
      <x:c r="F515" s="2" t="str">
        <x:v>39</x:v>
      </x:c>
      <x:c r="G515" s="10" t="n">
        <x:v>46171</x:v>
      </x:c>
      <x:c r="H515" s="10" t="n">
        <x:v>46171</x:v>
      </x:c>
      <x:c r="I515" s="7" t="n">
        <x:v>5000</x:v>
      </x:c>
      <x:c r="J515" s="7" t="n">
        <x:v>5000</x:v>
      </x:c>
      <x:c r="K515" s="7" t="n">
        <x:v>1</x:v>
      </x:c>
      <x:c r="L515" s="8" t="n">
        <x:v>10.74</x:v>
      </x:c>
      <x:c r="M515" s="9" t="n">
        <x:v>605.5</x:v>
      </x:c>
      <x:c r="N515" s="2" t="str">
        <x:v>i</x:v>
      </x:c>
      <x:c r="O515" s="2" t="n">
        <x:v>0</x:v>
      </x:c>
      <x:c r="P515" s="2" t="n">
        <x:v>100</x:v>
      </x:c>
      <x:c r="Q515" s="2" t="str">
        <x:v>Baseline PO cost</x:v>
      </x:c>
      <x:c r="R515" s="2" t="str">
        <x:v>Received</x:v>
      </x:c>
      <x:c r="S515" s="12" t="n">
        <x:f>IF(AND(ISNUMBER(G515),G515&gt;0,G515&lt;=Summary!$E$5,I515&gt;0),I515*K515,0)</x:f>
        <x:v>5000</x:v>
      </x:c>
      <x:c r="T515" s="12" t="n">
        <x:f>MIN(S515,MAX(0,'Inventory detail'!E72-SUM(S510:S514)))</x:f>
        <x:v>0</x:v>
      </x:c>
      <x:c r="U515" s="12" t="n">
        <x:f>IF(O515=1,J515*K515,0)</x:f>
        <x:v>0</x:v>
      </x:c>
      <x:c r="V515" s="13" t="str">
        <x:f>IF(O515=0,"",IF(H515="","",MAX(H515,Summary!$E$5)))</x:f>
      </x:c>
      <x:c r="W515" s="12" t="n">
        <x:f>IF(Q515="Baseline PO cost",U515,0)</x:f>
        <x:v>0</x:v>
      </x:c>
      <x:c r="X515" s="12" t="n">
        <x:f>IF(Q515="Higher PO cost",U515,0)</x:f>
        <x:v>0</x:v>
      </x:c>
      <x:c r="Y515" s="12" t="n">
        <x:f>IF(Q515="Unclassified",U515,0)</x:f>
        <x:v>0</x:v>
      </x:c>
    </x:row>
    <x:row r="516" ht="22" customHeight="1">
      <x:c r="A516" s="2" t="str">
        <x:v>COIL</x:v>
      </x:c>
      <x:c r="B516" s="2" t="str">
        <x:v>10</x:v>
      </x:c>
      <x:c r="C516" s="2" t="str">
        <x:v>8BLK36-4</x:v>
      </x:c>
      <x:c r="D516" s="2" t="str">
        <x:v>1060507</x:v>
      </x:c>
      <x:c r="E516" s="2" t="str">
        <x:v>0</x:v>
      </x:c>
      <x:c r="F516" s="2" t="str">
        <x:v>47</x:v>
      </x:c>
      <x:c r="G516" s="10" t="n">
        <x:v>46150</x:v>
      </x:c>
      <x:c r="H516" s="10" t="n">
        <x:v>46155</x:v>
      </x:c>
      <x:c r="I516" s="7" t="n">
        <x:v>4500</x:v>
      </x:c>
      <x:c r="J516" s="7" t="n">
        <x:v>4500</x:v>
      </x:c>
      <x:c r="K516" s="7" t="n">
        <x:v>1</x:v>
      </x:c>
      <x:c r="L516" s="8" t="n">
        <x:v>10.74</x:v>
      </x:c>
      <x:c r="M516" s="9" t="n">
        <x:v>544.95</x:v>
      </x:c>
      <x:c r="N516" s="2" t="str">
        <x:v>i</x:v>
      </x:c>
      <x:c r="O516" s="2" t="n">
        <x:v>0</x:v>
      </x:c>
      <x:c r="P516" s="2" t="n">
        <x:v>100</x:v>
      </x:c>
      <x:c r="Q516" s="2" t="str">
        <x:v>Baseline PO cost</x:v>
      </x:c>
      <x:c r="R516" s="2" t="str">
        <x:v>Received</x:v>
      </x:c>
      <x:c r="S516" s="12" t="n">
        <x:f>IF(AND(ISNUMBER(G516),G516&gt;0,G516&lt;=Summary!$E$5,I516&gt;0),I516*K516,0)</x:f>
        <x:v>4500</x:v>
      </x:c>
      <x:c r="T516" s="12" t="n">
        <x:f>MIN(S516,MAX(0,'Inventory detail'!E72-SUM(S510:S515)))</x:f>
        <x:v>0</x:v>
      </x:c>
      <x:c r="U516" s="12" t="n">
        <x:f>IF(O516=1,J516*K516,0)</x:f>
        <x:v>0</x:v>
      </x:c>
      <x:c r="V516" s="13" t="str">
        <x:f>IF(O516=0,"",IF(H516="","",MAX(H516,Summary!$E$5)))</x:f>
      </x:c>
      <x:c r="W516" s="12" t="n">
        <x:f>IF(Q516="Baseline PO cost",U516,0)</x:f>
        <x:v>0</x:v>
      </x:c>
      <x:c r="X516" s="12" t="n">
        <x:f>IF(Q516="Higher PO cost",U516,0)</x:f>
        <x:v>0</x:v>
      </x:c>
      <x:c r="Y516" s="12" t="n">
        <x:f>IF(Q516="Unclassified",U516,0)</x:f>
        <x:v>0</x:v>
      </x:c>
    </x:row>
    <x:row r="517" ht="22" customHeight="1">
      <x:c r="A517" s="2" t="str">
        <x:v>COIL</x:v>
      </x:c>
      <x:c r="B517" s="2" t="str">
        <x:v>10</x:v>
      </x:c>
      <x:c r="C517" s="2" t="str">
        <x:v>8BLK36-4</x:v>
      </x:c>
      <x:c r="D517" s="2" t="str">
        <x:v>1060225</x:v>
      </x:c>
      <x:c r="E517" s="2" t="str">
        <x:v>0</x:v>
      </x:c>
      <x:c r="F517" s="2" t="str">
        <x:v>40</x:v>
      </x:c>
      <x:c r="G517" s="10" t="n">
        <x:v>46119</x:v>
      </x:c>
      <x:c r="H517" s="10" t="n">
        <x:v>46115</x:v>
      </x:c>
      <x:c r="I517" s="7" t="n">
        <x:v>13000</x:v>
      </x:c>
      <x:c r="J517" s="7" t="n">
        <x:v>13000</x:v>
      </x:c>
      <x:c r="K517" s="7" t="n">
        <x:v>1</x:v>
      </x:c>
      <x:c r="L517" s="8" t="n">
        <x:v>10.74</x:v>
      </x:c>
      <x:c r="M517" s="9" t="n">
        <x:v>1528.8</x:v>
      </x:c>
      <x:c r="N517" s="2" t="str">
        <x:v>i</x:v>
      </x:c>
      <x:c r="O517" s="2" t="n">
        <x:v>0</x:v>
      </x:c>
      <x:c r="P517" s="2" t="n">
        <x:v>100</x:v>
      </x:c>
      <x:c r="Q517" s="2" t="str">
        <x:v>Baseline PO cost</x:v>
      </x:c>
      <x:c r="R517" s="2" t="str">
        <x:v>Received</x:v>
      </x:c>
      <x:c r="S517" s="12" t="n">
        <x:f>IF(AND(ISNUMBER(G517),G517&gt;0,G517&lt;=Summary!$E$5,I517&gt;0),I517*K517,0)</x:f>
        <x:v>13000</x:v>
      </x:c>
      <x:c r="T517" s="12" t="n">
        <x:f>MIN(S517,MAX(0,'Inventory detail'!E72-SUM(S510:S516)))</x:f>
        <x:v>0</x:v>
      </x:c>
      <x:c r="U517" s="12" t="n">
        <x:f>IF(O517=1,J517*K517,0)</x:f>
        <x:v>0</x:v>
      </x:c>
      <x:c r="V517" s="13" t="str">
        <x:f>IF(O517=0,"",IF(H517="","",MAX(H517,Summary!$E$5)))</x:f>
      </x:c>
      <x:c r="W517" s="12" t="n">
        <x:f>IF(Q517="Baseline PO cost",U517,0)</x:f>
        <x:v>0</x:v>
      </x:c>
      <x:c r="X517" s="12" t="n">
        <x:f>IF(Q517="Higher PO cost",U517,0)</x:f>
        <x:v>0</x:v>
      </x:c>
      <x:c r="Y517" s="12" t="n">
        <x:f>IF(Q517="Unclassified",U517,0)</x:f>
        <x:v>0</x:v>
      </x:c>
    </x:row>
    <x:row r="518" ht="22" customHeight="1">
      <x:c r="A518" s="2" t="str">
        <x:v>COIL</x:v>
      </x:c>
      <x:c r="B518" s="2" t="str">
        <x:v>10</x:v>
      </x:c>
      <x:c r="C518" s="2" t="str">
        <x:v>8BLK36-4</x:v>
      </x:c>
      <x:c r="D518" s="2" t="str">
        <x:v>1060063</x:v>
      </x:c>
      <x:c r="E518" s="2" t="str">
        <x:v>0</x:v>
      </x:c>
      <x:c r="F518" s="2" t="str">
        <x:v>35</x:v>
      </x:c>
      <x:c r="G518" s="10" t="n">
        <x:v>46083</x:v>
      </x:c>
      <x:c r="H518" s="10" t="n">
        <x:v>46087</x:v>
      </x:c>
      <x:c r="I518" s="7" t="n">
        <x:v>3500</x:v>
      </x:c>
      <x:c r="J518" s="7" t="n">
        <x:v>3500</x:v>
      </x:c>
      <x:c r="K518" s="7" t="n">
        <x:v>1</x:v>
      </x:c>
      <x:c r="L518" s="8" t="n">
        <x:v>10.74</x:v>
      </x:c>
      <x:c r="M518" s="9" t="n">
        <x:v>411.6</x:v>
      </x:c>
      <x:c r="N518" s="2" t="str">
        <x:v>i</x:v>
      </x:c>
      <x:c r="O518" s="2" t="n">
        <x:v>0</x:v>
      </x:c>
      <x:c r="P518" s="2" t="n">
        <x:v>100</x:v>
      </x:c>
      <x:c r="Q518" s="2" t="str">
        <x:v>Baseline PO cost</x:v>
      </x:c>
      <x:c r="R518" s="2" t="str">
        <x:v>Received</x:v>
      </x:c>
      <x:c r="S518" s="12" t="n">
        <x:f>IF(AND(ISNUMBER(G518),G518&gt;0,G518&lt;=Summary!$E$5,I518&gt;0),I518*K518,0)</x:f>
        <x:v>3500</x:v>
      </x:c>
      <x:c r="T518" s="12" t="n">
        <x:f>MIN(S518,MAX(0,'Inventory detail'!E72-SUM(S510:S517)))</x:f>
        <x:v>0</x:v>
      </x:c>
      <x:c r="U518" s="12" t="n">
        <x:f>IF(O518=1,J518*K518,0)</x:f>
        <x:v>0</x:v>
      </x:c>
      <x:c r="V518" s="13" t="str">
        <x:f>IF(O518=0,"",IF(H518="","",MAX(H518,Summary!$E$5)))</x:f>
      </x:c>
      <x:c r="W518" s="12" t="n">
        <x:f>IF(Q518="Baseline PO cost",U518,0)</x:f>
        <x:v>0</x:v>
      </x:c>
      <x:c r="X518" s="12" t="n">
        <x:f>IF(Q518="Higher PO cost",U518,0)</x:f>
        <x:v>0</x:v>
      </x:c>
      <x:c r="Y518" s="12" t="n">
        <x:f>IF(Q518="Unclassified",U518,0)</x:f>
        <x:v>0</x:v>
      </x:c>
    </x:row>
    <x:row r="519" ht="22" customHeight="1">
      <x:c r="A519" s="2" t="str">
        <x:v>COIL</x:v>
      </x:c>
      <x:c r="B519" s="2" t="str">
        <x:v>10</x:v>
      </x:c>
      <x:c r="C519" s="2" t="str">
        <x:v>8BLK36-4</x:v>
      </x:c>
      <x:c r="D519" s="2" t="str">
        <x:v>1059962</x:v>
      </x:c>
      <x:c r="E519" s="2" t="str">
        <x:v>0</x:v>
      </x:c>
      <x:c r="F519" s="2" t="str">
        <x:v>29</x:v>
      </x:c>
      <x:c r="G519" s="10" t="n">
        <x:v>46059</x:v>
      </x:c>
      <x:c r="H519" s="10" t="n">
        <x:v>46064</x:v>
      </x:c>
      <x:c r="I519" s="7" t="n">
        <x:v>3000</x:v>
      </x:c>
      <x:c r="J519" s="7" t="n">
        <x:v>3000</x:v>
      </x:c>
      <x:c r="K519" s="7" t="n">
        <x:v>1</x:v>
      </x:c>
      <x:c r="L519" s="8" t="n">
        <x:v>10.74</x:v>
      </x:c>
      <x:c r="M519" s="9" t="n">
        <x:v>352.8</x:v>
      </x:c>
      <x:c r="N519" s="2" t="str">
        <x:v>i</x:v>
      </x:c>
      <x:c r="O519" s="2" t="n">
        <x:v>0</x:v>
      </x:c>
      <x:c r="P519" s="2" t="n">
        <x:v>100</x:v>
      </x:c>
      <x:c r="Q519" s="2" t="str">
        <x:v>Baseline PO cost</x:v>
      </x:c>
      <x:c r="R519" s="2" t="str">
        <x:v>Received</x:v>
      </x:c>
      <x:c r="S519" s="12" t="n">
        <x:f>IF(AND(ISNUMBER(G519),G519&gt;0,G519&lt;=Summary!$E$5,I519&gt;0),I519*K519,0)</x:f>
        <x:v>3000</x:v>
      </x:c>
      <x:c r="T519" s="12" t="n">
        <x:f>MIN(S519,MAX(0,'Inventory detail'!E72-SUM(S510:S518)))</x:f>
        <x:v>0</x:v>
      </x:c>
      <x:c r="U519" s="12" t="n">
        <x:f>IF(O519=1,J519*K519,0)</x:f>
        <x:v>0</x:v>
      </x:c>
      <x:c r="V519" s="13" t="str">
        <x:f>IF(O519=0,"",IF(H519="","",MAX(H519,Summary!$E$5)))</x:f>
      </x:c>
      <x:c r="W519" s="12" t="n">
        <x:f>IF(Q519="Baseline PO cost",U519,0)</x:f>
        <x:v>0</x:v>
      </x:c>
      <x:c r="X519" s="12" t="n">
        <x:f>IF(Q519="Higher PO cost",U519,0)</x:f>
        <x:v>0</x:v>
      </x:c>
      <x:c r="Y519" s="12" t="n">
        <x:f>IF(Q519="Unclassified",U519,0)</x:f>
        <x:v>0</x:v>
      </x:c>
    </x:row>
    <x:row r="520" ht="22" customHeight="1">
      <x:c r="A520" s="2" t="str">
        <x:v>COIL</x:v>
      </x:c>
      <x:c r="B520" s="2" t="str">
        <x:v>10</x:v>
      </x:c>
      <x:c r="C520" s="2" t="str">
        <x:v>8BLK36-4</x:v>
      </x:c>
      <x:c r="D520" s="2" t="str">
        <x:v>1059842</x:v>
      </x:c>
      <x:c r="E520" s="2" t="str">
        <x:v>0</x:v>
      </x:c>
      <x:c r="F520" s="2" t="str">
        <x:v>37</x:v>
      </x:c>
      <x:c r="G520" s="10" t="n">
        <x:v>46042</x:v>
      </x:c>
      <x:c r="H520" s="10" t="n">
        <x:v>46044</x:v>
      </x:c>
      <x:c r="I520" s="7" t="n">
        <x:v>500</x:v>
      </x:c>
      <x:c r="J520" s="7" t="n">
        <x:v>500</x:v>
      </x:c>
      <x:c r="K520" s="7" t="n">
        <x:v>1</x:v>
      </x:c>
      <x:c r="L520" s="8" t="n">
        <x:v>10.74</x:v>
      </x:c>
      <x:c r="M520" s="9" t="n">
        <x:v>58.8</x:v>
      </x:c>
      <x:c r="N520" s="2" t="str">
        <x:v>i</x:v>
      </x:c>
      <x:c r="O520" s="2" t="n">
        <x:v>0</x:v>
      </x:c>
      <x:c r="P520" s="2" t="n">
        <x:v>100</x:v>
      </x:c>
      <x:c r="Q520" s="2" t="str">
        <x:v>Baseline PO cost</x:v>
      </x:c>
      <x:c r="R520" s="2" t="str">
        <x:v>Received</x:v>
      </x:c>
      <x:c r="S520" s="12" t="n">
        <x:f>IF(AND(ISNUMBER(G520),G520&gt;0,G520&lt;=Summary!$E$5,I520&gt;0),I520*K520,0)</x:f>
        <x:v>500</x:v>
      </x:c>
      <x:c r="T520" s="12" t="n">
        <x:f>MIN(S520,MAX(0,'Inventory detail'!E72-SUM(S510:S519)))</x:f>
        <x:v>0</x:v>
      </x:c>
      <x:c r="U520" s="12" t="n">
        <x:f>IF(O520=1,J520*K520,0)</x:f>
        <x:v>0</x:v>
      </x:c>
      <x:c r="V520" s="13" t="str">
        <x:f>IF(O520=0,"",IF(H520="","",MAX(H520,Summary!$E$5)))</x:f>
      </x:c>
      <x:c r="W520" s="12" t="n">
        <x:f>IF(Q520="Baseline PO cost",U520,0)</x:f>
        <x:v>0</x:v>
      </x:c>
      <x:c r="X520" s="12" t="n">
        <x:f>IF(Q520="Higher PO cost",U520,0)</x:f>
        <x:v>0</x:v>
      </x:c>
      <x:c r="Y520" s="12" t="n">
        <x:f>IF(Q520="Unclassified",U520,0)</x:f>
        <x:v>0</x:v>
      </x:c>
    </x:row>
    <x:row r="521" ht="22" customHeight="1">
      <x:c r="A521" s="2" t="str">
        <x:v>COIL</x:v>
      </x:c>
      <x:c r="B521" s="2" t="str">
        <x:v>10</x:v>
      </x:c>
      <x:c r="C521" s="2" t="str">
        <x:v>8BLK36-4</x:v>
      </x:c>
      <x:c r="D521" s="2" t="str">
        <x:v>1061485</x:v>
      </x:c>
      <x:c r="E521" s="2" t="str">
        <x:v>0</x:v>
      </x:c>
      <x:c r="F521" s="2" t="str">
        <x:v>43</x:v>
      </x:c>
      <x:c r="G521" s="10"/>
      <x:c r="H521" s="10" t="n">
        <x:v>46339</x:v>
      </x:c>
      <x:c r="I521" s="7" t="n">
        <x:v>1000</x:v>
      </x:c>
      <x:c r="J521" s="7" t="n">
        <x:v>1000</x:v>
      </x:c>
      <x:c r="K521" s="7" t="n">
        <x:v>1</x:v>
      </x:c>
      <x:c r="L521" s="8" t="n">
        <x:v>10.74</x:v>
      </x:c>
      <x:c r="M521" s="9" t="n">
        <x:v>0</x:v>
      </x:c>
      <x:c r="N521" s="2" t="str">
        <x:v>a</x:v>
      </x:c>
      <x:c r="O521" s="2" t="n">
        <x:v>1</x:v>
      </x:c>
      <x:c r="P521" s="2" t="n">
        <x:v>100</x:v>
      </x:c>
      <x:c r="Q521" s="2" t="str">
        <x:v>Baseline PO cost</x:v>
      </x:c>
      <x:c r="R521" s="2" t="str">
        <x:v>Incoming active PO</x:v>
      </x:c>
      <x:c r="S521" s="12" t="n">
        <x:f>IF(AND(ISNUMBER(G521),G521&gt;0,G521&lt;=Summary!$E$5,I521&gt;0),I521*K521,0)</x:f>
        <x:v>0</x:v>
      </x:c>
      <x:c r="T521" s="12" t="n">
        <x:f>MIN(S521,MAX(0,'Inventory detail'!E72-SUM(S510:S520)))</x:f>
        <x:v>0</x:v>
      </x:c>
      <x:c r="U521" s="12" t="n">
        <x:f>IF(O521=1,J521*K521,0)</x:f>
        <x:v>1000</x:v>
      </x:c>
      <x:c r="V521" s="13" t="n">
        <x:f>IF(O521=0,"",IF(H521="","",MAX(H521,Summary!$E$5)))</x:f>
        <x:v>46339</x:v>
      </x:c>
      <x:c r="W521" s="12" t="n">
        <x:f>IF(Q521="Baseline PO cost",U521,0)</x:f>
        <x:v>1000</x:v>
      </x:c>
      <x:c r="X521" s="12" t="n">
        <x:f>IF(Q521="Higher PO cost",U521,0)</x:f>
        <x:v>0</x:v>
      </x:c>
      <x:c r="Y521" s="12" t="n">
        <x:f>IF(Q521="Unclassified",U521,0)</x:f>
        <x:v>0</x:v>
      </x:c>
    </x:row>
    <x:row r="522" ht="22" customHeight="1">
      <x:c r="A522" s="2" t="str">
        <x:v>COIL</x:v>
      </x:c>
      <x:c r="B522" s="2" t="str">
        <x:v>10</x:v>
      </x:c>
      <x:c r="C522" s="2" t="str">
        <x:v>8BLU12-4</x:v>
      </x:c>
      <x:c r="D522" s="2" t="str">
        <x:v>1061316</x:v>
      </x:c>
      <x:c r="E522" s="2" t="str">
        <x:v>0</x:v>
      </x:c>
      <x:c r="F522" s="2" t="str">
        <x:v>5</x:v>
      </x:c>
      <x:c r="G522" s="10" t="n">
        <x:v>46302</x:v>
      </x:c>
      <x:c r="H522" s="10" t="n">
        <x:v>46304</x:v>
      </x:c>
      <x:c r="I522" s="7" t="n">
        <x:v>2500</x:v>
      </x:c>
      <x:c r="J522" s="7" t="n">
        <x:v>2500</x:v>
      </x:c>
      <x:c r="K522" s="7" t="n">
        <x:v>1</x:v>
      </x:c>
      <x:c r="L522" s="8" t="n">
        <x:v>3.73</x:v>
      </x:c>
      <x:c r="M522" s="9" t="n">
        <x:v>105</x:v>
      </x:c>
      <x:c r="N522" s="2" t="str">
        <x:v>a</x:v>
      </x:c>
      <x:c r="O522" s="2" t="n">
        <x:v>0</x:v>
      </x:c>
      <x:c r="P522" s="2" t="n">
        <x:v>100</x:v>
      </x:c>
      <x:c r="Q522" s="2" t="str">
        <x:v>Baseline PO cost</x:v>
      </x:c>
      <x:c r="R522" s="2" t="str">
        <x:v>Received</x:v>
      </x:c>
      <x:c r="S522" s="12" t="n">
        <x:f>IF(AND(ISNUMBER(G522),G522&gt;0,G522&lt;=Summary!$E$5,I522&gt;0),I522*K522,0)</x:f>
        <x:v>2500</x:v>
      </x:c>
      <x:c r="T522" s="12" t="n">
        <x:f>MIN(S522,MAX(0,'Inventory detail'!E229-0))</x:f>
        <x:v>2500</x:v>
      </x:c>
      <x:c r="U522" s="12" t="n">
        <x:f>IF(O522=1,J522*K522,0)</x:f>
        <x:v>0</x:v>
      </x:c>
      <x:c r="V522" s="13" t="str">
        <x:f>IF(O522=0,"",IF(H522="","",MAX(H522,Summary!$E$5)))</x:f>
      </x:c>
      <x:c r="W522" s="12" t="n">
        <x:f>IF(Q522="Baseline PO cost",U522,0)</x:f>
        <x:v>0</x:v>
      </x:c>
      <x:c r="X522" s="12" t="n">
        <x:f>IF(Q522="Higher PO cost",U522,0)</x:f>
        <x:v>0</x:v>
      </x:c>
      <x:c r="Y522" s="12" t="n">
        <x:f>IF(Q522="Unclassified",U522,0)</x:f>
        <x:v>0</x:v>
      </x:c>
    </x:row>
    <x:row r="523" ht="22" customHeight="1">
      <x:c r="A523" s="2" t="str">
        <x:v>COIL</x:v>
      </x:c>
      <x:c r="B523" s="2" t="str">
        <x:v>10</x:v>
      </x:c>
      <x:c r="C523" s="2" t="str">
        <x:v>8BLU12-4</x:v>
      </x:c>
      <x:c r="D523" s="2" t="str">
        <x:v>1061140</x:v>
      </x:c>
      <x:c r="E523" s="2" t="str">
        <x:v>0</x:v>
      </x:c>
      <x:c r="F523" s="2" t="str">
        <x:v>5</x:v>
      </x:c>
      <x:c r="G523" s="10" t="n">
        <x:v>46286</x:v>
      </x:c>
      <x:c r="H523" s="10" t="n">
        <x:v>46286</x:v>
      </x:c>
      <x:c r="I523" s="7" t="n">
        <x:v>2500</x:v>
      </x:c>
      <x:c r="J523" s="7" t="n">
        <x:v>2500</x:v>
      </x:c>
      <x:c r="K523" s="7" t="n">
        <x:v>1</x:v>
      </x:c>
      <x:c r="L523" s="8" t="n">
        <x:v>3.73</x:v>
      </x:c>
      <x:c r="M523" s="9" t="n">
        <x:v>105</x:v>
      </x:c>
      <x:c r="N523" s="2" t="str">
        <x:v>i</x:v>
      </x:c>
      <x:c r="O523" s="2" t="n">
        <x:v>0</x:v>
      </x:c>
      <x:c r="P523" s="2" t="n">
        <x:v>100</x:v>
      </x:c>
      <x:c r="Q523" s="2" t="str">
        <x:v>Baseline PO cost</x:v>
      </x:c>
      <x:c r="R523" s="2" t="str">
        <x:v>Received</x:v>
      </x:c>
      <x:c r="S523" s="12" t="n">
        <x:f>IF(AND(ISNUMBER(G523),G523&gt;0,G523&lt;=Summary!$E$5,I523&gt;0),I523*K523,0)</x:f>
        <x:v>2500</x:v>
      </x:c>
      <x:c r="T523" s="12" t="n">
        <x:f>MIN(S523,MAX(0,'Inventory detail'!E229-SUM(S522:S522)))</x:f>
        <x:v>100</x:v>
      </x:c>
      <x:c r="U523" s="12" t="n">
        <x:f>IF(O523=1,J523*K523,0)</x:f>
        <x:v>0</x:v>
      </x:c>
      <x:c r="V523" s="13" t="str">
        <x:f>IF(O523=0,"",IF(H523="","",MAX(H523,Summary!$E$5)))</x:f>
      </x:c>
      <x:c r="W523" s="12" t="n">
        <x:f>IF(Q523="Baseline PO cost",U523,0)</x:f>
        <x:v>0</x:v>
      </x:c>
      <x:c r="X523" s="12" t="n">
        <x:f>IF(Q523="Higher PO cost",U523,0)</x:f>
        <x:v>0</x:v>
      </x:c>
      <x:c r="Y523" s="12" t="n">
        <x:f>IF(Q523="Unclassified",U523,0)</x:f>
        <x:v>0</x:v>
      </x:c>
    </x:row>
    <x:row r="524" ht="22" customHeight="1">
      <x:c r="A524" s="2" t="str">
        <x:v>COIL</x:v>
      </x:c>
      <x:c r="B524" s="2" t="str">
        <x:v>10</x:v>
      </x:c>
      <x:c r="C524" s="2" t="str">
        <x:v>8BLU12-4</x:v>
      </x:c>
      <x:c r="D524" s="2" t="str">
        <x:v>1060866</x:v>
      </x:c>
      <x:c r="E524" s="2" t="str">
        <x:v>0</x:v>
      </x:c>
      <x:c r="F524" s="2" t="str">
        <x:v>5</x:v>
      </x:c>
      <x:c r="G524" s="10" t="n">
        <x:v>46210</x:v>
      </x:c>
      <x:c r="H524" s="10" t="n">
        <x:v>46213</x:v>
      </x:c>
      <x:c r="I524" s="7" t="n">
        <x:v>2500</x:v>
      </x:c>
      <x:c r="J524" s="7" t="n">
        <x:v>2500</x:v>
      </x:c>
      <x:c r="K524" s="7" t="n">
        <x:v>1</x:v>
      </x:c>
      <x:c r="L524" s="8" t="n">
        <x:v>3.73</x:v>
      </x:c>
      <x:c r="M524" s="9" t="n">
        <x:v>105</x:v>
      </x:c>
      <x:c r="N524" s="2" t="str">
        <x:v>i</x:v>
      </x:c>
      <x:c r="O524" s="2" t="n">
        <x:v>0</x:v>
      </x:c>
      <x:c r="P524" s="2" t="n">
        <x:v>100</x:v>
      </x:c>
      <x:c r="Q524" s="2" t="str">
        <x:v>Baseline PO cost</x:v>
      </x:c>
      <x:c r="R524" s="2" t="str">
        <x:v>Received</x:v>
      </x:c>
      <x:c r="S524" s="12" t="n">
        <x:f>IF(AND(ISNUMBER(G524),G524&gt;0,G524&lt;=Summary!$E$5,I524&gt;0),I524*K524,0)</x:f>
        <x:v>2500</x:v>
      </x:c>
      <x:c r="T524" s="12" t="n">
        <x:f>MIN(S524,MAX(0,'Inventory detail'!E229-SUM(S522:S523)))</x:f>
        <x:v>0</x:v>
      </x:c>
      <x:c r="U524" s="12" t="n">
        <x:f>IF(O524=1,J524*K524,0)</x:f>
        <x:v>0</x:v>
      </x:c>
      <x:c r="V524" s="13" t="str">
        <x:f>IF(O524=0,"",IF(H524="","",MAX(H524,Summary!$E$5)))</x:f>
      </x:c>
      <x:c r="W524" s="12" t="n">
        <x:f>IF(Q524="Baseline PO cost",U524,0)</x:f>
        <x:v>0</x:v>
      </x:c>
      <x:c r="X524" s="12" t="n">
        <x:f>IF(Q524="Higher PO cost",U524,0)</x:f>
        <x:v>0</x:v>
      </x:c>
      <x:c r="Y524" s="12" t="n">
        <x:f>IF(Q524="Unclassified",U524,0)</x:f>
        <x:v>0</x:v>
      </x:c>
    </x:row>
    <x:row r="525" ht="22" customHeight="1">
      <x:c r="A525" s="2" t="str">
        <x:v>COIL</x:v>
      </x:c>
      <x:c r="B525" s="2" t="str">
        <x:v>10</x:v>
      </x:c>
      <x:c r="C525" s="2" t="str">
        <x:v>8BLU12-4</x:v>
      </x:c>
      <x:c r="D525" s="2" t="str">
        <x:v>1060507</x:v>
      </x:c>
      <x:c r="E525" s="2" t="str">
        <x:v>0</x:v>
      </x:c>
      <x:c r="F525" s="2" t="str">
        <x:v>5</x:v>
      </x:c>
      <x:c r="G525" s="10" t="n">
        <x:v>46150</x:v>
      </x:c>
      <x:c r="H525" s="10" t="n">
        <x:v>46155</x:v>
      </x:c>
      <x:c r="I525" s="7" t="n">
        <x:v>2500</x:v>
      </x:c>
      <x:c r="J525" s="7" t="n">
        <x:v>2500</x:v>
      </x:c>
      <x:c r="K525" s="7" t="n">
        <x:v>1</x:v>
      </x:c>
      <x:c r="L525" s="8" t="n">
        <x:v>3.73</x:v>
      </x:c>
      <x:c r="M525" s="9" t="n">
        <x:v>105</x:v>
      </x:c>
      <x:c r="N525" s="2" t="str">
        <x:v>i</x:v>
      </x:c>
      <x:c r="O525" s="2" t="n">
        <x:v>0</x:v>
      </x:c>
      <x:c r="P525" s="2" t="n">
        <x:v>100</x:v>
      </x:c>
      <x:c r="Q525" s="2" t="str">
        <x:v>Baseline PO cost</x:v>
      </x:c>
      <x:c r="R525" s="2" t="str">
        <x:v>Received</x:v>
      </x:c>
      <x:c r="S525" s="12" t="n">
        <x:f>IF(AND(ISNUMBER(G525),G525&gt;0,G525&lt;=Summary!$E$5,I525&gt;0),I525*K525,0)</x:f>
        <x:v>2500</x:v>
      </x:c>
      <x:c r="T525" s="12" t="n">
        <x:f>MIN(S525,MAX(0,'Inventory detail'!E229-SUM(S522:S524)))</x:f>
        <x:v>0</x:v>
      </x:c>
      <x:c r="U525" s="12" t="n">
        <x:f>IF(O525=1,J525*K525,0)</x:f>
        <x:v>0</x:v>
      </x:c>
      <x:c r="V525" s="13" t="str">
        <x:f>IF(O525=0,"",IF(H525="","",MAX(H525,Summary!$E$5)))</x:f>
      </x:c>
      <x:c r="W525" s="12" t="n">
        <x:f>IF(Q525="Baseline PO cost",U525,0)</x:f>
        <x:v>0</x:v>
      </x:c>
      <x:c r="X525" s="12" t="n">
        <x:f>IF(Q525="Higher PO cost",U525,0)</x:f>
        <x:v>0</x:v>
      </x:c>
      <x:c r="Y525" s="12" t="n">
        <x:f>IF(Q525="Unclassified",U525,0)</x:f>
        <x:v>0</x:v>
      </x:c>
    </x:row>
    <x:row r="526" ht="22" customHeight="1">
      <x:c r="A526" s="2" t="str">
        <x:v>COIL</x:v>
      </x:c>
      <x:c r="B526" s="2" t="str">
        <x:v>10</x:v>
      </x:c>
      <x:c r="C526" s="2" t="str">
        <x:v>8BLU12-4</x:v>
      </x:c>
      <x:c r="D526" s="2" t="str">
        <x:v>1061485</x:v>
      </x:c>
      <x:c r="E526" s="2" t="str">
        <x:v>0</x:v>
      </x:c>
      <x:c r="F526" s="2" t="str">
        <x:v>6</x:v>
      </x:c>
      <x:c r="G526" s="10"/>
      <x:c r="H526" s="10" t="n">
        <x:v>46339</x:v>
      </x:c>
      <x:c r="I526" s="7" t="n">
        <x:v>2500</x:v>
      </x:c>
      <x:c r="J526" s="7" t="n">
        <x:v>2500</x:v>
      </x:c>
      <x:c r="K526" s="7" t="n">
        <x:v>1</x:v>
      </x:c>
      <x:c r="L526" s="8" t="n">
        <x:v>3.73</x:v>
      </x:c>
      <x:c r="M526" s="9" t="n">
        <x:v>0</x:v>
      </x:c>
      <x:c r="N526" s="2" t="str">
        <x:v>a</x:v>
      </x:c>
      <x:c r="O526" s="2" t="n">
        <x:v>1</x:v>
      </x:c>
      <x:c r="P526" s="2" t="n">
        <x:v>100</x:v>
      </x:c>
      <x:c r="Q526" s="2" t="str">
        <x:v>Baseline PO cost</x:v>
      </x:c>
      <x:c r="R526" s="2" t="str">
        <x:v>Incoming active PO</x:v>
      </x:c>
      <x:c r="S526" s="12" t="n">
        <x:f>IF(AND(ISNUMBER(G526),G526&gt;0,G526&lt;=Summary!$E$5,I526&gt;0),I526*K526,0)</x:f>
        <x:v>0</x:v>
      </x:c>
      <x:c r="T526" s="12" t="n">
        <x:f>MIN(S526,MAX(0,'Inventory detail'!E229-SUM(S522:S525)))</x:f>
        <x:v>0</x:v>
      </x:c>
      <x:c r="U526" s="12" t="n">
        <x:f>IF(O526=1,J526*K526,0)</x:f>
        <x:v>2500</x:v>
      </x:c>
      <x:c r="V526" s="13" t="n">
        <x:f>IF(O526=0,"",IF(H526="","",MAX(H526,Summary!$E$5)))</x:f>
        <x:v>46339</x:v>
      </x:c>
      <x:c r="W526" s="12" t="n">
        <x:f>IF(Q526="Baseline PO cost",U526,0)</x:f>
        <x:v>2500</x:v>
      </x:c>
      <x:c r="X526" s="12" t="n">
        <x:f>IF(Q526="Higher PO cost",U526,0)</x:f>
        <x:v>0</x:v>
      </x:c>
      <x:c r="Y526" s="12" t="n">
        <x:f>IF(Q526="Unclassified",U526,0)</x:f>
        <x:v>0</x:v>
      </x:c>
    </x:row>
    <x:row r="527" ht="22" customHeight="1">
      <x:c r="A527" s="2" t="str">
        <x:v>COIL</x:v>
      </x:c>
      <x:c r="B527" s="2" t="str">
        <x:v>10</x:v>
      </x:c>
      <x:c r="C527" s="2" t="str">
        <x:v>8CLR12-4</x:v>
      </x:c>
      <x:c r="D527" s="2" t="str">
        <x:v>1061140</x:v>
      </x:c>
      <x:c r="E527" s="2" t="str">
        <x:v>0</x:v>
      </x:c>
      <x:c r="F527" s="2" t="str">
        <x:v>6</x:v>
      </x:c>
      <x:c r="G527" s="10" t="n">
        <x:v>46286</x:v>
      </x:c>
      <x:c r="H527" s="10" t="n">
        <x:v>46286</x:v>
      </x:c>
      <x:c r="I527" s="7" t="n">
        <x:v>5000</x:v>
      </x:c>
      <x:c r="J527" s="7" t="n">
        <x:v>5000</x:v>
      </x:c>
      <x:c r="K527" s="7" t="n">
        <x:v>1</x:v>
      </x:c>
      <x:c r="L527" s="8" t="n">
        <x:v>3.73</x:v>
      </x:c>
      <x:c r="M527" s="9" t="n">
        <x:v>210</x:v>
      </x:c>
      <x:c r="N527" s="2" t="str">
        <x:v>i</x:v>
      </x:c>
      <x:c r="O527" s="2" t="n">
        <x:v>0</x:v>
      </x:c>
      <x:c r="P527" s="2" t="n">
        <x:v>100</x:v>
      </x:c>
      <x:c r="Q527" s="2" t="str">
        <x:v>Baseline PO cost</x:v>
      </x:c>
      <x:c r="R527" s="2" t="str">
        <x:v>Received</x:v>
      </x:c>
      <x:c r="S527" s="12" t="n">
        <x:f>IF(AND(ISNUMBER(G527),G527&gt;0,G527&lt;=Summary!$E$5,I527&gt;0),I527*K527,0)</x:f>
        <x:v>5000</x:v>
      </x:c>
      <x:c r="T527" s="12" t="n">
        <x:f>MIN(S527,MAX(0,'Inventory detail'!E87-0))</x:f>
        <x:v>5000</x:v>
      </x:c>
      <x:c r="U527" s="12" t="n">
        <x:f>IF(O527=1,J527*K527,0)</x:f>
        <x:v>0</x:v>
      </x:c>
      <x:c r="V527" s="13" t="str">
        <x:f>IF(O527=0,"",IF(H527="","",MAX(H527,Summary!$E$5)))</x:f>
      </x:c>
      <x:c r="W527" s="12" t="n">
        <x:f>IF(Q527="Baseline PO cost",U527,0)</x:f>
        <x:v>0</x:v>
      </x:c>
      <x:c r="X527" s="12" t="n">
        <x:f>IF(Q527="Higher PO cost",U527,0)</x:f>
        <x:v>0</x:v>
      </x:c>
      <x:c r="Y527" s="12" t="n">
        <x:f>IF(Q527="Unclassified",U527,0)</x:f>
        <x:v>0</x:v>
      </x:c>
    </x:row>
    <x:row r="528" ht="22" customHeight="1">
      <x:c r="A528" s="2" t="str">
        <x:v>COIL</x:v>
      </x:c>
      <x:c r="B528" s="2" t="str">
        <x:v>10</x:v>
      </x:c>
      <x:c r="C528" s="2" t="str">
        <x:v>8CLR12-4</x:v>
      </x:c>
      <x:c r="D528" s="2" t="str">
        <x:v>1060985</x:v>
      </x:c>
      <x:c r="E528" s="2" t="str">
        <x:v>0</x:v>
      </x:c>
      <x:c r="F528" s="2" t="str">
        <x:v>45</x:v>
      </x:c>
      <x:c r="G528" s="10" t="n">
        <x:v>46240</x:v>
      </x:c>
      <x:c r="H528" s="10" t="n">
        <x:v>46241</x:v>
      </x:c>
      <x:c r="I528" s="7" t="n">
        <x:v>10000</x:v>
      </x:c>
      <x:c r="J528" s="7" t="n">
        <x:v>10000</x:v>
      </x:c>
      <x:c r="K528" s="7" t="n">
        <x:v>1</x:v>
      </x:c>
      <x:c r="L528" s="8" t="n">
        <x:v>3.73</x:v>
      </x:c>
      <x:c r="M528" s="9" t="n">
        <x:v>420</x:v>
      </x:c>
      <x:c r="N528" s="2" t="str">
        <x:v>i</x:v>
      </x:c>
      <x:c r="O528" s="2" t="n">
        <x:v>0</x:v>
      </x:c>
      <x:c r="P528" s="2" t="n">
        <x:v>100</x:v>
      </x:c>
      <x:c r="Q528" s="2" t="str">
        <x:v>Baseline PO cost</x:v>
      </x:c>
      <x:c r="R528" s="2" t="str">
        <x:v>Received</x:v>
      </x:c>
      <x:c r="S528" s="12" t="n">
        <x:f>IF(AND(ISNUMBER(G528),G528&gt;0,G528&lt;=Summary!$E$5,I528&gt;0),I528*K528,0)</x:f>
        <x:v>10000</x:v>
      </x:c>
      <x:c r="T528" s="12" t="n">
        <x:f>MIN(S528,MAX(0,'Inventory detail'!E87-SUM(S527:S527)))</x:f>
        <x:v>10000</x:v>
      </x:c>
      <x:c r="U528" s="12" t="n">
        <x:f>IF(O528=1,J528*K528,0)</x:f>
        <x:v>0</x:v>
      </x:c>
      <x:c r="V528" s="13" t="str">
        <x:f>IF(O528=0,"",IF(H528="","",MAX(H528,Summary!$E$5)))</x:f>
      </x:c>
      <x:c r="W528" s="12" t="n">
        <x:f>IF(Q528="Baseline PO cost",U528,0)</x:f>
        <x:v>0</x:v>
      </x:c>
      <x:c r="X528" s="12" t="n">
        <x:f>IF(Q528="Higher PO cost",U528,0)</x:f>
        <x:v>0</x:v>
      </x:c>
      <x:c r="Y528" s="12" t="n">
        <x:f>IF(Q528="Unclassified",U528,0)</x:f>
        <x:v>0</x:v>
      </x:c>
    </x:row>
    <x:row r="529" ht="22" customHeight="1">
      <x:c r="A529" s="2" t="str">
        <x:v>COIL</x:v>
      </x:c>
      <x:c r="B529" s="2" t="str">
        <x:v>10</x:v>
      </x:c>
      <x:c r="C529" s="2" t="str">
        <x:v>8CLR12-4</x:v>
      </x:c>
      <x:c r="D529" s="2" t="str">
        <x:v>1060866</x:v>
      </x:c>
      <x:c r="E529" s="2" t="str">
        <x:v>0</x:v>
      </x:c>
      <x:c r="F529" s="2" t="str">
        <x:v>6</x:v>
      </x:c>
      <x:c r="G529" s="10" t="n">
        <x:v>46210</x:v>
      </x:c>
      <x:c r="H529" s="10" t="n">
        <x:v>46213</x:v>
      </x:c>
      <x:c r="I529" s="7" t="n">
        <x:v>2500</x:v>
      </x:c>
      <x:c r="J529" s="7" t="n">
        <x:v>2500</x:v>
      </x:c>
      <x:c r="K529" s="7" t="n">
        <x:v>1</x:v>
      </x:c>
      <x:c r="L529" s="8" t="n">
        <x:v>3.73</x:v>
      </x:c>
      <x:c r="M529" s="9" t="n">
        <x:v>105</x:v>
      </x:c>
      <x:c r="N529" s="2" t="str">
        <x:v>i</x:v>
      </x:c>
      <x:c r="O529" s="2" t="n">
        <x:v>0</x:v>
      </x:c>
      <x:c r="P529" s="2" t="n">
        <x:v>100</x:v>
      </x:c>
      <x:c r="Q529" s="2" t="str">
        <x:v>Baseline PO cost</x:v>
      </x:c>
      <x:c r="R529" s="2" t="str">
        <x:v>Received</x:v>
      </x:c>
      <x:c r="S529" s="12" t="n">
        <x:f>IF(AND(ISNUMBER(G529),G529&gt;0,G529&lt;=Summary!$E$5,I529&gt;0),I529*K529,0)</x:f>
        <x:v>2500</x:v>
      </x:c>
      <x:c r="T529" s="12" t="n">
        <x:f>MIN(S529,MAX(0,'Inventory detail'!E87-SUM(S527:S528)))</x:f>
        <x:v>600</x:v>
      </x:c>
      <x:c r="U529" s="12" t="n">
        <x:f>IF(O529=1,J529*K529,0)</x:f>
        <x:v>0</x:v>
      </x:c>
      <x:c r="V529" s="13" t="str">
        <x:f>IF(O529=0,"",IF(H529="","",MAX(H529,Summary!$E$5)))</x:f>
      </x:c>
      <x:c r="W529" s="12" t="n">
        <x:f>IF(Q529="Baseline PO cost",U529,0)</x:f>
        <x:v>0</x:v>
      </x:c>
      <x:c r="X529" s="12" t="n">
        <x:f>IF(Q529="Higher PO cost",U529,0)</x:f>
        <x:v>0</x:v>
      </x:c>
      <x:c r="Y529" s="12" t="n">
        <x:f>IF(Q529="Unclassified",U529,0)</x:f>
        <x:v>0</x:v>
      </x:c>
    </x:row>
    <x:row r="530" ht="22" customHeight="1">
      <x:c r="A530" s="2" t="str">
        <x:v>COIL</x:v>
      </x:c>
      <x:c r="B530" s="2" t="str">
        <x:v>10</x:v>
      </x:c>
      <x:c r="C530" s="2" t="str">
        <x:v>8CLR12-4</x:v>
      </x:c>
      <x:c r="D530" s="2" t="str">
        <x:v>1060598</x:v>
      </x:c>
      <x:c r="E530" s="2" t="str">
        <x:v>0</x:v>
      </x:c>
      <x:c r="F530" s="2" t="str">
        <x:v>4</x:v>
      </x:c>
      <x:c r="G530" s="10" t="n">
        <x:v>46171</x:v>
      </x:c>
      <x:c r="H530" s="10" t="n">
        <x:v>46171</x:v>
      </x:c>
      <x:c r="I530" s="7" t="n">
        <x:v>7500</x:v>
      </x:c>
      <x:c r="J530" s="7" t="n">
        <x:v>7500</x:v>
      </x:c>
      <x:c r="K530" s="7" t="n">
        <x:v>1</x:v>
      </x:c>
      <x:c r="L530" s="8" t="n">
        <x:v>3.73</x:v>
      </x:c>
      <x:c r="M530" s="9" t="n">
        <x:v>315</x:v>
      </x:c>
      <x:c r="N530" s="2" t="str">
        <x:v>i</x:v>
      </x:c>
      <x:c r="O530" s="2" t="n">
        <x:v>0</x:v>
      </x:c>
      <x:c r="P530" s="2" t="n">
        <x:v>100</x:v>
      </x:c>
      <x:c r="Q530" s="2" t="str">
        <x:v>Baseline PO cost</x:v>
      </x:c>
      <x:c r="R530" s="2" t="str">
        <x:v>Received</x:v>
      </x:c>
      <x:c r="S530" s="12" t="n">
        <x:f>IF(AND(ISNUMBER(G530),G530&gt;0,G530&lt;=Summary!$E$5,I530&gt;0),I530*K530,0)</x:f>
        <x:v>7500</x:v>
      </x:c>
      <x:c r="T530" s="12" t="n">
        <x:f>MIN(S530,MAX(0,'Inventory detail'!E87-SUM(S527:S529)))</x:f>
        <x:v>0</x:v>
      </x:c>
      <x:c r="U530" s="12" t="n">
        <x:f>IF(O530=1,J530*K530,0)</x:f>
        <x:v>0</x:v>
      </x:c>
      <x:c r="V530" s="13" t="str">
        <x:f>IF(O530=0,"",IF(H530="","",MAX(H530,Summary!$E$5)))</x:f>
      </x:c>
      <x:c r="W530" s="12" t="n">
        <x:f>IF(Q530="Baseline PO cost",U530,0)</x:f>
        <x:v>0</x:v>
      </x:c>
      <x:c r="X530" s="12" t="n">
        <x:f>IF(Q530="Higher PO cost",U530,0)</x:f>
        <x:v>0</x:v>
      </x:c>
      <x:c r="Y530" s="12" t="n">
        <x:f>IF(Q530="Unclassified",U530,0)</x:f>
        <x:v>0</x:v>
      </x:c>
    </x:row>
    <x:row r="531" ht="22" customHeight="1">
      <x:c r="A531" s="2" t="str">
        <x:v>COIL</x:v>
      </x:c>
      <x:c r="B531" s="2" t="str">
        <x:v>10</x:v>
      </x:c>
      <x:c r="C531" s="2" t="str">
        <x:v>8CLR12-4</x:v>
      </x:c>
      <x:c r="D531" s="2" t="str">
        <x:v>1060507</x:v>
      </x:c>
      <x:c r="E531" s="2" t="str">
        <x:v>0</x:v>
      </x:c>
      <x:c r="F531" s="2" t="str">
        <x:v>6</x:v>
      </x:c>
      <x:c r="G531" s="10" t="n">
        <x:v>46150</x:v>
      </x:c>
      <x:c r="H531" s="10" t="n">
        <x:v>46155</x:v>
      </x:c>
      <x:c r="I531" s="7" t="n">
        <x:v>2500</x:v>
      </x:c>
      <x:c r="J531" s="7" t="n">
        <x:v>2500</x:v>
      </x:c>
      <x:c r="K531" s="7" t="n">
        <x:v>1</x:v>
      </x:c>
      <x:c r="L531" s="8" t="n">
        <x:v>3.73</x:v>
      </x:c>
      <x:c r="M531" s="9" t="n">
        <x:v>105</x:v>
      </x:c>
      <x:c r="N531" s="2" t="str">
        <x:v>i</x:v>
      </x:c>
      <x:c r="O531" s="2" t="n">
        <x:v>0</x:v>
      </x:c>
      <x:c r="P531" s="2" t="n">
        <x:v>100</x:v>
      </x:c>
      <x:c r="Q531" s="2" t="str">
        <x:v>Baseline PO cost</x:v>
      </x:c>
      <x:c r="R531" s="2" t="str">
        <x:v>Received</x:v>
      </x:c>
      <x:c r="S531" s="12" t="n">
        <x:f>IF(AND(ISNUMBER(G531),G531&gt;0,G531&lt;=Summary!$E$5,I531&gt;0),I531*K531,0)</x:f>
        <x:v>2500</x:v>
      </x:c>
      <x:c r="T531" s="12" t="n">
        <x:f>MIN(S531,MAX(0,'Inventory detail'!E87-SUM(S527:S530)))</x:f>
        <x:v>0</x:v>
      </x:c>
      <x:c r="U531" s="12" t="n">
        <x:f>IF(O531=1,J531*K531,0)</x:f>
        <x:v>0</x:v>
      </x:c>
      <x:c r="V531" s="13" t="str">
        <x:f>IF(O531=0,"",IF(H531="","",MAX(H531,Summary!$E$5)))</x:f>
      </x:c>
      <x:c r="W531" s="12" t="n">
        <x:f>IF(Q531="Baseline PO cost",U531,0)</x:f>
        <x:v>0</x:v>
      </x:c>
      <x:c r="X531" s="12" t="n">
        <x:f>IF(Q531="Higher PO cost",U531,0)</x:f>
        <x:v>0</x:v>
      </x:c>
      <x:c r="Y531" s="12" t="n">
        <x:f>IF(Q531="Unclassified",U531,0)</x:f>
        <x:v>0</x:v>
      </x:c>
    </x:row>
    <x:row r="532" ht="22" customHeight="1">
      <x:c r="A532" s="2" t="str">
        <x:v>COIL</x:v>
      </x:c>
      <x:c r="B532" s="2" t="str">
        <x:v>10</x:v>
      </x:c>
      <x:c r="C532" s="2" t="str">
        <x:v>8CLR12-4</x:v>
      </x:c>
      <x:c r="D532" s="2" t="str">
        <x:v>1060384</x:v>
      </x:c>
      <x:c r="E532" s="2" t="str">
        <x:v>0</x:v>
      </x:c>
      <x:c r="F532" s="2" t="str">
        <x:v>6</x:v>
      </x:c>
      <x:c r="G532" s="10" t="n">
        <x:v>46127</x:v>
      </x:c>
      <x:c r="H532" s="10" t="n">
        <x:v>46129</x:v>
      </x:c>
      <x:c r="I532" s="7" t="n">
        <x:v>2500</x:v>
      </x:c>
      <x:c r="J532" s="7" t="n">
        <x:v>2500</x:v>
      </x:c>
      <x:c r="K532" s="7" t="n">
        <x:v>1</x:v>
      </x:c>
      <x:c r="L532" s="8" t="n">
        <x:v>3.73</x:v>
      </x:c>
      <x:c r="M532" s="9" t="n">
        <x:v>102</x:v>
      </x:c>
      <x:c r="N532" s="2" t="str">
        <x:v>i</x:v>
      </x:c>
      <x:c r="O532" s="2" t="n">
        <x:v>0</x:v>
      </x:c>
      <x:c r="P532" s="2" t="n">
        <x:v>100</x:v>
      </x:c>
      <x:c r="Q532" s="2" t="str">
        <x:v>Baseline PO cost</x:v>
      </x:c>
      <x:c r="R532" s="2" t="str">
        <x:v>Received</x:v>
      </x:c>
      <x:c r="S532" s="12" t="n">
        <x:f>IF(AND(ISNUMBER(G532),G532&gt;0,G532&lt;=Summary!$E$5,I532&gt;0),I532*K532,0)</x:f>
        <x:v>2500</x:v>
      </x:c>
      <x:c r="T532" s="12" t="n">
        <x:f>MIN(S532,MAX(0,'Inventory detail'!E87-SUM(S527:S531)))</x:f>
        <x:v>0</x:v>
      </x:c>
      <x:c r="U532" s="12" t="n">
        <x:f>IF(O532=1,J532*K532,0)</x:f>
        <x:v>0</x:v>
      </x:c>
      <x:c r="V532" s="13" t="str">
        <x:f>IF(O532=0,"",IF(H532="","",MAX(H532,Summary!$E$5)))</x:f>
      </x:c>
      <x:c r="W532" s="12" t="n">
        <x:f>IF(Q532="Baseline PO cost",U532,0)</x:f>
        <x:v>0</x:v>
      </x:c>
      <x:c r="X532" s="12" t="n">
        <x:f>IF(Q532="Higher PO cost",U532,0)</x:f>
        <x:v>0</x:v>
      </x:c>
      <x:c r="Y532" s="12" t="n">
        <x:f>IF(Q532="Unclassified",U532,0)</x:f>
        <x:v>0</x:v>
      </x:c>
    </x:row>
    <x:row r="533" ht="22" customHeight="1">
      <x:c r="A533" s="2" t="str">
        <x:v>COIL</x:v>
      </x:c>
      <x:c r="B533" s="2" t="str">
        <x:v>10</x:v>
      </x:c>
      <x:c r="C533" s="2" t="str">
        <x:v>8CLR12-4</x:v>
      </x:c>
      <x:c r="D533" s="2" t="str">
        <x:v>1059962</x:v>
      </x:c>
      <x:c r="E533" s="2" t="str">
        <x:v>0</x:v>
      </x:c>
      <x:c r="F533" s="2" t="str">
        <x:v>4</x:v>
      </x:c>
      <x:c r="G533" s="10" t="n">
        <x:v>46059</x:v>
      </x:c>
      <x:c r="H533" s="10" t="n">
        <x:v>46064</x:v>
      </x:c>
      <x:c r="I533" s="7" t="n">
        <x:v>17500</x:v>
      </x:c>
      <x:c r="J533" s="7" t="n">
        <x:v>17500</x:v>
      </x:c>
      <x:c r="K533" s="7" t="n">
        <x:v>1</x:v>
      </x:c>
      <x:c r="L533" s="8" t="n">
        <x:v>3.73</x:v>
      </x:c>
      <x:c r="M533" s="9" t="n">
        <x:v>714</x:v>
      </x:c>
      <x:c r="N533" s="2" t="str">
        <x:v>i</x:v>
      </x:c>
      <x:c r="O533" s="2" t="n">
        <x:v>0</x:v>
      </x:c>
      <x:c r="P533" s="2" t="n">
        <x:v>100</x:v>
      </x:c>
      <x:c r="Q533" s="2" t="str">
        <x:v>Baseline PO cost</x:v>
      </x:c>
      <x:c r="R533" s="2" t="str">
        <x:v>Received</x:v>
      </x:c>
      <x:c r="S533" s="12" t="n">
        <x:f>IF(AND(ISNUMBER(G533),G533&gt;0,G533&lt;=Summary!$E$5,I533&gt;0),I533*K533,0)</x:f>
        <x:v>17500</x:v>
      </x:c>
      <x:c r="T533" s="12" t="n">
        <x:f>MIN(S533,MAX(0,'Inventory detail'!E87-SUM(S527:S532)))</x:f>
        <x:v>0</x:v>
      </x:c>
      <x:c r="U533" s="12" t="n">
        <x:f>IF(O533=1,J533*K533,0)</x:f>
        <x:v>0</x:v>
      </x:c>
      <x:c r="V533" s="13" t="str">
        <x:f>IF(O533=0,"",IF(H533="","",MAX(H533,Summary!$E$5)))</x:f>
      </x:c>
      <x:c r="W533" s="12" t="n">
        <x:f>IF(Q533="Baseline PO cost",U533,0)</x:f>
        <x:v>0</x:v>
      </x:c>
      <x:c r="X533" s="12" t="n">
        <x:f>IF(Q533="Higher PO cost",U533,0)</x:f>
        <x:v>0</x:v>
      </x:c>
      <x:c r="Y533" s="12" t="n">
        <x:f>IF(Q533="Unclassified",U533,0)</x:f>
        <x:v>0</x:v>
      </x:c>
    </x:row>
    <x:row r="534" ht="22" customHeight="1">
      <x:c r="A534" s="2" t="str">
        <x:v>COIL</x:v>
      </x:c>
      <x:c r="B534" s="2" t="str">
        <x:v>10</x:v>
      </x:c>
      <x:c r="C534" s="2" t="str">
        <x:v>8CLR12-4</x:v>
      </x:c>
      <x:c r="D534" s="2" t="str">
        <x:v>1061485</x:v>
      </x:c>
      <x:c r="E534" s="2" t="str">
        <x:v>0</x:v>
      </x:c>
      <x:c r="F534" s="2" t="str">
        <x:v>7</x:v>
      </x:c>
      <x:c r="G534" s="10"/>
      <x:c r="H534" s="10" t="n">
        <x:v>46339</x:v>
      </x:c>
      <x:c r="I534" s="7" t="n">
        <x:v>2500</x:v>
      </x:c>
      <x:c r="J534" s="7" t="n">
        <x:v>2500</x:v>
      </x:c>
      <x:c r="K534" s="7" t="n">
        <x:v>1</x:v>
      </x:c>
      <x:c r="L534" s="8" t="n">
        <x:v>3.73</x:v>
      </x:c>
      <x:c r="M534" s="9" t="n">
        <x:v>0</x:v>
      </x:c>
      <x:c r="N534" s="2" t="str">
        <x:v>a</x:v>
      </x:c>
      <x:c r="O534" s="2" t="n">
        <x:v>1</x:v>
      </x:c>
      <x:c r="P534" s="2" t="n">
        <x:v>100</x:v>
      </x:c>
      <x:c r="Q534" s="2" t="str">
        <x:v>Baseline PO cost</x:v>
      </x:c>
      <x:c r="R534" s="2" t="str">
        <x:v>Incoming active PO</x:v>
      </x:c>
      <x:c r="S534" s="12" t="n">
        <x:f>IF(AND(ISNUMBER(G534),G534&gt;0,G534&lt;=Summary!$E$5,I534&gt;0),I534*K534,0)</x:f>
        <x:v>0</x:v>
      </x:c>
      <x:c r="T534" s="12" t="n">
        <x:f>MIN(S534,MAX(0,'Inventory detail'!E87-SUM(S527:S533)))</x:f>
        <x:v>0</x:v>
      </x:c>
      <x:c r="U534" s="12" t="n">
        <x:f>IF(O534=1,J534*K534,0)</x:f>
        <x:v>2500</x:v>
      </x:c>
      <x:c r="V534" s="13" t="n">
        <x:f>IF(O534=0,"",IF(H534="","",MAX(H534,Summary!$E$5)))</x:f>
        <x:v>46339</x:v>
      </x:c>
      <x:c r="W534" s="12" t="n">
        <x:f>IF(Q534="Baseline PO cost",U534,0)</x:f>
        <x:v>2500</x:v>
      </x:c>
      <x:c r="X534" s="12" t="n">
        <x:f>IF(Q534="Higher PO cost",U534,0)</x:f>
        <x:v>0</x:v>
      </x:c>
      <x:c r="Y534" s="12" t="n">
        <x:f>IF(Q534="Unclassified",U534,0)</x:f>
        <x:v>0</x:v>
      </x:c>
    </x:row>
    <x:row r="535" ht="22" customHeight="1">
      <x:c r="A535" s="2" t="str">
        <x:v>COIL</x:v>
      </x:c>
      <x:c r="B535" s="2" t="str">
        <x:v>10</x:v>
      </x:c>
      <x:c r="C535" s="2" t="str">
        <x:v>8NAV12-4</x:v>
      </x:c>
      <x:c r="D535" s="2" t="str">
        <x:v>1061316</x:v>
      </x:c>
      <x:c r="E535" s="2" t="str">
        <x:v>0</x:v>
      </x:c>
      <x:c r="F535" s="2" t="str">
        <x:v>6</x:v>
      </x:c>
      <x:c r="G535" s="10" t="n">
        <x:v>46302</x:v>
      </x:c>
      <x:c r="H535" s="10" t="n">
        <x:v>46304</x:v>
      </x:c>
      <x:c r="I535" s="7" t="n">
        <x:v>7500</x:v>
      </x:c>
      <x:c r="J535" s="7" t="n">
        <x:v>7500</x:v>
      </x:c>
      <x:c r="K535" s="7" t="n">
        <x:v>1</x:v>
      </x:c>
      <x:c r="L535" s="8" t="n">
        <x:v>3.73</x:v>
      </x:c>
      <x:c r="M535" s="9" t="n">
        <x:v>315</x:v>
      </x:c>
      <x:c r="N535" s="2" t="str">
        <x:v>a</x:v>
      </x:c>
      <x:c r="O535" s="2" t="n">
        <x:v>0</x:v>
      </x:c>
      <x:c r="P535" s="2" t="n">
        <x:v>100</x:v>
      </x:c>
      <x:c r="Q535" s="2" t="str">
        <x:v>Baseline PO cost</x:v>
      </x:c>
      <x:c r="R535" s="2" t="str">
        <x:v>Received</x:v>
      </x:c>
      <x:c r="S535" s="12" t="n">
        <x:f>IF(AND(ISNUMBER(G535),G535&gt;0,G535&lt;=Summary!$E$5,I535&gt;0),I535*K535,0)</x:f>
        <x:v>7500</x:v>
      </x:c>
      <x:c r="T535" s="12" t="n">
        <x:f>MIN(S535,MAX(0,'Inventory detail'!E68-0))</x:f>
        <x:v>7500</x:v>
      </x:c>
      <x:c r="U535" s="12" t="n">
        <x:f>IF(O535=1,J535*K535,0)</x:f>
        <x:v>0</x:v>
      </x:c>
      <x:c r="V535" s="13" t="str">
        <x:f>IF(O535=0,"",IF(H535="","",MAX(H535,Summary!$E$5)))</x:f>
      </x:c>
      <x:c r="W535" s="12" t="n">
        <x:f>IF(Q535="Baseline PO cost",U535,0)</x:f>
        <x:v>0</x:v>
      </x:c>
      <x:c r="X535" s="12" t="n">
        <x:f>IF(Q535="Higher PO cost",U535,0)</x:f>
        <x:v>0</x:v>
      </x:c>
      <x:c r="Y535" s="12" t="n">
        <x:f>IF(Q535="Unclassified",U535,0)</x:f>
        <x:v>0</x:v>
      </x:c>
    </x:row>
    <x:row r="536" ht="22" customHeight="1">
      <x:c r="A536" s="2" t="str">
        <x:v>COIL</x:v>
      </x:c>
      <x:c r="B536" s="2" t="str">
        <x:v>10</x:v>
      </x:c>
      <x:c r="C536" s="2" t="str">
        <x:v>8NAV12-4</x:v>
      </x:c>
      <x:c r="D536" s="2" t="str">
        <x:v>1061140</x:v>
      </x:c>
      <x:c r="E536" s="2" t="str">
        <x:v>0</x:v>
      </x:c>
      <x:c r="F536" s="2" t="str">
        <x:v>7</x:v>
      </x:c>
      <x:c r="G536" s="10" t="n">
        <x:v>46286</x:v>
      </x:c>
      <x:c r="H536" s="10" t="n">
        <x:v>46286</x:v>
      </x:c>
      <x:c r="I536" s="7" t="n">
        <x:v>2500</x:v>
      </x:c>
      <x:c r="J536" s="7" t="n">
        <x:v>2500</x:v>
      </x:c>
      <x:c r="K536" s="7" t="n">
        <x:v>1</x:v>
      </x:c>
      <x:c r="L536" s="8" t="n">
        <x:v>3.73</x:v>
      </x:c>
      <x:c r="M536" s="9" t="n">
        <x:v>105</x:v>
      </x:c>
      <x:c r="N536" s="2" t="str">
        <x:v>i</x:v>
      </x:c>
      <x:c r="O536" s="2" t="n">
        <x:v>0</x:v>
      </x:c>
      <x:c r="P536" s="2" t="n">
        <x:v>100</x:v>
      </x:c>
      <x:c r="Q536" s="2" t="str">
        <x:v>Baseline PO cost</x:v>
      </x:c>
      <x:c r="R536" s="2" t="str">
        <x:v>Received</x:v>
      </x:c>
      <x:c r="S536" s="12" t="n">
        <x:f>IF(AND(ISNUMBER(G536),G536&gt;0,G536&lt;=Summary!$E$5,I536&gt;0),I536*K536,0)</x:f>
        <x:v>2500</x:v>
      </x:c>
      <x:c r="T536" s="12" t="n">
        <x:f>MIN(S536,MAX(0,'Inventory detail'!E68-SUM(S535:S535)))</x:f>
        <x:v>2500</x:v>
      </x:c>
      <x:c r="U536" s="12" t="n">
        <x:f>IF(O536=1,J536*K536,0)</x:f>
        <x:v>0</x:v>
      </x:c>
      <x:c r="V536" s="13" t="str">
        <x:f>IF(O536=0,"",IF(H536="","",MAX(H536,Summary!$E$5)))</x:f>
      </x:c>
      <x:c r="W536" s="12" t="n">
        <x:f>IF(Q536="Baseline PO cost",U536,0)</x:f>
        <x:v>0</x:v>
      </x:c>
      <x:c r="X536" s="12" t="n">
        <x:f>IF(Q536="Higher PO cost",U536,0)</x:f>
        <x:v>0</x:v>
      </x:c>
      <x:c r="Y536" s="12" t="n">
        <x:f>IF(Q536="Unclassified",U536,0)</x:f>
        <x:v>0</x:v>
      </x:c>
    </x:row>
    <x:row r="537" ht="22" customHeight="1">
      <x:c r="A537" s="2" t="str">
        <x:v>COIL</x:v>
      </x:c>
      <x:c r="B537" s="2" t="str">
        <x:v>10</x:v>
      </x:c>
      <x:c r="C537" s="2" t="str">
        <x:v>8NAV12-4</x:v>
      </x:c>
      <x:c r="D537" s="2" t="str">
        <x:v>1060985</x:v>
      </x:c>
      <x:c r="E537" s="2" t="str">
        <x:v>0</x:v>
      </x:c>
      <x:c r="F537" s="2" t="str">
        <x:v>5</x:v>
      </x:c>
      <x:c r="G537" s="10" t="n">
        <x:v>46240</x:v>
      </x:c>
      <x:c r="H537" s="10" t="n">
        <x:v>46241</x:v>
      </x:c>
      <x:c r="I537" s="7" t="n">
        <x:v>5000</x:v>
      </x:c>
      <x:c r="J537" s="7" t="n">
        <x:v>5000</x:v>
      </x:c>
      <x:c r="K537" s="7" t="n">
        <x:v>1</x:v>
      </x:c>
      <x:c r="L537" s="8" t="n">
        <x:v>3.73</x:v>
      </x:c>
      <x:c r="M537" s="9" t="n">
        <x:v>210</x:v>
      </x:c>
      <x:c r="N537" s="2" t="str">
        <x:v>i</x:v>
      </x:c>
      <x:c r="O537" s="2" t="n">
        <x:v>0</x:v>
      </x:c>
      <x:c r="P537" s="2" t="n">
        <x:v>100</x:v>
      </x:c>
      <x:c r="Q537" s="2" t="str">
        <x:v>Baseline PO cost</x:v>
      </x:c>
      <x:c r="R537" s="2" t="str">
        <x:v>Received</x:v>
      </x:c>
      <x:c r="S537" s="12" t="n">
        <x:f>IF(AND(ISNUMBER(G537),G537&gt;0,G537&lt;=Summary!$E$5,I537&gt;0),I537*K537,0)</x:f>
        <x:v>5000</x:v>
      </x:c>
      <x:c r="T537" s="12" t="n">
        <x:f>MIN(S537,MAX(0,'Inventory detail'!E68-SUM(S535:S536)))</x:f>
        <x:v>5000</x:v>
      </x:c>
      <x:c r="U537" s="12" t="n">
        <x:f>IF(O537=1,J537*K537,0)</x:f>
        <x:v>0</x:v>
      </x:c>
      <x:c r="V537" s="13" t="str">
        <x:f>IF(O537=0,"",IF(H537="","",MAX(H537,Summary!$E$5)))</x:f>
      </x:c>
      <x:c r="W537" s="12" t="n">
        <x:f>IF(Q537="Baseline PO cost",U537,0)</x:f>
        <x:v>0</x:v>
      </x:c>
      <x:c r="X537" s="12" t="n">
        <x:f>IF(Q537="Higher PO cost",U537,0)</x:f>
        <x:v>0</x:v>
      </x:c>
      <x:c r="Y537" s="12" t="n">
        <x:f>IF(Q537="Unclassified",U537,0)</x:f>
        <x:v>0</x:v>
      </x:c>
    </x:row>
    <x:row r="538" ht="22" customHeight="1">
      <x:c r="A538" s="2" t="str">
        <x:v>COIL</x:v>
      </x:c>
      <x:c r="B538" s="2" t="str">
        <x:v>10</x:v>
      </x:c>
      <x:c r="C538" s="2" t="str">
        <x:v>8NAV12-4</x:v>
      </x:c>
      <x:c r="D538" s="2" t="str">
        <x:v>1060866</x:v>
      </x:c>
      <x:c r="E538" s="2" t="str">
        <x:v>0</x:v>
      </x:c>
      <x:c r="F538" s="2" t="str">
        <x:v>7</x:v>
      </x:c>
      <x:c r="G538" s="10" t="n">
        <x:v>46210</x:v>
      </x:c>
      <x:c r="H538" s="10" t="n">
        <x:v>46213</x:v>
      </x:c>
      <x:c r="I538" s="7" t="n">
        <x:v>2500</x:v>
      </x:c>
      <x:c r="J538" s="7" t="n">
        <x:v>2500</x:v>
      </x:c>
      <x:c r="K538" s="7" t="n">
        <x:v>1</x:v>
      </x:c>
      <x:c r="L538" s="8" t="n">
        <x:v>3.73</x:v>
      </x:c>
      <x:c r="M538" s="9" t="n">
        <x:v>105</x:v>
      </x:c>
      <x:c r="N538" s="2" t="str">
        <x:v>i</x:v>
      </x:c>
      <x:c r="O538" s="2" t="n">
        <x:v>0</x:v>
      </x:c>
      <x:c r="P538" s="2" t="n">
        <x:v>100</x:v>
      </x:c>
      <x:c r="Q538" s="2" t="str">
        <x:v>Baseline PO cost</x:v>
      </x:c>
      <x:c r="R538" s="2" t="str">
        <x:v>Received</x:v>
      </x:c>
      <x:c r="S538" s="12" t="n">
        <x:f>IF(AND(ISNUMBER(G538),G538&gt;0,G538&lt;=Summary!$E$5,I538&gt;0),I538*K538,0)</x:f>
        <x:v>2500</x:v>
      </x:c>
      <x:c r="T538" s="12" t="n">
        <x:f>MIN(S538,MAX(0,'Inventory detail'!E68-SUM(S535:S537)))</x:f>
        <x:v>2500</x:v>
      </x:c>
      <x:c r="U538" s="12" t="n">
        <x:f>IF(O538=1,J538*K538,0)</x:f>
        <x:v>0</x:v>
      </x:c>
      <x:c r="V538" s="13" t="str">
        <x:f>IF(O538=0,"",IF(H538="","",MAX(H538,Summary!$E$5)))</x:f>
      </x:c>
      <x:c r="W538" s="12" t="n">
        <x:f>IF(Q538="Baseline PO cost",U538,0)</x:f>
        <x:v>0</x:v>
      </x:c>
      <x:c r="X538" s="12" t="n">
        <x:f>IF(Q538="Higher PO cost",U538,0)</x:f>
        <x:v>0</x:v>
      </x:c>
      <x:c r="Y538" s="12" t="n">
        <x:f>IF(Q538="Unclassified",U538,0)</x:f>
        <x:v>0</x:v>
      </x:c>
    </x:row>
    <x:row r="539" ht="22" customHeight="1">
      <x:c r="A539" s="2" t="str">
        <x:v>COIL</x:v>
      </x:c>
      <x:c r="B539" s="2" t="str">
        <x:v>10</x:v>
      </x:c>
      <x:c r="C539" s="2" t="str">
        <x:v>8NAV12-4</x:v>
      </x:c>
      <x:c r="D539" s="2" t="str">
        <x:v>1060776</x:v>
      </x:c>
      <x:c r="E539" s="2" t="str">
        <x:v>0</x:v>
      </x:c>
      <x:c r="F539" s="2" t="str">
        <x:v>6</x:v>
      </x:c>
      <x:c r="G539" s="10" t="n">
        <x:v>46197</x:v>
      </x:c>
      <x:c r="H539" s="10" t="n">
        <x:v>46199</x:v>
      </x:c>
      <x:c r="I539" s="7" t="n">
        <x:v>10000</x:v>
      </x:c>
      <x:c r="J539" s="7" t="n">
        <x:v>10000</x:v>
      </x:c>
      <x:c r="K539" s="7" t="n">
        <x:v>1</x:v>
      </x:c>
      <x:c r="L539" s="8" t="n">
        <x:v>3.73</x:v>
      </x:c>
      <x:c r="M539" s="9" t="n">
        <x:v>420</x:v>
      </x:c>
      <x:c r="N539" s="2" t="str">
        <x:v>i</x:v>
      </x:c>
      <x:c r="O539" s="2" t="n">
        <x:v>0</x:v>
      </x:c>
      <x:c r="P539" s="2" t="n">
        <x:v>100</x:v>
      </x:c>
      <x:c r="Q539" s="2" t="str">
        <x:v>Baseline PO cost</x:v>
      </x:c>
      <x:c r="R539" s="2" t="str">
        <x:v>Received</x:v>
      </x:c>
      <x:c r="S539" s="12" t="n">
        <x:f>IF(AND(ISNUMBER(G539),G539&gt;0,G539&lt;=Summary!$E$5,I539&gt;0),I539*K539,0)</x:f>
        <x:v>10000</x:v>
      </x:c>
      <x:c r="T539" s="12" t="n">
        <x:f>MIN(S539,MAX(0,'Inventory detail'!E68-SUM(S535:S538)))</x:f>
        <x:v>2900</x:v>
      </x:c>
      <x:c r="U539" s="12" t="n">
        <x:f>IF(O539=1,J539*K539,0)</x:f>
        <x:v>0</x:v>
      </x:c>
      <x:c r="V539" s="13" t="str">
        <x:f>IF(O539=0,"",IF(H539="","",MAX(H539,Summary!$E$5)))</x:f>
      </x:c>
      <x:c r="W539" s="12" t="n">
        <x:f>IF(Q539="Baseline PO cost",U539,0)</x:f>
        <x:v>0</x:v>
      </x:c>
      <x:c r="X539" s="12" t="n">
        <x:f>IF(Q539="Higher PO cost",U539,0)</x:f>
        <x:v>0</x:v>
      </x:c>
      <x:c r="Y539" s="12" t="n">
        <x:f>IF(Q539="Unclassified",U539,0)</x:f>
        <x:v>0</x:v>
      </x:c>
    </x:row>
    <x:row r="540" ht="22" customHeight="1">
      <x:c r="A540" s="2" t="str">
        <x:v>COIL</x:v>
      </x:c>
      <x:c r="B540" s="2" t="str">
        <x:v>10</x:v>
      </x:c>
      <x:c r="C540" s="2" t="str">
        <x:v>8NAV12-4</x:v>
      </x:c>
      <x:c r="D540" s="2" t="str">
        <x:v>1060507</x:v>
      </x:c>
      <x:c r="E540" s="2" t="str">
        <x:v>0</x:v>
      </x:c>
      <x:c r="F540" s="2" t="str">
        <x:v>7</x:v>
      </x:c>
      <x:c r="G540" s="10" t="n">
        <x:v>46150</x:v>
      </x:c>
      <x:c r="H540" s="10" t="n">
        <x:v>46155</x:v>
      </x:c>
      <x:c r="I540" s="7" t="n">
        <x:v>5000</x:v>
      </x:c>
      <x:c r="J540" s="7" t="n">
        <x:v>5000</x:v>
      </x:c>
      <x:c r="K540" s="7" t="n">
        <x:v>1</x:v>
      </x:c>
      <x:c r="L540" s="8" t="n">
        <x:v>3.73</x:v>
      </x:c>
      <x:c r="M540" s="9" t="n">
        <x:v>210</x:v>
      </x:c>
      <x:c r="N540" s="2" t="str">
        <x:v>i</x:v>
      </x:c>
      <x:c r="O540" s="2" t="n">
        <x:v>0</x:v>
      </x:c>
      <x:c r="P540" s="2" t="n">
        <x:v>100</x:v>
      </x:c>
      <x:c r="Q540" s="2" t="str">
        <x:v>Baseline PO cost</x:v>
      </x:c>
      <x:c r="R540" s="2" t="str">
        <x:v>Received</x:v>
      </x:c>
      <x:c r="S540" s="12" t="n">
        <x:f>IF(AND(ISNUMBER(G540),G540&gt;0,G540&lt;=Summary!$E$5,I540&gt;0),I540*K540,0)</x:f>
        <x:v>5000</x:v>
      </x:c>
      <x:c r="T540" s="12" t="n">
        <x:f>MIN(S540,MAX(0,'Inventory detail'!E68-SUM(S535:S539)))</x:f>
        <x:v>0</x:v>
      </x:c>
      <x:c r="U540" s="12" t="n">
        <x:f>IF(O540=1,J540*K540,0)</x:f>
        <x:v>0</x:v>
      </x:c>
      <x:c r="V540" s="13" t="str">
        <x:f>IF(O540=0,"",IF(H540="","",MAX(H540,Summary!$E$5)))</x:f>
      </x:c>
      <x:c r="W540" s="12" t="n">
        <x:f>IF(Q540="Baseline PO cost",U540,0)</x:f>
        <x:v>0</x:v>
      </x:c>
      <x:c r="X540" s="12" t="n">
        <x:f>IF(Q540="Higher PO cost",U540,0)</x:f>
        <x:v>0</x:v>
      </x:c>
      <x:c r="Y540" s="12" t="n">
        <x:f>IF(Q540="Unclassified",U540,0)</x:f>
        <x:v>0</x:v>
      </x:c>
    </x:row>
    <x:row r="541" ht="22" customHeight="1">
      <x:c r="A541" s="2" t="str">
        <x:v>COIL</x:v>
      </x:c>
      <x:c r="B541" s="2" t="str">
        <x:v>10</x:v>
      </x:c>
      <x:c r="C541" s="2" t="str">
        <x:v>8NAV12-4</x:v>
      </x:c>
      <x:c r="D541" s="2" t="str">
        <x:v>1060384</x:v>
      </x:c>
      <x:c r="E541" s="2" t="str">
        <x:v>0</x:v>
      </x:c>
      <x:c r="F541" s="2" t="str">
        <x:v>7</x:v>
      </x:c>
      <x:c r="G541" s="10" t="n">
        <x:v>46127</x:v>
      </x:c>
      <x:c r="H541" s="10" t="n">
        <x:v>46129</x:v>
      </x:c>
      <x:c r="I541" s="7" t="n">
        <x:v>2500</x:v>
      </x:c>
      <x:c r="J541" s="7" t="n">
        <x:v>2500</x:v>
      </x:c>
      <x:c r="K541" s="7" t="n">
        <x:v>1</x:v>
      </x:c>
      <x:c r="L541" s="8" t="n">
        <x:v>3.73</x:v>
      </x:c>
      <x:c r="M541" s="9" t="n">
        <x:v>102</x:v>
      </x:c>
      <x:c r="N541" s="2" t="str">
        <x:v>i</x:v>
      </x:c>
      <x:c r="O541" s="2" t="n">
        <x:v>0</x:v>
      </x:c>
      <x:c r="P541" s="2" t="n">
        <x:v>100</x:v>
      </x:c>
      <x:c r="Q541" s="2" t="str">
        <x:v>Baseline PO cost</x:v>
      </x:c>
      <x:c r="R541" s="2" t="str">
        <x:v>Received</x:v>
      </x:c>
      <x:c r="S541" s="12" t="n">
        <x:f>IF(AND(ISNUMBER(G541),G541&gt;0,G541&lt;=Summary!$E$5,I541&gt;0),I541*K541,0)</x:f>
        <x:v>2500</x:v>
      </x:c>
      <x:c r="T541" s="12" t="n">
        <x:f>MIN(S541,MAX(0,'Inventory detail'!E68-SUM(S535:S540)))</x:f>
        <x:v>0</x:v>
      </x:c>
      <x:c r="U541" s="12" t="n">
        <x:f>IF(O541=1,J541*K541,0)</x:f>
        <x:v>0</x:v>
      </x:c>
      <x:c r="V541" s="13" t="str">
        <x:f>IF(O541=0,"",IF(H541="","",MAX(H541,Summary!$E$5)))</x:f>
      </x:c>
      <x:c r="W541" s="12" t="n">
        <x:f>IF(Q541="Baseline PO cost",U541,0)</x:f>
        <x:v>0</x:v>
      </x:c>
      <x:c r="X541" s="12" t="n">
        <x:f>IF(Q541="Higher PO cost",U541,0)</x:f>
        <x:v>0</x:v>
      </x:c>
      <x:c r="Y541" s="12" t="n">
        <x:f>IF(Q541="Unclassified",U541,0)</x:f>
        <x:v>0</x:v>
      </x:c>
    </x:row>
    <x:row r="542" ht="22" customHeight="1">
      <x:c r="A542" s="2" t="str">
        <x:v>COIL</x:v>
      </x:c>
      <x:c r="B542" s="2" t="str">
        <x:v>10</x:v>
      </x:c>
      <x:c r="C542" s="2" t="str">
        <x:v>8NAV12-4</x:v>
      </x:c>
      <x:c r="D542" s="2" t="str">
        <x:v>1060225</x:v>
      </x:c>
      <x:c r="E542" s="2" t="str">
        <x:v>0</x:v>
      </x:c>
      <x:c r="F542" s="2" t="str">
        <x:v>6</x:v>
      </x:c>
      <x:c r="G542" s="10" t="n">
        <x:v>46119</x:v>
      </x:c>
      <x:c r="H542" s="10" t="n">
        <x:v>46115</x:v>
      </x:c>
      <x:c r="I542" s="7" t="n">
        <x:v>7500</x:v>
      </x:c>
      <x:c r="J542" s="7" t="n">
        <x:v>7500</x:v>
      </x:c>
      <x:c r="K542" s="7" t="n">
        <x:v>1</x:v>
      </x:c>
      <x:c r="L542" s="8" t="n">
        <x:v>3.73</x:v>
      </x:c>
      <x:c r="M542" s="9" t="n">
        <x:v>306</x:v>
      </x:c>
      <x:c r="N542" s="2" t="str">
        <x:v>i</x:v>
      </x:c>
      <x:c r="O542" s="2" t="n">
        <x:v>0</x:v>
      </x:c>
      <x:c r="P542" s="2" t="n">
        <x:v>100</x:v>
      </x:c>
      <x:c r="Q542" s="2" t="str">
        <x:v>Baseline PO cost</x:v>
      </x:c>
      <x:c r="R542" s="2" t="str">
        <x:v>Received</x:v>
      </x:c>
      <x:c r="S542" s="12" t="n">
        <x:f>IF(AND(ISNUMBER(G542),G542&gt;0,G542&lt;=Summary!$E$5,I542&gt;0),I542*K542,0)</x:f>
        <x:v>7500</x:v>
      </x:c>
      <x:c r="T542" s="12" t="n">
        <x:f>MIN(S542,MAX(0,'Inventory detail'!E68-SUM(S535:S541)))</x:f>
        <x:v>0</x:v>
      </x:c>
      <x:c r="U542" s="12" t="n">
        <x:f>IF(O542=1,J542*K542,0)</x:f>
        <x:v>0</x:v>
      </x:c>
      <x:c r="V542" s="13" t="str">
        <x:f>IF(O542=0,"",IF(H542="","",MAX(H542,Summary!$E$5)))</x:f>
      </x:c>
      <x:c r="W542" s="12" t="n">
        <x:f>IF(Q542="Baseline PO cost",U542,0)</x:f>
        <x:v>0</x:v>
      </x:c>
      <x:c r="X542" s="12" t="n">
        <x:f>IF(Q542="Higher PO cost",U542,0)</x:f>
        <x:v>0</x:v>
      </x:c>
      <x:c r="Y542" s="12" t="n">
        <x:f>IF(Q542="Unclassified",U542,0)</x:f>
        <x:v>0</x:v>
      </x:c>
    </x:row>
    <x:row r="543" ht="22" customHeight="1">
      <x:c r="A543" s="2" t="str">
        <x:v>COIL</x:v>
      </x:c>
      <x:c r="B543" s="2" t="str">
        <x:v>10</x:v>
      </x:c>
      <x:c r="C543" s="2" t="str">
        <x:v>8NAV12-4</x:v>
      </x:c>
      <x:c r="D543" s="2" t="str">
        <x:v>1060063</x:v>
      </x:c>
      <x:c r="E543" s="2" t="str">
        <x:v>0</x:v>
      </x:c>
      <x:c r="F543" s="2" t="str">
        <x:v>8</x:v>
      </x:c>
      <x:c r="G543" s="10" t="n">
        <x:v>46083</x:v>
      </x:c>
      <x:c r="H543" s="10" t="n">
        <x:v>46087</x:v>
      </x:c>
      <x:c r="I543" s="7" t="n">
        <x:v>5000</x:v>
      </x:c>
      <x:c r="J543" s="7" t="n">
        <x:v>5000</x:v>
      </x:c>
      <x:c r="K543" s="7" t="n">
        <x:v>1</x:v>
      </x:c>
      <x:c r="L543" s="8" t="n">
        <x:v>3.73</x:v>
      </x:c>
      <x:c r="M543" s="9" t="n">
        <x:v>204</x:v>
      </x:c>
      <x:c r="N543" s="2" t="str">
        <x:v>i</x:v>
      </x:c>
      <x:c r="O543" s="2" t="n">
        <x:v>0</x:v>
      </x:c>
      <x:c r="P543" s="2" t="n">
        <x:v>100</x:v>
      </x:c>
      <x:c r="Q543" s="2" t="str">
        <x:v>Baseline PO cost</x:v>
      </x:c>
      <x:c r="R543" s="2" t="str">
        <x:v>Received</x:v>
      </x:c>
      <x:c r="S543" s="12" t="n">
        <x:f>IF(AND(ISNUMBER(G543),G543&gt;0,G543&lt;=Summary!$E$5,I543&gt;0),I543*K543,0)</x:f>
        <x:v>5000</x:v>
      </x:c>
      <x:c r="T543" s="12" t="n">
        <x:f>MIN(S543,MAX(0,'Inventory detail'!E68-SUM(S535:S542)))</x:f>
        <x:v>0</x:v>
      </x:c>
      <x:c r="U543" s="12" t="n">
        <x:f>IF(O543=1,J543*K543,0)</x:f>
        <x:v>0</x:v>
      </x:c>
      <x:c r="V543" s="13" t="str">
        <x:f>IF(O543=0,"",IF(H543="","",MAX(H543,Summary!$E$5)))</x:f>
      </x:c>
      <x:c r="W543" s="12" t="n">
        <x:f>IF(Q543="Baseline PO cost",U543,0)</x:f>
        <x:v>0</x:v>
      </x:c>
      <x:c r="X543" s="12" t="n">
        <x:f>IF(Q543="Higher PO cost",U543,0)</x:f>
        <x:v>0</x:v>
      </x:c>
      <x:c r="Y543" s="12" t="n">
        <x:f>IF(Q543="Unclassified",U543,0)</x:f>
        <x:v>0</x:v>
      </x:c>
    </x:row>
    <x:row r="544" ht="22" customHeight="1">
      <x:c r="A544" s="2" t="str">
        <x:v>COIL</x:v>
      </x:c>
      <x:c r="B544" s="2" t="str">
        <x:v>10</x:v>
      </x:c>
      <x:c r="C544" s="2" t="str">
        <x:v>8NAV12-4</x:v>
      </x:c>
      <x:c r="D544" s="2" t="str">
        <x:v>1059962</x:v>
      </x:c>
      <x:c r="E544" s="2" t="str">
        <x:v>0</x:v>
      </x:c>
      <x:c r="F544" s="2" t="str">
        <x:v>5</x:v>
      </x:c>
      <x:c r="G544" s="10" t="n">
        <x:v>46059</x:v>
      </x:c>
      <x:c r="H544" s="10" t="n">
        <x:v>46064</x:v>
      </x:c>
      <x:c r="I544" s="7" t="n">
        <x:v>2500</x:v>
      </x:c>
      <x:c r="J544" s="7" t="n">
        <x:v>2500</x:v>
      </x:c>
      <x:c r="K544" s="7" t="n">
        <x:v>1</x:v>
      </x:c>
      <x:c r="L544" s="8" t="n">
        <x:v>3.73</x:v>
      </x:c>
      <x:c r="M544" s="9" t="n">
        <x:v>102</x:v>
      </x:c>
      <x:c r="N544" s="2" t="str">
        <x:v>i</x:v>
      </x:c>
      <x:c r="O544" s="2" t="n">
        <x:v>0</x:v>
      </x:c>
      <x:c r="P544" s="2" t="n">
        <x:v>100</x:v>
      </x:c>
      <x:c r="Q544" s="2" t="str">
        <x:v>Baseline PO cost</x:v>
      </x:c>
      <x:c r="R544" s="2" t="str">
        <x:v>Received</x:v>
      </x:c>
      <x:c r="S544" s="12" t="n">
        <x:f>IF(AND(ISNUMBER(G544),G544&gt;0,G544&lt;=Summary!$E$5,I544&gt;0),I544*K544,0)</x:f>
        <x:v>2500</x:v>
      </x:c>
      <x:c r="T544" s="12" t="n">
        <x:f>MIN(S544,MAX(0,'Inventory detail'!E68-SUM(S535:S543)))</x:f>
        <x:v>0</x:v>
      </x:c>
      <x:c r="U544" s="12" t="n">
        <x:f>IF(O544=1,J544*K544,0)</x:f>
        <x:v>0</x:v>
      </x:c>
      <x:c r="V544" s="13" t="str">
        <x:f>IF(O544=0,"",IF(H544="","",MAX(H544,Summary!$E$5)))</x:f>
      </x:c>
      <x:c r="W544" s="12" t="n">
        <x:f>IF(Q544="Baseline PO cost",U544,0)</x:f>
        <x:v>0</x:v>
      </x:c>
      <x:c r="X544" s="12" t="n">
        <x:f>IF(Q544="Higher PO cost",U544,0)</x:f>
        <x:v>0</x:v>
      </x:c>
      <x:c r="Y544" s="12" t="n">
        <x:f>IF(Q544="Unclassified",U544,0)</x:f>
        <x:v>0</x:v>
      </x:c>
    </x:row>
    <x:row r="545" ht="22" customHeight="1">
      <x:c r="A545" s="2" t="str">
        <x:v>COIL</x:v>
      </x:c>
      <x:c r="B545" s="2" t="str">
        <x:v>10</x:v>
      </x:c>
      <x:c r="C545" s="2" t="str">
        <x:v>8NAV12-4</x:v>
      </x:c>
      <x:c r="D545" s="2" t="str">
        <x:v>1059842</x:v>
      </x:c>
      <x:c r="E545" s="2" t="str">
        <x:v>0</x:v>
      </x:c>
      <x:c r="F545" s="2" t="str">
        <x:v>6</x:v>
      </x:c>
      <x:c r="G545" s="10" t="n">
        <x:v>46042</x:v>
      </x:c>
      <x:c r="H545" s="10" t="n">
        <x:v>46044</x:v>
      </x:c>
      <x:c r="I545" s="7" t="n">
        <x:v>7500</x:v>
      </x:c>
      <x:c r="J545" s="7" t="n">
        <x:v>7500</x:v>
      </x:c>
      <x:c r="K545" s="7" t="n">
        <x:v>1</x:v>
      </x:c>
      <x:c r="L545" s="8" t="n">
        <x:v>3.73</x:v>
      </x:c>
      <x:c r="M545" s="9" t="n">
        <x:v>306</x:v>
      </x:c>
      <x:c r="N545" s="2" t="str">
        <x:v>i</x:v>
      </x:c>
      <x:c r="O545" s="2" t="n">
        <x:v>0</x:v>
      </x:c>
      <x:c r="P545" s="2" t="n">
        <x:v>100</x:v>
      </x:c>
      <x:c r="Q545" s="2" t="str">
        <x:v>Baseline PO cost</x:v>
      </x:c>
      <x:c r="R545" s="2" t="str">
        <x:v>Received</x:v>
      </x:c>
      <x:c r="S545" s="12" t="n">
        <x:f>IF(AND(ISNUMBER(G545),G545&gt;0,G545&lt;=Summary!$E$5,I545&gt;0),I545*K545,0)</x:f>
        <x:v>7500</x:v>
      </x:c>
      <x:c r="T545" s="12" t="n">
        <x:f>MIN(S545,MAX(0,'Inventory detail'!E68-SUM(S535:S544)))</x:f>
        <x:v>0</x:v>
      </x:c>
      <x:c r="U545" s="12" t="n">
        <x:f>IF(O545=1,J545*K545,0)</x:f>
        <x:v>0</x:v>
      </x:c>
      <x:c r="V545" s="13" t="str">
        <x:f>IF(O545=0,"",IF(H545="","",MAX(H545,Summary!$E$5)))</x:f>
      </x:c>
      <x:c r="W545" s="12" t="n">
        <x:f>IF(Q545="Baseline PO cost",U545,0)</x:f>
        <x:v>0</x:v>
      </x:c>
      <x:c r="X545" s="12" t="n">
        <x:f>IF(Q545="Higher PO cost",U545,0)</x:f>
        <x:v>0</x:v>
      </x:c>
      <x:c r="Y545" s="12" t="n">
        <x:f>IF(Q545="Unclassified",U545,0)</x:f>
        <x:v>0</x:v>
      </x:c>
    </x:row>
    <x:row r="546" ht="22" customHeight="1">
      <x:c r="A546" s="2" t="str">
        <x:v>COIL</x:v>
      </x:c>
      <x:c r="B546" s="2" t="str">
        <x:v>10</x:v>
      </x:c>
      <x:c r="C546" s="2" t="str">
        <x:v>8NAV12-4</x:v>
      </x:c>
      <x:c r="D546" s="2" t="str">
        <x:v>1061485</x:v>
      </x:c>
      <x:c r="E546" s="2" t="str">
        <x:v>0</x:v>
      </x:c>
      <x:c r="F546" s="2" t="str">
        <x:v>8</x:v>
      </x:c>
      <x:c r="G546" s="10"/>
      <x:c r="H546" s="10" t="n">
        <x:v>46339</x:v>
      </x:c>
      <x:c r="I546" s="7" t="n">
        <x:v>2500</x:v>
      </x:c>
      <x:c r="J546" s="7" t="n">
        <x:v>2500</x:v>
      </x:c>
      <x:c r="K546" s="7" t="n">
        <x:v>1</x:v>
      </x:c>
      <x:c r="L546" s="8" t="n">
        <x:v>3.73</x:v>
      </x:c>
      <x:c r="M546" s="9" t="n">
        <x:v>0</x:v>
      </x:c>
      <x:c r="N546" s="2" t="str">
        <x:v>a</x:v>
      </x:c>
      <x:c r="O546" s="2" t="n">
        <x:v>1</x:v>
      </x:c>
      <x:c r="P546" s="2" t="n">
        <x:v>100</x:v>
      </x:c>
      <x:c r="Q546" s="2" t="str">
        <x:v>Baseline PO cost</x:v>
      </x:c>
      <x:c r="R546" s="2" t="str">
        <x:v>Incoming active PO</x:v>
      </x:c>
      <x:c r="S546" s="12" t="n">
        <x:f>IF(AND(ISNUMBER(G546),G546&gt;0,G546&lt;=Summary!$E$5,I546&gt;0),I546*K546,0)</x:f>
        <x:v>0</x:v>
      </x:c>
      <x:c r="T546" s="12" t="n">
        <x:f>MIN(S546,MAX(0,'Inventory detail'!E68-SUM(S535:S545)))</x:f>
        <x:v>0</x:v>
      </x:c>
      <x:c r="U546" s="12" t="n">
        <x:f>IF(O546=1,J546*K546,0)</x:f>
        <x:v>2500</x:v>
      </x:c>
      <x:c r="V546" s="13" t="n">
        <x:f>IF(O546=0,"",IF(H546="","",MAX(H546,Summary!$E$5)))</x:f>
        <x:v>46339</x:v>
      </x:c>
      <x:c r="W546" s="12" t="n">
        <x:f>IF(Q546="Baseline PO cost",U546,0)</x:f>
        <x:v>2500</x:v>
      </x:c>
      <x:c r="X546" s="12" t="n">
        <x:f>IF(Q546="Higher PO cost",U546,0)</x:f>
        <x:v>0</x:v>
      </x:c>
      <x:c r="Y546" s="12" t="n">
        <x:f>IF(Q546="Unclassified",U546,0)</x:f>
        <x:v>0</x:v>
      </x:c>
    </x:row>
    <x:row r="547" ht="22" customHeight="1">
      <x:c r="A547" s="2" t="str">
        <x:v>COIL</x:v>
      </x:c>
      <x:c r="B547" s="2" t="str">
        <x:v>10</x:v>
      </x:c>
      <x:c r="C547" s="2" t="str">
        <x:v>8RED12-4</x:v>
      </x:c>
      <x:c r="D547" s="2" t="str">
        <x:v>1061316</x:v>
      </x:c>
      <x:c r="E547" s="2" t="str">
        <x:v>0</x:v>
      </x:c>
      <x:c r="F547" s="2" t="str">
        <x:v>7</x:v>
      </x:c>
      <x:c r="G547" s="10" t="n">
        <x:v>46302</x:v>
      </x:c>
      <x:c r="H547" s="10" t="n">
        <x:v>46304</x:v>
      </x:c>
      <x:c r="I547" s="7" t="n">
        <x:v>2500</x:v>
      </x:c>
      <x:c r="J547" s="7" t="n">
        <x:v>2500</x:v>
      </x:c>
      <x:c r="K547" s="7" t="n">
        <x:v>1</x:v>
      </x:c>
      <x:c r="L547" s="8" t="n">
        <x:v>3.73</x:v>
      </x:c>
      <x:c r="M547" s="9" t="n">
        <x:v>105</x:v>
      </x:c>
      <x:c r="N547" s="2" t="str">
        <x:v>a</x:v>
      </x:c>
      <x:c r="O547" s="2" t="n">
        <x:v>0</x:v>
      </x:c>
      <x:c r="P547" s="2" t="n">
        <x:v>100</x:v>
      </x:c>
      <x:c r="Q547" s="2" t="str">
        <x:v>Baseline PO cost</x:v>
      </x:c>
      <x:c r="R547" s="2" t="str">
        <x:v>Received</x:v>
      </x:c>
      <x:c r="S547" s="12" t="n">
        <x:f>IF(AND(ISNUMBER(G547),G547&gt;0,G547&lt;=Summary!$E$5,I547&gt;0),I547*K547,0)</x:f>
        <x:v>2500</x:v>
      </x:c>
      <x:c r="T547" s="12" t="n">
        <x:f>MIN(S547,MAX(0,'Inventory detail'!E392-0))</x:f>
        <x:v>2500</x:v>
      </x:c>
      <x:c r="U547" s="12" t="n">
        <x:f>IF(O547=1,J547*K547,0)</x:f>
        <x:v>0</x:v>
      </x:c>
      <x:c r="V547" s="13" t="str">
        <x:f>IF(O547=0,"",IF(H547="","",MAX(H547,Summary!$E$5)))</x:f>
      </x:c>
      <x:c r="W547" s="12" t="n">
        <x:f>IF(Q547="Baseline PO cost",U547,0)</x:f>
        <x:v>0</x:v>
      </x:c>
      <x:c r="X547" s="12" t="n">
        <x:f>IF(Q547="Higher PO cost",U547,0)</x:f>
        <x:v>0</x:v>
      </x:c>
      <x:c r="Y547" s="12" t="n">
        <x:f>IF(Q547="Unclassified",U547,0)</x:f>
        <x:v>0</x:v>
      </x:c>
    </x:row>
    <x:row r="548" ht="22" customHeight="1">
      <x:c r="A548" s="2" t="str">
        <x:v>COIL</x:v>
      </x:c>
      <x:c r="B548" s="2" t="str">
        <x:v>10</x:v>
      </x:c>
      <x:c r="C548" s="2" t="str">
        <x:v>8RED12-4</x:v>
      </x:c>
      <x:c r="D548" s="2" t="str">
        <x:v>1060985</x:v>
      </x:c>
      <x:c r="E548" s="2" t="str">
        <x:v>0</x:v>
      </x:c>
      <x:c r="F548" s="2" t="str">
        <x:v>6</x:v>
      </x:c>
      <x:c r="G548" s="10" t="n">
        <x:v>46240</x:v>
      </x:c>
      <x:c r="H548" s="10" t="n">
        <x:v>46241</x:v>
      </x:c>
      <x:c r="I548" s="7" t="n">
        <x:v>2500</x:v>
      </x:c>
      <x:c r="J548" s="7" t="n">
        <x:v>2500</x:v>
      </x:c>
      <x:c r="K548" s="7" t="n">
        <x:v>1</x:v>
      </x:c>
      <x:c r="L548" s="8" t="n">
        <x:v>3.73</x:v>
      </x:c>
      <x:c r="M548" s="9" t="n">
        <x:v>105</x:v>
      </x:c>
      <x:c r="N548" s="2" t="str">
        <x:v>i</x:v>
      </x:c>
      <x:c r="O548" s="2" t="n">
        <x:v>0</x:v>
      </x:c>
      <x:c r="P548" s="2" t="n">
        <x:v>100</x:v>
      </x:c>
      <x:c r="Q548" s="2" t="str">
        <x:v>Baseline PO cost</x:v>
      </x:c>
      <x:c r="R548" s="2" t="str">
        <x:v>Received</x:v>
      </x:c>
      <x:c r="S548" s="12" t="n">
        <x:f>IF(AND(ISNUMBER(G548),G548&gt;0,G548&lt;=Summary!$E$5,I548&gt;0),I548*K548,0)</x:f>
        <x:v>2500</x:v>
      </x:c>
      <x:c r="T548" s="12" t="n">
        <x:f>MIN(S548,MAX(0,'Inventory detail'!E392-SUM(S547:S547)))</x:f>
        <x:v>1400</x:v>
      </x:c>
      <x:c r="U548" s="12" t="n">
        <x:f>IF(O548=1,J548*K548,0)</x:f>
        <x:v>0</x:v>
      </x:c>
      <x:c r="V548" s="13" t="str">
        <x:f>IF(O548=0,"",IF(H548="","",MAX(H548,Summary!$E$5)))</x:f>
      </x:c>
      <x:c r="W548" s="12" t="n">
        <x:f>IF(Q548="Baseline PO cost",U548,0)</x:f>
        <x:v>0</x:v>
      </x:c>
      <x:c r="X548" s="12" t="n">
        <x:f>IF(Q548="Higher PO cost",U548,0)</x:f>
        <x:v>0</x:v>
      </x:c>
      <x:c r="Y548" s="12" t="n">
        <x:f>IF(Q548="Unclassified",U548,0)</x:f>
        <x:v>0</x:v>
      </x:c>
    </x:row>
    <x:row r="549" ht="22" customHeight="1">
      <x:c r="A549" s="2" t="str">
        <x:v>COIL</x:v>
      </x:c>
      <x:c r="B549" s="2" t="str">
        <x:v>10</x:v>
      </x:c>
      <x:c r="C549" s="2" t="str">
        <x:v>8WHT12-4</x:v>
      </x:c>
      <x:c r="D549" s="2" t="str">
        <x:v>1061316</x:v>
      </x:c>
      <x:c r="E549" s="2" t="str">
        <x:v>0</x:v>
      </x:c>
      <x:c r="F549" s="2" t="str">
        <x:v>8</x:v>
      </x:c>
      <x:c r="G549" s="10" t="n">
        <x:v>46302</x:v>
      </x:c>
      <x:c r="H549" s="10" t="n">
        <x:v>46304</x:v>
      </x:c>
      <x:c r="I549" s="7" t="n">
        <x:v>10000</x:v>
      </x:c>
      <x:c r="J549" s="7" t="n">
        <x:v>10000</x:v>
      </x:c>
      <x:c r="K549" s="7" t="n">
        <x:v>1</x:v>
      </x:c>
      <x:c r="L549" s="8" t="n">
        <x:v>3.73</x:v>
      </x:c>
      <x:c r="M549" s="9" t="n">
        <x:v>420</x:v>
      </x:c>
      <x:c r="N549" s="2" t="str">
        <x:v>a</x:v>
      </x:c>
      <x:c r="O549" s="2" t="n">
        <x:v>0</x:v>
      </x:c>
      <x:c r="P549" s="2" t="n">
        <x:v>100</x:v>
      </x:c>
      <x:c r="Q549" s="2" t="str">
        <x:v>Baseline PO cost</x:v>
      </x:c>
      <x:c r="R549" s="2" t="str">
        <x:v>Received</x:v>
      </x:c>
      <x:c r="S549" s="12" t="n">
        <x:f>IF(AND(ISNUMBER(G549),G549&gt;0,G549&lt;=Summary!$E$5,I549&gt;0),I549*K549,0)</x:f>
        <x:v>10000</x:v>
      </x:c>
      <x:c r="T549" s="12" t="n">
        <x:f>MIN(S549,MAX(0,'Inventory detail'!E38-0))</x:f>
        <x:v>10000</x:v>
      </x:c>
      <x:c r="U549" s="12" t="n">
        <x:f>IF(O549=1,J549*K549,0)</x:f>
        <x:v>0</x:v>
      </x:c>
      <x:c r="V549" s="13" t="str">
        <x:f>IF(O549=0,"",IF(H549="","",MAX(H549,Summary!$E$5)))</x:f>
      </x:c>
      <x:c r="W549" s="12" t="n">
        <x:f>IF(Q549="Baseline PO cost",U549,0)</x:f>
        <x:v>0</x:v>
      </x:c>
      <x:c r="X549" s="12" t="n">
        <x:f>IF(Q549="Higher PO cost",U549,0)</x:f>
        <x:v>0</x:v>
      </x:c>
      <x:c r="Y549" s="12" t="n">
        <x:f>IF(Q549="Unclassified",U549,0)</x:f>
        <x:v>0</x:v>
      </x:c>
    </x:row>
    <x:row r="550" ht="22" customHeight="1">
      <x:c r="A550" s="2" t="str">
        <x:v>COIL</x:v>
      </x:c>
      <x:c r="B550" s="2" t="str">
        <x:v>10</x:v>
      </x:c>
      <x:c r="C550" s="2" t="str">
        <x:v>8WHT12-4</x:v>
      </x:c>
      <x:c r="D550" s="2" t="str">
        <x:v>1061140</x:v>
      </x:c>
      <x:c r="E550" s="2" t="str">
        <x:v>0</x:v>
      </x:c>
      <x:c r="F550" s="2" t="str">
        <x:v>8</x:v>
      </x:c>
      <x:c r="G550" s="10" t="n">
        <x:v>46286</x:v>
      </x:c>
      <x:c r="H550" s="10" t="n">
        <x:v>46286</x:v>
      </x:c>
      <x:c r="I550" s="7" t="n">
        <x:v>5000</x:v>
      </x:c>
      <x:c r="J550" s="7" t="n">
        <x:v>5000</x:v>
      </x:c>
      <x:c r="K550" s="7" t="n">
        <x:v>1</x:v>
      </x:c>
      <x:c r="L550" s="8" t="n">
        <x:v>3.73</x:v>
      </x:c>
      <x:c r="M550" s="9" t="n">
        <x:v>210</x:v>
      </x:c>
      <x:c r="N550" s="2" t="str">
        <x:v>i</x:v>
      </x:c>
      <x:c r="O550" s="2" t="n">
        <x:v>0</x:v>
      </x:c>
      <x:c r="P550" s="2" t="n">
        <x:v>100</x:v>
      </x:c>
      <x:c r="Q550" s="2" t="str">
        <x:v>Baseline PO cost</x:v>
      </x:c>
      <x:c r="R550" s="2" t="str">
        <x:v>Received</x:v>
      </x:c>
      <x:c r="S550" s="12" t="n">
        <x:f>IF(AND(ISNUMBER(G550),G550&gt;0,G550&lt;=Summary!$E$5,I550&gt;0),I550*K550,0)</x:f>
        <x:v>5000</x:v>
      </x:c>
      <x:c r="T550" s="12" t="n">
        <x:f>MIN(S550,MAX(0,'Inventory detail'!E38-SUM(S549:S549)))</x:f>
        <x:v>5000</x:v>
      </x:c>
      <x:c r="U550" s="12" t="n">
        <x:f>IF(O550=1,J550*K550,0)</x:f>
        <x:v>0</x:v>
      </x:c>
      <x:c r="V550" s="13" t="str">
        <x:f>IF(O550=0,"",IF(H550="","",MAX(H550,Summary!$E$5)))</x:f>
      </x:c>
      <x:c r="W550" s="12" t="n">
        <x:f>IF(Q550="Baseline PO cost",U550,0)</x:f>
        <x:v>0</x:v>
      </x:c>
      <x:c r="X550" s="12" t="n">
        <x:f>IF(Q550="Higher PO cost",U550,0)</x:f>
        <x:v>0</x:v>
      </x:c>
      <x:c r="Y550" s="12" t="n">
        <x:f>IF(Q550="Unclassified",U550,0)</x:f>
        <x:v>0</x:v>
      </x:c>
    </x:row>
    <x:row r="551" ht="22" customHeight="1">
      <x:c r="A551" s="2" t="str">
        <x:v>COIL</x:v>
      </x:c>
      <x:c r="B551" s="2" t="str">
        <x:v>10</x:v>
      </x:c>
      <x:c r="C551" s="2" t="str">
        <x:v>8WHT12-4</x:v>
      </x:c>
      <x:c r="D551" s="2" t="str">
        <x:v>1060985</x:v>
      </x:c>
      <x:c r="E551" s="2" t="str">
        <x:v>0</x:v>
      </x:c>
      <x:c r="F551" s="2" t="str">
        <x:v>7</x:v>
      </x:c>
      <x:c r="G551" s="10" t="n">
        <x:v>46240</x:v>
      </x:c>
      <x:c r="H551" s="10" t="n">
        <x:v>46241</x:v>
      </x:c>
      <x:c r="I551" s="7" t="n">
        <x:v>10000</x:v>
      </x:c>
      <x:c r="J551" s="7" t="n">
        <x:v>10000</x:v>
      </x:c>
      <x:c r="K551" s="7" t="n">
        <x:v>1</x:v>
      </x:c>
      <x:c r="L551" s="8" t="n">
        <x:v>3.73</x:v>
      </x:c>
      <x:c r="M551" s="9" t="n">
        <x:v>420</x:v>
      </x:c>
      <x:c r="N551" s="2" t="str">
        <x:v>i</x:v>
      </x:c>
      <x:c r="O551" s="2" t="n">
        <x:v>0</x:v>
      </x:c>
      <x:c r="P551" s="2" t="n">
        <x:v>100</x:v>
      </x:c>
      <x:c r="Q551" s="2" t="str">
        <x:v>Baseline PO cost</x:v>
      </x:c>
      <x:c r="R551" s="2" t="str">
        <x:v>Received</x:v>
      </x:c>
      <x:c r="S551" s="12" t="n">
        <x:f>IF(AND(ISNUMBER(G551),G551&gt;0,G551&lt;=Summary!$E$5,I551&gt;0),I551*K551,0)</x:f>
        <x:v>10000</x:v>
      </x:c>
      <x:c r="T551" s="12" t="n">
        <x:f>MIN(S551,MAX(0,'Inventory detail'!E38-SUM(S549:S550)))</x:f>
        <x:v>10000</x:v>
      </x:c>
      <x:c r="U551" s="12" t="n">
        <x:f>IF(O551=1,J551*K551,0)</x:f>
        <x:v>0</x:v>
      </x:c>
      <x:c r="V551" s="13" t="str">
        <x:f>IF(O551=0,"",IF(H551="","",MAX(H551,Summary!$E$5)))</x:f>
      </x:c>
      <x:c r="W551" s="12" t="n">
        <x:f>IF(Q551="Baseline PO cost",U551,0)</x:f>
        <x:v>0</x:v>
      </x:c>
      <x:c r="X551" s="12" t="n">
        <x:f>IF(Q551="Higher PO cost",U551,0)</x:f>
        <x:v>0</x:v>
      </x:c>
      <x:c r="Y551" s="12" t="n">
        <x:f>IF(Q551="Unclassified",U551,0)</x:f>
        <x:v>0</x:v>
      </x:c>
    </x:row>
    <x:row r="552" ht="22" customHeight="1">
      <x:c r="A552" s="2" t="str">
        <x:v>COIL</x:v>
      </x:c>
      <x:c r="B552" s="2" t="str">
        <x:v>10</x:v>
      </x:c>
      <x:c r="C552" s="2" t="str">
        <x:v>8WHT12-4</x:v>
      </x:c>
      <x:c r="D552" s="2" t="str">
        <x:v>1060776</x:v>
      </x:c>
      <x:c r="E552" s="2" t="str">
        <x:v>0</x:v>
      </x:c>
      <x:c r="F552" s="2" t="str">
        <x:v>7</x:v>
      </x:c>
      <x:c r="G552" s="10" t="n">
        <x:v>46197</x:v>
      </x:c>
      <x:c r="H552" s="10" t="n">
        <x:v>46199</x:v>
      </x:c>
      <x:c r="I552" s="7" t="n">
        <x:v>10000</x:v>
      </x:c>
      <x:c r="J552" s="7" t="n">
        <x:v>10000</x:v>
      </x:c>
      <x:c r="K552" s="7" t="n">
        <x:v>1</x:v>
      </x:c>
      <x:c r="L552" s="8" t="n">
        <x:v>3.73</x:v>
      </x:c>
      <x:c r="M552" s="9" t="n">
        <x:v>420</x:v>
      </x:c>
      <x:c r="N552" s="2" t="str">
        <x:v>i</x:v>
      </x:c>
      <x:c r="O552" s="2" t="n">
        <x:v>0</x:v>
      </x:c>
      <x:c r="P552" s="2" t="n">
        <x:v>100</x:v>
      </x:c>
      <x:c r="Q552" s="2" t="str">
        <x:v>Baseline PO cost</x:v>
      </x:c>
      <x:c r="R552" s="2" t="str">
        <x:v>Received</x:v>
      </x:c>
      <x:c r="S552" s="12" t="n">
        <x:f>IF(AND(ISNUMBER(G552),G552&gt;0,G552&lt;=Summary!$E$5,I552&gt;0),I552*K552,0)</x:f>
        <x:v>10000</x:v>
      </x:c>
      <x:c r="T552" s="12" t="n">
        <x:f>MIN(S552,MAX(0,'Inventory detail'!E38-SUM(S549:S551)))</x:f>
        <x:v>10000</x:v>
      </x:c>
      <x:c r="U552" s="12" t="n">
        <x:f>IF(O552=1,J552*K552,0)</x:f>
        <x:v>0</x:v>
      </x:c>
      <x:c r="V552" s="13" t="str">
        <x:f>IF(O552=0,"",IF(H552="","",MAX(H552,Summary!$E$5)))</x:f>
      </x:c>
      <x:c r="W552" s="12" t="n">
        <x:f>IF(Q552="Baseline PO cost",U552,0)</x:f>
        <x:v>0</x:v>
      </x:c>
      <x:c r="X552" s="12" t="n">
        <x:f>IF(Q552="Higher PO cost",U552,0)</x:f>
        <x:v>0</x:v>
      </x:c>
      <x:c r="Y552" s="12" t="n">
        <x:f>IF(Q552="Unclassified",U552,0)</x:f>
        <x:v>0</x:v>
      </x:c>
    </x:row>
    <x:row r="553" ht="22" customHeight="1">
      <x:c r="A553" s="2" t="str">
        <x:v>COIL</x:v>
      </x:c>
      <x:c r="B553" s="2" t="str">
        <x:v>10</x:v>
      </x:c>
      <x:c r="C553" s="2" t="str">
        <x:v>8WHT12-4</x:v>
      </x:c>
      <x:c r="D553" s="2" t="str">
        <x:v>1060598</x:v>
      </x:c>
      <x:c r="E553" s="2" t="str">
        <x:v>0</x:v>
      </x:c>
      <x:c r="F553" s="2" t="str">
        <x:v>5</x:v>
      </x:c>
      <x:c r="G553" s="10" t="n">
        <x:v>46171</x:v>
      </x:c>
      <x:c r="H553" s="10" t="n">
        <x:v>46171</x:v>
      </x:c>
      <x:c r="I553" s="7" t="n">
        <x:v>7500</x:v>
      </x:c>
      <x:c r="J553" s="7" t="n">
        <x:v>7500</x:v>
      </x:c>
      <x:c r="K553" s="7" t="n">
        <x:v>1</x:v>
      </x:c>
      <x:c r="L553" s="8" t="n">
        <x:v>3.73</x:v>
      </x:c>
      <x:c r="M553" s="9" t="n">
        <x:v>315</x:v>
      </x:c>
      <x:c r="N553" s="2" t="str">
        <x:v>i</x:v>
      </x:c>
      <x:c r="O553" s="2" t="n">
        <x:v>0</x:v>
      </x:c>
      <x:c r="P553" s="2" t="n">
        <x:v>100</x:v>
      </x:c>
      <x:c r="Q553" s="2" t="str">
        <x:v>Baseline PO cost</x:v>
      </x:c>
      <x:c r="R553" s="2" t="str">
        <x:v>Received</x:v>
      </x:c>
      <x:c r="S553" s="12" t="n">
        <x:f>IF(AND(ISNUMBER(G553),G553&gt;0,G553&lt;=Summary!$E$5,I553&gt;0),I553*K553,0)</x:f>
        <x:v>7500</x:v>
      </x:c>
      <x:c r="T553" s="12" t="n">
        <x:f>MIN(S553,MAX(0,'Inventory detail'!E38-SUM(S549:S552)))</x:f>
        <x:v>1000</x:v>
      </x:c>
      <x:c r="U553" s="12" t="n">
        <x:f>IF(O553=1,J553*K553,0)</x:f>
        <x:v>0</x:v>
      </x:c>
      <x:c r="V553" s="13" t="str">
        <x:f>IF(O553=0,"",IF(H553="","",MAX(H553,Summary!$E$5)))</x:f>
      </x:c>
      <x:c r="W553" s="12" t="n">
        <x:f>IF(Q553="Baseline PO cost",U553,0)</x:f>
        <x:v>0</x:v>
      </x:c>
      <x:c r="X553" s="12" t="n">
        <x:f>IF(Q553="Higher PO cost",U553,0)</x:f>
        <x:v>0</x:v>
      </x:c>
      <x:c r="Y553" s="12" t="n">
        <x:f>IF(Q553="Unclassified",U553,0)</x:f>
        <x:v>0</x:v>
      </x:c>
    </x:row>
    <x:row r="554" ht="22" customHeight="1">
      <x:c r="A554" s="2" t="str">
        <x:v>COIL</x:v>
      </x:c>
      <x:c r="B554" s="2" t="str">
        <x:v>10</x:v>
      </x:c>
      <x:c r="C554" s="2" t="str">
        <x:v>8WHT12-4</x:v>
      </x:c>
      <x:c r="D554" s="2" t="str">
        <x:v>1060507</x:v>
      </x:c>
      <x:c r="E554" s="2" t="str">
        <x:v>0</x:v>
      </x:c>
      <x:c r="F554" s="2" t="str">
        <x:v>8</x:v>
      </x:c>
      <x:c r="G554" s="10" t="n">
        <x:v>46150</x:v>
      </x:c>
      <x:c r="H554" s="10" t="n">
        <x:v>46155</x:v>
      </x:c>
      <x:c r="I554" s="7" t="n">
        <x:v>27500</x:v>
      </x:c>
      <x:c r="J554" s="7" t="n">
        <x:v>27500</x:v>
      </x:c>
      <x:c r="K554" s="7" t="n">
        <x:v>1</x:v>
      </x:c>
      <x:c r="L554" s="8" t="n">
        <x:v>3.73</x:v>
      </x:c>
      <x:c r="M554" s="9" t="n">
        <x:v>1155</x:v>
      </x:c>
      <x:c r="N554" s="2" t="str">
        <x:v>i</x:v>
      </x:c>
      <x:c r="O554" s="2" t="n">
        <x:v>0</x:v>
      </x:c>
      <x:c r="P554" s="2" t="n">
        <x:v>100</x:v>
      </x:c>
      <x:c r="Q554" s="2" t="str">
        <x:v>Baseline PO cost</x:v>
      </x:c>
      <x:c r="R554" s="2" t="str">
        <x:v>Received</x:v>
      </x:c>
      <x:c r="S554" s="12" t="n">
        <x:f>IF(AND(ISNUMBER(G554),G554&gt;0,G554&lt;=Summary!$E$5,I554&gt;0),I554*K554,0)</x:f>
        <x:v>27500</x:v>
      </x:c>
      <x:c r="T554" s="12" t="n">
        <x:f>MIN(S554,MAX(0,'Inventory detail'!E38-SUM(S549:S553)))</x:f>
        <x:v>0</x:v>
      </x:c>
      <x:c r="U554" s="12" t="n">
        <x:f>IF(O554=1,J554*K554,0)</x:f>
        <x:v>0</x:v>
      </x:c>
      <x:c r="V554" s="13" t="str">
        <x:f>IF(O554=0,"",IF(H554="","",MAX(H554,Summary!$E$5)))</x:f>
      </x:c>
      <x:c r="W554" s="12" t="n">
        <x:f>IF(Q554="Baseline PO cost",U554,0)</x:f>
        <x:v>0</x:v>
      </x:c>
      <x:c r="X554" s="12" t="n">
        <x:f>IF(Q554="Higher PO cost",U554,0)</x:f>
        <x:v>0</x:v>
      </x:c>
      <x:c r="Y554" s="12" t="n">
        <x:f>IF(Q554="Unclassified",U554,0)</x:f>
        <x:v>0</x:v>
      </x:c>
    </x:row>
    <x:row r="555" ht="22" customHeight="1">
      <x:c r="A555" s="2" t="str">
        <x:v>COIL</x:v>
      </x:c>
      <x:c r="B555" s="2" t="str">
        <x:v>10</x:v>
      </x:c>
      <x:c r="C555" s="2" t="str">
        <x:v>8WHT12-4</x:v>
      </x:c>
      <x:c r="D555" s="2" t="str">
        <x:v>1060225</x:v>
      </x:c>
      <x:c r="E555" s="2" t="str">
        <x:v>0</x:v>
      </x:c>
      <x:c r="F555" s="2" t="str">
        <x:v>7</x:v>
      </x:c>
      <x:c r="G555" s="10" t="n">
        <x:v>46119</x:v>
      </x:c>
      <x:c r="H555" s="10" t="n">
        <x:v>46115</x:v>
      </x:c>
      <x:c r="I555" s="7" t="n">
        <x:v>45000</x:v>
      </x:c>
      <x:c r="J555" s="7" t="n">
        <x:v>45000</x:v>
      </x:c>
      <x:c r="K555" s="7" t="n">
        <x:v>1</x:v>
      </x:c>
      <x:c r="L555" s="8" t="n">
        <x:v>3.73</x:v>
      </x:c>
      <x:c r="M555" s="9" t="n">
        <x:v>1836</x:v>
      </x:c>
      <x:c r="N555" s="2" t="str">
        <x:v>i</x:v>
      </x:c>
      <x:c r="O555" s="2" t="n">
        <x:v>0</x:v>
      </x:c>
      <x:c r="P555" s="2" t="n">
        <x:v>100</x:v>
      </x:c>
      <x:c r="Q555" s="2" t="str">
        <x:v>Baseline PO cost</x:v>
      </x:c>
      <x:c r="R555" s="2" t="str">
        <x:v>Received</x:v>
      </x:c>
      <x:c r="S555" s="12" t="n">
        <x:f>IF(AND(ISNUMBER(G555),G555&gt;0,G555&lt;=Summary!$E$5,I555&gt;0),I555*K555,0)</x:f>
        <x:v>45000</x:v>
      </x:c>
      <x:c r="T555" s="12" t="n">
        <x:f>MIN(S555,MAX(0,'Inventory detail'!E38-SUM(S549:S554)))</x:f>
        <x:v>0</x:v>
      </x:c>
      <x:c r="U555" s="12" t="n">
        <x:f>IF(O555=1,J555*K555,0)</x:f>
        <x:v>0</x:v>
      </x:c>
      <x:c r="V555" s="13" t="str">
        <x:f>IF(O555=0,"",IF(H555="","",MAX(H555,Summary!$E$5)))</x:f>
      </x:c>
      <x:c r="W555" s="12" t="n">
        <x:f>IF(Q555="Baseline PO cost",U555,0)</x:f>
        <x:v>0</x:v>
      </x:c>
      <x:c r="X555" s="12" t="n">
        <x:f>IF(Q555="Higher PO cost",U555,0)</x:f>
        <x:v>0</x:v>
      </x:c>
      <x:c r="Y555" s="12" t="n">
        <x:f>IF(Q555="Unclassified",U555,0)</x:f>
        <x:v>0</x:v>
      </x:c>
    </x:row>
    <x:row r="556" ht="22" customHeight="1">
      <x:c r="A556" s="2" t="str">
        <x:v>COIL</x:v>
      </x:c>
      <x:c r="B556" s="2" t="str">
        <x:v>10</x:v>
      </x:c>
      <x:c r="C556" s="2" t="str">
        <x:v>8WHT12-4</x:v>
      </x:c>
      <x:c r="D556" s="2" t="str">
        <x:v>1060063</x:v>
      </x:c>
      <x:c r="E556" s="2" t="str">
        <x:v>0</x:v>
      </x:c>
      <x:c r="F556" s="2" t="str">
        <x:v>9</x:v>
      </x:c>
      <x:c r="G556" s="10" t="n">
        <x:v>46083</x:v>
      </x:c>
      <x:c r="H556" s="10" t="n">
        <x:v>46087</x:v>
      </x:c>
      <x:c r="I556" s="7" t="n">
        <x:v>5000</x:v>
      </x:c>
      <x:c r="J556" s="7" t="n">
        <x:v>5000</x:v>
      </x:c>
      <x:c r="K556" s="7" t="n">
        <x:v>1</x:v>
      </x:c>
      <x:c r="L556" s="8" t="n">
        <x:v>3.73</x:v>
      </x:c>
      <x:c r="M556" s="9" t="n">
        <x:v>204</x:v>
      </x:c>
      <x:c r="N556" s="2" t="str">
        <x:v>i</x:v>
      </x:c>
      <x:c r="O556" s="2" t="n">
        <x:v>0</x:v>
      </x:c>
      <x:c r="P556" s="2" t="n">
        <x:v>100</x:v>
      </x:c>
      <x:c r="Q556" s="2" t="str">
        <x:v>Baseline PO cost</x:v>
      </x:c>
      <x:c r="R556" s="2" t="str">
        <x:v>Received</x:v>
      </x:c>
      <x:c r="S556" s="12" t="n">
        <x:f>IF(AND(ISNUMBER(G556),G556&gt;0,G556&lt;=Summary!$E$5,I556&gt;0),I556*K556,0)</x:f>
        <x:v>5000</x:v>
      </x:c>
      <x:c r="T556" s="12" t="n">
        <x:f>MIN(S556,MAX(0,'Inventory detail'!E38-SUM(S549:S555)))</x:f>
        <x:v>0</x:v>
      </x:c>
      <x:c r="U556" s="12" t="n">
        <x:f>IF(O556=1,J556*K556,0)</x:f>
        <x:v>0</x:v>
      </x:c>
      <x:c r="V556" s="13" t="str">
        <x:f>IF(O556=0,"",IF(H556="","",MAX(H556,Summary!$E$5)))</x:f>
      </x:c>
      <x:c r="W556" s="12" t="n">
        <x:f>IF(Q556="Baseline PO cost",U556,0)</x:f>
        <x:v>0</x:v>
      </x:c>
      <x:c r="X556" s="12" t="n">
        <x:f>IF(Q556="Higher PO cost",U556,0)</x:f>
        <x:v>0</x:v>
      </x:c>
      <x:c r="Y556" s="12" t="n">
        <x:f>IF(Q556="Unclassified",U556,0)</x:f>
        <x:v>0</x:v>
      </x:c>
    </x:row>
    <x:row r="557" ht="22" customHeight="1">
      <x:c r="A557" s="2" t="str">
        <x:v>COIL</x:v>
      </x:c>
      <x:c r="B557" s="2" t="str">
        <x:v>10</x:v>
      </x:c>
      <x:c r="C557" s="2" t="str">
        <x:v>8WHT12-4</x:v>
      </x:c>
      <x:c r="D557" s="2" t="str">
        <x:v>1059842</x:v>
      </x:c>
      <x:c r="E557" s="2" t="str">
        <x:v>0</x:v>
      </x:c>
      <x:c r="F557" s="2" t="str">
        <x:v>7</x:v>
      </x:c>
      <x:c r="G557" s="10" t="n">
        <x:v>46042</x:v>
      </x:c>
      <x:c r="H557" s="10" t="n">
        <x:v>46044</x:v>
      </x:c>
      <x:c r="I557" s="7" t="n">
        <x:v>5000</x:v>
      </x:c>
      <x:c r="J557" s="7" t="n">
        <x:v>5000</x:v>
      </x:c>
      <x:c r="K557" s="7" t="n">
        <x:v>1</x:v>
      </x:c>
      <x:c r="L557" s="8" t="n">
        <x:v>3.73</x:v>
      </x:c>
      <x:c r="M557" s="9" t="n">
        <x:v>204</x:v>
      </x:c>
      <x:c r="N557" s="2" t="str">
        <x:v>i</x:v>
      </x:c>
      <x:c r="O557" s="2" t="n">
        <x:v>0</x:v>
      </x:c>
      <x:c r="P557" s="2" t="n">
        <x:v>100</x:v>
      </x:c>
      <x:c r="Q557" s="2" t="str">
        <x:v>Baseline PO cost</x:v>
      </x:c>
      <x:c r="R557" s="2" t="str">
        <x:v>Received</x:v>
      </x:c>
      <x:c r="S557" s="12" t="n">
        <x:f>IF(AND(ISNUMBER(G557),G557&gt;0,G557&lt;=Summary!$E$5,I557&gt;0),I557*K557,0)</x:f>
        <x:v>5000</x:v>
      </x:c>
      <x:c r="T557" s="12" t="n">
        <x:f>MIN(S557,MAX(0,'Inventory detail'!E38-SUM(S549:S556)))</x:f>
        <x:v>0</x:v>
      </x:c>
      <x:c r="U557" s="12" t="n">
        <x:f>IF(O557=1,J557*K557,0)</x:f>
        <x:v>0</x:v>
      </x:c>
      <x:c r="V557" s="13" t="str">
        <x:f>IF(O557=0,"",IF(H557="","",MAX(H557,Summary!$E$5)))</x:f>
      </x:c>
      <x:c r="W557" s="12" t="n">
        <x:f>IF(Q557="Baseline PO cost",U557,0)</x:f>
        <x:v>0</x:v>
      </x:c>
      <x:c r="X557" s="12" t="n">
        <x:f>IF(Q557="Higher PO cost",U557,0)</x:f>
        <x:v>0</x:v>
      </x:c>
      <x:c r="Y557" s="12" t="n">
        <x:f>IF(Q557="Unclassified",U557,0)</x:f>
        <x:v>0</x:v>
      </x:c>
    </x:row>
    <x:row r="558" ht="22" customHeight="1">
      <x:c r="A558" s="2" t="str">
        <x:v>COIL</x:v>
      </x:c>
      <x:c r="B558" s="2" t="str">
        <x:v>10</x:v>
      </x:c>
      <x:c r="C558" s="2" t="str">
        <x:v>8WHT12-4</x:v>
      </x:c>
      <x:c r="D558" s="2" t="str">
        <x:v>1061485</x:v>
      </x:c>
      <x:c r="E558" s="2" t="str">
        <x:v>0</x:v>
      </x:c>
      <x:c r="F558" s="2" t="str">
        <x:v>9</x:v>
      </x:c>
      <x:c r="G558" s="10"/>
      <x:c r="H558" s="10" t="n">
        <x:v>46339</x:v>
      </x:c>
      <x:c r="I558" s="7" t="n">
        <x:v>2500</x:v>
      </x:c>
      <x:c r="J558" s="7" t="n">
        <x:v>2500</x:v>
      </x:c>
      <x:c r="K558" s="7" t="n">
        <x:v>1</x:v>
      </x:c>
      <x:c r="L558" s="8" t="n">
        <x:v>3.73</x:v>
      </x:c>
      <x:c r="M558" s="9" t="n">
        <x:v>0</x:v>
      </x:c>
      <x:c r="N558" s="2" t="str">
        <x:v>a</x:v>
      </x:c>
      <x:c r="O558" s="2" t="n">
        <x:v>1</x:v>
      </x:c>
      <x:c r="P558" s="2" t="n">
        <x:v>100</x:v>
      </x:c>
      <x:c r="Q558" s="2" t="str">
        <x:v>Baseline PO cost</x:v>
      </x:c>
      <x:c r="R558" s="2" t="str">
        <x:v>Incoming active PO</x:v>
      </x:c>
      <x:c r="S558" s="12" t="n">
        <x:f>IF(AND(ISNUMBER(G558),G558&gt;0,G558&lt;=Summary!$E$5,I558&gt;0),I558*K558,0)</x:f>
        <x:v>0</x:v>
      </x:c>
      <x:c r="T558" s="12" t="n">
        <x:f>MIN(S558,MAX(0,'Inventory detail'!E38-SUM(S549:S557)))</x:f>
        <x:v>0</x:v>
      </x:c>
      <x:c r="U558" s="12" t="n">
        <x:f>IF(O558=1,J558*K558,0)</x:f>
        <x:v>2500</x:v>
      </x:c>
      <x:c r="V558" s="13" t="n">
        <x:f>IF(O558=0,"",IF(H558="","",MAX(H558,Summary!$E$5)))</x:f>
        <x:v>46339</x:v>
      </x:c>
      <x:c r="W558" s="12" t="n">
        <x:f>IF(Q558="Baseline PO cost",U558,0)</x:f>
        <x:v>2500</x:v>
      </x:c>
      <x:c r="X558" s="12" t="n">
        <x:f>IF(Q558="Higher PO cost",U558,0)</x:f>
        <x:v>0</x:v>
      </x:c>
      <x:c r="Y558" s="12" t="n">
        <x:f>IF(Q558="Unclassified",U558,0)</x:f>
        <x:v>0</x:v>
      </x:c>
    </x:row>
    <x:row r="559" ht="22" customHeight="1">
      <x:c r="A559" s="2" t="str">
        <x:v>COIL</x:v>
      </x:c>
      <x:c r="B559" s="2" t="str">
        <x:v>10</x:v>
      </x:c>
      <x:c r="C559" s="2" t="str">
        <x:v>8WHT36-4</x:v>
      </x:c>
      <x:c r="D559" s="2" t="str">
        <x:v>1060384</x:v>
      </x:c>
      <x:c r="E559" s="2" t="str">
        <x:v>0</x:v>
      </x:c>
      <x:c r="F559" s="2" t="str">
        <x:v>37</x:v>
      </x:c>
      <x:c r="G559" s="10" t="n">
        <x:v>46127</x:v>
      </x:c>
      <x:c r="H559" s="10" t="n">
        <x:v>46129</x:v>
      </x:c>
      <x:c r="I559" s="7" t="n">
        <x:v>1500</x:v>
      </x:c>
      <x:c r="J559" s="7" t="n">
        <x:v>1500</x:v>
      </x:c>
      <x:c r="K559" s="7" t="n">
        <x:v>1</x:v>
      </x:c>
      <x:c r="L559" s="8" t="n">
        <x:v>12.79</x:v>
      </x:c>
      <x:c r="M559" s="9" t="n">
        <x:v>210.15</x:v>
      </x:c>
      <x:c r="N559" s="2" t="str">
        <x:v>i</x:v>
      </x:c>
      <x:c r="O559" s="2" t="n">
        <x:v>0</x:v>
      </x:c>
      <x:c r="P559" s="2" t="n">
        <x:v>100</x:v>
      </x:c>
      <x:c r="Q559" s="2" t="str">
        <x:v>Baseline PO cost</x:v>
      </x:c>
      <x:c r="R559" s="2" t="str">
        <x:v>Received</x:v>
      </x:c>
      <x:c r="S559" s="12" t="n">
        <x:f>IF(AND(ISNUMBER(G559),G559&gt;0,G559&lt;=Summary!$E$5,I559&gt;0),I559*K559,0)</x:f>
        <x:v>1500</x:v>
      </x:c>
      <x:c r="T559" s="12" t="n">
        <x:f>MIN(S559,MAX(0,'Inventory detail'!E497-0))</x:f>
        <x:v>900</x:v>
      </x:c>
      <x:c r="U559" s="12" t="n">
        <x:f>IF(O559=1,J559*K559,0)</x:f>
        <x:v>0</x:v>
      </x:c>
      <x:c r="V559" s="13" t="str">
        <x:f>IF(O559=0,"",IF(H559="","",MAX(H559,Summary!$E$5)))</x:f>
      </x:c>
      <x:c r="W559" s="12" t="n">
        <x:f>IF(Q559="Baseline PO cost",U559,0)</x:f>
        <x:v>0</x:v>
      </x:c>
      <x:c r="X559" s="12" t="n">
        <x:f>IF(Q559="Higher PO cost",U559,0)</x:f>
        <x:v>0</x:v>
      </x:c>
      <x:c r="Y559" s="12" t="n">
        <x:f>IF(Q559="Unclassified",U559,0)</x:f>
        <x:v>0</x:v>
      </x:c>
    </x:row>
    <x:row r="560" ht="22" customHeight="1">
      <x:c r="A560" s="2" t="str">
        <x:v>COIL</x:v>
      </x:c>
      <x:c r="B560" s="2" t="str">
        <x:v>10</x:v>
      </x:c>
      <x:c r="C560" s="2" t="str">
        <x:v>9BLK12-4</x:v>
      </x:c>
      <x:c r="D560" s="2" t="str">
        <x:v>1061316</x:v>
      </x:c>
      <x:c r="E560" s="2" t="str">
        <x:v>0</x:v>
      </x:c>
      <x:c r="F560" s="2" t="str">
        <x:v>9</x:v>
      </x:c>
      <x:c r="G560" s="10" t="n">
        <x:v>46302</x:v>
      </x:c>
      <x:c r="H560" s="10" t="n">
        <x:v>46304</x:v>
      </x:c>
      <x:c r="I560" s="7" t="n">
        <x:v>50400</x:v>
      </x:c>
      <x:c r="J560" s="7" t="n">
        <x:v>50400</x:v>
      </x:c>
      <x:c r="K560" s="7" t="n">
        <x:v>1</x:v>
      </x:c>
      <x:c r="L560" s="8" t="n">
        <x:v>3.5</x:v>
      </x:c>
      <x:c r="M560" s="9" t="n">
        <x:v>1985.76</x:v>
      </x:c>
      <x:c r="N560" s="2" t="str">
        <x:v>a</x:v>
      </x:c>
      <x:c r="O560" s="2" t="n">
        <x:v>0</x:v>
      </x:c>
      <x:c r="P560" s="2" t="n">
        <x:v>100</x:v>
      </x:c>
      <x:c r="Q560" s="2" t="str">
        <x:v>Baseline PO cost</x:v>
      </x:c>
      <x:c r="R560" s="2" t="str">
        <x:v>Received</x:v>
      </x:c>
      <x:c r="S560" s="12" t="n">
        <x:f>IF(AND(ISNUMBER(G560),G560&gt;0,G560&lt;=Summary!$E$5,I560&gt;0),I560*K560,0)</x:f>
        <x:v>50400</x:v>
      </x:c>
      <x:c r="T560" s="12" t="n">
        <x:f>MIN(S560,MAX(0,'Inventory detail'!E19-0))</x:f>
        <x:v>50400</x:v>
      </x:c>
      <x:c r="U560" s="12" t="n">
        <x:f>IF(O560=1,J560*K560,0)</x:f>
        <x:v>0</x:v>
      </x:c>
      <x:c r="V560" s="13" t="str">
        <x:f>IF(O560=0,"",IF(H560="","",MAX(H560,Summary!$E$5)))</x:f>
      </x:c>
      <x:c r="W560" s="12" t="n">
        <x:f>IF(Q560="Baseline PO cost",U560,0)</x:f>
        <x:v>0</x:v>
      </x:c>
      <x:c r="X560" s="12" t="n">
        <x:f>IF(Q560="Higher PO cost",U560,0)</x:f>
        <x:v>0</x:v>
      </x:c>
      <x:c r="Y560" s="12" t="n">
        <x:f>IF(Q560="Unclassified",U560,0)</x:f>
        <x:v>0</x:v>
      </x:c>
    </x:row>
    <x:row r="561" ht="22" customHeight="1">
      <x:c r="A561" s="2" t="str">
        <x:v>COIL</x:v>
      </x:c>
      <x:c r="B561" s="2" t="str">
        <x:v>10</x:v>
      </x:c>
      <x:c r="C561" s="2" t="str">
        <x:v>9BLK12-4</x:v>
      </x:c>
      <x:c r="D561" s="2" t="str">
        <x:v>1061140</x:v>
      </x:c>
      <x:c r="E561" s="2" t="str">
        <x:v>0</x:v>
      </x:c>
      <x:c r="F561" s="2" t="str">
        <x:v>9</x:v>
      </x:c>
      <x:c r="G561" s="10" t="n">
        <x:v>46286</x:v>
      </x:c>
      <x:c r="H561" s="10" t="n">
        <x:v>46286</x:v>
      </x:c>
      <x:c r="I561" s="7" t="n">
        <x:v>21000</x:v>
      </x:c>
      <x:c r="J561" s="7" t="n">
        <x:v>21000</x:v>
      </x:c>
      <x:c r="K561" s="7" t="n">
        <x:v>1</x:v>
      </x:c>
      <x:c r="L561" s="8" t="n">
        <x:v>3.5</x:v>
      </x:c>
      <x:c r="M561" s="9" t="n">
        <x:v>827.4</x:v>
      </x:c>
      <x:c r="N561" s="2" t="str">
        <x:v>i</x:v>
      </x:c>
      <x:c r="O561" s="2" t="n">
        <x:v>0</x:v>
      </x:c>
      <x:c r="P561" s="2" t="n">
        <x:v>100</x:v>
      </x:c>
      <x:c r="Q561" s="2" t="str">
        <x:v>Baseline PO cost</x:v>
      </x:c>
      <x:c r="R561" s="2" t="str">
        <x:v>Received</x:v>
      </x:c>
      <x:c r="S561" s="12" t="n">
        <x:f>IF(AND(ISNUMBER(G561),G561&gt;0,G561&lt;=Summary!$E$5,I561&gt;0),I561*K561,0)</x:f>
        <x:v>21000</x:v>
      </x:c>
      <x:c r="T561" s="12" t="n">
        <x:f>MIN(S561,MAX(0,'Inventory detail'!E19-SUM(S560:S560)))</x:f>
        <x:v>500</x:v>
      </x:c>
      <x:c r="U561" s="12" t="n">
        <x:f>IF(O561=1,J561*K561,0)</x:f>
        <x:v>0</x:v>
      </x:c>
      <x:c r="V561" s="13" t="str">
        <x:f>IF(O561=0,"",IF(H561="","",MAX(H561,Summary!$E$5)))</x:f>
      </x:c>
      <x:c r="W561" s="12" t="n">
        <x:f>IF(Q561="Baseline PO cost",U561,0)</x:f>
        <x:v>0</x:v>
      </x:c>
      <x:c r="X561" s="12" t="n">
        <x:f>IF(Q561="Higher PO cost",U561,0)</x:f>
        <x:v>0</x:v>
      </x:c>
      <x:c r="Y561" s="12" t="n">
        <x:f>IF(Q561="Unclassified",U561,0)</x:f>
        <x:v>0</x:v>
      </x:c>
    </x:row>
    <x:row r="562" ht="22" customHeight="1">
      <x:c r="A562" s="2" t="str">
        <x:v>COIL</x:v>
      </x:c>
      <x:c r="B562" s="2" t="str">
        <x:v>10</x:v>
      </x:c>
      <x:c r="C562" s="2" t="str">
        <x:v>9BLK12-4</x:v>
      </x:c>
      <x:c r="D562" s="2" t="str">
        <x:v>1060985</x:v>
      </x:c>
      <x:c r="E562" s="2" t="str">
        <x:v>0</x:v>
      </x:c>
      <x:c r="F562" s="2" t="str">
        <x:v>8</x:v>
      </x:c>
      <x:c r="G562" s="10" t="n">
        <x:v>46240</x:v>
      </x:c>
      <x:c r="H562" s="10" t="n">
        <x:v>46241</x:v>
      </x:c>
      <x:c r="I562" s="7" t="n">
        <x:v>21000</x:v>
      </x:c>
      <x:c r="J562" s="7" t="n">
        <x:v>21000</x:v>
      </x:c>
      <x:c r="K562" s="7" t="n">
        <x:v>1</x:v>
      </x:c>
      <x:c r="L562" s="8" t="n">
        <x:v>3.5</x:v>
      </x:c>
      <x:c r="M562" s="9" t="n">
        <x:v>827.4</x:v>
      </x:c>
      <x:c r="N562" s="2" t="str">
        <x:v>i</x:v>
      </x:c>
      <x:c r="O562" s="2" t="n">
        <x:v>0</x:v>
      </x:c>
      <x:c r="P562" s="2" t="n">
        <x:v>100</x:v>
      </x:c>
      <x:c r="Q562" s="2" t="str">
        <x:v>Baseline PO cost</x:v>
      </x:c>
      <x:c r="R562" s="2" t="str">
        <x:v>Received</x:v>
      </x:c>
      <x:c r="S562" s="12" t="n">
        <x:f>IF(AND(ISNUMBER(G562),G562&gt;0,G562&lt;=Summary!$E$5,I562&gt;0),I562*K562,0)</x:f>
        <x:v>21000</x:v>
      </x:c>
      <x:c r="T562" s="12" t="n">
        <x:f>MIN(S562,MAX(0,'Inventory detail'!E19-SUM(S560:S561)))</x:f>
        <x:v>0</x:v>
      </x:c>
      <x:c r="U562" s="12" t="n">
        <x:f>IF(O562=1,J562*K562,0)</x:f>
        <x:v>0</x:v>
      </x:c>
      <x:c r="V562" s="13" t="str">
        <x:f>IF(O562=0,"",IF(H562="","",MAX(H562,Summary!$E$5)))</x:f>
      </x:c>
      <x:c r="W562" s="12" t="n">
        <x:f>IF(Q562="Baseline PO cost",U562,0)</x:f>
        <x:v>0</x:v>
      </x:c>
      <x:c r="X562" s="12" t="n">
        <x:f>IF(Q562="Higher PO cost",U562,0)</x:f>
        <x:v>0</x:v>
      </x:c>
      <x:c r="Y562" s="12" t="n">
        <x:f>IF(Q562="Unclassified",U562,0)</x:f>
        <x:v>0</x:v>
      </x:c>
    </x:row>
    <x:row r="563" ht="22" customHeight="1">
      <x:c r="A563" s="2" t="str">
        <x:v>COIL</x:v>
      </x:c>
      <x:c r="B563" s="2" t="str">
        <x:v>10</x:v>
      </x:c>
      <x:c r="C563" s="2" t="str">
        <x:v>9BLK12-4</x:v>
      </x:c>
      <x:c r="D563" s="2" t="str">
        <x:v>1060866</x:v>
      </x:c>
      <x:c r="E563" s="2" t="str">
        <x:v>0</x:v>
      </x:c>
      <x:c r="F563" s="2" t="str">
        <x:v>8</x:v>
      </x:c>
      <x:c r="G563" s="10" t="n">
        <x:v>46210</x:v>
      </x:c>
      <x:c r="H563" s="10" t="n">
        <x:v>46213</x:v>
      </x:c>
      <x:c r="I563" s="7" t="n">
        <x:v>46200</x:v>
      </x:c>
      <x:c r="J563" s="7" t="n">
        <x:v>46200</x:v>
      </x:c>
      <x:c r="K563" s="7" t="n">
        <x:v>1</x:v>
      </x:c>
      <x:c r="L563" s="8" t="n">
        <x:v>3.5</x:v>
      </x:c>
      <x:c r="M563" s="9" t="n">
        <x:v>1820.28</x:v>
      </x:c>
      <x:c r="N563" s="2" t="str">
        <x:v>i</x:v>
      </x:c>
      <x:c r="O563" s="2" t="n">
        <x:v>0</x:v>
      </x:c>
      <x:c r="P563" s="2" t="n">
        <x:v>100</x:v>
      </x:c>
      <x:c r="Q563" s="2" t="str">
        <x:v>Baseline PO cost</x:v>
      </x:c>
      <x:c r="R563" s="2" t="str">
        <x:v>Received</x:v>
      </x:c>
      <x:c r="S563" s="12" t="n">
        <x:f>IF(AND(ISNUMBER(G563),G563&gt;0,G563&lt;=Summary!$E$5,I563&gt;0),I563*K563,0)</x:f>
        <x:v>46200</x:v>
      </x:c>
      <x:c r="T563" s="12" t="n">
        <x:f>MIN(S563,MAX(0,'Inventory detail'!E19-SUM(S560:S562)))</x:f>
        <x:v>0</x:v>
      </x:c>
      <x:c r="U563" s="12" t="n">
        <x:f>IF(O563=1,J563*K563,0)</x:f>
        <x:v>0</x:v>
      </x:c>
      <x:c r="V563" s="13" t="str">
        <x:f>IF(O563=0,"",IF(H563="","",MAX(H563,Summary!$E$5)))</x:f>
      </x:c>
      <x:c r="W563" s="12" t="n">
        <x:f>IF(Q563="Baseline PO cost",U563,0)</x:f>
        <x:v>0</x:v>
      </x:c>
      <x:c r="X563" s="12" t="n">
        <x:f>IF(Q563="Higher PO cost",U563,0)</x:f>
        <x:v>0</x:v>
      </x:c>
      <x:c r="Y563" s="12" t="n">
        <x:f>IF(Q563="Unclassified",U563,0)</x:f>
        <x:v>0</x:v>
      </x:c>
    </x:row>
    <x:row r="564" ht="22" customHeight="1">
      <x:c r="A564" s="2" t="str">
        <x:v>COIL</x:v>
      </x:c>
      <x:c r="B564" s="2" t="str">
        <x:v>10</x:v>
      </x:c>
      <x:c r="C564" s="2" t="str">
        <x:v>9BLK12-4</x:v>
      </x:c>
      <x:c r="D564" s="2" t="str">
        <x:v>1060776</x:v>
      </x:c>
      <x:c r="E564" s="2" t="str">
        <x:v>0</x:v>
      </x:c>
      <x:c r="F564" s="2" t="str">
        <x:v>8</x:v>
      </x:c>
      <x:c r="G564" s="10" t="n">
        <x:v>46197</x:v>
      </x:c>
      <x:c r="H564" s="10" t="n">
        <x:v>46199</x:v>
      </x:c>
      <x:c r="I564" s="7" t="n">
        <x:v>12600</x:v>
      </x:c>
      <x:c r="J564" s="7" t="n">
        <x:v>12600</x:v>
      </x:c>
      <x:c r="K564" s="7" t="n">
        <x:v>1</x:v>
      </x:c>
      <x:c r="L564" s="8" t="n">
        <x:v>3.5</x:v>
      </x:c>
      <x:c r="M564" s="9" t="n">
        <x:v>496.44</x:v>
      </x:c>
      <x:c r="N564" s="2" t="str">
        <x:v>i</x:v>
      </x:c>
      <x:c r="O564" s="2" t="n">
        <x:v>0</x:v>
      </x:c>
      <x:c r="P564" s="2" t="n">
        <x:v>100</x:v>
      </x:c>
      <x:c r="Q564" s="2" t="str">
        <x:v>Baseline PO cost</x:v>
      </x:c>
      <x:c r="R564" s="2" t="str">
        <x:v>Received</x:v>
      </x:c>
      <x:c r="S564" s="12" t="n">
        <x:f>IF(AND(ISNUMBER(G564),G564&gt;0,G564&lt;=Summary!$E$5,I564&gt;0),I564*K564,0)</x:f>
        <x:v>12600</x:v>
      </x:c>
      <x:c r="T564" s="12" t="n">
        <x:f>MIN(S564,MAX(0,'Inventory detail'!E19-SUM(S560:S563)))</x:f>
        <x:v>0</x:v>
      </x:c>
      <x:c r="U564" s="12" t="n">
        <x:f>IF(O564=1,J564*K564,0)</x:f>
        <x:v>0</x:v>
      </x:c>
      <x:c r="V564" s="13" t="str">
        <x:f>IF(O564=0,"",IF(H564="","",MAX(H564,Summary!$E$5)))</x:f>
      </x:c>
      <x:c r="W564" s="12" t="n">
        <x:f>IF(Q564="Baseline PO cost",U564,0)</x:f>
        <x:v>0</x:v>
      </x:c>
      <x:c r="X564" s="12" t="n">
        <x:f>IF(Q564="Higher PO cost",U564,0)</x:f>
        <x:v>0</x:v>
      </x:c>
      <x:c r="Y564" s="12" t="n">
        <x:f>IF(Q564="Unclassified",U564,0)</x:f>
        <x:v>0</x:v>
      </x:c>
    </x:row>
    <x:row r="565" ht="22" customHeight="1">
      <x:c r="A565" s="2" t="str">
        <x:v>COIL</x:v>
      </x:c>
      <x:c r="B565" s="2" t="str">
        <x:v>10</x:v>
      </x:c>
      <x:c r="C565" s="2" t="str">
        <x:v>9BLK12-4</x:v>
      </x:c>
      <x:c r="D565" s="2" t="str">
        <x:v>1060598</x:v>
      </x:c>
      <x:c r="E565" s="2" t="str">
        <x:v>0</x:v>
      </x:c>
      <x:c r="F565" s="2" t="str">
        <x:v>6</x:v>
      </x:c>
      <x:c r="G565" s="10" t="n">
        <x:v>46171</x:v>
      </x:c>
      <x:c r="H565" s="10" t="n">
        <x:v>46171</x:v>
      </x:c>
      <x:c r="I565" s="7" t="n">
        <x:v>12600</x:v>
      </x:c>
      <x:c r="J565" s="7" t="n">
        <x:v>12600</x:v>
      </x:c>
      <x:c r="K565" s="7" t="n">
        <x:v>1</x:v>
      </x:c>
      <x:c r="L565" s="8" t="n">
        <x:v>3.5</x:v>
      </x:c>
      <x:c r="M565" s="9" t="n">
        <x:v>496.44</x:v>
      </x:c>
      <x:c r="N565" s="2" t="str">
        <x:v>i</x:v>
      </x:c>
      <x:c r="O565" s="2" t="n">
        <x:v>0</x:v>
      </x:c>
      <x:c r="P565" s="2" t="n">
        <x:v>100</x:v>
      </x:c>
      <x:c r="Q565" s="2" t="str">
        <x:v>Baseline PO cost</x:v>
      </x:c>
      <x:c r="R565" s="2" t="str">
        <x:v>Received</x:v>
      </x:c>
      <x:c r="S565" s="12" t="n">
        <x:f>IF(AND(ISNUMBER(G565),G565&gt;0,G565&lt;=Summary!$E$5,I565&gt;0),I565*K565,0)</x:f>
        <x:v>12600</x:v>
      </x:c>
      <x:c r="T565" s="12" t="n">
        <x:f>MIN(S565,MAX(0,'Inventory detail'!E19-SUM(S560:S564)))</x:f>
        <x:v>0</x:v>
      </x:c>
      <x:c r="U565" s="12" t="n">
        <x:f>IF(O565=1,J565*K565,0)</x:f>
        <x:v>0</x:v>
      </x:c>
      <x:c r="V565" s="13" t="str">
        <x:f>IF(O565=0,"",IF(H565="","",MAX(H565,Summary!$E$5)))</x:f>
      </x:c>
      <x:c r="W565" s="12" t="n">
        <x:f>IF(Q565="Baseline PO cost",U565,0)</x:f>
        <x:v>0</x:v>
      </x:c>
      <x:c r="X565" s="12" t="n">
        <x:f>IF(Q565="Higher PO cost",U565,0)</x:f>
        <x:v>0</x:v>
      </x:c>
      <x:c r="Y565" s="12" t="n">
        <x:f>IF(Q565="Unclassified",U565,0)</x:f>
        <x:v>0</x:v>
      </x:c>
    </x:row>
    <x:row r="566" ht="22" customHeight="1">
      <x:c r="A566" s="2" t="str">
        <x:v>COIL</x:v>
      </x:c>
      <x:c r="B566" s="2" t="str">
        <x:v>10</x:v>
      </x:c>
      <x:c r="C566" s="2" t="str">
        <x:v>9BLK12-4</x:v>
      </x:c>
      <x:c r="D566" s="2" t="str">
        <x:v>1060507</x:v>
      </x:c>
      <x:c r="E566" s="2" t="str">
        <x:v>0</x:v>
      </x:c>
      <x:c r="F566" s="2" t="str">
        <x:v>9</x:v>
      </x:c>
      <x:c r="G566" s="10" t="n">
        <x:v>46150</x:v>
      </x:c>
      <x:c r="H566" s="10" t="n">
        <x:v>46155</x:v>
      </x:c>
      <x:c r="I566" s="7" t="n">
        <x:v>6300</x:v>
      </x:c>
      <x:c r="J566" s="7" t="n">
        <x:v>6300</x:v>
      </x:c>
      <x:c r="K566" s="7" t="n">
        <x:v>1</x:v>
      </x:c>
      <x:c r="L566" s="8" t="n">
        <x:v>3.5</x:v>
      </x:c>
      <x:c r="M566" s="9" t="n">
        <x:v>248.22</x:v>
      </x:c>
      <x:c r="N566" s="2" t="str">
        <x:v>i</x:v>
      </x:c>
      <x:c r="O566" s="2" t="n">
        <x:v>0</x:v>
      </x:c>
      <x:c r="P566" s="2" t="n">
        <x:v>100</x:v>
      </x:c>
      <x:c r="Q566" s="2" t="str">
        <x:v>Baseline PO cost</x:v>
      </x:c>
      <x:c r="R566" s="2" t="str">
        <x:v>Received</x:v>
      </x:c>
      <x:c r="S566" s="12" t="n">
        <x:f>IF(AND(ISNUMBER(G566),G566&gt;0,G566&lt;=Summary!$E$5,I566&gt;0),I566*K566,0)</x:f>
        <x:v>6300</x:v>
      </x:c>
      <x:c r="T566" s="12" t="n">
        <x:f>MIN(S566,MAX(0,'Inventory detail'!E19-SUM(S560:S565)))</x:f>
        <x:v>0</x:v>
      </x:c>
      <x:c r="U566" s="12" t="n">
        <x:f>IF(O566=1,J566*K566,0)</x:f>
        <x:v>0</x:v>
      </x:c>
      <x:c r="V566" s="13" t="str">
        <x:f>IF(O566=0,"",IF(H566="","",MAX(H566,Summary!$E$5)))</x:f>
      </x:c>
      <x:c r="W566" s="12" t="n">
        <x:f>IF(Q566="Baseline PO cost",U566,0)</x:f>
        <x:v>0</x:v>
      </x:c>
      <x:c r="X566" s="12" t="n">
        <x:f>IF(Q566="Higher PO cost",U566,0)</x:f>
        <x:v>0</x:v>
      </x:c>
      <x:c r="Y566" s="12" t="n">
        <x:f>IF(Q566="Unclassified",U566,0)</x:f>
        <x:v>0</x:v>
      </x:c>
    </x:row>
    <x:row r="567" ht="22" customHeight="1">
      <x:c r="A567" s="2" t="str">
        <x:v>COIL</x:v>
      </x:c>
      <x:c r="B567" s="2" t="str">
        <x:v>10</x:v>
      </x:c>
      <x:c r="C567" s="2" t="str">
        <x:v>9BLK12-4</x:v>
      </x:c>
      <x:c r="D567" s="2" t="str">
        <x:v>1060384</x:v>
      </x:c>
      <x:c r="E567" s="2" t="str">
        <x:v>0</x:v>
      </x:c>
      <x:c r="F567" s="2" t="str">
        <x:v>8</x:v>
      </x:c>
      <x:c r="G567" s="10" t="n">
        <x:v>46127</x:v>
      </x:c>
      <x:c r="H567" s="10" t="n">
        <x:v>46129</x:v>
      </x:c>
      <x:c r="I567" s="7" t="n">
        <x:v>14700</x:v>
      </x:c>
      <x:c r="J567" s="7" t="n">
        <x:v>14700</x:v>
      </x:c>
      <x:c r="K567" s="7" t="n">
        <x:v>1</x:v>
      </x:c>
      <x:c r="L567" s="8" t="n">
        <x:v>3.5</x:v>
      </x:c>
      <x:c r="M567" s="9" t="n">
        <x:v>563.01</x:v>
      </x:c>
      <x:c r="N567" s="2" t="str">
        <x:v>i</x:v>
      </x:c>
      <x:c r="O567" s="2" t="n">
        <x:v>0</x:v>
      </x:c>
      <x:c r="P567" s="2" t="n">
        <x:v>100</x:v>
      </x:c>
      <x:c r="Q567" s="2" t="str">
        <x:v>Baseline PO cost</x:v>
      </x:c>
      <x:c r="R567" s="2" t="str">
        <x:v>Received</x:v>
      </x:c>
      <x:c r="S567" s="12" t="n">
        <x:f>IF(AND(ISNUMBER(G567),G567&gt;0,G567&lt;=Summary!$E$5,I567&gt;0),I567*K567,0)</x:f>
        <x:v>14700</x:v>
      </x:c>
      <x:c r="T567" s="12" t="n">
        <x:f>MIN(S567,MAX(0,'Inventory detail'!E19-SUM(S560:S566)))</x:f>
        <x:v>0</x:v>
      </x:c>
      <x:c r="U567" s="12" t="n">
        <x:f>IF(O567=1,J567*K567,0)</x:f>
        <x:v>0</x:v>
      </x:c>
      <x:c r="V567" s="13" t="str">
        <x:f>IF(O567=0,"",IF(H567="","",MAX(H567,Summary!$E$5)))</x:f>
      </x:c>
      <x:c r="W567" s="12" t="n">
        <x:f>IF(Q567="Baseline PO cost",U567,0)</x:f>
        <x:v>0</x:v>
      </x:c>
      <x:c r="X567" s="12" t="n">
        <x:f>IF(Q567="Higher PO cost",U567,0)</x:f>
        <x:v>0</x:v>
      </x:c>
      <x:c r="Y567" s="12" t="n">
        <x:f>IF(Q567="Unclassified",U567,0)</x:f>
        <x:v>0</x:v>
      </x:c>
    </x:row>
    <x:row r="568" ht="22" customHeight="1">
      <x:c r="A568" s="2" t="str">
        <x:v>COIL</x:v>
      </x:c>
      <x:c r="B568" s="2" t="str">
        <x:v>10</x:v>
      </x:c>
      <x:c r="C568" s="2" t="str">
        <x:v>9BLK12-4</x:v>
      </x:c>
      <x:c r="D568" s="2" t="str">
        <x:v>1060225</x:v>
      </x:c>
      <x:c r="E568" s="2" t="str">
        <x:v>0</x:v>
      </x:c>
      <x:c r="F568" s="2" t="str">
        <x:v>8</x:v>
      </x:c>
      <x:c r="G568" s="10" t="n">
        <x:v>46119</x:v>
      </x:c>
      <x:c r="H568" s="10" t="n">
        <x:v>46115</x:v>
      </x:c>
      <x:c r="I568" s="7" t="n">
        <x:v>12600</x:v>
      </x:c>
      <x:c r="J568" s="7" t="n">
        <x:v>12600</x:v>
      </x:c>
      <x:c r="K568" s="7" t="n">
        <x:v>1</x:v>
      </x:c>
      <x:c r="L568" s="8" t="n">
        <x:v>3.5</x:v>
      </x:c>
      <x:c r="M568" s="9" t="n">
        <x:v>482.58</x:v>
      </x:c>
      <x:c r="N568" s="2" t="str">
        <x:v>i</x:v>
      </x:c>
      <x:c r="O568" s="2" t="n">
        <x:v>0</x:v>
      </x:c>
      <x:c r="P568" s="2" t="n">
        <x:v>100</x:v>
      </x:c>
      <x:c r="Q568" s="2" t="str">
        <x:v>Baseline PO cost</x:v>
      </x:c>
      <x:c r="R568" s="2" t="str">
        <x:v>Received</x:v>
      </x:c>
      <x:c r="S568" s="12" t="n">
        <x:f>IF(AND(ISNUMBER(G568),G568&gt;0,G568&lt;=Summary!$E$5,I568&gt;0),I568*K568,0)</x:f>
        <x:v>12600</x:v>
      </x:c>
      <x:c r="T568" s="12" t="n">
        <x:f>MIN(S568,MAX(0,'Inventory detail'!E19-SUM(S560:S567)))</x:f>
        <x:v>0</x:v>
      </x:c>
      <x:c r="U568" s="12" t="n">
        <x:f>IF(O568=1,J568*K568,0)</x:f>
        <x:v>0</x:v>
      </x:c>
      <x:c r="V568" s="13" t="str">
        <x:f>IF(O568=0,"",IF(H568="","",MAX(H568,Summary!$E$5)))</x:f>
      </x:c>
      <x:c r="W568" s="12" t="n">
        <x:f>IF(Q568="Baseline PO cost",U568,0)</x:f>
        <x:v>0</x:v>
      </x:c>
      <x:c r="X568" s="12" t="n">
        <x:f>IF(Q568="Higher PO cost",U568,0)</x:f>
        <x:v>0</x:v>
      </x:c>
      <x:c r="Y568" s="12" t="n">
        <x:f>IF(Q568="Unclassified",U568,0)</x:f>
        <x:v>0</x:v>
      </x:c>
    </x:row>
    <x:row r="569" ht="22" customHeight="1">
      <x:c r="A569" s="2" t="str">
        <x:v>COIL</x:v>
      </x:c>
      <x:c r="B569" s="2" t="str">
        <x:v>10</x:v>
      </x:c>
      <x:c r="C569" s="2" t="str">
        <x:v>9BLK12-4</x:v>
      </x:c>
      <x:c r="D569" s="2" t="str">
        <x:v>1060063</x:v>
      </x:c>
      <x:c r="E569" s="2" t="str">
        <x:v>0</x:v>
      </x:c>
      <x:c r="F569" s="2" t="str">
        <x:v>10</x:v>
      </x:c>
      <x:c r="G569" s="10" t="n">
        <x:v>46083</x:v>
      </x:c>
      <x:c r="H569" s="10" t="n">
        <x:v>46087</x:v>
      </x:c>
      <x:c r="I569" s="7" t="n">
        <x:v>14700</x:v>
      </x:c>
      <x:c r="J569" s="7" t="n">
        <x:v>14700</x:v>
      </x:c>
      <x:c r="K569" s="7" t="n">
        <x:v>1</x:v>
      </x:c>
      <x:c r="L569" s="8" t="n">
        <x:v>3.5</x:v>
      </x:c>
      <x:c r="M569" s="9" t="n">
        <x:v>563.01</x:v>
      </x:c>
      <x:c r="N569" s="2" t="str">
        <x:v>i</x:v>
      </x:c>
      <x:c r="O569" s="2" t="n">
        <x:v>0</x:v>
      </x:c>
      <x:c r="P569" s="2" t="n">
        <x:v>100</x:v>
      </x:c>
      <x:c r="Q569" s="2" t="str">
        <x:v>Baseline PO cost</x:v>
      </x:c>
      <x:c r="R569" s="2" t="str">
        <x:v>Received</x:v>
      </x:c>
      <x:c r="S569" s="12" t="n">
        <x:f>IF(AND(ISNUMBER(G569),G569&gt;0,G569&lt;=Summary!$E$5,I569&gt;0),I569*K569,0)</x:f>
        <x:v>14700</x:v>
      </x:c>
      <x:c r="T569" s="12" t="n">
        <x:f>MIN(S569,MAX(0,'Inventory detail'!E19-SUM(S560:S568)))</x:f>
        <x:v>0</x:v>
      </x:c>
      <x:c r="U569" s="12" t="n">
        <x:f>IF(O569=1,J569*K569,0)</x:f>
        <x:v>0</x:v>
      </x:c>
      <x:c r="V569" s="13" t="str">
        <x:f>IF(O569=0,"",IF(H569="","",MAX(H569,Summary!$E$5)))</x:f>
      </x:c>
      <x:c r="W569" s="12" t="n">
        <x:f>IF(Q569="Baseline PO cost",U569,0)</x:f>
        <x:v>0</x:v>
      </x:c>
      <x:c r="X569" s="12" t="n">
        <x:f>IF(Q569="Higher PO cost",U569,0)</x:f>
        <x:v>0</x:v>
      </x:c>
      <x:c r="Y569" s="12" t="n">
        <x:f>IF(Q569="Unclassified",U569,0)</x:f>
        <x:v>0</x:v>
      </x:c>
    </x:row>
    <x:row r="570" ht="22" customHeight="1">
      <x:c r="A570" s="2" t="str">
        <x:v>COIL</x:v>
      </x:c>
      <x:c r="B570" s="2" t="str">
        <x:v>10</x:v>
      </x:c>
      <x:c r="C570" s="2" t="str">
        <x:v>9BLK12-4</x:v>
      </x:c>
      <x:c r="D570" s="2" t="str">
        <x:v>1059962</x:v>
      </x:c>
      <x:c r="E570" s="2" t="str">
        <x:v>0</x:v>
      </x:c>
      <x:c r="F570" s="2" t="str">
        <x:v>6</x:v>
      </x:c>
      <x:c r="G570" s="10" t="n">
        <x:v>46059</x:v>
      </x:c>
      <x:c r="H570" s="10" t="n">
        <x:v>46064</x:v>
      </x:c>
      <x:c r="I570" s="7" t="n">
        <x:v>14700</x:v>
      </x:c>
      <x:c r="J570" s="7" t="n">
        <x:v>14700</x:v>
      </x:c>
      <x:c r="K570" s="7" t="n">
        <x:v>1</x:v>
      </x:c>
      <x:c r="L570" s="8" t="n">
        <x:v>3.5</x:v>
      </x:c>
      <x:c r="M570" s="9" t="n">
        <x:v>563.01</x:v>
      </x:c>
      <x:c r="N570" s="2" t="str">
        <x:v>i</x:v>
      </x:c>
      <x:c r="O570" s="2" t="n">
        <x:v>0</x:v>
      </x:c>
      <x:c r="P570" s="2" t="n">
        <x:v>100</x:v>
      </x:c>
      <x:c r="Q570" s="2" t="str">
        <x:v>Baseline PO cost</x:v>
      </x:c>
      <x:c r="R570" s="2" t="str">
        <x:v>Received</x:v>
      </x:c>
      <x:c r="S570" s="12" t="n">
        <x:f>IF(AND(ISNUMBER(G570),G570&gt;0,G570&lt;=Summary!$E$5,I570&gt;0),I570*K570,0)</x:f>
        <x:v>14700</x:v>
      </x:c>
      <x:c r="T570" s="12" t="n">
        <x:f>MIN(S570,MAX(0,'Inventory detail'!E19-SUM(S560:S569)))</x:f>
        <x:v>0</x:v>
      </x:c>
      <x:c r="U570" s="12" t="n">
        <x:f>IF(O570=1,J570*K570,0)</x:f>
        <x:v>0</x:v>
      </x:c>
      <x:c r="V570" s="13" t="str">
        <x:f>IF(O570=0,"",IF(H570="","",MAX(H570,Summary!$E$5)))</x:f>
      </x:c>
      <x:c r="W570" s="12" t="n">
        <x:f>IF(Q570="Baseline PO cost",U570,0)</x:f>
        <x:v>0</x:v>
      </x:c>
      <x:c r="X570" s="12" t="n">
        <x:f>IF(Q570="Higher PO cost",U570,0)</x:f>
        <x:v>0</x:v>
      </x:c>
      <x:c r="Y570" s="12" t="n">
        <x:f>IF(Q570="Unclassified",U570,0)</x:f>
        <x:v>0</x:v>
      </x:c>
    </x:row>
    <x:row r="571" ht="22" customHeight="1">
      <x:c r="A571" s="2" t="str">
        <x:v>COIL</x:v>
      </x:c>
      <x:c r="B571" s="2" t="str">
        <x:v>10</x:v>
      </x:c>
      <x:c r="C571" s="2" t="str">
        <x:v>9BLK12-4</x:v>
      </x:c>
      <x:c r="D571" s="2" t="str">
        <x:v>1059842</x:v>
      </x:c>
      <x:c r="E571" s="2" t="str">
        <x:v>0</x:v>
      </x:c>
      <x:c r="F571" s="2" t="str">
        <x:v>8</x:v>
      </x:c>
      <x:c r="G571" s="10" t="n">
        <x:v>46042</x:v>
      </x:c>
      <x:c r="H571" s="10" t="n">
        <x:v>46044</x:v>
      </x:c>
      <x:c r="I571" s="7" t="n">
        <x:v>8400</x:v>
      </x:c>
      <x:c r="J571" s="7" t="n">
        <x:v>8400</x:v>
      </x:c>
      <x:c r="K571" s="7" t="n">
        <x:v>1</x:v>
      </x:c>
      <x:c r="L571" s="8" t="n">
        <x:v>3.5</x:v>
      </x:c>
      <x:c r="M571" s="9" t="n">
        <x:v>321.72</x:v>
      </x:c>
      <x:c r="N571" s="2" t="str">
        <x:v>i</x:v>
      </x:c>
      <x:c r="O571" s="2" t="n">
        <x:v>0</x:v>
      </x:c>
      <x:c r="P571" s="2" t="n">
        <x:v>100</x:v>
      </x:c>
      <x:c r="Q571" s="2" t="str">
        <x:v>Baseline PO cost</x:v>
      </x:c>
      <x:c r="R571" s="2" t="str">
        <x:v>Received</x:v>
      </x:c>
      <x:c r="S571" s="12" t="n">
        <x:f>IF(AND(ISNUMBER(G571),G571&gt;0,G571&lt;=Summary!$E$5,I571&gt;0),I571*K571,0)</x:f>
        <x:v>8400</x:v>
      </x:c>
      <x:c r="T571" s="12" t="n">
        <x:f>MIN(S571,MAX(0,'Inventory detail'!E19-SUM(S560:S570)))</x:f>
        <x:v>0</x:v>
      </x:c>
      <x:c r="U571" s="12" t="n">
        <x:f>IF(O571=1,J571*K571,0)</x:f>
        <x:v>0</x:v>
      </x:c>
      <x:c r="V571" s="13" t="str">
        <x:f>IF(O571=0,"",IF(H571="","",MAX(H571,Summary!$E$5)))</x:f>
      </x:c>
      <x:c r="W571" s="12" t="n">
        <x:f>IF(Q571="Baseline PO cost",U571,0)</x:f>
        <x:v>0</x:v>
      </x:c>
      <x:c r="X571" s="12" t="n">
        <x:f>IF(Q571="Higher PO cost",U571,0)</x:f>
        <x:v>0</x:v>
      </x:c>
      <x:c r="Y571" s="12" t="n">
        <x:f>IF(Q571="Unclassified",U571,0)</x:f>
        <x:v>0</x:v>
      </x:c>
    </x:row>
    <x:row r="572" ht="22" customHeight="1">
      <x:c r="A572" s="2" t="str">
        <x:v>COIL</x:v>
      </x:c>
      <x:c r="B572" s="2" t="str">
        <x:v>10</x:v>
      </x:c>
      <x:c r="C572" s="2" t="str">
        <x:v>9BLK12-4</x:v>
      </x:c>
      <x:c r="D572" s="2" t="str">
        <x:v>1061485</x:v>
      </x:c>
      <x:c r="E572" s="2" t="str">
        <x:v>0</x:v>
      </x:c>
      <x:c r="F572" s="2" t="str">
        <x:v>10</x:v>
      </x:c>
      <x:c r="G572" s="10"/>
      <x:c r="H572" s="10" t="n">
        <x:v>46339</x:v>
      </x:c>
      <x:c r="I572" s="7" t="n">
        <x:v>4200</x:v>
      </x:c>
      <x:c r="J572" s="7" t="n">
        <x:v>4200</x:v>
      </x:c>
      <x:c r="K572" s="7" t="n">
        <x:v>1</x:v>
      </x:c>
      <x:c r="L572" s="8" t="n">
        <x:v>3.5</x:v>
      </x:c>
      <x:c r="M572" s="9" t="n">
        <x:v>0</x:v>
      </x:c>
      <x:c r="N572" s="2" t="str">
        <x:v>a</x:v>
      </x:c>
      <x:c r="O572" s="2" t="n">
        <x:v>1</x:v>
      </x:c>
      <x:c r="P572" s="2" t="n">
        <x:v>100</x:v>
      </x:c>
      <x:c r="Q572" s="2" t="str">
        <x:v>Baseline PO cost</x:v>
      </x:c>
      <x:c r="R572" s="2" t="str">
        <x:v>Incoming active PO</x:v>
      </x:c>
      <x:c r="S572" s="12" t="n">
        <x:f>IF(AND(ISNUMBER(G572),G572&gt;0,G572&lt;=Summary!$E$5,I572&gt;0),I572*K572,0)</x:f>
        <x:v>0</x:v>
      </x:c>
      <x:c r="T572" s="12" t="n">
        <x:f>MIN(S572,MAX(0,'Inventory detail'!E19-SUM(S560:S571)))</x:f>
        <x:v>0</x:v>
      </x:c>
      <x:c r="U572" s="12" t="n">
        <x:f>IF(O572=1,J572*K572,0)</x:f>
        <x:v>4200</x:v>
      </x:c>
      <x:c r="V572" s="13" t="n">
        <x:f>IF(O572=0,"",IF(H572="","",MAX(H572,Summary!$E$5)))</x:f>
        <x:v>46339</x:v>
      </x:c>
      <x:c r="W572" s="12" t="n">
        <x:f>IF(Q572="Baseline PO cost",U572,0)</x:f>
        <x:v>4200</x:v>
      </x:c>
      <x:c r="X572" s="12" t="n">
        <x:f>IF(Q572="Higher PO cost",U572,0)</x:f>
        <x:v>0</x:v>
      </x:c>
      <x:c r="Y572" s="12" t="n">
        <x:f>IF(Q572="Unclassified",U572,0)</x:f>
        <x:v>0</x:v>
      </x:c>
    </x:row>
    <x:row r="573" ht="22" customHeight="1">
      <x:c r="A573" s="2" t="str">
        <x:v>COIL</x:v>
      </x:c>
      <x:c r="B573" s="2" t="str">
        <x:v>10</x:v>
      </x:c>
      <x:c r="C573" s="2" t="str">
        <x:v>9BLK36-4</x:v>
      </x:c>
      <x:c r="D573" s="2" t="str">
        <x:v>1060985</x:v>
      </x:c>
      <x:c r="E573" s="2" t="str">
        <x:v>0</x:v>
      </x:c>
      <x:c r="F573" s="2" t="str">
        <x:v>39</x:v>
      </x:c>
      <x:c r="G573" s="10" t="n">
        <x:v>46240</x:v>
      </x:c>
      <x:c r="H573" s="10" t="n">
        <x:v>46241</x:v>
      </x:c>
      <x:c r="I573" s="7" t="n">
        <x:v>3000</x:v>
      </x:c>
      <x:c r="J573" s="7" t="n">
        <x:v>3000</x:v>
      </x:c>
      <x:c r="K573" s="7" t="n">
        <x:v>1</x:v>
      </x:c>
      <x:c r="L573" s="8" t="n">
        <x:v>11.92</x:v>
      </x:c>
      <x:c r="M573" s="9" t="n">
        <x:v>403.2</x:v>
      </x:c>
      <x:c r="N573" s="2" t="str">
        <x:v>i</x:v>
      </x:c>
      <x:c r="O573" s="2" t="n">
        <x:v>0</x:v>
      </x:c>
      <x:c r="P573" s="2" t="n">
        <x:v>100</x:v>
      </x:c>
      <x:c r="Q573" s="2" t="str">
        <x:v>Baseline PO cost</x:v>
      </x:c>
      <x:c r="R573" s="2" t="str">
        <x:v>Received</x:v>
      </x:c>
      <x:c r="S573" s="12" t="n">
        <x:f>IF(AND(ISNUMBER(G573),G573&gt;0,G573&lt;=Summary!$E$5,I573&gt;0),I573*K573,0)</x:f>
        <x:v>3000</x:v>
      </x:c>
      <x:c r="T573" s="12" t="n">
        <x:f>MIN(S573,MAX(0,'Inventory detail'!E342-0))</x:f>
        <x:v>2000</x:v>
      </x:c>
      <x:c r="U573" s="12" t="n">
        <x:f>IF(O573=1,J573*K573,0)</x:f>
        <x:v>0</x:v>
      </x:c>
      <x:c r="V573" s="13" t="str">
        <x:f>IF(O573=0,"",IF(H573="","",MAX(H573,Summary!$E$5)))</x:f>
      </x:c>
      <x:c r="W573" s="12" t="n">
        <x:f>IF(Q573="Baseline PO cost",U573,0)</x:f>
        <x:v>0</x:v>
      </x:c>
      <x:c r="X573" s="12" t="n">
        <x:f>IF(Q573="Higher PO cost",U573,0)</x:f>
        <x:v>0</x:v>
      </x:c>
      <x:c r="Y573" s="12" t="n">
        <x:f>IF(Q573="Unclassified",U573,0)</x:f>
        <x:v>0</x:v>
      </x:c>
    </x:row>
    <x:row r="574" ht="22" customHeight="1">
      <x:c r="A574" s="2" t="str">
        <x:v>COIL</x:v>
      </x:c>
      <x:c r="B574" s="2" t="str">
        <x:v>10</x:v>
      </x:c>
      <x:c r="C574" s="2" t="str">
        <x:v>9BLK36-4</x:v>
      </x:c>
      <x:c r="D574" s="2" t="str">
        <x:v>1060507</x:v>
      </x:c>
      <x:c r="E574" s="2" t="str">
        <x:v>0</x:v>
      </x:c>
      <x:c r="F574" s="2" t="str">
        <x:v>48</x:v>
      </x:c>
      <x:c r="G574" s="10" t="n">
        <x:v>46150</x:v>
      </x:c>
      <x:c r="H574" s="10" t="n">
        <x:v>46155</x:v>
      </x:c>
      <x:c r="I574" s="7" t="n">
        <x:v>500</x:v>
      </x:c>
      <x:c r="J574" s="7" t="n">
        <x:v>500</x:v>
      </x:c>
      <x:c r="K574" s="7" t="n">
        <x:v>1</x:v>
      </x:c>
      <x:c r="L574" s="8" t="n">
        <x:v>11.92</x:v>
      </x:c>
      <x:c r="M574" s="9" t="n">
        <x:v>67.2</x:v>
      </x:c>
      <x:c r="N574" s="2" t="str">
        <x:v>i</x:v>
      </x:c>
      <x:c r="O574" s="2" t="n">
        <x:v>0</x:v>
      </x:c>
      <x:c r="P574" s="2" t="n">
        <x:v>100</x:v>
      </x:c>
      <x:c r="Q574" s="2" t="str">
        <x:v>Baseline PO cost</x:v>
      </x:c>
      <x:c r="R574" s="2" t="str">
        <x:v>Received</x:v>
      </x:c>
      <x:c r="S574" s="12" t="n">
        <x:f>IF(AND(ISNUMBER(G574),G574&gt;0,G574&lt;=Summary!$E$5,I574&gt;0),I574*K574,0)</x:f>
        <x:v>500</x:v>
      </x:c>
      <x:c r="T574" s="12" t="n">
        <x:f>MIN(S574,MAX(0,'Inventory detail'!E342-SUM(S573:S573)))</x:f>
        <x:v>0</x:v>
      </x:c>
      <x:c r="U574" s="12" t="n">
        <x:f>IF(O574=1,J574*K574,0)</x:f>
        <x:v>0</x:v>
      </x:c>
      <x:c r="V574" s="13" t="str">
        <x:f>IF(O574=0,"",IF(H574="","",MAX(H574,Summary!$E$5)))</x:f>
      </x:c>
      <x:c r="W574" s="12" t="n">
        <x:f>IF(Q574="Baseline PO cost",U574,0)</x:f>
        <x:v>0</x:v>
      </x:c>
      <x:c r="X574" s="12" t="n">
        <x:f>IF(Q574="Higher PO cost",U574,0)</x:f>
        <x:v>0</x:v>
      </x:c>
      <x:c r="Y574" s="12" t="n">
        <x:f>IF(Q574="Unclassified",U574,0)</x:f>
        <x:v>0</x:v>
      </x:c>
    </x:row>
    <x:row r="575" ht="22" customHeight="1">
      <x:c r="A575" s="2" t="str">
        <x:v>COIL</x:v>
      </x:c>
      <x:c r="B575" s="2" t="str">
        <x:v>10</x:v>
      </x:c>
      <x:c r="C575" s="2" t="str">
        <x:v>9BLK36-4</x:v>
      </x:c>
      <x:c r="D575" s="2" t="str">
        <x:v>1060384</x:v>
      </x:c>
      <x:c r="E575" s="2" t="str">
        <x:v>0</x:v>
      </x:c>
      <x:c r="F575" s="2" t="str">
        <x:v>38</x:v>
      </x:c>
      <x:c r="G575" s="10" t="n">
        <x:v>46127</x:v>
      </x:c>
      <x:c r="H575" s="10" t="n">
        <x:v>46129</x:v>
      </x:c>
      <x:c r="I575" s="7" t="n">
        <x:v>500</x:v>
      </x:c>
      <x:c r="J575" s="7" t="n">
        <x:v>500</x:v>
      </x:c>
      <x:c r="K575" s="7" t="n">
        <x:v>1</x:v>
      </x:c>
      <x:c r="L575" s="8" t="n">
        <x:v>11.92</x:v>
      </x:c>
      <x:c r="M575" s="9" t="n">
        <x:v>65.25</x:v>
      </x:c>
      <x:c r="N575" s="2" t="str">
        <x:v>i</x:v>
      </x:c>
      <x:c r="O575" s="2" t="n">
        <x:v>0</x:v>
      </x:c>
      <x:c r="P575" s="2" t="n">
        <x:v>100</x:v>
      </x:c>
      <x:c r="Q575" s="2" t="str">
        <x:v>Baseline PO cost</x:v>
      </x:c>
      <x:c r="R575" s="2" t="str">
        <x:v>Received</x:v>
      </x:c>
      <x:c r="S575" s="12" t="n">
        <x:f>IF(AND(ISNUMBER(G575),G575&gt;0,G575&lt;=Summary!$E$5,I575&gt;0),I575*K575,0)</x:f>
        <x:v>500</x:v>
      </x:c>
      <x:c r="T575" s="12" t="n">
        <x:f>MIN(S575,MAX(0,'Inventory detail'!E342-SUM(S573:S574)))</x:f>
        <x:v>0</x:v>
      </x:c>
      <x:c r="U575" s="12" t="n">
        <x:f>IF(O575=1,J575*K575,0)</x:f>
        <x:v>0</x:v>
      </x:c>
      <x:c r="V575" s="13" t="str">
        <x:f>IF(O575=0,"",IF(H575="","",MAX(H575,Summary!$E$5)))</x:f>
      </x:c>
      <x:c r="W575" s="12" t="n">
        <x:f>IF(Q575="Baseline PO cost",U575,0)</x:f>
        <x:v>0</x:v>
      </x:c>
      <x:c r="X575" s="12" t="n">
        <x:f>IF(Q575="Higher PO cost",U575,0)</x:f>
        <x:v>0</x:v>
      </x:c>
      <x:c r="Y575" s="12" t="n">
        <x:f>IF(Q575="Unclassified",U575,0)</x:f>
        <x:v>0</x:v>
      </x:c>
    </x:row>
    <x:row r="576" ht="22" customHeight="1">
      <x:c r="A576" s="2" t="str">
        <x:v>COIL</x:v>
      </x:c>
      <x:c r="B576" s="2" t="str">
        <x:v>10</x:v>
      </x:c>
      <x:c r="C576" s="2" t="str">
        <x:v>9BLK36-4</x:v>
      </x:c>
      <x:c r="D576" s="2" t="str">
        <x:v>1060063</x:v>
      </x:c>
      <x:c r="E576" s="2" t="str">
        <x:v>0</x:v>
      </x:c>
      <x:c r="F576" s="2" t="str">
        <x:v>36</x:v>
      </x:c>
      <x:c r="G576" s="10" t="n">
        <x:v>46083</x:v>
      </x:c>
      <x:c r="H576" s="10" t="n">
        <x:v>46087</x:v>
      </x:c>
      <x:c r="I576" s="7" t="n">
        <x:v>500</x:v>
      </x:c>
      <x:c r="J576" s="7" t="n">
        <x:v>500</x:v>
      </x:c>
      <x:c r="K576" s="7" t="n">
        <x:v>1</x:v>
      </x:c>
      <x:c r="L576" s="8" t="n">
        <x:v>11.92</x:v>
      </x:c>
      <x:c r="M576" s="9" t="n">
        <x:v>65.25</x:v>
      </x:c>
      <x:c r="N576" s="2" t="str">
        <x:v>i</x:v>
      </x:c>
      <x:c r="O576" s="2" t="n">
        <x:v>0</x:v>
      </x:c>
      <x:c r="P576" s="2" t="n">
        <x:v>100</x:v>
      </x:c>
      <x:c r="Q576" s="2" t="str">
        <x:v>Baseline PO cost</x:v>
      </x:c>
      <x:c r="R576" s="2" t="str">
        <x:v>Received</x:v>
      </x:c>
      <x:c r="S576" s="12" t="n">
        <x:f>IF(AND(ISNUMBER(G576),G576&gt;0,G576&lt;=Summary!$E$5,I576&gt;0),I576*K576,0)</x:f>
        <x:v>500</x:v>
      </x:c>
      <x:c r="T576" s="12" t="n">
        <x:f>MIN(S576,MAX(0,'Inventory detail'!E342-SUM(S573:S575)))</x:f>
        <x:v>0</x:v>
      </x:c>
      <x:c r="U576" s="12" t="n">
        <x:f>IF(O576=1,J576*K576,0)</x:f>
        <x:v>0</x:v>
      </x:c>
      <x:c r="V576" s="13" t="str">
        <x:f>IF(O576=0,"",IF(H576="","",MAX(H576,Summary!$E$5)))</x:f>
      </x:c>
      <x:c r="W576" s="12" t="n">
        <x:f>IF(Q576="Baseline PO cost",U576,0)</x:f>
        <x:v>0</x:v>
      </x:c>
      <x:c r="X576" s="12" t="n">
        <x:f>IF(Q576="Higher PO cost",U576,0)</x:f>
        <x:v>0</x:v>
      </x:c>
      <x:c r="Y576" s="12" t="n">
        <x:f>IF(Q576="Unclassified",U576,0)</x:f>
        <x:v>0</x:v>
      </x:c>
    </x:row>
    <x:row r="577" ht="22" customHeight="1">
      <x:c r="A577" s="2" t="str">
        <x:v>COIL</x:v>
      </x:c>
      <x:c r="B577" s="2" t="str">
        <x:v>10</x:v>
      </x:c>
      <x:c r="C577" s="2" t="str">
        <x:v>9BLK36-4</x:v>
      </x:c>
      <x:c r="D577" s="2" t="str">
        <x:v>1059842</x:v>
      </x:c>
      <x:c r="E577" s="2" t="str">
        <x:v>0</x:v>
      </x:c>
      <x:c r="F577" s="2" t="str">
        <x:v>38</x:v>
      </x:c>
      <x:c r="G577" s="10" t="n">
        <x:v>46042</x:v>
      </x:c>
      <x:c r="H577" s="10" t="n">
        <x:v>46044</x:v>
      </x:c>
      <x:c r="I577" s="7" t="n">
        <x:v>500</x:v>
      </x:c>
      <x:c r="J577" s="7" t="n">
        <x:v>500</x:v>
      </x:c>
      <x:c r="K577" s="7" t="n">
        <x:v>1</x:v>
      </x:c>
      <x:c r="L577" s="8" t="n">
        <x:v>11.92</x:v>
      </x:c>
      <x:c r="M577" s="9" t="n">
        <x:v>65.25</x:v>
      </x:c>
      <x:c r="N577" s="2" t="str">
        <x:v>i</x:v>
      </x:c>
      <x:c r="O577" s="2" t="n">
        <x:v>0</x:v>
      </x:c>
      <x:c r="P577" s="2" t="n">
        <x:v>100</x:v>
      </x:c>
      <x:c r="Q577" s="2" t="str">
        <x:v>Baseline PO cost</x:v>
      </x:c>
      <x:c r="R577" s="2" t="str">
        <x:v>Received</x:v>
      </x:c>
      <x:c r="S577" s="12" t="n">
        <x:f>IF(AND(ISNUMBER(G577),G577&gt;0,G577&lt;=Summary!$E$5,I577&gt;0),I577*K577,0)</x:f>
        <x:v>500</x:v>
      </x:c>
      <x:c r="T577" s="12" t="n">
        <x:f>MIN(S577,MAX(0,'Inventory detail'!E342-SUM(S573:S576)))</x:f>
        <x:v>0</x:v>
      </x:c>
      <x:c r="U577" s="12" t="n">
        <x:f>IF(O577=1,J577*K577,0)</x:f>
        <x:v>0</x:v>
      </x:c>
      <x:c r="V577" s="13" t="str">
        <x:f>IF(O577=0,"",IF(H577="","",MAX(H577,Summary!$E$5)))</x:f>
      </x:c>
      <x:c r="W577" s="12" t="n">
        <x:f>IF(Q577="Baseline PO cost",U577,0)</x:f>
        <x:v>0</x:v>
      </x:c>
      <x:c r="X577" s="12" t="n">
        <x:f>IF(Q577="Higher PO cost",U577,0)</x:f>
        <x:v>0</x:v>
      </x:c>
      <x:c r="Y577" s="12" t="n">
        <x:f>IF(Q577="Unclassified",U577,0)</x:f>
        <x:v>0</x:v>
      </x:c>
    </x:row>
    <x:row r="578" ht="22" customHeight="1">
      <x:c r="A578" s="2" t="str">
        <x:v>COIL</x:v>
      </x:c>
      <x:c r="B578" s="2" t="str">
        <x:v>10</x:v>
      </x:c>
      <x:c r="C578" s="2" t="str">
        <x:v>9BLU12-4</x:v>
      </x:c>
      <x:c r="D578" s="2" t="str">
        <x:v>1059842</x:v>
      </x:c>
      <x:c r="E578" s="2" t="str">
        <x:v>0</x:v>
      </x:c>
      <x:c r="F578" s="2" t="str">
        <x:v>9</x:v>
      </x:c>
      <x:c r="G578" s="10" t="n">
        <x:v>46042</x:v>
      </x:c>
      <x:c r="H578" s="10" t="n">
        <x:v>46044</x:v>
      </x:c>
      <x:c r="I578" s="7" t="n">
        <x:v>2100</x:v>
      </x:c>
      <x:c r="J578" s="7" t="n">
        <x:v>2100</x:v>
      </x:c>
      <x:c r="K578" s="7" t="n">
        <x:v>1</x:v>
      </x:c>
      <x:c r="L578" s="8" t="n">
        <x:v>4.24</x:v>
      </x:c>
      <x:c r="M578" s="9" t="n">
        <x:v>97.44</x:v>
      </x:c>
      <x:c r="N578" s="2" t="str">
        <x:v>i</x:v>
      </x:c>
      <x:c r="O578" s="2" t="n">
        <x:v>0</x:v>
      </x:c>
      <x:c r="P578" s="2" t="n">
        <x:v>100</x:v>
      </x:c>
      <x:c r="Q578" s="2" t="str">
        <x:v>Baseline PO cost</x:v>
      </x:c>
      <x:c r="R578" s="2" t="str">
        <x:v>Received</x:v>
      </x:c>
      <x:c r="S578" s="12" t="n">
        <x:f>IF(AND(ISNUMBER(G578),G578&gt;0,G578&lt;=Summary!$E$5,I578&gt;0),I578*K578,0)</x:f>
        <x:v>2100</x:v>
      </x:c>
      <x:c r="T578" s="12" t="n">
        <x:f>MIN(S578,MAX(0,'Inventory detail'!E498-0))</x:f>
        <x:v>1200</x:v>
      </x:c>
      <x:c r="U578" s="12" t="n">
        <x:f>IF(O578=1,J578*K578,0)</x:f>
        <x:v>0</x:v>
      </x:c>
      <x:c r="V578" s="13" t="str">
        <x:f>IF(O578=0,"",IF(H578="","",MAX(H578,Summary!$E$5)))</x:f>
      </x:c>
      <x:c r="W578" s="12" t="n">
        <x:f>IF(Q578="Baseline PO cost",U578,0)</x:f>
        <x:v>0</x:v>
      </x:c>
      <x:c r="X578" s="12" t="n">
        <x:f>IF(Q578="Higher PO cost",U578,0)</x:f>
        <x:v>0</x:v>
      </x:c>
      <x:c r="Y578" s="12" t="n">
        <x:f>IF(Q578="Unclassified",U578,0)</x:f>
        <x:v>0</x:v>
      </x:c>
    </x:row>
    <x:row r="579" ht="22" customHeight="1">
      <x:c r="A579" s="2" t="str">
        <x:v>COIL</x:v>
      </x:c>
      <x:c r="B579" s="2" t="str">
        <x:v>10</x:v>
      </x:c>
      <x:c r="C579" s="2" t="str">
        <x:v>9CLR12-4</x:v>
      </x:c>
      <x:c r="D579" s="2" t="str">
        <x:v>1060598</x:v>
      </x:c>
      <x:c r="E579" s="2" t="str">
        <x:v>0</x:v>
      </x:c>
      <x:c r="F579" s="2" t="str">
        <x:v>7</x:v>
      </x:c>
      <x:c r="G579" s="10" t="n">
        <x:v>46171</x:v>
      </x:c>
      <x:c r="H579" s="10" t="n">
        <x:v>46171</x:v>
      </x:c>
      <x:c r="I579" s="7" t="n">
        <x:v>4200</x:v>
      </x:c>
      <x:c r="J579" s="7" t="n">
        <x:v>4200</x:v>
      </x:c>
      <x:c r="K579" s="7" t="n">
        <x:v>1</x:v>
      </x:c>
      <x:c r="L579" s="8" t="n">
        <x:v>4.24</x:v>
      </x:c>
      <x:c r="M579" s="9" t="n">
        <x:v>200.76</x:v>
      </x:c>
      <x:c r="N579" s="2" t="str">
        <x:v>i</x:v>
      </x:c>
      <x:c r="O579" s="2" t="n">
        <x:v>0</x:v>
      </x:c>
      <x:c r="P579" s="2" t="n">
        <x:v>100</x:v>
      </x:c>
      <x:c r="Q579" s="2" t="str">
        <x:v>Baseline PO cost</x:v>
      </x:c>
      <x:c r="R579" s="2" t="str">
        <x:v>Received</x:v>
      </x:c>
      <x:c r="S579" s="12" t="n">
        <x:f>IF(AND(ISNUMBER(G579),G579&gt;0,G579&lt;=Summary!$E$5,I579&gt;0),I579*K579,0)</x:f>
        <x:v>4200</x:v>
      </x:c>
      <x:c r="T579" s="12" t="n">
        <x:f>MIN(S579,MAX(0,'Inventory detail'!E248-0))</x:f>
        <x:v>1500</x:v>
      </x:c>
      <x:c r="U579" s="12" t="n">
        <x:f>IF(O579=1,J579*K579,0)</x:f>
        <x:v>0</x:v>
      </x:c>
      <x:c r="V579" s="13" t="str">
        <x:f>IF(O579=0,"",IF(H579="","",MAX(H579,Summary!$E$5)))</x:f>
      </x:c>
      <x:c r="W579" s="12" t="n">
        <x:f>IF(Q579="Baseline PO cost",U579,0)</x:f>
        <x:v>0</x:v>
      </x:c>
      <x:c r="X579" s="12" t="n">
        <x:f>IF(Q579="Higher PO cost",U579,0)</x:f>
        <x:v>0</x:v>
      </x:c>
      <x:c r="Y579" s="12" t="n">
        <x:f>IF(Q579="Unclassified",U579,0)</x:f>
        <x:v>0</x:v>
      </x:c>
    </x:row>
    <x:row r="580" ht="22" customHeight="1">
      <x:c r="A580" s="2" t="str">
        <x:v>COIL</x:v>
      </x:c>
      <x:c r="B580" s="2" t="str">
        <x:v>10</x:v>
      </x:c>
      <x:c r="C580" s="2" t="str">
        <x:v>9CLR12-4</x:v>
      </x:c>
      <x:c r="D580" s="2" t="str">
        <x:v>1060225</x:v>
      </x:c>
      <x:c r="E580" s="2" t="str">
        <x:v>0</x:v>
      </x:c>
      <x:c r="F580" s="2" t="str">
        <x:v>9</x:v>
      </x:c>
      <x:c r="G580" s="10" t="n">
        <x:v>46119</x:v>
      </x:c>
      <x:c r="H580" s="10" t="n">
        <x:v>46115</x:v>
      </x:c>
      <x:c r="I580" s="7" t="n">
        <x:v>4200</x:v>
      </x:c>
      <x:c r="J580" s="7" t="n">
        <x:v>4200</x:v>
      </x:c>
      <x:c r="K580" s="7" t="n">
        <x:v>1</x:v>
      </x:c>
      <x:c r="L580" s="8" t="n">
        <x:v>4.24</x:v>
      </x:c>
      <x:c r="M580" s="9" t="n">
        <x:v>194.88</x:v>
      </x:c>
      <x:c r="N580" s="2" t="str">
        <x:v>i</x:v>
      </x:c>
      <x:c r="O580" s="2" t="n">
        <x:v>0</x:v>
      </x:c>
      <x:c r="P580" s="2" t="n">
        <x:v>100</x:v>
      </x:c>
      <x:c r="Q580" s="2" t="str">
        <x:v>Baseline PO cost</x:v>
      </x:c>
      <x:c r="R580" s="2" t="str">
        <x:v>Received</x:v>
      </x:c>
      <x:c r="S580" s="12" t="n">
        <x:f>IF(AND(ISNUMBER(G580),G580&gt;0,G580&lt;=Summary!$E$5,I580&gt;0),I580*K580,0)</x:f>
        <x:v>4200</x:v>
      </x:c>
      <x:c r="T580" s="12" t="n">
        <x:f>MIN(S580,MAX(0,'Inventory detail'!E248-SUM(S579:S579)))</x:f>
        <x:v>0</x:v>
      </x:c>
      <x:c r="U580" s="12" t="n">
        <x:f>IF(O580=1,J580*K580,0)</x:f>
        <x:v>0</x:v>
      </x:c>
      <x:c r="V580" s="13" t="str">
        <x:f>IF(O580=0,"",IF(H580="","",MAX(H580,Summary!$E$5)))</x:f>
      </x:c>
      <x:c r="W580" s="12" t="n">
        <x:f>IF(Q580="Baseline PO cost",U580,0)</x:f>
        <x:v>0</x:v>
      </x:c>
      <x:c r="X580" s="12" t="n">
        <x:f>IF(Q580="Higher PO cost",U580,0)</x:f>
        <x:v>0</x:v>
      </x:c>
      <x:c r="Y580" s="12" t="n">
        <x:f>IF(Q580="Unclassified",U580,0)</x:f>
        <x:v>0</x:v>
      </x:c>
    </x:row>
    <x:row r="581" ht="22" customHeight="1">
      <x:c r="A581" s="2" t="str">
        <x:v>COIL</x:v>
      </x:c>
      <x:c r="B581" s="2" t="str">
        <x:v>10</x:v>
      </x:c>
      <x:c r="C581" s="2" t="str">
        <x:v>9CLR12-4</x:v>
      </x:c>
      <x:c r="D581" s="2" t="str">
        <x:v>1061485</x:v>
      </x:c>
      <x:c r="E581" s="2" t="str">
        <x:v>0</x:v>
      </x:c>
      <x:c r="F581" s="2" t="str">
        <x:v>11</x:v>
      </x:c>
      <x:c r="G581" s="10"/>
      <x:c r="H581" s="10" t="n">
        <x:v>46339</x:v>
      </x:c>
      <x:c r="I581" s="7" t="n">
        <x:v>6300</x:v>
      </x:c>
      <x:c r="J581" s="7" t="n">
        <x:v>6300</x:v>
      </x:c>
      <x:c r="K581" s="7" t="n">
        <x:v>1</x:v>
      </x:c>
      <x:c r="L581" s="8" t="n">
        <x:v>4.24</x:v>
      </x:c>
      <x:c r="M581" s="9" t="n">
        <x:v>0</x:v>
      </x:c>
      <x:c r="N581" s="2" t="str">
        <x:v>a</x:v>
      </x:c>
      <x:c r="O581" s="2" t="n">
        <x:v>1</x:v>
      </x:c>
      <x:c r="P581" s="2" t="n">
        <x:v>100</x:v>
      </x:c>
      <x:c r="Q581" s="2" t="str">
        <x:v>Baseline PO cost</x:v>
      </x:c>
      <x:c r="R581" s="2" t="str">
        <x:v>Incoming active PO</x:v>
      </x:c>
      <x:c r="S581" s="12" t="n">
        <x:f>IF(AND(ISNUMBER(G581),G581&gt;0,G581&lt;=Summary!$E$5,I581&gt;0),I581*K581,0)</x:f>
        <x:v>0</x:v>
      </x:c>
      <x:c r="T581" s="12" t="n">
        <x:f>MIN(S581,MAX(0,'Inventory detail'!E248-SUM(S579:S580)))</x:f>
        <x:v>0</x:v>
      </x:c>
      <x:c r="U581" s="12" t="n">
        <x:f>IF(O581=1,J581*K581,0)</x:f>
        <x:v>6300</x:v>
      </x:c>
      <x:c r="V581" s="13" t="n">
        <x:f>IF(O581=0,"",IF(H581="","",MAX(H581,Summary!$E$5)))</x:f>
        <x:v>46339</x:v>
      </x:c>
      <x:c r="W581" s="12" t="n">
        <x:f>IF(Q581="Baseline PO cost",U581,0)</x:f>
        <x:v>6300</x:v>
      </x:c>
      <x:c r="X581" s="12" t="n">
        <x:f>IF(Q581="Higher PO cost",U581,0)</x:f>
        <x:v>0</x:v>
      </x:c>
      <x:c r="Y581" s="12" t="n">
        <x:f>IF(Q581="Unclassified",U581,0)</x:f>
        <x:v>0</x:v>
      </x:c>
    </x:row>
    <x:row r="582" ht="22" customHeight="1">
      <x:c r="A582" s="2" t="str">
        <x:v>COIL</x:v>
      </x:c>
      <x:c r="B582" s="2" t="str">
        <x:v>10</x:v>
      </x:c>
      <x:c r="C582" s="2" t="str">
        <x:v>9NAV12-4</x:v>
      </x:c>
      <x:c r="D582" s="2" t="str">
        <x:v>1060866</x:v>
      </x:c>
      <x:c r="E582" s="2" t="str">
        <x:v>0</x:v>
      </x:c>
      <x:c r="F582" s="2" t="str">
        <x:v>9</x:v>
      </x:c>
      <x:c r="G582" s="10" t="n">
        <x:v>46210</x:v>
      </x:c>
      <x:c r="H582" s="10" t="n">
        <x:v>46213</x:v>
      </x:c>
      <x:c r="I582" s="7" t="n">
        <x:v>4200</x:v>
      </x:c>
      <x:c r="J582" s="7" t="n">
        <x:v>4200</x:v>
      </x:c>
      <x:c r="K582" s="7" t="n">
        <x:v>1</x:v>
      </x:c>
      <x:c r="L582" s="8" t="n">
        <x:v>4.24</x:v>
      </x:c>
      <x:c r="M582" s="9" t="n">
        <x:v>200.76</x:v>
      </x:c>
      <x:c r="N582" s="2" t="str">
        <x:v>i</x:v>
      </x:c>
      <x:c r="O582" s="2" t="n">
        <x:v>0</x:v>
      </x:c>
      <x:c r="P582" s="2" t="n">
        <x:v>100</x:v>
      </x:c>
      <x:c r="Q582" s="2" t="str">
        <x:v>Baseline PO cost</x:v>
      </x:c>
      <x:c r="R582" s="2" t="str">
        <x:v>Received</x:v>
      </x:c>
      <x:c r="S582" s="12" t="n">
        <x:f>IF(AND(ISNUMBER(G582),G582&gt;0,G582&lt;=Summary!$E$5,I582&gt;0),I582*K582,0)</x:f>
        <x:v>4200</x:v>
      </x:c>
      <x:c r="T582" s="12" t="n">
        <x:f>MIN(S582,MAX(0,'Inventory detail'!E312-0))</x:f>
        <x:v>3000</x:v>
      </x:c>
      <x:c r="U582" s="12" t="n">
        <x:f>IF(O582=1,J582*K582,0)</x:f>
        <x:v>0</x:v>
      </x:c>
      <x:c r="V582" s="13" t="str">
        <x:f>IF(O582=0,"",IF(H582="","",MAX(H582,Summary!$E$5)))</x:f>
      </x:c>
      <x:c r="W582" s="12" t="n">
        <x:f>IF(Q582="Baseline PO cost",U582,0)</x:f>
        <x:v>0</x:v>
      </x:c>
      <x:c r="X582" s="12" t="n">
        <x:f>IF(Q582="Higher PO cost",U582,0)</x:f>
        <x:v>0</x:v>
      </x:c>
      <x:c r="Y582" s="12" t="n">
        <x:f>IF(Q582="Unclassified",U582,0)</x:f>
        <x:v>0</x:v>
      </x:c>
    </x:row>
    <x:row r="583" ht="22" customHeight="1">
      <x:c r="A583" s="2" t="str">
        <x:v>COIL</x:v>
      </x:c>
      <x:c r="B583" s="2" t="str">
        <x:v>10</x:v>
      </x:c>
      <x:c r="C583" s="2" t="str">
        <x:v>9NAV12-4</x:v>
      </x:c>
      <x:c r="D583" s="2" t="str">
        <x:v>1060598</x:v>
      </x:c>
      <x:c r="E583" s="2" t="str">
        <x:v>0</x:v>
      </x:c>
      <x:c r="F583" s="2" t="str">
        <x:v>46</x:v>
      </x:c>
      <x:c r="G583" s="10" t="n">
        <x:v>46171</x:v>
      </x:c>
      <x:c r="H583" s="10" t="n">
        <x:v>46171</x:v>
      </x:c>
      <x:c r="I583" s="7" t="n">
        <x:v>2100</x:v>
      </x:c>
      <x:c r="J583" s="7" t="n">
        <x:v>2100</x:v>
      </x:c>
      <x:c r="K583" s="7" t="n">
        <x:v>1</x:v>
      </x:c>
      <x:c r="L583" s="8" t="n">
        <x:v>4.24</x:v>
      </x:c>
      <x:c r="M583" s="9" t="n">
        <x:v>100.38</x:v>
      </x:c>
      <x:c r="N583" s="2" t="str">
        <x:v>i</x:v>
      </x:c>
      <x:c r="O583" s="2" t="n">
        <x:v>0</x:v>
      </x:c>
      <x:c r="P583" s="2" t="n">
        <x:v>100</x:v>
      </x:c>
      <x:c r="Q583" s="2" t="str">
        <x:v>Baseline PO cost</x:v>
      </x:c>
      <x:c r="R583" s="2" t="str">
        <x:v>Received</x:v>
      </x:c>
      <x:c r="S583" s="12" t="n">
        <x:f>IF(AND(ISNUMBER(G583),G583&gt;0,G583&lt;=Summary!$E$5,I583&gt;0),I583*K583,0)</x:f>
        <x:v>2100</x:v>
      </x:c>
      <x:c r="T583" s="12" t="n">
        <x:f>MIN(S583,MAX(0,'Inventory detail'!E312-SUM(S582:S582)))</x:f>
        <x:v>0</x:v>
      </x:c>
      <x:c r="U583" s="12" t="n">
        <x:f>IF(O583=1,J583*K583,0)</x:f>
        <x:v>0</x:v>
      </x:c>
      <x:c r="V583" s="13" t="str">
        <x:f>IF(O583=0,"",IF(H583="","",MAX(H583,Summary!$E$5)))</x:f>
      </x:c>
      <x:c r="W583" s="12" t="n">
        <x:f>IF(Q583="Baseline PO cost",U583,0)</x:f>
        <x:v>0</x:v>
      </x:c>
      <x:c r="X583" s="12" t="n">
        <x:f>IF(Q583="Higher PO cost",U583,0)</x:f>
        <x:v>0</x:v>
      </x:c>
      <x:c r="Y583" s="12" t="n">
        <x:f>IF(Q583="Unclassified",U583,0)</x:f>
        <x:v>0</x:v>
      </x:c>
    </x:row>
    <x:row r="584" ht="22" customHeight="1">
      <x:c r="A584" s="2" t="str">
        <x:v>COIL</x:v>
      </x:c>
      <x:c r="B584" s="2" t="str">
        <x:v>10</x:v>
      </x:c>
      <x:c r="C584" s="2" t="str">
        <x:v>9RED12-4</x:v>
      </x:c>
      <x:c r="D584" s="2" t="str">
        <x:v>1061316</x:v>
      </x:c>
      <x:c r="E584" s="2" t="str">
        <x:v>0</x:v>
      </x:c>
      <x:c r="F584" s="2" t="str">
        <x:v>10</x:v>
      </x:c>
      <x:c r="G584" s="10" t="n">
        <x:v>46302</x:v>
      </x:c>
      <x:c r="H584" s="10" t="n">
        <x:v>46304</x:v>
      </x:c>
      <x:c r="I584" s="7" t="n">
        <x:v>2100</x:v>
      </x:c>
      <x:c r="J584" s="7" t="n">
        <x:v>2100</x:v>
      </x:c>
      <x:c r="K584" s="7" t="n">
        <x:v>1</x:v>
      </x:c>
      <x:c r="L584" s="8" t="n">
        <x:v>4.24</x:v>
      </x:c>
      <x:c r="M584" s="9" t="n">
        <x:v>100.38</x:v>
      </x:c>
      <x:c r="N584" s="2" t="str">
        <x:v>a</x:v>
      </x:c>
      <x:c r="O584" s="2" t="n">
        <x:v>0</x:v>
      </x:c>
      <x:c r="P584" s="2" t="n">
        <x:v>100</x:v>
      </x:c>
      <x:c r="Q584" s="2" t="str">
        <x:v>Baseline PO cost</x:v>
      </x:c>
      <x:c r="R584" s="2" t="str">
        <x:v>Received</x:v>
      </x:c>
      <x:c r="S584" s="12" t="n">
        <x:f>IF(AND(ISNUMBER(G584),G584&gt;0,G584&lt;=Summary!$E$5,I584&gt;0),I584*K584,0)</x:f>
        <x:v>2100</x:v>
      </x:c>
      <x:c r="T584" s="12" t="n">
        <x:f>MIN(S584,MAX(0,'Inventory detail'!E506-0))</x:f>
        <x:v>2100</x:v>
      </x:c>
      <x:c r="U584" s="12" t="n">
        <x:f>IF(O584=1,J584*K584,0)</x:f>
        <x:v>0</x:v>
      </x:c>
      <x:c r="V584" s="13" t="str">
        <x:f>IF(O584=0,"",IF(H584="","",MAX(H584,Summary!$E$5)))</x:f>
      </x:c>
      <x:c r="W584" s="12" t="n">
        <x:f>IF(Q584="Baseline PO cost",U584,0)</x:f>
        <x:v>0</x:v>
      </x:c>
      <x:c r="X584" s="12" t="n">
        <x:f>IF(Q584="Higher PO cost",U584,0)</x:f>
        <x:v>0</x:v>
      </x:c>
      <x:c r="Y584" s="12" t="n">
        <x:f>IF(Q584="Unclassified",U584,0)</x:f>
        <x:v>0</x:v>
      </x:c>
    </x:row>
    <x:row r="585" ht="22" customHeight="1">
      <x:c r="A585" s="2" t="str">
        <x:v>COIL</x:v>
      </x:c>
      <x:c r="B585" s="2" t="str">
        <x:v>10</x:v>
      </x:c>
      <x:c r="C585" s="2" t="str">
        <x:v>9WHT12-4</x:v>
      </x:c>
      <x:c r="D585" s="2" t="str">
        <x:v>1061316</x:v>
      </x:c>
      <x:c r="E585" s="2" t="str">
        <x:v>0</x:v>
      </x:c>
      <x:c r="F585" s="2" t="str">
        <x:v>11</x:v>
      </x:c>
      <x:c r="G585" s="10" t="n">
        <x:v>46302</x:v>
      </x:c>
      <x:c r="H585" s="10" t="n">
        <x:v>46304</x:v>
      </x:c>
      <x:c r="I585" s="7" t="n">
        <x:v>2100</x:v>
      </x:c>
      <x:c r="J585" s="7" t="n">
        <x:v>2100</x:v>
      </x:c>
      <x:c r="K585" s="7" t="n">
        <x:v>1</x:v>
      </x:c>
      <x:c r="L585" s="8" t="n">
        <x:v>4.24</x:v>
      </x:c>
      <x:c r="M585" s="9" t="n">
        <x:v>100.38</x:v>
      </x:c>
      <x:c r="N585" s="2" t="str">
        <x:v>a</x:v>
      </x:c>
      <x:c r="O585" s="2" t="n">
        <x:v>0</x:v>
      </x:c>
      <x:c r="P585" s="2" t="n">
        <x:v>100</x:v>
      </x:c>
      <x:c r="Q585" s="2" t="str">
        <x:v>Baseline PO cost</x:v>
      </x:c>
      <x:c r="R585" s="2" t="str">
        <x:v>Received</x:v>
      </x:c>
      <x:c r="S585" s="12" t="n">
        <x:f>IF(AND(ISNUMBER(G585),G585&gt;0,G585&lt;=Summary!$E$5,I585&gt;0),I585*K585,0)</x:f>
        <x:v>2100</x:v>
      </x:c>
      <x:c r="T585" s="12" t="n">
        <x:f>MIN(S585,MAX(0,'Inventory detail'!E128-0))</x:f>
        <x:v>2100</x:v>
      </x:c>
      <x:c r="U585" s="12" t="n">
        <x:f>IF(O585=1,J585*K585,0)</x:f>
        <x:v>0</x:v>
      </x:c>
      <x:c r="V585" s="13" t="str">
        <x:f>IF(O585=0,"",IF(H585="","",MAX(H585,Summary!$E$5)))</x:f>
      </x:c>
      <x:c r="W585" s="12" t="n">
        <x:f>IF(Q585="Baseline PO cost",U585,0)</x:f>
        <x:v>0</x:v>
      </x:c>
      <x:c r="X585" s="12" t="n">
        <x:f>IF(Q585="Higher PO cost",U585,0)</x:f>
        <x:v>0</x:v>
      </x:c>
      <x:c r="Y585" s="12" t="n">
        <x:f>IF(Q585="Unclassified",U585,0)</x:f>
        <x:v>0</x:v>
      </x:c>
    </x:row>
    <x:row r="586" ht="22" customHeight="1">
      <x:c r="A586" s="2" t="str">
        <x:v>COIL</x:v>
      </x:c>
      <x:c r="B586" s="2" t="str">
        <x:v>10</x:v>
      </x:c>
      <x:c r="C586" s="2" t="str">
        <x:v>9WHT12-4</x:v>
      </x:c>
      <x:c r="D586" s="2" t="str">
        <x:v>1060776</x:v>
      </x:c>
      <x:c r="E586" s="2" t="str">
        <x:v>0</x:v>
      </x:c>
      <x:c r="F586" s="2" t="str">
        <x:v>9</x:v>
      </x:c>
      <x:c r="G586" s="10" t="n">
        <x:v>46197</x:v>
      </x:c>
      <x:c r="H586" s="10" t="n">
        <x:v>46199</x:v>
      </x:c>
      <x:c r="I586" s="7" t="n">
        <x:v>12600</x:v>
      </x:c>
      <x:c r="J586" s="7" t="n">
        <x:v>12600</x:v>
      </x:c>
      <x:c r="K586" s="7" t="n">
        <x:v>1</x:v>
      </x:c>
      <x:c r="L586" s="8" t="n">
        <x:v>4.24</x:v>
      </x:c>
      <x:c r="M586" s="9" t="n">
        <x:v>602.28</x:v>
      </x:c>
      <x:c r="N586" s="2" t="str">
        <x:v>i</x:v>
      </x:c>
      <x:c r="O586" s="2" t="n">
        <x:v>0</x:v>
      </x:c>
      <x:c r="P586" s="2" t="n">
        <x:v>100</x:v>
      </x:c>
      <x:c r="Q586" s="2" t="str">
        <x:v>Baseline PO cost</x:v>
      </x:c>
      <x:c r="R586" s="2" t="str">
        <x:v>Received</x:v>
      </x:c>
      <x:c r="S586" s="12" t="n">
        <x:f>IF(AND(ISNUMBER(G586),G586&gt;0,G586&lt;=Summary!$E$5,I586&gt;0),I586*K586,0)</x:f>
        <x:v>12600</x:v>
      </x:c>
      <x:c r="T586" s="12" t="n">
        <x:f>MIN(S586,MAX(0,'Inventory detail'!E128-SUM(S585:S585)))</x:f>
        <x:v>400</x:v>
      </x:c>
      <x:c r="U586" s="12" t="n">
        <x:f>IF(O586=1,J586*K586,0)</x:f>
        <x:v>0</x:v>
      </x:c>
      <x:c r="V586" s="13" t="str">
        <x:f>IF(O586=0,"",IF(H586="","",MAX(H586,Summary!$E$5)))</x:f>
      </x:c>
      <x:c r="W586" s="12" t="n">
        <x:f>IF(Q586="Baseline PO cost",U586,0)</x:f>
        <x:v>0</x:v>
      </x:c>
      <x:c r="X586" s="12" t="n">
        <x:f>IF(Q586="Higher PO cost",U586,0)</x:f>
        <x:v>0</x:v>
      </x:c>
      <x:c r="Y586" s="12" t="n">
        <x:f>IF(Q586="Unclassified",U586,0)</x:f>
        <x:v>0</x:v>
      </x:c>
    </x:row>
    <x:row r="587" ht="22" customHeight="1">
      <x:c r="A587" s="2" t="str">
        <x:v>COIL</x:v>
      </x:c>
      <x:c r="B587" s="2" t="str">
        <x:v>10</x:v>
      </x:c>
      <x:c r="C587" s="2" t="str">
        <x:v>9WHT12-4</x:v>
      </x:c>
      <x:c r="D587" s="2" t="str">
        <x:v>1060598</x:v>
      </x:c>
      <x:c r="E587" s="2" t="str">
        <x:v>0</x:v>
      </x:c>
      <x:c r="F587" s="2" t="str">
        <x:v>8</x:v>
      </x:c>
      <x:c r="G587" s="10" t="n">
        <x:v>46171</x:v>
      </x:c>
      <x:c r="H587" s="10" t="n">
        <x:v>46171</x:v>
      </x:c>
      <x:c r="I587" s="7" t="n">
        <x:v>2100</x:v>
      </x:c>
      <x:c r="J587" s="7" t="n">
        <x:v>2100</x:v>
      </x:c>
      <x:c r="K587" s="7" t="n">
        <x:v>1</x:v>
      </x:c>
      <x:c r="L587" s="8" t="n">
        <x:v>4.24</x:v>
      </x:c>
      <x:c r="M587" s="9" t="n">
        <x:v>100.38</x:v>
      </x:c>
      <x:c r="N587" s="2" t="str">
        <x:v>i</x:v>
      </x:c>
      <x:c r="O587" s="2" t="n">
        <x:v>0</x:v>
      </x:c>
      <x:c r="P587" s="2" t="n">
        <x:v>100</x:v>
      </x:c>
      <x:c r="Q587" s="2" t="str">
        <x:v>Baseline PO cost</x:v>
      </x:c>
      <x:c r="R587" s="2" t="str">
        <x:v>Received</x:v>
      </x:c>
      <x:c r="S587" s="12" t="n">
        <x:f>IF(AND(ISNUMBER(G587),G587&gt;0,G587&lt;=Summary!$E$5,I587&gt;0),I587*K587,0)</x:f>
        <x:v>2100</x:v>
      </x:c>
      <x:c r="T587" s="12" t="n">
        <x:f>MIN(S587,MAX(0,'Inventory detail'!E128-SUM(S585:S586)))</x:f>
        <x:v>0</x:v>
      </x:c>
      <x:c r="U587" s="12" t="n">
        <x:f>IF(O587=1,J587*K587,0)</x:f>
        <x:v>0</x:v>
      </x:c>
      <x:c r="V587" s="13" t="str">
        <x:f>IF(O587=0,"",IF(H587="","",MAX(H587,Summary!$E$5)))</x:f>
      </x:c>
      <x:c r="W587" s="12" t="n">
        <x:f>IF(Q587="Baseline PO cost",U587,0)</x:f>
        <x:v>0</x:v>
      </x:c>
      <x:c r="X587" s="12" t="n">
        <x:f>IF(Q587="Higher PO cost",U587,0)</x:f>
        <x:v>0</x:v>
      </x:c>
      <x:c r="Y587" s="12" t="n">
        <x:f>IF(Q587="Unclassified",U587,0)</x:f>
        <x:v>0</x:v>
      </x:c>
    </x:row>
    <x:row r="588" ht="22" customHeight="1">
      <x:c r="A588" s="2" t="str">
        <x:v>COIL</x:v>
      </x:c>
      <x:c r="B588" s="2" t="str">
        <x:v>10</x:v>
      </x:c>
      <x:c r="C588" s="2" t="str">
        <x:v>9WHT12-4</x:v>
      </x:c>
      <x:c r="D588" s="2" t="str">
        <x:v>1060507</x:v>
      </x:c>
      <x:c r="E588" s="2" t="str">
        <x:v>0</x:v>
      </x:c>
      <x:c r="F588" s="2" t="str">
        <x:v>10</x:v>
      </x:c>
      <x:c r="G588" s="10" t="n">
        <x:v>46150</x:v>
      </x:c>
      <x:c r="H588" s="10" t="n">
        <x:v>46155</x:v>
      </x:c>
      <x:c r="I588" s="7" t="n">
        <x:v>2100</x:v>
      </x:c>
      <x:c r="J588" s="7" t="n">
        <x:v>2100</x:v>
      </x:c>
      <x:c r="K588" s="7" t="n">
        <x:v>1</x:v>
      </x:c>
      <x:c r="L588" s="8" t="n">
        <x:v>4.24</x:v>
      </x:c>
      <x:c r="M588" s="9" t="n">
        <x:v>100.38</x:v>
      </x:c>
      <x:c r="N588" s="2" t="str">
        <x:v>i</x:v>
      </x:c>
      <x:c r="O588" s="2" t="n">
        <x:v>0</x:v>
      </x:c>
      <x:c r="P588" s="2" t="n">
        <x:v>100</x:v>
      </x:c>
      <x:c r="Q588" s="2" t="str">
        <x:v>Baseline PO cost</x:v>
      </x:c>
      <x:c r="R588" s="2" t="str">
        <x:v>Received</x:v>
      </x:c>
      <x:c r="S588" s="12" t="n">
        <x:f>IF(AND(ISNUMBER(G588),G588&gt;0,G588&lt;=Summary!$E$5,I588&gt;0),I588*K588,0)</x:f>
        <x:v>2100</x:v>
      </x:c>
      <x:c r="T588" s="12" t="n">
        <x:f>MIN(S588,MAX(0,'Inventory detail'!E128-SUM(S585:S587)))</x:f>
        <x:v>0</x:v>
      </x:c>
      <x:c r="U588" s="12" t="n">
        <x:f>IF(O588=1,J588*K588,0)</x:f>
        <x:v>0</x:v>
      </x:c>
      <x:c r="V588" s="13" t="str">
        <x:f>IF(O588=0,"",IF(H588="","",MAX(H588,Summary!$E$5)))</x:f>
      </x:c>
      <x:c r="W588" s="12" t="n">
        <x:f>IF(Q588="Baseline PO cost",U588,0)</x:f>
        <x:v>0</x:v>
      </x:c>
      <x:c r="X588" s="12" t="n">
        <x:f>IF(Q588="Higher PO cost",U588,0)</x:f>
        <x:v>0</x:v>
      </x:c>
      <x:c r="Y588" s="12" t="n">
        <x:f>IF(Q588="Unclassified",U588,0)</x:f>
        <x:v>0</x:v>
      </x:c>
    </x:row>
    <x:row r="589" ht="22" customHeight="1">
      <x:c r="A589" s="2" t="str">
        <x:v>COIL</x:v>
      </x:c>
      <x:c r="B589" s="2" t="str">
        <x:v>10</x:v>
      </x:c>
      <x:c r="C589" s="2" t="str">
        <x:v>9WHT12-4</x:v>
      </x:c>
      <x:c r="D589" s="2" t="str">
        <x:v>1060063</x:v>
      </x:c>
      <x:c r="E589" s="2" t="str">
        <x:v>0</x:v>
      </x:c>
      <x:c r="F589" s="2" t="str">
        <x:v>11</x:v>
      </x:c>
      <x:c r="G589" s="10" t="n">
        <x:v>46083</x:v>
      </x:c>
      <x:c r="H589" s="10" t="n">
        <x:v>46087</x:v>
      </x:c>
      <x:c r="I589" s="7" t="n">
        <x:v>2100</x:v>
      </x:c>
      <x:c r="J589" s="7" t="n">
        <x:v>2100</x:v>
      </x:c>
      <x:c r="K589" s="7" t="n">
        <x:v>1</x:v>
      </x:c>
      <x:c r="L589" s="8" t="n">
        <x:v>4.24</x:v>
      </x:c>
      <x:c r="M589" s="9" t="n">
        <x:v>97.44</x:v>
      </x:c>
      <x:c r="N589" s="2" t="str">
        <x:v>i</x:v>
      </x:c>
      <x:c r="O589" s="2" t="n">
        <x:v>0</x:v>
      </x:c>
      <x:c r="P589" s="2" t="n">
        <x:v>100</x:v>
      </x:c>
      <x:c r="Q589" s="2" t="str">
        <x:v>Baseline PO cost</x:v>
      </x:c>
      <x:c r="R589" s="2" t="str">
        <x:v>Received</x:v>
      </x:c>
      <x:c r="S589" s="12" t="n">
        <x:f>IF(AND(ISNUMBER(G589),G589&gt;0,G589&lt;=Summary!$E$5,I589&gt;0),I589*K589,0)</x:f>
        <x:v>2100</x:v>
      </x:c>
      <x:c r="T589" s="12" t="n">
        <x:f>MIN(S589,MAX(0,'Inventory detail'!E128-SUM(S585:S588)))</x:f>
        <x:v>0</x:v>
      </x:c>
      <x:c r="U589" s="12" t="n">
        <x:f>IF(O589=1,J589*K589,0)</x:f>
        <x:v>0</x:v>
      </x:c>
      <x:c r="V589" s="13" t="str">
        <x:f>IF(O589=0,"",IF(H589="","",MAX(H589,Summary!$E$5)))</x:f>
      </x:c>
      <x:c r="W589" s="12" t="n">
        <x:f>IF(Q589="Baseline PO cost",U589,0)</x:f>
        <x:v>0</x:v>
      </x:c>
      <x:c r="X589" s="12" t="n">
        <x:f>IF(Q589="Higher PO cost",U589,0)</x:f>
        <x:v>0</x:v>
      </x:c>
      <x:c r="Y589" s="12" t="n">
        <x:f>IF(Q589="Unclassified",U589,0)</x:f>
        <x:v>0</x:v>
      </x:c>
    </x:row>
    <x:row r="590" ht="22" customHeight="1">
      <x:c r="A590" s="2" t="str">
        <x:v>COIL</x:v>
      </x:c>
      <x:c r="B590" s="2" t="str">
        <x:v>10</x:v>
      </x:c>
      <x:c r="C590" s="2" t="str">
        <x:v>9WHT12-4</x:v>
      </x:c>
      <x:c r="D590" s="2" t="str">
        <x:v>1059962</x:v>
      </x:c>
      <x:c r="E590" s="2" t="str">
        <x:v>0</x:v>
      </x:c>
      <x:c r="F590" s="2" t="str">
        <x:v>7</x:v>
      </x:c>
      <x:c r="G590" s="10" t="n">
        <x:v>46059</x:v>
      </x:c>
      <x:c r="H590" s="10" t="n">
        <x:v>46064</x:v>
      </x:c>
      <x:c r="I590" s="7" t="n">
        <x:v>2100</x:v>
      </x:c>
      <x:c r="J590" s="7" t="n">
        <x:v>2100</x:v>
      </x:c>
      <x:c r="K590" s="7" t="n">
        <x:v>1</x:v>
      </x:c>
      <x:c r="L590" s="8" t="n">
        <x:v>4.24</x:v>
      </x:c>
      <x:c r="M590" s="9" t="n">
        <x:v>97.44</x:v>
      </x:c>
      <x:c r="N590" s="2" t="str">
        <x:v>i</x:v>
      </x:c>
      <x:c r="O590" s="2" t="n">
        <x:v>0</x:v>
      </x:c>
      <x:c r="P590" s="2" t="n">
        <x:v>100</x:v>
      </x:c>
      <x:c r="Q590" s="2" t="str">
        <x:v>Baseline PO cost</x:v>
      </x:c>
      <x:c r="R590" s="2" t="str">
        <x:v>Received</x:v>
      </x:c>
      <x:c r="S590" s="12" t="n">
        <x:f>IF(AND(ISNUMBER(G590),G590&gt;0,G590&lt;=Summary!$E$5,I590&gt;0),I590*K590,0)</x:f>
        <x:v>2100</x:v>
      </x:c>
      <x:c r="T590" s="12" t="n">
        <x:f>MIN(S590,MAX(0,'Inventory detail'!E128-SUM(S585:S589)))</x:f>
        <x:v>0</x:v>
      </x:c>
      <x:c r="U590" s="12" t="n">
        <x:f>IF(O590=1,J590*K590,0)</x:f>
        <x:v>0</x:v>
      </x:c>
      <x:c r="V590" s="13" t="str">
        <x:f>IF(O590=0,"",IF(H590="","",MAX(H590,Summary!$E$5)))</x:f>
      </x:c>
      <x:c r="W590" s="12" t="n">
        <x:f>IF(Q590="Baseline PO cost",U590,0)</x:f>
        <x:v>0</x:v>
      </x:c>
      <x:c r="X590" s="12" t="n">
        <x:f>IF(Q590="Higher PO cost",U590,0)</x:f>
        <x:v>0</x:v>
      </x:c>
      <x:c r="Y590" s="12" t="n">
        <x:f>IF(Q590="Unclassified",U590,0)</x:f>
        <x:v>0</x:v>
      </x:c>
    </x:row>
    <x:row r="591" ht="22" customHeight="1">
      <x:c r="A591" s="2" t="str">
        <x:v>COIL</x:v>
      </x:c>
      <x:c r="B591" s="2" t="str">
        <x:v>10</x:v>
      </x:c>
      <x:c r="C591" s="2" t="str">
        <x:v>9WHT12-4</x:v>
      </x:c>
      <x:c r="D591" s="2" t="str">
        <x:v>1059842</x:v>
      </x:c>
      <x:c r="E591" s="2" t="str">
        <x:v>0</x:v>
      </x:c>
      <x:c r="F591" s="2" t="str">
        <x:v>10</x:v>
      </x:c>
      <x:c r="G591" s="10" t="n">
        <x:v>46042</x:v>
      </x:c>
      <x:c r="H591" s="10" t="n">
        <x:v>46044</x:v>
      </x:c>
      <x:c r="I591" s="7" t="n">
        <x:v>2100</x:v>
      </x:c>
      <x:c r="J591" s="7" t="n">
        <x:v>2100</x:v>
      </x:c>
      <x:c r="K591" s="7" t="n">
        <x:v>1</x:v>
      </x:c>
      <x:c r="L591" s="8" t="n">
        <x:v>4.24</x:v>
      </x:c>
      <x:c r="M591" s="9" t="n">
        <x:v>97.44</x:v>
      </x:c>
      <x:c r="N591" s="2" t="str">
        <x:v>i</x:v>
      </x:c>
      <x:c r="O591" s="2" t="n">
        <x:v>0</x:v>
      </x:c>
      <x:c r="P591" s="2" t="n">
        <x:v>100</x:v>
      </x:c>
      <x:c r="Q591" s="2" t="str">
        <x:v>Baseline PO cost</x:v>
      </x:c>
      <x:c r="R591" s="2" t="str">
        <x:v>Received</x:v>
      </x:c>
      <x:c r="S591" s="12" t="n">
        <x:f>IF(AND(ISNUMBER(G591),G591&gt;0,G591&lt;=Summary!$E$5,I591&gt;0),I591*K591,0)</x:f>
        <x:v>2100</x:v>
      </x:c>
      <x:c r="T591" s="12" t="n">
        <x:f>MIN(S591,MAX(0,'Inventory detail'!E128-SUM(S585:S590)))</x:f>
        <x:v>0</x:v>
      </x:c>
      <x:c r="U591" s="12" t="n">
        <x:f>IF(O591=1,J591*K591,0)</x:f>
        <x:v>0</x:v>
      </x:c>
      <x:c r="V591" s="13" t="str">
        <x:f>IF(O591=0,"",IF(H591="","",MAX(H591,Summary!$E$5)))</x:f>
      </x:c>
      <x:c r="W591" s="12" t="n">
        <x:f>IF(Q591="Baseline PO cost",U591,0)</x:f>
        <x:v>0</x:v>
      </x:c>
      <x:c r="X591" s="12" t="n">
        <x:f>IF(Q591="Higher PO cost",U591,0)</x:f>
        <x:v>0</x:v>
      </x:c>
      <x:c r="Y591" s="12" t="n">
        <x:f>IF(Q591="Unclassified",U591,0)</x:f>
        <x:v>0</x:v>
      </x:c>
    </x:row>
    <x:row r="592" ht="22" customHeight="1">
      <x:c r="A592" s="2" t="str">
        <x:v>COIL</x:v>
      </x:c>
      <x:c r="B592" s="2" t="str">
        <x:v>10</x:v>
      </x:c>
      <x:c r="C592" s="2" t="str">
        <x:v>9WHT12-4</x:v>
      </x:c>
      <x:c r="D592" s="2" t="str">
        <x:v>1061485</x:v>
      </x:c>
      <x:c r="E592" s="2" t="str">
        <x:v>0</x:v>
      </x:c>
      <x:c r="F592" s="2" t="str">
        <x:v>12</x:v>
      </x:c>
      <x:c r="G592" s="10"/>
      <x:c r="H592" s="10" t="n">
        <x:v>46339</x:v>
      </x:c>
      <x:c r="I592" s="7" t="n">
        <x:v>14700</x:v>
      </x:c>
      <x:c r="J592" s="7" t="n">
        <x:v>14700</x:v>
      </x:c>
      <x:c r="K592" s="7" t="n">
        <x:v>1</x:v>
      </x:c>
      <x:c r="L592" s="8" t="n">
        <x:v>4.24</x:v>
      </x:c>
      <x:c r="M592" s="9" t="n">
        <x:v>0</x:v>
      </x:c>
      <x:c r="N592" s="2" t="str">
        <x:v>a</x:v>
      </x:c>
      <x:c r="O592" s="2" t="n">
        <x:v>1</x:v>
      </x:c>
      <x:c r="P592" s="2" t="n">
        <x:v>100</x:v>
      </x:c>
      <x:c r="Q592" s="2" t="str">
        <x:v>Baseline PO cost</x:v>
      </x:c>
      <x:c r="R592" s="2" t="str">
        <x:v>Incoming active PO</x:v>
      </x:c>
      <x:c r="S592" s="12" t="n">
        <x:f>IF(AND(ISNUMBER(G592),G592&gt;0,G592&lt;=Summary!$E$5,I592&gt;0),I592*K592,0)</x:f>
        <x:v>0</x:v>
      </x:c>
      <x:c r="T592" s="12" t="n">
        <x:f>MIN(S592,MAX(0,'Inventory detail'!E128-SUM(S585:S591)))</x:f>
        <x:v>0</x:v>
      </x:c>
      <x:c r="U592" s="12" t="n">
        <x:f>IF(O592=1,J592*K592,0)</x:f>
        <x:v>14700</x:v>
      </x:c>
      <x:c r="V592" s="13" t="n">
        <x:f>IF(O592=0,"",IF(H592="","",MAX(H592,Summary!$E$5)))</x:f>
        <x:v>46339</x:v>
      </x:c>
      <x:c r="W592" s="12" t="n">
        <x:f>IF(Q592="Baseline PO cost",U592,0)</x:f>
        <x:v>14700</x:v>
      </x:c>
      <x:c r="X592" s="12" t="n">
        <x:f>IF(Q592="Higher PO cost",U592,0)</x:f>
        <x:v>0</x:v>
      </x:c>
      <x:c r="Y592" s="12" t="n">
        <x:f>IF(Q592="Unclassified",U592,0)</x:f>
        <x:v>0</x:v>
      </x:c>
    </x:row>
    <x:row r="593" ht="22" customHeight="1">
      <x:c r="A593" s="2" t="str">
        <x:v>COIL</x:v>
      </x:c>
      <x:c r="B593" s="2" t="str">
        <x:v>10</x:v>
      </x:c>
      <x:c r="C593" s="2" t="str">
        <x:v>COILSET</x:v>
      </x:c>
      <x:c r="D593" s="2" t="str">
        <x:v>1061479</x:v>
      </x:c>
      <x:c r="E593" s="2" t="str">
        <x:v>0</x:v>
      </x:c>
      <x:c r="F593" s="2" t="str">
        <x:v>2</x:v>
      </x:c>
      <x:c r="G593" s="10" t="n">
        <x:v>46301</x:v>
      </x:c>
      <x:c r="H593" s="10" t="n">
        <x:v>46295</x:v>
      </x:c>
      <x:c r="I593" s="7" t="n">
        <x:v>1</x:v>
      </x:c>
      <x:c r="J593" s="7" t="n">
        <x:v>1</x:v>
      </x:c>
      <x:c r="K593" s="7" t="n">
        <x:v>1</x:v>
      </x:c>
      <x:c r="L593" s="8" t="n">
        <x:v>6.05</x:v>
      </x:c>
      <x:c r="M593" s="9" t="n">
        <x:v>6.05</x:v>
      </x:c>
      <x:c r="N593" s="2" t="str">
        <x:v>i</x:v>
      </x:c>
      <x:c r="O593" s="2" t="n">
        <x:v>0</x:v>
      </x:c>
      <x:c r="P593" s="2" t="n">
        <x:v>1</x:v>
      </x:c>
      <x:c r="Q593" s="2" t="str">
        <x:v>Unclassified</x:v>
      </x:c>
      <x:c r="R593" s="2" t="str">
        <x:v>Received</x:v>
      </x:c>
      <x:c r="S593" s="12" t="n">
        <x:f>IF(AND(ISNUMBER(G593),G593&gt;0,G593&lt;=Summary!$E$5,I593&gt;0),I593*K593,0)</x:f>
        <x:v>1</x:v>
      </x:c>
      <x:c r="T593" s="12" t="n">
        <x:f>MIN(S593,MAX(0,'Inventory detail'!E787-0))</x:f>
        <x:v>1</x:v>
      </x:c>
      <x:c r="U593" s="12" t="n">
        <x:f>IF(O593=1,J593*K593,0)</x:f>
        <x:v>0</x:v>
      </x:c>
      <x:c r="V593" s="13" t="str">
        <x:f>IF(O593=0,"",IF(H593="","",MAX(H593,Summary!$E$5)))</x:f>
      </x:c>
      <x:c r="W593" s="12" t="n">
        <x:f>IF(Q593="Baseline PO cost",U593,0)</x:f>
        <x:v>0</x:v>
      </x:c>
      <x:c r="X593" s="12" t="n">
        <x:f>IF(Q593="Higher PO cost",U593,0)</x:f>
        <x:v>0</x:v>
      </x:c>
      <x:c r="Y593" s="12" t="n">
        <x:f>IF(Q593="Unclassified",U593,0)</x:f>
        <x:v>0</x:v>
      </x:c>
    </x:row>
    <x:row r="594" ht="22" customHeight="1">
      <x:c r="A594" s="2" t="str">
        <x:v>COIL</x:v>
      </x:c>
      <x:c r="B594" s="2" t="str">
        <x:v>10</x:v>
      </x:c>
      <x:c r="C594" s="2" t="str">
        <x:v>COILSET</x:v>
      </x:c>
      <x:c r="D594" s="2" t="str">
        <x:v>1061458</x:v>
      </x:c>
      <x:c r="E594" s="2" t="str">
        <x:v>0</x:v>
      </x:c>
      <x:c r="F594" s="2" t="str">
        <x:v>2</x:v>
      </x:c>
      <x:c r="G594" s="10" t="n">
        <x:v>46301</x:v>
      </x:c>
      <x:c r="H594" s="10" t="n">
        <x:v>46290</x:v>
      </x:c>
      <x:c r="I594" s="7" t="n">
        <x:v>1</x:v>
      </x:c>
      <x:c r="J594" s="7" t="n">
        <x:v>1</x:v>
      </x:c>
      <x:c r="K594" s="7" t="n">
        <x:v>1</x:v>
      </x:c>
      <x:c r="L594" s="8" t="n">
        <x:v>9.87</x:v>
      </x:c>
      <x:c r="M594" s="9" t="n">
        <x:v>9.87</x:v>
      </x:c>
      <x:c r="N594" s="2" t="str">
        <x:v>i</x:v>
      </x:c>
      <x:c r="O594" s="2" t="n">
        <x:v>0</x:v>
      </x:c>
      <x:c r="P594" s="2" t="n">
        <x:v>1</x:v>
      </x:c>
      <x:c r="Q594" s="2" t="str">
        <x:v>Unclassified</x:v>
      </x:c>
      <x:c r="R594" s="2" t="str">
        <x:v>Received</x:v>
      </x:c>
      <x:c r="S594" s="12" t="n">
        <x:f>IF(AND(ISNUMBER(G594),G594&gt;0,G594&lt;=Summary!$E$5,I594&gt;0),I594*K594,0)</x:f>
        <x:v>1</x:v>
      </x:c>
      <x:c r="T594" s="12" t="n">
        <x:f>MIN(S594,MAX(0,'Inventory detail'!E787-SUM(S593:S593)))</x:f>
        <x:v>0</x:v>
      </x:c>
      <x:c r="U594" s="12" t="n">
        <x:f>IF(O594=1,J594*K594,0)</x:f>
        <x:v>0</x:v>
      </x:c>
      <x:c r="V594" s="13" t="str">
        <x:f>IF(O594=0,"",IF(H594="","",MAX(H594,Summary!$E$5)))</x:f>
      </x:c>
      <x:c r="W594" s="12" t="n">
        <x:f>IF(Q594="Baseline PO cost",U594,0)</x:f>
        <x:v>0</x:v>
      </x:c>
      <x:c r="X594" s="12" t="n">
        <x:f>IF(Q594="Higher PO cost",U594,0)</x:f>
        <x:v>0</x:v>
      </x:c>
      <x:c r="Y594" s="12" t="n">
        <x:f>IF(Q594="Unclassified",U594,0)</x:f>
        <x:v>0</x:v>
      </x:c>
    </x:row>
    <x:row r="595" ht="22" customHeight="1">
      <x:c r="A595" s="2" t="str">
        <x:v>COIL</x:v>
      </x:c>
      <x:c r="B595" s="2" t="str">
        <x:v>10</x:v>
      </x:c>
      <x:c r="C595" s="2" t="str">
        <x:v>COILSET</x:v>
      </x:c>
      <x:c r="D595" s="2" t="str">
        <x:v>1061434</x:v>
      </x:c>
      <x:c r="E595" s="2" t="str">
        <x:v>0</x:v>
      </x:c>
      <x:c r="F595" s="2" t="str">
        <x:v>2</x:v>
      </x:c>
      <x:c r="G595" s="10" t="n">
        <x:v>46294</x:v>
      </x:c>
      <x:c r="H595" s="10" t="n">
        <x:v>46286</x:v>
      </x:c>
      <x:c r="I595" s="7" t="n">
        <x:v>1</x:v>
      </x:c>
      <x:c r="J595" s="7" t="n">
        <x:v>1</x:v>
      </x:c>
      <x:c r="K595" s="7" t="n">
        <x:v>1</x:v>
      </x:c>
      <x:c r="L595" s="8" t="n">
        <x:v>15.36</x:v>
      </x:c>
      <x:c r="M595" s="9" t="n">
        <x:v>15.36</x:v>
      </x:c>
      <x:c r="N595" s="2" t="str">
        <x:v>i</x:v>
      </x:c>
      <x:c r="O595" s="2" t="n">
        <x:v>0</x:v>
      </x:c>
      <x:c r="P595" s="2" t="n">
        <x:v>1</x:v>
      </x:c>
      <x:c r="Q595" s="2" t="str">
        <x:v>Unclassified</x:v>
      </x:c>
      <x:c r="R595" s="2" t="str">
        <x:v>Received</x:v>
      </x:c>
      <x:c r="S595" s="12" t="n">
        <x:f>IF(AND(ISNUMBER(G595),G595&gt;0,G595&lt;=Summary!$E$5,I595&gt;0),I595*K595,0)</x:f>
        <x:v>1</x:v>
      </x:c>
      <x:c r="T595" s="12" t="n">
        <x:f>MIN(S595,MAX(0,'Inventory detail'!E787-SUM(S593:S594)))</x:f>
        <x:v>0</x:v>
      </x:c>
      <x:c r="U595" s="12" t="n">
        <x:f>IF(O595=1,J595*K595,0)</x:f>
        <x:v>0</x:v>
      </x:c>
      <x:c r="V595" s="13" t="str">
        <x:f>IF(O595=0,"",IF(H595="","",MAX(H595,Summary!$E$5)))</x:f>
      </x:c>
      <x:c r="W595" s="12" t="n">
        <x:f>IF(Q595="Baseline PO cost",U595,0)</x:f>
        <x:v>0</x:v>
      </x:c>
      <x:c r="X595" s="12" t="n">
        <x:f>IF(Q595="Higher PO cost",U595,0)</x:f>
        <x:v>0</x:v>
      </x:c>
      <x:c r="Y595" s="12" t="n">
        <x:f>IF(Q595="Unclassified",U595,0)</x:f>
        <x:v>0</x:v>
      </x:c>
    </x:row>
    <x:row r="596" ht="22" customHeight="1">
      <x:c r="A596" s="2" t="str">
        <x:v>COIL</x:v>
      </x:c>
      <x:c r="B596" s="2" t="str">
        <x:v>10</x:v>
      </x:c>
      <x:c r="C596" s="2" t="str">
        <x:v>COILSET</x:v>
      </x:c>
      <x:c r="D596" s="2" t="str">
        <x:v>1061406</x:v>
      </x:c>
      <x:c r="E596" s="2" t="str">
        <x:v>0</x:v>
      </x:c>
      <x:c r="F596" s="2" t="str">
        <x:v>2</x:v>
      </x:c>
      <x:c r="G596" s="10" t="n">
        <x:v>46287</x:v>
      </x:c>
      <x:c r="H596" s="10" t="n">
        <x:v>46280</x:v>
      </x:c>
      <x:c r="I596" s="7" t="n">
        <x:v>1</x:v>
      </x:c>
      <x:c r="J596" s="7" t="n">
        <x:v>1</x:v>
      </x:c>
      <x:c r="K596" s="7" t="n">
        <x:v>1</x:v>
      </x:c>
      <x:c r="L596" s="8" t="n">
        <x:v>14.75</x:v>
      </x:c>
      <x:c r="M596" s="9" t="n">
        <x:v>14.75</x:v>
      </x:c>
      <x:c r="N596" s="2" t="str">
        <x:v>i</x:v>
      </x:c>
      <x:c r="O596" s="2" t="n">
        <x:v>0</x:v>
      </x:c>
      <x:c r="P596" s="2" t="n">
        <x:v>1</x:v>
      </x:c>
      <x:c r="Q596" s="2" t="str">
        <x:v>Unclassified</x:v>
      </x:c>
      <x:c r="R596" s="2" t="str">
        <x:v>Received</x:v>
      </x:c>
      <x:c r="S596" s="12" t="n">
        <x:f>IF(AND(ISNUMBER(G596),G596&gt;0,G596&lt;=Summary!$E$5,I596&gt;0),I596*K596,0)</x:f>
        <x:v>1</x:v>
      </x:c>
      <x:c r="T596" s="12" t="n">
        <x:f>MIN(S596,MAX(0,'Inventory detail'!E787-SUM(S593:S595)))</x:f>
        <x:v>0</x:v>
      </x:c>
      <x:c r="U596" s="12" t="n">
        <x:f>IF(O596=1,J596*K596,0)</x:f>
        <x:v>0</x:v>
      </x:c>
      <x:c r="V596" s="13" t="str">
        <x:f>IF(O596=0,"",IF(H596="","",MAX(H596,Summary!$E$5)))</x:f>
      </x:c>
      <x:c r="W596" s="12" t="n">
        <x:f>IF(Q596="Baseline PO cost",U596,0)</x:f>
        <x:v>0</x:v>
      </x:c>
      <x:c r="X596" s="12" t="n">
        <x:f>IF(Q596="Higher PO cost",U596,0)</x:f>
        <x:v>0</x:v>
      </x:c>
      <x:c r="Y596" s="12" t="n">
        <x:f>IF(Q596="Unclassified",U596,0)</x:f>
        <x:v>0</x:v>
      </x:c>
    </x:row>
    <x:row r="597" ht="22" customHeight="1">
      <x:c r="A597" s="2" t="str">
        <x:v>COIL</x:v>
      </x:c>
      <x:c r="B597" s="2" t="str">
        <x:v>10</x:v>
      </x:c>
      <x:c r="C597" s="2" t="str">
        <x:v>COILSET</x:v>
      </x:c>
      <x:c r="D597" s="2" t="str">
        <x:v>1061390</x:v>
      </x:c>
      <x:c r="E597" s="2" t="str">
        <x:v>0</x:v>
      </x:c>
      <x:c r="F597" s="2" t="str">
        <x:v>2</x:v>
      </x:c>
      <x:c r="G597" s="10" t="n">
        <x:v>46282</x:v>
      </x:c>
      <x:c r="H597" s="10" t="n">
        <x:v>46279</x:v>
      </x:c>
      <x:c r="I597" s="7" t="n">
        <x:v>1</x:v>
      </x:c>
      <x:c r="J597" s="7" t="n">
        <x:v>1</x:v>
      </x:c>
      <x:c r="K597" s="7" t="n">
        <x:v>1</x:v>
      </x:c>
      <x:c r="L597" s="8" t="n">
        <x:v>14.31</x:v>
      </x:c>
      <x:c r="M597" s="9" t="n">
        <x:v>14.31</x:v>
      </x:c>
      <x:c r="N597" s="2" t="str">
        <x:v>i</x:v>
      </x:c>
      <x:c r="O597" s="2" t="n">
        <x:v>0</x:v>
      </x:c>
      <x:c r="P597" s="2" t="n">
        <x:v>1</x:v>
      </x:c>
      <x:c r="Q597" s="2" t="str">
        <x:v>Unclassified</x:v>
      </x:c>
      <x:c r="R597" s="2" t="str">
        <x:v>Received</x:v>
      </x:c>
      <x:c r="S597" s="12" t="n">
        <x:f>IF(AND(ISNUMBER(G597),G597&gt;0,G597&lt;=Summary!$E$5,I597&gt;0),I597*K597,0)</x:f>
        <x:v>1</x:v>
      </x:c>
      <x:c r="T597" s="12" t="n">
        <x:f>MIN(S597,MAX(0,'Inventory detail'!E787-SUM(S593:S596)))</x:f>
        <x:v>0</x:v>
      </x:c>
      <x:c r="U597" s="12" t="n">
        <x:f>IF(O597=1,J597*K597,0)</x:f>
        <x:v>0</x:v>
      </x:c>
      <x:c r="V597" s="13" t="str">
        <x:f>IF(O597=0,"",IF(H597="","",MAX(H597,Summary!$E$5)))</x:f>
      </x:c>
      <x:c r="W597" s="12" t="n">
        <x:f>IF(Q597="Baseline PO cost",U597,0)</x:f>
        <x:v>0</x:v>
      </x:c>
      <x:c r="X597" s="12" t="n">
        <x:f>IF(Q597="Higher PO cost",U597,0)</x:f>
        <x:v>0</x:v>
      </x:c>
      <x:c r="Y597" s="12" t="n">
        <x:f>IF(Q597="Unclassified",U597,0)</x:f>
        <x:v>0</x:v>
      </x:c>
    </x:row>
    <x:row r="598" ht="22" customHeight="1">
      <x:c r="A598" s="2" t="str">
        <x:v>COIL</x:v>
      </x:c>
      <x:c r="B598" s="2" t="str">
        <x:v>10</x:v>
      </x:c>
      <x:c r="C598" s="2" t="str">
        <x:v>COILSET</x:v>
      </x:c>
      <x:c r="D598" s="2" t="str">
        <x:v>1061380</x:v>
      </x:c>
      <x:c r="E598" s="2" t="str">
        <x:v>0</x:v>
      </x:c>
      <x:c r="F598" s="2" t="str">
        <x:v>2</x:v>
      </x:c>
      <x:c r="G598" s="10" t="n">
        <x:v>46282</x:v>
      </x:c>
      <x:c r="H598" s="10" t="n">
        <x:v>46276</x:v>
      </x:c>
      <x:c r="I598" s="7" t="n">
        <x:v>1</x:v>
      </x:c>
      <x:c r="J598" s="7" t="n">
        <x:v>1</x:v>
      </x:c>
      <x:c r="K598" s="7" t="n">
        <x:v>1</x:v>
      </x:c>
      <x:c r="L598" s="8" t="n">
        <x:v>6.53</x:v>
      </x:c>
      <x:c r="M598" s="9" t="n">
        <x:v>6.53</x:v>
      </x:c>
      <x:c r="N598" s="2" t="str">
        <x:v>i</x:v>
      </x:c>
      <x:c r="O598" s="2" t="n">
        <x:v>0</x:v>
      </x:c>
      <x:c r="P598" s="2" t="n">
        <x:v>1</x:v>
      </x:c>
      <x:c r="Q598" s="2" t="str">
        <x:v>Unclassified</x:v>
      </x:c>
      <x:c r="R598" s="2" t="str">
        <x:v>Received</x:v>
      </x:c>
      <x:c r="S598" s="12" t="n">
        <x:f>IF(AND(ISNUMBER(G598),G598&gt;0,G598&lt;=Summary!$E$5,I598&gt;0),I598*K598,0)</x:f>
        <x:v>1</x:v>
      </x:c>
      <x:c r="T598" s="12" t="n">
        <x:f>MIN(S598,MAX(0,'Inventory detail'!E787-SUM(S593:S597)))</x:f>
        <x:v>0</x:v>
      </x:c>
      <x:c r="U598" s="12" t="n">
        <x:f>IF(O598=1,J598*K598,0)</x:f>
        <x:v>0</x:v>
      </x:c>
      <x:c r="V598" s="13" t="str">
        <x:f>IF(O598=0,"",IF(H598="","",MAX(H598,Summary!$E$5)))</x:f>
      </x:c>
      <x:c r="W598" s="12" t="n">
        <x:f>IF(Q598="Baseline PO cost",U598,0)</x:f>
        <x:v>0</x:v>
      </x:c>
      <x:c r="X598" s="12" t="n">
        <x:f>IF(Q598="Higher PO cost",U598,0)</x:f>
        <x:v>0</x:v>
      </x:c>
      <x:c r="Y598" s="12" t="n">
        <x:f>IF(Q598="Unclassified",U598,0)</x:f>
        <x:v>0</x:v>
      </x:c>
    </x:row>
    <x:row r="599" ht="22" customHeight="1">
      <x:c r="A599" s="2" t="str">
        <x:v>COIL</x:v>
      </x:c>
      <x:c r="B599" s="2" t="str">
        <x:v>10</x:v>
      </x:c>
      <x:c r="C599" s="2" t="str">
        <x:v>COILSET</x:v>
      </x:c>
      <x:c r="D599" s="2" t="str">
        <x:v>1061364</x:v>
      </x:c>
      <x:c r="E599" s="2" t="str">
        <x:v>0</x:v>
      </x:c>
      <x:c r="F599" s="2" t="str">
        <x:v>2</x:v>
      </x:c>
      <x:c r="G599" s="10" t="n">
        <x:v>46280</x:v>
      </x:c>
      <x:c r="H599" s="10" t="n">
        <x:v>46274</x:v>
      </x:c>
      <x:c r="I599" s="7" t="n">
        <x:v>1</x:v>
      </x:c>
      <x:c r="J599" s="7" t="n">
        <x:v>1</x:v>
      </x:c>
      <x:c r="K599" s="7" t="n">
        <x:v>1</x:v>
      </x:c>
      <x:c r="L599" s="8" t="n">
        <x:v>6.53</x:v>
      </x:c>
      <x:c r="M599" s="9" t="n">
        <x:v>6.53</x:v>
      </x:c>
      <x:c r="N599" s="2" t="str">
        <x:v>i</x:v>
      </x:c>
      <x:c r="O599" s="2" t="n">
        <x:v>0</x:v>
      </x:c>
      <x:c r="P599" s="2" t="n">
        <x:v>1</x:v>
      </x:c>
      <x:c r="Q599" s="2" t="str">
        <x:v>Unclassified</x:v>
      </x:c>
      <x:c r="R599" s="2" t="str">
        <x:v>Received</x:v>
      </x:c>
      <x:c r="S599" s="12" t="n">
        <x:f>IF(AND(ISNUMBER(G599),G599&gt;0,G599&lt;=Summary!$E$5,I599&gt;0),I599*K599,0)</x:f>
        <x:v>1</x:v>
      </x:c>
      <x:c r="T599" s="12" t="n">
        <x:f>MIN(S599,MAX(0,'Inventory detail'!E787-SUM(S593:S598)))</x:f>
        <x:v>0</x:v>
      </x:c>
      <x:c r="U599" s="12" t="n">
        <x:f>IF(O599=1,J599*K599,0)</x:f>
        <x:v>0</x:v>
      </x:c>
      <x:c r="V599" s="13" t="str">
        <x:f>IF(O599=0,"",IF(H599="","",MAX(H599,Summary!$E$5)))</x:f>
      </x:c>
      <x:c r="W599" s="12" t="n">
        <x:f>IF(Q599="Baseline PO cost",U599,0)</x:f>
        <x:v>0</x:v>
      </x:c>
      <x:c r="X599" s="12" t="n">
        <x:f>IF(Q599="Higher PO cost",U599,0)</x:f>
        <x:v>0</x:v>
      </x:c>
      <x:c r="Y599" s="12" t="n">
        <x:f>IF(Q599="Unclassified",U599,0)</x:f>
        <x:v>0</x:v>
      </x:c>
    </x:row>
    <x:row r="600" ht="22" customHeight="1">
      <x:c r="A600" s="2" t="str">
        <x:v>COIL</x:v>
      </x:c>
      <x:c r="B600" s="2" t="str">
        <x:v>10</x:v>
      </x:c>
      <x:c r="C600" s="2" t="str">
        <x:v>COILSET</x:v>
      </x:c>
      <x:c r="D600" s="2" t="str">
        <x:v>1061357</x:v>
      </x:c>
      <x:c r="E600" s="2" t="str">
        <x:v>0</x:v>
      </x:c>
      <x:c r="F600" s="2" t="str">
        <x:v>2</x:v>
      </x:c>
      <x:c r="G600" s="10" t="n">
        <x:v>46280</x:v>
      </x:c>
      <x:c r="H600" s="10" t="n">
        <x:v>46274</x:v>
      </x:c>
      <x:c r="I600" s="7" t="n">
        <x:v>1</x:v>
      </x:c>
      <x:c r="J600" s="7" t="n">
        <x:v>1</x:v>
      </x:c>
      <x:c r="K600" s="7" t="n">
        <x:v>1</x:v>
      </x:c>
      <x:c r="L600" s="8" t="n">
        <x:v>7.77</x:v>
      </x:c>
      <x:c r="M600" s="9" t="n">
        <x:v>7.77</x:v>
      </x:c>
      <x:c r="N600" s="2" t="str">
        <x:v>i</x:v>
      </x:c>
      <x:c r="O600" s="2" t="n">
        <x:v>0</x:v>
      </x:c>
      <x:c r="P600" s="2" t="n">
        <x:v>1</x:v>
      </x:c>
      <x:c r="Q600" s="2" t="str">
        <x:v>Unclassified</x:v>
      </x:c>
      <x:c r="R600" s="2" t="str">
        <x:v>Received</x:v>
      </x:c>
      <x:c r="S600" s="12" t="n">
        <x:f>IF(AND(ISNUMBER(G600),G600&gt;0,G600&lt;=Summary!$E$5,I600&gt;0),I600*K600,0)</x:f>
        <x:v>1</x:v>
      </x:c>
      <x:c r="T600" s="12" t="n">
        <x:f>MIN(S600,MAX(0,'Inventory detail'!E787-SUM(S593:S599)))</x:f>
        <x:v>0</x:v>
      </x:c>
      <x:c r="U600" s="12" t="n">
        <x:f>IF(O600=1,J600*K600,0)</x:f>
        <x:v>0</x:v>
      </x:c>
      <x:c r="V600" s="13" t="str">
        <x:f>IF(O600=0,"",IF(H600="","",MAX(H600,Summary!$E$5)))</x:f>
      </x:c>
      <x:c r="W600" s="12" t="n">
        <x:f>IF(Q600="Baseline PO cost",U600,0)</x:f>
        <x:v>0</x:v>
      </x:c>
      <x:c r="X600" s="12" t="n">
        <x:f>IF(Q600="Higher PO cost",U600,0)</x:f>
        <x:v>0</x:v>
      </x:c>
      <x:c r="Y600" s="12" t="n">
        <x:f>IF(Q600="Unclassified",U600,0)</x:f>
        <x:v>0</x:v>
      </x:c>
    </x:row>
    <x:row r="601" ht="22" customHeight="1">
      <x:c r="A601" s="2" t="str">
        <x:v>COIL</x:v>
      </x:c>
      <x:c r="B601" s="2" t="str">
        <x:v>10</x:v>
      </x:c>
      <x:c r="C601" s="2" t="str">
        <x:v>COILSET</x:v>
      </x:c>
      <x:c r="D601" s="2" t="str">
        <x:v>1061312</x:v>
      </x:c>
      <x:c r="E601" s="2" t="str">
        <x:v>0</x:v>
      </x:c>
      <x:c r="F601" s="2" t="str">
        <x:v>2</x:v>
      </x:c>
      <x:c r="G601" s="10" t="n">
        <x:v>46269</x:v>
      </x:c>
      <x:c r="H601" s="10" t="n">
        <x:v>46265</x:v>
      </x:c>
      <x:c r="I601" s="7" t="n">
        <x:v>1</x:v>
      </x:c>
      <x:c r="J601" s="7" t="n">
        <x:v>1</x:v>
      </x:c>
      <x:c r="K601" s="7" t="n">
        <x:v>1</x:v>
      </x:c>
      <x:c r="L601" s="8" t="n">
        <x:v>11.13</x:v>
      </x:c>
      <x:c r="M601" s="9" t="n">
        <x:v>11.13</x:v>
      </x:c>
      <x:c r="N601" s="2" t="str">
        <x:v>i</x:v>
      </x:c>
      <x:c r="O601" s="2" t="n">
        <x:v>0</x:v>
      </x:c>
      <x:c r="P601" s="2" t="n">
        <x:v>1</x:v>
      </x:c>
      <x:c r="Q601" s="2" t="str">
        <x:v>Unclassified</x:v>
      </x:c>
      <x:c r="R601" s="2" t="str">
        <x:v>Received</x:v>
      </x:c>
      <x:c r="S601" s="12" t="n">
        <x:f>IF(AND(ISNUMBER(G601),G601&gt;0,G601&lt;=Summary!$E$5,I601&gt;0),I601*K601,0)</x:f>
        <x:v>1</x:v>
      </x:c>
      <x:c r="T601" s="12" t="n">
        <x:f>MIN(S601,MAX(0,'Inventory detail'!E787-SUM(S593:S600)))</x:f>
        <x:v>0</x:v>
      </x:c>
      <x:c r="U601" s="12" t="n">
        <x:f>IF(O601=1,J601*K601,0)</x:f>
        <x:v>0</x:v>
      </x:c>
      <x:c r="V601" s="13" t="str">
        <x:f>IF(O601=0,"",IF(H601="","",MAX(H601,Summary!$E$5)))</x:f>
      </x:c>
      <x:c r="W601" s="12" t="n">
        <x:f>IF(Q601="Baseline PO cost",U601,0)</x:f>
        <x:v>0</x:v>
      </x:c>
      <x:c r="X601" s="12" t="n">
        <x:f>IF(Q601="Higher PO cost",U601,0)</x:f>
        <x:v>0</x:v>
      </x:c>
      <x:c r="Y601" s="12" t="n">
        <x:f>IF(Q601="Unclassified",U601,0)</x:f>
        <x:v>0</x:v>
      </x:c>
    </x:row>
    <x:row r="602" ht="22" customHeight="1">
      <x:c r="A602" s="2" t="str">
        <x:v>COIL</x:v>
      </x:c>
      <x:c r="B602" s="2" t="str">
        <x:v>10</x:v>
      </x:c>
      <x:c r="C602" s="2" t="str">
        <x:v>COILSET</x:v>
      </x:c>
      <x:c r="D602" s="2" t="str">
        <x:v>1061288</x:v>
      </x:c>
      <x:c r="E602" s="2" t="str">
        <x:v>0</x:v>
      </x:c>
      <x:c r="F602" s="2" t="str">
        <x:v>3</x:v>
      </x:c>
      <x:c r="G602" s="10" t="n">
        <x:v>46269</x:v>
      </x:c>
      <x:c r="H602" s="10" t="n">
        <x:v>46259</x:v>
      </x:c>
      <x:c r="I602" s="7" t="n">
        <x:v>1</x:v>
      </x:c>
      <x:c r="J602" s="7" t="n">
        <x:v>1</x:v>
      </x:c>
      <x:c r="K602" s="7" t="n">
        <x:v>1</x:v>
      </x:c>
      <x:c r="L602" s="8" t="n">
        <x:v>14.49</x:v>
      </x:c>
      <x:c r="M602" s="9" t="n">
        <x:v>14.49</x:v>
      </x:c>
      <x:c r="N602" s="2" t="str">
        <x:v>i</x:v>
      </x:c>
      <x:c r="O602" s="2" t="n">
        <x:v>0</x:v>
      </x:c>
      <x:c r="P602" s="2" t="n">
        <x:v>1</x:v>
      </x:c>
      <x:c r="Q602" s="2" t="str">
        <x:v>Unclassified</x:v>
      </x:c>
      <x:c r="R602" s="2" t="str">
        <x:v>Received</x:v>
      </x:c>
      <x:c r="S602" s="12" t="n">
        <x:f>IF(AND(ISNUMBER(G602),G602&gt;0,G602&lt;=Summary!$E$5,I602&gt;0),I602*K602,0)</x:f>
        <x:v>1</x:v>
      </x:c>
      <x:c r="T602" s="12" t="n">
        <x:f>MIN(S602,MAX(0,'Inventory detail'!E787-SUM(S593:S601)))</x:f>
        <x:v>0</x:v>
      </x:c>
      <x:c r="U602" s="12" t="n">
        <x:f>IF(O602=1,J602*K602,0)</x:f>
        <x:v>0</x:v>
      </x:c>
      <x:c r="V602" s="13" t="str">
        <x:f>IF(O602=0,"",IF(H602="","",MAX(H602,Summary!$E$5)))</x:f>
      </x:c>
      <x:c r="W602" s="12" t="n">
        <x:f>IF(Q602="Baseline PO cost",U602,0)</x:f>
        <x:v>0</x:v>
      </x:c>
      <x:c r="X602" s="12" t="n">
        <x:f>IF(Q602="Higher PO cost",U602,0)</x:f>
        <x:v>0</x:v>
      </x:c>
      <x:c r="Y602" s="12" t="n">
        <x:f>IF(Q602="Unclassified",U602,0)</x:f>
        <x:v>0</x:v>
      </x:c>
    </x:row>
    <x:row r="603" ht="22" customHeight="1">
      <x:c r="A603" s="2" t="str">
        <x:v>COIL</x:v>
      </x:c>
      <x:c r="B603" s="2" t="str">
        <x:v>10</x:v>
      </x:c>
      <x:c r="C603" s="2" t="str">
        <x:v>COILSET</x:v>
      </x:c>
      <x:c r="D603" s="2" t="str">
        <x:v>1061281</x:v>
      </x:c>
      <x:c r="E603" s="2" t="str">
        <x:v>0</x:v>
      </x:c>
      <x:c r="F603" s="2" t="str">
        <x:v>2</x:v>
      </x:c>
      <x:c r="G603" s="10" t="n">
        <x:v>46262</x:v>
      </x:c>
      <x:c r="H603" s="10" t="n">
        <x:v>46259</x:v>
      </x:c>
      <x:c r="I603" s="7" t="n">
        <x:v>1</x:v>
      </x:c>
      <x:c r="J603" s="7" t="n">
        <x:v>1</x:v>
      </x:c>
      <x:c r="K603" s="7" t="n">
        <x:v>1</x:v>
      </x:c>
      <x:c r="L603" s="8" t="n">
        <x:v>7.95</x:v>
      </x:c>
      <x:c r="M603" s="9" t="n">
        <x:v>7.95</x:v>
      </x:c>
      <x:c r="N603" s="2" t="str">
        <x:v>i</x:v>
      </x:c>
      <x:c r="O603" s="2" t="n">
        <x:v>0</x:v>
      </x:c>
      <x:c r="P603" s="2" t="n">
        <x:v>1</x:v>
      </x:c>
      <x:c r="Q603" s="2" t="str">
        <x:v>Unclassified</x:v>
      </x:c>
      <x:c r="R603" s="2" t="str">
        <x:v>Received</x:v>
      </x:c>
      <x:c r="S603" s="12" t="n">
        <x:f>IF(AND(ISNUMBER(G603),G603&gt;0,G603&lt;=Summary!$E$5,I603&gt;0),I603*K603,0)</x:f>
        <x:v>1</x:v>
      </x:c>
      <x:c r="T603" s="12" t="n">
        <x:f>MIN(S603,MAX(0,'Inventory detail'!E787-SUM(S593:S602)))</x:f>
        <x:v>0</x:v>
      </x:c>
      <x:c r="U603" s="12" t="n">
        <x:f>IF(O603=1,J603*K603,0)</x:f>
        <x:v>0</x:v>
      </x:c>
      <x:c r="V603" s="13" t="str">
        <x:f>IF(O603=0,"",IF(H603="","",MAX(H603,Summary!$E$5)))</x:f>
      </x:c>
      <x:c r="W603" s="12" t="n">
        <x:f>IF(Q603="Baseline PO cost",U603,0)</x:f>
        <x:v>0</x:v>
      </x:c>
      <x:c r="X603" s="12" t="n">
        <x:f>IF(Q603="Higher PO cost",U603,0)</x:f>
        <x:v>0</x:v>
      </x:c>
      <x:c r="Y603" s="12" t="n">
        <x:f>IF(Q603="Unclassified",U603,0)</x:f>
        <x:v>0</x:v>
      </x:c>
    </x:row>
    <x:row r="604" ht="22" customHeight="1">
      <x:c r="A604" s="2" t="str">
        <x:v>COIL</x:v>
      </x:c>
      <x:c r="B604" s="2" t="str">
        <x:v>10</x:v>
      </x:c>
      <x:c r="C604" s="2" t="str">
        <x:v>COILSET</x:v>
      </x:c>
      <x:c r="D604" s="2" t="str">
        <x:v>1061256</x:v>
      </x:c>
      <x:c r="E604" s="2" t="str">
        <x:v>0</x:v>
      </x:c>
      <x:c r="F604" s="2" t="str">
        <x:v>2</x:v>
      </x:c>
      <x:c r="G604" s="10" t="n">
        <x:v>46262</x:v>
      </x:c>
      <x:c r="H604" s="10" t="n">
        <x:v>46254</x:v>
      </x:c>
      <x:c r="I604" s="7" t="n">
        <x:v>1</x:v>
      </x:c>
      <x:c r="J604" s="7" t="n">
        <x:v>1</x:v>
      </x:c>
      <x:c r="K604" s="7" t="n">
        <x:v>1</x:v>
      </x:c>
      <x:c r="L604" s="8" t="n">
        <x:v>7.37</x:v>
      </x:c>
      <x:c r="M604" s="9" t="n">
        <x:v>7.37</x:v>
      </x:c>
      <x:c r="N604" s="2" t="str">
        <x:v>i</x:v>
      </x:c>
      <x:c r="O604" s="2" t="n">
        <x:v>0</x:v>
      </x:c>
      <x:c r="P604" s="2" t="n">
        <x:v>1</x:v>
      </x:c>
      <x:c r="Q604" s="2" t="str">
        <x:v>Unclassified</x:v>
      </x:c>
      <x:c r="R604" s="2" t="str">
        <x:v>Received</x:v>
      </x:c>
      <x:c r="S604" s="12" t="n">
        <x:f>IF(AND(ISNUMBER(G604),G604&gt;0,G604&lt;=Summary!$E$5,I604&gt;0),I604*K604,0)</x:f>
        <x:v>1</x:v>
      </x:c>
      <x:c r="T604" s="12" t="n">
        <x:f>MIN(S604,MAX(0,'Inventory detail'!E787-SUM(S593:S603)))</x:f>
        <x:v>0</x:v>
      </x:c>
      <x:c r="U604" s="12" t="n">
        <x:f>IF(O604=1,J604*K604,0)</x:f>
        <x:v>0</x:v>
      </x:c>
      <x:c r="V604" s="13" t="str">
        <x:f>IF(O604=0,"",IF(H604="","",MAX(H604,Summary!$E$5)))</x:f>
      </x:c>
      <x:c r="W604" s="12" t="n">
        <x:f>IF(Q604="Baseline PO cost",U604,0)</x:f>
        <x:v>0</x:v>
      </x:c>
      <x:c r="X604" s="12" t="n">
        <x:f>IF(Q604="Higher PO cost",U604,0)</x:f>
        <x:v>0</x:v>
      </x:c>
      <x:c r="Y604" s="12" t="n">
        <x:f>IF(Q604="Unclassified",U604,0)</x:f>
        <x:v>0</x:v>
      </x:c>
    </x:row>
    <x:row r="605" ht="22" customHeight="1">
      <x:c r="A605" s="2" t="str">
        <x:v>COIL</x:v>
      </x:c>
      <x:c r="B605" s="2" t="str">
        <x:v>10</x:v>
      </x:c>
      <x:c r="C605" s="2" t="str">
        <x:v>COILSET</x:v>
      </x:c>
      <x:c r="D605" s="2" t="str">
        <x:v>1061238</x:v>
      </x:c>
      <x:c r="E605" s="2" t="str">
        <x:v>0</x:v>
      </x:c>
      <x:c r="F605" s="2" t="str">
        <x:v>4</x:v>
      </x:c>
      <x:c r="G605" s="10" t="n">
        <x:v>46262</x:v>
      </x:c>
      <x:c r="H605" s="10" t="n">
        <x:v>46252</x:v>
      </x:c>
      <x:c r="I605" s="7" t="n">
        <x:v>1</x:v>
      </x:c>
      <x:c r="J605" s="7" t="n">
        <x:v>1</x:v>
      </x:c>
      <x:c r="K605" s="7" t="n">
        <x:v>1</x:v>
      </x:c>
      <x:c r="L605" s="8" t="n">
        <x:v>8</x:v>
      </x:c>
      <x:c r="M605" s="9" t="n">
        <x:v>8</x:v>
      </x:c>
      <x:c r="N605" s="2" t="str">
        <x:v>i</x:v>
      </x:c>
      <x:c r="O605" s="2" t="n">
        <x:v>0</x:v>
      </x:c>
      <x:c r="P605" s="2" t="n">
        <x:v>1</x:v>
      </x:c>
      <x:c r="Q605" s="2" t="str">
        <x:v>Unclassified</x:v>
      </x:c>
      <x:c r="R605" s="2" t="str">
        <x:v>Received</x:v>
      </x:c>
      <x:c r="S605" s="12" t="n">
        <x:f>IF(AND(ISNUMBER(G605),G605&gt;0,G605&lt;=Summary!$E$5,I605&gt;0),I605*K605,0)</x:f>
        <x:v>1</x:v>
      </x:c>
      <x:c r="T605" s="12" t="n">
        <x:f>MIN(S605,MAX(0,'Inventory detail'!E787-SUM(S593:S604)))</x:f>
        <x:v>0</x:v>
      </x:c>
      <x:c r="U605" s="12" t="n">
        <x:f>IF(O605=1,J605*K605,0)</x:f>
        <x:v>0</x:v>
      </x:c>
      <x:c r="V605" s="13" t="str">
        <x:f>IF(O605=0,"",IF(H605="","",MAX(H605,Summary!$E$5)))</x:f>
      </x:c>
      <x:c r="W605" s="12" t="n">
        <x:f>IF(Q605="Baseline PO cost",U605,0)</x:f>
        <x:v>0</x:v>
      </x:c>
      <x:c r="X605" s="12" t="n">
        <x:f>IF(Q605="Higher PO cost",U605,0)</x:f>
        <x:v>0</x:v>
      </x:c>
      <x:c r="Y605" s="12" t="n">
        <x:f>IF(Q605="Unclassified",U605,0)</x:f>
        <x:v>0</x:v>
      </x:c>
    </x:row>
    <x:row r="606" ht="22" customHeight="1">
      <x:c r="A606" s="2" t="str">
        <x:v>COIL</x:v>
      </x:c>
      <x:c r="B606" s="2" t="str">
        <x:v>10</x:v>
      </x:c>
      <x:c r="C606" s="2" t="str">
        <x:v>COILSET</x:v>
      </x:c>
      <x:c r="D606" s="2" t="str">
        <x:v>1061232</x:v>
      </x:c>
      <x:c r="E606" s="2" t="str">
        <x:v>0</x:v>
      </x:c>
      <x:c r="F606" s="2" t="str">
        <x:v>3</x:v>
      </x:c>
      <x:c r="G606" s="10" t="n">
        <x:v>46262</x:v>
      </x:c>
      <x:c r="H606" s="10" t="n">
        <x:v>46252</x:v>
      </x:c>
      <x:c r="I606" s="7" t="n">
        <x:v>1</x:v>
      </x:c>
      <x:c r="J606" s="7" t="n">
        <x:v>1</x:v>
      </x:c>
      <x:c r="K606" s="7" t="n">
        <x:v>1</x:v>
      </x:c>
      <x:c r="L606" s="8" t="n">
        <x:v>9.47</x:v>
      </x:c>
      <x:c r="M606" s="9" t="n">
        <x:v>9.47</x:v>
      </x:c>
      <x:c r="N606" s="2" t="str">
        <x:v>i</x:v>
      </x:c>
      <x:c r="O606" s="2" t="n">
        <x:v>0</x:v>
      </x:c>
      <x:c r="P606" s="2" t="n">
        <x:v>1</x:v>
      </x:c>
      <x:c r="Q606" s="2" t="str">
        <x:v>Unclassified</x:v>
      </x:c>
      <x:c r="R606" s="2" t="str">
        <x:v>Received</x:v>
      </x:c>
      <x:c r="S606" s="12" t="n">
        <x:f>IF(AND(ISNUMBER(G606),G606&gt;0,G606&lt;=Summary!$E$5,I606&gt;0),I606*K606,0)</x:f>
        <x:v>1</x:v>
      </x:c>
      <x:c r="T606" s="12" t="n">
        <x:f>MIN(S606,MAX(0,'Inventory detail'!E787-SUM(S593:S605)))</x:f>
        <x:v>0</x:v>
      </x:c>
      <x:c r="U606" s="12" t="n">
        <x:f>IF(O606=1,J606*K606,0)</x:f>
        <x:v>0</x:v>
      </x:c>
      <x:c r="V606" s="13" t="str">
        <x:f>IF(O606=0,"",IF(H606="","",MAX(H606,Summary!$E$5)))</x:f>
      </x:c>
      <x:c r="W606" s="12" t="n">
        <x:f>IF(Q606="Baseline PO cost",U606,0)</x:f>
        <x:v>0</x:v>
      </x:c>
      <x:c r="X606" s="12" t="n">
        <x:f>IF(Q606="Higher PO cost",U606,0)</x:f>
        <x:v>0</x:v>
      </x:c>
      <x:c r="Y606" s="12" t="n">
        <x:f>IF(Q606="Unclassified",U606,0)</x:f>
        <x:v>0</x:v>
      </x:c>
    </x:row>
    <x:row r="607" ht="22" customHeight="1">
      <x:c r="A607" s="2" t="str">
        <x:v>COIL</x:v>
      </x:c>
      <x:c r="B607" s="2" t="str">
        <x:v>10</x:v>
      </x:c>
      <x:c r="C607" s="2" t="str">
        <x:v>COILSET</x:v>
      </x:c>
      <x:c r="D607" s="2" t="str">
        <x:v>1061229</x:v>
      </x:c>
      <x:c r="E607" s="2" t="str">
        <x:v>0</x:v>
      </x:c>
      <x:c r="F607" s="2" t="str">
        <x:v>2</x:v>
      </x:c>
      <x:c r="G607" s="10" t="n">
        <x:v>46262</x:v>
      </x:c>
      <x:c r="H607" s="10" t="n">
        <x:v>46251</x:v>
      </x:c>
      <x:c r="I607" s="7" t="n">
        <x:v>1</x:v>
      </x:c>
      <x:c r="J607" s="7" t="n">
        <x:v>1</x:v>
      </x:c>
      <x:c r="K607" s="7" t="n">
        <x:v>1</x:v>
      </x:c>
      <x:c r="L607" s="8" t="n">
        <x:v>14.88</x:v>
      </x:c>
      <x:c r="M607" s="9" t="n">
        <x:v>14.88</x:v>
      </x:c>
      <x:c r="N607" s="2" t="str">
        <x:v>i</x:v>
      </x:c>
      <x:c r="O607" s="2" t="n">
        <x:v>0</x:v>
      </x:c>
      <x:c r="P607" s="2" t="n">
        <x:v>1</x:v>
      </x:c>
      <x:c r="Q607" s="2" t="str">
        <x:v>Unclassified</x:v>
      </x:c>
      <x:c r="R607" s="2" t="str">
        <x:v>Received</x:v>
      </x:c>
      <x:c r="S607" s="12" t="n">
        <x:f>IF(AND(ISNUMBER(G607),G607&gt;0,G607&lt;=Summary!$E$5,I607&gt;0),I607*K607,0)</x:f>
        <x:v>1</x:v>
      </x:c>
      <x:c r="T607" s="12" t="n">
        <x:f>MIN(S607,MAX(0,'Inventory detail'!E787-SUM(S593:S606)))</x:f>
        <x:v>0</x:v>
      </x:c>
      <x:c r="U607" s="12" t="n">
        <x:f>IF(O607=1,J607*K607,0)</x:f>
        <x:v>0</x:v>
      </x:c>
      <x:c r="V607" s="13" t="str">
        <x:f>IF(O607=0,"",IF(H607="","",MAX(H607,Summary!$E$5)))</x:f>
      </x:c>
      <x:c r="W607" s="12" t="n">
        <x:f>IF(Q607="Baseline PO cost",U607,0)</x:f>
        <x:v>0</x:v>
      </x:c>
      <x:c r="X607" s="12" t="n">
        <x:f>IF(Q607="Higher PO cost",U607,0)</x:f>
        <x:v>0</x:v>
      </x:c>
      <x:c r="Y607" s="12" t="n">
        <x:f>IF(Q607="Unclassified",U607,0)</x:f>
        <x:v>0</x:v>
      </x:c>
    </x:row>
    <x:row r="608" ht="22" customHeight="1">
      <x:c r="A608" s="2" t="str">
        <x:v>COIL</x:v>
      </x:c>
      <x:c r="B608" s="2" t="str">
        <x:v>10</x:v>
      </x:c>
      <x:c r="C608" s="2" t="str">
        <x:v>COILSET</x:v>
      </x:c>
      <x:c r="D608" s="2" t="str">
        <x:v>1061220</x:v>
      </x:c>
      <x:c r="E608" s="2" t="str">
        <x:v>0</x:v>
      </x:c>
      <x:c r="F608" s="2" t="str">
        <x:v>3</x:v>
      </x:c>
      <x:c r="G608" s="10" t="n">
        <x:v>46262</x:v>
      </x:c>
      <x:c r="H608" s="10" t="n">
        <x:v>46248</x:v>
      </x:c>
      <x:c r="I608" s="7" t="n">
        <x:v>1</x:v>
      </x:c>
      <x:c r="J608" s="7" t="n">
        <x:v>1</x:v>
      </x:c>
      <x:c r="K608" s="7" t="n">
        <x:v>1</x:v>
      </x:c>
      <x:c r="L608" s="8" t="n">
        <x:v>6.12</x:v>
      </x:c>
      <x:c r="M608" s="9" t="n">
        <x:v>6.12</x:v>
      </x:c>
      <x:c r="N608" s="2" t="str">
        <x:v>i</x:v>
      </x:c>
      <x:c r="O608" s="2" t="n">
        <x:v>0</x:v>
      </x:c>
      <x:c r="P608" s="2" t="n">
        <x:v>1</x:v>
      </x:c>
      <x:c r="Q608" s="2" t="str">
        <x:v>Unclassified</x:v>
      </x:c>
      <x:c r="R608" s="2" t="str">
        <x:v>Received</x:v>
      </x:c>
      <x:c r="S608" s="12" t="n">
        <x:f>IF(AND(ISNUMBER(G608),G608&gt;0,G608&lt;=Summary!$E$5,I608&gt;0),I608*K608,0)</x:f>
        <x:v>1</x:v>
      </x:c>
      <x:c r="T608" s="12" t="n">
        <x:f>MIN(S608,MAX(0,'Inventory detail'!E787-SUM(S593:S607)))</x:f>
        <x:v>0</x:v>
      </x:c>
      <x:c r="U608" s="12" t="n">
        <x:f>IF(O608=1,J608*K608,0)</x:f>
        <x:v>0</x:v>
      </x:c>
      <x:c r="V608" s="13" t="str">
        <x:f>IF(O608=0,"",IF(H608="","",MAX(H608,Summary!$E$5)))</x:f>
      </x:c>
      <x:c r="W608" s="12" t="n">
        <x:f>IF(Q608="Baseline PO cost",U608,0)</x:f>
        <x:v>0</x:v>
      </x:c>
      <x:c r="X608" s="12" t="n">
        <x:f>IF(Q608="Higher PO cost",U608,0)</x:f>
        <x:v>0</x:v>
      </x:c>
      <x:c r="Y608" s="12" t="n">
        <x:f>IF(Q608="Unclassified",U608,0)</x:f>
        <x:v>0</x:v>
      </x:c>
    </x:row>
    <x:row r="609" ht="22" customHeight="1">
      <x:c r="A609" s="2" t="str">
        <x:v>COIL</x:v>
      </x:c>
      <x:c r="B609" s="2" t="str">
        <x:v>10</x:v>
      </x:c>
      <x:c r="C609" s="2" t="str">
        <x:v>COILSET</x:v>
      </x:c>
      <x:c r="D609" s="2" t="str">
        <x:v>1061143</x:v>
      </x:c>
      <x:c r="E609" s="2" t="str">
        <x:v>0</x:v>
      </x:c>
      <x:c r="F609" s="2" t="str">
        <x:v>3</x:v>
      </x:c>
      <x:c r="G609" s="10" t="n">
        <x:v>46245</x:v>
      </x:c>
      <x:c r="H609" s="10" t="n">
        <x:v>46237</x:v>
      </x:c>
      <x:c r="I609" s="7" t="n">
        <x:v>1</x:v>
      </x:c>
      <x:c r="J609" s="7" t="n">
        <x:v>1</x:v>
      </x:c>
      <x:c r="K609" s="7" t="n">
        <x:v>1</x:v>
      </x:c>
      <x:c r="L609" s="8" t="n">
        <x:v>6.53</x:v>
      </x:c>
      <x:c r="M609" s="9" t="n">
        <x:v>6.53</x:v>
      </x:c>
      <x:c r="N609" s="2" t="str">
        <x:v>i</x:v>
      </x:c>
      <x:c r="O609" s="2" t="n">
        <x:v>0</x:v>
      </x:c>
      <x:c r="P609" s="2" t="n">
        <x:v>1</x:v>
      </x:c>
      <x:c r="Q609" s="2" t="str">
        <x:v>Unclassified</x:v>
      </x:c>
      <x:c r="R609" s="2" t="str">
        <x:v>Received</x:v>
      </x:c>
      <x:c r="S609" s="12" t="n">
        <x:f>IF(AND(ISNUMBER(G609),G609&gt;0,G609&lt;=Summary!$E$5,I609&gt;0),I609*K609,0)</x:f>
        <x:v>1</x:v>
      </x:c>
      <x:c r="T609" s="12" t="n">
        <x:f>MIN(S609,MAX(0,'Inventory detail'!E787-SUM(S593:S608)))</x:f>
        <x:v>0</x:v>
      </x:c>
      <x:c r="U609" s="12" t="n">
        <x:f>IF(O609=1,J609*K609,0)</x:f>
        <x:v>0</x:v>
      </x:c>
      <x:c r="V609" s="13" t="str">
        <x:f>IF(O609=0,"",IF(H609="","",MAX(H609,Summary!$E$5)))</x:f>
      </x:c>
      <x:c r="W609" s="12" t="n">
        <x:f>IF(Q609="Baseline PO cost",U609,0)</x:f>
        <x:v>0</x:v>
      </x:c>
      <x:c r="X609" s="12" t="n">
        <x:f>IF(Q609="Higher PO cost",U609,0)</x:f>
        <x:v>0</x:v>
      </x:c>
      <x:c r="Y609" s="12" t="n">
        <x:f>IF(Q609="Unclassified",U609,0)</x:f>
        <x:v>0</x:v>
      </x:c>
    </x:row>
    <x:row r="610" ht="22" customHeight="1">
      <x:c r="A610" s="2" t="str">
        <x:v>COIL</x:v>
      </x:c>
      <x:c r="B610" s="2" t="str">
        <x:v>10</x:v>
      </x:c>
      <x:c r="C610" s="2" t="str">
        <x:v>COILSET</x:v>
      </x:c>
      <x:c r="D610" s="2" t="str">
        <x:v>1061126</x:v>
      </x:c>
      <x:c r="E610" s="2" t="str">
        <x:v>0</x:v>
      </x:c>
      <x:c r="F610" s="2" t="str">
        <x:v>2</x:v>
      </x:c>
      <x:c r="G610" s="10" t="n">
        <x:v>46245</x:v>
      </x:c>
      <x:c r="H610" s="10" t="n">
        <x:v>46234</x:v>
      </x:c>
      <x:c r="I610" s="7" t="n">
        <x:v>1</x:v>
      </x:c>
      <x:c r="J610" s="7" t="n">
        <x:v>1</x:v>
      </x:c>
      <x:c r="K610" s="7" t="n">
        <x:v>1</x:v>
      </x:c>
      <x:c r="L610" s="8" t="n">
        <x:v>14.88</x:v>
      </x:c>
      <x:c r="M610" s="9" t="n">
        <x:v>14.88</x:v>
      </x:c>
      <x:c r="N610" s="2" t="str">
        <x:v>i</x:v>
      </x:c>
      <x:c r="O610" s="2" t="n">
        <x:v>0</x:v>
      </x:c>
      <x:c r="P610" s="2" t="n">
        <x:v>1</x:v>
      </x:c>
      <x:c r="Q610" s="2" t="str">
        <x:v>Unclassified</x:v>
      </x:c>
      <x:c r="R610" s="2" t="str">
        <x:v>Received</x:v>
      </x:c>
      <x:c r="S610" s="12" t="n">
        <x:f>IF(AND(ISNUMBER(G610),G610&gt;0,G610&lt;=Summary!$E$5,I610&gt;0),I610*K610,0)</x:f>
        <x:v>1</x:v>
      </x:c>
      <x:c r="T610" s="12" t="n">
        <x:f>MIN(S610,MAX(0,'Inventory detail'!E787-SUM(S593:S609)))</x:f>
        <x:v>0</x:v>
      </x:c>
      <x:c r="U610" s="12" t="n">
        <x:f>IF(O610=1,J610*K610,0)</x:f>
        <x:v>0</x:v>
      </x:c>
      <x:c r="V610" s="13" t="str">
        <x:f>IF(O610=0,"",IF(H610="","",MAX(H610,Summary!$E$5)))</x:f>
      </x:c>
      <x:c r="W610" s="12" t="n">
        <x:f>IF(Q610="Baseline PO cost",U610,0)</x:f>
        <x:v>0</x:v>
      </x:c>
      <x:c r="X610" s="12" t="n">
        <x:f>IF(Q610="Higher PO cost",U610,0)</x:f>
        <x:v>0</x:v>
      </x:c>
      <x:c r="Y610" s="12" t="n">
        <x:f>IF(Q610="Unclassified",U610,0)</x:f>
        <x:v>0</x:v>
      </x:c>
    </x:row>
    <x:row r="611" ht="22" customHeight="1">
      <x:c r="A611" s="2" t="str">
        <x:v>COIL</x:v>
      </x:c>
      <x:c r="B611" s="2" t="str">
        <x:v>10</x:v>
      </x:c>
      <x:c r="C611" s="2" t="str">
        <x:v>COILSET</x:v>
      </x:c>
      <x:c r="D611" s="2" t="str">
        <x:v>1061122</x:v>
      </x:c>
      <x:c r="E611" s="2" t="str">
        <x:v>0</x:v>
      </x:c>
      <x:c r="F611" s="2" t="str">
        <x:v>2</x:v>
      </x:c>
      <x:c r="G611" s="10" t="n">
        <x:v>46238</x:v>
      </x:c>
      <x:c r="H611" s="10" t="n">
        <x:v>46233</x:v>
      </x:c>
      <x:c r="I611" s="7" t="n">
        <x:v>1</x:v>
      </x:c>
      <x:c r="J611" s="7" t="n">
        <x:v>1</x:v>
      </x:c>
      <x:c r="K611" s="7" t="n">
        <x:v>1</x:v>
      </x:c>
      <x:c r="L611" s="8" t="n">
        <x:v>6.53</x:v>
      </x:c>
      <x:c r="M611" s="9" t="n">
        <x:v>6.53</x:v>
      </x:c>
      <x:c r="N611" s="2" t="str">
        <x:v>i</x:v>
      </x:c>
      <x:c r="O611" s="2" t="n">
        <x:v>0</x:v>
      </x:c>
      <x:c r="P611" s="2" t="n">
        <x:v>1</x:v>
      </x:c>
      <x:c r="Q611" s="2" t="str">
        <x:v>Unclassified</x:v>
      </x:c>
      <x:c r="R611" s="2" t="str">
        <x:v>Received</x:v>
      </x:c>
      <x:c r="S611" s="12" t="n">
        <x:f>IF(AND(ISNUMBER(G611),G611&gt;0,G611&lt;=Summary!$E$5,I611&gt;0),I611*K611,0)</x:f>
        <x:v>1</x:v>
      </x:c>
      <x:c r="T611" s="12" t="n">
        <x:f>MIN(S611,MAX(0,'Inventory detail'!E787-SUM(S593:S610)))</x:f>
        <x:v>0</x:v>
      </x:c>
      <x:c r="U611" s="12" t="n">
        <x:f>IF(O611=1,J611*K611,0)</x:f>
        <x:v>0</x:v>
      </x:c>
      <x:c r="V611" s="13" t="str">
        <x:f>IF(O611=0,"",IF(H611="","",MAX(H611,Summary!$E$5)))</x:f>
      </x:c>
      <x:c r="W611" s="12" t="n">
        <x:f>IF(Q611="Baseline PO cost",U611,0)</x:f>
        <x:v>0</x:v>
      </x:c>
      <x:c r="X611" s="12" t="n">
        <x:f>IF(Q611="Higher PO cost",U611,0)</x:f>
        <x:v>0</x:v>
      </x:c>
      <x:c r="Y611" s="12" t="n">
        <x:f>IF(Q611="Unclassified",U611,0)</x:f>
        <x:v>0</x:v>
      </x:c>
    </x:row>
    <x:row r="612" ht="22" customHeight="1">
      <x:c r="A612" s="2" t="str">
        <x:v>COIL</x:v>
      </x:c>
      <x:c r="B612" s="2" t="str">
        <x:v>10</x:v>
      </x:c>
      <x:c r="C612" s="2" t="str">
        <x:v>COILSET</x:v>
      </x:c>
      <x:c r="D612" s="2" t="str">
        <x:v>1061118</x:v>
      </x:c>
      <x:c r="E612" s="2" t="str">
        <x:v>0</x:v>
      </x:c>
      <x:c r="F612" s="2" t="str">
        <x:v>2</x:v>
      </x:c>
      <x:c r="G612" s="10" t="n">
        <x:v>46238</x:v>
      </x:c>
      <x:c r="H612" s="10" t="n">
        <x:v>46233</x:v>
      </x:c>
      <x:c r="I612" s="7" t="n">
        <x:v>1</x:v>
      </x:c>
      <x:c r="J612" s="7" t="n">
        <x:v>1</x:v>
      </x:c>
      <x:c r="K612" s="7" t="n">
        <x:v>1</x:v>
      </x:c>
      <x:c r="L612" s="8" t="n">
        <x:v>6.42</x:v>
      </x:c>
      <x:c r="M612" s="9" t="n">
        <x:v>6.42</x:v>
      </x:c>
      <x:c r="N612" s="2" t="str">
        <x:v>i</x:v>
      </x:c>
      <x:c r="O612" s="2" t="n">
        <x:v>0</x:v>
      </x:c>
      <x:c r="P612" s="2" t="n">
        <x:v>1</x:v>
      </x:c>
      <x:c r="Q612" s="2" t="str">
        <x:v>Unclassified</x:v>
      </x:c>
      <x:c r="R612" s="2" t="str">
        <x:v>Received</x:v>
      </x:c>
      <x:c r="S612" s="12" t="n">
        <x:f>IF(AND(ISNUMBER(G612),G612&gt;0,G612&lt;=Summary!$E$5,I612&gt;0),I612*K612,0)</x:f>
        <x:v>1</x:v>
      </x:c>
      <x:c r="T612" s="12" t="n">
        <x:f>MIN(S612,MAX(0,'Inventory detail'!E787-SUM(S593:S611)))</x:f>
        <x:v>0</x:v>
      </x:c>
      <x:c r="U612" s="12" t="n">
        <x:f>IF(O612=1,J612*K612,0)</x:f>
        <x:v>0</x:v>
      </x:c>
      <x:c r="V612" s="13" t="str">
        <x:f>IF(O612=0,"",IF(H612="","",MAX(H612,Summary!$E$5)))</x:f>
      </x:c>
      <x:c r="W612" s="12" t="n">
        <x:f>IF(Q612="Baseline PO cost",U612,0)</x:f>
        <x:v>0</x:v>
      </x:c>
      <x:c r="X612" s="12" t="n">
        <x:f>IF(Q612="Higher PO cost",U612,0)</x:f>
        <x:v>0</x:v>
      </x:c>
      <x:c r="Y612" s="12" t="n">
        <x:f>IF(Q612="Unclassified",U612,0)</x:f>
        <x:v>0</x:v>
      </x:c>
    </x:row>
    <x:row r="613" ht="22" customHeight="1">
      <x:c r="A613" s="2" t="str">
        <x:v>COIL</x:v>
      </x:c>
      <x:c r="B613" s="2" t="str">
        <x:v>10</x:v>
      </x:c>
      <x:c r="C613" s="2" t="str">
        <x:v>COILSET</x:v>
      </x:c>
      <x:c r="D613" s="2" t="str">
        <x:v>1061093</x:v>
      </x:c>
      <x:c r="E613" s="2" t="str">
        <x:v>0</x:v>
      </x:c>
      <x:c r="F613" s="2" t="str">
        <x:v>2</x:v>
      </x:c>
      <x:c r="G613" s="10" t="n">
        <x:v>46233</x:v>
      </x:c>
      <x:c r="H613" s="10" t="n">
        <x:v>46230</x:v>
      </x:c>
      <x:c r="I613" s="7" t="n">
        <x:v>1</x:v>
      </x:c>
      <x:c r="J613" s="7" t="n">
        <x:v>1</x:v>
      </x:c>
      <x:c r="K613" s="7" t="n">
        <x:v>1</x:v>
      </x:c>
      <x:c r="L613" s="8" t="n">
        <x:v>10.77</x:v>
      </x:c>
      <x:c r="M613" s="9" t="n">
        <x:v>10.77</x:v>
      </x:c>
      <x:c r="N613" s="2" t="str">
        <x:v>i</x:v>
      </x:c>
      <x:c r="O613" s="2" t="n">
        <x:v>0</x:v>
      </x:c>
      <x:c r="P613" s="2" t="n">
        <x:v>1</x:v>
      </x:c>
      <x:c r="Q613" s="2" t="str">
        <x:v>Unclassified</x:v>
      </x:c>
      <x:c r="R613" s="2" t="str">
        <x:v>Received</x:v>
      </x:c>
      <x:c r="S613" s="12" t="n">
        <x:f>IF(AND(ISNUMBER(G613),G613&gt;0,G613&lt;=Summary!$E$5,I613&gt;0),I613*K613,0)</x:f>
        <x:v>1</x:v>
      </x:c>
      <x:c r="T613" s="12" t="n">
        <x:f>MIN(S613,MAX(0,'Inventory detail'!E787-SUM(S593:S612)))</x:f>
        <x:v>0</x:v>
      </x:c>
      <x:c r="U613" s="12" t="n">
        <x:f>IF(O613=1,J613*K613,0)</x:f>
        <x:v>0</x:v>
      </x:c>
      <x:c r="V613" s="13" t="str">
        <x:f>IF(O613=0,"",IF(H613="","",MAX(H613,Summary!$E$5)))</x:f>
      </x:c>
      <x:c r="W613" s="12" t="n">
        <x:f>IF(Q613="Baseline PO cost",U613,0)</x:f>
        <x:v>0</x:v>
      </x:c>
      <x:c r="X613" s="12" t="n">
        <x:f>IF(Q613="Higher PO cost",U613,0)</x:f>
        <x:v>0</x:v>
      </x:c>
      <x:c r="Y613" s="12" t="n">
        <x:f>IF(Q613="Unclassified",U613,0)</x:f>
        <x:v>0</x:v>
      </x:c>
    </x:row>
    <x:row r="614" ht="22" customHeight="1">
      <x:c r="A614" s="2" t="str">
        <x:v>COIL</x:v>
      </x:c>
      <x:c r="B614" s="2" t="str">
        <x:v>10</x:v>
      </x:c>
      <x:c r="C614" s="2" t="str">
        <x:v>COILSET</x:v>
      </x:c>
      <x:c r="D614" s="2" t="str">
        <x:v>1061079</x:v>
      </x:c>
      <x:c r="E614" s="2" t="str">
        <x:v>0</x:v>
      </x:c>
      <x:c r="F614" s="2" t="str">
        <x:v>3</x:v>
      </x:c>
      <x:c r="G614" s="10" t="n">
        <x:v>46232</x:v>
      </x:c>
      <x:c r="H614" s="10" t="n">
        <x:v>46226</x:v>
      </x:c>
      <x:c r="I614" s="7" t="n">
        <x:v>1</x:v>
      </x:c>
      <x:c r="J614" s="7" t="n">
        <x:v>1</x:v>
      </x:c>
      <x:c r="K614" s="7" t="n">
        <x:v>1</x:v>
      </x:c>
      <x:c r="L614" s="8" t="n">
        <x:v>11.54</x:v>
      </x:c>
      <x:c r="M614" s="9" t="n">
        <x:v>11.54</x:v>
      </x:c>
      <x:c r="N614" s="2" t="str">
        <x:v>i</x:v>
      </x:c>
      <x:c r="O614" s="2" t="n">
        <x:v>0</x:v>
      </x:c>
      <x:c r="P614" s="2" t="n">
        <x:v>1</x:v>
      </x:c>
      <x:c r="Q614" s="2" t="str">
        <x:v>Unclassified</x:v>
      </x:c>
      <x:c r="R614" s="2" t="str">
        <x:v>Received</x:v>
      </x:c>
      <x:c r="S614" s="12" t="n">
        <x:f>IF(AND(ISNUMBER(G614),G614&gt;0,G614&lt;=Summary!$E$5,I614&gt;0),I614*K614,0)</x:f>
        <x:v>1</x:v>
      </x:c>
      <x:c r="T614" s="12" t="n">
        <x:f>MIN(S614,MAX(0,'Inventory detail'!E787-SUM(S593:S613)))</x:f>
        <x:v>0</x:v>
      </x:c>
      <x:c r="U614" s="12" t="n">
        <x:f>IF(O614=1,J614*K614,0)</x:f>
        <x:v>0</x:v>
      </x:c>
      <x:c r="V614" s="13" t="str">
        <x:f>IF(O614=0,"",IF(H614="","",MAX(H614,Summary!$E$5)))</x:f>
      </x:c>
      <x:c r="W614" s="12" t="n">
        <x:f>IF(Q614="Baseline PO cost",U614,0)</x:f>
        <x:v>0</x:v>
      </x:c>
      <x:c r="X614" s="12" t="n">
        <x:f>IF(Q614="Higher PO cost",U614,0)</x:f>
        <x:v>0</x:v>
      </x:c>
      <x:c r="Y614" s="12" t="n">
        <x:f>IF(Q614="Unclassified",U614,0)</x:f>
        <x:v>0</x:v>
      </x:c>
    </x:row>
    <x:row r="615" ht="22" customHeight="1">
      <x:c r="A615" s="2" t="str">
        <x:v>COIL</x:v>
      </x:c>
      <x:c r="B615" s="2" t="str">
        <x:v>10</x:v>
      </x:c>
      <x:c r="C615" s="2" t="str">
        <x:v>COILSET</x:v>
      </x:c>
      <x:c r="D615" s="2" t="str">
        <x:v>1061077</x:v>
      </x:c>
      <x:c r="E615" s="2" t="str">
        <x:v>0</x:v>
      </x:c>
      <x:c r="F615" s="2" t="str">
        <x:v>3</x:v>
      </x:c>
      <x:c r="G615" s="10" t="n">
        <x:v>46232</x:v>
      </x:c>
      <x:c r="H615" s="10" t="n">
        <x:v>46226</x:v>
      </x:c>
      <x:c r="I615" s="7" t="n">
        <x:v>1</x:v>
      </x:c>
      <x:c r="J615" s="7" t="n">
        <x:v>1</x:v>
      </x:c>
      <x:c r="K615" s="7" t="n">
        <x:v>1</x:v>
      </x:c>
      <x:c r="L615" s="8" t="n">
        <x:v>15.0525</x:v>
      </x:c>
      <x:c r="M615" s="9" t="n">
        <x:v>15.05</x:v>
      </x:c>
      <x:c r="N615" s="2" t="str">
        <x:v>i</x:v>
      </x:c>
      <x:c r="O615" s="2" t="n">
        <x:v>0</x:v>
      </x:c>
      <x:c r="P615" s="2" t="n">
        <x:v>1</x:v>
      </x:c>
      <x:c r="Q615" s="2" t="str">
        <x:v>Unclassified</x:v>
      </x:c>
      <x:c r="R615" s="2" t="str">
        <x:v>Received</x:v>
      </x:c>
      <x:c r="S615" s="12" t="n">
        <x:f>IF(AND(ISNUMBER(G615),G615&gt;0,G615&lt;=Summary!$E$5,I615&gt;0),I615*K615,0)</x:f>
        <x:v>1</x:v>
      </x:c>
      <x:c r="T615" s="12" t="n">
        <x:f>MIN(S615,MAX(0,'Inventory detail'!E787-SUM(S593:S614)))</x:f>
        <x:v>0</x:v>
      </x:c>
      <x:c r="U615" s="12" t="n">
        <x:f>IF(O615=1,J615*K615,0)</x:f>
        <x:v>0</x:v>
      </x:c>
      <x:c r="V615" s="13" t="str">
        <x:f>IF(O615=0,"",IF(H615="","",MAX(H615,Summary!$E$5)))</x:f>
      </x:c>
      <x:c r="W615" s="12" t="n">
        <x:f>IF(Q615="Baseline PO cost",U615,0)</x:f>
        <x:v>0</x:v>
      </x:c>
      <x:c r="X615" s="12" t="n">
        <x:f>IF(Q615="Higher PO cost",U615,0)</x:f>
        <x:v>0</x:v>
      </x:c>
      <x:c r="Y615" s="12" t="n">
        <x:f>IF(Q615="Unclassified",U615,0)</x:f>
        <x:v>0</x:v>
      </x:c>
    </x:row>
    <x:row r="616" ht="22" customHeight="1">
      <x:c r="A616" s="2" t="str">
        <x:v>COIL</x:v>
      </x:c>
      <x:c r="B616" s="2" t="str">
        <x:v>10</x:v>
      </x:c>
      <x:c r="C616" s="2" t="str">
        <x:v>COILSET</x:v>
      </x:c>
      <x:c r="D616" s="2" t="str">
        <x:v>1061057</x:v>
      </x:c>
      <x:c r="E616" s="2" t="str">
        <x:v>0</x:v>
      </x:c>
      <x:c r="F616" s="2" t="str">
        <x:v>5</x:v>
      </x:c>
      <x:c r="G616" s="10" t="n">
        <x:v>46226</x:v>
      </x:c>
      <x:c r="H616" s="10" t="n">
        <x:v>46223</x:v>
      </x:c>
      <x:c r="I616" s="7" t="n">
        <x:v>1</x:v>
      </x:c>
      <x:c r="J616" s="7" t="n">
        <x:v>1</x:v>
      </x:c>
      <x:c r="K616" s="7" t="n">
        <x:v>1</x:v>
      </x:c>
      <x:c r="L616" s="8" t="n">
        <x:v>12.12</x:v>
      </x:c>
      <x:c r="M616" s="9" t="n">
        <x:v>12.12</x:v>
      </x:c>
      <x:c r="N616" s="2" t="str">
        <x:v>i</x:v>
      </x:c>
      <x:c r="O616" s="2" t="n">
        <x:v>0</x:v>
      </x:c>
      <x:c r="P616" s="2" t="n">
        <x:v>1</x:v>
      </x:c>
      <x:c r="Q616" s="2" t="str">
        <x:v>Unclassified</x:v>
      </x:c>
      <x:c r="R616" s="2" t="str">
        <x:v>Received</x:v>
      </x:c>
      <x:c r="S616" s="12" t="n">
        <x:f>IF(AND(ISNUMBER(G616),G616&gt;0,G616&lt;=Summary!$E$5,I616&gt;0),I616*K616,0)</x:f>
        <x:v>1</x:v>
      </x:c>
      <x:c r="T616" s="12" t="n">
        <x:f>MIN(S616,MAX(0,'Inventory detail'!E787-SUM(S593:S615)))</x:f>
        <x:v>0</x:v>
      </x:c>
      <x:c r="U616" s="12" t="n">
        <x:f>IF(O616=1,J616*K616,0)</x:f>
        <x:v>0</x:v>
      </x:c>
      <x:c r="V616" s="13" t="str">
        <x:f>IF(O616=0,"",IF(H616="","",MAX(H616,Summary!$E$5)))</x:f>
      </x:c>
      <x:c r="W616" s="12" t="n">
        <x:f>IF(Q616="Baseline PO cost",U616,0)</x:f>
        <x:v>0</x:v>
      </x:c>
      <x:c r="X616" s="12" t="n">
        <x:f>IF(Q616="Higher PO cost",U616,0)</x:f>
        <x:v>0</x:v>
      </x:c>
      <x:c r="Y616" s="12" t="n">
        <x:f>IF(Q616="Unclassified",U616,0)</x:f>
        <x:v>0</x:v>
      </x:c>
    </x:row>
    <x:row r="617" ht="22" customHeight="1">
      <x:c r="A617" s="2" t="str">
        <x:v>COIL</x:v>
      </x:c>
      <x:c r="B617" s="2" t="str">
        <x:v>10</x:v>
      </x:c>
      <x:c r="C617" s="2" t="str">
        <x:v>COILSET</x:v>
      </x:c>
      <x:c r="D617" s="2" t="str">
        <x:v>1061049</x:v>
      </x:c>
      <x:c r="E617" s="2" t="str">
        <x:v>0</x:v>
      </x:c>
      <x:c r="F617" s="2" t="str">
        <x:v>2</x:v>
      </x:c>
      <x:c r="G617" s="10" t="n">
        <x:v>46224</x:v>
      </x:c>
      <x:c r="H617" s="10" t="n">
        <x:v>46219</x:v>
      </x:c>
      <x:c r="I617" s="7" t="n">
        <x:v>1</x:v>
      </x:c>
      <x:c r="J617" s="7" t="n">
        <x:v>1</x:v>
      </x:c>
      <x:c r="K617" s="7" t="n">
        <x:v>1</x:v>
      </x:c>
      <x:c r="L617" s="8" t="n">
        <x:v>19.58</x:v>
      </x:c>
      <x:c r="M617" s="9" t="n">
        <x:v>19.58</x:v>
      </x:c>
      <x:c r="N617" s="2" t="str">
        <x:v>i</x:v>
      </x:c>
      <x:c r="O617" s="2" t="n">
        <x:v>0</x:v>
      </x:c>
      <x:c r="P617" s="2" t="n">
        <x:v>1</x:v>
      </x:c>
      <x:c r="Q617" s="2" t="str">
        <x:v>Unclassified</x:v>
      </x:c>
      <x:c r="R617" s="2" t="str">
        <x:v>Received</x:v>
      </x:c>
      <x:c r="S617" s="12" t="n">
        <x:f>IF(AND(ISNUMBER(G617),G617&gt;0,G617&lt;=Summary!$E$5,I617&gt;0),I617*K617,0)</x:f>
        <x:v>1</x:v>
      </x:c>
      <x:c r="T617" s="12" t="n">
        <x:f>MIN(S617,MAX(0,'Inventory detail'!E787-SUM(S593:S616)))</x:f>
        <x:v>0</x:v>
      </x:c>
      <x:c r="U617" s="12" t="n">
        <x:f>IF(O617=1,J617*K617,0)</x:f>
        <x:v>0</x:v>
      </x:c>
      <x:c r="V617" s="13" t="str">
        <x:f>IF(O617=0,"",IF(H617="","",MAX(H617,Summary!$E$5)))</x:f>
      </x:c>
      <x:c r="W617" s="12" t="n">
        <x:f>IF(Q617="Baseline PO cost",U617,0)</x:f>
        <x:v>0</x:v>
      </x:c>
      <x:c r="X617" s="12" t="n">
        <x:f>IF(Q617="Higher PO cost",U617,0)</x:f>
        <x:v>0</x:v>
      </x:c>
      <x:c r="Y617" s="12" t="n">
        <x:f>IF(Q617="Unclassified",U617,0)</x:f>
        <x:v>0</x:v>
      </x:c>
    </x:row>
    <x:row r="618" ht="22" customHeight="1">
      <x:c r="A618" s="2" t="str">
        <x:v>COIL</x:v>
      </x:c>
      <x:c r="B618" s="2" t="str">
        <x:v>10</x:v>
      </x:c>
      <x:c r="C618" s="2" t="str">
        <x:v>COILSET</x:v>
      </x:c>
      <x:c r="D618" s="2" t="str">
        <x:v>1061009</x:v>
      </x:c>
      <x:c r="E618" s="2" t="str">
        <x:v>0</x:v>
      </x:c>
      <x:c r="F618" s="2" t="str">
        <x:v>2</x:v>
      </x:c>
      <x:c r="G618" s="10" t="n">
        <x:v>46219</x:v>
      </x:c>
      <x:c r="H618" s="10" t="n">
        <x:v>46213</x:v>
      </x:c>
      <x:c r="I618" s="7" t="n">
        <x:v>1</x:v>
      </x:c>
      <x:c r="J618" s="7" t="n">
        <x:v>1</x:v>
      </x:c>
      <x:c r="K618" s="7" t="n">
        <x:v>1</x:v>
      </x:c>
      <x:c r="L618" s="8" t="n">
        <x:v>7.58</x:v>
      </x:c>
      <x:c r="M618" s="9" t="n">
        <x:v>7.58</x:v>
      </x:c>
      <x:c r="N618" s="2" t="str">
        <x:v>i</x:v>
      </x:c>
      <x:c r="O618" s="2" t="n">
        <x:v>0</x:v>
      </x:c>
      <x:c r="P618" s="2" t="n">
        <x:v>1</x:v>
      </x:c>
      <x:c r="Q618" s="2" t="str">
        <x:v>Unclassified</x:v>
      </x:c>
      <x:c r="R618" s="2" t="str">
        <x:v>Received</x:v>
      </x:c>
      <x:c r="S618" s="12" t="n">
        <x:f>IF(AND(ISNUMBER(G618),G618&gt;0,G618&lt;=Summary!$E$5,I618&gt;0),I618*K618,0)</x:f>
        <x:v>1</x:v>
      </x:c>
      <x:c r="T618" s="12" t="n">
        <x:f>MIN(S618,MAX(0,'Inventory detail'!E787-SUM(S593:S617)))</x:f>
        <x:v>0</x:v>
      </x:c>
      <x:c r="U618" s="12" t="n">
        <x:f>IF(O618=1,J618*K618,0)</x:f>
        <x:v>0</x:v>
      </x:c>
      <x:c r="V618" s="13" t="str">
        <x:f>IF(O618=0,"",IF(H618="","",MAX(H618,Summary!$E$5)))</x:f>
      </x:c>
      <x:c r="W618" s="12" t="n">
        <x:f>IF(Q618="Baseline PO cost",U618,0)</x:f>
        <x:v>0</x:v>
      </x:c>
      <x:c r="X618" s="12" t="n">
        <x:f>IF(Q618="Higher PO cost",U618,0)</x:f>
        <x:v>0</x:v>
      </x:c>
      <x:c r="Y618" s="12" t="n">
        <x:f>IF(Q618="Unclassified",U618,0)</x:f>
        <x:v>0</x:v>
      </x:c>
    </x:row>
    <x:row r="619" ht="22" customHeight="1">
      <x:c r="A619" s="2" t="str">
        <x:v>COIL</x:v>
      </x:c>
      <x:c r="B619" s="2" t="str">
        <x:v>10</x:v>
      </x:c>
      <x:c r="C619" s="2" t="str">
        <x:v>COILSET</x:v>
      </x:c>
      <x:c r="D619" s="2" t="str">
        <x:v>1060993</x:v>
      </x:c>
      <x:c r="E619" s="2" t="str">
        <x:v>0</x:v>
      </x:c>
      <x:c r="F619" s="2" t="str">
        <x:v>2</x:v>
      </x:c>
      <x:c r="G619" s="10" t="n">
        <x:v>46217</x:v>
      </x:c>
      <x:c r="H619" s="10" t="n">
        <x:v>46211</x:v>
      </x:c>
      <x:c r="I619" s="7" t="n">
        <x:v>1</x:v>
      </x:c>
      <x:c r="J619" s="7" t="n">
        <x:v>1</x:v>
      </x:c>
      <x:c r="K619" s="7" t="n">
        <x:v>1</x:v>
      </x:c>
      <x:c r="L619" s="8" t="n">
        <x:v>18</x:v>
      </x:c>
      <x:c r="M619" s="9" t="n">
        <x:v>18</x:v>
      </x:c>
      <x:c r="N619" s="2" t="str">
        <x:v>i</x:v>
      </x:c>
      <x:c r="O619" s="2" t="n">
        <x:v>0</x:v>
      </x:c>
      <x:c r="P619" s="2" t="n">
        <x:v>1</x:v>
      </x:c>
      <x:c r="Q619" s="2" t="str">
        <x:v>Unclassified</x:v>
      </x:c>
      <x:c r="R619" s="2" t="str">
        <x:v>Received</x:v>
      </x:c>
      <x:c r="S619" s="12" t="n">
        <x:f>IF(AND(ISNUMBER(G619),G619&gt;0,G619&lt;=Summary!$E$5,I619&gt;0),I619*K619,0)</x:f>
        <x:v>1</x:v>
      </x:c>
      <x:c r="T619" s="12" t="n">
        <x:f>MIN(S619,MAX(0,'Inventory detail'!E787-SUM(S593:S618)))</x:f>
        <x:v>0</x:v>
      </x:c>
      <x:c r="U619" s="12" t="n">
        <x:f>IF(O619=1,J619*K619,0)</x:f>
        <x:v>0</x:v>
      </x:c>
      <x:c r="V619" s="13" t="str">
        <x:f>IF(O619=0,"",IF(H619="","",MAX(H619,Summary!$E$5)))</x:f>
      </x:c>
      <x:c r="W619" s="12" t="n">
        <x:f>IF(Q619="Baseline PO cost",U619,0)</x:f>
        <x:v>0</x:v>
      </x:c>
      <x:c r="X619" s="12" t="n">
        <x:f>IF(Q619="Higher PO cost",U619,0)</x:f>
        <x:v>0</x:v>
      </x:c>
      <x:c r="Y619" s="12" t="n">
        <x:f>IF(Q619="Unclassified",U619,0)</x:f>
        <x:v>0</x:v>
      </x:c>
    </x:row>
    <x:row r="620" ht="22" customHeight="1">
      <x:c r="A620" s="2" t="str">
        <x:v>COIL</x:v>
      </x:c>
      <x:c r="B620" s="2" t="str">
        <x:v>10</x:v>
      </x:c>
      <x:c r="C620" s="2" t="str">
        <x:v>COILSET</x:v>
      </x:c>
      <x:c r="D620" s="2" t="str">
        <x:v>1060983</x:v>
      </x:c>
      <x:c r="E620" s="2" t="str">
        <x:v>0</x:v>
      </x:c>
      <x:c r="F620" s="2" t="str">
        <x:v>2</x:v>
      </x:c>
      <x:c r="G620" s="10" t="n">
        <x:v>46217</x:v>
      </x:c>
      <x:c r="H620" s="10" t="n">
        <x:v>46211</x:v>
      </x:c>
      <x:c r="I620" s="7" t="n">
        <x:v>1</x:v>
      </x:c>
      <x:c r="J620" s="7" t="n">
        <x:v>1</x:v>
      </x:c>
      <x:c r="K620" s="7" t="n">
        <x:v>1</x:v>
      </x:c>
      <x:c r="L620" s="8" t="n">
        <x:v>6.26</x:v>
      </x:c>
      <x:c r="M620" s="9" t="n">
        <x:v>6.26</x:v>
      </x:c>
      <x:c r="N620" s="2" t="str">
        <x:v>i</x:v>
      </x:c>
      <x:c r="O620" s="2" t="n">
        <x:v>0</x:v>
      </x:c>
      <x:c r="P620" s="2" t="n">
        <x:v>1</x:v>
      </x:c>
      <x:c r="Q620" s="2" t="str">
        <x:v>Unclassified</x:v>
      </x:c>
      <x:c r="R620" s="2" t="str">
        <x:v>Received</x:v>
      </x:c>
      <x:c r="S620" s="12" t="n">
        <x:f>IF(AND(ISNUMBER(G620),G620&gt;0,G620&lt;=Summary!$E$5,I620&gt;0),I620*K620,0)</x:f>
        <x:v>1</x:v>
      </x:c>
      <x:c r="T620" s="12" t="n">
        <x:f>MIN(S620,MAX(0,'Inventory detail'!E787-SUM(S593:S619)))</x:f>
        <x:v>0</x:v>
      </x:c>
      <x:c r="U620" s="12" t="n">
        <x:f>IF(O620=1,J620*K620,0)</x:f>
        <x:v>0</x:v>
      </x:c>
      <x:c r="V620" s="13" t="str">
        <x:f>IF(O620=0,"",IF(H620="","",MAX(H620,Summary!$E$5)))</x:f>
      </x:c>
      <x:c r="W620" s="12" t="n">
        <x:f>IF(Q620="Baseline PO cost",U620,0)</x:f>
        <x:v>0</x:v>
      </x:c>
      <x:c r="X620" s="12" t="n">
        <x:f>IF(Q620="Higher PO cost",U620,0)</x:f>
        <x:v>0</x:v>
      </x:c>
      <x:c r="Y620" s="12" t="n">
        <x:f>IF(Q620="Unclassified",U620,0)</x:f>
        <x:v>0</x:v>
      </x:c>
    </x:row>
    <x:row r="621" ht="22" customHeight="1">
      <x:c r="A621" s="2" t="str">
        <x:v>COIL</x:v>
      </x:c>
      <x:c r="B621" s="2" t="str">
        <x:v>10</x:v>
      </x:c>
      <x:c r="C621" s="2" t="str">
        <x:v>COILSET</x:v>
      </x:c>
      <x:c r="D621" s="2" t="str">
        <x:v>1060972</x:v>
      </x:c>
      <x:c r="E621" s="2" t="str">
        <x:v>0</x:v>
      </x:c>
      <x:c r="F621" s="2" t="str">
        <x:v>2</x:v>
      </x:c>
      <x:c r="G621" s="10" t="n">
        <x:v>46212</x:v>
      </x:c>
      <x:c r="H621" s="10" t="n">
        <x:v>46209</x:v>
      </x:c>
      <x:c r="I621" s="7" t="n">
        <x:v>1</x:v>
      </x:c>
      <x:c r="J621" s="7" t="n">
        <x:v>1</x:v>
      </x:c>
      <x:c r="K621" s="7" t="n">
        <x:v>1</x:v>
      </x:c>
      <x:c r="L621" s="8" t="n">
        <x:v>6.98</x:v>
      </x:c>
      <x:c r="M621" s="9" t="n">
        <x:v>6.98</x:v>
      </x:c>
      <x:c r="N621" s="2" t="str">
        <x:v>i</x:v>
      </x:c>
      <x:c r="O621" s="2" t="n">
        <x:v>0</x:v>
      </x:c>
      <x:c r="P621" s="2" t="n">
        <x:v>1</x:v>
      </x:c>
      <x:c r="Q621" s="2" t="str">
        <x:v>Unclassified</x:v>
      </x:c>
      <x:c r="R621" s="2" t="str">
        <x:v>Received</x:v>
      </x:c>
      <x:c r="S621" s="12" t="n">
        <x:f>IF(AND(ISNUMBER(G621),G621&gt;0,G621&lt;=Summary!$E$5,I621&gt;0),I621*K621,0)</x:f>
        <x:v>1</x:v>
      </x:c>
      <x:c r="T621" s="12" t="n">
        <x:f>MIN(S621,MAX(0,'Inventory detail'!E787-SUM(S593:S620)))</x:f>
        <x:v>0</x:v>
      </x:c>
      <x:c r="U621" s="12" t="n">
        <x:f>IF(O621=1,J621*K621,0)</x:f>
        <x:v>0</x:v>
      </x:c>
      <x:c r="V621" s="13" t="str">
        <x:f>IF(O621=0,"",IF(H621="","",MAX(H621,Summary!$E$5)))</x:f>
      </x:c>
      <x:c r="W621" s="12" t="n">
        <x:f>IF(Q621="Baseline PO cost",U621,0)</x:f>
        <x:v>0</x:v>
      </x:c>
      <x:c r="X621" s="12" t="n">
        <x:f>IF(Q621="Higher PO cost",U621,0)</x:f>
        <x:v>0</x:v>
      </x:c>
      <x:c r="Y621" s="12" t="n">
        <x:f>IF(Q621="Unclassified",U621,0)</x:f>
        <x:v>0</x:v>
      </x:c>
    </x:row>
    <x:row r="622" ht="22" customHeight="1">
      <x:c r="A622" s="2" t="str">
        <x:v>COIL</x:v>
      </x:c>
      <x:c r="B622" s="2" t="str">
        <x:v>10</x:v>
      </x:c>
      <x:c r="C622" s="2" t="str">
        <x:v>COILSET</x:v>
      </x:c>
      <x:c r="D622" s="2" t="str">
        <x:v>1060971</x:v>
      </x:c>
      <x:c r="E622" s="2" t="str">
        <x:v>0</x:v>
      </x:c>
      <x:c r="F622" s="2" t="str">
        <x:v>2</x:v>
      </x:c>
      <x:c r="G622" s="10" t="n">
        <x:v>46212</x:v>
      </x:c>
      <x:c r="H622" s="10" t="n">
        <x:v>46209</x:v>
      </x:c>
      <x:c r="I622" s="7" t="n">
        <x:v>1</x:v>
      </x:c>
      <x:c r="J622" s="7" t="n">
        <x:v>1</x:v>
      </x:c>
      <x:c r="K622" s="7" t="n">
        <x:v>1</x:v>
      </x:c>
      <x:c r="L622" s="8" t="n">
        <x:v>14.75</x:v>
      </x:c>
      <x:c r="M622" s="9" t="n">
        <x:v>14.75</x:v>
      </x:c>
      <x:c r="N622" s="2" t="str">
        <x:v>i</x:v>
      </x:c>
      <x:c r="O622" s="2" t="n">
        <x:v>0</x:v>
      </x:c>
      <x:c r="P622" s="2" t="n">
        <x:v>1</x:v>
      </x:c>
      <x:c r="Q622" s="2" t="str">
        <x:v>Unclassified</x:v>
      </x:c>
      <x:c r="R622" s="2" t="str">
        <x:v>Received</x:v>
      </x:c>
      <x:c r="S622" s="12" t="n">
        <x:f>IF(AND(ISNUMBER(G622),G622&gt;0,G622&lt;=Summary!$E$5,I622&gt;0),I622*K622,0)</x:f>
        <x:v>1</x:v>
      </x:c>
      <x:c r="T622" s="12" t="n">
        <x:f>MIN(S622,MAX(0,'Inventory detail'!E787-SUM(S593:S621)))</x:f>
        <x:v>0</x:v>
      </x:c>
      <x:c r="U622" s="12" t="n">
        <x:f>IF(O622=1,J622*K622,0)</x:f>
        <x:v>0</x:v>
      </x:c>
      <x:c r="V622" s="13" t="str">
        <x:f>IF(O622=0,"",IF(H622="","",MAX(H622,Summary!$E$5)))</x:f>
      </x:c>
      <x:c r="W622" s="12" t="n">
        <x:f>IF(Q622="Baseline PO cost",U622,0)</x:f>
        <x:v>0</x:v>
      </x:c>
      <x:c r="X622" s="12" t="n">
        <x:f>IF(Q622="Higher PO cost",U622,0)</x:f>
        <x:v>0</x:v>
      </x:c>
      <x:c r="Y622" s="12" t="n">
        <x:f>IF(Q622="Unclassified",U622,0)</x:f>
        <x:v>0</x:v>
      </x:c>
    </x:row>
    <x:row r="623" ht="22" customHeight="1">
      <x:c r="A623" s="2" t="str">
        <x:v>COIL</x:v>
      </x:c>
      <x:c r="B623" s="2" t="str">
        <x:v>10</x:v>
      </x:c>
      <x:c r="C623" s="2" t="str">
        <x:v>COILSET</x:v>
      </x:c>
      <x:c r="D623" s="2" t="str">
        <x:v>1060968</x:v>
      </x:c>
      <x:c r="E623" s="2" t="str">
        <x:v>0</x:v>
      </x:c>
      <x:c r="F623" s="2" t="str">
        <x:v>2</x:v>
      </x:c>
      <x:c r="G623" s="10" t="n">
        <x:v>46212</x:v>
      </x:c>
      <x:c r="H623" s="10" t="n">
        <x:v>46209</x:v>
      </x:c>
      <x:c r="I623" s="7" t="n">
        <x:v>1</x:v>
      </x:c>
      <x:c r="J623" s="7" t="n">
        <x:v>1</x:v>
      </x:c>
      <x:c r="K623" s="7" t="n">
        <x:v>1</x:v>
      </x:c>
      <x:c r="L623" s="8" t="n">
        <x:v>11.56</x:v>
      </x:c>
      <x:c r="M623" s="9" t="n">
        <x:v>11.56</x:v>
      </x:c>
      <x:c r="N623" s="2" t="str">
        <x:v>i</x:v>
      </x:c>
      <x:c r="O623" s="2" t="n">
        <x:v>0</x:v>
      </x:c>
      <x:c r="P623" s="2" t="n">
        <x:v>1</x:v>
      </x:c>
      <x:c r="Q623" s="2" t="str">
        <x:v>Unclassified</x:v>
      </x:c>
      <x:c r="R623" s="2" t="str">
        <x:v>Received</x:v>
      </x:c>
      <x:c r="S623" s="12" t="n">
        <x:f>IF(AND(ISNUMBER(G623),G623&gt;0,G623&lt;=Summary!$E$5,I623&gt;0),I623*K623,0)</x:f>
        <x:v>1</x:v>
      </x:c>
      <x:c r="T623" s="12" t="n">
        <x:f>MIN(S623,MAX(0,'Inventory detail'!E787-SUM(S593:S622)))</x:f>
        <x:v>0</x:v>
      </x:c>
      <x:c r="U623" s="12" t="n">
        <x:f>IF(O623=1,J623*K623,0)</x:f>
        <x:v>0</x:v>
      </x:c>
      <x:c r="V623" s="13" t="str">
        <x:f>IF(O623=0,"",IF(H623="","",MAX(H623,Summary!$E$5)))</x:f>
      </x:c>
      <x:c r="W623" s="12" t="n">
        <x:f>IF(Q623="Baseline PO cost",U623,0)</x:f>
        <x:v>0</x:v>
      </x:c>
      <x:c r="X623" s="12" t="n">
        <x:f>IF(Q623="Higher PO cost",U623,0)</x:f>
        <x:v>0</x:v>
      </x:c>
      <x:c r="Y623" s="12" t="n">
        <x:f>IF(Q623="Unclassified",U623,0)</x:f>
        <x:v>0</x:v>
      </x:c>
    </x:row>
    <x:row r="624" ht="22" customHeight="1">
      <x:c r="A624" s="2" t="str">
        <x:v>COIL</x:v>
      </x:c>
      <x:c r="B624" s="2" t="str">
        <x:v>10</x:v>
      </x:c>
      <x:c r="C624" s="2" t="str">
        <x:v>COILSET</x:v>
      </x:c>
      <x:c r="D624" s="2" t="str">
        <x:v>1060960</x:v>
      </x:c>
      <x:c r="E624" s="2" t="str">
        <x:v>0</x:v>
      </x:c>
      <x:c r="F624" s="2" t="str">
        <x:v>5</x:v>
      </x:c>
      <x:c r="G624" s="10" t="n">
        <x:v>46212</x:v>
      </x:c>
      <x:c r="H624" s="10" t="n">
        <x:v>46204</x:v>
      </x:c>
      <x:c r="I624" s="7" t="n">
        <x:v>1</x:v>
      </x:c>
      <x:c r="J624" s="7" t="n">
        <x:v>1</x:v>
      </x:c>
      <x:c r="K624" s="7" t="n">
        <x:v>1</x:v>
      </x:c>
      <x:c r="L624" s="8" t="n">
        <x:v>14.27</x:v>
      </x:c>
      <x:c r="M624" s="9" t="n">
        <x:v>14.27</x:v>
      </x:c>
      <x:c r="N624" s="2" t="str">
        <x:v>i</x:v>
      </x:c>
      <x:c r="O624" s="2" t="n">
        <x:v>0</x:v>
      </x:c>
      <x:c r="P624" s="2" t="n">
        <x:v>1</x:v>
      </x:c>
      <x:c r="Q624" s="2" t="str">
        <x:v>Unclassified</x:v>
      </x:c>
      <x:c r="R624" s="2" t="str">
        <x:v>Received</x:v>
      </x:c>
      <x:c r="S624" s="12" t="n">
        <x:f>IF(AND(ISNUMBER(G624),G624&gt;0,G624&lt;=Summary!$E$5,I624&gt;0),I624*K624,0)</x:f>
        <x:v>1</x:v>
      </x:c>
      <x:c r="T624" s="12" t="n">
        <x:f>MIN(S624,MAX(0,'Inventory detail'!E787-SUM(S593:S623)))</x:f>
        <x:v>0</x:v>
      </x:c>
      <x:c r="U624" s="12" t="n">
        <x:f>IF(O624=1,J624*K624,0)</x:f>
        <x:v>0</x:v>
      </x:c>
      <x:c r="V624" s="13" t="str">
        <x:f>IF(O624=0,"",IF(H624="","",MAX(H624,Summary!$E$5)))</x:f>
      </x:c>
      <x:c r="W624" s="12" t="n">
        <x:f>IF(Q624="Baseline PO cost",U624,0)</x:f>
        <x:v>0</x:v>
      </x:c>
      <x:c r="X624" s="12" t="n">
        <x:f>IF(Q624="Higher PO cost",U624,0)</x:f>
        <x:v>0</x:v>
      </x:c>
      <x:c r="Y624" s="12" t="n">
        <x:f>IF(Q624="Unclassified",U624,0)</x:f>
        <x:v>0</x:v>
      </x:c>
    </x:row>
    <x:row r="625" ht="22" customHeight="1">
      <x:c r="A625" s="2" t="str">
        <x:v>COIL</x:v>
      </x:c>
      <x:c r="B625" s="2" t="str">
        <x:v>10</x:v>
      </x:c>
      <x:c r="C625" s="2" t="str">
        <x:v>COILSET</x:v>
      </x:c>
      <x:c r="D625" s="2" t="str">
        <x:v>1060943</x:v>
      </x:c>
      <x:c r="E625" s="2" t="str">
        <x:v>0</x:v>
      </x:c>
      <x:c r="F625" s="2" t="str">
        <x:v>2</x:v>
      </x:c>
      <x:c r="G625" s="10" t="n">
        <x:v>46212</x:v>
      </x:c>
      <x:c r="H625" s="10" t="n">
        <x:v>46202</x:v>
      </x:c>
      <x:c r="I625" s="7" t="n">
        <x:v>1</x:v>
      </x:c>
      <x:c r="J625" s="7" t="n">
        <x:v>1</x:v>
      </x:c>
      <x:c r="K625" s="7" t="n">
        <x:v>1</x:v>
      </x:c>
      <x:c r="L625" s="8" t="n">
        <x:v>9.51</x:v>
      </x:c>
      <x:c r="M625" s="9" t="n">
        <x:v>9.51</x:v>
      </x:c>
      <x:c r="N625" s="2" t="str">
        <x:v>i</x:v>
      </x:c>
      <x:c r="O625" s="2" t="n">
        <x:v>0</x:v>
      </x:c>
      <x:c r="P625" s="2" t="n">
        <x:v>1</x:v>
      </x:c>
      <x:c r="Q625" s="2" t="str">
        <x:v>Unclassified</x:v>
      </x:c>
      <x:c r="R625" s="2" t="str">
        <x:v>Received</x:v>
      </x:c>
      <x:c r="S625" s="12" t="n">
        <x:f>IF(AND(ISNUMBER(G625),G625&gt;0,G625&lt;=Summary!$E$5,I625&gt;0),I625*K625,0)</x:f>
        <x:v>1</x:v>
      </x:c>
      <x:c r="T625" s="12" t="n">
        <x:f>MIN(S625,MAX(0,'Inventory detail'!E787-SUM(S593:S624)))</x:f>
        <x:v>0</x:v>
      </x:c>
      <x:c r="U625" s="12" t="n">
        <x:f>IF(O625=1,J625*K625,0)</x:f>
        <x:v>0</x:v>
      </x:c>
      <x:c r="V625" s="13" t="str">
        <x:f>IF(O625=0,"",IF(H625="","",MAX(H625,Summary!$E$5)))</x:f>
      </x:c>
      <x:c r="W625" s="12" t="n">
        <x:f>IF(Q625="Baseline PO cost",U625,0)</x:f>
        <x:v>0</x:v>
      </x:c>
      <x:c r="X625" s="12" t="n">
        <x:f>IF(Q625="Higher PO cost",U625,0)</x:f>
        <x:v>0</x:v>
      </x:c>
      <x:c r="Y625" s="12" t="n">
        <x:f>IF(Q625="Unclassified",U625,0)</x:f>
        <x:v>0</x:v>
      </x:c>
    </x:row>
    <x:row r="626" ht="22" customHeight="1">
      <x:c r="A626" s="2" t="str">
        <x:v>COIL</x:v>
      </x:c>
      <x:c r="B626" s="2" t="str">
        <x:v>10</x:v>
      </x:c>
      <x:c r="C626" s="2" t="str">
        <x:v>COILSET</x:v>
      </x:c>
      <x:c r="D626" s="2" t="str">
        <x:v>1060951</x:v>
      </x:c>
      <x:c r="E626" s="2" t="str">
        <x:v>0</x:v>
      </x:c>
      <x:c r="F626" s="2" t="str">
        <x:v>2</x:v>
      </x:c>
      <x:c r="G626" s="10" t="n">
        <x:v>46210</x:v>
      </x:c>
      <x:c r="H626" s="10" t="n">
        <x:v>46203</x:v>
      </x:c>
      <x:c r="I626" s="7" t="n">
        <x:v>1</x:v>
      </x:c>
      <x:c r="J626" s="7" t="n">
        <x:v>1</x:v>
      </x:c>
      <x:c r="K626" s="7" t="n">
        <x:v>1</x:v>
      </x:c>
      <x:c r="L626" s="8" t="n">
        <x:v>6.83</x:v>
      </x:c>
      <x:c r="M626" s="9" t="n">
        <x:v>6.83</x:v>
      </x:c>
      <x:c r="N626" s="2" t="str">
        <x:v>i</x:v>
      </x:c>
      <x:c r="O626" s="2" t="n">
        <x:v>0</x:v>
      </x:c>
      <x:c r="P626" s="2" t="n">
        <x:v>1</x:v>
      </x:c>
      <x:c r="Q626" s="2" t="str">
        <x:v>Unclassified</x:v>
      </x:c>
      <x:c r="R626" s="2" t="str">
        <x:v>Received</x:v>
      </x:c>
      <x:c r="S626" s="12" t="n">
        <x:f>IF(AND(ISNUMBER(G626),G626&gt;0,G626&lt;=Summary!$E$5,I626&gt;0),I626*K626,0)</x:f>
        <x:v>1</x:v>
      </x:c>
      <x:c r="T626" s="12" t="n">
        <x:f>MIN(S626,MAX(0,'Inventory detail'!E787-SUM(S593:S625)))</x:f>
        <x:v>0</x:v>
      </x:c>
      <x:c r="U626" s="12" t="n">
        <x:f>IF(O626=1,J626*K626,0)</x:f>
        <x:v>0</x:v>
      </x:c>
      <x:c r="V626" s="13" t="str">
        <x:f>IF(O626=0,"",IF(H626="","",MAX(H626,Summary!$E$5)))</x:f>
      </x:c>
      <x:c r="W626" s="12" t="n">
        <x:f>IF(Q626="Baseline PO cost",U626,0)</x:f>
        <x:v>0</x:v>
      </x:c>
      <x:c r="X626" s="12" t="n">
        <x:f>IF(Q626="Higher PO cost",U626,0)</x:f>
        <x:v>0</x:v>
      </x:c>
      <x:c r="Y626" s="12" t="n">
        <x:f>IF(Q626="Unclassified",U626,0)</x:f>
        <x:v>0</x:v>
      </x:c>
    </x:row>
    <x:row r="627" ht="22" customHeight="1">
      <x:c r="A627" s="2" t="str">
        <x:v>COIL</x:v>
      </x:c>
      <x:c r="B627" s="2" t="str">
        <x:v>10</x:v>
      </x:c>
      <x:c r="C627" s="2" t="str">
        <x:v>COILSET</x:v>
      </x:c>
      <x:c r="D627" s="2" t="str">
        <x:v>1060924</x:v>
      </x:c>
      <x:c r="E627" s="2" t="str">
        <x:v>0</x:v>
      </x:c>
      <x:c r="F627" s="2" t="str">
        <x:v>2</x:v>
      </x:c>
      <x:c r="G627" s="10" t="n">
        <x:v>46203</x:v>
      </x:c>
      <x:c r="H627" s="10" t="n">
        <x:v>46197</x:v>
      </x:c>
      <x:c r="I627" s="7" t="n">
        <x:v>1</x:v>
      </x:c>
      <x:c r="J627" s="7" t="n">
        <x:v>1</x:v>
      </x:c>
      <x:c r="K627" s="7" t="n">
        <x:v>1</x:v>
      </x:c>
      <x:c r="L627" s="8" t="n">
        <x:v>7.68</x:v>
      </x:c>
      <x:c r="M627" s="9" t="n">
        <x:v>7.68</x:v>
      </x:c>
      <x:c r="N627" s="2" t="str">
        <x:v>i</x:v>
      </x:c>
      <x:c r="O627" s="2" t="n">
        <x:v>0</x:v>
      </x:c>
      <x:c r="P627" s="2" t="n">
        <x:v>1</x:v>
      </x:c>
      <x:c r="Q627" s="2" t="str">
        <x:v>Unclassified</x:v>
      </x:c>
      <x:c r="R627" s="2" t="str">
        <x:v>Received</x:v>
      </x:c>
      <x:c r="S627" s="12" t="n">
        <x:f>IF(AND(ISNUMBER(G627),G627&gt;0,G627&lt;=Summary!$E$5,I627&gt;0),I627*K627,0)</x:f>
        <x:v>1</x:v>
      </x:c>
      <x:c r="T627" s="12" t="n">
        <x:f>MIN(S627,MAX(0,'Inventory detail'!E787-SUM(S593:S626)))</x:f>
        <x:v>0</x:v>
      </x:c>
      <x:c r="U627" s="12" t="n">
        <x:f>IF(O627=1,J627*K627,0)</x:f>
        <x:v>0</x:v>
      </x:c>
      <x:c r="V627" s="13" t="str">
        <x:f>IF(O627=0,"",IF(H627="","",MAX(H627,Summary!$E$5)))</x:f>
      </x:c>
      <x:c r="W627" s="12" t="n">
        <x:f>IF(Q627="Baseline PO cost",U627,0)</x:f>
        <x:v>0</x:v>
      </x:c>
      <x:c r="X627" s="12" t="n">
        <x:f>IF(Q627="Higher PO cost",U627,0)</x:f>
        <x:v>0</x:v>
      </x:c>
      <x:c r="Y627" s="12" t="n">
        <x:f>IF(Q627="Unclassified",U627,0)</x:f>
        <x:v>0</x:v>
      </x:c>
    </x:row>
    <x:row r="628" ht="22" customHeight="1">
      <x:c r="A628" s="2" t="str">
        <x:v>COIL</x:v>
      </x:c>
      <x:c r="B628" s="2" t="str">
        <x:v>10</x:v>
      </x:c>
      <x:c r="C628" s="2" t="str">
        <x:v>COILSET</x:v>
      </x:c>
      <x:c r="D628" s="2" t="str">
        <x:v>1060903</x:v>
      </x:c>
      <x:c r="E628" s="2" t="str">
        <x:v>0</x:v>
      </x:c>
      <x:c r="F628" s="2" t="str">
        <x:v>2</x:v>
      </x:c>
      <x:c r="G628" s="10" t="n">
        <x:v>46203</x:v>
      </x:c>
      <x:c r="H628" s="10" t="n">
        <x:v>46192</x:v>
      </x:c>
      <x:c r="I628" s="7" t="n">
        <x:v>1</x:v>
      </x:c>
      <x:c r="J628" s="7" t="n">
        <x:v>1</x:v>
      </x:c>
      <x:c r="K628" s="7" t="n">
        <x:v>1</x:v>
      </x:c>
      <x:c r="L628" s="8" t="n">
        <x:v>12.14</x:v>
      </x:c>
      <x:c r="M628" s="9" t="n">
        <x:v>12.14</x:v>
      </x:c>
      <x:c r="N628" s="2" t="str">
        <x:v>i</x:v>
      </x:c>
      <x:c r="O628" s="2" t="n">
        <x:v>0</x:v>
      </x:c>
      <x:c r="P628" s="2" t="n">
        <x:v>1</x:v>
      </x:c>
      <x:c r="Q628" s="2" t="str">
        <x:v>Unclassified</x:v>
      </x:c>
      <x:c r="R628" s="2" t="str">
        <x:v>Received</x:v>
      </x:c>
      <x:c r="S628" s="12" t="n">
        <x:f>IF(AND(ISNUMBER(G628),G628&gt;0,G628&lt;=Summary!$E$5,I628&gt;0),I628*K628,0)</x:f>
        <x:v>1</x:v>
      </x:c>
      <x:c r="T628" s="12" t="n">
        <x:f>MIN(S628,MAX(0,'Inventory detail'!E787-SUM(S593:S627)))</x:f>
        <x:v>0</x:v>
      </x:c>
      <x:c r="U628" s="12" t="n">
        <x:f>IF(O628=1,J628*K628,0)</x:f>
        <x:v>0</x:v>
      </x:c>
      <x:c r="V628" s="13" t="str">
        <x:f>IF(O628=0,"",IF(H628="","",MAX(H628,Summary!$E$5)))</x:f>
      </x:c>
      <x:c r="W628" s="12" t="n">
        <x:f>IF(Q628="Baseline PO cost",U628,0)</x:f>
        <x:v>0</x:v>
      </x:c>
      <x:c r="X628" s="12" t="n">
        <x:f>IF(Q628="Higher PO cost",U628,0)</x:f>
        <x:v>0</x:v>
      </x:c>
      <x:c r="Y628" s="12" t="n">
        <x:f>IF(Q628="Unclassified",U628,0)</x:f>
        <x:v>0</x:v>
      </x:c>
    </x:row>
    <x:row r="629" ht="22" customHeight="1">
      <x:c r="A629" s="2" t="str">
        <x:v>COIL</x:v>
      </x:c>
      <x:c r="B629" s="2" t="str">
        <x:v>10</x:v>
      </x:c>
      <x:c r="C629" s="2" t="str">
        <x:v>COILSET</x:v>
      </x:c>
      <x:c r="D629" s="2" t="str">
        <x:v>1060904</x:v>
      </x:c>
      <x:c r="E629" s="2" t="str">
        <x:v>0</x:v>
      </x:c>
      <x:c r="F629" s="2" t="str">
        <x:v>3</x:v>
      </x:c>
      <x:c r="G629" s="10" t="n">
        <x:v>46198</x:v>
      </x:c>
      <x:c r="H629" s="10" t="n">
        <x:v>46192</x:v>
      </x:c>
      <x:c r="I629" s="7" t="n">
        <x:v>1</x:v>
      </x:c>
      <x:c r="J629" s="7" t="n">
        <x:v>1</x:v>
      </x:c>
      <x:c r="K629" s="7" t="n">
        <x:v>1</x:v>
      </x:c>
      <x:c r="L629" s="8" t="n">
        <x:v>18.35</x:v>
      </x:c>
      <x:c r="M629" s="9" t="n">
        <x:v>18.35</x:v>
      </x:c>
      <x:c r="N629" s="2" t="str">
        <x:v>i</x:v>
      </x:c>
      <x:c r="O629" s="2" t="n">
        <x:v>0</x:v>
      </x:c>
      <x:c r="P629" s="2" t="n">
        <x:v>1</x:v>
      </x:c>
      <x:c r="Q629" s="2" t="str">
        <x:v>Unclassified</x:v>
      </x:c>
      <x:c r="R629" s="2" t="str">
        <x:v>Received</x:v>
      </x:c>
      <x:c r="S629" s="12" t="n">
        <x:f>IF(AND(ISNUMBER(G629),G629&gt;0,G629&lt;=Summary!$E$5,I629&gt;0),I629*K629,0)</x:f>
        <x:v>1</x:v>
      </x:c>
      <x:c r="T629" s="12" t="n">
        <x:f>MIN(S629,MAX(0,'Inventory detail'!E787-SUM(S593:S628)))</x:f>
        <x:v>0</x:v>
      </x:c>
      <x:c r="U629" s="12" t="n">
        <x:f>IF(O629=1,J629*K629,0)</x:f>
        <x:v>0</x:v>
      </x:c>
      <x:c r="V629" s="13" t="str">
        <x:f>IF(O629=0,"",IF(H629="","",MAX(H629,Summary!$E$5)))</x:f>
      </x:c>
      <x:c r="W629" s="12" t="n">
        <x:f>IF(Q629="Baseline PO cost",U629,0)</x:f>
        <x:v>0</x:v>
      </x:c>
      <x:c r="X629" s="12" t="n">
        <x:f>IF(Q629="Higher PO cost",U629,0)</x:f>
        <x:v>0</x:v>
      </x:c>
      <x:c r="Y629" s="12" t="n">
        <x:f>IF(Q629="Unclassified",U629,0)</x:f>
        <x:v>0</x:v>
      </x:c>
    </x:row>
    <x:row r="630" ht="22" customHeight="1">
      <x:c r="A630" s="2" t="str">
        <x:v>COIL</x:v>
      </x:c>
      <x:c r="B630" s="2" t="str">
        <x:v>10</x:v>
      </x:c>
      <x:c r="C630" s="2" t="str">
        <x:v>COILSET</x:v>
      </x:c>
      <x:c r="D630" s="2" t="str">
        <x:v>1060863</x:v>
      </x:c>
      <x:c r="E630" s="2" t="str">
        <x:v>0</x:v>
      </x:c>
      <x:c r="F630" s="2" t="str">
        <x:v>2</x:v>
      </x:c>
      <x:c r="G630" s="10" t="n">
        <x:v>46192</x:v>
      </x:c>
      <x:c r="H630" s="10" t="n">
        <x:v>46185</x:v>
      </x:c>
      <x:c r="I630" s="7" t="n">
        <x:v>1</x:v>
      </x:c>
      <x:c r="J630" s="7" t="n">
        <x:v>1</x:v>
      </x:c>
      <x:c r="K630" s="7" t="n">
        <x:v>1</x:v>
      </x:c>
      <x:c r="L630" s="8" t="n">
        <x:v>6.26</x:v>
      </x:c>
      <x:c r="M630" s="9" t="n">
        <x:v>6.26</x:v>
      </x:c>
      <x:c r="N630" s="2" t="str">
        <x:v>i</x:v>
      </x:c>
      <x:c r="O630" s="2" t="n">
        <x:v>0</x:v>
      </x:c>
      <x:c r="P630" s="2" t="n">
        <x:v>1</x:v>
      </x:c>
      <x:c r="Q630" s="2" t="str">
        <x:v>Unclassified</x:v>
      </x:c>
      <x:c r="R630" s="2" t="str">
        <x:v>Received</x:v>
      </x:c>
      <x:c r="S630" s="12" t="n">
        <x:f>IF(AND(ISNUMBER(G630),G630&gt;0,G630&lt;=Summary!$E$5,I630&gt;0),I630*K630,0)</x:f>
        <x:v>1</x:v>
      </x:c>
      <x:c r="T630" s="12" t="n">
        <x:f>MIN(S630,MAX(0,'Inventory detail'!E787-SUM(S593:S629)))</x:f>
        <x:v>0</x:v>
      </x:c>
      <x:c r="U630" s="12" t="n">
        <x:f>IF(O630=1,J630*K630,0)</x:f>
        <x:v>0</x:v>
      </x:c>
      <x:c r="V630" s="13" t="str">
        <x:f>IF(O630=0,"",IF(H630="","",MAX(H630,Summary!$E$5)))</x:f>
      </x:c>
      <x:c r="W630" s="12" t="n">
        <x:f>IF(Q630="Baseline PO cost",U630,0)</x:f>
        <x:v>0</x:v>
      </x:c>
      <x:c r="X630" s="12" t="n">
        <x:f>IF(Q630="Higher PO cost",U630,0)</x:f>
        <x:v>0</x:v>
      </x:c>
      <x:c r="Y630" s="12" t="n">
        <x:f>IF(Q630="Unclassified",U630,0)</x:f>
        <x:v>0</x:v>
      </x:c>
    </x:row>
    <x:row r="631" ht="22" customHeight="1">
      <x:c r="A631" s="2" t="str">
        <x:v>COIL</x:v>
      </x:c>
      <x:c r="B631" s="2" t="str">
        <x:v>10</x:v>
      </x:c>
      <x:c r="C631" s="2" t="str">
        <x:v>COILSET</x:v>
      </x:c>
      <x:c r="D631" s="2" t="str">
        <x:v>1060854</x:v>
      </x:c>
      <x:c r="E631" s="2" t="str">
        <x:v>0</x:v>
      </x:c>
      <x:c r="F631" s="2" t="str">
        <x:v>2</x:v>
      </x:c>
      <x:c r="G631" s="10" t="n">
        <x:v>46189</x:v>
      </x:c>
      <x:c r="H631" s="10" t="n">
        <x:v>46184</x:v>
      </x:c>
      <x:c r="I631" s="7" t="n">
        <x:v>1</x:v>
      </x:c>
      <x:c r="J631" s="7" t="n">
        <x:v>1</x:v>
      </x:c>
      <x:c r="K631" s="7" t="n">
        <x:v>1</x:v>
      </x:c>
      <x:c r="L631" s="8" t="n">
        <x:v>8.1</x:v>
      </x:c>
      <x:c r="M631" s="9" t="n">
        <x:v>8.1</x:v>
      </x:c>
      <x:c r="N631" s="2" t="str">
        <x:v>i</x:v>
      </x:c>
      <x:c r="O631" s="2" t="n">
        <x:v>0</x:v>
      </x:c>
      <x:c r="P631" s="2" t="n">
        <x:v>1</x:v>
      </x:c>
      <x:c r="Q631" s="2" t="str">
        <x:v>Unclassified</x:v>
      </x:c>
      <x:c r="R631" s="2" t="str">
        <x:v>Received</x:v>
      </x:c>
      <x:c r="S631" s="12" t="n">
        <x:f>IF(AND(ISNUMBER(G631),G631&gt;0,G631&lt;=Summary!$E$5,I631&gt;0),I631*K631,0)</x:f>
        <x:v>1</x:v>
      </x:c>
      <x:c r="T631" s="12" t="n">
        <x:f>MIN(S631,MAX(0,'Inventory detail'!E787-SUM(S593:S630)))</x:f>
        <x:v>0</x:v>
      </x:c>
      <x:c r="U631" s="12" t="n">
        <x:f>IF(O631=1,J631*K631,0)</x:f>
        <x:v>0</x:v>
      </x:c>
      <x:c r="V631" s="13" t="str">
        <x:f>IF(O631=0,"",IF(H631="","",MAX(H631,Summary!$E$5)))</x:f>
      </x:c>
      <x:c r="W631" s="12" t="n">
        <x:f>IF(Q631="Baseline PO cost",U631,0)</x:f>
        <x:v>0</x:v>
      </x:c>
      <x:c r="X631" s="12" t="n">
        <x:f>IF(Q631="Higher PO cost",U631,0)</x:f>
        <x:v>0</x:v>
      </x:c>
      <x:c r="Y631" s="12" t="n">
        <x:f>IF(Q631="Unclassified",U631,0)</x:f>
        <x:v>0</x:v>
      </x:c>
    </x:row>
    <x:row r="632" ht="22" customHeight="1">
      <x:c r="A632" s="2" t="str">
        <x:v>COIL</x:v>
      </x:c>
      <x:c r="B632" s="2" t="str">
        <x:v>10</x:v>
      </x:c>
      <x:c r="C632" s="2" t="str">
        <x:v>COILSET</x:v>
      </x:c>
      <x:c r="D632" s="2" t="str">
        <x:v>1060835</x:v>
      </x:c>
      <x:c r="E632" s="2" t="str">
        <x:v>0</x:v>
      </x:c>
      <x:c r="F632" s="2" t="str">
        <x:v>2</x:v>
      </x:c>
      <x:c r="G632" s="10" t="n">
        <x:v>46189</x:v>
      </x:c>
      <x:c r="H632" s="10" t="n">
        <x:v>46181</x:v>
      </x:c>
      <x:c r="I632" s="7" t="n">
        <x:v>1</x:v>
      </x:c>
      <x:c r="J632" s="7" t="n">
        <x:v>1</x:v>
      </x:c>
      <x:c r="K632" s="7" t="n">
        <x:v>1</x:v>
      </x:c>
      <x:c r="L632" s="8" t="n">
        <x:v>7.68</x:v>
      </x:c>
      <x:c r="M632" s="9" t="n">
        <x:v>7.68</x:v>
      </x:c>
      <x:c r="N632" s="2" t="str">
        <x:v>i</x:v>
      </x:c>
      <x:c r="O632" s="2" t="n">
        <x:v>0</x:v>
      </x:c>
      <x:c r="P632" s="2" t="n">
        <x:v>1</x:v>
      </x:c>
      <x:c r="Q632" s="2" t="str">
        <x:v>Unclassified</x:v>
      </x:c>
      <x:c r="R632" s="2" t="str">
        <x:v>Received</x:v>
      </x:c>
      <x:c r="S632" s="12" t="n">
        <x:f>IF(AND(ISNUMBER(G632),G632&gt;0,G632&lt;=Summary!$E$5,I632&gt;0),I632*K632,0)</x:f>
        <x:v>1</x:v>
      </x:c>
      <x:c r="T632" s="12" t="n">
        <x:f>MIN(S632,MAX(0,'Inventory detail'!E787-SUM(S593:S631)))</x:f>
        <x:v>0</x:v>
      </x:c>
      <x:c r="U632" s="12" t="n">
        <x:f>IF(O632=1,J632*K632,0)</x:f>
        <x:v>0</x:v>
      </x:c>
      <x:c r="V632" s="13" t="str">
        <x:f>IF(O632=0,"",IF(H632="","",MAX(H632,Summary!$E$5)))</x:f>
      </x:c>
      <x:c r="W632" s="12" t="n">
        <x:f>IF(Q632="Baseline PO cost",U632,0)</x:f>
        <x:v>0</x:v>
      </x:c>
      <x:c r="X632" s="12" t="n">
        <x:f>IF(Q632="Higher PO cost",U632,0)</x:f>
        <x:v>0</x:v>
      </x:c>
      <x:c r="Y632" s="12" t="n">
        <x:f>IF(Q632="Unclassified",U632,0)</x:f>
        <x:v>0</x:v>
      </x:c>
    </x:row>
    <x:row r="633" ht="22" customHeight="1">
      <x:c r="A633" s="2" t="str">
        <x:v>COIL</x:v>
      </x:c>
      <x:c r="B633" s="2" t="str">
        <x:v>10</x:v>
      </x:c>
      <x:c r="C633" s="2" t="str">
        <x:v>COILSET</x:v>
      </x:c>
      <x:c r="D633" s="2" t="str">
        <x:v>1060832</x:v>
      </x:c>
      <x:c r="E633" s="2" t="str">
        <x:v>0</x:v>
      </x:c>
      <x:c r="F633" s="2" t="str">
        <x:v>4</x:v>
      </x:c>
      <x:c r="G633" s="10" t="n">
        <x:v>46184</x:v>
      </x:c>
      <x:c r="H633" s="10" t="n">
        <x:v>46181</x:v>
      </x:c>
      <x:c r="I633" s="7" t="n">
        <x:v>1</x:v>
      </x:c>
      <x:c r="J633" s="7" t="n">
        <x:v>1</x:v>
      </x:c>
      <x:c r="K633" s="7" t="n">
        <x:v>1</x:v>
      </x:c>
      <x:c r="L633" s="8" t="n">
        <x:v>6.64</x:v>
      </x:c>
      <x:c r="M633" s="9" t="n">
        <x:v>6.64</x:v>
      </x:c>
      <x:c r="N633" s="2" t="str">
        <x:v>i</x:v>
      </x:c>
      <x:c r="O633" s="2" t="n">
        <x:v>0</x:v>
      </x:c>
      <x:c r="P633" s="2" t="n">
        <x:v>1</x:v>
      </x:c>
      <x:c r="Q633" s="2" t="str">
        <x:v>Unclassified</x:v>
      </x:c>
      <x:c r="R633" s="2" t="str">
        <x:v>Received</x:v>
      </x:c>
      <x:c r="S633" s="12" t="n">
        <x:f>IF(AND(ISNUMBER(G633),G633&gt;0,G633&lt;=Summary!$E$5,I633&gt;0),I633*K633,0)</x:f>
        <x:v>1</x:v>
      </x:c>
      <x:c r="T633" s="12" t="n">
        <x:f>MIN(S633,MAX(0,'Inventory detail'!E787-SUM(S593:S632)))</x:f>
        <x:v>0</x:v>
      </x:c>
      <x:c r="U633" s="12" t="n">
        <x:f>IF(O633=1,J633*K633,0)</x:f>
        <x:v>0</x:v>
      </x:c>
      <x:c r="V633" s="13" t="str">
        <x:f>IF(O633=0,"",IF(H633="","",MAX(H633,Summary!$E$5)))</x:f>
      </x:c>
      <x:c r="W633" s="12" t="n">
        <x:f>IF(Q633="Baseline PO cost",U633,0)</x:f>
        <x:v>0</x:v>
      </x:c>
      <x:c r="X633" s="12" t="n">
        <x:f>IF(Q633="Higher PO cost",U633,0)</x:f>
        <x:v>0</x:v>
      </x:c>
      <x:c r="Y633" s="12" t="n">
        <x:f>IF(Q633="Unclassified",U633,0)</x:f>
        <x:v>0</x:v>
      </x:c>
    </x:row>
    <x:row r="634" ht="22" customHeight="1">
      <x:c r="A634" s="2" t="str">
        <x:v>COIL</x:v>
      </x:c>
      <x:c r="B634" s="2" t="str">
        <x:v>10</x:v>
      </x:c>
      <x:c r="C634" s="2" t="str">
        <x:v>COILSET</x:v>
      </x:c>
      <x:c r="D634" s="2" t="str">
        <x:v>1060823</x:v>
      </x:c>
      <x:c r="E634" s="2" t="str">
        <x:v>0</x:v>
      </x:c>
      <x:c r="F634" s="2" t="str">
        <x:v>2</x:v>
      </x:c>
      <x:c r="G634" s="10" t="n">
        <x:v>46184</x:v>
      </x:c>
      <x:c r="H634" s="10" t="n">
        <x:v>46178</x:v>
      </x:c>
      <x:c r="I634" s="7" t="n">
        <x:v>1</x:v>
      </x:c>
      <x:c r="J634" s="7" t="n">
        <x:v>1</x:v>
      </x:c>
      <x:c r="K634" s="7" t="n">
        <x:v>1</x:v>
      </x:c>
      <x:c r="L634" s="8" t="n">
        <x:v>19</x:v>
      </x:c>
      <x:c r="M634" s="9" t="n">
        <x:v>19</x:v>
      </x:c>
      <x:c r="N634" s="2" t="str">
        <x:v>i</x:v>
      </x:c>
      <x:c r="O634" s="2" t="n">
        <x:v>0</x:v>
      </x:c>
      <x:c r="P634" s="2" t="n">
        <x:v>1</x:v>
      </x:c>
      <x:c r="Q634" s="2" t="str">
        <x:v>Unclassified</x:v>
      </x:c>
      <x:c r="R634" s="2" t="str">
        <x:v>Received</x:v>
      </x:c>
      <x:c r="S634" s="12" t="n">
        <x:f>IF(AND(ISNUMBER(G634),G634&gt;0,G634&lt;=Summary!$E$5,I634&gt;0),I634*K634,0)</x:f>
        <x:v>1</x:v>
      </x:c>
      <x:c r="T634" s="12" t="n">
        <x:f>MIN(S634,MAX(0,'Inventory detail'!E787-SUM(S593:S633)))</x:f>
        <x:v>0</x:v>
      </x:c>
      <x:c r="U634" s="12" t="n">
        <x:f>IF(O634=1,J634*K634,0)</x:f>
        <x:v>0</x:v>
      </x:c>
      <x:c r="V634" s="13" t="str">
        <x:f>IF(O634=0,"",IF(H634="","",MAX(H634,Summary!$E$5)))</x:f>
      </x:c>
      <x:c r="W634" s="12" t="n">
        <x:f>IF(Q634="Baseline PO cost",U634,0)</x:f>
        <x:v>0</x:v>
      </x:c>
      <x:c r="X634" s="12" t="n">
        <x:f>IF(Q634="Higher PO cost",U634,0)</x:f>
        <x:v>0</x:v>
      </x:c>
      <x:c r="Y634" s="12" t="n">
        <x:f>IF(Q634="Unclassified",U634,0)</x:f>
        <x:v>0</x:v>
      </x:c>
    </x:row>
    <x:row r="635" ht="22" customHeight="1">
      <x:c r="A635" s="2" t="str">
        <x:v>COIL</x:v>
      </x:c>
      <x:c r="B635" s="2" t="str">
        <x:v>10</x:v>
      </x:c>
      <x:c r="C635" s="2" t="str">
        <x:v>COILSET</x:v>
      </x:c>
      <x:c r="D635" s="2" t="str">
        <x:v>1060820</x:v>
      </x:c>
      <x:c r="E635" s="2" t="str">
        <x:v>0</x:v>
      </x:c>
      <x:c r="F635" s="2" t="str">
        <x:v>2</x:v>
      </x:c>
      <x:c r="G635" s="10" t="n">
        <x:v>46184</x:v>
      </x:c>
      <x:c r="H635" s="10" t="n">
        <x:v>46178</x:v>
      </x:c>
      <x:c r="I635" s="7" t="n">
        <x:v>1</x:v>
      </x:c>
      <x:c r="J635" s="7" t="n">
        <x:v>1</x:v>
      </x:c>
      <x:c r="K635" s="7" t="n">
        <x:v>1</x:v>
      </x:c>
      <x:c r="L635" s="8" t="n">
        <x:v>19.26</x:v>
      </x:c>
      <x:c r="M635" s="9" t="n">
        <x:v>19.26</x:v>
      </x:c>
      <x:c r="N635" s="2" t="str">
        <x:v>i</x:v>
      </x:c>
      <x:c r="O635" s="2" t="n">
        <x:v>0</x:v>
      </x:c>
      <x:c r="P635" s="2" t="n">
        <x:v>1</x:v>
      </x:c>
      <x:c r="Q635" s="2" t="str">
        <x:v>Unclassified</x:v>
      </x:c>
      <x:c r="R635" s="2" t="str">
        <x:v>Received</x:v>
      </x:c>
      <x:c r="S635" s="12" t="n">
        <x:f>IF(AND(ISNUMBER(G635),G635&gt;0,G635&lt;=Summary!$E$5,I635&gt;0),I635*K635,0)</x:f>
        <x:v>1</x:v>
      </x:c>
      <x:c r="T635" s="12" t="n">
        <x:f>MIN(S635,MAX(0,'Inventory detail'!E787-SUM(S593:S634)))</x:f>
        <x:v>0</x:v>
      </x:c>
      <x:c r="U635" s="12" t="n">
        <x:f>IF(O635=1,J635*K635,0)</x:f>
        <x:v>0</x:v>
      </x:c>
      <x:c r="V635" s="13" t="str">
        <x:f>IF(O635=0,"",IF(H635="","",MAX(H635,Summary!$E$5)))</x:f>
      </x:c>
      <x:c r="W635" s="12" t="n">
        <x:f>IF(Q635="Baseline PO cost",U635,0)</x:f>
        <x:v>0</x:v>
      </x:c>
      <x:c r="X635" s="12" t="n">
        <x:f>IF(Q635="Higher PO cost",U635,0)</x:f>
        <x:v>0</x:v>
      </x:c>
      <x:c r="Y635" s="12" t="n">
        <x:f>IF(Q635="Unclassified",U635,0)</x:f>
        <x:v>0</x:v>
      </x:c>
    </x:row>
    <x:row r="636" ht="22" customHeight="1">
      <x:c r="A636" s="2" t="str">
        <x:v>COIL</x:v>
      </x:c>
      <x:c r="B636" s="2" t="str">
        <x:v>10</x:v>
      </x:c>
      <x:c r="C636" s="2" t="str">
        <x:v>COILSET</x:v>
      </x:c>
      <x:c r="D636" s="2" t="str">
        <x:v>1060813</x:v>
      </x:c>
      <x:c r="E636" s="2" t="str">
        <x:v>0</x:v>
      </x:c>
      <x:c r="F636" s="2" t="str">
        <x:v>2</x:v>
      </x:c>
      <x:c r="G636" s="10" t="n">
        <x:v>46184</x:v>
      </x:c>
      <x:c r="H636" s="10" t="n">
        <x:v>46177</x:v>
      </x:c>
      <x:c r="I636" s="7" t="n">
        <x:v>1</x:v>
      </x:c>
      <x:c r="J636" s="7" t="n">
        <x:v>1</x:v>
      </x:c>
      <x:c r="K636" s="7" t="n">
        <x:v>1</x:v>
      </x:c>
      <x:c r="L636" s="8" t="n">
        <x:v>18</x:v>
      </x:c>
      <x:c r="M636" s="9" t="n">
        <x:v>18</x:v>
      </x:c>
      <x:c r="N636" s="2" t="str">
        <x:v>i</x:v>
      </x:c>
      <x:c r="O636" s="2" t="n">
        <x:v>0</x:v>
      </x:c>
      <x:c r="P636" s="2" t="n">
        <x:v>1</x:v>
      </x:c>
      <x:c r="Q636" s="2" t="str">
        <x:v>Unclassified</x:v>
      </x:c>
      <x:c r="R636" s="2" t="str">
        <x:v>Received</x:v>
      </x:c>
      <x:c r="S636" s="12" t="n">
        <x:f>IF(AND(ISNUMBER(G636),G636&gt;0,G636&lt;=Summary!$E$5,I636&gt;0),I636*K636,0)</x:f>
        <x:v>1</x:v>
      </x:c>
      <x:c r="T636" s="12" t="n">
        <x:f>MIN(S636,MAX(0,'Inventory detail'!E787-SUM(S593:S635)))</x:f>
        <x:v>0</x:v>
      </x:c>
      <x:c r="U636" s="12" t="n">
        <x:f>IF(O636=1,J636*K636,0)</x:f>
        <x:v>0</x:v>
      </x:c>
      <x:c r="V636" s="13" t="str">
        <x:f>IF(O636=0,"",IF(H636="","",MAX(H636,Summary!$E$5)))</x:f>
      </x:c>
      <x:c r="W636" s="12" t="n">
        <x:f>IF(Q636="Baseline PO cost",U636,0)</x:f>
        <x:v>0</x:v>
      </x:c>
      <x:c r="X636" s="12" t="n">
        <x:f>IF(Q636="Higher PO cost",U636,0)</x:f>
        <x:v>0</x:v>
      </x:c>
      <x:c r="Y636" s="12" t="n">
        <x:f>IF(Q636="Unclassified",U636,0)</x:f>
        <x:v>0</x:v>
      </x:c>
    </x:row>
    <x:row r="637" ht="22" customHeight="1">
      <x:c r="A637" s="2" t="str">
        <x:v>COIL</x:v>
      </x:c>
      <x:c r="B637" s="2" t="str">
        <x:v>10</x:v>
      </x:c>
      <x:c r="C637" s="2" t="str">
        <x:v>COILSET</x:v>
      </x:c>
      <x:c r="D637" s="2" t="str">
        <x:v>1060805</x:v>
      </x:c>
      <x:c r="E637" s="2" t="str">
        <x:v>0</x:v>
      </x:c>
      <x:c r="F637" s="2" t="str">
        <x:v>2</x:v>
      </x:c>
      <x:c r="G637" s="10" t="n">
        <x:v>46184</x:v>
      </x:c>
      <x:c r="H637" s="10" t="n">
        <x:v>46176</x:v>
      </x:c>
      <x:c r="I637" s="7" t="n">
        <x:v>1</x:v>
      </x:c>
      <x:c r="J637" s="7" t="n">
        <x:v>1</x:v>
      </x:c>
      <x:c r="K637" s="7" t="n">
        <x:v>1</x:v>
      </x:c>
      <x:c r="L637" s="8" t="n">
        <x:v>7.84</x:v>
      </x:c>
      <x:c r="M637" s="9" t="n">
        <x:v>7.84</x:v>
      </x:c>
      <x:c r="N637" s="2" t="str">
        <x:v>i</x:v>
      </x:c>
      <x:c r="O637" s="2" t="n">
        <x:v>0</x:v>
      </x:c>
      <x:c r="P637" s="2" t="n">
        <x:v>1</x:v>
      </x:c>
      <x:c r="Q637" s="2" t="str">
        <x:v>Unclassified</x:v>
      </x:c>
      <x:c r="R637" s="2" t="str">
        <x:v>Received</x:v>
      </x:c>
      <x:c r="S637" s="12" t="n">
        <x:f>IF(AND(ISNUMBER(G637),G637&gt;0,G637&lt;=Summary!$E$5,I637&gt;0),I637*K637,0)</x:f>
        <x:v>1</x:v>
      </x:c>
      <x:c r="T637" s="12" t="n">
        <x:f>MIN(S637,MAX(0,'Inventory detail'!E787-SUM(S593:S636)))</x:f>
        <x:v>0</x:v>
      </x:c>
      <x:c r="U637" s="12" t="n">
        <x:f>IF(O637=1,J637*K637,0)</x:f>
        <x:v>0</x:v>
      </x:c>
      <x:c r="V637" s="13" t="str">
        <x:f>IF(O637=0,"",IF(H637="","",MAX(H637,Summary!$E$5)))</x:f>
      </x:c>
      <x:c r="W637" s="12" t="n">
        <x:f>IF(Q637="Baseline PO cost",U637,0)</x:f>
        <x:v>0</x:v>
      </x:c>
      <x:c r="X637" s="12" t="n">
        <x:f>IF(Q637="Higher PO cost",U637,0)</x:f>
        <x:v>0</x:v>
      </x:c>
      <x:c r="Y637" s="12" t="n">
        <x:f>IF(Q637="Unclassified",U637,0)</x:f>
        <x:v>0</x:v>
      </x:c>
    </x:row>
    <x:row r="638" ht="22" customHeight="1">
      <x:c r="A638" s="2" t="str">
        <x:v>COIL</x:v>
      </x:c>
      <x:c r="B638" s="2" t="str">
        <x:v>10</x:v>
      </x:c>
      <x:c r="C638" s="2" t="str">
        <x:v>COILSET</x:v>
      </x:c>
      <x:c r="D638" s="2" t="str">
        <x:v>1060803</x:v>
      </x:c>
      <x:c r="E638" s="2" t="str">
        <x:v>0</x:v>
      </x:c>
      <x:c r="F638" s="2" t="str">
        <x:v>2</x:v>
      </x:c>
      <x:c r="G638" s="10" t="n">
        <x:v>46181</x:v>
      </x:c>
      <x:c r="H638" s="10" t="n">
        <x:v>46176</x:v>
      </x:c>
      <x:c r="I638" s="7" t="n">
        <x:v>1</x:v>
      </x:c>
      <x:c r="J638" s="7" t="n">
        <x:v>1</x:v>
      </x:c>
      <x:c r="K638" s="7" t="n">
        <x:v>1</x:v>
      </x:c>
      <x:c r="L638" s="8" t="n">
        <x:v>6.26</x:v>
      </x:c>
      <x:c r="M638" s="9" t="n">
        <x:v>6.26</x:v>
      </x:c>
      <x:c r="N638" s="2" t="str">
        <x:v>i</x:v>
      </x:c>
      <x:c r="O638" s="2" t="n">
        <x:v>0</x:v>
      </x:c>
      <x:c r="P638" s="2" t="n">
        <x:v>1</x:v>
      </x:c>
      <x:c r="Q638" s="2" t="str">
        <x:v>Unclassified</x:v>
      </x:c>
      <x:c r="R638" s="2" t="str">
        <x:v>Received</x:v>
      </x:c>
      <x:c r="S638" s="12" t="n">
        <x:f>IF(AND(ISNUMBER(G638),G638&gt;0,G638&lt;=Summary!$E$5,I638&gt;0),I638*K638,0)</x:f>
        <x:v>1</x:v>
      </x:c>
      <x:c r="T638" s="12" t="n">
        <x:f>MIN(S638,MAX(0,'Inventory detail'!E787-SUM(S593:S637)))</x:f>
        <x:v>0</x:v>
      </x:c>
      <x:c r="U638" s="12" t="n">
        <x:f>IF(O638=1,J638*K638,0)</x:f>
        <x:v>0</x:v>
      </x:c>
      <x:c r="V638" s="13" t="str">
        <x:f>IF(O638=0,"",IF(H638="","",MAX(H638,Summary!$E$5)))</x:f>
      </x:c>
      <x:c r="W638" s="12" t="n">
        <x:f>IF(Q638="Baseline PO cost",U638,0)</x:f>
        <x:v>0</x:v>
      </x:c>
      <x:c r="X638" s="12" t="n">
        <x:f>IF(Q638="Higher PO cost",U638,0)</x:f>
        <x:v>0</x:v>
      </x:c>
      <x:c r="Y638" s="12" t="n">
        <x:f>IF(Q638="Unclassified",U638,0)</x:f>
        <x:v>0</x:v>
      </x:c>
    </x:row>
    <x:row r="639" ht="22" customHeight="1">
      <x:c r="A639" s="2" t="str">
        <x:v>COIL</x:v>
      </x:c>
      <x:c r="B639" s="2" t="str">
        <x:v>10</x:v>
      </x:c>
      <x:c r="C639" s="2" t="str">
        <x:v>COILSET</x:v>
      </x:c>
      <x:c r="D639" s="2" t="str">
        <x:v>1060781</x:v>
      </x:c>
      <x:c r="E639" s="2" t="str">
        <x:v>0</x:v>
      </x:c>
      <x:c r="F639" s="2" t="str">
        <x:v>2</x:v>
      </x:c>
      <x:c r="G639" s="10" t="n">
        <x:v>46181</x:v>
      </x:c>
      <x:c r="H639" s="10" t="n">
        <x:v>46174</x:v>
      </x:c>
      <x:c r="I639" s="7" t="n">
        <x:v>1</x:v>
      </x:c>
      <x:c r="J639" s="7" t="n">
        <x:v>1</x:v>
      </x:c>
      <x:c r="K639" s="7" t="n">
        <x:v>1</x:v>
      </x:c>
      <x:c r="L639" s="8" t="n">
        <x:v>22.4</x:v>
      </x:c>
      <x:c r="M639" s="9" t="n">
        <x:v>22.4</x:v>
      </x:c>
      <x:c r="N639" s="2" t="str">
        <x:v>i</x:v>
      </x:c>
      <x:c r="O639" s="2" t="n">
        <x:v>0</x:v>
      </x:c>
      <x:c r="P639" s="2" t="n">
        <x:v>1</x:v>
      </x:c>
      <x:c r="Q639" s="2" t="str">
        <x:v>Unclassified</x:v>
      </x:c>
      <x:c r="R639" s="2" t="str">
        <x:v>Received</x:v>
      </x:c>
      <x:c r="S639" s="12" t="n">
        <x:f>IF(AND(ISNUMBER(G639),G639&gt;0,G639&lt;=Summary!$E$5,I639&gt;0),I639*K639,0)</x:f>
        <x:v>1</x:v>
      </x:c>
      <x:c r="T639" s="12" t="n">
        <x:f>MIN(S639,MAX(0,'Inventory detail'!E787-SUM(S593:S638)))</x:f>
        <x:v>0</x:v>
      </x:c>
      <x:c r="U639" s="12" t="n">
        <x:f>IF(O639=1,J639*K639,0)</x:f>
        <x:v>0</x:v>
      </x:c>
      <x:c r="V639" s="13" t="str">
        <x:f>IF(O639=0,"",IF(H639="","",MAX(H639,Summary!$E$5)))</x:f>
      </x:c>
      <x:c r="W639" s="12" t="n">
        <x:f>IF(Q639="Baseline PO cost",U639,0)</x:f>
        <x:v>0</x:v>
      </x:c>
      <x:c r="X639" s="12" t="n">
        <x:f>IF(Q639="Higher PO cost",U639,0)</x:f>
        <x:v>0</x:v>
      </x:c>
      <x:c r="Y639" s="12" t="n">
        <x:f>IF(Q639="Unclassified",U639,0)</x:f>
        <x:v>0</x:v>
      </x:c>
    </x:row>
    <x:row r="640" ht="22" customHeight="1">
      <x:c r="A640" s="2" t="str">
        <x:v>COIL</x:v>
      </x:c>
      <x:c r="B640" s="2" t="str">
        <x:v>10</x:v>
      </x:c>
      <x:c r="C640" s="2" t="str">
        <x:v>COILSET</x:v>
      </x:c>
      <x:c r="D640" s="2" t="str">
        <x:v>1060765</x:v>
      </x:c>
      <x:c r="E640" s="2" t="str">
        <x:v>0</x:v>
      </x:c>
      <x:c r="F640" s="2" t="str">
        <x:v>2</x:v>
      </x:c>
      <x:c r="G640" s="10" t="n">
        <x:v>46175</x:v>
      </x:c>
      <x:c r="H640" s="10" t="n">
        <x:v>46170</x:v>
      </x:c>
      <x:c r="I640" s="7" t="n">
        <x:v>1</x:v>
      </x:c>
      <x:c r="J640" s="7" t="n">
        <x:v>1</x:v>
      </x:c>
      <x:c r="K640" s="7" t="n">
        <x:v>1</x:v>
      </x:c>
      <x:c r="L640" s="8" t="n">
        <x:v>6.31</x:v>
      </x:c>
      <x:c r="M640" s="9" t="n">
        <x:v>6.31</x:v>
      </x:c>
      <x:c r="N640" s="2" t="str">
        <x:v>i</x:v>
      </x:c>
      <x:c r="O640" s="2" t="n">
        <x:v>0</x:v>
      </x:c>
      <x:c r="P640" s="2" t="n">
        <x:v>1</x:v>
      </x:c>
      <x:c r="Q640" s="2" t="str">
        <x:v>Unclassified</x:v>
      </x:c>
      <x:c r="R640" s="2" t="str">
        <x:v>Received</x:v>
      </x:c>
      <x:c r="S640" s="12" t="n">
        <x:f>IF(AND(ISNUMBER(G640),G640&gt;0,G640&lt;=Summary!$E$5,I640&gt;0),I640*K640,0)</x:f>
        <x:v>1</x:v>
      </x:c>
      <x:c r="T640" s="12" t="n">
        <x:f>MIN(S640,MAX(0,'Inventory detail'!E787-SUM(S593:S639)))</x:f>
        <x:v>0</x:v>
      </x:c>
      <x:c r="U640" s="12" t="n">
        <x:f>IF(O640=1,J640*K640,0)</x:f>
        <x:v>0</x:v>
      </x:c>
      <x:c r="V640" s="13" t="str">
        <x:f>IF(O640=0,"",IF(H640="","",MAX(H640,Summary!$E$5)))</x:f>
      </x:c>
      <x:c r="W640" s="12" t="n">
        <x:f>IF(Q640="Baseline PO cost",U640,0)</x:f>
        <x:v>0</x:v>
      </x:c>
      <x:c r="X640" s="12" t="n">
        <x:f>IF(Q640="Higher PO cost",U640,0)</x:f>
        <x:v>0</x:v>
      </x:c>
      <x:c r="Y640" s="12" t="n">
        <x:f>IF(Q640="Unclassified",U640,0)</x:f>
        <x:v>0</x:v>
      </x:c>
    </x:row>
    <x:row r="641" ht="22" customHeight="1">
      <x:c r="A641" s="2" t="str">
        <x:v>COIL</x:v>
      </x:c>
      <x:c r="B641" s="2" t="str">
        <x:v>10</x:v>
      </x:c>
      <x:c r="C641" s="2" t="str">
        <x:v>COILSET</x:v>
      </x:c>
      <x:c r="D641" s="2" t="str">
        <x:v>1060723</x:v>
      </x:c>
      <x:c r="E641" s="2" t="str">
        <x:v>0</x:v>
      </x:c>
      <x:c r="F641" s="2" t="str">
        <x:v>3</x:v>
      </x:c>
      <x:c r="G641" s="10" t="n">
        <x:v>46169</x:v>
      </x:c>
      <x:c r="H641" s="10" t="n">
        <x:v>46162</x:v>
      </x:c>
      <x:c r="I641" s="7" t="n">
        <x:v>1</x:v>
      </x:c>
      <x:c r="J641" s="7" t="n">
        <x:v>1</x:v>
      </x:c>
      <x:c r="K641" s="7" t="n">
        <x:v>1</x:v>
      </x:c>
      <x:c r="L641" s="8" t="n">
        <x:v>14.44</x:v>
      </x:c>
      <x:c r="M641" s="9" t="n">
        <x:v>14.44</x:v>
      </x:c>
      <x:c r="N641" s="2" t="str">
        <x:v>i</x:v>
      </x:c>
      <x:c r="O641" s="2" t="n">
        <x:v>0</x:v>
      </x:c>
      <x:c r="P641" s="2" t="n">
        <x:v>1</x:v>
      </x:c>
      <x:c r="Q641" s="2" t="str">
        <x:v>Unclassified</x:v>
      </x:c>
      <x:c r="R641" s="2" t="str">
        <x:v>Received</x:v>
      </x:c>
      <x:c r="S641" s="12" t="n">
        <x:f>IF(AND(ISNUMBER(G641),G641&gt;0,G641&lt;=Summary!$E$5,I641&gt;0),I641*K641,0)</x:f>
        <x:v>1</x:v>
      </x:c>
      <x:c r="T641" s="12" t="n">
        <x:f>MIN(S641,MAX(0,'Inventory detail'!E787-SUM(S593:S640)))</x:f>
        <x:v>0</x:v>
      </x:c>
      <x:c r="U641" s="12" t="n">
        <x:f>IF(O641=1,J641*K641,0)</x:f>
        <x:v>0</x:v>
      </x:c>
      <x:c r="V641" s="13" t="str">
        <x:f>IF(O641=0,"",IF(H641="","",MAX(H641,Summary!$E$5)))</x:f>
      </x:c>
      <x:c r="W641" s="12" t="n">
        <x:f>IF(Q641="Baseline PO cost",U641,0)</x:f>
        <x:v>0</x:v>
      </x:c>
      <x:c r="X641" s="12" t="n">
        <x:f>IF(Q641="Higher PO cost",U641,0)</x:f>
        <x:v>0</x:v>
      </x:c>
      <x:c r="Y641" s="12" t="n">
        <x:f>IF(Q641="Unclassified",U641,0)</x:f>
        <x:v>0</x:v>
      </x:c>
    </x:row>
    <x:row r="642" ht="22" customHeight="1">
      <x:c r="A642" s="2" t="str">
        <x:v>COIL</x:v>
      </x:c>
      <x:c r="B642" s="2" t="str">
        <x:v>10</x:v>
      </x:c>
      <x:c r="C642" s="2" t="str">
        <x:v>COILSET</x:v>
      </x:c>
      <x:c r="D642" s="2" t="str">
        <x:v>1060671</x:v>
      </x:c>
      <x:c r="E642" s="2" t="str">
        <x:v>0</x:v>
      </x:c>
      <x:c r="F642" s="2" t="str">
        <x:v>2</x:v>
      </x:c>
      <x:c r="G642" s="10" t="n">
        <x:v>46169</x:v>
      </x:c>
      <x:c r="H642" s="10" t="n">
        <x:v>46155</x:v>
      </x:c>
      <x:c r="I642" s="7" t="n">
        <x:v>1</x:v>
      </x:c>
      <x:c r="J642" s="7" t="n">
        <x:v>1</x:v>
      </x:c>
      <x:c r="K642" s="7" t="n">
        <x:v>1</x:v>
      </x:c>
      <x:c r="L642" s="8" t="n">
        <x:v>10.56</x:v>
      </x:c>
      <x:c r="M642" s="9" t="n">
        <x:v>10.56</x:v>
      </x:c>
      <x:c r="N642" s="2" t="str">
        <x:v>i</x:v>
      </x:c>
      <x:c r="O642" s="2" t="n">
        <x:v>0</x:v>
      </x:c>
      <x:c r="P642" s="2" t="n">
        <x:v>1</x:v>
      </x:c>
      <x:c r="Q642" s="2" t="str">
        <x:v>Unclassified</x:v>
      </x:c>
      <x:c r="R642" s="2" t="str">
        <x:v>Received</x:v>
      </x:c>
      <x:c r="S642" s="12" t="n">
        <x:f>IF(AND(ISNUMBER(G642),G642&gt;0,G642&lt;=Summary!$E$5,I642&gt;0),I642*K642,0)</x:f>
        <x:v>1</x:v>
      </x:c>
      <x:c r="T642" s="12" t="n">
        <x:f>MIN(S642,MAX(0,'Inventory detail'!E787-SUM(S593:S641)))</x:f>
        <x:v>0</x:v>
      </x:c>
      <x:c r="U642" s="12" t="n">
        <x:f>IF(O642=1,J642*K642,0)</x:f>
        <x:v>0</x:v>
      </x:c>
      <x:c r="V642" s="13" t="str">
        <x:f>IF(O642=0,"",IF(H642="","",MAX(H642,Summary!$E$5)))</x:f>
      </x:c>
      <x:c r="W642" s="12" t="n">
        <x:f>IF(Q642="Baseline PO cost",U642,0)</x:f>
        <x:v>0</x:v>
      </x:c>
      <x:c r="X642" s="12" t="n">
        <x:f>IF(Q642="Higher PO cost",U642,0)</x:f>
        <x:v>0</x:v>
      </x:c>
      <x:c r="Y642" s="12" t="n">
        <x:f>IF(Q642="Unclassified",U642,0)</x:f>
        <x:v>0</x:v>
      </x:c>
    </x:row>
    <x:row r="643" ht="22" customHeight="1">
      <x:c r="A643" s="2" t="str">
        <x:v>COIL</x:v>
      </x:c>
      <x:c r="B643" s="2" t="str">
        <x:v>10</x:v>
      </x:c>
      <x:c r="C643" s="2" t="str">
        <x:v>COILSET</x:v>
      </x:c>
      <x:c r="D643" s="2" t="str">
        <x:v>1060664</x:v>
      </x:c>
      <x:c r="E643" s="2" t="str">
        <x:v>0</x:v>
      </x:c>
      <x:c r="F643" s="2" t="str">
        <x:v>2</x:v>
      </x:c>
      <x:c r="G643" s="10" t="n">
        <x:v>46160</x:v>
      </x:c>
      <x:c r="H643" s="10" t="n">
        <x:v>46155</x:v>
      </x:c>
      <x:c r="I643" s="7" t="n">
        <x:v>1</x:v>
      </x:c>
      <x:c r="J643" s="7" t="n">
        <x:v>1</x:v>
      </x:c>
      <x:c r="K643" s="7" t="n">
        <x:v>1</x:v>
      </x:c>
      <x:c r="L643" s="8" t="n">
        <x:v>22.18</x:v>
      </x:c>
      <x:c r="M643" s="9" t="n">
        <x:v>22.18</x:v>
      </x:c>
      <x:c r="N643" s="2" t="str">
        <x:v>i</x:v>
      </x:c>
      <x:c r="O643" s="2" t="n">
        <x:v>0</x:v>
      </x:c>
      <x:c r="P643" s="2" t="n">
        <x:v>1</x:v>
      </x:c>
      <x:c r="Q643" s="2" t="str">
        <x:v>Unclassified</x:v>
      </x:c>
      <x:c r="R643" s="2" t="str">
        <x:v>Received</x:v>
      </x:c>
      <x:c r="S643" s="12" t="n">
        <x:f>IF(AND(ISNUMBER(G643),G643&gt;0,G643&lt;=Summary!$E$5,I643&gt;0),I643*K643,0)</x:f>
        <x:v>1</x:v>
      </x:c>
      <x:c r="T643" s="12" t="n">
        <x:f>MIN(S643,MAX(0,'Inventory detail'!E787-SUM(S593:S642)))</x:f>
        <x:v>0</x:v>
      </x:c>
      <x:c r="U643" s="12" t="n">
        <x:f>IF(O643=1,J643*K643,0)</x:f>
        <x:v>0</x:v>
      </x:c>
      <x:c r="V643" s="13" t="str">
        <x:f>IF(O643=0,"",IF(H643="","",MAX(H643,Summary!$E$5)))</x:f>
      </x:c>
      <x:c r="W643" s="12" t="n">
        <x:f>IF(Q643="Baseline PO cost",U643,0)</x:f>
        <x:v>0</x:v>
      </x:c>
      <x:c r="X643" s="12" t="n">
        <x:f>IF(Q643="Higher PO cost",U643,0)</x:f>
        <x:v>0</x:v>
      </x:c>
      <x:c r="Y643" s="12" t="n">
        <x:f>IF(Q643="Unclassified",U643,0)</x:f>
        <x:v>0</x:v>
      </x:c>
    </x:row>
    <x:row r="644" ht="22" customHeight="1">
      <x:c r="A644" s="2" t="str">
        <x:v>COIL</x:v>
      </x:c>
      <x:c r="B644" s="2" t="str">
        <x:v>10</x:v>
      </x:c>
      <x:c r="C644" s="2" t="str">
        <x:v>COILSET</x:v>
      </x:c>
      <x:c r="D644" s="2" t="str">
        <x:v>1060653</x:v>
      </x:c>
      <x:c r="E644" s="2" t="str">
        <x:v>0</x:v>
      </x:c>
      <x:c r="F644" s="2" t="str">
        <x:v>4</x:v>
      </x:c>
      <x:c r="G644" s="10" t="n">
        <x:v>46160</x:v>
      </x:c>
      <x:c r="H644" s="10" t="n">
        <x:v>46153</x:v>
      </x:c>
      <x:c r="I644" s="7" t="n">
        <x:v>1</x:v>
      </x:c>
      <x:c r="J644" s="7" t="n">
        <x:v>1</x:v>
      </x:c>
      <x:c r="K644" s="7" t="n">
        <x:v>1</x:v>
      </x:c>
      <x:c r="L644" s="8" t="n">
        <x:v>10.78</x:v>
      </x:c>
      <x:c r="M644" s="9" t="n">
        <x:v>10.78</x:v>
      </x:c>
      <x:c r="N644" s="2" t="str">
        <x:v>i</x:v>
      </x:c>
      <x:c r="O644" s="2" t="n">
        <x:v>0</x:v>
      </x:c>
      <x:c r="P644" s="2" t="n">
        <x:v>1</x:v>
      </x:c>
      <x:c r="Q644" s="2" t="str">
        <x:v>Unclassified</x:v>
      </x:c>
      <x:c r="R644" s="2" t="str">
        <x:v>Received</x:v>
      </x:c>
      <x:c r="S644" s="12" t="n">
        <x:f>IF(AND(ISNUMBER(G644),G644&gt;0,G644&lt;=Summary!$E$5,I644&gt;0),I644*K644,0)</x:f>
        <x:v>1</x:v>
      </x:c>
      <x:c r="T644" s="12" t="n">
        <x:f>MIN(S644,MAX(0,'Inventory detail'!E787-SUM(S593:S643)))</x:f>
        <x:v>0</x:v>
      </x:c>
      <x:c r="U644" s="12" t="n">
        <x:f>IF(O644=1,J644*K644,0)</x:f>
        <x:v>0</x:v>
      </x:c>
      <x:c r="V644" s="13" t="str">
        <x:f>IF(O644=0,"",IF(H644="","",MAX(H644,Summary!$E$5)))</x:f>
      </x:c>
      <x:c r="W644" s="12" t="n">
        <x:f>IF(Q644="Baseline PO cost",U644,0)</x:f>
        <x:v>0</x:v>
      </x:c>
      <x:c r="X644" s="12" t="n">
        <x:f>IF(Q644="Higher PO cost",U644,0)</x:f>
        <x:v>0</x:v>
      </x:c>
      <x:c r="Y644" s="12" t="n">
        <x:f>IF(Q644="Unclassified",U644,0)</x:f>
        <x:v>0</x:v>
      </x:c>
    </x:row>
    <x:row r="645" ht="22" customHeight="1">
      <x:c r="A645" s="2" t="str">
        <x:v>COIL</x:v>
      </x:c>
      <x:c r="B645" s="2" t="str">
        <x:v>10</x:v>
      </x:c>
      <x:c r="C645" s="2" t="str">
        <x:v>COILSET</x:v>
      </x:c>
      <x:c r="D645" s="2" t="str">
        <x:v>1060567</x:v>
      </x:c>
      <x:c r="E645" s="2" t="str">
        <x:v>0</x:v>
      </x:c>
      <x:c r="F645" s="2" t="str">
        <x:v>3</x:v>
      </x:c>
      <x:c r="G645" s="10" t="n">
        <x:v>46160</x:v>
      </x:c>
      <x:c r="H645" s="10" t="n">
        <x:v>46139</x:v>
      </x:c>
      <x:c r="I645" s="7" t="n">
        <x:v>1</x:v>
      </x:c>
      <x:c r="J645" s="7" t="n">
        <x:v>1</x:v>
      </x:c>
      <x:c r="K645" s="7" t="n">
        <x:v>1</x:v>
      </x:c>
      <x:c r="L645" s="8" t="n">
        <x:v>11.14</x:v>
      </x:c>
      <x:c r="M645" s="9" t="n">
        <x:v>11.14</x:v>
      </x:c>
      <x:c r="N645" s="2" t="str">
        <x:v>i</x:v>
      </x:c>
      <x:c r="O645" s="2" t="n">
        <x:v>0</x:v>
      </x:c>
      <x:c r="P645" s="2" t="n">
        <x:v>1</x:v>
      </x:c>
      <x:c r="Q645" s="2" t="str">
        <x:v>Unclassified</x:v>
      </x:c>
      <x:c r="R645" s="2" t="str">
        <x:v>Received</x:v>
      </x:c>
      <x:c r="S645" s="12" t="n">
        <x:f>IF(AND(ISNUMBER(G645),G645&gt;0,G645&lt;=Summary!$E$5,I645&gt;0),I645*K645,0)</x:f>
        <x:v>1</x:v>
      </x:c>
      <x:c r="T645" s="12" t="n">
        <x:f>MIN(S645,MAX(0,'Inventory detail'!E787-SUM(S593:S644)))</x:f>
        <x:v>0</x:v>
      </x:c>
      <x:c r="U645" s="12" t="n">
        <x:f>IF(O645=1,J645*K645,0)</x:f>
        <x:v>0</x:v>
      </x:c>
      <x:c r="V645" s="13" t="str">
        <x:f>IF(O645=0,"",IF(H645="","",MAX(H645,Summary!$E$5)))</x:f>
      </x:c>
      <x:c r="W645" s="12" t="n">
        <x:f>IF(Q645="Baseline PO cost",U645,0)</x:f>
        <x:v>0</x:v>
      </x:c>
      <x:c r="X645" s="12" t="n">
        <x:f>IF(Q645="Higher PO cost",U645,0)</x:f>
        <x:v>0</x:v>
      </x:c>
      <x:c r="Y645" s="12" t="n">
        <x:f>IF(Q645="Unclassified",U645,0)</x:f>
        <x:v>0</x:v>
      </x:c>
    </x:row>
    <x:row r="646" ht="22" customHeight="1">
      <x:c r="A646" s="2" t="str">
        <x:v>COIL</x:v>
      </x:c>
      <x:c r="B646" s="2" t="str">
        <x:v>10</x:v>
      </x:c>
      <x:c r="C646" s="2" t="str">
        <x:v>COILSET</x:v>
      </x:c>
      <x:c r="D646" s="2" t="str">
        <x:v>1060629</x:v>
      </x:c>
      <x:c r="E646" s="2" t="str">
        <x:v>0</x:v>
      </x:c>
      <x:c r="F646" s="2" t="str">
        <x:v>2</x:v>
      </x:c>
      <x:c r="G646" s="10" t="n">
        <x:v>46153</x:v>
      </x:c>
      <x:c r="H646" s="10" t="n">
        <x:v>46149</x:v>
      </x:c>
      <x:c r="I646" s="7" t="n">
        <x:v>1</x:v>
      </x:c>
      <x:c r="J646" s="7" t="n">
        <x:v>1</x:v>
      </x:c>
      <x:c r="K646" s="7" t="n">
        <x:v>1</x:v>
      </x:c>
      <x:c r="L646" s="8" t="n">
        <x:v>8.19</x:v>
      </x:c>
      <x:c r="M646" s="9" t="n">
        <x:v>8.19</x:v>
      </x:c>
      <x:c r="N646" s="2" t="str">
        <x:v>i</x:v>
      </x:c>
      <x:c r="O646" s="2" t="n">
        <x:v>0</x:v>
      </x:c>
      <x:c r="P646" s="2" t="n">
        <x:v>1</x:v>
      </x:c>
      <x:c r="Q646" s="2" t="str">
        <x:v>Unclassified</x:v>
      </x:c>
      <x:c r="R646" s="2" t="str">
        <x:v>Received</x:v>
      </x:c>
      <x:c r="S646" s="12" t="n">
        <x:f>IF(AND(ISNUMBER(G646),G646&gt;0,G646&lt;=Summary!$E$5,I646&gt;0),I646*K646,0)</x:f>
        <x:v>1</x:v>
      </x:c>
      <x:c r="T646" s="12" t="n">
        <x:f>MIN(S646,MAX(0,'Inventory detail'!E787-SUM(S593:S645)))</x:f>
        <x:v>0</x:v>
      </x:c>
      <x:c r="U646" s="12" t="n">
        <x:f>IF(O646=1,J646*K646,0)</x:f>
        <x:v>0</x:v>
      </x:c>
      <x:c r="V646" s="13" t="str">
        <x:f>IF(O646=0,"",IF(H646="","",MAX(H646,Summary!$E$5)))</x:f>
      </x:c>
      <x:c r="W646" s="12" t="n">
        <x:f>IF(Q646="Baseline PO cost",U646,0)</x:f>
        <x:v>0</x:v>
      </x:c>
      <x:c r="X646" s="12" t="n">
        <x:f>IF(Q646="Higher PO cost",U646,0)</x:f>
        <x:v>0</x:v>
      </x:c>
      <x:c r="Y646" s="12" t="n">
        <x:f>IF(Q646="Unclassified",U646,0)</x:f>
        <x:v>0</x:v>
      </x:c>
    </x:row>
    <x:row r="647" ht="22" customHeight="1">
      <x:c r="A647" s="2" t="str">
        <x:v>COIL</x:v>
      </x:c>
      <x:c r="B647" s="2" t="str">
        <x:v>10</x:v>
      </x:c>
      <x:c r="C647" s="2" t="str">
        <x:v>COILSET</x:v>
      </x:c>
      <x:c r="D647" s="2" t="str">
        <x:v>1060624</x:v>
      </x:c>
      <x:c r="E647" s="2" t="str">
        <x:v>0</x:v>
      </x:c>
      <x:c r="F647" s="2" t="str">
        <x:v>2</x:v>
      </x:c>
      <x:c r="G647" s="10" t="n">
        <x:v>46153</x:v>
      </x:c>
      <x:c r="H647" s="10" t="n">
        <x:v>46148</x:v>
      </x:c>
      <x:c r="I647" s="7" t="n">
        <x:v>1</x:v>
      </x:c>
      <x:c r="J647" s="7" t="n">
        <x:v>1</x:v>
      </x:c>
      <x:c r="K647" s="7" t="n">
        <x:v>1</x:v>
      </x:c>
      <x:c r="L647" s="8" t="n">
        <x:v>6.26</x:v>
      </x:c>
      <x:c r="M647" s="9" t="n">
        <x:v>6.26</x:v>
      </x:c>
      <x:c r="N647" s="2" t="str">
        <x:v>i</x:v>
      </x:c>
      <x:c r="O647" s="2" t="n">
        <x:v>0</x:v>
      </x:c>
      <x:c r="P647" s="2" t="n">
        <x:v>1</x:v>
      </x:c>
      <x:c r="Q647" s="2" t="str">
        <x:v>Unclassified</x:v>
      </x:c>
      <x:c r="R647" s="2" t="str">
        <x:v>Received</x:v>
      </x:c>
      <x:c r="S647" s="12" t="n">
        <x:f>IF(AND(ISNUMBER(G647),G647&gt;0,G647&lt;=Summary!$E$5,I647&gt;0),I647*K647,0)</x:f>
        <x:v>1</x:v>
      </x:c>
      <x:c r="T647" s="12" t="n">
        <x:f>MIN(S647,MAX(0,'Inventory detail'!E787-SUM(S593:S646)))</x:f>
        <x:v>0</x:v>
      </x:c>
      <x:c r="U647" s="12" t="n">
        <x:f>IF(O647=1,J647*K647,0)</x:f>
        <x:v>0</x:v>
      </x:c>
      <x:c r="V647" s="13" t="str">
        <x:f>IF(O647=0,"",IF(H647="","",MAX(H647,Summary!$E$5)))</x:f>
      </x:c>
      <x:c r="W647" s="12" t="n">
        <x:f>IF(Q647="Baseline PO cost",U647,0)</x:f>
        <x:v>0</x:v>
      </x:c>
      <x:c r="X647" s="12" t="n">
        <x:f>IF(Q647="Higher PO cost",U647,0)</x:f>
        <x:v>0</x:v>
      </x:c>
      <x:c r="Y647" s="12" t="n">
        <x:f>IF(Q647="Unclassified",U647,0)</x:f>
        <x:v>0</x:v>
      </x:c>
    </x:row>
    <x:row r="648" ht="22" customHeight="1">
      <x:c r="A648" s="2" t="str">
        <x:v>COIL</x:v>
      </x:c>
      <x:c r="B648" s="2" t="str">
        <x:v>10</x:v>
      </x:c>
      <x:c r="C648" s="2" t="str">
        <x:v>COILSET</x:v>
      </x:c>
      <x:c r="D648" s="2" t="str">
        <x:v>1060622</x:v>
      </x:c>
      <x:c r="E648" s="2" t="str">
        <x:v>0</x:v>
      </x:c>
      <x:c r="F648" s="2" t="str">
        <x:v>2</x:v>
      </x:c>
      <x:c r="G648" s="10" t="n">
        <x:v>46153</x:v>
      </x:c>
      <x:c r="H648" s="10" t="n">
        <x:v>46148</x:v>
      </x:c>
      <x:c r="I648" s="7" t="n">
        <x:v>1</x:v>
      </x:c>
      <x:c r="J648" s="7" t="n">
        <x:v>1</x:v>
      </x:c>
      <x:c r="K648" s="7" t="n">
        <x:v>1</x:v>
      </x:c>
      <x:c r="L648" s="8" t="n">
        <x:v>10.18</x:v>
      </x:c>
      <x:c r="M648" s="9" t="n">
        <x:v>10.18</x:v>
      </x:c>
      <x:c r="N648" s="2" t="str">
        <x:v>i</x:v>
      </x:c>
      <x:c r="O648" s="2" t="n">
        <x:v>0</x:v>
      </x:c>
      <x:c r="P648" s="2" t="n">
        <x:v>1</x:v>
      </x:c>
      <x:c r="Q648" s="2" t="str">
        <x:v>Unclassified</x:v>
      </x:c>
      <x:c r="R648" s="2" t="str">
        <x:v>Received</x:v>
      </x:c>
      <x:c r="S648" s="12" t="n">
        <x:f>IF(AND(ISNUMBER(G648),G648&gt;0,G648&lt;=Summary!$E$5,I648&gt;0),I648*K648,0)</x:f>
        <x:v>1</x:v>
      </x:c>
      <x:c r="T648" s="12" t="n">
        <x:f>MIN(S648,MAX(0,'Inventory detail'!E787-SUM(S593:S647)))</x:f>
        <x:v>0</x:v>
      </x:c>
      <x:c r="U648" s="12" t="n">
        <x:f>IF(O648=1,J648*K648,0)</x:f>
        <x:v>0</x:v>
      </x:c>
      <x:c r="V648" s="13" t="str">
        <x:f>IF(O648=0,"",IF(H648="","",MAX(H648,Summary!$E$5)))</x:f>
      </x:c>
      <x:c r="W648" s="12" t="n">
        <x:f>IF(Q648="Baseline PO cost",U648,0)</x:f>
        <x:v>0</x:v>
      </x:c>
      <x:c r="X648" s="12" t="n">
        <x:f>IF(Q648="Higher PO cost",U648,0)</x:f>
        <x:v>0</x:v>
      </x:c>
      <x:c r="Y648" s="12" t="n">
        <x:f>IF(Q648="Unclassified",U648,0)</x:f>
        <x:v>0</x:v>
      </x:c>
    </x:row>
    <x:row r="649" ht="22" customHeight="1">
      <x:c r="A649" s="2" t="str">
        <x:v>COIL</x:v>
      </x:c>
      <x:c r="B649" s="2" t="str">
        <x:v>10</x:v>
      </x:c>
      <x:c r="C649" s="2" t="str">
        <x:v>COILSET</x:v>
      </x:c>
      <x:c r="D649" s="2" t="str">
        <x:v>1060621</x:v>
      </x:c>
      <x:c r="E649" s="2" t="str">
        <x:v>0</x:v>
      </x:c>
      <x:c r="F649" s="2" t="str">
        <x:v>2</x:v>
      </x:c>
      <x:c r="G649" s="10" t="n">
        <x:v>46153</x:v>
      </x:c>
      <x:c r="H649" s="10" t="n">
        <x:v>46147</x:v>
      </x:c>
      <x:c r="I649" s="7" t="n">
        <x:v>1</x:v>
      </x:c>
      <x:c r="J649" s="7" t="n">
        <x:v>1</x:v>
      </x:c>
      <x:c r="K649" s="7" t="n">
        <x:v>1</x:v>
      </x:c>
      <x:c r="L649" s="8" t="n">
        <x:v>10.33</x:v>
      </x:c>
      <x:c r="M649" s="9" t="n">
        <x:v>10.33</x:v>
      </x:c>
      <x:c r="N649" s="2" t="str">
        <x:v>i</x:v>
      </x:c>
      <x:c r="O649" s="2" t="n">
        <x:v>0</x:v>
      </x:c>
      <x:c r="P649" s="2" t="n">
        <x:v>1</x:v>
      </x:c>
      <x:c r="Q649" s="2" t="str">
        <x:v>Unclassified</x:v>
      </x:c>
      <x:c r="R649" s="2" t="str">
        <x:v>Received</x:v>
      </x:c>
      <x:c r="S649" s="12" t="n">
        <x:f>IF(AND(ISNUMBER(G649),G649&gt;0,G649&lt;=Summary!$E$5,I649&gt;0),I649*K649,0)</x:f>
        <x:v>1</x:v>
      </x:c>
      <x:c r="T649" s="12" t="n">
        <x:f>MIN(S649,MAX(0,'Inventory detail'!E787-SUM(S593:S648)))</x:f>
        <x:v>0</x:v>
      </x:c>
      <x:c r="U649" s="12" t="n">
        <x:f>IF(O649=1,J649*K649,0)</x:f>
        <x:v>0</x:v>
      </x:c>
      <x:c r="V649" s="13" t="str">
        <x:f>IF(O649=0,"",IF(H649="","",MAX(H649,Summary!$E$5)))</x:f>
      </x:c>
      <x:c r="W649" s="12" t="n">
        <x:f>IF(Q649="Baseline PO cost",U649,0)</x:f>
        <x:v>0</x:v>
      </x:c>
      <x:c r="X649" s="12" t="n">
        <x:f>IF(Q649="Higher PO cost",U649,0)</x:f>
        <x:v>0</x:v>
      </x:c>
      <x:c r="Y649" s="12" t="n">
        <x:f>IF(Q649="Unclassified",U649,0)</x:f>
        <x:v>0</x:v>
      </x:c>
    </x:row>
    <x:row r="650" ht="22" customHeight="1">
      <x:c r="A650" s="2" t="str">
        <x:v>COIL</x:v>
      </x:c>
      <x:c r="B650" s="2" t="str">
        <x:v>10</x:v>
      </x:c>
      <x:c r="C650" s="2" t="str">
        <x:v>COILSET</x:v>
      </x:c>
      <x:c r="D650" s="2" t="str">
        <x:v>1060614</x:v>
      </x:c>
      <x:c r="E650" s="2" t="str">
        <x:v>0</x:v>
      </x:c>
      <x:c r="F650" s="2" t="str">
        <x:v>2</x:v>
      </x:c>
      <x:c r="G650" s="10" t="n">
        <x:v>46153</x:v>
      </x:c>
      <x:c r="H650" s="10" t="n">
        <x:v>46146</x:v>
      </x:c>
      <x:c r="I650" s="7" t="n">
        <x:v>1</x:v>
      </x:c>
      <x:c r="J650" s="7" t="n">
        <x:v>1</x:v>
      </x:c>
      <x:c r="K650" s="7" t="n">
        <x:v>1</x:v>
      </x:c>
      <x:c r="L650" s="8" t="n">
        <x:v>9.33</x:v>
      </x:c>
      <x:c r="M650" s="9" t="n">
        <x:v>9.33</x:v>
      </x:c>
      <x:c r="N650" s="2" t="str">
        <x:v>i</x:v>
      </x:c>
      <x:c r="O650" s="2" t="n">
        <x:v>0</x:v>
      </x:c>
      <x:c r="P650" s="2" t="n">
        <x:v>1</x:v>
      </x:c>
      <x:c r="Q650" s="2" t="str">
        <x:v>Unclassified</x:v>
      </x:c>
      <x:c r="R650" s="2" t="str">
        <x:v>Received</x:v>
      </x:c>
      <x:c r="S650" s="12" t="n">
        <x:f>IF(AND(ISNUMBER(G650),G650&gt;0,G650&lt;=Summary!$E$5,I650&gt;0),I650*K650,0)</x:f>
        <x:v>1</x:v>
      </x:c>
      <x:c r="T650" s="12" t="n">
        <x:f>MIN(S650,MAX(0,'Inventory detail'!E787-SUM(S593:S649)))</x:f>
        <x:v>0</x:v>
      </x:c>
      <x:c r="U650" s="12" t="n">
        <x:f>IF(O650=1,J650*K650,0)</x:f>
        <x:v>0</x:v>
      </x:c>
      <x:c r="V650" s="13" t="str">
        <x:f>IF(O650=0,"",IF(H650="","",MAX(H650,Summary!$E$5)))</x:f>
      </x:c>
      <x:c r="W650" s="12" t="n">
        <x:f>IF(Q650="Baseline PO cost",U650,0)</x:f>
        <x:v>0</x:v>
      </x:c>
      <x:c r="X650" s="12" t="n">
        <x:f>IF(Q650="Higher PO cost",U650,0)</x:f>
        <x:v>0</x:v>
      </x:c>
      <x:c r="Y650" s="12" t="n">
        <x:f>IF(Q650="Unclassified",U650,0)</x:f>
        <x:v>0</x:v>
      </x:c>
    </x:row>
    <x:row r="651" ht="22" customHeight="1">
      <x:c r="A651" s="2" t="str">
        <x:v>COIL</x:v>
      </x:c>
      <x:c r="B651" s="2" t="str">
        <x:v>10</x:v>
      </x:c>
      <x:c r="C651" s="2" t="str">
        <x:v>COILSET</x:v>
      </x:c>
      <x:c r="D651" s="2" t="str">
        <x:v>1060602</x:v>
      </x:c>
      <x:c r="E651" s="2" t="str">
        <x:v>0</x:v>
      </x:c>
      <x:c r="F651" s="2" t="str">
        <x:v>2</x:v>
      </x:c>
      <x:c r="G651" s="10" t="n">
        <x:v>46148</x:v>
      </x:c>
      <x:c r="H651" s="10" t="n">
        <x:v>46143</x:v>
      </x:c>
      <x:c r="I651" s="7" t="n">
        <x:v>1</x:v>
      </x:c>
      <x:c r="J651" s="7" t="n">
        <x:v>1</x:v>
      </x:c>
      <x:c r="K651" s="7" t="n">
        <x:v>1</x:v>
      </x:c>
      <x:c r="L651" s="8" t="n">
        <x:v>9.22</x:v>
      </x:c>
      <x:c r="M651" s="9" t="n">
        <x:v>9.22</x:v>
      </x:c>
      <x:c r="N651" s="2" t="str">
        <x:v>i</x:v>
      </x:c>
      <x:c r="O651" s="2" t="n">
        <x:v>0</x:v>
      </x:c>
      <x:c r="P651" s="2" t="n">
        <x:v>1</x:v>
      </x:c>
      <x:c r="Q651" s="2" t="str">
        <x:v>Unclassified</x:v>
      </x:c>
      <x:c r="R651" s="2" t="str">
        <x:v>Received</x:v>
      </x:c>
      <x:c r="S651" s="12" t="n">
        <x:f>IF(AND(ISNUMBER(G651),G651&gt;0,G651&lt;=Summary!$E$5,I651&gt;0),I651*K651,0)</x:f>
        <x:v>1</x:v>
      </x:c>
      <x:c r="T651" s="12" t="n">
        <x:f>MIN(S651,MAX(0,'Inventory detail'!E787-SUM(S593:S650)))</x:f>
        <x:v>0</x:v>
      </x:c>
      <x:c r="U651" s="12" t="n">
        <x:f>IF(O651=1,J651*K651,0)</x:f>
        <x:v>0</x:v>
      </x:c>
      <x:c r="V651" s="13" t="str">
        <x:f>IF(O651=0,"",IF(H651="","",MAX(H651,Summary!$E$5)))</x:f>
      </x:c>
      <x:c r="W651" s="12" t="n">
        <x:f>IF(Q651="Baseline PO cost",U651,0)</x:f>
        <x:v>0</x:v>
      </x:c>
      <x:c r="X651" s="12" t="n">
        <x:f>IF(Q651="Higher PO cost",U651,0)</x:f>
        <x:v>0</x:v>
      </x:c>
      <x:c r="Y651" s="12" t="n">
        <x:f>IF(Q651="Unclassified",U651,0)</x:f>
        <x:v>0</x:v>
      </x:c>
    </x:row>
    <x:row r="652" ht="22" customHeight="1">
      <x:c r="A652" s="2" t="str">
        <x:v>COIL</x:v>
      </x:c>
      <x:c r="B652" s="2" t="str">
        <x:v>10</x:v>
      </x:c>
      <x:c r="C652" s="2" t="str">
        <x:v>COILSET</x:v>
      </x:c>
      <x:c r="D652" s="2" t="str">
        <x:v>1060568</x:v>
      </x:c>
      <x:c r="E652" s="2" t="str">
        <x:v>0</x:v>
      </x:c>
      <x:c r="F652" s="2" t="str">
        <x:v>2</x:v>
      </x:c>
      <x:c r="G652" s="10" t="n">
        <x:v>46142</x:v>
      </x:c>
      <x:c r="H652" s="10" t="n">
        <x:v>46139</x:v>
      </x:c>
      <x:c r="I652" s="7" t="n">
        <x:v>1</x:v>
      </x:c>
      <x:c r="J652" s="7" t="n">
        <x:v>1</x:v>
      </x:c>
      <x:c r="K652" s="7" t="n">
        <x:v>1</x:v>
      </x:c>
      <x:c r="L652" s="8" t="n">
        <x:v>7.67</x:v>
      </x:c>
      <x:c r="M652" s="9" t="n">
        <x:v>7.67</x:v>
      </x:c>
      <x:c r="N652" s="2" t="str">
        <x:v>i</x:v>
      </x:c>
      <x:c r="O652" s="2" t="n">
        <x:v>0</x:v>
      </x:c>
      <x:c r="P652" s="2" t="n">
        <x:v>1</x:v>
      </x:c>
      <x:c r="Q652" s="2" t="str">
        <x:v>Unclassified</x:v>
      </x:c>
      <x:c r="R652" s="2" t="str">
        <x:v>Received</x:v>
      </x:c>
      <x:c r="S652" s="12" t="n">
        <x:f>IF(AND(ISNUMBER(G652),G652&gt;0,G652&lt;=Summary!$E$5,I652&gt;0),I652*K652,0)</x:f>
        <x:v>1</x:v>
      </x:c>
      <x:c r="T652" s="12" t="n">
        <x:f>MIN(S652,MAX(0,'Inventory detail'!E787-SUM(S593:S651)))</x:f>
        <x:v>0</x:v>
      </x:c>
      <x:c r="U652" s="12" t="n">
        <x:f>IF(O652=1,J652*K652,0)</x:f>
        <x:v>0</x:v>
      </x:c>
      <x:c r="V652" s="13" t="str">
        <x:f>IF(O652=0,"",IF(H652="","",MAX(H652,Summary!$E$5)))</x:f>
      </x:c>
      <x:c r="W652" s="12" t="n">
        <x:f>IF(Q652="Baseline PO cost",U652,0)</x:f>
        <x:v>0</x:v>
      </x:c>
      <x:c r="X652" s="12" t="n">
        <x:f>IF(Q652="Higher PO cost",U652,0)</x:f>
        <x:v>0</x:v>
      </x:c>
      <x:c r="Y652" s="12" t="n">
        <x:f>IF(Q652="Unclassified",U652,0)</x:f>
        <x:v>0</x:v>
      </x:c>
    </x:row>
    <x:row r="653" ht="22" customHeight="1">
      <x:c r="A653" s="2" t="str">
        <x:v>COIL</x:v>
      </x:c>
      <x:c r="B653" s="2" t="str">
        <x:v>10</x:v>
      </x:c>
      <x:c r="C653" s="2" t="str">
        <x:v>COILSET</x:v>
      </x:c>
      <x:c r="D653" s="2" t="str">
        <x:v>1060550</x:v>
      </x:c>
      <x:c r="E653" s="2" t="str">
        <x:v>0</x:v>
      </x:c>
      <x:c r="F653" s="2" t="str">
        <x:v>2</x:v>
      </x:c>
      <x:c r="G653" s="10" t="n">
        <x:v>46142</x:v>
      </x:c>
      <x:c r="H653" s="10" t="n">
        <x:v>46135</x:v>
      </x:c>
      <x:c r="I653" s="7" t="n">
        <x:v>1</x:v>
      </x:c>
      <x:c r="J653" s="7" t="n">
        <x:v>1</x:v>
      </x:c>
      <x:c r="K653" s="7" t="n">
        <x:v>1</x:v>
      </x:c>
      <x:c r="L653" s="8" t="n">
        <x:v>16.05</x:v>
      </x:c>
      <x:c r="M653" s="9" t="n">
        <x:v>16.05</x:v>
      </x:c>
      <x:c r="N653" s="2" t="str">
        <x:v>i</x:v>
      </x:c>
      <x:c r="O653" s="2" t="n">
        <x:v>0</x:v>
      </x:c>
      <x:c r="P653" s="2" t="n">
        <x:v>1</x:v>
      </x:c>
      <x:c r="Q653" s="2" t="str">
        <x:v>Unclassified</x:v>
      </x:c>
      <x:c r="R653" s="2" t="str">
        <x:v>Received</x:v>
      </x:c>
      <x:c r="S653" s="12" t="n">
        <x:f>IF(AND(ISNUMBER(G653),G653&gt;0,G653&lt;=Summary!$E$5,I653&gt;0),I653*K653,0)</x:f>
        <x:v>1</x:v>
      </x:c>
      <x:c r="T653" s="12" t="n">
        <x:f>MIN(S653,MAX(0,'Inventory detail'!E787-SUM(S593:S652)))</x:f>
        <x:v>0</x:v>
      </x:c>
      <x:c r="U653" s="12" t="n">
        <x:f>IF(O653=1,J653*K653,0)</x:f>
        <x:v>0</x:v>
      </x:c>
      <x:c r="V653" s="13" t="str">
        <x:f>IF(O653=0,"",IF(H653="","",MAX(H653,Summary!$E$5)))</x:f>
      </x:c>
      <x:c r="W653" s="12" t="n">
        <x:f>IF(Q653="Baseline PO cost",U653,0)</x:f>
        <x:v>0</x:v>
      </x:c>
      <x:c r="X653" s="12" t="n">
        <x:f>IF(Q653="Higher PO cost",U653,0)</x:f>
        <x:v>0</x:v>
      </x:c>
      <x:c r="Y653" s="12" t="n">
        <x:f>IF(Q653="Unclassified",U653,0)</x:f>
        <x:v>0</x:v>
      </x:c>
    </x:row>
    <x:row r="654" ht="22" customHeight="1">
      <x:c r="A654" s="2" t="str">
        <x:v>COIL</x:v>
      </x:c>
      <x:c r="B654" s="2" t="str">
        <x:v>10</x:v>
      </x:c>
      <x:c r="C654" s="2" t="str">
        <x:v>COILSET</x:v>
      </x:c>
      <x:c r="D654" s="2" t="str">
        <x:v>1060542</x:v>
      </x:c>
      <x:c r="E654" s="2" t="str">
        <x:v>0</x:v>
      </x:c>
      <x:c r="F654" s="2" t="str">
        <x:v>2</x:v>
      </x:c>
      <x:c r="G654" s="10" t="n">
        <x:v>46142</x:v>
      </x:c>
      <x:c r="H654" s="10" t="n">
        <x:v>46134</x:v>
      </x:c>
      <x:c r="I654" s="7" t="n">
        <x:v>1</x:v>
      </x:c>
      <x:c r="J654" s="7" t="n">
        <x:v>1</x:v>
      </x:c>
      <x:c r="K654" s="7" t="n">
        <x:v>1</x:v>
      </x:c>
      <x:c r="L654" s="8" t="n">
        <x:v>21.54</x:v>
      </x:c>
      <x:c r="M654" s="9" t="n">
        <x:v>21.54</x:v>
      </x:c>
      <x:c r="N654" s="2" t="str">
        <x:v>i</x:v>
      </x:c>
      <x:c r="O654" s="2" t="n">
        <x:v>0</x:v>
      </x:c>
      <x:c r="P654" s="2" t="n">
        <x:v>1</x:v>
      </x:c>
      <x:c r="Q654" s="2" t="str">
        <x:v>Unclassified</x:v>
      </x:c>
      <x:c r="R654" s="2" t="str">
        <x:v>Received</x:v>
      </x:c>
      <x:c r="S654" s="12" t="n">
        <x:f>IF(AND(ISNUMBER(G654),G654&gt;0,G654&lt;=Summary!$E$5,I654&gt;0),I654*K654,0)</x:f>
        <x:v>1</x:v>
      </x:c>
      <x:c r="T654" s="12" t="n">
        <x:f>MIN(S654,MAX(0,'Inventory detail'!E787-SUM(S593:S653)))</x:f>
        <x:v>0</x:v>
      </x:c>
      <x:c r="U654" s="12" t="n">
        <x:f>IF(O654=1,J654*K654,0)</x:f>
        <x:v>0</x:v>
      </x:c>
      <x:c r="V654" s="13" t="str">
        <x:f>IF(O654=0,"",IF(H654="","",MAX(H654,Summary!$E$5)))</x:f>
      </x:c>
      <x:c r="W654" s="12" t="n">
        <x:f>IF(Q654="Baseline PO cost",U654,0)</x:f>
        <x:v>0</x:v>
      </x:c>
      <x:c r="X654" s="12" t="n">
        <x:f>IF(Q654="Higher PO cost",U654,0)</x:f>
        <x:v>0</x:v>
      </x:c>
      <x:c r="Y654" s="12" t="n">
        <x:f>IF(Q654="Unclassified",U654,0)</x:f>
        <x:v>0</x:v>
      </x:c>
    </x:row>
    <x:row r="655" ht="22" customHeight="1">
      <x:c r="A655" s="2" t="str">
        <x:v>COIL</x:v>
      </x:c>
      <x:c r="B655" s="2" t="str">
        <x:v>10</x:v>
      </x:c>
      <x:c r="C655" s="2" t="str">
        <x:v>COILSET</x:v>
      </x:c>
      <x:c r="D655" s="2" t="str">
        <x:v>1060486</x:v>
      </x:c>
      <x:c r="E655" s="2" t="str">
        <x:v>0</x:v>
      </x:c>
      <x:c r="F655" s="2" t="str">
        <x:v>2</x:v>
      </x:c>
      <x:c r="G655" s="10" t="n">
        <x:v>46132</x:v>
      </x:c>
      <x:c r="H655" s="10" t="n">
        <x:v>46125</x:v>
      </x:c>
      <x:c r="I655" s="7" t="n">
        <x:v>1</x:v>
      </x:c>
      <x:c r="J655" s="7" t="n">
        <x:v>1</x:v>
      </x:c>
      <x:c r="K655" s="7" t="n">
        <x:v>1</x:v>
      </x:c>
      <x:c r="L655" s="8" t="n">
        <x:v>9</x:v>
      </x:c>
      <x:c r="M655" s="9" t="n">
        <x:v>9</x:v>
      </x:c>
      <x:c r="N655" s="2" t="str">
        <x:v>i</x:v>
      </x:c>
      <x:c r="O655" s="2" t="n">
        <x:v>0</x:v>
      </x:c>
      <x:c r="P655" s="2" t="n">
        <x:v>1</x:v>
      </x:c>
      <x:c r="Q655" s="2" t="str">
        <x:v>Unclassified</x:v>
      </x:c>
      <x:c r="R655" s="2" t="str">
        <x:v>Received</x:v>
      </x:c>
      <x:c r="S655" s="12" t="n">
        <x:f>IF(AND(ISNUMBER(G655),G655&gt;0,G655&lt;=Summary!$E$5,I655&gt;0),I655*K655,0)</x:f>
        <x:v>1</x:v>
      </x:c>
      <x:c r="T655" s="12" t="n">
        <x:f>MIN(S655,MAX(0,'Inventory detail'!E787-SUM(S593:S654)))</x:f>
        <x:v>0</x:v>
      </x:c>
      <x:c r="U655" s="12" t="n">
        <x:f>IF(O655=1,J655*K655,0)</x:f>
        <x:v>0</x:v>
      </x:c>
      <x:c r="V655" s="13" t="str">
        <x:f>IF(O655=0,"",IF(H655="","",MAX(H655,Summary!$E$5)))</x:f>
      </x:c>
      <x:c r="W655" s="12" t="n">
        <x:f>IF(Q655="Baseline PO cost",U655,0)</x:f>
        <x:v>0</x:v>
      </x:c>
      <x:c r="X655" s="12" t="n">
        <x:f>IF(Q655="Higher PO cost",U655,0)</x:f>
        <x:v>0</x:v>
      </x:c>
      <x:c r="Y655" s="12" t="n">
        <x:f>IF(Q655="Unclassified",U655,0)</x:f>
        <x:v>0</x:v>
      </x:c>
    </x:row>
    <x:row r="656" ht="22" customHeight="1">
      <x:c r="A656" s="2" t="str">
        <x:v>COIL</x:v>
      </x:c>
      <x:c r="B656" s="2" t="str">
        <x:v>10</x:v>
      </x:c>
      <x:c r="C656" s="2" t="str">
        <x:v>COILSET</x:v>
      </x:c>
      <x:c r="D656" s="2" t="str">
        <x:v>1060479</x:v>
      </x:c>
      <x:c r="E656" s="2" t="str">
        <x:v>0</x:v>
      </x:c>
      <x:c r="F656" s="2" t="str">
        <x:v>2</x:v>
      </x:c>
      <x:c r="G656" s="10" t="n">
        <x:v>46127</x:v>
      </x:c>
      <x:c r="H656" s="10" t="n">
        <x:v>46125</x:v>
      </x:c>
      <x:c r="I656" s="7" t="n">
        <x:v>1</x:v>
      </x:c>
      <x:c r="J656" s="7" t="n">
        <x:v>1</x:v>
      </x:c>
      <x:c r="K656" s="7" t="n">
        <x:v>1</x:v>
      </x:c>
      <x:c r="L656" s="8" t="n">
        <x:v>7.13</x:v>
      </x:c>
      <x:c r="M656" s="9" t="n">
        <x:v>7.13</x:v>
      </x:c>
      <x:c r="N656" s="2" t="str">
        <x:v>i</x:v>
      </x:c>
      <x:c r="O656" s="2" t="n">
        <x:v>0</x:v>
      </x:c>
      <x:c r="P656" s="2" t="n">
        <x:v>1</x:v>
      </x:c>
      <x:c r="Q656" s="2" t="str">
        <x:v>Unclassified</x:v>
      </x:c>
      <x:c r="R656" s="2" t="str">
        <x:v>Received</x:v>
      </x:c>
      <x:c r="S656" s="12" t="n">
        <x:f>IF(AND(ISNUMBER(G656),G656&gt;0,G656&lt;=Summary!$E$5,I656&gt;0),I656*K656,0)</x:f>
        <x:v>1</x:v>
      </x:c>
      <x:c r="T656" s="12" t="n">
        <x:f>MIN(S656,MAX(0,'Inventory detail'!E787-SUM(S593:S655)))</x:f>
        <x:v>0</x:v>
      </x:c>
      <x:c r="U656" s="12" t="n">
        <x:f>IF(O656=1,J656*K656,0)</x:f>
        <x:v>0</x:v>
      </x:c>
      <x:c r="V656" s="13" t="str">
        <x:f>IF(O656=0,"",IF(H656="","",MAX(H656,Summary!$E$5)))</x:f>
      </x:c>
      <x:c r="W656" s="12" t="n">
        <x:f>IF(Q656="Baseline PO cost",U656,0)</x:f>
        <x:v>0</x:v>
      </x:c>
      <x:c r="X656" s="12" t="n">
        <x:f>IF(Q656="Higher PO cost",U656,0)</x:f>
        <x:v>0</x:v>
      </x:c>
      <x:c r="Y656" s="12" t="n">
        <x:f>IF(Q656="Unclassified",U656,0)</x:f>
        <x:v>0</x:v>
      </x:c>
    </x:row>
    <x:row r="657" ht="22" customHeight="1">
      <x:c r="A657" s="2" t="str">
        <x:v>COIL</x:v>
      </x:c>
      <x:c r="B657" s="2" t="str">
        <x:v>10</x:v>
      </x:c>
      <x:c r="C657" s="2" t="str">
        <x:v>COILSET</x:v>
      </x:c>
      <x:c r="D657" s="2" t="str">
        <x:v>1060466</x:v>
      </x:c>
      <x:c r="E657" s="2" t="str">
        <x:v>0</x:v>
      </x:c>
      <x:c r="F657" s="2" t="str">
        <x:v>2</x:v>
      </x:c>
      <x:c r="G657" s="10" t="n">
        <x:v>46127</x:v>
      </x:c>
      <x:c r="H657" s="10" t="n">
        <x:v>46122</x:v>
      </x:c>
      <x:c r="I657" s="7" t="n">
        <x:v>1</x:v>
      </x:c>
      <x:c r="J657" s="7" t="n">
        <x:v>1</x:v>
      </x:c>
      <x:c r="K657" s="7" t="n">
        <x:v>1</x:v>
      </x:c>
      <x:c r="L657" s="8" t="n">
        <x:v>14.84</x:v>
      </x:c>
      <x:c r="M657" s="9" t="n">
        <x:v>14.84</x:v>
      </x:c>
      <x:c r="N657" s="2" t="str">
        <x:v>i</x:v>
      </x:c>
      <x:c r="O657" s="2" t="n">
        <x:v>0</x:v>
      </x:c>
      <x:c r="P657" s="2" t="n">
        <x:v>1</x:v>
      </x:c>
      <x:c r="Q657" s="2" t="str">
        <x:v>Unclassified</x:v>
      </x:c>
      <x:c r="R657" s="2" t="str">
        <x:v>Received</x:v>
      </x:c>
      <x:c r="S657" s="12" t="n">
        <x:f>IF(AND(ISNUMBER(G657),G657&gt;0,G657&lt;=Summary!$E$5,I657&gt;0),I657*K657,0)</x:f>
        <x:v>1</x:v>
      </x:c>
      <x:c r="T657" s="12" t="n">
        <x:f>MIN(S657,MAX(0,'Inventory detail'!E787-SUM(S593:S656)))</x:f>
        <x:v>0</x:v>
      </x:c>
      <x:c r="U657" s="12" t="n">
        <x:f>IF(O657=1,J657*K657,0)</x:f>
        <x:v>0</x:v>
      </x:c>
      <x:c r="V657" s="13" t="str">
        <x:f>IF(O657=0,"",IF(H657="","",MAX(H657,Summary!$E$5)))</x:f>
      </x:c>
      <x:c r="W657" s="12" t="n">
        <x:f>IF(Q657="Baseline PO cost",U657,0)</x:f>
        <x:v>0</x:v>
      </x:c>
      <x:c r="X657" s="12" t="n">
        <x:f>IF(Q657="Higher PO cost",U657,0)</x:f>
        <x:v>0</x:v>
      </x:c>
      <x:c r="Y657" s="12" t="n">
        <x:f>IF(Q657="Unclassified",U657,0)</x:f>
        <x:v>0</x:v>
      </x:c>
    </x:row>
    <x:row r="658" ht="22" customHeight="1">
      <x:c r="A658" s="2" t="str">
        <x:v>COIL</x:v>
      </x:c>
      <x:c r="B658" s="2" t="str">
        <x:v>10</x:v>
      </x:c>
      <x:c r="C658" s="2" t="str">
        <x:v>COILSET</x:v>
      </x:c>
      <x:c r="D658" s="2" t="str">
        <x:v>1060454</x:v>
      </x:c>
      <x:c r="E658" s="2" t="str">
        <x:v>0</x:v>
      </x:c>
      <x:c r="F658" s="2" t="str">
        <x:v>2</x:v>
      </x:c>
      <x:c r="G658" s="10" t="n">
        <x:v>46125</x:v>
      </x:c>
      <x:c r="H658" s="10" t="n">
        <x:v>46121</x:v>
      </x:c>
      <x:c r="I658" s="7" t="n">
        <x:v>1</x:v>
      </x:c>
      <x:c r="J658" s="7" t="n">
        <x:v>1</x:v>
      </x:c>
      <x:c r="K658" s="7" t="n">
        <x:v>1</x:v>
      </x:c>
      <x:c r="L658" s="8" t="n">
        <x:v>15.64</x:v>
      </x:c>
      <x:c r="M658" s="9" t="n">
        <x:v>15.64</x:v>
      </x:c>
      <x:c r="N658" s="2" t="str">
        <x:v>i</x:v>
      </x:c>
      <x:c r="O658" s="2" t="n">
        <x:v>0</x:v>
      </x:c>
      <x:c r="P658" s="2" t="n">
        <x:v>1</x:v>
      </x:c>
      <x:c r="Q658" s="2" t="str">
        <x:v>Unclassified</x:v>
      </x:c>
      <x:c r="R658" s="2" t="str">
        <x:v>Received</x:v>
      </x:c>
      <x:c r="S658" s="12" t="n">
        <x:f>IF(AND(ISNUMBER(G658),G658&gt;0,G658&lt;=Summary!$E$5,I658&gt;0),I658*K658,0)</x:f>
        <x:v>1</x:v>
      </x:c>
      <x:c r="T658" s="12" t="n">
        <x:f>MIN(S658,MAX(0,'Inventory detail'!E787-SUM(S593:S657)))</x:f>
        <x:v>0</x:v>
      </x:c>
      <x:c r="U658" s="12" t="n">
        <x:f>IF(O658=1,J658*K658,0)</x:f>
        <x:v>0</x:v>
      </x:c>
      <x:c r="V658" s="13" t="str">
        <x:f>IF(O658=0,"",IF(H658="","",MAX(H658,Summary!$E$5)))</x:f>
      </x:c>
      <x:c r="W658" s="12" t="n">
        <x:f>IF(Q658="Baseline PO cost",U658,0)</x:f>
        <x:v>0</x:v>
      </x:c>
      <x:c r="X658" s="12" t="n">
        <x:f>IF(Q658="Higher PO cost",U658,0)</x:f>
        <x:v>0</x:v>
      </x:c>
      <x:c r="Y658" s="12" t="n">
        <x:f>IF(Q658="Unclassified",U658,0)</x:f>
        <x:v>0</x:v>
      </x:c>
    </x:row>
    <x:row r="659" ht="22" customHeight="1">
      <x:c r="A659" s="2" t="str">
        <x:v>COIL</x:v>
      </x:c>
      <x:c r="B659" s="2" t="str">
        <x:v>10</x:v>
      </x:c>
      <x:c r="C659" s="2" t="str">
        <x:v>COILSET</x:v>
      </x:c>
      <x:c r="D659" s="2" t="str">
        <x:v>1060452</x:v>
      </x:c>
      <x:c r="E659" s="2" t="str">
        <x:v>0</x:v>
      </x:c>
      <x:c r="F659" s="2" t="str">
        <x:v>2</x:v>
      </x:c>
      <x:c r="G659" s="10" t="n">
        <x:v>46125</x:v>
      </x:c>
      <x:c r="H659" s="10" t="n">
        <x:v>46121</x:v>
      </x:c>
      <x:c r="I659" s="7" t="n">
        <x:v>1</x:v>
      </x:c>
      <x:c r="J659" s="7" t="n">
        <x:v>1</x:v>
      </x:c>
      <x:c r="K659" s="7" t="n">
        <x:v>1</x:v>
      </x:c>
      <x:c r="L659" s="8" t="n">
        <x:v>9.57</x:v>
      </x:c>
      <x:c r="M659" s="9" t="n">
        <x:v>9.57</x:v>
      </x:c>
      <x:c r="N659" s="2" t="str">
        <x:v>i</x:v>
      </x:c>
      <x:c r="O659" s="2" t="n">
        <x:v>0</x:v>
      </x:c>
      <x:c r="P659" s="2" t="n">
        <x:v>1</x:v>
      </x:c>
      <x:c r="Q659" s="2" t="str">
        <x:v>Unclassified</x:v>
      </x:c>
      <x:c r="R659" s="2" t="str">
        <x:v>Received</x:v>
      </x:c>
      <x:c r="S659" s="12" t="n">
        <x:f>IF(AND(ISNUMBER(G659),G659&gt;0,G659&lt;=Summary!$E$5,I659&gt;0),I659*K659,0)</x:f>
        <x:v>1</x:v>
      </x:c>
      <x:c r="T659" s="12" t="n">
        <x:f>MIN(S659,MAX(0,'Inventory detail'!E787-SUM(S593:S658)))</x:f>
        <x:v>0</x:v>
      </x:c>
      <x:c r="U659" s="12" t="n">
        <x:f>IF(O659=1,J659*K659,0)</x:f>
        <x:v>0</x:v>
      </x:c>
      <x:c r="V659" s="13" t="str">
        <x:f>IF(O659=0,"",IF(H659="","",MAX(H659,Summary!$E$5)))</x:f>
      </x:c>
      <x:c r="W659" s="12" t="n">
        <x:f>IF(Q659="Baseline PO cost",U659,0)</x:f>
        <x:v>0</x:v>
      </x:c>
      <x:c r="X659" s="12" t="n">
        <x:f>IF(Q659="Higher PO cost",U659,0)</x:f>
        <x:v>0</x:v>
      </x:c>
      <x:c r="Y659" s="12" t="n">
        <x:f>IF(Q659="Unclassified",U659,0)</x:f>
        <x:v>0</x:v>
      </x:c>
    </x:row>
    <x:row r="660" ht="22" customHeight="1">
      <x:c r="A660" s="2" t="str">
        <x:v>COIL</x:v>
      </x:c>
      <x:c r="B660" s="2" t="str">
        <x:v>10</x:v>
      </x:c>
      <x:c r="C660" s="2" t="str">
        <x:v>COILSET</x:v>
      </x:c>
      <x:c r="D660" s="2" t="str">
        <x:v>1060399</x:v>
      </x:c>
      <x:c r="E660" s="2" t="str">
        <x:v>0</x:v>
      </x:c>
      <x:c r="F660" s="2" t="str">
        <x:v>2</x:v>
      </x:c>
      <x:c r="G660" s="10" t="n">
        <x:v>46120</x:v>
      </x:c>
      <x:c r="H660" s="10" t="n">
        <x:v>46112</x:v>
      </x:c>
      <x:c r="I660" s="7" t="n">
        <x:v>1</x:v>
      </x:c>
      <x:c r="J660" s="7" t="n">
        <x:v>1</x:v>
      </x:c>
      <x:c r="K660" s="7" t="n">
        <x:v>1</x:v>
      </x:c>
      <x:c r="L660" s="8" t="n">
        <x:v>10.32</x:v>
      </x:c>
      <x:c r="M660" s="9" t="n">
        <x:v>10.32</x:v>
      </x:c>
      <x:c r="N660" s="2" t="str">
        <x:v>i</x:v>
      </x:c>
      <x:c r="O660" s="2" t="n">
        <x:v>0</x:v>
      </x:c>
      <x:c r="P660" s="2" t="n">
        <x:v>1</x:v>
      </x:c>
      <x:c r="Q660" s="2" t="str">
        <x:v>Unclassified</x:v>
      </x:c>
      <x:c r="R660" s="2" t="str">
        <x:v>Received</x:v>
      </x:c>
      <x:c r="S660" s="12" t="n">
        <x:f>IF(AND(ISNUMBER(G660),G660&gt;0,G660&lt;=Summary!$E$5,I660&gt;0),I660*K660,0)</x:f>
        <x:v>1</x:v>
      </x:c>
      <x:c r="T660" s="12" t="n">
        <x:f>MIN(S660,MAX(0,'Inventory detail'!E787-SUM(S593:S659)))</x:f>
        <x:v>0</x:v>
      </x:c>
      <x:c r="U660" s="12" t="n">
        <x:f>IF(O660=1,J660*K660,0)</x:f>
        <x:v>0</x:v>
      </x:c>
      <x:c r="V660" s="13" t="str">
        <x:f>IF(O660=0,"",IF(H660="","",MAX(H660,Summary!$E$5)))</x:f>
      </x:c>
      <x:c r="W660" s="12" t="n">
        <x:f>IF(Q660="Baseline PO cost",U660,0)</x:f>
        <x:v>0</x:v>
      </x:c>
      <x:c r="X660" s="12" t="n">
        <x:f>IF(Q660="Higher PO cost",U660,0)</x:f>
        <x:v>0</x:v>
      </x:c>
      <x:c r="Y660" s="12" t="n">
        <x:f>IF(Q660="Unclassified",U660,0)</x:f>
        <x:v>0</x:v>
      </x:c>
    </x:row>
    <x:row r="661" ht="22" customHeight="1">
      <x:c r="A661" s="2" t="str">
        <x:v>COIL</x:v>
      </x:c>
      <x:c r="B661" s="2" t="str">
        <x:v>10</x:v>
      </x:c>
      <x:c r="C661" s="2" t="str">
        <x:v>COILSET</x:v>
      </x:c>
      <x:c r="D661" s="2" t="str">
        <x:v>1060403</x:v>
      </x:c>
      <x:c r="E661" s="2" t="str">
        <x:v>0</x:v>
      </x:c>
      <x:c r="F661" s="2" t="str">
        <x:v>2</x:v>
      </x:c>
      <x:c r="G661" s="10" t="n">
        <x:v>46118</x:v>
      </x:c>
      <x:c r="H661" s="10" t="n">
        <x:v>46112</x:v>
      </x:c>
      <x:c r="I661" s="7" t="n">
        <x:v>1</x:v>
      </x:c>
      <x:c r="J661" s="7" t="n">
        <x:v>1</x:v>
      </x:c>
      <x:c r="K661" s="7" t="n">
        <x:v>1</x:v>
      </x:c>
      <x:c r="L661" s="8" t="n">
        <x:v>6.26</x:v>
      </x:c>
      <x:c r="M661" s="9" t="n">
        <x:v>6.26</x:v>
      </x:c>
      <x:c r="N661" s="2" t="str">
        <x:v>i</x:v>
      </x:c>
      <x:c r="O661" s="2" t="n">
        <x:v>0</x:v>
      </x:c>
      <x:c r="P661" s="2" t="n">
        <x:v>1</x:v>
      </x:c>
      <x:c r="Q661" s="2" t="str">
        <x:v>Unclassified</x:v>
      </x:c>
      <x:c r="R661" s="2" t="str">
        <x:v>Received</x:v>
      </x:c>
      <x:c r="S661" s="12" t="n">
        <x:f>IF(AND(ISNUMBER(G661),G661&gt;0,G661&lt;=Summary!$E$5,I661&gt;0),I661*K661,0)</x:f>
        <x:v>1</x:v>
      </x:c>
      <x:c r="T661" s="12" t="n">
        <x:f>MIN(S661,MAX(0,'Inventory detail'!E787-SUM(S593:S660)))</x:f>
        <x:v>0</x:v>
      </x:c>
      <x:c r="U661" s="12" t="n">
        <x:f>IF(O661=1,J661*K661,0)</x:f>
        <x:v>0</x:v>
      </x:c>
      <x:c r="V661" s="13" t="str">
        <x:f>IF(O661=0,"",IF(H661="","",MAX(H661,Summary!$E$5)))</x:f>
      </x:c>
      <x:c r="W661" s="12" t="n">
        <x:f>IF(Q661="Baseline PO cost",U661,0)</x:f>
        <x:v>0</x:v>
      </x:c>
      <x:c r="X661" s="12" t="n">
        <x:f>IF(Q661="Higher PO cost",U661,0)</x:f>
        <x:v>0</x:v>
      </x:c>
      <x:c r="Y661" s="12" t="n">
        <x:f>IF(Q661="Unclassified",U661,0)</x:f>
        <x:v>0</x:v>
      </x:c>
    </x:row>
    <x:row r="662" ht="22" customHeight="1">
      <x:c r="A662" s="2" t="str">
        <x:v>COIL</x:v>
      </x:c>
      <x:c r="B662" s="2" t="str">
        <x:v>10</x:v>
      </x:c>
      <x:c r="C662" s="2" t="str">
        <x:v>COILSET</x:v>
      </x:c>
      <x:c r="D662" s="2" t="str">
        <x:v>1060348</x:v>
      </x:c>
      <x:c r="E662" s="2" t="str">
        <x:v>0</x:v>
      </x:c>
      <x:c r="F662" s="2" t="str">
        <x:v>2</x:v>
      </x:c>
      <x:c r="G662" s="10" t="n">
        <x:v>46106</x:v>
      </x:c>
      <x:c r="H662" s="10" t="n">
        <x:v>46101</x:v>
      </x:c>
      <x:c r="I662" s="7" t="n">
        <x:v>1</x:v>
      </x:c>
      <x:c r="J662" s="7" t="n">
        <x:v>1</x:v>
      </x:c>
      <x:c r="K662" s="7" t="n">
        <x:v>1</x:v>
      </x:c>
      <x:c r="L662" s="8" t="n">
        <x:v>5.56</x:v>
      </x:c>
      <x:c r="M662" s="9" t="n">
        <x:v>5.56</x:v>
      </x:c>
      <x:c r="N662" s="2" t="str">
        <x:v>i</x:v>
      </x:c>
      <x:c r="O662" s="2" t="n">
        <x:v>0</x:v>
      </x:c>
      <x:c r="P662" s="2" t="n">
        <x:v>1</x:v>
      </x:c>
      <x:c r="Q662" s="2" t="str">
        <x:v>Unclassified</x:v>
      </x:c>
      <x:c r="R662" s="2" t="str">
        <x:v>Received</x:v>
      </x:c>
      <x:c r="S662" s="12" t="n">
        <x:f>IF(AND(ISNUMBER(G662),G662&gt;0,G662&lt;=Summary!$E$5,I662&gt;0),I662*K662,0)</x:f>
        <x:v>1</x:v>
      </x:c>
      <x:c r="T662" s="12" t="n">
        <x:f>MIN(S662,MAX(0,'Inventory detail'!E787-SUM(S593:S661)))</x:f>
        <x:v>0</x:v>
      </x:c>
      <x:c r="U662" s="12" t="n">
        <x:f>IF(O662=1,J662*K662,0)</x:f>
        <x:v>0</x:v>
      </x:c>
      <x:c r="V662" s="13" t="str">
        <x:f>IF(O662=0,"",IF(H662="","",MAX(H662,Summary!$E$5)))</x:f>
      </x:c>
      <x:c r="W662" s="12" t="n">
        <x:f>IF(Q662="Baseline PO cost",U662,0)</x:f>
        <x:v>0</x:v>
      </x:c>
      <x:c r="X662" s="12" t="n">
        <x:f>IF(Q662="Higher PO cost",U662,0)</x:f>
        <x:v>0</x:v>
      </x:c>
      <x:c r="Y662" s="12" t="n">
        <x:f>IF(Q662="Unclassified",U662,0)</x:f>
        <x:v>0</x:v>
      </x:c>
    </x:row>
    <x:row r="663" ht="22" customHeight="1">
      <x:c r="A663" s="2" t="str">
        <x:v>COIL</x:v>
      </x:c>
      <x:c r="B663" s="2" t="str">
        <x:v>10</x:v>
      </x:c>
      <x:c r="C663" s="2" t="str">
        <x:v>COILSET</x:v>
      </x:c>
      <x:c r="D663" s="2" t="str">
        <x:v>1060324</x:v>
      </x:c>
      <x:c r="E663" s="2" t="str">
        <x:v>0</x:v>
      </x:c>
      <x:c r="F663" s="2" t="str">
        <x:v>2</x:v>
      </x:c>
      <x:c r="G663" s="10" t="n">
        <x:v>46106</x:v>
      </x:c>
      <x:c r="H663" s="10" t="n">
        <x:v>46098</x:v>
      </x:c>
      <x:c r="I663" s="7" t="n">
        <x:v>1</x:v>
      </x:c>
      <x:c r="J663" s="7" t="n">
        <x:v>1</x:v>
      </x:c>
      <x:c r="K663" s="7" t="n">
        <x:v>1</x:v>
      </x:c>
      <x:c r="L663" s="8" t="n">
        <x:v>8.55</x:v>
      </x:c>
      <x:c r="M663" s="9" t="n">
        <x:v>8.55</x:v>
      </x:c>
      <x:c r="N663" s="2" t="str">
        <x:v>i</x:v>
      </x:c>
      <x:c r="O663" s="2" t="n">
        <x:v>0</x:v>
      </x:c>
      <x:c r="P663" s="2" t="n">
        <x:v>1</x:v>
      </x:c>
      <x:c r="Q663" s="2" t="str">
        <x:v>Unclassified</x:v>
      </x:c>
      <x:c r="R663" s="2" t="str">
        <x:v>Received</x:v>
      </x:c>
      <x:c r="S663" s="12" t="n">
        <x:f>IF(AND(ISNUMBER(G663),G663&gt;0,G663&lt;=Summary!$E$5,I663&gt;0),I663*K663,0)</x:f>
        <x:v>1</x:v>
      </x:c>
      <x:c r="T663" s="12" t="n">
        <x:f>MIN(S663,MAX(0,'Inventory detail'!E787-SUM(S593:S662)))</x:f>
        <x:v>0</x:v>
      </x:c>
      <x:c r="U663" s="12" t="n">
        <x:f>IF(O663=1,J663*K663,0)</x:f>
        <x:v>0</x:v>
      </x:c>
      <x:c r="V663" s="13" t="str">
        <x:f>IF(O663=0,"",IF(H663="","",MAX(H663,Summary!$E$5)))</x:f>
      </x:c>
      <x:c r="W663" s="12" t="n">
        <x:f>IF(Q663="Baseline PO cost",U663,0)</x:f>
        <x:v>0</x:v>
      </x:c>
      <x:c r="X663" s="12" t="n">
        <x:f>IF(Q663="Higher PO cost",U663,0)</x:f>
        <x:v>0</x:v>
      </x:c>
      <x:c r="Y663" s="12" t="n">
        <x:f>IF(Q663="Unclassified",U663,0)</x:f>
        <x:v>0</x:v>
      </x:c>
    </x:row>
    <x:row r="664" ht="22" customHeight="1">
      <x:c r="A664" s="2" t="str">
        <x:v>COIL</x:v>
      </x:c>
      <x:c r="B664" s="2" t="str">
        <x:v>10</x:v>
      </x:c>
      <x:c r="C664" s="2" t="str">
        <x:v>COILSET</x:v>
      </x:c>
      <x:c r="D664" s="2" t="str">
        <x:v>1060301</x:v>
      </x:c>
      <x:c r="E664" s="2" t="str">
        <x:v>0</x:v>
      </x:c>
      <x:c r="F664" s="2" t="str">
        <x:v>3</x:v>
      </x:c>
      <x:c r="G664" s="10" t="n">
        <x:v>46099</x:v>
      </x:c>
      <x:c r="H664" s="10" t="n">
        <x:v>46093</x:v>
      </x:c>
      <x:c r="I664" s="7" t="n">
        <x:v>1</x:v>
      </x:c>
      <x:c r="J664" s="7" t="n">
        <x:v>1</x:v>
      </x:c>
      <x:c r="K664" s="7" t="n">
        <x:v>1</x:v>
      </x:c>
      <x:c r="L664" s="8" t="n">
        <x:v>8.16</x:v>
      </x:c>
      <x:c r="M664" s="9" t="n">
        <x:v>8.16</x:v>
      </x:c>
      <x:c r="N664" s="2" t="str">
        <x:v>i</x:v>
      </x:c>
      <x:c r="O664" s="2" t="n">
        <x:v>0</x:v>
      </x:c>
      <x:c r="P664" s="2" t="n">
        <x:v>1</x:v>
      </x:c>
      <x:c r="Q664" s="2" t="str">
        <x:v>Unclassified</x:v>
      </x:c>
      <x:c r="R664" s="2" t="str">
        <x:v>Received</x:v>
      </x:c>
      <x:c r="S664" s="12" t="n">
        <x:f>IF(AND(ISNUMBER(G664),G664&gt;0,G664&lt;=Summary!$E$5,I664&gt;0),I664*K664,0)</x:f>
        <x:v>1</x:v>
      </x:c>
      <x:c r="T664" s="12" t="n">
        <x:f>MIN(S664,MAX(0,'Inventory detail'!E787-SUM(S593:S663)))</x:f>
        <x:v>0</x:v>
      </x:c>
      <x:c r="U664" s="12" t="n">
        <x:f>IF(O664=1,J664*K664,0)</x:f>
        <x:v>0</x:v>
      </x:c>
      <x:c r="V664" s="13" t="str">
        <x:f>IF(O664=0,"",IF(H664="","",MAX(H664,Summary!$E$5)))</x:f>
      </x:c>
      <x:c r="W664" s="12" t="n">
        <x:f>IF(Q664="Baseline PO cost",U664,0)</x:f>
        <x:v>0</x:v>
      </x:c>
      <x:c r="X664" s="12" t="n">
        <x:f>IF(Q664="Higher PO cost",U664,0)</x:f>
        <x:v>0</x:v>
      </x:c>
      <x:c r="Y664" s="12" t="n">
        <x:f>IF(Q664="Unclassified",U664,0)</x:f>
        <x:v>0</x:v>
      </x:c>
    </x:row>
    <x:row r="665" ht="22" customHeight="1">
      <x:c r="A665" s="2" t="str">
        <x:v>COIL</x:v>
      </x:c>
      <x:c r="B665" s="2" t="str">
        <x:v>10</x:v>
      </x:c>
      <x:c r="C665" s="2" t="str">
        <x:v>COILSET</x:v>
      </x:c>
      <x:c r="D665" s="2" t="str">
        <x:v>1060298</x:v>
      </x:c>
      <x:c r="E665" s="2" t="str">
        <x:v>0</x:v>
      </x:c>
      <x:c r="F665" s="2" t="str">
        <x:v>3</x:v>
      </x:c>
      <x:c r="G665" s="10" t="n">
        <x:v>46099</x:v>
      </x:c>
      <x:c r="H665" s="10" t="n">
        <x:v>46093</x:v>
      </x:c>
      <x:c r="I665" s="7" t="n">
        <x:v>1</x:v>
      </x:c>
      <x:c r="J665" s="7" t="n">
        <x:v>1</x:v>
      </x:c>
      <x:c r="K665" s="7" t="n">
        <x:v>1</x:v>
      </x:c>
      <x:c r="L665" s="8" t="n">
        <x:v>22.69</x:v>
      </x:c>
      <x:c r="M665" s="9" t="n">
        <x:v>22.69</x:v>
      </x:c>
      <x:c r="N665" s="2" t="str">
        <x:v>i</x:v>
      </x:c>
      <x:c r="O665" s="2" t="n">
        <x:v>0</x:v>
      </x:c>
      <x:c r="P665" s="2" t="n">
        <x:v>1</x:v>
      </x:c>
      <x:c r="Q665" s="2" t="str">
        <x:v>Unclassified</x:v>
      </x:c>
      <x:c r="R665" s="2" t="str">
        <x:v>Received</x:v>
      </x:c>
      <x:c r="S665" s="12" t="n">
        <x:f>IF(AND(ISNUMBER(G665),G665&gt;0,G665&lt;=Summary!$E$5,I665&gt;0),I665*K665,0)</x:f>
        <x:v>1</x:v>
      </x:c>
      <x:c r="T665" s="12" t="n">
        <x:f>MIN(S665,MAX(0,'Inventory detail'!E787-SUM(S593:S664)))</x:f>
        <x:v>0</x:v>
      </x:c>
      <x:c r="U665" s="12" t="n">
        <x:f>IF(O665=1,J665*K665,0)</x:f>
        <x:v>0</x:v>
      </x:c>
      <x:c r="V665" s="13" t="str">
        <x:f>IF(O665=0,"",IF(H665="","",MAX(H665,Summary!$E$5)))</x:f>
      </x:c>
      <x:c r="W665" s="12" t="n">
        <x:f>IF(Q665="Baseline PO cost",U665,0)</x:f>
        <x:v>0</x:v>
      </x:c>
      <x:c r="X665" s="12" t="n">
        <x:f>IF(Q665="Higher PO cost",U665,0)</x:f>
        <x:v>0</x:v>
      </x:c>
      <x:c r="Y665" s="12" t="n">
        <x:f>IF(Q665="Unclassified",U665,0)</x:f>
        <x:v>0</x:v>
      </x:c>
    </x:row>
    <x:row r="666" ht="22" customHeight="1">
      <x:c r="A666" s="2" t="str">
        <x:v>COIL</x:v>
      </x:c>
      <x:c r="B666" s="2" t="str">
        <x:v>10</x:v>
      </x:c>
      <x:c r="C666" s="2" t="str">
        <x:v>COILSET</x:v>
      </x:c>
      <x:c r="D666" s="2" t="str">
        <x:v>1060289</x:v>
      </x:c>
      <x:c r="E666" s="2" t="str">
        <x:v>0</x:v>
      </x:c>
      <x:c r="F666" s="2" t="str">
        <x:v>2</x:v>
      </x:c>
      <x:c r="G666" s="10" t="n">
        <x:v>46097</x:v>
      </x:c>
      <x:c r="H666" s="10" t="n">
        <x:v>46091</x:v>
      </x:c>
      <x:c r="I666" s="7" t="n">
        <x:v>1</x:v>
      </x:c>
      <x:c r="J666" s="7" t="n">
        <x:v>1</x:v>
      </x:c>
      <x:c r="K666" s="7" t="n">
        <x:v>1</x:v>
      </x:c>
      <x:c r="L666" s="8" t="n">
        <x:v>7.04</x:v>
      </x:c>
      <x:c r="M666" s="9" t="n">
        <x:v>7.04</x:v>
      </x:c>
      <x:c r="N666" s="2" t="str">
        <x:v>i</x:v>
      </x:c>
      <x:c r="O666" s="2" t="n">
        <x:v>0</x:v>
      </x:c>
      <x:c r="P666" s="2" t="n">
        <x:v>1</x:v>
      </x:c>
      <x:c r="Q666" s="2" t="str">
        <x:v>Unclassified</x:v>
      </x:c>
      <x:c r="R666" s="2" t="str">
        <x:v>Received</x:v>
      </x:c>
      <x:c r="S666" s="12" t="n">
        <x:f>IF(AND(ISNUMBER(G666),G666&gt;0,G666&lt;=Summary!$E$5,I666&gt;0),I666*K666,0)</x:f>
        <x:v>1</x:v>
      </x:c>
      <x:c r="T666" s="12" t="n">
        <x:f>MIN(S666,MAX(0,'Inventory detail'!E787-SUM(S593:S665)))</x:f>
        <x:v>0</x:v>
      </x:c>
      <x:c r="U666" s="12" t="n">
        <x:f>IF(O666=1,J666*K666,0)</x:f>
        <x:v>0</x:v>
      </x:c>
      <x:c r="V666" s="13" t="str">
        <x:f>IF(O666=0,"",IF(H666="","",MAX(H666,Summary!$E$5)))</x:f>
      </x:c>
      <x:c r="W666" s="12" t="n">
        <x:f>IF(Q666="Baseline PO cost",U666,0)</x:f>
        <x:v>0</x:v>
      </x:c>
      <x:c r="X666" s="12" t="n">
        <x:f>IF(Q666="Higher PO cost",U666,0)</x:f>
        <x:v>0</x:v>
      </x:c>
      <x:c r="Y666" s="12" t="n">
        <x:f>IF(Q666="Unclassified",U666,0)</x:f>
        <x:v>0</x:v>
      </x:c>
    </x:row>
    <x:row r="667" ht="22" customHeight="1">
      <x:c r="A667" s="2" t="str">
        <x:v>COIL</x:v>
      </x:c>
      <x:c r="B667" s="2" t="str">
        <x:v>10</x:v>
      </x:c>
      <x:c r="C667" s="2" t="str">
        <x:v>COILSET</x:v>
      </x:c>
      <x:c r="D667" s="2" t="str">
        <x:v>1060287</x:v>
      </x:c>
      <x:c r="E667" s="2" t="str">
        <x:v>0</x:v>
      </x:c>
      <x:c r="F667" s="2" t="str">
        <x:v>2</x:v>
      </x:c>
      <x:c r="G667" s="10" t="n">
        <x:v>46097</x:v>
      </x:c>
      <x:c r="H667" s="10" t="n">
        <x:v>46091</x:v>
      </x:c>
      <x:c r="I667" s="7" t="n">
        <x:v>1</x:v>
      </x:c>
      <x:c r="J667" s="7" t="n">
        <x:v>1</x:v>
      </x:c>
      <x:c r="K667" s="7" t="n">
        <x:v>1</x:v>
      </x:c>
      <x:c r="L667" s="8" t="n">
        <x:v>6.46</x:v>
      </x:c>
      <x:c r="M667" s="9" t="n">
        <x:v>6.46</x:v>
      </x:c>
      <x:c r="N667" s="2" t="str">
        <x:v>i</x:v>
      </x:c>
      <x:c r="O667" s="2" t="n">
        <x:v>0</x:v>
      </x:c>
      <x:c r="P667" s="2" t="n">
        <x:v>1</x:v>
      </x:c>
      <x:c r="Q667" s="2" t="str">
        <x:v>Unclassified</x:v>
      </x:c>
      <x:c r="R667" s="2" t="str">
        <x:v>Received</x:v>
      </x:c>
      <x:c r="S667" s="12" t="n">
        <x:f>IF(AND(ISNUMBER(G667),G667&gt;0,G667&lt;=Summary!$E$5,I667&gt;0),I667*K667,0)</x:f>
        <x:v>1</x:v>
      </x:c>
      <x:c r="T667" s="12" t="n">
        <x:f>MIN(S667,MAX(0,'Inventory detail'!E787-SUM(S593:S666)))</x:f>
        <x:v>0</x:v>
      </x:c>
      <x:c r="U667" s="12" t="n">
        <x:f>IF(O667=1,J667*K667,0)</x:f>
        <x:v>0</x:v>
      </x:c>
      <x:c r="V667" s="13" t="str">
        <x:f>IF(O667=0,"",IF(H667="","",MAX(H667,Summary!$E$5)))</x:f>
      </x:c>
      <x:c r="W667" s="12" t="n">
        <x:f>IF(Q667="Baseline PO cost",U667,0)</x:f>
        <x:v>0</x:v>
      </x:c>
      <x:c r="X667" s="12" t="n">
        <x:f>IF(Q667="Higher PO cost",U667,0)</x:f>
        <x:v>0</x:v>
      </x:c>
      <x:c r="Y667" s="12" t="n">
        <x:f>IF(Q667="Unclassified",U667,0)</x:f>
        <x:v>0</x:v>
      </x:c>
    </x:row>
    <x:row r="668" ht="22" customHeight="1">
      <x:c r="A668" s="2" t="str">
        <x:v>COIL</x:v>
      </x:c>
      <x:c r="B668" s="2" t="str">
        <x:v>10</x:v>
      </x:c>
      <x:c r="C668" s="2" t="str">
        <x:v>COILSET</x:v>
      </x:c>
      <x:c r="D668" s="2" t="str">
        <x:v>1060259</x:v>
      </x:c>
      <x:c r="E668" s="2" t="str">
        <x:v>0</x:v>
      </x:c>
      <x:c r="F668" s="2" t="str">
        <x:v>2</x:v>
      </x:c>
      <x:c r="G668" s="10" t="n">
        <x:v>46092</x:v>
      </x:c>
      <x:c r="H668" s="10" t="n">
        <x:v>46086</x:v>
      </x:c>
      <x:c r="I668" s="7" t="n">
        <x:v>1</x:v>
      </x:c>
      <x:c r="J668" s="7" t="n">
        <x:v>1</x:v>
      </x:c>
      <x:c r="K668" s="7" t="n">
        <x:v>1</x:v>
      </x:c>
      <x:c r="L668" s="8" t="n">
        <x:v>8.08</x:v>
      </x:c>
      <x:c r="M668" s="9" t="n">
        <x:v>8.08</x:v>
      </x:c>
      <x:c r="N668" s="2" t="str">
        <x:v>i</x:v>
      </x:c>
      <x:c r="O668" s="2" t="n">
        <x:v>0</x:v>
      </x:c>
      <x:c r="P668" s="2" t="n">
        <x:v>1</x:v>
      </x:c>
      <x:c r="Q668" s="2" t="str">
        <x:v>Unclassified</x:v>
      </x:c>
      <x:c r="R668" s="2" t="str">
        <x:v>Received</x:v>
      </x:c>
      <x:c r="S668" s="12" t="n">
        <x:f>IF(AND(ISNUMBER(G668),G668&gt;0,G668&lt;=Summary!$E$5,I668&gt;0),I668*K668,0)</x:f>
        <x:v>1</x:v>
      </x:c>
      <x:c r="T668" s="12" t="n">
        <x:f>MIN(S668,MAX(0,'Inventory detail'!E787-SUM(S593:S667)))</x:f>
        <x:v>0</x:v>
      </x:c>
      <x:c r="U668" s="12" t="n">
        <x:f>IF(O668=1,J668*K668,0)</x:f>
        <x:v>0</x:v>
      </x:c>
      <x:c r="V668" s="13" t="str">
        <x:f>IF(O668=0,"",IF(H668="","",MAX(H668,Summary!$E$5)))</x:f>
      </x:c>
      <x:c r="W668" s="12" t="n">
        <x:f>IF(Q668="Baseline PO cost",U668,0)</x:f>
        <x:v>0</x:v>
      </x:c>
      <x:c r="X668" s="12" t="n">
        <x:f>IF(Q668="Higher PO cost",U668,0)</x:f>
        <x:v>0</x:v>
      </x:c>
      <x:c r="Y668" s="12" t="n">
        <x:f>IF(Q668="Unclassified",U668,0)</x:f>
        <x:v>0</x:v>
      </x:c>
    </x:row>
    <x:row r="669" ht="22" customHeight="1">
      <x:c r="A669" s="2" t="str">
        <x:v>COIL</x:v>
      </x:c>
      <x:c r="B669" s="2" t="str">
        <x:v>10</x:v>
      </x:c>
      <x:c r="C669" s="2" t="str">
        <x:v>COILSET</x:v>
      </x:c>
      <x:c r="D669" s="2" t="str">
        <x:v>1060245</x:v>
      </x:c>
      <x:c r="E669" s="2" t="str">
        <x:v>0</x:v>
      </x:c>
      <x:c r="F669" s="2" t="str">
        <x:v>5</x:v>
      </x:c>
      <x:c r="G669" s="10" t="n">
        <x:v>46090</x:v>
      </x:c>
      <x:c r="H669" s="10" t="n">
        <x:v>46084</x:v>
      </x:c>
      <x:c r="I669" s="7" t="n">
        <x:v>1</x:v>
      </x:c>
      <x:c r="J669" s="7" t="n">
        <x:v>1</x:v>
      </x:c>
      <x:c r="K669" s="7" t="n">
        <x:v>1</x:v>
      </x:c>
      <x:c r="L669" s="8" t="n">
        <x:v>7.79</x:v>
      </x:c>
      <x:c r="M669" s="9" t="n">
        <x:v>7.79</x:v>
      </x:c>
      <x:c r="N669" s="2" t="str">
        <x:v>i</x:v>
      </x:c>
      <x:c r="O669" s="2" t="n">
        <x:v>0</x:v>
      </x:c>
      <x:c r="P669" s="2" t="n">
        <x:v>1</x:v>
      </x:c>
      <x:c r="Q669" s="2" t="str">
        <x:v>Unclassified</x:v>
      </x:c>
      <x:c r="R669" s="2" t="str">
        <x:v>Received</x:v>
      </x:c>
      <x:c r="S669" s="12" t="n">
        <x:f>IF(AND(ISNUMBER(G669),G669&gt;0,G669&lt;=Summary!$E$5,I669&gt;0),I669*K669,0)</x:f>
        <x:v>1</x:v>
      </x:c>
      <x:c r="T669" s="12" t="n">
        <x:f>MIN(S669,MAX(0,'Inventory detail'!E787-SUM(S593:S668)))</x:f>
        <x:v>0</x:v>
      </x:c>
      <x:c r="U669" s="12" t="n">
        <x:f>IF(O669=1,J669*K669,0)</x:f>
        <x:v>0</x:v>
      </x:c>
      <x:c r="V669" s="13" t="str">
        <x:f>IF(O669=0,"",IF(H669="","",MAX(H669,Summary!$E$5)))</x:f>
      </x:c>
      <x:c r="W669" s="12" t="n">
        <x:f>IF(Q669="Baseline PO cost",U669,0)</x:f>
        <x:v>0</x:v>
      </x:c>
      <x:c r="X669" s="12" t="n">
        <x:f>IF(Q669="Higher PO cost",U669,0)</x:f>
        <x:v>0</x:v>
      </x:c>
      <x:c r="Y669" s="12" t="n">
        <x:f>IF(Q669="Unclassified",U669,0)</x:f>
        <x:v>0</x:v>
      </x:c>
    </x:row>
    <x:row r="670" ht="22" customHeight="1">
      <x:c r="A670" s="2" t="str">
        <x:v>COIL</x:v>
      </x:c>
      <x:c r="B670" s="2" t="str">
        <x:v>10</x:v>
      </x:c>
      <x:c r="C670" s="2" t="str">
        <x:v>COILSET</x:v>
      </x:c>
      <x:c r="D670" s="2" t="str">
        <x:v>1060230</x:v>
      </x:c>
      <x:c r="E670" s="2" t="str">
        <x:v>0</x:v>
      </x:c>
      <x:c r="F670" s="2" t="str">
        <x:v>2</x:v>
      </x:c>
      <x:c r="G670" s="10" t="n">
        <x:v>46085</x:v>
      </x:c>
      <x:c r="H670" s="10" t="n">
        <x:v>46083</x:v>
      </x:c>
      <x:c r="I670" s="7" t="n">
        <x:v>1</x:v>
      </x:c>
      <x:c r="J670" s="7" t="n">
        <x:v>1</x:v>
      </x:c>
      <x:c r="K670" s="7" t="n">
        <x:v>1</x:v>
      </x:c>
      <x:c r="L670" s="8" t="n">
        <x:v>19.26</x:v>
      </x:c>
      <x:c r="M670" s="9" t="n">
        <x:v>19.26</x:v>
      </x:c>
      <x:c r="N670" s="2" t="str">
        <x:v>i</x:v>
      </x:c>
      <x:c r="O670" s="2" t="n">
        <x:v>0</x:v>
      </x:c>
      <x:c r="P670" s="2" t="n">
        <x:v>1</x:v>
      </x:c>
      <x:c r="Q670" s="2" t="str">
        <x:v>Unclassified</x:v>
      </x:c>
      <x:c r="R670" s="2" t="str">
        <x:v>Received</x:v>
      </x:c>
      <x:c r="S670" s="12" t="n">
        <x:f>IF(AND(ISNUMBER(G670),G670&gt;0,G670&lt;=Summary!$E$5,I670&gt;0),I670*K670,0)</x:f>
        <x:v>1</x:v>
      </x:c>
      <x:c r="T670" s="12" t="n">
        <x:f>MIN(S670,MAX(0,'Inventory detail'!E787-SUM(S593:S669)))</x:f>
        <x:v>0</x:v>
      </x:c>
      <x:c r="U670" s="12" t="n">
        <x:f>IF(O670=1,J670*K670,0)</x:f>
        <x:v>0</x:v>
      </x:c>
      <x:c r="V670" s="13" t="str">
        <x:f>IF(O670=0,"",IF(H670="","",MAX(H670,Summary!$E$5)))</x:f>
      </x:c>
      <x:c r="W670" s="12" t="n">
        <x:f>IF(Q670="Baseline PO cost",U670,0)</x:f>
        <x:v>0</x:v>
      </x:c>
      <x:c r="X670" s="12" t="n">
        <x:f>IF(Q670="Higher PO cost",U670,0)</x:f>
        <x:v>0</x:v>
      </x:c>
      <x:c r="Y670" s="12" t="n">
        <x:f>IF(Q670="Unclassified",U670,0)</x:f>
        <x:v>0</x:v>
      </x:c>
    </x:row>
    <x:row r="671" ht="22" customHeight="1">
      <x:c r="A671" s="2" t="str">
        <x:v>COIL</x:v>
      </x:c>
      <x:c r="B671" s="2" t="str">
        <x:v>10</x:v>
      </x:c>
      <x:c r="C671" s="2" t="str">
        <x:v>COILSET</x:v>
      </x:c>
      <x:c r="D671" s="2" t="str">
        <x:v>1060215</x:v>
      </x:c>
      <x:c r="E671" s="2" t="str">
        <x:v>0</x:v>
      </x:c>
      <x:c r="F671" s="2" t="str">
        <x:v>2</x:v>
      </x:c>
      <x:c r="G671" s="10" t="n">
        <x:v>46085</x:v>
      </x:c>
      <x:c r="H671" s="10" t="n">
        <x:v>46079</x:v>
      </x:c>
      <x:c r="I671" s="7" t="n">
        <x:v>1</x:v>
      </x:c>
      <x:c r="J671" s="7" t="n">
        <x:v>1</x:v>
      </x:c>
      <x:c r="K671" s="7" t="n">
        <x:v>1</x:v>
      </x:c>
      <x:c r="L671" s="8" t="n">
        <x:v>9.51</x:v>
      </x:c>
      <x:c r="M671" s="9" t="n">
        <x:v>9.51</x:v>
      </x:c>
      <x:c r="N671" s="2" t="str">
        <x:v>i</x:v>
      </x:c>
      <x:c r="O671" s="2" t="n">
        <x:v>0</x:v>
      </x:c>
      <x:c r="P671" s="2" t="n">
        <x:v>1</x:v>
      </x:c>
      <x:c r="Q671" s="2" t="str">
        <x:v>Unclassified</x:v>
      </x:c>
      <x:c r="R671" s="2" t="str">
        <x:v>Received</x:v>
      </x:c>
      <x:c r="S671" s="12" t="n">
        <x:f>IF(AND(ISNUMBER(G671),G671&gt;0,G671&lt;=Summary!$E$5,I671&gt;0),I671*K671,0)</x:f>
        <x:v>1</x:v>
      </x:c>
      <x:c r="T671" s="12" t="n">
        <x:f>MIN(S671,MAX(0,'Inventory detail'!E787-SUM(S593:S670)))</x:f>
        <x:v>0</x:v>
      </x:c>
      <x:c r="U671" s="12" t="n">
        <x:f>IF(O671=1,J671*K671,0)</x:f>
        <x:v>0</x:v>
      </x:c>
      <x:c r="V671" s="13" t="str">
        <x:f>IF(O671=0,"",IF(H671="","",MAX(H671,Summary!$E$5)))</x:f>
      </x:c>
      <x:c r="W671" s="12" t="n">
        <x:f>IF(Q671="Baseline PO cost",U671,0)</x:f>
        <x:v>0</x:v>
      </x:c>
      <x:c r="X671" s="12" t="n">
        <x:f>IF(Q671="Higher PO cost",U671,0)</x:f>
        <x:v>0</x:v>
      </x:c>
      <x:c r="Y671" s="12" t="n">
        <x:f>IF(Q671="Unclassified",U671,0)</x:f>
        <x:v>0</x:v>
      </x:c>
    </x:row>
    <x:row r="672" ht="22" customHeight="1">
      <x:c r="A672" s="2" t="str">
        <x:v>COIL</x:v>
      </x:c>
      <x:c r="B672" s="2" t="str">
        <x:v>10</x:v>
      </x:c>
      <x:c r="C672" s="2" t="str">
        <x:v>COILSET</x:v>
      </x:c>
      <x:c r="D672" s="2" t="str">
        <x:v>1060207</x:v>
      </x:c>
      <x:c r="E672" s="2" t="str">
        <x:v>0</x:v>
      </x:c>
      <x:c r="F672" s="2" t="str">
        <x:v>2</x:v>
      </x:c>
      <x:c r="G672" s="10" t="n">
        <x:v>46085</x:v>
      </x:c>
      <x:c r="H672" s="10" t="n">
        <x:v>46078</x:v>
      </x:c>
      <x:c r="I672" s="7" t="n">
        <x:v>1</x:v>
      </x:c>
      <x:c r="J672" s="7" t="n">
        <x:v>1</x:v>
      </x:c>
      <x:c r="K672" s="7" t="n">
        <x:v>1</x:v>
      </x:c>
      <x:c r="L672" s="8" t="n">
        <x:v>9.92</x:v>
      </x:c>
      <x:c r="M672" s="9" t="n">
        <x:v>9.92</x:v>
      </x:c>
      <x:c r="N672" s="2" t="str">
        <x:v>i</x:v>
      </x:c>
      <x:c r="O672" s="2" t="n">
        <x:v>0</x:v>
      </x:c>
      <x:c r="P672" s="2" t="n">
        <x:v>1</x:v>
      </x:c>
      <x:c r="Q672" s="2" t="str">
        <x:v>Unclassified</x:v>
      </x:c>
      <x:c r="R672" s="2" t="str">
        <x:v>Received</x:v>
      </x:c>
      <x:c r="S672" s="12" t="n">
        <x:f>IF(AND(ISNUMBER(G672),G672&gt;0,G672&lt;=Summary!$E$5,I672&gt;0),I672*K672,0)</x:f>
        <x:v>1</x:v>
      </x:c>
      <x:c r="T672" s="12" t="n">
        <x:f>MIN(S672,MAX(0,'Inventory detail'!E787-SUM(S593:S671)))</x:f>
        <x:v>0</x:v>
      </x:c>
      <x:c r="U672" s="12" t="n">
        <x:f>IF(O672=1,J672*K672,0)</x:f>
        <x:v>0</x:v>
      </x:c>
      <x:c r="V672" s="13" t="str">
        <x:f>IF(O672=0,"",IF(H672="","",MAX(H672,Summary!$E$5)))</x:f>
      </x:c>
      <x:c r="W672" s="12" t="n">
        <x:f>IF(Q672="Baseline PO cost",U672,0)</x:f>
        <x:v>0</x:v>
      </x:c>
      <x:c r="X672" s="12" t="n">
        <x:f>IF(Q672="Higher PO cost",U672,0)</x:f>
        <x:v>0</x:v>
      </x:c>
      <x:c r="Y672" s="12" t="n">
        <x:f>IF(Q672="Unclassified",U672,0)</x:f>
        <x:v>0</x:v>
      </x:c>
    </x:row>
    <x:row r="673" ht="22" customHeight="1">
      <x:c r="A673" s="2" t="str">
        <x:v>COIL</x:v>
      </x:c>
      <x:c r="B673" s="2" t="str">
        <x:v>10</x:v>
      </x:c>
      <x:c r="C673" s="2" t="str">
        <x:v>COILSET</x:v>
      </x:c>
      <x:c r="D673" s="2" t="str">
        <x:v>1060201</x:v>
      </x:c>
      <x:c r="E673" s="2" t="str">
        <x:v>0</x:v>
      </x:c>
      <x:c r="F673" s="2" t="str">
        <x:v>3</x:v>
      </x:c>
      <x:c r="G673" s="10" t="n">
        <x:v>46085</x:v>
      </x:c>
      <x:c r="H673" s="10" t="n">
        <x:v>46078</x:v>
      </x:c>
      <x:c r="I673" s="7" t="n">
        <x:v>1</x:v>
      </x:c>
      <x:c r="J673" s="7" t="n">
        <x:v>1</x:v>
      </x:c>
      <x:c r="K673" s="7" t="n">
        <x:v>1</x:v>
      </x:c>
      <x:c r="L673" s="8" t="n">
        <x:v>12.61</x:v>
      </x:c>
      <x:c r="M673" s="9" t="n">
        <x:v>12.61</x:v>
      </x:c>
      <x:c r="N673" s="2" t="str">
        <x:v>i</x:v>
      </x:c>
      <x:c r="O673" s="2" t="n">
        <x:v>0</x:v>
      </x:c>
      <x:c r="P673" s="2" t="n">
        <x:v>1</x:v>
      </x:c>
      <x:c r="Q673" s="2" t="str">
        <x:v>Unclassified</x:v>
      </x:c>
      <x:c r="R673" s="2" t="str">
        <x:v>Received</x:v>
      </x:c>
      <x:c r="S673" s="12" t="n">
        <x:f>IF(AND(ISNUMBER(G673),G673&gt;0,G673&lt;=Summary!$E$5,I673&gt;0),I673*K673,0)</x:f>
        <x:v>1</x:v>
      </x:c>
      <x:c r="T673" s="12" t="n">
        <x:f>MIN(S673,MAX(0,'Inventory detail'!E787-SUM(S593:S672)))</x:f>
        <x:v>0</x:v>
      </x:c>
      <x:c r="U673" s="12" t="n">
        <x:f>IF(O673=1,J673*K673,0)</x:f>
        <x:v>0</x:v>
      </x:c>
      <x:c r="V673" s="13" t="str">
        <x:f>IF(O673=0,"",IF(H673="","",MAX(H673,Summary!$E$5)))</x:f>
      </x:c>
      <x:c r="W673" s="12" t="n">
        <x:f>IF(Q673="Baseline PO cost",U673,0)</x:f>
        <x:v>0</x:v>
      </x:c>
      <x:c r="X673" s="12" t="n">
        <x:f>IF(Q673="Higher PO cost",U673,0)</x:f>
        <x:v>0</x:v>
      </x:c>
      <x:c r="Y673" s="12" t="n">
        <x:f>IF(Q673="Unclassified",U673,0)</x:f>
        <x:v>0</x:v>
      </x:c>
    </x:row>
    <x:row r="674" ht="22" customHeight="1">
      <x:c r="A674" s="2" t="str">
        <x:v>COIL</x:v>
      </x:c>
      <x:c r="B674" s="2" t="str">
        <x:v>10</x:v>
      </x:c>
      <x:c r="C674" s="2" t="str">
        <x:v>COILSET</x:v>
      </x:c>
      <x:c r="D674" s="2" t="str">
        <x:v>1060151</x:v>
      </x:c>
      <x:c r="E674" s="2" t="str">
        <x:v>0</x:v>
      </x:c>
      <x:c r="F674" s="2" t="str">
        <x:v>2</x:v>
      </x:c>
      <x:c r="G674" s="10" t="n">
        <x:v>46076</x:v>
      </x:c>
      <x:c r="H674" s="10" t="n">
        <x:v>46069</x:v>
      </x:c>
      <x:c r="I674" s="7" t="n">
        <x:v>1</x:v>
      </x:c>
      <x:c r="J674" s="7" t="n">
        <x:v>1</x:v>
      </x:c>
      <x:c r="K674" s="7" t="n">
        <x:v>1</x:v>
      </x:c>
      <x:c r="L674" s="8" t="n">
        <x:v>18.78</x:v>
      </x:c>
      <x:c r="M674" s="9" t="n">
        <x:v>18.78</x:v>
      </x:c>
      <x:c r="N674" s="2" t="str">
        <x:v>i</x:v>
      </x:c>
      <x:c r="O674" s="2" t="n">
        <x:v>0</x:v>
      </x:c>
      <x:c r="P674" s="2" t="n">
        <x:v>1</x:v>
      </x:c>
      <x:c r="Q674" s="2" t="str">
        <x:v>Unclassified</x:v>
      </x:c>
      <x:c r="R674" s="2" t="str">
        <x:v>Received</x:v>
      </x:c>
      <x:c r="S674" s="12" t="n">
        <x:f>IF(AND(ISNUMBER(G674),G674&gt;0,G674&lt;=Summary!$E$5,I674&gt;0),I674*K674,0)</x:f>
        <x:v>1</x:v>
      </x:c>
      <x:c r="T674" s="12" t="n">
        <x:f>MIN(S674,MAX(0,'Inventory detail'!E787-SUM(S593:S673)))</x:f>
        <x:v>0</x:v>
      </x:c>
      <x:c r="U674" s="12" t="n">
        <x:f>IF(O674=1,J674*K674,0)</x:f>
        <x:v>0</x:v>
      </x:c>
      <x:c r="V674" s="13" t="str">
        <x:f>IF(O674=0,"",IF(H674="","",MAX(H674,Summary!$E$5)))</x:f>
      </x:c>
      <x:c r="W674" s="12" t="n">
        <x:f>IF(Q674="Baseline PO cost",U674,0)</x:f>
        <x:v>0</x:v>
      </x:c>
      <x:c r="X674" s="12" t="n">
        <x:f>IF(Q674="Higher PO cost",U674,0)</x:f>
        <x:v>0</x:v>
      </x:c>
      <x:c r="Y674" s="12" t="n">
        <x:f>IF(Q674="Unclassified",U674,0)</x:f>
        <x:v>0</x:v>
      </x:c>
    </x:row>
    <x:row r="675" ht="22" customHeight="1">
      <x:c r="A675" s="2" t="str">
        <x:v>COIL</x:v>
      </x:c>
      <x:c r="B675" s="2" t="str">
        <x:v>10</x:v>
      </x:c>
      <x:c r="C675" s="2" t="str">
        <x:v>COILSET</x:v>
      </x:c>
      <x:c r="D675" s="2" t="str">
        <x:v>1060061</x:v>
      </x:c>
      <x:c r="E675" s="2" t="str">
        <x:v>0</x:v>
      </x:c>
      <x:c r="F675" s="2" t="str">
        <x:v>2</x:v>
      </x:c>
      <x:c r="G675" s="10" t="n">
        <x:v>46062</x:v>
      </x:c>
      <x:c r="H675" s="10" t="n">
        <x:v>46057</x:v>
      </x:c>
      <x:c r="I675" s="7" t="n">
        <x:v>1</x:v>
      </x:c>
      <x:c r="J675" s="7" t="n">
        <x:v>1</x:v>
      </x:c>
      <x:c r="K675" s="7" t="n">
        <x:v>1</x:v>
      </x:c>
      <x:c r="L675" s="8" t="n">
        <x:v>7.37</x:v>
      </x:c>
      <x:c r="M675" s="9" t="n">
        <x:v>7.37</x:v>
      </x:c>
      <x:c r="N675" s="2" t="str">
        <x:v>i</x:v>
      </x:c>
      <x:c r="O675" s="2" t="n">
        <x:v>0</x:v>
      </x:c>
      <x:c r="P675" s="2" t="n">
        <x:v>1</x:v>
      </x:c>
      <x:c r="Q675" s="2" t="str">
        <x:v>Unclassified</x:v>
      </x:c>
      <x:c r="R675" s="2" t="str">
        <x:v>Received</x:v>
      </x:c>
      <x:c r="S675" s="12" t="n">
        <x:f>IF(AND(ISNUMBER(G675),G675&gt;0,G675&lt;=Summary!$E$5,I675&gt;0),I675*K675,0)</x:f>
        <x:v>1</x:v>
      </x:c>
      <x:c r="T675" s="12" t="n">
        <x:f>MIN(S675,MAX(0,'Inventory detail'!E787-SUM(S593:S674)))</x:f>
        <x:v>0</x:v>
      </x:c>
      <x:c r="U675" s="12" t="n">
        <x:f>IF(O675=1,J675*K675,0)</x:f>
        <x:v>0</x:v>
      </x:c>
      <x:c r="V675" s="13" t="str">
        <x:f>IF(O675=0,"",IF(H675="","",MAX(H675,Summary!$E$5)))</x:f>
      </x:c>
      <x:c r="W675" s="12" t="n">
        <x:f>IF(Q675="Baseline PO cost",U675,0)</x:f>
        <x:v>0</x:v>
      </x:c>
      <x:c r="X675" s="12" t="n">
        <x:f>IF(Q675="Higher PO cost",U675,0)</x:f>
        <x:v>0</x:v>
      </x:c>
      <x:c r="Y675" s="12" t="n">
        <x:f>IF(Q675="Unclassified",U675,0)</x:f>
        <x:v>0</x:v>
      </x:c>
    </x:row>
    <x:row r="676" ht="22" customHeight="1">
      <x:c r="A676" s="2" t="str">
        <x:v>COIL</x:v>
      </x:c>
      <x:c r="B676" s="2" t="str">
        <x:v>10</x:v>
      </x:c>
      <x:c r="C676" s="2" t="str">
        <x:v>COILSET</x:v>
      </x:c>
      <x:c r="D676" s="2" t="str">
        <x:v>1060057</x:v>
      </x:c>
      <x:c r="E676" s="2" t="str">
        <x:v>0</x:v>
      </x:c>
      <x:c r="F676" s="2" t="str">
        <x:v>2</x:v>
      </x:c>
      <x:c r="G676" s="10" t="n">
        <x:v>46062</x:v>
      </x:c>
      <x:c r="H676" s="10" t="n">
        <x:v>46056</x:v>
      </x:c>
      <x:c r="I676" s="7" t="n">
        <x:v>1</x:v>
      </x:c>
      <x:c r="J676" s="7" t="n">
        <x:v>1</x:v>
      </x:c>
      <x:c r="K676" s="7" t="n">
        <x:v>1</x:v>
      </x:c>
      <x:c r="L676" s="8" t="n">
        <x:v>18.78</x:v>
      </x:c>
      <x:c r="M676" s="9" t="n">
        <x:v>18.78</x:v>
      </x:c>
      <x:c r="N676" s="2" t="str">
        <x:v>i</x:v>
      </x:c>
      <x:c r="O676" s="2" t="n">
        <x:v>0</x:v>
      </x:c>
      <x:c r="P676" s="2" t="n">
        <x:v>1</x:v>
      </x:c>
      <x:c r="Q676" s="2" t="str">
        <x:v>Unclassified</x:v>
      </x:c>
      <x:c r="R676" s="2" t="str">
        <x:v>Received</x:v>
      </x:c>
      <x:c r="S676" s="12" t="n">
        <x:f>IF(AND(ISNUMBER(G676),G676&gt;0,G676&lt;=Summary!$E$5,I676&gt;0),I676*K676,0)</x:f>
        <x:v>1</x:v>
      </x:c>
      <x:c r="T676" s="12" t="n">
        <x:f>MIN(S676,MAX(0,'Inventory detail'!E787-SUM(S593:S675)))</x:f>
        <x:v>0</x:v>
      </x:c>
      <x:c r="U676" s="12" t="n">
        <x:f>IF(O676=1,J676*K676,0)</x:f>
        <x:v>0</x:v>
      </x:c>
      <x:c r="V676" s="13" t="str">
        <x:f>IF(O676=0,"",IF(H676="","",MAX(H676,Summary!$E$5)))</x:f>
      </x:c>
      <x:c r="W676" s="12" t="n">
        <x:f>IF(Q676="Baseline PO cost",U676,0)</x:f>
        <x:v>0</x:v>
      </x:c>
      <x:c r="X676" s="12" t="n">
        <x:f>IF(Q676="Higher PO cost",U676,0)</x:f>
        <x:v>0</x:v>
      </x:c>
      <x:c r="Y676" s="12" t="n">
        <x:f>IF(Q676="Unclassified",U676,0)</x:f>
        <x:v>0</x:v>
      </x:c>
    </x:row>
    <x:row r="677" ht="22" customHeight="1">
      <x:c r="A677" s="2" t="str">
        <x:v>COIL</x:v>
      </x:c>
      <x:c r="B677" s="2" t="str">
        <x:v>10</x:v>
      </x:c>
      <x:c r="C677" s="2" t="str">
        <x:v>COILSET</x:v>
      </x:c>
      <x:c r="D677" s="2" t="str">
        <x:v>1060053</x:v>
      </x:c>
      <x:c r="E677" s="2" t="str">
        <x:v>0</x:v>
      </x:c>
      <x:c r="F677" s="2" t="str">
        <x:v>2</x:v>
      </x:c>
      <x:c r="G677" s="10" t="n">
        <x:v>46062</x:v>
      </x:c>
      <x:c r="H677" s="10" t="n">
        <x:v>46056</x:v>
      </x:c>
      <x:c r="I677" s="7" t="n">
        <x:v>1</x:v>
      </x:c>
      <x:c r="J677" s="7" t="n">
        <x:v>1</x:v>
      </x:c>
      <x:c r="K677" s="7" t="n">
        <x:v>1</x:v>
      </x:c>
      <x:c r="L677" s="8" t="n">
        <x:v>7.69</x:v>
      </x:c>
      <x:c r="M677" s="9" t="n">
        <x:v>7.69</x:v>
      </x:c>
      <x:c r="N677" s="2" t="str">
        <x:v>i</x:v>
      </x:c>
      <x:c r="O677" s="2" t="n">
        <x:v>0</x:v>
      </x:c>
      <x:c r="P677" s="2" t="n">
        <x:v>1</x:v>
      </x:c>
      <x:c r="Q677" s="2" t="str">
        <x:v>Unclassified</x:v>
      </x:c>
      <x:c r="R677" s="2" t="str">
        <x:v>Received</x:v>
      </x:c>
      <x:c r="S677" s="12" t="n">
        <x:f>IF(AND(ISNUMBER(G677),G677&gt;0,G677&lt;=Summary!$E$5,I677&gt;0),I677*K677,0)</x:f>
        <x:v>1</x:v>
      </x:c>
      <x:c r="T677" s="12" t="n">
        <x:f>MIN(S677,MAX(0,'Inventory detail'!E787-SUM(S593:S676)))</x:f>
        <x:v>0</x:v>
      </x:c>
      <x:c r="U677" s="12" t="n">
        <x:f>IF(O677=1,J677*K677,0)</x:f>
        <x:v>0</x:v>
      </x:c>
      <x:c r="V677" s="13" t="str">
        <x:f>IF(O677=0,"",IF(H677="","",MAX(H677,Summary!$E$5)))</x:f>
      </x:c>
      <x:c r="W677" s="12" t="n">
        <x:f>IF(Q677="Baseline PO cost",U677,0)</x:f>
        <x:v>0</x:v>
      </x:c>
      <x:c r="X677" s="12" t="n">
        <x:f>IF(Q677="Higher PO cost",U677,0)</x:f>
        <x:v>0</x:v>
      </x:c>
      <x:c r="Y677" s="12" t="n">
        <x:f>IF(Q677="Unclassified",U677,0)</x:f>
        <x:v>0</x:v>
      </x:c>
    </x:row>
    <x:row r="678" ht="22" customHeight="1">
      <x:c r="A678" s="2" t="str">
        <x:v>COIL</x:v>
      </x:c>
      <x:c r="B678" s="2" t="str">
        <x:v>10</x:v>
      </x:c>
      <x:c r="C678" s="2" t="str">
        <x:v>COILSET</x:v>
      </x:c>
      <x:c r="D678" s="2" t="str">
        <x:v>1060001</x:v>
      </x:c>
      <x:c r="E678" s="2" t="str">
        <x:v>0</x:v>
      </x:c>
      <x:c r="F678" s="2" t="str">
        <x:v>2</x:v>
      </x:c>
      <x:c r="G678" s="10" t="n">
        <x:v>46052</x:v>
      </x:c>
      <x:c r="H678" s="10" t="n">
        <x:v>46049</x:v>
      </x:c>
      <x:c r="I678" s="7" t="n">
        <x:v>1</x:v>
      </x:c>
      <x:c r="J678" s="7" t="n">
        <x:v>1</x:v>
      </x:c>
      <x:c r="K678" s="7" t="n">
        <x:v>1</x:v>
      </x:c>
      <x:c r="L678" s="8" t="n">
        <x:v>7.07</x:v>
      </x:c>
      <x:c r="M678" s="9" t="n">
        <x:v>7.07</x:v>
      </x:c>
      <x:c r="N678" s="2" t="str">
        <x:v>i</x:v>
      </x:c>
      <x:c r="O678" s="2" t="n">
        <x:v>0</x:v>
      </x:c>
      <x:c r="P678" s="2" t="n">
        <x:v>1</x:v>
      </x:c>
      <x:c r="Q678" s="2" t="str">
        <x:v>Unclassified</x:v>
      </x:c>
      <x:c r="R678" s="2" t="str">
        <x:v>Received</x:v>
      </x:c>
      <x:c r="S678" s="12" t="n">
        <x:f>IF(AND(ISNUMBER(G678),G678&gt;0,G678&lt;=Summary!$E$5,I678&gt;0),I678*K678,0)</x:f>
        <x:v>1</x:v>
      </x:c>
      <x:c r="T678" s="12" t="n">
        <x:f>MIN(S678,MAX(0,'Inventory detail'!E787-SUM(S593:S677)))</x:f>
        <x:v>0</x:v>
      </x:c>
      <x:c r="U678" s="12" t="n">
        <x:f>IF(O678=1,J678*K678,0)</x:f>
        <x:v>0</x:v>
      </x:c>
      <x:c r="V678" s="13" t="str">
        <x:f>IF(O678=0,"",IF(H678="","",MAX(H678,Summary!$E$5)))</x:f>
      </x:c>
      <x:c r="W678" s="12" t="n">
        <x:f>IF(Q678="Baseline PO cost",U678,0)</x:f>
        <x:v>0</x:v>
      </x:c>
      <x:c r="X678" s="12" t="n">
        <x:f>IF(Q678="Higher PO cost",U678,0)</x:f>
        <x:v>0</x:v>
      </x:c>
      <x:c r="Y678" s="12" t="n">
        <x:f>IF(Q678="Unclassified",U678,0)</x:f>
        <x:v>0</x:v>
      </x:c>
    </x:row>
    <x:row r="679" ht="22" customHeight="1">
      <x:c r="A679" s="2" t="str">
        <x:v>COIL</x:v>
      </x:c>
      <x:c r="B679" s="2" t="str">
        <x:v>10</x:v>
      </x:c>
      <x:c r="C679" s="2" t="str">
        <x:v>COILSET</x:v>
      </x:c>
      <x:c r="D679" s="2" t="str">
        <x:v>1059972</x:v>
      </x:c>
      <x:c r="E679" s="2" t="str">
        <x:v>0</x:v>
      </x:c>
      <x:c r="F679" s="2" t="str">
        <x:v>2</x:v>
      </x:c>
      <x:c r="G679" s="10" t="n">
        <x:v>46050</x:v>
      </x:c>
      <x:c r="H679" s="10" t="n">
        <x:v>46042</x:v>
      </x:c>
      <x:c r="I679" s="7" t="n">
        <x:v>1</x:v>
      </x:c>
      <x:c r="J679" s="7" t="n">
        <x:v>1</x:v>
      </x:c>
      <x:c r="K679" s="7" t="n">
        <x:v>1</x:v>
      </x:c>
      <x:c r="L679" s="8" t="n">
        <x:v>7.68</x:v>
      </x:c>
      <x:c r="M679" s="9" t="n">
        <x:v>7.68</x:v>
      </x:c>
      <x:c r="N679" s="2" t="str">
        <x:v>i</x:v>
      </x:c>
      <x:c r="O679" s="2" t="n">
        <x:v>0</x:v>
      </x:c>
      <x:c r="P679" s="2" t="n">
        <x:v>1</x:v>
      </x:c>
      <x:c r="Q679" s="2" t="str">
        <x:v>Unclassified</x:v>
      </x:c>
      <x:c r="R679" s="2" t="str">
        <x:v>Received</x:v>
      </x:c>
      <x:c r="S679" s="12" t="n">
        <x:f>IF(AND(ISNUMBER(G679),G679&gt;0,G679&lt;=Summary!$E$5,I679&gt;0),I679*K679,0)</x:f>
        <x:v>1</x:v>
      </x:c>
      <x:c r="T679" s="12" t="n">
        <x:f>MIN(S679,MAX(0,'Inventory detail'!E787-SUM(S593:S678)))</x:f>
        <x:v>0</x:v>
      </x:c>
      <x:c r="U679" s="12" t="n">
        <x:f>IF(O679=1,J679*K679,0)</x:f>
        <x:v>0</x:v>
      </x:c>
      <x:c r="V679" s="13" t="str">
        <x:f>IF(O679=0,"",IF(H679="","",MAX(H679,Summary!$E$5)))</x:f>
      </x:c>
      <x:c r="W679" s="12" t="n">
        <x:f>IF(Q679="Baseline PO cost",U679,0)</x:f>
        <x:v>0</x:v>
      </x:c>
      <x:c r="X679" s="12" t="n">
        <x:f>IF(Q679="Higher PO cost",U679,0)</x:f>
        <x:v>0</x:v>
      </x:c>
      <x:c r="Y679" s="12" t="n">
        <x:f>IF(Q679="Unclassified",U679,0)</x:f>
        <x:v>0</x:v>
      </x:c>
    </x:row>
    <x:row r="680" ht="22" customHeight="1">
      <x:c r="A680" s="2" t="str">
        <x:v>COIL</x:v>
      </x:c>
      <x:c r="B680" s="2" t="str">
        <x:v>10</x:v>
      </x:c>
      <x:c r="C680" s="2" t="str">
        <x:v>COILSET</x:v>
      </x:c>
      <x:c r="D680" s="2" t="str">
        <x:v>1059917</x:v>
      </x:c>
      <x:c r="E680" s="2" t="str">
        <x:v>0</x:v>
      </x:c>
      <x:c r="F680" s="2" t="str">
        <x:v>2</x:v>
      </x:c>
      <x:c r="G680" s="10" t="n">
        <x:v>46050</x:v>
      </x:c>
      <x:c r="H680" s="10" t="n">
        <x:v>46034</x:v>
      </x:c>
      <x:c r="I680" s="7" t="n">
        <x:v>1</x:v>
      </x:c>
      <x:c r="J680" s="7" t="n">
        <x:v>1</x:v>
      </x:c>
      <x:c r="K680" s="7" t="n">
        <x:v>1</x:v>
      </x:c>
      <x:c r="L680" s="8" t="n">
        <x:v>9.83</x:v>
      </x:c>
      <x:c r="M680" s="9" t="n">
        <x:v>9.83</x:v>
      </x:c>
      <x:c r="N680" s="2" t="str">
        <x:v>i</x:v>
      </x:c>
      <x:c r="O680" s="2" t="n">
        <x:v>0</x:v>
      </x:c>
      <x:c r="P680" s="2" t="n">
        <x:v>1</x:v>
      </x:c>
      <x:c r="Q680" s="2" t="str">
        <x:v>Unclassified</x:v>
      </x:c>
      <x:c r="R680" s="2" t="str">
        <x:v>Received</x:v>
      </x:c>
      <x:c r="S680" s="12" t="n">
        <x:f>IF(AND(ISNUMBER(G680),G680&gt;0,G680&lt;=Summary!$E$5,I680&gt;0),I680*K680,0)</x:f>
        <x:v>1</x:v>
      </x:c>
      <x:c r="T680" s="12" t="n">
        <x:f>MIN(S680,MAX(0,'Inventory detail'!E787-SUM(S593:S679)))</x:f>
        <x:v>0</x:v>
      </x:c>
      <x:c r="U680" s="12" t="n">
        <x:f>IF(O680=1,J680*K680,0)</x:f>
        <x:v>0</x:v>
      </x:c>
      <x:c r="V680" s="13" t="str">
        <x:f>IF(O680=0,"",IF(H680="","",MAX(H680,Summary!$E$5)))</x:f>
      </x:c>
      <x:c r="W680" s="12" t="n">
        <x:f>IF(Q680="Baseline PO cost",U680,0)</x:f>
        <x:v>0</x:v>
      </x:c>
      <x:c r="X680" s="12" t="n">
        <x:f>IF(Q680="Higher PO cost",U680,0)</x:f>
        <x:v>0</x:v>
      </x:c>
      <x:c r="Y680" s="12" t="n">
        <x:f>IF(Q680="Unclassified",U680,0)</x:f>
        <x:v>0</x:v>
      </x:c>
    </x:row>
    <x:row r="681" ht="22" customHeight="1">
      <x:c r="A681" s="2" t="str">
        <x:v>COIL</x:v>
      </x:c>
      <x:c r="B681" s="2" t="str">
        <x:v>10</x:v>
      </x:c>
      <x:c r="C681" s="2" t="str">
        <x:v>COILSET</x:v>
      </x:c>
      <x:c r="D681" s="2" t="str">
        <x:v>1059942</x:v>
      </x:c>
      <x:c r="E681" s="2" t="str">
        <x:v>0</x:v>
      </x:c>
      <x:c r="F681" s="2" t="str">
        <x:v>2</x:v>
      </x:c>
      <x:c r="G681" s="10" t="n">
        <x:v>46043</x:v>
      </x:c>
      <x:c r="H681" s="10" t="n">
        <x:v>46036</x:v>
      </x:c>
      <x:c r="I681" s="7" t="n">
        <x:v>1</x:v>
      </x:c>
      <x:c r="J681" s="7" t="n">
        <x:v>1</x:v>
      </x:c>
      <x:c r="K681" s="7" t="n">
        <x:v>1</x:v>
      </x:c>
      <x:c r="L681" s="8" t="n">
        <x:v>6.31</x:v>
      </x:c>
      <x:c r="M681" s="9" t="n">
        <x:v>6.31</x:v>
      </x:c>
      <x:c r="N681" s="2" t="str">
        <x:v>i</x:v>
      </x:c>
      <x:c r="O681" s="2" t="n">
        <x:v>0</x:v>
      </x:c>
      <x:c r="P681" s="2" t="n">
        <x:v>1</x:v>
      </x:c>
      <x:c r="Q681" s="2" t="str">
        <x:v>Unclassified</x:v>
      </x:c>
      <x:c r="R681" s="2" t="str">
        <x:v>Received</x:v>
      </x:c>
      <x:c r="S681" s="12" t="n">
        <x:f>IF(AND(ISNUMBER(G681),G681&gt;0,G681&lt;=Summary!$E$5,I681&gt;0),I681*K681,0)</x:f>
        <x:v>1</x:v>
      </x:c>
      <x:c r="T681" s="12" t="n">
        <x:f>MIN(S681,MAX(0,'Inventory detail'!E787-SUM(S593:S680)))</x:f>
        <x:v>0</x:v>
      </x:c>
      <x:c r="U681" s="12" t="n">
        <x:f>IF(O681=1,J681*K681,0)</x:f>
        <x:v>0</x:v>
      </x:c>
      <x:c r="V681" s="13" t="str">
        <x:f>IF(O681=0,"",IF(H681="","",MAX(H681,Summary!$E$5)))</x:f>
      </x:c>
      <x:c r="W681" s="12" t="n">
        <x:f>IF(Q681="Baseline PO cost",U681,0)</x:f>
        <x:v>0</x:v>
      </x:c>
      <x:c r="X681" s="12" t="n">
        <x:f>IF(Q681="Higher PO cost",U681,0)</x:f>
        <x:v>0</x:v>
      </x:c>
      <x:c r="Y681" s="12" t="n">
        <x:f>IF(Q681="Unclassified",U681,0)</x:f>
        <x:v>0</x:v>
      </x:c>
    </x:row>
    <x:row r="682" ht="22" customHeight="1">
      <x:c r="A682" s="2" t="str">
        <x:v>COIL</x:v>
      </x:c>
      <x:c r="B682" s="2" t="str">
        <x:v>10</x:v>
      </x:c>
      <x:c r="C682" s="2" t="str">
        <x:v>COILSET</x:v>
      </x:c>
      <x:c r="D682" s="2" t="str">
        <x:v>1059937</x:v>
      </x:c>
      <x:c r="E682" s="2" t="str">
        <x:v>0</x:v>
      </x:c>
      <x:c r="F682" s="2" t="str">
        <x:v>2</x:v>
      </x:c>
      <x:c r="G682" s="10" t="n">
        <x:v>46043</x:v>
      </x:c>
      <x:c r="H682" s="10" t="n">
        <x:v>46036</x:v>
      </x:c>
      <x:c r="I682" s="7" t="n">
        <x:v>1</x:v>
      </x:c>
      <x:c r="J682" s="7" t="n">
        <x:v>1</x:v>
      </x:c>
      <x:c r="K682" s="7" t="n">
        <x:v>1</x:v>
      </x:c>
      <x:c r="L682" s="8" t="n">
        <x:v>10.23</x:v>
      </x:c>
      <x:c r="M682" s="9" t="n">
        <x:v>10.23</x:v>
      </x:c>
      <x:c r="N682" s="2" t="str">
        <x:v>i</x:v>
      </x:c>
      <x:c r="O682" s="2" t="n">
        <x:v>0</x:v>
      </x:c>
      <x:c r="P682" s="2" t="n">
        <x:v>1</x:v>
      </x:c>
      <x:c r="Q682" s="2" t="str">
        <x:v>Unclassified</x:v>
      </x:c>
      <x:c r="R682" s="2" t="str">
        <x:v>Received</x:v>
      </x:c>
      <x:c r="S682" s="12" t="n">
        <x:f>IF(AND(ISNUMBER(G682),G682&gt;0,G682&lt;=Summary!$E$5,I682&gt;0),I682*K682,0)</x:f>
        <x:v>1</x:v>
      </x:c>
      <x:c r="T682" s="12" t="n">
        <x:f>MIN(S682,MAX(0,'Inventory detail'!E787-SUM(S593:S681)))</x:f>
        <x:v>0</x:v>
      </x:c>
      <x:c r="U682" s="12" t="n">
        <x:f>IF(O682=1,J682*K682,0)</x:f>
        <x:v>0</x:v>
      </x:c>
      <x:c r="V682" s="13" t="str">
        <x:f>IF(O682=0,"",IF(H682="","",MAX(H682,Summary!$E$5)))</x:f>
      </x:c>
      <x:c r="W682" s="12" t="n">
        <x:f>IF(Q682="Baseline PO cost",U682,0)</x:f>
        <x:v>0</x:v>
      </x:c>
      <x:c r="X682" s="12" t="n">
        <x:f>IF(Q682="Higher PO cost",U682,0)</x:f>
        <x:v>0</x:v>
      </x:c>
      <x:c r="Y682" s="12" t="n">
        <x:f>IF(Q682="Unclassified",U682,0)</x:f>
        <x:v>0</x:v>
      </x:c>
    </x:row>
    <x:row r="683" ht="22" customHeight="1">
      <x:c r="A683" s="2" t="str">
        <x:v>COIL</x:v>
      </x:c>
      <x:c r="B683" s="2" t="str">
        <x:v>10</x:v>
      </x:c>
      <x:c r="C683" s="2" t="str">
        <x:v>COILSET</x:v>
      </x:c>
      <x:c r="D683" s="2" t="str">
        <x:v>1059901</x:v>
      </x:c>
      <x:c r="E683" s="2" t="str">
        <x:v>0</x:v>
      </x:c>
      <x:c r="F683" s="2" t="str">
        <x:v>2</x:v>
      </x:c>
      <x:c r="G683" s="10" t="n">
        <x:v>46036</x:v>
      </x:c>
      <x:c r="H683" s="10" t="n">
        <x:v>46030</x:v>
      </x:c>
      <x:c r="I683" s="7" t="n">
        <x:v>1</x:v>
      </x:c>
      <x:c r="J683" s="7" t="n">
        <x:v>1</x:v>
      </x:c>
      <x:c r="K683" s="7" t="n">
        <x:v>1</x:v>
      </x:c>
      <x:c r="L683" s="8" t="n">
        <x:v>6.3</x:v>
      </x:c>
      <x:c r="M683" s="9" t="n">
        <x:v>6.3</x:v>
      </x:c>
      <x:c r="N683" s="2" t="str">
        <x:v>i</x:v>
      </x:c>
      <x:c r="O683" s="2" t="n">
        <x:v>0</x:v>
      </x:c>
      <x:c r="P683" s="2" t="n">
        <x:v>1</x:v>
      </x:c>
      <x:c r="Q683" s="2" t="str">
        <x:v>Unclassified</x:v>
      </x:c>
      <x:c r="R683" s="2" t="str">
        <x:v>Received</x:v>
      </x:c>
      <x:c r="S683" s="12" t="n">
        <x:f>IF(AND(ISNUMBER(G683),G683&gt;0,G683&lt;=Summary!$E$5,I683&gt;0),I683*K683,0)</x:f>
        <x:v>1</x:v>
      </x:c>
      <x:c r="T683" s="12" t="n">
        <x:f>MIN(S683,MAX(0,'Inventory detail'!E787-SUM(S593:S682)))</x:f>
        <x:v>0</x:v>
      </x:c>
      <x:c r="U683" s="12" t="n">
        <x:f>IF(O683=1,J683*K683,0)</x:f>
        <x:v>0</x:v>
      </x:c>
      <x:c r="V683" s="13" t="str">
        <x:f>IF(O683=0,"",IF(H683="","",MAX(H683,Summary!$E$5)))</x:f>
      </x:c>
      <x:c r="W683" s="12" t="n">
        <x:f>IF(Q683="Baseline PO cost",U683,0)</x:f>
        <x:v>0</x:v>
      </x:c>
      <x:c r="X683" s="12" t="n">
        <x:f>IF(Q683="Higher PO cost",U683,0)</x:f>
        <x:v>0</x:v>
      </x:c>
      <x:c r="Y683" s="12" t="n">
        <x:f>IF(Q683="Unclassified",U683,0)</x:f>
        <x:v>0</x:v>
      </x:c>
    </x:row>
    <x:row r="684" ht="22" customHeight="1">
      <x:c r="A684" s="2" t="str">
        <x:v>COIL</x:v>
      </x:c>
      <x:c r="B684" s="2" t="str">
        <x:v>10</x:v>
      </x:c>
      <x:c r="C684" s="2" t="str">
        <x:v>COILSET</x:v>
      </x:c>
      <x:c r="D684" s="2" t="str">
        <x:v>1061524</x:v>
      </x:c>
      <x:c r="E684" s="2" t="str">
        <x:v>0</x:v>
      </x:c>
      <x:c r="F684" s="2" t="str">
        <x:v>2</x:v>
      </x:c>
      <x:c r="G684" s="10"/>
      <x:c r="H684" s="10" t="n">
        <x:v>46302</x:v>
      </x:c>
      <x:c r="I684" s="7" t="n">
        <x:v>1</x:v>
      </x:c>
      <x:c r="J684" s="7" t="n">
        <x:v>1</x:v>
      </x:c>
      <x:c r="K684" s="7" t="n">
        <x:v>1</x:v>
      </x:c>
      <x:c r="L684" s="8" t="n">
        <x:v>9</x:v>
      </x:c>
      <x:c r="M684" s="9" t="n">
        <x:v>0</x:v>
      </x:c>
      <x:c r="N684" s="2" t="str">
        <x:v>a</x:v>
      </x:c>
      <x:c r="O684" s="2" t="n">
        <x:v>1</x:v>
      </x:c>
      <x:c r="P684" s="2" t="n">
        <x:v>1</x:v>
      </x:c>
      <x:c r="Q684" s="2" t="str">
        <x:v>Unclassified</x:v>
      </x:c>
      <x:c r="R684" s="2" t="str">
        <x:v>Overdue active PO</x:v>
      </x:c>
      <x:c r="S684" s="12" t="n">
        <x:f>IF(AND(ISNUMBER(G684),G684&gt;0,G684&lt;=Summary!$E$5,I684&gt;0),I684*K684,0)</x:f>
        <x:v>0</x:v>
      </x:c>
      <x:c r="T684" s="12" t="n">
        <x:f>MIN(S684,MAX(0,'Inventory detail'!E787-SUM(S593:S683)))</x:f>
        <x:v>0</x:v>
      </x:c>
      <x:c r="U684" s="12" t="n">
        <x:f>IF(O684=1,J684*K684,0)</x:f>
        <x:v>1</x:v>
      </x:c>
      <x:c r="V684" s="13" t="n">
        <x:f>IF(O684=0,"",IF(H684="","",MAX(H684,Summary!$E$5)))</x:f>
        <x:v>46304</x:v>
      </x:c>
      <x:c r="W684" s="12" t="n">
        <x:f>IF(Q684="Baseline PO cost",U684,0)</x:f>
        <x:v>0</x:v>
      </x:c>
      <x:c r="X684" s="12" t="n">
        <x:f>IF(Q684="Higher PO cost",U684,0)</x:f>
        <x:v>0</x:v>
      </x:c>
      <x:c r="Y684" s="12" t="n">
        <x:f>IF(Q684="Unclassified",U684,0)</x:f>
        <x:v>1</x:v>
      </x:c>
    </x:row>
    <x:row r="685" ht="22" customHeight="1">
      <x:c r="A685" s="2" t="str">
        <x:v>COIL</x:v>
      </x:c>
      <x:c r="B685" s="2" t="str">
        <x:v>10</x:v>
      </x:c>
      <x:c r="C685" s="2" t="str">
        <x:v>COILSET</x:v>
      </x:c>
      <x:c r="D685" s="2" t="str">
        <x:v>1061509</x:v>
      </x:c>
      <x:c r="E685" s="2" t="str">
        <x:v>0</x:v>
      </x:c>
      <x:c r="F685" s="2" t="str">
        <x:v>4</x:v>
      </x:c>
      <x:c r="G685" s="10"/>
      <x:c r="H685" s="10" t="n">
        <x:v>46301</x:v>
      </x:c>
      <x:c r="I685" s="7" t="n">
        <x:v>1</x:v>
      </x:c>
      <x:c r="J685" s="7" t="n">
        <x:v>1</x:v>
      </x:c>
      <x:c r="K685" s="7" t="n">
        <x:v>1</x:v>
      </x:c>
      <x:c r="L685" s="8" t="n">
        <x:v>8.12</x:v>
      </x:c>
      <x:c r="M685" s="9" t="n">
        <x:v>0</x:v>
      </x:c>
      <x:c r="N685" s="2" t="str">
        <x:v>a</x:v>
      </x:c>
      <x:c r="O685" s="2" t="n">
        <x:v>1</x:v>
      </x:c>
      <x:c r="P685" s="2" t="n">
        <x:v>1</x:v>
      </x:c>
      <x:c r="Q685" s="2" t="str">
        <x:v>Unclassified</x:v>
      </x:c>
      <x:c r="R685" s="2" t="str">
        <x:v>Overdue active PO</x:v>
      </x:c>
      <x:c r="S685" s="12" t="n">
        <x:f>IF(AND(ISNUMBER(G685),G685&gt;0,G685&lt;=Summary!$E$5,I685&gt;0),I685*K685,0)</x:f>
        <x:v>0</x:v>
      </x:c>
      <x:c r="T685" s="12" t="n">
        <x:f>MIN(S685,MAX(0,'Inventory detail'!E787-SUM(S593:S684)))</x:f>
        <x:v>0</x:v>
      </x:c>
      <x:c r="U685" s="12" t="n">
        <x:f>IF(O685=1,J685*K685,0)</x:f>
        <x:v>1</x:v>
      </x:c>
      <x:c r="V685" s="13" t="n">
        <x:f>IF(O685=0,"",IF(H685="","",MAX(H685,Summary!$E$5)))</x:f>
        <x:v>46304</x:v>
      </x:c>
      <x:c r="W685" s="12" t="n">
        <x:f>IF(Q685="Baseline PO cost",U685,0)</x:f>
        <x:v>0</x:v>
      </x:c>
      <x:c r="X685" s="12" t="n">
        <x:f>IF(Q685="Higher PO cost",U685,0)</x:f>
        <x:v>0</x:v>
      </x:c>
      <x:c r="Y685" s="12" t="n">
        <x:f>IF(Q685="Unclassified",U685,0)</x:f>
        <x:v>1</x:v>
      </x:c>
    </x:row>
    <x:row r="686" ht="22" customHeight="1">
      <x:c r="A686" s="2" t="str">
        <x:v>COIL</x:v>
      </x:c>
      <x:c r="B686" s="2" t="str">
        <x:v>30</x:v>
      </x:c>
      <x:c r="C686" s="2" t="str">
        <x:v>10BLK12-4</x:v>
      </x:c>
      <x:c r="D686" s="2" t="str">
        <x:v>3003962</x:v>
      </x:c>
      <x:c r="E686" s="2" t="str">
        <x:v>0</x:v>
      </x:c>
      <x:c r="F686" s="2" t="str">
        <x:v>5</x:v>
      </x:c>
      <x:c r="G686" s="10" t="n">
        <x:v>46273</x:v>
      </x:c>
      <x:c r="H686" s="10" t="n">
        <x:v>46269</x:v>
      </x:c>
      <x:c r="I686" s="7" t="n">
        <x:v>35700</x:v>
      </x:c>
      <x:c r="J686" s="7" t="n">
        <x:v>35700</x:v>
      </x:c>
      <x:c r="K686" s="7" t="n">
        <x:v>1</x:v>
      </x:c>
      <x:c r="L686" s="8" t="n">
        <x:v>4.11</x:v>
      </x:c>
      <x:c r="M686" s="9" t="n">
        <x:v>1656.48</x:v>
      </x:c>
      <x:c r="N686" s="2" t="str">
        <x:v>i</x:v>
      </x:c>
      <x:c r="O686" s="2" t="n">
        <x:v>0</x:v>
      </x:c>
      <x:c r="P686" s="2" t="n">
        <x:v>100</x:v>
      </x:c>
      <x:c r="Q686" s="2" t="str">
        <x:v>Baseline PO cost</x:v>
      </x:c>
      <x:c r="R686" s="2" t="str">
        <x:v>Received</x:v>
      </x:c>
      <x:c r="S686" s="12" t="n">
        <x:f>IF(AND(ISNUMBER(G686),G686&gt;0,G686&lt;=Summary!$E$5,I686&gt;0),I686*K686,0)</x:f>
        <x:v>35700</x:v>
      </x:c>
      <x:c r="T686" s="12" t="n">
        <x:f>MIN(S686,MAX(0,'Inventory detail'!E13-0))</x:f>
        <x:v>24900</x:v>
      </x:c>
      <x:c r="U686" s="12" t="n">
        <x:f>IF(O686=1,J686*K686,0)</x:f>
        <x:v>0</x:v>
      </x:c>
      <x:c r="V686" s="13" t="str">
        <x:f>IF(O686=0,"",IF(H686="","",MAX(H686,Summary!$E$5)))</x:f>
      </x:c>
      <x:c r="W686" s="12" t="n">
        <x:f>IF(Q686="Baseline PO cost",U686,0)</x:f>
        <x:v>0</x:v>
      </x:c>
      <x:c r="X686" s="12" t="n">
        <x:f>IF(Q686="Higher PO cost",U686,0)</x:f>
        <x:v>0</x:v>
      </x:c>
      <x:c r="Y686" s="12" t="n">
        <x:f>IF(Q686="Unclassified",U686,0)</x:f>
        <x:v>0</x:v>
      </x:c>
    </x:row>
    <x:row r="687" ht="22" customHeight="1">
      <x:c r="A687" s="2" t="str">
        <x:v>COIL</x:v>
      </x:c>
      <x:c r="B687" s="2" t="str">
        <x:v>30</x:v>
      </x:c>
      <x:c r="C687" s="2" t="str">
        <x:v>10BLK12-4</x:v>
      </x:c>
      <x:c r="D687" s="2" t="str">
        <x:v>3003954</x:v>
      </x:c>
      <x:c r="E687" s="2" t="str">
        <x:v>0</x:v>
      </x:c>
      <x:c r="F687" s="2" t="str">
        <x:v>6</x:v>
      </x:c>
      <x:c r="G687" s="10" t="n">
        <x:v>46226</x:v>
      </x:c>
      <x:c r="H687" s="10" t="n">
        <x:v>46224</x:v>
      </x:c>
      <x:c r="I687" s="7" t="n">
        <x:v>35700</x:v>
      </x:c>
      <x:c r="J687" s="7" t="n">
        <x:v>35700</x:v>
      </x:c>
      <x:c r="K687" s="7" t="n">
        <x:v>1</x:v>
      </x:c>
      <x:c r="L687" s="8" t="n">
        <x:v>4.11</x:v>
      </x:c>
      <x:c r="M687" s="9" t="n">
        <x:v>1656.48</x:v>
      </x:c>
      <x:c r="N687" s="2" t="str">
        <x:v>i</x:v>
      </x:c>
      <x:c r="O687" s="2" t="n">
        <x:v>0</x:v>
      </x:c>
      <x:c r="P687" s="2" t="n">
        <x:v>100</x:v>
      </x:c>
      <x:c r="Q687" s="2" t="str">
        <x:v>Baseline PO cost</x:v>
      </x:c>
      <x:c r="R687" s="2" t="str">
        <x:v>Received</x:v>
      </x:c>
      <x:c r="S687" s="12" t="n">
        <x:f>IF(AND(ISNUMBER(G687),G687&gt;0,G687&lt;=Summary!$E$5,I687&gt;0),I687*K687,0)</x:f>
        <x:v>35700</x:v>
      </x:c>
      <x:c r="T687" s="12" t="n">
        <x:f>MIN(S687,MAX(0,'Inventory detail'!E13-SUM(S686:S686)))</x:f>
        <x:v>0</x:v>
      </x:c>
      <x:c r="U687" s="12" t="n">
        <x:f>IF(O687=1,J687*K687,0)</x:f>
        <x:v>0</x:v>
      </x:c>
      <x:c r="V687" s="13" t="str">
        <x:f>IF(O687=0,"",IF(H687="","",MAX(H687,Summary!$E$5)))</x:f>
      </x:c>
      <x:c r="W687" s="12" t="n">
        <x:f>IF(Q687="Baseline PO cost",U687,0)</x:f>
        <x:v>0</x:v>
      </x:c>
      <x:c r="X687" s="12" t="n">
        <x:f>IF(Q687="Higher PO cost",U687,0)</x:f>
        <x:v>0</x:v>
      </x:c>
      <x:c r="Y687" s="12" t="n">
        <x:f>IF(Q687="Unclassified",U687,0)</x:f>
        <x:v>0</x:v>
      </x:c>
    </x:row>
    <x:row r="688" ht="22" customHeight="1">
      <x:c r="A688" s="2" t="str">
        <x:v>COIL</x:v>
      </x:c>
      <x:c r="B688" s="2" t="str">
        <x:v>30</x:v>
      </x:c>
      <x:c r="C688" s="2" t="str">
        <x:v>10BLK12-4</x:v>
      </x:c>
      <x:c r="D688" s="2" t="str">
        <x:v>3003953</x:v>
      </x:c>
      <x:c r="E688" s="2" t="str">
        <x:v>0</x:v>
      </x:c>
      <x:c r="F688" s="2" t="str">
        <x:v>8</x:v>
      </x:c>
      <x:c r="G688" s="10" t="n">
        <x:v>46195</x:v>
      </x:c>
      <x:c r="H688" s="10" t="n">
        <x:v>46197</x:v>
      </x:c>
      <x:c r="I688" s="7" t="n">
        <x:v>33600</x:v>
      </x:c>
      <x:c r="J688" s="7" t="n">
        <x:v>33600</x:v>
      </x:c>
      <x:c r="K688" s="7" t="n">
        <x:v>1</x:v>
      </x:c>
      <x:c r="L688" s="8" t="n">
        <x:v>4.11</x:v>
      </x:c>
      <x:c r="M688" s="9" t="n">
        <x:v>1559.04</x:v>
      </x:c>
      <x:c r="N688" s="2" t="str">
        <x:v>i</x:v>
      </x:c>
      <x:c r="O688" s="2" t="n">
        <x:v>0</x:v>
      </x:c>
      <x:c r="P688" s="2" t="n">
        <x:v>100</x:v>
      </x:c>
      <x:c r="Q688" s="2" t="str">
        <x:v>Baseline PO cost</x:v>
      </x:c>
      <x:c r="R688" s="2" t="str">
        <x:v>Received</x:v>
      </x:c>
      <x:c r="S688" s="12" t="n">
        <x:f>IF(AND(ISNUMBER(G688),G688&gt;0,G688&lt;=Summary!$E$5,I688&gt;0),I688*K688,0)</x:f>
        <x:v>33600</x:v>
      </x:c>
      <x:c r="T688" s="12" t="n">
        <x:f>MIN(S688,MAX(0,'Inventory detail'!E13-SUM(S686:S687)))</x:f>
        <x:v>0</x:v>
      </x:c>
      <x:c r="U688" s="12" t="n">
        <x:f>IF(O688=1,J688*K688,0)</x:f>
        <x:v>0</x:v>
      </x:c>
      <x:c r="V688" s="13" t="str">
        <x:f>IF(O688=0,"",IF(H688="","",MAX(H688,Summary!$E$5)))</x:f>
      </x:c>
      <x:c r="W688" s="12" t="n">
        <x:f>IF(Q688="Baseline PO cost",U688,0)</x:f>
        <x:v>0</x:v>
      </x:c>
      <x:c r="X688" s="12" t="n">
        <x:f>IF(Q688="Higher PO cost",U688,0)</x:f>
        <x:v>0</x:v>
      </x:c>
      <x:c r="Y688" s="12" t="n">
        <x:f>IF(Q688="Unclassified",U688,0)</x:f>
        <x:v>0</x:v>
      </x:c>
    </x:row>
    <x:row r="689" ht="22" customHeight="1">
      <x:c r="A689" s="2" t="str">
        <x:v>COIL</x:v>
      </x:c>
      <x:c r="B689" s="2" t="str">
        <x:v>30</x:v>
      </x:c>
      <x:c r="C689" s="2" t="str">
        <x:v>10BLK12-4</x:v>
      </x:c>
      <x:c r="D689" s="2" t="str">
        <x:v>3003945</x:v>
      </x:c>
      <x:c r="E689" s="2" t="str">
        <x:v>0</x:v>
      </x:c>
      <x:c r="F689" s="2" t="str">
        <x:v>9</x:v>
      </x:c>
      <x:c r="G689" s="10" t="n">
        <x:v>46174</x:v>
      </x:c>
      <x:c r="H689" s="10" t="n">
        <x:v>46171</x:v>
      </x:c>
      <x:c r="I689" s="7" t="n">
        <x:v>44100</x:v>
      </x:c>
      <x:c r="J689" s="7" t="n">
        <x:v>44100</x:v>
      </x:c>
      <x:c r="K689" s="7" t="n">
        <x:v>1</x:v>
      </x:c>
      <x:c r="L689" s="8" t="n">
        <x:v>4.11</x:v>
      </x:c>
      <x:c r="M689" s="9" t="n">
        <x:v>2046.24</x:v>
      </x:c>
      <x:c r="N689" s="2" t="str">
        <x:v>i</x:v>
      </x:c>
      <x:c r="O689" s="2" t="n">
        <x:v>0</x:v>
      </x:c>
      <x:c r="P689" s="2" t="n">
        <x:v>100</x:v>
      </x:c>
      <x:c r="Q689" s="2" t="str">
        <x:v>Baseline PO cost</x:v>
      </x:c>
      <x:c r="R689" s="2" t="str">
        <x:v>Received</x:v>
      </x:c>
      <x:c r="S689" s="12" t="n">
        <x:f>IF(AND(ISNUMBER(G689),G689&gt;0,G689&lt;=Summary!$E$5,I689&gt;0),I689*K689,0)</x:f>
        <x:v>44100</x:v>
      </x:c>
      <x:c r="T689" s="12" t="n">
        <x:f>MIN(S689,MAX(0,'Inventory detail'!E13-SUM(S686:S688)))</x:f>
        <x:v>0</x:v>
      </x:c>
      <x:c r="U689" s="12" t="n">
        <x:f>IF(O689=1,J689*K689,0)</x:f>
        <x:v>0</x:v>
      </x:c>
      <x:c r="V689" s="13" t="str">
        <x:f>IF(O689=0,"",IF(H689="","",MAX(H689,Summary!$E$5)))</x:f>
      </x:c>
      <x:c r="W689" s="12" t="n">
        <x:f>IF(Q689="Baseline PO cost",U689,0)</x:f>
        <x:v>0</x:v>
      </x:c>
      <x:c r="X689" s="12" t="n">
        <x:f>IF(Q689="Higher PO cost",U689,0)</x:f>
        <x:v>0</x:v>
      </x:c>
      <x:c r="Y689" s="12" t="n">
        <x:f>IF(Q689="Unclassified",U689,0)</x:f>
        <x:v>0</x:v>
      </x:c>
    </x:row>
    <x:row r="690" ht="22" customHeight="1">
      <x:c r="A690" s="2" t="str">
        <x:v>COIL</x:v>
      </x:c>
      <x:c r="B690" s="2" t="str">
        <x:v>30</x:v>
      </x:c>
      <x:c r="C690" s="2" t="str">
        <x:v>10BLK12-4</x:v>
      </x:c>
      <x:c r="D690" s="2" t="str">
        <x:v>3003940</x:v>
      </x:c>
      <x:c r="E690" s="2" t="str">
        <x:v>0</x:v>
      </x:c>
      <x:c r="F690" s="2" t="str">
        <x:v>6</x:v>
      </x:c>
      <x:c r="G690" s="10" t="n">
        <x:v>46143</x:v>
      </x:c>
      <x:c r="H690" s="10" t="n">
        <x:v>46143</x:v>
      </x:c>
      <x:c r="I690" s="7" t="n">
        <x:v>42000</x:v>
      </x:c>
      <x:c r="J690" s="7" t="n">
        <x:v>42000</x:v>
      </x:c>
      <x:c r="K690" s="7" t="n">
        <x:v>1</x:v>
      </x:c>
      <x:c r="L690" s="8" t="n">
        <x:v>4.11</x:v>
      </x:c>
      <x:c r="M690" s="9" t="n">
        <x:v>1948.8</x:v>
      </x:c>
      <x:c r="N690" s="2" t="str">
        <x:v>i</x:v>
      </x:c>
      <x:c r="O690" s="2" t="n">
        <x:v>0</x:v>
      </x:c>
      <x:c r="P690" s="2" t="n">
        <x:v>100</x:v>
      </x:c>
      <x:c r="Q690" s="2" t="str">
        <x:v>Baseline PO cost</x:v>
      </x:c>
      <x:c r="R690" s="2" t="str">
        <x:v>Received</x:v>
      </x:c>
      <x:c r="S690" s="12" t="n">
        <x:f>IF(AND(ISNUMBER(G690),G690&gt;0,G690&lt;=Summary!$E$5,I690&gt;0),I690*K690,0)</x:f>
        <x:v>42000</x:v>
      </x:c>
      <x:c r="T690" s="12" t="n">
        <x:f>MIN(S690,MAX(0,'Inventory detail'!E13-SUM(S686:S689)))</x:f>
        <x:v>0</x:v>
      </x:c>
      <x:c r="U690" s="12" t="n">
        <x:f>IF(O690=1,J690*K690,0)</x:f>
        <x:v>0</x:v>
      </x:c>
      <x:c r="V690" s="13" t="str">
        <x:f>IF(O690=0,"",IF(H690="","",MAX(H690,Summary!$E$5)))</x:f>
      </x:c>
      <x:c r="W690" s="12" t="n">
        <x:f>IF(Q690="Baseline PO cost",U690,0)</x:f>
        <x:v>0</x:v>
      </x:c>
      <x:c r="X690" s="12" t="n">
        <x:f>IF(Q690="Higher PO cost",U690,0)</x:f>
        <x:v>0</x:v>
      </x:c>
      <x:c r="Y690" s="12" t="n">
        <x:f>IF(Q690="Unclassified",U690,0)</x:f>
        <x:v>0</x:v>
      </x:c>
    </x:row>
    <x:row r="691" ht="22" customHeight="1">
      <x:c r="A691" s="2" t="str">
        <x:v>COIL</x:v>
      </x:c>
      <x:c r="B691" s="2" t="str">
        <x:v>30</x:v>
      </x:c>
      <x:c r="C691" s="2" t="str">
        <x:v>10BLK12-4</x:v>
      </x:c>
      <x:c r="D691" s="2" t="str">
        <x:v>3003934</x:v>
      </x:c>
      <x:c r="E691" s="2" t="str">
        <x:v>0</x:v>
      </x:c>
      <x:c r="F691" s="2" t="str">
        <x:v>4</x:v>
      </x:c>
      <x:c r="G691" s="10" t="n">
        <x:v>46122</x:v>
      </x:c>
      <x:c r="H691" s="10" t="n">
        <x:v>46121</x:v>
      </x:c>
      <x:c r="I691" s="7" t="n">
        <x:v>21000</x:v>
      </x:c>
      <x:c r="J691" s="7" t="n">
        <x:v>21000</x:v>
      </x:c>
      <x:c r="K691" s="7" t="n">
        <x:v>1</x:v>
      </x:c>
      <x:c r="L691" s="8" t="n">
        <x:v>4.11</x:v>
      </x:c>
      <x:c r="M691" s="9" t="n">
        <x:v>945</x:v>
      </x:c>
      <x:c r="N691" s="2" t="str">
        <x:v>i</x:v>
      </x:c>
      <x:c r="O691" s="2" t="n">
        <x:v>0</x:v>
      </x:c>
      <x:c r="P691" s="2" t="n">
        <x:v>100</x:v>
      </x:c>
      <x:c r="Q691" s="2" t="str">
        <x:v>Baseline PO cost</x:v>
      </x:c>
      <x:c r="R691" s="2" t="str">
        <x:v>Received</x:v>
      </x:c>
      <x:c r="S691" s="12" t="n">
        <x:f>IF(AND(ISNUMBER(G691),G691&gt;0,G691&lt;=Summary!$E$5,I691&gt;0),I691*K691,0)</x:f>
        <x:v>21000</x:v>
      </x:c>
      <x:c r="T691" s="12" t="n">
        <x:f>MIN(S691,MAX(0,'Inventory detail'!E13-SUM(S686:S690)))</x:f>
        <x:v>0</x:v>
      </x:c>
      <x:c r="U691" s="12" t="n">
        <x:f>IF(O691=1,J691*K691,0)</x:f>
        <x:v>0</x:v>
      </x:c>
      <x:c r="V691" s="13" t="str">
        <x:f>IF(O691=0,"",IF(H691="","",MAX(H691,Summary!$E$5)))</x:f>
      </x:c>
      <x:c r="W691" s="12" t="n">
        <x:f>IF(Q691="Baseline PO cost",U691,0)</x:f>
        <x:v>0</x:v>
      </x:c>
      <x:c r="X691" s="12" t="n">
        <x:f>IF(Q691="Higher PO cost",U691,0)</x:f>
        <x:v>0</x:v>
      </x:c>
      <x:c r="Y691" s="12" t="n">
        <x:f>IF(Q691="Unclassified",U691,0)</x:f>
        <x:v>0</x:v>
      </x:c>
    </x:row>
    <x:row r="692" ht="22" customHeight="1">
      <x:c r="A692" s="2" t="str">
        <x:v>COIL</x:v>
      </x:c>
      <x:c r="B692" s="2" t="str">
        <x:v>30</x:v>
      </x:c>
      <x:c r="C692" s="2" t="str">
        <x:v>10BLK12-4</x:v>
      </x:c>
      <x:c r="D692" s="2" t="str">
        <x:v>3003929</x:v>
      </x:c>
      <x:c r="E692" s="2" t="str">
        <x:v>0</x:v>
      </x:c>
      <x:c r="F692" s="2" t="str">
        <x:v>7</x:v>
      </x:c>
      <x:c r="G692" s="10" t="n">
        <x:v>46092</x:v>
      </x:c>
      <x:c r="H692" s="10" t="n">
        <x:v>46087</x:v>
      </x:c>
      <x:c r="I692" s="7" t="n">
        <x:v>16800</x:v>
      </x:c>
      <x:c r="J692" s="7" t="n">
        <x:v>16800</x:v>
      </x:c>
      <x:c r="K692" s="7" t="n">
        <x:v>1</x:v>
      </x:c>
      <x:c r="L692" s="8" t="n">
        <x:v>4.11</x:v>
      </x:c>
      <x:c r="M692" s="9" t="n">
        <x:v>756</x:v>
      </x:c>
      <x:c r="N692" s="2" t="str">
        <x:v>i</x:v>
      </x:c>
      <x:c r="O692" s="2" t="n">
        <x:v>0</x:v>
      </x:c>
      <x:c r="P692" s="2" t="n">
        <x:v>100</x:v>
      </x:c>
      <x:c r="Q692" s="2" t="str">
        <x:v>Baseline PO cost</x:v>
      </x:c>
      <x:c r="R692" s="2" t="str">
        <x:v>Received</x:v>
      </x:c>
      <x:c r="S692" s="12" t="n">
        <x:f>IF(AND(ISNUMBER(G692),G692&gt;0,G692&lt;=Summary!$E$5,I692&gt;0),I692*K692,0)</x:f>
        <x:v>16800</x:v>
      </x:c>
      <x:c r="T692" s="12" t="n">
        <x:f>MIN(S692,MAX(0,'Inventory detail'!E13-SUM(S686:S691)))</x:f>
        <x:v>0</x:v>
      </x:c>
      <x:c r="U692" s="12" t="n">
        <x:f>IF(O692=1,J692*K692,0)</x:f>
        <x:v>0</x:v>
      </x:c>
      <x:c r="V692" s="13" t="str">
        <x:f>IF(O692=0,"",IF(H692="","",MAX(H692,Summary!$E$5)))</x:f>
      </x:c>
      <x:c r="W692" s="12" t="n">
        <x:f>IF(Q692="Baseline PO cost",U692,0)</x:f>
        <x:v>0</x:v>
      </x:c>
      <x:c r="X692" s="12" t="n">
        <x:f>IF(Q692="Higher PO cost",U692,0)</x:f>
        <x:v>0</x:v>
      </x:c>
      <x:c r="Y692" s="12" t="n">
        <x:f>IF(Q692="Unclassified",U692,0)</x:f>
        <x:v>0</x:v>
      </x:c>
    </x:row>
    <x:row r="693" ht="22" customHeight="1">
      <x:c r="A693" s="2" t="str">
        <x:v>COIL</x:v>
      </x:c>
      <x:c r="B693" s="2" t="str">
        <x:v>30</x:v>
      </x:c>
      <x:c r="C693" s="2" t="str">
        <x:v>10BLK12-4</x:v>
      </x:c>
      <x:c r="D693" s="2" t="str">
        <x:v>3003925</x:v>
      </x:c>
      <x:c r="E693" s="2" t="str">
        <x:v>0</x:v>
      </x:c>
      <x:c r="F693" s="2" t="str">
        <x:v>6</x:v>
      </x:c>
      <x:c r="G693" s="10" t="n">
        <x:v>46070</x:v>
      </x:c>
      <x:c r="H693" s="10" t="n">
        <x:v>46063</x:v>
      </x:c>
      <x:c r="I693" s="7" t="n">
        <x:v>46200</x:v>
      </x:c>
      <x:c r="J693" s="7" t="n">
        <x:v>46200</x:v>
      </x:c>
      <x:c r="K693" s="7" t="n">
        <x:v>1</x:v>
      </x:c>
      <x:c r="L693" s="8" t="n">
        <x:v>4.11</x:v>
      </x:c>
      <x:c r="M693" s="9" t="n">
        <x:v>2079</x:v>
      </x:c>
      <x:c r="N693" s="2" t="str">
        <x:v>i</x:v>
      </x:c>
      <x:c r="O693" s="2" t="n">
        <x:v>0</x:v>
      </x:c>
      <x:c r="P693" s="2" t="n">
        <x:v>100</x:v>
      </x:c>
      <x:c r="Q693" s="2" t="str">
        <x:v>Baseline PO cost</x:v>
      </x:c>
      <x:c r="R693" s="2" t="str">
        <x:v>Received</x:v>
      </x:c>
      <x:c r="S693" s="12" t="n">
        <x:f>IF(AND(ISNUMBER(G693),G693&gt;0,G693&lt;=Summary!$E$5,I693&gt;0),I693*K693,0)</x:f>
        <x:v>46200</x:v>
      </x:c>
      <x:c r="T693" s="12" t="n">
        <x:f>MIN(S693,MAX(0,'Inventory detail'!E13-SUM(S686:S692)))</x:f>
        <x:v>0</x:v>
      </x:c>
      <x:c r="U693" s="12" t="n">
        <x:f>IF(O693=1,J693*K693,0)</x:f>
        <x:v>0</x:v>
      </x:c>
      <x:c r="V693" s="13" t="str">
        <x:f>IF(O693=0,"",IF(H693="","",MAX(H693,Summary!$E$5)))</x:f>
      </x:c>
      <x:c r="W693" s="12" t="n">
        <x:f>IF(Q693="Baseline PO cost",U693,0)</x:f>
        <x:v>0</x:v>
      </x:c>
      <x:c r="X693" s="12" t="n">
        <x:f>IF(Q693="Higher PO cost",U693,0)</x:f>
        <x:v>0</x:v>
      </x:c>
      <x:c r="Y693" s="12" t="n">
        <x:f>IF(Q693="Unclassified",U693,0)</x:f>
        <x:v>0</x:v>
      </x:c>
    </x:row>
    <x:row r="694" ht="22" customHeight="1">
      <x:c r="A694" s="2" t="str">
        <x:v>COIL</x:v>
      </x:c>
      <x:c r="B694" s="2" t="str">
        <x:v>30</x:v>
      </x:c>
      <x:c r="C694" s="2" t="str">
        <x:v>10BLK12-4</x:v>
      </x:c>
      <x:c r="D694" s="2" t="str">
        <x:v>3003915</x:v>
      </x:c>
      <x:c r="E694" s="2" t="str">
        <x:v>0</x:v>
      </x:c>
      <x:c r="F694" s="2" t="str">
        <x:v>10</x:v>
      </x:c>
      <x:c r="G694" s="10" t="n">
        <x:v>46041</x:v>
      </x:c>
      <x:c r="H694" s="10" t="n">
        <x:v>46038</x:v>
      </x:c>
      <x:c r="I694" s="7" t="n">
        <x:v>33600</x:v>
      </x:c>
      <x:c r="J694" s="7" t="n">
        <x:v>33600</x:v>
      </x:c>
      <x:c r="K694" s="7" t="n">
        <x:v>1</x:v>
      </x:c>
      <x:c r="L694" s="8" t="n">
        <x:v>4.11</x:v>
      </x:c>
      <x:c r="M694" s="9" t="n">
        <x:v>1512</x:v>
      </x:c>
      <x:c r="N694" s="2" t="str">
        <x:v>i</x:v>
      </x:c>
      <x:c r="O694" s="2" t="n">
        <x:v>0</x:v>
      </x:c>
      <x:c r="P694" s="2" t="n">
        <x:v>100</x:v>
      </x:c>
      <x:c r="Q694" s="2" t="str">
        <x:v>Baseline PO cost</x:v>
      </x:c>
      <x:c r="R694" s="2" t="str">
        <x:v>Received</x:v>
      </x:c>
      <x:c r="S694" s="12" t="n">
        <x:f>IF(AND(ISNUMBER(G694),G694&gt;0,G694&lt;=Summary!$E$5,I694&gt;0),I694*K694,0)</x:f>
        <x:v>33600</x:v>
      </x:c>
      <x:c r="T694" s="12" t="n">
        <x:f>MIN(S694,MAX(0,'Inventory detail'!E13-SUM(S686:S693)))</x:f>
        <x:v>0</x:v>
      </x:c>
      <x:c r="U694" s="12" t="n">
        <x:f>IF(O694=1,J694*K694,0)</x:f>
        <x:v>0</x:v>
      </x:c>
      <x:c r="V694" s="13" t="str">
        <x:f>IF(O694=0,"",IF(H694="","",MAX(H694,Summary!$E$5)))</x:f>
      </x:c>
      <x:c r="W694" s="12" t="n">
        <x:f>IF(Q694="Baseline PO cost",U694,0)</x:f>
        <x:v>0</x:v>
      </x:c>
      <x:c r="X694" s="12" t="n">
        <x:f>IF(Q694="Higher PO cost",U694,0)</x:f>
        <x:v>0</x:v>
      </x:c>
      <x:c r="Y694" s="12" t="n">
        <x:f>IF(Q694="Unclassified",U694,0)</x:f>
        <x:v>0</x:v>
      </x:c>
    </x:row>
    <x:row r="695" ht="22" customHeight="1">
      <x:c r="A695" s="2" t="str">
        <x:v>COIL</x:v>
      </x:c>
      <x:c r="B695" s="2" t="str">
        <x:v>30</x:v>
      </x:c>
      <x:c r="C695" s="2" t="str">
        <x:v>10BLK12-4</x:v>
      </x:c>
      <x:c r="D695" s="2" t="str">
        <x:v>3003978</x:v>
      </x:c>
      <x:c r="E695" s="2" t="str">
        <x:v>0</x:v>
      </x:c>
      <x:c r="F695" s="2" t="str">
        <x:v>5</x:v>
      </x:c>
      <x:c r="G695" s="10"/>
      <x:c r="H695" s="10" t="n">
        <x:v>46339</x:v>
      </x:c>
      <x:c r="I695" s="7" t="n">
        <x:v>25200</x:v>
      </x:c>
      <x:c r="J695" s="7" t="n">
        <x:v>25200</x:v>
      </x:c>
      <x:c r="K695" s="7" t="n">
        <x:v>1</x:v>
      </x:c>
      <x:c r="L695" s="8" t="n">
        <x:v>4.11</x:v>
      </x:c>
      <x:c r="M695" s="9" t="n">
        <x:v>0</x:v>
      </x:c>
      <x:c r="N695" s="2" t="str">
        <x:v>a</x:v>
      </x:c>
      <x:c r="O695" s="2" t="n">
        <x:v>1</x:v>
      </x:c>
      <x:c r="P695" s="2" t="n">
        <x:v>100</x:v>
      </x:c>
      <x:c r="Q695" s="2" t="str">
        <x:v>Baseline PO cost</x:v>
      </x:c>
      <x:c r="R695" s="2" t="str">
        <x:v>Incoming active PO</x:v>
      </x:c>
      <x:c r="S695" s="12" t="n">
        <x:f>IF(AND(ISNUMBER(G695),G695&gt;0,G695&lt;=Summary!$E$5,I695&gt;0),I695*K695,0)</x:f>
        <x:v>0</x:v>
      </x:c>
      <x:c r="T695" s="12" t="n">
        <x:f>MIN(S695,MAX(0,'Inventory detail'!E13-SUM(S686:S694)))</x:f>
        <x:v>0</x:v>
      </x:c>
      <x:c r="U695" s="12" t="n">
        <x:f>IF(O695=1,J695*K695,0)</x:f>
        <x:v>25200</x:v>
      </x:c>
      <x:c r="V695" s="13" t="n">
        <x:f>IF(O695=0,"",IF(H695="","",MAX(H695,Summary!$E$5)))</x:f>
        <x:v>46339</x:v>
      </x:c>
      <x:c r="W695" s="12" t="n">
        <x:f>IF(Q695="Baseline PO cost",U695,0)</x:f>
        <x:v>25200</x:v>
      </x:c>
      <x:c r="X695" s="12" t="n">
        <x:f>IF(Q695="Higher PO cost",U695,0)</x:f>
        <x:v>0</x:v>
      </x:c>
      <x:c r="Y695" s="12" t="n">
        <x:f>IF(Q695="Unclassified",U695,0)</x:f>
        <x:v>0</x:v>
      </x:c>
    </x:row>
    <x:row r="696" ht="22" customHeight="1">
      <x:c r="A696" s="2" t="str">
        <x:v>COIL</x:v>
      </x:c>
      <x:c r="B696" s="2" t="str">
        <x:v>30</x:v>
      </x:c>
      <x:c r="C696" s="2" t="str">
        <x:v>10BLK12-4</x:v>
      </x:c>
      <x:c r="D696" s="2" t="str">
        <x:v>3003971</x:v>
      </x:c>
      <x:c r="E696" s="2" t="str">
        <x:v>0</x:v>
      </x:c>
      <x:c r="F696" s="2" t="str">
        <x:v>8</x:v>
      </x:c>
      <x:c r="G696" s="10"/>
      <x:c r="H696" s="10" t="n">
        <x:v>46311</x:v>
      </x:c>
      <x:c r="I696" s="7" t="n">
        <x:v>63000</x:v>
      </x:c>
      <x:c r="J696" s="7" t="n">
        <x:v>63000</x:v>
      </x:c>
      <x:c r="K696" s="7" t="n">
        <x:v>1</x:v>
      </x:c>
      <x:c r="L696" s="8" t="n">
        <x:v>4.11</x:v>
      </x:c>
      <x:c r="M696" s="9" t="n">
        <x:v>0</x:v>
      </x:c>
      <x:c r="N696" s="2" t="str">
        <x:v>a</x:v>
      </x:c>
      <x:c r="O696" s="2" t="n">
        <x:v>1</x:v>
      </x:c>
      <x:c r="P696" s="2" t="n">
        <x:v>100</x:v>
      </x:c>
      <x:c r="Q696" s="2" t="str">
        <x:v>Baseline PO cost</x:v>
      </x:c>
      <x:c r="R696" s="2" t="str">
        <x:v>Incoming active PO</x:v>
      </x:c>
      <x:c r="S696" s="12" t="n">
        <x:f>IF(AND(ISNUMBER(G696),G696&gt;0,G696&lt;=Summary!$E$5,I696&gt;0),I696*K696,0)</x:f>
        <x:v>0</x:v>
      </x:c>
      <x:c r="T696" s="12" t="n">
        <x:f>MIN(S696,MAX(0,'Inventory detail'!E13-SUM(S686:S695)))</x:f>
        <x:v>0</x:v>
      </x:c>
      <x:c r="U696" s="12" t="n">
        <x:f>IF(O696=1,J696*K696,0)</x:f>
        <x:v>63000</x:v>
      </x:c>
      <x:c r="V696" s="13" t="n">
        <x:f>IF(O696=0,"",IF(H696="","",MAX(H696,Summary!$E$5)))</x:f>
        <x:v>46311</x:v>
      </x:c>
      <x:c r="W696" s="12" t="n">
        <x:f>IF(Q696="Baseline PO cost",U696,0)</x:f>
        <x:v>63000</x:v>
      </x:c>
      <x:c r="X696" s="12" t="n">
        <x:f>IF(Q696="Higher PO cost",U696,0)</x:f>
        <x:v>0</x:v>
      </x:c>
      <x:c r="Y696" s="12" t="n">
        <x:f>IF(Q696="Unclassified",U696,0)</x:f>
        <x:v>0</x:v>
      </x:c>
    </x:row>
    <x:row r="697" ht="22" customHeight="1">
      <x:c r="A697" s="2" t="str">
        <x:v>COIL</x:v>
      </x:c>
      <x:c r="B697" s="2" t="str">
        <x:v>30</x:v>
      </x:c>
      <x:c r="C697" s="2" t="str">
        <x:v>10BLK36-4</x:v>
      </x:c>
      <x:c r="D697" s="2" t="str">
        <x:v>3003962</x:v>
      </x:c>
      <x:c r="E697" s="2" t="str">
        <x:v>0</x:v>
      </x:c>
      <x:c r="F697" s="2" t="str">
        <x:v>25</x:v>
      </x:c>
      <x:c r="G697" s="10" t="n">
        <x:v>46273</x:v>
      </x:c>
      <x:c r="H697" s="10" t="n">
        <x:v>46269</x:v>
      </x:c>
      <x:c r="I697" s="7" t="n">
        <x:v>3000</x:v>
      </x:c>
      <x:c r="J697" s="7" t="n">
        <x:v>3000</x:v>
      </x:c>
      <x:c r="K697" s="7" t="n">
        <x:v>1</x:v>
      </x:c>
      <x:c r="L697" s="8" t="n">
        <x:v>13.46</x:v>
      </x:c>
      <x:c r="M697" s="9" t="n">
        <x:v>455.4</x:v>
      </x:c>
      <x:c r="N697" s="2" t="str">
        <x:v>i</x:v>
      </x:c>
      <x:c r="O697" s="2" t="n">
        <x:v>0</x:v>
      </x:c>
      <x:c r="P697" s="2" t="n">
        <x:v>100</x:v>
      </x:c>
      <x:c r="Q697" s="2" t="str">
        <x:v>Baseline PO cost</x:v>
      </x:c>
      <x:c r="R697" s="2" t="str">
        <x:v>Received</x:v>
      </x:c>
      <x:c r="S697" s="12" t="n">
        <x:f>IF(AND(ISNUMBER(G697),G697&gt;0,G697&lt;=Summary!$E$5,I697&gt;0),I697*K697,0)</x:f>
        <x:v>3000</x:v>
      </x:c>
      <x:c r="T697" s="12" t="n">
        <x:f>MIN(S697,MAX(0,'Inventory detail'!E232-0))</x:f>
        <x:v>400</x:v>
      </x:c>
      <x:c r="U697" s="12" t="n">
        <x:f>IF(O697=1,J697*K697,0)</x:f>
        <x:v>0</x:v>
      </x:c>
      <x:c r="V697" s="13" t="str">
        <x:f>IF(O697=0,"",IF(H697="","",MAX(H697,Summary!$E$5)))</x:f>
      </x:c>
      <x:c r="W697" s="12" t="n">
        <x:f>IF(Q697="Baseline PO cost",U697,0)</x:f>
        <x:v>0</x:v>
      </x:c>
      <x:c r="X697" s="12" t="n">
        <x:f>IF(Q697="Higher PO cost",U697,0)</x:f>
        <x:v>0</x:v>
      </x:c>
      <x:c r="Y697" s="12" t="n">
        <x:f>IF(Q697="Unclassified",U697,0)</x:f>
        <x:v>0</x:v>
      </x:c>
    </x:row>
    <x:row r="698" ht="22" customHeight="1">
      <x:c r="A698" s="2" t="str">
        <x:v>COIL</x:v>
      </x:c>
      <x:c r="B698" s="2" t="str">
        <x:v>30</x:v>
      </x:c>
      <x:c r="C698" s="2" t="str">
        <x:v>10BLK36-4</x:v>
      </x:c>
      <x:c r="D698" s="2" t="str">
        <x:v>3003954</x:v>
      </x:c>
      <x:c r="E698" s="2" t="str">
        <x:v>0</x:v>
      </x:c>
      <x:c r="F698" s="2" t="str">
        <x:v>19</x:v>
      </x:c>
      <x:c r="G698" s="10" t="n">
        <x:v>46226</x:v>
      </x:c>
      <x:c r="H698" s="10" t="n">
        <x:v>46224</x:v>
      </x:c>
      <x:c r="I698" s="7" t="n">
        <x:v>1500</x:v>
      </x:c>
      <x:c r="J698" s="7" t="n">
        <x:v>1500</x:v>
      </x:c>
      <x:c r="K698" s="7" t="n">
        <x:v>1</x:v>
      </x:c>
      <x:c r="L698" s="8" t="n">
        <x:v>13.46</x:v>
      </x:c>
      <x:c r="M698" s="9" t="n">
        <x:v>227.7</x:v>
      </x:c>
      <x:c r="N698" s="2" t="str">
        <x:v>i</x:v>
      </x:c>
      <x:c r="O698" s="2" t="n">
        <x:v>0</x:v>
      </x:c>
      <x:c r="P698" s="2" t="n">
        <x:v>100</x:v>
      </x:c>
      <x:c r="Q698" s="2" t="str">
        <x:v>Baseline PO cost</x:v>
      </x:c>
      <x:c r="R698" s="2" t="str">
        <x:v>Received</x:v>
      </x:c>
      <x:c r="S698" s="12" t="n">
        <x:f>IF(AND(ISNUMBER(G698),G698&gt;0,G698&lt;=Summary!$E$5,I698&gt;0),I698*K698,0)</x:f>
        <x:v>1500</x:v>
      </x:c>
      <x:c r="T698" s="12" t="n">
        <x:f>MIN(S698,MAX(0,'Inventory detail'!E232-SUM(S697:S697)))</x:f>
        <x:v>0</x:v>
      </x:c>
      <x:c r="U698" s="12" t="n">
        <x:f>IF(O698=1,J698*K698,0)</x:f>
        <x:v>0</x:v>
      </x:c>
      <x:c r="V698" s="13" t="str">
        <x:f>IF(O698=0,"",IF(H698="","",MAX(H698,Summary!$E$5)))</x:f>
      </x:c>
      <x:c r="W698" s="12" t="n">
        <x:f>IF(Q698="Baseline PO cost",U698,0)</x:f>
        <x:v>0</x:v>
      </x:c>
      <x:c r="X698" s="12" t="n">
        <x:f>IF(Q698="Higher PO cost",U698,0)</x:f>
        <x:v>0</x:v>
      </x:c>
      <x:c r="Y698" s="12" t="n">
        <x:f>IF(Q698="Unclassified",U698,0)</x:f>
        <x:v>0</x:v>
      </x:c>
    </x:row>
    <x:row r="699" ht="22" customHeight="1">
      <x:c r="A699" s="2" t="str">
        <x:v>COIL</x:v>
      </x:c>
      <x:c r="B699" s="2" t="str">
        <x:v>30</x:v>
      </x:c>
      <x:c r="C699" s="2" t="str">
        <x:v>10BLK36-4</x:v>
      </x:c>
      <x:c r="D699" s="2" t="str">
        <x:v>3003953</x:v>
      </x:c>
      <x:c r="E699" s="2" t="str">
        <x:v>0</x:v>
      </x:c>
      <x:c r="F699" s="2" t="str">
        <x:v>29</x:v>
      </x:c>
      <x:c r="G699" s="10" t="n">
        <x:v>46195</x:v>
      </x:c>
      <x:c r="H699" s="10" t="n">
        <x:v>46197</x:v>
      </x:c>
      <x:c r="I699" s="7" t="n">
        <x:v>500</x:v>
      </x:c>
      <x:c r="J699" s="7" t="n">
        <x:v>500</x:v>
      </x:c>
      <x:c r="K699" s="7" t="n">
        <x:v>1</x:v>
      </x:c>
      <x:c r="L699" s="8" t="n">
        <x:v>13.46</x:v>
      </x:c>
      <x:c r="M699" s="9" t="n">
        <x:v>75.9</x:v>
      </x:c>
      <x:c r="N699" s="2" t="str">
        <x:v>i</x:v>
      </x:c>
      <x:c r="O699" s="2" t="n">
        <x:v>0</x:v>
      </x:c>
      <x:c r="P699" s="2" t="n">
        <x:v>100</x:v>
      </x:c>
      <x:c r="Q699" s="2" t="str">
        <x:v>Baseline PO cost</x:v>
      </x:c>
      <x:c r="R699" s="2" t="str">
        <x:v>Received</x:v>
      </x:c>
      <x:c r="S699" s="12" t="n">
        <x:f>IF(AND(ISNUMBER(G699),G699&gt;0,G699&lt;=Summary!$E$5,I699&gt;0),I699*K699,0)</x:f>
        <x:v>500</x:v>
      </x:c>
      <x:c r="T699" s="12" t="n">
        <x:f>MIN(S699,MAX(0,'Inventory detail'!E232-SUM(S697:S698)))</x:f>
        <x:v>0</x:v>
      </x:c>
      <x:c r="U699" s="12" t="n">
        <x:f>IF(O699=1,J699*K699,0)</x:f>
        <x:v>0</x:v>
      </x:c>
      <x:c r="V699" s="13" t="str">
        <x:f>IF(O699=0,"",IF(H699="","",MAX(H699,Summary!$E$5)))</x:f>
      </x:c>
      <x:c r="W699" s="12" t="n">
        <x:f>IF(Q699="Baseline PO cost",U699,0)</x:f>
        <x:v>0</x:v>
      </x:c>
      <x:c r="X699" s="12" t="n">
        <x:f>IF(Q699="Higher PO cost",U699,0)</x:f>
        <x:v>0</x:v>
      </x:c>
      <x:c r="Y699" s="12" t="n">
        <x:f>IF(Q699="Unclassified",U699,0)</x:f>
        <x:v>0</x:v>
      </x:c>
    </x:row>
    <x:row r="700" ht="22" customHeight="1">
      <x:c r="A700" s="2" t="str">
        <x:v>COIL</x:v>
      </x:c>
      <x:c r="B700" s="2" t="str">
        <x:v>30</x:v>
      </x:c>
      <x:c r="C700" s="2" t="str">
        <x:v>10BLK36-4</x:v>
      </x:c>
      <x:c r="D700" s="2" t="str">
        <x:v>3003940</x:v>
      </x:c>
      <x:c r="E700" s="2" t="str">
        <x:v>0</x:v>
      </x:c>
      <x:c r="F700" s="2" t="str">
        <x:v>27</x:v>
      </x:c>
      <x:c r="G700" s="10" t="n">
        <x:v>46143</x:v>
      </x:c>
      <x:c r="H700" s="10" t="n">
        <x:v>46143</x:v>
      </x:c>
      <x:c r="I700" s="7" t="n">
        <x:v>500</x:v>
      </x:c>
      <x:c r="J700" s="7" t="n">
        <x:v>500</x:v>
      </x:c>
      <x:c r="K700" s="7" t="n">
        <x:v>1</x:v>
      </x:c>
      <x:c r="L700" s="8" t="n">
        <x:v>13.46</x:v>
      </x:c>
      <x:c r="M700" s="9" t="n">
        <x:v>75.9</x:v>
      </x:c>
      <x:c r="N700" s="2" t="str">
        <x:v>i</x:v>
      </x:c>
      <x:c r="O700" s="2" t="n">
        <x:v>0</x:v>
      </x:c>
      <x:c r="P700" s="2" t="n">
        <x:v>100</x:v>
      </x:c>
      <x:c r="Q700" s="2" t="str">
        <x:v>Baseline PO cost</x:v>
      </x:c>
      <x:c r="R700" s="2" t="str">
        <x:v>Received</x:v>
      </x:c>
      <x:c r="S700" s="12" t="n">
        <x:f>IF(AND(ISNUMBER(G700),G700&gt;0,G700&lt;=Summary!$E$5,I700&gt;0),I700*K700,0)</x:f>
        <x:v>500</x:v>
      </x:c>
      <x:c r="T700" s="12" t="n">
        <x:f>MIN(S700,MAX(0,'Inventory detail'!E232-SUM(S697:S699)))</x:f>
        <x:v>0</x:v>
      </x:c>
      <x:c r="U700" s="12" t="n">
        <x:f>IF(O700=1,J700*K700,0)</x:f>
        <x:v>0</x:v>
      </x:c>
      <x:c r="V700" s="13" t="str">
        <x:f>IF(O700=0,"",IF(H700="","",MAX(H700,Summary!$E$5)))</x:f>
      </x:c>
      <x:c r="W700" s="12" t="n">
        <x:f>IF(Q700="Baseline PO cost",U700,0)</x:f>
        <x:v>0</x:v>
      </x:c>
      <x:c r="X700" s="12" t="n">
        <x:f>IF(Q700="Higher PO cost",U700,0)</x:f>
        <x:v>0</x:v>
      </x:c>
      <x:c r="Y700" s="12" t="n">
        <x:f>IF(Q700="Unclassified",U700,0)</x:f>
        <x:v>0</x:v>
      </x:c>
    </x:row>
    <x:row r="701" ht="22" customHeight="1">
      <x:c r="A701" s="2" t="str">
        <x:v>COIL</x:v>
      </x:c>
      <x:c r="B701" s="2" t="str">
        <x:v>30</x:v>
      </x:c>
      <x:c r="C701" s="2" t="str">
        <x:v>10BLK36-4</x:v>
      </x:c>
      <x:c r="D701" s="2" t="str">
        <x:v>3003925</x:v>
      </x:c>
      <x:c r="E701" s="2" t="str">
        <x:v>0</x:v>
      </x:c>
      <x:c r="F701" s="2" t="str">
        <x:v>21</x:v>
      </x:c>
      <x:c r="G701" s="10" t="n">
        <x:v>46070</x:v>
      </x:c>
      <x:c r="H701" s="10" t="n">
        <x:v>46063</x:v>
      </x:c>
      <x:c r="I701" s="7" t="n">
        <x:v>1500</x:v>
      </x:c>
      <x:c r="J701" s="7" t="n">
        <x:v>1500</x:v>
      </x:c>
      <x:c r="K701" s="7" t="n">
        <x:v>1</x:v>
      </x:c>
      <x:c r="L701" s="8" t="n">
        <x:v>13.46</x:v>
      </x:c>
      <x:c r="M701" s="9" t="n">
        <x:v>221.1</x:v>
      </x:c>
      <x:c r="N701" s="2" t="str">
        <x:v>i</x:v>
      </x:c>
      <x:c r="O701" s="2" t="n">
        <x:v>0</x:v>
      </x:c>
      <x:c r="P701" s="2" t="n">
        <x:v>100</x:v>
      </x:c>
      <x:c r="Q701" s="2" t="str">
        <x:v>Baseline PO cost</x:v>
      </x:c>
      <x:c r="R701" s="2" t="str">
        <x:v>Received</x:v>
      </x:c>
      <x:c r="S701" s="12" t="n">
        <x:f>IF(AND(ISNUMBER(G701),G701&gt;0,G701&lt;=Summary!$E$5,I701&gt;0),I701*K701,0)</x:f>
        <x:v>1500</x:v>
      </x:c>
      <x:c r="T701" s="12" t="n">
        <x:f>MIN(S701,MAX(0,'Inventory detail'!E232-SUM(S697:S700)))</x:f>
        <x:v>0</x:v>
      </x:c>
      <x:c r="U701" s="12" t="n">
        <x:f>IF(O701=1,J701*K701,0)</x:f>
        <x:v>0</x:v>
      </x:c>
      <x:c r="V701" s="13" t="str">
        <x:f>IF(O701=0,"",IF(H701="","",MAX(H701,Summary!$E$5)))</x:f>
      </x:c>
      <x:c r="W701" s="12" t="n">
        <x:f>IF(Q701="Baseline PO cost",U701,0)</x:f>
        <x:v>0</x:v>
      </x:c>
      <x:c r="X701" s="12" t="n">
        <x:f>IF(Q701="Higher PO cost",U701,0)</x:f>
        <x:v>0</x:v>
      </x:c>
      <x:c r="Y701" s="12" t="n">
        <x:f>IF(Q701="Unclassified",U701,0)</x:f>
        <x:v>0</x:v>
      </x:c>
    </x:row>
    <x:row r="702" ht="22" customHeight="1">
      <x:c r="A702" s="2" t="str">
        <x:v>COIL</x:v>
      </x:c>
      <x:c r="B702" s="2" t="str">
        <x:v>30</x:v>
      </x:c>
      <x:c r="C702" s="2" t="str">
        <x:v>10BLK36-4</x:v>
      </x:c>
      <x:c r="D702" s="2" t="str">
        <x:v>3003915</x:v>
      </x:c>
      <x:c r="E702" s="2" t="str">
        <x:v>0</x:v>
      </x:c>
      <x:c r="F702" s="2" t="str">
        <x:v>32</x:v>
      </x:c>
      <x:c r="G702" s="10" t="n">
        <x:v>46041</x:v>
      </x:c>
      <x:c r="H702" s="10" t="n">
        <x:v>46038</x:v>
      </x:c>
      <x:c r="I702" s="7" t="n">
        <x:v>500</x:v>
      </x:c>
      <x:c r="J702" s="7" t="n">
        <x:v>500</x:v>
      </x:c>
      <x:c r="K702" s="7" t="n">
        <x:v>1</x:v>
      </x:c>
      <x:c r="L702" s="8" t="n">
        <x:v>13.46</x:v>
      </x:c>
      <x:c r="M702" s="9" t="n">
        <x:v>73.7</x:v>
      </x:c>
      <x:c r="N702" s="2" t="str">
        <x:v>i</x:v>
      </x:c>
      <x:c r="O702" s="2" t="n">
        <x:v>0</x:v>
      </x:c>
      <x:c r="P702" s="2" t="n">
        <x:v>100</x:v>
      </x:c>
      <x:c r="Q702" s="2" t="str">
        <x:v>Baseline PO cost</x:v>
      </x:c>
      <x:c r="R702" s="2" t="str">
        <x:v>Received</x:v>
      </x:c>
      <x:c r="S702" s="12" t="n">
        <x:f>IF(AND(ISNUMBER(G702),G702&gt;0,G702&lt;=Summary!$E$5,I702&gt;0),I702*K702,0)</x:f>
        <x:v>500</x:v>
      </x:c>
      <x:c r="T702" s="12" t="n">
        <x:f>MIN(S702,MAX(0,'Inventory detail'!E232-SUM(S697:S701)))</x:f>
        <x:v>0</x:v>
      </x:c>
      <x:c r="U702" s="12" t="n">
        <x:f>IF(O702=1,J702*K702,0)</x:f>
        <x:v>0</x:v>
      </x:c>
      <x:c r="V702" s="13" t="str">
        <x:f>IF(O702=0,"",IF(H702="","",MAX(H702,Summary!$E$5)))</x:f>
      </x:c>
      <x:c r="W702" s="12" t="n">
        <x:f>IF(Q702="Baseline PO cost",U702,0)</x:f>
        <x:v>0</x:v>
      </x:c>
      <x:c r="X702" s="12" t="n">
        <x:f>IF(Q702="Higher PO cost",U702,0)</x:f>
        <x:v>0</x:v>
      </x:c>
      <x:c r="Y702" s="12" t="n">
        <x:f>IF(Q702="Unclassified",U702,0)</x:f>
        <x:v>0</x:v>
      </x:c>
    </x:row>
    <x:row r="703" ht="22" customHeight="1">
      <x:c r="A703" s="2" t="str">
        <x:v>COIL</x:v>
      </x:c>
      <x:c r="B703" s="2" t="str">
        <x:v>30</x:v>
      </x:c>
      <x:c r="C703" s="2" t="str">
        <x:v>10BLK36-4</x:v>
      </x:c>
      <x:c r="D703" s="2" t="str">
        <x:v>3003978</x:v>
      </x:c>
      <x:c r="E703" s="2" t="str">
        <x:v>0</x:v>
      </x:c>
      <x:c r="F703" s="2" t="str">
        <x:v>24</x:v>
      </x:c>
      <x:c r="G703" s="10"/>
      <x:c r="H703" s="10" t="n">
        <x:v>46339</x:v>
      </x:c>
      <x:c r="I703" s="7" t="n">
        <x:v>5500</x:v>
      </x:c>
      <x:c r="J703" s="7" t="n">
        <x:v>5500</x:v>
      </x:c>
      <x:c r="K703" s="7" t="n">
        <x:v>1</x:v>
      </x:c>
      <x:c r="L703" s="8" t="n">
        <x:v>13.46</x:v>
      </x:c>
      <x:c r="M703" s="9" t="n">
        <x:v>0</x:v>
      </x:c>
      <x:c r="N703" s="2" t="str">
        <x:v>a</x:v>
      </x:c>
      <x:c r="O703" s="2" t="n">
        <x:v>1</x:v>
      </x:c>
      <x:c r="P703" s="2" t="n">
        <x:v>100</x:v>
      </x:c>
      <x:c r="Q703" s="2" t="str">
        <x:v>Baseline PO cost</x:v>
      </x:c>
      <x:c r="R703" s="2" t="str">
        <x:v>Incoming active PO</x:v>
      </x:c>
      <x:c r="S703" s="12" t="n">
        <x:f>IF(AND(ISNUMBER(G703),G703&gt;0,G703&lt;=Summary!$E$5,I703&gt;0),I703*K703,0)</x:f>
        <x:v>0</x:v>
      </x:c>
      <x:c r="T703" s="12" t="n">
        <x:f>MIN(S703,MAX(0,'Inventory detail'!E232-SUM(S697:S702)))</x:f>
        <x:v>0</x:v>
      </x:c>
      <x:c r="U703" s="12" t="n">
        <x:f>IF(O703=1,J703*K703,0)</x:f>
        <x:v>5500</x:v>
      </x:c>
      <x:c r="V703" s="13" t="n">
        <x:f>IF(O703=0,"",IF(H703="","",MAX(H703,Summary!$E$5)))</x:f>
        <x:v>46339</x:v>
      </x:c>
      <x:c r="W703" s="12" t="n">
        <x:f>IF(Q703="Baseline PO cost",U703,0)</x:f>
        <x:v>5500</x:v>
      </x:c>
      <x:c r="X703" s="12" t="n">
        <x:f>IF(Q703="Higher PO cost",U703,0)</x:f>
        <x:v>0</x:v>
      </x:c>
      <x:c r="Y703" s="12" t="n">
        <x:f>IF(Q703="Unclassified",U703,0)</x:f>
        <x:v>0</x:v>
      </x:c>
    </x:row>
    <x:row r="704" ht="22" customHeight="1">
      <x:c r="A704" s="2" t="str">
        <x:v>COIL</x:v>
      </x:c>
      <x:c r="B704" s="2" t="str">
        <x:v>30</x:v>
      </x:c>
      <x:c r="C704" s="2" t="str">
        <x:v>10CLR12-4</x:v>
      </x:c>
      <x:c r="D704" s="2" t="str">
        <x:v>3003971</x:v>
      </x:c>
      <x:c r="E704" s="2" t="str">
        <x:v>0</x:v>
      </x:c>
      <x:c r="F704" s="2" t="str">
        <x:v>9</x:v>
      </x:c>
      <x:c r="G704" s="10"/>
      <x:c r="H704" s="10" t="n">
        <x:v>46311</x:v>
      </x:c>
      <x:c r="I704" s="7" t="n">
        <x:v>2100</x:v>
      </x:c>
      <x:c r="J704" s="7" t="n">
        <x:v>2100</x:v>
      </x:c>
      <x:c r="K704" s="7" t="n">
        <x:v>1</x:v>
      </x:c>
      <x:c r="L704" s="8" t="n">
        <x:v>5.18</x:v>
      </x:c>
      <x:c r="M704" s="9" t="n">
        <x:v>0</x:v>
      </x:c>
      <x:c r="N704" s="2" t="str">
        <x:v>a</x:v>
      </x:c>
      <x:c r="O704" s="2" t="n">
        <x:v>1</x:v>
      </x:c>
      <x:c r="P704" s="2" t="n">
        <x:v>100</x:v>
      </x:c>
      <x:c r="Q704" s="2" t="str">
        <x:v>Baseline PO cost</x:v>
      </x:c>
      <x:c r="R704" s="2" t="str">
        <x:v>Incoming active PO</x:v>
      </x:c>
      <x:c r="S704" s="12" t="n">
        <x:f>IF(AND(ISNUMBER(G704),G704&gt;0,G704&lt;=Summary!$E$5,I704&gt;0),I704*K704,0)</x:f>
        <x:v>0</x:v>
      </x:c>
      <x:c r="T704" s="12" t="n">
        <x:f>MIN(S704,MAX(0,'Inventory detail'!E397-0))</x:f>
        <x:v>0</x:v>
      </x:c>
      <x:c r="U704" s="12" t="n">
        <x:f>IF(O704=1,J704*K704,0)</x:f>
        <x:v>2100</x:v>
      </x:c>
      <x:c r="V704" s="13" t="n">
        <x:f>IF(O704=0,"",IF(H704="","",MAX(H704,Summary!$E$5)))</x:f>
        <x:v>46311</x:v>
      </x:c>
      <x:c r="W704" s="12" t="n">
        <x:f>IF(Q704="Baseline PO cost",U704,0)</x:f>
        <x:v>2100</x:v>
      </x:c>
      <x:c r="X704" s="12" t="n">
        <x:f>IF(Q704="Higher PO cost",U704,0)</x:f>
        <x:v>0</x:v>
      </x:c>
      <x:c r="Y704" s="12" t="n">
        <x:f>IF(Q704="Unclassified",U704,0)</x:f>
        <x:v>0</x:v>
      </x:c>
    </x:row>
    <x:row r="705" ht="22" customHeight="1">
      <x:c r="A705" s="2" t="str">
        <x:v>COIL</x:v>
      </x:c>
      <x:c r="B705" s="2" t="str">
        <x:v>30</x:v>
      </x:c>
      <x:c r="C705" s="2" t="str">
        <x:v>10NAV12-4</x:v>
      </x:c>
      <x:c r="D705" s="2" t="str">
        <x:v>3003962</x:v>
      </x:c>
      <x:c r="E705" s="2" t="str">
        <x:v>0</x:v>
      </x:c>
      <x:c r="F705" s="2" t="str">
        <x:v>6</x:v>
      </x:c>
      <x:c r="G705" s="10" t="n">
        <x:v>46273</x:v>
      </x:c>
      <x:c r="H705" s="10" t="n">
        <x:v>46269</x:v>
      </x:c>
      <x:c r="I705" s="7" t="n">
        <x:v>2100</x:v>
      </x:c>
      <x:c r="J705" s="7" t="n">
        <x:v>2100</x:v>
      </x:c>
      <x:c r="K705" s="7" t="n">
        <x:v>1</x:v>
      </x:c>
      <x:c r="L705" s="8" t="n">
        <x:v>5.18</x:v>
      </x:c>
      <x:c r="M705" s="9" t="n">
        <x:v>122.64</x:v>
      </x:c>
      <x:c r="N705" s="2" t="str">
        <x:v>i</x:v>
      </x:c>
      <x:c r="O705" s="2" t="n">
        <x:v>0</x:v>
      </x:c>
      <x:c r="P705" s="2" t="n">
        <x:v>100</x:v>
      </x:c>
      <x:c r="Q705" s="2" t="str">
        <x:v>Baseline PO cost</x:v>
      </x:c>
      <x:c r="R705" s="2" t="str">
        <x:v>Received</x:v>
      </x:c>
      <x:c r="S705" s="12" t="n">
        <x:f>IF(AND(ISNUMBER(G705),G705&gt;0,G705&lt;=Summary!$E$5,I705&gt;0),I705*K705,0)</x:f>
        <x:v>2100</x:v>
      </x:c>
      <x:c r="T705" s="12" t="n">
        <x:f>MIN(S705,MAX(0,'Inventory detail'!E428-0))</x:f>
        <x:v>2100</x:v>
      </x:c>
      <x:c r="U705" s="12" t="n">
        <x:f>IF(O705=1,J705*K705,0)</x:f>
        <x:v>0</x:v>
      </x:c>
      <x:c r="V705" s="13" t="str">
        <x:f>IF(O705=0,"",IF(H705="","",MAX(H705,Summary!$E$5)))</x:f>
      </x:c>
      <x:c r="W705" s="12" t="n">
        <x:f>IF(Q705="Baseline PO cost",U705,0)</x:f>
        <x:v>0</x:v>
      </x:c>
      <x:c r="X705" s="12" t="n">
        <x:f>IF(Q705="Higher PO cost",U705,0)</x:f>
        <x:v>0</x:v>
      </x:c>
      <x:c r="Y705" s="12" t="n">
        <x:f>IF(Q705="Unclassified",U705,0)</x:f>
        <x:v>0</x:v>
      </x:c>
    </x:row>
    <x:row r="706" ht="22" customHeight="1">
      <x:c r="A706" s="2" t="str">
        <x:v>COIL</x:v>
      </x:c>
      <x:c r="B706" s="2" t="str">
        <x:v>30</x:v>
      </x:c>
      <x:c r="C706" s="2" t="str">
        <x:v>10NAV12-4</x:v>
      </x:c>
      <x:c r="D706" s="2" t="str">
        <x:v>3003929</x:v>
      </x:c>
      <x:c r="E706" s="2" t="str">
        <x:v>0</x:v>
      </x:c>
      <x:c r="F706" s="2" t="str">
        <x:v>8</x:v>
      </x:c>
      <x:c r="G706" s="10" t="n">
        <x:v>46092</x:v>
      </x:c>
      <x:c r="H706" s="10" t="n">
        <x:v>46087</x:v>
      </x:c>
      <x:c r="I706" s="7" t="n">
        <x:v>2100</x:v>
      </x:c>
      <x:c r="J706" s="7" t="n">
        <x:v>2100</x:v>
      </x:c>
      <x:c r="K706" s="7" t="n">
        <x:v>1</x:v>
      </x:c>
      <x:c r="L706" s="8" t="n">
        <x:v>5.18</x:v>
      </x:c>
      <x:c r="M706" s="9" t="n">
        <x:v>119.07</x:v>
      </x:c>
      <x:c r="N706" s="2" t="str">
        <x:v>i</x:v>
      </x:c>
      <x:c r="O706" s="2" t="n">
        <x:v>0</x:v>
      </x:c>
      <x:c r="P706" s="2" t="n">
        <x:v>100</x:v>
      </x:c>
      <x:c r="Q706" s="2" t="str">
        <x:v>Baseline PO cost</x:v>
      </x:c>
      <x:c r="R706" s="2" t="str">
        <x:v>Received</x:v>
      </x:c>
      <x:c r="S706" s="12" t="n">
        <x:f>IF(AND(ISNUMBER(G706),G706&gt;0,G706&lt;=Summary!$E$5,I706&gt;0),I706*K706,0)</x:f>
        <x:v>2100</x:v>
      </x:c>
      <x:c r="T706" s="12" t="n">
        <x:f>MIN(S706,MAX(0,'Inventory detail'!E428-SUM(S705:S705)))</x:f>
        <x:v>300</x:v>
      </x:c>
      <x:c r="U706" s="12" t="n">
        <x:f>IF(O706=1,J706*K706,0)</x:f>
        <x:v>0</x:v>
      </x:c>
      <x:c r="V706" s="13" t="str">
        <x:f>IF(O706=0,"",IF(H706="","",MAX(H706,Summary!$E$5)))</x:f>
      </x:c>
      <x:c r="W706" s="12" t="n">
        <x:f>IF(Q706="Baseline PO cost",U706,0)</x:f>
        <x:v>0</x:v>
      </x:c>
      <x:c r="X706" s="12" t="n">
        <x:f>IF(Q706="Higher PO cost",U706,0)</x:f>
        <x:v>0</x:v>
      </x:c>
      <x:c r="Y706" s="12" t="n">
        <x:f>IF(Q706="Unclassified",U706,0)</x:f>
        <x:v>0</x:v>
      </x:c>
    </x:row>
    <x:row r="707" ht="22" customHeight="1">
      <x:c r="A707" s="2" t="str">
        <x:v>COIL</x:v>
      </x:c>
      <x:c r="B707" s="2" t="str">
        <x:v>30</x:v>
      </x:c>
      <x:c r="C707" s="2" t="str">
        <x:v>10WHT12-4</x:v>
      </x:c>
      <x:c r="D707" s="2" t="str">
        <x:v>3003954</x:v>
      </x:c>
      <x:c r="E707" s="2" t="str">
        <x:v>0</x:v>
      </x:c>
      <x:c r="F707" s="2" t="str">
        <x:v>7</x:v>
      </x:c>
      <x:c r="G707" s="10" t="n">
        <x:v>46226</x:v>
      </x:c>
      <x:c r="H707" s="10" t="n">
        <x:v>46224</x:v>
      </x:c>
      <x:c r="I707" s="7" t="n">
        <x:v>2100</x:v>
      </x:c>
      <x:c r="J707" s="7" t="n">
        <x:v>2100</x:v>
      </x:c>
      <x:c r="K707" s="7" t="n">
        <x:v>1</x:v>
      </x:c>
      <x:c r="L707" s="8" t="n">
        <x:v>5.18</x:v>
      </x:c>
      <x:c r="M707" s="9" t="n">
        <x:v>122.64</x:v>
      </x:c>
      <x:c r="N707" s="2" t="str">
        <x:v>i</x:v>
      </x:c>
      <x:c r="O707" s="2" t="n">
        <x:v>0</x:v>
      </x:c>
      <x:c r="P707" s="2" t="n">
        <x:v>100</x:v>
      </x:c>
      <x:c r="Q707" s="2" t="str">
        <x:v>Baseline PO cost</x:v>
      </x:c>
      <x:c r="R707" s="2" t="str">
        <x:v>Received</x:v>
      </x:c>
      <x:c r="S707" s="12" t="n">
        <x:f>IF(AND(ISNUMBER(G707),G707&gt;0,G707&lt;=Summary!$E$5,I707&gt;0),I707*K707,0)</x:f>
        <x:v>2100</x:v>
      </x:c>
      <x:c r="T707" s="12" t="n">
        <x:f>MIN(S707,MAX(0,'Inventory detail'!E164-0))</x:f>
        <x:v>2100</x:v>
      </x:c>
      <x:c r="U707" s="12" t="n">
        <x:f>IF(O707=1,J707*K707,0)</x:f>
        <x:v>0</x:v>
      </x:c>
      <x:c r="V707" s="13" t="str">
        <x:f>IF(O707=0,"",IF(H707="","",MAX(H707,Summary!$E$5)))</x:f>
      </x:c>
      <x:c r="W707" s="12" t="n">
        <x:f>IF(Q707="Baseline PO cost",U707,0)</x:f>
        <x:v>0</x:v>
      </x:c>
      <x:c r="X707" s="12" t="n">
        <x:f>IF(Q707="Higher PO cost",U707,0)</x:f>
        <x:v>0</x:v>
      </x:c>
      <x:c r="Y707" s="12" t="n">
        <x:f>IF(Q707="Unclassified",U707,0)</x:f>
        <x:v>0</x:v>
      </x:c>
    </x:row>
    <x:row r="708" ht="22" customHeight="1">
      <x:c r="A708" s="2" t="str">
        <x:v>COIL</x:v>
      </x:c>
      <x:c r="B708" s="2" t="str">
        <x:v>30</x:v>
      </x:c>
      <x:c r="C708" s="2" t="str">
        <x:v>10WHT12-4</x:v>
      </x:c>
      <x:c r="D708" s="2" t="str">
        <x:v>3003953</x:v>
      </x:c>
      <x:c r="E708" s="2" t="str">
        <x:v>0</x:v>
      </x:c>
      <x:c r="F708" s="2" t="str">
        <x:v>9</x:v>
      </x:c>
      <x:c r="G708" s="10" t="n">
        <x:v>46195</x:v>
      </x:c>
      <x:c r="H708" s="10" t="n">
        <x:v>46197</x:v>
      </x:c>
      <x:c r="I708" s="7" t="n">
        <x:v>4200</x:v>
      </x:c>
      <x:c r="J708" s="7" t="n">
        <x:v>4200</x:v>
      </x:c>
      <x:c r="K708" s="7" t="n">
        <x:v>1</x:v>
      </x:c>
      <x:c r="L708" s="8" t="n">
        <x:v>5.18</x:v>
      </x:c>
      <x:c r="M708" s="9" t="n">
        <x:v>245.28</x:v>
      </x:c>
      <x:c r="N708" s="2" t="str">
        <x:v>i</x:v>
      </x:c>
      <x:c r="O708" s="2" t="n">
        <x:v>0</x:v>
      </x:c>
      <x:c r="P708" s="2" t="n">
        <x:v>100</x:v>
      </x:c>
      <x:c r="Q708" s="2" t="str">
        <x:v>Baseline PO cost</x:v>
      </x:c>
      <x:c r="R708" s="2" t="str">
        <x:v>Received</x:v>
      </x:c>
      <x:c r="S708" s="12" t="n">
        <x:f>IF(AND(ISNUMBER(G708),G708&gt;0,G708&lt;=Summary!$E$5,I708&gt;0),I708*K708,0)</x:f>
        <x:v>4200</x:v>
      </x:c>
      <x:c r="T708" s="12" t="n">
        <x:f>MIN(S708,MAX(0,'Inventory detail'!E164-SUM(S707:S707)))</x:f>
        <x:v>3300</x:v>
      </x:c>
      <x:c r="U708" s="12" t="n">
        <x:f>IF(O708=1,J708*K708,0)</x:f>
        <x:v>0</x:v>
      </x:c>
      <x:c r="V708" s="13" t="str">
        <x:f>IF(O708=0,"",IF(H708="","",MAX(H708,Summary!$E$5)))</x:f>
      </x:c>
      <x:c r="W708" s="12" t="n">
        <x:f>IF(Q708="Baseline PO cost",U708,0)</x:f>
        <x:v>0</x:v>
      </x:c>
      <x:c r="X708" s="12" t="n">
        <x:f>IF(Q708="Higher PO cost",U708,0)</x:f>
        <x:v>0</x:v>
      </x:c>
      <x:c r="Y708" s="12" t="n">
        <x:f>IF(Q708="Unclassified",U708,0)</x:f>
        <x:v>0</x:v>
      </x:c>
    </x:row>
    <x:row r="709" ht="22" customHeight="1">
      <x:c r="A709" s="2" t="str">
        <x:v>COIL</x:v>
      </x:c>
      <x:c r="B709" s="2" t="str">
        <x:v>30</x:v>
      </x:c>
      <x:c r="C709" s="2" t="str">
        <x:v>10WHT12-4</x:v>
      </x:c>
      <x:c r="D709" s="2" t="str">
        <x:v>3003934</x:v>
      </x:c>
      <x:c r="E709" s="2" t="str">
        <x:v>0</x:v>
      </x:c>
      <x:c r="F709" s="2" t="str">
        <x:v>5</x:v>
      </x:c>
      <x:c r="G709" s="10" t="n">
        <x:v>46122</x:v>
      </x:c>
      <x:c r="H709" s="10" t="n">
        <x:v>46121</x:v>
      </x:c>
      <x:c r="I709" s="7" t="n">
        <x:v>2100</x:v>
      </x:c>
      <x:c r="J709" s="7" t="n">
        <x:v>2100</x:v>
      </x:c>
      <x:c r="K709" s="7" t="n">
        <x:v>1</x:v>
      </x:c>
      <x:c r="L709" s="8" t="n">
        <x:v>5.18</x:v>
      </x:c>
      <x:c r="M709" s="9" t="n">
        <x:v>119.07</x:v>
      </x:c>
      <x:c r="N709" s="2" t="str">
        <x:v>i</x:v>
      </x:c>
      <x:c r="O709" s="2" t="n">
        <x:v>0</x:v>
      </x:c>
      <x:c r="P709" s="2" t="n">
        <x:v>100</x:v>
      </x:c>
      <x:c r="Q709" s="2" t="str">
        <x:v>Baseline PO cost</x:v>
      </x:c>
      <x:c r="R709" s="2" t="str">
        <x:v>Received</x:v>
      </x:c>
      <x:c r="S709" s="12" t="n">
        <x:f>IF(AND(ISNUMBER(G709),G709&gt;0,G709&lt;=Summary!$E$5,I709&gt;0),I709*K709,0)</x:f>
        <x:v>2100</x:v>
      </x:c>
      <x:c r="T709" s="12" t="n">
        <x:f>MIN(S709,MAX(0,'Inventory detail'!E164-SUM(S707:S708)))</x:f>
        <x:v>0</x:v>
      </x:c>
      <x:c r="U709" s="12" t="n">
        <x:f>IF(O709=1,J709*K709,0)</x:f>
        <x:v>0</x:v>
      </x:c>
      <x:c r="V709" s="13" t="str">
        <x:f>IF(O709=0,"",IF(H709="","",MAX(H709,Summary!$E$5)))</x:f>
      </x:c>
      <x:c r="W709" s="12" t="n">
        <x:f>IF(Q709="Baseline PO cost",U709,0)</x:f>
        <x:v>0</x:v>
      </x:c>
      <x:c r="X709" s="12" t="n">
        <x:f>IF(Q709="Higher PO cost",U709,0)</x:f>
        <x:v>0</x:v>
      </x:c>
      <x:c r="Y709" s="12" t="n">
        <x:f>IF(Q709="Unclassified",U709,0)</x:f>
        <x:v>0</x:v>
      </x:c>
    </x:row>
    <x:row r="710" ht="22" customHeight="1">
      <x:c r="A710" s="2" t="str">
        <x:v>COIL</x:v>
      </x:c>
      <x:c r="B710" s="2" t="str">
        <x:v>30</x:v>
      </x:c>
      <x:c r="C710" s="2" t="str">
        <x:v>10WHT12-4</x:v>
      </x:c>
      <x:c r="D710" s="2" t="str">
        <x:v>3003929</x:v>
      </x:c>
      <x:c r="E710" s="2" t="str">
        <x:v>0</x:v>
      </x:c>
      <x:c r="F710" s="2" t="str">
        <x:v>9</x:v>
      </x:c>
      <x:c r="G710" s="10" t="n">
        <x:v>46092</x:v>
      </x:c>
      <x:c r="H710" s="10" t="n">
        <x:v>46087</x:v>
      </x:c>
      <x:c r="I710" s="7" t="n">
        <x:v>2100</x:v>
      </x:c>
      <x:c r="J710" s="7" t="n">
        <x:v>2100</x:v>
      </x:c>
      <x:c r="K710" s="7" t="n">
        <x:v>1</x:v>
      </x:c>
      <x:c r="L710" s="8" t="n">
        <x:v>5.18</x:v>
      </x:c>
      <x:c r="M710" s="9" t="n">
        <x:v>119.07</x:v>
      </x:c>
      <x:c r="N710" s="2" t="str">
        <x:v>i</x:v>
      </x:c>
      <x:c r="O710" s="2" t="n">
        <x:v>0</x:v>
      </x:c>
      <x:c r="P710" s="2" t="n">
        <x:v>100</x:v>
      </x:c>
      <x:c r="Q710" s="2" t="str">
        <x:v>Baseline PO cost</x:v>
      </x:c>
      <x:c r="R710" s="2" t="str">
        <x:v>Received</x:v>
      </x:c>
      <x:c r="S710" s="12" t="n">
        <x:f>IF(AND(ISNUMBER(G710),G710&gt;0,G710&lt;=Summary!$E$5,I710&gt;0),I710*K710,0)</x:f>
        <x:v>2100</x:v>
      </x:c>
      <x:c r="T710" s="12" t="n">
        <x:f>MIN(S710,MAX(0,'Inventory detail'!E164-SUM(S707:S709)))</x:f>
        <x:v>0</x:v>
      </x:c>
      <x:c r="U710" s="12" t="n">
        <x:f>IF(O710=1,J710*K710,0)</x:f>
        <x:v>0</x:v>
      </x:c>
      <x:c r="V710" s="13" t="str">
        <x:f>IF(O710=0,"",IF(H710="","",MAX(H710,Summary!$E$5)))</x:f>
      </x:c>
      <x:c r="W710" s="12" t="n">
        <x:f>IF(Q710="Baseline PO cost",U710,0)</x:f>
        <x:v>0</x:v>
      </x:c>
      <x:c r="X710" s="12" t="n">
        <x:f>IF(Q710="Higher PO cost",U710,0)</x:f>
        <x:v>0</x:v>
      </x:c>
      <x:c r="Y710" s="12" t="n">
        <x:f>IF(Q710="Unclassified",U710,0)</x:f>
        <x:v>0</x:v>
      </x:c>
    </x:row>
    <x:row r="711" ht="22" customHeight="1">
      <x:c r="A711" s="2" t="str">
        <x:v>COIL</x:v>
      </x:c>
      <x:c r="B711" s="2" t="str">
        <x:v>30</x:v>
      </x:c>
      <x:c r="C711" s="2" t="str">
        <x:v>10WHT12-4</x:v>
      </x:c>
      <x:c r="D711" s="2" t="str">
        <x:v>3003925</x:v>
      </x:c>
      <x:c r="E711" s="2" t="str">
        <x:v>0</x:v>
      </x:c>
      <x:c r="F711" s="2" t="str">
        <x:v>7</x:v>
      </x:c>
      <x:c r="G711" s="10" t="n">
        <x:v>46070</x:v>
      </x:c>
      <x:c r="H711" s="10" t="n">
        <x:v>46063</x:v>
      </x:c>
      <x:c r="I711" s="7" t="n">
        <x:v>6300</x:v>
      </x:c>
      <x:c r="J711" s="7" t="n">
        <x:v>6300</x:v>
      </x:c>
      <x:c r="K711" s="7" t="n">
        <x:v>1</x:v>
      </x:c>
      <x:c r="L711" s="8" t="n">
        <x:v>5.18</x:v>
      </x:c>
      <x:c r="M711" s="9" t="n">
        <x:v>357.21</x:v>
      </x:c>
      <x:c r="N711" s="2" t="str">
        <x:v>i</x:v>
      </x:c>
      <x:c r="O711" s="2" t="n">
        <x:v>0</x:v>
      </x:c>
      <x:c r="P711" s="2" t="n">
        <x:v>100</x:v>
      </x:c>
      <x:c r="Q711" s="2" t="str">
        <x:v>Baseline PO cost</x:v>
      </x:c>
      <x:c r="R711" s="2" t="str">
        <x:v>Received</x:v>
      </x:c>
      <x:c r="S711" s="12" t="n">
        <x:f>IF(AND(ISNUMBER(G711),G711&gt;0,G711&lt;=Summary!$E$5,I711&gt;0),I711*K711,0)</x:f>
        <x:v>6300</x:v>
      </x:c>
      <x:c r="T711" s="12" t="n">
        <x:f>MIN(S711,MAX(0,'Inventory detail'!E164-SUM(S707:S710)))</x:f>
        <x:v>0</x:v>
      </x:c>
      <x:c r="U711" s="12" t="n">
        <x:f>IF(O711=1,J711*K711,0)</x:f>
        <x:v>0</x:v>
      </x:c>
      <x:c r="V711" s="13" t="str">
        <x:f>IF(O711=0,"",IF(H711="","",MAX(H711,Summary!$E$5)))</x:f>
      </x:c>
      <x:c r="W711" s="12" t="n">
        <x:f>IF(Q711="Baseline PO cost",U711,0)</x:f>
        <x:v>0</x:v>
      </x:c>
      <x:c r="X711" s="12" t="n">
        <x:f>IF(Q711="Higher PO cost",U711,0)</x:f>
        <x:v>0</x:v>
      </x:c>
      <x:c r="Y711" s="12" t="n">
        <x:f>IF(Q711="Unclassified",U711,0)</x:f>
        <x:v>0</x:v>
      </x:c>
    </x:row>
    <x:row r="712" ht="22" customHeight="1">
      <x:c r="A712" s="2" t="str">
        <x:v>COIL</x:v>
      </x:c>
      <x:c r="B712" s="2" t="str">
        <x:v>30</x:v>
      </x:c>
      <x:c r="C712" s="2" t="str">
        <x:v>10WHT12-4</x:v>
      </x:c>
      <x:c r="D712" s="2" t="str">
        <x:v>3003915</x:v>
      </x:c>
      <x:c r="E712" s="2" t="str">
        <x:v>0</x:v>
      </x:c>
      <x:c r="F712" s="2" t="str">
        <x:v>11</x:v>
      </x:c>
      <x:c r="G712" s="10" t="n">
        <x:v>46041</x:v>
      </x:c>
      <x:c r="H712" s="10" t="n">
        <x:v>46038</x:v>
      </x:c>
      <x:c r="I712" s="7" t="n">
        <x:v>2100</x:v>
      </x:c>
      <x:c r="J712" s="7" t="n">
        <x:v>2100</x:v>
      </x:c>
      <x:c r="K712" s="7" t="n">
        <x:v>1</x:v>
      </x:c>
      <x:c r="L712" s="8" t="n">
        <x:v>5.18</x:v>
      </x:c>
      <x:c r="M712" s="9" t="n">
        <x:v>119.07</x:v>
      </x:c>
      <x:c r="N712" s="2" t="str">
        <x:v>i</x:v>
      </x:c>
      <x:c r="O712" s="2" t="n">
        <x:v>0</x:v>
      </x:c>
      <x:c r="P712" s="2" t="n">
        <x:v>100</x:v>
      </x:c>
      <x:c r="Q712" s="2" t="str">
        <x:v>Baseline PO cost</x:v>
      </x:c>
      <x:c r="R712" s="2" t="str">
        <x:v>Received</x:v>
      </x:c>
      <x:c r="S712" s="12" t="n">
        <x:f>IF(AND(ISNUMBER(G712),G712&gt;0,G712&lt;=Summary!$E$5,I712&gt;0),I712*K712,0)</x:f>
        <x:v>2100</x:v>
      </x:c>
      <x:c r="T712" s="12" t="n">
        <x:f>MIN(S712,MAX(0,'Inventory detail'!E164-SUM(S707:S711)))</x:f>
        <x:v>0</x:v>
      </x:c>
      <x:c r="U712" s="12" t="n">
        <x:f>IF(O712=1,J712*K712,0)</x:f>
        <x:v>0</x:v>
      </x:c>
      <x:c r="V712" s="13" t="str">
        <x:f>IF(O712=0,"",IF(H712="","",MAX(H712,Summary!$E$5)))</x:f>
      </x:c>
      <x:c r="W712" s="12" t="n">
        <x:f>IF(Q712="Baseline PO cost",U712,0)</x:f>
        <x:v>0</x:v>
      </x:c>
      <x:c r="X712" s="12" t="n">
        <x:f>IF(Q712="Higher PO cost",U712,0)</x:f>
        <x:v>0</x:v>
      </x:c>
      <x:c r="Y712" s="12" t="n">
        <x:f>IF(Q712="Unclassified",U712,0)</x:f>
        <x:v>0</x:v>
      </x:c>
    </x:row>
    <x:row r="713" ht="22" customHeight="1">
      <x:c r="A713" s="2" t="str">
        <x:v>COIL</x:v>
      </x:c>
      <x:c r="B713" s="2" t="str">
        <x:v>30</x:v>
      </x:c>
      <x:c r="C713" s="2" t="str">
        <x:v>10WHT12-4</x:v>
      </x:c>
      <x:c r="D713" s="2" t="str">
        <x:v>3003971</x:v>
      </x:c>
      <x:c r="E713" s="2" t="str">
        <x:v>0</x:v>
      </x:c>
      <x:c r="F713" s="2" t="str">
        <x:v>10</x:v>
      </x:c>
      <x:c r="G713" s="10"/>
      <x:c r="H713" s="10" t="n">
        <x:v>46311</x:v>
      </x:c>
      <x:c r="I713" s="7" t="n">
        <x:v>4200</x:v>
      </x:c>
      <x:c r="J713" s="7" t="n">
        <x:v>4200</x:v>
      </x:c>
      <x:c r="K713" s="7" t="n">
        <x:v>1</x:v>
      </x:c>
      <x:c r="L713" s="8" t="n">
        <x:v>5.18</x:v>
      </x:c>
      <x:c r="M713" s="9" t="n">
        <x:v>0</x:v>
      </x:c>
      <x:c r="N713" s="2" t="str">
        <x:v>a</x:v>
      </x:c>
      <x:c r="O713" s="2" t="n">
        <x:v>1</x:v>
      </x:c>
      <x:c r="P713" s="2" t="n">
        <x:v>100</x:v>
      </x:c>
      <x:c r="Q713" s="2" t="str">
        <x:v>Baseline PO cost</x:v>
      </x:c>
      <x:c r="R713" s="2" t="str">
        <x:v>Incoming active PO</x:v>
      </x:c>
      <x:c r="S713" s="12" t="n">
        <x:f>IF(AND(ISNUMBER(G713),G713&gt;0,G713&lt;=Summary!$E$5,I713&gt;0),I713*K713,0)</x:f>
        <x:v>0</x:v>
      </x:c>
      <x:c r="T713" s="12" t="n">
        <x:f>MIN(S713,MAX(0,'Inventory detail'!E164-SUM(S707:S712)))</x:f>
        <x:v>0</x:v>
      </x:c>
      <x:c r="U713" s="12" t="n">
        <x:f>IF(O713=1,J713*K713,0)</x:f>
        <x:v>4200</x:v>
      </x:c>
      <x:c r="V713" s="13" t="n">
        <x:f>IF(O713=0,"",IF(H713="","",MAX(H713,Summary!$E$5)))</x:f>
        <x:v>46311</x:v>
      </x:c>
      <x:c r="W713" s="12" t="n">
        <x:f>IF(Q713="Baseline PO cost",U713,0)</x:f>
        <x:v>4200</x:v>
      </x:c>
      <x:c r="X713" s="12" t="n">
        <x:f>IF(Q713="Higher PO cost",U713,0)</x:f>
        <x:v>0</x:v>
      </x:c>
      <x:c r="Y713" s="12" t="n">
        <x:f>IF(Q713="Unclassified",U713,0)</x:f>
        <x:v>0</x:v>
      </x:c>
    </x:row>
    <x:row r="714" ht="22" customHeight="1">
      <x:c r="A714" s="2" t="str">
        <x:v>COIL</x:v>
      </x:c>
      <x:c r="B714" s="2" t="str">
        <x:v>30</x:v>
      </x:c>
      <x:c r="C714" s="2" t="str">
        <x:v>11BLK12-4</x:v>
      </x:c>
      <x:c r="D714" s="2" t="str">
        <x:v>3003962</x:v>
      </x:c>
      <x:c r="E714" s="2" t="str">
        <x:v>0</x:v>
      </x:c>
      <x:c r="F714" s="2" t="str">
        <x:v>7</x:v>
      </x:c>
      <x:c r="G714" s="10" t="n">
        <x:v>46273</x:v>
      </x:c>
      <x:c r="H714" s="10" t="n">
        <x:v>46269</x:v>
      </x:c>
      <x:c r="I714" s="7" t="n">
        <x:v>8400</x:v>
      </x:c>
      <x:c r="J714" s="7" t="n">
        <x:v>8400</x:v>
      </x:c>
      <x:c r="K714" s="7" t="n">
        <x:v>1</x:v>
      </x:c>
      <x:c r="L714" s="8" t="n">
        <x:v>4.96</x:v>
      </x:c>
      <x:c r="M714" s="9" t="n">
        <x:v>469.56</x:v>
      </x:c>
      <x:c r="N714" s="2" t="str">
        <x:v>i</x:v>
      </x:c>
      <x:c r="O714" s="2" t="n">
        <x:v>0</x:v>
      </x:c>
      <x:c r="P714" s="2" t="n">
        <x:v>100</x:v>
      </x:c>
      <x:c r="Q714" s="2" t="str">
        <x:v>Baseline PO cost</x:v>
      </x:c>
      <x:c r="R714" s="2" t="str">
        <x:v>Received</x:v>
      </x:c>
      <x:c r="S714" s="12" t="n">
        <x:f>IF(AND(ISNUMBER(G714),G714&gt;0,G714&lt;=Summary!$E$5,I714&gt;0),I714*K714,0)</x:f>
        <x:v>8400</x:v>
      </x:c>
      <x:c r="T714" s="12" t="n">
        <x:f>MIN(S714,MAX(0,'Inventory detail'!E96-0))</x:f>
        <x:v>8400</x:v>
      </x:c>
      <x:c r="U714" s="12" t="n">
        <x:f>IF(O714=1,J714*K714,0)</x:f>
        <x:v>0</x:v>
      </x:c>
      <x:c r="V714" s="13" t="str">
        <x:f>IF(O714=0,"",IF(H714="","",MAX(H714,Summary!$E$5)))</x:f>
      </x:c>
      <x:c r="W714" s="12" t="n">
        <x:f>IF(Q714="Baseline PO cost",U714,0)</x:f>
        <x:v>0</x:v>
      </x:c>
      <x:c r="X714" s="12" t="n">
        <x:f>IF(Q714="Higher PO cost",U714,0)</x:f>
        <x:v>0</x:v>
      </x:c>
      <x:c r="Y714" s="12" t="n">
        <x:f>IF(Q714="Unclassified",U714,0)</x:f>
        <x:v>0</x:v>
      </x:c>
    </x:row>
    <x:row r="715" ht="22" customHeight="1">
      <x:c r="A715" s="2" t="str">
        <x:v>COIL</x:v>
      </x:c>
      <x:c r="B715" s="2" t="str">
        <x:v>30</x:v>
      </x:c>
      <x:c r="C715" s="2" t="str">
        <x:v>11BLK12-4</x:v>
      </x:c>
      <x:c r="D715" s="2" t="str">
        <x:v>3003954</x:v>
      </x:c>
      <x:c r="E715" s="2" t="str">
        <x:v>0</x:v>
      </x:c>
      <x:c r="F715" s="2" t="str">
        <x:v>8</x:v>
      </x:c>
      <x:c r="G715" s="10" t="n">
        <x:v>46226</x:v>
      </x:c>
      <x:c r="H715" s="10" t="n">
        <x:v>46224</x:v>
      </x:c>
      <x:c r="I715" s="7" t="n">
        <x:v>4200</x:v>
      </x:c>
      <x:c r="J715" s="7" t="n">
        <x:v>4200</x:v>
      </x:c>
      <x:c r="K715" s="7" t="n">
        <x:v>1</x:v>
      </x:c>
      <x:c r="L715" s="8" t="n">
        <x:v>4.96</x:v>
      </x:c>
      <x:c r="M715" s="9" t="n">
        <x:v>234.78</x:v>
      </x:c>
      <x:c r="N715" s="2" t="str">
        <x:v>i</x:v>
      </x:c>
      <x:c r="O715" s="2" t="n">
        <x:v>0</x:v>
      </x:c>
      <x:c r="P715" s="2" t="n">
        <x:v>100</x:v>
      </x:c>
      <x:c r="Q715" s="2" t="str">
        <x:v>Baseline PO cost</x:v>
      </x:c>
      <x:c r="R715" s="2" t="str">
        <x:v>Received</x:v>
      </x:c>
      <x:c r="S715" s="12" t="n">
        <x:f>IF(AND(ISNUMBER(G715),G715&gt;0,G715&lt;=Summary!$E$5,I715&gt;0),I715*K715,0)</x:f>
        <x:v>4200</x:v>
      </x:c>
      <x:c r="T715" s="12" t="n">
        <x:f>MIN(S715,MAX(0,'Inventory detail'!E96-SUM(S714:S714)))</x:f>
        <x:v>500</x:v>
      </x:c>
      <x:c r="U715" s="12" t="n">
        <x:f>IF(O715=1,J715*K715,0)</x:f>
        <x:v>0</x:v>
      </x:c>
      <x:c r="V715" s="13" t="str">
        <x:f>IF(O715=0,"",IF(H715="","",MAX(H715,Summary!$E$5)))</x:f>
      </x:c>
      <x:c r="W715" s="12" t="n">
        <x:f>IF(Q715="Baseline PO cost",U715,0)</x:f>
        <x:v>0</x:v>
      </x:c>
      <x:c r="X715" s="12" t="n">
        <x:f>IF(Q715="Higher PO cost",U715,0)</x:f>
        <x:v>0</x:v>
      </x:c>
      <x:c r="Y715" s="12" t="n">
        <x:f>IF(Q715="Unclassified",U715,0)</x:f>
        <x:v>0</x:v>
      </x:c>
    </x:row>
    <x:row r="716" ht="22" customHeight="1">
      <x:c r="A716" s="2" t="str">
        <x:v>COIL</x:v>
      </x:c>
      <x:c r="B716" s="2" t="str">
        <x:v>30</x:v>
      </x:c>
      <x:c r="C716" s="2" t="str">
        <x:v>11BLK12-4</x:v>
      </x:c>
      <x:c r="D716" s="2" t="str">
        <x:v>3003953</x:v>
      </x:c>
      <x:c r="E716" s="2" t="str">
        <x:v>0</x:v>
      </x:c>
      <x:c r="F716" s="2" t="str">
        <x:v>10</x:v>
      </x:c>
      <x:c r="G716" s="10" t="n">
        <x:v>46195</x:v>
      </x:c>
      <x:c r="H716" s="10" t="n">
        <x:v>46197</x:v>
      </x:c>
      <x:c r="I716" s="7" t="n">
        <x:v>2100</x:v>
      </x:c>
      <x:c r="J716" s="7" t="n">
        <x:v>2100</x:v>
      </x:c>
      <x:c r="K716" s="7" t="n">
        <x:v>1</x:v>
      </x:c>
      <x:c r="L716" s="8" t="n">
        <x:v>4.96</x:v>
      </x:c>
      <x:c r="M716" s="9" t="n">
        <x:v>117.39</x:v>
      </x:c>
      <x:c r="N716" s="2" t="str">
        <x:v>i</x:v>
      </x:c>
      <x:c r="O716" s="2" t="n">
        <x:v>0</x:v>
      </x:c>
      <x:c r="P716" s="2" t="n">
        <x:v>100</x:v>
      </x:c>
      <x:c r="Q716" s="2" t="str">
        <x:v>Baseline PO cost</x:v>
      </x:c>
      <x:c r="R716" s="2" t="str">
        <x:v>Received</x:v>
      </x:c>
      <x:c r="S716" s="12" t="n">
        <x:f>IF(AND(ISNUMBER(G716),G716&gt;0,G716&lt;=Summary!$E$5,I716&gt;0),I716*K716,0)</x:f>
        <x:v>2100</x:v>
      </x:c>
      <x:c r="T716" s="12" t="n">
        <x:f>MIN(S716,MAX(0,'Inventory detail'!E96-SUM(S714:S715)))</x:f>
        <x:v>0</x:v>
      </x:c>
      <x:c r="U716" s="12" t="n">
        <x:f>IF(O716=1,J716*K716,0)</x:f>
        <x:v>0</x:v>
      </x:c>
      <x:c r="V716" s="13" t="str">
        <x:f>IF(O716=0,"",IF(H716="","",MAX(H716,Summary!$E$5)))</x:f>
      </x:c>
      <x:c r="W716" s="12" t="n">
        <x:f>IF(Q716="Baseline PO cost",U716,0)</x:f>
        <x:v>0</x:v>
      </x:c>
      <x:c r="X716" s="12" t="n">
        <x:f>IF(Q716="Higher PO cost",U716,0)</x:f>
        <x:v>0</x:v>
      </x:c>
      <x:c r="Y716" s="12" t="n">
        <x:f>IF(Q716="Unclassified",U716,0)</x:f>
        <x:v>0</x:v>
      </x:c>
    </x:row>
    <x:row r="717" ht="22" customHeight="1">
      <x:c r="A717" s="2" t="str">
        <x:v>COIL</x:v>
      </x:c>
      <x:c r="B717" s="2" t="str">
        <x:v>30</x:v>
      </x:c>
      <x:c r="C717" s="2" t="str">
        <x:v>11BLK12-4</x:v>
      </x:c>
      <x:c r="D717" s="2" t="str">
        <x:v>3003940</x:v>
      </x:c>
      <x:c r="E717" s="2" t="str">
        <x:v>0</x:v>
      </x:c>
      <x:c r="F717" s="2" t="str">
        <x:v>7</x:v>
      </x:c>
      <x:c r="G717" s="10" t="n">
        <x:v>46143</x:v>
      </x:c>
      <x:c r="H717" s="10" t="n">
        <x:v>46143</x:v>
      </x:c>
      <x:c r="I717" s="7" t="n">
        <x:v>12600</x:v>
      </x:c>
      <x:c r="J717" s="7" t="n">
        <x:v>12600</x:v>
      </x:c>
      <x:c r="K717" s="7" t="n">
        <x:v>1</x:v>
      </x:c>
      <x:c r="L717" s="8" t="n">
        <x:v>4.96</x:v>
      </x:c>
      <x:c r="M717" s="9" t="n">
        <x:v>704.34</x:v>
      </x:c>
      <x:c r="N717" s="2" t="str">
        <x:v>i</x:v>
      </x:c>
      <x:c r="O717" s="2" t="n">
        <x:v>0</x:v>
      </x:c>
      <x:c r="P717" s="2" t="n">
        <x:v>100</x:v>
      </x:c>
      <x:c r="Q717" s="2" t="str">
        <x:v>Baseline PO cost</x:v>
      </x:c>
      <x:c r="R717" s="2" t="str">
        <x:v>Received</x:v>
      </x:c>
      <x:c r="S717" s="12" t="n">
        <x:f>IF(AND(ISNUMBER(G717),G717&gt;0,G717&lt;=Summary!$E$5,I717&gt;0),I717*K717,0)</x:f>
        <x:v>12600</x:v>
      </x:c>
      <x:c r="T717" s="12" t="n">
        <x:f>MIN(S717,MAX(0,'Inventory detail'!E96-SUM(S714:S716)))</x:f>
        <x:v>0</x:v>
      </x:c>
      <x:c r="U717" s="12" t="n">
        <x:f>IF(O717=1,J717*K717,0)</x:f>
        <x:v>0</x:v>
      </x:c>
      <x:c r="V717" s="13" t="str">
        <x:f>IF(O717=0,"",IF(H717="","",MAX(H717,Summary!$E$5)))</x:f>
      </x:c>
      <x:c r="W717" s="12" t="n">
        <x:f>IF(Q717="Baseline PO cost",U717,0)</x:f>
        <x:v>0</x:v>
      </x:c>
      <x:c r="X717" s="12" t="n">
        <x:f>IF(Q717="Higher PO cost",U717,0)</x:f>
        <x:v>0</x:v>
      </x:c>
      <x:c r="Y717" s="12" t="n">
        <x:f>IF(Q717="Unclassified",U717,0)</x:f>
        <x:v>0</x:v>
      </x:c>
    </x:row>
    <x:row r="718" ht="22" customHeight="1">
      <x:c r="A718" s="2" t="str">
        <x:v>COIL</x:v>
      </x:c>
      <x:c r="B718" s="2" t="str">
        <x:v>30</x:v>
      </x:c>
      <x:c r="C718" s="2" t="str">
        <x:v>11BLK12-4</x:v>
      </x:c>
      <x:c r="D718" s="2" t="str">
        <x:v>3003934</x:v>
      </x:c>
      <x:c r="E718" s="2" t="str">
        <x:v>0</x:v>
      </x:c>
      <x:c r="F718" s="2" t="str">
        <x:v>6</x:v>
      </x:c>
      <x:c r="G718" s="10" t="n">
        <x:v>46122</x:v>
      </x:c>
      <x:c r="H718" s="10" t="n">
        <x:v>46121</x:v>
      </x:c>
      <x:c r="I718" s="7" t="n">
        <x:v>2100</x:v>
      </x:c>
      <x:c r="J718" s="7" t="n">
        <x:v>2100</x:v>
      </x:c>
      <x:c r="K718" s="7" t="n">
        <x:v>1</x:v>
      </x:c>
      <x:c r="L718" s="8" t="n">
        <x:v>4.96</x:v>
      </x:c>
      <x:c r="M718" s="9" t="n">
        <x:v>114.03</x:v>
      </x:c>
      <x:c r="N718" s="2" t="str">
        <x:v>i</x:v>
      </x:c>
      <x:c r="O718" s="2" t="n">
        <x:v>0</x:v>
      </x:c>
      <x:c r="P718" s="2" t="n">
        <x:v>100</x:v>
      </x:c>
      <x:c r="Q718" s="2" t="str">
        <x:v>Baseline PO cost</x:v>
      </x:c>
      <x:c r="R718" s="2" t="str">
        <x:v>Received</x:v>
      </x:c>
      <x:c r="S718" s="12" t="n">
        <x:f>IF(AND(ISNUMBER(G718),G718&gt;0,G718&lt;=Summary!$E$5,I718&gt;0),I718*K718,0)</x:f>
        <x:v>2100</x:v>
      </x:c>
      <x:c r="T718" s="12" t="n">
        <x:f>MIN(S718,MAX(0,'Inventory detail'!E96-SUM(S714:S717)))</x:f>
        <x:v>0</x:v>
      </x:c>
      <x:c r="U718" s="12" t="n">
        <x:f>IF(O718=1,J718*K718,0)</x:f>
        <x:v>0</x:v>
      </x:c>
      <x:c r="V718" s="13" t="str">
        <x:f>IF(O718=0,"",IF(H718="","",MAX(H718,Summary!$E$5)))</x:f>
      </x:c>
      <x:c r="W718" s="12" t="n">
        <x:f>IF(Q718="Baseline PO cost",U718,0)</x:f>
        <x:v>0</x:v>
      </x:c>
      <x:c r="X718" s="12" t="n">
        <x:f>IF(Q718="Higher PO cost",U718,0)</x:f>
        <x:v>0</x:v>
      </x:c>
      <x:c r="Y718" s="12" t="n">
        <x:f>IF(Q718="Unclassified",U718,0)</x:f>
        <x:v>0</x:v>
      </x:c>
    </x:row>
    <x:row r="719" ht="22" customHeight="1">
      <x:c r="A719" s="2" t="str">
        <x:v>COIL</x:v>
      </x:c>
      <x:c r="B719" s="2" t="str">
        <x:v>30</x:v>
      </x:c>
      <x:c r="C719" s="2" t="str">
        <x:v>11BLK12-4</x:v>
      </x:c>
      <x:c r="D719" s="2" t="str">
        <x:v>3003929</x:v>
      </x:c>
      <x:c r="E719" s="2" t="str">
        <x:v>0</x:v>
      </x:c>
      <x:c r="F719" s="2" t="str">
        <x:v>10</x:v>
      </x:c>
      <x:c r="G719" s="10" t="n">
        <x:v>46092</x:v>
      </x:c>
      <x:c r="H719" s="10" t="n">
        <x:v>46087</x:v>
      </x:c>
      <x:c r="I719" s="7" t="n">
        <x:v>6300</x:v>
      </x:c>
      <x:c r="J719" s="7" t="n">
        <x:v>6300</x:v>
      </x:c>
      <x:c r="K719" s="7" t="n">
        <x:v>1</x:v>
      </x:c>
      <x:c r="L719" s="8" t="n">
        <x:v>4.96</x:v>
      </x:c>
      <x:c r="M719" s="9" t="n">
        <x:v>342.09</x:v>
      </x:c>
      <x:c r="N719" s="2" t="str">
        <x:v>i</x:v>
      </x:c>
      <x:c r="O719" s="2" t="n">
        <x:v>0</x:v>
      </x:c>
      <x:c r="P719" s="2" t="n">
        <x:v>100</x:v>
      </x:c>
      <x:c r="Q719" s="2" t="str">
        <x:v>Baseline PO cost</x:v>
      </x:c>
      <x:c r="R719" s="2" t="str">
        <x:v>Received</x:v>
      </x:c>
      <x:c r="S719" s="12" t="n">
        <x:f>IF(AND(ISNUMBER(G719),G719&gt;0,G719&lt;=Summary!$E$5,I719&gt;0),I719*K719,0)</x:f>
        <x:v>6300</x:v>
      </x:c>
      <x:c r="T719" s="12" t="n">
        <x:f>MIN(S719,MAX(0,'Inventory detail'!E96-SUM(S714:S718)))</x:f>
        <x:v>0</x:v>
      </x:c>
      <x:c r="U719" s="12" t="n">
        <x:f>IF(O719=1,J719*K719,0)</x:f>
        <x:v>0</x:v>
      </x:c>
      <x:c r="V719" s="13" t="str">
        <x:f>IF(O719=0,"",IF(H719="","",MAX(H719,Summary!$E$5)))</x:f>
      </x:c>
      <x:c r="W719" s="12" t="n">
        <x:f>IF(Q719="Baseline PO cost",U719,0)</x:f>
        <x:v>0</x:v>
      </x:c>
      <x:c r="X719" s="12" t="n">
        <x:f>IF(Q719="Higher PO cost",U719,0)</x:f>
        <x:v>0</x:v>
      </x:c>
      <x:c r="Y719" s="12" t="n">
        <x:f>IF(Q719="Unclassified",U719,0)</x:f>
        <x:v>0</x:v>
      </x:c>
    </x:row>
    <x:row r="720" ht="22" customHeight="1">
      <x:c r="A720" s="2" t="str">
        <x:v>COIL</x:v>
      </x:c>
      <x:c r="B720" s="2" t="str">
        <x:v>30</x:v>
      </x:c>
      <x:c r="C720" s="2" t="str">
        <x:v>11BLK12-4</x:v>
      </x:c>
      <x:c r="D720" s="2" t="str">
        <x:v>3003925</x:v>
      </x:c>
      <x:c r="E720" s="2" t="str">
        <x:v>0</x:v>
      </x:c>
      <x:c r="F720" s="2" t="str">
        <x:v>8</x:v>
      </x:c>
      <x:c r="G720" s="10" t="n">
        <x:v>46070</x:v>
      </x:c>
      <x:c r="H720" s="10" t="n">
        <x:v>46063</x:v>
      </x:c>
      <x:c r="I720" s="7" t="n">
        <x:v>2100</x:v>
      </x:c>
      <x:c r="J720" s="7" t="n">
        <x:v>2100</x:v>
      </x:c>
      <x:c r="K720" s="7" t="n">
        <x:v>1</x:v>
      </x:c>
      <x:c r="L720" s="8" t="n">
        <x:v>4.96</x:v>
      </x:c>
      <x:c r="M720" s="9" t="n">
        <x:v>114.03</x:v>
      </x:c>
      <x:c r="N720" s="2" t="str">
        <x:v>i</x:v>
      </x:c>
      <x:c r="O720" s="2" t="n">
        <x:v>0</x:v>
      </x:c>
      <x:c r="P720" s="2" t="n">
        <x:v>100</x:v>
      </x:c>
      <x:c r="Q720" s="2" t="str">
        <x:v>Baseline PO cost</x:v>
      </x:c>
      <x:c r="R720" s="2" t="str">
        <x:v>Received</x:v>
      </x:c>
      <x:c r="S720" s="12" t="n">
        <x:f>IF(AND(ISNUMBER(G720),G720&gt;0,G720&lt;=Summary!$E$5,I720&gt;0),I720*K720,0)</x:f>
        <x:v>2100</x:v>
      </x:c>
      <x:c r="T720" s="12" t="n">
        <x:f>MIN(S720,MAX(0,'Inventory detail'!E96-SUM(S714:S719)))</x:f>
        <x:v>0</x:v>
      </x:c>
      <x:c r="U720" s="12" t="n">
        <x:f>IF(O720=1,J720*K720,0)</x:f>
        <x:v>0</x:v>
      </x:c>
      <x:c r="V720" s="13" t="str">
        <x:f>IF(O720=0,"",IF(H720="","",MAX(H720,Summary!$E$5)))</x:f>
      </x:c>
      <x:c r="W720" s="12" t="n">
        <x:f>IF(Q720="Baseline PO cost",U720,0)</x:f>
        <x:v>0</x:v>
      </x:c>
      <x:c r="X720" s="12" t="n">
        <x:f>IF(Q720="Higher PO cost",U720,0)</x:f>
        <x:v>0</x:v>
      </x:c>
      <x:c r="Y720" s="12" t="n">
        <x:f>IF(Q720="Unclassified",U720,0)</x:f>
        <x:v>0</x:v>
      </x:c>
    </x:row>
    <x:row r="721" ht="22" customHeight="1">
      <x:c r="A721" s="2" t="str">
        <x:v>COIL</x:v>
      </x:c>
      <x:c r="B721" s="2" t="str">
        <x:v>30</x:v>
      </x:c>
      <x:c r="C721" s="2" t="str">
        <x:v>11BLK12-4</x:v>
      </x:c>
      <x:c r="D721" s="2" t="str">
        <x:v>3003915</x:v>
      </x:c>
      <x:c r="E721" s="2" t="str">
        <x:v>0</x:v>
      </x:c>
      <x:c r="F721" s="2" t="str">
        <x:v>12</x:v>
      </x:c>
      <x:c r="G721" s="10" t="n">
        <x:v>46041</x:v>
      </x:c>
      <x:c r="H721" s="10" t="n">
        <x:v>46038</x:v>
      </x:c>
      <x:c r="I721" s="7" t="n">
        <x:v>6300</x:v>
      </x:c>
      <x:c r="J721" s="7" t="n">
        <x:v>6300</x:v>
      </x:c>
      <x:c r="K721" s="7" t="n">
        <x:v>1</x:v>
      </x:c>
      <x:c r="L721" s="8" t="n">
        <x:v>4.96</x:v>
      </x:c>
      <x:c r="M721" s="9" t="n">
        <x:v>342.09</x:v>
      </x:c>
      <x:c r="N721" s="2" t="str">
        <x:v>i</x:v>
      </x:c>
      <x:c r="O721" s="2" t="n">
        <x:v>0</x:v>
      </x:c>
      <x:c r="P721" s="2" t="n">
        <x:v>100</x:v>
      </x:c>
      <x:c r="Q721" s="2" t="str">
        <x:v>Baseline PO cost</x:v>
      </x:c>
      <x:c r="R721" s="2" t="str">
        <x:v>Received</x:v>
      </x:c>
      <x:c r="S721" s="12" t="n">
        <x:f>IF(AND(ISNUMBER(G721),G721&gt;0,G721&lt;=Summary!$E$5,I721&gt;0),I721*K721,0)</x:f>
        <x:v>6300</x:v>
      </x:c>
      <x:c r="T721" s="12" t="n">
        <x:f>MIN(S721,MAX(0,'Inventory detail'!E96-SUM(S714:S720)))</x:f>
        <x:v>0</x:v>
      </x:c>
      <x:c r="U721" s="12" t="n">
        <x:f>IF(O721=1,J721*K721,0)</x:f>
        <x:v>0</x:v>
      </x:c>
      <x:c r="V721" s="13" t="str">
        <x:f>IF(O721=0,"",IF(H721="","",MAX(H721,Summary!$E$5)))</x:f>
      </x:c>
      <x:c r="W721" s="12" t="n">
        <x:f>IF(Q721="Baseline PO cost",U721,0)</x:f>
        <x:v>0</x:v>
      </x:c>
      <x:c r="X721" s="12" t="n">
        <x:f>IF(Q721="Higher PO cost",U721,0)</x:f>
        <x:v>0</x:v>
      </x:c>
      <x:c r="Y721" s="12" t="n">
        <x:f>IF(Q721="Unclassified",U721,0)</x:f>
        <x:v>0</x:v>
      </x:c>
    </x:row>
    <x:row r="722" ht="22" customHeight="1">
      <x:c r="A722" s="2" t="str">
        <x:v>COIL</x:v>
      </x:c>
      <x:c r="B722" s="2" t="str">
        <x:v>30</x:v>
      </x:c>
      <x:c r="C722" s="2" t="str">
        <x:v>11BLK12-4</x:v>
      </x:c>
      <x:c r="D722" s="2" t="str">
        <x:v>3003971</x:v>
      </x:c>
      <x:c r="E722" s="2" t="str">
        <x:v>0</x:v>
      </x:c>
      <x:c r="F722" s="2" t="str">
        <x:v>11</x:v>
      </x:c>
      <x:c r="G722" s="10"/>
      <x:c r="H722" s="10" t="n">
        <x:v>46311</x:v>
      </x:c>
      <x:c r="I722" s="7" t="n">
        <x:v>8400</x:v>
      </x:c>
      <x:c r="J722" s="7" t="n">
        <x:v>8400</x:v>
      </x:c>
      <x:c r="K722" s="7" t="n">
        <x:v>1</x:v>
      </x:c>
      <x:c r="L722" s="8" t="n">
        <x:v>4.96</x:v>
      </x:c>
      <x:c r="M722" s="9" t="n">
        <x:v>0</x:v>
      </x:c>
      <x:c r="N722" s="2" t="str">
        <x:v>a</x:v>
      </x:c>
      <x:c r="O722" s="2" t="n">
        <x:v>1</x:v>
      </x:c>
      <x:c r="P722" s="2" t="n">
        <x:v>100</x:v>
      </x:c>
      <x:c r="Q722" s="2" t="str">
        <x:v>Baseline PO cost</x:v>
      </x:c>
      <x:c r="R722" s="2" t="str">
        <x:v>Incoming active PO</x:v>
      </x:c>
      <x:c r="S722" s="12" t="n">
        <x:f>IF(AND(ISNUMBER(G722),G722&gt;0,G722&lt;=Summary!$E$5,I722&gt;0),I722*K722,0)</x:f>
        <x:v>0</x:v>
      </x:c>
      <x:c r="T722" s="12" t="n">
        <x:f>MIN(S722,MAX(0,'Inventory detail'!E96-SUM(S714:S721)))</x:f>
        <x:v>0</x:v>
      </x:c>
      <x:c r="U722" s="12" t="n">
        <x:f>IF(O722=1,J722*K722,0)</x:f>
        <x:v>8400</x:v>
      </x:c>
      <x:c r="V722" s="13" t="n">
        <x:f>IF(O722=0,"",IF(H722="","",MAX(H722,Summary!$E$5)))</x:f>
        <x:v>46311</x:v>
      </x:c>
      <x:c r="W722" s="12" t="n">
        <x:f>IF(Q722="Baseline PO cost",U722,0)</x:f>
        <x:v>8400</x:v>
      </x:c>
      <x:c r="X722" s="12" t="n">
        <x:f>IF(Q722="Higher PO cost",U722,0)</x:f>
        <x:v>0</x:v>
      </x:c>
      <x:c r="Y722" s="12" t="n">
        <x:f>IF(Q722="Unclassified",U722,0)</x:f>
        <x:v>0</x:v>
      </x:c>
    </x:row>
    <x:row r="723" ht="22" customHeight="1">
      <x:c r="A723" s="2" t="str">
        <x:v>COIL</x:v>
      </x:c>
      <x:c r="B723" s="2" t="str">
        <x:v>30</x:v>
      </x:c>
      <x:c r="C723" s="2" t="str">
        <x:v>11BLK36-4</x:v>
      </x:c>
      <x:c r="D723" s="2" t="str">
        <x:v>3003953</x:v>
      </x:c>
      <x:c r="E723" s="2" t="str">
        <x:v>0</x:v>
      </x:c>
      <x:c r="F723" s="2" t="str">
        <x:v>30</x:v>
      </x:c>
      <x:c r="G723" s="10" t="n">
        <x:v>46195</x:v>
      </x:c>
      <x:c r="H723" s="10" t="n">
        <x:v>46197</x:v>
      </x:c>
      <x:c r="I723" s="7" t="n">
        <x:v>1000</x:v>
      </x:c>
      <x:c r="J723" s="7" t="n">
        <x:v>1000</x:v>
      </x:c>
      <x:c r="K723" s="7" t="n">
        <x:v>1</x:v>
      </x:c>
      <x:c r="L723" s="8" t="n">
        <x:v>15.69</x:v>
      </x:c>
      <x:c r="M723" s="9" t="n">
        <x:v>177</x:v>
      </x:c>
      <x:c r="N723" s="2" t="str">
        <x:v>i</x:v>
      </x:c>
      <x:c r="O723" s="2" t="n">
        <x:v>0</x:v>
      </x:c>
      <x:c r="P723" s="2" t="n">
        <x:v>100</x:v>
      </x:c>
      <x:c r="Q723" s="2" t="str">
        <x:v>Baseline PO cost</x:v>
      </x:c>
      <x:c r="R723" s="2" t="str">
        <x:v>Received</x:v>
      </x:c>
      <x:c r="S723" s="12" t="n">
        <x:f>IF(AND(ISNUMBER(G723),G723&gt;0,G723&lt;=Summary!$E$5,I723&gt;0),I723*K723,0)</x:f>
        <x:v>1000</x:v>
      </x:c>
      <x:c r="T723" s="12" t="n">
        <x:f>MIN(S723,MAX(0,'Inventory detail'!E560-0))</x:f>
        <x:v>1000</x:v>
      </x:c>
      <x:c r="U723" s="12" t="n">
        <x:f>IF(O723=1,J723*K723,0)</x:f>
        <x:v>0</x:v>
      </x:c>
      <x:c r="V723" s="13" t="str">
        <x:f>IF(O723=0,"",IF(H723="","",MAX(H723,Summary!$E$5)))</x:f>
      </x:c>
      <x:c r="W723" s="12" t="n">
        <x:f>IF(Q723="Baseline PO cost",U723,0)</x:f>
        <x:v>0</x:v>
      </x:c>
      <x:c r="X723" s="12" t="n">
        <x:f>IF(Q723="Higher PO cost",U723,0)</x:f>
        <x:v>0</x:v>
      </x:c>
      <x:c r="Y723" s="12" t="n">
        <x:f>IF(Q723="Unclassified",U723,0)</x:f>
        <x:v>0</x:v>
      </x:c>
    </x:row>
    <x:row r="724" ht="22" customHeight="1">
      <x:c r="A724" s="2" t="str">
        <x:v>COIL</x:v>
      </x:c>
      <x:c r="B724" s="2" t="str">
        <x:v>30</x:v>
      </x:c>
      <x:c r="C724" s="2" t="str">
        <x:v>11CLR12-4</x:v>
      </x:c>
      <x:c r="D724" s="2" t="str">
        <x:v>3003962</x:v>
      </x:c>
      <x:c r="E724" s="2" t="str">
        <x:v>0</x:v>
      </x:c>
      <x:c r="F724" s="2" t="str">
        <x:v>8</x:v>
      </x:c>
      <x:c r="G724" s="10" t="n">
        <x:v>46273</x:v>
      </x:c>
      <x:c r="H724" s="10" t="n">
        <x:v>46269</x:v>
      </x:c>
      <x:c r="I724" s="7" t="n">
        <x:v>4200</x:v>
      </x:c>
      <x:c r="J724" s="7" t="n">
        <x:v>4200</x:v>
      </x:c>
      <x:c r="K724" s="7" t="n">
        <x:v>1</x:v>
      </x:c>
      <x:c r="L724" s="8" t="n">
        <x:v>6.05</x:v>
      </x:c>
      <x:c r="M724" s="9" t="n">
        <x:v>286.44</x:v>
      </x:c>
      <x:c r="N724" s="2" t="str">
        <x:v>i</x:v>
      </x:c>
      <x:c r="O724" s="2" t="n">
        <x:v>0</x:v>
      </x:c>
      <x:c r="P724" s="2" t="n">
        <x:v>100</x:v>
      </x:c>
      <x:c r="Q724" s="2" t="str">
        <x:v>Baseline PO cost</x:v>
      </x:c>
      <x:c r="R724" s="2" t="str">
        <x:v>Received</x:v>
      </x:c>
      <x:c r="S724" s="12" t="n">
        <x:f>IF(AND(ISNUMBER(G724),G724&gt;0,G724&lt;=Summary!$E$5,I724&gt;0),I724*K724,0)</x:f>
        <x:v>4200</x:v>
      </x:c>
      <x:c r="T724" s="12" t="n">
        <x:f>MIN(S724,MAX(0,'Inventory detail'!E422-0))</x:f>
        <x:v>4200</x:v>
      </x:c>
      <x:c r="U724" s="12" t="n">
        <x:f>IF(O724=1,J724*K724,0)</x:f>
        <x:v>0</x:v>
      </x:c>
      <x:c r="V724" s="13" t="str">
        <x:f>IF(O724=0,"",IF(H724="","",MAX(H724,Summary!$E$5)))</x:f>
      </x:c>
      <x:c r="W724" s="12" t="n">
        <x:f>IF(Q724="Baseline PO cost",U724,0)</x:f>
        <x:v>0</x:v>
      </x:c>
      <x:c r="X724" s="12" t="n">
        <x:f>IF(Q724="Higher PO cost",U724,0)</x:f>
        <x:v>0</x:v>
      </x:c>
      <x:c r="Y724" s="12" t="n">
        <x:f>IF(Q724="Unclassified",U724,0)</x:f>
        <x:v>0</x:v>
      </x:c>
    </x:row>
    <x:row r="725" ht="22" customHeight="1">
      <x:c r="A725" s="2" t="str">
        <x:v>COIL</x:v>
      </x:c>
      <x:c r="B725" s="2" t="str">
        <x:v>30</x:v>
      </x:c>
      <x:c r="C725" s="2" t="str">
        <x:v>11CLR12-4</x:v>
      </x:c>
      <x:c r="D725" s="2" t="str">
        <x:v>3003945</x:v>
      </x:c>
      <x:c r="E725" s="2" t="str">
        <x:v>0</x:v>
      </x:c>
      <x:c r="F725" s="2" t="str">
        <x:v>10</x:v>
      </x:c>
      <x:c r="G725" s="10" t="n">
        <x:v>46174</x:v>
      </x:c>
      <x:c r="H725" s="10" t="n">
        <x:v>46171</x:v>
      </x:c>
      <x:c r="I725" s="7" t="n">
        <x:v>2100</x:v>
      </x:c>
      <x:c r="J725" s="7" t="n">
        <x:v>2100</x:v>
      </x:c>
      <x:c r="K725" s="7" t="n">
        <x:v>1</x:v>
      </x:c>
      <x:c r="L725" s="8" t="n">
        <x:v>6.05</x:v>
      </x:c>
      <x:c r="M725" s="9" t="n">
        <x:v>143.22</x:v>
      </x:c>
      <x:c r="N725" s="2" t="str">
        <x:v>i</x:v>
      </x:c>
      <x:c r="O725" s="2" t="n">
        <x:v>0</x:v>
      </x:c>
      <x:c r="P725" s="2" t="n">
        <x:v>100</x:v>
      </x:c>
      <x:c r="Q725" s="2" t="str">
        <x:v>Baseline PO cost</x:v>
      </x:c>
      <x:c r="R725" s="2" t="str">
        <x:v>Received</x:v>
      </x:c>
      <x:c r="S725" s="12" t="n">
        <x:f>IF(AND(ISNUMBER(G725),G725&gt;0,G725&lt;=Summary!$E$5,I725&gt;0),I725*K725,0)</x:f>
        <x:v>2100</x:v>
      </x:c>
      <x:c r="T725" s="12" t="n">
        <x:f>MIN(S725,MAX(0,'Inventory detail'!E422-SUM(S724:S724)))</x:f>
        <x:v>600</x:v>
      </x:c>
      <x:c r="U725" s="12" t="n">
        <x:f>IF(O725=1,J725*K725,0)</x:f>
        <x:v>0</x:v>
      </x:c>
      <x:c r="V725" s="13" t="str">
        <x:f>IF(O725=0,"",IF(H725="","",MAX(H725,Summary!$E$5)))</x:f>
      </x:c>
      <x:c r="W725" s="12" t="n">
        <x:f>IF(Q725="Baseline PO cost",U725,0)</x:f>
        <x:v>0</x:v>
      </x:c>
      <x:c r="X725" s="12" t="n">
        <x:f>IF(Q725="Higher PO cost",U725,0)</x:f>
        <x:v>0</x:v>
      </x:c>
      <x:c r="Y725" s="12" t="n">
        <x:f>IF(Q725="Unclassified",U725,0)</x:f>
        <x:v>0</x:v>
      </x:c>
    </x:row>
    <x:row r="726" ht="22" customHeight="1">
      <x:c r="A726" s="2" t="str">
        <x:v>COIL</x:v>
      </x:c>
      <x:c r="B726" s="2" t="str">
        <x:v>30</x:v>
      </x:c>
      <x:c r="C726" s="2" t="str">
        <x:v>12BLK12-4</x:v>
      </x:c>
      <x:c r="D726" s="2" t="str">
        <x:v>3003962</x:v>
      </x:c>
      <x:c r="E726" s="2" t="str">
        <x:v>0</x:v>
      </x:c>
      <x:c r="F726" s="2" t="str">
        <x:v>9</x:v>
      </x:c>
      <x:c r="G726" s="10" t="n">
        <x:v>46273</x:v>
      </x:c>
      <x:c r="H726" s="10" t="n">
        <x:v>46269</x:v>
      </x:c>
      <x:c r="I726" s="7" t="n">
        <x:v>44100</x:v>
      </x:c>
      <x:c r="J726" s="7" t="n">
        <x:v>44100</x:v>
      </x:c>
      <x:c r="K726" s="7" t="n">
        <x:v>1</x:v>
      </x:c>
      <x:c r="L726" s="8" t="n">
        <x:v>5.13</x:v>
      </x:c>
      <x:c r="M726" s="9" t="n">
        <x:v>2553.39</x:v>
      </x:c>
      <x:c r="N726" s="2" t="str">
        <x:v>i</x:v>
      </x:c>
      <x:c r="O726" s="2" t="n">
        <x:v>0</x:v>
      </x:c>
      <x:c r="P726" s="2" t="n">
        <x:v>100</x:v>
      </x:c>
      <x:c r="Q726" s="2" t="str">
        <x:v>Baseline PO cost</x:v>
      </x:c>
      <x:c r="R726" s="2" t="str">
        <x:v>Received</x:v>
      </x:c>
      <x:c r="S726" s="12" t="n">
        <x:f>IF(AND(ISNUMBER(G726),G726&gt;0,G726&lt;=Summary!$E$5,I726&gt;0),I726*K726,0)</x:f>
        <x:v>44100</x:v>
      </x:c>
      <x:c r="T726" s="12" t="n">
        <x:f>MIN(S726,MAX(0,'Inventory detail'!E18-0))</x:f>
        <x:v>44100</x:v>
      </x:c>
      <x:c r="U726" s="12" t="n">
        <x:f>IF(O726=1,J726*K726,0)</x:f>
        <x:v>0</x:v>
      </x:c>
      <x:c r="V726" s="13" t="str">
        <x:f>IF(O726=0,"",IF(H726="","",MAX(H726,Summary!$E$5)))</x:f>
      </x:c>
      <x:c r="W726" s="12" t="n">
        <x:f>IF(Q726="Baseline PO cost",U726,0)</x:f>
        <x:v>0</x:v>
      </x:c>
      <x:c r="X726" s="12" t="n">
        <x:f>IF(Q726="Higher PO cost",U726,0)</x:f>
        <x:v>0</x:v>
      </x:c>
      <x:c r="Y726" s="12" t="n">
        <x:f>IF(Q726="Unclassified",U726,0)</x:f>
        <x:v>0</x:v>
      </x:c>
    </x:row>
    <x:row r="727" ht="22" customHeight="1">
      <x:c r="A727" s="2" t="str">
        <x:v>COIL</x:v>
      </x:c>
      <x:c r="B727" s="2" t="str">
        <x:v>30</x:v>
      </x:c>
      <x:c r="C727" s="2" t="str">
        <x:v>12BLK12-4</x:v>
      </x:c>
      <x:c r="D727" s="2" t="str">
        <x:v>3003954</x:v>
      </x:c>
      <x:c r="E727" s="2" t="str">
        <x:v>0</x:v>
      </x:c>
      <x:c r="F727" s="2" t="str">
        <x:v>9</x:v>
      </x:c>
      <x:c r="G727" s="10" t="n">
        <x:v>46226</x:v>
      </x:c>
      <x:c r="H727" s="10" t="n">
        <x:v>46224</x:v>
      </x:c>
      <x:c r="I727" s="7" t="n">
        <x:v>27300</x:v>
      </x:c>
      <x:c r="J727" s="7" t="n">
        <x:v>27300</x:v>
      </x:c>
      <x:c r="K727" s="7" t="n">
        <x:v>1</x:v>
      </x:c>
      <x:c r="L727" s="8" t="n">
        <x:v>5.13</x:v>
      </x:c>
      <x:c r="M727" s="9" t="n">
        <x:v>1580.67</x:v>
      </x:c>
      <x:c r="N727" s="2" t="str">
        <x:v>i</x:v>
      </x:c>
      <x:c r="O727" s="2" t="n">
        <x:v>0</x:v>
      </x:c>
      <x:c r="P727" s="2" t="n">
        <x:v>100</x:v>
      </x:c>
      <x:c r="Q727" s="2" t="str">
        <x:v>Baseline PO cost</x:v>
      </x:c>
      <x:c r="R727" s="2" t="str">
        <x:v>Received</x:v>
      </x:c>
      <x:c r="S727" s="12" t="n">
        <x:f>IF(AND(ISNUMBER(G727),G727&gt;0,G727&lt;=Summary!$E$5,I727&gt;0),I727*K727,0)</x:f>
        <x:v>27300</x:v>
      </x:c>
      <x:c r="T727" s="12" t="n">
        <x:f>MIN(S727,MAX(0,'Inventory detail'!E18-SUM(S726:S726)))</x:f>
        <x:v>8800</x:v>
      </x:c>
      <x:c r="U727" s="12" t="n">
        <x:f>IF(O727=1,J727*K727,0)</x:f>
        <x:v>0</x:v>
      </x:c>
      <x:c r="V727" s="13" t="str">
        <x:f>IF(O727=0,"",IF(H727="","",MAX(H727,Summary!$E$5)))</x:f>
      </x:c>
      <x:c r="W727" s="12" t="n">
        <x:f>IF(Q727="Baseline PO cost",U727,0)</x:f>
        <x:v>0</x:v>
      </x:c>
      <x:c r="X727" s="12" t="n">
        <x:f>IF(Q727="Higher PO cost",U727,0)</x:f>
        <x:v>0</x:v>
      </x:c>
      <x:c r="Y727" s="12" t="n">
        <x:f>IF(Q727="Unclassified",U727,0)</x:f>
        <x:v>0</x:v>
      </x:c>
    </x:row>
    <x:row r="728" ht="22" customHeight="1">
      <x:c r="A728" s="2" t="str">
        <x:v>COIL</x:v>
      </x:c>
      <x:c r="B728" s="2" t="str">
        <x:v>30</x:v>
      </x:c>
      <x:c r="C728" s="2" t="str">
        <x:v>12BLK12-4</x:v>
      </x:c>
      <x:c r="D728" s="2" t="str">
        <x:v>3003953</x:v>
      </x:c>
      <x:c r="E728" s="2" t="str">
        <x:v>0</x:v>
      </x:c>
      <x:c r="F728" s="2" t="str">
        <x:v>11</x:v>
      </x:c>
      <x:c r="G728" s="10" t="n">
        <x:v>46195</x:v>
      </x:c>
      <x:c r="H728" s="10" t="n">
        <x:v>46197</x:v>
      </x:c>
      <x:c r="I728" s="7" t="n">
        <x:v>31500</x:v>
      </x:c>
      <x:c r="J728" s="7" t="n">
        <x:v>31500</x:v>
      </x:c>
      <x:c r="K728" s="7" t="n">
        <x:v>1</x:v>
      </x:c>
      <x:c r="L728" s="8" t="n">
        <x:v>5.13</x:v>
      </x:c>
      <x:c r="M728" s="9" t="n">
        <x:v>1823.85</x:v>
      </x:c>
      <x:c r="N728" s="2" t="str">
        <x:v>i</x:v>
      </x:c>
      <x:c r="O728" s="2" t="n">
        <x:v>0</x:v>
      </x:c>
      <x:c r="P728" s="2" t="n">
        <x:v>100</x:v>
      </x:c>
      <x:c r="Q728" s="2" t="str">
        <x:v>Baseline PO cost</x:v>
      </x:c>
      <x:c r="R728" s="2" t="str">
        <x:v>Received</x:v>
      </x:c>
      <x:c r="S728" s="12" t="n">
        <x:f>IF(AND(ISNUMBER(G728),G728&gt;0,G728&lt;=Summary!$E$5,I728&gt;0),I728*K728,0)</x:f>
        <x:v>31500</x:v>
      </x:c>
      <x:c r="T728" s="12" t="n">
        <x:f>MIN(S728,MAX(0,'Inventory detail'!E18-SUM(S726:S727)))</x:f>
        <x:v>0</x:v>
      </x:c>
      <x:c r="U728" s="12" t="n">
        <x:f>IF(O728=1,J728*K728,0)</x:f>
        <x:v>0</x:v>
      </x:c>
      <x:c r="V728" s="13" t="str">
        <x:f>IF(O728=0,"",IF(H728="","",MAX(H728,Summary!$E$5)))</x:f>
      </x:c>
      <x:c r="W728" s="12" t="n">
        <x:f>IF(Q728="Baseline PO cost",U728,0)</x:f>
        <x:v>0</x:v>
      </x:c>
      <x:c r="X728" s="12" t="n">
        <x:f>IF(Q728="Higher PO cost",U728,0)</x:f>
        <x:v>0</x:v>
      </x:c>
      <x:c r="Y728" s="12" t="n">
        <x:f>IF(Q728="Unclassified",U728,0)</x:f>
        <x:v>0</x:v>
      </x:c>
    </x:row>
    <x:row r="729" ht="22" customHeight="1">
      <x:c r="A729" s="2" t="str">
        <x:v>COIL</x:v>
      </x:c>
      <x:c r="B729" s="2" t="str">
        <x:v>30</x:v>
      </x:c>
      <x:c r="C729" s="2" t="str">
        <x:v>12BLK12-4</x:v>
      </x:c>
      <x:c r="D729" s="2" t="str">
        <x:v>3003945</x:v>
      </x:c>
      <x:c r="E729" s="2" t="str">
        <x:v>0</x:v>
      </x:c>
      <x:c r="F729" s="2" t="str">
        <x:v>11</x:v>
      </x:c>
      <x:c r="G729" s="10" t="n">
        <x:v>46174</x:v>
      </x:c>
      <x:c r="H729" s="10" t="n">
        <x:v>46171</x:v>
      </x:c>
      <x:c r="I729" s="7" t="n">
        <x:v>35700</x:v>
      </x:c>
      <x:c r="J729" s="7" t="n">
        <x:v>35700</x:v>
      </x:c>
      <x:c r="K729" s="7" t="n">
        <x:v>1</x:v>
      </x:c>
      <x:c r="L729" s="8" t="n">
        <x:v>5.13</x:v>
      </x:c>
      <x:c r="M729" s="9" t="n">
        <x:v>2067.03</x:v>
      </x:c>
      <x:c r="N729" s="2" t="str">
        <x:v>i</x:v>
      </x:c>
      <x:c r="O729" s="2" t="n">
        <x:v>0</x:v>
      </x:c>
      <x:c r="P729" s="2" t="n">
        <x:v>100</x:v>
      </x:c>
      <x:c r="Q729" s="2" t="str">
        <x:v>Baseline PO cost</x:v>
      </x:c>
      <x:c r="R729" s="2" t="str">
        <x:v>Received</x:v>
      </x:c>
      <x:c r="S729" s="12" t="n">
        <x:f>IF(AND(ISNUMBER(G729),G729&gt;0,G729&lt;=Summary!$E$5,I729&gt;0),I729*K729,0)</x:f>
        <x:v>35700</x:v>
      </x:c>
      <x:c r="T729" s="12" t="n">
        <x:f>MIN(S729,MAX(0,'Inventory detail'!E18-SUM(S726:S728)))</x:f>
        <x:v>0</x:v>
      </x:c>
      <x:c r="U729" s="12" t="n">
        <x:f>IF(O729=1,J729*K729,0)</x:f>
        <x:v>0</x:v>
      </x:c>
      <x:c r="V729" s="13" t="str">
        <x:f>IF(O729=0,"",IF(H729="","",MAX(H729,Summary!$E$5)))</x:f>
      </x:c>
      <x:c r="W729" s="12" t="n">
        <x:f>IF(Q729="Baseline PO cost",U729,0)</x:f>
        <x:v>0</x:v>
      </x:c>
      <x:c r="X729" s="12" t="n">
        <x:f>IF(Q729="Higher PO cost",U729,0)</x:f>
        <x:v>0</x:v>
      </x:c>
      <x:c r="Y729" s="12" t="n">
        <x:f>IF(Q729="Unclassified",U729,0)</x:f>
        <x:v>0</x:v>
      </x:c>
    </x:row>
    <x:row r="730" ht="22" customHeight="1">
      <x:c r="A730" s="2" t="str">
        <x:v>COIL</x:v>
      </x:c>
      <x:c r="B730" s="2" t="str">
        <x:v>30</x:v>
      </x:c>
      <x:c r="C730" s="2" t="str">
        <x:v>12BLK12-4</x:v>
      </x:c>
      <x:c r="D730" s="2" t="str">
        <x:v>3003940</x:v>
      </x:c>
      <x:c r="E730" s="2" t="str">
        <x:v>0</x:v>
      </x:c>
      <x:c r="F730" s="2" t="str">
        <x:v>8</x:v>
      </x:c>
      <x:c r="G730" s="10" t="n">
        <x:v>46143</x:v>
      </x:c>
      <x:c r="H730" s="10" t="n">
        <x:v>46143</x:v>
      </x:c>
      <x:c r="I730" s="7" t="n">
        <x:v>21000</x:v>
      </x:c>
      <x:c r="J730" s="7" t="n">
        <x:v>21000</x:v>
      </x:c>
      <x:c r="K730" s="7" t="n">
        <x:v>1</x:v>
      </x:c>
      <x:c r="L730" s="8" t="n">
        <x:v>5.13</x:v>
      </x:c>
      <x:c r="M730" s="9" t="n">
        <x:v>1215.9</x:v>
      </x:c>
      <x:c r="N730" s="2" t="str">
        <x:v>i</x:v>
      </x:c>
      <x:c r="O730" s="2" t="n">
        <x:v>0</x:v>
      </x:c>
      <x:c r="P730" s="2" t="n">
        <x:v>100</x:v>
      </x:c>
      <x:c r="Q730" s="2" t="str">
        <x:v>Baseline PO cost</x:v>
      </x:c>
      <x:c r="R730" s="2" t="str">
        <x:v>Received</x:v>
      </x:c>
      <x:c r="S730" s="12" t="n">
        <x:f>IF(AND(ISNUMBER(G730),G730&gt;0,G730&lt;=Summary!$E$5,I730&gt;0),I730*K730,0)</x:f>
        <x:v>21000</x:v>
      </x:c>
      <x:c r="T730" s="12" t="n">
        <x:f>MIN(S730,MAX(0,'Inventory detail'!E18-SUM(S726:S729)))</x:f>
        <x:v>0</x:v>
      </x:c>
      <x:c r="U730" s="12" t="n">
        <x:f>IF(O730=1,J730*K730,0)</x:f>
        <x:v>0</x:v>
      </x:c>
      <x:c r="V730" s="13" t="str">
        <x:f>IF(O730=0,"",IF(H730="","",MAX(H730,Summary!$E$5)))</x:f>
      </x:c>
      <x:c r="W730" s="12" t="n">
        <x:f>IF(Q730="Baseline PO cost",U730,0)</x:f>
        <x:v>0</x:v>
      </x:c>
      <x:c r="X730" s="12" t="n">
        <x:f>IF(Q730="Higher PO cost",U730,0)</x:f>
        <x:v>0</x:v>
      </x:c>
      <x:c r="Y730" s="12" t="n">
        <x:f>IF(Q730="Unclassified",U730,0)</x:f>
        <x:v>0</x:v>
      </x:c>
    </x:row>
    <x:row r="731" ht="22" customHeight="1">
      <x:c r="A731" s="2" t="str">
        <x:v>COIL</x:v>
      </x:c>
      <x:c r="B731" s="2" t="str">
        <x:v>30</x:v>
      </x:c>
      <x:c r="C731" s="2" t="str">
        <x:v>12BLK12-4</x:v>
      </x:c>
      <x:c r="D731" s="2" t="str">
        <x:v>3003934</x:v>
      </x:c>
      <x:c r="E731" s="2" t="str">
        <x:v>0</x:v>
      </x:c>
      <x:c r="F731" s="2" t="str">
        <x:v>7</x:v>
      </x:c>
      <x:c r="G731" s="10" t="n">
        <x:v>46122</x:v>
      </x:c>
      <x:c r="H731" s="10" t="n">
        <x:v>46121</x:v>
      </x:c>
      <x:c r="I731" s="7" t="n">
        <x:v>21000</x:v>
      </x:c>
      <x:c r="J731" s="7" t="n">
        <x:v>21000</x:v>
      </x:c>
      <x:c r="K731" s="7" t="n">
        <x:v>1</x:v>
      </x:c>
      <x:c r="L731" s="8" t="n">
        <x:v>5.13</x:v>
      </x:c>
      <x:c r="M731" s="9" t="n">
        <x:v>1180.2</x:v>
      </x:c>
      <x:c r="N731" s="2" t="str">
        <x:v>i</x:v>
      </x:c>
      <x:c r="O731" s="2" t="n">
        <x:v>0</x:v>
      </x:c>
      <x:c r="P731" s="2" t="n">
        <x:v>100</x:v>
      </x:c>
      <x:c r="Q731" s="2" t="str">
        <x:v>Baseline PO cost</x:v>
      </x:c>
      <x:c r="R731" s="2" t="str">
        <x:v>Received</x:v>
      </x:c>
      <x:c r="S731" s="12" t="n">
        <x:f>IF(AND(ISNUMBER(G731),G731&gt;0,G731&lt;=Summary!$E$5,I731&gt;0),I731*K731,0)</x:f>
        <x:v>21000</x:v>
      </x:c>
      <x:c r="T731" s="12" t="n">
        <x:f>MIN(S731,MAX(0,'Inventory detail'!E18-SUM(S726:S730)))</x:f>
        <x:v>0</x:v>
      </x:c>
      <x:c r="U731" s="12" t="n">
        <x:f>IF(O731=1,J731*K731,0)</x:f>
        <x:v>0</x:v>
      </x:c>
      <x:c r="V731" s="13" t="str">
        <x:f>IF(O731=0,"",IF(H731="","",MAX(H731,Summary!$E$5)))</x:f>
      </x:c>
      <x:c r="W731" s="12" t="n">
        <x:f>IF(Q731="Baseline PO cost",U731,0)</x:f>
        <x:v>0</x:v>
      </x:c>
      <x:c r="X731" s="12" t="n">
        <x:f>IF(Q731="Higher PO cost",U731,0)</x:f>
        <x:v>0</x:v>
      </x:c>
      <x:c r="Y731" s="12" t="n">
        <x:f>IF(Q731="Unclassified",U731,0)</x:f>
        <x:v>0</x:v>
      </x:c>
    </x:row>
    <x:row r="732" ht="22" customHeight="1">
      <x:c r="A732" s="2" t="str">
        <x:v>COIL</x:v>
      </x:c>
      <x:c r="B732" s="2" t="str">
        <x:v>30</x:v>
      </x:c>
      <x:c r="C732" s="2" t="str">
        <x:v>12BLK12-4</x:v>
      </x:c>
      <x:c r="D732" s="2" t="str">
        <x:v>3003929</x:v>
      </x:c>
      <x:c r="E732" s="2" t="str">
        <x:v>0</x:v>
      </x:c>
      <x:c r="F732" s="2" t="str">
        <x:v>11</x:v>
      </x:c>
      <x:c r="G732" s="10" t="n">
        <x:v>46092</x:v>
      </x:c>
      <x:c r="H732" s="10" t="n">
        <x:v>46087</x:v>
      </x:c>
      <x:c r="I732" s="7" t="n">
        <x:v>8400</x:v>
      </x:c>
      <x:c r="J732" s="7" t="n">
        <x:v>8400</x:v>
      </x:c>
      <x:c r="K732" s="7" t="n">
        <x:v>1</x:v>
      </x:c>
      <x:c r="L732" s="8" t="n">
        <x:v>5.13</x:v>
      </x:c>
      <x:c r="M732" s="9" t="n">
        <x:v>472.08</x:v>
      </x:c>
      <x:c r="N732" s="2" t="str">
        <x:v>i</x:v>
      </x:c>
      <x:c r="O732" s="2" t="n">
        <x:v>0</x:v>
      </x:c>
      <x:c r="P732" s="2" t="n">
        <x:v>100</x:v>
      </x:c>
      <x:c r="Q732" s="2" t="str">
        <x:v>Baseline PO cost</x:v>
      </x:c>
      <x:c r="R732" s="2" t="str">
        <x:v>Received</x:v>
      </x:c>
      <x:c r="S732" s="12" t="n">
        <x:f>IF(AND(ISNUMBER(G732),G732&gt;0,G732&lt;=Summary!$E$5,I732&gt;0),I732*K732,0)</x:f>
        <x:v>8400</x:v>
      </x:c>
      <x:c r="T732" s="12" t="n">
        <x:f>MIN(S732,MAX(0,'Inventory detail'!E18-SUM(S726:S731)))</x:f>
        <x:v>0</x:v>
      </x:c>
      <x:c r="U732" s="12" t="n">
        <x:f>IF(O732=1,J732*K732,0)</x:f>
        <x:v>0</x:v>
      </x:c>
      <x:c r="V732" s="13" t="str">
        <x:f>IF(O732=0,"",IF(H732="","",MAX(H732,Summary!$E$5)))</x:f>
      </x:c>
      <x:c r="W732" s="12" t="n">
        <x:f>IF(Q732="Baseline PO cost",U732,0)</x:f>
        <x:v>0</x:v>
      </x:c>
      <x:c r="X732" s="12" t="n">
        <x:f>IF(Q732="Higher PO cost",U732,0)</x:f>
        <x:v>0</x:v>
      </x:c>
      <x:c r="Y732" s="12" t="n">
        <x:f>IF(Q732="Unclassified",U732,0)</x:f>
        <x:v>0</x:v>
      </x:c>
    </x:row>
    <x:row r="733" ht="22" customHeight="1">
      <x:c r="A733" s="2" t="str">
        <x:v>COIL</x:v>
      </x:c>
      <x:c r="B733" s="2" t="str">
        <x:v>30</x:v>
      </x:c>
      <x:c r="C733" s="2" t="str">
        <x:v>12BLK12-4</x:v>
      </x:c>
      <x:c r="D733" s="2" t="str">
        <x:v>3003925</x:v>
      </x:c>
      <x:c r="E733" s="2" t="str">
        <x:v>0</x:v>
      </x:c>
      <x:c r="F733" s="2" t="str">
        <x:v>9</x:v>
      </x:c>
      <x:c r="G733" s="10" t="n">
        <x:v>46070</x:v>
      </x:c>
      <x:c r="H733" s="10" t="n">
        <x:v>46063</x:v>
      </x:c>
      <x:c r="I733" s="7" t="n">
        <x:v>27300</x:v>
      </x:c>
      <x:c r="J733" s="7" t="n">
        <x:v>27300</x:v>
      </x:c>
      <x:c r="K733" s="7" t="n">
        <x:v>1</x:v>
      </x:c>
      <x:c r="L733" s="8" t="n">
        <x:v>5.13</x:v>
      </x:c>
      <x:c r="M733" s="9" t="n">
        <x:v>1534.26</x:v>
      </x:c>
      <x:c r="N733" s="2" t="str">
        <x:v>i</x:v>
      </x:c>
      <x:c r="O733" s="2" t="n">
        <x:v>0</x:v>
      </x:c>
      <x:c r="P733" s="2" t="n">
        <x:v>100</x:v>
      </x:c>
      <x:c r="Q733" s="2" t="str">
        <x:v>Baseline PO cost</x:v>
      </x:c>
      <x:c r="R733" s="2" t="str">
        <x:v>Received</x:v>
      </x:c>
      <x:c r="S733" s="12" t="n">
        <x:f>IF(AND(ISNUMBER(G733),G733&gt;0,G733&lt;=Summary!$E$5,I733&gt;0),I733*K733,0)</x:f>
        <x:v>27300</x:v>
      </x:c>
      <x:c r="T733" s="12" t="n">
        <x:f>MIN(S733,MAX(0,'Inventory detail'!E18-SUM(S726:S732)))</x:f>
        <x:v>0</x:v>
      </x:c>
      <x:c r="U733" s="12" t="n">
        <x:f>IF(O733=1,J733*K733,0)</x:f>
        <x:v>0</x:v>
      </x:c>
      <x:c r="V733" s="13" t="str">
        <x:f>IF(O733=0,"",IF(H733="","",MAX(H733,Summary!$E$5)))</x:f>
      </x:c>
      <x:c r="W733" s="12" t="n">
        <x:f>IF(Q733="Baseline PO cost",U733,0)</x:f>
        <x:v>0</x:v>
      </x:c>
      <x:c r="X733" s="12" t="n">
        <x:f>IF(Q733="Higher PO cost",U733,0)</x:f>
        <x:v>0</x:v>
      </x:c>
      <x:c r="Y733" s="12" t="n">
        <x:f>IF(Q733="Unclassified",U733,0)</x:f>
        <x:v>0</x:v>
      </x:c>
    </x:row>
    <x:row r="734" ht="22" customHeight="1">
      <x:c r="A734" s="2" t="str">
        <x:v>COIL</x:v>
      </x:c>
      <x:c r="B734" s="2" t="str">
        <x:v>30</x:v>
      </x:c>
      <x:c r="C734" s="2" t="str">
        <x:v>12BLK12-4</x:v>
      </x:c>
      <x:c r="D734" s="2" t="str">
        <x:v>3003915</x:v>
      </x:c>
      <x:c r="E734" s="2" t="str">
        <x:v>0</x:v>
      </x:c>
      <x:c r="F734" s="2" t="str">
        <x:v>13</x:v>
      </x:c>
      <x:c r="G734" s="10" t="n">
        <x:v>46041</x:v>
      </x:c>
      <x:c r="H734" s="10" t="n">
        <x:v>46038</x:v>
      </x:c>
      <x:c r="I734" s="7" t="n">
        <x:v>8400</x:v>
      </x:c>
      <x:c r="J734" s="7" t="n">
        <x:v>8400</x:v>
      </x:c>
      <x:c r="K734" s="7" t="n">
        <x:v>1</x:v>
      </x:c>
      <x:c r="L734" s="8" t="n">
        <x:v>5.13</x:v>
      </x:c>
      <x:c r="M734" s="9" t="n">
        <x:v>472.08</x:v>
      </x:c>
      <x:c r="N734" s="2" t="str">
        <x:v>i</x:v>
      </x:c>
      <x:c r="O734" s="2" t="n">
        <x:v>0</x:v>
      </x:c>
      <x:c r="P734" s="2" t="n">
        <x:v>100</x:v>
      </x:c>
      <x:c r="Q734" s="2" t="str">
        <x:v>Baseline PO cost</x:v>
      </x:c>
      <x:c r="R734" s="2" t="str">
        <x:v>Received</x:v>
      </x:c>
      <x:c r="S734" s="12" t="n">
        <x:f>IF(AND(ISNUMBER(G734),G734&gt;0,G734&lt;=Summary!$E$5,I734&gt;0),I734*K734,0)</x:f>
        <x:v>8400</x:v>
      </x:c>
      <x:c r="T734" s="12" t="n">
        <x:f>MIN(S734,MAX(0,'Inventory detail'!E18-SUM(S726:S733)))</x:f>
        <x:v>0</x:v>
      </x:c>
      <x:c r="U734" s="12" t="n">
        <x:f>IF(O734=1,J734*K734,0)</x:f>
        <x:v>0</x:v>
      </x:c>
      <x:c r="V734" s="13" t="str">
        <x:f>IF(O734=0,"",IF(H734="","",MAX(H734,Summary!$E$5)))</x:f>
      </x:c>
      <x:c r="W734" s="12" t="n">
        <x:f>IF(Q734="Baseline PO cost",U734,0)</x:f>
        <x:v>0</x:v>
      </x:c>
      <x:c r="X734" s="12" t="n">
        <x:f>IF(Q734="Higher PO cost",U734,0)</x:f>
        <x:v>0</x:v>
      </x:c>
      <x:c r="Y734" s="12" t="n">
        <x:f>IF(Q734="Unclassified",U734,0)</x:f>
        <x:v>0</x:v>
      </x:c>
    </x:row>
    <x:row r="735" ht="22" customHeight="1">
      <x:c r="A735" s="2" t="str">
        <x:v>COIL</x:v>
      </x:c>
      <x:c r="B735" s="2" t="str">
        <x:v>30</x:v>
      </x:c>
      <x:c r="C735" s="2" t="str">
        <x:v>12BLK12-4</x:v>
      </x:c>
      <x:c r="D735" s="2" t="str">
        <x:v>3003978</x:v>
      </x:c>
      <x:c r="E735" s="2" t="str">
        <x:v>0</x:v>
      </x:c>
      <x:c r="F735" s="2" t="str">
        <x:v>6</x:v>
      </x:c>
      <x:c r="G735" s="10"/>
      <x:c r="H735" s="10" t="n">
        <x:v>46339</x:v>
      </x:c>
      <x:c r="I735" s="7" t="n">
        <x:v>21000</x:v>
      </x:c>
      <x:c r="J735" s="7" t="n">
        <x:v>21000</x:v>
      </x:c>
      <x:c r="K735" s="7" t="n">
        <x:v>1</x:v>
      </x:c>
      <x:c r="L735" s="8" t="n">
        <x:v>5.13</x:v>
      </x:c>
      <x:c r="M735" s="9" t="n">
        <x:v>0</x:v>
      </x:c>
      <x:c r="N735" s="2" t="str">
        <x:v>a</x:v>
      </x:c>
      <x:c r="O735" s="2" t="n">
        <x:v>1</x:v>
      </x:c>
      <x:c r="P735" s="2" t="n">
        <x:v>100</x:v>
      </x:c>
      <x:c r="Q735" s="2" t="str">
        <x:v>Baseline PO cost</x:v>
      </x:c>
      <x:c r="R735" s="2" t="str">
        <x:v>Incoming active PO</x:v>
      </x:c>
      <x:c r="S735" s="12" t="n">
        <x:f>IF(AND(ISNUMBER(G735),G735&gt;0,G735&lt;=Summary!$E$5,I735&gt;0),I735*K735,0)</x:f>
        <x:v>0</x:v>
      </x:c>
      <x:c r="T735" s="12" t="n">
        <x:f>MIN(S735,MAX(0,'Inventory detail'!E18-SUM(S726:S734)))</x:f>
        <x:v>0</x:v>
      </x:c>
      <x:c r="U735" s="12" t="n">
        <x:f>IF(O735=1,J735*K735,0)</x:f>
        <x:v>21000</x:v>
      </x:c>
      <x:c r="V735" s="13" t="n">
        <x:f>IF(O735=0,"",IF(H735="","",MAX(H735,Summary!$E$5)))</x:f>
        <x:v>46339</x:v>
      </x:c>
      <x:c r="W735" s="12" t="n">
        <x:f>IF(Q735="Baseline PO cost",U735,0)</x:f>
        <x:v>21000</x:v>
      </x:c>
      <x:c r="X735" s="12" t="n">
        <x:f>IF(Q735="Higher PO cost",U735,0)</x:f>
        <x:v>0</x:v>
      </x:c>
      <x:c r="Y735" s="12" t="n">
        <x:f>IF(Q735="Unclassified",U735,0)</x:f>
        <x:v>0</x:v>
      </x:c>
    </x:row>
    <x:row r="736" ht="22" customHeight="1">
      <x:c r="A736" s="2" t="str">
        <x:v>COIL</x:v>
      </x:c>
      <x:c r="B736" s="2" t="str">
        <x:v>30</x:v>
      </x:c>
      <x:c r="C736" s="2" t="str">
        <x:v>12BLK12-4</x:v>
      </x:c>
      <x:c r="D736" s="2" t="str">
        <x:v>3003971</x:v>
      </x:c>
      <x:c r="E736" s="2" t="str">
        <x:v>0</x:v>
      </x:c>
      <x:c r="F736" s="2" t="str">
        <x:v>12</x:v>
      </x:c>
      <x:c r="G736" s="10"/>
      <x:c r="H736" s="10" t="n">
        <x:v>46311</x:v>
      </x:c>
      <x:c r="I736" s="7" t="n">
        <x:v>21000</x:v>
      </x:c>
      <x:c r="J736" s="7" t="n">
        <x:v>21000</x:v>
      </x:c>
      <x:c r="K736" s="7" t="n">
        <x:v>1</x:v>
      </x:c>
      <x:c r="L736" s="8" t="n">
        <x:v>5.13</x:v>
      </x:c>
      <x:c r="M736" s="9" t="n">
        <x:v>0</x:v>
      </x:c>
      <x:c r="N736" s="2" t="str">
        <x:v>a</x:v>
      </x:c>
      <x:c r="O736" s="2" t="n">
        <x:v>1</x:v>
      </x:c>
      <x:c r="P736" s="2" t="n">
        <x:v>100</x:v>
      </x:c>
      <x:c r="Q736" s="2" t="str">
        <x:v>Baseline PO cost</x:v>
      </x:c>
      <x:c r="R736" s="2" t="str">
        <x:v>Incoming active PO</x:v>
      </x:c>
      <x:c r="S736" s="12" t="n">
        <x:f>IF(AND(ISNUMBER(G736),G736&gt;0,G736&lt;=Summary!$E$5,I736&gt;0),I736*K736,0)</x:f>
        <x:v>0</x:v>
      </x:c>
      <x:c r="T736" s="12" t="n">
        <x:f>MIN(S736,MAX(0,'Inventory detail'!E18-SUM(S726:S735)))</x:f>
        <x:v>0</x:v>
      </x:c>
      <x:c r="U736" s="12" t="n">
        <x:f>IF(O736=1,J736*K736,0)</x:f>
        <x:v>21000</x:v>
      </x:c>
      <x:c r="V736" s="13" t="n">
        <x:f>IF(O736=0,"",IF(H736="","",MAX(H736,Summary!$E$5)))</x:f>
        <x:v>46311</x:v>
      </x:c>
      <x:c r="W736" s="12" t="n">
        <x:f>IF(Q736="Baseline PO cost",U736,0)</x:f>
        <x:v>21000</x:v>
      </x:c>
      <x:c r="X736" s="12" t="n">
        <x:f>IF(Q736="Higher PO cost",U736,0)</x:f>
        <x:v>0</x:v>
      </x:c>
      <x:c r="Y736" s="12" t="n">
        <x:f>IF(Q736="Unclassified",U736,0)</x:f>
        <x:v>0</x:v>
      </x:c>
    </x:row>
    <x:row r="737" ht="22" customHeight="1">
      <x:c r="A737" s="2" t="str">
        <x:v>COIL</x:v>
      </x:c>
      <x:c r="B737" s="2" t="str">
        <x:v>30</x:v>
      </x:c>
      <x:c r="C737" s="2" t="str">
        <x:v>12BLK36-4</x:v>
      </x:c>
      <x:c r="D737" s="2" t="str">
        <x:v>3003954</x:v>
      </x:c>
      <x:c r="E737" s="2" t="str">
        <x:v>0</x:v>
      </x:c>
      <x:c r="F737" s="2" t="str">
        <x:v>20</x:v>
      </x:c>
      <x:c r="G737" s="10" t="n">
        <x:v>46226</x:v>
      </x:c>
      <x:c r="H737" s="10" t="n">
        <x:v>46224</x:v>
      </x:c>
      <x:c r="I737" s="7" t="n">
        <x:v>3500</x:v>
      </x:c>
      <x:c r="J737" s="7" t="n">
        <x:v>3500</x:v>
      </x:c>
      <x:c r="K737" s="7" t="n">
        <x:v>1</x:v>
      </x:c>
      <x:c r="L737" s="8" t="n">
        <x:v>16.18</x:v>
      </x:c>
      <x:c r="M737" s="9" t="n">
        <x:v>638.75</x:v>
      </x:c>
      <x:c r="N737" s="2" t="str">
        <x:v>i</x:v>
      </x:c>
      <x:c r="O737" s="2" t="n">
        <x:v>0</x:v>
      </x:c>
      <x:c r="P737" s="2" t="n">
        <x:v>100</x:v>
      </x:c>
      <x:c r="Q737" s="2" t="str">
        <x:v>Baseline PO cost</x:v>
      </x:c>
      <x:c r="R737" s="2" t="str">
        <x:v>Received</x:v>
      </x:c>
      <x:c r="S737" s="12" t="n">
        <x:f>IF(AND(ISNUMBER(G737),G737&gt;0,G737&lt;=Summary!$E$5,I737&gt;0),I737*K737,0)</x:f>
        <x:v>3500</x:v>
      </x:c>
      <x:c r="T737" s="12" t="n">
        <x:f>MIN(S737,MAX(0,'Inventory detail'!E261-0))</x:f>
        <x:v>3500</x:v>
      </x:c>
      <x:c r="U737" s="12" t="n">
        <x:f>IF(O737=1,J737*K737,0)</x:f>
        <x:v>0</x:v>
      </x:c>
      <x:c r="V737" s="13" t="str">
        <x:f>IF(O737=0,"",IF(H737="","",MAX(H737,Summary!$E$5)))</x:f>
      </x:c>
      <x:c r="W737" s="12" t="n">
        <x:f>IF(Q737="Baseline PO cost",U737,0)</x:f>
        <x:v>0</x:v>
      </x:c>
      <x:c r="X737" s="12" t="n">
        <x:f>IF(Q737="Higher PO cost",U737,0)</x:f>
        <x:v>0</x:v>
      </x:c>
      <x:c r="Y737" s="12" t="n">
        <x:f>IF(Q737="Unclassified",U737,0)</x:f>
        <x:v>0</x:v>
      </x:c>
    </x:row>
    <x:row r="738" ht="22" customHeight="1">
      <x:c r="A738" s="2" t="str">
        <x:v>COIL</x:v>
      </x:c>
      <x:c r="B738" s="2" t="str">
        <x:v>30</x:v>
      </x:c>
      <x:c r="C738" s="2" t="str">
        <x:v>12BLK36-4</x:v>
      </x:c>
      <x:c r="D738" s="2" t="str">
        <x:v>3003945</x:v>
      </x:c>
      <x:c r="E738" s="2" t="str">
        <x:v>0</x:v>
      </x:c>
      <x:c r="F738" s="2" t="str">
        <x:v>24</x:v>
      </x:c>
      <x:c r="G738" s="10" t="n">
        <x:v>46174</x:v>
      </x:c>
      <x:c r="H738" s="10" t="n">
        <x:v>46171</x:v>
      </x:c>
      <x:c r="I738" s="7" t="n">
        <x:v>500</x:v>
      </x:c>
      <x:c r="J738" s="7" t="n">
        <x:v>500</x:v>
      </x:c>
      <x:c r="K738" s="7" t="n">
        <x:v>1</x:v>
      </x:c>
      <x:c r="L738" s="8" t="n">
        <x:v>16.18</x:v>
      </x:c>
      <x:c r="M738" s="9" t="n">
        <x:v>91.25</x:v>
      </x:c>
      <x:c r="N738" s="2" t="str">
        <x:v>i</x:v>
      </x:c>
      <x:c r="O738" s="2" t="n">
        <x:v>0</x:v>
      </x:c>
      <x:c r="P738" s="2" t="n">
        <x:v>100</x:v>
      </x:c>
      <x:c r="Q738" s="2" t="str">
        <x:v>Baseline PO cost</x:v>
      </x:c>
      <x:c r="R738" s="2" t="str">
        <x:v>Received</x:v>
      </x:c>
      <x:c r="S738" s="12" t="n">
        <x:f>IF(AND(ISNUMBER(G738),G738&gt;0,G738&lt;=Summary!$E$5,I738&gt;0),I738*K738,0)</x:f>
        <x:v>500</x:v>
      </x:c>
      <x:c r="T738" s="12" t="n">
        <x:f>MIN(S738,MAX(0,'Inventory detail'!E261-SUM(S737:S737)))</x:f>
        <x:v>500</x:v>
      </x:c>
      <x:c r="U738" s="12" t="n">
        <x:f>IF(O738=1,J738*K738,0)</x:f>
        <x:v>0</x:v>
      </x:c>
      <x:c r="V738" s="13" t="str">
        <x:f>IF(O738=0,"",IF(H738="","",MAX(H738,Summary!$E$5)))</x:f>
      </x:c>
      <x:c r="W738" s="12" t="n">
        <x:f>IF(Q738="Baseline PO cost",U738,0)</x:f>
        <x:v>0</x:v>
      </x:c>
      <x:c r="X738" s="12" t="n">
        <x:f>IF(Q738="Higher PO cost",U738,0)</x:f>
        <x:v>0</x:v>
      </x:c>
      <x:c r="Y738" s="12" t="n">
        <x:f>IF(Q738="Unclassified",U738,0)</x:f>
        <x:v>0</x:v>
      </x:c>
    </x:row>
    <x:row r="739" ht="22" customHeight="1">
      <x:c r="A739" s="2" t="str">
        <x:v>COIL</x:v>
      </x:c>
      <x:c r="B739" s="2" t="str">
        <x:v>30</x:v>
      </x:c>
      <x:c r="C739" s="2" t="str">
        <x:v>12BLK36-4</x:v>
      </x:c>
      <x:c r="D739" s="2" t="str">
        <x:v>3003940</x:v>
      </x:c>
      <x:c r="E739" s="2" t="str">
        <x:v>0</x:v>
      </x:c>
      <x:c r="F739" s="2" t="str">
        <x:v>28</x:v>
      </x:c>
      <x:c r="G739" s="10" t="n">
        <x:v>46143</x:v>
      </x:c>
      <x:c r="H739" s="10" t="n">
        <x:v>46143</x:v>
      </x:c>
      <x:c r="I739" s="7" t="n">
        <x:v>1500</x:v>
      </x:c>
      <x:c r="J739" s="7" t="n">
        <x:v>1500</x:v>
      </x:c>
      <x:c r="K739" s="7" t="n">
        <x:v>1</x:v>
      </x:c>
      <x:c r="L739" s="8" t="n">
        <x:v>16.18</x:v>
      </x:c>
      <x:c r="M739" s="9" t="n">
        <x:v>273.75</x:v>
      </x:c>
      <x:c r="N739" s="2" t="str">
        <x:v>i</x:v>
      </x:c>
      <x:c r="O739" s="2" t="n">
        <x:v>0</x:v>
      </x:c>
      <x:c r="P739" s="2" t="n">
        <x:v>100</x:v>
      </x:c>
      <x:c r="Q739" s="2" t="str">
        <x:v>Baseline PO cost</x:v>
      </x:c>
      <x:c r="R739" s="2" t="str">
        <x:v>Received</x:v>
      </x:c>
      <x:c r="S739" s="12" t="n">
        <x:f>IF(AND(ISNUMBER(G739),G739&gt;0,G739&lt;=Summary!$E$5,I739&gt;0),I739*K739,0)</x:f>
        <x:v>1500</x:v>
      </x:c>
      <x:c r="T739" s="12" t="n">
        <x:f>MIN(S739,MAX(0,'Inventory detail'!E261-SUM(S737:S738)))</x:f>
        <x:v>300</x:v>
      </x:c>
      <x:c r="U739" s="12" t="n">
        <x:f>IF(O739=1,J739*K739,0)</x:f>
        <x:v>0</x:v>
      </x:c>
      <x:c r="V739" s="13" t="str">
        <x:f>IF(O739=0,"",IF(H739="","",MAX(H739,Summary!$E$5)))</x:f>
      </x:c>
      <x:c r="W739" s="12" t="n">
        <x:f>IF(Q739="Baseline PO cost",U739,0)</x:f>
        <x:v>0</x:v>
      </x:c>
      <x:c r="X739" s="12" t="n">
        <x:f>IF(Q739="Higher PO cost",U739,0)</x:f>
        <x:v>0</x:v>
      </x:c>
      <x:c r="Y739" s="12" t="n">
        <x:f>IF(Q739="Unclassified",U739,0)</x:f>
        <x:v>0</x:v>
      </x:c>
    </x:row>
    <x:row r="740" ht="22" customHeight="1">
      <x:c r="A740" s="2" t="str">
        <x:v>COIL</x:v>
      </x:c>
      <x:c r="B740" s="2" t="str">
        <x:v>30</x:v>
      </x:c>
      <x:c r="C740" s="2" t="str">
        <x:v>12BLK36-4</x:v>
      </x:c>
      <x:c r="D740" s="2" t="str">
        <x:v>3003929</x:v>
      </x:c>
      <x:c r="E740" s="2" t="str">
        <x:v>0</x:v>
      </x:c>
      <x:c r="F740" s="2" t="str">
        <x:v>27</x:v>
      </x:c>
      <x:c r="G740" s="10" t="n">
        <x:v>46092</x:v>
      </x:c>
      <x:c r="H740" s="10" t="n">
        <x:v>46087</x:v>
      </x:c>
      <x:c r="I740" s="7" t="n">
        <x:v>1000</x:v>
      </x:c>
      <x:c r="J740" s="7" t="n">
        <x:v>1000</x:v>
      </x:c>
      <x:c r="K740" s="7" t="n">
        <x:v>1</x:v>
      </x:c>
      <x:c r="L740" s="8" t="n">
        <x:v>16.18</x:v>
      </x:c>
      <x:c r="M740" s="9" t="n">
        <x:v>177.2</x:v>
      </x:c>
      <x:c r="N740" s="2" t="str">
        <x:v>i</x:v>
      </x:c>
      <x:c r="O740" s="2" t="n">
        <x:v>0</x:v>
      </x:c>
      <x:c r="P740" s="2" t="n">
        <x:v>100</x:v>
      </x:c>
      <x:c r="Q740" s="2" t="str">
        <x:v>Baseline PO cost</x:v>
      </x:c>
      <x:c r="R740" s="2" t="str">
        <x:v>Received</x:v>
      </x:c>
      <x:c r="S740" s="12" t="n">
        <x:f>IF(AND(ISNUMBER(G740),G740&gt;0,G740&lt;=Summary!$E$5,I740&gt;0),I740*K740,0)</x:f>
        <x:v>1000</x:v>
      </x:c>
      <x:c r="T740" s="12" t="n">
        <x:f>MIN(S740,MAX(0,'Inventory detail'!E261-SUM(S737:S739)))</x:f>
        <x:v>0</x:v>
      </x:c>
      <x:c r="U740" s="12" t="n">
        <x:f>IF(O740=1,J740*K740,0)</x:f>
        <x:v>0</x:v>
      </x:c>
      <x:c r="V740" s="13" t="str">
        <x:f>IF(O740=0,"",IF(H740="","",MAX(H740,Summary!$E$5)))</x:f>
      </x:c>
      <x:c r="W740" s="12" t="n">
        <x:f>IF(Q740="Baseline PO cost",U740,0)</x:f>
        <x:v>0</x:v>
      </x:c>
      <x:c r="X740" s="12" t="n">
        <x:f>IF(Q740="Higher PO cost",U740,0)</x:f>
        <x:v>0</x:v>
      </x:c>
      <x:c r="Y740" s="12" t="n">
        <x:f>IF(Q740="Unclassified",U740,0)</x:f>
        <x:v>0</x:v>
      </x:c>
    </x:row>
    <x:row r="741" ht="22" customHeight="1">
      <x:c r="A741" s="2" t="str">
        <x:v>COIL</x:v>
      </x:c>
      <x:c r="B741" s="2" t="str">
        <x:v>30</x:v>
      </x:c>
      <x:c r="C741" s="2" t="str">
        <x:v>12BLK36-4</x:v>
      </x:c>
      <x:c r="D741" s="2" t="str">
        <x:v>3003915</x:v>
      </x:c>
      <x:c r="E741" s="2" t="str">
        <x:v>0</x:v>
      </x:c>
      <x:c r="F741" s="2" t="str">
        <x:v>33</x:v>
      </x:c>
      <x:c r="G741" s="10" t="n">
        <x:v>46041</x:v>
      </x:c>
      <x:c r="H741" s="10" t="n">
        <x:v>46038</x:v>
      </x:c>
      <x:c r="I741" s="7" t="n">
        <x:v>500</x:v>
      </x:c>
      <x:c r="J741" s="7" t="n">
        <x:v>500</x:v>
      </x:c>
      <x:c r="K741" s="7" t="n">
        <x:v>1</x:v>
      </x:c>
      <x:c r="L741" s="8" t="n">
        <x:v>16.18</x:v>
      </x:c>
      <x:c r="M741" s="9" t="n">
        <x:v>88.6</x:v>
      </x:c>
      <x:c r="N741" s="2" t="str">
        <x:v>i</x:v>
      </x:c>
      <x:c r="O741" s="2" t="n">
        <x:v>0</x:v>
      </x:c>
      <x:c r="P741" s="2" t="n">
        <x:v>100</x:v>
      </x:c>
      <x:c r="Q741" s="2" t="str">
        <x:v>Baseline PO cost</x:v>
      </x:c>
      <x:c r="R741" s="2" t="str">
        <x:v>Received</x:v>
      </x:c>
      <x:c r="S741" s="12" t="n">
        <x:f>IF(AND(ISNUMBER(G741),G741&gt;0,G741&lt;=Summary!$E$5,I741&gt;0),I741*K741,0)</x:f>
        <x:v>500</x:v>
      </x:c>
      <x:c r="T741" s="12" t="n">
        <x:f>MIN(S741,MAX(0,'Inventory detail'!E261-SUM(S737:S740)))</x:f>
        <x:v>0</x:v>
      </x:c>
      <x:c r="U741" s="12" t="n">
        <x:f>IF(O741=1,J741*K741,0)</x:f>
        <x:v>0</x:v>
      </x:c>
      <x:c r="V741" s="13" t="str">
        <x:f>IF(O741=0,"",IF(H741="","",MAX(H741,Summary!$E$5)))</x:f>
      </x:c>
      <x:c r="W741" s="12" t="n">
        <x:f>IF(Q741="Baseline PO cost",U741,0)</x:f>
        <x:v>0</x:v>
      </x:c>
      <x:c r="X741" s="12" t="n">
        <x:f>IF(Q741="Higher PO cost",U741,0)</x:f>
        <x:v>0</x:v>
      </x:c>
      <x:c r="Y741" s="12" t="n">
        <x:f>IF(Q741="Unclassified",U741,0)</x:f>
        <x:v>0</x:v>
      </x:c>
    </x:row>
    <x:row r="742" ht="22" customHeight="1">
      <x:c r="A742" s="2" t="str">
        <x:v>COIL</x:v>
      </x:c>
      <x:c r="B742" s="2" t="str">
        <x:v>30</x:v>
      </x:c>
      <x:c r="C742" s="2" t="str">
        <x:v>12CLR12-4</x:v>
      </x:c>
      <x:c r="D742" s="2" t="str">
        <x:v>3003940</x:v>
      </x:c>
      <x:c r="E742" s="2" t="str">
        <x:v>0</x:v>
      </x:c>
      <x:c r="F742" s="2" t="str">
        <x:v>9</x:v>
      </x:c>
      <x:c r="G742" s="10" t="n">
        <x:v>46143</x:v>
      </x:c>
      <x:c r="H742" s="10" t="n">
        <x:v>46143</x:v>
      </x:c>
      <x:c r="I742" s="7" t="n">
        <x:v>4200</x:v>
      </x:c>
      <x:c r="J742" s="7" t="n">
        <x:v>4200</x:v>
      </x:c>
      <x:c r="K742" s="7" t="n">
        <x:v>1</x:v>
      </x:c>
      <x:c r="L742" s="8" t="n">
        <x:v>6.36</x:v>
      </x:c>
      <x:c r="M742" s="9" t="n">
        <x:v>301.14</x:v>
      </x:c>
      <x:c r="N742" s="2" t="str">
        <x:v>i</x:v>
      </x:c>
      <x:c r="O742" s="2" t="n">
        <x:v>0</x:v>
      </x:c>
      <x:c r="P742" s="2" t="n">
        <x:v>100</x:v>
      </x:c>
      <x:c r="Q742" s="2" t="str">
        <x:v>Baseline PO cost</x:v>
      </x:c>
      <x:c r="R742" s="2" t="str">
        <x:v>Received</x:v>
      </x:c>
      <x:c r="S742" s="12" t="n">
        <x:f>IF(AND(ISNUMBER(G742),G742&gt;0,G742&lt;=Summary!$E$5,I742&gt;0),I742*K742,0)</x:f>
        <x:v>4200</x:v>
      </x:c>
      <x:c r="T742" s="12" t="n">
        <x:f>MIN(S742,MAX(0,'Inventory detail'!E400-0))</x:f>
        <x:v>3100</x:v>
      </x:c>
      <x:c r="U742" s="12" t="n">
        <x:f>IF(O742=1,J742*K742,0)</x:f>
        <x:v>0</x:v>
      </x:c>
      <x:c r="V742" s="13" t="str">
        <x:f>IF(O742=0,"",IF(H742="","",MAX(H742,Summary!$E$5)))</x:f>
      </x:c>
      <x:c r="W742" s="12" t="n">
        <x:f>IF(Q742="Baseline PO cost",U742,0)</x:f>
        <x:v>0</x:v>
      </x:c>
      <x:c r="X742" s="12" t="n">
        <x:f>IF(Q742="Higher PO cost",U742,0)</x:f>
        <x:v>0</x:v>
      </x:c>
      <x:c r="Y742" s="12" t="n">
        <x:f>IF(Q742="Unclassified",U742,0)</x:f>
        <x:v>0</x:v>
      </x:c>
    </x:row>
    <x:row r="743" ht="22" customHeight="1">
      <x:c r="A743" s="2" t="str">
        <x:v>COIL</x:v>
      </x:c>
      <x:c r="B743" s="2" t="str">
        <x:v>30</x:v>
      </x:c>
      <x:c r="C743" s="2" t="str">
        <x:v>12CLR12-4</x:v>
      </x:c>
      <x:c r="D743" s="2" t="str">
        <x:v>3003915</x:v>
      </x:c>
      <x:c r="E743" s="2" t="str">
        <x:v>0</x:v>
      </x:c>
      <x:c r="F743" s="2" t="str">
        <x:v>14</x:v>
      </x:c>
      <x:c r="G743" s="10" t="n">
        <x:v>46041</x:v>
      </x:c>
      <x:c r="H743" s="10" t="n">
        <x:v>46038</x:v>
      </x:c>
      <x:c r="I743" s="7" t="n">
        <x:v>2100</x:v>
      </x:c>
      <x:c r="J743" s="7" t="n">
        <x:v>2100</x:v>
      </x:c>
      <x:c r="K743" s="7" t="n">
        <x:v>1</x:v>
      </x:c>
      <x:c r="L743" s="8" t="n">
        <x:v>6.36</x:v>
      </x:c>
      <x:c r="M743" s="9" t="n">
        <x:v>146.16</x:v>
      </x:c>
      <x:c r="N743" s="2" t="str">
        <x:v>i</x:v>
      </x:c>
      <x:c r="O743" s="2" t="n">
        <x:v>0</x:v>
      </x:c>
      <x:c r="P743" s="2" t="n">
        <x:v>100</x:v>
      </x:c>
      <x:c r="Q743" s="2" t="str">
        <x:v>Baseline PO cost</x:v>
      </x:c>
      <x:c r="R743" s="2" t="str">
        <x:v>Received</x:v>
      </x:c>
      <x:c r="S743" s="12" t="n">
        <x:f>IF(AND(ISNUMBER(G743),G743&gt;0,G743&lt;=Summary!$E$5,I743&gt;0),I743*K743,0)</x:f>
        <x:v>2100</x:v>
      </x:c>
      <x:c r="T743" s="12" t="n">
        <x:f>MIN(S743,MAX(0,'Inventory detail'!E400-SUM(S742:S742)))</x:f>
        <x:v>0</x:v>
      </x:c>
      <x:c r="U743" s="12" t="n">
        <x:f>IF(O743=1,J743*K743,0)</x:f>
        <x:v>0</x:v>
      </x:c>
      <x:c r="V743" s="13" t="str">
        <x:f>IF(O743=0,"",IF(H743="","",MAX(H743,Summary!$E$5)))</x:f>
      </x:c>
      <x:c r="W743" s="12" t="n">
        <x:f>IF(Q743="Baseline PO cost",U743,0)</x:f>
        <x:v>0</x:v>
      </x:c>
      <x:c r="X743" s="12" t="n">
        <x:f>IF(Q743="Higher PO cost",U743,0)</x:f>
        <x:v>0</x:v>
      </x:c>
      <x:c r="Y743" s="12" t="n">
        <x:f>IF(Q743="Unclassified",U743,0)</x:f>
        <x:v>0</x:v>
      </x:c>
    </x:row>
    <x:row r="744" ht="22" customHeight="1">
      <x:c r="A744" s="2" t="str">
        <x:v>COIL</x:v>
      </x:c>
      <x:c r="B744" s="2" t="str">
        <x:v>30</x:v>
      </x:c>
      <x:c r="C744" s="2" t="str">
        <x:v>12NAV12-4</x:v>
      </x:c>
      <x:c r="D744" s="2" t="str">
        <x:v>3003953</x:v>
      </x:c>
      <x:c r="E744" s="2" t="str">
        <x:v>0</x:v>
      </x:c>
      <x:c r="F744" s="2" t="str">
        <x:v>12</x:v>
      </x:c>
      <x:c r="G744" s="10" t="n">
        <x:v>46195</x:v>
      </x:c>
      <x:c r="H744" s="10" t="n">
        <x:v>46197</x:v>
      </x:c>
      <x:c r="I744" s="7" t="n">
        <x:v>2100</x:v>
      </x:c>
      <x:c r="J744" s="7" t="n">
        <x:v>2100</x:v>
      </x:c>
      <x:c r="K744" s="7" t="n">
        <x:v>1</x:v>
      </x:c>
      <x:c r="L744" s="8" t="n">
        <x:v>6.36</x:v>
      </x:c>
      <x:c r="M744" s="9" t="n">
        <x:v>150.57</x:v>
      </x:c>
      <x:c r="N744" s="2" t="str">
        <x:v>i</x:v>
      </x:c>
      <x:c r="O744" s="2" t="n">
        <x:v>0</x:v>
      </x:c>
      <x:c r="P744" s="2" t="n">
        <x:v>100</x:v>
      </x:c>
      <x:c r="Q744" s="2" t="str">
        <x:v>Baseline PO cost</x:v>
      </x:c>
      <x:c r="R744" s="2" t="str">
        <x:v>Received</x:v>
      </x:c>
      <x:c r="S744" s="12" t="n">
        <x:f>IF(AND(ISNUMBER(G744),G744&gt;0,G744&lt;=Summary!$E$5,I744&gt;0),I744*K744,0)</x:f>
        <x:v>2100</x:v>
      </x:c>
      <x:c r="T744" s="12" t="n">
        <x:f>MIN(S744,MAX(0,'Inventory detail'!E365-0))</x:f>
        <x:v>1900</x:v>
      </x:c>
      <x:c r="U744" s="12" t="n">
        <x:f>IF(O744=1,J744*K744,0)</x:f>
        <x:v>0</x:v>
      </x:c>
      <x:c r="V744" s="13" t="str">
        <x:f>IF(O744=0,"",IF(H744="","",MAX(H744,Summary!$E$5)))</x:f>
      </x:c>
      <x:c r="W744" s="12" t="n">
        <x:f>IF(Q744="Baseline PO cost",U744,0)</x:f>
        <x:v>0</x:v>
      </x:c>
      <x:c r="X744" s="12" t="n">
        <x:f>IF(Q744="Higher PO cost",U744,0)</x:f>
        <x:v>0</x:v>
      </x:c>
      <x:c r="Y744" s="12" t="n">
        <x:f>IF(Q744="Unclassified",U744,0)</x:f>
        <x:v>0</x:v>
      </x:c>
    </x:row>
    <x:row r="745" ht="22" customHeight="1">
      <x:c r="A745" s="2" t="str">
        <x:v>COIL</x:v>
      </x:c>
      <x:c r="B745" s="2" t="str">
        <x:v>30</x:v>
      </x:c>
      <x:c r="C745" s="2" t="str">
        <x:v>12NAV12-4</x:v>
      </x:c>
      <x:c r="D745" s="2" t="str">
        <x:v>3003925</x:v>
      </x:c>
      <x:c r="E745" s="2" t="str">
        <x:v>0</x:v>
      </x:c>
      <x:c r="F745" s="2" t="str">
        <x:v>10</x:v>
      </x:c>
      <x:c r="G745" s="10" t="n">
        <x:v>46070</x:v>
      </x:c>
      <x:c r="H745" s="10" t="n">
        <x:v>46063</x:v>
      </x:c>
      <x:c r="I745" s="7" t="n">
        <x:v>2100</x:v>
      </x:c>
      <x:c r="J745" s="7" t="n">
        <x:v>2100</x:v>
      </x:c>
      <x:c r="K745" s="7" t="n">
        <x:v>1</x:v>
      </x:c>
      <x:c r="L745" s="8" t="n">
        <x:v>6.36</x:v>
      </x:c>
      <x:c r="M745" s="9" t="n">
        <x:v>146.16</x:v>
      </x:c>
      <x:c r="N745" s="2" t="str">
        <x:v>i</x:v>
      </x:c>
      <x:c r="O745" s="2" t="n">
        <x:v>0</x:v>
      </x:c>
      <x:c r="P745" s="2" t="n">
        <x:v>100</x:v>
      </x:c>
      <x:c r="Q745" s="2" t="str">
        <x:v>Baseline PO cost</x:v>
      </x:c>
      <x:c r="R745" s="2" t="str">
        <x:v>Received</x:v>
      </x:c>
      <x:c r="S745" s="12" t="n">
        <x:f>IF(AND(ISNUMBER(G745),G745&gt;0,G745&lt;=Summary!$E$5,I745&gt;0),I745*K745,0)</x:f>
        <x:v>2100</x:v>
      </x:c>
      <x:c r="T745" s="12" t="n">
        <x:f>MIN(S745,MAX(0,'Inventory detail'!E365-SUM(S744:S744)))</x:f>
        <x:v>0</x:v>
      </x:c>
      <x:c r="U745" s="12" t="n">
        <x:f>IF(O745=1,J745*K745,0)</x:f>
        <x:v>0</x:v>
      </x:c>
      <x:c r="V745" s="13" t="str">
        <x:f>IF(O745=0,"",IF(H745="","",MAX(H745,Summary!$E$5)))</x:f>
      </x:c>
      <x:c r="W745" s="12" t="n">
        <x:f>IF(Q745="Baseline PO cost",U745,0)</x:f>
        <x:v>0</x:v>
      </x:c>
      <x:c r="X745" s="12" t="n">
        <x:f>IF(Q745="Higher PO cost",U745,0)</x:f>
        <x:v>0</x:v>
      </x:c>
      <x:c r="Y745" s="12" t="n">
        <x:f>IF(Q745="Unclassified",U745,0)</x:f>
        <x:v>0</x:v>
      </x:c>
    </x:row>
    <x:row r="746" ht="22" customHeight="1">
      <x:c r="A746" s="2" t="str">
        <x:v>COIL</x:v>
      </x:c>
      <x:c r="B746" s="2" t="str">
        <x:v>30</x:v>
      </x:c>
      <x:c r="C746" s="2" t="str">
        <x:v>12WHT12-4</x:v>
      </x:c>
      <x:c r="D746" s="2" t="str">
        <x:v>3003954</x:v>
      </x:c>
      <x:c r="E746" s="2" t="str">
        <x:v>0</x:v>
      </x:c>
      <x:c r="F746" s="2" t="str">
        <x:v>10</x:v>
      </x:c>
      <x:c r="G746" s="10" t="n">
        <x:v>46226</x:v>
      </x:c>
      <x:c r="H746" s="10" t="n">
        <x:v>46224</x:v>
      </x:c>
      <x:c r="I746" s="7" t="n">
        <x:v>2100</x:v>
      </x:c>
      <x:c r="J746" s="7" t="n">
        <x:v>2100</x:v>
      </x:c>
      <x:c r="K746" s="7" t="n">
        <x:v>1</x:v>
      </x:c>
      <x:c r="L746" s="8" t="n">
        <x:v>6.36</x:v>
      </x:c>
      <x:c r="M746" s="9" t="n">
        <x:v>150.57</x:v>
      </x:c>
      <x:c r="N746" s="2" t="str">
        <x:v>i</x:v>
      </x:c>
      <x:c r="O746" s="2" t="n">
        <x:v>0</x:v>
      </x:c>
      <x:c r="P746" s="2" t="n">
        <x:v>100</x:v>
      </x:c>
      <x:c r="Q746" s="2" t="str">
        <x:v>Baseline PO cost</x:v>
      </x:c>
      <x:c r="R746" s="2" t="str">
        <x:v>Received</x:v>
      </x:c>
      <x:c r="S746" s="12" t="n">
        <x:f>IF(AND(ISNUMBER(G746),G746&gt;0,G746&lt;=Summary!$E$5,I746&gt;0),I746*K746,0)</x:f>
        <x:v>2100</x:v>
      </x:c>
      <x:c r="T746" s="12" t="n">
        <x:f>MIN(S746,MAX(0,'Inventory detail'!E241-0))</x:f>
        <x:v>0</x:v>
      </x:c>
      <x:c r="U746" s="12" t="n">
        <x:f>IF(O746=1,J746*K746,0)</x:f>
        <x:v>0</x:v>
      </x:c>
      <x:c r="V746" s="13" t="str">
        <x:f>IF(O746=0,"",IF(H746="","",MAX(H746,Summary!$E$5)))</x:f>
      </x:c>
      <x:c r="W746" s="12" t="n">
        <x:f>IF(Q746="Baseline PO cost",U746,0)</x:f>
        <x:v>0</x:v>
      </x:c>
      <x:c r="X746" s="12" t="n">
        <x:f>IF(Q746="Higher PO cost",U746,0)</x:f>
        <x:v>0</x:v>
      </x:c>
      <x:c r="Y746" s="12" t="n">
        <x:f>IF(Q746="Unclassified",U746,0)</x:f>
        <x:v>0</x:v>
      </x:c>
    </x:row>
    <x:row r="747" ht="22" customHeight="1">
      <x:c r="A747" s="2" t="str">
        <x:v>COIL</x:v>
      </x:c>
      <x:c r="B747" s="2" t="str">
        <x:v>30</x:v>
      </x:c>
      <x:c r="C747" s="2" t="str">
        <x:v>12WHT12-4</x:v>
      </x:c>
      <x:c r="D747" s="2" t="str">
        <x:v>3003934</x:v>
      </x:c>
      <x:c r="E747" s="2" t="str">
        <x:v>0</x:v>
      </x:c>
      <x:c r="F747" s="2" t="str">
        <x:v>8</x:v>
      </x:c>
      <x:c r="G747" s="10" t="n">
        <x:v>46122</x:v>
      </x:c>
      <x:c r="H747" s="10" t="n">
        <x:v>46121</x:v>
      </x:c>
      <x:c r="I747" s="7" t="n">
        <x:v>2100</x:v>
      </x:c>
      <x:c r="J747" s="7" t="n">
        <x:v>2100</x:v>
      </x:c>
      <x:c r="K747" s="7" t="n">
        <x:v>1</x:v>
      </x:c>
      <x:c r="L747" s="8" t="n">
        <x:v>6.36</x:v>
      </x:c>
      <x:c r="M747" s="9" t="n">
        <x:v>146.16</x:v>
      </x:c>
      <x:c r="N747" s="2" t="str">
        <x:v>i</x:v>
      </x:c>
      <x:c r="O747" s="2" t="n">
        <x:v>0</x:v>
      </x:c>
      <x:c r="P747" s="2" t="n">
        <x:v>100</x:v>
      </x:c>
      <x:c r="Q747" s="2" t="str">
        <x:v>Baseline PO cost</x:v>
      </x:c>
      <x:c r="R747" s="2" t="str">
        <x:v>Received</x:v>
      </x:c>
      <x:c r="S747" s="12" t="n">
        <x:f>IF(AND(ISNUMBER(G747),G747&gt;0,G747&lt;=Summary!$E$5,I747&gt;0),I747*K747,0)</x:f>
        <x:v>2100</x:v>
      </x:c>
      <x:c r="T747" s="12" t="n">
        <x:f>MIN(S747,MAX(0,'Inventory detail'!E241-SUM(S746:S746)))</x:f>
        <x:v>0</x:v>
      </x:c>
      <x:c r="U747" s="12" t="n">
        <x:f>IF(O747=1,J747*K747,0)</x:f>
        <x:v>0</x:v>
      </x:c>
      <x:c r="V747" s="13" t="str">
        <x:f>IF(O747=0,"",IF(H747="","",MAX(H747,Summary!$E$5)))</x:f>
      </x:c>
      <x:c r="W747" s="12" t="n">
        <x:f>IF(Q747="Baseline PO cost",U747,0)</x:f>
        <x:v>0</x:v>
      </x:c>
      <x:c r="X747" s="12" t="n">
        <x:f>IF(Q747="Higher PO cost",U747,0)</x:f>
        <x:v>0</x:v>
      </x:c>
      <x:c r="Y747" s="12" t="n">
        <x:f>IF(Q747="Unclassified",U747,0)</x:f>
        <x:v>0</x:v>
      </x:c>
    </x:row>
    <x:row r="748" ht="22" customHeight="1">
      <x:c r="A748" s="2" t="str">
        <x:v>COIL</x:v>
      </x:c>
      <x:c r="B748" s="2" t="str">
        <x:v>30</x:v>
      </x:c>
      <x:c r="C748" s="2" t="str">
        <x:v>12WHT12-4</x:v>
      </x:c>
      <x:c r="D748" s="2" t="str">
        <x:v>3003915</x:v>
      </x:c>
      <x:c r="E748" s="2" t="str">
        <x:v>0</x:v>
      </x:c>
      <x:c r="F748" s="2" t="str">
        <x:v>15</x:v>
      </x:c>
      <x:c r="G748" s="10" t="n">
        <x:v>46041</x:v>
      </x:c>
      <x:c r="H748" s="10" t="n">
        <x:v>46038</x:v>
      </x:c>
      <x:c r="I748" s="7" t="n">
        <x:v>4200</x:v>
      </x:c>
      <x:c r="J748" s="7" t="n">
        <x:v>4200</x:v>
      </x:c>
      <x:c r="K748" s="7" t="n">
        <x:v>1</x:v>
      </x:c>
      <x:c r="L748" s="8" t="n">
        <x:v>6.36</x:v>
      </x:c>
      <x:c r="M748" s="9" t="n">
        <x:v>292.32</x:v>
      </x:c>
      <x:c r="N748" s="2" t="str">
        <x:v>i</x:v>
      </x:c>
      <x:c r="O748" s="2" t="n">
        <x:v>0</x:v>
      </x:c>
      <x:c r="P748" s="2" t="n">
        <x:v>100</x:v>
      </x:c>
      <x:c r="Q748" s="2" t="str">
        <x:v>Baseline PO cost</x:v>
      </x:c>
      <x:c r="R748" s="2" t="str">
        <x:v>Received</x:v>
      </x:c>
      <x:c r="S748" s="12" t="n">
        <x:f>IF(AND(ISNUMBER(G748),G748&gt;0,G748&lt;=Summary!$E$5,I748&gt;0),I748*K748,0)</x:f>
        <x:v>4200</x:v>
      </x:c>
      <x:c r="T748" s="12" t="n">
        <x:f>MIN(S748,MAX(0,'Inventory detail'!E241-SUM(S746:S747)))</x:f>
        <x:v>0</x:v>
      </x:c>
      <x:c r="U748" s="12" t="n">
        <x:f>IF(O748=1,J748*K748,0)</x:f>
        <x:v>0</x:v>
      </x:c>
      <x:c r="V748" s="13" t="str">
        <x:f>IF(O748=0,"",IF(H748="","",MAX(H748,Summary!$E$5)))</x:f>
      </x:c>
      <x:c r="W748" s="12" t="n">
        <x:f>IF(Q748="Baseline PO cost",U748,0)</x:f>
        <x:v>0</x:v>
      </x:c>
      <x:c r="X748" s="12" t="n">
        <x:f>IF(Q748="Higher PO cost",U748,0)</x:f>
        <x:v>0</x:v>
      </x:c>
      <x:c r="Y748" s="12" t="n">
        <x:f>IF(Q748="Unclassified",U748,0)</x:f>
        <x:v>0</x:v>
      </x:c>
    </x:row>
    <x:row r="749" ht="22" customHeight="1">
      <x:c r="A749" s="2" t="str">
        <x:v>COIL</x:v>
      </x:c>
      <x:c r="B749" s="2" t="str">
        <x:v>30</x:v>
      </x:c>
      <x:c r="C749" s="2" t="str">
        <x:v>12WHT12-4</x:v>
      </x:c>
      <x:c r="D749" s="2" t="str">
        <x:v>3003971</x:v>
      </x:c>
      <x:c r="E749" s="2" t="str">
        <x:v>0</x:v>
      </x:c>
      <x:c r="F749" s="2" t="str">
        <x:v>13</x:v>
      </x:c>
      <x:c r="G749" s="10"/>
      <x:c r="H749" s="10" t="n">
        <x:v>46311</x:v>
      </x:c>
      <x:c r="I749" s="7" t="n">
        <x:v>6300</x:v>
      </x:c>
      <x:c r="J749" s="7" t="n">
        <x:v>6300</x:v>
      </x:c>
      <x:c r="K749" s="7" t="n">
        <x:v>1</x:v>
      </x:c>
      <x:c r="L749" s="8" t="n">
        <x:v>6.36</x:v>
      </x:c>
      <x:c r="M749" s="9" t="n">
        <x:v>0</x:v>
      </x:c>
      <x:c r="N749" s="2" t="str">
        <x:v>a</x:v>
      </x:c>
      <x:c r="O749" s="2" t="n">
        <x:v>1</x:v>
      </x:c>
      <x:c r="P749" s="2" t="n">
        <x:v>100</x:v>
      </x:c>
      <x:c r="Q749" s="2" t="str">
        <x:v>Baseline PO cost</x:v>
      </x:c>
      <x:c r="R749" s="2" t="str">
        <x:v>Incoming active PO</x:v>
      </x:c>
      <x:c r="S749" s="12" t="n">
        <x:f>IF(AND(ISNUMBER(G749),G749&gt;0,G749&lt;=Summary!$E$5,I749&gt;0),I749*K749,0)</x:f>
        <x:v>0</x:v>
      </x:c>
      <x:c r="T749" s="12" t="n">
        <x:f>MIN(S749,MAX(0,'Inventory detail'!E241-SUM(S746:S748)))</x:f>
        <x:v>0</x:v>
      </x:c>
      <x:c r="U749" s="12" t="n">
        <x:f>IF(O749=1,J749*K749,0)</x:f>
        <x:v>6300</x:v>
      </x:c>
      <x:c r="V749" s="13" t="n">
        <x:f>IF(O749=0,"",IF(H749="","",MAX(H749,Summary!$E$5)))</x:f>
        <x:v>46311</x:v>
      </x:c>
      <x:c r="W749" s="12" t="n">
        <x:f>IF(Q749="Baseline PO cost",U749,0)</x:f>
        <x:v>6300</x:v>
      </x:c>
      <x:c r="X749" s="12" t="n">
        <x:f>IF(Q749="Higher PO cost",U749,0)</x:f>
        <x:v>0</x:v>
      </x:c>
      <x:c r="Y749" s="12" t="n">
        <x:f>IF(Q749="Unclassified",U749,0)</x:f>
        <x:v>0</x:v>
      </x:c>
    </x:row>
    <x:row r="750" ht="22" customHeight="1">
      <x:c r="A750" s="2" t="str">
        <x:v>COIL</x:v>
      </x:c>
      <x:c r="B750" s="2" t="str">
        <x:v>30</x:v>
      </x:c>
      <x:c r="C750" s="2" t="str">
        <x:v>13BLK12-4</x:v>
      </x:c>
      <x:c r="D750" s="2" t="str">
        <x:v>3003962</x:v>
      </x:c>
      <x:c r="E750" s="2" t="str">
        <x:v>0</x:v>
      </x:c>
      <x:c r="F750" s="2" t="str">
        <x:v>10</x:v>
      </x:c>
      <x:c r="G750" s="10" t="n">
        <x:v>46273</x:v>
      </x:c>
      <x:c r="H750" s="10" t="n">
        <x:v>46269</x:v>
      </x:c>
      <x:c r="I750" s="7" t="n">
        <x:v>2100</x:v>
      </x:c>
      <x:c r="J750" s="7" t="n">
        <x:v>2100</x:v>
      </x:c>
      <x:c r="K750" s="7" t="n">
        <x:v>1</x:v>
      </x:c>
      <x:c r="L750" s="8" t="n">
        <x:v>5.97</x:v>
      </x:c>
      <x:c r="M750" s="9" t="n">
        <x:v>141.54</x:v>
      </x:c>
      <x:c r="N750" s="2" t="str">
        <x:v>i</x:v>
      </x:c>
      <x:c r="O750" s="2" t="n">
        <x:v>0</x:v>
      </x:c>
      <x:c r="P750" s="2" t="n">
        <x:v>100</x:v>
      </x:c>
      <x:c r="Q750" s="2" t="str">
        <x:v>Baseline PO cost</x:v>
      </x:c>
      <x:c r="R750" s="2" t="str">
        <x:v>Received</x:v>
      </x:c>
      <x:c r="S750" s="12" t="n">
        <x:f>IF(AND(ISNUMBER(G750),G750&gt;0,G750&lt;=Summary!$E$5,I750&gt;0),I750*K750,0)</x:f>
        <x:v>2100</x:v>
      </x:c>
      <x:c r="T750" s="12" t="n">
        <x:f>MIN(S750,MAX(0,'Inventory detail'!E134-0))</x:f>
        <x:v>2100</x:v>
      </x:c>
      <x:c r="U750" s="12" t="n">
        <x:f>IF(O750=1,J750*K750,0)</x:f>
        <x:v>0</x:v>
      </x:c>
      <x:c r="V750" s="13" t="str">
        <x:f>IF(O750=0,"",IF(H750="","",MAX(H750,Summary!$E$5)))</x:f>
      </x:c>
      <x:c r="W750" s="12" t="n">
        <x:f>IF(Q750="Baseline PO cost",U750,0)</x:f>
        <x:v>0</x:v>
      </x:c>
      <x:c r="X750" s="12" t="n">
        <x:f>IF(Q750="Higher PO cost",U750,0)</x:f>
        <x:v>0</x:v>
      </x:c>
      <x:c r="Y750" s="12" t="n">
        <x:f>IF(Q750="Unclassified",U750,0)</x:f>
        <x:v>0</x:v>
      </x:c>
    </x:row>
    <x:row r="751" ht="22" customHeight="1">
      <x:c r="A751" s="2" t="str">
        <x:v>COIL</x:v>
      </x:c>
      <x:c r="B751" s="2" t="str">
        <x:v>30</x:v>
      </x:c>
      <x:c r="C751" s="2" t="str">
        <x:v>13BLK12-4</x:v>
      </x:c>
      <x:c r="D751" s="2" t="str">
        <x:v>3003945</x:v>
      </x:c>
      <x:c r="E751" s="2" t="str">
        <x:v>0</x:v>
      </x:c>
      <x:c r="F751" s="2" t="str">
        <x:v>12</x:v>
      </x:c>
      <x:c r="G751" s="10" t="n">
        <x:v>46174</x:v>
      </x:c>
      <x:c r="H751" s="10" t="n">
        <x:v>46171</x:v>
      </x:c>
      <x:c r="I751" s="7" t="n">
        <x:v>2100</x:v>
      </x:c>
      <x:c r="J751" s="7" t="n">
        <x:v>2100</x:v>
      </x:c>
      <x:c r="K751" s="7" t="n">
        <x:v>1</x:v>
      </x:c>
      <x:c r="L751" s="8" t="n">
        <x:v>5.97</x:v>
      </x:c>
      <x:c r="M751" s="9" t="n">
        <x:v>141.54</x:v>
      </x:c>
      <x:c r="N751" s="2" t="str">
        <x:v>i</x:v>
      </x:c>
      <x:c r="O751" s="2" t="n">
        <x:v>0</x:v>
      </x:c>
      <x:c r="P751" s="2" t="n">
        <x:v>100</x:v>
      </x:c>
      <x:c r="Q751" s="2" t="str">
        <x:v>Baseline PO cost</x:v>
      </x:c>
      <x:c r="R751" s="2" t="str">
        <x:v>Received</x:v>
      </x:c>
      <x:c r="S751" s="12" t="n">
        <x:f>IF(AND(ISNUMBER(G751),G751&gt;0,G751&lt;=Summary!$E$5,I751&gt;0),I751*K751,0)</x:f>
        <x:v>2100</x:v>
      </x:c>
      <x:c r="T751" s="12" t="n">
        <x:f>MIN(S751,MAX(0,'Inventory detail'!E134-SUM(S750:S750)))</x:f>
        <x:v>2100</x:v>
      </x:c>
      <x:c r="U751" s="12" t="n">
        <x:f>IF(O751=1,J751*K751,0)</x:f>
        <x:v>0</x:v>
      </x:c>
      <x:c r="V751" s="13" t="str">
        <x:f>IF(O751=0,"",IF(H751="","",MAX(H751,Summary!$E$5)))</x:f>
      </x:c>
      <x:c r="W751" s="12" t="n">
        <x:f>IF(Q751="Baseline PO cost",U751,0)</x:f>
        <x:v>0</x:v>
      </x:c>
      <x:c r="X751" s="12" t="n">
        <x:f>IF(Q751="Higher PO cost",U751,0)</x:f>
        <x:v>0</x:v>
      </x:c>
      <x:c r="Y751" s="12" t="n">
        <x:f>IF(Q751="Unclassified",U751,0)</x:f>
        <x:v>0</x:v>
      </x:c>
    </x:row>
    <x:row r="752" ht="22" customHeight="1">
      <x:c r="A752" s="2" t="str">
        <x:v>COIL</x:v>
      </x:c>
      <x:c r="B752" s="2" t="str">
        <x:v>30</x:v>
      </x:c>
      <x:c r="C752" s="2" t="str">
        <x:v>13BLK12-4</x:v>
      </x:c>
      <x:c r="D752" s="2" t="str">
        <x:v>3003934</x:v>
      </x:c>
      <x:c r="E752" s="2" t="str">
        <x:v>0</x:v>
      </x:c>
      <x:c r="F752" s="2" t="str">
        <x:v>9</x:v>
      </x:c>
      <x:c r="G752" s="10" t="n">
        <x:v>46122</x:v>
      </x:c>
      <x:c r="H752" s="10" t="n">
        <x:v>46121</x:v>
      </x:c>
      <x:c r="I752" s="7" t="n">
        <x:v>2100</x:v>
      </x:c>
      <x:c r="J752" s="7" t="n">
        <x:v>2100</x:v>
      </x:c>
      <x:c r="K752" s="7" t="n">
        <x:v>1</x:v>
      </x:c>
      <x:c r="L752" s="8" t="n">
        <x:v>5.97</x:v>
      </x:c>
      <x:c r="M752" s="9" t="n">
        <x:v>137.34</x:v>
      </x:c>
      <x:c r="N752" s="2" t="str">
        <x:v>i</x:v>
      </x:c>
      <x:c r="O752" s="2" t="n">
        <x:v>0</x:v>
      </x:c>
      <x:c r="P752" s="2" t="n">
        <x:v>100</x:v>
      </x:c>
      <x:c r="Q752" s="2" t="str">
        <x:v>Baseline PO cost</x:v>
      </x:c>
      <x:c r="R752" s="2" t="str">
        <x:v>Received</x:v>
      </x:c>
      <x:c r="S752" s="12" t="n">
        <x:f>IF(AND(ISNUMBER(G752),G752&gt;0,G752&lt;=Summary!$E$5,I752&gt;0),I752*K752,0)</x:f>
        <x:v>2100</x:v>
      </x:c>
      <x:c r="T752" s="12" t="n">
        <x:f>MIN(S752,MAX(0,'Inventory detail'!E134-SUM(S750:S751)))</x:f>
        <x:v>300</x:v>
      </x:c>
      <x:c r="U752" s="12" t="n">
        <x:f>IF(O752=1,J752*K752,0)</x:f>
        <x:v>0</x:v>
      </x:c>
      <x:c r="V752" s="13" t="str">
        <x:f>IF(O752=0,"",IF(H752="","",MAX(H752,Summary!$E$5)))</x:f>
      </x:c>
      <x:c r="W752" s="12" t="n">
        <x:f>IF(Q752="Baseline PO cost",U752,0)</x:f>
        <x:v>0</x:v>
      </x:c>
      <x:c r="X752" s="12" t="n">
        <x:f>IF(Q752="Higher PO cost",U752,0)</x:f>
        <x:v>0</x:v>
      </x:c>
      <x:c r="Y752" s="12" t="n">
        <x:f>IF(Q752="Unclassified",U752,0)</x:f>
        <x:v>0</x:v>
      </x:c>
    </x:row>
    <x:row r="753" ht="22" customHeight="1">
      <x:c r="A753" s="2" t="str">
        <x:v>COIL</x:v>
      </x:c>
      <x:c r="B753" s="2" t="str">
        <x:v>30</x:v>
      </x:c>
      <x:c r="C753" s="2" t="str">
        <x:v>13BLK12-4</x:v>
      </x:c>
      <x:c r="D753" s="2" t="str">
        <x:v>3003929</x:v>
      </x:c>
      <x:c r="E753" s="2" t="str">
        <x:v>0</x:v>
      </x:c>
      <x:c r="F753" s="2" t="str">
        <x:v>12</x:v>
      </x:c>
      <x:c r="G753" s="10" t="n">
        <x:v>46092</x:v>
      </x:c>
      <x:c r="H753" s="10" t="n">
        <x:v>46087</x:v>
      </x:c>
      <x:c r="I753" s="7" t="n">
        <x:v>2100</x:v>
      </x:c>
      <x:c r="J753" s="7" t="n">
        <x:v>2100</x:v>
      </x:c>
      <x:c r="K753" s="7" t="n">
        <x:v>1</x:v>
      </x:c>
      <x:c r="L753" s="8" t="n">
        <x:v>5.97</x:v>
      </x:c>
      <x:c r="M753" s="9" t="n">
        <x:v>137.34</x:v>
      </x:c>
      <x:c r="N753" s="2" t="str">
        <x:v>i</x:v>
      </x:c>
      <x:c r="O753" s="2" t="n">
        <x:v>0</x:v>
      </x:c>
      <x:c r="P753" s="2" t="n">
        <x:v>100</x:v>
      </x:c>
      <x:c r="Q753" s="2" t="str">
        <x:v>Baseline PO cost</x:v>
      </x:c>
      <x:c r="R753" s="2" t="str">
        <x:v>Received</x:v>
      </x:c>
      <x:c r="S753" s="12" t="n">
        <x:f>IF(AND(ISNUMBER(G753),G753&gt;0,G753&lt;=Summary!$E$5,I753&gt;0),I753*K753,0)</x:f>
        <x:v>2100</x:v>
      </x:c>
      <x:c r="T753" s="12" t="n">
        <x:f>MIN(S753,MAX(0,'Inventory detail'!E134-SUM(S750:S752)))</x:f>
        <x:v>0</x:v>
      </x:c>
      <x:c r="U753" s="12" t="n">
        <x:f>IF(O753=1,J753*K753,0)</x:f>
        <x:v>0</x:v>
      </x:c>
      <x:c r="V753" s="13" t="str">
        <x:f>IF(O753=0,"",IF(H753="","",MAX(H753,Summary!$E$5)))</x:f>
      </x:c>
      <x:c r="W753" s="12" t="n">
        <x:f>IF(Q753="Baseline PO cost",U753,0)</x:f>
        <x:v>0</x:v>
      </x:c>
      <x:c r="X753" s="12" t="n">
        <x:f>IF(Q753="Higher PO cost",U753,0)</x:f>
        <x:v>0</x:v>
      </x:c>
      <x:c r="Y753" s="12" t="n">
        <x:f>IF(Q753="Unclassified",U753,0)</x:f>
        <x:v>0</x:v>
      </x:c>
    </x:row>
    <x:row r="754" ht="22" customHeight="1">
      <x:c r="A754" s="2" t="str">
        <x:v>COIL</x:v>
      </x:c>
      <x:c r="B754" s="2" t="str">
        <x:v>30</x:v>
      </x:c>
      <x:c r="C754" s="2" t="str">
        <x:v>13BLK12-4</x:v>
      </x:c>
      <x:c r="D754" s="2" t="str">
        <x:v>3003925</x:v>
      </x:c>
      <x:c r="E754" s="2" t="str">
        <x:v>0</x:v>
      </x:c>
      <x:c r="F754" s="2" t="str">
        <x:v>11</x:v>
      </x:c>
      <x:c r="G754" s="10" t="n">
        <x:v>46070</x:v>
      </x:c>
      <x:c r="H754" s="10" t="n">
        <x:v>46063</x:v>
      </x:c>
      <x:c r="I754" s="7" t="n">
        <x:v>2100</x:v>
      </x:c>
      <x:c r="J754" s="7" t="n">
        <x:v>2100</x:v>
      </x:c>
      <x:c r="K754" s="7" t="n">
        <x:v>1</x:v>
      </x:c>
      <x:c r="L754" s="8" t="n">
        <x:v>5.97</x:v>
      </x:c>
      <x:c r="M754" s="9" t="n">
        <x:v>137.34</x:v>
      </x:c>
      <x:c r="N754" s="2" t="str">
        <x:v>i</x:v>
      </x:c>
      <x:c r="O754" s="2" t="n">
        <x:v>0</x:v>
      </x:c>
      <x:c r="P754" s="2" t="n">
        <x:v>100</x:v>
      </x:c>
      <x:c r="Q754" s="2" t="str">
        <x:v>Baseline PO cost</x:v>
      </x:c>
      <x:c r="R754" s="2" t="str">
        <x:v>Received</x:v>
      </x:c>
      <x:c r="S754" s="12" t="n">
        <x:f>IF(AND(ISNUMBER(G754),G754&gt;0,G754&lt;=Summary!$E$5,I754&gt;0),I754*K754,0)</x:f>
        <x:v>2100</x:v>
      </x:c>
      <x:c r="T754" s="12" t="n">
        <x:f>MIN(S754,MAX(0,'Inventory detail'!E134-SUM(S750:S753)))</x:f>
        <x:v>0</x:v>
      </x:c>
      <x:c r="U754" s="12" t="n">
        <x:f>IF(O754=1,J754*K754,0)</x:f>
        <x:v>0</x:v>
      </x:c>
      <x:c r="V754" s="13" t="str">
        <x:f>IF(O754=0,"",IF(H754="","",MAX(H754,Summary!$E$5)))</x:f>
      </x:c>
      <x:c r="W754" s="12" t="n">
        <x:f>IF(Q754="Baseline PO cost",U754,0)</x:f>
        <x:v>0</x:v>
      </x:c>
      <x:c r="X754" s="12" t="n">
        <x:f>IF(Q754="Higher PO cost",U754,0)</x:f>
        <x:v>0</x:v>
      </x:c>
      <x:c r="Y754" s="12" t="n">
        <x:f>IF(Q754="Unclassified",U754,0)</x:f>
        <x:v>0</x:v>
      </x:c>
    </x:row>
    <x:row r="755" ht="22" customHeight="1">
      <x:c r="A755" s="2" t="str">
        <x:v>COIL</x:v>
      </x:c>
      <x:c r="B755" s="2" t="str">
        <x:v>30</x:v>
      </x:c>
      <x:c r="C755" s="2" t="str">
        <x:v>13BLK12-4</x:v>
      </x:c>
      <x:c r="D755" s="2" t="str">
        <x:v>3003915</x:v>
      </x:c>
      <x:c r="E755" s="2" t="str">
        <x:v>0</x:v>
      </x:c>
      <x:c r="F755" s="2" t="str">
        <x:v>16</x:v>
      </x:c>
      <x:c r="G755" s="10" t="n">
        <x:v>46041</x:v>
      </x:c>
      <x:c r="H755" s="10" t="n">
        <x:v>46038</x:v>
      </x:c>
      <x:c r="I755" s="7" t="n">
        <x:v>4200</x:v>
      </x:c>
      <x:c r="J755" s="7" t="n">
        <x:v>4200</x:v>
      </x:c>
      <x:c r="K755" s="7" t="n">
        <x:v>1</x:v>
      </x:c>
      <x:c r="L755" s="8" t="n">
        <x:v>5.97</x:v>
      </x:c>
      <x:c r="M755" s="9" t="n">
        <x:v>274.68</x:v>
      </x:c>
      <x:c r="N755" s="2" t="str">
        <x:v>i</x:v>
      </x:c>
      <x:c r="O755" s="2" t="n">
        <x:v>0</x:v>
      </x:c>
      <x:c r="P755" s="2" t="n">
        <x:v>100</x:v>
      </x:c>
      <x:c r="Q755" s="2" t="str">
        <x:v>Baseline PO cost</x:v>
      </x:c>
      <x:c r="R755" s="2" t="str">
        <x:v>Received</x:v>
      </x:c>
      <x:c r="S755" s="12" t="n">
        <x:f>IF(AND(ISNUMBER(G755),G755&gt;0,G755&lt;=Summary!$E$5,I755&gt;0),I755*K755,0)</x:f>
        <x:v>4200</x:v>
      </x:c>
      <x:c r="T755" s="12" t="n">
        <x:f>MIN(S755,MAX(0,'Inventory detail'!E134-SUM(S750:S754)))</x:f>
        <x:v>0</x:v>
      </x:c>
      <x:c r="U755" s="12" t="n">
        <x:f>IF(O755=1,J755*K755,0)</x:f>
        <x:v>0</x:v>
      </x:c>
      <x:c r="V755" s="13" t="str">
        <x:f>IF(O755=0,"",IF(H755="","",MAX(H755,Summary!$E$5)))</x:f>
      </x:c>
      <x:c r="W755" s="12" t="n">
        <x:f>IF(Q755="Baseline PO cost",U755,0)</x:f>
        <x:v>0</x:v>
      </x:c>
      <x:c r="X755" s="12" t="n">
        <x:f>IF(Q755="Higher PO cost",U755,0)</x:f>
        <x:v>0</x:v>
      </x:c>
      <x:c r="Y755" s="12" t="n">
        <x:f>IF(Q755="Unclassified",U755,0)</x:f>
        <x:v>0</x:v>
      </x:c>
    </x:row>
    <x:row r="756" ht="22" customHeight="1">
      <x:c r="A756" s="2" t="str">
        <x:v>COIL</x:v>
      </x:c>
      <x:c r="B756" s="2" t="str">
        <x:v>30</x:v>
      </x:c>
      <x:c r="C756" s="2" t="str">
        <x:v>13BLK12-4</x:v>
      </x:c>
      <x:c r="D756" s="2" t="str">
        <x:v>3003971</x:v>
      </x:c>
      <x:c r="E756" s="2" t="str">
        <x:v>0</x:v>
      </x:c>
      <x:c r="F756" s="2" t="str">
        <x:v>14</x:v>
      </x:c>
      <x:c r="G756" s="10"/>
      <x:c r="H756" s="10" t="n">
        <x:v>46311</x:v>
      </x:c>
      <x:c r="I756" s="7" t="n">
        <x:v>10500</x:v>
      </x:c>
      <x:c r="J756" s="7" t="n">
        <x:v>10500</x:v>
      </x:c>
      <x:c r="K756" s="7" t="n">
        <x:v>1</x:v>
      </x:c>
      <x:c r="L756" s="8" t="n">
        <x:v>5.97</x:v>
      </x:c>
      <x:c r="M756" s="9" t="n">
        <x:v>0</x:v>
      </x:c>
      <x:c r="N756" s="2" t="str">
        <x:v>a</x:v>
      </x:c>
      <x:c r="O756" s="2" t="n">
        <x:v>1</x:v>
      </x:c>
      <x:c r="P756" s="2" t="n">
        <x:v>100</x:v>
      </x:c>
      <x:c r="Q756" s="2" t="str">
        <x:v>Baseline PO cost</x:v>
      </x:c>
      <x:c r="R756" s="2" t="str">
        <x:v>Incoming active PO</x:v>
      </x:c>
      <x:c r="S756" s="12" t="n">
        <x:f>IF(AND(ISNUMBER(G756),G756&gt;0,G756&lt;=Summary!$E$5,I756&gt;0),I756*K756,0)</x:f>
        <x:v>0</x:v>
      </x:c>
      <x:c r="T756" s="12" t="n">
        <x:f>MIN(S756,MAX(0,'Inventory detail'!E134-SUM(S750:S755)))</x:f>
        <x:v>0</x:v>
      </x:c>
      <x:c r="U756" s="12" t="n">
        <x:f>IF(O756=1,J756*K756,0)</x:f>
        <x:v>10500</x:v>
      </x:c>
      <x:c r="V756" s="13" t="n">
        <x:f>IF(O756=0,"",IF(H756="","",MAX(H756,Summary!$E$5)))</x:f>
        <x:v>46311</x:v>
      </x:c>
      <x:c r="W756" s="12" t="n">
        <x:f>IF(Q756="Baseline PO cost",U756,0)</x:f>
        <x:v>10500</x:v>
      </x:c>
      <x:c r="X756" s="12" t="n">
        <x:f>IF(Q756="Higher PO cost",U756,0)</x:f>
        <x:v>0</x:v>
      </x:c>
      <x:c r="Y756" s="12" t="n">
        <x:f>IF(Q756="Unclassified",U756,0)</x:f>
        <x:v>0</x:v>
      </x:c>
    </x:row>
    <x:row r="757" ht="22" customHeight="1">
      <x:c r="A757" s="2" t="str">
        <x:v>COIL</x:v>
      </x:c>
      <x:c r="B757" s="2" t="str">
        <x:v>30</x:v>
      </x:c>
      <x:c r="C757" s="2" t="str">
        <x:v>13NAV12-4</x:v>
      </x:c>
      <x:c r="D757" s="2" t="str">
        <x:v>3003940</x:v>
      </x:c>
      <x:c r="E757" s="2" t="str">
        <x:v>0</x:v>
      </x:c>
      <x:c r="F757" s="2" t="str">
        <x:v>10</x:v>
      </x:c>
      <x:c r="G757" s="10" t="n">
        <x:v>46143</x:v>
      </x:c>
      <x:c r="H757" s="10" t="n">
        <x:v>46143</x:v>
      </x:c>
      <x:c r="I757" s="7" t="n">
        <x:v>2100</x:v>
      </x:c>
      <x:c r="J757" s="7" t="n">
        <x:v>2100</x:v>
      </x:c>
      <x:c r="K757" s="7" t="n">
        <x:v>1</x:v>
      </x:c>
      <x:c r="L757" s="8" t="n">
        <x:v>7.52</x:v>
      </x:c>
      <x:c r="M757" s="9" t="n">
        <x:v>178.08</x:v>
      </x:c>
      <x:c r="N757" s="2" t="str">
        <x:v>i</x:v>
      </x:c>
      <x:c r="O757" s="2" t="n">
        <x:v>0</x:v>
      </x:c>
      <x:c r="P757" s="2" t="n">
        <x:v>100</x:v>
      </x:c>
      <x:c r="Q757" s="2" t="str">
        <x:v>Baseline PO cost</x:v>
      </x:c>
      <x:c r="R757" s="2" t="str">
        <x:v>Received</x:v>
      </x:c>
      <x:c r="S757" s="12" t="n">
        <x:f>IF(AND(ISNUMBER(G757),G757&gt;0,G757&lt;=Summary!$E$5,I757&gt;0),I757*K757,0)</x:f>
        <x:v>2100</x:v>
      </x:c>
      <x:c r="T757" s="12" t="n">
        <x:f>MIN(S757,MAX(0,'Inventory detail'!E620-0))</x:f>
        <x:v>2100</x:v>
      </x:c>
      <x:c r="U757" s="12" t="n">
        <x:f>IF(O757=1,J757*K757,0)</x:f>
        <x:v>0</x:v>
      </x:c>
      <x:c r="V757" s="13" t="str">
        <x:f>IF(O757=0,"",IF(H757="","",MAX(H757,Summary!$E$5)))</x:f>
      </x:c>
      <x:c r="W757" s="12" t="n">
        <x:f>IF(Q757="Baseline PO cost",U757,0)</x:f>
        <x:v>0</x:v>
      </x:c>
      <x:c r="X757" s="12" t="n">
        <x:f>IF(Q757="Higher PO cost",U757,0)</x:f>
        <x:v>0</x:v>
      </x:c>
      <x:c r="Y757" s="12" t="n">
        <x:f>IF(Q757="Unclassified",U757,0)</x:f>
        <x:v>0</x:v>
      </x:c>
    </x:row>
    <x:row r="758" ht="22" customHeight="1">
      <x:c r="A758" s="2" t="str">
        <x:v>COIL</x:v>
      </x:c>
      <x:c r="B758" s="2" t="str">
        <x:v>30</x:v>
      </x:c>
      <x:c r="C758" s="2" t="str">
        <x:v>13WHT12-4</x:v>
      </x:c>
      <x:c r="D758" s="2" t="str">
        <x:v>3003953</x:v>
      </x:c>
      <x:c r="E758" s="2" t="str">
        <x:v>0</x:v>
      </x:c>
      <x:c r="F758" s="2" t="str">
        <x:v>13</x:v>
      </x:c>
      <x:c r="G758" s="10" t="n">
        <x:v>46195</x:v>
      </x:c>
      <x:c r="H758" s="10" t="n">
        <x:v>46197</x:v>
      </x:c>
      <x:c r="I758" s="7" t="n">
        <x:v>2100</x:v>
      </x:c>
      <x:c r="J758" s="7" t="n">
        <x:v>2100</x:v>
      </x:c>
      <x:c r="K758" s="7" t="n">
        <x:v>1</x:v>
      </x:c>
      <x:c r="L758" s="8" t="n">
        <x:v>7.52</x:v>
      </x:c>
      <x:c r="M758" s="9" t="n">
        <x:v>178.08</x:v>
      </x:c>
      <x:c r="N758" s="2" t="str">
        <x:v>i</x:v>
      </x:c>
      <x:c r="O758" s="2" t="n">
        <x:v>0</x:v>
      </x:c>
      <x:c r="P758" s="2" t="n">
        <x:v>100</x:v>
      </x:c>
      <x:c r="Q758" s="2" t="str">
        <x:v>Baseline PO cost</x:v>
      </x:c>
      <x:c r="R758" s="2" t="str">
        <x:v>Received</x:v>
      </x:c>
      <x:c r="S758" s="12" t="n">
        <x:f>IF(AND(ISNUMBER(G758),G758&gt;0,G758&lt;=Summary!$E$5,I758&gt;0),I758*K758,0)</x:f>
        <x:v>2100</x:v>
      </x:c>
      <x:c r="T758" s="12" t="n">
        <x:f>MIN(S758,MAX(0,'Inventory detail'!E417-0))</x:f>
        <x:v>800</x:v>
      </x:c>
      <x:c r="U758" s="12" t="n">
        <x:f>IF(O758=1,J758*K758,0)</x:f>
        <x:v>0</x:v>
      </x:c>
      <x:c r="V758" s="13" t="str">
        <x:f>IF(O758=0,"",IF(H758="","",MAX(H758,Summary!$E$5)))</x:f>
      </x:c>
      <x:c r="W758" s="12" t="n">
        <x:f>IF(Q758="Baseline PO cost",U758,0)</x:f>
        <x:v>0</x:v>
      </x:c>
      <x:c r="X758" s="12" t="n">
        <x:f>IF(Q758="Higher PO cost",U758,0)</x:f>
        <x:v>0</x:v>
      </x:c>
      <x:c r="Y758" s="12" t="n">
        <x:f>IF(Q758="Unclassified",U758,0)</x:f>
        <x:v>0</x:v>
      </x:c>
    </x:row>
    <x:row r="759" ht="22" customHeight="1">
      <x:c r="A759" s="2" t="str">
        <x:v>COIL</x:v>
      </x:c>
      <x:c r="B759" s="2" t="str">
        <x:v>30</x:v>
      </x:c>
      <x:c r="C759" s="2" t="str">
        <x:v>13WHT12-4</x:v>
      </x:c>
      <x:c r="D759" s="2" t="str">
        <x:v>3003971</x:v>
      </x:c>
      <x:c r="E759" s="2" t="str">
        <x:v>0</x:v>
      </x:c>
      <x:c r="F759" s="2" t="str">
        <x:v>15</x:v>
      </x:c>
      <x:c r="G759" s="10"/>
      <x:c r="H759" s="10" t="n">
        <x:v>46311</x:v>
      </x:c>
      <x:c r="I759" s="7" t="n">
        <x:v>4200</x:v>
      </x:c>
      <x:c r="J759" s="7" t="n">
        <x:v>4200</x:v>
      </x:c>
      <x:c r="K759" s="7" t="n">
        <x:v>1</x:v>
      </x:c>
      <x:c r="L759" s="8" t="n">
        <x:v>7.52</x:v>
      </x:c>
      <x:c r="M759" s="9" t="n">
        <x:v>0</x:v>
      </x:c>
      <x:c r="N759" s="2" t="str">
        <x:v>a</x:v>
      </x:c>
      <x:c r="O759" s="2" t="n">
        <x:v>1</x:v>
      </x:c>
      <x:c r="P759" s="2" t="n">
        <x:v>100</x:v>
      </x:c>
      <x:c r="Q759" s="2" t="str">
        <x:v>Baseline PO cost</x:v>
      </x:c>
      <x:c r="R759" s="2" t="str">
        <x:v>Incoming active PO</x:v>
      </x:c>
      <x:c r="S759" s="12" t="n">
        <x:f>IF(AND(ISNUMBER(G759),G759&gt;0,G759&lt;=Summary!$E$5,I759&gt;0),I759*K759,0)</x:f>
        <x:v>0</x:v>
      </x:c>
      <x:c r="T759" s="12" t="n">
        <x:f>MIN(S759,MAX(0,'Inventory detail'!E417-SUM(S758:S758)))</x:f>
        <x:v>0</x:v>
      </x:c>
      <x:c r="U759" s="12" t="n">
        <x:f>IF(O759=1,J759*K759,0)</x:f>
        <x:v>4200</x:v>
      </x:c>
      <x:c r="V759" s="13" t="n">
        <x:f>IF(O759=0,"",IF(H759="","",MAX(H759,Summary!$E$5)))</x:f>
        <x:v>46311</x:v>
      </x:c>
      <x:c r="W759" s="12" t="n">
        <x:f>IF(Q759="Baseline PO cost",U759,0)</x:f>
        <x:v>4200</x:v>
      </x:c>
      <x:c r="X759" s="12" t="n">
        <x:f>IF(Q759="Higher PO cost",U759,0)</x:f>
        <x:v>0</x:v>
      </x:c>
      <x:c r="Y759" s="12" t="n">
        <x:f>IF(Q759="Unclassified",U759,0)</x:f>
        <x:v>0</x:v>
      </x:c>
    </x:row>
    <x:row r="760" ht="22" customHeight="1">
      <x:c r="A760" s="2" t="str">
        <x:v>COIL</x:v>
      </x:c>
      <x:c r="B760" s="2" t="str">
        <x:v>30</x:v>
      </x:c>
      <x:c r="C760" s="2" t="str">
        <x:v>14BLK12-4</x:v>
      </x:c>
      <x:c r="D760" s="2" t="str">
        <x:v>3003962</x:v>
      </x:c>
      <x:c r="E760" s="2" t="str">
        <x:v>0</x:v>
      </x:c>
      <x:c r="F760" s="2" t="str">
        <x:v>11</x:v>
      </x:c>
      <x:c r="G760" s="10" t="n">
        <x:v>46273</x:v>
      </x:c>
      <x:c r="H760" s="10" t="n">
        <x:v>46269</x:v>
      </x:c>
      <x:c r="I760" s="7" t="n">
        <x:v>16800</x:v>
      </x:c>
      <x:c r="J760" s="7" t="n">
        <x:v>16800</x:v>
      </x:c>
      <x:c r="K760" s="7" t="n">
        <x:v>1</x:v>
      </x:c>
      <x:c r="L760" s="8" t="n">
        <x:v>6.47</x:v>
      </x:c>
      <x:c r="M760" s="9" t="n">
        <x:v>1224.72</x:v>
      </x:c>
      <x:c r="N760" s="2" t="str">
        <x:v>i</x:v>
      </x:c>
      <x:c r="O760" s="2" t="n">
        <x:v>0</x:v>
      </x:c>
      <x:c r="P760" s="2" t="n">
        <x:v>100</x:v>
      </x:c>
      <x:c r="Q760" s="2" t="str">
        <x:v>Baseline PO cost</x:v>
      </x:c>
      <x:c r="R760" s="2" t="str">
        <x:v>Received</x:v>
      </x:c>
      <x:c r="S760" s="12" t="n">
        <x:f>IF(AND(ISNUMBER(G760),G760&gt;0,G760&lt;=Summary!$E$5,I760&gt;0),I760*K760,0)</x:f>
        <x:v>16800</x:v>
      </x:c>
      <x:c r="T760" s="12" t="n">
        <x:f>MIN(S760,MAX(0,'Inventory detail'!E47-0))</x:f>
        <x:v>2600</x:v>
      </x:c>
      <x:c r="U760" s="12" t="n">
        <x:f>IF(O760=1,J760*K760,0)</x:f>
        <x:v>0</x:v>
      </x:c>
      <x:c r="V760" s="13" t="str">
        <x:f>IF(O760=0,"",IF(H760="","",MAX(H760,Summary!$E$5)))</x:f>
      </x:c>
      <x:c r="W760" s="12" t="n">
        <x:f>IF(Q760="Baseline PO cost",U760,0)</x:f>
        <x:v>0</x:v>
      </x:c>
      <x:c r="X760" s="12" t="n">
        <x:f>IF(Q760="Higher PO cost",U760,0)</x:f>
        <x:v>0</x:v>
      </x:c>
      <x:c r="Y760" s="12" t="n">
        <x:f>IF(Q760="Unclassified",U760,0)</x:f>
        <x:v>0</x:v>
      </x:c>
    </x:row>
    <x:row r="761" ht="22" customHeight="1">
      <x:c r="A761" s="2" t="str">
        <x:v>COIL</x:v>
      </x:c>
      <x:c r="B761" s="2" t="str">
        <x:v>30</x:v>
      </x:c>
      <x:c r="C761" s="2" t="str">
        <x:v>14BLK12-4</x:v>
      </x:c>
      <x:c r="D761" s="2" t="str">
        <x:v>3003954</x:v>
      </x:c>
      <x:c r="E761" s="2" t="str">
        <x:v>0</x:v>
      </x:c>
      <x:c r="F761" s="2" t="str">
        <x:v>11</x:v>
      </x:c>
      <x:c r="G761" s="10" t="n">
        <x:v>46226</x:v>
      </x:c>
      <x:c r="H761" s="10" t="n">
        <x:v>46224</x:v>
      </x:c>
      <x:c r="I761" s="7" t="n">
        <x:v>6300</x:v>
      </x:c>
      <x:c r="J761" s="7" t="n">
        <x:v>6300</x:v>
      </x:c>
      <x:c r="K761" s="7" t="n">
        <x:v>1</x:v>
      </x:c>
      <x:c r="L761" s="8" t="n">
        <x:v>6.47</x:v>
      </x:c>
      <x:c r="M761" s="9" t="n">
        <x:v>459.27</x:v>
      </x:c>
      <x:c r="N761" s="2" t="str">
        <x:v>i</x:v>
      </x:c>
      <x:c r="O761" s="2" t="n">
        <x:v>0</x:v>
      </x:c>
      <x:c r="P761" s="2" t="n">
        <x:v>100</x:v>
      </x:c>
      <x:c r="Q761" s="2" t="str">
        <x:v>Baseline PO cost</x:v>
      </x:c>
      <x:c r="R761" s="2" t="str">
        <x:v>Received</x:v>
      </x:c>
      <x:c r="S761" s="12" t="n">
        <x:f>IF(AND(ISNUMBER(G761),G761&gt;0,G761&lt;=Summary!$E$5,I761&gt;0),I761*K761,0)</x:f>
        <x:v>6300</x:v>
      </x:c>
      <x:c r="T761" s="12" t="n">
        <x:f>MIN(S761,MAX(0,'Inventory detail'!E47-SUM(S760:S760)))</x:f>
        <x:v>0</x:v>
      </x:c>
      <x:c r="U761" s="12" t="n">
        <x:f>IF(O761=1,J761*K761,0)</x:f>
        <x:v>0</x:v>
      </x:c>
      <x:c r="V761" s="13" t="str">
        <x:f>IF(O761=0,"",IF(H761="","",MAX(H761,Summary!$E$5)))</x:f>
      </x:c>
      <x:c r="W761" s="12" t="n">
        <x:f>IF(Q761="Baseline PO cost",U761,0)</x:f>
        <x:v>0</x:v>
      </x:c>
      <x:c r="X761" s="12" t="n">
        <x:f>IF(Q761="Higher PO cost",U761,0)</x:f>
        <x:v>0</x:v>
      </x:c>
      <x:c r="Y761" s="12" t="n">
        <x:f>IF(Q761="Unclassified",U761,0)</x:f>
        <x:v>0</x:v>
      </x:c>
    </x:row>
    <x:row r="762" ht="22" customHeight="1">
      <x:c r="A762" s="2" t="str">
        <x:v>COIL</x:v>
      </x:c>
      <x:c r="B762" s="2" t="str">
        <x:v>30</x:v>
      </x:c>
      <x:c r="C762" s="2" t="str">
        <x:v>14BLK12-4</x:v>
      </x:c>
      <x:c r="D762" s="2" t="str">
        <x:v>3003953</x:v>
      </x:c>
      <x:c r="E762" s="2" t="str">
        <x:v>0</x:v>
      </x:c>
      <x:c r="F762" s="2" t="str">
        <x:v>14</x:v>
      </x:c>
      <x:c r="G762" s="10" t="n">
        <x:v>46195</x:v>
      </x:c>
      <x:c r="H762" s="10" t="n">
        <x:v>46197</x:v>
      </x:c>
      <x:c r="I762" s="7" t="n">
        <x:v>12600</x:v>
      </x:c>
      <x:c r="J762" s="7" t="n">
        <x:v>12600</x:v>
      </x:c>
      <x:c r="K762" s="7" t="n">
        <x:v>1</x:v>
      </x:c>
      <x:c r="L762" s="8" t="n">
        <x:v>6.47</x:v>
      </x:c>
      <x:c r="M762" s="9" t="n">
        <x:v>918.54</x:v>
      </x:c>
      <x:c r="N762" s="2" t="str">
        <x:v>i</x:v>
      </x:c>
      <x:c r="O762" s="2" t="n">
        <x:v>0</x:v>
      </x:c>
      <x:c r="P762" s="2" t="n">
        <x:v>100</x:v>
      </x:c>
      <x:c r="Q762" s="2" t="str">
        <x:v>Baseline PO cost</x:v>
      </x:c>
      <x:c r="R762" s="2" t="str">
        <x:v>Received</x:v>
      </x:c>
      <x:c r="S762" s="12" t="n">
        <x:f>IF(AND(ISNUMBER(G762),G762&gt;0,G762&lt;=Summary!$E$5,I762&gt;0),I762*K762,0)</x:f>
        <x:v>12600</x:v>
      </x:c>
      <x:c r="T762" s="12" t="n">
        <x:f>MIN(S762,MAX(0,'Inventory detail'!E47-SUM(S760:S761)))</x:f>
        <x:v>0</x:v>
      </x:c>
      <x:c r="U762" s="12" t="n">
        <x:f>IF(O762=1,J762*K762,0)</x:f>
        <x:v>0</x:v>
      </x:c>
      <x:c r="V762" s="13" t="str">
        <x:f>IF(O762=0,"",IF(H762="","",MAX(H762,Summary!$E$5)))</x:f>
      </x:c>
      <x:c r="W762" s="12" t="n">
        <x:f>IF(Q762="Baseline PO cost",U762,0)</x:f>
        <x:v>0</x:v>
      </x:c>
      <x:c r="X762" s="12" t="n">
        <x:f>IF(Q762="Higher PO cost",U762,0)</x:f>
        <x:v>0</x:v>
      </x:c>
      <x:c r="Y762" s="12" t="n">
        <x:f>IF(Q762="Unclassified",U762,0)</x:f>
        <x:v>0</x:v>
      </x:c>
    </x:row>
    <x:row r="763" ht="22" customHeight="1">
      <x:c r="A763" s="2" t="str">
        <x:v>COIL</x:v>
      </x:c>
      <x:c r="B763" s="2" t="str">
        <x:v>30</x:v>
      </x:c>
      <x:c r="C763" s="2" t="str">
        <x:v>14BLK12-4</x:v>
      </x:c>
      <x:c r="D763" s="2" t="str">
        <x:v>3003945</x:v>
      </x:c>
      <x:c r="E763" s="2" t="str">
        <x:v>0</x:v>
      </x:c>
      <x:c r="F763" s="2" t="str">
        <x:v>13</x:v>
      </x:c>
      <x:c r="G763" s="10" t="n">
        <x:v>46174</x:v>
      </x:c>
      <x:c r="H763" s="10" t="n">
        <x:v>46171</x:v>
      </x:c>
      <x:c r="I763" s="7" t="n">
        <x:v>4200</x:v>
      </x:c>
      <x:c r="J763" s="7" t="n">
        <x:v>4200</x:v>
      </x:c>
      <x:c r="K763" s="7" t="n">
        <x:v>1</x:v>
      </x:c>
      <x:c r="L763" s="8" t="n">
        <x:v>6.47</x:v>
      </x:c>
      <x:c r="M763" s="9" t="n">
        <x:v>306.18</x:v>
      </x:c>
      <x:c r="N763" s="2" t="str">
        <x:v>i</x:v>
      </x:c>
      <x:c r="O763" s="2" t="n">
        <x:v>0</x:v>
      </x:c>
      <x:c r="P763" s="2" t="n">
        <x:v>100</x:v>
      </x:c>
      <x:c r="Q763" s="2" t="str">
        <x:v>Baseline PO cost</x:v>
      </x:c>
      <x:c r="R763" s="2" t="str">
        <x:v>Received</x:v>
      </x:c>
      <x:c r="S763" s="12" t="n">
        <x:f>IF(AND(ISNUMBER(G763),G763&gt;0,G763&lt;=Summary!$E$5,I763&gt;0),I763*K763,0)</x:f>
        <x:v>4200</x:v>
      </x:c>
      <x:c r="T763" s="12" t="n">
        <x:f>MIN(S763,MAX(0,'Inventory detail'!E47-SUM(S760:S762)))</x:f>
        <x:v>0</x:v>
      </x:c>
      <x:c r="U763" s="12" t="n">
        <x:f>IF(O763=1,J763*K763,0)</x:f>
        <x:v>0</x:v>
      </x:c>
      <x:c r="V763" s="13" t="str">
        <x:f>IF(O763=0,"",IF(H763="","",MAX(H763,Summary!$E$5)))</x:f>
      </x:c>
      <x:c r="W763" s="12" t="n">
        <x:f>IF(Q763="Baseline PO cost",U763,0)</x:f>
        <x:v>0</x:v>
      </x:c>
      <x:c r="X763" s="12" t="n">
        <x:f>IF(Q763="Higher PO cost",U763,0)</x:f>
        <x:v>0</x:v>
      </x:c>
      <x:c r="Y763" s="12" t="n">
        <x:f>IF(Q763="Unclassified",U763,0)</x:f>
        <x:v>0</x:v>
      </x:c>
    </x:row>
    <x:row r="764" ht="22" customHeight="1">
      <x:c r="A764" s="2" t="str">
        <x:v>COIL</x:v>
      </x:c>
      <x:c r="B764" s="2" t="str">
        <x:v>30</x:v>
      </x:c>
      <x:c r="C764" s="2" t="str">
        <x:v>14BLK12-4</x:v>
      </x:c>
      <x:c r="D764" s="2" t="str">
        <x:v>3003940</x:v>
      </x:c>
      <x:c r="E764" s="2" t="str">
        <x:v>0</x:v>
      </x:c>
      <x:c r="F764" s="2" t="str">
        <x:v>11</x:v>
      </x:c>
      <x:c r="G764" s="10" t="n">
        <x:v>46143</x:v>
      </x:c>
      <x:c r="H764" s="10" t="n">
        <x:v>46143</x:v>
      </x:c>
      <x:c r="I764" s="7" t="n">
        <x:v>6300</x:v>
      </x:c>
      <x:c r="J764" s="7" t="n">
        <x:v>6300</x:v>
      </x:c>
      <x:c r="K764" s="7" t="n">
        <x:v>1</x:v>
      </x:c>
      <x:c r="L764" s="8" t="n">
        <x:v>6.47</x:v>
      </x:c>
      <x:c r="M764" s="9" t="n">
        <x:v>459.27</x:v>
      </x:c>
      <x:c r="N764" s="2" t="str">
        <x:v>i</x:v>
      </x:c>
      <x:c r="O764" s="2" t="n">
        <x:v>0</x:v>
      </x:c>
      <x:c r="P764" s="2" t="n">
        <x:v>100</x:v>
      </x:c>
      <x:c r="Q764" s="2" t="str">
        <x:v>Baseline PO cost</x:v>
      </x:c>
      <x:c r="R764" s="2" t="str">
        <x:v>Received</x:v>
      </x:c>
      <x:c r="S764" s="12" t="n">
        <x:f>IF(AND(ISNUMBER(G764),G764&gt;0,G764&lt;=Summary!$E$5,I764&gt;0),I764*K764,0)</x:f>
        <x:v>6300</x:v>
      </x:c>
      <x:c r="T764" s="12" t="n">
        <x:f>MIN(S764,MAX(0,'Inventory detail'!E47-SUM(S760:S763)))</x:f>
        <x:v>0</x:v>
      </x:c>
      <x:c r="U764" s="12" t="n">
        <x:f>IF(O764=1,J764*K764,0)</x:f>
        <x:v>0</x:v>
      </x:c>
      <x:c r="V764" s="13" t="str">
        <x:f>IF(O764=0,"",IF(H764="","",MAX(H764,Summary!$E$5)))</x:f>
      </x:c>
      <x:c r="W764" s="12" t="n">
        <x:f>IF(Q764="Baseline PO cost",U764,0)</x:f>
        <x:v>0</x:v>
      </x:c>
      <x:c r="X764" s="12" t="n">
        <x:f>IF(Q764="Higher PO cost",U764,0)</x:f>
        <x:v>0</x:v>
      </x:c>
      <x:c r="Y764" s="12" t="n">
        <x:f>IF(Q764="Unclassified",U764,0)</x:f>
        <x:v>0</x:v>
      </x:c>
    </x:row>
    <x:row r="765" ht="22" customHeight="1">
      <x:c r="A765" s="2" t="str">
        <x:v>COIL</x:v>
      </x:c>
      <x:c r="B765" s="2" t="str">
        <x:v>30</x:v>
      </x:c>
      <x:c r="C765" s="2" t="str">
        <x:v>14BLK12-4</x:v>
      </x:c>
      <x:c r="D765" s="2" t="str">
        <x:v>3003934</x:v>
      </x:c>
      <x:c r="E765" s="2" t="str">
        <x:v>0</x:v>
      </x:c>
      <x:c r="F765" s="2" t="str">
        <x:v>10</x:v>
      </x:c>
      <x:c r="G765" s="10" t="n">
        <x:v>46122</x:v>
      </x:c>
      <x:c r="H765" s="10" t="n">
        <x:v>46121</x:v>
      </x:c>
      <x:c r="I765" s="7" t="n">
        <x:v>8400</x:v>
      </x:c>
      <x:c r="J765" s="7" t="n">
        <x:v>8400</x:v>
      </x:c>
      <x:c r="K765" s="7" t="n">
        <x:v>1</x:v>
      </x:c>
      <x:c r="L765" s="8" t="n">
        <x:v>6.47</x:v>
      </x:c>
      <x:c r="M765" s="9" t="n">
        <x:v>594.72</x:v>
      </x:c>
      <x:c r="N765" s="2" t="str">
        <x:v>i</x:v>
      </x:c>
      <x:c r="O765" s="2" t="n">
        <x:v>0</x:v>
      </x:c>
      <x:c r="P765" s="2" t="n">
        <x:v>100</x:v>
      </x:c>
      <x:c r="Q765" s="2" t="str">
        <x:v>Baseline PO cost</x:v>
      </x:c>
      <x:c r="R765" s="2" t="str">
        <x:v>Received</x:v>
      </x:c>
      <x:c r="S765" s="12" t="n">
        <x:f>IF(AND(ISNUMBER(G765),G765&gt;0,G765&lt;=Summary!$E$5,I765&gt;0),I765*K765,0)</x:f>
        <x:v>8400</x:v>
      </x:c>
      <x:c r="T765" s="12" t="n">
        <x:f>MIN(S765,MAX(0,'Inventory detail'!E47-SUM(S760:S764)))</x:f>
        <x:v>0</x:v>
      </x:c>
      <x:c r="U765" s="12" t="n">
        <x:f>IF(O765=1,J765*K765,0)</x:f>
        <x:v>0</x:v>
      </x:c>
      <x:c r="V765" s="13" t="str">
        <x:f>IF(O765=0,"",IF(H765="","",MAX(H765,Summary!$E$5)))</x:f>
      </x:c>
      <x:c r="W765" s="12" t="n">
        <x:f>IF(Q765="Baseline PO cost",U765,0)</x:f>
        <x:v>0</x:v>
      </x:c>
      <x:c r="X765" s="12" t="n">
        <x:f>IF(Q765="Higher PO cost",U765,0)</x:f>
        <x:v>0</x:v>
      </x:c>
      <x:c r="Y765" s="12" t="n">
        <x:f>IF(Q765="Unclassified",U765,0)</x:f>
        <x:v>0</x:v>
      </x:c>
    </x:row>
    <x:row r="766" ht="22" customHeight="1">
      <x:c r="A766" s="2" t="str">
        <x:v>COIL</x:v>
      </x:c>
      <x:c r="B766" s="2" t="str">
        <x:v>30</x:v>
      </x:c>
      <x:c r="C766" s="2" t="str">
        <x:v>14BLK12-4</x:v>
      </x:c>
      <x:c r="D766" s="2" t="str">
        <x:v>3003929</x:v>
      </x:c>
      <x:c r="E766" s="2" t="str">
        <x:v>0</x:v>
      </x:c>
      <x:c r="F766" s="2" t="str">
        <x:v>13</x:v>
      </x:c>
      <x:c r="G766" s="10" t="n">
        <x:v>46092</x:v>
      </x:c>
      <x:c r="H766" s="10" t="n">
        <x:v>46087</x:v>
      </x:c>
      <x:c r="I766" s="7" t="n">
        <x:v>8400</x:v>
      </x:c>
      <x:c r="J766" s="7" t="n">
        <x:v>8400</x:v>
      </x:c>
      <x:c r="K766" s="7" t="n">
        <x:v>1</x:v>
      </x:c>
      <x:c r="L766" s="8" t="n">
        <x:v>6.47</x:v>
      </x:c>
      <x:c r="M766" s="9" t="n">
        <x:v>594.72</x:v>
      </x:c>
      <x:c r="N766" s="2" t="str">
        <x:v>i</x:v>
      </x:c>
      <x:c r="O766" s="2" t="n">
        <x:v>0</x:v>
      </x:c>
      <x:c r="P766" s="2" t="n">
        <x:v>100</x:v>
      </x:c>
      <x:c r="Q766" s="2" t="str">
        <x:v>Baseline PO cost</x:v>
      </x:c>
      <x:c r="R766" s="2" t="str">
        <x:v>Received</x:v>
      </x:c>
      <x:c r="S766" s="12" t="n">
        <x:f>IF(AND(ISNUMBER(G766),G766&gt;0,G766&lt;=Summary!$E$5,I766&gt;0),I766*K766,0)</x:f>
        <x:v>8400</x:v>
      </x:c>
      <x:c r="T766" s="12" t="n">
        <x:f>MIN(S766,MAX(0,'Inventory detail'!E47-SUM(S760:S765)))</x:f>
        <x:v>0</x:v>
      </x:c>
      <x:c r="U766" s="12" t="n">
        <x:f>IF(O766=1,J766*K766,0)</x:f>
        <x:v>0</x:v>
      </x:c>
      <x:c r="V766" s="13" t="str">
        <x:f>IF(O766=0,"",IF(H766="","",MAX(H766,Summary!$E$5)))</x:f>
      </x:c>
      <x:c r="W766" s="12" t="n">
        <x:f>IF(Q766="Baseline PO cost",U766,0)</x:f>
        <x:v>0</x:v>
      </x:c>
      <x:c r="X766" s="12" t="n">
        <x:f>IF(Q766="Higher PO cost",U766,0)</x:f>
        <x:v>0</x:v>
      </x:c>
      <x:c r="Y766" s="12" t="n">
        <x:f>IF(Q766="Unclassified",U766,0)</x:f>
        <x:v>0</x:v>
      </x:c>
    </x:row>
    <x:row r="767" ht="22" customHeight="1">
      <x:c r="A767" s="2" t="str">
        <x:v>COIL</x:v>
      </x:c>
      <x:c r="B767" s="2" t="str">
        <x:v>30</x:v>
      </x:c>
      <x:c r="C767" s="2" t="str">
        <x:v>14BLK12-4</x:v>
      </x:c>
      <x:c r="D767" s="2" t="str">
        <x:v>3003925</x:v>
      </x:c>
      <x:c r="E767" s="2" t="str">
        <x:v>0</x:v>
      </x:c>
      <x:c r="F767" s="2" t="str">
        <x:v>12</x:v>
      </x:c>
      <x:c r="G767" s="10" t="n">
        <x:v>46070</x:v>
      </x:c>
      <x:c r="H767" s="10" t="n">
        <x:v>46063</x:v>
      </x:c>
      <x:c r="I767" s="7" t="n">
        <x:v>10500</x:v>
      </x:c>
      <x:c r="J767" s="7" t="n">
        <x:v>10500</x:v>
      </x:c>
      <x:c r="K767" s="7" t="n">
        <x:v>1</x:v>
      </x:c>
      <x:c r="L767" s="8" t="n">
        <x:v>6.47</x:v>
      </x:c>
      <x:c r="M767" s="9" t="n">
        <x:v>743.4</x:v>
      </x:c>
      <x:c r="N767" s="2" t="str">
        <x:v>i</x:v>
      </x:c>
      <x:c r="O767" s="2" t="n">
        <x:v>0</x:v>
      </x:c>
      <x:c r="P767" s="2" t="n">
        <x:v>100</x:v>
      </x:c>
      <x:c r="Q767" s="2" t="str">
        <x:v>Baseline PO cost</x:v>
      </x:c>
      <x:c r="R767" s="2" t="str">
        <x:v>Received</x:v>
      </x:c>
      <x:c r="S767" s="12" t="n">
        <x:f>IF(AND(ISNUMBER(G767),G767&gt;0,G767&lt;=Summary!$E$5,I767&gt;0),I767*K767,0)</x:f>
        <x:v>10500</x:v>
      </x:c>
      <x:c r="T767" s="12" t="n">
        <x:f>MIN(S767,MAX(0,'Inventory detail'!E47-SUM(S760:S766)))</x:f>
        <x:v>0</x:v>
      </x:c>
      <x:c r="U767" s="12" t="n">
        <x:f>IF(O767=1,J767*K767,0)</x:f>
        <x:v>0</x:v>
      </x:c>
      <x:c r="V767" s="13" t="str">
        <x:f>IF(O767=0,"",IF(H767="","",MAX(H767,Summary!$E$5)))</x:f>
      </x:c>
      <x:c r="W767" s="12" t="n">
        <x:f>IF(Q767="Baseline PO cost",U767,0)</x:f>
        <x:v>0</x:v>
      </x:c>
      <x:c r="X767" s="12" t="n">
        <x:f>IF(Q767="Higher PO cost",U767,0)</x:f>
        <x:v>0</x:v>
      </x:c>
      <x:c r="Y767" s="12" t="n">
        <x:f>IF(Q767="Unclassified",U767,0)</x:f>
        <x:v>0</x:v>
      </x:c>
    </x:row>
    <x:row r="768" ht="22" customHeight="1">
      <x:c r="A768" s="2" t="str">
        <x:v>COIL</x:v>
      </x:c>
      <x:c r="B768" s="2" t="str">
        <x:v>30</x:v>
      </x:c>
      <x:c r="C768" s="2" t="str">
        <x:v>14BLK12-4</x:v>
      </x:c>
      <x:c r="D768" s="2" t="str">
        <x:v>3003915</x:v>
      </x:c>
      <x:c r="E768" s="2" t="str">
        <x:v>0</x:v>
      </x:c>
      <x:c r="F768" s="2" t="str">
        <x:v>17</x:v>
      </x:c>
      <x:c r="G768" s="10" t="n">
        <x:v>46041</x:v>
      </x:c>
      <x:c r="H768" s="10" t="n">
        <x:v>46038</x:v>
      </x:c>
      <x:c r="I768" s="7" t="n">
        <x:v>10500</x:v>
      </x:c>
      <x:c r="J768" s="7" t="n">
        <x:v>10500</x:v>
      </x:c>
      <x:c r="K768" s="7" t="n">
        <x:v>1</x:v>
      </x:c>
      <x:c r="L768" s="8" t="n">
        <x:v>6.47</x:v>
      </x:c>
      <x:c r="M768" s="9" t="n">
        <x:v>743.4</x:v>
      </x:c>
      <x:c r="N768" s="2" t="str">
        <x:v>i</x:v>
      </x:c>
      <x:c r="O768" s="2" t="n">
        <x:v>0</x:v>
      </x:c>
      <x:c r="P768" s="2" t="n">
        <x:v>100</x:v>
      </x:c>
      <x:c r="Q768" s="2" t="str">
        <x:v>Baseline PO cost</x:v>
      </x:c>
      <x:c r="R768" s="2" t="str">
        <x:v>Received</x:v>
      </x:c>
      <x:c r="S768" s="12" t="n">
        <x:f>IF(AND(ISNUMBER(G768),G768&gt;0,G768&lt;=Summary!$E$5,I768&gt;0),I768*K768,0)</x:f>
        <x:v>10500</x:v>
      </x:c>
      <x:c r="T768" s="12" t="n">
        <x:f>MIN(S768,MAX(0,'Inventory detail'!E47-SUM(S760:S767)))</x:f>
        <x:v>0</x:v>
      </x:c>
      <x:c r="U768" s="12" t="n">
        <x:f>IF(O768=1,J768*K768,0)</x:f>
        <x:v>0</x:v>
      </x:c>
      <x:c r="V768" s="13" t="str">
        <x:f>IF(O768=0,"",IF(H768="","",MAX(H768,Summary!$E$5)))</x:f>
      </x:c>
      <x:c r="W768" s="12" t="n">
        <x:f>IF(Q768="Baseline PO cost",U768,0)</x:f>
        <x:v>0</x:v>
      </x:c>
      <x:c r="X768" s="12" t="n">
        <x:f>IF(Q768="Higher PO cost",U768,0)</x:f>
        <x:v>0</x:v>
      </x:c>
      <x:c r="Y768" s="12" t="n">
        <x:f>IF(Q768="Unclassified",U768,0)</x:f>
        <x:v>0</x:v>
      </x:c>
    </x:row>
    <x:row r="769" ht="22" customHeight="1">
      <x:c r="A769" s="2" t="str">
        <x:v>COIL</x:v>
      </x:c>
      <x:c r="B769" s="2" t="str">
        <x:v>30</x:v>
      </x:c>
      <x:c r="C769" s="2" t="str">
        <x:v>14BLK12-4</x:v>
      </x:c>
      <x:c r="D769" s="2" t="str">
        <x:v>3003978</x:v>
      </x:c>
      <x:c r="E769" s="2" t="str">
        <x:v>0</x:v>
      </x:c>
      <x:c r="F769" s="2" t="str">
        <x:v>7</x:v>
      </x:c>
      <x:c r="G769" s="10"/>
      <x:c r="H769" s="10" t="n">
        <x:v>46339</x:v>
      </x:c>
      <x:c r="I769" s="7" t="n">
        <x:v>23100</x:v>
      </x:c>
      <x:c r="J769" s="7" t="n">
        <x:v>23100</x:v>
      </x:c>
      <x:c r="K769" s="7" t="n">
        <x:v>1</x:v>
      </x:c>
      <x:c r="L769" s="8" t="n">
        <x:v>6.47</x:v>
      </x:c>
      <x:c r="M769" s="9" t="n">
        <x:v>0</x:v>
      </x:c>
      <x:c r="N769" s="2" t="str">
        <x:v>a</x:v>
      </x:c>
      <x:c r="O769" s="2" t="n">
        <x:v>1</x:v>
      </x:c>
      <x:c r="P769" s="2" t="n">
        <x:v>100</x:v>
      </x:c>
      <x:c r="Q769" s="2" t="str">
        <x:v>Baseline PO cost</x:v>
      </x:c>
      <x:c r="R769" s="2" t="str">
        <x:v>Incoming active PO</x:v>
      </x:c>
      <x:c r="S769" s="12" t="n">
        <x:f>IF(AND(ISNUMBER(G769),G769&gt;0,G769&lt;=Summary!$E$5,I769&gt;0),I769*K769,0)</x:f>
        <x:v>0</x:v>
      </x:c>
      <x:c r="T769" s="12" t="n">
        <x:f>MIN(S769,MAX(0,'Inventory detail'!E47-SUM(S760:S768)))</x:f>
        <x:v>0</x:v>
      </x:c>
      <x:c r="U769" s="12" t="n">
        <x:f>IF(O769=1,J769*K769,0)</x:f>
        <x:v>23100</x:v>
      </x:c>
      <x:c r="V769" s="13" t="n">
        <x:f>IF(O769=0,"",IF(H769="","",MAX(H769,Summary!$E$5)))</x:f>
        <x:v>46339</x:v>
      </x:c>
      <x:c r="W769" s="12" t="n">
        <x:f>IF(Q769="Baseline PO cost",U769,0)</x:f>
        <x:v>23100</x:v>
      </x:c>
      <x:c r="X769" s="12" t="n">
        <x:f>IF(Q769="Higher PO cost",U769,0)</x:f>
        <x:v>0</x:v>
      </x:c>
      <x:c r="Y769" s="12" t="n">
        <x:f>IF(Q769="Unclassified",U769,0)</x:f>
        <x:v>0</x:v>
      </x:c>
    </x:row>
    <x:row r="770" ht="22" customHeight="1">
      <x:c r="A770" s="2" t="str">
        <x:v>COIL</x:v>
      </x:c>
      <x:c r="B770" s="2" t="str">
        <x:v>30</x:v>
      </x:c>
      <x:c r="C770" s="2" t="str">
        <x:v>14BLK12-4</x:v>
      </x:c>
      <x:c r="D770" s="2" t="str">
        <x:v>3003971</x:v>
      </x:c>
      <x:c r="E770" s="2" t="str">
        <x:v>0</x:v>
      </x:c>
      <x:c r="F770" s="2" t="str">
        <x:v>16</x:v>
      </x:c>
      <x:c r="G770" s="10"/>
      <x:c r="H770" s="10" t="n">
        <x:v>46311</x:v>
      </x:c>
      <x:c r="I770" s="7" t="n">
        <x:v>14700</x:v>
      </x:c>
      <x:c r="J770" s="7" t="n">
        <x:v>14700</x:v>
      </x:c>
      <x:c r="K770" s="7" t="n">
        <x:v>1</x:v>
      </x:c>
      <x:c r="L770" s="8" t="n">
        <x:v>6.47</x:v>
      </x:c>
      <x:c r="M770" s="9" t="n">
        <x:v>0</x:v>
      </x:c>
      <x:c r="N770" s="2" t="str">
        <x:v>a</x:v>
      </x:c>
      <x:c r="O770" s="2" t="n">
        <x:v>1</x:v>
      </x:c>
      <x:c r="P770" s="2" t="n">
        <x:v>100</x:v>
      </x:c>
      <x:c r="Q770" s="2" t="str">
        <x:v>Baseline PO cost</x:v>
      </x:c>
      <x:c r="R770" s="2" t="str">
        <x:v>Incoming active PO</x:v>
      </x:c>
      <x:c r="S770" s="12" t="n">
        <x:f>IF(AND(ISNUMBER(G770),G770&gt;0,G770&lt;=Summary!$E$5,I770&gt;0),I770*K770,0)</x:f>
        <x:v>0</x:v>
      </x:c>
      <x:c r="T770" s="12" t="n">
        <x:f>MIN(S770,MAX(0,'Inventory detail'!E47-SUM(S760:S769)))</x:f>
        <x:v>0</x:v>
      </x:c>
      <x:c r="U770" s="12" t="n">
        <x:f>IF(O770=1,J770*K770,0)</x:f>
        <x:v>14700</x:v>
      </x:c>
      <x:c r="V770" s="13" t="n">
        <x:f>IF(O770=0,"",IF(H770="","",MAX(H770,Summary!$E$5)))</x:f>
        <x:v>46311</x:v>
      </x:c>
      <x:c r="W770" s="12" t="n">
        <x:f>IF(Q770="Baseline PO cost",U770,0)</x:f>
        <x:v>14700</x:v>
      </x:c>
      <x:c r="X770" s="12" t="n">
        <x:f>IF(Q770="Higher PO cost",U770,0)</x:f>
        <x:v>0</x:v>
      </x:c>
      <x:c r="Y770" s="12" t="n">
        <x:f>IF(Q770="Unclassified",U770,0)</x:f>
        <x:v>0</x:v>
      </x:c>
    </x:row>
    <x:row r="771" ht="22" customHeight="1">
      <x:c r="A771" s="2" t="str">
        <x:v>COIL</x:v>
      </x:c>
      <x:c r="B771" s="2" t="str">
        <x:v>30</x:v>
      </x:c>
      <x:c r="C771" s="2" t="str">
        <x:v>14BLK36-4</x:v>
      </x:c>
      <x:c r="D771" s="2" t="str">
        <x:v>3003962</x:v>
      </x:c>
      <x:c r="E771" s="2" t="str">
        <x:v>0</x:v>
      </x:c>
      <x:c r="F771" s="2" t="str">
        <x:v>26</x:v>
      </x:c>
      <x:c r="G771" s="10" t="n">
        <x:v>46273</x:v>
      </x:c>
      <x:c r="H771" s="10" t="n">
        <x:v>46269</x:v>
      </x:c>
      <x:c r="I771" s="7" t="n">
        <x:v>2500</x:v>
      </x:c>
      <x:c r="J771" s="7" t="n">
        <x:v>2500</x:v>
      </x:c>
      <x:c r="K771" s="7" t="n">
        <x:v>1</x:v>
      </x:c>
      <x:c r="L771" s="8" t="n">
        <x:v>19.98</x:v>
      </x:c>
      <x:c r="M771" s="9" t="n">
        <x:v>563.5</x:v>
      </x:c>
      <x:c r="N771" s="2" t="str">
        <x:v>i</x:v>
      </x:c>
      <x:c r="O771" s="2" t="n">
        <x:v>0</x:v>
      </x:c>
      <x:c r="P771" s="2" t="n">
        <x:v>100</x:v>
      </x:c>
      <x:c r="Q771" s="2" t="str">
        <x:v>Baseline PO cost</x:v>
      </x:c>
      <x:c r="R771" s="2" t="str">
        <x:v>Received</x:v>
      </x:c>
      <x:c r="S771" s="12" t="n">
        <x:f>IF(AND(ISNUMBER(G771),G771&gt;0,G771&lt;=Summary!$E$5,I771&gt;0),I771*K771,0)</x:f>
        <x:v>2500</x:v>
      </x:c>
      <x:c r="T771" s="12" t="n">
        <x:f>MIN(S771,MAX(0,'Inventory detail'!E343-0))</x:f>
        <x:v>2500</x:v>
      </x:c>
      <x:c r="U771" s="12" t="n">
        <x:f>IF(O771=1,J771*K771,0)</x:f>
        <x:v>0</x:v>
      </x:c>
      <x:c r="V771" s="13" t="str">
        <x:f>IF(O771=0,"",IF(H771="","",MAX(H771,Summary!$E$5)))</x:f>
      </x:c>
      <x:c r="W771" s="12" t="n">
        <x:f>IF(Q771="Baseline PO cost",U771,0)</x:f>
        <x:v>0</x:v>
      </x:c>
      <x:c r="X771" s="12" t="n">
        <x:f>IF(Q771="Higher PO cost",U771,0)</x:f>
        <x:v>0</x:v>
      </x:c>
      <x:c r="Y771" s="12" t="n">
        <x:f>IF(Q771="Unclassified",U771,0)</x:f>
        <x:v>0</x:v>
      </x:c>
    </x:row>
    <x:row r="772" ht="22" customHeight="1">
      <x:c r="A772" s="2" t="str">
        <x:v>COIL</x:v>
      </x:c>
      <x:c r="B772" s="2" t="str">
        <x:v>30</x:v>
      </x:c>
      <x:c r="C772" s="2" t="str">
        <x:v>14BLK36-4</x:v>
      </x:c>
      <x:c r="D772" s="2" t="str">
        <x:v>3003954</x:v>
      </x:c>
      <x:c r="E772" s="2" t="str">
        <x:v>0</x:v>
      </x:c>
      <x:c r="F772" s="2" t="str">
        <x:v>21</x:v>
      </x:c>
      <x:c r="G772" s="10" t="n">
        <x:v>46226</x:v>
      </x:c>
      <x:c r="H772" s="10" t="n">
        <x:v>46224</x:v>
      </x:c>
      <x:c r="I772" s="7" t="n">
        <x:v>2000</x:v>
      </x:c>
      <x:c r="J772" s="7" t="n">
        <x:v>2000</x:v>
      </x:c>
      <x:c r="K772" s="7" t="n">
        <x:v>1</x:v>
      </x:c>
      <x:c r="L772" s="8" t="n">
        <x:v>19.98</x:v>
      </x:c>
      <x:c r="M772" s="9" t="n">
        <x:v>450.8</x:v>
      </x:c>
      <x:c r="N772" s="2" t="str">
        <x:v>i</x:v>
      </x:c>
      <x:c r="O772" s="2" t="n">
        <x:v>0</x:v>
      </x:c>
      <x:c r="P772" s="2" t="n">
        <x:v>100</x:v>
      </x:c>
      <x:c r="Q772" s="2" t="str">
        <x:v>Baseline PO cost</x:v>
      </x:c>
      <x:c r="R772" s="2" t="str">
        <x:v>Received</x:v>
      </x:c>
      <x:c r="S772" s="12" t="n">
        <x:f>IF(AND(ISNUMBER(G772),G772&gt;0,G772&lt;=Summary!$E$5,I772&gt;0),I772*K772,0)</x:f>
        <x:v>2000</x:v>
      </x:c>
      <x:c r="T772" s="12" t="n">
        <x:f>MIN(S772,MAX(0,'Inventory detail'!E343-SUM(S771:S771)))</x:f>
        <x:v>200</x:v>
      </x:c>
      <x:c r="U772" s="12" t="n">
        <x:f>IF(O772=1,J772*K772,0)</x:f>
        <x:v>0</x:v>
      </x:c>
      <x:c r="V772" s="13" t="str">
        <x:f>IF(O772=0,"",IF(H772="","",MAX(H772,Summary!$E$5)))</x:f>
      </x:c>
      <x:c r="W772" s="12" t="n">
        <x:f>IF(Q772="Baseline PO cost",U772,0)</x:f>
        <x:v>0</x:v>
      </x:c>
      <x:c r="X772" s="12" t="n">
        <x:f>IF(Q772="Higher PO cost",U772,0)</x:f>
        <x:v>0</x:v>
      </x:c>
      <x:c r="Y772" s="12" t="n">
        <x:f>IF(Q772="Unclassified",U772,0)</x:f>
        <x:v>0</x:v>
      </x:c>
    </x:row>
    <x:row r="773" ht="22" customHeight="1">
      <x:c r="A773" s="2" t="str">
        <x:v>COIL</x:v>
      </x:c>
      <x:c r="B773" s="2" t="str">
        <x:v>30</x:v>
      </x:c>
      <x:c r="C773" s="2" t="str">
        <x:v>14BLK36-4</x:v>
      </x:c>
      <x:c r="D773" s="2" t="str">
        <x:v>3003953</x:v>
      </x:c>
      <x:c r="E773" s="2" t="str">
        <x:v>0</x:v>
      </x:c>
      <x:c r="F773" s="2" t="str">
        <x:v>31</x:v>
      </x:c>
      <x:c r="G773" s="10" t="n">
        <x:v>46195</x:v>
      </x:c>
      <x:c r="H773" s="10" t="n">
        <x:v>46197</x:v>
      </x:c>
      <x:c r="I773" s="7" t="n">
        <x:v>500</x:v>
      </x:c>
      <x:c r="J773" s="7" t="n">
        <x:v>500</x:v>
      </x:c>
      <x:c r="K773" s="7" t="n">
        <x:v>1</x:v>
      </x:c>
      <x:c r="L773" s="8" t="n">
        <x:v>19.98</x:v>
      </x:c>
      <x:c r="M773" s="9" t="n">
        <x:v>112.7</x:v>
      </x:c>
      <x:c r="N773" s="2" t="str">
        <x:v>i</x:v>
      </x:c>
      <x:c r="O773" s="2" t="n">
        <x:v>0</x:v>
      </x:c>
      <x:c r="P773" s="2" t="n">
        <x:v>100</x:v>
      </x:c>
      <x:c r="Q773" s="2" t="str">
        <x:v>Baseline PO cost</x:v>
      </x:c>
      <x:c r="R773" s="2" t="str">
        <x:v>Received</x:v>
      </x:c>
      <x:c r="S773" s="12" t="n">
        <x:f>IF(AND(ISNUMBER(G773),G773&gt;0,G773&lt;=Summary!$E$5,I773&gt;0),I773*K773,0)</x:f>
        <x:v>500</x:v>
      </x:c>
      <x:c r="T773" s="12" t="n">
        <x:f>MIN(S773,MAX(0,'Inventory detail'!E343-SUM(S771:S772)))</x:f>
        <x:v>0</x:v>
      </x:c>
      <x:c r="U773" s="12" t="n">
        <x:f>IF(O773=1,J773*K773,0)</x:f>
        <x:v>0</x:v>
      </x:c>
      <x:c r="V773" s="13" t="str">
        <x:f>IF(O773=0,"",IF(H773="","",MAX(H773,Summary!$E$5)))</x:f>
      </x:c>
      <x:c r="W773" s="12" t="n">
        <x:f>IF(Q773="Baseline PO cost",U773,0)</x:f>
        <x:v>0</x:v>
      </x:c>
      <x:c r="X773" s="12" t="n">
        <x:f>IF(Q773="Higher PO cost",U773,0)</x:f>
        <x:v>0</x:v>
      </x:c>
      <x:c r="Y773" s="12" t="n">
        <x:f>IF(Q773="Unclassified",U773,0)</x:f>
        <x:v>0</x:v>
      </x:c>
    </x:row>
    <x:row r="774" ht="22" customHeight="1">
      <x:c r="A774" s="2" t="str">
        <x:v>COIL</x:v>
      </x:c>
      <x:c r="B774" s="2" t="str">
        <x:v>30</x:v>
      </x:c>
      <x:c r="C774" s="2" t="str">
        <x:v>14BLK36-4</x:v>
      </x:c>
      <x:c r="D774" s="2" t="str">
        <x:v>3003945</x:v>
      </x:c>
      <x:c r="E774" s="2" t="str">
        <x:v>0</x:v>
      </x:c>
      <x:c r="F774" s="2" t="str">
        <x:v>27</x:v>
      </x:c>
      <x:c r="G774" s="10" t="n">
        <x:v>46174</x:v>
      </x:c>
      <x:c r="H774" s="10" t="n">
        <x:v>46171</x:v>
      </x:c>
      <x:c r="I774" s="7" t="n">
        <x:v>500</x:v>
      </x:c>
      <x:c r="J774" s="7" t="n">
        <x:v>500</x:v>
      </x:c>
      <x:c r="K774" s="7" t="n">
        <x:v>1</x:v>
      </x:c>
      <x:c r="L774" s="8" t="n">
        <x:v>19.98</x:v>
      </x:c>
      <x:c r="M774" s="9" t="n">
        <x:v>112.7</x:v>
      </x:c>
      <x:c r="N774" s="2" t="str">
        <x:v>i</x:v>
      </x:c>
      <x:c r="O774" s="2" t="n">
        <x:v>0</x:v>
      </x:c>
      <x:c r="P774" s="2" t="n">
        <x:v>100</x:v>
      </x:c>
      <x:c r="Q774" s="2" t="str">
        <x:v>Baseline PO cost</x:v>
      </x:c>
      <x:c r="R774" s="2" t="str">
        <x:v>Received</x:v>
      </x:c>
      <x:c r="S774" s="12" t="n">
        <x:f>IF(AND(ISNUMBER(G774),G774&gt;0,G774&lt;=Summary!$E$5,I774&gt;0),I774*K774,0)</x:f>
        <x:v>500</x:v>
      </x:c>
      <x:c r="T774" s="12" t="n">
        <x:f>MIN(S774,MAX(0,'Inventory detail'!E343-SUM(S771:S773)))</x:f>
        <x:v>0</x:v>
      </x:c>
      <x:c r="U774" s="12" t="n">
        <x:f>IF(O774=1,J774*K774,0)</x:f>
        <x:v>0</x:v>
      </x:c>
      <x:c r="V774" s="13" t="str">
        <x:f>IF(O774=0,"",IF(H774="","",MAX(H774,Summary!$E$5)))</x:f>
      </x:c>
      <x:c r="W774" s="12" t="n">
        <x:f>IF(Q774="Baseline PO cost",U774,0)</x:f>
        <x:v>0</x:v>
      </x:c>
      <x:c r="X774" s="12" t="n">
        <x:f>IF(Q774="Higher PO cost",U774,0)</x:f>
        <x:v>0</x:v>
      </x:c>
      <x:c r="Y774" s="12" t="n">
        <x:f>IF(Q774="Unclassified",U774,0)</x:f>
        <x:v>0</x:v>
      </x:c>
    </x:row>
    <x:row r="775" ht="22" customHeight="1">
      <x:c r="A775" s="2" t="str">
        <x:v>COIL</x:v>
      </x:c>
      <x:c r="B775" s="2" t="str">
        <x:v>30</x:v>
      </x:c>
      <x:c r="C775" s="2" t="str">
        <x:v>14BLK36-4</x:v>
      </x:c>
      <x:c r="D775" s="2" t="str">
        <x:v>3003940</x:v>
      </x:c>
      <x:c r="E775" s="2" t="str">
        <x:v>0</x:v>
      </x:c>
      <x:c r="F775" s="2" t="str">
        <x:v>29</x:v>
      </x:c>
      <x:c r="G775" s="10" t="n">
        <x:v>46143</x:v>
      </x:c>
      <x:c r="H775" s="10" t="n">
        <x:v>46143</x:v>
      </x:c>
      <x:c r="I775" s="7" t="n">
        <x:v>500</x:v>
      </x:c>
      <x:c r="J775" s="7" t="n">
        <x:v>500</x:v>
      </x:c>
      <x:c r="K775" s="7" t="n">
        <x:v>1</x:v>
      </x:c>
      <x:c r="L775" s="8" t="n">
        <x:v>19.98</x:v>
      </x:c>
      <x:c r="M775" s="9" t="n">
        <x:v>112.7</x:v>
      </x:c>
      <x:c r="N775" s="2" t="str">
        <x:v>i</x:v>
      </x:c>
      <x:c r="O775" s="2" t="n">
        <x:v>0</x:v>
      </x:c>
      <x:c r="P775" s="2" t="n">
        <x:v>100</x:v>
      </x:c>
      <x:c r="Q775" s="2" t="str">
        <x:v>Baseline PO cost</x:v>
      </x:c>
      <x:c r="R775" s="2" t="str">
        <x:v>Received</x:v>
      </x:c>
      <x:c r="S775" s="12" t="n">
        <x:f>IF(AND(ISNUMBER(G775),G775&gt;0,G775&lt;=Summary!$E$5,I775&gt;0),I775*K775,0)</x:f>
        <x:v>500</x:v>
      </x:c>
      <x:c r="T775" s="12" t="n">
        <x:f>MIN(S775,MAX(0,'Inventory detail'!E343-SUM(S771:S774)))</x:f>
        <x:v>0</x:v>
      </x:c>
      <x:c r="U775" s="12" t="n">
        <x:f>IF(O775=1,J775*K775,0)</x:f>
        <x:v>0</x:v>
      </x:c>
      <x:c r="V775" s="13" t="str">
        <x:f>IF(O775=0,"",IF(H775="","",MAX(H775,Summary!$E$5)))</x:f>
      </x:c>
      <x:c r="W775" s="12" t="n">
        <x:f>IF(Q775="Baseline PO cost",U775,0)</x:f>
        <x:v>0</x:v>
      </x:c>
      <x:c r="X775" s="12" t="n">
        <x:f>IF(Q775="Higher PO cost",U775,0)</x:f>
        <x:v>0</x:v>
      </x:c>
      <x:c r="Y775" s="12" t="n">
        <x:f>IF(Q775="Unclassified",U775,0)</x:f>
        <x:v>0</x:v>
      </x:c>
    </x:row>
    <x:row r="776" ht="22" customHeight="1">
      <x:c r="A776" s="2" t="str">
        <x:v>COIL</x:v>
      </x:c>
      <x:c r="B776" s="2" t="str">
        <x:v>30</x:v>
      </x:c>
      <x:c r="C776" s="2" t="str">
        <x:v>14BLK36-4</x:v>
      </x:c>
      <x:c r="D776" s="2" t="str">
        <x:v>3003934</x:v>
      </x:c>
      <x:c r="E776" s="2" t="str">
        <x:v>0</x:v>
      </x:c>
      <x:c r="F776" s="2" t="str">
        <x:v>25</x:v>
      </x:c>
      <x:c r="G776" s="10" t="n">
        <x:v>46122</x:v>
      </x:c>
      <x:c r="H776" s="10" t="n">
        <x:v>46121</x:v>
      </x:c>
      <x:c r="I776" s="7" t="n">
        <x:v>500</x:v>
      </x:c>
      <x:c r="J776" s="7" t="n">
        <x:v>500</x:v>
      </x:c>
      <x:c r="K776" s="7" t="n">
        <x:v>1</x:v>
      </x:c>
      <x:c r="L776" s="8" t="n">
        <x:v>19.98</x:v>
      </x:c>
      <x:c r="M776" s="9" t="n">
        <x:v>109.4</x:v>
      </x:c>
      <x:c r="N776" s="2" t="str">
        <x:v>i</x:v>
      </x:c>
      <x:c r="O776" s="2" t="n">
        <x:v>0</x:v>
      </x:c>
      <x:c r="P776" s="2" t="n">
        <x:v>100</x:v>
      </x:c>
      <x:c r="Q776" s="2" t="str">
        <x:v>Baseline PO cost</x:v>
      </x:c>
      <x:c r="R776" s="2" t="str">
        <x:v>Received</x:v>
      </x:c>
      <x:c r="S776" s="12" t="n">
        <x:f>IF(AND(ISNUMBER(G776),G776&gt;0,G776&lt;=Summary!$E$5,I776&gt;0),I776*K776,0)</x:f>
        <x:v>500</x:v>
      </x:c>
      <x:c r="T776" s="12" t="n">
        <x:f>MIN(S776,MAX(0,'Inventory detail'!E343-SUM(S771:S775)))</x:f>
        <x:v>0</x:v>
      </x:c>
      <x:c r="U776" s="12" t="n">
        <x:f>IF(O776=1,J776*K776,0)</x:f>
        <x:v>0</x:v>
      </x:c>
      <x:c r="V776" s="13" t="str">
        <x:f>IF(O776=0,"",IF(H776="","",MAX(H776,Summary!$E$5)))</x:f>
      </x:c>
      <x:c r="W776" s="12" t="n">
        <x:f>IF(Q776="Baseline PO cost",U776,0)</x:f>
        <x:v>0</x:v>
      </x:c>
      <x:c r="X776" s="12" t="n">
        <x:f>IF(Q776="Higher PO cost",U776,0)</x:f>
        <x:v>0</x:v>
      </x:c>
      <x:c r="Y776" s="12" t="n">
        <x:f>IF(Q776="Unclassified",U776,0)</x:f>
        <x:v>0</x:v>
      </x:c>
    </x:row>
    <x:row r="777" ht="22" customHeight="1">
      <x:c r="A777" s="2" t="str">
        <x:v>COIL</x:v>
      </x:c>
      <x:c r="B777" s="2" t="str">
        <x:v>30</x:v>
      </x:c>
      <x:c r="C777" s="2" t="str">
        <x:v>14CLR12-4</x:v>
      </x:c>
      <x:c r="D777" s="2" t="str">
        <x:v>3003971</x:v>
      </x:c>
      <x:c r="E777" s="2" t="str">
        <x:v>0</x:v>
      </x:c>
      <x:c r="F777" s="2" t="str">
        <x:v>17</x:v>
      </x:c>
      <x:c r="G777" s="10"/>
      <x:c r="H777" s="10" t="n">
        <x:v>46311</x:v>
      </x:c>
      <x:c r="I777" s="7" t="n">
        <x:v>2100</x:v>
      </x:c>
      <x:c r="J777" s="7" t="n">
        <x:v>2100</x:v>
      </x:c>
      <x:c r="K777" s="7" t="n">
        <x:v>1</x:v>
      </x:c>
      <x:c r="L777" s="8" t="n">
        <x:v>8.14</x:v>
      </x:c>
      <x:c r="M777" s="9" t="n">
        <x:v>0</x:v>
      </x:c>
      <x:c r="N777" s="2" t="str">
        <x:v>a</x:v>
      </x:c>
      <x:c r="O777" s="2" t="n">
        <x:v>1</x:v>
      </x:c>
      <x:c r="P777" s="2" t="n">
        <x:v>100</x:v>
      </x:c>
      <x:c r="Q777" s="2" t="str">
        <x:v>Baseline PO cost</x:v>
      </x:c>
      <x:c r="R777" s="2" t="str">
        <x:v>Incoming active PO</x:v>
      </x:c>
      <x:c r="S777" s="12" t="n">
        <x:f>IF(AND(ISNUMBER(G777),G777&gt;0,G777&lt;=Summary!$E$5,I777&gt;0),I777*K777,0)</x:f>
        <x:v>0</x:v>
      </x:c>
      <x:c r="T777" s="12" t="n">
        <x:f>MIN(S777,MAX(0,'Inventory detail'!E507-0))</x:f>
        <x:v>0</x:v>
      </x:c>
      <x:c r="U777" s="12" t="n">
        <x:f>IF(O777=1,J777*K777,0)</x:f>
        <x:v>2100</x:v>
      </x:c>
      <x:c r="V777" s="13" t="n">
        <x:f>IF(O777=0,"",IF(H777="","",MAX(H777,Summary!$E$5)))</x:f>
        <x:v>46311</x:v>
      </x:c>
      <x:c r="W777" s="12" t="n">
        <x:f>IF(Q777="Baseline PO cost",U777,0)</x:f>
        <x:v>2100</x:v>
      </x:c>
      <x:c r="X777" s="12" t="n">
        <x:f>IF(Q777="Higher PO cost",U777,0)</x:f>
        <x:v>0</x:v>
      </x:c>
      <x:c r="Y777" s="12" t="n">
        <x:f>IF(Q777="Unclassified",U777,0)</x:f>
        <x:v>0</x:v>
      </x:c>
    </x:row>
    <x:row r="778" ht="22" customHeight="1">
      <x:c r="A778" s="2" t="str">
        <x:v>COIL</x:v>
      </x:c>
      <x:c r="B778" s="2" t="str">
        <x:v>30</x:v>
      </x:c>
      <x:c r="C778" s="2" t="str">
        <x:v>14NAV12-4</x:v>
      </x:c>
      <x:c r="D778" s="2" t="str">
        <x:v>3003929</x:v>
      </x:c>
      <x:c r="E778" s="2" t="str">
        <x:v>0</x:v>
      </x:c>
      <x:c r="F778" s="2" t="str">
        <x:v>14</x:v>
      </x:c>
      <x:c r="G778" s="10" t="n">
        <x:v>46092</x:v>
      </x:c>
      <x:c r="H778" s="10" t="n">
        <x:v>46087</x:v>
      </x:c>
      <x:c r="I778" s="7" t="n">
        <x:v>2100</x:v>
      </x:c>
      <x:c r="J778" s="7" t="n">
        <x:v>2100</x:v>
      </x:c>
      <x:c r="K778" s="7" t="n">
        <x:v>1</x:v>
      </x:c>
      <x:c r="L778" s="8" t="n">
        <x:v>8.14</x:v>
      </x:c>
      <x:c r="M778" s="9" t="n">
        <x:v>187.11</x:v>
      </x:c>
      <x:c r="N778" s="2" t="str">
        <x:v>i</x:v>
      </x:c>
      <x:c r="O778" s="2" t="n">
        <x:v>0</x:v>
      </x:c>
      <x:c r="P778" s="2" t="n">
        <x:v>100</x:v>
      </x:c>
      <x:c r="Q778" s="2" t="str">
        <x:v>Baseline PO cost</x:v>
      </x:c>
      <x:c r="R778" s="2" t="str">
        <x:v>Received</x:v>
      </x:c>
      <x:c r="S778" s="12" t="n">
        <x:f>IF(AND(ISNUMBER(G778),G778&gt;0,G778&lt;=Summary!$E$5,I778&gt;0),I778*K778,0)</x:f>
        <x:v>2100</x:v>
      </x:c>
      <x:c r="T778" s="12" t="n">
        <x:f>MIN(S778,MAX(0,'Inventory detail'!E463-0))</x:f>
        <x:v>600</x:v>
      </x:c>
      <x:c r="U778" s="12" t="n">
        <x:f>IF(O778=1,J778*K778,0)</x:f>
        <x:v>0</x:v>
      </x:c>
      <x:c r="V778" s="13" t="str">
        <x:f>IF(O778=0,"",IF(H778="","",MAX(H778,Summary!$E$5)))</x:f>
      </x:c>
      <x:c r="W778" s="12" t="n">
        <x:f>IF(Q778="Baseline PO cost",U778,0)</x:f>
        <x:v>0</x:v>
      </x:c>
      <x:c r="X778" s="12" t="n">
        <x:f>IF(Q778="Higher PO cost",U778,0)</x:f>
        <x:v>0</x:v>
      </x:c>
      <x:c r="Y778" s="12" t="n">
        <x:f>IF(Q778="Unclassified",U778,0)</x:f>
        <x:v>0</x:v>
      </x:c>
    </x:row>
    <x:row r="779" ht="22" customHeight="1">
      <x:c r="A779" s="2" t="str">
        <x:v>COIL</x:v>
      </x:c>
      <x:c r="B779" s="2" t="str">
        <x:v>30</x:v>
      </x:c>
      <x:c r="C779" s="2" t="str">
        <x:v>14NAV12-4</x:v>
      </x:c>
      <x:c r="D779" s="2" t="str">
        <x:v>3003971</x:v>
      </x:c>
      <x:c r="E779" s="2" t="str">
        <x:v>0</x:v>
      </x:c>
      <x:c r="F779" s="2" t="str">
        <x:v>18</x:v>
      </x:c>
      <x:c r="G779" s="10"/>
      <x:c r="H779" s="10" t="n">
        <x:v>46311</x:v>
      </x:c>
      <x:c r="I779" s="7" t="n">
        <x:v>2100</x:v>
      </x:c>
      <x:c r="J779" s="7" t="n">
        <x:v>2100</x:v>
      </x:c>
      <x:c r="K779" s="7" t="n">
        <x:v>1</x:v>
      </x:c>
      <x:c r="L779" s="8" t="n">
        <x:v>8.14</x:v>
      </x:c>
      <x:c r="M779" s="9" t="n">
        <x:v>0</x:v>
      </x:c>
      <x:c r="N779" s="2" t="str">
        <x:v>a</x:v>
      </x:c>
      <x:c r="O779" s="2" t="n">
        <x:v>1</x:v>
      </x:c>
      <x:c r="P779" s="2" t="n">
        <x:v>100</x:v>
      </x:c>
      <x:c r="Q779" s="2" t="str">
        <x:v>Baseline PO cost</x:v>
      </x:c>
      <x:c r="R779" s="2" t="str">
        <x:v>Incoming active PO</x:v>
      </x:c>
      <x:c r="S779" s="12" t="n">
        <x:f>IF(AND(ISNUMBER(G779),G779&gt;0,G779&lt;=Summary!$E$5,I779&gt;0),I779*K779,0)</x:f>
        <x:v>0</x:v>
      </x:c>
      <x:c r="T779" s="12" t="n">
        <x:f>MIN(S779,MAX(0,'Inventory detail'!E463-SUM(S778:S778)))</x:f>
        <x:v>0</x:v>
      </x:c>
      <x:c r="U779" s="12" t="n">
        <x:f>IF(O779=1,J779*K779,0)</x:f>
        <x:v>2100</x:v>
      </x:c>
      <x:c r="V779" s="13" t="n">
        <x:f>IF(O779=0,"",IF(H779="","",MAX(H779,Summary!$E$5)))</x:f>
        <x:v>46311</x:v>
      </x:c>
      <x:c r="W779" s="12" t="n">
        <x:f>IF(Q779="Baseline PO cost",U779,0)</x:f>
        <x:v>2100</x:v>
      </x:c>
      <x:c r="X779" s="12" t="n">
        <x:f>IF(Q779="Higher PO cost",U779,0)</x:f>
        <x:v>0</x:v>
      </x:c>
      <x:c r="Y779" s="12" t="n">
        <x:f>IF(Q779="Unclassified",U779,0)</x:f>
        <x:v>0</x:v>
      </x:c>
    </x:row>
    <x:row r="780" ht="22" customHeight="1">
      <x:c r="A780" s="2" t="str">
        <x:v>COIL</x:v>
      </x:c>
      <x:c r="B780" s="2" t="str">
        <x:v>30</x:v>
      </x:c>
      <x:c r="C780" s="2" t="str">
        <x:v>14WHT12-4</x:v>
      </x:c>
      <x:c r="D780" s="2" t="str">
        <x:v>3003945</x:v>
      </x:c>
      <x:c r="E780" s="2" t="str">
        <x:v>0</x:v>
      </x:c>
      <x:c r="F780" s="2" t="str">
        <x:v>14</x:v>
      </x:c>
      <x:c r="G780" s="10" t="n">
        <x:v>46174</x:v>
      </x:c>
      <x:c r="H780" s="10" t="n">
        <x:v>46171</x:v>
      </x:c>
      <x:c r="I780" s="7" t="n">
        <x:v>2100</x:v>
      </x:c>
      <x:c r="J780" s="7" t="n">
        <x:v>2100</x:v>
      </x:c>
      <x:c r="K780" s="7" t="n">
        <x:v>1</x:v>
      </x:c>
      <x:c r="L780" s="8" t="n">
        <x:v>8.14</x:v>
      </x:c>
      <x:c r="M780" s="9" t="n">
        <x:v>192.78</x:v>
      </x:c>
      <x:c r="N780" s="2" t="str">
        <x:v>i</x:v>
      </x:c>
      <x:c r="O780" s="2" t="n">
        <x:v>0</x:v>
      </x:c>
      <x:c r="P780" s="2" t="n">
        <x:v>100</x:v>
      </x:c>
      <x:c r="Q780" s="2" t="str">
        <x:v>Baseline PO cost</x:v>
      </x:c>
      <x:c r="R780" s="2" t="str">
        <x:v>Received</x:v>
      </x:c>
      <x:c r="S780" s="12" t="n">
        <x:f>IF(AND(ISNUMBER(G780),G780&gt;0,G780&lt;=Summary!$E$5,I780&gt;0),I780*K780,0)</x:f>
        <x:v>2100</x:v>
      </x:c>
      <x:c r="T780" s="12" t="n">
        <x:f>MIN(S780,MAX(0,'Inventory detail'!E138-0))</x:f>
        <x:v>2000</x:v>
      </x:c>
      <x:c r="U780" s="12" t="n">
        <x:f>IF(O780=1,J780*K780,0)</x:f>
        <x:v>0</x:v>
      </x:c>
      <x:c r="V780" s="13" t="str">
        <x:f>IF(O780=0,"",IF(H780="","",MAX(H780,Summary!$E$5)))</x:f>
      </x:c>
      <x:c r="W780" s="12" t="n">
        <x:f>IF(Q780="Baseline PO cost",U780,0)</x:f>
        <x:v>0</x:v>
      </x:c>
      <x:c r="X780" s="12" t="n">
        <x:f>IF(Q780="Higher PO cost",U780,0)</x:f>
        <x:v>0</x:v>
      </x:c>
      <x:c r="Y780" s="12" t="n">
        <x:f>IF(Q780="Unclassified",U780,0)</x:f>
        <x:v>0</x:v>
      </x:c>
    </x:row>
    <x:row r="781" ht="22" customHeight="1">
      <x:c r="A781" s="2" t="str">
        <x:v>COIL</x:v>
      </x:c>
      <x:c r="B781" s="2" t="str">
        <x:v>30</x:v>
      </x:c>
      <x:c r="C781" s="2" t="str">
        <x:v>14WHT12-4</x:v>
      </x:c>
      <x:c r="D781" s="2" t="str">
        <x:v>3003934</x:v>
      </x:c>
      <x:c r="E781" s="2" t="str">
        <x:v>0</x:v>
      </x:c>
      <x:c r="F781" s="2" t="str">
        <x:v>11</x:v>
      </x:c>
      <x:c r="G781" s="10" t="n">
        <x:v>46122</x:v>
      </x:c>
      <x:c r="H781" s="10" t="n">
        <x:v>46121</x:v>
      </x:c>
      <x:c r="I781" s="7" t="n">
        <x:v>8400</x:v>
      </x:c>
      <x:c r="J781" s="7" t="n">
        <x:v>8400</x:v>
      </x:c>
      <x:c r="K781" s="7" t="n">
        <x:v>1</x:v>
      </x:c>
      <x:c r="L781" s="8" t="n">
        <x:v>8.14</x:v>
      </x:c>
      <x:c r="M781" s="9" t="n">
        <x:v>748.44</x:v>
      </x:c>
      <x:c r="N781" s="2" t="str">
        <x:v>i</x:v>
      </x:c>
      <x:c r="O781" s="2" t="n">
        <x:v>0</x:v>
      </x:c>
      <x:c r="P781" s="2" t="n">
        <x:v>100</x:v>
      </x:c>
      <x:c r="Q781" s="2" t="str">
        <x:v>Baseline PO cost</x:v>
      </x:c>
      <x:c r="R781" s="2" t="str">
        <x:v>Received</x:v>
      </x:c>
      <x:c r="S781" s="12" t="n">
        <x:f>IF(AND(ISNUMBER(G781),G781&gt;0,G781&lt;=Summary!$E$5,I781&gt;0),I781*K781,0)</x:f>
        <x:v>8400</x:v>
      </x:c>
      <x:c r="T781" s="12" t="n">
        <x:f>MIN(S781,MAX(0,'Inventory detail'!E138-SUM(S780:S780)))</x:f>
        <x:v>0</x:v>
      </x:c>
      <x:c r="U781" s="12" t="n">
        <x:f>IF(O781=1,J781*K781,0)</x:f>
        <x:v>0</x:v>
      </x:c>
      <x:c r="V781" s="13" t="str">
        <x:f>IF(O781=0,"",IF(H781="","",MAX(H781,Summary!$E$5)))</x:f>
      </x:c>
      <x:c r="W781" s="12" t="n">
        <x:f>IF(Q781="Baseline PO cost",U781,0)</x:f>
        <x:v>0</x:v>
      </x:c>
      <x:c r="X781" s="12" t="n">
        <x:f>IF(Q781="Higher PO cost",U781,0)</x:f>
        <x:v>0</x:v>
      </x:c>
      <x:c r="Y781" s="12" t="n">
        <x:f>IF(Q781="Unclassified",U781,0)</x:f>
        <x:v>0</x:v>
      </x:c>
    </x:row>
    <x:row r="782" ht="22" customHeight="1">
      <x:c r="A782" s="2" t="str">
        <x:v>COIL</x:v>
      </x:c>
      <x:c r="B782" s="2" t="str">
        <x:v>30</x:v>
      </x:c>
      <x:c r="C782" s="2" t="str">
        <x:v>14WHT12-4</x:v>
      </x:c>
      <x:c r="D782" s="2" t="str">
        <x:v>3003929</x:v>
      </x:c>
      <x:c r="E782" s="2" t="str">
        <x:v>0</x:v>
      </x:c>
      <x:c r="F782" s="2" t="str">
        <x:v>15</x:v>
      </x:c>
      <x:c r="G782" s="10" t="n">
        <x:v>46092</x:v>
      </x:c>
      <x:c r="H782" s="10" t="n">
        <x:v>46087</x:v>
      </x:c>
      <x:c r="I782" s="7" t="n">
        <x:v>2100</x:v>
      </x:c>
      <x:c r="J782" s="7" t="n">
        <x:v>2100</x:v>
      </x:c>
      <x:c r="K782" s="7" t="n">
        <x:v>1</x:v>
      </x:c>
      <x:c r="L782" s="8" t="n">
        <x:v>8.14</x:v>
      </x:c>
      <x:c r="M782" s="9" t="n">
        <x:v>187.11</x:v>
      </x:c>
      <x:c r="N782" s="2" t="str">
        <x:v>i</x:v>
      </x:c>
      <x:c r="O782" s="2" t="n">
        <x:v>0</x:v>
      </x:c>
      <x:c r="P782" s="2" t="n">
        <x:v>100</x:v>
      </x:c>
      <x:c r="Q782" s="2" t="str">
        <x:v>Baseline PO cost</x:v>
      </x:c>
      <x:c r="R782" s="2" t="str">
        <x:v>Received</x:v>
      </x:c>
      <x:c r="S782" s="12" t="n">
        <x:f>IF(AND(ISNUMBER(G782),G782&gt;0,G782&lt;=Summary!$E$5,I782&gt;0),I782*K782,0)</x:f>
        <x:v>2100</x:v>
      </x:c>
      <x:c r="T782" s="12" t="n">
        <x:f>MIN(S782,MAX(0,'Inventory detail'!E138-SUM(S780:S781)))</x:f>
        <x:v>0</x:v>
      </x:c>
      <x:c r="U782" s="12" t="n">
        <x:f>IF(O782=1,J782*K782,0)</x:f>
        <x:v>0</x:v>
      </x:c>
      <x:c r="V782" s="13" t="str">
        <x:f>IF(O782=0,"",IF(H782="","",MAX(H782,Summary!$E$5)))</x:f>
      </x:c>
      <x:c r="W782" s="12" t="n">
        <x:f>IF(Q782="Baseline PO cost",U782,0)</x:f>
        <x:v>0</x:v>
      </x:c>
      <x:c r="X782" s="12" t="n">
        <x:f>IF(Q782="Higher PO cost",U782,0)</x:f>
        <x:v>0</x:v>
      </x:c>
      <x:c r="Y782" s="12" t="n">
        <x:f>IF(Q782="Unclassified",U782,0)</x:f>
        <x:v>0</x:v>
      </x:c>
    </x:row>
    <x:row r="783" ht="22" customHeight="1">
      <x:c r="A783" s="2" t="str">
        <x:v>COIL</x:v>
      </x:c>
      <x:c r="B783" s="2" t="str">
        <x:v>30</x:v>
      </x:c>
      <x:c r="C783" s="2" t="str">
        <x:v>14WHT12-4</x:v>
      </x:c>
      <x:c r="D783" s="2" t="str">
        <x:v>3003915</x:v>
      </x:c>
      <x:c r="E783" s="2" t="str">
        <x:v>0</x:v>
      </x:c>
      <x:c r="F783" s="2" t="str">
        <x:v>18</x:v>
      </x:c>
      <x:c r="G783" s="10" t="n">
        <x:v>46041</x:v>
      </x:c>
      <x:c r="H783" s="10" t="n">
        <x:v>46038</x:v>
      </x:c>
      <x:c r="I783" s="7" t="n">
        <x:v>6300</x:v>
      </x:c>
      <x:c r="J783" s="7" t="n">
        <x:v>6300</x:v>
      </x:c>
      <x:c r="K783" s="7" t="n">
        <x:v>1</x:v>
      </x:c>
      <x:c r="L783" s="8" t="n">
        <x:v>8.14</x:v>
      </x:c>
      <x:c r="M783" s="9" t="n">
        <x:v>561.33</x:v>
      </x:c>
      <x:c r="N783" s="2" t="str">
        <x:v>i</x:v>
      </x:c>
      <x:c r="O783" s="2" t="n">
        <x:v>0</x:v>
      </x:c>
      <x:c r="P783" s="2" t="n">
        <x:v>100</x:v>
      </x:c>
      <x:c r="Q783" s="2" t="str">
        <x:v>Baseline PO cost</x:v>
      </x:c>
      <x:c r="R783" s="2" t="str">
        <x:v>Received</x:v>
      </x:c>
      <x:c r="S783" s="12" t="n">
        <x:f>IF(AND(ISNUMBER(G783),G783&gt;0,G783&lt;=Summary!$E$5,I783&gt;0),I783*K783,0)</x:f>
        <x:v>6300</x:v>
      </x:c>
      <x:c r="T783" s="12" t="n">
        <x:f>MIN(S783,MAX(0,'Inventory detail'!E138-SUM(S780:S782)))</x:f>
        <x:v>0</x:v>
      </x:c>
      <x:c r="U783" s="12" t="n">
        <x:f>IF(O783=1,J783*K783,0)</x:f>
        <x:v>0</x:v>
      </x:c>
      <x:c r="V783" s="13" t="str">
        <x:f>IF(O783=0,"",IF(H783="","",MAX(H783,Summary!$E$5)))</x:f>
      </x:c>
      <x:c r="W783" s="12" t="n">
        <x:f>IF(Q783="Baseline PO cost",U783,0)</x:f>
        <x:v>0</x:v>
      </x:c>
      <x:c r="X783" s="12" t="n">
        <x:f>IF(Q783="Higher PO cost",U783,0)</x:f>
        <x:v>0</x:v>
      </x:c>
      <x:c r="Y783" s="12" t="n">
        <x:f>IF(Q783="Unclassified",U783,0)</x:f>
        <x:v>0</x:v>
      </x:c>
    </x:row>
    <x:row r="784" ht="22" customHeight="1">
      <x:c r="A784" s="2" t="str">
        <x:v>COIL</x:v>
      </x:c>
      <x:c r="B784" s="2" t="str">
        <x:v>30</x:v>
      </x:c>
      <x:c r="C784" s="2" t="str">
        <x:v>14WHT12-4</x:v>
      </x:c>
      <x:c r="D784" s="2" t="str">
        <x:v>3003978</x:v>
      </x:c>
      <x:c r="E784" s="2" t="str">
        <x:v>0</x:v>
      </x:c>
      <x:c r="F784" s="2" t="str">
        <x:v>8</x:v>
      </x:c>
      <x:c r="G784" s="10"/>
      <x:c r="H784" s="10" t="n">
        <x:v>46339</x:v>
      </x:c>
      <x:c r="I784" s="7" t="n">
        <x:v>8400</x:v>
      </x:c>
      <x:c r="J784" s="7" t="n">
        <x:v>8400</x:v>
      </x:c>
      <x:c r="K784" s="7" t="n">
        <x:v>1</x:v>
      </x:c>
      <x:c r="L784" s="8" t="n">
        <x:v>8.14</x:v>
      </x:c>
      <x:c r="M784" s="9" t="n">
        <x:v>0</x:v>
      </x:c>
      <x:c r="N784" s="2" t="str">
        <x:v>a</x:v>
      </x:c>
      <x:c r="O784" s="2" t="n">
        <x:v>1</x:v>
      </x:c>
      <x:c r="P784" s="2" t="n">
        <x:v>100</x:v>
      </x:c>
      <x:c r="Q784" s="2" t="str">
        <x:v>Baseline PO cost</x:v>
      </x:c>
      <x:c r="R784" s="2" t="str">
        <x:v>Incoming active PO</x:v>
      </x:c>
      <x:c r="S784" s="12" t="n">
        <x:f>IF(AND(ISNUMBER(G784),G784&gt;0,G784&lt;=Summary!$E$5,I784&gt;0),I784*K784,0)</x:f>
        <x:v>0</x:v>
      </x:c>
      <x:c r="T784" s="12" t="n">
        <x:f>MIN(S784,MAX(0,'Inventory detail'!E138-SUM(S780:S783)))</x:f>
        <x:v>0</x:v>
      </x:c>
      <x:c r="U784" s="12" t="n">
        <x:f>IF(O784=1,J784*K784,0)</x:f>
        <x:v>8400</x:v>
      </x:c>
      <x:c r="V784" s="13" t="n">
        <x:f>IF(O784=0,"",IF(H784="","",MAX(H784,Summary!$E$5)))</x:f>
        <x:v>46339</x:v>
      </x:c>
      <x:c r="W784" s="12" t="n">
        <x:f>IF(Q784="Baseline PO cost",U784,0)</x:f>
        <x:v>8400</x:v>
      </x:c>
      <x:c r="X784" s="12" t="n">
        <x:f>IF(Q784="Higher PO cost",U784,0)</x:f>
        <x:v>0</x:v>
      </x:c>
      <x:c r="Y784" s="12" t="n">
        <x:f>IF(Q784="Unclassified",U784,0)</x:f>
        <x:v>0</x:v>
      </x:c>
    </x:row>
    <x:row r="785" ht="22" customHeight="1">
      <x:c r="A785" s="2" t="str">
        <x:v>COIL</x:v>
      </x:c>
      <x:c r="B785" s="2" t="str">
        <x:v>30</x:v>
      </x:c>
      <x:c r="C785" s="2" t="str">
        <x:v>14WHT12-4</x:v>
      </x:c>
      <x:c r="D785" s="2" t="str">
        <x:v>3003971</x:v>
      </x:c>
      <x:c r="E785" s="2" t="str">
        <x:v>0</x:v>
      </x:c>
      <x:c r="F785" s="2" t="str">
        <x:v>19</x:v>
      </x:c>
      <x:c r="G785" s="10"/>
      <x:c r="H785" s="10" t="n">
        <x:v>46311</x:v>
      </x:c>
      <x:c r="I785" s="7" t="n">
        <x:v>4200</x:v>
      </x:c>
      <x:c r="J785" s="7" t="n">
        <x:v>4200</x:v>
      </x:c>
      <x:c r="K785" s="7" t="n">
        <x:v>1</x:v>
      </x:c>
      <x:c r="L785" s="8" t="n">
        <x:v>8.14</x:v>
      </x:c>
      <x:c r="M785" s="9" t="n">
        <x:v>0</x:v>
      </x:c>
      <x:c r="N785" s="2" t="str">
        <x:v>a</x:v>
      </x:c>
      <x:c r="O785" s="2" t="n">
        <x:v>1</x:v>
      </x:c>
      <x:c r="P785" s="2" t="n">
        <x:v>100</x:v>
      </x:c>
      <x:c r="Q785" s="2" t="str">
        <x:v>Baseline PO cost</x:v>
      </x:c>
      <x:c r="R785" s="2" t="str">
        <x:v>Incoming active PO</x:v>
      </x:c>
      <x:c r="S785" s="12" t="n">
        <x:f>IF(AND(ISNUMBER(G785),G785&gt;0,G785&lt;=Summary!$E$5,I785&gt;0),I785*K785,0)</x:f>
        <x:v>0</x:v>
      </x:c>
      <x:c r="T785" s="12" t="n">
        <x:f>MIN(S785,MAX(0,'Inventory detail'!E138-SUM(S780:S784)))</x:f>
        <x:v>0</x:v>
      </x:c>
      <x:c r="U785" s="12" t="n">
        <x:f>IF(O785=1,J785*K785,0)</x:f>
        <x:v>4200</x:v>
      </x:c>
      <x:c r="V785" s="13" t="n">
        <x:f>IF(O785=0,"",IF(H785="","",MAX(H785,Summary!$E$5)))</x:f>
        <x:v>46311</x:v>
      </x:c>
      <x:c r="W785" s="12" t="n">
        <x:f>IF(Q785="Baseline PO cost",U785,0)</x:f>
        <x:v>4200</x:v>
      </x:c>
      <x:c r="X785" s="12" t="n">
        <x:f>IF(Q785="Higher PO cost",U785,0)</x:f>
        <x:v>0</x:v>
      </x:c>
      <x:c r="Y785" s="12" t="n">
        <x:f>IF(Q785="Unclassified",U785,0)</x:f>
        <x:v>0</x:v>
      </x:c>
    </x:row>
    <x:row r="786" ht="22" customHeight="1">
      <x:c r="A786" s="2" t="str">
        <x:v>COIL</x:v>
      </x:c>
      <x:c r="B786" s="2" t="str">
        <x:v>30</x:v>
      </x:c>
      <x:c r="C786" s="2" t="str">
        <x:v>16BLK12-4</x:v>
      </x:c>
      <x:c r="D786" s="2" t="str">
        <x:v>3003962</x:v>
      </x:c>
      <x:c r="E786" s="2" t="str">
        <x:v>0</x:v>
      </x:c>
      <x:c r="F786" s="2" t="str">
        <x:v>12</x:v>
      </x:c>
      <x:c r="G786" s="10" t="n">
        <x:v>46273</x:v>
      </x:c>
      <x:c r="H786" s="10" t="n">
        <x:v>46269</x:v>
      </x:c>
      <x:c r="I786" s="7" t="n">
        <x:v>4200</x:v>
      </x:c>
      <x:c r="J786" s="7" t="n">
        <x:v>4200</x:v>
      </x:c>
      <x:c r="K786" s="7" t="n">
        <x:v>1</x:v>
      </x:c>
      <x:c r="L786" s="8" t="n">
        <x:v>8.19</x:v>
      </x:c>
      <x:c r="M786" s="9" t="n">
        <x:v>388.08</x:v>
      </x:c>
      <x:c r="N786" s="2" t="str">
        <x:v>i</x:v>
      </x:c>
      <x:c r="O786" s="2" t="n">
        <x:v>0</x:v>
      </x:c>
      <x:c r="P786" s="2" t="n">
        <x:v>100</x:v>
      </x:c>
      <x:c r="Q786" s="2" t="str">
        <x:v>Baseline PO cost</x:v>
      </x:c>
      <x:c r="R786" s="2" t="str">
        <x:v>Received</x:v>
      </x:c>
      <x:c r="S786" s="12" t="n">
        <x:f>IF(AND(ISNUMBER(G786),G786&gt;0,G786&lt;=Summary!$E$5,I786&gt;0),I786*K786,0)</x:f>
        <x:v>4200</x:v>
      </x:c>
      <x:c r="T786" s="12" t="n">
        <x:f>MIN(S786,MAX(0,'Inventory detail'!E67-0))</x:f>
        <x:v>0</x:v>
      </x:c>
      <x:c r="U786" s="12" t="n">
        <x:f>IF(O786=1,J786*K786,0)</x:f>
        <x:v>0</x:v>
      </x:c>
      <x:c r="V786" s="13" t="str">
        <x:f>IF(O786=0,"",IF(H786="","",MAX(H786,Summary!$E$5)))</x:f>
      </x:c>
      <x:c r="W786" s="12" t="n">
        <x:f>IF(Q786="Baseline PO cost",U786,0)</x:f>
        <x:v>0</x:v>
      </x:c>
      <x:c r="X786" s="12" t="n">
        <x:f>IF(Q786="Higher PO cost",U786,0)</x:f>
        <x:v>0</x:v>
      </x:c>
      <x:c r="Y786" s="12" t="n">
        <x:f>IF(Q786="Unclassified",U786,0)</x:f>
        <x:v>0</x:v>
      </x:c>
    </x:row>
    <x:row r="787" ht="22" customHeight="1">
      <x:c r="A787" s="2" t="str">
        <x:v>COIL</x:v>
      </x:c>
      <x:c r="B787" s="2" t="str">
        <x:v>30</x:v>
      </x:c>
      <x:c r="C787" s="2" t="str">
        <x:v>16BLK12-4</x:v>
      </x:c>
      <x:c r="D787" s="2" t="str">
        <x:v>3003953</x:v>
      </x:c>
      <x:c r="E787" s="2" t="str">
        <x:v>0</x:v>
      </x:c>
      <x:c r="F787" s="2" t="str">
        <x:v>15</x:v>
      </x:c>
      <x:c r="G787" s="10" t="n">
        <x:v>46195</x:v>
      </x:c>
      <x:c r="H787" s="10" t="n">
        <x:v>46197</x:v>
      </x:c>
      <x:c r="I787" s="7" t="n">
        <x:v>14000</x:v>
      </x:c>
      <x:c r="J787" s="7" t="n">
        <x:v>14000</x:v>
      </x:c>
      <x:c r="K787" s="7" t="n">
        <x:v>1</x:v>
      </x:c>
      <x:c r="L787" s="8" t="n">
        <x:v>8.19</x:v>
      </x:c>
      <x:c r="M787" s="9" t="n">
        <x:v>1293.6</x:v>
      </x:c>
      <x:c r="N787" s="2" t="str">
        <x:v>i</x:v>
      </x:c>
      <x:c r="O787" s="2" t="n">
        <x:v>0</x:v>
      </x:c>
      <x:c r="P787" s="2" t="n">
        <x:v>100</x:v>
      </x:c>
      <x:c r="Q787" s="2" t="str">
        <x:v>Baseline PO cost</x:v>
      </x:c>
      <x:c r="R787" s="2" t="str">
        <x:v>Received</x:v>
      </x:c>
      <x:c r="S787" s="12" t="n">
        <x:f>IF(AND(ISNUMBER(G787),G787&gt;0,G787&lt;=Summary!$E$5,I787&gt;0),I787*K787,0)</x:f>
        <x:v>14000</x:v>
      </x:c>
      <x:c r="T787" s="12" t="n">
        <x:f>MIN(S787,MAX(0,'Inventory detail'!E67-SUM(S786:S786)))</x:f>
        <x:v>0</x:v>
      </x:c>
      <x:c r="U787" s="12" t="n">
        <x:f>IF(O787=1,J787*K787,0)</x:f>
        <x:v>0</x:v>
      </x:c>
      <x:c r="V787" s="13" t="str">
        <x:f>IF(O787=0,"",IF(H787="","",MAX(H787,Summary!$E$5)))</x:f>
      </x:c>
      <x:c r="W787" s="12" t="n">
        <x:f>IF(Q787="Baseline PO cost",U787,0)</x:f>
        <x:v>0</x:v>
      </x:c>
      <x:c r="X787" s="12" t="n">
        <x:f>IF(Q787="Higher PO cost",U787,0)</x:f>
        <x:v>0</x:v>
      </x:c>
      <x:c r="Y787" s="12" t="n">
        <x:f>IF(Q787="Unclassified",U787,0)</x:f>
        <x:v>0</x:v>
      </x:c>
    </x:row>
    <x:row r="788" ht="22" customHeight="1">
      <x:c r="A788" s="2" t="str">
        <x:v>COIL</x:v>
      </x:c>
      <x:c r="B788" s="2" t="str">
        <x:v>30</x:v>
      </x:c>
      <x:c r="C788" s="2" t="str">
        <x:v>16BLK12-4</x:v>
      </x:c>
      <x:c r="D788" s="2" t="str">
        <x:v>3003945</x:v>
      </x:c>
      <x:c r="E788" s="2" t="str">
        <x:v>0</x:v>
      </x:c>
      <x:c r="F788" s="2" t="str">
        <x:v>15</x:v>
      </x:c>
      <x:c r="G788" s="10" t="n">
        <x:v>46174</x:v>
      </x:c>
      <x:c r="H788" s="10" t="n">
        <x:v>46171</x:v>
      </x:c>
      <x:c r="I788" s="7" t="n">
        <x:v>7000</x:v>
      </x:c>
      <x:c r="J788" s="7" t="n">
        <x:v>7000</x:v>
      </x:c>
      <x:c r="K788" s="7" t="n">
        <x:v>1</x:v>
      </x:c>
      <x:c r="L788" s="8" t="n">
        <x:v>8.19</x:v>
      </x:c>
      <x:c r="M788" s="9" t="n">
        <x:v>646.8</x:v>
      </x:c>
      <x:c r="N788" s="2" t="str">
        <x:v>i</x:v>
      </x:c>
      <x:c r="O788" s="2" t="n">
        <x:v>0</x:v>
      </x:c>
      <x:c r="P788" s="2" t="n">
        <x:v>100</x:v>
      </x:c>
      <x:c r="Q788" s="2" t="str">
        <x:v>Baseline PO cost</x:v>
      </x:c>
      <x:c r="R788" s="2" t="str">
        <x:v>Received</x:v>
      </x:c>
      <x:c r="S788" s="12" t="n">
        <x:f>IF(AND(ISNUMBER(G788),G788&gt;0,G788&lt;=Summary!$E$5,I788&gt;0),I788*K788,0)</x:f>
        <x:v>7000</x:v>
      </x:c>
      <x:c r="T788" s="12" t="n">
        <x:f>MIN(S788,MAX(0,'Inventory detail'!E67-SUM(S786:S787)))</x:f>
        <x:v>0</x:v>
      </x:c>
      <x:c r="U788" s="12" t="n">
        <x:f>IF(O788=1,J788*K788,0)</x:f>
        <x:v>0</x:v>
      </x:c>
      <x:c r="V788" s="13" t="str">
        <x:f>IF(O788=0,"",IF(H788="","",MAX(H788,Summary!$E$5)))</x:f>
      </x:c>
      <x:c r="W788" s="12" t="n">
        <x:f>IF(Q788="Baseline PO cost",U788,0)</x:f>
        <x:v>0</x:v>
      </x:c>
      <x:c r="X788" s="12" t="n">
        <x:f>IF(Q788="Higher PO cost",U788,0)</x:f>
        <x:v>0</x:v>
      </x:c>
      <x:c r="Y788" s="12" t="n">
        <x:f>IF(Q788="Unclassified",U788,0)</x:f>
        <x:v>0</x:v>
      </x:c>
    </x:row>
    <x:row r="789" ht="22" customHeight="1">
      <x:c r="A789" s="2" t="str">
        <x:v>COIL</x:v>
      </x:c>
      <x:c r="B789" s="2" t="str">
        <x:v>30</x:v>
      </x:c>
      <x:c r="C789" s="2" t="str">
        <x:v>16BLK12-4</x:v>
      </x:c>
      <x:c r="D789" s="2" t="str">
        <x:v>3003940</x:v>
      </x:c>
      <x:c r="E789" s="2" t="str">
        <x:v>0</x:v>
      </x:c>
      <x:c r="F789" s="2" t="str">
        <x:v>12</x:v>
      </x:c>
      <x:c r="G789" s="10" t="n">
        <x:v>46143</x:v>
      </x:c>
      <x:c r="H789" s="10" t="n">
        <x:v>46143</x:v>
      </x:c>
      <x:c r="I789" s="7" t="n">
        <x:v>8400</x:v>
      </x:c>
      <x:c r="J789" s="7" t="n">
        <x:v>8400</x:v>
      </x:c>
      <x:c r="K789" s="7" t="n">
        <x:v>1</x:v>
      </x:c>
      <x:c r="L789" s="8" t="n">
        <x:v>8.19</x:v>
      </x:c>
      <x:c r="M789" s="9" t="n">
        <x:v>776.16</x:v>
      </x:c>
      <x:c r="N789" s="2" t="str">
        <x:v>i</x:v>
      </x:c>
      <x:c r="O789" s="2" t="n">
        <x:v>0</x:v>
      </x:c>
      <x:c r="P789" s="2" t="n">
        <x:v>100</x:v>
      </x:c>
      <x:c r="Q789" s="2" t="str">
        <x:v>Baseline PO cost</x:v>
      </x:c>
      <x:c r="R789" s="2" t="str">
        <x:v>Received</x:v>
      </x:c>
      <x:c r="S789" s="12" t="n">
        <x:f>IF(AND(ISNUMBER(G789),G789&gt;0,G789&lt;=Summary!$E$5,I789&gt;0),I789*K789,0)</x:f>
        <x:v>8400</x:v>
      </x:c>
      <x:c r="T789" s="12" t="n">
        <x:f>MIN(S789,MAX(0,'Inventory detail'!E67-SUM(S786:S788)))</x:f>
        <x:v>0</x:v>
      </x:c>
      <x:c r="U789" s="12" t="n">
        <x:f>IF(O789=1,J789*K789,0)</x:f>
        <x:v>0</x:v>
      </x:c>
      <x:c r="V789" s="13" t="str">
        <x:f>IF(O789=0,"",IF(H789="","",MAX(H789,Summary!$E$5)))</x:f>
      </x:c>
      <x:c r="W789" s="12" t="n">
        <x:f>IF(Q789="Baseline PO cost",U789,0)</x:f>
        <x:v>0</x:v>
      </x:c>
      <x:c r="X789" s="12" t="n">
        <x:f>IF(Q789="Higher PO cost",U789,0)</x:f>
        <x:v>0</x:v>
      </x:c>
      <x:c r="Y789" s="12" t="n">
        <x:f>IF(Q789="Unclassified",U789,0)</x:f>
        <x:v>0</x:v>
      </x:c>
    </x:row>
    <x:row r="790" ht="22" customHeight="1">
      <x:c r="A790" s="2" t="str">
        <x:v>COIL</x:v>
      </x:c>
      <x:c r="B790" s="2" t="str">
        <x:v>30</x:v>
      </x:c>
      <x:c r="C790" s="2" t="str">
        <x:v>16BLK12-4</x:v>
      </x:c>
      <x:c r="D790" s="2" t="str">
        <x:v>3003934</x:v>
      </x:c>
      <x:c r="E790" s="2" t="str">
        <x:v>0</x:v>
      </x:c>
      <x:c r="F790" s="2" t="str">
        <x:v>12</x:v>
      </x:c>
      <x:c r="G790" s="10" t="n">
        <x:v>46122</x:v>
      </x:c>
      <x:c r="H790" s="10" t="n">
        <x:v>46121</x:v>
      </x:c>
      <x:c r="I790" s="7" t="n">
        <x:v>5600</x:v>
      </x:c>
      <x:c r="J790" s="7" t="n">
        <x:v>5600</x:v>
      </x:c>
      <x:c r="K790" s="7" t="n">
        <x:v>1</x:v>
      </x:c>
      <x:c r="L790" s="8" t="n">
        <x:v>8.19</x:v>
      </x:c>
      <x:c r="M790" s="9" t="n">
        <x:v>502.32</x:v>
      </x:c>
      <x:c r="N790" s="2" t="str">
        <x:v>i</x:v>
      </x:c>
      <x:c r="O790" s="2" t="n">
        <x:v>0</x:v>
      </x:c>
      <x:c r="P790" s="2" t="n">
        <x:v>100</x:v>
      </x:c>
      <x:c r="Q790" s="2" t="str">
        <x:v>Baseline PO cost</x:v>
      </x:c>
      <x:c r="R790" s="2" t="str">
        <x:v>Received</x:v>
      </x:c>
      <x:c r="S790" s="12" t="n">
        <x:f>IF(AND(ISNUMBER(G790),G790&gt;0,G790&lt;=Summary!$E$5,I790&gt;0),I790*K790,0)</x:f>
        <x:v>5600</x:v>
      </x:c>
      <x:c r="T790" s="12" t="n">
        <x:f>MIN(S790,MAX(0,'Inventory detail'!E67-SUM(S786:S789)))</x:f>
        <x:v>0</x:v>
      </x:c>
      <x:c r="U790" s="12" t="n">
        <x:f>IF(O790=1,J790*K790,0)</x:f>
        <x:v>0</x:v>
      </x:c>
      <x:c r="V790" s="13" t="str">
        <x:f>IF(O790=0,"",IF(H790="","",MAX(H790,Summary!$E$5)))</x:f>
      </x:c>
      <x:c r="W790" s="12" t="n">
        <x:f>IF(Q790="Baseline PO cost",U790,0)</x:f>
        <x:v>0</x:v>
      </x:c>
      <x:c r="X790" s="12" t="n">
        <x:f>IF(Q790="Higher PO cost",U790,0)</x:f>
        <x:v>0</x:v>
      </x:c>
      <x:c r="Y790" s="12" t="n">
        <x:f>IF(Q790="Unclassified",U790,0)</x:f>
        <x:v>0</x:v>
      </x:c>
    </x:row>
    <x:row r="791" ht="22" customHeight="1">
      <x:c r="A791" s="2" t="str">
        <x:v>COIL</x:v>
      </x:c>
      <x:c r="B791" s="2" t="str">
        <x:v>30</x:v>
      </x:c>
      <x:c r="C791" s="2" t="str">
        <x:v>16BLK12-4</x:v>
      </x:c>
      <x:c r="D791" s="2" t="str">
        <x:v>3003929</x:v>
      </x:c>
      <x:c r="E791" s="2" t="str">
        <x:v>0</x:v>
      </x:c>
      <x:c r="F791" s="2" t="str">
        <x:v>16</x:v>
      </x:c>
      <x:c r="G791" s="10" t="n">
        <x:v>46092</x:v>
      </x:c>
      <x:c r="H791" s="10" t="n">
        <x:v>46087</x:v>
      </x:c>
      <x:c r="I791" s="7" t="n">
        <x:v>4200</x:v>
      </x:c>
      <x:c r="J791" s="7" t="n">
        <x:v>4200</x:v>
      </x:c>
      <x:c r="K791" s="7" t="n">
        <x:v>1</x:v>
      </x:c>
      <x:c r="L791" s="8" t="n">
        <x:v>8.19</x:v>
      </x:c>
      <x:c r="M791" s="9" t="n">
        <x:v>376.74</x:v>
      </x:c>
      <x:c r="N791" s="2" t="str">
        <x:v>i</x:v>
      </x:c>
      <x:c r="O791" s="2" t="n">
        <x:v>0</x:v>
      </x:c>
      <x:c r="P791" s="2" t="n">
        <x:v>100</x:v>
      </x:c>
      <x:c r="Q791" s="2" t="str">
        <x:v>Baseline PO cost</x:v>
      </x:c>
      <x:c r="R791" s="2" t="str">
        <x:v>Received</x:v>
      </x:c>
      <x:c r="S791" s="12" t="n">
        <x:f>IF(AND(ISNUMBER(G791),G791&gt;0,G791&lt;=Summary!$E$5,I791&gt;0),I791*K791,0)</x:f>
        <x:v>4200</x:v>
      </x:c>
      <x:c r="T791" s="12" t="n">
        <x:f>MIN(S791,MAX(0,'Inventory detail'!E67-SUM(S786:S790)))</x:f>
        <x:v>0</x:v>
      </x:c>
      <x:c r="U791" s="12" t="n">
        <x:f>IF(O791=1,J791*K791,0)</x:f>
        <x:v>0</x:v>
      </x:c>
      <x:c r="V791" s="13" t="str">
        <x:f>IF(O791=0,"",IF(H791="","",MAX(H791,Summary!$E$5)))</x:f>
      </x:c>
      <x:c r="W791" s="12" t="n">
        <x:f>IF(Q791="Baseline PO cost",U791,0)</x:f>
        <x:v>0</x:v>
      </x:c>
      <x:c r="X791" s="12" t="n">
        <x:f>IF(Q791="Higher PO cost",U791,0)</x:f>
        <x:v>0</x:v>
      </x:c>
      <x:c r="Y791" s="12" t="n">
        <x:f>IF(Q791="Unclassified",U791,0)</x:f>
        <x:v>0</x:v>
      </x:c>
    </x:row>
    <x:row r="792" ht="22" customHeight="1">
      <x:c r="A792" s="2" t="str">
        <x:v>COIL</x:v>
      </x:c>
      <x:c r="B792" s="2" t="str">
        <x:v>30</x:v>
      </x:c>
      <x:c r="C792" s="2" t="str">
        <x:v>16BLK12-4</x:v>
      </x:c>
      <x:c r="D792" s="2" t="str">
        <x:v>3003925</x:v>
      </x:c>
      <x:c r="E792" s="2" t="str">
        <x:v>0</x:v>
      </x:c>
      <x:c r="F792" s="2" t="str">
        <x:v>13</x:v>
      </x:c>
      <x:c r="G792" s="10" t="n">
        <x:v>46070</x:v>
      </x:c>
      <x:c r="H792" s="10" t="n">
        <x:v>46063</x:v>
      </x:c>
      <x:c r="I792" s="7" t="n">
        <x:v>4200</x:v>
      </x:c>
      <x:c r="J792" s="7" t="n">
        <x:v>4200</x:v>
      </x:c>
      <x:c r="K792" s="7" t="n">
        <x:v>1</x:v>
      </x:c>
      <x:c r="L792" s="8" t="n">
        <x:v>8.19</x:v>
      </x:c>
      <x:c r="M792" s="9" t="n">
        <x:v>376.74</x:v>
      </x:c>
      <x:c r="N792" s="2" t="str">
        <x:v>i</x:v>
      </x:c>
      <x:c r="O792" s="2" t="n">
        <x:v>0</x:v>
      </x:c>
      <x:c r="P792" s="2" t="n">
        <x:v>100</x:v>
      </x:c>
      <x:c r="Q792" s="2" t="str">
        <x:v>Baseline PO cost</x:v>
      </x:c>
      <x:c r="R792" s="2" t="str">
        <x:v>Received</x:v>
      </x:c>
      <x:c r="S792" s="12" t="n">
        <x:f>IF(AND(ISNUMBER(G792),G792&gt;0,G792&lt;=Summary!$E$5,I792&gt;0),I792*K792,0)</x:f>
        <x:v>4200</x:v>
      </x:c>
      <x:c r="T792" s="12" t="n">
        <x:f>MIN(S792,MAX(0,'Inventory detail'!E67-SUM(S786:S791)))</x:f>
        <x:v>0</x:v>
      </x:c>
      <x:c r="U792" s="12" t="n">
        <x:f>IF(O792=1,J792*K792,0)</x:f>
        <x:v>0</x:v>
      </x:c>
      <x:c r="V792" s="13" t="str">
        <x:f>IF(O792=0,"",IF(H792="","",MAX(H792,Summary!$E$5)))</x:f>
      </x:c>
      <x:c r="W792" s="12" t="n">
        <x:f>IF(Q792="Baseline PO cost",U792,0)</x:f>
        <x:v>0</x:v>
      </x:c>
      <x:c r="X792" s="12" t="n">
        <x:f>IF(Q792="Higher PO cost",U792,0)</x:f>
        <x:v>0</x:v>
      </x:c>
      <x:c r="Y792" s="12" t="n">
        <x:f>IF(Q792="Unclassified",U792,0)</x:f>
        <x:v>0</x:v>
      </x:c>
    </x:row>
    <x:row r="793" ht="22" customHeight="1">
      <x:c r="A793" s="2" t="str">
        <x:v>COIL</x:v>
      </x:c>
      <x:c r="B793" s="2" t="str">
        <x:v>30</x:v>
      </x:c>
      <x:c r="C793" s="2" t="str">
        <x:v>16BLK12-4</x:v>
      </x:c>
      <x:c r="D793" s="2" t="str">
        <x:v>3003915</x:v>
      </x:c>
      <x:c r="E793" s="2" t="str">
        <x:v>0</x:v>
      </x:c>
      <x:c r="F793" s="2" t="str">
        <x:v>19</x:v>
      </x:c>
      <x:c r="G793" s="10" t="n">
        <x:v>46041</x:v>
      </x:c>
      <x:c r="H793" s="10" t="n">
        <x:v>46038</x:v>
      </x:c>
      <x:c r="I793" s="7" t="n">
        <x:v>5600</x:v>
      </x:c>
      <x:c r="J793" s="7" t="n">
        <x:v>5600</x:v>
      </x:c>
      <x:c r="K793" s="7" t="n">
        <x:v>1</x:v>
      </x:c>
      <x:c r="L793" s="8" t="n">
        <x:v>8.19</x:v>
      </x:c>
      <x:c r="M793" s="9" t="n">
        <x:v>502.32</x:v>
      </x:c>
      <x:c r="N793" s="2" t="str">
        <x:v>i</x:v>
      </x:c>
      <x:c r="O793" s="2" t="n">
        <x:v>0</x:v>
      </x:c>
      <x:c r="P793" s="2" t="n">
        <x:v>100</x:v>
      </x:c>
      <x:c r="Q793" s="2" t="str">
        <x:v>Baseline PO cost</x:v>
      </x:c>
      <x:c r="R793" s="2" t="str">
        <x:v>Received</x:v>
      </x:c>
      <x:c r="S793" s="12" t="n">
        <x:f>IF(AND(ISNUMBER(G793),G793&gt;0,G793&lt;=Summary!$E$5,I793&gt;0),I793*K793,0)</x:f>
        <x:v>5600</x:v>
      </x:c>
      <x:c r="T793" s="12" t="n">
        <x:f>MIN(S793,MAX(0,'Inventory detail'!E67-SUM(S786:S792)))</x:f>
        <x:v>0</x:v>
      </x:c>
      <x:c r="U793" s="12" t="n">
        <x:f>IF(O793=1,J793*K793,0)</x:f>
        <x:v>0</x:v>
      </x:c>
      <x:c r="V793" s="13" t="str">
        <x:f>IF(O793=0,"",IF(H793="","",MAX(H793,Summary!$E$5)))</x:f>
      </x:c>
      <x:c r="W793" s="12" t="n">
        <x:f>IF(Q793="Baseline PO cost",U793,0)</x:f>
        <x:v>0</x:v>
      </x:c>
      <x:c r="X793" s="12" t="n">
        <x:f>IF(Q793="Higher PO cost",U793,0)</x:f>
        <x:v>0</x:v>
      </x:c>
      <x:c r="Y793" s="12" t="n">
        <x:f>IF(Q793="Unclassified",U793,0)</x:f>
        <x:v>0</x:v>
      </x:c>
    </x:row>
    <x:row r="794" ht="22" customHeight="1">
      <x:c r="A794" s="2" t="str">
        <x:v>COIL</x:v>
      </x:c>
      <x:c r="B794" s="2" t="str">
        <x:v>30</x:v>
      </x:c>
      <x:c r="C794" s="2" t="str">
        <x:v>16BLK12-4</x:v>
      </x:c>
      <x:c r="D794" s="2" t="str">
        <x:v>3003978</x:v>
      </x:c>
      <x:c r="E794" s="2" t="str">
        <x:v>0</x:v>
      </x:c>
      <x:c r="F794" s="2" t="str">
        <x:v>9</x:v>
      </x:c>
      <x:c r="G794" s="10"/>
      <x:c r="H794" s="10" t="n">
        <x:v>46339</x:v>
      </x:c>
      <x:c r="I794" s="7" t="n">
        <x:v>14000</x:v>
      </x:c>
      <x:c r="J794" s="7" t="n">
        <x:v>14000</x:v>
      </x:c>
      <x:c r="K794" s="7" t="n">
        <x:v>1</x:v>
      </x:c>
      <x:c r="L794" s="8" t="n">
        <x:v>8.19</x:v>
      </x:c>
      <x:c r="M794" s="9" t="n">
        <x:v>0</x:v>
      </x:c>
      <x:c r="N794" s="2" t="str">
        <x:v>a</x:v>
      </x:c>
      <x:c r="O794" s="2" t="n">
        <x:v>1</x:v>
      </x:c>
      <x:c r="P794" s="2" t="n">
        <x:v>100</x:v>
      </x:c>
      <x:c r="Q794" s="2" t="str">
        <x:v>Baseline PO cost</x:v>
      </x:c>
      <x:c r="R794" s="2" t="str">
        <x:v>Incoming active PO</x:v>
      </x:c>
      <x:c r="S794" s="12" t="n">
        <x:f>IF(AND(ISNUMBER(G794),G794&gt;0,G794&lt;=Summary!$E$5,I794&gt;0),I794*K794,0)</x:f>
        <x:v>0</x:v>
      </x:c>
      <x:c r="T794" s="12" t="n">
        <x:f>MIN(S794,MAX(0,'Inventory detail'!E67-SUM(S786:S793)))</x:f>
        <x:v>0</x:v>
      </x:c>
      <x:c r="U794" s="12" t="n">
        <x:f>IF(O794=1,J794*K794,0)</x:f>
        <x:v>14000</x:v>
      </x:c>
      <x:c r="V794" s="13" t="n">
        <x:f>IF(O794=0,"",IF(H794="","",MAX(H794,Summary!$E$5)))</x:f>
        <x:v>46339</x:v>
      </x:c>
      <x:c r="W794" s="12" t="n">
        <x:f>IF(Q794="Baseline PO cost",U794,0)</x:f>
        <x:v>14000</x:v>
      </x:c>
      <x:c r="X794" s="12" t="n">
        <x:f>IF(Q794="Higher PO cost",U794,0)</x:f>
        <x:v>0</x:v>
      </x:c>
      <x:c r="Y794" s="12" t="n">
        <x:f>IF(Q794="Unclassified",U794,0)</x:f>
        <x:v>0</x:v>
      </x:c>
    </x:row>
    <x:row r="795" ht="22" customHeight="1">
      <x:c r="A795" s="2" t="str">
        <x:v>COIL</x:v>
      </x:c>
      <x:c r="B795" s="2" t="str">
        <x:v>30</x:v>
      </x:c>
      <x:c r="C795" s="2" t="str">
        <x:v>16BLK12-4</x:v>
      </x:c>
      <x:c r="D795" s="2" t="str">
        <x:v>3003971</x:v>
      </x:c>
      <x:c r="E795" s="2" t="str">
        <x:v>0</x:v>
      </x:c>
      <x:c r="F795" s="2" t="str">
        <x:v>20</x:v>
      </x:c>
      <x:c r="G795" s="10"/>
      <x:c r="H795" s="10" t="n">
        <x:v>46311</x:v>
      </x:c>
      <x:c r="I795" s="7" t="n">
        <x:v>14000</x:v>
      </x:c>
      <x:c r="J795" s="7" t="n">
        <x:v>14000</x:v>
      </x:c>
      <x:c r="K795" s="7" t="n">
        <x:v>1</x:v>
      </x:c>
      <x:c r="L795" s="8" t="n">
        <x:v>8.19</x:v>
      </x:c>
      <x:c r="M795" s="9" t="n">
        <x:v>0</x:v>
      </x:c>
      <x:c r="N795" s="2" t="str">
        <x:v>a</x:v>
      </x:c>
      <x:c r="O795" s="2" t="n">
        <x:v>1</x:v>
      </x:c>
      <x:c r="P795" s="2" t="n">
        <x:v>100</x:v>
      </x:c>
      <x:c r="Q795" s="2" t="str">
        <x:v>Baseline PO cost</x:v>
      </x:c>
      <x:c r="R795" s="2" t="str">
        <x:v>Incoming active PO</x:v>
      </x:c>
      <x:c r="S795" s="12" t="n">
        <x:f>IF(AND(ISNUMBER(G795),G795&gt;0,G795&lt;=Summary!$E$5,I795&gt;0),I795*K795,0)</x:f>
        <x:v>0</x:v>
      </x:c>
      <x:c r="T795" s="12" t="n">
        <x:f>MIN(S795,MAX(0,'Inventory detail'!E67-SUM(S786:S794)))</x:f>
        <x:v>0</x:v>
      </x:c>
      <x:c r="U795" s="12" t="n">
        <x:f>IF(O795=1,J795*K795,0)</x:f>
        <x:v>14000</x:v>
      </x:c>
      <x:c r="V795" s="13" t="n">
        <x:f>IF(O795=0,"",IF(H795="","",MAX(H795,Summary!$E$5)))</x:f>
        <x:v>46311</x:v>
      </x:c>
      <x:c r="W795" s="12" t="n">
        <x:f>IF(Q795="Baseline PO cost",U795,0)</x:f>
        <x:v>14000</x:v>
      </x:c>
      <x:c r="X795" s="12" t="n">
        <x:f>IF(Q795="Higher PO cost",U795,0)</x:f>
        <x:v>0</x:v>
      </x:c>
      <x:c r="Y795" s="12" t="n">
        <x:f>IF(Q795="Unclassified",U795,0)</x:f>
        <x:v>0</x:v>
      </x:c>
    </x:row>
    <x:row r="796" ht="22" customHeight="1">
      <x:c r="A796" s="2" t="str">
        <x:v>COIL</x:v>
      </x:c>
      <x:c r="B796" s="2" t="str">
        <x:v>30</x:v>
      </x:c>
      <x:c r="C796" s="2" t="str">
        <x:v>16BLK36-4</x:v>
      </x:c>
      <x:c r="D796" s="2" t="str">
        <x:v>3003953</x:v>
      </x:c>
      <x:c r="E796" s="2" t="str">
        <x:v>0</x:v>
      </x:c>
      <x:c r="F796" s="2" t="str">
        <x:v>32</x:v>
      </x:c>
      <x:c r="G796" s="10" t="n">
        <x:v>46195</x:v>
      </x:c>
      <x:c r="H796" s="10" t="n">
        <x:v>46197</x:v>
      </x:c>
      <x:c r="I796" s="7" t="n">
        <x:v>500</x:v>
      </x:c>
      <x:c r="J796" s="7" t="n">
        <x:v>500</x:v>
      </x:c>
      <x:c r="K796" s="7" t="n">
        <x:v>1</x:v>
      </x:c>
      <x:c r="L796" s="8" t="n">
        <x:v>24.45</x:v>
      </x:c>
      <x:c r="M796" s="9" t="n">
        <x:v>137.85</x:v>
      </x:c>
      <x:c r="N796" s="2" t="str">
        <x:v>i</x:v>
      </x:c>
      <x:c r="O796" s="2" t="n">
        <x:v>0</x:v>
      </x:c>
      <x:c r="P796" s="2" t="n">
        <x:v>100</x:v>
      </x:c>
      <x:c r="Q796" s="2" t="str">
        <x:v>Baseline PO cost</x:v>
      </x:c>
      <x:c r="R796" s="2" t="str">
        <x:v>Received</x:v>
      </x:c>
      <x:c r="S796" s="12" t="n">
        <x:f>IF(AND(ISNUMBER(G796),G796&gt;0,G796&lt;=Summary!$E$5,I796&gt;0),I796*K796,0)</x:f>
        <x:v>500</x:v>
      </x:c>
      <x:c r="T796" s="12" t="n">
        <x:f>MIN(S796,MAX(0,'Inventory detail'!E418-0))</x:f>
        <x:v>300</x:v>
      </x:c>
      <x:c r="U796" s="12" t="n">
        <x:f>IF(O796=1,J796*K796,0)</x:f>
        <x:v>0</x:v>
      </x:c>
      <x:c r="V796" s="13" t="str">
        <x:f>IF(O796=0,"",IF(H796="","",MAX(H796,Summary!$E$5)))</x:f>
      </x:c>
      <x:c r="W796" s="12" t="n">
        <x:f>IF(Q796="Baseline PO cost",U796,0)</x:f>
        <x:v>0</x:v>
      </x:c>
      <x:c r="X796" s="12" t="n">
        <x:f>IF(Q796="Higher PO cost",U796,0)</x:f>
        <x:v>0</x:v>
      </x:c>
      <x:c r="Y796" s="12" t="n">
        <x:f>IF(Q796="Unclassified",U796,0)</x:f>
        <x:v>0</x:v>
      </x:c>
    </x:row>
    <x:row r="797" ht="22" customHeight="1">
      <x:c r="A797" s="2" t="str">
        <x:v>COIL</x:v>
      </x:c>
      <x:c r="B797" s="2" t="str">
        <x:v>30</x:v>
      </x:c>
      <x:c r="C797" s="2" t="str">
        <x:v>16BLK36-4</x:v>
      </x:c>
      <x:c r="D797" s="2" t="str">
        <x:v>3003945</x:v>
      </x:c>
      <x:c r="E797" s="2" t="str">
        <x:v>0</x:v>
      </x:c>
      <x:c r="F797" s="2" t="str">
        <x:v>25</x:v>
      </x:c>
      <x:c r="G797" s="10" t="n">
        <x:v>46174</x:v>
      </x:c>
      <x:c r="H797" s="10" t="n">
        <x:v>46171</x:v>
      </x:c>
      <x:c r="I797" s="7" t="n">
        <x:v>1000</x:v>
      </x:c>
      <x:c r="J797" s="7" t="n">
        <x:v>1000</x:v>
      </x:c>
      <x:c r="K797" s="7" t="n">
        <x:v>1</x:v>
      </x:c>
      <x:c r="L797" s="8" t="n">
        <x:v>24.45</x:v>
      </x:c>
      <x:c r="M797" s="9" t="n">
        <x:v>275.7</x:v>
      </x:c>
      <x:c r="N797" s="2" t="str">
        <x:v>i</x:v>
      </x:c>
      <x:c r="O797" s="2" t="n">
        <x:v>0</x:v>
      </x:c>
      <x:c r="P797" s="2" t="n">
        <x:v>100</x:v>
      </x:c>
      <x:c r="Q797" s="2" t="str">
        <x:v>Baseline PO cost</x:v>
      </x:c>
      <x:c r="R797" s="2" t="str">
        <x:v>Received</x:v>
      </x:c>
      <x:c r="S797" s="12" t="n">
        <x:f>IF(AND(ISNUMBER(G797),G797&gt;0,G797&lt;=Summary!$E$5,I797&gt;0),I797*K797,0)</x:f>
        <x:v>1000</x:v>
      </x:c>
      <x:c r="T797" s="12" t="n">
        <x:f>MIN(S797,MAX(0,'Inventory detail'!E418-SUM(S796:S796)))</x:f>
        <x:v>0</x:v>
      </x:c>
      <x:c r="U797" s="12" t="n">
        <x:f>IF(O797=1,J797*K797,0)</x:f>
        <x:v>0</x:v>
      </x:c>
      <x:c r="V797" s="13" t="str">
        <x:f>IF(O797=0,"",IF(H797="","",MAX(H797,Summary!$E$5)))</x:f>
      </x:c>
      <x:c r="W797" s="12" t="n">
        <x:f>IF(Q797="Baseline PO cost",U797,0)</x:f>
        <x:v>0</x:v>
      </x:c>
      <x:c r="X797" s="12" t="n">
        <x:f>IF(Q797="Higher PO cost",U797,0)</x:f>
        <x:v>0</x:v>
      </x:c>
      <x:c r="Y797" s="12" t="n">
        <x:f>IF(Q797="Unclassified",U797,0)</x:f>
        <x:v>0</x:v>
      </x:c>
    </x:row>
    <x:row r="798" ht="22" customHeight="1">
      <x:c r="A798" s="2" t="str">
        <x:v>COIL</x:v>
      </x:c>
      <x:c r="B798" s="2" t="str">
        <x:v>30</x:v>
      </x:c>
      <x:c r="C798" s="2" t="str">
        <x:v>16BLK36-4</x:v>
      </x:c>
      <x:c r="D798" s="2" t="str">
        <x:v>3003934</x:v>
      </x:c>
      <x:c r="E798" s="2" t="str">
        <x:v>0</x:v>
      </x:c>
      <x:c r="F798" s="2" t="str">
        <x:v>26</x:v>
      </x:c>
      <x:c r="G798" s="10" t="n">
        <x:v>46122</x:v>
      </x:c>
      <x:c r="H798" s="10" t="n">
        <x:v>46121</x:v>
      </x:c>
      <x:c r="I798" s="7" t="n">
        <x:v>500</x:v>
      </x:c>
      <x:c r="J798" s="7" t="n">
        <x:v>500</x:v>
      </x:c>
      <x:c r="K798" s="7" t="n">
        <x:v>1</x:v>
      </x:c>
      <x:c r="L798" s="8" t="n">
        <x:v>24.45</x:v>
      </x:c>
      <x:c r="M798" s="9" t="n">
        <x:v>133.85</x:v>
      </x:c>
      <x:c r="N798" s="2" t="str">
        <x:v>i</x:v>
      </x:c>
      <x:c r="O798" s="2" t="n">
        <x:v>0</x:v>
      </x:c>
      <x:c r="P798" s="2" t="n">
        <x:v>100</x:v>
      </x:c>
      <x:c r="Q798" s="2" t="str">
        <x:v>Baseline PO cost</x:v>
      </x:c>
      <x:c r="R798" s="2" t="str">
        <x:v>Received</x:v>
      </x:c>
      <x:c r="S798" s="12" t="n">
        <x:f>IF(AND(ISNUMBER(G798),G798&gt;0,G798&lt;=Summary!$E$5,I798&gt;0),I798*K798,0)</x:f>
        <x:v>500</x:v>
      </x:c>
      <x:c r="T798" s="12" t="n">
        <x:f>MIN(S798,MAX(0,'Inventory detail'!E418-SUM(S796:S797)))</x:f>
        <x:v>0</x:v>
      </x:c>
      <x:c r="U798" s="12" t="n">
        <x:f>IF(O798=1,J798*K798,0)</x:f>
        <x:v>0</x:v>
      </x:c>
      <x:c r="V798" s="13" t="str">
        <x:f>IF(O798=0,"",IF(H798="","",MAX(H798,Summary!$E$5)))</x:f>
      </x:c>
      <x:c r="W798" s="12" t="n">
        <x:f>IF(Q798="Baseline PO cost",U798,0)</x:f>
        <x:v>0</x:v>
      </x:c>
      <x:c r="X798" s="12" t="n">
        <x:f>IF(Q798="Higher PO cost",U798,0)</x:f>
        <x:v>0</x:v>
      </x:c>
      <x:c r="Y798" s="12" t="n">
        <x:f>IF(Q798="Unclassified",U798,0)</x:f>
        <x:v>0</x:v>
      </x:c>
    </x:row>
    <x:row r="799" ht="22" customHeight="1">
      <x:c r="A799" s="2" t="str">
        <x:v>COIL</x:v>
      </x:c>
      <x:c r="B799" s="2" t="str">
        <x:v>30</x:v>
      </x:c>
      <x:c r="C799" s="2" t="str">
        <x:v>16BLK36-4</x:v>
      </x:c>
      <x:c r="D799" s="2" t="str">
        <x:v>3003929</x:v>
      </x:c>
      <x:c r="E799" s="2" t="str">
        <x:v>0</x:v>
      </x:c>
      <x:c r="F799" s="2" t="str">
        <x:v>28</x:v>
      </x:c>
      <x:c r="G799" s="10" t="n">
        <x:v>46092</x:v>
      </x:c>
      <x:c r="H799" s="10" t="n">
        <x:v>46087</x:v>
      </x:c>
      <x:c r="I799" s="7" t="n">
        <x:v>500</x:v>
      </x:c>
      <x:c r="J799" s="7" t="n">
        <x:v>500</x:v>
      </x:c>
      <x:c r="K799" s="7" t="n">
        <x:v>1</x:v>
      </x:c>
      <x:c r="L799" s="8" t="n">
        <x:v>24.45</x:v>
      </x:c>
      <x:c r="M799" s="9" t="n">
        <x:v>133.85</x:v>
      </x:c>
      <x:c r="N799" s="2" t="str">
        <x:v>i</x:v>
      </x:c>
      <x:c r="O799" s="2" t="n">
        <x:v>0</x:v>
      </x:c>
      <x:c r="P799" s="2" t="n">
        <x:v>100</x:v>
      </x:c>
      <x:c r="Q799" s="2" t="str">
        <x:v>Baseline PO cost</x:v>
      </x:c>
      <x:c r="R799" s="2" t="str">
        <x:v>Received</x:v>
      </x:c>
      <x:c r="S799" s="12" t="n">
        <x:f>IF(AND(ISNUMBER(G799),G799&gt;0,G799&lt;=Summary!$E$5,I799&gt;0),I799*K799,0)</x:f>
        <x:v>500</x:v>
      </x:c>
      <x:c r="T799" s="12" t="n">
        <x:f>MIN(S799,MAX(0,'Inventory detail'!E418-SUM(S796:S798)))</x:f>
        <x:v>0</x:v>
      </x:c>
      <x:c r="U799" s="12" t="n">
        <x:f>IF(O799=1,J799*K799,0)</x:f>
        <x:v>0</x:v>
      </x:c>
      <x:c r="V799" s="13" t="str">
        <x:f>IF(O799=0,"",IF(H799="","",MAX(H799,Summary!$E$5)))</x:f>
      </x:c>
      <x:c r="W799" s="12" t="n">
        <x:f>IF(Q799="Baseline PO cost",U799,0)</x:f>
        <x:v>0</x:v>
      </x:c>
      <x:c r="X799" s="12" t="n">
        <x:f>IF(Q799="Higher PO cost",U799,0)</x:f>
        <x:v>0</x:v>
      </x:c>
      <x:c r="Y799" s="12" t="n">
        <x:f>IF(Q799="Unclassified",U799,0)</x:f>
        <x:v>0</x:v>
      </x:c>
    </x:row>
    <x:row r="800" ht="22" customHeight="1">
      <x:c r="A800" s="2" t="str">
        <x:v>COIL</x:v>
      </x:c>
      <x:c r="B800" s="2" t="str">
        <x:v>30</x:v>
      </x:c>
      <x:c r="C800" s="2" t="str">
        <x:v>16BLK36-4</x:v>
      </x:c>
      <x:c r="D800" s="2" t="str">
        <x:v>3003971</x:v>
      </x:c>
      <x:c r="E800" s="2" t="str">
        <x:v>0</x:v>
      </x:c>
      <x:c r="F800" s="2" t="str">
        <x:v>29</x:v>
      </x:c>
      <x:c r="G800" s="10"/>
      <x:c r="H800" s="10" t="n">
        <x:v>46311</x:v>
      </x:c>
      <x:c r="I800" s="7" t="n">
        <x:v>2000</x:v>
      </x:c>
      <x:c r="J800" s="7" t="n">
        <x:v>2000</x:v>
      </x:c>
      <x:c r="K800" s="7" t="n">
        <x:v>1</x:v>
      </x:c>
      <x:c r="L800" s="8" t="n">
        <x:v>24.45</x:v>
      </x:c>
      <x:c r="M800" s="9" t="n">
        <x:v>0</x:v>
      </x:c>
      <x:c r="N800" s="2" t="str">
        <x:v>a</x:v>
      </x:c>
      <x:c r="O800" s="2" t="n">
        <x:v>1</x:v>
      </x:c>
      <x:c r="P800" s="2" t="n">
        <x:v>100</x:v>
      </x:c>
      <x:c r="Q800" s="2" t="str">
        <x:v>Baseline PO cost</x:v>
      </x:c>
      <x:c r="R800" s="2" t="str">
        <x:v>Incoming active PO</x:v>
      </x:c>
      <x:c r="S800" s="12" t="n">
        <x:f>IF(AND(ISNUMBER(G800),G800&gt;0,G800&lt;=Summary!$E$5,I800&gt;0),I800*K800,0)</x:f>
        <x:v>0</x:v>
      </x:c>
      <x:c r="T800" s="12" t="n">
        <x:f>MIN(S800,MAX(0,'Inventory detail'!E418-SUM(S796:S799)))</x:f>
        <x:v>0</x:v>
      </x:c>
      <x:c r="U800" s="12" t="n">
        <x:f>IF(O800=1,J800*K800,0)</x:f>
        <x:v>2000</x:v>
      </x:c>
      <x:c r="V800" s="13" t="n">
        <x:f>IF(O800=0,"",IF(H800="","",MAX(H800,Summary!$E$5)))</x:f>
        <x:v>46311</x:v>
      </x:c>
      <x:c r="W800" s="12" t="n">
        <x:f>IF(Q800="Baseline PO cost",U800,0)</x:f>
        <x:v>2000</x:v>
      </x:c>
      <x:c r="X800" s="12" t="n">
        <x:f>IF(Q800="Higher PO cost",U800,0)</x:f>
        <x:v>0</x:v>
      </x:c>
      <x:c r="Y800" s="12" t="n">
        <x:f>IF(Q800="Unclassified",U800,0)</x:f>
        <x:v>0</x:v>
      </x:c>
    </x:row>
    <x:row r="801" ht="22" customHeight="1">
      <x:c r="A801" s="2" t="str">
        <x:v>COIL</x:v>
      </x:c>
      <x:c r="B801" s="2" t="str">
        <x:v>30</x:v>
      </x:c>
      <x:c r="C801" s="2" t="str">
        <x:v>16CLR12-4</x:v>
      </x:c>
      <x:c r="D801" s="2" t="str">
        <x:v>3003953</x:v>
      </x:c>
      <x:c r="E801" s="2" t="str">
        <x:v>0</x:v>
      </x:c>
      <x:c r="F801" s="2" t="str">
        <x:v>16</x:v>
      </x:c>
      <x:c r="G801" s="10" t="n">
        <x:v>46195</x:v>
      </x:c>
      <x:c r="H801" s="10" t="n">
        <x:v>46197</x:v>
      </x:c>
      <x:c r="I801" s="7" t="n">
        <x:v>1400</x:v>
      </x:c>
      <x:c r="J801" s="7" t="n">
        <x:v>1400</x:v>
      </x:c>
      <x:c r="K801" s="7" t="n">
        <x:v>1</x:v>
      </x:c>
      <x:c r="L801" s="8" t="n">
        <x:v>9.95</x:v>
      </x:c>
      <x:c r="M801" s="9" t="n">
        <x:v>157.22</x:v>
      </x:c>
      <x:c r="N801" s="2" t="str">
        <x:v>i</x:v>
      </x:c>
      <x:c r="O801" s="2" t="n">
        <x:v>0</x:v>
      </x:c>
      <x:c r="P801" s="2" t="n">
        <x:v>100</x:v>
      </x:c>
      <x:c r="Q801" s="2" t="str">
        <x:v>Baseline PO cost</x:v>
      </x:c>
      <x:c r="R801" s="2" t="str">
        <x:v>Received</x:v>
      </x:c>
      <x:c r="S801" s="12" t="n">
        <x:f>IF(AND(ISNUMBER(G801),G801&gt;0,G801&lt;=Summary!$E$5,I801&gt;0),I801*K801,0)</x:f>
        <x:v>1400</x:v>
      </x:c>
      <x:c r="T801" s="12" t="n">
        <x:f>MIN(S801,MAX(0,'Inventory detail'!E605-0))</x:f>
        <x:v>1200</x:v>
      </x:c>
      <x:c r="U801" s="12" t="n">
        <x:f>IF(O801=1,J801*K801,0)</x:f>
        <x:v>0</x:v>
      </x:c>
      <x:c r="V801" s="13" t="str">
        <x:f>IF(O801=0,"",IF(H801="","",MAX(H801,Summary!$E$5)))</x:f>
      </x:c>
      <x:c r="W801" s="12" t="n">
        <x:f>IF(Q801="Baseline PO cost",U801,0)</x:f>
        <x:v>0</x:v>
      </x:c>
      <x:c r="X801" s="12" t="n">
        <x:f>IF(Q801="Higher PO cost",U801,0)</x:f>
        <x:v>0</x:v>
      </x:c>
      <x:c r="Y801" s="12" t="n">
        <x:f>IF(Q801="Unclassified",U801,0)</x:f>
        <x:v>0</x:v>
      </x:c>
    </x:row>
    <x:row r="802" ht="22" customHeight="1">
      <x:c r="A802" s="2" t="str">
        <x:v>COIL</x:v>
      </x:c>
      <x:c r="B802" s="2" t="str">
        <x:v>30</x:v>
      </x:c>
      <x:c r="C802" s="2" t="str">
        <x:v>16NAV12-4</x:v>
      </x:c>
      <x:c r="D802" s="2" t="str">
        <x:v>3003953</x:v>
      </x:c>
      <x:c r="E802" s="2" t="str">
        <x:v>0</x:v>
      </x:c>
      <x:c r="F802" s="2" t="str">
        <x:v>17</x:v>
      </x:c>
      <x:c r="G802" s="10" t="n">
        <x:v>46195</x:v>
      </x:c>
      <x:c r="H802" s="10" t="n">
        <x:v>46197</x:v>
      </x:c>
      <x:c r="I802" s="7" t="n">
        <x:v>1400</x:v>
      </x:c>
      <x:c r="J802" s="7" t="n">
        <x:v>1400</x:v>
      </x:c>
      <x:c r="K802" s="7" t="n">
        <x:v>1</x:v>
      </x:c>
      <x:c r="L802" s="8" t="n">
        <x:v>9.95</x:v>
      </x:c>
      <x:c r="M802" s="9" t="n">
        <x:v>157.22</x:v>
      </x:c>
      <x:c r="N802" s="2" t="str">
        <x:v>i</x:v>
      </x:c>
      <x:c r="O802" s="2" t="n">
        <x:v>0</x:v>
      </x:c>
      <x:c r="P802" s="2" t="n">
        <x:v>100</x:v>
      </x:c>
      <x:c r="Q802" s="2" t="str">
        <x:v>Baseline PO cost</x:v>
      </x:c>
      <x:c r="R802" s="2" t="str">
        <x:v>Received</x:v>
      </x:c>
      <x:c r="S802" s="12" t="n">
        <x:f>IF(AND(ISNUMBER(G802),G802&gt;0,G802&lt;=Summary!$E$5,I802&gt;0),I802*K802,0)</x:f>
        <x:v>1400</x:v>
      </x:c>
      <x:c r="T802" s="12" t="n">
        <x:f>MIN(S802,MAX(0,'Inventory detail'!E426-0))</x:f>
        <x:v>1400</x:v>
      </x:c>
      <x:c r="U802" s="12" t="n">
        <x:f>IF(O802=1,J802*K802,0)</x:f>
        <x:v>0</x:v>
      </x:c>
      <x:c r="V802" s="13" t="str">
        <x:f>IF(O802=0,"",IF(H802="","",MAX(H802,Summary!$E$5)))</x:f>
      </x:c>
      <x:c r="W802" s="12" t="n">
        <x:f>IF(Q802="Baseline PO cost",U802,0)</x:f>
        <x:v>0</x:v>
      </x:c>
      <x:c r="X802" s="12" t="n">
        <x:f>IF(Q802="Higher PO cost",U802,0)</x:f>
        <x:v>0</x:v>
      </x:c>
      <x:c r="Y802" s="12" t="n">
        <x:f>IF(Q802="Unclassified",U802,0)</x:f>
        <x:v>0</x:v>
      </x:c>
    </x:row>
    <x:row r="803" ht="22" customHeight="1">
      <x:c r="A803" s="2" t="str">
        <x:v>COIL</x:v>
      </x:c>
      <x:c r="B803" s="2" t="str">
        <x:v>30</x:v>
      </x:c>
      <x:c r="C803" s="2" t="str">
        <x:v>16NAV12-4</x:v>
      </x:c>
      <x:c r="D803" s="2" t="str">
        <x:v>3003925</x:v>
      </x:c>
      <x:c r="E803" s="2" t="str">
        <x:v>0</x:v>
      </x:c>
      <x:c r="F803" s="2" t="str">
        <x:v>25</x:v>
      </x:c>
      <x:c r="G803" s="10" t="n">
        <x:v>46070</x:v>
      </x:c>
      <x:c r="H803" s="10" t="n">
        <x:v>46063</x:v>
      </x:c>
      <x:c r="I803" s="7" t="n">
        <x:v>1400</x:v>
      </x:c>
      <x:c r="J803" s="7" t="n">
        <x:v>1400</x:v>
      </x:c>
      <x:c r="K803" s="7" t="n">
        <x:v>1</x:v>
      </x:c>
      <x:c r="L803" s="8" t="n">
        <x:v>9.95</x:v>
      </x:c>
      <x:c r="M803" s="9" t="n">
        <x:v>152.6</x:v>
      </x:c>
      <x:c r="N803" s="2" t="str">
        <x:v>i</x:v>
      </x:c>
      <x:c r="O803" s="2" t="n">
        <x:v>0</x:v>
      </x:c>
      <x:c r="P803" s="2" t="n">
        <x:v>100</x:v>
      </x:c>
      <x:c r="Q803" s="2" t="str">
        <x:v>Baseline PO cost</x:v>
      </x:c>
      <x:c r="R803" s="2" t="str">
        <x:v>Received</x:v>
      </x:c>
      <x:c r="S803" s="12" t="n">
        <x:f>IF(AND(ISNUMBER(G803),G803&gt;0,G803&lt;=Summary!$E$5,I803&gt;0),I803*K803,0)</x:f>
        <x:v>1400</x:v>
      </x:c>
      <x:c r="T803" s="12" t="n">
        <x:f>MIN(S803,MAX(0,'Inventory detail'!E426-SUM(S802:S802)))</x:f>
        <x:v>0</x:v>
      </x:c>
      <x:c r="U803" s="12" t="n">
        <x:f>IF(O803=1,J803*K803,0)</x:f>
        <x:v>0</x:v>
      </x:c>
      <x:c r="V803" s="13" t="str">
        <x:f>IF(O803=0,"",IF(H803="","",MAX(H803,Summary!$E$5)))</x:f>
      </x:c>
      <x:c r="W803" s="12" t="n">
        <x:f>IF(Q803="Baseline PO cost",U803,0)</x:f>
        <x:v>0</x:v>
      </x:c>
      <x:c r="X803" s="12" t="n">
        <x:f>IF(Q803="Higher PO cost",U803,0)</x:f>
        <x:v>0</x:v>
      </x:c>
      <x:c r="Y803" s="12" t="n">
        <x:f>IF(Q803="Unclassified",U803,0)</x:f>
        <x:v>0</x:v>
      </x:c>
    </x:row>
    <x:row r="804" ht="22" customHeight="1">
      <x:c r="A804" s="2" t="str">
        <x:v>COIL</x:v>
      </x:c>
      <x:c r="B804" s="2" t="str">
        <x:v>30</x:v>
      </x:c>
      <x:c r="C804" s="2" t="str">
        <x:v>16WHT12-4</x:v>
      </x:c>
      <x:c r="D804" s="2" t="str">
        <x:v>3003978</x:v>
      </x:c>
      <x:c r="E804" s="2" t="str">
        <x:v>0</x:v>
      </x:c>
      <x:c r="F804" s="2" t="str">
        <x:v>10</x:v>
      </x:c>
      <x:c r="G804" s="10"/>
      <x:c r="H804" s="10" t="n">
        <x:v>46339</x:v>
      </x:c>
      <x:c r="I804" s="7" t="n">
        <x:v>7000</x:v>
      </x:c>
      <x:c r="J804" s="7" t="n">
        <x:v>7000</x:v>
      </x:c>
      <x:c r="K804" s="7" t="n">
        <x:v>1</x:v>
      </x:c>
      <x:c r="L804" s="8" t="n">
        <x:v>9.95</x:v>
      </x:c>
      <x:c r="M804" s="9" t="n">
        <x:v>0</x:v>
      </x:c>
      <x:c r="N804" s="2" t="str">
        <x:v>a</x:v>
      </x:c>
      <x:c r="O804" s="2" t="n">
        <x:v>1</x:v>
      </x:c>
      <x:c r="P804" s="2" t="n">
        <x:v>100</x:v>
      </x:c>
      <x:c r="Q804" s="2" t="str">
        <x:v>Baseline PO cost</x:v>
      </x:c>
      <x:c r="R804" s="2" t="str">
        <x:v>Incoming active PO</x:v>
      </x:c>
      <x:c r="S804" s="12" t="n">
        <x:f>IF(AND(ISNUMBER(G804),G804&gt;0,G804&lt;=Summary!$E$5,I804&gt;0),I804*K804,0)</x:f>
        <x:v>0</x:v>
      </x:c>
      <x:c r="T804" s="12" t="n">
        <x:f>MIN(S804,MAX(0,'Inventory detail'!E281-0))</x:f>
        <x:v>0</x:v>
      </x:c>
      <x:c r="U804" s="12" t="n">
        <x:f>IF(O804=1,J804*K804,0)</x:f>
        <x:v>7000</x:v>
      </x:c>
      <x:c r="V804" s="13" t="n">
        <x:f>IF(O804=0,"",IF(H804="","",MAX(H804,Summary!$E$5)))</x:f>
        <x:v>46339</x:v>
      </x:c>
      <x:c r="W804" s="12" t="n">
        <x:f>IF(Q804="Baseline PO cost",U804,0)</x:f>
        <x:v>7000</x:v>
      </x:c>
      <x:c r="X804" s="12" t="n">
        <x:f>IF(Q804="Higher PO cost",U804,0)</x:f>
        <x:v>0</x:v>
      </x:c>
      <x:c r="Y804" s="12" t="n">
        <x:f>IF(Q804="Unclassified",U804,0)</x:f>
        <x:v>0</x:v>
      </x:c>
    </x:row>
    <x:row r="805" ht="22" customHeight="1">
      <x:c r="A805" s="2" t="str">
        <x:v>COIL</x:v>
      </x:c>
      <x:c r="B805" s="2" t="str">
        <x:v>30</x:v>
      </x:c>
      <x:c r="C805" s="2" t="str">
        <x:v>18BLK12-4</x:v>
      </x:c>
      <x:c r="D805" s="2" t="str">
        <x:v>3003962</x:v>
      </x:c>
      <x:c r="E805" s="2" t="str">
        <x:v>0</x:v>
      </x:c>
      <x:c r="F805" s="2" t="str">
        <x:v>13</x:v>
      </x:c>
      <x:c r="G805" s="10" t="n">
        <x:v>46273</x:v>
      </x:c>
      <x:c r="H805" s="10" t="n">
        <x:v>46269</x:v>
      </x:c>
      <x:c r="I805" s="7" t="n">
        <x:v>1400</x:v>
      </x:c>
      <x:c r="J805" s="7" t="n">
        <x:v>1400</x:v>
      </x:c>
      <x:c r="K805" s="7" t="n">
        <x:v>1</x:v>
      </x:c>
      <x:c r="L805" s="8" t="n">
        <x:v>10.31</x:v>
      </x:c>
      <x:c r="M805" s="9" t="n">
        <x:v>162.82</x:v>
      </x:c>
      <x:c r="N805" s="2" t="str">
        <x:v>i</x:v>
      </x:c>
      <x:c r="O805" s="2" t="n">
        <x:v>0</x:v>
      </x:c>
      <x:c r="P805" s="2" t="n">
        <x:v>100</x:v>
      </x:c>
      <x:c r="Q805" s="2" t="str">
        <x:v>Baseline PO cost</x:v>
      </x:c>
      <x:c r="R805" s="2" t="str">
        <x:v>Received</x:v>
      </x:c>
      <x:c r="S805" s="12" t="n">
        <x:f>IF(AND(ISNUMBER(G805),G805&gt;0,G805&lt;=Summary!$E$5,I805&gt;0),I805*K805,0)</x:f>
        <x:v>1400</x:v>
      </x:c>
      <x:c r="T805" s="12" t="n">
        <x:f>MIN(S805,MAX(0,'Inventory detail'!E28-0))</x:f>
        <x:v>1400</x:v>
      </x:c>
      <x:c r="U805" s="12" t="n">
        <x:f>IF(O805=1,J805*K805,0)</x:f>
        <x:v>0</x:v>
      </x:c>
      <x:c r="V805" s="13" t="str">
        <x:f>IF(O805=0,"",IF(H805="","",MAX(H805,Summary!$E$5)))</x:f>
      </x:c>
      <x:c r="W805" s="12" t="n">
        <x:f>IF(Q805="Baseline PO cost",U805,0)</x:f>
        <x:v>0</x:v>
      </x:c>
      <x:c r="X805" s="12" t="n">
        <x:f>IF(Q805="Higher PO cost",U805,0)</x:f>
        <x:v>0</x:v>
      </x:c>
      <x:c r="Y805" s="12" t="n">
        <x:f>IF(Q805="Unclassified",U805,0)</x:f>
        <x:v>0</x:v>
      </x:c>
    </x:row>
    <x:row r="806" ht="22" customHeight="1">
      <x:c r="A806" s="2" t="str">
        <x:v>COIL</x:v>
      </x:c>
      <x:c r="B806" s="2" t="str">
        <x:v>30</x:v>
      </x:c>
      <x:c r="C806" s="2" t="str">
        <x:v>18BLK12-4</x:v>
      </x:c>
      <x:c r="D806" s="2" t="str">
        <x:v>3003954</x:v>
      </x:c>
      <x:c r="E806" s="2" t="str">
        <x:v>0</x:v>
      </x:c>
      <x:c r="F806" s="2" t="str">
        <x:v>12</x:v>
      </x:c>
      <x:c r="G806" s="10" t="n">
        <x:v>46226</x:v>
      </x:c>
      <x:c r="H806" s="10" t="n">
        <x:v>46224</x:v>
      </x:c>
      <x:c r="I806" s="7" t="n">
        <x:v>14000</x:v>
      </x:c>
      <x:c r="J806" s="7" t="n">
        <x:v>14000</x:v>
      </x:c>
      <x:c r="K806" s="7" t="n">
        <x:v>1</x:v>
      </x:c>
      <x:c r="L806" s="8" t="n">
        <x:v>10.31</x:v>
      </x:c>
      <x:c r="M806" s="9" t="n">
        <x:v>1628.2</x:v>
      </x:c>
      <x:c r="N806" s="2" t="str">
        <x:v>i</x:v>
      </x:c>
      <x:c r="O806" s="2" t="n">
        <x:v>0</x:v>
      </x:c>
      <x:c r="P806" s="2" t="n">
        <x:v>100</x:v>
      </x:c>
      <x:c r="Q806" s="2" t="str">
        <x:v>Baseline PO cost</x:v>
      </x:c>
      <x:c r="R806" s="2" t="str">
        <x:v>Received</x:v>
      </x:c>
      <x:c r="S806" s="12" t="n">
        <x:f>IF(AND(ISNUMBER(G806),G806&gt;0,G806&lt;=Summary!$E$5,I806&gt;0),I806*K806,0)</x:f>
        <x:v>14000</x:v>
      </x:c>
      <x:c r="T806" s="12" t="n">
        <x:f>MIN(S806,MAX(0,'Inventory detail'!E28-SUM(S805:S805)))</x:f>
        <x:v>14000</x:v>
      </x:c>
      <x:c r="U806" s="12" t="n">
        <x:f>IF(O806=1,J806*K806,0)</x:f>
        <x:v>0</x:v>
      </x:c>
      <x:c r="V806" s="13" t="str">
        <x:f>IF(O806=0,"",IF(H806="","",MAX(H806,Summary!$E$5)))</x:f>
      </x:c>
      <x:c r="W806" s="12" t="n">
        <x:f>IF(Q806="Baseline PO cost",U806,0)</x:f>
        <x:v>0</x:v>
      </x:c>
      <x:c r="X806" s="12" t="n">
        <x:f>IF(Q806="Higher PO cost",U806,0)</x:f>
        <x:v>0</x:v>
      </x:c>
      <x:c r="Y806" s="12" t="n">
        <x:f>IF(Q806="Unclassified",U806,0)</x:f>
        <x:v>0</x:v>
      </x:c>
    </x:row>
    <x:row r="807" ht="22" customHeight="1">
      <x:c r="A807" s="2" t="str">
        <x:v>COIL</x:v>
      </x:c>
      <x:c r="B807" s="2" t="str">
        <x:v>30</x:v>
      </x:c>
      <x:c r="C807" s="2" t="str">
        <x:v>18BLK12-4</x:v>
      </x:c>
      <x:c r="D807" s="2" t="str">
        <x:v>3003953</x:v>
      </x:c>
      <x:c r="E807" s="2" t="str">
        <x:v>0</x:v>
      </x:c>
      <x:c r="F807" s="2" t="str">
        <x:v>18</x:v>
      </x:c>
      <x:c r="G807" s="10" t="n">
        <x:v>46195</x:v>
      </x:c>
      <x:c r="H807" s="10" t="n">
        <x:v>46197</x:v>
      </x:c>
      <x:c r="I807" s="7" t="n">
        <x:v>26600</x:v>
      </x:c>
      <x:c r="J807" s="7" t="n">
        <x:v>26600</x:v>
      </x:c>
      <x:c r="K807" s="7" t="n">
        <x:v>1</x:v>
      </x:c>
      <x:c r="L807" s="8" t="n">
        <x:v>10.31</x:v>
      </x:c>
      <x:c r="M807" s="9" t="n">
        <x:v>3093.58</x:v>
      </x:c>
      <x:c r="N807" s="2" t="str">
        <x:v>i</x:v>
      </x:c>
      <x:c r="O807" s="2" t="n">
        <x:v>0</x:v>
      </x:c>
      <x:c r="P807" s="2" t="n">
        <x:v>100</x:v>
      </x:c>
      <x:c r="Q807" s="2" t="str">
        <x:v>Baseline PO cost</x:v>
      </x:c>
      <x:c r="R807" s="2" t="str">
        <x:v>Received</x:v>
      </x:c>
      <x:c r="S807" s="12" t="n">
        <x:f>IF(AND(ISNUMBER(G807),G807&gt;0,G807&lt;=Summary!$E$5,I807&gt;0),I807*K807,0)</x:f>
        <x:v>26600</x:v>
      </x:c>
      <x:c r="T807" s="12" t="n">
        <x:f>MIN(S807,MAX(0,'Inventory detail'!E28-SUM(S805:S806)))</x:f>
        <x:v>26600</x:v>
      </x:c>
      <x:c r="U807" s="12" t="n">
        <x:f>IF(O807=1,J807*K807,0)</x:f>
        <x:v>0</x:v>
      </x:c>
      <x:c r="V807" s="13" t="str">
        <x:f>IF(O807=0,"",IF(H807="","",MAX(H807,Summary!$E$5)))</x:f>
      </x:c>
      <x:c r="W807" s="12" t="n">
        <x:f>IF(Q807="Baseline PO cost",U807,0)</x:f>
        <x:v>0</x:v>
      </x:c>
      <x:c r="X807" s="12" t="n">
        <x:f>IF(Q807="Higher PO cost",U807,0)</x:f>
        <x:v>0</x:v>
      </x:c>
      <x:c r="Y807" s="12" t="n">
        <x:f>IF(Q807="Unclassified",U807,0)</x:f>
        <x:v>0</x:v>
      </x:c>
    </x:row>
    <x:row r="808" ht="22" customHeight="1">
      <x:c r="A808" s="2" t="str">
        <x:v>COIL</x:v>
      </x:c>
      <x:c r="B808" s="2" t="str">
        <x:v>30</x:v>
      </x:c>
      <x:c r="C808" s="2" t="str">
        <x:v>18BLK12-4</x:v>
      </x:c>
      <x:c r="D808" s="2" t="str">
        <x:v>3003945</x:v>
      </x:c>
      <x:c r="E808" s="2" t="str">
        <x:v>0</x:v>
      </x:c>
      <x:c r="F808" s="2" t="str">
        <x:v>16</x:v>
      </x:c>
      <x:c r="G808" s="10" t="n">
        <x:v>46174</x:v>
      </x:c>
      <x:c r="H808" s="10" t="n">
        <x:v>46171</x:v>
      </x:c>
      <x:c r="I808" s="7" t="n">
        <x:v>30800</x:v>
      </x:c>
      <x:c r="J808" s="7" t="n">
        <x:v>30800</x:v>
      </x:c>
      <x:c r="K808" s="7" t="n">
        <x:v>1</x:v>
      </x:c>
      <x:c r="L808" s="8" t="n">
        <x:v>10.31</x:v>
      </x:c>
      <x:c r="M808" s="9" t="n">
        <x:v>3582.04</x:v>
      </x:c>
      <x:c r="N808" s="2" t="str">
        <x:v>i</x:v>
      </x:c>
      <x:c r="O808" s="2" t="n">
        <x:v>0</x:v>
      </x:c>
      <x:c r="P808" s="2" t="n">
        <x:v>100</x:v>
      </x:c>
      <x:c r="Q808" s="2" t="str">
        <x:v>Baseline PO cost</x:v>
      </x:c>
      <x:c r="R808" s="2" t="str">
        <x:v>Received</x:v>
      </x:c>
      <x:c r="S808" s="12" t="n">
        <x:f>IF(AND(ISNUMBER(G808),G808&gt;0,G808&lt;=Summary!$E$5,I808&gt;0),I808*K808,0)</x:f>
        <x:v>30800</x:v>
      </x:c>
      <x:c r="T808" s="12" t="n">
        <x:f>MIN(S808,MAX(0,'Inventory detail'!E28-SUM(S805:S807)))</x:f>
        <x:v>2300</x:v>
      </x:c>
      <x:c r="U808" s="12" t="n">
        <x:f>IF(O808=1,J808*K808,0)</x:f>
        <x:v>0</x:v>
      </x:c>
      <x:c r="V808" s="13" t="str">
        <x:f>IF(O808=0,"",IF(H808="","",MAX(H808,Summary!$E$5)))</x:f>
      </x:c>
      <x:c r="W808" s="12" t="n">
        <x:f>IF(Q808="Baseline PO cost",U808,0)</x:f>
        <x:v>0</x:v>
      </x:c>
      <x:c r="X808" s="12" t="n">
        <x:f>IF(Q808="Higher PO cost",U808,0)</x:f>
        <x:v>0</x:v>
      </x:c>
      <x:c r="Y808" s="12" t="n">
        <x:f>IF(Q808="Unclassified",U808,0)</x:f>
        <x:v>0</x:v>
      </x:c>
    </x:row>
    <x:row r="809" ht="22" customHeight="1">
      <x:c r="A809" s="2" t="str">
        <x:v>COIL</x:v>
      </x:c>
      <x:c r="B809" s="2" t="str">
        <x:v>30</x:v>
      </x:c>
      <x:c r="C809" s="2" t="str">
        <x:v>18BLK12-4</x:v>
      </x:c>
      <x:c r="D809" s="2" t="str">
        <x:v>3003940</x:v>
      </x:c>
      <x:c r="E809" s="2" t="str">
        <x:v>0</x:v>
      </x:c>
      <x:c r="F809" s="2" t="str">
        <x:v>13</x:v>
      </x:c>
      <x:c r="G809" s="10" t="n">
        <x:v>46143</x:v>
      </x:c>
      <x:c r="H809" s="10" t="n">
        <x:v>46143</x:v>
      </x:c>
      <x:c r="I809" s="7" t="n">
        <x:v>16800</x:v>
      </x:c>
      <x:c r="J809" s="7" t="n">
        <x:v>16800</x:v>
      </x:c>
      <x:c r="K809" s="7" t="n">
        <x:v>1</x:v>
      </x:c>
      <x:c r="L809" s="8" t="n">
        <x:v>10.31</x:v>
      </x:c>
      <x:c r="M809" s="9" t="n">
        <x:v>1953.84</x:v>
      </x:c>
      <x:c r="N809" s="2" t="str">
        <x:v>i</x:v>
      </x:c>
      <x:c r="O809" s="2" t="n">
        <x:v>0</x:v>
      </x:c>
      <x:c r="P809" s="2" t="n">
        <x:v>100</x:v>
      </x:c>
      <x:c r="Q809" s="2" t="str">
        <x:v>Baseline PO cost</x:v>
      </x:c>
      <x:c r="R809" s="2" t="str">
        <x:v>Received</x:v>
      </x:c>
      <x:c r="S809" s="12" t="n">
        <x:f>IF(AND(ISNUMBER(G809),G809&gt;0,G809&lt;=Summary!$E$5,I809&gt;0),I809*K809,0)</x:f>
        <x:v>16800</x:v>
      </x:c>
      <x:c r="T809" s="12" t="n">
        <x:f>MIN(S809,MAX(0,'Inventory detail'!E28-SUM(S805:S808)))</x:f>
        <x:v>0</x:v>
      </x:c>
      <x:c r="U809" s="12" t="n">
        <x:f>IF(O809=1,J809*K809,0)</x:f>
        <x:v>0</x:v>
      </x:c>
      <x:c r="V809" s="13" t="str">
        <x:f>IF(O809=0,"",IF(H809="","",MAX(H809,Summary!$E$5)))</x:f>
      </x:c>
      <x:c r="W809" s="12" t="n">
        <x:f>IF(Q809="Baseline PO cost",U809,0)</x:f>
        <x:v>0</x:v>
      </x:c>
      <x:c r="X809" s="12" t="n">
        <x:f>IF(Q809="Higher PO cost",U809,0)</x:f>
        <x:v>0</x:v>
      </x:c>
      <x:c r="Y809" s="12" t="n">
        <x:f>IF(Q809="Unclassified",U809,0)</x:f>
        <x:v>0</x:v>
      </x:c>
    </x:row>
    <x:row r="810" ht="22" customHeight="1">
      <x:c r="A810" s="2" t="str">
        <x:v>COIL</x:v>
      </x:c>
      <x:c r="B810" s="2" t="str">
        <x:v>30</x:v>
      </x:c>
      <x:c r="C810" s="2" t="str">
        <x:v>18BLK12-4</x:v>
      </x:c>
      <x:c r="D810" s="2" t="str">
        <x:v>3003934</x:v>
      </x:c>
      <x:c r="E810" s="2" t="str">
        <x:v>0</x:v>
      </x:c>
      <x:c r="F810" s="2" t="str">
        <x:v>13</x:v>
      </x:c>
      <x:c r="G810" s="10" t="n">
        <x:v>46122</x:v>
      </x:c>
      <x:c r="H810" s="10" t="n">
        <x:v>46121</x:v>
      </x:c>
      <x:c r="I810" s="7" t="n">
        <x:v>26600</x:v>
      </x:c>
      <x:c r="J810" s="7" t="n">
        <x:v>26600</x:v>
      </x:c>
      <x:c r="K810" s="7" t="n">
        <x:v>1</x:v>
      </x:c>
      <x:c r="L810" s="8" t="n">
        <x:v>10.31</x:v>
      </x:c>
      <x:c r="M810" s="9" t="n">
        <x:v>3003.14</x:v>
      </x:c>
      <x:c r="N810" s="2" t="str">
        <x:v>i</x:v>
      </x:c>
      <x:c r="O810" s="2" t="n">
        <x:v>0</x:v>
      </x:c>
      <x:c r="P810" s="2" t="n">
        <x:v>100</x:v>
      </x:c>
      <x:c r="Q810" s="2" t="str">
        <x:v>Baseline PO cost</x:v>
      </x:c>
      <x:c r="R810" s="2" t="str">
        <x:v>Received</x:v>
      </x:c>
      <x:c r="S810" s="12" t="n">
        <x:f>IF(AND(ISNUMBER(G810),G810&gt;0,G810&lt;=Summary!$E$5,I810&gt;0),I810*K810,0)</x:f>
        <x:v>26600</x:v>
      </x:c>
      <x:c r="T810" s="12" t="n">
        <x:f>MIN(S810,MAX(0,'Inventory detail'!E28-SUM(S805:S809)))</x:f>
        <x:v>0</x:v>
      </x:c>
      <x:c r="U810" s="12" t="n">
        <x:f>IF(O810=1,J810*K810,0)</x:f>
        <x:v>0</x:v>
      </x:c>
      <x:c r="V810" s="13" t="str">
        <x:f>IF(O810=0,"",IF(H810="","",MAX(H810,Summary!$E$5)))</x:f>
      </x:c>
      <x:c r="W810" s="12" t="n">
        <x:f>IF(Q810="Baseline PO cost",U810,0)</x:f>
        <x:v>0</x:v>
      </x:c>
      <x:c r="X810" s="12" t="n">
        <x:f>IF(Q810="Higher PO cost",U810,0)</x:f>
        <x:v>0</x:v>
      </x:c>
      <x:c r="Y810" s="12" t="n">
        <x:f>IF(Q810="Unclassified",U810,0)</x:f>
        <x:v>0</x:v>
      </x:c>
    </x:row>
    <x:row r="811" ht="22" customHeight="1">
      <x:c r="A811" s="2" t="str">
        <x:v>COIL</x:v>
      </x:c>
      <x:c r="B811" s="2" t="str">
        <x:v>30</x:v>
      </x:c>
      <x:c r="C811" s="2" t="str">
        <x:v>18BLK12-4</x:v>
      </x:c>
      <x:c r="D811" s="2" t="str">
        <x:v>3003929</x:v>
      </x:c>
      <x:c r="E811" s="2" t="str">
        <x:v>0</x:v>
      </x:c>
      <x:c r="F811" s="2" t="str">
        <x:v>17</x:v>
      </x:c>
      <x:c r="G811" s="10" t="n">
        <x:v>46092</x:v>
      </x:c>
      <x:c r="H811" s="10" t="n">
        <x:v>46087</x:v>
      </x:c>
      <x:c r="I811" s="7" t="n">
        <x:v>2800</x:v>
      </x:c>
      <x:c r="J811" s="7" t="n">
        <x:v>2800</x:v>
      </x:c>
      <x:c r="K811" s="7" t="n">
        <x:v>1</x:v>
      </x:c>
      <x:c r="L811" s="8" t="n">
        <x:v>10.31</x:v>
      </x:c>
      <x:c r="M811" s="9" t="n">
        <x:v>316.12</x:v>
      </x:c>
      <x:c r="N811" s="2" t="str">
        <x:v>i</x:v>
      </x:c>
      <x:c r="O811" s="2" t="n">
        <x:v>0</x:v>
      </x:c>
      <x:c r="P811" s="2" t="n">
        <x:v>100</x:v>
      </x:c>
      <x:c r="Q811" s="2" t="str">
        <x:v>Baseline PO cost</x:v>
      </x:c>
      <x:c r="R811" s="2" t="str">
        <x:v>Received</x:v>
      </x:c>
      <x:c r="S811" s="12" t="n">
        <x:f>IF(AND(ISNUMBER(G811),G811&gt;0,G811&lt;=Summary!$E$5,I811&gt;0),I811*K811,0)</x:f>
        <x:v>2800</x:v>
      </x:c>
      <x:c r="T811" s="12" t="n">
        <x:f>MIN(S811,MAX(0,'Inventory detail'!E28-SUM(S805:S810)))</x:f>
        <x:v>0</x:v>
      </x:c>
      <x:c r="U811" s="12" t="n">
        <x:f>IF(O811=1,J811*K811,0)</x:f>
        <x:v>0</x:v>
      </x:c>
      <x:c r="V811" s="13" t="str">
        <x:f>IF(O811=0,"",IF(H811="","",MAX(H811,Summary!$E$5)))</x:f>
      </x:c>
      <x:c r="W811" s="12" t="n">
        <x:f>IF(Q811="Baseline PO cost",U811,0)</x:f>
        <x:v>0</x:v>
      </x:c>
      <x:c r="X811" s="12" t="n">
        <x:f>IF(Q811="Higher PO cost",U811,0)</x:f>
        <x:v>0</x:v>
      </x:c>
      <x:c r="Y811" s="12" t="n">
        <x:f>IF(Q811="Unclassified",U811,0)</x:f>
        <x:v>0</x:v>
      </x:c>
    </x:row>
    <x:row r="812" ht="22" customHeight="1">
      <x:c r="A812" s="2" t="str">
        <x:v>COIL</x:v>
      </x:c>
      <x:c r="B812" s="2" t="str">
        <x:v>30</x:v>
      </x:c>
      <x:c r="C812" s="2" t="str">
        <x:v>18BLK12-4</x:v>
      </x:c>
      <x:c r="D812" s="2" t="str">
        <x:v>3003925</x:v>
      </x:c>
      <x:c r="E812" s="2" t="str">
        <x:v>0</x:v>
      </x:c>
      <x:c r="F812" s="2" t="str">
        <x:v>14</x:v>
      </x:c>
      <x:c r="G812" s="10" t="n">
        <x:v>46070</x:v>
      </x:c>
      <x:c r="H812" s="10" t="n">
        <x:v>46063</x:v>
      </x:c>
      <x:c r="I812" s="7" t="n">
        <x:v>14000</x:v>
      </x:c>
      <x:c r="J812" s="7" t="n">
        <x:v>14000</x:v>
      </x:c>
      <x:c r="K812" s="7" t="n">
        <x:v>1</x:v>
      </x:c>
      <x:c r="L812" s="8" t="n">
        <x:v>10.31</x:v>
      </x:c>
      <x:c r="M812" s="9" t="n">
        <x:v>1580.6</x:v>
      </x:c>
      <x:c r="N812" s="2" t="str">
        <x:v>i</x:v>
      </x:c>
      <x:c r="O812" s="2" t="n">
        <x:v>0</x:v>
      </x:c>
      <x:c r="P812" s="2" t="n">
        <x:v>100</x:v>
      </x:c>
      <x:c r="Q812" s="2" t="str">
        <x:v>Baseline PO cost</x:v>
      </x:c>
      <x:c r="R812" s="2" t="str">
        <x:v>Received</x:v>
      </x:c>
      <x:c r="S812" s="12" t="n">
        <x:f>IF(AND(ISNUMBER(G812),G812&gt;0,G812&lt;=Summary!$E$5,I812&gt;0),I812*K812,0)</x:f>
        <x:v>14000</x:v>
      </x:c>
      <x:c r="T812" s="12" t="n">
        <x:f>MIN(S812,MAX(0,'Inventory detail'!E28-SUM(S805:S811)))</x:f>
        <x:v>0</x:v>
      </x:c>
      <x:c r="U812" s="12" t="n">
        <x:f>IF(O812=1,J812*K812,0)</x:f>
        <x:v>0</x:v>
      </x:c>
      <x:c r="V812" s="13" t="str">
        <x:f>IF(O812=0,"",IF(H812="","",MAX(H812,Summary!$E$5)))</x:f>
      </x:c>
      <x:c r="W812" s="12" t="n">
        <x:f>IF(Q812="Baseline PO cost",U812,0)</x:f>
        <x:v>0</x:v>
      </x:c>
      <x:c r="X812" s="12" t="n">
        <x:f>IF(Q812="Higher PO cost",U812,0)</x:f>
        <x:v>0</x:v>
      </x:c>
      <x:c r="Y812" s="12" t="n">
        <x:f>IF(Q812="Unclassified",U812,0)</x:f>
        <x:v>0</x:v>
      </x:c>
    </x:row>
    <x:row r="813" ht="22" customHeight="1">
      <x:c r="A813" s="2" t="str">
        <x:v>COIL</x:v>
      </x:c>
      <x:c r="B813" s="2" t="str">
        <x:v>30</x:v>
      </x:c>
      <x:c r="C813" s="2" t="str">
        <x:v>18BLK12-4</x:v>
      </x:c>
      <x:c r="D813" s="2" t="str">
        <x:v>3003915</x:v>
      </x:c>
      <x:c r="E813" s="2" t="str">
        <x:v>0</x:v>
      </x:c>
      <x:c r="F813" s="2" t="str">
        <x:v>20</x:v>
      </x:c>
      <x:c r="G813" s="10" t="n">
        <x:v>46041</x:v>
      </x:c>
      <x:c r="H813" s="10" t="n">
        <x:v>46038</x:v>
      </x:c>
      <x:c r="I813" s="7" t="n">
        <x:v>2800</x:v>
      </x:c>
      <x:c r="J813" s="7" t="n">
        <x:v>2800</x:v>
      </x:c>
      <x:c r="K813" s="7" t="n">
        <x:v>1</x:v>
      </x:c>
      <x:c r="L813" s="8" t="n">
        <x:v>10.31</x:v>
      </x:c>
      <x:c r="M813" s="9" t="n">
        <x:v>316.12</x:v>
      </x:c>
      <x:c r="N813" s="2" t="str">
        <x:v>i</x:v>
      </x:c>
      <x:c r="O813" s="2" t="n">
        <x:v>0</x:v>
      </x:c>
      <x:c r="P813" s="2" t="n">
        <x:v>100</x:v>
      </x:c>
      <x:c r="Q813" s="2" t="str">
        <x:v>Baseline PO cost</x:v>
      </x:c>
      <x:c r="R813" s="2" t="str">
        <x:v>Received</x:v>
      </x:c>
      <x:c r="S813" s="12" t="n">
        <x:f>IF(AND(ISNUMBER(G813),G813&gt;0,G813&lt;=Summary!$E$5,I813&gt;0),I813*K813,0)</x:f>
        <x:v>2800</x:v>
      </x:c>
      <x:c r="T813" s="12" t="n">
        <x:f>MIN(S813,MAX(0,'Inventory detail'!E28-SUM(S805:S812)))</x:f>
        <x:v>0</x:v>
      </x:c>
      <x:c r="U813" s="12" t="n">
        <x:f>IF(O813=1,J813*K813,0)</x:f>
        <x:v>0</x:v>
      </x:c>
      <x:c r="V813" s="13" t="str">
        <x:f>IF(O813=0,"",IF(H813="","",MAX(H813,Summary!$E$5)))</x:f>
      </x:c>
      <x:c r="W813" s="12" t="n">
        <x:f>IF(Q813="Baseline PO cost",U813,0)</x:f>
        <x:v>0</x:v>
      </x:c>
      <x:c r="X813" s="12" t="n">
        <x:f>IF(Q813="Higher PO cost",U813,0)</x:f>
        <x:v>0</x:v>
      </x:c>
      <x:c r="Y813" s="12" t="n">
        <x:f>IF(Q813="Unclassified",U813,0)</x:f>
        <x:v>0</x:v>
      </x:c>
    </x:row>
    <x:row r="814" ht="22" customHeight="1">
      <x:c r="A814" s="2" t="str">
        <x:v>COIL</x:v>
      </x:c>
      <x:c r="B814" s="2" t="str">
        <x:v>30</x:v>
      </x:c>
      <x:c r="C814" s="2" t="str">
        <x:v>18BLK12-4</x:v>
      </x:c>
      <x:c r="D814" s="2" t="str">
        <x:v>3003978</x:v>
      </x:c>
      <x:c r="E814" s="2" t="str">
        <x:v>0</x:v>
      </x:c>
      <x:c r="F814" s="2" t="str">
        <x:v>11</x:v>
      </x:c>
      <x:c r="G814" s="10"/>
      <x:c r="H814" s="10" t="n">
        <x:v>46339</x:v>
      </x:c>
      <x:c r="I814" s="7" t="n">
        <x:v>5600</x:v>
      </x:c>
      <x:c r="J814" s="7" t="n">
        <x:v>5600</x:v>
      </x:c>
      <x:c r="K814" s="7" t="n">
        <x:v>1</x:v>
      </x:c>
      <x:c r="L814" s="8" t="n">
        <x:v>10.31</x:v>
      </x:c>
      <x:c r="M814" s="9" t="n">
        <x:v>0</x:v>
      </x:c>
      <x:c r="N814" s="2" t="str">
        <x:v>a</x:v>
      </x:c>
      <x:c r="O814" s="2" t="n">
        <x:v>1</x:v>
      </x:c>
      <x:c r="P814" s="2" t="n">
        <x:v>100</x:v>
      </x:c>
      <x:c r="Q814" s="2" t="str">
        <x:v>Baseline PO cost</x:v>
      </x:c>
      <x:c r="R814" s="2" t="str">
        <x:v>Incoming active PO</x:v>
      </x:c>
      <x:c r="S814" s="12" t="n">
        <x:f>IF(AND(ISNUMBER(G814),G814&gt;0,G814&lt;=Summary!$E$5,I814&gt;0),I814*K814,0)</x:f>
        <x:v>0</x:v>
      </x:c>
      <x:c r="T814" s="12" t="n">
        <x:f>MIN(S814,MAX(0,'Inventory detail'!E28-SUM(S805:S813)))</x:f>
        <x:v>0</x:v>
      </x:c>
      <x:c r="U814" s="12" t="n">
        <x:f>IF(O814=1,J814*K814,0)</x:f>
        <x:v>5600</x:v>
      </x:c>
      <x:c r="V814" s="13" t="n">
        <x:f>IF(O814=0,"",IF(H814="","",MAX(H814,Summary!$E$5)))</x:f>
        <x:v>46339</x:v>
      </x:c>
      <x:c r="W814" s="12" t="n">
        <x:f>IF(Q814="Baseline PO cost",U814,0)</x:f>
        <x:v>5600</x:v>
      </x:c>
      <x:c r="X814" s="12" t="n">
        <x:f>IF(Q814="Higher PO cost",U814,0)</x:f>
        <x:v>0</x:v>
      </x:c>
      <x:c r="Y814" s="12" t="n">
        <x:f>IF(Q814="Unclassified",U814,0)</x:f>
        <x:v>0</x:v>
      </x:c>
    </x:row>
    <x:row r="815" ht="22" customHeight="1">
      <x:c r="A815" s="2" t="str">
        <x:v>COIL</x:v>
      </x:c>
      <x:c r="B815" s="2" t="str">
        <x:v>30</x:v>
      </x:c>
      <x:c r="C815" s="2" t="str">
        <x:v>18BLK12-4</x:v>
      </x:c>
      <x:c r="D815" s="2" t="str">
        <x:v>3003971</x:v>
      </x:c>
      <x:c r="E815" s="2" t="str">
        <x:v>0</x:v>
      </x:c>
      <x:c r="F815" s="2" t="str">
        <x:v>21</x:v>
      </x:c>
      <x:c r="G815" s="10"/>
      <x:c r="H815" s="10" t="n">
        <x:v>46311</x:v>
      </x:c>
      <x:c r="I815" s="7" t="n">
        <x:v>9800</x:v>
      </x:c>
      <x:c r="J815" s="7" t="n">
        <x:v>9800</x:v>
      </x:c>
      <x:c r="K815" s="7" t="n">
        <x:v>1</x:v>
      </x:c>
      <x:c r="L815" s="8" t="n">
        <x:v>10.31</x:v>
      </x:c>
      <x:c r="M815" s="9" t="n">
        <x:v>0</x:v>
      </x:c>
      <x:c r="N815" s="2" t="str">
        <x:v>a</x:v>
      </x:c>
      <x:c r="O815" s="2" t="n">
        <x:v>1</x:v>
      </x:c>
      <x:c r="P815" s="2" t="n">
        <x:v>100</x:v>
      </x:c>
      <x:c r="Q815" s="2" t="str">
        <x:v>Baseline PO cost</x:v>
      </x:c>
      <x:c r="R815" s="2" t="str">
        <x:v>Incoming active PO</x:v>
      </x:c>
      <x:c r="S815" s="12" t="n">
        <x:f>IF(AND(ISNUMBER(G815),G815&gt;0,G815&lt;=Summary!$E$5,I815&gt;0),I815*K815,0)</x:f>
        <x:v>0</x:v>
      </x:c>
      <x:c r="T815" s="12" t="n">
        <x:f>MIN(S815,MAX(0,'Inventory detail'!E28-SUM(S805:S814)))</x:f>
        <x:v>0</x:v>
      </x:c>
      <x:c r="U815" s="12" t="n">
        <x:f>IF(O815=1,J815*K815,0)</x:f>
        <x:v>9800</x:v>
      </x:c>
      <x:c r="V815" s="13" t="n">
        <x:f>IF(O815=0,"",IF(H815="","",MAX(H815,Summary!$E$5)))</x:f>
        <x:v>46311</x:v>
      </x:c>
      <x:c r="W815" s="12" t="n">
        <x:f>IF(Q815="Baseline PO cost",U815,0)</x:f>
        <x:v>9800</x:v>
      </x:c>
      <x:c r="X815" s="12" t="n">
        <x:f>IF(Q815="Higher PO cost",U815,0)</x:f>
        <x:v>0</x:v>
      </x:c>
      <x:c r="Y815" s="12" t="n">
        <x:f>IF(Q815="Unclassified",U815,0)</x:f>
        <x:v>0</x:v>
      </x:c>
    </x:row>
    <x:row r="816" ht="22" customHeight="1">
      <x:c r="A816" s="2" t="str">
        <x:v>COIL</x:v>
      </x:c>
      <x:c r="B816" s="2" t="str">
        <x:v>30</x:v>
      </x:c>
      <x:c r="C816" s="2" t="str">
        <x:v>18BLK36-4</x:v>
      </x:c>
      <x:c r="D816" s="2" t="str">
        <x:v>3003962</x:v>
      </x:c>
      <x:c r="E816" s="2" t="str">
        <x:v>0</x:v>
      </x:c>
      <x:c r="F816" s="2" t="str">
        <x:v>27</x:v>
      </x:c>
      <x:c r="G816" s="10" t="n">
        <x:v>46273</x:v>
      </x:c>
      <x:c r="H816" s="10" t="n">
        <x:v>46269</x:v>
      </x:c>
      <x:c r="I816" s="7" t="n">
        <x:v>2000</x:v>
      </x:c>
      <x:c r="J816" s="7" t="n">
        <x:v>2000</x:v>
      </x:c>
      <x:c r="K816" s="7" t="n">
        <x:v>1</x:v>
      </x:c>
      <x:c r="L816" s="8" t="n">
        <x:v>29.66</x:v>
      </x:c>
      <x:c r="M816" s="9" t="n">
        <x:v>669</x:v>
      </x:c>
      <x:c r="N816" s="2" t="str">
        <x:v>i</x:v>
      </x:c>
      <x:c r="O816" s="2" t="n">
        <x:v>0</x:v>
      </x:c>
      <x:c r="P816" s="2" t="n">
        <x:v>100</x:v>
      </x:c>
      <x:c r="Q816" s="2" t="str">
        <x:v>Baseline PO cost</x:v>
      </x:c>
      <x:c r="R816" s="2" t="str">
        <x:v>Received</x:v>
      </x:c>
      <x:c r="S816" s="12" t="n">
        <x:f>IF(AND(ISNUMBER(G816),G816&gt;0,G816&lt;=Summary!$E$5,I816&gt;0),I816*K816,0)</x:f>
        <x:v>2000</x:v>
      </x:c>
      <x:c r="T816" s="12" t="n">
        <x:f>MIN(S816,MAX(0,'Inventory detail'!E398-0))</x:f>
        <x:v>1700</x:v>
      </x:c>
      <x:c r="U816" s="12" t="n">
        <x:f>IF(O816=1,J816*K816,0)</x:f>
        <x:v>0</x:v>
      </x:c>
      <x:c r="V816" s="13" t="str">
        <x:f>IF(O816=0,"",IF(H816="","",MAX(H816,Summary!$E$5)))</x:f>
      </x:c>
      <x:c r="W816" s="12" t="n">
        <x:f>IF(Q816="Baseline PO cost",U816,0)</x:f>
        <x:v>0</x:v>
      </x:c>
      <x:c r="X816" s="12" t="n">
        <x:f>IF(Q816="Higher PO cost",U816,0)</x:f>
        <x:v>0</x:v>
      </x:c>
      <x:c r="Y816" s="12" t="n">
        <x:f>IF(Q816="Unclassified",U816,0)</x:f>
        <x:v>0</x:v>
      </x:c>
    </x:row>
    <x:row r="817" ht="22" customHeight="1">
      <x:c r="A817" s="2" t="str">
        <x:v>COIL</x:v>
      </x:c>
      <x:c r="B817" s="2" t="str">
        <x:v>30</x:v>
      </x:c>
      <x:c r="C817" s="2" t="str">
        <x:v>18BLK36-4</x:v>
      </x:c>
      <x:c r="D817" s="2" t="str">
        <x:v>3003940</x:v>
      </x:c>
      <x:c r="E817" s="2" t="str">
        <x:v>0</x:v>
      </x:c>
      <x:c r="F817" s="2" t="str">
        <x:v>30</x:v>
      </x:c>
      <x:c r="G817" s="10" t="n">
        <x:v>46143</x:v>
      </x:c>
      <x:c r="H817" s="10" t="n">
        <x:v>46143</x:v>
      </x:c>
      <x:c r="I817" s="7" t="n">
        <x:v>500</x:v>
      </x:c>
      <x:c r="J817" s="7" t="n">
        <x:v>500</x:v>
      </x:c>
      <x:c r="K817" s="7" t="n">
        <x:v>1</x:v>
      </x:c>
      <x:c r="L817" s="8" t="n">
        <x:v>29.66</x:v>
      </x:c>
      <x:c r="M817" s="9" t="n">
        <x:v>167.25</x:v>
      </x:c>
      <x:c r="N817" s="2" t="str">
        <x:v>i</x:v>
      </x:c>
      <x:c r="O817" s="2" t="n">
        <x:v>0</x:v>
      </x:c>
      <x:c r="P817" s="2" t="n">
        <x:v>100</x:v>
      </x:c>
      <x:c r="Q817" s="2" t="str">
        <x:v>Baseline PO cost</x:v>
      </x:c>
      <x:c r="R817" s="2" t="str">
        <x:v>Received</x:v>
      </x:c>
      <x:c r="S817" s="12" t="n">
        <x:f>IF(AND(ISNUMBER(G817),G817&gt;0,G817&lt;=Summary!$E$5,I817&gt;0),I817*K817,0)</x:f>
        <x:v>500</x:v>
      </x:c>
      <x:c r="T817" s="12" t="n">
        <x:f>MIN(S817,MAX(0,'Inventory detail'!E398-SUM(S816:S816)))</x:f>
        <x:v>0</x:v>
      </x:c>
      <x:c r="U817" s="12" t="n">
        <x:f>IF(O817=1,J817*K817,0)</x:f>
        <x:v>0</x:v>
      </x:c>
      <x:c r="V817" s="13" t="str">
        <x:f>IF(O817=0,"",IF(H817="","",MAX(H817,Summary!$E$5)))</x:f>
      </x:c>
      <x:c r="W817" s="12" t="n">
        <x:f>IF(Q817="Baseline PO cost",U817,0)</x:f>
        <x:v>0</x:v>
      </x:c>
      <x:c r="X817" s="12" t="n">
        <x:f>IF(Q817="Higher PO cost",U817,0)</x:f>
        <x:v>0</x:v>
      </x:c>
      <x:c r="Y817" s="12" t="n">
        <x:f>IF(Q817="Unclassified",U817,0)</x:f>
        <x:v>0</x:v>
      </x:c>
    </x:row>
    <x:row r="818" ht="22" customHeight="1">
      <x:c r="A818" s="2" t="str">
        <x:v>COIL</x:v>
      </x:c>
      <x:c r="B818" s="2" t="str">
        <x:v>30</x:v>
      </x:c>
      <x:c r="C818" s="2" t="str">
        <x:v>18BLK36-4</x:v>
      </x:c>
      <x:c r="D818" s="2" t="str">
        <x:v>3003925</x:v>
      </x:c>
      <x:c r="E818" s="2" t="str">
        <x:v>0</x:v>
      </x:c>
      <x:c r="F818" s="2" t="str">
        <x:v>22</x:v>
      </x:c>
      <x:c r="G818" s="10" t="n">
        <x:v>46070</x:v>
      </x:c>
      <x:c r="H818" s="10" t="n">
        <x:v>46063</x:v>
      </x:c>
      <x:c r="I818" s="7" t="n">
        <x:v>500</x:v>
      </x:c>
      <x:c r="J818" s="7" t="n">
        <x:v>500</x:v>
      </x:c>
      <x:c r="K818" s="7" t="n">
        <x:v>1</x:v>
      </x:c>
      <x:c r="L818" s="8" t="n">
        <x:v>29.66</x:v>
      </x:c>
      <x:c r="M818" s="9" t="n">
        <x:v>162.4</x:v>
      </x:c>
      <x:c r="N818" s="2" t="str">
        <x:v>i</x:v>
      </x:c>
      <x:c r="O818" s="2" t="n">
        <x:v>0</x:v>
      </x:c>
      <x:c r="P818" s="2" t="n">
        <x:v>100</x:v>
      </x:c>
      <x:c r="Q818" s="2" t="str">
        <x:v>Baseline PO cost</x:v>
      </x:c>
      <x:c r="R818" s="2" t="str">
        <x:v>Received</x:v>
      </x:c>
      <x:c r="S818" s="12" t="n">
        <x:f>IF(AND(ISNUMBER(G818),G818&gt;0,G818&lt;=Summary!$E$5,I818&gt;0),I818*K818,0)</x:f>
        <x:v>500</x:v>
      </x:c>
      <x:c r="T818" s="12" t="n">
        <x:f>MIN(S818,MAX(0,'Inventory detail'!E398-SUM(S816:S817)))</x:f>
        <x:v>0</x:v>
      </x:c>
      <x:c r="U818" s="12" t="n">
        <x:f>IF(O818=1,J818*K818,0)</x:f>
        <x:v>0</x:v>
      </x:c>
      <x:c r="V818" s="13" t="str">
        <x:f>IF(O818=0,"",IF(H818="","",MAX(H818,Summary!$E$5)))</x:f>
      </x:c>
      <x:c r="W818" s="12" t="n">
        <x:f>IF(Q818="Baseline PO cost",U818,0)</x:f>
        <x:v>0</x:v>
      </x:c>
      <x:c r="X818" s="12" t="n">
        <x:f>IF(Q818="Higher PO cost",U818,0)</x:f>
        <x:v>0</x:v>
      </x:c>
      <x:c r="Y818" s="12" t="n">
        <x:f>IF(Q818="Unclassified",U818,0)</x:f>
        <x:v>0</x:v>
      </x:c>
    </x:row>
    <x:row r="819" ht="22" customHeight="1">
      <x:c r="A819" s="2" t="str">
        <x:v>COIL</x:v>
      </x:c>
      <x:c r="B819" s="2" t="str">
        <x:v>30</x:v>
      </x:c>
      <x:c r="C819" s="2" t="str">
        <x:v>18BLK36-4</x:v>
      </x:c>
      <x:c r="D819" s="2" t="str">
        <x:v>3003915</x:v>
      </x:c>
      <x:c r="E819" s="2" t="str">
        <x:v>0</x:v>
      </x:c>
      <x:c r="F819" s="2" t="str">
        <x:v>34</x:v>
      </x:c>
      <x:c r="G819" s="10" t="n">
        <x:v>46041</x:v>
      </x:c>
      <x:c r="H819" s="10" t="n">
        <x:v>46038</x:v>
      </x:c>
      <x:c r="I819" s="7" t="n">
        <x:v>500</x:v>
      </x:c>
      <x:c r="J819" s="7" t="n">
        <x:v>500</x:v>
      </x:c>
      <x:c r="K819" s="7" t="n">
        <x:v>1</x:v>
      </x:c>
      <x:c r="L819" s="8" t="n">
        <x:v>29.66</x:v>
      </x:c>
      <x:c r="M819" s="9" t="n">
        <x:v>162.4</x:v>
      </x:c>
      <x:c r="N819" s="2" t="str">
        <x:v>i</x:v>
      </x:c>
      <x:c r="O819" s="2" t="n">
        <x:v>0</x:v>
      </x:c>
      <x:c r="P819" s="2" t="n">
        <x:v>100</x:v>
      </x:c>
      <x:c r="Q819" s="2" t="str">
        <x:v>Baseline PO cost</x:v>
      </x:c>
      <x:c r="R819" s="2" t="str">
        <x:v>Received</x:v>
      </x:c>
      <x:c r="S819" s="12" t="n">
        <x:f>IF(AND(ISNUMBER(G819),G819&gt;0,G819&lt;=Summary!$E$5,I819&gt;0),I819*K819,0)</x:f>
        <x:v>500</x:v>
      </x:c>
      <x:c r="T819" s="12" t="n">
        <x:f>MIN(S819,MAX(0,'Inventory detail'!E398-SUM(S816:S818)))</x:f>
        <x:v>0</x:v>
      </x:c>
      <x:c r="U819" s="12" t="n">
        <x:f>IF(O819=1,J819*K819,0)</x:f>
        <x:v>0</x:v>
      </x:c>
      <x:c r="V819" s="13" t="str">
        <x:f>IF(O819=0,"",IF(H819="","",MAX(H819,Summary!$E$5)))</x:f>
      </x:c>
      <x:c r="W819" s="12" t="n">
        <x:f>IF(Q819="Baseline PO cost",U819,0)</x:f>
        <x:v>0</x:v>
      </x:c>
      <x:c r="X819" s="12" t="n">
        <x:f>IF(Q819="Higher PO cost",U819,0)</x:f>
        <x:v>0</x:v>
      </x:c>
      <x:c r="Y819" s="12" t="n">
        <x:f>IF(Q819="Unclassified",U819,0)</x:f>
        <x:v>0</x:v>
      </x:c>
    </x:row>
    <x:row r="820" ht="22" customHeight="1">
      <x:c r="A820" s="2" t="str">
        <x:v>COIL</x:v>
      </x:c>
      <x:c r="B820" s="2" t="str">
        <x:v>30</x:v>
      </x:c>
      <x:c r="C820" s="2" t="str">
        <x:v>18CLR12-4</x:v>
      </x:c>
      <x:c r="D820" s="2" t="str">
        <x:v>3003934</x:v>
      </x:c>
      <x:c r="E820" s="2" t="str">
        <x:v>0</x:v>
      </x:c>
      <x:c r="F820" s="2" t="str">
        <x:v>14</x:v>
      </x:c>
      <x:c r="G820" s="10" t="n">
        <x:v>46122</x:v>
      </x:c>
      <x:c r="H820" s="10" t="n">
        <x:v>46121</x:v>
      </x:c>
      <x:c r="I820" s="7" t="n">
        <x:v>1400</x:v>
      </x:c>
      <x:c r="J820" s="7" t="n">
        <x:v>1400</x:v>
      </x:c>
      <x:c r="K820" s="7" t="n">
        <x:v>1</x:v>
      </x:c>
      <x:c r="L820" s="8" t="n">
        <x:v>12.84</x:v>
      </x:c>
      <x:c r="M820" s="9" t="n">
        <x:v>196.84</x:v>
      </x:c>
      <x:c r="N820" s="2" t="str">
        <x:v>i</x:v>
      </x:c>
      <x:c r="O820" s="2" t="n">
        <x:v>0</x:v>
      </x:c>
      <x:c r="P820" s="2" t="n">
        <x:v>100</x:v>
      </x:c>
      <x:c r="Q820" s="2" t="str">
        <x:v>Baseline PO cost</x:v>
      </x:c>
      <x:c r="R820" s="2" t="str">
        <x:v>Received</x:v>
      </x:c>
      <x:c r="S820" s="12" t="n">
        <x:f>IF(AND(ISNUMBER(G820),G820&gt;0,G820&lt;=Summary!$E$5,I820&gt;0),I820*K820,0)</x:f>
        <x:v>1400</x:v>
      </x:c>
      <x:c r="T820" s="12" t="n">
        <x:f>MIN(S820,MAX(0,'Inventory detail'!E464-0))</x:f>
        <x:v>800</x:v>
      </x:c>
      <x:c r="U820" s="12" t="n">
        <x:f>IF(O820=1,J820*K820,0)</x:f>
        <x:v>0</x:v>
      </x:c>
      <x:c r="V820" s="13" t="str">
        <x:f>IF(O820=0,"",IF(H820="","",MAX(H820,Summary!$E$5)))</x:f>
      </x:c>
      <x:c r="W820" s="12" t="n">
        <x:f>IF(Q820="Baseline PO cost",U820,0)</x:f>
        <x:v>0</x:v>
      </x:c>
      <x:c r="X820" s="12" t="n">
        <x:f>IF(Q820="Higher PO cost",U820,0)</x:f>
        <x:v>0</x:v>
      </x:c>
      <x:c r="Y820" s="12" t="n">
        <x:f>IF(Q820="Unclassified",U820,0)</x:f>
        <x:v>0</x:v>
      </x:c>
    </x:row>
    <x:row r="821" ht="22" customHeight="1">
      <x:c r="A821" s="2" t="str">
        <x:v>COIL</x:v>
      </x:c>
      <x:c r="B821" s="2" t="str">
        <x:v>30</x:v>
      </x:c>
      <x:c r="C821" s="2" t="str">
        <x:v>18CLR12-4</x:v>
      </x:c>
      <x:c r="D821" s="2" t="str">
        <x:v>3003971</x:v>
      </x:c>
      <x:c r="E821" s="2" t="str">
        <x:v>0</x:v>
      </x:c>
      <x:c r="F821" s="2" t="str">
        <x:v>22</x:v>
      </x:c>
      <x:c r="G821" s="10"/>
      <x:c r="H821" s="10" t="n">
        <x:v>46311</x:v>
      </x:c>
      <x:c r="I821" s="7" t="n">
        <x:v>1400</x:v>
      </x:c>
      <x:c r="J821" s="7" t="n">
        <x:v>1400</x:v>
      </x:c>
      <x:c r="K821" s="7" t="n">
        <x:v>1</x:v>
      </x:c>
      <x:c r="L821" s="8" t="n">
        <x:v>12.84</x:v>
      </x:c>
      <x:c r="M821" s="9" t="n">
        <x:v>0</x:v>
      </x:c>
      <x:c r="N821" s="2" t="str">
        <x:v>a</x:v>
      </x:c>
      <x:c r="O821" s="2" t="n">
        <x:v>1</x:v>
      </x:c>
      <x:c r="P821" s="2" t="n">
        <x:v>100</x:v>
      </x:c>
      <x:c r="Q821" s="2" t="str">
        <x:v>Baseline PO cost</x:v>
      </x:c>
      <x:c r="R821" s="2" t="str">
        <x:v>Incoming active PO</x:v>
      </x:c>
      <x:c r="S821" s="12" t="n">
        <x:f>IF(AND(ISNUMBER(G821),G821&gt;0,G821&lt;=Summary!$E$5,I821&gt;0),I821*K821,0)</x:f>
        <x:v>0</x:v>
      </x:c>
      <x:c r="T821" s="12" t="n">
        <x:f>MIN(S821,MAX(0,'Inventory detail'!E464-SUM(S820:S820)))</x:f>
        <x:v>0</x:v>
      </x:c>
      <x:c r="U821" s="12" t="n">
        <x:f>IF(O821=1,J821*K821,0)</x:f>
        <x:v>1400</x:v>
      </x:c>
      <x:c r="V821" s="13" t="n">
        <x:f>IF(O821=0,"",IF(H821="","",MAX(H821,Summary!$E$5)))</x:f>
        <x:v>46311</x:v>
      </x:c>
      <x:c r="W821" s="12" t="n">
        <x:f>IF(Q821="Baseline PO cost",U821,0)</x:f>
        <x:v>1400</x:v>
      </x:c>
      <x:c r="X821" s="12" t="n">
        <x:f>IF(Q821="Higher PO cost",U821,0)</x:f>
        <x:v>0</x:v>
      </x:c>
      <x:c r="Y821" s="12" t="n">
        <x:f>IF(Q821="Unclassified",U821,0)</x:f>
        <x:v>0</x:v>
      </x:c>
    </x:row>
    <x:row r="822" ht="22" customHeight="1">
      <x:c r="A822" s="2" t="str">
        <x:v>COIL</x:v>
      </x:c>
      <x:c r="B822" s="2" t="str">
        <x:v>30</x:v>
      </x:c>
      <x:c r="C822" s="2" t="str">
        <x:v>18NAV12-4</x:v>
      </x:c>
      <x:c r="D822" s="2" t="str">
        <x:v>3003934</x:v>
      </x:c>
      <x:c r="E822" s="2" t="str">
        <x:v>0</x:v>
      </x:c>
      <x:c r="F822" s="2" t="str">
        <x:v>15</x:v>
      </x:c>
      <x:c r="G822" s="10" t="n">
        <x:v>46122</x:v>
      </x:c>
      <x:c r="H822" s="10" t="n">
        <x:v>46121</x:v>
      </x:c>
      <x:c r="I822" s="7" t="n">
        <x:v>1400</x:v>
      </x:c>
      <x:c r="J822" s="7" t="n">
        <x:v>1400</x:v>
      </x:c>
      <x:c r="K822" s="7" t="n">
        <x:v>1</x:v>
      </x:c>
      <x:c r="L822" s="8" t="n">
        <x:v>12.84</x:v>
      </x:c>
      <x:c r="M822" s="9" t="n">
        <x:v>196.84</x:v>
      </x:c>
      <x:c r="N822" s="2" t="str">
        <x:v>i</x:v>
      </x:c>
      <x:c r="O822" s="2" t="n">
        <x:v>0</x:v>
      </x:c>
      <x:c r="P822" s="2" t="n">
        <x:v>100</x:v>
      </x:c>
      <x:c r="Q822" s="2" t="str">
        <x:v>Baseline PO cost</x:v>
      </x:c>
      <x:c r="R822" s="2" t="str">
        <x:v>Received</x:v>
      </x:c>
      <x:c r="S822" s="12" t="n">
        <x:f>IF(AND(ISNUMBER(G822),G822&gt;0,G822&lt;=Summary!$E$5,I822&gt;0),I822*K822,0)</x:f>
        <x:v>1400</x:v>
      </x:c>
      <x:c r="T822" s="12" t="n">
        <x:f>MIN(S822,MAX(0,'Inventory detail'!E508-0))</x:f>
        <x:v>1000</x:v>
      </x:c>
      <x:c r="U822" s="12" t="n">
        <x:f>IF(O822=1,J822*K822,0)</x:f>
        <x:v>0</x:v>
      </x:c>
      <x:c r="V822" s="13" t="str">
        <x:f>IF(O822=0,"",IF(H822="","",MAX(H822,Summary!$E$5)))</x:f>
      </x:c>
      <x:c r="W822" s="12" t="n">
        <x:f>IF(Q822="Baseline PO cost",U822,0)</x:f>
        <x:v>0</x:v>
      </x:c>
      <x:c r="X822" s="12" t="n">
        <x:f>IF(Q822="Higher PO cost",U822,0)</x:f>
        <x:v>0</x:v>
      </x:c>
      <x:c r="Y822" s="12" t="n">
        <x:f>IF(Q822="Unclassified",U822,0)</x:f>
        <x:v>0</x:v>
      </x:c>
    </x:row>
    <x:row r="823" ht="22" customHeight="1">
      <x:c r="A823" s="2" t="str">
        <x:v>COIL</x:v>
      </x:c>
      <x:c r="B823" s="2" t="str">
        <x:v>30</x:v>
      </x:c>
      <x:c r="C823" s="2" t="str">
        <x:v>18WHT12-4</x:v>
      </x:c>
      <x:c r="D823" s="2" t="str">
        <x:v>3003962</x:v>
      </x:c>
      <x:c r="E823" s="2" t="str">
        <x:v>0</x:v>
      </x:c>
      <x:c r="F823" s="2" t="str">
        <x:v>14</x:v>
      </x:c>
      <x:c r="G823" s="10" t="n">
        <x:v>46273</x:v>
      </x:c>
      <x:c r="H823" s="10" t="n">
        <x:v>46269</x:v>
      </x:c>
      <x:c r="I823" s="7" t="n">
        <x:v>1400</x:v>
      </x:c>
      <x:c r="J823" s="7" t="n">
        <x:v>1400</x:v>
      </x:c>
      <x:c r="K823" s="7" t="n">
        <x:v>1</x:v>
      </x:c>
      <x:c r="L823" s="8" t="n">
        <x:v>12.84</x:v>
      </x:c>
      <x:c r="M823" s="9" t="n">
        <x:v>202.72</x:v>
      </x:c>
      <x:c r="N823" s="2" t="str">
        <x:v>i</x:v>
      </x:c>
      <x:c r="O823" s="2" t="n">
        <x:v>0</x:v>
      </x:c>
      <x:c r="P823" s="2" t="n">
        <x:v>100</x:v>
      </x:c>
      <x:c r="Q823" s="2" t="str">
        <x:v>Baseline PO cost</x:v>
      </x:c>
      <x:c r="R823" s="2" t="str">
        <x:v>Received</x:v>
      </x:c>
      <x:c r="S823" s="12" t="n">
        <x:f>IF(AND(ISNUMBER(G823),G823&gt;0,G823&lt;=Summary!$E$5,I823&gt;0),I823*K823,0)</x:f>
        <x:v>1400</x:v>
      </x:c>
      <x:c r="T823" s="12" t="n">
        <x:f>MIN(S823,MAX(0,'Inventory detail'!E379-0))</x:f>
        <x:v>0</x:v>
      </x:c>
      <x:c r="U823" s="12" t="n">
        <x:f>IF(O823=1,J823*K823,0)</x:f>
        <x:v>0</x:v>
      </x:c>
      <x:c r="V823" s="13" t="str">
        <x:f>IF(O823=0,"",IF(H823="","",MAX(H823,Summary!$E$5)))</x:f>
      </x:c>
      <x:c r="W823" s="12" t="n">
        <x:f>IF(Q823="Baseline PO cost",U823,0)</x:f>
        <x:v>0</x:v>
      </x:c>
      <x:c r="X823" s="12" t="n">
        <x:f>IF(Q823="Higher PO cost",U823,0)</x:f>
        <x:v>0</x:v>
      </x:c>
      <x:c r="Y823" s="12" t="n">
        <x:f>IF(Q823="Unclassified",U823,0)</x:f>
        <x:v>0</x:v>
      </x:c>
    </x:row>
    <x:row r="824" ht="22" customHeight="1">
      <x:c r="A824" s="2" t="str">
        <x:v>COIL</x:v>
      </x:c>
      <x:c r="B824" s="2" t="str">
        <x:v>30</x:v>
      </x:c>
      <x:c r="C824" s="2" t="str">
        <x:v>18WHT12-4</x:v>
      </x:c>
      <x:c r="D824" s="2" t="str">
        <x:v>3003953</x:v>
      </x:c>
      <x:c r="E824" s="2" t="str">
        <x:v>0</x:v>
      </x:c>
      <x:c r="F824" s="2" t="str">
        <x:v>19</x:v>
      </x:c>
      <x:c r="G824" s="10" t="n">
        <x:v>46195</x:v>
      </x:c>
      <x:c r="H824" s="10" t="n">
        <x:v>46197</x:v>
      </x:c>
      <x:c r="I824" s="7" t="n">
        <x:v>1400</x:v>
      </x:c>
      <x:c r="J824" s="7" t="n">
        <x:v>1400</x:v>
      </x:c>
      <x:c r="K824" s="7" t="n">
        <x:v>1</x:v>
      </x:c>
      <x:c r="L824" s="8" t="n">
        <x:v>12.84</x:v>
      </x:c>
      <x:c r="M824" s="9" t="n">
        <x:v>202.72</x:v>
      </x:c>
      <x:c r="N824" s="2" t="str">
        <x:v>i</x:v>
      </x:c>
      <x:c r="O824" s="2" t="n">
        <x:v>0</x:v>
      </x:c>
      <x:c r="P824" s="2" t="n">
        <x:v>100</x:v>
      </x:c>
      <x:c r="Q824" s="2" t="str">
        <x:v>Baseline PO cost</x:v>
      </x:c>
      <x:c r="R824" s="2" t="str">
        <x:v>Received</x:v>
      </x:c>
      <x:c r="S824" s="12" t="n">
        <x:f>IF(AND(ISNUMBER(G824),G824&gt;0,G824&lt;=Summary!$E$5,I824&gt;0),I824*K824,0)</x:f>
        <x:v>1400</x:v>
      </x:c>
      <x:c r="T824" s="12" t="n">
        <x:f>MIN(S824,MAX(0,'Inventory detail'!E379-SUM(S823:S823)))</x:f>
        <x:v>0</x:v>
      </x:c>
      <x:c r="U824" s="12" t="n">
        <x:f>IF(O824=1,J824*K824,0)</x:f>
        <x:v>0</x:v>
      </x:c>
      <x:c r="V824" s="13" t="str">
        <x:f>IF(O824=0,"",IF(H824="","",MAX(H824,Summary!$E$5)))</x:f>
      </x:c>
      <x:c r="W824" s="12" t="n">
        <x:f>IF(Q824="Baseline PO cost",U824,0)</x:f>
        <x:v>0</x:v>
      </x:c>
      <x:c r="X824" s="12" t="n">
        <x:f>IF(Q824="Higher PO cost",U824,0)</x:f>
        <x:v>0</x:v>
      </x:c>
      <x:c r="Y824" s="12" t="n">
        <x:f>IF(Q824="Unclassified",U824,0)</x:f>
        <x:v>0</x:v>
      </x:c>
    </x:row>
    <x:row r="825" ht="22" customHeight="1">
      <x:c r="A825" s="2" t="str">
        <x:v>COIL</x:v>
      </x:c>
      <x:c r="B825" s="2" t="str">
        <x:v>30</x:v>
      </x:c>
      <x:c r="C825" s="2" t="str">
        <x:v>18WHT12-4</x:v>
      </x:c>
      <x:c r="D825" s="2" t="str">
        <x:v>3003978</x:v>
      </x:c>
      <x:c r="E825" s="2" t="str">
        <x:v>0</x:v>
      </x:c>
      <x:c r="F825" s="2" t="str">
        <x:v>12</x:v>
      </x:c>
      <x:c r="G825" s="10"/>
      <x:c r="H825" s="10" t="n">
        <x:v>46339</x:v>
      </x:c>
      <x:c r="I825" s="7" t="n">
        <x:v>5600</x:v>
      </x:c>
      <x:c r="J825" s="7" t="n">
        <x:v>5600</x:v>
      </x:c>
      <x:c r="K825" s="7" t="n">
        <x:v>1</x:v>
      </x:c>
      <x:c r="L825" s="8" t="n">
        <x:v>12.84</x:v>
      </x:c>
      <x:c r="M825" s="9" t="n">
        <x:v>0</x:v>
      </x:c>
      <x:c r="N825" s="2" t="str">
        <x:v>a</x:v>
      </x:c>
      <x:c r="O825" s="2" t="n">
        <x:v>1</x:v>
      </x:c>
      <x:c r="P825" s="2" t="n">
        <x:v>100</x:v>
      </x:c>
      <x:c r="Q825" s="2" t="str">
        <x:v>Baseline PO cost</x:v>
      </x:c>
      <x:c r="R825" s="2" t="str">
        <x:v>Incoming active PO</x:v>
      </x:c>
      <x:c r="S825" s="12" t="n">
        <x:f>IF(AND(ISNUMBER(G825),G825&gt;0,G825&lt;=Summary!$E$5,I825&gt;0),I825*K825,0)</x:f>
        <x:v>0</x:v>
      </x:c>
      <x:c r="T825" s="12" t="n">
        <x:f>MIN(S825,MAX(0,'Inventory detail'!E379-SUM(S823:S824)))</x:f>
        <x:v>0</x:v>
      </x:c>
      <x:c r="U825" s="12" t="n">
        <x:f>IF(O825=1,J825*K825,0)</x:f>
        <x:v>5600</x:v>
      </x:c>
      <x:c r="V825" s="13" t="n">
        <x:f>IF(O825=0,"",IF(H825="","",MAX(H825,Summary!$E$5)))</x:f>
        <x:v>46339</x:v>
      </x:c>
      <x:c r="W825" s="12" t="n">
        <x:f>IF(Q825="Baseline PO cost",U825,0)</x:f>
        <x:v>5600</x:v>
      </x:c>
      <x:c r="X825" s="12" t="n">
        <x:f>IF(Q825="Higher PO cost",U825,0)</x:f>
        <x:v>0</x:v>
      </x:c>
      <x:c r="Y825" s="12" t="n">
        <x:f>IF(Q825="Unclassified",U825,0)</x:f>
        <x:v>0</x:v>
      </x:c>
    </x:row>
    <x:row r="826" ht="22" customHeight="1">
      <x:c r="A826" s="2" t="str">
        <x:v>COIL</x:v>
      </x:c>
      <x:c r="B826" s="2" t="str">
        <x:v>30</x:v>
      </x:c>
      <x:c r="C826" s="2" t="str">
        <x:v>20BLK12-4</x:v>
      </x:c>
      <x:c r="D826" s="2" t="str">
        <x:v>3003954</x:v>
      </x:c>
      <x:c r="E826" s="2" t="str">
        <x:v>0</x:v>
      </x:c>
      <x:c r="F826" s="2" t="str">
        <x:v>13</x:v>
      </x:c>
      <x:c r="G826" s="10" t="n">
        <x:v>46226</x:v>
      </x:c>
      <x:c r="H826" s="10" t="n">
        <x:v>46224</x:v>
      </x:c>
      <x:c r="I826" s="7" t="n">
        <x:v>1400</x:v>
      </x:c>
      <x:c r="J826" s="7" t="n">
        <x:v>1400</x:v>
      </x:c>
      <x:c r="K826" s="7" t="n">
        <x:v>1</x:v>
      </x:c>
      <x:c r="L826" s="8" t="n">
        <x:v>11.05</x:v>
      </x:c>
      <x:c r="M826" s="9" t="n">
        <x:v>174.44</x:v>
      </x:c>
      <x:c r="N826" s="2" t="str">
        <x:v>i</x:v>
      </x:c>
      <x:c r="O826" s="2" t="n">
        <x:v>0</x:v>
      </x:c>
      <x:c r="P826" s="2" t="n">
        <x:v>100</x:v>
      </x:c>
      <x:c r="Q826" s="2" t="str">
        <x:v>Baseline PO cost</x:v>
      </x:c>
      <x:c r="R826" s="2" t="str">
        <x:v>Received</x:v>
      </x:c>
      <x:c r="S826" s="12" t="n">
        <x:f>IF(AND(ISNUMBER(G826),G826&gt;0,G826&lt;=Summary!$E$5,I826&gt;0),I826*K826,0)</x:f>
        <x:v>1400</x:v>
      </x:c>
      <x:c r="T826" s="12" t="n">
        <x:f>MIN(S826,MAX(0,'Inventory detail'!E107-0))</x:f>
        <x:v>1400</x:v>
      </x:c>
      <x:c r="U826" s="12" t="n">
        <x:f>IF(O826=1,J826*K826,0)</x:f>
        <x:v>0</x:v>
      </x:c>
      <x:c r="V826" s="13" t="str">
        <x:f>IF(O826=0,"",IF(H826="","",MAX(H826,Summary!$E$5)))</x:f>
      </x:c>
      <x:c r="W826" s="12" t="n">
        <x:f>IF(Q826="Baseline PO cost",U826,0)</x:f>
        <x:v>0</x:v>
      </x:c>
      <x:c r="X826" s="12" t="n">
        <x:f>IF(Q826="Higher PO cost",U826,0)</x:f>
        <x:v>0</x:v>
      </x:c>
      <x:c r="Y826" s="12" t="n">
        <x:f>IF(Q826="Unclassified",U826,0)</x:f>
        <x:v>0</x:v>
      </x:c>
    </x:row>
    <x:row r="827" ht="22" customHeight="1">
      <x:c r="A827" s="2" t="str">
        <x:v>COIL</x:v>
      </x:c>
      <x:c r="B827" s="2" t="str">
        <x:v>30</x:v>
      </x:c>
      <x:c r="C827" s="2" t="str">
        <x:v>20BLK12-4</x:v>
      </x:c>
      <x:c r="D827" s="2" t="str">
        <x:v>3003953</x:v>
      </x:c>
      <x:c r="E827" s="2" t="str">
        <x:v>0</x:v>
      </x:c>
      <x:c r="F827" s="2" t="str">
        <x:v>20</x:v>
      </x:c>
      <x:c r="G827" s="10" t="n">
        <x:v>46195</x:v>
      </x:c>
      <x:c r="H827" s="10" t="n">
        <x:v>46197</x:v>
      </x:c>
      <x:c r="I827" s="7" t="n">
        <x:v>5600</x:v>
      </x:c>
      <x:c r="J827" s="7" t="n">
        <x:v>5600</x:v>
      </x:c>
      <x:c r="K827" s="7" t="n">
        <x:v>1</x:v>
      </x:c>
      <x:c r="L827" s="8" t="n">
        <x:v>11.05</x:v>
      </x:c>
      <x:c r="M827" s="9" t="n">
        <x:v>697.76</x:v>
      </x:c>
      <x:c r="N827" s="2" t="str">
        <x:v>i</x:v>
      </x:c>
      <x:c r="O827" s="2" t="n">
        <x:v>0</x:v>
      </x:c>
      <x:c r="P827" s="2" t="n">
        <x:v>100</x:v>
      </x:c>
      <x:c r="Q827" s="2" t="str">
        <x:v>Baseline PO cost</x:v>
      </x:c>
      <x:c r="R827" s="2" t="str">
        <x:v>Received</x:v>
      </x:c>
      <x:c r="S827" s="12" t="n">
        <x:f>IF(AND(ISNUMBER(G827),G827&gt;0,G827&lt;=Summary!$E$5,I827&gt;0),I827*K827,0)</x:f>
        <x:v>5600</x:v>
      </x:c>
      <x:c r="T827" s="12" t="n">
        <x:f>MIN(S827,MAX(0,'Inventory detail'!E107-SUM(S826:S826)))</x:f>
        <x:v>5600</x:v>
      </x:c>
      <x:c r="U827" s="12" t="n">
        <x:f>IF(O827=1,J827*K827,0)</x:f>
        <x:v>0</x:v>
      </x:c>
      <x:c r="V827" s="13" t="str">
        <x:f>IF(O827=0,"",IF(H827="","",MAX(H827,Summary!$E$5)))</x:f>
      </x:c>
      <x:c r="W827" s="12" t="n">
        <x:f>IF(Q827="Baseline PO cost",U827,0)</x:f>
        <x:v>0</x:v>
      </x:c>
      <x:c r="X827" s="12" t="n">
        <x:f>IF(Q827="Higher PO cost",U827,0)</x:f>
        <x:v>0</x:v>
      </x:c>
      <x:c r="Y827" s="12" t="n">
        <x:f>IF(Q827="Unclassified",U827,0)</x:f>
        <x:v>0</x:v>
      </x:c>
    </x:row>
    <x:row r="828" ht="22" customHeight="1">
      <x:c r="A828" s="2" t="str">
        <x:v>COIL</x:v>
      </x:c>
      <x:c r="B828" s="2" t="str">
        <x:v>30</x:v>
      </x:c>
      <x:c r="C828" s="2" t="str">
        <x:v>20BLK12-4</x:v>
      </x:c>
      <x:c r="D828" s="2" t="str">
        <x:v>3003945</x:v>
      </x:c>
      <x:c r="E828" s="2" t="str">
        <x:v>0</x:v>
      </x:c>
      <x:c r="F828" s="2" t="str">
        <x:v>17</x:v>
      </x:c>
      <x:c r="G828" s="10" t="n">
        <x:v>46174</x:v>
      </x:c>
      <x:c r="H828" s="10" t="n">
        <x:v>46171</x:v>
      </x:c>
      <x:c r="I828" s="7" t="n">
        <x:v>2800</x:v>
      </x:c>
      <x:c r="J828" s="7" t="n">
        <x:v>2800</x:v>
      </x:c>
      <x:c r="K828" s="7" t="n">
        <x:v>1</x:v>
      </x:c>
      <x:c r="L828" s="8" t="n">
        <x:v>11.05</x:v>
      </x:c>
      <x:c r="M828" s="9" t="n">
        <x:v>348.88</x:v>
      </x:c>
      <x:c r="N828" s="2" t="str">
        <x:v>i</x:v>
      </x:c>
      <x:c r="O828" s="2" t="n">
        <x:v>0</x:v>
      </x:c>
      <x:c r="P828" s="2" t="n">
        <x:v>100</x:v>
      </x:c>
      <x:c r="Q828" s="2" t="str">
        <x:v>Baseline PO cost</x:v>
      </x:c>
      <x:c r="R828" s="2" t="str">
        <x:v>Received</x:v>
      </x:c>
      <x:c r="S828" s="12" t="n">
        <x:f>IF(AND(ISNUMBER(G828),G828&gt;0,G828&lt;=Summary!$E$5,I828&gt;0),I828*K828,0)</x:f>
        <x:v>2800</x:v>
      </x:c>
      <x:c r="T828" s="12" t="n">
        <x:f>MIN(S828,MAX(0,'Inventory detail'!E107-SUM(S826:S827)))</x:f>
        <x:v>1300</x:v>
      </x:c>
      <x:c r="U828" s="12" t="n">
        <x:f>IF(O828=1,J828*K828,0)</x:f>
        <x:v>0</x:v>
      </x:c>
      <x:c r="V828" s="13" t="str">
        <x:f>IF(O828=0,"",IF(H828="","",MAX(H828,Summary!$E$5)))</x:f>
      </x:c>
      <x:c r="W828" s="12" t="n">
        <x:f>IF(Q828="Baseline PO cost",U828,0)</x:f>
        <x:v>0</x:v>
      </x:c>
      <x:c r="X828" s="12" t="n">
        <x:f>IF(Q828="Higher PO cost",U828,0)</x:f>
        <x:v>0</x:v>
      </x:c>
      <x:c r="Y828" s="12" t="n">
        <x:f>IF(Q828="Unclassified",U828,0)</x:f>
        <x:v>0</x:v>
      </x:c>
    </x:row>
    <x:row r="829" ht="22" customHeight="1">
      <x:c r="A829" s="2" t="str">
        <x:v>COIL</x:v>
      </x:c>
      <x:c r="B829" s="2" t="str">
        <x:v>30</x:v>
      </x:c>
      <x:c r="C829" s="2" t="str">
        <x:v>20BLK12-4</x:v>
      </x:c>
      <x:c r="D829" s="2" t="str">
        <x:v>3003940</x:v>
      </x:c>
      <x:c r="E829" s="2" t="str">
        <x:v>0</x:v>
      </x:c>
      <x:c r="F829" s="2" t="str">
        <x:v>14</x:v>
      </x:c>
      <x:c r="G829" s="10" t="n">
        <x:v>46143</x:v>
      </x:c>
      <x:c r="H829" s="10" t="n">
        <x:v>46143</x:v>
      </x:c>
      <x:c r="I829" s="7" t="n">
        <x:v>5600</x:v>
      </x:c>
      <x:c r="J829" s="7" t="n">
        <x:v>5600</x:v>
      </x:c>
      <x:c r="K829" s="7" t="n">
        <x:v>1</x:v>
      </x:c>
      <x:c r="L829" s="8" t="n">
        <x:v>11.05</x:v>
      </x:c>
      <x:c r="M829" s="9" t="n">
        <x:v>697.76</x:v>
      </x:c>
      <x:c r="N829" s="2" t="str">
        <x:v>i</x:v>
      </x:c>
      <x:c r="O829" s="2" t="n">
        <x:v>0</x:v>
      </x:c>
      <x:c r="P829" s="2" t="n">
        <x:v>100</x:v>
      </x:c>
      <x:c r="Q829" s="2" t="str">
        <x:v>Baseline PO cost</x:v>
      </x:c>
      <x:c r="R829" s="2" t="str">
        <x:v>Received</x:v>
      </x:c>
      <x:c r="S829" s="12" t="n">
        <x:f>IF(AND(ISNUMBER(G829),G829&gt;0,G829&lt;=Summary!$E$5,I829&gt;0),I829*K829,0)</x:f>
        <x:v>5600</x:v>
      </x:c>
      <x:c r="T829" s="12" t="n">
        <x:f>MIN(S829,MAX(0,'Inventory detail'!E107-SUM(S826:S828)))</x:f>
        <x:v>0</x:v>
      </x:c>
      <x:c r="U829" s="12" t="n">
        <x:f>IF(O829=1,J829*K829,0)</x:f>
        <x:v>0</x:v>
      </x:c>
      <x:c r="V829" s="13" t="str">
        <x:f>IF(O829=0,"",IF(H829="","",MAX(H829,Summary!$E$5)))</x:f>
      </x:c>
      <x:c r="W829" s="12" t="n">
        <x:f>IF(Q829="Baseline PO cost",U829,0)</x:f>
        <x:v>0</x:v>
      </x:c>
      <x:c r="X829" s="12" t="n">
        <x:f>IF(Q829="Higher PO cost",U829,0)</x:f>
        <x:v>0</x:v>
      </x:c>
      <x:c r="Y829" s="12" t="n">
        <x:f>IF(Q829="Unclassified",U829,0)</x:f>
        <x:v>0</x:v>
      </x:c>
    </x:row>
    <x:row r="830" ht="22" customHeight="1">
      <x:c r="A830" s="2" t="str">
        <x:v>COIL</x:v>
      </x:c>
      <x:c r="B830" s="2" t="str">
        <x:v>30</x:v>
      </x:c>
      <x:c r="C830" s="2" t="str">
        <x:v>20BLK12-4</x:v>
      </x:c>
      <x:c r="D830" s="2" t="str">
        <x:v>3003934</x:v>
      </x:c>
      <x:c r="E830" s="2" t="str">
        <x:v>0</x:v>
      </x:c>
      <x:c r="F830" s="2" t="str">
        <x:v>16</x:v>
      </x:c>
      <x:c r="G830" s="10" t="n">
        <x:v>46122</x:v>
      </x:c>
      <x:c r="H830" s="10" t="n">
        <x:v>46121</x:v>
      </x:c>
      <x:c r="I830" s="7" t="n">
        <x:v>1400</x:v>
      </x:c>
      <x:c r="J830" s="7" t="n">
        <x:v>1400</x:v>
      </x:c>
      <x:c r="K830" s="7" t="n">
        <x:v>1</x:v>
      </x:c>
      <x:c r="L830" s="8" t="n">
        <x:v>11.05</x:v>
      </x:c>
      <x:c r="M830" s="9" t="n">
        <x:v>169.4</x:v>
      </x:c>
      <x:c r="N830" s="2" t="str">
        <x:v>i</x:v>
      </x:c>
      <x:c r="O830" s="2" t="n">
        <x:v>0</x:v>
      </x:c>
      <x:c r="P830" s="2" t="n">
        <x:v>100</x:v>
      </x:c>
      <x:c r="Q830" s="2" t="str">
        <x:v>Baseline PO cost</x:v>
      </x:c>
      <x:c r="R830" s="2" t="str">
        <x:v>Received</x:v>
      </x:c>
      <x:c r="S830" s="12" t="n">
        <x:f>IF(AND(ISNUMBER(G830),G830&gt;0,G830&lt;=Summary!$E$5,I830&gt;0),I830*K830,0)</x:f>
        <x:v>1400</x:v>
      </x:c>
      <x:c r="T830" s="12" t="n">
        <x:f>MIN(S830,MAX(0,'Inventory detail'!E107-SUM(S826:S829)))</x:f>
        <x:v>0</x:v>
      </x:c>
      <x:c r="U830" s="12" t="n">
        <x:f>IF(O830=1,J830*K830,0)</x:f>
        <x:v>0</x:v>
      </x:c>
      <x:c r="V830" s="13" t="str">
        <x:f>IF(O830=0,"",IF(H830="","",MAX(H830,Summary!$E$5)))</x:f>
      </x:c>
      <x:c r="W830" s="12" t="n">
        <x:f>IF(Q830="Baseline PO cost",U830,0)</x:f>
        <x:v>0</x:v>
      </x:c>
      <x:c r="X830" s="12" t="n">
        <x:f>IF(Q830="Higher PO cost",U830,0)</x:f>
        <x:v>0</x:v>
      </x:c>
      <x:c r="Y830" s="12" t="n">
        <x:f>IF(Q830="Unclassified",U830,0)</x:f>
        <x:v>0</x:v>
      </x:c>
    </x:row>
    <x:row r="831" ht="22" customHeight="1">
      <x:c r="A831" s="2" t="str">
        <x:v>COIL</x:v>
      </x:c>
      <x:c r="B831" s="2" t="str">
        <x:v>30</x:v>
      </x:c>
      <x:c r="C831" s="2" t="str">
        <x:v>20BLK12-4</x:v>
      </x:c>
      <x:c r="D831" s="2" t="str">
        <x:v>3003929</x:v>
      </x:c>
      <x:c r="E831" s="2" t="str">
        <x:v>0</x:v>
      </x:c>
      <x:c r="F831" s="2" t="str">
        <x:v>18</x:v>
      </x:c>
      <x:c r="G831" s="10" t="n">
        <x:v>46092</x:v>
      </x:c>
      <x:c r="H831" s="10" t="n">
        <x:v>46087</x:v>
      </x:c>
      <x:c r="I831" s="7" t="n">
        <x:v>4200</x:v>
      </x:c>
      <x:c r="J831" s="7" t="n">
        <x:v>4200</x:v>
      </x:c>
      <x:c r="K831" s="7" t="n">
        <x:v>1</x:v>
      </x:c>
      <x:c r="L831" s="8" t="n">
        <x:v>11.05</x:v>
      </x:c>
      <x:c r="M831" s="9" t="n">
        <x:v>508.2</x:v>
      </x:c>
      <x:c r="N831" s="2" t="str">
        <x:v>i</x:v>
      </x:c>
      <x:c r="O831" s="2" t="n">
        <x:v>0</x:v>
      </x:c>
      <x:c r="P831" s="2" t="n">
        <x:v>100</x:v>
      </x:c>
      <x:c r="Q831" s="2" t="str">
        <x:v>Baseline PO cost</x:v>
      </x:c>
      <x:c r="R831" s="2" t="str">
        <x:v>Received</x:v>
      </x:c>
      <x:c r="S831" s="12" t="n">
        <x:f>IF(AND(ISNUMBER(G831),G831&gt;0,G831&lt;=Summary!$E$5,I831&gt;0),I831*K831,0)</x:f>
        <x:v>4200</x:v>
      </x:c>
      <x:c r="T831" s="12" t="n">
        <x:f>MIN(S831,MAX(0,'Inventory detail'!E107-SUM(S826:S830)))</x:f>
        <x:v>0</x:v>
      </x:c>
      <x:c r="U831" s="12" t="n">
        <x:f>IF(O831=1,J831*K831,0)</x:f>
        <x:v>0</x:v>
      </x:c>
      <x:c r="V831" s="13" t="str">
        <x:f>IF(O831=0,"",IF(H831="","",MAX(H831,Summary!$E$5)))</x:f>
      </x:c>
      <x:c r="W831" s="12" t="n">
        <x:f>IF(Q831="Baseline PO cost",U831,0)</x:f>
        <x:v>0</x:v>
      </x:c>
      <x:c r="X831" s="12" t="n">
        <x:f>IF(Q831="Higher PO cost",U831,0)</x:f>
        <x:v>0</x:v>
      </x:c>
      <x:c r="Y831" s="12" t="n">
        <x:f>IF(Q831="Unclassified",U831,0)</x:f>
        <x:v>0</x:v>
      </x:c>
    </x:row>
    <x:row r="832" ht="22" customHeight="1">
      <x:c r="A832" s="2" t="str">
        <x:v>COIL</x:v>
      </x:c>
      <x:c r="B832" s="2" t="str">
        <x:v>30</x:v>
      </x:c>
      <x:c r="C832" s="2" t="str">
        <x:v>20BLK12-4</x:v>
      </x:c>
      <x:c r="D832" s="2" t="str">
        <x:v>3003925</x:v>
      </x:c>
      <x:c r="E832" s="2" t="str">
        <x:v>0</x:v>
      </x:c>
      <x:c r="F832" s="2" t="str">
        <x:v>15</x:v>
      </x:c>
      <x:c r="G832" s="10" t="n">
        <x:v>46070</x:v>
      </x:c>
      <x:c r="H832" s="10" t="n">
        <x:v>46063</x:v>
      </x:c>
      <x:c r="I832" s="7" t="n">
        <x:v>5600</x:v>
      </x:c>
      <x:c r="J832" s="7" t="n">
        <x:v>5600</x:v>
      </x:c>
      <x:c r="K832" s="7" t="n">
        <x:v>1</x:v>
      </x:c>
      <x:c r="L832" s="8" t="n">
        <x:v>11.05</x:v>
      </x:c>
      <x:c r="M832" s="9" t="n">
        <x:v>677.6</x:v>
      </x:c>
      <x:c r="N832" s="2" t="str">
        <x:v>i</x:v>
      </x:c>
      <x:c r="O832" s="2" t="n">
        <x:v>0</x:v>
      </x:c>
      <x:c r="P832" s="2" t="n">
        <x:v>100</x:v>
      </x:c>
      <x:c r="Q832" s="2" t="str">
        <x:v>Baseline PO cost</x:v>
      </x:c>
      <x:c r="R832" s="2" t="str">
        <x:v>Received</x:v>
      </x:c>
      <x:c r="S832" s="12" t="n">
        <x:f>IF(AND(ISNUMBER(G832),G832&gt;0,G832&lt;=Summary!$E$5,I832&gt;0),I832*K832,0)</x:f>
        <x:v>5600</x:v>
      </x:c>
      <x:c r="T832" s="12" t="n">
        <x:f>MIN(S832,MAX(0,'Inventory detail'!E107-SUM(S826:S831)))</x:f>
        <x:v>0</x:v>
      </x:c>
      <x:c r="U832" s="12" t="n">
        <x:f>IF(O832=1,J832*K832,0)</x:f>
        <x:v>0</x:v>
      </x:c>
      <x:c r="V832" s="13" t="str">
        <x:f>IF(O832=0,"",IF(H832="","",MAX(H832,Summary!$E$5)))</x:f>
      </x:c>
      <x:c r="W832" s="12" t="n">
        <x:f>IF(Q832="Baseline PO cost",U832,0)</x:f>
        <x:v>0</x:v>
      </x:c>
      <x:c r="X832" s="12" t="n">
        <x:f>IF(Q832="Higher PO cost",U832,0)</x:f>
        <x:v>0</x:v>
      </x:c>
      <x:c r="Y832" s="12" t="n">
        <x:f>IF(Q832="Unclassified",U832,0)</x:f>
        <x:v>0</x:v>
      </x:c>
    </x:row>
    <x:row r="833" ht="22" customHeight="1">
      <x:c r="A833" s="2" t="str">
        <x:v>COIL</x:v>
      </x:c>
      <x:c r="B833" s="2" t="str">
        <x:v>30</x:v>
      </x:c>
      <x:c r="C833" s="2" t="str">
        <x:v>20BLK12-4</x:v>
      </x:c>
      <x:c r="D833" s="2" t="str">
        <x:v>3003915</x:v>
      </x:c>
      <x:c r="E833" s="2" t="str">
        <x:v>0</x:v>
      </x:c>
      <x:c r="F833" s="2" t="str">
        <x:v>21</x:v>
      </x:c>
      <x:c r="G833" s="10" t="n">
        <x:v>46041</x:v>
      </x:c>
      <x:c r="H833" s="10" t="n">
        <x:v>46038</x:v>
      </x:c>
      <x:c r="I833" s="7" t="n">
        <x:v>2800</x:v>
      </x:c>
      <x:c r="J833" s="7" t="n">
        <x:v>2800</x:v>
      </x:c>
      <x:c r="K833" s="7" t="n">
        <x:v>1</x:v>
      </x:c>
      <x:c r="L833" s="8" t="n">
        <x:v>11.05</x:v>
      </x:c>
      <x:c r="M833" s="9" t="n">
        <x:v>338.8</x:v>
      </x:c>
      <x:c r="N833" s="2" t="str">
        <x:v>i</x:v>
      </x:c>
      <x:c r="O833" s="2" t="n">
        <x:v>0</x:v>
      </x:c>
      <x:c r="P833" s="2" t="n">
        <x:v>100</x:v>
      </x:c>
      <x:c r="Q833" s="2" t="str">
        <x:v>Baseline PO cost</x:v>
      </x:c>
      <x:c r="R833" s="2" t="str">
        <x:v>Received</x:v>
      </x:c>
      <x:c r="S833" s="12" t="n">
        <x:f>IF(AND(ISNUMBER(G833),G833&gt;0,G833&lt;=Summary!$E$5,I833&gt;0),I833*K833,0)</x:f>
        <x:v>2800</x:v>
      </x:c>
      <x:c r="T833" s="12" t="n">
        <x:f>MIN(S833,MAX(0,'Inventory detail'!E107-SUM(S826:S832)))</x:f>
        <x:v>0</x:v>
      </x:c>
      <x:c r="U833" s="12" t="n">
        <x:f>IF(O833=1,J833*K833,0)</x:f>
        <x:v>0</x:v>
      </x:c>
      <x:c r="V833" s="13" t="str">
        <x:f>IF(O833=0,"",IF(H833="","",MAX(H833,Summary!$E$5)))</x:f>
      </x:c>
      <x:c r="W833" s="12" t="n">
        <x:f>IF(Q833="Baseline PO cost",U833,0)</x:f>
        <x:v>0</x:v>
      </x:c>
      <x:c r="X833" s="12" t="n">
        <x:f>IF(Q833="Higher PO cost",U833,0)</x:f>
        <x:v>0</x:v>
      </x:c>
      <x:c r="Y833" s="12" t="n">
        <x:f>IF(Q833="Unclassified",U833,0)</x:f>
        <x:v>0</x:v>
      </x:c>
    </x:row>
    <x:row r="834" ht="22" customHeight="1">
      <x:c r="A834" s="2" t="str">
        <x:v>COIL</x:v>
      </x:c>
      <x:c r="B834" s="2" t="str">
        <x:v>30</x:v>
      </x:c>
      <x:c r="C834" s="2" t="str">
        <x:v>20BLK12-4</x:v>
      </x:c>
      <x:c r="D834" s="2" t="str">
        <x:v>3003978</x:v>
      </x:c>
      <x:c r="E834" s="2" t="str">
        <x:v>0</x:v>
      </x:c>
      <x:c r="F834" s="2" t="str">
        <x:v>13</x:v>
      </x:c>
      <x:c r="G834" s="10"/>
      <x:c r="H834" s="10" t="n">
        <x:v>46339</x:v>
      </x:c>
      <x:c r="I834" s="7" t="n">
        <x:v>2800</x:v>
      </x:c>
      <x:c r="J834" s="7" t="n">
        <x:v>2800</x:v>
      </x:c>
      <x:c r="K834" s="7" t="n">
        <x:v>1</x:v>
      </x:c>
      <x:c r="L834" s="8" t="n">
        <x:v>11.05</x:v>
      </x:c>
      <x:c r="M834" s="9" t="n">
        <x:v>0</x:v>
      </x:c>
      <x:c r="N834" s="2" t="str">
        <x:v>a</x:v>
      </x:c>
      <x:c r="O834" s="2" t="n">
        <x:v>1</x:v>
      </x:c>
      <x:c r="P834" s="2" t="n">
        <x:v>100</x:v>
      </x:c>
      <x:c r="Q834" s="2" t="str">
        <x:v>Baseline PO cost</x:v>
      </x:c>
      <x:c r="R834" s="2" t="str">
        <x:v>Incoming active PO</x:v>
      </x:c>
      <x:c r="S834" s="12" t="n">
        <x:f>IF(AND(ISNUMBER(G834),G834&gt;0,G834&lt;=Summary!$E$5,I834&gt;0),I834*K834,0)</x:f>
        <x:v>0</x:v>
      </x:c>
      <x:c r="T834" s="12" t="n">
        <x:f>MIN(S834,MAX(0,'Inventory detail'!E107-SUM(S826:S833)))</x:f>
        <x:v>0</x:v>
      </x:c>
      <x:c r="U834" s="12" t="n">
        <x:f>IF(O834=1,J834*K834,0)</x:f>
        <x:v>2800</x:v>
      </x:c>
      <x:c r="V834" s="13" t="n">
        <x:f>IF(O834=0,"",IF(H834="","",MAX(H834,Summary!$E$5)))</x:f>
        <x:v>46339</x:v>
      </x:c>
      <x:c r="W834" s="12" t="n">
        <x:f>IF(Q834="Baseline PO cost",U834,0)</x:f>
        <x:v>2800</x:v>
      </x:c>
      <x:c r="X834" s="12" t="n">
        <x:f>IF(Q834="Higher PO cost",U834,0)</x:f>
        <x:v>0</x:v>
      </x:c>
      <x:c r="Y834" s="12" t="n">
        <x:f>IF(Q834="Unclassified",U834,0)</x:f>
        <x:v>0</x:v>
      </x:c>
    </x:row>
    <x:row r="835" ht="22" customHeight="1">
      <x:c r="A835" s="2" t="str">
        <x:v>COIL</x:v>
      </x:c>
      <x:c r="B835" s="2" t="str">
        <x:v>30</x:v>
      </x:c>
      <x:c r="C835" s="2" t="str">
        <x:v>20BLK12-4</x:v>
      </x:c>
      <x:c r="D835" s="2" t="str">
        <x:v>3003971</x:v>
      </x:c>
      <x:c r="E835" s="2" t="str">
        <x:v>0</x:v>
      </x:c>
      <x:c r="F835" s="2" t="str">
        <x:v>23</x:v>
      </x:c>
      <x:c r="G835" s="10"/>
      <x:c r="H835" s="10" t="n">
        <x:v>46311</x:v>
      </x:c>
      <x:c r="I835" s="7" t="n">
        <x:v>1400</x:v>
      </x:c>
      <x:c r="J835" s="7" t="n">
        <x:v>1400</x:v>
      </x:c>
      <x:c r="K835" s="7" t="n">
        <x:v>1</x:v>
      </x:c>
      <x:c r="L835" s="8" t="n">
        <x:v>11.05</x:v>
      </x:c>
      <x:c r="M835" s="9" t="n">
        <x:v>0</x:v>
      </x:c>
      <x:c r="N835" s="2" t="str">
        <x:v>a</x:v>
      </x:c>
      <x:c r="O835" s="2" t="n">
        <x:v>1</x:v>
      </x:c>
      <x:c r="P835" s="2" t="n">
        <x:v>100</x:v>
      </x:c>
      <x:c r="Q835" s="2" t="str">
        <x:v>Baseline PO cost</x:v>
      </x:c>
      <x:c r="R835" s="2" t="str">
        <x:v>Incoming active PO</x:v>
      </x:c>
      <x:c r="S835" s="12" t="n">
        <x:f>IF(AND(ISNUMBER(G835),G835&gt;0,G835&lt;=Summary!$E$5,I835&gt;0),I835*K835,0)</x:f>
        <x:v>0</x:v>
      </x:c>
      <x:c r="T835" s="12" t="n">
        <x:f>MIN(S835,MAX(0,'Inventory detail'!E107-SUM(S826:S834)))</x:f>
        <x:v>0</x:v>
      </x:c>
      <x:c r="U835" s="12" t="n">
        <x:f>IF(O835=1,J835*K835,0)</x:f>
        <x:v>1400</x:v>
      </x:c>
      <x:c r="V835" s="13" t="n">
        <x:f>IF(O835=0,"",IF(H835="","",MAX(H835,Summary!$E$5)))</x:f>
        <x:v>46311</x:v>
      </x:c>
      <x:c r="W835" s="12" t="n">
        <x:f>IF(Q835="Baseline PO cost",U835,0)</x:f>
        <x:v>1400</x:v>
      </x:c>
      <x:c r="X835" s="12" t="n">
        <x:f>IF(Q835="Higher PO cost",U835,0)</x:f>
        <x:v>0</x:v>
      </x:c>
      <x:c r="Y835" s="12" t="n">
        <x:f>IF(Q835="Unclassified",U835,0)</x:f>
        <x:v>0</x:v>
      </x:c>
    </x:row>
    <x:row r="836" ht="22" customHeight="1">
      <x:c r="A836" s="2" t="str">
        <x:v>COIL</x:v>
      </x:c>
      <x:c r="B836" s="2" t="str">
        <x:v>30</x:v>
      </x:c>
      <x:c r="C836" s="2" t="str">
        <x:v>20BLK36-4</x:v>
      </x:c>
      <x:c r="D836" s="2" t="str">
        <x:v>3003962</x:v>
      </x:c>
      <x:c r="E836" s="2" t="str">
        <x:v>0</x:v>
      </x:c>
      <x:c r="F836" s="2" t="str">
        <x:v>28</x:v>
      </x:c>
      <x:c r="G836" s="10" t="n">
        <x:v>46273</x:v>
      </x:c>
      <x:c r="H836" s="10" t="n">
        <x:v>46269</x:v>
      </x:c>
      <x:c r="I836" s="7" t="n">
        <x:v>1000</x:v>
      </x:c>
      <x:c r="J836" s="7" t="n">
        <x:v>1000</x:v>
      </x:c>
      <x:c r="K836" s="7" t="n">
        <x:v>1</x:v>
      </x:c>
      <x:c r="L836" s="8" t="n">
        <x:v>31.91</x:v>
      </x:c>
      <x:c r="M836" s="9" t="n">
        <x:v>359.9</x:v>
      </x:c>
      <x:c r="N836" s="2" t="str">
        <x:v>i</x:v>
      </x:c>
      <x:c r="O836" s="2" t="n">
        <x:v>0</x:v>
      </x:c>
      <x:c r="P836" s="2" t="n">
        <x:v>100</x:v>
      </x:c>
      <x:c r="Q836" s="2" t="str">
        <x:v>Baseline PO cost</x:v>
      </x:c>
      <x:c r="R836" s="2" t="str">
        <x:v>Received</x:v>
      </x:c>
      <x:c r="S836" s="12" t="n">
        <x:f>IF(AND(ISNUMBER(G836),G836&gt;0,G836&lt;=Summary!$E$5,I836&gt;0),I836*K836,0)</x:f>
        <x:v>1000</x:v>
      </x:c>
      <x:c r="T836" s="12" t="n">
        <x:f>MIN(S836,MAX(0,'Inventory detail'!E329-0))</x:f>
        <x:v>1000</x:v>
      </x:c>
      <x:c r="U836" s="12" t="n">
        <x:f>IF(O836=1,J836*K836,0)</x:f>
        <x:v>0</x:v>
      </x:c>
      <x:c r="V836" s="13" t="str">
        <x:f>IF(O836=0,"",IF(H836="","",MAX(H836,Summary!$E$5)))</x:f>
      </x:c>
      <x:c r="W836" s="12" t="n">
        <x:f>IF(Q836="Baseline PO cost",U836,0)</x:f>
        <x:v>0</x:v>
      </x:c>
      <x:c r="X836" s="12" t="n">
        <x:f>IF(Q836="Higher PO cost",U836,0)</x:f>
        <x:v>0</x:v>
      </x:c>
      <x:c r="Y836" s="12" t="n">
        <x:f>IF(Q836="Unclassified",U836,0)</x:f>
        <x:v>0</x:v>
      </x:c>
    </x:row>
    <x:row r="837" ht="22" customHeight="1">
      <x:c r="A837" s="2" t="str">
        <x:v>COIL</x:v>
      </x:c>
      <x:c r="B837" s="2" t="str">
        <x:v>30</x:v>
      </x:c>
      <x:c r="C837" s="2" t="str">
        <x:v>20BLK36-4</x:v>
      </x:c>
      <x:c r="D837" s="2" t="str">
        <x:v>3003953</x:v>
      </x:c>
      <x:c r="E837" s="2" t="str">
        <x:v>0</x:v>
      </x:c>
      <x:c r="F837" s="2" t="str">
        <x:v>33</x:v>
      </x:c>
      <x:c r="G837" s="10" t="n">
        <x:v>46195</x:v>
      </x:c>
      <x:c r="H837" s="10" t="n">
        <x:v>46197</x:v>
      </x:c>
      <x:c r="I837" s="7" t="n">
        <x:v>1000</x:v>
      </x:c>
      <x:c r="J837" s="7" t="n">
        <x:v>1000</x:v>
      </x:c>
      <x:c r="K837" s="7" t="n">
        <x:v>1</x:v>
      </x:c>
      <x:c r="L837" s="8" t="n">
        <x:v>31.91</x:v>
      </x:c>
      <x:c r="M837" s="9" t="n">
        <x:v>359.9</x:v>
      </x:c>
      <x:c r="N837" s="2" t="str">
        <x:v>i</x:v>
      </x:c>
      <x:c r="O837" s="2" t="n">
        <x:v>0</x:v>
      </x:c>
      <x:c r="P837" s="2" t="n">
        <x:v>100</x:v>
      </x:c>
      <x:c r="Q837" s="2" t="str">
        <x:v>Baseline PO cost</x:v>
      </x:c>
      <x:c r="R837" s="2" t="str">
        <x:v>Received</x:v>
      </x:c>
      <x:c r="S837" s="12" t="n">
        <x:f>IF(AND(ISNUMBER(G837),G837&gt;0,G837&lt;=Summary!$E$5,I837&gt;0),I837*K837,0)</x:f>
        <x:v>1000</x:v>
      </x:c>
      <x:c r="T837" s="12" t="n">
        <x:f>MIN(S837,MAX(0,'Inventory detail'!E329-SUM(S836:S836)))</x:f>
        <x:v>200</x:v>
      </x:c>
      <x:c r="U837" s="12" t="n">
        <x:f>IF(O837=1,J837*K837,0)</x:f>
        <x:v>0</x:v>
      </x:c>
      <x:c r="V837" s="13" t="str">
        <x:f>IF(O837=0,"",IF(H837="","",MAX(H837,Summary!$E$5)))</x:f>
      </x:c>
      <x:c r="W837" s="12" t="n">
        <x:f>IF(Q837="Baseline PO cost",U837,0)</x:f>
        <x:v>0</x:v>
      </x:c>
      <x:c r="X837" s="12" t="n">
        <x:f>IF(Q837="Higher PO cost",U837,0)</x:f>
        <x:v>0</x:v>
      </x:c>
      <x:c r="Y837" s="12" t="n">
        <x:f>IF(Q837="Unclassified",U837,0)</x:f>
        <x:v>0</x:v>
      </x:c>
    </x:row>
    <x:row r="838" ht="22" customHeight="1">
      <x:c r="A838" s="2" t="str">
        <x:v>COIL</x:v>
      </x:c>
      <x:c r="B838" s="2" t="str">
        <x:v>30</x:v>
      </x:c>
      <x:c r="C838" s="2" t="str">
        <x:v>20BLK36-4</x:v>
      </x:c>
      <x:c r="D838" s="2" t="str">
        <x:v>3003945</x:v>
      </x:c>
      <x:c r="E838" s="2" t="str">
        <x:v>0</x:v>
      </x:c>
      <x:c r="F838" s="2" t="str">
        <x:v>26</x:v>
      </x:c>
      <x:c r="G838" s="10" t="n">
        <x:v>46174</x:v>
      </x:c>
      <x:c r="H838" s="10" t="n">
        <x:v>46171</x:v>
      </x:c>
      <x:c r="I838" s="7" t="n">
        <x:v>1000</x:v>
      </x:c>
      <x:c r="J838" s="7" t="n">
        <x:v>1000</x:v>
      </x:c>
      <x:c r="K838" s="7" t="n">
        <x:v>1</x:v>
      </x:c>
      <x:c r="L838" s="8" t="n">
        <x:v>31.91</x:v>
      </x:c>
      <x:c r="M838" s="9" t="n">
        <x:v>359.9</x:v>
      </x:c>
      <x:c r="N838" s="2" t="str">
        <x:v>i</x:v>
      </x:c>
      <x:c r="O838" s="2" t="n">
        <x:v>0</x:v>
      </x:c>
      <x:c r="P838" s="2" t="n">
        <x:v>100</x:v>
      </x:c>
      <x:c r="Q838" s="2" t="str">
        <x:v>Baseline PO cost</x:v>
      </x:c>
      <x:c r="R838" s="2" t="str">
        <x:v>Received</x:v>
      </x:c>
      <x:c r="S838" s="12" t="n">
        <x:f>IF(AND(ISNUMBER(G838),G838&gt;0,G838&lt;=Summary!$E$5,I838&gt;0),I838*K838,0)</x:f>
        <x:v>1000</x:v>
      </x:c>
      <x:c r="T838" s="12" t="n">
        <x:f>MIN(S838,MAX(0,'Inventory detail'!E329-SUM(S836:S837)))</x:f>
        <x:v>0</x:v>
      </x:c>
      <x:c r="U838" s="12" t="n">
        <x:f>IF(O838=1,J838*K838,0)</x:f>
        <x:v>0</x:v>
      </x:c>
      <x:c r="V838" s="13" t="str">
        <x:f>IF(O838=0,"",IF(H838="","",MAX(H838,Summary!$E$5)))</x:f>
      </x:c>
      <x:c r="W838" s="12" t="n">
        <x:f>IF(Q838="Baseline PO cost",U838,0)</x:f>
        <x:v>0</x:v>
      </x:c>
      <x:c r="X838" s="12" t="n">
        <x:f>IF(Q838="Higher PO cost",U838,0)</x:f>
        <x:v>0</x:v>
      </x:c>
      <x:c r="Y838" s="12" t="n">
        <x:f>IF(Q838="Unclassified",U838,0)</x:f>
        <x:v>0</x:v>
      </x:c>
    </x:row>
    <x:row r="839" ht="22" customHeight="1">
      <x:c r="A839" s="2" t="str">
        <x:v>COIL</x:v>
      </x:c>
      <x:c r="B839" s="2" t="str">
        <x:v>30</x:v>
      </x:c>
      <x:c r="C839" s="2" t="str">
        <x:v>20BLK36-4</x:v>
      </x:c>
      <x:c r="D839" s="2" t="str">
        <x:v>3003934</x:v>
      </x:c>
      <x:c r="E839" s="2" t="str">
        <x:v>0</x:v>
      </x:c>
      <x:c r="F839" s="2" t="str">
        <x:v>27</x:v>
      </x:c>
      <x:c r="G839" s="10" t="n">
        <x:v>46122</x:v>
      </x:c>
      <x:c r="H839" s="10" t="n">
        <x:v>46121</x:v>
      </x:c>
      <x:c r="I839" s="7" t="n">
        <x:v>1000</x:v>
      </x:c>
      <x:c r="J839" s="7" t="n">
        <x:v>1000</x:v>
      </x:c>
      <x:c r="K839" s="7" t="n">
        <x:v>1</x:v>
      </x:c>
      <x:c r="L839" s="8" t="n">
        <x:v>31.91</x:v>
      </x:c>
      <x:c r="M839" s="9" t="n">
        <x:v>349.4</x:v>
      </x:c>
      <x:c r="N839" s="2" t="str">
        <x:v>i</x:v>
      </x:c>
      <x:c r="O839" s="2" t="n">
        <x:v>0</x:v>
      </x:c>
      <x:c r="P839" s="2" t="n">
        <x:v>100</x:v>
      </x:c>
      <x:c r="Q839" s="2" t="str">
        <x:v>Baseline PO cost</x:v>
      </x:c>
      <x:c r="R839" s="2" t="str">
        <x:v>Received</x:v>
      </x:c>
      <x:c r="S839" s="12" t="n">
        <x:f>IF(AND(ISNUMBER(G839),G839&gt;0,G839&lt;=Summary!$E$5,I839&gt;0),I839*K839,0)</x:f>
        <x:v>1000</x:v>
      </x:c>
      <x:c r="T839" s="12" t="n">
        <x:f>MIN(S839,MAX(0,'Inventory detail'!E329-SUM(S836:S838)))</x:f>
        <x:v>0</x:v>
      </x:c>
      <x:c r="U839" s="12" t="n">
        <x:f>IF(O839=1,J839*K839,0)</x:f>
        <x:v>0</x:v>
      </x:c>
      <x:c r="V839" s="13" t="str">
        <x:f>IF(O839=0,"",IF(H839="","",MAX(H839,Summary!$E$5)))</x:f>
      </x:c>
      <x:c r="W839" s="12" t="n">
        <x:f>IF(Q839="Baseline PO cost",U839,0)</x:f>
        <x:v>0</x:v>
      </x:c>
      <x:c r="X839" s="12" t="n">
        <x:f>IF(Q839="Higher PO cost",U839,0)</x:f>
        <x:v>0</x:v>
      </x:c>
      <x:c r="Y839" s="12" t="n">
        <x:f>IF(Q839="Unclassified",U839,0)</x:f>
        <x:v>0</x:v>
      </x:c>
    </x:row>
    <x:row r="840" ht="22" customHeight="1">
      <x:c r="A840" s="2" t="str">
        <x:v>COIL</x:v>
      </x:c>
      <x:c r="B840" s="2" t="str">
        <x:v>30</x:v>
      </x:c>
      <x:c r="C840" s="2" t="str">
        <x:v>20BLK36-4</x:v>
      </x:c>
      <x:c r="D840" s="2" t="str">
        <x:v>3003929</x:v>
      </x:c>
      <x:c r="E840" s="2" t="str">
        <x:v>0</x:v>
      </x:c>
      <x:c r="F840" s="2" t="str">
        <x:v>29</x:v>
      </x:c>
      <x:c r="G840" s="10" t="n">
        <x:v>46092</x:v>
      </x:c>
      <x:c r="H840" s="10" t="n">
        <x:v>46087</x:v>
      </x:c>
      <x:c r="I840" s="7" t="n">
        <x:v>1000</x:v>
      </x:c>
      <x:c r="J840" s="7" t="n">
        <x:v>1000</x:v>
      </x:c>
      <x:c r="K840" s="7" t="n">
        <x:v>1</x:v>
      </x:c>
      <x:c r="L840" s="8" t="n">
        <x:v>31.91</x:v>
      </x:c>
      <x:c r="M840" s="9" t="n">
        <x:v>349.4</x:v>
      </x:c>
      <x:c r="N840" s="2" t="str">
        <x:v>i</x:v>
      </x:c>
      <x:c r="O840" s="2" t="n">
        <x:v>0</x:v>
      </x:c>
      <x:c r="P840" s="2" t="n">
        <x:v>100</x:v>
      </x:c>
      <x:c r="Q840" s="2" t="str">
        <x:v>Baseline PO cost</x:v>
      </x:c>
      <x:c r="R840" s="2" t="str">
        <x:v>Received</x:v>
      </x:c>
      <x:c r="S840" s="12" t="n">
        <x:f>IF(AND(ISNUMBER(G840),G840&gt;0,G840&lt;=Summary!$E$5,I840&gt;0),I840*K840,0)</x:f>
        <x:v>1000</x:v>
      </x:c>
      <x:c r="T840" s="12" t="n">
        <x:f>MIN(S840,MAX(0,'Inventory detail'!E329-SUM(S836:S839)))</x:f>
        <x:v>0</x:v>
      </x:c>
      <x:c r="U840" s="12" t="n">
        <x:f>IF(O840=1,J840*K840,0)</x:f>
        <x:v>0</x:v>
      </x:c>
      <x:c r="V840" s="13" t="str">
        <x:f>IF(O840=0,"",IF(H840="","",MAX(H840,Summary!$E$5)))</x:f>
      </x:c>
      <x:c r="W840" s="12" t="n">
        <x:f>IF(Q840="Baseline PO cost",U840,0)</x:f>
        <x:v>0</x:v>
      </x:c>
      <x:c r="X840" s="12" t="n">
        <x:f>IF(Q840="Higher PO cost",U840,0)</x:f>
        <x:v>0</x:v>
      </x:c>
      <x:c r="Y840" s="12" t="n">
        <x:f>IF(Q840="Unclassified",U840,0)</x:f>
        <x:v>0</x:v>
      </x:c>
    </x:row>
    <x:row r="841" ht="22" customHeight="1">
      <x:c r="A841" s="2" t="str">
        <x:v>COIL</x:v>
      </x:c>
      <x:c r="B841" s="2" t="str">
        <x:v>30</x:v>
      </x:c>
      <x:c r="C841" s="2" t="str">
        <x:v>20BLK36-4</x:v>
      </x:c>
      <x:c r="D841" s="2" t="str">
        <x:v>3003925</x:v>
      </x:c>
      <x:c r="E841" s="2" t="str">
        <x:v>0</x:v>
      </x:c>
      <x:c r="F841" s="2" t="str">
        <x:v>23</x:v>
      </x:c>
      <x:c r="G841" s="10" t="n">
        <x:v>46070</x:v>
      </x:c>
      <x:c r="H841" s="10" t="n">
        <x:v>46063</x:v>
      </x:c>
      <x:c r="I841" s="7" t="n">
        <x:v>500</x:v>
      </x:c>
      <x:c r="J841" s="7" t="n">
        <x:v>500</x:v>
      </x:c>
      <x:c r="K841" s="7" t="n">
        <x:v>1</x:v>
      </x:c>
      <x:c r="L841" s="8" t="n">
        <x:v>31.91</x:v>
      </x:c>
      <x:c r="M841" s="9" t="n">
        <x:v>174.7</x:v>
      </x:c>
      <x:c r="N841" s="2" t="str">
        <x:v>i</x:v>
      </x:c>
      <x:c r="O841" s="2" t="n">
        <x:v>0</x:v>
      </x:c>
      <x:c r="P841" s="2" t="n">
        <x:v>100</x:v>
      </x:c>
      <x:c r="Q841" s="2" t="str">
        <x:v>Baseline PO cost</x:v>
      </x:c>
      <x:c r="R841" s="2" t="str">
        <x:v>Received</x:v>
      </x:c>
      <x:c r="S841" s="12" t="n">
        <x:f>IF(AND(ISNUMBER(G841),G841&gt;0,G841&lt;=Summary!$E$5,I841&gt;0),I841*K841,0)</x:f>
        <x:v>500</x:v>
      </x:c>
      <x:c r="T841" s="12" t="n">
        <x:f>MIN(S841,MAX(0,'Inventory detail'!E329-SUM(S836:S840)))</x:f>
        <x:v>0</x:v>
      </x:c>
      <x:c r="U841" s="12" t="n">
        <x:f>IF(O841=1,J841*K841,0)</x:f>
        <x:v>0</x:v>
      </x:c>
      <x:c r="V841" s="13" t="str">
        <x:f>IF(O841=0,"",IF(H841="","",MAX(H841,Summary!$E$5)))</x:f>
      </x:c>
      <x:c r="W841" s="12" t="n">
        <x:f>IF(Q841="Baseline PO cost",U841,0)</x:f>
        <x:v>0</x:v>
      </x:c>
      <x:c r="X841" s="12" t="n">
        <x:f>IF(Q841="Higher PO cost",U841,0)</x:f>
        <x:v>0</x:v>
      </x:c>
      <x:c r="Y841" s="12" t="n">
        <x:f>IF(Q841="Unclassified",U841,0)</x:f>
        <x:v>0</x:v>
      </x:c>
    </x:row>
    <x:row r="842" ht="22" customHeight="1">
      <x:c r="A842" s="2" t="str">
        <x:v>COIL</x:v>
      </x:c>
      <x:c r="B842" s="2" t="str">
        <x:v>30</x:v>
      </x:c>
      <x:c r="C842" s="2" t="str">
        <x:v>20BLK36-4</x:v>
      </x:c>
      <x:c r="D842" s="2" t="str">
        <x:v>3003971</x:v>
      </x:c>
      <x:c r="E842" s="2" t="str">
        <x:v>0</x:v>
      </x:c>
      <x:c r="F842" s="2" t="str">
        <x:v>30</x:v>
      </x:c>
      <x:c r="G842" s="10"/>
      <x:c r="H842" s="10" t="n">
        <x:v>46311</x:v>
      </x:c>
      <x:c r="I842" s="7" t="n">
        <x:v>1000</x:v>
      </x:c>
      <x:c r="J842" s="7" t="n">
        <x:v>1000</x:v>
      </x:c>
      <x:c r="K842" s="7" t="n">
        <x:v>1</x:v>
      </x:c>
      <x:c r="L842" s="8" t="n">
        <x:v>31.91</x:v>
      </x:c>
      <x:c r="M842" s="9" t="n">
        <x:v>0</x:v>
      </x:c>
      <x:c r="N842" s="2" t="str">
        <x:v>a</x:v>
      </x:c>
      <x:c r="O842" s="2" t="n">
        <x:v>1</x:v>
      </x:c>
      <x:c r="P842" s="2" t="n">
        <x:v>100</x:v>
      </x:c>
      <x:c r="Q842" s="2" t="str">
        <x:v>Baseline PO cost</x:v>
      </x:c>
      <x:c r="R842" s="2" t="str">
        <x:v>Incoming active PO</x:v>
      </x:c>
      <x:c r="S842" s="12" t="n">
        <x:f>IF(AND(ISNUMBER(G842),G842&gt;0,G842&lt;=Summary!$E$5,I842&gt;0),I842*K842,0)</x:f>
        <x:v>0</x:v>
      </x:c>
      <x:c r="T842" s="12" t="n">
        <x:f>MIN(S842,MAX(0,'Inventory detail'!E329-SUM(S836:S841)))</x:f>
        <x:v>0</x:v>
      </x:c>
      <x:c r="U842" s="12" t="n">
        <x:f>IF(O842=1,J842*K842,0)</x:f>
        <x:v>1000</x:v>
      </x:c>
      <x:c r="V842" s="13" t="n">
        <x:f>IF(O842=0,"",IF(H842="","",MAX(H842,Summary!$E$5)))</x:f>
        <x:v>46311</x:v>
      </x:c>
      <x:c r="W842" s="12" t="n">
        <x:f>IF(Q842="Baseline PO cost",U842,0)</x:f>
        <x:v>1000</x:v>
      </x:c>
      <x:c r="X842" s="12" t="n">
        <x:f>IF(Q842="Higher PO cost",U842,0)</x:f>
        <x:v>0</x:v>
      </x:c>
      <x:c r="Y842" s="12" t="n">
        <x:f>IF(Q842="Unclassified",U842,0)</x:f>
        <x:v>0</x:v>
      </x:c>
    </x:row>
    <x:row r="843" ht="22" customHeight="1">
      <x:c r="A843" s="2" t="str">
        <x:v>COIL</x:v>
      </x:c>
      <x:c r="B843" s="2" t="str">
        <x:v>30</x:v>
      </x:c>
      <x:c r="C843" s="2" t="str">
        <x:v>20NAV12-4</x:v>
      </x:c>
      <x:c r="D843" s="2" t="str">
        <x:v>3003962</x:v>
      </x:c>
      <x:c r="E843" s="2" t="str">
        <x:v>0</x:v>
      </x:c>
      <x:c r="F843" s="2" t="str">
        <x:v>15</x:v>
      </x:c>
      <x:c r="G843" s="10" t="n">
        <x:v>46273</x:v>
      </x:c>
      <x:c r="H843" s="10" t="n">
        <x:v>46269</x:v>
      </x:c>
      <x:c r="I843" s="7" t="n">
        <x:v>1400</x:v>
      </x:c>
      <x:c r="J843" s="7" t="n">
        <x:v>1400</x:v>
      </x:c>
      <x:c r="K843" s="7" t="n">
        <x:v>1</x:v>
      </x:c>
      <x:c r="L843" s="8" t="n">
        <x:v>13.89</x:v>
      </x:c>
      <x:c r="M843" s="9" t="n">
        <x:v>219.38</x:v>
      </x:c>
      <x:c r="N843" s="2" t="str">
        <x:v>i</x:v>
      </x:c>
      <x:c r="O843" s="2" t="n">
        <x:v>0</x:v>
      </x:c>
      <x:c r="P843" s="2" t="n">
        <x:v>100</x:v>
      </x:c>
      <x:c r="Q843" s="2" t="str">
        <x:v>Baseline PO cost</x:v>
      </x:c>
      <x:c r="R843" s="2" t="str">
        <x:v>Received</x:v>
      </x:c>
      <x:c r="S843" s="12" t="n">
        <x:f>IF(AND(ISNUMBER(G843),G843&gt;0,G843&lt;=Summary!$E$5,I843&gt;0),I843*K843,0)</x:f>
        <x:v>1400</x:v>
      </x:c>
      <x:c r="T843" s="12" t="n">
        <x:f>MIN(S843,MAX(0,'Inventory detail'!E561-0))</x:f>
        <x:v>1400</x:v>
      </x:c>
      <x:c r="U843" s="12" t="n">
        <x:f>IF(O843=1,J843*K843,0)</x:f>
        <x:v>0</x:v>
      </x:c>
      <x:c r="V843" s="13" t="str">
        <x:f>IF(O843=0,"",IF(H843="","",MAX(H843,Summary!$E$5)))</x:f>
      </x:c>
      <x:c r="W843" s="12" t="n">
        <x:f>IF(Q843="Baseline PO cost",U843,0)</x:f>
        <x:v>0</x:v>
      </x:c>
      <x:c r="X843" s="12" t="n">
        <x:f>IF(Q843="Higher PO cost",U843,0)</x:f>
        <x:v>0</x:v>
      </x:c>
      <x:c r="Y843" s="12" t="n">
        <x:f>IF(Q843="Unclassified",U843,0)</x:f>
        <x:v>0</x:v>
      </x:c>
    </x:row>
    <x:row r="844" ht="22" customHeight="1">
      <x:c r="A844" s="2" t="str">
        <x:v>COIL</x:v>
      </x:c>
      <x:c r="B844" s="2" t="str">
        <x:v>30</x:v>
      </x:c>
      <x:c r="C844" s="2" t="str">
        <x:v>20WHT12-4</x:v>
      </x:c>
      <x:c r="D844" s="2" t="str">
        <x:v>3003962</x:v>
      </x:c>
      <x:c r="E844" s="2" t="str">
        <x:v>0</x:v>
      </x:c>
      <x:c r="F844" s="2" t="str">
        <x:v>16</x:v>
      </x:c>
      <x:c r="G844" s="10" t="n">
        <x:v>46273</x:v>
      </x:c>
      <x:c r="H844" s="10" t="n">
        <x:v>46269</x:v>
      </x:c>
      <x:c r="I844" s="7" t="n">
        <x:v>1400</x:v>
      </x:c>
      <x:c r="J844" s="7" t="n">
        <x:v>1400</x:v>
      </x:c>
      <x:c r="K844" s="7" t="n">
        <x:v>1</x:v>
      </x:c>
      <x:c r="L844" s="8" t="n">
        <x:v>13.89</x:v>
      </x:c>
      <x:c r="M844" s="9" t="n">
        <x:v>219.38</x:v>
      </x:c>
      <x:c r="N844" s="2" t="str">
        <x:v>i</x:v>
      </x:c>
      <x:c r="O844" s="2" t="n">
        <x:v>0</x:v>
      </x:c>
      <x:c r="P844" s="2" t="n">
        <x:v>100</x:v>
      </x:c>
      <x:c r="Q844" s="2" t="str">
        <x:v>Baseline PO cost</x:v>
      </x:c>
      <x:c r="R844" s="2" t="str">
        <x:v>Received</x:v>
      </x:c>
      <x:c r="S844" s="12" t="n">
        <x:f>IF(AND(ISNUMBER(G844),G844&gt;0,G844&lt;=Summary!$E$5,I844&gt;0),I844*K844,0)</x:f>
        <x:v>1400</x:v>
      </x:c>
      <x:c r="T844" s="12" t="n">
        <x:f>MIN(S844,MAX(0,'Inventory detail'!E411-0))</x:f>
        <x:v>1300</x:v>
      </x:c>
      <x:c r="U844" s="12" t="n">
        <x:f>IF(O844=1,J844*K844,0)</x:f>
        <x:v>0</x:v>
      </x:c>
      <x:c r="V844" s="13" t="str">
        <x:f>IF(O844=0,"",IF(H844="","",MAX(H844,Summary!$E$5)))</x:f>
      </x:c>
      <x:c r="W844" s="12" t="n">
        <x:f>IF(Q844="Baseline PO cost",U844,0)</x:f>
        <x:v>0</x:v>
      </x:c>
      <x:c r="X844" s="12" t="n">
        <x:f>IF(Q844="Higher PO cost",U844,0)</x:f>
        <x:v>0</x:v>
      </x:c>
      <x:c r="Y844" s="12" t="n">
        <x:f>IF(Q844="Unclassified",U844,0)</x:f>
        <x:v>0</x:v>
      </x:c>
    </x:row>
    <x:row r="845" ht="22" customHeight="1">
      <x:c r="A845" s="2" t="str">
        <x:v>COIL</x:v>
      </x:c>
      <x:c r="B845" s="2" t="str">
        <x:v>30</x:v>
      </x:c>
      <x:c r="C845" s="2" t="str">
        <x:v>20WHT12-4</x:v>
      </x:c>
      <x:c r="D845" s="2" t="str">
        <x:v>3003929</x:v>
      </x:c>
      <x:c r="E845" s="2" t="str">
        <x:v>0</x:v>
      </x:c>
      <x:c r="F845" s="2" t="str">
        <x:v>19</x:v>
      </x:c>
      <x:c r="G845" s="10" t="n">
        <x:v>46092</x:v>
      </x:c>
      <x:c r="H845" s="10" t="n">
        <x:v>46087</x:v>
      </x:c>
      <x:c r="I845" s="7" t="n">
        <x:v>1400</x:v>
      </x:c>
      <x:c r="J845" s="7" t="n">
        <x:v>1400</x:v>
      </x:c>
      <x:c r="K845" s="7" t="n">
        <x:v>1</x:v>
      </x:c>
      <x:c r="L845" s="8" t="n">
        <x:v>13.89</x:v>
      </x:c>
      <x:c r="M845" s="9" t="n">
        <x:v>212.94</x:v>
      </x:c>
      <x:c r="N845" s="2" t="str">
        <x:v>i</x:v>
      </x:c>
      <x:c r="O845" s="2" t="n">
        <x:v>0</x:v>
      </x:c>
      <x:c r="P845" s="2" t="n">
        <x:v>100</x:v>
      </x:c>
      <x:c r="Q845" s="2" t="str">
        <x:v>Baseline PO cost</x:v>
      </x:c>
      <x:c r="R845" s="2" t="str">
        <x:v>Received</x:v>
      </x:c>
      <x:c r="S845" s="12" t="n">
        <x:f>IF(AND(ISNUMBER(G845),G845&gt;0,G845&lt;=Summary!$E$5,I845&gt;0),I845*K845,0)</x:f>
        <x:v>1400</x:v>
      </x:c>
      <x:c r="T845" s="12" t="n">
        <x:f>MIN(S845,MAX(0,'Inventory detail'!E411-SUM(S844:S844)))</x:f>
        <x:v>0</x:v>
      </x:c>
      <x:c r="U845" s="12" t="n">
        <x:f>IF(O845=1,J845*K845,0)</x:f>
        <x:v>0</x:v>
      </x:c>
      <x:c r="V845" s="13" t="str">
        <x:f>IF(O845=0,"",IF(H845="","",MAX(H845,Summary!$E$5)))</x:f>
      </x:c>
      <x:c r="W845" s="12" t="n">
        <x:f>IF(Q845="Baseline PO cost",U845,0)</x:f>
        <x:v>0</x:v>
      </x:c>
      <x:c r="X845" s="12" t="n">
        <x:f>IF(Q845="Higher PO cost",U845,0)</x:f>
        <x:v>0</x:v>
      </x:c>
      <x:c r="Y845" s="12" t="n">
        <x:f>IF(Q845="Unclassified",U845,0)</x:f>
        <x:v>0</x:v>
      </x:c>
    </x:row>
    <x:row r="846" ht="22" customHeight="1">
      <x:c r="A846" s="2" t="str">
        <x:v>COIL</x:v>
      </x:c>
      <x:c r="B846" s="2" t="str">
        <x:v>30</x:v>
      </x:c>
      <x:c r="C846" s="2" t="str">
        <x:v>20WHT12-4</x:v>
      </x:c>
      <x:c r="D846" s="2" t="str">
        <x:v>3003978</x:v>
      </x:c>
      <x:c r="E846" s="2" t="str">
        <x:v>0</x:v>
      </x:c>
      <x:c r="F846" s="2" t="str">
        <x:v>14</x:v>
      </x:c>
      <x:c r="G846" s="10"/>
      <x:c r="H846" s="10" t="n">
        <x:v>46339</x:v>
      </x:c>
      <x:c r="I846" s="7" t="n">
        <x:v>1400</x:v>
      </x:c>
      <x:c r="J846" s="7" t="n">
        <x:v>1400</x:v>
      </x:c>
      <x:c r="K846" s="7" t="n">
        <x:v>1</x:v>
      </x:c>
      <x:c r="L846" s="8" t="n">
        <x:v>13.89</x:v>
      </x:c>
      <x:c r="M846" s="9" t="n">
        <x:v>0</x:v>
      </x:c>
      <x:c r="N846" s="2" t="str">
        <x:v>a</x:v>
      </x:c>
      <x:c r="O846" s="2" t="n">
        <x:v>1</x:v>
      </x:c>
      <x:c r="P846" s="2" t="n">
        <x:v>100</x:v>
      </x:c>
      <x:c r="Q846" s="2" t="str">
        <x:v>Baseline PO cost</x:v>
      </x:c>
      <x:c r="R846" s="2" t="str">
        <x:v>Incoming active PO</x:v>
      </x:c>
      <x:c r="S846" s="12" t="n">
        <x:f>IF(AND(ISNUMBER(G846),G846&gt;0,G846&lt;=Summary!$E$5,I846&gt;0),I846*K846,0)</x:f>
        <x:v>0</x:v>
      </x:c>
      <x:c r="T846" s="12" t="n">
        <x:f>MIN(S846,MAX(0,'Inventory detail'!E411-SUM(S844:S845)))</x:f>
        <x:v>0</x:v>
      </x:c>
      <x:c r="U846" s="12" t="n">
        <x:f>IF(O846=1,J846*K846,0)</x:f>
        <x:v>1400</x:v>
      </x:c>
      <x:c r="V846" s="13" t="n">
        <x:f>IF(O846=0,"",IF(H846="","",MAX(H846,Summary!$E$5)))</x:f>
        <x:v>46339</x:v>
      </x:c>
      <x:c r="W846" s="12" t="n">
        <x:f>IF(Q846="Baseline PO cost",U846,0)</x:f>
        <x:v>1400</x:v>
      </x:c>
      <x:c r="X846" s="12" t="n">
        <x:f>IF(Q846="Higher PO cost",U846,0)</x:f>
        <x:v>0</x:v>
      </x:c>
      <x:c r="Y846" s="12" t="n">
        <x:f>IF(Q846="Unclassified",U846,0)</x:f>
        <x:v>0</x:v>
      </x:c>
    </x:row>
    <x:row r="847" ht="22" customHeight="1">
      <x:c r="A847" s="2" t="str">
        <x:v>COIL</x:v>
      </x:c>
      <x:c r="B847" s="2" t="str">
        <x:v>30</x:v>
      </x:c>
      <x:c r="C847" s="2" t="str">
        <x:v>22BLK12-4</x:v>
      </x:c>
      <x:c r="D847" s="2" t="str">
        <x:v>3003954</x:v>
      </x:c>
      <x:c r="E847" s="2" t="str">
        <x:v>0</x:v>
      </x:c>
      <x:c r="F847" s="2" t="str">
        <x:v>14</x:v>
      </x:c>
      <x:c r="G847" s="10" t="n">
        <x:v>46226</x:v>
      </x:c>
      <x:c r="H847" s="10" t="n">
        <x:v>46224</x:v>
      </x:c>
      <x:c r="I847" s="7" t="n">
        <x:v>5600</x:v>
      </x:c>
      <x:c r="J847" s="7" t="n">
        <x:v>5600</x:v>
      </x:c>
      <x:c r="K847" s="7" t="n">
        <x:v>1</x:v>
      </x:c>
      <x:c r="L847" s="8" t="n">
        <x:v>11.72</x:v>
      </x:c>
      <x:c r="M847" s="9" t="n">
        <x:v>739.76</x:v>
      </x:c>
      <x:c r="N847" s="2" t="str">
        <x:v>i</x:v>
      </x:c>
      <x:c r="O847" s="2" t="n">
        <x:v>0</x:v>
      </x:c>
      <x:c r="P847" s="2" t="n">
        <x:v>100</x:v>
      </x:c>
      <x:c r="Q847" s="2" t="str">
        <x:v>Baseline PO cost</x:v>
      </x:c>
      <x:c r="R847" s="2" t="str">
        <x:v>Received</x:v>
      </x:c>
      <x:c r="S847" s="12" t="n">
        <x:f>IF(AND(ISNUMBER(G847),G847&gt;0,G847&lt;=Summary!$E$5,I847&gt;0),I847*K847,0)</x:f>
        <x:v>5600</x:v>
      </x:c>
      <x:c r="T847" s="12" t="n">
        <x:f>MIN(S847,MAX(0,'Inventory detail'!E127-0))</x:f>
        <x:v>5100</x:v>
      </x:c>
      <x:c r="U847" s="12" t="n">
        <x:f>IF(O847=1,J847*K847,0)</x:f>
        <x:v>0</x:v>
      </x:c>
      <x:c r="V847" s="13" t="str">
        <x:f>IF(O847=0,"",IF(H847="","",MAX(H847,Summary!$E$5)))</x:f>
      </x:c>
      <x:c r="W847" s="12" t="n">
        <x:f>IF(Q847="Baseline PO cost",U847,0)</x:f>
        <x:v>0</x:v>
      </x:c>
      <x:c r="X847" s="12" t="n">
        <x:f>IF(Q847="Higher PO cost",U847,0)</x:f>
        <x:v>0</x:v>
      </x:c>
      <x:c r="Y847" s="12" t="n">
        <x:f>IF(Q847="Unclassified",U847,0)</x:f>
        <x:v>0</x:v>
      </x:c>
    </x:row>
    <x:row r="848" ht="22" customHeight="1">
      <x:c r="A848" s="2" t="str">
        <x:v>COIL</x:v>
      </x:c>
      <x:c r="B848" s="2" t="str">
        <x:v>30</x:v>
      </x:c>
      <x:c r="C848" s="2" t="str">
        <x:v>22BLK12-4</x:v>
      </x:c>
      <x:c r="D848" s="2" t="str">
        <x:v>3003953</x:v>
      </x:c>
      <x:c r="E848" s="2" t="str">
        <x:v>0</x:v>
      </x:c>
      <x:c r="F848" s="2" t="str">
        <x:v>21</x:v>
      </x:c>
      <x:c r="G848" s="10" t="n">
        <x:v>46195</x:v>
      </x:c>
      <x:c r="H848" s="10" t="n">
        <x:v>46197</x:v>
      </x:c>
      <x:c r="I848" s="7" t="n">
        <x:v>4200</x:v>
      </x:c>
      <x:c r="J848" s="7" t="n">
        <x:v>4200</x:v>
      </x:c>
      <x:c r="K848" s="7" t="n">
        <x:v>1</x:v>
      </x:c>
      <x:c r="L848" s="8" t="n">
        <x:v>11.72</x:v>
      </x:c>
      <x:c r="M848" s="9" t="n">
        <x:v>554.82</x:v>
      </x:c>
      <x:c r="N848" s="2" t="str">
        <x:v>i</x:v>
      </x:c>
      <x:c r="O848" s="2" t="n">
        <x:v>0</x:v>
      </x:c>
      <x:c r="P848" s="2" t="n">
        <x:v>100</x:v>
      </x:c>
      <x:c r="Q848" s="2" t="str">
        <x:v>Baseline PO cost</x:v>
      </x:c>
      <x:c r="R848" s="2" t="str">
        <x:v>Received</x:v>
      </x:c>
      <x:c r="S848" s="12" t="n">
        <x:f>IF(AND(ISNUMBER(G848),G848&gt;0,G848&lt;=Summary!$E$5,I848&gt;0),I848*K848,0)</x:f>
        <x:v>4200</x:v>
      </x:c>
      <x:c r="T848" s="12" t="n">
        <x:f>MIN(S848,MAX(0,'Inventory detail'!E127-SUM(S847:S847)))</x:f>
        <x:v>0</x:v>
      </x:c>
      <x:c r="U848" s="12" t="n">
        <x:f>IF(O848=1,J848*K848,0)</x:f>
        <x:v>0</x:v>
      </x:c>
      <x:c r="V848" s="13" t="str">
        <x:f>IF(O848=0,"",IF(H848="","",MAX(H848,Summary!$E$5)))</x:f>
      </x:c>
      <x:c r="W848" s="12" t="n">
        <x:f>IF(Q848="Baseline PO cost",U848,0)</x:f>
        <x:v>0</x:v>
      </x:c>
      <x:c r="X848" s="12" t="n">
        <x:f>IF(Q848="Higher PO cost",U848,0)</x:f>
        <x:v>0</x:v>
      </x:c>
      <x:c r="Y848" s="12" t="n">
        <x:f>IF(Q848="Unclassified",U848,0)</x:f>
        <x:v>0</x:v>
      </x:c>
    </x:row>
    <x:row r="849" ht="22" customHeight="1">
      <x:c r="A849" s="2" t="str">
        <x:v>COIL</x:v>
      </x:c>
      <x:c r="B849" s="2" t="str">
        <x:v>30</x:v>
      </x:c>
      <x:c r="C849" s="2" t="str">
        <x:v>22BLK12-4</x:v>
      </x:c>
      <x:c r="D849" s="2" t="str">
        <x:v>3003945</x:v>
      </x:c>
      <x:c r="E849" s="2" t="str">
        <x:v>0</x:v>
      </x:c>
      <x:c r="F849" s="2" t="str">
        <x:v>18</x:v>
      </x:c>
      <x:c r="G849" s="10" t="n">
        <x:v>46174</x:v>
      </x:c>
      <x:c r="H849" s="10" t="n">
        <x:v>46171</x:v>
      </x:c>
      <x:c r="I849" s="7" t="n">
        <x:v>1400</x:v>
      </x:c>
      <x:c r="J849" s="7" t="n">
        <x:v>1400</x:v>
      </x:c>
      <x:c r="K849" s="7" t="n">
        <x:v>1</x:v>
      </x:c>
      <x:c r="L849" s="8" t="n">
        <x:v>11.72</x:v>
      </x:c>
      <x:c r="M849" s="9" t="n">
        <x:v>184.94</x:v>
      </x:c>
      <x:c r="N849" s="2" t="str">
        <x:v>i</x:v>
      </x:c>
      <x:c r="O849" s="2" t="n">
        <x:v>0</x:v>
      </x:c>
      <x:c r="P849" s="2" t="n">
        <x:v>100</x:v>
      </x:c>
      <x:c r="Q849" s="2" t="str">
        <x:v>Baseline PO cost</x:v>
      </x:c>
      <x:c r="R849" s="2" t="str">
        <x:v>Received</x:v>
      </x:c>
      <x:c r="S849" s="12" t="n">
        <x:f>IF(AND(ISNUMBER(G849),G849&gt;0,G849&lt;=Summary!$E$5,I849&gt;0),I849*K849,0)</x:f>
        <x:v>1400</x:v>
      </x:c>
      <x:c r="T849" s="12" t="n">
        <x:f>MIN(S849,MAX(0,'Inventory detail'!E127-SUM(S847:S848)))</x:f>
        <x:v>0</x:v>
      </x:c>
      <x:c r="U849" s="12" t="n">
        <x:f>IF(O849=1,J849*K849,0)</x:f>
        <x:v>0</x:v>
      </x:c>
      <x:c r="V849" s="13" t="str">
        <x:f>IF(O849=0,"",IF(H849="","",MAX(H849,Summary!$E$5)))</x:f>
      </x:c>
      <x:c r="W849" s="12" t="n">
        <x:f>IF(Q849="Baseline PO cost",U849,0)</x:f>
        <x:v>0</x:v>
      </x:c>
      <x:c r="X849" s="12" t="n">
        <x:f>IF(Q849="Higher PO cost",U849,0)</x:f>
        <x:v>0</x:v>
      </x:c>
      <x:c r="Y849" s="12" t="n">
        <x:f>IF(Q849="Unclassified",U849,0)</x:f>
        <x:v>0</x:v>
      </x:c>
    </x:row>
    <x:row r="850" ht="22" customHeight="1">
      <x:c r="A850" s="2" t="str">
        <x:v>COIL</x:v>
      </x:c>
      <x:c r="B850" s="2" t="str">
        <x:v>30</x:v>
      </x:c>
      <x:c r="C850" s="2" t="str">
        <x:v>22BLK12-4</x:v>
      </x:c>
      <x:c r="D850" s="2" t="str">
        <x:v>3003940</x:v>
      </x:c>
      <x:c r="E850" s="2" t="str">
        <x:v>0</x:v>
      </x:c>
      <x:c r="F850" s="2" t="str">
        <x:v>15</x:v>
      </x:c>
      <x:c r="G850" s="10" t="n">
        <x:v>46143</x:v>
      </x:c>
      <x:c r="H850" s="10" t="n">
        <x:v>46143</x:v>
      </x:c>
      <x:c r="I850" s="7" t="n">
        <x:v>1400</x:v>
      </x:c>
      <x:c r="J850" s="7" t="n">
        <x:v>1400</x:v>
      </x:c>
      <x:c r="K850" s="7" t="n">
        <x:v>1</x:v>
      </x:c>
      <x:c r="L850" s="8" t="n">
        <x:v>11.72</x:v>
      </x:c>
      <x:c r="M850" s="9" t="n">
        <x:v>184.94</x:v>
      </x:c>
      <x:c r="N850" s="2" t="str">
        <x:v>i</x:v>
      </x:c>
      <x:c r="O850" s="2" t="n">
        <x:v>0</x:v>
      </x:c>
      <x:c r="P850" s="2" t="n">
        <x:v>100</x:v>
      </x:c>
      <x:c r="Q850" s="2" t="str">
        <x:v>Baseline PO cost</x:v>
      </x:c>
      <x:c r="R850" s="2" t="str">
        <x:v>Received</x:v>
      </x:c>
      <x:c r="S850" s="12" t="n">
        <x:f>IF(AND(ISNUMBER(G850),G850&gt;0,G850&lt;=Summary!$E$5,I850&gt;0),I850*K850,0)</x:f>
        <x:v>1400</x:v>
      </x:c>
      <x:c r="T850" s="12" t="n">
        <x:f>MIN(S850,MAX(0,'Inventory detail'!E127-SUM(S847:S849)))</x:f>
        <x:v>0</x:v>
      </x:c>
      <x:c r="U850" s="12" t="n">
        <x:f>IF(O850=1,J850*K850,0)</x:f>
        <x:v>0</x:v>
      </x:c>
      <x:c r="V850" s="13" t="str">
        <x:f>IF(O850=0,"",IF(H850="","",MAX(H850,Summary!$E$5)))</x:f>
      </x:c>
      <x:c r="W850" s="12" t="n">
        <x:f>IF(Q850="Baseline PO cost",U850,0)</x:f>
        <x:v>0</x:v>
      </x:c>
      <x:c r="X850" s="12" t="n">
        <x:f>IF(Q850="Higher PO cost",U850,0)</x:f>
        <x:v>0</x:v>
      </x:c>
      <x:c r="Y850" s="12" t="n">
        <x:f>IF(Q850="Unclassified",U850,0)</x:f>
        <x:v>0</x:v>
      </x:c>
    </x:row>
    <x:row r="851" ht="22" customHeight="1">
      <x:c r="A851" s="2" t="str">
        <x:v>COIL</x:v>
      </x:c>
      <x:c r="B851" s="2" t="str">
        <x:v>30</x:v>
      </x:c>
      <x:c r="C851" s="2" t="str">
        <x:v>22BLK12-4</x:v>
      </x:c>
      <x:c r="D851" s="2" t="str">
        <x:v>3003934</x:v>
      </x:c>
      <x:c r="E851" s="2" t="str">
        <x:v>0</x:v>
      </x:c>
      <x:c r="F851" s="2" t="str">
        <x:v>17</x:v>
      </x:c>
      <x:c r="G851" s="10" t="n">
        <x:v>46122</x:v>
      </x:c>
      <x:c r="H851" s="10" t="n">
        <x:v>46121</x:v>
      </x:c>
      <x:c r="I851" s="7" t="n">
        <x:v>1400</x:v>
      </x:c>
      <x:c r="J851" s="7" t="n">
        <x:v>1400</x:v>
      </x:c>
      <x:c r="K851" s="7" t="n">
        <x:v>1</x:v>
      </x:c>
      <x:c r="L851" s="8" t="n">
        <x:v>11.72</x:v>
      </x:c>
      <x:c r="M851" s="9" t="n">
        <x:v>179.62</x:v>
      </x:c>
      <x:c r="N851" s="2" t="str">
        <x:v>i</x:v>
      </x:c>
      <x:c r="O851" s="2" t="n">
        <x:v>0</x:v>
      </x:c>
      <x:c r="P851" s="2" t="n">
        <x:v>100</x:v>
      </x:c>
      <x:c r="Q851" s="2" t="str">
        <x:v>Baseline PO cost</x:v>
      </x:c>
      <x:c r="R851" s="2" t="str">
        <x:v>Received</x:v>
      </x:c>
      <x:c r="S851" s="12" t="n">
        <x:f>IF(AND(ISNUMBER(G851),G851&gt;0,G851&lt;=Summary!$E$5,I851&gt;0),I851*K851,0)</x:f>
        <x:v>1400</x:v>
      </x:c>
      <x:c r="T851" s="12" t="n">
        <x:f>MIN(S851,MAX(0,'Inventory detail'!E127-SUM(S847:S850)))</x:f>
        <x:v>0</x:v>
      </x:c>
      <x:c r="U851" s="12" t="n">
        <x:f>IF(O851=1,J851*K851,0)</x:f>
        <x:v>0</x:v>
      </x:c>
      <x:c r="V851" s="13" t="str">
        <x:f>IF(O851=0,"",IF(H851="","",MAX(H851,Summary!$E$5)))</x:f>
      </x:c>
      <x:c r="W851" s="12" t="n">
        <x:f>IF(Q851="Baseline PO cost",U851,0)</x:f>
        <x:v>0</x:v>
      </x:c>
      <x:c r="X851" s="12" t="n">
        <x:f>IF(Q851="Higher PO cost",U851,0)</x:f>
        <x:v>0</x:v>
      </x:c>
      <x:c r="Y851" s="12" t="n">
        <x:f>IF(Q851="Unclassified",U851,0)</x:f>
        <x:v>0</x:v>
      </x:c>
    </x:row>
    <x:row r="852" ht="22" customHeight="1">
      <x:c r="A852" s="2" t="str">
        <x:v>COIL</x:v>
      </x:c>
      <x:c r="B852" s="2" t="str">
        <x:v>30</x:v>
      </x:c>
      <x:c r="C852" s="2" t="str">
        <x:v>22BLK12-4</x:v>
      </x:c>
      <x:c r="D852" s="2" t="str">
        <x:v>3003929</x:v>
      </x:c>
      <x:c r="E852" s="2" t="str">
        <x:v>0</x:v>
      </x:c>
      <x:c r="F852" s="2" t="str">
        <x:v>20</x:v>
      </x:c>
      <x:c r="G852" s="10" t="n">
        <x:v>46092</x:v>
      </x:c>
      <x:c r="H852" s="10" t="n">
        <x:v>46087</x:v>
      </x:c>
      <x:c r="I852" s="7" t="n">
        <x:v>4200</x:v>
      </x:c>
      <x:c r="J852" s="7" t="n">
        <x:v>4200</x:v>
      </x:c>
      <x:c r="K852" s="7" t="n">
        <x:v>1</x:v>
      </x:c>
      <x:c r="L852" s="8" t="n">
        <x:v>11.72</x:v>
      </x:c>
      <x:c r="M852" s="9" t="n">
        <x:v>538.86</x:v>
      </x:c>
      <x:c r="N852" s="2" t="str">
        <x:v>i</x:v>
      </x:c>
      <x:c r="O852" s="2" t="n">
        <x:v>0</x:v>
      </x:c>
      <x:c r="P852" s="2" t="n">
        <x:v>100</x:v>
      </x:c>
      <x:c r="Q852" s="2" t="str">
        <x:v>Baseline PO cost</x:v>
      </x:c>
      <x:c r="R852" s="2" t="str">
        <x:v>Received</x:v>
      </x:c>
      <x:c r="S852" s="12" t="n">
        <x:f>IF(AND(ISNUMBER(G852),G852&gt;0,G852&lt;=Summary!$E$5,I852&gt;0),I852*K852,0)</x:f>
        <x:v>4200</x:v>
      </x:c>
      <x:c r="T852" s="12" t="n">
        <x:f>MIN(S852,MAX(0,'Inventory detail'!E127-SUM(S847:S851)))</x:f>
        <x:v>0</x:v>
      </x:c>
      <x:c r="U852" s="12" t="n">
        <x:f>IF(O852=1,J852*K852,0)</x:f>
        <x:v>0</x:v>
      </x:c>
      <x:c r="V852" s="13" t="str">
        <x:f>IF(O852=0,"",IF(H852="","",MAX(H852,Summary!$E$5)))</x:f>
      </x:c>
      <x:c r="W852" s="12" t="n">
        <x:f>IF(Q852="Baseline PO cost",U852,0)</x:f>
        <x:v>0</x:v>
      </x:c>
      <x:c r="X852" s="12" t="n">
        <x:f>IF(Q852="Higher PO cost",U852,0)</x:f>
        <x:v>0</x:v>
      </x:c>
      <x:c r="Y852" s="12" t="n">
        <x:f>IF(Q852="Unclassified",U852,0)</x:f>
        <x:v>0</x:v>
      </x:c>
    </x:row>
    <x:row r="853" ht="22" customHeight="1">
      <x:c r="A853" s="2" t="str">
        <x:v>COIL</x:v>
      </x:c>
      <x:c r="B853" s="2" t="str">
        <x:v>30</x:v>
      </x:c>
      <x:c r="C853" s="2" t="str">
        <x:v>22BLK12-4</x:v>
      </x:c>
      <x:c r="D853" s="2" t="str">
        <x:v>3003925</x:v>
      </x:c>
      <x:c r="E853" s="2" t="str">
        <x:v>0</x:v>
      </x:c>
      <x:c r="F853" s="2" t="str">
        <x:v>16</x:v>
      </x:c>
      <x:c r="G853" s="10" t="n">
        <x:v>46070</x:v>
      </x:c>
      <x:c r="H853" s="10" t="n">
        <x:v>46063</x:v>
      </x:c>
      <x:c r="I853" s="7" t="n">
        <x:v>4200</x:v>
      </x:c>
      <x:c r="J853" s="7" t="n">
        <x:v>4200</x:v>
      </x:c>
      <x:c r="K853" s="7" t="n">
        <x:v>1</x:v>
      </x:c>
      <x:c r="L853" s="8" t="n">
        <x:v>11.72</x:v>
      </x:c>
      <x:c r="M853" s="9" t="n">
        <x:v>538.86</x:v>
      </x:c>
      <x:c r="N853" s="2" t="str">
        <x:v>i</x:v>
      </x:c>
      <x:c r="O853" s="2" t="n">
        <x:v>0</x:v>
      </x:c>
      <x:c r="P853" s="2" t="n">
        <x:v>100</x:v>
      </x:c>
      <x:c r="Q853" s="2" t="str">
        <x:v>Baseline PO cost</x:v>
      </x:c>
      <x:c r="R853" s="2" t="str">
        <x:v>Received</x:v>
      </x:c>
      <x:c r="S853" s="12" t="n">
        <x:f>IF(AND(ISNUMBER(G853),G853&gt;0,G853&lt;=Summary!$E$5,I853&gt;0),I853*K853,0)</x:f>
        <x:v>4200</x:v>
      </x:c>
      <x:c r="T853" s="12" t="n">
        <x:f>MIN(S853,MAX(0,'Inventory detail'!E127-SUM(S847:S852)))</x:f>
        <x:v>0</x:v>
      </x:c>
      <x:c r="U853" s="12" t="n">
        <x:f>IF(O853=1,J853*K853,0)</x:f>
        <x:v>0</x:v>
      </x:c>
      <x:c r="V853" s="13" t="str">
        <x:f>IF(O853=0,"",IF(H853="","",MAX(H853,Summary!$E$5)))</x:f>
      </x:c>
      <x:c r="W853" s="12" t="n">
        <x:f>IF(Q853="Baseline PO cost",U853,0)</x:f>
        <x:v>0</x:v>
      </x:c>
      <x:c r="X853" s="12" t="n">
        <x:f>IF(Q853="Higher PO cost",U853,0)</x:f>
        <x:v>0</x:v>
      </x:c>
      <x:c r="Y853" s="12" t="n">
        <x:f>IF(Q853="Unclassified",U853,0)</x:f>
        <x:v>0</x:v>
      </x:c>
    </x:row>
    <x:row r="854" ht="22" customHeight="1">
      <x:c r="A854" s="2" t="str">
        <x:v>COIL</x:v>
      </x:c>
      <x:c r="B854" s="2" t="str">
        <x:v>30</x:v>
      </x:c>
      <x:c r="C854" s="2" t="str">
        <x:v>22BLK12-4</x:v>
      </x:c>
      <x:c r="D854" s="2" t="str">
        <x:v>3003915</x:v>
      </x:c>
      <x:c r="E854" s="2" t="str">
        <x:v>0</x:v>
      </x:c>
      <x:c r="F854" s="2" t="str">
        <x:v>22</x:v>
      </x:c>
      <x:c r="G854" s="10" t="n">
        <x:v>46041</x:v>
      </x:c>
      <x:c r="H854" s="10" t="n">
        <x:v>46038</x:v>
      </x:c>
      <x:c r="I854" s="7" t="n">
        <x:v>1400</x:v>
      </x:c>
      <x:c r="J854" s="7" t="n">
        <x:v>1400</x:v>
      </x:c>
      <x:c r="K854" s="7" t="n">
        <x:v>1</x:v>
      </x:c>
      <x:c r="L854" s="8" t="n">
        <x:v>11.72</x:v>
      </x:c>
      <x:c r="M854" s="9" t="n">
        <x:v>179.62</x:v>
      </x:c>
      <x:c r="N854" s="2" t="str">
        <x:v>i</x:v>
      </x:c>
      <x:c r="O854" s="2" t="n">
        <x:v>0</x:v>
      </x:c>
      <x:c r="P854" s="2" t="n">
        <x:v>100</x:v>
      </x:c>
      <x:c r="Q854" s="2" t="str">
        <x:v>Baseline PO cost</x:v>
      </x:c>
      <x:c r="R854" s="2" t="str">
        <x:v>Received</x:v>
      </x:c>
      <x:c r="S854" s="12" t="n">
        <x:f>IF(AND(ISNUMBER(G854),G854&gt;0,G854&lt;=Summary!$E$5,I854&gt;0),I854*K854,0)</x:f>
        <x:v>1400</x:v>
      </x:c>
      <x:c r="T854" s="12" t="n">
        <x:f>MIN(S854,MAX(0,'Inventory detail'!E127-SUM(S847:S853)))</x:f>
        <x:v>0</x:v>
      </x:c>
      <x:c r="U854" s="12" t="n">
        <x:f>IF(O854=1,J854*K854,0)</x:f>
        <x:v>0</x:v>
      </x:c>
      <x:c r="V854" s="13" t="str">
        <x:f>IF(O854=0,"",IF(H854="","",MAX(H854,Summary!$E$5)))</x:f>
      </x:c>
      <x:c r="W854" s="12" t="n">
        <x:f>IF(Q854="Baseline PO cost",U854,0)</x:f>
        <x:v>0</x:v>
      </x:c>
      <x:c r="X854" s="12" t="n">
        <x:f>IF(Q854="Higher PO cost",U854,0)</x:f>
        <x:v>0</x:v>
      </x:c>
      <x:c r="Y854" s="12" t="n">
        <x:f>IF(Q854="Unclassified",U854,0)</x:f>
        <x:v>0</x:v>
      </x:c>
    </x:row>
    <x:row r="855" ht="22" customHeight="1">
      <x:c r="A855" s="2" t="str">
        <x:v>COIL</x:v>
      </x:c>
      <x:c r="B855" s="2" t="str">
        <x:v>30</x:v>
      </x:c>
      <x:c r="C855" s="2" t="str">
        <x:v>22BLK12-4</x:v>
      </x:c>
      <x:c r="D855" s="2" t="str">
        <x:v>3003978</x:v>
      </x:c>
      <x:c r="E855" s="2" t="str">
        <x:v>0</x:v>
      </x:c>
      <x:c r="F855" s="2" t="str">
        <x:v>15</x:v>
      </x:c>
      <x:c r="G855" s="10"/>
      <x:c r="H855" s="10" t="n">
        <x:v>46339</x:v>
      </x:c>
      <x:c r="I855" s="7" t="n">
        <x:v>2800</x:v>
      </x:c>
      <x:c r="J855" s="7" t="n">
        <x:v>2800</x:v>
      </x:c>
      <x:c r="K855" s="7" t="n">
        <x:v>1</x:v>
      </x:c>
      <x:c r="L855" s="8" t="n">
        <x:v>11.72</x:v>
      </x:c>
      <x:c r="M855" s="9" t="n">
        <x:v>0</x:v>
      </x:c>
      <x:c r="N855" s="2" t="str">
        <x:v>a</x:v>
      </x:c>
      <x:c r="O855" s="2" t="n">
        <x:v>1</x:v>
      </x:c>
      <x:c r="P855" s="2" t="n">
        <x:v>100</x:v>
      </x:c>
      <x:c r="Q855" s="2" t="str">
        <x:v>Baseline PO cost</x:v>
      </x:c>
      <x:c r="R855" s="2" t="str">
        <x:v>Incoming active PO</x:v>
      </x:c>
      <x:c r="S855" s="12" t="n">
        <x:f>IF(AND(ISNUMBER(G855),G855&gt;0,G855&lt;=Summary!$E$5,I855&gt;0),I855*K855,0)</x:f>
        <x:v>0</x:v>
      </x:c>
      <x:c r="T855" s="12" t="n">
        <x:f>MIN(S855,MAX(0,'Inventory detail'!E127-SUM(S847:S854)))</x:f>
        <x:v>0</x:v>
      </x:c>
      <x:c r="U855" s="12" t="n">
        <x:f>IF(O855=1,J855*K855,0)</x:f>
        <x:v>2800</x:v>
      </x:c>
      <x:c r="V855" s="13" t="n">
        <x:f>IF(O855=0,"",IF(H855="","",MAX(H855,Summary!$E$5)))</x:f>
        <x:v>46339</x:v>
      </x:c>
      <x:c r="W855" s="12" t="n">
        <x:f>IF(Q855="Baseline PO cost",U855,0)</x:f>
        <x:v>2800</x:v>
      </x:c>
      <x:c r="X855" s="12" t="n">
        <x:f>IF(Q855="Higher PO cost",U855,0)</x:f>
        <x:v>0</x:v>
      </x:c>
      <x:c r="Y855" s="12" t="n">
        <x:f>IF(Q855="Unclassified",U855,0)</x:f>
        <x:v>0</x:v>
      </x:c>
    </x:row>
    <x:row r="856" ht="22" customHeight="1">
      <x:c r="A856" s="2" t="str">
        <x:v>COIL</x:v>
      </x:c>
      <x:c r="B856" s="2" t="str">
        <x:v>30</x:v>
      </x:c>
      <x:c r="C856" s="2" t="str">
        <x:v>22BLK12-4</x:v>
      </x:c>
      <x:c r="D856" s="2" t="str">
        <x:v>3003971</x:v>
      </x:c>
      <x:c r="E856" s="2" t="str">
        <x:v>0</x:v>
      </x:c>
      <x:c r="F856" s="2" t="str">
        <x:v>24</x:v>
      </x:c>
      <x:c r="G856" s="10"/>
      <x:c r="H856" s="10" t="n">
        <x:v>46311</x:v>
      </x:c>
      <x:c r="I856" s="7" t="n">
        <x:v>2800</x:v>
      </x:c>
      <x:c r="J856" s="7" t="n">
        <x:v>2800</x:v>
      </x:c>
      <x:c r="K856" s="7" t="n">
        <x:v>1</x:v>
      </x:c>
      <x:c r="L856" s="8" t="n">
        <x:v>11.72</x:v>
      </x:c>
      <x:c r="M856" s="9" t="n">
        <x:v>0</x:v>
      </x:c>
      <x:c r="N856" s="2" t="str">
        <x:v>a</x:v>
      </x:c>
      <x:c r="O856" s="2" t="n">
        <x:v>1</x:v>
      </x:c>
      <x:c r="P856" s="2" t="n">
        <x:v>100</x:v>
      </x:c>
      <x:c r="Q856" s="2" t="str">
        <x:v>Baseline PO cost</x:v>
      </x:c>
      <x:c r="R856" s="2" t="str">
        <x:v>Incoming active PO</x:v>
      </x:c>
      <x:c r="S856" s="12" t="n">
        <x:f>IF(AND(ISNUMBER(G856),G856&gt;0,G856&lt;=Summary!$E$5,I856&gt;0),I856*K856,0)</x:f>
        <x:v>0</x:v>
      </x:c>
      <x:c r="T856" s="12" t="n">
        <x:f>MIN(S856,MAX(0,'Inventory detail'!E127-SUM(S847:S855)))</x:f>
        <x:v>0</x:v>
      </x:c>
      <x:c r="U856" s="12" t="n">
        <x:f>IF(O856=1,J856*K856,0)</x:f>
        <x:v>2800</x:v>
      </x:c>
      <x:c r="V856" s="13" t="n">
        <x:f>IF(O856=0,"",IF(H856="","",MAX(H856,Summary!$E$5)))</x:f>
        <x:v>46311</x:v>
      </x:c>
      <x:c r="W856" s="12" t="n">
        <x:f>IF(Q856="Baseline PO cost",U856,0)</x:f>
        <x:v>2800</x:v>
      </x:c>
      <x:c r="X856" s="12" t="n">
        <x:f>IF(Q856="Higher PO cost",U856,0)</x:f>
        <x:v>0</x:v>
      </x:c>
      <x:c r="Y856" s="12" t="n">
        <x:f>IF(Q856="Unclassified",U856,0)</x:f>
        <x:v>0</x:v>
      </x:c>
    </x:row>
    <x:row r="857" ht="22" customHeight="1">
      <x:c r="A857" s="2" t="str">
        <x:v>COIL</x:v>
      </x:c>
      <x:c r="B857" s="2" t="str">
        <x:v>30</x:v>
      </x:c>
      <x:c r="C857" s="2" t="str">
        <x:v>22BLK36-4</x:v>
      </x:c>
      <x:c r="D857" s="2" t="str">
        <x:v>3003953</x:v>
      </x:c>
      <x:c r="E857" s="2" t="str">
        <x:v>0</x:v>
      </x:c>
      <x:c r="F857" s="2" t="str">
        <x:v>34</x:v>
      </x:c>
      <x:c r="G857" s="10" t="n">
        <x:v>46195</x:v>
      </x:c>
      <x:c r="H857" s="10" t="n">
        <x:v>46197</x:v>
      </x:c>
      <x:c r="I857" s="7" t="n">
        <x:v>500</x:v>
      </x:c>
      <x:c r="J857" s="7" t="n">
        <x:v>500</x:v>
      </x:c>
      <x:c r="K857" s="7" t="n">
        <x:v>1</x:v>
      </x:c>
      <x:c r="L857" s="8" t="n">
        <x:v>33.93</x:v>
      </x:c>
      <x:c r="M857" s="9" t="n">
        <x:v>191.3</x:v>
      </x:c>
      <x:c r="N857" s="2" t="str">
        <x:v>i</x:v>
      </x:c>
      <x:c r="O857" s="2" t="n">
        <x:v>0</x:v>
      </x:c>
      <x:c r="P857" s="2" t="n">
        <x:v>100</x:v>
      </x:c>
      <x:c r="Q857" s="2" t="str">
        <x:v>Baseline PO cost</x:v>
      </x:c>
      <x:c r="R857" s="2" t="str">
        <x:v>Received</x:v>
      </x:c>
      <x:c r="S857" s="12" t="n">
        <x:f>IF(AND(ISNUMBER(G857),G857&gt;0,G857&lt;=Summary!$E$5,I857&gt;0),I857*K857,0)</x:f>
        <x:v>500</x:v>
      </x:c>
      <x:c r="T857" s="12" t="n">
        <x:f>MIN(S857,MAX(0,'Inventory detail'!E589-0))</x:f>
        <x:v>500</x:v>
      </x:c>
      <x:c r="U857" s="12" t="n">
        <x:f>IF(O857=1,J857*K857,0)</x:f>
        <x:v>0</x:v>
      </x:c>
      <x:c r="V857" s="13" t="str">
        <x:f>IF(O857=0,"",IF(H857="","",MAX(H857,Summary!$E$5)))</x:f>
      </x:c>
      <x:c r="W857" s="12" t="n">
        <x:f>IF(Q857="Baseline PO cost",U857,0)</x:f>
        <x:v>0</x:v>
      </x:c>
      <x:c r="X857" s="12" t="n">
        <x:f>IF(Q857="Higher PO cost",U857,0)</x:f>
        <x:v>0</x:v>
      </x:c>
      <x:c r="Y857" s="12" t="n">
        <x:f>IF(Q857="Unclassified",U857,0)</x:f>
        <x:v>0</x:v>
      </x:c>
    </x:row>
    <x:row r="858" ht="22" customHeight="1">
      <x:c r="A858" s="2" t="str">
        <x:v>COIL</x:v>
      </x:c>
      <x:c r="B858" s="2" t="str">
        <x:v>30</x:v>
      </x:c>
      <x:c r="C858" s="2" t="str">
        <x:v>22BLK36-4</x:v>
      </x:c>
      <x:c r="D858" s="2" t="str">
        <x:v>3003929</x:v>
      </x:c>
      <x:c r="E858" s="2" t="str">
        <x:v>0</x:v>
      </x:c>
      <x:c r="F858" s="2" t="str">
        <x:v>30</x:v>
      </x:c>
      <x:c r="G858" s="10" t="n">
        <x:v>46092</x:v>
      </x:c>
      <x:c r="H858" s="10" t="n">
        <x:v>46087</x:v>
      </x:c>
      <x:c r="I858" s="7" t="n">
        <x:v>500</x:v>
      </x:c>
      <x:c r="J858" s="7" t="n">
        <x:v>500</x:v>
      </x:c>
      <x:c r="K858" s="7" t="n">
        <x:v>1</x:v>
      </x:c>
      <x:c r="L858" s="8" t="n">
        <x:v>33.93</x:v>
      </x:c>
      <x:c r="M858" s="9" t="n">
        <x:v>185.75</x:v>
      </x:c>
      <x:c r="N858" s="2" t="str">
        <x:v>i</x:v>
      </x:c>
      <x:c r="O858" s="2" t="n">
        <x:v>0</x:v>
      </x:c>
      <x:c r="P858" s="2" t="n">
        <x:v>100</x:v>
      </x:c>
      <x:c r="Q858" s="2" t="str">
        <x:v>Baseline PO cost</x:v>
      </x:c>
      <x:c r="R858" s="2" t="str">
        <x:v>Received</x:v>
      </x:c>
      <x:c r="S858" s="12" t="n">
        <x:f>IF(AND(ISNUMBER(G858),G858&gt;0,G858&lt;=Summary!$E$5,I858&gt;0),I858*K858,0)</x:f>
        <x:v>500</x:v>
      </x:c>
      <x:c r="T858" s="12" t="n">
        <x:f>MIN(S858,MAX(0,'Inventory detail'!E589-SUM(S857:S857)))</x:f>
        <x:v>300</x:v>
      </x:c>
      <x:c r="U858" s="12" t="n">
        <x:f>IF(O858=1,J858*K858,0)</x:f>
        <x:v>0</x:v>
      </x:c>
      <x:c r="V858" s="13" t="str">
        <x:f>IF(O858=0,"",IF(H858="","",MAX(H858,Summary!$E$5)))</x:f>
      </x:c>
      <x:c r="W858" s="12" t="n">
        <x:f>IF(Q858="Baseline PO cost",U858,0)</x:f>
        <x:v>0</x:v>
      </x:c>
      <x:c r="X858" s="12" t="n">
        <x:f>IF(Q858="Higher PO cost",U858,0)</x:f>
        <x:v>0</x:v>
      </x:c>
      <x:c r="Y858" s="12" t="n">
        <x:f>IF(Q858="Unclassified",U858,0)</x:f>
        <x:v>0</x:v>
      </x:c>
    </x:row>
    <x:row r="859" ht="22" customHeight="1">
      <x:c r="A859" s="2" t="str">
        <x:v>COIL</x:v>
      </x:c>
      <x:c r="B859" s="2" t="str">
        <x:v>30</x:v>
      </x:c>
      <x:c r="C859" s="2" t="str">
        <x:v>22CLR12-4</x:v>
      </x:c>
      <x:c r="D859" s="2" t="str">
        <x:v>3003929</x:v>
      </x:c>
      <x:c r="E859" s="2" t="str">
        <x:v>0</x:v>
      </x:c>
      <x:c r="F859" s="2" t="str">
        <x:v>21</x:v>
      </x:c>
      <x:c r="G859" s="10" t="n">
        <x:v>46092</x:v>
      </x:c>
      <x:c r="H859" s="10" t="n">
        <x:v>46087</x:v>
      </x:c>
      <x:c r="I859" s="7" t="n">
        <x:v>1400</x:v>
      </x:c>
      <x:c r="J859" s="7" t="n">
        <x:v>1400</x:v>
      </x:c>
      <x:c r="K859" s="7" t="n">
        <x:v>1</x:v>
      </x:c>
      <x:c r="L859" s="8" t="n">
        <x:v>14.84</x:v>
      </x:c>
      <x:c r="M859" s="9" t="n">
        <x:v>227.5</x:v>
      </x:c>
      <x:c r="N859" s="2" t="str">
        <x:v>i</x:v>
      </x:c>
      <x:c r="O859" s="2" t="n">
        <x:v>0</x:v>
      </x:c>
      <x:c r="P859" s="2" t="n">
        <x:v>100</x:v>
      </x:c>
      <x:c r="Q859" s="2" t="str">
        <x:v>Baseline PO cost</x:v>
      </x:c>
      <x:c r="R859" s="2" t="str">
        <x:v>Received</x:v>
      </x:c>
      <x:c r="S859" s="12" t="n">
        <x:f>IF(AND(ISNUMBER(G859),G859&gt;0,G859&lt;=Summary!$E$5,I859&gt;0),I859*K859,0)</x:f>
        <x:v>1400</x:v>
      </x:c>
      <x:c r="T859" s="12" t="n">
        <x:f>MIN(S859,MAX(0,'Inventory detail'!E514-0))</x:f>
        <x:v>1300</x:v>
      </x:c>
      <x:c r="U859" s="12" t="n">
        <x:f>IF(O859=1,J859*K859,0)</x:f>
        <x:v>0</x:v>
      </x:c>
      <x:c r="V859" s="13" t="str">
        <x:f>IF(O859=0,"",IF(H859="","",MAX(H859,Summary!$E$5)))</x:f>
      </x:c>
      <x:c r="W859" s="12" t="n">
        <x:f>IF(Q859="Baseline PO cost",U859,0)</x:f>
        <x:v>0</x:v>
      </x:c>
      <x:c r="X859" s="12" t="n">
        <x:f>IF(Q859="Higher PO cost",U859,0)</x:f>
        <x:v>0</x:v>
      </x:c>
      <x:c r="Y859" s="12" t="n">
        <x:f>IF(Q859="Unclassified",U859,0)</x:f>
        <x:v>0</x:v>
      </x:c>
    </x:row>
    <x:row r="860" ht="22" customHeight="1">
      <x:c r="A860" s="2" t="str">
        <x:v>COIL</x:v>
      </x:c>
      <x:c r="B860" s="2" t="str">
        <x:v>30</x:v>
      </x:c>
      <x:c r="C860" s="2" t="str">
        <x:v>22WHT12-4</x:v>
      </x:c>
      <x:c r="D860" s="2" t="str">
        <x:v>3003940</x:v>
      </x:c>
      <x:c r="E860" s="2" t="str">
        <x:v>0</x:v>
      </x:c>
      <x:c r="F860" s="2" t="str">
        <x:v>16</x:v>
      </x:c>
      <x:c r="G860" s="10" t="n">
        <x:v>46143</x:v>
      </x:c>
      <x:c r="H860" s="10" t="n">
        <x:v>46143</x:v>
      </x:c>
      <x:c r="I860" s="7" t="n">
        <x:v>2800</x:v>
      </x:c>
      <x:c r="J860" s="7" t="n">
        <x:v>2800</x:v>
      </x:c>
      <x:c r="K860" s="7" t="n">
        <x:v>1</x:v>
      </x:c>
      <x:c r="L860" s="8" t="n">
        <x:v>14.84</x:v>
      </x:c>
      <x:c r="M860" s="9" t="n">
        <x:v>468.72</x:v>
      </x:c>
      <x:c r="N860" s="2" t="str">
        <x:v>i</x:v>
      </x:c>
      <x:c r="O860" s="2" t="n">
        <x:v>0</x:v>
      </x:c>
      <x:c r="P860" s="2" t="n">
        <x:v>100</x:v>
      </x:c>
      <x:c r="Q860" s="2" t="str">
        <x:v>Baseline PO cost</x:v>
      </x:c>
      <x:c r="R860" s="2" t="str">
        <x:v>Received</x:v>
      </x:c>
      <x:c r="S860" s="12" t="n">
        <x:f>IF(AND(ISNUMBER(G860),G860&gt;0,G860&lt;=Summary!$E$5,I860&gt;0),I860*K860,0)</x:f>
        <x:v>2800</x:v>
      </x:c>
      <x:c r="T860" s="12" t="n">
        <x:f>MIN(S860,MAX(0,'Inventory detail'!E380-0))</x:f>
        <x:v>2800</x:v>
      </x:c>
      <x:c r="U860" s="12" t="n">
        <x:f>IF(O860=1,J860*K860,0)</x:f>
        <x:v>0</x:v>
      </x:c>
      <x:c r="V860" s="13" t="str">
        <x:f>IF(O860=0,"",IF(H860="","",MAX(H860,Summary!$E$5)))</x:f>
      </x:c>
      <x:c r="W860" s="12" t="n">
        <x:f>IF(Q860="Baseline PO cost",U860,0)</x:f>
        <x:v>0</x:v>
      </x:c>
      <x:c r="X860" s="12" t="n">
        <x:f>IF(Q860="Higher PO cost",U860,0)</x:f>
        <x:v>0</x:v>
      </x:c>
      <x:c r="Y860" s="12" t="n">
        <x:f>IF(Q860="Unclassified",U860,0)</x:f>
        <x:v>0</x:v>
      </x:c>
    </x:row>
    <x:row r="861" ht="22" customHeight="1">
      <x:c r="A861" s="2" t="str">
        <x:v>COIL</x:v>
      </x:c>
      <x:c r="B861" s="2" t="str">
        <x:v>30</x:v>
      </x:c>
      <x:c r="C861" s="2" t="str">
        <x:v>25BLK12-4</x:v>
      </x:c>
      <x:c r="D861" s="2" t="str">
        <x:v>3003962</x:v>
      </x:c>
      <x:c r="E861" s="2" t="str">
        <x:v>0</x:v>
      </x:c>
      <x:c r="F861" s="2" t="str">
        <x:v>17</x:v>
      </x:c>
      <x:c r="G861" s="10" t="n">
        <x:v>46273</x:v>
      </x:c>
      <x:c r="H861" s="10" t="n">
        <x:v>46269</x:v>
      </x:c>
      <x:c r="I861" s="7" t="n">
        <x:v>4800</x:v>
      </x:c>
      <x:c r="J861" s="7" t="n">
        <x:v>4800</x:v>
      </x:c>
      <x:c r="K861" s="7" t="n">
        <x:v>1</x:v>
      </x:c>
      <x:c r="L861" s="8" t="n">
        <x:v>14.47</x:v>
      </x:c>
      <x:c r="M861" s="9" t="n">
        <x:v>783.36</x:v>
      </x:c>
      <x:c r="N861" s="2" t="str">
        <x:v>i</x:v>
      </x:c>
      <x:c r="O861" s="2" t="n">
        <x:v>0</x:v>
      </x:c>
      <x:c r="P861" s="2" t="n">
        <x:v>100</x:v>
      </x:c>
      <x:c r="Q861" s="2" t="str">
        <x:v>Baseline PO cost</x:v>
      </x:c>
      <x:c r="R861" s="2" t="str">
        <x:v>Received</x:v>
      </x:c>
      <x:c r="S861" s="12" t="n">
        <x:f>IF(AND(ISNUMBER(G861),G861&gt;0,G861&lt;=Summary!$E$5,I861&gt;0),I861*K861,0)</x:f>
        <x:v>4800</x:v>
      </x:c>
      <x:c r="T861" s="12" t="n">
        <x:f>MIN(S861,MAX(0,'Inventory detail'!E111-0))</x:f>
        <x:v>0</x:v>
      </x:c>
      <x:c r="U861" s="12" t="n">
        <x:f>IF(O861=1,J861*K861,0)</x:f>
        <x:v>0</x:v>
      </x:c>
      <x:c r="V861" s="13" t="str">
        <x:f>IF(O861=0,"",IF(H861="","",MAX(H861,Summary!$E$5)))</x:f>
      </x:c>
      <x:c r="W861" s="12" t="n">
        <x:f>IF(Q861="Baseline PO cost",U861,0)</x:f>
        <x:v>0</x:v>
      </x:c>
      <x:c r="X861" s="12" t="n">
        <x:f>IF(Q861="Higher PO cost",U861,0)</x:f>
        <x:v>0</x:v>
      </x:c>
      <x:c r="Y861" s="12" t="n">
        <x:f>IF(Q861="Unclassified",U861,0)</x:f>
        <x:v>0</x:v>
      </x:c>
    </x:row>
    <x:row r="862" ht="22" customHeight="1">
      <x:c r="A862" s="2" t="str">
        <x:v>COIL</x:v>
      </x:c>
      <x:c r="B862" s="2" t="str">
        <x:v>30</x:v>
      </x:c>
      <x:c r="C862" s="2" t="str">
        <x:v>25BLK12-4</x:v>
      </x:c>
      <x:c r="D862" s="2" t="str">
        <x:v>3003953</x:v>
      </x:c>
      <x:c r="E862" s="2" t="str">
        <x:v>0</x:v>
      </x:c>
      <x:c r="F862" s="2" t="str">
        <x:v>22</x:v>
      </x:c>
      <x:c r="G862" s="10" t="n">
        <x:v>46195</x:v>
      </x:c>
      <x:c r="H862" s="10" t="n">
        <x:v>46197</x:v>
      </x:c>
      <x:c r="I862" s="7" t="n">
        <x:v>1200</x:v>
      </x:c>
      <x:c r="J862" s="7" t="n">
        <x:v>1200</x:v>
      </x:c>
      <x:c r="K862" s="7" t="n">
        <x:v>1</x:v>
      </x:c>
      <x:c r="L862" s="8" t="n">
        <x:v>14.47</x:v>
      </x:c>
      <x:c r="M862" s="9" t="n">
        <x:v>195.84</x:v>
      </x:c>
      <x:c r="N862" s="2" t="str">
        <x:v>i</x:v>
      </x:c>
      <x:c r="O862" s="2" t="n">
        <x:v>0</x:v>
      </x:c>
      <x:c r="P862" s="2" t="n">
        <x:v>100</x:v>
      </x:c>
      <x:c r="Q862" s="2" t="str">
        <x:v>Baseline PO cost</x:v>
      </x:c>
      <x:c r="R862" s="2" t="str">
        <x:v>Received</x:v>
      </x:c>
      <x:c r="S862" s="12" t="n">
        <x:f>IF(AND(ISNUMBER(G862),G862&gt;0,G862&lt;=Summary!$E$5,I862&gt;0),I862*K862,0)</x:f>
        <x:v>1200</x:v>
      </x:c>
      <x:c r="T862" s="12" t="n">
        <x:f>MIN(S862,MAX(0,'Inventory detail'!E111-SUM(S861:S861)))</x:f>
        <x:v>0</x:v>
      </x:c>
      <x:c r="U862" s="12" t="n">
        <x:f>IF(O862=1,J862*K862,0)</x:f>
        <x:v>0</x:v>
      </x:c>
      <x:c r="V862" s="13" t="str">
        <x:f>IF(O862=0,"",IF(H862="","",MAX(H862,Summary!$E$5)))</x:f>
      </x:c>
      <x:c r="W862" s="12" t="n">
        <x:f>IF(Q862="Baseline PO cost",U862,0)</x:f>
        <x:v>0</x:v>
      </x:c>
      <x:c r="X862" s="12" t="n">
        <x:f>IF(Q862="Higher PO cost",U862,0)</x:f>
        <x:v>0</x:v>
      </x:c>
      <x:c r="Y862" s="12" t="n">
        <x:f>IF(Q862="Unclassified",U862,0)</x:f>
        <x:v>0</x:v>
      </x:c>
    </x:row>
    <x:row r="863" ht="22" customHeight="1">
      <x:c r="A863" s="2" t="str">
        <x:v>COIL</x:v>
      </x:c>
      <x:c r="B863" s="2" t="str">
        <x:v>30</x:v>
      </x:c>
      <x:c r="C863" s="2" t="str">
        <x:v>25BLK12-4</x:v>
      </x:c>
      <x:c r="D863" s="2" t="str">
        <x:v>3003945</x:v>
      </x:c>
      <x:c r="E863" s="2" t="str">
        <x:v>0</x:v>
      </x:c>
      <x:c r="F863" s="2" t="str">
        <x:v>19</x:v>
      </x:c>
      <x:c r="G863" s="10" t="n">
        <x:v>46174</x:v>
      </x:c>
      <x:c r="H863" s="10" t="n">
        <x:v>46171</x:v>
      </x:c>
      <x:c r="I863" s="7" t="n">
        <x:v>7200</x:v>
      </x:c>
      <x:c r="J863" s="7" t="n">
        <x:v>7200</x:v>
      </x:c>
      <x:c r="K863" s="7" t="n">
        <x:v>1</x:v>
      </x:c>
      <x:c r="L863" s="8" t="n">
        <x:v>14.47</x:v>
      </x:c>
      <x:c r="M863" s="9" t="n">
        <x:v>1175.04</x:v>
      </x:c>
      <x:c r="N863" s="2" t="str">
        <x:v>i</x:v>
      </x:c>
      <x:c r="O863" s="2" t="n">
        <x:v>0</x:v>
      </x:c>
      <x:c r="P863" s="2" t="n">
        <x:v>100</x:v>
      </x:c>
      <x:c r="Q863" s="2" t="str">
        <x:v>Baseline PO cost</x:v>
      </x:c>
      <x:c r="R863" s="2" t="str">
        <x:v>Received</x:v>
      </x:c>
      <x:c r="S863" s="12" t="n">
        <x:f>IF(AND(ISNUMBER(G863),G863&gt;0,G863&lt;=Summary!$E$5,I863&gt;0),I863*K863,0)</x:f>
        <x:v>7200</x:v>
      </x:c>
      <x:c r="T863" s="12" t="n">
        <x:f>MIN(S863,MAX(0,'Inventory detail'!E111-SUM(S861:S862)))</x:f>
        <x:v>0</x:v>
      </x:c>
      <x:c r="U863" s="12" t="n">
        <x:f>IF(O863=1,J863*K863,0)</x:f>
        <x:v>0</x:v>
      </x:c>
      <x:c r="V863" s="13" t="str">
        <x:f>IF(O863=0,"",IF(H863="","",MAX(H863,Summary!$E$5)))</x:f>
      </x:c>
      <x:c r="W863" s="12" t="n">
        <x:f>IF(Q863="Baseline PO cost",U863,0)</x:f>
        <x:v>0</x:v>
      </x:c>
      <x:c r="X863" s="12" t="n">
        <x:f>IF(Q863="Higher PO cost",U863,0)</x:f>
        <x:v>0</x:v>
      </x:c>
      <x:c r="Y863" s="12" t="n">
        <x:f>IF(Q863="Unclassified",U863,0)</x:f>
        <x:v>0</x:v>
      </x:c>
    </x:row>
    <x:row r="864" ht="22" customHeight="1">
      <x:c r="A864" s="2" t="str">
        <x:v>COIL</x:v>
      </x:c>
      <x:c r="B864" s="2" t="str">
        <x:v>30</x:v>
      </x:c>
      <x:c r="C864" s="2" t="str">
        <x:v>25BLK12-4</x:v>
      </x:c>
      <x:c r="D864" s="2" t="str">
        <x:v>3003940</x:v>
      </x:c>
      <x:c r="E864" s="2" t="str">
        <x:v>0</x:v>
      </x:c>
      <x:c r="F864" s="2" t="str">
        <x:v>17</x:v>
      </x:c>
      <x:c r="G864" s="10" t="n">
        <x:v>46143</x:v>
      </x:c>
      <x:c r="H864" s="10" t="n">
        <x:v>46143</x:v>
      </x:c>
      <x:c r="I864" s="7" t="n">
        <x:v>3600</x:v>
      </x:c>
      <x:c r="J864" s="7" t="n">
        <x:v>3600</x:v>
      </x:c>
      <x:c r="K864" s="7" t="n">
        <x:v>1</x:v>
      </x:c>
      <x:c r="L864" s="8" t="n">
        <x:v>14.47</x:v>
      </x:c>
      <x:c r="M864" s="9" t="n">
        <x:v>587.52</x:v>
      </x:c>
      <x:c r="N864" s="2" t="str">
        <x:v>i</x:v>
      </x:c>
      <x:c r="O864" s="2" t="n">
        <x:v>0</x:v>
      </x:c>
      <x:c r="P864" s="2" t="n">
        <x:v>100</x:v>
      </x:c>
      <x:c r="Q864" s="2" t="str">
        <x:v>Baseline PO cost</x:v>
      </x:c>
      <x:c r="R864" s="2" t="str">
        <x:v>Received</x:v>
      </x:c>
      <x:c r="S864" s="12" t="n">
        <x:f>IF(AND(ISNUMBER(G864),G864&gt;0,G864&lt;=Summary!$E$5,I864&gt;0),I864*K864,0)</x:f>
        <x:v>3600</x:v>
      </x:c>
      <x:c r="T864" s="12" t="n">
        <x:f>MIN(S864,MAX(0,'Inventory detail'!E111-SUM(S861:S863)))</x:f>
        <x:v>0</x:v>
      </x:c>
      <x:c r="U864" s="12" t="n">
        <x:f>IF(O864=1,J864*K864,0)</x:f>
        <x:v>0</x:v>
      </x:c>
      <x:c r="V864" s="13" t="str">
        <x:f>IF(O864=0,"",IF(H864="","",MAX(H864,Summary!$E$5)))</x:f>
      </x:c>
      <x:c r="W864" s="12" t="n">
        <x:f>IF(Q864="Baseline PO cost",U864,0)</x:f>
        <x:v>0</x:v>
      </x:c>
      <x:c r="X864" s="12" t="n">
        <x:f>IF(Q864="Higher PO cost",U864,0)</x:f>
        <x:v>0</x:v>
      </x:c>
      <x:c r="Y864" s="12" t="n">
        <x:f>IF(Q864="Unclassified",U864,0)</x:f>
        <x:v>0</x:v>
      </x:c>
    </x:row>
    <x:row r="865" ht="22" customHeight="1">
      <x:c r="A865" s="2" t="str">
        <x:v>COIL</x:v>
      </x:c>
      <x:c r="B865" s="2" t="str">
        <x:v>30</x:v>
      </x:c>
      <x:c r="C865" s="2" t="str">
        <x:v>25BLK12-4</x:v>
      </x:c>
      <x:c r="D865" s="2" t="str">
        <x:v>3003934</x:v>
      </x:c>
      <x:c r="E865" s="2" t="str">
        <x:v>0</x:v>
      </x:c>
      <x:c r="F865" s="2" t="str">
        <x:v>18</x:v>
      </x:c>
      <x:c r="G865" s="10" t="n">
        <x:v>46122</x:v>
      </x:c>
      <x:c r="H865" s="10" t="n">
        <x:v>46121</x:v>
      </x:c>
      <x:c r="I865" s="7" t="n">
        <x:v>3600</x:v>
      </x:c>
      <x:c r="J865" s="7" t="n">
        <x:v>3600</x:v>
      </x:c>
      <x:c r="K865" s="7" t="n">
        <x:v>1</x:v>
      </x:c>
      <x:c r="L865" s="8" t="n">
        <x:v>14.47</x:v>
      </x:c>
      <x:c r="M865" s="9" t="n">
        <x:v>570.24</x:v>
      </x:c>
      <x:c r="N865" s="2" t="str">
        <x:v>i</x:v>
      </x:c>
      <x:c r="O865" s="2" t="n">
        <x:v>0</x:v>
      </x:c>
      <x:c r="P865" s="2" t="n">
        <x:v>100</x:v>
      </x:c>
      <x:c r="Q865" s="2" t="str">
        <x:v>Baseline PO cost</x:v>
      </x:c>
      <x:c r="R865" s="2" t="str">
        <x:v>Received</x:v>
      </x:c>
      <x:c r="S865" s="12" t="n">
        <x:f>IF(AND(ISNUMBER(G865),G865&gt;0,G865&lt;=Summary!$E$5,I865&gt;0),I865*K865,0)</x:f>
        <x:v>3600</x:v>
      </x:c>
      <x:c r="T865" s="12" t="n">
        <x:f>MIN(S865,MAX(0,'Inventory detail'!E111-SUM(S861:S864)))</x:f>
        <x:v>0</x:v>
      </x:c>
      <x:c r="U865" s="12" t="n">
        <x:f>IF(O865=1,J865*K865,0)</x:f>
        <x:v>0</x:v>
      </x:c>
      <x:c r="V865" s="13" t="str">
        <x:f>IF(O865=0,"",IF(H865="","",MAX(H865,Summary!$E$5)))</x:f>
      </x:c>
      <x:c r="W865" s="12" t="n">
        <x:f>IF(Q865="Baseline PO cost",U865,0)</x:f>
        <x:v>0</x:v>
      </x:c>
      <x:c r="X865" s="12" t="n">
        <x:f>IF(Q865="Higher PO cost",U865,0)</x:f>
        <x:v>0</x:v>
      </x:c>
      <x:c r="Y865" s="12" t="n">
        <x:f>IF(Q865="Unclassified",U865,0)</x:f>
        <x:v>0</x:v>
      </x:c>
    </x:row>
    <x:row r="866" ht="22" customHeight="1">
      <x:c r="A866" s="2" t="str">
        <x:v>COIL</x:v>
      </x:c>
      <x:c r="B866" s="2" t="str">
        <x:v>30</x:v>
      </x:c>
      <x:c r="C866" s="2" t="str">
        <x:v>25BLK12-4</x:v>
      </x:c>
      <x:c r="D866" s="2" t="str">
        <x:v>3003929</x:v>
      </x:c>
      <x:c r="E866" s="2" t="str">
        <x:v>0</x:v>
      </x:c>
      <x:c r="F866" s="2" t="str">
        <x:v>22</x:v>
      </x:c>
      <x:c r="G866" s="10" t="n">
        <x:v>46092</x:v>
      </x:c>
      <x:c r="H866" s="10" t="n">
        <x:v>46087</x:v>
      </x:c>
      <x:c r="I866" s="7" t="n">
        <x:v>2400</x:v>
      </x:c>
      <x:c r="J866" s="7" t="n">
        <x:v>2400</x:v>
      </x:c>
      <x:c r="K866" s="7" t="n">
        <x:v>1</x:v>
      </x:c>
      <x:c r="L866" s="8" t="n">
        <x:v>14.47</x:v>
      </x:c>
      <x:c r="M866" s="9" t="n">
        <x:v>380.16</x:v>
      </x:c>
      <x:c r="N866" s="2" t="str">
        <x:v>i</x:v>
      </x:c>
      <x:c r="O866" s="2" t="n">
        <x:v>0</x:v>
      </x:c>
      <x:c r="P866" s="2" t="n">
        <x:v>100</x:v>
      </x:c>
      <x:c r="Q866" s="2" t="str">
        <x:v>Baseline PO cost</x:v>
      </x:c>
      <x:c r="R866" s="2" t="str">
        <x:v>Received</x:v>
      </x:c>
      <x:c r="S866" s="12" t="n">
        <x:f>IF(AND(ISNUMBER(G866),G866&gt;0,G866&lt;=Summary!$E$5,I866&gt;0),I866*K866,0)</x:f>
        <x:v>2400</x:v>
      </x:c>
      <x:c r="T866" s="12" t="n">
        <x:f>MIN(S866,MAX(0,'Inventory detail'!E111-SUM(S861:S865)))</x:f>
        <x:v>0</x:v>
      </x:c>
      <x:c r="U866" s="12" t="n">
        <x:f>IF(O866=1,J866*K866,0)</x:f>
        <x:v>0</x:v>
      </x:c>
      <x:c r="V866" s="13" t="str">
        <x:f>IF(O866=0,"",IF(H866="","",MAX(H866,Summary!$E$5)))</x:f>
      </x:c>
      <x:c r="W866" s="12" t="n">
        <x:f>IF(Q866="Baseline PO cost",U866,0)</x:f>
        <x:v>0</x:v>
      </x:c>
      <x:c r="X866" s="12" t="n">
        <x:f>IF(Q866="Higher PO cost",U866,0)</x:f>
        <x:v>0</x:v>
      </x:c>
      <x:c r="Y866" s="12" t="n">
        <x:f>IF(Q866="Unclassified",U866,0)</x:f>
        <x:v>0</x:v>
      </x:c>
    </x:row>
    <x:row r="867" ht="22" customHeight="1">
      <x:c r="A867" s="2" t="str">
        <x:v>COIL</x:v>
      </x:c>
      <x:c r="B867" s="2" t="str">
        <x:v>30</x:v>
      </x:c>
      <x:c r="C867" s="2" t="str">
        <x:v>25BLK12-4</x:v>
      </x:c>
      <x:c r="D867" s="2" t="str">
        <x:v>3003925</x:v>
      </x:c>
      <x:c r="E867" s="2" t="str">
        <x:v>0</x:v>
      </x:c>
      <x:c r="F867" s="2" t="str">
        <x:v>17</x:v>
      </x:c>
      <x:c r="G867" s="10" t="n">
        <x:v>46070</x:v>
      </x:c>
      <x:c r="H867" s="10" t="n">
        <x:v>46063</x:v>
      </x:c>
      <x:c r="I867" s="7" t="n">
        <x:v>1200</x:v>
      </x:c>
      <x:c r="J867" s="7" t="n">
        <x:v>1200</x:v>
      </x:c>
      <x:c r="K867" s="7" t="n">
        <x:v>1</x:v>
      </x:c>
      <x:c r="L867" s="8" t="n">
        <x:v>14.47</x:v>
      </x:c>
      <x:c r="M867" s="9" t="n">
        <x:v>190.08</x:v>
      </x:c>
      <x:c r="N867" s="2" t="str">
        <x:v>i</x:v>
      </x:c>
      <x:c r="O867" s="2" t="n">
        <x:v>0</x:v>
      </x:c>
      <x:c r="P867" s="2" t="n">
        <x:v>100</x:v>
      </x:c>
      <x:c r="Q867" s="2" t="str">
        <x:v>Baseline PO cost</x:v>
      </x:c>
      <x:c r="R867" s="2" t="str">
        <x:v>Received</x:v>
      </x:c>
      <x:c r="S867" s="12" t="n">
        <x:f>IF(AND(ISNUMBER(G867),G867&gt;0,G867&lt;=Summary!$E$5,I867&gt;0),I867*K867,0)</x:f>
        <x:v>1200</x:v>
      </x:c>
      <x:c r="T867" s="12" t="n">
        <x:f>MIN(S867,MAX(0,'Inventory detail'!E111-SUM(S861:S866)))</x:f>
        <x:v>0</x:v>
      </x:c>
      <x:c r="U867" s="12" t="n">
        <x:f>IF(O867=1,J867*K867,0)</x:f>
        <x:v>0</x:v>
      </x:c>
      <x:c r="V867" s="13" t="str">
        <x:f>IF(O867=0,"",IF(H867="","",MAX(H867,Summary!$E$5)))</x:f>
      </x:c>
      <x:c r="W867" s="12" t="n">
        <x:f>IF(Q867="Baseline PO cost",U867,0)</x:f>
        <x:v>0</x:v>
      </x:c>
      <x:c r="X867" s="12" t="n">
        <x:f>IF(Q867="Higher PO cost",U867,0)</x:f>
        <x:v>0</x:v>
      </x:c>
      <x:c r="Y867" s="12" t="n">
        <x:f>IF(Q867="Unclassified",U867,0)</x:f>
        <x:v>0</x:v>
      </x:c>
    </x:row>
    <x:row r="868" ht="22" customHeight="1">
      <x:c r="A868" s="2" t="str">
        <x:v>COIL</x:v>
      </x:c>
      <x:c r="B868" s="2" t="str">
        <x:v>30</x:v>
      </x:c>
      <x:c r="C868" s="2" t="str">
        <x:v>25BLK12-4</x:v>
      </x:c>
      <x:c r="D868" s="2" t="str">
        <x:v>3003978</x:v>
      </x:c>
      <x:c r="E868" s="2" t="str">
        <x:v>0</x:v>
      </x:c>
      <x:c r="F868" s="2" t="str">
        <x:v>16</x:v>
      </x:c>
      <x:c r="G868" s="10"/>
      <x:c r="H868" s="10" t="n">
        <x:v>46339</x:v>
      </x:c>
      <x:c r="I868" s="7" t="n">
        <x:v>12000</x:v>
      </x:c>
      <x:c r="J868" s="7" t="n">
        <x:v>12000</x:v>
      </x:c>
      <x:c r="K868" s="7" t="n">
        <x:v>1</x:v>
      </x:c>
      <x:c r="L868" s="8" t="n">
        <x:v>14.47</x:v>
      </x:c>
      <x:c r="M868" s="9" t="n">
        <x:v>0</x:v>
      </x:c>
      <x:c r="N868" s="2" t="str">
        <x:v>a</x:v>
      </x:c>
      <x:c r="O868" s="2" t="n">
        <x:v>1</x:v>
      </x:c>
      <x:c r="P868" s="2" t="n">
        <x:v>100</x:v>
      </x:c>
      <x:c r="Q868" s="2" t="str">
        <x:v>Baseline PO cost</x:v>
      </x:c>
      <x:c r="R868" s="2" t="str">
        <x:v>Incoming active PO</x:v>
      </x:c>
      <x:c r="S868" s="12" t="n">
        <x:f>IF(AND(ISNUMBER(G868),G868&gt;0,G868&lt;=Summary!$E$5,I868&gt;0),I868*K868,0)</x:f>
        <x:v>0</x:v>
      </x:c>
      <x:c r="T868" s="12" t="n">
        <x:f>MIN(S868,MAX(0,'Inventory detail'!E111-SUM(S861:S867)))</x:f>
        <x:v>0</x:v>
      </x:c>
      <x:c r="U868" s="12" t="n">
        <x:f>IF(O868=1,J868*K868,0)</x:f>
        <x:v>12000</x:v>
      </x:c>
      <x:c r="V868" s="13" t="n">
        <x:f>IF(O868=0,"",IF(H868="","",MAX(H868,Summary!$E$5)))</x:f>
        <x:v>46339</x:v>
      </x:c>
      <x:c r="W868" s="12" t="n">
        <x:f>IF(Q868="Baseline PO cost",U868,0)</x:f>
        <x:v>12000</x:v>
      </x:c>
      <x:c r="X868" s="12" t="n">
        <x:f>IF(Q868="Higher PO cost",U868,0)</x:f>
        <x:v>0</x:v>
      </x:c>
      <x:c r="Y868" s="12" t="n">
        <x:f>IF(Q868="Unclassified",U868,0)</x:f>
        <x:v>0</x:v>
      </x:c>
    </x:row>
    <x:row r="869" ht="22" customHeight="1">
      <x:c r="A869" s="2" t="str">
        <x:v>COIL</x:v>
      </x:c>
      <x:c r="B869" s="2" t="str">
        <x:v>30</x:v>
      </x:c>
      <x:c r="C869" s="2" t="str">
        <x:v>25BLK12-4</x:v>
      </x:c>
      <x:c r="D869" s="2" t="str">
        <x:v>3003971</x:v>
      </x:c>
      <x:c r="E869" s="2" t="str">
        <x:v>0</x:v>
      </x:c>
      <x:c r="F869" s="2" t="str">
        <x:v>25</x:v>
      </x:c>
      <x:c r="G869" s="10"/>
      <x:c r="H869" s="10" t="n">
        <x:v>46311</x:v>
      </x:c>
      <x:c r="I869" s="7" t="n">
        <x:v>1200</x:v>
      </x:c>
      <x:c r="J869" s="7" t="n">
        <x:v>1200</x:v>
      </x:c>
      <x:c r="K869" s="7" t="n">
        <x:v>1</x:v>
      </x:c>
      <x:c r="L869" s="8" t="n">
        <x:v>14.47</x:v>
      </x:c>
      <x:c r="M869" s="9" t="n">
        <x:v>0</x:v>
      </x:c>
      <x:c r="N869" s="2" t="str">
        <x:v>a</x:v>
      </x:c>
      <x:c r="O869" s="2" t="n">
        <x:v>1</x:v>
      </x:c>
      <x:c r="P869" s="2" t="n">
        <x:v>100</x:v>
      </x:c>
      <x:c r="Q869" s="2" t="str">
        <x:v>Baseline PO cost</x:v>
      </x:c>
      <x:c r="R869" s="2" t="str">
        <x:v>Incoming active PO</x:v>
      </x:c>
      <x:c r="S869" s="12" t="n">
        <x:f>IF(AND(ISNUMBER(G869),G869&gt;0,G869&lt;=Summary!$E$5,I869&gt;0),I869*K869,0)</x:f>
        <x:v>0</x:v>
      </x:c>
      <x:c r="T869" s="12" t="n">
        <x:f>MIN(S869,MAX(0,'Inventory detail'!E111-SUM(S861:S868)))</x:f>
        <x:v>0</x:v>
      </x:c>
      <x:c r="U869" s="12" t="n">
        <x:f>IF(O869=1,J869*K869,0)</x:f>
        <x:v>1200</x:v>
      </x:c>
      <x:c r="V869" s="13" t="n">
        <x:f>IF(O869=0,"",IF(H869="","",MAX(H869,Summary!$E$5)))</x:f>
        <x:v>46311</x:v>
      </x:c>
      <x:c r="W869" s="12" t="n">
        <x:f>IF(Q869="Baseline PO cost",U869,0)</x:f>
        <x:v>1200</x:v>
      </x:c>
      <x:c r="X869" s="12" t="n">
        <x:f>IF(Q869="Higher PO cost",U869,0)</x:f>
        <x:v>0</x:v>
      </x:c>
      <x:c r="Y869" s="12" t="n">
        <x:f>IF(Q869="Unclassified",U869,0)</x:f>
        <x:v>0</x:v>
      </x:c>
    </x:row>
    <x:row r="870" ht="22" customHeight="1">
      <x:c r="A870" s="2" t="str">
        <x:v>COIL</x:v>
      </x:c>
      <x:c r="B870" s="2" t="str">
        <x:v>30</x:v>
      </x:c>
      <x:c r="C870" s="2" t="str">
        <x:v>25BLK36-4</x:v>
      </x:c>
      <x:c r="D870" s="2" t="str">
        <x:v>3003925</x:v>
      </x:c>
      <x:c r="E870" s="2" t="str">
        <x:v>0</x:v>
      </x:c>
      <x:c r="F870" s="2" t="str">
        <x:v>24</x:v>
      </x:c>
      <x:c r="G870" s="10" t="n">
        <x:v>46070</x:v>
      </x:c>
      <x:c r="H870" s="10" t="n">
        <x:v>46063</x:v>
      </x:c>
      <x:c r="I870" s="7" t="n">
        <x:v>1500</x:v>
      </x:c>
      <x:c r="J870" s="7" t="n">
        <x:v>1500</x:v>
      </x:c>
      <x:c r="K870" s="7" t="n">
        <x:v>1</x:v>
      </x:c>
      <x:c r="L870" s="8" t="n">
        <x:v>43.45</x:v>
      </x:c>
      <x:c r="M870" s="9" t="n">
        <x:v>713.7</x:v>
      </x:c>
      <x:c r="N870" s="2" t="str">
        <x:v>i</x:v>
      </x:c>
      <x:c r="O870" s="2" t="n">
        <x:v>0</x:v>
      </x:c>
      <x:c r="P870" s="2" t="n">
        <x:v>100</x:v>
      </x:c>
      <x:c r="Q870" s="2" t="str">
        <x:v>Baseline PO cost</x:v>
      </x:c>
      <x:c r="R870" s="2" t="str">
        <x:v>Received</x:v>
      </x:c>
      <x:c r="S870" s="12" t="n">
        <x:f>IF(AND(ISNUMBER(G870),G870&gt;0,G870&lt;=Summary!$E$5,I870&gt;0),I870*K870,0)</x:f>
        <x:v>1500</x:v>
      </x:c>
      <x:c r="T870" s="12" t="n">
        <x:f>MIN(S870,MAX(0,'Inventory detail'!E489-0))</x:f>
        <x:v>1400</x:v>
      </x:c>
      <x:c r="U870" s="12" t="n">
        <x:f>IF(O870=1,J870*K870,0)</x:f>
        <x:v>0</x:v>
      </x:c>
      <x:c r="V870" s="13" t="str">
        <x:f>IF(O870=0,"",IF(H870="","",MAX(H870,Summary!$E$5)))</x:f>
      </x:c>
      <x:c r="W870" s="12" t="n">
        <x:f>IF(Q870="Baseline PO cost",U870,0)</x:f>
        <x:v>0</x:v>
      </x:c>
      <x:c r="X870" s="12" t="n">
        <x:f>IF(Q870="Higher PO cost",U870,0)</x:f>
        <x:v>0</x:v>
      </x:c>
      <x:c r="Y870" s="12" t="n">
        <x:f>IF(Q870="Unclassified",U870,0)</x:f>
        <x:v>0</x:v>
      </x:c>
    </x:row>
    <x:row r="871" ht="22" customHeight="1">
      <x:c r="A871" s="2" t="str">
        <x:v>COIL</x:v>
      </x:c>
      <x:c r="B871" s="2" t="str">
        <x:v>30</x:v>
      </x:c>
      <x:c r="C871" s="2" t="str">
        <x:v>25BLK36-4</x:v>
      </x:c>
      <x:c r="D871" s="2" t="str">
        <x:v>3003915</x:v>
      </x:c>
      <x:c r="E871" s="2" t="str">
        <x:v>0</x:v>
      </x:c>
      <x:c r="F871" s="2" t="str">
        <x:v>35</x:v>
      </x:c>
      <x:c r="G871" s="10" t="n">
        <x:v>46041</x:v>
      </x:c>
      <x:c r="H871" s="10" t="n">
        <x:v>46038</x:v>
      </x:c>
      <x:c r="I871" s="7" t="n">
        <x:v>500</x:v>
      </x:c>
      <x:c r="J871" s="7" t="n">
        <x:v>500</x:v>
      </x:c>
      <x:c r="K871" s="7" t="n">
        <x:v>1</x:v>
      </x:c>
      <x:c r="L871" s="8" t="n">
        <x:v>43.45</x:v>
      </x:c>
      <x:c r="M871" s="9" t="n">
        <x:v>237.9</x:v>
      </x:c>
      <x:c r="N871" s="2" t="str">
        <x:v>i</x:v>
      </x:c>
      <x:c r="O871" s="2" t="n">
        <x:v>0</x:v>
      </x:c>
      <x:c r="P871" s="2" t="n">
        <x:v>100</x:v>
      </x:c>
      <x:c r="Q871" s="2" t="str">
        <x:v>Baseline PO cost</x:v>
      </x:c>
      <x:c r="R871" s="2" t="str">
        <x:v>Received</x:v>
      </x:c>
      <x:c r="S871" s="12" t="n">
        <x:f>IF(AND(ISNUMBER(G871),G871&gt;0,G871&lt;=Summary!$E$5,I871&gt;0),I871*K871,0)</x:f>
        <x:v>500</x:v>
      </x:c>
      <x:c r="T871" s="12" t="n">
        <x:f>MIN(S871,MAX(0,'Inventory detail'!E489-SUM(S870:S870)))</x:f>
        <x:v>0</x:v>
      </x:c>
      <x:c r="U871" s="12" t="n">
        <x:f>IF(O871=1,J871*K871,0)</x:f>
        <x:v>0</x:v>
      </x:c>
      <x:c r="V871" s="13" t="str">
        <x:f>IF(O871=0,"",IF(H871="","",MAX(H871,Summary!$E$5)))</x:f>
      </x:c>
      <x:c r="W871" s="12" t="n">
        <x:f>IF(Q871="Baseline PO cost",U871,0)</x:f>
        <x:v>0</x:v>
      </x:c>
      <x:c r="X871" s="12" t="n">
        <x:f>IF(Q871="Higher PO cost",U871,0)</x:f>
        <x:v>0</x:v>
      </x:c>
      <x:c r="Y871" s="12" t="n">
        <x:f>IF(Q871="Unclassified",U871,0)</x:f>
        <x:v>0</x:v>
      </x:c>
    </x:row>
    <x:row r="872" ht="22" customHeight="1">
      <x:c r="A872" s="2" t="str">
        <x:v>COIL</x:v>
      </x:c>
      <x:c r="B872" s="2" t="str">
        <x:v>30</x:v>
      </x:c>
      <x:c r="C872" s="2" t="str">
        <x:v>25CLR12-4</x:v>
      </x:c>
      <x:c r="D872" s="2" t="str">
        <x:v>3003945</x:v>
      </x:c>
      <x:c r="E872" s="2" t="str">
        <x:v>0</x:v>
      </x:c>
      <x:c r="F872" s="2" t="str">
        <x:v>20</x:v>
      </x:c>
      <x:c r="G872" s="10" t="n">
        <x:v>46174</x:v>
      </x:c>
      <x:c r="H872" s="10" t="n">
        <x:v>46171</x:v>
      </x:c>
      <x:c r="I872" s="7" t="n">
        <x:v>1200</x:v>
      </x:c>
      <x:c r="J872" s="7" t="n">
        <x:v>1200</x:v>
      </x:c>
      <x:c r="K872" s="7" t="n">
        <x:v>1</x:v>
      </x:c>
      <x:c r="L872" s="8" t="n">
        <x:v>19.01</x:v>
      </x:c>
      <x:c r="M872" s="9" t="n">
        <x:v>257.28</x:v>
      </x:c>
      <x:c r="N872" s="2" t="str">
        <x:v>i</x:v>
      </x:c>
      <x:c r="O872" s="2" t="n">
        <x:v>0</x:v>
      </x:c>
      <x:c r="P872" s="2" t="n">
        <x:v>100</x:v>
      </x:c>
      <x:c r="Q872" s="2" t="str">
        <x:v>Baseline PO cost</x:v>
      </x:c>
      <x:c r="R872" s="2" t="str">
        <x:v>Received</x:v>
      </x:c>
      <x:c r="S872" s="12" t="n">
        <x:f>IF(AND(ISNUMBER(G872),G872&gt;0,G872&lt;=Summary!$E$5,I872&gt;0),I872*K872,0)</x:f>
        <x:v>1200</x:v>
      </x:c>
      <x:c r="T872" s="12" t="n">
        <x:f>MIN(S872,MAX(0,'Inventory detail'!E544-0))</x:f>
        <x:v>1000</x:v>
      </x:c>
      <x:c r="U872" s="12" t="n">
        <x:f>IF(O872=1,J872*K872,0)</x:f>
        <x:v>0</x:v>
      </x:c>
      <x:c r="V872" s="13" t="str">
        <x:f>IF(O872=0,"",IF(H872="","",MAX(H872,Summary!$E$5)))</x:f>
      </x:c>
      <x:c r="W872" s="12" t="n">
        <x:f>IF(Q872="Baseline PO cost",U872,0)</x:f>
        <x:v>0</x:v>
      </x:c>
      <x:c r="X872" s="12" t="n">
        <x:f>IF(Q872="Higher PO cost",U872,0)</x:f>
        <x:v>0</x:v>
      </x:c>
      <x:c r="Y872" s="12" t="n">
        <x:f>IF(Q872="Unclassified",U872,0)</x:f>
        <x:v>0</x:v>
      </x:c>
    </x:row>
    <x:row r="873" ht="22" customHeight="1">
      <x:c r="A873" s="2" t="str">
        <x:v>COIL</x:v>
      </x:c>
      <x:c r="B873" s="2" t="str">
        <x:v>30</x:v>
      </x:c>
      <x:c r="C873" s="2" t="str">
        <x:v>25WHT12-4</x:v>
      </x:c>
      <x:c r="D873" s="2" t="str">
        <x:v>3003978</x:v>
      </x:c>
      <x:c r="E873" s="2" t="str">
        <x:v>0</x:v>
      </x:c>
      <x:c r="F873" s="2" t="str">
        <x:v>17</x:v>
      </x:c>
      <x:c r="G873" s="10"/>
      <x:c r="H873" s="10" t="n">
        <x:v>46339</x:v>
      </x:c>
      <x:c r="I873" s="7" t="n">
        <x:v>1200</x:v>
      </x:c>
      <x:c r="J873" s="7" t="n">
        <x:v>1200</x:v>
      </x:c>
      <x:c r="K873" s="7" t="n">
        <x:v>1</x:v>
      </x:c>
      <x:c r="L873" s="8" t="n">
        <x:v>19.01</x:v>
      </x:c>
      <x:c r="M873" s="9" t="n">
        <x:v>0</x:v>
      </x:c>
      <x:c r="N873" s="2" t="str">
        <x:v>a</x:v>
      </x:c>
      <x:c r="O873" s="2" t="n">
        <x:v>1</x:v>
      </x:c>
      <x:c r="P873" s="2" t="n">
        <x:v>100</x:v>
      </x:c>
      <x:c r="Q873" s="2" t="str">
        <x:v>Baseline PO cost</x:v>
      </x:c>
      <x:c r="R873" s="2" t="str">
        <x:v>Incoming active PO</x:v>
      </x:c>
      <x:c r="S873" s="12" t="n">
        <x:f>IF(AND(ISNUMBER(G873),G873&gt;0,G873&lt;=Summary!$E$5,I873&gt;0),I873*K873,0)</x:f>
        <x:v>0</x:v>
      </x:c>
      <x:c r="T873" s="12" t="n">
        <x:f>MIN(S873,MAX(0,'Inventory detail'!E590-0))</x:f>
        <x:v>0</x:v>
      </x:c>
      <x:c r="U873" s="12" t="n">
        <x:f>IF(O873=1,J873*K873,0)</x:f>
        <x:v>1200</x:v>
      </x:c>
      <x:c r="V873" s="13" t="n">
        <x:f>IF(O873=0,"",IF(H873="","",MAX(H873,Summary!$E$5)))</x:f>
        <x:v>46339</x:v>
      </x:c>
      <x:c r="W873" s="12" t="n">
        <x:f>IF(Q873="Baseline PO cost",U873,0)</x:f>
        <x:v>1200</x:v>
      </x:c>
      <x:c r="X873" s="12" t="n">
        <x:f>IF(Q873="Higher PO cost",U873,0)</x:f>
        <x:v>0</x:v>
      </x:c>
      <x:c r="Y873" s="12" t="n">
        <x:f>IF(Q873="Unclassified",U873,0)</x:f>
        <x:v>0</x:v>
      </x:c>
    </x:row>
    <x:row r="874" ht="22" customHeight="1">
      <x:c r="A874" s="2" t="str">
        <x:v>COIL</x:v>
      </x:c>
      <x:c r="B874" s="2" t="str">
        <x:v>30</x:v>
      </x:c>
      <x:c r="C874" s="2" t="str">
        <x:v>28BLK12-4</x:v>
      </x:c>
      <x:c r="D874" s="2" t="str">
        <x:v>3003962</x:v>
      </x:c>
      <x:c r="E874" s="2" t="str">
        <x:v>0</x:v>
      </x:c>
      <x:c r="F874" s="2" t="str">
        <x:v>18</x:v>
      </x:c>
      <x:c r="G874" s="10" t="n">
        <x:v>46273</x:v>
      </x:c>
      <x:c r="H874" s="10" t="n">
        <x:v>46269</x:v>
      </x:c>
      <x:c r="I874" s="7" t="n">
        <x:v>2400</x:v>
      </x:c>
      <x:c r="J874" s="7" t="n">
        <x:v>2400</x:v>
      </x:c>
      <x:c r="K874" s="7" t="n">
        <x:v>1</x:v>
      </x:c>
      <x:c r="L874" s="8" t="n">
        <x:v>15.57</x:v>
      </x:c>
      <x:c r="M874" s="9" t="n">
        <x:v>421.44</x:v>
      </x:c>
      <x:c r="N874" s="2" t="str">
        <x:v>i</x:v>
      </x:c>
      <x:c r="O874" s="2" t="n">
        <x:v>0</x:v>
      </x:c>
      <x:c r="P874" s="2" t="n">
        <x:v>100</x:v>
      </x:c>
      <x:c r="Q874" s="2" t="str">
        <x:v>Baseline PO cost</x:v>
      </x:c>
      <x:c r="R874" s="2" t="str">
        <x:v>Received</x:v>
      </x:c>
      <x:c r="S874" s="12" t="n">
        <x:f>IF(AND(ISNUMBER(G874),G874&gt;0,G874&lt;=Summary!$E$5,I874&gt;0),I874*K874,0)</x:f>
        <x:v>2400</x:v>
      </x:c>
      <x:c r="T874" s="12" t="n">
        <x:f>MIN(S874,MAX(0,'Inventory detail'!E255-0))</x:f>
        <x:v>300</x:v>
      </x:c>
      <x:c r="U874" s="12" t="n">
        <x:f>IF(O874=1,J874*K874,0)</x:f>
        <x:v>0</x:v>
      </x:c>
      <x:c r="V874" s="13" t="str">
        <x:f>IF(O874=0,"",IF(H874="","",MAX(H874,Summary!$E$5)))</x:f>
      </x:c>
      <x:c r="W874" s="12" t="n">
        <x:f>IF(Q874="Baseline PO cost",U874,0)</x:f>
        <x:v>0</x:v>
      </x:c>
      <x:c r="X874" s="12" t="n">
        <x:f>IF(Q874="Higher PO cost",U874,0)</x:f>
        <x:v>0</x:v>
      </x:c>
      <x:c r="Y874" s="12" t="n">
        <x:f>IF(Q874="Unclassified",U874,0)</x:f>
        <x:v>0</x:v>
      </x:c>
    </x:row>
    <x:row r="875" ht="22" customHeight="1">
      <x:c r="A875" s="2" t="str">
        <x:v>COIL</x:v>
      </x:c>
      <x:c r="B875" s="2" t="str">
        <x:v>30</x:v>
      </x:c>
      <x:c r="C875" s="2" t="str">
        <x:v>28BLK12-4</x:v>
      </x:c>
      <x:c r="D875" s="2" t="str">
        <x:v>3003953</x:v>
      </x:c>
      <x:c r="E875" s="2" t="str">
        <x:v>0</x:v>
      </x:c>
      <x:c r="F875" s="2" t="str">
        <x:v>23</x:v>
      </x:c>
      <x:c r="G875" s="10" t="n">
        <x:v>46195</x:v>
      </x:c>
      <x:c r="H875" s="10" t="n">
        <x:v>46197</x:v>
      </x:c>
      <x:c r="I875" s="7" t="n">
        <x:v>1200</x:v>
      </x:c>
      <x:c r="J875" s="7" t="n">
        <x:v>1200</x:v>
      </x:c>
      <x:c r="K875" s="7" t="n">
        <x:v>1</x:v>
      </x:c>
      <x:c r="L875" s="8" t="n">
        <x:v>15.57</x:v>
      </x:c>
      <x:c r="M875" s="9" t="n">
        <x:v>210.72</x:v>
      </x:c>
      <x:c r="N875" s="2" t="str">
        <x:v>i</x:v>
      </x:c>
      <x:c r="O875" s="2" t="n">
        <x:v>0</x:v>
      </x:c>
      <x:c r="P875" s="2" t="n">
        <x:v>100</x:v>
      </x:c>
      <x:c r="Q875" s="2" t="str">
        <x:v>Baseline PO cost</x:v>
      </x:c>
      <x:c r="R875" s="2" t="str">
        <x:v>Received</x:v>
      </x:c>
      <x:c r="S875" s="12" t="n">
        <x:f>IF(AND(ISNUMBER(G875),G875&gt;0,G875&lt;=Summary!$E$5,I875&gt;0),I875*K875,0)</x:f>
        <x:v>1200</x:v>
      </x:c>
      <x:c r="T875" s="12" t="n">
        <x:f>MIN(S875,MAX(0,'Inventory detail'!E255-SUM(S874:S874)))</x:f>
        <x:v>0</x:v>
      </x:c>
      <x:c r="U875" s="12" t="n">
        <x:f>IF(O875=1,J875*K875,0)</x:f>
        <x:v>0</x:v>
      </x:c>
      <x:c r="V875" s="13" t="str">
        <x:f>IF(O875=0,"",IF(H875="","",MAX(H875,Summary!$E$5)))</x:f>
      </x:c>
      <x:c r="W875" s="12" t="n">
        <x:f>IF(Q875="Baseline PO cost",U875,0)</x:f>
        <x:v>0</x:v>
      </x:c>
      <x:c r="X875" s="12" t="n">
        <x:f>IF(Q875="Higher PO cost",U875,0)</x:f>
        <x:v>0</x:v>
      </x:c>
      <x:c r="Y875" s="12" t="n">
        <x:f>IF(Q875="Unclassified",U875,0)</x:f>
        <x:v>0</x:v>
      </x:c>
    </x:row>
    <x:row r="876" ht="22" customHeight="1">
      <x:c r="A876" s="2" t="str">
        <x:v>COIL</x:v>
      </x:c>
      <x:c r="B876" s="2" t="str">
        <x:v>30</x:v>
      </x:c>
      <x:c r="C876" s="2" t="str">
        <x:v>28BLK12-4</x:v>
      </x:c>
      <x:c r="D876" s="2" t="str">
        <x:v>3003940</x:v>
      </x:c>
      <x:c r="E876" s="2" t="str">
        <x:v>0</x:v>
      </x:c>
      <x:c r="F876" s="2" t="str">
        <x:v>18</x:v>
      </x:c>
      <x:c r="G876" s="10" t="n">
        <x:v>46143</x:v>
      </x:c>
      <x:c r="H876" s="10" t="n">
        <x:v>46143</x:v>
      </x:c>
      <x:c r="I876" s="7" t="n">
        <x:v>1200</x:v>
      </x:c>
      <x:c r="J876" s="7" t="n">
        <x:v>1200</x:v>
      </x:c>
      <x:c r="K876" s="7" t="n">
        <x:v>1</x:v>
      </x:c>
      <x:c r="L876" s="8" t="n">
        <x:v>15.57</x:v>
      </x:c>
      <x:c r="M876" s="9" t="n">
        <x:v>210.72</x:v>
      </x:c>
      <x:c r="N876" s="2" t="str">
        <x:v>i</x:v>
      </x:c>
      <x:c r="O876" s="2" t="n">
        <x:v>0</x:v>
      </x:c>
      <x:c r="P876" s="2" t="n">
        <x:v>100</x:v>
      </x:c>
      <x:c r="Q876" s="2" t="str">
        <x:v>Baseline PO cost</x:v>
      </x:c>
      <x:c r="R876" s="2" t="str">
        <x:v>Received</x:v>
      </x:c>
      <x:c r="S876" s="12" t="n">
        <x:f>IF(AND(ISNUMBER(G876),G876&gt;0,G876&lt;=Summary!$E$5,I876&gt;0),I876*K876,0)</x:f>
        <x:v>1200</x:v>
      </x:c>
      <x:c r="T876" s="12" t="n">
        <x:f>MIN(S876,MAX(0,'Inventory detail'!E255-SUM(S874:S875)))</x:f>
        <x:v>0</x:v>
      </x:c>
      <x:c r="U876" s="12" t="n">
        <x:f>IF(O876=1,J876*K876,0)</x:f>
        <x:v>0</x:v>
      </x:c>
      <x:c r="V876" s="13" t="str">
        <x:f>IF(O876=0,"",IF(H876="","",MAX(H876,Summary!$E$5)))</x:f>
      </x:c>
      <x:c r="W876" s="12" t="n">
        <x:f>IF(Q876="Baseline PO cost",U876,0)</x:f>
        <x:v>0</x:v>
      </x:c>
      <x:c r="X876" s="12" t="n">
        <x:f>IF(Q876="Higher PO cost",U876,0)</x:f>
        <x:v>0</x:v>
      </x:c>
      <x:c r="Y876" s="12" t="n">
        <x:f>IF(Q876="Unclassified",U876,0)</x:f>
        <x:v>0</x:v>
      </x:c>
    </x:row>
    <x:row r="877" ht="22" customHeight="1">
      <x:c r="A877" s="2" t="str">
        <x:v>COIL</x:v>
      </x:c>
      <x:c r="B877" s="2" t="str">
        <x:v>30</x:v>
      </x:c>
      <x:c r="C877" s="2" t="str">
        <x:v>28BLK12-4</x:v>
      </x:c>
      <x:c r="D877" s="2" t="str">
        <x:v>3003934</x:v>
      </x:c>
      <x:c r="E877" s="2" t="str">
        <x:v>0</x:v>
      </x:c>
      <x:c r="F877" s="2" t="str">
        <x:v>19</x:v>
      </x:c>
      <x:c r="G877" s="10" t="n">
        <x:v>46122</x:v>
      </x:c>
      <x:c r="H877" s="10" t="n">
        <x:v>46121</x:v>
      </x:c>
      <x:c r="I877" s="7" t="n">
        <x:v>1200</x:v>
      </x:c>
      <x:c r="J877" s="7" t="n">
        <x:v>1200</x:v>
      </x:c>
      <x:c r="K877" s="7" t="n">
        <x:v>1</x:v>
      </x:c>
      <x:c r="L877" s="8" t="n">
        <x:v>15.57</x:v>
      </x:c>
      <x:c r="M877" s="9" t="n">
        <x:v>204.6</x:v>
      </x:c>
      <x:c r="N877" s="2" t="str">
        <x:v>i</x:v>
      </x:c>
      <x:c r="O877" s="2" t="n">
        <x:v>0</x:v>
      </x:c>
      <x:c r="P877" s="2" t="n">
        <x:v>100</x:v>
      </x:c>
      <x:c r="Q877" s="2" t="str">
        <x:v>Baseline PO cost</x:v>
      </x:c>
      <x:c r="R877" s="2" t="str">
        <x:v>Received</x:v>
      </x:c>
      <x:c r="S877" s="12" t="n">
        <x:f>IF(AND(ISNUMBER(G877),G877&gt;0,G877&lt;=Summary!$E$5,I877&gt;0),I877*K877,0)</x:f>
        <x:v>1200</x:v>
      </x:c>
      <x:c r="T877" s="12" t="n">
        <x:f>MIN(S877,MAX(0,'Inventory detail'!E255-SUM(S874:S876)))</x:f>
        <x:v>0</x:v>
      </x:c>
      <x:c r="U877" s="12" t="n">
        <x:f>IF(O877=1,J877*K877,0)</x:f>
        <x:v>0</x:v>
      </x:c>
      <x:c r="V877" s="13" t="str">
        <x:f>IF(O877=0,"",IF(H877="","",MAX(H877,Summary!$E$5)))</x:f>
      </x:c>
      <x:c r="W877" s="12" t="n">
        <x:f>IF(Q877="Baseline PO cost",U877,0)</x:f>
        <x:v>0</x:v>
      </x:c>
      <x:c r="X877" s="12" t="n">
        <x:f>IF(Q877="Higher PO cost",U877,0)</x:f>
        <x:v>0</x:v>
      </x:c>
      <x:c r="Y877" s="12" t="n">
        <x:f>IF(Q877="Unclassified",U877,0)</x:f>
        <x:v>0</x:v>
      </x:c>
    </x:row>
    <x:row r="878" ht="22" customHeight="1">
      <x:c r="A878" s="2" t="str">
        <x:v>COIL</x:v>
      </x:c>
      <x:c r="B878" s="2" t="str">
        <x:v>30</x:v>
      </x:c>
      <x:c r="C878" s="2" t="str">
        <x:v>28BLK12-4</x:v>
      </x:c>
      <x:c r="D878" s="2" t="str">
        <x:v>3003929</x:v>
      </x:c>
      <x:c r="E878" s="2" t="str">
        <x:v>0</x:v>
      </x:c>
      <x:c r="F878" s="2" t="str">
        <x:v>23</x:v>
      </x:c>
      <x:c r="G878" s="10" t="n">
        <x:v>46092</x:v>
      </x:c>
      <x:c r="H878" s="10" t="n">
        <x:v>46087</x:v>
      </x:c>
      <x:c r="I878" s="7" t="n">
        <x:v>1200</x:v>
      </x:c>
      <x:c r="J878" s="7" t="n">
        <x:v>1200</x:v>
      </x:c>
      <x:c r="K878" s="7" t="n">
        <x:v>1</x:v>
      </x:c>
      <x:c r="L878" s="8" t="n">
        <x:v>15.57</x:v>
      </x:c>
      <x:c r="M878" s="9" t="n">
        <x:v>204.6</x:v>
      </x:c>
      <x:c r="N878" s="2" t="str">
        <x:v>i</x:v>
      </x:c>
      <x:c r="O878" s="2" t="n">
        <x:v>0</x:v>
      </x:c>
      <x:c r="P878" s="2" t="n">
        <x:v>100</x:v>
      </x:c>
      <x:c r="Q878" s="2" t="str">
        <x:v>Baseline PO cost</x:v>
      </x:c>
      <x:c r="R878" s="2" t="str">
        <x:v>Received</x:v>
      </x:c>
      <x:c r="S878" s="12" t="n">
        <x:f>IF(AND(ISNUMBER(G878),G878&gt;0,G878&lt;=Summary!$E$5,I878&gt;0),I878*K878,0)</x:f>
        <x:v>1200</x:v>
      </x:c>
      <x:c r="T878" s="12" t="n">
        <x:f>MIN(S878,MAX(0,'Inventory detail'!E255-SUM(S874:S877)))</x:f>
        <x:v>0</x:v>
      </x:c>
      <x:c r="U878" s="12" t="n">
        <x:f>IF(O878=1,J878*K878,0)</x:f>
        <x:v>0</x:v>
      </x:c>
      <x:c r="V878" s="13" t="str">
        <x:f>IF(O878=0,"",IF(H878="","",MAX(H878,Summary!$E$5)))</x:f>
      </x:c>
      <x:c r="W878" s="12" t="n">
        <x:f>IF(Q878="Baseline PO cost",U878,0)</x:f>
        <x:v>0</x:v>
      </x:c>
      <x:c r="X878" s="12" t="n">
        <x:f>IF(Q878="Higher PO cost",U878,0)</x:f>
        <x:v>0</x:v>
      </x:c>
      <x:c r="Y878" s="12" t="n">
        <x:f>IF(Q878="Unclassified",U878,0)</x:f>
        <x:v>0</x:v>
      </x:c>
    </x:row>
    <x:row r="879" ht="22" customHeight="1">
      <x:c r="A879" s="2" t="str">
        <x:v>COIL</x:v>
      </x:c>
      <x:c r="B879" s="2" t="str">
        <x:v>30</x:v>
      </x:c>
      <x:c r="C879" s="2" t="str">
        <x:v>28BLK12-4</x:v>
      </x:c>
      <x:c r="D879" s="2" t="str">
        <x:v>3003915</x:v>
      </x:c>
      <x:c r="E879" s="2" t="str">
        <x:v>0</x:v>
      </x:c>
      <x:c r="F879" s="2" t="str">
        <x:v>23</x:v>
      </x:c>
      <x:c r="G879" s="10" t="n">
        <x:v>46041</x:v>
      </x:c>
      <x:c r="H879" s="10" t="n">
        <x:v>46038</x:v>
      </x:c>
      <x:c r="I879" s="7" t="n">
        <x:v>1200</x:v>
      </x:c>
      <x:c r="J879" s="7" t="n">
        <x:v>1200</x:v>
      </x:c>
      <x:c r="K879" s="7" t="n">
        <x:v>1</x:v>
      </x:c>
      <x:c r="L879" s="8" t="n">
        <x:v>15.57</x:v>
      </x:c>
      <x:c r="M879" s="9" t="n">
        <x:v>204.6</x:v>
      </x:c>
      <x:c r="N879" s="2" t="str">
        <x:v>i</x:v>
      </x:c>
      <x:c r="O879" s="2" t="n">
        <x:v>0</x:v>
      </x:c>
      <x:c r="P879" s="2" t="n">
        <x:v>100</x:v>
      </x:c>
      <x:c r="Q879" s="2" t="str">
        <x:v>Baseline PO cost</x:v>
      </x:c>
      <x:c r="R879" s="2" t="str">
        <x:v>Received</x:v>
      </x:c>
      <x:c r="S879" s="12" t="n">
        <x:f>IF(AND(ISNUMBER(G879),G879&gt;0,G879&lt;=Summary!$E$5,I879&gt;0),I879*K879,0)</x:f>
        <x:v>1200</x:v>
      </x:c>
      <x:c r="T879" s="12" t="n">
        <x:f>MIN(S879,MAX(0,'Inventory detail'!E255-SUM(S874:S878)))</x:f>
        <x:v>0</x:v>
      </x:c>
      <x:c r="U879" s="12" t="n">
        <x:f>IF(O879=1,J879*K879,0)</x:f>
        <x:v>0</x:v>
      </x:c>
      <x:c r="V879" s="13" t="str">
        <x:f>IF(O879=0,"",IF(H879="","",MAX(H879,Summary!$E$5)))</x:f>
      </x:c>
      <x:c r="W879" s="12" t="n">
        <x:f>IF(Q879="Baseline PO cost",U879,0)</x:f>
        <x:v>0</x:v>
      </x:c>
      <x:c r="X879" s="12" t="n">
        <x:f>IF(Q879="Higher PO cost",U879,0)</x:f>
        <x:v>0</x:v>
      </x:c>
      <x:c r="Y879" s="12" t="n">
        <x:f>IF(Q879="Unclassified",U879,0)</x:f>
        <x:v>0</x:v>
      </x:c>
    </x:row>
    <x:row r="880" ht="22" customHeight="1">
      <x:c r="A880" s="2" t="str">
        <x:v>COIL</x:v>
      </x:c>
      <x:c r="B880" s="2" t="str">
        <x:v>30</x:v>
      </x:c>
      <x:c r="C880" s="2" t="str">
        <x:v>28BLK12-4</x:v>
      </x:c>
      <x:c r="D880" s="2" t="str">
        <x:v>3003978</x:v>
      </x:c>
      <x:c r="E880" s="2" t="str">
        <x:v>0</x:v>
      </x:c>
      <x:c r="F880" s="2" t="str">
        <x:v>18</x:v>
      </x:c>
      <x:c r="G880" s="10"/>
      <x:c r="H880" s="10" t="n">
        <x:v>46339</x:v>
      </x:c>
      <x:c r="I880" s="7" t="n">
        <x:v>3600</x:v>
      </x:c>
      <x:c r="J880" s="7" t="n">
        <x:v>3600</x:v>
      </x:c>
      <x:c r="K880" s="7" t="n">
        <x:v>1</x:v>
      </x:c>
      <x:c r="L880" s="8" t="n">
        <x:v>15.57</x:v>
      </x:c>
      <x:c r="M880" s="9" t="n">
        <x:v>0</x:v>
      </x:c>
      <x:c r="N880" s="2" t="str">
        <x:v>a</x:v>
      </x:c>
      <x:c r="O880" s="2" t="n">
        <x:v>1</x:v>
      </x:c>
      <x:c r="P880" s="2" t="n">
        <x:v>100</x:v>
      </x:c>
      <x:c r="Q880" s="2" t="str">
        <x:v>Baseline PO cost</x:v>
      </x:c>
      <x:c r="R880" s="2" t="str">
        <x:v>Incoming active PO</x:v>
      </x:c>
      <x:c r="S880" s="12" t="n">
        <x:f>IF(AND(ISNUMBER(G880),G880&gt;0,G880&lt;=Summary!$E$5,I880&gt;0),I880*K880,0)</x:f>
        <x:v>0</x:v>
      </x:c>
      <x:c r="T880" s="12" t="n">
        <x:f>MIN(S880,MAX(0,'Inventory detail'!E255-SUM(S874:S879)))</x:f>
        <x:v>0</x:v>
      </x:c>
      <x:c r="U880" s="12" t="n">
        <x:f>IF(O880=1,J880*K880,0)</x:f>
        <x:v>3600</x:v>
      </x:c>
      <x:c r="V880" s="13" t="n">
        <x:f>IF(O880=0,"",IF(H880="","",MAX(H880,Summary!$E$5)))</x:f>
        <x:v>46339</x:v>
      </x:c>
      <x:c r="W880" s="12" t="n">
        <x:f>IF(Q880="Baseline PO cost",U880,0)</x:f>
        <x:v>3600</x:v>
      </x:c>
      <x:c r="X880" s="12" t="n">
        <x:f>IF(Q880="Higher PO cost",U880,0)</x:f>
        <x:v>0</x:v>
      </x:c>
      <x:c r="Y880" s="12" t="n">
        <x:f>IF(Q880="Unclassified",U880,0)</x:f>
        <x:v>0</x:v>
      </x:c>
    </x:row>
    <x:row r="881" ht="22" customHeight="1">
      <x:c r="A881" s="2" t="str">
        <x:v>COIL</x:v>
      </x:c>
      <x:c r="B881" s="2" t="str">
        <x:v>30</x:v>
      </x:c>
      <x:c r="C881" s="2" t="str">
        <x:v>28BLK12-4</x:v>
      </x:c>
      <x:c r="D881" s="2" t="str">
        <x:v>3003971</x:v>
      </x:c>
      <x:c r="E881" s="2" t="str">
        <x:v>0</x:v>
      </x:c>
      <x:c r="F881" s="2" t="str">
        <x:v>26</x:v>
      </x:c>
      <x:c r="G881" s="10"/>
      <x:c r="H881" s="10" t="n">
        <x:v>46311</x:v>
      </x:c>
      <x:c r="I881" s="7" t="n">
        <x:v>1200</x:v>
      </x:c>
      <x:c r="J881" s="7" t="n">
        <x:v>1200</x:v>
      </x:c>
      <x:c r="K881" s="7" t="n">
        <x:v>1</x:v>
      </x:c>
      <x:c r="L881" s="8" t="n">
        <x:v>15.57</x:v>
      </x:c>
      <x:c r="M881" s="9" t="n">
        <x:v>0</x:v>
      </x:c>
      <x:c r="N881" s="2" t="str">
        <x:v>a</x:v>
      </x:c>
      <x:c r="O881" s="2" t="n">
        <x:v>1</x:v>
      </x:c>
      <x:c r="P881" s="2" t="n">
        <x:v>100</x:v>
      </x:c>
      <x:c r="Q881" s="2" t="str">
        <x:v>Baseline PO cost</x:v>
      </x:c>
      <x:c r="R881" s="2" t="str">
        <x:v>Incoming active PO</x:v>
      </x:c>
      <x:c r="S881" s="12" t="n">
        <x:f>IF(AND(ISNUMBER(G881),G881&gt;0,G881&lt;=Summary!$E$5,I881&gt;0),I881*K881,0)</x:f>
        <x:v>0</x:v>
      </x:c>
      <x:c r="T881" s="12" t="n">
        <x:f>MIN(S881,MAX(0,'Inventory detail'!E255-SUM(S874:S880)))</x:f>
        <x:v>0</x:v>
      </x:c>
      <x:c r="U881" s="12" t="n">
        <x:f>IF(O881=1,J881*K881,0)</x:f>
        <x:v>1200</x:v>
      </x:c>
      <x:c r="V881" s="13" t="n">
        <x:f>IF(O881=0,"",IF(H881="","",MAX(H881,Summary!$E$5)))</x:f>
        <x:v>46311</x:v>
      </x:c>
      <x:c r="W881" s="12" t="n">
        <x:f>IF(Q881="Baseline PO cost",U881,0)</x:f>
        <x:v>1200</x:v>
      </x:c>
      <x:c r="X881" s="12" t="n">
        <x:f>IF(Q881="Higher PO cost",U881,0)</x:f>
        <x:v>0</x:v>
      </x:c>
      <x:c r="Y881" s="12" t="n">
        <x:f>IF(Q881="Unclassified",U881,0)</x:f>
        <x:v>0</x:v>
      </x:c>
    </x:row>
    <x:row r="882" ht="22" customHeight="1">
      <x:c r="A882" s="2" t="str">
        <x:v>COIL</x:v>
      </x:c>
      <x:c r="B882" s="2" t="str">
        <x:v>30</x:v>
      </x:c>
      <x:c r="C882" s="2" t="str">
        <x:v>28BLK36-4</x:v>
      </x:c>
      <x:c r="D882" s="2" t="str">
        <x:v>3003954</x:v>
      </x:c>
      <x:c r="E882" s="2" t="str">
        <x:v>0</x:v>
      </x:c>
      <x:c r="F882" s="2" t="str">
        <x:v>22</x:v>
      </x:c>
      <x:c r="G882" s="10" t="n">
        <x:v>46226</x:v>
      </x:c>
      <x:c r="H882" s="10" t="n">
        <x:v>46224</x:v>
      </x:c>
      <x:c r="I882" s="7" t="n">
        <x:v>300</x:v>
      </x:c>
      <x:c r="J882" s="7" t="n">
        <x:v>300</x:v>
      </x:c>
      <x:c r="K882" s="7" t="n">
        <x:v>1</x:v>
      </x:c>
      <x:c r="L882" s="8" t="n">
        <x:v>46.83</x:v>
      </x:c>
      <x:c r="M882" s="9" t="n">
        <x:v>158.46</x:v>
      </x:c>
      <x:c r="N882" s="2" t="str">
        <x:v>i</x:v>
      </x:c>
      <x:c r="O882" s="2" t="n">
        <x:v>0</x:v>
      </x:c>
      <x:c r="P882" s="2" t="n">
        <x:v>100</x:v>
      </x:c>
      <x:c r="Q882" s="2" t="str">
        <x:v>Baseline PO cost</x:v>
      </x:c>
      <x:c r="R882" s="2" t="str">
        <x:v>Received</x:v>
      </x:c>
      <x:c r="S882" s="12" t="n">
        <x:f>IF(AND(ISNUMBER(G882),G882&gt;0,G882&lt;=Summary!$E$5,I882&gt;0),I882*K882,0)</x:f>
        <x:v>300</x:v>
      </x:c>
      <x:c r="T882" s="12" t="n">
        <x:f>MIN(S882,MAX(0,'Inventory detail'!E525-0))</x:f>
        <x:v>300</x:v>
      </x:c>
      <x:c r="U882" s="12" t="n">
        <x:f>IF(O882=1,J882*K882,0)</x:f>
        <x:v>0</x:v>
      </x:c>
      <x:c r="V882" s="13" t="str">
        <x:f>IF(O882=0,"",IF(H882="","",MAX(H882,Summary!$E$5)))</x:f>
      </x:c>
      <x:c r="W882" s="12" t="n">
        <x:f>IF(Q882="Baseline PO cost",U882,0)</x:f>
        <x:v>0</x:v>
      </x:c>
      <x:c r="X882" s="12" t="n">
        <x:f>IF(Q882="Higher PO cost",U882,0)</x:f>
        <x:v>0</x:v>
      </x:c>
      <x:c r="Y882" s="12" t="n">
        <x:f>IF(Q882="Unclassified",U882,0)</x:f>
        <x:v>0</x:v>
      </x:c>
    </x:row>
    <x:row r="883" ht="22" customHeight="1">
      <x:c r="A883" s="2" t="str">
        <x:v>COIL</x:v>
      </x:c>
      <x:c r="B883" s="2" t="str">
        <x:v>30</x:v>
      </x:c>
      <x:c r="C883" s="2" t="str">
        <x:v>28BLK36-4</x:v>
      </x:c>
      <x:c r="D883" s="2" t="str">
        <x:v>3003929</x:v>
      </x:c>
      <x:c r="E883" s="2" t="str">
        <x:v>0</x:v>
      </x:c>
      <x:c r="F883" s="2" t="str">
        <x:v>31</x:v>
      </x:c>
      <x:c r="G883" s="10" t="n">
        <x:v>46092</x:v>
      </x:c>
      <x:c r="H883" s="10" t="n">
        <x:v>46087</x:v>
      </x:c>
      <x:c r="I883" s="7" t="n">
        <x:v>300</x:v>
      </x:c>
      <x:c r="J883" s="7" t="n">
        <x:v>300</x:v>
      </x:c>
      <x:c r="K883" s="7" t="n">
        <x:v>1</x:v>
      </x:c>
      <x:c r="L883" s="8" t="n">
        <x:v>46.83</x:v>
      </x:c>
      <x:c r="M883" s="9" t="n">
        <x:v>153.84</x:v>
      </x:c>
      <x:c r="N883" s="2" t="str">
        <x:v>i</x:v>
      </x:c>
      <x:c r="O883" s="2" t="n">
        <x:v>0</x:v>
      </x:c>
      <x:c r="P883" s="2" t="n">
        <x:v>100</x:v>
      </x:c>
      <x:c r="Q883" s="2" t="str">
        <x:v>Baseline PO cost</x:v>
      </x:c>
      <x:c r="R883" s="2" t="str">
        <x:v>Received</x:v>
      </x:c>
      <x:c r="S883" s="12" t="n">
        <x:f>IF(AND(ISNUMBER(G883),G883&gt;0,G883&lt;=Summary!$E$5,I883&gt;0),I883*K883,0)</x:f>
        <x:v>300</x:v>
      </x:c>
      <x:c r="T883" s="12" t="n">
        <x:f>MIN(S883,MAX(0,'Inventory detail'!E525-SUM(S882:S882)))</x:f>
        <x:v>300</x:v>
      </x:c>
      <x:c r="U883" s="12" t="n">
        <x:f>IF(O883=1,J883*K883,0)</x:f>
        <x:v>0</x:v>
      </x:c>
      <x:c r="V883" s="13" t="str">
        <x:f>IF(O883=0,"",IF(H883="","",MAX(H883,Summary!$E$5)))</x:f>
      </x:c>
      <x:c r="W883" s="12" t="n">
        <x:f>IF(Q883="Baseline PO cost",U883,0)</x:f>
        <x:v>0</x:v>
      </x:c>
      <x:c r="X883" s="12" t="n">
        <x:f>IF(Q883="Higher PO cost",U883,0)</x:f>
        <x:v>0</x:v>
      </x:c>
      <x:c r="Y883" s="12" t="n">
        <x:f>IF(Q883="Unclassified",U883,0)</x:f>
        <x:v>0</x:v>
      </x:c>
    </x:row>
    <x:row r="884" ht="22" customHeight="1">
      <x:c r="A884" s="2" t="str">
        <x:v>COIL</x:v>
      </x:c>
      <x:c r="B884" s="2" t="str">
        <x:v>30</x:v>
      </x:c>
      <x:c r="C884" s="2" t="str">
        <x:v>28CLR12-4</x:v>
      </x:c>
      <x:c r="D884" s="2" t="str">
        <x:v>3003929</x:v>
      </x:c>
      <x:c r="E884" s="2" t="str">
        <x:v>0</x:v>
      </x:c>
      <x:c r="F884" s="2" t="str">
        <x:v>24</x:v>
      </x:c>
      <x:c r="G884" s="10" t="n">
        <x:v>46092</x:v>
      </x:c>
      <x:c r="H884" s="10" t="n">
        <x:v>46087</x:v>
      </x:c>
      <x:c r="I884" s="7" t="n">
        <x:v>1200</x:v>
      </x:c>
      <x:c r="J884" s="7" t="n">
        <x:v>1200</x:v>
      </x:c>
      <x:c r="K884" s="7" t="n">
        <x:v>1</x:v>
      </x:c>
      <x:c r="L884" s="8" t="n">
        <x:v>20.63</x:v>
      </x:c>
      <x:c r="M884" s="9" t="n">
        <x:v>271.08</x:v>
      </x:c>
      <x:c r="N884" s="2" t="str">
        <x:v>i</x:v>
      </x:c>
      <x:c r="O884" s="2" t="n">
        <x:v>0</x:v>
      </x:c>
      <x:c r="P884" s="2" t="n">
        <x:v>100</x:v>
      </x:c>
      <x:c r="Q884" s="2" t="str">
        <x:v>Baseline PO cost</x:v>
      </x:c>
      <x:c r="R884" s="2" t="str">
        <x:v>Received</x:v>
      </x:c>
      <x:c r="S884" s="12" t="n">
        <x:f>IF(AND(ISNUMBER(G884),G884&gt;0,G884&lt;=Summary!$E$5,I884&gt;0),I884*K884,0)</x:f>
        <x:v>1200</x:v>
      </x:c>
      <x:c r="T884" s="12" t="n">
        <x:f>MIN(S884,MAX(0,'Inventory detail'!E858-0))</x:f>
        <x:v>1200</x:v>
      </x:c>
      <x:c r="U884" s="12" t="n">
        <x:f>IF(O884=1,J884*K884,0)</x:f>
        <x:v>0</x:v>
      </x:c>
      <x:c r="V884" s="13" t="str">
        <x:f>IF(O884=0,"",IF(H884="","",MAX(H884,Summary!$E$5)))</x:f>
      </x:c>
      <x:c r="W884" s="12" t="n">
        <x:f>IF(Q884="Baseline PO cost",U884,0)</x:f>
        <x:v>0</x:v>
      </x:c>
      <x:c r="X884" s="12" t="n">
        <x:f>IF(Q884="Higher PO cost",U884,0)</x:f>
        <x:v>0</x:v>
      </x:c>
      <x:c r="Y884" s="12" t="n">
        <x:f>IF(Q884="Unclassified",U884,0)</x:f>
        <x:v>0</x:v>
      </x:c>
    </x:row>
    <x:row r="885" ht="22" customHeight="1">
      <x:c r="A885" s="2" t="str">
        <x:v>COIL</x:v>
      </x:c>
      <x:c r="B885" s="2" t="str">
        <x:v>30</x:v>
      </x:c>
      <x:c r="C885" s="2" t="str">
        <x:v>30BLK12-4</x:v>
      </x:c>
      <x:c r="D885" s="2" t="str">
        <x:v>3003962</x:v>
      </x:c>
      <x:c r="E885" s="2" t="str">
        <x:v>0</x:v>
      </x:c>
      <x:c r="F885" s="2" t="str">
        <x:v>19</x:v>
      </x:c>
      <x:c r="G885" s="10" t="n">
        <x:v>46273</x:v>
      </x:c>
      <x:c r="H885" s="10" t="n">
        <x:v>46269</x:v>
      </x:c>
      <x:c r="I885" s="7" t="n">
        <x:v>1200</x:v>
      </x:c>
      <x:c r="J885" s="7" t="n">
        <x:v>1200</x:v>
      </x:c>
      <x:c r="K885" s="7" t="n">
        <x:v>1</x:v>
      </x:c>
      <x:c r="L885" s="8" t="n">
        <x:v>16.86</x:v>
      </x:c>
      <x:c r="M885" s="9" t="n">
        <x:v>228.12</x:v>
      </x:c>
      <x:c r="N885" s="2" t="str">
        <x:v>i</x:v>
      </x:c>
      <x:c r="O885" s="2" t="n">
        <x:v>0</x:v>
      </x:c>
      <x:c r="P885" s="2" t="n">
        <x:v>100</x:v>
      </x:c>
      <x:c r="Q885" s="2" t="str">
        <x:v>Baseline PO cost</x:v>
      </x:c>
      <x:c r="R885" s="2" t="str">
        <x:v>Received</x:v>
      </x:c>
      <x:c r="S885" s="12" t="n">
        <x:f>IF(AND(ISNUMBER(G885),G885&gt;0,G885&lt;=Summary!$E$5,I885&gt;0),I885*K885,0)</x:f>
        <x:v>1200</x:v>
      </x:c>
      <x:c r="T885" s="12" t="n">
        <x:f>MIN(S885,MAX(0,'Inventory detail'!E221-0))</x:f>
        <x:v>200</x:v>
      </x:c>
      <x:c r="U885" s="12" t="n">
        <x:f>IF(O885=1,J885*K885,0)</x:f>
        <x:v>0</x:v>
      </x:c>
      <x:c r="V885" s="13" t="str">
        <x:f>IF(O885=0,"",IF(H885="","",MAX(H885,Summary!$E$5)))</x:f>
      </x:c>
      <x:c r="W885" s="12" t="n">
        <x:f>IF(Q885="Baseline PO cost",U885,0)</x:f>
        <x:v>0</x:v>
      </x:c>
      <x:c r="X885" s="12" t="n">
        <x:f>IF(Q885="Higher PO cost",U885,0)</x:f>
        <x:v>0</x:v>
      </x:c>
      <x:c r="Y885" s="12" t="n">
        <x:f>IF(Q885="Unclassified",U885,0)</x:f>
        <x:v>0</x:v>
      </x:c>
    </x:row>
    <x:row r="886" ht="22" customHeight="1">
      <x:c r="A886" s="2" t="str">
        <x:v>COIL</x:v>
      </x:c>
      <x:c r="B886" s="2" t="str">
        <x:v>30</x:v>
      </x:c>
      <x:c r="C886" s="2" t="str">
        <x:v>30BLK12-4</x:v>
      </x:c>
      <x:c r="D886" s="2" t="str">
        <x:v>3003953</x:v>
      </x:c>
      <x:c r="E886" s="2" t="str">
        <x:v>0</x:v>
      </x:c>
      <x:c r="F886" s="2" t="str">
        <x:v>24</x:v>
      </x:c>
      <x:c r="G886" s="10" t="n">
        <x:v>46195</x:v>
      </x:c>
      <x:c r="H886" s="10" t="n">
        <x:v>46197</x:v>
      </x:c>
      <x:c r="I886" s="7" t="n">
        <x:v>1200</x:v>
      </x:c>
      <x:c r="J886" s="7" t="n">
        <x:v>1200</x:v>
      </x:c>
      <x:c r="K886" s="7" t="n">
        <x:v>1</x:v>
      </x:c>
      <x:c r="L886" s="8" t="n">
        <x:v>16.86</x:v>
      </x:c>
      <x:c r="M886" s="9" t="n">
        <x:v>228.12</x:v>
      </x:c>
      <x:c r="N886" s="2" t="str">
        <x:v>i</x:v>
      </x:c>
      <x:c r="O886" s="2" t="n">
        <x:v>0</x:v>
      </x:c>
      <x:c r="P886" s="2" t="n">
        <x:v>100</x:v>
      </x:c>
      <x:c r="Q886" s="2" t="str">
        <x:v>Baseline PO cost</x:v>
      </x:c>
      <x:c r="R886" s="2" t="str">
        <x:v>Received</x:v>
      </x:c>
      <x:c r="S886" s="12" t="n">
        <x:f>IF(AND(ISNUMBER(G886),G886&gt;0,G886&lt;=Summary!$E$5,I886&gt;0),I886*K886,0)</x:f>
        <x:v>1200</x:v>
      </x:c>
      <x:c r="T886" s="12" t="n">
        <x:f>MIN(S886,MAX(0,'Inventory detail'!E221-SUM(S885:S885)))</x:f>
        <x:v>0</x:v>
      </x:c>
      <x:c r="U886" s="12" t="n">
        <x:f>IF(O886=1,J886*K886,0)</x:f>
        <x:v>0</x:v>
      </x:c>
      <x:c r="V886" s="13" t="str">
        <x:f>IF(O886=0,"",IF(H886="","",MAX(H886,Summary!$E$5)))</x:f>
      </x:c>
      <x:c r="W886" s="12" t="n">
        <x:f>IF(Q886="Baseline PO cost",U886,0)</x:f>
        <x:v>0</x:v>
      </x:c>
      <x:c r="X886" s="12" t="n">
        <x:f>IF(Q886="Higher PO cost",U886,0)</x:f>
        <x:v>0</x:v>
      </x:c>
      <x:c r="Y886" s="12" t="n">
        <x:f>IF(Q886="Unclassified",U886,0)</x:f>
        <x:v>0</x:v>
      </x:c>
    </x:row>
    <x:row r="887" ht="22" customHeight="1">
      <x:c r="A887" s="2" t="str">
        <x:v>COIL</x:v>
      </x:c>
      <x:c r="B887" s="2" t="str">
        <x:v>30</x:v>
      </x:c>
      <x:c r="C887" s="2" t="str">
        <x:v>30BLK12-4</x:v>
      </x:c>
      <x:c r="D887" s="2" t="str">
        <x:v>3003945</x:v>
      </x:c>
      <x:c r="E887" s="2" t="str">
        <x:v>0</x:v>
      </x:c>
      <x:c r="F887" s="2" t="str">
        <x:v>21</x:v>
      </x:c>
      <x:c r="G887" s="10" t="n">
        <x:v>46174</x:v>
      </x:c>
      <x:c r="H887" s="10" t="n">
        <x:v>46171</x:v>
      </x:c>
      <x:c r="I887" s="7" t="n">
        <x:v>1200</x:v>
      </x:c>
      <x:c r="J887" s="7" t="n">
        <x:v>1200</x:v>
      </x:c>
      <x:c r="K887" s="7" t="n">
        <x:v>1</x:v>
      </x:c>
      <x:c r="L887" s="8" t="n">
        <x:v>16.86</x:v>
      </x:c>
      <x:c r="M887" s="9" t="n">
        <x:v>228.12</x:v>
      </x:c>
      <x:c r="N887" s="2" t="str">
        <x:v>i</x:v>
      </x:c>
      <x:c r="O887" s="2" t="n">
        <x:v>0</x:v>
      </x:c>
      <x:c r="P887" s="2" t="n">
        <x:v>100</x:v>
      </x:c>
      <x:c r="Q887" s="2" t="str">
        <x:v>Baseline PO cost</x:v>
      </x:c>
      <x:c r="R887" s="2" t="str">
        <x:v>Received</x:v>
      </x:c>
      <x:c r="S887" s="12" t="n">
        <x:f>IF(AND(ISNUMBER(G887),G887&gt;0,G887&lt;=Summary!$E$5,I887&gt;0),I887*K887,0)</x:f>
        <x:v>1200</x:v>
      </x:c>
      <x:c r="T887" s="12" t="n">
        <x:f>MIN(S887,MAX(0,'Inventory detail'!E221-SUM(S885:S886)))</x:f>
        <x:v>0</x:v>
      </x:c>
      <x:c r="U887" s="12" t="n">
        <x:f>IF(O887=1,J887*K887,0)</x:f>
        <x:v>0</x:v>
      </x:c>
      <x:c r="V887" s="13" t="str">
        <x:f>IF(O887=0,"",IF(H887="","",MAX(H887,Summary!$E$5)))</x:f>
      </x:c>
      <x:c r="W887" s="12" t="n">
        <x:f>IF(Q887="Baseline PO cost",U887,0)</x:f>
        <x:v>0</x:v>
      </x:c>
      <x:c r="X887" s="12" t="n">
        <x:f>IF(Q887="Higher PO cost",U887,0)</x:f>
        <x:v>0</x:v>
      </x:c>
      <x:c r="Y887" s="12" t="n">
        <x:f>IF(Q887="Unclassified",U887,0)</x:f>
        <x:v>0</x:v>
      </x:c>
    </x:row>
    <x:row r="888" ht="22" customHeight="1">
      <x:c r="A888" s="2" t="str">
        <x:v>COIL</x:v>
      </x:c>
      <x:c r="B888" s="2" t="str">
        <x:v>30</x:v>
      </x:c>
      <x:c r="C888" s="2" t="str">
        <x:v>30BLK12-4</x:v>
      </x:c>
      <x:c r="D888" s="2" t="str">
        <x:v>3003940</x:v>
      </x:c>
      <x:c r="E888" s="2" t="str">
        <x:v>0</x:v>
      </x:c>
      <x:c r="F888" s="2" t="str">
        <x:v>19</x:v>
      </x:c>
      <x:c r="G888" s="10" t="n">
        <x:v>46143</x:v>
      </x:c>
      <x:c r="H888" s="10" t="n">
        <x:v>46143</x:v>
      </x:c>
      <x:c r="I888" s="7" t="n">
        <x:v>2400</x:v>
      </x:c>
      <x:c r="J888" s="7" t="n">
        <x:v>2400</x:v>
      </x:c>
      <x:c r="K888" s="7" t="n">
        <x:v>1</x:v>
      </x:c>
      <x:c r="L888" s="8" t="n">
        <x:v>16.86</x:v>
      </x:c>
      <x:c r="M888" s="9" t="n">
        <x:v>456.24</x:v>
      </x:c>
      <x:c r="N888" s="2" t="str">
        <x:v>i</x:v>
      </x:c>
      <x:c r="O888" s="2" t="n">
        <x:v>0</x:v>
      </x:c>
      <x:c r="P888" s="2" t="n">
        <x:v>100</x:v>
      </x:c>
      <x:c r="Q888" s="2" t="str">
        <x:v>Baseline PO cost</x:v>
      </x:c>
      <x:c r="R888" s="2" t="str">
        <x:v>Received</x:v>
      </x:c>
      <x:c r="S888" s="12" t="n">
        <x:f>IF(AND(ISNUMBER(G888),G888&gt;0,G888&lt;=Summary!$E$5,I888&gt;0),I888*K888,0)</x:f>
        <x:v>2400</x:v>
      </x:c>
      <x:c r="T888" s="12" t="n">
        <x:f>MIN(S888,MAX(0,'Inventory detail'!E221-SUM(S885:S887)))</x:f>
        <x:v>0</x:v>
      </x:c>
      <x:c r="U888" s="12" t="n">
        <x:f>IF(O888=1,J888*K888,0)</x:f>
        <x:v>0</x:v>
      </x:c>
      <x:c r="V888" s="13" t="str">
        <x:f>IF(O888=0,"",IF(H888="","",MAX(H888,Summary!$E$5)))</x:f>
      </x:c>
      <x:c r="W888" s="12" t="n">
        <x:f>IF(Q888="Baseline PO cost",U888,0)</x:f>
        <x:v>0</x:v>
      </x:c>
      <x:c r="X888" s="12" t="n">
        <x:f>IF(Q888="Higher PO cost",U888,0)</x:f>
        <x:v>0</x:v>
      </x:c>
      <x:c r="Y888" s="12" t="n">
        <x:f>IF(Q888="Unclassified",U888,0)</x:f>
        <x:v>0</x:v>
      </x:c>
    </x:row>
    <x:row r="889" ht="22" customHeight="1">
      <x:c r="A889" s="2" t="str">
        <x:v>COIL</x:v>
      </x:c>
      <x:c r="B889" s="2" t="str">
        <x:v>30</x:v>
      </x:c>
      <x:c r="C889" s="2" t="str">
        <x:v>30BLK12-4</x:v>
      </x:c>
      <x:c r="D889" s="2" t="str">
        <x:v>3003934</x:v>
      </x:c>
      <x:c r="E889" s="2" t="str">
        <x:v>0</x:v>
      </x:c>
      <x:c r="F889" s="2" t="str">
        <x:v>20</x:v>
      </x:c>
      <x:c r="G889" s="10" t="n">
        <x:v>46122</x:v>
      </x:c>
      <x:c r="H889" s="10" t="n">
        <x:v>46121</x:v>
      </x:c>
      <x:c r="I889" s="7" t="n">
        <x:v>1200</x:v>
      </x:c>
      <x:c r="J889" s="7" t="n">
        <x:v>1200</x:v>
      </x:c>
      <x:c r="K889" s="7" t="n">
        <x:v>1</x:v>
      </x:c>
      <x:c r="L889" s="8" t="n">
        <x:v>16.86</x:v>
      </x:c>
      <x:c r="M889" s="9" t="n">
        <x:v>221.52</x:v>
      </x:c>
      <x:c r="N889" s="2" t="str">
        <x:v>i</x:v>
      </x:c>
      <x:c r="O889" s="2" t="n">
        <x:v>0</x:v>
      </x:c>
      <x:c r="P889" s="2" t="n">
        <x:v>100</x:v>
      </x:c>
      <x:c r="Q889" s="2" t="str">
        <x:v>Baseline PO cost</x:v>
      </x:c>
      <x:c r="R889" s="2" t="str">
        <x:v>Received</x:v>
      </x:c>
      <x:c r="S889" s="12" t="n">
        <x:f>IF(AND(ISNUMBER(G889),G889&gt;0,G889&lt;=Summary!$E$5,I889&gt;0),I889*K889,0)</x:f>
        <x:v>1200</x:v>
      </x:c>
      <x:c r="T889" s="12" t="n">
        <x:f>MIN(S889,MAX(0,'Inventory detail'!E221-SUM(S885:S888)))</x:f>
        <x:v>0</x:v>
      </x:c>
      <x:c r="U889" s="12" t="n">
        <x:f>IF(O889=1,J889*K889,0)</x:f>
        <x:v>0</x:v>
      </x:c>
      <x:c r="V889" s="13" t="str">
        <x:f>IF(O889=0,"",IF(H889="","",MAX(H889,Summary!$E$5)))</x:f>
      </x:c>
      <x:c r="W889" s="12" t="n">
        <x:f>IF(Q889="Baseline PO cost",U889,0)</x:f>
        <x:v>0</x:v>
      </x:c>
      <x:c r="X889" s="12" t="n">
        <x:f>IF(Q889="Higher PO cost",U889,0)</x:f>
        <x:v>0</x:v>
      </x:c>
      <x:c r="Y889" s="12" t="n">
        <x:f>IF(Q889="Unclassified",U889,0)</x:f>
        <x:v>0</x:v>
      </x:c>
    </x:row>
    <x:row r="890" ht="22" customHeight="1">
      <x:c r="A890" s="2" t="str">
        <x:v>COIL</x:v>
      </x:c>
      <x:c r="B890" s="2" t="str">
        <x:v>30</x:v>
      </x:c>
      <x:c r="C890" s="2" t="str">
        <x:v>30BLK12-4</x:v>
      </x:c>
      <x:c r="D890" s="2" t="str">
        <x:v>3003925</x:v>
      </x:c>
      <x:c r="E890" s="2" t="str">
        <x:v>0</x:v>
      </x:c>
      <x:c r="F890" s="2" t="str">
        <x:v>18</x:v>
      </x:c>
      <x:c r="G890" s="10" t="n">
        <x:v>46070</x:v>
      </x:c>
      <x:c r="H890" s="10" t="n">
        <x:v>46063</x:v>
      </x:c>
      <x:c r="I890" s="7" t="n">
        <x:v>1200</x:v>
      </x:c>
      <x:c r="J890" s="7" t="n">
        <x:v>1200</x:v>
      </x:c>
      <x:c r="K890" s="7" t="n">
        <x:v>1</x:v>
      </x:c>
      <x:c r="L890" s="8" t="n">
        <x:v>16.86</x:v>
      </x:c>
      <x:c r="M890" s="9" t="n">
        <x:v>221.52</x:v>
      </x:c>
      <x:c r="N890" s="2" t="str">
        <x:v>i</x:v>
      </x:c>
      <x:c r="O890" s="2" t="n">
        <x:v>0</x:v>
      </x:c>
      <x:c r="P890" s="2" t="n">
        <x:v>100</x:v>
      </x:c>
      <x:c r="Q890" s="2" t="str">
        <x:v>Baseline PO cost</x:v>
      </x:c>
      <x:c r="R890" s="2" t="str">
        <x:v>Received</x:v>
      </x:c>
      <x:c r="S890" s="12" t="n">
        <x:f>IF(AND(ISNUMBER(G890),G890&gt;0,G890&lt;=Summary!$E$5,I890&gt;0),I890*K890,0)</x:f>
        <x:v>1200</x:v>
      </x:c>
      <x:c r="T890" s="12" t="n">
        <x:f>MIN(S890,MAX(0,'Inventory detail'!E221-SUM(S885:S889)))</x:f>
        <x:v>0</x:v>
      </x:c>
      <x:c r="U890" s="12" t="n">
        <x:f>IF(O890=1,J890*K890,0)</x:f>
        <x:v>0</x:v>
      </x:c>
      <x:c r="V890" s="13" t="str">
        <x:f>IF(O890=0,"",IF(H890="","",MAX(H890,Summary!$E$5)))</x:f>
      </x:c>
      <x:c r="W890" s="12" t="n">
        <x:f>IF(Q890="Baseline PO cost",U890,0)</x:f>
        <x:v>0</x:v>
      </x:c>
      <x:c r="X890" s="12" t="n">
        <x:f>IF(Q890="Higher PO cost",U890,0)</x:f>
        <x:v>0</x:v>
      </x:c>
      <x:c r="Y890" s="12" t="n">
        <x:f>IF(Q890="Unclassified",U890,0)</x:f>
        <x:v>0</x:v>
      </x:c>
    </x:row>
    <x:row r="891" ht="22" customHeight="1">
      <x:c r="A891" s="2" t="str">
        <x:v>COIL</x:v>
      </x:c>
      <x:c r="B891" s="2" t="str">
        <x:v>30</x:v>
      </x:c>
      <x:c r="C891" s="2" t="str">
        <x:v>30BLK12-4</x:v>
      </x:c>
      <x:c r="D891" s="2" t="str">
        <x:v>3003915</x:v>
      </x:c>
      <x:c r="E891" s="2" t="str">
        <x:v>0</x:v>
      </x:c>
      <x:c r="F891" s="2" t="str">
        <x:v>24</x:v>
      </x:c>
      <x:c r="G891" s="10" t="n">
        <x:v>46041</x:v>
      </x:c>
      <x:c r="H891" s="10" t="n">
        <x:v>46038</x:v>
      </x:c>
      <x:c r="I891" s="7" t="n">
        <x:v>1200</x:v>
      </x:c>
      <x:c r="J891" s="7" t="n">
        <x:v>1200</x:v>
      </x:c>
      <x:c r="K891" s="7" t="n">
        <x:v>1</x:v>
      </x:c>
      <x:c r="L891" s="8" t="n">
        <x:v>16.86</x:v>
      </x:c>
      <x:c r="M891" s="9" t="n">
        <x:v>221.52</x:v>
      </x:c>
      <x:c r="N891" s="2" t="str">
        <x:v>i</x:v>
      </x:c>
      <x:c r="O891" s="2" t="n">
        <x:v>0</x:v>
      </x:c>
      <x:c r="P891" s="2" t="n">
        <x:v>100</x:v>
      </x:c>
      <x:c r="Q891" s="2" t="str">
        <x:v>Baseline PO cost</x:v>
      </x:c>
      <x:c r="R891" s="2" t="str">
        <x:v>Received</x:v>
      </x:c>
      <x:c r="S891" s="12" t="n">
        <x:f>IF(AND(ISNUMBER(G891),G891&gt;0,G891&lt;=Summary!$E$5,I891&gt;0),I891*K891,0)</x:f>
        <x:v>1200</x:v>
      </x:c>
      <x:c r="T891" s="12" t="n">
        <x:f>MIN(S891,MAX(0,'Inventory detail'!E221-SUM(S885:S890)))</x:f>
        <x:v>0</x:v>
      </x:c>
      <x:c r="U891" s="12" t="n">
        <x:f>IF(O891=1,J891*K891,0)</x:f>
        <x:v>0</x:v>
      </x:c>
      <x:c r="V891" s="13" t="str">
        <x:f>IF(O891=0,"",IF(H891="","",MAX(H891,Summary!$E$5)))</x:f>
      </x:c>
      <x:c r="W891" s="12" t="n">
        <x:f>IF(Q891="Baseline PO cost",U891,0)</x:f>
        <x:v>0</x:v>
      </x:c>
      <x:c r="X891" s="12" t="n">
        <x:f>IF(Q891="Higher PO cost",U891,0)</x:f>
        <x:v>0</x:v>
      </x:c>
      <x:c r="Y891" s="12" t="n">
        <x:f>IF(Q891="Unclassified",U891,0)</x:f>
        <x:v>0</x:v>
      </x:c>
    </x:row>
    <x:row r="892" ht="22" customHeight="1">
      <x:c r="A892" s="2" t="str">
        <x:v>COIL</x:v>
      </x:c>
      <x:c r="B892" s="2" t="str">
        <x:v>30</x:v>
      </x:c>
      <x:c r="C892" s="2" t="str">
        <x:v>30BLK12-4</x:v>
      </x:c>
      <x:c r="D892" s="2" t="str">
        <x:v>3003971</x:v>
      </x:c>
      <x:c r="E892" s="2" t="str">
        <x:v>0</x:v>
      </x:c>
      <x:c r="F892" s="2" t="str">
        <x:v>27</x:v>
      </x:c>
      <x:c r="G892" s="10"/>
      <x:c r="H892" s="10" t="n">
        <x:v>46311</x:v>
      </x:c>
      <x:c r="I892" s="7" t="n">
        <x:v>4800</x:v>
      </x:c>
      <x:c r="J892" s="7" t="n">
        <x:v>4800</x:v>
      </x:c>
      <x:c r="K892" s="7" t="n">
        <x:v>1</x:v>
      </x:c>
      <x:c r="L892" s="8" t="n">
        <x:v>16.86</x:v>
      </x:c>
      <x:c r="M892" s="9" t="n">
        <x:v>0</x:v>
      </x:c>
      <x:c r="N892" s="2" t="str">
        <x:v>a</x:v>
      </x:c>
      <x:c r="O892" s="2" t="n">
        <x:v>1</x:v>
      </x:c>
      <x:c r="P892" s="2" t="n">
        <x:v>100</x:v>
      </x:c>
      <x:c r="Q892" s="2" t="str">
        <x:v>Baseline PO cost</x:v>
      </x:c>
      <x:c r="R892" s="2" t="str">
        <x:v>Incoming active PO</x:v>
      </x:c>
      <x:c r="S892" s="12" t="n">
        <x:f>IF(AND(ISNUMBER(G892),G892&gt;0,G892&lt;=Summary!$E$5,I892&gt;0),I892*K892,0)</x:f>
        <x:v>0</x:v>
      </x:c>
      <x:c r="T892" s="12" t="n">
        <x:f>MIN(S892,MAX(0,'Inventory detail'!E221-SUM(S885:S891)))</x:f>
        <x:v>0</x:v>
      </x:c>
      <x:c r="U892" s="12" t="n">
        <x:f>IF(O892=1,J892*K892,0)</x:f>
        <x:v>4800</x:v>
      </x:c>
      <x:c r="V892" s="13" t="n">
        <x:f>IF(O892=0,"",IF(H892="","",MAX(H892,Summary!$E$5)))</x:f>
        <x:v>46311</x:v>
      </x:c>
      <x:c r="W892" s="12" t="n">
        <x:f>IF(Q892="Baseline PO cost",U892,0)</x:f>
        <x:v>4800</x:v>
      </x:c>
      <x:c r="X892" s="12" t="n">
        <x:f>IF(Q892="Higher PO cost",U892,0)</x:f>
        <x:v>0</x:v>
      </x:c>
      <x:c r="Y892" s="12" t="n">
        <x:f>IF(Q892="Unclassified",U892,0)</x:f>
        <x:v>0</x:v>
      </x:c>
    </x:row>
    <x:row r="893" ht="22" customHeight="1">
      <x:c r="A893" s="2" t="str">
        <x:v>COIL</x:v>
      </x:c>
      <x:c r="B893" s="2" t="str">
        <x:v>30</x:v>
      </x:c>
      <x:c r="C893" s="2" t="str">
        <x:v>30CLR12-4</x:v>
      </x:c>
      <x:c r="D893" s="2" t="str">
        <x:v>3003929</x:v>
      </x:c>
      <x:c r="E893" s="2" t="str">
        <x:v>0</x:v>
      </x:c>
      <x:c r="F893" s="2" t="str">
        <x:v>25</x:v>
      </x:c>
      <x:c r="G893" s="10" t="n">
        <x:v>46092</x:v>
      </x:c>
      <x:c r="H893" s="10" t="n">
        <x:v>46087</x:v>
      </x:c>
      <x:c r="I893" s="7" t="n">
        <x:v>1200</x:v>
      </x:c>
      <x:c r="J893" s="7" t="n">
        <x:v>1200</x:v>
      </x:c>
      <x:c r="K893" s="7" t="n">
        <x:v>1</x:v>
      </x:c>
      <x:c r="L893" s="8" t="n">
        <x:v>22.24</x:v>
      </x:c>
      <x:c r="M893" s="9" t="n">
        <x:v>292.2</x:v>
      </x:c>
      <x:c r="N893" s="2" t="str">
        <x:v>i</x:v>
      </x:c>
      <x:c r="O893" s="2" t="n">
        <x:v>0</x:v>
      </x:c>
      <x:c r="P893" s="2" t="n">
        <x:v>100</x:v>
      </x:c>
      <x:c r="Q893" s="2" t="str">
        <x:v>Baseline PO cost</x:v>
      </x:c>
      <x:c r="R893" s="2" t="str">
        <x:v>Received</x:v>
      </x:c>
      <x:c r="S893" s="12" t="n">
        <x:f>IF(AND(ISNUMBER(G893),G893&gt;0,G893&lt;=Summary!$E$5,I893&gt;0),I893*K893,0)</x:f>
        <x:v>1200</x:v>
      </x:c>
      <x:c r="T893" s="12" t="n">
        <x:f>MIN(S893,MAX(0,'Inventory detail'!E657-0))</x:f>
        <x:v>1200</x:v>
      </x:c>
      <x:c r="U893" s="12" t="n">
        <x:f>IF(O893=1,J893*K893,0)</x:f>
        <x:v>0</x:v>
      </x:c>
      <x:c r="V893" s="13" t="str">
        <x:f>IF(O893=0,"",IF(H893="","",MAX(H893,Summary!$E$5)))</x:f>
      </x:c>
      <x:c r="W893" s="12" t="n">
        <x:f>IF(Q893="Baseline PO cost",U893,0)</x:f>
        <x:v>0</x:v>
      </x:c>
      <x:c r="X893" s="12" t="n">
        <x:f>IF(Q893="Higher PO cost",U893,0)</x:f>
        <x:v>0</x:v>
      </x:c>
      <x:c r="Y893" s="12" t="n">
        <x:f>IF(Q893="Unclassified",U893,0)</x:f>
        <x:v>0</x:v>
      </x:c>
    </x:row>
    <x:row r="894" ht="22" customHeight="1">
      <x:c r="A894" s="2" t="str">
        <x:v>COIL</x:v>
      </x:c>
      <x:c r="B894" s="2" t="str">
        <x:v>30</x:v>
      </x:c>
      <x:c r="C894" s="2" t="str">
        <x:v>32BLK12-4</x:v>
      </x:c>
      <x:c r="D894" s="2" t="str">
        <x:v>3003962</x:v>
      </x:c>
      <x:c r="E894" s="2" t="str">
        <x:v>0</x:v>
      </x:c>
      <x:c r="F894" s="2" t="str">
        <x:v>20</x:v>
      </x:c>
      <x:c r="G894" s="10" t="n">
        <x:v>46273</x:v>
      </x:c>
      <x:c r="H894" s="10" t="n">
        <x:v>46269</x:v>
      </x:c>
      <x:c r="I894" s="7" t="n">
        <x:v>1200</x:v>
      </x:c>
      <x:c r="J894" s="7" t="n">
        <x:v>1200</x:v>
      </x:c>
      <x:c r="K894" s="7" t="n">
        <x:v>1</x:v>
      </x:c>
      <x:c r="L894" s="8" t="n">
        <x:v>17.71</x:v>
      </x:c>
      <x:c r="M894" s="9" t="n">
        <x:v>239.64</x:v>
      </x:c>
      <x:c r="N894" s="2" t="str">
        <x:v>i</x:v>
      </x:c>
      <x:c r="O894" s="2" t="n">
        <x:v>0</x:v>
      </x:c>
      <x:c r="P894" s="2" t="n">
        <x:v>100</x:v>
      </x:c>
      <x:c r="Q894" s="2" t="str">
        <x:v>Baseline PO cost</x:v>
      </x:c>
      <x:c r="R894" s="2" t="str">
        <x:v>Received</x:v>
      </x:c>
      <x:c r="S894" s="12" t="n">
        <x:f>IF(AND(ISNUMBER(G894),G894&gt;0,G894&lt;=Summary!$E$5,I894&gt;0),I894*K894,0)</x:f>
        <x:v>1200</x:v>
      </x:c>
      <x:c r="T894" s="12" t="n">
        <x:f>MIN(S894,MAX(0,'Inventory detail'!E233-0))</x:f>
        <x:v>1200</x:v>
      </x:c>
      <x:c r="U894" s="12" t="n">
        <x:f>IF(O894=1,J894*K894,0)</x:f>
        <x:v>0</x:v>
      </x:c>
      <x:c r="V894" s="13" t="str">
        <x:f>IF(O894=0,"",IF(H894="","",MAX(H894,Summary!$E$5)))</x:f>
      </x:c>
      <x:c r="W894" s="12" t="n">
        <x:f>IF(Q894="Baseline PO cost",U894,0)</x:f>
        <x:v>0</x:v>
      </x:c>
      <x:c r="X894" s="12" t="n">
        <x:f>IF(Q894="Higher PO cost",U894,0)</x:f>
        <x:v>0</x:v>
      </x:c>
      <x:c r="Y894" s="12" t="n">
        <x:f>IF(Q894="Unclassified",U894,0)</x:f>
        <x:v>0</x:v>
      </x:c>
    </x:row>
    <x:row r="895" ht="22" customHeight="1">
      <x:c r="A895" s="2" t="str">
        <x:v>COIL</x:v>
      </x:c>
      <x:c r="B895" s="2" t="str">
        <x:v>30</x:v>
      </x:c>
      <x:c r="C895" s="2" t="str">
        <x:v>32BLK12-4</x:v>
      </x:c>
      <x:c r="D895" s="2" t="str">
        <x:v>3003954</x:v>
      </x:c>
      <x:c r="E895" s="2" t="str">
        <x:v>0</x:v>
      </x:c>
      <x:c r="F895" s="2" t="str">
        <x:v>15</x:v>
      </x:c>
      <x:c r="G895" s="10" t="n">
        <x:v>46226</x:v>
      </x:c>
      <x:c r="H895" s="10" t="n">
        <x:v>46224</x:v>
      </x:c>
      <x:c r="I895" s="7" t="n">
        <x:v>1200</x:v>
      </x:c>
      <x:c r="J895" s="7" t="n">
        <x:v>1200</x:v>
      </x:c>
      <x:c r="K895" s="7" t="n">
        <x:v>1</x:v>
      </x:c>
      <x:c r="L895" s="8" t="n">
        <x:v>17.71</x:v>
      </x:c>
      <x:c r="M895" s="9" t="n">
        <x:v>239.64</x:v>
      </x:c>
      <x:c r="N895" s="2" t="str">
        <x:v>i</x:v>
      </x:c>
      <x:c r="O895" s="2" t="n">
        <x:v>0</x:v>
      </x:c>
      <x:c r="P895" s="2" t="n">
        <x:v>100</x:v>
      </x:c>
      <x:c r="Q895" s="2" t="str">
        <x:v>Baseline PO cost</x:v>
      </x:c>
      <x:c r="R895" s="2" t="str">
        <x:v>Received</x:v>
      </x:c>
      <x:c r="S895" s="12" t="n">
        <x:f>IF(AND(ISNUMBER(G895),G895&gt;0,G895&lt;=Summary!$E$5,I895&gt;0),I895*K895,0)</x:f>
        <x:v>1200</x:v>
      </x:c>
      <x:c r="T895" s="12" t="n">
        <x:f>MIN(S895,MAX(0,'Inventory detail'!E233-SUM(S894:S894)))</x:f>
        <x:v>1200</x:v>
      </x:c>
      <x:c r="U895" s="12" t="n">
        <x:f>IF(O895=1,J895*K895,0)</x:f>
        <x:v>0</x:v>
      </x:c>
      <x:c r="V895" s="13" t="str">
        <x:f>IF(O895=0,"",IF(H895="","",MAX(H895,Summary!$E$5)))</x:f>
      </x:c>
      <x:c r="W895" s="12" t="n">
        <x:f>IF(Q895="Baseline PO cost",U895,0)</x:f>
        <x:v>0</x:v>
      </x:c>
      <x:c r="X895" s="12" t="n">
        <x:f>IF(Q895="Higher PO cost",U895,0)</x:f>
        <x:v>0</x:v>
      </x:c>
      <x:c r="Y895" s="12" t="n">
        <x:f>IF(Q895="Unclassified",U895,0)</x:f>
        <x:v>0</x:v>
      </x:c>
    </x:row>
    <x:row r="896" ht="22" customHeight="1">
      <x:c r="A896" s="2" t="str">
        <x:v>COIL</x:v>
      </x:c>
      <x:c r="B896" s="2" t="str">
        <x:v>30</x:v>
      </x:c>
      <x:c r="C896" s="2" t="str">
        <x:v>32BLK12-4</x:v>
      </x:c>
      <x:c r="D896" s="2" t="str">
        <x:v>3003953</x:v>
      </x:c>
      <x:c r="E896" s="2" t="str">
        <x:v>0</x:v>
      </x:c>
      <x:c r="F896" s="2" t="str">
        <x:v>25</x:v>
      </x:c>
      <x:c r="G896" s="10" t="n">
        <x:v>46195</x:v>
      </x:c>
      <x:c r="H896" s="10" t="n">
        <x:v>46197</x:v>
      </x:c>
      <x:c r="I896" s="7" t="n">
        <x:v>3600</x:v>
      </x:c>
      <x:c r="J896" s="7" t="n">
        <x:v>3600</x:v>
      </x:c>
      <x:c r="K896" s="7" t="n">
        <x:v>1</x:v>
      </x:c>
      <x:c r="L896" s="8" t="n">
        <x:v>17.71</x:v>
      </x:c>
      <x:c r="M896" s="9" t="n">
        <x:v>718.92</x:v>
      </x:c>
      <x:c r="N896" s="2" t="str">
        <x:v>i</x:v>
      </x:c>
      <x:c r="O896" s="2" t="n">
        <x:v>0</x:v>
      </x:c>
      <x:c r="P896" s="2" t="n">
        <x:v>100</x:v>
      </x:c>
      <x:c r="Q896" s="2" t="str">
        <x:v>Baseline PO cost</x:v>
      </x:c>
      <x:c r="R896" s="2" t="str">
        <x:v>Received</x:v>
      </x:c>
      <x:c r="S896" s="12" t="n">
        <x:f>IF(AND(ISNUMBER(G896),G896&gt;0,G896&lt;=Summary!$E$5,I896&gt;0),I896*K896,0)</x:f>
        <x:v>3600</x:v>
      </x:c>
      <x:c r="T896" s="12" t="n">
        <x:f>MIN(S896,MAX(0,'Inventory detail'!E233-SUM(S894:S895)))</x:f>
        <x:v>2200</x:v>
      </x:c>
      <x:c r="U896" s="12" t="n">
        <x:f>IF(O896=1,J896*K896,0)</x:f>
        <x:v>0</x:v>
      </x:c>
      <x:c r="V896" s="13" t="str">
        <x:f>IF(O896=0,"",IF(H896="","",MAX(H896,Summary!$E$5)))</x:f>
      </x:c>
      <x:c r="W896" s="12" t="n">
        <x:f>IF(Q896="Baseline PO cost",U896,0)</x:f>
        <x:v>0</x:v>
      </x:c>
      <x:c r="X896" s="12" t="n">
        <x:f>IF(Q896="Higher PO cost",U896,0)</x:f>
        <x:v>0</x:v>
      </x:c>
      <x:c r="Y896" s="12" t="n">
        <x:f>IF(Q896="Unclassified",U896,0)</x:f>
        <x:v>0</x:v>
      </x:c>
    </x:row>
    <x:row r="897" ht="22" customHeight="1">
      <x:c r="A897" s="2" t="str">
        <x:v>COIL</x:v>
      </x:c>
      <x:c r="B897" s="2" t="str">
        <x:v>30</x:v>
      </x:c>
      <x:c r="C897" s="2" t="str">
        <x:v>32BLK12-4</x:v>
      </x:c>
      <x:c r="D897" s="2" t="str">
        <x:v>3003940</x:v>
      </x:c>
      <x:c r="E897" s="2" t="str">
        <x:v>0</x:v>
      </x:c>
      <x:c r="F897" s="2" t="str">
        <x:v>20</x:v>
      </x:c>
      <x:c r="G897" s="10" t="n">
        <x:v>46143</x:v>
      </x:c>
      <x:c r="H897" s="10" t="n">
        <x:v>46143</x:v>
      </x:c>
      <x:c r="I897" s="7" t="n">
        <x:v>3600</x:v>
      </x:c>
      <x:c r="J897" s="7" t="n">
        <x:v>3600</x:v>
      </x:c>
      <x:c r="K897" s="7" t="n">
        <x:v>1</x:v>
      </x:c>
      <x:c r="L897" s="8" t="n">
        <x:v>17.71</x:v>
      </x:c>
      <x:c r="M897" s="9" t="n">
        <x:v>718.92</x:v>
      </x:c>
      <x:c r="N897" s="2" t="str">
        <x:v>i</x:v>
      </x:c>
      <x:c r="O897" s="2" t="n">
        <x:v>0</x:v>
      </x:c>
      <x:c r="P897" s="2" t="n">
        <x:v>100</x:v>
      </x:c>
      <x:c r="Q897" s="2" t="str">
        <x:v>Baseline PO cost</x:v>
      </x:c>
      <x:c r="R897" s="2" t="str">
        <x:v>Received</x:v>
      </x:c>
      <x:c r="S897" s="12" t="n">
        <x:f>IF(AND(ISNUMBER(G897),G897&gt;0,G897&lt;=Summary!$E$5,I897&gt;0),I897*K897,0)</x:f>
        <x:v>3600</x:v>
      </x:c>
      <x:c r="T897" s="12" t="n">
        <x:f>MIN(S897,MAX(0,'Inventory detail'!E233-SUM(S894:S896)))</x:f>
        <x:v>0</x:v>
      </x:c>
      <x:c r="U897" s="12" t="n">
        <x:f>IF(O897=1,J897*K897,0)</x:f>
        <x:v>0</x:v>
      </x:c>
      <x:c r="V897" s="13" t="str">
        <x:f>IF(O897=0,"",IF(H897="","",MAX(H897,Summary!$E$5)))</x:f>
      </x:c>
      <x:c r="W897" s="12" t="n">
        <x:f>IF(Q897="Baseline PO cost",U897,0)</x:f>
        <x:v>0</x:v>
      </x:c>
      <x:c r="X897" s="12" t="n">
        <x:f>IF(Q897="Higher PO cost",U897,0)</x:f>
        <x:v>0</x:v>
      </x:c>
      <x:c r="Y897" s="12" t="n">
        <x:f>IF(Q897="Unclassified",U897,0)</x:f>
        <x:v>0</x:v>
      </x:c>
    </x:row>
    <x:row r="898" ht="22" customHeight="1">
      <x:c r="A898" s="2" t="str">
        <x:v>COIL</x:v>
      </x:c>
      <x:c r="B898" s="2" t="str">
        <x:v>30</x:v>
      </x:c>
      <x:c r="C898" s="2" t="str">
        <x:v>32BLK12-4</x:v>
      </x:c>
      <x:c r="D898" s="2" t="str">
        <x:v>3003934</x:v>
      </x:c>
      <x:c r="E898" s="2" t="str">
        <x:v>0</x:v>
      </x:c>
      <x:c r="F898" s="2" t="str">
        <x:v>21</x:v>
      </x:c>
      <x:c r="G898" s="10" t="n">
        <x:v>46122</x:v>
      </x:c>
      <x:c r="H898" s="10" t="n">
        <x:v>46121</x:v>
      </x:c>
      <x:c r="I898" s="7" t="n">
        <x:v>1200</x:v>
      </x:c>
      <x:c r="J898" s="7" t="n">
        <x:v>1200</x:v>
      </x:c>
      <x:c r="K898" s="7" t="n">
        <x:v>1</x:v>
      </x:c>
      <x:c r="L898" s="8" t="n">
        <x:v>17.71</x:v>
      </x:c>
      <x:c r="M898" s="9" t="n">
        <x:v>232.68</x:v>
      </x:c>
      <x:c r="N898" s="2" t="str">
        <x:v>i</x:v>
      </x:c>
      <x:c r="O898" s="2" t="n">
        <x:v>0</x:v>
      </x:c>
      <x:c r="P898" s="2" t="n">
        <x:v>100</x:v>
      </x:c>
      <x:c r="Q898" s="2" t="str">
        <x:v>Baseline PO cost</x:v>
      </x:c>
      <x:c r="R898" s="2" t="str">
        <x:v>Received</x:v>
      </x:c>
      <x:c r="S898" s="12" t="n">
        <x:f>IF(AND(ISNUMBER(G898),G898&gt;0,G898&lt;=Summary!$E$5,I898&gt;0),I898*K898,0)</x:f>
        <x:v>1200</x:v>
      </x:c>
      <x:c r="T898" s="12" t="n">
        <x:f>MIN(S898,MAX(0,'Inventory detail'!E233-SUM(S894:S897)))</x:f>
        <x:v>0</x:v>
      </x:c>
      <x:c r="U898" s="12" t="n">
        <x:f>IF(O898=1,J898*K898,0)</x:f>
        <x:v>0</x:v>
      </x:c>
      <x:c r="V898" s="13" t="str">
        <x:f>IF(O898=0,"",IF(H898="","",MAX(H898,Summary!$E$5)))</x:f>
      </x:c>
      <x:c r="W898" s="12" t="n">
        <x:f>IF(Q898="Baseline PO cost",U898,0)</x:f>
        <x:v>0</x:v>
      </x:c>
      <x:c r="X898" s="12" t="n">
        <x:f>IF(Q898="Higher PO cost",U898,0)</x:f>
        <x:v>0</x:v>
      </x:c>
      <x:c r="Y898" s="12" t="n">
        <x:f>IF(Q898="Unclassified",U898,0)</x:f>
        <x:v>0</x:v>
      </x:c>
    </x:row>
    <x:row r="899" ht="22" customHeight="1">
      <x:c r="A899" s="2" t="str">
        <x:v>COIL</x:v>
      </x:c>
      <x:c r="B899" s="2" t="str">
        <x:v>30</x:v>
      </x:c>
      <x:c r="C899" s="2" t="str">
        <x:v>32BLK12-4</x:v>
      </x:c>
      <x:c r="D899" s="2" t="str">
        <x:v>3003915</x:v>
      </x:c>
      <x:c r="E899" s="2" t="str">
        <x:v>0</x:v>
      </x:c>
      <x:c r="F899" s="2" t="str">
        <x:v>25</x:v>
      </x:c>
      <x:c r="G899" s="10" t="n">
        <x:v>46041</x:v>
      </x:c>
      <x:c r="H899" s="10" t="n">
        <x:v>46038</x:v>
      </x:c>
      <x:c r="I899" s="7" t="n">
        <x:v>1200</x:v>
      </x:c>
      <x:c r="J899" s="7" t="n">
        <x:v>1200</x:v>
      </x:c>
      <x:c r="K899" s="7" t="n">
        <x:v>1</x:v>
      </x:c>
      <x:c r="L899" s="8" t="n">
        <x:v>17.71</x:v>
      </x:c>
      <x:c r="M899" s="9" t="n">
        <x:v>232.68</x:v>
      </x:c>
      <x:c r="N899" s="2" t="str">
        <x:v>i</x:v>
      </x:c>
      <x:c r="O899" s="2" t="n">
        <x:v>0</x:v>
      </x:c>
      <x:c r="P899" s="2" t="n">
        <x:v>100</x:v>
      </x:c>
      <x:c r="Q899" s="2" t="str">
        <x:v>Baseline PO cost</x:v>
      </x:c>
      <x:c r="R899" s="2" t="str">
        <x:v>Received</x:v>
      </x:c>
      <x:c r="S899" s="12" t="n">
        <x:f>IF(AND(ISNUMBER(G899),G899&gt;0,G899&lt;=Summary!$E$5,I899&gt;0),I899*K899,0)</x:f>
        <x:v>1200</x:v>
      </x:c>
      <x:c r="T899" s="12" t="n">
        <x:f>MIN(S899,MAX(0,'Inventory detail'!E233-SUM(S894:S898)))</x:f>
        <x:v>0</x:v>
      </x:c>
      <x:c r="U899" s="12" t="n">
        <x:f>IF(O899=1,J899*K899,0)</x:f>
        <x:v>0</x:v>
      </x:c>
      <x:c r="V899" s="13" t="str">
        <x:f>IF(O899=0,"",IF(H899="","",MAX(H899,Summary!$E$5)))</x:f>
      </x:c>
      <x:c r="W899" s="12" t="n">
        <x:f>IF(Q899="Baseline PO cost",U899,0)</x:f>
        <x:v>0</x:v>
      </x:c>
      <x:c r="X899" s="12" t="n">
        <x:f>IF(Q899="Higher PO cost",U899,0)</x:f>
        <x:v>0</x:v>
      </x:c>
      <x:c r="Y899" s="12" t="n">
        <x:f>IF(Q899="Unclassified",U899,0)</x:f>
        <x:v>0</x:v>
      </x:c>
    </x:row>
    <x:row r="900" ht="22" customHeight="1">
      <x:c r="A900" s="2" t="str">
        <x:v>COIL</x:v>
      </x:c>
      <x:c r="B900" s="2" t="str">
        <x:v>30</x:v>
      </x:c>
      <x:c r="C900" s="2" t="str">
        <x:v>35BLK12-4</x:v>
      </x:c>
      <x:c r="D900" s="2" t="str">
        <x:v>3003953</x:v>
      </x:c>
      <x:c r="E900" s="2" t="str">
        <x:v>0</x:v>
      </x:c>
      <x:c r="F900" s="2" t="str">
        <x:v>26</x:v>
      </x:c>
      <x:c r="G900" s="10" t="n">
        <x:v>46195</x:v>
      </x:c>
      <x:c r="H900" s="10" t="n">
        <x:v>46197</x:v>
      </x:c>
      <x:c r="I900" s="7" t="n">
        <x:v>2400</x:v>
      </x:c>
      <x:c r="J900" s="7" t="n">
        <x:v>2400</x:v>
      </x:c>
      <x:c r="K900" s="7" t="n">
        <x:v>1</x:v>
      </x:c>
      <x:c r="L900" s="8" t="n">
        <x:v>20.67</x:v>
      </x:c>
      <x:c r="M900" s="9" t="n">
        <x:v>559.44</x:v>
      </x:c>
      <x:c r="N900" s="2" t="str">
        <x:v>i</x:v>
      </x:c>
      <x:c r="O900" s="2" t="n">
        <x:v>0</x:v>
      </x:c>
      <x:c r="P900" s="2" t="n">
        <x:v>100</x:v>
      </x:c>
      <x:c r="Q900" s="2" t="str">
        <x:v>Baseline PO cost</x:v>
      </x:c>
      <x:c r="R900" s="2" t="str">
        <x:v>Received</x:v>
      </x:c>
      <x:c r="S900" s="12" t="n">
        <x:f>IF(AND(ISNUMBER(G900),G900&gt;0,G900&lt;=Summary!$E$5,I900&gt;0),I900*K900,0)</x:f>
        <x:v>2400</x:v>
      </x:c>
      <x:c r="T900" s="12" t="n">
        <x:f>MIN(S900,MAX(0,'Inventory detail'!E305-0))</x:f>
        <x:v>1900</x:v>
      </x:c>
      <x:c r="U900" s="12" t="n">
        <x:f>IF(O900=1,J900*K900,0)</x:f>
        <x:v>0</x:v>
      </x:c>
      <x:c r="V900" s="13" t="str">
        <x:f>IF(O900=0,"",IF(H900="","",MAX(H900,Summary!$E$5)))</x:f>
      </x:c>
      <x:c r="W900" s="12" t="n">
        <x:f>IF(Q900="Baseline PO cost",U900,0)</x:f>
        <x:v>0</x:v>
      </x:c>
      <x:c r="X900" s="12" t="n">
        <x:f>IF(Q900="Higher PO cost",U900,0)</x:f>
        <x:v>0</x:v>
      </x:c>
      <x:c r="Y900" s="12" t="n">
        <x:f>IF(Q900="Unclassified",U900,0)</x:f>
        <x:v>0</x:v>
      </x:c>
    </x:row>
    <x:row r="901" ht="22" customHeight="1">
      <x:c r="A901" s="2" t="str">
        <x:v>COIL</x:v>
      </x:c>
      <x:c r="B901" s="2" t="str">
        <x:v>30</x:v>
      </x:c>
      <x:c r="C901" s="2" t="str">
        <x:v>35BLK12-4</x:v>
      </x:c>
      <x:c r="D901" s="2" t="str">
        <x:v>3003940</x:v>
      </x:c>
      <x:c r="E901" s="2" t="str">
        <x:v>0</x:v>
      </x:c>
      <x:c r="F901" s="2" t="str">
        <x:v>21</x:v>
      </x:c>
      <x:c r="G901" s="10" t="n">
        <x:v>46143</x:v>
      </x:c>
      <x:c r="H901" s="10" t="n">
        <x:v>46143</x:v>
      </x:c>
      <x:c r="I901" s="7" t="n">
        <x:v>1200</x:v>
      </x:c>
      <x:c r="J901" s="7" t="n">
        <x:v>1200</x:v>
      </x:c>
      <x:c r="K901" s="7" t="n">
        <x:v>1</x:v>
      </x:c>
      <x:c r="L901" s="8" t="n">
        <x:v>20.67</x:v>
      </x:c>
      <x:c r="M901" s="9" t="n">
        <x:v>279.72</x:v>
      </x:c>
      <x:c r="N901" s="2" t="str">
        <x:v>i</x:v>
      </x:c>
      <x:c r="O901" s="2" t="n">
        <x:v>0</x:v>
      </x:c>
      <x:c r="P901" s="2" t="n">
        <x:v>100</x:v>
      </x:c>
      <x:c r="Q901" s="2" t="str">
        <x:v>Baseline PO cost</x:v>
      </x:c>
      <x:c r="R901" s="2" t="str">
        <x:v>Received</x:v>
      </x:c>
      <x:c r="S901" s="12" t="n">
        <x:f>IF(AND(ISNUMBER(G901),G901&gt;0,G901&lt;=Summary!$E$5,I901&gt;0),I901*K901,0)</x:f>
        <x:v>1200</x:v>
      </x:c>
      <x:c r="T901" s="12" t="n">
        <x:f>MIN(S901,MAX(0,'Inventory detail'!E305-SUM(S900:S900)))</x:f>
        <x:v>0</x:v>
      </x:c>
      <x:c r="U901" s="12" t="n">
        <x:f>IF(O901=1,J901*K901,0)</x:f>
        <x:v>0</x:v>
      </x:c>
      <x:c r="V901" s="13" t="str">
        <x:f>IF(O901=0,"",IF(H901="","",MAX(H901,Summary!$E$5)))</x:f>
      </x:c>
      <x:c r="W901" s="12" t="n">
        <x:f>IF(Q901="Baseline PO cost",U901,0)</x:f>
        <x:v>0</x:v>
      </x:c>
      <x:c r="X901" s="12" t="n">
        <x:f>IF(Q901="Higher PO cost",U901,0)</x:f>
        <x:v>0</x:v>
      </x:c>
      <x:c r="Y901" s="12" t="n">
        <x:f>IF(Q901="Unclassified",U901,0)</x:f>
        <x:v>0</x:v>
      </x:c>
    </x:row>
    <x:row r="902" ht="22" customHeight="1">
      <x:c r="A902" s="2" t="str">
        <x:v>COIL</x:v>
      </x:c>
      <x:c r="B902" s="2" t="str">
        <x:v>30</x:v>
      </x:c>
      <x:c r="C902" s="2" t="str">
        <x:v>35BLK12-4</x:v>
      </x:c>
      <x:c r="D902" s="2" t="str">
        <x:v>3003925</x:v>
      </x:c>
      <x:c r="E902" s="2" t="str">
        <x:v>0</x:v>
      </x:c>
      <x:c r="F902" s="2" t="str">
        <x:v>19</x:v>
      </x:c>
      <x:c r="G902" s="10" t="n">
        <x:v>46070</x:v>
      </x:c>
      <x:c r="H902" s="10" t="n">
        <x:v>46063</x:v>
      </x:c>
      <x:c r="I902" s="7" t="n">
        <x:v>1200</x:v>
      </x:c>
      <x:c r="J902" s="7" t="n">
        <x:v>1200</x:v>
      </x:c>
      <x:c r="K902" s="7" t="n">
        <x:v>1</x:v>
      </x:c>
      <x:c r="L902" s="8" t="n">
        <x:v>20.67</x:v>
      </x:c>
      <x:c r="M902" s="9" t="n">
        <x:v>271.56</x:v>
      </x:c>
      <x:c r="N902" s="2" t="str">
        <x:v>i</x:v>
      </x:c>
      <x:c r="O902" s="2" t="n">
        <x:v>0</x:v>
      </x:c>
      <x:c r="P902" s="2" t="n">
        <x:v>100</x:v>
      </x:c>
      <x:c r="Q902" s="2" t="str">
        <x:v>Baseline PO cost</x:v>
      </x:c>
      <x:c r="R902" s="2" t="str">
        <x:v>Received</x:v>
      </x:c>
      <x:c r="S902" s="12" t="n">
        <x:f>IF(AND(ISNUMBER(G902),G902&gt;0,G902&lt;=Summary!$E$5,I902&gt;0),I902*K902,0)</x:f>
        <x:v>1200</x:v>
      </x:c>
      <x:c r="T902" s="12" t="n">
        <x:f>MIN(S902,MAX(0,'Inventory detail'!E305-SUM(S900:S901)))</x:f>
        <x:v>0</x:v>
      </x:c>
      <x:c r="U902" s="12" t="n">
        <x:f>IF(O902=1,J902*K902,0)</x:f>
        <x:v>0</x:v>
      </x:c>
      <x:c r="V902" s="13" t="str">
        <x:f>IF(O902=0,"",IF(H902="","",MAX(H902,Summary!$E$5)))</x:f>
      </x:c>
      <x:c r="W902" s="12" t="n">
        <x:f>IF(Q902="Baseline PO cost",U902,0)</x:f>
        <x:v>0</x:v>
      </x:c>
      <x:c r="X902" s="12" t="n">
        <x:f>IF(Q902="Higher PO cost",U902,0)</x:f>
        <x:v>0</x:v>
      </x:c>
      <x:c r="Y902" s="12" t="n">
        <x:f>IF(Q902="Unclassified",U902,0)</x:f>
        <x:v>0</x:v>
      </x:c>
    </x:row>
    <x:row r="903" ht="22" customHeight="1">
      <x:c r="A903" s="2" t="str">
        <x:v>COIL</x:v>
      </x:c>
      <x:c r="B903" s="2" t="str">
        <x:v>30</x:v>
      </x:c>
      <x:c r="C903" s="2" t="str">
        <x:v>35BLK12-4</x:v>
      </x:c>
      <x:c r="D903" s="2" t="str">
        <x:v>3003915</x:v>
      </x:c>
      <x:c r="E903" s="2" t="str">
        <x:v>0</x:v>
      </x:c>
      <x:c r="F903" s="2" t="str">
        <x:v>26</x:v>
      </x:c>
      <x:c r="G903" s="10" t="n">
        <x:v>46041</x:v>
      </x:c>
      <x:c r="H903" s="10" t="n">
        <x:v>46038</x:v>
      </x:c>
      <x:c r="I903" s="7" t="n">
        <x:v>1200</x:v>
      </x:c>
      <x:c r="J903" s="7" t="n">
        <x:v>1200</x:v>
      </x:c>
      <x:c r="K903" s="7" t="n">
        <x:v>1</x:v>
      </x:c>
      <x:c r="L903" s="8" t="n">
        <x:v>20.67</x:v>
      </x:c>
      <x:c r="M903" s="9" t="n">
        <x:v>271.56</x:v>
      </x:c>
      <x:c r="N903" s="2" t="str">
        <x:v>i</x:v>
      </x:c>
      <x:c r="O903" s="2" t="n">
        <x:v>0</x:v>
      </x:c>
      <x:c r="P903" s="2" t="n">
        <x:v>100</x:v>
      </x:c>
      <x:c r="Q903" s="2" t="str">
        <x:v>Baseline PO cost</x:v>
      </x:c>
      <x:c r="R903" s="2" t="str">
        <x:v>Received</x:v>
      </x:c>
      <x:c r="S903" s="12" t="n">
        <x:f>IF(AND(ISNUMBER(G903),G903&gt;0,G903&lt;=Summary!$E$5,I903&gt;0),I903*K903,0)</x:f>
        <x:v>1200</x:v>
      </x:c>
      <x:c r="T903" s="12" t="n">
        <x:f>MIN(S903,MAX(0,'Inventory detail'!E305-SUM(S900:S902)))</x:f>
        <x:v>0</x:v>
      </x:c>
      <x:c r="U903" s="12" t="n">
        <x:f>IF(O903=1,J903*K903,0)</x:f>
        <x:v>0</x:v>
      </x:c>
      <x:c r="V903" s="13" t="str">
        <x:f>IF(O903=0,"",IF(H903="","",MAX(H903,Summary!$E$5)))</x:f>
      </x:c>
      <x:c r="W903" s="12" t="n">
        <x:f>IF(Q903="Baseline PO cost",U903,0)</x:f>
        <x:v>0</x:v>
      </x:c>
      <x:c r="X903" s="12" t="n">
        <x:f>IF(Q903="Higher PO cost",U903,0)</x:f>
        <x:v>0</x:v>
      </x:c>
      <x:c r="Y903" s="12" t="n">
        <x:f>IF(Q903="Unclassified",U903,0)</x:f>
        <x:v>0</x:v>
      </x:c>
    </x:row>
    <x:row r="904" ht="22" customHeight="1">
      <x:c r="A904" s="2" t="str">
        <x:v>COIL</x:v>
      </x:c>
      <x:c r="B904" s="2" t="str">
        <x:v>30</x:v>
      </x:c>
      <x:c r="C904" s="2" t="str">
        <x:v>35BLK12-4</x:v>
      </x:c>
      <x:c r="D904" s="2" t="str">
        <x:v>3003978</x:v>
      </x:c>
      <x:c r="E904" s="2" t="str">
        <x:v>0</x:v>
      </x:c>
      <x:c r="F904" s="2" t="str">
        <x:v>19</x:v>
      </x:c>
      <x:c r="G904" s="10"/>
      <x:c r="H904" s="10" t="n">
        <x:v>46339</x:v>
      </x:c>
      <x:c r="I904" s="7" t="n">
        <x:v>1200</x:v>
      </x:c>
      <x:c r="J904" s="7" t="n">
        <x:v>1200</x:v>
      </x:c>
      <x:c r="K904" s="7" t="n">
        <x:v>1</x:v>
      </x:c>
      <x:c r="L904" s="8" t="n">
        <x:v>20.67</x:v>
      </x:c>
      <x:c r="M904" s="9" t="n">
        <x:v>0</x:v>
      </x:c>
      <x:c r="N904" s="2" t="str">
        <x:v>a</x:v>
      </x:c>
      <x:c r="O904" s="2" t="n">
        <x:v>1</x:v>
      </x:c>
      <x:c r="P904" s="2" t="n">
        <x:v>100</x:v>
      </x:c>
      <x:c r="Q904" s="2" t="str">
        <x:v>Baseline PO cost</x:v>
      </x:c>
      <x:c r="R904" s="2" t="str">
        <x:v>Incoming active PO</x:v>
      </x:c>
      <x:c r="S904" s="12" t="n">
        <x:f>IF(AND(ISNUMBER(G904),G904&gt;0,G904&lt;=Summary!$E$5,I904&gt;0),I904*K904,0)</x:f>
        <x:v>0</x:v>
      </x:c>
      <x:c r="T904" s="12" t="n">
        <x:f>MIN(S904,MAX(0,'Inventory detail'!E305-SUM(S900:S903)))</x:f>
        <x:v>0</x:v>
      </x:c>
      <x:c r="U904" s="12" t="n">
        <x:f>IF(O904=1,J904*K904,0)</x:f>
        <x:v>1200</x:v>
      </x:c>
      <x:c r="V904" s="13" t="n">
        <x:f>IF(O904=0,"",IF(H904="","",MAX(H904,Summary!$E$5)))</x:f>
        <x:v>46339</x:v>
      </x:c>
      <x:c r="W904" s="12" t="n">
        <x:f>IF(Q904="Baseline PO cost",U904,0)</x:f>
        <x:v>1200</x:v>
      </x:c>
      <x:c r="X904" s="12" t="n">
        <x:f>IF(Q904="Higher PO cost",U904,0)</x:f>
        <x:v>0</x:v>
      </x:c>
      <x:c r="Y904" s="12" t="n">
        <x:f>IF(Q904="Unclassified",U904,0)</x:f>
        <x:v>0</x:v>
      </x:c>
    </x:row>
    <x:row r="905" ht="22" customHeight="1">
      <x:c r="A905" s="2" t="str">
        <x:v>COIL</x:v>
      </x:c>
      <x:c r="B905" s="2" t="str">
        <x:v>30</x:v>
      </x:c>
      <x:c r="C905" s="2" t="str">
        <x:v>38BLK12-4</x:v>
      </x:c>
      <x:c r="D905" s="2" t="str">
        <x:v>3003962</x:v>
      </x:c>
      <x:c r="E905" s="2" t="str">
        <x:v>0</x:v>
      </x:c>
      <x:c r="F905" s="2" t="str">
        <x:v>21</x:v>
      </x:c>
      <x:c r="G905" s="10" t="n">
        <x:v>46273</x:v>
      </x:c>
      <x:c r="H905" s="10" t="n">
        <x:v>46269</x:v>
      </x:c>
      <x:c r="I905" s="7" t="n">
        <x:v>1200</x:v>
      </x:c>
      <x:c r="J905" s="7" t="n">
        <x:v>1200</x:v>
      </x:c>
      <x:c r="K905" s="7" t="n">
        <x:v>1</x:v>
      </x:c>
      <x:c r="L905" s="8" t="n">
        <x:v>24.64</x:v>
      </x:c>
      <x:c r="M905" s="9" t="n">
        <x:v>333.48</x:v>
      </x:c>
      <x:c r="N905" s="2" t="str">
        <x:v>i</x:v>
      </x:c>
      <x:c r="O905" s="2" t="n">
        <x:v>0</x:v>
      </x:c>
      <x:c r="P905" s="2" t="n">
        <x:v>100</x:v>
      </x:c>
      <x:c r="Q905" s="2" t="str">
        <x:v>Baseline PO cost</x:v>
      </x:c>
      <x:c r="R905" s="2" t="str">
        <x:v>Received</x:v>
      </x:c>
      <x:c r="S905" s="12" t="n">
        <x:f>IF(AND(ISNUMBER(G905),G905&gt;0,G905&lt;=Summary!$E$5,I905&gt;0),I905*K905,0)</x:f>
        <x:v>1200</x:v>
      </x:c>
      <x:c r="T905" s="12" t="n">
        <x:f>MIN(S905,MAX(0,'Inventory detail'!E297-0))</x:f>
        <x:v>0</x:v>
      </x:c>
      <x:c r="U905" s="12" t="n">
        <x:f>IF(O905=1,J905*K905,0)</x:f>
        <x:v>0</x:v>
      </x:c>
      <x:c r="V905" s="13" t="str">
        <x:f>IF(O905=0,"",IF(H905="","",MAX(H905,Summary!$E$5)))</x:f>
      </x:c>
      <x:c r="W905" s="12" t="n">
        <x:f>IF(Q905="Baseline PO cost",U905,0)</x:f>
        <x:v>0</x:v>
      </x:c>
      <x:c r="X905" s="12" t="n">
        <x:f>IF(Q905="Higher PO cost",U905,0)</x:f>
        <x:v>0</x:v>
      </x:c>
      <x:c r="Y905" s="12" t="n">
        <x:f>IF(Q905="Unclassified",U905,0)</x:f>
        <x:v>0</x:v>
      </x:c>
    </x:row>
    <x:row r="906" ht="22" customHeight="1">
      <x:c r="A906" s="2" t="str">
        <x:v>COIL</x:v>
      </x:c>
      <x:c r="B906" s="2" t="str">
        <x:v>30</x:v>
      </x:c>
      <x:c r="C906" s="2" t="str">
        <x:v>38BLK12-4</x:v>
      </x:c>
      <x:c r="D906" s="2" t="str">
        <x:v>3003954</x:v>
      </x:c>
      <x:c r="E906" s="2" t="str">
        <x:v>0</x:v>
      </x:c>
      <x:c r="F906" s="2" t="str">
        <x:v>16</x:v>
      </x:c>
      <x:c r="G906" s="10" t="n">
        <x:v>46226</x:v>
      </x:c>
      <x:c r="H906" s="10" t="n">
        <x:v>46224</x:v>
      </x:c>
      <x:c r="I906" s="7" t="n">
        <x:v>1200</x:v>
      </x:c>
      <x:c r="J906" s="7" t="n">
        <x:v>1200</x:v>
      </x:c>
      <x:c r="K906" s="7" t="n">
        <x:v>1</x:v>
      </x:c>
      <x:c r="L906" s="8" t="n">
        <x:v>24.64</x:v>
      </x:c>
      <x:c r="M906" s="9" t="n">
        <x:v>333.48</x:v>
      </x:c>
      <x:c r="N906" s="2" t="str">
        <x:v>i</x:v>
      </x:c>
      <x:c r="O906" s="2" t="n">
        <x:v>0</x:v>
      </x:c>
      <x:c r="P906" s="2" t="n">
        <x:v>100</x:v>
      </x:c>
      <x:c r="Q906" s="2" t="str">
        <x:v>Baseline PO cost</x:v>
      </x:c>
      <x:c r="R906" s="2" t="str">
        <x:v>Received</x:v>
      </x:c>
      <x:c r="S906" s="12" t="n">
        <x:f>IF(AND(ISNUMBER(G906),G906&gt;0,G906&lt;=Summary!$E$5,I906&gt;0),I906*K906,0)</x:f>
        <x:v>1200</x:v>
      </x:c>
      <x:c r="T906" s="12" t="n">
        <x:f>MIN(S906,MAX(0,'Inventory detail'!E297-SUM(S905:S905)))</x:f>
        <x:v>0</x:v>
      </x:c>
      <x:c r="U906" s="12" t="n">
        <x:f>IF(O906=1,J906*K906,0)</x:f>
        <x:v>0</x:v>
      </x:c>
      <x:c r="V906" s="13" t="str">
        <x:f>IF(O906=0,"",IF(H906="","",MAX(H906,Summary!$E$5)))</x:f>
      </x:c>
      <x:c r="W906" s="12" t="n">
        <x:f>IF(Q906="Baseline PO cost",U906,0)</x:f>
        <x:v>0</x:v>
      </x:c>
      <x:c r="X906" s="12" t="n">
        <x:f>IF(Q906="Higher PO cost",U906,0)</x:f>
        <x:v>0</x:v>
      </x:c>
      <x:c r="Y906" s="12" t="n">
        <x:f>IF(Q906="Unclassified",U906,0)</x:f>
        <x:v>0</x:v>
      </x:c>
    </x:row>
    <x:row r="907" ht="22" customHeight="1">
      <x:c r="A907" s="2" t="str">
        <x:v>COIL</x:v>
      </x:c>
      <x:c r="B907" s="2" t="str">
        <x:v>30</x:v>
      </x:c>
      <x:c r="C907" s="2" t="str">
        <x:v>38BLK12-4</x:v>
      </x:c>
      <x:c r="D907" s="2" t="str">
        <x:v>3003934</x:v>
      </x:c>
      <x:c r="E907" s="2" t="str">
        <x:v>0</x:v>
      </x:c>
      <x:c r="F907" s="2" t="str">
        <x:v>22</x:v>
      </x:c>
      <x:c r="G907" s="10" t="n">
        <x:v>46122</x:v>
      </x:c>
      <x:c r="H907" s="10" t="n">
        <x:v>46121</x:v>
      </x:c>
      <x:c r="I907" s="7" t="n">
        <x:v>1200</x:v>
      </x:c>
      <x:c r="J907" s="7" t="n">
        <x:v>1200</x:v>
      </x:c>
      <x:c r="K907" s="7" t="n">
        <x:v>1</x:v>
      </x:c>
      <x:c r="L907" s="8" t="n">
        <x:v>24.64</x:v>
      </x:c>
      <x:c r="M907" s="9" t="n">
        <x:v>323.76</x:v>
      </x:c>
      <x:c r="N907" s="2" t="str">
        <x:v>i</x:v>
      </x:c>
      <x:c r="O907" s="2" t="n">
        <x:v>0</x:v>
      </x:c>
      <x:c r="P907" s="2" t="n">
        <x:v>100</x:v>
      </x:c>
      <x:c r="Q907" s="2" t="str">
        <x:v>Baseline PO cost</x:v>
      </x:c>
      <x:c r="R907" s="2" t="str">
        <x:v>Received</x:v>
      </x:c>
      <x:c r="S907" s="12" t="n">
        <x:f>IF(AND(ISNUMBER(G907),G907&gt;0,G907&lt;=Summary!$E$5,I907&gt;0),I907*K907,0)</x:f>
        <x:v>1200</x:v>
      </x:c>
      <x:c r="T907" s="12" t="n">
        <x:f>MIN(S907,MAX(0,'Inventory detail'!E297-SUM(S905:S906)))</x:f>
        <x:v>0</x:v>
      </x:c>
      <x:c r="U907" s="12" t="n">
        <x:f>IF(O907=1,J907*K907,0)</x:f>
        <x:v>0</x:v>
      </x:c>
      <x:c r="V907" s="13" t="str">
        <x:f>IF(O907=0,"",IF(H907="","",MAX(H907,Summary!$E$5)))</x:f>
      </x:c>
      <x:c r="W907" s="12" t="n">
        <x:f>IF(Q907="Baseline PO cost",U907,0)</x:f>
        <x:v>0</x:v>
      </x:c>
      <x:c r="X907" s="12" t="n">
        <x:f>IF(Q907="Higher PO cost",U907,0)</x:f>
        <x:v>0</x:v>
      </x:c>
      <x:c r="Y907" s="12" t="n">
        <x:f>IF(Q907="Unclassified",U907,0)</x:f>
        <x:v>0</x:v>
      </x:c>
    </x:row>
    <x:row r="908" ht="22" customHeight="1">
      <x:c r="A908" s="2" t="str">
        <x:v>COIL</x:v>
      </x:c>
      <x:c r="B908" s="2" t="str">
        <x:v>30</x:v>
      </x:c>
      <x:c r="C908" s="2" t="str">
        <x:v>38BLK12-4</x:v>
      </x:c>
      <x:c r="D908" s="2" t="str">
        <x:v>3003915</x:v>
      </x:c>
      <x:c r="E908" s="2" t="str">
        <x:v>0</x:v>
      </x:c>
      <x:c r="F908" s="2" t="str">
        <x:v>27</x:v>
      </x:c>
      <x:c r="G908" s="10" t="n">
        <x:v>46041</x:v>
      </x:c>
      <x:c r="H908" s="10" t="n">
        <x:v>46038</x:v>
      </x:c>
      <x:c r="I908" s="7" t="n">
        <x:v>2400</x:v>
      </x:c>
      <x:c r="J908" s="7" t="n">
        <x:v>2400</x:v>
      </x:c>
      <x:c r="K908" s="7" t="n">
        <x:v>1</x:v>
      </x:c>
      <x:c r="L908" s="8" t="n">
        <x:v>24.64</x:v>
      </x:c>
      <x:c r="M908" s="9" t="n">
        <x:v>647.52</x:v>
      </x:c>
      <x:c r="N908" s="2" t="str">
        <x:v>i</x:v>
      </x:c>
      <x:c r="O908" s="2" t="n">
        <x:v>0</x:v>
      </x:c>
      <x:c r="P908" s="2" t="n">
        <x:v>100</x:v>
      </x:c>
      <x:c r="Q908" s="2" t="str">
        <x:v>Baseline PO cost</x:v>
      </x:c>
      <x:c r="R908" s="2" t="str">
        <x:v>Received</x:v>
      </x:c>
      <x:c r="S908" s="12" t="n">
        <x:f>IF(AND(ISNUMBER(G908),G908&gt;0,G908&lt;=Summary!$E$5,I908&gt;0),I908*K908,0)</x:f>
        <x:v>2400</x:v>
      </x:c>
      <x:c r="T908" s="12" t="n">
        <x:f>MIN(S908,MAX(0,'Inventory detail'!E297-SUM(S905:S907)))</x:f>
        <x:v>0</x:v>
      </x:c>
      <x:c r="U908" s="12" t="n">
        <x:f>IF(O908=1,J908*K908,0)</x:f>
        <x:v>0</x:v>
      </x:c>
      <x:c r="V908" s="13" t="str">
        <x:f>IF(O908=0,"",IF(H908="","",MAX(H908,Summary!$E$5)))</x:f>
      </x:c>
      <x:c r="W908" s="12" t="n">
        <x:f>IF(Q908="Baseline PO cost",U908,0)</x:f>
        <x:v>0</x:v>
      </x:c>
      <x:c r="X908" s="12" t="n">
        <x:f>IF(Q908="Higher PO cost",U908,0)</x:f>
        <x:v>0</x:v>
      </x:c>
      <x:c r="Y908" s="12" t="n">
        <x:f>IF(Q908="Unclassified",U908,0)</x:f>
        <x:v>0</x:v>
      </x:c>
    </x:row>
    <x:row r="909" ht="22" customHeight="1">
      <x:c r="A909" s="2" t="str">
        <x:v>COIL</x:v>
      </x:c>
      <x:c r="B909" s="2" t="str">
        <x:v>30</x:v>
      </x:c>
      <x:c r="C909" s="2" t="str">
        <x:v>38BLK12-4</x:v>
      </x:c>
      <x:c r="D909" s="2" t="str">
        <x:v>3003978</x:v>
      </x:c>
      <x:c r="E909" s="2" t="str">
        <x:v>0</x:v>
      </x:c>
      <x:c r="F909" s="2" t="str">
        <x:v>20</x:v>
      </x:c>
      <x:c r="G909" s="10"/>
      <x:c r="H909" s="10" t="n">
        <x:v>46339</x:v>
      </x:c>
      <x:c r="I909" s="7" t="n">
        <x:v>2400</x:v>
      </x:c>
      <x:c r="J909" s="7" t="n">
        <x:v>2400</x:v>
      </x:c>
      <x:c r="K909" s="7" t="n">
        <x:v>1</x:v>
      </x:c>
      <x:c r="L909" s="8" t="n">
        <x:v>24.64</x:v>
      </x:c>
      <x:c r="M909" s="9" t="n">
        <x:v>0</x:v>
      </x:c>
      <x:c r="N909" s="2" t="str">
        <x:v>a</x:v>
      </x:c>
      <x:c r="O909" s="2" t="n">
        <x:v>1</x:v>
      </x:c>
      <x:c r="P909" s="2" t="n">
        <x:v>100</x:v>
      </x:c>
      <x:c r="Q909" s="2" t="str">
        <x:v>Baseline PO cost</x:v>
      </x:c>
      <x:c r="R909" s="2" t="str">
        <x:v>Incoming active PO</x:v>
      </x:c>
      <x:c r="S909" s="12" t="n">
        <x:f>IF(AND(ISNUMBER(G909),G909&gt;0,G909&lt;=Summary!$E$5,I909&gt;0),I909*K909,0)</x:f>
        <x:v>0</x:v>
      </x:c>
      <x:c r="T909" s="12" t="n">
        <x:f>MIN(S909,MAX(0,'Inventory detail'!E297-SUM(S905:S908)))</x:f>
        <x:v>0</x:v>
      </x:c>
      <x:c r="U909" s="12" t="n">
        <x:f>IF(O909=1,J909*K909,0)</x:f>
        <x:v>2400</x:v>
      </x:c>
      <x:c r="V909" s="13" t="n">
        <x:f>IF(O909=0,"",IF(H909="","",MAX(H909,Summary!$E$5)))</x:f>
        <x:v>46339</x:v>
      </x:c>
      <x:c r="W909" s="12" t="n">
        <x:f>IF(Q909="Baseline PO cost",U909,0)</x:f>
        <x:v>2400</x:v>
      </x:c>
      <x:c r="X909" s="12" t="n">
        <x:f>IF(Q909="Higher PO cost",U909,0)</x:f>
        <x:v>0</x:v>
      </x:c>
      <x:c r="Y909" s="12" t="n">
        <x:f>IF(Q909="Unclassified",U909,0)</x:f>
        <x:v>0</x:v>
      </x:c>
    </x:row>
    <x:row r="910" ht="22" customHeight="1">
      <x:c r="A910" s="2" t="str">
        <x:v>COIL</x:v>
      </x:c>
      <x:c r="B910" s="2" t="str">
        <x:v>30</x:v>
      </x:c>
      <x:c r="C910" s="2" t="str">
        <x:v>38BLK12-4</x:v>
      </x:c>
      <x:c r="D910" s="2" t="str">
        <x:v>3003971</x:v>
      </x:c>
      <x:c r="E910" s="2" t="str">
        <x:v>0</x:v>
      </x:c>
      <x:c r="F910" s="2" t="str">
        <x:v>28</x:v>
      </x:c>
      <x:c r="G910" s="10"/>
      <x:c r="H910" s="10" t="n">
        <x:v>46311</x:v>
      </x:c>
      <x:c r="I910" s="7" t="n">
        <x:v>1200</x:v>
      </x:c>
      <x:c r="J910" s="7" t="n">
        <x:v>1200</x:v>
      </x:c>
      <x:c r="K910" s="7" t="n">
        <x:v>1</x:v>
      </x:c>
      <x:c r="L910" s="8" t="n">
        <x:v>24.64</x:v>
      </x:c>
      <x:c r="M910" s="9" t="n">
        <x:v>0</x:v>
      </x:c>
      <x:c r="N910" s="2" t="str">
        <x:v>a</x:v>
      </x:c>
      <x:c r="O910" s="2" t="n">
        <x:v>1</x:v>
      </x:c>
      <x:c r="P910" s="2" t="n">
        <x:v>100</x:v>
      </x:c>
      <x:c r="Q910" s="2" t="str">
        <x:v>Baseline PO cost</x:v>
      </x:c>
      <x:c r="R910" s="2" t="str">
        <x:v>Incoming active PO</x:v>
      </x:c>
      <x:c r="S910" s="12" t="n">
        <x:f>IF(AND(ISNUMBER(G910),G910&gt;0,G910&lt;=Summary!$E$5,I910&gt;0),I910*K910,0)</x:f>
        <x:v>0</x:v>
      </x:c>
      <x:c r="T910" s="12" t="n">
        <x:f>MIN(S910,MAX(0,'Inventory detail'!E297-SUM(S905:S909)))</x:f>
        <x:v>0</x:v>
      </x:c>
      <x:c r="U910" s="12" t="n">
        <x:f>IF(O910=1,J910*K910,0)</x:f>
        <x:v>1200</x:v>
      </x:c>
      <x:c r="V910" s="13" t="n">
        <x:f>IF(O910=0,"",IF(H910="","",MAX(H910,Summary!$E$5)))</x:f>
        <x:v>46311</x:v>
      </x:c>
      <x:c r="W910" s="12" t="n">
        <x:f>IF(Q910="Baseline PO cost",U910,0)</x:f>
        <x:v>1200</x:v>
      </x:c>
      <x:c r="X910" s="12" t="n">
        <x:f>IF(Q910="Higher PO cost",U910,0)</x:f>
        <x:v>0</x:v>
      </x:c>
      <x:c r="Y910" s="12" t="n">
        <x:f>IF(Q910="Unclassified",U910,0)</x:f>
        <x:v>0</x:v>
      </x:c>
    </x:row>
    <x:row r="911" ht="22" customHeight="1">
      <x:c r="A911" s="2" t="str">
        <x:v>COIL</x:v>
      </x:c>
      <x:c r="B911" s="2" t="str">
        <x:v>30</x:v>
      </x:c>
      <x:c r="C911" s="2" t="str">
        <x:v>40BLK12-4</x:v>
      </x:c>
      <x:c r="D911" s="2" t="str">
        <x:v>3003962</x:v>
      </x:c>
      <x:c r="E911" s="2" t="str">
        <x:v>0</x:v>
      </x:c>
      <x:c r="F911" s="2" t="str">
        <x:v>22</x:v>
      </x:c>
      <x:c r="G911" s="10" t="n">
        <x:v>46273</x:v>
      </x:c>
      <x:c r="H911" s="10" t="n">
        <x:v>46269</x:v>
      </x:c>
      <x:c r="I911" s="7" t="n">
        <x:v>600</x:v>
      </x:c>
      <x:c r="J911" s="7" t="n">
        <x:v>600</x:v>
      </x:c>
      <x:c r="K911" s="7" t="n">
        <x:v>1</x:v>
      </x:c>
      <x:c r="L911" s="8" t="n">
        <x:v>27.2</x:v>
      </x:c>
      <x:c r="M911" s="9" t="n">
        <x:v>184.02</x:v>
      </x:c>
      <x:c r="N911" s="2" t="str">
        <x:v>i</x:v>
      </x:c>
      <x:c r="O911" s="2" t="n">
        <x:v>0</x:v>
      </x:c>
      <x:c r="P911" s="2" t="n">
        <x:v>100</x:v>
      </x:c>
      <x:c r="Q911" s="2" t="str">
        <x:v>Baseline PO cost</x:v>
      </x:c>
      <x:c r="R911" s="2" t="str">
        <x:v>Received</x:v>
      </x:c>
      <x:c r="S911" s="12" t="n">
        <x:f>IF(AND(ISNUMBER(G911),G911&gt;0,G911&lt;=Summary!$E$5,I911&gt;0),I911*K911,0)</x:f>
        <x:v>600</x:v>
      </x:c>
      <x:c r="T911" s="12" t="n">
        <x:f>MIN(S911,MAX(0,'Inventory detail'!E419-0))</x:f>
        <x:v>600</x:v>
      </x:c>
      <x:c r="U911" s="12" t="n">
        <x:f>IF(O911=1,J911*K911,0)</x:f>
        <x:v>0</x:v>
      </x:c>
      <x:c r="V911" s="13" t="str">
        <x:f>IF(O911=0,"",IF(H911="","",MAX(H911,Summary!$E$5)))</x:f>
      </x:c>
      <x:c r="W911" s="12" t="n">
        <x:f>IF(Q911="Baseline PO cost",U911,0)</x:f>
        <x:v>0</x:v>
      </x:c>
      <x:c r="X911" s="12" t="n">
        <x:f>IF(Q911="Higher PO cost",U911,0)</x:f>
        <x:v>0</x:v>
      </x:c>
      <x:c r="Y911" s="12" t="n">
        <x:f>IF(Q911="Unclassified",U911,0)</x:f>
        <x:v>0</x:v>
      </x:c>
    </x:row>
    <x:row r="912" ht="22" customHeight="1">
      <x:c r="A912" s="2" t="str">
        <x:v>COIL</x:v>
      </x:c>
      <x:c r="B912" s="2" t="str">
        <x:v>30</x:v>
      </x:c>
      <x:c r="C912" s="2" t="str">
        <x:v>40BLK12-4</x:v>
      </x:c>
      <x:c r="D912" s="2" t="str">
        <x:v>3003940</x:v>
      </x:c>
      <x:c r="E912" s="2" t="str">
        <x:v>0</x:v>
      </x:c>
      <x:c r="F912" s="2" t="str">
        <x:v>22</x:v>
      </x:c>
      <x:c r="G912" s="10" t="n">
        <x:v>46143</x:v>
      </x:c>
      <x:c r="H912" s="10" t="n">
        <x:v>46143</x:v>
      </x:c>
      <x:c r="I912" s="7" t="n">
        <x:v>600</x:v>
      </x:c>
      <x:c r="J912" s="7" t="n">
        <x:v>600</x:v>
      </x:c>
      <x:c r="K912" s="7" t="n">
        <x:v>1</x:v>
      </x:c>
      <x:c r="L912" s="8" t="n">
        <x:v>27.2</x:v>
      </x:c>
      <x:c r="M912" s="9" t="n">
        <x:v>184.02</x:v>
      </x:c>
      <x:c r="N912" s="2" t="str">
        <x:v>i</x:v>
      </x:c>
      <x:c r="O912" s="2" t="n">
        <x:v>0</x:v>
      </x:c>
      <x:c r="P912" s="2" t="n">
        <x:v>100</x:v>
      </x:c>
      <x:c r="Q912" s="2" t="str">
        <x:v>Baseline PO cost</x:v>
      </x:c>
      <x:c r="R912" s="2" t="str">
        <x:v>Received</x:v>
      </x:c>
      <x:c r="S912" s="12" t="n">
        <x:f>IF(AND(ISNUMBER(G912),G912&gt;0,G912&lt;=Summary!$E$5,I912&gt;0),I912*K912,0)</x:f>
        <x:v>600</x:v>
      </x:c>
      <x:c r="T912" s="12" t="n">
        <x:f>MIN(S912,MAX(0,'Inventory detail'!E419-SUM(S911:S911)))</x:f>
        <x:v>600</x:v>
      </x:c>
      <x:c r="U912" s="12" t="n">
        <x:f>IF(O912=1,J912*K912,0)</x:f>
        <x:v>0</x:v>
      </x:c>
      <x:c r="V912" s="13" t="str">
        <x:f>IF(O912=0,"",IF(H912="","",MAX(H912,Summary!$E$5)))</x:f>
      </x:c>
      <x:c r="W912" s="12" t="n">
        <x:f>IF(Q912="Baseline PO cost",U912,0)</x:f>
        <x:v>0</x:v>
      </x:c>
      <x:c r="X912" s="12" t="n">
        <x:f>IF(Q912="Higher PO cost",U912,0)</x:f>
        <x:v>0</x:v>
      </x:c>
      <x:c r="Y912" s="12" t="n">
        <x:f>IF(Q912="Unclassified",U912,0)</x:f>
        <x:v>0</x:v>
      </x:c>
    </x:row>
    <x:row r="913" ht="22" customHeight="1">
      <x:c r="A913" s="2" t="str">
        <x:v>COIL</x:v>
      </x:c>
      <x:c r="B913" s="2" t="str">
        <x:v>30</x:v>
      </x:c>
      <x:c r="C913" s="2" t="str">
        <x:v>40BLK12-4</x:v>
      </x:c>
      <x:c r="D913" s="2" t="str">
        <x:v>3003915</x:v>
      </x:c>
      <x:c r="E913" s="2" t="str">
        <x:v>0</x:v>
      </x:c>
      <x:c r="F913" s="2" t="str">
        <x:v>28</x:v>
      </x:c>
      <x:c r="G913" s="10" t="n">
        <x:v>46041</x:v>
      </x:c>
      <x:c r="H913" s="10" t="n">
        <x:v>46038</x:v>
      </x:c>
      <x:c r="I913" s="7" t="n">
        <x:v>2400</x:v>
      </x:c>
      <x:c r="J913" s="7" t="n">
        <x:v>2400</x:v>
      </x:c>
      <x:c r="K913" s="7" t="n">
        <x:v>1</x:v>
      </x:c>
      <x:c r="L913" s="8" t="n">
        <x:v>27.2</x:v>
      </x:c>
      <x:c r="M913" s="9" t="n">
        <x:v>714.72</x:v>
      </x:c>
      <x:c r="N913" s="2" t="str">
        <x:v>i</x:v>
      </x:c>
      <x:c r="O913" s="2" t="n">
        <x:v>0</x:v>
      </x:c>
      <x:c r="P913" s="2" t="n">
        <x:v>100</x:v>
      </x:c>
      <x:c r="Q913" s="2" t="str">
        <x:v>Baseline PO cost</x:v>
      </x:c>
      <x:c r="R913" s="2" t="str">
        <x:v>Received</x:v>
      </x:c>
      <x:c r="S913" s="12" t="n">
        <x:f>IF(AND(ISNUMBER(G913),G913&gt;0,G913&lt;=Summary!$E$5,I913&gt;0),I913*K913,0)</x:f>
        <x:v>2400</x:v>
      </x:c>
      <x:c r="T913" s="12" t="n">
        <x:f>MIN(S913,MAX(0,'Inventory detail'!E419-SUM(S911:S912)))</x:f>
        <x:v>50</x:v>
      </x:c>
      <x:c r="U913" s="12" t="n">
        <x:f>IF(O913=1,J913*K913,0)</x:f>
        <x:v>0</x:v>
      </x:c>
      <x:c r="V913" s="13" t="str">
        <x:f>IF(O913=0,"",IF(H913="","",MAX(H913,Summary!$E$5)))</x:f>
      </x:c>
      <x:c r="W913" s="12" t="n">
        <x:f>IF(Q913="Baseline PO cost",U913,0)</x:f>
        <x:v>0</x:v>
      </x:c>
      <x:c r="X913" s="12" t="n">
        <x:f>IF(Q913="Higher PO cost",U913,0)</x:f>
        <x:v>0</x:v>
      </x:c>
      <x:c r="Y913" s="12" t="n">
        <x:f>IF(Q913="Unclassified",U913,0)</x:f>
        <x:v>0</x:v>
      </x:c>
    </x:row>
    <x:row r="914" ht="22" customHeight="1">
      <x:c r="A914" s="2" t="str">
        <x:v>COIL</x:v>
      </x:c>
      <x:c r="B914" s="2" t="str">
        <x:v>30</x:v>
      </x:c>
      <x:c r="C914" s="2" t="str">
        <x:v>45BLK12-4</x:v>
      </x:c>
      <x:c r="D914" s="2" t="str">
        <x:v>3003962</x:v>
      </x:c>
      <x:c r="E914" s="2" t="str">
        <x:v>0</x:v>
      </x:c>
      <x:c r="F914" s="2" t="str">
        <x:v>23</x:v>
      </x:c>
      <x:c r="G914" s="10" t="n">
        <x:v>46273</x:v>
      </x:c>
      <x:c r="H914" s="10" t="n">
        <x:v>46269</x:v>
      </x:c>
      <x:c r="I914" s="7" t="n">
        <x:v>600</x:v>
      </x:c>
      <x:c r="J914" s="7" t="n">
        <x:v>600</x:v>
      </x:c>
      <x:c r="K914" s="7" t="n">
        <x:v>1</x:v>
      </x:c>
      <x:c r="L914" s="8" t="n">
        <x:v>29.92</x:v>
      </x:c>
      <x:c r="M914" s="9" t="n">
        <x:v>202.44</x:v>
      </x:c>
      <x:c r="N914" s="2" t="str">
        <x:v>i</x:v>
      </x:c>
      <x:c r="O914" s="2" t="n">
        <x:v>0</x:v>
      </x:c>
      <x:c r="P914" s="2" t="n">
        <x:v>100</x:v>
      </x:c>
      <x:c r="Q914" s="2" t="str">
        <x:v>Baseline PO cost</x:v>
      </x:c>
      <x:c r="R914" s="2" t="str">
        <x:v>Received</x:v>
      </x:c>
      <x:c r="S914" s="12" t="n">
        <x:f>IF(AND(ISNUMBER(G914),G914&gt;0,G914&lt;=Summary!$E$5,I914&gt;0),I914*K914,0)</x:f>
        <x:v>600</x:v>
      </x:c>
      <x:c r="T914" s="12" t="n">
        <x:f>MIN(S914,MAX(0,'Inventory detail'!E416-0))</x:f>
        <x:v>600</x:v>
      </x:c>
      <x:c r="U914" s="12" t="n">
        <x:f>IF(O914=1,J914*K914,0)</x:f>
        <x:v>0</x:v>
      </x:c>
      <x:c r="V914" s="13" t="str">
        <x:f>IF(O914=0,"",IF(H914="","",MAX(H914,Summary!$E$5)))</x:f>
      </x:c>
      <x:c r="W914" s="12" t="n">
        <x:f>IF(Q914="Baseline PO cost",U914,0)</x:f>
        <x:v>0</x:v>
      </x:c>
      <x:c r="X914" s="12" t="n">
        <x:f>IF(Q914="Higher PO cost",U914,0)</x:f>
        <x:v>0</x:v>
      </x:c>
      <x:c r="Y914" s="12" t="n">
        <x:f>IF(Q914="Unclassified",U914,0)</x:f>
        <x:v>0</x:v>
      </x:c>
    </x:row>
    <x:row r="915" ht="22" customHeight="1">
      <x:c r="A915" s="2" t="str">
        <x:v>COIL</x:v>
      </x:c>
      <x:c r="B915" s="2" t="str">
        <x:v>30</x:v>
      </x:c>
      <x:c r="C915" s="2" t="str">
        <x:v>45BLK12-4</x:v>
      </x:c>
      <x:c r="D915" s="2" t="str">
        <x:v>3003940</x:v>
      </x:c>
      <x:c r="E915" s="2" t="str">
        <x:v>0</x:v>
      </x:c>
      <x:c r="F915" s="2" t="str">
        <x:v>23</x:v>
      </x:c>
      <x:c r="G915" s="10" t="n">
        <x:v>46143</x:v>
      </x:c>
      <x:c r="H915" s="10" t="n">
        <x:v>46143</x:v>
      </x:c>
      <x:c r="I915" s="7" t="n">
        <x:v>600</x:v>
      </x:c>
      <x:c r="J915" s="7" t="n">
        <x:v>600</x:v>
      </x:c>
      <x:c r="K915" s="7" t="n">
        <x:v>1</x:v>
      </x:c>
      <x:c r="L915" s="8" t="n">
        <x:v>29.92</x:v>
      </x:c>
      <x:c r="M915" s="9" t="n">
        <x:v>202.44</x:v>
      </x:c>
      <x:c r="N915" s="2" t="str">
        <x:v>i</x:v>
      </x:c>
      <x:c r="O915" s="2" t="n">
        <x:v>0</x:v>
      </x:c>
      <x:c r="P915" s="2" t="n">
        <x:v>100</x:v>
      </x:c>
      <x:c r="Q915" s="2" t="str">
        <x:v>Baseline PO cost</x:v>
      </x:c>
      <x:c r="R915" s="2" t="str">
        <x:v>Received</x:v>
      </x:c>
      <x:c r="S915" s="12" t="n">
        <x:f>IF(AND(ISNUMBER(G915),G915&gt;0,G915&lt;=Summary!$E$5,I915&gt;0),I915*K915,0)</x:f>
        <x:v>600</x:v>
      </x:c>
      <x:c r="T915" s="12" t="n">
        <x:f>MIN(S915,MAX(0,'Inventory detail'!E416-SUM(S914:S914)))</x:f>
        <x:v>100</x:v>
      </x:c>
      <x:c r="U915" s="12" t="n">
        <x:f>IF(O915=1,J915*K915,0)</x:f>
        <x:v>0</x:v>
      </x:c>
      <x:c r="V915" s="13" t="str">
        <x:f>IF(O915=0,"",IF(H915="","",MAX(H915,Summary!$E$5)))</x:f>
      </x:c>
      <x:c r="W915" s="12" t="n">
        <x:f>IF(Q915="Baseline PO cost",U915,0)</x:f>
        <x:v>0</x:v>
      </x:c>
      <x:c r="X915" s="12" t="n">
        <x:f>IF(Q915="Higher PO cost",U915,0)</x:f>
        <x:v>0</x:v>
      </x:c>
      <x:c r="Y915" s="12" t="n">
        <x:f>IF(Q915="Unclassified",U915,0)</x:f>
        <x:v>0</x:v>
      </x:c>
    </x:row>
    <x:row r="916" ht="22" customHeight="1">
      <x:c r="A916" s="2" t="str">
        <x:v>COIL</x:v>
      </x:c>
      <x:c r="B916" s="2" t="str">
        <x:v>30</x:v>
      </x:c>
      <x:c r="C916" s="2" t="str">
        <x:v>45BLK12-4</x:v>
      </x:c>
      <x:c r="D916" s="2" t="str">
        <x:v>3003934</x:v>
      </x:c>
      <x:c r="E916" s="2" t="str">
        <x:v>0</x:v>
      </x:c>
      <x:c r="F916" s="2" t="str">
        <x:v>23</x:v>
      </x:c>
      <x:c r="G916" s="10" t="n">
        <x:v>46122</x:v>
      </x:c>
      <x:c r="H916" s="10" t="n">
        <x:v>46121</x:v>
      </x:c>
      <x:c r="I916" s="7" t="n">
        <x:v>600</x:v>
      </x:c>
      <x:c r="J916" s="7" t="n">
        <x:v>600</x:v>
      </x:c>
      <x:c r="K916" s="7" t="n">
        <x:v>1</x:v>
      </x:c>
      <x:c r="L916" s="8" t="n">
        <x:v>29.92</x:v>
      </x:c>
      <x:c r="M916" s="9" t="n">
        <x:v>196.56</x:v>
      </x:c>
      <x:c r="N916" s="2" t="str">
        <x:v>i</x:v>
      </x:c>
      <x:c r="O916" s="2" t="n">
        <x:v>0</x:v>
      </x:c>
      <x:c r="P916" s="2" t="n">
        <x:v>100</x:v>
      </x:c>
      <x:c r="Q916" s="2" t="str">
        <x:v>Baseline PO cost</x:v>
      </x:c>
      <x:c r="R916" s="2" t="str">
        <x:v>Received</x:v>
      </x:c>
      <x:c r="S916" s="12" t="n">
        <x:f>IF(AND(ISNUMBER(G916),G916&gt;0,G916&lt;=Summary!$E$5,I916&gt;0),I916*K916,0)</x:f>
        <x:v>600</x:v>
      </x:c>
      <x:c r="T916" s="12" t="n">
        <x:f>MIN(S916,MAX(0,'Inventory detail'!E416-SUM(S914:S915)))</x:f>
        <x:v>0</x:v>
      </x:c>
      <x:c r="U916" s="12" t="n">
        <x:f>IF(O916=1,J916*K916,0)</x:f>
        <x:v>0</x:v>
      </x:c>
      <x:c r="V916" s="13" t="str">
        <x:f>IF(O916=0,"",IF(H916="","",MAX(H916,Summary!$E$5)))</x:f>
      </x:c>
      <x:c r="W916" s="12" t="n">
        <x:f>IF(Q916="Baseline PO cost",U916,0)</x:f>
        <x:v>0</x:v>
      </x:c>
      <x:c r="X916" s="12" t="n">
        <x:f>IF(Q916="Higher PO cost",U916,0)</x:f>
        <x:v>0</x:v>
      </x:c>
      <x:c r="Y916" s="12" t="n">
        <x:f>IF(Q916="Unclassified",U916,0)</x:f>
        <x:v>0</x:v>
      </x:c>
    </x:row>
    <x:row r="917" ht="22" customHeight="1">
      <x:c r="A917" s="2" t="str">
        <x:v>COIL</x:v>
      </x:c>
      <x:c r="B917" s="2" t="str">
        <x:v>30</x:v>
      </x:c>
      <x:c r="C917" s="2" t="str">
        <x:v>45BLK12-4</x:v>
      </x:c>
      <x:c r="D917" s="2" t="str">
        <x:v>3003915</x:v>
      </x:c>
      <x:c r="E917" s="2" t="str">
        <x:v>0</x:v>
      </x:c>
      <x:c r="F917" s="2" t="str">
        <x:v>29</x:v>
      </x:c>
      <x:c r="G917" s="10" t="n">
        <x:v>46041</x:v>
      </x:c>
      <x:c r="H917" s="10" t="n">
        <x:v>46038</x:v>
      </x:c>
      <x:c r="I917" s="7" t="n">
        <x:v>600</x:v>
      </x:c>
      <x:c r="J917" s="7" t="n">
        <x:v>600</x:v>
      </x:c>
      <x:c r="K917" s="7" t="n">
        <x:v>1</x:v>
      </x:c>
      <x:c r="L917" s="8" t="n">
        <x:v>29.92</x:v>
      </x:c>
      <x:c r="M917" s="9" t="n">
        <x:v>196.56</x:v>
      </x:c>
      <x:c r="N917" s="2" t="str">
        <x:v>i</x:v>
      </x:c>
      <x:c r="O917" s="2" t="n">
        <x:v>0</x:v>
      </x:c>
      <x:c r="P917" s="2" t="n">
        <x:v>100</x:v>
      </x:c>
      <x:c r="Q917" s="2" t="str">
        <x:v>Baseline PO cost</x:v>
      </x:c>
      <x:c r="R917" s="2" t="str">
        <x:v>Received</x:v>
      </x:c>
      <x:c r="S917" s="12" t="n">
        <x:f>IF(AND(ISNUMBER(G917),G917&gt;0,G917&lt;=Summary!$E$5,I917&gt;0),I917*K917,0)</x:f>
        <x:v>600</x:v>
      </x:c>
      <x:c r="T917" s="12" t="n">
        <x:f>MIN(S917,MAX(0,'Inventory detail'!E416-SUM(S914:S916)))</x:f>
        <x:v>0</x:v>
      </x:c>
      <x:c r="U917" s="12" t="n">
        <x:f>IF(O917=1,J917*K917,0)</x:f>
        <x:v>0</x:v>
      </x:c>
      <x:c r="V917" s="13" t="str">
        <x:f>IF(O917=0,"",IF(H917="","",MAX(H917,Summary!$E$5)))</x:f>
      </x:c>
      <x:c r="W917" s="12" t="n">
        <x:f>IF(Q917="Baseline PO cost",U917,0)</x:f>
        <x:v>0</x:v>
      </x:c>
      <x:c r="X917" s="12" t="n">
        <x:f>IF(Q917="Higher PO cost",U917,0)</x:f>
        <x:v>0</x:v>
      </x:c>
      <x:c r="Y917" s="12" t="n">
        <x:f>IF(Q917="Unclassified",U917,0)</x:f>
        <x:v>0</x:v>
      </x:c>
    </x:row>
    <x:row r="918" ht="22" customHeight="1">
      <x:c r="A918" s="2" t="str">
        <x:v>COIL</x:v>
      </x:c>
      <x:c r="B918" s="2" t="str">
        <x:v>30</x:v>
      </x:c>
      <x:c r="C918" s="2" t="str">
        <x:v>45BLK12-4</x:v>
      </x:c>
      <x:c r="D918" s="2" t="str">
        <x:v>3003978</x:v>
      </x:c>
      <x:c r="E918" s="2" t="str">
        <x:v>0</x:v>
      </x:c>
      <x:c r="F918" s="2" t="str">
        <x:v>21</x:v>
      </x:c>
      <x:c r="G918" s="10"/>
      <x:c r="H918" s="10" t="n">
        <x:v>46339</x:v>
      </x:c>
      <x:c r="I918" s="7" t="n">
        <x:v>1200</x:v>
      </x:c>
      <x:c r="J918" s="7" t="n">
        <x:v>1200</x:v>
      </x:c>
      <x:c r="K918" s="7" t="n">
        <x:v>1</x:v>
      </x:c>
      <x:c r="L918" s="8" t="n">
        <x:v>29.92</x:v>
      </x:c>
      <x:c r="M918" s="9" t="n">
        <x:v>0</x:v>
      </x:c>
      <x:c r="N918" s="2" t="str">
        <x:v>a</x:v>
      </x:c>
      <x:c r="O918" s="2" t="n">
        <x:v>1</x:v>
      </x:c>
      <x:c r="P918" s="2" t="n">
        <x:v>100</x:v>
      </x:c>
      <x:c r="Q918" s="2" t="str">
        <x:v>Baseline PO cost</x:v>
      </x:c>
      <x:c r="R918" s="2" t="str">
        <x:v>Incoming active PO</x:v>
      </x:c>
      <x:c r="S918" s="12" t="n">
        <x:f>IF(AND(ISNUMBER(G918),G918&gt;0,G918&lt;=Summary!$E$5,I918&gt;0),I918*K918,0)</x:f>
        <x:v>0</x:v>
      </x:c>
      <x:c r="T918" s="12" t="n">
        <x:f>MIN(S918,MAX(0,'Inventory detail'!E416-SUM(S914:S917)))</x:f>
        <x:v>0</x:v>
      </x:c>
      <x:c r="U918" s="12" t="n">
        <x:f>IF(O918=1,J918*K918,0)</x:f>
        <x:v>1200</x:v>
      </x:c>
      <x:c r="V918" s="13" t="n">
        <x:f>IF(O918=0,"",IF(H918="","",MAX(H918,Summary!$E$5)))</x:f>
        <x:v>46339</x:v>
      </x:c>
      <x:c r="W918" s="12" t="n">
        <x:f>IF(Q918="Baseline PO cost",U918,0)</x:f>
        <x:v>1200</x:v>
      </x:c>
      <x:c r="X918" s="12" t="n">
        <x:f>IF(Q918="Higher PO cost",U918,0)</x:f>
        <x:v>0</x:v>
      </x:c>
      <x:c r="Y918" s="12" t="n">
        <x:f>IF(Q918="Unclassified",U918,0)</x:f>
        <x:v>0</x:v>
      </x:c>
    </x:row>
    <x:row r="919" ht="22" customHeight="1">
      <x:c r="A919" s="2" t="str">
        <x:v>COIL</x:v>
      </x:c>
      <x:c r="B919" s="2" t="str">
        <x:v>30</x:v>
      </x:c>
      <x:c r="C919" s="2" t="str">
        <x:v>50BLK12-4</x:v>
      </x:c>
      <x:c r="D919" s="2" t="str">
        <x:v>3003953</x:v>
      </x:c>
      <x:c r="E919" s="2" t="str">
        <x:v>0</x:v>
      </x:c>
      <x:c r="F919" s="2" t="str">
        <x:v>27</x:v>
      </x:c>
      <x:c r="G919" s="10" t="n">
        <x:v>46195</x:v>
      </x:c>
      <x:c r="H919" s="10" t="n">
        <x:v>46197</x:v>
      </x:c>
      <x:c r="I919" s="7" t="n">
        <x:v>600</x:v>
      </x:c>
      <x:c r="J919" s="7" t="n">
        <x:v>600</x:v>
      </x:c>
      <x:c r="K919" s="7" t="n">
        <x:v>1</x:v>
      </x:c>
      <x:c r="L919" s="8" t="n">
        <x:v>32.79</x:v>
      </x:c>
      <x:c r="M919" s="9" t="n">
        <x:v>221.94</x:v>
      </x:c>
      <x:c r="N919" s="2" t="str">
        <x:v>i</x:v>
      </x:c>
      <x:c r="O919" s="2" t="n">
        <x:v>0</x:v>
      </x:c>
      <x:c r="P919" s="2" t="n">
        <x:v>100</x:v>
      </x:c>
      <x:c r="Q919" s="2" t="str">
        <x:v>Baseline PO cost</x:v>
      </x:c>
      <x:c r="R919" s="2" t="str">
        <x:v>Received</x:v>
      </x:c>
      <x:c r="S919" s="12" t="n">
        <x:f>IF(AND(ISNUMBER(G919),G919&gt;0,G919&lt;=Summary!$E$5,I919&gt;0),I919*K919,0)</x:f>
        <x:v>600</x:v>
      </x:c>
      <x:c r="T919" s="12" t="n">
        <x:f>MIN(S919,MAX(0,'Inventory detail'!E479-0))</x:f>
        <x:v>600</x:v>
      </x:c>
      <x:c r="U919" s="12" t="n">
        <x:f>IF(O919=1,J919*K919,0)</x:f>
        <x:v>0</x:v>
      </x:c>
      <x:c r="V919" s="13" t="str">
        <x:f>IF(O919=0,"",IF(H919="","",MAX(H919,Summary!$E$5)))</x:f>
      </x:c>
      <x:c r="W919" s="12" t="n">
        <x:f>IF(Q919="Baseline PO cost",U919,0)</x:f>
        <x:v>0</x:v>
      </x:c>
      <x:c r="X919" s="12" t="n">
        <x:f>IF(Q919="Higher PO cost",U919,0)</x:f>
        <x:v>0</x:v>
      </x:c>
      <x:c r="Y919" s="12" t="n">
        <x:f>IF(Q919="Unclassified",U919,0)</x:f>
        <x:v>0</x:v>
      </x:c>
    </x:row>
    <x:row r="920" ht="22" customHeight="1">
      <x:c r="A920" s="2" t="str">
        <x:v>COIL</x:v>
      </x:c>
      <x:c r="B920" s="2" t="str">
        <x:v>30</x:v>
      </x:c>
      <x:c r="C920" s="2" t="str">
        <x:v>50BLK12-4</x:v>
      </x:c>
      <x:c r="D920" s="2" t="str">
        <x:v>3003945</x:v>
      </x:c>
      <x:c r="E920" s="2" t="str">
        <x:v>0</x:v>
      </x:c>
      <x:c r="F920" s="2" t="str">
        <x:v>28</x:v>
      </x:c>
      <x:c r="G920" s="10" t="n">
        <x:v>46174</x:v>
      </x:c>
      <x:c r="H920" s="10" t="n">
        <x:v>46171</x:v>
      </x:c>
      <x:c r="I920" s="7" t="n">
        <x:v>600</x:v>
      </x:c>
      <x:c r="J920" s="7" t="n">
        <x:v>600</x:v>
      </x:c>
      <x:c r="K920" s="7" t="n">
        <x:v>1</x:v>
      </x:c>
      <x:c r="L920" s="8" t="n">
        <x:v>32.79</x:v>
      </x:c>
      <x:c r="M920" s="9" t="n">
        <x:v>221.94</x:v>
      </x:c>
      <x:c r="N920" s="2" t="str">
        <x:v>i</x:v>
      </x:c>
      <x:c r="O920" s="2" t="n">
        <x:v>0</x:v>
      </x:c>
      <x:c r="P920" s="2" t="n">
        <x:v>100</x:v>
      </x:c>
      <x:c r="Q920" s="2" t="str">
        <x:v>Baseline PO cost</x:v>
      </x:c>
      <x:c r="R920" s="2" t="str">
        <x:v>Received</x:v>
      </x:c>
      <x:c r="S920" s="12" t="n">
        <x:f>IF(AND(ISNUMBER(G920),G920&gt;0,G920&lt;=Summary!$E$5,I920&gt;0),I920*K920,0)</x:f>
        <x:v>600</x:v>
      </x:c>
      <x:c r="T920" s="12" t="n">
        <x:f>MIN(S920,MAX(0,'Inventory detail'!E479-SUM(S919:S919)))</x:f>
        <x:v>300</x:v>
      </x:c>
      <x:c r="U920" s="12" t="n">
        <x:f>IF(O920=1,J920*K920,0)</x:f>
        <x:v>0</x:v>
      </x:c>
      <x:c r="V920" s="13" t="str">
        <x:f>IF(O920=0,"",IF(H920="","",MAX(H920,Summary!$E$5)))</x:f>
      </x:c>
      <x:c r="W920" s="12" t="n">
        <x:f>IF(Q920="Baseline PO cost",U920,0)</x:f>
        <x:v>0</x:v>
      </x:c>
      <x:c r="X920" s="12" t="n">
        <x:f>IF(Q920="Higher PO cost",U920,0)</x:f>
        <x:v>0</x:v>
      </x:c>
      <x:c r="Y920" s="12" t="n">
        <x:f>IF(Q920="Unclassified",U920,0)</x:f>
        <x:v>0</x:v>
      </x:c>
    </x:row>
    <x:row r="921" ht="22" customHeight="1">
      <x:c r="A921" s="2" t="str">
        <x:v>COIL</x:v>
      </x:c>
      <x:c r="B921" s="2" t="str">
        <x:v>30</x:v>
      </x:c>
      <x:c r="C921" s="2" t="str">
        <x:v>50BLK12-4</x:v>
      </x:c>
      <x:c r="D921" s="2" t="str">
        <x:v>3003929</x:v>
      </x:c>
      <x:c r="E921" s="2" t="str">
        <x:v>0</x:v>
      </x:c>
      <x:c r="F921" s="2" t="str">
        <x:v>26</x:v>
      </x:c>
      <x:c r="G921" s="10" t="n">
        <x:v>46092</x:v>
      </x:c>
      <x:c r="H921" s="10" t="n">
        <x:v>46087</x:v>
      </x:c>
      <x:c r="I921" s="7" t="n">
        <x:v>600</x:v>
      </x:c>
      <x:c r="J921" s="7" t="n">
        <x:v>600</x:v>
      </x:c>
      <x:c r="K921" s="7" t="n">
        <x:v>1</x:v>
      </x:c>
      <x:c r="L921" s="8" t="n">
        <x:v>32.79</x:v>
      </x:c>
      <x:c r="M921" s="9" t="n">
        <x:v>215.46</x:v>
      </x:c>
      <x:c r="N921" s="2" t="str">
        <x:v>i</x:v>
      </x:c>
      <x:c r="O921" s="2" t="n">
        <x:v>0</x:v>
      </x:c>
      <x:c r="P921" s="2" t="n">
        <x:v>100</x:v>
      </x:c>
      <x:c r="Q921" s="2" t="str">
        <x:v>Baseline PO cost</x:v>
      </x:c>
      <x:c r="R921" s="2" t="str">
        <x:v>Received</x:v>
      </x:c>
      <x:c r="S921" s="12" t="n">
        <x:f>IF(AND(ISNUMBER(G921),G921&gt;0,G921&lt;=Summary!$E$5,I921&gt;0),I921*K921,0)</x:f>
        <x:v>600</x:v>
      </x:c>
      <x:c r="T921" s="12" t="n">
        <x:f>MIN(S921,MAX(0,'Inventory detail'!E479-SUM(S919:S920)))</x:f>
        <x:v>0</x:v>
      </x:c>
      <x:c r="U921" s="12" t="n">
        <x:f>IF(O921=1,J921*K921,0)</x:f>
        <x:v>0</x:v>
      </x:c>
      <x:c r="V921" s="13" t="str">
        <x:f>IF(O921=0,"",IF(H921="","",MAX(H921,Summary!$E$5)))</x:f>
      </x:c>
      <x:c r="W921" s="12" t="n">
        <x:f>IF(Q921="Baseline PO cost",U921,0)</x:f>
        <x:v>0</x:v>
      </x:c>
      <x:c r="X921" s="12" t="n">
        <x:f>IF(Q921="Higher PO cost",U921,0)</x:f>
        <x:v>0</x:v>
      </x:c>
      <x:c r="Y921" s="12" t="n">
        <x:f>IF(Q921="Unclassified",U921,0)</x:f>
        <x:v>0</x:v>
      </x:c>
    </x:row>
    <x:row r="922" ht="22" customHeight="1">
      <x:c r="A922" s="2" t="str">
        <x:v>COIL</x:v>
      </x:c>
      <x:c r="B922" s="2" t="str">
        <x:v>30</x:v>
      </x:c>
      <x:c r="C922" s="2" t="str">
        <x:v>50BLK12-4</x:v>
      </x:c>
      <x:c r="D922" s="2" t="str">
        <x:v>3003915</x:v>
      </x:c>
      <x:c r="E922" s="2" t="str">
        <x:v>0</x:v>
      </x:c>
      <x:c r="F922" s="2" t="str">
        <x:v>30</x:v>
      </x:c>
      <x:c r="G922" s="10" t="n">
        <x:v>46041</x:v>
      </x:c>
      <x:c r="H922" s="10" t="n">
        <x:v>46038</x:v>
      </x:c>
      <x:c r="I922" s="7" t="n">
        <x:v>600</x:v>
      </x:c>
      <x:c r="J922" s="7" t="n">
        <x:v>600</x:v>
      </x:c>
      <x:c r="K922" s="7" t="n">
        <x:v>1</x:v>
      </x:c>
      <x:c r="L922" s="8" t="n">
        <x:v>32.79</x:v>
      </x:c>
      <x:c r="M922" s="9" t="n">
        <x:v>215.46</x:v>
      </x:c>
      <x:c r="N922" s="2" t="str">
        <x:v>i</x:v>
      </x:c>
      <x:c r="O922" s="2" t="n">
        <x:v>0</x:v>
      </x:c>
      <x:c r="P922" s="2" t="n">
        <x:v>100</x:v>
      </x:c>
      <x:c r="Q922" s="2" t="str">
        <x:v>Baseline PO cost</x:v>
      </x:c>
      <x:c r="R922" s="2" t="str">
        <x:v>Received</x:v>
      </x:c>
      <x:c r="S922" s="12" t="n">
        <x:f>IF(AND(ISNUMBER(G922),G922&gt;0,G922&lt;=Summary!$E$5,I922&gt;0),I922*K922,0)</x:f>
        <x:v>600</x:v>
      </x:c>
      <x:c r="T922" s="12" t="n">
        <x:f>MIN(S922,MAX(0,'Inventory detail'!E479-SUM(S919:S921)))</x:f>
        <x:v>0</x:v>
      </x:c>
      <x:c r="U922" s="12" t="n">
        <x:f>IF(O922=1,J922*K922,0)</x:f>
        <x:v>0</x:v>
      </x:c>
      <x:c r="V922" s="13" t="str">
        <x:f>IF(O922=0,"",IF(H922="","",MAX(H922,Summary!$E$5)))</x:f>
      </x:c>
      <x:c r="W922" s="12" t="n">
        <x:f>IF(Q922="Baseline PO cost",U922,0)</x:f>
        <x:v>0</x:v>
      </x:c>
      <x:c r="X922" s="12" t="n">
        <x:f>IF(Q922="Higher PO cost",U922,0)</x:f>
        <x:v>0</x:v>
      </x:c>
      <x:c r="Y922" s="12" t="n">
        <x:f>IF(Q922="Unclassified",U922,0)</x:f>
        <x:v>0</x:v>
      </x:c>
    </x:row>
    <x:row r="923" ht="22" customHeight="1">
      <x:c r="A923" s="2" t="str">
        <x:v>COIL</x:v>
      </x:c>
      <x:c r="B923" s="2" t="str">
        <x:v>30</x:v>
      </x:c>
      <x:c r="C923" s="2" t="str">
        <x:v>6BLK12-4</x:v>
      </x:c>
      <x:c r="D923" s="2" t="str">
        <x:v>3003962</x:v>
      </x:c>
      <x:c r="E923" s="2" t="str">
        <x:v>0</x:v>
      </x:c>
      <x:c r="F923" s="2" t="str">
        <x:v>1</x:v>
      </x:c>
      <x:c r="G923" s="10" t="n">
        <x:v>46273</x:v>
      </x:c>
      <x:c r="H923" s="10" t="n">
        <x:v>46269</x:v>
      </x:c>
      <x:c r="I923" s="7" t="n">
        <x:v>10000</x:v>
      </x:c>
      <x:c r="J923" s="7" t="n">
        <x:v>10000</x:v>
      </x:c>
      <x:c r="K923" s="7" t="n">
        <x:v>1</x:v>
      </x:c>
      <x:c r="L923" s="8" t="n">
        <x:v>2.74</x:v>
      </x:c>
      <x:c r="M923" s="9" t="n">
        <x:v>309</x:v>
      </x:c>
      <x:c r="N923" s="2" t="str">
        <x:v>i</x:v>
      </x:c>
      <x:c r="O923" s="2" t="n">
        <x:v>0</x:v>
      </x:c>
      <x:c r="P923" s="2" t="n">
        <x:v>100</x:v>
      </x:c>
      <x:c r="Q923" s="2" t="str">
        <x:v>Baseline PO cost</x:v>
      </x:c>
      <x:c r="R923" s="2" t="str">
        <x:v>Received</x:v>
      </x:c>
      <x:c r="S923" s="12" t="n">
        <x:f>IF(AND(ISNUMBER(G923),G923&gt;0,G923&lt;=Summary!$E$5,I923&gt;0),I923*K923,0)</x:f>
        <x:v>10000</x:v>
      </x:c>
      <x:c r="T923" s="12" t="n">
        <x:f>MIN(S923,MAX(0,'Inventory detail'!E32-0))</x:f>
        <x:v>10000</x:v>
      </x:c>
      <x:c r="U923" s="12" t="n">
        <x:f>IF(O923=1,J923*K923,0)</x:f>
        <x:v>0</x:v>
      </x:c>
      <x:c r="V923" s="13" t="str">
        <x:f>IF(O923=0,"",IF(H923="","",MAX(H923,Summary!$E$5)))</x:f>
      </x:c>
      <x:c r="W923" s="12" t="n">
        <x:f>IF(Q923="Baseline PO cost",U923,0)</x:f>
        <x:v>0</x:v>
      </x:c>
      <x:c r="X923" s="12" t="n">
        <x:f>IF(Q923="Higher PO cost",U923,0)</x:f>
        <x:v>0</x:v>
      </x:c>
      <x:c r="Y923" s="12" t="n">
        <x:f>IF(Q923="Unclassified",U923,0)</x:f>
        <x:v>0</x:v>
      </x:c>
    </x:row>
    <x:row r="924" ht="22" customHeight="1">
      <x:c r="A924" s="2" t="str">
        <x:v>COIL</x:v>
      </x:c>
      <x:c r="B924" s="2" t="str">
        <x:v>30</x:v>
      </x:c>
      <x:c r="C924" s="2" t="str">
        <x:v>6BLK12-4</x:v>
      </x:c>
      <x:c r="D924" s="2" t="str">
        <x:v>3003954</x:v>
      </x:c>
      <x:c r="E924" s="2" t="str">
        <x:v>0</x:v>
      </x:c>
      <x:c r="F924" s="2" t="str">
        <x:v>1</x:v>
      </x:c>
      <x:c r="G924" s="10" t="n">
        <x:v>46226</x:v>
      </x:c>
      <x:c r="H924" s="10" t="n">
        <x:v>46224</x:v>
      </x:c>
      <x:c r="I924" s="7" t="n">
        <x:v>20000</x:v>
      </x:c>
      <x:c r="J924" s="7" t="n">
        <x:v>20000</x:v>
      </x:c>
      <x:c r="K924" s="7" t="n">
        <x:v>1</x:v>
      </x:c>
      <x:c r="L924" s="8" t="n">
        <x:v>2.74</x:v>
      </x:c>
      <x:c r="M924" s="9" t="n">
        <x:v>618</x:v>
      </x:c>
      <x:c r="N924" s="2" t="str">
        <x:v>i</x:v>
      </x:c>
      <x:c r="O924" s="2" t="n">
        <x:v>0</x:v>
      </x:c>
      <x:c r="P924" s="2" t="n">
        <x:v>100</x:v>
      </x:c>
      <x:c r="Q924" s="2" t="str">
        <x:v>Baseline PO cost</x:v>
      </x:c>
      <x:c r="R924" s="2" t="str">
        <x:v>Received</x:v>
      </x:c>
      <x:c r="S924" s="12" t="n">
        <x:f>IF(AND(ISNUMBER(G924),G924&gt;0,G924&lt;=Summary!$E$5,I924&gt;0),I924*K924,0)</x:f>
        <x:v>20000</x:v>
      </x:c>
      <x:c r="T924" s="12" t="n">
        <x:f>MIN(S924,MAX(0,'Inventory detail'!E32-SUM(S923:S923)))</x:f>
        <x:v>16000</x:v>
      </x:c>
      <x:c r="U924" s="12" t="n">
        <x:f>IF(O924=1,J924*K924,0)</x:f>
        <x:v>0</x:v>
      </x:c>
      <x:c r="V924" s="13" t="str">
        <x:f>IF(O924=0,"",IF(H924="","",MAX(H924,Summary!$E$5)))</x:f>
      </x:c>
      <x:c r="W924" s="12" t="n">
        <x:f>IF(Q924="Baseline PO cost",U924,0)</x:f>
        <x:v>0</x:v>
      </x:c>
      <x:c r="X924" s="12" t="n">
        <x:f>IF(Q924="Higher PO cost",U924,0)</x:f>
        <x:v>0</x:v>
      </x:c>
      <x:c r="Y924" s="12" t="n">
        <x:f>IF(Q924="Unclassified",U924,0)</x:f>
        <x:v>0</x:v>
      </x:c>
    </x:row>
    <x:row r="925" ht="22" customHeight="1">
      <x:c r="A925" s="2" t="str">
        <x:v>COIL</x:v>
      </x:c>
      <x:c r="B925" s="2" t="str">
        <x:v>30</x:v>
      </x:c>
      <x:c r="C925" s="2" t="str">
        <x:v>6BLK12-4</x:v>
      </x:c>
      <x:c r="D925" s="2" t="str">
        <x:v>3003953</x:v>
      </x:c>
      <x:c r="E925" s="2" t="str">
        <x:v>0</x:v>
      </x:c>
      <x:c r="F925" s="2" t="str">
        <x:v>1</x:v>
      </x:c>
      <x:c r="G925" s="10" t="n">
        <x:v>46195</x:v>
      </x:c>
      <x:c r="H925" s="10" t="n">
        <x:v>46197</x:v>
      </x:c>
      <x:c r="I925" s="7" t="n">
        <x:v>10000</x:v>
      </x:c>
      <x:c r="J925" s="7" t="n">
        <x:v>10000</x:v>
      </x:c>
      <x:c r="K925" s="7" t="n">
        <x:v>1</x:v>
      </x:c>
      <x:c r="L925" s="8" t="n">
        <x:v>2.74</x:v>
      </x:c>
      <x:c r="M925" s="9" t="n">
        <x:v>309</x:v>
      </x:c>
      <x:c r="N925" s="2" t="str">
        <x:v>i</x:v>
      </x:c>
      <x:c r="O925" s="2" t="n">
        <x:v>0</x:v>
      </x:c>
      <x:c r="P925" s="2" t="n">
        <x:v>100</x:v>
      </x:c>
      <x:c r="Q925" s="2" t="str">
        <x:v>Baseline PO cost</x:v>
      </x:c>
      <x:c r="R925" s="2" t="str">
        <x:v>Received</x:v>
      </x:c>
      <x:c r="S925" s="12" t="n">
        <x:f>IF(AND(ISNUMBER(G925),G925&gt;0,G925&lt;=Summary!$E$5,I925&gt;0),I925*K925,0)</x:f>
        <x:v>10000</x:v>
      </x:c>
      <x:c r="T925" s="12" t="n">
        <x:f>MIN(S925,MAX(0,'Inventory detail'!E32-SUM(S923:S924)))</x:f>
        <x:v>0</x:v>
      </x:c>
      <x:c r="U925" s="12" t="n">
        <x:f>IF(O925=1,J925*K925,0)</x:f>
        <x:v>0</x:v>
      </x:c>
      <x:c r="V925" s="13" t="str">
        <x:f>IF(O925=0,"",IF(H925="","",MAX(H925,Summary!$E$5)))</x:f>
      </x:c>
      <x:c r="W925" s="12" t="n">
        <x:f>IF(Q925="Baseline PO cost",U925,0)</x:f>
        <x:v>0</x:v>
      </x:c>
      <x:c r="X925" s="12" t="n">
        <x:f>IF(Q925="Higher PO cost",U925,0)</x:f>
        <x:v>0</x:v>
      </x:c>
      <x:c r="Y925" s="12" t="n">
        <x:f>IF(Q925="Unclassified",U925,0)</x:f>
        <x:v>0</x:v>
      </x:c>
    </x:row>
    <x:row r="926" ht="22" customHeight="1">
      <x:c r="A926" s="2" t="str">
        <x:v>COIL</x:v>
      </x:c>
      <x:c r="B926" s="2" t="str">
        <x:v>30</x:v>
      </x:c>
      <x:c r="C926" s="2" t="str">
        <x:v>6BLK12-4</x:v>
      </x:c>
      <x:c r="D926" s="2" t="str">
        <x:v>3003945</x:v>
      </x:c>
      <x:c r="E926" s="2" t="str">
        <x:v>0</x:v>
      </x:c>
      <x:c r="F926" s="2" t="str">
        <x:v>1</x:v>
      </x:c>
      <x:c r="G926" s="10" t="n">
        <x:v>46174</x:v>
      </x:c>
      <x:c r="H926" s="10" t="n">
        <x:v>46171</x:v>
      </x:c>
      <x:c r="I926" s="7" t="n">
        <x:v>12500</x:v>
      </x:c>
      <x:c r="J926" s="7" t="n">
        <x:v>12500</x:v>
      </x:c>
      <x:c r="K926" s="7" t="n">
        <x:v>1</x:v>
      </x:c>
      <x:c r="L926" s="8" t="n">
        <x:v>2.74</x:v>
      </x:c>
      <x:c r="M926" s="9" t="n">
        <x:v>386.25</x:v>
      </x:c>
      <x:c r="N926" s="2" t="str">
        <x:v>i</x:v>
      </x:c>
      <x:c r="O926" s="2" t="n">
        <x:v>0</x:v>
      </x:c>
      <x:c r="P926" s="2" t="n">
        <x:v>100</x:v>
      </x:c>
      <x:c r="Q926" s="2" t="str">
        <x:v>Baseline PO cost</x:v>
      </x:c>
      <x:c r="R926" s="2" t="str">
        <x:v>Received</x:v>
      </x:c>
      <x:c r="S926" s="12" t="n">
        <x:f>IF(AND(ISNUMBER(G926),G926&gt;0,G926&lt;=Summary!$E$5,I926&gt;0),I926*K926,0)</x:f>
        <x:v>12500</x:v>
      </x:c>
      <x:c r="T926" s="12" t="n">
        <x:f>MIN(S926,MAX(0,'Inventory detail'!E32-SUM(S923:S925)))</x:f>
        <x:v>0</x:v>
      </x:c>
      <x:c r="U926" s="12" t="n">
        <x:f>IF(O926=1,J926*K926,0)</x:f>
        <x:v>0</x:v>
      </x:c>
      <x:c r="V926" s="13" t="str">
        <x:f>IF(O926=0,"",IF(H926="","",MAX(H926,Summary!$E$5)))</x:f>
      </x:c>
      <x:c r="W926" s="12" t="n">
        <x:f>IF(Q926="Baseline PO cost",U926,0)</x:f>
        <x:v>0</x:v>
      </x:c>
      <x:c r="X926" s="12" t="n">
        <x:f>IF(Q926="Higher PO cost",U926,0)</x:f>
        <x:v>0</x:v>
      </x:c>
      <x:c r="Y926" s="12" t="n">
        <x:f>IF(Q926="Unclassified",U926,0)</x:f>
        <x:v>0</x:v>
      </x:c>
    </x:row>
    <x:row r="927" ht="22" customHeight="1">
      <x:c r="A927" s="2" t="str">
        <x:v>COIL</x:v>
      </x:c>
      <x:c r="B927" s="2" t="str">
        <x:v>30</x:v>
      </x:c>
      <x:c r="C927" s="2" t="str">
        <x:v>6BLK12-4</x:v>
      </x:c>
      <x:c r="D927" s="2" t="str">
        <x:v>3003940</x:v>
      </x:c>
      <x:c r="E927" s="2" t="str">
        <x:v>0</x:v>
      </x:c>
      <x:c r="F927" s="2" t="str">
        <x:v>1</x:v>
      </x:c>
      <x:c r="G927" s="10" t="n">
        <x:v>46143</x:v>
      </x:c>
      <x:c r="H927" s="10" t="n">
        <x:v>46143</x:v>
      </x:c>
      <x:c r="I927" s="7" t="n">
        <x:v>25000</x:v>
      </x:c>
      <x:c r="J927" s="7" t="n">
        <x:v>25000</x:v>
      </x:c>
      <x:c r="K927" s="7" t="n">
        <x:v>1</x:v>
      </x:c>
      <x:c r="L927" s="8" t="n">
        <x:v>2.74</x:v>
      </x:c>
      <x:c r="M927" s="9" t="n">
        <x:v>772.5</x:v>
      </x:c>
      <x:c r="N927" s="2" t="str">
        <x:v>i</x:v>
      </x:c>
      <x:c r="O927" s="2" t="n">
        <x:v>0</x:v>
      </x:c>
      <x:c r="P927" s="2" t="n">
        <x:v>100</x:v>
      </x:c>
      <x:c r="Q927" s="2" t="str">
        <x:v>Baseline PO cost</x:v>
      </x:c>
      <x:c r="R927" s="2" t="str">
        <x:v>Received</x:v>
      </x:c>
      <x:c r="S927" s="12" t="n">
        <x:f>IF(AND(ISNUMBER(G927),G927&gt;0,G927&lt;=Summary!$E$5,I927&gt;0),I927*K927,0)</x:f>
        <x:v>25000</x:v>
      </x:c>
      <x:c r="T927" s="12" t="n">
        <x:f>MIN(S927,MAX(0,'Inventory detail'!E32-SUM(S923:S926)))</x:f>
        <x:v>0</x:v>
      </x:c>
      <x:c r="U927" s="12" t="n">
        <x:f>IF(O927=1,J927*K927,0)</x:f>
        <x:v>0</x:v>
      </x:c>
      <x:c r="V927" s="13" t="str">
        <x:f>IF(O927=0,"",IF(H927="","",MAX(H927,Summary!$E$5)))</x:f>
      </x:c>
      <x:c r="W927" s="12" t="n">
        <x:f>IF(Q927="Baseline PO cost",U927,0)</x:f>
        <x:v>0</x:v>
      </x:c>
      <x:c r="X927" s="12" t="n">
        <x:f>IF(Q927="Higher PO cost",U927,0)</x:f>
        <x:v>0</x:v>
      </x:c>
      <x:c r="Y927" s="12" t="n">
        <x:f>IF(Q927="Unclassified",U927,0)</x:f>
        <x:v>0</x:v>
      </x:c>
    </x:row>
    <x:row r="928" ht="22" customHeight="1">
      <x:c r="A928" s="2" t="str">
        <x:v>COIL</x:v>
      </x:c>
      <x:c r="B928" s="2" t="str">
        <x:v>30</x:v>
      </x:c>
      <x:c r="C928" s="2" t="str">
        <x:v>6BLK12-4</x:v>
      </x:c>
      <x:c r="D928" s="2" t="str">
        <x:v>3003934</x:v>
      </x:c>
      <x:c r="E928" s="2" t="str">
        <x:v>0</x:v>
      </x:c>
      <x:c r="F928" s="2" t="str">
        <x:v>1</x:v>
      </x:c>
      <x:c r="G928" s="10" t="n">
        <x:v>46122</x:v>
      </x:c>
      <x:c r="H928" s="10" t="n">
        <x:v>46121</x:v>
      </x:c>
      <x:c r="I928" s="7" t="n">
        <x:v>12500</x:v>
      </x:c>
      <x:c r="J928" s="7" t="n">
        <x:v>12500</x:v>
      </x:c>
      <x:c r="K928" s="7" t="n">
        <x:v>1</x:v>
      </x:c>
      <x:c r="L928" s="8" t="n">
        <x:v>2.74</x:v>
      </x:c>
      <x:c r="M928" s="9" t="n">
        <x:v>375</x:v>
      </x:c>
      <x:c r="N928" s="2" t="str">
        <x:v>i</x:v>
      </x:c>
      <x:c r="O928" s="2" t="n">
        <x:v>0</x:v>
      </x:c>
      <x:c r="P928" s="2" t="n">
        <x:v>100</x:v>
      </x:c>
      <x:c r="Q928" s="2" t="str">
        <x:v>Baseline PO cost</x:v>
      </x:c>
      <x:c r="R928" s="2" t="str">
        <x:v>Received</x:v>
      </x:c>
      <x:c r="S928" s="12" t="n">
        <x:f>IF(AND(ISNUMBER(G928),G928&gt;0,G928&lt;=Summary!$E$5,I928&gt;0),I928*K928,0)</x:f>
        <x:v>12500</x:v>
      </x:c>
      <x:c r="T928" s="12" t="n">
        <x:f>MIN(S928,MAX(0,'Inventory detail'!E32-SUM(S923:S927)))</x:f>
        <x:v>0</x:v>
      </x:c>
      <x:c r="U928" s="12" t="n">
        <x:f>IF(O928=1,J928*K928,0)</x:f>
        <x:v>0</x:v>
      </x:c>
      <x:c r="V928" s="13" t="str">
        <x:f>IF(O928=0,"",IF(H928="","",MAX(H928,Summary!$E$5)))</x:f>
      </x:c>
      <x:c r="W928" s="12" t="n">
        <x:f>IF(Q928="Baseline PO cost",U928,0)</x:f>
        <x:v>0</x:v>
      </x:c>
      <x:c r="X928" s="12" t="n">
        <x:f>IF(Q928="Higher PO cost",U928,0)</x:f>
        <x:v>0</x:v>
      </x:c>
      <x:c r="Y928" s="12" t="n">
        <x:f>IF(Q928="Unclassified",U928,0)</x:f>
        <x:v>0</x:v>
      </x:c>
    </x:row>
    <x:row r="929" ht="22" customHeight="1">
      <x:c r="A929" s="2" t="str">
        <x:v>COIL</x:v>
      </x:c>
      <x:c r="B929" s="2" t="str">
        <x:v>30</x:v>
      </x:c>
      <x:c r="C929" s="2" t="str">
        <x:v>6BLK12-4</x:v>
      </x:c>
      <x:c r="D929" s="2" t="str">
        <x:v>3003929</x:v>
      </x:c>
      <x:c r="E929" s="2" t="str">
        <x:v>0</x:v>
      </x:c>
      <x:c r="F929" s="2" t="str">
        <x:v>1</x:v>
      </x:c>
      <x:c r="G929" s="10" t="n">
        <x:v>46092</x:v>
      </x:c>
      <x:c r="H929" s="10" t="n">
        <x:v>46087</x:v>
      </x:c>
      <x:c r="I929" s="7" t="n">
        <x:v>20000</x:v>
      </x:c>
      <x:c r="J929" s="7" t="n">
        <x:v>20000</x:v>
      </x:c>
      <x:c r="K929" s="7" t="n">
        <x:v>1</x:v>
      </x:c>
      <x:c r="L929" s="8" t="n">
        <x:v>2.74</x:v>
      </x:c>
      <x:c r="M929" s="9" t="n">
        <x:v>600</x:v>
      </x:c>
      <x:c r="N929" s="2" t="str">
        <x:v>i</x:v>
      </x:c>
      <x:c r="O929" s="2" t="n">
        <x:v>0</x:v>
      </x:c>
      <x:c r="P929" s="2" t="n">
        <x:v>100</x:v>
      </x:c>
      <x:c r="Q929" s="2" t="str">
        <x:v>Baseline PO cost</x:v>
      </x:c>
      <x:c r="R929" s="2" t="str">
        <x:v>Received</x:v>
      </x:c>
      <x:c r="S929" s="12" t="n">
        <x:f>IF(AND(ISNUMBER(G929),G929&gt;0,G929&lt;=Summary!$E$5,I929&gt;0),I929*K929,0)</x:f>
        <x:v>20000</x:v>
      </x:c>
      <x:c r="T929" s="12" t="n">
        <x:f>MIN(S929,MAX(0,'Inventory detail'!E32-SUM(S923:S928)))</x:f>
        <x:v>0</x:v>
      </x:c>
      <x:c r="U929" s="12" t="n">
        <x:f>IF(O929=1,J929*K929,0)</x:f>
        <x:v>0</x:v>
      </x:c>
      <x:c r="V929" s="13" t="str">
        <x:f>IF(O929=0,"",IF(H929="","",MAX(H929,Summary!$E$5)))</x:f>
      </x:c>
      <x:c r="W929" s="12" t="n">
        <x:f>IF(Q929="Baseline PO cost",U929,0)</x:f>
        <x:v>0</x:v>
      </x:c>
      <x:c r="X929" s="12" t="n">
        <x:f>IF(Q929="Higher PO cost",U929,0)</x:f>
        <x:v>0</x:v>
      </x:c>
      <x:c r="Y929" s="12" t="n">
        <x:f>IF(Q929="Unclassified",U929,0)</x:f>
        <x:v>0</x:v>
      </x:c>
    </x:row>
    <x:row r="930" ht="22" customHeight="1">
      <x:c r="A930" s="2" t="str">
        <x:v>COIL</x:v>
      </x:c>
      <x:c r="B930" s="2" t="str">
        <x:v>30</x:v>
      </x:c>
      <x:c r="C930" s="2" t="str">
        <x:v>6BLK12-4</x:v>
      </x:c>
      <x:c r="D930" s="2" t="str">
        <x:v>3003925</x:v>
      </x:c>
      <x:c r="E930" s="2" t="str">
        <x:v>0</x:v>
      </x:c>
      <x:c r="F930" s="2" t="str">
        <x:v>1</x:v>
      </x:c>
      <x:c r="G930" s="10" t="n">
        <x:v>46070</x:v>
      </x:c>
      <x:c r="H930" s="10" t="n">
        <x:v>46063</x:v>
      </x:c>
      <x:c r="I930" s="7" t="n">
        <x:v>20000</x:v>
      </x:c>
      <x:c r="J930" s="7" t="n">
        <x:v>20000</x:v>
      </x:c>
      <x:c r="K930" s="7" t="n">
        <x:v>1</x:v>
      </x:c>
      <x:c r="L930" s="8" t="n">
        <x:v>2.74</x:v>
      </x:c>
      <x:c r="M930" s="9" t="n">
        <x:v>600</x:v>
      </x:c>
      <x:c r="N930" s="2" t="str">
        <x:v>i</x:v>
      </x:c>
      <x:c r="O930" s="2" t="n">
        <x:v>0</x:v>
      </x:c>
      <x:c r="P930" s="2" t="n">
        <x:v>100</x:v>
      </x:c>
      <x:c r="Q930" s="2" t="str">
        <x:v>Baseline PO cost</x:v>
      </x:c>
      <x:c r="R930" s="2" t="str">
        <x:v>Received</x:v>
      </x:c>
      <x:c r="S930" s="12" t="n">
        <x:f>IF(AND(ISNUMBER(G930),G930&gt;0,G930&lt;=Summary!$E$5,I930&gt;0),I930*K930,0)</x:f>
        <x:v>20000</x:v>
      </x:c>
      <x:c r="T930" s="12" t="n">
        <x:f>MIN(S930,MAX(0,'Inventory detail'!E32-SUM(S923:S929)))</x:f>
        <x:v>0</x:v>
      </x:c>
      <x:c r="U930" s="12" t="n">
        <x:f>IF(O930=1,J930*K930,0)</x:f>
        <x:v>0</x:v>
      </x:c>
      <x:c r="V930" s="13" t="str">
        <x:f>IF(O930=0,"",IF(H930="","",MAX(H930,Summary!$E$5)))</x:f>
      </x:c>
      <x:c r="W930" s="12" t="n">
        <x:f>IF(Q930="Baseline PO cost",U930,0)</x:f>
        <x:v>0</x:v>
      </x:c>
      <x:c r="X930" s="12" t="n">
        <x:f>IF(Q930="Higher PO cost",U930,0)</x:f>
        <x:v>0</x:v>
      </x:c>
      <x:c r="Y930" s="12" t="n">
        <x:f>IF(Q930="Unclassified",U930,0)</x:f>
        <x:v>0</x:v>
      </x:c>
    </x:row>
    <x:row r="931" ht="22" customHeight="1">
      <x:c r="A931" s="2" t="str">
        <x:v>COIL</x:v>
      </x:c>
      <x:c r="B931" s="2" t="str">
        <x:v>30</x:v>
      </x:c>
      <x:c r="C931" s="2" t="str">
        <x:v>6BLK12-4</x:v>
      </x:c>
      <x:c r="D931" s="2" t="str">
        <x:v>3003915</x:v>
      </x:c>
      <x:c r="E931" s="2" t="str">
        <x:v>0</x:v>
      </x:c>
      <x:c r="F931" s="2" t="str">
        <x:v>1</x:v>
      </x:c>
      <x:c r="G931" s="10" t="n">
        <x:v>46041</x:v>
      </x:c>
      <x:c r="H931" s="10" t="n">
        <x:v>46038</x:v>
      </x:c>
      <x:c r="I931" s="7" t="n">
        <x:v>5000</x:v>
      </x:c>
      <x:c r="J931" s="7" t="n">
        <x:v>5000</x:v>
      </x:c>
      <x:c r="K931" s="7" t="n">
        <x:v>1</x:v>
      </x:c>
      <x:c r="L931" s="8" t="n">
        <x:v>2.74</x:v>
      </x:c>
      <x:c r="M931" s="9" t="n">
        <x:v>150</x:v>
      </x:c>
      <x:c r="N931" s="2" t="str">
        <x:v>i</x:v>
      </x:c>
      <x:c r="O931" s="2" t="n">
        <x:v>0</x:v>
      </x:c>
      <x:c r="P931" s="2" t="n">
        <x:v>100</x:v>
      </x:c>
      <x:c r="Q931" s="2" t="str">
        <x:v>Baseline PO cost</x:v>
      </x:c>
      <x:c r="R931" s="2" t="str">
        <x:v>Received</x:v>
      </x:c>
      <x:c r="S931" s="12" t="n">
        <x:f>IF(AND(ISNUMBER(G931),G931&gt;0,G931&lt;=Summary!$E$5,I931&gt;0),I931*K931,0)</x:f>
        <x:v>5000</x:v>
      </x:c>
      <x:c r="T931" s="12" t="n">
        <x:f>MIN(S931,MAX(0,'Inventory detail'!E32-SUM(S923:S930)))</x:f>
        <x:v>0</x:v>
      </x:c>
      <x:c r="U931" s="12" t="n">
        <x:f>IF(O931=1,J931*K931,0)</x:f>
        <x:v>0</x:v>
      </x:c>
      <x:c r="V931" s="13" t="str">
        <x:f>IF(O931=0,"",IF(H931="","",MAX(H931,Summary!$E$5)))</x:f>
      </x:c>
      <x:c r="W931" s="12" t="n">
        <x:f>IF(Q931="Baseline PO cost",U931,0)</x:f>
        <x:v>0</x:v>
      </x:c>
      <x:c r="X931" s="12" t="n">
        <x:f>IF(Q931="Higher PO cost",U931,0)</x:f>
        <x:v>0</x:v>
      </x:c>
      <x:c r="Y931" s="12" t="n">
        <x:f>IF(Q931="Unclassified",U931,0)</x:f>
        <x:v>0</x:v>
      </x:c>
    </x:row>
    <x:row r="932" ht="22" customHeight="1">
      <x:c r="A932" s="2" t="str">
        <x:v>COIL</x:v>
      </x:c>
      <x:c r="B932" s="2" t="str">
        <x:v>30</x:v>
      </x:c>
      <x:c r="C932" s="2" t="str">
        <x:v>6BLK12-4</x:v>
      </x:c>
      <x:c r="D932" s="2" t="str">
        <x:v>3003978</x:v>
      </x:c>
      <x:c r="E932" s="2" t="str">
        <x:v>0</x:v>
      </x:c>
      <x:c r="F932" s="2" t="str">
        <x:v>1</x:v>
      </x:c>
      <x:c r="G932" s="10"/>
      <x:c r="H932" s="10" t="n">
        <x:v>46339</x:v>
      </x:c>
      <x:c r="I932" s="7" t="n">
        <x:v>10000</x:v>
      </x:c>
      <x:c r="J932" s="7" t="n">
        <x:v>10000</x:v>
      </x:c>
      <x:c r="K932" s="7" t="n">
        <x:v>1</x:v>
      </x:c>
      <x:c r="L932" s="8" t="n">
        <x:v>2.74</x:v>
      </x:c>
      <x:c r="M932" s="9" t="n">
        <x:v>0</x:v>
      </x:c>
      <x:c r="N932" s="2" t="str">
        <x:v>a</x:v>
      </x:c>
      <x:c r="O932" s="2" t="n">
        <x:v>1</x:v>
      </x:c>
      <x:c r="P932" s="2" t="n">
        <x:v>100</x:v>
      </x:c>
      <x:c r="Q932" s="2" t="str">
        <x:v>Baseline PO cost</x:v>
      </x:c>
      <x:c r="R932" s="2" t="str">
        <x:v>Incoming active PO</x:v>
      </x:c>
      <x:c r="S932" s="12" t="n">
        <x:f>IF(AND(ISNUMBER(G932),G932&gt;0,G932&lt;=Summary!$E$5,I932&gt;0),I932*K932,0)</x:f>
        <x:v>0</x:v>
      </x:c>
      <x:c r="T932" s="12" t="n">
        <x:f>MIN(S932,MAX(0,'Inventory detail'!E32-SUM(S923:S931)))</x:f>
        <x:v>0</x:v>
      </x:c>
      <x:c r="U932" s="12" t="n">
        <x:f>IF(O932=1,J932*K932,0)</x:f>
        <x:v>10000</x:v>
      </x:c>
      <x:c r="V932" s="13" t="n">
        <x:f>IF(O932=0,"",IF(H932="","",MAX(H932,Summary!$E$5)))</x:f>
        <x:v>46339</x:v>
      </x:c>
      <x:c r="W932" s="12" t="n">
        <x:f>IF(Q932="Baseline PO cost",U932,0)</x:f>
        <x:v>10000</x:v>
      </x:c>
      <x:c r="X932" s="12" t="n">
        <x:f>IF(Q932="Higher PO cost",U932,0)</x:f>
        <x:v>0</x:v>
      </x:c>
      <x:c r="Y932" s="12" t="n">
        <x:f>IF(Q932="Unclassified",U932,0)</x:f>
        <x:v>0</x:v>
      </x:c>
    </x:row>
    <x:row r="933" ht="22" customHeight="1">
      <x:c r="A933" s="2" t="str">
        <x:v>COIL</x:v>
      </x:c>
      <x:c r="B933" s="2" t="str">
        <x:v>30</x:v>
      </x:c>
      <x:c r="C933" s="2" t="str">
        <x:v>6BLK12-4</x:v>
      </x:c>
      <x:c r="D933" s="2" t="str">
        <x:v>3003971</x:v>
      </x:c>
      <x:c r="E933" s="2" t="str">
        <x:v>0</x:v>
      </x:c>
      <x:c r="F933" s="2" t="str">
        <x:v>1</x:v>
      </x:c>
      <x:c r="G933" s="10"/>
      <x:c r="H933" s="10" t="n">
        <x:v>46311</x:v>
      </x:c>
      <x:c r="I933" s="7" t="n">
        <x:v>15000</x:v>
      </x:c>
      <x:c r="J933" s="7" t="n">
        <x:v>15000</x:v>
      </x:c>
      <x:c r="K933" s="7" t="n">
        <x:v>1</x:v>
      </x:c>
      <x:c r="L933" s="8" t="n">
        <x:v>2.74</x:v>
      </x:c>
      <x:c r="M933" s="9" t="n">
        <x:v>0</x:v>
      </x:c>
      <x:c r="N933" s="2" t="str">
        <x:v>a</x:v>
      </x:c>
      <x:c r="O933" s="2" t="n">
        <x:v>1</x:v>
      </x:c>
      <x:c r="P933" s="2" t="n">
        <x:v>100</x:v>
      </x:c>
      <x:c r="Q933" s="2" t="str">
        <x:v>Baseline PO cost</x:v>
      </x:c>
      <x:c r="R933" s="2" t="str">
        <x:v>Incoming active PO</x:v>
      </x:c>
      <x:c r="S933" s="12" t="n">
        <x:f>IF(AND(ISNUMBER(G933),G933&gt;0,G933&lt;=Summary!$E$5,I933&gt;0),I933*K933,0)</x:f>
        <x:v>0</x:v>
      </x:c>
      <x:c r="T933" s="12" t="n">
        <x:f>MIN(S933,MAX(0,'Inventory detail'!E32-SUM(S923:S932)))</x:f>
        <x:v>0</x:v>
      </x:c>
      <x:c r="U933" s="12" t="n">
        <x:f>IF(O933=1,J933*K933,0)</x:f>
        <x:v>15000</x:v>
      </x:c>
      <x:c r="V933" s="13" t="n">
        <x:f>IF(O933=0,"",IF(H933="","",MAX(H933,Summary!$E$5)))</x:f>
        <x:v>46311</x:v>
      </x:c>
      <x:c r="W933" s="12" t="n">
        <x:f>IF(Q933="Baseline PO cost",U933,0)</x:f>
        <x:v>15000</x:v>
      </x:c>
      <x:c r="X933" s="12" t="n">
        <x:f>IF(Q933="Higher PO cost",U933,0)</x:f>
        <x:v>0</x:v>
      </x:c>
      <x:c r="Y933" s="12" t="n">
        <x:f>IF(Q933="Unclassified",U933,0)</x:f>
        <x:v>0</x:v>
      </x:c>
    </x:row>
    <x:row r="934" ht="22" customHeight="1">
      <x:c r="A934" s="2" t="str">
        <x:v>COIL</x:v>
      </x:c>
      <x:c r="B934" s="2" t="str">
        <x:v>30</x:v>
      </x:c>
      <x:c r="C934" s="2" t="str">
        <x:v>6BLK36-4</x:v>
      </x:c>
      <x:c r="D934" s="2" t="str">
        <x:v>3003954</x:v>
      </x:c>
      <x:c r="E934" s="2" t="str">
        <x:v>0</x:v>
      </x:c>
      <x:c r="F934" s="2" t="str">
        <x:v>17</x:v>
      </x:c>
      <x:c r="G934" s="10" t="n">
        <x:v>46226</x:v>
      </x:c>
      <x:c r="H934" s="10" t="n">
        <x:v>46224</x:v>
      </x:c>
      <x:c r="I934" s="7" t="n">
        <x:v>2000</x:v>
      </x:c>
      <x:c r="J934" s="7" t="n">
        <x:v>2000</x:v>
      </x:c>
      <x:c r="K934" s="7" t="n">
        <x:v>1</x:v>
      </x:c>
      <x:c r="L934" s="8" t="n">
        <x:v>9.74</x:v>
      </x:c>
      <x:c r="M934" s="9" t="n">
        <x:v>219.8</x:v>
      </x:c>
      <x:c r="N934" s="2" t="str">
        <x:v>i</x:v>
      </x:c>
      <x:c r="O934" s="2" t="n">
        <x:v>0</x:v>
      </x:c>
      <x:c r="P934" s="2" t="n">
        <x:v>100</x:v>
      </x:c>
      <x:c r="Q934" s="2" t="str">
        <x:v>Baseline PO cost</x:v>
      </x:c>
      <x:c r="R934" s="2" t="str">
        <x:v>Received</x:v>
      </x:c>
      <x:c r="S934" s="12" t="n">
        <x:f>IF(AND(ISNUMBER(G934),G934&gt;0,G934&lt;=Summary!$E$5,I934&gt;0),I934*K934,0)</x:f>
        <x:v>2000</x:v>
      </x:c>
      <x:c r="T934" s="12" t="n">
        <x:f>MIN(S934,MAX(0,'Inventory detail'!E362-0))</x:f>
        <x:v>400</x:v>
      </x:c>
      <x:c r="U934" s="12" t="n">
        <x:f>IF(O934=1,J934*K934,0)</x:f>
        <x:v>0</x:v>
      </x:c>
      <x:c r="V934" s="13" t="str">
        <x:f>IF(O934=0,"",IF(H934="","",MAX(H934,Summary!$E$5)))</x:f>
      </x:c>
      <x:c r="W934" s="12" t="n">
        <x:f>IF(Q934="Baseline PO cost",U934,0)</x:f>
        <x:v>0</x:v>
      </x:c>
      <x:c r="X934" s="12" t="n">
        <x:f>IF(Q934="Higher PO cost",U934,0)</x:f>
        <x:v>0</x:v>
      </x:c>
      <x:c r="Y934" s="12" t="n">
        <x:f>IF(Q934="Unclassified",U934,0)</x:f>
        <x:v>0</x:v>
      </x:c>
    </x:row>
    <x:row r="935" ht="22" customHeight="1">
      <x:c r="A935" s="2" t="str">
        <x:v>COIL</x:v>
      </x:c>
      <x:c r="B935" s="2" t="str">
        <x:v>30</x:v>
      </x:c>
      <x:c r="C935" s="2" t="str">
        <x:v>6BLK36-4</x:v>
      </x:c>
      <x:c r="D935" s="2" t="str">
        <x:v>3003940</x:v>
      </x:c>
      <x:c r="E935" s="2" t="str">
        <x:v>0</x:v>
      </x:c>
      <x:c r="F935" s="2" t="str">
        <x:v>24</x:v>
      </x:c>
      <x:c r="G935" s="10" t="n">
        <x:v>46143</x:v>
      </x:c>
      <x:c r="H935" s="10" t="n">
        <x:v>46143</x:v>
      </x:c>
      <x:c r="I935" s="7" t="n">
        <x:v>500</x:v>
      </x:c>
      <x:c r="J935" s="7" t="n">
        <x:v>500</x:v>
      </x:c>
      <x:c r="K935" s="7" t="n">
        <x:v>1</x:v>
      </x:c>
      <x:c r="L935" s="8" t="n">
        <x:v>9.74</x:v>
      </x:c>
      <x:c r="M935" s="9" t="n">
        <x:v>54.95</x:v>
      </x:c>
      <x:c r="N935" s="2" t="str">
        <x:v>i</x:v>
      </x:c>
      <x:c r="O935" s="2" t="n">
        <x:v>0</x:v>
      </x:c>
      <x:c r="P935" s="2" t="n">
        <x:v>100</x:v>
      </x:c>
      <x:c r="Q935" s="2" t="str">
        <x:v>Baseline PO cost</x:v>
      </x:c>
      <x:c r="R935" s="2" t="str">
        <x:v>Received</x:v>
      </x:c>
      <x:c r="S935" s="12" t="n">
        <x:f>IF(AND(ISNUMBER(G935),G935&gt;0,G935&lt;=Summary!$E$5,I935&gt;0),I935*K935,0)</x:f>
        <x:v>500</x:v>
      </x:c>
      <x:c r="T935" s="12" t="n">
        <x:f>MIN(S935,MAX(0,'Inventory detail'!E362-SUM(S934:S934)))</x:f>
        <x:v>0</x:v>
      </x:c>
      <x:c r="U935" s="12" t="n">
        <x:f>IF(O935=1,J935*K935,0)</x:f>
        <x:v>0</x:v>
      </x:c>
      <x:c r="V935" s="13" t="str">
        <x:f>IF(O935=0,"",IF(H935="","",MAX(H935,Summary!$E$5)))</x:f>
      </x:c>
      <x:c r="W935" s="12" t="n">
        <x:f>IF(Q935="Baseline PO cost",U935,0)</x:f>
        <x:v>0</x:v>
      </x:c>
      <x:c r="X935" s="12" t="n">
        <x:f>IF(Q935="Higher PO cost",U935,0)</x:f>
        <x:v>0</x:v>
      </x:c>
      <x:c r="Y935" s="12" t="n">
        <x:f>IF(Q935="Unclassified",U935,0)</x:f>
        <x:v>0</x:v>
      </x:c>
    </x:row>
    <x:row r="936" ht="22" customHeight="1">
      <x:c r="A936" s="2" t="str">
        <x:v>COIL</x:v>
      </x:c>
      <x:c r="B936" s="2" t="str">
        <x:v>30</x:v>
      </x:c>
      <x:c r="C936" s="2" t="str">
        <x:v>6BLK36-4</x:v>
      </x:c>
      <x:c r="D936" s="2" t="str">
        <x:v>3003925</x:v>
      </x:c>
      <x:c r="E936" s="2" t="str">
        <x:v>0</x:v>
      </x:c>
      <x:c r="F936" s="2" t="str">
        <x:v>20</x:v>
      </x:c>
      <x:c r="G936" s="10" t="n">
        <x:v>46070</x:v>
      </x:c>
      <x:c r="H936" s="10" t="n">
        <x:v>46063</x:v>
      </x:c>
      <x:c r="I936" s="7" t="n">
        <x:v>1500</x:v>
      </x:c>
      <x:c r="J936" s="7" t="n">
        <x:v>1500</x:v>
      </x:c>
      <x:c r="K936" s="7" t="n">
        <x:v>1</x:v>
      </x:c>
      <x:c r="L936" s="8" t="n">
        <x:v>9.74</x:v>
      </x:c>
      <x:c r="M936" s="9" t="n">
        <x:v>160.05</x:v>
      </x:c>
      <x:c r="N936" s="2" t="str">
        <x:v>i</x:v>
      </x:c>
      <x:c r="O936" s="2" t="n">
        <x:v>0</x:v>
      </x:c>
      <x:c r="P936" s="2" t="n">
        <x:v>100</x:v>
      </x:c>
      <x:c r="Q936" s="2" t="str">
        <x:v>Baseline PO cost</x:v>
      </x:c>
      <x:c r="R936" s="2" t="str">
        <x:v>Received</x:v>
      </x:c>
      <x:c r="S936" s="12" t="n">
        <x:f>IF(AND(ISNUMBER(G936),G936&gt;0,G936&lt;=Summary!$E$5,I936&gt;0),I936*K936,0)</x:f>
        <x:v>1500</x:v>
      </x:c>
      <x:c r="T936" s="12" t="n">
        <x:f>MIN(S936,MAX(0,'Inventory detail'!E362-SUM(S934:S935)))</x:f>
        <x:v>0</x:v>
      </x:c>
      <x:c r="U936" s="12" t="n">
        <x:f>IF(O936=1,J936*K936,0)</x:f>
        <x:v>0</x:v>
      </x:c>
      <x:c r="V936" s="13" t="str">
        <x:f>IF(O936=0,"",IF(H936="","",MAX(H936,Summary!$E$5)))</x:f>
      </x:c>
      <x:c r="W936" s="12" t="n">
        <x:f>IF(Q936="Baseline PO cost",U936,0)</x:f>
        <x:v>0</x:v>
      </x:c>
      <x:c r="X936" s="12" t="n">
        <x:f>IF(Q936="Higher PO cost",U936,0)</x:f>
        <x:v>0</x:v>
      </x:c>
      <x:c r="Y936" s="12" t="n">
        <x:f>IF(Q936="Unclassified",U936,0)</x:f>
        <x:v>0</x:v>
      </x:c>
    </x:row>
    <x:row r="937" ht="22" customHeight="1">
      <x:c r="A937" s="2" t="str">
        <x:v>COIL</x:v>
      </x:c>
      <x:c r="B937" s="2" t="str">
        <x:v>30</x:v>
      </x:c>
      <x:c r="C937" s="2" t="str">
        <x:v>6BLK36-4</x:v>
      </x:c>
      <x:c r="D937" s="2" t="str">
        <x:v>3003978</x:v>
      </x:c>
      <x:c r="E937" s="2" t="str">
        <x:v>0</x:v>
      </x:c>
      <x:c r="F937" s="2" t="str">
        <x:v>22</x:v>
      </x:c>
      <x:c r="G937" s="10"/>
      <x:c r="H937" s="10" t="n">
        <x:v>46339</x:v>
      </x:c>
      <x:c r="I937" s="7" t="n">
        <x:v>2500</x:v>
      </x:c>
      <x:c r="J937" s="7" t="n">
        <x:v>2500</x:v>
      </x:c>
      <x:c r="K937" s="7" t="n">
        <x:v>1</x:v>
      </x:c>
      <x:c r="L937" s="8" t="n">
        <x:v>9.74</x:v>
      </x:c>
      <x:c r="M937" s="9" t="n">
        <x:v>0</x:v>
      </x:c>
      <x:c r="N937" s="2" t="str">
        <x:v>a</x:v>
      </x:c>
      <x:c r="O937" s="2" t="n">
        <x:v>1</x:v>
      </x:c>
      <x:c r="P937" s="2" t="n">
        <x:v>100</x:v>
      </x:c>
      <x:c r="Q937" s="2" t="str">
        <x:v>Baseline PO cost</x:v>
      </x:c>
      <x:c r="R937" s="2" t="str">
        <x:v>Incoming active PO</x:v>
      </x:c>
      <x:c r="S937" s="12" t="n">
        <x:f>IF(AND(ISNUMBER(G937),G937&gt;0,G937&lt;=Summary!$E$5,I937&gt;0),I937*K937,0)</x:f>
        <x:v>0</x:v>
      </x:c>
      <x:c r="T937" s="12" t="n">
        <x:f>MIN(S937,MAX(0,'Inventory detail'!E362-SUM(S934:S936)))</x:f>
        <x:v>0</x:v>
      </x:c>
      <x:c r="U937" s="12" t="n">
        <x:f>IF(O937=1,J937*K937,0)</x:f>
        <x:v>2500</x:v>
      </x:c>
      <x:c r="V937" s="13" t="n">
        <x:f>IF(O937=0,"",IF(H937="","",MAX(H937,Summary!$E$5)))</x:f>
        <x:v>46339</x:v>
      </x:c>
      <x:c r="W937" s="12" t="n">
        <x:f>IF(Q937="Baseline PO cost",U937,0)</x:f>
        <x:v>2500</x:v>
      </x:c>
      <x:c r="X937" s="12" t="n">
        <x:f>IF(Q937="Higher PO cost",U937,0)</x:f>
        <x:v>0</x:v>
      </x:c>
      <x:c r="Y937" s="12" t="n">
        <x:f>IF(Q937="Unclassified",U937,0)</x:f>
        <x:v>0</x:v>
      </x:c>
    </x:row>
    <x:row r="938" ht="22" customHeight="1">
      <x:c r="A938" s="2" t="str">
        <x:v>COIL</x:v>
      </x:c>
      <x:c r="B938" s="2" t="str">
        <x:v>30</x:v>
      </x:c>
      <x:c r="C938" s="2" t="str">
        <x:v>6CLR12-4</x:v>
      </x:c>
      <x:c r="D938" s="2" t="str">
        <x:v>3003945</x:v>
      </x:c>
      <x:c r="E938" s="2" t="str">
        <x:v>0</x:v>
      </x:c>
      <x:c r="F938" s="2" t="str">
        <x:v>2</x:v>
      </x:c>
      <x:c r="G938" s="10" t="n">
        <x:v>46174</x:v>
      </x:c>
      <x:c r="H938" s="10" t="n">
        <x:v>46171</x:v>
      </x:c>
      <x:c r="I938" s="7" t="n">
        <x:v>7500</x:v>
      </x:c>
      <x:c r="J938" s="7" t="n">
        <x:v>7500</x:v>
      </x:c>
      <x:c r="K938" s="7" t="n">
        <x:v>1</x:v>
      </x:c>
      <x:c r="L938" s="8" t="n">
        <x:v>3.23</x:v>
      </x:c>
      <x:c r="M938" s="9" t="n">
        <x:v>273.75</x:v>
      </x:c>
      <x:c r="N938" s="2" t="str">
        <x:v>i</x:v>
      </x:c>
      <x:c r="O938" s="2" t="n">
        <x:v>0</x:v>
      </x:c>
      <x:c r="P938" s="2" t="n">
        <x:v>100</x:v>
      </x:c>
      <x:c r="Q938" s="2" t="str">
        <x:v>Baseline PO cost</x:v>
      </x:c>
      <x:c r="R938" s="2" t="str">
        <x:v>Received</x:v>
      </x:c>
      <x:c r="S938" s="12" t="n">
        <x:f>IF(AND(ISNUMBER(G938),G938&gt;0,G938&lt;=Summary!$E$5,I938&gt;0),I938*K938,0)</x:f>
        <x:v>7500</x:v>
      </x:c>
      <x:c r="T938" s="12" t="n">
        <x:f>MIN(S938,MAX(0,'Inventory detail'!E319-0))</x:f>
        <x:v>7500</x:v>
      </x:c>
      <x:c r="U938" s="12" t="n">
        <x:f>IF(O938=1,J938*K938,0)</x:f>
        <x:v>0</x:v>
      </x:c>
      <x:c r="V938" s="13" t="str">
        <x:f>IF(O938=0,"",IF(H938="","",MAX(H938,Summary!$E$5)))</x:f>
      </x:c>
      <x:c r="W938" s="12" t="n">
        <x:f>IF(Q938="Baseline PO cost",U938,0)</x:f>
        <x:v>0</x:v>
      </x:c>
      <x:c r="X938" s="12" t="n">
        <x:f>IF(Q938="Higher PO cost",U938,0)</x:f>
        <x:v>0</x:v>
      </x:c>
      <x:c r="Y938" s="12" t="n">
        <x:f>IF(Q938="Unclassified",U938,0)</x:f>
        <x:v>0</x:v>
      </x:c>
    </x:row>
    <x:row r="939" ht="22" customHeight="1">
      <x:c r="A939" s="2" t="str">
        <x:v>COIL</x:v>
      </x:c>
      <x:c r="B939" s="2" t="str">
        <x:v>30</x:v>
      </x:c>
      <x:c r="C939" s="2" t="str">
        <x:v>6CLR12-4</x:v>
      </x:c>
      <x:c r="D939" s="2" t="str">
        <x:v>3003915</x:v>
      </x:c>
      <x:c r="E939" s="2" t="str">
        <x:v>0</x:v>
      </x:c>
      <x:c r="F939" s="2" t="str">
        <x:v>2</x:v>
      </x:c>
      <x:c r="G939" s="10" t="n">
        <x:v>46041</x:v>
      </x:c>
      <x:c r="H939" s="10" t="n">
        <x:v>46038</x:v>
      </x:c>
      <x:c r="I939" s="7" t="n">
        <x:v>5000</x:v>
      </x:c>
      <x:c r="J939" s="7" t="n">
        <x:v>5000</x:v>
      </x:c>
      <x:c r="K939" s="7" t="n">
        <x:v>1</x:v>
      </x:c>
      <x:c r="L939" s="8" t="n">
        <x:v>3.23</x:v>
      </x:c>
      <x:c r="M939" s="9" t="n">
        <x:v>177</x:v>
      </x:c>
      <x:c r="N939" s="2" t="str">
        <x:v>i</x:v>
      </x:c>
      <x:c r="O939" s="2" t="n">
        <x:v>0</x:v>
      </x:c>
      <x:c r="P939" s="2" t="n">
        <x:v>100</x:v>
      </x:c>
      <x:c r="Q939" s="2" t="str">
        <x:v>Baseline PO cost</x:v>
      </x:c>
      <x:c r="R939" s="2" t="str">
        <x:v>Received</x:v>
      </x:c>
      <x:c r="S939" s="12" t="n">
        <x:f>IF(AND(ISNUMBER(G939),G939&gt;0,G939&lt;=Summary!$E$5,I939&gt;0),I939*K939,0)</x:f>
        <x:v>5000</x:v>
      </x:c>
      <x:c r="T939" s="12" t="n">
        <x:f>MIN(S939,MAX(0,'Inventory detail'!E319-SUM(S938:S938)))</x:f>
        <x:v>800</x:v>
      </x:c>
      <x:c r="U939" s="12" t="n">
        <x:f>IF(O939=1,J939*K939,0)</x:f>
        <x:v>0</x:v>
      </x:c>
      <x:c r="V939" s="13" t="str">
        <x:f>IF(O939=0,"",IF(H939="","",MAX(H939,Summary!$E$5)))</x:f>
      </x:c>
      <x:c r="W939" s="12" t="n">
        <x:f>IF(Q939="Baseline PO cost",U939,0)</x:f>
        <x:v>0</x:v>
      </x:c>
      <x:c r="X939" s="12" t="n">
        <x:f>IF(Q939="Higher PO cost",U939,0)</x:f>
        <x:v>0</x:v>
      </x:c>
      <x:c r="Y939" s="12" t="n">
        <x:f>IF(Q939="Unclassified",U939,0)</x:f>
        <x:v>0</x:v>
      </x:c>
    </x:row>
    <x:row r="940" ht="22" customHeight="1">
      <x:c r="A940" s="2" t="str">
        <x:v>COIL</x:v>
      </x:c>
      <x:c r="B940" s="2" t="str">
        <x:v>30</x:v>
      </x:c>
      <x:c r="C940" s="2" t="str">
        <x:v>6NAV12-4</x:v>
      </x:c>
      <x:c r="D940" s="2" t="str">
        <x:v>3003953</x:v>
      </x:c>
      <x:c r="E940" s="2" t="str">
        <x:v>0</x:v>
      </x:c>
      <x:c r="F940" s="2" t="str">
        <x:v>2</x:v>
      </x:c>
      <x:c r="G940" s="10" t="n">
        <x:v>46195</x:v>
      </x:c>
      <x:c r="H940" s="10" t="n">
        <x:v>46197</x:v>
      </x:c>
      <x:c r="I940" s="7" t="n">
        <x:v>2500</x:v>
      </x:c>
      <x:c r="J940" s="7" t="n">
        <x:v>2500</x:v>
      </x:c>
      <x:c r="K940" s="7" t="n">
        <x:v>1</x:v>
      </x:c>
      <x:c r="L940" s="8" t="n">
        <x:v>3.23</x:v>
      </x:c>
      <x:c r="M940" s="9" t="n">
        <x:v>91.25</x:v>
      </x:c>
      <x:c r="N940" s="2" t="str">
        <x:v>i</x:v>
      </x:c>
      <x:c r="O940" s="2" t="n">
        <x:v>0</x:v>
      </x:c>
      <x:c r="P940" s="2" t="n">
        <x:v>100</x:v>
      </x:c>
      <x:c r="Q940" s="2" t="str">
        <x:v>Baseline PO cost</x:v>
      </x:c>
      <x:c r="R940" s="2" t="str">
        <x:v>Received</x:v>
      </x:c>
      <x:c r="S940" s="12" t="n">
        <x:f>IF(AND(ISNUMBER(G940),G940&gt;0,G940&lt;=Summary!$E$5,I940&gt;0),I940*K940,0)</x:f>
        <x:v>2500</x:v>
      </x:c>
      <x:c r="T940" s="12" t="n">
        <x:f>MIN(S940,MAX(0,'Inventory detail'!E406-0))</x:f>
        <x:v>2500</x:v>
      </x:c>
      <x:c r="U940" s="12" t="n">
        <x:f>IF(O940=1,J940*K940,0)</x:f>
        <x:v>0</x:v>
      </x:c>
      <x:c r="V940" s="13" t="str">
        <x:f>IF(O940=0,"",IF(H940="","",MAX(H940,Summary!$E$5)))</x:f>
      </x:c>
      <x:c r="W940" s="12" t="n">
        <x:f>IF(Q940="Baseline PO cost",U940,0)</x:f>
        <x:v>0</x:v>
      </x:c>
      <x:c r="X940" s="12" t="n">
        <x:f>IF(Q940="Higher PO cost",U940,0)</x:f>
        <x:v>0</x:v>
      </x:c>
      <x:c r="Y940" s="12" t="n">
        <x:f>IF(Q940="Unclassified",U940,0)</x:f>
        <x:v>0</x:v>
      </x:c>
    </x:row>
    <x:row r="941" ht="22" customHeight="1">
      <x:c r="A941" s="2" t="str">
        <x:v>COIL</x:v>
      </x:c>
      <x:c r="B941" s="2" t="str">
        <x:v>30</x:v>
      </x:c>
      <x:c r="C941" s="2" t="str">
        <x:v>6NAV12-4</x:v>
      </x:c>
      <x:c r="D941" s="2" t="str">
        <x:v>3003925</x:v>
      </x:c>
      <x:c r="E941" s="2" t="str">
        <x:v>0</x:v>
      </x:c>
      <x:c r="F941" s="2" t="str">
        <x:v>2</x:v>
      </x:c>
      <x:c r="G941" s="10" t="n">
        <x:v>46070</x:v>
      </x:c>
      <x:c r="H941" s="10" t="n">
        <x:v>46063</x:v>
      </x:c>
      <x:c r="I941" s="7" t="n">
        <x:v>2500</x:v>
      </x:c>
      <x:c r="J941" s="7" t="n">
        <x:v>2500</x:v>
      </x:c>
      <x:c r="K941" s="7" t="n">
        <x:v>1</x:v>
      </x:c>
      <x:c r="L941" s="8" t="n">
        <x:v>3.23</x:v>
      </x:c>
      <x:c r="M941" s="9" t="n">
        <x:v>88.5</x:v>
      </x:c>
      <x:c r="N941" s="2" t="str">
        <x:v>i</x:v>
      </x:c>
      <x:c r="O941" s="2" t="n">
        <x:v>0</x:v>
      </x:c>
      <x:c r="P941" s="2" t="n">
        <x:v>100</x:v>
      </x:c>
      <x:c r="Q941" s="2" t="str">
        <x:v>Baseline PO cost</x:v>
      </x:c>
      <x:c r="R941" s="2" t="str">
        <x:v>Received</x:v>
      </x:c>
      <x:c r="S941" s="12" t="n">
        <x:f>IF(AND(ISNUMBER(G941),G941&gt;0,G941&lt;=Summary!$E$5,I941&gt;0),I941*K941,0)</x:f>
        <x:v>2500</x:v>
      </x:c>
      <x:c r="T941" s="12" t="n">
        <x:f>MIN(S941,MAX(0,'Inventory detail'!E406-SUM(S940:S940)))</x:f>
        <x:v>0</x:v>
      </x:c>
      <x:c r="U941" s="12" t="n">
        <x:f>IF(O941=1,J941*K941,0)</x:f>
        <x:v>0</x:v>
      </x:c>
      <x:c r="V941" s="13" t="str">
        <x:f>IF(O941=0,"",IF(H941="","",MAX(H941,Summary!$E$5)))</x:f>
      </x:c>
      <x:c r="W941" s="12" t="n">
        <x:f>IF(Q941="Baseline PO cost",U941,0)</x:f>
        <x:v>0</x:v>
      </x:c>
      <x:c r="X941" s="12" t="n">
        <x:f>IF(Q941="Higher PO cost",U941,0)</x:f>
        <x:v>0</x:v>
      </x:c>
      <x:c r="Y941" s="12" t="n">
        <x:f>IF(Q941="Unclassified",U941,0)</x:f>
        <x:v>0</x:v>
      </x:c>
    </x:row>
    <x:row r="942" ht="22" customHeight="1">
      <x:c r="A942" s="2" t="str">
        <x:v>COIL</x:v>
      </x:c>
      <x:c r="B942" s="2" t="str">
        <x:v>30</x:v>
      </x:c>
      <x:c r="C942" s="2" t="str">
        <x:v>6WHT12-4</x:v>
      </x:c>
      <x:c r="D942" s="2" t="str">
        <x:v>3003954</x:v>
      </x:c>
      <x:c r="E942" s="2" t="str">
        <x:v>0</x:v>
      </x:c>
      <x:c r="F942" s="2" t="str">
        <x:v>2</x:v>
      </x:c>
      <x:c r="G942" s="10" t="n">
        <x:v>46226</x:v>
      </x:c>
      <x:c r="H942" s="10" t="n">
        <x:v>46224</x:v>
      </x:c>
      <x:c r="I942" s="7" t="n">
        <x:v>2500</x:v>
      </x:c>
      <x:c r="J942" s="7" t="n">
        <x:v>2500</x:v>
      </x:c>
      <x:c r="K942" s="7" t="n">
        <x:v>1</x:v>
      </x:c>
      <x:c r="L942" s="8" t="n">
        <x:v>3.23</x:v>
      </x:c>
      <x:c r="M942" s="9" t="n">
        <x:v>91.25</x:v>
      </x:c>
      <x:c r="N942" s="2" t="str">
        <x:v>i</x:v>
      </x:c>
      <x:c r="O942" s="2" t="n">
        <x:v>0</x:v>
      </x:c>
      <x:c r="P942" s="2" t="n">
        <x:v>100</x:v>
      </x:c>
      <x:c r="Q942" s="2" t="str">
        <x:v>Baseline PO cost</x:v>
      </x:c>
      <x:c r="R942" s="2" t="str">
        <x:v>Received</x:v>
      </x:c>
      <x:c r="S942" s="12" t="n">
        <x:f>IF(AND(ISNUMBER(G942),G942&gt;0,G942&lt;=Summary!$E$5,I942&gt;0),I942*K942,0)</x:f>
        <x:v>2500</x:v>
      </x:c>
      <x:c r="T942" s="12" t="n">
        <x:f>MIN(S942,MAX(0,'Inventory detail'!E332-0))</x:f>
        <x:v>2500</x:v>
      </x:c>
      <x:c r="U942" s="12" t="n">
        <x:f>IF(O942=1,J942*K942,0)</x:f>
        <x:v>0</x:v>
      </x:c>
      <x:c r="V942" s="13" t="str">
        <x:f>IF(O942=0,"",IF(H942="","",MAX(H942,Summary!$E$5)))</x:f>
      </x:c>
      <x:c r="W942" s="12" t="n">
        <x:f>IF(Q942="Baseline PO cost",U942,0)</x:f>
        <x:v>0</x:v>
      </x:c>
      <x:c r="X942" s="12" t="n">
        <x:f>IF(Q942="Higher PO cost",U942,0)</x:f>
        <x:v>0</x:v>
      </x:c>
      <x:c r="Y942" s="12" t="n">
        <x:f>IF(Q942="Unclassified",U942,0)</x:f>
        <x:v>0</x:v>
      </x:c>
    </x:row>
    <x:row r="943" ht="22" customHeight="1">
      <x:c r="A943" s="2" t="str">
        <x:v>COIL</x:v>
      </x:c>
      <x:c r="B943" s="2" t="str">
        <x:v>30</x:v>
      </x:c>
      <x:c r="C943" s="2" t="str">
        <x:v>6WHT12-4</x:v>
      </x:c>
      <x:c r="D943" s="2" t="str">
        <x:v>3003915</x:v>
      </x:c>
      <x:c r="E943" s="2" t="str">
        <x:v>0</x:v>
      </x:c>
      <x:c r="F943" s="2" t="str">
        <x:v>3</x:v>
      </x:c>
      <x:c r="G943" s="10" t="n">
        <x:v>46041</x:v>
      </x:c>
      <x:c r="H943" s="10" t="n">
        <x:v>46038</x:v>
      </x:c>
      <x:c r="I943" s="7" t="n">
        <x:v>2500</x:v>
      </x:c>
      <x:c r="J943" s="7" t="n">
        <x:v>2500</x:v>
      </x:c>
      <x:c r="K943" s="7" t="n">
        <x:v>1</x:v>
      </x:c>
      <x:c r="L943" s="8" t="n">
        <x:v>3.23</x:v>
      </x:c>
      <x:c r="M943" s="9" t="n">
        <x:v>88.5</x:v>
      </x:c>
      <x:c r="N943" s="2" t="str">
        <x:v>i</x:v>
      </x:c>
      <x:c r="O943" s="2" t="n">
        <x:v>0</x:v>
      </x:c>
      <x:c r="P943" s="2" t="n">
        <x:v>100</x:v>
      </x:c>
      <x:c r="Q943" s="2" t="str">
        <x:v>Baseline PO cost</x:v>
      </x:c>
      <x:c r="R943" s="2" t="str">
        <x:v>Received</x:v>
      </x:c>
      <x:c r="S943" s="12" t="n">
        <x:f>IF(AND(ISNUMBER(G943),G943&gt;0,G943&lt;=Summary!$E$5,I943&gt;0),I943*K943,0)</x:f>
        <x:v>2500</x:v>
      </x:c>
      <x:c r="T943" s="12" t="n">
        <x:f>MIN(S943,MAX(0,'Inventory detail'!E332-SUM(S942:S942)))</x:f>
        <x:v>300</x:v>
      </x:c>
      <x:c r="U943" s="12" t="n">
        <x:f>IF(O943=1,J943*K943,0)</x:f>
        <x:v>0</x:v>
      </x:c>
      <x:c r="V943" s="13" t="str">
        <x:f>IF(O943=0,"",IF(H943="","",MAX(H943,Summary!$E$5)))</x:f>
      </x:c>
      <x:c r="W943" s="12" t="n">
        <x:f>IF(Q943="Baseline PO cost",U943,0)</x:f>
        <x:v>0</x:v>
      </x:c>
      <x:c r="X943" s="12" t="n">
        <x:f>IF(Q943="Higher PO cost",U943,0)</x:f>
        <x:v>0</x:v>
      </x:c>
      <x:c r="Y943" s="12" t="n">
        <x:f>IF(Q943="Unclassified",U943,0)</x:f>
        <x:v>0</x:v>
      </x:c>
    </x:row>
    <x:row r="944" ht="22" customHeight="1">
      <x:c r="A944" s="2" t="str">
        <x:v>COIL</x:v>
      </x:c>
      <x:c r="B944" s="2" t="str">
        <x:v>30</x:v>
      </x:c>
      <x:c r="C944" s="2" t="str">
        <x:v>7BLK12-4</x:v>
      </x:c>
      <x:c r="D944" s="2" t="str">
        <x:v>3003962</x:v>
      </x:c>
      <x:c r="E944" s="2" t="str">
        <x:v>0</x:v>
      </x:c>
      <x:c r="F944" s="2" t="str">
        <x:v>2</x:v>
      </x:c>
      <x:c r="G944" s="10" t="n">
        <x:v>46273</x:v>
      </x:c>
      <x:c r="H944" s="10" t="n">
        <x:v>46269</x:v>
      </x:c>
      <x:c r="I944" s="7" t="n">
        <x:v>10000</x:v>
      </x:c>
      <x:c r="J944" s="7" t="n">
        <x:v>10000</x:v>
      </x:c>
      <x:c r="K944" s="7" t="n">
        <x:v>1</x:v>
      </x:c>
      <x:c r="L944" s="8" t="n">
        <x:v>2.9</x:v>
      </x:c>
      <x:c r="M944" s="9" t="n">
        <x:v>328</x:v>
      </x:c>
      <x:c r="N944" s="2" t="str">
        <x:v>i</x:v>
      </x:c>
      <x:c r="O944" s="2" t="n">
        <x:v>0</x:v>
      </x:c>
      <x:c r="P944" s="2" t="n">
        <x:v>100</x:v>
      </x:c>
      <x:c r="Q944" s="2" t="str">
        <x:v>Baseline PO cost</x:v>
      </x:c>
      <x:c r="R944" s="2" t="str">
        <x:v>Received</x:v>
      </x:c>
      <x:c r="S944" s="12" t="n">
        <x:f>IF(AND(ISNUMBER(G944),G944&gt;0,G944&lt;=Summary!$E$5,I944&gt;0),I944*K944,0)</x:f>
        <x:v>10000</x:v>
      </x:c>
      <x:c r="T944" s="12" t="n">
        <x:f>MIN(S944,MAX(0,'Inventory detail'!E81-0))</x:f>
        <x:v>3100</x:v>
      </x:c>
      <x:c r="U944" s="12" t="n">
        <x:f>IF(O944=1,J944*K944,0)</x:f>
        <x:v>0</x:v>
      </x:c>
      <x:c r="V944" s="13" t="str">
        <x:f>IF(O944=0,"",IF(H944="","",MAX(H944,Summary!$E$5)))</x:f>
      </x:c>
      <x:c r="W944" s="12" t="n">
        <x:f>IF(Q944="Baseline PO cost",U944,0)</x:f>
        <x:v>0</x:v>
      </x:c>
      <x:c r="X944" s="12" t="n">
        <x:f>IF(Q944="Higher PO cost",U944,0)</x:f>
        <x:v>0</x:v>
      </x:c>
      <x:c r="Y944" s="12" t="n">
        <x:f>IF(Q944="Unclassified",U944,0)</x:f>
        <x:v>0</x:v>
      </x:c>
    </x:row>
    <x:row r="945" ht="22" customHeight="1">
      <x:c r="A945" s="2" t="str">
        <x:v>COIL</x:v>
      </x:c>
      <x:c r="B945" s="2" t="str">
        <x:v>30</x:v>
      </x:c>
      <x:c r="C945" s="2" t="str">
        <x:v>7BLK12-4</x:v>
      </x:c>
      <x:c r="D945" s="2" t="str">
        <x:v>3003954</x:v>
      </x:c>
      <x:c r="E945" s="2" t="str">
        <x:v>0</x:v>
      </x:c>
      <x:c r="F945" s="2" t="str">
        <x:v>3</x:v>
      </x:c>
      <x:c r="G945" s="10" t="n">
        <x:v>46226</x:v>
      </x:c>
      <x:c r="H945" s="10" t="n">
        <x:v>46224</x:v>
      </x:c>
      <x:c r="I945" s="7" t="n">
        <x:v>5000</x:v>
      </x:c>
      <x:c r="J945" s="7" t="n">
        <x:v>5000</x:v>
      </x:c>
      <x:c r="K945" s="7" t="n">
        <x:v>1</x:v>
      </x:c>
      <x:c r="L945" s="8" t="n">
        <x:v>2.9</x:v>
      </x:c>
      <x:c r="M945" s="9" t="n">
        <x:v>164</x:v>
      </x:c>
      <x:c r="N945" s="2" t="str">
        <x:v>i</x:v>
      </x:c>
      <x:c r="O945" s="2" t="n">
        <x:v>0</x:v>
      </x:c>
      <x:c r="P945" s="2" t="n">
        <x:v>100</x:v>
      </x:c>
      <x:c r="Q945" s="2" t="str">
        <x:v>Baseline PO cost</x:v>
      </x:c>
      <x:c r="R945" s="2" t="str">
        <x:v>Received</x:v>
      </x:c>
      <x:c r="S945" s="12" t="n">
        <x:f>IF(AND(ISNUMBER(G945),G945&gt;0,G945&lt;=Summary!$E$5,I945&gt;0),I945*K945,0)</x:f>
        <x:v>5000</x:v>
      </x:c>
      <x:c r="T945" s="12" t="n">
        <x:f>MIN(S945,MAX(0,'Inventory detail'!E81-SUM(S944:S944)))</x:f>
        <x:v>0</x:v>
      </x:c>
      <x:c r="U945" s="12" t="n">
        <x:f>IF(O945=1,J945*K945,0)</x:f>
        <x:v>0</x:v>
      </x:c>
      <x:c r="V945" s="13" t="str">
        <x:f>IF(O945=0,"",IF(H945="","",MAX(H945,Summary!$E$5)))</x:f>
      </x:c>
      <x:c r="W945" s="12" t="n">
        <x:f>IF(Q945="Baseline PO cost",U945,0)</x:f>
        <x:v>0</x:v>
      </x:c>
      <x:c r="X945" s="12" t="n">
        <x:f>IF(Q945="Higher PO cost",U945,0)</x:f>
        <x:v>0</x:v>
      </x:c>
      <x:c r="Y945" s="12" t="n">
        <x:f>IF(Q945="Unclassified",U945,0)</x:f>
        <x:v>0</x:v>
      </x:c>
    </x:row>
    <x:row r="946" ht="22" customHeight="1">
      <x:c r="A946" s="2" t="str">
        <x:v>COIL</x:v>
      </x:c>
      <x:c r="B946" s="2" t="str">
        <x:v>30</x:v>
      </x:c>
      <x:c r="C946" s="2" t="str">
        <x:v>7BLK12-4</x:v>
      </x:c>
      <x:c r="D946" s="2" t="str">
        <x:v>3003953</x:v>
      </x:c>
      <x:c r="E946" s="2" t="str">
        <x:v>0</x:v>
      </x:c>
      <x:c r="F946" s="2" t="str">
        <x:v>3</x:v>
      </x:c>
      <x:c r="G946" s="10" t="n">
        <x:v>46195</x:v>
      </x:c>
      <x:c r="H946" s="10" t="n">
        <x:v>46197</x:v>
      </x:c>
      <x:c r="I946" s="7" t="n">
        <x:v>5000</x:v>
      </x:c>
      <x:c r="J946" s="7" t="n">
        <x:v>5000</x:v>
      </x:c>
      <x:c r="K946" s="7" t="n">
        <x:v>1</x:v>
      </x:c>
      <x:c r="L946" s="8" t="n">
        <x:v>2.9</x:v>
      </x:c>
      <x:c r="M946" s="9" t="n">
        <x:v>164</x:v>
      </x:c>
      <x:c r="N946" s="2" t="str">
        <x:v>i</x:v>
      </x:c>
      <x:c r="O946" s="2" t="n">
        <x:v>0</x:v>
      </x:c>
      <x:c r="P946" s="2" t="n">
        <x:v>100</x:v>
      </x:c>
      <x:c r="Q946" s="2" t="str">
        <x:v>Baseline PO cost</x:v>
      </x:c>
      <x:c r="R946" s="2" t="str">
        <x:v>Received</x:v>
      </x:c>
      <x:c r="S946" s="12" t="n">
        <x:f>IF(AND(ISNUMBER(G946),G946&gt;0,G946&lt;=Summary!$E$5,I946&gt;0),I946*K946,0)</x:f>
        <x:v>5000</x:v>
      </x:c>
      <x:c r="T946" s="12" t="n">
        <x:f>MIN(S946,MAX(0,'Inventory detail'!E81-SUM(S944:S945)))</x:f>
        <x:v>0</x:v>
      </x:c>
      <x:c r="U946" s="12" t="n">
        <x:f>IF(O946=1,J946*K946,0)</x:f>
        <x:v>0</x:v>
      </x:c>
      <x:c r="V946" s="13" t="str">
        <x:f>IF(O946=0,"",IF(H946="","",MAX(H946,Summary!$E$5)))</x:f>
      </x:c>
      <x:c r="W946" s="12" t="n">
        <x:f>IF(Q946="Baseline PO cost",U946,0)</x:f>
        <x:v>0</x:v>
      </x:c>
      <x:c r="X946" s="12" t="n">
        <x:f>IF(Q946="Higher PO cost",U946,0)</x:f>
        <x:v>0</x:v>
      </x:c>
      <x:c r="Y946" s="12" t="n">
        <x:f>IF(Q946="Unclassified",U946,0)</x:f>
        <x:v>0</x:v>
      </x:c>
    </x:row>
    <x:row r="947" ht="22" customHeight="1">
      <x:c r="A947" s="2" t="str">
        <x:v>COIL</x:v>
      </x:c>
      <x:c r="B947" s="2" t="str">
        <x:v>30</x:v>
      </x:c>
      <x:c r="C947" s="2" t="str">
        <x:v>7BLK12-4</x:v>
      </x:c>
      <x:c r="D947" s="2" t="str">
        <x:v>3003945</x:v>
      </x:c>
      <x:c r="E947" s="2" t="str">
        <x:v>0</x:v>
      </x:c>
      <x:c r="F947" s="2" t="str">
        <x:v>3</x:v>
      </x:c>
      <x:c r="G947" s="10" t="n">
        <x:v>46174</x:v>
      </x:c>
      <x:c r="H947" s="10" t="n">
        <x:v>46171</x:v>
      </x:c>
      <x:c r="I947" s="7" t="n">
        <x:v>2500</x:v>
      </x:c>
      <x:c r="J947" s="7" t="n">
        <x:v>2500</x:v>
      </x:c>
      <x:c r="K947" s="7" t="n">
        <x:v>1</x:v>
      </x:c>
      <x:c r="L947" s="8" t="n">
        <x:v>2.9</x:v>
      </x:c>
      <x:c r="M947" s="9" t="n">
        <x:v>82</x:v>
      </x:c>
      <x:c r="N947" s="2" t="str">
        <x:v>i</x:v>
      </x:c>
      <x:c r="O947" s="2" t="n">
        <x:v>0</x:v>
      </x:c>
      <x:c r="P947" s="2" t="n">
        <x:v>100</x:v>
      </x:c>
      <x:c r="Q947" s="2" t="str">
        <x:v>Baseline PO cost</x:v>
      </x:c>
      <x:c r="R947" s="2" t="str">
        <x:v>Received</x:v>
      </x:c>
      <x:c r="S947" s="12" t="n">
        <x:f>IF(AND(ISNUMBER(G947),G947&gt;0,G947&lt;=Summary!$E$5,I947&gt;0),I947*K947,0)</x:f>
        <x:v>2500</x:v>
      </x:c>
      <x:c r="T947" s="12" t="n">
        <x:f>MIN(S947,MAX(0,'Inventory detail'!E81-SUM(S944:S946)))</x:f>
        <x:v>0</x:v>
      </x:c>
      <x:c r="U947" s="12" t="n">
        <x:f>IF(O947=1,J947*K947,0)</x:f>
        <x:v>0</x:v>
      </x:c>
      <x:c r="V947" s="13" t="str">
        <x:f>IF(O947=0,"",IF(H947="","",MAX(H947,Summary!$E$5)))</x:f>
      </x:c>
      <x:c r="W947" s="12" t="n">
        <x:f>IF(Q947="Baseline PO cost",U947,0)</x:f>
        <x:v>0</x:v>
      </x:c>
      <x:c r="X947" s="12" t="n">
        <x:f>IF(Q947="Higher PO cost",U947,0)</x:f>
        <x:v>0</x:v>
      </x:c>
      <x:c r="Y947" s="12" t="n">
        <x:f>IF(Q947="Unclassified",U947,0)</x:f>
        <x:v>0</x:v>
      </x:c>
    </x:row>
    <x:row r="948" ht="22" customHeight="1">
      <x:c r="A948" s="2" t="str">
        <x:v>COIL</x:v>
      </x:c>
      <x:c r="B948" s="2" t="str">
        <x:v>30</x:v>
      </x:c>
      <x:c r="C948" s="2" t="str">
        <x:v>7BLK12-4</x:v>
      </x:c>
      <x:c r="D948" s="2" t="str">
        <x:v>3003929</x:v>
      </x:c>
      <x:c r="E948" s="2" t="str">
        <x:v>0</x:v>
      </x:c>
      <x:c r="F948" s="2" t="str">
        <x:v>2</x:v>
      </x:c>
      <x:c r="G948" s="10" t="n">
        <x:v>46092</x:v>
      </x:c>
      <x:c r="H948" s="10" t="n">
        <x:v>46087</x:v>
      </x:c>
      <x:c r="I948" s="7" t="n">
        <x:v>15000</x:v>
      </x:c>
      <x:c r="J948" s="7" t="n">
        <x:v>15000</x:v>
      </x:c>
      <x:c r="K948" s="7" t="n">
        <x:v>1</x:v>
      </x:c>
      <x:c r="L948" s="8" t="n">
        <x:v>2.9</x:v>
      </x:c>
      <x:c r="M948" s="9" t="n">
        <x:v>477</x:v>
      </x:c>
      <x:c r="N948" s="2" t="str">
        <x:v>i</x:v>
      </x:c>
      <x:c r="O948" s="2" t="n">
        <x:v>0</x:v>
      </x:c>
      <x:c r="P948" s="2" t="n">
        <x:v>100</x:v>
      </x:c>
      <x:c r="Q948" s="2" t="str">
        <x:v>Baseline PO cost</x:v>
      </x:c>
      <x:c r="R948" s="2" t="str">
        <x:v>Received</x:v>
      </x:c>
      <x:c r="S948" s="12" t="n">
        <x:f>IF(AND(ISNUMBER(G948),G948&gt;0,G948&lt;=Summary!$E$5,I948&gt;0),I948*K948,0)</x:f>
        <x:v>15000</x:v>
      </x:c>
      <x:c r="T948" s="12" t="n">
        <x:f>MIN(S948,MAX(0,'Inventory detail'!E81-SUM(S944:S947)))</x:f>
        <x:v>0</x:v>
      </x:c>
      <x:c r="U948" s="12" t="n">
        <x:f>IF(O948=1,J948*K948,0)</x:f>
        <x:v>0</x:v>
      </x:c>
      <x:c r="V948" s="13" t="str">
        <x:f>IF(O948=0,"",IF(H948="","",MAX(H948,Summary!$E$5)))</x:f>
      </x:c>
      <x:c r="W948" s="12" t="n">
        <x:f>IF(Q948="Baseline PO cost",U948,0)</x:f>
        <x:v>0</x:v>
      </x:c>
      <x:c r="X948" s="12" t="n">
        <x:f>IF(Q948="Higher PO cost",U948,0)</x:f>
        <x:v>0</x:v>
      </x:c>
      <x:c r="Y948" s="12" t="n">
        <x:f>IF(Q948="Unclassified",U948,0)</x:f>
        <x:v>0</x:v>
      </x:c>
    </x:row>
    <x:row r="949" ht="22" customHeight="1">
      <x:c r="A949" s="2" t="str">
        <x:v>COIL</x:v>
      </x:c>
      <x:c r="B949" s="2" t="str">
        <x:v>30</x:v>
      </x:c>
      <x:c r="C949" s="2" t="str">
        <x:v>7BLK12-4</x:v>
      </x:c>
      <x:c r="D949" s="2" t="str">
        <x:v>3003925</x:v>
      </x:c>
      <x:c r="E949" s="2" t="str">
        <x:v>0</x:v>
      </x:c>
      <x:c r="F949" s="2" t="str">
        <x:v>3</x:v>
      </x:c>
      <x:c r="G949" s="10" t="n">
        <x:v>46070</x:v>
      </x:c>
      <x:c r="H949" s="10" t="n">
        <x:v>46063</x:v>
      </x:c>
      <x:c r="I949" s="7" t="n">
        <x:v>5000</x:v>
      </x:c>
      <x:c r="J949" s="7" t="n">
        <x:v>5000</x:v>
      </x:c>
      <x:c r="K949" s="7" t="n">
        <x:v>1</x:v>
      </x:c>
      <x:c r="L949" s="8" t="n">
        <x:v>2.9</x:v>
      </x:c>
      <x:c r="M949" s="9" t="n">
        <x:v>159</x:v>
      </x:c>
      <x:c r="N949" s="2" t="str">
        <x:v>i</x:v>
      </x:c>
      <x:c r="O949" s="2" t="n">
        <x:v>0</x:v>
      </x:c>
      <x:c r="P949" s="2" t="n">
        <x:v>100</x:v>
      </x:c>
      <x:c r="Q949" s="2" t="str">
        <x:v>Baseline PO cost</x:v>
      </x:c>
      <x:c r="R949" s="2" t="str">
        <x:v>Received</x:v>
      </x:c>
      <x:c r="S949" s="12" t="n">
        <x:f>IF(AND(ISNUMBER(G949),G949&gt;0,G949&lt;=Summary!$E$5,I949&gt;0),I949*K949,0)</x:f>
        <x:v>5000</x:v>
      </x:c>
      <x:c r="T949" s="12" t="n">
        <x:f>MIN(S949,MAX(0,'Inventory detail'!E81-SUM(S944:S948)))</x:f>
        <x:v>0</x:v>
      </x:c>
      <x:c r="U949" s="12" t="n">
        <x:f>IF(O949=1,J949*K949,0)</x:f>
        <x:v>0</x:v>
      </x:c>
      <x:c r="V949" s="13" t="str">
        <x:f>IF(O949=0,"",IF(H949="","",MAX(H949,Summary!$E$5)))</x:f>
      </x:c>
      <x:c r="W949" s="12" t="n">
        <x:f>IF(Q949="Baseline PO cost",U949,0)</x:f>
        <x:v>0</x:v>
      </x:c>
      <x:c r="X949" s="12" t="n">
        <x:f>IF(Q949="Higher PO cost",U949,0)</x:f>
        <x:v>0</x:v>
      </x:c>
      <x:c r="Y949" s="12" t="n">
        <x:f>IF(Q949="Unclassified",U949,0)</x:f>
        <x:v>0</x:v>
      </x:c>
    </x:row>
    <x:row r="950" ht="22" customHeight="1">
      <x:c r="A950" s="2" t="str">
        <x:v>COIL</x:v>
      </x:c>
      <x:c r="B950" s="2" t="str">
        <x:v>30</x:v>
      </x:c>
      <x:c r="C950" s="2" t="str">
        <x:v>7BLK12-4</x:v>
      </x:c>
      <x:c r="D950" s="2" t="str">
        <x:v>3003915</x:v>
      </x:c>
      <x:c r="E950" s="2" t="str">
        <x:v>0</x:v>
      </x:c>
      <x:c r="F950" s="2" t="str">
        <x:v>4</x:v>
      </x:c>
      <x:c r="G950" s="10" t="n">
        <x:v>46041</x:v>
      </x:c>
      <x:c r="H950" s="10" t="n">
        <x:v>46038</x:v>
      </x:c>
      <x:c r="I950" s="7" t="n">
        <x:v>5000</x:v>
      </x:c>
      <x:c r="J950" s="7" t="n">
        <x:v>5000</x:v>
      </x:c>
      <x:c r="K950" s="7" t="n">
        <x:v>1</x:v>
      </x:c>
      <x:c r="L950" s="8" t="n">
        <x:v>2.9</x:v>
      </x:c>
      <x:c r="M950" s="9" t="n">
        <x:v>159</x:v>
      </x:c>
      <x:c r="N950" s="2" t="str">
        <x:v>i</x:v>
      </x:c>
      <x:c r="O950" s="2" t="n">
        <x:v>0</x:v>
      </x:c>
      <x:c r="P950" s="2" t="n">
        <x:v>100</x:v>
      </x:c>
      <x:c r="Q950" s="2" t="str">
        <x:v>Baseline PO cost</x:v>
      </x:c>
      <x:c r="R950" s="2" t="str">
        <x:v>Received</x:v>
      </x:c>
      <x:c r="S950" s="12" t="n">
        <x:f>IF(AND(ISNUMBER(G950),G950&gt;0,G950&lt;=Summary!$E$5,I950&gt;0),I950*K950,0)</x:f>
        <x:v>5000</x:v>
      </x:c>
      <x:c r="T950" s="12" t="n">
        <x:f>MIN(S950,MAX(0,'Inventory detail'!E81-SUM(S944:S949)))</x:f>
        <x:v>0</x:v>
      </x:c>
      <x:c r="U950" s="12" t="n">
        <x:f>IF(O950=1,J950*K950,0)</x:f>
        <x:v>0</x:v>
      </x:c>
      <x:c r="V950" s="13" t="str">
        <x:f>IF(O950=0,"",IF(H950="","",MAX(H950,Summary!$E$5)))</x:f>
      </x:c>
      <x:c r="W950" s="12" t="n">
        <x:f>IF(Q950="Baseline PO cost",U950,0)</x:f>
        <x:v>0</x:v>
      </x:c>
      <x:c r="X950" s="12" t="n">
        <x:f>IF(Q950="Higher PO cost",U950,0)</x:f>
        <x:v>0</x:v>
      </x:c>
      <x:c r="Y950" s="12" t="n">
        <x:f>IF(Q950="Unclassified",U950,0)</x:f>
        <x:v>0</x:v>
      </x:c>
    </x:row>
    <x:row r="951" ht="22" customHeight="1">
      <x:c r="A951" s="2" t="str">
        <x:v>COIL</x:v>
      </x:c>
      <x:c r="B951" s="2" t="str">
        <x:v>30</x:v>
      </x:c>
      <x:c r="C951" s="2" t="str">
        <x:v>7BLK12-4</x:v>
      </x:c>
      <x:c r="D951" s="2" t="str">
        <x:v>3003971</x:v>
      </x:c>
      <x:c r="E951" s="2" t="str">
        <x:v>0</x:v>
      </x:c>
      <x:c r="F951" s="2" t="str">
        <x:v>2</x:v>
      </x:c>
      <x:c r="G951" s="10"/>
      <x:c r="H951" s="10" t="n">
        <x:v>46311</x:v>
      </x:c>
      <x:c r="I951" s="7" t="n">
        <x:v>20000</x:v>
      </x:c>
      <x:c r="J951" s="7" t="n">
        <x:v>20000</x:v>
      </x:c>
      <x:c r="K951" s="7" t="n">
        <x:v>1</x:v>
      </x:c>
      <x:c r="L951" s="8" t="n">
        <x:v>2.9</x:v>
      </x:c>
      <x:c r="M951" s="9" t="n">
        <x:v>0</x:v>
      </x:c>
      <x:c r="N951" s="2" t="str">
        <x:v>a</x:v>
      </x:c>
      <x:c r="O951" s="2" t="n">
        <x:v>1</x:v>
      </x:c>
      <x:c r="P951" s="2" t="n">
        <x:v>100</x:v>
      </x:c>
      <x:c r="Q951" s="2" t="str">
        <x:v>Baseline PO cost</x:v>
      </x:c>
      <x:c r="R951" s="2" t="str">
        <x:v>Incoming active PO</x:v>
      </x:c>
      <x:c r="S951" s="12" t="n">
        <x:f>IF(AND(ISNUMBER(G951),G951&gt;0,G951&lt;=Summary!$E$5,I951&gt;0),I951*K951,0)</x:f>
        <x:v>0</x:v>
      </x:c>
      <x:c r="T951" s="12" t="n">
        <x:f>MIN(S951,MAX(0,'Inventory detail'!E81-SUM(S944:S950)))</x:f>
        <x:v>0</x:v>
      </x:c>
      <x:c r="U951" s="12" t="n">
        <x:f>IF(O951=1,J951*K951,0)</x:f>
        <x:v>20000</x:v>
      </x:c>
      <x:c r="V951" s="13" t="n">
        <x:f>IF(O951=0,"",IF(H951="","",MAX(H951,Summary!$E$5)))</x:f>
        <x:v>46311</x:v>
      </x:c>
      <x:c r="W951" s="12" t="n">
        <x:f>IF(Q951="Baseline PO cost",U951,0)</x:f>
        <x:v>20000</x:v>
      </x:c>
      <x:c r="X951" s="12" t="n">
        <x:f>IF(Q951="Higher PO cost",U951,0)</x:f>
        <x:v>0</x:v>
      </x:c>
      <x:c r="Y951" s="12" t="n">
        <x:f>IF(Q951="Unclassified",U951,0)</x:f>
        <x:v>0</x:v>
      </x:c>
    </x:row>
    <x:row r="952" ht="22" customHeight="1">
      <x:c r="A952" s="2" t="str">
        <x:v>COIL</x:v>
      </x:c>
      <x:c r="B952" s="2" t="str">
        <x:v>30</x:v>
      </x:c>
      <x:c r="C952" s="2" t="str">
        <x:v>7CLR12-4</x:v>
      </x:c>
      <x:c r="D952" s="2" t="str">
        <x:v>3003945</x:v>
      </x:c>
      <x:c r="E952" s="2" t="str">
        <x:v>0</x:v>
      </x:c>
      <x:c r="F952" s="2" t="str">
        <x:v>4</x:v>
      </x:c>
      <x:c r="G952" s="10" t="n">
        <x:v>46174</x:v>
      </x:c>
      <x:c r="H952" s="10" t="n">
        <x:v>46171</x:v>
      </x:c>
      <x:c r="I952" s="7" t="n">
        <x:v>5000</x:v>
      </x:c>
      <x:c r="J952" s="7" t="n">
        <x:v>5000</x:v>
      </x:c>
      <x:c r="K952" s="7" t="n">
        <x:v>1</x:v>
      </x:c>
      <x:c r="L952" s="8" t="n">
        <x:v>3.48</x:v>
      </x:c>
      <x:c r="M952" s="9" t="n">
        <x:v>196</x:v>
      </x:c>
      <x:c r="N952" s="2" t="str">
        <x:v>i</x:v>
      </x:c>
      <x:c r="O952" s="2" t="n">
        <x:v>0</x:v>
      </x:c>
      <x:c r="P952" s="2" t="n">
        <x:v>100</x:v>
      </x:c>
      <x:c r="Q952" s="2" t="str">
        <x:v>Baseline PO cost</x:v>
      </x:c>
      <x:c r="R952" s="2" t="str">
        <x:v>Received</x:v>
      </x:c>
      <x:c r="S952" s="12" t="n">
        <x:f>IF(AND(ISNUMBER(G952),G952&gt;0,G952&lt;=Summary!$E$5,I952&gt;0),I952*K952,0)</x:f>
        <x:v>5000</x:v>
      </x:c>
      <x:c r="T952" s="12" t="n">
        <x:f>MIN(S952,MAX(0,'Inventory detail'!E458-0))</x:f>
        <x:v>5000</x:v>
      </x:c>
      <x:c r="U952" s="12" t="n">
        <x:f>IF(O952=1,J952*K952,0)</x:f>
        <x:v>0</x:v>
      </x:c>
      <x:c r="V952" s="13" t="str">
        <x:f>IF(O952=0,"",IF(H952="","",MAX(H952,Summary!$E$5)))</x:f>
      </x:c>
      <x:c r="W952" s="12" t="n">
        <x:f>IF(Q952="Baseline PO cost",U952,0)</x:f>
        <x:v>0</x:v>
      </x:c>
      <x:c r="X952" s="12" t="n">
        <x:f>IF(Q952="Higher PO cost",U952,0)</x:f>
        <x:v>0</x:v>
      </x:c>
      <x:c r="Y952" s="12" t="n">
        <x:f>IF(Q952="Unclassified",U952,0)</x:f>
        <x:v>0</x:v>
      </x:c>
    </x:row>
    <x:row r="953" ht="22" customHeight="1">
      <x:c r="A953" s="2" t="str">
        <x:v>COIL</x:v>
      </x:c>
      <x:c r="B953" s="2" t="str">
        <x:v>30</x:v>
      </x:c>
      <x:c r="C953" s="2" t="str">
        <x:v>7NAV12-4</x:v>
      </x:c>
      <x:c r="D953" s="2" t="str">
        <x:v>3003929</x:v>
      </x:c>
      <x:c r="E953" s="2" t="str">
        <x:v>0</x:v>
      </x:c>
      <x:c r="F953" s="2" t="str">
        <x:v>3</x:v>
      </x:c>
      <x:c r="G953" s="10" t="n">
        <x:v>46092</x:v>
      </x:c>
      <x:c r="H953" s="10" t="n">
        <x:v>46087</x:v>
      </x:c>
      <x:c r="I953" s="7" t="n">
        <x:v>2500</x:v>
      </x:c>
      <x:c r="J953" s="7" t="n">
        <x:v>2500</x:v>
      </x:c>
      <x:c r="K953" s="7" t="n">
        <x:v>1</x:v>
      </x:c>
      <x:c r="L953" s="8" t="n">
        <x:v>3.48</x:v>
      </x:c>
      <x:c r="M953" s="9" t="n">
        <x:v>95.25</x:v>
      </x:c>
      <x:c r="N953" s="2" t="str">
        <x:v>i</x:v>
      </x:c>
      <x:c r="O953" s="2" t="n">
        <x:v>0</x:v>
      </x:c>
      <x:c r="P953" s="2" t="n">
        <x:v>100</x:v>
      </x:c>
      <x:c r="Q953" s="2" t="str">
        <x:v>Baseline PO cost</x:v>
      </x:c>
      <x:c r="R953" s="2" t="str">
        <x:v>Received</x:v>
      </x:c>
      <x:c r="S953" s="12" t="n">
        <x:f>IF(AND(ISNUMBER(G953),G953&gt;0,G953&lt;=Summary!$E$5,I953&gt;0),I953*K953,0)</x:f>
        <x:v>2500</x:v>
      </x:c>
      <x:c r="T953" s="12" t="n">
        <x:f>MIN(S953,MAX(0,'Inventory detail'!E579-0))</x:f>
        <x:v>2500</x:v>
      </x:c>
      <x:c r="U953" s="12" t="n">
        <x:f>IF(O953=1,J953*K953,0)</x:f>
        <x:v>0</x:v>
      </x:c>
      <x:c r="V953" s="13" t="str">
        <x:f>IF(O953=0,"",IF(H953="","",MAX(H953,Summary!$E$5)))</x:f>
      </x:c>
      <x:c r="W953" s="12" t="n">
        <x:f>IF(Q953="Baseline PO cost",U953,0)</x:f>
        <x:v>0</x:v>
      </x:c>
      <x:c r="X953" s="12" t="n">
        <x:f>IF(Q953="Higher PO cost",U953,0)</x:f>
        <x:v>0</x:v>
      </x:c>
      <x:c r="Y953" s="12" t="n">
        <x:f>IF(Q953="Unclassified",U953,0)</x:f>
        <x:v>0</x:v>
      </x:c>
    </x:row>
    <x:row r="954" ht="22" customHeight="1">
      <x:c r="A954" s="2" t="str">
        <x:v>COIL</x:v>
      </x:c>
      <x:c r="B954" s="2" t="str">
        <x:v>30</x:v>
      </x:c>
      <x:c r="C954" s="2" t="str">
        <x:v>7WHT12-4</x:v>
      </x:c>
      <x:c r="D954" s="2" t="str">
        <x:v>3003915</x:v>
      </x:c>
      <x:c r="E954" s="2" t="str">
        <x:v>0</x:v>
      </x:c>
      <x:c r="F954" s="2" t="str">
        <x:v>5</x:v>
      </x:c>
      <x:c r="G954" s="10" t="n">
        <x:v>46041</x:v>
      </x:c>
      <x:c r="H954" s="10" t="n">
        <x:v>46038</x:v>
      </x:c>
      <x:c r="I954" s="7" t="n">
        <x:v>2500</x:v>
      </x:c>
      <x:c r="J954" s="7" t="n">
        <x:v>2500</x:v>
      </x:c>
      <x:c r="K954" s="7" t="n">
        <x:v>1</x:v>
      </x:c>
      <x:c r="L954" s="8" t="n">
        <x:v>3.48</x:v>
      </x:c>
      <x:c r="M954" s="9" t="n">
        <x:v>95.25</x:v>
      </x:c>
      <x:c r="N954" s="2" t="str">
        <x:v>i</x:v>
      </x:c>
      <x:c r="O954" s="2" t="n">
        <x:v>0</x:v>
      </x:c>
      <x:c r="P954" s="2" t="n">
        <x:v>100</x:v>
      </x:c>
      <x:c r="Q954" s="2" t="str">
        <x:v>Baseline PO cost</x:v>
      </x:c>
      <x:c r="R954" s="2" t="str">
        <x:v>Received</x:v>
      </x:c>
      <x:c r="S954" s="12" t="n">
        <x:f>IF(AND(ISNUMBER(G954),G954&gt;0,G954&lt;=Summary!$E$5,I954&gt;0),I954*K954,0)</x:f>
        <x:v>2500</x:v>
      </x:c>
      <x:c r="T954" s="12" t="n">
        <x:f>MIN(S954,MAX(0,'Inventory detail'!E465-0))</x:f>
        <x:v>2500</x:v>
      </x:c>
      <x:c r="U954" s="12" t="n">
        <x:f>IF(O954=1,J954*K954,0)</x:f>
        <x:v>0</x:v>
      </x:c>
      <x:c r="V954" s="13" t="str">
        <x:f>IF(O954=0,"",IF(H954="","",MAX(H954,Summary!$E$5)))</x:f>
      </x:c>
      <x:c r="W954" s="12" t="n">
        <x:f>IF(Q954="Baseline PO cost",U954,0)</x:f>
        <x:v>0</x:v>
      </x:c>
      <x:c r="X954" s="12" t="n">
        <x:f>IF(Q954="Higher PO cost",U954,0)</x:f>
        <x:v>0</x:v>
      </x:c>
      <x:c r="Y954" s="12" t="n">
        <x:f>IF(Q954="Unclassified",U954,0)</x:f>
        <x:v>0</x:v>
      </x:c>
    </x:row>
    <x:row r="955" ht="22" customHeight="1">
      <x:c r="A955" s="2" t="str">
        <x:v>COIL</x:v>
      </x:c>
      <x:c r="B955" s="2" t="str">
        <x:v>30</x:v>
      </x:c>
      <x:c r="C955" s="2" t="str">
        <x:v>8BLK12-4</x:v>
      </x:c>
      <x:c r="D955" s="2" t="str">
        <x:v>3003962</x:v>
      </x:c>
      <x:c r="E955" s="2" t="str">
        <x:v>0</x:v>
      </x:c>
      <x:c r="F955" s="2" t="str">
        <x:v>3</x:v>
      </x:c>
      <x:c r="G955" s="10" t="n">
        <x:v>46273</x:v>
      </x:c>
      <x:c r="H955" s="10" t="n">
        <x:v>46269</x:v>
      </x:c>
      <x:c r="I955" s="7" t="n">
        <x:v>80000</x:v>
      </x:c>
      <x:c r="J955" s="7" t="n">
        <x:v>80000</x:v>
      </x:c>
      <x:c r="K955" s="7" t="n">
        <x:v>1</x:v>
      </x:c>
      <x:c r="L955" s="8" t="n">
        <x:v>3.04</x:v>
      </x:c>
      <x:c r="M955" s="9" t="n">
        <x:v>2744</x:v>
      </x:c>
      <x:c r="N955" s="2" t="str">
        <x:v>i</x:v>
      </x:c>
      <x:c r="O955" s="2" t="n">
        <x:v>0</x:v>
      </x:c>
      <x:c r="P955" s="2" t="n">
        <x:v>100</x:v>
      </x:c>
      <x:c r="Q955" s="2" t="str">
        <x:v>Baseline PO cost</x:v>
      </x:c>
      <x:c r="R955" s="2" t="str">
        <x:v>Received</x:v>
      </x:c>
      <x:c r="S955" s="12" t="n">
        <x:f>IF(AND(ISNUMBER(G955),G955&gt;0,G955&lt;=Summary!$E$5,I955&gt;0),I955*K955,0)</x:f>
        <x:v>80000</x:v>
      </x:c>
      <x:c r="T955" s="12" t="n">
        <x:f>MIN(S955,MAX(0,'Inventory detail'!E10-0))</x:f>
        <x:v>80000</x:v>
      </x:c>
      <x:c r="U955" s="12" t="n">
        <x:f>IF(O955=1,J955*K955,0)</x:f>
        <x:v>0</x:v>
      </x:c>
      <x:c r="V955" s="13" t="str">
        <x:f>IF(O955=0,"",IF(H955="","",MAX(H955,Summary!$E$5)))</x:f>
      </x:c>
      <x:c r="W955" s="12" t="n">
        <x:f>IF(Q955="Baseline PO cost",U955,0)</x:f>
        <x:v>0</x:v>
      </x:c>
      <x:c r="X955" s="12" t="n">
        <x:f>IF(Q955="Higher PO cost",U955,0)</x:f>
        <x:v>0</x:v>
      </x:c>
      <x:c r="Y955" s="12" t="n">
        <x:f>IF(Q955="Unclassified",U955,0)</x:f>
        <x:v>0</x:v>
      </x:c>
    </x:row>
    <x:row r="956" ht="22" customHeight="1">
      <x:c r="A956" s="2" t="str">
        <x:v>COIL</x:v>
      </x:c>
      <x:c r="B956" s="2" t="str">
        <x:v>30</x:v>
      </x:c>
      <x:c r="C956" s="2" t="str">
        <x:v>8BLK12-4</x:v>
      </x:c>
      <x:c r="D956" s="2" t="str">
        <x:v>3003954</x:v>
      </x:c>
      <x:c r="E956" s="2" t="str">
        <x:v>0</x:v>
      </x:c>
      <x:c r="F956" s="2" t="str">
        <x:v>4</x:v>
      </x:c>
      <x:c r="G956" s="10" t="n">
        <x:v>46226</x:v>
      </x:c>
      <x:c r="H956" s="10" t="n">
        <x:v>46224</x:v>
      </x:c>
      <x:c r="I956" s="7" t="n">
        <x:v>55000</x:v>
      </x:c>
      <x:c r="J956" s="7" t="n">
        <x:v>55000</x:v>
      </x:c>
      <x:c r="K956" s="7" t="n">
        <x:v>1</x:v>
      </x:c>
      <x:c r="L956" s="8" t="n">
        <x:v>3.04</x:v>
      </x:c>
      <x:c r="M956" s="9" t="n">
        <x:v>1886.5</x:v>
      </x:c>
      <x:c r="N956" s="2" t="str">
        <x:v>i</x:v>
      </x:c>
      <x:c r="O956" s="2" t="n">
        <x:v>0</x:v>
      </x:c>
      <x:c r="P956" s="2" t="n">
        <x:v>100</x:v>
      </x:c>
      <x:c r="Q956" s="2" t="str">
        <x:v>Baseline PO cost</x:v>
      </x:c>
      <x:c r="R956" s="2" t="str">
        <x:v>Received</x:v>
      </x:c>
      <x:c r="S956" s="12" t="n">
        <x:f>IF(AND(ISNUMBER(G956),G956&gt;0,G956&lt;=Summary!$E$5,I956&gt;0),I956*K956,0)</x:f>
        <x:v>55000</x:v>
      </x:c>
      <x:c r="T956" s="12" t="n">
        <x:f>MIN(S956,MAX(0,'Inventory detail'!E10-SUM(S955:S955)))</x:f>
        <x:v>13100</x:v>
      </x:c>
      <x:c r="U956" s="12" t="n">
        <x:f>IF(O956=1,J956*K956,0)</x:f>
        <x:v>0</x:v>
      </x:c>
      <x:c r="V956" s="13" t="str">
        <x:f>IF(O956=0,"",IF(H956="","",MAX(H956,Summary!$E$5)))</x:f>
      </x:c>
      <x:c r="W956" s="12" t="n">
        <x:f>IF(Q956="Baseline PO cost",U956,0)</x:f>
        <x:v>0</x:v>
      </x:c>
      <x:c r="X956" s="12" t="n">
        <x:f>IF(Q956="Higher PO cost",U956,0)</x:f>
        <x:v>0</x:v>
      </x:c>
      <x:c r="Y956" s="12" t="n">
        <x:f>IF(Q956="Unclassified",U956,0)</x:f>
        <x:v>0</x:v>
      </x:c>
    </x:row>
    <x:row r="957" ht="22" customHeight="1">
      <x:c r="A957" s="2" t="str">
        <x:v>COIL</x:v>
      </x:c>
      <x:c r="B957" s="2" t="str">
        <x:v>30</x:v>
      </x:c>
      <x:c r="C957" s="2" t="str">
        <x:v>8BLK12-4</x:v>
      </x:c>
      <x:c r="D957" s="2" t="str">
        <x:v>3003953</x:v>
      </x:c>
      <x:c r="E957" s="2" t="str">
        <x:v>0</x:v>
      </x:c>
      <x:c r="F957" s="2" t="str">
        <x:v>4</x:v>
      </x:c>
      <x:c r="G957" s="10" t="n">
        <x:v>46195</x:v>
      </x:c>
      <x:c r="H957" s="10" t="n">
        <x:v>46197</x:v>
      </x:c>
      <x:c r="I957" s="7" t="n">
        <x:v>30000</x:v>
      </x:c>
      <x:c r="J957" s="7" t="n">
        <x:v>30000</x:v>
      </x:c>
      <x:c r="K957" s="7" t="n">
        <x:v>1</x:v>
      </x:c>
      <x:c r="L957" s="8" t="n">
        <x:v>3.04</x:v>
      </x:c>
      <x:c r="M957" s="9" t="n">
        <x:v>1029</x:v>
      </x:c>
      <x:c r="N957" s="2" t="str">
        <x:v>i</x:v>
      </x:c>
      <x:c r="O957" s="2" t="n">
        <x:v>0</x:v>
      </x:c>
      <x:c r="P957" s="2" t="n">
        <x:v>100</x:v>
      </x:c>
      <x:c r="Q957" s="2" t="str">
        <x:v>Baseline PO cost</x:v>
      </x:c>
      <x:c r="R957" s="2" t="str">
        <x:v>Received</x:v>
      </x:c>
      <x:c r="S957" s="12" t="n">
        <x:f>IF(AND(ISNUMBER(G957),G957&gt;0,G957&lt;=Summary!$E$5,I957&gt;0),I957*K957,0)</x:f>
        <x:v>30000</x:v>
      </x:c>
      <x:c r="T957" s="12" t="n">
        <x:f>MIN(S957,MAX(0,'Inventory detail'!E10-SUM(S955:S956)))</x:f>
        <x:v>0</x:v>
      </x:c>
      <x:c r="U957" s="12" t="n">
        <x:f>IF(O957=1,J957*K957,0)</x:f>
        <x:v>0</x:v>
      </x:c>
      <x:c r="V957" s="13" t="str">
        <x:f>IF(O957=0,"",IF(H957="","",MAX(H957,Summary!$E$5)))</x:f>
      </x:c>
      <x:c r="W957" s="12" t="n">
        <x:f>IF(Q957="Baseline PO cost",U957,0)</x:f>
        <x:v>0</x:v>
      </x:c>
      <x:c r="X957" s="12" t="n">
        <x:f>IF(Q957="Higher PO cost",U957,0)</x:f>
        <x:v>0</x:v>
      </x:c>
      <x:c r="Y957" s="12" t="n">
        <x:f>IF(Q957="Unclassified",U957,0)</x:f>
        <x:v>0</x:v>
      </x:c>
    </x:row>
    <x:row r="958" ht="22" customHeight="1">
      <x:c r="A958" s="2" t="str">
        <x:v>COIL</x:v>
      </x:c>
      <x:c r="B958" s="2" t="str">
        <x:v>30</x:v>
      </x:c>
      <x:c r="C958" s="2" t="str">
        <x:v>8BLK12-4</x:v>
      </x:c>
      <x:c r="D958" s="2" t="str">
        <x:v>3003945</x:v>
      </x:c>
      <x:c r="E958" s="2" t="str">
        <x:v>0</x:v>
      </x:c>
      <x:c r="F958" s="2" t="str">
        <x:v>5</x:v>
      </x:c>
      <x:c r="G958" s="10" t="n">
        <x:v>46174</x:v>
      </x:c>
      <x:c r="H958" s="10" t="n">
        <x:v>46171</x:v>
      </x:c>
      <x:c r="I958" s="7" t="n">
        <x:v>35000</x:v>
      </x:c>
      <x:c r="J958" s="7" t="n">
        <x:v>35000</x:v>
      </x:c>
      <x:c r="K958" s="7" t="n">
        <x:v>1</x:v>
      </x:c>
      <x:c r="L958" s="8" t="n">
        <x:v>3.04</x:v>
      </x:c>
      <x:c r="M958" s="9" t="n">
        <x:v>1200.5</x:v>
      </x:c>
      <x:c r="N958" s="2" t="str">
        <x:v>i</x:v>
      </x:c>
      <x:c r="O958" s="2" t="n">
        <x:v>0</x:v>
      </x:c>
      <x:c r="P958" s="2" t="n">
        <x:v>100</x:v>
      </x:c>
      <x:c r="Q958" s="2" t="str">
        <x:v>Baseline PO cost</x:v>
      </x:c>
      <x:c r="R958" s="2" t="str">
        <x:v>Received</x:v>
      </x:c>
      <x:c r="S958" s="12" t="n">
        <x:f>IF(AND(ISNUMBER(G958),G958&gt;0,G958&lt;=Summary!$E$5,I958&gt;0),I958*K958,0)</x:f>
        <x:v>35000</x:v>
      </x:c>
      <x:c r="T958" s="12" t="n">
        <x:f>MIN(S958,MAX(0,'Inventory detail'!E10-SUM(S955:S957)))</x:f>
        <x:v>0</x:v>
      </x:c>
      <x:c r="U958" s="12" t="n">
        <x:f>IF(O958=1,J958*K958,0)</x:f>
        <x:v>0</x:v>
      </x:c>
      <x:c r="V958" s="13" t="str">
        <x:f>IF(O958=0,"",IF(H958="","",MAX(H958,Summary!$E$5)))</x:f>
      </x:c>
      <x:c r="W958" s="12" t="n">
        <x:f>IF(Q958="Baseline PO cost",U958,0)</x:f>
        <x:v>0</x:v>
      </x:c>
      <x:c r="X958" s="12" t="n">
        <x:f>IF(Q958="Higher PO cost",U958,0)</x:f>
        <x:v>0</x:v>
      </x:c>
      <x:c r="Y958" s="12" t="n">
        <x:f>IF(Q958="Unclassified",U958,0)</x:f>
        <x:v>0</x:v>
      </x:c>
    </x:row>
    <x:row r="959" ht="22" customHeight="1">
      <x:c r="A959" s="2" t="str">
        <x:v>COIL</x:v>
      </x:c>
      <x:c r="B959" s="2" t="str">
        <x:v>30</x:v>
      </x:c>
      <x:c r="C959" s="2" t="str">
        <x:v>8BLK12-4</x:v>
      </x:c>
      <x:c r="D959" s="2" t="str">
        <x:v>3003940</x:v>
      </x:c>
      <x:c r="E959" s="2" t="str">
        <x:v>0</x:v>
      </x:c>
      <x:c r="F959" s="2" t="str">
        <x:v>2</x:v>
      </x:c>
      <x:c r="G959" s="10" t="n">
        <x:v>46143</x:v>
      </x:c>
      <x:c r="H959" s="10" t="n">
        <x:v>46143</x:v>
      </x:c>
      <x:c r="I959" s="7" t="n">
        <x:v>40000</x:v>
      </x:c>
      <x:c r="J959" s="7" t="n">
        <x:v>40000</x:v>
      </x:c>
      <x:c r="K959" s="7" t="n">
        <x:v>1</x:v>
      </x:c>
      <x:c r="L959" s="8" t="n">
        <x:v>3.04</x:v>
      </x:c>
      <x:c r="M959" s="9" t="n">
        <x:v>1372</x:v>
      </x:c>
      <x:c r="N959" s="2" t="str">
        <x:v>i</x:v>
      </x:c>
      <x:c r="O959" s="2" t="n">
        <x:v>0</x:v>
      </x:c>
      <x:c r="P959" s="2" t="n">
        <x:v>100</x:v>
      </x:c>
      <x:c r="Q959" s="2" t="str">
        <x:v>Baseline PO cost</x:v>
      </x:c>
      <x:c r="R959" s="2" t="str">
        <x:v>Received</x:v>
      </x:c>
      <x:c r="S959" s="12" t="n">
        <x:f>IF(AND(ISNUMBER(G959),G959&gt;0,G959&lt;=Summary!$E$5,I959&gt;0),I959*K959,0)</x:f>
        <x:v>40000</x:v>
      </x:c>
      <x:c r="T959" s="12" t="n">
        <x:f>MIN(S959,MAX(0,'Inventory detail'!E10-SUM(S955:S958)))</x:f>
        <x:v>0</x:v>
      </x:c>
      <x:c r="U959" s="12" t="n">
        <x:f>IF(O959=1,J959*K959,0)</x:f>
        <x:v>0</x:v>
      </x:c>
      <x:c r="V959" s="13" t="str">
        <x:f>IF(O959=0,"",IF(H959="","",MAX(H959,Summary!$E$5)))</x:f>
      </x:c>
      <x:c r="W959" s="12" t="n">
        <x:f>IF(Q959="Baseline PO cost",U959,0)</x:f>
        <x:v>0</x:v>
      </x:c>
      <x:c r="X959" s="12" t="n">
        <x:f>IF(Q959="Higher PO cost",U959,0)</x:f>
        <x:v>0</x:v>
      </x:c>
      <x:c r="Y959" s="12" t="n">
        <x:f>IF(Q959="Unclassified",U959,0)</x:f>
        <x:v>0</x:v>
      </x:c>
    </x:row>
    <x:row r="960" ht="22" customHeight="1">
      <x:c r="A960" s="2" t="str">
        <x:v>COIL</x:v>
      </x:c>
      <x:c r="B960" s="2" t="str">
        <x:v>30</x:v>
      </x:c>
      <x:c r="C960" s="2" t="str">
        <x:v>8BLK12-4</x:v>
      </x:c>
      <x:c r="D960" s="2" t="str">
        <x:v>3003934</x:v>
      </x:c>
      <x:c r="E960" s="2" t="str">
        <x:v>0</x:v>
      </x:c>
      <x:c r="F960" s="2" t="str">
        <x:v>2</x:v>
      </x:c>
      <x:c r="G960" s="10" t="n">
        <x:v>46122</x:v>
      </x:c>
      <x:c r="H960" s="10" t="n">
        <x:v>46121</x:v>
      </x:c>
      <x:c r="I960" s="7" t="n">
        <x:v>45000</x:v>
      </x:c>
      <x:c r="J960" s="7" t="n">
        <x:v>45000</x:v>
      </x:c>
      <x:c r="K960" s="7" t="n">
        <x:v>1</x:v>
      </x:c>
      <x:c r="L960" s="8" t="n">
        <x:v>3.04</x:v>
      </x:c>
      <x:c r="M960" s="9" t="n">
        <x:v>1498.5</x:v>
      </x:c>
      <x:c r="N960" s="2" t="str">
        <x:v>i</x:v>
      </x:c>
      <x:c r="O960" s="2" t="n">
        <x:v>0</x:v>
      </x:c>
      <x:c r="P960" s="2" t="n">
        <x:v>100</x:v>
      </x:c>
      <x:c r="Q960" s="2" t="str">
        <x:v>Baseline PO cost</x:v>
      </x:c>
      <x:c r="R960" s="2" t="str">
        <x:v>Received</x:v>
      </x:c>
      <x:c r="S960" s="12" t="n">
        <x:f>IF(AND(ISNUMBER(G960),G960&gt;0,G960&lt;=Summary!$E$5,I960&gt;0),I960*K960,0)</x:f>
        <x:v>45000</x:v>
      </x:c>
      <x:c r="T960" s="12" t="n">
        <x:f>MIN(S960,MAX(0,'Inventory detail'!E10-SUM(S955:S959)))</x:f>
        <x:v>0</x:v>
      </x:c>
      <x:c r="U960" s="12" t="n">
        <x:f>IF(O960=1,J960*K960,0)</x:f>
        <x:v>0</x:v>
      </x:c>
      <x:c r="V960" s="13" t="str">
        <x:f>IF(O960=0,"",IF(H960="","",MAX(H960,Summary!$E$5)))</x:f>
      </x:c>
      <x:c r="W960" s="12" t="n">
        <x:f>IF(Q960="Baseline PO cost",U960,0)</x:f>
        <x:v>0</x:v>
      </x:c>
      <x:c r="X960" s="12" t="n">
        <x:f>IF(Q960="Higher PO cost",U960,0)</x:f>
        <x:v>0</x:v>
      </x:c>
      <x:c r="Y960" s="12" t="n">
        <x:f>IF(Q960="Unclassified",U960,0)</x:f>
        <x:v>0</x:v>
      </x:c>
    </x:row>
    <x:row r="961" ht="22" customHeight="1">
      <x:c r="A961" s="2" t="str">
        <x:v>COIL</x:v>
      </x:c>
      <x:c r="B961" s="2" t="str">
        <x:v>30</x:v>
      </x:c>
      <x:c r="C961" s="2" t="str">
        <x:v>8BLK12-4</x:v>
      </x:c>
      <x:c r="D961" s="2" t="str">
        <x:v>3003929</x:v>
      </x:c>
      <x:c r="E961" s="2" t="str">
        <x:v>0</x:v>
      </x:c>
      <x:c r="F961" s="2" t="str">
        <x:v>4</x:v>
      </x:c>
      <x:c r="G961" s="10" t="n">
        <x:v>46092</x:v>
      </x:c>
      <x:c r="H961" s="10" t="n">
        <x:v>46087</x:v>
      </x:c>
      <x:c r="I961" s="7" t="n">
        <x:v>45000</x:v>
      </x:c>
      <x:c r="J961" s="7" t="n">
        <x:v>45000</x:v>
      </x:c>
      <x:c r="K961" s="7" t="n">
        <x:v>1</x:v>
      </x:c>
      <x:c r="L961" s="8" t="n">
        <x:v>3.04</x:v>
      </x:c>
      <x:c r="M961" s="9" t="n">
        <x:v>1498.5</x:v>
      </x:c>
      <x:c r="N961" s="2" t="str">
        <x:v>i</x:v>
      </x:c>
      <x:c r="O961" s="2" t="n">
        <x:v>0</x:v>
      </x:c>
      <x:c r="P961" s="2" t="n">
        <x:v>100</x:v>
      </x:c>
      <x:c r="Q961" s="2" t="str">
        <x:v>Baseline PO cost</x:v>
      </x:c>
      <x:c r="R961" s="2" t="str">
        <x:v>Received</x:v>
      </x:c>
      <x:c r="S961" s="12" t="n">
        <x:f>IF(AND(ISNUMBER(G961),G961&gt;0,G961&lt;=Summary!$E$5,I961&gt;0),I961*K961,0)</x:f>
        <x:v>45000</x:v>
      </x:c>
      <x:c r="T961" s="12" t="n">
        <x:f>MIN(S961,MAX(0,'Inventory detail'!E10-SUM(S955:S960)))</x:f>
        <x:v>0</x:v>
      </x:c>
      <x:c r="U961" s="12" t="n">
        <x:f>IF(O961=1,J961*K961,0)</x:f>
        <x:v>0</x:v>
      </x:c>
      <x:c r="V961" s="13" t="str">
        <x:f>IF(O961=0,"",IF(H961="","",MAX(H961,Summary!$E$5)))</x:f>
      </x:c>
      <x:c r="W961" s="12" t="n">
        <x:f>IF(Q961="Baseline PO cost",U961,0)</x:f>
        <x:v>0</x:v>
      </x:c>
      <x:c r="X961" s="12" t="n">
        <x:f>IF(Q961="Higher PO cost",U961,0)</x:f>
        <x:v>0</x:v>
      </x:c>
      <x:c r="Y961" s="12" t="n">
        <x:f>IF(Q961="Unclassified",U961,0)</x:f>
        <x:v>0</x:v>
      </x:c>
    </x:row>
    <x:row r="962" ht="22" customHeight="1">
      <x:c r="A962" s="2" t="str">
        <x:v>COIL</x:v>
      </x:c>
      <x:c r="B962" s="2" t="str">
        <x:v>30</x:v>
      </x:c>
      <x:c r="C962" s="2" t="str">
        <x:v>8BLK12-4</x:v>
      </x:c>
      <x:c r="D962" s="2" t="str">
        <x:v>3003925</x:v>
      </x:c>
      <x:c r="E962" s="2" t="str">
        <x:v>0</x:v>
      </x:c>
      <x:c r="F962" s="2" t="str">
        <x:v>4</x:v>
      </x:c>
      <x:c r="G962" s="10" t="n">
        <x:v>46070</x:v>
      </x:c>
      <x:c r="H962" s="10" t="n">
        <x:v>46063</x:v>
      </x:c>
      <x:c r="I962" s="7" t="n">
        <x:v>40000</x:v>
      </x:c>
      <x:c r="J962" s="7" t="n">
        <x:v>40000</x:v>
      </x:c>
      <x:c r="K962" s="7" t="n">
        <x:v>1</x:v>
      </x:c>
      <x:c r="L962" s="8" t="n">
        <x:v>3.04</x:v>
      </x:c>
      <x:c r="M962" s="9" t="n">
        <x:v>1332</x:v>
      </x:c>
      <x:c r="N962" s="2" t="str">
        <x:v>i</x:v>
      </x:c>
      <x:c r="O962" s="2" t="n">
        <x:v>0</x:v>
      </x:c>
      <x:c r="P962" s="2" t="n">
        <x:v>100</x:v>
      </x:c>
      <x:c r="Q962" s="2" t="str">
        <x:v>Baseline PO cost</x:v>
      </x:c>
      <x:c r="R962" s="2" t="str">
        <x:v>Received</x:v>
      </x:c>
      <x:c r="S962" s="12" t="n">
        <x:f>IF(AND(ISNUMBER(G962),G962&gt;0,G962&lt;=Summary!$E$5,I962&gt;0),I962*K962,0)</x:f>
        <x:v>40000</x:v>
      </x:c>
      <x:c r="T962" s="12" t="n">
        <x:f>MIN(S962,MAX(0,'Inventory detail'!E10-SUM(S955:S961)))</x:f>
        <x:v>0</x:v>
      </x:c>
      <x:c r="U962" s="12" t="n">
        <x:f>IF(O962=1,J962*K962,0)</x:f>
        <x:v>0</x:v>
      </x:c>
      <x:c r="V962" s="13" t="str">
        <x:f>IF(O962=0,"",IF(H962="","",MAX(H962,Summary!$E$5)))</x:f>
      </x:c>
      <x:c r="W962" s="12" t="n">
        <x:f>IF(Q962="Baseline PO cost",U962,0)</x:f>
        <x:v>0</x:v>
      </x:c>
      <x:c r="X962" s="12" t="n">
        <x:f>IF(Q962="Higher PO cost",U962,0)</x:f>
        <x:v>0</x:v>
      </x:c>
      <x:c r="Y962" s="12" t="n">
        <x:f>IF(Q962="Unclassified",U962,0)</x:f>
        <x:v>0</x:v>
      </x:c>
    </x:row>
    <x:row r="963" ht="22" customHeight="1">
      <x:c r="A963" s="2" t="str">
        <x:v>COIL</x:v>
      </x:c>
      <x:c r="B963" s="2" t="str">
        <x:v>30</x:v>
      </x:c>
      <x:c r="C963" s="2" t="str">
        <x:v>8BLK12-4</x:v>
      </x:c>
      <x:c r="D963" s="2" t="str">
        <x:v>3003915</x:v>
      </x:c>
      <x:c r="E963" s="2" t="str">
        <x:v>0</x:v>
      </x:c>
      <x:c r="F963" s="2" t="str">
        <x:v>6</x:v>
      </x:c>
      <x:c r="G963" s="10" t="n">
        <x:v>46041</x:v>
      </x:c>
      <x:c r="H963" s="10" t="n">
        <x:v>46038</x:v>
      </x:c>
      <x:c r="I963" s="7" t="n">
        <x:v>45000</x:v>
      </x:c>
      <x:c r="J963" s="7" t="n">
        <x:v>45000</x:v>
      </x:c>
      <x:c r="K963" s="7" t="n">
        <x:v>1</x:v>
      </x:c>
      <x:c r="L963" s="8" t="n">
        <x:v>3.04</x:v>
      </x:c>
      <x:c r="M963" s="9" t="n">
        <x:v>1498.5</x:v>
      </x:c>
      <x:c r="N963" s="2" t="str">
        <x:v>i</x:v>
      </x:c>
      <x:c r="O963" s="2" t="n">
        <x:v>0</x:v>
      </x:c>
      <x:c r="P963" s="2" t="n">
        <x:v>100</x:v>
      </x:c>
      <x:c r="Q963" s="2" t="str">
        <x:v>Baseline PO cost</x:v>
      </x:c>
      <x:c r="R963" s="2" t="str">
        <x:v>Received</x:v>
      </x:c>
      <x:c r="S963" s="12" t="n">
        <x:f>IF(AND(ISNUMBER(G963),G963&gt;0,G963&lt;=Summary!$E$5,I963&gt;0),I963*K963,0)</x:f>
        <x:v>45000</x:v>
      </x:c>
      <x:c r="T963" s="12" t="n">
        <x:f>MIN(S963,MAX(0,'Inventory detail'!E10-SUM(S955:S962)))</x:f>
        <x:v>0</x:v>
      </x:c>
      <x:c r="U963" s="12" t="n">
        <x:f>IF(O963=1,J963*K963,0)</x:f>
        <x:v>0</x:v>
      </x:c>
      <x:c r="V963" s="13" t="str">
        <x:f>IF(O963=0,"",IF(H963="","",MAX(H963,Summary!$E$5)))</x:f>
      </x:c>
      <x:c r="W963" s="12" t="n">
        <x:f>IF(Q963="Baseline PO cost",U963,0)</x:f>
        <x:v>0</x:v>
      </x:c>
      <x:c r="X963" s="12" t="n">
        <x:f>IF(Q963="Higher PO cost",U963,0)</x:f>
        <x:v>0</x:v>
      </x:c>
      <x:c r="Y963" s="12" t="n">
        <x:f>IF(Q963="Unclassified",U963,0)</x:f>
        <x:v>0</x:v>
      </x:c>
    </x:row>
    <x:row r="964" ht="22" customHeight="1">
      <x:c r="A964" s="2" t="str">
        <x:v>COIL</x:v>
      </x:c>
      <x:c r="B964" s="2" t="str">
        <x:v>30</x:v>
      </x:c>
      <x:c r="C964" s="2" t="str">
        <x:v>8BLK12-4</x:v>
      </x:c>
      <x:c r="D964" s="2" t="str">
        <x:v>3003978</x:v>
      </x:c>
      <x:c r="E964" s="2" t="str">
        <x:v>0</x:v>
      </x:c>
      <x:c r="F964" s="2" t="str">
        <x:v>2</x:v>
      </x:c>
      <x:c r="G964" s="10"/>
      <x:c r="H964" s="10" t="n">
        <x:v>46339</x:v>
      </x:c>
      <x:c r="I964" s="7" t="n">
        <x:v>20000</x:v>
      </x:c>
      <x:c r="J964" s="7" t="n">
        <x:v>20000</x:v>
      </x:c>
      <x:c r="K964" s="7" t="n">
        <x:v>1</x:v>
      </x:c>
      <x:c r="L964" s="8" t="n">
        <x:v>3.04</x:v>
      </x:c>
      <x:c r="M964" s="9" t="n">
        <x:v>0</x:v>
      </x:c>
      <x:c r="N964" s="2" t="str">
        <x:v>a</x:v>
      </x:c>
      <x:c r="O964" s="2" t="n">
        <x:v>1</x:v>
      </x:c>
      <x:c r="P964" s="2" t="n">
        <x:v>100</x:v>
      </x:c>
      <x:c r="Q964" s="2" t="str">
        <x:v>Baseline PO cost</x:v>
      </x:c>
      <x:c r="R964" s="2" t="str">
        <x:v>Incoming active PO</x:v>
      </x:c>
      <x:c r="S964" s="12" t="n">
        <x:f>IF(AND(ISNUMBER(G964),G964&gt;0,G964&lt;=Summary!$E$5,I964&gt;0),I964*K964,0)</x:f>
        <x:v>0</x:v>
      </x:c>
      <x:c r="T964" s="12" t="n">
        <x:f>MIN(S964,MAX(0,'Inventory detail'!E10-SUM(S955:S963)))</x:f>
        <x:v>0</x:v>
      </x:c>
      <x:c r="U964" s="12" t="n">
        <x:f>IF(O964=1,J964*K964,0)</x:f>
        <x:v>20000</x:v>
      </x:c>
      <x:c r="V964" s="13" t="n">
        <x:f>IF(O964=0,"",IF(H964="","",MAX(H964,Summary!$E$5)))</x:f>
        <x:v>46339</x:v>
      </x:c>
      <x:c r="W964" s="12" t="n">
        <x:f>IF(Q964="Baseline PO cost",U964,0)</x:f>
        <x:v>20000</x:v>
      </x:c>
      <x:c r="X964" s="12" t="n">
        <x:f>IF(Q964="Higher PO cost",U964,0)</x:f>
        <x:v>0</x:v>
      </x:c>
      <x:c r="Y964" s="12" t="n">
        <x:f>IF(Q964="Unclassified",U964,0)</x:f>
        <x:v>0</x:v>
      </x:c>
    </x:row>
    <x:row r="965" ht="22" customHeight="1">
      <x:c r="A965" s="2" t="str">
        <x:v>COIL</x:v>
      </x:c>
      <x:c r="B965" s="2" t="str">
        <x:v>30</x:v>
      </x:c>
      <x:c r="C965" s="2" t="str">
        <x:v>8BLK12-4</x:v>
      </x:c>
      <x:c r="D965" s="2" t="str">
        <x:v>3003971</x:v>
      </x:c>
      <x:c r="E965" s="2" t="str">
        <x:v>0</x:v>
      </x:c>
      <x:c r="F965" s="2" t="str">
        <x:v>3</x:v>
      </x:c>
      <x:c r="G965" s="10"/>
      <x:c r="H965" s="10" t="n">
        <x:v>46311</x:v>
      </x:c>
      <x:c r="I965" s="7" t="n">
        <x:v>35000</x:v>
      </x:c>
      <x:c r="J965" s="7" t="n">
        <x:v>35000</x:v>
      </x:c>
      <x:c r="K965" s="7" t="n">
        <x:v>1</x:v>
      </x:c>
      <x:c r="L965" s="8" t="n">
        <x:v>3.04</x:v>
      </x:c>
      <x:c r="M965" s="9" t="n">
        <x:v>0</x:v>
      </x:c>
      <x:c r="N965" s="2" t="str">
        <x:v>a</x:v>
      </x:c>
      <x:c r="O965" s="2" t="n">
        <x:v>1</x:v>
      </x:c>
      <x:c r="P965" s="2" t="n">
        <x:v>100</x:v>
      </x:c>
      <x:c r="Q965" s="2" t="str">
        <x:v>Baseline PO cost</x:v>
      </x:c>
      <x:c r="R965" s="2" t="str">
        <x:v>Incoming active PO</x:v>
      </x:c>
      <x:c r="S965" s="12" t="n">
        <x:f>IF(AND(ISNUMBER(G965),G965&gt;0,G965&lt;=Summary!$E$5,I965&gt;0),I965*K965,0)</x:f>
        <x:v>0</x:v>
      </x:c>
      <x:c r="T965" s="12" t="n">
        <x:f>MIN(S965,MAX(0,'Inventory detail'!E10-SUM(S955:S964)))</x:f>
        <x:v>0</x:v>
      </x:c>
      <x:c r="U965" s="12" t="n">
        <x:f>IF(O965=1,J965*K965,0)</x:f>
        <x:v>35000</x:v>
      </x:c>
      <x:c r="V965" s="13" t="n">
        <x:f>IF(O965=0,"",IF(H965="","",MAX(H965,Summary!$E$5)))</x:f>
        <x:v>46311</x:v>
      </x:c>
      <x:c r="W965" s="12" t="n">
        <x:f>IF(Q965="Baseline PO cost",U965,0)</x:f>
        <x:v>35000</x:v>
      </x:c>
      <x:c r="X965" s="12" t="n">
        <x:f>IF(Q965="Higher PO cost",U965,0)</x:f>
        <x:v>0</x:v>
      </x:c>
      <x:c r="Y965" s="12" t="n">
        <x:f>IF(Q965="Unclassified",U965,0)</x:f>
        <x:v>0</x:v>
      </x:c>
    </x:row>
    <x:row r="966" ht="22" customHeight="1">
      <x:c r="A966" s="2" t="str">
        <x:v>COIL</x:v>
      </x:c>
      <x:c r="B966" s="2" t="str">
        <x:v>30</x:v>
      </x:c>
      <x:c r="C966" s="2" t="str">
        <x:v>8BLK36-4</x:v>
      </x:c>
      <x:c r="D966" s="2" t="str">
        <x:v>3003954</x:v>
      </x:c>
      <x:c r="E966" s="2" t="str">
        <x:v>0</x:v>
      </x:c>
      <x:c r="F966" s="2" t="str">
        <x:v>18</x:v>
      </x:c>
      <x:c r="G966" s="10" t="n">
        <x:v>46226</x:v>
      </x:c>
      <x:c r="H966" s="10" t="n">
        <x:v>46224</x:v>
      </x:c>
      <x:c r="I966" s="7" t="n">
        <x:v>5000</x:v>
      </x:c>
      <x:c r="J966" s="7" t="n">
        <x:v>5000</x:v>
      </x:c>
      <x:c r="K966" s="7" t="n">
        <x:v>1</x:v>
      </x:c>
      <x:c r="L966" s="8" t="n">
        <x:v>10.74</x:v>
      </x:c>
      <x:c r="M966" s="9" t="n">
        <x:v>605.5</x:v>
      </x:c>
      <x:c r="N966" s="2" t="str">
        <x:v>i</x:v>
      </x:c>
      <x:c r="O966" s="2" t="n">
        <x:v>0</x:v>
      </x:c>
      <x:c r="P966" s="2" t="n">
        <x:v>100</x:v>
      </x:c>
      <x:c r="Q966" s="2" t="str">
        <x:v>Baseline PO cost</x:v>
      </x:c>
      <x:c r="R966" s="2" t="str">
        <x:v>Received</x:v>
      </x:c>
      <x:c r="S966" s="12" t="n">
        <x:f>IF(AND(ISNUMBER(G966),G966&gt;0,G966&lt;=Summary!$E$5,I966&gt;0),I966*K966,0)</x:f>
        <x:v>5000</x:v>
      </x:c>
      <x:c r="T966" s="12" t="n">
        <x:f>MIN(S966,MAX(0,'Inventory detail'!E194-0))</x:f>
        <x:v>3200</x:v>
      </x:c>
      <x:c r="U966" s="12" t="n">
        <x:f>IF(O966=1,J966*K966,0)</x:f>
        <x:v>0</x:v>
      </x:c>
      <x:c r="V966" s="13" t="str">
        <x:f>IF(O966=0,"",IF(H966="","",MAX(H966,Summary!$E$5)))</x:f>
      </x:c>
      <x:c r="W966" s="12" t="n">
        <x:f>IF(Q966="Baseline PO cost",U966,0)</x:f>
        <x:v>0</x:v>
      </x:c>
      <x:c r="X966" s="12" t="n">
        <x:f>IF(Q966="Higher PO cost",U966,0)</x:f>
        <x:v>0</x:v>
      </x:c>
      <x:c r="Y966" s="12" t="n">
        <x:f>IF(Q966="Unclassified",U966,0)</x:f>
        <x:v>0</x:v>
      </x:c>
    </x:row>
    <x:row r="967" ht="22" customHeight="1">
      <x:c r="A967" s="2" t="str">
        <x:v>COIL</x:v>
      </x:c>
      <x:c r="B967" s="2" t="str">
        <x:v>30</x:v>
      </x:c>
      <x:c r="C967" s="2" t="str">
        <x:v>8BLK36-4</x:v>
      </x:c>
      <x:c r="D967" s="2" t="str">
        <x:v>3003953</x:v>
      </x:c>
      <x:c r="E967" s="2" t="str">
        <x:v>0</x:v>
      </x:c>
      <x:c r="F967" s="2" t="str">
        <x:v>28</x:v>
      </x:c>
      <x:c r="G967" s="10" t="n">
        <x:v>46195</x:v>
      </x:c>
      <x:c r="H967" s="10" t="n">
        <x:v>46197</x:v>
      </x:c>
      <x:c r="I967" s="7" t="n">
        <x:v>1500</x:v>
      </x:c>
      <x:c r="J967" s="7" t="n">
        <x:v>1500</x:v>
      </x:c>
      <x:c r="K967" s="7" t="n">
        <x:v>1</x:v>
      </x:c>
      <x:c r="L967" s="8" t="n">
        <x:v>10.74</x:v>
      </x:c>
      <x:c r="M967" s="9" t="n">
        <x:v>181.65</x:v>
      </x:c>
      <x:c r="N967" s="2" t="str">
        <x:v>i</x:v>
      </x:c>
      <x:c r="O967" s="2" t="n">
        <x:v>0</x:v>
      </x:c>
      <x:c r="P967" s="2" t="n">
        <x:v>100</x:v>
      </x:c>
      <x:c r="Q967" s="2" t="str">
        <x:v>Baseline PO cost</x:v>
      </x:c>
      <x:c r="R967" s="2" t="str">
        <x:v>Received</x:v>
      </x:c>
      <x:c r="S967" s="12" t="n">
        <x:f>IF(AND(ISNUMBER(G967),G967&gt;0,G967&lt;=Summary!$E$5,I967&gt;0),I967*K967,0)</x:f>
        <x:v>1500</x:v>
      </x:c>
      <x:c r="T967" s="12" t="n">
        <x:f>MIN(S967,MAX(0,'Inventory detail'!E194-SUM(S966:S966)))</x:f>
        <x:v>0</x:v>
      </x:c>
      <x:c r="U967" s="12" t="n">
        <x:f>IF(O967=1,J967*K967,0)</x:f>
        <x:v>0</x:v>
      </x:c>
      <x:c r="V967" s="13" t="str">
        <x:f>IF(O967=0,"",IF(H967="","",MAX(H967,Summary!$E$5)))</x:f>
      </x:c>
      <x:c r="W967" s="12" t="n">
        <x:f>IF(Q967="Baseline PO cost",U967,0)</x:f>
        <x:v>0</x:v>
      </x:c>
      <x:c r="X967" s="12" t="n">
        <x:f>IF(Q967="Higher PO cost",U967,0)</x:f>
        <x:v>0</x:v>
      </x:c>
      <x:c r="Y967" s="12" t="n">
        <x:f>IF(Q967="Unclassified",U967,0)</x:f>
        <x:v>0</x:v>
      </x:c>
    </x:row>
    <x:row r="968" ht="22" customHeight="1">
      <x:c r="A968" s="2" t="str">
        <x:v>COIL</x:v>
      </x:c>
      <x:c r="B968" s="2" t="str">
        <x:v>30</x:v>
      </x:c>
      <x:c r="C968" s="2" t="str">
        <x:v>8BLK36-4</x:v>
      </x:c>
      <x:c r="D968" s="2" t="str">
        <x:v>3003945</x:v>
      </x:c>
      <x:c r="E968" s="2" t="str">
        <x:v>0</x:v>
      </x:c>
      <x:c r="F968" s="2" t="str">
        <x:v>22</x:v>
      </x:c>
      <x:c r="G968" s="10" t="n">
        <x:v>46174</x:v>
      </x:c>
      <x:c r="H968" s="10" t="n">
        <x:v>46171</x:v>
      </x:c>
      <x:c r="I968" s="7" t="n">
        <x:v>1000</x:v>
      </x:c>
      <x:c r="J968" s="7" t="n">
        <x:v>1000</x:v>
      </x:c>
      <x:c r="K968" s="7" t="n">
        <x:v>1</x:v>
      </x:c>
      <x:c r="L968" s="8" t="n">
        <x:v>10.74</x:v>
      </x:c>
      <x:c r="M968" s="9" t="n">
        <x:v>121.1</x:v>
      </x:c>
      <x:c r="N968" s="2" t="str">
        <x:v>i</x:v>
      </x:c>
      <x:c r="O968" s="2" t="n">
        <x:v>0</x:v>
      </x:c>
      <x:c r="P968" s="2" t="n">
        <x:v>100</x:v>
      </x:c>
      <x:c r="Q968" s="2" t="str">
        <x:v>Baseline PO cost</x:v>
      </x:c>
      <x:c r="R968" s="2" t="str">
        <x:v>Received</x:v>
      </x:c>
      <x:c r="S968" s="12" t="n">
        <x:f>IF(AND(ISNUMBER(G968),G968&gt;0,G968&lt;=Summary!$E$5,I968&gt;0),I968*K968,0)</x:f>
        <x:v>1000</x:v>
      </x:c>
      <x:c r="T968" s="12" t="n">
        <x:f>MIN(S968,MAX(0,'Inventory detail'!E194-SUM(S966:S967)))</x:f>
        <x:v>0</x:v>
      </x:c>
      <x:c r="U968" s="12" t="n">
        <x:f>IF(O968=1,J968*K968,0)</x:f>
        <x:v>0</x:v>
      </x:c>
      <x:c r="V968" s="13" t="str">
        <x:f>IF(O968=0,"",IF(H968="","",MAX(H968,Summary!$E$5)))</x:f>
      </x:c>
      <x:c r="W968" s="12" t="n">
        <x:f>IF(Q968="Baseline PO cost",U968,0)</x:f>
        <x:v>0</x:v>
      </x:c>
      <x:c r="X968" s="12" t="n">
        <x:f>IF(Q968="Higher PO cost",U968,0)</x:f>
        <x:v>0</x:v>
      </x:c>
      <x:c r="Y968" s="12" t="n">
        <x:f>IF(Q968="Unclassified",U968,0)</x:f>
        <x:v>0</x:v>
      </x:c>
    </x:row>
    <x:row r="969" ht="22" customHeight="1">
      <x:c r="A969" s="2" t="str">
        <x:v>COIL</x:v>
      </x:c>
      <x:c r="B969" s="2" t="str">
        <x:v>30</x:v>
      </x:c>
      <x:c r="C969" s="2" t="str">
        <x:v>8BLK36-4</x:v>
      </x:c>
      <x:c r="D969" s="2" t="str">
        <x:v>3003940</x:v>
      </x:c>
      <x:c r="E969" s="2" t="str">
        <x:v>0</x:v>
      </x:c>
      <x:c r="F969" s="2" t="str">
        <x:v>25</x:v>
      </x:c>
      <x:c r="G969" s="10" t="n">
        <x:v>46143</x:v>
      </x:c>
      <x:c r="H969" s="10" t="n">
        <x:v>46143</x:v>
      </x:c>
      <x:c r="I969" s="7" t="n">
        <x:v>1000</x:v>
      </x:c>
      <x:c r="J969" s="7" t="n">
        <x:v>1000</x:v>
      </x:c>
      <x:c r="K969" s="7" t="n">
        <x:v>1</x:v>
      </x:c>
      <x:c r="L969" s="8" t="n">
        <x:v>10.74</x:v>
      </x:c>
      <x:c r="M969" s="9" t="n">
        <x:v>121.1</x:v>
      </x:c>
      <x:c r="N969" s="2" t="str">
        <x:v>i</x:v>
      </x:c>
      <x:c r="O969" s="2" t="n">
        <x:v>0</x:v>
      </x:c>
      <x:c r="P969" s="2" t="n">
        <x:v>100</x:v>
      </x:c>
      <x:c r="Q969" s="2" t="str">
        <x:v>Baseline PO cost</x:v>
      </x:c>
      <x:c r="R969" s="2" t="str">
        <x:v>Received</x:v>
      </x:c>
      <x:c r="S969" s="12" t="n">
        <x:f>IF(AND(ISNUMBER(G969),G969&gt;0,G969&lt;=Summary!$E$5,I969&gt;0),I969*K969,0)</x:f>
        <x:v>1000</x:v>
      </x:c>
      <x:c r="T969" s="12" t="n">
        <x:f>MIN(S969,MAX(0,'Inventory detail'!E194-SUM(S966:S968)))</x:f>
        <x:v>0</x:v>
      </x:c>
      <x:c r="U969" s="12" t="n">
        <x:f>IF(O969=1,J969*K969,0)</x:f>
        <x:v>0</x:v>
      </x:c>
      <x:c r="V969" s="13" t="str">
        <x:f>IF(O969=0,"",IF(H969="","",MAX(H969,Summary!$E$5)))</x:f>
      </x:c>
      <x:c r="W969" s="12" t="n">
        <x:f>IF(Q969="Baseline PO cost",U969,0)</x:f>
        <x:v>0</x:v>
      </x:c>
      <x:c r="X969" s="12" t="n">
        <x:f>IF(Q969="Higher PO cost",U969,0)</x:f>
        <x:v>0</x:v>
      </x:c>
      <x:c r="Y969" s="12" t="n">
        <x:f>IF(Q969="Unclassified",U969,0)</x:f>
        <x:v>0</x:v>
      </x:c>
    </x:row>
    <x:row r="970" ht="22" customHeight="1">
      <x:c r="A970" s="2" t="str">
        <x:v>COIL</x:v>
      </x:c>
      <x:c r="B970" s="2" t="str">
        <x:v>30</x:v>
      </x:c>
      <x:c r="C970" s="2" t="str">
        <x:v>8BLK36-4</x:v>
      </x:c>
      <x:c r="D970" s="2" t="str">
        <x:v>3003915</x:v>
      </x:c>
      <x:c r="E970" s="2" t="str">
        <x:v>0</x:v>
      </x:c>
      <x:c r="F970" s="2" t="str">
        <x:v>31</x:v>
      </x:c>
      <x:c r="G970" s="10" t="n">
        <x:v>46041</x:v>
      </x:c>
      <x:c r="H970" s="10" t="n">
        <x:v>46038</x:v>
      </x:c>
      <x:c r="I970" s="7" t="n">
        <x:v>5000</x:v>
      </x:c>
      <x:c r="J970" s="7" t="n">
        <x:v>5000</x:v>
      </x:c>
      <x:c r="K970" s="7" t="n">
        <x:v>1</x:v>
      </x:c>
      <x:c r="L970" s="8" t="n">
        <x:v>10.74</x:v>
      </x:c>
      <x:c r="M970" s="9" t="n">
        <x:v>588</x:v>
      </x:c>
      <x:c r="N970" s="2" t="str">
        <x:v>i</x:v>
      </x:c>
      <x:c r="O970" s="2" t="n">
        <x:v>0</x:v>
      </x:c>
      <x:c r="P970" s="2" t="n">
        <x:v>100</x:v>
      </x:c>
      <x:c r="Q970" s="2" t="str">
        <x:v>Baseline PO cost</x:v>
      </x:c>
      <x:c r="R970" s="2" t="str">
        <x:v>Received</x:v>
      </x:c>
      <x:c r="S970" s="12" t="n">
        <x:f>IF(AND(ISNUMBER(G970),G970&gt;0,G970&lt;=Summary!$E$5,I970&gt;0),I970*K970,0)</x:f>
        <x:v>5000</x:v>
      </x:c>
      <x:c r="T970" s="12" t="n">
        <x:f>MIN(S970,MAX(0,'Inventory detail'!E194-SUM(S966:S969)))</x:f>
        <x:v>0</x:v>
      </x:c>
      <x:c r="U970" s="12" t="n">
        <x:f>IF(O970=1,J970*K970,0)</x:f>
        <x:v>0</x:v>
      </x:c>
      <x:c r="V970" s="13" t="str">
        <x:f>IF(O970=0,"",IF(H970="","",MAX(H970,Summary!$E$5)))</x:f>
      </x:c>
      <x:c r="W970" s="12" t="n">
        <x:f>IF(Q970="Baseline PO cost",U970,0)</x:f>
        <x:v>0</x:v>
      </x:c>
      <x:c r="X970" s="12" t="n">
        <x:f>IF(Q970="Higher PO cost",U970,0)</x:f>
        <x:v>0</x:v>
      </x:c>
      <x:c r="Y970" s="12" t="n">
        <x:f>IF(Q970="Unclassified",U970,0)</x:f>
        <x:v>0</x:v>
      </x:c>
    </x:row>
    <x:row r="971" ht="22" customHeight="1">
      <x:c r="A971" s="2" t="str">
        <x:v>COIL</x:v>
      </x:c>
      <x:c r="B971" s="2" t="str">
        <x:v>30</x:v>
      </x:c>
      <x:c r="C971" s="2" t="str">
        <x:v>8BLK36-4</x:v>
      </x:c>
      <x:c r="D971" s="2" t="str">
        <x:v>3003978</x:v>
      </x:c>
      <x:c r="E971" s="2" t="str">
        <x:v>0</x:v>
      </x:c>
      <x:c r="F971" s="2" t="str">
        <x:v>23</x:v>
      </x:c>
      <x:c r="G971" s="10"/>
      <x:c r="H971" s="10" t="n">
        <x:v>46339</x:v>
      </x:c>
      <x:c r="I971" s="7" t="n">
        <x:v>5000</x:v>
      </x:c>
      <x:c r="J971" s="7" t="n">
        <x:v>5000</x:v>
      </x:c>
      <x:c r="K971" s="7" t="n">
        <x:v>1</x:v>
      </x:c>
      <x:c r="L971" s="8" t="n">
        <x:v>10.74</x:v>
      </x:c>
      <x:c r="M971" s="9" t="n">
        <x:v>0</x:v>
      </x:c>
      <x:c r="N971" s="2" t="str">
        <x:v>a</x:v>
      </x:c>
      <x:c r="O971" s="2" t="n">
        <x:v>1</x:v>
      </x:c>
      <x:c r="P971" s="2" t="n">
        <x:v>100</x:v>
      </x:c>
      <x:c r="Q971" s="2" t="str">
        <x:v>Baseline PO cost</x:v>
      </x:c>
      <x:c r="R971" s="2" t="str">
        <x:v>Incoming active PO</x:v>
      </x:c>
      <x:c r="S971" s="12" t="n">
        <x:f>IF(AND(ISNUMBER(G971),G971&gt;0,G971&lt;=Summary!$E$5,I971&gt;0),I971*K971,0)</x:f>
        <x:v>0</x:v>
      </x:c>
      <x:c r="T971" s="12" t="n">
        <x:f>MIN(S971,MAX(0,'Inventory detail'!E194-SUM(S966:S970)))</x:f>
        <x:v>0</x:v>
      </x:c>
      <x:c r="U971" s="12" t="n">
        <x:f>IF(O971=1,J971*K971,0)</x:f>
        <x:v>5000</x:v>
      </x:c>
      <x:c r="V971" s="13" t="n">
        <x:f>IF(O971=0,"",IF(H971="","",MAX(H971,Summary!$E$5)))</x:f>
        <x:v>46339</x:v>
      </x:c>
      <x:c r="W971" s="12" t="n">
        <x:f>IF(Q971="Baseline PO cost",U971,0)</x:f>
        <x:v>5000</x:v>
      </x:c>
      <x:c r="X971" s="12" t="n">
        <x:f>IF(Q971="Higher PO cost",U971,0)</x:f>
        <x:v>0</x:v>
      </x:c>
      <x:c r="Y971" s="12" t="n">
        <x:f>IF(Q971="Unclassified",U971,0)</x:f>
        <x:v>0</x:v>
      </x:c>
    </x:row>
    <x:row r="972" ht="22" customHeight="1">
      <x:c r="A972" s="2" t="str">
        <x:v>COIL</x:v>
      </x:c>
      <x:c r="B972" s="2" t="str">
        <x:v>30</x:v>
      </x:c>
      <x:c r="C972" s="2" t="str">
        <x:v>8CLR12-4</x:v>
      </x:c>
      <x:c r="D972" s="2" t="str">
        <x:v>3003953</x:v>
      </x:c>
      <x:c r="E972" s="2" t="str">
        <x:v>0</x:v>
      </x:c>
      <x:c r="F972" s="2" t="str">
        <x:v>5</x:v>
      </x:c>
      <x:c r="G972" s="10" t="n">
        <x:v>46195</x:v>
      </x:c>
      <x:c r="H972" s="10" t="n">
        <x:v>46197</x:v>
      </x:c>
      <x:c r="I972" s="7" t="n">
        <x:v>2500</x:v>
      </x:c>
      <x:c r="J972" s="7" t="n">
        <x:v>2500</x:v>
      </x:c>
      <x:c r="K972" s="7" t="n">
        <x:v>1</x:v>
      </x:c>
      <x:c r="L972" s="8" t="n">
        <x:v>3.73</x:v>
      </x:c>
      <x:c r="M972" s="9" t="n">
        <x:v>105</x:v>
      </x:c>
      <x:c r="N972" s="2" t="str">
        <x:v>i</x:v>
      </x:c>
      <x:c r="O972" s="2" t="n">
        <x:v>0</x:v>
      </x:c>
      <x:c r="P972" s="2" t="n">
        <x:v>100</x:v>
      </x:c>
      <x:c r="Q972" s="2" t="str">
        <x:v>Baseline PO cost</x:v>
      </x:c>
      <x:c r="R972" s="2" t="str">
        <x:v>Received</x:v>
      </x:c>
      <x:c r="S972" s="12" t="n">
        <x:f>IF(AND(ISNUMBER(G972),G972&gt;0,G972&lt;=Summary!$E$5,I972&gt;0),I972*K972,0)</x:f>
        <x:v>2500</x:v>
      </x:c>
      <x:c r="T972" s="12" t="n">
        <x:f>MIN(S972,MAX(0,'Inventory detail'!E238-0))</x:f>
        <x:v>1200</x:v>
      </x:c>
      <x:c r="U972" s="12" t="n">
        <x:f>IF(O972=1,J972*K972,0)</x:f>
        <x:v>0</x:v>
      </x:c>
      <x:c r="V972" s="13" t="str">
        <x:f>IF(O972=0,"",IF(H972="","",MAX(H972,Summary!$E$5)))</x:f>
      </x:c>
      <x:c r="W972" s="12" t="n">
        <x:f>IF(Q972="Baseline PO cost",U972,0)</x:f>
        <x:v>0</x:v>
      </x:c>
      <x:c r="X972" s="12" t="n">
        <x:f>IF(Q972="Higher PO cost",U972,0)</x:f>
        <x:v>0</x:v>
      </x:c>
      <x:c r="Y972" s="12" t="n">
        <x:f>IF(Q972="Unclassified",U972,0)</x:f>
        <x:v>0</x:v>
      </x:c>
    </x:row>
    <x:row r="973" ht="22" customHeight="1">
      <x:c r="A973" s="2" t="str">
        <x:v>COIL</x:v>
      </x:c>
      <x:c r="B973" s="2" t="str">
        <x:v>30</x:v>
      </x:c>
      <x:c r="C973" s="2" t="str">
        <x:v>8CLR12-4</x:v>
      </x:c>
      <x:c r="D973" s="2" t="str">
        <x:v>3003940</x:v>
      </x:c>
      <x:c r="E973" s="2" t="str">
        <x:v>0</x:v>
      </x:c>
      <x:c r="F973" s="2" t="str">
        <x:v>3</x:v>
      </x:c>
      <x:c r="G973" s="10" t="n">
        <x:v>46143</x:v>
      </x:c>
      <x:c r="H973" s="10" t="n">
        <x:v>46143</x:v>
      </x:c>
      <x:c r="I973" s="7" t="n">
        <x:v>2500</x:v>
      </x:c>
      <x:c r="J973" s="7" t="n">
        <x:v>2500</x:v>
      </x:c>
      <x:c r="K973" s="7" t="n">
        <x:v>1</x:v>
      </x:c>
      <x:c r="L973" s="8" t="n">
        <x:v>3.73</x:v>
      </x:c>
      <x:c r="M973" s="9" t="n">
        <x:v>105</x:v>
      </x:c>
      <x:c r="N973" s="2" t="str">
        <x:v>i</x:v>
      </x:c>
      <x:c r="O973" s="2" t="n">
        <x:v>0</x:v>
      </x:c>
      <x:c r="P973" s="2" t="n">
        <x:v>100</x:v>
      </x:c>
      <x:c r="Q973" s="2" t="str">
        <x:v>Baseline PO cost</x:v>
      </x:c>
      <x:c r="R973" s="2" t="str">
        <x:v>Received</x:v>
      </x:c>
      <x:c r="S973" s="12" t="n">
        <x:f>IF(AND(ISNUMBER(G973),G973&gt;0,G973&lt;=Summary!$E$5,I973&gt;0),I973*K973,0)</x:f>
        <x:v>2500</x:v>
      </x:c>
      <x:c r="T973" s="12" t="n">
        <x:f>MIN(S973,MAX(0,'Inventory detail'!E238-SUM(S972:S972)))</x:f>
        <x:v>0</x:v>
      </x:c>
      <x:c r="U973" s="12" t="n">
        <x:f>IF(O973=1,J973*K973,0)</x:f>
        <x:v>0</x:v>
      </x:c>
      <x:c r="V973" s="13" t="str">
        <x:f>IF(O973=0,"",IF(H973="","",MAX(H973,Summary!$E$5)))</x:f>
      </x:c>
      <x:c r="W973" s="12" t="n">
        <x:f>IF(Q973="Baseline PO cost",U973,0)</x:f>
        <x:v>0</x:v>
      </x:c>
      <x:c r="X973" s="12" t="n">
        <x:f>IF(Q973="Higher PO cost",U973,0)</x:f>
        <x:v>0</x:v>
      </x:c>
      <x:c r="Y973" s="12" t="n">
        <x:f>IF(Q973="Unclassified",U973,0)</x:f>
        <x:v>0</x:v>
      </x:c>
    </x:row>
    <x:row r="974" ht="22" customHeight="1">
      <x:c r="A974" s="2" t="str">
        <x:v>COIL</x:v>
      </x:c>
      <x:c r="B974" s="2" t="str">
        <x:v>30</x:v>
      </x:c>
      <x:c r="C974" s="2" t="str">
        <x:v>8CLR12-4</x:v>
      </x:c>
      <x:c r="D974" s="2" t="str">
        <x:v>3003915</x:v>
      </x:c>
      <x:c r="E974" s="2" t="str">
        <x:v>0</x:v>
      </x:c>
      <x:c r="F974" s="2" t="str">
        <x:v>7</x:v>
      </x:c>
      <x:c r="G974" s="10" t="n">
        <x:v>46041</x:v>
      </x:c>
      <x:c r="H974" s="10" t="n">
        <x:v>46038</x:v>
      </x:c>
      <x:c r="I974" s="7" t="n">
        <x:v>2500</x:v>
      </x:c>
      <x:c r="J974" s="7" t="n">
        <x:v>2500</x:v>
      </x:c>
      <x:c r="K974" s="7" t="n">
        <x:v>1</x:v>
      </x:c>
      <x:c r="L974" s="8" t="n">
        <x:v>3.73</x:v>
      </x:c>
      <x:c r="M974" s="9" t="n">
        <x:v>102</x:v>
      </x:c>
      <x:c r="N974" s="2" t="str">
        <x:v>i</x:v>
      </x:c>
      <x:c r="O974" s="2" t="n">
        <x:v>0</x:v>
      </x:c>
      <x:c r="P974" s="2" t="n">
        <x:v>100</x:v>
      </x:c>
      <x:c r="Q974" s="2" t="str">
        <x:v>Baseline PO cost</x:v>
      </x:c>
      <x:c r="R974" s="2" t="str">
        <x:v>Received</x:v>
      </x:c>
      <x:c r="S974" s="12" t="n">
        <x:f>IF(AND(ISNUMBER(G974),G974&gt;0,G974&lt;=Summary!$E$5,I974&gt;0),I974*K974,0)</x:f>
        <x:v>2500</x:v>
      </x:c>
      <x:c r="T974" s="12" t="n">
        <x:f>MIN(S974,MAX(0,'Inventory detail'!E238-SUM(S972:S973)))</x:f>
        <x:v>0</x:v>
      </x:c>
      <x:c r="U974" s="12" t="n">
        <x:f>IF(O974=1,J974*K974,0)</x:f>
        <x:v>0</x:v>
      </x:c>
      <x:c r="V974" s="13" t="str">
        <x:f>IF(O974=0,"",IF(H974="","",MAX(H974,Summary!$E$5)))</x:f>
      </x:c>
      <x:c r="W974" s="12" t="n">
        <x:f>IF(Q974="Baseline PO cost",U974,0)</x:f>
        <x:v>0</x:v>
      </x:c>
      <x:c r="X974" s="12" t="n">
        <x:f>IF(Q974="Higher PO cost",U974,0)</x:f>
        <x:v>0</x:v>
      </x:c>
      <x:c r="Y974" s="12" t="n">
        <x:f>IF(Q974="Unclassified",U974,0)</x:f>
        <x:v>0</x:v>
      </x:c>
    </x:row>
    <x:row r="975" ht="22" customHeight="1">
      <x:c r="A975" s="2" t="str">
        <x:v>COIL</x:v>
      </x:c>
      <x:c r="B975" s="2" t="str">
        <x:v>30</x:v>
      </x:c>
      <x:c r="C975" s="2" t="str">
        <x:v>8CLR12-4</x:v>
      </x:c>
      <x:c r="D975" s="2" t="str">
        <x:v>3003971</x:v>
      </x:c>
      <x:c r="E975" s="2" t="str">
        <x:v>0</x:v>
      </x:c>
      <x:c r="F975" s="2" t="str">
        <x:v>4</x:v>
      </x:c>
      <x:c r="G975" s="10"/>
      <x:c r="H975" s="10" t="n">
        <x:v>46311</x:v>
      </x:c>
      <x:c r="I975" s="7" t="n">
        <x:v>7500</x:v>
      </x:c>
      <x:c r="J975" s="7" t="n">
        <x:v>7500</x:v>
      </x:c>
      <x:c r="K975" s="7" t="n">
        <x:v>1</x:v>
      </x:c>
      <x:c r="L975" s="8" t="n">
        <x:v>3.73</x:v>
      </x:c>
      <x:c r="M975" s="9" t="n">
        <x:v>0</x:v>
      </x:c>
      <x:c r="N975" s="2" t="str">
        <x:v>a</x:v>
      </x:c>
      <x:c r="O975" s="2" t="n">
        <x:v>1</x:v>
      </x:c>
      <x:c r="P975" s="2" t="n">
        <x:v>100</x:v>
      </x:c>
      <x:c r="Q975" s="2" t="str">
        <x:v>Baseline PO cost</x:v>
      </x:c>
      <x:c r="R975" s="2" t="str">
        <x:v>Incoming active PO</x:v>
      </x:c>
      <x:c r="S975" s="12" t="n">
        <x:f>IF(AND(ISNUMBER(G975),G975&gt;0,G975&lt;=Summary!$E$5,I975&gt;0),I975*K975,0)</x:f>
        <x:v>0</x:v>
      </x:c>
      <x:c r="T975" s="12" t="n">
        <x:f>MIN(S975,MAX(0,'Inventory detail'!E238-SUM(S972:S974)))</x:f>
        <x:v>0</x:v>
      </x:c>
      <x:c r="U975" s="12" t="n">
        <x:f>IF(O975=1,J975*K975,0)</x:f>
        <x:v>7500</x:v>
      </x:c>
      <x:c r="V975" s="13" t="n">
        <x:f>IF(O975=0,"",IF(H975="","",MAX(H975,Summary!$E$5)))</x:f>
        <x:v>46311</x:v>
      </x:c>
      <x:c r="W975" s="12" t="n">
        <x:f>IF(Q975="Baseline PO cost",U975,0)</x:f>
        <x:v>7500</x:v>
      </x:c>
      <x:c r="X975" s="12" t="n">
        <x:f>IF(Q975="Higher PO cost",U975,0)</x:f>
        <x:v>0</x:v>
      </x:c>
      <x:c r="Y975" s="12" t="n">
        <x:f>IF(Q975="Unclassified",U975,0)</x:f>
        <x:v>0</x:v>
      </x:c>
    </x:row>
    <x:row r="976" ht="22" customHeight="1">
      <x:c r="A976" s="2" t="str">
        <x:v>COIL</x:v>
      </x:c>
      <x:c r="B976" s="2" t="str">
        <x:v>30</x:v>
      </x:c>
      <x:c r="C976" s="2" t="str">
        <x:v>8NAV12-4</x:v>
      </x:c>
      <x:c r="D976" s="2" t="str">
        <x:v>3003953</x:v>
      </x:c>
      <x:c r="E976" s="2" t="str">
        <x:v>0</x:v>
      </x:c>
      <x:c r="F976" s="2" t="str">
        <x:v>6</x:v>
      </x:c>
      <x:c r="G976" s="10" t="n">
        <x:v>46195</x:v>
      </x:c>
      <x:c r="H976" s="10" t="n">
        <x:v>46197</x:v>
      </x:c>
      <x:c r="I976" s="7" t="n">
        <x:v>2500</x:v>
      </x:c>
      <x:c r="J976" s="7" t="n">
        <x:v>2500</x:v>
      </x:c>
      <x:c r="K976" s="7" t="n">
        <x:v>1</x:v>
      </x:c>
      <x:c r="L976" s="8" t="n">
        <x:v>3.73</x:v>
      </x:c>
      <x:c r="M976" s="9" t="n">
        <x:v>105</x:v>
      </x:c>
      <x:c r="N976" s="2" t="str">
        <x:v>i</x:v>
      </x:c>
      <x:c r="O976" s="2" t="n">
        <x:v>0</x:v>
      </x:c>
      <x:c r="P976" s="2" t="n">
        <x:v>100</x:v>
      </x:c>
      <x:c r="Q976" s="2" t="str">
        <x:v>Baseline PO cost</x:v>
      </x:c>
      <x:c r="R976" s="2" t="str">
        <x:v>Received</x:v>
      </x:c>
      <x:c r="S976" s="12" t="n">
        <x:f>IF(AND(ISNUMBER(G976),G976&gt;0,G976&lt;=Summary!$E$5,I976&gt;0),I976*K976,0)</x:f>
        <x:v>2500</x:v>
      </x:c>
      <x:c r="T976" s="12" t="n">
        <x:f>MIN(S976,MAX(0,'Inventory detail'!E313-0))</x:f>
        <x:v>2200</x:v>
      </x:c>
      <x:c r="U976" s="12" t="n">
        <x:f>IF(O976=1,J976*K976,0)</x:f>
        <x:v>0</x:v>
      </x:c>
      <x:c r="V976" s="13" t="str">
        <x:f>IF(O976=0,"",IF(H976="","",MAX(H976,Summary!$E$5)))</x:f>
      </x:c>
      <x:c r="W976" s="12" t="n">
        <x:f>IF(Q976="Baseline PO cost",U976,0)</x:f>
        <x:v>0</x:v>
      </x:c>
      <x:c r="X976" s="12" t="n">
        <x:f>IF(Q976="Higher PO cost",U976,0)</x:f>
        <x:v>0</x:v>
      </x:c>
      <x:c r="Y976" s="12" t="n">
        <x:f>IF(Q976="Unclassified",U976,0)</x:f>
        <x:v>0</x:v>
      </x:c>
    </x:row>
    <x:row r="977" ht="22" customHeight="1">
      <x:c r="A977" s="2" t="str">
        <x:v>COIL</x:v>
      </x:c>
      <x:c r="B977" s="2" t="str">
        <x:v>30</x:v>
      </x:c>
      <x:c r="C977" s="2" t="str">
        <x:v>8NAV12-4</x:v>
      </x:c>
      <x:c r="D977" s="2" t="str">
        <x:v>3003940</x:v>
      </x:c>
      <x:c r="E977" s="2" t="str">
        <x:v>0</x:v>
      </x:c>
      <x:c r="F977" s="2" t="str">
        <x:v>4</x:v>
      </x:c>
      <x:c r="G977" s="10" t="n">
        <x:v>46143</x:v>
      </x:c>
      <x:c r="H977" s="10" t="n">
        <x:v>46143</x:v>
      </x:c>
      <x:c r="I977" s="7" t="n">
        <x:v>2500</x:v>
      </x:c>
      <x:c r="J977" s="7" t="n">
        <x:v>2500</x:v>
      </x:c>
      <x:c r="K977" s="7" t="n">
        <x:v>1</x:v>
      </x:c>
      <x:c r="L977" s="8" t="n">
        <x:v>3.73</x:v>
      </x:c>
      <x:c r="M977" s="9" t="n">
        <x:v>105</x:v>
      </x:c>
      <x:c r="N977" s="2" t="str">
        <x:v>i</x:v>
      </x:c>
      <x:c r="O977" s="2" t="n">
        <x:v>0</x:v>
      </x:c>
      <x:c r="P977" s="2" t="n">
        <x:v>100</x:v>
      </x:c>
      <x:c r="Q977" s="2" t="str">
        <x:v>Baseline PO cost</x:v>
      </x:c>
      <x:c r="R977" s="2" t="str">
        <x:v>Received</x:v>
      </x:c>
      <x:c r="S977" s="12" t="n">
        <x:f>IF(AND(ISNUMBER(G977),G977&gt;0,G977&lt;=Summary!$E$5,I977&gt;0),I977*K977,0)</x:f>
        <x:v>2500</x:v>
      </x:c>
      <x:c r="T977" s="12" t="n">
        <x:f>MIN(S977,MAX(0,'Inventory detail'!E313-SUM(S976:S976)))</x:f>
        <x:v>0</x:v>
      </x:c>
      <x:c r="U977" s="12" t="n">
        <x:f>IF(O977=1,J977*K977,0)</x:f>
        <x:v>0</x:v>
      </x:c>
      <x:c r="V977" s="13" t="str">
        <x:f>IF(O977=0,"",IF(H977="","",MAX(H977,Summary!$E$5)))</x:f>
      </x:c>
      <x:c r="W977" s="12" t="n">
        <x:f>IF(Q977="Baseline PO cost",U977,0)</x:f>
        <x:v>0</x:v>
      </x:c>
      <x:c r="X977" s="12" t="n">
        <x:f>IF(Q977="Higher PO cost",U977,0)</x:f>
        <x:v>0</x:v>
      </x:c>
      <x:c r="Y977" s="12" t="n">
        <x:f>IF(Q977="Unclassified",U977,0)</x:f>
        <x:v>0</x:v>
      </x:c>
    </x:row>
    <x:row r="978" ht="22" customHeight="1">
      <x:c r="A978" s="2" t="str">
        <x:v>COIL</x:v>
      </x:c>
      <x:c r="B978" s="2" t="str">
        <x:v>30</x:v>
      </x:c>
      <x:c r="C978" s="2" t="str">
        <x:v>8NAV12-4</x:v>
      </x:c>
      <x:c r="D978" s="2" t="str">
        <x:v>3003978</x:v>
      </x:c>
      <x:c r="E978" s="2" t="str">
        <x:v>0</x:v>
      </x:c>
      <x:c r="F978" s="2" t="str">
        <x:v>3</x:v>
      </x:c>
      <x:c r="G978" s="10"/>
      <x:c r="H978" s="10" t="n">
        <x:v>46339</x:v>
      </x:c>
      <x:c r="I978" s="7" t="n">
        <x:v>2500</x:v>
      </x:c>
      <x:c r="J978" s="7" t="n">
        <x:v>2500</x:v>
      </x:c>
      <x:c r="K978" s="7" t="n">
        <x:v>1</x:v>
      </x:c>
      <x:c r="L978" s="8" t="n">
        <x:v>3.73</x:v>
      </x:c>
      <x:c r="M978" s="9" t="n">
        <x:v>0</x:v>
      </x:c>
      <x:c r="N978" s="2" t="str">
        <x:v>a</x:v>
      </x:c>
      <x:c r="O978" s="2" t="n">
        <x:v>1</x:v>
      </x:c>
      <x:c r="P978" s="2" t="n">
        <x:v>100</x:v>
      </x:c>
      <x:c r="Q978" s="2" t="str">
        <x:v>Baseline PO cost</x:v>
      </x:c>
      <x:c r="R978" s="2" t="str">
        <x:v>Incoming active PO</x:v>
      </x:c>
      <x:c r="S978" s="12" t="n">
        <x:f>IF(AND(ISNUMBER(G978),G978&gt;0,G978&lt;=Summary!$E$5,I978&gt;0),I978*K978,0)</x:f>
        <x:v>0</x:v>
      </x:c>
      <x:c r="T978" s="12" t="n">
        <x:f>MIN(S978,MAX(0,'Inventory detail'!E313-SUM(S976:S977)))</x:f>
        <x:v>0</x:v>
      </x:c>
      <x:c r="U978" s="12" t="n">
        <x:f>IF(O978=1,J978*K978,0)</x:f>
        <x:v>2500</x:v>
      </x:c>
      <x:c r="V978" s="13" t="n">
        <x:f>IF(O978=0,"",IF(H978="","",MAX(H978,Summary!$E$5)))</x:f>
        <x:v>46339</x:v>
      </x:c>
      <x:c r="W978" s="12" t="n">
        <x:f>IF(Q978="Baseline PO cost",U978,0)</x:f>
        <x:v>2500</x:v>
      </x:c>
      <x:c r="X978" s="12" t="n">
        <x:f>IF(Q978="Higher PO cost",U978,0)</x:f>
        <x:v>0</x:v>
      </x:c>
      <x:c r="Y978" s="12" t="n">
        <x:f>IF(Q978="Unclassified",U978,0)</x:f>
        <x:v>0</x:v>
      </x:c>
    </x:row>
    <x:row r="979" ht="22" customHeight="1">
      <x:c r="A979" s="2" t="str">
        <x:v>COIL</x:v>
      </x:c>
      <x:c r="B979" s="2" t="str">
        <x:v>30</x:v>
      </x:c>
      <x:c r="C979" s="2" t="str">
        <x:v>8WHT12-4</x:v>
      </x:c>
      <x:c r="D979" s="2" t="str">
        <x:v>3003945</x:v>
      </x:c>
      <x:c r="E979" s="2" t="str">
        <x:v>0</x:v>
      </x:c>
      <x:c r="F979" s="2" t="str">
        <x:v>6</x:v>
      </x:c>
      <x:c r="G979" s="10" t="n">
        <x:v>46174</x:v>
      </x:c>
      <x:c r="H979" s="10" t="n">
        <x:v>46171</x:v>
      </x:c>
      <x:c r="I979" s="7" t="n">
        <x:v>10000</x:v>
      </x:c>
      <x:c r="J979" s="7" t="n">
        <x:v>10000</x:v>
      </x:c>
      <x:c r="K979" s="7" t="n">
        <x:v>1</x:v>
      </x:c>
      <x:c r="L979" s="8" t="n">
        <x:v>3.73</x:v>
      </x:c>
      <x:c r="M979" s="9" t="n">
        <x:v>420</x:v>
      </x:c>
      <x:c r="N979" s="2" t="str">
        <x:v>i</x:v>
      </x:c>
      <x:c r="O979" s="2" t="n">
        <x:v>0</x:v>
      </x:c>
      <x:c r="P979" s="2" t="n">
        <x:v>100</x:v>
      </x:c>
      <x:c r="Q979" s="2" t="str">
        <x:v>Baseline PO cost</x:v>
      </x:c>
      <x:c r="R979" s="2" t="str">
        <x:v>Received</x:v>
      </x:c>
      <x:c r="S979" s="12" t="n">
        <x:f>IF(AND(ISNUMBER(G979),G979&gt;0,G979&lt;=Summary!$E$5,I979&gt;0),I979*K979,0)</x:f>
        <x:v>10000</x:v>
      </x:c>
      <x:c r="T979" s="12" t="n">
        <x:f>MIN(S979,MAX(0,'Inventory detail'!E147-0))</x:f>
        <x:v>1600</x:v>
      </x:c>
      <x:c r="U979" s="12" t="n">
        <x:f>IF(O979=1,J979*K979,0)</x:f>
        <x:v>0</x:v>
      </x:c>
      <x:c r="V979" s="13" t="str">
        <x:f>IF(O979=0,"",IF(H979="","",MAX(H979,Summary!$E$5)))</x:f>
      </x:c>
      <x:c r="W979" s="12" t="n">
        <x:f>IF(Q979="Baseline PO cost",U979,0)</x:f>
        <x:v>0</x:v>
      </x:c>
      <x:c r="X979" s="12" t="n">
        <x:f>IF(Q979="Higher PO cost",U979,0)</x:f>
        <x:v>0</x:v>
      </x:c>
      <x:c r="Y979" s="12" t="n">
        <x:f>IF(Q979="Unclassified",U979,0)</x:f>
        <x:v>0</x:v>
      </x:c>
    </x:row>
    <x:row r="980" ht="22" customHeight="1">
      <x:c r="A980" s="2" t="str">
        <x:v>COIL</x:v>
      </x:c>
      <x:c r="B980" s="2" t="str">
        <x:v>30</x:v>
      </x:c>
      <x:c r="C980" s="2" t="str">
        <x:v>8WHT12-4</x:v>
      </x:c>
      <x:c r="D980" s="2" t="str">
        <x:v>3003915</x:v>
      </x:c>
      <x:c r="E980" s="2" t="str">
        <x:v>0</x:v>
      </x:c>
      <x:c r="F980" s="2" t="str">
        <x:v>8</x:v>
      </x:c>
      <x:c r="G980" s="10" t="n">
        <x:v>46041</x:v>
      </x:c>
      <x:c r="H980" s="10" t="n">
        <x:v>46038</x:v>
      </x:c>
      <x:c r="I980" s="7" t="n">
        <x:v>2500</x:v>
      </x:c>
      <x:c r="J980" s="7" t="n">
        <x:v>2500</x:v>
      </x:c>
      <x:c r="K980" s="7" t="n">
        <x:v>1</x:v>
      </x:c>
      <x:c r="L980" s="8" t="n">
        <x:v>3.73</x:v>
      </x:c>
      <x:c r="M980" s="9" t="n">
        <x:v>102</x:v>
      </x:c>
      <x:c r="N980" s="2" t="str">
        <x:v>i</x:v>
      </x:c>
      <x:c r="O980" s="2" t="n">
        <x:v>0</x:v>
      </x:c>
      <x:c r="P980" s="2" t="n">
        <x:v>100</x:v>
      </x:c>
      <x:c r="Q980" s="2" t="str">
        <x:v>Baseline PO cost</x:v>
      </x:c>
      <x:c r="R980" s="2" t="str">
        <x:v>Received</x:v>
      </x:c>
      <x:c r="S980" s="12" t="n">
        <x:f>IF(AND(ISNUMBER(G980),G980&gt;0,G980&lt;=Summary!$E$5,I980&gt;0),I980*K980,0)</x:f>
        <x:v>2500</x:v>
      </x:c>
      <x:c r="T980" s="12" t="n">
        <x:f>MIN(S980,MAX(0,'Inventory detail'!E147-SUM(S979:S979)))</x:f>
        <x:v>0</x:v>
      </x:c>
      <x:c r="U980" s="12" t="n">
        <x:f>IF(O980=1,J980*K980,0)</x:f>
        <x:v>0</x:v>
      </x:c>
      <x:c r="V980" s="13" t="str">
        <x:f>IF(O980=0,"",IF(H980="","",MAX(H980,Summary!$E$5)))</x:f>
      </x:c>
      <x:c r="W980" s="12" t="n">
        <x:f>IF(Q980="Baseline PO cost",U980,0)</x:f>
        <x:v>0</x:v>
      </x:c>
      <x:c r="X980" s="12" t="n">
        <x:f>IF(Q980="Higher PO cost",U980,0)</x:f>
        <x:v>0</x:v>
      </x:c>
      <x:c r="Y980" s="12" t="n">
        <x:f>IF(Q980="Unclassified",U980,0)</x:f>
        <x:v>0</x:v>
      </x:c>
    </x:row>
    <x:row r="981" ht="22" customHeight="1">
      <x:c r="A981" s="2" t="str">
        <x:v>COIL</x:v>
      </x:c>
      <x:c r="B981" s="2" t="str">
        <x:v>30</x:v>
      </x:c>
      <x:c r="C981" s="2" t="str">
        <x:v>8WHT12-4</x:v>
      </x:c>
      <x:c r="D981" s="2" t="str">
        <x:v>3003971</x:v>
      </x:c>
      <x:c r="E981" s="2" t="str">
        <x:v>0</x:v>
      </x:c>
      <x:c r="F981" s="2" t="str">
        <x:v>5</x:v>
      </x:c>
      <x:c r="G981" s="10"/>
      <x:c r="H981" s="10" t="n">
        <x:v>46311</x:v>
      </x:c>
      <x:c r="I981" s="7" t="n">
        <x:v>12500</x:v>
      </x:c>
      <x:c r="J981" s="7" t="n">
        <x:v>12500</x:v>
      </x:c>
      <x:c r="K981" s="7" t="n">
        <x:v>1</x:v>
      </x:c>
      <x:c r="L981" s="8" t="n">
        <x:v>3.73</x:v>
      </x:c>
      <x:c r="M981" s="9" t="n">
        <x:v>0</x:v>
      </x:c>
      <x:c r="N981" s="2" t="str">
        <x:v>a</x:v>
      </x:c>
      <x:c r="O981" s="2" t="n">
        <x:v>1</x:v>
      </x:c>
      <x:c r="P981" s="2" t="n">
        <x:v>100</x:v>
      </x:c>
      <x:c r="Q981" s="2" t="str">
        <x:v>Baseline PO cost</x:v>
      </x:c>
      <x:c r="R981" s="2" t="str">
        <x:v>Incoming active PO</x:v>
      </x:c>
      <x:c r="S981" s="12" t="n">
        <x:f>IF(AND(ISNUMBER(G981),G981&gt;0,G981&lt;=Summary!$E$5,I981&gt;0),I981*K981,0)</x:f>
        <x:v>0</x:v>
      </x:c>
      <x:c r="T981" s="12" t="n">
        <x:f>MIN(S981,MAX(0,'Inventory detail'!E147-SUM(S979:S980)))</x:f>
        <x:v>0</x:v>
      </x:c>
      <x:c r="U981" s="12" t="n">
        <x:f>IF(O981=1,J981*K981,0)</x:f>
        <x:v>12500</x:v>
      </x:c>
      <x:c r="V981" s="13" t="n">
        <x:f>IF(O981=0,"",IF(H981="","",MAX(H981,Summary!$E$5)))</x:f>
        <x:v>46311</x:v>
      </x:c>
      <x:c r="W981" s="12" t="n">
        <x:f>IF(Q981="Baseline PO cost",U981,0)</x:f>
        <x:v>12500</x:v>
      </x:c>
      <x:c r="X981" s="12" t="n">
        <x:f>IF(Q981="Higher PO cost",U981,0)</x:f>
        <x:v>0</x:v>
      </x:c>
      <x:c r="Y981" s="12" t="n">
        <x:f>IF(Q981="Unclassified",U981,0)</x:f>
        <x:v>0</x:v>
      </x:c>
    </x:row>
    <x:row r="982" ht="22" customHeight="1">
      <x:c r="A982" s="2" t="str">
        <x:v>COIL</x:v>
      </x:c>
      <x:c r="B982" s="2" t="str">
        <x:v>30</x:v>
      </x:c>
      <x:c r="C982" s="2" t="str">
        <x:v>9BLK12-4</x:v>
      </x:c>
      <x:c r="D982" s="2" t="str">
        <x:v>3003962</x:v>
      </x:c>
      <x:c r="E982" s="2" t="str">
        <x:v>0</x:v>
      </x:c>
      <x:c r="F982" s="2" t="str">
        <x:v>4</x:v>
      </x:c>
      <x:c r="G982" s="10" t="n">
        <x:v>46273</x:v>
      </x:c>
      <x:c r="H982" s="10" t="n">
        <x:v>46269</x:v>
      </x:c>
      <x:c r="I982" s="7" t="n">
        <x:v>27300</x:v>
      </x:c>
      <x:c r="J982" s="7" t="n">
        <x:v>27300</x:v>
      </x:c>
      <x:c r="K982" s="7" t="n">
        <x:v>1</x:v>
      </x:c>
      <x:c r="L982" s="8" t="n">
        <x:v>3.5</x:v>
      </x:c>
      <x:c r="M982" s="9" t="n">
        <x:v>1075.62</x:v>
      </x:c>
      <x:c r="N982" s="2" t="str">
        <x:v>i</x:v>
      </x:c>
      <x:c r="O982" s="2" t="n">
        <x:v>0</x:v>
      </x:c>
      <x:c r="P982" s="2" t="n">
        <x:v>100</x:v>
      </x:c>
      <x:c r="Q982" s="2" t="str">
        <x:v>Baseline PO cost</x:v>
      </x:c>
      <x:c r="R982" s="2" t="str">
        <x:v>Received</x:v>
      </x:c>
      <x:c r="S982" s="12" t="n">
        <x:f>IF(AND(ISNUMBER(G982),G982&gt;0,G982&lt;=Summary!$E$5,I982&gt;0),I982*K982,0)</x:f>
        <x:v>27300</x:v>
      </x:c>
      <x:c r="T982" s="12" t="n">
        <x:f>MIN(S982,MAX(0,'Inventory detail'!E48-0))</x:f>
        <x:v>17800</x:v>
      </x:c>
      <x:c r="U982" s="12" t="n">
        <x:f>IF(O982=1,J982*K982,0)</x:f>
        <x:v>0</x:v>
      </x:c>
      <x:c r="V982" s="13" t="str">
        <x:f>IF(O982=0,"",IF(H982="","",MAX(H982,Summary!$E$5)))</x:f>
      </x:c>
      <x:c r="W982" s="12" t="n">
        <x:f>IF(Q982="Baseline PO cost",U982,0)</x:f>
        <x:v>0</x:v>
      </x:c>
      <x:c r="X982" s="12" t="n">
        <x:f>IF(Q982="Higher PO cost",U982,0)</x:f>
        <x:v>0</x:v>
      </x:c>
      <x:c r="Y982" s="12" t="n">
        <x:f>IF(Q982="Unclassified",U982,0)</x:f>
        <x:v>0</x:v>
      </x:c>
    </x:row>
    <x:row r="983" ht="22" customHeight="1">
      <x:c r="A983" s="2" t="str">
        <x:v>COIL</x:v>
      </x:c>
      <x:c r="B983" s="2" t="str">
        <x:v>30</x:v>
      </x:c>
      <x:c r="C983" s="2" t="str">
        <x:v>9BLK12-4</x:v>
      </x:c>
      <x:c r="D983" s="2" t="str">
        <x:v>3003954</x:v>
      </x:c>
      <x:c r="E983" s="2" t="str">
        <x:v>0</x:v>
      </x:c>
      <x:c r="F983" s="2" t="str">
        <x:v>5</x:v>
      </x:c>
      <x:c r="G983" s="10" t="n">
        <x:v>46226</x:v>
      </x:c>
      <x:c r="H983" s="10" t="n">
        <x:v>46224</x:v>
      </x:c>
      <x:c r="I983" s="7" t="n">
        <x:v>8400</x:v>
      </x:c>
      <x:c r="J983" s="7" t="n">
        <x:v>8400</x:v>
      </x:c>
      <x:c r="K983" s="7" t="n">
        <x:v>1</x:v>
      </x:c>
      <x:c r="L983" s="8" t="n">
        <x:v>3.5</x:v>
      </x:c>
      <x:c r="M983" s="9" t="n">
        <x:v>330.96</x:v>
      </x:c>
      <x:c r="N983" s="2" t="str">
        <x:v>i</x:v>
      </x:c>
      <x:c r="O983" s="2" t="n">
        <x:v>0</x:v>
      </x:c>
      <x:c r="P983" s="2" t="n">
        <x:v>100</x:v>
      </x:c>
      <x:c r="Q983" s="2" t="str">
        <x:v>Baseline PO cost</x:v>
      </x:c>
      <x:c r="R983" s="2" t="str">
        <x:v>Received</x:v>
      </x:c>
      <x:c r="S983" s="12" t="n">
        <x:f>IF(AND(ISNUMBER(G983),G983&gt;0,G983&lt;=Summary!$E$5,I983&gt;0),I983*K983,0)</x:f>
        <x:v>8400</x:v>
      </x:c>
      <x:c r="T983" s="12" t="n">
        <x:f>MIN(S983,MAX(0,'Inventory detail'!E48-SUM(S982:S982)))</x:f>
        <x:v>0</x:v>
      </x:c>
      <x:c r="U983" s="12" t="n">
        <x:f>IF(O983=1,J983*K983,0)</x:f>
        <x:v>0</x:v>
      </x:c>
      <x:c r="V983" s="13" t="str">
        <x:f>IF(O983=0,"",IF(H983="","",MAX(H983,Summary!$E$5)))</x:f>
      </x:c>
      <x:c r="W983" s="12" t="n">
        <x:f>IF(Q983="Baseline PO cost",U983,0)</x:f>
        <x:v>0</x:v>
      </x:c>
      <x:c r="X983" s="12" t="n">
        <x:f>IF(Q983="Higher PO cost",U983,0)</x:f>
        <x:v>0</x:v>
      </x:c>
      <x:c r="Y983" s="12" t="n">
        <x:f>IF(Q983="Unclassified",U983,0)</x:f>
        <x:v>0</x:v>
      </x:c>
    </x:row>
    <x:row r="984" ht="22" customHeight="1">
      <x:c r="A984" s="2" t="str">
        <x:v>COIL</x:v>
      </x:c>
      <x:c r="B984" s="2" t="str">
        <x:v>30</x:v>
      </x:c>
      <x:c r="C984" s="2" t="str">
        <x:v>9BLK12-4</x:v>
      </x:c>
      <x:c r="D984" s="2" t="str">
        <x:v>3003953</x:v>
      </x:c>
      <x:c r="E984" s="2" t="str">
        <x:v>0</x:v>
      </x:c>
      <x:c r="F984" s="2" t="str">
        <x:v>7</x:v>
      </x:c>
      <x:c r="G984" s="10" t="n">
        <x:v>46195</x:v>
      </x:c>
      <x:c r="H984" s="10" t="n">
        <x:v>46197</x:v>
      </x:c>
      <x:c r="I984" s="7" t="n">
        <x:v>10500</x:v>
      </x:c>
      <x:c r="J984" s="7" t="n">
        <x:v>10500</x:v>
      </x:c>
      <x:c r="K984" s="7" t="n">
        <x:v>1</x:v>
      </x:c>
      <x:c r="L984" s="8" t="n">
        <x:v>3.5</x:v>
      </x:c>
      <x:c r="M984" s="9" t="n">
        <x:v>413.7</x:v>
      </x:c>
      <x:c r="N984" s="2" t="str">
        <x:v>i</x:v>
      </x:c>
      <x:c r="O984" s="2" t="n">
        <x:v>0</x:v>
      </x:c>
      <x:c r="P984" s="2" t="n">
        <x:v>100</x:v>
      </x:c>
      <x:c r="Q984" s="2" t="str">
        <x:v>Baseline PO cost</x:v>
      </x:c>
      <x:c r="R984" s="2" t="str">
        <x:v>Received</x:v>
      </x:c>
      <x:c r="S984" s="12" t="n">
        <x:f>IF(AND(ISNUMBER(G984),G984&gt;0,G984&lt;=Summary!$E$5,I984&gt;0),I984*K984,0)</x:f>
        <x:v>10500</x:v>
      </x:c>
      <x:c r="T984" s="12" t="n">
        <x:f>MIN(S984,MAX(0,'Inventory detail'!E48-SUM(S982:S983)))</x:f>
        <x:v>0</x:v>
      </x:c>
      <x:c r="U984" s="12" t="n">
        <x:f>IF(O984=1,J984*K984,0)</x:f>
        <x:v>0</x:v>
      </x:c>
      <x:c r="V984" s="13" t="str">
        <x:f>IF(O984=0,"",IF(H984="","",MAX(H984,Summary!$E$5)))</x:f>
      </x:c>
      <x:c r="W984" s="12" t="n">
        <x:f>IF(Q984="Baseline PO cost",U984,0)</x:f>
        <x:v>0</x:v>
      </x:c>
      <x:c r="X984" s="12" t="n">
        <x:f>IF(Q984="Higher PO cost",U984,0)</x:f>
        <x:v>0</x:v>
      </x:c>
      <x:c r="Y984" s="12" t="n">
        <x:f>IF(Q984="Unclassified",U984,0)</x:f>
        <x:v>0</x:v>
      </x:c>
    </x:row>
    <x:row r="985" ht="22" customHeight="1">
      <x:c r="A985" s="2" t="str">
        <x:v>COIL</x:v>
      </x:c>
      <x:c r="B985" s="2" t="str">
        <x:v>30</x:v>
      </x:c>
      <x:c r="C985" s="2" t="str">
        <x:v>9BLK12-4</x:v>
      </x:c>
      <x:c r="D985" s="2" t="str">
        <x:v>3003945</x:v>
      </x:c>
      <x:c r="E985" s="2" t="str">
        <x:v>0</x:v>
      </x:c>
      <x:c r="F985" s="2" t="str">
        <x:v>7</x:v>
      </x:c>
      <x:c r="G985" s="10" t="n">
        <x:v>46174</x:v>
      </x:c>
      <x:c r="H985" s="10" t="n">
        <x:v>46171</x:v>
      </x:c>
      <x:c r="I985" s="7" t="n">
        <x:v>10500</x:v>
      </x:c>
      <x:c r="J985" s="7" t="n">
        <x:v>10500</x:v>
      </x:c>
      <x:c r="K985" s="7" t="n">
        <x:v>1</x:v>
      </x:c>
      <x:c r="L985" s="8" t="n">
        <x:v>3.5</x:v>
      </x:c>
      <x:c r="M985" s="9" t="n">
        <x:v>413.7</x:v>
      </x:c>
      <x:c r="N985" s="2" t="str">
        <x:v>i</x:v>
      </x:c>
      <x:c r="O985" s="2" t="n">
        <x:v>0</x:v>
      </x:c>
      <x:c r="P985" s="2" t="n">
        <x:v>100</x:v>
      </x:c>
      <x:c r="Q985" s="2" t="str">
        <x:v>Baseline PO cost</x:v>
      </x:c>
      <x:c r="R985" s="2" t="str">
        <x:v>Received</x:v>
      </x:c>
      <x:c r="S985" s="12" t="n">
        <x:f>IF(AND(ISNUMBER(G985),G985&gt;0,G985&lt;=Summary!$E$5,I985&gt;0),I985*K985,0)</x:f>
        <x:v>10500</x:v>
      </x:c>
      <x:c r="T985" s="12" t="n">
        <x:f>MIN(S985,MAX(0,'Inventory detail'!E48-SUM(S982:S984)))</x:f>
        <x:v>0</x:v>
      </x:c>
      <x:c r="U985" s="12" t="n">
        <x:f>IF(O985=1,J985*K985,0)</x:f>
        <x:v>0</x:v>
      </x:c>
      <x:c r="V985" s="13" t="str">
        <x:f>IF(O985=0,"",IF(H985="","",MAX(H985,Summary!$E$5)))</x:f>
      </x:c>
      <x:c r="W985" s="12" t="n">
        <x:f>IF(Q985="Baseline PO cost",U985,0)</x:f>
        <x:v>0</x:v>
      </x:c>
      <x:c r="X985" s="12" t="n">
        <x:f>IF(Q985="Higher PO cost",U985,0)</x:f>
        <x:v>0</x:v>
      </x:c>
      <x:c r="Y985" s="12" t="n">
        <x:f>IF(Q985="Unclassified",U985,0)</x:f>
        <x:v>0</x:v>
      </x:c>
    </x:row>
    <x:row r="986" ht="22" customHeight="1">
      <x:c r="A986" s="2" t="str">
        <x:v>COIL</x:v>
      </x:c>
      <x:c r="B986" s="2" t="str">
        <x:v>30</x:v>
      </x:c>
      <x:c r="C986" s="2" t="str">
        <x:v>9BLK12-4</x:v>
      </x:c>
      <x:c r="D986" s="2" t="str">
        <x:v>3003940</x:v>
      </x:c>
      <x:c r="E986" s="2" t="str">
        <x:v>0</x:v>
      </x:c>
      <x:c r="F986" s="2" t="str">
        <x:v>5</x:v>
      </x:c>
      <x:c r="G986" s="10" t="n">
        <x:v>46143</x:v>
      </x:c>
      <x:c r="H986" s="10" t="n">
        <x:v>46143</x:v>
      </x:c>
      <x:c r="I986" s="7" t="n">
        <x:v>4200</x:v>
      </x:c>
      <x:c r="J986" s="7" t="n">
        <x:v>4200</x:v>
      </x:c>
      <x:c r="K986" s="7" t="n">
        <x:v>1</x:v>
      </x:c>
      <x:c r="L986" s="8" t="n">
        <x:v>3.5</x:v>
      </x:c>
      <x:c r="M986" s="9" t="n">
        <x:v>165.48</x:v>
      </x:c>
      <x:c r="N986" s="2" t="str">
        <x:v>i</x:v>
      </x:c>
      <x:c r="O986" s="2" t="n">
        <x:v>0</x:v>
      </x:c>
      <x:c r="P986" s="2" t="n">
        <x:v>100</x:v>
      </x:c>
      <x:c r="Q986" s="2" t="str">
        <x:v>Baseline PO cost</x:v>
      </x:c>
      <x:c r="R986" s="2" t="str">
        <x:v>Received</x:v>
      </x:c>
      <x:c r="S986" s="12" t="n">
        <x:f>IF(AND(ISNUMBER(G986),G986&gt;0,G986&lt;=Summary!$E$5,I986&gt;0),I986*K986,0)</x:f>
        <x:v>4200</x:v>
      </x:c>
      <x:c r="T986" s="12" t="n">
        <x:f>MIN(S986,MAX(0,'Inventory detail'!E48-SUM(S982:S985)))</x:f>
        <x:v>0</x:v>
      </x:c>
      <x:c r="U986" s="12" t="n">
        <x:f>IF(O986=1,J986*K986,0)</x:f>
        <x:v>0</x:v>
      </x:c>
      <x:c r="V986" s="13" t="str">
        <x:f>IF(O986=0,"",IF(H986="","",MAX(H986,Summary!$E$5)))</x:f>
      </x:c>
      <x:c r="W986" s="12" t="n">
        <x:f>IF(Q986="Baseline PO cost",U986,0)</x:f>
        <x:v>0</x:v>
      </x:c>
      <x:c r="X986" s="12" t="n">
        <x:f>IF(Q986="Higher PO cost",U986,0)</x:f>
        <x:v>0</x:v>
      </x:c>
      <x:c r="Y986" s="12" t="n">
        <x:f>IF(Q986="Unclassified",U986,0)</x:f>
        <x:v>0</x:v>
      </x:c>
    </x:row>
    <x:row r="987" ht="22" customHeight="1">
      <x:c r="A987" s="2" t="str">
        <x:v>COIL</x:v>
      </x:c>
      <x:c r="B987" s="2" t="str">
        <x:v>30</x:v>
      </x:c>
      <x:c r="C987" s="2" t="str">
        <x:v>9BLK12-4</x:v>
      </x:c>
      <x:c r="D987" s="2" t="str">
        <x:v>3003934</x:v>
      </x:c>
      <x:c r="E987" s="2" t="str">
        <x:v>0</x:v>
      </x:c>
      <x:c r="F987" s="2" t="str">
        <x:v>3</x:v>
      </x:c>
      <x:c r="G987" s="10" t="n">
        <x:v>46122</x:v>
      </x:c>
      <x:c r="H987" s="10" t="n">
        <x:v>46121</x:v>
      </x:c>
      <x:c r="I987" s="7" t="n">
        <x:v>6300</x:v>
      </x:c>
      <x:c r="J987" s="7" t="n">
        <x:v>6300</x:v>
      </x:c>
      <x:c r="K987" s="7" t="n">
        <x:v>1</x:v>
      </x:c>
      <x:c r="L987" s="8" t="n">
        <x:v>3.5</x:v>
      </x:c>
      <x:c r="M987" s="9" t="n">
        <x:v>241.29</x:v>
      </x:c>
      <x:c r="N987" s="2" t="str">
        <x:v>i</x:v>
      </x:c>
      <x:c r="O987" s="2" t="n">
        <x:v>0</x:v>
      </x:c>
      <x:c r="P987" s="2" t="n">
        <x:v>100</x:v>
      </x:c>
      <x:c r="Q987" s="2" t="str">
        <x:v>Baseline PO cost</x:v>
      </x:c>
      <x:c r="R987" s="2" t="str">
        <x:v>Received</x:v>
      </x:c>
      <x:c r="S987" s="12" t="n">
        <x:f>IF(AND(ISNUMBER(G987),G987&gt;0,G987&lt;=Summary!$E$5,I987&gt;0),I987*K987,0)</x:f>
        <x:v>6300</x:v>
      </x:c>
      <x:c r="T987" s="12" t="n">
        <x:f>MIN(S987,MAX(0,'Inventory detail'!E48-SUM(S982:S986)))</x:f>
        <x:v>0</x:v>
      </x:c>
      <x:c r="U987" s="12" t="n">
        <x:f>IF(O987=1,J987*K987,0)</x:f>
        <x:v>0</x:v>
      </x:c>
      <x:c r="V987" s="13" t="str">
        <x:f>IF(O987=0,"",IF(H987="","",MAX(H987,Summary!$E$5)))</x:f>
      </x:c>
      <x:c r="W987" s="12" t="n">
        <x:f>IF(Q987="Baseline PO cost",U987,0)</x:f>
        <x:v>0</x:v>
      </x:c>
      <x:c r="X987" s="12" t="n">
        <x:f>IF(Q987="Higher PO cost",U987,0)</x:f>
        <x:v>0</x:v>
      </x:c>
      <x:c r="Y987" s="12" t="n">
        <x:f>IF(Q987="Unclassified",U987,0)</x:f>
        <x:v>0</x:v>
      </x:c>
    </x:row>
    <x:row r="988" ht="22" customHeight="1">
      <x:c r="A988" s="2" t="str">
        <x:v>COIL</x:v>
      </x:c>
      <x:c r="B988" s="2" t="str">
        <x:v>30</x:v>
      </x:c>
      <x:c r="C988" s="2" t="str">
        <x:v>9BLK12-4</x:v>
      </x:c>
      <x:c r="D988" s="2" t="str">
        <x:v>3003929</x:v>
      </x:c>
      <x:c r="E988" s="2" t="str">
        <x:v>0</x:v>
      </x:c>
      <x:c r="F988" s="2" t="str">
        <x:v>5</x:v>
      </x:c>
      <x:c r="G988" s="10" t="n">
        <x:v>46092</x:v>
      </x:c>
      <x:c r="H988" s="10" t="n">
        <x:v>46087</x:v>
      </x:c>
      <x:c r="I988" s="7" t="n">
        <x:v>21000</x:v>
      </x:c>
      <x:c r="J988" s="7" t="n">
        <x:v>21000</x:v>
      </x:c>
      <x:c r="K988" s="7" t="n">
        <x:v>1</x:v>
      </x:c>
      <x:c r="L988" s="8" t="n">
        <x:v>3.5</x:v>
      </x:c>
      <x:c r="M988" s="9" t="n">
        <x:v>804.3</x:v>
      </x:c>
      <x:c r="N988" s="2" t="str">
        <x:v>i</x:v>
      </x:c>
      <x:c r="O988" s="2" t="n">
        <x:v>0</x:v>
      </x:c>
      <x:c r="P988" s="2" t="n">
        <x:v>100</x:v>
      </x:c>
      <x:c r="Q988" s="2" t="str">
        <x:v>Baseline PO cost</x:v>
      </x:c>
      <x:c r="R988" s="2" t="str">
        <x:v>Received</x:v>
      </x:c>
      <x:c r="S988" s="12" t="n">
        <x:f>IF(AND(ISNUMBER(G988),G988&gt;0,G988&lt;=Summary!$E$5,I988&gt;0),I988*K988,0)</x:f>
        <x:v>21000</x:v>
      </x:c>
      <x:c r="T988" s="12" t="n">
        <x:f>MIN(S988,MAX(0,'Inventory detail'!E48-SUM(S982:S987)))</x:f>
        <x:v>0</x:v>
      </x:c>
      <x:c r="U988" s="12" t="n">
        <x:f>IF(O988=1,J988*K988,0)</x:f>
        <x:v>0</x:v>
      </x:c>
      <x:c r="V988" s="13" t="str">
        <x:f>IF(O988=0,"",IF(H988="","",MAX(H988,Summary!$E$5)))</x:f>
      </x:c>
      <x:c r="W988" s="12" t="n">
        <x:f>IF(Q988="Baseline PO cost",U988,0)</x:f>
        <x:v>0</x:v>
      </x:c>
      <x:c r="X988" s="12" t="n">
        <x:f>IF(Q988="Higher PO cost",U988,0)</x:f>
        <x:v>0</x:v>
      </x:c>
      <x:c r="Y988" s="12" t="n">
        <x:f>IF(Q988="Unclassified",U988,0)</x:f>
        <x:v>0</x:v>
      </x:c>
    </x:row>
    <x:row r="989" ht="22" customHeight="1">
      <x:c r="A989" s="2" t="str">
        <x:v>COIL</x:v>
      </x:c>
      <x:c r="B989" s="2" t="str">
        <x:v>30</x:v>
      </x:c>
      <x:c r="C989" s="2" t="str">
        <x:v>9BLK12-4</x:v>
      </x:c>
      <x:c r="D989" s="2" t="str">
        <x:v>3003925</x:v>
      </x:c>
      <x:c r="E989" s="2" t="str">
        <x:v>0</x:v>
      </x:c>
      <x:c r="F989" s="2" t="str">
        <x:v>5</x:v>
      </x:c>
      <x:c r="G989" s="10" t="n">
        <x:v>46070</x:v>
      </x:c>
      <x:c r="H989" s="10" t="n">
        <x:v>46063</x:v>
      </x:c>
      <x:c r="I989" s="7" t="n">
        <x:v>16800</x:v>
      </x:c>
      <x:c r="J989" s="7" t="n">
        <x:v>16800</x:v>
      </x:c>
      <x:c r="K989" s="7" t="n">
        <x:v>1</x:v>
      </x:c>
      <x:c r="L989" s="8" t="n">
        <x:v>3.5</x:v>
      </x:c>
      <x:c r="M989" s="9" t="n">
        <x:v>643.44</x:v>
      </x:c>
      <x:c r="N989" s="2" t="str">
        <x:v>i</x:v>
      </x:c>
      <x:c r="O989" s="2" t="n">
        <x:v>0</x:v>
      </x:c>
      <x:c r="P989" s="2" t="n">
        <x:v>100</x:v>
      </x:c>
      <x:c r="Q989" s="2" t="str">
        <x:v>Baseline PO cost</x:v>
      </x:c>
      <x:c r="R989" s="2" t="str">
        <x:v>Received</x:v>
      </x:c>
      <x:c r="S989" s="12" t="n">
        <x:f>IF(AND(ISNUMBER(G989),G989&gt;0,G989&lt;=Summary!$E$5,I989&gt;0),I989*K989,0)</x:f>
        <x:v>16800</x:v>
      </x:c>
      <x:c r="T989" s="12" t="n">
        <x:f>MIN(S989,MAX(0,'Inventory detail'!E48-SUM(S982:S988)))</x:f>
        <x:v>0</x:v>
      </x:c>
      <x:c r="U989" s="12" t="n">
        <x:f>IF(O989=1,J989*K989,0)</x:f>
        <x:v>0</x:v>
      </x:c>
      <x:c r="V989" s="13" t="str">
        <x:f>IF(O989=0,"",IF(H989="","",MAX(H989,Summary!$E$5)))</x:f>
      </x:c>
      <x:c r="W989" s="12" t="n">
        <x:f>IF(Q989="Baseline PO cost",U989,0)</x:f>
        <x:v>0</x:v>
      </x:c>
      <x:c r="X989" s="12" t="n">
        <x:f>IF(Q989="Higher PO cost",U989,0)</x:f>
        <x:v>0</x:v>
      </x:c>
      <x:c r="Y989" s="12" t="n">
        <x:f>IF(Q989="Unclassified",U989,0)</x:f>
        <x:v>0</x:v>
      </x:c>
    </x:row>
    <x:row r="990" ht="22" customHeight="1">
      <x:c r="A990" s="2" t="str">
        <x:v>COIL</x:v>
      </x:c>
      <x:c r="B990" s="2" t="str">
        <x:v>30</x:v>
      </x:c>
      <x:c r="C990" s="2" t="str">
        <x:v>9BLK12-4</x:v>
      </x:c>
      <x:c r="D990" s="2" t="str">
        <x:v>3003915</x:v>
      </x:c>
      <x:c r="E990" s="2" t="str">
        <x:v>0</x:v>
      </x:c>
      <x:c r="F990" s="2" t="str">
        <x:v>9</x:v>
      </x:c>
      <x:c r="G990" s="10" t="n">
        <x:v>46041</x:v>
      </x:c>
      <x:c r="H990" s="10" t="n">
        <x:v>46038</x:v>
      </x:c>
      <x:c r="I990" s="7" t="n">
        <x:v>8400</x:v>
      </x:c>
      <x:c r="J990" s="7" t="n">
        <x:v>8400</x:v>
      </x:c>
      <x:c r="K990" s="7" t="n">
        <x:v>1</x:v>
      </x:c>
      <x:c r="L990" s="8" t="n">
        <x:v>3.5</x:v>
      </x:c>
      <x:c r="M990" s="9" t="n">
        <x:v>321.72</x:v>
      </x:c>
      <x:c r="N990" s="2" t="str">
        <x:v>i</x:v>
      </x:c>
      <x:c r="O990" s="2" t="n">
        <x:v>0</x:v>
      </x:c>
      <x:c r="P990" s="2" t="n">
        <x:v>100</x:v>
      </x:c>
      <x:c r="Q990" s="2" t="str">
        <x:v>Baseline PO cost</x:v>
      </x:c>
      <x:c r="R990" s="2" t="str">
        <x:v>Received</x:v>
      </x:c>
      <x:c r="S990" s="12" t="n">
        <x:f>IF(AND(ISNUMBER(G990),G990&gt;0,G990&lt;=Summary!$E$5,I990&gt;0),I990*K990,0)</x:f>
        <x:v>8400</x:v>
      </x:c>
      <x:c r="T990" s="12" t="n">
        <x:f>MIN(S990,MAX(0,'Inventory detail'!E48-SUM(S982:S989)))</x:f>
        <x:v>0</x:v>
      </x:c>
      <x:c r="U990" s="12" t="n">
        <x:f>IF(O990=1,J990*K990,0)</x:f>
        <x:v>0</x:v>
      </x:c>
      <x:c r="V990" s="13" t="str">
        <x:f>IF(O990=0,"",IF(H990="","",MAX(H990,Summary!$E$5)))</x:f>
      </x:c>
      <x:c r="W990" s="12" t="n">
        <x:f>IF(Q990="Baseline PO cost",U990,0)</x:f>
        <x:v>0</x:v>
      </x:c>
      <x:c r="X990" s="12" t="n">
        <x:f>IF(Q990="Higher PO cost",U990,0)</x:f>
        <x:v>0</x:v>
      </x:c>
      <x:c r="Y990" s="12" t="n">
        <x:f>IF(Q990="Unclassified",U990,0)</x:f>
        <x:v>0</x:v>
      </x:c>
    </x:row>
    <x:row r="991" ht="22" customHeight="1">
      <x:c r="A991" s="2" t="str">
        <x:v>COIL</x:v>
      </x:c>
      <x:c r="B991" s="2" t="str">
        <x:v>30</x:v>
      </x:c>
      <x:c r="C991" s="2" t="str">
        <x:v>9BLK12-4</x:v>
      </x:c>
      <x:c r="D991" s="2" t="str">
        <x:v>3003978</x:v>
      </x:c>
      <x:c r="E991" s="2" t="str">
        <x:v>0</x:v>
      </x:c>
      <x:c r="F991" s="2" t="str">
        <x:v>4</x:v>
      </x:c>
      <x:c r="G991" s="10"/>
      <x:c r="H991" s="10" t="n">
        <x:v>46339</x:v>
      </x:c>
      <x:c r="I991" s="7" t="n">
        <x:v>4200</x:v>
      </x:c>
      <x:c r="J991" s="7" t="n">
        <x:v>4200</x:v>
      </x:c>
      <x:c r="K991" s="7" t="n">
        <x:v>1</x:v>
      </x:c>
      <x:c r="L991" s="8" t="n">
        <x:v>3.5</x:v>
      </x:c>
      <x:c r="M991" s="9" t="n">
        <x:v>0</x:v>
      </x:c>
      <x:c r="N991" s="2" t="str">
        <x:v>a</x:v>
      </x:c>
      <x:c r="O991" s="2" t="n">
        <x:v>1</x:v>
      </x:c>
      <x:c r="P991" s="2" t="n">
        <x:v>100</x:v>
      </x:c>
      <x:c r="Q991" s="2" t="str">
        <x:v>Baseline PO cost</x:v>
      </x:c>
      <x:c r="R991" s="2" t="str">
        <x:v>Incoming active PO</x:v>
      </x:c>
      <x:c r="S991" s="12" t="n">
        <x:f>IF(AND(ISNUMBER(G991),G991&gt;0,G991&lt;=Summary!$E$5,I991&gt;0),I991*K991,0)</x:f>
        <x:v>0</x:v>
      </x:c>
      <x:c r="T991" s="12" t="n">
        <x:f>MIN(S991,MAX(0,'Inventory detail'!E48-SUM(S982:S990)))</x:f>
        <x:v>0</x:v>
      </x:c>
      <x:c r="U991" s="12" t="n">
        <x:f>IF(O991=1,J991*K991,0)</x:f>
        <x:v>4200</x:v>
      </x:c>
      <x:c r="V991" s="13" t="n">
        <x:f>IF(O991=0,"",IF(H991="","",MAX(H991,Summary!$E$5)))</x:f>
        <x:v>46339</x:v>
      </x:c>
      <x:c r="W991" s="12" t="n">
        <x:f>IF(Q991="Baseline PO cost",U991,0)</x:f>
        <x:v>4200</x:v>
      </x:c>
      <x:c r="X991" s="12" t="n">
        <x:f>IF(Q991="Higher PO cost",U991,0)</x:f>
        <x:v>0</x:v>
      </x:c>
      <x:c r="Y991" s="12" t="n">
        <x:f>IF(Q991="Unclassified",U991,0)</x:f>
        <x:v>0</x:v>
      </x:c>
    </x:row>
    <x:row r="992" ht="22" customHeight="1">
      <x:c r="A992" s="2" t="str">
        <x:v>COIL</x:v>
      </x:c>
      <x:c r="B992" s="2" t="str">
        <x:v>30</x:v>
      </x:c>
      <x:c r="C992" s="2" t="str">
        <x:v>9BLK12-4</x:v>
      </x:c>
      <x:c r="D992" s="2" t="str">
        <x:v>3003971</x:v>
      </x:c>
      <x:c r="E992" s="2" t="str">
        <x:v>0</x:v>
      </x:c>
      <x:c r="F992" s="2" t="str">
        <x:v>6</x:v>
      </x:c>
      <x:c r="G992" s="10"/>
      <x:c r="H992" s="10" t="n">
        <x:v>46311</x:v>
      </x:c>
      <x:c r="I992" s="7" t="n">
        <x:v>14700</x:v>
      </x:c>
      <x:c r="J992" s="7" t="n">
        <x:v>14700</x:v>
      </x:c>
      <x:c r="K992" s="7" t="n">
        <x:v>1</x:v>
      </x:c>
      <x:c r="L992" s="8" t="n">
        <x:v>3.5</x:v>
      </x:c>
      <x:c r="M992" s="9" t="n">
        <x:v>0</x:v>
      </x:c>
      <x:c r="N992" s="2" t="str">
        <x:v>a</x:v>
      </x:c>
      <x:c r="O992" s="2" t="n">
        <x:v>1</x:v>
      </x:c>
      <x:c r="P992" s="2" t="n">
        <x:v>100</x:v>
      </x:c>
      <x:c r="Q992" s="2" t="str">
        <x:v>Baseline PO cost</x:v>
      </x:c>
      <x:c r="R992" s="2" t="str">
        <x:v>Incoming active PO</x:v>
      </x:c>
      <x:c r="S992" s="12" t="n">
        <x:f>IF(AND(ISNUMBER(G992),G992&gt;0,G992&lt;=Summary!$E$5,I992&gt;0),I992*K992,0)</x:f>
        <x:v>0</x:v>
      </x:c>
      <x:c r="T992" s="12" t="n">
        <x:f>MIN(S992,MAX(0,'Inventory detail'!E48-SUM(S982:S991)))</x:f>
        <x:v>0</x:v>
      </x:c>
      <x:c r="U992" s="12" t="n">
        <x:f>IF(O992=1,J992*K992,0)</x:f>
        <x:v>14700</x:v>
      </x:c>
      <x:c r="V992" s="13" t="n">
        <x:f>IF(O992=0,"",IF(H992="","",MAX(H992,Summary!$E$5)))</x:f>
        <x:v>46311</x:v>
      </x:c>
      <x:c r="W992" s="12" t="n">
        <x:f>IF(Q992="Baseline PO cost",U992,0)</x:f>
        <x:v>14700</x:v>
      </x:c>
      <x:c r="X992" s="12" t="n">
        <x:f>IF(Q992="Higher PO cost",U992,0)</x:f>
        <x:v>0</x:v>
      </x:c>
      <x:c r="Y992" s="12" t="n">
        <x:f>IF(Q992="Unclassified",U992,0)</x:f>
        <x:v>0</x:v>
      </x:c>
    </x:row>
    <x:row r="993" ht="22" customHeight="1">
      <x:c r="A993" s="2" t="str">
        <x:v>COIL</x:v>
      </x:c>
      <x:c r="B993" s="2" t="str">
        <x:v>30</x:v>
      </x:c>
      <x:c r="C993" s="2" t="str">
        <x:v>9BLK36-4</x:v>
      </x:c>
      <x:c r="D993" s="2" t="str">
        <x:v>3003962</x:v>
      </x:c>
      <x:c r="E993" s="2" t="str">
        <x:v>0</x:v>
      </x:c>
      <x:c r="F993" s="2" t="str">
        <x:v>24</x:v>
      </x:c>
      <x:c r="G993" s="10" t="n">
        <x:v>46273</x:v>
      </x:c>
      <x:c r="H993" s="10" t="n">
        <x:v>46269</x:v>
      </x:c>
      <x:c r="I993" s="7" t="n">
        <x:v>3500</x:v>
      </x:c>
      <x:c r="J993" s="7" t="n">
        <x:v>3500</x:v>
      </x:c>
      <x:c r="K993" s="7" t="n">
        <x:v>1</x:v>
      </x:c>
      <x:c r="L993" s="8" t="n">
        <x:v>11.92</x:v>
      </x:c>
      <x:c r="M993" s="9" t="n">
        <x:v>470.4</x:v>
      </x:c>
      <x:c r="N993" s="2" t="str">
        <x:v>i</x:v>
      </x:c>
      <x:c r="O993" s="2" t="n">
        <x:v>0</x:v>
      </x:c>
      <x:c r="P993" s="2" t="n">
        <x:v>100</x:v>
      </x:c>
      <x:c r="Q993" s="2" t="str">
        <x:v>Baseline PO cost</x:v>
      </x:c>
      <x:c r="R993" s="2" t="str">
        <x:v>Received</x:v>
      </x:c>
      <x:c r="S993" s="12" t="n">
        <x:f>IF(AND(ISNUMBER(G993),G993&gt;0,G993&lt;=Summary!$E$5,I993&gt;0),I993*K993,0)</x:f>
        <x:v>3500</x:v>
      </x:c>
      <x:c r="T993" s="12" t="n">
        <x:f>MIN(S993,MAX(0,'Inventory detail'!E349-0))</x:f>
        <x:v>3500</x:v>
      </x:c>
      <x:c r="U993" s="12" t="n">
        <x:f>IF(O993=1,J993*K993,0)</x:f>
        <x:v>0</x:v>
      </x:c>
      <x:c r="V993" s="13" t="str">
        <x:f>IF(O993=0,"",IF(H993="","",MAX(H993,Summary!$E$5)))</x:f>
      </x:c>
      <x:c r="W993" s="12" t="n">
        <x:f>IF(Q993="Baseline PO cost",U993,0)</x:f>
        <x:v>0</x:v>
      </x:c>
      <x:c r="X993" s="12" t="n">
        <x:f>IF(Q993="Higher PO cost",U993,0)</x:f>
        <x:v>0</x:v>
      </x:c>
      <x:c r="Y993" s="12" t="n">
        <x:f>IF(Q993="Unclassified",U993,0)</x:f>
        <x:v>0</x:v>
      </x:c>
    </x:row>
    <x:row r="994" ht="22" customHeight="1">
      <x:c r="A994" s="2" t="str">
        <x:v>COIL</x:v>
      </x:c>
      <x:c r="B994" s="2" t="str">
        <x:v>30</x:v>
      </x:c>
      <x:c r="C994" s="2" t="str">
        <x:v>9BLK36-4</x:v>
      </x:c>
      <x:c r="D994" s="2" t="str">
        <x:v>3003954</x:v>
      </x:c>
      <x:c r="E994" s="2" t="str">
        <x:v>0</x:v>
      </x:c>
      <x:c r="F994" s="2" t="str">
        <x:v>23</x:v>
      </x:c>
      <x:c r="G994" s="10" t="n">
        <x:v>46226</x:v>
      </x:c>
      <x:c r="H994" s="10" t="n">
        <x:v>46224</x:v>
      </x:c>
      <x:c r="I994" s="7" t="n">
        <x:v>1500</x:v>
      </x:c>
      <x:c r="J994" s="7" t="n">
        <x:v>1500</x:v>
      </x:c>
      <x:c r="K994" s="7" t="n">
        <x:v>1</x:v>
      </x:c>
      <x:c r="L994" s="8" t="n">
        <x:v>11.92</x:v>
      </x:c>
      <x:c r="M994" s="9" t="n">
        <x:v>201.6</x:v>
      </x:c>
      <x:c r="N994" s="2" t="str">
        <x:v>i</x:v>
      </x:c>
      <x:c r="O994" s="2" t="n">
        <x:v>0</x:v>
      </x:c>
      <x:c r="P994" s="2" t="n">
        <x:v>100</x:v>
      </x:c>
      <x:c r="Q994" s="2" t="str">
        <x:v>Baseline PO cost</x:v>
      </x:c>
      <x:c r="R994" s="2" t="str">
        <x:v>Received</x:v>
      </x:c>
      <x:c r="S994" s="12" t="n">
        <x:f>IF(AND(ISNUMBER(G994),G994&gt;0,G994&lt;=Summary!$E$5,I994&gt;0),I994*K994,0)</x:f>
        <x:v>1500</x:v>
      </x:c>
      <x:c r="T994" s="12" t="n">
        <x:f>MIN(S994,MAX(0,'Inventory detail'!E349-SUM(S993:S993)))</x:f>
        <x:v>400</x:v>
      </x:c>
      <x:c r="U994" s="12" t="n">
        <x:f>IF(O994=1,J994*K994,0)</x:f>
        <x:v>0</x:v>
      </x:c>
      <x:c r="V994" s="13" t="str">
        <x:f>IF(O994=0,"",IF(H994="","",MAX(H994,Summary!$E$5)))</x:f>
      </x:c>
      <x:c r="W994" s="12" t="n">
        <x:f>IF(Q994="Baseline PO cost",U994,0)</x:f>
        <x:v>0</x:v>
      </x:c>
      <x:c r="X994" s="12" t="n">
        <x:f>IF(Q994="Higher PO cost",U994,0)</x:f>
        <x:v>0</x:v>
      </x:c>
      <x:c r="Y994" s="12" t="n">
        <x:f>IF(Q994="Unclassified",U994,0)</x:f>
        <x:v>0</x:v>
      </x:c>
    </x:row>
    <x:row r="995" ht="22" customHeight="1">
      <x:c r="A995" s="2" t="str">
        <x:v>COIL</x:v>
      </x:c>
      <x:c r="B995" s="2" t="str">
        <x:v>30</x:v>
      </x:c>
      <x:c r="C995" s="2" t="str">
        <x:v>9BLK36-4</x:v>
      </x:c>
      <x:c r="D995" s="2" t="str">
        <x:v>3003945</x:v>
      </x:c>
      <x:c r="E995" s="2" t="str">
        <x:v>0</x:v>
      </x:c>
      <x:c r="F995" s="2" t="str">
        <x:v>23</x:v>
      </x:c>
      <x:c r="G995" s="10" t="n">
        <x:v>46174</x:v>
      </x:c>
      <x:c r="H995" s="10" t="n">
        <x:v>46171</x:v>
      </x:c>
      <x:c r="I995" s="7" t="n">
        <x:v>1000</x:v>
      </x:c>
      <x:c r="J995" s="7" t="n">
        <x:v>1000</x:v>
      </x:c>
      <x:c r="K995" s="7" t="n">
        <x:v>1</x:v>
      </x:c>
      <x:c r="L995" s="8" t="n">
        <x:v>11.92</x:v>
      </x:c>
      <x:c r="M995" s="9" t="n">
        <x:v>134.4</x:v>
      </x:c>
      <x:c r="N995" s="2" t="str">
        <x:v>i</x:v>
      </x:c>
      <x:c r="O995" s="2" t="n">
        <x:v>0</x:v>
      </x:c>
      <x:c r="P995" s="2" t="n">
        <x:v>100</x:v>
      </x:c>
      <x:c r="Q995" s="2" t="str">
        <x:v>Baseline PO cost</x:v>
      </x:c>
      <x:c r="R995" s="2" t="str">
        <x:v>Received</x:v>
      </x:c>
      <x:c r="S995" s="12" t="n">
        <x:f>IF(AND(ISNUMBER(G995),G995&gt;0,G995&lt;=Summary!$E$5,I995&gt;0),I995*K995,0)</x:f>
        <x:v>1000</x:v>
      </x:c>
      <x:c r="T995" s="12" t="n">
        <x:f>MIN(S995,MAX(0,'Inventory detail'!E349-SUM(S993:S994)))</x:f>
        <x:v>0</x:v>
      </x:c>
      <x:c r="U995" s="12" t="n">
        <x:f>IF(O995=1,J995*K995,0)</x:f>
        <x:v>0</x:v>
      </x:c>
      <x:c r="V995" s="13" t="str">
        <x:f>IF(O995=0,"",IF(H995="","",MAX(H995,Summary!$E$5)))</x:f>
      </x:c>
      <x:c r="W995" s="12" t="n">
        <x:f>IF(Q995="Baseline PO cost",U995,0)</x:f>
        <x:v>0</x:v>
      </x:c>
      <x:c r="X995" s="12" t="n">
        <x:f>IF(Q995="Higher PO cost",U995,0)</x:f>
        <x:v>0</x:v>
      </x:c>
      <x:c r="Y995" s="12" t="n">
        <x:f>IF(Q995="Unclassified",U995,0)</x:f>
        <x:v>0</x:v>
      </x:c>
    </x:row>
    <x:row r="996" ht="22" customHeight="1">
      <x:c r="A996" s="2" t="str">
        <x:v>COIL</x:v>
      </x:c>
      <x:c r="B996" s="2" t="str">
        <x:v>30</x:v>
      </x:c>
      <x:c r="C996" s="2" t="str">
        <x:v>9BLK36-4</x:v>
      </x:c>
      <x:c r="D996" s="2" t="str">
        <x:v>3003940</x:v>
      </x:c>
      <x:c r="E996" s="2" t="str">
        <x:v>0</x:v>
      </x:c>
      <x:c r="F996" s="2" t="str">
        <x:v>26</x:v>
      </x:c>
      <x:c r="G996" s="10" t="n">
        <x:v>46143</x:v>
      </x:c>
      <x:c r="H996" s="10" t="n">
        <x:v>46143</x:v>
      </x:c>
      <x:c r="I996" s="7" t="n">
        <x:v>500</x:v>
      </x:c>
      <x:c r="J996" s="7" t="n">
        <x:v>500</x:v>
      </x:c>
      <x:c r="K996" s="7" t="n">
        <x:v>1</x:v>
      </x:c>
      <x:c r="L996" s="8" t="n">
        <x:v>11.92</x:v>
      </x:c>
      <x:c r="M996" s="9" t="n">
        <x:v>67.2</x:v>
      </x:c>
      <x:c r="N996" s="2" t="str">
        <x:v>i</x:v>
      </x:c>
      <x:c r="O996" s="2" t="n">
        <x:v>0</x:v>
      </x:c>
      <x:c r="P996" s="2" t="n">
        <x:v>100</x:v>
      </x:c>
      <x:c r="Q996" s="2" t="str">
        <x:v>Baseline PO cost</x:v>
      </x:c>
      <x:c r="R996" s="2" t="str">
        <x:v>Received</x:v>
      </x:c>
      <x:c r="S996" s="12" t="n">
        <x:f>IF(AND(ISNUMBER(G996),G996&gt;0,G996&lt;=Summary!$E$5,I996&gt;0),I996*K996,0)</x:f>
        <x:v>500</x:v>
      </x:c>
      <x:c r="T996" s="12" t="n">
        <x:f>MIN(S996,MAX(0,'Inventory detail'!E349-SUM(S993:S995)))</x:f>
        <x:v>0</x:v>
      </x:c>
      <x:c r="U996" s="12" t="n">
        <x:f>IF(O996=1,J996*K996,0)</x:f>
        <x:v>0</x:v>
      </x:c>
      <x:c r="V996" s="13" t="str">
        <x:f>IF(O996=0,"",IF(H996="","",MAX(H996,Summary!$E$5)))</x:f>
      </x:c>
      <x:c r="W996" s="12" t="n">
        <x:f>IF(Q996="Baseline PO cost",U996,0)</x:f>
        <x:v>0</x:v>
      </x:c>
      <x:c r="X996" s="12" t="n">
        <x:f>IF(Q996="Higher PO cost",U996,0)</x:f>
        <x:v>0</x:v>
      </x:c>
      <x:c r="Y996" s="12" t="n">
        <x:f>IF(Q996="Unclassified",U996,0)</x:f>
        <x:v>0</x:v>
      </x:c>
    </x:row>
    <x:row r="997" ht="22" customHeight="1">
      <x:c r="A997" s="2" t="str">
        <x:v>COIL</x:v>
      </x:c>
      <x:c r="B997" s="2" t="str">
        <x:v>30</x:v>
      </x:c>
      <x:c r="C997" s="2" t="str">
        <x:v>9BLK36-4</x:v>
      </x:c>
      <x:c r="D997" s="2" t="str">
        <x:v>3003934</x:v>
      </x:c>
      <x:c r="E997" s="2" t="str">
        <x:v>0</x:v>
      </x:c>
      <x:c r="F997" s="2" t="str">
        <x:v>24</x:v>
      </x:c>
      <x:c r="G997" s="10" t="n">
        <x:v>46122</x:v>
      </x:c>
      <x:c r="H997" s="10" t="n">
        <x:v>46121</x:v>
      </x:c>
      <x:c r="I997" s="7" t="n">
        <x:v>500</x:v>
      </x:c>
      <x:c r="J997" s="7" t="n">
        <x:v>500</x:v>
      </x:c>
      <x:c r="K997" s="7" t="n">
        <x:v>1</x:v>
      </x:c>
      <x:c r="L997" s="8" t="n">
        <x:v>11.92</x:v>
      </x:c>
      <x:c r="M997" s="9" t="n">
        <x:v>65.25</x:v>
      </x:c>
      <x:c r="N997" s="2" t="str">
        <x:v>i</x:v>
      </x:c>
      <x:c r="O997" s="2" t="n">
        <x:v>0</x:v>
      </x:c>
      <x:c r="P997" s="2" t="n">
        <x:v>100</x:v>
      </x:c>
      <x:c r="Q997" s="2" t="str">
        <x:v>Baseline PO cost</x:v>
      </x:c>
      <x:c r="R997" s="2" t="str">
        <x:v>Received</x:v>
      </x:c>
      <x:c r="S997" s="12" t="n">
        <x:f>IF(AND(ISNUMBER(G997),G997&gt;0,G997&lt;=Summary!$E$5,I997&gt;0),I997*K997,0)</x:f>
        <x:v>500</x:v>
      </x:c>
      <x:c r="T997" s="12" t="n">
        <x:f>MIN(S997,MAX(0,'Inventory detail'!E349-SUM(S993:S996)))</x:f>
        <x:v>0</x:v>
      </x:c>
      <x:c r="U997" s="12" t="n">
        <x:f>IF(O997=1,J997*K997,0)</x:f>
        <x:v>0</x:v>
      </x:c>
      <x:c r="V997" s="13" t="str">
        <x:f>IF(O997=0,"",IF(H997="","",MAX(H997,Summary!$E$5)))</x:f>
      </x:c>
      <x:c r="W997" s="12" t="n">
        <x:f>IF(Q997="Baseline PO cost",U997,0)</x:f>
        <x:v>0</x:v>
      </x:c>
      <x:c r="X997" s="12" t="n">
        <x:f>IF(Q997="Higher PO cost",U997,0)</x:f>
        <x:v>0</x:v>
      </x:c>
      <x:c r="Y997" s="12" t="n">
        <x:f>IF(Q997="Unclassified",U997,0)</x:f>
        <x:v>0</x:v>
      </x:c>
    </x:row>
    <x:row r="998" ht="22" customHeight="1">
      <x:c r="A998" s="2" t="str">
        <x:v>COIL</x:v>
      </x:c>
      <x:c r="B998" s="2" t="str">
        <x:v>30</x:v>
      </x:c>
      <x:c r="C998" s="2" t="str">
        <x:v>9CLR12-4</x:v>
      </x:c>
      <x:c r="D998" s="2" t="str">
        <x:v>3003945</x:v>
      </x:c>
      <x:c r="E998" s="2" t="str">
        <x:v>0</x:v>
      </x:c>
      <x:c r="F998" s="2" t="str">
        <x:v>8</x:v>
      </x:c>
      <x:c r="G998" s="10" t="n">
        <x:v>46174</x:v>
      </x:c>
      <x:c r="H998" s="10" t="n">
        <x:v>46171</x:v>
      </x:c>
      <x:c r="I998" s="7" t="n">
        <x:v>6300</x:v>
      </x:c>
      <x:c r="J998" s="7" t="n">
        <x:v>6300</x:v>
      </x:c>
      <x:c r="K998" s="7" t="n">
        <x:v>1</x:v>
      </x:c>
      <x:c r="L998" s="8" t="n">
        <x:v>4.24</x:v>
      </x:c>
      <x:c r="M998" s="9" t="n">
        <x:v>301.14</x:v>
      </x:c>
      <x:c r="N998" s="2" t="str">
        <x:v>i</x:v>
      </x:c>
      <x:c r="O998" s="2" t="n">
        <x:v>0</x:v>
      </x:c>
      <x:c r="P998" s="2" t="n">
        <x:v>100</x:v>
      </x:c>
      <x:c r="Q998" s="2" t="str">
        <x:v>Baseline PO cost</x:v>
      </x:c>
      <x:c r="R998" s="2" t="str">
        <x:v>Received</x:v>
      </x:c>
      <x:c r="S998" s="12" t="n">
        <x:f>IF(AND(ISNUMBER(G998),G998&gt;0,G998&lt;=Summary!$E$5,I998&gt;0),I998*K998,0)</x:f>
        <x:v>6300</x:v>
      </x:c>
      <x:c r="T998" s="12" t="n">
        <x:f>MIN(S998,MAX(0,'Inventory detail'!E446-0))</x:f>
        <x:v>6300</x:v>
      </x:c>
      <x:c r="U998" s="12" t="n">
        <x:f>IF(O998=1,J998*K998,0)</x:f>
        <x:v>0</x:v>
      </x:c>
      <x:c r="V998" s="13" t="str">
        <x:f>IF(O998=0,"",IF(H998="","",MAX(H998,Summary!$E$5)))</x:f>
      </x:c>
      <x:c r="W998" s="12" t="n">
        <x:f>IF(Q998="Baseline PO cost",U998,0)</x:f>
        <x:v>0</x:v>
      </x:c>
      <x:c r="X998" s="12" t="n">
        <x:f>IF(Q998="Higher PO cost",U998,0)</x:f>
        <x:v>0</x:v>
      </x:c>
      <x:c r="Y998" s="12" t="n">
        <x:f>IF(Q998="Unclassified",U998,0)</x:f>
        <x:v>0</x:v>
      </x:c>
    </x:row>
    <x:row r="999" ht="22" customHeight="1">
      <x:c r="A999" s="2" t="str">
        <x:v>COIL</x:v>
      </x:c>
      <x:c r="B999" s="2" t="str">
        <x:v>30</x:v>
      </x:c>
      <x:c r="C999" s="2" t="str">
        <x:v>9NAV12-4</x:v>
      </x:c>
      <x:c r="D999" s="2" t="str">
        <x:v>3003929</x:v>
      </x:c>
      <x:c r="E999" s="2" t="str">
        <x:v>0</x:v>
      </x:c>
      <x:c r="F999" s="2" t="str">
        <x:v>6</x:v>
      </x:c>
      <x:c r="G999" s="10" t="n">
        <x:v>46092</x:v>
      </x:c>
      <x:c r="H999" s="10" t="n">
        <x:v>46087</x:v>
      </x:c>
      <x:c r="I999" s="7" t="n">
        <x:v>2100</x:v>
      </x:c>
      <x:c r="J999" s="7" t="n">
        <x:v>2100</x:v>
      </x:c>
      <x:c r="K999" s="7" t="n">
        <x:v>1</x:v>
      </x:c>
      <x:c r="L999" s="8" t="n">
        <x:v>4.24</x:v>
      </x:c>
      <x:c r="M999" s="9" t="n">
        <x:v>97.44</x:v>
      </x:c>
      <x:c r="N999" s="2" t="str">
        <x:v>i</x:v>
      </x:c>
      <x:c r="O999" s="2" t="n">
        <x:v>0</x:v>
      </x:c>
      <x:c r="P999" s="2" t="n">
        <x:v>100</x:v>
      </x:c>
      <x:c r="Q999" s="2" t="str">
        <x:v>Baseline PO cost</x:v>
      </x:c>
      <x:c r="R999" s="2" t="str">
        <x:v>Received</x:v>
      </x:c>
      <x:c r="S999" s="12" t="n">
        <x:f>IF(AND(ISNUMBER(G999),G999&gt;0,G999&lt;=Summary!$E$5,I999&gt;0),I999*K999,0)</x:f>
        <x:v>2100</x:v>
      </x:c>
      <x:c r="T999" s="12" t="n">
        <x:f>MIN(S999,MAX(0,'Inventory detail'!E554-0))</x:f>
        <x:v>1900</x:v>
      </x:c>
      <x:c r="U999" s="12" t="n">
        <x:f>IF(O999=1,J999*K999,0)</x:f>
        <x:v>0</x:v>
      </x:c>
      <x:c r="V999" s="13" t="str">
        <x:f>IF(O999=0,"",IF(H999="","",MAX(H999,Summary!$E$5)))</x:f>
      </x:c>
      <x:c r="W999" s="12" t="n">
        <x:f>IF(Q999="Baseline PO cost",U999,0)</x:f>
        <x:v>0</x:v>
      </x:c>
      <x:c r="X999" s="12" t="n">
        <x:f>IF(Q999="Higher PO cost",U999,0)</x:f>
        <x:v>0</x:v>
      </x:c>
      <x:c r="Y999" s="12" t="n">
        <x:f>IF(Q999="Unclassified",U999,0)</x:f>
        <x:v>0</x:v>
      </x:c>
    </x:row>
    <x:row r="1000" ht="22" customHeight="1">
      <x:c r="A1000" s="2" t="str">
        <x:v>COIL</x:v>
      </x:c>
      <x:c r="B1000" s="2" t="str">
        <x:v>30</x:v>
      </x:c>
      <x:c r="C1000" s="2" t="str">
        <x:v>9WHT12-4</x:v>
      </x:c>
      <x:c r="D1000" s="2" t="str">
        <x:v>3003971</x:v>
      </x:c>
      <x:c r="E1000" s="2" t="str">
        <x:v>0</x:v>
      </x:c>
      <x:c r="F1000" s="2" t="str">
        <x:v>7</x:v>
      </x:c>
      <x:c r="G1000" s="10"/>
      <x:c r="H1000" s="10" t="n">
        <x:v>46311</x:v>
      </x:c>
      <x:c r="I1000" s="7" t="n">
        <x:v>2100</x:v>
      </x:c>
      <x:c r="J1000" s="7" t="n">
        <x:v>2100</x:v>
      </x:c>
      <x:c r="K1000" s="7" t="n">
        <x:v>1</x:v>
      </x:c>
      <x:c r="L1000" s="8" t="n">
        <x:v>4.24</x:v>
      </x:c>
      <x:c r="M1000" s="9" t="n">
        <x:v>0</x:v>
      </x:c>
      <x:c r="N1000" s="2" t="str">
        <x:v>a</x:v>
      </x:c>
      <x:c r="O1000" s="2" t="n">
        <x:v>1</x:v>
      </x:c>
      <x:c r="P1000" s="2" t="n">
        <x:v>100</x:v>
      </x:c>
      <x:c r="Q1000" s="2" t="str">
        <x:v>Baseline PO cost</x:v>
      </x:c>
      <x:c r="R1000" s="2" t="str">
        <x:v>Incoming active PO</x:v>
      </x:c>
      <x:c r="S1000" s="12" t="n">
        <x:f>IF(AND(ISNUMBER(G1000),G1000&gt;0,G1000&lt;=Summary!$E$5,I1000&gt;0),I1000*K1000,0)</x:f>
        <x:v>0</x:v>
      </x:c>
      <x:c r="T1000" s="12" t="n">
        <x:f>MIN(S1000,MAX(0,'Inventory detail'!E520-0))</x:f>
        <x:v>0</x:v>
      </x:c>
      <x:c r="U1000" s="12" t="n">
        <x:f>IF(O1000=1,J1000*K1000,0)</x:f>
        <x:v>2100</x:v>
      </x:c>
      <x:c r="V1000" s="13" t="n">
        <x:f>IF(O1000=0,"",IF(H1000="","",MAX(H1000,Summary!$E$5)))</x:f>
        <x:v>46311</x:v>
      </x:c>
      <x:c r="W1000" s="12" t="n">
        <x:f>IF(Q1000="Baseline PO cost",U1000,0)</x:f>
        <x:v>2100</x:v>
      </x:c>
      <x:c r="X1000" s="12" t="n">
        <x:f>IF(Q1000="Higher PO cost",U1000,0)</x:f>
        <x:v>0</x:v>
      </x:c>
      <x:c r="Y1000" s="12" t="n">
        <x:f>IF(Q1000="Unclassified",U1000,0)</x:f>
        <x:v>0</x:v>
      </x:c>
    </x:row>
    <x:row r="1001" ht="22" customHeight="1">
      <x:c r="A1001" s="2" t="str">
        <x:v>COIL</x:v>
      </x:c>
      <x:c r="B1001" s="2" t="str">
        <x:v>60</x:v>
      </x:c>
      <x:c r="C1001" s="2" t="str">
        <x:v>10BLK12-4</x:v>
      </x:c>
      <x:c r="D1001" s="2" t="str">
        <x:v>6102947</x:v>
      </x:c>
      <x:c r="E1001" s="2" t="str">
        <x:v>0</x:v>
      </x:c>
      <x:c r="F1001" s="2" t="str">
        <x:v>11</x:v>
      </x:c>
      <x:c r="G1001" s="10" t="n">
        <x:v>46301</x:v>
      </x:c>
      <x:c r="H1001" s="10" t="n">
        <x:v>46304</x:v>
      </x:c>
      <x:c r="I1001" s="7" t="n">
        <x:v>12600</x:v>
      </x:c>
      <x:c r="J1001" s="7" t="n">
        <x:v>12600</x:v>
      </x:c>
      <x:c r="K1001" s="7" t="n">
        <x:v>1</x:v>
      </x:c>
      <x:c r="L1001" s="8" t="n">
        <x:v>4.11</x:v>
      </x:c>
      <x:c r="M1001" s="9" t="n">
        <x:v>584.64</x:v>
      </x:c>
      <x:c r="N1001" s="2" t="str">
        <x:v>i</x:v>
      </x:c>
      <x:c r="O1001" s="2" t="n">
        <x:v>0</x:v>
      </x:c>
      <x:c r="P1001" s="2" t="n">
        <x:v>100</x:v>
      </x:c>
      <x:c r="Q1001" s="2" t="str">
        <x:v>Baseline PO cost</x:v>
      </x:c>
      <x:c r="R1001" s="2" t="str">
        <x:v>Received</x:v>
      </x:c>
      <x:c r="S1001" s="12" t="n">
        <x:f>IF(AND(ISNUMBER(G1001),G1001&gt;0,G1001&lt;=Summary!$E$5,I1001&gt;0),I1001*K1001,0)</x:f>
        <x:v>12600</x:v>
      </x:c>
      <x:c r="T1001" s="12" t="n">
        <x:f>MIN(S1001,MAX(0,'Inventory detail'!E5-0))</x:f>
        <x:v>12600</x:v>
      </x:c>
      <x:c r="U1001" s="12" t="n">
        <x:f>IF(O1001=1,J1001*K1001,0)</x:f>
        <x:v>0</x:v>
      </x:c>
      <x:c r="V1001" s="13" t="str">
        <x:f>IF(O1001=0,"",IF(H1001="","",MAX(H1001,Summary!$E$5)))</x:f>
      </x:c>
      <x:c r="W1001" s="12" t="n">
        <x:f>IF(Q1001="Baseline PO cost",U1001,0)</x:f>
        <x:v>0</x:v>
      </x:c>
      <x:c r="X1001" s="12" t="n">
        <x:f>IF(Q1001="Higher PO cost",U1001,0)</x:f>
        <x:v>0</x:v>
      </x:c>
      <x:c r="Y1001" s="12" t="n">
        <x:f>IF(Q1001="Unclassified",U1001,0)</x:f>
        <x:v>0</x:v>
      </x:c>
    </x:row>
    <x:row r="1002" ht="22" customHeight="1">
      <x:c r="A1002" s="2" t="str">
        <x:v>COIL</x:v>
      </x:c>
      <x:c r="B1002" s="2" t="str">
        <x:v>60</x:v>
      </x:c>
      <x:c r="C1002" s="2" t="str">
        <x:v>10BLK12-4</x:v>
      </x:c>
      <x:c r="D1002" s="2" t="str">
        <x:v>6102937</x:v>
      </x:c>
      <x:c r="E1002" s="2" t="str">
        <x:v>0</x:v>
      </x:c>
      <x:c r="F1002" s="2" t="str">
        <x:v>10</x:v>
      </x:c>
      <x:c r="G1002" s="10" t="n">
        <x:v>46255</x:v>
      </x:c>
      <x:c r="H1002" s="10" t="n">
        <x:v>46254</x:v>
      </x:c>
      <x:c r="I1002" s="7" t="n">
        <x:v>81900</x:v>
      </x:c>
      <x:c r="J1002" s="7" t="n">
        <x:v>81900</x:v>
      </x:c>
      <x:c r="K1002" s="7" t="n">
        <x:v>1</x:v>
      </x:c>
      <x:c r="L1002" s="8" t="n">
        <x:v>4.11</x:v>
      </x:c>
      <x:c r="M1002" s="9" t="n">
        <x:v>3800.16</x:v>
      </x:c>
      <x:c r="N1002" s="2" t="str">
        <x:v>i</x:v>
      </x:c>
      <x:c r="O1002" s="2" t="n">
        <x:v>0</x:v>
      </x:c>
      <x:c r="P1002" s="2" t="n">
        <x:v>100</x:v>
      </x:c>
      <x:c r="Q1002" s="2" t="str">
        <x:v>Baseline PO cost</x:v>
      </x:c>
      <x:c r="R1002" s="2" t="str">
        <x:v>Received</x:v>
      </x:c>
      <x:c r="S1002" s="12" t="n">
        <x:f>IF(AND(ISNUMBER(G1002),G1002&gt;0,G1002&lt;=Summary!$E$5,I1002&gt;0),I1002*K1002,0)</x:f>
        <x:v>81900</x:v>
      </x:c>
      <x:c r="T1002" s="12" t="n">
        <x:f>MIN(S1002,MAX(0,'Inventory detail'!E5-SUM(S1001:S1001)))</x:f>
        <x:v>52600</x:v>
      </x:c>
      <x:c r="U1002" s="12" t="n">
        <x:f>IF(O1002=1,J1002*K1002,0)</x:f>
        <x:v>0</x:v>
      </x:c>
      <x:c r="V1002" s="13" t="str">
        <x:f>IF(O1002=0,"",IF(H1002="","",MAX(H1002,Summary!$E$5)))</x:f>
      </x:c>
      <x:c r="W1002" s="12" t="n">
        <x:f>IF(Q1002="Baseline PO cost",U1002,0)</x:f>
        <x:v>0</x:v>
      </x:c>
      <x:c r="X1002" s="12" t="n">
        <x:f>IF(Q1002="Higher PO cost",U1002,0)</x:f>
        <x:v>0</x:v>
      </x:c>
      <x:c r="Y1002" s="12" t="n">
        <x:f>IF(Q1002="Unclassified",U1002,0)</x:f>
        <x:v>0</x:v>
      </x:c>
    </x:row>
    <x:row r="1003" ht="22" customHeight="1">
      <x:c r="A1003" s="2" t="str">
        <x:v>COIL</x:v>
      </x:c>
      <x:c r="B1003" s="2" t="str">
        <x:v>60</x:v>
      </x:c>
      <x:c r="C1003" s="2" t="str">
        <x:v>10BLK12-4</x:v>
      </x:c>
      <x:c r="D1003" s="2" t="str">
        <x:v>6102932</x:v>
      </x:c>
      <x:c r="E1003" s="2" t="str">
        <x:v>0</x:v>
      </x:c>
      <x:c r="F1003" s="2" t="str">
        <x:v>10</x:v>
      </x:c>
      <x:c r="G1003" s="10" t="n">
        <x:v>46204</x:v>
      </x:c>
      <x:c r="H1003" s="10" t="n">
        <x:v>46205</x:v>
      </x:c>
      <x:c r="I1003" s="7" t="n">
        <x:v>69300</x:v>
      </x:c>
      <x:c r="J1003" s="7" t="n">
        <x:v>69300</x:v>
      </x:c>
      <x:c r="K1003" s="7" t="n">
        <x:v>1</x:v>
      </x:c>
      <x:c r="L1003" s="8" t="n">
        <x:v>4.11</x:v>
      </x:c>
      <x:c r="M1003" s="9" t="n">
        <x:v>3215.52</x:v>
      </x:c>
      <x:c r="N1003" s="2" t="str">
        <x:v>i</x:v>
      </x:c>
      <x:c r="O1003" s="2" t="n">
        <x:v>0</x:v>
      </x:c>
      <x:c r="P1003" s="2" t="n">
        <x:v>100</x:v>
      </x:c>
      <x:c r="Q1003" s="2" t="str">
        <x:v>Baseline PO cost</x:v>
      </x:c>
      <x:c r="R1003" s="2" t="str">
        <x:v>Received</x:v>
      </x:c>
      <x:c r="S1003" s="12" t="n">
        <x:f>IF(AND(ISNUMBER(G1003),G1003&gt;0,G1003&lt;=Summary!$E$5,I1003&gt;0),I1003*K1003,0)</x:f>
        <x:v>69300</x:v>
      </x:c>
      <x:c r="T1003" s="12" t="n">
        <x:f>MIN(S1003,MAX(0,'Inventory detail'!E5-SUM(S1001:S1002)))</x:f>
        <x:v>0</x:v>
      </x:c>
      <x:c r="U1003" s="12" t="n">
        <x:f>IF(O1003=1,J1003*K1003,0)</x:f>
        <x:v>0</x:v>
      </x:c>
      <x:c r="V1003" s="13" t="str">
        <x:f>IF(O1003=0,"",IF(H1003="","",MAX(H1003,Summary!$E$5)))</x:f>
      </x:c>
      <x:c r="W1003" s="12" t="n">
        <x:f>IF(Q1003="Baseline PO cost",U1003,0)</x:f>
        <x:v>0</x:v>
      </x:c>
      <x:c r="X1003" s="12" t="n">
        <x:f>IF(Q1003="Higher PO cost",U1003,0)</x:f>
        <x:v>0</x:v>
      </x:c>
      <x:c r="Y1003" s="12" t="n">
        <x:f>IF(Q1003="Unclassified",U1003,0)</x:f>
        <x:v>0</x:v>
      </x:c>
    </x:row>
    <x:row r="1004" ht="22" customHeight="1">
      <x:c r="A1004" s="2" t="str">
        <x:v>COIL</x:v>
      </x:c>
      <x:c r="B1004" s="2" t="str">
        <x:v>60</x:v>
      </x:c>
      <x:c r="C1004" s="2" t="str">
        <x:v>10BLK12-4</x:v>
      </x:c>
      <x:c r="D1004" s="2" t="str">
        <x:v>6102924</x:v>
      </x:c>
      <x:c r="E1004" s="2" t="str">
        <x:v>0</x:v>
      </x:c>
      <x:c r="F1004" s="2" t="str">
        <x:v>9</x:v>
      </x:c>
      <x:c r="G1004" s="10" t="n">
        <x:v>46185</x:v>
      </x:c>
      <x:c r="H1004" s="10" t="n">
        <x:v>46185</x:v>
      </x:c>
      <x:c r="I1004" s="7" t="n">
        <x:v>88200</x:v>
      </x:c>
      <x:c r="J1004" s="7" t="n">
        <x:v>88200</x:v>
      </x:c>
      <x:c r="K1004" s="7" t="n">
        <x:v>1</x:v>
      </x:c>
      <x:c r="L1004" s="8" t="n">
        <x:v>4.11</x:v>
      </x:c>
      <x:c r="M1004" s="9" t="n">
        <x:v>4092.48</x:v>
      </x:c>
      <x:c r="N1004" s="2" t="str">
        <x:v>i</x:v>
      </x:c>
      <x:c r="O1004" s="2" t="n">
        <x:v>0</x:v>
      </x:c>
      <x:c r="P1004" s="2" t="n">
        <x:v>100</x:v>
      </x:c>
      <x:c r="Q1004" s="2" t="str">
        <x:v>Baseline PO cost</x:v>
      </x:c>
      <x:c r="R1004" s="2" t="str">
        <x:v>Received</x:v>
      </x:c>
      <x:c r="S1004" s="12" t="n">
        <x:f>IF(AND(ISNUMBER(G1004),G1004&gt;0,G1004&lt;=Summary!$E$5,I1004&gt;0),I1004*K1004,0)</x:f>
        <x:v>88200</x:v>
      </x:c>
      <x:c r="T1004" s="12" t="n">
        <x:f>MIN(S1004,MAX(0,'Inventory detail'!E5-SUM(S1001:S1003)))</x:f>
        <x:v>0</x:v>
      </x:c>
      <x:c r="U1004" s="12" t="n">
        <x:f>IF(O1004=1,J1004*K1004,0)</x:f>
        <x:v>0</x:v>
      </x:c>
      <x:c r="V1004" s="13" t="str">
        <x:f>IF(O1004=0,"",IF(H1004="","",MAX(H1004,Summary!$E$5)))</x:f>
      </x:c>
      <x:c r="W1004" s="12" t="n">
        <x:f>IF(Q1004="Baseline PO cost",U1004,0)</x:f>
        <x:v>0</x:v>
      </x:c>
      <x:c r="X1004" s="12" t="n">
        <x:f>IF(Q1004="Higher PO cost",U1004,0)</x:f>
        <x:v>0</x:v>
      </x:c>
      <x:c r="Y1004" s="12" t="n">
        <x:f>IF(Q1004="Unclassified",U1004,0)</x:f>
        <x:v>0</x:v>
      </x:c>
    </x:row>
    <x:row r="1005" ht="22" customHeight="1">
      <x:c r="A1005" s="2" t="str">
        <x:v>COIL</x:v>
      </x:c>
      <x:c r="B1005" s="2" t="str">
        <x:v>60</x:v>
      </x:c>
      <x:c r="C1005" s="2" t="str">
        <x:v>10BLK12-4</x:v>
      </x:c>
      <x:c r="D1005" s="2" t="str">
        <x:v>6102918</x:v>
      </x:c>
      <x:c r="E1005" s="2" t="str">
        <x:v>0</x:v>
      </x:c>
      <x:c r="F1005" s="2" t="str">
        <x:v>9</x:v>
      </x:c>
      <x:c r="G1005" s="10" t="n">
        <x:v>46161</x:v>
      </x:c>
      <x:c r="H1005" s="10" t="n">
        <x:v>46160</x:v>
      </x:c>
      <x:c r="I1005" s="7" t="n">
        <x:v>56700</x:v>
      </x:c>
      <x:c r="J1005" s="7" t="n">
        <x:v>56700</x:v>
      </x:c>
      <x:c r="K1005" s="7" t="n">
        <x:v>1</x:v>
      </x:c>
      <x:c r="L1005" s="8" t="n">
        <x:v>4.11</x:v>
      </x:c>
      <x:c r="M1005" s="9" t="n">
        <x:v>2630.88</x:v>
      </x:c>
      <x:c r="N1005" s="2" t="str">
        <x:v>i</x:v>
      </x:c>
      <x:c r="O1005" s="2" t="n">
        <x:v>0</x:v>
      </x:c>
      <x:c r="P1005" s="2" t="n">
        <x:v>100</x:v>
      </x:c>
      <x:c r="Q1005" s="2" t="str">
        <x:v>Baseline PO cost</x:v>
      </x:c>
      <x:c r="R1005" s="2" t="str">
        <x:v>Received</x:v>
      </x:c>
      <x:c r="S1005" s="12" t="n">
        <x:f>IF(AND(ISNUMBER(G1005),G1005&gt;0,G1005&lt;=Summary!$E$5,I1005&gt;0),I1005*K1005,0)</x:f>
        <x:v>56700</x:v>
      </x:c>
      <x:c r="T1005" s="12" t="n">
        <x:f>MIN(S1005,MAX(0,'Inventory detail'!E5-SUM(S1001:S1004)))</x:f>
        <x:v>0</x:v>
      </x:c>
      <x:c r="U1005" s="12" t="n">
        <x:f>IF(O1005=1,J1005*K1005,0)</x:f>
        <x:v>0</x:v>
      </x:c>
      <x:c r="V1005" s="13" t="str">
        <x:f>IF(O1005=0,"",IF(H1005="","",MAX(H1005,Summary!$E$5)))</x:f>
      </x:c>
      <x:c r="W1005" s="12" t="n">
        <x:f>IF(Q1005="Baseline PO cost",U1005,0)</x:f>
        <x:v>0</x:v>
      </x:c>
      <x:c r="X1005" s="12" t="n">
        <x:f>IF(Q1005="Higher PO cost",U1005,0)</x:f>
        <x:v>0</x:v>
      </x:c>
      <x:c r="Y1005" s="12" t="n">
        <x:f>IF(Q1005="Unclassified",U1005,0)</x:f>
        <x:v>0</x:v>
      </x:c>
    </x:row>
    <x:row r="1006" ht="22" customHeight="1">
      <x:c r="A1006" s="2" t="str">
        <x:v>COIL</x:v>
      </x:c>
      <x:c r="B1006" s="2" t="str">
        <x:v>60</x:v>
      </x:c>
      <x:c r="C1006" s="2" t="str">
        <x:v>10BLK12-4</x:v>
      </x:c>
      <x:c r="D1006" s="2" t="str">
        <x:v>6102911</x:v>
      </x:c>
      <x:c r="E1006" s="2" t="str">
        <x:v>0</x:v>
      </x:c>
      <x:c r="F1006" s="2" t="str">
        <x:v>8</x:v>
      </x:c>
      <x:c r="G1006" s="10" t="n">
        <x:v>46128</x:v>
      </x:c>
      <x:c r="H1006" s="10" t="n">
        <x:v>46129</x:v>
      </x:c>
      <x:c r="I1006" s="7" t="n">
        <x:v>67200</x:v>
      </x:c>
      <x:c r="J1006" s="7" t="n">
        <x:v>67200</x:v>
      </x:c>
      <x:c r="K1006" s="7" t="n">
        <x:v>1</x:v>
      </x:c>
      <x:c r="L1006" s="8" t="n">
        <x:v>4.11</x:v>
      </x:c>
      <x:c r="M1006" s="9" t="n">
        <x:v>3024</x:v>
      </x:c>
      <x:c r="N1006" s="2" t="str">
        <x:v>i</x:v>
      </x:c>
      <x:c r="O1006" s="2" t="n">
        <x:v>0</x:v>
      </x:c>
      <x:c r="P1006" s="2" t="n">
        <x:v>100</x:v>
      </x:c>
      <x:c r="Q1006" s="2" t="str">
        <x:v>Baseline PO cost</x:v>
      </x:c>
      <x:c r="R1006" s="2" t="str">
        <x:v>Received</x:v>
      </x:c>
      <x:c r="S1006" s="12" t="n">
        <x:f>IF(AND(ISNUMBER(G1006),G1006&gt;0,G1006&lt;=Summary!$E$5,I1006&gt;0),I1006*K1006,0)</x:f>
        <x:v>67200</x:v>
      </x:c>
      <x:c r="T1006" s="12" t="n">
        <x:f>MIN(S1006,MAX(0,'Inventory detail'!E5-SUM(S1001:S1005)))</x:f>
        <x:v>0</x:v>
      </x:c>
      <x:c r="U1006" s="12" t="n">
        <x:f>IF(O1006=1,J1006*K1006,0)</x:f>
        <x:v>0</x:v>
      </x:c>
      <x:c r="V1006" s="13" t="str">
        <x:f>IF(O1006=0,"",IF(H1006="","",MAX(H1006,Summary!$E$5)))</x:f>
      </x:c>
      <x:c r="W1006" s="12" t="n">
        <x:f>IF(Q1006="Baseline PO cost",U1006,0)</x:f>
        <x:v>0</x:v>
      </x:c>
      <x:c r="X1006" s="12" t="n">
        <x:f>IF(Q1006="Higher PO cost",U1006,0)</x:f>
        <x:v>0</x:v>
      </x:c>
      <x:c r="Y1006" s="12" t="n">
        <x:f>IF(Q1006="Unclassified",U1006,0)</x:f>
        <x:v>0</x:v>
      </x:c>
    </x:row>
    <x:row r="1007" ht="22" customHeight="1">
      <x:c r="A1007" s="2" t="str">
        <x:v>COIL</x:v>
      </x:c>
      <x:c r="B1007" s="2" t="str">
        <x:v>60</x:v>
      </x:c>
      <x:c r="C1007" s="2" t="str">
        <x:v>10BLK12-4</x:v>
      </x:c>
      <x:c r="D1007" s="2" t="str">
        <x:v>6102905</x:v>
      </x:c>
      <x:c r="E1007" s="2" t="str">
        <x:v>0</x:v>
      </x:c>
      <x:c r="F1007" s="2" t="str">
        <x:v>11</x:v>
      </x:c>
      <x:c r="G1007" s="10" t="n">
        <x:v>46111</x:v>
      </x:c>
      <x:c r="H1007" s="10" t="n">
        <x:v>46122</x:v>
      </x:c>
      <x:c r="I1007" s="7" t="n">
        <x:v>113400</x:v>
      </x:c>
      <x:c r="J1007" s="7" t="n">
        <x:v>113400</x:v>
      </x:c>
      <x:c r="K1007" s="7" t="n">
        <x:v>1</x:v>
      </x:c>
      <x:c r="L1007" s="8" t="n">
        <x:v>4.11</x:v>
      </x:c>
      <x:c r="M1007" s="9" t="n">
        <x:v>5103</x:v>
      </x:c>
      <x:c r="N1007" s="2" t="str">
        <x:v>i</x:v>
      </x:c>
      <x:c r="O1007" s="2" t="n">
        <x:v>0</x:v>
      </x:c>
      <x:c r="P1007" s="2" t="n">
        <x:v>100</x:v>
      </x:c>
      <x:c r="Q1007" s="2" t="str">
        <x:v>Baseline PO cost</x:v>
      </x:c>
      <x:c r="R1007" s="2" t="str">
        <x:v>Received</x:v>
      </x:c>
      <x:c r="S1007" s="12" t="n">
        <x:f>IF(AND(ISNUMBER(G1007),G1007&gt;0,G1007&lt;=Summary!$E$5,I1007&gt;0),I1007*K1007,0)</x:f>
        <x:v>113400</x:v>
      </x:c>
      <x:c r="T1007" s="12" t="n">
        <x:f>MIN(S1007,MAX(0,'Inventory detail'!E5-SUM(S1001:S1006)))</x:f>
        <x:v>0</x:v>
      </x:c>
      <x:c r="U1007" s="12" t="n">
        <x:f>IF(O1007=1,J1007*K1007,0)</x:f>
        <x:v>0</x:v>
      </x:c>
      <x:c r="V1007" s="13" t="str">
        <x:f>IF(O1007=0,"",IF(H1007="","",MAX(H1007,Summary!$E$5)))</x:f>
      </x:c>
      <x:c r="W1007" s="12" t="n">
        <x:f>IF(Q1007="Baseline PO cost",U1007,0)</x:f>
        <x:v>0</x:v>
      </x:c>
      <x:c r="X1007" s="12" t="n">
        <x:f>IF(Q1007="Higher PO cost",U1007,0)</x:f>
        <x:v>0</x:v>
      </x:c>
      <x:c r="Y1007" s="12" t="n">
        <x:f>IF(Q1007="Unclassified",U1007,0)</x:f>
        <x:v>0</x:v>
      </x:c>
    </x:row>
    <x:row r="1008" ht="22" customHeight="1">
      <x:c r="A1008" s="2" t="str">
        <x:v>COIL</x:v>
      </x:c>
      <x:c r="B1008" s="2" t="str">
        <x:v>60</x:v>
      </x:c>
      <x:c r="C1008" s="2" t="str">
        <x:v>10BLK12-4</x:v>
      </x:c>
      <x:c r="D1008" s="2" t="str">
        <x:v>6102897</x:v>
      </x:c>
      <x:c r="E1008" s="2" t="str">
        <x:v>0</x:v>
      </x:c>
      <x:c r="F1008" s="2" t="str">
        <x:v>8</x:v>
      </x:c>
      <x:c r="G1008" s="10" t="n">
        <x:v>46086</x:v>
      </x:c>
      <x:c r="H1008" s="10" t="n">
        <x:v>46094</x:v>
      </x:c>
      <x:c r="I1008" s="7" t="n">
        <x:v>98700</x:v>
      </x:c>
      <x:c r="J1008" s="7" t="n">
        <x:v>98700</x:v>
      </x:c>
      <x:c r="K1008" s="7" t="n">
        <x:v>1</x:v>
      </x:c>
      <x:c r="L1008" s="8" t="n">
        <x:v>4.11</x:v>
      </x:c>
      <x:c r="M1008" s="9" t="n">
        <x:v>4441.5</x:v>
      </x:c>
      <x:c r="N1008" s="2" t="str">
        <x:v>i</x:v>
      </x:c>
      <x:c r="O1008" s="2" t="n">
        <x:v>0</x:v>
      </x:c>
      <x:c r="P1008" s="2" t="n">
        <x:v>100</x:v>
      </x:c>
      <x:c r="Q1008" s="2" t="str">
        <x:v>Baseline PO cost</x:v>
      </x:c>
      <x:c r="R1008" s="2" t="str">
        <x:v>Received</x:v>
      </x:c>
      <x:c r="S1008" s="12" t="n">
        <x:f>IF(AND(ISNUMBER(G1008),G1008&gt;0,G1008&lt;=Summary!$E$5,I1008&gt;0),I1008*K1008,0)</x:f>
        <x:v>98700</x:v>
      </x:c>
      <x:c r="T1008" s="12" t="n">
        <x:f>MIN(S1008,MAX(0,'Inventory detail'!E5-SUM(S1001:S1007)))</x:f>
        <x:v>0</x:v>
      </x:c>
      <x:c r="U1008" s="12" t="n">
        <x:f>IF(O1008=1,J1008*K1008,0)</x:f>
        <x:v>0</x:v>
      </x:c>
      <x:c r="V1008" s="13" t="str">
        <x:f>IF(O1008=0,"",IF(H1008="","",MAX(H1008,Summary!$E$5)))</x:f>
      </x:c>
      <x:c r="W1008" s="12" t="n">
        <x:f>IF(Q1008="Baseline PO cost",U1008,0)</x:f>
        <x:v>0</x:v>
      </x:c>
      <x:c r="X1008" s="12" t="n">
        <x:f>IF(Q1008="Higher PO cost",U1008,0)</x:f>
        <x:v>0</x:v>
      </x:c>
      <x:c r="Y1008" s="12" t="n">
        <x:f>IF(Q1008="Unclassified",U1008,0)</x:f>
        <x:v>0</x:v>
      </x:c>
    </x:row>
    <x:row r="1009" ht="22" customHeight="1">
      <x:c r="A1009" s="2" t="str">
        <x:v>COIL</x:v>
      </x:c>
      <x:c r="B1009" s="2" t="str">
        <x:v>60</x:v>
      </x:c>
      <x:c r="C1009" s="2" t="str">
        <x:v>10BLK12-4</x:v>
      </x:c>
      <x:c r="D1009" s="2" t="str">
        <x:v>6102892</x:v>
      </x:c>
      <x:c r="E1009" s="2" t="str">
        <x:v>0</x:v>
      </x:c>
      <x:c r="F1009" s="2" t="str">
        <x:v>12</x:v>
      </x:c>
      <x:c r="G1009" s="10" t="n">
        <x:v>46059</x:v>
      </x:c>
      <x:c r="H1009" s="10" t="n">
        <x:v>46059</x:v>
      </x:c>
      <x:c r="I1009" s="7" t="n">
        <x:v>73500</x:v>
      </x:c>
      <x:c r="J1009" s="7" t="n">
        <x:v>73500</x:v>
      </x:c>
      <x:c r="K1009" s="7" t="n">
        <x:v>1</x:v>
      </x:c>
      <x:c r="L1009" s="8" t="n">
        <x:v>4.11</x:v>
      </x:c>
      <x:c r="M1009" s="9" t="n">
        <x:v>3307.5</x:v>
      </x:c>
      <x:c r="N1009" s="2" t="str">
        <x:v>i</x:v>
      </x:c>
      <x:c r="O1009" s="2" t="n">
        <x:v>0</x:v>
      </x:c>
      <x:c r="P1009" s="2" t="n">
        <x:v>100</x:v>
      </x:c>
      <x:c r="Q1009" s="2" t="str">
        <x:v>Baseline PO cost</x:v>
      </x:c>
      <x:c r="R1009" s="2" t="str">
        <x:v>Received</x:v>
      </x:c>
      <x:c r="S1009" s="12" t="n">
        <x:f>IF(AND(ISNUMBER(G1009),G1009&gt;0,G1009&lt;=Summary!$E$5,I1009&gt;0),I1009*K1009,0)</x:f>
        <x:v>73500</x:v>
      </x:c>
      <x:c r="T1009" s="12" t="n">
        <x:f>MIN(S1009,MAX(0,'Inventory detail'!E5-SUM(S1001:S1008)))</x:f>
        <x:v>0</x:v>
      </x:c>
      <x:c r="U1009" s="12" t="n">
        <x:f>IF(O1009=1,J1009*K1009,0)</x:f>
        <x:v>0</x:v>
      </x:c>
      <x:c r="V1009" s="13" t="str">
        <x:f>IF(O1009=0,"",IF(H1009="","",MAX(H1009,Summary!$E$5)))</x:f>
      </x:c>
      <x:c r="W1009" s="12" t="n">
        <x:f>IF(Q1009="Baseline PO cost",U1009,0)</x:f>
        <x:v>0</x:v>
      </x:c>
      <x:c r="X1009" s="12" t="n">
        <x:f>IF(Q1009="Higher PO cost",U1009,0)</x:f>
        <x:v>0</x:v>
      </x:c>
      <x:c r="Y1009" s="12" t="n">
        <x:f>IF(Q1009="Unclassified",U1009,0)</x:f>
        <x:v>0</x:v>
      </x:c>
    </x:row>
    <x:row r="1010" ht="22" customHeight="1">
      <x:c r="A1010" s="2" t="str">
        <x:v>COIL</x:v>
      </x:c>
      <x:c r="B1010" s="2" t="str">
        <x:v>60</x:v>
      </x:c>
      <x:c r="C1010" s="2" t="str">
        <x:v>10BLK12-4</x:v>
      </x:c>
      <x:c r="D1010" s="2" t="str">
        <x:v>6102962</x:v>
      </x:c>
      <x:c r="E1010" s="2" t="str">
        <x:v>0</x:v>
      </x:c>
      <x:c r="F1010" s="2" t="str">
        <x:v>9</x:v>
      </x:c>
      <x:c r="G1010" s="10"/>
      <x:c r="H1010" s="10" t="n">
        <x:v>46346</x:v>
      </x:c>
      <x:c r="I1010" s="7" t="n">
        <x:v>94500</x:v>
      </x:c>
      <x:c r="J1010" s="7" t="n">
        <x:v>94500</x:v>
      </x:c>
      <x:c r="K1010" s="7" t="n">
        <x:v>1</x:v>
      </x:c>
      <x:c r="L1010" s="8" t="n">
        <x:v>4.11</x:v>
      </x:c>
      <x:c r="M1010" s="9" t="n">
        <x:v>0</x:v>
      </x:c>
      <x:c r="N1010" s="2" t="str">
        <x:v>a</x:v>
      </x:c>
      <x:c r="O1010" s="2" t="n">
        <x:v>1</x:v>
      </x:c>
      <x:c r="P1010" s="2" t="n">
        <x:v>100</x:v>
      </x:c>
      <x:c r="Q1010" s="2" t="str">
        <x:v>Baseline PO cost</x:v>
      </x:c>
      <x:c r="R1010" s="2" t="str">
        <x:v>Incoming active PO</x:v>
      </x:c>
      <x:c r="S1010" s="12" t="n">
        <x:f>IF(AND(ISNUMBER(G1010),G1010&gt;0,G1010&lt;=Summary!$E$5,I1010&gt;0),I1010*K1010,0)</x:f>
        <x:v>0</x:v>
      </x:c>
      <x:c r="T1010" s="12" t="n">
        <x:f>MIN(S1010,MAX(0,'Inventory detail'!E5-SUM(S1001:S1009)))</x:f>
        <x:v>0</x:v>
      </x:c>
      <x:c r="U1010" s="12" t="n">
        <x:f>IF(O1010=1,J1010*K1010,0)</x:f>
        <x:v>94500</x:v>
      </x:c>
      <x:c r="V1010" s="13" t="n">
        <x:f>IF(O1010=0,"",IF(H1010="","",MAX(H1010,Summary!$E$5)))</x:f>
        <x:v>46346</x:v>
      </x:c>
      <x:c r="W1010" s="12" t="n">
        <x:f>IF(Q1010="Baseline PO cost",U1010,0)</x:f>
        <x:v>94500</x:v>
      </x:c>
      <x:c r="X1010" s="12" t="n">
        <x:f>IF(Q1010="Higher PO cost",U1010,0)</x:f>
        <x:v>0</x:v>
      </x:c>
      <x:c r="Y1010" s="12" t="n">
        <x:f>IF(Q1010="Unclassified",U1010,0)</x:f>
        <x:v>0</x:v>
      </x:c>
    </x:row>
    <x:row r="1011" ht="22" customHeight="1">
      <x:c r="A1011" s="2" t="str">
        <x:v>COIL</x:v>
      </x:c>
      <x:c r="B1011" s="2" t="str">
        <x:v>60</x:v>
      </x:c>
      <x:c r="C1011" s="2" t="str">
        <x:v>10BLK12-4</x:v>
      </x:c>
      <x:c r="D1011" s="2" t="str">
        <x:v>6102953</x:v>
      </x:c>
      <x:c r="E1011" s="2" t="str">
        <x:v>0</x:v>
      </x:c>
      <x:c r="F1011" s="2" t="str">
        <x:v>8</x:v>
      </x:c>
      <x:c r="G1011" s="10"/>
      <x:c r="H1011" s="10" t="n">
        <x:v>46325</x:v>
      </x:c>
      <x:c r="I1011" s="7" t="n">
        <x:v>84000</x:v>
      </x:c>
      <x:c r="J1011" s="7" t="n">
        <x:v>84000</x:v>
      </x:c>
      <x:c r="K1011" s="7" t="n">
        <x:v>1</x:v>
      </x:c>
      <x:c r="L1011" s="8" t="n">
        <x:v>4.11</x:v>
      </x:c>
      <x:c r="M1011" s="9" t="n">
        <x:v>0</x:v>
      </x:c>
      <x:c r="N1011" s="2" t="str">
        <x:v>a</x:v>
      </x:c>
      <x:c r="O1011" s="2" t="n">
        <x:v>1</x:v>
      </x:c>
      <x:c r="P1011" s="2" t="n">
        <x:v>100</x:v>
      </x:c>
      <x:c r="Q1011" s="2" t="str">
        <x:v>Baseline PO cost</x:v>
      </x:c>
      <x:c r="R1011" s="2" t="str">
        <x:v>Incoming active PO</x:v>
      </x:c>
      <x:c r="S1011" s="12" t="n">
        <x:f>IF(AND(ISNUMBER(G1011),G1011&gt;0,G1011&lt;=Summary!$E$5,I1011&gt;0),I1011*K1011,0)</x:f>
        <x:v>0</x:v>
      </x:c>
      <x:c r="T1011" s="12" t="n">
        <x:f>MIN(S1011,MAX(0,'Inventory detail'!E5-SUM(S1001:S1010)))</x:f>
        <x:v>0</x:v>
      </x:c>
      <x:c r="U1011" s="12" t="n">
        <x:f>IF(O1011=1,J1011*K1011,0)</x:f>
        <x:v>84000</x:v>
      </x:c>
      <x:c r="V1011" s="13" t="n">
        <x:f>IF(O1011=0,"",IF(H1011="","",MAX(H1011,Summary!$E$5)))</x:f>
        <x:v>46325</x:v>
      </x:c>
      <x:c r="W1011" s="12" t="n">
        <x:f>IF(Q1011="Baseline PO cost",U1011,0)</x:f>
        <x:v>84000</x:v>
      </x:c>
      <x:c r="X1011" s="12" t="n">
        <x:f>IF(Q1011="Higher PO cost",U1011,0)</x:f>
        <x:v>0</x:v>
      </x:c>
      <x:c r="Y1011" s="12" t="n">
        <x:f>IF(Q1011="Unclassified",U1011,0)</x:f>
        <x:v>0</x:v>
      </x:c>
    </x:row>
    <x:row r="1012" ht="22" customHeight="1">
      <x:c r="A1012" s="2" t="str">
        <x:v>COIL</x:v>
      </x:c>
      <x:c r="B1012" s="2" t="str">
        <x:v>60</x:v>
      </x:c>
      <x:c r="C1012" s="2" t="str">
        <x:v>10BLK36-4</x:v>
      </x:c>
      <x:c r="D1012" s="2" t="str">
        <x:v>6102947</x:v>
      </x:c>
      <x:c r="E1012" s="2" t="str">
        <x:v>0</x:v>
      </x:c>
      <x:c r="F1012" s="2" t="str">
        <x:v>40</x:v>
      </x:c>
      <x:c r="G1012" s="10" t="n">
        <x:v>46301</x:v>
      </x:c>
      <x:c r="H1012" s="10" t="n">
        <x:v>46304</x:v>
      </x:c>
      <x:c r="I1012" s="7" t="n">
        <x:v>5000</x:v>
      </x:c>
      <x:c r="J1012" s="7" t="n">
        <x:v>5000</x:v>
      </x:c>
      <x:c r="K1012" s="7" t="n">
        <x:v>1</x:v>
      </x:c>
      <x:c r="L1012" s="8" t="n">
        <x:v>13.46</x:v>
      </x:c>
      <x:c r="M1012" s="9" t="n">
        <x:v>759</x:v>
      </x:c>
      <x:c r="N1012" s="2" t="str">
        <x:v>i</x:v>
      </x:c>
      <x:c r="O1012" s="2" t="n">
        <x:v>0</x:v>
      </x:c>
      <x:c r="P1012" s="2" t="n">
        <x:v>100</x:v>
      </x:c>
      <x:c r="Q1012" s="2" t="str">
        <x:v>Baseline PO cost</x:v>
      </x:c>
      <x:c r="R1012" s="2" t="str">
        <x:v>Received</x:v>
      </x:c>
      <x:c r="S1012" s="12" t="n">
        <x:f>IF(AND(ISNUMBER(G1012),G1012&gt;0,G1012&lt;=Summary!$E$5,I1012&gt;0),I1012*K1012,0)</x:f>
        <x:v>5000</x:v>
      </x:c>
      <x:c r="T1012" s="12" t="n">
        <x:f>MIN(S1012,MAX(0,'Inventory detail'!E189-0))</x:f>
        <x:v>5000</x:v>
      </x:c>
      <x:c r="U1012" s="12" t="n">
        <x:f>IF(O1012=1,J1012*K1012,0)</x:f>
        <x:v>0</x:v>
      </x:c>
      <x:c r="V1012" s="13" t="str">
        <x:f>IF(O1012=0,"",IF(H1012="","",MAX(H1012,Summary!$E$5)))</x:f>
      </x:c>
      <x:c r="W1012" s="12" t="n">
        <x:f>IF(Q1012="Baseline PO cost",U1012,0)</x:f>
        <x:v>0</x:v>
      </x:c>
      <x:c r="X1012" s="12" t="n">
        <x:f>IF(Q1012="Higher PO cost",U1012,0)</x:f>
        <x:v>0</x:v>
      </x:c>
      <x:c r="Y1012" s="12" t="n">
        <x:f>IF(Q1012="Unclassified",U1012,0)</x:f>
        <x:v>0</x:v>
      </x:c>
    </x:row>
    <x:row r="1013" ht="22" customHeight="1">
      <x:c r="A1013" s="2" t="str">
        <x:v>COIL</x:v>
      </x:c>
      <x:c r="B1013" s="2" t="str">
        <x:v>60</x:v>
      </x:c>
      <x:c r="C1013" s="2" t="str">
        <x:v>10BLK36-4</x:v>
      </x:c>
      <x:c r="D1013" s="2" t="str">
        <x:v>6102937</x:v>
      </x:c>
      <x:c r="E1013" s="2" t="str">
        <x:v>0</x:v>
      </x:c>
      <x:c r="F1013" s="2" t="str">
        <x:v>41</x:v>
      </x:c>
      <x:c r="G1013" s="10" t="n">
        <x:v>46255</x:v>
      </x:c>
      <x:c r="H1013" s="10" t="n">
        <x:v>46254</x:v>
      </x:c>
      <x:c r="I1013" s="7" t="n">
        <x:v>1000</x:v>
      </x:c>
      <x:c r="J1013" s="7" t="n">
        <x:v>1000</x:v>
      </x:c>
      <x:c r="K1013" s="7" t="n">
        <x:v>1</x:v>
      </x:c>
      <x:c r="L1013" s="8" t="n">
        <x:v>13.46</x:v>
      </x:c>
      <x:c r="M1013" s="9" t="n">
        <x:v>151.8</x:v>
      </x:c>
      <x:c r="N1013" s="2" t="str">
        <x:v>i</x:v>
      </x:c>
      <x:c r="O1013" s="2" t="n">
        <x:v>0</x:v>
      </x:c>
      <x:c r="P1013" s="2" t="n">
        <x:v>100</x:v>
      </x:c>
      <x:c r="Q1013" s="2" t="str">
        <x:v>Baseline PO cost</x:v>
      </x:c>
      <x:c r="R1013" s="2" t="str">
        <x:v>Received</x:v>
      </x:c>
      <x:c r="S1013" s="12" t="n">
        <x:f>IF(AND(ISNUMBER(G1013),G1013&gt;0,G1013&lt;=Summary!$E$5,I1013&gt;0),I1013*K1013,0)</x:f>
        <x:v>1000</x:v>
      </x:c>
      <x:c r="T1013" s="12" t="n">
        <x:f>MIN(S1013,MAX(0,'Inventory detail'!E189-SUM(S1012:S1012)))</x:f>
        <x:v>0</x:v>
      </x:c>
      <x:c r="U1013" s="12" t="n">
        <x:f>IF(O1013=1,J1013*K1013,0)</x:f>
        <x:v>0</x:v>
      </x:c>
      <x:c r="V1013" s="13" t="str">
        <x:f>IF(O1013=0,"",IF(H1013="","",MAX(H1013,Summary!$E$5)))</x:f>
      </x:c>
      <x:c r="W1013" s="12" t="n">
        <x:f>IF(Q1013="Baseline PO cost",U1013,0)</x:f>
        <x:v>0</x:v>
      </x:c>
      <x:c r="X1013" s="12" t="n">
        <x:f>IF(Q1013="Higher PO cost",U1013,0)</x:f>
        <x:v>0</x:v>
      </x:c>
      <x:c r="Y1013" s="12" t="n">
        <x:f>IF(Q1013="Unclassified",U1013,0)</x:f>
        <x:v>0</x:v>
      </x:c>
    </x:row>
    <x:row r="1014" ht="22" customHeight="1">
      <x:c r="A1014" s="2" t="str">
        <x:v>COIL</x:v>
      </x:c>
      <x:c r="B1014" s="2" t="str">
        <x:v>60</x:v>
      </x:c>
      <x:c r="C1014" s="2" t="str">
        <x:v>10BLK36-4</x:v>
      </x:c>
      <x:c r="D1014" s="2" t="str">
        <x:v>6102932</x:v>
      </x:c>
      <x:c r="E1014" s="2" t="str">
        <x:v>0</x:v>
      </x:c>
      <x:c r="F1014" s="2" t="str">
        <x:v>36</x:v>
      </x:c>
      <x:c r="G1014" s="10" t="n">
        <x:v>46204</x:v>
      </x:c>
      <x:c r="H1014" s="10" t="n">
        <x:v>46205</x:v>
      </x:c>
      <x:c r="I1014" s="7" t="n">
        <x:v>1500</x:v>
      </x:c>
      <x:c r="J1014" s="7" t="n">
        <x:v>1500</x:v>
      </x:c>
      <x:c r="K1014" s="7" t="n">
        <x:v>1</x:v>
      </x:c>
      <x:c r="L1014" s="8" t="n">
        <x:v>13.46</x:v>
      </x:c>
      <x:c r="M1014" s="9" t="n">
        <x:v>227.7</x:v>
      </x:c>
      <x:c r="N1014" s="2" t="str">
        <x:v>i</x:v>
      </x:c>
      <x:c r="O1014" s="2" t="n">
        <x:v>0</x:v>
      </x:c>
      <x:c r="P1014" s="2" t="n">
        <x:v>100</x:v>
      </x:c>
      <x:c r="Q1014" s="2" t="str">
        <x:v>Baseline PO cost</x:v>
      </x:c>
      <x:c r="R1014" s="2" t="str">
        <x:v>Received</x:v>
      </x:c>
      <x:c r="S1014" s="12" t="n">
        <x:f>IF(AND(ISNUMBER(G1014),G1014&gt;0,G1014&lt;=Summary!$E$5,I1014&gt;0),I1014*K1014,0)</x:f>
        <x:v>1500</x:v>
      </x:c>
      <x:c r="T1014" s="12" t="n">
        <x:f>MIN(S1014,MAX(0,'Inventory detail'!E189-SUM(S1012:S1013)))</x:f>
        <x:v>0</x:v>
      </x:c>
      <x:c r="U1014" s="12" t="n">
        <x:f>IF(O1014=1,J1014*K1014,0)</x:f>
        <x:v>0</x:v>
      </x:c>
      <x:c r="V1014" s="13" t="str">
        <x:f>IF(O1014=0,"",IF(H1014="","",MAX(H1014,Summary!$E$5)))</x:f>
      </x:c>
      <x:c r="W1014" s="12" t="n">
        <x:f>IF(Q1014="Baseline PO cost",U1014,0)</x:f>
        <x:v>0</x:v>
      </x:c>
      <x:c r="X1014" s="12" t="n">
        <x:f>IF(Q1014="Higher PO cost",U1014,0)</x:f>
        <x:v>0</x:v>
      </x:c>
      <x:c r="Y1014" s="12" t="n">
        <x:f>IF(Q1014="Unclassified",U1014,0)</x:f>
        <x:v>0</x:v>
      </x:c>
    </x:row>
    <x:row r="1015" ht="22" customHeight="1">
      <x:c r="A1015" s="2" t="str">
        <x:v>COIL</x:v>
      </x:c>
      <x:c r="B1015" s="2" t="str">
        <x:v>60</x:v>
      </x:c>
      <x:c r="C1015" s="2" t="str">
        <x:v>10BLK36-4</x:v>
      </x:c>
      <x:c r="D1015" s="2" t="str">
        <x:v>6102905</x:v>
      </x:c>
      <x:c r="E1015" s="2" t="str">
        <x:v>0</x:v>
      </x:c>
      <x:c r="F1015" s="2" t="str">
        <x:v>41</x:v>
      </x:c>
      <x:c r="G1015" s="10" t="n">
        <x:v>46111</x:v>
      </x:c>
      <x:c r="H1015" s="10" t="n">
        <x:v>46122</x:v>
      </x:c>
      <x:c r="I1015" s="7" t="n">
        <x:v>4000</x:v>
      </x:c>
      <x:c r="J1015" s="7" t="n">
        <x:v>4000</x:v>
      </x:c>
      <x:c r="K1015" s="7" t="n">
        <x:v>1</x:v>
      </x:c>
      <x:c r="L1015" s="8" t="n">
        <x:v>13.46</x:v>
      </x:c>
      <x:c r="M1015" s="9" t="n">
        <x:v>589.6</x:v>
      </x:c>
      <x:c r="N1015" s="2" t="str">
        <x:v>i</x:v>
      </x:c>
      <x:c r="O1015" s="2" t="n">
        <x:v>0</x:v>
      </x:c>
      <x:c r="P1015" s="2" t="n">
        <x:v>100</x:v>
      </x:c>
      <x:c r="Q1015" s="2" t="str">
        <x:v>Baseline PO cost</x:v>
      </x:c>
      <x:c r="R1015" s="2" t="str">
        <x:v>Received</x:v>
      </x:c>
      <x:c r="S1015" s="12" t="n">
        <x:f>IF(AND(ISNUMBER(G1015),G1015&gt;0,G1015&lt;=Summary!$E$5,I1015&gt;0),I1015*K1015,0)</x:f>
        <x:v>4000</x:v>
      </x:c>
      <x:c r="T1015" s="12" t="n">
        <x:f>MIN(S1015,MAX(0,'Inventory detail'!E189-SUM(S1012:S1014)))</x:f>
        <x:v>0</x:v>
      </x:c>
      <x:c r="U1015" s="12" t="n">
        <x:f>IF(O1015=1,J1015*K1015,0)</x:f>
        <x:v>0</x:v>
      </x:c>
      <x:c r="V1015" s="13" t="str">
        <x:f>IF(O1015=0,"",IF(H1015="","",MAX(H1015,Summary!$E$5)))</x:f>
      </x:c>
      <x:c r="W1015" s="12" t="n">
        <x:f>IF(Q1015="Baseline PO cost",U1015,0)</x:f>
        <x:v>0</x:v>
      </x:c>
      <x:c r="X1015" s="12" t="n">
        <x:f>IF(Q1015="Higher PO cost",U1015,0)</x:f>
        <x:v>0</x:v>
      </x:c>
      <x:c r="Y1015" s="12" t="n">
        <x:f>IF(Q1015="Unclassified",U1015,0)</x:f>
        <x:v>0</x:v>
      </x:c>
    </x:row>
    <x:row r="1016" ht="22" customHeight="1">
      <x:c r="A1016" s="2" t="str">
        <x:v>COIL</x:v>
      </x:c>
      <x:c r="B1016" s="2" t="str">
        <x:v>60</x:v>
      </x:c>
      <x:c r="C1016" s="2" t="str">
        <x:v>10BLK36-4</x:v>
      </x:c>
      <x:c r="D1016" s="2" t="str">
        <x:v>6102897</x:v>
      </x:c>
      <x:c r="E1016" s="2" t="str">
        <x:v>0</x:v>
      </x:c>
      <x:c r="F1016" s="2" t="str">
        <x:v>37</x:v>
      </x:c>
      <x:c r="G1016" s="10" t="n">
        <x:v>46086</x:v>
      </x:c>
      <x:c r="H1016" s="10" t="n">
        <x:v>46094</x:v>
      </x:c>
      <x:c r="I1016" s="7" t="n">
        <x:v>1000</x:v>
      </x:c>
      <x:c r="J1016" s="7" t="n">
        <x:v>1000</x:v>
      </x:c>
      <x:c r="K1016" s="7" t="n">
        <x:v>1</x:v>
      </x:c>
      <x:c r="L1016" s="8" t="n">
        <x:v>13.46</x:v>
      </x:c>
      <x:c r="M1016" s="9" t="n">
        <x:v>147.4</x:v>
      </x:c>
      <x:c r="N1016" s="2" t="str">
        <x:v>i</x:v>
      </x:c>
      <x:c r="O1016" s="2" t="n">
        <x:v>0</x:v>
      </x:c>
      <x:c r="P1016" s="2" t="n">
        <x:v>100</x:v>
      </x:c>
      <x:c r="Q1016" s="2" t="str">
        <x:v>Baseline PO cost</x:v>
      </x:c>
      <x:c r="R1016" s="2" t="str">
        <x:v>Received</x:v>
      </x:c>
      <x:c r="S1016" s="12" t="n">
        <x:f>IF(AND(ISNUMBER(G1016),G1016&gt;0,G1016&lt;=Summary!$E$5,I1016&gt;0),I1016*K1016,0)</x:f>
        <x:v>1000</x:v>
      </x:c>
      <x:c r="T1016" s="12" t="n">
        <x:f>MIN(S1016,MAX(0,'Inventory detail'!E189-SUM(S1012:S1015)))</x:f>
        <x:v>0</x:v>
      </x:c>
      <x:c r="U1016" s="12" t="n">
        <x:f>IF(O1016=1,J1016*K1016,0)</x:f>
        <x:v>0</x:v>
      </x:c>
      <x:c r="V1016" s="13" t="str">
        <x:f>IF(O1016=0,"",IF(H1016="","",MAX(H1016,Summary!$E$5)))</x:f>
      </x:c>
      <x:c r="W1016" s="12" t="n">
        <x:f>IF(Q1016="Baseline PO cost",U1016,0)</x:f>
        <x:v>0</x:v>
      </x:c>
      <x:c r="X1016" s="12" t="n">
        <x:f>IF(Q1016="Higher PO cost",U1016,0)</x:f>
        <x:v>0</x:v>
      </x:c>
      <x:c r="Y1016" s="12" t="n">
        <x:f>IF(Q1016="Unclassified",U1016,0)</x:f>
        <x:v>0</x:v>
      </x:c>
    </x:row>
    <x:row r="1017" ht="22" customHeight="1">
      <x:c r="A1017" s="2" t="str">
        <x:v>COIL</x:v>
      </x:c>
      <x:c r="B1017" s="2" t="str">
        <x:v>60</x:v>
      </x:c>
      <x:c r="C1017" s="2" t="str">
        <x:v>10BLK36-4</x:v>
      </x:c>
      <x:c r="D1017" s="2" t="str">
        <x:v>6102892</x:v>
      </x:c>
      <x:c r="E1017" s="2" t="str">
        <x:v>0</x:v>
      </x:c>
      <x:c r="F1017" s="2" t="str">
        <x:v>39</x:v>
      </x:c>
      <x:c r="G1017" s="10" t="n">
        <x:v>46059</x:v>
      </x:c>
      <x:c r="H1017" s="10" t="n">
        <x:v>46059</x:v>
      </x:c>
      <x:c r="I1017" s="7" t="n">
        <x:v>1000</x:v>
      </x:c>
      <x:c r="J1017" s="7" t="n">
        <x:v>1000</x:v>
      </x:c>
      <x:c r="K1017" s="7" t="n">
        <x:v>1</x:v>
      </x:c>
      <x:c r="L1017" s="8" t="n">
        <x:v>13.46</x:v>
      </x:c>
      <x:c r="M1017" s="9" t="n">
        <x:v>147.4</x:v>
      </x:c>
      <x:c r="N1017" s="2" t="str">
        <x:v>i</x:v>
      </x:c>
      <x:c r="O1017" s="2" t="n">
        <x:v>0</x:v>
      </x:c>
      <x:c r="P1017" s="2" t="n">
        <x:v>100</x:v>
      </x:c>
      <x:c r="Q1017" s="2" t="str">
        <x:v>Baseline PO cost</x:v>
      </x:c>
      <x:c r="R1017" s="2" t="str">
        <x:v>Received</x:v>
      </x:c>
      <x:c r="S1017" s="12" t="n">
        <x:f>IF(AND(ISNUMBER(G1017),G1017&gt;0,G1017&lt;=Summary!$E$5,I1017&gt;0),I1017*K1017,0)</x:f>
        <x:v>1000</x:v>
      </x:c>
      <x:c r="T1017" s="12" t="n">
        <x:f>MIN(S1017,MAX(0,'Inventory detail'!E189-SUM(S1012:S1016)))</x:f>
        <x:v>0</x:v>
      </x:c>
      <x:c r="U1017" s="12" t="n">
        <x:f>IF(O1017=1,J1017*K1017,0)</x:f>
        <x:v>0</x:v>
      </x:c>
      <x:c r="V1017" s="13" t="str">
        <x:f>IF(O1017=0,"",IF(H1017="","",MAX(H1017,Summary!$E$5)))</x:f>
      </x:c>
      <x:c r="W1017" s="12" t="n">
        <x:f>IF(Q1017="Baseline PO cost",U1017,0)</x:f>
        <x:v>0</x:v>
      </x:c>
      <x:c r="X1017" s="12" t="n">
        <x:f>IF(Q1017="Higher PO cost",U1017,0)</x:f>
        <x:v>0</x:v>
      </x:c>
      <x:c r="Y1017" s="12" t="n">
        <x:f>IF(Q1017="Unclassified",U1017,0)</x:f>
        <x:v>0</x:v>
      </x:c>
    </x:row>
    <x:row r="1018" ht="22" customHeight="1">
      <x:c r="A1018" s="2" t="str">
        <x:v>COIL</x:v>
      </x:c>
      <x:c r="B1018" s="2" t="str">
        <x:v>60</x:v>
      </x:c>
      <x:c r="C1018" s="2" t="str">
        <x:v>10BLK36-4</x:v>
      </x:c>
      <x:c r="D1018" s="2" t="str">
        <x:v>6102962</x:v>
      </x:c>
      <x:c r="E1018" s="2" t="str">
        <x:v>0</x:v>
      </x:c>
      <x:c r="F1018" s="2" t="str">
        <x:v>37</x:v>
      </x:c>
      <x:c r="G1018" s="10"/>
      <x:c r="H1018" s="10" t="n">
        <x:v>46346</x:v>
      </x:c>
      <x:c r="I1018" s="7" t="n">
        <x:v>1000</x:v>
      </x:c>
      <x:c r="J1018" s="7" t="n">
        <x:v>1000</x:v>
      </x:c>
      <x:c r="K1018" s="7" t="n">
        <x:v>1</x:v>
      </x:c>
      <x:c r="L1018" s="8" t="n">
        <x:v>13.46</x:v>
      </x:c>
      <x:c r="M1018" s="9" t="n">
        <x:v>0</x:v>
      </x:c>
      <x:c r="N1018" s="2" t="str">
        <x:v>a</x:v>
      </x:c>
      <x:c r="O1018" s="2" t="n">
        <x:v>1</x:v>
      </x:c>
      <x:c r="P1018" s="2" t="n">
        <x:v>100</x:v>
      </x:c>
      <x:c r="Q1018" s="2" t="str">
        <x:v>Baseline PO cost</x:v>
      </x:c>
      <x:c r="R1018" s="2" t="str">
        <x:v>Incoming active PO</x:v>
      </x:c>
      <x:c r="S1018" s="12" t="n">
        <x:f>IF(AND(ISNUMBER(G1018),G1018&gt;0,G1018&lt;=Summary!$E$5,I1018&gt;0),I1018*K1018,0)</x:f>
        <x:v>0</x:v>
      </x:c>
      <x:c r="T1018" s="12" t="n">
        <x:f>MIN(S1018,MAX(0,'Inventory detail'!E189-SUM(S1012:S1017)))</x:f>
        <x:v>0</x:v>
      </x:c>
      <x:c r="U1018" s="12" t="n">
        <x:f>IF(O1018=1,J1018*K1018,0)</x:f>
        <x:v>1000</x:v>
      </x:c>
      <x:c r="V1018" s="13" t="n">
        <x:f>IF(O1018=0,"",IF(H1018="","",MAX(H1018,Summary!$E$5)))</x:f>
        <x:v>46346</x:v>
      </x:c>
      <x:c r="W1018" s="12" t="n">
        <x:f>IF(Q1018="Baseline PO cost",U1018,0)</x:f>
        <x:v>1000</x:v>
      </x:c>
      <x:c r="X1018" s="12" t="n">
        <x:f>IF(Q1018="Higher PO cost",U1018,0)</x:f>
        <x:v>0</x:v>
      </x:c>
      <x:c r="Y1018" s="12" t="n">
        <x:f>IF(Q1018="Unclassified",U1018,0)</x:f>
        <x:v>0</x:v>
      </x:c>
    </x:row>
    <x:row r="1019" ht="22" customHeight="1">
      <x:c r="A1019" s="2" t="str">
        <x:v>COIL</x:v>
      </x:c>
      <x:c r="B1019" s="2" t="str">
        <x:v>60</x:v>
      </x:c>
      <x:c r="C1019" s="2" t="str">
        <x:v>10CLR12-4</x:v>
      </x:c>
      <x:c r="D1019" s="2" t="str">
        <x:v>6102932</x:v>
      </x:c>
      <x:c r="E1019" s="2" t="str">
        <x:v>0</x:v>
      </x:c>
      <x:c r="F1019" s="2" t="str">
        <x:v>11</x:v>
      </x:c>
      <x:c r="G1019" s="10" t="n">
        <x:v>46204</x:v>
      </x:c>
      <x:c r="H1019" s="10" t="n">
        <x:v>46205</x:v>
      </x:c>
      <x:c r="I1019" s="7" t="n">
        <x:v>12600</x:v>
      </x:c>
      <x:c r="J1019" s="7" t="n">
        <x:v>12600</x:v>
      </x:c>
      <x:c r="K1019" s="7" t="n">
        <x:v>1</x:v>
      </x:c>
      <x:c r="L1019" s="8" t="n">
        <x:v>5.18</x:v>
      </x:c>
      <x:c r="M1019" s="9" t="n">
        <x:v>735.84</x:v>
      </x:c>
      <x:c r="N1019" s="2" t="str">
        <x:v>i</x:v>
      </x:c>
      <x:c r="O1019" s="2" t="n">
        <x:v>0</x:v>
      </x:c>
      <x:c r="P1019" s="2" t="n">
        <x:v>100</x:v>
      </x:c>
      <x:c r="Q1019" s="2" t="str">
        <x:v>Baseline PO cost</x:v>
      </x:c>
      <x:c r="R1019" s="2" t="str">
        <x:v>Received</x:v>
      </x:c>
      <x:c r="S1019" s="12" t="n">
        <x:f>IF(AND(ISNUMBER(G1019),G1019&gt;0,G1019&lt;=Summary!$E$5,I1019&gt;0),I1019*K1019,0)</x:f>
        <x:v>12600</x:v>
      </x:c>
      <x:c r="T1019" s="12" t="n">
        <x:f>MIN(S1019,MAX(0,'Inventory detail'!E135-0))</x:f>
        <x:v>12600</x:v>
      </x:c>
      <x:c r="U1019" s="12" t="n">
        <x:f>IF(O1019=1,J1019*K1019,0)</x:f>
        <x:v>0</x:v>
      </x:c>
      <x:c r="V1019" s="13" t="str">
        <x:f>IF(O1019=0,"",IF(H1019="","",MAX(H1019,Summary!$E$5)))</x:f>
      </x:c>
      <x:c r="W1019" s="12" t="n">
        <x:f>IF(Q1019="Baseline PO cost",U1019,0)</x:f>
        <x:v>0</x:v>
      </x:c>
      <x:c r="X1019" s="12" t="n">
        <x:f>IF(Q1019="Higher PO cost",U1019,0)</x:f>
        <x:v>0</x:v>
      </x:c>
      <x:c r="Y1019" s="12" t="n">
        <x:f>IF(Q1019="Unclassified",U1019,0)</x:f>
        <x:v>0</x:v>
      </x:c>
    </x:row>
    <x:row r="1020" ht="22" customHeight="1">
      <x:c r="A1020" s="2" t="str">
        <x:v>COIL</x:v>
      </x:c>
      <x:c r="B1020" s="2" t="str">
        <x:v>60</x:v>
      </x:c>
      <x:c r="C1020" s="2" t="str">
        <x:v>10CLR12-4</x:v>
      </x:c>
      <x:c r="D1020" s="2" t="str">
        <x:v>6102924</x:v>
      </x:c>
      <x:c r="E1020" s="2" t="str">
        <x:v>0</x:v>
      </x:c>
      <x:c r="F1020" s="2" t="str">
        <x:v>10</x:v>
      </x:c>
      <x:c r="G1020" s="10" t="n">
        <x:v>46185</x:v>
      </x:c>
      <x:c r="H1020" s="10" t="n">
        <x:v>46185</x:v>
      </x:c>
      <x:c r="I1020" s="7" t="n">
        <x:v>2100</x:v>
      </x:c>
      <x:c r="J1020" s="7" t="n">
        <x:v>2100</x:v>
      </x:c>
      <x:c r="K1020" s="7" t="n">
        <x:v>1</x:v>
      </x:c>
      <x:c r="L1020" s="8" t="n">
        <x:v>5.18</x:v>
      </x:c>
      <x:c r="M1020" s="9" t="n">
        <x:v>122.64</x:v>
      </x:c>
      <x:c r="N1020" s="2" t="str">
        <x:v>i</x:v>
      </x:c>
      <x:c r="O1020" s="2" t="n">
        <x:v>0</x:v>
      </x:c>
      <x:c r="P1020" s="2" t="n">
        <x:v>100</x:v>
      </x:c>
      <x:c r="Q1020" s="2" t="str">
        <x:v>Baseline PO cost</x:v>
      </x:c>
      <x:c r="R1020" s="2" t="str">
        <x:v>Received</x:v>
      </x:c>
      <x:c r="S1020" s="12" t="n">
        <x:f>IF(AND(ISNUMBER(G1020),G1020&gt;0,G1020&lt;=Summary!$E$5,I1020&gt;0),I1020*K1020,0)</x:f>
        <x:v>2100</x:v>
      </x:c>
      <x:c r="T1020" s="12" t="n">
        <x:f>MIN(S1020,MAX(0,'Inventory detail'!E135-SUM(S1019:S1019)))</x:f>
        <x:v>600</x:v>
      </x:c>
      <x:c r="U1020" s="12" t="n">
        <x:f>IF(O1020=1,J1020*K1020,0)</x:f>
        <x:v>0</x:v>
      </x:c>
      <x:c r="V1020" s="13" t="str">
        <x:f>IF(O1020=0,"",IF(H1020="","",MAX(H1020,Summary!$E$5)))</x:f>
      </x:c>
      <x:c r="W1020" s="12" t="n">
        <x:f>IF(Q1020="Baseline PO cost",U1020,0)</x:f>
        <x:v>0</x:v>
      </x:c>
      <x:c r="X1020" s="12" t="n">
        <x:f>IF(Q1020="Higher PO cost",U1020,0)</x:f>
        <x:v>0</x:v>
      </x:c>
      <x:c r="Y1020" s="12" t="n">
        <x:f>IF(Q1020="Unclassified",U1020,0)</x:f>
        <x:v>0</x:v>
      </x:c>
    </x:row>
    <x:row r="1021" ht="22" customHeight="1">
      <x:c r="A1021" s="2" t="str">
        <x:v>COIL</x:v>
      </x:c>
      <x:c r="B1021" s="2" t="str">
        <x:v>60</x:v>
      </x:c>
      <x:c r="C1021" s="2" t="str">
        <x:v>10CLR12-4</x:v>
      </x:c>
      <x:c r="D1021" s="2" t="str">
        <x:v>6102918</x:v>
      </x:c>
      <x:c r="E1021" s="2" t="str">
        <x:v>0</x:v>
      </x:c>
      <x:c r="F1021" s="2" t="str">
        <x:v>10</x:v>
      </x:c>
      <x:c r="G1021" s="10" t="n">
        <x:v>46161</x:v>
      </x:c>
      <x:c r="H1021" s="10" t="n">
        <x:v>46160</x:v>
      </x:c>
      <x:c r="I1021" s="7" t="n">
        <x:v>2100</x:v>
      </x:c>
      <x:c r="J1021" s="7" t="n">
        <x:v>2100</x:v>
      </x:c>
      <x:c r="K1021" s="7" t="n">
        <x:v>1</x:v>
      </x:c>
      <x:c r="L1021" s="8" t="n">
        <x:v>5.18</x:v>
      </x:c>
      <x:c r="M1021" s="9" t="n">
        <x:v>122.64</x:v>
      </x:c>
      <x:c r="N1021" s="2" t="str">
        <x:v>i</x:v>
      </x:c>
      <x:c r="O1021" s="2" t="n">
        <x:v>0</x:v>
      </x:c>
      <x:c r="P1021" s="2" t="n">
        <x:v>100</x:v>
      </x:c>
      <x:c r="Q1021" s="2" t="str">
        <x:v>Baseline PO cost</x:v>
      </x:c>
      <x:c r="R1021" s="2" t="str">
        <x:v>Received</x:v>
      </x:c>
      <x:c r="S1021" s="12" t="n">
        <x:f>IF(AND(ISNUMBER(G1021),G1021&gt;0,G1021&lt;=Summary!$E$5,I1021&gt;0),I1021*K1021,0)</x:f>
        <x:v>2100</x:v>
      </x:c>
      <x:c r="T1021" s="12" t="n">
        <x:f>MIN(S1021,MAX(0,'Inventory detail'!E135-SUM(S1019:S1020)))</x:f>
        <x:v>0</x:v>
      </x:c>
      <x:c r="U1021" s="12" t="n">
        <x:f>IF(O1021=1,J1021*K1021,0)</x:f>
        <x:v>0</x:v>
      </x:c>
      <x:c r="V1021" s="13" t="str">
        <x:f>IF(O1021=0,"",IF(H1021="","",MAX(H1021,Summary!$E$5)))</x:f>
      </x:c>
      <x:c r="W1021" s="12" t="n">
        <x:f>IF(Q1021="Baseline PO cost",U1021,0)</x:f>
        <x:v>0</x:v>
      </x:c>
      <x:c r="X1021" s="12" t="n">
        <x:f>IF(Q1021="Higher PO cost",U1021,0)</x:f>
        <x:v>0</x:v>
      </x:c>
      <x:c r="Y1021" s="12" t="n">
        <x:f>IF(Q1021="Unclassified",U1021,0)</x:f>
        <x:v>0</x:v>
      </x:c>
    </x:row>
    <x:row r="1022" ht="22" customHeight="1">
      <x:c r="A1022" s="2" t="str">
        <x:v>COIL</x:v>
      </x:c>
      <x:c r="B1022" s="2" t="str">
        <x:v>60</x:v>
      </x:c>
      <x:c r="C1022" s="2" t="str">
        <x:v>10CLR12-4</x:v>
      </x:c>
      <x:c r="D1022" s="2" t="str">
        <x:v>6102911</x:v>
      </x:c>
      <x:c r="E1022" s="2" t="str">
        <x:v>0</x:v>
      </x:c>
      <x:c r="F1022" s="2" t="str">
        <x:v>9</x:v>
      </x:c>
      <x:c r="G1022" s="10" t="n">
        <x:v>46128</x:v>
      </x:c>
      <x:c r="H1022" s="10" t="n">
        <x:v>46129</x:v>
      </x:c>
      <x:c r="I1022" s="7" t="n">
        <x:v>2100</x:v>
      </x:c>
      <x:c r="J1022" s="7" t="n">
        <x:v>2100</x:v>
      </x:c>
      <x:c r="K1022" s="7" t="n">
        <x:v>1</x:v>
      </x:c>
      <x:c r="L1022" s="8" t="n">
        <x:v>5.18</x:v>
      </x:c>
      <x:c r="M1022" s="9" t="n">
        <x:v>119.07</x:v>
      </x:c>
      <x:c r="N1022" s="2" t="str">
        <x:v>i</x:v>
      </x:c>
      <x:c r="O1022" s="2" t="n">
        <x:v>0</x:v>
      </x:c>
      <x:c r="P1022" s="2" t="n">
        <x:v>100</x:v>
      </x:c>
      <x:c r="Q1022" s="2" t="str">
        <x:v>Baseline PO cost</x:v>
      </x:c>
      <x:c r="R1022" s="2" t="str">
        <x:v>Received</x:v>
      </x:c>
      <x:c r="S1022" s="12" t="n">
        <x:f>IF(AND(ISNUMBER(G1022),G1022&gt;0,G1022&lt;=Summary!$E$5,I1022&gt;0),I1022*K1022,0)</x:f>
        <x:v>2100</x:v>
      </x:c>
      <x:c r="T1022" s="12" t="n">
        <x:f>MIN(S1022,MAX(0,'Inventory detail'!E135-SUM(S1019:S1021)))</x:f>
        <x:v>0</x:v>
      </x:c>
      <x:c r="U1022" s="12" t="n">
        <x:f>IF(O1022=1,J1022*K1022,0)</x:f>
        <x:v>0</x:v>
      </x:c>
      <x:c r="V1022" s="13" t="str">
        <x:f>IF(O1022=0,"",IF(H1022="","",MAX(H1022,Summary!$E$5)))</x:f>
      </x:c>
      <x:c r="W1022" s="12" t="n">
        <x:f>IF(Q1022="Baseline PO cost",U1022,0)</x:f>
        <x:v>0</x:v>
      </x:c>
      <x:c r="X1022" s="12" t="n">
        <x:f>IF(Q1022="Higher PO cost",U1022,0)</x:f>
        <x:v>0</x:v>
      </x:c>
      <x:c r="Y1022" s="12" t="n">
        <x:f>IF(Q1022="Unclassified",U1022,0)</x:f>
        <x:v>0</x:v>
      </x:c>
    </x:row>
    <x:row r="1023" ht="22" customHeight="1">
      <x:c r="A1023" s="2" t="str">
        <x:v>COIL</x:v>
      </x:c>
      <x:c r="B1023" s="2" t="str">
        <x:v>60</x:v>
      </x:c>
      <x:c r="C1023" s="2" t="str">
        <x:v>10CLR12-4</x:v>
      </x:c>
      <x:c r="D1023" s="2" t="str">
        <x:v>6102905</x:v>
      </x:c>
      <x:c r="E1023" s="2" t="str">
        <x:v>0</x:v>
      </x:c>
      <x:c r="F1023" s="2" t="str">
        <x:v>12</x:v>
      </x:c>
      <x:c r="G1023" s="10" t="n">
        <x:v>46111</x:v>
      </x:c>
      <x:c r="H1023" s="10" t="n">
        <x:v>46122</x:v>
      </x:c>
      <x:c r="I1023" s="7" t="n">
        <x:v>8400</x:v>
      </x:c>
      <x:c r="J1023" s="7" t="n">
        <x:v>8400</x:v>
      </x:c>
      <x:c r="K1023" s="7" t="n">
        <x:v>1</x:v>
      </x:c>
      <x:c r="L1023" s="8" t="n">
        <x:v>5.18</x:v>
      </x:c>
      <x:c r="M1023" s="9" t="n">
        <x:v>476.28</x:v>
      </x:c>
      <x:c r="N1023" s="2" t="str">
        <x:v>i</x:v>
      </x:c>
      <x:c r="O1023" s="2" t="n">
        <x:v>0</x:v>
      </x:c>
      <x:c r="P1023" s="2" t="n">
        <x:v>100</x:v>
      </x:c>
      <x:c r="Q1023" s="2" t="str">
        <x:v>Baseline PO cost</x:v>
      </x:c>
      <x:c r="R1023" s="2" t="str">
        <x:v>Received</x:v>
      </x:c>
      <x:c r="S1023" s="12" t="n">
        <x:f>IF(AND(ISNUMBER(G1023),G1023&gt;0,G1023&lt;=Summary!$E$5,I1023&gt;0),I1023*K1023,0)</x:f>
        <x:v>8400</x:v>
      </x:c>
      <x:c r="T1023" s="12" t="n">
        <x:f>MIN(S1023,MAX(0,'Inventory detail'!E135-SUM(S1019:S1022)))</x:f>
        <x:v>0</x:v>
      </x:c>
      <x:c r="U1023" s="12" t="n">
        <x:f>IF(O1023=1,J1023*K1023,0)</x:f>
        <x:v>0</x:v>
      </x:c>
      <x:c r="V1023" s="13" t="str">
        <x:f>IF(O1023=0,"",IF(H1023="","",MAX(H1023,Summary!$E$5)))</x:f>
      </x:c>
      <x:c r="W1023" s="12" t="n">
        <x:f>IF(Q1023="Baseline PO cost",U1023,0)</x:f>
        <x:v>0</x:v>
      </x:c>
      <x:c r="X1023" s="12" t="n">
        <x:f>IF(Q1023="Higher PO cost",U1023,0)</x:f>
        <x:v>0</x:v>
      </x:c>
      <x:c r="Y1023" s="12" t="n">
        <x:f>IF(Q1023="Unclassified",U1023,0)</x:f>
        <x:v>0</x:v>
      </x:c>
    </x:row>
    <x:row r="1024" ht="22" customHeight="1">
      <x:c r="A1024" s="2" t="str">
        <x:v>COIL</x:v>
      </x:c>
      <x:c r="B1024" s="2" t="str">
        <x:v>60</x:v>
      </x:c>
      <x:c r="C1024" s="2" t="str">
        <x:v>10NAV12-4</x:v>
      </x:c>
      <x:c r="D1024" s="2" t="str">
        <x:v>6102947</x:v>
      </x:c>
      <x:c r="E1024" s="2" t="str">
        <x:v>0</x:v>
      </x:c>
      <x:c r="F1024" s="2" t="str">
        <x:v>12</x:v>
      </x:c>
      <x:c r="G1024" s="10" t="n">
        <x:v>46301</x:v>
      </x:c>
      <x:c r="H1024" s="10" t="n">
        <x:v>46304</x:v>
      </x:c>
      <x:c r="I1024" s="7" t="n">
        <x:v>2100</x:v>
      </x:c>
      <x:c r="J1024" s="7" t="n">
        <x:v>2100</x:v>
      </x:c>
      <x:c r="K1024" s="7" t="n">
        <x:v>1</x:v>
      </x:c>
      <x:c r="L1024" s="8" t="n">
        <x:v>5.18</x:v>
      </x:c>
      <x:c r="M1024" s="9" t="n">
        <x:v>122.64</x:v>
      </x:c>
      <x:c r="N1024" s="2" t="str">
        <x:v>i</x:v>
      </x:c>
      <x:c r="O1024" s="2" t="n">
        <x:v>0</x:v>
      </x:c>
      <x:c r="P1024" s="2" t="n">
        <x:v>100</x:v>
      </x:c>
      <x:c r="Q1024" s="2" t="str">
        <x:v>Baseline PO cost</x:v>
      </x:c>
      <x:c r="R1024" s="2" t="str">
        <x:v>Received</x:v>
      </x:c>
      <x:c r="S1024" s="12" t="n">
        <x:f>IF(AND(ISNUMBER(G1024),G1024&gt;0,G1024&lt;=Summary!$E$5,I1024&gt;0),I1024*K1024,0)</x:f>
        <x:v>2100</x:v>
      </x:c>
      <x:c r="T1024" s="12" t="n">
        <x:f>MIN(S1024,MAX(0,'Inventory detail'!E152-0))</x:f>
        <x:v>2100</x:v>
      </x:c>
      <x:c r="U1024" s="12" t="n">
        <x:f>IF(O1024=1,J1024*K1024,0)</x:f>
        <x:v>0</x:v>
      </x:c>
      <x:c r="V1024" s="13" t="str">
        <x:f>IF(O1024=0,"",IF(H1024="","",MAX(H1024,Summary!$E$5)))</x:f>
      </x:c>
      <x:c r="W1024" s="12" t="n">
        <x:f>IF(Q1024="Baseline PO cost",U1024,0)</x:f>
        <x:v>0</x:v>
      </x:c>
      <x:c r="X1024" s="12" t="n">
        <x:f>IF(Q1024="Higher PO cost",U1024,0)</x:f>
        <x:v>0</x:v>
      </x:c>
      <x:c r="Y1024" s="12" t="n">
        <x:f>IF(Q1024="Unclassified",U1024,0)</x:f>
        <x:v>0</x:v>
      </x:c>
    </x:row>
    <x:row r="1025" ht="22" customHeight="1">
      <x:c r="A1025" s="2" t="str">
        <x:v>COIL</x:v>
      </x:c>
      <x:c r="B1025" s="2" t="str">
        <x:v>60</x:v>
      </x:c>
      <x:c r="C1025" s="2" t="str">
        <x:v>10NAV12-4</x:v>
      </x:c>
      <x:c r="D1025" s="2" t="str">
        <x:v>6102932</x:v>
      </x:c>
      <x:c r="E1025" s="2" t="str">
        <x:v>0</x:v>
      </x:c>
      <x:c r="F1025" s="2" t="str">
        <x:v>12</x:v>
      </x:c>
      <x:c r="G1025" s="10" t="n">
        <x:v>46204</x:v>
      </x:c>
      <x:c r="H1025" s="10" t="n">
        <x:v>46205</x:v>
      </x:c>
      <x:c r="I1025" s="7" t="n">
        <x:v>10500</x:v>
      </x:c>
      <x:c r="J1025" s="7" t="n">
        <x:v>10500</x:v>
      </x:c>
      <x:c r="K1025" s="7" t="n">
        <x:v>1</x:v>
      </x:c>
      <x:c r="L1025" s="8" t="n">
        <x:v>5.18</x:v>
      </x:c>
      <x:c r="M1025" s="9" t="n">
        <x:v>613.2</x:v>
      </x:c>
      <x:c r="N1025" s="2" t="str">
        <x:v>i</x:v>
      </x:c>
      <x:c r="O1025" s="2" t="n">
        <x:v>0</x:v>
      </x:c>
      <x:c r="P1025" s="2" t="n">
        <x:v>100</x:v>
      </x:c>
      <x:c r="Q1025" s="2" t="str">
        <x:v>Baseline PO cost</x:v>
      </x:c>
      <x:c r="R1025" s="2" t="str">
        <x:v>Received</x:v>
      </x:c>
      <x:c r="S1025" s="12" t="n">
        <x:f>IF(AND(ISNUMBER(G1025),G1025&gt;0,G1025&lt;=Summary!$E$5,I1025&gt;0),I1025*K1025,0)</x:f>
        <x:v>10500</x:v>
      </x:c>
      <x:c r="T1025" s="12" t="n">
        <x:f>MIN(S1025,MAX(0,'Inventory detail'!E152-SUM(S1024:S1024)))</x:f>
        <x:v>4200</x:v>
      </x:c>
      <x:c r="U1025" s="12" t="n">
        <x:f>IF(O1025=1,J1025*K1025,0)</x:f>
        <x:v>0</x:v>
      </x:c>
      <x:c r="V1025" s="13" t="str">
        <x:f>IF(O1025=0,"",IF(H1025="","",MAX(H1025,Summary!$E$5)))</x:f>
      </x:c>
      <x:c r="W1025" s="12" t="n">
        <x:f>IF(Q1025="Baseline PO cost",U1025,0)</x:f>
        <x:v>0</x:v>
      </x:c>
      <x:c r="X1025" s="12" t="n">
        <x:f>IF(Q1025="Higher PO cost",U1025,0)</x:f>
        <x:v>0</x:v>
      </x:c>
      <x:c r="Y1025" s="12" t="n">
        <x:f>IF(Q1025="Unclassified",U1025,0)</x:f>
        <x:v>0</x:v>
      </x:c>
    </x:row>
    <x:row r="1026" ht="22" customHeight="1">
      <x:c r="A1026" s="2" t="str">
        <x:v>COIL</x:v>
      </x:c>
      <x:c r="B1026" s="2" t="str">
        <x:v>60</x:v>
      </x:c>
      <x:c r="C1026" s="2" t="str">
        <x:v>10NAV12-4</x:v>
      </x:c>
      <x:c r="D1026" s="2" t="str">
        <x:v>6102905</x:v>
      </x:c>
      <x:c r="E1026" s="2" t="str">
        <x:v>0</x:v>
      </x:c>
      <x:c r="F1026" s="2" t="str">
        <x:v>13</x:v>
      </x:c>
      <x:c r="G1026" s="10" t="n">
        <x:v>46111</x:v>
      </x:c>
      <x:c r="H1026" s="10" t="n">
        <x:v>46122</x:v>
      </x:c>
      <x:c r="I1026" s="7" t="n">
        <x:v>2100</x:v>
      </x:c>
      <x:c r="J1026" s="7" t="n">
        <x:v>2100</x:v>
      </x:c>
      <x:c r="K1026" s="7" t="n">
        <x:v>1</x:v>
      </x:c>
      <x:c r="L1026" s="8" t="n">
        <x:v>5.18</x:v>
      </x:c>
      <x:c r="M1026" s="9" t="n">
        <x:v>119.07</x:v>
      </x:c>
      <x:c r="N1026" s="2" t="str">
        <x:v>i</x:v>
      </x:c>
      <x:c r="O1026" s="2" t="n">
        <x:v>0</x:v>
      </x:c>
      <x:c r="P1026" s="2" t="n">
        <x:v>100</x:v>
      </x:c>
      <x:c r="Q1026" s="2" t="str">
        <x:v>Baseline PO cost</x:v>
      </x:c>
      <x:c r="R1026" s="2" t="str">
        <x:v>Received</x:v>
      </x:c>
      <x:c r="S1026" s="12" t="n">
        <x:f>IF(AND(ISNUMBER(G1026),G1026&gt;0,G1026&lt;=Summary!$E$5,I1026&gt;0),I1026*K1026,0)</x:f>
        <x:v>2100</x:v>
      </x:c>
      <x:c r="T1026" s="12" t="n">
        <x:f>MIN(S1026,MAX(0,'Inventory detail'!E152-SUM(S1024:S1025)))</x:f>
        <x:v>0</x:v>
      </x:c>
      <x:c r="U1026" s="12" t="n">
        <x:f>IF(O1026=1,J1026*K1026,0)</x:f>
        <x:v>0</x:v>
      </x:c>
      <x:c r="V1026" s="13" t="str">
        <x:f>IF(O1026=0,"",IF(H1026="","",MAX(H1026,Summary!$E$5)))</x:f>
      </x:c>
      <x:c r="W1026" s="12" t="n">
        <x:f>IF(Q1026="Baseline PO cost",U1026,0)</x:f>
        <x:v>0</x:v>
      </x:c>
      <x:c r="X1026" s="12" t="n">
        <x:f>IF(Q1026="Higher PO cost",U1026,0)</x:f>
        <x:v>0</x:v>
      </x:c>
      <x:c r="Y1026" s="12" t="n">
        <x:f>IF(Q1026="Unclassified",U1026,0)</x:f>
        <x:v>0</x:v>
      </x:c>
    </x:row>
    <x:row r="1027" ht="22" customHeight="1">
      <x:c r="A1027" s="2" t="str">
        <x:v>COIL</x:v>
      </x:c>
      <x:c r="B1027" s="2" t="str">
        <x:v>60</x:v>
      </x:c>
      <x:c r="C1027" s="2" t="str">
        <x:v>10NAV12-4</x:v>
      </x:c>
      <x:c r="D1027" s="2" t="str">
        <x:v>6102897</x:v>
      </x:c>
      <x:c r="E1027" s="2" t="str">
        <x:v>0</x:v>
      </x:c>
      <x:c r="F1027" s="2" t="str">
        <x:v>9</x:v>
      </x:c>
      <x:c r="G1027" s="10" t="n">
        <x:v>46086</x:v>
      </x:c>
      <x:c r="H1027" s="10" t="n">
        <x:v>46094</x:v>
      </x:c>
      <x:c r="I1027" s="7" t="n">
        <x:v>4200</x:v>
      </x:c>
      <x:c r="J1027" s="7" t="n">
        <x:v>4200</x:v>
      </x:c>
      <x:c r="K1027" s="7" t="n">
        <x:v>1</x:v>
      </x:c>
      <x:c r="L1027" s="8" t="n">
        <x:v>5.18</x:v>
      </x:c>
      <x:c r="M1027" s="9" t="n">
        <x:v>238.14</x:v>
      </x:c>
      <x:c r="N1027" s="2" t="str">
        <x:v>i</x:v>
      </x:c>
      <x:c r="O1027" s="2" t="n">
        <x:v>0</x:v>
      </x:c>
      <x:c r="P1027" s="2" t="n">
        <x:v>100</x:v>
      </x:c>
      <x:c r="Q1027" s="2" t="str">
        <x:v>Baseline PO cost</x:v>
      </x:c>
      <x:c r="R1027" s="2" t="str">
        <x:v>Received</x:v>
      </x:c>
      <x:c r="S1027" s="12" t="n">
        <x:f>IF(AND(ISNUMBER(G1027),G1027&gt;0,G1027&lt;=Summary!$E$5,I1027&gt;0),I1027*K1027,0)</x:f>
        <x:v>4200</x:v>
      </x:c>
      <x:c r="T1027" s="12" t="n">
        <x:f>MIN(S1027,MAX(0,'Inventory detail'!E152-SUM(S1024:S1026)))</x:f>
        <x:v>0</x:v>
      </x:c>
      <x:c r="U1027" s="12" t="n">
        <x:f>IF(O1027=1,J1027*K1027,0)</x:f>
        <x:v>0</x:v>
      </x:c>
      <x:c r="V1027" s="13" t="str">
        <x:f>IF(O1027=0,"",IF(H1027="","",MAX(H1027,Summary!$E$5)))</x:f>
      </x:c>
      <x:c r="W1027" s="12" t="n">
        <x:f>IF(Q1027="Baseline PO cost",U1027,0)</x:f>
        <x:v>0</x:v>
      </x:c>
      <x:c r="X1027" s="12" t="n">
        <x:f>IF(Q1027="Higher PO cost",U1027,0)</x:f>
        <x:v>0</x:v>
      </x:c>
      <x:c r="Y1027" s="12" t="n">
        <x:f>IF(Q1027="Unclassified",U1027,0)</x:f>
        <x:v>0</x:v>
      </x:c>
    </x:row>
    <x:row r="1028" ht="22" customHeight="1">
      <x:c r="A1028" s="2" t="str">
        <x:v>COIL</x:v>
      </x:c>
      <x:c r="B1028" s="2" t="str">
        <x:v>60</x:v>
      </x:c>
      <x:c r="C1028" s="2" t="str">
        <x:v>10NAV12-4</x:v>
      </x:c>
      <x:c r="D1028" s="2" t="str">
        <x:v>6102962</x:v>
      </x:c>
      <x:c r="E1028" s="2" t="str">
        <x:v>0</x:v>
      </x:c>
      <x:c r="F1028" s="2" t="str">
        <x:v>10</x:v>
      </x:c>
      <x:c r="G1028" s="10"/>
      <x:c r="H1028" s="10" t="n">
        <x:v>46346</x:v>
      </x:c>
      <x:c r="I1028" s="7" t="n">
        <x:v>2100</x:v>
      </x:c>
      <x:c r="J1028" s="7" t="n">
        <x:v>2100</x:v>
      </x:c>
      <x:c r="K1028" s="7" t="n">
        <x:v>1</x:v>
      </x:c>
      <x:c r="L1028" s="8" t="n">
        <x:v>5.18</x:v>
      </x:c>
      <x:c r="M1028" s="9" t="n">
        <x:v>0</x:v>
      </x:c>
      <x:c r="N1028" s="2" t="str">
        <x:v>a</x:v>
      </x:c>
      <x:c r="O1028" s="2" t="n">
        <x:v>1</x:v>
      </x:c>
      <x:c r="P1028" s="2" t="n">
        <x:v>100</x:v>
      </x:c>
      <x:c r="Q1028" s="2" t="str">
        <x:v>Baseline PO cost</x:v>
      </x:c>
      <x:c r="R1028" s="2" t="str">
        <x:v>Incoming active PO</x:v>
      </x:c>
      <x:c r="S1028" s="12" t="n">
        <x:f>IF(AND(ISNUMBER(G1028),G1028&gt;0,G1028&lt;=Summary!$E$5,I1028&gt;0),I1028*K1028,0)</x:f>
        <x:v>0</x:v>
      </x:c>
      <x:c r="T1028" s="12" t="n">
        <x:f>MIN(S1028,MAX(0,'Inventory detail'!E152-SUM(S1024:S1027)))</x:f>
        <x:v>0</x:v>
      </x:c>
      <x:c r="U1028" s="12" t="n">
        <x:f>IF(O1028=1,J1028*K1028,0)</x:f>
        <x:v>2100</x:v>
      </x:c>
      <x:c r="V1028" s="13" t="n">
        <x:f>IF(O1028=0,"",IF(H1028="","",MAX(H1028,Summary!$E$5)))</x:f>
        <x:v>46346</x:v>
      </x:c>
      <x:c r="W1028" s="12" t="n">
        <x:f>IF(Q1028="Baseline PO cost",U1028,0)</x:f>
        <x:v>2100</x:v>
      </x:c>
      <x:c r="X1028" s="12" t="n">
        <x:f>IF(Q1028="Higher PO cost",U1028,0)</x:f>
        <x:v>0</x:v>
      </x:c>
      <x:c r="Y1028" s="12" t="n">
        <x:f>IF(Q1028="Unclassified",U1028,0)</x:f>
        <x:v>0</x:v>
      </x:c>
    </x:row>
    <x:row r="1029" ht="22" customHeight="1">
      <x:c r="A1029" s="2" t="str">
        <x:v>COIL</x:v>
      </x:c>
      <x:c r="B1029" s="2" t="str">
        <x:v>60</x:v>
      </x:c>
      <x:c r="C1029" s="2" t="str">
        <x:v>10NAV12-4</x:v>
      </x:c>
      <x:c r="D1029" s="2" t="str">
        <x:v>6102953</x:v>
      </x:c>
      <x:c r="E1029" s="2" t="str">
        <x:v>0</x:v>
      </x:c>
      <x:c r="F1029" s="2" t="str">
        <x:v>9</x:v>
      </x:c>
      <x:c r="G1029" s="10"/>
      <x:c r="H1029" s="10" t="n">
        <x:v>46325</x:v>
      </x:c>
      <x:c r="I1029" s="7" t="n">
        <x:v>2100</x:v>
      </x:c>
      <x:c r="J1029" s="7" t="n">
        <x:v>2100</x:v>
      </x:c>
      <x:c r="K1029" s="7" t="n">
        <x:v>1</x:v>
      </x:c>
      <x:c r="L1029" s="8" t="n">
        <x:v>5.18</x:v>
      </x:c>
      <x:c r="M1029" s="9" t="n">
        <x:v>0</x:v>
      </x:c>
      <x:c r="N1029" s="2" t="str">
        <x:v>a</x:v>
      </x:c>
      <x:c r="O1029" s="2" t="n">
        <x:v>1</x:v>
      </x:c>
      <x:c r="P1029" s="2" t="n">
        <x:v>100</x:v>
      </x:c>
      <x:c r="Q1029" s="2" t="str">
        <x:v>Baseline PO cost</x:v>
      </x:c>
      <x:c r="R1029" s="2" t="str">
        <x:v>Incoming active PO</x:v>
      </x:c>
      <x:c r="S1029" s="12" t="n">
        <x:f>IF(AND(ISNUMBER(G1029),G1029&gt;0,G1029&lt;=Summary!$E$5,I1029&gt;0),I1029*K1029,0)</x:f>
        <x:v>0</x:v>
      </x:c>
      <x:c r="T1029" s="12" t="n">
        <x:f>MIN(S1029,MAX(0,'Inventory detail'!E152-SUM(S1024:S1028)))</x:f>
        <x:v>0</x:v>
      </x:c>
      <x:c r="U1029" s="12" t="n">
        <x:f>IF(O1029=1,J1029*K1029,0)</x:f>
        <x:v>2100</x:v>
      </x:c>
      <x:c r="V1029" s="13" t="n">
        <x:f>IF(O1029=0,"",IF(H1029="","",MAX(H1029,Summary!$E$5)))</x:f>
        <x:v>46325</x:v>
      </x:c>
      <x:c r="W1029" s="12" t="n">
        <x:f>IF(Q1029="Baseline PO cost",U1029,0)</x:f>
        <x:v>2100</x:v>
      </x:c>
      <x:c r="X1029" s="12" t="n">
        <x:f>IF(Q1029="Higher PO cost",U1029,0)</x:f>
        <x:v>0</x:v>
      </x:c>
      <x:c r="Y1029" s="12" t="n">
        <x:f>IF(Q1029="Unclassified",U1029,0)</x:f>
        <x:v>0</x:v>
      </x:c>
    </x:row>
    <x:row r="1030" ht="22" customHeight="1">
      <x:c r="A1030" s="2" t="str">
        <x:v>COIL</x:v>
      </x:c>
      <x:c r="B1030" s="2" t="str">
        <x:v>60</x:v>
      </x:c>
      <x:c r="C1030" s="2" t="str">
        <x:v>10WHT12-4</x:v>
      </x:c>
      <x:c r="D1030" s="2" t="str">
        <x:v>6102947</x:v>
      </x:c>
      <x:c r="E1030" s="2" t="str">
        <x:v>0</x:v>
      </x:c>
      <x:c r="F1030" s="2" t="str">
        <x:v>13</x:v>
      </x:c>
      <x:c r="G1030" s="10" t="n">
        <x:v>46301</x:v>
      </x:c>
      <x:c r="H1030" s="10" t="n">
        <x:v>46304</x:v>
      </x:c>
      <x:c r="I1030" s="7" t="n">
        <x:v>6300</x:v>
      </x:c>
      <x:c r="J1030" s="7" t="n">
        <x:v>6300</x:v>
      </x:c>
      <x:c r="K1030" s="7" t="n">
        <x:v>1</x:v>
      </x:c>
      <x:c r="L1030" s="8" t="n">
        <x:v>5.18</x:v>
      </x:c>
      <x:c r="M1030" s="9" t="n">
        <x:v>367.92</x:v>
      </x:c>
      <x:c r="N1030" s="2" t="str">
        <x:v>i</x:v>
      </x:c>
      <x:c r="O1030" s="2" t="n">
        <x:v>0</x:v>
      </x:c>
      <x:c r="P1030" s="2" t="n">
        <x:v>100</x:v>
      </x:c>
      <x:c r="Q1030" s="2" t="str">
        <x:v>Baseline PO cost</x:v>
      </x:c>
      <x:c r="R1030" s="2" t="str">
        <x:v>Received</x:v>
      </x:c>
      <x:c r="S1030" s="12" t="n">
        <x:f>IF(AND(ISNUMBER(G1030),G1030&gt;0,G1030&lt;=Summary!$E$5,I1030&gt;0),I1030*K1030,0)</x:f>
        <x:v>6300</x:v>
      </x:c>
      <x:c r="T1030" s="12" t="n">
        <x:f>MIN(S1030,MAX(0,'Inventory detail'!E46-0))</x:f>
        <x:v>6300</x:v>
      </x:c>
      <x:c r="U1030" s="12" t="n">
        <x:f>IF(O1030=1,J1030*K1030,0)</x:f>
        <x:v>0</x:v>
      </x:c>
      <x:c r="V1030" s="13" t="str">
        <x:f>IF(O1030=0,"",IF(H1030="","",MAX(H1030,Summary!$E$5)))</x:f>
      </x:c>
      <x:c r="W1030" s="12" t="n">
        <x:f>IF(Q1030="Baseline PO cost",U1030,0)</x:f>
        <x:v>0</x:v>
      </x:c>
      <x:c r="X1030" s="12" t="n">
        <x:f>IF(Q1030="Higher PO cost",U1030,0)</x:f>
        <x:v>0</x:v>
      </x:c>
      <x:c r="Y1030" s="12" t="n">
        <x:f>IF(Q1030="Unclassified",U1030,0)</x:f>
        <x:v>0</x:v>
      </x:c>
    </x:row>
    <x:row r="1031" ht="22" customHeight="1">
      <x:c r="A1031" s="2" t="str">
        <x:v>COIL</x:v>
      </x:c>
      <x:c r="B1031" s="2" t="str">
        <x:v>60</x:v>
      </x:c>
      <x:c r="C1031" s="2" t="str">
        <x:v>10WHT12-4</x:v>
      </x:c>
      <x:c r="D1031" s="2" t="str">
        <x:v>6102937</x:v>
      </x:c>
      <x:c r="E1031" s="2" t="str">
        <x:v>0</x:v>
      </x:c>
      <x:c r="F1031" s="2" t="str">
        <x:v>11</x:v>
      </x:c>
      <x:c r="G1031" s="10" t="n">
        <x:v>46255</x:v>
      </x:c>
      <x:c r="H1031" s="10" t="n">
        <x:v>46254</x:v>
      </x:c>
      <x:c r="I1031" s="7" t="n">
        <x:v>23100</x:v>
      </x:c>
      <x:c r="J1031" s="7" t="n">
        <x:v>23100</x:v>
      </x:c>
      <x:c r="K1031" s="7" t="n">
        <x:v>1</x:v>
      </x:c>
      <x:c r="L1031" s="8" t="n">
        <x:v>5.18</x:v>
      </x:c>
      <x:c r="M1031" s="9" t="n">
        <x:v>1349.04</x:v>
      </x:c>
      <x:c r="N1031" s="2" t="str">
        <x:v>i</x:v>
      </x:c>
      <x:c r="O1031" s="2" t="n">
        <x:v>0</x:v>
      </x:c>
      <x:c r="P1031" s="2" t="n">
        <x:v>100</x:v>
      </x:c>
      <x:c r="Q1031" s="2" t="str">
        <x:v>Baseline PO cost</x:v>
      </x:c>
      <x:c r="R1031" s="2" t="str">
        <x:v>Received</x:v>
      </x:c>
      <x:c r="S1031" s="12" t="n">
        <x:f>IF(AND(ISNUMBER(G1031),G1031&gt;0,G1031&lt;=Summary!$E$5,I1031&gt;0),I1031*K1031,0)</x:f>
        <x:v>23100</x:v>
      </x:c>
      <x:c r="T1031" s="12" t="n">
        <x:f>MIN(S1031,MAX(0,'Inventory detail'!E46-SUM(S1030:S1030)))</x:f>
        <x:v>600</x:v>
      </x:c>
      <x:c r="U1031" s="12" t="n">
        <x:f>IF(O1031=1,J1031*K1031,0)</x:f>
        <x:v>0</x:v>
      </x:c>
      <x:c r="V1031" s="13" t="str">
        <x:f>IF(O1031=0,"",IF(H1031="","",MAX(H1031,Summary!$E$5)))</x:f>
      </x:c>
      <x:c r="W1031" s="12" t="n">
        <x:f>IF(Q1031="Baseline PO cost",U1031,0)</x:f>
        <x:v>0</x:v>
      </x:c>
      <x:c r="X1031" s="12" t="n">
        <x:f>IF(Q1031="Higher PO cost",U1031,0)</x:f>
        <x:v>0</x:v>
      </x:c>
      <x:c r="Y1031" s="12" t="n">
        <x:f>IF(Q1031="Unclassified",U1031,0)</x:f>
        <x:v>0</x:v>
      </x:c>
    </x:row>
    <x:row r="1032" ht="22" customHeight="1">
      <x:c r="A1032" s="2" t="str">
        <x:v>COIL</x:v>
      </x:c>
      <x:c r="B1032" s="2" t="str">
        <x:v>60</x:v>
      </x:c>
      <x:c r="C1032" s="2" t="str">
        <x:v>10WHT12-4</x:v>
      </x:c>
      <x:c r="D1032" s="2" t="str">
        <x:v>6102932</x:v>
      </x:c>
      <x:c r="E1032" s="2" t="str">
        <x:v>0</x:v>
      </x:c>
      <x:c r="F1032" s="2" t="str">
        <x:v>13</x:v>
      </x:c>
      <x:c r="G1032" s="10" t="n">
        <x:v>46204</x:v>
      </x:c>
      <x:c r="H1032" s="10" t="n">
        <x:v>46205</x:v>
      </x:c>
      <x:c r="I1032" s="7" t="n">
        <x:v>2100</x:v>
      </x:c>
      <x:c r="J1032" s="7" t="n">
        <x:v>2100</x:v>
      </x:c>
      <x:c r="K1032" s="7" t="n">
        <x:v>1</x:v>
      </x:c>
      <x:c r="L1032" s="8" t="n">
        <x:v>5.18</x:v>
      </x:c>
      <x:c r="M1032" s="9" t="n">
        <x:v>122.64</x:v>
      </x:c>
      <x:c r="N1032" s="2" t="str">
        <x:v>i</x:v>
      </x:c>
      <x:c r="O1032" s="2" t="n">
        <x:v>0</x:v>
      </x:c>
      <x:c r="P1032" s="2" t="n">
        <x:v>100</x:v>
      </x:c>
      <x:c r="Q1032" s="2" t="str">
        <x:v>Baseline PO cost</x:v>
      </x:c>
      <x:c r="R1032" s="2" t="str">
        <x:v>Received</x:v>
      </x:c>
      <x:c r="S1032" s="12" t="n">
        <x:f>IF(AND(ISNUMBER(G1032),G1032&gt;0,G1032&lt;=Summary!$E$5,I1032&gt;0),I1032*K1032,0)</x:f>
        <x:v>2100</x:v>
      </x:c>
      <x:c r="T1032" s="12" t="n">
        <x:f>MIN(S1032,MAX(0,'Inventory detail'!E46-SUM(S1030:S1031)))</x:f>
        <x:v>0</x:v>
      </x:c>
      <x:c r="U1032" s="12" t="n">
        <x:f>IF(O1032=1,J1032*K1032,0)</x:f>
        <x:v>0</x:v>
      </x:c>
      <x:c r="V1032" s="13" t="str">
        <x:f>IF(O1032=0,"",IF(H1032="","",MAX(H1032,Summary!$E$5)))</x:f>
      </x:c>
      <x:c r="W1032" s="12" t="n">
        <x:f>IF(Q1032="Baseline PO cost",U1032,0)</x:f>
        <x:v>0</x:v>
      </x:c>
      <x:c r="X1032" s="12" t="n">
        <x:f>IF(Q1032="Higher PO cost",U1032,0)</x:f>
        <x:v>0</x:v>
      </x:c>
      <x:c r="Y1032" s="12" t="n">
        <x:f>IF(Q1032="Unclassified",U1032,0)</x:f>
        <x:v>0</x:v>
      </x:c>
    </x:row>
    <x:row r="1033" ht="22" customHeight="1">
      <x:c r="A1033" s="2" t="str">
        <x:v>COIL</x:v>
      </x:c>
      <x:c r="B1033" s="2" t="str">
        <x:v>60</x:v>
      </x:c>
      <x:c r="C1033" s="2" t="str">
        <x:v>10WHT12-4</x:v>
      </x:c>
      <x:c r="D1033" s="2" t="str">
        <x:v>6102924</x:v>
      </x:c>
      <x:c r="E1033" s="2" t="str">
        <x:v>0</x:v>
      </x:c>
      <x:c r="F1033" s="2" t="str">
        <x:v>11</x:v>
      </x:c>
      <x:c r="G1033" s="10" t="n">
        <x:v>46185</x:v>
      </x:c>
      <x:c r="H1033" s="10" t="n">
        <x:v>46185</x:v>
      </x:c>
      <x:c r="I1033" s="7" t="n">
        <x:v>10500</x:v>
      </x:c>
      <x:c r="J1033" s="7" t="n">
        <x:v>10500</x:v>
      </x:c>
      <x:c r="K1033" s="7" t="n">
        <x:v>1</x:v>
      </x:c>
      <x:c r="L1033" s="8" t="n">
        <x:v>5.18</x:v>
      </x:c>
      <x:c r="M1033" s="9" t="n">
        <x:v>613.2</x:v>
      </x:c>
      <x:c r="N1033" s="2" t="str">
        <x:v>i</x:v>
      </x:c>
      <x:c r="O1033" s="2" t="n">
        <x:v>0</x:v>
      </x:c>
      <x:c r="P1033" s="2" t="n">
        <x:v>100</x:v>
      </x:c>
      <x:c r="Q1033" s="2" t="str">
        <x:v>Baseline PO cost</x:v>
      </x:c>
      <x:c r="R1033" s="2" t="str">
        <x:v>Received</x:v>
      </x:c>
      <x:c r="S1033" s="12" t="n">
        <x:f>IF(AND(ISNUMBER(G1033),G1033&gt;0,G1033&lt;=Summary!$E$5,I1033&gt;0),I1033*K1033,0)</x:f>
        <x:v>10500</x:v>
      </x:c>
      <x:c r="T1033" s="12" t="n">
        <x:f>MIN(S1033,MAX(0,'Inventory detail'!E46-SUM(S1030:S1032)))</x:f>
        <x:v>0</x:v>
      </x:c>
      <x:c r="U1033" s="12" t="n">
        <x:f>IF(O1033=1,J1033*K1033,0)</x:f>
        <x:v>0</x:v>
      </x:c>
      <x:c r="V1033" s="13" t="str">
        <x:f>IF(O1033=0,"",IF(H1033="","",MAX(H1033,Summary!$E$5)))</x:f>
      </x:c>
      <x:c r="W1033" s="12" t="n">
        <x:f>IF(Q1033="Baseline PO cost",U1033,0)</x:f>
        <x:v>0</x:v>
      </x:c>
      <x:c r="X1033" s="12" t="n">
        <x:f>IF(Q1033="Higher PO cost",U1033,0)</x:f>
        <x:v>0</x:v>
      </x:c>
      <x:c r="Y1033" s="12" t="n">
        <x:f>IF(Q1033="Unclassified",U1033,0)</x:f>
        <x:v>0</x:v>
      </x:c>
    </x:row>
    <x:row r="1034" ht="22" customHeight="1">
      <x:c r="A1034" s="2" t="str">
        <x:v>COIL</x:v>
      </x:c>
      <x:c r="B1034" s="2" t="str">
        <x:v>60</x:v>
      </x:c>
      <x:c r="C1034" s="2" t="str">
        <x:v>10WHT12-4</x:v>
      </x:c>
      <x:c r="D1034" s="2" t="str">
        <x:v>6102918</x:v>
      </x:c>
      <x:c r="E1034" s="2" t="str">
        <x:v>0</x:v>
      </x:c>
      <x:c r="F1034" s="2" t="str">
        <x:v>11</x:v>
      </x:c>
      <x:c r="G1034" s="10" t="n">
        <x:v>46161</x:v>
      </x:c>
      <x:c r="H1034" s="10" t="n">
        <x:v>46160</x:v>
      </x:c>
      <x:c r="I1034" s="7" t="n">
        <x:v>6300</x:v>
      </x:c>
      <x:c r="J1034" s="7" t="n">
        <x:v>6300</x:v>
      </x:c>
      <x:c r="K1034" s="7" t="n">
        <x:v>1</x:v>
      </x:c>
      <x:c r="L1034" s="8" t="n">
        <x:v>5.18</x:v>
      </x:c>
      <x:c r="M1034" s="9" t="n">
        <x:v>367.92</x:v>
      </x:c>
      <x:c r="N1034" s="2" t="str">
        <x:v>i</x:v>
      </x:c>
      <x:c r="O1034" s="2" t="n">
        <x:v>0</x:v>
      </x:c>
      <x:c r="P1034" s="2" t="n">
        <x:v>100</x:v>
      </x:c>
      <x:c r="Q1034" s="2" t="str">
        <x:v>Baseline PO cost</x:v>
      </x:c>
      <x:c r="R1034" s="2" t="str">
        <x:v>Received</x:v>
      </x:c>
      <x:c r="S1034" s="12" t="n">
        <x:f>IF(AND(ISNUMBER(G1034),G1034&gt;0,G1034&lt;=Summary!$E$5,I1034&gt;0),I1034*K1034,0)</x:f>
        <x:v>6300</x:v>
      </x:c>
      <x:c r="T1034" s="12" t="n">
        <x:f>MIN(S1034,MAX(0,'Inventory detail'!E46-SUM(S1030:S1033)))</x:f>
        <x:v>0</x:v>
      </x:c>
      <x:c r="U1034" s="12" t="n">
        <x:f>IF(O1034=1,J1034*K1034,0)</x:f>
        <x:v>0</x:v>
      </x:c>
      <x:c r="V1034" s="13" t="str">
        <x:f>IF(O1034=0,"",IF(H1034="","",MAX(H1034,Summary!$E$5)))</x:f>
      </x:c>
      <x:c r="W1034" s="12" t="n">
        <x:f>IF(Q1034="Baseline PO cost",U1034,0)</x:f>
        <x:v>0</x:v>
      </x:c>
      <x:c r="X1034" s="12" t="n">
        <x:f>IF(Q1034="Higher PO cost",U1034,0)</x:f>
        <x:v>0</x:v>
      </x:c>
      <x:c r="Y1034" s="12" t="n">
        <x:f>IF(Q1034="Unclassified",U1034,0)</x:f>
        <x:v>0</x:v>
      </x:c>
    </x:row>
    <x:row r="1035" ht="22" customHeight="1">
      <x:c r="A1035" s="2" t="str">
        <x:v>COIL</x:v>
      </x:c>
      <x:c r="B1035" s="2" t="str">
        <x:v>60</x:v>
      </x:c>
      <x:c r="C1035" s="2" t="str">
        <x:v>10WHT12-4</x:v>
      </x:c>
      <x:c r="D1035" s="2" t="str">
        <x:v>6102911</x:v>
      </x:c>
      <x:c r="E1035" s="2" t="str">
        <x:v>0</x:v>
      </x:c>
      <x:c r="F1035" s="2" t="str">
        <x:v>10</x:v>
      </x:c>
      <x:c r="G1035" s="10" t="n">
        <x:v>46128</x:v>
      </x:c>
      <x:c r="H1035" s="10" t="n">
        <x:v>46129</x:v>
      </x:c>
      <x:c r="I1035" s="7" t="n">
        <x:v>12600</x:v>
      </x:c>
      <x:c r="J1035" s="7" t="n">
        <x:v>12600</x:v>
      </x:c>
      <x:c r="K1035" s="7" t="n">
        <x:v>1</x:v>
      </x:c>
      <x:c r="L1035" s="8" t="n">
        <x:v>5.18</x:v>
      </x:c>
      <x:c r="M1035" s="9" t="n">
        <x:v>714.42</x:v>
      </x:c>
      <x:c r="N1035" s="2" t="str">
        <x:v>i</x:v>
      </x:c>
      <x:c r="O1035" s="2" t="n">
        <x:v>0</x:v>
      </x:c>
      <x:c r="P1035" s="2" t="n">
        <x:v>100</x:v>
      </x:c>
      <x:c r="Q1035" s="2" t="str">
        <x:v>Baseline PO cost</x:v>
      </x:c>
      <x:c r="R1035" s="2" t="str">
        <x:v>Received</x:v>
      </x:c>
      <x:c r="S1035" s="12" t="n">
        <x:f>IF(AND(ISNUMBER(G1035),G1035&gt;0,G1035&lt;=Summary!$E$5,I1035&gt;0),I1035*K1035,0)</x:f>
        <x:v>12600</x:v>
      </x:c>
      <x:c r="T1035" s="12" t="n">
        <x:f>MIN(S1035,MAX(0,'Inventory detail'!E46-SUM(S1030:S1034)))</x:f>
        <x:v>0</x:v>
      </x:c>
      <x:c r="U1035" s="12" t="n">
        <x:f>IF(O1035=1,J1035*K1035,0)</x:f>
        <x:v>0</x:v>
      </x:c>
      <x:c r="V1035" s="13" t="str">
        <x:f>IF(O1035=0,"",IF(H1035="","",MAX(H1035,Summary!$E$5)))</x:f>
      </x:c>
      <x:c r="W1035" s="12" t="n">
        <x:f>IF(Q1035="Baseline PO cost",U1035,0)</x:f>
        <x:v>0</x:v>
      </x:c>
      <x:c r="X1035" s="12" t="n">
        <x:f>IF(Q1035="Higher PO cost",U1035,0)</x:f>
        <x:v>0</x:v>
      </x:c>
      <x:c r="Y1035" s="12" t="n">
        <x:f>IF(Q1035="Unclassified",U1035,0)</x:f>
        <x:v>0</x:v>
      </x:c>
    </x:row>
    <x:row r="1036" ht="22" customHeight="1">
      <x:c r="A1036" s="2" t="str">
        <x:v>COIL</x:v>
      </x:c>
      <x:c r="B1036" s="2" t="str">
        <x:v>60</x:v>
      </x:c>
      <x:c r="C1036" s="2" t="str">
        <x:v>10WHT12-4</x:v>
      </x:c>
      <x:c r="D1036" s="2" t="str">
        <x:v>6102905</x:v>
      </x:c>
      <x:c r="E1036" s="2" t="str">
        <x:v>0</x:v>
      </x:c>
      <x:c r="F1036" s="2" t="str">
        <x:v>14</x:v>
      </x:c>
      <x:c r="G1036" s="10" t="n">
        <x:v>46111</x:v>
      </x:c>
      <x:c r="H1036" s="10" t="n">
        <x:v>46122</x:v>
      </x:c>
      <x:c r="I1036" s="7" t="n">
        <x:v>4200</x:v>
      </x:c>
      <x:c r="J1036" s="7" t="n">
        <x:v>4200</x:v>
      </x:c>
      <x:c r="K1036" s="7" t="n">
        <x:v>1</x:v>
      </x:c>
      <x:c r="L1036" s="8" t="n">
        <x:v>5.18</x:v>
      </x:c>
      <x:c r="M1036" s="9" t="n">
        <x:v>238.14</x:v>
      </x:c>
      <x:c r="N1036" s="2" t="str">
        <x:v>i</x:v>
      </x:c>
      <x:c r="O1036" s="2" t="n">
        <x:v>0</x:v>
      </x:c>
      <x:c r="P1036" s="2" t="n">
        <x:v>100</x:v>
      </x:c>
      <x:c r="Q1036" s="2" t="str">
        <x:v>Baseline PO cost</x:v>
      </x:c>
      <x:c r="R1036" s="2" t="str">
        <x:v>Received</x:v>
      </x:c>
      <x:c r="S1036" s="12" t="n">
        <x:f>IF(AND(ISNUMBER(G1036),G1036&gt;0,G1036&lt;=Summary!$E$5,I1036&gt;0),I1036*K1036,0)</x:f>
        <x:v>4200</x:v>
      </x:c>
      <x:c r="T1036" s="12" t="n">
        <x:f>MIN(S1036,MAX(0,'Inventory detail'!E46-SUM(S1030:S1035)))</x:f>
        <x:v>0</x:v>
      </x:c>
      <x:c r="U1036" s="12" t="n">
        <x:f>IF(O1036=1,J1036*K1036,0)</x:f>
        <x:v>0</x:v>
      </x:c>
      <x:c r="V1036" s="13" t="str">
        <x:f>IF(O1036=0,"",IF(H1036="","",MAX(H1036,Summary!$E$5)))</x:f>
      </x:c>
      <x:c r="W1036" s="12" t="n">
        <x:f>IF(Q1036="Baseline PO cost",U1036,0)</x:f>
        <x:v>0</x:v>
      </x:c>
      <x:c r="X1036" s="12" t="n">
        <x:f>IF(Q1036="Higher PO cost",U1036,0)</x:f>
        <x:v>0</x:v>
      </x:c>
      <x:c r="Y1036" s="12" t="n">
        <x:f>IF(Q1036="Unclassified",U1036,0)</x:f>
        <x:v>0</x:v>
      </x:c>
    </x:row>
    <x:row r="1037" ht="22" customHeight="1">
      <x:c r="A1037" s="2" t="str">
        <x:v>COIL</x:v>
      </x:c>
      <x:c r="B1037" s="2" t="str">
        <x:v>60</x:v>
      </x:c>
      <x:c r="C1037" s="2" t="str">
        <x:v>10WHT12-4</x:v>
      </x:c>
      <x:c r="D1037" s="2" t="str">
        <x:v>6102897</x:v>
      </x:c>
      <x:c r="E1037" s="2" t="str">
        <x:v>0</x:v>
      </x:c>
      <x:c r="F1037" s="2" t="str">
        <x:v>10</x:v>
      </x:c>
      <x:c r="G1037" s="10" t="n">
        <x:v>46086</x:v>
      </x:c>
      <x:c r="H1037" s="10" t="n">
        <x:v>46094</x:v>
      </x:c>
      <x:c r="I1037" s="7" t="n">
        <x:v>2100</x:v>
      </x:c>
      <x:c r="J1037" s="7" t="n">
        <x:v>2100</x:v>
      </x:c>
      <x:c r="K1037" s="7" t="n">
        <x:v>1</x:v>
      </x:c>
      <x:c r="L1037" s="8" t="n">
        <x:v>5.18</x:v>
      </x:c>
      <x:c r="M1037" s="9" t="n">
        <x:v>119.07</x:v>
      </x:c>
      <x:c r="N1037" s="2" t="str">
        <x:v>i</x:v>
      </x:c>
      <x:c r="O1037" s="2" t="n">
        <x:v>0</x:v>
      </x:c>
      <x:c r="P1037" s="2" t="n">
        <x:v>100</x:v>
      </x:c>
      <x:c r="Q1037" s="2" t="str">
        <x:v>Baseline PO cost</x:v>
      </x:c>
      <x:c r="R1037" s="2" t="str">
        <x:v>Received</x:v>
      </x:c>
      <x:c r="S1037" s="12" t="n">
        <x:f>IF(AND(ISNUMBER(G1037),G1037&gt;0,G1037&lt;=Summary!$E$5,I1037&gt;0),I1037*K1037,0)</x:f>
        <x:v>2100</x:v>
      </x:c>
      <x:c r="T1037" s="12" t="n">
        <x:f>MIN(S1037,MAX(0,'Inventory detail'!E46-SUM(S1030:S1036)))</x:f>
        <x:v>0</x:v>
      </x:c>
      <x:c r="U1037" s="12" t="n">
        <x:f>IF(O1037=1,J1037*K1037,0)</x:f>
        <x:v>0</x:v>
      </x:c>
      <x:c r="V1037" s="13" t="str">
        <x:f>IF(O1037=0,"",IF(H1037="","",MAX(H1037,Summary!$E$5)))</x:f>
      </x:c>
      <x:c r="W1037" s="12" t="n">
        <x:f>IF(Q1037="Baseline PO cost",U1037,0)</x:f>
        <x:v>0</x:v>
      </x:c>
      <x:c r="X1037" s="12" t="n">
        <x:f>IF(Q1037="Higher PO cost",U1037,0)</x:f>
        <x:v>0</x:v>
      </x:c>
      <x:c r="Y1037" s="12" t="n">
        <x:f>IF(Q1037="Unclassified",U1037,0)</x:f>
        <x:v>0</x:v>
      </x:c>
    </x:row>
    <x:row r="1038" ht="22" customHeight="1">
      <x:c r="A1038" s="2" t="str">
        <x:v>COIL</x:v>
      </x:c>
      <x:c r="B1038" s="2" t="str">
        <x:v>60</x:v>
      </x:c>
      <x:c r="C1038" s="2" t="str">
        <x:v>10WHT12-4</x:v>
      </x:c>
      <x:c r="D1038" s="2" t="str">
        <x:v>6102892</x:v>
      </x:c>
      <x:c r="E1038" s="2" t="str">
        <x:v>0</x:v>
      </x:c>
      <x:c r="F1038" s="2" t="str">
        <x:v>13</x:v>
      </x:c>
      <x:c r="G1038" s="10" t="n">
        <x:v>46059</x:v>
      </x:c>
      <x:c r="H1038" s="10" t="n">
        <x:v>46059</x:v>
      </x:c>
      <x:c r="I1038" s="7" t="n">
        <x:v>21000</x:v>
      </x:c>
      <x:c r="J1038" s="7" t="n">
        <x:v>21000</x:v>
      </x:c>
      <x:c r="K1038" s="7" t="n">
        <x:v>1</x:v>
      </x:c>
      <x:c r="L1038" s="8" t="n">
        <x:v>5.18</x:v>
      </x:c>
      <x:c r="M1038" s="9" t="n">
        <x:v>1190.7</x:v>
      </x:c>
      <x:c r="N1038" s="2" t="str">
        <x:v>i</x:v>
      </x:c>
      <x:c r="O1038" s="2" t="n">
        <x:v>0</x:v>
      </x:c>
      <x:c r="P1038" s="2" t="n">
        <x:v>100</x:v>
      </x:c>
      <x:c r="Q1038" s="2" t="str">
        <x:v>Baseline PO cost</x:v>
      </x:c>
      <x:c r="R1038" s="2" t="str">
        <x:v>Received</x:v>
      </x:c>
      <x:c r="S1038" s="12" t="n">
        <x:f>IF(AND(ISNUMBER(G1038),G1038&gt;0,G1038&lt;=Summary!$E$5,I1038&gt;0),I1038*K1038,0)</x:f>
        <x:v>21000</x:v>
      </x:c>
      <x:c r="T1038" s="12" t="n">
        <x:f>MIN(S1038,MAX(0,'Inventory detail'!E46-SUM(S1030:S1037)))</x:f>
        <x:v>0</x:v>
      </x:c>
      <x:c r="U1038" s="12" t="n">
        <x:f>IF(O1038=1,J1038*K1038,0)</x:f>
        <x:v>0</x:v>
      </x:c>
      <x:c r="V1038" s="13" t="str">
        <x:f>IF(O1038=0,"",IF(H1038="","",MAX(H1038,Summary!$E$5)))</x:f>
      </x:c>
      <x:c r="W1038" s="12" t="n">
        <x:f>IF(Q1038="Baseline PO cost",U1038,0)</x:f>
        <x:v>0</x:v>
      </x:c>
      <x:c r="X1038" s="12" t="n">
        <x:f>IF(Q1038="Higher PO cost",U1038,0)</x:f>
        <x:v>0</x:v>
      </x:c>
      <x:c r="Y1038" s="12" t="n">
        <x:f>IF(Q1038="Unclassified",U1038,0)</x:f>
        <x:v>0</x:v>
      </x:c>
    </x:row>
    <x:row r="1039" ht="22" customHeight="1">
      <x:c r="A1039" s="2" t="str">
        <x:v>COIL</x:v>
      </x:c>
      <x:c r="B1039" s="2" t="str">
        <x:v>60</x:v>
      </x:c>
      <x:c r="C1039" s="2" t="str">
        <x:v>10WHT12-4</x:v>
      </x:c>
      <x:c r="D1039" s="2" t="str">
        <x:v>6102962</x:v>
      </x:c>
      <x:c r="E1039" s="2" t="str">
        <x:v>0</x:v>
      </x:c>
      <x:c r="F1039" s="2" t="str">
        <x:v>11</x:v>
      </x:c>
      <x:c r="G1039" s="10"/>
      <x:c r="H1039" s="10" t="n">
        <x:v>46346</x:v>
      </x:c>
      <x:c r="I1039" s="7" t="n">
        <x:v>21000</x:v>
      </x:c>
      <x:c r="J1039" s="7" t="n">
        <x:v>21000</x:v>
      </x:c>
      <x:c r="K1039" s="7" t="n">
        <x:v>1</x:v>
      </x:c>
      <x:c r="L1039" s="8" t="n">
        <x:v>5.18</x:v>
      </x:c>
      <x:c r="M1039" s="9" t="n">
        <x:v>0</x:v>
      </x:c>
      <x:c r="N1039" s="2" t="str">
        <x:v>a</x:v>
      </x:c>
      <x:c r="O1039" s="2" t="n">
        <x:v>1</x:v>
      </x:c>
      <x:c r="P1039" s="2" t="n">
        <x:v>100</x:v>
      </x:c>
      <x:c r="Q1039" s="2" t="str">
        <x:v>Baseline PO cost</x:v>
      </x:c>
      <x:c r="R1039" s="2" t="str">
        <x:v>Incoming active PO</x:v>
      </x:c>
      <x:c r="S1039" s="12" t="n">
        <x:f>IF(AND(ISNUMBER(G1039),G1039&gt;0,G1039&lt;=Summary!$E$5,I1039&gt;0),I1039*K1039,0)</x:f>
        <x:v>0</x:v>
      </x:c>
      <x:c r="T1039" s="12" t="n">
        <x:f>MIN(S1039,MAX(0,'Inventory detail'!E46-SUM(S1030:S1038)))</x:f>
        <x:v>0</x:v>
      </x:c>
      <x:c r="U1039" s="12" t="n">
        <x:f>IF(O1039=1,J1039*K1039,0)</x:f>
        <x:v>21000</x:v>
      </x:c>
      <x:c r="V1039" s="13" t="n">
        <x:f>IF(O1039=0,"",IF(H1039="","",MAX(H1039,Summary!$E$5)))</x:f>
        <x:v>46346</x:v>
      </x:c>
      <x:c r="W1039" s="12" t="n">
        <x:f>IF(Q1039="Baseline PO cost",U1039,0)</x:f>
        <x:v>21000</x:v>
      </x:c>
      <x:c r="X1039" s="12" t="n">
        <x:f>IF(Q1039="Higher PO cost",U1039,0)</x:f>
        <x:v>0</x:v>
      </x:c>
      <x:c r="Y1039" s="12" t="n">
        <x:f>IF(Q1039="Unclassified",U1039,0)</x:f>
        <x:v>0</x:v>
      </x:c>
    </x:row>
    <x:row r="1040" ht="22" customHeight="1">
      <x:c r="A1040" s="2" t="str">
        <x:v>COIL</x:v>
      </x:c>
      <x:c r="B1040" s="2" t="str">
        <x:v>60</x:v>
      </x:c>
      <x:c r="C1040" s="2" t="str">
        <x:v>10WHT12-4</x:v>
      </x:c>
      <x:c r="D1040" s="2" t="str">
        <x:v>6102953</x:v>
      </x:c>
      <x:c r="E1040" s="2" t="str">
        <x:v>0</x:v>
      </x:c>
      <x:c r="F1040" s="2" t="str">
        <x:v>10</x:v>
      </x:c>
      <x:c r="G1040" s="10"/>
      <x:c r="H1040" s="10" t="n">
        <x:v>46325</x:v>
      </x:c>
      <x:c r="I1040" s="7" t="n">
        <x:v>21000</x:v>
      </x:c>
      <x:c r="J1040" s="7" t="n">
        <x:v>21000</x:v>
      </x:c>
      <x:c r="K1040" s="7" t="n">
        <x:v>1</x:v>
      </x:c>
      <x:c r="L1040" s="8" t="n">
        <x:v>5.18</x:v>
      </x:c>
      <x:c r="M1040" s="9" t="n">
        <x:v>0</x:v>
      </x:c>
      <x:c r="N1040" s="2" t="str">
        <x:v>a</x:v>
      </x:c>
      <x:c r="O1040" s="2" t="n">
        <x:v>1</x:v>
      </x:c>
      <x:c r="P1040" s="2" t="n">
        <x:v>100</x:v>
      </x:c>
      <x:c r="Q1040" s="2" t="str">
        <x:v>Baseline PO cost</x:v>
      </x:c>
      <x:c r="R1040" s="2" t="str">
        <x:v>Incoming active PO</x:v>
      </x:c>
      <x:c r="S1040" s="12" t="n">
        <x:f>IF(AND(ISNUMBER(G1040),G1040&gt;0,G1040&lt;=Summary!$E$5,I1040&gt;0),I1040*K1040,0)</x:f>
        <x:v>0</x:v>
      </x:c>
      <x:c r="T1040" s="12" t="n">
        <x:f>MIN(S1040,MAX(0,'Inventory detail'!E46-SUM(S1030:S1039)))</x:f>
        <x:v>0</x:v>
      </x:c>
      <x:c r="U1040" s="12" t="n">
        <x:f>IF(O1040=1,J1040*K1040,0)</x:f>
        <x:v>21000</x:v>
      </x:c>
      <x:c r="V1040" s="13" t="n">
        <x:f>IF(O1040=0,"",IF(H1040="","",MAX(H1040,Summary!$E$5)))</x:f>
        <x:v>46325</x:v>
      </x:c>
      <x:c r="W1040" s="12" t="n">
        <x:f>IF(Q1040="Baseline PO cost",U1040,0)</x:f>
        <x:v>21000</x:v>
      </x:c>
      <x:c r="X1040" s="12" t="n">
        <x:f>IF(Q1040="Higher PO cost",U1040,0)</x:f>
        <x:v>0</x:v>
      </x:c>
      <x:c r="Y1040" s="12" t="n">
        <x:f>IF(Q1040="Unclassified",U1040,0)</x:f>
        <x:v>0</x:v>
      </x:c>
    </x:row>
    <x:row r="1041" ht="22" customHeight="1">
      <x:c r="A1041" s="2" t="str">
        <x:v>COIL</x:v>
      </x:c>
      <x:c r="B1041" s="2" t="str">
        <x:v>60</x:v>
      </x:c>
      <x:c r="C1041" s="2" t="str">
        <x:v>10WHT36-4</x:v>
      </x:c>
      <x:c r="D1041" s="2" t="str">
        <x:v>6102892</x:v>
      </x:c>
      <x:c r="E1041" s="2" t="str">
        <x:v>0</x:v>
      </x:c>
      <x:c r="F1041" s="2" t="str">
        <x:v>40</x:v>
      </x:c>
      <x:c r="G1041" s="10" t="n">
        <x:v>46059</x:v>
      </x:c>
      <x:c r="H1041" s="10" t="n">
        <x:v>46059</x:v>
      </x:c>
      <x:c r="I1041" s="7" t="n">
        <x:v>500</x:v>
      </x:c>
      <x:c r="J1041" s="7" t="n">
        <x:v>500</x:v>
      </x:c>
      <x:c r="K1041" s="7" t="n">
        <x:v>1</x:v>
      </x:c>
      <x:c r="L1041" s="8" t="n">
        <x:v>16.18</x:v>
      </x:c>
      <x:c r="M1041" s="9" t="n">
        <x:v>88.6</x:v>
      </x:c>
      <x:c r="N1041" s="2" t="str">
        <x:v>i</x:v>
      </x:c>
      <x:c r="O1041" s="2" t="n">
        <x:v>0</x:v>
      </x:c>
      <x:c r="P1041" s="2" t="n">
        <x:v>100</x:v>
      </x:c>
      <x:c r="Q1041" s="2" t="str">
        <x:v>Baseline PO cost</x:v>
      </x:c>
      <x:c r="R1041" s="2" t="str">
        <x:v>Received</x:v>
      </x:c>
      <x:c r="S1041" s="12" t="n">
        <x:f>IF(AND(ISNUMBER(G1041),G1041&gt;0,G1041&lt;=Summary!$E$5,I1041&gt;0),I1041*K1041,0)</x:f>
        <x:v>500</x:v>
      </x:c>
      <x:c r="T1041" s="12" t="n">
        <x:f>MIN(S1041,MAX(0,'Inventory detail'!E454-0))</x:f>
        <x:v>500</x:v>
      </x:c>
      <x:c r="U1041" s="12" t="n">
        <x:f>IF(O1041=1,J1041*K1041,0)</x:f>
        <x:v>0</x:v>
      </x:c>
      <x:c r="V1041" s="13" t="str">
        <x:f>IF(O1041=0,"",IF(H1041="","",MAX(H1041,Summary!$E$5)))</x:f>
      </x:c>
      <x:c r="W1041" s="12" t="n">
        <x:f>IF(Q1041="Baseline PO cost",U1041,0)</x:f>
        <x:v>0</x:v>
      </x:c>
      <x:c r="X1041" s="12" t="n">
        <x:f>IF(Q1041="Higher PO cost",U1041,0)</x:f>
        <x:v>0</x:v>
      </x:c>
      <x:c r="Y1041" s="12" t="n">
        <x:f>IF(Q1041="Unclassified",U1041,0)</x:f>
        <x:v>0</x:v>
      </x:c>
    </x:row>
    <x:row r="1042" ht="22" customHeight="1">
      <x:c r="A1042" s="2" t="str">
        <x:v>COIL</x:v>
      </x:c>
      <x:c r="B1042" s="2" t="str">
        <x:v>60</x:v>
      </x:c>
      <x:c r="C1042" s="2" t="str">
        <x:v>10WHT36-4</x:v>
      </x:c>
      <x:c r="D1042" s="2" t="str">
        <x:v>6102953</x:v>
      </x:c>
      <x:c r="E1042" s="2" t="str">
        <x:v>0</x:v>
      </x:c>
      <x:c r="F1042" s="2" t="str">
        <x:v>38</x:v>
      </x:c>
      <x:c r="G1042" s="10"/>
      <x:c r="H1042" s="10" t="n">
        <x:v>46325</x:v>
      </x:c>
      <x:c r="I1042" s="7" t="n">
        <x:v>500</x:v>
      </x:c>
      <x:c r="J1042" s="7" t="n">
        <x:v>500</x:v>
      </x:c>
      <x:c r="K1042" s="7" t="n">
        <x:v>1</x:v>
      </x:c>
      <x:c r="L1042" s="8" t="n">
        <x:v>16.18</x:v>
      </x:c>
      <x:c r="M1042" s="9" t="n">
        <x:v>0</x:v>
      </x:c>
      <x:c r="N1042" s="2" t="str">
        <x:v>a</x:v>
      </x:c>
      <x:c r="O1042" s="2" t="n">
        <x:v>1</x:v>
      </x:c>
      <x:c r="P1042" s="2" t="n">
        <x:v>100</x:v>
      </x:c>
      <x:c r="Q1042" s="2" t="str">
        <x:v>Baseline PO cost</x:v>
      </x:c>
      <x:c r="R1042" s="2" t="str">
        <x:v>Incoming active PO</x:v>
      </x:c>
      <x:c r="S1042" s="12" t="n">
        <x:f>IF(AND(ISNUMBER(G1042),G1042&gt;0,G1042&lt;=Summary!$E$5,I1042&gt;0),I1042*K1042,0)</x:f>
        <x:v>0</x:v>
      </x:c>
      <x:c r="T1042" s="12" t="n">
        <x:f>MIN(S1042,MAX(0,'Inventory detail'!E454-SUM(S1041:S1041)))</x:f>
        <x:v>0</x:v>
      </x:c>
      <x:c r="U1042" s="12" t="n">
        <x:f>IF(O1042=1,J1042*K1042,0)</x:f>
        <x:v>500</x:v>
      </x:c>
      <x:c r="V1042" s="13" t="n">
        <x:f>IF(O1042=0,"",IF(H1042="","",MAX(H1042,Summary!$E$5)))</x:f>
        <x:v>46325</x:v>
      </x:c>
      <x:c r="W1042" s="12" t="n">
        <x:f>IF(Q1042="Baseline PO cost",U1042,0)</x:f>
        <x:v>500</x:v>
      </x:c>
      <x:c r="X1042" s="12" t="n">
        <x:f>IF(Q1042="Higher PO cost",U1042,0)</x:f>
        <x:v>0</x:v>
      </x:c>
      <x:c r="Y1042" s="12" t="n">
        <x:f>IF(Q1042="Unclassified",U1042,0)</x:f>
        <x:v>0</x:v>
      </x:c>
    </x:row>
    <x:row r="1043" ht="22" customHeight="1">
      <x:c r="A1043" s="2" t="str">
        <x:v>COIL</x:v>
      </x:c>
      <x:c r="B1043" s="2" t="str">
        <x:v>60</x:v>
      </x:c>
      <x:c r="C1043" s="2" t="str">
        <x:v>11BLK12-4</x:v>
      </x:c>
      <x:c r="D1043" s="2" t="str">
        <x:v>6102947</x:v>
      </x:c>
      <x:c r="E1043" s="2" t="str">
        <x:v>0</x:v>
      </x:c>
      <x:c r="F1043" s="2" t="str">
        <x:v>14</x:v>
      </x:c>
      <x:c r="G1043" s="10" t="n">
        <x:v>46301</x:v>
      </x:c>
      <x:c r="H1043" s="10" t="n">
        <x:v>46304</x:v>
      </x:c>
      <x:c r="I1043" s="7" t="n">
        <x:v>18900</x:v>
      </x:c>
      <x:c r="J1043" s="7" t="n">
        <x:v>18900</x:v>
      </x:c>
      <x:c r="K1043" s="7" t="n">
        <x:v>1</x:v>
      </x:c>
      <x:c r="L1043" s="8" t="n">
        <x:v>4.96</x:v>
      </x:c>
      <x:c r="M1043" s="9" t="n">
        <x:v>1056.51</x:v>
      </x:c>
      <x:c r="N1043" s="2" t="str">
        <x:v>i</x:v>
      </x:c>
      <x:c r="O1043" s="2" t="n">
        <x:v>0</x:v>
      </x:c>
      <x:c r="P1043" s="2" t="n">
        <x:v>100</x:v>
      </x:c>
      <x:c r="Q1043" s="2" t="str">
        <x:v>Baseline PO cost</x:v>
      </x:c>
      <x:c r="R1043" s="2" t="str">
        <x:v>Received</x:v>
      </x:c>
      <x:c r="S1043" s="12" t="n">
        <x:f>IF(AND(ISNUMBER(G1043),G1043&gt;0,G1043&lt;=Summary!$E$5,I1043&gt;0),I1043*K1043,0)</x:f>
        <x:v>18900</x:v>
      </x:c>
      <x:c r="T1043" s="12" t="n">
        <x:f>MIN(S1043,MAX(0,'Inventory detail'!E49-0))</x:f>
        <x:v>18900</x:v>
      </x:c>
      <x:c r="U1043" s="12" t="n">
        <x:f>IF(O1043=1,J1043*K1043,0)</x:f>
        <x:v>0</x:v>
      </x:c>
      <x:c r="V1043" s="13" t="str">
        <x:f>IF(O1043=0,"",IF(H1043="","",MAX(H1043,Summary!$E$5)))</x:f>
      </x:c>
      <x:c r="W1043" s="12" t="n">
        <x:f>IF(Q1043="Baseline PO cost",U1043,0)</x:f>
        <x:v>0</x:v>
      </x:c>
      <x:c r="X1043" s="12" t="n">
        <x:f>IF(Q1043="Higher PO cost",U1043,0)</x:f>
        <x:v>0</x:v>
      </x:c>
      <x:c r="Y1043" s="12" t="n">
        <x:f>IF(Q1043="Unclassified",U1043,0)</x:f>
        <x:v>0</x:v>
      </x:c>
    </x:row>
    <x:row r="1044" ht="22" customHeight="1">
      <x:c r="A1044" s="2" t="str">
        <x:v>COIL</x:v>
      </x:c>
      <x:c r="B1044" s="2" t="str">
        <x:v>60</x:v>
      </x:c>
      <x:c r="C1044" s="2" t="str">
        <x:v>11BLK12-4</x:v>
      </x:c>
      <x:c r="D1044" s="2" t="str">
        <x:v>6102937</x:v>
      </x:c>
      <x:c r="E1044" s="2" t="str">
        <x:v>0</x:v>
      </x:c>
      <x:c r="F1044" s="2" t="str">
        <x:v>12</x:v>
      </x:c>
      <x:c r="G1044" s="10" t="n">
        <x:v>46255</x:v>
      </x:c>
      <x:c r="H1044" s="10" t="n">
        <x:v>46254</x:v>
      </x:c>
      <x:c r="I1044" s="7" t="n">
        <x:v>10500</x:v>
      </x:c>
      <x:c r="J1044" s="7" t="n">
        <x:v>10500</x:v>
      </x:c>
      <x:c r="K1044" s="7" t="n">
        <x:v>1</x:v>
      </x:c>
      <x:c r="L1044" s="8" t="n">
        <x:v>4.96</x:v>
      </x:c>
      <x:c r="M1044" s="9" t="n">
        <x:v>586.95</x:v>
      </x:c>
      <x:c r="N1044" s="2" t="str">
        <x:v>i</x:v>
      </x:c>
      <x:c r="O1044" s="2" t="n">
        <x:v>0</x:v>
      </x:c>
      <x:c r="P1044" s="2" t="n">
        <x:v>100</x:v>
      </x:c>
      <x:c r="Q1044" s="2" t="str">
        <x:v>Baseline PO cost</x:v>
      </x:c>
      <x:c r="R1044" s="2" t="str">
        <x:v>Received</x:v>
      </x:c>
      <x:c r="S1044" s="12" t="n">
        <x:f>IF(AND(ISNUMBER(G1044),G1044&gt;0,G1044&lt;=Summary!$E$5,I1044&gt;0),I1044*K1044,0)</x:f>
        <x:v>10500</x:v>
      </x:c>
      <x:c r="T1044" s="12" t="n">
        <x:f>MIN(S1044,MAX(0,'Inventory detail'!E49-SUM(S1043:S1043)))</x:f>
        <x:v>4700</x:v>
      </x:c>
      <x:c r="U1044" s="12" t="n">
        <x:f>IF(O1044=1,J1044*K1044,0)</x:f>
        <x:v>0</x:v>
      </x:c>
      <x:c r="V1044" s="13" t="str">
        <x:f>IF(O1044=0,"",IF(H1044="","",MAX(H1044,Summary!$E$5)))</x:f>
      </x:c>
      <x:c r="W1044" s="12" t="n">
        <x:f>IF(Q1044="Baseline PO cost",U1044,0)</x:f>
        <x:v>0</x:v>
      </x:c>
      <x:c r="X1044" s="12" t="n">
        <x:f>IF(Q1044="Higher PO cost",U1044,0)</x:f>
        <x:v>0</x:v>
      </x:c>
      <x:c r="Y1044" s="12" t="n">
        <x:f>IF(Q1044="Unclassified",U1044,0)</x:f>
        <x:v>0</x:v>
      </x:c>
    </x:row>
    <x:row r="1045" ht="22" customHeight="1">
      <x:c r="A1045" s="2" t="str">
        <x:v>COIL</x:v>
      </x:c>
      <x:c r="B1045" s="2" t="str">
        <x:v>60</x:v>
      </x:c>
      <x:c r="C1045" s="2" t="str">
        <x:v>11BLK12-4</x:v>
      </x:c>
      <x:c r="D1045" s="2" t="str">
        <x:v>6102932</x:v>
      </x:c>
      <x:c r="E1045" s="2" t="str">
        <x:v>0</x:v>
      </x:c>
      <x:c r="F1045" s="2" t="str">
        <x:v>14</x:v>
      </x:c>
      <x:c r="G1045" s="10" t="n">
        <x:v>46204</x:v>
      </x:c>
      <x:c r="H1045" s="10" t="n">
        <x:v>46205</x:v>
      </x:c>
      <x:c r="I1045" s="7" t="n">
        <x:v>6300</x:v>
      </x:c>
      <x:c r="J1045" s="7" t="n">
        <x:v>6300</x:v>
      </x:c>
      <x:c r="K1045" s="7" t="n">
        <x:v>1</x:v>
      </x:c>
      <x:c r="L1045" s="8" t="n">
        <x:v>4.96</x:v>
      </x:c>
      <x:c r="M1045" s="9" t="n">
        <x:v>352.17</x:v>
      </x:c>
      <x:c r="N1045" s="2" t="str">
        <x:v>i</x:v>
      </x:c>
      <x:c r="O1045" s="2" t="n">
        <x:v>0</x:v>
      </x:c>
      <x:c r="P1045" s="2" t="n">
        <x:v>100</x:v>
      </x:c>
      <x:c r="Q1045" s="2" t="str">
        <x:v>Baseline PO cost</x:v>
      </x:c>
      <x:c r="R1045" s="2" t="str">
        <x:v>Received</x:v>
      </x:c>
      <x:c r="S1045" s="12" t="n">
        <x:f>IF(AND(ISNUMBER(G1045),G1045&gt;0,G1045&lt;=Summary!$E$5,I1045&gt;0),I1045*K1045,0)</x:f>
        <x:v>6300</x:v>
      </x:c>
      <x:c r="T1045" s="12" t="n">
        <x:f>MIN(S1045,MAX(0,'Inventory detail'!E49-SUM(S1043:S1044)))</x:f>
        <x:v>0</x:v>
      </x:c>
      <x:c r="U1045" s="12" t="n">
        <x:f>IF(O1045=1,J1045*K1045,0)</x:f>
        <x:v>0</x:v>
      </x:c>
      <x:c r="V1045" s="13" t="str">
        <x:f>IF(O1045=0,"",IF(H1045="","",MAX(H1045,Summary!$E$5)))</x:f>
      </x:c>
      <x:c r="W1045" s="12" t="n">
        <x:f>IF(Q1045="Baseline PO cost",U1045,0)</x:f>
        <x:v>0</x:v>
      </x:c>
      <x:c r="X1045" s="12" t="n">
        <x:f>IF(Q1045="Higher PO cost",U1045,0)</x:f>
        <x:v>0</x:v>
      </x:c>
      <x:c r="Y1045" s="12" t="n">
        <x:f>IF(Q1045="Unclassified",U1045,0)</x:f>
        <x:v>0</x:v>
      </x:c>
    </x:row>
    <x:row r="1046" ht="22" customHeight="1">
      <x:c r="A1046" s="2" t="str">
        <x:v>COIL</x:v>
      </x:c>
      <x:c r="B1046" s="2" t="str">
        <x:v>60</x:v>
      </x:c>
      <x:c r="C1046" s="2" t="str">
        <x:v>11BLK12-4</x:v>
      </x:c>
      <x:c r="D1046" s="2" t="str">
        <x:v>6102924</x:v>
      </x:c>
      <x:c r="E1046" s="2" t="str">
        <x:v>0</x:v>
      </x:c>
      <x:c r="F1046" s="2" t="str">
        <x:v>12</x:v>
      </x:c>
      <x:c r="G1046" s="10" t="n">
        <x:v>46185</x:v>
      </x:c>
      <x:c r="H1046" s="10" t="n">
        <x:v>46185</x:v>
      </x:c>
      <x:c r="I1046" s="7" t="n">
        <x:v>6300</x:v>
      </x:c>
      <x:c r="J1046" s="7" t="n">
        <x:v>6300</x:v>
      </x:c>
      <x:c r="K1046" s="7" t="n">
        <x:v>1</x:v>
      </x:c>
      <x:c r="L1046" s="8" t="n">
        <x:v>4.96</x:v>
      </x:c>
      <x:c r="M1046" s="9" t="n">
        <x:v>352.17</x:v>
      </x:c>
      <x:c r="N1046" s="2" t="str">
        <x:v>i</x:v>
      </x:c>
      <x:c r="O1046" s="2" t="n">
        <x:v>0</x:v>
      </x:c>
      <x:c r="P1046" s="2" t="n">
        <x:v>100</x:v>
      </x:c>
      <x:c r="Q1046" s="2" t="str">
        <x:v>Baseline PO cost</x:v>
      </x:c>
      <x:c r="R1046" s="2" t="str">
        <x:v>Received</x:v>
      </x:c>
      <x:c r="S1046" s="12" t="n">
        <x:f>IF(AND(ISNUMBER(G1046),G1046&gt;0,G1046&lt;=Summary!$E$5,I1046&gt;0),I1046*K1046,0)</x:f>
        <x:v>6300</x:v>
      </x:c>
      <x:c r="T1046" s="12" t="n">
        <x:f>MIN(S1046,MAX(0,'Inventory detail'!E49-SUM(S1043:S1045)))</x:f>
        <x:v>0</x:v>
      </x:c>
      <x:c r="U1046" s="12" t="n">
        <x:f>IF(O1046=1,J1046*K1046,0)</x:f>
        <x:v>0</x:v>
      </x:c>
      <x:c r="V1046" s="13" t="str">
        <x:f>IF(O1046=0,"",IF(H1046="","",MAX(H1046,Summary!$E$5)))</x:f>
      </x:c>
      <x:c r="W1046" s="12" t="n">
        <x:f>IF(Q1046="Baseline PO cost",U1046,0)</x:f>
        <x:v>0</x:v>
      </x:c>
      <x:c r="X1046" s="12" t="n">
        <x:f>IF(Q1046="Higher PO cost",U1046,0)</x:f>
        <x:v>0</x:v>
      </x:c>
      <x:c r="Y1046" s="12" t="n">
        <x:f>IF(Q1046="Unclassified",U1046,0)</x:f>
        <x:v>0</x:v>
      </x:c>
    </x:row>
    <x:row r="1047" ht="22" customHeight="1">
      <x:c r="A1047" s="2" t="str">
        <x:v>COIL</x:v>
      </x:c>
      <x:c r="B1047" s="2" t="str">
        <x:v>60</x:v>
      </x:c>
      <x:c r="C1047" s="2" t="str">
        <x:v>11BLK12-4</x:v>
      </x:c>
      <x:c r="D1047" s="2" t="str">
        <x:v>6102918</x:v>
      </x:c>
      <x:c r="E1047" s="2" t="str">
        <x:v>0</x:v>
      </x:c>
      <x:c r="F1047" s="2" t="str">
        <x:v>12</x:v>
      </x:c>
      <x:c r="G1047" s="10" t="n">
        <x:v>46161</x:v>
      </x:c>
      <x:c r="H1047" s="10" t="n">
        <x:v>46160</x:v>
      </x:c>
      <x:c r="I1047" s="7" t="n">
        <x:v>12600</x:v>
      </x:c>
      <x:c r="J1047" s="7" t="n">
        <x:v>12600</x:v>
      </x:c>
      <x:c r="K1047" s="7" t="n">
        <x:v>1</x:v>
      </x:c>
      <x:c r="L1047" s="8" t="n">
        <x:v>4.96</x:v>
      </x:c>
      <x:c r="M1047" s="9" t="n">
        <x:v>704.34</x:v>
      </x:c>
      <x:c r="N1047" s="2" t="str">
        <x:v>i</x:v>
      </x:c>
      <x:c r="O1047" s="2" t="n">
        <x:v>0</x:v>
      </x:c>
      <x:c r="P1047" s="2" t="n">
        <x:v>100</x:v>
      </x:c>
      <x:c r="Q1047" s="2" t="str">
        <x:v>Baseline PO cost</x:v>
      </x:c>
      <x:c r="R1047" s="2" t="str">
        <x:v>Received</x:v>
      </x:c>
      <x:c r="S1047" s="12" t="n">
        <x:f>IF(AND(ISNUMBER(G1047),G1047&gt;0,G1047&lt;=Summary!$E$5,I1047&gt;0),I1047*K1047,0)</x:f>
        <x:v>12600</x:v>
      </x:c>
      <x:c r="T1047" s="12" t="n">
        <x:f>MIN(S1047,MAX(0,'Inventory detail'!E49-SUM(S1043:S1046)))</x:f>
        <x:v>0</x:v>
      </x:c>
      <x:c r="U1047" s="12" t="n">
        <x:f>IF(O1047=1,J1047*K1047,0)</x:f>
        <x:v>0</x:v>
      </x:c>
      <x:c r="V1047" s="13" t="str">
        <x:f>IF(O1047=0,"",IF(H1047="","",MAX(H1047,Summary!$E$5)))</x:f>
      </x:c>
      <x:c r="W1047" s="12" t="n">
        <x:f>IF(Q1047="Baseline PO cost",U1047,0)</x:f>
        <x:v>0</x:v>
      </x:c>
      <x:c r="X1047" s="12" t="n">
        <x:f>IF(Q1047="Higher PO cost",U1047,0)</x:f>
        <x:v>0</x:v>
      </x:c>
      <x:c r="Y1047" s="12" t="n">
        <x:f>IF(Q1047="Unclassified",U1047,0)</x:f>
        <x:v>0</x:v>
      </x:c>
    </x:row>
    <x:row r="1048" ht="22" customHeight="1">
      <x:c r="A1048" s="2" t="str">
        <x:v>COIL</x:v>
      </x:c>
      <x:c r="B1048" s="2" t="str">
        <x:v>60</x:v>
      </x:c>
      <x:c r="C1048" s="2" t="str">
        <x:v>11BLK12-4</x:v>
      </x:c>
      <x:c r="D1048" s="2" t="str">
        <x:v>6102911</x:v>
      </x:c>
      <x:c r="E1048" s="2" t="str">
        <x:v>0</x:v>
      </x:c>
      <x:c r="F1048" s="2" t="str">
        <x:v>11</x:v>
      </x:c>
      <x:c r="G1048" s="10" t="n">
        <x:v>46128</x:v>
      </x:c>
      <x:c r="H1048" s="10" t="n">
        <x:v>46129</x:v>
      </x:c>
      <x:c r="I1048" s="7" t="n">
        <x:v>10500</x:v>
      </x:c>
      <x:c r="J1048" s="7" t="n">
        <x:v>10500</x:v>
      </x:c>
      <x:c r="K1048" s="7" t="n">
        <x:v>1</x:v>
      </x:c>
      <x:c r="L1048" s="8" t="n">
        <x:v>4.96</x:v>
      </x:c>
      <x:c r="M1048" s="9" t="n">
        <x:v>570.15</x:v>
      </x:c>
      <x:c r="N1048" s="2" t="str">
        <x:v>i</x:v>
      </x:c>
      <x:c r="O1048" s="2" t="n">
        <x:v>0</x:v>
      </x:c>
      <x:c r="P1048" s="2" t="n">
        <x:v>100</x:v>
      </x:c>
      <x:c r="Q1048" s="2" t="str">
        <x:v>Baseline PO cost</x:v>
      </x:c>
      <x:c r="R1048" s="2" t="str">
        <x:v>Received</x:v>
      </x:c>
      <x:c r="S1048" s="12" t="n">
        <x:f>IF(AND(ISNUMBER(G1048),G1048&gt;0,G1048&lt;=Summary!$E$5,I1048&gt;0),I1048*K1048,0)</x:f>
        <x:v>10500</x:v>
      </x:c>
      <x:c r="T1048" s="12" t="n">
        <x:f>MIN(S1048,MAX(0,'Inventory detail'!E49-SUM(S1043:S1047)))</x:f>
        <x:v>0</x:v>
      </x:c>
      <x:c r="U1048" s="12" t="n">
        <x:f>IF(O1048=1,J1048*K1048,0)</x:f>
        <x:v>0</x:v>
      </x:c>
      <x:c r="V1048" s="13" t="str">
        <x:f>IF(O1048=0,"",IF(H1048="","",MAX(H1048,Summary!$E$5)))</x:f>
      </x:c>
      <x:c r="W1048" s="12" t="n">
        <x:f>IF(Q1048="Baseline PO cost",U1048,0)</x:f>
        <x:v>0</x:v>
      </x:c>
      <x:c r="X1048" s="12" t="n">
        <x:f>IF(Q1048="Higher PO cost",U1048,0)</x:f>
        <x:v>0</x:v>
      </x:c>
      <x:c r="Y1048" s="12" t="n">
        <x:f>IF(Q1048="Unclassified",U1048,0)</x:f>
        <x:v>0</x:v>
      </x:c>
    </x:row>
    <x:row r="1049" ht="22" customHeight="1">
      <x:c r="A1049" s="2" t="str">
        <x:v>COIL</x:v>
      </x:c>
      <x:c r="B1049" s="2" t="str">
        <x:v>60</x:v>
      </x:c>
      <x:c r="C1049" s="2" t="str">
        <x:v>11BLK12-4</x:v>
      </x:c>
      <x:c r="D1049" s="2" t="str">
        <x:v>6102962</x:v>
      </x:c>
      <x:c r="E1049" s="2" t="str">
        <x:v>0</x:v>
      </x:c>
      <x:c r="F1049" s="2" t="str">
        <x:v>12</x:v>
      </x:c>
      <x:c r="G1049" s="10"/>
      <x:c r="H1049" s="10" t="n">
        <x:v>46346</x:v>
      </x:c>
      <x:c r="I1049" s="7" t="n">
        <x:v>6300</x:v>
      </x:c>
      <x:c r="J1049" s="7" t="n">
        <x:v>6300</x:v>
      </x:c>
      <x:c r="K1049" s="7" t="n">
        <x:v>1</x:v>
      </x:c>
      <x:c r="L1049" s="8" t="n">
        <x:v>4.96</x:v>
      </x:c>
      <x:c r="M1049" s="9" t="n">
        <x:v>0</x:v>
      </x:c>
      <x:c r="N1049" s="2" t="str">
        <x:v>a</x:v>
      </x:c>
      <x:c r="O1049" s="2" t="n">
        <x:v>1</x:v>
      </x:c>
      <x:c r="P1049" s="2" t="n">
        <x:v>100</x:v>
      </x:c>
      <x:c r="Q1049" s="2" t="str">
        <x:v>Baseline PO cost</x:v>
      </x:c>
      <x:c r="R1049" s="2" t="str">
        <x:v>Incoming active PO</x:v>
      </x:c>
      <x:c r="S1049" s="12" t="n">
        <x:f>IF(AND(ISNUMBER(G1049),G1049&gt;0,G1049&lt;=Summary!$E$5,I1049&gt;0),I1049*K1049,0)</x:f>
        <x:v>0</x:v>
      </x:c>
      <x:c r="T1049" s="12" t="n">
        <x:f>MIN(S1049,MAX(0,'Inventory detail'!E49-SUM(S1043:S1048)))</x:f>
        <x:v>0</x:v>
      </x:c>
      <x:c r="U1049" s="12" t="n">
        <x:f>IF(O1049=1,J1049*K1049,0)</x:f>
        <x:v>6300</x:v>
      </x:c>
      <x:c r="V1049" s="13" t="n">
        <x:f>IF(O1049=0,"",IF(H1049="","",MAX(H1049,Summary!$E$5)))</x:f>
        <x:v>46346</x:v>
      </x:c>
      <x:c r="W1049" s="12" t="n">
        <x:f>IF(Q1049="Baseline PO cost",U1049,0)</x:f>
        <x:v>6300</x:v>
      </x:c>
      <x:c r="X1049" s="12" t="n">
        <x:f>IF(Q1049="Higher PO cost",U1049,0)</x:f>
        <x:v>0</x:v>
      </x:c>
      <x:c r="Y1049" s="12" t="n">
        <x:f>IF(Q1049="Unclassified",U1049,0)</x:f>
        <x:v>0</x:v>
      </x:c>
    </x:row>
    <x:row r="1050" ht="22" customHeight="1">
      <x:c r="A1050" s="2" t="str">
        <x:v>COIL</x:v>
      </x:c>
      <x:c r="B1050" s="2" t="str">
        <x:v>60</x:v>
      </x:c>
      <x:c r="C1050" s="2" t="str">
        <x:v>11BLK12-4</x:v>
      </x:c>
      <x:c r="D1050" s="2" t="str">
        <x:v>6102953</x:v>
      </x:c>
      <x:c r="E1050" s="2" t="str">
        <x:v>0</x:v>
      </x:c>
      <x:c r="F1050" s="2" t="str">
        <x:v>11</x:v>
      </x:c>
      <x:c r="G1050" s="10"/>
      <x:c r="H1050" s="10" t="n">
        <x:v>46325</x:v>
      </x:c>
      <x:c r="I1050" s="7" t="n">
        <x:v>6300</x:v>
      </x:c>
      <x:c r="J1050" s="7" t="n">
        <x:v>6300</x:v>
      </x:c>
      <x:c r="K1050" s="7" t="n">
        <x:v>1</x:v>
      </x:c>
      <x:c r="L1050" s="8" t="n">
        <x:v>4.96</x:v>
      </x:c>
      <x:c r="M1050" s="9" t="n">
        <x:v>0</x:v>
      </x:c>
      <x:c r="N1050" s="2" t="str">
        <x:v>a</x:v>
      </x:c>
      <x:c r="O1050" s="2" t="n">
        <x:v>1</x:v>
      </x:c>
      <x:c r="P1050" s="2" t="n">
        <x:v>100</x:v>
      </x:c>
      <x:c r="Q1050" s="2" t="str">
        <x:v>Baseline PO cost</x:v>
      </x:c>
      <x:c r="R1050" s="2" t="str">
        <x:v>Incoming active PO</x:v>
      </x:c>
      <x:c r="S1050" s="12" t="n">
        <x:f>IF(AND(ISNUMBER(G1050),G1050&gt;0,G1050&lt;=Summary!$E$5,I1050&gt;0),I1050*K1050,0)</x:f>
        <x:v>0</x:v>
      </x:c>
      <x:c r="T1050" s="12" t="n">
        <x:f>MIN(S1050,MAX(0,'Inventory detail'!E49-SUM(S1043:S1049)))</x:f>
        <x:v>0</x:v>
      </x:c>
      <x:c r="U1050" s="12" t="n">
        <x:f>IF(O1050=1,J1050*K1050,0)</x:f>
        <x:v>6300</x:v>
      </x:c>
      <x:c r="V1050" s="13" t="n">
        <x:f>IF(O1050=0,"",IF(H1050="","",MAX(H1050,Summary!$E$5)))</x:f>
        <x:v>46325</x:v>
      </x:c>
      <x:c r="W1050" s="12" t="n">
        <x:f>IF(Q1050="Baseline PO cost",U1050,0)</x:f>
        <x:v>6300</x:v>
      </x:c>
      <x:c r="X1050" s="12" t="n">
        <x:f>IF(Q1050="Higher PO cost",U1050,0)</x:f>
        <x:v>0</x:v>
      </x:c>
      <x:c r="Y1050" s="12" t="n">
        <x:f>IF(Q1050="Unclassified",U1050,0)</x:f>
        <x:v>0</x:v>
      </x:c>
    </x:row>
    <x:row r="1051" ht="22" customHeight="1">
      <x:c r="A1051" s="2" t="str">
        <x:v>COIL</x:v>
      </x:c>
      <x:c r="B1051" s="2" t="str">
        <x:v>60</x:v>
      </x:c>
      <x:c r="C1051" s="2" t="str">
        <x:v>11CLR12-4</x:v>
      </x:c>
      <x:c r="D1051" s="2" t="str">
        <x:v>6102924</x:v>
      </x:c>
      <x:c r="E1051" s="2" t="str">
        <x:v>0</x:v>
      </x:c>
      <x:c r="F1051" s="2" t="str">
        <x:v>13</x:v>
      </x:c>
      <x:c r="G1051" s="10" t="n">
        <x:v>46185</x:v>
      </x:c>
      <x:c r="H1051" s="10" t="n">
        <x:v>46185</x:v>
      </x:c>
      <x:c r="I1051" s="7" t="n">
        <x:v>2100</x:v>
      </x:c>
      <x:c r="J1051" s="7" t="n">
        <x:v>2100</x:v>
      </x:c>
      <x:c r="K1051" s="7" t="n">
        <x:v>1</x:v>
      </x:c>
      <x:c r="L1051" s="8" t="n">
        <x:v>6.05</x:v>
      </x:c>
      <x:c r="M1051" s="9" t="n">
        <x:v>143.22</x:v>
      </x:c>
      <x:c r="N1051" s="2" t="str">
        <x:v>i</x:v>
      </x:c>
      <x:c r="O1051" s="2" t="n">
        <x:v>0</x:v>
      </x:c>
      <x:c r="P1051" s="2" t="n">
        <x:v>100</x:v>
      </x:c>
      <x:c r="Q1051" s="2" t="str">
        <x:v>Baseline PO cost</x:v>
      </x:c>
      <x:c r="R1051" s="2" t="str">
        <x:v>Received</x:v>
      </x:c>
      <x:c r="S1051" s="12" t="n">
        <x:f>IF(AND(ISNUMBER(G1051),G1051&gt;0,G1051&lt;=Summary!$E$5,I1051&gt;0),I1051*K1051,0)</x:f>
        <x:v>2100</x:v>
      </x:c>
      <x:c r="T1051" s="12" t="n">
        <x:f>MIN(S1051,MAX(0,'Inventory detail'!E482-0))</x:f>
        <x:v>2100</x:v>
      </x:c>
      <x:c r="U1051" s="12" t="n">
        <x:f>IF(O1051=1,J1051*K1051,0)</x:f>
        <x:v>0</x:v>
      </x:c>
      <x:c r="V1051" s="13" t="str">
        <x:f>IF(O1051=0,"",IF(H1051="","",MAX(H1051,Summary!$E$5)))</x:f>
      </x:c>
      <x:c r="W1051" s="12" t="n">
        <x:f>IF(Q1051="Baseline PO cost",U1051,0)</x:f>
        <x:v>0</x:v>
      </x:c>
      <x:c r="X1051" s="12" t="n">
        <x:f>IF(Q1051="Higher PO cost",U1051,0)</x:f>
        <x:v>0</x:v>
      </x:c>
      <x:c r="Y1051" s="12" t="n">
        <x:f>IF(Q1051="Unclassified",U1051,0)</x:f>
        <x:v>0</x:v>
      </x:c>
    </x:row>
    <x:row r="1052" ht="22" customHeight="1">
      <x:c r="A1052" s="2" t="str">
        <x:v>COIL</x:v>
      </x:c>
      <x:c r="B1052" s="2" t="str">
        <x:v>60</x:v>
      </x:c>
      <x:c r="C1052" s="2" t="str">
        <x:v>11NAV12-4</x:v>
      </x:c>
      <x:c r="D1052" s="2" t="str">
        <x:v>6102924</x:v>
      </x:c>
      <x:c r="E1052" s="2" t="str">
        <x:v>0</x:v>
      </x:c>
      <x:c r="F1052" s="2" t="str">
        <x:v>35</x:v>
      </x:c>
      <x:c r="G1052" s="10" t="n">
        <x:v>46185</x:v>
      </x:c>
      <x:c r="H1052" s="10" t="n">
        <x:v>46185</x:v>
      </x:c>
      <x:c r="I1052" s="7" t="n">
        <x:v>2100</x:v>
      </x:c>
      <x:c r="J1052" s="7" t="n">
        <x:v>2100</x:v>
      </x:c>
      <x:c r="K1052" s="7" t="n">
        <x:v>1</x:v>
      </x:c>
      <x:c r="L1052" s="8" t="n">
        <x:v>6.05</x:v>
      </x:c>
      <x:c r="M1052" s="9" t="n">
        <x:v>143.22</x:v>
      </x:c>
      <x:c r="N1052" s="2" t="str">
        <x:v>i</x:v>
      </x:c>
      <x:c r="O1052" s="2" t="n">
        <x:v>0</x:v>
      </x:c>
      <x:c r="P1052" s="2" t="n">
        <x:v>100</x:v>
      </x:c>
      <x:c r="Q1052" s="2" t="str">
        <x:v>Baseline PO cost</x:v>
      </x:c>
      <x:c r="R1052" s="2" t="str">
        <x:v>Received</x:v>
      </x:c>
      <x:c r="S1052" s="12" t="n">
        <x:f>IF(AND(ISNUMBER(G1052),G1052&gt;0,G1052&lt;=Summary!$E$5,I1052&gt;0),I1052*K1052,0)</x:f>
        <x:v>2100</x:v>
      </x:c>
      <x:c r="T1052" s="12" t="n">
        <x:f>MIN(S1052,MAX(0,'Inventory detail'!E390-0))</x:f>
        <x:v>1700</x:v>
      </x:c>
      <x:c r="U1052" s="12" t="n">
        <x:f>IF(O1052=1,J1052*K1052,0)</x:f>
        <x:v>0</x:v>
      </x:c>
      <x:c r="V1052" s="13" t="str">
        <x:f>IF(O1052=0,"",IF(H1052="","",MAX(H1052,Summary!$E$5)))</x:f>
      </x:c>
      <x:c r="W1052" s="12" t="n">
        <x:f>IF(Q1052="Baseline PO cost",U1052,0)</x:f>
        <x:v>0</x:v>
      </x:c>
      <x:c r="X1052" s="12" t="n">
        <x:f>IF(Q1052="Higher PO cost",U1052,0)</x:f>
        <x:v>0</x:v>
      </x:c>
      <x:c r="Y1052" s="12" t="n">
        <x:f>IF(Q1052="Unclassified",U1052,0)</x:f>
        <x:v>0</x:v>
      </x:c>
    </x:row>
    <x:row r="1053" ht="22" customHeight="1">
      <x:c r="A1053" s="2" t="str">
        <x:v>COIL</x:v>
      </x:c>
      <x:c r="B1053" s="2" t="str">
        <x:v>60</x:v>
      </x:c>
      <x:c r="C1053" s="2" t="str">
        <x:v>11WHT12-4</x:v>
      </x:c>
      <x:c r="D1053" s="2" t="str">
        <x:v>6102924</x:v>
      </x:c>
      <x:c r="E1053" s="2" t="str">
        <x:v>0</x:v>
      </x:c>
      <x:c r="F1053" s="2" t="str">
        <x:v>14</x:v>
      </x:c>
      <x:c r="G1053" s="10" t="n">
        <x:v>46185</x:v>
      </x:c>
      <x:c r="H1053" s="10" t="n">
        <x:v>46185</x:v>
      </x:c>
      <x:c r="I1053" s="7" t="n">
        <x:v>2100</x:v>
      </x:c>
      <x:c r="J1053" s="7" t="n">
        <x:v>2100</x:v>
      </x:c>
      <x:c r="K1053" s="7" t="n">
        <x:v>1</x:v>
      </x:c>
      <x:c r="L1053" s="8" t="n">
        <x:v>6.05</x:v>
      </x:c>
      <x:c r="M1053" s="9" t="n">
        <x:v>143.22</x:v>
      </x:c>
      <x:c r="N1053" s="2" t="str">
        <x:v>i</x:v>
      </x:c>
      <x:c r="O1053" s="2" t="n">
        <x:v>0</x:v>
      </x:c>
      <x:c r="P1053" s="2" t="n">
        <x:v>100</x:v>
      </x:c>
      <x:c r="Q1053" s="2" t="str">
        <x:v>Baseline PO cost</x:v>
      </x:c>
      <x:c r="R1053" s="2" t="str">
        <x:v>Received</x:v>
      </x:c>
      <x:c r="S1053" s="12" t="n">
        <x:f>IF(AND(ISNUMBER(G1053),G1053&gt;0,G1053&lt;=Summary!$E$5,I1053&gt;0),I1053*K1053,0)</x:f>
        <x:v>2100</x:v>
      </x:c>
      <x:c r="T1053" s="12" t="n">
        <x:f>MIN(S1053,MAX(0,'Inventory detail'!E354-0))</x:f>
        <x:v>700</x:v>
      </x:c>
      <x:c r="U1053" s="12" t="n">
        <x:f>IF(O1053=1,J1053*K1053,0)</x:f>
        <x:v>0</x:v>
      </x:c>
      <x:c r="V1053" s="13" t="str">
        <x:f>IF(O1053=0,"",IF(H1053="","",MAX(H1053,Summary!$E$5)))</x:f>
      </x:c>
      <x:c r="W1053" s="12" t="n">
        <x:f>IF(Q1053="Baseline PO cost",U1053,0)</x:f>
        <x:v>0</x:v>
      </x:c>
      <x:c r="X1053" s="12" t="n">
        <x:f>IF(Q1053="Higher PO cost",U1053,0)</x:f>
        <x:v>0</x:v>
      </x:c>
      <x:c r="Y1053" s="12" t="n">
        <x:f>IF(Q1053="Unclassified",U1053,0)</x:f>
        <x:v>0</x:v>
      </x:c>
    </x:row>
    <x:row r="1054" ht="22" customHeight="1">
      <x:c r="A1054" s="2" t="str">
        <x:v>COIL</x:v>
      </x:c>
      <x:c r="B1054" s="2" t="str">
        <x:v>60</x:v>
      </x:c>
      <x:c r="C1054" s="2" t="str">
        <x:v>11WHT12-4</x:v>
      </x:c>
      <x:c r="D1054" s="2" t="str">
        <x:v>6102953</x:v>
      </x:c>
      <x:c r="E1054" s="2" t="str">
        <x:v>0</x:v>
      </x:c>
      <x:c r="F1054" s="2" t="str">
        <x:v>12</x:v>
      </x:c>
      <x:c r="G1054" s="10"/>
      <x:c r="H1054" s="10" t="n">
        <x:v>46325</x:v>
      </x:c>
      <x:c r="I1054" s="7" t="n">
        <x:v>2100</x:v>
      </x:c>
      <x:c r="J1054" s="7" t="n">
        <x:v>2100</x:v>
      </x:c>
      <x:c r="K1054" s="7" t="n">
        <x:v>1</x:v>
      </x:c>
      <x:c r="L1054" s="8" t="n">
        <x:v>6.05</x:v>
      </x:c>
      <x:c r="M1054" s="9" t="n">
        <x:v>0</x:v>
      </x:c>
      <x:c r="N1054" s="2" t="str">
        <x:v>a</x:v>
      </x:c>
      <x:c r="O1054" s="2" t="n">
        <x:v>1</x:v>
      </x:c>
      <x:c r="P1054" s="2" t="n">
        <x:v>100</x:v>
      </x:c>
      <x:c r="Q1054" s="2" t="str">
        <x:v>Baseline PO cost</x:v>
      </x:c>
      <x:c r="R1054" s="2" t="str">
        <x:v>Incoming active PO</x:v>
      </x:c>
      <x:c r="S1054" s="12" t="n">
        <x:f>IF(AND(ISNUMBER(G1054),G1054&gt;0,G1054&lt;=Summary!$E$5,I1054&gt;0),I1054*K1054,0)</x:f>
        <x:v>0</x:v>
      </x:c>
      <x:c r="T1054" s="12" t="n">
        <x:f>MIN(S1054,MAX(0,'Inventory detail'!E354-SUM(S1053:S1053)))</x:f>
        <x:v>0</x:v>
      </x:c>
      <x:c r="U1054" s="12" t="n">
        <x:f>IF(O1054=1,J1054*K1054,0)</x:f>
        <x:v>2100</x:v>
      </x:c>
      <x:c r="V1054" s="13" t="n">
        <x:f>IF(O1054=0,"",IF(H1054="","",MAX(H1054,Summary!$E$5)))</x:f>
        <x:v>46325</x:v>
      </x:c>
      <x:c r="W1054" s="12" t="n">
        <x:f>IF(Q1054="Baseline PO cost",U1054,0)</x:f>
        <x:v>2100</x:v>
      </x:c>
      <x:c r="X1054" s="12" t="n">
        <x:f>IF(Q1054="Higher PO cost",U1054,0)</x:f>
        <x:v>0</x:v>
      </x:c>
      <x:c r="Y1054" s="12" t="n">
        <x:f>IF(Q1054="Unclassified",U1054,0)</x:f>
        <x:v>0</x:v>
      </x:c>
    </x:row>
    <x:row r="1055" ht="22" customHeight="1">
      <x:c r="A1055" s="2" t="str">
        <x:v>COIL</x:v>
      </x:c>
      <x:c r="B1055" s="2" t="str">
        <x:v>60</x:v>
      </x:c>
      <x:c r="C1055" s="2" t="str">
        <x:v>12BLK12-4</x:v>
      </x:c>
      <x:c r="D1055" s="2" t="str">
        <x:v>6102947</x:v>
      </x:c>
      <x:c r="E1055" s="2" t="str">
        <x:v>0</x:v>
      </x:c>
      <x:c r="F1055" s="2" t="str">
        <x:v>15</x:v>
      </x:c>
      <x:c r="G1055" s="10" t="n">
        <x:v>46301</x:v>
      </x:c>
      <x:c r="H1055" s="10" t="n">
        <x:v>46304</x:v>
      </x:c>
      <x:c r="I1055" s="7" t="n">
        <x:v>48300</x:v>
      </x:c>
      <x:c r="J1055" s="7" t="n">
        <x:v>48300</x:v>
      </x:c>
      <x:c r="K1055" s="7" t="n">
        <x:v>1</x:v>
      </x:c>
      <x:c r="L1055" s="8" t="n">
        <x:v>5.13</x:v>
      </x:c>
      <x:c r="M1055" s="9" t="n">
        <x:v>2796.57</x:v>
      </x:c>
      <x:c r="N1055" s="2" t="str">
        <x:v>i</x:v>
      </x:c>
      <x:c r="O1055" s="2" t="n">
        <x:v>0</x:v>
      </x:c>
      <x:c r="P1055" s="2" t="n">
        <x:v>100</x:v>
      </x:c>
      <x:c r="Q1055" s="2" t="str">
        <x:v>Baseline PO cost</x:v>
      </x:c>
      <x:c r="R1055" s="2" t="str">
        <x:v>Received</x:v>
      </x:c>
      <x:c r="S1055" s="12" t="n">
        <x:f>IF(AND(ISNUMBER(G1055),G1055&gt;0,G1055&lt;=Summary!$E$5,I1055&gt;0),I1055*K1055,0)</x:f>
        <x:v>48300</x:v>
      </x:c>
      <x:c r="T1055" s="12" t="n">
        <x:f>MIN(S1055,MAX(0,'Inventory detail'!E9-0))</x:f>
        <x:v>46100</x:v>
      </x:c>
      <x:c r="U1055" s="12" t="n">
        <x:f>IF(O1055=1,J1055*K1055,0)</x:f>
        <x:v>0</x:v>
      </x:c>
      <x:c r="V1055" s="13" t="str">
        <x:f>IF(O1055=0,"",IF(H1055="","",MAX(H1055,Summary!$E$5)))</x:f>
      </x:c>
      <x:c r="W1055" s="12" t="n">
        <x:f>IF(Q1055="Baseline PO cost",U1055,0)</x:f>
        <x:v>0</x:v>
      </x:c>
      <x:c r="X1055" s="12" t="n">
        <x:f>IF(Q1055="Higher PO cost",U1055,0)</x:f>
        <x:v>0</x:v>
      </x:c>
      <x:c r="Y1055" s="12" t="n">
        <x:f>IF(Q1055="Unclassified",U1055,0)</x:f>
        <x:v>0</x:v>
      </x:c>
    </x:row>
    <x:row r="1056" ht="22" customHeight="1">
      <x:c r="A1056" s="2" t="str">
        <x:v>COIL</x:v>
      </x:c>
      <x:c r="B1056" s="2" t="str">
        <x:v>60</x:v>
      </x:c>
      <x:c r="C1056" s="2" t="str">
        <x:v>12BLK12-4</x:v>
      </x:c>
      <x:c r="D1056" s="2" t="str">
        <x:v>6102937</x:v>
      </x:c>
      <x:c r="E1056" s="2" t="str">
        <x:v>0</x:v>
      </x:c>
      <x:c r="F1056" s="2" t="str">
        <x:v>13</x:v>
      </x:c>
      <x:c r="G1056" s="10" t="n">
        <x:v>46255</x:v>
      </x:c>
      <x:c r="H1056" s="10" t="n">
        <x:v>46254</x:v>
      </x:c>
      <x:c r="I1056" s="7" t="n">
        <x:v>56700</x:v>
      </x:c>
      <x:c r="J1056" s="7" t="n">
        <x:v>56700</x:v>
      </x:c>
      <x:c r="K1056" s="7" t="n">
        <x:v>1</x:v>
      </x:c>
      <x:c r="L1056" s="8" t="n">
        <x:v>5.13</x:v>
      </x:c>
      <x:c r="M1056" s="9" t="n">
        <x:v>3282.93</x:v>
      </x:c>
      <x:c r="N1056" s="2" t="str">
        <x:v>i</x:v>
      </x:c>
      <x:c r="O1056" s="2" t="n">
        <x:v>0</x:v>
      </x:c>
      <x:c r="P1056" s="2" t="n">
        <x:v>100</x:v>
      </x:c>
      <x:c r="Q1056" s="2" t="str">
        <x:v>Baseline PO cost</x:v>
      </x:c>
      <x:c r="R1056" s="2" t="str">
        <x:v>Received</x:v>
      </x:c>
      <x:c r="S1056" s="12" t="n">
        <x:f>IF(AND(ISNUMBER(G1056),G1056&gt;0,G1056&lt;=Summary!$E$5,I1056&gt;0),I1056*K1056,0)</x:f>
        <x:v>56700</x:v>
      </x:c>
      <x:c r="T1056" s="12" t="n">
        <x:f>MIN(S1056,MAX(0,'Inventory detail'!E9-SUM(S1055:S1055)))</x:f>
        <x:v>0</x:v>
      </x:c>
      <x:c r="U1056" s="12" t="n">
        <x:f>IF(O1056=1,J1056*K1056,0)</x:f>
        <x:v>0</x:v>
      </x:c>
      <x:c r="V1056" s="13" t="str">
        <x:f>IF(O1056=0,"",IF(H1056="","",MAX(H1056,Summary!$E$5)))</x:f>
      </x:c>
      <x:c r="W1056" s="12" t="n">
        <x:f>IF(Q1056="Baseline PO cost",U1056,0)</x:f>
        <x:v>0</x:v>
      </x:c>
      <x:c r="X1056" s="12" t="n">
        <x:f>IF(Q1056="Higher PO cost",U1056,0)</x:f>
        <x:v>0</x:v>
      </x:c>
      <x:c r="Y1056" s="12" t="n">
        <x:f>IF(Q1056="Unclassified",U1056,0)</x:f>
        <x:v>0</x:v>
      </x:c>
    </x:row>
    <x:row r="1057" ht="22" customHeight="1">
      <x:c r="A1057" s="2" t="str">
        <x:v>COIL</x:v>
      </x:c>
      <x:c r="B1057" s="2" t="str">
        <x:v>60</x:v>
      </x:c>
      <x:c r="C1057" s="2" t="str">
        <x:v>12BLK12-4</x:v>
      </x:c>
      <x:c r="D1057" s="2" t="str">
        <x:v>6102932</x:v>
      </x:c>
      <x:c r="E1057" s="2" t="str">
        <x:v>0</x:v>
      </x:c>
      <x:c r="F1057" s="2" t="str">
        <x:v>15</x:v>
      </x:c>
      <x:c r="G1057" s="10" t="n">
        <x:v>46204</x:v>
      </x:c>
      <x:c r="H1057" s="10" t="n">
        <x:v>46205</x:v>
      </x:c>
      <x:c r="I1057" s="7" t="n">
        <x:v>42000</x:v>
      </x:c>
      <x:c r="J1057" s="7" t="n">
        <x:v>42000</x:v>
      </x:c>
      <x:c r="K1057" s="7" t="n">
        <x:v>1</x:v>
      </x:c>
      <x:c r="L1057" s="8" t="n">
        <x:v>5.13</x:v>
      </x:c>
      <x:c r="M1057" s="9" t="n">
        <x:v>2431.8</x:v>
      </x:c>
      <x:c r="N1057" s="2" t="str">
        <x:v>i</x:v>
      </x:c>
      <x:c r="O1057" s="2" t="n">
        <x:v>0</x:v>
      </x:c>
      <x:c r="P1057" s="2" t="n">
        <x:v>100</x:v>
      </x:c>
      <x:c r="Q1057" s="2" t="str">
        <x:v>Baseline PO cost</x:v>
      </x:c>
      <x:c r="R1057" s="2" t="str">
        <x:v>Received</x:v>
      </x:c>
      <x:c r="S1057" s="12" t="n">
        <x:f>IF(AND(ISNUMBER(G1057),G1057&gt;0,G1057&lt;=Summary!$E$5,I1057&gt;0),I1057*K1057,0)</x:f>
        <x:v>42000</x:v>
      </x:c>
      <x:c r="T1057" s="12" t="n">
        <x:f>MIN(S1057,MAX(0,'Inventory detail'!E9-SUM(S1055:S1056)))</x:f>
        <x:v>0</x:v>
      </x:c>
      <x:c r="U1057" s="12" t="n">
        <x:f>IF(O1057=1,J1057*K1057,0)</x:f>
        <x:v>0</x:v>
      </x:c>
      <x:c r="V1057" s="13" t="str">
        <x:f>IF(O1057=0,"",IF(H1057="","",MAX(H1057,Summary!$E$5)))</x:f>
      </x:c>
      <x:c r="W1057" s="12" t="n">
        <x:f>IF(Q1057="Baseline PO cost",U1057,0)</x:f>
        <x:v>0</x:v>
      </x:c>
      <x:c r="X1057" s="12" t="n">
        <x:f>IF(Q1057="Higher PO cost",U1057,0)</x:f>
        <x:v>0</x:v>
      </x:c>
      <x:c r="Y1057" s="12" t="n">
        <x:f>IF(Q1057="Unclassified",U1057,0)</x:f>
        <x:v>0</x:v>
      </x:c>
    </x:row>
    <x:row r="1058" ht="22" customHeight="1">
      <x:c r="A1058" s="2" t="str">
        <x:v>COIL</x:v>
      </x:c>
      <x:c r="B1058" s="2" t="str">
        <x:v>60</x:v>
      </x:c>
      <x:c r="C1058" s="2" t="str">
        <x:v>12BLK12-4</x:v>
      </x:c>
      <x:c r="D1058" s="2" t="str">
        <x:v>6102924</x:v>
      </x:c>
      <x:c r="E1058" s="2" t="str">
        <x:v>0</x:v>
      </x:c>
      <x:c r="F1058" s="2" t="str">
        <x:v>15</x:v>
      </x:c>
      <x:c r="G1058" s="10" t="n">
        <x:v>46185</x:v>
      </x:c>
      <x:c r="H1058" s="10" t="n">
        <x:v>46185</x:v>
      </x:c>
      <x:c r="I1058" s="7" t="n">
        <x:v>39900</x:v>
      </x:c>
      <x:c r="J1058" s="7" t="n">
        <x:v>39900</x:v>
      </x:c>
      <x:c r="K1058" s="7" t="n">
        <x:v>1</x:v>
      </x:c>
      <x:c r="L1058" s="8" t="n">
        <x:v>5.13</x:v>
      </x:c>
      <x:c r="M1058" s="9" t="n">
        <x:v>2310.21</x:v>
      </x:c>
      <x:c r="N1058" s="2" t="str">
        <x:v>i</x:v>
      </x:c>
      <x:c r="O1058" s="2" t="n">
        <x:v>0</x:v>
      </x:c>
      <x:c r="P1058" s="2" t="n">
        <x:v>100</x:v>
      </x:c>
      <x:c r="Q1058" s="2" t="str">
        <x:v>Baseline PO cost</x:v>
      </x:c>
      <x:c r="R1058" s="2" t="str">
        <x:v>Received</x:v>
      </x:c>
      <x:c r="S1058" s="12" t="n">
        <x:f>IF(AND(ISNUMBER(G1058),G1058&gt;0,G1058&lt;=Summary!$E$5,I1058&gt;0),I1058*K1058,0)</x:f>
        <x:v>39900</x:v>
      </x:c>
      <x:c r="T1058" s="12" t="n">
        <x:f>MIN(S1058,MAX(0,'Inventory detail'!E9-SUM(S1055:S1057)))</x:f>
        <x:v>0</x:v>
      </x:c>
      <x:c r="U1058" s="12" t="n">
        <x:f>IF(O1058=1,J1058*K1058,0)</x:f>
        <x:v>0</x:v>
      </x:c>
      <x:c r="V1058" s="13" t="str">
        <x:f>IF(O1058=0,"",IF(H1058="","",MAX(H1058,Summary!$E$5)))</x:f>
      </x:c>
      <x:c r="W1058" s="12" t="n">
        <x:f>IF(Q1058="Baseline PO cost",U1058,0)</x:f>
        <x:v>0</x:v>
      </x:c>
      <x:c r="X1058" s="12" t="n">
        <x:f>IF(Q1058="Higher PO cost",U1058,0)</x:f>
        <x:v>0</x:v>
      </x:c>
      <x:c r="Y1058" s="12" t="n">
        <x:f>IF(Q1058="Unclassified",U1058,0)</x:f>
        <x:v>0</x:v>
      </x:c>
    </x:row>
    <x:row r="1059" ht="22" customHeight="1">
      <x:c r="A1059" s="2" t="str">
        <x:v>COIL</x:v>
      </x:c>
      <x:c r="B1059" s="2" t="str">
        <x:v>60</x:v>
      </x:c>
      <x:c r="C1059" s="2" t="str">
        <x:v>12BLK12-4</x:v>
      </x:c>
      <x:c r="D1059" s="2" t="str">
        <x:v>6102918</x:v>
      </x:c>
      <x:c r="E1059" s="2" t="str">
        <x:v>0</x:v>
      </x:c>
      <x:c r="F1059" s="2" t="str">
        <x:v>13</x:v>
      </x:c>
      <x:c r="G1059" s="10" t="n">
        <x:v>46161</x:v>
      </x:c>
      <x:c r="H1059" s="10" t="n">
        <x:v>46160</x:v>
      </x:c>
      <x:c r="I1059" s="7" t="n">
        <x:v>37800</x:v>
      </x:c>
      <x:c r="J1059" s="7" t="n">
        <x:v>37800</x:v>
      </x:c>
      <x:c r="K1059" s="7" t="n">
        <x:v>1</x:v>
      </x:c>
      <x:c r="L1059" s="8" t="n">
        <x:v>5.13</x:v>
      </x:c>
      <x:c r="M1059" s="9" t="n">
        <x:v>2188.62</x:v>
      </x:c>
      <x:c r="N1059" s="2" t="str">
        <x:v>i</x:v>
      </x:c>
      <x:c r="O1059" s="2" t="n">
        <x:v>0</x:v>
      </x:c>
      <x:c r="P1059" s="2" t="n">
        <x:v>100</x:v>
      </x:c>
      <x:c r="Q1059" s="2" t="str">
        <x:v>Baseline PO cost</x:v>
      </x:c>
      <x:c r="R1059" s="2" t="str">
        <x:v>Received</x:v>
      </x:c>
      <x:c r="S1059" s="12" t="n">
        <x:f>IF(AND(ISNUMBER(G1059),G1059&gt;0,G1059&lt;=Summary!$E$5,I1059&gt;0),I1059*K1059,0)</x:f>
        <x:v>37800</x:v>
      </x:c>
      <x:c r="T1059" s="12" t="n">
        <x:f>MIN(S1059,MAX(0,'Inventory detail'!E9-SUM(S1055:S1058)))</x:f>
        <x:v>0</x:v>
      </x:c>
      <x:c r="U1059" s="12" t="n">
        <x:f>IF(O1059=1,J1059*K1059,0)</x:f>
        <x:v>0</x:v>
      </x:c>
      <x:c r="V1059" s="13" t="str">
        <x:f>IF(O1059=0,"",IF(H1059="","",MAX(H1059,Summary!$E$5)))</x:f>
      </x:c>
      <x:c r="W1059" s="12" t="n">
        <x:f>IF(Q1059="Baseline PO cost",U1059,0)</x:f>
        <x:v>0</x:v>
      </x:c>
      <x:c r="X1059" s="12" t="n">
        <x:f>IF(Q1059="Higher PO cost",U1059,0)</x:f>
        <x:v>0</x:v>
      </x:c>
      <x:c r="Y1059" s="12" t="n">
        <x:f>IF(Q1059="Unclassified",U1059,0)</x:f>
        <x:v>0</x:v>
      </x:c>
    </x:row>
    <x:row r="1060" ht="22" customHeight="1">
      <x:c r="A1060" s="2" t="str">
        <x:v>COIL</x:v>
      </x:c>
      <x:c r="B1060" s="2" t="str">
        <x:v>60</x:v>
      </x:c>
      <x:c r="C1060" s="2" t="str">
        <x:v>12BLK12-4</x:v>
      </x:c>
      <x:c r="D1060" s="2" t="str">
        <x:v>6102911</x:v>
      </x:c>
      <x:c r="E1060" s="2" t="str">
        <x:v>0</x:v>
      </x:c>
      <x:c r="F1060" s="2" t="str">
        <x:v>12</x:v>
      </x:c>
      <x:c r="G1060" s="10" t="n">
        <x:v>46128</x:v>
      </x:c>
      <x:c r="H1060" s="10" t="n">
        <x:v>46129</x:v>
      </x:c>
      <x:c r="I1060" s="7" t="n">
        <x:v>37800</x:v>
      </x:c>
      <x:c r="J1060" s="7" t="n">
        <x:v>37800</x:v>
      </x:c>
      <x:c r="K1060" s="7" t="n">
        <x:v>1</x:v>
      </x:c>
      <x:c r="L1060" s="8" t="n">
        <x:v>5.13</x:v>
      </x:c>
      <x:c r="M1060" s="9" t="n">
        <x:v>2124.36</x:v>
      </x:c>
      <x:c r="N1060" s="2" t="str">
        <x:v>i</x:v>
      </x:c>
      <x:c r="O1060" s="2" t="n">
        <x:v>0</x:v>
      </x:c>
      <x:c r="P1060" s="2" t="n">
        <x:v>100</x:v>
      </x:c>
      <x:c r="Q1060" s="2" t="str">
        <x:v>Baseline PO cost</x:v>
      </x:c>
      <x:c r="R1060" s="2" t="str">
        <x:v>Received</x:v>
      </x:c>
      <x:c r="S1060" s="12" t="n">
        <x:f>IF(AND(ISNUMBER(G1060),G1060&gt;0,G1060&lt;=Summary!$E$5,I1060&gt;0),I1060*K1060,0)</x:f>
        <x:v>37800</x:v>
      </x:c>
      <x:c r="T1060" s="12" t="n">
        <x:f>MIN(S1060,MAX(0,'Inventory detail'!E9-SUM(S1055:S1059)))</x:f>
        <x:v>0</x:v>
      </x:c>
      <x:c r="U1060" s="12" t="n">
        <x:f>IF(O1060=1,J1060*K1060,0)</x:f>
        <x:v>0</x:v>
      </x:c>
      <x:c r="V1060" s="13" t="str">
        <x:f>IF(O1060=0,"",IF(H1060="","",MAX(H1060,Summary!$E$5)))</x:f>
      </x:c>
      <x:c r="W1060" s="12" t="n">
        <x:f>IF(Q1060="Baseline PO cost",U1060,0)</x:f>
        <x:v>0</x:v>
      </x:c>
      <x:c r="X1060" s="12" t="n">
        <x:f>IF(Q1060="Higher PO cost",U1060,0)</x:f>
        <x:v>0</x:v>
      </x:c>
      <x:c r="Y1060" s="12" t="n">
        <x:f>IF(Q1060="Unclassified",U1060,0)</x:f>
        <x:v>0</x:v>
      </x:c>
    </x:row>
    <x:row r="1061" ht="22" customHeight="1">
      <x:c r="A1061" s="2" t="str">
        <x:v>COIL</x:v>
      </x:c>
      <x:c r="B1061" s="2" t="str">
        <x:v>60</x:v>
      </x:c>
      <x:c r="C1061" s="2" t="str">
        <x:v>12BLK12-4</x:v>
      </x:c>
      <x:c r="D1061" s="2" t="str">
        <x:v>6102905</x:v>
      </x:c>
      <x:c r="E1061" s="2" t="str">
        <x:v>0</x:v>
      </x:c>
      <x:c r="F1061" s="2" t="str">
        <x:v>15</x:v>
      </x:c>
      <x:c r="G1061" s="10" t="n">
        <x:v>46111</x:v>
      </x:c>
      <x:c r="H1061" s="10" t="n">
        <x:v>46122</x:v>
      </x:c>
      <x:c r="I1061" s="7" t="n">
        <x:v>37800</x:v>
      </x:c>
      <x:c r="J1061" s="7" t="n">
        <x:v>37800</x:v>
      </x:c>
      <x:c r="K1061" s="7" t="n">
        <x:v>1</x:v>
      </x:c>
      <x:c r="L1061" s="8" t="n">
        <x:v>5.13</x:v>
      </x:c>
      <x:c r="M1061" s="9" t="n">
        <x:v>2124.36</x:v>
      </x:c>
      <x:c r="N1061" s="2" t="str">
        <x:v>i</x:v>
      </x:c>
      <x:c r="O1061" s="2" t="n">
        <x:v>0</x:v>
      </x:c>
      <x:c r="P1061" s="2" t="n">
        <x:v>100</x:v>
      </x:c>
      <x:c r="Q1061" s="2" t="str">
        <x:v>Baseline PO cost</x:v>
      </x:c>
      <x:c r="R1061" s="2" t="str">
        <x:v>Received</x:v>
      </x:c>
      <x:c r="S1061" s="12" t="n">
        <x:f>IF(AND(ISNUMBER(G1061),G1061&gt;0,G1061&lt;=Summary!$E$5,I1061&gt;0),I1061*K1061,0)</x:f>
        <x:v>37800</x:v>
      </x:c>
      <x:c r="T1061" s="12" t="n">
        <x:f>MIN(S1061,MAX(0,'Inventory detail'!E9-SUM(S1055:S1060)))</x:f>
        <x:v>0</x:v>
      </x:c>
      <x:c r="U1061" s="12" t="n">
        <x:f>IF(O1061=1,J1061*K1061,0)</x:f>
        <x:v>0</x:v>
      </x:c>
      <x:c r="V1061" s="13" t="str">
        <x:f>IF(O1061=0,"",IF(H1061="","",MAX(H1061,Summary!$E$5)))</x:f>
      </x:c>
      <x:c r="W1061" s="12" t="n">
        <x:f>IF(Q1061="Baseline PO cost",U1061,0)</x:f>
        <x:v>0</x:v>
      </x:c>
      <x:c r="X1061" s="12" t="n">
        <x:f>IF(Q1061="Higher PO cost",U1061,0)</x:f>
        <x:v>0</x:v>
      </x:c>
      <x:c r="Y1061" s="12" t="n">
        <x:f>IF(Q1061="Unclassified",U1061,0)</x:f>
        <x:v>0</x:v>
      </x:c>
    </x:row>
    <x:row r="1062" ht="22" customHeight="1">
      <x:c r="A1062" s="2" t="str">
        <x:v>COIL</x:v>
      </x:c>
      <x:c r="B1062" s="2" t="str">
        <x:v>60</x:v>
      </x:c>
      <x:c r="C1062" s="2" t="str">
        <x:v>12BLK12-4</x:v>
      </x:c>
      <x:c r="D1062" s="2" t="str">
        <x:v>6102897</x:v>
      </x:c>
      <x:c r="E1062" s="2" t="str">
        <x:v>0</x:v>
      </x:c>
      <x:c r="F1062" s="2" t="str">
        <x:v>11</x:v>
      </x:c>
      <x:c r="G1062" s="10" t="n">
        <x:v>46086</x:v>
      </x:c>
      <x:c r="H1062" s="10" t="n">
        <x:v>46094</x:v>
      </x:c>
      <x:c r="I1062" s="7" t="n">
        <x:v>48300</x:v>
      </x:c>
      <x:c r="J1062" s="7" t="n">
        <x:v>48300</x:v>
      </x:c>
      <x:c r="K1062" s="7" t="n">
        <x:v>1</x:v>
      </x:c>
      <x:c r="L1062" s="8" t="n">
        <x:v>5.13</x:v>
      </x:c>
      <x:c r="M1062" s="9" t="n">
        <x:v>2714.46</x:v>
      </x:c>
      <x:c r="N1062" s="2" t="str">
        <x:v>i</x:v>
      </x:c>
      <x:c r="O1062" s="2" t="n">
        <x:v>0</x:v>
      </x:c>
      <x:c r="P1062" s="2" t="n">
        <x:v>100</x:v>
      </x:c>
      <x:c r="Q1062" s="2" t="str">
        <x:v>Baseline PO cost</x:v>
      </x:c>
      <x:c r="R1062" s="2" t="str">
        <x:v>Received</x:v>
      </x:c>
      <x:c r="S1062" s="12" t="n">
        <x:f>IF(AND(ISNUMBER(G1062),G1062&gt;0,G1062&lt;=Summary!$E$5,I1062&gt;0),I1062*K1062,0)</x:f>
        <x:v>48300</x:v>
      </x:c>
      <x:c r="T1062" s="12" t="n">
        <x:f>MIN(S1062,MAX(0,'Inventory detail'!E9-SUM(S1055:S1061)))</x:f>
        <x:v>0</x:v>
      </x:c>
      <x:c r="U1062" s="12" t="n">
        <x:f>IF(O1062=1,J1062*K1062,0)</x:f>
        <x:v>0</x:v>
      </x:c>
      <x:c r="V1062" s="13" t="str">
        <x:f>IF(O1062=0,"",IF(H1062="","",MAX(H1062,Summary!$E$5)))</x:f>
      </x:c>
      <x:c r="W1062" s="12" t="n">
        <x:f>IF(Q1062="Baseline PO cost",U1062,0)</x:f>
        <x:v>0</x:v>
      </x:c>
      <x:c r="X1062" s="12" t="n">
        <x:f>IF(Q1062="Higher PO cost",U1062,0)</x:f>
        <x:v>0</x:v>
      </x:c>
      <x:c r="Y1062" s="12" t="n">
        <x:f>IF(Q1062="Unclassified",U1062,0)</x:f>
        <x:v>0</x:v>
      </x:c>
    </x:row>
    <x:row r="1063" ht="22" customHeight="1">
      <x:c r="A1063" s="2" t="str">
        <x:v>COIL</x:v>
      </x:c>
      <x:c r="B1063" s="2" t="str">
        <x:v>60</x:v>
      </x:c>
      <x:c r="C1063" s="2" t="str">
        <x:v>12BLK12-4</x:v>
      </x:c>
      <x:c r="D1063" s="2" t="str">
        <x:v>6102892</x:v>
      </x:c>
      <x:c r="E1063" s="2" t="str">
        <x:v>0</x:v>
      </x:c>
      <x:c r="F1063" s="2" t="str">
        <x:v>14</x:v>
      </x:c>
      <x:c r="G1063" s="10" t="n">
        <x:v>46059</x:v>
      </x:c>
      <x:c r="H1063" s="10" t="n">
        <x:v>46059</x:v>
      </x:c>
      <x:c r="I1063" s="7" t="n">
        <x:v>37800</x:v>
      </x:c>
      <x:c r="J1063" s="7" t="n">
        <x:v>37800</x:v>
      </x:c>
      <x:c r="K1063" s="7" t="n">
        <x:v>1</x:v>
      </x:c>
      <x:c r="L1063" s="8" t="n">
        <x:v>5.13</x:v>
      </x:c>
      <x:c r="M1063" s="9" t="n">
        <x:v>2124.36</x:v>
      </x:c>
      <x:c r="N1063" s="2" t="str">
        <x:v>i</x:v>
      </x:c>
      <x:c r="O1063" s="2" t="n">
        <x:v>0</x:v>
      </x:c>
      <x:c r="P1063" s="2" t="n">
        <x:v>100</x:v>
      </x:c>
      <x:c r="Q1063" s="2" t="str">
        <x:v>Baseline PO cost</x:v>
      </x:c>
      <x:c r="R1063" s="2" t="str">
        <x:v>Received</x:v>
      </x:c>
      <x:c r="S1063" s="12" t="n">
        <x:f>IF(AND(ISNUMBER(G1063),G1063&gt;0,G1063&lt;=Summary!$E$5,I1063&gt;0),I1063*K1063,0)</x:f>
        <x:v>37800</x:v>
      </x:c>
      <x:c r="T1063" s="12" t="n">
        <x:f>MIN(S1063,MAX(0,'Inventory detail'!E9-SUM(S1055:S1062)))</x:f>
        <x:v>0</x:v>
      </x:c>
      <x:c r="U1063" s="12" t="n">
        <x:f>IF(O1063=1,J1063*K1063,0)</x:f>
        <x:v>0</x:v>
      </x:c>
      <x:c r="V1063" s="13" t="str">
        <x:f>IF(O1063=0,"",IF(H1063="","",MAX(H1063,Summary!$E$5)))</x:f>
      </x:c>
      <x:c r="W1063" s="12" t="n">
        <x:f>IF(Q1063="Baseline PO cost",U1063,0)</x:f>
        <x:v>0</x:v>
      </x:c>
      <x:c r="X1063" s="12" t="n">
        <x:f>IF(Q1063="Higher PO cost",U1063,0)</x:f>
        <x:v>0</x:v>
      </x:c>
      <x:c r="Y1063" s="12" t="n">
        <x:f>IF(Q1063="Unclassified",U1063,0)</x:f>
        <x:v>0</x:v>
      </x:c>
    </x:row>
    <x:row r="1064" ht="22" customHeight="1">
      <x:c r="A1064" s="2" t="str">
        <x:v>COIL</x:v>
      </x:c>
      <x:c r="B1064" s="2" t="str">
        <x:v>60</x:v>
      </x:c>
      <x:c r="C1064" s="2" t="str">
        <x:v>12BLK12-4</x:v>
      </x:c>
      <x:c r="D1064" s="2" t="str">
        <x:v>6102962</x:v>
      </x:c>
      <x:c r="E1064" s="2" t="str">
        <x:v>0</x:v>
      </x:c>
      <x:c r="F1064" s="2" t="str">
        <x:v>13</x:v>
      </x:c>
      <x:c r="G1064" s="10"/>
      <x:c r="H1064" s="10" t="n">
        <x:v>46346</x:v>
      </x:c>
      <x:c r="I1064" s="7" t="n">
        <x:v>54600</x:v>
      </x:c>
      <x:c r="J1064" s="7" t="n">
        <x:v>54600</x:v>
      </x:c>
      <x:c r="K1064" s="7" t="n">
        <x:v>1</x:v>
      </x:c>
      <x:c r="L1064" s="8" t="n">
        <x:v>5.13</x:v>
      </x:c>
      <x:c r="M1064" s="9" t="n">
        <x:v>0</x:v>
      </x:c>
      <x:c r="N1064" s="2" t="str">
        <x:v>a</x:v>
      </x:c>
      <x:c r="O1064" s="2" t="n">
        <x:v>1</x:v>
      </x:c>
      <x:c r="P1064" s="2" t="n">
        <x:v>100</x:v>
      </x:c>
      <x:c r="Q1064" s="2" t="str">
        <x:v>Baseline PO cost</x:v>
      </x:c>
      <x:c r="R1064" s="2" t="str">
        <x:v>Incoming active PO</x:v>
      </x:c>
      <x:c r="S1064" s="12" t="n">
        <x:f>IF(AND(ISNUMBER(G1064),G1064&gt;0,G1064&lt;=Summary!$E$5,I1064&gt;0),I1064*K1064,0)</x:f>
        <x:v>0</x:v>
      </x:c>
      <x:c r="T1064" s="12" t="n">
        <x:f>MIN(S1064,MAX(0,'Inventory detail'!E9-SUM(S1055:S1063)))</x:f>
        <x:v>0</x:v>
      </x:c>
      <x:c r="U1064" s="12" t="n">
        <x:f>IF(O1064=1,J1064*K1064,0)</x:f>
        <x:v>54600</x:v>
      </x:c>
      <x:c r="V1064" s="13" t="n">
        <x:f>IF(O1064=0,"",IF(H1064="","",MAX(H1064,Summary!$E$5)))</x:f>
        <x:v>46346</x:v>
      </x:c>
      <x:c r="W1064" s="12" t="n">
        <x:f>IF(Q1064="Baseline PO cost",U1064,0)</x:f>
        <x:v>54600</x:v>
      </x:c>
      <x:c r="X1064" s="12" t="n">
        <x:f>IF(Q1064="Higher PO cost",U1064,0)</x:f>
        <x:v>0</x:v>
      </x:c>
      <x:c r="Y1064" s="12" t="n">
        <x:f>IF(Q1064="Unclassified",U1064,0)</x:f>
        <x:v>0</x:v>
      </x:c>
    </x:row>
    <x:row r="1065" ht="22" customHeight="1">
      <x:c r="A1065" s="2" t="str">
        <x:v>COIL</x:v>
      </x:c>
      <x:c r="B1065" s="2" t="str">
        <x:v>60</x:v>
      </x:c>
      <x:c r="C1065" s="2" t="str">
        <x:v>12BLK12-4</x:v>
      </x:c>
      <x:c r="D1065" s="2" t="str">
        <x:v>6102953</x:v>
      </x:c>
      <x:c r="E1065" s="2" t="str">
        <x:v>0</x:v>
      </x:c>
      <x:c r="F1065" s="2" t="str">
        <x:v>13</x:v>
      </x:c>
      <x:c r="G1065" s="10"/>
      <x:c r="H1065" s="10" t="n">
        <x:v>46325</x:v>
      </x:c>
      <x:c r="I1065" s="7" t="n">
        <x:v>50400</x:v>
      </x:c>
      <x:c r="J1065" s="7" t="n">
        <x:v>50400</x:v>
      </x:c>
      <x:c r="K1065" s="7" t="n">
        <x:v>1</x:v>
      </x:c>
      <x:c r="L1065" s="8" t="n">
        <x:v>5.13</x:v>
      </x:c>
      <x:c r="M1065" s="9" t="n">
        <x:v>0</x:v>
      </x:c>
      <x:c r="N1065" s="2" t="str">
        <x:v>a</x:v>
      </x:c>
      <x:c r="O1065" s="2" t="n">
        <x:v>1</x:v>
      </x:c>
      <x:c r="P1065" s="2" t="n">
        <x:v>100</x:v>
      </x:c>
      <x:c r="Q1065" s="2" t="str">
        <x:v>Baseline PO cost</x:v>
      </x:c>
      <x:c r="R1065" s="2" t="str">
        <x:v>Incoming active PO</x:v>
      </x:c>
      <x:c r="S1065" s="12" t="n">
        <x:f>IF(AND(ISNUMBER(G1065),G1065&gt;0,G1065&lt;=Summary!$E$5,I1065&gt;0),I1065*K1065,0)</x:f>
        <x:v>0</x:v>
      </x:c>
      <x:c r="T1065" s="12" t="n">
        <x:f>MIN(S1065,MAX(0,'Inventory detail'!E9-SUM(S1055:S1064)))</x:f>
        <x:v>0</x:v>
      </x:c>
      <x:c r="U1065" s="12" t="n">
        <x:f>IF(O1065=1,J1065*K1065,0)</x:f>
        <x:v>50400</x:v>
      </x:c>
      <x:c r="V1065" s="13" t="n">
        <x:f>IF(O1065=0,"",IF(H1065="","",MAX(H1065,Summary!$E$5)))</x:f>
        <x:v>46325</x:v>
      </x:c>
      <x:c r="W1065" s="12" t="n">
        <x:f>IF(Q1065="Baseline PO cost",U1065,0)</x:f>
        <x:v>50400</x:v>
      </x:c>
      <x:c r="X1065" s="12" t="n">
        <x:f>IF(Q1065="Higher PO cost",U1065,0)</x:f>
        <x:v>0</x:v>
      </x:c>
      <x:c r="Y1065" s="12" t="n">
        <x:f>IF(Q1065="Unclassified",U1065,0)</x:f>
        <x:v>0</x:v>
      </x:c>
    </x:row>
    <x:row r="1066" ht="22" customHeight="1">
      <x:c r="A1066" s="2" t="str">
        <x:v>COIL</x:v>
      </x:c>
      <x:c r="B1066" s="2" t="str">
        <x:v>60</x:v>
      </x:c>
      <x:c r="C1066" s="2" t="str">
        <x:v>12BLK36-4</x:v>
      </x:c>
      <x:c r="D1066" s="2" t="str">
        <x:v>6102937</x:v>
      </x:c>
      <x:c r="E1066" s="2" t="str">
        <x:v>0</x:v>
      </x:c>
      <x:c r="F1066" s="2" t="str">
        <x:v>42</x:v>
      </x:c>
      <x:c r="G1066" s="10" t="n">
        <x:v>46255</x:v>
      </x:c>
      <x:c r="H1066" s="10" t="n">
        <x:v>46254</x:v>
      </x:c>
      <x:c r="I1066" s="7" t="n">
        <x:v>2000</x:v>
      </x:c>
      <x:c r="J1066" s="7" t="n">
        <x:v>2000</x:v>
      </x:c>
      <x:c r="K1066" s="7" t="n">
        <x:v>1</x:v>
      </x:c>
      <x:c r="L1066" s="8" t="n">
        <x:v>16.18</x:v>
      </x:c>
      <x:c r="M1066" s="9" t="n">
        <x:v>365</x:v>
      </x:c>
      <x:c r="N1066" s="2" t="str">
        <x:v>i</x:v>
      </x:c>
      <x:c r="O1066" s="2" t="n">
        <x:v>0</x:v>
      </x:c>
      <x:c r="P1066" s="2" t="n">
        <x:v>100</x:v>
      </x:c>
      <x:c r="Q1066" s="2" t="str">
        <x:v>Baseline PO cost</x:v>
      </x:c>
      <x:c r="R1066" s="2" t="str">
        <x:v>Received</x:v>
      </x:c>
      <x:c r="S1066" s="12" t="n">
        <x:f>IF(AND(ISNUMBER(G1066),G1066&gt;0,G1066&lt;=Summary!$E$5,I1066&gt;0),I1066*K1066,0)</x:f>
        <x:v>2000</x:v>
      </x:c>
      <x:c r="T1066" s="12" t="n">
        <x:f>MIN(S1066,MAX(0,'Inventory detail'!E182-0))</x:f>
        <x:v>1300</x:v>
      </x:c>
      <x:c r="U1066" s="12" t="n">
        <x:f>IF(O1066=1,J1066*K1066,0)</x:f>
        <x:v>0</x:v>
      </x:c>
      <x:c r="V1066" s="13" t="str">
        <x:f>IF(O1066=0,"",IF(H1066="","",MAX(H1066,Summary!$E$5)))</x:f>
      </x:c>
      <x:c r="W1066" s="12" t="n">
        <x:f>IF(Q1066="Baseline PO cost",U1066,0)</x:f>
        <x:v>0</x:v>
      </x:c>
      <x:c r="X1066" s="12" t="n">
        <x:f>IF(Q1066="Higher PO cost",U1066,0)</x:f>
        <x:v>0</x:v>
      </x:c>
      <x:c r="Y1066" s="12" t="n">
        <x:f>IF(Q1066="Unclassified",U1066,0)</x:f>
        <x:v>0</x:v>
      </x:c>
    </x:row>
    <x:row r="1067" ht="22" customHeight="1">
      <x:c r="A1067" s="2" t="str">
        <x:v>COIL</x:v>
      </x:c>
      <x:c r="B1067" s="2" t="str">
        <x:v>60</x:v>
      </x:c>
      <x:c r="C1067" s="2" t="str">
        <x:v>12BLK36-4</x:v>
      </x:c>
      <x:c r="D1067" s="2" t="str">
        <x:v>6102924</x:v>
      </x:c>
      <x:c r="E1067" s="2" t="str">
        <x:v>0</x:v>
      </x:c>
      <x:c r="F1067" s="2" t="str">
        <x:v>34</x:v>
      </x:c>
      <x:c r="G1067" s="10" t="n">
        <x:v>46185</x:v>
      </x:c>
      <x:c r="H1067" s="10" t="n">
        <x:v>46185</x:v>
      </x:c>
      <x:c r="I1067" s="7" t="n">
        <x:v>2500</x:v>
      </x:c>
      <x:c r="J1067" s="7" t="n">
        <x:v>2500</x:v>
      </x:c>
      <x:c r="K1067" s="7" t="n">
        <x:v>1</x:v>
      </x:c>
      <x:c r="L1067" s="8" t="n">
        <x:v>16.18</x:v>
      </x:c>
      <x:c r="M1067" s="9" t="n">
        <x:v>456.25</x:v>
      </x:c>
      <x:c r="N1067" s="2" t="str">
        <x:v>i</x:v>
      </x:c>
      <x:c r="O1067" s="2" t="n">
        <x:v>0</x:v>
      </x:c>
      <x:c r="P1067" s="2" t="n">
        <x:v>100</x:v>
      </x:c>
      <x:c r="Q1067" s="2" t="str">
        <x:v>Baseline PO cost</x:v>
      </x:c>
      <x:c r="R1067" s="2" t="str">
        <x:v>Received</x:v>
      </x:c>
      <x:c r="S1067" s="12" t="n">
        <x:f>IF(AND(ISNUMBER(G1067),G1067&gt;0,G1067&lt;=Summary!$E$5,I1067&gt;0),I1067*K1067,0)</x:f>
        <x:v>2500</x:v>
      </x:c>
      <x:c r="T1067" s="12" t="n">
        <x:f>MIN(S1067,MAX(0,'Inventory detail'!E182-SUM(S1066:S1066)))</x:f>
        <x:v>0</x:v>
      </x:c>
      <x:c r="U1067" s="12" t="n">
        <x:f>IF(O1067=1,J1067*K1067,0)</x:f>
        <x:v>0</x:v>
      </x:c>
      <x:c r="V1067" s="13" t="str">
        <x:f>IF(O1067=0,"",IF(H1067="","",MAX(H1067,Summary!$E$5)))</x:f>
      </x:c>
      <x:c r="W1067" s="12" t="n">
        <x:f>IF(Q1067="Baseline PO cost",U1067,0)</x:f>
        <x:v>0</x:v>
      </x:c>
      <x:c r="X1067" s="12" t="n">
        <x:f>IF(Q1067="Higher PO cost",U1067,0)</x:f>
        <x:v>0</x:v>
      </x:c>
      <x:c r="Y1067" s="12" t="n">
        <x:f>IF(Q1067="Unclassified",U1067,0)</x:f>
        <x:v>0</x:v>
      </x:c>
    </x:row>
    <x:row r="1068" ht="22" customHeight="1">
      <x:c r="A1068" s="2" t="str">
        <x:v>COIL</x:v>
      </x:c>
      <x:c r="B1068" s="2" t="str">
        <x:v>60</x:v>
      </x:c>
      <x:c r="C1068" s="2" t="str">
        <x:v>12BLK36-4</x:v>
      </x:c>
      <x:c r="D1068" s="2" t="str">
        <x:v>6102905</x:v>
      </x:c>
      <x:c r="E1068" s="2" t="str">
        <x:v>0</x:v>
      </x:c>
      <x:c r="F1068" s="2" t="str">
        <x:v>42</x:v>
      </x:c>
      <x:c r="G1068" s="10" t="n">
        <x:v>46111</x:v>
      </x:c>
      <x:c r="H1068" s="10" t="n">
        <x:v>46122</x:v>
      </x:c>
      <x:c r="I1068" s="7" t="n">
        <x:v>500</x:v>
      </x:c>
      <x:c r="J1068" s="7" t="n">
        <x:v>500</x:v>
      </x:c>
      <x:c r="K1068" s="7" t="n">
        <x:v>1</x:v>
      </x:c>
      <x:c r="L1068" s="8" t="n">
        <x:v>16.18</x:v>
      </x:c>
      <x:c r="M1068" s="9" t="n">
        <x:v>88.6</x:v>
      </x:c>
      <x:c r="N1068" s="2" t="str">
        <x:v>i</x:v>
      </x:c>
      <x:c r="O1068" s="2" t="n">
        <x:v>0</x:v>
      </x:c>
      <x:c r="P1068" s="2" t="n">
        <x:v>100</x:v>
      </x:c>
      <x:c r="Q1068" s="2" t="str">
        <x:v>Baseline PO cost</x:v>
      </x:c>
      <x:c r="R1068" s="2" t="str">
        <x:v>Received</x:v>
      </x:c>
      <x:c r="S1068" s="12" t="n">
        <x:f>IF(AND(ISNUMBER(G1068),G1068&gt;0,G1068&lt;=Summary!$E$5,I1068&gt;0),I1068*K1068,0)</x:f>
        <x:v>500</x:v>
      </x:c>
      <x:c r="T1068" s="12" t="n">
        <x:f>MIN(S1068,MAX(0,'Inventory detail'!E182-SUM(S1066:S1067)))</x:f>
        <x:v>0</x:v>
      </x:c>
      <x:c r="U1068" s="12" t="n">
        <x:f>IF(O1068=1,J1068*K1068,0)</x:f>
        <x:v>0</x:v>
      </x:c>
      <x:c r="V1068" s="13" t="str">
        <x:f>IF(O1068=0,"",IF(H1068="","",MAX(H1068,Summary!$E$5)))</x:f>
      </x:c>
      <x:c r="W1068" s="12" t="n">
        <x:f>IF(Q1068="Baseline PO cost",U1068,0)</x:f>
        <x:v>0</x:v>
      </x:c>
      <x:c r="X1068" s="12" t="n">
        <x:f>IF(Q1068="Higher PO cost",U1068,0)</x:f>
        <x:v>0</x:v>
      </x:c>
      <x:c r="Y1068" s="12" t="n">
        <x:f>IF(Q1068="Unclassified",U1068,0)</x:f>
        <x:v>0</x:v>
      </x:c>
    </x:row>
    <x:row r="1069" ht="22" customHeight="1">
      <x:c r="A1069" s="2" t="str">
        <x:v>COIL</x:v>
      </x:c>
      <x:c r="B1069" s="2" t="str">
        <x:v>60</x:v>
      </x:c>
      <x:c r="C1069" s="2" t="str">
        <x:v>12BLK36-4</x:v>
      </x:c>
      <x:c r="D1069" s="2" t="str">
        <x:v>6102897</x:v>
      </x:c>
      <x:c r="E1069" s="2" t="str">
        <x:v>0</x:v>
      </x:c>
      <x:c r="F1069" s="2" t="str">
        <x:v>38</x:v>
      </x:c>
      <x:c r="G1069" s="10" t="n">
        <x:v>46086</x:v>
      </x:c>
      <x:c r="H1069" s="10" t="n">
        <x:v>46094</x:v>
      </x:c>
      <x:c r="I1069" s="7" t="n">
        <x:v>2000</x:v>
      </x:c>
      <x:c r="J1069" s="7" t="n">
        <x:v>2000</x:v>
      </x:c>
      <x:c r="K1069" s="7" t="n">
        <x:v>1</x:v>
      </x:c>
      <x:c r="L1069" s="8" t="n">
        <x:v>16.18</x:v>
      </x:c>
      <x:c r="M1069" s="9" t="n">
        <x:v>354.4</x:v>
      </x:c>
      <x:c r="N1069" s="2" t="str">
        <x:v>i</x:v>
      </x:c>
      <x:c r="O1069" s="2" t="n">
        <x:v>0</x:v>
      </x:c>
      <x:c r="P1069" s="2" t="n">
        <x:v>100</x:v>
      </x:c>
      <x:c r="Q1069" s="2" t="str">
        <x:v>Baseline PO cost</x:v>
      </x:c>
      <x:c r="R1069" s="2" t="str">
        <x:v>Received</x:v>
      </x:c>
      <x:c r="S1069" s="12" t="n">
        <x:f>IF(AND(ISNUMBER(G1069),G1069&gt;0,G1069&lt;=Summary!$E$5,I1069&gt;0),I1069*K1069,0)</x:f>
        <x:v>2000</x:v>
      </x:c>
      <x:c r="T1069" s="12" t="n">
        <x:f>MIN(S1069,MAX(0,'Inventory detail'!E182-SUM(S1066:S1068)))</x:f>
        <x:v>0</x:v>
      </x:c>
      <x:c r="U1069" s="12" t="n">
        <x:f>IF(O1069=1,J1069*K1069,0)</x:f>
        <x:v>0</x:v>
      </x:c>
      <x:c r="V1069" s="13" t="str">
        <x:f>IF(O1069=0,"",IF(H1069="","",MAX(H1069,Summary!$E$5)))</x:f>
      </x:c>
      <x:c r="W1069" s="12" t="n">
        <x:f>IF(Q1069="Baseline PO cost",U1069,0)</x:f>
        <x:v>0</x:v>
      </x:c>
      <x:c r="X1069" s="12" t="n">
        <x:f>IF(Q1069="Higher PO cost",U1069,0)</x:f>
        <x:v>0</x:v>
      </x:c>
      <x:c r="Y1069" s="12" t="n">
        <x:f>IF(Q1069="Unclassified",U1069,0)</x:f>
        <x:v>0</x:v>
      </x:c>
    </x:row>
    <x:row r="1070" ht="22" customHeight="1">
      <x:c r="A1070" s="2" t="str">
        <x:v>COIL</x:v>
      </x:c>
      <x:c r="B1070" s="2" t="str">
        <x:v>60</x:v>
      </x:c>
      <x:c r="C1070" s="2" t="str">
        <x:v>12BLK36-4</x:v>
      </x:c>
      <x:c r="D1070" s="2" t="str">
        <x:v>6102892</x:v>
      </x:c>
      <x:c r="E1070" s="2" t="str">
        <x:v>0</x:v>
      </x:c>
      <x:c r="F1070" s="2" t="str">
        <x:v>41</x:v>
      </x:c>
      <x:c r="G1070" s="10" t="n">
        <x:v>46059</x:v>
      </x:c>
      <x:c r="H1070" s="10" t="n">
        <x:v>46059</x:v>
      </x:c>
      <x:c r="I1070" s="7" t="n">
        <x:v>500</x:v>
      </x:c>
      <x:c r="J1070" s="7" t="n">
        <x:v>500</x:v>
      </x:c>
      <x:c r="K1070" s="7" t="n">
        <x:v>1</x:v>
      </x:c>
      <x:c r="L1070" s="8" t="n">
        <x:v>16.18</x:v>
      </x:c>
      <x:c r="M1070" s="9" t="n">
        <x:v>88.6</x:v>
      </x:c>
      <x:c r="N1070" s="2" t="str">
        <x:v>i</x:v>
      </x:c>
      <x:c r="O1070" s="2" t="n">
        <x:v>0</x:v>
      </x:c>
      <x:c r="P1070" s="2" t="n">
        <x:v>100</x:v>
      </x:c>
      <x:c r="Q1070" s="2" t="str">
        <x:v>Baseline PO cost</x:v>
      </x:c>
      <x:c r="R1070" s="2" t="str">
        <x:v>Received</x:v>
      </x:c>
      <x:c r="S1070" s="12" t="n">
        <x:f>IF(AND(ISNUMBER(G1070),G1070&gt;0,G1070&lt;=Summary!$E$5,I1070&gt;0),I1070*K1070,0)</x:f>
        <x:v>500</x:v>
      </x:c>
      <x:c r="T1070" s="12" t="n">
        <x:f>MIN(S1070,MAX(0,'Inventory detail'!E182-SUM(S1066:S1069)))</x:f>
        <x:v>0</x:v>
      </x:c>
      <x:c r="U1070" s="12" t="n">
        <x:f>IF(O1070=1,J1070*K1070,0)</x:f>
        <x:v>0</x:v>
      </x:c>
      <x:c r="V1070" s="13" t="str">
        <x:f>IF(O1070=0,"",IF(H1070="","",MAX(H1070,Summary!$E$5)))</x:f>
      </x:c>
      <x:c r="W1070" s="12" t="n">
        <x:f>IF(Q1070="Baseline PO cost",U1070,0)</x:f>
        <x:v>0</x:v>
      </x:c>
      <x:c r="X1070" s="12" t="n">
        <x:f>IF(Q1070="Higher PO cost",U1070,0)</x:f>
        <x:v>0</x:v>
      </x:c>
      <x:c r="Y1070" s="12" t="n">
        <x:f>IF(Q1070="Unclassified",U1070,0)</x:f>
        <x:v>0</x:v>
      </x:c>
    </x:row>
    <x:row r="1071" ht="22" customHeight="1">
      <x:c r="A1071" s="2" t="str">
        <x:v>COIL</x:v>
      </x:c>
      <x:c r="B1071" s="2" t="str">
        <x:v>60</x:v>
      </x:c>
      <x:c r="C1071" s="2" t="str">
        <x:v>12BLK36-4</x:v>
      </x:c>
      <x:c r="D1071" s="2" t="str">
        <x:v>6102962</x:v>
      </x:c>
      <x:c r="E1071" s="2" t="str">
        <x:v>0</x:v>
      </x:c>
      <x:c r="F1071" s="2" t="str">
        <x:v>38</x:v>
      </x:c>
      <x:c r="G1071" s="10"/>
      <x:c r="H1071" s="10" t="n">
        <x:v>46346</x:v>
      </x:c>
      <x:c r="I1071" s="7" t="n">
        <x:v>7000</x:v>
      </x:c>
      <x:c r="J1071" s="7" t="n">
        <x:v>7000</x:v>
      </x:c>
      <x:c r="K1071" s="7" t="n">
        <x:v>1</x:v>
      </x:c>
      <x:c r="L1071" s="8" t="n">
        <x:v>16.18</x:v>
      </x:c>
      <x:c r="M1071" s="9" t="n">
        <x:v>0</x:v>
      </x:c>
      <x:c r="N1071" s="2" t="str">
        <x:v>a</x:v>
      </x:c>
      <x:c r="O1071" s="2" t="n">
        <x:v>1</x:v>
      </x:c>
      <x:c r="P1071" s="2" t="n">
        <x:v>100</x:v>
      </x:c>
      <x:c r="Q1071" s="2" t="str">
        <x:v>Baseline PO cost</x:v>
      </x:c>
      <x:c r="R1071" s="2" t="str">
        <x:v>Incoming active PO</x:v>
      </x:c>
      <x:c r="S1071" s="12" t="n">
        <x:f>IF(AND(ISNUMBER(G1071),G1071&gt;0,G1071&lt;=Summary!$E$5,I1071&gt;0),I1071*K1071,0)</x:f>
        <x:v>0</x:v>
      </x:c>
      <x:c r="T1071" s="12" t="n">
        <x:f>MIN(S1071,MAX(0,'Inventory detail'!E182-SUM(S1066:S1070)))</x:f>
        <x:v>0</x:v>
      </x:c>
      <x:c r="U1071" s="12" t="n">
        <x:f>IF(O1071=1,J1071*K1071,0)</x:f>
        <x:v>7000</x:v>
      </x:c>
      <x:c r="V1071" s="13" t="n">
        <x:f>IF(O1071=0,"",IF(H1071="","",MAX(H1071,Summary!$E$5)))</x:f>
        <x:v>46346</x:v>
      </x:c>
      <x:c r="W1071" s="12" t="n">
        <x:f>IF(Q1071="Baseline PO cost",U1071,0)</x:f>
        <x:v>7000</x:v>
      </x:c>
      <x:c r="X1071" s="12" t="n">
        <x:f>IF(Q1071="Higher PO cost",U1071,0)</x:f>
        <x:v>0</x:v>
      </x:c>
      <x:c r="Y1071" s="12" t="n">
        <x:f>IF(Q1071="Unclassified",U1071,0)</x:f>
        <x:v>0</x:v>
      </x:c>
    </x:row>
    <x:row r="1072" ht="22" customHeight="1">
      <x:c r="A1072" s="2" t="str">
        <x:v>COIL</x:v>
      </x:c>
      <x:c r="B1072" s="2" t="str">
        <x:v>60</x:v>
      </x:c>
      <x:c r="C1072" s="2" t="str">
        <x:v>12CLR12-4</x:v>
      </x:c>
      <x:c r="D1072" s="2" t="str">
        <x:v>6102905</x:v>
      </x:c>
      <x:c r="E1072" s="2" t="str">
        <x:v>0</x:v>
      </x:c>
      <x:c r="F1072" s="2" t="str">
        <x:v>16</x:v>
      </x:c>
      <x:c r="G1072" s="10" t="n">
        <x:v>46111</x:v>
      </x:c>
      <x:c r="H1072" s="10" t="n">
        <x:v>46122</x:v>
      </x:c>
      <x:c r="I1072" s="7" t="n">
        <x:v>2100</x:v>
      </x:c>
      <x:c r="J1072" s="7" t="n">
        <x:v>2100</x:v>
      </x:c>
      <x:c r="K1072" s="7" t="n">
        <x:v>1</x:v>
      </x:c>
      <x:c r="L1072" s="8" t="n">
        <x:v>6.36</x:v>
      </x:c>
      <x:c r="M1072" s="9" t="n">
        <x:v>146.16</x:v>
      </x:c>
      <x:c r="N1072" s="2" t="str">
        <x:v>i</x:v>
      </x:c>
      <x:c r="O1072" s="2" t="n">
        <x:v>0</x:v>
      </x:c>
      <x:c r="P1072" s="2" t="n">
        <x:v>100</x:v>
      </x:c>
      <x:c r="Q1072" s="2" t="str">
        <x:v>Baseline PO cost</x:v>
      </x:c>
      <x:c r="R1072" s="2" t="str">
        <x:v>Received</x:v>
      </x:c>
      <x:c r="S1072" s="12" t="n">
        <x:f>IF(AND(ISNUMBER(G1072),G1072&gt;0,G1072&lt;=Summary!$E$5,I1072&gt;0),I1072*K1072,0)</x:f>
        <x:v>2100</x:v>
      </x:c>
      <x:c r="T1072" s="12" t="n">
        <x:f>MIN(S1072,MAX(0,'Inventory detail'!E288-0))</x:f>
        <x:v>2100</x:v>
      </x:c>
      <x:c r="U1072" s="12" t="n">
        <x:f>IF(O1072=1,J1072*K1072,0)</x:f>
        <x:v>0</x:v>
      </x:c>
      <x:c r="V1072" s="13" t="str">
        <x:f>IF(O1072=0,"",IF(H1072="","",MAX(H1072,Summary!$E$5)))</x:f>
      </x:c>
      <x:c r="W1072" s="12" t="n">
        <x:f>IF(Q1072="Baseline PO cost",U1072,0)</x:f>
        <x:v>0</x:v>
      </x:c>
      <x:c r="X1072" s="12" t="n">
        <x:f>IF(Q1072="Higher PO cost",U1072,0)</x:f>
        <x:v>0</x:v>
      </x:c>
      <x:c r="Y1072" s="12" t="n">
        <x:f>IF(Q1072="Unclassified",U1072,0)</x:f>
        <x:v>0</x:v>
      </x:c>
    </x:row>
    <x:row r="1073" ht="22" customHeight="1">
      <x:c r="A1073" s="2" t="str">
        <x:v>COIL</x:v>
      </x:c>
      <x:c r="B1073" s="2" t="str">
        <x:v>60</x:v>
      </x:c>
      <x:c r="C1073" s="2" t="str">
        <x:v>12CLR12-4</x:v>
      </x:c>
      <x:c r="D1073" s="2" t="str">
        <x:v>6102953</x:v>
      </x:c>
      <x:c r="E1073" s="2" t="str">
        <x:v>0</x:v>
      </x:c>
      <x:c r="F1073" s="2" t="str">
        <x:v>14</x:v>
      </x:c>
      <x:c r="G1073" s="10"/>
      <x:c r="H1073" s="10" t="n">
        <x:v>46325</x:v>
      </x:c>
      <x:c r="I1073" s="7" t="n">
        <x:v>2100</x:v>
      </x:c>
      <x:c r="J1073" s="7" t="n">
        <x:v>2100</x:v>
      </x:c>
      <x:c r="K1073" s="7" t="n">
        <x:v>1</x:v>
      </x:c>
      <x:c r="L1073" s="8" t="n">
        <x:v>6.36</x:v>
      </x:c>
      <x:c r="M1073" s="9" t="n">
        <x:v>0</x:v>
      </x:c>
      <x:c r="N1073" s="2" t="str">
        <x:v>a</x:v>
      </x:c>
      <x:c r="O1073" s="2" t="n">
        <x:v>1</x:v>
      </x:c>
      <x:c r="P1073" s="2" t="n">
        <x:v>100</x:v>
      </x:c>
      <x:c r="Q1073" s="2" t="str">
        <x:v>Baseline PO cost</x:v>
      </x:c>
      <x:c r="R1073" s="2" t="str">
        <x:v>Incoming active PO</x:v>
      </x:c>
      <x:c r="S1073" s="12" t="n">
        <x:f>IF(AND(ISNUMBER(G1073),G1073&gt;0,G1073&lt;=Summary!$E$5,I1073&gt;0),I1073*K1073,0)</x:f>
        <x:v>0</x:v>
      </x:c>
      <x:c r="T1073" s="12" t="n">
        <x:f>MIN(S1073,MAX(0,'Inventory detail'!E288-SUM(S1072:S1072)))</x:f>
        <x:v>0</x:v>
      </x:c>
      <x:c r="U1073" s="12" t="n">
        <x:f>IF(O1073=1,J1073*K1073,0)</x:f>
        <x:v>2100</x:v>
      </x:c>
      <x:c r="V1073" s="13" t="n">
        <x:f>IF(O1073=0,"",IF(H1073="","",MAX(H1073,Summary!$E$5)))</x:f>
        <x:v>46325</x:v>
      </x:c>
      <x:c r="W1073" s="12" t="n">
        <x:f>IF(Q1073="Baseline PO cost",U1073,0)</x:f>
        <x:v>2100</x:v>
      </x:c>
      <x:c r="X1073" s="12" t="n">
        <x:f>IF(Q1073="Higher PO cost",U1073,0)</x:f>
        <x:v>0</x:v>
      </x:c>
      <x:c r="Y1073" s="12" t="n">
        <x:f>IF(Q1073="Unclassified",U1073,0)</x:f>
        <x:v>0</x:v>
      </x:c>
    </x:row>
    <x:row r="1074" ht="22" customHeight="1">
      <x:c r="A1074" s="2" t="str">
        <x:v>COIL</x:v>
      </x:c>
      <x:c r="B1074" s="2" t="str">
        <x:v>60</x:v>
      </x:c>
      <x:c r="C1074" s="2" t="str">
        <x:v>12NAV12-4</x:v>
      </x:c>
      <x:c r="D1074" s="2" t="str">
        <x:v>6102947</x:v>
      </x:c>
      <x:c r="E1074" s="2" t="str">
        <x:v>0</x:v>
      </x:c>
      <x:c r="F1074" s="2" t="str">
        <x:v>16</x:v>
      </x:c>
      <x:c r="G1074" s="10" t="n">
        <x:v>46301</x:v>
      </x:c>
      <x:c r="H1074" s="10" t="n">
        <x:v>46304</x:v>
      </x:c>
      <x:c r="I1074" s="7" t="n">
        <x:v>2100</x:v>
      </x:c>
      <x:c r="J1074" s="7" t="n">
        <x:v>2100</x:v>
      </x:c>
      <x:c r="K1074" s="7" t="n">
        <x:v>1</x:v>
      </x:c>
      <x:c r="L1074" s="8" t="n">
        <x:v>6.36</x:v>
      </x:c>
      <x:c r="M1074" s="9" t="n">
        <x:v>150.57</x:v>
      </x:c>
      <x:c r="N1074" s="2" t="str">
        <x:v>i</x:v>
      </x:c>
      <x:c r="O1074" s="2" t="n">
        <x:v>0</x:v>
      </x:c>
      <x:c r="P1074" s="2" t="n">
        <x:v>100</x:v>
      </x:c>
      <x:c r="Q1074" s="2" t="str">
        <x:v>Baseline PO cost</x:v>
      </x:c>
      <x:c r="R1074" s="2" t="str">
        <x:v>Received</x:v>
      </x:c>
      <x:c r="S1074" s="12" t="n">
        <x:f>IF(AND(ISNUMBER(G1074),G1074&gt;0,G1074&lt;=Summary!$E$5,I1074&gt;0),I1074*K1074,0)</x:f>
        <x:v>2100</x:v>
      </x:c>
      <x:c r="T1074" s="12" t="n">
        <x:f>MIN(S1074,MAX(0,'Inventory detail'!E211-0))</x:f>
        <x:v>2100</x:v>
      </x:c>
      <x:c r="U1074" s="12" t="n">
        <x:f>IF(O1074=1,J1074*K1074,0)</x:f>
        <x:v>0</x:v>
      </x:c>
      <x:c r="V1074" s="13" t="str">
        <x:f>IF(O1074=0,"",IF(H1074="","",MAX(H1074,Summary!$E$5)))</x:f>
      </x:c>
      <x:c r="W1074" s="12" t="n">
        <x:f>IF(Q1074="Baseline PO cost",U1074,0)</x:f>
        <x:v>0</x:v>
      </x:c>
      <x:c r="X1074" s="12" t="n">
        <x:f>IF(Q1074="Higher PO cost",U1074,0)</x:f>
        <x:v>0</x:v>
      </x:c>
      <x:c r="Y1074" s="12" t="n">
        <x:f>IF(Q1074="Unclassified",U1074,0)</x:f>
        <x:v>0</x:v>
      </x:c>
    </x:row>
    <x:row r="1075" ht="22" customHeight="1">
      <x:c r="A1075" s="2" t="str">
        <x:v>COIL</x:v>
      </x:c>
      <x:c r="B1075" s="2" t="str">
        <x:v>60</x:v>
      </x:c>
      <x:c r="C1075" s="2" t="str">
        <x:v>12NAV12-4</x:v>
      </x:c>
      <x:c r="D1075" s="2" t="str">
        <x:v>6102937</x:v>
      </x:c>
      <x:c r="E1075" s="2" t="str">
        <x:v>0</x:v>
      </x:c>
      <x:c r="F1075" s="2" t="str">
        <x:v>14</x:v>
      </x:c>
      <x:c r="G1075" s="10" t="n">
        <x:v>46255</x:v>
      </x:c>
      <x:c r="H1075" s="10" t="n">
        <x:v>46254</x:v>
      </x:c>
      <x:c r="I1075" s="7" t="n">
        <x:v>2100</x:v>
      </x:c>
      <x:c r="J1075" s="7" t="n">
        <x:v>2100</x:v>
      </x:c>
      <x:c r="K1075" s="7" t="n">
        <x:v>1</x:v>
      </x:c>
      <x:c r="L1075" s="8" t="n">
        <x:v>6.36</x:v>
      </x:c>
      <x:c r="M1075" s="9" t="n">
        <x:v>150.57</x:v>
      </x:c>
      <x:c r="N1075" s="2" t="str">
        <x:v>i</x:v>
      </x:c>
      <x:c r="O1075" s="2" t="n">
        <x:v>0</x:v>
      </x:c>
      <x:c r="P1075" s="2" t="n">
        <x:v>100</x:v>
      </x:c>
      <x:c r="Q1075" s="2" t="str">
        <x:v>Baseline PO cost</x:v>
      </x:c>
      <x:c r="R1075" s="2" t="str">
        <x:v>Received</x:v>
      </x:c>
      <x:c r="S1075" s="12" t="n">
        <x:f>IF(AND(ISNUMBER(G1075),G1075&gt;0,G1075&lt;=Summary!$E$5,I1075&gt;0),I1075*K1075,0)</x:f>
        <x:v>2100</x:v>
      </x:c>
      <x:c r="T1075" s="12" t="n">
        <x:f>MIN(S1075,MAX(0,'Inventory detail'!E211-SUM(S1074:S1074)))</x:f>
        <x:v>2100</x:v>
      </x:c>
      <x:c r="U1075" s="12" t="n">
        <x:f>IF(O1075=1,J1075*K1075,0)</x:f>
        <x:v>0</x:v>
      </x:c>
      <x:c r="V1075" s="13" t="str">
        <x:f>IF(O1075=0,"",IF(H1075="","",MAX(H1075,Summary!$E$5)))</x:f>
      </x:c>
      <x:c r="W1075" s="12" t="n">
        <x:f>IF(Q1075="Baseline PO cost",U1075,0)</x:f>
        <x:v>0</x:v>
      </x:c>
      <x:c r="X1075" s="12" t="n">
        <x:f>IF(Q1075="Higher PO cost",U1075,0)</x:f>
        <x:v>0</x:v>
      </x:c>
      <x:c r="Y1075" s="12" t="n">
        <x:f>IF(Q1075="Unclassified",U1075,0)</x:f>
        <x:v>0</x:v>
      </x:c>
    </x:row>
    <x:row r="1076" ht="22" customHeight="1">
      <x:c r="A1076" s="2" t="str">
        <x:v>COIL</x:v>
      </x:c>
      <x:c r="B1076" s="2" t="str">
        <x:v>60</x:v>
      </x:c>
      <x:c r="C1076" s="2" t="str">
        <x:v>12NAV12-4</x:v>
      </x:c>
      <x:c r="D1076" s="2" t="str">
        <x:v>6102918</x:v>
      </x:c>
      <x:c r="E1076" s="2" t="str">
        <x:v>0</x:v>
      </x:c>
      <x:c r="F1076" s="2" t="str">
        <x:v>14</x:v>
      </x:c>
      <x:c r="G1076" s="10" t="n">
        <x:v>46161</x:v>
      </x:c>
      <x:c r="H1076" s="10" t="n">
        <x:v>46160</x:v>
      </x:c>
      <x:c r="I1076" s="7" t="n">
        <x:v>8400</x:v>
      </x:c>
      <x:c r="J1076" s="7" t="n">
        <x:v>8400</x:v>
      </x:c>
      <x:c r="K1076" s="7" t="n">
        <x:v>1</x:v>
      </x:c>
      <x:c r="L1076" s="8" t="n">
        <x:v>6.36</x:v>
      </x:c>
      <x:c r="M1076" s="9" t="n">
        <x:v>602.28</x:v>
      </x:c>
      <x:c r="N1076" s="2" t="str">
        <x:v>i</x:v>
      </x:c>
      <x:c r="O1076" s="2" t="n">
        <x:v>0</x:v>
      </x:c>
      <x:c r="P1076" s="2" t="n">
        <x:v>100</x:v>
      </x:c>
      <x:c r="Q1076" s="2" t="str">
        <x:v>Baseline PO cost</x:v>
      </x:c>
      <x:c r="R1076" s="2" t="str">
        <x:v>Received</x:v>
      </x:c>
      <x:c r="S1076" s="12" t="n">
        <x:f>IF(AND(ISNUMBER(G1076),G1076&gt;0,G1076&lt;=Summary!$E$5,I1076&gt;0),I1076*K1076,0)</x:f>
        <x:v>8400</x:v>
      </x:c>
      <x:c r="T1076" s="12" t="n">
        <x:f>MIN(S1076,MAX(0,'Inventory detail'!E211-SUM(S1074:S1075)))</x:f>
        <x:v>2400</x:v>
      </x:c>
      <x:c r="U1076" s="12" t="n">
        <x:f>IF(O1076=1,J1076*K1076,0)</x:f>
        <x:v>0</x:v>
      </x:c>
      <x:c r="V1076" s="13" t="str">
        <x:f>IF(O1076=0,"",IF(H1076="","",MAX(H1076,Summary!$E$5)))</x:f>
      </x:c>
      <x:c r="W1076" s="12" t="n">
        <x:f>IF(Q1076="Baseline PO cost",U1076,0)</x:f>
        <x:v>0</x:v>
      </x:c>
      <x:c r="X1076" s="12" t="n">
        <x:f>IF(Q1076="Higher PO cost",U1076,0)</x:f>
        <x:v>0</x:v>
      </x:c>
      <x:c r="Y1076" s="12" t="n">
        <x:f>IF(Q1076="Unclassified",U1076,0)</x:f>
        <x:v>0</x:v>
      </x:c>
    </x:row>
    <x:row r="1077" ht="22" customHeight="1">
      <x:c r="A1077" s="2" t="str">
        <x:v>COIL</x:v>
      </x:c>
      <x:c r="B1077" s="2" t="str">
        <x:v>60</x:v>
      </x:c>
      <x:c r="C1077" s="2" t="str">
        <x:v>12WHT12-4</x:v>
      </x:c>
      <x:c r="D1077" s="2" t="str">
        <x:v>6102947</x:v>
      </x:c>
      <x:c r="E1077" s="2" t="str">
        <x:v>0</x:v>
      </x:c>
      <x:c r="F1077" s="2" t="str">
        <x:v>17</x:v>
      </x:c>
      <x:c r="G1077" s="10" t="n">
        <x:v>46301</x:v>
      </x:c>
      <x:c r="H1077" s="10" t="n">
        <x:v>46304</x:v>
      </x:c>
      <x:c r="I1077" s="7" t="n">
        <x:v>23100</x:v>
      </x:c>
      <x:c r="J1077" s="7" t="n">
        <x:v>23100</x:v>
      </x:c>
      <x:c r="K1077" s="7" t="n">
        <x:v>1</x:v>
      </x:c>
      <x:c r="L1077" s="8" t="n">
        <x:v>6.36</x:v>
      </x:c>
      <x:c r="M1077" s="9" t="n">
        <x:v>1656.27</x:v>
      </x:c>
      <x:c r="N1077" s="2" t="str">
        <x:v>i</x:v>
      </x:c>
      <x:c r="O1077" s="2" t="n">
        <x:v>0</x:v>
      </x:c>
      <x:c r="P1077" s="2" t="n">
        <x:v>100</x:v>
      </x:c>
      <x:c r="Q1077" s="2" t="str">
        <x:v>Baseline PO cost</x:v>
      </x:c>
      <x:c r="R1077" s="2" t="str">
        <x:v>Received</x:v>
      </x:c>
      <x:c r="S1077" s="12" t="n">
        <x:f>IF(AND(ISNUMBER(G1077),G1077&gt;0,G1077&lt;=Summary!$E$5,I1077&gt;0),I1077*K1077,0)</x:f>
        <x:v>23100</x:v>
      </x:c>
      <x:c r="T1077" s="12" t="n">
        <x:f>MIN(S1077,MAX(0,'Inventory detail'!E65-0))</x:f>
        <x:v>22900</x:v>
      </x:c>
      <x:c r="U1077" s="12" t="n">
        <x:f>IF(O1077=1,J1077*K1077,0)</x:f>
        <x:v>0</x:v>
      </x:c>
      <x:c r="V1077" s="13" t="str">
        <x:f>IF(O1077=0,"",IF(H1077="","",MAX(H1077,Summary!$E$5)))</x:f>
      </x:c>
      <x:c r="W1077" s="12" t="n">
        <x:f>IF(Q1077="Baseline PO cost",U1077,0)</x:f>
        <x:v>0</x:v>
      </x:c>
      <x:c r="X1077" s="12" t="n">
        <x:f>IF(Q1077="Higher PO cost",U1077,0)</x:f>
        <x:v>0</x:v>
      </x:c>
      <x:c r="Y1077" s="12" t="n">
        <x:f>IF(Q1077="Unclassified",U1077,0)</x:f>
        <x:v>0</x:v>
      </x:c>
    </x:row>
    <x:row r="1078" ht="22" customHeight="1">
      <x:c r="A1078" s="2" t="str">
        <x:v>COIL</x:v>
      </x:c>
      <x:c r="B1078" s="2" t="str">
        <x:v>60</x:v>
      </x:c>
      <x:c r="C1078" s="2" t="str">
        <x:v>12WHT12-4</x:v>
      </x:c>
      <x:c r="D1078" s="2" t="str">
        <x:v>6102937</x:v>
      </x:c>
      <x:c r="E1078" s="2" t="str">
        <x:v>0</x:v>
      </x:c>
      <x:c r="F1078" s="2" t="str">
        <x:v>15</x:v>
      </x:c>
      <x:c r="G1078" s="10" t="n">
        <x:v>46255</x:v>
      </x:c>
      <x:c r="H1078" s="10" t="n">
        <x:v>46254</x:v>
      </x:c>
      <x:c r="I1078" s="7" t="n">
        <x:v>8400</x:v>
      </x:c>
      <x:c r="J1078" s="7" t="n">
        <x:v>8400</x:v>
      </x:c>
      <x:c r="K1078" s="7" t="n">
        <x:v>1</x:v>
      </x:c>
      <x:c r="L1078" s="8" t="n">
        <x:v>6.36</x:v>
      </x:c>
      <x:c r="M1078" s="9" t="n">
        <x:v>602.28</x:v>
      </x:c>
      <x:c r="N1078" s="2" t="str">
        <x:v>i</x:v>
      </x:c>
      <x:c r="O1078" s="2" t="n">
        <x:v>0</x:v>
      </x:c>
      <x:c r="P1078" s="2" t="n">
        <x:v>100</x:v>
      </x:c>
      <x:c r="Q1078" s="2" t="str">
        <x:v>Baseline PO cost</x:v>
      </x:c>
      <x:c r="R1078" s="2" t="str">
        <x:v>Received</x:v>
      </x:c>
      <x:c r="S1078" s="12" t="n">
        <x:f>IF(AND(ISNUMBER(G1078),G1078&gt;0,G1078&lt;=Summary!$E$5,I1078&gt;0),I1078*K1078,0)</x:f>
        <x:v>8400</x:v>
      </x:c>
      <x:c r="T1078" s="12" t="n">
        <x:f>MIN(S1078,MAX(0,'Inventory detail'!E65-SUM(S1077:S1077)))</x:f>
        <x:v>0</x:v>
      </x:c>
      <x:c r="U1078" s="12" t="n">
        <x:f>IF(O1078=1,J1078*K1078,0)</x:f>
        <x:v>0</x:v>
      </x:c>
      <x:c r="V1078" s="13" t="str">
        <x:f>IF(O1078=0,"",IF(H1078="","",MAX(H1078,Summary!$E$5)))</x:f>
      </x:c>
      <x:c r="W1078" s="12" t="n">
        <x:f>IF(Q1078="Baseline PO cost",U1078,0)</x:f>
        <x:v>0</x:v>
      </x:c>
      <x:c r="X1078" s="12" t="n">
        <x:f>IF(Q1078="Higher PO cost",U1078,0)</x:f>
        <x:v>0</x:v>
      </x:c>
      <x:c r="Y1078" s="12" t="n">
        <x:f>IF(Q1078="Unclassified",U1078,0)</x:f>
        <x:v>0</x:v>
      </x:c>
    </x:row>
    <x:row r="1079" ht="22" customHeight="1">
      <x:c r="A1079" s="2" t="str">
        <x:v>COIL</x:v>
      </x:c>
      <x:c r="B1079" s="2" t="str">
        <x:v>60</x:v>
      </x:c>
      <x:c r="C1079" s="2" t="str">
        <x:v>12WHT12-4</x:v>
      </x:c>
      <x:c r="D1079" s="2" t="str">
        <x:v>6102932</x:v>
      </x:c>
      <x:c r="E1079" s="2" t="str">
        <x:v>0</x:v>
      </x:c>
      <x:c r="F1079" s="2" t="str">
        <x:v>16</x:v>
      </x:c>
      <x:c r="G1079" s="10" t="n">
        <x:v>46204</x:v>
      </x:c>
      <x:c r="H1079" s="10" t="n">
        <x:v>46205</x:v>
      </x:c>
      <x:c r="I1079" s="7" t="n">
        <x:v>4200</x:v>
      </x:c>
      <x:c r="J1079" s="7" t="n">
        <x:v>4200</x:v>
      </x:c>
      <x:c r="K1079" s="7" t="n">
        <x:v>1</x:v>
      </x:c>
      <x:c r="L1079" s="8" t="n">
        <x:v>6.36</x:v>
      </x:c>
      <x:c r="M1079" s="9" t="n">
        <x:v>301.14</x:v>
      </x:c>
      <x:c r="N1079" s="2" t="str">
        <x:v>i</x:v>
      </x:c>
      <x:c r="O1079" s="2" t="n">
        <x:v>0</x:v>
      </x:c>
      <x:c r="P1079" s="2" t="n">
        <x:v>100</x:v>
      </x:c>
      <x:c r="Q1079" s="2" t="str">
        <x:v>Baseline PO cost</x:v>
      </x:c>
      <x:c r="R1079" s="2" t="str">
        <x:v>Received</x:v>
      </x:c>
      <x:c r="S1079" s="12" t="n">
        <x:f>IF(AND(ISNUMBER(G1079),G1079&gt;0,G1079&lt;=Summary!$E$5,I1079&gt;0),I1079*K1079,0)</x:f>
        <x:v>4200</x:v>
      </x:c>
      <x:c r="T1079" s="12" t="n">
        <x:f>MIN(S1079,MAX(0,'Inventory detail'!E65-SUM(S1077:S1078)))</x:f>
        <x:v>0</x:v>
      </x:c>
      <x:c r="U1079" s="12" t="n">
        <x:f>IF(O1079=1,J1079*K1079,0)</x:f>
        <x:v>0</x:v>
      </x:c>
      <x:c r="V1079" s="13" t="str">
        <x:f>IF(O1079=0,"",IF(H1079="","",MAX(H1079,Summary!$E$5)))</x:f>
      </x:c>
      <x:c r="W1079" s="12" t="n">
        <x:f>IF(Q1079="Baseline PO cost",U1079,0)</x:f>
        <x:v>0</x:v>
      </x:c>
      <x:c r="X1079" s="12" t="n">
        <x:f>IF(Q1079="Higher PO cost",U1079,0)</x:f>
        <x:v>0</x:v>
      </x:c>
      <x:c r="Y1079" s="12" t="n">
        <x:f>IF(Q1079="Unclassified",U1079,0)</x:f>
        <x:v>0</x:v>
      </x:c>
    </x:row>
    <x:row r="1080" ht="22" customHeight="1">
      <x:c r="A1080" s="2" t="str">
        <x:v>COIL</x:v>
      </x:c>
      <x:c r="B1080" s="2" t="str">
        <x:v>60</x:v>
      </x:c>
      <x:c r="C1080" s="2" t="str">
        <x:v>12WHT12-4</x:v>
      </x:c>
      <x:c r="D1080" s="2" t="str">
        <x:v>6102924</x:v>
      </x:c>
      <x:c r="E1080" s="2" t="str">
        <x:v>0</x:v>
      </x:c>
      <x:c r="F1080" s="2" t="str">
        <x:v>16</x:v>
      </x:c>
      <x:c r="G1080" s="10" t="n">
        <x:v>46185</x:v>
      </x:c>
      <x:c r="H1080" s="10" t="n">
        <x:v>46185</x:v>
      </x:c>
      <x:c r="I1080" s="7" t="n">
        <x:v>2100</x:v>
      </x:c>
      <x:c r="J1080" s="7" t="n">
        <x:v>2100</x:v>
      </x:c>
      <x:c r="K1080" s="7" t="n">
        <x:v>1</x:v>
      </x:c>
      <x:c r="L1080" s="8" t="n">
        <x:v>6.36</x:v>
      </x:c>
      <x:c r="M1080" s="9" t="n">
        <x:v>150.57</x:v>
      </x:c>
      <x:c r="N1080" s="2" t="str">
        <x:v>i</x:v>
      </x:c>
      <x:c r="O1080" s="2" t="n">
        <x:v>0</x:v>
      </x:c>
      <x:c r="P1080" s="2" t="n">
        <x:v>100</x:v>
      </x:c>
      <x:c r="Q1080" s="2" t="str">
        <x:v>Baseline PO cost</x:v>
      </x:c>
      <x:c r="R1080" s="2" t="str">
        <x:v>Received</x:v>
      </x:c>
      <x:c r="S1080" s="12" t="n">
        <x:f>IF(AND(ISNUMBER(G1080),G1080&gt;0,G1080&lt;=Summary!$E$5,I1080&gt;0),I1080*K1080,0)</x:f>
        <x:v>2100</x:v>
      </x:c>
      <x:c r="T1080" s="12" t="n">
        <x:f>MIN(S1080,MAX(0,'Inventory detail'!E65-SUM(S1077:S1079)))</x:f>
        <x:v>0</x:v>
      </x:c>
      <x:c r="U1080" s="12" t="n">
        <x:f>IF(O1080=1,J1080*K1080,0)</x:f>
        <x:v>0</x:v>
      </x:c>
      <x:c r="V1080" s="13" t="str">
        <x:f>IF(O1080=0,"",IF(H1080="","",MAX(H1080,Summary!$E$5)))</x:f>
      </x:c>
      <x:c r="W1080" s="12" t="n">
        <x:f>IF(Q1080="Baseline PO cost",U1080,0)</x:f>
        <x:v>0</x:v>
      </x:c>
      <x:c r="X1080" s="12" t="n">
        <x:f>IF(Q1080="Higher PO cost",U1080,0)</x:f>
        <x:v>0</x:v>
      </x:c>
      <x:c r="Y1080" s="12" t="n">
        <x:f>IF(Q1080="Unclassified",U1080,0)</x:f>
        <x:v>0</x:v>
      </x:c>
    </x:row>
    <x:row r="1081" ht="22" customHeight="1">
      <x:c r="A1081" s="2" t="str">
        <x:v>COIL</x:v>
      </x:c>
      <x:c r="B1081" s="2" t="str">
        <x:v>60</x:v>
      </x:c>
      <x:c r="C1081" s="2" t="str">
        <x:v>12WHT12-4</x:v>
      </x:c>
      <x:c r="D1081" s="2" t="str">
        <x:v>6102918</x:v>
      </x:c>
      <x:c r="E1081" s="2" t="str">
        <x:v>0</x:v>
      </x:c>
      <x:c r="F1081" s="2" t="str">
        <x:v>15</x:v>
      </x:c>
      <x:c r="G1081" s="10" t="n">
        <x:v>46161</x:v>
      </x:c>
      <x:c r="H1081" s="10" t="n">
        <x:v>46160</x:v>
      </x:c>
      <x:c r="I1081" s="7" t="n">
        <x:v>4200</x:v>
      </x:c>
      <x:c r="J1081" s="7" t="n">
        <x:v>4200</x:v>
      </x:c>
      <x:c r="K1081" s="7" t="n">
        <x:v>1</x:v>
      </x:c>
      <x:c r="L1081" s="8" t="n">
        <x:v>6.36</x:v>
      </x:c>
      <x:c r="M1081" s="9" t="n">
        <x:v>301.14</x:v>
      </x:c>
      <x:c r="N1081" s="2" t="str">
        <x:v>i</x:v>
      </x:c>
      <x:c r="O1081" s="2" t="n">
        <x:v>0</x:v>
      </x:c>
      <x:c r="P1081" s="2" t="n">
        <x:v>100</x:v>
      </x:c>
      <x:c r="Q1081" s="2" t="str">
        <x:v>Baseline PO cost</x:v>
      </x:c>
      <x:c r="R1081" s="2" t="str">
        <x:v>Received</x:v>
      </x:c>
      <x:c r="S1081" s="12" t="n">
        <x:f>IF(AND(ISNUMBER(G1081),G1081&gt;0,G1081&lt;=Summary!$E$5,I1081&gt;0),I1081*K1081,0)</x:f>
        <x:v>4200</x:v>
      </x:c>
      <x:c r="T1081" s="12" t="n">
        <x:f>MIN(S1081,MAX(0,'Inventory detail'!E65-SUM(S1077:S1080)))</x:f>
        <x:v>0</x:v>
      </x:c>
      <x:c r="U1081" s="12" t="n">
        <x:f>IF(O1081=1,J1081*K1081,0)</x:f>
        <x:v>0</x:v>
      </x:c>
      <x:c r="V1081" s="13" t="str">
        <x:f>IF(O1081=0,"",IF(H1081="","",MAX(H1081,Summary!$E$5)))</x:f>
      </x:c>
      <x:c r="W1081" s="12" t="n">
        <x:f>IF(Q1081="Baseline PO cost",U1081,0)</x:f>
        <x:v>0</x:v>
      </x:c>
      <x:c r="X1081" s="12" t="n">
        <x:f>IF(Q1081="Higher PO cost",U1081,0)</x:f>
        <x:v>0</x:v>
      </x:c>
      <x:c r="Y1081" s="12" t="n">
        <x:f>IF(Q1081="Unclassified",U1081,0)</x:f>
        <x:v>0</x:v>
      </x:c>
    </x:row>
    <x:row r="1082" ht="22" customHeight="1">
      <x:c r="A1082" s="2" t="str">
        <x:v>COIL</x:v>
      </x:c>
      <x:c r="B1082" s="2" t="str">
        <x:v>60</x:v>
      </x:c>
      <x:c r="C1082" s="2" t="str">
        <x:v>12WHT12-4</x:v>
      </x:c>
      <x:c r="D1082" s="2" t="str">
        <x:v>6102911</x:v>
      </x:c>
      <x:c r="E1082" s="2" t="str">
        <x:v>0</x:v>
      </x:c>
      <x:c r="F1082" s="2" t="str">
        <x:v>13</x:v>
      </x:c>
      <x:c r="G1082" s="10" t="n">
        <x:v>46128</x:v>
      </x:c>
      <x:c r="H1082" s="10" t="n">
        <x:v>46129</x:v>
      </x:c>
      <x:c r="I1082" s="7" t="n">
        <x:v>2100</x:v>
      </x:c>
      <x:c r="J1082" s="7" t="n">
        <x:v>2100</x:v>
      </x:c>
      <x:c r="K1082" s="7" t="n">
        <x:v>1</x:v>
      </x:c>
      <x:c r="L1082" s="8" t="n">
        <x:v>6.36</x:v>
      </x:c>
      <x:c r="M1082" s="9" t="n">
        <x:v>146.16</x:v>
      </x:c>
      <x:c r="N1082" s="2" t="str">
        <x:v>i</x:v>
      </x:c>
      <x:c r="O1082" s="2" t="n">
        <x:v>0</x:v>
      </x:c>
      <x:c r="P1082" s="2" t="n">
        <x:v>100</x:v>
      </x:c>
      <x:c r="Q1082" s="2" t="str">
        <x:v>Baseline PO cost</x:v>
      </x:c>
      <x:c r="R1082" s="2" t="str">
        <x:v>Received</x:v>
      </x:c>
      <x:c r="S1082" s="12" t="n">
        <x:f>IF(AND(ISNUMBER(G1082),G1082&gt;0,G1082&lt;=Summary!$E$5,I1082&gt;0),I1082*K1082,0)</x:f>
        <x:v>2100</x:v>
      </x:c>
      <x:c r="T1082" s="12" t="n">
        <x:f>MIN(S1082,MAX(0,'Inventory detail'!E65-SUM(S1077:S1081)))</x:f>
        <x:v>0</x:v>
      </x:c>
      <x:c r="U1082" s="12" t="n">
        <x:f>IF(O1082=1,J1082*K1082,0)</x:f>
        <x:v>0</x:v>
      </x:c>
      <x:c r="V1082" s="13" t="str">
        <x:f>IF(O1082=0,"",IF(H1082="","",MAX(H1082,Summary!$E$5)))</x:f>
      </x:c>
      <x:c r="W1082" s="12" t="n">
        <x:f>IF(Q1082="Baseline PO cost",U1082,0)</x:f>
        <x:v>0</x:v>
      </x:c>
      <x:c r="X1082" s="12" t="n">
        <x:f>IF(Q1082="Higher PO cost",U1082,0)</x:f>
        <x:v>0</x:v>
      </x:c>
      <x:c r="Y1082" s="12" t="n">
        <x:f>IF(Q1082="Unclassified",U1082,0)</x:f>
        <x:v>0</x:v>
      </x:c>
    </x:row>
    <x:row r="1083" ht="22" customHeight="1">
      <x:c r="A1083" s="2" t="str">
        <x:v>COIL</x:v>
      </x:c>
      <x:c r="B1083" s="2" t="str">
        <x:v>60</x:v>
      </x:c>
      <x:c r="C1083" s="2" t="str">
        <x:v>12WHT12-4</x:v>
      </x:c>
      <x:c r="D1083" s="2" t="str">
        <x:v>6102905</x:v>
      </x:c>
      <x:c r="E1083" s="2" t="str">
        <x:v>0</x:v>
      </x:c>
      <x:c r="F1083" s="2" t="str">
        <x:v>17</x:v>
      </x:c>
      <x:c r="G1083" s="10" t="n">
        <x:v>46111</x:v>
      </x:c>
      <x:c r="H1083" s="10" t="n">
        <x:v>46122</x:v>
      </x:c>
      <x:c r="I1083" s="7" t="n">
        <x:v>4200</x:v>
      </x:c>
      <x:c r="J1083" s="7" t="n">
        <x:v>4200</x:v>
      </x:c>
      <x:c r="K1083" s="7" t="n">
        <x:v>1</x:v>
      </x:c>
      <x:c r="L1083" s="8" t="n">
        <x:v>6.36</x:v>
      </x:c>
      <x:c r="M1083" s="9" t="n">
        <x:v>292.32</x:v>
      </x:c>
      <x:c r="N1083" s="2" t="str">
        <x:v>i</x:v>
      </x:c>
      <x:c r="O1083" s="2" t="n">
        <x:v>0</x:v>
      </x:c>
      <x:c r="P1083" s="2" t="n">
        <x:v>100</x:v>
      </x:c>
      <x:c r="Q1083" s="2" t="str">
        <x:v>Baseline PO cost</x:v>
      </x:c>
      <x:c r="R1083" s="2" t="str">
        <x:v>Received</x:v>
      </x:c>
      <x:c r="S1083" s="12" t="n">
        <x:f>IF(AND(ISNUMBER(G1083),G1083&gt;0,G1083&lt;=Summary!$E$5,I1083&gt;0),I1083*K1083,0)</x:f>
        <x:v>4200</x:v>
      </x:c>
      <x:c r="T1083" s="12" t="n">
        <x:f>MIN(S1083,MAX(0,'Inventory detail'!E65-SUM(S1077:S1082)))</x:f>
        <x:v>0</x:v>
      </x:c>
      <x:c r="U1083" s="12" t="n">
        <x:f>IF(O1083=1,J1083*K1083,0)</x:f>
        <x:v>0</x:v>
      </x:c>
      <x:c r="V1083" s="13" t="str">
        <x:f>IF(O1083=0,"",IF(H1083="","",MAX(H1083,Summary!$E$5)))</x:f>
      </x:c>
      <x:c r="W1083" s="12" t="n">
        <x:f>IF(Q1083="Baseline PO cost",U1083,0)</x:f>
        <x:v>0</x:v>
      </x:c>
      <x:c r="X1083" s="12" t="n">
        <x:f>IF(Q1083="Higher PO cost",U1083,0)</x:f>
        <x:v>0</x:v>
      </x:c>
      <x:c r="Y1083" s="12" t="n">
        <x:f>IF(Q1083="Unclassified",U1083,0)</x:f>
        <x:v>0</x:v>
      </x:c>
    </x:row>
    <x:row r="1084" ht="22" customHeight="1">
      <x:c r="A1084" s="2" t="str">
        <x:v>COIL</x:v>
      </x:c>
      <x:c r="B1084" s="2" t="str">
        <x:v>60</x:v>
      </x:c>
      <x:c r="C1084" s="2" t="str">
        <x:v>12WHT12-4</x:v>
      </x:c>
      <x:c r="D1084" s="2" t="str">
        <x:v>6102897</x:v>
      </x:c>
      <x:c r="E1084" s="2" t="str">
        <x:v>0</x:v>
      </x:c>
      <x:c r="F1084" s="2" t="str">
        <x:v>12</x:v>
      </x:c>
      <x:c r="G1084" s="10" t="n">
        <x:v>46086</x:v>
      </x:c>
      <x:c r="H1084" s="10" t="n">
        <x:v>46094</x:v>
      </x:c>
      <x:c r="I1084" s="7" t="n">
        <x:v>4200</x:v>
      </x:c>
      <x:c r="J1084" s="7" t="n">
        <x:v>4200</x:v>
      </x:c>
      <x:c r="K1084" s="7" t="n">
        <x:v>1</x:v>
      </x:c>
      <x:c r="L1084" s="8" t="n">
        <x:v>6.36</x:v>
      </x:c>
      <x:c r="M1084" s="9" t="n">
        <x:v>292.32</x:v>
      </x:c>
      <x:c r="N1084" s="2" t="str">
        <x:v>i</x:v>
      </x:c>
      <x:c r="O1084" s="2" t="n">
        <x:v>0</x:v>
      </x:c>
      <x:c r="P1084" s="2" t="n">
        <x:v>100</x:v>
      </x:c>
      <x:c r="Q1084" s="2" t="str">
        <x:v>Baseline PO cost</x:v>
      </x:c>
      <x:c r="R1084" s="2" t="str">
        <x:v>Received</x:v>
      </x:c>
      <x:c r="S1084" s="12" t="n">
        <x:f>IF(AND(ISNUMBER(G1084),G1084&gt;0,G1084&lt;=Summary!$E$5,I1084&gt;0),I1084*K1084,0)</x:f>
        <x:v>4200</x:v>
      </x:c>
      <x:c r="T1084" s="12" t="n">
        <x:f>MIN(S1084,MAX(0,'Inventory detail'!E65-SUM(S1077:S1083)))</x:f>
        <x:v>0</x:v>
      </x:c>
      <x:c r="U1084" s="12" t="n">
        <x:f>IF(O1084=1,J1084*K1084,0)</x:f>
        <x:v>0</x:v>
      </x:c>
      <x:c r="V1084" s="13" t="str">
        <x:f>IF(O1084=0,"",IF(H1084="","",MAX(H1084,Summary!$E$5)))</x:f>
      </x:c>
      <x:c r="W1084" s="12" t="n">
        <x:f>IF(Q1084="Baseline PO cost",U1084,0)</x:f>
        <x:v>0</x:v>
      </x:c>
      <x:c r="X1084" s="12" t="n">
        <x:f>IF(Q1084="Higher PO cost",U1084,0)</x:f>
        <x:v>0</x:v>
      </x:c>
      <x:c r="Y1084" s="12" t="n">
        <x:f>IF(Q1084="Unclassified",U1084,0)</x:f>
        <x:v>0</x:v>
      </x:c>
    </x:row>
    <x:row r="1085" ht="22" customHeight="1">
      <x:c r="A1085" s="2" t="str">
        <x:v>COIL</x:v>
      </x:c>
      <x:c r="B1085" s="2" t="str">
        <x:v>60</x:v>
      </x:c>
      <x:c r="C1085" s="2" t="str">
        <x:v>12WHT12-4</x:v>
      </x:c>
      <x:c r="D1085" s="2" t="str">
        <x:v>6102892</x:v>
      </x:c>
      <x:c r="E1085" s="2" t="str">
        <x:v>0</x:v>
      </x:c>
      <x:c r="F1085" s="2" t="str">
        <x:v>15</x:v>
      </x:c>
      <x:c r="G1085" s="10" t="n">
        <x:v>46059</x:v>
      </x:c>
      <x:c r="H1085" s="10" t="n">
        <x:v>46059</x:v>
      </x:c>
      <x:c r="I1085" s="7" t="n">
        <x:v>12600</x:v>
      </x:c>
      <x:c r="J1085" s="7" t="n">
        <x:v>12600</x:v>
      </x:c>
      <x:c r="K1085" s="7" t="n">
        <x:v>1</x:v>
      </x:c>
      <x:c r="L1085" s="8" t="n">
        <x:v>6.36</x:v>
      </x:c>
      <x:c r="M1085" s="9" t="n">
        <x:v>876.96</x:v>
      </x:c>
      <x:c r="N1085" s="2" t="str">
        <x:v>i</x:v>
      </x:c>
      <x:c r="O1085" s="2" t="n">
        <x:v>0</x:v>
      </x:c>
      <x:c r="P1085" s="2" t="n">
        <x:v>100</x:v>
      </x:c>
      <x:c r="Q1085" s="2" t="str">
        <x:v>Baseline PO cost</x:v>
      </x:c>
      <x:c r="R1085" s="2" t="str">
        <x:v>Received</x:v>
      </x:c>
      <x:c r="S1085" s="12" t="n">
        <x:f>IF(AND(ISNUMBER(G1085),G1085&gt;0,G1085&lt;=Summary!$E$5,I1085&gt;0),I1085*K1085,0)</x:f>
        <x:v>12600</x:v>
      </x:c>
      <x:c r="T1085" s="12" t="n">
        <x:f>MIN(S1085,MAX(0,'Inventory detail'!E65-SUM(S1077:S1084)))</x:f>
        <x:v>0</x:v>
      </x:c>
      <x:c r="U1085" s="12" t="n">
        <x:f>IF(O1085=1,J1085*K1085,0)</x:f>
        <x:v>0</x:v>
      </x:c>
      <x:c r="V1085" s="13" t="str">
        <x:f>IF(O1085=0,"",IF(H1085="","",MAX(H1085,Summary!$E$5)))</x:f>
      </x:c>
      <x:c r="W1085" s="12" t="n">
        <x:f>IF(Q1085="Baseline PO cost",U1085,0)</x:f>
        <x:v>0</x:v>
      </x:c>
      <x:c r="X1085" s="12" t="n">
        <x:f>IF(Q1085="Higher PO cost",U1085,0)</x:f>
        <x:v>0</x:v>
      </x:c>
      <x:c r="Y1085" s="12" t="n">
        <x:f>IF(Q1085="Unclassified",U1085,0)</x:f>
        <x:v>0</x:v>
      </x:c>
    </x:row>
    <x:row r="1086" ht="22" customHeight="1">
      <x:c r="A1086" s="2" t="str">
        <x:v>COIL</x:v>
      </x:c>
      <x:c r="B1086" s="2" t="str">
        <x:v>60</x:v>
      </x:c>
      <x:c r="C1086" s="2" t="str">
        <x:v>12WHT12-4</x:v>
      </x:c>
      <x:c r="D1086" s="2" t="str">
        <x:v>6102962</x:v>
      </x:c>
      <x:c r="E1086" s="2" t="str">
        <x:v>0</x:v>
      </x:c>
      <x:c r="F1086" s="2" t="str">
        <x:v>14</x:v>
      </x:c>
      <x:c r="G1086" s="10"/>
      <x:c r="H1086" s="10" t="n">
        <x:v>46346</x:v>
      </x:c>
      <x:c r="I1086" s="7" t="n">
        <x:v>6300</x:v>
      </x:c>
      <x:c r="J1086" s="7" t="n">
        <x:v>6300</x:v>
      </x:c>
      <x:c r="K1086" s="7" t="n">
        <x:v>1</x:v>
      </x:c>
      <x:c r="L1086" s="8" t="n">
        <x:v>6.36</x:v>
      </x:c>
      <x:c r="M1086" s="9" t="n">
        <x:v>0</x:v>
      </x:c>
      <x:c r="N1086" s="2" t="str">
        <x:v>a</x:v>
      </x:c>
      <x:c r="O1086" s="2" t="n">
        <x:v>1</x:v>
      </x:c>
      <x:c r="P1086" s="2" t="n">
        <x:v>100</x:v>
      </x:c>
      <x:c r="Q1086" s="2" t="str">
        <x:v>Baseline PO cost</x:v>
      </x:c>
      <x:c r="R1086" s="2" t="str">
        <x:v>Incoming active PO</x:v>
      </x:c>
      <x:c r="S1086" s="12" t="n">
        <x:f>IF(AND(ISNUMBER(G1086),G1086&gt;0,G1086&lt;=Summary!$E$5,I1086&gt;0),I1086*K1086,0)</x:f>
        <x:v>0</x:v>
      </x:c>
      <x:c r="T1086" s="12" t="n">
        <x:f>MIN(S1086,MAX(0,'Inventory detail'!E65-SUM(S1077:S1085)))</x:f>
        <x:v>0</x:v>
      </x:c>
      <x:c r="U1086" s="12" t="n">
        <x:f>IF(O1086=1,J1086*K1086,0)</x:f>
        <x:v>6300</x:v>
      </x:c>
      <x:c r="V1086" s="13" t="n">
        <x:f>IF(O1086=0,"",IF(H1086="","",MAX(H1086,Summary!$E$5)))</x:f>
        <x:v>46346</x:v>
      </x:c>
      <x:c r="W1086" s="12" t="n">
        <x:f>IF(Q1086="Baseline PO cost",U1086,0)</x:f>
        <x:v>6300</x:v>
      </x:c>
      <x:c r="X1086" s="12" t="n">
        <x:f>IF(Q1086="Higher PO cost",U1086,0)</x:f>
        <x:v>0</x:v>
      </x:c>
      <x:c r="Y1086" s="12" t="n">
        <x:f>IF(Q1086="Unclassified",U1086,0)</x:f>
        <x:v>0</x:v>
      </x:c>
    </x:row>
    <x:row r="1087" ht="22" customHeight="1">
      <x:c r="A1087" s="2" t="str">
        <x:v>COIL</x:v>
      </x:c>
      <x:c r="B1087" s="2" t="str">
        <x:v>60</x:v>
      </x:c>
      <x:c r="C1087" s="2" t="str">
        <x:v>12WHT36-4</x:v>
      </x:c>
      <x:c r="D1087" s="2" t="str">
        <x:v>6102892</x:v>
      </x:c>
      <x:c r="E1087" s="2" t="str">
        <x:v>0</x:v>
      </x:c>
      <x:c r="F1087" s="2" t="str">
        <x:v>42</x:v>
      </x:c>
      <x:c r="G1087" s="10" t="n">
        <x:v>46059</x:v>
      </x:c>
      <x:c r="H1087" s="10" t="n">
        <x:v>46059</x:v>
      </x:c>
      <x:c r="I1087" s="7" t="n">
        <x:v>500</x:v>
      </x:c>
      <x:c r="J1087" s="7" t="n">
        <x:v>500</x:v>
      </x:c>
      <x:c r="K1087" s="7" t="n">
        <x:v>1</x:v>
      </x:c>
      <x:c r="L1087" s="8" t="n">
        <x:v>19.84</x:v>
      </x:c>
      <x:c r="M1087" s="9" t="n">
        <x:v>108.6</x:v>
      </x:c>
      <x:c r="N1087" s="2" t="str">
        <x:v>i</x:v>
      </x:c>
      <x:c r="O1087" s="2" t="n">
        <x:v>0</x:v>
      </x:c>
      <x:c r="P1087" s="2" t="n">
        <x:v>100</x:v>
      </x:c>
      <x:c r="Q1087" s="2" t="str">
        <x:v>Baseline PO cost</x:v>
      </x:c>
      <x:c r="R1087" s="2" t="str">
        <x:v>Received</x:v>
      </x:c>
      <x:c r="S1087" s="12" t="n">
        <x:f>IF(AND(ISNUMBER(G1087),G1087&gt;0,G1087&lt;=Summary!$E$5,I1087&gt;0),I1087*K1087,0)</x:f>
        <x:v>500</x:v>
      </x:c>
      <x:c r="T1087" s="12" t="n">
        <x:f>MIN(S1087,MAX(0,'Inventory detail'!E580-0))</x:f>
        <x:v>500</x:v>
      </x:c>
      <x:c r="U1087" s="12" t="n">
        <x:f>IF(O1087=1,J1087*K1087,0)</x:f>
        <x:v>0</x:v>
      </x:c>
      <x:c r="V1087" s="13" t="str">
        <x:f>IF(O1087=0,"",IF(H1087="","",MAX(H1087,Summary!$E$5)))</x:f>
      </x:c>
      <x:c r="W1087" s="12" t="n">
        <x:f>IF(Q1087="Baseline PO cost",U1087,0)</x:f>
        <x:v>0</x:v>
      </x:c>
      <x:c r="X1087" s="12" t="n">
        <x:f>IF(Q1087="Higher PO cost",U1087,0)</x:f>
        <x:v>0</x:v>
      </x:c>
      <x:c r="Y1087" s="12" t="n">
        <x:f>IF(Q1087="Unclassified",U1087,0)</x:f>
        <x:v>0</x:v>
      </x:c>
    </x:row>
    <x:row r="1088" ht="22" customHeight="1">
      <x:c r="A1088" s="2" t="str">
        <x:v>COIL</x:v>
      </x:c>
      <x:c r="B1088" s="2" t="str">
        <x:v>60</x:v>
      </x:c>
      <x:c r="C1088" s="2" t="str">
        <x:v>13BLK12-4</x:v>
      </x:c>
      <x:c r="D1088" s="2" t="str">
        <x:v>6102947</x:v>
      </x:c>
      <x:c r="E1088" s="2" t="str">
        <x:v>0</x:v>
      </x:c>
      <x:c r="F1088" s="2" t="str">
        <x:v>18</x:v>
      </x:c>
      <x:c r="G1088" s="10" t="n">
        <x:v>46301</x:v>
      </x:c>
      <x:c r="H1088" s="10" t="n">
        <x:v>46304</x:v>
      </x:c>
      <x:c r="I1088" s="7" t="n">
        <x:v>8400</x:v>
      </x:c>
      <x:c r="J1088" s="7" t="n">
        <x:v>8400</x:v>
      </x:c>
      <x:c r="K1088" s="7" t="n">
        <x:v>1</x:v>
      </x:c>
      <x:c r="L1088" s="8" t="n">
        <x:v>5.97</x:v>
      </x:c>
      <x:c r="M1088" s="9" t="n">
        <x:v>566.16</x:v>
      </x:c>
      <x:c r="N1088" s="2" t="str">
        <x:v>i</x:v>
      </x:c>
      <x:c r="O1088" s="2" t="n">
        <x:v>0</x:v>
      </x:c>
      <x:c r="P1088" s="2" t="n">
        <x:v>100</x:v>
      </x:c>
      <x:c r="Q1088" s="2" t="str">
        <x:v>Baseline PO cost</x:v>
      </x:c>
      <x:c r="R1088" s="2" t="str">
        <x:v>Received</x:v>
      </x:c>
      <x:c r="S1088" s="12" t="n">
        <x:f>IF(AND(ISNUMBER(G1088),G1088&gt;0,G1088&lt;=Summary!$E$5,I1088&gt;0),I1088*K1088,0)</x:f>
        <x:v>8400</x:v>
      </x:c>
      <x:c r="T1088" s="12" t="n">
        <x:f>MIN(S1088,MAX(0,'Inventory detail'!E66-0))</x:f>
        <x:v>8400</x:v>
      </x:c>
      <x:c r="U1088" s="12" t="n">
        <x:f>IF(O1088=1,J1088*K1088,0)</x:f>
        <x:v>0</x:v>
      </x:c>
      <x:c r="V1088" s="13" t="str">
        <x:f>IF(O1088=0,"",IF(H1088="","",MAX(H1088,Summary!$E$5)))</x:f>
      </x:c>
      <x:c r="W1088" s="12" t="n">
        <x:f>IF(Q1088="Baseline PO cost",U1088,0)</x:f>
        <x:v>0</x:v>
      </x:c>
      <x:c r="X1088" s="12" t="n">
        <x:f>IF(Q1088="Higher PO cost",U1088,0)</x:f>
        <x:v>0</x:v>
      </x:c>
      <x:c r="Y1088" s="12" t="n">
        <x:f>IF(Q1088="Unclassified",U1088,0)</x:f>
        <x:v>0</x:v>
      </x:c>
    </x:row>
    <x:row r="1089" ht="22" customHeight="1">
      <x:c r="A1089" s="2" t="str">
        <x:v>COIL</x:v>
      </x:c>
      <x:c r="B1089" s="2" t="str">
        <x:v>60</x:v>
      </x:c>
      <x:c r="C1089" s="2" t="str">
        <x:v>13BLK12-4</x:v>
      </x:c>
      <x:c r="D1089" s="2" t="str">
        <x:v>6102937</x:v>
      </x:c>
      <x:c r="E1089" s="2" t="str">
        <x:v>0</x:v>
      </x:c>
      <x:c r="F1089" s="2" t="str">
        <x:v>16</x:v>
      </x:c>
      <x:c r="G1089" s="10" t="n">
        <x:v>46255</x:v>
      </x:c>
      <x:c r="H1089" s="10" t="n">
        <x:v>46254</x:v>
      </x:c>
      <x:c r="I1089" s="7" t="n">
        <x:v>2100</x:v>
      </x:c>
      <x:c r="J1089" s="7" t="n">
        <x:v>2100</x:v>
      </x:c>
      <x:c r="K1089" s="7" t="n">
        <x:v>1</x:v>
      </x:c>
      <x:c r="L1089" s="8" t="n">
        <x:v>5.97</x:v>
      </x:c>
      <x:c r="M1089" s="9" t="n">
        <x:v>141.54</x:v>
      </x:c>
      <x:c r="N1089" s="2" t="str">
        <x:v>i</x:v>
      </x:c>
      <x:c r="O1089" s="2" t="n">
        <x:v>0</x:v>
      </x:c>
      <x:c r="P1089" s="2" t="n">
        <x:v>100</x:v>
      </x:c>
      <x:c r="Q1089" s="2" t="str">
        <x:v>Baseline PO cost</x:v>
      </x:c>
      <x:c r="R1089" s="2" t="str">
        <x:v>Received</x:v>
      </x:c>
      <x:c r="S1089" s="12" t="n">
        <x:f>IF(AND(ISNUMBER(G1089),G1089&gt;0,G1089&lt;=Summary!$E$5,I1089&gt;0),I1089*K1089,0)</x:f>
        <x:v>2100</x:v>
      </x:c>
      <x:c r="T1089" s="12" t="n">
        <x:f>MIN(S1089,MAX(0,'Inventory detail'!E66-SUM(S1088:S1088)))</x:f>
        <x:v>1700</x:v>
      </x:c>
      <x:c r="U1089" s="12" t="n">
        <x:f>IF(O1089=1,J1089*K1089,0)</x:f>
        <x:v>0</x:v>
      </x:c>
      <x:c r="V1089" s="13" t="str">
        <x:f>IF(O1089=0,"",IF(H1089="","",MAX(H1089,Summary!$E$5)))</x:f>
      </x:c>
      <x:c r="W1089" s="12" t="n">
        <x:f>IF(Q1089="Baseline PO cost",U1089,0)</x:f>
        <x:v>0</x:v>
      </x:c>
      <x:c r="X1089" s="12" t="n">
        <x:f>IF(Q1089="Higher PO cost",U1089,0)</x:f>
        <x:v>0</x:v>
      </x:c>
      <x:c r="Y1089" s="12" t="n">
        <x:f>IF(Q1089="Unclassified",U1089,0)</x:f>
        <x:v>0</x:v>
      </x:c>
    </x:row>
    <x:row r="1090" ht="22" customHeight="1">
      <x:c r="A1090" s="2" t="str">
        <x:v>COIL</x:v>
      </x:c>
      <x:c r="B1090" s="2" t="str">
        <x:v>60</x:v>
      </x:c>
      <x:c r="C1090" s="2" t="str">
        <x:v>13BLK12-4</x:v>
      </x:c>
      <x:c r="D1090" s="2" t="str">
        <x:v>6102932</x:v>
      </x:c>
      <x:c r="E1090" s="2" t="str">
        <x:v>0</x:v>
      </x:c>
      <x:c r="F1090" s="2" t="str">
        <x:v>17</x:v>
      </x:c>
      <x:c r="G1090" s="10" t="n">
        <x:v>46204</x:v>
      </x:c>
      <x:c r="H1090" s="10" t="n">
        <x:v>46205</x:v>
      </x:c>
      <x:c r="I1090" s="7" t="n">
        <x:v>10500</x:v>
      </x:c>
      <x:c r="J1090" s="7" t="n">
        <x:v>10500</x:v>
      </x:c>
      <x:c r="K1090" s="7" t="n">
        <x:v>1</x:v>
      </x:c>
      <x:c r="L1090" s="8" t="n">
        <x:v>5.97</x:v>
      </x:c>
      <x:c r="M1090" s="9" t="n">
        <x:v>707.7</x:v>
      </x:c>
      <x:c r="N1090" s="2" t="str">
        <x:v>i</x:v>
      </x:c>
      <x:c r="O1090" s="2" t="n">
        <x:v>0</x:v>
      </x:c>
      <x:c r="P1090" s="2" t="n">
        <x:v>100</x:v>
      </x:c>
      <x:c r="Q1090" s="2" t="str">
        <x:v>Baseline PO cost</x:v>
      </x:c>
      <x:c r="R1090" s="2" t="str">
        <x:v>Received</x:v>
      </x:c>
      <x:c r="S1090" s="12" t="n">
        <x:f>IF(AND(ISNUMBER(G1090),G1090&gt;0,G1090&lt;=Summary!$E$5,I1090&gt;0),I1090*K1090,0)</x:f>
        <x:v>10500</x:v>
      </x:c>
      <x:c r="T1090" s="12" t="n">
        <x:f>MIN(S1090,MAX(0,'Inventory detail'!E66-SUM(S1088:S1089)))</x:f>
        <x:v>0</x:v>
      </x:c>
      <x:c r="U1090" s="12" t="n">
        <x:f>IF(O1090=1,J1090*K1090,0)</x:f>
        <x:v>0</x:v>
      </x:c>
      <x:c r="V1090" s="13" t="str">
        <x:f>IF(O1090=0,"",IF(H1090="","",MAX(H1090,Summary!$E$5)))</x:f>
      </x:c>
      <x:c r="W1090" s="12" t="n">
        <x:f>IF(Q1090="Baseline PO cost",U1090,0)</x:f>
        <x:v>0</x:v>
      </x:c>
      <x:c r="X1090" s="12" t="n">
        <x:f>IF(Q1090="Higher PO cost",U1090,0)</x:f>
        <x:v>0</x:v>
      </x:c>
      <x:c r="Y1090" s="12" t="n">
        <x:f>IF(Q1090="Unclassified",U1090,0)</x:f>
        <x:v>0</x:v>
      </x:c>
    </x:row>
    <x:row r="1091" ht="22" customHeight="1">
      <x:c r="A1091" s="2" t="str">
        <x:v>COIL</x:v>
      </x:c>
      <x:c r="B1091" s="2" t="str">
        <x:v>60</x:v>
      </x:c>
      <x:c r="C1091" s="2" t="str">
        <x:v>13BLK12-4</x:v>
      </x:c>
      <x:c r="D1091" s="2" t="str">
        <x:v>6102924</x:v>
      </x:c>
      <x:c r="E1091" s="2" t="str">
        <x:v>0</x:v>
      </x:c>
      <x:c r="F1091" s="2" t="str">
        <x:v>17</x:v>
      </x:c>
      <x:c r="G1091" s="10" t="n">
        <x:v>46185</x:v>
      </x:c>
      <x:c r="H1091" s="10" t="n">
        <x:v>46185</x:v>
      </x:c>
      <x:c r="I1091" s="7" t="n">
        <x:v>8400</x:v>
      </x:c>
      <x:c r="J1091" s="7" t="n">
        <x:v>8400</x:v>
      </x:c>
      <x:c r="K1091" s="7" t="n">
        <x:v>1</x:v>
      </x:c>
      <x:c r="L1091" s="8" t="n">
        <x:v>5.97</x:v>
      </x:c>
      <x:c r="M1091" s="9" t="n">
        <x:v>566.16</x:v>
      </x:c>
      <x:c r="N1091" s="2" t="str">
        <x:v>i</x:v>
      </x:c>
      <x:c r="O1091" s="2" t="n">
        <x:v>0</x:v>
      </x:c>
      <x:c r="P1091" s="2" t="n">
        <x:v>100</x:v>
      </x:c>
      <x:c r="Q1091" s="2" t="str">
        <x:v>Baseline PO cost</x:v>
      </x:c>
      <x:c r="R1091" s="2" t="str">
        <x:v>Received</x:v>
      </x:c>
      <x:c r="S1091" s="12" t="n">
        <x:f>IF(AND(ISNUMBER(G1091),G1091&gt;0,G1091&lt;=Summary!$E$5,I1091&gt;0),I1091*K1091,0)</x:f>
        <x:v>8400</x:v>
      </x:c>
      <x:c r="T1091" s="12" t="n">
        <x:f>MIN(S1091,MAX(0,'Inventory detail'!E66-SUM(S1088:S1090)))</x:f>
        <x:v>0</x:v>
      </x:c>
      <x:c r="U1091" s="12" t="n">
        <x:f>IF(O1091=1,J1091*K1091,0)</x:f>
        <x:v>0</x:v>
      </x:c>
      <x:c r="V1091" s="13" t="str">
        <x:f>IF(O1091=0,"",IF(H1091="","",MAX(H1091,Summary!$E$5)))</x:f>
      </x:c>
      <x:c r="W1091" s="12" t="n">
        <x:f>IF(Q1091="Baseline PO cost",U1091,0)</x:f>
        <x:v>0</x:v>
      </x:c>
      <x:c r="X1091" s="12" t="n">
        <x:f>IF(Q1091="Higher PO cost",U1091,0)</x:f>
        <x:v>0</x:v>
      </x:c>
      <x:c r="Y1091" s="12" t="n">
        <x:f>IF(Q1091="Unclassified",U1091,0)</x:f>
        <x:v>0</x:v>
      </x:c>
    </x:row>
    <x:row r="1092" ht="22" customHeight="1">
      <x:c r="A1092" s="2" t="str">
        <x:v>COIL</x:v>
      </x:c>
      <x:c r="B1092" s="2" t="str">
        <x:v>60</x:v>
      </x:c>
      <x:c r="C1092" s="2" t="str">
        <x:v>13BLK12-4</x:v>
      </x:c>
      <x:c r="D1092" s="2" t="str">
        <x:v>6102918</x:v>
      </x:c>
      <x:c r="E1092" s="2" t="str">
        <x:v>0</x:v>
      </x:c>
      <x:c r="F1092" s="2" t="str">
        <x:v>16</x:v>
      </x:c>
      <x:c r="G1092" s="10" t="n">
        <x:v>46161</x:v>
      </x:c>
      <x:c r="H1092" s="10" t="n">
        <x:v>46160</x:v>
      </x:c>
      <x:c r="I1092" s="7" t="n">
        <x:v>8400</x:v>
      </x:c>
      <x:c r="J1092" s="7" t="n">
        <x:v>8400</x:v>
      </x:c>
      <x:c r="K1092" s="7" t="n">
        <x:v>1</x:v>
      </x:c>
      <x:c r="L1092" s="8" t="n">
        <x:v>5.97</x:v>
      </x:c>
      <x:c r="M1092" s="9" t="n">
        <x:v>566.16</x:v>
      </x:c>
      <x:c r="N1092" s="2" t="str">
        <x:v>i</x:v>
      </x:c>
      <x:c r="O1092" s="2" t="n">
        <x:v>0</x:v>
      </x:c>
      <x:c r="P1092" s="2" t="n">
        <x:v>100</x:v>
      </x:c>
      <x:c r="Q1092" s="2" t="str">
        <x:v>Baseline PO cost</x:v>
      </x:c>
      <x:c r="R1092" s="2" t="str">
        <x:v>Received</x:v>
      </x:c>
      <x:c r="S1092" s="12" t="n">
        <x:f>IF(AND(ISNUMBER(G1092),G1092&gt;0,G1092&lt;=Summary!$E$5,I1092&gt;0),I1092*K1092,0)</x:f>
        <x:v>8400</x:v>
      </x:c>
      <x:c r="T1092" s="12" t="n">
        <x:f>MIN(S1092,MAX(0,'Inventory detail'!E66-SUM(S1088:S1091)))</x:f>
        <x:v>0</x:v>
      </x:c>
      <x:c r="U1092" s="12" t="n">
        <x:f>IF(O1092=1,J1092*K1092,0)</x:f>
        <x:v>0</x:v>
      </x:c>
      <x:c r="V1092" s="13" t="str">
        <x:f>IF(O1092=0,"",IF(H1092="","",MAX(H1092,Summary!$E$5)))</x:f>
      </x:c>
      <x:c r="W1092" s="12" t="n">
        <x:f>IF(Q1092="Baseline PO cost",U1092,0)</x:f>
        <x:v>0</x:v>
      </x:c>
      <x:c r="X1092" s="12" t="n">
        <x:f>IF(Q1092="Higher PO cost",U1092,0)</x:f>
        <x:v>0</x:v>
      </x:c>
      <x:c r="Y1092" s="12" t="n">
        <x:f>IF(Q1092="Unclassified",U1092,0)</x:f>
        <x:v>0</x:v>
      </x:c>
    </x:row>
    <x:row r="1093" ht="22" customHeight="1">
      <x:c r="A1093" s="2" t="str">
        <x:v>COIL</x:v>
      </x:c>
      <x:c r="B1093" s="2" t="str">
        <x:v>60</x:v>
      </x:c>
      <x:c r="C1093" s="2" t="str">
        <x:v>13BLK12-4</x:v>
      </x:c>
      <x:c r="D1093" s="2" t="str">
        <x:v>6102911</x:v>
      </x:c>
      <x:c r="E1093" s="2" t="str">
        <x:v>0</x:v>
      </x:c>
      <x:c r="F1093" s="2" t="str">
        <x:v>14</x:v>
      </x:c>
      <x:c r="G1093" s="10" t="n">
        <x:v>46128</x:v>
      </x:c>
      <x:c r="H1093" s="10" t="n">
        <x:v>46129</x:v>
      </x:c>
      <x:c r="I1093" s="7" t="n">
        <x:v>4200</x:v>
      </x:c>
      <x:c r="J1093" s="7" t="n">
        <x:v>4200</x:v>
      </x:c>
      <x:c r="K1093" s="7" t="n">
        <x:v>1</x:v>
      </x:c>
      <x:c r="L1093" s="8" t="n">
        <x:v>5.97</x:v>
      </x:c>
      <x:c r="M1093" s="9" t="n">
        <x:v>274.68</x:v>
      </x:c>
      <x:c r="N1093" s="2" t="str">
        <x:v>i</x:v>
      </x:c>
      <x:c r="O1093" s="2" t="n">
        <x:v>0</x:v>
      </x:c>
      <x:c r="P1093" s="2" t="n">
        <x:v>100</x:v>
      </x:c>
      <x:c r="Q1093" s="2" t="str">
        <x:v>Baseline PO cost</x:v>
      </x:c>
      <x:c r="R1093" s="2" t="str">
        <x:v>Received</x:v>
      </x:c>
      <x:c r="S1093" s="12" t="n">
        <x:f>IF(AND(ISNUMBER(G1093),G1093&gt;0,G1093&lt;=Summary!$E$5,I1093&gt;0),I1093*K1093,0)</x:f>
        <x:v>4200</x:v>
      </x:c>
      <x:c r="T1093" s="12" t="n">
        <x:f>MIN(S1093,MAX(0,'Inventory detail'!E66-SUM(S1088:S1092)))</x:f>
        <x:v>0</x:v>
      </x:c>
      <x:c r="U1093" s="12" t="n">
        <x:f>IF(O1093=1,J1093*K1093,0)</x:f>
        <x:v>0</x:v>
      </x:c>
      <x:c r="V1093" s="13" t="str">
        <x:f>IF(O1093=0,"",IF(H1093="","",MAX(H1093,Summary!$E$5)))</x:f>
      </x:c>
      <x:c r="W1093" s="12" t="n">
        <x:f>IF(Q1093="Baseline PO cost",U1093,0)</x:f>
        <x:v>0</x:v>
      </x:c>
      <x:c r="X1093" s="12" t="n">
        <x:f>IF(Q1093="Higher PO cost",U1093,0)</x:f>
        <x:v>0</x:v>
      </x:c>
      <x:c r="Y1093" s="12" t="n">
        <x:f>IF(Q1093="Unclassified",U1093,0)</x:f>
        <x:v>0</x:v>
      </x:c>
    </x:row>
    <x:row r="1094" ht="22" customHeight="1">
      <x:c r="A1094" s="2" t="str">
        <x:v>COIL</x:v>
      </x:c>
      <x:c r="B1094" s="2" t="str">
        <x:v>60</x:v>
      </x:c>
      <x:c r="C1094" s="2" t="str">
        <x:v>13BLK12-4</x:v>
      </x:c>
      <x:c r="D1094" s="2" t="str">
        <x:v>6102905</x:v>
      </x:c>
      <x:c r="E1094" s="2" t="str">
        <x:v>0</x:v>
      </x:c>
      <x:c r="F1094" s="2" t="str">
        <x:v>18</x:v>
      </x:c>
      <x:c r="G1094" s="10" t="n">
        <x:v>46111</x:v>
      </x:c>
      <x:c r="H1094" s="10" t="n">
        <x:v>46122</x:v>
      </x:c>
      <x:c r="I1094" s="7" t="n">
        <x:v>4200</x:v>
      </x:c>
      <x:c r="J1094" s="7" t="n">
        <x:v>4200</x:v>
      </x:c>
      <x:c r="K1094" s="7" t="n">
        <x:v>1</x:v>
      </x:c>
      <x:c r="L1094" s="8" t="n">
        <x:v>5.97</x:v>
      </x:c>
      <x:c r="M1094" s="9" t="n">
        <x:v>274.68</x:v>
      </x:c>
      <x:c r="N1094" s="2" t="str">
        <x:v>i</x:v>
      </x:c>
      <x:c r="O1094" s="2" t="n">
        <x:v>0</x:v>
      </x:c>
      <x:c r="P1094" s="2" t="n">
        <x:v>100</x:v>
      </x:c>
      <x:c r="Q1094" s="2" t="str">
        <x:v>Baseline PO cost</x:v>
      </x:c>
      <x:c r="R1094" s="2" t="str">
        <x:v>Received</x:v>
      </x:c>
      <x:c r="S1094" s="12" t="n">
        <x:f>IF(AND(ISNUMBER(G1094),G1094&gt;0,G1094&lt;=Summary!$E$5,I1094&gt;0),I1094*K1094,0)</x:f>
        <x:v>4200</x:v>
      </x:c>
      <x:c r="T1094" s="12" t="n">
        <x:f>MIN(S1094,MAX(0,'Inventory detail'!E66-SUM(S1088:S1093)))</x:f>
        <x:v>0</x:v>
      </x:c>
      <x:c r="U1094" s="12" t="n">
        <x:f>IF(O1094=1,J1094*K1094,0)</x:f>
        <x:v>0</x:v>
      </x:c>
      <x:c r="V1094" s="13" t="str">
        <x:f>IF(O1094=0,"",IF(H1094="","",MAX(H1094,Summary!$E$5)))</x:f>
      </x:c>
      <x:c r="W1094" s="12" t="n">
        <x:f>IF(Q1094="Baseline PO cost",U1094,0)</x:f>
        <x:v>0</x:v>
      </x:c>
      <x:c r="X1094" s="12" t="n">
        <x:f>IF(Q1094="Higher PO cost",U1094,0)</x:f>
        <x:v>0</x:v>
      </x:c>
      <x:c r="Y1094" s="12" t="n">
        <x:f>IF(Q1094="Unclassified",U1094,0)</x:f>
        <x:v>0</x:v>
      </x:c>
    </x:row>
    <x:row r="1095" ht="22" customHeight="1">
      <x:c r="A1095" s="2" t="str">
        <x:v>COIL</x:v>
      </x:c>
      <x:c r="B1095" s="2" t="str">
        <x:v>60</x:v>
      </x:c>
      <x:c r="C1095" s="2" t="str">
        <x:v>13BLK12-4</x:v>
      </x:c>
      <x:c r="D1095" s="2" t="str">
        <x:v>6102897</x:v>
      </x:c>
      <x:c r="E1095" s="2" t="str">
        <x:v>0</x:v>
      </x:c>
      <x:c r="F1095" s="2" t="str">
        <x:v>13</x:v>
      </x:c>
      <x:c r="G1095" s="10" t="n">
        <x:v>46086</x:v>
      </x:c>
      <x:c r="H1095" s="10" t="n">
        <x:v>46094</x:v>
      </x:c>
      <x:c r="I1095" s="7" t="n">
        <x:v>4200</x:v>
      </x:c>
      <x:c r="J1095" s="7" t="n">
        <x:v>4200</x:v>
      </x:c>
      <x:c r="K1095" s="7" t="n">
        <x:v>1</x:v>
      </x:c>
      <x:c r="L1095" s="8" t="n">
        <x:v>5.97</x:v>
      </x:c>
      <x:c r="M1095" s="9" t="n">
        <x:v>274.68</x:v>
      </x:c>
      <x:c r="N1095" s="2" t="str">
        <x:v>i</x:v>
      </x:c>
      <x:c r="O1095" s="2" t="n">
        <x:v>0</x:v>
      </x:c>
      <x:c r="P1095" s="2" t="n">
        <x:v>100</x:v>
      </x:c>
      <x:c r="Q1095" s="2" t="str">
        <x:v>Baseline PO cost</x:v>
      </x:c>
      <x:c r="R1095" s="2" t="str">
        <x:v>Received</x:v>
      </x:c>
      <x:c r="S1095" s="12" t="n">
        <x:f>IF(AND(ISNUMBER(G1095),G1095&gt;0,G1095&lt;=Summary!$E$5,I1095&gt;0),I1095*K1095,0)</x:f>
        <x:v>4200</x:v>
      </x:c>
      <x:c r="T1095" s="12" t="n">
        <x:f>MIN(S1095,MAX(0,'Inventory detail'!E66-SUM(S1088:S1094)))</x:f>
        <x:v>0</x:v>
      </x:c>
      <x:c r="U1095" s="12" t="n">
        <x:f>IF(O1095=1,J1095*K1095,0)</x:f>
        <x:v>0</x:v>
      </x:c>
      <x:c r="V1095" s="13" t="str">
        <x:f>IF(O1095=0,"",IF(H1095="","",MAX(H1095,Summary!$E$5)))</x:f>
      </x:c>
      <x:c r="W1095" s="12" t="n">
        <x:f>IF(Q1095="Baseline PO cost",U1095,0)</x:f>
        <x:v>0</x:v>
      </x:c>
      <x:c r="X1095" s="12" t="n">
        <x:f>IF(Q1095="Higher PO cost",U1095,0)</x:f>
        <x:v>0</x:v>
      </x:c>
      <x:c r="Y1095" s="12" t="n">
        <x:f>IF(Q1095="Unclassified",U1095,0)</x:f>
        <x:v>0</x:v>
      </x:c>
    </x:row>
    <x:row r="1096" ht="22" customHeight="1">
      <x:c r="A1096" s="2" t="str">
        <x:v>COIL</x:v>
      </x:c>
      <x:c r="B1096" s="2" t="str">
        <x:v>60</x:v>
      </x:c>
      <x:c r="C1096" s="2" t="str">
        <x:v>13BLK12-4</x:v>
      </x:c>
      <x:c r="D1096" s="2" t="str">
        <x:v>6102892</x:v>
      </x:c>
      <x:c r="E1096" s="2" t="str">
        <x:v>0</x:v>
      </x:c>
      <x:c r="F1096" s="2" t="str">
        <x:v>16</x:v>
      </x:c>
      <x:c r="G1096" s="10" t="n">
        <x:v>46059</x:v>
      </x:c>
      <x:c r="H1096" s="10" t="n">
        <x:v>46059</x:v>
      </x:c>
      <x:c r="I1096" s="7" t="n">
        <x:v>6300</x:v>
      </x:c>
      <x:c r="J1096" s="7" t="n">
        <x:v>6300</x:v>
      </x:c>
      <x:c r="K1096" s="7" t="n">
        <x:v>1</x:v>
      </x:c>
      <x:c r="L1096" s="8" t="n">
        <x:v>5.97</x:v>
      </x:c>
      <x:c r="M1096" s="9" t="n">
        <x:v>412.02</x:v>
      </x:c>
      <x:c r="N1096" s="2" t="str">
        <x:v>i</x:v>
      </x:c>
      <x:c r="O1096" s="2" t="n">
        <x:v>0</x:v>
      </x:c>
      <x:c r="P1096" s="2" t="n">
        <x:v>100</x:v>
      </x:c>
      <x:c r="Q1096" s="2" t="str">
        <x:v>Baseline PO cost</x:v>
      </x:c>
      <x:c r="R1096" s="2" t="str">
        <x:v>Received</x:v>
      </x:c>
      <x:c r="S1096" s="12" t="n">
        <x:f>IF(AND(ISNUMBER(G1096),G1096&gt;0,G1096&lt;=Summary!$E$5,I1096&gt;0),I1096*K1096,0)</x:f>
        <x:v>6300</x:v>
      </x:c>
      <x:c r="T1096" s="12" t="n">
        <x:f>MIN(S1096,MAX(0,'Inventory detail'!E66-SUM(S1088:S1095)))</x:f>
        <x:v>0</x:v>
      </x:c>
      <x:c r="U1096" s="12" t="n">
        <x:f>IF(O1096=1,J1096*K1096,0)</x:f>
        <x:v>0</x:v>
      </x:c>
      <x:c r="V1096" s="13" t="str">
        <x:f>IF(O1096=0,"",IF(H1096="","",MAX(H1096,Summary!$E$5)))</x:f>
      </x:c>
      <x:c r="W1096" s="12" t="n">
        <x:f>IF(Q1096="Baseline PO cost",U1096,0)</x:f>
        <x:v>0</x:v>
      </x:c>
      <x:c r="X1096" s="12" t="n">
        <x:f>IF(Q1096="Higher PO cost",U1096,0)</x:f>
        <x:v>0</x:v>
      </x:c>
      <x:c r="Y1096" s="12" t="n">
        <x:f>IF(Q1096="Unclassified",U1096,0)</x:f>
        <x:v>0</x:v>
      </x:c>
    </x:row>
    <x:row r="1097" ht="22" customHeight="1">
      <x:c r="A1097" s="2" t="str">
        <x:v>COIL</x:v>
      </x:c>
      <x:c r="B1097" s="2" t="str">
        <x:v>60</x:v>
      </x:c>
      <x:c r="C1097" s="2" t="str">
        <x:v>13BLK12-4</x:v>
      </x:c>
      <x:c r="D1097" s="2" t="str">
        <x:v>6102953</x:v>
      </x:c>
      <x:c r="E1097" s="2" t="str">
        <x:v>0</x:v>
      </x:c>
      <x:c r="F1097" s="2" t="str">
        <x:v>15</x:v>
      </x:c>
      <x:c r="G1097" s="10"/>
      <x:c r="H1097" s="10" t="n">
        <x:v>46325</x:v>
      </x:c>
      <x:c r="I1097" s="7" t="n">
        <x:v>21000</x:v>
      </x:c>
      <x:c r="J1097" s="7" t="n">
        <x:v>21000</x:v>
      </x:c>
      <x:c r="K1097" s="7" t="n">
        <x:v>1</x:v>
      </x:c>
      <x:c r="L1097" s="8" t="n">
        <x:v>5.97</x:v>
      </x:c>
      <x:c r="M1097" s="9" t="n">
        <x:v>0</x:v>
      </x:c>
      <x:c r="N1097" s="2" t="str">
        <x:v>a</x:v>
      </x:c>
      <x:c r="O1097" s="2" t="n">
        <x:v>1</x:v>
      </x:c>
      <x:c r="P1097" s="2" t="n">
        <x:v>100</x:v>
      </x:c>
      <x:c r="Q1097" s="2" t="str">
        <x:v>Baseline PO cost</x:v>
      </x:c>
      <x:c r="R1097" s="2" t="str">
        <x:v>Incoming active PO</x:v>
      </x:c>
      <x:c r="S1097" s="12" t="n">
        <x:f>IF(AND(ISNUMBER(G1097),G1097&gt;0,G1097&lt;=Summary!$E$5,I1097&gt;0),I1097*K1097,0)</x:f>
        <x:v>0</x:v>
      </x:c>
      <x:c r="T1097" s="12" t="n">
        <x:f>MIN(S1097,MAX(0,'Inventory detail'!E66-SUM(S1088:S1096)))</x:f>
        <x:v>0</x:v>
      </x:c>
      <x:c r="U1097" s="12" t="n">
        <x:f>IF(O1097=1,J1097*K1097,0)</x:f>
        <x:v>21000</x:v>
      </x:c>
      <x:c r="V1097" s="13" t="n">
        <x:f>IF(O1097=0,"",IF(H1097="","",MAX(H1097,Summary!$E$5)))</x:f>
        <x:v>46325</x:v>
      </x:c>
      <x:c r="W1097" s="12" t="n">
        <x:f>IF(Q1097="Baseline PO cost",U1097,0)</x:f>
        <x:v>21000</x:v>
      </x:c>
      <x:c r="X1097" s="12" t="n">
        <x:f>IF(Q1097="Higher PO cost",U1097,0)</x:f>
        <x:v>0</x:v>
      </x:c>
      <x:c r="Y1097" s="12" t="n">
        <x:f>IF(Q1097="Unclassified",U1097,0)</x:f>
        <x:v>0</x:v>
      </x:c>
    </x:row>
    <x:row r="1098" ht="22" customHeight="1">
      <x:c r="A1098" s="2" t="str">
        <x:v>COIL</x:v>
      </x:c>
      <x:c r="B1098" s="2" t="str">
        <x:v>60</x:v>
      </x:c>
      <x:c r="C1098" s="2" t="str">
        <x:v>13BLK36-4</x:v>
      </x:c>
      <x:c r="D1098" s="2" t="str">
        <x:v>6102932</x:v>
      </x:c>
      <x:c r="E1098" s="2" t="str">
        <x:v>0</x:v>
      </x:c>
      <x:c r="F1098" s="2" t="str">
        <x:v>37</x:v>
      </x:c>
      <x:c r="G1098" s="10" t="n">
        <x:v>46204</x:v>
      </x:c>
      <x:c r="H1098" s="10" t="n">
        <x:v>46205</x:v>
      </x:c>
      <x:c r="I1098" s="7" t="n">
        <x:v>1500</x:v>
      </x:c>
      <x:c r="J1098" s="7" t="n">
        <x:v>1500</x:v>
      </x:c>
      <x:c r="K1098" s="7" t="n">
        <x:v>1</x:v>
      </x:c>
      <x:c r="L1098" s="8" t="n">
        <x:v>18.32</x:v>
      </x:c>
      <x:c r="M1098" s="9" t="n">
        <x:v>309.9</x:v>
      </x:c>
      <x:c r="N1098" s="2" t="str">
        <x:v>i</x:v>
      </x:c>
      <x:c r="O1098" s="2" t="n">
        <x:v>0</x:v>
      </x:c>
      <x:c r="P1098" s="2" t="n">
        <x:v>100</x:v>
      </x:c>
      <x:c r="Q1098" s="2" t="str">
        <x:v>Baseline PO cost</x:v>
      </x:c>
      <x:c r="R1098" s="2" t="str">
        <x:v>Received</x:v>
      </x:c>
      <x:c r="S1098" s="12" t="n">
        <x:f>IF(AND(ISNUMBER(G1098),G1098&gt;0,G1098&lt;=Summary!$E$5,I1098&gt;0),I1098*K1098,0)</x:f>
        <x:v>1500</x:v>
      </x:c>
      <x:c r="T1098" s="12" t="n">
        <x:f>MIN(S1098,MAX(0,'Inventory detail'!E490-0))</x:f>
        <x:v>600</x:v>
      </x:c>
      <x:c r="U1098" s="12" t="n">
        <x:f>IF(O1098=1,J1098*K1098,0)</x:f>
        <x:v>0</x:v>
      </x:c>
      <x:c r="V1098" s="13" t="str">
        <x:f>IF(O1098=0,"",IF(H1098="","",MAX(H1098,Summary!$E$5)))</x:f>
      </x:c>
      <x:c r="W1098" s="12" t="n">
        <x:f>IF(Q1098="Baseline PO cost",U1098,0)</x:f>
        <x:v>0</x:v>
      </x:c>
      <x:c r="X1098" s="12" t="n">
        <x:f>IF(Q1098="Higher PO cost",U1098,0)</x:f>
        <x:v>0</x:v>
      </x:c>
      <x:c r="Y1098" s="12" t="n">
        <x:f>IF(Q1098="Unclassified",U1098,0)</x:f>
        <x:v>0</x:v>
      </x:c>
    </x:row>
    <x:row r="1099" ht="22" customHeight="1">
      <x:c r="A1099" s="2" t="str">
        <x:v>COIL</x:v>
      </x:c>
      <x:c r="B1099" s="2" t="str">
        <x:v>60</x:v>
      </x:c>
      <x:c r="C1099" s="2" t="str">
        <x:v>13BLK36-4</x:v>
      </x:c>
      <x:c r="D1099" s="2" t="str">
        <x:v>6102962</x:v>
      </x:c>
      <x:c r="E1099" s="2" t="str">
        <x:v>0</x:v>
      </x:c>
      <x:c r="F1099" s="2" t="str">
        <x:v>39</x:v>
      </x:c>
      <x:c r="G1099" s="10"/>
      <x:c r="H1099" s="10" t="n">
        <x:v>46346</x:v>
      </x:c>
      <x:c r="I1099" s="7" t="n">
        <x:v>500</x:v>
      </x:c>
      <x:c r="J1099" s="7" t="n">
        <x:v>500</x:v>
      </x:c>
      <x:c r="K1099" s="7" t="n">
        <x:v>1</x:v>
      </x:c>
      <x:c r="L1099" s="8" t="n">
        <x:v>18.32</x:v>
      </x:c>
      <x:c r="M1099" s="9" t="n">
        <x:v>0</x:v>
      </x:c>
      <x:c r="N1099" s="2" t="str">
        <x:v>a</x:v>
      </x:c>
      <x:c r="O1099" s="2" t="n">
        <x:v>1</x:v>
      </x:c>
      <x:c r="P1099" s="2" t="n">
        <x:v>100</x:v>
      </x:c>
      <x:c r="Q1099" s="2" t="str">
        <x:v>Baseline PO cost</x:v>
      </x:c>
      <x:c r="R1099" s="2" t="str">
        <x:v>Incoming active PO</x:v>
      </x:c>
      <x:c r="S1099" s="12" t="n">
        <x:f>IF(AND(ISNUMBER(G1099),G1099&gt;0,G1099&lt;=Summary!$E$5,I1099&gt;0),I1099*K1099,0)</x:f>
        <x:v>0</x:v>
      </x:c>
      <x:c r="T1099" s="12" t="n">
        <x:f>MIN(S1099,MAX(0,'Inventory detail'!E490-SUM(S1098:S1098)))</x:f>
        <x:v>0</x:v>
      </x:c>
      <x:c r="U1099" s="12" t="n">
        <x:f>IF(O1099=1,J1099*K1099,0)</x:f>
        <x:v>500</x:v>
      </x:c>
      <x:c r="V1099" s="13" t="n">
        <x:f>IF(O1099=0,"",IF(H1099="","",MAX(H1099,Summary!$E$5)))</x:f>
        <x:v>46346</x:v>
      </x:c>
      <x:c r="W1099" s="12" t="n">
        <x:f>IF(Q1099="Baseline PO cost",U1099,0)</x:f>
        <x:v>500</x:v>
      </x:c>
      <x:c r="X1099" s="12" t="n">
        <x:f>IF(Q1099="Higher PO cost",U1099,0)</x:f>
        <x:v>0</x:v>
      </x:c>
      <x:c r="Y1099" s="12" t="n">
        <x:f>IF(Q1099="Unclassified",U1099,0)</x:f>
        <x:v>0</x:v>
      </x:c>
    </x:row>
    <x:row r="1100" ht="22" customHeight="1">
      <x:c r="A1100" s="2" t="str">
        <x:v>COIL</x:v>
      </x:c>
      <x:c r="B1100" s="2" t="str">
        <x:v>60</x:v>
      </x:c>
      <x:c r="C1100" s="2" t="str">
        <x:v>13CLR12-4</x:v>
      </x:c>
      <x:c r="D1100" s="2" t="str">
        <x:v>6102892</x:v>
      </x:c>
      <x:c r="E1100" s="2" t="str">
        <x:v>0</x:v>
      </x:c>
      <x:c r="F1100" s="2" t="str">
        <x:v>44</x:v>
      </x:c>
      <x:c r="G1100" s="10" t="n">
        <x:v>46059</x:v>
      </x:c>
      <x:c r="H1100" s="10" t="n">
        <x:v>46059</x:v>
      </x:c>
      <x:c r="I1100" s="7" t="n">
        <x:v>4200</x:v>
      </x:c>
      <x:c r="J1100" s="7" t="n">
        <x:v>4200</x:v>
      </x:c>
      <x:c r="K1100" s="7" t="n">
        <x:v>1</x:v>
      </x:c>
      <x:c r="L1100" s="8" t="n">
        <x:v>7.52</x:v>
      </x:c>
      <x:c r="M1100" s="9" t="n">
        <x:v>345.66</x:v>
      </x:c>
      <x:c r="N1100" s="2" t="str">
        <x:v>i</x:v>
      </x:c>
      <x:c r="O1100" s="2" t="n">
        <x:v>0</x:v>
      </x:c>
      <x:c r="P1100" s="2" t="n">
        <x:v>100</x:v>
      </x:c>
      <x:c r="Q1100" s="2" t="str">
        <x:v>Baseline PO cost</x:v>
      </x:c>
      <x:c r="R1100" s="2" t="str">
        <x:v>Received</x:v>
      </x:c>
      <x:c r="S1100" s="12" t="n">
        <x:f>IF(AND(ISNUMBER(G1100),G1100&gt;0,G1100&lt;=Summary!$E$5,I1100&gt;0),I1100*K1100,0)</x:f>
        <x:v>4200</x:v>
      </x:c>
      <x:c r="T1100" s="12" t="n">
        <x:f>MIN(S1100,MAX(0,'Inventory detail'!E363-0))</x:f>
        <x:v>1900</x:v>
      </x:c>
      <x:c r="U1100" s="12" t="n">
        <x:f>IF(O1100=1,J1100*K1100,0)</x:f>
        <x:v>0</x:v>
      </x:c>
      <x:c r="V1100" s="13" t="str">
        <x:f>IF(O1100=0,"",IF(H1100="","",MAX(H1100,Summary!$E$5)))</x:f>
      </x:c>
      <x:c r="W1100" s="12" t="n">
        <x:f>IF(Q1100="Baseline PO cost",U1100,0)</x:f>
        <x:v>0</x:v>
      </x:c>
      <x:c r="X1100" s="12" t="n">
        <x:f>IF(Q1100="Higher PO cost",U1100,0)</x:f>
        <x:v>0</x:v>
      </x:c>
      <x:c r="Y1100" s="12" t="n">
        <x:f>IF(Q1100="Unclassified",U1100,0)</x:f>
        <x:v>0</x:v>
      </x:c>
    </x:row>
    <x:row r="1101" ht="22" customHeight="1">
      <x:c r="A1101" s="2" t="str">
        <x:v>COIL</x:v>
      </x:c>
      <x:c r="B1101" s="2" t="str">
        <x:v>60</x:v>
      </x:c>
      <x:c r="C1101" s="2" t="str">
        <x:v>13WHT12-4</x:v>
      </x:c>
      <x:c r="D1101" s="2" t="str">
        <x:v>6102947</x:v>
      </x:c>
      <x:c r="E1101" s="2" t="str">
        <x:v>0</x:v>
      </x:c>
      <x:c r="F1101" s="2" t="str">
        <x:v>19</x:v>
      </x:c>
      <x:c r="G1101" s="10" t="n">
        <x:v>46301</x:v>
      </x:c>
      <x:c r="H1101" s="10" t="n">
        <x:v>46304</x:v>
      </x:c>
      <x:c r="I1101" s="7" t="n">
        <x:v>10500</x:v>
      </x:c>
      <x:c r="J1101" s="7" t="n">
        <x:v>10500</x:v>
      </x:c>
      <x:c r="K1101" s="7" t="n">
        <x:v>1</x:v>
      </x:c>
      <x:c r="L1101" s="8" t="n">
        <x:v>7.52</x:v>
      </x:c>
      <x:c r="M1101" s="9" t="n">
        <x:v>890.4</x:v>
      </x:c>
      <x:c r="N1101" s="2" t="str">
        <x:v>i</x:v>
      </x:c>
      <x:c r="O1101" s="2" t="n">
        <x:v>0</x:v>
      </x:c>
      <x:c r="P1101" s="2" t="n">
        <x:v>100</x:v>
      </x:c>
      <x:c r="Q1101" s="2" t="str">
        <x:v>Baseline PO cost</x:v>
      </x:c>
      <x:c r="R1101" s="2" t="str">
        <x:v>Received</x:v>
      </x:c>
      <x:c r="S1101" s="12" t="n">
        <x:f>IF(AND(ISNUMBER(G1101),G1101&gt;0,G1101&lt;=Summary!$E$5,I1101&gt;0),I1101*K1101,0)</x:f>
        <x:v>10500</x:v>
      </x:c>
      <x:c r="T1101" s="12" t="n">
        <x:f>MIN(S1101,MAX(0,'Inventory detail'!E148-0))</x:f>
        <x:v>10500</x:v>
      </x:c>
      <x:c r="U1101" s="12" t="n">
        <x:f>IF(O1101=1,J1101*K1101,0)</x:f>
        <x:v>0</x:v>
      </x:c>
      <x:c r="V1101" s="13" t="str">
        <x:f>IF(O1101=0,"",IF(H1101="","",MAX(H1101,Summary!$E$5)))</x:f>
      </x:c>
      <x:c r="W1101" s="12" t="n">
        <x:f>IF(Q1101="Baseline PO cost",U1101,0)</x:f>
        <x:v>0</x:v>
      </x:c>
      <x:c r="X1101" s="12" t="n">
        <x:f>IF(Q1101="Higher PO cost",U1101,0)</x:f>
        <x:v>0</x:v>
      </x:c>
      <x:c r="Y1101" s="12" t="n">
        <x:f>IF(Q1101="Unclassified",U1101,0)</x:f>
        <x:v>0</x:v>
      </x:c>
    </x:row>
    <x:row r="1102" ht="22" customHeight="1">
      <x:c r="A1102" s="2" t="str">
        <x:v>COIL</x:v>
      </x:c>
      <x:c r="B1102" s="2" t="str">
        <x:v>60</x:v>
      </x:c>
      <x:c r="C1102" s="2" t="str">
        <x:v>13WHT12-4</x:v>
      </x:c>
      <x:c r="D1102" s="2" t="str">
        <x:v>6102924</x:v>
      </x:c>
      <x:c r="E1102" s="2" t="str">
        <x:v>0</x:v>
      </x:c>
      <x:c r="F1102" s="2" t="str">
        <x:v>18</x:v>
      </x:c>
      <x:c r="G1102" s="10" t="n">
        <x:v>46185</x:v>
      </x:c>
      <x:c r="H1102" s="10" t="n">
        <x:v>46185</x:v>
      </x:c>
      <x:c r="I1102" s="7" t="n">
        <x:v>8400</x:v>
      </x:c>
      <x:c r="J1102" s="7" t="n">
        <x:v>8400</x:v>
      </x:c>
      <x:c r="K1102" s="7" t="n">
        <x:v>1</x:v>
      </x:c>
      <x:c r="L1102" s="8" t="n">
        <x:v>7.52</x:v>
      </x:c>
      <x:c r="M1102" s="9" t="n">
        <x:v>712.32</x:v>
      </x:c>
      <x:c r="N1102" s="2" t="str">
        <x:v>i</x:v>
      </x:c>
      <x:c r="O1102" s="2" t="n">
        <x:v>0</x:v>
      </x:c>
      <x:c r="P1102" s="2" t="n">
        <x:v>100</x:v>
      </x:c>
      <x:c r="Q1102" s="2" t="str">
        <x:v>Baseline PO cost</x:v>
      </x:c>
      <x:c r="R1102" s="2" t="str">
        <x:v>Received</x:v>
      </x:c>
      <x:c r="S1102" s="12" t="n">
        <x:f>IF(AND(ISNUMBER(G1102),G1102&gt;0,G1102&lt;=Summary!$E$5,I1102&gt;0),I1102*K1102,0)</x:f>
        <x:v>8400</x:v>
      </x:c>
      <x:c r="T1102" s="12" t="n">
        <x:f>MIN(S1102,MAX(0,'Inventory detail'!E148-SUM(S1101:S1101)))</x:f>
        <x:v>1900</x:v>
      </x:c>
      <x:c r="U1102" s="12" t="n">
        <x:f>IF(O1102=1,J1102*K1102,0)</x:f>
        <x:v>0</x:v>
      </x:c>
      <x:c r="V1102" s="13" t="str">
        <x:f>IF(O1102=0,"",IF(H1102="","",MAX(H1102,Summary!$E$5)))</x:f>
      </x:c>
      <x:c r="W1102" s="12" t="n">
        <x:f>IF(Q1102="Baseline PO cost",U1102,0)</x:f>
        <x:v>0</x:v>
      </x:c>
      <x:c r="X1102" s="12" t="n">
        <x:f>IF(Q1102="Higher PO cost",U1102,0)</x:f>
        <x:v>0</x:v>
      </x:c>
      <x:c r="Y1102" s="12" t="n">
        <x:f>IF(Q1102="Unclassified",U1102,0)</x:f>
        <x:v>0</x:v>
      </x:c>
    </x:row>
    <x:row r="1103" ht="22" customHeight="1">
      <x:c r="A1103" s="2" t="str">
        <x:v>COIL</x:v>
      </x:c>
      <x:c r="B1103" s="2" t="str">
        <x:v>60</x:v>
      </x:c>
      <x:c r="C1103" s="2" t="str">
        <x:v>13WHT12-4</x:v>
      </x:c>
      <x:c r="D1103" s="2" t="str">
        <x:v>6102911</x:v>
      </x:c>
      <x:c r="E1103" s="2" t="str">
        <x:v>0</x:v>
      </x:c>
      <x:c r="F1103" s="2" t="str">
        <x:v>15</x:v>
      </x:c>
      <x:c r="G1103" s="10" t="n">
        <x:v>46128</x:v>
      </x:c>
      <x:c r="H1103" s="10" t="n">
        <x:v>46129</x:v>
      </x:c>
      <x:c r="I1103" s="7" t="n">
        <x:v>2100</x:v>
      </x:c>
      <x:c r="J1103" s="7" t="n">
        <x:v>2100</x:v>
      </x:c>
      <x:c r="K1103" s="7" t="n">
        <x:v>1</x:v>
      </x:c>
      <x:c r="L1103" s="8" t="n">
        <x:v>7.52</x:v>
      </x:c>
      <x:c r="M1103" s="9" t="n">
        <x:v>172.83</x:v>
      </x:c>
      <x:c r="N1103" s="2" t="str">
        <x:v>i</x:v>
      </x:c>
      <x:c r="O1103" s="2" t="n">
        <x:v>0</x:v>
      </x:c>
      <x:c r="P1103" s="2" t="n">
        <x:v>100</x:v>
      </x:c>
      <x:c r="Q1103" s="2" t="str">
        <x:v>Baseline PO cost</x:v>
      </x:c>
      <x:c r="R1103" s="2" t="str">
        <x:v>Received</x:v>
      </x:c>
      <x:c r="S1103" s="12" t="n">
        <x:f>IF(AND(ISNUMBER(G1103),G1103&gt;0,G1103&lt;=Summary!$E$5,I1103&gt;0),I1103*K1103,0)</x:f>
        <x:v>2100</x:v>
      </x:c>
      <x:c r="T1103" s="12" t="n">
        <x:f>MIN(S1103,MAX(0,'Inventory detail'!E148-SUM(S1101:S1102)))</x:f>
        <x:v>0</x:v>
      </x:c>
      <x:c r="U1103" s="12" t="n">
        <x:f>IF(O1103=1,J1103*K1103,0)</x:f>
        <x:v>0</x:v>
      </x:c>
      <x:c r="V1103" s="13" t="str">
        <x:f>IF(O1103=0,"",IF(H1103="","",MAX(H1103,Summary!$E$5)))</x:f>
      </x:c>
      <x:c r="W1103" s="12" t="n">
        <x:f>IF(Q1103="Baseline PO cost",U1103,0)</x:f>
        <x:v>0</x:v>
      </x:c>
      <x:c r="X1103" s="12" t="n">
        <x:f>IF(Q1103="Higher PO cost",U1103,0)</x:f>
        <x:v>0</x:v>
      </x:c>
      <x:c r="Y1103" s="12" t="n">
        <x:f>IF(Q1103="Unclassified",U1103,0)</x:f>
        <x:v>0</x:v>
      </x:c>
    </x:row>
    <x:row r="1104" ht="22" customHeight="1">
      <x:c r="A1104" s="2" t="str">
        <x:v>COIL</x:v>
      </x:c>
      <x:c r="B1104" s="2" t="str">
        <x:v>60</x:v>
      </x:c>
      <x:c r="C1104" s="2" t="str">
        <x:v>13WHT12-4</x:v>
      </x:c>
      <x:c r="D1104" s="2" t="str">
        <x:v>6102892</x:v>
      </x:c>
      <x:c r="E1104" s="2" t="str">
        <x:v>0</x:v>
      </x:c>
      <x:c r="F1104" s="2" t="str">
        <x:v>17</x:v>
      </x:c>
      <x:c r="G1104" s="10" t="n">
        <x:v>46059</x:v>
      </x:c>
      <x:c r="H1104" s="10" t="n">
        <x:v>46059</x:v>
      </x:c>
      <x:c r="I1104" s="7" t="n">
        <x:v>6300</x:v>
      </x:c>
      <x:c r="J1104" s="7" t="n">
        <x:v>6300</x:v>
      </x:c>
      <x:c r="K1104" s="7" t="n">
        <x:v>1</x:v>
      </x:c>
      <x:c r="L1104" s="8" t="n">
        <x:v>7.52</x:v>
      </x:c>
      <x:c r="M1104" s="9" t="n">
        <x:v>518.49</x:v>
      </x:c>
      <x:c r="N1104" s="2" t="str">
        <x:v>i</x:v>
      </x:c>
      <x:c r="O1104" s="2" t="n">
        <x:v>0</x:v>
      </x:c>
      <x:c r="P1104" s="2" t="n">
        <x:v>100</x:v>
      </x:c>
      <x:c r="Q1104" s="2" t="str">
        <x:v>Baseline PO cost</x:v>
      </x:c>
      <x:c r="R1104" s="2" t="str">
        <x:v>Received</x:v>
      </x:c>
      <x:c r="S1104" s="12" t="n">
        <x:f>IF(AND(ISNUMBER(G1104),G1104&gt;0,G1104&lt;=Summary!$E$5,I1104&gt;0),I1104*K1104,0)</x:f>
        <x:v>6300</x:v>
      </x:c>
      <x:c r="T1104" s="12" t="n">
        <x:f>MIN(S1104,MAX(0,'Inventory detail'!E148-SUM(S1101:S1103)))</x:f>
        <x:v>0</x:v>
      </x:c>
      <x:c r="U1104" s="12" t="n">
        <x:f>IF(O1104=1,J1104*K1104,0)</x:f>
        <x:v>0</x:v>
      </x:c>
      <x:c r="V1104" s="13" t="str">
        <x:f>IF(O1104=0,"",IF(H1104="","",MAX(H1104,Summary!$E$5)))</x:f>
      </x:c>
      <x:c r="W1104" s="12" t="n">
        <x:f>IF(Q1104="Baseline PO cost",U1104,0)</x:f>
        <x:v>0</x:v>
      </x:c>
      <x:c r="X1104" s="12" t="n">
        <x:f>IF(Q1104="Higher PO cost",U1104,0)</x:f>
        <x:v>0</x:v>
      </x:c>
      <x:c r="Y1104" s="12" t="n">
        <x:f>IF(Q1104="Unclassified",U1104,0)</x:f>
        <x:v>0</x:v>
      </x:c>
    </x:row>
    <x:row r="1105" ht="22" customHeight="1">
      <x:c r="A1105" s="2" t="str">
        <x:v>COIL</x:v>
      </x:c>
      <x:c r="B1105" s="2" t="str">
        <x:v>60</x:v>
      </x:c>
      <x:c r="C1105" s="2" t="str">
        <x:v>14BLK12-4</x:v>
      </x:c>
      <x:c r="D1105" s="2" t="str">
        <x:v>6102947</x:v>
      </x:c>
      <x:c r="E1105" s="2" t="str">
        <x:v>0</x:v>
      </x:c>
      <x:c r="F1105" s="2" t="str">
        <x:v>20</x:v>
      </x:c>
      <x:c r="G1105" s="10" t="n">
        <x:v>46301</x:v>
      </x:c>
      <x:c r="H1105" s="10" t="n">
        <x:v>46304</x:v>
      </x:c>
      <x:c r="I1105" s="7" t="n">
        <x:v>29400</x:v>
      </x:c>
      <x:c r="J1105" s="7" t="n">
        <x:v>29400</x:v>
      </x:c>
      <x:c r="K1105" s="7" t="n">
        <x:v>1</x:v>
      </x:c>
      <x:c r="L1105" s="8" t="n">
        <x:v>6.47</x:v>
      </x:c>
      <x:c r="M1105" s="9" t="n">
        <x:v>2143.26</x:v>
      </x:c>
      <x:c r="N1105" s="2" t="str">
        <x:v>i</x:v>
      </x:c>
      <x:c r="O1105" s="2" t="n">
        <x:v>0</x:v>
      </x:c>
      <x:c r="P1105" s="2" t="n">
        <x:v>100</x:v>
      </x:c>
      <x:c r="Q1105" s="2" t="str">
        <x:v>Baseline PO cost</x:v>
      </x:c>
      <x:c r="R1105" s="2" t="str">
        <x:v>Received</x:v>
      </x:c>
      <x:c r="S1105" s="12" t="n">
        <x:f>IF(AND(ISNUMBER(G1105),G1105&gt;0,G1105&lt;=Summary!$E$5,I1105&gt;0),I1105*K1105,0)</x:f>
        <x:v>29400</x:v>
      </x:c>
      <x:c r="T1105" s="12" t="n">
        <x:f>MIN(S1105,MAX(0,'Inventory detail'!E16-0))</x:f>
        <x:v>26200</x:v>
      </x:c>
      <x:c r="U1105" s="12" t="n">
        <x:f>IF(O1105=1,J1105*K1105,0)</x:f>
        <x:v>0</x:v>
      </x:c>
      <x:c r="V1105" s="13" t="str">
        <x:f>IF(O1105=0,"",IF(H1105="","",MAX(H1105,Summary!$E$5)))</x:f>
      </x:c>
      <x:c r="W1105" s="12" t="n">
        <x:f>IF(Q1105="Baseline PO cost",U1105,0)</x:f>
        <x:v>0</x:v>
      </x:c>
      <x:c r="X1105" s="12" t="n">
        <x:f>IF(Q1105="Higher PO cost",U1105,0)</x:f>
        <x:v>0</x:v>
      </x:c>
      <x:c r="Y1105" s="12" t="n">
        <x:f>IF(Q1105="Unclassified",U1105,0)</x:f>
        <x:v>0</x:v>
      </x:c>
    </x:row>
    <x:row r="1106" ht="22" customHeight="1">
      <x:c r="A1106" s="2" t="str">
        <x:v>COIL</x:v>
      </x:c>
      <x:c r="B1106" s="2" t="str">
        <x:v>60</x:v>
      </x:c>
      <x:c r="C1106" s="2" t="str">
        <x:v>14BLK12-4</x:v>
      </x:c>
      <x:c r="D1106" s="2" t="str">
        <x:v>6102937</x:v>
      </x:c>
      <x:c r="E1106" s="2" t="str">
        <x:v>0</x:v>
      </x:c>
      <x:c r="F1106" s="2" t="str">
        <x:v>17</x:v>
      </x:c>
      <x:c r="G1106" s="10" t="n">
        <x:v>46255</x:v>
      </x:c>
      <x:c r="H1106" s="10" t="n">
        <x:v>46254</x:v>
      </x:c>
      <x:c r="I1106" s="7" t="n">
        <x:v>23100</x:v>
      </x:c>
      <x:c r="J1106" s="7" t="n">
        <x:v>23100</x:v>
      </x:c>
      <x:c r="K1106" s="7" t="n">
        <x:v>1</x:v>
      </x:c>
      <x:c r="L1106" s="8" t="n">
        <x:v>6.47</x:v>
      </x:c>
      <x:c r="M1106" s="9" t="n">
        <x:v>1683.99</x:v>
      </x:c>
      <x:c r="N1106" s="2" t="str">
        <x:v>i</x:v>
      </x:c>
      <x:c r="O1106" s="2" t="n">
        <x:v>0</x:v>
      </x:c>
      <x:c r="P1106" s="2" t="n">
        <x:v>100</x:v>
      </x:c>
      <x:c r="Q1106" s="2" t="str">
        <x:v>Baseline PO cost</x:v>
      </x:c>
      <x:c r="R1106" s="2" t="str">
        <x:v>Received</x:v>
      </x:c>
      <x:c r="S1106" s="12" t="n">
        <x:f>IF(AND(ISNUMBER(G1106),G1106&gt;0,G1106&lt;=Summary!$E$5,I1106&gt;0),I1106*K1106,0)</x:f>
        <x:v>23100</x:v>
      </x:c>
      <x:c r="T1106" s="12" t="n">
        <x:f>MIN(S1106,MAX(0,'Inventory detail'!E16-SUM(S1105:S1105)))</x:f>
        <x:v>0</x:v>
      </x:c>
      <x:c r="U1106" s="12" t="n">
        <x:f>IF(O1106=1,J1106*K1106,0)</x:f>
        <x:v>0</x:v>
      </x:c>
      <x:c r="V1106" s="13" t="str">
        <x:f>IF(O1106=0,"",IF(H1106="","",MAX(H1106,Summary!$E$5)))</x:f>
      </x:c>
      <x:c r="W1106" s="12" t="n">
        <x:f>IF(Q1106="Baseline PO cost",U1106,0)</x:f>
        <x:v>0</x:v>
      </x:c>
      <x:c r="X1106" s="12" t="n">
        <x:f>IF(Q1106="Higher PO cost",U1106,0)</x:f>
        <x:v>0</x:v>
      </x:c>
      <x:c r="Y1106" s="12" t="n">
        <x:f>IF(Q1106="Unclassified",U1106,0)</x:f>
        <x:v>0</x:v>
      </x:c>
    </x:row>
    <x:row r="1107" ht="22" customHeight="1">
      <x:c r="A1107" s="2" t="str">
        <x:v>COIL</x:v>
      </x:c>
      <x:c r="B1107" s="2" t="str">
        <x:v>60</x:v>
      </x:c>
      <x:c r="C1107" s="2" t="str">
        <x:v>14BLK12-4</x:v>
      </x:c>
      <x:c r="D1107" s="2" t="str">
        <x:v>6102932</x:v>
      </x:c>
      <x:c r="E1107" s="2" t="str">
        <x:v>0</x:v>
      </x:c>
      <x:c r="F1107" s="2" t="str">
        <x:v>18</x:v>
      </x:c>
      <x:c r="G1107" s="10" t="n">
        <x:v>46204</x:v>
      </x:c>
      <x:c r="H1107" s="10" t="n">
        <x:v>46205</x:v>
      </x:c>
      <x:c r="I1107" s="7" t="n">
        <x:v>12600</x:v>
      </x:c>
      <x:c r="J1107" s="7" t="n">
        <x:v>12600</x:v>
      </x:c>
      <x:c r="K1107" s="7" t="n">
        <x:v>1</x:v>
      </x:c>
      <x:c r="L1107" s="8" t="n">
        <x:v>6.47</x:v>
      </x:c>
      <x:c r="M1107" s="9" t="n">
        <x:v>918.54</x:v>
      </x:c>
      <x:c r="N1107" s="2" t="str">
        <x:v>i</x:v>
      </x:c>
      <x:c r="O1107" s="2" t="n">
        <x:v>0</x:v>
      </x:c>
      <x:c r="P1107" s="2" t="n">
        <x:v>100</x:v>
      </x:c>
      <x:c r="Q1107" s="2" t="str">
        <x:v>Baseline PO cost</x:v>
      </x:c>
      <x:c r="R1107" s="2" t="str">
        <x:v>Received</x:v>
      </x:c>
      <x:c r="S1107" s="12" t="n">
        <x:f>IF(AND(ISNUMBER(G1107),G1107&gt;0,G1107&lt;=Summary!$E$5,I1107&gt;0),I1107*K1107,0)</x:f>
        <x:v>12600</x:v>
      </x:c>
      <x:c r="T1107" s="12" t="n">
        <x:f>MIN(S1107,MAX(0,'Inventory detail'!E16-SUM(S1105:S1106)))</x:f>
        <x:v>0</x:v>
      </x:c>
      <x:c r="U1107" s="12" t="n">
        <x:f>IF(O1107=1,J1107*K1107,0)</x:f>
        <x:v>0</x:v>
      </x:c>
      <x:c r="V1107" s="13" t="str">
        <x:f>IF(O1107=0,"",IF(H1107="","",MAX(H1107,Summary!$E$5)))</x:f>
      </x:c>
      <x:c r="W1107" s="12" t="n">
        <x:f>IF(Q1107="Baseline PO cost",U1107,0)</x:f>
        <x:v>0</x:v>
      </x:c>
      <x:c r="X1107" s="12" t="n">
        <x:f>IF(Q1107="Higher PO cost",U1107,0)</x:f>
        <x:v>0</x:v>
      </x:c>
      <x:c r="Y1107" s="12" t="n">
        <x:f>IF(Q1107="Unclassified",U1107,0)</x:f>
        <x:v>0</x:v>
      </x:c>
    </x:row>
    <x:row r="1108" ht="22" customHeight="1">
      <x:c r="A1108" s="2" t="str">
        <x:v>COIL</x:v>
      </x:c>
      <x:c r="B1108" s="2" t="str">
        <x:v>60</x:v>
      </x:c>
      <x:c r="C1108" s="2" t="str">
        <x:v>14BLK12-4</x:v>
      </x:c>
      <x:c r="D1108" s="2" t="str">
        <x:v>6102924</x:v>
      </x:c>
      <x:c r="E1108" s="2" t="str">
        <x:v>0</x:v>
      </x:c>
      <x:c r="F1108" s="2" t="str">
        <x:v>19</x:v>
      </x:c>
      <x:c r="G1108" s="10" t="n">
        <x:v>46185</x:v>
      </x:c>
      <x:c r="H1108" s="10" t="n">
        <x:v>46185</x:v>
      </x:c>
      <x:c r="I1108" s="7" t="n">
        <x:v>18900</x:v>
      </x:c>
      <x:c r="J1108" s="7" t="n">
        <x:v>18900</x:v>
      </x:c>
      <x:c r="K1108" s="7" t="n">
        <x:v>1</x:v>
      </x:c>
      <x:c r="L1108" s="8" t="n">
        <x:v>6.47</x:v>
      </x:c>
      <x:c r="M1108" s="9" t="n">
        <x:v>1377.81</x:v>
      </x:c>
      <x:c r="N1108" s="2" t="str">
        <x:v>i</x:v>
      </x:c>
      <x:c r="O1108" s="2" t="n">
        <x:v>0</x:v>
      </x:c>
      <x:c r="P1108" s="2" t="n">
        <x:v>100</x:v>
      </x:c>
      <x:c r="Q1108" s="2" t="str">
        <x:v>Baseline PO cost</x:v>
      </x:c>
      <x:c r="R1108" s="2" t="str">
        <x:v>Received</x:v>
      </x:c>
      <x:c r="S1108" s="12" t="n">
        <x:f>IF(AND(ISNUMBER(G1108),G1108&gt;0,G1108&lt;=Summary!$E$5,I1108&gt;0),I1108*K1108,0)</x:f>
        <x:v>18900</x:v>
      </x:c>
      <x:c r="T1108" s="12" t="n">
        <x:f>MIN(S1108,MAX(0,'Inventory detail'!E16-SUM(S1105:S1107)))</x:f>
        <x:v>0</x:v>
      </x:c>
      <x:c r="U1108" s="12" t="n">
        <x:f>IF(O1108=1,J1108*K1108,0)</x:f>
        <x:v>0</x:v>
      </x:c>
      <x:c r="V1108" s="13" t="str">
        <x:f>IF(O1108=0,"",IF(H1108="","",MAX(H1108,Summary!$E$5)))</x:f>
      </x:c>
      <x:c r="W1108" s="12" t="n">
        <x:f>IF(Q1108="Baseline PO cost",U1108,0)</x:f>
        <x:v>0</x:v>
      </x:c>
      <x:c r="X1108" s="12" t="n">
        <x:f>IF(Q1108="Higher PO cost",U1108,0)</x:f>
        <x:v>0</x:v>
      </x:c>
      <x:c r="Y1108" s="12" t="n">
        <x:f>IF(Q1108="Unclassified",U1108,0)</x:f>
        <x:v>0</x:v>
      </x:c>
    </x:row>
    <x:row r="1109" ht="22" customHeight="1">
      <x:c r="A1109" s="2" t="str">
        <x:v>COIL</x:v>
      </x:c>
      <x:c r="B1109" s="2" t="str">
        <x:v>60</x:v>
      </x:c>
      <x:c r="C1109" s="2" t="str">
        <x:v>14BLK12-4</x:v>
      </x:c>
      <x:c r="D1109" s="2" t="str">
        <x:v>6102918</x:v>
      </x:c>
      <x:c r="E1109" s="2" t="str">
        <x:v>0</x:v>
      </x:c>
      <x:c r="F1109" s="2" t="str">
        <x:v>17</x:v>
      </x:c>
      <x:c r="G1109" s="10" t="n">
        <x:v>46161</x:v>
      </x:c>
      <x:c r="H1109" s="10" t="n">
        <x:v>46160</x:v>
      </x:c>
      <x:c r="I1109" s="7" t="n">
        <x:v>25200</x:v>
      </x:c>
      <x:c r="J1109" s="7" t="n">
        <x:v>25200</x:v>
      </x:c>
      <x:c r="K1109" s="7" t="n">
        <x:v>1</x:v>
      </x:c>
      <x:c r="L1109" s="8" t="n">
        <x:v>6.47</x:v>
      </x:c>
      <x:c r="M1109" s="9" t="n">
        <x:v>1837.08</x:v>
      </x:c>
      <x:c r="N1109" s="2" t="str">
        <x:v>i</x:v>
      </x:c>
      <x:c r="O1109" s="2" t="n">
        <x:v>0</x:v>
      </x:c>
      <x:c r="P1109" s="2" t="n">
        <x:v>100</x:v>
      </x:c>
      <x:c r="Q1109" s="2" t="str">
        <x:v>Baseline PO cost</x:v>
      </x:c>
      <x:c r="R1109" s="2" t="str">
        <x:v>Received</x:v>
      </x:c>
      <x:c r="S1109" s="12" t="n">
        <x:f>IF(AND(ISNUMBER(G1109),G1109&gt;0,G1109&lt;=Summary!$E$5,I1109&gt;0),I1109*K1109,0)</x:f>
        <x:v>25200</x:v>
      </x:c>
      <x:c r="T1109" s="12" t="n">
        <x:f>MIN(S1109,MAX(0,'Inventory detail'!E16-SUM(S1105:S1108)))</x:f>
        <x:v>0</x:v>
      </x:c>
      <x:c r="U1109" s="12" t="n">
        <x:f>IF(O1109=1,J1109*K1109,0)</x:f>
        <x:v>0</x:v>
      </x:c>
      <x:c r="V1109" s="13" t="str">
        <x:f>IF(O1109=0,"",IF(H1109="","",MAX(H1109,Summary!$E$5)))</x:f>
      </x:c>
      <x:c r="W1109" s="12" t="n">
        <x:f>IF(Q1109="Baseline PO cost",U1109,0)</x:f>
        <x:v>0</x:v>
      </x:c>
      <x:c r="X1109" s="12" t="n">
        <x:f>IF(Q1109="Higher PO cost",U1109,0)</x:f>
        <x:v>0</x:v>
      </x:c>
      <x:c r="Y1109" s="12" t="n">
        <x:f>IF(Q1109="Unclassified",U1109,0)</x:f>
        <x:v>0</x:v>
      </x:c>
    </x:row>
    <x:row r="1110" ht="22" customHeight="1">
      <x:c r="A1110" s="2" t="str">
        <x:v>COIL</x:v>
      </x:c>
      <x:c r="B1110" s="2" t="str">
        <x:v>60</x:v>
      </x:c>
      <x:c r="C1110" s="2" t="str">
        <x:v>14BLK12-4</x:v>
      </x:c>
      <x:c r="D1110" s="2" t="str">
        <x:v>6102911</x:v>
      </x:c>
      <x:c r="E1110" s="2" t="str">
        <x:v>0</x:v>
      </x:c>
      <x:c r="F1110" s="2" t="str">
        <x:v>16</x:v>
      </x:c>
      <x:c r="G1110" s="10" t="n">
        <x:v>46128</x:v>
      </x:c>
      <x:c r="H1110" s="10" t="n">
        <x:v>46129</x:v>
      </x:c>
      <x:c r="I1110" s="7" t="n">
        <x:v>21000</x:v>
      </x:c>
      <x:c r="J1110" s="7" t="n">
        <x:v>21000</x:v>
      </x:c>
      <x:c r="K1110" s="7" t="n">
        <x:v>1</x:v>
      </x:c>
      <x:c r="L1110" s="8" t="n">
        <x:v>6.47</x:v>
      </x:c>
      <x:c r="M1110" s="9" t="n">
        <x:v>1486.8</x:v>
      </x:c>
      <x:c r="N1110" s="2" t="str">
        <x:v>i</x:v>
      </x:c>
      <x:c r="O1110" s="2" t="n">
        <x:v>0</x:v>
      </x:c>
      <x:c r="P1110" s="2" t="n">
        <x:v>100</x:v>
      </x:c>
      <x:c r="Q1110" s="2" t="str">
        <x:v>Baseline PO cost</x:v>
      </x:c>
      <x:c r="R1110" s="2" t="str">
        <x:v>Received</x:v>
      </x:c>
      <x:c r="S1110" s="12" t="n">
        <x:f>IF(AND(ISNUMBER(G1110),G1110&gt;0,G1110&lt;=Summary!$E$5,I1110&gt;0),I1110*K1110,0)</x:f>
        <x:v>21000</x:v>
      </x:c>
      <x:c r="T1110" s="12" t="n">
        <x:f>MIN(S1110,MAX(0,'Inventory detail'!E16-SUM(S1105:S1109)))</x:f>
        <x:v>0</x:v>
      </x:c>
      <x:c r="U1110" s="12" t="n">
        <x:f>IF(O1110=1,J1110*K1110,0)</x:f>
        <x:v>0</x:v>
      </x:c>
      <x:c r="V1110" s="13" t="str">
        <x:f>IF(O1110=0,"",IF(H1110="","",MAX(H1110,Summary!$E$5)))</x:f>
      </x:c>
      <x:c r="W1110" s="12" t="n">
        <x:f>IF(Q1110="Baseline PO cost",U1110,0)</x:f>
        <x:v>0</x:v>
      </x:c>
      <x:c r="X1110" s="12" t="n">
        <x:f>IF(Q1110="Higher PO cost",U1110,0)</x:f>
        <x:v>0</x:v>
      </x:c>
      <x:c r="Y1110" s="12" t="n">
        <x:f>IF(Q1110="Unclassified",U1110,0)</x:f>
        <x:v>0</x:v>
      </x:c>
    </x:row>
    <x:row r="1111" ht="22" customHeight="1">
      <x:c r="A1111" s="2" t="str">
        <x:v>COIL</x:v>
      </x:c>
      <x:c r="B1111" s="2" t="str">
        <x:v>60</x:v>
      </x:c>
      <x:c r="C1111" s="2" t="str">
        <x:v>14BLK12-4</x:v>
      </x:c>
      <x:c r="D1111" s="2" t="str">
        <x:v>6102905</x:v>
      </x:c>
      <x:c r="E1111" s="2" t="str">
        <x:v>0</x:v>
      </x:c>
      <x:c r="F1111" s="2" t="str">
        <x:v>19</x:v>
      </x:c>
      <x:c r="G1111" s="10" t="n">
        <x:v>46111</x:v>
      </x:c>
      <x:c r="H1111" s="10" t="n">
        <x:v>46122</x:v>
      </x:c>
      <x:c r="I1111" s="7" t="n">
        <x:v>23100</x:v>
      </x:c>
      <x:c r="J1111" s="7" t="n">
        <x:v>23100</x:v>
      </x:c>
      <x:c r="K1111" s="7" t="n">
        <x:v>1</x:v>
      </x:c>
      <x:c r="L1111" s="8" t="n">
        <x:v>6.47</x:v>
      </x:c>
      <x:c r="M1111" s="9" t="n">
        <x:v>1635.48</x:v>
      </x:c>
      <x:c r="N1111" s="2" t="str">
        <x:v>i</x:v>
      </x:c>
      <x:c r="O1111" s="2" t="n">
        <x:v>0</x:v>
      </x:c>
      <x:c r="P1111" s="2" t="n">
        <x:v>100</x:v>
      </x:c>
      <x:c r="Q1111" s="2" t="str">
        <x:v>Baseline PO cost</x:v>
      </x:c>
      <x:c r="R1111" s="2" t="str">
        <x:v>Received</x:v>
      </x:c>
      <x:c r="S1111" s="12" t="n">
        <x:f>IF(AND(ISNUMBER(G1111),G1111&gt;0,G1111&lt;=Summary!$E$5,I1111&gt;0),I1111*K1111,0)</x:f>
        <x:v>23100</x:v>
      </x:c>
      <x:c r="T1111" s="12" t="n">
        <x:f>MIN(S1111,MAX(0,'Inventory detail'!E16-SUM(S1105:S1110)))</x:f>
        <x:v>0</x:v>
      </x:c>
      <x:c r="U1111" s="12" t="n">
        <x:f>IF(O1111=1,J1111*K1111,0)</x:f>
        <x:v>0</x:v>
      </x:c>
      <x:c r="V1111" s="13" t="str">
        <x:f>IF(O1111=0,"",IF(H1111="","",MAX(H1111,Summary!$E$5)))</x:f>
      </x:c>
      <x:c r="W1111" s="12" t="n">
        <x:f>IF(Q1111="Baseline PO cost",U1111,0)</x:f>
        <x:v>0</x:v>
      </x:c>
      <x:c r="X1111" s="12" t="n">
        <x:f>IF(Q1111="Higher PO cost",U1111,0)</x:f>
        <x:v>0</x:v>
      </x:c>
      <x:c r="Y1111" s="12" t="n">
        <x:f>IF(Q1111="Unclassified",U1111,0)</x:f>
        <x:v>0</x:v>
      </x:c>
    </x:row>
    <x:row r="1112" ht="22" customHeight="1">
      <x:c r="A1112" s="2" t="str">
        <x:v>COIL</x:v>
      </x:c>
      <x:c r="B1112" s="2" t="str">
        <x:v>60</x:v>
      </x:c>
      <x:c r="C1112" s="2" t="str">
        <x:v>14BLK12-4</x:v>
      </x:c>
      <x:c r="D1112" s="2" t="str">
        <x:v>6102897</x:v>
      </x:c>
      <x:c r="E1112" s="2" t="str">
        <x:v>0</x:v>
      </x:c>
      <x:c r="F1112" s="2" t="str">
        <x:v>14</x:v>
      </x:c>
      <x:c r="G1112" s="10" t="n">
        <x:v>46086</x:v>
      </x:c>
      <x:c r="H1112" s="10" t="n">
        <x:v>46094</x:v>
      </x:c>
      <x:c r="I1112" s="7" t="n">
        <x:v>42000</x:v>
      </x:c>
      <x:c r="J1112" s="7" t="n">
        <x:v>42000</x:v>
      </x:c>
      <x:c r="K1112" s="7" t="n">
        <x:v>1</x:v>
      </x:c>
      <x:c r="L1112" s="8" t="n">
        <x:v>6.47</x:v>
      </x:c>
      <x:c r="M1112" s="9" t="n">
        <x:v>2973.6</x:v>
      </x:c>
      <x:c r="N1112" s="2" t="str">
        <x:v>i</x:v>
      </x:c>
      <x:c r="O1112" s="2" t="n">
        <x:v>0</x:v>
      </x:c>
      <x:c r="P1112" s="2" t="n">
        <x:v>100</x:v>
      </x:c>
      <x:c r="Q1112" s="2" t="str">
        <x:v>Baseline PO cost</x:v>
      </x:c>
      <x:c r="R1112" s="2" t="str">
        <x:v>Received</x:v>
      </x:c>
      <x:c r="S1112" s="12" t="n">
        <x:f>IF(AND(ISNUMBER(G1112),G1112&gt;0,G1112&lt;=Summary!$E$5,I1112&gt;0),I1112*K1112,0)</x:f>
        <x:v>42000</x:v>
      </x:c>
      <x:c r="T1112" s="12" t="n">
        <x:f>MIN(S1112,MAX(0,'Inventory detail'!E16-SUM(S1105:S1111)))</x:f>
        <x:v>0</x:v>
      </x:c>
      <x:c r="U1112" s="12" t="n">
        <x:f>IF(O1112=1,J1112*K1112,0)</x:f>
        <x:v>0</x:v>
      </x:c>
      <x:c r="V1112" s="13" t="str">
        <x:f>IF(O1112=0,"",IF(H1112="","",MAX(H1112,Summary!$E$5)))</x:f>
      </x:c>
      <x:c r="W1112" s="12" t="n">
        <x:f>IF(Q1112="Baseline PO cost",U1112,0)</x:f>
        <x:v>0</x:v>
      </x:c>
      <x:c r="X1112" s="12" t="n">
        <x:f>IF(Q1112="Higher PO cost",U1112,0)</x:f>
        <x:v>0</x:v>
      </x:c>
      <x:c r="Y1112" s="12" t="n">
        <x:f>IF(Q1112="Unclassified",U1112,0)</x:f>
        <x:v>0</x:v>
      </x:c>
    </x:row>
    <x:row r="1113" ht="22" customHeight="1">
      <x:c r="A1113" s="2" t="str">
        <x:v>COIL</x:v>
      </x:c>
      <x:c r="B1113" s="2" t="str">
        <x:v>60</x:v>
      </x:c>
      <x:c r="C1113" s="2" t="str">
        <x:v>14BLK12-4</x:v>
      </x:c>
      <x:c r="D1113" s="2" t="str">
        <x:v>6102892</x:v>
      </x:c>
      <x:c r="E1113" s="2" t="str">
        <x:v>0</x:v>
      </x:c>
      <x:c r="F1113" s="2" t="str">
        <x:v>18</x:v>
      </x:c>
      <x:c r="G1113" s="10" t="n">
        <x:v>46059</x:v>
      </x:c>
      <x:c r="H1113" s="10" t="n">
        <x:v>46059</x:v>
      </x:c>
      <x:c r="I1113" s="7" t="n">
        <x:v>37800</x:v>
      </x:c>
      <x:c r="J1113" s="7" t="n">
        <x:v>37800</x:v>
      </x:c>
      <x:c r="K1113" s="7" t="n">
        <x:v>1</x:v>
      </x:c>
      <x:c r="L1113" s="8" t="n">
        <x:v>6.47</x:v>
      </x:c>
      <x:c r="M1113" s="9" t="n">
        <x:v>2676.24</x:v>
      </x:c>
      <x:c r="N1113" s="2" t="str">
        <x:v>i</x:v>
      </x:c>
      <x:c r="O1113" s="2" t="n">
        <x:v>0</x:v>
      </x:c>
      <x:c r="P1113" s="2" t="n">
        <x:v>100</x:v>
      </x:c>
      <x:c r="Q1113" s="2" t="str">
        <x:v>Baseline PO cost</x:v>
      </x:c>
      <x:c r="R1113" s="2" t="str">
        <x:v>Received</x:v>
      </x:c>
      <x:c r="S1113" s="12" t="n">
        <x:f>IF(AND(ISNUMBER(G1113),G1113&gt;0,G1113&lt;=Summary!$E$5,I1113&gt;0),I1113*K1113,0)</x:f>
        <x:v>37800</x:v>
      </x:c>
      <x:c r="T1113" s="12" t="n">
        <x:f>MIN(S1113,MAX(0,'Inventory detail'!E16-SUM(S1105:S1112)))</x:f>
        <x:v>0</x:v>
      </x:c>
      <x:c r="U1113" s="12" t="n">
        <x:f>IF(O1113=1,J1113*K1113,0)</x:f>
        <x:v>0</x:v>
      </x:c>
      <x:c r="V1113" s="13" t="str">
        <x:f>IF(O1113=0,"",IF(H1113="","",MAX(H1113,Summary!$E$5)))</x:f>
      </x:c>
      <x:c r="W1113" s="12" t="n">
        <x:f>IF(Q1113="Baseline PO cost",U1113,0)</x:f>
        <x:v>0</x:v>
      </x:c>
      <x:c r="X1113" s="12" t="n">
        <x:f>IF(Q1113="Higher PO cost",U1113,0)</x:f>
        <x:v>0</x:v>
      </x:c>
      <x:c r="Y1113" s="12" t="n">
        <x:f>IF(Q1113="Unclassified",U1113,0)</x:f>
        <x:v>0</x:v>
      </x:c>
    </x:row>
    <x:row r="1114" ht="22" customHeight="1">
      <x:c r="A1114" s="2" t="str">
        <x:v>COIL</x:v>
      </x:c>
      <x:c r="B1114" s="2" t="str">
        <x:v>60</x:v>
      </x:c>
      <x:c r="C1114" s="2" t="str">
        <x:v>14BLK12-4</x:v>
      </x:c>
      <x:c r="D1114" s="2" t="str">
        <x:v>6102962</x:v>
      </x:c>
      <x:c r="E1114" s="2" t="str">
        <x:v>0</x:v>
      </x:c>
      <x:c r="F1114" s="2" t="str">
        <x:v>15</x:v>
      </x:c>
      <x:c r="G1114" s="10"/>
      <x:c r="H1114" s="10" t="n">
        <x:v>46346</x:v>
      </x:c>
      <x:c r="I1114" s="7" t="n">
        <x:v>33600</x:v>
      </x:c>
      <x:c r="J1114" s="7" t="n">
        <x:v>33600</x:v>
      </x:c>
      <x:c r="K1114" s="7" t="n">
        <x:v>1</x:v>
      </x:c>
      <x:c r="L1114" s="8" t="n">
        <x:v>6.47</x:v>
      </x:c>
      <x:c r="M1114" s="9" t="n">
        <x:v>0</x:v>
      </x:c>
      <x:c r="N1114" s="2" t="str">
        <x:v>a</x:v>
      </x:c>
      <x:c r="O1114" s="2" t="n">
        <x:v>1</x:v>
      </x:c>
      <x:c r="P1114" s="2" t="n">
        <x:v>100</x:v>
      </x:c>
      <x:c r="Q1114" s="2" t="str">
        <x:v>Baseline PO cost</x:v>
      </x:c>
      <x:c r="R1114" s="2" t="str">
        <x:v>Incoming active PO</x:v>
      </x:c>
      <x:c r="S1114" s="12" t="n">
        <x:f>IF(AND(ISNUMBER(G1114),G1114&gt;0,G1114&lt;=Summary!$E$5,I1114&gt;0),I1114*K1114,0)</x:f>
        <x:v>0</x:v>
      </x:c>
      <x:c r="T1114" s="12" t="n">
        <x:f>MIN(S1114,MAX(0,'Inventory detail'!E16-SUM(S1105:S1113)))</x:f>
        <x:v>0</x:v>
      </x:c>
      <x:c r="U1114" s="12" t="n">
        <x:f>IF(O1114=1,J1114*K1114,0)</x:f>
        <x:v>33600</x:v>
      </x:c>
      <x:c r="V1114" s="13" t="n">
        <x:f>IF(O1114=0,"",IF(H1114="","",MAX(H1114,Summary!$E$5)))</x:f>
        <x:v>46346</x:v>
      </x:c>
      <x:c r="W1114" s="12" t="n">
        <x:f>IF(Q1114="Baseline PO cost",U1114,0)</x:f>
        <x:v>33600</x:v>
      </x:c>
      <x:c r="X1114" s="12" t="n">
        <x:f>IF(Q1114="Higher PO cost",U1114,0)</x:f>
        <x:v>0</x:v>
      </x:c>
      <x:c r="Y1114" s="12" t="n">
        <x:f>IF(Q1114="Unclassified",U1114,0)</x:f>
        <x:v>0</x:v>
      </x:c>
    </x:row>
    <x:row r="1115" ht="22" customHeight="1">
      <x:c r="A1115" s="2" t="str">
        <x:v>COIL</x:v>
      </x:c>
      <x:c r="B1115" s="2" t="str">
        <x:v>60</x:v>
      </x:c>
      <x:c r="C1115" s="2" t="str">
        <x:v>14BLK12-4</x:v>
      </x:c>
      <x:c r="D1115" s="2" t="str">
        <x:v>6102953</x:v>
      </x:c>
      <x:c r="E1115" s="2" t="str">
        <x:v>0</x:v>
      </x:c>
      <x:c r="F1115" s="2" t="str">
        <x:v>16</x:v>
      </x:c>
      <x:c r="G1115" s="10"/>
      <x:c r="H1115" s="10" t="n">
        <x:v>46325</x:v>
      </x:c>
      <x:c r="I1115" s="7" t="n">
        <x:v>29400</x:v>
      </x:c>
      <x:c r="J1115" s="7" t="n">
        <x:v>29400</x:v>
      </x:c>
      <x:c r="K1115" s="7" t="n">
        <x:v>1</x:v>
      </x:c>
      <x:c r="L1115" s="8" t="n">
        <x:v>6.47</x:v>
      </x:c>
      <x:c r="M1115" s="9" t="n">
        <x:v>0</x:v>
      </x:c>
      <x:c r="N1115" s="2" t="str">
        <x:v>a</x:v>
      </x:c>
      <x:c r="O1115" s="2" t="n">
        <x:v>1</x:v>
      </x:c>
      <x:c r="P1115" s="2" t="n">
        <x:v>100</x:v>
      </x:c>
      <x:c r="Q1115" s="2" t="str">
        <x:v>Baseline PO cost</x:v>
      </x:c>
      <x:c r="R1115" s="2" t="str">
        <x:v>Incoming active PO</x:v>
      </x:c>
      <x:c r="S1115" s="12" t="n">
        <x:f>IF(AND(ISNUMBER(G1115),G1115&gt;0,G1115&lt;=Summary!$E$5,I1115&gt;0),I1115*K1115,0)</x:f>
        <x:v>0</x:v>
      </x:c>
      <x:c r="T1115" s="12" t="n">
        <x:f>MIN(S1115,MAX(0,'Inventory detail'!E16-SUM(S1105:S1114)))</x:f>
        <x:v>0</x:v>
      </x:c>
      <x:c r="U1115" s="12" t="n">
        <x:f>IF(O1115=1,J1115*K1115,0)</x:f>
        <x:v>29400</x:v>
      </x:c>
      <x:c r="V1115" s="13" t="n">
        <x:f>IF(O1115=0,"",IF(H1115="","",MAX(H1115,Summary!$E$5)))</x:f>
        <x:v>46325</x:v>
      </x:c>
      <x:c r="W1115" s="12" t="n">
        <x:f>IF(Q1115="Baseline PO cost",U1115,0)</x:f>
        <x:v>29400</x:v>
      </x:c>
      <x:c r="X1115" s="12" t="n">
        <x:f>IF(Q1115="Higher PO cost",U1115,0)</x:f>
        <x:v>0</x:v>
      </x:c>
      <x:c r="Y1115" s="12" t="n">
        <x:f>IF(Q1115="Unclassified",U1115,0)</x:f>
        <x:v>0</x:v>
      </x:c>
    </x:row>
    <x:row r="1116" ht="22" customHeight="1">
      <x:c r="A1116" s="2" t="str">
        <x:v>COIL</x:v>
      </x:c>
      <x:c r="B1116" s="2" t="str">
        <x:v>60</x:v>
      </x:c>
      <x:c r="C1116" s="2" t="str">
        <x:v>14BLK36-4</x:v>
      </x:c>
      <x:c r="D1116" s="2" t="str">
        <x:v>6102947</x:v>
      </x:c>
      <x:c r="E1116" s="2" t="str">
        <x:v>0</x:v>
      </x:c>
      <x:c r="F1116" s="2" t="str">
        <x:v>41</x:v>
      </x:c>
      <x:c r="G1116" s="10" t="n">
        <x:v>46301</x:v>
      </x:c>
      <x:c r="H1116" s="10" t="n">
        <x:v>46304</x:v>
      </x:c>
      <x:c r="I1116" s="7" t="n">
        <x:v>500</x:v>
      </x:c>
      <x:c r="J1116" s="7" t="n">
        <x:v>500</x:v>
      </x:c>
      <x:c r="K1116" s="7" t="n">
        <x:v>1</x:v>
      </x:c>
      <x:c r="L1116" s="8" t="n">
        <x:v>19.98</x:v>
      </x:c>
      <x:c r="M1116" s="9" t="n">
        <x:v>112.7</x:v>
      </x:c>
      <x:c r="N1116" s="2" t="str">
        <x:v>i</x:v>
      </x:c>
      <x:c r="O1116" s="2" t="n">
        <x:v>0</x:v>
      </x:c>
      <x:c r="P1116" s="2" t="n">
        <x:v>100</x:v>
      </x:c>
      <x:c r="Q1116" s="2" t="str">
        <x:v>Baseline PO cost</x:v>
      </x:c>
      <x:c r="R1116" s="2" t="str">
        <x:v>Received</x:v>
      </x:c>
      <x:c r="S1116" s="12" t="n">
        <x:f>IF(AND(ISNUMBER(G1116),G1116&gt;0,G1116&lt;=Summary!$E$5,I1116&gt;0),I1116*K1116,0)</x:f>
        <x:v>500</x:v>
      </x:c>
      <x:c r="T1116" s="12" t="n">
        <x:f>MIN(S1116,MAX(0,'Inventory detail'!E327-0))</x:f>
        <x:v>500</x:v>
      </x:c>
      <x:c r="U1116" s="12" t="n">
        <x:f>IF(O1116=1,J1116*K1116,0)</x:f>
        <x:v>0</x:v>
      </x:c>
      <x:c r="V1116" s="13" t="str">
        <x:f>IF(O1116=0,"",IF(H1116="","",MAX(H1116,Summary!$E$5)))</x:f>
      </x:c>
      <x:c r="W1116" s="12" t="n">
        <x:f>IF(Q1116="Baseline PO cost",U1116,0)</x:f>
        <x:v>0</x:v>
      </x:c>
      <x:c r="X1116" s="12" t="n">
        <x:f>IF(Q1116="Higher PO cost",U1116,0)</x:f>
        <x:v>0</x:v>
      </x:c>
      <x:c r="Y1116" s="12" t="n">
        <x:f>IF(Q1116="Unclassified",U1116,0)</x:f>
        <x:v>0</x:v>
      </x:c>
    </x:row>
    <x:row r="1117" ht="22" customHeight="1">
      <x:c r="A1117" s="2" t="str">
        <x:v>COIL</x:v>
      </x:c>
      <x:c r="B1117" s="2" t="str">
        <x:v>60</x:v>
      </x:c>
      <x:c r="C1117" s="2" t="str">
        <x:v>14BLK36-4</x:v>
      </x:c>
      <x:c r="D1117" s="2" t="str">
        <x:v>6102937</x:v>
      </x:c>
      <x:c r="E1117" s="2" t="str">
        <x:v>0</x:v>
      </x:c>
      <x:c r="F1117" s="2" t="str">
        <x:v>43</x:v>
      </x:c>
      <x:c r="G1117" s="10" t="n">
        <x:v>46255</x:v>
      </x:c>
      <x:c r="H1117" s="10" t="n">
        <x:v>46254</x:v>
      </x:c>
      <x:c r="I1117" s="7" t="n">
        <x:v>500</x:v>
      </x:c>
      <x:c r="J1117" s="7" t="n">
        <x:v>500</x:v>
      </x:c>
      <x:c r="K1117" s="7" t="n">
        <x:v>1</x:v>
      </x:c>
      <x:c r="L1117" s="8" t="n">
        <x:v>19.98</x:v>
      </x:c>
      <x:c r="M1117" s="9" t="n">
        <x:v>112.7</x:v>
      </x:c>
      <x:c r="N1117" s="2" t="str">
        <x:v>i</x:v>
      </x:c>
      <x:c r="O1117" s="2" t="n">
        <x:v>0</x:v>
      </x:c>
      <x:c r="P1117" s="2" t="n">
        <x:v>100</x:v>
      </x:c>
      <x:c r="Q1117" s="2" t="str">
        <x:v>Baseline PO cost</x:v>
      </x:c>
      <x:c r="R1117" s="2" t="str">
        <x:v>Received</x:v>
      </x:c>
      <x:c r="S1117" s="12" t="n">
        <x:f>IF(AND(ISNUMBER(G1117),G1117&gt;0,G1117&lt;=Summary!$E$5,I1117&gt;0),I1117*K1117,0)</x:f>
        <x:v>500</x:v>
      </x:c>
      <x:c r="T1117" s="12" t="n">
        <x:f>MIN(S1117,MAX(0,'Inventory detail'!E327-SUM(S1116:S1116)))</x:f>
        <x:v>400</x:v>
      </x:c>
      <x:c r="U1117" s="12" t="n">
        <x:f>IF(O1117=1,J1117*K1117,0)</x:f>
        <x:v>0</x:v>
      </x:c>
      <x:c r="V1117" s="13" t="str">
        <x:f>IF(O1117=0,"",IF(H1117="","",MAX(H1117,Summary!$E$5)))</x:f>
      </x:c>
      <x:c r="W1117" s="12" t="n">
        <x:f>IF(Q1117="Baseline PO cost",U1117,0)</x:f>
        <x:v>0</x:v>
      </x:c>
      <x:c r="X1117" s="12" t="n">
        <x:f>IF(Q1117="Higher PO cost",U1117,0)</x:f>
        <x:v>0</x:v>
      </x:c>
      <x:c r="Y1117" s="12" t="n">
        <x:f>IF(Q1117="Unclassified",U1117,0)</x:f>
        <x:v>0</x:v>
      </x:c>
    </x:row>
    <x:row r="1118" ht="22" customHeight="1">
      <x:c r="A1118" s="2" t="str">
        <x:v>COIL</x:v>
      </x:c>
      <x:c r="B1118" s="2" t="str">
        <x:v>60</x:v>
      </x:c>
      <x:c r="C1118" s="2" t="str">
        <x:v>14BLK36-4</x:v>
      </x:c>
      <x:c r="D1118" s="2" t="str">
        <x:v>6102911</x:v>
      </x:c>
      <x:c r="E1118" s="2" t="str">
        <x:v>0</x:v>
      </x:c>
      <x:c r="F1118" s="2" t="str">
        <x:v>38</x:v>
      </x:c>
      <x:c r="G1118" s="10" t="n">
        <x:v>46128</x:v>
      </x:c>
      <x:c r="H1118" s="10" t="n">
        <x:v>46129</x:v>
      </x:c>
      <x:c r="I1118" s="7" t="n">
        <x:v>3000</x:v>
      </x:c>
      <x:c r="J1118" s="7" t="n">
        <x:v>3000</x:v>
      </x:c>
      <x:c r="K1118" s="7" t="n">
        <x:v>1</x:v>
      </x:c>
      <x:c r="L1118" s="8" t="n">
        <x:v>19.98</x:v>
      </x:c>
      <x:c r="M1118" s="9" t="n">
        <x:v>656.4</x:v>
      </x:c>
      <x:c r="N1118" s="2" t="str">
        <x:v>i</x:v>
      </x:c>
      <x:c r="O1118" s="2" t="n">
        <x:v>0</x:v>
      </x:c>
      <x:c r="P1118" s="2" t="n">
        <x:v>100</x:v>
      </x:c>
      <x:c r="Q1118" s="2" t="str">
        <x:v>Baseline PO cost</x:v>
      </x:c>
      <x:c r="R1118" s="2" t="str">
        <x:v>Received</x:v>
      </x:c>
      <x:c r="S1118" s="12" t="n">
        <x:f>IF(AND(ISNUMBER(G1118),G1118&gt;0,G1118&lt;=Summary!$E$5,I1118&gt;0),I1118*K1118,0)</x:f>
        <x:v>3000</x:v>
      </x:c>
      <x:c r="T1118" s="12" t="n">
        <x:f>MIN(S1118,MAX(0,'Inventory detail'!E327-SUM(S1116:S1117)))</x:f>
        <x:v>0</x:v>
      </x:c>
      <x:c r="U1118" s="12" t="n">
        <x:f>IF(O1118=1,J1118*K1118,0)</x:f>
        <x:v>0</x:v>
      </x:c>
      <x:c r="V1118" s="13" t="str">
        <x:f>IF(O1118=0,"",IF(H1118="","",MAX(H1118,Summary!$E$5)))</x:f>
      </x:c>
      <x:c r="W1118" s="12" t="n">
        <x:f>IF(Q1118="Baseline PO cost",U1118,0)</x:f>
        <x:v>0</x:v>
      </x:c>
      <x:c r="X1118" s="12" t="n">
        <x:f>IF(Q1118="Higher PO cost",U1118,0)</x:f>
        <x:v>0</x:v>
      </x:c>
      <x:c r="Y1118" s="12" t="n">
        <x:f>IF(Q1118="Unclassified",U1118,0)</x:f>
        <x:v>0</x:v>
      </x:c>
    </x:row>
    <x:row r="1119" ht="22" customHeight="1">
      <x:c r="A1119" s="2" t="str">
        <x:v>COIL</x:v>
      </x:c>
      <x:c r="B1119" s="2" t="str">
        <x:v>60</x:v>
      </x:c>
      <x:c r="C1119" s="2" t="str">
        <x:v>14BLK36-4</x:v>
      </x:c>
      <x:c r="D1119" s="2" t="str">
        <x:v>6102905</x:v>
      </x:c>
      <x:c r="E1119" s="2" t="str">
        <x:v>0</x:v>
      </x:c>
      <x:c r="F1119" s="2" t="str">
        <x:v>43</x:v>
      </x:c>
      <x:c r="G1119" s="10" t="n">
        <x:v>46111</x:v>
      </x:c>
      <x:c r="H1119" s="10" t="n">
        <x:v>46122</x:v>
      </x:c>
      <x:c r="I1119" s="7" t="n">
        <x:v>500</x:v>
      </x:c>
      <x:c r="J1119" s="7" t="n">
        <x:v>500</x:v>
      </x:c>
      <x:c r="K1119" s="7" t="n">
        <x:v>1</x:v>
      </x:c>
      <x:c r="L1119" s="8" t="n">
        <x:v>19.98</x:v>
      </x:c>
      <x:c r="M1119" s="9" t="n">
        <x:v>109.4</x:v>
      </x:c>
      <x:c r="N1119" s="2" t="str">
        <x:v>i</x:v>
      </x:c>
      <x:c r="O1119" s="2" t="n">
        <x:v>0</x:v>
      </x:c>
      <x:c r="P1119" s="2" t="n">
        <x:v>100</x:v>
      </x:c>
      <x:c r="Q1119" s="2" t="str">
        <x:v>Baseline PO cost</x:v>
      </x:c>
      <x:c r="R1119" s="2" t="str">
        <x:v>Received</x:v>
      </x:c>
      <x:c r="S1119" s="12" t="n">
        <x:f>IF(AND(ISNUMBER(G1119),G1119&gt;0,G1119&lt;=Summary!$E$5,I1119&gt;0),I1119*K1119,0)</x:f>
        <x:v>500</x:v>
      </x:c>
      <x:c r="T1119" s="12" t="n">
        <x:f>MIN(S1119,MAX(0,'Inventory detail'!E327-SUM(S1116:S1118)))</x:f>
        <x:v>0</x:v>
      </x:c>
      <x:c r="U1119" s="12" t="n">
        <x:f>IF(O1119=1,J1119*K1119,0)</x:f>
        <x:v>0</x:v>
      </x:c>
      <x:c r="V1119" s="13" t="str">
        <x:f>IF(O1119=0,"",IF(H1119="","",MAX(H1119,Summary!$E$5)))</x:f>
      </x:c>
      <x:c r="W1119" s="12" t="n">
        <x:f>IF(Q1119="Baseline PO cost",U1119,0)</x:f>
        <x:v>0</x:v>
      </x:c>
      <x:c r="X1119" s="12" t="n">
        <x:f>IF(Q1119="Higher PO cost",U1119,0)</x:f>
        <x:v>0</x:v>
      </x:c>
      <x:c r="Y1119" s="12" t="n">
        <x:f>IF(Q1119="Unclassified",U1119,0)</x:f>
        <x:v>0</x:v>
      </x:c>
    </x:row>
    <x:row r="1120" ht="22" customHeight="1">
      <x:c r="A1120" s="2" t="str">
        <x:v>COIL</x:v>
      </x:c>
      <x:c r="B1120" s="2" t="str">
        <x:v>60</x:v>
      </x:c>
      <x:c r="C1120" s="2" t="str">
        <x:v>14BLK36-4</x:v>
      </x:c>
      <x:c r="D1120" s="2" t="str">
        <x:v>6102897</x:v>
      </x:c>
      <x:c r="E1120" s="2" t="str">
        <x:v>0</x:v>
      </x:c>
      <x:c r="F1120" s="2" t="str">
        <x:v>39</x:v>
      </x:c>
      <x:c r="G1120" s="10" t="n">
        <x:v>46086</x:v>
      </x:c>
      <x:c r="H1120" s="10" t="n">
        <x:v>46094</x:v>
      </x:c>
      <x:c r="I1120" s="7" t="n">
        <x:v>500</x:v>
      </x:c>
      <x:c r="J1120" s="7" t="n">
        <x:v>500</x:v>
      </x:c>
      <x:c r="K1120" s="7" t="n">
        <x:v>1</x:v>
      </x:c>
      <x:c r="L1120" s="8" t="n">
        <x:v>19.98</x:v>
      </x:c>
      <x:c r="M1120" s="9" t="n">
        <x:v>109.4</x:v>
      </x:c>
      <x:c r="N1120" s="2" t="str">
        <x:v>i</x:v>
      </x:c>
      <x:c r="O1120" s="2" t="n">
        <x:v>0</x:v>
      </x:c>
      <x:c r="P1120" s="2" t="n">
        <x:v>100</x:v>
      </x:c>
      <x:c r="Q1120" s="2" t="str">
        <x:v>Baseline PO cost</x:v>
      </x:c>
      <x:c r="R1120" s="2" t="str">
        <x:v>Received</x:v>
      </x:c>
      <x:c r="S1120" s="12" t="n">
        <x:f>IF(AND(ISNUMBER(G1120),G1120&gt;0,G1120&lt;=Summary!$E$5,I1120&gt;0),I1120*K1120,0)</x:f>
        <x:v>500</x:v>
      </x:c>
      <x:c r="T1120" s="12" t="n">
        <x:f>MIN(S1120,MAX(0,'Inventory detail'!E327-SUM(S1116:S1119)))</x:f>
        <x:v>0</x:v>
      </x:c>
      <x:c r="U1120" s="12" t="n">
        <x:f>IF(O1120=1,J1120*K1120,0)</x:f>
        <x:v>0</x:v>
      </x:c>
      <x:c r="V1120" s="13" t="str">
        <x:f>IF(O1120=0,"",IF(H1120="","",MAX(H1120,Summary!$E$5)))</x:f>
      </x:c>
      <x:c r="W1120" s="12" t="n">
        <x:f>IF(Q1120="Baseline PO cost",U1120,0)</x:f>
        <x:v>0</x:v>
      </x:c>
      <x:c r="X1120" s="12" t="n">
        <x:f>IF(Q1120="Higher PO cost",U1120,0)</x:f>
        <x:v>0</x:v>
      </x:c>
      <x:c r="Y1120" s="12" t="n">
        <x:f>IF(Q1120="Unclassified",U1120,0)</x:f>
        <x:v>0</x:v>
      </x:c>
    </x:row>
    <x:row r="1121" ht="22" customHeight="1">
      <x:c r="A1121" s="2" t="str">
        <x:v>COIL</x:v>
      </x:c>
      <x:c r="B1121" s="2" t="str">
        <x:v>60</x:v>
      </x:c>
      <x:c r="C1121" s="2" t="str">
        <x:v>14BLK36-4</x:v>
      </x:c>
      <x:c r="D1121" s="2" t="str">
        <x:v>6102962</x:v>
      </x:c>
      <x:c r="E1121" s="2" t="str">
        <x:v>0</x:v>
      </x:c>
      <x:c r="F1121" s="2" t="str">
        <x:v>40</x:v>
      </x:c>
      <x:c r="G1121" s="10"/>
      <x:c r="H1121" s="10" t="n">
        <x:v>46346</x:v>
      </x:c>
      <x:c r="I1121" s="7" t="n">
        <x:v>3000</x:v>
      </x:c>
      <x:c r="J1121" s="7" t="n">
        <x:v>3000</x:v>
      </x:c>
      <x:c r="K1121" s="7" t="n">
        <x:v>1</x:v>
      </x:c>
      <x:c r="L1121" s="8" t="n">
        <x:v>19.98</x:v>
      </x:c>
      <x:c r="M1121" s="9" t="n">
        <x:v>0</x:v>
      </x:c>
      <x:c r="N1121" s="2" t="str">
        <x:v>a</x:v>
      </x:c>
      <x:c r="O1121" s="2" t="n">
        <x:v>1</x:v>
      </x:c>
      <x:c r="P1121" s="2" t="n">
        <x:v>100</x:v>
      </x:c>
      <x:c r="Q1121" s="2" t="str">
        <x:v>Baseline PO cost</x:v>
      </x:c>
      <x:c r="R1121" s="2" t="str">
        <x:v>Incoming active PO</x:v>
      </x:c>
      <x:c r="S1121" s="12" t="n">
        <x:f>IF(AND(ISNUMBER(G1121),G1121&gt;0,G1121&lt;=Summary!$E$5,I1121&gt;0),I1121*K1121,0)</x:f>
        <x:v>0</x:v>
      </x:c>
      <x:c r="T1121" s="12" t="n">
        <x:f>MIN(S1121,MAX(0,'Inventory detail'!E327-SUM(S1116:S1120)))</x:f>
        <x:v>0</x:v>
      </x:c>
      <x:c r="U1121" s="12" t="n">
        <x:f>IF(O1121=1,J1121*K1121,0)</x:f>
        <x:v>3000</x:v>
      </x:c>
      <x:c r="V1121" s="13" t="n">
        <x:f>IF(O1121=0,"",IF(H1121="","",MAX(H1121,Summary!$E$5)))</x:f>
        <x:v>46346</x:v>
      </x:c>
      <x:c r="W1121" s="12" t="n">
        <x:f>IF(Q1121="Baseline PO cost",U1121,0)</x:f>
        <x:v>3000</x:v>
      </x:c>
      <x:c r="X1121" s="12" t="n">
        <x:f>IF(Q1121="Higher PO cost",U1121,0)</x:f>
        <x:v>0</x:v>
      </x:c>
      <x:c r="Y1121" s="12" t="n">
        <x:f>IF(Q1121="Unclassified",U1121,0)</x:f>
        <x:v>0</x:v>
      </x:c>
    </x:row>
    <x:row r="1122" ht="22" customHeight="1">
      <x:c r="A1122" s="2" t="str">
        <x:v>COIL</x:v>
      </x:c>
      <x:c r="B1122" s="2" t="str">
        <x:v>60</x:v>
      </x:c>
      <x:c r="C1122" s="2" t="str">
        <x:v>14BLK36-4</x:v>
      </x:c>
      <x:c r="D1122" s="2" t="str">
        <x:v>6102953</x:v>
      </x:c>
      <x:c r="E1122" s="2" t="str">
        <x:v>0</x:v>
      </x:c>
      <x:c r="F1122" s="2" t="str">
        <x:v>39</x:v>
      </x:c>
      <x:c r="G1122" s="10"/>
      <x:c r="H1122" s="10" t="n">
        <x:v>46325</x:v>
      </x:c>
      <x:c r="I1122" s="7" t="n">
        <x:v>500</x:v>
      </x:c>
      <x:c r="J1122" s="7" t="n">
        <x:v>500</x:v>
      </x:c>
      <x:c r="K1122" s="7" t="n">
        <x:v>1</x:v>
      </x:c>
      <x:c r="L1122" s="8" t="n">
        <x:v>19.98</x:v>
      </x:c>
      <x:c r="M1122" s="9" t="n">
        <x:v>0</x:v>
      </x:c>
      <x:c r="N1122" s="2" t="str">
        <x:v>a</x:v>
      </x:c>
      <x:c r="O1122" s="2" t="n">
        <x:v>1</x:v>
      </x:c>
      <x:c r="P1122" s="2" t="n">
        <x:v>100</x:v>
      </x:c>
      <x:c r="Q1122" s="2" t="str">
        <x:v>Baseline PO cost</x:v>
      </x:c>
      <x:c r="R1122" s="2" t="str">
        <x:v>Incoming active PO</x:v>
      </x:c>
      <x:c r="S1122" s="12" t="n">
        <x:f>IF(AND(ISNUMBER(G1122),G1122&gt;0,G1122&lt;=Summary!$E$5,I1122&gt;0),I1122*K1122,0)</x:f>
        <x:v>0</x:v>
      </x:c>
      <x:c r="T1122" s="12" t="n">
        <x:f>MIN(S1122,MAX(0,'Inventory detail'!E327-SUM(S1116:S1121)))</x:f>
        <x:v>0</x:v>
      </x:c>
      <x:c r="U1122" s="12" t="n">
        <x:f>IF(O1122=1,J1122*K1122,0)</x:f>
        <x:v>500</x:v>
      </x:c>
      <x:c r="V1122" s="13" t="n">
        <x:f>IF(O1122=0,"",IF(H1122="","",MAX(H1122,Summary!$E$5)))</x:f>
        <x:v>46325</x:v>
      </x:c>
      <x:c r="W1122" s="12" t="n">
        <x:f>IF(Q1122="Baseline PO cost",U1122,0)</x:f>
        <x:v>500</x:v>
      </x:c>
      <x:c r="X1122" s="12" t="n">
        <x:f>IF(Q1122="Higher PO cost",U1122,0)</x:f>
        <x:v>0</x:v>
      </x:c>
      <x:c r="Y1122" s="12" t="n">
        <x:f>IF(Q1122="Unclassified",U1122,0)</x:f>
        <x:v>0</x:v>
      </x:c>
    </x:row>
    <x:row r="1123" ht="22" customHeight="1">
      <x:c r="A1123" s="2" t="str">
        <x:v>COIL</x:v>
      </x:c>
      <x:c r="B1123" s="2" t="str">
        <x:v>60</x:v>
      </x:c>
      <x:c r="C1123" s="2" t="str">
        <x:v>14CLR12-4</x:v>
      </x:c>
      <x:c r="D1123" s="2" t="str">
        <x:v>6102918</x:v>
      </x:c>
      <x:c r="E1123" s="2" t="str">
        <x:v>0</x:v>
      </x:c>
      <x:c r="F1123" s="2" t="str">
        <x:v>18</x:v>
      </x:c>
      <x:c r="G1123" s="10" t="n">
        <x:v>46161</x:v>
      </x:c>
      <x:c r="H1123" s="10" t="n">
        <x:v>46160</x:v>
      </x:c>
      <x:c r="I1123" s="7" t="n">
        <x:v>4200</x:v>
      </x:c>
      <x:c r="J1123" s="7" t="n">
        <x:v>4200</x:v>
      </x:c>
      <x:c r="K1123" s="7" t="n">
        <x:v>1</x:v>
      </x:c>
      <x:c r="L1123" s="8" t="n">
        <x:v>8.14</x:v>
      </x:c>
      <x:c r="M1123" s="9" t="n">
        <x:v>385.56</x:v>
      </x:c>
      <x:c r="N1123" s="2" t="str">
        <x:v>i</x:v>
      </x:c>
      <x:c r="O1123" s="2" t="n">
        <x:v>0</x:v>
      </x:c>
      <x:c r="P1123" s="2" t="n">
        <x:v>100</x:v>
      </x:c>
      <x:c r="Q1123" s="2" t="str">
        <x:v>Baseline PO cost</x:v>
      </x:c>
      <x:c r="R1123" s="2" t="str">
        <x:v>Received</x:v>
      </x:c>
      <x:c r="S1123" s="12" t="n">
        <x:f>IF(AND(ISNUMBER(G1123),G1123&gt;0,G1123&lt;=Summary!$E$5,I1123&gt;0),I1123*K1123,0)</x:f>
        <x:v>4200</x:v>
      </x:c>
      <x:c r="T1123" s="12" t="n">
        <x:f>MIN(S1123,MAX(0,'Inventory detail'!E292-0))</x:f>
        <x:v>100</x:v>
      </x:c>
      <x:c r="U1123" s="12" t="n">
        <x:f>IF(O1123=1,J1123*K1123,0)</x:f>
        <x:v>0</x:v>
      </x:c>
      <x:c r="V1123" s="13" t="str">
        <x:f>IF(O1123=0,"",IF(H1123="","",MAX(H1123,Summary!$E$5)))</x:f>
      </x:c>
      <x:c r="W1123" s="12" t="n">
        <x:f>IF(Q1123="Baseline PO cost",U1123,0)</x:f>
        <x:v>0</x:v>
      </x:c>
      <x:c r="X1123" s="12" t="n">
        <x:f>IF(Q1123="Higher PO cost",U1123,0)</x:f>
        <x:v>0</x:v>
      </x:c>
      <x:c r="Y1123" s="12" t="n">
        <x:f>IF(Q1123="Unclassified",U1123,0)</x:f>
        <x:v>0</x:v>
      </x:c>
    </x:row>
    <x:row r="1124" ht="22" customHeight="1">
      <x:c r="A1124" s="2" t="str">
        <x:v>COIL</x:v>
      </x:c>
      <x:c r="B1124" s="2" t="str">
        <x:v>60</x:v>
      </x:c>
      <x:c r="C1124" s="2" t="str">
        <x:v>14CLR12-4</x:v>
      </x:c>
      <x:c r="D1124" s="2" t="str">
        <x:v>6102962</x:v>
      </x:c>
      <x:c r="E1124" s="2" t="str">
        <x:v>0</x:v>
      </x:c>
      <x:c r="F1124" s="2" t="str">
        <x:v>16</x:v>
      </x:c>
      <x:c r="G1124" s="10"/>
      <x:c r="H1124" s="10" t="n">
        <x:v>46346</x:v>
      </x:c>
      <x:c r="I1124" s="7" t="n">
        <x:v>2100</x:v>
      </x:c>
      <x:c r="J1124" s="7" t="n">
        <x:v>2100</x:v>
      </x:c>
      <x:c r="K1124" s="7" t="n">
        <x:v>1</x:v>
      </x:c>
      <x:c r="L1124" s="8" t="n">
        <x:v>8.14</x:v>
      </x:c>
      <x:c r="M1124" s="9" t="n">
        <x:v>0</x:v>
      </x:c>
      <x:c r="N1124" s="2" t="str">
        <x:v>a</x:v>
      </x:c>
      <x:c r="O1124" s="2" t="n">
        <x:v>1</x:v>
      </x:c>
      <x:c r="P1124" s="2" t="n">
        <x:v>100</x:v>
      </x:c>
      <x:c r="Q1124" s="2" t="str">
        <x:v>Baseline PO cost</x:v>
      </x:c>
      <x:c r="R1124" s="2" t="str">
        <x:v>Incoming active PO</x:v>
      </x:c>
      <x:c r="S1124" s="12" t="n">
        <x:f>IF(AND(ISNUMBER(G1124),G1124&gt;0,G1124&lt;=Summary!$E$5,I1124&gt;0),I1124*K1124,0)</x:f>
        <x:v>0</x:v>
      </x:c>
      <x:c r="T1124" s="12" t="n">
        <x:f>MIN(S1124,MAX(0,'Inventory detail'!E292-SUM(S1123:S1123)))</x:f>
        <x:v>0</x:v>
      </x:c>
      <x:c r="U1124" s="12" t="n">
        <x:f>IF(O1124=1,J1124*K1124,0)</x:f>
        <x:v>2100</x:v>
      </x:c>
      <x:c r="V1124" s="13" t="n">
        <x:f>IF(O1124=0,"",IF(H1124="","",MAX(H1124,Summary!$E$5)))</x:f>
        <x:v>46346</x:v>
      </x:c>
      <x:c r="W1124" s="12" t="n">
        <x:f>IF(Q1124="Baseline PO cost",U1124,0)</x:f>
        <x:v>2100</x:v>
      </x:c>
      <x:c r="X1124" s="12" t="n">
        <x:f>IF(Q1124="Higher PO cost",U1124,0)</x:f>
        <x:v>0</x:v>
      </x:c>
      <x:c r="Y1124" s="12" t="n">
        <x:f>IF(Q1124="Unclassified",U1124,0)</x:f>
        <x:v>0</x:v>
      </x:c>
    </x:row>
    <x:row r="1125" ht="22" customHeight="1">
      <x:c r="A1125" s="2" t="str">
        <x:v>COIL</x:v>
      </x:c>
      <x:c r="B1125" s="2" t="str">
        <x:v>60</x:v>
      </x:c>
      <x:c r="C1125" s="2" t="str">
        <x:v>14CLR12-4</x:v>
      </x:c>
      <x:c r="D1125" s="2" t="str">
        <x:v>6102953</x:v>
      </x:c>
      <x:c r="E1125" s="2" t="str">
        <x:v>0</x:v>
      </x:c>
      <x:c r="F1125" s="2" t="str">
        <x:v>17</x:v>
      </x:c>
      <x:c r="G1125" s="10"/>
      <x:c r="H1125" s="10" t="n">
        <x:v>46325</x:v>
      </x:c>
      <x:c r="I1125" s="7" t="n">
        <x:v>2100</x:v>
      </x:c>
      <x:c r="J1125" s="7" t="n">
        <x:v>2100</x:v>
      </x:c>
      <x:c r="K1125" s="7" t="n">
        <x:v>1</x:v>
      </x:c>
      <x:c r="L1125" s="8" t="n">
        <x:v>8.14</x:v>
      </x:c>
      <x:c r="M1125" s="9" t="n">
        <x:v>0</x:v>
      </x:c>
      <x:c r="N1125" s="2" t="str">
        <x:v>a</x:v>
      </x:c>
      <x:c r="O1125" s="2" t="n">
        <x:v>1</x:v>
      </x:c>
      <x:c r="P1125" s="2" t="n">
        <x:v>100</x:v>
      </x:c>
      <x:c r="Q1125" s="2" t="str">
        <x:v>Baseline PO cost</x:v>
      </x:c>
      <x:c r="R1125" s="2" t="str">
        <x:v>Incoming active PO</x:v>
      </x:c>
      <x:c r="S1125" s="12" t="n">
        <x:f>IF(AND(ISNUMBER(G1125),G1125&gt;0,G1125&lt;=Summary!$E$5,I1125&gt;0),I1125*K1125,0)</x:f>
        <x:v>0</x:v>
      </x:c>
      <x:c r="T1125" s="12" t="n">
        <x:f>MIN(S1125,MAX(0,'Inventory detail'!E292-SUM(S1123:S1124)))</x:f>
        <x:v>0</x:v>
      </x:c>
      <x:c r="U1125" s="12" t="n">
        <x:f>IF(O1125=1,J1125*K1125,0)</x:f>
        <x:v>2100</x:v>
      </x:c>
      <x:c r="V1125" s="13" t="n">
        <x:f>IF(O1125=0,"",IF(H1125="","",MAX(H1125,Summary!$E$5)))</x:f>
        <x:v>46325</x:v>
      </x:c>
      <x:c r="W1125" s="12" t="n">
        <x:f>IF(Q1125="Baseline PO cost",U1125,0)</x:f>
        <x:v>2100</x:v>
      </x:c>
      <x:c r="X1125" s="12" t="n">
        <x:f>IF(Q1125="Higher PO cost",U1125,0)</x:f>
        <x:v>0</x:v>
      </x:c>
      <x:c r="Y1125" s="12" t="n">
        <x:f>IF(Q1125="Unclassified",U1125,0)</x:f>
        <x:v>0</x:v>
      </x:c>
    </x:row>
    <x:row r="1126" ht="22" customHeight="1">
      <x:c r="A1126" s="2" t="str">
        <x:v>COIL</x:v>
      </x:c>
      <x:c r="B1126" s="2" t="str">
        <x:v>60</x:v>
      </x:c>
      <x:c r="C1126" s="2" t="str">
        <x:v>14NAV12-4</x:v>
      </x:c>
      <x:c r="D1126" s="2" t="str">
        <x:v>6102937</x:v>
      </x:c>
      <x:c r="E1126" s="2" t="str">
        <x:v>0</x:v>
      </x:c>
      <x:c r="F1126" s="2" t="str">
        <x:v>18</x:v>
      </x:c>
      <x:c r="G1126" s="10" t="n">
        <x:v>46255</x:v>
      </x:c>
      <x:c r="H1126" s="10" t="n">
        <x:v>46254</x:v>
      </x:c>
      <x:c r="I1126" s="7" t="n">
        <x:v>2100</x:v>
      </x:c>
      <x:c r="J1126" s="7" t="n">
        <x:v>2100</x:v>
      </x:c>
      <x:c r="K1126" s="7" t="n">
        <x:v>1</x:v>
      </x:c>
      <x:c r="L1126" s="8" t="n">
        <x:v>8.14</x:v>
      </x:c>
      <x:c r="M1126" s="9" t="n">
        <x:v>192.78</x:v>
      </x:c>
      <x:c r="N1126" s="2" t="str">
        <x:v>i</x:v>
      </x:c>
      <x:c r="O1126" s="2" t="n">
        <x:v>0</x:v>
      </x:c>
      <x:c r="P1126" s="2" t="n">
        <x:v>100</x:v>
      </x:c>
      <x:c r="Q1126" s="2" t="str">
        <x:v>Baseline PO cost</x:v>
      </x:c>
      <x:c r="R1126" s="2" t="str">
        <x:v>Received</x:v>
      </x:c>
      <x:c r="S1126" s="12" t="n">
        <x:f>IF(AND(ISNUMBER(G1126),G1126&gt;0,G1126&lt;=Summary!$E$5,I1126&gt;0),I1126*K1126,0)</x:f>
        <x:v>2100</x:v>
      </x:c>
      <x:c r="T1126" s="12" t="n">
        <x:f>MIN(S1126,MAX(0,'Inventory detail'!E299-0))</x:f>
        <x:v>700</x:v>
      </x:c>
      <x:c r="U1126" s="12" t="n">
        <x:f>IF(O1126=1,J1126*K1126,0)</x:f>
        <x:v>0</x:v>
      </x:c>
      <x:c r="V1126" s="13" t="str">
        <x:f>IF(O1126=0,"",IF(H1126="","",MAX(H1126,Summary!$E$5)))</x:f>
      </x:c>
      <x:c r="W1126" s="12" t="n">
        <x:f>IF(Q1126="Baseline PO cost",U1126,0)</x:f>
        <x:v>0</x:v>
      </x:c>
      <x:c r="X1126" s="12" t="n">
        <x:f>IF(Q1126="Higher PO cost",U1126,0)</x:f>
        <x:v>0</x:v>
      </x:c>
      <x:c r="Y1126" s="12" t="n">
        <x:f>IF(Q1126="Unclassified",U1126,0)</x:f>
        <x:v>0</x:v>
      </x:c>
    </x:row>
    <x:row r="1127" ht="22" customHeight="1">
      <x:c r="A1127" s="2" t="str">
        <x:v>COIL</x:v>
      </x:c>
      <x:c r="B1127" s="2" t="str">
        <x:v>60</x:v>
      </x:c>
      <x:c r="C1127" s="2" t="str">
        <x:v>14NAV12-4</x:v>
      </x:c>
      <x:c r="D1127" s="2" t="str">
        <x:v>6102932</x:v>
      </x:c>
      <x:c r="E1127" s="2" t="str">
        <x:v>0</x:v>
      </x:c>
      <x:c r="F1127" s="2" t="str">
        <x:v>40</x:v>
      </x:c>
      <x:c r="G1127" s="10" t="n">
        <x:v>46204</x:v>
      </x:c>
      <x:c r="H1127" s="10" t="n">
        <x:v>46205</x:v>
      </x:c>
      <x:c r="I1127" s="7" t="n">
        <x:v>2100</x:v>
      </x:c>
      <x:c r="J1127" s="7" t="n">
        <x:v>2100</x:v>
      </x:c>
      <x:c r="K1127" s="7" t="n">
        <x:v>1</x:v>
      </x:c>
      <x:c r="L1127" s="8" t="n">
        <x:v>8.14</x:v>
      </x:c>
      <x:c r="M1127" s="9" t="n">
        <x:v>192.78</x:v>
      </x:c>
      <x:c r="N1127" s="2" t="str">
        <x:v>i</x:v>
      </x:c>
      <x:c r="O1127" s="2" t="n">
        <x:v>0</x:v>
      </x:c>
      <x:c r="P1127" s="2" t="n">
        <x:v>100</x:v>
      </x:c>
      <x:c r="Q1127" s="2" t="str">
        <x:v>Baseline PO cost</x:v>
      </x:c>
      <x:c r="R1127" s="2" t="str">
        <x:v>Received</x:v>
      </x:c>
      <x:c r="S1127" s="12" t="n">
        <x:f>IF(AND(ISNUMBER(G1127),G1127&gt;0,G1127&lt;=Summary!$E$5,I1127&gt;0),I1127*K1127,0)</x:f>
        <x:v>2100</x:v>
      </x:c>
      <x:c r="T1127" s="12" t="n">
        <x:f>MIN(S1127,MAX(0,'Inventory detail'!E299-SUM(S1126:S1126)))</x:f>
        <x:v>0</x:v>
      </x:c>
      <x:c r="U1127" s="12" t="n">
        <x:f>IF(O1127=1,J1127*K1127,0)</x:f>
        <x:v>0</x:v>
      </x:c>
      <x:c r="V1127" s="13" t="str">
        <x:f>IF(O1127=0,"",IF(H1127="","",MAX(H1127,Summary!$E$5)))</x:f>
      </x:c>
      <x:c r="W1127" s="12" t="n">
        <x:f>IF(Q1127="Baseline PO cost",U1127,0)</x:f>
        <x:v>0</x:v>
      </x:c>
      <x:c r="X1127" s="12" t="n">
        <x:f>IF(Q1127="Higher PO cost",U1127,0)</x:f>
        <x:v>0</x:v>
      </x:c>
      <x:c r="Y1127" s="12" t="n">
        <x:f>IF(Q1127="Unclassified",U1127,0)</x:f>
        <x:v>0</x:v>
      </x:c>
    </x:row>
    <x:row r="1128" ht="22" customHeight="1">
      <x:c r="A1128" s="2" t="str">
        <x:v>COIL</x:v>
      </x:c>
      <x:c r="B1128" s="2" t="str">
        <x:v>60</x:v>
      </x:c>
      <x:c r="C1128" s="2" t="str">
        <x:v>14NAV12-4</x:v>
      </x:c>
      <x:c r="D1128" s="2" t="str">
        <x:v>6102897</x:v>
      </x:c>
      <x:c r="E1128" s="2" t="str">
        <x:v>0</x:v>
      </x:c>
      <x:c r="F1128" s="2" t="str">
        <x:v>15</x:v>
      </x:c>
      <x:c r="G1128" s="10" t="n">
        <x:v>46086</x:v>
      </x:c>
      <x:c r="H1128" s="10" t="n">
        <x:v>46094</x:v>
      </x:c>
      <x:c r="I1128" s="7" t="n">
        <x:v>2100</x:v>
      </x:c>
      <x:c r="J1128" s="7" t="n">
        <x:v>2100</x:v>
      </x:c>
      <x:c r="K1128" s="7" t="n">
        <x:v>1</x:v>
      </x:c>
      <x:c r="L1128" s="8" t="n">
        <x:v>8.14</x:v>
      </x:c>
      <x:c r="M1128" s="9" t="n">
        <x:v>187.11</x:v>
      </x:c>
      <x:c r="N1128" s="2" t="str">
        <x:v>i</x:v>
      </x:c>
      <x:c r="O1128" s="2" t="n">
        <x:v>0</x:v>
      </x:c>
      <x:c r="P1128" s="2" t="n">
        <x:v>100</x:v>
      </x:c>
      <x:c r="Q1128" s="2" t="str">
        <x:v>Baseline PO cost</x:v>
      </x:c>
      <x:c r="R1128" s="2" t="str">
        <x:v>Received</x:v>
      </x:c>
      <x:c r="S1128" s="12" t="n">
        <x:f>IF(AND(ISNUMBER(G1128),G1128&gt;0,G1128&lt;=Summary!$E$5,I1128&gt;0),I1128*K1128,0)</x:f>
        <x:v>2100</x:v>
      </x:c>
      <x:c r="T1128" s="12" t="n">
        <x:f>MIN(S1128,MAX(0,'Inventory detail'!E299-SUM(S1126:S1127)))</x:f>
        <x:v>0</x:v>
      </x:c>
      <x:c r="U1128" s="12" t="n">
        <x:f>IF(O1128=1,J1128*K1128,0)</x:f>
        <x:v>0</x:v>
      </x:c>
      <x:c r="V1128" s="13" t="str">
        <x:f>IF(O1128=0,"",IF(H1128="","",MAX(H1128,Summary!$E$5)))</x:f>
      </x:c>
      <x:c r="W1128" s="12" t="n">
        <x:f>IF(Q1128="Baseline PO cost",U1128,0)</x:f>
        <x:v>0</x:v>
      </x:c>
      <x:c r="X1128" s="12" t="n">
        <x:f>IF(Q1128="Higher PO cost",U1128,0)</x:f>
        <x:v>0</x:v>
      </x:c>
      <x:c r="Y1128" s="12" t="n">
        <x:f>IF(Q1128="Unclassified",U1128,0)</x:f>
        <x:v>0</x:v>
      </x:c>
    </x:row>
    <x:row r="1129" ht="22" customHeight="1">
      <x:c r="A1129" s="2" t="str">
        <x:v>COIL</x:v>
      </x:c>
      <x:c r="B1129" s="2" t="str">
        <x:v>60</x:v>
      </x:c>
      <x:c r="C1129" s="2" t="str">
        <x:v>14NAV12-4</x:v>
      </x:c>
      <x:c r="D1129" s="2" t="str">
        <x:v>6102953</x:v>
      </x:c>
      <x:c r="E1129" s="2" t="str">
        <x:v>0</x:v>
      </x:c>
      <x:c r="F1129" s="2" t="str">
        <x:v>18</x:v>
      </x:c>
      <x:c r="G1129" s="10"/>
      <x:c r="H1129" s="10" t="n">
        <x:v>46325</x:v>
      </x:c>
      <x:c r="I1129" s="7" t="n">
        <x:v>2100</x:v>
      </x:c>
      <x:c r="J1129" s="7" t="n">
        <x:v>2100</x:v>
      </x:c>
      <x:c r="K1129" s="7" t="n">
        <x:v>1</x:v>
      </x:c>
      <x:c r="L1129" s="8" t="n">
        <x:v>8.14</x:v>
      </x:c>
      <x:c r="M1129" s="9" t="n">
        <x:v>0</x:v>
      </x:c>
      <x:c r="N1129" s="2" t="str">
        <x:v>a</x:v>
      </x:c>
      <x:c r="O1129" s="2" t="n">
        <x:v>1</x:v>
      </x:c>
      <x:c r="P1129" s="2" t="n">
        <x:v>100</x:v>
      </x:c>
      <x:c r="Q1129" s="2" t="str">
        <x:v>Baseline PO cost</x:v>
      </x:c>
      <x:c r="R1129" s="2" t="str">
        <x:v>Incoming active PO</x:v>
      </x:c>
      <x:c r="S1129" s="12" t="n">
        <x:f>IF(AND(ISNUMBER(G1129),G1129&gt;0,G1129&lt;=Summary!$E$5,I1129&gt;0),I1129*K1129,0)</x:f>
        <x:v>0</x:v>
      </x:c>
      <x:c r="T1129" s="12" t="n">
        <x:f>MIN(S1129,MAX(0,'Inventory detail'!E299-SUM(S1126:S1128)))</x:f>
        <x:v>0</x:v>
      </x:c>
      <x:c r="U1129" s="12" t="n">
        <x:f>IF(O1129=1,J1129*K1129,0)</x:f>
        <x:v>2100</x:v>
      </x:c>
      <x:c r="V1129" s="13" t="n">
        <x:f>IF(O1129=0,"",IF(H1129="","",MAX(H1129,Summary!$E$5)))</x:f>
        <x:v>46325</x:v>
      </x:c>
      <x:c r="W1129" s="12" t="n">
        <x:f>IF(Q1129="Baseline PO cost",U1129,0)</x:f>
        <x:v>2100</x:v>
      </x:c>
      <x:c r="X1129" s="12" t="n">
        <x:f>IF(Q1129="Higher PO cost",U1129,0)</x:f>
        <x:v>0</x:v>
      </x:c>
      <x:c r="Y1129" s="12" t="n">
        <x:f>IF(Q1129="Unclassified",U1129,0)</x:f>
        <x:v>0</x:v>
      </x:c>
    </x:row>
    <x:row r="1130" ht="22" customHeight="1">
      <x:c r="A1130" s="2" t="str">
        <x:v>COIL</x:v>
      </x:c>
      <x:c r="B1130" s="2" t="str">
        <x:v>60</x:v>
      </x:c>
      <x:c r="C1130" s="2" t="str">
        <x:v>14WHT12-4</x:v>
      </x:c>
      <x:c r="D1130" s="2" t="str">
        <x:v>6102947</x:v>
      </x:c>
      <x:c r="E1130" s="2" t="str">
        <x:v>0</x:v>
      </x:c>
      <x:c r="F1130" s="2" t="str">
        <x:v>21</x:v>
      </x:c>
      <x:c r="G1130" s="10" t="n">
        <x:v>46301</x:v>
      </x:c>
      <x:c r="H1130" s="10" t="n">
        <x:v>46304</x:v>
      </x:c>
      <x:c r="I1130" s="7" t="n">
        <x:v>8400</x:v>
      </x:c>
      <x:c r="J1130" s="7" t="n">
        <x:v>8400</x:v>
      </x:c>
      <x:c r="K1130" s="7" t="n">
        <x:v>1</x:v>
      </x:c>
      <x:c r="L1130" s="8" t="n">
        <x:v>8.14</x:v>
      </x:c>
      <x:c r="M1130" s="9" t="n">
        <x:v>771.12</x:v>
      </x:c>
      <x:c r="N1130" s="2" t="str">
        <x:v>i</x:v>
      </x:c>
      <x:c r="O1130" s="2" t="n">
        <x:v>0</x:v>
      </x:c>
      <x:c r="P1130" s="2" t="n">
        <x:v>100</x:v>
      </x:c>
      <x:c r="Q1130" s="2" t="str">
        <x:v>Baseline PO cost</x:v>
      </x:c>
      <x:c r="R1130" s="2" t="str">
        <x:v>Received</x:v>
      </x:c>
      <x:c r="S1130" s="12" t="n">
        <x:f>IF(AND(ISNUMBER(G1130),G1130&gt;0,G1130&lt;=Summary!$E$5,I1130&gt;0),I1130*K1130,0)</x:f>
        <x:v>8400</x:v>
      </x:c>
      <x:c r="T1130" s="12" t="n">
        <x:f>MIN(S1130,MAX(0,'Inventory detail'!E91-0))</x:f>
        <x:v>8400</x:v>
      </x:c>
      <x:c r="U1130" s="12" t="n">
        <x:f>IF(O1130=1,J1130*K1130,0)</x:f>
        <x:v>0</x:v>
      </x:c>
      <x:c r="V1130" s="13" t="str">
        <x:f>IF(O1130=0,"",IF(H1130="","",MAX(H1130,Summary!$E$5)))</x:f>
      </x:c>
      <x:c r="W1130" s="12" t="n">
        <x:f>IF(Q1130="Baseline PO cost",U1130,0)</x:f>
        <x:v>0</x:v>
      </x:c>
      <x:c r="X1130" s="12" t="n">
        <x:f>IF(Q1130="Higher PO cost",U1130,0)</x:f>
        <x:v>0</x:v>
      </x:c>
      <x:c r="Y1130" s="12" t="n">
        <x:f>IF(Q1130="Unclassified",U1130,0)</x:f>
        <x:v>0</x:v>
      </x:c>
    </x:row>
    <x:row r="1131" ht="22" customHeight="1">
      <x:c r="A1131" s="2" t="str">
        <x:v>COIL</x:v>
      </x:c>
      <x:c r="B1131" s="2" t="str">
        <x:v>60</x:v>
      </x:c>
      <x:c r="C1131" s="2" t="str">
        <x:v>14WHT12-4</x:v>
      </x:c>
      <x:c r="D1131" s="2" t="str">
        <x:v>6102937</x:v>
      </x:c>
      <x:c r="E1131" s="2" t="str">
        <x:v>0</x:v>
      </x:c>
      <x:c r="F1131" s="2" t="str">
        <x:v>19</x:v>
      </x:c>
      <x:c r="G1131" s="10" t="n">
        <x:v>46255</x:v>
      </x:c>
      <x:c r="H1131" s="10" t="n">
        <x:v>46254</x:v>
      </x:c>
      <x:c r="I1131" s="7" t="n">
        <x:v>14700</x:v>
      </x:c>
      <x:c r="J1131" s="7" t="n">
        <x:v>14700</x:v>
      </x:c>
      <x:c r="K1131" s="7" t="n">
        <x:v>1</x:v>
      </x:c>
      <x:c r="L1131" s="8" t="n">
        <x:v>8.14</x:v>
      </x:c>
      <x:c r="M1131" s="9" t="n">
        <x:v>1349.46</x:v>
      </x:c>
      <x:c r="N1131" s="2" t="str">
        <x:v>i</x:v>
      </x:c>
      <x:c r="O1131" s="2" t="n">
        <x:v>0</x:v>
      </x:c>
      <x:c r="P1131" s="2" t="n">
        <x:v>100</x:v>
      </x:c>
      <x:c r="Q1131" s="2" t="str">
        <x:v>Baseline PO cost</x:v>
      </x:c>
      <x:c r="R1131" s="2" t="str">
        <x:v>Received</x:v>
      </x:c>
      <x:c r="S1131" s="12" t="n">
        <x:f>IF(AND(ISNUMBER(G1131),G1131&gt;0,G1131&lt;=Summary!$E$5,I1131&gt;0),I1131*K1131,0)</x:f>
        <x:v>14700</x:v>
      </x:c>
      <x:c r="T1131" s="12" t="n">
        <x:f>MIN(S1131,MAX(0,'Inventory detail'!E91-SUM(S1130:S1130)))</x:f>
        <x:v>7600</x:v>
      </x:c>
      <x:c r="U1131" s="12" t="n">
        <x:f>IF(O1131=1,J1131*K1131,0)</x:f>
        <x:v>0</x:v>
      </x:c>
      <x:c r="V1131" s="13" t="str">
        <x:f>IF(O1131=0,"",IF(H1131="","",MAX(H1131,Summary!$E$5)))</x:f>
      </x:c>
      <x:c r="W1131" s="12" t="n">
        <x:f>IF(Q1131="Baseline PO cost",U1131,0)</x:f>
        <x:v>0</x:v>
      </x:c>
      <x:c r="X1131" s="12" t="n">
        <x:f>IF(Q1131="Higher PO cost",U1131,0)</x:f>
        <x:v>0</x:v>
      </x:c>
      <x:c r="Y1131" s="12" t="n">
        <x:f>IF(Q1131="Unclassified",U1131,0)</x:f>
        <x:v>0</x:v>
      </x:c>
    </x:row>
    <x:row r="1132" ht="22" customHeight="1">
      <x:c r="A1132" s="2" t="str">
        <x:v>COIL</x:v>
      </x:c>
      <x:c r="B1132" s="2" t="str">
        <x:v>60</x:v>
      </x:c>
      <x:c r="C1132" s="2" t="str">
        <x:v>14WHT12-4</x:v>
      </x:c>
      <x:c r="D1132" s="2" t="str">
        <x:v>6102918</x:v>
      </x:c>
      <x:c r="E1132" s="2" t="str">
        <x:v>0</x:v>
      </x:c>
      <x:c r="F1132" s="2" t="str">
        <x:v>19</x:v>
      </x:c>
      <x:c r="G1132" s="10" t="n">
        <x:v>46161</x:v>
      </x:c>
      <x:c r="H1132" s="10" t="n">
        <x:v>46160</x:v>
      </x:c>
      <x:c r="I1132" s="7" t="n">
        <x:v>2100</x:v>
      </x:c>
      <x:c r="J1132" s="7" t="n">
        <x:v>2100</x:v>
      </x:c>
      <x:c r="K1132" s="7" t="n">
        <x:v>1</x:v>
      </x:c>
      <x:c r="L1132" s="8" t="n">
        <x:v>8.14</x:v>
      </x:c>
      <x:c r="M1132" s="9" t="n">
        <x:v>192.78</x:v>
      </x:c>
      <x:c r="N1132" s="2" t="str">
        <x:v>i</x:v>
      </x:c>
      <x:c r="O1132" s="2" t="n">
        <x:v>0</x:v>
      </x:c>
      <x:c r="P1132" s="2" t="n">
        <x:v>100</x:v>
      </x:c>
      <x:c r="Q1132" s="2" t="str">
        <x:v>Baseline PO cost</x:v>
      </x:c>
      <x:c r="R1132" s="2" t="str">
        <x:v>Received</x:v>
      </x:c>
      <x:c r="S1132" s="12" t="n">
        <x:f>IF(AND(ISNUMBER(G1132),G1132&gt;0,G1132&lt;=Summary!$E$5,I1132&gt;0),I1132*K1132,0)</x:f>
        <x:v>2100</x:v>
      </x:c>
      <x:c r="T1132" s="12" t="n">
        <x:f>MIN(S1132,MAX(0,'Inventory detail'!E91-SUM(S1130:S1131)))</x:f>
        <x:v>0</x:v>
      </x:c>
      <x:c r="U1132" s="12" t="n">
        <x:f>IF(O1132=1,J1132*K1132,0)</x:f>
        <x:v>0</x:v>
      </x:c>
      <x:c r="V1132" s="13" t="str">
        <x:f>IF(O1132=0,"",IF(H1132="","",MAX(H1132,Summary!$E$5)))</x:f>
      </x:c>
      <x:c r="W1132" s="12" t="n">
        <x:f>IF(Q1132="Baseline PO cost",U1132,0)</x:f>
        <x:v>0</x:v>
      </x:c>
      <x:c r="X1132" s="12" t="n">
        <x:f>IF(Q1132="Higher PO cost",U1132,0)</x:f>
        <x:v>0</x:v>
      </x:c>
      <x:c r="Y1132" s="12" t="n">
        <x:f>IF(Q1132="Unclassified",U1132,0)</x:f>
        <x:v>0</x:v>
      </x:c>
    </x:row>
    <x:row r="1133" ht="22" customHeight="1">
      <x:c r="A1133" s="2" t="str">
        <x:v>COIL</x:v>
      </x:c>
      <x:c r="B1133" s="2" t="str">
        <x:v>60</x:v>
      </x:c>
      <x:c r="C1133" s="2" t="str">
        <x:v>14WHT12-4</x:v>
      </x:c>
      <x:c r="D1133" s="2" t="str">
        <x:v>6102911</x:v>
      </x:c>
      <x:c r="E1133" s="2" t="str">
        <x:v>0</x:v>
      </x:c>
      <x:c r="F1133" s="2" t="str">
        <x:v>17</x:v>
      </x:c>
      <x:c r="G1133" s="10" t="n">
        <x:v>46128</x:v>
      </x:c>
      <x:c r="H1133" s="10" t="n">
        <x:v>46129</x:v>
      </x:c>
      <x:c r="I1133" s="7" t="n">
        <x:v>2100</x:v>
      </x:c>
      <x:c r="J1133" s="7" t="n">
        <x:v>2100</x:v>
      </x:c>
      <x:c r="K1133" s="7" t="n">
        <x:v>1</x:v>
      </x:c>
      <x:c r="L1133" s="8" t="n">
        <x:v>8.14</x:v>
      </x:c>
      <x:c r="M1133" s="9" t="n">
        <x:v>187.11</x:v>
      </x:c>
      <x:c r="N1133" s="2" t="str">
        <x:v>i</x:v>
      </x:c>
      <x:c r="O1133" s="2" t="n">
        <x:v>0</x:v>
      </x:c>
      <x:c r="P1133" s="2" t="n">
        <x:v>100</x:v>
      </x:c>
      <x:c r="Q1133" s="2" t="str">
        <x:v>Baseline PO cost</x:v>
      </x:c>
      <x:c r="R1133" s="2" t="str">
        <x:v>Received</x:v>
      </x:c>
      <x:c r="S1133" s="12" t="n">
        <x:f>IF(AND(ISNUMBER(G1133),G1133&gt;0,G1133&lt;=Summary!$E$5,I1133&gt;0),I1133*K1133,0)</x:f>
        <x:v>2100</x:v>
      </x:c>
      <x:c r="T1133" s="12" t="n">
        <x:f>MIN(S1133,MAX(0,'Inventory detail'!E91-SUM(S1130:S1132)))</x:f>
        <x:v>0</x:v>
      </x:c>
      <x:c r="U1133" s="12" t="n">
        <x:f>IF(O1133=1,J1133*K1133,0)</x:f>
        <x:v>0</x:v>
      </x:c>
      <x:c r="V1133" s="13" t="str">
        <x:f>IF(O1133=0,"",IF(H1133="","",MAX(H1133,Summary!$E$5)))</x:f>
      </x:c>
      <x:c r="W1133" s="12" t="n">
        <x:f>IF(Q1133="Baseline PO cost",U1133,0)</x:f>
        <x:v>0</x:v>
      </x:c>
      <x:c r="X1133" s="12" t="n">
        <x:f>IF(Q1133="Higher PO cost",U1133,0)</x:f>
        <x:v>0</x:v>
      </x:c>
      <x:c r="Y1133" s="12" t="n">
        <x:f>IF(Q1133="Unclassified",U1133,0)</x:f>
        <x:v>0</x:v>
      </x:c>
    </x:row>
    <x:row r="1134" ht="22" customHeight="1">
      <x:c r="A1134" s="2" t="str">
        <x:v>COIL</x:v>
      </x:c>
      <x:c r="B1134" s="2" t="str">
        <x:v>60</x:v>
      </x:c>
      <x:c r="C1134" s="2" t="str">
        <x:v>14WHT12-4</x:v>
      </x:c>
      <x:c r="D1134" s="2" t="str">
        <x:v>6102905</x:v>
      </x:c>
      <x:c r="E1134" s="2" t="str">
        <x:v>0</x:v>
      </x:c>
      <x:c r="F1134" s="2" t="str">
        <x:v>20</x:v>
      </x:c>
      <x:c r="G1134" s="10" t="n">
        <x:v>46111</x:v>
      </x:c>
      <x:c r="H1134" s="10" t="n">
        <x:v>46122</x:v>
      </x:c>
      <x:c r="I1134" s="7" t="n">
        <x:v>4200</x:v>
      </x:c>
      <x:c r="J1134" s="7" t="n">
        <x:v>4200</x:v>
      </x:c>
      <x:c r="K1134" s="7" t="n">
        <x:v>1</x:v>
      </x:c>
      <x:c r="L1134" s="8" t="n">
        <x:v>8.14</x:v>
      </x:c>
      <x:c r="M1134" s="9" t="n">
        <x:v>374.22</x:v>
      </x:c>
      <x:c r="N1134" s="2" t="str">
        <x:v>i</x:v>
      </x:c>
      <x:c r="O1134" s="2" t="n">
        <x:v>0</x:v>
      </x:c>
      <x:c r="P1134" s="2" t="n">
        <x:v>100</x:v>
      </x:c>
      <x:c r="Q1134" s="2" t="str">
        <x:v>Baseline PO cost</x:v>
      </x:c>
      <x:c r="R1134" s="2" t="str">
        <x:v>Received</x:v>
      </x:c>
      <x:c r="S1134" s="12" t="n">
        <x:f>IF(AND(ISNUMBER(G1134),G1134&gt;0,G1134&lt;=Summary!$E$5,I1134&gt;0),I1134*K1134,0)</x:f>
        <x:v>4200</x:v>
      </x:c>
      <x:c r="T1134" s="12" t="n">
        <x:f>MIN(S1134,MAX(0,'Inventory detail'!E91-SUM(S1130:S1133)))</x:f>
        <x:v>0</x:v>
      </x:c>
      <x:c r="U1134" s="12" t="n">
        <x:f>IF(O1134=1,J1134*K1134,0)</x:f>
        <x:v>0</x:v>
      </x:c>
      <x:c r="V1134" s="13" t="str">
        <x:f>IF(O1134=0,"",IF(H1134="","",MAX(H1134,Summary!$E$5)))</x:f>
      </x:c>
      <x:c r="W1134" s="12" t="n">
        <x:f>IF(Q1134="Baseline PO cost",U1134,0)</x:f>
        <x:v>0</x:v>
      </x:c>
      <x:c r="X1134" s="12" t="n">
        <x:f>IF(Q1134="Higher PO cost",U1134,0)</x:f>
        <x:v>0</x:v>
      </x:c>
      <x:c r="Y1134" s="12" t="n">
        <x:f>IF(Q1134="Unclassified",U1134,0)</x:f>
        <x:v>0</x:v>
      </x:c>
    </x:row>
    <x:row r="1135" ht="22" customHeight="1">
      <x:c r="A1135" s="2" t="str">
        <x:v>COIL</x:v>
      </x:c>
      <x:c r="B1135" s="2" t="str">
        <x:v>60</x:v>
      </x:c>
      <x:c r="C1135" s="2" t="str">
        <x:v>14WHT12-4</x:v>
      </x:c>
      <x:c r="D1135" s="2" t="str">
        <x:v>6102897</x:v>
      </x:c>
      <x:c r="E1135" s="2" t="str">
        <x:v>0</x:v>
      </x:c>
      <x:c r="F1135" s="2" t="str">
        <x:v>16</x:v>
      </x:c>
      <x:c r="G1135" s="10" t="n">
        <x:v>46086</x:v>
      </x:c>
      <x:c r="H1135" s="10" t="n">
        <x:v>46094</x:v>
      </x:c>
      <x:c r="I1135" s="7" t="n">
        <x:v>2100</x:v>
      </x:c>
      <x:c r="J1135" s="7" t="n">
        <x:v>2100</x:v>
      </x:c>
      <x:c r="K1135" s="7" t="n">
        <x:v>1</x:v>
      </x:c>
      <x:c r="L1135" s="8" t="n">
        <x:v>8.14</x:v>
      </x:c>
      <x:c r="M1135" s="9" t="n">
        <x:v>187.11</x:v>
      </x:c>
      <x:c r="N1135" s="2" t="str">
        <x:v>i</x:v>
      </x:c>
      <x:c r="O1135" s="2" t="n">
        <x:v>0</x:v>
      </x:c>
      <x:c r="P1135" s="2" t="n">
        <x:v>100</x:v>
      </x:c>
      <x:c r="Q1135" s="2" t="str">
        <x:v>Baseline PO cost</x:v>
      </x:c>
      <x:c r="R1135" s="2" t="str">
        <x:v>Received</x:v>
      </x:c>
      <x:c r="S1135" s="12" t="n">
        <x:f>IF(AND(ISNUMBER(G1135),G1135&gt;0,G1135&lt;=Summary!$E$5,I1135&gt;0),I1135*K1135,0)</x:f>
        <x:v>2100</x:v>
      </x:c>
      <x:c r="T1135" s="12" t="n">
        <x:f>MIN(S1135,MAX(0,'Inventory detail'!E91-SUM(S1130:S1134)))</x:f>
        <x:v>0</x:v>
      </x:c>
      <x:c r="U1135" s="12" t="n">
        <x:f>IF(O1135=1,J1135*K1135,0)</x:f>
        <x:v>0</x:v>
      </x:c>
      <x:c r="V1135" s="13" t="str">
        <x:f>IF(O1135=0,"",IF(H1135="","",MAX(H1135,Summary!$E$5)))</x:f>
      </x:c>
      <x:c r="W1135" s="12" t="n">
        <x:f>IF(Q1135="Baseline PO cost",U1135,0)</x:f>
        <x:v>0</x:v>
      </x:c>
      <x:c r="X1135" s="12" t="n">
        <x:f>IF(Q1135="Higher PO cost",U1135,0)</x:f>
        <x:v>0</x:v>
      </x:c>
      <x:c r="Y1135" s="12" t="n">
        <x:f>IF(Q1135="Unclassified",U1135,0)</x:f>
        <x:v>0</x:v>
      </x:c>
    </x:row>
    <x:row r="1136" ht="22" customHeight="1">
      <x:c r="A1136" s="2" t="str">
        <x:v>COIL</x:v>
      </x:c>
      <x:c r="B1136" s="2" t="str">
        <x:v>60</x:v>
      </x:c>
      <x:c r="C1136" s="2" t="str">
        <x:v>14WHT12-4</x:v>
      </x:c>
      <x:c r="D1136" s="2" t="str">
        <x:v>6102892</x:v>
      </x:c>
      <x:c r="E1136" s="2" t="str">
        <x:v>0</x:v>
      </x:c>
      <x:c r="F1136" s="2" t="str">
        <x:v>19</x:v>
      </x:c>
      <x:c r="G1136" s="10" t="n">
        <x:v>46059</x:v>
      </x:c>
      <x:c r="H1136" s="10" t="n">
        <x:v>46059</x:v>
      </x:c>
      <x:c r="I1136" s="7" t="n">
        <x:v>2100</x:v>
      </x:c>
      <x:c r="J1136" s="7" t="n">
        <x:v>2100</x:v>
      </x:c>
      <x:c r="K1136" s="7" t="n">
        <x:v>1</x:v>
      </x:c>
      <x:c r="L1136" s="8" t="n">
        <x:v>8.14</x:v>
      </x:c>
      <x:c r="M1136" s="9" t="n">
        <x:v>187.11</x:v>
      </x:c>
      <x:c r="N1136" s="2" t="str">
        <x:v>i</x:v>
      </x:c>
      <x:c r="O1136" s="2" t="n">
        <x:v>0</x:v>
      </x:c>
      <x:c r="P1136" s="2" t="n">
        <x:v>100</x:v>
      </x:c>
      <x:c r="Q1136" s="2" t="str">
        <x:v>Baseline PO cost</x:v>
      </x:c>
      <x:c r="R1136" s="2" t="str">
        <x:v>Received</x:v>
      </x:c>
      <x:c r="S1136" s="12" t="n">
        <x:f>IF(AND(ISNUMBER(G1136),G1136&gt;0,G1136&lt;=Summary!$E$5,I1136&gt;0),I1136*K1136,0)</x:f>
        <x:v>2100</x:v>
      </x:c>
      <x:c r="T1136" s="12" t="n">
        <x:f>MIN(S1136,MAX(0,'Inventory detail'!E91-SUM(S1130:S1135)))</x:f>
        <x:v>0</x:v>
      </x:c>
      <x:c r="U1136" s="12" t="n">
        <x:f>IF(O1136=1,J1136*K1136,0)</x:f>
        <x:v>0</x:v>
      </x:c>
      <x:c r="V1136" s="13" t="str">
        <x:f>IF(O1136=0,"",IF(H1136="","",MAX(H1136,Summary!$E$5)))</x:f>
      </x:c>
      <x:c r="W1136" s="12" t="n">
        <x:f>IF(Q1136="Baseline PO cost",U1136,0)</x:f>
        <x:v>0</x:v>
      </x:c>
      <x:c r="X1136" s="12" t="n">
        <x:f>IF(Q1136="Higher PO cost",U1136,0)</x:f>
        <x:v>0</x:v>
      </x:c>
      <x:c r="Y1136" s="12" t="n">
        <x:f>IF(Q1136="Unclassified",U1136,0)</x:f>
        <x:v>0</x:v>
      </x:c>
    </x:row>
    <x:row r="1137" ht="22" customHeight="1">
      <x:c r="A1137" s="2" t="str">
        <x:v>COIL</x:v>
      </x:c>
      <x:c r="B1137" s="2" t="str">
        <x:v>60</x:v>
      </x:c>
      <x:c r="C1137" s="2" t="str">
        <x:v>14WHT12-4</x:v>
      </x:c>
      <x:c r="D1137" s="2" t="str">
        <x:v>6102962</x:v>
      </x:c>
      <x:c r="E1137" s="2" t="str">
        <x:v>0</x:v>
      </x:c>
      <x:c r="F1137" s="2" t="str">
        <x:v>17</x:v>
      </x:c>
      <x:c r="G1137" s="10"/>
      <x:c r="H1137" s="10" t="n">
        <x:v>46346</x:v>
      </x:c>
      <x:c r="I1137" s="7" t="n">
        <x:v>4200</x:v>
      </x:c>
      <x:c r="J1137" s="7" t="n">
        <x:v>4200</x:v>
      </x:c>
      <x:c r="K1137" s="7" t="n">
        <x:v>1</x:v>
      </x:c>
      <x:c r="L1137" s="8" t="n">
        <x:v>8.14</x:v>
      </x:c>
      <x:c r="M1137" s="9" t="n">
        <x:v>0</x:v>
      </x:c>
      <x:c r="N1137" s="2" t="str">
        <x:v>a</x:v>
      </x:c>
      <x:c r="O1137" s="2" t="n">
        <x:v>1</x:v>
      </x:c>
      <x:c r="P1137" s="2" t="n">
        <x:v>100</x:v>
      </x:c>
      <x:c r="Q1137" s="2" t="str">
        <x:v>Baseline PO cost</x:v>
      </x:c>
      <x:c r="R1137" s="2" t="str">
        <x:v>Incoming active PO</x:v>
      </x:c>
      <x:c r="S1137" s="12" t="n">
        <x:f>IF(AND(ISNUMBER(G1137),G1137&gt;0,G1137&lt;=Summary!$E$5,I1137&gt;0),I1137*K1137,0)</x:f>
        <x:v>0</x:v>
      </x:c>
      <x:c r="T1137" s="12" t="n">
        <x:f>MIN(S1137,MAX(0,'Inventory detail'!E91-SUM(S1130:S1136)))</x:f>
        <x:v>0</x:v>
      </x:c>
      <x:c r="U1137" s="12" t="n">
        <x:f>IF(O1137=1,J1137*K1137,0)</x:f>
        <x:v>4200</x:v>
      </x:c>
      <x:c r="V1137" s="13" t="n">
        <x:f>IF(O1137=0,"",IF(H1137="","",MAX(H1137,Summary!$E$5)))</x:f>
        <x:v>46346</x:v>
      </x:c>
      <x:c r="W1137" s="12" t="n">
        <x:f>IF(Q1137="Baseline PO cost",U1137,0)</x:f>
        <x:v>4200</x:v>
      </x:c>
      <x:c r="X1137" s="12" t="n">
        <x:f>IF(Q1137="Higher PO cost",U1137,0)</x:f>
        <x:v>0</x:v>
      </x:c>
      <x:c r="Y1137" s="12" t="n">
        <x:f>IF(Q1137="Unclassified",U1137,0)</x:f>
        <x:v>0</x:v>
      </x:c>
    </x:row>
    <x:row r="1138" ht="22" customHeight="1">
      <x:c r="A1138" s="2" t="str">
        <x:v>COIL</x:v>
      </x:c>
      <x:c r="B1138" s="2" t="str">
        <x:v>60</x:v>
      </x:c>
      <x:c r="C1138" s="2" t="str">
        <x:v>16BLK12-4</x:v>
      </x:c>
      <x:c r="D1138" s="2" t="str">
        <x:v>6102947</x:v>
      </x:c>
      <x:c r="E1138" s="2" t="str">
        <x:v>0</x:v>
      </x:c>
      <x:c r="F1138" s="2" t="str">
        <x:v>22</x:v>
      </x:c>
      <x:c r="G1138" s="10" t="n">
        <x:v>46301</x:v>
      </x:c>
      <x:c r="H1138" s="10" t="n">
        <x:v>46304</x:v>
      </x:c>
      <x:c r="I1138" s="7" t="n">
        <x:v>7000</x:v>
      </x:c>
      <x:c r="J1138" s="7" t="n">
        <x:v>7000</x:v>
      </x:c>
      <x:c r="K1138" s="7" t="n">
        <x:v>1</x:v>
      </x:c>
      <x:c r="L1138" s="8" t="n">
        <x:v>8.19</x:v>
      </x:c>
      <x:c r="M1138" s="9" t="n">
        <x:v>646.8</x:v>
      </x:c>
      <x:c r="N1138" s="2" t="str">
        <x:v>i</x:v>
      </x:c>
      <x:c r="O1138" s="2" t="n">
        <x:v>0</x:v>
      </x:c>
      <x:c r="P1138" s="2" t="n">
        <x:v>100</x:v>
      </x:c>
      <x:c r="Q1138" s="2" t="str">
        <x:v>Baseline PO cost</x:v>
      </x:c>
      <x:c r="R1138" s="2" t="str">
        <x:v>Received</x:v>
      </x:c>
      <x:c r="S1138" s="12" t="n">
        <x:f>IF(AND(ISNUMBER(G1138),G1138&gt;0,G1138&lt;=Summary!$E$5,I1138&gt;0),I1138*K1138,0)</x:f>
        <x:v>7000</x:v>
      </x:c>
      <x:c r="T1138" s="12" t="n">
        <x:f>MIN(S1138,MAX(0,'Inventory detail'!E27-0))</x:f>
        <x:v>7000</x:v>
      </x:c>
      <x:c r="U1138" s="12" t="n">
        <x:f>IF(O1138=1,J1138*K1138,0)</x:f>
        <x:v>0</x:v>
      </x:c>
      <x:c r="V1138" s="13" t="str">
        <x:f>IF(O1138=0,"",IF(H1138="","",MAX(H1138,Summary!$E$5)))</x:f>
      </x:c>
      <x:c r="W1138" s="12" t="n">
        <x:f>IF(Q1138="Baseline PO cost",U1138,0)</x:f>
        <x:v>0</x:v>
      </x:c>
      <x:c r="X1138" s="12" t="n">
        <x:f>IF(Q1138="Higher PO cost",U1138,0)</x:f>
        <x:v>0</x:v>
      </x:c>
      <x:c r="Y1138" s="12" t="n">
        <x:f>IF(Q1138="Unclassified",U1138,0)</x:f>
        <x:v>0</x:v>
      </x:c>
    </x:row>
    <x:row r="1139" ht="22" customHeight="1">
      <x:c r="A1139" s="2" t="str">
        <x:v>COIL</x:v>
      </x:c>
      <x:c r="B1139" s="2" t="str">
        <x:v>60</x:v>
      </x:c>
      <x:c r="C1139" s="2" t="str">
        <x:v>16BLK12-4</x:v>
      </x:c>
      <x:c r="D1139" s="2" t="str">
        <x:v>6102937</x:v>
      </x:c>
      <x:c r="E1139" s="2" t="str">
        <x:v>0</x:v>
      </x:c>
      <x:c r="F1139" s="2" t="str">
        <x:v>20</x:v>
      </x:c>
      <x:c r="G1139" s="10" t="n">
        <x:v>46255</x:v>
      </x:c>
      <x:c r="H1139" s="10" t="n">
        <x:v>46254</x:v>
      </x:c>
      <x:c r="I1139" s="7" t="n">
        <x:v>19600</x:v>
      </x:c>
      <x:c r="J1139" s="7" t="n">
        <x:v>19600</x:v>
      </x:c>
      <x:c r="K1139" s="7" t="n">
        <x:v>1</x:v>
      </x:c>
      <x:c r="L1139" s="8" t="n">
        <x:v>8.19</x:v>
      </x:c>
      <x:c r="M1139" s="9" t="n">
        <x:v>1811.04</x:v>
      </x:c>
      <x:c r="N1139" s="2" t="str">
        <x:v>i</x:v>
      </x:c>
      <x:c r="O1139" s="2" t="n">
        <x:v>0</x:v>
      </x:c>
      <x:c r="P1139" s="2" t="n">
        <x:v>100</x:v>
      </x:c>
      <x:c r="Q1139" s="2" t="str">
        <x:v>Baseline PO cost</x:v>
      </x:c>
      <x:c r="R1139" s="2" t="str">
        <x:v>Received</x:v>
      </x:c>
      <x:c r="S1139" s="12" t="n">
        <x:f>IF(AND(ISNUMBER(G1139),G1139&gt;0,G1139&lt;=Summary!$E$5,I1139&gt;0),I1139*K1139,0)</x:f>
        <x:v>19600</x:v>
      </x:c>
      <x:c r="T1139" s="12" t="n">
        <x:f>MIN(S1139,MAX(0,'Inventory detail'!E27-SUM(S1138:S1138)))</x:f>
        <x:v>17400</x:v>
      </x:c>
      <x:c r="U1139" s="12" t="n">
        <x:f>IF(O1139=1,J1139*K1139,0)</x:f>
        <x:v>0</x:v>
      </x:c>
      <x:c r="V1139" s="13" t="str">
        <x:f>IF(O1139=0,"",IF(H1139="","",MAX(H1139,Summary!$E$5)))</x:f>
      </x:c>
      <x:c r="W1139" s="12" t="n">
        <x:f>IF(Q1139="Baseline PO cost",U1139,0)</x:f>
        <x:v>0</x:v>
      </x:c>
      <x:c r="X1139" s="12" t="n">
        <x:f>IF(Q1139="Higher PO cost",U1139,0)</x:f>
        <x:v>0</x:v>
      </x:c>
      <x:c r="Y1139" s="12" t="n">
        <x:f>IF(Q1139="Unclassified",U1139,0)</x:f>
        <x:v>0</x:v>
      </x:c>
    </x:row>
    <x:row r="1140" ht="22" customHeight="1">
      <x:c r="A1140" s="2" t="str">
        <x:v>COIL</x:v>
      </x:c>
      <x:c r="B1140" s="2" t="str">
        <x:v>60</x:v>
      </x:c>
      <x:c r="C1140" s="2" t="str">
        <x:v>16BLK12-4</x:v>
      </x:c>
      <x:c r="D1140" s="2" t="str">
        <x:v>6102932</x:v>
      </x:c>
      <x:c r="E1140" s="2" t="str">
        <x:v>0</x:v>
      </x:c>
      <x:c r="F1140" s="2" t="str">
        <x:v>19</x:v>
      </x:c>
      <x:c r="G1140" s="10" t="n">
        <x:v>46204</x:v>
      </x:c>
      <x:c r="H1140" s="10" t="n">
        <x:v>46205</x:v>
      </x:c>
      <x:c r="I1140" s="7" t="n">
        <x:v>15400</x:v>
      </x:c>
      <x:c r="J1140" s="7" t="n">
        <x:v>15400</x:v>
      </x:c>
      <x:c r="K1140" s="7" t="n">
        <x:v>1</x:v>
      </x:c>
      <x:c r="L1140" s="8" t="n">
        <x:v>8.19</x:v>
      </x:c>
      <x:c r="M1140" s="9" t="n">
        <x:v>1422.96</x:v>
      </x:c>
      <x:c r="N1140" s="2" t="str">
        <x:v>i</x:v>
      </x:c>
      <x:c r="O1140" s="2" t="n">
        <x:v>0</x:v>
      </x:c>
      <x:c r="P1140" s="2" t="n">
        <x:v>100</x:v>
      </x:c>
      <x:c r="Q1140" s="2" t="str">
        <x:v>Baseline PO cost</x:v>
      </x:c>
      <x:c r="R1140" s="2" t="str">
        <x:v>Received</x:v>
      </x:c>
      <x:c r="S1140" s="12" t="n">
        <x:f>IF(AND(ISNUMBER(G1140),G1140&gt;0,G1140&lt;=Summary!$E$5,I1140&gt;0),I1140*K1140,0)</x:f>
        <x:v>15400</x:v>
      </x:c>
      <x:c r="T1140" s="12" t="n">
        <x:f>MIN(S1140,MAX(0,'Inventory detail'!E27-SUM(S1138:S1139)))</x:f>
        <x:v>0</x:v>
      </x:c>
      <x:c r="U1140" s="12" t="n">
        <x:f>IF(O1140=1,J1140*K1140,0)</x:f>
        <x:v>0</x:v>
      </x:c>
      <x:c r="V1140" s="13" t="str">
        <x:f>IF(O1140=0,"",IF(H1140="","",MAX(H1140,Summary!$E$5)))</x:f>
      </x:c>
      <x:c r="W1140" s="12" t="n">
        <x:f>IF(Q1140="Baseline PO cost",U1140,0)</x:f>
        <x:v>0</x:v>
      </x:c>
      <x:c r="X1140" s="12" t="n">
        <x:f>IF(Q1140="Higher PO cost",U1140,0)</x:f>
        <x:v>0</x:v>
      </x:c>
      <x:c r="Y1140" s="12" t="n">
        <x:f>IF(Q1140="Unclassified",U1140,0)</x:f>
        <x:v>0</x:v>
      </x:c>
    </x:row>
    <x:row r="1141" ht="22" customHeight="1">
      <x:c r="A1141" s="2" t="str">
        <x:v>COIL</x:v>
      </x:c>
      <x:c r="B1141" s="2" t="str">
        <x:v>60</x:v>
      </x:c>
      <x:c r="C1141" s="2" t="str">
        <x:v>16BLK12-4</x:v>
      </x:c>
      <x:c r="D1141" s="2" t="str">
        <x:v>6102924</x:v>
      </x:c>
      <x:c r="E1141" s="2" t="str">
        <x:v>0</x:v>
      </x:c>
      <x:c r="F1141" s="2" t="str">
        <x:v>20</x:v>
      </x:c>
      <x:c r="G1141" s="10" t="n">
        <x:v>46185</x:v>
      </x:c>
      <x:c r="H1141" s="10" t="n">
        <x:v>46185</x:v>
      </x:c>
      <x:c r="I1141" s="7" t="n">
        <x:v>8400</x:v>
      </x:c>
      <x:c r="J1141" s="7" t="n">
        <x:v>8400</x:v>
      </x:c>
      <x:c r="K1141" s="7" t="n">
        <x:v>1</x:v>
      </x:c>
      <x:c r="L1141" s="8" t="n">
        <x:v>8.19</x:v>
      </x:c>
      <x:c r="M1141" s="9" t="n">
        <x:v>776.16</x:v>
      </x:c>
      <x:c r="N1141" s="2" t="str">
        <x:v>i</x:v>
      </x:c>
      <x:c r="O1141" s="2" t="n">
        <x:v>0</x:v>
      </x:c>
      <x:c r="P1141" s="2" t="n">
        <x:v>100</x:v>
      </x:c>
      <x:c r="Q1141" s="2" t="str">
        <x:v>Baseline PO cost</x:v>
      </x:c>
      <x:c r="R1141" s="2" t="str">
        <x:v>Received</x:v>
      </x:c>
      <x:c r="S1141" s="12" t="n">
        <x:f>IF(AND(ISNUMBER(G1141),G1141&gt;0,G1141&lt;=Summary!$E$5,I1141&gt;0),I1141*K1141,0)</x:f>
        <x:v>8400</x:v>
      </x:c>
      <x:c r="T1141" s="12" t="n">
        <x:f>MIN(S1141,MAX(0,'Inventory detail'!E27-SUM(S1138:S1140)))</x:f>
        <x:v>0</x:v>
      </x:c>
      <x:c r="U1141" s="12" t="n">
        <x:f>IF(O1141=1,J1141*K1141,0)</x:f>
        <x:v>0</x:v>
      </x:c>
      <x:c r="V1141" s="13" t="str">
        <x:f>IF(O1141=0,"",IF(H1141="","",MAX(H1141,Summary!$E$5)))</x:f>
      </x:c>
      <x:c r="W1141" s="12" t="n">
        <x:f>IF(Q1141="Baseline PO cost",U1141,0)</x:f>
        <x:v>0</x:v>
      </x:c>
      <x:c r="X1141" s="12" t="n">
        <x:f>IF(Q1141="Higher PO cost",U1141,0)</x:f>
        <x:v>0</x:v>
      </x:c>
      <x:c r="Y1141" s="12" t="n">
        <x:f>IF(Q1141="Unclassified",U1141,0)</x:f>
        <x:v>0</x:v>
      </x:c>
    </x:row>
    <x:row r="1142" ht="22" customHeight="1">
      <x:c r="A1142" s="2" t="str">
        <x:v>COIL</x:v>
      </x:c>
      <x:c r="B1142" s="2" t="str">
        <x:v>60</x:v>
      </x:c>
      <x:c r="C1142" s="2" t="str">
        <x:v>16BLK12-4</x:v>
      </x:c>
      <x:c r="D1142" s="2" t="str">
        <x:v>6102918</x:v>
      </x:c>
      <x:c r="E1142" s="2" t="str">
        <x:v>0</x:v>
      </x:c>
      <x:c r="F1142" s="2" t="str">
        <x:v>20</x:v>
      </x:c>
      <x:c r="G1142" s="10" t="n">
        <x:v>46161</x:v>
      </x:c>
      <x:c r="H1142" s="10" t="n">
        <x:v>46160</x:v>
      </x:c>
      <x:c r="I1142" s="7" t="n">
        <x:v>21000</x:v>
      </x:c>
      <x:c r="J1142" s="7" t="n">
        <x:v>21000</x:v>
      </x:c>
      <x:c r="K1142" s="7" t="n">
        <x:v>1</x:v>
      </x:c>
      <x:c r="L1142" s="8" t="n">
        <x:v>8.19</x:v>
      </x:c>
      <x:c r="M1142" s="9" t="n">
        <x:v>1940.4</x:v>
      </x:c>
      <x:c r="N1142" s="2" t="str">
        <x:v>i</x:v>
      </x:c>
      <x:c r="O1142" s="2" t="n">
        <x:v>0</x:v>
      </x:c>
      <x:c r="P1142" s="2" t="n">
        <x:v>100</x:v>
      </x:c>
      <x:c r="Q1142" s="2" t="str">
        <x:v>Baseline PO cost</x:v>
      </x:c>
      <x:c r="R1142" s="2" t="str">
        <x:v>Received</x:v>
      </x:c>
      <x:c r="S1142" s="12" t="n">
        <x:f>IF(AND(ISNUMBER(G1142),G1142&gt;0,G1142&lt;=Summary!$E$5,I1142&gt;0),I1142*K1142,0)</x:f>
        <x:v>21000</x:v>
      </x:c>
      <x:c r="T1142" s="12" t="n">
        <x:f>MIN(S1142,MAX(0,'Inventory detail'!E27-SUM(S1138:S1141)))</x:f>
        <x:v>0</x:v>
      </x:c>
      <x:c r="U1142" s="12" t="n">
        <x:f>IF(O1142=1,J1142*K1142,0)</x:f>
        <x:v>0</x:v>
      </x:c>
      <x:c r="V1142" s="13" t="str">
        <x:f>IF(O1142=0,"",IF(H1142="","",MAX(H1142,Summary!$E$5)))</x:f>
      </x:c>
      <x:c r="W1142" s="12" t="n">
        <x:f>IF(Q1142="Baseline PO cost",U1142,0)</x:f>
        <x:v>0</x:v>
      </x:c>
      <x:c r="X1142" s="12" t="n">
        <x:f>IF(Q1142="Higher PO cost",U1142,0)</x:f>
        <x:v>0</x:v>
      </x:c>
      <x:c r="Y1142" s="12" t="n">
        <x:f>IF(Q1142="Unclassified",U1142,0)</x:f>
        <x:v>0</x:v>
      </x:c>
    </x:row>
    <x:row r="1143" ht="22" customHeight="1">
      <x:c r="A1143" s="2" t="str">
        <x:v>COIL</x:v>
      </x:c>
      <x:c r="B1143" s="2" t="str">
        <x:v>60</x:v>
      </x:c>
      <x:c r="C1143" s="2" t="str">
        <x:v>16BLK12-4</x:v>
      </x:c>
      <x:c r="D1143" s="2" t="str">
        <x:v>6102911</x:v>
      </x:c>
      <x:c r="E1143" s="2" t="str">
        <x:v>0</x:v>
      </x:c>
      <x:c r="F1143" s="2" t="str">
        <x:v>18</x:v>
      </x:c>
      <x:c r="G1143" s="10" t="n">
        <x:v>46128</x:v>
      </x:c>
      <x:c r="H1143" s="10" t="n">
        <x:v>46129</x:v>
      </x:c>
      <x:c r="I1143" s="7" t="n">
        <x:v>16800</x:v>
      </x:c>
      <x:c r="J1143" s="7" t="n">
        <x:v>16800</x:v>
      </x:c>
      <x:c r="K1143" s="7" t="n">
        <x:v>1</x:v>
      </x:c>
      <x:c r="L1143" s="8" t="n">
        <x:v>8.19</x:v>
      </x:c>
      <x:c r="M1143" s="9" t="n">
        <x:v>1506.96</x:v>
      </x:c>
      <x:c r="N1143" s="2" t="str">
        <x:v>i</x:v>
      </x:c>
      <x:c r="O1143" s="2" t="n">
        <x:v>0</x:v>
      </x:c>
      <x:c r="P1143" s="2" t="n">
        <x:v>100</x:v>
      </x:c>
      <x:c r="Q1143" s="2" t="str">
        <x:v>Baseline PO cost</x:v>
      </x:c>
      <x:c r="R1143" s="2" t="str">
        <x:v>Received</x:v>
      </x:c>
      <x:c r="S1143" s="12" t="n">
        <x:f>IF(AND(ISNUMBER(G1143),G1143&gt;0,G1143&lt;=Summary!$E$5,I1143&gt;0),I1143*K1143,0)</x:f>
        <x:v>16800</x:v>
      </x:c>
      <x:c r="T1143" s="12" t="n">
        <x:f>MIN(S1143,MAX(0,'Inventory detail'!E27-SUM(S1138:S1142)))</x:f>
        <x:v>0</x:v>
      </x:c>
      <x:c r="U1143" s="12" t="n">
        <x:f>IF(O1143=1,J1143*K1143,0)</x:f>
        <x:v>0</x:v>
      </x:c>
      <x:c r="V1143" s="13" t="str">
        <x:f>IF(O1143=0,"",IF(H1143="","",MAX(H1143,Summary!$E$5)))</x:f>
      </x:c>
      <x:c r="W1143" s="12" t="n">
        <x:f>IF(Q1143="Baseline PO cost",U1143,0)</x:f>
        <x:v>0</x:v>
      </x:c>
      <x:c r="X1143" s="12" t="n">
        <x:f>IF(Q1143="Higher PO cost",U1143,0)</x:f>
        <x:v>0</x:v>
      </x:c>
      <x:c r="Y1143" s="12" t="n">
        <x:f>IF(Q1143="Unclassified",U1143,0)</x:f>
        <x:v>0</x:v>
      </x:c>
    </x:row>
    <x:row r="1144" ht="22" customHeight="1">
      <x:c r="A1144" s="2" t="str">
        <x:v>COIL</x:v>
      </x:c>
      <x:c r="B1144" s="2" t="str">
        <x:v>60</x:v>
      </x:c>
      <x:c r="C1144" s="2" t="str">
        <x:v>16BLK12-4</x:v>
      </x:c>
      <x:c r="D1144" s="2" t="str">
        <x:v>6102905</x:v>
      </x:c>
      <x:c r="E1144" s="2" t="str">
        <x:v>0</x:v>
      </x:c>
      <x:c r="F1144" s="2" t="str">
        <x:v>21</x:v>
      </x:c>
      <x:c r="G1144" s="10" t="n">
        <x:v>46111</x:v>
      </x:c>
      <x:c r="H1144" s="10" t="n">
        <x:v>46122</x:v>
      </x:c>
      <x:c r="I1144" s="7" t="n">
        <x:v>15400</x:v>
      </x:c>
      <x:c r="J1144" s="7" t="n">
        <x:v>15400</x:v>
      </x:c>
      <x:c r="K1144" s="7" t="n">
        <x:v>1</x:v>
      </x:c>
      <x:c r="L1144" s="8" t="n">
        <x:v>8.19</x:v>
      </x:c>
      <x:c r="M1144" s="9" t="n">
        <x:v>1381.38</x:v>
      </x:c>
      <x:c r="N1144" s="2" t="str">
        <x:v>i</x:v>
      </x:c>
      <x:c r="O1144" s="2" t="n">
        <x:v>0</x:v>
      </x:c>
      <x:c r="P1144" s="2" t="n">
        <x:v>100</x:v>
      </x:c>
      <x:c r="Q1144" s="2" t="str">
        <x:v>Baseline PO cost</x:v>
      </x:c>
      <x:c r="R1144" s="2" t="str">
        <x:v>Received</x:v>
      </x:c>
      <x:c r="S1144" s="12" t="n">
        <x:f>IF(AND(ISNUMBER(G1144),G1144&gt;0,G1144&lt;=Summary!$E$5,I1144&gt;0),I1144*K1144,0)</x:f>
        <x:v>15400</x:v>
      </x:c>
      <x:c r="T1144" s="12" t="n">
        <x:f>MIN(S1144,MAX(0,'Inventory detail'!E27-SUM(S1138:S1143)))</x:f>
        <x:v>0</x:v>
      </x:c>
      <x:c r="U1144" s="12" t="n">
        <x:f>IF(O1144=1,J1144*K1144,0)</x:f>
        <x:v>0</x:v>
      </x:c>
      <x:c r="V1144" s="13" t="str">
        <x:f>IF(O1144=0,"",IF(H1144="","",MAX(H1144,Summary!$E$5)))</x:f>
      </x:c>
      <x:c r="W1144" s="12" t="n">
        <x:f>IF(Q1144="Baseline PO cost",U1144,0)</x:f>
        <x:v>0</x:v>
      </x:c>
      <x:c r="X1144" s="12" t="n">
        <x:f>IF(Q1144="Higher PO cost",U1144,0)</x:f>
        <x:v>0</x:v>
      </x:c>
      <x:c r="Y1144" s="12" t="n">
        <x:f>IF(Q1144="Unclassified",U1144,0)</x:f>
        <x:v>0</x:v>
      </x:c>
    </x:row>
    <x:row r="1145" ht="22" customHeight="1">
      <x:c r="A1145" s="2" t="str">
        <x:v>COIL</x:v>
      </x:c>
      <x:c r="B1145" s="2" t="str">
        <x:v>60</x:v>
      </x:c>
      <x:c r="C1145" s="2" t="str">
        <x:v>16BLK12-4</x:v>
      </x:c>
      <x:c r="D1145" s="2" t="str">
        <x:v>6102897</x:v>
      </x:c>
      <x:c r="E1145" s="2" t="str">
        <x:v>0</x:v>
      </x:c>
      <x:c r="F1145" s="2" t="str">
        <x:v>17</x:v>
      </x:c>
      <x:c r="G1145" s="10" t="n">
        <x:v>46086</x:v>
      </x:c>
      <x:c r="H1145" s="10" t="n">
        <x:v>46094</x:v>
      </x:c>
      <x:c r="I1145" s="7" t="n">
        <x:v>16800</x:v>
      </x:c>
      <x:c r="J1145" s="7" t="n">
        <x:v>16800</x:v>
      </x:c>
      <x:c r="K1145" s="7" t="n">
        <x:v>1</x:v>
      </x:c>
      <x:c r="L1145" s="8" t="n">
        <x:v>8.19</x:v>
      </x:c>
      <x:c r="M1145" s="9" t="n">
        <x:v>1506.96</x:v>
      </x:c>
      <x:c r="N1145" s="2" t="str">
        <x:v>i</x:v>
      </x:c>
      <x:c r="O1145" s="2" t="n">
        <x:v>0</x:v>
      </x:c>
      <x:c r="P1145" s="2" t="n">
        <x:v>100</x:v>
      </x:c>
      <x:c r="Q1145" s="2" t="str">
        <x:v>Baseline PO cost</x:v>
      </x:c>
      <x:c r="R1145" s="2" t="str">
        <x:v>Received</x:v>
      </x:c>
      <x:c r="S1145" s="12" t="n">
        <x:f>IF(AND(ISNUMBER(G1145),G1145&gt;0,G1145&lt;=Summary!$E$5,I1145&gt;0),I1145*K1145,0)</x:f>
        <x:v>16800</x:v>
      </x:c>
      <x:c r="T1145" s="12" t="n">
        <x:f>MIN(S1145,MAX(0,'Inventory detail'!E27-SUM(S1138:S1144)))</x:f>
        <x:v>0</x:v>
      </x:c>
      <x:c r="U1145" s="12" t="n">
        <x:f>IF(O1145=1,J1145*K1145,0)</x:f>
        <x:v>0</x:v>
      </x:c>
      <x:c r="V1145" s="13" t="str">
        <x:f>IF(O1145=0,"",IF(H1145="","",MAX(H1145,Summary!$E$5)))</x:f>
      </x:c>
      <x:c r="W1145" s="12" t="n">
        <x:f>IF(Q1145="Baseline PO cost",U1145,0)</x:f>
        <x:v>0</x:v>
      </x:c>
      <x:c r="X1145" s="12" t="n">
        <x:f>IF(Q1145="Higher PO cost",U1145,0)</x:f>
        <x:v>0</x:v>
      </x:c>
      <x:c r="Y1145" s="12" t="n">
        <x:f>IF(Q1145="Unclassified",U1145,0)</x:f>
        <x:v>0</x:v>
      </x:c>
    </x:row>
    <x:row r="1146" ht="22" customHeight="1">
      <x:c r="A1146" s="2" t="str">
        <x:v>COIL</x:v>
      </x:c>
      <x:c r="B1146" s="2" t="str">
        <x:v>60</x:v>
      </x:c>
      <x:c r="C1146" s="2" t="str">
        <x:v>16BLK12-4</x:v>
      </x:c>
      <x:c r="D1146" s="2" t="str">
        <x:v>6102892</x:v>
      </x:c>
      <x:c r="E1146" s="2" t="str">
        <x:v>0</x:v>
      </x:c>
      <x:c r="F1146" s="2" t="str">
        <x:v>20</x:v>
      </x:c>
      <x:c r="G1146" s="10" t="n">
        <x:v>46059</x:v>
      </x:c>
      <x:c r="H1146" s="10" t="n">
        <x:v>46059</x:v>
      </x:c>
      <x:c r="I1146" s="7" t="n">
        <x:v>22400</x:v>
      </x:c>
      <x:c r="J1146" s="7" t="n">
        <x:v>22400</x:v>
      </x:c>
      <x:c r="K1146" s="7" t="n">
        <x:v>1</x:v>
      </x:c>
      <x:c r="L1146" s="8" t="n">
        <x:v>8.19</x:v>
      </x:c>
      <x:c r="M1146" s="9" t="n">
        <x:v>2009.28</x:v>
      </x:c>
      <x:c r="N1146" s="2" t="str">
        <x:v>i</x:v>
      </x:c>
      <x:c r="O1146" s="2" t="n">
        <x:v>0</x:v>
      </x:c>
      <x:c r="P1146" s="2" t="n">
        <x:v>100</x:v>
      </x:c>
      <x:c r="Q1146" s="2" t="str">
        <x:v>Baseline PO cost</x:v>
      </x:c>
      <x:c r="R1146" s="2" t="str">
        <x:v>Received</x:v>
      </x:c>
      <x:c r="S1146" s="12" t="n">
        <x:f>IF(AND(ISNUMBER(G1146),G1146&gt;0,G1146&lt;=Summary!$E$5,I1146&gt;0),I1146*K1146,0)</x:f>
        <x:v>22400</x:v>
      </x:c>
      <x:c r="T1146" s="12" t="n">
        <x:f>MIN(S1146,MAX(0,'Inventory detail'!E27-SUM(S1138:S1145)))</x:f>
        <x:v>0</x:v>
      </x:c>
      <x:c r="U1146" s="12" t="n">
        <x:f>IF(O1146=1,J1146*K1146,0)</x:f>
        <x:v>0</x:v>
      </x:c>
      <x:c r="V1146" s="13" t="str">
        <x:f>IF(O1146=0,"",IF(H1146="","",MAX(H1146,Summary!$E$5)))</x:f>
      </x:c>
      <x:c r="W1146" s="12" t="n">
        <x:f>IF(Q1146="Baseline PO cost",U1146,0)</x:f>
        <x:v>0</x:v>
      </x:c>
      <x:c r="X1146" s="12" t="n">
        <x:f>IF(Q1146="Higher PO cost",U1146,0)</x:f>
        <x:v>0</x:v>
      </x:c>
      <x:c r="Y1146" s="12" t="n">
        <x:f>IF(Q1146="Unclassified",U1146,0)</x:f>
        <x:v>0</x:v>
      </x:c>
    </x:row>
    <x:row r="1147" ht="22" customHeight="1">
      <x:c r="A1147" s="2" t="str">
        <x:v>COIL</x:v>
      </x:c>
      <x:c r="B1147" s="2" t="str">
        <x:v>60</x:v>
      </x:c>
      <x:c r="C1147" s="2" t="str">
        <x:v>16BLK12-4</x:v>
      </x:c>
      <x:c r="D1147" s="2" t="str">
        <x:v>6102962</x:v>
      </x:c>
      <x:c r="E1147" s="2" t="str">
        <x:v>0</x:v>
      </x:c>
      <x:c r="F1147" s="2" t="str">
        <x:v>18</x:v>
      </x:c>
      <x:c r="G1147" s="10"/>
      <x:c r="H1147" s="10" t="n">
        <x:v>46346</x:v>
      </x:c>
      <x:c r="I1147" s="7" t="n">
        <x:v>21000</x:v>
      </x:c>
      <x:c r="J1147" s="7" t="n">
        <x:v>21000</x:v>
      </x:c>
      <x:c r="K1147" s="7" t="n">
        <x:v>1</x:v>
      </x:c>
      <x:c r="L1147" s="8" t="n">
        <x:v>8.19</x:v>
      </x:c>
      <x:c r="M1147" s="9" t="n">
        <x:v>0</x:v>
      </x:c>
      <x:c r="N1147" s="2" t="str">
        <x:v>a</x:v>
      </x:c>
      <x:c r="O1147" s="2" t="n">
        <x:v>1</x:v>
      </x:c>
      <x:c r="P1147" s="2" t="n">
        <x:v>100</x:v>
      </x:c>
      <x:c r="Q1147" s="2" t="str">
        <x:v>Baseline PO cost</x:v>
      </x:c>
      <x:c r="R1147" s="2" t="str">
        <x:v>Incoming active PO</x:v>
      </x:c>
      <x:c r="S1147" s="12" t="n">
        <x:f>IF(AND(ISNUMBER(G1147),G1147&gt;0,G1147&lt;=Summary!$E$5,I1147&gt;0),I1147*K1147,0)</x:f>
        <x:v>0</x:v>
      </x:c>
      <x:c r="T1147" s="12" t="n">
        <x:f>MIN(S1147,MAX(0,'Inventory detail'!E27-SUM(S1138:S1146)))</x:f>
        <x:v>0</x:v>
      </x:c>
      <x:c r="U1147" s="12" t="n">
        <x:f>IF(O1147=1,J1147*K1147,0)</x:f>
        <x:v>21000</x:v>
      </x:c>
      <x:c r="V1147" s="13" t="n">
        <x:f>IF(O1147=0,"",IF(H1147="","",MAX(H1147,Summary!$E$5)))</x:f>
        <x:v>46346</x:v>
      </x:c>
      <x:c r="W1147" s="12" t="n">
        <x:f>IF(Q1147="Baseline PO cost",U1147,0)</x:f>
        <x:v>21000</x:v>
      </x:c>
      <x:c r="X1147" s="12" t="n">
        <x:f>IF(Q1147="Higher PO cost",U1147,0)</x:f>
        <x:v>0</x:v>
      </x:c>
      <x:c r="Y1147" s="12" t="n">
        <x:f>IF(Q1147="Unclassified",U1147,0)</x:f>
        <x:v>0</x:v>
      </x:c>
    </x:row>
    <x:row r="1148" ht="22" customHeight="1">
      <x:c r="A1148" s="2" t="str">
        <x:v>COIL</x:v>
      </x:c>
      <x:c r="B1148" s="2" t="str">
        <x:v>60</x:v>
      </x:c>
      <x:c r="C1148" s="2" t="str">
        <x:v>16BLK12-4</x:v>
      </x:c>
      <x:c r="D1148" s="2" t="str">
        <x:v>6102953</x:v>
      </x:c>
      <x:c r="E1148" s="2" t="str">
        <x:v>0</x:v>
      </x:c>
      <x:c r="F1148" s="2" t="str">
        <x:v>19</x:v>
      </x:c>
      <x:c r="G1148" s="10"/>
      <x:c r="H1148" s="10" t="n">
        <x:v>46325</x:v>
      </x:c>
      <x:c r="I1148" s="7" t="n">
        <x:v>21000</x:v>
      </x:c>
      <x:c r="J1148" s="7" t="n">
        <x:v>21000</x:v>
      </x:c>
      <x:c r="K1148" s="7" t="n">
        <x:v>1</x:v>
      </x:c>
      <x:c r="L1148" s="8" t="n">
        <x:v>8.19</x:v>
      </x:c>
      <x:c r="M1148" s="9" t="n">
        <x:v>0</x:v>
      </x:c>
      <x:c r="N1148" s="2" t="str">
        <x:v>a</x:v>
      </x:c>
      <x:c r="O1148" s="2" t="n">
        <x:v>1</x:v>
      </x:c>
      <x:c r="P1148" s="2" t="n">
        <x:v>100</x:v>
      </x:c>
      <x:c r="Q1148" s="2" t="str">
        <x:v>Baseline PO cost</x:v>
      </x:c>
      <x:c r="R1148" s="2" t="str">
        <x:v>Incoming active PO</x:v>
      </x:c>
      <x:c r="S1148" s="12" t="n">
        <x:f>IF(AND(ISNUMBER(G1148),G1148&gt;0,G1148&lt;=Summary!$E$5,I1148&gt;0),I1148*K1148,0)</x:f>
        <x:v>0</x:v>
      </x:c>
      <x:c r="T1148" s="12" t="n">
        <x:f>MIN(S1148,MAX(0,'Inventory detail'!E27-SUM(S1138:S1147)))</x:f>
        <x:v>0</x:v>
      </x:c>
      <x:c r="U1148" s="12" t="n">
        <x:f>IF(O1148=1,J1148*K1148,0)</x:f>
        <x:v>21000</x:v>
      </x:c>
      <x:c r="V1148" s="13" t="n">
        <x:f>IF(O1148=0,"",IF(H1148="","",MAX(H1148,Summary!$E$5)))</x:f>
        <x:v>46325</x:v>
      </x:c>
      <x:c r="W1148" s="12" t="n">
        <x:f>IF(Q1148="Baseline PO cost",U1148,0)</x:f>
        <x:v>21000</x:v>
      </x:c>
      <x:c r="X1148" s="12" t="n">
        <x:f>IF(Q1148="Higher PO cost",U1148,0)</x:f>
        <x:v>0</x:v>
      </x:c>
      <x:c r="Y1148" s="12" t="n">
        <x:f>IF(Q1148="Unclassified",U1148,0)</x:f>
        <x:v>0</x:v>
      </x:c>
    </x:row>
    <x:row r="1149" ht="22" customHeight="1">
      <x:c r="A1149" s="2" t="str">
        <x:v>COIL</x:v>
      </x:c>
      <x:c r="B1149" s="2" t="str">
        <x:v>60</x:v>
      </x:c>
      <x:c r="C1149" s="2" t="str">
        <x:v>16BLK36-4</x:v>
      </x:c>
      <x:c r="D1149" s="2" t="str">
        <x:v>6102905</x:v>
      </x:c>
      <x:c r="E1149" s="2" t="str">
        <x:v>0</x:v>
      </x:c>
      <x:c r="F1149" s="2" t="str">
        <x:v>44</x:v>
      </x:c>
      <x:c r="G1149" s="10" t="n">
        <x:v>46111</x:v>
      </x:c>
      <x:c r="H1149" s="10" t="n">
        <x:v>46122</x:v>
      </x:c>
      <x:c r="I1149" s="7" t="n">
        <x:v>2000</x:v>
      </x:c>
      <x:c r="J1149" s="7" t="n">
        <x:v>2000</x:v>
      </x:c>
      <x:c r="K1149" s="7" t="n">
        <x:v>1</x:v>
      </x:c>
      <x:c r="L1149" s="8" t="n">
        <x:v>24.45</x:v>
      </x:c>
      <x:c r="M1149" s="9" t="n">
        <x:v>535.4</x:v>
      </x:c>
      <x:c r="N1149" s="2" t="str">
        <x:v>i</x:v>
      </x:c>
      <x:c r="O1149" s="2" t="n">
        <x:v>0</x:v>
      </x:c>
      <x:c r="P1149" s="2" t="n">
        <x:v>100</x:v>
      </x:c>
      <x:c r="Q1149" s="2" t="str">
        <x:v>Baseline PO cost</x:v>
      </x:c>
      <x:c r="R1149" s="2" t="str">
        <x:v>Received</x:v>
      </x:c>
      <x:c r="S1149" s="12" t="n">
        <x:f>IF(AND(ISNUMBER(G1149),G1149&gt;0,G1149&lt;=Summary!$E$5,I1149&gt;0),I1149*K1149,0)</x:f>
        <x:v>2000</x:v>
      </x:c>
      <x:c r="T1149" s="12" t="n">
        <x:f>MIN(S1149,MAX(0,'Inventory detail'!E427-0))</x:f>
        <x:v>2000</x:v>
      </x:c>
      <x:c r="U1149" s="12" t="n">
        <x:f>IF(O1149=1,J1149*K1149,0)</x:f>
        <x:v>0</x:v>
      </x:c>
      <x:c r="V1149" s="13" t="str">
        <x:f>IF(O1149=0,"",IF(H1149="","",MAX(H1149,Summary!$E$5)))</x:f>
      </x:c>
      <x:c r="W1149" s="12" t="n">
        <x:f>IF(Q1149="Baseline PO cost",U1149,0)</x:f>
        <x:v>0</x:v>
      </x:c>
      <x:c r="X1149" s="12" t="n">
        <x:f>IF(Q1149="Higher PO cost",U1149,0)</x:f>
        <x:v>0</x:v>
      </x:c>
      <x:c r="Y1149" s="12" t="n">
        <x:f>IF(Q1149="Unclassified",U1149,0)</x:f>
        <x:v>0</x:v>
      </x:c>
    </x:row>
    <x:row r="1150" ht="22" customHeight="1">
      <x:c r="A1150" s="2" t="str">
        <x:v>COIL</x:v>
      </x:c>
      <x:c r="B1150" s="2" t="str">
        <x:v>60</x:v>
      </x:c>
      <x:c r="C1150" s="2" t="str">
        <x:v>16CLR12-4</x:v>
      </x:c>
      <x:c r="D1150" s="2" t="str">
        <x:v>6102962</x:v>
      </x:c>
      <x:c r="E1150" s="2" t="str">
        <x:v>0</x:v>
      </x:c>
      <x:c r="F1150" s="2" t="str">
        <x:v>19</x:v>
      </x:c>
      <x:c r="G1150" s="10"/>
      <x:c r="H1150" s="10" t="n">
        <x:v>46346</x:v>
      </x:c>
      <x:c r="I1150" s="7" t="n">
        <x:v>1400</x:v>
      </x:c>
      <x:c r="J1150" s="7" t="n">
        <x:v>1400</x:v>
      </x:c>
      <x:c r="K1150" s="7" t="n">
        <x:v>1</x:v>
      </x:c>
      <x:c r="L1150" s="8" t="n">
        <x:v>9.95</x:v>
      </x:c>
      <x:c r="M1150" s="9" t="n">
        <x:v>0</x:v>
      </x:c>
      <x:c r="N1150" s="2" t="str">
        <x:v>a</x:v>
      </x:c>
      <x:c r="O1150" s="2" t="n">
        <x:v>1</x:v>
      </x:c>
      <x:c r="P1150" s="2" t="n">
        <x:v>100</x:v>
      </x:c>
      <x:c r="Q1150" s="2" t="str">
        <x:v>Baseline PO cost</x:v>
      </x:c>
      <x:c r="R1150" s="2" t="str">
        <x:v>Incoming active PO</x:v>
      </x:c>
      <x:c r="S1150" s="12" t="n">
        <x:f>IF(AND(ISNUMBER(G1150),G1150&gt;0,G1150&lt;=Summary!$E$5,I1150&gt;0),I1150*K1150,0)</x:f>
        <x:v>0</x:v>
      </x:c>
      <x:c r="T1150" s="12" t="n">
        <x:f>MIN(S1150,MAX(0,'Inventory detail'!E530-0))</x:f>
        <x:v>0</x:v>
      </x:c>
      <x:c r="U1150" s="12" t="n">
        <x:f>IF(O1150=1,J1150*K1150,0)</x:f>
        <x:v>1400</x:v>
      </x:c>
      <x:c r="V1150" s="13" t="n">
        <x:f>IF(O1150=0,"",IF(H1150="","",MAX(H1150,Summary!$E$5)))</x:f>
        <x:v>46346</x:v>
      </x:c>
      <x:c r="W1150" s="12" t="n">
        <x:f>IF(Q1150="Baseline PO cost",U1150,0)</x:f>
        <x:v>1400</x:v>
      </x:c>
      <x:c r="X1150" s="12" t="n">
        <x:f>IF(Q1150="Higher PO cost",U1150,0)</x:f>
        <x:v>0</x:v>
      </x:c>
      <x:c r="Y1150" s="12" t="n">
        <x:f>IF(Q1150="Unclassified",U1150,0)</x:f>
        <x:v>0</x:v>
      </x:c>
    </x:row>
    <x:row r="1151" ht="22" customHeight="1">
      <x:c r="A1151" s="2" t="str">
        <x:v>COIL</x:v>
      </x:c>
      <x:c r="B1151" s="2" t="str">
        <x:v>60</x:v>
      </x:c>
      <x:c r="C1151" s="2" t="str">
        <x:v>16NAV12-4</x:v>
      </x:c>
      <x:c r="D1151" s="2" t="str">
        <x:v>6102918</x:v>
      </x:c>
      <x:c r="E1151" s="2" t="str">
        <x:v>0</x:v>
      </x:c>
      <x:c r="F1151" s="2" t="str">
        <x:v>21</x:v>
      </x:c>
      <x:c r="G1151" s="10" t="n">
        <x:v>46161</x:v>
      </x:c>
      <x:c r="H1151" s="10" t="n">
        <x:v>46160</x:v>
      </x:c>
      <x:c r="I1151" s="7" t="n">
        <x:v>1400</x:v>
      </x:c>
      <x:c r="J1151" s="7" t="n">
        <x:v>1400</x:v>
      </x:c>
      <x:c r="K1151" s="7" t="n">
        <x:v>1</x:v>
      </x:c>
      <x:c r="L1151" s="8" t="n">
        <x:v>9.95</x:v>
      </x:c>
      <x:c r="M1151" s="9" t="n">
        <x:v>157.22</x:v>
      </x:c>
      <x:c r="N1151" s="2" t="str">
        <x:v>i</x:v>
      </x:c>
      <x:c r="O1151" s="2" t="n">
        <x:v>0</x:v>
      </x:c>
      <x:c r="P1151" s="2" t="n">
        <x:v>100</x:v>
      </x:c>
      <x:c r="Q1151" s="2" t="str">
        <x:v>Baseline PO cost</x:v>
      </x:c>
      <x:c r="R1151" s="2" t="str">
        <x:v>Received</x:v>
      </x:c>
      <x:c r="S1151" s="12" t="n">
        <x:f>IF(AND(ISNUMBER(G1151),G1151&gt;0,G1151&lt;=Summary!$E$5,I1151&gt;0),I1151*K1151,0)</x:f>
        <x:v>1400</x:v>
      </x:c>
      <x:c r="T1151" s="12" t="n">
        <x:f>MIN(S1151,MAX(0,'Inventory detail'!E433-0))</x:f>
        <x:v>1400</x:v>
      </x:c>
      <x:c r="U1151" s="12" t="n">
        <x:f>IF(O1151=1,J1151*K1151,0)</x:f>
        <x:v>0</x:v>
      </x:c>
      <x:c r="V1151" s="13" t="str">
        <x:f>IF(O1151=0,"",IF(H1151="","",MAX(H1151,Summary!$E$5)))</x:f>
      </x:c>
      <x:c r="W1151" s="12" t="n">
        <x:f>IF(Q1151="Baseline PO cost",U1151,0)</x:f>
        <x:v>0</x:v>
      </x:c>
      <x:c r="X1151" s="12" t="n">
        <x:f>IF(Q1151="Higher PO cost",U1151,0)</x:f>
        <x:v>0</x:v>
      </x:c>
      <x:c r="Y1151" s="12" t="n">
        <x:f>IF(Q1151="Unclassified",U1151,0)</x:f>
        <x:v>0</x:v>
      </x:c>
    </x:row>
    <x:row r="1152" ht="22" customHeight="1">
      <x:c r="A1152" s="2" t="str">
        <x:v>COIL</x:v>
      </x:c>
      <x:c r="B1152" s="2" t="str">
        <x:v>60</x:v>
      </x:c>
      <x:c r="C1152" s="2" t="str">
        <x:v>16WHT12-4</x:v>
      </x:c>
      <x:c r="D1152" s="2" t="str">
        <x:v>6102947</x:v>
      </x:c>
      <x:c r="E1152" s="2" t="str">
        <x:v>0</x:v>
      </x:c>
      <x:c r="F1152" s="2" t="str">
        <x:v>23</x:v>
      </x:c>
      <x:c r="G1152" s="10" t="n">
        <x:v>46301</x:v>
      </x:c>
      <x:c r="H1152" s="10" t="n">
        <x:v>46304</x:v>
      </x:c>
      <x:c r="I1152" s="7" t="n">
        <x:v>14000</x:v>
      </x:c>
      <x:c r="J1152" s="7" t="n">
        <x:v>14000</x:v>
      </x:c>
      <x:c r="K1152" s="7" t="n">
        <x:v>1</x:v>
      </x:c>
      <x:c r="L1152" s="8" t="n">
        <x:v>9.95</x:v>
      </x:c>
      <x:c r="M1152" s="9" t="n">
        <x:v>1572.2</x:v>
      </x:c>
      <x:c r="N1152" s="2" t="str">
        <x:v>i</x:v>
      </x:c>
      <x:c r="O1152" s="2" t="n">
        <x:v>0</x:v>
      </x:c>
      <x:c r="P1152" s="2" t="n">
        <x:v>100</x:v>
      </x:c>
      <x:c r="Q1152" s="2" t="str">
        <x:v>Baseline PO cost</x:v>
      </x:c>
      <x:c r="R1152" s="2" t="str">
        <x:v>Received</x:v>
      </x:c>
      <x:c r="S1152" s="12" t="n">
        <x:f>IF(AND(ISNUMBER(G1152),G1152&gt;0,G1152&lt;=Summary!$E$5,I1152&gt;0),I1152*K1152,0)</x:f>
        <x:v>14000</x:v>
      </x:c>
      <x:c r="T1152" s="12" t="n">
        <x:f>MIN(S1152,MAX(0,'Inventory detail'!E115-0))</x:f>
        <x:v>14000</x:v>
      </x:c>
      <x:c r="U1152" s="12" t="n">
        <x:f>IF(O1152=1,J1152*K1152,0)</x:f>
        <x:v>0</x:v>
      </x:c>
      <x:c r="V1152" s="13" t="str">
        <x:f>IF(O1152=0,"",IF(H1152="","",MAX(H1152,Summary!$E$5)))</x:f>
      </x:c>
      <x:c r="W1152" s="12" t="n">
        <x:f>IF(Q1152="Baseline PO cost",U1152,0)</x:f>
        <x:v>0</x:v>
      </x:c>
      <x:c r="X1152" s="12" t="n">
        <x:f>IF(Q1152="Higher PO cost",U1152,0)</x:f>
        <x:v>0</x:v>
      </x:c>
      <x:c r="Y1152" s="12" t="n">
        <x:f>IF(Q1152="Unclassified",U1152,0)</x:f>
        <x:v>0</x:v>
      </x:c>
    </x:row>
    <x:row r="1153" ht="22" customHeight="1">
      <x:c r="A1153" s="2" t="str">
        <x:v>COIL</x:v>
      </x:c>
      <x:c r="B1153" s="2" t="str">
        <x:v>60</x:v>
      </x:c>
      <x:c r="C1153" s="2" t="str">
        <x:v>16WHT12-4</x:v>
      </x:c>
      <x:c r="D1153" s="2" t="str">
        <x:v>6102937</x:v>
      </x:c>
      <x:c r="E1153" s="2" t="str">
        <x:v>0</x:v>
      </x:c>
      <x:c r="F1153" s="2" t="str">
        <x:v>21</x:v>
      </x:c>
      <x:c r="G1153" s="10" t="n">
        <x:v>46255</x:v>
      </x:c>
      <x:c r="H1153" s="10" t="n">
        <x:v>46254</x:v>
      </x:c>
      <x:c r="I1153" s="7" t="n">
        <x:v>1400</x:v>
      </x:c>
      <x:c r="J1153" s="7" t="n">
        <x:v>1400</x:v>
      </x:c>
      <x:c r="K1153" s="7" t="n">
        <x:v>1</x:v>
      </x:c>
      <x:c r="L1153" s="8" t="n">
        <x:v>9.95</x:v>
      </x:c>
      <x:c r="M1153" s="9" t="n">
        <x:v>157.22</x:v>
      </x:c>
      <x:c r="N1153" s="2" t="str">
        <x:v>i</x:v>
      </x:c>
      <x:c r="O1153" s="2" t="n">
        <x:v>0</x:v>
      </x:c>
      <x:c r="P1153" s="2" t="n">
        <x:v>100</x:v>
      </x:c>
      <x:c r="Q1153" s="2" t="str">
        <x:v>Baseline PO cost</x:v>
      </x:c>
      <x:c r="R1153" s="2" t="str">
        <x:v>Received</x:v>
      </x:c>
      <x:c r="S1153" s="12" t="n">
        <x:f>IF(AND(ISNUMBER(G1153),G1153&gt;0,G1153&lt;=Summary!$E$5,I1153&gt;0),I1153*K1153,0)</x:f>
        <x:v>1400</x:v>
      </x:c>
      <x:c r="T1153" s="12" t="n">
        <x:f>MIN(S1153,MAX(0,'Inventory detail'!E115-SUM(S1152:S1152)))</x:f>
        <x:v>1300</x:v>
      </x:c>
      <x:c r="U1153" s="12" t="n">
        <x:f>IF(O1153=1,J1153*K1153,0)</x:f>
        <x:v>0</x:v>
      </x:c>
      <x:c r="V1153" s="13" t="str">
        <x:f>IF(O1153=0,"",IF(H1153="","",MAX(H1153,Summary!$E$5)))</x:f>
      </x:c>
      <x:c r="W1153" s="12" t="n">
        <x:f>IF(Q1153="Baseline PO cost",U1153,0)</x:f>
        <x:v>0</x:v>
      </x:c>
      <x:c r="X1153" s="12" t="n">
        <x:f>IF(Q1153="Higher PO cost",U1153,0)</x:f>
        <x:v>0</x:v>
      </x:c>
      <x:c r="Y1153" s="12" t="n">
        <x:f>IF(Q1153="Unclassified",U1153,0)</x:f>
        <x:v>0</x:v>
      </x:c>
    </x:row>
    <x:row r="1154" ht="22" customHeight="1">
      <x:c r="A1154" s="2" t="str">
        <x:v>COIL</x:v>
      </x:c>
      <x:c r="B1154" s="2" t="str">
        <x:v>60</x:v>
      </x:c>
      <x:c r="C1154" s="2" t="str">
        <x:v>16WHT12-4</x:v>
      </x:c>
      <x:c r="D1154" s="2" t="str">
        <x:v>6102924</x:v>
      </x:c>
      <x:c r="E1154" s="2" t="str">
        <x:v>0</x:v>
      </x:c>
      <x:c r="F1154" s="2" t="str">
        <x:v>21</x:v>
      </x:c>
      <x:c r="G1154" s="10" t="n">
        <x:v>46185</x:v>
      </x:c>
      <x:c r="H1154" s="10" t="n">
        <x:v>46185</x:v>
      </x:c>
      <x:c r="I1154" s="7" t="n">
        <x:v>7000</x:v>
      </x:c>
      <x:c r="J1154" s="7" t="n">
        <x:v>7000</x:v>
      </x:c>
      <x:c r="K1154" s="7" t="n">
        <x:v>1</x:v>
      </x:c>
      <x:c r="L1154" s="8" t="n">
        <x:v>9.95</x:v>
      </x:c>
      <x:c r="M1154" s="9" t="n">
        <x:v>786.1</x:v>
      </x:c>
      <x:c r="N1154" s="2" t="str">
        <x:v>i</x:v>
      </x:c>
      <x:c r="O1154" s="2" t="n">
        <x:v>0</x:v>
      </x:c>
      <x:c r="P1154" s="2" t="n">
        <x:v>100</x:v>
      </x:c>
      <x:c r="Q1154" s="2" t="str">
        <x:v>Baseline PO cost</x:v>
      </x:c>
      <x:c r="R1154" s="2" t="str">
        <x:v>Received</x:v>
      </x:c>
      <x:c r="S1154" s="12" t="n">
        <x:f>IF(AND(ISNUMBER(G1154),G1154&gt;0,G1154&lt;=Summary!$E$5,I1154&gt;0),I1154*K1154,0)</x:f>
        <x:v>7000</x:v>
      </x:c>
      <x:c r="T1154" s="12" t="n">
        <x:f>MIN(S1154,MAX(0,'Inventory detail'!E115-SUM(S1152:S1153)))</x:f>
        <x:v>0</x:v>
      </x:c>
      <x:c r="U1154" s="12" t="n">
        <x:f>IF(O1154=1,J1154*K1154,0)</x:f>
        <x:v>0</x:v>
      </x:c>
      <x:c r="V1154" s="13" t="str">
        <x:f>IF(O1154=0,"",IF(H1154="","",MAX(H1154,Summary!$E$5)))</x:f>
      </x:c>
      <x:c r="W1154" s="12" t="n">
        <x:f>IF(Q1154="Baseline PO cost",U1154,0)</x:f>
        <x:v>0</x:v>
      </x:c>
      <x:c r="X1154" s="12" t="n">
        <x:f>IF(Q1154="Higher PO cost",U1154,0)</x:f>
        <x:v>0</x:v>
      </x:c>
      <x:c r="Y1154" s="12" t="n">
        <x:f>IF(Q1154="Unclassified",U1154,0)</x:f>
        <x:v>0</x:v>
      </x:c>
    </x:row>
    <x:row r="1155" ht="22" customHeight="1">
      <x:c r="A1155" s="2" t="str">
        <x:v>COIL</x:v>
      </x:c>
      <x:c r="B1155" s="2" t="str">
        <x:v>60</x:v>
      </x:c>
      <x:c r="C1155" s="2" t="str">
        <x:v>16WHT12-4</x:v>
      </x:c>
      <x:c r="D1155" s="2" t="str">
        <x:v>6102911</x:v>
      </x:c>
      <x:c r="E1155" s="2" t="str">
        <x:v>0</x:v>
      </x:c>
      <x:c r="F1155" s="2" t="str">
        <x:v>19</x:v>
      </x:c>
      <x:c r="G1155" s="10" t="n">
        <x:v>46128</x:v>
      </x:c>
      <x:c r="H1155" s="10" t="n">
        <x:v>46129</x:v>
      </x:c>
      <x:c r="I1155" s="7" t="n">
        <x:v>5600</x:v>
      </x:c>
      <x:c r="J1155" s="7" t="n">
        <x:v>5600</x:v>
      </x:c>
      <x:c r="K1155" s="7" t="n">
        <x:v>1</x:v>
      </x:c>
      <x:c r="L1155" s="8" t="n">
        <x:v>9.95</x:v>
      </x:c>
      <x:c r="M1155" s="9" t="n">
        <x:v>610.4</x:v>
      </x:c>
      <x:c r="N1155" s="2" t="str">
        <x:v>i</x:v>
      </x:c>
      <x:c r="O1155" s="2" t="n">
        <x:v>0</x:v>
      </x:c>
      <x:c r="P1155" s="2" t="n">
        <x:v>100</x:v>
      </x:c>
      <x:c r="Q1155" s="2" t="str">
        <x:v>Baseline PO cost</x:v>
      </x:c>
      <x:c r="R1155" s="2" t="str">
        <x:v>Received</x:v>
      </x:c>
      <x:c r="S1155" s="12" t="n">
        <x:f>IF(AND(ISNUMBER(G1155),G1155&gt;0,G1155&lt;=Summary!$E$5,I1155&gt;0),I1155*K1155,0)</x:f>
        <x:v>5600</x:v>
      </x:c>
      <x:c r="T1155" s="12" t="n">
        <x:f>MIN(S1155,MAX(0,'Inventory detail'!E115-SUM(S1152:S1154)))</x:f>
        <x:v>0</x:v>
      </x:c>
      <x:c r="U1155" s="12" t="n">
        <x:f>IF(O1155=1,J1155*K1155,0)</x:f>
        <x:v>0</x:v>
      </x:c>
      <x:c r="V1155" s="13" t="str">
        <x:f>IF(O1155=0,"",IF(H1155="","",MAX(H1155,Summary!$E$5)))</x:f>
      </x:c>
      <x:c r="W1155" s="12" t="n">
        <x:f>IF(Q1155="Baseline PO cost",U1155,0)</x:f>
        <x:v>0</x:v>
      </x:c>
      <x:c r="X1155" s="12" t="n">
        <x:f>IF(Q1155="Higher PO cost",U1155,0)</x:f>
        <x:v>0</x:v>
      </x:c>
      <x:c r="Y1155" s="12" t="n">
        <x:f>IF(Q1155="Unclassified",U1155,0)</x:f>
        <x:v>0</x:v>
      </x:c>
    </x:row>
    <x:row r="1156" ht="22" customHeight="1">
      <x:c r="A1156" s="2" t="str">
        <x:v>COIL</x:v>
      </x:c>
      <x:c r="B1156" s="2" t="str">
        <x:v>60</x:v>
      </x:c>
      <x:c r="C1156" s="2" t="str">
        <x:v>16WHT12-4</x:v>
      </x:c>
      <x:c r="D1156" s="2" t="str">
        <x:v>6102905</x:v>
      </x:c>
      <x:c r="E1156" s="2" t="str">
        <x:v>0</x:v>
      </x:c>
      <x:c r="F1156" s="2" t="str">
        <x:v>22</x:v>
      </x:c>
      <x:c r="G1156" s="10" t="n">
        <x:v>46111</x:v>
      </x:c>
      <x:c r="H1156" s="10" t="n">
        <x:v>46122</x:v>
      </x:c>
      <x:c r="I1156" s="7" t="n">
        <x:v>1400</x:v>
      </x:c>
      <x:c r="J1156" s="7" t="n">
        <x:v>1400</x:v>
      </x:c>
      <x:c r="K1156" s="7" t="n">
        <x:v>1</x:v>
      </x:c>
      <x:c r="L1156" s="8" t="n">
        <x:v>9.95</x:v>
      </x:c>
      <x:c r="M1156" s="9" t="n">
        <x:v>152.6</x:v>
      </x:c>
      <x:c r="N1156" s="2" t="str">
        <x:v>i</x:v>
      </x:c>
      <x:c r="O1156" s="2" t="n">
        <x:v>0</x:v>
      </x:c>
      <x:c r="P1156" s="2" t="n">
        <x:v>100</x:v>
      </x:c>
      <x:c r="Q1156" s="2" t="str">
        <x:v>Baseline PO cost</x:v>
      </x:c>
      <x:c r="R1156" s="2" t="str">
        <x:v>Received</x:v>
      </x:c>
      <x:c r="S1156" s="12" t="n">
        <x:f>IF(AND(ISNUMBER(G1156),G1156&gt;0,G1156&lt;=Summary!$E$5,I1156&gt;0),I1156*K1156,0)</x:f>
        <x:v>1400</x:v>
      </x:c>
      <x:c r="T1156" s="12" t="n">
        <x:f>MIN(S1156,MAX(0,'Inventory detail'!E115-SUM(S1152:S1155)))</x:f>
        <x:v>0</x:v>
      </x:c>
      <x:c r="U1156" s="12" t="n">
        <x:f>IF(O1156=1,J1156*K1156,0)</x:f>
        <x:v>0</x:v>
      </x:c>
      <x:c r="V1156" s="13" t="str">
        <x:f>IF(O1156=0,"",IF(H1156="","",MAX(H1156,Summary!$E$5)))</x:f>
      </x:c>
      <x:c r="W1156" s="12" t="n">
        <x:f>IF(Q1156="Baseline PO cost",U1156,0)</x:f>
        <x:v>0</x:v>
      </x:c>
      <x:c r="X1156" s="12" t="n">
        <x:f>IF(Q1156="Higher PO cost",U1156,0)</x:f>
        <x:v>0</x:v>
      </x:c>
      <x:c r="Y1156" s="12" t="n">
        <x:f>IF(Q1156="Unclassified",U1156,0)</x:f>
        <x:v>0</x:v>
      </x:c>
    </x:row>
    <x:row r="1157" ht="22" customHeight="1">
      <x:c r="A1157" s="2" t="str">
        <x:v>COIL</x:v>
      </x:c>
      <x:c r="B1157" s="2" t="str">
        <x:v>60</x:v>
      </x:c>
      <x:c r="C1157" s="2" t="str">
        <x:v>16WHT12-4</x:v>
      </x:c>
      <x:c r="D1157" s="2" t="str">
        <x:v>6102897</x:v>
      </x:c>
      <x:c r="E1157" s="2" t="str">
        <x:v>0</x:v>
      </x:c>
      <x:c r="F1157" s="2" t="str">
        <x:v>18</x:v>
      </x:c>
      <x:c r="G1157" s="10" t="n">
        <x:v>46086</x:v>
      </x:c>
      <x:c r="H1157" s="10" t="n">
        <x:v>46094</x:v>
      </x:c>
      <x:c r="I1157" s="7" t="n">
        <x:v>2800</x:v>
      </x:c>
      <x:c r="J1157" s="7" t="n">
        <x:v>2800</x:v>
      </x:c>
      <x:c r="K1157" s="7" t="n">
        <x:v>1</x:v>
      </x:c>
      <x:c r="L1157" s="8" t="n">
        <x:v>9.95</x:v>
      </x:c>
      <x:c r="M1157" s="9" t="n">
        <x:v>305.2</x:v>
      </x:c>
      <x:c r="N1157" s="2" t="str">
        <x:v>i</x:v>
      </x:c>
      <x:c r="O1157" s="2" t="n">
        <x:v>0</x:v>
      </x:c>
      <x:c r="P1157" s="2" t="n">
        <x:v>100</x:v>
      </x:c>
      <x:c r="Q1157" s="2" t="str">
        <x:v>Baseline PO cost</x:v>
      </x:c>
      <x:c r="R1157" s="2" t="str">
        <x:v>Received</x:v>
      </x:c>
      <x:c r="S1157" s="12" t="n">
        <x:f>IF(AND(ISNUMBER(G1157),G1157&gt;0,G1157&lt;=Summary!$E$5,I1157&gt;0),I1157*K1157,0)</x:f>
        <x:v>2800</x:v>
      </x:c>
      <x:c r="T1157" s="12" t="n">
        <x:f>MIN(S1157,MAX(0,'Inventory detail'!E115-SUM(S1152:S1156)))</x:f>
        <x:v>0</x:v>
      </x:c>
      <x:c r="U1157" s="12" t="n">
        <x:f>IF(O1157=1,J1157*K1157,0)</x:f>
        <x:v>0</x:v>
      </x:c>
      <x:c r="V1157" s="13" t="str">
        <x:f>IF(O1157=0,"",IF(H1157="","",MAX(H1157,Summary!$E$5)))</x:f>
      </x:c>
      <x:c r="W1157" s="12" t="n">
        <x:f>IF(Q1157="Baseline PO cost",U1157,0)</x:f>
        <x:v>0</x:v>
      </x:c>
      <x:c r="X1157" s="12" t="n">
        <x:f>IF(Q1157="Higher PO cost",U1157,0)</x:f>
        <x:v>0</x:v>
      </x:c>
      <x:c r="Y1157" s="12" t="n">
        <x:f>IF(Q1157="Unclassified",U1157,0)</x:f>
        <x:v>0</x:v>
      </x:c>
    </x:row>
    <x:row r="1158" ht="22" customHeight="1">
      <x:c r="A1158" s="2" t="str">
        <x:v>COIL</x:v>
      </x:c>
      <x:c r="B1158" s="2" t="str">
        <x:v>60</x:v>
      </x:c>
      <x:c r="C1158" s="2" t="str">
        <x:v>16WHT12-4</x:v>
      </x:c>
      <x:c r="D1158" s="2" t="str">
        <x:v>6102892</x:v>
      </x:c>
      <x:c r="E1158" s="2" t="str">
        <x:v>0</x:v>
      </x:c>
      <x:c r="F1158" s="2" t="str">
        <x:v>21</x:v>
      </x:c>
      <x:c r="G1158" s="10" t="n">
        <x:v>46059</x:v>
      </x:c>
      <x:c r="H1158" s="10" t="n">
        <x:v>46059</x:v>
      </x:c>
      <x:c r="I1158" s="7" t="n">
        <x:v>7000</x:v>
      </x:c>
      <x:c r="J1158" s="7" t="n">
        <x:v>7000</x:v>
      </x:c>
      <x:c r="K1158" s="7" t="n">
        <x:v>1</x:v>
      </x:c>
      <x:c r="L1158" s="8" t="n">
        <x:v>9.95</x:v>
      </x:c>
      <x:c r="M1158" s="9" t="n">
        <x:v>763</x:v>
      </x:c>
      <x:c r="N1158" s="2" t="str">
        <x:v>i</x:v>
      </x:c>
      <x:c r="O1158" s="2" t="n">
        <x:v>0</x:v>
      </x:c>
      <x:c r="P1158" s="2" t="n">
        <x:v>100</x:v>
      </x:c>
      <x:c r="Q1158" s="2" t="str">
        <x:v>Baseline PO cost</x:v>
      </x:c>
      <x:c r="R1158" s="2" t="str">
        <x:v>Received</x:v>
      </x:c>
      <x:c r="S1158" s="12" t="n">
        <x:f>IF(AND(ISNUMBER(G1158),G1158&gt;0,G1158&lt;=Summary!$E$5,I1158&gt;0),I1158*K1158,0)</x:f>
        <x:v>7000</x:v>
      </x:c>
      <x:c r="T1158" s="12" t="n">
        <x:f>MIN(S1158,MAX(0,'Inventory detail'!E115-SUM(S1152:S1157)))</x:f>
        <x:v>0</x:v>
      </x:c>
      <x:c r="U1158" s="12" t="n">
        <x:f>IF(O1158=1,J1158*K1158,0)</x:f>
        <x:v>0</x:v>
      </x:c>
      <x:c r="V1158" s="13" t="str">
        <x:f>IF(O1158=0,"",IF(H1158="","",MAX(H1158,Summary!$E$5)))</x:f>
      </x:c>
      <x:c r="W1158" s="12" t="n">
        <x:f>IF(Q1158="Baseline PO cost",U1158,0)</x:f>
        <x:v>0</x:v>
      </x:c>
      <x:c r="X1158" s="12" t="n">
        <x:f>IF(Q1158="Higher PO cost",U1158,0)</x:f>
        <x:v>0</x:v>
      </x:c>
      <x:c r="Y1158" s="12" t="n">
        <x:f>IF(Q1158="Unclassified",U1158,0)</x:f>
        <x:v>0</x:v>
      </x:c>
    </x:row>
    <x:row r="1159" ht="22" customHeight="1">
      <x:c r="A1159" s="2" t="str">
        <x:v>COIL</x:v>
      </x:c>
      <x:c r="B1159" s="2" t="str">
        <x:v>60</x:v>
      </x:c>
      <x:c r="C1159" s="2" t="str">
        <x:v>18BLK12-4</x:v>
      </x:c>
      <x:c r="D1159" s="2" t="str">
        <x:v>6102947</x:v>
      </x:c>
      <x:c r="E1159" s="2" t="str">
        <x:v>0</x:v>
      </x:c>
      <x:c r="F1159" s="2" t="str">
        <x:v>24</x:v>
      </x:c>
      <x:c r="G1159" s="10" t="n">
        <x:v>46301</x:v>
      </x:c>
      <x:c r="H1159" s="10" t="n">
        <x:v>46304</x:v>
      </x:c>
      <x:c r="I1159" s="7" t="n">
        <x:v>9800</x:v>
      </x:c>
      <x:c r="J1159" s="7" t="n">
        <x:v>9800</x:v>
      </x:c>
      <x:c r="K1159" s="7" t="n">
        <x:v>1</x:v>
      </x:c>
      <x:c r="L1159" s="8" t="n">
        <x:v>10.31</x:v>
      </x:c>
      <x:c r="M1159" s="9" t="n">
        <x:v>1139.74</x:v>
      </x:c>
      <x:c r="N1159" s="2" t="str">
        <x:v>i</x:v>
      </x:c>
      <x:c r="O1159" s="2" t="n">
        <x:v>0</x:v>
      </x:c>
      <x:c r="P1159" s="2" t="n">
        <x:v>100</x:v>
      </x:c>
      <x:c r="Q1159" s="2" t="str">
        <x:v>Baseline PO cost</x:v>
      </x:c>
      <x:c r="R1159" s="2" t="str">
        <x:v>Received</x:v>
      </x:c>
      <x:c r="S1159" s="12" t="n">
        <x:f>IF(AND(ISNUMBER(G1159),G1159&gt;0,G1159&lt;=Summary!$E$5,I1159&gt;0),I1159*K1159,0)</x:f>
        <x:v>9800</x:v>
      </x:c>
      <x:c r="T1159" s="12" t="n">
        <x:f>MIN(S1159,MAX(0,'Inventory detail'!E34-0))</x:f>
        <x:v>9800</x:v>
      </x:c>
      <x:c r="U1159" s="12" t="n">
        <x:f>IF(O1159=1,J1159*K1159,0)</x:f>
        <x:v>0</x:v>
      </x:c>
      <x:c r="V1159" s="13" t="str">
        <x:f>IF(O1159=0,"",IF(H1159="","",MAX(H1159,Summary!$E$5)))</x:f>
      </x:c>
      <x:c r="W1159" s="12" t="n">
        <x:f>IF(Q1159="Baseline PO cost",U1159,0)</x:f>
        <x:v>0</x:v>
      </x:c>
      <x:c r="X1159" s="12" t="n">
        <x:f>IF(Q1159="Higher PO cost",U1159,0)</x:f>
        <x:v>0</x:v>
      </x:c>
      <x:c r="Y1159" s="12" t="n">
        <x:f>IF(Q1159="Unclassified",U1159,0)</x:f>
        <x:v>0</x:v>
      </x:c>
    </x:row>
    <x:row r="1160" ht="22" customHeight="1">
      <x:c r="A1160" s="2" t="str">
        <x:v>COIL</x:v>
      </x:c>
      <x:c r="B1160" s="2" t="str">
        <x:v>60</x:v>
      </x:c>
      <x:c r="C1160" s="2" t="str">
        <x:v>18BLK12-4</x:v>
      </x:c>
      <x:c r="D1160" s="2" t="str">
        <x:v>6102937</x:v>
      </x:c>
      <x:c r="E1160" s="2" t="str">
        <x:v>0</x:v>
      </x:c>
      <x:c r="F1160" s="2" t="str">
        <x:v>22</x:v>
      </x:c>
      <x:c r="G1160" s="10" t="n">
        <x:v>46255</x:v>
      </x:c>
      <x:c r="H1160" s="10" t="n">
        <x:v>46254</x:v>
      </x:c>
      <x:c r="I1160" s="7" t="n">
        <x:v>21000</x:v>
      </x:c>
      <x:c r="J1160" s="7" t="n">
        <x:v>21000</x:v>
      </x:c>
      <x:c r="K1160" s="7" t="n">
        <x:v>1</x:v>
      </x:c>
      <x:c r="L1160" s="8" t="n">
        <x:v>10.31</x:v>
      </x:c>
      <x:c r="M1160" s="9" t="n">
        <x:v>2442.3</x:v>
      </x:c>
      <x:c r="N1160" s="2" t="str">
        <x:v>i</x:v>
      </x:c>
      <x:c r="O1160" s="2" t="n">
        <x:v>0</x:v>
      </x:c>
      <x:c r="P1160" s="2" t="n">
        <x:v>100</x:v>
      </x:c>
      <x:c r="Q1160" s="2" t="str">
        <x:v>Baseline PO cost</x:v>
      </x:c>
      <x:c r="R1160" s="2" t="str">
        <x:v>Received</x:v>
      </x:c>
      <x:c r="S1160" s="12" t="n">
        <x:f>IF(AND(ISNUMBER(G1160),G1160&gt;0,G1160&lt;=Summary!$E$5,I1160&gt;0),I1160*K1160,0)</x:f>
        <x:v>21000</x:v>
      </x:c>
      <x:c r="T1160" s="12" t="n">
        <x:f>MIN(S1160,MAX(0,'Inventory detail'!E34-SUM(S1159:S1159)))</x:f>
        <x:v>5500</x:v>
      </x:c>
      <x:c r="U1160" s="12" t="n">
        <x:f>IF(O1160=1,J1160*K1160,0)</x:f>
        <x:v>0</x:v>
      </x:c>
      <x:c r="V1160" s="13" t="str">
        <x:f>IF(O1160=0,"",IF(H1160="","",MAX(H1160,Summary!$E$5)))</x:f>
      </x:c>
      <x:c r="W1160" s="12" t="n">
        <x:f>IF(Q1160="Baseline PO cost",U1160,0)</x:f>
        <x:v>0</x:v>
      </x:c>
      <x:c r="X1160" s="12" t="n">
        <x:f>IF(Q1160="Higher PO cost",U1160,0)</x:f>
        <x:v>0</x:v>
      </x:c>
      <x:c r="Y1160" s="12" t="n">
        <x:f>IF(Q1160="Unclassified",U1160,0)</x:f>
        <x:v>0</x:v>
      </x:c>
    </x:row>
    <x:row r="1161" ht="22" customHeight="1">
      <x:c r="A1161" s="2" t="str">
        <x:v>COIL</x:v>
      </x:c>
      <x:c r="B1161" s="2" t="str">
        <x:v>60</x:v>
      </x:c>
      <x:c r="C1161" s="2" t="str">
        <x:v>18BLK12-4</x:v>
      </x:c>
      <x:c r="D1161" s="2" t="str">
        <x:v>6102932</x:v>
      </x:c>
      <x:c r="E1161" s="2" t="str">
        <x:v>0</x:v>
      </x:c>
      <x:c r="F1161" s="2" t="str">
        <x:v>20</x:v>
      </x:c>
      <x:c r="G1161" s="10" t="n">
        <x:v>46204</x:v>
      </x:c>
      <x:c r="H1161" s="10" t="n">
        <x:v>46205</x:v>
      </x:c>
      <x:c r="I1161" s="7" t="n">
        <x:v>7000</x:v>
      </x:c>
      <x:c r="J1161" s="7" t="n">
        <x:v>7000</x:v>
      </x:c>
      <x:c r="K1161" s="7" t="n">
        <x:v>1</x:v>
      </x:c>
      <x:c r="L1161" s="8" t="n">
        <x:v>10.31</x:v>
      </x:c>
      <x:c r="M1161" s="9" t="n">
        <x:v>814.1</x:v>
      </x:c>
      <x:c r="N1161" s="2" t="str">
        <x:v>i</x:v>
      </x:c>
      <x:c r="O1161" s="2" t="n">
        <x:v>0</x:v>
      </x:c>
      <x:c r="P1161" s="2" t="n">
        <x:v>100</x:v>
      </x:c>
      <x:c r="Q1161" s="2" t="str">
        <x:v>Baseline PO cost</x:v>
      </x:c>
      <x:c r="R1161" s="2" t="str">
        <x:v>Received</x:v>
      </x:c>
      <x:c r="S1161" s="12" t="n">
        <x:f>IF(AND(ISNUMBER(G1161),G1161&gt;0,G1161&lt;=Summary!$E$5,I1161&gt;0),I1161*K1161,0)</x:f>
        <x:v>7000</x:v>
      </x:c>
      <x:c r="T1161" s="12" t="n">
        <x:f>MIN(S1161,MAX(0,'Inventory detail'!E34-SUM(S1159:S1160)))</x:f>
        <x:v>0</x:v>
      </x:c>
      <x:c r="U1161" s="12" t="n">
        <x:f>IF(O1161=1,J1161*K1161,0)</x:f>
        <x:v>0</x:v>
      </x:c>
      <x:c r="V1161" s="13" t="str">
        <x:f>IF(O1161=0,"",IF(H1161="","",MAX(H1161,Summary!$E$5)))</x:f>
      </x:c>
      <x:c r="W1161" s="12" t="n">
        <x:f>IF(Q1161="Baseline PO cost",U1161,0)</x:f>
        <x:v>0</x:v>
      </x:c>
      <x:c r="X1161" s="12" t="n">
        <x:f>IF(Q1161="Higher PO cost",U1161,0)</x:f>
        <x:v>0</x:v>
      </x:c>
      <x:c r="Y1161" s="12" t="n">
        <x:f>IF(Q1161="Unclassified",U1161,0)</x:f>
        <x:v>0</x:v>
      </x:c>
    </x:row>
    <x:row r="1162" ht="22" customHeight="1">
      <x:c r="A1162" s="2" t="str">
        <x:v>COIL</x:v>
      </x:c>
      <x:c r="B1162" s="2" t="str">
        <x:v>60</x:v>
      </x:c>
      <x:c r="C1162" s="2" t="str">
        <x:v>18BLK12-4</x:v>
      </x:c>
      <x:c r="D1162" s="2" t="str">
        <x:v>6102924</x:v>
      </x:c>
      <x:c r="E1162" s="2" t="str">
        <x:v>0</x:v>
      </x:c>
      <x:c r="F1162" s="2" t="str">
        <x:v>22</x:v>
      </x:c>
      <x:c r="G1162" s="10" t="n">
        <x:v>46185</x:v>
      </x:c>
      <x:c r="H1162" s="10" t="n">
        <x:v>46185</x:v>
      </x:c>
      <x:c r="I1162" s="7" t="n">
        <x:v>16800</x:v>
      </x:c>
      <x:c r="J1162" s="7" t="n">
        <x:v>16800</x:v>
      </x:c>
      <x:c r="K1162" s="7" t="n">
        <x:v>1</x:v>
      </x:c>
      <x:c r="L1162" s="8" t="n">
        <x:v>10.31</x:v>
      </x:c>
      <x:c r="M1162" s="9" t="n">
        <x:v>1953.84</x:v>
      </x:c>
      <x:c r="N1162" s="2" t="str">
        <x:v>i</x:v>
      </x:c>
      <x:c r="O1162" s="2" t="n">
        <x:v>0</x:v>
      </x:c>
      <x:c r="P1162" s="2" t="n">
        <x:v>100</x:v>
      </x:c>
      <x:c r="Q1162" s="2" t="str">
        <x:v>Baseline PO cost</x:v>
      </x:c>
      <x:c r="R1162" s="2" t="str">
        <x:v>Received</x:v>
      </x:c>
      <x:c r="S1162" s="12" t="n">
        <x:f>IF(AND(ISNUMBER(G1162),G1162&gt;0,G1162&lt;=Summary!$E$5,I1162&gt;0),I1162*K1162,0)</x:f>
        <x:v>16800</x:v>
      </x:c>
      <x:c r="T1162" s="12" t="n">
        <x:f>MIN(S1162,MAX(0,'Inventory detail'!E34-SUM(S1159:S1161)))</x:f>
        <x:v>0</x:v>
      </x:c>
      <x:c r="U1162" s="12" t="n">
        <x:f>IF(O1162=1,J1162*K1162,0)</x:f>
        <x:v>0</x:v>
      </x:c>
      <x:c r="V1162" s="13" t="str">
        <x:f>IF(O1162=0,"",IF(H1162="","",MAX(H1162,Summary!$E$5)))</x:f>
      </x:c>
      <x:c r="W1162" s="12" t="n">
        <x:f>IF(Q1162="Baseline PO cost",U1162,0)</x:f>
        <x:v>0</x:v>
      </x:c>
      <x:c r="X1162" s="12" t="n">
        <x:f>IF(Q1162="Higher PO cost",U1162,0)</x:f>
        <x:v>0</x:v>
      </x:c>
      <x:c r="Y1162" s="12" t="n">
        <x:f>IF(Q1162="Unclassified",U1162,0)</x:f>
        <x:v>0</x:v>
      </x:c>
    </x:row>
    <x:row r="1163" ht="22" customHeight="1">
      <x:c r="A1163" s="2" t="str">
        <x:v>COIL</x:v>
      </x:c>
      <x:c r="B1163" s="2" t="str">
        <x:v>60</x:v>
      </x:c>
      <x:c r="C1163" s="2" t="str">
        <x:v>18BLK12-4</x:v>
      </x:c>
      <x:c r="D1163" s="2" t="str">
        <x:v>6102918</x:v>
      </x:c>
      <x:c r="E1163" s="2" t="str">
        <x:v>0</x:v>
      </x:c>
      <x:c r="F1163" s="2" t="str">
        <x:v>22</x:v>
      </x:c>
      <x:c r="G1163" s="10" t="n">
        <x:v>46161</x:v>
      </x:c>
      <x:c r="H1163" s="10" t="n">
        <x:v>46160</x:v>
      </x:c>
      <x:c r="I1163" s="7" t="n">
        <x:v>16800</x:v>
      </x:c>
      <x:c r="J1163" s="7" t="n">
        <x:v>16800</x:v>
      </x:c>
      <x:c r="K1163" s="7" t="n">
        <x:v>1</x:v>
      </x:c>
      <x:c r="L1163" s="8" t="n">
        <x:v>10.31</x:v>
      </x:c>
      <x:c r="M1163" s="9" t="n">
        <x:v>1953.84</x:v>
      </x:c>
      <x:c r="N1163" s="2" t="str">
        <x:v>i</x:v>
      </x:c>
      <x:c r="O1163" s="2" t="n">
        <x:v>0</x:v>
      </x:c>
      <x:c r="P1163" s="2" t="n">
        <x:v>100</x:v>
      </x:c>
      <x:c r="Q1163" s="2" t="str">
        <x:v>Baseline PO cost</x:v>
      </x:c>
      <x:c r="R1163" s="2" t="str">
        <x:v>Received</x:v>
      </x:c>
      <x:c r="S1163" s="12" t="n">
        <x:f>IF(AND(ISNUMBER(G1163),G1163&gt;0,G1163&lt;=Summary!$E$5,I1163&gt;0),I1163*K1163,0)</x:f>
        <x:v>16800</x:v>
      </x:c>
      <x:c r="T1163" s="12" t="n">
        <x:f>MIN(S1163,MAX(0,'Inventory detail'!E34-SUM(S1159:S1162)))</x:f>
        <x:v>0</x:v>
      </x:c>
      <x:c r="U1163" s="12" t="n">
        <x:f>IF(O1163=1,J1163*K1163,0)</x:f>
        <x:v>0</x:v>
      </x:c>
      <x:c r="V1163" s="13" t="str">
        <x:f>IF(O1163=0,"",IF(H1163="","",MAX(H1163,Summary!$E$5)))</x:f>
      </x:c>
      <x:c r="W1163" s="12" t="n">
        <x:f>IF(Q1163="Baseline PO cost",U1163,0)</x:f>
        <x:v>0</x:v>
      </x:c>
      <x:c r="X1163" s="12" t="n">
        <x:f>IF(Q1163="Higher PO cost",U1163,0)</x:f>
        <x:v>0</x:v>
      </x:c>
      <x:c r="Y1163" s="12" t="n">
        <x:f>IF(Q1163="Unclassified",U1163,0)</x:f>
        <x:v>0</x:v>
      </x:c>
    </x:row>
    <x:row r="1164" ht="22" customHeight="1">
      <x:c r="A1164" s="2" t="str">
        <x:v>COIL</x:v>
      </x:c>
      <x:c r="B1164" s="2" t="str">
        <x:v>60</x:v>
      </x:c>
      <x:c r="C1164" s="2" t="str">
        <x:v>18BLK12-4</x:v>
      </x:c>
      <x:c r="D1164" s="2" t="str">
        <x:v>6102911</x:v>
      </x:c>
      <x:c r="E1164" s="2" t="str">
        <x:v>0</x:v>
      </x:c>
      <x:c r="F1164" s="2" t="str">
        <x:v>20</x:v>
      </x:c>
      <x:c r="G1164" s="10" t="n">
        <x:v>46128</x:v>
      </x:c>
      <x:c r="H1164" s="10" t="n">
        <x:v>46129</x:v>
      </x:c>
      <x:c r="I1164" s="7" t="n">
        <x:v>12600</x:v>
      </x:c>
      <x:c r="J1164" s="7" t="n">
        <x:v>12600</x:v>
      </x:c>
      <x:c r="K1164" s="7" t="n">
        <x:v>1</x:v>
      </x:c>
      <x:c r="L1164" s="8" t="n">
        <x:v>10.31</x:v>
      </x:c>
      <x:c r="M1164" s="9" t="n">
        <x:v>1422.54</x:v>
      </x:c>
      <x:c r="N1164" s="2" t="str">
        <x:v>i</x:v>
      </x:c>
      <x:c r="O1164" s="2" t="n">
        <x:v>0</x:v>
      </x:c>
      <x:c r="P1164" s="2" t="n">
        <x:v>100</x:v>
      </x:c>
      <x:c r="Q1164" s="2" t="str">
        <x:v>Baseline PO cost</x:v>
      </x:c>
      <x:c r="R1164" s="2" t="str">
        <x:v>Received</x:v>
      </x:c>
      <x:c r="S1164" s="12" t="n">
        <x:f>IF(AND(ISNUMBER(G1164),G1164&gt;0,G1164&lt;=Summary!$E$5,I1164&gt;0),I1164*K1164,0)</x:f>
        <x:v>12600</x:v>
      </x:c>
      <x:c r="T1164" s="12" t="n">
        <x:f>MIN(S1164,MAX(0,'Inventory detail'!E34-SUM(S1159:S1163)))</x:f>
        <x:v>0</x:v>
      </x:c>
      <x:c r="U1164" s="12" t="n">
        <x:f>IF(O1164=1,J1164*K1164,0)</x:f>
        <x:v>0</x:v>
      </x:c>
      <x:c r="V1164" s="13" t="str">
        <x:f>IF(O1164=0,"",IF(H1164="","",MAX(H1164,Summary!$E$5)))</x:f>
      </x:c>
      <x:c r="W1164" s="12" t="n">
        <x:f>IF(Q1164="Baseline PO cost",U1164,0)</x:f>
        <x:v>0</x:v>
      </x:c>
      <x:c r="X1164" s="12" t="n">
        <x:f>IF(Q1164="Higher PO cost",U1164,0)</x:f>
        <x:v>0</x:v>
      </x:c>
      <x:c r="Y1164" s="12" t="n">
        <x:f>IF(Q1164="Unclassified",U1164,0)</x:f>
        <x:v>0</x:v>
      </x:c>
    </x:row>
    <x:row r="1165" ht="22" customHeight="1">
      <x:c r="A1165" s="2" t="str">
        <x:v>COIL</x:v>
      </x:c>
      <x:c r="B1165" s="2" t="str">
        <x:v>60</x:v>
      </x:c>
      <x:c r="C1165" s="2" t="str">
        <x:v>18BLK12-4</x:v>
      </x:c>
      <x:c r="D1165" s="2" t="str">
        <x:v>6102905</x:v>
      </x:c>
      <x:c r="E1165" s="2" t="str">
        <x:v>0</x:v>
      </x:c>
      <x:c r="F1165" s="2" t="str">
        <x:v>23</x:v>
      </x:c>
      <x:c r="G1165" s="10" t="n">
        <x:v>46111</x:v>
      </x:c>
      <x:c r="H1165" s="10" t="n">
        <x:v>46122</x:v>
      </x:c>
      <x:c r="I1165" s="7" t="n">
        <x:v>8400</x:v>
      </x:c>
      <x:c r="J1165" s="7" t="n">
        <x:v>8400</x:v>
      </x:c>
      <x:c r="K1165" s="7" t="n">
        <x:v>1</x:v>
      </x:c>
      <x:c r="L1165" s="8" t="n">
        <x:v>10.31</x:v>
      </x:c>
      <x:c r="M1165" s="9" t="n">
        <x:v>948.36</x:v>
      </x:c>
      <x:c r="N1165" s="2" t="str">
        <x:v>i</x:v>
      </x:c>
      <x:c r="O1165" s="2" t="n">
        <x:v>0</x:v>
      </x:c>
      <x:c r="P1165" s="2" t="n">
        <x:v>100</x:v>
      </x:c>
      <x:c r="Q1165" s="2" t="str">
        <x:v>Baseline PO cost</x:v>
      </x:c>
      <x:c r="R1165" s="2" t="str">
        <x:v>Received</x:v>
      </x:c>
      <x:c r="S1165" s="12" t="n">
        <x:f>IF(AND(ISNUMBER(G1165),G1165&gt;0,G1165&lt;=Summary!$E$5,I1165&gt;0),I1165*K1165,0)</x:f>
        <x:v>8400</x:v>
      </x:c>
      <x:c r="T1165" s="12" t="n">
        <x:f>MIN(S1165,MAX(0,'Inventory detail'!E34-SUM(S1159:S1164)))</x:f>
        <x:v>0</x:v>
      </x:c>
      <x:c r="U1165" s="12" t="n">
        <x:f>IF(O1165=1,J1165*K1165,0)</x:f>
        <x:v>0</x:v>
      </x:c>
      <x:c r="V1165" s="13" t="str">
        <x:f>IF(O1165=0,"",IF(H1165="","",MAX(H1165,Summary!$E$5)))</x:f>
      </x:c>
      <x:c r="W1165" s="12" t="n">
        <x:f>IF(Q1165="Baseline PO cost",U1165,0)</x:f>
        <x:v>0</x:v>
      </x:c>
      <x:c r="X1165" s="12" t="n">
        <x:f>IF(Q1165="Higher PO cost",U1165,0)</x:f>
        <x:v>0</x:v>
      </x:c>
      <x:c r="Y1165" s="12" t="n">
        <x:f>IF(Q1165="Unclassified",U1165,0)</x:f>
        <x:v>0</x:v>
      </x:c>
    </x:row>
    <x:row r="1166" ht="22" customHeight="1">
      <x:c r="A1166" s="2" t="str">
        <x:v>COIL</x:v>
      </x:c>
      <x:c r="B1166" s="2" t="str">
        <x:v>60</x:v>
      </x:c>
      <x:c r="C1166" s="2" t="str">
        <x:v>18BLK12-4</x:v>
      </x:c>
      <x:c r="D1166" s="2" t="str">
        <x:v>6102897</x:v>
      </x:c>
      <x:c r="E1166" s="2" t="str">
        <x:v>0</x:v>
      </x:c>
      <x:c r="F1166" s="2" t="str">
        <x:v>19</x:v>
      </x:c>
      <x:c r="G1166" s="10" t="n">
        <x:v>46086</x:v>
      </x:c>
      <x:c r="H1166" s="10" t="n">
        <x:v>46094</x:v>
      </x:c>
      <x:c r="I1166" s="7" t="n">
        <x:v>12600</x:v>
      </x:c>
      <x:c r="J1166" s="7" t="n">
        <x:v>12600</x:v>
      </x:c>
      <x:c r="K1166" s="7" t="n">
        <x:v>1</x:v>
      </x:c>
      <x:c r="L1166" s="8" t="n">
        <x:v>10.31</x:v>
      </x:c>
      <x:c r="M1166" s="9" t="n">
        <x:v>1422.54</x:v>
      </x:c>
      <x:c r="N1166" s="2" t="str">
        <x:v>i</x:v>
      </x:c>
      <x:c r="O1166" s="2" t="n">
        <x:v>0</x:v>
      </x:c>
      <x:c r="P1166" s="2" t="n">
        <x:v>100</x:v>
      </x:c>
      <x:c r="Q1166" s="2" t="str">
        <x:v>Baseline PO cost</x:v>
      </x:c>
      <x:c r="R1166" s="2" t="str">
        <x:v>Received</x:v>
      </x:c>
      <x:c r="S1166" s="12" t="n">
        <x:f>IF(AND(ISNUMBER(G1166),G1166&gt;0,G1166&lt;=Summary!$E$5,I1166&gt;0),I1166*K1166,0)</x:f>
        <x:v>12600</x:v>
      </x:c>
      <x:c r="T1166" s="12" t="n">
        <x:f>MIN(S1166,MAX(0,'Inventory detail'!E34-SUM(S1159:S1165)))</x:f>
        <x:v>0</x:v>
      </x:c>
      <x:c r="U1166" s="12" t="n">
        <x:f>IF(O1166=1,J1166*K1166,0)</x:f>
        <x:v>0</x:v>
      </x:c>
      <x:c r="V1166" s="13" t="str">
        <x:f>IF(O1166=0,"",IF(H1166="","",MAX(H1166,Summary!$E$5)))</x:f>
      </x:c>
      <x:c r="W1166" s="12" t="n">
        <x:f>IF(Q1166="Baseline PO cost",U1166,0)</x:f>
        <x:v>0</x:v>
      </x:c>
      <x:c r="X1166" s="12" t="n">
        <x:f>IF(Q1166="Higher PO cost",U1166,0)</x:f>
        <x:v>0</x:v>
      </x:c>
      <x:c r="Y1166" s="12" t="n">
        <x:f>IF(Q1166="Unclassified",U1166,0)</x:f>
        <x:v>0</x:v>
      </x:c>
    </x:row>
    <x:row r="1167" ht="22" customHeight="1">
      <x:c r="A1167" s="2" t="str">
        <x:v>COIL</x:v>
      </x:c>
      <x:c r="B1167" s="2" t="str">
        <x:v>60</x:v>
      </x:c>
      <x:c r="C1167" s="2" t="str">
        <x:v>18BLK12-4</x:v>
      </x:c>
      <x:c r="D1167" s="2" t="str">
        <x:v>6102892</x:v>
      </x:c>
      <x:c r="E1167" s="2" t="str">
        <x:v>0</x:v>
      </x:c>
      <x:c r="F1167" s="2" t="str">
        <x:v>22</x:v>
      </x:c>
      <x:c r="G1167" s="10" t="n">
        <x:v>46059</x:v>
      </x:c>
      <x:c r="H1167" s="10" t="n">
        <x:v>46059</x:v>
      </x:c>
      <x:c r="I1167" s="7" t="n">
        <x:v>11200</x:v>
      </x:c>
      <x:c r="J1167" s="7" t="n">
        <x:v>11200</x:v>
      </x:c>
      <x:c r="K1167" s="7" t="n">
        <x:v>1</x:v>
      </x:c>
      <x:c r="L1167" s="8" t="n">
        <x:v>10.31</x:v>
      </x:c>
      <x:c r="M1167" s="9" t="n">
        <x:v>1264.48</x:v>
      </x:c>
      <x:c r="N1167" s="2" t="str">
        <x:v>i</x:v>
      </x:c>
      <x:c r="O1167" s="2" t="n">
        <x:v>0</x:v>
      </x:c>
      <x:c r="P1167" s="2" t="n">
        <x:v>100</x:v>
      </x:c>
      <x:c r="Q1167" s="2" t="str">
        <x:v>Baseline PO cost</x:v>
      </x:c>
      <x:c r="R1167" s="2" t="str">
        <x:v>Received</x:v>
      </x:c>
      <x:c r="S1167" s="12" t="n">
        <x:f>IF(AND(ISNUMBER(G1167),G1167&gt;0,G1167&lt;=Summary!$E$5,I1167&gt;0),I1167*K1167,0)</x:f>
        <x:v>11200</x:v>
      </x:c>
      <x:c r="T1167" s="12" t="n">
        <x:f>MIN(S1167,MAX(0,'Inventory detail'!E34-SUM(S1159:S1166)))</x:f>
        <x:v>0</x:v>
      </x:c>
      <x:c r="U1167" s="12" t="n">
        <x:f>IF(O1167=1,J1167*K1167,0)</x:f>
        <x:v>0</x:v>
      </x:c>
      <x:c r="V1167" s="13" t="str">
        <x:f>IF(O1167=0,"",IF(H1167="","",MAX(H1167,Summary!$E$5)))</x:f>
      </x:c>
      <x:c r="W1167" s="12" t="n">
        <x:f>IF(Q1167="Baseline PO cost",U1167,0)</x:f>
        <x:v>0</x:v>
      </x:c>
      <x:c r="X1167" s="12" t="n">
        <x:f>IF(Q1167="Higher PO cost",U1167,0)</x:f>
        <x:v>0</x:v>
      </x:c>
      <x:c r="Y1167" s="12" t="n">
        <x:f>IF(Q1167="Unclassified",U1167,0)</x:f>
        <x:v>0</x:v>
      </x:c>
    </x:row>
    <x:row r="1168" ht="22" customHeight="1">
      <x:c r="A1168" s="2" t="str">
        <x:v>COIL</x:v>
      </x:c>
      <x:c r="B1168" s="2" t="str">
        <x:v>60</x:v>
      </x:c>
      <x:c r="C1168" s="2" t="str">
        <x:v>18BLK12-4</x:v>
      </x:c>
      <x:c r="D1168" s="2" t="str">
        <x:v>6102962</x:v>
      </x:c>
      <x:c r="E1168" s="2" t="str">
        <x:v>0</x:v>
      </x:c>
      <x:c r="F1168" s="2" t="str">
        <x:v>20</x:v>
      </x:c>
      <x:c r="G1168" s="10"/>
      <x:c r="H1168" s="10" t="n">
        <x:v>46346</x:v>
      </x:c>
      <x:c r="I1168" s="7" t="n">
        <x:v>16800</x:v>
      </x:c>
      <x:c r="J1168" s="7" t="n">
        <x:v>16800</x:v>
      </x:c>
      <x:c r="K1168" s="7" t="n">
        <x:v>1</x:v>
      </x:c>
      <x:c r="L1168" s="8" t="n">
        <x:v>10.31</x:v>
      </x:c>
      <x:c r="M1168" s="9" t="n">
        <x:v>0</x:v>
      </x:c>
      <x:c r="N1168" s="2" t="str">
        <x:v>a</x:v>
      </x:c>
      <x:c r="O1168" s="2" t="n">
        <x:v>1</x:v>
      </x:c>
      <x:c r="P1168" s="2" t="n">
        <x:v>100</x:v>
      </x:c>
      <x:c r="Q1168" s="2" t="str">
        <x:v>Baseline PO cost</x:v>
      </x:c>
      <x:c r="R1168" s="2" t="str">
        <x:v>Incoming active PO</x:v>
      </x:c>
      <x:c r="S1168" s="12" t="n">
        <x:f>IF(AND(ISNUMBER(G1168),G1168&gt;0,G1168&lt;=Summary!$E$5,I1168&gt;0),I1168*K1168,0)</x:f>
        <x:v>0</x:v>
      </x:c>
      <x:c r="T1168" s="12" t="n">
        <x:f>MIN(S1168,MAX(0,'Inventory detail'!E34-SUM(S1159:S1167)))</x:f>
        <x:v>0</x:v>
      </x:c>
      <x:c r="U1168" s="12" t="n">
        <x:f>IF(O1168=1,J1168*K1168,0)</x:f>
        <x:v>16800</x:v>
      </x:c>
      <x:c r="V1168" s="13" t="n">
        <x:f>IF(O1168=0,"",IF(H1168="","",MAX(H1168,Summary!$E$5)))</x:f>
        <x:v>46346</x:v>
      </x:c>
      <x:c r="W1168" s="12" t="n">
        <x:f>IF(Q1168="Baseline PO cost",U1168,0)</x:f>
        <x:v>16800</x:v>
      </x:c>
      <x:c r="X1168" s="12" t="n">
        <x:f>IF(Q1168="Higher PO cost",U1168,0)</x:f>
        <x:v>0</x:v>
      </x:c>
      <x:c r="Y1168" s="12" t="n">
        <x:f>IF(Q1168="Unclassified",U1168,0)</x:f>
        <x:v>0</x:v>
      </x:c>
    </x:row>
    <x:row r="1169" ht="22" customHeight="1">
      <x:c r="A1169" s="2" t="str">
        <x:v>COIL</x:v>
      </x:c>
      <x:c r="B1169" s="2" t="str">
        <x:v>60</x:v>
      </x:c>
      <x:c r="C1169" s="2" t="str">
        <x:v>18BLK12-4</x:v>
      </x:c>
      <x:c r="D1169" s="2" t="str">
        <x:v>6102953</x:v>
      </x:c>
      <x:c r="E1169" s="2" t="str">
        <x:v>0</x:v>
      </x:c>
      <x:c r="F1169" s="2" t="str">
        <x:v>20</x:v>
      </x:c>
      <x:c r="G1169" s="10"/>
      <x:c r="H1169" s="10" t="n">
        <x:v>46325</x:v>
      </x:c>
      <x:c r="I1169" s="7" t="n">
        <x:v>14000</x:v>
      </x:c>
      <x:c r="J1169" s="7" t="n">
        <x:v>14000</x:v>
      </x:c>
      <x:c r="K1169" s="7" t="n">
        <x:v>1</x:v>
      </x:c>
      <x:c r="L1169" s="8" t="n">
        <x:v>10.31</x:v>
      </x:c>
      <x:c r="M1169" s="9" t="n">
        <x:v>0</x:v>
      </x:c>
      <x:c r="N1169" s="2" t="str">
        <x:v>a</x:v>
      </x:c>
      <x:c r="O1169" s="2" t="n">
        <x:v>1</x:v>
      </x:c>
      <x:c r="P1169" s="2" t="n">
        <x:v>100</x:v>
      </x:c>
      <x:c r="Q1169" s="2" t="str">
        <x:v>Baseline PO cost</x:v>
      </x:c>
      <x:c r="R1169" s="2" t="str">
        <x:v>Incoming active PO</x:v>
      </x:c>
      <x:c r="S1169" s="12" t="n">
        <x:f>IF(AND(ISNUMBER(G1169),G1169&gt;0,G1169&lt;=Summary!$E$5,I1169&gt;0),I1169*K1169,0)</x:f>
        <x:v>0</x:v>
      </x:c>
      <x:c r="T1169" s="12" t="n">
        <x:f>MIN(S1169,MAX(0,'Inventory detail'!E34-SUM(S1159:S1168)))</x:f>
        <x:v>0</x:v>
      </x:c>
      <x:c r="U1169" s="12" t="n">
        <x:f>IF(O1169=1,J1169*K1169,0)</x:f>
        <x:v>14000</x:v>
      </x:c>
      <x:c r="V1169" s="13" t="n">
        <x:f>IF(O1169=0,"",IF(H1169="","",MAX(H1169,Summary!$E$5)))</x:f>
        <x:v>46325</x:v>
      </x:c>
      <x:c r="W1169" s="12" t="n">
        <x:f>IF(Q1169="Baseline PO cost",U1169,0)</x:f>
        <x:v>14000</x:v>
      </x:c>
      <x:c r="X1169" s="12" t="n">
        <x:f>IF(Q1169="Higher PO cost",U1169,0)</x:f>
        <x:v>0</x:v>
      </x:c>
      <x:c r="Y1169" s="12" t="n">
        <x:f>IF(Q1169="Unclassified",U1169,0)</x:f>
        <x:v>0</x:v>
      </x:c>
    </x:row>
    <x:row r="1170" ht="22" customHeight="1">
      <x:c r="A1170" s="2" t="str">
        <x:v>COIL</x:v>
      </x:c>
      <x:c r="B1170" s="2" t="str">
        <x:v>60</x:v>
      </x:c>
      <x:c r="C1170" s="2" t="str">
        <x:v>18BLK36-4</x:v>
      </x:c>
      <x:c r="D1170" s="2" t="str">
        <x:v>6102947</x:v>
      </x:c>
      <x:c r="E1170" s="2" t="str">
        <x:v>0</x:v>
      </x:c>
      <x:c r="F1170" s="2" t="str">
        <x:v>42</x:v>
      </x:c>
      <x:c r="G1170" s="10" t="n">
        <x:v>46301</x:v>
      </x:c>
      <x:c r="H1170" s="10" t="n">
        <x:v>46304</x:v>
      </x:c>
      <x:c r="I1170" s="7" t="n">
        <x:v>500</x:v>
      </x:c>
      <x:c r="J1170" s="7" t="n">
        <x:v>500</x:v>
      </x:c>
      <x:c r="K1170" s="7" t="n">
        <x:v>1</x:v>
      </x:c>
      <x:c r="L1170" s="8" t="n">
        <x:v>29.66</x:v>
      </x:c>
      <x:c r="M1170" s="9" t="n">
        <x:v>167.25</x:v>
      </x:c>
      <x:c r="N1170" s="2" t="str">
        <x:v>i</x:v>
      </x:c>
      <x:c r="O1170" s="2" t="n">
        <x:v>0</x:v>
      </x:c>
      <x:c r="P1170" s="2" t="n">
        <x:v>100</x:v>
      </x:c>
      <x:c r="Q1170" s="2" t="str">
        <x:v>Baseline PO cost</x:v>
      </x:c>
      <x:c r="R1170" s="2" t="str">
        <x:v>Received</x:v>
      </x:c>
      <x:c r="S1170" s="12" t="n">
        <x:f>IF(AND(ISNUMBER(G1170),G1170&gt;0,G1170&lt;=Summary!$E$5,I1170&gt;0),I1170*K1170,0)</x:f>
        <x:v>500</x:v>
      </x:c>
      <x:c r="T1170" s="12" t="n">
        <x:f>MIN(S1170,MAX(0,'Inventory detail'!E333-0))</x:f>
        <x:v>500</x:v>
      </x:c>
      <x:c r="U1170" s="12" t="n">
        <x:f>IF(O1170=1,J1170*K1170,0)</x:f>
        <x:v>0</x:v>
      </x:c>
      <x:c r="V1170" s="13" t="str">
        <x:f>IF(O1170=0,"",IF(H1170="","",MAX(H1170,Summary!$E$5)))</x:f>
      </x:c>
      <x:c r="W1170" s="12" t="n">
        <x:f>IF(Q1170="Baseline PO cost",U1170,0)</x:f>
        <x:v>0</x:v>
      </x:c>
      <x:c r="X1170" s="12" t="n">
        <x:f>IF(Q1170="Higher PO cost",U1170,0)</x:f>
        <x:v>0</x:v>
      </x:c>
      <x:c r="Y1170" s="12" t="n">
        <x:f>IF(Q1170="Unclassified",U1170,0)</x:f>
        <x:v>0</x:v>
      </x:c>
    </x:row>
    <x:row r="1171" ht="22" customHeight="1">
      <x:c r="A1171" s="2" t="str">
        <x:v>COIL</x:v>
      </x:c>
      <x:c r="B1171" s="2" t="str">
        <x:v>60</x:v>
      </x:c>
      <x:c r="C1171" s="2" t="str">
        <x:v>18BLK36-4</x:v>
      </x:c>
      <x:c r="D1171" s="2" t="str">
        <x:v>6102932</x:v>
      </x:c>
      <x:c r="E1171" s="2" t="str">
        <x:v>0</x:v>
      </x:c>
      <x:c r="F1171" s="2" t="str">
        <x:v>38</x:v>
      </x:c>
      <x:c r="G1171" s="10" t="n">
        <x:v>46204</x:v>
      </x:c>
      <x:c r="H1171" s="10" t="n">
        <x:v>46205</x:v>
      </x:c>
      <x:c r="I1171" s="7" t="n">
        <x:v>1500</x:v>
      </x:c>
      <x:c r="J1171" s="7" t="n">
        <x:v>1500</x:v>
      </x:c>
      <x:c r="K1171" s="7" t="n">
        <x:v>1</x:v>
      </x:c>
      <x:c r="L1171" s="8" t="n">
        <x:v>29.66</x:v>
      </x:c>
      <x:c r="M1171" s="9" t="n">
        <x:v>501.75</x:v>
      </x:c>
      <x:c r="N1171" s="2" t="str">
        <x:v>i</x:v>
      </x:c>
      <x:c r="O1171" s="2" t="n">
        <x:v>0</x:v>
      </x:c>
      <x:c r="P1171" s="2" t="n">
        <x:v>100</x:v>
      </x:c>
      <x:c r="Q1171" s="2" t="str">
        <x:v>Baseline PO cost</x:v>
      </x:c>
      <x:c r="R1171" s="2" t="str">
        <x:v>Received</x:v>
      </x:c>
      <x:c r="S1171" s="12" t="n">
        <x:f>IF(AND(ISNUMBER(G1171),G1171&gt;0,G1171&lt;=Summary!$E$5,I1171&gt;0),I1171*K1171,0)</x:f>
        <x:v>1500</x:v>
      </x:c>
      <x:c r="T1171" s="12" t="n">
        <x:f>MIN(S1171,MAX(0,'Inventory detail'!E333-SUM(S1170:S1170)))</x:f>
        <x:v>0</x:v>
      </x:c>
      <x:c r="U1171" s="12" t="n">
        <x:f>IF(O1171=1,J1171*K1171,0)</x:f>
        <x:v>0</x:v>
      </x:c>
      <x:c r="V1171" s="13" t="str">
        <x:f>IF(O1171=0,"",IF(H1171="","",MAX(H1171,Summary!$E$5)))</x:f>
      </x:c>
      <x:c r="W1171" s="12" t="n">
        <x:f>IF(Q1171="Baseline PO cost",U1171,0)</x:f>
        <x:v>0</x:v>
      </x:c>
      <x:c r="X1171" s="12" t="n">
        <x:f>IF(Q1171="Higher PO cost",U1171,0)</x:f>
        <x:v>0</x:v>
      </x:c>
      <x:c r="Y1171" s="12" t="n">
        <x:f>IF(Q1171="Unclassified",U1171,0)</x:f>
        <x:v>0</x:v>
      </x:c>
    </x:row>
    <x:row r="1172" ht="22" customHeight="1">
      <x:c r="A1172" s="2" t="str">
        <x:v>COIL</x:v>
      </x:c>
      <x:c r="B1172" s="2" t="str">
        <x:v>60</x:v>
      </x:c>
      <x:c r="C1172" s="2" t="str">
        <x:v>18BLK36-4</x:v>
      </x:c>
      <x:c r="D1172" s="2" t="str">
        <x:v>6102918</x:v>
      </x:c>
      <x:c r="E1172" s="2" t="str">
        <x:v>0</x:v>
      </x:c>
      <x:c r="F1172" s="2" t="str">
        <x:v>34</x:v>
      </x:c>
      <x:c r="G1172" s="10" t="n">
        <x:v>46161</x:v>
      </x:c>
      <x:c r="H1172" s="10" t="n">
        <x:v>46160</x:v>
      </x:c>
      <x:c r="I1172" s="7" t="n">
        <x:v>500</x:v>
      </x:c>
      <x:c r="J1172" s="7" t="n">
        <x:v>500</x:v>
      </x:c>
      <x:c r="K1172" s="7" t="n">
        <x:v>1</x:v>
      </x:c>
      <x:c r="L1172" s="8" t="n">
        <x:v>29.66</x:v>
      </x:c>
      <x:c r="M1172" s="9" t="n">
        <x:v>167.25</x:v>
      </x:c>
      <x:c r="N1172" s="2" t="str">
        <x:v>i</x:v>
      </x:c>
      <x:c r="O1172" s="2" t="n">
        <x:v>0</x:v>
      </x:c>
      <x:c r="P1172" s="2" t="n">
        <x:v>100</x:v>
      </x:c>
      <x:c r="Q1172" s="2" t="str">
        <x:v>Baseline PO cost</x:v>
      </x:c>
      <x:c r="R1172" s="2" t="str">
        <x:v>Received</x:v>
      </x:c>
      <x:c r="S1172" s="12" t="n">
        <x:f>IF(AND(ISNUMBER(G1172),G1172&gt;0,G1172&lt;=Summary!$E$5,I1172&gt;0),I1172*K1172,0)</x:f>
        <x:v>500</x:v>
      </x:c>
      <x:c r="T1172" s="12" t="n">
        <x:f>MIN(S1172,MAX(0,'Inventory detail'!E333-SUM(S1170:S1171)))</x:f>
        <x:v>0</x:v>
      </x:c>
      <x:c r="U1172" s="12" t="n">
        <x:f>IF(O1172=1,J1172*K1172,0)</x:f>
        <x:v>0</x:v>
      </x:c>
      <x:c r="V1172" s="13" t="str">
        <x:f>IF(O1172=0,"",IF(H1172="","",MAX(H1172,Summary!$E$5)))</x:f>
      </x:c>
      <x:c r="W1172" s="12" t="n">
        <x:f>IF(Q1172="Baseline PO cost",U1172,0)</x:f>
        <x:v>0</x:v>
      </x:c>
      <x:c r="X1172" s="12" t="n">
        <x:f>IF(Q1172="Higher PO cost",U1172,0)</x:f>
        <x:v>0</x:v>
      </x:c>
      <x:c r="Y1172" s="12" t="n">
        <x:f>IF(Q1172="Unclassified",U1172,0)</x:f>
        <x:v>0</x:v>
      </x:c>
    </x:row>
    <x:row r="1173" ht="22" customHeight="1">
      <x:c r="A1173" s="2" t="str">
        <x:v>COIL</x:v>
      </x:c>
      <x:c r="B1173" s="2" t="str">
        <x:v>60</x:v>
      </x:c>
      <x:c r="C1173" s="2" t="str">
        <x:v>18BLK36-4</x:v>
      </x:c>
      <x:c r="D1173" s="2" t="str">
        <x:v>6102905</x:v>
      </x:c>
      <x:c r="E1173" s="2" t="str">
        <x:v>0</x:v>
      </x:c>
      <x:c r="F1173" s="2" t="str">
        <x:v>45</x:v>
      </x:c>
      <x:c r="G1173" s="10" t="n">
        <x:v>46111</x:v>
      </x:c>
      <x:c r="H1173" s="10" t="n">
        <x:v>46122</x:v>
      </x:c>
      <x:c r="I1173" s="7" t="n">
        <x:v>500</x:v>
      </x:c>
      <x:c r="J1173" s="7" t="n">
        <x:v>500</x:v>
      </x:c>
      <x:c r="K1173" s="7" t="n">
        <x:v>1</x:v>
      </x:c>
      <x:c r="L1173" s="8" t="n">
        <x:v>29.66</x:v>
      </x:c>
      <x:c r="M1173" s="9" t="n">
        <x:v>162.4</x:v>
      </x:c>
      <x:c r="N1173" s="2" t="str">
        <x:v>i</x:v>
      </x:c>
      <x:c r="O1173" s="2" t="n">
        <x:v>0</x:v>
      </x:c>
      <x:c r="P1173" s="2" t="n">
        <x:v>100</x:v>
      </x:c>
      <x:c r="Q1173" s="2" t="str">
        <x:v>Baseline PO cost</x:v>
      </x:c>
      <x:c r="R1173" s="2" t="str">
        <x:v>Received</x:v>
      </x:c>
      <x:c r="S1173" s="12" t="n">
        <x:f>IF(AND(ISNUMBER(G1173),G1173&gt;0,G1173&lt;=Summary!$E$5,I1173&gt;0),I1173*K1173,0)</x:f>
        <x:v>500</x:v>
      </x:c>
      <x:c r="T1173" s="12" t="n">
        <x:f>MIN(S1173,MAX(0,'Inventory detail'!E333-SUM(S1170:S1172)))</x:f>
        <x:v>0</x:v>
      </x:c>
      <x:c r="U1173" s="12" t="n">
        <x:f>IF(O1173=1,J1173*K1173,0)</x:f>
        <x:v>0</x:v>
      </x:c>
      <x:c r="V1173" s="13" t="str">
        <x:f>IF(O1173=0,"",IF(H1173="","",MAX(H1173,Summary!$E$5)))</x:f>
      </x:c>
      <x:c r="W1173" s="12" t="n">
        <x:f>IF(Q1173="Baseline PO cost",U1173,0)</x:f>
        <x:v>0</x:v>
      </x:c>
      <x:c r="X1173" s="12" t="n">
        <x:f>IF(Q1173="Higher PO cost",U1173,0)</x:f>
        <x:v>0</x:v>
      </x:c>
      <x:c r="Y1173" s="12" t="n">
        <x:f>IF(Q1173="Unclassified",U1173,0)</x:f>
        <x:v>0</x:v>
      </x:c>
    </x:row>
    <x:row r="1174" ht="22" customHeight="1">
      <x:c r="A1174" s="2" t="str">
        <x:v>COIL</x:v>
      </x:c>
      <x:c r="B1174" s="2" t="str">
        <x:v>60</x:v>
      </x:c>
      <x:c r="C1174" s="2" t="str">
        <x:v>18BLK36-4</x:v>
      </x:c>
      <x:c r="D1174" s="2" t="str">
        <x:v>6102962</x:v>
      </x:c>
      <x:c r="E1174" s="2" t="str">
        <x:v>0</x:v>
      </x:c>
      <x:c r="F1174" s="2" t="str">
        <x:v>41</x:v>
      </x:c>
      <x:c r="G1174" s="10"/>
      <x:c r="H1174" s="10" t="n">
        <x:v>46346</x:v>
      </x:c>
      <x:c r="I1174" s="7" t="n">
        <x:v>2500</x:v>
      </x:c>
      <x:c r="J1174" s="7" t="n">
        <x:v>2500</x:v>
      </x:c>
      <x:c r="K1174" s="7" t="n">
        <x:v>1</x:v>
      </x:c>
      <x:c r="L1174" s="8" t="n">
        <x:v>29.66</x:v>
      </x:c>
      <x:c r="M1174" s="9" t="n">
        <x:v>0</x:v>
      </x:c>
      <x:c r="N1174" s="2" t="str">
        <x:v>a</x:v>
      </x:c>
      <x:c r="O1174" s="2" t="n">
        <x:v>1</x:v>
      </x:c>
      <x:c r="P1174" s="2" t="n">
        <x:v>100</x:v>
      </x:c>
      <x:c r="Q1174" s="2" t="str">
        <x:v>Baseline PO cost</x:v>
      </x:c>
      <x:c r="R1174" s="2" t="str">
        <x:v>Incoming active PO</x:v>
      </x:c>
      <x:c r="S1174" s="12" t="n">
        <x:f>IF(AND(ISNUMBER(G1174),G1174&gt;0,G1174&lt;=Summary!$E$5,I1174&gt;0),I1174*K1174,0)</x:f>
        <x:v>0</x:v>
      </x:c>
      <x:c r="T1174" s="12" t="n">
        <x:f>MIN(S1174,MAX(0,'Inventory detail'!E333-SUM(S1170:S1173)))</x:f>
        <x:v>0</x:v>
      </x:c>
      <x:c r="U1174" s="12" t="n">
        <x:f>IF(O1174=1,J1174*K1174,0)</x:f>
        <x:v>2500</x:v>
      </x:c>
      <x:c r="V1174" s="13" t="n">
        <x:f>IF(O1174=0,"",IF(H1174="","",MAX(H1174,Summary!$E$5)))</x:f>
        <x:v>46346</x:v>
      </x:c>
      <x:c r="W1174" s="12" t="n">
        <x:f>IF(Q1174="Baseline PO cost",U1174,0)</x:f>
        <x:v>2500</x:v>
      </x:c>
      <x:c r="X1174" s="12" t="n">
        <x:f>IF(Q1174="Higher PO cost",U1174,0)</x:f>
        <x:v>0</x:v>
      </x:c>
      <x:c r="Y1174" s="12" t="n">
        <x:f>IF(Q1174="Unclassified",U1174,0)</x:f>
        <x:v>0</x:v>
      </x:c>
    </x:row>
    <x:row r="1175" ht="22" customHeight="1">
      <x:c r="A1175" s="2" t="str">
        <x:v>COIL</x:v>
      </x:c>
      <x:c r="B1175" s="2" t="str">
        <x:v>60</x:v>
      </x:c>
      <x:c r="C1175" s="2" t="str">
        <x:v>18BLK36-4</x:v>
      </x:c>
      <x:c r="D1175" s="2" t="str">
        <x:v>6102953</x:v>
      </x:c>
      <x:c r="E1175" s="2" t="str">
        <x:v>0</x:v>
      </x:c>
      <x:c r="F1175" s="2" t="str">
        <x:v>40</x:v>
      </x:c>
      <x:c r="G1175" s="10"/>
      <x:c r="H1175" s="10" t="n">
        <x:v>46325</x:v>
      </x:c>
      <x:c r="I1175" s="7" t="n">
        <x:v>500</x:v>
      </x:c>
      <x:c r="J1175" s="7" t="n">
        <x:v>500</x:v>
      </x:c>
      <x:c r="K1175" s="7" t="n">
        <x:v>1</x:v>
      </x:c>
      <x:c r="L1175" s="8" t="n">
        <x:v>29.66</x:v>
      </x:c>
      <x:c r="M1175" s="9" t="n">
        <x:v>0</x:v>
      </x:c>
      <x:c r="N1175" s="2" t="str">
        <x:v>a</x:v>
      </x:c>
      <x:c r="O1175" s="2" t="n">
        <x:v>1</x:v>
      </x:c>
      <x:c r="P1175" s="2" t="n">
        <x:v>100</x:v>
      </x:c>
      <x:c r="Q1175" s="2" t="str">
        <x:v>Baseline PO cost</x:v>
      </x:c>
      <x:c r="R1175" s="2" t="str">
        <x:v>Incoming active PO</x:v>
      </x:c>
      <x:c r="S1175" s="12" t="n">
        <x:f>IF(AND(ISNUMBER(G1175),G1175&gt;0,G1175&lt;=Summary!$E$5,I1175&gt;0),I1175*K1175,0)</x:f>
        <x:v>0</x:v>
      </x:c>
      <x:c r="T1175" s="12" t="n">
        <x:f>MIN(S1175,MAX(0,'Inventory detail'!E333-SUM(S1170:S1174)))</x:f>
        <x:v>0</x:v>
      </x:c>
      <x:c r="U1175" s="12" t="n">
        <x:f>IF(O1175=1,J1175*K1175,0)</x:f>
        <x:v>500</x:v>
      </x:c>
      <x:c r="V1175" s="13" t="n">
        <x:f>IF(O1175=0,"",IF(H1175="","",MAX(H1175,Summary!$E$5)))</x:f>
        <x:v>46325</x:v>
      </x:c>
      <x:c r="W1175" s="12" t="n">
        <x:f>IF(Q1175="Baseline PO cost",U1175,0)</x:f>
        <x:v>500</x:v>
      </x:c>
      <x:c r="X1175" s="12" t="n">
        <x:f>IF(Q1175="Higher PO cost",U1175,0)</x:f>
        <x:v>0</x:v>
      </x:c>
      <x:c r="Y1175" s="12" t="n">
        <x:f>IF(Q1175="Unclassified",U1175,0)</x:f>
        <x:v>0</x:v>
      </x:c>
    </x:row>
    <x:row r="1176" ht="22" customHeight="1">
      <x:c r="A1176" s="2" t="str">
        <x:v>COIL</x:v>
      </x:c>
      <x:c r="B1176" s="2" t="str">
        <x:v>60</x:v>
      </x:c>
      <x:c r="C1176" s="2" t="str">
        <x:v>18CLR12-4</x:v>
      </x:c>
      <x:c r="D1176" s="2" t="str">
        <x:v>6102911</x:v>
      </x:c>
      <x:c r="E1176" s="2" t="str">
        <x:v>0</x:v>
      </x:c>
      <x:c r="F1176" s="2" t="str">
        <x:v>21</x:v>
      </x:c>
      <x:c r="G1176" s="10" t="n">
        <x:v>46128</x:v>
      </x:c>
      <x:c r="H1176" s="10" t="n">
        <x:v>46129</x:v>
      </x:c>
      <x:c r="I1176" s="7" t="n">
        <x:v>1400</x:v>
      </x:c>
      <x:c r="J1176" s="7" t="n">
        <x:v>1400</x:v>
      </x:c>
      <x:c r="K1176" s="7" t="n">
        <x:v>1</x:v>
      </x:c>
      <x:c r="L1176" s="8" t="n">
        <x:v>12.84</x:v>
      </x:c>
      <x:c r="M1176" s="9" t="n">
        <x:v>196.84</x:v>
      </x:c>
      <x:c r="N1176" s="2" t="str">
        <x:v>i</x:v>
      </x:c>
      <x:c r="O1176" s="2" t="n">
        <x:v>0</x:v>
      </x:c>
      <x:c r="P1176" s="2" t="n">
        <x:v>100</x:v>
      </x:c>
      <x:c r="Q1176" s="2" t="str">
        <x:v>Baseline PO cost</x:v>
      </x:c>
      <x:c r="R1176" s="2" t="str">
        <x:v>Received</x:v>
      </x:c>
      <x:c r="S1176" s="12" t="n">
        <x:f>IF(AND(ISNUMBER(G1176),G1176&gt;0,G1176&lt;=Summary!$E$5,I1176&gt;0),I1176*K1176,0)</x:f>
        <x:v>1400</x:v>
      </x:c>
      <x:c r="T1176" s="12" t="n">
        <x:f>MIN(S1176,MAX(0,'Inventory detail'!E476-0))</x:f>
        <x:v>1400</x:v>
      </x:c>
      <x:c r="U1176" s="12" t="n">
        <x:f>IF(O1176=1,J1176*K1176,0)</x:f>
        <x:v>0</x:v>
      </x:c>
      <x:c r="V1176" s="13" t="str">
        <x:f>IF(O1176=0,"",IF(H1176="","",MAX(H1176,Summary!$E$5)))</x:f>
      </x:c>
      <x:c r="W1176" s="12" t="n">
        <x:f>IF(Q1176="Baseline PO cost",U1176,0)</x:f>
        <x:v>0</x:v>
      </x:c>
      <x:c r="X1176" s="12" t="n">
        <x:f>IF(Q1176="Higher PO cost",U1176,0)</x:f>
        <x:v>0</x:v>
      </x:c>
      <x:c r="Y1176" s="12" t="n">
        <x:f>IF(Q1176="Unclassified",U1176,0)</x:f>
        <x:v>0</x:v>
      </x:c>
    </x:row>
    <x:row r="1177" ht="22" customHeight="1">
      <x:c r="A1177" s="2" t="str">
        <x:v>COIL</x:v>
      </x:c>
      <x:c r="B1177" s="2" t="str">
        <x:v>60</x:v>
      </x:c>
      <x:c r="C1177" s="2" t="str">
        <x:v>18WHT12-4</x:v>
      </x:c>
      <x:c r="D1177" s="2" t="str">
        <x:v>6102947</x:v>
      </x:c>
      <x:c r="E1177" s="2" t="str">
        <x:v>0</x:v>
      </x:c>
      <x:c r="F1177" s="2" t="str">
        <x:v>25</x:v>
      </x:c>
      <x:c r="G1177" s="10" t="n">
        <x:v>46301</x:v>
      </x:c>
      <x:c r="H1177" s="10" t="n">
        <x:v>46304</x:v>
      </x:c>
      <x:c r="I1177" s="7" t="n">
        <x:v>2800</x:v>
      </x:c>
      <x:c r="J1177" s="7" t="n">
        <x:v>2800</x:v>
      </x:c>
      <x:c r="K1177" s="7" t="n">
        <x:v>1</x:v>
      </x:c>
      <x:c r="L1177" s="8" t="n">
        <x:v>12.84</x:v>
      </x:c>
      <x:c r="M1177" s="9" t="n">
        <x:v>405.44</x:v>
      </x:c>
      <x:c r="N1177" s="2" t="str">
        <x:v>i</x:v>
      </x:c>
      <x:c r="O1177" s="2" t="n">
        <x:v>0</x:v>
      </x:c>
      <x:c r="P1177" s="2" t="n">
        <x:v>100</x:v>
      </x:c>
      <x:c r="Q1177" s="2" t="str">
        <x:v>Baseline PO cost</x:v>
      </x:c>
      <x:c r="R1177" s="2" t="str">
        <x:v>Received</x:v>
      </x:c>
      <x:c r="S1177" s="12" t="n">
        <x:f>IF(AND(ISNUMBER(G1177),G1177&gt;0,G1177&lt;=Summary!$E$5,I1177&gt;0),I1177*K1177,0)</x:f>
        <x:v>2800</x:v>
      </x:c>
      <x:c r="T1177" s="12" t="n">
        <x:f>MIN(S1177,MAX(0,'Inventory detail'!E116-0))</x:f>
        <x:v>2800</x:v>
      </x:c>
      <x:c r="U1177" s="12" t="n">
        <x:f>IF(O1177=1,J1177*K1177,0)</x:f>
        <x:v>0</x:v>
      </x:c>
      <x:c r="V1177" s="13" t="str">
        <x:f>IF(O1177=0,"",IF(H1177="","",MAX(H1177,Summary!$E$5)))</x:f>
      </x:c>
      <x:c r="W1177" s="12" t="n">
        <x:f>IF(Q1177="Baseline PO cost",U1177,0)</x:f>
        <x:v>0</x:v>
      </x:c>
      <x:c r="X1177" s="12" t="n">
        <x:f>IF(Q1177="Higher PO cost",U1177,0)</x:f>
        <x:v>0</x:v>
      </x:c>
      <x:c r="Y1177" s="12" t="n">
        <x:f>IF(Q1177="Unclassified",U1177,0)</x:f>
        <x:v>0</x:v>
      </x:c>
    </x:row>
    <x:row r="1178" ht="22" customHeight="1">
      <x:c r="A1178" s="2" t="str">
        <x:v>COIL</x:v>
      </x:c>
      <x:c r="B1178" s="2" t="str">
        <x:v>60</x:v>
      </x:c>
      <x:c r="C1178" s="2" t="str">
        <x:v>18WHT12-4</x:v>
      </x:c>
      <x:c r="D1178" s="2" t="str">
        <x:v>6102937</x:v>
      </x:c>
      <x:c r="E1178" s="2" t="str">
        <x:v>0</x:v>
      </x:c>
      <x:c r="F1178" s="2" t="str">
        <x:v>23</x:v>
      </x:c>
      <x:c r="G1178" s="10" t="n">
        <x:v>46255</x:v>
      </x:c>
      <x:c r="H1178" s="10" t="n">
        <x:v>46254</x:v>
      </x:c>
      <x:c r="I1178" s="7" t="n">
        <x:v>7000</x:v>
      </x:c>
      <x:c r="J1178" s="7" t="n">
        <x:v>7000</x:v>
      </x:c>
      <x:c r="K1178" s="7" t="n">
        <x:v>1</x:v>
      </x:c>
      <x:c r="L1178" s="8" t="n">
        <x:v>12.84</x:v>
      </x:c>
      <x:c r="M1178" s="9" t="n">
        <x:v>1013.6</x:v>
      </x:c>
      <x:c r="N1178" s="2" t="str">
        <x:v>i</x:v>
      </x:c>
      <x:c r="O1178" s="2" t="n">
        <x:v>0</x:v>
      </x:c>
      <x:c r="P1178" s="2" t="n">
        <x:v>100</x:v>
      </x:c>
      <x:c r="Q1178" s="2" t="str">
        <x:v>Baseline PO cost</x:v>
      </x:c>
      <x:c r="R1178" s="2" t="str">
        <x:v>Received</x:v>
      </x:c>
      <x:c r="S1178" s="12" t="n">
        <x:f>IF(AND(ISNUMBER(G1178),G1178&gt;0,G1178&lt;=Summary!$E$5,I1178&gt;0),I1178*K1178,0)</x:f>
        <x:v>7000</x:v>
      </x:c>
      <x:c r="T1178" s="12" t="n">
        <x:f>MIN(S1178,MAX(0,'Inventory detail'!E116-SUM(S1177:S1177)))</x:f>
        <x:v>100</x:v>
      </x:c>
      <x:c r="U1178" s="12" t="n">
        <x:f>IF(O1178=1,J1178*K1178,0)</x:f>
        <x:v>0</x:v>
      </x:c>
      <x:c r="V1178" s="13" t="str">
        <x:f>IF(O1178=0,"",IF(H1178="","",MAX(H1178,Summary!$E$5)))</x:f>
      </x:c>
      <x:c r="W1178" s="12" t="n">
        <x:f>IF(Q1178="Baseline PO cost",U1178,0)</x:f>
        <x:v>0</x:v>
      </x:c>
      <x:c r="X1178" s="12" t="n">
        <x:f>IF(Q1178="Higher PO cost",U1178,0)</x:f>
        <x:v>0</x:v>
      </x:c>
      <x:c r="Y1178" s="12" t="n">
        <x:f>IF(Q1178="Unclassified",U1178,0)</x:f>
        <x:v>0</x:v>
      </x:c>
    </x:row>
    <x:row r="1179" ht="22" customHeight="1">
      <x:c r="A1179" s="2" t="str">
        <x:v>COIL</x:v>
      </x:c>
      <x:c r="B1179" s="2" t="str">
        <x:v>60</x:v>
      </x:c>
      <x:c r="C1179" s="2" t="str">
        <x:v>18WHT12-4</x:v>
      </x:c>
      <x:c r="D1179" s="2" t="str">
        <x:v>6102918</x:v>
      </x:c>
      <x:c r="E1179" s="2" t="str">
        <x:v>0</x:v>
      </x:c>
      <x:c r="F1179" s="2" t="str">
        <x:v>23</x:v>
      </x:c>
      <x:c r="G1179" s="10" t="n">
        <x:v>46161</x:v>
      </x:c>
      <x:c r="H1179" s="10" t="n">
        <x:v>46160</x:v>
      </x:c>
      <x:c r="I1179" s="7" t="n">
        <x:v>1400</x:v>
      </x:c>
      <x:c r="J1179" s="7" t="n">
        <x:v>1400</x:v>
      </x:c>
      <x:c r="K1179" s="7" t="n">
        <x:v>1</x:v>
      </x:c>
      <x:c r="L1179" s="8" t="n">
        <x:v>12.84</x:v>
      </x:c>
      <x:c r="M1179" s="9" t="n">
        <x:v>202.72</x:v>
      </x:c>
      <x:c r="N1179" s="2" t="str">
        <x:v>i</x:v>
      </x:c>
      <x:c r="O1179" s="2" t="n">
        <x:v>0</x:v>
      </x:c>
      <x:c r="P1179" s="2" t="n">
        <x:v>100</x:v>
      </x:c>
      <x:c r="Q1179" s="2" t="str">
        <x:v>Baseline PO cost</x:v>
      </x:c>
      <x:c r="R1179" s="2" t="str">
        <x:v>Received</x:v>
      </x:c>
      <x:c r="S1179" s="12" t="n">
        <x:f>IF(AND(ISNUMBER(G1179),G1179&gt;0,G1179&lt;=Summary!$E$5,I1179&gt;0),I1179*K1179,0)</x:f>
        <x:v>1400</x:v>
      </x:c>
      <x:c r="T1179" s="12" t="n">
        <x:f>MIN(S1179,MAX(0,'Inventory detail'!E116-SUM(S1177:S1178)))</x:f>
        <x:v>0</x:v>
      </x:c>
      <x:c r="U1179" s="12" t="n">
        <x:f>IF(O1179=1,J1179*K1179,0)</x:f>
        <x:v>0</x:v>
      </x:c>
      <x:c r="V1179" s="13" t="str">
        <x:f>IF(O1179=0,"",IF(H1179="","",MAX(H1179,Summary!$E$5)))</x:f>
      </x:c>
      <x:c r="W1179" s="12" t="n">
        <x:f>IF(Q1179="Baseline PO cost",U1179,0)</x:f>
        <x:v>0</x:v>
      </x:c>
      <x:c r="X1179" s="12" t="n">
        <x:f>IF(Q1179="Higher PO cost",U1179,0)</x:f>
        <x:v>0</x:v>
      </x:c>
      <x:c r="Y1179" s="12" t="n">
        <x:f>IF(Q1179="Unclassified",U1179,0)</x:f>
        <x:v>0</x:v>
      </x:c>
    </x:row>
    <x:row r="1180" ht="22" customHeight="1">
      <x:c r="A1180" s="2" t="str">
        <x:v>COIL</x:v>
      </x:c>
      <x:c r="B1180" s="2" t="str">
        <x:v>60</x:v>
      </x:c>
      <x:c r="C1180" s="2" t="str">
        <x:v>18WHT12-4</x:v>
      </x:c>
      <x:c r="D1180" s="2" t="str">
        <x:v>6102911</x:v>
      </x:c>
      <x:c r="E1180" s="2" t="str">
        <x:v>0</x:v>
      </x:c>
      <x:c r="F1180" s="2" t="str">
        <x:v>22</x:v>
      </x:c>
      <x:c r="G1180" s="10" t="n">
        <x:v>46128</x:v>
      </x:c>
      <x:c r="H1180" s="10" t="n">
        <x:v>46129</x:v>
      </x:c>
      <x:c r="I1180" s="7" t="n">
        <x:v>2800</x:v>
      </x:c>
      <x:c r="J1180" s="7" t="n">
        <x:v>2800</x:v>
      </x:c>
      <x:c r="K1180" s="7" t="n">
        <x:v>1</x:v>
      </x:c>
      <x:c r="L1180" s="8" t="n">
        <x:v>12.84</x:v>
      </x:c>
      <x:c r="M1180" s="9" t="n">
        <x:v>393.68</x:v>
      </x:c>
      <x:c r="N1180" s="2" t="str">
        <x:v>i</x:v>
      </x:c>
      <x:c r="O1180" s="2" t="n">
        <x:v>0</x:v>
      </x:c>
      <x:c r="P1180" s="2" t="n">
        <x:v>100</x:v>
      </x:c>
      <x:c r="Q1180" s="2" t="str">
        <x:v>Baseline PO cost</x:v>
      </x:c>
      <x:c r="R1180" s="2" t="str">
        <x:v>Received</x:v>
      </x:c>
      <x:c r="S1180" s="12" t="n">
        <x:f>IF(AND(ISNUMBER(G1180),G1180&gt;0,G1180&lt;=Summary!$E$5,I1180&gt;0),I1180*K1180,0)</x:f>
        <x:v>2800</x:v>
      </x:c>
      <x:c r="T1180" s="12" t="n">
        <x:f>MIN(S1180,MAX(0,'Inventory detail'!E116-SUM(S1177:S1179)))</x:f>
        <x:v>0</x:v>
      </x:c>
      <x:c r="U1180" s="12" t="n">
        <x:f>IF(O1180=1,J1180*K1180,0)</x:f>
        <x:v>0</x:v>
      </x:c>
      <x:c r="V1180" s="13" t="str">
        <x:f>IF(O1180=0,"",IF(H1180="","",MAX(H1180,Summary!$E$5)))</x:f>
      </x:c>
      <x:c r="W1180" s="12" t="n">
        <x:f>IF(Q1180="Baseline PO cost",U1180,0)</x:f>
        <x:v>0</x:v>
      </x:c>
      <x:c r="X1180" s="12" t="n">
        <x:f>IF(Q1180="Higher PO cost",U1180,0)</x:f>
        <x:v>0</x:v>
      </x:c>
      <x:c r="Y1180" s="12" t="n">
        <x:f>IF(Q1180="Unclassified",U1180,0)</x:f>
        <x:v>0</x:v>
      </x:c>
    </x:row>
    <x:row r="1181" ht="22" customHeight="1">
      <x:c r="A1181" s="2" t="str">
        <x:v>COIL</x:v>
      </x:c>
      <x:c r="B1181" s="2" t="str">
        <x:v>60</x:v>
      </x:c>
      <x:c r="C1181" s="2" t="str">
        <x:v>18WHT12-4</x:v>
      </x:c>
      <x:c r="D1181" s="2" t="str">
        <x:v>6102897</x:v>
      </x:c>
      <x:c r="E1181" s="2" t="str">
        <x:v>0</x:v>
      </x:c>
      <x:c r="F1181" s="2" t="str">
        <x:v>20</x:v>
      </x:c>
      <x:c r="G1181" s="10" t="n">
        <x:v>46086</x:v>
      </x:c>
      <x:c r="H1181" s="10" t="n">
        <x:v>46094</x:v>
      </x:c>
      <x:c r="I1181" s="7" t="n">
        <x:v>1400</x:v>
      </x:c>
      <x:c r="J1181" s="7" t="n">
        <x:v>1400</x:v>
      </x:c>
      <x:c r="K1181" s="7" t="n">
        <x:v>1</x:v>
      </x:c>
      <x:c r="L1181" s="8" t="n">
        <x:v>12.84</x:v>
      </x:c>
      <x:c r="M1181" s="9" t="n">
        <x:v>196.84</x:v>
      </x:c>
      <x:c r="N1181" s="2" t="str">
        <x:v>i</x:v>
      </x:c>
      <x:c r="O1181" s="2" t="n">
        <x:v>0</x:v>
      </x:c>
      <x:c r="P1181" s="2" t="n">
        <x:v>100</x:v>
      </x:c>
      <x:c r="Q1181" s="2" t="str">
        <x:v>Baseline PO cost</x:v>
      </x:c>
      <x:c r="R1181" s="2" t="str">
        <x:v>Received</x:v>
      </x:c>
      <x:c r="S1181" s="12" t="n">
        <x:f>IF(AND(ISNUMBER(G1181),G1181&gt;0,G1181&lt;=Summary!$E$5,I1181&gt;0),I1181*K1181,0)</x:f>
        <x:v>1400</x:v>
      </x:c>
      <x:c r="T1181" s="12" t="n">
        <x:f>MIN(S1181,MAX(0,'Inventory detail'!E116-SUM(S1177:S1180)))</x:f>
        <x:v>0</x:v>
      </x:c>
      <x:c r="U1181" s="12" t="n">
        <x:f>IF(O1181=1,J1181*K1181,0)</x:f>
        <x:v>0</x:v>
      </x:c>
      <x:c r="V1181" s="13" t="str">
        <x:f>IF(O1181=0,"",IF(H1181="","",MAX(H1181,Summary!$E$5)))</x:f>
      </x:c>
      <x:c r="W1181" s="12" t="n">
        <x:f>IF(Q1181="Baseline PO cost",U1181,0)</x:f>
        <x:v>0</x:v>
      </x:c>
      <x:c r="X1181" s="12" t="n">
        <x:f>IF(Q1181="Higher PO cost",U1181,0)</x:f>
        <x:v>0</x:v>
      </x:c>
      <x:c r="Y1181" s="12" t="n">
        <x:f>IF(Q1181="Unclassified",U1181,0)</x:f>
        <x:v>0</x:v>
      </x:c>
    </x:row>
    <x:row r="1182" ht="22" customHeight="1">
      <x:c r="A1182" s="2" t="str">
        <x:v>COIL</x:v>
      </x:c>
      <x:c r="B1182" s="2" t="str">
        <x:v>60</x:v>
      </x:c>
      <x:c r="C1182" s="2" t="str">
        <x:v>18WHT12-4</x:v>
      </x:c>
      <x:c r="D1182" s="2" t="str">
        <x:v>6102892</x:v>
      </x:c>
      <x:c r="E1182" s="2" t="str">
        <x:v>0</x:v>
      </x:c>
      <x:c r="F1182" s="2" t="str">
        <x:v>23</x:v>
      </x:c>
      <x:c r="G1182" s="10" t="n">
        <x:v>46059</x:v>
      </x:c>
      <x:c r="H1182" s="10" t="n">
        <x:v>46059</x:v>
      </x:c>
      <x:c r="I1182" s="7" t="n">
        <x:v>1400</x:v>
      </x:c>
      <x:c r="J1182" s="7" t="n">
        <x:v>1400</x:v>
      </x:c>
      <x:c r="K1182" s="7" t="n">
        <x:v>1</x:v>
      </x:c>
      <x:c r="L1182" s="8" t="n">
        <x:v>12.84</x:v>
      </x:c>
      <x:c r="M1182" s="9" t="n">
        <x:v>196.84</x:v>
      </x:c>
      <x:c r="N1182" s="2" t="str">
        <x:v>i</x:v>
      </x:c>
      <x:c r="O1182" s="2" t="n">
        <x:v>0</x:v>
      </x:c>
      <x:c r="P1182" s="2" t="n">
        <x:v>100</x:v>
      </x:c>
      <x:c r="Q1182" s="2" t="str">
        <x:v>Baseline PO cost</x:v>
      </x:c>
      <x:c r="R1182" s="2" t="str">
        <x:v>Received</x:v>
      </x:c>
      <x:c r="S1182" s="12" t="n">
        <x:f>IF(AND(ISNUMBER(G1182),G1182&gt;0,G1182&lt;=Summary!$E$5,I1182&gt;0),I1182*K1182,0)</x:f>
        <x:v>1400</x:v>
      </x:c>
      <x:c r="T1182" s="12" t="n">
        <x:f>MIN(S1182,MAX(0,'Inventory detail'!E116-SUM(S1177:S1181)))</x:f>
        <x:v>0</x:v>
      </x:c>
      <x:c r="U1182" s="12" t="n">
        <x:f>IF(O1182=1,J1182*K1182,0)</x:f>
        <x:v>0</x:v>
      </x:c>
      <x:c r="V1182" s="13" t="str">
        <x:f>IF(O1182=0,"",IF(H1182="","",MAX(H1182,Summary!$E$5)))</x:f>
      </x:c>
      <x:c r="W1182" s="12" t="n">
        <x:f>IF(Q1182="Baseline PO cost",U1182,0)</x:f>
        <x:v>0</x:v>
      </x:c>
      <x:c r="X1182" s="12" t="n">
        <x:f>IF(Q1182="Higher PO cost",U1182,0)</x:f>
        <x:v>0</x:v>
      </x:c>
      <x:c r="Y1182" s="12" t="n">
        <x:f>IF(Q1182="Unclassified",U1182,0)</x:f>
        <x:v>0</x:v>
      </x:c>
    </x:row>
    <x:row r="1183" ht="22" customHeight="1">
      <x:c r="A1183" s="2" t="str">
        <x:v>COIL</x:v>
      </x:c>
      <x:c r="B1183" s="2" t="str">
        <x:v>60</x:v>
      </x:c>
      <x:c r="C1183" s="2" t="str">
        <x:v>18WHT12-4</x:v>
      </x:c>
      <x:c r="D1183" s="2" t="str">
        <x:v>6102962</x:v>
      </x:c>
      <x:c r="E1183" s="2" t="str">
        <x:v>0</x:v>
      </x:c>
      <x:c r="F1183" s="2" t="str">
        <x:v>21</x:v>
      </x:c>
      <x:c r="G1183" s="10"/>
      <x:c r="H1183" s="10" t="n">
        <x:v>46346</x:v>
      </x:c>
      <x:c r="I1183" s="7" t="n">
        <x:v>8400</x:v>
      </x:c>
      <x:c r="J1183" s="7" t="n">
        <x:v>8400</x:v>
      </x:c>
      <x:c r="K1183" s="7" t="n">
        <x:v>1</x:v>
      </x:c>
      <x:c r="L1183" s="8" t="n">
        <x:v>12.84</x:v>
      </x:c>
      <x:c r="M1183" s="9" t="n">
        <x:v>0</x:v>
      </x:c>
      <x:c r="N1183" s="2" t="str">
        <x:v>a</x:v>
      </x:c>
      <x:c r="O1183" s="2" t="n">
        <x:v>1</x:v>
      </x:c>
      <x:c r="P1183" s="2" t="n">
        <x:v>100</x:v>
      </x:c>
      <x:c r="Q1183" s="2" t="str">
        <x:v>Baseline PO cost</x:v>
      </x:c>
      <x:c r="R1183" s="2" t="str">
        <x:v>Incoming active PO</x:v>
      </x:c>
      <x:c r="S1183" s="12" t="n">
        <x:f>IF(AND(ISNUMBER(G1183),G1183&gt;0,G1183&lt;=Summary!$E$5,I1183&gt;0),I1183*K1183,0)</x:f>
        <x:v>0</x:v>
      </x:c>
      <x:c r="T1183" s="12" t="n">
        <x:f>MIN(S1183,MAX(0,'Inventory detail'!E116-SUM(S1177:S1182)))</x:f>
        <x:v>0</x:v>
      </x:c>
      <x:c r="U1183" s="12" t="n">
        <x:f>IF(O1183=1,J1183*K1183,0)</x:f>
        <x:v>8400</x:v>
      </x:c>
      <x:c r="V1183" s="13" t="n">
        <x:f>IF(O1183=0,"",IF(H1183="","",MAX(H1183,Summary!$E$5)))</x:f>
        <x:v>46346</x:v>
      </x:c>
      <x:c r="W1183" s="12" t="n">
        <x:f>IF(Q1183="Baseline PO cost",U1183,0)</x:f>
        <x:v>8400</x:v>
      </x:c>
      <x:c r="X1183" s="12" t="n">
        <x:f>IF(Q1183="Higher PO cost",U1183,0)</x:f>
        <x:v>0</x:v>
      </x:c>
      <x:c r="Y1183" s="12" t="n">
        <x:f>IF(Q1183="Unclassified",U1183,0)</x:f>
        <x:v>0</x:v>
      </x:c>
    </x:row>
    <x:row r="1184" ht="22" customHeight="1">
      <x:c r="A1184" s="2" t="str">
        <x:v>COIL</x:v>
      </x:c>
      <x:c r="B1184" s="2" t="str">
        <x:v>60</x:v>
      </x:c>
      <x:c r="C1184" s="2" t="str">
        <x:v>18WHT12-4</x:v>
      </x:c>
      <x:c r="D1184" s="2" t="str">
        <x:v>6102953</x:v>
      </x:c>
      <x:c r="E1184" s="2" t="str">
        <x:v>0</x:v>
      </x:c>
      <x:c r="F1184" s="2" t="str">
        <x:v>21</x:v>
      </x:c>
      <x:c r="G1184" s="10"/>
      <x:c r="H1184" s="10" t="n">
        <x:v>46325</x:v>
      </x:c>
      <x:c r="I1184" s="7" t="n">
        <x:v>2800</x:v>
      </x:c>
      <x:c r="J1184" s="7" t="n">
        <x:v>2800</x:v>
      </x:c>
      <x:c r="K1184" s="7" t="n">
        <x:v>1</x:v>
      </x:c>
      <x:c r="L1184" s="8" t="n">
        <x:v>12.84</x:v>
      </x:c>
      <x:c r="M1184" s="9" t="n">
        <x:v>0</x:v>
      </x:c>
      <x:c r="N1184" s="2" t="str">
        <x:v>a</x:v>
      </x:c>
      <x:c r="O1184" s="2" t="n">
        <x:v>1</x:v>
      </x:c>
      <x:c r="P1184" s="2" t="n">
        <x:v>100</x:v>
      </x:c>
      <x:c r="Q1184" s="2" t="str">
        <x:v>Baseline PO cost</x:v>
      </x:c>
      <x:c r="R1184" s="2" t="str">
        <x:v>Incoming active PO</x:v>
      </x:c>
      <x:c r="S1184" s="12" t="n">
        <x:f>IF(AND(ISNUMBER(G1184),G1184&gt;0,G1184&lt;=Summary!$E$5,I1184&gt;0),I1184*K1184,0)</x:f>
        <x:v>0</x:v>
      </x:c>
      <x:c r="T1184" s="12" t="n">
        <x:f>MIN(S1184,MAX(0,'Inventory detail'!E116-SUM(S1177:S1183)))</x:f>
        <x:v>0</x:v>
      </x:c>
      <x:c r="U1184" s="12" t="n">
        <x:f>IF(O1184=1,J1184*K1184,0)</x:f>
        <x:v>2800</x:v>
      </x:c>
      <x:c r="V1184" s="13" t="n">
        <x:f>IF(O1184=0,"",IF(H1184="","",MAX(H1184,Summary!$E$5)))</x:f>
        <x:v>46325</x:v>
      </x:c>
      <x:c r="W1184" s="12" t="n">
        <x:f>IF(Q1184="Baseline PO cost",U1184,0)</x:f>
        <x:v>2800</x:v>
      </x:c>
      <x:c r="X1184" s="12" t="n">
        <x:f>IF(Q1184="Higher PO cost",U1184,0)</x:f>
        <x:v>0</x:v>
      </x:c>
      <x:c r="Y1184" s="12" t="n">
        <x:f>IF(Q1184="Unclassified",U1184,0)</x:f>
        <x:v>0</x:v>
      </x:c>
    </x:row>
    <x:row r="1185" ht="22" customHeight="1">
      <x:c r="A1185" s="2" t="str">
        <x:v>COIL</x:v>
      </x:c>
      <x:c r="B1185" s="2" t="str">
        <x:v>60</x:v>
      </x:c>
      <x:c r="C1185" s="2" t="str">
        <x:v>18WHT36-4</x:v>
      </x:c>
      <x:c r="D1185" s="2" t="str">
        <x:v>6102937</x:v>
      </x:c>
      <x:c r="E1185" s="2" t="str">
        <x:v>0</x:v>
      </x:c>
      <x:c r="F1185" s="2" t="str">
        <x:v>47</x:v>
      </x:c>
      <x:c r="G1185" s="10" t="n">
        <x:v>46255</x:v>
      </x:c>
      <x:c r="H1185" s="10" t="n">
        <x:v>46254</x:v>
      </x:c>
      <x:c r="I1185" s="7" t="n">
        <x:v>500</x:v>
      </x:c>
      <x:c r="J1185" s="7" t="n">
        <x:v>500</x:v>
      </x:c>
      <x:c r="K1185" s="7" t="n">
        <x:v>1</x:v>
      </x:c>
      <x:c r="L1185" s="8" t="n">
        <x:v>37.26</x:v>
      </x:c>
      <x:c r="M1185" s="9" t="n">
        <x:v>210.1</x:v>
      </x:c>
      <x:c r="N1185" s="2" t="str">
        <x:v>i</x:v>
      </x:c>
      <x:c r="O1185" s="2" t="n">
        <x:v>0</x:v>
      </x:c>
      <x:c r="P1185" s="2" t="n">
        <x:v>100</x:v>
      </x:c>
      <x:c r="Q1185" s="2" t="str">
        <x:v>Baseline PO cost</x:v>
      </x:c>
      <x:c r="R1185" s="2" t="str">
        <x:v>Received</x:v>
      </x:c>
      <x:c r="S1185" s="12" t="n">
        <x:f>IF(AND(ISNUMBER(G1185),G1185&gt;0,G1185&lt;=Summary!$E$5,I1185&gt;0),I1185*K1185,0)</x:f>
        <x:v>500</x:v>
      </x:c>
      <x:c r="T1185" s="12" t="n">
        <x:f>MIN(S1185,MAX(0,'Inventory detail'!E521-0))</x:f>
        <x:v>500</x:v>
      </x:c>
      <x:c r="U1185" s="12" t="n">
        <x:f>IF(O1185=1,J1185*K1185,0)</x:f>
        <x:v>0</x:v>
      </x:c>
      <x:c r="V1185" s="13" t="str">
        <x:f>IF(O1185=0,"",IF(H1185="","",MAX(H1185,Summary!$E$5)))</x:f>
      </x:c>
      <x:c r="W1185" s="12" t="n">
        <x:f>IF(Q1185="Baseline PO cost",U1185,0)</x:f>
        <x:v>0</x:v>
      </x:c>
      <x:c r="X1185" s="12" t="n">
        <x:f>IF(Q1185="Higher PO cost",U1185,0)</x:f>
        <x:v>0</x:v>
      </x:c>
      <x:c r="Y1185" s="12" t="n">
        <x:f>IF(Q1185="Unclassified",U1185,0)</x:f>
        <x:v>0</x:v>
      </x:c>
    </x:row>
    <x:row r="1186" ht="22" customHeight="1">
      <x:c r="A1186" s="2" t="str">
        <x:v>COIL</x:v>
      </x:c>
      <x:c r="B1186" s="2" t="str">
        <x:v>60</x:v>
      </x:c>
      <x:c r="C1186" s="2" t="str">
        <x:v>18WHT36-4</x:v>
      </x:c>
      <x:c r="D1186" s="2" t="str">
        <x:v>6102953</x:v>
      </x:c>
      <x:c r="E1186" s="2" t="str">
        <x:v>0</x:v>
      </x:c>
      <x:c r="F1186" s="2" t="str">
        <x:v>41</x:v>
      </x:c>
      <x:c r="G1186" s="10"/>
      <x:c r="H1186" s="10" t="n">
        <x:v>46325</x:v>
      </x:c>
      <x:c r="I1186" s="7" t="n">
        <x:v>500</x:v>
      </x:c>
      <x:c r="J1186" s="7" t="n">
        <x:v>500</x:v>
      </x:c>
      <x:c r="K1186" s="7" t="n">
        <x:v>1</x:v>
      </x:c>
      <x:c r="L1186" s="8" t="n">
        <x:v>37.26</x:v>
      </x:c>
      <x:c r="M1186" s="9" t="n">
        <x:v>0</x:v>
      </x:c>
      <x:c r="N1186" s="2" t="str">
        <x:v>a</x:v>
      </x:c>
      <x:c r="O1186" s="2" t="n">
        <x:v>1</x:v>
      </x:c>
      <x:c r="P1186" s="2" t="n">
        <x:v>100</x:v>
      </x:c>
      <x:c r="Q1186" s="2" t="str">
        <x:v>Baseline PO cost</x:v>
      </x:c>
      <x:c r="R1186" s="2" t="str">
        <x:v>Incoming active PO</x:v>
      </x:c>
      <x:c r="S1186" s="12" t="n">
        <x:f>IF(AND(ISNUMBER(G1186),G1186&gt;0,G1186&lt;=Summary!$E$5,I1186&gt;0),I1186*K1186,0)</x:f>
        <x:v>0</x:v>
      </x:c>
      <x:c r="T1186" s="12" t="n">
        <x:f>MIN(S1186,MAX(0,'Inventory detail'!E521-SUM(S1185:S1185)))</x:f>
        <x:v>0</x:v>
      </x:c>
      <x:c r="U1186" s="12" t="n">
        <x:f>IF(O1186=1,J1186*K1186,0)</x:f>
        <x:v>500</x:v>
      </x:c>
      <x:c r="V1186" s="13" t="n">
        <x:f>IF(O1186=0,"",IF(H1186="","",MAX(H1186,Summary!$E$5)))</x:f>
        <x:v>46325</x:v>
      </x:c>
      <x:c r="W1186" s="12" t="n">
        <x:f>IF(Q1186="Baseline PO cost",U1186,0)</x:f>
        <x:v>500</x:v>
      </x:c>
      <x:c r="X1186" s="12" t="n">
        <x:f>IF(Q1186="Higher PO cost",U1186,0)</x:f>
        <x:v>0</x:v>
      </x:c>
      <x:c r="Y1186" s="12" t="n">
        <x:f>IF(Q1186="Unclassified",U1186,0)</x:f>
        <x:v>0</x:v>
      </x:c>
    </x:row>
    <x:row r="1187" ht="22" customHeight="1">
      <x:c r="A1187" s="2" t="str">
        <x:v>COIL</x:v>
      </x:c>
      <x:c r="B1187" s="2" t="str">
        <x:v>60</x:v>
      </x:c>
      <x:c r="C1187" s="2" t="str">
        <x:v>20BLK12-4</x:v>
      </x:c>
      <x:c r="D1187" s="2" t="str">
        <x:v>6102947</x:v>
      </x:c>
      <x:c r="E1187" s="2" t="str">
        <x:v>0</x:v>
      </x:c>
      <x:c r="F1187" s="2" t="str">
        <x:v>26</x:v>
      </x:c>
      <x:c r="G1187" s="10" t="n">
        <x:v>46301</x:v>
      </x:c>
      <x:c r="H1187" s="10" t="n">
        <x:v>46304</x:v>
      </x:c>
      <x:c r="I1187" s="7" t="n">
        <x:v>8400</x:v>
      </x:c>
      <x:c r="J1187" s="7" t="n">
        <x:v>8400</x:v>
      </x:c>
      <x:c r="K1187" s="7" t="n">
        <x:v>1</x:v>
      </x:c>
      <x:c r="L1187" s="8" t="n">
        <x:v>11.05</x:v>
      </x:c>
      <x:c r="M1187" s="9" t="n">
        <x:v>1046.64</x:v>
      </x:c>
      <x:c r="N1187" s="2" t="str">
        <x:v>i</x:v>
      </x:c>
      <x:c r="O1187" s="2" t="n">
        <x:v>0</x:v>
      </x:c>
      <x:c r="P1187" s="2" t="n">
        <x:v>100</x:v>
      </x:c>
      <x:c r="Q1187" s="2" t="str">
        <x:v>Baseline PO cost</x:v>
      </x:c>
      <x:c r="R1187" s="2" t="str">
        <x:v>Received</x:v>
      </x:c>
      <x:c r="S1187" s="12" t="n">
        <x:f>IF(AND(ISNUMBER(G1187),G1187&gt;0,G1187&lt;=Summary!$E$5,I1187&gt;0),I1187*K1187,0)</x:f>
        <x:v>8400</x:v>
      </x:c>
      <x:c r="T1187" s="12" t="n">
        <x:f>MIN(S1187,MAX(0,'Inventory detail'!E41-0))</x:f>
        <x:v>8400</x:v>
      </x:c>
      <x:c r="U1187" s="12" t="n">
        <x:f>IF(O1187=1,J1187*K1187,0)</x:f>
        <x:v>0</x:v>
      </x:c>
      <x:c r="V1187" s="13" t="str">
        <x:f>IF(O1187=0,"",IF(H1187="","",MAX(H1187,Summary!$E$5)))</x:f>
      </x:c>
      <x:c r="W1187" s="12" t="n">
        <x:f>IF(Q1187="Baseline PO cost",U1187,0)</x:f>
        <x:v>0</x:v>
      </x:c>
      <x:c r="X1187" s="12" t="n">
        <x:f>IF(Q1187="Higher PO cost",U1187,0)</x:f>
        <x:v>0</x:v>
      </x:c>
      <x:c r="Y1187" s="12" t="n">
        <x:f>IF(Q1187="Unclassified",U1187,0)</x:f>
        <x:v>0</x:v>
      </x:c>
    </x:row>
    <x:row r="1188" ht="22" customHeight="1">
      <x:c r="A1188" s="2" t="str">
        <x:v>COIL</x:v>
      </x:c>
      <x:c r="B1188" s="2" t="str">
        <x:v>60</x:v>
      </x:c>
      <x:c r="C1188" s="2" t="str">
        <x:v>20BLK12-4</x:v>
      </x:c>
      <x:c r="D1188" s="2" t="str">
        <x:v>6102937</x:v>
      </x:c>
      <x:c r="E1188" s="2" t="str">
        <x:v>0</x:v>
      </x:c>
      <x:c r="F1188" s="2" t="str">
        <x:v>24</x:v>
      </x:c>
      <x:c r="G1188" s="10" t="n">
        <x:v>46255</x:v>
      </x:c>
      <x:c r="H1188" s="10" t="n">
        <x:v>46254</x:v>
      </x:c>
      <x:c r="I1188" s="7" t="n">
        <x:v>14000</x:v>
      </x:c>
      <x:c r="J1188" s="7" t="n">
        <x:v>14000</x:v>
      </x:c>
      <x:c r="K1188" s="7" t="n">
        <x:v>1</x:v>
      </x:c>
      <x:c r="L1188" s="8" t="n">
        <x:v>11.05</x:v>
      </x:c>
      <x:c r="M1188" s="9" t="n">
        <x:v>1744.4</x:v>
      </x:c>
      <x:c r="N1188" s="2" t="str">
        <x:v>i</x:v>
      </x:c>
      <x:c r="O1188" s="2" t="n">
        <x:v>0</x:v>
      </x:c>
      <x:c r="P1188" s="2" t="n">
        <x:v>100</x:v>
      </x:c>
      <x:c r="Q1188" s="2" t="str">
        <x:v>Baseline PO cost</x:v>
      </x:c>
      <x:c r="R1188" s="2" t="str">
        <x:v>Received</x:v>
      </x:c>
      <x:c r="S1188" s="12" t="n">
        <x:f>IF(AND(ISNUMBER(G1188),G1188&gt;0,G1188&lt;=Summary!$E$5,I1188&gt;0),I1188*K1188,0)</x:f>
        <x:v>14000</x:v>
      </x:c>
      <x:c r="T1188" s="12" t="n">
        <x:f>MIN(S1188,MAX(0,'Inventory detail'!E41-SUM(S1187:S1187)))</x:f>
        <x:v>13600</x:v>
      </x:c>
      <x:c r="U1188" s="12" t="n">
        <x:f>IF(O1188=1,J1188*K1188,0)</x:f>
        <x:v>0</x:v>
      </x:c>
      <x:c r="V1188" s="13" t="str">
        <x:f>IF(O1188=0,"",IF(H1188="","",MAX(H1188,Summary!$E$5)))</x:f>
      </x:c>
      <x:c r="W1188" s="12" t="n">
        <x:f>IF(Q1188="Baseline PO cost",U1188,0)</x:f>
        <x:v>0</x:v>
      </x:c>
      <x:c r="X1188" s="12" t="n">
        <x:f>IF(Q1188="Higher PO cost",U1188,0)</x:f>
        <x:v>0</x:v>
      </x:c>
      <x:c r="Y1188" s="12" t="n">
        <x:f>IF(Q1188="Unclassified",U1188,0)</x:f>
        <x:v>0</x:v>
      </x:c>
    </x:row>
    <x:row r="1189" ht="22" customHeight="1">
      <x:c r="A1189" s="2" t="str">
        <x:v>COIL</x:v>
      </x:c>
      <x:c r="B1189" s="2" t="str">
        <x:v>60</x:v>
      </x:c>
      <x:c r="C1189" s="2" t="str">
        <x:v>20BLK12-4</x:v>
      </x:c>
      <x:c r="D1189" s="2" t="str">
        <x:v>6102932</x:v>
      </x:c>
      <x:c r="E1189" s="2" t="str">
        <x:v>0</x:v>
      </x:c>
      <x:c r="F1189" s="2" t="str">
        <x:v>21</x:v>
      </x:c>
      <x:c r="G1189" s="10" t="n">
        <x:v>46204</x:v>
      </x:c>
      <x:c r="H1189" s="10" t="n">
        <x:v>46205</x:v>
      </x:c>
      <x:c r="I1189" s="7" t="n">
        <x:v>9800</x:v>
      </x:c>
      <x:c r="J1189" s="7" t="n">
        <x:v>9800</x:v>
      </x:c>
      <x:c r="K1189" s="7" t="n">
        <x:v>1</x:v>
      </x:c>
      <x:c r="L1189" s="8" t="n">
        <x:v>11.05</x:v>
      </x:c>
      <x:c r="M1189" s="9" t="n">
        <x:v>1221.08</x:v>
      </x:c>
      <x:c r="N1189" s="2" t="str">
        <x:v>i</x:v>
      </x:c>
      <x:c r="O1189" s="2" t="n">
        <x:v>0</x:v>
      </x:c>
      <x:c r="P1189" s="2" t="n">
        <x:v>100</x:v>
      </x:c>
      <x:c r="Q1189" s="2" t="str">
        <x:v>Baseline PO cost</x:v>
      </x:c>
      <x:c r="R1189" s="2" t="str">
        <x:v>Received</x:v>
      </x:c>
      <x:c r="S1189" s="12" t="n">
        <x:f>IF(AND(ISNUMBER(G1189),G1189&gt;0,G1189&lt;=Summary!$E$5,I1189&gt;0),I1189*K1189,0)</x:f>
        <x:v>9800</x:v>
      </x:c>
      <x:c r="T1189" s="12" t="n">
        <x:f>MIN(S1189,MAX(0,'Inventory detail'!E41-SUM(S1187:S1188)))</x:f>
        <x:v>0</x:v>
      </x:c>
      <x:c r="U1189" s="12" t="n">
        <x:f>IF(O1189=1,J1189*K1189,0)</x:f>
        <x:v>0</x:v>
      </x:c>
      <x:c r="V1189" s="13" t="str">
        <x:f>IF(O1189=0,"",IF(H1189="","",MAX(H1189,Summary!$E$5)))</x:f>
      </x:c>
      <x:c r="W1189" s="12" t="n">
        <x:f>IF(Q1189="Baseline PO cost",U1189,0)</x:f>
        <x:v>0</x:v>
      </x:c>
      <x:c r="X1189" s="12" t="n">
        <x:f>IF(Q1189="Higher PO cost",U1189,0)</x:f>
        <x:v>0</x:v>
      </x:c>
      <x:c r="Y1189" s="12" t="n">
        <x:f>IF(Q1189="Unclassified",U1189,0)</x:f>
        <x:v>0</x:v>
      </x:c>
    </x:row>
    <x:row r="1190" ht="22" customHeight="1">
      <x:c r="A1190" s="2" t="str">
        <x:v>COIL</x:v>
      </x:c>
      <x:c r="B1190" s="2" t="str">
        <x:v>60</x:v>
      </x:c>
      <x:c r="C1190" s="2" t="str">
        <x:v>20BLK12-4</x:v>
      </x:c>
      <x:c r="D1190" s="2" t="str">
        <x:v>6102924</x:v>
      </x:c>
      <x:c r="E1190" s="2" t="str">
        <x:v>0</x:v>
      </x:c>
      <x:c r="F1190" s="2" t="str">
        <x:v>23</x:v>
      </x:c>
      <x:c r="G1190" s="10" t="n">
        <x:v>46185</x:v>
      </x:c>
      <x:c r="H1190" s="10" t="n">
        <x:v>46185</x:v>
      </x:c>
      <x:c r="I1190" s="7" t="n">
        <x:v>11200</x:v>
      </x:c>
      <x:c r="J1190" s="7" t="n">
        <x:v>11200</x:v>
      </x:c>
      <x:c r="K1190" s="7" t="n">
        <x:v>1</x:v>
      </x:c>
      <x:c r="L1190" s="8" t="n">
        <x:v>11.05</x:v>
      </x:c>
      <x:c r="M1190" s="9" t="n">
        <x:v>1395.52</x:v>
      </x:c>
      <x:c r="N1190" s="2" t="str">
        <x:v>i</x:v>
      </x:c>
      <x:c r="O1190" s="2" t="n">
        <x:v>0</x:v>
      </x:c>
      <x:c r="P1190" s="2" t="n">
        <x:v>100</x:v>
      </x:c>
      <x:c r="Q1190" s="2" t="str">
        <x:v>Baseline PO cost</x:v>
      </x:c>
      <x:c r="R1190" s="2" t="str">
        <x:v>Received</x:v>
      </x:c>
      <x:c r="S1190" s="12" t="n">
        <x:f>IF(AND(ISNUMBER(G1190),G1190&gt;0,G1190&lt;=Summary!$E$5,I1190&gt;0),I1190*K1190,0)</x:f>
        <x:v>11200</x:v>
      </x:c>
      <x:c r="T1190" s="12" t="n">
        <x:f>MIN(S1190,MAX(0,'Inventory detail'!E41-SUM(S1187:S1189)))</x:f>
        <x:v>0</x:v>
      </x:c>
      <x:c r="U1190" s="12" t="n">
        <x:f>IF(O1190=1,J1190*K1190,0)</x:f>
        <x:v>0</x:v>
      </x:c>
      <x:c r="V1190" s="13" t="str">
        <x:f>IF(O1190=0,"",IF(H1190="","",MAX(H1190,Summary!$E$5)))</x:f>
      </x:c>
      <x:c r="W1190" s="12" t="n">
        <x:f>IF(Q1190="Baseline PO cost",U1190,0)</x:f>
        <x:v>0</x:v>
      </x:c>
      <x:c r="X1190" s="12" t="n">
        <x:f>IF(Q1190="Higher PO cost",U1190,0)</x:f>
        <x:v>0</x:v>
      </x:c>
      <x:c r="Y1190" s="12" t="n">
        <x:f>IF(Q1190="Unclassified",U1190,0)</x:f>
        <x:v>0</x:v>
      </x:c>
    </x:row>
    <x:row r="1191" ht="22" customHeight="1">
      <x:c r="A1191" s="2" t="str">
        <x:v>COIL</x:v>
      </x:c>
      <x:c r="B1191" s="2" t="str">
        <x:v>60</x:v>
      </x:c>
      <x:c r="C1191" s="2" t="str">
        <x:v>20BLK12-4</x:v>
      </x:c>
      <x:c r="D1191" s="2" t="str">
        <x:v>6102918</x:v>
      </x:c>
      <x:c r="E1191" s="2" t="str">
        <x:v>0</x:v>
      </x:c>
      <x:c r="F1191" s="2" t="str">
        <x:v>24</x:v>
      </x:c>
      <x:c r="G1191" s="10" t="n">
        <x:v>46161</x:v>
      </x:c>
      <x:c r="H1191" s="10" t="n">
        <x:v>46160</x:v>
      </x:c>
      <x:c r="I1191" s="7" t="n">
        <x:v>9800</x:v>
      </x:c>
      <x:c r="J1191" s="7" t="n">
        <x:v>9800</x:v>
      </x:c>
      <x:c r="K1191" s="7" t="n">
        <x:v>1</x:v>
      </x:c>
      <x:c r="L1191" s="8" t="n">
        <x:v>11.05</x:v>
      </x:c>
      <x:c r="M1191" s="9" t="n">
        <x:v>1221.08</x:v>
      </x:c>
      <x:c r="N1191" s="2" t="str">
        <x:v>i</x:v>
      </x:c>
      <x:c r="O1191" s="2" t="n">
        <x:v>0</x:v>
      </x:c>
      <x:c r="P1191" s="2" t="n">
        <x:v>100</x:v>
      </x:c>
      <x:c r="Q1191" s="2" t="str">
        <x:v>Baseline PO cost</x:v>
      </x:c>
      <x:c r="R1191" s="2" t="str">
        <x:v>Received</x:v>
      </x:c>
      <x:c r="S1191" s="12" t="n">
        <x:f>IF(AND(ISNUMBER(G1191),G1191&gt;0,G1191&lt;=Summary!$E$5,I1191&gt;0),I1191*K1191,0)</x:f>
        <x:v>9800</x:v>
      </x:c>
      <x:c r="T1191" s="12" t="n">
        <x:f>MIN(S1191,MAX(0,'Inventory detail'!E41-SUM(S1187:S1190)))</x:f>
        <x:v>0</x:v>
      </x:c>
      <x:c r="U1191" s="12" t="n">
        <x:f>IF(O1191=1,J1191*K1191,0)</x:f>
        <x:v>0</x:v>
      </x:c>
      <x:c r="V1191" s="13" t="str">
        <x:f>IF(O1191=0,"",IF(H1191="","",MAX(H1191,Summary!$E$5)))</x:f>
      </x:c>
      <x:c r="W1191" s="12" t="n">
        <x:f>IF(Q1191="Baseline PO cost",U1191,0)</x:f>
        <x:v>0</x:v>
      </x:c>
      <x:c r="X1191" s="12" t="n">
        <x:f>IF(Q1191="Higher PO cost",U1191,0)</x:f>
        <x:v>0</x:v>
      </x:c>
      <x:c r="Y1191" s="12" t="n">
        <x:f>IF(Q1191="Unclassified",U1191,0)</x:f>
        <x:v>0</x:v>
      </x:c>
    </x:row>
    <x:row r="1192" ht="22" customHeight="1">
      <x:c r="A1192" s="2" t="str">
        <x:v>COIL</x:v>
      </x:c>
      <x:c r="B1192" s="2" t="str">
        <x:v>60</x:v>
      </x:c>
      <x:c r="C1192" s="2" t="str">
        <x:v>20BLK12-4</x:v>
      </x:c>
      <x:c r="D1192" s="2" t="str">
        <x:v>6102911</x:v>
      </x:c>
      <x:c r="E1192" s="2" t="str">
        <x:v>0</x:v>
      </x:c>
      <x:c r="F1192" s="2" t="str">
        <x:v>23</x:v>
      </x:c>
      <x:c r="G1192" s="10" t="n">
        <x:v>46128</x:v>
      </x:c>
      <x:c r="H1192" s="10" t="n">
        <x:v>46129</x:v>
      </x:c>
      <x:c r="I1192" s="7" t="n">
        <x:v>9800</x:v>
      </x:c>
      <x:c r="J1192" s="7" t="n">
        <x:v>9800</x:v>
      </x:c>
      <x:c r="K1192" s="7" t="n">
        <x:v>1</x:v>
      </x:c>
      <x:c r="L1192" s="8" t="n">
        <x:v>11.05</x:v>
      </x:c>
      <x:c r="M1192" s="9" t="n">
        <x:v>1185.8</x:v>
      </x:c>
      <x:c r="N1192" s="2" t="str">
        <x:v>i</x:v>
      </x:c>
      <x:c r="O1192" s="2" t="n">
        <x:v>0</x:v>
      </x:c>
      <x:c r="P1192" s="2" t="n">
        <x:v>100</x:v>
      </x:c>
      <x:c r="Q1192" s="2" t="str">
        <x:v>Baseline PO cost</x:v>
      </x:c>
      <x:c r="R1192" s="2" t="str">
        <x:v>Received</x:v>
      </x:c>
      <x:c r="S1192" s="12" t="n">
        <x:f>IF(AND(ISNUMBER(G1192),G1192&gt;0,G1192&lt;=Summary!$E$5,I1192&gt;0),I1192*K1192,0)</x:f>
        <x:v>9800</x:v>
      </x:c>
      <x:c r="T1192" s="12" t="n">
        <x:f>MIN(S1192,MAX(0,'Inventory detail'!E41-SUM(S1187:S1191)))</x:f>
        <x:v>0</x:v>
      </x:c>
      <x:c r="U1192" s="12" t="n">
        <x:f>IF(O1192=1,J1192*K1192,0)</x:f>
        <x:v>0</x:v>
      </x:c>
      <x:c r="V1192" s="13" t="str">
        <x:f>IF(O1192=0,"",IF(H1192="","",MAX(H1192,Summary!$E$5)))</x:f>
      </x:c>
      <x:c r="W1192" s="12" t="n">
        <x:f>IF(Q1192="Baseline PO cost",U1192,0)</x:f>
        <x:v>0</x:v>
      </x:c>
      <x:c r="X1192" s="12" t="n">
        <x:f>IF(Q1192="Higher PO cost",U1192,0)</x:f>
        <x:v>0</x:v>
      </x:c>
      <x:c r="Y1192" s="12" t="n">
        <x:f>IF(Q1192="Unclassified",U1192,0)</x:f>
        <x:v>0</x:v>
      </x:c>
    </x:row>
    <x:row r="1193" ht="22" customHeight="1">
      <x:c r="A1193" s="2" t="str">
        <x:v>COIL</x:v>
      </x:c>
      <x:c r="B1193" s="2" t="str">
        <x:v>60</x:v>
      </x:c>
      <x:c r="C1193" s="2" t="str">
        <x:v>20BLK12-4</x:v>
      </x:c>
      <x:c r="D1193" s="2" t="str">
        <x:v>6102905</x:v>
      </x:c>
      <x:c r="E1193" s="2" t="str">
        <x:v>0</x:v>
      </x:c>
      <x:c r="F1193" s="2" t="str">
        <x:v>24</x:v>
      </x:c>
      <x:c r="G1193" s="10" t="n">
        <x:v>46111</x:v>
      </x:c>
      <x:c r="H1193" s="10" t="n">
        <x:v>46122</x:v>
      </x:c>
      <x:c r="I1193" s="7" t="n">
        <x:v>22400</x:v>
      </x:c>
      <x:c r="J1193" s="7" t="n">
        <x:v>22400</x:v>
      </x:c>
      <x:c r="K1193" s="7" t="n">
        <x:v>1</x:v>
      </x:c>
      <x:c r="L1193" s="8" t="n">
        <x:v>11.05</x:v>
      </x:c>
      <x:c r="M1193" s="9" t="n">
        <x:v>2710.4</x:v>
      </x:c>
      <x:c r="N1193" s="2" t="str">
        <x:v>i</x:v>
      </x:c>
      <x:c r="O1193" s="2" t="n">
        <x:v>0</x:v>
      </x:c>
      <x:c r="P1193" s="2" t="n">
        <x:v>100</x:v>
      </x:c>
      <x:c r="Q1193" s="2" t="str">
        <x:v>Baseline PO cost</x:v>
      </x:c>
      <x:c r="R1193" s="2" t="str">
        <x:v>Received</x:v>
      </x:c>
      <x:c r="S1193" s="12" t="n">
        <x:f>IF(AND(ISNUMBER(G1193),G1193&gt;0,G1193&lt;=Summary!$E$5,I1193&gt;0),I1193*K1193,0)</x:f>
        <x:v>22400</x:v>
      </x:c>
      <x:c r="T1193" s="12" t="n">
        <x:f>MIN(S1193,MAX(0,'Inventory detail'!E41-SUM(S1187:S1192)))</x:f>
        <x:v>0</x:v>
      </x:c>
      <x:c r="U1193" s="12" t="n">
        <x:f>IF(O1193=1,J1193*K1193,0)</x:f>
        <x:v>0</x:v>
      </x:c>
      <x:c r="V1193" s="13" t="str">
        <x:f>IF(O1193=0,"",IF(H1193="","",MAX(H1193,Summary!$E$5)))</x:f>
      </x:c>
      <x:c r="W1193" s="12" t="n">
        <x:f>IF(Q1193="Baseline PO cost",U1193,0)</x:f>
        <x:v>0</x:v>
      </x:c>
      <x:c r="X1193" s="12" t="n">
        <x:f>IF(Q1193="Higher PO cost",U1193,0)</x:f>
        <x:v>0</x:v>
      </x:c>
      <x:c r="Y1193" s="12" t="n">
        <x:f>IF(Q1193="Unclassified",U1193,0)</x:f>
        <x:v>0</x:v>
      </x:c>
    </x:row>
    <x:row r="1194" ht="22" customHeight="1">
      <x:c r="A1194" s="2" t="str">
        <x:v>COIL</x:v>
      </x:c>
      <x:c r="B1194" s="2" t="str">
        <x:v>60</x:v>
      </x:c>
      <x:c r="C1194" s="2" t="str">
        <x:v>20BLK12-4</x:v>
      </x:c>
      <x:c r="D1194" s="2" t="str">
        <x:v>6102897</x:v>
      </x:c>
      <x:c r="E1194" s="2" t="str">
        <x:v>0</x:v>
      </x:c>
      <x:c r="F1194" s="2" t="str">
        <x:v>21</x:v>
      </x:c>
      <x:c r="G1194" s="10" t="n">
        <x:v>46086</x:v>
      </x:c>
      <x:c r="H1194" s="10" t="n">
        <x:v>46094</x:v>
      </x:c>
      <x:c r="I1194" s="7" t="n">
        <x:v>12600</x:v>
      </x:c>
      <x:c r="J1194" s="7" t="n">
        <x:v>12600</x:v>
      </x:c>
      <x:c r="K1194" s="7" t="n">
        <x:v>1</x:v>
      </x:c>
      <x:c r="L1194" s="8" t="n">
        <x:v>11.05</x:v>
      </x:c>
      <x:c r="M1194" s="9" t="n">
        <x:v>1524.6</x:v>
      </x:c>
      <x:c r="N1194" s="2" t="str">
        <x:v>i</x:v>
      </x:c>
      <x:c r="O1194" s="2" t="n">
        <x:v>0</x:v>
      </x:c>
      <x:c r="P1194" s="2" t="n">
        <x:v>100</x:v>
      </x:c>
      <x:c r="Q1194" s="2" t="str">
        <x:v>Baseline PO cost</x:v>
      </x:c>
      <x:c r="R1194" s="2" t="str">
        <x:v>Received</x:v>
      </x:c>
      <x:c r="S1194" s="12" t="n">
        <x:f>IF(AND(ISNUMBER(G1194),G1194&gt;0,G1194&lt;=Summary!$E$5,I1194&gt;0),I1194*K1194,0)</x:f>
        <x:v>12600</x:v>
      </x:c>
      <x:c r="T1194" s="12" t="n">
        <x:f>MIN(S1194,MAX(0,'Inventory detail'!E41-SUM(S1187:S1193)))</x:f>
        <x:v>0</x:v>
      </x:c>
      <x:c r="U1194" s="12" t="n">
        <x:f>IF(O1194=1,J1194*K1194,0)</x:f>
        <x:v>0</x:v>
      </x:c>
      <x:c r="V1194" s="13" t="str">
        <x:f>IF(O1194=0,"",IF(H1194="","",MAX(H1194,Summary!$E$5)))</x:f>
      </x:c>
      <x:c r="W1194" s="12" t="n">
        <x:f>IF(Q1194="Baseline PO cost",U1194,0)</x:f>
        <x:v>0</x:v>
      </x:c>
      <x:c r="X1194" s="12" t="n">
        <x:f>IF(Q1194="Higher PO cost",U1194,0)</x:f>
        <x:v>0</x:v>
      </x:c>
      <x:c r="Y1194" s="12" t="n">
        <x:f>IF(Q1194="Unclassified",U1194,0)</x:f>
        <x:v>0</x:v>
      </x:c>
    </x:row>
    <x:row r="1195" ht="22" customHeight="1">
      <x:c r="A1195" s="2" t="str">
        <x:v>COIL</x:v>
      </x:c>
      <x:c r="B1195" s="2" t="str">
        <x:v>60</x:v>
      </x:c>
      <x:c r="C1195" s="2" t="str">
        <x:v>20BLK12-4</x:v>
      </x:c>
      <x:c r="D1195" s="2" t="str">
        <x:v>6102892</x:v>
      </x:c>
      <x:c r="E1195" s="2" t="str">
        <x:v>0</x:v>
      </x:c>
      <x:c r="F1195" s="2" t="str">
        <x:v>24</x:v>
      </x:c>
      <x:c r="G1195" s="10" t="n">
        <x:v>46059</x:v>
      </x:c>
      <x:c r="H1195" s="10" t="n">
        <x:v>46059</x:v>
      </x:c>
      <x:c r="I1195" s="7" t="n">
        <x:v>9800</x:v>
      </x:c>
      <x:c r="J1195" s="7" t="n">
        <x:v>9800</x:v>
      </x:c>
      <x:c r="K1195" s="7" t="n">
        <x:v>1</x:v>
      </x:c>
      <x:c r="L1195" s="8" t="n">
        <x:v>11.05</x:v>
      </x:c>
      <x:c r="M1195" s="9" t="n">
        <x:v>1185.8</x:v>
      </x:c>
      <x:c r="N1195" s="2" t="str">
        <x:v>i</x:v>
      </x:c>
      <x:c r="O1195" s="2" t="n">
        <x:v>0</x:v>
      </x:c>
      <x:c r="P1195" s="2" t="n">
        <x:v>100</x:v>
      </x:c>
      <x:c r="Q1195" s="2" t="str">
        <x:v>Baseline PO cost</x:v>
      </x:c>
      <x:c r="R1195" s="2" t="str">
        <x:v>Received</x:v>
      </x:c>
      <x:c r="S1195" s="12" t="n">
        <x:f>IF(AND(ISNUMBER(G1195),G1195&gt;0,G1195&lt;=Summary!$E$5,I1195&gt;0),I1195*K1195,0)</x:f>
        <x:v>9800</x:v>
      </x:c>
      <x:c r="T1195" s="12" t="n">
        <x:f>MIN(S1195,MAX(0,'Inventory detail'!E41-SUM(S1187:S1194)))</x:f>
        <x:v>0</x:v>
      </x:c>
      <x:c r="U1195" s="12" t="n">
        <x:f>IF(O1195=1,J1195*K1195,0)</x:f>
        <x:v>0</x:v>
      </x:c>
      <x:c r="V1195" s="13" t="str">
        <x:f>IF(O1195=0,"",IF(H1195="","",MAX(H1195,Summary!$E$5)))</x:f>
      </x:c>
      <x:c r="W1195" s="12" t="n">
        <x:f>IF(Q1195="Baseline PO cost",U1195,0)</x:f>
        <x:v>0</x:v>
      </x:c>
      <x:c r="X1195" s="12" t="n">
        <x:f>IF(Q1195="Higher PO cost",U1195,0)</x:f>
        <x:v>0</x:v>
      </x:c>
      <x:c r="Y1195" s="12" t="n">
        <x:f>IF(Q1195="Unclassified",U1195,0)</x:f>
        <x:v>0</x:v>
      </x:c>
    </x:row>
    <x:row r="1196" ht="22" customHeight="1">
      <x:c r="A1196" s="2" t="str">
        <x:v>COIL</x:v>
      </x:c>
      <x:c r="B1196" s="2" t="str">
        <x:v>60</x:v>
      </x:c>
      <x:c r="C1196" s="2" t="str">
        <x:v>20BLK12-4</x:v>
      </x:c>
      <x:c r="D1196" s="2" t="str">
        <x:v>6102962</x:v>
      </x:c>
      <x:c r="E1196" s="2" t="str">
        <x:v>0</x:v>
      </x:c>
      <x:c r="F1196" s="2" t="str">
        <x:v>22</x:v>
      </x:c>
      <x:c r="G1196" s="10"/>
      <x:c r="H1196" s="10" t="n">
        <x:v>46346</x:v>
      </x:c>
      <x:c r="I1196" s="7" t="n">
        <x:v>9800</x:v>
      </x:c>
      <x:c r="J1196" s="7" t="n">
        <x:v>9800</x:v>
      </x:c>
      <x:c r="K1196" s="7" t="n">
        <x:v>1</x:v>
      </x:c>
      <x:c r="L1196" s="8" t="n">
        <x:v>11.05</x:v>
      </x:c>
      <x:c r="M1196" s="9" t="n">
        <x:v>0</x:v>
      </x:c>
      <x:c r="N1196" s="2" t="str">
        <x:v>a</x:v>
      </x:c>
      <x:c r="O1196" s="2" t="n">
        <x:v>1</x:v>
      </x:c>
      <x:c r="P1196" s="2" t="n">
        <x:v>100</x:v>
      </x:c>
      <x:c r="Q1196" s="2" t="str">
        <x:v>Baseline PO cost</x:v>
      </x:c>
      <x:c r="R1196" s="2" t="str">
        <x:v>Incoming active PO</x:v>
      </x:c>
      <x:c r="S1196" s="12" t="n">
        <x:f>IF(AND(ISNUMBER(G1196),G1196&gt;0,G1196&lt;=Summary!$E$5,I1196&gt;0),I1196*K1196,0)</x:f>
        <x:v>0</x:v>
      </x:c>
      <x:c r="T1196" s="12" t="n">
        <x:f>MIN(S1196,MAX(0,'Inventory detail'!E41-SUM(S1187:S1195)))</x:f>
        <x:v>0</x:v>
      </x:c>
      <x:c r="U1196" s="12" t="n">
        <x:f>IF(O1196=1,J1196*K1196,0)</x:f>
        <x:v>9800</x:v>
      </x:c>
      <x:c r="V1196" s="13" t="n">
        <x:f>IF(O1196=0,"",IF(H1196="","",MAX(H1196,Summary!$E$5)))</x:f>
        <x:v>46346</x:v>
      </x:c>
      <x:c r="W1196" s="12" t="n">
        <x:f>IF(Q1196="Baseline PO cost",U1196,0)</x:f>
        <x:v>9800</x:v>
      </x:c>
      <x:c r="X1196" s="12" t="n">
        <x:f>IF(Q1196="Higher PO cost",U1196,0)</x:f>
        <x:v>0</x:v>
      </x:c>
      <x:c r="Y1196" s="12" t="n">
        <x:f>IF(Q1196="Unclassified",U1196,0)</x:f>
        <x:v>0</x:v>
      </x:c>
    </x:row>
    <x:row r="1197" ht="22" customHeight="1">
      <x:c r="A1197" s="2" t="str">
        <x:v>COIL</x:v>
      </x:c>
      <x:c r="B1197" s="2" t="str">
        <x:v>60</x:v>
      </x:c>
      <x:c r="C1197" s="2" t="str">
        <x:v>20BLK12-4</x:v>
      </x:c>
      <x:c r="D1197" s="2" t="str">
        <x:v>6102953</x:v>
      </x:c>
      <x:c r="E1197" s="2" t="str">
        <x:v>0</x:v>
      </x:c>
      <x:c r="F1197" s="2" t="str">
        <x:v>22</x:v>
      </x:c>
      <x:c r="G1197" s="10"/>
      <x:c r="H1197" s="10" t="n">
        <x:v>46325</x:v>
      </x:c>
      <x:c r="I1197" s="7" t="n">
        <x:v>14000</x:v>
      </x:c>
      <x:c r="J1197" s="7" t="n">
        <x:v>14000</x:v>
      </x:c>
      <x:c r="K1197" s="7" t="n">
        <x:v>1</x:v>
      </x:c>
      <x:c r="L1197" s="8" t="n">
        <x:v>11.05</x:v>
      </x:c>
      <x:c r="M1197" s="9" t="n">
        <x:v>0</x:v>
      </x:c>
      <x:c r="N1197" s="2" t="str">
        <x:v>a</x:v>
      </x:c>
      <x:c r="O1197" s="2" t="n">
        <x:v>1</x:v>
      </x:c>
      <x:c r="P1197" s="2" t="n">
        <x:v>100</x:v>
      </x:c>
      <x:c r="Q1197" s="2" t="str">
        <x:v>Baseline PO cost</x:v>
      </x:c>
      <x:c r="R1197" s="2" t="str">
        <x:v>Incoming active PO</x:v>
      </x:c>
      <x:c r="S1197" s="12" t="n">
        <x:f>IF(AND(ISNUMBER(G1197),G1197&gt;0,G1197&lt;=Summary!$E$5,I1197&gt;0),I1197*K1197,0)</x:f>
        <x:v>0</x:v>
      </x:c>
      <x:c r="T1197" s="12" t="n">
        <x:f>MIN(S1197,MAX(0,'Inventory detail'!E41-SUM(S1187:S1196)))</x:f>
        <x:v>0</x:v>
      </x:c>
      <x:c r="U1197" s="12" t="n">
        <x:f>IF(O1197=1,J1197*K1197,0)</x:f>
        <x:v>14000</x:v>
      </x:c>
      <x:c r="V1197" s="13" t="n">
        <x:f>IF(O1197=0,"",IF(H1197="","",MAX(H1197,Summary!$E$5)))</x:f>
        <x:v>46325</x:v>
      </x:c>
      <x:c r="W1197" s="12" t="n">
        <x:f>IF(Q1197="Baseline PO cost",U1197,0)</x:f>
        <x:v>14000</x:v>
      </x:c>
      <x:c r="X1197" s="12" t="n">
        <x:f>IF(Q1197="Higher PO cost",U1197,0)</x:f>
        <x:v>0</x:v>
      </x:c>
      <x:c r="Y1197" s="12" t="n">
        <x:f>IF(Q1197="Unclassified",U1197,0)</x:f>
        <x:v>0</x:v>
      </x:c>
    </x:row>
    <x:row r="1198" ht="22" customHeight="1">
      <x:c r="A1198" s="2" t="str">
        <x:v>COIL</x:v>
      </x:c>
      <x:c r="B1198" s="2" t="str">
        <x:v>60</x:v>
      </x:c>
      <x:c r="C1198" s="2" t="str">
        <x:v>20BLK36-4</x:v>
      </x:c>
      <x:c r="D1198" s="2" t="str">
        <x:v>6102892</x:v>
      </x:c>
      <x:c r="E1198" s="2" t="str">
        <x:v>0</x:v>
      </x:c>
      <x:c r="F1198" s="2" t="str">
        <x:v>43</x:v>
      </x:c>
      <x:c r="G1198" s="10" t="n">
        <x:v>46059</x:v>
      </x:c>
      <x:c r="H1198" s="10" t="n">
        <x:v>46059</x:v>
      </x:c>
      <x:c r="I1198" s="7" t="n">
        <x:v>2000</x:v>
      </x:c>
      <x:c r="J1198" s="7" t="n">
        <x:v>2000</x:v>
      </x:c>
      <x:c r="K1198" s="7" t="n">
        <x:v>1</x:v>
      </x:c>
      <x:c r="L1198" s="8" t="n">
        <x:v>31.91</x:v>
      </x:c>
      <x:c r="M1198" s="9" t="n">
        <x:v>698.8</x:v>
      </x:c>
      <x:c r="N1198" s="2" t="str">
        <x:v>i</x:v>
      </x:c>
      <x:c r="O1198" s="2" t="n">
        <x:v>0</x:v>
      </x:c>
      <x:c r="P1198" s="2" t="n">
        <x:v>100</x:v>
      </x:c>
      <x:c r="Q1198" s="2" t="str">
        <x:v>Baseline PO cost</x:v>
      </x:c>
      <x:c r="R1198" s="2" t="str">
        <x:v>Received</x:v>
      </x:c>
      <x:c r="S1198" s="12" t="n">
        <x:f>IF(AND(ISNUMBER(G1198),G1198&gt;0,G1198&lt;=Summary!$E$5,I1198&gt;0),I1198*K1198,0)</x:f>
        <x:v>2000</x:v>
      </x:c>
      <x:c r="T1198" s="12" t="n">
        <x:f>MIN(S1198,MAX(0,'Inventory detail'!E459-0))</x:f>
        <x:v>500</x:v>
      </x:c>
      <x:c r="U1198" s="12" t="n">
        <x:f>IF(O1198=1,J1198*K1198,0)</x:f>
        <x:v>0</x:v>
      </x:c>
      <x:c r="V1198" s="13" t="str">
        <x:f>IF(O1198=0,"",IF(H1198="","",MAX(H1198,Summary!$E$5)))</x:f>
      </x:c>
      <x:c r="W1198" s="12" t="n">
        <x:f>IF(Q1198="Baseline PO cost",U1198,0)</x:f>
        <x:v>0</x:v>
      </x:c>
      <x:c r="X1198" s="12" t="n">
        <x:f>IF(Q1198="Higher PO cost",U1198,0)</x:f>
        <x:v>0</x:v>
      </x:c>
      <x:c r="Y1198" s="12" t="n">
        <x:f>IF(Q1198="Unclassified",U1198,0)</x:f>
        <x:v>0</x:v>
      </x:c>
    </x:row>
    <x:row r="1199" ht="22" customHeight="1">
      <x:c r="A1199" s="2" t="str">
        <x:v>COIL</x:v>
      </x:c>
      <x:c r="B1199" s="2" t="str">
        <x:v>60</x:v>
      </x:c>
      <x:c r="C1199" s="2" t="str">
        <x:v>20BLK36-4</x:v>
      </x:c>
      <x:c r="D1199" s="2" t="str">
        <x:v>6102962</x:v>
      </x:c>
      <x:c r="E1199" s="2" t="str">
        <x:v>0</x:v>
      </x:c>
      <x:c r="F1199" s="2" t="str">
        <x:v>42</x:v>
      </x:c>
      <x:c r="G1199" s="10"/>
      <x:c r="H1199" s="10" t="n">
        <x:v>46346</x:v>
      </x:c>
      <x:c r="I1199" s="7" t="n">
        <x:v>1500</x:v>
      </x:c>
      <x:c r="J1199" s="7" t="n">
        <x:v>1500</x:v>
      </x:c>
      <x:c r="K1199" s="7" t="n">
        <x:v>1</x:v>
      </x:c>
      <x:c r="L1199" s="8" t="n">
        <x:v>31.91</x:v>
      </x:c>
      <x:c r="M1199" s="9" t="n">
        <x:v>0</x:v>
      </x:c>
      <x:c r="N1199" s="2" t="str">
        <x:v>a</x:v>
      </x:c>
      <x:c r="O1199" s="2" t="n">
        <x:v>1</x:v>
      </x:c>
      <x:c r="P1199" s="2" t="n">
        <x:v>100</x:v>
      </x:c>
      <x:c r="Q1199" s="2" t="str">
        <x:v>Baseline PO cost</x:v>
      </x:c>
      <x:c r="R1199" s="2" t="str">
        <x:v>Incoming active PO</x:v>
      </x:c>
      <x:c r="S1199" s="12" t="n">
        <x:f>IF(AND(ISNUMBER(G1199),G1199&gt;0,G1199&lt;=Summary!$E$5,I1199&gt;0),I1199*K1199,0)</x:f>
        <x:v>0</x:v>
      </x:c>
      <x:c r="T1199" s="12" t="n">
        <x:f>MIN(S1199,MAX(0,'Inventory detail'!E459-SUM(S1198:S1198)))</x:f>
        <x:v>0</x:v>
      </x:c>
      <x:c r="U1199" s="12" t="n">
        <x:f>IF(O1199=1,J1199*K1199,0)</x:f>
        <x:v>1500</x:v>
      </x:c>
      <x:c r="V1199" s="13" t="n">
        <x:f>IF(O1199=0,"",IF(H1199="","",MAX(H1199,Summary!$E$5)))</x:f>
        <x:v>46346</x:v>
      </x:c>
      <x:c r="W1199" s="12" t="n">
        <x:f>IF(Q1199="Baseline PO cost",U1199,0)</x:f>
        <x:v>1500</x:v>
      </x:c>
      <x:c r="X1199" s="12" t="n">
        <x:f>IF(Q1199="Higher PO cost",U1199,0)</x:f>
        <x:v>0</x:v>
      </x:c>
      <x:c r="Y1199" s="12" t="n">
        <x:f>IF(Q1199="Unclassified",U1199,0)</x:f>
        <x:v>0</x:v>
      </x:c>
    </x:row>
    <x:row r="1200" ht="22" customHeight="1">
      <x:c r="A1200" s="2" t="str">
        <x:v>COIL</x:v>
      </x:c>
      <x:c r="B1200" s="2" t="str">
        <x:v>60</x:v>
      </x:c>
      <x:c r="C1200" s="2" t="str">
        <x:v>20WHT12-4</x:v>
      </x:c>
      <x:c r="D1200" s="2" t="str">
        <x:v>6102947</x:v>
      </x:c>
      <x:c r="E1200" s="2" t="str">
        <x:v>0</x:v>
      </x:c>
      <x:c r="F1200" s="2" t="str">
        <x:v>27</x:v>
      </x:c>
      <x:c r="G1200" s="10" t="n">
        <x:v>46301</x:v>
      </x:c>
      <x:c r="H1200" s="10" t="n">
        <x:v>46304</x:v>
      </x:c>
      <x:c r="I1200" s="7" t="n">
        <x:v>4200</x:v>
      </x:c>
      <x:c r="J1200" s="7" t="n">
        <x:v>4200</x:v>
      </x:c>
      <x:c r="K1200" s="7" t="n">
        <x:v>1</x:v>
      </x:c>
      <x:c r="L1200" s="8" t="n">
        <x:v>13.89</x:v>
      </x:c>
      <x:c r="M1200" s="9" t="n">
        <x:v>658.14</x:v>
      </x:c>
      <x:c r="N1200" s="2" t="str">
        <x:v>i</x:v>
      </x:c>
      <x:c r="O1200" s="2" t="n">
        <x:v>0</x:v>
      </x:c>
      <x:c r="P1200" s="2" t="n">
        <x:v>100</x:v>
      </x:c>
      <x:c r="Q1200" s="2" t="str">
        <x:v>Baseline PO cost</x:v>
      </x:c>
      <x:c r="R1200" s="2" t="str">
        <x:v>Received</x:v>
      </x:c>
      <x:c r="S1200" s="12" t="n">
        <x:f>IF(AND(ISNUMBER(G1200),G1200&gt;0,G1200&lt;=Summary!$E$5,I1200&gt;0),I1200*K1200,0)</x:f>
        <x:v>4200</x:v>
      </x:c>
      <x:c r="T1200" s="12" t="n">
        <x:f>MIN(S1200,MAX(0,'Inventory detail'!E323-0))</x:f>
        <x:v>4200</x:v>
      </x:c>
      <x:c r="U1200" s="12" t="n">
        <x:f>IF(O1200=1,J1200*K1200,0)</x:f>
        <x:v>0</x:v>
      </x:c>
      <x:c r="V1200" s="13" t="str">
        <x:f>IF(O1200=0,"",IF(H1200="","",MAX(H1200,Summary!$E$5)))</x:f>
      </x:c>
      <x:c r="W1200" s="12" t="n">
        <x:f>IF(Q1200="Baseline PO cost",U1200,0)</x:f>
        <x:v>0</x:v>
      </x:c>
      <x:c r="X1200" s="12" t="n">
        <x:f>IF(Q1200="Higher PO cost",U1200,0)</x:f>
        <x:v>0</x:v>
      </x:c>
      <x:c r="Y1200" s="12" t="n">
        <x:f>IF(Q1200="Unclassified",U1200,0)</x:f>
        <x:v>0</x:v>
      </x:c>
    </x:row>
    <x:row r="1201" ht="22" customHeight="1">
      <x:c r="A1201" s="2" t="str">
        <x:v>COIL</x:v>
      </x:c>
      <x:c r="B1201" s="2" t="str">
        <x:v>60</x:v>
      </x:c>
      <x:c r="C1201" s="2" t="str">
        <x:v>20WHT12-4</x:v>
      </x:c>
      <x:c r="D1201" s="2" t="str">
        <x:v>6102937</x:v>
      </x:c>
      <x:c r="E1201" s="2" t="str">
        <x:v>0</x:v>
      </x:c>
      <x:c r="F1201" s="2" t="str">
        <x:v>25</x:v>
      </x:c>
      <x:c r="G1201" s="10" t="n">
        <x:v>46255</x:v>
      </x:c>
      <x:c r="H1201" s="10" t="n">
        <x:v>46254</x:v>
      </x:c>
      <x:c r="I1201" s="7" t="n">
        <x:v>1400</x:v>
      </x:c>
      <x:c r="J1201" s="7" t="n">
        <x:v>1400</x:v>
      </x:c>
      <x:c r="K1201" s="7" t="n">
        <x:v>1</x:v>
      </x:c>
      <x:c r="L1201" s="8" t="n">
        <x:v>13.89</x:v>
      </x:c>
      <x:c r="M1201" s="9" t="n">
        <x:v>219.38</x:v>
      </x:c>
      <x:c r="N1201" s="2" t="str">
        <x:v>i</x:v>
      </x:c>
      <x:c r="O1201" s="2" t="n">
        <x:v>0</x:v>
      </x:c>
      <x:c r="P1201" s="2" t="n">
        <x:v>100</x:v>
      </x:c>
      <x:c r="Q1201" s="2" t="str">
        <x:v>Baseline PO cost</x:v>
      </x:c>
      <x:c r="R1201" s="2" t="str">
        <x:v>Received</x:v>
      </x:c>
      <x:c r="S1201" s="12" t="n">
        <x:f>IF(AND(ISNUMBER(G1201),G1201&gt;0,G1201&lt;=Summary!$E$5,I1201&gt;0),I1201*K1201,0)</x:f>
        <x:v>1400</x:v>
      </x:c>
      <x:c r="T1201" s="12" t="n">
        <x:f>MIN(S1201,MAX(0,'Inventory detail'!E323-SUM(S1200:S1200)))</x:f>
        <x:v>1400</x:v>
      </x:c>
      <x:c r="U1201" s="12" t="n">
        <x:f>IF(O1201=1,J1201*K1201,0)</x:f>
        <x:v>0</x:v>
      </x:c>
      <x:c r="V1201" s="13" t="str">
        <x:f>IF(O1201=0,"",IF(H1201="","",MAX(H1201,Summary!$E$5)))</x:f>
      </x:c>
      <x:c r="W1201" s="12" t="n">
        <x:f>IF(Q1201="Baseline PO cost",U1201,0)</x:f>
        <x:v>0</x:v>
      </x:c>
      <x:c r="X1201" s="12" t="n">
        <x:f>IF(Q1201="Higher PO cost",U1201,0)</x:f>
        <x:v>0</x:v>
      </x:c>
      <x:c r="Y1201" s="12" t="n">
        <x:f>IF(Q1201="Unclassified",U1201,0)</x:f>
        <x:v>0</x:v>
      </x:c>
    </x:row>
    <x:row r="1202" ht="22" customHeight="1">
      <x:c r="A1202" s="2" t="str">
        <x:v>COIL</x:v>
      </x:c>
      <x:c r="B1202" s="2" t="str">
        <x:v>60</x:v>
      </x:c>
      <x:c r="C1202" s="2" t="str">
        <x:v>22BLK12-4</x:v>
      </x:c>
      <x:c r="D1202" s="2" t="str">
        <x:v>6102947</x:v>
      </x:c>
      <x:c r="E1202" s="2" t="str">
        <x:v>0</x:v>
      </x:c>
      <x:c r="F1202" s="2" t="str">
        <x:v>28</x:v>
      </x:c>
      <x:c r="G1202" s="10" t="n">
        <x:v>46301</x:v>
      </x:c>
      <x:c r="H1202" s="10" t="n">
        <x:v>46304</x:v>
      </x:c>
      <x:c r="I1202" s="7" t="n">
        <x:v>5600</x:v>
      </x:c>
      <x:c r="J1202" s="7" t="n">
        <x:v>5600</x:v>
      </x:c>
      <x:c r="K1202" s="7" t="n">
        <x:v>1</x:v>
      </x:c>
      <x:c r="L1202" s="8" t="n">
        <x:v>11.72</x:v>
      </x:c>
      <x:c r="M1202" s="9" t="n">
        <x:v>739.76</x:v>
      </x:c>
      <x:c r="N1202" s="2" t="str">
        <x:v>i</x:v>
      </x:c>
      <x:c r="O1202" s="2" t="n">
        <x:v>0</x:v>
      </x:c>
      <x:c r="P1202" s="2" t="n">
        <x:v>100</x:v>
      </x:c>
      <x:c r="Q1202" s="2" t="str">
        <x:v>Baseline PO cost</x:v>
      </x:c>
      <x:c r="R1202" s="2" t="str">
        <x:v>Received</x:v>
      </x:c>
      <x:c r="S1202" s="12" t="n">
        <x:f>IF(AND(ISNUMBER(G1202),G1202&gt;0,G1202&lt;=Summary!$E$5,I1202&gt;0),I1202*K1202,0)</x:f>
        <x:v>5600</x:v>
      </x:c>
      <x:c r="T1202" s="12" t="n">
        <x:f>MIN(S1202,MAX(0,'Inventory detail'!E50-0))</x:f>
        <x:v>5600</x:v>
      </x:c>
      <x:c r="U1202" s="12" t="n">
        <x:f>IF(O1202=1,J1202*K1202,0)</x:f>
        <x:v>0</x:v>
      </x:c>
      <x:c r="V1202" s="13" t="str">
        <x:f>IF(O1202=0,"",IF(H1202="","",MAX(H1202,Summary!$E$5)))</x:f>
      </x:c>
      <x:c r="W1202" s="12" t="n">
        <x:f>IF(Q1202="Baseline PO cost",U1202,0)</x:f>
        <x:v>0</x:v>
      </x:c>
      <x:c r="X1202" s="12" t="n">
        <x:f>IF(Q1202="Higher PO cost",U1202,0)</x:f>
        <x:v>0</x:v>
      </x:c>
      <x:c r="Y1202" s="12" t="n">
        <x:f>IF(Q1202="Unclassified",U1202,0)</x:f>
        <x:v>0</x:v>
      </x:c>
    </x:row>
    <x:row r="1203" ht="22" customHeight="1">
      <x:c r="A1203" s="2" t="str">
        <x:v>COIL</x:v>
      </x:c>
      <x:c r="B1203" s="2" t="str">
        <x:v>60</x:v>
      </x:c>
      <x:c r="C1203" s="2" t="str">
        <x:v>22BLK12-4</x:v>
      </x:c>
      <x:c r="D1203" s="2" t="str">
        <x:v>6102937</x:v>
      </x:c>
      <x:c r="E1203" s="2" t="str">
        <x:v>0</x:v>
      </x:c>
      <x:c r="F1203" s="2" t="str">
        <x:v>26</x:v>
      </x:c>
      <x:c r="G1203" s="10" t="n">
        <x:v>46255</x:v>
      </x:c>
      <x:c r="H1203" s="10" t="n">
        <x:v>46254</x:v>
      </x:c>
      <x:c r="I1203" s="7" t="n">
        <x:v>7000</x:v>
      </x:c>
      <x:c r="J1203" s="7" t="n">
        <x:v>7000</x:v>
      </x:c>
      <x:c r="K1203" s="7" t="n">
        <x:v>1</x:v>
      </x:c>
      <x:c r="L1203" s="8" t="n">
        <x:v>11.72</x:v>
      </x:c>
      <x:c r="M1203" s="9" t="n">
        <x:v>924.7</x:v>
      </x:c>
      <x:c r="N1203" s="2" t="str">
        <x:v>i</x:v>
      </x:c>
      <x:c r="O1203" s="2" t="n">
        <x:v>0</x:v>
      </x:c>
      <x:c r="P1203" s="2" t="n">
        <x:v>100</x:v>
      </x:c>
      <x:c r="Q1203" s="2" t="str">
        <x:v>Baseline PO cost</x:v>
      </x:c>
      <x:c r="R1203" s="2" t="str">
        <x:v>Received</x:v>
      </x:c>
      <x:c r="S1203" s="12" t="n">
        <x:f>IF(AND(ISNUMBER(G1203),G1203&gt;0,G1203&lt;=Summary!$E$5,I1203&gt;0),I1203*K1203,0)</x:f>
        <x:v>7000</x:v>
      </x:c>
      <x:c r="T1203" s="12" t="n">
        <x:f>MIN(S1203,MAX(0,'Inventory detail'!E50-SUM(S1202:S1202)))</x:f>
        <x:v>7000</x:v>
      </x:c>
      <x:c r="U1203" s="12" t="n">
        <x:f>IF(O1203=1,J1203*K1203,0)</x:f>
        <x:v>0</x:v>
      </x:c>
      <x:c r="V1203" s="13" t="str">
        <x:f>IF(O1203=0,"",IF(H1203="","",MAX(H1203,Summary!$E$5)))</x:f>
      </x:c>
      <x:c r="W1203" s="12" t="n">
        <x:f>IF(Q1203="Baseline PO cost",U1203,0)</x:f>
        <x:v>0</x:v>
      </x:c>
      <x:c r="X1203" s="12" t="n">
        <x:f>IF(Q1203="Higher PO cost",U1203,0)</x:f>
        <x:v>0</x:v>
      </x:c>
      <x:c r="Y1203" s="12" t="n">
        <x:f>IF(Q1203="Unclassified",U1203,0)</x:f>
        <x:v>0</x:v>
      </x:c>
    </x:row>
    <x:row r="1204" ht="22" customHeight="1">
      <x:c r="A1204" s="2" t="str">
        <x:v>COIL</x:v>
      </x:c>
      <x:c r="B1204" s="2" t="str">
        <x:v>60</x:v>
      </x:c>
      <x:c r="C1204" s="2" t="str">
        <x:v>22BLK12-4</x:v>
      </x:c>
      <x:c r="D1204" s="2" t="str">
        <x:v>6102932</x:v>
      </x:c>
      <x:c r="E1204" s="2" t="str">
        <x:v>0</x:v>
      </x:c>
      <x:c r="F1204" s="2" t="str">
        <x:v>22</x:v>
      </x:c>
      <x:c r="G1204" s="10" t="n">
        <x:v>46204</x:v>
      </x:c>
      <x:c r="H1204" s="10" t="n">
        <x:v>46205</x:v>
      </x:c>
      <x:c r="I1204" s="7" t="n">
        <x:v>5600</x:v>
      </x:c>
      <x:c r="J1204" s="7" t="n">
        <x:v>5600</x:v>
      </x:c>
      <x:c r="K1204" s="7" t="n">
        <x:v>1</x:v>
      </x:c>
      <x:c r="L1204" s="8" t="n">
        <x:v>11.72</x:v>
      </x:c>
      <x:c r="M1204" s="9" t="n">
        <x:v>739.76</x:v>
      </x:c>
      <x:c r="N1204" s="2" t="str">
        <x:v>i</x:v>
      </x:c>
      <x:c r="O1204" s="2" t="n">
        <x:v>0</x:v>
      </x:c>
      <x:c r="P1204" s="2" t="n">
        <x:v>100</x:v>
      </x:c>
      <x:c r="Q1204" s="2" t="str">
        <x:v>Baseline PO cost</x:v>
      </x:c>
      <x:c r="R1204" s="2" t="str">
        <x:v>Received</x:v>
      </x:c>
      <x:c r="S1204" s="12" t="n">
        <x:f>IF(AND(ISNUMBER(G1204),G1204&gt;0,G1204&lt;=Summary!$E$5,I1204&gt;0),I1204*K1204,0)</x:f>
        <x:v>5600</x:v>
      </x:c>
      <x:c r="T1204" s="12" t="n">
        <x:f>MIN(S1204,MAX(0,'Inventory detail'!E50-SUM(S1202:S1203)))</x:f>
        <x:v>200</x:v>
      </x:c>
      <x:c r="U1204" s="12" t="n">
        <x:f>IF(O1204=1,J1204*K1204,0)</x:f>
        <x:v>0</x:v>
      </x:c>
      <x:c r="V1204" s="13" t="str">
        <x:f>IF(O1204=0,"",IF(H1204="","",MAX(H1204,Summary!$E$5)))</x:f>
      </x:c>
      <x:c r="W1204" s="12" t="n">
        <x:f>IF(Q1204="Baseline PO cost",U1204,0)</x:f>
        <x:v>0</x:v>
      </x:c>
      <x:c r="X1204" s="12" t="n">
        <x:f>IF(Q1204="Higher PO cost",U1204,0)</x:f>
        <x:v>0</x:v>
      </x:c>
      <x:c r="Y1204" s="12" t="n">
        <x:f>IF(Q1204="Unclassified",U1204,0)</x:f>
        <x:v>0</x:v>
      </x:c>
    </x:row>
    <x:row r="1205" ht="22" customHeight="1">
      <x:c r="A1205" s="2" t="str">
        <x:v>COIL</x:v>
      </x:c>
      <x:c r="B1205" s="2" t="str">
        <x:v>60</x:v>
      </x:c>
      <x:c r="C1205" s="2" t="str">
        <x:v>22BLK12-4</x:v>
      </x:c>
      <x:c r="D1205" s="2" t="str">
        <x:v>6102924</x:v>
      </x:c>
      <x:c r="E1205" s="2" t="str">
        <x:v>0</x:v>
      </x:c>
      <x:c r="F1205" s="2" t="str">
        <x:v>24</x:v>
      </x:c>
      <x:c r="G1205" s="10" t="n">
        <x:v>46185</x:v>
      </x:c>
      <x:c r="H1205" s="10" t="n">
        <x:v>46185</x:v>
      </x:c>
      <x:c r="I1205" s="7" t="n">
        <x:v>9800</x:v>
      </x:c>
      <x:c r="J1205" s="7" t="n">
        <x:v>9800</x:v>
      </x:c>
      <x:c r="K1205" s="7" t="n">
        <x:v>1</x:v>
      </x:c>
      <x:c r="L1205" s="8" t="n">
        <x:v>11.72</x:v>
      </x:c>
      <x:c r="M1205" s="9" t="n">
        <x:v>1294.58</x:v>
      </x:c>
      <x:c r="N1205" s="2" t="str">
        <x:v>i</x:v>
      </x:c>
      <x:c r="O1205" s="2" t="n">
        <x:v>0</x:v>
      </x:c>
      <x:c r="P1205" s="2" t="n">
        <x:v>100</x:v>
      </x:c>
      <x:c r="Q1205" s="2" t="str">
        <x:v>Baseline PO cost</x:v>
      </x:c>
      <x:c r="R1205" s="2" t="str">
        <x:v>Received</x:v>
      </x:c>
      <x:c r="S1205" s="12" t="n">
        <x:f>IF(AND(ISNUMBER(G1205),G1205&gt;0,G1205&lt;=Summary!$E$5,I1205&gt;0),I1205*K1205,0)</x:f>
        <x:v>9800</x:v>
      </x:c>
      <x:c r="T1205" s="12" t="n">
        <x:f>MIN(S1205,MAX(0,'Inventory detail'!E50-SUM(S1202:S1204)))</x:f>
        <x:v>0</x:v>
      </x:c>
      <x:c r="U1205" s="12" t="n">
        <x:f>IF(O1205=1,J1205*K1205,0)</x:f>
        <x:v>0</x:v>
      </x:c>
      <x:c r="V1205" s="13" t="str">
        <x:f>IF(O1205=0,"",IF(H1205="","",MAX(H1205,Summary!$E$5)))</x:f>
      </x:c>
      <x:c r="W1205" s="12" t="n">
        <x:f>IF(Q1205="Baseline PO cost",U1205,0)</x:f>
        <x:v>0</x:v>
      </x:c>
      <x:c r="X1205" s="12" t="n">
        <x:f>IF(Q1205="Higher PO cost",U1205,0)</x:f>
        <x:v>0</x:v>
      </x:c>
      <x:c r="Y1205" s="12" t="n">
        <x:f>IF(Q1205="Unclassified",U1205,0)</x:f>
        <x:v>0</x:v>
      </x:c>
    </x:row>
    <x:row r="1206" ht="22" customHeight="1">
      <x:c r="A1206" s="2" t="str">
        <x:v>COIL</x:v>
      </x:c>
      <x:c r="B1206" s="2" t="str">
        <x:v>60</x:v>
      </x:c>
      <x:c r="C1206" s="2" t="str">
        <x:v>22BLK12-4</x:v>
      </x:c>
      <x:c r="D1206" s="2" t="str">
        <x:v>6102918</x:v>
      </x:c>
      <x:c r="E1206" s="2" t="str">
        <x:v>0</x:v>
      </x:c>
      <x:c r="F1206" s="2" t="str">
        <x:v>25</x:v>
      </x:c>
      <x:c r="G1206" s="10" t="n">
        <x:v>46161</x:v>
      </x:c>
      <x:c r="H1206" s="10" t="n">
        <x:v>46160</x:v>
      </x:c>
      <x:c r="I1206" s="7" t="n">
        <x:v>9800</x:v>
      </x:c>
      <x:c r="J1206" s="7" t="n">
        <x:v>9800</x:v>
      </x:c>
      <x:c r="K1206" s="7" t="n">
        <x:v>1</x:v>
      </x:c>
      <x:c r="L1206" s="8" t="n">
        <x:v>11.72</x:v>
      </x:c>
      <x:c r="M1206" s="9" t="n">
        <x:v>1294.58</x:v>
      </x:c>
      <x:c r="N1206" s="2" t="str">
        <x:v>i</x:v>
      </x:c>
      <x:c r="O1206" s="2" t="n">
        <x:v>0</x:v>
      </x:c>
      <x:c r="P1206" s="2" t="n">
        <x:v>100</x:v>
      </x:c>
      <x:c r="Q1206" s="2" t="str">
        <x:v>Baseline PO cost</x:v>
      </x:c>
      <x:c r="R1206" s="2" t="str">
        <x:v>Received</x:v>
      </x:c>
      <x:c r="S1206" s="12" t="n">
        <x:f>IF(AND(ISNUMBER(G1206),G1206&gt;0,G1206&lt;=Summary!$E$5,I1206&gt;0),I1206*K1206,0)</x:f>
        <x:v>9800</x:v>
      </x:c>
      <x:c r="T1206" s="12" t="n">
        <x:f>MIN(S1206,MAX(0,'Inventory detail'!E50-SUM(S1202:S1205)))</x:f>
        <x:v>0</x:v>
      </x:c>
      <x:c r="U1206" s="12" t="n">
        <x:f>IF(O1206=1,J1206*K1206,0)</x:f>
        <x:v>0</x:v>
      </x:c>
      <x:c r="V1206" s="13" t="str">
        <x:f>IF(O1206=0,"",IF(H1206="","",MAX(H1206,Summary!$E$5)))</x:f>
      </x:c>
      <x:c r="W1206" s="12" t="n">
        <x:f>IF(Q1206="Baseline PO cost",U1206,0)</x:f>
        <x:v>0</x:v>
      </x:c>
      <x:c r="X1206" s="12" t="n">
        <x:f>IF(Q1206="Higher PO cost",U1206,0)</x:f>
        <x:v>0</x:v>
      </x:c>
      <x:c r="Y1206" s="12" t="n">
        <x:f>IF(Q1206="Unclassified",U1206,0)</x:f>
        <x:v>0</x:v>
      </x:c>
    </x:row>
    <x:row r="1207" ht="22" customHeight="1">
      <x:c r="A1207" s="2" t="str">
        <x:v>COIL</x:v>
      </x:c>
      <x:c r="B1207" s="2" t="str">
        <x:v>60</x:v>
      </x:c>
      <x:c r="C1207" s="2" t="str">
        <x:v>22BLK12-4</x:v>
      </x:c>
      <x:c r="D1207" s="2" t="str">
        <x:v>6102911</x:v>
      </x:c>
      <x:c r="E1207" s="2" t="str">
        <x:v>0</x:v>
      </x:c>
      <x:c r="F1207" s="2" t="str">
        <x:v>24</x:v>
      </x:c>
      <x:c r="G1207" s="10" t="n">
        <x:v>46128</x:v>
      </x:c>
      <x:c r="H1207" s="10" t="n">
        <x:v>46129</x:v>
      </x:c>
      <x:c r="I1207" s="7" t="n">
        <x:v>4200</x:v>
      </x:c>
      <x:c r="J1207" s="7" t="n">
        <x:v>4200</x:v>
      </x:c>
      <x:c r="K1207" s="7" t="n">
        <x:v>1</x:v>
      </x:c>
      <x:c r="L1207" s="8" t="n">
        <x:v>11.72</x:v>
      </x:c>
      <x:c r="M1207" s="9" t="n">
        <x:v>538.86</x:v>
      </x:c>
      <x:c r="N1207" s="2" t="str">
        <x:v>i</x:v>
      </x:c>
      <x:c r="O1207" s="2" t="n">
        <x:v>0</x:v>
      </x:c>
      <x:c r="P1207" s="2" t="n">
        <x:v>100</x:v>
      </x:c>
      <x:c r="Q1207" s="2" t="str">
        <x:v>Baseline PO cost</x:v>
      </x:c>
      <x:c r="R1207" s="2" t="str">
        <x:v>Received</x:v>
      </x:c>
      <x:c r="S1207" s="12" t="n">
        <x:f>IF(AND(ISNUMBER(G1207),G1207&gt;0,G1207&lt;=Summary!$E$5,I1207&gt;0),I1207*K1207,0)</x:f>
        <x:v>4200</x:v>
      </x:c>
      <x:c r="T1207" s="12" t="n">
        <x:f>MIN(S1207,MAX(0,'Inventory detail'!E50-SUM(S1202:S1206)))</x:f>
        <x:v>0</x:v>
      </x:c>
      <x:c r="U1207" s="12" t="n">
        <x:f>IF(O1207=1,J1207*K1207,0)</x:f>
        <x:v>0</x:v>
      </x:c>
      <x:c r="V1207" s="13" t="str">
        <x:f>IF(O1207=0,"",IF(H1207="","",MAX(H1207,Summary!$E$5)))</x:f>
      </x:c>
      <x:c r="W1207" s="12" t="n">
        <x:f>IF(Q1207="Baseline PO cost",U1207,0)</x:f>
        <x:v>0</x:v>
      </x:c>
      <x:c r="X1207" s="12" t="n">
        <x:f>IF(Q1207="Higher PO cost",U1207,0)</x:f>
        <x:v>0</x:v>
      </x:c>
      <x:c r="Y1207" s="12" t="n">
        <x:f>IF(Q1207="Unclassified",U1207,0)</x:f>
        <x:v>0</x:v>
      </x:c>
    </x:row>
    <x:row r="1208" ht="22" customHeight="1">
      <x:c r="A1208" s="2" t="str">
        <x:v>COIL</x:v>
      </x:c>
      <x:c r="B1208" s="2" t="str">
        <x:v>60</x:v>
      </x:c>
      <x:c r="C1208" s="2" t="str">
        <x:v>22BLK12-4</x:v>
      </x:c>
      <x:c r="D1208" s="2" t="str">
        <x:v>6102905</x:v>
      </x:c>
      <x:c r="E1208" s="2" t="str">
        <x:v>0</x:v>
      </x:c>
      <x:c r="F1208" s="2" t="str">
        <x:v>25</x:v>
      </x:c>
      <x:c r="G1208" s="10" t="n">
        <x:v>46111</x:v>
      </x:c>
      <x:c r="H1208" s="10" t="n">
        <x:v>46122</x:v>
      </x:c>
      <x:c r="I1208" s="7" t="n">
        <x:v>14000</x:v>
      </x:c>
      <x:c r="J1208" s="7" t="n">
        <x:v>14000</x:v>
      </x:c>
      <x:c r="K1208" s="7" t="n">
        <x:v>1</x:v>
      </x:c>
      <x:c r="L1208" s="8" t="n">
        <x:v>11.72</x:v>
      </x:c>
      <x:c r="M1208" s="9" t="n">
        <x:v>1796.2</x:v>
      </x:c>
      <x:c r="N1208" s="2" t="str">
        <x:v>i</x:v>
      </x:c>
      <x:c r="O1208" s="2" t="n">
        <x:v>0</x:v>
      </x:c>
      <x:c r="P1208" s="2" t="n">
        <x:v>100</x:v>
      </x:c>
      <x:c r="Q1208" s="2" t="str">
        <x:v>Baseline PO cost</x:v>
      </x:c>
      <x:c r="R1208" s="2" t="str">
        <x:v>Received</x:v>
      </x:c>
      <x:c r="S1208" s="12" t="n">
        <x:f>IF(AND(ISNUMBER(G1208),G1208&gt;0,G1208&lt;=Summary!$E$5,I1208&gt;0),I1208*K1208,0)</x:f>
        <x:v>14000</x:v>
      </x:c>
      <x:c r="T1208" s="12" t="n">
        <x:f>MIN(S1208,MAX(0,'Inventory detail'!E50-SUM(S1202:S1207)))</x:f>
        <x:v>0</x:v>
      </x:c>
      <x:c r="U1208" s="12" t="n">
        <x:f>IF(O1208=1,J1208*K1208,0)</x:f>
        <x:v>0</x:v>
      </x:c>
      <x:c r="V1208" s="13" t="str">
        <x:f>IF(O1208=0,"",IF(H1208="","",MAX(H1208,Summary!$E$5)))</x:f>
      </x:c>
      <x:c r="W1208" s="12" t="n">
        <x:f>IF(Q1208="Baseline PO cost",U1208,0)</x:f>
        <x:v>0</x:v>
      </x:c>
      <x:c r="X1208" s="12" t="n">
        <x:f>IF(Q1208="Higher PO cost",U1208,0)</x:f>
        <x:v>0</x:v>
      </x:c>
      <x:c r="Y1208" s="12" t="n">
        <x:f>IF(Q1208="Unclassified",U1208,0)</x:f>
        <x:v>0</x:v>
      </x:c>
    </x:row>
    <x:row r="1209" ht="22" customHeight="1">
      <x:c r="A1209" s="2" t="str">
        <x:v>COIL</x:v>
      </x:c>
      <x:c r="B1209" s="2" t="str">
        <x:v>60</x:v>
      </x:c>
      <x:c r="C1209" s="2" t="str">
        <x:v>22BLK12-4</x:v>
      </x:c>
      <x:c r="D1209" s="2" t="str">
        <x:v>6102897</x:v>
      </x:c>
      <x:c r="E1209" s="2" t="str">
        <x:v>0</x:v>
      </x:c>
      <x:c r="F1209" s="2" t="str">
        <x:v>22</x:v>
      </x:c>
      <x:c r="G1209" s="10" t="n">
        <x:v>46086</x:v>
      </x:c>
      <x:c r="H1209" s="10" t="n">
        <x:v>46094</x:v>
      </x:c>
      <x:c r="I1209" s="7" t="n">
        <x:v>8400</x:v>
      </x:c>
      <x:c r="J1209" s="7" t="n">
        <x:v>8400</x:v>
      </x:c>
      <x:c r="K1209" s="7" t="n">
        <x:v>1</x:v>
      </x:c>
      <x:c r="L1209" s="8" t="n">
        <x:v>11.72</x:v>
      </x:c>
      <x:c r="M1209" s="9" t="n">
        <x:v>1077.72</x:v>
      </x:c>
      <x:c r="N1209" s="2" t="str">
        <x:v>i</x:v>
      </x:c>
      <x:c r="O1209" s="2" t="n">
        <x:v>0</x:v>
      </x:c>
      <x:c r="P1209" s="2" t="n">
        <x:v>100</x:v>
      </x:c>
      <x:c r="Q1209" s="2" t="str">
        <x:v>Baseline PO cost</x:v>
      </x:c>
      <x:c r="R1209" s="2" t="str">
        <x:v>Received</x:v>
      </x:c>
      <x:c r="S1209" s="12" t="n">
        <x:f>IF(AND(ISNUMBER(G1209),G1209&gt;0,G1209&lt;=Summary!$E$5,I1209&gt;0),I1209*K1209,0)</x:f>
        <x:v>8400</x:v>
      </x:c>
      <x:c r="T1209" s="12" t="n">
        <x:f>MIN(S1209,MAX(0,'Inventory detail'!E50-SUM(S1202:S1208)))</x:f>
        <x:v>0</x:v>
      </x:c>
      <x:c r="U1209" s="12" t="n">
        <x:f>IF(O1209=1,J1209*K1209,0)</x:f>
        <x:v>0</x:v>
      </x:c>
      <x:c r="V1209" s="13" t="str">
        <x:f>IF(O1209=0,"",IF(H1209="","",MAX(H1209,Summary!$E$5)))</x:f>
      </x:c>
      <x:c r="W1209" s="12" t="n">
        <x:f>IF(Q1209="Baseline PO cost",U1209,0)</x:f>
        <x:v>0</x:v>
      </x:c>
      <x:c r="X1209" s="12" t="n">
        <x:f>IF(Q1209="Higher PO cost",U1209,0)</x:f>
        <x:v>0</x:v>
      </x:c>
      <x:c r="Y1209" s="12" t="n">
        <x:f>IF(Q1209="Unclassified",U1209,0)</x:f>
        <x:v>0</x:v>
      </x:c>
    </x:row>
    <x:row r="1210" ht="22" customHeight="1">
      <x:c r="A1210" s="2" t="str">
        <x:v>COIL</x:v>
      </x:c>
      <x:c r="B1210" s="2" t="str">
        <x:v>60</x:v>
      </x:c>
      <x:c r="C1210" s="2" t="str">
        <x:v>22BLK12-4</x:v>
      </x:c>
      <x:c r="D1210" s="2" t="str">
        <x:v>6102892</x:v>
      </x:c>
      <x:c r="E1210" s="2" t="str">
        <x:v>0</x:v>
      </x:c>
      <x:c r="F1210" s="2" t="str">
        <x:v>25</x:v>
      </x:c>
      <x:c r="G1210" s="10" t="n">
        <x:v>46059</x:v>
      </x:c>
      <x:c r="H1210" s="10" t="n">
        <x:v>46059</x:v>
      </x:c>
      <x:c r="I1210" s="7" t="n">
        <x:v>11200</x:v>
      </x:c>
      <x:c r="J1210" s="7" t="n">
        <x:v>11200</x:v>
      </x:c>
      <x:c r="K1210" s="7" t="n">
        <x:v>1</x:v>
      </x:c>
      <x:c r="L1210" s="8" t="n">
        <x:v>11.72</x:v>
      </x:c>
      <x:c r="M1210" s="9" t="n">
        <x:v>1436.96</x:v>
      </x:c>
      <x:c r="N1210" s="2" t="str">
        <x:v>i</x:v>
      </x:c>
      <x:c r="O1210" s="2" t="n">
        <x:v>0</x:v>
      </x:c>
      <x:c r="P1210" s="2" t="n">
        <x:v>100</x:v>
      </x:c>
      <x:c r="Q1210" s="2" t="str">
        <x:v>Baseline PO cost</x:v>
      </x:c>
      <x:c r="R1210" s="2" t="str">
        <x:v>Received</x:v>
      </x:c>
      <x:c r="S1210" s="12" t="n">
        <x:f>IF(AND(ISNUMBER(G1210),G1210&gt;0,G1210&lt;=Summary!$E$5,I1210&gt;0),I1210*K1210,0)</x:f>
        <x:v>11200</x:v>
      </x:c>
      <x:c r="T1210" s="12" t="n">
        <x:f>MIN(S1210,MAX(0,'Inventory detail'!E50-SUM(S1202:S1209)))</x:f>
        <x:v>0</x:v>
      </x:c>
      <x:c r="U1210" s="12" t="n">
        <x:f>IF(O1210=1,J1210*K1210,0)</x:f>
        <x:v>0</x:v>
      </x:c>
      <x:c r="V1210" s="13" t="str">
        <x:f>IF(O1210=0,"",IF(H1210="","",MAX(H1210,Summary!$E$5)))</x:f>
      </x:c>
      <x:c r="W1210" s="12" t="n">
        <x:f>IF(Q1210="Baseline PO cost",U1210,0)</x:f>
        <x:v>0</x:v>
      </x:c>
      <x:c r="X1210" s="12" t="n">
        <x:f>IF(Q1210="Higher PO cost",U1210,0)</x:f>
        <x:v>0</x:v>
      </x:c>
      <x:c r="Y1210" s="12" t="n">
        <x:f>IF(Q1210="Unclassified",U1210,0)</x:f>
        <x:v>0</x:v>
      </x:c>
    </x:row>
    <x:row r="1211" ht="22" customHeight="1">
      <x:c r="A1211" s="2" t="str">
        <x:v>COIL</x:v>
      </x:c>
      <x:c r="B1211" s="2" t="str">
        <x:v>60</x:v>
      </x:c>
      <x:c r="C1211" s="2" t="str">
        <x:v>22BLK12-4</x:v>
      </x:c>
      <x:c r="D1211" s="2" t="str">
        <x:v>6102962</x:v>
      </x:c>
      <x:c r="E1211" s="2" t="str">
        <x:v>0</x:v>
      </x:c>
      <x:c r="F1211" s="2" t="str">
        <x:v>23</x:v>
      </x:c>
      <x:c r="G1211" s="10"/>
      <x:c r="H1211" s="10" t="n">
        <x:v>46346</x:v>
      </x:c>
      <x:c r="I1211" s="7" t="n">
        <x:v>8400</x:v>
      </x:c>
      <x:c r="J1211" s="7" t="n">
        <x:v>8400</x:v>
      </x:c>
      <x:c r="K1211" s="7" t="n">
        <x:v>1</x:v>
      </x:c>
      <x:c r="L1211" s="8" t="n">
        <x:v>11.72</x:v>
      </x:c>
      <x:c r="M1211" s="9" t="n">
        <x:v>0</x:v>
      </x:c>
      <x:c r="N1211" s="2" t="str">
        <x:v>a</x:v>
      </x:c>
      <x:c r="O1211" s="2" t="n">
        <x:v>1</x:v>
      </x:c>
      <x:c r="P1211" s="2" t="n">
        <x:v>100</x:v>
      </x:c>
      <x:c r="Q1211" s="2" t="str">
        <x:v>Baseline PO cost</x:v>
      </x:c>
      <x:c r="R1211" s="2" t="str">
        <x:v>Incoming active PO</x:v>
      </x:c>
      <x:c r="S1211" s="12" t="n">
        <x:f>IF(AND(ISNUMBER(G1211),G1211&gt;0,G1211&lt;=Summary!$E$5,I1211&gt;0),I1211*K1211,0)</x:f>
        <x:v>0</x:v>
      </x:c>
      <x:c r="T1211" s="12" t="n">
        <x:f>MIN(S1211,MAX(0,'Inventory detail'!E50-SUM(S1202:S1210)))</x:f>
        <x:v>0</x:v>
      </x:c>
      <x:c r="U1211" s="12" t="n">
        <x:f>IF(O1211=1,J1211*K1211,0)</x:f>
        <x:v>8400</x:v>
      </x:c>
      <x:c r="V1211" s="13" t="n">
        <x:f>IF(O1211=0,"",IF(H1211="","",MAX(H1211,Summary!$E$5)))</x:f>
        <x:v>46346</x:v>
      </x:c>
      <x:c r="W1211" s="12" t="n">
        <x:f>IF(Q1211="Baseline PO cost",U1211,0)</x:f>
        <x:v>8400</x:v>
      </x:c>
      <x:c r="X1211" s="12" t="n">
        <x:f>IF(Q1211="Higher PO cost",U1211,0)</x:f>
        <x:v>0</x:v>
      </x:c>
      <x:c r="Y1211" s="12" t="n">
        <x:f>IF(Q1211="Unclassified",U1211,0)</x:f>
        <x:v>0</x:v>
      </x:c>
    </x:row>
    <x:row r="1212" ht="22" customHeight="1">
      <x:c r="A1212" s="2" t="str">
        <x:v>COIL</x:v>
      </x:c>
      <x:c r="B1212" s="2" t="str">
        <x:v>60</x:v>
      </x:c>
      <x:c r="C1212" s="2" t="str">
        <x:v>22BLK12-4</x:v>
      </x:c>
      <x:c r="D1212" s="2" t="str">
        <x:v>6102953</x:v>
      </x:c>
      <x:c r="E1212" s="2" t="str">
        <x:v>0</x:v>
      </x:c>
      <x:c r="F1212" s="2" t="str">
        <x:v>23</x:v>
      </x:c>
      <x:c r="G1212" s="10"/>
      <x:c r="H1212" s="10" t="n">
        <x:v>46325</x:v>
      </x:c>
      <x:c r="I1212" s="7" t="n">
        <x:v>14000</x:v>
      </x:c>
      <x:c r="J1212" s="7" t="n">
        <x:v>14000</x:v>
      </x:c>
      <x:c r="K1212" s="7" t="n">
        <x:v>1</x:v>
      </x:c>
      <x:c r="L1212" s="8" t="n">
        <x:v>11.72</x:v>
      </x:c>
      <x:c r="M1212" s="9" t="n">
        <x:v>0</x:v>
      </x:c>
      <x:c r="N1212" s="2" t="str">
        <x:v>a</x:v>
      </x:c>
      <x:c r="O1212" s="2" t="n">
        <x:v>1</x:v>
      </x:c>
      <x:c r="P1212" s="2" t="n">
        <x:v>100</x:v>
      </x:c>
      <x:c r="Q1212" s="2" t="str">
        <x:v>Baseline PO cost</x:v>
      </x:c>
      <x:c r="R1212" s="2" t="str">
        <x:v>Incoming active PO</x:v>
      </x:c>
      <x:c r="S1212" s="12" t="n">
        <x:f>IF(AND(ISNUMBER(G1212),G1212&gt;0,G1212&lt;=Summary!$E$5,I1212&gt;0),I1212*K1212,0)</x:f>
        <x:v>0</x:v>
      </x:c>
      <x:c r="T1212" s="12" t="n">
        <x:f>MIN(S1212,MAX(0,'Inventory detail'!E50-SUM(S1202:S1211)))</x:f>
        <x:v>0</x:v>
      </x:c>
      <x:c r="U1212" s="12" t="n">
        <x:f>IF(O1212=1,J1212*K1212,0)</x:f>
        <x:v>14000</x:v>
      </x:c>
      <x:c r="V1212" s="13" t="n">
        <x:f>IF(O1212=0,"",IF(H1212="","",MAX(H1212,Summary!$E$5)))</x:f>
        <x:v>46325</x:v>
      </x:c>
      <x:c r="W1212" s="12" t="n">
        <x:f>IF(Q1212="Baseline PO cost",U1212,0)</x:f>
        <x:v>14000</x:v>
      </x:c>
      <x:c r="X1212" s="12" t="n">
        <x:f>IF(Q1212="Higher PO cost",U1212,0)</x:f>
        <x:v>0</x:v>
      </x:c>
      <x:c r="Y1212" s="12" t="n">
        <x:f>IF(Q1212="Unclassified",U1212,0)</x:f>
        <x:v>0</x:v>
      </x:c>
    </x:row>
    <x:row r="1213" ht="22" customHeight="1">
      <x:c r="A1213" s="2" t="str">
        <x:v>COIL</x:v>
      </x:c>
      <x:c r="B1213" s="2" t="str">
        <x:v>60</x:v>
      </x:c>
      <x:c r="C1213" s="2" t="str">
        <x:v>22BLK36-4</x:v>
      </x:c>
      <x:c r="D1213" s="2" t="str">
        <x:v>6102937</x:v>
      </x:c>
      <x:c r="E1213" s="2" t="str">
        <x:v>0</x:v>
      </x:c>
      <x:c r="F1213" s="2" t="str">
        <x:v>44</x:v>
      </x:c>
      <x:c r="G1213" s="10" t="n">
        <x:v>46255</x:v>
      </x:c>
      <x:c r="H1213" s="10" t="n">
        <x:v>46254</x:v>
      </x:c>
      <x:c r="I1213" s="7" t="n">
        <x:v>500</x:v>
      </x:c>
      <x:c r="J1213" s="7" t="n">
        <x:v>500</x:v>
      </x:c>
      <x:c r="K1213" s="7" t="n">
        <x:v>1</x:v>
      </x:c>
      <x:c r="L1213" s="8" t="n">
        <x:v>33.93</x:v>
      </x:c>
      <x:c r="M1213" s="9" t="n">
        <x:v>191.3</x:v>
      </x:c>
      <x:c r="N1213" s="2" t="str">
        <x:v>i</x:v>
      </x:c>
      <x:c r="O1213" s="2" t="n">
        <x:v>0</x:v>
      </x:c>
      <x:c r="P1213" s="2" t="n">
        <x:v>100</x:v>
      </x:c>
      <x:c r="Q1213" s="2" t="str">
        <x:v>Baseline PO cost</x:v>
      </x:c>
      <x:c r="R1213" s="2" t="str">
        <x:v>Received</x:v>
      </x:c>
      <x:c r="S1213" s="12" t="n">
        <x:f>IF(AND(ISNUMBER(G1213),G1213&gt;0,G1213&lt;=Summary!$E$5,I1213&gt;0),I1213*K1213,0)</x:f>
        <x:v>500</x:v>
      </x:c>
      <x:c r="T1213" s="12" t="n">
        <x:f>MIN(S1213,MAX(0,'Inventory detail'!E546-0))</x:f>
        <x:v>500</x:v>
      </x:c>
      <x:c r="U1213" s="12" t="n">
        <x:f>IF(O1213=1,J1213*K1213,0)</x:f>
        <x:v>0</x:v>
      </x:c>
      <x:c r="V1213" s="13" t="str">
        <x:f>IF(O1213=0,"",IF(H1213="","",MAX(H1213,Summary!$E$5)))</x:f>
      </x:c>
      <x:c r="W1213" s="12" t="n">
        <x:f>IF(Q1213="Baseline PO cost",U1213,0)</x:f>
        <x:v>0</x:v>
      </x:c>
      <x:c r="X1213" s="12" t="n">
        <x:f>IF(Q1213="Higher PO cost",U1213,0)</x:f>
        <x:v>0</x:v>
      </x:c>
      <x:c r="Y1213" s="12" t="n">
        <x:f>IF(Q1213="Unclassified",U1213,0)</x:f>
        <x:v>0</x:v>
      </x:c>
    </x:row>
    <x:row r="1214" ht="22" customHeight="1">
      <x:c r="A1214" s="2" t="str">
        <x:v>COIL</x:v>
      </x:c>
      <x:c r="B1214" s="2" t="str">
        <x:v>60</x:v>
      </x:c>
      <x:c r="C1214" s="2" t="str">
        <x:v>22BLK36-4</x:v>
      </x:c>
      <x:c r="D1214" s="2" t="str">
        <x:v>6102905</x:v>
      </x:c>
      <x:c r="E1214" s="2" t="str">
        <x:v>0</x:v>
      </x:c>
      <x:c r="F1214" s="2" t="str">
        <x:v>46</x:v>
      </x:c>
      <x:c r="G1214" s="10" t="n">
        <x:v>46111</x:v>
      </x:c>
      <x:c r="H1214" s="10" t="n">
        <x:v>46122</x:v>
      </x:c>
      <x:c r="I1214" s="7" t="n">
        <x:v>500</x:v>
      </x:c>
      <x:c r="J1214" s="7" t="n">
        <x:v>500</x:v>
      </x:c>
      <x:c r="K1214" s="7" t="n">
        <x:v>1</x:v>
      </x:c>
      <x:c r="L1214" s="8" t="n">
        <x:v>33.93</x:v>
      </x:c>
      <x:c r="M1214" s="9" t="n">
        <x:v>185.75</x:v>
      </x:c>
      <x:c r="N1214" s="2" t="str">
        <x:v>i</x:v>
      </x:c>
      <x:c r="O1214" s="2" t="n">
        <x:v>0</x:v>
      </x:c>
      <x:c r="P1214" s="2" t="n">
        <x:v>100</x:v>
      </x:c>
      <x:c r="Q1214" s="2" t="str">
        <x:v>Baseline PO cost</x:v>
      </x:c>
      <x:c r="R1214" s="2" t="str">
        <x:v>Received</x:v>
      </x:c>
      <x:c r="S1214" s="12" t="n">
        <x:f>IF(AND(ISNUMBER(G1214),G1214&gt;0,G1214&lt;=Summary!$E$5,I1214&gt;0),I1214*K1214,0)</x:f>
        <x:v>500</x:v>
      </x:c>
      <x:c r="T1214" s="12" t="n">
        <x:f>MIN(S1214,MAX(0,'Inventory detail'!E546-SUM(S1213:S1213)))</x:f>
        <x:v>200</x:v>
      </x:c>
      <x:c r="U1214" s="12" t="n">
        <x:f>IF(O1214=1,J1214*K1214,0)</x:f>
        <x:v>0</x:v>
      </x:c>
      <x:c r="V1214" s="13" t="str">
        <x:f>IF(O1214=0,"",IF(H1214="","",MAX(H1214,Summary!$E$5)))</x:f>
      </x:c>
      <x:c r="W1214" s="12" t="n">
        <x:f>IF(Q1214="Baseline PO cost",U1214,0)</x:f>
        <x:v>0</x:v>
      </x:c>
      <x:c r="X1214" s="12" t="n">
        <x:f>IF(Q1214="Higher PO cost",U1214,0)</x:f>
        <x:v>0</x:v>
      </x:c>
      <x:c r="Y1214" s="12" t="n">
        <x:f>IF(Q1214="Unclassified",U1214,0)</x:f>
        <x:v>0</x:v>
      </x:c>
    </x:row>
    <x:row r="1215" ht="22" customHeight="1">
      <x:c r="A1215" s="2" t="str">
        <x:v>COIL</x:v>
      </x:c>
      <x:c r="B1215" s="2" t="str">
        <x:v>60</x:v>
      </x:c>
      <x:c r="C1215" s="2" t="str">
        <x:v>22CLR12-4</x:v>
      </x:c>
      <x:c r="D1215" s="2" t="str">
        <x:v>6102905</x:v>
      </x:c>
      <x:c r="E1215" s="2" t="str">
        <x:v>0</x:v>
      </x:c>
      <x:c r="F1215" s="2" t="str">
        <x:v>26</x:v>
      </x:c>
      <x:c r="G1215" s="10" t="n">
        <x:v>46111</x:v>
      </x:c>
      <x:c r="H1215" s="10" t="n">
        <x:v>46122</x:v>
      </x:c>
      <x:c r="I1215" s="7" t="n">
        <x:v>2800</x:v>
      </x:c>
      <x:c r="J1215" s="7" t="n">
        <x:v>2800</x:v>
      </x:c>
      <x:c r="K1215" s="7" t="n">
        <x:v>1</x:v>
      </x:c>
      <x:c r="L1215" s="8" t="n">
        <x:v>14.84</x:v>
      </x:c>
      <x:c r="M1215" s="9" t="n">
        <x:v>455</x:v>
      </x:c>
      <x:c r="N1215" s="2" t="str">
        <x:v>i</x:v>
      </x:c>
      <x:c r="O1215" s="2" t="n">
        <x:v>0</x:v>
      </x:c>
      <x:c r="P1215" s="2" t="n">
        <x:v>100</x:v>
      </x:c>
      <x:c r="Q1215" s="2" t="str">
        <x:v>Baseline PO cost</x:v>
      </x:c>
      <x:c r="R1215" s="2" t="str">
        <x:v>Received</x:v>
      </x:c>
      <x:c r="S1215" s="12" t="n">
        <x:f>IF(AND(ISNUMBER(G1215),G1215&gt;0,G1215&lt;=Summary!$E$5,I1215&gt;0),I1215*K1215,0)</x:f>
        <x:v>2800</x:v>
      </x:c>
      <x:c r="T1215" s="12" t="n">
        <x:f>MIN(S1215,MAX(0,'Inventory detail'!E393-0))</x:f>
        <x:v>2000</x:v>
      </x:c>
      <x:c r="U1215" s="12" t="n">
        <x:f>IF(O1215=1,J1215*K1215,0)</x:f>
        <x:v>0</x:v>
      </x:c>
      <x:c r="V1215" s="13" t="str">
        <x:f>IF(O1215=0,"",IF(H1215="","",MAX(H1215,Summary!$E$5)))</x:f>
      </x:c>
      <x:c r="W1215" s="12" t="n">
        <x:f>IF(Q1215="Baseline PO cost",U1215,0)</x:f>
        <x:v>0</x:v>
      </x:c>
      <x:c r="X1215" s="12" t="n">
        <x:f>IF(Q1215="Higher PO cost",U1215,0)</x:f>
        <x:v>0</x:v>
      </x:c>
      <x:c r="Y1215" s="12" t="n">
        <x:f>IF(Q1215="Unclassified",U1215,0)</x:f>
        <x:v>0</x:v>
      </x:c>
    </x:row>
    <x:row r="1216" ht="22" customHeight="1">
      <x:c r="A1216" s="2" t="str">
        <x:v>COIL</x:v>
      </x:c>
      <x:c r="B1216" s="2" t="str">
        <x:v>60</x:v>
      </x:c>
      <x:c r="C1216" s="2" t="str">
        <x:v>22CLR12-4</x:v>
      </x:c>
      <x:c r="D1216" s="2" t="str">
        <x:v>6102892</x:v>
      </x:c>
      <x:c r="E1216" s="2" t="str">
        <x:v>0</x:v>
      </x:c>
      <x:c r="F1216" s="2" t="str">
        <x:v>26</x:v>
      </x:c>
      <x:c r="G1216" s="10" t="n">
        <x:v>46059</x:v>
      </x:c>
      <x:c r="H1216" s="10" t="n">
        <x:v>46059</x:v>
      </x:c>
      <x:c r="I1216" s="7" t="n">
        <x:v>1400</x:v>
      </x:c>
      <x:c r="J1216" s="7" t="n">
        <x:v>1400</x:v>
      </x:c>
      <x:c r="K1216" s="7" t="n">
        <x:v>1</x:v>
      </x:c>
      <x:c r="L1216" s="8" t="n">
        <x:v>14.84</x:v>
      </x:c>
      <x:c r="M1216" s="9" t="n">
        <x:v>227.5</x:v>
      </x:c>
      <x:c r="N1216" s="2" t="str">
        <x:v>i</x:v>
      </x:c>
      <x:c r="O1216" s="2" t="n">
        <x:v>0</x:v>
      </x:c>
      <x:c r="P1216" s="2" t="n">
        <x:v>100</x:v>
      </x:c>
      <x:c r="Q1216" s="2" t="str">
        <x:v>Baseline PO cost</x:v>
      </x:c>
      <x:c r="R1216" s="2" t="str">
        <x:v>Received</x:v>
      </x:c>
      <x:c r="S1216" s="12" t="n">
        <x:f>IF(AND(ISNUMBER(G1216),G1216&gt;0,G1216&lt;=Summary!$E$5,I1216&gt;0),I1216*K1216,0)</x:f>
        <x:v>1400</x:v>
      </x:c>
      <x:c r="T1216" s="12" t="n">
        <x:f>MIN(S1216,MAX(0,'Inventory detail'!E393-SUM(S1215:S1215)))</x:f>
        <x:v>0</x:v>
      </x:c>
      <x:c r="U1216" s="12" t="n">
        <x:f>IF(O1216=1,J1216*K1216,0)</x:f>
        <x:v>0</x:v>
      </x:c>
      <x:c r="V1216" s="13" t="str">
        <x:f>IF(O1216=0,"",IF(H1216="","",MAX(H1216,Summary!$E$5)))</x:f>
      </x:c>
      <x:c r="W1216" s="12" t="n">
        <x:f>IF(Q1216="Baseline PO cost",U1216,0)</x:f>
        <x:v>0</x:v>
      </x:c>
      <x:c r="X1216" s="12" t="n">
        <x:f>IF(Q1216="Higher PO cost",U1216,0)</x:f>
        <x:v>0</x:v>
      </x:c>
      <x:c r="Y1216" s="12" t="n">
        <x:f>IF(Q1216="Unclassified",U1216,0)</x:f>
        <x:v>0</x:v>
      </x:c>
    </x:row>
    <x:row r="1217" ht="22" customHeight="1">
      <x:c r="A1217" s="2" t="str">
        <x:v>COIL</x:v>
      </x:c>
      <x:c r="B1217" s="2" t="str">
        <x:v>60</x:v>
      </x:c>
      <x:c r="C1217" s="2" t="str">
        <x:v>22WHT12-4</x:v>
      </x:c>
      <x:c r="D1217" s="2" t="str">
        <x:v>6102947</x:v>
      </x:c>
      <x:c r="E1217" s="2" t="str">
        <x:v>0</x:v>
      </x:c>
      <x:c r="F1217" s="2" t="str">
        <x:v>29</x:v>
      </x:c>
      <x:c r="G1217" s="10" t="n">
        <x:v>46301</x:v>
      </x:c>
      <x:c r="H1217" s="10" t="n">
        <x:v>46304</x:v>
      </x:c>
      <x:c r="I1217" s="7" t="n">
        <x:v>1400</x:v>
      </x:c>
      <x:c r="J1217" s="7" t="n">
        <x:v>1400</x:v>
      </x:c>
      <x:c r="K1217" s="7" t="n">
        <x:v>1</x:v>
      </x:c>
      <x:c r="L1217" s="8" t="n">
        <x:v>14.84</x:v>
      </x:c>
      <x:c r="M1217" s="9" t="n">
        <x:v>234.36</x:v>
      </x:c>
      <x:c r="N1217" s="2" t="str">
        <x:v>i</x:v>
      </x:c>
      <x:c r="O1217" s="2" t="n">
        <x:v>0</x:v>
      </x:c>
      <x:c r="P1217" s="2" t="n">
        <x:v>100</x:v>
      </x:c>
      <x:c r="Q1217" s="2" t="str">
        <x:v>Baseline PO cost</x:v>
      </x:c>
      <x:c r="R1217" s="2" t="str">
        <x:v>Received</x:v>
      </x:c>
      <x:c r="S1217" s="12" t="n">
        <x:f>IF(AND(ISNUMBER(G1217),G1217&gt;0,G1217&lt;=Summary!$E$5,I1217&gt;0),I1217*K1217,0)</x:f>
        <x:v>1400</x:v>
      </x:c>
      <x:c r="T1217" s="12" t="n">
        <x:f>MIN(S1217,MAX(0,'Inventory detail'!E224-0))</x:f>
        <x:v>1400</x:v>
      </x:c>
      <x:c r="U1217" s="12" t="n">
        <x:f>IF(O1217=1,J1217*K1217,0)</x:f>
        <x:v>0</x:v>
      </x:c>
      <x:c r="V1217" s="13" t="str">
        <x:f>IF(O1217=0,"",IF(H1217="","",MAX(H1217,Summary!$E$5)))</x:f>
      </x:c>
      <x:c r="W1217" s="12" t="n">
        <x:f>IF(Q1217="Baseline PO cost",U1217,0)</x:f>
        <x:v>0</x:v>
      </x:c>
      <x:c r="X1217" s="12" t="n">
        <x:f>IF(Q1217="Higher PO cost",U1217,0)</x:f>
        <x:v>0</x:v>
      </x:c>
      <x:c r="Y1217" s="12" t="n">
        <x:f>IF(Q1217="Unclassified",U1217,0)</x:f>
        <x:v>0</x:v>
      </x:c>
    </x:row>
    <x:row r="1218" ht="22" customHeight="1">
      <x:c r="A1218" s="2" t="str">
        <x:v>COIL</x:v>
      </x:c>
      <x:c r="B1218" s="2" t="str">
        <x:v>60</x:v>
      </x:c>
      <x:c r="C1218" s="2" t="str">
        <x:v>22WHT12-4</x:v>
      </x:c>
      <x:c r="D1218" s="2" t="str">
        <x:v>6102937</x:v>
      </x:c>
      <x:c r="E1218" s="2" t="str">
        <x:v>0</x:v>
      </x:c>
      <x:c r="F1218" s="2" t="str">
        <x:v>27</x:v>
      </x:c>
      <x:c r="G1218" s="10" t="n">
        <x:v>46255</x:v>
      </x:c>
      <x:c r="H1218" s="10" t="n">
        <x:v>46254</x:v>
      </x:c>
      <x:c r="I1218" s="7" t="n">
        <x:v>1400</x:v>
      </x:c>
      <x:c r="J1218" s="7" t="n">
        <x:v>1400</x:v>
      </x:c>
      <x:c r="K1218" s="7" t="n">
        <x:v>1</x:v>
      </x:c>
      <x:c r="L1218" s="8" t="n">
        <x:v>14.84</x:v>
      </x:c>
      <x:c r="M1218" s="9" t="n">
        <x:v>234.36</x:v>
      </x:c>
      <x:c r="N1218" s="2" t="str">
        <x:v>i</x:v>
      </x:c>
      <x:c r="O1218" s="2" t="n">
        <x:v>0</x:v>
      </x:c>
      <x:c r="P1218" s="2" t="n">
        <x:v>100</x:v>
      </x:c>
      <x:c r="Q1218" s="2" t="str">
        <x:v>Baseline PO cost</x:v>
      </x:c>
      <x:c r="R1218" s="2" t="str">
        <x:v>Received</x:v>
      </x:c>
      <x:c r="S1218" s="12" t="n">
        <x:f>IF(AND(ISNUMBER(G1218),G1218&gt;0,G1218&lt;=Summary!$E$5,I1218&gt;0),I1218*K1218,0)</x:f>
        <x:v>1400</x:v>
      </x:c>
      <x:c r="T1218" s="12" t="n">
        <x:f>MIN(S1218,MAX(0,'Inventory detail'!E224-SUM(S1217:S1217)))</x:f>
        <x:v>0</x:v>
      </x:c>
      <x:c r="U1218" s="12" t="n">
        <x:f>IF(O1218=1,J1218*K1218,0)</x:f>
        <x:v>0</x:v>
      </x:c>
      <x:c r="V1218" s="13" t="str">
        <x:f>IF(O1218=0,"",IF(H1218="","",MAX(H1218,Summary!$E$5)))</x:f>
      </x:c>
      <x:c r="W1218" s="12" t="n">
        <x:f>IF(Q1218="Baseline PO cost",U1218,0)</x:f>
        <x:v>0</x:v>
      </x:c>
      <x:c r="X1218" s="12" t="n">
        <x:f>IF(Q1218="Higher PO cost",U1218,0)</x:f>
        <x:v>0</x:v>
      </x:c>
      <x:c r="Y1218" s="12" t="n">
        <x:f>IF(Q1218="Unclassified",U1218,0)</x:f>
        <x:v>0</x:v>
      </x:c>
    </x:row>
    <x:row r="1219" ht="22" customHeight="1">
      <x:c r="A1219" s="2" t="str">
        <x:v>COIL</x:v>
      </x:c>
      <x:c r="B1219" s="2" t="str">
        <x:v>60</x:v>
      </x:c>
      <x:c r="C1219" s="2" t="str">
        <x:v>22WHT12-4</x:v>
      </x:c>
      <x:c r="D1219" s="2" t="str">
        <x:v>6102932</x:v>
      </x:c>
      <x:c r="E1219" s="2" t="str">
        <x:v>0</x:v>
      </x:c>
      <x:c r="F1219" s="2" t="str">
        <x:v>23</x:v>
      </x:c>
      <x:c r="G1219" s="10" t="n">
        <x:v>46204</x:v>
      </x:c>
      <x:c r="H1219" s="10" t="n">
        <x:v>46205</x:v>
      </x:c>
      <x:c r="I1219" s="7" t="n">
        <x:v>1400</x:v>
      </x:c>
      <x:c r="J1219" s="7" t="n">
        <x:v>1400</x:v>
      </x:c>
      <x:c r="K1219" s="7" t="n">
        <x:v>1</x:v>
      </x:c>
      <x:c r="L1219" s="8" t="n">
        <x:v>14.84</x:v>
      </x:c>
      <x:c r="M1219" s="9" t="n">
        <x:v>234.36</x:v>
      </x:c>
      <x:c r="N1219" s="2" t="str">
        <x:v>i</x:v>
      </x:c>
      <x:c r="O1219" s="2" t="n">
        <x:v>0</x:v>
      </x:c>
      <x:c r="P1219" s="2" t="n">
        <x:v>100</x:v>
      </x:c>
      <x:c r="Q1219" s="2" t="str">
        <x:v>Baseline PO cost</x:v>
      </x:c>
      <x:c r="R1219" s="2" t="str">
        <x:v>Received</x:v>
      </x:c>
      <x:c r="S1219" s="12" t="n">
        <x:f>IF(AND(ISNUMBER(G1219),G1219&gt;0,G1219&lt;=Summary!$E$5,I1219&gt;0),I1219*K1219,0)</x:f>
        <x:v>1400</x:v>
      </x:c>
      <x:c r="T1219" s="12" t="n">
        <x:f>MIN(S1219,MAX(0,'Inventory detail'!E224-SUM(S1217:S1218)))</x:f>
        <x:v>0</x:v>
      </x:c>
      <x:c r="U1219" s="12" t="n">
        <x:f>IF(O1219=1,J1219*K1219,0)</x:f>
        <x:v>0</x:v>
      </x:c>
      <x:c r="V1219" s="13" t="str">
        <x:f>IF(O1219=0,"",IF(H1219="","",MAX(H1219,Summary!$E$5)))</x:f>
      </x:c>
      <x:c r="W1219" s="12" t="n">
        <x:f>IF(Q1219="Baseline PO cost",U1219,0)</x:f>
        <x:v>0</x:v>
      </x:c>
      <x:c r="X1219" s="12" t="n">
        <x:f>IF(Q1219="Higher PO cost",U1219,0)</x:f>
        <x:v>0</x:v>
      </x:c>
      <x:c r="Y1219" s="12" t="n">
        <x:f>IF(Q1219="Unclassified",U1219,0)</x:f>
        <x:v>0</x:v>
      </x:c>
    </x:row>
    <x:row r="1220" ht="22" customHeight="1">
      <x:c r="A1220" s="2" t="str">
        <x:v>COIL</x:v>
      </x:c>
      <x:c r="B1220" s="2" t="str">
        <x:v>60</x:v>
      </x:c>
      <x:c r="C1220" s="2" t="str">
        <x:v>22WHT12-4</x:v>
      </x:c>
      <x:c r="D1220" s="2" t="str">
        <x:v>6102897</x:v>
      </x:c>
      <x:c r="E1220" s="2" t="str">
        <x:v>0</x:v>
      </x:c>
      <x:c r="F1220" s="2" t="str">
        <x:v>23</x:v>
      </x:c>
      <x:c r="G1220" s="10" t="n">
        <x:v>46086</x:v>
      </x:c>
      <x:c r="H1220" s="10" t="n">
        <x:v>46094</x:v>
      </x:c>
      <x:c r="I1220" s="7" t="n">
        <x:v>1400</x:v>
      </x:c>
      <x:c r="J1220" s="7" t="n">
        <x:v>1400</x:v>
      </x:c>
      <x:c r="K1220" s="7" t="n">
        <x:v>1</x:v>
      </x:c>
      <x:c r="L1220" s="8" t="n">
        <x:v>14.84</x:v>
      </x:c>
      <x:c r="M1220" s="9" t="n">
        <x:v>227.5</x:v>
      </x:c>
      <x:c r="N1220" s="2" t="str">
        <x:v>i</x:v>
      </x:c>
      <x:c r="O1220" s="2" t="n">
        <x:v>0</x:v>
      </x:c>
      <x:c r="P1220" s="2" t="n">
        <x:v>100</x:v>
      </x:c>
      <x:c r="Q1220" s="2" t="str">
        <x:v>Baseline PO cost</x:v>
      </x:c>
      <x:c r="R1220" s="2" t="str">
        <x:v>Received</x:v>
      </x:c>
      <x:c r="S1220" s="12" t="n">
        <x:f>IF(AND(ISNUMBER(G1220),G1220&gt;0,G1220&lt;=Summary!$E$5,I1220&gt;0),I1220*K1220,0)</x:f>
        <x:v>1400</x:v>
      </x:c>
      <x:c r="T1220" s="12" t="n">
        <x:f>MIN(S1220,MAX(0,'Inventory detail'!E224-SUM(S1217:S1219)))</x:f>
        <x:v>0</x:v>
      </x:c>
      <x:c r="U1220" s="12" t="n">
        <x:f>IF(O1220=1,J1220*K1220,0)</x:f>
        <x:v>0</x:v>
      </x:c>
      <x:c r="V1220" s="13" t="str">
        <x:f>IF(O1220=0,"",IF(H1220="","",MAX(H1220,Summary!$E$5)))</x:f>
      </x:c>
      <x:c r="W1220" s="12" t="n">
        <x:f>IF(Q1220="Baseline PO cost",U1220,0)</x:f>
        <x:v>0</x:v>
      </x:c>
      <x:c r="X1220" s="12" t="n">
        <x:f>IF(Q1220="Higher PO cost",U1220,0)</x:f>
        <x:v>0</x:v>
      </x:c>
      <x:c r="Y1220" s="12" t="n">
        <x:f>IF(Q1220="Unclassified",U1220,0)</x:f>
        <x:v>0</x:v>
      </x:c>
    </x:row>
    <x:row r="1221" ht="22" customHeight="1">
      <x:c r="A1221" s="2" t="str">
        <x:v>COIL</x:v>
      </x:c>
      <x:c r="B1221" s="2" t="str">
        <x:v>60</x:v>
      </x:c>
      <x:c r="C1221" s="2" t="str">
        <x:v>22WHT12-4</x:v>
      </x:c>
      <x:c r="D1221" s="2" t="str">
        <x:v>6102962</x:v>
      </x:c>
      <x:c r="E1221" s="2" t="str">
        <x:v>0</x:v>
      </x:c>
      <x:c r="F1221" s="2" t="str">
        <x:v>24</x:v>
      </x:c>
      <x:c r="G1221" s="10"/>
      <x:c r="H1221" s="10" t="n">
        <x:v>46346</x:v>
      </x:c>
      <x:c r="I1221" s="7" t="n">
        <x:v>4200</x:v>
      </x:c>
      <x:c r="J1221" s="7" t="n">
        <x:v>4200</x:v>
      </x:c>
      <x:c r="K1221" s="7" t="n">
        <x:v>1</x:v>
      </x:c>
      <x:c r="L1221" s="8" t="n">
        <x:v>14.84</x:v>
      </x:c>
      <x:c r="M1221" s="9" t="n">
        <x:v>0</x:v>
      </x:c>
      <x:c r="N1221" s="2" t="str">
        <x:v>a</x:v>
      </x:c>
      <x:c r="O1221" s="2" t="n">
        <x:v>1</x:v>
      </x:c>
      <x:c r="P1221" s="2" t="n">
        <x:v>100</x:v>
      </x:c>
      <x:c r="Q1221" s="2" t="str">
        <x:v>Baseline PO cost</x:v>
      </x:c>
      <x:c r="R1221" s="2" t="str">
        <x:v>Incoming active PO</x:v>
      </x:c>
      <x:c r="S1221" s="12" t="n">
        <x:f>IF(AND(ISNUMBER(G1221),G1221&gt;0,G1221&lt;=Summary!$E$5,I1221&gt;0),I1221*K1221,0)</x:f>
        <x:v>0</x:v>
      </x:c>
      <x:c r="T1221" s="12" t="n">
        <x:f>MIN(S1221,MAX(0,'Inventory detail'!E224-SUM(S1217:S1220)))</x:f>
        <x:v>0</x:v>
      </x:c>
      <x:c r="U1221" s="12" t="n">
        <x:f>IF(O1221=1,J1221*K1221,0)</x:f>
        <x:v>4200</x:v>
      </x:c>
      <x:c r="V1221" s="13" t="n">
        <x:f>IF(O1221=0,"",IF(H1221="","",MAX(H1221,Summary!$E$5)))</x:f>
        <x:v>46346</x:v>
      </x:c>
      <x:c r="W1221" s="12" t="n">
        <x:f>IF(Q1221="Baseline PO cost",U1221,0)</x:f>
        <x:v>4200</x:v>
      </x:c>
      <x:c r="X1221" s="12" t="n">
        <x:f>IF(Q1221="Higher PO cost",U1221,0)</x:f>
        <x:v>0</x:v>
      </x:c>
      <x:c r="Y1221" s="12" t="n">
        <x:f>IF(Q1221="Unclassified",U1221,0)</x:f>
        <x:v>0</x:v>
      </x:c>
    </x:row>
    <x:row r="1222" ht="22" customHeight="1">
      <x:c r="A1222" s="2" t="str">
        <x:v>COIL</x:v>
      </x:c>
      <x:c r="B1222" s="2" t="str">
        <x:v>60</x:v>
      </x:c>
      <x:c r="C1222" s="2" t="str">
        <x:v>22WHT12-4</x:v>
      </x:c>
      <x:c r="D1222" s="2" t="str">
        <x:v>6102953</x:v>
      </x:c>
      <x:c r="E1222" s="2" t="str">
        <x:v>0</x:v>
      </x:c>
      <x:c r="F1222" s="2" t="str">
        <x:v>24</x:v>
      </x:c>
      <x:c r="G1222" s="10"/>
      <x:c r="H1222" s="10" t="n">
        <x:v>46325</x:v>
      </x:c>
      <x:c r="I1222" s="7" t="n">
        <x:v>1400</x:v>
      </x:c>
      <x:c r="J1222" s="7" t="n">
        <x:v>1400</x:v>
      </x:c>
      <x:c r="K1222" s="7" t="n">
        <x:v>1</x:v>
      </x:c>
      <x:c r="L1222" s="8" t="n">
        <x:v>14.84</x:v>
      </x:c>
      <x:c r="M1222" s="9" t="n">
        <x:v>0</x:v>
      </x:c>
      <x:c r="N1222" s="2" t="str">
        <x:v>a</x:v>
      </x:c>
      <x:c r="O1222" s="2" t="n">
        <x:v>1</x:v>
      </x:c>
      <x:c r="P1222" s="2" t="n">
        <x:v>100</x:v>
      </x:c>
      <x:c r="Q1222" s="2" t="str">
        <x:v>Baseline PO cost</x:v>
      </x:c>
      <x:c r="R1222" s="2" t="str">
        <x:v>Incoming active PO</x:v>
      </x:c>
      <x:c r="S1222" s="12" t="n">
        <x:f>IF(AND(ISNUMBER(G1222),G1222&gt;0,G1222&lt;=Summary!$E$5,I1222&gt;0),I1222*K1222,0)</x:f>
        <x:v>0</x:v>
      </x:c>
      <x:c r="T1222" s="12" t="n">
        <x:f>MIN(S1222,MAX(0,'Inventory detail'!E224-SUM(S1217:S1221)))</x:f>
        <x:v>0</x:v>
      </x:c>
      <x:c r="U1222" s="12" t="n">
        <x:f>IF(O1222=1,J1222*K1222,0)</x:f>
        <x:v>1400</x:v>
      </x:c>
      <x:c r="V1222" s="13" t="n">
        <x:f>IF(O1222=0,"",IF(H1222="","",MAX(H1222,Summary!$E$5)))</x:f>
        <x:v>46325</x:v>
      </x:c>
      <x:c r="W1222" s="12" t="n">
        <x:f>IF(Q1222="Baseline PO cost",U1222,0)</x:f>
        <x:v>1400</x:v>
      </x:c>
      <x:c r="X1222" s="12" t="n">
        <x:f>IF(Q1222="Higher PO cost",U1222,0)</x:f>
        <x:v>0</x:v>
      </x:c>
      <x:c r="Y1222" s="12" t="n">
        <x:f>IF(Q1222="Unclassified",U1222,0)</x:f>
        <x:v>0</x:v>
      </x:c>
    </x:row>
    <x:row r="1223" ht="22" customHeight="1">
      <x:c r="A1223" s="2" t="str">
        <x:v>COIL</x:v>
      </x:c>
      <x:c r="B1223" s="2" t="str">
        <x:v>60</x:v>
      </x:c>
      <x:c r="C1223" s="2" t="str">
        <x:v>23BLK12-4</x:v>
      </x:c>
      <x:c r="D1223" s="2" t="str">
        <x:v>6102905</x:v>
      </x:c>
      <x:c r="E1223" s="2" t="str">
        <x:v>0</x:v>
      </x:c>
      <x:c r="F1223" s="2" t="str">
        <x:v>27</x:v>
      </x:c>
      <x:c r="G1223" s="10" t="n">
        <x:v>46111</x:v>
      </x:c>
      <x:c r="H1223" s="10" t="n">
        <x:v>46122</x:v>
      </x:c>
      <x:c r="I1223" s="7" t="n">
        <x:v>1200</x:v>
      </x:c>
      <x:c r="J1223" s="7" t="n">
        <x:v>1200</x:v>
      </x:c>
      <x:c r="K1223" s="7" t="n">
        <x:v>1</x:v>
      </x:c>
      <x:c r="L1223" s="8" t="n">
        <x:v>12.58</x:v>
      </x:c>
      <x:c r="M1223" s="9" t="n">
        <x:v>165.36</x:v>
      </x:c>
      <x:c r="N1223" s="2" t="str">
        <x:v>i</x:v>
      </x:c>
      <x:c r="O1223" s="2" t="n">
        <x:v>0</x:v>
      </x:c>
      <x:c r="P1223" s="2" t="n">
        <x:v>100</x:v>
      </x:c>
      <x:c r="Q1223" s="2" t="str">
        <x:v>Unclassified</x:v>
      </x:c>
      <x:c r="R1223" s="2" t="str">
        <x:v>Received</x:v>
      </x:c>
      <x:c r="S1223" s="12" t="n">
        <x:f>IF(AND(ISNUMBER(G1223),G1223&gt;0,G1223&lt;=Summary!$E$5,I1223&gt;0),I1223*K1223,0)</x:f>
        <x:v>1200</x:v>
      </x:c>
      <x:c r="T1223" s="12" t="n">
        <x:f>MIN(S1223,MAX(0,'Inventory detail'!E344-0))</x:f>
        <x:v>600</x:v>
      </x:c>
      <x:c r="U1223" s="12" t="n">
        <x:f>IF(O1223=1,J1223*K1223,0)</x:f>
        <x:v>0</x:v>
      </x:c>
      <x:c r="V1223" s="13" t="str">
        <x:f>IF(O1223=0,"",IF(H1223="","",MAX(H1223,Summary!$E$5)))</x:f>
      </x:c>
      <x:c r="W1223" s="12" t="n">
        <x:f>IF(Q1223="Baseline PO cost",U1223,0)</x:f>
        <x:v>0</x:v>
      </x:c>
      <x:c r="X1223" s="12" t="n">
        <x:f>IF(Q1223="Higher PO cost",U1223,0)</x:f>
        <x:v>0</x:v>
      </x:c>
      <x:c r="Y1223" s="12" t="n">
        <x:f>IF(Q1223="Unclassified",U1223,0)</x:f>
        <x:v>0</x:v>
      </x:c>
    </x:row>
    <x:row r="1224" ht="22" customHeight="1">
      <x:c r="A1224" s="2" t="str">
        <x:v>COIL</x:v>
      </x:c>
      <x:c r="B1224" s="2" t="str">
        <x:v>60</x:v>
      </x:c>
      <x:c r="C1224" s="2" t="str">
        <x:v>23BLK12-4</x:v>
      </x:c>
      <x:c r="D1224" s="2" t="str">
        <x:v>6102962</x:v>
      </x:c>
      <x:c r="E1224" s="2" t="str">
        <x:v>0</x:v>
      </x:c>
      <x:c r="F1224" s="2" t="str">
        <x:v>25</x:v>
      </x:c>
      <x:c r="G1224" s="10"/>
      <x:c r="H1224" s="10" t="n">
        <x:v>46346</x:v>
      </x:c>
      <x:c r="I1224" s="7" t="n">
        <x:v>1200</x:v>
      </x:c>
      <x:c r="J1224" s="7" t="n">
        <x:v>1200</x:v>
      </x:c>
      <x:c r="K1224" s="7" t="n">
        <x:v>1</x:v>
      </x:c>
      <x:c r="L1224" s="8" t="n">
        <x:v>12.58</x:v>
      </x:c>
      <x:c r="M1224" s="9" t="n">
        <x:v>0</x:v>
      </x:c>
      <x:c r="N1224" s="2" t="str">
        <x:v>a</x:v>
      </x:c>
      <x:c r="O1224" s="2" t="n">
        <x:v>1</x:v>
      </x:c>
      <x:c r="P1224" s="2" t="n">
        <x:v>100</x:v>
      </x:c>
      <x:c r="Q1224" s="2" t="str">
        <x:v>Unclassified</x:v>
      </x:c>
      <x:c r="R1224" s="2" t="str">
        <x:v>Incoming active PO</x:v>
      </x:c>
      <x:c r="S1224" s="12" t="n">
        <x:f>IF(AND(ISNUMBER(G1224),G1224&gt;0,G1224&lt;=Summary!$E$5,I1224&gt;0),I1224*K1224,0)</x:f>
        <x:v>0</x:v>
      </x:c>
      <x:c r="T1224" s="12" t="n">
        <x:f>MIN(S1224,MAX(0,'Inventory detail'!E344-SUM(S1223:S1223)))</x:f>
        <x:v>0</x:v>
      </x:c>
      <x:c r="U1224" s="12" t="n">
        <x:f>IF(O1224=1,J1224*K1224,0)</x:f>
        <x:v>1200</x:v>
      </x:c>
      <x:c r="V1224" s="13" t="n">
        <x:f>IF(O1224=0,"",IF(H1224="","",MAX(H1224,Summary!$E$5)))</x:f>
        <x:v>46346</x:v>
      </x:c>
      <x:c r="W1224" s="12" t="n">
        <x:f>IF(Q1224="Baseline PO cost",U1224,0)</x:f>
        <x:v>0</x:v>
      </x:c>
      <x:c r="X1224" s="12" t="n">
        <x:f>IF(Q1224="Higher PO cost",U1224,0)</x:f>
        <x:v>0</x:v>
      </x:c>
      <x:c r="Y1224" s="12" t="n">
        <x:f>IF(Q1224="Unclassified",U1224,0)</x:f>
        <x:v>1200</x:v>
      </x:c>
    </x:row>
    <x:row r="1225" ht="22" customHeight="1">
      <x:c r="A1225" s="2" t="str">
        <x:v>COIL</x:v>
      </x:c>
      <x:c r="B1225" s="2" t="str">
        <x:v>60</x:v>
      </x:c>
      <x:c r="C1225" s="2" t="str">
        <x:v>23BLK12-4</x:v>
      </x:c>
      <x:c r="D1225" s="2" t="str">
        <x:v>6102953</x:v>
      </x:c>
      <x:c r="E1225" s="2" t="str">
        <x:v>0</x:v>
      </x:c>
      <x:c r="F1225" s="2" t="str">
        <x:v>25</x:v>
      </x:c>
      <x:c r="G1225" s="10"/>
      <x:c r="H1225" s="10" t="n">
        <x:v>46325</x:v>
      </x:c>
      <x:c r="I1225" s="7" t="n">
        <x:v>1200</x:v>
      </x:c>
      <x:c r="J1225" s="7" t="n">
        <x:v>1200</x:v>
      </x:c>
      <x:c r="K1225" s="7" t="n">
        <x:v>1</x:v>
      </x:c>
      <x:c r="L1225" s="8" t="n">
        <x:v>12.58</x:v>
      </x:c>
      <x:c r="M1225" s="9" t="n">
        <x:v>0</x:v>
      </x:c>
      <x:c r="N1225" s="2" t="str">
        <x:v>a</x:v>
      </x:c>
      <x:c r="O1225" s="2" t="n">
        <x:v>1</x:v>
      </x:c>
      <x:c r="P1225" s="2" t="n">
        <x:v>100</x:v>
      </x:c>
      <x:c r="Q1225" s="2" t="str">
        <x:v>Unclassified</x:v>
      </x:c>
      <x:c r="R1225" s="2" t="str">
        <x:v>Incoming active PO</x:v>
      </x:c>
      <x:c r="S1225" s="12" t="n">
        <x:f>IF(AND(ISNUMBER(G1225),G1225&gt;0,G1225&lt;=Summary!$E$5,I1225&gt;0),I1225*K1225,0)</x:f>
        <x:v>0</x:v>
      </x:c>
      <x:c r="T1225" s="12" t="n">
        <x:f>MIN(S1225,MAX(0,'Inventory detail'!E344-SUM(S1223:S1224)))</x:f>
        <x:v>0</x:v>
      </x:c>
      <x:c r="U1225" s="12" t="n">
        <x:f>IF(O1225=1,J1225*K1225,0)</x:f>
        <x:v>1200</x:v>
      </x:c>
      <x:c r="V1225" s="13" t="n">
        <x:f>IF(O1225=0,"",IF(H1225="","",MAX(H1225,Summary!$E$5)))</x:f>
        <x:v>46325</x:v>
      </x:c>
      <x:c r="W1225" s="12" t="n">
        <x:f>IF(Q1225="Baseline PO cost",U1225,0)</x:f>
        <x:v>0</x:v>
      </x:c>
      <x:c r="X1225" s="12" t="n">
        <x:f>IF(Q1225="Higher PO cost",U1225,0)</x:f>
        <x:v>0</x:v>
      </x:c>
      <x:c r="Y1225" s="12" t="n">
        <x:f>IF(Q1225="Unclassified",U1225,0)</x:f>
        <x:v>1200</x:v>
      </x:c>
    </x:row>
    <x:row r="1226" ht="22" customHeight="1">
      <x:c r="A1226" s="2" t="str">
        <x:v>COIL</x:v>
      </x:c>
      <x:c r="B1226" s="2" t="str">
        <x:v>60</x:v>
      </x:c>
      <x:c r="C1226" s="2" t="str">
        <x:v>25BLK12-4</x:v>
      </x:c>
      <x:c r="D1226" s="2" t="str">
        <x:v>6102947</x:v>
      </x:c>
      <x:c r="E1226" s="2" t="str">
        <x:v>0</x:v>
      </x:c>
      <x:c r="F1226" s="2" t="str">
        <x:v>30</x:v>
      </x:c>
      <x:c r="G1226" s="10" t="n">
        <x:v>46301</x:v>
      </x:c>
      <x:c r="H1226" s="10" t="n">
        <x:v>46304</x:v>
      </x:c>
      <x:c r="I1226" s="7" t="n">
        <x:v>25200</x:v>
      </x:c>
      <x:c r="J1226" s="7" t="n">
        <x:v>25200</x:v>
      </x:c>
      <x:c r="K1226" s="7" t="n">
        <x:v>1</x:v>
      </x:c>
      <x:c r="L1226" s="8" t="n">
        <x:v>14.47</x:v>
      </x:c>
      <x:c r="M1226" s="9" t="n">
        <x:v>4112.64</x:v>
      </x:c>
      <x:c r="N1226" s="2" t="str">
        <x:v>i</x:v>
      </x:c>
      <x:c r="O1226" s="2" t="n">
        <x:v>0</x:v>
      </x:c>
      <x:c r="P1226" s="2" t="n">
        <x:v>100</x:v>
      </x:c>
      <x:c r="Q1226" s="2" t="str">
        <x:v>Baseline PO cost</x:v>
      </x:c>
      <x:c r="R1226" s="2" t="str">
        <x:v>Received</x:v>
      </x:c>
      <x:c r="S1226" s="12" t="n">
        <x:f>IF(AND(ISNUMBER(G1226),G1226&gt;0,G1226&lt;=Summary!$E$5,I1226&gt;0),I1226*K1226,0)</x:f>
        <x:v>25200</x:v>
      </x:c>
      <x:c r="T1226" s="12" t="n">
        <x:f>MIN(S1226,MAX(0,'Inventory detail'!E40-0))</x:f>
        <x:v>22600</x:v>
      </x:c>
      <x:c r="U1226" s="12" t="n">
        <x:f>IF(O1226=1,J1226*K1226,0)</x:f>
        <x:v>0</x:v>
      </x:c>
      <x:c r="V1226" s="13" t="str">
        <x:f>IF(O1226=0,"",IF(H1226="","",MAX(H1226,Summary!$E$5)))</x:f>
      </x:c>
      <x:c r="W1226" s="12" t="n">
        <x:f>IF(Q1226="Baseline PO cost",U1226,0)</x:f>
        <x:v>0</x:v>
      </x:c>
      <x:c r="X1226" s="12" t="n">
        <x:f>IF(Q1226="Higher PO cost",U1226,0)</x:f>
        <x:v>0</x:v>
      </x:c>
      <x:c r="Y1226" s="12" t="n">
        <x:f>IF(Q1226="Unclassified",U1226,0)</x:f>
        <x:v>0</x:v>
      </x:c>
    </x:row>
    <x:row r="1227" ht="22" customHeight="1">
      <x:c r="A1227" s="2" t="str">
        <x:v>COIL</x:v>
      </x:c>
      <x:c r="B1227" s="2" t="str">
        <x:v>60</x:v>
      </x:c>
      <x:c r="C1227" s="2" t="str">
        <x:v>25BLK12-4</x:v>
      </x:c>
      <x:c r="D1227" s="2" t="str">
        <x:v>6102937</x:v>
      </x:c>
      <x:c r="E1227" s="2" t="str">
        <x:v>0</x:v>
      </x:c>
      <x:c r="F1227" s="2" t="str">
        <x:v>28</x:v>
      </x:c>
      <x:c r="G1227" s="10" t="n">
        <x:v>46255</x:v>
      </x:c>
      <x:c r="H1227" s="10" t="n">
        <x:v>46254</x:v>
      </x:c>
      <x:c r="I1227" s="7" t="n">
        <x:v>9600</x:v>
      </x:c>
      <x:c r="J1227" s="7" t="n">
        <x:v>9600</x:v>
      </x:c>
      <x:c r="K1227" s="7" t="n">
        <x:v>1</x:v>
      </x:c>
      <x:c r="L1227" s="8" t="n">
        <x:v>14.47</x:v>
      </x:c>
      <x:c r="M1227" s="9" t="n">
        <x:v>1566.72</x:v>
      </x:c>
      <x:c r="N1227" s="2" t="str">
        <x:v>i</x:v>
      </x:c>
      <x:c r="O1227" s="2" t="n">
        <x:v>0</x:v>
      </x:c>
      <x:c r="P1227" s="2" t="n">
        <x:v>100</x:v>
      </x:c>
      <x:c r="Q1227" s="2" t="str">
        <x:v>Baseline PO cost</x:v>
      </x:c>
      <x:c r="R1227" s="2" t="str">
        <x:v>Received</x:v>
      </x:c>
      <x:c r="S1227" s="12" t="n">
        <x:f>IF(AND(ISNUMBER(G1227),G1227&gt;0,G1227&lt;=Summary!$E$5,I1227&gt;0),I1227*K1227,0)</x:f>
        <x:v>9600</x:v>
      </x:c>
      <x:c r="T1227" s="12" t="n">
        <x:f>MIN(S1227,MAX(0,'Inventory detail'!E40-SUM(S1226:S1226)))</x:f>
        <x:v>0</x:v>
      </x:c>
      <x:c r="U1227" s="12" t="n">
        <x:f>IF(O1227=1,J1227*K1227,0)</x:f>
        <x:v>0</x:v>
      </x:c>
      <x:c r="V1227" s="13" t="str">
        <x:f>IF(O1227=0,"",IF(H1227="","",MAX(H1227,Summary!$E$5)))</x:f>
      </x:c>
      <x:c r="W1227" s="12" t="n">
        <x:f>IF(Q1227="Baseline PO cost",U1227,0)</x:f>
        <x:v>0</x:v>
      </x:c>
      <x:c r="X1227" s="12" t="n">
        <x:f>IF(Q1227="Higher PO cost",U1227,0)</x:f>
        <x:v>0</x:v>
      </x:c>
      <x:c r="Y1227" s="12" t="n">
        <x:f>IF(Q1227="Unclassified",U1227,0)</x:f>
        <x:v>0</x:v>
      </x:c>
    </x:row>
    <x:row r="1228" ht="22" customHeight="1">
      <x:c r="A1228" s="2" t="str">
        <x:v>COIL</x:v>
      </x:c>
      <x:c r="B1228" s="2" t="str">
        <x:v>60</x:v>
      </x:c>
      <x:c r="C1228" s="2" t="str">
        <x:v>25BLK12-4</x:v>
      </x:c>
      <x:c r="D1228" s="2" t="str">
        <x:v>6102932</x:v>
      </x:c>
      <x:c r="E1228" s="2" t="str">
        <x:v>0</x:v>
      </x:c>
      <x:c r="F1228" s="2" t="str">
        <x:v>24</x:v>
      </x:c>
      <x:c r="G1228" s="10" t="n">
        <x:v>46204</x:v>
      </x:c>
      <x:c r="H1228" s="10" t="n">
        <x:v>46205</x:v>
      </x:c>
      <x:c r="I1228" s="7" t="n">
        <x:v>16800</x:v>
      </x:c>
      <x:c r="J1228" s="7" t="n">
        <x:v>16800</x:v>
      </x:c>
      <x:c r="K1228" s="7" t="n">
        <x:v>1</x:v>
      </x:c>
      <x:c r="L1228" s="8" t="n">
        <x:v>14.47</x:v>
      </x:c>
      <x:c r="M1228" s="9" t="n">
        <x:v>2741.76</x:v>
      </x:c>
      <x:c r="N1228" s="2" t="str">
        <x:v>i</x:v>
      </x:c>
      <x:c r="O1228" s="2" t="n">
        <x:v>0</x:v>
      </x:c>
      <x:c r="P1228" s="2" t="n">
        <x:v>100</x:v>
      </x:c>
      <x:c r="Q1228" s="2" t="str">
        <x:v>Baseline PO cost</x:v>
      </x:c>
      <x:c r="R1228" s="2" t="str">
        <x:v>Received</x:v>
      </x:c>
      <x:c r="S1228" s="12" t="n">
        <x:f>IF(AND(ISNUMBER(G1228),G1228&gt;0,G1228&lt;=Summary!$E$5,I1228&gt;0),I1228*K1228,0)</x:f>
        <x:v>16800</x:v>
      </x:c>
      <x:c r="T1228" s="12" t="n">
        <x:f>MIN(S1228,MAX(0,'Inventory detail'!E40-SUM(S1226:S1227)))</x:f>
        <x:v>0</x:v>
      </x:c>
      <x:c r="U1228" s="12" t="n">
        <x:f>IF(O1228=1,J1228*K1228,0)</x:f>
        <x:v>0</x:v>
      </x:c>
      <x:c r="V1228" s="13" t="str">
        <x:f>IF(O1228=0,"",IF(H1228="","",MAX(H1228,Summary!$E$5)))</x:f>
      </x:c>
      <x:c r="W1228" s="12" t="n">
        <x:f>IF(Q1228="Baseline PO cost",U1228,0)</x:f>
        <x:v>0</x:v>
      </x:c>
      <x:c r="X1228" s="12" t="n">
        <x:f>IF(Q1228="Higher PO cost",U1228,0)</x:f>
        <x:v>0</x:v>
      </x:c>
      <x:c r="Y1228" s="12" t="n">
        <x:f>IF(Q1228="Unclassified",U1228,0)</x:f>
        <x:v>0</x:v>
      </x:c>
    </x:row>
    <x:row r="1229" ht="22" customHeight="1">
      <x:c r="A1229" s="2" t="str">
        <x:v>COIL</x:v>
      </x:c>
      <x:c r="B1229" s="2" t="str">
        <x:v>60</x:v>
      </x:c>
      <x:c r="C1229" s="2" t="str">
        <x:v>25BLK12-4</x:v>
      </x:c>
      <x:c r="D1229" s="2" t="str">
        <x:v>6102924</x:v>
      </x:c>
      <x:c r="E1229" s="2" t="str">
        <x:v>1</x:v>
      </x:c>
      <x:c r="F1229" s="2" t="str">
        <x:v>36</x:v>
      </x:c>
      <x:c r="G1229" s="10" t="n">
        <x:v>46190</x:v>
      </x:c>
      <x:c r="H1229" s="10" t="n">
        <x:v>46185</x:v>
      </x:c>
      <x:c r="I1229" s="7" t="n">
        <x:v>1200</x:v>
      </x:c>
      <x:c r="J1229" s="7" t="n">
        <x:v>1200</x:v>
      </x:c>
      <x:c r="K1229" s="7" t="n">
        <x:v>1</x:v>
      </x:c>
      <x:c r="L1229" s="8" t="n">
        <x:v>14.47</x:v>
      </x:c>
      <x:c r="M1229" s="9" t="n">
        <x:v>195.84</x:v>
      </x:c>
      <x:c r="N1229" s="2" t="str">
        <x:v>i</x:v>
      </x:c>
      <x:c r="O1229" s="2" t="n">
        <x:v>0</x:v>
      </x:c>
      <x:c r="P1229" s="2" t="n">
        <x:v>100</x:v>
      </x:c>
      <x:c r="Q1229" s="2" t="str">
        <x:v>Baseline PO cost</x:v>
      </x:c>
      <x:c r="R1229" s="2" t="str">
        <x:v>Received</x:v>
      </x:c>
      <x:c r="S1229" s="12" t="n">
        <x:f>IF(AND(ISNUMBER(G1229),G1229&gt;0,G1229&lt;=Summary!$E$5,I1229&gt;0),I1229*K1229,0)</x:f>
        <x:v>1200</x:v>
      </x:c>
      <x:c r="T1229" s="12" t="n">
        <x:f>MIN(S1229,MAX(0,'Inventory detail'!E40-SUM(S1226:S1228)))</x:f>
        <x:v>0</x:v>
      </x:c>
      <x:c r="U1229" s="12" t="n">
        <x:f>IF(O1229=1,J1229*K1229,0)</x:f>
        <x:v>0</x:v>
      </x:c>
      <x:c r="V1229" s="13" t="str">
        <x:f>IF(O1229=0,"",IF(H1229="","",MAX(H1229,Summary!$E$5)))</x:f>
      </x:c>
      <x:c r="W1229" s="12" t="n">
        <x:f>IF(Q1229="Baseline PO cost",U1229,0)</x:f>
        <x:v>0</x:v>
      </x:c>
      <x:c r="X1229" s="12" t="n">
        <x:f>IF(Q1229="Higher PO cost",U1229,0)</x:f>
        <x:v>0</x:v>
      </x:c>
      <x:c r="Y1229" s="12" t="n">
        <x:f>IF(Q1229="Unclassified",U1229,0)</x:f>
        <x:v>0</x:v>
      </x:c>
    </x:row>
    <x:row r="1230" ht="22" customHeight="1">
      <x:c r="A1230" s="2" t="str">
        <x:v>COIL</x:v>
      </x:c>
      <x:c r="B1230" s="2" t="str">
        <x:v>60</x:v>
      </x:c>
      <x:c r="C1230" s="2" t="str">
        <x:v>25BLK12-4</x:v>
      </x:c>
      <x:c r="D1230" s="2" t="str">
        <x:v>6102924</x:v>
      </x:c>
      <x:c r="E1230" s="2" t="str">
        <x:v>0</x:v>
      </x:c>
      <x:c r="F1230" s="2" t="str">
        <x:v>25</x:v>
      </x:c>
      <x:c r="G1230" s="10" t="n">
        <x:v>46185</x:v>
      </x:c>
      <x:c r="H1230" s="10" t="n">
        <x:v>46185</x:v>
      </x:c>
      <x:c r="I1230" s="7" t="n">
        <x:v>10800</x:v>
      </x:c>
      <x:c r="J1230" s="7" t="n">
        <x:v>10800</x:v>
      </x:c>
      <x:c r="K1230" s="7" t="n">
        <x:v>1</x:v>
      </x:c>
      <x:c r="L1230" s="8" t="n">
        <x:v>14.47</x:v>
      </x:c>
      <x:c r="M1230" s="9" t="n">
        <x:v>1762.56</x:v>
      </x:c>
      <x:c r="N1230" s="2" t="str">
        <x:v>i</x:v>
      </x:c>
      <x:c r="O1230" s="2" t="n">
        <x:v>0</x:v>
      </x:c>
      <x:c r="P1230" s="2" t="n">
        <x:v>100</x:v>
      </x:c>
      <x:c r="Q1230" s="2" t="str">
        <x:v>Baseline PO cost</x:v>
      </x:c>
      <x:c r="R1230" s="2" t="str">
        <x:v>Received</x:v>
      </x:c>
      <x:c r="S1230" s="12" t="n">
        <x:f>IF(AND(ISNUMBER(G1230),G1230&gt;0,G1230&lt;=Summary!$E$5,I1230&gt;0),I1230*K1230,0)</x:f>
        <x:v>10800</x:v>
      </x:c>
      <x:c r="T1230" s="12" t="n">
        <x:f>MIN(S1230,MAX(0,'Inventory detail'!E40-SUM(S1226:S1229)))</x:f>
        <x:v>0</x:v>
      </x:c>
      <x:c r="U1230" s="12" t="n">
        <x:f>IF(O1230=1,J1230*K1230,0)</x:f>
        <x:v>0</x:v>
      </x:c>
      <x:c r="V1230" s="13" t="str">
        <x:f>IF(O1230=0,"",IF(H1230="","",MAX(H1230,Summary!$E$5)))</x:f>
      </x:c>
      <x:c r="W1230" s="12" t="n">
        <x:f>IF(Q1230="Baseline PO cost",U1230,0)</x:f>
        <x:v>0</x:v>
      </x:c>
      <x:c r="X1230" s="12" t="n">
        <x:f>IF(Q1230="Higher PO cost",U1230,0)</x:f>
        <x:v>0</x:v>
      </x:c>
      <x:c r="Y1230" s="12" t="n">
        <x:f>IF(Q1230="Unclassified",U1230,0)</x:f>
        <x:v>0</x:v>
      </x:c>
    </x:row>
    <x:row r="1231" ht="22" customHeight="1">
      <x:c r="A1231" s="2" t="str">
        <x:v>COIL</x:v>
      </x:c>
      <x:c r="B1231" s="2" t="str">
        <x:v>60</x:v>
      </x:c>
      <x:c r="C1231" s="2" t="str">
        <x:v>25BLK12-4</x:v>
      </x:c>
      <x:c r="D1231" s="2" t="str">
        <x:v>6102918</x:v>
      </x:c>
      <x:c r="E1231" s="2" t="str">
        <x:v>0</x:v>
      </x:c>
      <x:c r="F1231" s="2" t="str">
        <x:v>26</x:v>
      </x:c>
      <x:c r="G1231" s="10" t="n">
        <x:v>46161</x:v>
      </x:c>
      <x:c r="H1231" s="10" t="n">
        <x:v>46160</x:v>
      </x:c>
      <x:c r="I1231" s="7" t="n">
        <x:v>12000</x:v>
      </x:c>
      <x:c r="J1231" s="7" t="n">
        <x:v>12000</x:v>
      </x:c>
      <x:c r="K1231" s="7" t="n">
        <x:v>1</x:v>
      </x:c>
      <x:c r="L1231" s="8" t="n">
        <x:v>14.47</x:v>
      </x:c>
      <x:c r="M1231" s="9" t="n">
        <x:v>1958.4</x:v>
      </x:c>
      <x:c r="N1231" s="2" t="str">
        <x:v>i</x:v>
      </x:c>
      <x:c r="O1231" s="2" t="n">
        <x:v>0</x:v>
      </x:c>
      <x:c r="P1231" s="2" t="n">
        <x:v>100</x:v>
      </x:c>
      <x:c r="Q1231" s="2" t="str">
        <x:v>Baseline PO cost</x:v>
      </x:c>
      <x:c r="R1231" s="2" t="str">
        <x:v>Received</x:v>
      </x:c>
      <x:c r="S1231" s="12" t="n">
        <x:f>IF(AND(ISNUMBER(G1231),G1231&gt;0,G1231&lt;=Summary!$E$5,I1231&gt;0),I1231*K1231,0)</x:f>
        <x:v>12000</x:v>
      </x:c>
      <x:c r="T1231" s="12" t="n">
        <x:f>MIN(S1231,MAX(0,'Inventory detail'!E40-SUM(S1226:S1230)))</x:f>
        <x:v>0</x:v>
      </x:c>
      <x:c r="U1231" s="12" t="n">
        <x:f>IF(O1231=1,J1231*K1231,0)</x:f>
        <x:v>0</x:v>
      </x:c>
      <x:c r="V1231" s="13" t="str">
        <x:f>IF(O1231=0,"",IF(H1231="","",MAX(H1231,Summary!$E$5)))</x:f>
      </x:c>
      <x:c r="W1231" s="12" t="n">
        <x:f>IF(Q1231="Baseline PO cost",U1231,0)</x:f>
        <x:v>0</x:v>
      </x:c>
      <x:c r="X1231" s="12" t="n">
        <x:f>IF(Q1231="Higher PO cost",U1231,0)</x:f>
        <x:v>0</x:v>
      </x:c>
      <x:c r="Y1231" s="12" t="n">
        <x:f>IF(Q1231="Unclassified",U1231,0)</x:f>
        <x:v>0</x:v>
      </x:c>
    </x:row>
    <x:row r="1232" ht="22" customHeight="1">
      <x:c r="A1232" s="2" t="str">
        <x:v>COIL</x:v>
      </x:c>
      <x:c r="B1232" s="2" t="str">
        <x:v>60</x:v>
      </x:c>
      <x:c r="C1232" s="2" t="str">
        <x:v>25BLK12-4</x:v>
      </x:c>
      <x:c r="D1232" s="2" t="str">
        <x:v>6102911</x:v>
      </x:c>
      <x:c r="E1232" s="2" t="str">
        <x:v>0</x:v>
      </x:c>
      <x:c r="F1232" s="2" t="str">
        <x:v>25</x:v>
      </x:c>
      <x:c r="G1232" s="10" t="n">
        <x:v>46128</x:v>
      </x:c>
      <x:c r="H1232" s="10" t="n">
        <x:v>46129</x:v>
      </x:c>
      <x:c r="I1232" s="7" t="n">
        <x:v>6000</x:v>
      </x:c>
      <x:c r="J1232" s="7" t="n">
        <x:v>6000</x:v>
      </x:c>
      <x:c r="K1232" s="7" t="n">
        <x:v>1</x:v>
      </x:c>
      <x:c r="L1232" s="8" t="n">
        <x:v>14.47</x:v>
      </x:c>
      <x:c r="M1232" s="9" t="n">
        <x:v>950.4</x:v>
      </x:c>
      <x:c r="N1232" s="2" t="str">
        <x:v>i</x:v>
      </x:c>
      <x:c r="O1232" s="2" t="n">
        <x:v>0</x:v>
      </x:c>
      <x:c r="P1232" s="2" t="n">
        <x:v>100</x:v>
      </x:c>
      <x:c r="Q1232" s="2" t="str">
        <x:v>Baseline PO cost</x:v>
      </x:c>
      <x:c r="R1232" s="2" t="str">
        <x:v>Received</x:v>
      </x:c>
      <x:c r="S1232" s="12" t="n">
        <x:f>IF(AND(ISNUMBER(G1232),G1232&gt;0,G1232&lt;=Summary!$E$5,I1232&gt;0),I1232*K1232,0)</x:f>
        <x:v>6000</x:v>
      </x:c>
      <x:c r="T1232" s="12" t="n">
        <x:f>MIN(S1232,MAX(0,'Inventory detail'!E40-SUM(S1226:S1231)))</x:f>
        <x:v>0</x:v>
      </x:c>
      <x:c r="U1232" s="12" t="n">
        <x:f>IF(O1232=1,J1232*K1232,0)</x:f>
        <x:v>0</x:v>
      </x:c>
      <x:c r="V1232" s="13" t="str">
        <x:f>IF(O1232=0,"",IF(H1232="","",MAX(H1232,Summary!$E$5)))</x:f>
      </x:c>
      <x:c r="W1232" s="12" t="n">
        <x:f>IF(Q1232="Baseline PO cost",U1232,0)</x:f>
        <x:v>0</x:v>
      </x:c>
      <x:c r="X1232" s="12" t="n">
        <x:f>IF(Q1232="Higher PO cost",U1232,0)</x:f>
        <x:v>0</x:v>
      </x:c>
      <x:c r="Y1232" s="12" t="n">
        <x:f>IF(Q1232="Unclassified",U1232,0)</x:f>
        <x:v>0</x:v>
      </x:c>
    </x:row>
    <x:row r="1233" ht="22" customHeight="1">
      <x:c r="A1233" s="2" t="str">
        <x:v>COIL</x:v>
      </x:c>
      <x:c r="B1233" s="2" t="str">
        <x:v>60</x:v>
      </x:c>
      <x:c r="C1233" s="2" t="str">
        <x:v>25BLK12-4</x:v>
      </x:c>
      <x:c r="D1233" s="2" t="str">
        <x:v>6102905</x:v>
      </x:c>
      <x:c r="E1233" s="2" t="str">
        <x:v>0</x:v>
      </x:c>
      <x:c r="F1233" s="2" t="str">
        <x:v>28</x:v>
      </x:c>
      <x:c r="G1233" s="10" t="n">
        <x:v>46111</x:v>
      </x:c>
      <x:c r="H1233" s="10" t="n">
        <x:v>46122</x:v>
      </x:c>
      <x:c r="I1233" s="7" t="n">
        <x:v>8400</x:v>
      </x:c>
      <x:c r="J1233" s="7" t="n">
        <x:v>8400</x:v>
      </x:c>
      <x:c r="K1233" s="7" t="n">
        <x:v>1</x:v>
      </x:c>
      <x:c r="L1233" s="8" t="n">
        <x:v>14.47</x:v>
      </x:c>
      <x:c r="M1233" s="9" t="n">
        <x:v>1330.56</x:v>
      </x:c>
      <x:c r="N1233" s="2" t="str">
        <x:v>i</x:v>
      </x:c>
      <x:c r="O1233" s="2" t="n">
        <x:v>0</x:v>
      </x:c>
      <x:c r="P1233" s="2" t="n">
        <x:v>100</x:v>
      </x:c>
      <x:c r="Q1233" s="2" t="str">
        <x:v>Baseline PO cost</x:v>
      </x:c>
      <x:c r="R1233" s="2" t="str">
        <x:v>Received</x:v>
      </x:c>
      <x:c r="S1233" s="12" t="n">
        <x:f>IF(AND(ISNUMBER(G1233),G1233&gt;0,G1233&lt;=Summary!$E$5,I1233&gt;0),I1233*K1233,0)</x:f>
        <x:v>8400</x:v>
      </x:c>
      <x:c r="T1233" s="12" t="n">
        <x:f>MIN(S1233,MAX(0,'Inventory detail'!E40-SUM(S1226:S1232)))</x:f>
        <x:v>0</x:v>
      </x:c>
      <x:c r="U1233" s="12" t="n">
        <x:f>IF(O1233=1,J1233*K1233,0)</x:f>
        <x:v>0</x:v>
      </x:c>
      <x:c r="V1233" s="13" t="str">
        <x:f>IF(O1233=0,"",IF(H1233="","",MAX(H1233,Summary!$E$5)))</x:f>
      </x:c>
      <x:c r="W1233" s="12" t="n">
        <x:f>IF(Q1233="Baseline PO cost",U1233,0)</x:f>
        <x:v>0</x:v>
      </x:c>
      <x:c r="X1233" s="12" t="n">
        <x:f>IF(Q1233="Higher PO cost",U1233,0)</x:f>
        <x:v>0</x:v>
      </x:c>
      <x:c r="Y1233" s="12" t="n">
        <x:f>IF(Q1233="Unclassified",U1233,0)</x:f>
        <x:v>0</x:v>
      </x:c>
    </x:row>
    <x:row r="1234" ht="22" customHeight="1">
      <x:c r="A1234" s="2" t="str">
        <x:v>COIL</x:v>
      </x:c>
      <x:c r="B1234" s="2" t="str">
        <x:v>60</x:v>
      </x:c>
      <x:c r="C1234" s="2" t="str">
        <x:v>25BLK12-4</x:v>
      </x:c>
      <x:c r="D1234" s="2" t="str">
        <x:v>6102897</x:v>
      </x:c>
      <x:c r="E1234" s="2" t="str">
        <x:v>0</x:v>
      </x:c>
      <x:c r="F1234" s="2" t="str">
        <x:v>24</x:v>
      </x:c>
      <x:c r="G1234" s="10" t="n">
        <x:v>46086</x:v>
      </x:c>
      <x:c r="H1234" s="10" t="n">
        <x:v>46094</x:v>
      </x:c>
      <x:c r="I1234" s="7" t="n">
        <x:v>4800</x:v>
      </x:c>
      <x:c r="J1234" s="7" t="n">
        <x:v>4800</x:v>
      </x:c>
      <x:c r="K1234" s="7" t="n">
        <x:v>1</x:v>
      </x:c>
      <x:c r="L1234" s="8" t="n">
        <x:v>14.47</x:v>
      </x:c>
      <x:c r="M1234" s="9" t="n">
        <x:v>760.32</x:v>
      </x:c>
      <x:c r="N1234" s="2" t="str">
        <x:v>i</x:v>
      </x:c>
      <x:c r="O1234" s="2" t="n">
        <x:v>0</x:v>
      </x:c>
      <x:c r="P1234" s="2" t="n">
        <x:v>100</x:v>
      </x:c>
      <x:c r="Q1234" s="2" t="str">
        <x:v>Baseline PO cost</x:v>
      </x:c>
      <x:c r="R1234" s="2" t="str">
        <x:v>Received</x:v>
      </x:c>
      <x:c r="S1234" s="12" t="n">
        <x:f>IF(AND(ISNUMBER(G1234),G1234&gt;0,G1234&lt;=Summary!$E$5,I1234&gt;0),I1234*K1234,0)</x:f>
        <x:v>4800</x:v>
      </x:c>
      <x:c r="T1234" s="12" t="n">
        <x:f>MIN(S1234,MAX(0,'Inventory detail'!E40-SUM(S1226:S1233)))</x:f>
        <x:v>0</x:v>
      </x:c>
      <x:c r="U1234" s="12" t="n">
        <x:f>IF(O1234=1,J1234*K1234,0)</x:f>
        <x:v>0</x:v>
      </x:c>
      <x:c r="V1234" s="13" t="str">
        <x:f>IF(O1234=0,"",IF(H1234="","",MAX(H1234,Summary!$E$5)))</x:f>
      </x:c>
      <x:c r="W1234" s="12" t="n">
        <x:f>IF(Q1234="Baseline PO cost",U1234,0)</x:f>
        <x:v>0</x:v>
      </x:c>
      <x:c r="X1234" s="12" t="n">
        <x:f>IF(Q1234="Higher PO cost",U1234,0)</x:f>
        <x:v>0</x:v>
      </x:c>
      <x:c r="Y1234" s="12" t="n">
        <x:f>IF(Q1234="Unclassified",U1234,0)</x:f>
        <x:v>0</x:v>
      </x:c>
    </x:row>
    <x:row r="1235" ht="22" customHeight="1">
      <x:c r="A1235" s="2" t="str">
        <x:v>COIL</x:v>
      </x:c>
      <x:c r="B1235" s="2" t="str">
        <x:v>60</x:v>
      </x:c>
      <x:c r="C1235" s="2" t="str">
        <x:v>25BLK12-4</x:v>
      </x:c>
      <x:c r="D1235" s="2" t="str">
        <x:v>6102892</x:v>
      </x:c>
      <x:c r="E1235" s="2" t="str">
        <x:v>0</x:v>
      </x:c>
      <x:c r="F1235" s="2" t="str">
        <x:v>27</x:v>
      </x:c>
      <x:c r="G1235" s="10" t="n">
        <x:v>46059</x:v>
      </x:c>
      <x:c r="H1235" s="10" t="n">
        <x:v>46059</x:v>
      </x:c>
      <x:c r="I1235" s="7" t="n">
        <x:v>8400</x:v>
      </x:c>
      <x:c r="J1235" s="7" t="n">
        <x:v>8400</x:v>
      </x:c>
      <x:c r="K1235" s="7" t="n">
        <x:v>1</x:v>
      </x:c>
      <x:c r="L1235" s="8" t="n">
        <x:v>14.47</x:v>
      </x:c>
      <x:c r="M1235" s="9" t="n">
        <x:v>1330.56</x:v>
      </x:c>
      <x:c r="N1235" s="2" t="str">
        <x:v>i</x:v>
      </x:c>
      <x:c r="O1235" s="2" t="n">
        <x:v>0</x:v>
      </x:c>
      <x:c r="P1235" s="2" t="n">
        <x:v>100</x:v>
      </x:c>
      <x:c r="Q1235" s="2" t="str">
        <x:v>Baseline PO cost</x:v>
      </x:c>
      <x:c r="R1235" s="2" t="str">
        <x:v>Received</x:v>
      </x:c>
      <x:c r="S1235" s="12" t="n">
        <x:f>IF(AND(ISNUMBER(G1235),G1235&gt;0,G1235&lt;=Summary!$E$5,I1235&gt;0),I1235*K1235,0)</x:f>
        <x:v>8400</x:v>
      </x:c>
      <x:c r="T1235" s="12" t="n">
        <x:f>MIN(S1235,MAX(0,'Inventory detail'!E40-SUM(S1226:S1234)))</x:f>
        <x:v>0</x:v>
      </x:c>
      <x:c r="U1235" s="12" t="n">
        <x:f>IF(O1235=1,J1235*K1235,0)</x:f>
        <x:v>0</x:v>
      </x:c>
      <x:c r="V1235" s="13" t="str">
        <x:f>IF(O1235=0,"",IF(H1235="","",MAX(H1235,Summary!$E$5)))</x:f>
      </x:c>
      <x:c r="W1235" s="12" t="n">
        <x:f>IF(Q1235="Baseline PO cost",U1235,0)</x:f>
        <x:v>0</x:v>
      </x:c>
      <x:c r="X1235" s="12" t="n">
        <x:f>IF(Q1235="Higher PO cost",U1235,0)</x:f>
        <x:v>0</x:v>
      </x:c>
      <x:c r="Y1235" s="12" t="n">
        <x:f>IF(Q1235="Unclassified",U1235,0)</x:f>
        <x:v>0</x:v>
      </x:c>
    </x:row>
    <x:row r="1236" ht="22" customHeight="1">
      <x:c r="A1236" s="2" t="str">
        <x:v>COIL</x:v>
      </x:c>
      <x:c r="B1236" s="2" t="str">
        <x:v>60</x:v>
      </x:c>
      <x:c r="C1236" s="2" t="str">
        <x:v>25BLK12-4</x:v>
      </x:c>
      <x:c r="D1236" s="2" t="str">
        <x:v>6102962</x:v>
      </x:c>
      <x:c r="E1236" s="2" t="str">
        <x:v>0</x:v>
      </x:c>
      <x:c r="F1236" s="2" t="str">
        <x:v>26</x:v>
      </x:c>
      <x:c r="G1236" s="10"/>
      <x:c r="H1236" s="10" t="n">
        <x:v>46346</x:v>
      </x:c>
      <x:c r="I1236" s="7" t="n">
        <x:v>12000</x:v>
      </x:c>
      <x:c r="J1236" s="7" t="n">
        <x:v>12000</x:v>
      </x:c>
      <x:c r="K1236" s="7" t="n">
        <x:v>1</x:v>
      </x:c>
      <x:c r="L1236" s="8" t="n">
        <x:v>14.47</x:v>
      </x:c>
      <x:c r="M1236" s="9" t="n">
        <x:v>0</x:v>
      </x:c>
      <x:c r="N1236" s="2" t="str">
        <x:v>a</x:v>
      </x:c>
      <x:c r="O1236" s="2" t="n">
        <x:v>1</x:v>
      </x:c>
      <x:c r="P1236" s="2" t="n">
        <x:v>100</x:v>
      </x:c>
      <x:c r="Q1236" s="2" t="str">
        <x:v>Baseline PO cost</x:v>
      </x:c>
      <x:c r="R1236" s="2" t="str">
        <x:v>Incoming active PO</x:v>
      </x:c>
      <x:c r="S1236" s="12" t="n">
        <x:f>IF(AND(ISNUMBER(G1236),G1236&gt;0,G1236&lt;=Summary!$E$5,I1236&gt;0),I1236*K1236,0)</x:f>
        <x:v>0</x:v>
      </x:c>
      <x:c r="T1236" s="12" t="n">
        <x:f>MIN(S1236,MAX(0,'Inventory detail'!E40-SUM(S1226:S1235)))</x:f>
        <x:v>0</x:v>
      </x:c>
      <x:c r="U1236" s="12" t="n">
        <x:f>IF(O1236=1,J1236*K1236,0)</x:f>
        <x:v>12000</x:v>
      </x:c>
      <x:c r="V1236" s="13" t="n">
        <x:f>IF(O1236=0,"",IF(H1236="","",MAX(H1236,Summary!$E$5)))</x:f>
        <x:v>46346</x:v>
      </x:c>
      <x:c r="W1236" s="12" t="n">
        <x:f>IF(Q1236="Baseline PO cost",U1236,0)</x:f>
        <x:v>12000</x:v>
      </x:c>
      <x:c r="X1236" s="12" t="n">
        <x:f>IF(Q1236="Higher PO cost",U1236,0)</x:f>
        <x:v>0</x:v>
      </x:c>
      <x:c r="Y1236" s="12" t="n">
        <x:f>IF(Q1236="Unclassified",U1236,0)</x:f>
        <x:v>0</x:v>
      </x:c>
    </x:row>
    <x:row r="1237" ht="22" customHeight="1">
      <x:c r="A1237" s="2" t="str">
        <x:v>COIL</x:v>
      </x:c>
      <x:c r="B1237" s="2" t="str">
        <x:v>60</x:v>
      </x:c>
      <x:c r="C1237" s="2" t="str">
        <x:v>25BLK12-4</x:v>
      </x:c>
      <x:c r="D1237" s="2" t="str">
        <x:v>6102953</x:v>
      </x:c>
      <x:c r="E1237" s="2" t="str">
        <x:v>0</x:v>
      </x:c>
      <x:c r="F1237" s="2" t="str">
        <x:v>26</x:v>
      </x:c>
      <x:c r="G1237" s="10"/>
      <x:c r="H1237" s="10" t="n">
        <x:v>46325</x:v>
      </x:c>
      <x:c r="I1237" s="7" t="n">
        <x:v>12000</x:v>
      </x:c>
      <x:c r="J1237" s="7" t="n">
        <x:v>12000</x:v>
      </x:c>
      <x:c r="K1237" s="7" t="n">
        <x:v>1</x:v>
      </x:c>
      <x:c r="L1237" s="8" t="n">
        <x:v>14.47</x:v>
      </x:c>
      <x:c r="M1237" s="9" t="n">
        <x:v>0</x:v>
      </x:c>
      <x:c r="N1237" s="2" t="str">
        <x:v>a</x:v>
      </x:c>
      <x:c r="O1237" s="2" t="n">
        <x:v>1</x:v>
      </x:c>
      <x:c r="P1237" s="2" t="n">
        <x:v>100</x:v>
      </x:c>
      <x:c r="Q1237" s="2" t="str">
        <x:v>Baseline PO cost</x:v>
      </x:c>
      <x:c r="R1237" s="2" t="str">
        <x:v>Incoming active PO</x:v>
      </x:c>
      <x:c r="S1237" s="12" t="n">
        <x:f>IF(AND(ISNUMBER(G1237),G1237&gt;0,G1237&lt;=Summary!$E$5,I1237&gt;0),I1237*K1237,0)</x:f>
        <x:v>0</x:v>
      </x:c>
      <x:c r="T1237" s="12" t="n">
        <x:f>MIN(S1237,MAX(0,'Inventory detail'!E40-SUM(S1226:S1236)))</x:f>
        <x:v>0</x:v>
      </x:c>
      <x:c r="U1237" s="12" t="n">
        <x:f>IF(O1237=1,J1237*K1237,0)</x:f>
        <x:v>12000</x:v>
      </x:c>
      <x:c r="V1237" s="13" t="n">
        <x:f>IF(O1237=0,"",IF(H1237="","",MAX(H1237,Summary!$E$5)))</x:f>
        <x:v>46325</x:v>
      </x:c>
      <x:c r="W1237" s="12" t="n">
        <x:f>IF(Q1237="Baseline PO cost",U1237,0)</x:f>
        <x:v>12000</x:v>
      </x:c>
      <x:c r="X1237" s="12" t="n">
        <x:f>IF(Q1237="Higher PO cost",U1237,0)</x:f>
        <x:v>0</x:v>
      </x:c>
      <x:c r="Y1237" s="12" t="n">
        <x:f>IF(Q1237="Unclassified",U1237,0)</x:f>
        <x:v>0</x:v>
      </x:c>
    </x:row>
    <x:row r="1238" ht="22" customHeight="1">
      <x:c r="A1238" s="2" t="str">
        <x:v>COIL</x:v>
      </x:c>
      <x:c r="B1238" s="2" t="str">
        <x:v>60</x:v>
      </x:c>
      <x:c r="C1238" s="2" t="str">
        <x:v>25BLK36-4</x:v>
      </x:c>
      <x:c r="D1238" s="2" t="str">
        <x:v>6102962</x:v>
      </x:c>
      <x:c r="E1238" s="2" t="str">
        <x:v>0</x:v>
      </x:c>
      <x:c r="F1238" s="2" t="str">
        <x:v>43</x:v>
      </x:c>
      <x:c r="G1238" s="10"/>
      <x:c r="H1238" s="10" t="n">
        <x:v>46346</x:v>
      </x:c>
      <x:c r="I1238" s="7" t="n">
        <x:v>500</x:v>
      </x:c>
      <x:c r="J1238" s="7" t="n">
        <x:v>500</x:v>
      </x:c>
      <x:c r="K1238" s="7" t="n">
        <x:v>1</x:v>
      </x:c>
      <x:c r="L1238" s="8" t="n">
        <x:v>43.45</x:v>
      </x:c>
      <x:c r="M1238" s="9" t="n">
        <x:v>0</x:v>
      </x:c>
      <x:c r="N1238" s="2" t="str">
        <x:v>a</x:v>
      </x:c>
      <x:c r="O1238" s="2" t="n">
        <x:v>1</x:v>
      </x:c>
      <x:c r="P1238" s="2" t="n">
        <x:v>100</x:v>
      </x:c>
      <x:c r="Q1238" s="2" t="str">
        <x:v>Baseline PO cost</x:v>
      </x:c>
      <x:c r="R1238" s="2" t="str">
        <x:v>Incoming active PO</x:v>
      </x:c>
      <x:c r="S1238" s="12" t="n">
        <x:f>IF(AND(ISNUMBER(G1238),G1238&gt;0,G1238&lt;=Summary!$E$5,I1238&gt;0),I1238*K1238,0)</x:f>
        <x:v>0</x:v>
      </x:c>
      <x:c r="T1238" s="12" t="n">
        <x:f>MIN(S1238,MAX(0,'Inventory detail'!E522-0))</x:f>
        <x:v>0</x:v>
      </x:c>
      <x:c r="U1238" s="12" t="n">
        <x:f>IF(O1238=1,J1238*K1238,0)</x:f>
        <x:v>500</x:v>
      </x:c>
      <x:c r="V1238" s="13" t="n">
        <x:f>IF(O1238=0,"",IF(H1238="","",MAX(H1238,Summary!$E$5)))</x:f>
        <x:v>46346</x:v>
      </x:c>
      <x:c r="W1238" s="12" t="n">
        <x:f>IF(Q1238="Baseline PO cost",U1238,0)</x:f>
        <x:v>500</x:v>
      </x:c>
      <x:c r="X1238" s="12" t="n">
        <x:f>IF(Q1238="Higher PO cost",U1238,0)</x:f>
        <x:v>0</x:v>
      </x:c>
      <x:c r="Y1238" s="12" t="n">
        <x:f>IF(Q1238="Unclassified",U1238,0)</x:f>
        <x:v>0</x:v>
      </x:c>
    </x:row>
    <x:row r="1239" ht="22" customHeight="1">
      <x:c r="A1239" s="2" t="str">
        <x:v>COIL</x:v>
      </x:c>
      <x:c r="B1239" s="2" t="str">
        <x:v>60</x:v>
      </x:c>
      <x:c r="C1239" s="2" t="str">
        <x:v>25CLR12-4</x:v>
      </x:c>
      <x:c r="D1239" s="2" t="str">
        <x:v>6102905</x:v>
      </x:c>
      <x:c r="E1239" s="2" t="str">
        <x:v>0</x:v>
      </x:c>
      <x:c r="F1239" s="2" t="str">
        <x:v>29</x:v>
      </x:c>
      <x:c r="G1239" s="10" t="n">
        <x:v>46111</x:v>
      </x:c>
      <x:c r="H1239" s="10" t="n">
        <x:v>46122</x:v>
      </x:c>
      <x:c r="I1239" s="7" t="n">
        <x:v>1200</x:v>
      </x:c>
      <x:c r="J1239" s="7" t="n">
        <x:v>1200</x:v>
      </x:c>
      <x:c r="K1239" s="7" t="n">
        <x:v>1</x:v>
      </x:c>
      <x:c r="L1239" s="8" t="n">
        <x:v>19.01</x:v>
      </x:c>
      <x:c r="M1239" s="9" t="n">
        <x:v>249.84</x:v>
      </x:c>
      <x:c r="N1239" s="2" t="str">
        <x:v>i</x:v>
      </x:c>
      <x:c r="O1239" s="2" t="n">
        <x:v>0</x:v>
      </x:c>
      <x:c r="P1239" s="2" t="n">
        <x:v>100</x:v>
      </x:c>
      <x:c r="Q1239" s="2" t="str">
        <x:v>Baseline PO cost</x:v>
      </x:c>
      <x:c r="R1239" s="2" t="str">
        <x:v>Received</x:v>
      </x:c>
      <x:c r="S1239" s="12" t="n">
        <x:f>IF(AND(ISNUMBER(G1239),G1239&gt;0,G1239&lt;=Summary!$E$5,I1239&gt;0),I1239*K1239,0)</x:f>
        <x:v>1200</x:v>
      </x:c>
      <x:c r="T1239" s="12" t="n">
        <x:f>MIN(S1239,MAX(0,'Inventory detail'!E526-0))</x:f>
        <x:v>800</x:v>
      </x:c>
      <x:c r="U1239" s="12" t="n">
        <x:f>IF(O1239=1,J1239*K1239,0)</x:f>
        <x:v>0</x:v>
      </x:c>
      <x:c r="V1239" s="13" t="str">
        <x:f>IF(O1239=0,"",IF(H1239="","",MAX(H1239,Summary!$E$5)))</x:f>
      </x:c>
      <x:c r="W1239" s="12" t="n">
        <x:f>IF(Q1239="Baseline PO cost",U1239,0)</x:f>
        <x:v>0</x:v>
      </x:c>
      <x:c r="X1239" s="12" t="n">
        <x:f>IF(Q1239="Higher PO cost",U1239,0)</x:f>
        <x:v>0</x:v>
      </x:c>
      <x:c r="Y1239" s="12" t="n">
        <x:f>IF(Q1239="Unclassified",U1239,0)</x:f>
        <x:v>0</x:v>
      </x:c>
    </x:row>
    <x:row r="1240" ht="22" customHeight="1">
      <x:c r="A1240" s="2" t="str">
        <x:v>COIL</x:v>
      </x:c>
      <x:c r="B1240" s="2" t="str">
        <x:v>60</x:v>
      </x:c>
      <x:c r="C1240" s="2" t="str">
        <x:v>25NAV12-4</x:v>
      </x:c>
      <x:c r="D1240" s="2" t="str">
        <x:v>6102905</x:v>
      </x:c>
      <x:c r="E1240" s="2" t="str">
        <x:v>0</x:v>
      </x:c>
      <x:c r="F1240" s="2" t="str">
        <x:v>30</x:v>
      </x:c>
      <x:c r="G1240" s="10" t="n">
        <x:v>46111</x:v>
      </x:c>
      <x:c r="H1240" s="10" t="n">
        <x:v>46122</x:v>
      </x:c>
      <x:c r="I1240" s="7" t="n">
        <x:v>1200</x:v>
      </x:c>
      <x:c r="J1240" s="7" t="n">
        <x:v>1200</x:v>
      </x:c>
      <x:c r="K1240" s="7" t="n">
        <x:v>1</x:v>
      </x:c>
      <x:c r="L1240" s="8" t="n">
        <x:v>19.01</x:v>
      </x:c>
      <x:c r="M1240" s="9" t="n">
        <x:v>249.84</x:v>
      </x:c>
      <x:c r="N1240" s="2" t="str">
        <x:v>i</x:v>
      </x:c>
      <x:c r="O1240" s="2" t="n">
        <x:v>0</x:v>
      </x:c>
      <x:c r="P1240" s="2" t="n">
        <x:v>100</x:v>
      </x:c>
      <x:c r="Q1240" s="2" t="str">
        <x:v>Baseline PO cost</x:v>
      </x:c>
      <x:c r="R1240" s="2" t="str">
        <x:v>Received</x:v>
      </x:c>
      <x:c r="S1240" s="12" t="n">
        <x:f>IF(AND(ISNUMBER(G1240),G1240&gt;0,G1240&lt;=Summary!$E$5,I1240&gt;0),I1240*K1240,0)</x:f>
        <x:v>1200</x:v>
      </x:c>
      <x:c r="T1240" s="12" t="n">
        <x:f>MIN(S1240,MAX(0,'Inventory detail'!E355-0))</x:f>
        <x:v>300</x:v>
      </x:c>
      <x:c r="U1240" s="12" t="n">
        <x:f>IF(O1240=1,J1240*K1240,0)</x:f>
        <x:v>0</x:v>
      </x:c>
      <x:c r="V1240" s="13" t="str">
        <x:f>IF(O1240=0,"",IF(H1240="","",MAX(H1240,Summary!$E$5)))</x:f>
      </x:c>
      <x:c r="W1240" s="12" t="n">
        <x:f>IF(Q1240="Baseline PO cost",U1240,0)</x:f>
        <x:v>0</x:v>
      </x:c>
      <x:c r="X1240" s="12" t="n">
        <x:f>IF(Q1240="Higher PO cost",U1240,0)</x:f>
        <x:v>0</x:v>
      </x:c>
      <x:c r="Y1240" s="12" t="n">
        <x:f>IF(Q1240="Unclassified",U1240,0)</x:f>
        <x:v>0</x:v>
      </x:c>
    </x:row>
    <x:row r="1241" ht="22" customHeight="1">
      <x:c r="A1241" s="2" t="str">
        <x:v>COIL</x:v>
      </x:c>
      <x:c r="B1241" s="2" t="str">
        <x:v>60</x:v>
      </x:c>
      <x:c r="C1241" s="2" t="str">
        <x:v>25NAV12-4</x:v>
      </x:c>
      <x:c r="D1241" s="2" t="str">
        <x:v>6102897</x:v>
      </x:c>
      <x:c r="E1241" s="2" t="str">
        <x:v>0</x:v>
      </x:c>
      <x:c r="F1241" s="2" t="str">
        <x:v>25</x:v>
      </x:c>
      <x:c r="G1241" s="10" t="n">
        <x:v>46086</x:v>
      </x:c>
      <x:c r="H1241" s="10" t="n">
        <x:v>46094</x:v>
      </x:c>
      <x:c r="I1241" s="7" t="n">
        <x:v>1200</x:v>
      </x:c>
      <x:c r="J1241" s="7" t="n">
        <x:v>1200</x:v>
      </x:c>
      <x:c r="K1241" s="7" t="n">
        <x:v>1</x:v>
      </x:c>
      <x:c r="L1241" s="8" t="n">
        <x:v>19.01</x:v>
      </x:c>
      <x:c r="M1241" s="9" t="n">
        <x:v>249.84</x:v>
      </x:c>
      <x:c r="N1241" s="2" t="str">
        <x:v>i</x:v>
      </x:c>
      <x:c r="O1241" s="2" t="n">
        <x:v>0</x:v>
      </x:c>
      <x:c r="P1241" s="2" t="n">
        <x:v>100</x:v>
      </x:c>
      <x:c r="Q1241" s="2" t="str">
        <x:v>Baseline PO cost</x:v>
      </x:c>
      <x:c r="R1241" s="2" t="str">
        <x:v>Received</x:v>
      </x:c>
      <x:c r="S1241" s="12" t="n">
        <x:f>IF(AND(ISNUMBER(G1241),G1241&gt;0,G1241&lt;=Summary!$E$5,I1241&gt;0),I1241*K1241,0)</x:f>
        <x:v>1200</x:v>
      </x:c>
      <x:c r="T1241" s="12" t="n">
        <x:f>MIN(S1241,MAX(0,'Inventory detail'!E355-SUM(S1240:S1240)))</x:f>
        <x:v>0</x:v>
      </x:c>
      <x:c r="U1241" s="12" t="n">
        <x:f>IF(O1241=1,J1241*K1241,0)</x:f>
        <x:v>0</x:v>
      </x:c>
      <x:c r="V1241" s="13" t="str">
        <x:f>IF(O1241=0,"",IF(H1241="","",MAX(H1241,Summary!$E$5)))</x:f>
      </x:c>
      <x:c r="W1241" s="12" t="n">
        <x:f>IF(Q1241="Baseline PO cost",U1241,0)</x:f>
        <x:v>0</x:v>
      </x:c>
      <x:c r="X1241" s="12" t="n">
        <x:f>IF(Q1241="Higher PO cost",U1241,0)</x:f>
        <x:v>0</x:v>
      </x:c>
      <x:c r="Y1241" s="12" t="n">
        <x:f>IF(Q1241="Unclassified",U1241,0)</x:f>
        <x:v>0</x:v>
      </x:c>
    </x:row>
    <x:row r="1242" ht="22" customHeight="1">
      <x:c r="A1242" s="2" t="str">
        <x:v>COIL</x:v>
      </x:c>
      <x:c r="B1242" s="2" t="str">
        <x:v>60</x:v>
      </x:c>
      <x:c r="C1242" s="2" t="str">
        <x:v>25NAV12-4</x:v>
      </x:c>
      <x:c r="D1242" s="2" t="str">
        <x:v>6102962</x:v>
      </x:c>
      <x:c r="E1242" s="2" t="str">
        <x:v>0</x:v>
      </x:c>
      <x:c r="F1242" s="2" t="str">
        <x:v>27</x:v>
      </x:c>
      <x:c r="G1242" s="10"/>
      <x:c r="H1242" s="10" t="n">
        <x:v>46346</x:v>
      </x:c>
      <x:c r="I1242" s="7" t="n">
        <x:v>1200</x:v>
      </x:c>
      <x:c r="J1242" s="7" t="n">
        <x:v>1200</x:v>
      </x:c>
      <x:c r="K1242" s="7" t="n">
        <x:v>1</x:v>
      </x:c>
      <x:c r="L1242" s="8" t="n">
        <x:v>19.01</x:v>
      </x:c>
      <x:c r="M1242" s="9" t="n">
        <x:v>0</x:v>
      </x:c>
      <x:c r="N1242" s="2" t="str">
        <x:v>a</x:v>
      </x:c>
      <x:c r="O1242" s="2" t="n">
        <x:v>1</x:v>
      </x:c>
      <x:c r="P1242" s="2" t="n">
        <x:v>100</x:v>
      </x:c>
      <x:c r="Q1242" s="2" t="str">
        <x:v>Baseline PO cost</x:v>
      </x:c>
      <x:c r="R1242" s="2" t="str">
        <x:v>Incoming active PO</x:v>
      </x:c>
      <x:c r="S1242" s="12" t="n">
        <x:f>IF(AND(ISNUMBER(G1242),G1242&gt;0,G1242&lt;=Summary!$E$5,I1242&gt;0),I1242*K1242,0)</x:f>
        <x:v>0</x:v>
      </x:c>
      <x:c r="T1242" s="12" t="n">
        <x:f>MIN(S1242,MAX(0,'Inventory detail'!E355-SUM(S1240:S1241)))</x:f>
        <x:v>0</x:v>
      </x:c>
      <x:c r="U1242" s="12" t="n">
        <x:f>IF(O1242=1,J1242*K1242,0)</x:f>
        <x:v>1200</x:v>
      </x:c>
      <x:c r="V1242" s="13" t="n">
        <x:f>IF(O1242=0,"",IF(H1242="","",MAX(H1242,Summary!$E$5)))</x:f>
        <x:v>46346</x:v>
      </x:c>
      <x:c r="W1242" s="12" t="n">
        <x:f>IF(Q1242="Baseline PO cost",U1242,0)</x:f>
        <x:v>1200</x:v>
      </x:c>
      <x:c r="X1242" s="12" t="n">
        <x:f>IF(Q1242="Higher PO cost",U1242,0)</x:f>
        <x:v>0</x:v>
      </x:c>
      <x:c r="Y1242" s="12" t="n">
        <x:f>IF(Q1242="Unclassified",U1242,0)</x:f>
        <x:v>0</x:v>
      </x:c>
    </x:row>
    <x:row r="1243" ht="22" customHeight="1">
      <x:c r="A1243" s="2" t="str">
        <x:v>COIL</x:v>
      </x:c>
      <x:c r="B1243" s="2" t="str">
        <x:v>60</x:v>
      </x:c>
      <x:c r="C1243" s="2" t="str">
        <x:v>25NAV12-4</x:v>
      </x:c>
      <x:c r="D1243" s="2" t="str">
        <x:v>6102953</x:v>
      </x:c>
      <x:c r="E1243" s="2" t="str">
        <x:v>0</x:v>
      </x:c>
      <x:c r="F1243" s="2" t="str">
        <x:v>27</x:v>
      </x:c>
      <x:c r="G1243" s="10"/>
      <x:c r="H1243" s="10" t="n">
        <x:v>46325</x:v>
      </x:c>
      <x:c r="I1243" s="7" t="n">
        <x:v>1200</x:v>
      </x:c>
      <x:c r="J1243" s="7" t="n">
        <x:v>1200</x:v>
      </x:c>
      <x:c r="K1243" s="7" t="n">
        <x:v>1</x:v>
      </x:c>
      <x:c r="L1243" s="8" t="n">
        <x:v>19.01</x:v>
      </x:c>
      <x:c r="M1243" s="9" t="n">
        <x:v>0</x:v>
      </x:c>
      <x:c r="N1243" s="2" t="str">
        <x:v>a</x:v>
      </x:c>
      <x:c r="O1243" s="2" t="n">
        <x:v>1</x:v>
      </x:c>
      <x:c r="P1243" s="2" t="n">
        <x:v>100</x:v>
      </x:c>
      <x:c r="Q1243" s="2" t="str">
        <x:v>Baseline PO cost</x:v>
      </x:c>
      <x:c r="R1243" s="2" t="str">
        <x:v>Incoming active PO</x:v>
      </x:c>
      <x:c r="S1243" s="12" t="n">
        <x:f>IF(AND(ISNUMBER(G1243),G1243&gt;0,G1243&lt;=Summary!$E$5,I1243&gt;0),I1243*K1243,0)</x:f>
        <x:v>0</x:v>
      </x:c>
      <x:c r="T1243" s="12" t="n">
        <x:f>MIN(S1243,MAX(0,'Inventory detail'!E355-SUM(S1240:S1242)))</x:f>
        <x:v>0</x:v>
      </x:c>
      <x:c r="U1243" s="12" t="n">
        <x:f>IF(O1243=1,J1243*K1243,0)</x:f>
        <x:v>1200</x:v>
      </x:c>
      <x:c r="V1243" s="13" t="n">
        <x:f>IF(O1243=0,"",IF(H1243="","",MAX(H1243,Summary!$E$5)))</x:f>
        <x:v>46325</x:v>
      </x:c>
      <x:c r="W1243" s="12" t="n">
        <x:f>IF(Q1243="Baseline PO cost",U1243,0)</x:f>
        <x:v>1200</x:v>
      </x:c>
      <x:c r="X1243" s="12" t="n">
        <x:f>IF(Q1243="Higher PO cost",U1243,0)</x:f>
        <x:v>0</x:v>
      </x:c>
      <x:c r="Y1243" s="12" t="n">
        <x:f>IF(Q1243="Unclassified",U1243,0)</x:f>
        <x:v>0</x:v>
      </x:c>
    </x:row>
    <x:row r="1244" ht="22" customHeight="1">
      <x:c r="A1244" s="2" t="str">
        <x:v>COIL</x:v>
      </x:c>
      <x:c r="B1244" s="2" t="str">
        <x:v>60</x:v>
      </x:c>
      <x:c r="C1244" s="2" t="str">
        <x:v>25WHT12-4</x:v>
      </x:c>
      <x:c r="D1244" s="2" t="str">
        <x:v>6102947</x:v>
      </x:c>
      <x:c r="E1244" s="2" t="str">
        <x:v>0</x:v>
      </x:c>
      <x:c r="F1244" s="2" t="str">
        <x:v>31</x:v>
      </x:c>
      <x:c r="G1244" s="10" t="n">
        <x:v>46301</x:v>
      </x:c>
      <x:c r="H1244" s="10" t="n">
        <x:v>46304</x:v>
      </x:c>
      <x:c r="I1244" s="7" t="n">
        <x:v>1200</x:v>
      </x:c>
      <x:c r="J1244" s="7" t="n">
        <x:v>1200</x:v>
      </x:c>
      <x:c r="K1244" s="7" t="n">
        <x:v>1</x:v>
      </x:c>
      <x:c r="L1244" s="8" t="n">
        <x:v>19.01</x:v>
      </x:c>
      <x:c r="M1244" s="9" t="n">
        <x:v>257.28</x:v>
      </x:c>
      <x:c r="N1244" s="2" t="str">
        <x:v>i</x:v>
      </x:c>
      <x:c r="O1244" s="2" t="n">
        <x:v>0</x:v>
      </x:c>
      <x:c r="P1244" s="2" t="n">
        <x:v>100</x:v>
      </x:c>
      <x:c r="Q1244" s="2" t="str">
        <x:v>Baseline PO cost</x:v>
      </x:c>
      <x:c r="R1244" s="2" t="str">
        <x:v>Received</x:v>
      </x:c>
      <x:c r="S1244" s="12" t="n">
        <x:f>IF(AND(ISNUMBER(G1244),G1244&gt;0,G1244&lt;=Summary!$E$5,I1244&gt;0),I1244*K1244,0)</x:f>
        <x:v>1200</x:v>
      </x:c>
      <x:c r="T1244" s="12" t="n">
        <x:f>MIN(S1244,MAX(0,'Inventory detail'!E256-0))</x:f>
        <x:v>1200</x:v>
      </x:c>
      <x:c r="U1244" s="12" t="n">
        <x:f>IF(O1244=1,J1244*K1244,0)</x:f>
        <x:v>0</x:v>
      </x:c>
      <x:c r="V1244" s="13" t="str">
        <x:f>IF(O1244=0,"",IF(H1244="","",MAX(H1244,Summary!$E$5)))</x:f>
      </x:c>
      <x:c r="W1244" s="12" t="n">
        <x:f>IF(Q1244="Baseline PO cost",U1244,0)</x:f>
        <x:v>0</x:v>
      </x:c>
      <x:c r="X1244" s="12" t="n">
        <x:f>IF(Q1244="Higher PO cost",U1244,0)</x:f>
        <x:v>0</x:v>
      </x:c>
      <x:c r="Y1244" s="12" t="n">
        <x:f>IF(Q1244="Unclassified",U1244,0)</x:f>
        <x:v>0</x:v>
      </x:c>
    </x:row>
    <x:row r="1245" ht="22" customHeight="1">
      <x:c r="A1245" s="2" t="str">
        <x:v>COIL</x:v>
      </x:c>
      <x:c r="B1245" s="2" t="str">
        <x:v>60</x:v>
      </x:c>
      <x:c r="C1245" s="2" t="str">
        <x:v>25WHT12-4</x:v>
      </x:c>
      <x:c r="D1245" s="2" t="str">
        <x:v>6102937</x:v>
      </x:c>
      <x:c r="E1245" s="2" t="str">
        <x:v>0</x:v>
      </x:c>
      <x:c r="F1245" s="2" t="str">
        <x:v>29</x:v>
      </x:c>
      <x:c r="G1245" s="10" t="n">
        <x:v>46255</x:v>
      </x:c>
      <x:c r="H1245" s="10" t="n">
        <x:v>46254</x:v>
      </x:c>
      <x:c r="I1245" s="7" t="n">
        <x:v>1200</x:v>
      </x:c>
      <x:c r="J1245" s="7" t="n">
        <x:v>1200</x:v>
      </x:c>
      <x:c r="K1245" s="7" t="n">
        <x:v>1</x:v>
      </x:c>
      <x:c r="L1245" s="8" t="n">
        <x:v>19.01</x:v>
      </x:c>
      <x:c r="M1245" s="9" t="n">
        <x:v>257.28</x:v>
      </x:c>
      <x:c r="N1245" s="2" t="str">
        <x:v>i</x:v>
      </x:c>
      <x:c r="O1245" s="2" t="n">
        <x:v>0</x:v>
      </x:c>
      <x:c r="P1245" s="2" t="n">
        <x:v>100</x:v>
      </x:c>
      <x:c r="Q1245" s="2" t="str">
        <x:v>Baseline PO cost</x:v>
      </x:c>
      <x:c r="R1245" s="2" t="str">
        <x:v>Received</x:v>
      </x:c>
      <x:c r="S1245" s="12" t="n">
        <x:f>IF(AND(ISNUMBER(G1245),G1245&gt;0,G1245&lt;=Summary!$E$5,I1245&gt;0),I1245*K1245,0)</x:f>
        <x:v>1200</x:v>
      </x:c>
      <x:c r="T1245" s="12" t="n">
        <x:f>MIN(S1245,MAX(0,'Inventory detail'!E256-SUM(S1244:S1244)))</x:f>
        <x:v>300</x:v>
      </x:c>
      <x:c r="U1245" s="12" t="n">
        <x:f>IF(O1245=1,J1245*K1245,0)</x:f>
        <x:v>0</x:v>
      </x:c>
      <x:c r="V1245" s="13" t="str">
        <x:f>IF(O1245=0,"",IF(H1245="","",MAX(H1245,Summary!$E$5)))</x:f>
      </x:c>
      <x:c r="W1245" s="12" t="n">
        <x:f>IF(Q1245="Baseline PO cost",U1245,0)</x:f>
        <x:v>0</x:v>
      </x:c>
      <x:c r="X1245" s="12" t="n">
        <x:f>IF(Q1245="Higher PO cost",U1245,0)</x:f>
        <x:v>0</x:v>
      </x:c>
      <x:c r="Y1245" s="12" t="n">
        <x:f>IF(Q1245="Unclassified",U1245,0)</x:f>
        <x:v>0</x:v>
      </x:c>
    </x:row>
    <x:row r="1246" ht="22" customHeight="1">
      <x:c r="A1246" s="2" t="str">
        <x:v>COIL</x:v>
      </x:c>
      <x:c r="B1246" s="2" t="str">
        <x:v>60</x:v>
      </x:c>
      <x:c r="C1246" s="2" t="str">
        <x:v>25WHT12-4</x:v>
      </x:c>
      <x:c r="D1246" s="2" t="str">
        <x:v>6102924</x:v>
      </x:c>
      <x:c r="E1246" s="2" t="str">
        <x:v>0</x:v>
      </x:c>
      <x:c r="F1246" s="2" t="str">
        <x:v>26</x:v>
      </x:c>
      <x:c r="G1246" s="10" t="n">
        <x:v>46185</x:v>
      </x:c>
      <x:c r="H1246" s="10" t="n">
        <x:v>46185</x:v>
      </x:c>
      <x:c r="I1246" s="7" t="n">
        <x:v>0</x:v>
      </x:c>
      <x:c r="J1246" s="7" t="n">
        <x:v>1200</x:v>
      </x:c>
      <x:c r="K1246" s="7" t="n">
        <x:v>1</x:v>
      </x:c>
      <x:c r="L1246" s="8" t="n">
        <x:v>19.01</x:v>
      </x:c>
      <x:c r="M1246" s="9" t="n">
        <x:v>0</x:v>
      </x:c>
      <x:c r="N1246" s="2" t="str">
        <x:v>i</x:v>
      </x:c>
      <x:c r="O1246" s="2" t="n">
        <x:v>0</x:v>
      </x:c>
      <x:c r="P1246" s="2" t="n">
        <x:v>100</x:v>
      </x:c>
      <x:c r="Q1246" s="2" t="str">
        <x:v>Baseline PO cost</x:v>
      </x:c>
      <x:c r="R1246" s="2" t="str">
        <x:v>Received</x:v>
      </x:c>
      <x:c r="S1246" s="12" t="n">
        <x:f>IF(AND(ISNUMBER(G1246),G1246&gt;0,G1246&lt;=Summary!$E$5,I1246&gt;0),I1246*K1246,0)</x:f>
        <x:v>0</x:v>
      </x:c>
      <x:c r="T1246" s="12" t="n">
        <x:f>MIN(S1246,MAX(0,'Inventory detail'!E256-SUM(S1244:S1245)))</x:f>
        <x:v>0</x:v>
      </x:c>
      <x:c r="U1246" s="12" t="n">
        <x:f>IF(O1246=1,J1246*K1246,0)</x:f>
        <x:v>0</x:v>
      </x:c>
      <x:c r="V1246" s="13" t="str">
        <x:f>IF(O1246=0,"",IF(H1246="","",MAX(H1246,Summary!$E$5)))</x:f>
      </x:c>
      <x:c r="W1246" s="12" t="n">
        <x:f>IF(Q1246="Baseline PO cost",U1246,0)</x:f>
        <x:v>0</x:v>
      </x:c>
      <x:c r="X1246" s="12" t="n">
        <x:f>IF(Q1246="Higher PO cost",U1246,0)</x:f>
        <x:v>0</x:v>
      </x:c>
      <x:c r="Y1246" s="12" t="n">
        <x:f>IF(Q1246="Unclassified",U1246,0)</x:f>
        <x:v>0</x:v>
      </x:c>
    </x:row>
    <x:row r="1247" ht="22" customHeight="1">
      <x:c r="A1247" s="2" t="str">
        <x:v>COIL</x:v>
      </x:c>
      <x:c r="B1247" s="2" t="str">
        <x:v>60</x:v>
      </x:c>
      <x:c r="C1247" s="2" t="str">
        <x:v>25WHT12-4</x:v>
      </x:c>
      <x:c r="D1247" s="2" t="str">
        <x:v>6102905</x:v>
      </x:c>
      <x:c r="E1247" s="2" t="str">
        <x:v>0</x:v>
      </x:c>
      <x:c r="F1247" s="2" t="str">
        <x:v>31</x:v>
      </x:c>
      <x:c r="G1247" s="10" t="n">
        <x:v>46111</x:v>
      </x:c>
      <x:c r="H1247" s="10" t="n">
        <x:v>46122</x:v>
      </x:c>
      <x:c r="I1247" s="7" t="n">
        <x:v>3600</x:v>
      </x:c>
      <x:c r="J1247" s="7" t="n">
        <x:v>3600</x:v>
      </x:c>
      <x:c r="K1247" s="7" t="n">
        <x:v>1</x:v>
      </x:c>
      <x:c r="L1247" s="8" t="n">
        <x:v>19.01</x:v>
      </x:c>
      <x:c r="M1247" s="9" t="n">
        <x:v>749.52</x:v>
      </x:c>
      <x:c r="N1247" s="2" t="str">
        <x:v>i</x:v>
      </x:c>
      <x:c r="O1247" s="2" t="n">
        <x:v>0</x:v>
      </x:c>
      <x:c r="P1247" s="2" t="n">
        <x:v>100</x:v>
      </x:c>
      <x:c r="Q1247" s="2" t="str">
        <x:v>Baseline PO cost</x:v>
      </x:c>
      <x:c r="R1247" s="2" t="str">
        <x:v>Received</x:v>
      </x:c>
      <x:c r="S1247" s="12" t="n">
        <x:f>IF(AND(ISNUMBER(G1247),G1247&gt;0,G1247&lt;=Summary!$E$5,I1247&gt;0),I1247*K1247,0)</x:f>
        <x:v>3600</x:v>
      </x:c>
      <x:c r="T1247" s="12" t="n">
        <x:f>MIN(S1247,MAX(0,'Inventory detail'!E256-SUM(S1244:S1246)))</x:f>
        <x:v>0</x:v>
      </x:c>
      <x:c r="U1247" s="12" t="n">
        <x:f>IF(O1247=1,J1247*K1247,0)</x:f>
        <x:v>0</x:v>
      </x:c>
      <x:c r="V1247" s="13" t="str">
        <x:f>IF(O1247=0,"",IF(H1247="","",MAX(H1247,Summary!$E$5)))</x:f>
      </x:c>
      <x:c r="W1247" s="12" t="n">
        <x:f>IF(Q1247="Baseline PO cost",U1247,0)</x:f>
        <x:v>0</x:v>
      </x:c>
      <x:c r="X1247" s="12" t="n">
        <x:f>IF(Q1247="Higher PO cost",U1247,0)</x:f>
        <x:v>0</x:v>
      </x:c>
      <x:c r="Y1247" s="12" t="n">
        <x:f>IF(Q1247="Unclassified",U1247,0)</x:f>
        <x:v>0</x:v>
      </x:c>
    </x:row>
    <x:row r="1248" ht="22" customHeight="1">
      <x:c r="A1248" s="2" t="str">
        <x:v>COIL</x:v>
      </x:c>
      <x:c r="B1248" s="2" t="str">
        <x:v>60</x:v>
      </x:c>
      <x:c r="C1248" s="2" t="str">
        <x:v>25WHT12-4</x:v>
      </x:c>
      <x:c r="D1248" s="2" t="str">
        <x:v>6102962</x:v>
      </x:c>
      <x:c r="E1248" s="2" t="str">
        <x:v>0</x:v>
      </x:c>
      <x:c r="F1248" s="2" t="str">
        <x:v>28</x:v>
      </x:c>
      <x:c r="G1248" s="10"/>
      <x:c r="H1248" s="10" t="n">
        <x:v>46346</x:v>
      </x:c>
      <x:c r="I1248" s="7" t="n">
        <x:v>2400</x:v>
      </x:c>
      <x:c r="J1248" s="7" t="n">
        <x:v>2400</x:v>
      </x:c>
      <x:c r="K1248" s="7" t="n">
        <x:v>1</x:v>
      </x:c>
      <x:c r="L1248" s="8" t="n">
        <x:v>19.01</x:v>
      </x:c>
      <x:c r="M1248" s="9" t="n">
        <x:v>0</x:v>
      </x:c>
      <x:c r="N1248" s="2" t="str">
        <x:v>a</x:v>
      </x:c>
      <x:c r="O1248" s="2" t="n">
        <x:v>1</x:v>
      </x:c>
      <x:c r="P1248" s="2" t="n">
        <x:v>100</x:v>
      </x:c>
      <x:c r="Q1248" s="2" t="str">
        <x:v>Baseline PO cost</x:v>
      </x:c>
      <x:c r="R1248" s="2" t="str">
        <x:v>Incoming active PO</x:v>
      </x:c>
      <x:c r="S1248" s="12" t="n">
        <x:f>IF(AND(ISNUMBER(G1248),G1248&gt;0,G1248&lt;=Summary!$E$5,I1248&gt;0),I1248*K1248,0)</x:f>
        <x:v>0</x:v>
      </x:c>
      <x:c r="T1248" s="12" t="n">
        <x:f>MIN(S1248,MAX(0,'Inventory detail'!E256-SUM(S1244:S1247)))</x:f>
        <x:v>0</x:v>
      </x:c>
      <x:c r="U1248" s="12" t="n">
        <x:f>IF(O1248=1,J1248*K1248,0)</x:f>
        <x:v>2400</x:v>
      </x:c>
      <x:c r="V1248" s="13" t="n">
        <x:f>IF(O1248=0,"",IF(H1248="","",MAX(H1248,Summary!$E$5)))</x:f>
        <x:v>46346</x:v>
      </x:c>
      <x:c r="W1248" s="12" t="n">
        <x:f>IF(Q1248="Baseline PO cost",U1248,0)</x:f>
        <x:v>2400</x:v>
      </x:c>
      <x:c r="X1248" s="12" t="n">
        <x:f>IF(Q1248="Higher PO cost",U1248,0)</x:f>
        <x:v>0</x:v>
      </x:c>
      <x:c r="Y1248" s="12" t="n">
        <x:f>IF(Q1248="Unclassified",U1248,0)</x:f>
        <x:v>0</x:v>
      </x:c>
    </x:row>
    <x:row r="1249" ht="22" customHeight="1">
      <x:c r="A1249" s="2" t="str">
        <x:v>COIL</x:v>
      </x:c>
      <x:c r="B1249" s="2" t="str">
        <x:v>60</x:v>
      </x:c>
      <x:c r="C1249" s="2" t="str">
        <x:v>25WHT12-4</x:v>
      </x:c>
      <x:c r="D1249" s="2" t="str">
        <x:v>6102953</x:v>
      </x:c>
      <x:c r="E1249" s="2" t="str">
        <x:v>0</x:v>
      </x:c>
      <x:c r="F1249" s="2" t="str">
        <x:v>28</x:v>
      </x:c>
      <x:c r="G1249" s="10"/>
      <x:c r="H1249" s="10" t="n">
        <x:v>46325</x:v>
      </x:c>
      <x:c r="I1249" s="7" t="n">
        <x:v>1200</x:v>
      </x:c>
      <x:c r="J1249" s="7" t="n">
        <x:v>1200</x:v>
      </x:c>
      <x:c r="K1249" s="7" t="n">
        <x:v>1</x:v>
      </x:c>
      <x:c r="L1249" s="8" t="n">
        <x:v>19.01</x:v>
      </x:c>
      <x:c r="M1249" s="9" t="n">
        <x:v>0</x:v>
      </x:c>
      <x:c r="N1249" s="2" t="str">
        <x:v>a</x:v>
      </x:c>
      <x:c r="O1249" s="2" t="n">
        <x:v>1</x:v>
      </x:c>
      <x:c r="P1249" s="2" t="n">
        <x:v>100</x:v>
      </x:c>
      <x:c r="Q1249" s="2" t="str">
        <x:v>Baseline PO cost</x:v>
      </x:c>
      <x:c r="R1249" s="2" t="str">
        <x:v>Incoming active PO</x:v>
      </x:c>
      <x:c r="S1249" s="12" t="n">
        <x:f>IF(AND(ISNUMBER(G1249),G1249&gt;0,G1249&lt;=Summary!$E$5,I1249&gt;0),I1249*K1249,0)</x:f>
        <x:v>0</x:v>
      </x:c>
      <x:c r="T1249" s="12" t="n">
        <x:f>MIN(S1249,MAX(0,'Inventory detail'!E256-SUM(S1244:S1248)))</x:f>
        <x:v>0</x:v>
      </x:c>
      <x:c r="U1249" s="12" t="n">
        <x:f>IF(O1249=1,J1249*K1249,0)</x:f>
        <x:v>1200</x:v>
      </x:c>
      <x:c r="V1249" s="13" t="n">
        <x:f>IF(O1249=0,"",IF(H1249="","",MAX(H1249,Summary!$E$5)))</x:f>
        <x:v>46325</x:v>
      </x:c>
      <x:c r="W1249" s="12" t="n">
        <x:f>IF(Q1249="Baseline PO cost",U1249,0)</x:f>
        <x:v>1200</x:v>
      </x:c>
      <x:c r="X1249" s="12" t="n">
        <x:f>IF(Q1249="Higher PO cost",U1249,0)</x:f>
        <x:v>0</x:v>
      </x:c>
      <x:c r="Y1249" s="12" t="n">
        <x:f>IF(Q1249="Unclassified",U1249,0)</x:f>
        <x:v>0</x:v>
      </x:c>
    </x:row>
    <x:row r="1250" ht="22" customHeight="1">
      <x:c r="A1250" s="2" t="str">
        <x:v>COIL</x:v>
      </x:c>
      <x:c r="B1250" s="2" t="str">
        <x:v>60</x:v>
      </x:c>
      <x:c r="C1250" s="2" t="str">
        <x:v>28BLK12-4</x:v>
      </x:c>
      <x:c r="D1250" s="2" t="str">
        <x:v>6102937</x:v>
      </x:c>
      <x:c r="E1250" s="2" t="str">
        <x:v>0</x:v>
      </x:c>
      <x:c r="F1250" s="2" t="str">
        <x:v>30</x:v>
      </x:c>
      <x:c r="G1250" s="10" t="n">
        <x:v>46255</x:v>
      </x:c>
      <x:c r="H1250" s="10" t="n">
        <x:v>46254</x:v>
      </x:c>
      <x:c r="I1250" s="7" t="n">
        <x:v>2400</x:v>
      </x:c>
      <x:c r="J1250" s="7" t="n">
        <x:v>2400</x:v>
      </x:c>
      <x:c r="K1250" s="7" t="n">
        <x:v>1</x:v>
      </x:c>
      <x:c r="L1250" s="8" t="n">
        <x:v>15.57</x:v>
      </x:c>
      <x:c r="M1250" s="9" t="n">
        <x:v>421.44</x:v>
      </x:c>
      <x:c r="N1250" s="2" t="str">
        <x:v>i</x:v>
      </x:c>
      <x:c r="O1250" s="2" t="n">
        <x:v>0</x:v>
      </x:c>
      <x:c r="P1250" s="2" t="n">
        <x:v>100</x:v>
      </x:c>
      <x:c r="Q1250" s="2" t="str">
        <x:v>Baseline PO cost</x:v>
      </x:c>
      <x:c r="R1250" s="2" t="str">
        <x:v>Received</x:v>
      </x:c>
      <x:c r="S1250" s="12" t="n">
        <x:f>IF(AND(ISNUMBER(G1250),G1250&gt;0,G1250&lt;=Summary!$E$5,I1250&gt;0),I1250*K1250,0)</x:f>
        <x:v>2400</x:v>
      </x:c>
      <x:c r="T1250" s="12" t="n">
        <x:f>MIN(S1250,MAX(0,'Inventory detail'!E103-0))</x:f>
        <x:v>2400</x:v>
      </x:c>
      <x:c r="U1250" s="12" t="n">
        <x:f>IF(O1250=1,J1250*K1250,0)</x:f>
        <x:v>0</x:v>
      </x:c>
      <x:c r="V1250" s="13" t="str">
        <x:f>IF(O1250=0,"",IF(H1250="","",MAX(H1250,Summary!$E$5)))</x:f>
      </x:c>
      <x:c r="W1250" s="12" t="n">
        <x:f>IF(Q1250="Baseline PO cost",U1250,0)</x:f>
        <x:v>0</x:v>
      </x:c>
      <x:c r="X1250" s="12" t="n">
        <x:f>IF(Q1250="Higher PO cost",U1250,0)</x:f>
        <x:v>0</x:v>
      </x:c>
      <x:c r="Y1250" s="12" t="n">
        <x:f>IF(Q1250="Unclassified",U1250,0)</x:f>
        <x:v>0</x:v>
      </x:c>
    </x:row>
    <x:row r="1251" ht="22" customHeight="1">
      <x:c r="A1251" s="2" t="str">
        <x:v>COIL</x:v>
      </x:c>
      <x:c r="B1251" s="2" t="str">
        <x:v>60</x:v>
      </x:c>
      <x:c r="C1251" s="2" t="str">
        <x:v>28BLK12-4</x:v>
      </x:c>
      <x:c r="D1251" s="2" t="str">
        <x:v>6102932</x:v>
      </x:c>
      <x:c r="E1251" s="2" t="str">
        <x:v>0</x:v>
      </x:c>
      <x:c r="F1251" s="2" t="str">
        <x:v>25</x:v>
      </x:c>
      <x:c r="G1251" s="10" t="n">
        <x:v>46204</x:v>
      </x:c>
      <x:c r="H1251" s="10" t="n">
        <x:v>46205</x:v>
      </x:c>
      <x:c r="I1251" s="7" t="n">
        <x:v>3600</x:v>
      </x:c>
      <x:c r="J1251" s="7" t="n">
        <x:v>3600</x:v>
      </x:c>
      <x:c r="K1251" s="7" t="n">
        <x:v>1</x:v>
      </x:c>
      <x:c r="L1251" s="8" t="n">
        <x:v>15.57</x:v>
      </x:c>
      <x:c r="M1251" s="9" t="n">
        <x:v>632.16</x:v>
      </x:c>
      <x:c r="N1251" s="2" t="str">
        <x:v>i</x:v>
      </x:c>
      <x:c r="O1251" s="2" t="n">
        <x:v>0</x:v>
      </x:c>
      <x:c r="P1251" s="2" t="n">
        <x:v>100</x:v>
      </x:c>
      <x:c r="Q1251" s="2" t="str">
        <x:v>Baseline PO cost</x:v>
      </x:c>
      <x:c r="R1251" s="2" t="str">
        <x:v>Received</x:v>
      </x:c>
      <x:c r="S1251" s="12" t="n">
        <x:f>IF(AND(ISNUMBER(G1251),G1251&gt;0,G1251&lt;=Summary!$E$5,I1251&gt;0),I1251*K1251,0)</x:f>
        <x:v>3600</x:v>
      </x:c>
      <x:c r="T1251" s="12" t="n">
        <x:f>MIN(S1251,MAX(0,'Inventory detail'!E103-SUM(S1250:S1250)))</x:f>
        <x:v>3600</x:v>
      </x:c>
      <x:c r="U1251" s="12" t="n">
        <x:f>IF(O1251=1,J1251*K1251,0)</x:f>
        <x:v>0</x:v>
      </x:c>
      <x:c r="V1251" s="13" t="str">
        <x:f>IF(O1251=0,"",IF(H1251="","",MAX(H1251,Summary!$E$5)))</x:f>
      </x:c>
      <x:c r="W1251" s="12" t="n">
        <x:f>IF(Q1251="Baseline PO cost",U1251,0)</x:f>
        <x:v>0</x:v>
      </x:c>
      <x:c r="X1251" s="12" t="n">
        <x:f>IF(Q1251="Higher PO cost",U1251,0)</x:f>
        <x:v>0</x:v>
      </x:c>
      <x:c r="Y1251" s="12" t="n">
        <x:f>IF(Q1251="Unclassified",U1251,0)</x:f>
        <x:v>0</x:v>
      </x:c>
    </x:row>
    <x:row r="1252" ht="22" customHeight="1">
      <x:c r="A1252" s="2" t="str">
        <x:v>COIL</x:v>
      </x:c>
      <x:c r="B1252" s="2" t="str">
        <x:v>60</x:v>
      </x:c>
      <x:c r="C1252" s="2" t="str">
        <x:v>28BLK12-4</x:v>
      </x:c>
      <x:c r="D1252" s="2" t="str">
        <x:v>6102924</x:v>
      </x:c>
      <x:c r="E1252" s="2" t="str">
        <x:v>0</x:v>
      </x:c>
      <x:c r="F1252" s="2" t="str">
        <x:v>27</x:v>
      </x:c>
      <x:c r="G1252" s="10" t="n">
        <x:v>46185</x:v>
      </x:c>
      <x:c r="H1252" s="10" t="n">
        <x:v>46185</x:v>
      </x:c>
      <x:c r="I1252" s="7" t="n">
        <x:v>2400</x:v>
      </x:c>
      <x:c r="J1252" s="7" t="n">
        <x:v>2400</x:v>
      </x:c>
      <x:c r="K1252" s="7" t="n">
        <x:v>1</x:v>
      </x:c>
      <x:c r="L1252" s="8" t="n">
        <x:v>15.57</x:v>
      </x:c>
      <x:c r="M1252" s="9" t="n">
        <x:v>421.44</x:v>
      </x:c>
      <x:c r="N1252" s="2" t="str">
        <x:v>i</x:v>
      </x:c>
      <x:c r="O1252" s="2" t="n">
        <x:v>0</x:v>
      </x:c>
      <x:c r="P1252" s="2" t="n">
        <x:v>100</x:v>
      </x:c>
      <x:c r="Q1252" s="2" t="str">
        <x:v>Baseline PO cost</x:v>
      </x:c>
      <x:c r="R1252" s="2" t="str">
        <x:v>Received</x:v>
      </x:c>
      <x:c r="S1252" s="12" t="n">
        <x:f>IF(AND(ISNUMBER(G1252),G1252&gt;0,G1252&lt;=Summary!$E$5,I1252&gt;0),I1252*K1252,0)</x:f>
        <x:v>2400</x:v>
      </x:c>
      <x:c r="T1252" s="12" t="n">
        <x:f>MIN(S1252,MAX(0,'Inventory detail'!E103-SUM(S1250:S1251)))</x:f>
        <x:v>2400</x:v>
      </x:c>
      <x:c r="U1252" s="12" t="n">
        <x:f>IF(O1252=1,J1252*K1252,0)</x:f>
        <x:v>0</x:v>
      </x:c>
      <x:c r="V1252" s="13" t="str">
        <x:f>IF(O1252=0,"",IF(H1252="","",MAX(H1252,Summary!$E$5)))</x:f>
      </x:c>
      <x:c r="W1252" s="12" t="n">
        <x:f>IF(Q1252="Baseline PO cost",U1252,0)</x:f>
        <x:v>0</x:v>
      </x:c>
      <x:c r="X1252" s="12" t="n">
        <x:f>IF(Q1252="Higher PO cost",U1252,0)</x:f>
        <x:v>0</x:v>
      </x:c>
      <x:c r="Y1252" s="12" t="n">
        <x:f>IF(Q1252="Unclassified",U1252,0)</x:f>
        <x:v>0</x:v>
      </x:c>
    </x:row>
    <x:row r="1253" ht="22" customHeight="1">
      <x:c r="A1253" s="2" t="str">
        <x:v>COIL</x:v>
      </x:c>
      <x:c r="B1253" s="2" t="str">
        <x:v>60</x:v>
      </x:c>
      <x:c r="C1253" s="2" t="str">
        <x:v>28BLK12-4</x:v>
      </x:c>
      <x:c r="D1253" s="2" t="str">
        <x:v>6102918</x:v>
      </x:c>
      <x:c r="E1253" s="2" t="str">
        <x:v>0</x:v>
      </x:c>
      <x:c r="F1253" s="2" t="str">
        <x:v>27</x:v>
      </x:c>
      <x:c r="G1253" s="10" t="n">
        <x:v>46161</x:v>
      </x:c>
      <x:c r="H1253" s="10" t="n">
        <x:v>46160</x:v>
      </x:c>
      <x:c r="I1253" s="7" t="n">
        <x:v>4800</x:v>
      </x:c>
      <x:c r="J1253" s="7" t="n">
        <x:v>4800</x:v>
      </x:c>
      <x:c r="K1253" s="7" t="n">
        <x:v>1</x:v>
      </x:c>
      <x:c r="L1253" s="8" t="n">
        <x:v>15.57</x:v>
      </x:c>
      <x:c r="M1253" s="9" t="n">
        <x:v>842.88</x:v>
      </x:c>
      <x:c r="N1253" s="2" t="str">
        <x:v>i</x:v>
      </x:c>
      <x:c r="O1253" s="2" t="n">
        <x:v>0</x:v>
      </x:c>
      <x:c r="P1253" s="2" t="n">
        <x:v>100</x:v>
      </x:c>
      <x:c r="Q1253" s="2" t="str">
        <x:v>Baseline PO cost</x:v>
      </x:c>
      <x:c r="R1253" s="2" t="str">
        <x:v>Received</x:v>
      </x:c>
      <x:c r="S1253" s="12" t="n">
        <x:f>IF(AND(ISNUMBER(G1253),G1253&gt;0,G1253&lt;=Summary!$E$5,I1253&gt;0),I1253*K1253,0)</x:f>
        <x:v>4800</x:v>
      </x:c>
      <x:c r="T1253" s="12" t="n">
        <x:f>MIN(S1253,MAX(0,'Inventory detail'!E103-SUM(S1250:S1252)))</x:f>
        <x:v>2500</x:v>
      </x:c>
      <x:c r="U1253" s="12" t="n">
        <x:f>IF(O1253=1,J1253*K1253,0)</x:f>
        <x:v>0</x:v>
      </x:c>
      <x:c r="V1253" s="13" t="str">
        <x:f>IF(O1253=0,"",IF(H1253="","",MAX(H1253,Summary!$E$5)))</x:f>
      </x:c>
      <x:c r="W1253" s="12" t="n">
        <x:f>IF(Q1253="Baseline PO cost",U1253,0)</x:f>
        <x:v>0</x:v>
      </x:c>
      <x:c r="X1253" s="12" t="n">
        <x:f>IF(Q1253="Higher PO cost",U1253,0)</x:f>
        <x:v>0</x:v>
      </x:c>
      <x:c r="Y1253" s="12" t="n">
        <x:f>IF(Q1253="Unclassified",U1253,0)</x:f>
        <x:v>0</x:v>
      </x:c>
    </x:row>
    <x:row r="1254" ht="22" customHeight="1">
      <x:c r="A1254" s="2" t="str">
        <x:v>COIL</x:v>
      </x:c>
      <x:c r="B1254" s="2" t="str">
        <x:v>60</x:v>
      </x:c>
      <x:c r="C1254" s="2" t="str">
        <x:v>28BLK12-4</x:v>
      </x:c>
      <x:c r="D1254" s="2" t="str">
        <x:v>6102911</x:v>
      </x:c>
      <x:c r="E1254" s="2" t="str">
        <x:v>0</x:v>
      </x:c>
      <x:c r="F1254" s="2" t="str">
        <x:v>26</x:v>
      </x:c>
      <x:c r="G1254" s="10" t="n">
        <x:v>46128</x:v>
      </x:c>
      <x:c r="H1254" s="10" t="n">
        <x:v>46129</x:v>
      </x:c>
      <x:c r="I1254" s="7" t="n">
        <x:v>7200</x:v>
      </x:c>
      <x:c r="J1254" s="7" t="n">
        <x:v>7200</x:v>
      </x:c>
      <x:c r="K1254" s="7" t="n">
        <x:v>1</x:v>
      </x:c>
      <x:c r="L1254" s="8" t="n">
        <x:v>15.57</x:v>
      </x:c>
      <x:c r="M1254" s="9" t="n">
        <x:v>1227.6</x:v>
      </x:c>
      <x:c r="N1254" s="2" t="str">
        <x:v>i</x:v>
      </x:c>
      <x:c r="O1254" s="2" t="n">
        <x:v>0</x:v>
      </x:c>
      <x:c r="P1254" s="2" t="n">
        <x:v>100</x:v>
      </x:c>
      <x:c r="Q1254" s="2" t="str">
        <x:v>Baseline PO cost</x:v>
      </x:c>
      <x:c r="R1254" s="2" t="str">
        <x:v>Received</x:v>
      </x:c>
      <x:c r="S1254" s="12" t="n">
        <x:f>IF(AND(ISNUMBER(G1254),G1254&gt;0,G1254&lt;=Summary!$E$5,I1254&gt;0),I1254*K1254,0)</x:f>
        <x:v>7200</x:v>
      </x:c>
      <x:c r="T1254" s="12" t="n">
        <x:f>MIN(S1254,MAX(0,'Inventory detail'!E103-SUM(S1250:S1253)))</x:f>
        <x:v>0</x:v>
      </x:c>
      <x:c r="U1254" s="12" t="n">
        <x:f>IF(O1254=1,J1254*K1254,0)</x:f>
        <x:v>0</x:v>
      </x:c>
      <x:c r="V1254" s="13" t="str">
        <x:f>IF(O1254=0,"",IF(H1254="","",MAX(H1254,Summary!$E$5)))</x:f>
      </x:c>
      <x:c r="W1254" s="12" t="n">
        <x:f>IF(Q1254="Baseline PO cost",U1254,0)</x:f>
        <x:v>0</x:v>
      </x:c>
      <x:c r="X1254" s="12" t="n">
        <x:f>IF(Q1254="Higher PO cost",U1254,0)</x:f>
        <x:v>0</x:v>
      </x:c>
      <x:c r="Y1254" s="12" t="n">
        <x:f>IF(Q1254="Unclassified",U1254,0)</x:f>
        <x:v>0</x:v>
      </x:c>
    </x:row>
    <x:row r="1255" ht="22" customHeight="1">
      <x:c r="A1255" s="2" t="str">
        <x:v>COIL</x:v>
      </x:c>
      <x:c r="B1255" s="2" t="str">
        <x:v>60</x:v>
      </x:c>
      <x:c r="C1255" s="2" t="str">
        <x:v>28BLK12-4</x:v>
      </x:c>
      <x:c r="D1255" s="2" t="str">
        <x:v>6102905</x:v>
      </x:c>
      <x:c r="E1255" s="2" t="str">
        <x:v>0</x:v>
      </x:c>
      <x:c r="F1255" s="2" t="str">
        <x:v>32</x:v>
      </x:c>
      <x:c r="G1255" s="10" t="n">
        <x:v>46111</x:v>
      </x:c>
      <x:c r="H1255" s="10" t="n">
        <x:v>46122</x:v>
      </x:c>
      <x:c r="I1255" s="7" t="n">
        <x:v>4800</x:v>
      </x:c>
      <x:c r="J1255" s="7" t="n">
        <x:v>4800</x:v>
      </x:c>
      <x:c r="K1255" s="7" t="n">
        <x:v>1</x:v>
      </x:c>
      <x:c r="L1255" s="8" t="n">
        <x:v>15.57</x:v>
      </x:c>
      <x:c r="M1255" s="9" t="n">
        <x:v>818.4</x:v>
      </x:c>
      <x:c r="N1255" s="2" t="str">
        <x:v>i</x:v>
      </x:c>
      <x:c r="O1255" s="2" t="n">
        <x:v>0</x:v>
      </x:c>
      <x:c r="P1255" s="2" t="n">
        <x:v>100</x:v>
      </x:c>
      <x:c r="Q1255" s="2" t="str">
        <x:v>Baseline PO cost</x:v>
      </x:c>
      <x:c r="R1255" s="2" t="str">
        <x:v>Received</x:v>
      </x:c>
      <x:c r="S1255" s="12" t="n">
        <x:f>IF(AND(ISNUMBER(G1255),G1255&gt;0,G1255&lt;=Summary!$E$5,I1255&gt;0),I1255*K1255,0)</x:f>
        <x:v>4800</x:v>
      </x:c>
      <x:c r="T1255" s="12" t="n">
        <x:f>MIN(S1255,MAX(0,'Inventory detail'!E103-SUM(S1250:S1254)))</x:f>
        <x:v>0</x:v>
      </x:c>
      <x:c r="U1255" s="12" t="n">
        <x:f>IF(O1255=1,J1255*K1255,0)</x:f>
        <x:v>0</x:v>
      </x:c>
      <x:c r="V1255" s="13" t="str">
        <x:f>IF(O1255=0,"",IF(H1255="","",MAX(H1255,Summary!$E$5)))</x:f>
      </x:c>
      <x:c r="W1255" s="12" t="n">
        <x:f>IF(Q1255="Baseline PO cost",U1255,0)</x:f>
        <x:v>0</x:v>
      </x:c>
      <x:c r="X1255" s="12" t="n">
        <x:f>IF(Q1255="Higher PO cost",U1255,0)</x:f>
        <x:v>0</x:v>
      </x:c>
      <x:c r="Y1255" s="12" t="n">
        <x:f>IF(Q1255="Unclassified",U1255,0)</x:f>
        <x:v>0</x:v>
      </x:c>
    </x:row>
    <x:row r="1256" ht="22" customHeight="1">
      <x:c r="A1256" s="2" t="str">
        <x:v>COIL</x:v>
      </x:c>
      <x:c r="B1256" s="2" t="str">
        <x:v>60</x:v>
      </x:c>
      <x:c r="C1256" s="2" t="str">
        <x:v>28BLK12-4</x:v>
      </x:c>
      <x:c r="D1256" s="2" t="str">
        <x:v>6102897</x:v>
      </x:c>
      <x:c r="E1256" s="2" t="str">
        <x:v>0</x:v>
      </x:c>
      <x:c r="F1256" s="2" t="str">
        <x:v>26</x:v>
      </x:c>
      <x:c r="G1256" s="10" t="n">
        <x:v>46086</x:v>
      </x:c>
      <x:c r="H1256" s="10" t="n">
        <x:v>46094</x:v>
      </x:c>
      <x:c r="I1256" s="7" t="n">
        <x:v>3600</x:v>
      </x:c>
      <x:c r="J1256" s="7" t="n">
        <x:v>3600</x:v>
      </x:c>
      <x:c r="K1256" s="7" t="n">
        <x:v>1</x:v>
      </x:c>
      <x:c r="L1256" s="8" t="n">
        <x:v>15.57</x:v>
      </x:c>
      <x:c r="M1256" s="9" t="n">
        <x:v>613.8</x:v>
      </x:c>
      <x:c r="N1256" s="2" t="str">
        <x:v>i</x:v>
      </x:c>
      <x:c r="O1256" s="2" t="n">
        <x:v>0</x:v>
      </x:c>
      <x:c r="P1256" s="2" t="n">
        <x:v>100</x:v>
      </x:c>
      <x:c r="Q1256" s="2" t="str">
        <x:v>Baseline PO cost</x:v>
      </x:c>
      <x:c r="R1256" s="2" t="str">
        <x:v>Received</x:v>
      </x:c>
      <x:c r="S1256" s="12" t="n">
        <x:f>IF(AND(ISNUMBER(G1256),G1256&gt;0,G1256&lt;=Summary!$E$5,I1256&gt;0),I1256*K1256,0)</x:f>
        <x:v>3600</x:v>
      </x:c>
      <x:c r="T1256" s="12" t="n">
        <x:f>MIN(S1256,MAX(0,'Inventory detail'!E103-SUM(S1250:S1255)))</x:f>
        <x:v>0</x:v>
      </x:c>
      <x:c r="U1256" s="12" t="n">
        <x:f>IF(O1256=1,J1256*K1256,0)</x:f>
        <x:v>0</x:v>
      </x:c>
      <x:c r="V1256" s="13" t="str">
        <x:f>IF(O1256=0,"",IF(H1256="","",MAX(H1256,Summary!$E$5)))</x:f>
      </x:c>
      <x:c r="W1256" s="12" t="n">
        <x:f>IF(Q1256="Baseline PO cost",U1256,0)</x:f>
        <x:v>0</x:v>
      </x:c>
      <x:c r="X1256" s="12" t="n">
        <x:f>IF(Q1256="Higher PO cost",U1256,0)</x:f>
        <x:v>0</x:v>
      </x:c>
      <x:c r="Y1256" s="12" t="n">
        <x:f>IF(Q1256="Unclassified",U1256,0)</x:f>
        <x:v>0</x:v>
      </x:c>
    </x:row>
    <x:row r="1257" ht="22" customHeight="1">
      <x:c r="A1257" s="2" t="str">
        <x:v>COIL</x:v>
      </x:c>
      <x:c r="B1257" s="2" t="str">
        <x:v>60</x:v>
      </x:c>
      <x:c r="C1257" s="2" t="str">
        <x:v>28BLK12-4</x:v>
      </x:c>
      <x:c r="D1257" s="2" t="str">
        <x:v>6102892</x:v>
      </x:c>
      <x:c r="E1257" s="2" t="str">
        <x:v>0</x:v>
      </x:c>
      <x:c r="F1257" s="2" t="str">
        <x:v>28</x:v>
      </x:c>
      <x:c r="G1257" s="10" t="n">
        <x:v>46059</x:v>
      </x:c>
      <x:c r="H1257" s="10" t="n">
        <x:v>46059</x:v>
      </x:c>
      <x:c r="I1257" s="7" t="n">
        <x:v>3600</x:v>
      </x:c>
      <x:c r="J1257" s="7" t="n">
        <x:v>3600</x:v>
      </x:c>
      <x:c r="K1257" s="7" t="n">
        <x:v>1</x:v>
      </x:c>
      <x:c r="L1257" s="8" t="n">
        <x:v>15.57</x:v>
      </x:c>
      <x:c r="M1257" s="9" t="n">
        <x:v>613.8</x:v>
      </x:c>
      <x:c r="N1257" s="2" t="str">
        <x:v>i</x:v>
      </x:c>
      <x:c r="O1257" s="2" t="n">
        <x:v>0</x:v>
      </x:c>
      <x:c r="P1257" s="2" t="n">
        <x:v>100</x:v>
      </x:c>
      <x:c r="Q1257" s="2" t="str">
        <x:v>Baseline PO cost</x:v>
      </x:c>
      <x:c r="R1257" s="2" t="str">
        <x:v>Received</x:v>
      </x:c>
      <x:c r="S1257" s="12" t="n">
        <x:f>IF(AND(ISNUMBER(G1257),G1257&gt;0,G1257&lt;=Summary!$E$5,I1257&gt;0),I1257*K1257,0)</x:f>
        <x:v>3600</x:v>
      </x:c>
      <x:c r="T1257" s="12" t="n">
        <x:f>MIN(S1257,MAX(0,'Inventory detail'!E103-SUM(S1250:S1256)))</x:f>
        <x:v>0</x:v>
      </x:c>
      <x:c r="U1257" s="12" t="n">
        <x:f>IF(O1257=1,J1257*K1257,0)</x:f>
        <x:v>0</x:v>
      </x:c>
      <x:c r="V1257" s="13" t="str">
        <x:f>IF(O1257=0,"",IF(H1257="","",MAX(H1257,Summary!$E$5)))</x:f>
      </x:c>
      <x:c r="W1257" s="12" t="n">
        <x:f>IF(Q1257="Baseline PO cost",U1257,0)</x:f>
        <x:v>0</x:v>
      </x:c>
      <x:c r="X1257" s="12" t="n">
        <x:f>IF(Q1257="Higher PO cost",U1257,0)</x:f>
        <x:v>0</x:v>
      </x:c>
      <x:c r="Y1257" s="12" t="n">
        <x:f>IF(Q1257="Unclassified",U1257,0)</x:f>
        <x:v>0</x:v>
      </x:c>
    </x:row>
    <x:row r="1258" ht="22" customHeight="1">
      <x:c r="A1258" s="2" t="str">
        <x:v>COIL</x:v>
      </x:c>
      <x:c r="B1258" s="2" t="str">
        <x:v>60</x:v>
      </x:c>
      <x:c r="C1258" s="2" t="str">
        <x:v>28BLK12-4</x:v>
      </x:c>
      <x:c r="D1258" s="2" t="str">
        <x:v>6102962</x:v>
      </x:c>
      <x:c r="E1258" s="2" t="str">
        <x:v>0</x:v>
      </x:c>
      <x:c r="F1258" s="2" t="str">
        <x:v>29</x:v>
      </x:c>
      <x:c r="G1258" s="10"/>
      <x:c r="H1258" s="10" t="n">
        <x:v>46346</x:v>
      </x:c>
      <x:c r="I1258" s="7" t="n">
        <x:v>3600</x:v>
      </x:c>
      <x:c r="J1258" s="7" t="n">
        <x:v>3600</x:v>
      </x:c>
      <x:c r="K1258" s="7" t="n">
        <x:v>1</x:v>
      </x:c>
      <x:c r="L1258" s="8" t="n">
        <x:v>15.57</x:v>
      </x:c>
      <x:c r="M1258" s="9" t="n">
        <x:v>0</x:v>
      </x:c>
      <x:c r="N1258" s="2" t="str">
        <x:v>a</x:v>
      </x:c>
      <x:c r="O1258" s="2" t="n">
        <x:v>1</x:v>
      </x:c>
      <x:c r="P1258" s="2" t="n">
        <x:v>100</x:v>
      </x:c>
      <x:c r="Q1258" s="2" t="str">
        <x:v>Baseline PO cost</x:v>
      </x:c>
      <x:c r="R1258" s="2" t="str">
        <x:v>Incoming active PO</x:v>
      </x:c>
      <x:c r="S1258" s="12" t="n">
        <x:f>IF(AND(ISNUMBER(G1258),G1258&gt;0,G1258&lt;=Summary!$E$5,I1258&gt;0),I1258*K1258,0)</x:f>
        <x:v>0</x:v>
      </x:c>
      <x:c r="T1258" s="12" t="n">
        <x:f>MIN(S1258,MAX(0,'Inventory detail'!E103-SUM(S1250:S1257)))</x:f>
        <x:v>0</x:v>
      </x:c>
      <x:c r="U1258" s="12" t="n">
        <x:f>IF(O1258=1,J1258*K1258,0)</x:f>
        <x:v>3600</x:v>
      </x:c>
      <x:c r="V1258" s="13" t="n">
        <x:f>IF(O1258=0,"",IF(H1258="","",MAX(H1258,Summary!$E$5)))</x:f>
        <x:v>46346</x:v>
      </x:c>
      <x:c r="W1258" s="12" t="n">
        <x:f>IF(Q1258="Baseline PO cost",U1258,0)</x:f>
        <x:v>3600</x:v>
      </x:c>
      <x:c r="X1258" s="12" t="n">
        <x:f>IF(Q1258="Higher PO cost",U1258,0)</x:f>
        <x:v>0</x:v>
      </x:c>
      <x:c r="Y1258" s="12" t="n">
        <x:f>IF(Q1258="Unclassified",U1258,0)</x:f>
        <x:v>0</x:v>
      </x:c>
    </x:row>
    <x:row r="1259" ht="22" customHeight="1">
      <x:c r="A1259" s="2" t="str">
        <x:v>COIL</x:v>
      </x:c>
      <x:c r="B1259" s="2" t="str">
        <x:v>60</x:v>
      </x:c>
      <x:c r="C1259" s="2" t="str">
        <x:v>28BLK36-4</x:v>
      </x:c>
      <x:c r="D1259" s="2" t="str">
        <x:v>6102905</x:v>
      </x:c>
      <x:c r="E1259" s="2" t="str">
        <x:v>0</x:v>
      </x:c>
      <x:c r="F1259" s="2" t="str">
        <x:v>47</x:v>
      </x:c>
      <x:c r="G1259" s="10" t="n">
        <x:v>46111</x:v>
      </x:c>
      <x:c r="H1259" s="10" t="n">
        <x:v>46122</x:v>
      </x:c>
      <x:c r="I1259" s="7" t="n">
        <x:v>600</x:v>
      </x:c>
      <x:c r="J1259" s="7" t="n">
        <x:v>600</x:v>
      </x:c>
      <x:c r="K1259" s="7" t="n">
        <x:v>1</x:v>
      </x:c>
      <x:c r="L1259" s="8" t="n">
        <x:v>46.83</x:v>
      </x:c>
      <x:c r="M1259" s="9" t="n">
        <x:v>307.68</x:v>
      </x:c>
      <x:c r="N1259" s="2" t="str">
        <x:v>i</x:v>
      </x:c>
      <x:c r="O1259" s="2" t="n">
        <x:v>0</x:v>
      </x:c>
      <x:c r="P1259" s="2" t="n">
        <x:v>100</x:v>
      </x:c>
      <x:c r="Q1259" s="2" t="str">
        <x:v>Baseline PO cost</x:v>
      </x:c>
      <x:c r="R1259" s="2" t="str">
        <x:v>Received</x:v>
      </x:c>
      <x:c r="S1259" s="12" t="n">
        <x:f>IF(AND(ISNUMBER(G1259),G1259&gt;0,G1259&lt;=Summary!$E$5,I1259&gt;0),I1259*K1259,0)</x:f>
        <x:v>600</x:v>
      </x:c>
      <x:c r="T1259" s="12" t="n">
        <x:f>MIN(S1259,MAX(0,'Inventory detail'!E607-0))</x:f>
        <x:v>600</x:v>
      </x:c>
      <x:c r="U1259" s="12" t="n">
        <x:f>IF(O1259=1,J1259*K1259,0)</x:f>
        <x:v>0</x:v>
      </x:c>
      <x:c r="V1259" s="13" t="str">
        <x:f>IF(O1259=0,"",IF(H1259="","",MAX(H1259,Summary!$E$5)))</x:f>
      </x:c>
      <x:c r="W1259" s="12" t="n">
        <x:f>IF(Q1259="Baseline PO cost",U1259,0)</x:f>
        <x:v>0</x:v>
      </x:c>
      <x:c r="X1259" s="12" t="n">
        <x:f>IF(Q1259="Higher PO cost",U1259,0)</x:f>
        <x:v>0</x:v>
      </x:c>
      <x:c r="Y1259" s="12" t="n">
        <x:f>IF(Q1259="Unclassified",U1259,0)</x:f>
        <x:v>0</x:v>
      </x:c>
    </x:row>
    <x:row r="1260" ht="22" customHeight="1">
      <x:c r="A1260" s="2" t="str">
        <x:v>COIL</x:v>
      </x:c>
      <x:c r="B1260" s="2" t="str">
        <x:v>60</x:v>
      </x:c>
      <x:c r="C1260" s="2" t="str">
        <x:v>28CLR12-4</x:v>
      </x:c>
      <x:c r="D1260" s="2" t="str">
        <x:v>6102932</x:v>
      </x:c>
      <x:c r="E1260" s="2" t="str">
        <x:v>0</x:v>
      </x:c>
      <x:c r="F1260" s="2" t="str">
        <x:v>26</x:v>
      </x:c>
      <x:c r="G1260" s="10" t="n">
        <x:v>46204</x:v>
      </x:c>
      <x:c r="H1260" s="10" t="n">
        <x:v>46205</x:v>
      </x:c>
      <x:c r="I1260" s="7" t="n">
        <x:v>1200</x:v>
      </x:c>
      <x:c r="J1260" s="7" t="n">
        <x:v>1200</x:v>
      </x:c>
      <x:c r="K1260" s="7" t="n">
        <x:v>1</x:v>
      </x:c>
      <x:c r="L1260" s="8" t="n">
        <x:v>20.63</x:v>
      </x:c>
      <x:c r="M1260" s="9" t="n">
        <x:v>279.24</x:v>
      </x:c>
      <x:c r="N1260" s="2" t="str">
        <x:v>i</x:v>
      </x:c>
      <x:c r="O1260" s="2" t="n">
        <x:v>0</x:v>
      </x:c>
      <x:c r="P1260" s="2" t="n">
        <x:v>100</x:v>
      </x:c>
      <x:c r="Q1260" s="2" t="str">
        <x:v>Baseline PO cost</x:v>
      </x:c>
      <x:c r="R1260" s="2" t="str">
        <x:v>Received</x:v>
      </x:c>
      <x:c r="S1260" s="12" t="n">
        <x:f>IF(AND(ISNUMBER(G1260),G1260&gt;0,G1260&lt;=Summary!$E$5,I1260&gt;0),I1260*K1260,0)</x:f>
        <x:v>1200</x:v>
      </x:c>
      <x:c r="T1260" s="12" t="n">
        <x:f>MIN(S1260,MAX(0,'Inventory detail'!E531-0))</x:f>
        <x:v>1200</x:v>
      </x:c>
      <x:c r="U1260" s="12" t="n">
        <x:f>IF(O1260=1,J1260*K1260,0)</x:f>
        <x:v>0</x:v>
      </x:c>
      <x:c r="V1260" s="13" t="str">
        <x:f>IF(O1260=0,"",IF(H1260="","",MAX(H1260,Summary!$E$5)))</x:f>
      </x:c>
      <x:c r="W1260" s="12" t="n">
        <x:f>IF(Q1260="Baseline PO cost",U1260,0)</x:f>
        <x:v>0</x:v>
      </x:c>
      <x:c r="X1260" s="12" t="n">
        <x:f>IF(Q1260="Higher PO cost",U1260,0)</x:f>
        <x:v>0</x:v>
      </x:c>
      <x:c r="Y1260" s="12" t="n">
        <x:f>IF(Q1260="Unclassified",U1260,0)</x:f>
        <x:v>0</x:v>
      </x:c>
    </x:row>
    <x:row r="1261" ht="22" customHeight="1">
      <x:c r="A1261" s="2" t="str">
        <x:v>COIL</x:v>
      </x:c>
      <x:c r="B1261" s="2" t="str">
        <x:v>60</x:v>
      </x:c>
      <x:c r="C1261" s="2" t="str">
        <x:v>28CLR12-4</x:v>
      </x:c>
      <x:c r="D1261" s="2" t="str">
        <x:v>6102918</x:v>
      </x:c>
      <x:c r="E1261" s="2" t="str">
        <x:v>0</x:v>
      </x:c>
      <x:c r="F1261" s="2" t="str">
        <x:v>28</x:v>
      </x:c>
      <x:c r="G1261" s="10" t="n">
        <x:v>46161</x:v>
      </x:c>
      <x:c r="H1261" s="10" t="n">
        <x:v>46160</x:v>
      </x:c>
      <x:c r="I1261" s="7" t="n">
        <x:v>1200</x:v>
      </x:c>
      <x:c r="J1261" s="7" t="n">
        <x:v>1200</x:v>
      </x:c>
      <x:c r="K1261" s="7" t="n">
        <x:v>1</x:v>
      </x:c>
      <x:c r="L1261" s="8" t="n">
        <x:v>20.63</x:v>
      </x:c>
      <x:c r="M1261" s="9" t="n">
        <x:v>279.24</x:v>
      </x:c>
      <x:c r="N1261" s="2" t="str">
        <x:v>i</x:v>
      </x:c>
      <x:c r="O1261" s="2" t="n">
        <x:v>0</x:v>
      </x:c>
      <x:c r="P1261" s="2" t="n">
        <x:v>100</x:v>
      </x:c>
      <x:c r="Q1261" s="2" t="str">
        <x:v>Baseline PO cost</x:v>
      </x:c>
      <x:c r="R1261" s="2" t="str">
        <x:v>Received</x:v>
      </x:c>
      <x:c r="S1261" s="12" t="n">
        <x:f>IF(AND(ISNUMBER(G1261),G1261&gt;0,G1261&lt;=Summary!$E$5,I1261&gt;0),I1261*K1261,0)</x:f>
        <x:v>1200</x:v>
      </x:c>
      <x:c r="T1261" s="12" t="n">
        <x:f>MIN(S1261,MAX(0,'Inventory detail'!E531-SUM(S1260:S1260)))</x:f>
        <x:v>100</x:v>
      </x:c>
      <x:c r="U1261" s="12" t="n">
        <x:f>IF(O1261=1,J1261*K1261,0)</x:f>
        <x:v>0</x:v>
      </x:c>
      <x:c r="V1261" s="13" t="str">
        <x:f>IF(O1261=0,"",IF(H1261="","",MAX(H1261,Summary!$E$5)))</x:f>
      </x:c>
      <x:c r="W1261" s="12" t="n">
        <x:f>IF(Q1261="Baseline PO cost",U1261,0)</x:f>
        <x:v>0</x:v>
      </x:c>
      <x:c r="X1261" s="12" t="n">
        <x:f>IF(Q1261="Higher PO cost",U1261,0)</x:f>
        <x:v>0</x:v>
      </x:c>
      <x:c r="Y1261" s="12" t="n">
        <x:f>IF(Q1261="Unclassified",U1261,0)</x:f>
        <x:v>0</x:v>
      </x:c>
    </x:row>
    <x:row r="1262" ht="22" customHeight="1">
      <x:c r="A1262" s="2" t="str">
        <x:v>COIL</x:v>
      </x:c>
      <x:c r="B1262" s="2" t="str">
        <x:v>60</x:v>
      </x:c>
      <x:c r="C1262" s="2" t="str">
        <x:v>28NAV12-4</x:v>
      </x:c>
      <x:c r="D1262" s="2" t="str">
        <x:v>6102937</x:v>
      </x:c>
      <x:c r="E1262" s="2" t="str">
        <x:v>0</x:v>
      </x:c>
      <x:c r="F1262" s="2" t="str">
        <x:v>31</x:v>
      </x:c>
      <x:c r="G1262" s="10" t="n">
        <x:v>46255</x:v>
      </x:c>
      <x:c r="H1262" s="10" t="n">
        <x:v>46254</x:v>
      </x:c>
      <x:c r="I1262" s="7" t="n">
        <x:v>1200</x:v>
      </x:c>
      <x:c r="J1262" s="7" t="n">
        <x:v>1200</x:v>
      </x:c>
      <x:c r="K1262" s="7" t="n">
        <x:v>1</x:v>
      </x:c>
      <x:c r="L1262" s="8" t="n">
        <x:v>20.63</x:v>
      </x:c>
      <x:c r="M1262" s="9" t="n">
        <x:v>279.24</x:v>
      </x:c>
      <x:c r="N1262" s="2" t="str">
        <x:v>i</x:v>
      </x:c>
      <x:c r="O1262" s="2" t="n">
        <x:v>0</x:v>
      </x:c>
      <x:c r="P1262" s="2" t="n">
        <x:v>100</x:v>
      </x:c>
      <x:c r="Q1262" s="2" t="str">
        <x:v>Baseline PO cost</x:v>
      </x:c>
      <x:c r="R1262" s="2" t="str">
        <x:v>Received</x:v>
      </x:c>
      <x:c r="S1262" s="12" t="n">
        <x:f>IF(AND(ISNUMBER(G1262),G1262&gt;0,G1262&lt;=Summary!$E$5,I1262&gt;0),I1262*K1262,0)</x:f>
        <x:v>1200</x:v>
      </x:c>
      <x:c r="T1262" s="12" t="n">
        <x:f>MIN(S1262,MAX(0,'Inventory detail'!E532-0))</x:f>
        <x:v>1200</x:v>
      </x:c>
      <x:c r="U1262" s="12" t="n">
        <x:f>IF(O1262=1,J1262*K1262,0)</x:f>
        <x:v>0</x:v>
      </x:c>
      <x:c r="V1262" s="13" t="str">
        <x:f>IF(O1262=0,"",IF(H1262="","",MAX(H1262,Summary!$E$5)))</x:f>
      </x:c>
      <x:c r="W1262" s="12" t="n">
        <x:f>IF(Q1262="Baseline PO cost",U1262,0)</x:f>
        <x:v>0</x:v>
      </x:c>
      <x:c r="X1262" s="12" t="n">
        <x:f>IF(Q1262="Higher PO cost",U1262,0)</x:f>
        <x:v>0</x:v>
      </x:c>
      <x:c r="Y1262" s="12" t="n">
        <x:f>IF(Q1262="Unclassified",U1262,0)</x:f>
        <x:v>0</x:v>
      </x:c>
    </x:row>
    <x:row r="1263" ht="22" customHeight="1">
      <x:c r="A1263" s="2" t="str">
        <x:v>COIL</x:v>
      </x:c>
      <x:c r="B1263" s="2" t="str">
        <x:v>60</x:v>
      </x:c>
      <x:c r="C1263" s="2" t="str">
        <x:v>28WHT12-4</x:v>
      </x:c>
      <x:c r="D1263" s="2" t="str">
        <x:v>6102937</x:v>
      </x:c>
      <x:c r="E1263" s="2" t="str">
        <x:v>0</x:v>
      </x:c>
      <x:c r="F1263" s="2" t="str">
        <x:v>32</x:v>
      </x:c>
      <x:c r="G1263" s="10" t="n">
        <x:v>46255</x:v>
      </x:c>
      <x:c r="H1263" s="10" t="n">
        <x:v>46254</x:v>
      </x:c>
      <x:c r="I1263" s="7" t="n">
        <x:v>3600</x:v>
      </x:c>
      <x:c r="J1263" s="7" t="n">
        <x:v>3600</x:v>
      </x:c>
      <x:c r="K1263" s="7" t="n">
        <x:v>1</x:v>
      </x:c>
      <x:c r="L1263" s="8" t="n">
        <x:v>20.63</x:v>
      </x:c>
      <x:c r="M1263" s="9" t="n">
        <x:v>837.72</x:v>
      </x:c>
      <x:c r="N1263" s="2" t="str">
        <x:v>i</x:v>
      </x:c>
      <x:c r="O1263" s="2" t="n">
        <x:v>0</x:v>
      </x:c>
      <x:c r="P1263" s="2" t="n">
        <x:v>100</x:v>
      </x:c>
      <x:c r="Q1263" s="2" t="str">
        <x:v>Baseline PO cost</x:v>
      </x:c>
      <x:c r="R1263" s="2" t="str">
        <x:v>Received</x:v>
      </x:c>
      <x:c r="S1263" s="12" t="n">
        <x:f>IF(AND(ISNUMBER(G1263),G1263&gt;0,G1263&lt;=Summary!$E$5,I1263&gt;0),I1263*K1263,0)</x:f>
        <x:v>3600</x:v>
      </x:c>
      <x:c r="T1263" s="12" t="n">
        <x:f>MIN(S1263,MAX(0,'Inventory detail'!E301-0))</x:f>
        <x:v>2800</x:v>
      </x:c>
      <x:c r="U1263" s="12" t="n">
        <x:f>IF(O1263=1,J1263*K1263,0)</x:f>
        <x:v>0</x:v>
      </x:c>
      <x:c r="V1263" s="13" t="str">
        <x:f>IF(O1263=0,"",IF(H1263="","",MAX(H1263,Summary!$E$5)))</x:f>
      </x:c>
      <x:c r="W1263" s="12" t="n">
        <x:f>IF(Q1263="Baseline PO cost",U1263,0)</x:f>
        <x:v>0</x:v>
      </x:c>
      <x:c r="X1263" s="12" t="n">
        <x:f>IF(Q1263="Higher PO cost",U1263,0)</x:f>
        <x:v>0</x:v>
      </x:c>
      <x:c r="Y1263" s="12" t="n">
        <x:f>IF(Q1263="Unclassified",U1263,0)</x:f>
        <x:v>0</x:v>
      </x:c>
    </x:row>
    <x:row r="1264" ht="22" customHeight="1">
      <x:c r="A1264" s="2" t="str">
        <x:v>COIL</x:v>
      </x:c>
      <x:c r="B1264" s="2" t="str">
        <x:v>60</x:v>
      </x:c>
      <x:c r="C1264" s="2" t="str">
        <x:v>28WHT12-4</x:v>
      </x:c>
      <x:c r="D1264" s="2" t="str">
        <x:v>6102897</x:v>
      </x:c>
      <x:c r="E1264" s="2" t="str">
        <x:v>0</x:v>
      </x:c>
      <x:c r="F1264" s="2" t="str">
        <x:v>27</x:v>
      </x:c>
      <x:c r="G1264" s="10" t="n">
        <x:v>46086</x:v>
      </x:c>
      <x:c r="H1264" s="10" t="n">
        <x:v>46094</x:v>
      </x:c>
      <x:c r="I1264" s="7" t="n">
        <x:v>1200</x:v>
      </x:c>
      <x:c r="J1264" s="7" t="n">
        <x:v>1200</x:v>
      </x:c>
      <x:c r="K1264" s="7" t="n">
        <x:v>1</x:v>
      </x:c>
      <x:c r="L1264" s="8" t="n">
        <x:v>20.63</x:v>
      </x:c>
      <x:c r="M1264" s="9" t="n">
        <x:v>271.08</x:v>
      </x:c>
      <x:c r="N1264" s="2" t="str">
        <x:v>i</x:v>
      </x:c>
      <x:c r="O1264" s="2" t="n">
        <x:v>0</x:v>
      </x:c>
      <x:c r="P1264" s="2" t="n">
        <x:v>100</x:v>
      </x:c>
      <x:c r="Q1264" s="2" t="str">
        <x:v>Baseline PO cost</x:v>
      </x:c>
      <x:c r="R1264" s="2" t="str">
        <x:v>Received</x:v>
      </x:c>
      <x:c r="S1264" s="12" t="n">
        <x:f>IF(AND(ISNUMBER(G1264),G1264&gt;0,G1264&lt;=Summary!$E$5,I1264&gt;0),I1264*K1264,0)</x:f>
        <x:v>1200</x:v>
      </x:c>
      <x:c r="T1264" s="12" t="n">
        <x:f>MIN(S1264,MAX(0,'Inventory detail'!E301-SUM(S1263:S1263)))</x:f>
        <x:v>0</x:v>
      </x:c>
      <x:c r="U1264" s="12" t="n">
        <x:f>IF(O1264=1,J1264*K1264,0)</x:f>
        <x:v>0</x:v>
      </x:c>
      <x:c r="V1264" s="13" t="str">
        <x:f>IF(O1264=0,"",IF(H1264="","",MAX(H1264,Summary!$E$5)))</x:f>
      </x:c>
      <x:c r="W1264" s="12" t="n">
        <x:f>IF(Q1264="Baseline PO cost",U1264,0)</x:f>
        <x:v>0</x:v>
      </x:c>
      <x:c r="X1264" s="12" t="n">
        <x:f>IF(Q1264="Higher PO cost",U1264,0)</x:f>
        <x:v>0</x:v>
      </x:c>
      <x:c r="Y1264" s="12" t="n">
        <x:f>IF(Q1264="Unclassified",U1264,0)</x:f>
        <x:v>0</x:v>
      </x:c>
    </x:row>
    <x:row r="1265" ht="22" customHeight="1">
      <x:c r="A1265" s="2" t="str">
        <x:v>COIL</x:v>
      </x:c>
      <x:c r="B1265" s="2" t="str">
        <x:v>60</x:v>
      </x:c>
      <x:c r="C1265" s="2" t="str">
        <x:v>30BLK12-4</x:v>
      </x:c>
      <x:c r="D1265" s="2" t="str">
        <x:v>6102947</x:v>
      </x:c>
      <x:c r="E1265" s="2" t="str">
        <x:v>0</x:v>
      </x:c>
      <x:c r="F1265" s="2" t="str">
        <x:v>32</x:v>
      </x:c>
      <x:c r="G1265" s="10" t="n">
        <x:v>46301</x:v>
      </x:c>
      <x:c r="H1265" s="10" t="n">
        <x:v>46304</x:v>
      </x:c>
      <x:c r="I1265" s="7" t="n">
        <x:v>4800</x:v>
      </x:c>
      <x:c r="J1265" s="7" t="n">
        <x:v>4800</x:v>
      </x:c>
      <x:c r="K1265" s="7" t="n">
        <x:v>1</x:v>
      </x:c>
      <x:c r="L1265" s="8" t="n">
        <x:v>16.86</x:v>
      </x:c>
      <x:c r="M1265" s="9" t="n">
        <x:v>912.48</x:v>
      </x:c>
      <x:c r="N1265" s="2" t="str">
        <x:v>i</x:v>
      </x:c>
      <x:c r="O1265" s="2" t="n">
        <x:v>0</x:v>
      </x:c>
      <x:c r="P1265" s="2" t="n">
        <x:v>100</x:v>
      </x:c>
      <x:c r="Q1265" s="2" t="str">
        <x:v>Baseline PO cost</x:v>
      </x:c>
      <x:c r="R1265" s="2" t="str">
        <x:v>Received</x:v>
      </x:c>
      <x:c r="S1265" s="12" t="n">
        <x:f>IF(AND(ISNUMBER(G1265),G1265&gt;0,G1265&lt;=Summary!$E$5,I1265&gt;0),I1265*K1265,0)</x:f>
        <x:v>4800</x:v>
      </x:c>
      <x:c r="T1265" s="12" t="n">
        <x:f>MIN(S1265,MAX(0,'Inventory detail'!E90-0))</x:f>
        <x:v>4800</x:v>
      </x:c>
      <x:c r="U1265" s="12" t="n">
        <x:f>IF(O1265=1,J1265*K1265,0)</x:f>
        <x:v>0</x:v>
      </x:c>
      <x:c r="V1265" s="13" t="str">
        <x:f>IF(O1265=0,"",IF(H1265="","",MAX(H1265,Summary!$E$5)))</x:f>
      </x:c>
      <x:c r="W1265" s="12" t="n">
        <x:f>IF(Q1265="Baseline PO cost",U1265,0)</x:f>
        <x:v>0</x:v>
      </x:c>
      <x:c r="X1265" s="12" t="n">
        <x:f>IF(Q1265="Higher PO cost",U1265,0)</x:f>
        <x:v>0</x:v>
      </x:c>
      <x:c r="Y1265" s="12" t="n">
        <x:f>IF(Q1265="Unclassified",U1265,0)</x:f>
        <x:v>0</x:v>
      </x:c>
    </x:row>
    <x:row r="1266" ht="22" customHeight="1">
      <x:c r="A1266" s="2" t="str">
        <x:v>COIL</x:v>
      </x:c>
      <x:c r="B1266" s="2" t="str">
        <x:v>60</x:v>
      </x:c>
      <x:c r="C1266" s="2" t="str">
        <x:v>30BLK12-4</x:v>
      </x:c>
      <x:c r="D1266" s="2" t="str">
        <x:v>6102937</x:v>
      </x:c>
      <x:c r="E1266" s="2" t="str">
        <x:v>0</x:v>
      </x:c>
      <x:c r="F1266" s="2" t="str">
        <x:v>33</x:v>
      </x:c>
      <x:c r="G1266" s="10" t="n">
        <x:v>46255</x:v>
      </x:c>
      <x:c r="H1266" s="10" t="n">
        <x:v>46254</x:v>
      </x:c>
      <x:c r="I1266" s="7" t="n">
        <x:v>3600</x:v>
      </x:c>
      <x:c r="J1266" s="7" t="n">
        <x:v>3600</x:v>
      </x:c>
      <x:c r="K1266" s="7" t="n">
        <x:v>1</x:v>
      </x:c>
      <x:c r="L1266" s="8" t="n">
        <x:v>16.86</x:v>
      </x:c>
      <x:c r="M1266" s="9" t="n">
        <x:v>684.36</x:v>
      </x:c>
      <x:c r="N1266" s="2" t="str">
        <x:v>i</x:v>
      </x:c>
      <x:c r="O1266" s="2" t="n">
        <x:v>0</x:v>
      </x:c>
      <x:c r="P1266" s="2" t="n">
        <x:v>100</x:v>
      </x:c>
      <x:c r="Q1266" s="2" t="str">
        <x:v>Baseline PO cost</x:v>
      </x:c>
      <x:c r="R1266" s="2" t="str">
        <x:v>Received</x:v>
      </x:c>
      <x:c r="S1266" s="12" t="n">
        <x:f>IF(AND(ISNUMBER(G1266),G1266&gt;0,G1266&lt;=Summary!$E$5,I1266&gt;0),I1266*K1266,0)</x:f>
        <x:v>3600</x:v>
      </x:c>
      <x:c r="T1266" s="12" t="n">
        <x:f>MIN(S1266,MAX(0,'Inventory detail'!E90-SUM(S1265:S1265)))</x:f>
        <x:v>3600</x:v>
      </x:c>
      <x:c r="U1266" s="12" t="n">
        <x:f>IF(O1266=1,J1266*K1266,0)</x:f>
        <x:v>0</x:v>
      </x:c>
      <x:c r="V1266" s="13" t="str">
        <x:f>IF(O1266=0,"",IF(H1266="","",MAX(H1266,Summary!$E$5)))</x:f>
      </x:c>
      <x:c r="W1266" s="12" t="n">
        <x:f>IF(Q1266="Baseline PO cost",U1266,0)</x:f>
        <x:v>0</x:v>
      </x:c>
      <x:c r="X1266" s="12" t="n">
        <x:f>IF(Q1266="Higher PO cost",U1266,0)</x:f>
        <x:v>0</x:v>
      </x:c>
      <x:c r="Y1266" s="12" t="n">
        <x:f>IF(Q1266="Unclassified",U1266,0)</x:f>
        <x:v>0</x:v>
      </x:c>
    </x:row>
    <x:row r="1267" ht="22" customHeight="1">
      <x:c r="A1267" s="2" t="str">
        <x:v>COIL</x:v>
      </x:c>
      <x:c r="B1267" s="2" t="str">
        <x:v>60</x:v>
      </x:c>
      <x:c r="C1267" s="2" t="str">
        <x:v>30BLK12-4</x:v>
      </x:c>
      <x:c r="D1267" s="2" t="str">
        <x:v>6102932</x:v>
      </x:c>
      <x:c r="E1267" s="2" t="str">
        <x:v>0</x:v>
      </x:c>
      <x:c r="F1267" s="2" t="str">
        <x:v>27</x:v>
      </x:c>
      <x:c r="G1267" s="10" t="n">
        <x:v>46204</x:v>
      </x:c>
      <x:c r="H1267" s="10" t="n">
        <x:v>46205</x:v>
      </x:c>
      <x:c r="I1267" s="7" t="n">
        <x:v>6000</x:v>
      </x:c>
      <x:c r="J1267" s="7" t="n">
        <x:v>6000</x:v>
      </x:c>
      <x:c r="K1267" s="7" t="n">
        <x:v>1</x:v>
      </x:c>
      <x:c r="L1267" s="8" t="n">
        <x:v>16.86</x:v>
      </x:c>
      <x:c r="M1267" s="9" t="n">
        <x:v>1140.6</x:v>
      </x:c>
      <x:c r="N1267" s="2" t="str">
        <x:v>i</x:v>
      </x:c>
      <x:c r="O1267" s="2" t="n">
        <x:v>0</x:v>
      </x:c>
      <x:c r="P1267" s="2" t="n">
        <x:v>100</x:v>
      </x:c>
      <x:c r="Q1267" s="2" t="str">
        <x:v>Baseline PO cost</x:v>
      </x:c>
      <x:c r="R1267" s="2" t="str">
        <x:v>Received</x:v>
      </x:c>
      <x:c r="S1267" s="12" t="n">
        <x:f>IF(AND(ISNUMBER(G1267),G1267&gt;0,G1267&lt;=Summary!$E$5,I1267&gt;0),I1267*K1267,0)</x:f>
        <x:v>6000</x:v>
      </x:c>
      <x:c r="T1267" s="12" t="n">
        <x:f>MIN(S1267,MAX(0,'Inventory detail'!E90-SUM(S1265:S1266)))</x:f>
        <x:v>800</x:v>
      </x:c>
      <x:c r="U1267" s="12" t="n">
        <x:f>IF(O1267=1,J1267*K1267,0)</x:f>
        <x:v>0</x:v>
      </x:c>
      <x:c r="V1267" s="13" t="str">
        <x:f>IF(O1267=0,"",IF(H1267="","",MAX(H1267,Summary!$E$5)))</x:f>
      </x:c>
      <x:c r="W1267" s="12" t="n">
        <x:f>IF(Q1267="Baseline PO cost",U1267,0)</x:f>
        <x:v>0</x:v>
      </x:c>
      <x:c r="X1267" s="12" t="n">
        <x:f>IF(Q1267="Higher PO cost",U1267,0)</x:f>
        <x:v>0</x:v>
      </x:c>
      <x:c r="Y1267" s="12" t="n">
        <x:f>IF(Q1267="Unclassified",U1267,0)</x:f>
        <x:v>0</x:v>
      </x:c>
    </x:row>
    <x:row r="1268" ht="22" customHeight="1">
      <x:c r="A1268" s="2" t="str">
        <x:v>COIL</x:v>
      </x:c>
      <x:c r="B1268" s="2" t="str">
        <x:v>60</x:v>
      </x:c>
      <x:c r="C1268" s="2" t="str">
        <x:v>30BLK12-4</x:v>
      </x:c>
      <x:c r="D1268" s="2" t="str">
        <x:v>6102924</x:v>
      </x:c>
      <x:c r="E1268" s="2" t="str">
        <x:v>0</x:v>
      </x:c>
      <x:c r="F1268" s="2" t="str">
        <x:v>28</x:v>
      </x:c>
      <x:c r="G1268" s="10" t="n">
        <x:v>46185</x:v>
      </x:c>
      <x:c r="H1268" s="10" t="n">
        <x:v>46185</x:v>
      </x:c>
      <x:c r="I1268" s="7" t="n">
        <x:v>2400</x:v>
      </x:c>
      <x:c r="J1268" s="7" t="n">
        <x:v>2400</x:v>
      </x:c>
      <x:c r="K1268" s="7" t="n">
        <x:v>1</x:v>
      </x:c>
      <x:c r="L1268" s="8" t="n">
        <x:v>16.86</x:v>
      </x:c>
      <x:c r="M1268" s="9" t="n">
        <x:v>456.24</x:v>
      </x:c>
      <x:c r="N1268" s="2" t="str">
        <x:v>i</x:v>
      </x:c>
      <x:c r="O1268" s="2" t="n">
        <x:v>0</x:v>
      </x:c>
      <x:c r="P1268" s="2" t="n">
        <x:v>100</x:v>
      </x:c>
      <x:c r="Q1268" s="2" t="str">
        <x:v>Baseline PO cost</x:v>
      </x:c>
      <x:c r="R1268" s="2" t="str">
        <x:v>Received</x:v>
      </x:c>
      <x:c r="S1268" s="12" t="n">
        <x:f>IF(AND(ISNUMBER(G1268),G1268&gt;0,G1268&lt;=Summary!$E$5,I1268&gt;0),I1268*K1268,0)</x:f>
        <x:v>2400</x:v>
      </x:c>
      <x:c r="T1268" s="12" t="n">
        <x:f>MIN(S1268,MAX(0,'Inventory detail'!E90-SUM(S1265:S1267)))</x:f>
        <x:v>0</x:v>
      </x:c>
      <x:c r="U1268" s="12" t="n">
        <x:f>IF(O1268=1,J1268*K1268,0)</x:f>
        <x:v>0</x:v>
      </x:c>
      <x:c r="V1268" s="13" t="str">
        <x:f>IF(O1268=0,"",IF(H1268="","",MAX(H1268,Summary!$E$5)))</x:f>
      </x:c>
      <x:c r="W1268" s="12" t="n">
        <x:f>IF(Q1268="Baseline PO cost",U1268,0)</x:f>
        <x:v>0</x:v>
      </x:c>
      <x:c r="X1268" s="12" t="n">
        <x:f>IF(Q1268="Higher PO cost",U1268,0)</x:f>
        <x:v>0</x:v>
      </x:c>
      <x:c r="Y1268" s="12" t="n">
        <x:f>IF(Q1268="Unclassified",U1268,0)</x:f>
        <x:v>0</x:v>
      </x:c>
    </x:row>
    <x:row r="1269" ht="22" customHeight="1">
      <x:c r="A1269" s="2" t="str">
        <x:v>COIL</x:v>
      </x:c>
      <x:c r="B1269" s="2" t="str">
        <x:v>60</x:v>
      </x:c>
      <x:c r="C1269" s="2" t="str">
        <x:v>30BLK12-4</x:v>
      </x:c>
      <x:c r="D1269" s="2" t="str">
        <x:v>6102918</x:v>
      </x:c>
      <x:c r="E1269" s="2" t="str">
        <x:v>0</x:v>
      </x:c>
      <x:c r="F1269" s="2" t="str">
        <x:v>29</x:v>
      </x:c>
      <x:c r="G1269" s="10" t="n">
        <x:v>46161</x:v>
      </x:c>
      <x:c r="H1269" s="10" t="n">
        <x:v>46160</x:v>
      </x:c>
      <x:c r="I1269" s="7" t="n">
        <x:v>1200</x:v>
      </x:c>
      <x:c r="J1269" s="7" t="n">
        <x:v>1200</x:v>
      </x:c>
      <x:c r="K1269" s="7" t="n">
        <x:v>1</x:v>
      </x:c>
      <x:c r="L1269" s="8" t="n">
        <x:v>16.86</x:v>
      </x:c>
      <x:c r="M1269" s="9" t="n">
        <x:v>228.12</x:v>
      </x:c>
      <x:c r="N1269" s="2" t="str">
        <x:v>i</x:v>
      </x:c>
      <x:c r="O1269" s="2" t="n">
        <x:v>0</x:v>
      </x:c>
      <x:c r="P1269" s="2" t="n">
        <x:v>100</x:v>
      </x:c>
      <x:c r="Q1269" s="2" t="str">
        <x:v>Baseline PO cost</x:v>
      </x:c>
      <x:c r="R1269" s="2" t="str">
        <x:v>Received</x:v>
      </x:c>
      <x:c r="S1269" s="12" t="n">
        <x:f>IF(AND(ISNUMBER(G1269),G1269&gt;0,G1269&lt;=Summary!$E$5,I1269&gt;0),I1269*K1269,0)</x:f>
        <x:v>1200</x:v>
      </x:c>
      <x:c r="T1269" s="12" t="n">
        <x:f>MIN(S1269,MAX(0,'Inventory detail'!E90-SUM(S1265:S1268)))</x:f>
        <x:v>0</x:v>
      </x:c>
      <x:c r="U1269" s="12" t="n">
        <x:f>IF(O1269=1,J1269*K1269,0)</x:f>
        <x:v>0</x:v>
      </x:c>
      <x:c r="V1269" s="13" t="str">
        <x:f>IF(O1269=0,"",IF(H1269="","",MAX(H1269,Summary!$E$5)))</x:f>
      </x:c>
      <x:c r="W1269" s="12" t="n">
        <x:f>IF(Q1269="Baseline PO cost",U1269,0)</x:f>
        <x:v>0</x:v>
      </x:c>
      <x:c r="X1269" s="12" t="n">
        <x:f>IF(Q1269="Higher PO cost",U1269,0)</x:f>
        <x:v>0</x:v>
      </x:c>
      <x:c r="Y1269" s="12" t="n">
        <x:f>IF(Q1269="Unclassified",U1269,0)</x:f>
        <x:v>0</x:v>
      </x:c>
    </x:row>
    <x:row r="1270" ht="22" customHeight="1">
      <x:c r="A1270" s="2" t="str">
        <x:v>COIL</x:v>
      </x:c>
      <x:c r="B1270" s="2" t="str">
        <x:v>60</x:v>
      </x:c>
      <x:c r="C1270" s="2" t="str">
        <x:v>30BLK12-4</x:v>
      </x:c>
      <x:c r="D1270" s="2" t="str">
        <x:v>6102911</x:v>
      </x:c>
      <x:c r="E1270" s="2" t="str">
        <x:v>0</x:v>
      </x:c>
      <x:c r="F1270" s="2" t="str">
        <x:v>27</x:v>
      </x:c>
      <x:c r="G1270" s="10" t="n">
        <x:v>46128</x:v>
      </x:c>
      <x:c r="H1270" s="10" t="n">
        <x:v>46129</x:v>
      </x:c>
      <x:c r="I1270" s="7" t="n">
        <x:v>2400</x:v>
      </x:c>
      <x:c r="J1270" s="7" t="n">
        <x:v>2400</x:v>
      </x:c>
      <x:c r="K1270" s="7" t="n">
        <x:v>1</x:v>
      </x:c>
      <x:c r="L1270" s="8" t="n">
        <x:v>16.86</x:v>
      </x:c>
      <x:c r="M1270" s="9" t="n">
        <x:v>443.04</x:v>
      </x:c>
      <x:c r="N1270" s="2" t="str">
        <x:v>i</x:v>
      </x:c>
      <x:c r="O1270" s="2" t="n">
        <x:v>0</x:v>
      </x:c>
      <x:c r="P1270" s="2" t="n">
        <x:v>100</x:v>
      </x:c>
      <x:c r="Q1270" s="2" t="str">
        <x:v>Baseline PO cost</x:v>
      </x:c>
      <x:c r="R1270" s="2" t="str">
        <x:v>Received</x:v>
      </x:c>
      <x:c r="S1270" s="12" t="n">
        <x:f>IF(AND(ISNUMBER(G1270),G1270&gt;0,G1270&lt;=Summary!$E$5,I1270&gt;0),I1270*K1270,0)</x:f>
        <x:v>2400</x:v>
      </x:c>
      <x:c r="T1270" s="12" t="n">
        <x:f>MIN(S1270,MAX(0,'Inventory detail'!E90-SUM(S1265:S1269)))</x:f>
        <x:v>0</x:v>
      </x:c>
      <x:c r="U1270" s="12" t="n">
        <x:f>IF(O1270=1,J1270*K1270,0)</x:f>
        <x:v>0</x:v>
      </x:c>
      <x:c r="V1270" s="13" t="str">
        <x:f>IF(O1270=0,"",IF(H1270="","",MAX(H1270,Summary!$E$5)))</x:f>
      </x:c>
      <x:c r="W1270" s="12" t="n">
        <x:f>IF(Q1270="Baseline PO cost",U1270,0)</x:f>
        <x:v>0</x:v>
      </x:c>
      <x:c r="X1270" s="12" t="n">
        <x:f>IF(Q1270="Higher PO cost",U1270,0)</x:f>
        <x:v>0</x:v>
      </x:c>
      <x:c r="Y1270" s="12" t="n">
        <x:f>IF(Q1270="Unclassified",U1270,0)</x:f>
        <x:v>0</x:v>
      </x:c>
    </x:row>
    <x:row r="1271" ht="22" customHeight="1">
      <x:c r="A1271" s="2" t="str">
        <x:v>COIL</x:v>
      </x:c>
      <x:c r="B1271" s="2" t="str">
        <x:v>60</x:v>
      </x:c>
      <x:c r="C1271" s="2" t="str">
        <x:v>30BLK12-4</x:v>
      </x:c>
      <x:c r="D1271" s="2" t="str">
        <x:v>6102905</x:v>
      </x:c>
      <x:c r="E1271" s="2" t="str">
        <x:v>0</x:v>
      </x:c>
      <x:c r="F1271" s="2" t="str">
        <x:v>33</x:v>
      </x:c>
      <x:c r="G1271" s="10" t="n">
        <x:v>46111</x:v>
      </x:c>
      <x:c r="H1271" s="10" t="n">
        <x:v>46122</x:v>
      </x:c>
      <x:c r="I1271" s="7" t="n">
        <x:v>4800</x:v>
      </x:c>
      <x:c r="J1271" s="7" t="n">
        <x:v>4800</x:v>
      </x:c>
      <x:c r="K1271" s="7" t="n">
        <x:v>1</x:v>
      </x:c>
      <x:c r="L1271" s="8" t="n">
        <x:v>16.86</x:v>
      </x:c>
      <x:c r="M1271" s="9" t="n">
        <x:v>886.08</x:v>
      </x:c>
      <x:c r="N1271" s="2" t="str">
        <x:v>i</x:v>
      </x:c>
      <x:c r="O1271" s="2" t="n">
        <x:v>0</x:v>
      </x:c>
      <x:c r="P1271" s="2" t="n">
        <x:v>100</x:v>
      </x:c>
      <x:c r="Q1271" s="2" t="str">
        <x:v>Baseline PO cost</x:v>
      </x:c>
      <x:c r="R1271" s="2" t="str">
        <x:v>Received</x:v>
      </x:c>
      <x:c r="S1271" s="12" t="n">
        <x:f>IF(AND(ISNUMBER(G1271),G1271&gt;0,G1271&lt;=Summary!$E$5,I1271&gt;0),I1271*K1271,0)</x:f>
        <x:v>4800</x:v>
      </x:c>
      <x:c r="T1271" s="12" t="n">
        <x:f>MIN(S1271,MAX(0,'Inventory detail'!E90-SUM(S1265:S1270)))</x:f>
        <x:v>0</x:v>
      </x:c>
      <x:c r="U1271" s="12" t="n">
        <x:f>IF(O1271=1,J1271*K1271,0)</x:f>
        <x:v>0</x:v>
      </x:c>
      <x:c r="V1271" s="13" t="str">
        <x:f>IF(O1271=0,"",IF(H1271="","",MAX(H1271,Summary!$E$5)))</x:f>
      </x:c>
      <x:c r="W1271" s="12" t="n">
        <x:f>IF(Q1271="Baseline PO cost",U1271,0)</x:f>
        <x:v>0</x:v>
      </x:c>
      <x:c r="X1271" s="12" t="n">
        <x:f>IF(Q1271="Higher PO cost",U1271,0)</x:f>
        <x:v>0</x:v>
      </x:c>
      <x:c r="Y1271" s="12" t="n">
        <x:f>IF(Q1271="Unclassified",U1271,0)</x:f>
        <x:v>0</x:v>
      </x:c>
    </x:row>
    <x:row r="1272" ht="22" customHeight="1">
      <x:c r="A1272" s="2" t="str">
        <x:v>COIL</x:v>
      </x:c>
      <x:c r="B1272" s="2" t="str">
        <x:v>60</x:v>
      </x:c>
      <x:c r="C1272" s="2" t="str">
        <x:v>30BLK12-4</x:v>
      </x:c>
      <x:c r="D1272" s="2" t="str">
        <x:v>6102897</x:v>
      </x:c>
      <x:c r="E1272" s="2" t="str">
        <x:v>0</x:v>
      </x:c>
      <x:c r="F1272" s="2" t="str">
        <x:v>28</x:v>
      </x:c>
      <x:c r="G1272" s="10" t="n">
        <x:v>46086</x:v>
      </x:c>
      <x:c r="H1272" s="10" t="n">
        <x:v>46094</x:v>
      </x:c>
      <x:c r="I1272" s="7" t="n">
        <x:v>3600</x:v>
      </x:c>
      <x:c r="J1272" s="7" t="n">
        <x:v>3600</x:v>
      </x:c>
      <x:c r="K1272" s="7" t="n">
        <x:v>1</x:v>
      </x:c>
      <x:c r="L1272" s="8" t="n">
        <x:v>16.86</x:v>
      </x:c>
      <x:c r="M1272" s="9" t="n">
        <x:v>664.56</x:v>
      </x:c>
      <x:c r="N1272" s="2" t="str">
        <x:v>i</x:v>
      </x:c>
      <x:c r="O1272" s="2" t="n">
        <x:v>0</x:v>
      </x:c>
      <x:c r="P1272" s="2" t="n">
        <x:v>100</x:v>
      </x:c>
      <x:c r="Q1272" s="2" t="str">
        <x:v>Baseline PO cost</x:v>
      </x:c>
      <x:c r="R1272" s="2" t="str">
        <x:v>Received</x:v>
      </x:c>
      <x:c r="S1272" s="12" t="n">
        <x:f>IF(AND(ISNUMBER(G1272),G1272&gt;0,G1272&lt;=Summary!$E$5,I1272&gt;0),I1272*K1272,0)</x:f>
        <x:v>3600</x:v>
      </x:c>
      <x:c r="T1272" s="12" t="n">
        <x:f>MIN(S1272,MAX(0,'Inventory detail'!E90-SUM(S1265:S1271)))</x:f>
        <x:v>0</x:v>
      </x:c>
      <x:c r="U1272" s="12" t="n">
        <x:f>IF(O1272=1,J1272*K1272,0)</x:f>
        <x:v>0</x:v>
      </x:c>
      <x:c r="V1272" s="13" t="str">
        <x:f>IF(O1272=0,"",IF(H1272="","",MAX(H1272,Summary!$E$5)))</x:f>
      </x:c>
      <x:c r="W1272" s="12" t="n">
        <x:f>IF(Q1272="Baseline PO cost",U1272,0)</x:f>
        <x:v>0</x:v>
      </x:c>
      <x:c r="X1272" s="12" t="n">
        <x:f>IF(Q1272="Higher PO cost",U1272,0)</x:f>
        <x:v>0</x:v>
      </x:c>
      <x:c r="Y1272" s="12" t="n">
        <x:f>IF(Q1272="Unclassified",U1272,0)</x:f>
        <x:v>0</x:v>
      </x:c>
    </x:row>
    <x:row r="1273" ht="22" customHeight="1">
      <x:c r="A1273" s="2" t="str">
        <x:v>COIL</x:v>
      </x:c>
      <x:c r="B1273" s="2" t="str">
        <x:v>60</x:v>
      </x:c>
      <x:c r="C1273" s="2" t="str">
        <x:v>30BLK12-4</x:v>
      </x:c>
      <x:c r="D1273" s="2" t="str">
        <x:v>6102892</x:v>
      </x:c>
      <x:c r="E1273" s="2" t="str">
        <x:v>0</x:v>
      </x:c>
      <x:c r="F1273" s="2" t="str">
        <x:v>29</x:v>
      </x:c>
      <x:c r="G1273" s="10" t="n">
        <x:v>46059</x:v>
      </x:c>
      <x:c r="H1273" s="10" t="n">
        <x:v>46059</x:v>
      </x:c>
      <x:c r="I1273" s="7" t="n">
        <x:v>12000</x:v>
      </x:c>
      <x:c r="J1273" s="7" t="n">
        <x:v>12000</x:v>
      </x:c>
      <x:c r="K1273" s="7" t="n">
        <x:v>1</x:v>
      </x:c>
      <x:c r="L1273" s="8" t="n">
        <x:v>16.86</x:v>
      </x:c>
      <x:c r="M1273" s="9" t="n">
        <x:v>2215.2</x:v>
      </x:c>
      <x:c r="N1273" s="2" t="str">
        <x:v>i</x:v>
      </x:c>
      <x:c r="O1273" s="2" t="n">
        <x:v>0</x:v>
      </x:c>
      <x:c r="P1273" s="2" t="n">
        <x:v>100</x:v>
      </x:c>
      <x:c r="Q1273" s="2" t="str">
        <x:v>Baseline PO cost</x:v>
      </x:c>
      <x:c r="R1273" s="2" t="str">
        <x:v>Received</x:v>
      </x:c>
      <x:c r="S1273" s="12" t="n">
        <x:f>IF(AND(ISNUMBER(G1273),G1273&gt;0,G1273&lt;=Summary!$E$5,I1273&gt;0),I1273*K1273,0)</x:f>
        <x:v>12000</x:v>
      </x:c>
      <x:c r="T1273" s="12" t="n">
        <x:f>MIN(S1273,MAX(0,'Inventory detail'!E90-SUM(S1265:S1272)))</x:f>
        <x:v>0</x:v>
      </x:c>
      <x:c r="U1273" s="12" t="n">
        <x:f>IF(O1273=1,J1273*K1273,0)</x:f>
        <x:v>0</x:v>
      </x:c>
      <x:c r="V1273" s="13" t="str">
        <x:f>IF(O1273=0,"",IF(H1273="","",MAX(H1273,Summary!$E$5)))</x:f>
      </x:c>
      <x:c r="W1273" s="12" t="n">
        <x:f>IF(Q1273="Baseline PO cost",U1273,0)</x:f>
        <x:v>0</x:v>
      </x:c>
      <x:c r="X1273" s="12" t="n">
        <x:f>IF(Q1273="Higher PO cost",U1273,0)</x:f>
        <x:v>0</x:v>
      </x:c>
      <x:c r="Y1273" s="12" t="n">
        <x:f>IF(Q1273="Unclassified",U1273,0)</x:f>
        <x:v>0</x:v>
      </x:c>
    </x:row>
    <x:row r="1274" ht="22" customHeight="1">
      <x:c r="A1274" s="2" t="str">
        <x:v>COIL</x:v>
      </x:c>
      <x:c r="B1274" s="2" t="str">
        <x:v>60</x:v>
      </x:c>
      <x:c r="C1274" s="2" t="str">
        <x:v>30BLK12-4</x:v>
      </x:c>
      <x:c r="D1274" s="2" t="str">
        <x:v>6102962</x:v>
      </x:c>
      <x:c r="E1274" s="2" t="str">
        <x:v>0</x:v>
      </x:c>
      <x:c r="F1274" s="2" t="str">
        <x:v>30</x:v>
      </x:c>
      <x:c r="G1274" s="10"/>
      <x:c r="H1274" s="10" t="n">
        <x:v>46346</x:v>
      </x:c>
      <x:c r="I1274" s="7" t="n">
        <x:v>2400</x:v>
      </x:c>
      <x:c r="J1274" s="7" t="n">
        <x:v>2400</x:v>
      </x:c>
      <x:c r="K1274" s="7" t="n">
        <x:v>1</x:v>
      </x:c>
      <x:c r="L1274" s="8" t="n">
        <x:v>16.86</x:v>
      </x:c>
      <x:c r="M1274" s="9" t="n">
        <x:v>0</x:v>
      </x:c>
      <x:c r="N1274" s="2" t="str">
        <x:v>a</x:v>
      </x:c>
      <x:c r="O1274" s="2" t="n">
        <x:v>1</x:v>
      </x:c>
      <x:c r="P1274" s="2" t="n">
        <x:v>100</x:v>
      </x:c>
      <x:c r="Q1274" s="2" t="str">
        <x:v>Baseline PO cost</x:v>
      </x:c>
      <x:c r="R1274" s="2" t="str">
        <x:v>Incoming active PO</x:v>
      </x:c>
      <x:c r="S1274" s="12" t="n">
        <x:f>IF(AND(ISNUMBER(G1274),G1274&gt;0,G1274&lt;=Summary!$E$5,I1274&gt;0),I1274*K1274,0)</x:f>
        <x:v>0</x:v>
      </x:c>
      <x:c r="T1274" s="12" t="n">
        <x:f>MIN(S1274,MAX(0,'Inventory detail'!E90-SUM(S1265:S1273)))</x:f>
        <x:v>0</x:v>
      </x:c>
      <x:c r="U1274" s="12" t="n">
        <x:f>IF(O1274=1,J1274*K1274,0)</x:f>
        <x:v>2400</x:v>
      </x:c>
      <x:c r="V1274" s="13" t="n">
        <x:f>IF(O1274=0,"",IF(H1274="","",MAX(H1274,Summary!$E$5)))</x:f>
        <x:v>46346</x:v>
      </x:c>
      <x:c r="W1274" s="12" t="n">
        <x:f>IF(Q1274="Baseline PO cost",U1274,0)</x:f>
        <x:v>2400</x:v>
      </x:c>
      <x:c r="X1274" s="12" t="n">
        <x:f>IF(Q1274="Higher PO cost",U1274,0)</x:f>
        <x:v>0</x:v>
      </x:c>
      <x:c r="Y1274" s="12" t="n">
        <x:f>IF(Q1274="Unclassified",U1274,0)</x:f>
        <x:v>0</x:v>
      </x:c>
    </x:row>
    <x:row r="1275" ht="22" customHeight="1">
      <x:c r="A1275" s="2" t="str">
        <x:v>COIL</x:v>
      </x:c>
      <x:c r="B1275" s="2" t="str">
        <x:v>60</x:v>
      </x:c>
      <x:c r="C1275" s="2" t="str">
        <x:v>30BLK12-4</x:v>
      </x:c>
      <x:c r="D1275" s="2" t="str">
        <x:v>6102953</x:v>
      </x:c>
      <x:c r="E1275" s="2" t="str">
        <x:v>0</x:v>
      </x:c>
      <x:c r="F1275" s="2" t="str">
        <x:v>29</x:v>
      </x:c>
      <x:c r="G1275" s="10"/>
      <x:c r="H1275" s="10" t="n">
        <x:v>46325</x:v>
      </x:c>
      <x:c r="I1275" s="7" t="n">
        <x:v>6000</x:v>
      </x:c>
      <x:c r="J1275" s="7" t="n">
        <x:v>6000</x:v>
      </x:c>
      <x:c r="K1275" s="7" t="n">
        <x:v>1</x:v>
      </x:c>
      <x:c r="L1275" s="8" t="n">
        <x:v>16.86</x:v>
      </x:c>
      <x:c r="M1275" s="9" t="n">
        <x:v>0</x:v>
      </x:c>
      <x:c r="N1275" s="2" t="str">
        <x:v>a</x:v>
      </x:c>
      <x:c r="O1275" s="2" t="n">
        <x:v>1</x:v>
      </x:c>
      <x:c r="P1275" s="2" t="n">
        <x:v>100</x:v>
      </x:c>
      <x:c r="Q1275" s="2" t="str">
        <x:v>Baseline PO cost</x:v>
      </x:c>
      <x:c r="R1275" s="2" t="str">
        <x:v>Incoming active PO</x:v>
      </x:c>
      <x:c r="S1275" s="12" t="n">
        <x:f>IF(AND(ISNUMBER(G1275),G1275&gt;0,G1275&lt;=Summary!$E$5,I1275&gt;0),I1275*K1275,0)</x:f>
        <x:v>0</x:v>
      </x:c>
      <x:c r="T1275" s="12" t="n">
        <x:f>MIN(S1275,MAX(0,'Inventory detail'!E90-SUM(S1265:S1274)))</x:f>
        <x:v>0</x:v>
      </x:c>
      <x:c r="U1275" s="12" t="n">
        <x:f>IF(O1275=1,J1275*K1275,0)</x:f>
        <x:v>6000</x:v>
      </x:c>
      <x:c r="V1275" s="13" t="n">
        <x:f>IF(O1275=0,"",IF(H1275="","",MAX(H1275,Summary!$E$5)))</x:f>
        <x:v>46325</x:v>
      </x:c>
      <x:c r="W1275" s="12" t="n">
        <x:f>IF(Q1275="Baseline PO cost",U1275,0)</x:f>
        <x:v>6000</x:v>
      </x:c>
      <x:c r="X1275" s="12" t="n">
        <x:f>IF(Q1275="Higher PO cost",U1275,0)</x:f>
        <x:v>0</x:v>
      </x:c>
      <x:c r="Y1275" s="12" t="n">
        <x:f>IF(Q1275="Unclassified",U1275,0)</x:f>
        <x:v>0</x:v>
      </x:c>
    </x:row>
    <x:row r="1276" ht="22" customHeight="1">
      <x:c r="A1276" s="2" t="str">
        <x:v>COIL</x:v>
      </x:c>
      <x:c r="B1276" s="2" t="str">
        <x:v>60</x:v>
      </x:c>
      <x:c r="C1276" s="2" t="str">
        <x:v>30BLK36-4</x:v>
      </x:c>
      <x:c r="D1276" s="2" t="str">
        <x:v>6102937</x:v>
      </x:c>
      <x:c r="E1276" s="2" t="str">
        <x:v>0</x:v>
      </x:c>
      <x:c r="F1276" s="2" t="str">
        <x:v>45</x:v>
      </x:c>
      <x:c r="G1276" s="10" t="n">
        <x:v>46255</x:v>
      </x:c>
      <x:c r="H1276" s="10" t="n">
        <x:v>46254</x:v>
      </x:c>
      <x:c r="I1276" s="7" t="n">
        <x:v>300</x:v>
      </x:c>
      <x:c r="J1276" s="7" t="n">
        <x:v>300</x:v>
      </x:c>
      <x:c r="K1276" s="7" t="n">
        <x:v>1</x:v>
      </x:c>
      <x:c r="L1276" s="8" t="n">
        <x:v>50.84</x:v>
      </x:c>
      <x:c r="M1276" s="9" t="n">
        <x:v>172.02</x:v>
      </x:c>
      <x:c r="N1276" s="2" t="str">
        <x:v>i</x:v>
      </x:c>
      <x:c r="O1276" s="2" t="n">
        <x:v>0</x:v>
      </x:c>
      <x:c r="P1276" s="2" t="n">
        <x:v>100</x:v>
      </x:c>
      <x:c r="Q1276" s="2" t="str">
        <x:v>Baseline PO cost</x:v>
      </x:c>
      <x:c r="R1276" s="2" t="str">
        <x:v>Received</x:v>
      </x:c>
      <x:c r="S1276" s="12" t="n">
        <x:f>IF(AND(ISNUMBER(G1276),G1276&gt;0,G1276&lt;=Summary!$E$5,I1276&gt;0),I1276*K1276,0)</x:f>
        <x:v>300</x:v>
      </x:c>
      <x:c r="T1276" s="12" t="n">
        <x:f>MIN(S1276,MAX(0,'Inventory detail'!E573-0))</x:f>
        <x:v>300</x:v>
      </x:c>
      <x:c r="U1276" s="12" t="n">
        <x:f>IF(O1276=1,J1276*K1276,0)</x:f>
        <x:v>0</x:v>
      </x:c>
      <x:c r="V1276" s="13" t="str">
        <x:f>IF(O1276=0,"",IF(H1276="","",MAX(H1276,Summary!$E$5)))</x:f>
      </x:c>
      <x:c r="W1276" s="12" t="n">
        <x:f>IF(Q1276="Baseline PO cost",U1276,0)</x:f>
        <x:v>0</x:v>
      </x:c>
      <x:c r="X1276" s="12" t="n">
        <x:f>IF(Q1276="Higher PO cost",U1276,0)</x:f>
        <x:v>0</x:v>
      </x:c>
      <x:c r="Y1276" s="12" t="n">
        <x:f>IF(Q1276="Unclassified",U1276,0)</x:f>
        <x:v>0</x:v>
      </x:c>
    </x:row>
    <x:row r="1277" ht="22" customHeight="1">
      <x:c r="A1277" s="2" t="str">
        <x:v>COIL</x:v>
      </x:c>
      <x:c r="B1277" s="2" t="str">
        <x:v>60</x:v>
      </x:c>
      <x:c r="C1277" s="2" t="str">
        <x:v>30BLK36-4</x:v>
      </x:c>
      <x:c r="D1277" s="2" t="str">
        <x:v>6102932</x:v>
      </x:c>
      <x:c r="E1277" s="2" t="str">
        <x:v>0</x:v>
      </x:c>
      <x:c r="F1277" s="2" t="str">
        <x:v>39</x:v>
      </x:c>
      <x:c r="G1277" s="10" t="n">
        <x:v>46204</x:v>
      </x:c>
      <x:c r="H1277" s="10" t="n">
        <x:v>46205</x:v>
      </x:c>
      <x:c r="I1277" s="7" t="n">
        <x:v>300</x:v>
      </x:c>
      <x:c r="J1277" s="7" t="n">
        <x:v>300</x:v>
      </x:c>
      <x:c r="K1277" s="7" t="n">
        <x:v>1</x:v>
      </x:c>
      <x:c r="L1277" s="8" t="n">
        <x:v>50.84</x:v>
      </x:c>
      <x:c r="M1277" s="9" t="n">
        <x:v>172.02</x:v>
      </x:c>
      <x:c r="N1277" s="2" t="str">
        <x:v>i</x:v>
      </x:c>
      <x:c r="O1277" s="2" t="n">
        <x:v>0</x:v>
      </x:c>
      <x:c r="P1277" s="2" t="n">
        <x:v>100</x:v>
      </x:c>
      <x:c r="Q1277" s="2" t="str">
        <x:v>Baseline PO cost</x:v>
      </x:c>
      <x:c r="R1277" s="2" t="str">
        <x:v>Received</x:v>
      </x:c>
      <x:c r="S1277" s="12" t="n">
        <x:f>IF(AND(ISNUMBER(G1277),G1277&gt;0,G1277&lt;=Summary!$E$5,I1277&gt;0),I1277*K1277,0)</x:f>
        <x:v>300</x:v>
      </x:c>
      <x:c r="T1277" s="12" t="n">
        <x:f>MIN(S1277,MAX(0,'Inventory detail'!E573-SUM(S1276:S1276)))</x:f>
        <x:v>300</x:v>
      </x:c>
      <x:c r="U1277" s="12" t="n">
        <x:f>IF(O1277=1,J1277*K1277,0)</x:f>
        <x:v>0</x:v>
      </x:c>
      <x:c r="V1277" s="13" t="str">
        <x:f>IF(O1277=0,"",IF(H1277="","",MAX(H1277,Summary!$E$5)))</x:f>
      </x:c>
      <x:c r="W1277" s="12" t="n">
        <x:f>IF(Q1277="Baseline PO cost",U1277,0)</x:f>
        <x:v>0</x:v>
      </x:c>
      <x:c r="X1277" s="12" t="n">
        <x:f>IF(Q1277="Higher PO cost",U1277,0)</x:f>
        <x:v>0</x:v>
      </x:c>
      <x:c r="Y1277" s="12" t="n">
        <x:f>IF(Q1277="Unclassified",U1277,0)</x:f>
        <x:v>0</x:v>
      </x:c>
    </x:row>
    <x:row r="1278" ht="22" customHeight="1">
      <x:c r="A1278" s="2" t="str">
        <x:v>COIL</x:v>
      </x:c>
      <x:c r="B1278" s="2" t="str">
        <x:v>60</x:v>
      </x:c>
      <x:c r="C1278" s="2" t="str">
        <x:v>30BLK36-4</x:v>
      </x:c>
      <x:c r="D1278" s="2" t="str">
        <x:v>6102918</x:v>
      </x:c>
      <x:c r="E1278" s="2" t="str">
        <x:v>0</x:v>
      </x:c>
      <x:c r="F1278" s="2" t="str">
        <x:v>35</x:v>
      </x:c>
      <x:c r="G1278" s="10" t="n">
        <x:v>46161</x:v>
      </x:c>
      <x:c r="H1278" s="10" t="n">
        <x:v>46160</x:v>
      </x:c>
      <x:c r="I1278" s="7" t="n">
        <x:v>300</x:v>
      </x:c>
      <x:c r="J1278" s="7" t="n">
        <x:v>300</x:v>
      </x:c>
      <x:c r="K1278" s="7" t="n">
        <x:v>1</x:v>
      </x:c>
      <x:c r="L1278" s="8" t="n">
        <x:v>50.84</x:v>
      </x:c>
      <x:c r="M1278" s="9" t="n">
        <x:v>172.02</x:v>
      </x:c>
      <x:c r="N1278" s="2" t="str">
        <x:v>i</x:v>
      </x:c>
      <x:c r="O1278" s="2" t="n">
        <x:v>0</x:v>
      </x:c>
      <x:c r="P1278" s="2" t="n">
        <x:v>100</x:v>
      </x:c>
      <x:c r="Q1278" s="2" t="str">
        <x:v>Baseline PO cost</x:v>
      </x:c>
      <x:c r="R1278" s="2" t="str">
        <x:v>Received</x:v>
      </x:c>
      <x:c r="S1278" s="12" t="n">
        <x:f>IF(AND(ISNUMBER(G1278),G1278&gt;0,G1278&lt;=Summary!$E$5,I1278&gt;0),I1278*K1278,0)</x:f>
        <x:v>300</x:v>
      </x:c>
      <x:c r="T1278" s="12" t="n">
        <x:f>MIN(S1278,MAX(0,'Inventory detail'!E573-SUM(S1276:S1277)))</x:f>
        <x:v>300</x:v>
      </x:c>
      <x:c r="U1278" s="12" t="n">
        <x:f>IF(O1278=1,J1278*K1278,0)</x:f>
        <x:v>0</x:v>
      </x:c>
      <x:c r="V1278" s="13" t="str">
        <x:f>IF(O1278=0,"",IF(H1278="","",MAX(H1278,Summary!$E$5)))</x:f>
      </x:c>
      <x:c r="W1278" s="12" t="n">
        <x:f>IF(Q1278="Baseline PO cost",U1278,0)</x:f>
        <x:v>0</x:v>
      </x:c>
      <x:c r="X1278" s="12" t="n">
        <x:f>IF(Q1278="Higher PO cost",U1278,0)</x:f>
        <x:v>0</x:v>
      </x:c>
      <x:c r="Y1278" s="12" t="n">
        <x:f>IF(Q1278="Unclassified",U1278,0)</x:f>
        <x:v>0</x:v>
      </x:c>
    </x:row>
    <x:row r="1279" ht="22" customHeight="1">
      <x:c r="A1279" s="2" t="str">
        <x:v>COIL</x:v>
      </x:c>
      <x:c r="B1279" s="2" t="str">
        <x:v>60</x:v>
      </x:c>
      <x:c r="C1279" s="2" t="str">
        <x:v>32BLK12-4</x:v>
      </x:c>
      <x:c r="D1279" s="2" t="str">
        <x:v>6102937</x:v>
      </x:c>
      <x:c r="E1279" s="2" t="str">
        <x:v>0</x:v>
      </x:c>
      <x:c r="F1279" s="2" t="str">
        <x:v>34</x:v>
      </x:c>
      <x:c r="G1279" s="10" t="n">
        <x:v>46255</x:v>
      </x:c>
      <x:c r="H1279" s="10" t="n">
        <x:v>46254</x:v>
      </x:c>
      <x:c r="I1279" s="7" t="n">
        <x:v>1200</x:v>
      </x:c>
      <x:c r="J1279" s="7" t="n">
        <x:v>1200</x:v>
      </x:c>
      <x:c r="K1279" s="7" t="n">
        <x:v>1</x:v>
      </x:c>
      <x:c r="L1279" s="8" t="n">
        <x:v>17.71</x:v>
      </x:c>
      <x:c r="M1279" s="9" t="n">
        <x:v>239.64</x:v>
      </x:c>
      <x:c r="N1279" s="2" t="str">
        <x:v>i</x:v>
      </x:c>
      <x:c r="O1279" s="2" t="n">
        <x:v>0</x:v>
      </x:c>
      <x:c r="P1279" s="2" t="n">
        <x:v>100</x:v>
      </x:c>
      <x:c r="Q1279" s="2" t="str">
        <x:v>Baseline PO cost</x:v>
      </x:c>
      <x:c r="R1279" s="2" t="str">
        <x:v>Received</x:v>
      </x:c>
      <x:c r="S1279" s="12" t="n">
        <x:f>IF(AND(ISNUMBER(G1279),G1279&gt;0,G1279&lt;=Summary!$E$5,I1279&gt;0),I1279*K1279,0)</x:f>
        <x:v>1200</x:v>
      </x:c>
      <x:c r="T1279" s="12" t="n">
        <x:f>MIN(S1279,MAX(0,'Inventory detail'!E131-0))</x:f>
        <x:v>1200</x:v>
      </x:c>
      <x:c r="U1279" s="12" t="n">
        <x:f>IF(O1279=1,J1279*K1279,0)</x:f>
        <x:v>0</x:v>
      </x:c>
      <x:c r="V1279" s="13" t="str">
        <x:f>IF(O1279=0,"",IF(H1279="","",MAX(H1279,Summary!$E$5)))</x:f>
      </x:c>
      <x:c r="W1279" s="12" t="n">
        <x:f>IF(Q1279="Baseline PO cost",U1279,0)</x:f>
        <x:v>0</x:v>
      </x:c>
      <x:c r="X1279" s="12" t="n">
        <x:f>IF(Q1279="Higher PO cost",U1279,0)</x:f>
        <x:v>0</x:v>
      </x:c>
      <x:c r="Y1279" s="12" t="n">
        <x:f>IF(Q1279="Unclassified",U1279,0)</x:f>
        <x:v>0</x:v>
      </x:c>
    </x:row>
    <x:row r="1280" ht="22" customHeight="1">
      <x:c r="A1280" s="2" t="str">
        <x:v>COIL</x:v>
      </x:c>
      <x:c r="B1280" s="2" t="str">
        <x:v>60</x:v>
      </x:c>
      <x:c r="C1280" s="2" t="str">
        <x:v>32BLK12-4</x:v>
      </x:c>
      <x:c r="D1280" s="2" t="str">
        <x:v>6102932</x:v>
      </x:c>
      <x:c r="E1280" s="2" t="str">
        <x:v>0</x:v>
      </x:c>
      <x:c r="F1280" s="2" t="str">
        <x:v>28</x:v>
      </x:c>
      <x:c r="G1280" s="10" t="n">
        <x:v>46204</x:v>
      </x:c>
      <x:c r="H1280" s="10" t="n">
        <x:v>46205</x:v>
      </x:c>
      <x:c r="I1280" s="7" t="n">
        <x:v>3600</x:v>
      </x:c>
      <x:c r="J1280" s="7" t="n">
        <x:v>3600</x:v>
      </x:c>
      <x:c r="K1280" s="7" t="n">
        <x:v>1</x:v>
      </x:c>
      <x:c r="L1280" s="8" t="n">
        <x:v>17.71</x:v>
      </x:c>
      <x:c r="M1280" s="9" t="n">
        <x:v>718.92</x:v>
      </x:c>
      <x:c r="N1280" s="2" t="str">
        <x:v>i</x:v>
      </x:c>
      <x:c r="O1280" s="2" t="n">
        <x:v>0</x:v>
      </x:c>
      <x:c r="P1280" s="2" t="n">
        <x:v>100</x:v>
      </x:c>
      <x:c r="Q1280" s="2" t="str">
        <x:v>Baseline PO cost</x:v>
      </x:c>
      <x:c r="R1280" s="2" t="str">
        <x:v>Received</x:v>
      </x:c>
      <x:c r="S1280" s="12" t="n">
        <x:f>IF(AND(ISNUMBER(G1280),G1280&gt;0,G1280&lt;=Summary!$E$5,I1280&gt;0),I1280*K1280,0)</x:f>
        <x:v>3600</x:v>
      </x:c>
      <x:c r="T1280" s="12" t="n">
        <x:f>MIN(S1280,MAX(0,'Inventory detail'!E131-SUM(S1279:S1279)))</x:f>
        <x:v>1400</x:v>
      </x:c>
      <x:c r="U1280" s="12" t="n">
        <x:f>IF(O1280=1,J1280*K1280,0)</x:f>
        <x:v>0</x:v>
      </x:c>
      <x:c r="V1280" s="13" t="str">
        <x:f>IF(O1280=0,"",IF(H1280="","",MAX(H1280,Summary!$E$5)))</x:f>
      </x:c>
      <x:c r="W1280" s="12" t="n">
        <x:f>IF(Q1280="Baseline PO cost",U1280,0)</x:f>
        <x:v>0</x:v>
      </x:c>
      <x:c r="X1280" s="12" t="n">
        <x:f>IF(Q1280="Higher PO cost",U1280,0)</x:f>
        <x:v>0</x:v>
      </x:c>
      <x:c r="Y1280" s="12" t="n">
        <x:f>IF(Q1280="Unclassified",U1280,0)</x:f>
        <x:v>0</x:v>
      </x:c>
    </x:row>
    <x:row r="1281" ht="22" customHeight="1">
      <x:c r="A1281" s="2" t="str">
        <x:v>COIL</x:v>
      </x:c>
      <x:c r="B1281" s="2" t="str">
        <x:v>60</x:v>
      </x:c>
      <x:c r="C1281" s="2" t="str">
        <x:v>32BLK12-4</x:v>
      </x:c>
      <x:c r="D1281" s="2" t="str">
        <x:v>6102924</x:v>
      </x:c>
      <x:c r="E1281" s="2" t="str">
        <x:v>0</x:v>
      </x:c>
      <x:c r="F1281" s="2" t="str">
        <x:v>29</x:v>
      </x:c>
      <x:c r="G1281" s="10" t="n">
        <x:v>46185</x:v>
      </x:c>
      <x:c r="H1281" s="10" t="n">
        <x:v>46185</x:v>
      </x:c>
      <x:c r="I1281" s="7" t="n">
        <x:v>1200</x:v>
      </x:c>
      <x:c r="J1281" s="7" t="n">
        <x:v>1200</x:v>
      </x:c>
      <x:c r="K1281" s="7" t="n">
        <x:v>1</x:v>
      </x:c>
      <x:c r="L1281" s="8" t="n">
        <x:v>17.71</x:v>
      </x:c>
      <x:c r="M1281" s="9" t="n">
        <x:v>239.64</x:v>
      </x:c>
      <x:c r="N1281" s="2" t="str">
        <x:v>i</x:v>
      </x:c>
      <x:c r="O1281" s="2" t="n">
        <x:v>0</x:v>
      </x:c>
      <x:c r="P1281" s="2" t="n">
        <x:v>100</x:v>
      </x:c>
      <x:c r="Q1281" s="2" t="str">
        <x:v>Baseline PO cost</x:v>
      </x:c>
      <x:c r="R1281" s="2" t="str">
        <x:v>Received</x:v>
      </x:c>
      <x:c r="S1281" s="12" t="n">
        <x:f>IF(AND(ISNUMBER(G1281),G1281&gt;0,G1281&lt;=Summary!$E$5,I1281&gt;0),I1281*K1281,0)</x:f>
        <x:v>1200</x:v>
      </x:c>
      <x:c r="T1281" s="12" t="n">
        <x:f>MIN(S1281,MAX(0,'Inventory detail'!E131-SUM(S1279:S1280)))</x:f>
        <x:v>0</x:v>
      </x:c>
      <x:c r="U1281" s="12" t="n">
        <x:f>IF(O1281=1,J1281*K1281,0)</x:f>
        <x:v>0</x:v>
      </x:c>
      <x:c r="V1281" s="13" t="str">
        <x:f>IF(O1281=0,"",IF(H1281="","",MAX(H1281,Summary!$E$5)))</x:f>
      </x:c>
      <x:c r="W1281" s="12" t="n">
        <x:f>IF(Q1281="Baseline PO cost",U1281,0)</x:f>
        <x:v>0</x:v>
      </x:c>
      <x:c r="X1281" s="12" t="n">
        <x:f>IF(Q1281="Higher PO cost",U1281,0)</x:f>
        <x:v>0</x:v>
      </x:c>
      <x:c r="Y1281" s="12" t="n">
        <x:f>IF(Q1281="Unclassified",U1281,0)</x:f>
        <x:v>0</x:v>
      </x:c>
    </x:row>
    <x:row r="1282" ht="22" customHeight="1">
      <x:c r="A1282" s="2" t="str">
        <x:v>COIL</x:v>
      </x:c>
      <x:c r="B1282" s="2" t="str">
        <x:v>60</x:v>
      </x:c>
      <x:c r="C1282" s="2" t="str">
        <x:v>32BLK12-4</x:v>
      </x:c>
      <x:c r="D1282" s="2" t="str">
        <x:v>6102918</x:v>
      </x:c>
      <x:c r="E1282" s="2" t="str">
        <x:v>0</x:v>
      </x:c>
      <x:c r="F1282" s="2" t="str">
        <x:v>30</x:v>
      </x:c>
      <x:c r="G1282" s="10" t="n">
        <x:v>46161</x:v>
      </x:c>
      <x:c r="H1282" s="10" t="n">
        <x:v>46160</x:v>
      </x:c>
      <x:c r="I1282" s="7" t="n">
        <x:v>3600</x:v>
      </x:c>
      <x:c r="J1282" s="7" t="n">
        <x:v>3600</x:v>
      </x:c>
      <x:c r="K1282" s="7" t="n">
        <x:v>1</x:v>
      </x:c>
      <x:c r="L1282" s="8" t="n">
        <x:v>17.71</x:v>
      </x:c>
      <x:c r="M1282" s="9" t="n">
        <x:v>718.92</x:v>
      </x:c>
      <x:c r="N1282" s="2" t="str">
        <x:v>i</x:v>
      </x:c>
      <x:c r="O1282" s="2" t="n">
        <x:v>0</x:v>
      </x:c>
      <x:c r="P1282" s="2" t="n">
        <x:v>100</x:v>
      </x:c>
      <x:c r="Q1282" s="2" t="str">
        <x:v>Baseline PO cost</x:v>
      </x:c>
      <x:c r="R1282" s="2" t="str">
        <x:v>Received</x:v>
      </x:c>
      <x:c r="S1282" s="12" t="n">
        <x:f>IF(AND(ISNUMBER(G1282),G1282&gt;0,G1282&lt;=Summary!$E$5,I1282&gt;0),I1282*K1282,0)</x:f>
        <x:v>3600</x:v>
      </x:c>
      <x:c r="T1282" s="12" t="n">
        <x:f>MIN(S1282,MAX(0,'Inventory detail'!E131-SUM(S1279:S1281)))</x:f>
        <x:v>0</x:v>
      </x:c>
      <x:c r="U1282" s="12" t="n">
        <x:f>IF(O1282=1,J1282*K1282,0)</x:f>
        <x:v>0</x:v>
      </x:c>
      <x:c r="V1282" s="13" t="str">
        <x:f>IF(O1282=0,"",IF(H1282="","",MAX(H1282,Summary!$E$5)))</x:f>
      </x:c>
      <x:c r="W1282" s="12" t="n">
        <x:f>IF(Q1282="Baseline PO cost",U1282,0)</x:f>
        <x:v>0</x:v>
      </x:c>
      <x:c r="X1282" s="12" t="n">
        <x:f>IF(Q1282="Higher PO cost",U1282,0)</x:f>
        <x:v>0</x:v>
      </x:c>
      <x:c r="Y1282" s="12" t="n">
        <x:f>IF(Q1282="Unclassified",U1282,0)</x:f>
        <x:v>0</x:v>
      </x:c>
    </x:row>
    <x:row r="1283" ht="22" customHeight="1">
      <x:c r="A1283" s="2" t="str">
        <x:v>COIL</x:v>
      </x:c>
      <x:c r="B1283" s="2" t="str">
        <x:v>60</x:v>
      </x:c>
      <x:c r="C1283" s="2" t="str">
        <x:v>32BLK12-4</x:v>
      </x:c>
      <x:c r="D1283" s="2" t="str">
        <x:v>6102911</x:v>
      </x:c>
      <x:c r="E1283" s="2" t="str">
        <x:v>0</x:v>
      </x:c>
      <x:c r="F1283" s="2" t="str">
        <x:v>28</x:v>
      </x:c>
      <x:c r="G1283" s="10" t="n">
        <x:v>46128</x:v>
      </x:c>
      <x:c r="H1283" s="10" t="n">
        <x:v>46129</x:v>
      </x:c>
      <x:c r="I1283" s="7" t="n">
        <x:v>3600</x:v>
      </x:c>
      <x:c r="J1283" s="7" t="n">
        <x:v>3600</x:v>
      </x:c>
      <x:c r="K1283" s="7" t="n">
        <x:v>1</x:v>
      </x:c>
      <x:c r="L1283" s="8" t="n">
        <x:v>17.71</x:v>
      </x:c>
      <x:c r="M1283" s="9" t="n">
        <x:v>698.04</x:v>
      </x:c>
      <x:c r="N1283" s="2" t="str">
        <x:v>i</x:v>
      </x:c>
      <x:c r="O1283" s="2" t="n">
        <x:v>0</x:v>
      </x:c>
      <x:c r="P1283" s="2" t="n">
        <x:v>100</x:v>
      </x:c>
      <x:c r="Q1283" s="2" t="str">
        <x:v>Baseline PO cost</x:v>
      </x:c>
      <x:c r="R1283" s="2" t="str">
        <x:v>Received</x:v>
      </x:c>
      <x:c r="S1283" s="12" t="n">
        <x:f>IF(AND(ISNUMBER(G1283),G1283&gt;0,G1283&lt;=Summary!$E$5,I1283&gt;0),I1283*K1283,0)</x:f>
        <x:v>3600</x:v>
      </x:c>
      <x:c r="T1283" s="12" t="n">
        <x:f>MIN(S1283,MAX(0,'Inventory detail'!E131-SUM(S1279:S1282)))</x:f>
        <x:v>0</x:v>
      </x:c>
      <x:c r="U1283" s="12" t="n">
        <x:f>IF(O1283=1,J1283*K1283,0)</x:f>
        <x:v>0</x:v>
      </x:c>
      <x:c r="V1283" s="13" t="str">
        <x:f>IF(O1283=0,"",IF(H1283="","",MAX(H1283,Summary!$E$5)))</x:f>
      </x:c>
      <x:c r="W1283" s="12" t="n">
        <x:f>IF(Q1283="Baseline PO cost",U1283,0)</x:f>
        <x:v>0</x:v>
      </x:c>
      <x:c r="X1283" s="12" t="n">
        <x:f>IF(Q1283="Higher PO cost",U1283,0)</x:f>
        <x:v>0</x:v>
      </x:c>
      <x:c r="Y1283" s="12" t="n">
        <x:f>IF(Q1283="Unclassified",U1283,0)</x:f>
        <x:v>0</x:v>
      </x:c>
    </x:row>
    <x:row r="1284" ht="22" customHeight="1">
      <x:c r="A1284" s="2" t="str">
        <x:v>COIL</x:v>
      </x:c>
      <x:c r="B1284" s="2" t="str">
        <x:v>60</x:v>
      </x:c>
      <x:c r="C1284" s="2" t="str">
        <x:v>32BLK12-4</x:v>
      </x:c>
      <x:c r="D1284" s="2" t="str">
        <x:v>6102905</x:v>
      </x:c>
      <x:c r="E1284" s="2" t="str">
        <x:v>0</x:v>
      </x:c>
      <x:c r="F1284" s="2" t="str">
        <x:v>34</x:v>
      </x:c>
      <x:c r="G1284" s="10" t="n">
        <x:v>46111</x:v>
      </x:c>
      <x:c r="H1284" s="10" t="n">
        <x:v>46122</x:v>
      </x:c>
      <x:c r="I1284" s="7" t="n">
        <x:v>2400</x:v>
      </x:c>
      <x:c r="J1284" s="7" t="n">
        <x:v>2400</x:v>
      </x:c>
      <x:c r="K1284" s="7" t="n">
        <x:v>1</x:v>
      </x:c>
      <x:c r="L1284" s="8" t="n">
        <x:v>17.71</x:v>
      </x:c>
      <x:c r="M1284" s="9" t="n">
        <x:v>465.36</x:v>
      </x:c>
      <x:c r="N1284" s="2" t="str">
        <x:v>i</x:v>
      </x:c>
      <x:c r="O1284" s="2" t="n">
        <x:v>0</x:v>
      </x:c>
      <x:c r="P1284" s="2" t="n">
        <x:v>100</x:v>
      </x:c>
      <x:c r="Q1284" s="2" t="str">
        <x:v>Baseline PO cost</x:v>
      </x:c>
      <x:c r="R1284" s="2" t="str">
        <x:v>Received</x:v>
      </x:c>
      <x:c r="S1284" s="12" t="n">
        <x:f>IF(AND(ISNUMBER(G1284),G1284&gt;0,G1284&lt;=Summary!$E$5,I1284&gt;0),I1284*K1284,0)</x:f>
        <x:v>2400</x:v>
      </x:c>
      <x:c r="T1284" s="12" t="n">
        <x:f>MIN(S1284,MAX(0,'Inventory detail'!E131-SUM(S1279:S1283)))</x:f>
        <x:v>0</x:v>
      </x:c>
      <x:c r="U1284" s="12" t="n">
        <x:f>IF(O1284=1,J1284*K1284,0)</x:f>
        <x:v>0</x:v>
      </x:c>
      <x:c r="V1284" s="13" t="str">
        <x:f>IF(O1284=0,"",IF(H1284="","",MAX(H1284,Summary!$E$5)))</x:f>
      </x:c>
      <x:c r="W1284" s="12" t="n">
        <x:f>IF(Q1284="Baseline PO cost",U1284,0)</x:f>
        <x:v>0</x:v>
      </x:c>
      <x:c r="X1284" s="12" t="n">
        <x:f>IF(Q1284="Higher PO cost",U1284,0)</x:f>
        <x:v>0</x:v>
      </x:c>
      <x:c r="Y1284" s="12" t="n">
        <x:f>IF(Q1284="Unclassified",U1284,0)</x:f>
        <x:v>0</x:v>
      </x:c>
    </x:row>
    <x:row r="1285" ht="22" customHeight="1">
      <x:c r="A1285" s="2" t="str">
        <x:v>COIL</x:v>
      </x:c>
      <x:c r="B1285" s="2" t="str">
        <x:v>60</x:v>
      </x:c>
      <x:c r="C1285" s="2" t="str">
        <x:v>32BLK12-4</x:v>
      </x:c>
      <x:c r="D1285" s="2" t="str">
        <x:v>6102897</x:v>
      </x:c>
      <x:c r="E1285" s="2" t="str">
        <x:v>0</x:v>
      </x:c>
      <x:c r="F1285" s="2" t="str">
        <x:v>29</x:v>
      </x:c>
      <x:c r="G1285" s="10" t="n">
        <x:v>46086</x:v>
      </x:c>
      <x:c r="H1285" s="10" t="n">
        <x:v>46094</x:v>
      </x:c>
      <x:c r="I1285" s="7" t="n">
        <x:v>1200</x:v>
      </x:c>
      <x:c r="J1285" s="7" t="n">
        <x:v>1200</x:v>
      </x:c>
      <x:c r="K1285" s="7" t="n">
        <x:v>1</x:v>
      </x:c>
      <x:c r="L1285" s="8" t="n">
        <x:v>17.71</x:v>
      </x:c>
      <x:c r="M1285" s="9" t="n">
        <x:v>232.68</x:v>
      </x:c>
      <x:c r="N1285" s="2" t="str">
        <x:v>i</x:v>
      </x:c>
      <x:c r="O1285" s="2" t="n">
        <x:v>0</x:v>
      </x:c>
      <x:c r="P1285" s="2" t="n">
        <x:v>100</x:v>
      </x:c>
      <x:c r="Q1285" s="2" t="str">
        <x:v>Baseline PO cost</x:v>
      </x:c>
      <x:c r="R1285" s="2" t="str">
        <x:v>Received</x:v>
      </x:c>
      <x:c r="S1285" s="12" t="n">
        <x:f>IF(AND(ISNUMBER(G1285),G1285&gt;0,G1285&lt;=Summary!$E$5,I1285&gt;0),I1285*K1285,0)</x:f>
        <x:v>1200</x:v>
      </x:c>
      <x:c r="T1285" s="12" t="n">
        <x:f>MIN(S1285,MAX(0,'Inventory detail'!E131-SUM(S1279:S1284)))</x:f>
        <x:v>0</x:v>
      </x:c>
      <x:c r="U1285" s="12" t="n">
        <x:f>IF(O1285=1,J1285*K1285,0)</x:f>
        <x:v>0</x:v>
      </x:c>
      <x:c r="V1285" s="13" t="str">
        <x:f>IF(O1285=0,"",IF(H1285="","",MAX(H1285,Summary!$E$5)))</x:f>
      </x:c>
      <x:c r="W1285" s="12" t="n">
        <x:f>IF(Q1285="Baseline PO cost",U1285,0)</x:f>
        <x:v>0</x:v>
      </x:c>
      <x:c r="X1285" s="12" t="n">
        <x:f>IF(Q1285="Higher PO cost",U1285,0)</x:f>
        <x:v>0</x:v>
      </x:c>
      <x:c r="Y1285" s="12" t="n">
        <x:f>IF(Q1285="Unclassified",U1285,0)</x:f>
        <x:v>0</x:v>
      </x:c>
    </x:row>
    <x:row r="1286" ht="22" customHeight="1">
      <x:c r="A1286" s="2" t="str">
        <x:v>COIL</x:v>
      </x:c>
      <x:c r="B1286" s="2" t="str">
        <x:v>60</x:v>
      </x:c>
      <x:c r="C1286" s="2" t="str">
        <x:v>32BLK12-4</x:v>
      </x:c>
      <x:c r="D1286" s="2" t="str">
        <x:v>6102892</x:v>
      </x:c>
      <x:c r="E1286" s="2" t="str">
        <x:v>0</x:v>
      </x:c>
      <x:c r="F1286" s="2" t="str">
        <x:v>30</x:v>
      </x:c>
      <x:c r="G1286" s="10" t="n">
        <x:v>46059</x:v>
      </x:c>
      <x:c r="H1286" s="10" t="n">
        <x:v>46059</x:v>
      </x:c>
      <x:c r="I1286" s="7" t="n">
        <x:v>1200</x:v>
      </x:c>
      <x:c r="J1286" s="7" t="n">
        <x:v>1200</x:v>
      </x:c>
      <x:c r="K1286" s="7" t="n">
        <x:v>1</x:v>
      </x:c>
      <x:c r="L1286" s="8" t="n">
        <x:v>17.71</x:v>
      </x:c>
      <x:c r="M1286" s="9" t="n">
        <x:v>232.68</x:v>
      </x:c>
      <x:c r="N1286" s="2" t="str">
        <x:v>i</x:v>
      </x:c>
      <x:c r="O1286" s="2" t="n">
        <x:v>0</x:v>
      </x:c>
      <x:c r="P1286" s="2" t="n">
        <x:v>100</x:v>
      </x:c>
      <x:c r="Q1286" s="2" t="str">
        <x:v>Baseline PO cost</x:v>
      </x:c>
      <x:c r="R1286" s="2" t="str">
        <x:v>Received</x:v>
      </x:c>
      <x:c r="S1286" s="12" t="n">
        <x:f>IF(AND(ISNUMBER(G1286),G1286&gt;0,G1286&lt;=Summary!$E$5,I1286&gt;0),I1286*K1286,0)</x:f>
        <x:v>1200</x:v>
      </x:c>
      <x:c r="T1286" s="12" t="n">
        <x:f>MIN(S1286,MAX(0,'Inventory detail'!E131-SUM(S1279:S1285)))</x:f>
        <x:v>0</x:v>
      </x:c>
      <x:c r="U1286" s="12" t="n">
        <x:f>IF(O1286=1,J1286*K1286,0)</x:f>
        <x:v>0</x:v>
      </x:c>
      <x:c r="V1286" s="13" t="str">
        <x:f>IF(O1286=0,"",IF(H1286="","",MAX(H1286,Summary!$E$5)))</x:f>
      </x:c>
      <x:c r="W1286" s="12" t="n">
        <x:f>IF(Q1286="Baseline PO cost",U1286,0)</x:f>
        <x:v>0</x:v>
      </x:c>
      <x:c r="X1286" s="12" t="n">
        <x:f>IF(Q1286="Higher PO cost",U1286,0)</x:f>
        <x:v>0</x:v>
      </x:c>
      <x:c r="Y1286" s="12" t="n">
        <x:f>IF(Q1286="Unclassified",U1286,0)</x:f>
        <x:v>0</x:v>
      </x:c>
    </x:row>
    <x:row r="1287" ht="22" customHeight="1">
      <x:c r="A1287" s="2" t="str">
        <x:v>COIL</x:v>
      </x:c>
      <x:c r="B1287" s="2" t="str">
        <x:v>60</x:v>
      </x:c>
      <x:c r="C1287" s="2" t="str">
        <x:v>32BLK12-4</x:v>
      </x:c>
      <x:c r="D1287" s="2" t="str">
        <x:v>6102962</x:v>
      </x:c>
      <x:c r="E1287" s="2" t="str">
        <x:v>0</x:v>
      </x:c>
      <x:c r="F1287" s="2" t="str">
        <x:v>31</x:v>
      </x:c>
      <x:c r="G1287" s="10"/>
      <x:c r="H1287" s="10" t="n">
        <x:v>46346</x:v>
      </x:c>
      <x:c r="I1287" s="7" t="n">
        <x:v>6000</x:v>
      </x:c>
      <x:c r="J1287" s="7" t="n">
        <x:v>6000</x:v>
      </x:c>
      <x:c r="K1287" s="7" t="n">
        <x:v>1</x:v>
      </x:c>
      <x:c r="L1287" s="8" t="n">
        <x:v>17.71</x:v>
      </x:c>
      <x:c r="M1287" s="9" t="n">
        <x:v>0</x:v>
      </x:c>
      <x:c r="N1287" s="2" t="str">
        <x:v>a</x:v>
      </x:c>
      <x:c r="O1287" s="2" t="n">
        <x:v>1</x:v>
      </x:c>
      <x:c r="P1287" s="2" t="n">
        <x:v>100</x:v>
      </x:c>
      <x:c r="Q1287" s="2" t="str">
        <x:v>Baseline PO cost</x:v>
      </x:c>
      <x:c r="R1287" s="2" t="str">
        <x:v>Incoming active PO</x:v>
      </x:c>
      <x:c r="S1287" s="12" t="n">
        <x:f>IF(AND(ISNUMBER(G1287),G1287&gt;0,G1287&lt;=Summary!$E$5,I1287&gt;0),I1287*K1287,0)</x:f>
        <x:v>0</x:v>
      </x:c>
      <x:c r="T1287" s="12" t="n">
        <x:f>MIN(S1287,MAX(0,'Inventory detail'!E131-SUM(S1279:S1286)))</x:f>
        <x:v>0</x:v>
      </x:c>
      <x:c r="U1287" s="12" t="n">
        <x:f>IF(O1287=1,J1287*K1287,0)</x:f>
        <x:v>6000</x:v>
      </x:c>
      <x:c r="V1287" s="13" t="n">
        <x:f>IF(O1287=0,"",IF(H1287="","",MAX(H1287,Summary!$E$5)))</x:f>
        <x:v>46346</x:v>
      </x:c>
      <x:c r="W1287" s="12" t="n">
        <x:f>IF(Q1287="Baseline PO cost",U1287,0)</x:f>
        <x:v>6000</x:v>
      </x:c>
      <x:c r="X1287" s="12" t="n">
        <x:f>IF(Q1287="Higher PO cost",U1287,0)</x:f>
        <x:v>0</x:v>
      </x:c>
      <x:c r="Y1287" s="12" t="n">
        <x:f>IF(Q1287="Unclassified",U1287,0)</x:f>
        <x:v>0</x:v>
      </x:c>
    </x:row>
    <x:row r="1288" ht="22" customHeight="1">
      <x:c r="A1288" s="2" t="str">
        <x:v>COIL</x:v>
      </x:c>
      <x:c r="B1288" s="2" t="str">
        <x:v>60</x:v>
      </x:c>
      <x:c r="C1288" s="2" t="str">
        <x:v>32BLK12-4</x:v>
      </x:c>
      <x:c r="D1288" s="2" t="str">
        <x:v>6102953</x:v>
      </x:c>
      <x:c r="E1288" s="2" t="str">
        <x:v>0</x:v>
      </x:c>
      <x:c r="F1288" s="2" t="str">
        <x:v>30</x:v>
      </x:c>
      <x:c r="G1288" s="10"/>
      <x:c r="H1288" s="10" t="n">
        <x:v>46325</x:v>
      </x:c>
      <x:c r="I1288" s="7" t="n">
        <x:v>4800</x:v>
      </x:c>
      <x:c r="J1288" s="7" t="n">
        <x:v>4800</x:v>
      </x:c>
      <x:c r="K1288" s="7" t="n">
        <x:v>1</x:v>
      </x:c>
      <x:c r="L1288" s="8" t="n">
        <x:v>17.71</x:v>
      </x:c>
      <x:c r="M1288" s="9" t="n">
        <x:v>0</x:v>
      </x:c>
      <x:c r="N1288" s="2" t="str">
        <x:v>a</x:v>
      </x:c>
      <x:c r="O1288" s="2" t="n">
        <x:v>1</x:v>
      </x:c>
      <x:c r="P1288" s="2" t="n">
        <x:v>100</x:v>
      </x:c>
      <x:c r="Q1288" s="2" t="str">
        <x:v>Baseline PO cost</x:v>
      </x:c>
      <x:c r="R1288" s="2" t="str">
        <x:v>Incoming active PO</x:v>
      </x:c>
      <x:c r="S1288" s="12" t="n">
        <x:f>IF(AND(ISNUMBER(G1288),G1288&gt;0,G1288&lt;=Summary!$E$5,I1288&gt;0),I1288*K1288,0)</x:f>
        <x:v>0</x:v>
      </x:c>
      <x:c r="T1288" s="12" t="n">
        <x:f>MIN(S1288,MAX(0,'Inventory detail'!E131-SUM(S1279:S1287)))</x:f>
        <x:v>0</x:v>
      </x:c>
      <x:c r="U1288" s="12" t="n">
        <x:f>IF(O1288=1,J1288*K1288,0)</x:f>
        <x:v>4800</x:v>
      </x:c>
      <x:c r="V1288" s="13" t="n">
        <x:f>IF(O1288=0,"",IF(H1288="","",MAX(H1288,Summary!$E$5)))</x:f>
        <x:v>46325</x:v>
      </x:c>
      <x:c r="W1288" s="12" t="n">
        <x:f>IF(Q1288="Baseline PO cost",U1288,0)</x:f>
        <x:v>4800</x:v>
      </x:c>
      <x:c r="X1288" s="12" t="n">
        <x:f>IF(Q1288="Higher PO cost",U1288,0)</x:f>
        <x:v>0</x:v>
      </x:c>
      <x:c r="Y1288" s="12" t="n">
        <x:f>IF(Q1288="Unclassified",U1288,0)</x:f>
        <x:v>0</x:v>
      </x:c>
    </x:row>
    <x:row r="1289" ht="22" customHeight="1">
      <x:c r="A1289" s="2" t="str">
        <x:v>COIL</x:v>
      </x:c>
      <x:c r="B1289" s="2" t="str">
        <x:v>60</x:v>
      </x:c>
      <x:c r="C1289" s="2" t="str">
        <x:v>32WHT12-4</x:v>
      </x:c>
      <x:c r="D1289" s="2" t="str">
        <x:v>6102937</x:v>
      </x:c>
      <x:c r="E1289" s="2" t="str">
        <x:v>0</x:v>
      </x:c>
      <x:c r="F1289" s="2" t="str">
        <x:v>46</x:v>
      </x:c>
      <x:c r="G1289" s="10" t="n">
        <x:v>46255</x:v>
      </x:c>
      <x:c r="H1289" s="10" t="n">
        <x:v>46254</x:v>
      </x:c>
      <x:c r="I1289" s="7" t="n">
        <x:v>1200</x:v>
      </x:c>
      <x:c r="J1289" s="7" t="n">
        <x:v>1200</x:v>
      </x:c>
      <x:c r="K1289" s="7" t="n">
        <x:v>1</x:v>
      </x:c>
      <x:c r="L1289" s="8" t="n">
        <x:v>23.47</x:v>
      </x:c>
      <x:c r="M1289" s="9" t="n">
        <x:v>317.64</x:v>
      </x:c>
      <x:c r="N1289" s="2" t="str">
        <x:v>i</x:v>
      </x:c>
      <x:c r="O1289" s="2" t="n">
        <x:v>0</x:v>
      </x:c>
      <x:c r="P1289" s="2" t="n">
        <x:v>100</x:v>
      </x:c>
      <x:c r="Q1289" s="2" t="str">
        <x:v>Baseline PO cost</x:v>
      </x:c>
      <x:c r="R1289" s="2" t="str">
        <x:v>Received</x:v>
      </x:c>
      <x:c r="S1289" s="12" t="n">
        <x:f>IF(AND(ISNUMBER(G1289),G1289&gt;0,G1289&lt;=Summary!$E$5,I1289&gt;0),I1289*K1289,0)</x:f>
        <x:v>1200</x:v>
      </x:c>
      <x:c r="T1289" s="12" t="n">
        <x:f>MIN(S1289,MAX(0,'Inventory detail'!E447-0))</x:f>
        <x:v>1200</x:v>
      </x:c>
      <x:c r="U1289" s="12" t="n">
        <x:f>IF(O1289=1,J1289*K1289,0)</x:f>
        <x:v>0</x:v>
      </x:c>
      <x:c r="V1289" s="13" t="str">
        <x:f>IF(O1289=0,"",IF(H1289="","",MAX(H1289,Summary!$E$5)))</x:f>
      </x:c>
      <x:c r="W1289" s="12" t="n">
        <x:f>IF(Q1289="Baseline PO cost",U1289,0)</x:f>
        <x:v>0</x:v>
      </x:c>
      <x:c r="X1289" s="12" t="n">
        <x:f>IF(Q1289="Higher PO cost",U1289,0)</x:f>
        <x:v>0</x:v>
      </x:c>
      <x:c r="Y1289" s="12" t="n">
        <x:f>IF(Q1289="Unclassified",U1289,0)</x:f>
        <x:v>0</x:v>
      </x:c>
    </x:row>
    <x:row r="1290" ht="22" customHeight="1">
      <x:c r="A1290" s="2" t="str">
        <x:v>COIL</x:v>
      </x:c>
      <x:c r="B1290" s="2" t="str">
        <x:v>60</x:v>
      </x:c>
      <x:c r="C1290" s="2" t="str">
        <x:v>32WHT12-4</x:v>
      </x:c>
      <x:c r="D1290" s="2" t="str">
        <x:v>6102892</x:v>
      </x:c>
      <x:c r="E1290" s="2" t="str">
        <x:v>0</x:v>
      </x:c>
      <x:c r="F1290" s="2" t="str">
        <x:v>31</x:v>
      </x:c>
      <x:c r="G1290" s="10" t="n">
        <x:v>46059</x:v>
      </x:c>
      <x:c r="H1290" s="10" t="n">
        <x:v>46059</x:v>
      </x:c>
      <x:c r="I1290" s="7" t="n">
        <x:v>1200</x:v>
      </x:c>
      <x:c r="J1290" s="7" t="n">
        <x:v>1200</x:v>
      </x:c>
      <x:c r="K1290" s="7" t="n">
        <x:v>1</x:v>
      </x:c>
      <x:c r="L1290" s="8" t="n">
        <x:v>23.47</x:v>
      </x:c>
      <x:c r="M1290" s="9" t="n">
        <x:v>308.4</x:v>
      </x:c>
      <x:c r="N1290" s="2" t="str">
        <x:v>i</x:v>
      </x:c>
      <x:c r="O1290" s="2" t="n">
        <x:v>0</x:v>
      </x:c>
      <x:c r="P1290" s="2" t="n">
        <x:v>100</x:v>
      </x:c>
      <x:c r="Q1290" s="2" t="str">
        <x:v>Baseline PO cost</x:v>
      </x:c>
      <x:c r="R1290" s="2" t="str">
        <x:v>Received</x:v>
      </x:c>
      <x:c r="S1290" s="12" t="n">
        <x:f>IF(AND(ISNUMBER(G1290),G1290&gt;0,G1290&lt;=Summary!$E$5,I1290&gt;0),I1290*K1290,0)</x:f>
        <x:v>1200</x:v>
      </x:c>
      <x:c r="T1290" s="12" t="n">
        <x:f>MIN(S1290,MAX(0,'Inventory detail'!E447-SUM(S1289:S1289)))</x:f>
        <x:v>100</x:v>
      </x:c>
      <x:c r="U1290" s="12" t="n">
        <x:f>IF(O1290=1,J1290*K1290,0)</x:f>
        <x:v>0</x:v>
      </x:c>
      <x:c r="V1290" s="13" t="str">
        <x:f>IF(O1290=0,"",IF(H1290="","",MAX(H1290,Summary!$E$5)))</x:f>
      </x:c>
      <x:c r="W1290" s="12" t="n">
        <x:f>IF(Q1290="Baseline PO cost",U1290,0)</x:f>
        <x:v>0</x:v>
      </x:c>
      <x:c r="X1290" s="12" t="n">
        <x:f>IF(Q1290="Higher PO cost",U1290,0)</x:f>
        <x:v>0</x:v>
      </x:c>
      <x:c r="Y1290" s="12" t="n">
        <x:f>IF(Q1290="Unclassified",U1290,0)</x:f>
        <x:v>0</x:v>
      </x:c>
    </x:row>
    <x:row r="1291" ht="22" customHeight="1">
      <x:c r="A1291" s="2" t="str">
        <x:v>COIL</x:v>
      </x:c>
      <x:c r="B1291" s="2" t="str">
        <x:v>60</x:v>
      </x:c>
      <x:c r="C1291" s="2" t="str">
        <x:v>33BLK12-4</x:v>
      </x:c>
      <x:c r="D1291" s="2" t="str">
        <x:v>6102947</x:v>
      </x:c>
      <x:c r="E1291" s="2" t="str">
        <x:v>0</x:v>
      </x:c>
      <x:c r="F1291" s="2" t="str">
        <x:v>33</x:v>
      </x:c>
      <x:c r="G1291" s="10" t="n">
        <x:v>46301</x:v>
      </x:c>
      <x:c r="H1291" s="10" t="n">
        <x:v>46304</x:v>
      </x:c>
      <x:c r="I1291" s="7" t="n">
        <x:v>2400</x:v>
      </x:c>
      <x:c r="J1291" s="7" t="n">
        <x:v>2400</x:v>
      </x:c>
      <x:c r="K1291" s="7" t="n">
        <x:v>1</x:v>
      </x:c>
      <x:c r="L1291" s="8" t="n">
        <x:v>19.15</x:v>
      </x:c>
      <x:c r="M1291" s="9" t="n">
        <x:v>518.4</x:v>
      </x:c>
      <x:c r="N1291" s="2" t="str">
        <x:v>i</x:v>
      </x:c>
      <x:c r="O1291" s="2" t="n">
        <x:v>0</x:v>
      </x:c>
      <x:c r="P1291" s="2" t="n">
        <x:v>100</x:v>
      </x:c>
      <x:c r="Q1291" s="2" t="str">
        <x:v>Unclassified</x:v>
      </x:c>
      <x:c r="R1291" s="2" t="str">
        <x:v>Received</x:v>
      </x:c>
      <x:c r="S1291" s="12" t="n">
        <x:f>IF(AND(ISNUMBER(G1291),G1291&gt;0,G1291&lt;=Summary!$E$5,I1291&gt;0),I1291*K1291,0)</x:f>
        <x:v>2400</x:v>
      </x:c>
      <x:c r="T1291" s="12" t="n">
        <x:f>MIN(S1291,MAX(0,'Inventory detail'!E190-0))</x:f>
        <x:v>2400</x:v>
      </x:c>
      <x:c r="U1291" s="12" t="n">
        <x:f>IF(O1291=1,J1291*K1291,0)</x:f>
        <x:v>0</x:v>
      </x:c>
      <x:c r="V1291" s="13" t="str">
        <x:f>IF(O1291=0,"",IF(H1291="","",MAX(H1291,Summary!$E$5)))</x:f>
      </x:c>
      <x:c r="W1291" s="12" t="n">
        <x:f>IF(Q1291="Baseline PO cost",U1291,0)</x:f>
        <x:v>0</x:v>
      </x:c>
      <x:c r="X1291" s="12" t="n">
        <x:f>IF(Q1291="Higher PO cost",U1291,0)</x:f>
        <x:v>0</x:v>
      </x:c>
      <x:c r="Y1291" s="12" t="n">
        <x:f>IF(Q1291="Unclassified",U1291,0)</x:f>
        <x:v>0</x:v>
      </x:c>
    </x:row>
    <x:row r="1292" ht="22" customHeight="1">
      <x:c r="A1292" s="2" t="str">
        <x:v>COIL</x:v>
      </x:c>
      <x:c r="B1292" s="2" t="str">
        <x:v>60</x:v>
      </x:c>
      <x:c r="C1292" s="2" t="str">
        <x:v>33BLK12-4</x:v>
      </x:c>
      <x:c r="D1292" s="2" t="str">
        <x:v>6102924</x:v>
      </x:c>
      <x:c r="E1292" s="2" t="str">
        <x:v>0</x:v>
      </x:c>
      <x:c r="F1292" s="2" t="str">
        <x:v>30</x:v>
      </x:c>
      <x:c r="G1292" s="10" t="n">
        <x:v>46185</x:v>
      </x:c>
      <x:c r="H1292" s="10" t="n">
        <x:v>46185</x:v>
      </x:c>
      <x:c r="I1292" s="7" t="n">
        <x:v>7200</x:v>
      </x:c>
      <x:c r="J1292" s="7" t="n">
        <x:v>7200</x:v>
      </x:c>
      <x:c r="K1292" s="7" t="n">
        <x:v>1</x:v>
      </x:c>
      <x:c r="L1292" s="8" t="n">
        <x:v>19.15</x:v>
      </x:c>
      <x:c r="M1292" s="9" t="n">
        <x:v>1555.2</x:v>
      </x:c>
      <x:c r="N1292" s="2" t="str">
        <x:v>i</x:v>
      </x:c>
      <x:c r="O1292" s="2" t="n">
        <x:v>0</x:v>
      </x:c>
      <x:c r="P1292" s="2" t="n">
        <x:v>100</x:v>
      </x:c>
      <x:c r="Q1292" s="2" t="str">
        <x:v>Unclassified</x:v>
      </x:c>
      <x:c r="R1292" s="2" t="str">
        <x:v>Received</x:v>
      </x:c>
      <x:c r="S1292" s="12" t="n">
        <x:f>IF(AND(ISNUMBER(G1292),G1292&gt;0,G1292&lt;=Summary!$E$5,I1292&gt;0),I1292*K1292,0)</x:f>
        <x:v>7200</x:v>
      </x:c>
      <x:c r="T1292" s="12" t="n">
        <x:f>MIN(S1292,MAX(0,'Inventory detail'!E190-SUM(S1291:S1291)))</x:f>
        <x:v>4100</x:v>
      </x:c>
      <x:c r="U1292" s="12" t="n">
        <x:f>IF(O1292=1,J1292*K1292,0)</x:f>
        <x:v>0</x:v>
      </x:c>
      <x:c r="V1292" s="13" t="str">
        <x:f>IF(O1292=0,"",IF(H1292="","",MAX(H1292,Summary!$E$5)))</x:f>
      </x:c>
      <x:c r="W1292" s="12" t="n">
        <x:f>IF(Q1292="Baseline PO cost",U1292,0)</x:f>
        <x:v>0</x:v>
      </x:c>
      <x:c r="X1292" s="12" t="n">
        <x:f>IF(Q1292="Higher PO cost",U1292,0)</x:f>
        <x:v>0</x:v>
      </x:c>
      <x:c r="Y1292" s="12" t="n">
        <x:f>IF(Q1292="Unclassified",U1292,0)</x:f>
        <x:v>0</x:v>
      </x:c>
    </x:row>
    <x:row r="1293" ht="22" customHeight="1">
      <x:c r="A1293" s="2" t="str">
        <x:v>COIL</x:v>
      </x:c>
      <x:c r="B1293" s="2" t="str">
        <x:v>60</x:v>
      </x:c>
      <x:c r="C1293" s="2" t="str">
        <x:v>33BLK12-4</x:v>
      </x:c>
      <x:c r="D1293" s="2" t="str">
        <x:v>6102918</x:v>
      </x:c>
      <x:c r="E1293" s="2" t="str">
        <x:v>0</x:v>
      </x:c>
      <x:c r="F1293" s="2" t="str">
        <x:v>31</x:v>
      </x:c>
      <x:c r="G1293" s="10" t="n">
        <x:v>46161</x:v>
      </x:c>
      <x:c r="H1293" s="10" t="n">
        <x:v>46160</x:v>
      </x:c>
      <x:c r="I1293" s="7" t="n">
        <x:v>1200</x:v>
      </x:c>
      <x:c r="J1293" s="7" t="n">
        <x:v>1200</x:v>
      </x:c>
      <x:c r="K1293" s="7" t="n">
        <x:v>1</x:v>
      </x:c>
      <x:c r="L1293" s="8" t="n">
        <x:v>19.15</x:v>
      </x:c>
      <x:c r="M1293" s="9" t="n">
        <x:v>259.2</x:v>
      </x:c>
      <x:c r="N1293" s="2" t="str">
        <x:v>i</x:v>
      </x:c>
      <x:c r="O1293" s="2" t="n">
        <x:v>0</x:v>
      </x:c>
      <x:c r="P1293" s="2" t="n">
        <x:v>100</x:v>
      </x:c>
      <x:c r="Q1293" s="2" t="str">
        <x:v>Unclassified</x:v>
      </x:c>
      <x:c r="R1293" s="2" t="str">
        <x:v>Received</x:v>
      </x:c>
      <x:c r="S1293" s="12" t="n">
        <x:f>IF(AND(ISNUMBER(G1293),G1293&gt;0,G1293&lt;=Summary!$E$5,I1293&gt;0),I1293*K1293,0)</x:f>
        <x:v>1200</x:v>
      </x:c>
      <x:c r="T1293" s="12" t="n">
        <x:f>MIN(S1293,MAX(0,'Inventory detail'!E190-SUM(S1291:S1292)))</x:f>
        <x:v>0</x:v>
      </x:c>
      <x:c r="U1293" s="12" t="n">
        <x:f>IF(O1293=1,J1293*K1293,0)</x:f>
        <x:v>0</x:v>
      </x:c>
      <x:c r="V1293" s="13" t="str">
        <x:f>IF(O1293=0,"",IF(H1293="","",MAX(H1293,Summary!$E$5)))</x:f>
      </x:c>
      <x:c r="W1293" s="12" t="n">
        <x:f>IF(Q1293="Baseline PO cost",U1293,0)</x:f>
        <x:v>0</x:v>
      </x:c>
      <x:c r="X1293" s="12" t="n">
        <x:f>IF(Q1293="Higher PO cost",U1293,0)</x:f>
        <x:v>0</x:v>
      </x:c>
      <x:c r="Y1293" s="12" t="n">
        <x:f>IF(Q1293="Unclassified",U1293,0)</x:f>
        <x:v>0</x:v>
      </x:c>
    </x:row>
    <x:row r="1294" ht="22" customHeight="1">
      <x:c r="A1294" s="2" t="str">
        <x:v>COIL</x:v>
      </x:c>
      <x:c r="B1294" s="2" t="str">
        <x:v>60</x:v>
      </x:c>
      <x:c r="C1294" s="2" t="str">
        <x:v>33BLK12-4</x:v>
      </x:c>
      <x:c r="D1294" s="2" t="str">
        <x:v>6102911</x:v>
      </x:c>
      <x:c r="E1294" s="2" t="str">
        <x:v>0</x:v>
      </x:c>
      <x:c r="F1294" s="2" t="str">
        <x:v>29</x:v>
      </x:c>
      <x:c r="G1294" s="10" t="n">
        <x:v>46128</x:v>
      </x:c>
      <x:c r="H1294" s="10" t="n">
        <x:v>46129</x:v>
      </x:c>
      <x:c r="I1294" s="7" t="n">
        <x:v>1200</x:v>
      </x:c>
      <x:c r="J1294" s="7" t="n">
        <x:v>1200</x:v>
      </x:c>
      <x:c r="K1294" s="7" t="n">
        <x:v>1</x:v>
      </x:c>
      <x:c r="L1294" s="8" t="n">
        <x:v>19.15</x:v>
      </x:c>
      <x:c r="M1294" s="9" t="n">
        <x:v>251.64</x:v>
      </x:c>
      <x:c r="N1294" s="2" t="str">
        <x:v>i</x:v>
      </x:c>
      <x:c r="O1294" s="2" t="n">
        <x:v>0</x:v>
      </x:c>
      <x:c r="P1294" s="2" t="n">
        <x:v>100</x:v>
      </x:c>
      <x:c r="Q1294" s="2" t="str">
        <x:v>Unclassified</x:v>
      </x:c>
      <x:c r="R1294" s="2" t="str">
        <x:v>Received</x:v>
      </x:c>
      <x:c r="S1294" s="12" t="n">
        <x:f>IF(AND(ISNUMBER(G1294),G1294&gt;0,G1294&lt;=Summary!$E$5,I1294&gt;0),I1294*K1294,0)</x:f>
        <x:v>1200</x:v>
      </x:c>
      <x:c r="T1294" s="12" t="n">
        <x:f>MIN(S1294,MAX(0,'Inventory detail'!E190-SUM(S1291:S1293)))</x:f>
        <x:v>0</x:v>
      </x:c>
      <x:c r="U1294" s="12" t="n">
        <x:f>IF(O1294=1,J1294*K1294,0)</x:f>
        <x:v>0</x:v>
      </x:c>
      <x:c r="V1294" s="13" t="str">
        <x:f>IF(O1294=0,"",IF(H1294="","",MAX(H1294,Summary!$E$5)))</x:f>
      </x:c>
      <x:c r="W1294" s="12" t="n">
        <x:f>IF(Q1294="Baseline PO cost",U1294,0)</x:f>
        <x:v>0</x:v>
      </x:c>
      <x:c r="X1294" s="12" t="n">
        <x:f>IF(Q1294="Higher PO cost",U1294,0)</x:f>
        <x:v>0</x:v>
      </x:c>
      <x:c r="Y1294" s="12" t="n">
        <x:f>IF(Q1294="Unclassified",U1294,0)</x:f>
        <x:v>0</x:v>
      </x:c>
    </x:row>
    <x:row r="1295" ht="22" customHeight="1">
      <x:c r="A1295" s="2" t="str">
        <x:v>COIL</x:v>
      </x:c>
      <x:c r="B1295" s="2" t="str">
        <x:v>60</x:v>
      </x:c>
      <x:c r="C1295" s="2" t="str">
        <x:v>33BLK12-4</x:v>
      </x:c>
      <x:c r="D1295" s="2" t="str">
        <x:v>6102905</x:v>
      </x:c>
      <x:c r="E1295" s="2" t="str">
        <x:v>0</x:v>
      </x:c>
      <x:c r="F1295" s="2" t="str">
        <x:v>35</x:v>
      </x:c>
      <x:c r="G1295" s="10" t="n">
        <x:v>46111</x:v>
      </x:c>
      <x:c r="H1295" s="10" t="n">
        <x:v>46122</x:v>
      </x:c>
      <x:c r="I1295" s="7" t="n">
        <x:v>1200</x:v>
      </x:c>
      <x:c r="J1295" s="7" t="n">
        <x:v>1200</x:v>
      </x:c>
      <x:c r="K1295" s="7" t="n">
        <x:v>1</x:v>
      </x:c>
      <x:c r="L1295" s="8" t="n">
        <x:v>19.15</x:v>
      </x:c>
      <x:c r="M1295" s="9" t="n">
        <x:v>251.64</x:v>
      </x:c>
      <x:c r="N1295" s="2" t="str">
        <x:v>i</x:v>
      </x:c>
      <x:c r="O1295" s="2" t="n">
        <x:v>0</x:v>
      </x:c>
      <x:c r="P1295" s="2" t="n">
        <x:v>100</x:v>
      </x:c>
      <x:c r="Q1295" s="2" t="str">
        <x:v>Unclassified</x:v>
      </x:c>
      <x:c r="R1295" s="2" t="str">
        <x:v>Received</x:v>
      </x:c>
      <x:c r="S1295" s="12" t="n">
        <x:f>IF(AND(ISNUMBER(G1295),G1295&gt;0,G1295&lt;=Summary!$E$5,I1295&gt;0),I1295*K1295,0)</x:f>
        <x:v>1200</x:v>
      </x:c>
      <x:c r="T1295" s="12" t="n">
        <x:f>MIN(S1295,MAX(0,'Inventory detail'!E190-SUM(S1291:S1294)))</x:f>
        <x:v>0</x:v>
      </x:c>
      <x:c r="U1295" s="12" t="n">
        <x:f>IF(O1295=1,J1295*K1295,0)</x:f>
        <x:v>0</x:v>
      </x:c>
      <x:c r="V1295" s="13" t="str">
        <x:f>IF(O1295=0,"",IF(H1295="","",MAX(H1295,Summary!$E$5)))</x:f>
      </x:c>
      <x:c r="W1295" s="12" t="n">
        <x:f>IF(Q1295="Baseline PO cost",U1295,0)</x:f>
        <x:v>0</x:v>
      </x:c>
      <x:c r="X1295" s="12" t="n">
        <x:f>IF(Q1295="Higher PO cost",U1295,0)</x:f>
        <x:v>0</x:v>
      </x:c>
      <x:c r="Y1295" s="12" t="n">
        <x:f>IF(Q1295="Unclassified",U1295,0)</x:f>
        <x:v>0</x:v>
      </x:c>
    </x:row>
    <x:row r="1296" ht="22" customHeight="1">
      <x:c r="A1296" s="2" t="str">
        <x:v>COIL</x:v>
      </x:c>
      <x:c r="B1296" s="2" t="str">
        <x:v>60</x:v>
      </x:c>
      <x:c r="C1296" s="2" t="str">
        <x:v>33BLK12-4</x:v>
      </x:c>
      <x:c r="D1296" s="2" t="str">
        <x:v>6102897</x:v>
      </x:c>
      <x:c r="E1296" s="2" t="str">
        <x:v>0</x:v>
      </x:c>
      <x:c r="F1296" s="2" t="str">
        <x:v>30</x:v>
      </x:c>
      <x:c r="G1296" s="10" t="n">
        <x:v>46086</x:v>
      </x:c>
      <x:c r="H1296" s="10" t="n">
        <x:v>46094</x:v>
      </x:c>
      <x:c r="I1296" s="7" t="n">
        <x:v>3600</x:v>
      </x:c>
      <x:c r="J1296" s="7" t="n">
        <x:v>3600</x:v>
      </x:c>
      <x:c r="K1296" s="7" t="n">
        <x:v>1</x:v>
      </x:c>
      <x:c r="L1296" s="8" t="n">
        <x:v>19.15</x:v>
      </x:c>
      <x:c r="M1296" s="9" t="n">
        <x:v>754.92</x:v>
      </x:c>
      <x:c r="N1296" s="2" t="str">
        <x:v>i</x:v>
      </x:c>
      <x:c r="O1296" s="2" t="n">
        <x:v>0</x:v>
      </x:c>
      <x:c r="P1296" s="2" t="n">
        <x:v>100</x:v>
      </x:c>
      <x:c r="Q1296" s="2" t="str">
        <x:v>Unclassified</x:v>
      </x:c>
      <x:c r="R1296" s="2" t="str">
        <x:v>Received</x:v>
      </x:c>
      <x:c r="S1296" s="12" t="n">
        <x:f>IF(AND(ISNUMBER(G1296),G1296&gt;0,G1296&lt;=Summary!$E$5,I1296&gt;0),I1296*K1296,0)</x:f>
        <x:v>3600</x:v>
      </x:c>
      <x:c r="T1296" s="12" t="n">
        <x:f>MIN(S1296,MAX(0,'Inventory detail'!E190-SUM(S1291:S1295)))</x:f>
        <x:v>0</x:v>
      </x:c>
      <x:c r="U1296" s="12" t="n">
        <x:f>IF(O1296=1,J1296*K1296,0)</x:f>
        <x:v>0</x:v>
      </x:c>
      <x:c r="V1296" s="13" t="str">
        <x:f>IF(O1296=0,"",IF(H1296="","",MAX(H1296,Summary!$E$5)))</x:f>
      </x:c>
      <x:c r="W1296" s="12" t="n">
        <x:f>IF(Q1296="Baseline PO cost",U1296,0)</x:f>
        <x:v>0</x:v>
      </x:c>
      <x:c r="X1296" s="12" t="n">
        <x:f>IF(Q1296="Higher PO cost",U1296,0)</x:f>
        <x:v>0</x:v>
      </x:c>
      <x:c r="Y1296" s="12" t="n">
        <x:f>IF(Q1296="Unclassified",U1296,0)</x:f>
        <x:v>0</x:v>
      </x:c>
    </x:row>
    <x:row r="1297" ht="22" customHeight="1">
      <x:c r="A1297" s="2" t="str">
        <x:v>COIL</x:v>
      </x:c>
      <x:c r="B1297" s="2" t="str">
        <x:v>60</x:v>
      </x:c>
      <x:c r="C1297" s="2" t="str">
        <x:v>33BLK12-4</x:v>
      </x:c>
      <x:c r="D1297" s="2" t="str">
        <x:v>6102953</x:v>
      </x:c>
      <x:c r="E1297" s="2" t="str">
        <x:v>0</x:v>
      </x:c>
      <x:c r="F1297" s="2" t="str">
        <x:v>31</x:v>
      </x:c>
      <x:c r="G1297" s="10"/>
      <x:c r="H1297" s="10" t="n">
        <x:v>46325</x:v>
      </x:c>
      <x:c r="I1297" s="7" t="n">
        <x:v>1200</x:v>
      </x:c>
      <x:c r="J1297" s="7" t="n">
        <x:v>1200</x:v>
      </x:c>
      <x:c r="K1297" s="7" t="n">
        <x:v>1</x:v>
      </x:c>
      <x:c r="L1297" s="8" t="n">
        <x:v>19.15</x:v>
      </x:c>
      <x:c r="M1297" s="9" t="n">
        <x:v>0</x:v>
      </x:c>
      <x:c r="N1297" s="2" t="str">
        <x:v>a</x:v>
      </x:c>
      <x:c r="O1297" s="2" t="n">
        <x:v>1</x:v>
      </x:c>
      <x:c r="P1297" s="2" t="n">
        <x:v>100</x:v>
      </x:c>
      <x:c r="Q1297" s="2" t="str">
        <x:v>Unclassified</x:v>
      </x:c>
      <x:c r="R1297" s="2" t="str">
        <x:v>Incoming active PO</x:v>
      </x:c>
      <x:c r="S1297" s="12" t="n">
        <x:f>IF(AND(ISNUMBER(G1297),G1297&gt;0,G1297&lt;=Summary!$E$5,I1297&gt;0),I1297*K1297,0)</x:f>
        <x:v>0</x:v>
      </x:c>
      <x:c r="T1297" s="12" t="n">
        <x:f>MIN(S1297,MAX(0,'Inventory detail'!E190-SUM(S1291:S1296)))</x:f>
        <x:v>0</x:v>
      </x:c>
      <x:c r="U1297" s="12" t="n">
        <x:f>IF(O1297=1,J1297*K1297,0)</x:f>
        <x:v>1200</x:v>
      </x:c>
      <x:c r="V1297" s="13" t="n">
        <x:f>IF(O1297=0,"",IF(H1297="","",MAX(H1297,Summary!$E$5)))</x:f>
        <x:v>46325</x:v>
      </x:c>
      <x:c r="W1297" s="12" t="n">
        <x:f>IF(Q1297="Baseline PO cost",U1297,0)</x:f>
        <x:v>0</x:v>
      </x:c>
      <x:c r="X1297" s="12" t="n">
        <x:f>IF(Q1297="Higher PO cost",U1297,0)</x:f>
        <x:v>0</x:v>
      </x:c>
      <x:c r="Y1297" s="12" t="n">
        <x:f>IF(Q1297="Unclassified",U1297,0)</x:f>
        <x:v>1200</x:v>
      </x:c>
    </x:row>
    <x:row r="1298" ht="22" customHeight="1">
      <x:c r="A1298" s="2" t="str">
        <x:v>COIL</x:v>
      </x:c>
      <x:c r="B1298" s="2" t="str">
        <x:v>60</x:v>
      </x:c>
      <x:c r="C1298" s="2" t="str">
        <x:v>35BLK12-4</x:v>
      </x:c>
      <x:c r="D1298" s="2" t="str">
        <x:v>6102947</x:v>
      </x:c>
      <x:c r="E1298" s="2" t="str">
        <x:v>0</x:v>
      </x:c>
      <x:c r="F1298" s="2" t="str">
        <x:v>34</x:v>
      </x:c>
      <x:c r="G1298" s="10" t="n">
        <x:v>46301</x:v>
      </x:c>
      <x:c r="H1298" s="10" t="n">
        <x:v>46304</x:v>
      </x:c>
      <x:c r="I1298" s="7" t="n">
        <x:v>1200</x:v>
      </x:c>
      <x:c r="J1298" s="7" t="n">
        <x:v>1200</x:v>
      </x:c>
      <x:c r="K1298" s="7" t="n">
        <x:v>1</x:v>
      </x:c>
      <x:c r="L1298" s="8" t="n">
        <x:v>20.67</x:v>
      </x:c>
      <x:c r="M1298" s="9" t="n">
        <x:v>279.72</x:v>
      </x:c>
      <x:c r="N1298" s="2" t="str">
        <x:v>i</x:v>
      </x:c>
      <x:c r="O1298" s="2" t="n">
        <x:v>0</x:v>
      </x:c>
      <x:c r="P1298" s="2" t="n">
        <x:v>100</x:v>
      </x:c>
      <x:c r="Q1298" s="2" t="str">
        <x:v>Baseline PO cost</x:v>
      </x:c>
      <x:c r="R1298" s="2" t="str">
        <x:v>Received</x:v>
      </x:c>
      <x:c r="S1298" s="12" t="n">
        <x:f>IF(AND(ISNUMBER(G1298),G1298&gt;0,G1298&lt;=Summary!$E$5,I1298&gt;0),I1298*K1298,0)</x:f>
        <x:v>1200</x:v>
      </x:c>
      <x:c r="T1298" s="12" t="n">
        <x:f>MIN(S1298,MAX(0,'Inventory detail'!E149-0))</x:f>
        <x:v>1200</x:v>
      </x:c>
      <x:c r="U1298" s="12" t="n">
        <x:f>IF(O1298=1,J1298*K1298,0)</x:f>
        <x:v>0</x:v>
      </x:c>
      <x:c r="V1298" s="13" t="str">
        <x:f>IF(O1298=0,"",IF(H1298="","",MAX(H1298,Summary!$E$5)))</x:f>
      </x:c>
      <x:c r="W1298" s="12" t="n">
        <x:f>IF(Q1298="Baseline PO cost",U1298,0)</x:f>
        <x:v>0</x:v>
      </x:c>
      <x:c r="X1298" s="12" t="n">
        <x:f>IF(Q1298="Higher PO cost",U1298,0)</x:f>
        <x:v>0</x:v>
      </x:c>
      <x:c r="Y1298" s="12" t="n">
        <x:f>IF(Q1298="Unclassified",U1298,0)</x:f>
        <x:v>0</x:v>
      </x:c>
    </x:row>
    <x:row r="1299" ht="22" customHeight="1">
      <x:c r="A1299" s="2" t="str">
        <x:v>COIL</x:v>
      </x:c>
      <x:c r="B1299" s="2" t="str">
        <x:v>60</x:v>
      </x:c>
      <x:c r="C1299" s="2" t="str">
        <x:v>35BLK12-4</x:v>
      </x:c>
      <x:c r="D1299" s="2" t="str">
        <x:v>6102937</x:v>
      </x:c>
      <x:c r="E1299" s="2" t="str">
        <x:v>0</x:v>
      </x:c>
      <x:c r="F1299" s="2" t="str">
        <x:v>35</x:v>
      </x:c>
      <x:c r="G1299" s="10" t="n">
        <x:v>46255</x:v>
      </x:c>
      <x:c r="H1299" s="10" t="n">
        <x:v>46254</x:v>
      </x:c>
      <x:c r="I1299" s="7" t="n">
        <x:v>1200</x:v>
      </x:c>
      <x:c r="J1299" s="7" t="n">
        <x:v>1200</x:v>
      </x:c>
      <x:c r="K1299" s="7" t="n">
        <x:v>1</x:v>
      </x:c>
      <x:c r="L1299" s="8" t="n">
        <x:v>20.67</x:v>
      </x:c>
      <x:c r="M1299" s="9" t="n">
        <x:v>279.72</x:v>
      </x:c>
      <x:c r="N1299" s="2" t="str">
        <x:v>i</x:v>
      </x:c>
      <x:c r="O1299" s="2" t="n">
        <x:v>0</x:v>
      </x:c>
      <x:c r="P1299" s="2" t="n">
        <x:v>100</x:v>
      </x:c>
      <x:c r="Q1299" s="2" t="str">
        <x:v>Baseline PO cost</x:v>
      </x:c>
      <x:c r="R1299" s="2" t="str">
        <x:v>Received</x:v>
      </x:c>
      <x:c r="S1299" s="12" t="n">
        <x:f>IF(AND(ISNUMBER(G1299),G1299&gt;0,G1299&lt;=Summary!$E$5,I1299&gt;0),I1299*K1299,0)</x:f>
        <x:v>1200</x:v>
      </x:c>
      <x:c r="T1299" s="12" t="n">
        <x:f>MIN(S1299,MAX(0,'Inventory detail'!E149-SUM(S1298:S1298)))</x:f>
        <x:v>900</x:v>
      </x:c>
      <x:c r="U1299" s="12" t="n">
        <x:f>IF(O1299=1,J1299*K1299,0)</x:f>
        <x:v>0</x:v>
      </x:c>
      <x:c r="V1299" s="13" t="str">
        <x:f>IF(O1299=0,"",IF(H1299="","",MAX(H1299,Summary!$E$5)))</x:f>
      </x:c>
      <x:c r="W1299" s="12" t="n">
        <x:f>IF(Q1299="Baseline PO cost",U1299,0)</x:f>
        <x:v>0</x:v>
      </x:c>
      <x:c r="X1299" s="12" t="n">
        <x:f>IF(Q1299="Higher PO cost",U1299,0)</x:f>
        <x:v>0</x:v>
      </x:c>
      <x:c r="Y1299" s="12" t="n">
        <x:f>IF(Q1299="Unclassified",U1299,0)</x:f>
        <x:v>0</x:v>
      </x:c>
    </x:row>
    <x:row r="1300" ht="22" customHeight="1">
      <x:c r="A1300" s="2" t="str">
        <x:v>COIL</x:v>
      </x:c>
      <x:c r="B1300" s="2" t="str">
        <x:v>60</x:v>
      </x:c>
      <x:c r="C1300" s="2" t="str">
        <x:v>35BLK12-4</x:v>
      </x:c>
      <x:c r="D1300" s="2" t="str">
        <x:v>6102932</x:v>
      </x:c>
      <x:c r="E1300" s="2" t="str">
        <x:v>0</x:v>
      </x:c>
      <x:c r="F1300" s="2" t="str">
        <x:v>29</x:v>
      </x:c>
      <x:c r="G1300" s="10" t="n">
        <x:v>46204</x:v>
      </x:c>
      <x:c r="H1300" s="10" t="n">
        <x:v>46205</x:v>
      </x:c>
      <x:c r="I1300" s="7" t="n">
        <x:v>2400</x:v>
      </x:c>
      <x:c r="J1300" s="7" t="n">
        <x:v>2400</x:v>
      </x:c>
      <x:c r="K1300" s="7" t="n">
        <x:v>1</x:v>
      </x:c>
      <x:c r="L1300" s="8" t="n">
        <x:v>20.67</x:v>
      </x:c>
      <x:c r="M1300" s="9" t="n">
        <x:v>559.44</x:v>
      </x:c>
      <x:c r="N1300" s="2" t="str">
        <x:v>i</x:v>
      </x:c>
      <x:c r="O1300" s="2" t="n">
        <x:v>0</x:v>
      </x:c>
      <x:c r="P1300" s="2" t="n">
        <x:v>100</x:v>
      </x:c>
      <x:c r="Q1300" s="2" t="str">
        <x:v>Baseline PO cost</x:v>
      </x:c>
      <x:c r="R1300" s="2" t="str">
        <x:v>Received</x:v>
      </x:c>
      <x:c r="S1300" s="12" t="n">
        <x:f>IF(AND(ISNUMBER(G1300),G1300&gt;0,G1300&lt;=Summary!$E$5,I1300&gt;0),I1300*K1300,0)</x:f>
        <x:v>2400</x:v>
      </x:c>
      <x:c r="T1300" s="12" t="n">
        <x:f>MIN(S1300,MAX(0,'Inventory detail'!E149-SUM(S1298:S1299)))</x:f>
        <x:v>0</x:v>
      </x:c>
      <x:c r="U1300" s="12" t="n">
        <x:f>IF(O1300=1,J1300*K1300,0)</x:f>
        <x:v>0</x:v>
      </x:c>
      <x:c r="V1300" s="13" t="str">
        <x:f>IF(O1300=0,"",IF(H1300="","",MAX(H1300,Summary!$E$5)))</x:f>
      </x:c>
      <x:c r="W1300" s="12" t="n">
        <x:f>IF(Q1300="Baseline PO cost",U1300,0)</x:f>
        <x:v>0</x:v>
      </x:c>
      <x:c r="X1300" s="12" t="n">
        <x:f>IF(Q1300="Higher PO cost",U1300,0)</x:f>
        <x:v>0</x:v>
      </x:c>
      <x:c r="Y1300" s="12" t="n">
        <x:f>IF(Q1300="Unclassified",U1300,0)</x:f>
        <x:v>0</x:v>
      </x:c>
    </x:row>
    <x:row r="1301" ht="22" customHeight="1">
      <x:c r="A1301" s="2" t="str">
        <x:v>COIL</x:v>
      </x:c>
      <x:c r="B1301" s="2" t="str">
        <x:v>60</x:v>
      </x:c>
      <x:c r="C1301" s="2" t="str">
        <x:v>35BLK12-4</x:v>
      </x:c>
      <x:c r="D1301" s="2" t="str">
        <x:v>6102924</x:v>
      </x:c>
      <x:c r="E1301" s="2" t="str">
        <x:v>0</x:v>
      </x:c>
      <x:c r="F1301" s="2" t="str">
        <x:v>31</x:v>
      </x:c>
      <x:c r="G1301" s="10" t="n">
        <x:v>46185</x:v>
      </x:c>
      <x:c r="H1301" s="10" t="n">
        <x:v>46185</x:v>
      </x:c>
      <x:c r="I1301" s="7" t="n">
        <x:v>1200</x:v>
      </x:c>
      <x:c r="J1301" s="7" t="n">
        <x:v>1200</x:v>
      </x:c>
      <x:c r="K1301" s="7" t="n">
        <x:v>1</x:v>
      </x:c>
      <x:c r="L1301" s="8" t="n">
        <x:v>20.67</x:v>
      </x:c>
      <x:c r="M1301" s="9" t="n">
        <x:v>279.72</x:v>
      </x:c>
      <x:c r="N1301" s="2" t="str">
        <x:v>i</x:v>
      </x:c>
      <x:c r="O1301" s="2" t="n">
        <x:v>0</x:v>
      </x:c>
      <x:c r="P1301" s="2" t="n">
        <x:v>100</x:v>
      </x:c>
      <x:c r="Q1301" s="2" t="str">
        <x:v>Baseline PO cost</x:v>
      </x:c>
      <x:c r="R1301" s="2" t="str">
        <x:v>Received</x:v>
      </x:c>
      <x:c r="S1301" s="12" t="n">
        <x:f>IF(AND(ISNUMBER(G1301),G1301&gt;0,G1301&lt;=Summary!$E$5,I1301&gt;0),I1301*K1301,0)</x:f>
        <x:v>1200</x:v>
      </x:c>
      <x:c r="T1301" s="12" t="n">
        <x:f>MIN(S1301,MAX(0,'Inventory detail'!E149-SUM(S1298:S1300)))</x:f>
        <x:v>0</x:v>
      </x:c>
      <x:c r="U1301" s="12" t="n">
        <x:f>IF(O1301=1,J1301*K1301,0)</x:f>
        <x:v>0</x:v>
      </x:c>
      <x:c r="V1301" s="13" t="str">
        <x:f>IF(O1301=0,"",IF(H1301="","",MAX(H1301,Summary!$E$5)))</x:f>
      </x:c>
      <x:c r="W1301" s="12" t="n">
        <x:f>IF(Q1301="Baseline PO cost",U1301,0)</x:f>
        <x:v>0</x:v>
      </x:c>
      <x:c r="X1301" s="12" t="n">
        <x:f>IF(Q1301="Higher PO cost",U1301,0)</x:f>
        <x:v>0</x:v>
      </x:c>
      <x:c r="Y1301" s="12" t="n">
        <x:f>IF(Q1301="Unclassified",U1301,0)</x:f>
        <x:v>0</x:v>
      </x:c>
    </x:row>
    <x:row r="1302" ht="22" customHeight="1">
      <x:c r="A1302" s="2" t="str">
        <x:v>COIL</x:v>
      </x:c>
      <x:c r="B1302" s="2" t="str">
        <x:v>60</x:v>
      </x:c>
      <x:c r="C1302" s="2" t="str">
        <x:v>35BLK12-4</x:v>
      </x:c>
      <x:c r="D1302" s="2" t="str">
        <x:v>6102918</x:v>
      </x:c>
      <x:c r="E1302" s="2" t="str">
        <x:v>0</x:v>
      </x:c>
      <x:c r="F1302" s="2" t="str">
        <x:v>32</x:v>
      </x:c>
      <x:c r="G1302" s="10" t="n">
        <x:v>46161</x:v>
      </x:c>
      <x:c r="H1302" s="10" t="n">
        <x:v>46160</x:v>
      </x:c>
      <x:c r="I1302" s="7" t="n">
        <x:v>4800</x:v>
      </x:c>
      <x:c r="J1302" s="7" t="n">
        <x:v>4800</x:v>
      </x:c>
      <x:c r="K1302" s="7" t="n">
        <x:v>1</x:v>
      </x:c>
      <x:c r="L1302" s="8" t="n">
        <x:v>20.67</x:v>
      </x:c>
      <x:c r="M1302" s="9" t="n">
        <x:v>1118.88</x:v>
      </x:c>
      <x:c r="N1302" s="2" t="str">
        <x:v>i</x:v>
      </x:c>
      <x:c r="O1302" s="2" t="n">
        <x:v>0</x:v>
      </x:c>
      <x:c r="P1302" s="2" t="n">
        <x:v>100</x:v>
      </x:c>
      <x:c r="Q1302" s="2" t="str">
        <x:v>Baseline PO cost</x:v>
      </x:c>
      <x:c r="R1302" s="2" t="str">
        <x:v>Received</x:v>
      </x:c>
      <x:c r="S1302" s="12" t="n">
        <x:f>IF(AND(ISNUMBER(G1302),G1302&gt;0,G1302&lt;=Summary!$E$5,I1302&gt;0),I1302*K1302,0)</x:f>
        <x:v>4800</x:v>
      </x:c>
      <x:c r="T1302" s="12" t="n">
        <x:f>MIN(S1302,MAX(0,'Inventory detail'!E149-SUM(S1298:S1301)))</x:f>
        <x:v>0</x:v>
      </x:c>
      <x:c r="U1302" s="12" t="n">
        <x:f>IF(O1302=1,J1302*K1302,0)</x:f>
        <x:v>0</x:v>
      </x:c>
      <x:c r="V1302" s="13" t="str">
        <x:f>IF(O1302=0,"",IF(H1302="","",MAX(H1302,Summary!$E$5)))</x:f>
      </x:c>
      <x:c r="W1302" s="12" t="n">
        <x:f>IF(Q1302="Baseline PO cost",U1302,0)</x:f>
        <x:v>0</x:v>
      </x:c>
      <x:c r="X1302" s="12" t="n">
        <x:f>IF(Q1302="Higher PO cost",U1302,0)</x:f>
        <x:v>0</x:v>
      </x:c>
      <x:c r="Y1302" s="12" t="n">
        <x:f>IF(Q1302="Unclassified",U1302,0)</x:f>
        <x:v>0</x:v>
      </x:c>
    </x:row>
    <x:row r="1303" ht="22" customHeight="1">
      <x:c r="A1303" s="2" t="str">
        <x:v>COIL</x:v>
      </x:c>
      <x:c r="B1303" s="2" t="str">
        <x:v>60</x:v>
      </x:c>
      <x:c r="C1303" s="2" t="str">
        <x:v>35BLK12-4</x:v>
      </x:c>
      <x:c r="D1303" s="2" t="str">
        <x:v>6102911</x:v>
      </x:c>
      <x:c r="E1303" s="2" t="str">
        <x:v>0</x:v>
      </x:c>
      <x:c r="F1303" s="2" t="str">
        <x:v>30</x:v>
      </x:c>
      <x:c r="G1303" s="10" t="n">
        <x:v>46128</x:v>
      </x:c>
      <x:c r="H1303" s="10" t="n">
        <x:v>46129</x:v>
      </x:c>
      <x:c r="I1303" s="7" t="n">
        <x:v>1200</x:v>
      </x:c>
      <x:c r="J1303" s="7" t="n">
        <x:v>1200</x:v>
      </x:c>
      <x:c r="K1303" s="7" t="n">
        <x:v>1</x:v>
      </x:c>
      <x:c r="L1303" s="8" t="n">
        <x:v>20.67</x:v>
      </x:c>
      <x:c r="M1303" s="9" t="n">
        <x:v>271.56</x:v>
      </x:c>
      <x:c r="N1303" s="2" t="str">
        <x:v>i</x:v>
      </x:c>
      <x:c r="O1303" s="2" t="n">
        <x:v>0</x:v>
      </x:c>
      <x:c r="P1303" s="2" t="n">
        <x:v>100</x:v>
      </x:c>
      <x:c r="Q1303" s="2" t="str">
        <x:v>Baseline PO cost</x:v>
      </x:c>
      <x:c r="R1303" s="2" t="str">
        <x:v>Received</x:v>
      </x:c>
      <x:c r="S1303" s="12" t="n">
        <x:f>IF(AND(ISNUMBER(G1303),G1303&gt;0,G1303&lt;=Summary!$E$5,I1303&gt;0),I1303*K1303,0)</x:f>
        <x:v>1200</x:v>
      </x:c>
      <x:c r="T1303" s="12" t="n">
        <x:f>MIN(S1303,MAX(0,'Inventory detail'!E149-SUM(S1298:S1302)))</x:f>
        <x:v>0</x:v>
      </x:c>
      <x:c r="U1303" s="12" t="n">
        <x:f>IF(O1303=1,J1303*K1303,0)</x:f>
        <x:v>0</x:v>
      </x:c>
      <x:c r="V1303" s="13" t="str">
        <x:f>IF(O1303=0,"",IF(H1303="","",MAX(H1303,Summary!$E$5)))</x:f>
      </x:c>
      <x:c r="W1303" s="12" t="n">
        <x:f>IF(Q1303="Baseline PO cost",U1303,0)</x:f>
        <x:v>0</x:v>
      </x:c>
      <x:c r="X1303" s="12" t="n">
        <x:f>IF(Q1303="Higher PO cost",U1303,0)</x:f>
        <x:v>0</x:v>
      </x:c>
      <x:c r="Y1303" s="12" t="n">
        <x:f>IF(Q1303="Unclassified",U1303,0)</x:f>
        <x:v>0</x:v>
      </x:c>
    </x:row>
    <x:row r="1304" ht="22" customHeight="1">
      <x:c r="A1304" s="2" t="str">
        <x:v>COIL</x:v>
      </x:c>
      <x:c r="B1304" s="2" t="str">
        <x:v>60</x:v>
      </x:c>
      <x:c r="C1304" s="2" t="str">
        <x:v>35BLK12-4</x:v>
      </x:c>
      <x:c r="D1304" s="2" t="str">
        <x:v>6102905</x:v>
      </x:c>
      <x:c r="E1304" s="2" t="str">
        <x:v>0</x:v>
      </x:c>
      <x:c r="F1304" s="2" t="str">
        <x:v>36</x:v>
      </x:c>
      <x:c r="G1304" s="10" t="n">
        <x:v>46111</x:v>
      </x:c>
      <x:c r="H1304" s="10" t="n">
        <x:v>46122</x:v>
      </x:c>
      <x:c r="I1304" s="7" t="n">
        <x:v>2400</x:v>
      </x:c>
      <x:c r="J1304" s="7" t="n">
        <x:v>2400</x:v>
      </x:c>
      <x:c r="K1304" s="7" t="n">
        <x:v>1</x:v>
      </x:c>
      <x:c r="L1304" s="8" t="n">
        <x:v>20.67</x:v>
      </x:c>
      <x:c r="M1304" s="9" t="n">
        <x:v>543.12</x:v>
      </x:c>
      <x:c r="N1304" s="2" t="str">
        <x:v>i</x:v>
      </x:c>
      <x:c r="O1304" s="2" t="n">
        <x:v>0</x:v>
      </x:c>
      <x:c r="P1304" s="2" t="n">
        <x:v>100</x:v>
      </x:c>
      <x:c r="Q1304" s="2" t="str">
        <x:v>Baseline PO cost</x:v>
      </x:c>
      <x:c r="R1304" s="2" t="str">
        <x:v>Received</x:v>
      </x:c>
      <x:c r="S1304" s="12" t="n">
        <x:f>IF(AND(ISNUMBER(G1304),G1304&gt;0,G1304&lt;=Summary!$E$5,I1304&gt;0),I1304*K1304,0)</x:f>
        <x:v>2400</x:v>
      </x:c>
      <x:c r="T1304" s="12" t="n">
        <x:f>MIN(S1304,MAX(0,'Inventory detail'!E149-SUM(S1298:S1303)))</x:f>
        <x:v>0</x:v>
      </x:c>
      <x:c r="U1304" s="12" t="n">
        <x:f>IF(O1304=1,J1304*K1304,0)</x:f>
        <x:v>0</x:v>
      </x:c>
      <x:c r="V1304" s="13" t="str">
        <x:f>IF(O1304=0,"",IF(H1304="","",MAX(H1304,Summary!$E$5)))</x:f>
      </x:c>
      <x:c r="W1304" s="12" t="n">
        <x:f>IF(Q1304="Baseline PO cost",U1304,0)</x:f>
        <x:v>0</x:v>
      </x:c>
      <x:c r="X1304" s="12" t="n">
        <x:f>IF(Q1304="Higher PO cost",U1304,0)</x:f>
        <x:v>0</x:v>
      </x:c>
      <x:c r="Y1304" s="12" t="n">
        <x:f>IF(Q1304="Unclassified",U1304,0)</x:f>
        <x:v>0</x:v>
      </x:c>
    </x:row>
    <x:row r="1305" ht="22" customHeight="1">
      <x:c r="A1305" s="2" t="str">
        <x:v>COIL</x:v>
      </x:c>
      <x:c r="B1305" s="2" t="str">
        <x:v>60</x:v>
      </x:c>
      <x:c r="C1305" s="2" t="str">
        <x:v>35BLK12-4</x:v>
      </x:c>
      <x:c r="D1305" s="2" t="str">
        <x:v>6102897</x:v>
      </x:c>
      <x:c r="E1305" s="2" t="str">
        <x:v>0</x:v>
      </x:c>
      <x:c r="F1305" s="2" t="str">
        <x:v>31</x:v>
      </x:c>
      <x:c r="G1305" s="10" t="n">
        <x:v>46086</x:v>
      </x:c>
      <x:c r="H1305" s="10" t="n">
        <x:v>46094</x:v>
      </x:c>
      <x:c r="I1305" s="7" t="n">
        <x:v>4800</x:v>
      </x:c>
      <x:c r="J1305" s="7" t="n">
        <x:v>4800</x:v>
      </x:c>
      <x:c r="K1305" s="7" t="n">
        <x:v>1</x:v>
      </x:c>
      <x:c r="L1305" s="8" t="n">
        <x:v>20.67</x:v>
      </x:c>
      <x:c r="M1305" s="9" t="n">
        <x:v>1086.24</x:v>
      </x:c>
      <x:c r="N1305" s="2" t="str">
        <x:v>i</x:v>
      </x:c>
      <x:c r="O1305" s="2" t="n">
        <x:v>0</x:v>
      </x:c>
      <x:c r="P1305" s="2" t="n">
        <x:v>100</x:v>
      </x:c>
      <x:c r="Q1305" s="2" t="str">
        <x:v>Baseline PO cost</x:v>
      </x:c>
      <x:c r="R1305" s="2" t="str">
        <x:v>Received</x:v>
      </x:c>
      <x:c r="S1305" s="12" t="n">
        <x:f>IF(AND(ISNUMBER(G1305),G1305&gt;0,G1305&lt;=Summary!$E$5,I1305&gt;0),I1305*K1305,0)</x:f>
        <x:v>4800</x:v>
      </x:c>
      <x:c r="T1305" s="12" t="n">
        <x:f>MIN(S1305,MAX(0,'Inventory detail'!E149-SUM(S1298:S1304)))</x:f>
        <x:v>0</x:v>
      </x:c>
      <x:c r="U1305" s="12" t="n">
        <x:f>IF(O1305=1,J1305*K1305,0)</x:f>
        <x:v>0</x:v>
      </x:c>
      <x:c r="V1305" s="13" t="str">
        <x:f>IF(O1305=0,"",IF(H1305="","",MAX(H1305,Summary!$E$5)))</x:f>
      </x:c>
      <x:c r="W1305" s="12" t="n">
        <x:f>IF(Q1305="Baseline PO cost",U1305,0)</x:f>
        <x:v>0</x:v>
      </x:c>
      <x:c r="X1305" s="12" t="n">
        <x:f>IF(Q1305="Higher PO cost",U1305,0)</x:f>
        <x:v>0</x:v>
      </x:c>
      <x:c r="Y1305" s="12" t="n">
        <x:f>IF(Q1305="Unclassified",U1305,0)</x:f>
        <x:v>0</x:v>
      </x:c>
    </x:row>
    <x:row r="1306" ht="22" customHeight="1">
      <x:c r="A1306" s="2" t="str">
        <x:v>COIL</x:v>
      </x:c>
      <x:c r="B1306" s="2" t="str">
        <x:v>60</x:v>
      </x:c>
      <x:c r="C1306" s="2" t="str">
        <x:v>35BLK12-4</x:v>
      </x:c>
      <x:c r="D1306" s="2" t="str">
        <x:v>6102962</x:v>
      </x:c>
      <x:c r="E1306" s="2" t="str">
        <x:v>0</x:v>
      </x:c>
      <x:c r="F1306" s="2" t="str">
        <x:v>32</x:v>
      </x:c>
      <x:c r="G1306" s="10"/>
      <x:c r="H1306" s="10" t="n">
        <x:v>46346</x:v>
      </x:c>
      <x:c r="I1306" s="7" t="n">
        <x:v>2400</x:v>
      </x:c>
      <x:c r="J1306" s="7" t="n">
        <x:v>2400</x:v>
      </x:c>
      <x:c r="K1306" s="7" t="n">
        <x:v>1</x:v>
      </x:c>
      <x:c r="L1306" s="8" t="n">
        <x:v>20.67</x:v>
      </x:c>
      <x:c r="M1306" s="9" t="n">
        <x:v>0</x:v>
      </x:c>
      <x:c r="N1306" s="2" t="str">
        <x:v>a</x:v>
      </x:c>
      <x:c r="O1306" s="2" t="n">
        <x:v>1</x:v>
      </x:c>
      <x:c r="P1306" s="2" t="n">
        <x:v>100</x:v>
      </x:c>
      <x:c r="Q1306" s="2" t="str">
        <x:v>Baseline PO cost</x:v>
      </x:c>
      <x:c r="R1306" s="2" t="str">
        <x:v>Incoming active PO</x:v>
      </x:c>
      <x:c r="S1306" s="12" t="n">
        <x:f>IF(AND(ISNUMBER(G1306),G1306&gt;0,G1306&lt;=Summary!$E$5,I1306&gt;0),I1306*K1306,0)</x:f>
        <x:v>0</x:v>
      </x:c>
      <x:c r="T1306" s="12" t="n">
        <x:f>MIN(S1306,MAX(0,'Inventory detail'!E149-SUM(S1298:S1305)))</x:f>
        <x:v>0</x:v>
      </x:c>
      <x:c r="U1306" s="12" t="n">
        <x:f>IF(O1306=1,J1306*K1306,0)</x:f>
        <x:v>2400</x:v>
      </x:c>
      <x:c r="V1306" s="13" t="n">
        <x:f>IF(O1306=0,"",IF(H1306="","",MAX(H1306,Summary!$E$5)))</x:f>
        <x:v>46346</x:v>
      </x:c>
      <x:c r="W1306" s="12" t="n">
        <x:f>IF(Q1306="Baseline PO cost",U1306,0)</x:f>
        <x:v>2400</x:v>
      </x:c>
      <x:c r="X1306" s="12" t="n">
        <x:f>IF(Q1306="Higher PO cost",U1306,0)</x:f>
        <x:v>0</x:v>
      </x:c>
      <x:c r="Y1306" s="12" t="n">
        <x:f>IF(Q1306="Unclassified",U1306,0)</x:f>
        <x:v>0</x:v>
      </x:c>
    </x:row>
    <x:row r="1307" ht="22" customHeight="1">
      <x:c r="A1307" s="2" t="str">
        <x:v>COIL</x:v>
      </x:c>
      <x:c r="B1307" s="2" t="str">
        <x:v>60</x:v>
      </x:c>
      <x:c r="C1307" s="2" t="str">
        <x:v>35BLK12-4</x:v>
      </x:c>
      <x:c r="D1307" s="2" t="str">
        <x:v>6102953</x:v>
      </x:c>
      <x:c r="E1307" s="2" t="str">
        <x:v>0</x:v>
      </x:c>
      <x:c r="F1307" s="2" t="str">
        <x:v>32</x:v>
      </x:c>
      <x:c r="G1307" s="10"/>
      <x:c r="H1307" s="10" t="n">
        <x:v>46325</x:v>
      </x:c>
      <x:c r="I1307" s="7" t="n">
        <x:v>4800</x:v>
      </x:c>
      <x:c r="J1307" s="7" t="n">
        <x:v>4800</x:v>
      </x:c>
      <x:c r="K1307" s="7" t="n">
        <x:v>1</x:v>
      </x:c>
      <x:c r="L1307" s="8" t="n">
        <x:v>20.67</x:v>
      </x:c>
      <x:c r="M1307" s="9" t="n">
        <x:v>0</x:v>
      </x:c>
      <x:c r="N1307" s="2" t="str">
        <x:v>a</x:v>
      </x:c>
      <x:c r="O1307" s="2" t="n">
        <x:v>1</x:v>
      </x:c>
      <x:c r="P1307" s="2" t="n">
        <x:v>100</x:v>
      </x:c>
      <x:c r="Q1307" s="2" t="str">
        <x:v>Baseline PO cost</x:v>
      </x:c>
      <x:c r="R1307" s="2" t="str">
        <x:v>Incoming active PO</x:v>
      </x:c>
      <x:c r="S1307" s="12" t="n">
        <x:f>IF(AND(ISNUMBER(G1307),G1307&gt;0,G1307&lt;=Summary!$E$5,I1307&gt;0),I1307*K1307,0)</x:f>
        <x:v>0</x:v>
      </x:c>
      <x:c r="T1307" s="12" t="n">
        <x:f>MIN(S1307,MAX(0,'Inventory detail'!E149-SUM(S1298:S1306)))</x:f>
        <x:v>0</x:v>
      </x:c>
      <x:c r="U1307" s="12" t="n">
        <x:f>IF(O1307=1,J1307*K1307,0)</x:f>
        <x:v>4800</x:v>
      </x:c>
      <x:c r="V1307" s="13" t="n">
        <x:f>IF(O1307=0,"",IF(H1307="","",MAX(H1307,Summary!$E$5)))</x:f>
        <x:v>46325</x:v>
      </x:c>
      <x:c r="W1307" s="12" t="n">
        <x:f>IF(Q1307="Baseline PO cost",U1307,0)</x:f>
        <x:v>4800</x:v>
      </x:c>
      <x:c r="X1307" s="12" t="n">
        <x:f>IF(Q1307="Higher PO cost",U1307,0)</x:f>
        <x:v>0</x:v>
      </x:c>
      <x:c r="Y1307" s="12" t="n">
        <x:f>IF(Q1307="Unclassified",U1307,0)</x:f>
        <x:v>0</x:v>
      </x:c>
    </x:row>
    <x:row r="1308" ht="22" customHeight="1">
      <x:c r="A1308" s="2" t="str">
        <x:v>COIL</x:v>
      </x:c>
      <x:c r="B1308" s="2" t="str">
        <x:v>60</x:v>
      </x:c>
      <x:c r="C1308" s="2" t="str">
        <x:v>38BLK12-4</x:v>
      </x:c>
      <x:c r="D1308" s="2" t="str">
        <x:v>6102937</x:v>
      </x:c>
      <x:c r="E1308" s="2" t="str">
        <x:v>0</x:v>
      </x:c>
      <x:c r="F1308" s="2" t="str">
        <x:v>36</x:v>
      </x:c>
      <x:c r="G1308" s="10" t="n">
        <x:v>46255</x:v>
      </x:c>
      <x:c r="H1308" s="10" t="n">
        <x:v>46254</x:v>
      </x:c>
      <x:c r="I1308" s="7" t="n">
        <x:v>1200</x:v>
      </x:c>
      <x:c r="J1308" s="7" t="n">
        <x:v>1200</x:v>
      </x:c>
      <x:c r="K1308" s="7" t="n">
        <x:v>1</x:v>
      </x:c>
      <x:c r="L1308" s="8" t="n">
        <x:v>24.64</x:v>
      </x:c>
      <x:c r="M1308" s="9" t="n">
        <x:v>333.48</x:v>
      </x:c>
      <x:c r="N1308" s="2" t="str">
        <x:v>i</x:v>
      </x:c>
      <x:c r="O1308" s="2" t="n">
        <x:v>0</x:v>
      </x:c>
      <x:c r="P1308" s="2" t="n">
        <x:v>100</x:v>
      </x:c>
      <x:c r="Q1308" s="2" t="str">
        <x:v>Baseline PO cost</x:v>
      </x:c>
      <x:c r="R1308" s="2" t="str">
        <x:v>Received</x:v>
      </x:c>
      <x:c r="S1308" s="12" t="n">
        <x:f>IF(AND(ISNUMBER(G1308),G1308&gt;0,G1308&lt;=Summary!$E$5,I1308&gt;0),I1308*K1308,0)</x:f>
        <x:v>1200</x:v>
      </x:c>
      <x:c r="T1308" s="12" t="n">
        <x:f>MIN(S1308,MAX(0,'Inventory detail'!E212-0))</x:f>
        <x:v>100</x:v>
      </x:c>
      <x:c r="U1308" s="12" t="n">
        <x:f>IF(O1308=1,J1308*K1308,0)</x:f>
        <x:v>0</x:v>
      </x:c>
      <x:c r="V1308" s="13" t="str">
        <x:f>IF(O1308=0,"",IF(H1308="","",MAX(H1308,Summary!$E$5)))</x:f>
      </x:c>
      <x:c r="W1308" s="12" t="n">
        <x:f>IF(Q1308="Baseline PO cost",U1308,0)</x:f>
        <x:v>0</x:v>
      </x:c>
      <x:c r="X1308" s="12" t="n">
        <x:f>IF(Q1308="Higher PO cost",U1308,0)</x:f>
        <x:v>0</x:v>
      </x:c>
      <x:c r="Y1308" s="12" t="n">
        <x:f>IF(Q1308="Unclassified",U1308,0)</x:f>
        <x:v>0</x:v>
      </x:c>
    </x:row>
    <x:row r="1309" ht="22" customHeight="1">
      <x:c r="A1309" s="2" t="str">
        <x:v>COIL</x:v>
      </x:c>
      <x:c r="B1309" s="2" t="str">
        <x:v>60</x:v>
      </x:c>
      <x:c r="C1309" s="2" t="str">
        <x:v>38BLK12-4</x:v>
      </x:c>
      <x:c r="D1309" s="2" t="str">
        <x:v>6102932</x:v>
      </x:c>
      <x:c r="E1309" s="2" t="str">
        <x:v>0</x:v>
      </x:c>
      <x:c r="F1309" s="2" t="str">
        <x:v>30</x:v>
      </x:c>
      <x:c r="G1309" s="10" t="n">
        <x:v>46204</x:v>
      </x:c>
      <x:c r="H1309" s="10" t="n">
        <x:v>46205</x:v>
      </x:c>
      <x:c r="I1309" s="7" t="n">
        <x:v>1200</x:v>
      </x:c>
      <x:c r="J1309" s="7" t="n">
        <x:v>1200</x:v>
      </x:c>
      <x:c r="K1309" s="7" t="n">
        <x:v>1</x:v>
      </x:c>
      <x:c r="L1309" s="8" t="n">
        <x:v>24.64</x:v>
      </x:c>
      <x:c r="M1309" s="9" t="n">
        <x:v>333.48</x:v>
      </x:c>
      <x:c r="N1309" s="2" t="str">
        <x:v>i</x:v>
      </x:c>
      <x:c r="O1309" s="2" t="n">
        <x:v>0</x:v>
      </x:c>
      <x:c r="P1309" s="2" t="n">
        <x:v>100</x:v>
      </x:c>
      <x:c r="Q1309" s="2" t="str">
        <x:v>Baseline PO cost</x:v>
      </x:c>
      <x:c r="R1309" s="2" t="str">
        <x:v>Received</x:v>
      </x:c>
      <x:c r="S1309" s="12" t="n">
        <x:f>IF(AND(ISNUMBER(G1309),G1309&gt;0,G1309&lt;=Summary!$E$5,I1309&gt;0),I1309*K1309,0)</x:f>
        <x:v>1200</x:v>
      </x:c>
      <x:c r="T1309" s="12" t="n">
        <x:f>MIN(S1309,MAX(0,'Inventory detail'!E212-SUM(S1308:S1308)))</x:f>
        <x:v>0</x:v>
      </x:c>
      <x:c r="U1309" s="12" t="n">
        <x:f>IF(O1309=1,J1309*K1309,0)</x:f>
        <x:v>0</x:v>
      </x:c>
      <x:c r="V1309" s="13" t="str">
        <x:f>IF(O1309=0,"",IF(H1309="","",MAX(H1309,Summary!$E$5)))</x:f>
      </x:c>
      <x:c r="W1309" s="12" t="n">
        <x:f>IF(Q1309="Baseline PO cost",U1309,0)</x:f>
        <x:v>0</x:v>
      </x:c>
      <x:c r="X1309" s="12" t="n">
        <x:f>IF(Q1309="Higher PO cost",U1309,0)</x:f>
        <x:v>0</x:v>
      </x:c>
      <x:c r="Y1309" s="12" t="n">
        <x:f>IF(Q1309="Unclassified",U1309,0)</x:f>
        <x:v>0</x:v>
      </x:c>
    </x:row>
    <x:row r="1310" ht="22" customHeight="1">
      <x:c r="A1310" s="2" t="str">
        <x:v>COIL</x:v>
      </x:c>
      <x:c r="B1310" s="2" t="str">
        <x:v>60</x:v>
      </x:c>
      <x:c r="C1310" s="2" t="str">
        <x:v>38BLK12-4</x:v>
      </x:c>
      <x:c r="D1310" s="2" t="str">
        <x:v>6102911</x:v>
      </x:c>
      <x:c r="E1310" s="2" t="str">
        <x:v>0</x:v>
      </x:c>
      <x:c r="F1310" s="2" t="str">
        <x:v>31</x:v>
      </x:c>
      <x:c r="G1310" s="10" t="n">
        <x:v>46128</x:v>
      </x:c>
      <x:c r="H1310" s="10" t="n">
        <x:v>46129</x:v>
      </x:c>
      <x:c r="I1310" s="7" t="n">
        <x:v>1200</x:v>
      </x:c>
      <x:c r="J1310" s="7" t="n">
        <x:v>1200</x:v>
      </x:c>
      <x:c r="K1310" s="7" t="n">
        <x:v>1</x:v>
      </x:c>
      <x:c r="L1310" s="8" t="n">
        <x:v>24.64</x:v>
      </x:c>
      <x:c r="M1310" s="9" t="n">
        <x:v>323.76</x:v>
      </x:c>
      <x:c r="N1310" s="2" t="str">
        <x:v>i</x:v>
      </x:c>
      <x:c r="O1310" s="2" t="n">
        <x:v>0</x:v>
      </x:c>
      <x:c r="P1310" s="2" t="n">
        <x:v>100</x:v>
      </x:c>
      <x:c r="Q1310" s="2" t="str">
        <x:v>Baseline PO cost</x:v>
      </x:c>
      <x:c r="R1310" s="2" t="str">
        <x:v>Received</x:v>
      </x:c>
      <x:c r="S1310" s="12" t="n">
        <x:f>IF(AND(ISNUMBER(G1310),G1310&gt;0,G1310&lt;=Summary!$E$5,I1310&gt;0),I1310*K1310,0)</x:f>
        <x:v>1200</x:v>
      </x:c>
      <x:c r="T1310" s="12" t="n">
        <x:f>MIN(S1310,MAX(0,'Inventory detail'!E212-SUM(S1308:S1309)))</x:f>
        <x:v>0</x:v>
      </x:c>
      <x:c r="U1310" s="12" t="n">
        <x:f>IF(O1310=1,J1310*K1310,0)</x:f>
        <x:v>0</x:v>
      </x:c>
      <x:c r="V1310" s="13" t="str">
        <x:f>IF(O1310=0,"",IF(H1310="","",MAX(H1310,Summary!$E$5)))</x:f>
      </x:c>
      <x:c r="W1310" s="12" t="n">
        <x:f>IF(Q1310="Baseline PO cost",U1310,0)</x:f>
        <x:v>0</x:v>
      </x:c>
      <x:c r="X1310" s="12" t="n">
        <x:f>IF(Q1310="Higher PO cost",U1310,0)</x:f>
        <x:v>0</x:v>
      </x:c>
      <x:c r="Y1310" s="12" t="n">
        <x:f>IF(Q1310="Unclassified",U1310,0)</x:f>
        <x:v>0</x:v>
      </x:c>
    </x:row>
    <x:row r="1311" ht="22" customHeight="1">
      <x:c r="A1311" s="2" t="str">
        <x:v>COIL</x:v>
      </x:c>
      <x:c r="B1311" s="2" t="str">
        <x:v>60</x:v>
      </x:c>
      <x:c r="C1311" s="2" t="str">
        <x:v>38BLK12-4</x:v>
      </x:c>
      <x:c r="D1311" s="2" t="str">
        <x:v>6102897</x:v>
      </x:c>
      <x:c r="E1311" s="2" t="str">
        <x:v>0</x:v>
      </x:c>
      <x:c r="F1311" s="2" t="str">
        <x:v>32</x:v>
      </x:c>
      <x:c r="G1311" s="10" t="n">
        <x:v>46086</x:v>
      </x:c>
      <x:c r="H1311" s="10" t="n">
        <x:v>46094</x:v>
      </x:c>
      <x:c r="I1311" s="7" t="n">
        <x:v>2400</x:v>
      </x:c>
      <x:c r="J1311" s="7" t="n">
        <x:v>2400</x:v>
      </x:c>
      <x:c r="K1311" s="7" t="n">
        <x:v>1</x:v>
      </x:c>
      <x:c r="L1311" s="8" t="n">
        <x:v>24.64</x:v>
      </x:c>
      <x:c r="M1311" s="9" t="n">
        <x:v>647.52</x:v>
      </x:c>
      <x:c r="N1311" s="2" t="str">
        <x:v>i</x:v>
      </x:c>
      <x:c r="O1311" s="2" t="n">
        <x:v>0</x:v>
      </x:c>
      <x:c r="P1311" s="2" t="n">
        <x:v>100</x:v>
      </x:c>
      <x:c r="Q1311" s="2" t="str">
        <x:v>Baseline PO cost</x:v>
      </x:c>
      <x:c r="R1311" s="2" t="str">
        <x:v>Received</x:v>
      </x:c>
      <x:c r="S1311" s="12" t="n">
        <x:f>IF(AND(ISNUMBER(G1311),G1311&gt;0,G1311&lt;=Summary!$E$5,I1311&gt;0),I1311*K1311,0)</x:f>
        <x:v>2400</x:v>
      </x:c>
      <x:c r="T1311" s="12" t="n">
        <x:f>MIN(S1311,MAX(0,'Inventory detail'!E212-SUM(S1308:S1310)))</x:f>
        <x:v>0</x:v>
      </x:c>
      <x:c r="U1311" s="12" t="n">
        <x:f>IF(O1311=1,J1311*K1311,0)</x:f>
        <x:v>0</x:v>
      </x:c>
      <x:c r="V1311" s="13" t="str">
        <x:f>IF(O1311=0,"",IF(H1311="","",MAX(H1311,Summary!$E$5)))</x:f>
      </x:c>
      <x:c r="W1311" s="12" t="n">
        <x:f>IF(Q1311="Baseline PO cost",U1311,0)</x:f>
        <x:v>0</x:v>
      </x:c>
      <x:c r="X1311" s="12" t="n">
        <x:f>IF(Q1311="Higher PO cost",U1311,0)</x:f>
        <x:v>0</x:v>
      </x:c>
      <x:c r="Y1311" s="12" t="n">
        <x:f>IF(Q1311="Unclassified",U1311,0)</x:f>
        <x:v>0</x:v>
      </x:c>
    </x:row>
    <x:row r="1312" ht="22" customHeight="1">
      <x:c r="A1312" s="2" t="str">
        <x:v>COIL</x:v>
      </x:c>
      <x:c r="B1312" s="2" t="str">
        <x:v>60</x:v>
      </x:c>
      <x:c r="C1312" s="2" t="str">
        <x:v>38BLK12-4</x:v>
      </x:c>
      <x:c r="D1312" s="2" t="str">
        <x:v>6102892</x:v>
      </x:c>
      <x:c r="E1312" s="2" t="str">
        <x:v>0</x:v>
      </x:c>
      <x:c r="F1312" s="2" t="str">
        <x:v>32</x:v>
      </x:c>
      <x:c r="G1312" s="10" t="n">
        <x:v>46059</x:v>
      </x:c>
      <x:c r="H1312" s="10" t="n">
        <x:v>46059</x:v>
      </x:c>
      <x:c r="I1312" s="7" t="n">
        <x:v>1200</x:v>
      </x:c>
      <x:c r="J1312" s="7" t="n">
        <x:v>1200</x:v>
      </x:c>
      <x:c r="K1312" s="7" t="n">
        <x:v>1</x:v>
      </x:c>
      <x:c r="L1312" s="8" t="n">
        <x:v>24.64</x:v>
      </x:c>
      <x:c r="M1312" s="9" t="n">
        <x:v>323.76</x:v>
      </x:c>
      <x:c r="N1312" s="2" t="str">
        <x:v>i</x:v>
      </x:c>
      <x:c r="O1312" s="2" t="n">
        <x:v>0</x:v>
      </x:c>
      <x:c r="P1312" s="2" t="n">
        <x:v>100</x:v>
      </x:c>
      <x:c r="Q1312" s="2" t="str">
        <x:v>Baseline PO cost</x:v>
      </x:c>
      <x:c r="R1312" s="2" t="str">
        <x:v>Received</x:v>
      </x:c>
      <x:c r="S1312" s="12" t="n">
        <x:f>IF(AND(ISNUMBER(G1312),G1312&gt;0,G1312&lt;=Summary!$E$5,I1312&gt;0),I1312*K1312,0)</x:f>
        <x:v>1200</x:v>
      </x:c>
      <x:c r="T1312" s="12" t="n">
        <x:f>MIN(S1312,MAX(0,'Inventory detail'!E212-SUM(S1308:S1311)))</x:f>
        <x:v>0</x:v>
      </x:c>
      <x:c r="U1312" s="12" t="n">
        <x:f>IF(O1312=1,J1312*K1312,0)</x:f>
        <x:v>0</x:v>
      </x:c>
      <x:c r="V1312" s="13" t="str">
        <x:f>IF(O1312=0,"",IF(H1312="","",MAX(H1312,Summary!$E$5)))</x:f>
      </x:c>
      <x:c r="W1312" s="12" t="n">
        <x:f>IF(Q1312="Baseline PO cost",U1312,0)</x:f>
        <x:v>0</x:v>
      </x:c>
      <x:c r="X1312" s="12" t="n">
        <x:f>IF(Q1312="Higher PO cost",U1312,0)</x:f>
        <x:v>0</x:v>
      </x:c>
      <x:c r="Y1312" s="12" t="n">
        <x:f>IF(Q1312="Unclassified",U1312,0)</x:f>
        <x:v>0</x:v>
      </x:c>
    </x:row>
    <x:row r="1313" ht="22" customHeight="1">
      <x:c r="A1313" s="2" t="str">
        <x:v>COIL</x:v>
      </x:c>
      <x:c r="B1313" s="2" t="str">
        <x:v>60</x:v>
      </x:c>
      <x:c r="C1313" s="2" t="str">
        <x:v>38BLK12-4</x:v>
      </x:c>
      <x:c r="D1313" s="2" t="str">
        <x:v>6102962</x:v>
      </x:c>
      <x:c r="E1313" s="2" t="str">
        <x:v>0</x:v>
      </x:c>
      <x:c r="F1313" s="2" t="str">
        <x:v>33</x:v>
      </x:c>
      <x:c r="G1313" s="10"/>
      <x:c r="H1313" s="10" t="n">
        <x:v>46346</x:v>
      </x:c>
      <x:c r="I1313" s="7" t="n">
        <x:v>1200</x:v>
      </x:c>
      <x:c r="J1313" s="7" t="n">
        <x:v>1200</x:v>
      </x:c>
      <x:c r="K1313" s="7" t="n">
        <x:v>1</x:v>
      </x:c>
      <x:c r="L1313" s="8" t="n">
        <x:v>24.64</x:v>
      </x:c>
      <x:c r="M1313" s="9" t="n">
        <x:v>0</x:v>
      </x:c>
      <x:c r="N1313" s="2" t="str">
        <x:v>a</x:v>
      </x:c>
      <x:c r="O1313" s="2" t="n">
        <x:v>1</x:v>
      </x:c>
      <x:c r="P1313" s="2" t="n">
        <x:v>100</x:v>
      </x:c>
      <x:c r="Q1313" s="2" t="str">
        <x:v>Baseline PO cost</x:v>
      </x:c>
      <x:c r="R1313" s="2" t="str">
        <x:v>Incoming active PO</x:v>
      </x:c>
      <x:c r="S1313" s="12" t="n">
        <x:f>IF(AND(ISNUMBER(G1313),G1313&gt;0,G1313&lt;=Summary!$E$5,I1313&gt;0),I1313*K1313,0)</x:f>
        <x:v>0</x:v>
      </x:c>
      <x:c r="T1313" s="12" t="n">
        <x:f>MIN(S1313,MAX(0,'Inventory detail'!E212-SUM(S1308:S1312)))</x:f>
        <x:v>0</x:v>
      </x:c>
      <x:c r="U1313" s="12" t="n">
        <x:f>IF(O1313=1,J1313*K1313,0)</x:f>
        <x:v>1200</x:v>
      </x:c>
      <x:c r="V1313" s="13" t="n">
        <x:f>IF(O1313=0,"",IF(H1313="","",MAX(H1313,Summary!$E$5)))</x:f>
        <x:v>46346</x:v>
      </x:c>
      <x:c r="W1313" s="12" t="n">
        <x:f>IF(Q1313="Baseline PO cost",U1313,0)</x:f>
        <x:v>1200</x:v>
      </x:c>
      <x:c r="X1313" s="12" t="n">
        <x:f>IF(Q1313="Higher PO cost",U1313,0)</x:f>
        <x:v>0</x:v>
      </x:c>
      <x:c r="Y1313" s="12" t="n">
        <x:f>IF(Q1313="Unclassified",U1313,0)</x:f>
        <x:v>0</x:v>
      </x:c>
    </x:row>
    <x:row r="1314" ht="22" customHeight="1">
      <x:c r="A1314" s="2" t="str">
        <x:v>COIL</x:v>
      </x:c>
      <x:c r="B1314" s="2" t="str">
        <x:v>60</x:v>
      </x:c>
      <x:c r="C1314" s="2" t="str">
        <x:v>38BLK12-4</x:v>
      </x:c>
      <x:c r="D1314" s="2" t="str">
        <x:v>6102953</x:v>
      </x:c>
      <x:c r="E1314" s="2" t="str">
        <x:v>0</x:v>
      </x:c>
      <x:c r="F1314" s="2" t="str">
        <x:v>33</x:v>
      </x:c>
      <x:c r="G1314" s="10"/>
      <x:c r="H1314" s="10" t="n">
        <x:v>46325</x:v>
      </x:c>
      <x:c r="I1314" s="7" t="n">
        <x:v>3600</x:v>
      </x:c>
      <x:c r="J1314" s="7" t="n">
        <x:v>3600</x:v>
      </x:c>
      <x:c r="K1314" s="7" t="n">
        <x:v>1</x:v>
      </x:c>
      <x:c r="L1314" s="8" t="n">
        <x:v>24.64</x:v>
      </x:c>
      <x:c r="M1314" s="9" t="n">
        <x:v>0</x:v>
      </x:c>
      <x:c r="N1314" s="2" t="str">
        <x:v>a</x:v>
      </x:c>
      <x:c r="O1314" s="2" t="n">
        <x:v>1</x:v>
      </x:c>
      <x:c r="P1314" s="2" t="n">
        <x:v>100</x:v>
      </x:c>
      <x:c r="Q1314" s="2" t="str">
        <x:v>Baseline PO cost</x:v>
      </x:c>
      <x:c r="R1314" s="2" t="str">
        <x:v>Incoming active PO</x:v>
      </x:c>
      <x:c r="S1314" s="12" t="n">
        <x:f>IF(AND(ISNUMBER(G1314),G1314&gt;0,G1314&lt;=Summary!$E$5,I1314&gt;0),I1314*K1314,0)</x:f>
        <x:v>0</x:v>
      </x:c>
      <x:c r="T1314" s="12" t="n">
        <x:f>MIN(S1314,MAX(0,'Inventory detail'!E212-SUM(S1308:S1313)))</x:f>
        <x:v>0</x:v>
      </x:c>
      <x:c r="U1314" s="12" t="n">
        <x:f>IF(O1314=1,J1314*K1314,0)</x:f>
        <x:v>3600</x:v>
      </x:c>
      <x:c r="V1314" s="13" t="n">
        <x:f>IF(O1314=0,"",IF(H1314="","",MAX(H1314,Summary!$E$5)))</x:f>
        <x:v>46325</x:v>
      </x:c>
      <x:c r="W1314" s="12" t="n">
        <x:f>IF(Q1314="Baseline PO cost",U1314,0)</x:f>
        <x:v>3600</x:v>
      </x:c>
      <x:c r="X1314" s="12" t="n">
        <x:f>IF(Q1314="Higher PO cost",U1314,0)</x:f>
        <x:v>0</x:v>
      </x:c>
      <x:c r="Y1314" s="12" t="n">
        <x:f>IF(Q1314="Unclassified",U1314,0)</x:f>
        <x:v>0</x:v>
      </x:c>
    </x:row>
    <x:row r="1315" ht="22" customHeight="1">
      <x:c r="A1315" s="2" t="str">
        <x:v>COIL</x:v>
      </x:c>
      <x:c r="B1315" s="2" t="str">
        <x:v>60</x:v>
      </x:c>
      <x:c r="C1315" s="2" t="str">
        <x:v>40BLK12-4</x:v>
      </x:c>
      <x:c r="D1315" s="2" t="str">
        <x:v>6102947</x:v>
      </x:c>
      <x:c r="E1315" s="2" t="str">
        <x:v>0</x:v>
      </x:c>
      <x:c r="F1315" s="2" t="str">
        <x:v>35</x:v>
      </x:c>
      <x:c r="G1315" s="10" t="n">
        <x:v>46301</x:v>
      </x:c>
      <x:c r="H1315" s="10" t="n">
        <x:v>46304</x:v>
      </x:c>
      <x:c r="I1315" s="7" t="n">
        <x:v>600</x:v>
      </x:c>
      <x:c r="J1315" s="7" t="n">
        <x:v>600</x:v>
      </x:c>
      <x:c r="K1315" s="7" t="n">
        <x:v>1</x:v>
      </x:c>
      <x:c r="L1315" s="8" t="n">
        <x:v>27.2</x:v>
      </x:c>
      <x:c r="M1315" s="9" t="n">
        <x:v>184.02</x:v>
      </x:c>
      <x:c r="N1315" s="2" t="str">
        <x:v>i</x:v>
      </x:c>
      <x:c r="O1315" s="2" t="n">
        <x:v>0</x:v>
      </x:c>
      <x:c r="P1315" s="2" t="n">
        <x:v>100</x:v>
      </x:c>
      <x:c r="Q1315" s="2" t="str">
        <x:v>Baseline PO cost</x:v>
      </x:c>
      <x:c r="R1315" s="2" t="str">
        <x:v>Received</x:v>
      </x:c>
      <x:c r="S1315" s="12" t="n">
        <x:f>IF(AND(ISNUMBER(G1315),G1315&gt;0,G1315&lt;=Summary!$E$5,I1315&gt;0),I1315*K1315,0)</x:f>
        <x:v>600</x:v>
      </x:c>
      <x:c r="T1315" s="12" t="n">
        <x:f>MIN(S1315,MAX(0,'Inventory detail'!E216-0))</x:f>
        <x:v>600</x:v>
      </x:c>
      <x:c r="U1315" s="12" t="n">
        <x:f>IF(O1315=1,J1315*K1315,0)</x:f>
        <x:v>0</x:v>
      </x:c>
      <x:c r="V1315" s="13" t="str">
        <x:f>IF(O1315=0,"",IF(H1315="","",MAX(H1315,Summary!$E$5)))</x:f>
      </x:c>
      <x:c r="W1315" s="12" t="n">
        <x:f>IF(Q1315="Baseline PO cost",U1315,0)</x:f>
        <x:v>0</x:v>
      </x:c>
      <x:c r="X1315" s="12" t="n">
        <x:f>IF(Q1315="Higher PO cost",U1315,0)</x:f>
        <x:v>0</x:v>
      </x:c>
      <x:c r="Y1315" s="12" t="n">
        <x:f>IF(Q1315="Unclassified",U1315,0)</x:f>
        <x:v>0</x:v>
      </x:c>
    </x:row>
    <x:row r="1316" ht="22" customHeight="1">
      <x:c r="A1316" s="2" t="str">
        <x:v>COIL</x:v>
      </x:c>
      <x:c r="B1316" s="2" t="str">
        <x:v>60</x:v>
      </x:c>
      <x:c r="C1316" s="2" t="str">
        <x:v>40BLK12-4</x:v>
      </x:c>
      <x:c r="D1316" s="2" t="str">
        <x:v>6102937</x:v>
      </x:c>
      <x:c r="E1316" s="2" t="str">
        <x:v>0</x:v>
      </x:c>
      <x:c r="F1316" s="2" t="str">
        <x:v>37</x:v>
      </x:c>
      <x:c r="G1316" s="10" t="n">
        <x:v>46255</x:v>
      </x:c>
      <x:c r="H1316" s="10" t="n">
        <x:v>46254</x:v>
      </x:c>
      <x:c r="I1316" s="7" t="n">
        <x:v>600</x:v>
      </x:c>
      <x:c r="J1316" s="7" t="n">
        <x:v>600</x:v>
      </x:c>
      <x:c r="K1316" s="7" t="n">
        <x:v>1</x:v>
      </x:c>
      <x:c r="L1316" s="8" t="n">
        <x:v>27.2</x:v>
      </x:c>
      <x:c r="M1316" s="9" t="n">
        <x:v>184.02</x:v>
      </x:c>
      <x:c r="N1316" s="2" t="str">
        <x:v>i</x:v>
      </x:c>
      <x:c r="O1316" s="2" t="n">
        <x:v>0</x:v>
      </x:c>
      <x:c r="P1316" s="2" t="n">
        <x:v>100</x:v>
      </x:c>
      <x:c r="Q1316" s="2" t="str">
        <x:v>Baseline PO cost</x:v>
      </x:c>
      <x:c r="R1316" s="2" t="str">
        <x:v>Received</x:v>
      </x:c>
      <x:c r="S1316" s="12" t="n">
        <x:f>IF(AND(ISNUMBER(G1316),G1316&gt;0,G1316&lt;=Summary!$E$5,I1316&gt;0),I1316*K1316,0)</x:f>
        <x:v>600</x:v>
      </x:c>
      <x:c r="T1316" s="12" t="n">
        <x:f>MIN(S1316,MAX(0,'Inventory detail'!E216-SUM(S1315:S1315)))</x:f>
        <x:v>600</x:v>
      </x:c>
      <x:c r="U1316" s="12" t="n">
        <x:f>IF(O1316=1,J1316*K1316,0)</x:f>
        <x:v>0</x:v>
      </x:c>
      <x:c r="V1316" s="13" t="str">
        <x:f>IF(O1316=0,"",IF(H1316="","",MAX(H1316,Summary!$E$5)))</x:f>
      </x:c>
      <x:c r="W1316" s="12" t="n">
        <x:f>IF(Q1316="Baseline PO cost",U1316,0)</x:f>
        <x:v>0</x:v>
      </x:c>
      <x:c r="X1316" s="12" t="n">
        <x:f>IF(Q1316="Higher PO cost",U1316,0)</x:f>
        <x:v>0</x:v>
      </x:c>
      <x:c r="Y1316" s="12" t="n">
        <x:f>IF(Q1316="Unclassified",U1316,0)</x:f>
        <x:v>0</x:v>
      </x:c>
    </x:row>
    <x:row r="1317" ht="22" customHeight="1">
      <x:c r="A1317" s="2" t="str">
        <x:v>COIL</x:v>
      </x:c>
      <x:c r="B1317" s="2" t="str">
        <x:v>60</x:v>
      </x:c>
      <x:c r="C1317" s="2" t="str">
        <x:v>40BLK12-4</x:v>
      </x:c>
      <x:c r="D1317" s="2" t="str">
        <x:v>6102932</x:v>
      </x:c>
      <x:c r="E1317" s="2" t="str">
        <x:v>0</x:v>
      </x:c>
      <x:c r="F1317" s="2" t="str">
        <x:v>31</x:v>
      </x:c>
      <x:c r="G1317" s="10" t="n">
        <x:v>46204</x:v>
      </x:c>
      <x:c r="H1317" s="10" t="n">
        <x:v>46205</x:v>
      </x:c>
      <x:c r="I1317" s="7" t="n">
        <x:v>1200</x:v>
      </x:c>
      <x:c r="J1317" s="7" t="n">
        <x:v>1200</x:v>
      </x:c>
      <x:c r="K1317" s="7" t="n">
        <x:v>1</x:v>
      </x:c>
      <x:c r="L1317" s="8" t="n">
        <x:v>27.2</x:v>
      </x:c>
      <x:c r="M1317" s="9" t="n">
        <x:v>368.04</x:v>
      </x:c>
      <x:c r="N1317" s="2" t="str">
        <x:v>i</x:v>
      </x:c>
      <x:c r="O1317" s="2" t="n">
        <x:v>0</x:v>
      </x:c>
      <x:c r="P1317" s="2" t="n">
        <x:v>100</x:v>
      </x:c>
      <x:c r="Q1317" s="2" t="str">
        <x:v>Baseline PO cost</x:v>
      </x:c>
      <x:c r="R1317" s="2" t="str">
        <x:v>Received</x:v>
      </x:c>
      <x:c r="S1317" s="12" t="n">
        <x:f>IF(AND(ISNUMBER(G1317),G1317&gt;0,G1317&lt;=Summary!$E$5,I1317&gt;0),I1317*K1317,0)</x:f>
        <x:v>1200</x:v>
      </x:c>
      <x:c r="T1317" s="12" t="n">
        <x:f>MIN(S1317,MAX(0,'Inventory detail'!E216-SUM(S1315:S1316)))</x:f>
        <x:v>750</x:v>
      </x:c>
      <x:c r="U1317" s="12" t="n">
        <x:f>IF(O1317=1,J1317*K1317,0)</x:f>
        <x:v>0</x:v>
      </x:c>
      <x:c r="V1317" s="13" t="str">
        <x:f>IF(O1317=0,"",IF(H1317="","",MAX(H1317,Summary!$E$5)))</x:f>
      </x:c>
      <x:c r="W1317" s="12" t="n">
        <x:f>IF(Q1317="Baseline PO cost",U1317,0)</x:f>
        <x:v>0</x:v>
      </x:c>
      <x:c r="X1317" s="12" t="n">
        <x:f>IF(Q1317="Higher PO cost",U1317,0)</x:f>
        <x:v>0</x:v>
      </x:c>
      <x:c r="Y1317" s="12" t="n">
        <x:f>IF(Q1317="Unclassified",U1317,0)</x:f>
        <x:v>0</x:v>
      </x:c>
    </x:row>
    <x:row r="1318" ht="22" customHeight="1">
      <x:c r="A1318" s="2" t="str">
        <x:v>COIL</x:v>
      </x:c>
      <x:c r="B1318" s="2" t="str">
        <x:v>60</x:v>
      </x:c>
      <x:c r="C1318" s="2" t="str">
        <x:v>40BLK12-4</x:v>
      </x:c>
      <x:c r="D1318" s="2" t="str">
        <x:v>6102897</x:v>
      </x:c>
      <x:c r="E1318" s="2" t="str">
        <x:v>0</x:v>
      </x:c>
      <x:c r="F1318" s="2" t="str">
        <x:v>33</x:v>
      </x:c>
      <x:c r="G1318" s="10" t="n">
        <x:v>46086</x:v>
      </x:c>
      <x:c r="H1318" s="10" t="n">
        <x:v>46094</x:v>
      </x:c>
      <x:c r="I1318" s="7" t="n">
        <x:v>2400</x:v>
      </x:c>
      <x:c r="J1318" s="7" t="n">
        <x:v>2400</x:v>
      </x:c>
      <x:c r="K1318" s="7" t="n">
        <x:v>1</x:v>
      </x:c>
      <x:c r="L1318" s="8" t="n">
        <x:v>27.2</x:v>
      </x:c>
      <x:c r="M1318" s="9" t="n">
        <x:v>714.72</x:v>
      </x:c>
      <x:c r="N1318" s="2" t="str">
        <x:v>i</x:v>
      </x:c>
      <x:c r="O1318" s="2" t="n">
        <x:v>0</x:v>
      </x:c>
      <x:c r="P1318" s="2" t="n">
        <x:v>100</x:v>
      </x:c>
      <x:c r="Q1318" s="2" t="str">
        <x:v>Baseline PO cost</x:v>
      </x:c>
      <x:c r="R1318" s="2" t="str">
        <x:v>Received</x:v>
      </x:c>
      <x:c r="S1318" s="12" t="n">
        <x:f>IF(AND(ISNUMBER(G1318),G1318&gt;0,G1318&lt;=Summary!$E$5,I1318&gt;0),I1318*K1318,0)</x:f>
        <x:v>2400</x:v>
      </x:c>
      <x:c r="T1318" s="12" t="n">
        <x:f>MIN(S1318,MAX(0,'Inventory detail'!E216-SUM(S1315:S1317)))</x:f>
        <x:v>0</x:v>
      </x:c>
      <x:c r="U1318" s="12" t="n">
        <x:f>IF(O1318=1,J1318*K1318,0)</x:f>
        <x:v>0</x:v>
      </x:c>
      <x:c r="V1318" s="13" t="str">
        <x:f>IF(O1318=0,"",IF(H1318="","",MAX(H1318,Summary!$E$5)))</x:f>
      </x:c>
      <x:c r="W1318" s="12" t="n">
        <x:f>IF(Q1318="Baseline PO cost",U1318,0)</x:f>
        <x:v>0</x:v>
      </x:c>
      <x:c r="X1318" s="12" t="n">
        <x:f>IF(Q1318="Higher PO cost",U1318,0)</x:f>
        <x:v>0</x:v>
      </x:c>
      <x:c r="Y1318" s="12" t="n">
        <x:f>IF(Q1318="Unclassified",U1318,0)</x:f>
        <x:v>0</x:v>
      </x:c>
    </x:row>
    <x:row r="1319" ht="22" customHeight="1">
      <x:c r="A1319" s="2" t="str">
        <x:v>COIL</x:v>
      </x:c>
      <x:c r="B1319" s="2" t="str">
        <x:v>60</x:v>
      </x:c>
      <x:c r="C1319" s="2" t="str">
        <x:v>40BLK12-4</x:v>
      </x:c>
      <x:c r="D1319" s="2" t="str">
        <x:v>6102892</x:v>
      </x:c>
      <x:c r="E1319" s="2" t="str">
        <x:v>0</x:v>
      </x:c>
      <x:c r="F1319" s="2" t="str">
        <x:v>33</x:v>
      </x:c>
      <x:c r="G1319" s="10" t="n">
        <x:v>46059</x:v>
      </x:c>
      <x:c r="H1319" s="10" t="n">
        <x:v>46059</x:v>
      </x:c>
      <x:c r="I1319" s="7" t="n">
        <x:v>1200</x:v>
      </x:c>
      <x:c r="J1319" s="7" t="n">
        <x:v>1200</x:v>
      </x:c>
      <x:c r="K1319" s="7" t="n">
        <x:v>1</x:v>
      </x:c>
      <x:c r="L1319" s="8" t="n">
        <x:v>27.2</x:v>
      </x:c>
      <x:c r="M1319" s="9" t="n">
        <x:v>357.36</x:v>
      </x:c>
      <x:c r="N1319" s="2" t="str">
        <x:v>i</x:v>
      </x:c>
      <x:c r="O1319" s="2" t="n">
        <x:v>0</x:v>
      </x:c>
      <x:c r="P1319" s="2" t="n">
        <x:v>100</x:v>
      </x:c>
      <x:c r="Q1319" s="2" t="str">
        <x:v>Baseline PO cost</x:v>
      </x:c>
      <x:c r="R1319" s="2" t="str">
        <x:v>Received</x:v>
      </x:c>
      <x:c r="S1319" s="12" t="n">
        <x:f>IF(AND(ISNUMBER(G1319),G1319&gt;0,G1319&lt;=Summary!$E$5,I1319&gt;0),I1319*K1319,0)</x:f>
        <x:v>1200</x:v>
      </x:c>
      <x:c r="T1319" s="12" t="n">
        <x:f>MIN(S1319,MAX(0,'Inventory detail'!E216-SUM(S1315:S1318)))</x:f>
        <x:v>0</x:v>
      </x:c>
      <x:c r="U1319" s="12" t="n">
        <x:f>IF(O1319=1,J1319*K1319,0)</x:f>
        <x:v>0</x:v>
      </x:c>
      <x:c r="V1319" s="13" t="str">
        <x:f>IF(O1319=0,"",IF(H1319="","",MAX(H1319,Summary!$E$5)))</x:f>
      </x:c>
      <x:c r="W1319" s="12" t="n">
        <x:f>IF(Q1319="Baseline PO cost",U1319,0)</x:f>
        <x:v>0</x:v>
      </x:c>
      <x:c r="X1319" s="12" t="n">
        <x:f>IF(Q1319="Higher PO cost",U1319,0)</x:f>
        <x:v>0</x:v>
      </x:c>
      <x:c r="Y1319" s="12" t="n">
        <x:f>IF(Q1319="Unclassified",U1319,0)</x:f>
        <x:v>0</x:v>
      </x:c>
    </x:row>
    <x:row r="1320" ht="22" customHeight="1">
      <x:c r="A1320" s="2" t="str">
        <x:v>COIL</x:v>
      </x:c>
      <x:c r="B1320" s="2" t="str">
        <x:v>60</x:v>
      </x:c>
      <x:c r="C1320" s="2" t="str">
        <x:v>40BLK12-4</x:v>
      </x:c>
      <x:c r="D1320" s="2" t="str">
        <x:v>6102953</x:v>
      </x:c>
      <x:c r="E1320" s="2" t="str">
        <x:v>0</x:v>
      </x:c>
      <x:c r="F1320" s="2" t="str">
        <x:v>34</x:v>
      </x:c>
      <x:c r="G1320" s="10"/>
      <x:c r="H1320" s="10" t="n">
        <x:v>46325</x:v>
      </x:c>
      <x:c r="I1320" s="7" t="n">
        <x:v>3000</x:v>
      </x:c>
      <x:c r="J1320" s="7" t="n">
        <x:v>3000</x:v>
      </x:c>
      <x:c r="K1320" s="7" t="n">
        <x:v>1</x:v>
      </x:c>
      <x:c r="L1320" s="8" t="n">
        <x:v>27.2</x:v>
      </x:c>
      <x:c r="M1320" s="9" t="n">
        <x:v>0</x:v>
      </x:c>
      <x:c r="N1320" s="2" t="str">
        <x:v>a</x:v>
      </x:c>
      <x:c r="O1320" s="2" t="n">
        <x:v>1</x:v>
      </x:c>
      <x:c r="P1320" s="2" t="n">
        <x:v>100</x:v>
      </x:c>
      <x:c r="Q1320" s="2" t="str">
        <x:v>Baseline PO cost</x:v>
      </x:c>
      <x:c r="R1320" s="2" t="str">
        <x:v>Incoming active PO</x:v>
      </x:c>
      <x:c r="S1320" s="12" t="n">
        <x:f>IF(AND(ISNUMBER(G1320),G1320&gt;0,G1320&lt;=Summary!$E$5,I1320&gt;0),I1320*K1320,0)</x:f>
        <x:v>0</x:v>
      </x:c>
      <x:c r="T1320" s="12" t="n">
        <x:f>MIN(S1320,MAX(0,'Inventory detail'!E216-SUM(S1315:S1319)))</x:f>
        <x:v>0</x:v>
      </x:c>
      <x:c r="U1320" s="12" t="n">
        <x:f>IF(O1320=1,J1320*K1320,0)</x:f>
        <x:v>3000</x:v>
      </x:c>
      <x:c r="V1320" s="13" t="n">
        <x:f>IF(O1320=0,"",IF(H1320="","",MAX(H1320,Summary!$E$5)))</x:f>
        <x:v>46325</x:v>
      </x:c>
      <x:c r="W1320" s="12" t="n">
        <x:f>IF(Q1320="Baseline PO cost",U1320,0)</x:f>
        <x:v>3000</x:v>
      </x:c>
      <x:c r="X1320" s="12" t="n">
        <x:f>IF(Q1320="Higher PO cost",U1320,0)</x:f>
        <x:v>0</x:v>
      </x:c>
      <x:c r="Y1320" s="12" t="n">
        <x:f>IF(Q1320="Unclassified",U1320,0)</x:f>
        <x:v>0</x:v>
      </x:c>
    </x:row>
    <x:row r="1321" ht="22" customHeight="1">
      <x:c r="A1321" s="2" t="str">
        <x:v>COIL</x:v>
      </x:c>
      <x:c r="B1321" s="2" t="str">
        <x:v>60</x:v>
      </x:c>
      <x:c r="C1321" s="2" t="str">
        <x:v>45BLK12-4</x:v>
      </x:c>
      <x:c r="D1321" s="2" t="str">
        <x:v>6102911</x:v>
      </x:c>
      <x:c r="E1321" s="2" t="str">
        <x:v>0</x:v>
      </x:c>
      <x:c r="F1321" s="2" t="str">
        <x:v>32</x:v>
      </x:c>
      <x:c r="G1321" s="10" t="n">
        <x:v>46128</x:v>
      </x:c>
      <x:c r="H1321" s="10" t="n">
        <x:v>46129</x:v>
      </x:c>
      <x:c r="I1321" s="7" t="n">
        <x:v>1200</x:v>
      </x:c>
      <x:c r="J1321" s="7" t="n">
        <x:v>1200</x:v>
      </x:c>
      <x:c r="K1321" s="7" t="n">
        <x:v>1</x:v>
      </x:c>
      <x:c r="L1321" s="8" t="n">
        <x:v>29.92</x:v>
      </x:c>
      <x:c r="M1321" s="9" t="n">
        <x:v>393.12</x:v>
      </x:c>
      <x:c r="N1321" s="2" t="str">
        <x:v>i</x:v>
      </x:c>
      <x:c r="O1321" s="2" t="n">
        <x:v>0</x:v>
      </x:c>
      <x:c r="P1321" s="2" t="n">
        <x:v>100</x:v>
      </x:c>
      <x:c r="Q1321" s="2" t="str">
        <x:v>Baseline PO cost</x:v>
      </x:c>
      <x:c r="R1321" s="2" t="str">
        <x:v>Received</x:v>
      </x:c>
      <x:c r="S1321" s="12" t="n">
        <x:f>IF(AND(ISNUMBER(G1321),G1321&gt;0,G1321&lt;=Summary!$E$5,I1321&gt;0),I1321*K1321,0)</x:f>
        <x:v>1200</x:v>
      </x:c>
      <x:c r="T1321" s="12" t="n">
        <x:f>MIN(S1321,MAX(0,'Inventory detail'!E276-0))</x:f>
        <x:v>550</x:v>
      </x:c>
      <x:c r="U1321" s="12" t="n">
        <x:f>IF(O1321=1,J1321*K1321,0)</x:f>
        <x:v>0</x:v>
      </x:c>
      <x:c r="V1321" s="13" t="str">
        <x:f>IF(O1321=0,"",IF(H1321="","",MAX(H1321,Summary!$E$5)))</x:f>
      </x:c>
      <x:c r="W1321" s="12" t="n">
        <x:f>IF(Q1321="Baseline PO cost",U1321,0)</x:f>
        <x:v>0</x:v>
      </x:c>
      <x:c r="X1321" s="12" t="n">
        <x:f>IF(Q1321="Higher PO cost",U1321,0)</x:f>
        <x:v>0</x:v>
      </x:c>
      <x:c r="Y1321" s="12" t="n">
        <x:f>IF(Q1321="Unclassified",U1321,0)</x:f>
        <x:v>0</x:v>
      </x:c>
    </x:row>
    <x:row r="1322" ht="22" customHeight="1">
      <x:c r="A1322" s="2" t="str">
        <x:v>COIL</x:v>
      </x:c>
      <x:c r="B1322" s="2" t="str">
        <x:v>60</x:v>
      </x:c>
      <x:c r="C1322" s="2" t="str">
        <x:v>45BLK12-4</x:v>
      </x:c>
      <x:c r="D1322" s="2" t="str">
        <x:v>6102905</x:v>
      </x:c>
      <x:c r="E1322" s="2" t="str">
        <x:v>0</x:v>
      </x:c>
      <x:c r="F1322" s="2" t="str">
        <x:v>37</x:v>
      </x:c>
      <x:c r="G1322" s="10" t="n">
        <x:v>46111</x:v>
      </x:c>
      <x:c r="H1322" s="10" t="n">
        <x:v>46122</x:v>
      </x:c>
      <x:c r="I1322" s="7" t="n">
        <x:v>600</x:v>
      </x:c>
      <x:c r="J1322" s="7" t="n">
        <x:v>600</x:v>
      </x:c>
      <x:c r="K1322" s="7" t="n">
        <x:v>1</x:v>
      </x:c>
      <x:c r="L1322" s="8" t="n">
        <x:v>29.92</x:v>
      </x:c>
      <x:c r="M1322" s="9" t="n">
        <x:v>196.56</x:v>
      </x:c>
      <x:c r="N1322" s="2" t="str">
        <x:v>i</x:v>
      </x:c>
      <x:c r="O1322" s="2" t="n">
        <x:v>0</x:v>
      </x:c>
      <x:c r="P1322" s="2" t="n">
        <x:v>100</x:v>
      </x:c>
      <x:c r="Q1322" s="2" t="str">
        <x:v>Baseline PO cost</x:v>
      </x:c>
      <x:c r="R1322" s="2" t="str">
        <x:v>Received</x:v>
      </x:c>
      <x:c r="S1322" s="12" t="n">
        <x:f>IF(AND(ISNUMBER(G1322),G1322&gt;0,G1322&lt;=Summary!$E$5,I1322&gt;0),I1322*K1322,0)</x:f>
        <x:v>600</x:v>
      </x:c>
      <x:c r="T1322" s="12" t="n">
        <x:f>MIN(S1322,MAX(0,'Inventory detail'!E276-SUM(S1321:S1321)))</x:f>
        <x:v>0</x:v>
      </x:c>
      <x:c r="U1322" s="12" t="n">
        <x:f>IF(O1322=1,J1322*K1322,0)</x:f>
        <x:v>0</x:v>
      </x:c>
      <x:c r="V1322" s="13" t="str">
        <x:f>IF(O1322=0,"",IF(H1322="","",MAX(H1322,Summary!$E$5)))</x:f>
      </x:c>
      <x:c r="W1322" s="12" t="n">
        <x:f>IF(Q1322="Baseline PO cost",U1322,0)</x:f>
        <x:v>0</x:v>
      </x:c>
      <x:c r="X1322" s="12" t="n">
        <x:f>IF(Q1322="Higher PO cost",U1322,0)</x:f>
        <x:v>0</x:v>
      </x:c>
      <x:c r="Y1322" s="12" t="n">
        <x:f>IF(Q1322="Unclassified",U1322,0)</x:f>
        <x:v>0</x:v>
      </x:c>
    </x:row>
    <x:row r="1323" ht="22" customHeight="1">
      <x:c r="A1323" s="2" t="str">
        <x:v>COIL</x:v>
      </x:c>
      <x:c r="B1323" s="2" t="str">
        <x:v>60</x:v>
      </x:c>
      <x:c r="C1323" s="2" t="str">
        <x:v>45BLK12-4</x:v>
      </x:c>
      <x:c r="D1323" s="2" t="str">
        <x:v>6102897</x:v>
      </x:c>
      <x:c r="E1323" s="2" t="str">
        <x:v>0</x:v>
      </x:c>
      <x:c r="F1323" s="2" t="str">
        <x:v>34</x:v>
      </x:c>
      <x:c r="G1323" s="10" t="n">
        <x:v>46086</x:v>
      </x:c>
      <x:c r="H1323" s="10" t="n">
        <x:v>46094</x:v>
      </x:c>
      <x:c r="I1323" s="7" t="n">
        <x:v>2400</x:v>
      </x:c>
      <x:c r="J1323" s="7" t="n">
        <x:v>2400</x:v>
      </x:c>
      <x:c r="K1323" s="7" t="n">
        <x:v>1</x:v>
      </x:c>
      <x:c r="L1323" s="8" t="n">
        <x:v>29.92</x:v>
      </x:c>
      <x:c r="M1323" s="9" t="n">
        <x:v>786.24</x:v>
      </x:c>
      <x:c r="N1323" s="2" t="str">
        <x:v>i</x:v>
      </x:c>
      <x:c r="O1323" s="2" t="n">
        <x:v>0</x:v>
      </x:c>
      <x:c r="P1323" s="2" t="n">
        <x:v>100</x:v>
      </x:c>
      <x:c r="Q1323" s="2" t="str">
        <x:v>Baseline PO cost</x:v>
      </x:c>
      <x:c r="R1323" s="2" t="str">
        <x:v>Received</x:v>
      </x:c>
      <x:c r="S1323" s="12" t="n">
        <x:f>IF(AND(ISNUMBER(G1323),G1323&gt;0,G1323&lt;=Summary!$E$5,I1323&gt;0),I1323*K1323,0)</x:f>
        <x:v>2400</x:v>
      </x:c>
      <x:c r="T1323" s="12" t="n">
        <x:f>MIN(S1323,MAX(0,'Inventory detail'!E276-SUM(S1321:S1322)))</x:f>
        <x:v>0</x:v>
      </x:c>
      <x:c r="U1323" s="12" t="n">
        <x:f>IF(O1323=1,J1323*K1323,0)</x:f>
        <x:v>0</x:v>
      </x:c>
      <x:c r="V1323" s="13" t="str">
        <x:f>IF(O1323=0,"",IF(H1323="","",MAX(H1323,Summary!$E$5)))</x:f>
      </x:c>
      <x:c r="W1323" s="12" t="n">
        <x:f>IF(Q1323="Baseline PO cost",U1323,0)</x:f>
        <x:v>0</x:v>
      </x:c>
      <x:c r="X1323" s="12" t="n">
        <x:f>IF(Q1323="Higher PO cost",U1323,0)</x:f>
        <x:v>0</x:v>
      </x:c>
      <x:c r="Y1323" s="12" t="n">
        <x:f>IF(Q1323="Unclassified",U1323,0)</x:f>
        <x:v>0</x:v>
      </x:c>
    </x:row>
    <x:row r="1324" ht="22" customHeight="1">
      <x:c r="A1324" s="2" t="str">
        <x:v>COIL</x:v>
      </x:c>
      <x:c r="B1324" s="2" t="str">
        <x:v>60</x:v>
      </x:c>
      <x:c r="C1324" s="2" t="str">
        <x:v>45BLK12-4</x:v>
      </x:c>
      <x:c r="D1324" s="2" t="str">
        <x:v>6102953</x:v>
      </x:c>
      <x:c r="E1324" s="2" t="str">
        <x:v>0</x:v>
      </x:c>
      <x:c r="F1324" s="2" t="str">
        <x:v>35</x:v>
      </x:c>
      <x:c r="G1324" s="10"/>
      <x:c r="H1324" s="10" t="n">
        <x:v>46325</x:v>
      </x:c>
      <x:c r="I1324" s="7" t="n">
        <x:v>3000</x:v>
      </x:c>
      <x:c r="J1324" s="7" t="n">
        <x:v>3000</x:v>
      </x:c>
      <x:c r="K1324" s="7" t="n">
        <x:v>1</x:v>
      </x:c>
      <x:c r="L1324" s="8" t="n">
        <x:v>29.92</x:v>
      </x:c>
      <x:c r="M1324" s="9" t="n">
        <x:v>0</x:v>
      </x:c>
      <x:c r="N1324" s="2" t="str">
        <x:v>a</x:v>
      </x:c>
      <x:c r="O1324" s="2" t="n">
        <x:v>1</x:v>
      </x:c>
      <x:c r="P1324" s="2" t="n">
        <x:v>100</x:v>
      </x:c>
      <x:c r="Q1324" s="2" t="str">
        <x:v>Baseline PO cost</x:v>
      </x:c>
      <x:c r="R1324" s="2" t="str">
        <x:v>Incoming active PO</x:v>
      </x:c>
      <x:c r="S1324" s="12" t="n">
        <x:f>IF(AND(ISNUMBER(G1324),G1324&gt;0,G1324&lt;=Summary!$E$5,I1324&gt;0),I1324*K1324,0)</x:f>
        <x:v>0</x:v>
      </x:c>
      <x:c r="T1324" s="12" t="n">
        <x:f>MIN(S1324,MAX(0,'Inventory detail'!E276-SUM(S1321:S1323)))</x:f>
        <x:v>0</x:v>
      </x:c>
      <x:c r="U1324" s="12" t="n">
        <x:f>IF(O1324=1,J1324*K1324,0)</x:f>
        <x:v>3000</x:v>
      </x:c>
      <x:c r="V1324" s="13" t="n">
        <x:f>IF(O1324=0,"",IF(H1324="","",MAX(H1324,Summary!$E$5)))</x:f>
        <x:v>46325</x:v>
      </x:c>
      <x:c r="W1324" s="12" t="n">
        <x:f>IF(Q1324="Baseline PO cost",U1324,0)</x:f>
        <x:v>3000</x:v>
      </x:c>
      <x:c r="X1324" s="12" t="n">
        <x:f>IF(Q1324="Higher PO cost",U1324,0)</x:f>
        <x:v>0</x:v>
      </x:c>
      <x:c r="Y1324" s="12" t="n">
        <x:f>IF(Q1324="Unclassified",U1324,0)</x:f>
        <x:v>0</x:v>
      </x:c>
    </x:row>
    <x:row r="1325" ht="22" customHeight="1">
      <x:c r="A1325" s="2" t="str">
        <x:v>COIL</x:v>
      </x:c>
      <x:c r="B1325" s="2" t="str">
        <x:v>60</x:v>
      </x:c>
      <x:c r="C1325" s="2" t="str">
        <x:v>50BLK12-4</x:v>
      </x:c>
      <x:c r="D1325" s="2" t="str">
        <x:v>6102947</x:v>
      </x:c>
      <x:c r="E1325" s="2" t="str">
        <x:v>0</x:v>
      </x:c>
      <x:c r="F1325" s="2" t="str">
        <x:v>36</x:v>
      </x:c>
      <x:c r="G1325" s="10" t="n">
        <x:v>46301</x:v>
      </x:c>
      <x:c r="H1325" s="10" t="n">
        <x:v>46304</x:v>
      </x:c>
      <x:c r="I1325" s="7" t="n">
        <x:v>600</x:v>
      </x:c>
      <x:c r="J1325" s="7" t="n">
        <x:v>600</x:v>
      </x:c>
      <x:c r="K1325" s="7" t="n">
        <x:v>1</x:v>
      </x:c>
      <x:c r="L1325" s="8" t="n">
        <x:v>32.79</x:v>
      </x:c>
      <x:c r="M1325" s="9" t="n">
        <x:v>221.94</x:v>
      </x:c>
      <x:c r="N1325" s="2" t="str">
        <x:v>i</x:v>
      </x:c>
      <x:c r="O1325" s="2" t="n">
        <x:v>0</x:v>
      </x:c>
      <x:c r="P1325" s="2" t="n">
        <x:v>100</x:v>
      </x:c>
      <x:c r="Q1325" s="2" t="str">
        <x:v>Baseline PO cost</x:v>
      </x:c>
      <x:c r="R1325" s="2" t="str">
        <x:v>Received</x:v>
      </x:c>
      <x:c r="S1325" s="12" t="n">
        <x:f>IF(AND(ISNUMBER(G1325),G1325&gt;0,G1325&lt;=Summary!$E$5,I1325&gt;0),I1325*K1325,0)</x:f>
        <x:v>600</x:v>
      </x:c>
      <x:c r="T1325" s="12" t="n">
        <x:f>MIN(S1325,MAX(0,'Inventory detail'!E285-0))</x:f>
        <x:v>550</x:v>
      </x:c>
      <x:c r="U1325" s="12" t="n">
        <x:f>IF(O1325=1,J1325*K1325,0)</x:f>
        <x:v>0</x:v>
      </x:c>
      <x:c r="V1325" s="13" t="str">
        <x:f>IF(O1325=0,"",IF(H1325="","",MAX(H1325,Summary!$E$5)))</x:f>
      </x:c>
      <x:c r="W1325" s="12" t="n">
        <x:f>IF(Q1325="Baseline PO cost",U1325,0)</x:f>
        <x:v>0</x:v>
      </x:c>
      <x:c r="X1325" s="12" t="n">
        <x:f>IF(Q1325="Higher PO cost",U1325,0)</x:f>
        <x:v>0</x:v>
      </x:c>
      <x:c r="Y1325" s="12" t="n">
        <x:f>IF(Q1325="Unclassified",U1325,0)</x:f>
        <x:v>0</x:v>
      </x:c>
    </x:row>
    <x:row r="1326" ht="22" customHeight="1">
      <x:c r="A1326" s="2" t="str">
        <x:v>COIL</x:v>
      </x:c>
      <x:c r="B1326" s="2" t="str">
        <x:v>60</x:v>
      </x:c>
      <x:c r="C1326" s="2" t="str">
        <x:v>50BLK12-4</x:v>
      </x:c>
      <x:c r="D1326" s="2" t="str">
        <x:v>6102937</x:v>
      </x:c>
      <x:c r="E1326" s="2" t="str">
        <x:v>0</x:v>
      </x:c>
      <x:c r="F1326" s="2" t="str">
        <x:v>38</x:v>
      </x:c>
      <x:c r="G1326" s="10" t="n">
        <x:v>46255</x:v>
      </x:c>
      <x:c r="H1326" s="10" t="n">
        <x:v>46254</x:v>
      </x:c>
      <x:c r="I1326" s="7" t="n">
        <x:v>600</x:v>
      </x:c>
      <x:c r="J1326" s="7" t="n">
        <x:v>600</x:v>
      </x:c>
      <x:c r="K1326" s="7" t="n">
        <x:v>1</x:v>
      </x:c>
      <x:c r="L1326" s="8" t="n">
        <x:v>32.79</x:v>
      </x:c>
      <x:c r="M1326" s="9" t="n">
        <x:v>221.94</x:v>
      </x:c>
      <x:c r="N1326" s="2" t="str">
        <x:v>i</x:v>
      </x:c>
      <x:c r="O1326" s="2" t="n">
        <x:v>0</x:v>
      </x:c>
      <x:c r="P1326" s="2" t="n">
        <x:v>100</x:v>
      </x:c>
      <x:c r="Q1326" s="2" t="str">
        <x:v>Baseline PO cost</x:v>
      </x:c>
      <x:c r="R1326" s="2" t="str">
        <x:v>Received</x:v>
      </x:c>
      <x:c r="S1326" s="12" t="n">
        <x:f>IF(AND(ISNUMBER(G1326),G1326&gt;0,G1326&lt;=Summary!$E$5,I1326&gt;0),I1326*K1326,0)</x:f>
        <x:v>600</x:v>
      </x:c>
      <x:c r="T1326" s="12" t="n">
        <x:f>MIN(S1326,MAX(0,'Inventory detail'!E285-SUM(S1325:S1325)))</x:f>
        <x:v>0</x:v>
      </x:c>
      <x:c r="U1326" s="12" t="n">
        <x:f>IF(O1326=1,J1326*K1326,0)</x:f>
        <x:v>0</x:v>
      </x:c>
      <x:c r="V1326" s="13" t="str">
        <x:f>IF(O1326=0,"",IF(H1326="","",MAX(H1326,Summary!$E$5)))</x:f>
      </x:c>
      <x:c r="W1326" s="12" t="n">
        <x:f>IF(Q1326="Baseline PO cost",U1326,0)</x:f>
        <x:v>0</x:v>
      </x:c>
      <x:c r="X1326" s="12" t="n">
        <x:f>IF(Q1326="Higher PO cost",U1326,0)</x:f>
        <x:v>0</x:v>
      </x:c>
      <x:c r="Y1326" s="12" t="n">
        <x:f>IF(Q1326="Unclassified",U1326,0)</x:f>
        <x:v>0</x:v>
      </x:c>
    </x:row>
    <x:row r="1327" ht="22" customHeight="1">
      <x:c r="A1327" s="2" t="str">
        <x:v>COIL</x:v>
      </x:c>
      <x:c r="B1327" s="2" t="str">
        <x:v>60</x:v>
      </x:c>
      <x:c r="C1327" s="2" t="str">
        <x:v>50BLK12-4</x:v>
      </x:c>
      <x:c r="D1327" s="2" t="str">
        <x:v>6102932</x:v>
      </x:c>
      <x:c r="E1327" s="2" t="str">
        <x:v>0</x:v>
      </x:c>
      <x:c r="F1327" s="2" t="str">
        <x:v>32</x:v>
      </x:c>
      <x:c r="G1327" s="10" t="n">
        <x:v>46204</x:v>
      </x:c>
      <x:c r="H1327" s="10" t="n">
        <x:v>46205</x:v>
      </x:c>
      <x:c r="I1327" s="7" t="n">
        <x:v>600</x:v>
      </x:c>
      <x:c r="J1327" s="7" t="n">
        <x:v>600</x:v>
      </x:c>
      <x:c r="K1327" s="7" t="n">
        <x:v>1</x:v>
      </x:c>
      <x:c r="L1327" s="8" t="n">
        <x:v>32.79</x:v>
      </x:c>
      <x:c r="M1327" s="9" t="n">
        <x:v>221.94</x:v>
      </x:c>
      <x:c r="N1327" s="2" t="str">
        <x:v>i</x:v>
      </x:c>
      <x:c r="O1327" s="2" t="n">
        <x:v>0</x:v>
      </x:c>
      <x:c r="P1327" s="2" t="n">
        <x:v>100</x:v>
      </x:c>
      <x:c r="Q1327" s="2" t="str">
        <x:v>Baseline PO cost</x:v>
      </x:c>
      <x:c r="R1327" s="2" t="str">
        <x:v>Received</x:v>
      </x:c>
      <x:c r="S1327" s="12" t="n">
        <x:f>IF(AND(ISNUMBER(G1327),G1327&gt;0,G1327&lt;=Summary!$E$5,I1327&gt;0),I1327*K1327,0)</x:f>
        <x:v>600</x:v>
      </x:c>
      <x:c r="T1327" s="12" t="n">
        <x:f>MIN(S1327,MAX(0,'Inventory detail'!E285-SUM(S1325:S1326)))</x:f>
        <x:v>0</x:v>
      </x:c>
      <x:c r="U1327" s="12" t="n">
        <x:f>IF(O1327=1,J1327*K1327,0)</x:f>
        <x:v>0</x:v>
      </x:c>
      <x:c r="V1327" s="13" t="str">
        <x:f>IF(O1327=0,"",IF(H1327="","",MAX(H1327,Summary!$E$5)))</x:f>
      </x:c>
      <x:c r="W1327" s="12" t="n">
        <x:f>IF(Q1327="Baseline PO cost",U1327,0)</x:f>
        <x:v>0</x:v>
      </x:c>
      <x:c r="X1327" s="12" t="n">
        <x:f>IF(Q1327="Higher PO cost",U1327,0)</x:f>
        <x:v>0</x:v>
      </x:c>
      <x:c r="Y1327" s="12" t="n">
        <x:f>IF(Q1327="Unclassified",U1327,0)</x:f>
        <x:v>0</x:v>
      </x:c>
    </x:row>
    <x:row r="1328" ht="22" customHeight="1">
      <x:c r="A1328" s="2" t="str">
        <x:v>COIL</x:v>
      </x:c>
      <x:c r="B1328" s="2" t="str">
        <x:v>60</x:v>
      </x:c>
      <x:c r="C1328" s="2" t="str">
        <x:v>50BLK12-4</x:v>
      </x:c>
      <x:c r="D1328" s="2" t="str">
        <x:v>6102911</x:v>
      </x:c>
      <x:c r="E1328" s="2" t="str">
        <x:v>0</x:v>
      </x:c>
      <x:c r="F1328" s="2" t="str">
        <x:v>33</x:v>
      </x:c>
      <x:c r="G1328" s="10" t="n">
        <x:v>46128</x:v>
      </x:c>
      <x:c r="H1328" s="10" t="n">
        <x:v>46129</x:v>
      </x:c>
      <x:c r="I1328" s="7" t="n">
        <x:v>1800</x:v>
      </x:c>
      <x:c r="J1328" s="7" t="n">
        <x:v>1800</x:v>
      </x:c>
      <x:c r="K1328" s="7" t="n">
        <x:v>1</x:v>
      </x:c>
      <x:c r="L1328" s="8" t="n">
        <x:v>32.79</x:v>
      </x:c>
      <x:c r="M1328" s="9" t="n">
        <x:v>646.38</x:v>
      </x:c>
      <x:c r="N1328" s="2" t="str">
        <x:v>i</x:v>
      </x:c>
      <x:c r="O1328" s="2" t="n">
        <x:v>0</x:v>
      </x:c>
      <x:c r="P1328" s="2" t="n">
        <x:v>100</x:v>
      </x:c>
      <x:c r="Q1328" s="2" t="str">
        <x:v>Baseline PO cost</x:v>
      </x:c>
      <x:c r="R1328" s="2" t="str">
        <x:v>Received</x:v>
      </x:c>
      <x:c r="S1328" s="12" t="n">
        <x:f>IF(AND(ISNUMBER(G1328),G1328&gt;0,G1328&lt;=Summary!$E$5,I1328&gt;0),I1328*K1328,0)</x:f>
        <x:v>1800</x:v>
      </x:c>
      <x:c r="T1328" s="12" t="n">
        <x:f>MIN(S1328,MAX(0,'Inventory detail'!E285-SUM(S1325:S1327)))</x:f>
        <x:v>0</x:v>
      </x:c>
      <x:c r="U1328" s="12" t="n">
        <x:f>IF(O1328=1,J1328*K1328,0)</x:f>
        <x:v>0</x:v>
      </x:c>
      <x:c r="V1328" s="13" t="str">
        <x:f>IF(O1328=0,"",IF(H1328="","",MAX(H1328,Summary!$E$5)))</x:f>
      </x:c>
      <x:c r="W1328" s="12" t="n">
        <x:f>IF(Q1328="Baseline PO cost",U1328,0)</x:f>
        <x:v>0</x:v>
      </x:c>
      <x:c r="X1328" s="12" t="n">
        <x:f>IF(Q1328="Higher PO cost",U1328,0)</x:f>
        <x:v>0</x:v>
      </x:c>
      <x:c r="Y1328" s="12" t="n">
        <x:f>IF(Q1328="Unclassified",U1328,0)</x:f>
        <x:v>0</x:v>
      </x:c>
    </x:row>
    <x:row r="1329" ht="22" customHeight="1">
      <x:c r="A1329" s="2" t="str">
        <x:v>COIL</x:v>
      </x:c>
      <x:c r="B1329" s="2" t="str">
        <x:v>60</x:v>
      </x:c>
      <x:c r="C1329" s="2" t="str">
        <x:v>50BLK12-4</x:v>
      </x:c>
      <x:c r="D1329" s="2" t="str">
        <x:v>6102897</x:v>
      </x:c>
      <x:c r="E1329" s="2" t="str">
        <x:v>0</x:v>
      </x:c>
      <x:c r="F1329" s="2" t="str">
        <x:v>35</x:v>
      </x:c>
      <x:c r="G1329" s="10" t="n">
        <x:v>46086</x:v>
      </x:c>
      <x:c r="H1329" s="10" t="n">
        <x:v>46094</x:v>
      </x:c>
      <x:c r="I1329" s="7" t="n">
        <x:v>1200</x:v>
      </x:c>
      <x:c r="J1329" s="7" t="n">
        <x:v>1200</x:v>
      </x:c>
      <x:c r="K1329" s="7" t="n">
        <x:v>1</x:v>
      </x:c>
      <x:c r="L1329" s="8" t="n">
        <x:v>32.79</x:v>
      </x:c>
      <x:c r="M1329" s="9" t="n">
        <x:v>430.92</x:v>
      </x:c>
      <x:c r="N1329" s="2" t="str">
        <x:v>i</x:v>
      </x:c>
      <x:c r="O1329" s="2" t="n">
        <x:v>0</x:v>
      </x:c>
      <x:c r="P1329" s="2" t="n">
        <x:v>100</x:v>
      </x:c>
      <x:c r="Q1329" s="2" t="str">
        <x:v>Baseline PO cost</x:v>
      </x:c>
      <x:c r="R1329" s="2" t="str">
        <x:v>Received</x:v>
      </x:c>
      <x:c r="S1329" s="12" t="n">
        <x:f>IF(AND(ISNUMBER(G1329),G1329&gt;0,G1329&lt;=Summary!$E$5,I1329&gt;0),I1329*K1329,0)</x:f>
        <x:v>1200</x:v>
      </x:c>
      <x:c r="T1329" s="12" t="n">
        <x:f>MIN(S1329,MAX(0,'Inventory detail'!E285-SUM(S1325:S1328)))</x:f>
        <x:v>0</x:v>
      </x:c>
      <x:c r="U1329" s="12" t="n">
        <x:f>IF(O1329=1,J1329*K1329,0)</x:f>
        <x:v>0</x:v>
      </x:c>
      <x:c r="V1329" s="13" t="str">
        <x:f>IF(O1329=0,"",IF(H1329="","",MAX(H1329,Summary!$E$5)))</x:f>
      </x:c>
      <x:c r="W1329" s="12" t="n">
        <x:f>IF(Q1329="Baseline PO cost",U1329,0)</x:f>
        <x:v>0</x:v>
      </x:c>
      <x:c r="X1329" s="12" t="n">
        <x:f>IF(Q1329="Higher PO cost",U1329,0)</x:f>
        <x:v>0</x:v>
      </x:c>
      <x:c r="Y1329" s="12" t="n">
        <x:f>IF(Q1329="Unclassified",U1329,0)</x:f>
        <x:v>0</x:v>
      </x:c>
    </x:row>
    <x:row r="1330" ht="22" customHeight="1">
      <x:c r="A1330" s="2" t="str">
        <x:v>COIL</x:v>
      </x:c>
      <x:c r="B1330" s="2" t="str">
        <x:v>60</x:v>
      </x:c>
      <x:c r="C1330" s="2" t="str">
        <x:v>50BLK12-4</x:v>
      </x:c>
      <x:c r="D1330" s="2" t="str">
        <x:v>6102892</x:v>
      </x:c>
      <x:c r="E1330" s="2" t="str">
        <x:v>0</x:v>
      </x:c>
      <x:c r="F1330" s="2" t="str">
        <x:v>34</x:v>
      </x:c>
      <x:c r="G1330" s="10" t="n">
        <x:v>46059</x:v>
      </x:c>
      <x:c r="H1330" s="10" t="n">
        <x:v>46059</x:v>
      </x:c>
      <x:c r="I1330" s="7" t="n">
        <x:v>600</x:v>
      </x:c>
      <x:c r="J1330" s="7" t="n">
        <x:v>600</x:v>
      </x:c>
      <x:c r="K1330" s="7" t="n">
        <x:v>1</x:v>
      </x:c>
      <x:c r="L1330" s="8" t="n">
        <x:v>32.79</x:v>
      </x:c>
      <x:c r="M1330" s="9" t="n">
        <x:v>215.46</x:v>
      </x:c>
      <x:c r="N1330" s="2" t="str">
        <x:v>i</x:v>
      </x:c>
      <x:c r="O1330" s="2" t="n">
        <x:v>0</x:v>
      </x:c>
      <x:c r="P1330" s="2" t="n">
        <x:v>100</x:v>
      </x:c>
      <x:c r="Q1330" s="2" t="str">
        <x:v>Baseline PO cost</x:v>
      </x:c>
      <x:c r="R1330" s="2" t="str">
        <x:v>Received</x:v>
      </x:c>
      <x:c r="S1330" s="12" t="n">
        <x:f>IF(AND(ISNUMBER(G1330),G1330&gt;0,G1330&lt;=Summary!$E$5,I1330&gt;0),I1330*K1330,0)</x:f>
        <x:v>600</x:v>
      </x:c>
      <x:c r="T1330" s="12" t="n">
        <x:f>MIN(S1330,MAX(0,'Inventory detail'!E285-SUM(S1325:S1329)))</x:f>
        <x:v>0</x:v>
      </x:c>
      <x:c r="U1330" s="12" t="n">
        <x:f>IF(O1330=1,J1330*K1330,0)</x:f>
        <x:v>0</x:v>
      </x:c>
      <x:c r="V1330" s="13" t="str">
        <x:f>IF(O1330=0,"",IF(H1330="","",MAX(H1330,Summary!$E$5)))</x:f>
      </x:c>
      <x:c r="W1330" s="12" t="n">
        <x:f>IF(Q1330="Baseline PO cost",U1330,0)</x:f>
        <x:v>0</x:v>
      </x:c>
      <x:c r="X1330" s="12" t="n">
        <x:f>IF(Q1330="Higher PO cost",U1330,0)</x:f>
        <x:v>0</x:v>
      </x:c>
      <x:c r="Y1330" s="12" t="n">
        <x:f>IF(Q1330="Unclassified",U1330,0)</x:f>
        <x:v>0</x:v>
      </x:c>
    </x:row>
    <x:row r="1331" ht="22" customHeight="1">
      <x:c r="A1331" s="2" t="str">
        <x:v>COIL</x:v>
      </x:c>
      <x:c r="B1331" s="2" t="str">
        <x:v>60</x:v>
      </x:c>
      <x:c r="C1331" s="2" t="str">
        <x:v>50BLK12-4</x:v>
      </x:c>
      <x:c r="D1331" s="2" t="str">
        <x:v>6102953</x:v>
      </x:c>
      <x:c r="E1331" s="2" t="str">
        <x:v>0</x:v>
      </x:c>
      <x:c r="F1331" s="2" t="str">
        <x:v>36</x:v>
      </x:c>
      <x:c r="G1331" s="10"/>
      <x:c r="H1331" s="10" t="n">
        <x:v>46325</x:v>
      </x:c>
      <x:c r="I1331" s="7" t="n">
        <x:v>2400</x:v>
      </x:c>
      <x:c r="J1331" s="7" t="n">
        <x:v>2400</x:v>
      </x:c>
      <x:c r="K1331" s="7" t="n">
        <x:v>1</x:v>
      </x:c>
      <x:c r="L1331" s="8" t="n">
        <x:v>32.79</x:v>
      </x:c>
      <x:c r="M1331" s="9" t="n">
        <x:v>0</x:v>
      </x:c>
      <x:c r="N1331" s="2" t="str">
        <x:v>a</x:v>
      </x:c>
      <x:c r="O1331" s="2" t="n">
        <x:v>1</x:v>
      </x:c>
      <x:c r="P1331" s="2" t="n">
        <x:v>100</x:v>
      </x:c>
      <x:c r="Q1331" s="2" t="str">
        <x:v>Baseline PO cost</x:v>
      </x:c>
      <x:c r="R1331" s="2" t="str">
        <x:v>Incoming active PO</x:v>
      </x:c>
      <x:c r="S1331" s="12" t="n">
        <x:f>IF(AND(ISNUMBER(G1331),G1331&gt;0,G1331&lt;=Summary!$E$5,I1331&gt;0),I1331*K1331,0)</x:f>
        <x:v>0</x:v>
      </x:c>
      <x:c r="T1331" s="12" t="n">
        <x:f>MIN(S1331,MAX(0,'Inventory detail'!E285-SUM(S1325:S1330)))</x:f>
        <x:v>0</x:v>
      </x:c>
      <x:c r="U1331" s="12" t="n">
        <x:f>IF(O1331=1,J1331*K1331,0)</x:f>
        <x:v>2400</x:v>
      </x:c>
      <x:c r="V1331" s="13" t="n">
        <x:f>IF(O1331=0,"",IF(H1331="","",MAX(H1331,Summary!$E$5)))</x:f>
        <x:v>46325</x:v>
      </x:c>
      <x:c r="W1331" s="12" t="n">
        <x:f>IF(Q1331="Baseline PO cost",U1331,0)</x:f>
        <x:v>2400</x:v>
      </x:c>
      <x:c r="X1331" s="12" t="n">
        <x:f>IF(Q1331="Higher PO cost",U1331,0)</x:f>
        <x:v>0</x:v>
      </x:c>
      <x:c r="Y1331" s="12" t="n">
        <x:f>IF(Q1331="Unclassified",U1331,0)</x:f>
        <x:v>0</x:v>
      </x:c>
    </x:row>
    <x:row r="1332" ht="22" customHeight="1">
      <x:c r="A1332" s="2" t="str">
        <x:v>COIL</x:v>
      </x:c>
      <x:c r="B1332" s="2" t="str">
        <x:v>60</x:v>
      </x:c>
      <x:c r="C1332" s="2" t="str">
        <x:v>6BLK12-4</x:v>
      </x:c>
      <x:c r="D1332" s="2" t="str">
        <x:v>6102947</x:v>
      </x:c>
      <x:c r="E1332" s="2" t="str">
        <x:v>0</x:v>
      </x:c>
      <x:c r="F1332" s="2" t="str">
        <x:v>1</x:v>
      </x:c>
      <x:c r="G1332" s="10" t="n">
        <x:v>46301</x:v>
      </x:c>
      <x:c r="H1332" s="10" t="n">
        <x:v>46304</x:v>
      </x:c>
      <x:c r="I1332" s="7" t="n">
        <x:v>15000</x:v>
      </x:c>
      <x:c r="J1332" s="7" t="n">
        <x:v>15000</x:v>
      </x:c>
      <x:c r="K1332" s="7" t="n">
        <x:v>1</x:v>
      </x:c>
      <x:c r="L1332" s="8" t="n">
        <x:v>2.74</x:v>
      </x:c>
      <x:c r="M1332" s="9" t="n">
        <x:v>463.5</x:v>
      </x:c>
      <x:c r="N1332" s="2" t="str">
        <x:v>i</x:v>
      </x:c>
      <x:c r="O1332" s="2" t="n">
        <x:v>0</x:v>
      </x:c>
      <x:c r="P1332" s="2" t="n">
        <x:v>100</x:v>
      </x:c>
      <x:c r="Q1332" s="2" t="str">
        <x:v>Baseline PO cost</x:v>
      </x:c>
      <x:c r="R1332" s="2" t="str">
        <x:v>Received</x:v>
      </x:c>
      <x:c r="S1332" s="12" t="n">
        <x:f>IF(AND(ISNUMBER(G1332),G1332&gt;0,G1332&lt;=Summary!$E$5,I1332&gt;0),I1332*K1332,0)</x:f>
        <x:v>15000</x:v>
      </x:c>
      <x:c r="T1332" s="12" t="n">
        <x:f>MIN(S1332,MAX(0,'Inventory detail'!E12-0))</x:f>
        <x:v>15000</x:v>
      </x:c>
      <x:c r="U1332" s="12" t="n">
        <x:f>IF(O1332=1,J1332*K1332,0)</x:f>
        <x:v>0</x:v>
      </x:c>
      <x:c r="V1332" s="13" t="str">
        <x:f>IF(O1332=0,"",IF(H1332="","",MAX(H1332,Summary!$E$5)))</x:f>
      </x:c>
      <x:c r="W1332" s="12" t="n">
        <x:f>IF(Q1332="Baseline PO cost",U1332,0)</x:f>
        <x:v>0</x:v>
      </x:c>
      <x:c r="X1332" s="12" t="n">
        <x:f>IF(Q1332="Higher PO cost",U1332,0)</x:f>
        <x:v>0</x:v>
      </x:c>
      <x:c r="Y1332" s="12" t="n">
        <x:f>IF(Q1332="Unclassified",U1332,0)</x:f>
        <x:v>0</x:v>
      </x:c>
    </x:row>
    <x:row r="1333" ht="22" customHeight="1">
      <x:c r="A1333" s="2" t="str">
        <x:v>COIL</x:v>
      </x:c>
      <x:c r="B1333" s="2" t="str">
        <x:v>60</x:v>
      </x:c>
      <x:c r="C1333" s="2" t="str">
        <x:v>6BLK12-4</x:v>
      </x:c>
      <x:c r="D1333" s="2" t="str">
        <x:v>6102937</x:v>
      </x:c>
      <x:c r="E1333" s="2" t="str">
        <x:v>0</x:v>
      </x:c>
      <x:c r="F1333" s="2" t="str">
        <x:v>1</x:v>
      </x:c>
      <x:c r="G1333" s="10" t="n">
        <x:v>46255</x:v>
      </x:c>
      <x:c r="H1333" s="10" t="n">
        <x:v>46254</x:v>
      </x:c>
      <x:c r="I1333" s="7" t="n">
        <x:v>35000</x:v>
      </x:c>
      <x:c r="J1333" s="7" t="n">
        <x:v>35000</x:v>
      </x:c>
      <x:c r="K1333" s="7" t="n">
        <x:v>1</x:v>
      </x:c>
      <x:c r="L1333" s="8" t="n">
        <x:v>2.74</x:v>
      </x:c>
      <x:c r="M1333" s="9" t="n">
        <x:v>1081.5</x:v>
      </x:c>
      <x:c r="N1333" s="2" t="str">
        <x:v>i</x:v>
      </x:c>
      <x:c r="O1333" s="2" t="n">
        <x:v>0</x:v>
      </x:c>
      <x:c r="P1333" s="2" t="n">
        <x:v>100</x:v>
      </x:c>
      <x:c r="Q1333" s="2" t="str">
        <x:v>Baseline PO cost</x:v>
      </x:c>
      <x:c r="R1333" s="2" t="str">
        <x:v>Received</x:v>
      </x:c>
      <x:c r="S1333" s="12" t="n">
        <x:f>IF(AND(ISNUMBER(G1333),G1333&gt;0,G1333&lt;=Summary!$E$5,I1333&gt;0),I1333*K1333,0)</x:f>
        <x:v>35000</x:v>
      </x:c>
      <x:c r="T1333" s="12" t="n">
        <x:f>MIN(S1333,MAX(0,'Inventory detail'!E12-SUM(S1332:S1332)))</x:f>
        <x:v>20300</x:v>
      </x:c>
      <x:c r="U1333" s="12" t="n">
        <x:f>IF(O1333=1,J1333*K1333,0)</x:f>
        <x:v>0</x:v>
      </x:c>
      <x:c r="V1333" s="13" t="str">
        <x:f>IF(O1333=0,"",IF(H1333="","",MAX(H1333,Summary!$E$5)))</x:f>
      </x:c>
      <x:c r="W1333" s="12" t="n">
        <x:f>IF(Q1333="Baseline PO cost",U1333,0)</x:f>
        <x:v>0</x:v>
      </x:c>
      <x:c r="X1333" s="12" t="n">
        <x:f>IF(Q1333="Higher PO cost",U1333,0)</x:f>
        <x:v>0</x:v>
      </x:c>
      <x:c r="Y1333" s="12" t="n">
        <x:f>IF(Q1333="Unclassified",U1333,0)</x:f>
        <x:v>0</x:v>
      </x:c>
    </x:row>
    <x:row r="1334" ht="22" customHeight="1">
      <x:c r="A1334" s="2" t="str">
        <x:v>COIL</x:v>
      </x:c>
      <x:c r="B1334" s="2" t="str">
        <x:v>60</x:v>
      </x:c>
      <x:c r="C1334" s="2" t="str">
        <x:v>6BLK12-4</x:v>
      </x:c>
      <x:c r="D1334" s="2" t="str">
        <x:v>6102932</x:v>
      </x:c>
      <x:c r="E1334" s="2" t="str">
        <x:v>0</x:v>
      </x:c>
      <x:c r="F1334" s="2" t="str">
        <x:v>1</x:v>
      </x:c>
      <x:c r="G1334" s="10" t="n">
        <x:v>46204</x:v>
      </x:c>
      <x:c r="H1334" s="10" t="n">
        <x:v>46205</x:v>
      </x:c>
      <x:c r="I1334" s="7" t="n">
        <x:v>35000</x:v>
      </x:c>
      <x:c r="J1334" s="7" t="n">
        <x:v>35000</x:v>
      </x:c>
      <x:c r="K1334" s="7" t="n">
        <x:v>1</x:v>
      </x:c>
      <x:c r="L1334" s="8" t="n">
        <x:v>2.74</x:v>
      </x:c>
      <x:c r="M1334" s="9" t="n">
        <x:v>1081.5</x:v>
      </x:c>
      <x:c r="N1334" s="2" t="str">
        <x:v>i</x:v>
      </x:c>
      <x:c r="O1334" s="2" t="n">
        <x:v>0</x:v>
      </x:c>
      <x:c r="P1334" s="2" t="n">
        <x:v>100</x:v>
      </x:c>
      <x:c r="Q1334" s="2" t="str">
        <x:v>Baseline PO cost</x:v>
      </x:c>
      <x:c r="R1334" s="2" t="str">
        <x:v>Received</x:v>
      </x:c>
      <x:c r="S1334" s="12" t="n">
        <x:f>IF(AND(ISNUMBER(G1334),G1334&gt;0,G1334&lt;=Summary!$E$5,I1334&gt;0),I1334*K1334,0)</x:f>
        <x:v>35000</x:v>
      </x:c>
      <x:c r="T1334" s="12" t="n">
        <x:f>MIN(S1334,MAX(0,'Inventory detail'!E12-SUM(S1332:S1333)))</x:f>
        <x:v>0</x:v>
      </x:c>
      <x:c r="U1334" s="12" t="n">
        <x:f>IF(O1334=1,J1334*K1334,0)</x:f>
        <x:v>0</x:v>
      </x:c>
      <x:c r="V1334" s="13" t="str">
        <x:f>IF(O1334=0,"",IF(H1334="","",MAX(H1334,Summary!$E$5)))</x:f>
      </x:c>
      <x:c r="W1334" s="12" t="n">
        <x:f>IF(Q1334="Baseline PO cost",U1334,0)</x:f>
        <x:v>0</x:v>
      </x:c>
      <x:c r="X1334" s="12" t="n">
        <x:f>IF(Q1334="Higher PO cost",U1334,0)</x:f>
        <x:v>0</x:v>
      </x:c>
      <x:c r="Y1334" s="12" t="n">
        <x:f>IF(Q1334="Unclassified",U1334,0)</x:f>
        <x:v>0</x:v>
      </x:c>
    </x:row>
    <x:row r="1335" ht="22" customHeight="1">
      <x:c r="A1335" s="2" t="str">
        <x:v>COIL</x:v>
      </x:c>
      <x:c r="B1335" s="2" t="str">
        <x:v>60</x:v>
      </x:c>
      <x:c r="C1335" s="2" t="str">
        <x:v>6BLK12-4</x:v>
      </x:c>
      <x:c r="D1335" s="2" t="str">
        <x:v>6102924</x:v>
      </x:c>
      <x:c r="E1335" s="2" t="str">
        <x:v>0</x:v>
      </x:c>
      <x:c r="F1335" s="2" t="str">
        <x:v>1</x:v>
      </x:c>
      <x:c r="G1335" s="10" t="n">
        <x:v>46185</x:v>
      </x:c>
      <x:c r="H1335" s="10" t="n">
        <x:v>46185</x:v>
      </x:c>
      <x:c r="I1335" s="7" t="n">
        <x:v>20000</x:v>
      </x:c>
      <x:c r="J1335" s="7" t="n">
        <x:v>20000</x:v>
      </x:c>
      <x:c r="K1335" s="7" t="n">
        <x:v>1</x:v>
      </x:c>
      <x:c r="L1335" s="8" t="n">
        <x:v>2.74</x:v>
      </x:c>
      <x:c r="M1335" s="9" t="n">
        <x:v>618</x:v>
      </x:c>
      <x:c r="N1335" s="2" t="str">
        <x:v>i</x:v>
      </x:c>
      <x:c r="O1335" s="2" t="n">
        <x:v>0</x:v>
      </x:c>
      <x:c r="P1335" s="2" t="n">
        <x:v>100</x:v>
      </x:c>
      <x:c r="Q1335" s="2" t="str">
        <x:v>Baseline PO cost</x:v>
      </x:c>
      <x:c r="R1335" s="2" t="str">
        <x:v>Received</x:v>
      </x:c>
      <x:c r="S1335" s="12" t="n">
        <x:f>IF(AND(ISNUMBER(G1335),G1335&gt;0,G1335&lt;=Summary!$E$5,I1335&gt;0),I1335*K1335,0)</x:f>
        <x:v>20000</x:v>
      </x:c>
      <x:c r="T1335" s="12" t="n">
        <x:f>MIN(S1335,MAX(0,'Inventory detail'!E12-SUM(S1332:S1334)))</x:f>
        <x:v>0</x:v>
      </x:c>
      <x:c r="U1335" s="12" t="n">
        <x:f>IF(O1335=1,J1335*K1335,0)</x:f>
        <x:v>0</x:v>
      </x:c>
      <x:c r="V1335" s="13" t="str">
        <x:f>IF(O1335=0,"",IF(H1335="","",MAX(H1335,Summary!$E$5)))</x:f>
      </x:c>
      <x:c r="W1335" s="12" t="n">
        <x:f>IF(Q1335="Baseline PO cost",U1335,0)</x:f>
        <x:v>0</x:v>
      </x:c>
      <x:c r="X1335" s="12" t="n">
        <x:f>IF(Q1335="Higher PO cost",U1335,0)</x:f>
        <x:v>0</x:v>
      </x:c>
      <x:c r="Y1335" s="12" t="n">
        <x:f>IF(Q1335="Unclassified",U1335,0)</x:f>
        <x:v>0</x:v>
      </x:c>
    </x:row>
    <x:row r="1336" ht="22" customHeight="1">
      <x:c r="A1336" s="2" t="str">
        <x:v>COIL</x:v>
      </x:c>
      <x:c r="B1336" s="2" t="str">
        <x:v>60</x:v>
      </x:c>
      <x:c r="C1336" s="2" t="str">
        <x:v>6BLK12-4</x:v>
      </x:c>
      <x:c r="D1336" s="2" t="str">
        <x:v>6102918</x:v>
      </x:c>
      <x:c r="E1336" s="2" t="str">
        <x:v>0</x:v>
      </x:c>
      <x:c r="F1336" s="2" t="str">
        <x:v>1</x:v>
      </x:c>
      <x:c r="G1336" s="10" t="n">
        <x:v>46161</x:v>
      </x:c>
      <x:c r="H1336" s="10" t="n">
        <x:v>46160</x:v>
      </x:c>
      <x:c r="I1336" s="7" t="n">
        <x:v>25000</x:v>
      </x:c>
      <x:c r="J1336" s="7" t="n">
        <x:v>25000</x:v>
      </x:c>
      <x:c r="K1336" s="7" t="n">
        <x:v>1</x:v>
      </x:c>
      <x:c r="L1336" s="8" t="n">
        <x:v>2.74</x:v>
      </x:c>
      <x:c r="M1336" s="9" t="n">
        <x:v>772.5</x:v>
      </x:c>
      <x:c r="N1336" s="2" t="str">
        <x:v>i</x:v>
      </x:c>
      <x:c r="O1336" s="2" t="n">
        <x:v>0</x:v>
      </x:c>
      <x:c r="P1336" s="2" t="n">
        <x:v>100</x:v>
      </x:c>
      <x:c r="Q1336" s="2" t="str">
        <x:v>Baseline PO cost</x:v>
      </x:c>
      <x:c r="R1336" s="2" t="str">
        <x:v>Received</x:v>
      </x:c>
      <x:c r="S1336" s="12" t="n">
        <x:f>IF(AND(ISNUMBER(G1336),G1336&gt;0,G1336&lt;=Summary!$E$5,I1336&gt;0),I1336*K1336,0)</x:f>
        <x:v>25000</x:v>
      </x:c>
      <x:c r="T1336" s="12" t="n">
        <x:f>MIN(S1336,MAX(0,'Inventory detail'!E12-SUM(S1332:S1335)))</x:f>
        <x:v>0</x:v>
      </x:c>
      <x:c r="U1336" s="12" t="n">
        <x:f>IF(O1336=1,J1336*K1336,0)</x:f>
        <x:v>0</x:v>
      </x:c>
      <x:c r="V1336" s="13" t="str">
        <x:f>IF(O1336=0,"",IF(H1336="","",MAX(H1336,Summary!$E$5)))</x:f>
      </x:c>
      <x:c r="W1336" s="12" t="n">
        <x:f>IF(Q1336="Baseline PO cost",U1336,0)</x:f>
        <x:v>0</x:v>
      </x:c>
      <x:c r="X1336" s="12" t="n">
        <x:f>IF(Q1336="Higher PO cost",U1336,0)</x:f>
        <x:v>0</x:v>
      </x:c>
      <x:c r="Y1336" s="12" t="n">
        <x:f>IF(Q1336="Unclassified",U1336,0)</x:f>
        <x:v>0</x:v>
      </x:c>
    </x:row>
    <x:row r="1337" ht="22" customHeight="1">
      <x:c r="A1337" s="2" t="str">
        <x:v>COIL</x:v>
      </x:c>
      <x:c r="B1337" s="2" t="str">
        <x:v>60</x:v>
      </x:c>
      <x:c r="C1337" s="2" t="str">
        <x:v>6BLK12-4</x:v>
      </x:c>
      <x:c r="D1337" s="2" t="str">
        <x:v>6102911</x:v>
      </x:c>
      <x:c r="E1337" s="2" t="str">
        <x:v>0</x:v>
      </x:c>
      <x:c r="F1337" s="2" t="str">
        <x:v>1</x:v>
      </x:c>
      <x:c r="G1337" s="10" t="n">
        <x:v>46128</x:v>
      </x:c>
      <x:c r="H1337" s="10" t="n">
        <x:v>46129</x:v>
      </x:c>
      <x:c r="I1337" s="7" t="n">
        <x:v>35000</x:v>
      </x:c>
      <x:c r="J1337" s="7" t="n">
        <x:v>35000</x:v>
      </x:c>
      <x:c r="K1337" s="7" t="n">
        <x:v>1</x:v>
      </x:c>
      <x:c r="L1337" s="8" t="n">
        <x:v>2.74</x:v>
      </x:c>
      <x:c r="M1337" s="9" t="n">
        <x:v>1050</x:v>
      </x:c>
      <x:c r="N1337" s="2" t="str">
        <x:v>i</x:v>
      </x:c>
      <x:c r="O1337" s="2" t="n">
        <x:v>0</x:v>
      </x:c>
      <x:c r="P1337" s="2" t="n">
        <x:v>100</x:v>
      </x:c>
      <x:c r="Q1337" s="2" t="str">
        <x:v>Baseline PO cost</x:v>
      </x:c>
      <x:c r="R1337" s="2" t="str">
        <x:v>Received</x:v>
      </x:c>
      <x:c r="S1337" s="12" t="n">
        <x:f>IF(AND(ISNUMBER(G1337),G1337&gt;0,G1337&lt;=Summary!$E$5,I1337&gt;0),I1337*K1337,0)</x:f>
        <x:v>35000</x:v>
      </x:c>
      <x:c r="T1337" s="12" t="n">
        <x:f>MIN(S1337,MAX(0,'Inventory detail'!E12-SUM(S1332:S1336)))</x:f>
        <x:v>0</x:v>
      </x:c>
      <x:c r="U1337" s="12" t="n">
        <x:f>IF(O1337=1,J1337*K1337,0)</x:f>
        <x:v>0</x:v>
      </x:c>
      <x:c r="V1337" s="13" t="str">
        <x:f>IF(O1337=0,"",IF(H1337="","",MAX(H1337,Summary!$E$5)))</x:f>
      </x:c>
      <x:c r="W1337" s="12" t="n">
        <x:f>IF(Q1337="Baseline PO cost",U1337,0)</x:f>
        <x:v>0</x:v>
      </x:c>
      <x:c r="X1337" s="12" t="n">
        <x:f>IF(Q1337="Higher PO cost",U1337,0)</x:f>
        <x:v>0</x:v>
      </x:c>
      <x:c r="Y1337" s="12" t="n">
        <x:f>IF(Q1337="Unclassified",U1337,0)</x:f>
        <x:v>0</x:v>
      </x:c>
    </x:row>
    <x:row r="1338" ht="22" customHeight="1">
      <x:c r="A1338" s="2" t="str">
        <x:v>COIL</x:v>
      </x:c>
      <x:c r="B1338" s="2" t="str">
        <x:v>60</x:v>
      </x:c>
      <x:c r="C1338" s="2" t="str">
        <x:v>6BLK12-4</x:v>
      </x:c>
      <x:c r="D1338" s="2" t="str">
        <x:v>6102905</x:v>
      </x:c>
      <x:c r="E1338" s="2" t="str">
        <x:v>0</x:v>
      </x:c>
      <x:c r="F1338" s="2" t="str">
        <x:v>1</x:v>
      </x:c>
      <x:c r="G1338" s="10" t="n">
        <x:v>46111</x:v>
      </x:c>
      <x:c r="H1338" s="10" t="n">
        <x:v>46122</x:v>
      </x:c>
      <x:c r="I1338" s="7" t="n">
        <x:v>40000</x:v>
      </x:c>
      <x:c r="J1338" s="7" t="n">
        <x:v>40000</x:v>
      </x:c>
      <x:c r="K1338" s="7" t="n">
        <x:v>1</x:v>
      </x:c>
      <x:c r="L1338" s="8" t="n">
        <x:v>2.74</x:v>
      </x:c>
      <x:c r="M1338" s="9" t="n">
        <x:v>1200</x:v>
      </x:c>
      <x:c r="N1338" s="2" t="str">
        <x:v>i</x:v>
      </x:c>
      <x:c r="O1338" s="2" t="n">
        <x:v>0</x:v>
      </x:c>
      <x:c r="P1338" s="2" t="n">
        <x:v>100</x:v>
      </x:c>
      <x:c r="Q1338" s="2" t="str">
        <x:v>Baseline PO cost</x:v>
      </x:c>
      <x:c r="R1338" s="2" t="str">
        <x:v>Received</x:v>
      </x:c>
      <x:c r="S1338" s="12" t="n">
        <x:f>IF(AND(ISNUMBER(G1338),G1338&gt;0,G1338&lt;=Summary!$E$5,I1338&gt;0),I1338*K1338,0)</x:f>
        <x:v>40000</x:v>
      </x:c>
      <x:c r="T1338" s="12" t="n">
        <x:f>MIN(S1338,MAX(0,'Inventory detail'!E12-SUM(S1332:S1337)))</x:f>
        <x:v>0</x:v>
      </x:c>
      <x:c r="U1338" s="12" t="n">
        <x:f>IF(O1338=1,J1338*K1338,0)</x:f>
        <x:v>0</x:v>
      </x:c>
      <x:c r="V1338" s="13" t="str">
        <x:f>IF(O1338=0,"",IF(H1338="","",MAX(H1338,Summary!$E$5)))</x:f>
      </x:c>
      <x:c r="W1338" s="12" t="n">
        <x:f>IF(Q1338="Baseline PO cost",U1338,0)</x:f>
        <x:v>0</x:v>
      </x:c>
      <x:c r="X1338" s="12" t="n">
        <x:f>IF(Q1338="Higher PO cost",U1338,0)</x:f>
        <x:v>0</x:v>
      </x:c>
      <x:c r="Y1338" s="12" t="n">
        <x:f>IF(Q1338="Unclassified",U1338,0)</x:f>
        <x:v>0</x:v>
      </x:c>
    </x:row>
    <x:row r="1339" ht="22" customHeight="1">
      <x:c r="A1339" s="2" t="str">
        <x:v>COIL</x:v>
      </x:c>
      <x:c r="B1339" s="2" t="str">
        <x:v>60</x:v>
      </x:c>
      <x:c r="C1339" s="2" t="str">
        <x:v>6BLK12-4</x:v>
      </x:c>
      <x:c r="D1339" s="2" t="str">
        <x:v>6102897</x:v>
      </x:c>
      <x:c r="E1339" s="2" t="str">
        <x:v>0</x:v>
      </x:c>
      <x:c r="F1339" s="2" t="str">
        <x:v>1</x:v>
      </x:c>
      <x:c r="G1339" s="10" t="n">
        <x:v>46086</x:v>
      </x:c>
      <x:c r="H1339" s="10" t="n">
        <x:v>46094</x:v>
      </x:c>
      <x:c r="I1339" s="7" t="n">
        <x:v>45000</x:v>
      </x:c>
      <x:c r="J1339" s="7" t="n">
        <x:v>45000</x:v>
      </x:c>
      <x:c r="K1339" s="7" t="n">
        <x:v>1</x:v>
      </x:c>
      <x:c r="L1339" s="8" t="n">
        <x:v>2.74</x:v>
      </x:c>
      <x:c r="M1339" s="9" t="n">
        <x:v>1350</x:v>
      </x:c>
      <x:c r="N1339" s="2" t="str">
        <x:v>i</x:v>
      </x:c>
      <x:c r="O1339" s="2" t="n">
        <x:v>0</x:v>
      </x:c>
      <x:c r="P1339" s="2" t="n">
        <x:v>100</x:v>
      </x:c>
      <x:c r="Q1339" s="2" t="str">
        <x:v>Baseline PO cost</x:v>
      </x:c>
      <x:c r="R1339" s="2" t="str">
        <x:v>Received</x:v>
      </x:c>
      <x:c r="S1339" s="12" t="n">
        <x:f>IF(AND(ISNUMBER(G1339),G1339&gt;0,G1339&lt;=Summary!$E$5,I1339&gt;0),I1339*K1339,0)</x:f>
        <x:v>45000</x:v>
      </x:c>
      <x:c r="T1339" s="12" t="n">
        <x:f>MIN(S1339,MAX(0,'Inventory detail'!E12-SUM(S1332:S1338)))</x:f>
        <x:v>0</x:v>
      </x:c>
      <x:c r="U1339" s="12" t="n">
        <x:f>IF(O1339=1,J1339*K1339,0)</x:f>
        <x:v>0</x:v>
      </x:c>
      <x:c r="V1339" s="13" t="str">
        <x:f>IF(O1339=0,"",IF(H1339="","",MAX(H1339,Summary!$E$5)))</x:f>
      </x:c>
      <x:c r="W1339" s="12" t="n">
        <x:f>IF(Q1339="Baseline PO cost",U1339,0)</x:f>
        <x:v>0</x:v>
      </x:c>
      <x:c r="X1339" s="12" t="n">
        <x:f>IF(Q1339="Higher PO cost",U1339,0)</x:f>
        <x:v>0</x:v>
      </x:c>
      <x:c r="Y1339" s="12" t="n">
        <x:f>IF(Q1339="Unclassified",U1339,0)</x:f>
        <x:v>0</x:v>
      </x:c>
    </x:row>
    <x:row r="1340" ht="22" customHeight="1">
      <x:c r="A1340" s="2" t="str">
        <x:v>COIL</x:v>
      </x:c>
      <x:c r="B1340" s="2" t="str">
        <x:v>60</x:v>
      </x:c>
      <x:c r="C1340" s="2" t="str">
        <x:v>6BLK12-4</x:v>
      </x:c>
      <x:c r="D1340" s="2" t="str">
        <x:v>6102892</x:v>
      </x:c>
      <x:c r="E1340" s="2" t="str">
        <x:v>0</x:v>
      </x:c>
      <x:c r="F1340" s="2" t="str">
        <x:v>1</x:v>
      </x:c>
      <x:c r="G1340" s="10" t="n">
        <x:v>46059</x:v>
      </x:c>
      <x:c r="H1340" s="10" t="n">
        <x:v>46059</x:v>
      </x:c>
      <x:c r="I1340" s="7" t="n">
        <x:v>35000</x:v>
      </x:c>
      <x:c r="J1340" s="7" t="n">
        <x:v>35000</x:v>
      </x:c>
      <x:c r="K1340" s="7" t="n">
        <x:v>1</x:v>
      </x:c>
      <x:c r="L1340" s="8" t="n">
        <x:v>2.74</x:v>
      </x:c>
      <x:c r="M1340" s="9" t="n">
        <x:v>1050</x:v>
      </x:c>
      <x:c r="N1340" s="2" t="str">
        <x:v>i</x:v>
      </x:c>
      <x:c r="O1340" s="2" t="n">
        <x:v>0</x:v>
      </x:c>
      <x:c r="P1340" s="2" t="n">
        <x:v>100</x:v>
      </x:c>
      <x:c r="Q1340" s="2" t="str">
        <x:v>Baseline PO cost</x:v>
      </x:c>
      <x:c r="R1340" s="2" t="str">
        <x:v>Received</x:v>
      </x:c>
      <x:c r="S1340" s="12" t="n">
        <x:f>IF(AND(ISNUMBER(G1340),G1340&gt;0,G1340&lt;=Summary!$E$5,I1340&gt;0),I1340*K1340,0)</x:f>
        <x:v>35000</x:v>
      </x:c>
      <x:c r="T1340" s="12" t="n">
        <x:f>MIN(S1340,MAX(0,'Inventory detail'!E12-SUM(S1332:S1339)))</x:f>
        <x:v>0</x:v>
      </x:c>
      <x:c r="U1340" s="12" t="n">
        <x:f>IF(O1340=1,J1340*K1340,0)</x:f>
        <x:v>0</x:v>
      </x:c>
      <x:c r="V1340" s="13" t="str">
        <x:f>IF(O1340=0,"",IF(H1340="","",MAX(H1340,Summary!$E$5)))</x:f>
      </x:c>
      <x:c r="W1340" s="12" t="n">
        <x:f>IF(Q1340="Baseline PO cost",U1340,0)</x:f>
        <x:v>0</x:v>
      </x:c>
      <x:c r="X1340" s="12" t="n">
        <x:f>IF(Q1340="Higher PO cost",U1340,0)</x:f>
        <x:v>0</x:v>
      </x:c>
      <x:c r="Y1340" s="12" t="n">
        <x:f>IF(Q1340="Unclassified",U1340,0)</x:f>
        <x:v>0</x:v>
      </x:c>
    </x:row>
    <x:row r="1341" ht="22" customHeight="1">
      <x:c r="A1341" s="2" t="str">
        <x:v>COIL</x:v>
      </x:c>
      <x:c r="B1341" s="2" t="str">
        <x:v>60</x:v>
      </x:c>
      <x:c r="C1341" s="2" t="str">
        <x:v>6BLK12-4</x:v>
      </x:c>
      <x:c r="D1341" s="2" t="str">
        <x:v>6102962</x:v>
      </x:c>
      <x:c r="E1341" s="2" t="str">
        <x:v>0</x:v>
      </x:c>
      <x:c r="F1341" s="2" t="str">
        <x:v>1</x:v>
      </x:c>
      <x:c r="G1341" s="10"/>
      <x:c r="H1341" s="10" t="n">
        <x:v>46346</x:v>
      </x:c>
      <x:c r="I1341" s="7" t="n">
        <x:v>35000</x:v>
      </x:c>
      <x:c r="J1341" s="7" t="n">
        <x:v>35000</x:v>
      </x:c>
      <x:c r="K1341" s="7" t="n">
        <x:v>1</x:v>
      </x:c>
      <x:c r="L1341" s="8" t="n">
        <x:v>2.74</x:v>
      </x:c>
      <x:c r="M1341" s="9" t="n">
        <x:v>0</x:v>
      </x:c>
      <x:c r="N1341" s="2" t="str">
        <x:v>a</x:v>
      </x:c>
      <x:c r="O1341" s="2" t="n">
        <x:v>1</x:v>
      </x:c>
      <x:c r="P1341" s="2" t="n">
        <x:v>100</x:v>
      </x:c>
      <x:c r="Q1341" s="2" t="str">
        <x:v>Baseline PO cost</x:v>
      </x:c>
      <x:c r="R1341" s="2" t="str">
        <x:v>Incoming active PO</x:v>
      </x:c>
      <x:c r="S1341" s="12" t="n">
        <x:f>IF(AND(ISNUMBER(G1341),G1341&gt;0,G1341&lt;=Summary!$E$5,I1341&gt;0),I1341*K1341,0)</x:f>
        <x:v>0</x:v>
      </x:c>
      <x:c r="T1341" s="12" t="n">
        <x:f>MIN(S1341,MAX(0,'Inventory detail'!E12-SUM(S1332:S1340)))</x:f>
        <x:v>0</x:v>
      </x:c>
      <x:c r="U1341" s="12" t="n">
        <x:f>IF(O1341=1,J1341*K1341,0)</x:f>
        <x:v>35000</x:v>
      </x:c>
      <x:c r="V1341" s="13" t="n">
        <x:f>IF(O1341=0,"",IF(H1341="","",MAX(H1341,Summary!$E$5)))</x:f>
        <x:v>46346</x:v>
      </x:c>
      <x:c r="W1341" s="12" t="n">
        <x:f>IF(Q1341="Baseline PO cost",U1341,0)</x:f>
        <x:v>35000</x:v>
      </x:c>
      <x:c r="X1341" s="12" t="n">
        <x:f>IF(Q1341="Higher PO cost",U1341,0)</x:f>
        <x:v>0</x:v>
      </x:c>
      <x:c r="Y1341" s="12" t="n">
        <x:f>IF(Q1341="Unclassified",U1341,0)</x:f>
        <x:v>0</x:v>
      </x:c>
    </x:row>
    <x:row r="1342" ht="22" customHeight="1">
      <x:c r="A1342" s="2" t="str">
        <x:v>COIL</x:v>
      </x:c>
      <x:c r="B1342" s="2" t="str">
        <x:v>60</x:v>
      </x:c>
      <x:c r="C1342" s="2" t="str">
        <x:v>6BLK12-4</x:v>
      </x:c>
      <x:c r="D1342" s="2" t="str">
        <x:v>6102953</x:v>
      </x:c>
      <x:c r="E1342" s="2" t="str">
        <x:v>0</x:v>
      </x:c>
      <x:c r="F1342" s="2" t="str">
        <x:v>1</x:v>
      </x:c>
      <x:c r="G1342" s="10"/>
      <x:c r="H1342" s="10" t="n">
        <x:v>46325</x:v>
      </x:c>
      <x:c r="I1342" s="7" t="n">
        <x:v>70000</x:v>
      </x:c>
      <x:c r="J1342" s="7" t="n">
        <x:v>70000</x:v>
      </x:c>
      <x:c r="K1342" s="7" t="n">
        <x:v>1</x:v>
      </x:c>
      <x:c r="L1342" s="8" t="n">
        <x:v>2.74</x:v>
      </x:c>
      <x:c r="M1342" s="9" t="n">
        <x:v>0</x:v>
      </x:c>
      <x:c r="N1342" s="2" t="str">
        <x:v>a</x:v>
      </x:c>
      <x:c r="O1342" s="2" t="n">
        <x:v>1</x:v>
      </x:c>
      <x:c r="P1342" s="2" t="n">
        <x:v>100</x:v>
      </x:c>
      <x:c r="Q1342" s="2" t="str">
        <x:v>Baseline PO cost</x:v>
      </x:c>
      <x:c r="R1342" s="2" t="str">
        <x:v>Incoming active PO</x:v>
      </x:c>
      <x:c r="S1342" s="12" t="n">
        <x:f>IF(AND(ISNUMBER(G1342),G1342&gt;0,G1342&lt;=Summary!$E$5,I1342&gt;0),I1342*K1342,0)</x:f>
        <x:v>0</x:v>
      </x:c>
      <x:c r="T1342" s="12" t="n">
        <x:f>MIN(S1342,MAX(0,'Inventory detail'!E12-SUM(S1332:S1341)))</x:f>
        <x:v>0</x:v>
      </x:c>
      <x:c r="U1342" s="12" t="n">
        <x:f>IF(O1342=1,J1342*K1342,0)</x:f>
        <x:v>70000</x:v>
      </x:c>
      <x:c r="V1342" s="13" t="n">
        <x:f>IF(O1342=0,"",IF(H1342="","",MAX(H1342,Summary!$E$5)))</x:f>
        <x:v>46325</x:v>
      </x:c>
      <x:c r="W1342" s="12" t="n">
        <x:f>IF(Q1342="Baseline PO cost",U1342,0)</x:f>
        <x:v>70000</x:v>
      </x:c>
      <x:c r="X1342" s="12" t="n">
        <x:f>IF(Q1342="Higher PO cost",U1342,0)</x:f>
        <x:v>0</x:v>
      </x:c>
      <x:c r="Y1342" s="12" t="n">
        <x:f>IF(Q1342="Unclassified",U1342,0)</x:f>
        <x:v>0</x:v>
      </x:c>
    </x:row>
    <x:row r="1343" ht="22" customHeight="1">
      <x:c r="A1343" s="2" t="str">
        <x:v>COIL</x:v>
      </x:c>
      <x:c r="B1343" s="2" t="str">
        <x:v>60</x:v>
      </x:c>
      <x:c r="C1343" s="2" t="str">
        <x:v>6BLK36-4</x:v>
      </x:c>
      <x:c r="D1343" s="2" t="str">
        <x:v>6102947</x:v>
      </x:c>
      <x:c r="E1343" s="2" t="str">
        <x:v>0</x:v>
      </x:c>
      <x:c r="F1343" s="2" t="str">
        <x:v>37</x:v>
      </x:c>
      <x:c r="G1343" s="10" t="n">
        <x:v>46301</x:v>
      </x:c>
      <x:c r="H1343" s="10" t="n">
        <x:v>46304</x:v>
      </x:c>
      <x:c r="I1343" s="7" t="n">
        <x:v>500</x:v>
      </x:c>
      <x:c r="J1343" s="7" t="n">
        <x:v>500</x:v>
      </x:c>
      <x:c r="K1343" s="7" t="n">
        <x:v>1</x:v>
      </x:c>
      <x:c r="L1343" s="8" t="n">
        <x:v>9.74</x:v>
      </x:c>
      <x:c r="M1343" s="9" t="n">
        <x:v>54.95</x:v>
      </x:c>
      <x:c r="N1343" s="2" t="str">
        <x:v>i</x:v>
      </x:c>
      <x:c r="O1343" s="2" t="n">
        <x:v>0</x:v>
      </x:c>
      <x:c r="P1343" s="2" t="n">
        <x:v>100</x:v>
      </x:c>
      <x:c r="Q1343" s="2" t="str">
        <x:v>Baseline PO cost</x:v>
      </x:c>
      <x:c r="R1343" s="2" t="str">
        <x:v>Received</x:v>
      </x:c>
      <x:c r="S1343" s="12" t="n">
        <x:f>IF(AND(ISNUMBER(G1343),G1343&gt;0,G1343&lt;=Summary!$E$5,I1343&gt;0),I1343*K1343,0)</x:f>
        <x:v>500</x:v>
      </x:c>
      <x:c r="T1343" s="12" t="n">
        <x:f>MIN(S1343,MAX(0,'Inventory detail'!E206-0))</x:f>
        <x:v>500</x:v>
      </x:c>
      <x:c r="U1343" s="12" t="n">
        <x:f>IF(O1343=1,J1343*K1343,0)</x:f>
        <x:v>0</x:v>
      </x:c>
      <x:c r="V1343" s="13" t="str">
        <x:f>IF(O1343=0,"",IF(H1343="","",MAX(H1343,Summary!$E$5)))</x:f>
      </x:c>
      <x:c r="W1343" s="12" t="n">
        <x:f>IF(Q1343="Baseline PO cost",U1343,0)</x:f>
        <x:v>0</x:v>
      </x:c>
      <x:c r="X1343" s="12" t="n">
        <x:f>IF(Q1343="Higher PO cost",U1343,0)</x:f>
        <x:v>0</x:v>
      </x:c>
      <x:c r="Y1343" s="12" t="n">
        <x:f>IF(Q1343="Unclassified",U1343,0)</x:f>
        <x:v>0</x:v>
      </x:c>
    </x:row>
    <x:row r="1344" ht="22" customHeight="1">
      <x:c r="A1344" s="2" t="str">
        <x:v>COIL</x:v>
      </x:c>
      <x:c r="B1344" s="2" t="str">
        <x:v>60</x:v>
      </x:c>
      <x:c r="C1344" s="2" t="str">
        <x:v>6BLK36-4</x:v>
      </x:c>
      <x:c r="D1344" s="2" t="str">
        <x:v>6102932</x:v>
      </x:c>
      <x:c r="E1344" s="2" t="str">
        <x:v>0</x:v>
      </x:c>
      <x:c r="F1344" s="2" t="str">
        <x:v>33</x:v>
      </x:c>
      <x:c r="G1344" s="10" t="n">
        <x:v>46204</x:v>
      </x:c>
      <x:c r="H1344" s="10" t="n">
        <x:v>46205</x:v>
      </x:c>
      <x:c r="I1344" s="7" t="n">
        <x:v>5000</x:v>
      </x:c>
      <x:c r="J1344" s="7" t="n">
        <x:v>5000</x:v>
      </x:c>
      <x:c r="K1344" s="7" t="n">
        <x:v>1</x:v>
      </x:c>
      <x:c r="L1344" s="8" t="n">
        <x:v>9.74</x:v>
      </x:c>
      <x:c r="M1344" s="9" t="n">
        <x:v>549.5</x:v>
      </x:c>
      <x:c r="N1344" s="2" t="str">
        <x:v>i</x:v>
      </x:c>
      <x:c r="O1344" s="2" t="n">
        <x:v>0</x:v>
      </x:c>
      <x:c r="P1344" s="2" t="n">
        <x:v>100</x:v>
      </x:c>
      <x:c r="Q1344" s="2" t="str">
        <x:v>Baseline PO cost</x:v>
      </x:c>
      <x:c r="R1344" s="2" t="str">
        <x:v>Received</x:v>
      </x:c>
      <x:c r="S1344" s="12" t="n">
        <x:f>IF(AND(ISNUMBER(G1344),G1344&gt;0,G1344&lt;=Summary!$E$5,I1344&gt;0),I1344*K1344,0)</x:f>
        <x:v>5000</x:v>
      </x:c>
      <x:c r="T1344" s="12" t="n">
        <x:f>MIN(S1344,MAX(0,'Inventory detail'!E206-SUM(S1343:S1343)))</x:f>
        <x:v>2700</x:v>
      </x:c>
      <x:c r="U1344" s="12" t="n">
        <x:f>IF(O1344=1,J1344*K1344,0)</x:f>
        <x:v>0</x:v>
      </x:c>
      <x:c r="V1344" s="13" t="str">
        <x:f>IF(O1344=0,"",IF(H1344="","",MAX(H1344,Summary!$E$5)))</x:f>
      </x:c>
      <x:c r="W1344" s="12" t="n">
        <x:f>IF(Q1344="Baseline PO cost",U1344,0)</x:f>
        <x:v>0</x:v>
      </x:c>
      <x:c r="X1344" s="12" t="n">
        <x:f>IF(Q1344="Higher PO cost",U1344,0)</x:f>
        <x:v>0</x:v>
      </x:c>
      <x:c r="Y1344" s="12" t="n">
        <x:f>IF(Q1344="Unclassified",U1344,0)</x:f>
        <x:v>0</x:v>
      </x:c>
    </x:row>
    <x:row r="1345" ht="22" customHeight="1">
      <x:c r="A1345" s="2" t="str">
        <x:v>COIL</x:v>
      </x:c>
      <x:c r="B1345" s="2" t="str">
        <x:v>60</x:v>
      </x:c>
      <x:c r="C1345" s="2" t="str">
        <x:v>6BLK36-4</x:v>
      </x:c>
      <x:c r="D1345" s="2" t="str">
        <x:v>6102924</x:v>
      </x:c>
      <x:c r="E1345" s="2" t="str">
        <x:v>0</x:v>
      </x:c>
      <x:c r="F1345" s="2" t="str">
        <x:v>32</x:v>
      </x:c>
      <x:c r="G1345" s="10" t="n">
        <x:v>46185</x:v>
      </x:c>
      <x:c r="H1345" s="10" t="n">
        <x:v>46185</x:v>
      </x:c>
      <x:c r="I1345" s="7" t="n">
        <x:v>500</x:v>
      </x:c>
      <x:c r="J1345" s="7" t="n">
        <x:v>500</x:v>
      </x:c>
      <x:c r="K1345" s="7" t="n">
        <x:v>1</x:v>
      </x:c>
      <x:c r="L1345" s="8" t="n">
        <x:v>9.74</x:v>
      </x:c>
      <x:c r="M1345" s="9" t="n">
        <x:v>54.95</x:v>
      </x:c>
      <x:c r="N1345" s="2" t="str">
        <x:v>i</x:v>
      </x:c>
      <x:c r="O1345" s="2" t="n">
        <x:v>0</x:v>
      </x:c>
      <x:c r="P1345" s="2" t="n">
        <x:v>100</x:v>
      </x:c>
      <x:c r="Q1345" s="2" t="str">
        <x:v>Baseline PO cost</x:v>
      </x:c>
      <x:c r="R1345" s="2" t="str">
        <x:v>Received</x:v>
      </x:c>
      <x:c r="S1345" s="12" t="n">
        <x:f>IF(AND(ISNUMBER(G1345),G1345&gt;0,G1345&lt;=Summary!$E$5,I1345&gt;0),I1345*K1345,0)</x:f>
        <x:v>500</x:v>
      </x:c>
      <x:c r="T1345" s="12" t="n">
        <x:f>MIN(S1345,MAX(0,'Inventory detail'!E206-SUM(S1343:S1344)))</x:f>
        <x:v>0</x:v>
      </x:c>
      <x:c r="U1345" s="12" t="n">
        <x:f>IF(O1345=1,J1345*K1345,0)</x:f>
        <x:v>0</x:v>
      </x:c>
      <x:c r="V1345" s="13" t="str">
        <x:f>IF(O1345=0,"",IF(H1345="","",MAX(H1345,Summary!$E$5)))</x:f>
      </x:c>
      <x:c r="W1345" s="12" t="n">
        <x:f>IF(Q1345="Baseline PO cost",U1345,0)</x:f>
        <x:v>0</x:v>
      </x:c>
      <x:c r="X1345" s="12" t="n">
        <x:f>IF(Q1345="Higher PO cost",U1345,0)</x:f>
        <x:v>0</x:v>
      </x:c>
      <x:c r="Y1345" s="12" t="n">
        <x:f>IF(Q1345="Unclassified",U1345,0)</x:f>
        <x:v>0</x:v>
      </x:c>
    </x:row>
    <x:row r="1346" ht="22" customHeight="1">
      <x:c r="A1346" s="2" t="str">
        <x:v>COIL</x:v>
      </x:c>
      <x:c r="B1346" s="2" t="str">
        <x:v>60</x:v>
      </x:c>
      <x:c r="C1346" s="2" t="str">
        <x:v>6BLK36-4</x:v>
      </x:c>
      <x:c r="D1346" s="2" t="str">
        <x:v>6102918</x:v>
      </x:c>
      <x:c r="E1346" s="2" t="str">
        <x:v>0</x:v>
      </x:c>
      <x:c r="F1346" s="2" t="str">
        <x:v>33</x:v>
      </x:c>
      <x:c r="G1346" s="10" t="n">
        <x:v>46161</x:v>
      </x:c>
      <x:c r="H1346" s="10" t="n">
        <x:v>46160</x:v>
      </x:c>
      <x:c r="I1346" s="7" t="n">
        <x:v>1500</x:v>
      </x:c>
      <x:c r="J1346" s="7" t="n">
        <x:v>1500</x:v>
      </x:c>
      <x:c r="K1346" s="7" t="n">
        <x:v>1</x:v>
      </x:c>
      <x:c r="L1346" s="8" t="n">
        <x:v>9.74</x:v>
      </x:c>
      <x:c r="M1346" s="9" t="n">
        <x:v>164.85</x:v>
      </x:c>
      <x:c r="N1346" s="2" t="str">
        <x:v>i</x:v>
      </x:c>
      <x:c r="O1346" s="2" t="n">
        <x:v>0</x:v>
      </x:c>
      <x:c r="P1346" s="2" t="n">
        <x:v>100</x:v>
      </x:c>
      <x:c r="Q1346" s="2" t="str">
        <x:v>Baseline PO cost</x:v>
      </x:c>
      <x:c r="R1346" s="2" t="str">
        <x:v>Received</x:v>
      </x:c>
      <x:c r="S1346" s="12" t="n">
        <x:f>IF(AND(ISNUMBER(G1346),G1346&gt;0,G1346&lt;=Summary!$E$5,I1346&gt;0),I1346*K1346,0)</x:f>
        <x:v>1500</x:v>
      </x:c>
      <x:c r="T1346" s="12" t="n">
        <x:f>MIN(S1346,MAX(0,'Inventory detail'!E206-SUM(S1343:S1345)))</x:f>
        <x:v>0</x:v>
      </x:c>
      <x:c r="U1346" s="12" t="n">
        <x:f>IF(O1346=1,J1346*K1346,0)</x:f>
        <x:v>0</x:v>
      </x:c>
      <x:c r="V1346" s="13" t="str">
        <x:f>IF(O1346=0,"",IF(H1346="","",MAX(H1346,Summary!$E$5)))</x:f>
      </x:c>
      <x:c r="W1346" s="12" t="n">
        <x:f>IF(Q1346="Baseline PO cost",U1346,0)</x:f>
        <x:v>0</x:v>
      </x:c>
      <x:c r="X1346" s="12" t="n">
        <x:f>IF(Q1346="Higher PO cost",U1346,0)</x:f>
        <x:v>0</x:v>
      </x:c>
      <x:c r="Y1346" s="12" t="n">
        <x:f>IF(Q1346="Unclassified",U1346,0)</x:f>
        <x:v>0</x:v>
      </x:c>
    </x:row>
    <x:row r="1347" ht="22" customHeight="1">
      <x:c r="A1347" s="2" t="str">
        <x:v>COIL</x:v>
      </x:c>
      <x:c r="B1347" s="2" t="str">
        <x:v>60</x:v>
      </x:c>
      <x:c r="C1347" s="2" t="str">
        <x:v>6BLK36-4</x:v>
      </x:c>
      <x:c r="D1347" s="2" t="str">
        <x:v>6102911</x:v>
      </x:c>
      <x:c r="E1347" s="2" t="str">
        <x:v>0</x:v>
      </x:c>
      <x:c r="F1347" s="2" t="str">
        <x:v>34</x:v>
      </x:c>
      <x:c r="G1347" s="10" t="n">
        <x:v>46128</x:v>
      </x:c>
      <x:c r="H1347" s="10" t="n">
        <x:v>46129</x:v>
      </x:c>
      <x:c r="I1347" s="7" t="n">
        <x:v>1500</x:v>
      </x:c>
      <x:c r="J1347" s="7" t="n">
        <x:v>1500</x:v>
      </x:c>
      <x:c r="K1347" s="7" t="n">
        <x:v>1</x:v>
      </x:c>
      <x:c r="L1347" s="8" t="n">
        <x:v>9.74</x:v>
      </x:c>
      <x:c r="M1347" s="9" t="n">
        <x:v>160.05</x:v>
      </x:c>
      <x:c r="N1347" s="2" t="str">
        <x:v>i</x:v>
      </x:c>
      <x:c r="O1347" s="2" t="n">
        <x:v>0</x:v>
      </x:c>
      <x:c r="P1347" s="2" t="n">
        <x:v>100</x:v>
      </x:c>
      <x:c r="Q1347" s="2" t="str">
        <x:v>Baseline PO cost</x:v>
      </x:c>
      <x:c r="R1347" s="2" t="str">
        <x:v>Received</x:v>
      </x:c>
      <x:c r="S1347" s="12" t="n">
        <x:f>IF(AND(ISNUMBER(G1347),G1347&gt;0,G1347&lt;=Summary!$E$5,I1347&gt;0),I1347*K1347,0)</x:f>
        <x:v>1500</x:v>
      </x:c>
      <x:c r="T1347" s="12" t="n">
        <x:f>MIN(S1347,MAX(0,'Inventory detail'!E206-SUM(S1343:S1346)))</x:f>
        <x:v>0</x:v>
      </x:c>
      <x:c r="U1347" s="12" t="n">
        <x:f>IF(O1347=1,J1347*K1347,0)</x:f>
        <x:v>0</x:v>
      </x:c>
      <x:c r="V1347" s="13" t="str">
        <x:f>IF(O1347=0,"",IF(H1347="","",MAX(H1347,Summary!$E$5)))</x:f>
      </x:c>
      <x:c r="W1347" s="12" t="n">
        <x:f>IF(Q1347="Baseline PO cost",U1347,0)</x:f>
        <x:v>0</x:v>
      </x:c>
      <x:c r="X1347" s="12" t="n">
        <x:f>IF(Q1347="Higher PO cost",U1347,0)</x:f>
        <x:v>0</x:v>
      </x:c>
      <x:c r="Y1347" s="12" t="n">
        <x:f>IF(Q1347="Unclassified",U1347,0)</x:f>
        <x:v>0</x:v>
      </x:c>
    </x:row>
    <x:row r="1348" ht="22" customHeight="1">
      <x:c r="A1348" s="2" t="str">
        <x:v>COIL</x:v>
      </x:c>
      <x:c r="B1348" s="2" t="str">
        <x:v>60</x:v>
      </x:c>
      <x:c r="C1348" s="2" t="str">
        <x:v>6BLK36-4</x:v>
      </x:c>
      <x:c r="D1348" s="2" t="str">
        <x:v>6102905</x:v>
      </x:c>
      <x:c r="E1348" s="2" t="str">
        <x:v>0</x:v>
      </x:c>
      <x:c r="F1348" s="2" t="str">
        <x:v>38</x:v>
      </x:c>
      <x:c r="G1348" s="10" t="n">
        <x:v>46111</x:v>
      </x:c>
      <x:c r="H1348" s="10" t="n">
        <x:v>46122</x:v>
      </x:c>
      <x:c r="I1348" s="7" t="n">
        <x:v>1000</x:v>
      </x:c>
      <x:c r="J1348" s="7" t="n">
        <x:v>1000</x:v>
      </x:c>
      <x:c r="K1348" s="7" t="n">
        <x:v>1</x:v>
      </x:c>
      <x:c r="L1348" s="8" t="n">
        <x:v>9.74</x:v>
      </x:c>
      <x:c r="M1348" s="9" t="n">
        <x:v>106.7</x:v>
      </x:c>
      <x:c r="N1348" s="2" t="str">
        <x:v>i</x:v>
      </x:c>
      <x:c r="O1348" s="2" t="n">
        <x:v>0</x:v>
      </x:c>
      <x:c r="P1348" s="2" t="n">
        <x:v>100</x:v>
      </x:c>
      <x:c r="Q1348" s="2" t="str">
        <x:v>Baseline PO cost</x:v>
      </x:c>
      <x:c r="R1348" s="2" t="str">
        <x:v>Received</x:v>
      </x:c>
      <x:c r="S1348" s="12" t="n">
        <x:f>IF(AND(ISNUMBER(G1348),G1348&gt;0,G1348&lt;=Summary!$E$5,I1348&gt;0),I1348*K1348,0)</x:f>
        <x:v>1000</x:v>
      </x:c>
      <x:c r="T1348" s="12" t="n">
        <x:f>MIN(S1348,MAX(0,'Inventory detail'!E206-SUM(S1343:S1347)))</x:f>
        <x:v>0</x:v>
      </x:c>
      <x:c r="U1348" s="12" t="n">
        <x:f>IF(O1348=1,J1348*K1348,0)</x:f>
        <x:v>0</x:v>
      </x:c>
      <x:c r="V1348" s="13" t="str">
        <x:f>IF(O1348=0,"",IF(H1348="","",MAX(H1348,Summary!$E$5)))</x:f>
      </x:c>
      <x:c r="W1348" s="12" t="n">
        <x:f>IF(Q1348="Baseline PO cost",U1348,0)</x:f>
        <x:v>0</x:v>
      </x:c>
      <x:c r="X1348" s="12" t="n">
        <x:f>IF(Q1348="Higher PO cost",U1348,0)</x:f>
        <x:v>0</x:v>
      </x:c>
      <x:c r="Y1348" s="12" t="n">
        <x:f>IF(Q1348="Unclassified",U1348,0)</x:f>
        <x:v>0</x:v>
      </x:c>
    </x:row>
    <x:row r="1349" ht="22" customHeight="1">
      <x:c r="A1349" s="2" t="str">
        <x:v>COIL</x:v>
      </x:c>
      <x:c r="B1349" s="2" t="str">
        <x:v>60</x:v>
      </x:c>
      <x:c r="C1349" s="2" t="str">
        <x:v>6BLK36-4</x:v>
      </x:c>
      <x:c r="D1349" s="2" t="str">
        <x:v>6102892</x:v>
      </x:c>
      <x:c r="E1349" s="2" t="str">
        <x:v>0</x:v>
      </x:c>
      <x:c r="F1349" s="2" t="str">
        <x:v>35</x:v>
      </x:c>
      <x:c r="G1349" s="10" t="n">
        <x:v>46059</x:v>
      </x:c>
      <x:c r="H1349" s="10" t="n">
        <x:v>46059</x:v>
      </x:c>
      <x:c r="I1349" s="7" t="n">
        <x:v>1000</x:v>
      </x:c>
      <x:c r="J1349" s="7" t="n">
        <x:v>1000</x:v>
      </x:c>
      <x:c r="K1349" s="7" t="n">
        <x:v>1</x:v>
      </x:c>
      <x:c r="L1349" s="8" t="n">
        <x:v>9.74</x:v>
      </x:c>
      <x:c r="M1349" s="9" t="n">
        <x:v>106.7</x:v>
      </x:c>
      <x:c r="N1349" s="2" t="str">
        <x:v>i</x:v>
      </x:c>
      <x:c r="O1349" s="2" t="n">
        <x:v>0</x:v>
      </x:c>
      <x:c r="P1349" s="2" t="n">
        <x:v>100</x:v>
      </x:c>
      <x:c r="Q1349" s="2" t="str">
        <x:v>Baseline PO cost</x:v>
      </x:c>
      <x:c r="R1349" s="2" t="str">
        <x:v>Received</x:v>
      </x:c>
      <x:c r="S1349" s="12" t="n">
        <x:f>IF(AND(ISNUMBER(G1349),G1349&gt;0,G1349&lt;=Summary!$E$5,I1349&gt;0),I1349*K1349,0)</x:f>
        <x:v>1000</x:v>
      </x:c>
      <x:c r="T1349" s="12" t="n">
        <x:f>MIN(S1349,MAX(0,'Inventory detail'!E206-SUM(S1343:S1348)))</x:f>
        <x:v>0</x:v>
      </x:c>
      <x:c r="U1349" s="12" t="n">
        <x:f>IF(O1349=1,J1349*K1349,0)</x:f>
        <x:v>0</x:v>
      </x:c>
      <x:c r="V1349" s="13" t="str">
        <x:f>IF(O1349=0,"",IF(H1349="","",MAX(H1349,Summary!$E$5)))</x:f>
      </x:c>
      <x:c r="W1349" s="12" t="n">
        <x:f>IF(Q1349="Baseline PO cost",U1349,0)</x:f>
        <x:v>0</x:v>
      </x:c>
      <x:c r="X1349" s="12" t="n">
        <x:f>IF(Q1349="Higher PO cost",U1349,0)</x:f>
        <x:v>0</x:v>
      </x:c>
      <x:c r="Y1349" s="12" t="n">
        <x:f>IF(Q1349="Unclassified",U1349,0)</x:f>
        <x:v>0</x:v>
      </x:c>
    </x:row>
    <x:row r="1350" ht="22" customHeight="1">
      <x:c r="A1350" s="2" t="str">
        <x:v>COIL</x:v>
      </x:c>
      <x:c r="B1350" s="2" t="str">
        <x:v>60</x:v>
      </x:c>
      <x:c r="C1350" s="2" t="str">
        <x:v>6BLK36-4</x:v>
      </x:c>
      <x:c r="D1350" s="2" t="str">
        <x:v>6102962</x:v>
      </x:c>
      <x:c r="E1350" s="2" t="str">
        <x:v>0</x:v>
      </x:c>
      <x:c r="F1350" s="2" t="str">
        <x:v>34</x:v>
      </x:c>
      <x:c r="G1350" s="10"/>
      <x:c r="H1350" s="10" t="n">
        <x:v>46346</x:v>
      </x:c>
      <x:c r="I1350" s="7" t="n">
        <x:v>1500</x:v>
      </x:c>
      <x:c r="J1350" s="7" t="n">
        <x:v>1500</x:v>
      </x:c>
      <x:c r="K1350" s="7" t="n">
        <x:v>1</x:v>
      </x:c>
      <x:c r="L1350" s="8" t="n">
        <x:v>9.74</x:v>
      </x:c>
      <x:c r="M1350" s="9" t="n">
        <x:v>0</x:v>
      </x:c>
      <x:c r="N1350" s="2" t="str">
        <x:v>a</x:v>
      </x:c>
      <x:c r="O1350" s="2" t="n">
        <x:v>1</x:v>
      </x:c>
      <x:c r="P1350" s="2" t="n">
        <x:v>100</x:v>
      </x:c>
      <x:c r="Q1350" s="2" t="str">
        <x:v>Baseline PO cost</x:v>
      </x:c>
      <x:c r="R1350" s="2" t="str">
        <x:v>Incoming active PO</x:v>
      </x:c>
      <x:c r="S1350" s="12" t="n">
        <x:f>IF(AND(ISNUMBER(G1350),G1350&gt;0,G1350&lt;=Summary!$E$5,I1350&gt;0),I1350*K1350,0)</x:f>
        <x:v>0</x:v>
      </x:c>
      <x:c r="T1350" s="12" t="n">
        <x:f>MIN(S1350,MAX(0,'Inventory detail'!E206-SUM(S1343:S1349)))</x:f>
        <x:v>0</x:v>
      </x:c>
      <x:c r="U1350" s="12" t="n">
        <x:f>IF(O1350=1,J1350*K1350,0)</x:f>
        <x:v>1500</x:v>
      </x:c>
      <x:c r="V1350" s="13" t="n">
        <x:f>IF(O1350=0,"",IF(H1350="","",MAX(H1350,Summary!$E$5)))</x:f>
        <x:v>46346</x:v>
      </x:c>
      <x:c r="W1350" s="12" t="n">
        <x:f>IF(Q1350="Baseline PO cost",U1350,0)</x:f>
        <x:v>1500</x:v>
      </x:c>
      <x:c r="X1350" s="12" t="n">
        <x:f>IF(Q1350="Higher PO cost",U1350,0)</x:f>
        <x:v>0</x:v>
      </x:c>
      <x:c r="Y1350" s="12" t="n">
        <x:f>IF(Q1350="Unclassified",U1350,0)</x:f>
        <x:v>0</x:v>
      </x:c>
    </x:row>
    <x:row r="1351" ht="22" customHeight="1">
      <x:c r="A1351" s="2" t="str">
        <x:v>COIL</x:v>
      </x:c>
      <x:c r="B1351" s="2" t="str">
        <x:v>60</x:v>
      </x:c>
      <x:c r="C1351" s="2" t="str">
        <x:v>6BLK36-4</x:v>
      </x:c>
      <x:c r="D1351" s="2" t="str">
        <x:v>6102953</x:v>
      </x:c>
      <x:c r="E1351" s="2" t="str">
        <x:v>0</x:v>
      </x:c>
      <x:c r="F1351" s="2" t="str">
        <x:v>37</x:v>
      </x:c>
      <x:c r="G1351" s="10"/>
      <x:c r="H1351" s="10" t="n">
        <x:v>46325</x:v>
      </x:c>
      <x:c r="I1351" s="7" t="n">
        <x:v>500</x:v>
      </x:c>
      <x:c r="J1351" s="7" t="n">
        <x:v>500</x:v>
      </x:c>
      <x:c r="K1351" s="7" t="n">
        <x:v>1</x:v>
      </x:c>
      <x:c r="L1351" s="8" t="n">
        <x:v>9.74</x:v>
      </x:c>
      <x:c r="M1351" s="9" t="n">
        <x:v>0</x:v>
      </x:c>
      <x:c r="N1351" s="2" t="str">
        <x:v>a</x:v>
      </x:c>
      <x:c r="O1351" s="2" t="n">
        <x:v>1</x:v>
      </x:c>
      <x:c r="P1351" s="2" t="n">
        <x:v>100</x:v>
      </x:c>
      <x:c r="Q1351" s="2" t="str">
        <x:v>Baseline PO cost</x:v>
      </x:c>
      <x:c r="R1351" s="2" t="str">
        <x:v>Incoming active PO</x:v>
      </x:c>
      <x:c r="S1351" s="12" t="n">
        <x:f>IF(AND(ISNUMBER(G1351),G1351&gt;0,G1351&lt;=Summary!$E$5,I1351&gt;0),I1351*K1351,0)</x:f>
        <x:v>0</x:v>
      </x:c>
      <x:c r="T1351" s="12" t="n">
        <x:f>MIN(S1351,MAX(0,'Inventory detail'!E206-SUM(S1343:S1350)))</x:f>
        <x:v>0</x:v>
      </x:c>
      <x:c r="U1351" s="12" t="n">
        <x:f>IF(O1351=1,J1351*K1351,0)</x:f>
        <x:v>500</x:v>
      </x:c>
      <x:c r="V1351" s="13" t="n">
        <x:f>IF(O1351=0,"",IF(H1351="","",MAX(H1351,Summary!$E$5)))</x:f>
        <x:v>46325</x:v>
      </x:c>
      <x:c r="W1351" s="12" t="n">
        <x:f>IF(Q1351="Baseline PO cost",U1351,0)</x:f>
        <x:v>500</x:v>
      </x:c>
      <x:c r="X1351" s="12" t="n">
        <x:f>IF(Q1351="Higher PO cost",U1351,0)</x:f>
        <x:v>0</x:v>
      </x:c>
      <x:c r="Y1351" s="12" t="n">
        <x:f>IF(Q1351="Unclassified",U1351,0)</x:f>
        <x:v>0</x:v>
      </x:c>
    </x:row>
    <x:row r="1352" ht="22" customHeight="1">
      <x:c r="A1352" s="2" t="str">
        <x:v>COIL</x:v>
      </x:c>
      <x:c r="B1352" s="2" t="str">
        <x:v>60</x:v>
      </x:c>
      <x:c r="C1352" s="2" t="str">
        <x:v>6CLR12-4</x:v>
      </x:c>
      <x:c r="D1352" s="2" t="str">
        <x:v>6102947</x:v>
      </x:c>
      <x:c r="E1352" s="2" t="str">
        <x:v>0</x:v>
      </x:c>
      <x:c r="F1352" s="2" t="str">
        <x:v>2</x:v>
      </x:c>
      <x:c r="G1352" s="10" t="n">
        <x:v>46301</x:v>
      </x:c>
      <x:c r="H1352" s="10" t="n">
        <x:v>46304</x:v>
      </x:c>
      <x:c r="I1352" s="7" t="n">
        <x:v>2500</x:v>
      </x:c>
      <x:c r="J1352" s="7" t="n">
        <x:v>2500</x:v>
      </x:c>
      <x:c r="K1352" s="7" t="n">
        <x:v>1</x:v>
      </x:c>
      <x:c r="L1352" s="8" t="n">
        <x:v>3.23</x:v>
      </x:c>
      <x:c r="M1352" s="9" t="n">
        <x:v>91.25</x:v>
      </x:c>
      <x:c r="N1352" s="2" t="str">
        <x:v>i</x:v>
      </x:c>
      <x:c r="O1352" s="2" t="n">
        <x:v>0</x:v>
      </x:c>
      <x:c r="P1352" s="2" t="n">
        <x:v>100</x:v>
      </x:c>
      <x:c r="Q1352" s="2" t="str">
        <x:v>Baseline PO cost</x:v>
      </x:c>
      <x:c r="R1352" s="2" t="str">
        <x:v>Received</x:v>
      </x:c>
      <x:c r="S1352" s="12" t="n">
        <x:f>IF(AND(ISNUMBER(G1352),G1352&gt;0,G1352&lt;=Summary!$E$5,I1352&gt;0),I1352*K1352,0)</x:f>
        <x:v>2500</x:v>
      </x:c>
      <x:c r="T1352" s="12" t="n">
        <x:f>MIN(S1352,MAX(0,'Inventory detail'!E252-0))</x:f>
        <x:v>2500</x:v>
      </x:c>
      <x:c r="U1352" s="12" t="n">
        <x:f>IF(O1352=1,J1352*K1352,0)</x:f>
        <x:v>0</x:v>
      </x:c>
      <x:c r="V1352" s="13" t="str">
        <x:f>IF(O1352=0,"",IF(H1352="","",MAX(H1352,Summary!$E$5)))</x:f>
      </x:c>
      <x:c r="W1352" s="12" t="n">
        <x:f>IF(Q1352="Baseline PO cost",U1352,0)</x:f>
        <x:v>0</x:v>
      </x:c>
      <x:c r="X1352" s="12" t="n">
        <x:f>IF(Q1352="Higher PO cost",U1352,0)</x:f>
        <x:v>0</x:v>
      </x:c>
      <x:c r="Y1352" s="12" t="n">
        <x:f>IF(Q1352="Unclassified",U1352,0)</x:f>
        <x:v>0</x:v>
      </x:c>
    </x:row>
    <x:row r="1353" ht="22" customHeight="1">
      <x:c r="A1353" s="2" t="str">
        <x:v>COIL</x:v>
      </x:c>
      <x:c r="B1353" s="2" t="str">
        <x:v>60</x:v>
      </x:c>
      <x:c r="C1353" s="2" t="str">
        <x:v>6CLR12-4</x:v>
      </x:c>
      <x:c r="D1353" s="2" t="str">
        <x:v>6102918</x:v>
      </x:c>
      <x:c r="E1353" s="2" t="str">
        <x:v>0</x:v>
      </x:c>
      <x:c r="F1353" s="2" t="str">
        <x:v>2</x:v>
      </x:c>
      <x:c r="G1353" s="10" t="n">
        <x:v>46161</x:v>
      </x:c>
      <x:c r="H1353" s="10" t="n">
        <x:v>46160</x:v>
      </x:c>
      <x:c r="I1353" s="7" t="n">
        <x:v>2500</x:v>
      </x:c>
      <x:c r="J1353" s="7" t="n">
        <x:v>2500</x:v>
      </x:c>
      <x:c r="K1353" s="7" t="n">
        <x:v>1</x:v>
      </x:c>
      <x:c r="L1353" s="8" t="n">
        <x:v>3.23</x:v>
      </x:c>
      <x:c r="M1353" s="9" t="n">
        <x:v>91.25</x:v>
      </x:c>
      <x:c r="N1353" s="2" t="str">
        <x:v>i</x:v>
      </x:c>
      <x:c r="O1353" s="2" t="n">
        <x:v>0</x:v>
      </x:c>
      <x:c r="P1353" s="2" t="n">
        <x:v>100</x:v>
      </x:c>
      <x:c r="Q1353" s="2" t="str">
        <x:v>Baseline PO cost</x:v>
      </x:c>
      <x:c r="R1353" s="2" t="str">
        <x:v>Received</x:v>
      </x:c>
      <x:c r="S1353" s="12" t="n">
        <x:f>IF(AND(ISNUMBER(G1353),G1353&gt;0,G1353&lt;=Summary!$E$5,I1353&gt;0),I1353*K1353,0)</x:f>
        <x:v>2500</x:v>
      </x:c>
      <x:c r="T1353" s="12" t="n">
        <x:f>MIN(S1353,MAX(0,'Inventory detail'!E252-SUM(S1352:S1352)))</x:f>
        <x:v>2400</x:v>
      </x:c>
      <x:c r="U1353" s="12" t="n">
        <x:f>IF(O1353=1,J1353*K1353,0)</x:f>
        <x:v>0</x:v>
      </x:c>
      <x:c r="V1353" s="13" t="str">
        <x:f>IF(O1353=0,"",IF(H1353="","",MAX(H1353,Summary!$E$5)))</x:f>
      </x:c>
      <x:c r="W1353" s="12" t="n">
        <x:f>IF(Q1353="Baseline PO cost",U1353,0)</x:f>
        <x:v>0</x:v>
      </x:c>
      <x:c r="X1353" s="12" t="n">
        <x:f>IF(Q1353="Higher PO cost",U1353,0)</x:f>
        <x:v>0</x:v>
      </x:c>
      <x:c r="Y1353" s="12" t="n">
        <x:f>IF(Q1353="Unclassified",U1353,0)</x:f>
        <x:v>0</x:v>
      </x:c>
    </x:row>
    <x:row r="1354" ht="22" customHeight="1">
      <x:c r="A1354" s="2" t="str">
        <x:v>COIL</x:v>
      </x:c>
      <x:c r="B1354" s="2" t="str">
        <x:v>60</x:v>
      </x:c>
      <x:c r="C1354" s="2" t="str">
        <x:v>6CLR12-4</x:v>
      </x:c>
      <x:c r="D1354" s="2" t="str">
        <x:v>6102905</x:v>
      </x:c>
      <x:c r="E1354" s="2" t="str">
        <x:v>0</x:v>
      </x:c>
      <x:c r="F1354" s="2" t="str">
        <x:v>2</x:v>
      </x:c>
      <x:c r="G1354" s="10" t="n">
        <x:v>46111</x:v>
      </x:c>
      <x:c r="H1354" s="10" t="n">
        <x:v>46122</x:v>
      </x:c>
      <x:c r="I1354" s="7" t="n">
        <x:v>2500</x:v>
      </x:c>
      <x:c r="J1354" s="7" t="n">
        <x:v>2500</x:v>
      </x:c>
      <x:c r="K1354" s="7" t="n">
        <x:v>1</x:v>
      </x:c>
      <x:c r="L1354" s="8" t="n">
        <x:v>3.23</x:v>
      </x:c>
      <x:c r="M1354" s="9" t="n">
        <x:v>88.5</x:v>
      </x:c>
      <x:c r="N1354" s="2" t="str">
        <x:v>i</x:v>
      </x:c>
      <x:c r="O1354" s="2" t="n">
        <x:v>0</x:v>
      </x:c>
      <x:c r="P1354" s="2" t="n">
        <x:v>100</x:v>
      </x:c>
      <x:c r="Q1354" s="2" t="str">
        <x:v>Baseline PO cost</x:v>
      </x:c>
      <x:c r="R1354" s="2" t="str">
        <x:v>Received</x:v>
      </x:c>
      <x:c r="S1354" s="12" t="n">
        <x:f>IF(AND(ISNUMBER(G1354),G1354&gt;0,G1354&lt;=Summary!$E$5,I1354&gt;0),I1354*K1354,0)</x:f>
        <x:v>2500</x:v>
      </x:c>
      <x:c r="T1354" s="12" t="n">
        <x:f>MIN(S1354,MAX(0,'Inventory detail'!E252-SUM(S1352:S1353)))</x:f>
        <x:v>0</x:v>
      </x:c>
      <x:c r="U1354" s="12" t="n">
        <x:f>IF(O1354=1,J1354*K1354,0)</x:f>
        <x:v>0</x:v>
      </x:c>
      <x:c r="V1354" s="13" t="str">
        <x:f>IF(O1354=0,"",IF(H1354="","",MAX(H1354,Summary!$E$5)))</x:f>
      </x:c>
      <x:c r="W1354" s="12" t="n">
        <x:f>IF(Q1354="Baseline PO cost",U1354,0)</x:f>
        <x:v>0</x:v>
      </x:c>
      <x:c r="X1354" s="12" t="n">
        <x:f>IF(Q1354="Higher PO cost",U1354,0)</x:f>
        <x:v>0</x:v>
      </x:c>
      <x:c r="Y1354" s="12" t="n">
        <x:f>IF(Q1354="Unclassified",U1354,0)</x:f>
        <x:v>0</x:v>
      </x:c>
    </x:row>
    <x:row r="1355" ht="22" customHeight="1">
      <x:c r="A1355" s="2" t="str">
        <x:v>COIL</x:v>
      </x:c>
      <x:c r="B1355" s="2" t="str">
        <x:v>60</x:v>
      </x:c>
      <x:c r="C1355" s="2" t="str">
        <x:v>6NAV12-4</x:v>
      </x:c>
      <x:c r="D1355" s="2" t="str">
        <x:v>6102937</x:v>
      </x:c>
      <x:c r="E1355" s="2" t="str">
        <x:v>0</x:v>
      </x:c>
      <x:c r="F1355" s="2" t="str">
        <x:v>2</x:v>
      </x:c>
      <x:c r="G1355" s="10" t="n">
        <x:v>46255</x:v>
      </x:c>
      <x:c r="H1355" s="10" t="n">
        <x:v>46254</x:v>
      </x:c>
      <x:c r="I1355" s="7" t="n">
        <x:v>17500</x:v>
      </x:c>
      <x:c r="J1355" s="7" t="n">
        <x:v>17500</x:v>
      </x:c>
      <x:c r="K1355" s="7" t="n">
        <x:v>1</x:v>
      </x:c>
      <x:c r="L1355" s="8" t="n">
        <x:v>3.23</x:v>
      </x:c>
      <x:c r="M1355" s="9" t="n">
        <x:v>638.75</x:v>
      </x:c>
      <x:c r="N1355" s="2" t="str">
        <x:v>i</x:v>
      </x:c>
      <x:c r="O1355" s="2" t="n">
        <x:v>0</x:v>
      </x:c>
      <x:c r="P1355" s="2" t="n">
        <x:v>100</x:v>
      </x:c>
      <x:c r="Q1355" s="2" t="str">
        <x:v>Baseline PO cost</x:v>
      </x:c>
      <x:c r="R1355" s="2" t="str">
        <x:v>Received</x:v>
      </x:c>
      <x:c r="S1355" s="12" t="n">
        <x:f>IF(AND(ISNUMBER(G1355),G1355&gt;0,G1355&lt;=Summary!$E$5,I1355&gt;0),I1355*K1355,0)</x:f>
        <x:v>17500</x:v>
      </x:c>
      <x:c r="T1355" s="12" t="n">
        <x:f>MIN(S1355,MAX(0,'Inventory detail'!E99-0))</x:f>
        <x:v>14500</x:v>
      </x:c>
      <x:c r="U1355" s="12" t="n">
        <x:f>IF(O1355=1,J1355*K1355,0)</x:f>
        <x:v>0</x:v>
      </x:c>
      <x:c r="V1355" s="13" t="str">
        <x:f>IF(O1355=0,"",IF(H1355="","",MAX(H1355,Summary!$E$5)))</x:f>
      </x:c>
      <x:c r="W1355" s="12" t="n">
        <x:f>IF(Q1355="Baseline PO cost",U1355,0)</x:f>
        <x:v>0</x:v>
      </x:c>
      <x:c r="X1355" s="12" t="n">
        <x:f>IF(Q1355="Higher PO cost",U1355,0)</x:f>
        <x:v>0</x:v>
      </x:c>
      <x:c r="Y1355" s="12" t="n">
        <x:f>IF(Q1355="Unclassified",U1355,0)</x:f>
        <x:v>0</x:v>
      </x:c>
    </x:row>
    <x:row r="1356" ht="22" customHeight="1">
      <x:c r="A1356" s="2" t="str">
        <x:v>COIL</x:v>
      </x:c>
      <x:c r="B1356" s="2" t="str">
        <x:v>60</x:v>
      </x:c>
      <x:c r="C1356" s="2" t="str">
        <x:v>6NAV12-4</x:v>
      </x:c>
      <x:c r="D1356" s="2" t="str">
        <x:v>6102932</x:v>
      </x:c>
      <x:c r="E1356" s="2" t="str">
        <x:v>0</x:v>
      </x:c>
      <x:c r="F1356" s="2" t="str">
        <x:v>2</x:v>
      </x:c>
      <x:c r="G1356" s="10" t="n">
        <x:v>46204</x:v>
      </x:c>
      <x:c r="H1356" s="10" t="n">
        <x:v>46205</x:v>
      </x:c>
      <x:c r="I1356" s="7" t="n">
        <x:v>2500</x:v>
      </x:c>
      <x:c r="J1356" s="7" t="n">
        <x:v>2500</x:v>
      </x:c>
      <x:c r="K1356" s="7" t="n">
        <x:v>1</x:v>
      </x:c>
      <x:c r="L1356" s="8" t="n">
        <x:v>3.23</x:v>
      </x:c>
      <x:c r="M1356" s="9" t="n">
        <x:v>91.25</x:v>
      </x:c>
      <x:c r="N1356" s="2" t="str">
        <x:v>i</x:v>
      </x:c>
      <x:c r="O1356" s="2" t="n">
        <x:v>0</x:v>
      </x:c>
      <x:c r="P1356" s="2" t="n">
        <x:v>100</x:v>
      </x:c>
      <x:c r="Q1356" s="2" t="str">
        <x:v>Baseline PO cost</x:v>
      </x:c>
      <x:c r="R1356" s="2" t="str">
        <x:v>Received</x:v>
      </x:c>
      <x:c r="S1356" s="12" t="n">
        <x:f>IF(AND(ISNUMBER(G1356),G1356&gt;0,G1356&lt;=Summary!$E$5,I1356&gt;0),I1356*K1356,0)</x:f>
        <x:v>2500</x:v>
      </x:c>
      <x:c r="T1356" s="12" t="n">
        <x:f>MIN(S1356,MAX(0,'Inventory detail'!E99-SUM(S1355:S1355)))</x:f>
        <x:v>0</x:v>
      </x:c>
      <x:c r="U1356" s="12" t="n">
        <x:f>IF(O1356=1,J1356*K1356,0)</x:f>
        <x:v>0</x:v>
      </x:c>
      <x:c r="V1356" s="13" t="str">
        <x:f>IF(O1356=0,"",IF(H1356="","",MAX(H1356,Summary!$E$5)))</x:f>
      </x:c>
      <x:c r="W1356" s="12" t="n">
        <x:f>IF(Q1356="Baseline PO cost",U1356,0)</x:f>
        <x:v>0</x:v>
      </x:c>
      <x:c r="X1356" s="12" t="n">
        <x:f>IF(Q1356="Higher PO cost",U1356,0)</x:f>
        <x:v>0</x:v>
      </x:c>
      <x:c r="Y1356" s="12" t="n">
        <x:f>IF(Q1356="Unclassified",U1356,0)</x:f>
        <x:v>0</x:v>
      </x:c>
    </x:row>
    <x:row r="1357" ht="22" customHeight="1">
      <x:c r="A1357" s="2" t="str">
        <x:v>COIL</x:v>
      </x:c>
      <x:c r="B1357" s="2" t="str">
        <x:v>60</x:v>
      </x:c>
      <x:c r="C1357" s="2" t="str">
        <x:v>6NAV12-4</x:v>
      </x:c>
      <x:c r="D1357" s="2" t="str">
        <x:v>6102905</x:v>
      </x:c>
      <x:c r="E1357" s="2" t="str">
        <x:v>0</x:v>
      </x:c>
      <x:c r="F1357" s="2" t="str">
        <x:v>3</x:v>
      </x:c>
      <x:c r="G1357" s="10" t="n">
        <x:v>46111</x:v>
      </x:c>
      <x:c r="H1357" s="10" t="n">
        <x:v>46122</x:v>
      </x:c>
      <x:c r="I1357" s="7" t="n">
        <x:v>17500</x:v>
      </x:c>
      <x:c r="J1357" s="7" t="n">
        <x:v>17500</x:v>
      </x:c>
      <x:c r="K1357" s="7" t="n">
        <x:v>1</x:v>
      </x:c>
      <x:c r="L1357" s="8" t="n">
        <x:v>3.23</x:v>
      </x:c>
      <x:c r="M1357" s="9" t="n">
        <x:v>619.5</x:v>
      </x:c>
      <x:c r="N1357" s="2" t="str">
        <x:v>i</x:v>
      </x:c>
      <x:c r="O1357" s="2" t="n">
        <x:v>0</x:v>
      </x:c>
      <x:c r="P1357" s="2" t="n">
        <x:v>100</x:v>
      </x:c>
      <x:c r="Q1357" s="2" t="str">
        <x:v>Baseline PO cost</x:v>
      </x:c>
      <x:c r="R1357" s="2" t="str">
        <x:v>Received</x:v>
      </x:c>
      <x:c r="S1357" s="12" t="n">
        <x:f>IF(AND(ISNUMBER(G1357),G1357&gt;0,G1357&lt;=Summary!$E$5,I1357&gt;0),I1357*K1357,0)</x:f>
        <x:v>17500</x:v>
      </x:c>
      <x:c r="T1357" s="12" t="n">
        <x:f>MIN(S1357,MAX(0,'Inventory detail'!E99-SUM(S1355:S1356)))</x:f>
        <x:v>0</x:v>
      </x:c>
      <x:c r="U1357" s="12" t="n">
        <x:f>IF(O1357=1,J1357*K1357,0)</x:f>
        <x:v>0</x:v>
      </x:c>
      <x:c r="V1357" s="13" t="str">
        <x:f>IF(O1357=0,"",IF(H1357="","",MAX(H1357,Summary!$E$5)))</x:f>
      </x:c>
      <x:c r="W1357" s="12" t="n">
        <x:f>IF(Q1357="Baseline PO cost",U1357,0)</x:f>
        <x:v>0</x:v>
      </x:c>
      <x:c r="X1357" s="12" t="n">
        <x:f>IF(Q1357="Higher PO cost",U1357,0)</x:f>
        <x:v>0</x:v>
      </x:c>
      <x:c r="Y1357" s="12" t="n">
        <x:f>IF(Q1357="Unclassified",U1357,0)</x:f>
        <x:v>0</x:v>
      </x:c>
    </x:row>
    <x:row r="1358" ht="22" customHeight="1">
      <x:c r="A1358" s="2" t="str">
        <x:v>COIL</x:v>
      </x:c>
      <x:c r="B1358" s="2" t="str">
        <x:v>60</x:v>
      </x:c>
      <x:c r="C1358" s="2" t="str">
        <x:v>6NAV12-4</x:v>
      </x:c>
      <x:c r="D1358" s="2" t="str">
        <x:v>6102962</x:v>
      </x:c>
      <x:c r="E1358" s="2" t="str">
        <x:v>0</x:v>
      </x:c>
      <x:c r="F1358" s="2" t="str">
        <x:v>2</x:v>
      </x:c>
      <x:c r="G1358" s="10"/>
      <x:c r="H1358" s="10" t="n">
        <x:v>46346</x:v>
      </x:c>
      <x:c r="I1358" s="7" t="n">
        <x:v>2500</x:v>
      </x:c>
      <x:c r="J1358" s="7" t="n">
        <x:v>2500</x:v>
      </x:c>
      <x:c r="K1358" s="7" t="n">
        <x:v>1</x:v>
      </x:c>
      <x:c r="L1358" s="8" t="n">
        <x:v>3.23</x:v>
      </x:c>
      <x:c r="M1358" s="9" t="n">
        <x:v>0</x:v>
      </x:c>
      <x:c r="N1358" s="2" t="str">
        <x:v>a</x:v>
      </x:c>
      <x:c r="O1358" s="2" t="n">
        <x:v>1</x:v>
      </x:c>
      <x:c r="P1358" s="2" t="n">
        <x:v>100</x:v>
      </x:c>
      <x:c r="Q1358" s="2" t="str">
        <x:v>Baseline PO cost</x:v>
      </x:c>
      <x:c r="R1358" s="2" t="str">
        <x:v>Incoming active PO</x:v>
      </x:c>
      <x:c r="S1358" s="12" t="n">
        <x:f>IF(AND(ISNUMBER(G1358),G1358&gt;0,G1358&lt;=Summary!$E$5,I1358&gt;0),I1358*K1358,0)</x:f>
        <x:v>0</x:v>
      </x:c>
      <x:c r="T1358" s="12" t="n">
        <x:f>MIN(S1358,MAX(0,'Inventory detail'!E99-SUM(S1355:S1357)))</x:f>
        <x:v>0</x:v>
      </x:c>
      <x:c r="U1358" s="12" t="n">
        <x:f>IF(O1358=1,J1358*K1358,0)</x:f>
        <x:v>2500</x:v>
      </x:c>
      <x:c r="V1358" s="13" t="n">
        <x:f>IF(O1358=0,"",IF(H1358="","",MAX(H1358,Summary!$E$5)))</x:f>
        <x:v>46346</x:v>
      </x:c>
      <x:c r="W1358" s="12" t="n">
        <x:f>IF(Q1358="Baseline PO cost",U1358,0)</x:f>
        <x:v>2500</x:v>
      </x:c>
      <x:c r="X1358" s="12" t="n">
        <x:f>IF(Q1358="Higher PO cost",U1358,0)</x:f>
        <x:v>0</x:v>
      </x:c>
      <x:c r="Y1358" s="12" t="n">
        <x:f>IF(Q1358="Unclassified",U1358,0)</x:f>
        <x:v>0</x:v>
      </x:c>
    </x:row>
    <x:row r="1359" ht="22" customHeight="1">
      <x:c r="A1359" s="2" t="str">
        <x:v>COIL</x:v>
      </x:c>
      <x:c r="B1359" s="2" t="str">
        <x:v>60</x:v>
      </x:c>
      <x:c r="C1359" s="2" t="str">
        <x:v>6WHT12-4</x:v>
      </x:c>
      <x:c r="D1359" s="2" t="str">
        <x:v>6102937</x:v>
      </x:c>
      <x:c r="E1359" s="2" t="str">
        <x:v>0</x:v>
      </x:c>
      <x:c r="F1359" s="2" t="str">
        <x:v>3</x:v>
      </x:c>
      <x:c r="G1359" s="10" t="n">
        <x:v>46255</x:v>
      </x:c>
      <x:c r="H1359" s="10" t="n">
        <x:v>46254</x:v>
      </x:c>
      <x:c r="I1359" s="7" t="n">
        <x:v>15000</x:v>
      </x:c>
      <x:c r="J1359" s="7" t="n">
        <x:v>15000</x:v>
      </x:c>
      <x:c r="K1359" s="7" t="n">
        <x:v>1</x:v>
      </x:c>
      <x:c r="L1359" s="8" t="n">
        <x:v>3.23</x:v>
      </x:c>
      <x:c r="M1359" s="9" t="n">
        <x:v>547.5</x:v>
      </x:c>
      <x:c r="N1359" s="2" t="str">
        <x:v>i</x:v>
      </x:c>
      <x:c r="O1359" s="2" t="n">
        <x:v>0</x:v>
      </x:c>
      <x:c r="P1359" s="2" t="n">
        <x:v>100</x:v>
      </x:c>
      <x:c r="Q1359" s="2" t="str">
        <x:v>Baseline PO cost</x:v>
      </x:c>
      <x:c r="R1359" s="2" t="str">
        <x:v>Received</x:v>
      </x:c>
      <x:c r="S1359" s="12" t="n">
        <x:f>IF(AND(ISNUMBER(G1359),G1359&gt;0,G1359&lt;=Summary!$E$5,I1359&gt;0),I1359*K1359,0)</x:f>
        <x:v>15000</x:v>
      </x:c>
      <x:c r="T1359" s="12" t="n">
        <x:f>MIN(S1359,MAX(0,'Inventory detail'!E118-0))</x:f>
        <x:v>15000</x:v>
      </x:c>
      <x:c r="U1359" s="12" t="n">
        <x:f>IF(O1359=1,J1359*K1359,0)</x:f>
        <x:v>0</x:v>
      </x:c>
      <x:c r="V1359" s="13" t="str">
        <x:f>IF(O1359=0,"",IF(H1359="","",MAX(H1359,Summary!$E$5)))</x:f>
      </x:c>
      <x:c r="W1359" s="12" t="n">
        <x:f>IF(Q1359="Baseline PO cost",U1359,0)</x:f>
        <x:v>0</x:v>
      </x:c>
      <x:c r="X1359" s="12" t="n">
        <x:f>IF(Q1359="Higher PO cost",U1359,0)</x:f>
        <x:v>0</x:v>
      </x:c>
      <x:c r="Y1359" s="12" t="n">
        <x:f>IF(Q1359="Unclassified",U1359,0)</x:f>
        <x:v>0</x:v>
      </x:c>
    </x:row>
    <x:row r="1360" ht="22" customHeight="1">
      <x:c r="A1360" s="2" t="str">
        <x:v>COIL</x:v>
      </x:c>
      <x:c r="B1360" s="2" t="str">
        <x:v>60</x:v>
      </x:c>
      <x:c r="C1360" s="2" t="str">
        <x:v>6WHT12-4</x:v>
      </x:c>
      <x:c r="D1360" s="2" t="str">
        <x:v>6102924</x:v>
      </x:c>
      <x:c r="E1360" s="2" t="str">
        <x:v>0</x:v>
      </x:c>
      <x:c r="F1360" s="2" t="str">
        <x:v>2</x:v>
      </x:c>
      <x:c r="G1360" s="10" t="n">
        <x:v>46185</x:v>
      </x:c>
      <x:c r="H1360" s="10" t="n">
        <x:v>46185</x:v>
      </x:c>
      <x:c r="I1360" s="7" t="n">
        <x:v>5000</x:v>
      </x:c>
      <x:c r="J1360" s="7" t="n">
        <x:v>5000</x:v>
      </x:c>
      <x:c r="K1360" s="7" t="n">
        <x:v>1</x:v>
      </x:c>
      <x:c r="L1360" s="8" t="n">
        <x:v>3.23</x:v>
      </x:c>
      <x:c r="M1360" s="9" t="n">
        <x:v>182.5</x:v>
      </x:c>
      <x:c r="N1360" s="2" t="str">
        <x:v>i</x:v>
      </x:c>
      <x:c r="O1360" s="2" t="n">
        <x:v>0</x:v>
      </x:c>
      <x:c r="P1360" s="2" t="n">
        <x:v>100</x:v>
      </x:c>
      <x:c r="Q1360" s="2" t="str">
        <x:v>Baseline PO cost</x:v>
      </x:c>
      <x:c r="R1360" s="2" t="str">
        <x:v>Received</x:v>
      </x:c>
      <x:c r="S1360" s="12" t="n">
        <x:f>IF(AND(ISNUMBER(G1360),G1360&gt;0,G1360&lt;=Summary!$E$5,I1360&gt;0),I1360*K1360,0)</x:f>
        <x:v>5000</x:v>
      </x:c>
      <x:c r="T1360" s="12" t="n">
        <x:f>MIN(S1360,MAX(0,'Inventory detail'!E118-SUM(S1359:S1359)))</x:f>
        <x:v>2400</x:v>
      </x:c>
      <x:c r="U1360" s="12" t="n">
        <x:f>IF(O1360=1,J1360*K1360,0)</x:f>
        <x:v>0</x:v>
      </x:c>
      <x:c r="V1360" s="13" t="str">
        <x:f>IF(O1360=0,"",IF(H1360="","",MAX(H1360,Summary!$E$5)))</x:f>
      </x:c>
      <x:c r="W1360" s="12" t="n">
        <x:f>IF(Q1360="Baseline PO cost",U1360,0)</x:f>
        <x:v>0</x:v>
      </x:c>
      <x:c r="X1360" s="12" t="n">
        <x:f>IF(Q1360="Higher PO cost",U1360,0)</x:f>
        <x:v>0</x:v>
      </x:c>
      <x:c r="Y1360" s="12" t="n">
        <x:f>IF(Q1360="Unclassified",U1360,0)</x:f>
        <x:v>0</x:v>
      </x:c>
    </x:row>
    <x:row r="1361" ht="22" customHeight="1">
      <x:c r="A1361" s="2" t="str">
        <x:v>COIL</x:v>
      </x:c>
      <x:c r="B1361" s="2" t="str">
        <x:v>60</x:v>
      </x:c>
      <x:c r="C1361" s="2" t="str">
        <x:v>6WHT12-4</x:v>
      </x:c>
      <x:c r="D1361" s="2" t="str">
        <x:v>6102918</x:v>
      </x:c>
      <x:c r="E1361" s="2" t="str">
        <x:v>0</x:v>
      </x:c>
      <x:c r="F1361" s="2" t="str">
        <x:v>3</x:v>
      </x:c>
      <x:c r="G1361" s="10" t="n">
        <x:v>46161</x:v>
      </x:c>
      <x:c r="H1361" s="10" t="n">
        <x:v>46160</x:v>
      </x:c>
      <x:c r="I1361" s="7" t="n">
        <x:v>2500</x:v>
      </x:c>
      <x:c r="J1361" s="7" t="n">
        <x:v>2500</x:v>
      </x:c>
      <x:c r="K1361" s="7" t="n">
        <x:v>1</x:v>
      </x:c>
      <x:c r="L1361" s="8" t="n">
        <x:v>3.23</x:v>
      </x:c>
      <x:c r="M1361" s="9" t="n">
        <x:v>91.25</x:v>
      </x:c>
      <x:c r="N1361" s="2" t="str">
        <x:v>i</x:v>
      </x:c>
      <x:c r="O1361" s="2" t="n">
        <x:v>0</x:v>
      </x:c>
      <x:c r="P1361" s="2" t="n">
        <x:v>100</x:v>
      </x:c>
      <x:c r="Q1361" s="2" t="str">
        <x:v>Baseline PO cost</x:v>
      </x:c>
      <x:c r="R1361" s="2" t="str">
        <x:v>Received</x:v>
      </x:c>
      <x:c r="S1361" s="12" t="n">
        <x:f>IF(AND(ISNUMBER(G1361),G1361&gt;0,G1361&lt;=Summary!$E$5,I1361&gt;0),I1361*K1361,0)</x:f>
        <x:v>2500</x:v>
      </x:c>
      <x:c r="T1361" s="12" t="n">
        <x:f>MIN(S1361,MAX(0,'Inventory detail'!E118-SUM(S1359:S1360)))</x:f>
        <x:v>0</x:v>
      </x:c>
      <x:c r="U1361" s="12" t="n">
        <x:f>IF(O1361=1,J1361*K1361,0)</x:f>
        <x:v>0</x:v>
      </x:c>
      <x:c r="V1361" s="13" t="str">
        <x:f>IF(O1361=0,"",IF(H1361="","",MAX(H1361,Summary!$E$5)))</x:f>
      </x:c>
      <x:c r="W1361" s="12" t="n">
        <x:f>IF(Q1361="Baseline PO cost",U1361,0)</x:f>
        <x:v>0</x:v>
      </x:c>
      <x:c r="X1361" s="12" t="n">
        <x:f>IF(Q1361="Higher PO cost",U1361,0)</x:f>
        <x:v>0</x:v>
      </x:c>
      <x:c r="Y1361" s="12" t="n">
        <x:f>IF(Q1361="Unclassified",U1361,0)</x:f>
        <x:v>0</x:v>
      </x:c>
    </x:row>
    <x:row r="1362" ht="22" customHeight="1">
      <x:c r="A1362" s="2" t="str">
        <x:v>COIL</x:v>
      </x:c>
      <x:c r="B1362" s="2" t="str">
        <x:v>60</x:v>
      </x:c>
      <x:c r="C1362" s="2" t="str">
        <x:v>6WHT12-4</x:v>
      </x:c>
      <x:c r="D1362" s="2" t="str">
        <x:v>6102892</x:v>
      </x:c>
      <x:c r="E1362" s="2" t="str">
        <x:v>0</x:v>
      </x:c>
      <x:c r="F1362" s="2" t="str">
        <x:v>2</x:v>
      </x:c>
      <x:c r="G1362" s="10" t="n">
        <x:v>46059</x:v>
      </x:c>
      <x:c r="H1362" s="10" t="n">
        <x:v>46059</x:v>
      </x:c>
      <x:c r="I1362" s="7" t="n">
        <x:v>17500</x:v>
      </x:c>
      <x:c r="J1362" s="7" t="n">
        <x:v>17500</x:v>
      </x:c>
      <x:c r="K1362" s="7" t="n">
        <x:v>1</x:v>
      </x:c>
      <x:c r="L1362" s="8" t="n">
        <x:v>3.23</x:v>
      </x:c>
      <x:c r="M1362" s="9" t="n">
        <x:v>619.5</x:v>
      </x:c>
      <x:c r="N1362" s="2" t="str">
        <x:v>i</x:v>
      </x:c>
      <x:c r="O1362" s="2" t="n">
        <x:v>0</x:v>
      </x:c>
      <x:c r="P1362" s="2" t="n">
        <x:v>100</x:v>
      </x:c>
      <x:c r="Q1362" s="2" t="str">
        <x:v>Baseline PO cost</x:v>
      </x:c>
      <x:c r="R1362" s="2" t="str">
        <x:v>Received</x:v>
      </x:c>
      <x:c r="S1362" s="12" t="n">
        <x:f>IF(AND(ISNUMBER(G1362),G1362&gt;0,G1362&lt;=Summary!$E$5,I1362&gt;0),I1362*K1362,0)</x:f>
        <x:v>17500</x:v>
      </x:c>
      <x:c r="T1362" s="12" t="n">
        <x:f>MIN(S1362,MAX(0,'Inventory detail'!E118-SUM(S1359:S1361)))</x:f>
        <x:v>0</x:v>
      </x:c>
      <x:c r="U1362" s="12" t="n">
        <x:f>IF(O1362=1,J1362*K1362,0)</x:f>
        <x:v>0</x:v>
      </x:c>
      <x:c r="V1362" s="13" t="str">
        <x:f>IF(O1362=0,"",IF(H1362="","",MAX(H1362,Summary!$E$5)))</x:f>
      </x:c>
      <x:c r="W1362" s="12" t="n">
        <x:f>IF(Q1362="Baseline PO cost",U1362,0)</x:f>
        <x:v>0</x:v>
      </x:c>
      <x:c r="X1362" s="12" t="n">
        <x:f>IF(Q1362="Higher PO cost",U1362,0)</x:f>
        <x:v>0</x:v>
      </x:c>
      <x:c r="Y1362" s="12" t="n">
        <x:f>IF(Q1362="Unclassified",U1362,0)</x:f>
        <x:v>0</x:v>
      </x:c>
    </x:row>
    <x:row r="1363" ht="22" customHeight="1">
      <x:c r="A1363" s="2" t="str">
        <x:v>COIL</x:v>
      </x:c>
      <x:c r="B1363" s="2" t="str">
        <x:v>60</x:v>
      </x:c>
      <x:c r="C1363" s="2" t="str">
        <x:v>6WHT36-4</x:v>
      </x:c>
      <x:c r="D1363" s="2" t="str">
        <x:v>6102947</x:v>
      </x:c>
      <x:c r="E1363" s="2" t="str">
        <x:v>0</x:v>
      </x:c>
      <x:c r="F1363" s="2" t="str">
        <x:v>38</x:v>
      </x:c>
      <x:c r="G1363" s="10" t="n">
        <x:v>46301</x:v>
      </x:c>
      <x:c r="H1363" s="10" t="n">
        <x:v>46304</x:v>
      </x:c>
      <x:c r="I1363" s="7" t="n">
        <x:v>500</x:v>
      </x:c>
      <x:c r="J1363" s="7" t="n">
        <x:v>500</x:v>
      </x:c>
      <x:c r="K1363" s="7" t="n">
        <x:v>1</x:v>
      </x:c>
      <x:c r="L1363" s="8" t="n">
        <x:v>11.22</x:v>
      </x:c>
      <x:c r="M1363" s="9" t="n">
        <x:v>63.3</x:v>
      </x:c>
      <x:c r="N1363" s="2" t="str">
        <x:v>i</x:v>
      </x:c>
      <x:c r="O1363" s="2" t="n">
        <x:v>0</x:v>
      </x:c>
      <x:c r="P1363" s="2" t="n">
        <x:v>100</x:v>
      </x:c>
      <x:c r="Q1363" s="2" t="str">
        <x:v>Baseline PO cost</x:v>
      </x:c>
      <x:c r="R1363" s="2" t="str">
        <x:v>Received</x:v>
      </x:c>
      <x:c r="S1363" s="12" t="n">
        <x:f>IF(AND(ISNUMBER(G1363),G1363&gt;0,G1363&lt;=Summary!$E$5,I1363&gt;0),I1363*K1363,0)</x:f>
        <x:v>500</x:v>
      </x:c>
      <x:c r="T1363" s="12" t="n">
        <x:f>MIN(S1363,MAX(0,'Inventory detail'!E555-0))</x:f>
        <x:v>500</x:v>
      </x:c>
      <x:c r="U1363" s="12" t="n">
        <x:f>IF(O1363=1,J1363*K1363,0)</x:f>
        <x:v>0</x:v>
      </x:c>
      <x:c r="V1363" s="13" t="str">
        <x:f>IF(O1363=0,"",IF(H1363="","",MAX(H1363,Summary!$E$5)))</x:f>
      </x:c>
      <x:c r="W1363" s="12" t="n">
        <x:f>IF(Q1363="Baseline PO cost",U1363,0)</x:f>
        <x:v>0</x:v>
      </x:c>
      <x:c r="X1363" s="12" t="n">
        <x:f>IF(Q1363="Higher PO cost",U1363,0)</x:f>
        <x:v>0</x:v>
      </x:c>
      <x:c r="Y1363" s="12" t="n">
        <x:f>IF(Q1363="Unclassified",U1363,0)</x:f>
        <x:v>0</x:v>
      </x:c>
    </x:row>
    <x:row r="1364" ht="22" customHeight="1">
      <x:c r="A1364" s="2" t="str">
        <x:v>COIL</x:v>
      </x:c>
      <x:c r="B1364" s="2" t="str">
        <x:v>60</x:v>
      </x:c>
      <x:c r="C1364" s="2" t="str">
        <x:v>6WHT36-4</x:v>
      </x:c>
      <x:c r="D1364" s="2" t="str">
        <x:v>6102892</x:v>
      </x:c>
      <x:c r="E1364" s="2" t="str">
        <x:v>0</x:v>
      </x:c>
      <x:c r="F1364" s="2" t="str">
        <x:v>36</x:v>
      </x:c>
      <x:c r="G1364" s="10" t="n">
        <x:v>46059</x:v>
      </x:c>
      <x:c r="H1364" s="10" t="n">
        <x:v>46059</x:v>
      </x:c>
      <x:c r="I1364" s="7" t="n">
        <x:v>500</x:v>
      </x:c>
      <x:c r="J1364" s="7" t="n">
        <x:v>500</x:v>
      </x:c>
      <x:c r="K1364" s="7" t="n">
        <x:v>1</x:v>
      </x:c>
      <x:c r="L1364" s="8" t="n">
        <x:v>11.22</x:v>
      </x:c>
      <x:c r="M1364" s="9" t="n">
        <x:v>61.45</x:v>
      </x:c>
      <x:c r="N1364" s="2" t="str">
        <x:v>i</x:v>
      </x:c>
      <x:c r="O1364" s="2" t="n">
        <x:v>0</x:v>
      </x:c>
      <x:c r="P1364" s="2" t="n">
        <x:v>100</x:v>
      </x:c>
      <x:c r="Q1364" s="2" t="str">
        <x:v>Baseline PO cost</x:v>
      </x:c>
      <x:c r="R1364" s="2" t="str">
        <x:v>Received</x:v>
      </x:c>
      <x:c r="S1364" s="12" t="n">
        <x:f>IF(AND(ISNUMBER(G1364),G1364&gt;0,G1364&lt;=Summary!$E$5,I1364&gt;0),I1364*K1364,0)</x:f>
        <x:v>500</x:v>
      </x:c>
      <x:c r="T1364" s="12" t="n">
        <x:f>MIN(S1364,MAX(0,'Inventory detail'!E555-SUM(S1363:S1363)))</x:f>
        <x:v>100</x:v>
      </x:c>
      <x:c r="U1364" s="12" t="n">
        <x:f>IF(O1364=1,J1364*K1364,0)</x:f>
        <x:v>0</x:v>
      </x:c>
      <x:c r="V1364" s="13" t="str">
        <x:f>IF(O1364=0,"",IF(H1364="","",MAX(H1364,Summary!$E$5)))</x:f>
      </x:c>
      <x:c r="W1364" s="12" t="n">
        <x:f>IF(Q1364="Baseline PO cost",U1364,0)</x:f>
        <x:v>0</x:v>
      </x:c>
      <x:c r="X1364" s="12" t="n">
        <x:f>IF(Q1364="Higher PO cost",U1364,0)</x:f>
        <x:v>0</x:v>
      </x:c>
      <x:c r="Y1364" s="12" t="n">
        <x:f>IF(Q1364="Unclassified",U1364,0)</x:f>
        <x:v>0</x:v>
      </x:c>
    </x:row>
    <x:row r="1365" ht="22" customHeight="1">
      <x:c r="A1365" s="2" t="str">
        <x:v>COIL</x:v>
      </x:c>
      <x:c r="B1365" s="2" t="str">
        <x:v>60</x:v>
      </x:c>
      <x:c r="C1365" s="2" t="str">
        <x:v>7BLK12-4</x:v>
      </x:c>
      <x:c r="D1365" s="2" t="str">
        <x:v>6102947</x:v>
      </x:c>
      <x:c r="E1365" s="2" t="str">
        <x:v>0</x:v>
      </x:c>
      <x:c r="F1365" s="2" t="str">
        <x:v>3</x:v>
      </x:c>
      <x:c r="G1365" s="10" t="n">
        <x:v>46301</x:v>
      </x:c>
      <x:c r="H1365" s="10" t="n">
        <x:v>46304</x:v>
      </x:c>
      <x:c r="I1365" s="7" t="n">
        <x:v>5000</x:v>
      </x:c>
      <x:c r="J1365" s="7" t="n">
        <x:v>5000</x:v>
      </x:c>
      <x:c r="K1365" s="7" t="n">
        <x:v>1</x:v>
      </x:c>
      <x:c r="L1365" s="8" t="n">
        <x:v>2.9</x:v>
      </x:c>
      <x:c r="M1365" s="9" t="n">
        <x:v>164</x:v>
      </x:c>
      <x:c r="N1365" s="2" t="str">
        <x:v>i</x:v>
      </x:c>
      <x:c r="O1365" s="2" t="n">
        <x:v>0</x:v>
      </x:c>
      <x:c r="P1365" s="2" t="n">
        <x:v>100</x:v>
      </x:c>
      <x:c r="Q1365" s="2" t="str">
        <x:v>Baseline PO cost</x:v>
      </x:c>
      <x:c r="R1365" s="2" t="str">
        <x:v>Received</x:v>
      </x:c>
      <x:c r="S1365" s="12" t="n">
        <x:f>IF(AND(ISNUMBER(G1365),G1365&gt;0,G1365&lt;=Summary!$E$5,I1365&gt;0),I1365*K1365,0)</x:f>
        <x:v>5000</x:v>
      </x:c>
      <x:c r="T1365" s="12" t="n">
        <x:f>MIN(S1365,MAX(0,'Inventory detail'!E31-0))</x:f>
        <x:v>5000</x:v>
      </x:c>
      <x:c r="U1365" s="12" t="n">
        <x:f>IF(O1365=1,J1365*K1365,0)</x:f>
        <x:v>0</x:v>
      </x:c>
      <x:c r="V1365" s="13" t="str">
        <x:f>IF(O1365=0,"",IF(H1365="","",MAX(H1365,Summary!$E$5)))</x:f>
      </x:c>
      <x:c r="W1365" s="12" t="n">
        <x:f>IF(Q1365="Baseline PO cost",U1365,0)</x:f>
        <x:v>0</x:v>
      </x:c>
      <x:c r="X1365" s="12" t="n">
        <x:f>IF(Q1365="Higher PO cost",U1365,0)</x:f>
        <x:v>0</x:v>
      </x:c>
      <x:c r="Y1365" s="12" t="n">
        <x:f>IF(Q1365="Unclassified",U1365,0)</x:f>
        <x:v>0</x:v>
      </x:c>
    </x:row>
    <x:row r="1366" ht="22" customHeight="1">
      <x:c r="A1366" s="2" t="str">
        <x:v>COIL</x:v>
      </x:c>
      <x:c r="B1366" s="2" t="str">
        <x:v>60</x:v>
      </x:c>
      <x:c r="C1366" s="2" t="str">
        <x:v>7BLK12-4</x:v>
      </x:c>
      <x:c r="D1366" s="2" t="str">
        <x:v>6102937</x:v>
      </x:c>
      <x:c r="E1366" s="2" t="str">
        <x:v>0</x:v>
      </x:c>
      <x:c r="F1366" s="2" t="str">
        <x:v>4</x:v>
      </x:c>
      <x:c r="G1366" s="10" t="n">
        <x:v>46255</x:v>
      </x:c>
      <x:c r="H1366" s="10" t="n">
        <x:v>46254</x:v>
      </x:c>
      <x:c r="I1366" s="7" t="n">
        <x:v>5000</x:v>
      </x:c>
      <x:c r="J1366" s="7" t="n">
        <x:v>5000</x:v>
      </x:c>
      <x:c r="K1366" s="7" t="n">
        <x:v>1</x:v>
      </x:c>
      <x:c r="L1366" s="8" t="n">
        <x:v>2.9</x:v>
      </x:c>
      <x:c r="M1366" s="9" t="n">
        <x:v>164</x:v>
      </x:c>
      <x:c r="N1366" s="2" t="str">
        <x:v>i</x:v>
      </x:c>
      <x:c r="O1366" s="2" t="n">
        <x:v>0</x:v>
      </x:c>
      <x:c r="P1366" s="2" t="n">
        <x:v>100</x:v>
      </x:c>
      <x:c r="Q1366" s="2" t="str">
        <x:v>Baseline PO cost</x:v>
      </x:c>
      <x:c r="R1366" s="2" t="str">
        <x:v>Received</x:v>
      </x:c>
      <x:c r="S1366" s="12" t="n">
        <x:f>IF(AND(ISNUMBER(G1366),G1366&gt;0,G1366&lt;=Summary!$E$5,I1366&gt;0),I1366*K1366,0)</x:f>
        <x:v>5000</x:v>
      </x:c>
      <x:c r="T1366" s="12" t="n">
        <x:f>MIN(S1366,MAX(0,'Inventory detail'!E31-SUM(S1365:S1365)))</x:f>
        <x:v>5000</x:v>
      </x:c>
      <x:c r="U1366" s="12" t="n">
        <x:f>IF(O1366=1,J1366*K1366,0)</x:f>
        <x:v>0</x:v>
      </x:c>
      <x:c r="V1366" s="13" t="str">
        <x:f>IF(O1366=0,"",IF(H1366="","",MAX(H1366,Summary!$E$5)))</x:f>
      </x:c>
      <x:c r="W1366" s="12" t="n">
        <x:f>IF(Q1366="Baseline PO cost",U1366,0)</x:f>
        <x:v>0</x:v>
      </x:c>
      <x:c r="X1366" s="12" t="n">
        <x:f>IF(Q1366="Higher PO cost",U1366,0)</x:f>
        <x:v>0</x:v>
      </x:c>
      <x:c r="Y1366" s="12" t="n">
        <x:f>IF(Q1366="Unclassified",U1366,0)</x:f>
        <x:v>0</x:v>
      </x:c>
    </x:row>
    <x:row r="1367" ht="22" customHeight="1">
      <x:c r="A1367" s="2" t="str">
        <x:v>COIL</x:v>
      </x:c>
      <x:c r="B1367" s="2" t="str">
        <x:v>60</x:v>
      </x:c>
      <x:c r="C1367" s="2" t="str">
        <x:v>7BLK12-4</x:v>
      </x:c>
      <x:c r="D1367" s="2" t="str">
        <x:v>6102932</x:v>
      </x:c>
      <x:c r="E1367" s="2" t="str">
        <x:v>0</x:v>
      </x:c>
      <x:c r="F1367" s="2" t="str">
        <x:v>3</x:v>
      </x:c>
      <x:c r="G1367" s="10" t="n">
        <x:v>46204</x:v>
      </x:c>
      <x:c r="H1367" s="10" t="n">
        <x:v>46205</x:v>
      </x:c>
      <x:c r="I1367" s="7" t="n">
        <x:v>40000</x:v>
      </x:c>
      <x:c r="J1367" s="7" t="n">
        <x:v>40000</x:v>
      </x:c>
      <x:c r="K1367" s="7" t="n">
        <x:v>1</x:v>
      </x:c>
      <x:c r="L1367" s="8" t="n">
        <x:v>2.9</x:v>
      </x:c>
      <x:c r="M1367" s="9" t="n">
        <x:v>1312</x:v>
      </x:c>
      <x:c r="N1367" s="2" t="str">
        <x:v>i</x:v>
      </x:c>
      <x:c r="O1367" s="2" t="n">
        <x:v>0</x:v>
      </x:c>
      <x:c r="P1367" s="2" t="n">
        <x:v>100</x:v>
      </x:c>
      <x:c r="Q1367" s="2" t="str">
        <x:v>Baseline PO cost</x:v>
      </x:c>
      <x:c r="R1367" s="2" t="str">
        <x:v>Received</x:v>
      </x:c>
      <x:c r="S1367" s="12" t="n">
        <x:f>IF(AND(ISNUMBER(G1367),G1367&gt;0,G1367&lt;=Summary!$E$5,I1367&gt;0),I1367*K1367,0)</x:f>
        <x:v>40000</x:v>
      </x:c>
      <x:c r="T1367" s="12" t="n">
        <x:f>MIN(S1367,MAX(0,'Inventory detail'!E31-SUM(S1365:S1366)))</x:f>
        <x:v>29500</x:v>
      </x:c>
      <x:c r="U1367" s="12" t="n">
        <x:f>IF(O1367=1,J1367*K1367,0)</x:f>
        <x:v>0</x:v>
      </x:c>
      <x:c r="V1367" s="13" t="str">
        <x:f>IF(O1367=0,"",IF(H1367="","",MAX(H1367,Summary!$E$5)))</x:f>
      </x:c>
      <x:c r="W1367" s="12" t="n">
        <x:f>IF(Q1367="Baseline PO cost",U1367,0)</x:f>
        <x:v>0</x:v>
      </x:c>
      <x:c r="X1367" s="12" t="n">
        <x:f>IF(Q1367="Higher PO cost",U1367,0)</x:f>
        <x:v>0</x:v>
      </x:c>
      <x:c r="Y1367" s="12" t="n">
        <x:f>IF(Q1367="Unclassified",U1367,0)</x:f>
        <x:v>0</x:v>
      </x:c>
    </x:row>
    <x:row r="1368" ht="22" customHeight="1">
      <x:c r="A1368" s="2" t="str">
        <x:v>COIL</x:v>
      </x:c>
      <x:c r="B1368" s="2" t="str">
        <x:v>60</x:v>
      </x:c>
      <x:c r="C1368" s="2" t="str">
        <x:v>7BLK12-4</x:v>
      </x:c>
      <x:c r="D1368" s="2" t="str">
        <x:v>6102924</x:v>
      </x:c>
      <x:c r="E1368" s="2" t="str">
        <x:v>0</x:v>
      </x:c>
      <x:c r="F1368" s="2" t="str">
        <x:v>3</x:v>
      </x:c>
      <x:c r="G1368" s="10" t="n">
        <x:v>46185</x:v>
      </x:c>
      <x:c r="H1368" s="10" t="n">
        <x:v>46185</x:v>
      </x:c>
      <x:c r="I1368" s="7" t="n">
        <x:v>2500</x:v>
      </x:c>
      <x:c r="J1368" s="7" t="n">
        <x:v>2500</x:v>
      </x:c>
      <x:c r="K1368" s="7" t="n">
        <x:v>1</x:v>
      </x:c>
      <x:c r="L1368" s="8" t="n">
        <x:v>2.9</x:v>
      </x:c>
      <x:c r="M1368" s="9" t="n">
        <x:v>82</x:v>
      </x:c>
      <x:c r="N1368" s="2" t="str">
        <x:v>i</x:v>
      </x:c>
      <x:c r="O1368" s="2" t="n">
        <x:v>0</x:v>
      </x:c>
      <x:c r="P1368" s="2" t="n">
        <x:v>100</x:v>
      </x:c>
      <x:c r="Q1368" s="2" t="str">
        <x:v>Baseline PO cost</x:v>
      </x:c>
      <x:c r="R1368" s="2" t="str">
        <x:v>Received</x:v>
      </x:c>
      <x:c r="S1368" s="12" t="n">
        <x:f>IF(AND(ISNUMBER(G1368),G1368&gt;0,G1368&lt;=Summary!$E$5,I1368&gt;0),I1368*K1368,0)</x:f>
        <x:v>2500</x:v>
      </x:c>
      <x:c r="T1368" s="12" t="n">
        <x:f>MIN(S1368,MAX(0,'Inventory detail'!E31-SUM(S1365:S1367)))</x:f>
        <x:v>0</x:v>
      </x:c>
      <x:c r="U1368" s="12" t="n">
        <x:f>IF(O1368=1,J1368*K1368,0)</x:f>
        <x:v>0</x:v>
      </x:c>
      <x:c r="V1368" s="13" t="str">
        <x:f>IF(O1368=0,"",IF(H1368="","",MAX(H1368,Summary!$E$5)))</x:f>
      </x:c>
      <x:c r="W1368" s="12" t="n">
        <x:f>IF(Q1368="Baseline PO cost",U1368,0)</x:f>
        <x:v>0</x:v>
      </x:c>
      <x:c r="X1368" s="12" t="n">
        <x:f>IF(Q1368="Higher PO cost",U1368,0)</x:f>
        <x:v>0</x:v>
      </x:c>
      <x:c r="Y1368" s="12" t="n">
        <x:f>IF(Q1368="Unclassified",U1368,0)</x:f>
        <x:v>0</x:v>
      </x:c>
    </x:row>
    <x:row r="1369" ht="22" customHeight="1">
      <x:c r="A1369" s="2" t="str">
        <x:v>COIL</x:v>
      </x:c>
      <x:c r="B1369" s="2" t="str">
        <x:v>60</x:v>
      </x:c>
      <x:c r="C1369" s="2" t="str">
        <x:v>7BLK12-4</x:v>
      </x:c>
      <x:c r="D1369" s="2" t="str">
        <x:v>6102918</x:v>
      </x:c>
      <x:c r="E1369" s="2" t="str">
        <x:v>0</x:v>
      </x:c>
      <x:c r="F1369" s="2" t="str">
        <x:v>4</x:v>
      </x:c>
      <x:c r="G1369" s="10" t="n">
        <x:v>46161</x:v>
      </x:c>
      <x:c r="H1369" s="10" t="n">
        <x:v>46160</x:v>
      </x:c>
      <x:c r="I1369" s="7" t="n">
        <x:v>15000</x:v>
      </x:c>
      <x:c r="J1369" s="7" t="n">
        <x:v>15000</x:v>
      </x:c>
      <x:c r="K1369" s="7" t="n">
        <x:v>1</x:v>
      </x:c>
      <x:c r="L1369" s="8" t="n">
        <x:v>2.9</x:v>
      </x:c>
      <x:c r="M1369" s="9" t="n">
        <x:v>492</x:v>
      </x:c>
      <x:c r="N1369" s="2" t="str">
        <x:v>i</x:v>
      </x:c>
      <x:c r="O1369" s="2" t="n">
        <x:v>0</x:v>
      </x:c>
      <x:c r="P1369" s="2" t="n">
        <x:v>100</x:v>
      </x:c>
      <x:c r="Q1369" s="2" t="str">
        <x:v>Baseline PO cost</x:v>
      </x:c>
      <x:c r="R1369" s="2" t="str">
        <x:v>Received</x:v>
      </x:c>
      <x:c r="S1369" s="12" t="n">
        <x:f>IF(AND(ISNUMBER(G1369),G1369&gt;0,G1369&lt;=Summary!$E$5,I1369&gt;0),I1369*K1369,0)</x:f>
        <x:v>15000</x:v>
      </x:c>
      <x:c r="T1369" s="12" t="n">
        <x:f>MIN(S1369,MAX(0,'Inventory detail'!E31-SUM(S1365:S1368)))</x:f>
        <x:v>0</x:v>
      </x:c>
      <x:c r="U1369" s="12" t="n">
        <x:f>IF(O1369=1,J1369*K1369,0)</x:f>
        <x:v>0</x:v>
      </x:c>
      <x:c r="V1369" s="13" t="str">
        <x:f>IF(O1369=0,"",IF(H1369="","",MAX(H1369,Summary!$E$5)))</x:f>
      </x:c>
      <x:c r="W1369" s="12" t="n">
        <x:f>IF(Q1369="Baseline PO cost",U1369,0)</x:f>
        <x:v>0</x:v>
      </x:c>
      <x:c r="X1369" s="12" t="n">
        <x:f>IF(Q1369="Higher PO cost",U1369,0)</x:f>
        <x:v>0</x:v>
      </x:c>
      <x:c r="Y1369" s="12" t="n">
        <x:f>IF(Q1369="Unclassified",U1369,0)</x:f>
        <x:v>0</x:v>
      </x:c>
    </x:row>
    <x:row r="1370" ht="22" customHeight="1">
      <x:c r="A1370" s="2" t="str">
        <x:v>COIL</x:v>
      </x:c>
      <x:c r="B1370" s="2" t="str">
        <x:v>60</x:v>
      </x:c>
      <x:c r="C1370" s="2" t="str">
        <x:v>7BLK12-4</x:v>
      </x:c>
      <x:c r="D1370" s="2" t="str">
        <x:v>6102911</x:v>
      </x:c>
      <x:c r="E1370" s="2" t="str">
        <x:v>0</x:v>
      </x:c>
      <x:c r="F1370" s="2" t="str">
        <x:v>2</x:v>
      </x:c>
      <x:c r="G1370" s="10" t="n">
        <x:v>46128</x:v>
      </x:c>
      <x:c r="H1370" s="10" t="n">
        <x:v>46129</x:v>
      </x:c>
      <x:c r="I1370" s="7" t="n">
        <x:v>17500</x:v>
      </x:c>
      <x:c r="J1370" s="7" t="n">
        <x:v>17500</x:v>
      </x:c>
      <x:c r="K1370" s="7" t="n">
        <x:v>1</x:v>
      </x:c>
      <x:c r="L1370" s="8" t="n">
        <x:v>2.9</x:v>
      </x:c>
      <x:c r="M1370" s="9" t="n">
        <x:v>556.5</x:v>
      </x:c>
      <x:c r="N1370" s="2" t="str">
        <x:v>i</x:v>
      </x:c>
      <x:c r="O1370" s="2" t="n">
        <x:v>0</x:v>
      </x:c>
      <x:c r="P1370" s="2" t="n">
        <x:v>100</x:v>
      </x:c>
      <x:c r="Q1370" s="2" t="str">
        <x:v>Baseline PO cost</x:v>
      </x:c>
      <x:c r="R1370" s="2" t="str">
        <x:v>Received</x:v>
      </x:c>
      <x:c r="S1370" s="12" t="n">
        <x:f>IF(AND(ISNUMBER(G1370),G1370&gt;0,G1370&lt;=Summary!$E$5,I1370&gt;0),I1370*K1370,0)</x:f>
        <x:v>17500</x:v>
      </x:c>
      <x:c r="T1370" s="12" t="n">
        <x:f>MIN(S1370,MAX(0,'Inventory detail'!E31-SUM(S1365:S1369)))</x:f>
        <x:v>0</x:v>
      </x:c>
      <x:c r="U1370" s="12" t="n">
        <x:f>IF(O1370=1,J1370*K1370,0)</x:f>
        <x:v>0</x:v>
      </x:c>
      <x:c r="V1370" s="13" t="str">
        <x:f>IF(O1370=0,"",IF(H1370="","",MAX(H1370,Summary!$E$5)))</x:f>
      </x:c>
      <x:c r="W1370" s="12" t="n">
        <x:f>IF(Q1370="Baseline PO cost",U1370,0)</x:f>
        <x:v>0</x:v>
      </x:c>
      <x:c r="X1370" s="12" t="n">
        <x:f>IF(Q1370="Higher PO cost",U1370,0)</x:f>
        <x:v>0</x:v>
      </x:c>
      <x:c r="Y1370" s="12" t="n">
        <x:f>IF(Q1370="Unclassified",U1370,0)</x:f>
        <x:v>0</x:v>
      </x:c>
    </x:row>
    <x:row r="1371" ht="22" customHeight="1">
      <x:c r="A1371" s="2" t="str">
        <x:v>COIL</x:v>
      </x:c>
      <x:c r="B1371" s="2" t="str">
        <x:v>60</x:v>
      </x:c>
      <x:c r="C1371" s="2" t="str">
        <x:v>7BLK12-4</x:v>
      </x:c>
      <x:c r="D1371" s="2" t="str">
        <x:v>6102905</x:v>
      </x:c>
      <x:c r="E1371" s="2" t="str">
        <x:v>0</x:v>
      </x:c>
      <x:c r="F1371" s="2" t="str">
        <x:v>4</x:v>
      </x:c>
      <x:c r="G1371" s="10" t="n">
        <x:v>46111</x:v>
      </x:c>
      <x:c r="H1371" s="10" t="n">
        <x:v>46122</x:v>
      </x:c>
      <x:c r="I1371" s="7" t="n">
        <x:v>20000</x:v>
      </x:c>
      <x:c r="J1371" s="7" t="n">
        <x:v>20000</x:v>
      </x:c>
      <x:c r="K1371" s="7" t="n">
        <x:v>1</x:v>
      </x:c>
      <x:c r="L1371" s="8" t="n">
        <x:v>2.9</x:v>
      </x:c>
      <x:c r="M1371" s="9" t="n">
        <x:v>636</x:v>
      </x:c>
      <x:c r="N1371" s="2" t="str">
        <x:v>i</x:v>
      </x:c>
      <x:c r="O1371" s="2" t="n">
        <x:v>0</x:v>
      </x:c>
      <x:c r="P1371" s="2" t="n">
        <x:v>100</x:v>
      </x:c>
      <x:c r="Q1371" s="2" t="str">
        <x:v>Baseline PO cost</x:v>
      </x:c>
      <x:c r="R1371" s="2" t="str">
        <x:v>Received</x:v>
      </x:c>
      <x:c r="S1371" s="12" t="n">
        <x:f>IF(AND(ISNUMBER(G1371),G1371&gt;0,G1371&lt;=Summary!$E$5,I1371&gt;0),I1371*K1371,0)</x:f>
        <x:v>20000</x:v>
      </x:c>
      <x:c r="T1371" s="12" t="n">
        <x:f>MIN(S1371,MAX(0,'Inventory detail'!E31-SUM(S1365:S1370)))</x:f>
        <x:v>0</x:v>
      </x:c>
      <x:c r="U1371" s="12" t="n">
        <x:f>IF(O1371=1,J1371*K1371,0)</x:f>
        <x:v>0</x:v>
      </x:c>
      <x:c r="V1371" s="13" t="str">
        <x:f>IF(O1371=0,"",IF(H1371="","",MAX(H1371,Summary!$E$5)))</x:f>
      </x:c>
      <x:c r="W1371" s="12" t="n">
        <x:f>IF(Q1371="Baseline PO cost",U1371,0)</x:f>
        <x:v>0</x:v>
      </x:c>
      <x:c r="X1371" s="12" t="n">
        <x:f>IF(Q1371="Higher PO cost",U1371,0)</x:f>
        <x:v>0</x:v>
      </x:c>
      <x:c r="Y1371" s="12" t="n">
        <x:f>IF(Q1371="Unclassified",U1371,0)</x:f>
        <x:v>0</x:v>
      </x:c>
    </x:row>
    <x:row r="1372" ht="22" customHeight="1">
      <x:c r="A1372" s="2" t="str">
        <x:v>COIL</x:v>
      </x:c>
      <x:c r="B1372" s="2" t="str">
        <x:v>60</x:v>
      </x:c>
      <x:c r="C1372" s="2" t="str">
        <x:v>7BLK12-4</x:v>
      </x:c>
      <x:c r="D1372" s="2" t="str">
        <x:v>6102897</x:v>
      </x:c>
      <x:c r="E1372" s="2" t="str">
        <x:v>0</x:v>
      </x:c>
      <x:c r="F1372" s="2" t="str">
        <x:v>2</x:v>
      </x:c>
      <x:c r="G1372" s="10" t="n">
        <x:v>46086</x:v>
      </x:c>
      <x:c r="H1372" s="10" t="n">
        <x:v>46094</x:v>
      </x:c>
      <x:c r="I1372" s="7" t="n">
        <x:v>35000</x:v>
      </x:c>
      <x:c r="J1372" s="7" t="n">
        <x:v>35000</x:v>
      </x:c>
      <x:c r="K1372" s="7" t="n">
        <x:v>1</x:v>
      </x:c>
      <x:c r="L1372" s="8" t="n">
        <x:v>2.9</x:v>
      </x:c>
      <x:c r="M1372" s="9" t="n">
        <x:v>1113</x:v>
      </x:c>
      <x:c r="N1372" s="2" t="str">
        <x:v>i</x:v>
      </x:c>
      <x:c r="O1372" s="2" t="n">
        <x:v>0</x:v>
      </x:c>
      <x:c r="P1372" s="2" t="n">
        <x:v>100</x:v>
      </x:c>
      <x:c r="Q1372" s="2" t="str">
        <x:v>Baseline PO cost</x:v>
      </x:c>
      <x:c r="R1372" s="2" t="str">
        <x:v>Received</x:v>
      </x:c>
      <x:c r="S1372" s="12" t="n">
        <x:f>IF(AND(ISNUMBER(G1372),G1372&gt;0,G1372&lt;=Summary!$E$5,I1372&gt;0),I1372*K1372,0)</x:f>
        <x:v>35000</x:v>
      </x:c>
      <x:c r="T1372" s="12" t="n">
        <x:f>MIN(S1372,MAX(0,'Inventory detail'!E31-SUM(S1365:S1371)))</x:f>
        <x:v>0</x:v>
      </x:c>
      <x:c r="U1372" s="12" t="n">
        <x:f>IF(O1372=1,J1372*K1372,0)</x:f>
        <x:v>0</x:v>
      </x:c>
      <x:c r="V1372" s="13" t="str">
        <x:f>IF(O1372=0,"",IF(H1372="","",MAX(H1372,Summary!$E$5)))</x:f>
      </x:c>
      <x:c r="W1372" s="12" t="n">
        <x:f>IF(Q1372="Baseline PO cost",U1372,0)</x:f>
        <x:v>0</x:v>
      </x:c>
      <x:c r="X1372" s="12" t="n">
        <x:f>IF(Q1372="Higher PO cost",U1372,0)</x:f>
        <x:v>0</x:v>
      </x:c>
      <x:c r="Y1372" s="12" t="n">
        <x:f>IF(Q1372="Unclassified",U1372,0)</x:f>
        <x:v>0</x:v>
      </x:c>
    </x:row>
    <x:row r="1373" ht="22" customHeight="1">
      <x:c r="A1373" s="2" t="str">
        <x:v>COIL</x:v>
      </x:c>
      <x:c r="B1373" s="2" t="str">
        <x:v>60</x:v>
      </x:c>
      <x:c r="C1373" s="2" t="str">
        <x:v>7BLK12-4</x:v>
      </x:c>
      <x:c r="D1373" s="2" t="str">
        <x:v>6102892</x:v>
      </x:c>
      <x:c r="E1373" s="2" t="str">
        <x:v>0</x:v>
      </x:c>
      <x:c r="F1373" s="2" t="str">
        <x:v>3</x:v>
      </x:c>
      <x:c r="G1373" s="10" t="n">
        <x:v>46059</x:v>
      </x:c>
      <x:c r="H1373" s="10" t="n">
        <x:v>46059</x:v>
      </x:c>
      <x:c r="I1373" s="7" t="n">
        <x:v>30000</x:v>
      </x:c>
      <x:c r="J1373" s="7" t="n">
        <x:v>30000</x:v>
      </x:c>
      <x:c r="K1373" s="7" t="n">
        <x:v>1</x:v>
      </x:c>
      <x:c r="L1373" s="8" t="n">
        <x:v>2.9</x:v>
      </x:c>
      <x:c r="M1373" s="9" t="n">
        <x:v>954</x:v>
      </x:c>
      <x:c r="N1373" s="2" t="str">
        <x:v>i</x:v>
      </x:c>
      <x:c r="O1373" s="2" t="n">
        <x:v>0</x:v>
      </x:c>
      <x:c r="P1373" s="2" t="n">
        <x:v>100</x:v>
      </x:c>
      <x:c r="Q1373" s="2" t="str">
        <x:v>Baseline PO cost</x:v>
      </x:c>
      <x:c r="R1373" s="2" t="str">
        <x:v>Received</x:v>
      </x:c>
      <x:c r="S1373" s="12" t="n">
        <x:f>IF(AND(ISNUMBER(G1373),G1373&gt;0,G1373&lt;=Summary!$E$5,I1373&gt;0),I1373*K1373,0)</x:f>
        <x:v>30000</x:v>
      </x:c>
      <x:c r="T1373" s="12" t="n">
        <x:f>MIN(S1373,MAX(0,'Inventory detail'!E31-SUM(S1365:S1372)))</x:f>
        <x:v>0</x:v>
      </x:c>
      <x:c r="U1373" s="12" t="n">
        <x:f>IF(O1373=1,J1373*K1373,0)</x:f>
        <x:v>0</x:v>
      </x:c>
      <x:c r="V1373" s="13" t="str">
        <x:f>IF(O1373=0,"",IF(H1373="","",MAX(H1373,Summary!$E$5)))</x:f>
      </x:c>
      <x:c r="W1373" s="12" t="n">
        <x:f>IF(Q1373="Baseline PO cost",U1373,0)</x:f>
        <x:v>0</x:v>
      </x:c>
      <x:c r="X1373" s="12" t="n">
        <x:f>IF(Q1373="Higher PO cost",U1373,0)</x:f>
        <x:v>0</x:v>
      </x:c>
      <x:c r="Y1373" s="12" t="n">
        <x:f>IF(Q1373="Unclassified",U1373,0)</x:f>
        <x:v>0</x:v>
      </x:c>
    </x:row>
    <x:row r="1374" ht="22" customHeight="1">
      <x:c r="A1374" s="2" t="str">
        <x:v>COIL</x:v>
      </x:c>
      <x:c r="B1374" s="2" t="str">
        <x:v>60</x:v>
      </x:c>
      <x:c r="C1374" s="2" t="str">
        <x:v>7BLK12-4</x:v>
      </x:c>
      <x:c r="D1374" s="2" t="str">
        <x:v>6102962</x:v>
      </x:c>
      <x:c r="E1374" s="2" t="str">
        <x:v>0</x:v>
      </x:c>
      <x:c r="F1374" s="2" t="str">
        <x:v>3</x:v>
      </x:c>
      <x:c r="G1374" s="10"/>
      <x:c r="H1374" s="10" t="n">
        <x:v>46346</x:v>
      </x:c>
      <x:c r="I1374" s="7" t="n">
        <x:v>15000</x:v>
      </x:c>
      <x:c r="J1374" s="7" t="n">
        <x:v>15000</x:v>
      </x:c>
      <x:c r="K1374" s="7" t="n">
        <x:v>1</x:v>
      </x:c>
      <x:c r="L1374" s="8" t="n">
        <x:v>2.9</x:v>
      </x:c>
      <x:c r="M1374" s="9" t="n">
        <x:v>0</x:v>
      </x:c>
      <x:c r="N1374" s="2" t="str">
        <x:v>a</x:v>
      </x:c>
      <x:c r="O1374" s="2" t="n">
        <x:v>1</x:v>
      </x:c>
      <x:c r="P1374" s="2" t="n">
        <x:v>100</x:v>
      </x:c>
      <x:c r="Q1374" s="2" t="str">
        <x:v>Baseline PO cost</x:v>
      </x:c>
      <x:c r="R1374" s="2" t="str">
        <x:v>Incoming active PO</x:v>
      </x:c>
      <x:c r="S1374" s="12" t="n">
        <x:f>IF(AND(ISNUMBER(G1374),G1374&gt;0,G1374&lt;=Summary!$E$5,I1374&gt;0),I1374*K1374,0)</x:f>
        <x:v>0</x:v>
      </x:c>
      <x:c r="T1374" s="12" t="n">
        <x:f>MIN(S1374,MAX(0,'Inventory detail'!E31-SUM(S1365:S1373)))</x:f>
        <x:v>0</x:v>
      </x:c>
      <x:c r="U1374" s="12" t="n">
        <x:f>IF(O1374=1,J1374*K1374,0)</x:f>
        <x:v>15000</x:v>
      </x:c>
      <x:c r="V1374" s="13" t="n">
        <x:f>IF(O1374=0,"",IF(H1374="","",MAX(H1374,Summary!$E$5)))</x:f>
        <x:v>46346</x:v>
      </x:c>
      <x:c r="W1374" s="12" t="n">
        <x:f>IF(Q1374="Baseline PO cost",U1374,0)</x:f>
        <x:v>15000</x:v>
      </x:c>
      <x:c r="X1374" s="12" t="n">
        <x:f>IF(Q1374="Higher PO cost",U1374,0)</x:f>
        <x:v>0</x:v>
      </x:c>
      <x:c r="Y1374" s="12" t="n">
        <x:f>IF(Q1374="Unclassified",U1374,0)</x:f>
        <x:v>0</x:v>
      </x:c>
    </x:row>
    <x:row r="1375" ht="22" customHeight="1">
      <x:c r="A1375" s="2" t="str">
        <x:v>COIL</x:v>
      </x:c>
      <x:c r="B1375" s="2" t="str">
        <x:v>60</x:v>
      </x:c>
      <x:c r="C1375" s="2" t="str">
        <x:v>7BLK12-4</x:v>
      </x:c>
      <x:c r="D1375" s="2" t="str">
        <x:v>6102953</x:v>
      </x:c>
      <x:c r="E1375" s="2" t="str">
        <x:v>0</x:v>
      </x:c>
      <x:c r="F1375" s="2" t="str">
        <x:v>2</x:v>
      </x:c>
      <x:c r="G1375" s="10"/>
      <x:c r="H1375" s="10" t="n">
        <x:v>46325</x:v>
      </x:c>
      <x:c r="I1375" s="7" t="n">
        <x:v>10000</x:v>
      </x:c>
      <x:c r="J1375" s="7" t="n">
        <x:v>10000</x:v>
      </x:c>
      <x:c r="K1375" s="7" t="n">
        <x:v>1</x:v>
      </x:c>
      <x:c r="L1375" s="8" t="n">
        <x:v>2.9</x:v>
      </x:c>
      <x:c r="M1375" s="9" t="n">
        <x:v>0</x:v>
      </x:c>
      <x:c r="N1375" s="2" t="str">
        <x:v>a</x:v>
      </x:c>
      <x:c r="O1375" s="2" t="n">
        <x:v>1</x:v>
      </x:c>
      <x:c r="P1375" s="2" t="n">
        <x:v>100</x:v>
      </x:c>
      <x:c r="Q1375" s="2" t="str">
        <x:v>Baseline PO cost</x:v>
      </x:c>
      <x:c r="R1375" s="2" t="str">
        <x:v>Incoming active PO</x:v>
      </x:c>
      <x:c r="S1375" s="12" t="n">
        <x:f>IF(AND(ISNUMBER(G1375),G1375&gt;0,G1375&lt;=Summary!$E$5,I1375&gt;0),I1375*K1375,0)</x:f>
        <x:v>0</x:v>
      </x:c>
      <x:c r="T1375" s="12" t="n">
        <x:f>MIN(S1375,MAX(0,'Inventory detail'!E31-SUM(S1365:S1374)))</x:f>
        <x:v>0</x:v>
      </x:c>
      <x:c r="U1375" s="12" t="n">
        <x:f>IF(O1375=1,J1375*K1375,0)</x:f>
        <x:v>10000</x:v>
      </x:c>
      <x:c r="V1375" s="13" t="n">
        <x:f>IF(O1375=0,"",IF(H1375="","",MAX(H1375,Summary!$E$5)))</x:f>
        <x:v>46325</x:v>
      </x:c>
      <x:c r="W1375" s="12" t="n">
        <x:f>IF(Q1375="Baseline PO cost",U1375,0)</x:f>
        <x:v>10000</x:v>
      </x:c>
      <x:c r="X1375" s="12" t="n">
        <x:f>IF(Q1375="Higher PO cost",U1375,0)</x:f>
        <x:v>0</x:v>
      </x:c>
      <x:c r="Y1375" s="12" t="n">
        <x:f>IF(Q1375="Unclassified",U1375,0)</x:f>
        <x:v>0</x:v>
      </x:c>
    </x:row>
    <x:row r="1376" ht="22" customHeight="1">
      <x:c r="A1376" s="2" t="str">
        <x:v>COIL</x:v>
      </x:c>
      <x:c r="B1376" s="2" t="str">
        <x:v>60</x:v>
      </x:c>
      <x:c r="C1376" s="2" t="str">
        <x:v>7BLK36-4</x:v>
      </x:c>
      <x:c r="D1376" s="2" t="str">
        <x:v>6102911</x:v>
      </x:c>
      <x:c r="E1376" s="2" t="str">
        <x:v>0</x:v>
      </x:c>
      <x:c r="F1376" s="2" t="str">
        <x:v>35</x:v>
      </x:c>
      <x:c r="G1376" s="10" t="n">
        <x:v>46128</x:v>
      </x:c>
      <x:c r="H1376" s="10" t="n">
        <x:v>46129</x:v>
      </x:c>
      <x:c r="I1376" s="7" t="n">
        <x:v>500</x:v>
      </x:c>
      <x:c r="J1376" s="7" t="n">
        <x:v>500</x:v>
      </x:c>
      <x:c r="K1376" s="7" t="n">
        <x:v>1</x:v>
      </x:c>
      <x:c r="L1376" s="8" t="n">
        <x:v>10.18</x:v>
      </x:c>
      <x:c r="M1376" s="9" t="n">
        <x:v>55.75</x:v>
      </x:c>
      <x:c r="N1376" s="2" t="str">
        <x:v>i</x:v>
      </x:c>
      <x:c r="O1376" s="2" t="n">
        <x:v>0</x:v>
      </x:c>
      <x:c r="P1376" s="2" t="n">
        <x:v>100</x:v>
      </x:c>
      <x:c r="Q1376" s="2" t="str">
        <x:v>Baseline PO cost</x:v>
      </x:c>
      <x:c r="R1376" s="2" t="str">
        <x:v>Received</x:v>
      </x:c>
      <x:c r="S1376" s="12" t="n">
        <x:f>IF(AND(ISNUMBER(G1376),G1376&gt;0,G1376&lt;=Summary!$E$5,I1376&gt;0),I1376*K1376,0)</x:f>
        <x:v>500</x:v>
      </x:c>
      <x:c r="T1376" s="12" t="n">
        <x:f>MIN(S1376,MAX(0,'Inventory detail'!E448-0))</x:f>
        <x:v>400</x:v>
      </x:c>
      <x:c r="U1376" s="12" t="n">
        <x:f>IF(O1376=1,J1376*K1376,0)</x:f>
        <x:v>0</x:v>
      </x:c>
      <x:c r="V1376" s="13" t="str">
        <x:f>IF(O1376=0,"",IF(H1376="","",MAX(H1376,Summary!$E$5)))</x:f>
      </x:c>
      <x:c r="W1376" s="12" t="n">
        <x:f>IF(Q1376="Baseline PO cost",U1376,0)</x:f>
        <x:v>0</x:v>
      </x:c>
      <x:c r="X1376" s="12" t="n">
        <x:f>IF(Q1376="Higher PO cost",U1376,0)</x:f>
        <x:v>0</x:v>
      </x:c>
      <x:c r="Y1376" s="12" t="n">
        <x:f>IF(Q1376="Unclassified",U1376,0)</x:f>
        <x:v>0</x:v>
      </x:c>
    </x:row>
    <x:row r="1377" ht="22" customHeight="1">
      <x:c r="A1377" s="2" t="str">
        <x:v>COIL</x:v>
      </x:c>
      <x:c r="B1377" s="2" t="str">
        <x:v>60</x:v>
      </x:c>
      <x:c r="C1377" s="2" t="str">
        <x:v>7BLK36-4</x:v>
      </x:c>
      <x:c r="D1377" s="2" t="str">
        <x:v>6102905</x:v>
      </x:c>
      <x:c r="E1377" s="2" t="str">
        <x:v>0</x:v>
      </x:c>
      <x:c r="F1377" s="2" t="str">
        <x:v>39</x:v>
      </x:c>
      <x:c r="G1377" s="10" t="n">
        <x:v>46111</x:v>
      </x:c>
      <x:c r="H1377" s="10" t="n">
        <x:v>46122</x:v>
      </x:c>
      <x:c r="I1377" s="7" t="n">
        <x:v>500</x:v>
      </x:c>
      <x:c r="J1377" s="7" t="n">
        <x:v>500</x:v>
      </x:c>
      <x:c r="K1377" s="7" t="n">
        <x:v>1</x:v>
      </x:c>
      <x:c r="L1377" s="8" t="n">
        <x:v>10.18</x:v>
      </x:c>
      <x:c r="M1377" s="9" t="n">
        <x:v>55.75</x:v>
      </x:c>
      <x:c r="N1377" s="2" t="str">
        <x:v>i</x:v>
      </x:c>
      <x:c r="O1377" s="2" t="n">
        <x:v>0</x:v>
      </x:c>
      <x:c r="P1377" s="2" t="n">
        <x:v>100</x:v>
      </x:c>
      <x:c r="Q1377" s="2" t="str">
        <x:v>Baseline PO cost</x:v>
      </x:c>
      <x:c r="R1377" s="2" t="str">
        <x:v>Received</x:v>
      </x:c>
      <x:c r="S1377" s="12" t="n">
        <x:f>IF(AND(ISNUMBER(G1377),G1377&gt;0,G1377&lt;=Summary!$E$5,I1377&gt;0),I1377*K1377,0)</x:f>
        <x:v>500</x:v>
      </x:c>
      <x:c r="T1377" s="12" t="n">
        <x:f>MIN(S1377,MAX(0,'Inventory detail'!E448-SUM(S1376:S1376)))</x:f>
        <x:v>0</x:v>
      </x:c>
      <x:c r="U1377" s="12" t="n">
        <x:f>IF(O1377=1,J1377*K1377,0)</x:f>
        <x:v>0</x:v>
      </x:c>
      <x:c r="V1377" s="13" t="str">
        <x:f>IF(O1377=0,"",IF(H1377="","",MAX(H1377,Summary!$E$5)))</x:f>
      </x:c>
      <x:c r="W1377" s="12" t="n">
        <x:f>IF(Q1377="Baseline PO cost",U1377,0)</x:f>
        <x:v>0</x:v>
      </x:c>
      <x:c r="X1377" s="12" t="n">
        <x:f>IF(Q1377="Higher PO cost",U1377,0)</x:f>
        <x:v>0</x:v>
      </x:c>
      <x:c r="Y1377" s="12" t="n">
        <x:f>IF(Q1377="Unclassified",U1377,0)</x:f>
        <x:v>0</x:v>
      </x:c>
    </x:row>
    <x:row r="1378" ht="22" customHeight="1">
      <x:c r="A1378" s="2" t="str">
        <x:v>COIL</x:v>
      </x:c>
      <x:c r="B1378" s="2" t="str">
        <x:v>60</x:v>
      </x:c>
      <x:c r="C1378" s="2" t="str">
        <x:v>7BLK36-4</x:v>
      </x:c>
      <x:c r="D1378" s="2" t="str">
        <x:v>6102962</x:v>
      </x:c>
      <x:c r="E1378" s="2" t="str">
        <x:v>0</x:v>
      </x:c>
      <x:c r="F1378" s="2" t="str">
        <x:v>35</x:v>
      </x:c>
      <x:c r="G1378" s="10"/>
      <x:c r="H1378" s="10" t="n">
        <x:v>46346</x:v>
      </x:c>
      <x:c r="I1378" s="7" t="n">
        <x:v>2500</x:v>
      </x:c>
      <x:c r="J1378" s="7" t="n">
        <x:v>2500</x:v>
      </x:c>
      <x:c r="K1378" s="7" t="n">
        <x:v>1</x:v>
      </x:c>
      <x:c r="L1378" s="8" t="n">
        <x:v>10.18</x:v>
      </x:c>
      <x:c r="M1378" s="9" t="n">
        <x:v>0</x:v>
      </x:c>
      <x:c r="N1378" s="2" t="str">
        <x:v>a</x:v>
      </x:c>
      <x:c r="O1378" s="2" t="n">
        <x:v>1</x:v>
      </x:c>
      <x:c r="P1378" s="2" t="n">
        <x:v>100</x:v>
      </x:c>
      <x:c r="Q1378" s="2" t="str">
        <x:v>Baseline PO cost</x:v>
      </x:c>
      <x:c r="R1378" s="2" t="str">
        <x:v>Incoming active PO</x:v>
      </x:c>
      <x:c r="S1378" s="12" t="n">
        <x:f>IF(AND(ISNUMBER(G1378),G1378&gt;0,G1378&lt;=Summary!$E$5,I1378&gt;0),I1378*K1378,0)</x:f>
        <x:v>0</x:v>
      </x:c>
      <x:c r="T1378" s="12" t="n">
        <x:f>MIN(S1378,MAX(0,'Inventory detail'!E448-SUM(S1376:S1377)))</x:f>
        <x:v>0</x:v>
      </x:c>
      <x:c r="U1378" s="12" t="n">
        <x:f>IF(O1378=1,J1378*K1378,0)</x:f>
        <x:v>2500</x:v>
      </x:c>
      <x:c r="V1378" s="13" t="n">
        <x:f>IF(O1378=0,"",IF(H1378="","",MAX(H1378,Summary!$E$5)))</x:f>
        <x:v>46346</x:v>
      </x:c>
      <x:c r="W1378" s="12" t="n">
        <x:f>IF(Q1378="Baseline PO cost",U1378,0)</x:f>
        <x:v>2500</x:v>
      </x:c>
      <x:c r="X1378" s="12" t="n">
        <x:f>IF(Q1378="Higher PO cost",U1378,0)</x:f>
        <x:v>0</x:v>
      </x:c>
      <x:c r="Y1378" s="12" t="n">
        <x:f>IF(Q1378="Unclassified",U1378,0)</x:f>
        <x:v>0</x:v>
      </x:c>
    </x:row>
    <x:row r="1379" ht="22" customHeight="1">
      <x:c r="A1379" s="2" t="str">
        <x:v>COIL</x:v>
      </x:c>
      <x:c r="B1379" s="2" t="str">
        <x:v>60</x:v>
      </x:c>
      <x:c r="C1379" s="2" t="str">
        <x:v>7CLR12-4</x:v>
      </x:c>
      <x:c r="D1379" s="2" t="str">
        <x:v>6102947</x:v>
      </x:c>
      <x:c r="E1379" s="2" t="str">
        <x:v>0</x:v>
      </x:c>
      <x:c r="F1379" s="2" t="str">
        <x:v>4</x:v>
      </x:c>
      <x:c r="G1379" s="10" t="n">
        <x:v>46301</x:v>
      </x:c>
      <x:c r="H1379" s="10" t="n">
        <x:v>46304</x:v>
      </x:c>
      <x:c r="I1379" s="7" t="n">
        <x:v>2500</x:v>
      </x:c>
      <x:c r="J1379" s="7" t="n">
        <x:v>2500</x:v>
      </x:c>
      <x:c r="K1379" s="7" t="n">
        <x:v>1</x:v>
      </x:c>
      <x:c r="L1379" s="8" t="n">
        <x:v>3.48</x:v>
      </x:c>
      <x:c r="M1379" s="9" t="n">
        <x:v>98</x:v>
      </x:c>
      <x:c r="N1379" s="2" t="str">
        <x:v>i</x:v>
      </x:c>
      <x:c r="O1379" s="2" t="n">
        <x:v>0</x:v>
      </x:c>
      <x:c r="P1379" s="2" t="n">
        <x:v>100</x:v>
      </x:c>
      <x:c r="Q1379" s="2" t="str">
        <x:v>Baseline PO cost</x:v>
      </x:c>
      <x:c r="R1379" s="2" t="str">
        <x:v>Received</x:v>
      </x:c>
      <x:c r="S1379" s="12" t="n">
        <x:f>IF(AND(ISNUMBER(G1379),G1379&gt;0,G1379&lt;=Summary!$E$5,I1379&gt;0),I1379*K1379,0)</x:f>
        <x:v>2500</x:v>
      </x:c>
      <x:c r="T1379" s="12" t="n">
        <x:f>MIN(S1379,MAX(0,'Inventory detail'!E505-0))</x:f>
        <x:v>2500</x:v>
      </x:c>
      <x:c r="U1379" s="12" t="n">
        <x:f>IF(O1379=1,J1379*K1379,0)</x:f>
        <x:v>0</x:v>
      </x:c>
      <x:c r="V1379" s="13" t="str">
        <x:f>IF(O1379=0,"",IF(H1379="","",MAX(H1379,Summary!$E$5)))</x:f>
      </x:c>
      <x:c r="W1379" s="12" t="n">
        <x:f>IF(Q1379="Baseline PO cost",U1379,0)</x:f>
        <x:v>0</x:v>
      </x:c>
      <x:c r="X1379" s="12" t="n">
        <x:f>IF(Q1379="Higher PO cost",U1379,0)</x:f>
        <x:v>0</x:v>
      </x:c>
      <x:c r="Y1379" s="12" t="n">
        <x:f>IF(Q1379="Unclassified",U1379,0)</x:f>
        <x:v>0</x:v>
      </x:c>
    </x:row>
    <x:row r="1380" ht="22" customHeight="1">
      <x:c r="A1380" s="2" t="str">
        <x:v>COIL</x:v>
      </x:c>
      <x:c r="B1380" s="2" t="str">
        <x:v>60</x:v>
      </x:c>
      <x:c r="C1380" s="2" t="str">
        <x:v>7NAV12-4</x:v>
      </x:c>
      <x:c r="D1380" s="2" t="str">
        <x:v>6102905</x:v>
      </x:c>
      <x:c r="E1380" s="2" t="str">
        <x:v>0</x:v>
      </x:c>
      <x:c r="F1380" s="2" t="str">
        <x:v>5</x:v>
      </x:c>
      <x:c r="G1380" s="10" t="n">
        <x:v>46111</x:v>
      </x:c>
      <x:c r="H1380" s="10" t="n">
        <x:v>46122</x:v>
      </x:c>
      <x:c r="I1380" s="7" t="n">
        <x:v>5000</x:v>
      </x:c>
      <x:c r="J1380" s="7" t="n">
        <x:v>5000</x:v>
      </x:c>
      <x:c r="K1380" s="7" t="n">
        <x:v>1</x:v>
      </x:c>
      <x:c r="L1380" s="8" t="n">
        <x:v>3.48</x:v>
      </x:c>
      <x:c r="M1380" s="9" t="n">
        <x:v>190.5</x:v>
      </x:c>
      <x:c r="N1380" s="2" t="str">
        <x:v>i</x:v>
      </x:c>
      <x:c r="O1380" s="2" t="n">
        <x:v>0</x:v>
      </x:c>
      <x:c r="P1380" s="2" t="n">
        <x:v>100</x:v>
      </x:c>
      <x:c r="Q1380" s="2" t="str">
        <x:v>Baseline PO cost</x:v>
      </x:c>
      <x:c r="R1380" s="2" t="str">
        <x:v>Received</x:v>
      </x:c>
      <x:c r="S1380" s="12" t="n">
        <x:f>IF(AND(ISNUMBER(G1380),G1380&gt;0,G1380&lt;=Summary!$E$5,I1380&gt;0),I1380*K1380,0)</x:f>
        <x:v>5000</x:v>
      </x:c>
      <x:c r="T1380" s="12" t="n">
        <x:f>MIN(S1380,MAX(0,'Inventory detail'!E334-0))</x:f>
        <x:v>3200</x:v>
      </x:c>
      <x:c r="U1380" s="12" t="n">
        <x:f>IF(O1380=1,J1380*K1380,0)</x:f>
        <x:v>0</x:v>
      </x:c>
      <x:c r="V1380" s="13" t="str">
        <x:f>IF(O1380=0,"",IF(H1380="","",MAX(H1380,Summary!$E$5)))</x:f>
      </x:c>
      <x:c r="W1380" s="12" t="n">
        <x:f>IF(Q1380="Baseline PO cost",U1380,0)</x:f>
        <x:v>0</x:v>
      </x:c>
      <x:c r="X1380" s="12" t="n">
        <x:f>IF(Q1380="Higher PO cost",U1380,0)</x:f>
        <x:v>0</x:v>
      </x:c>
      <x:c r="Y1380" s="12" t="n">
        <x:f>IF(Q1380="Unclassified",U1380,0)</x:f>
        <x:v>0</x:v>
      </x:c>
    </x:row>
    <x:row r="1381" ht="22" customHeight="1">
      <x:c r="A1381" s="2" t="str">
        <x:v>COIL</x:v>
      </x:c>
      <x:c r="B1381" s="2" t="str">
        <x:v>60</x:v>
      </x:c>
      <x:c r="C1381" s="2" t="str">
        <x:v>7WHT12-4</x:v>
      </x:c>
      <x:c r="D1381" s="2" t="str">
        <x:v>6102947</x:v>
      </x:c>
      <x:c r="E1381" s="2" t="str">
        <x:v>0</x:v>
      </x:c>
      <x:c r="F1381" s="2" t="str">
        <x:v>5</x:v>
      </x:c>
      <x:c r="G1381" s="10" t="n">
        <x:v>46301</x:v>
      </x:c>
      <x:c r="H1381" s="10" t="n">
        <x:v>46304</x:v>
      </x:c>
      <x:c r="I1381" s="7" t="n">
        <x:v>2500</x:v>
      </x:c>
      <x:c r="J1381" s="7" t="n">
        <x:v>2500</x:v>
      </x:c>
      <x:c r="K1381" s="7" t="n">
        <x:v>1</x:v>
      </x:c>
      <x:c r="L1381" s="8" t="n">
        <x:v>3.48</x:v>
      </x:c>
      <x:c r="M1381" s="9" t="n">
        <x:v>98</x:v>
      </x:c>
      <x:c r="N1381" s="2" t="str">
        <x:v>i</x:v>
      </x:c>
      <x:c r="O1381" s="2" t="n">
        <x:v>0</x:v>
      </x:c>
      <x:c r="P1381" s="2" t="n">
        <x:v>100</x:v>
      </x:c>
      <x:c r="Q1381" s="2" t="str">
        <x:v>Baseline PO cost</x:v>
      </x:c>
      <x:c r="R1381" s="2" t="str">
        <x:v>Received</x:v>
      </x:c>
      <x:c r="S1381" s="12" t="n">
        <x:f>IF(AND(ISNUMBER(G1381),G1381&gt;0,G1381&lt;=Summary!$E$5,I1381&gt;0),I1381*K1381,0)</x:f>
        <x:v>2500</x:v>
      </x:c>
      <x:c r="T1381" s="12" t="n">
        <x:f>MIN(S1381,MAX(0,'Inventory detail'!E193-0))</x:f>
        <x:v>2400</x:v>
      </x:c>
      <x:c r="U1381" s="12" t="n">
        <x:f>IF(O1381=1,J1381*K1381,0)</x:f>
        <x:v>0</x:v>
      </x:c>
      <x:c r="V1381" s="13" t="str">
        <x:f>IF(O1381=0,"",IF(H1381="","",MAX(H1381,Summary!$E$5)))</x:f>
      </x:c>
      <x:c r="W1381" s="12" t="n">
        <x:f>IF(Q1381="Baseline PO cost",U1381,0)</x:f>
        <x:v>0</x:v>
      </x:c>
      <x:c r="X1381" s="12" t="n">
        <x:f>IF(Q1381="Higher PO cost",U1381,0)</x:f>
        <x:v>0</x:v>
      </x:c>
      <x:c r="Y1381" s="12" t="n">
        <x:f>IF(Q1381="Unclassified",U1381,0)</x:f>
        <x:v>0</x:v>
      </x:c>
    </x:row>
    <x:row r="1382" ht="22" customHeight="1">
      <x:c r="A1382" s="2" t="str">
        <x:v>COIL</x:v>
      </x:c>
      <x:c r="B1382" s="2" t="str">
        <x:v>60</x:v>
      </x:c>
      <x:c r="C1382" s="2" t="str">
        <x:v>7WHT12-4</x:v>
      </x:c>
      <x:c r="D1382" s="2" t="str">
        <x:v>6102932</x:v>
      </x:c>
      <x:c r="E1382" s="2" t="str">
        <x:v>0</x:v>
      </x:c>
      <x:c r="F1382" s="2" t="str">
        <x:v>4</x:v>
      </x:c>
      <x:c r="G1382" s="10" t="n">
        <x:v>46204</x:v>
      </x:c>
      <x:c r="H1382" s="10" t="n">
        <x:v>46205</x:v>
      </x:c>
      <x:c r="I1382" s="7" t="n">
        <x:v>2500</x:v>
      </x:c>
      <x:c r="J1382" s="7" t="n">
        <x:v>2500</x:v>
      </x:c>
      <x:c r="K1382" s="7" t="n">
        <x:v>1</x:v>
      </x:c>
      <x:c r="L1382" s="8" t="n">
        <x:v>3.48</x:v>
      </x:c>
      <x:c r="M1382" s="9" t="n">
        <x:v>98</x:v>
      </x:c>
      <x:c r="N1382" s="2" t="str">
        <x:v>i</x:v>
      </x:c>
      <x:c r="O1382" s="2" t="n">
        <x:v>0</x:v>
      </x:c>
      <x:c r="P1382" s="2" t="n">
        <x:v>100</x:v>
      </x:c>
      <x:c r="Q1382" s="2" t="str">
        <x:v>Baseline PO cost</x:v>
      </x:c>
      <x:c r="R1382" s="2" t="str">
        <x:v>Received</x:v>
      </x:c>
      <x:c r="S1382" s="12" t="n">
        <x:f>IF(AND(ISNUMBER(G1382),G1382&gt;0,G1382&lt;=Summary!$E$5,I1382&gt;0),I1382*K1382,0)</x:f>
        <x:v>2500</x:v>
      </x:c>
      <x:c r="T1382" s="12" t="n">
        <x:f>MIN(S1382,MAX(0,'Inventory detail'!E193-SUM(S1381:S1381)))</x:f>
        <x:v>0</x:v>
      </x:c>
      <x:c r="U1382" s="12" t="n">
        <x:f>IF(O1382=1,J1382*K1382,0)</x:f>
        <x:v>0</x:v>
      </x:c>
      <x:c r="V1382" s="13" t="str">
        <x:f>IF(O1382=0,"",IF(H1382="","",MAX(H1382,Summary!$E$5)))</x:f>
      </x:c>
      <x:c r="W1382" s="12" t="n">
        <x:f>IF(Q1382="Baseline PO cost",U1382,0)</x:f>
        <x:v>0</x:v>
      </x:c>
      <x:c r="X1382" s="12" t="n">
        <x:f>IF(Q1382="Higher PO cost",U1382,0)</x:f>
        <x:v>0</x:v>
      </x:c>
      <x:c r="Y1382" s="12" t="n">
        <x:f>IF(Q1382="Unclassified",U1382,0)</x:f>
        <x:v>0</x:v>
      </x:c>
    </x:row>
    <x:row r="1383" ht="22" customHeight="1">
      <x:c r="A1383" s="2" t="str">
        <x:v>COIL</x:v>
      </x:c>
      <x:c r="B1383" s="2" t="str">
        <x:v>60</x:v>
      </x:c>
      <x:c r="C1383" s="2" t="str">
        <x:v>7WHT12-4</x:v>
      </x:c>
      <x:c r="D1383" s="2" t="str">
        <x:v>6102892</x:v>
      </x:c>
      <x:c r="E1383" s="2" t="str">
        <x:v>0</x:v>
      </x:c>
      <x:c r="F1383" s="2" t="str">
        <x:v>4</x:v>
      </x:c>
      <x:c r="G1383" s="10" t="n">
        <x:v>46059</x:v>
      </x:c>
      <x:c r="H1383" s="10" t="n">
        <x:v>46059</x:v>
      </x:c>
      <x:c r="I1383" s="7" t="n">
        <x:v>7500</x:v>
      </x:c>
      <x:c r="J1383" s="7" t="n">
        <x:v>7500</x:v>
      </x:c>
      <x:c r="K1383" s="7" t="n">
        <x:v>1</x:v>
      </x:c>
      <x:c r="L1383" s="8" t="n">
        <x:v>3.48</x:v>
      </x:c>
      <x:c r="M1383" s="9" t="n">
        <x:v>285.75</x:v>
      </x:c>
      <x:c r="N1383" s="2" t="str">
        <x:v>i</x:v>
      </x:c>
      <x:c r="O1383" s="2" t="n">
        <x:v>0</x:v>
      </x:c>
      <x:c r="P1383" s="2" t="n">
        <x:v>100</x:v>
      </x:c>
      <x:c r="Q1383" s="2" t="str">
        <x:v>Baseline PO cost</x:v>
      </x:c>
      <x:c r="R1383" s="2" t="str">
        <x:v>Received</x:v>
      </x:c>
      <x:c r="S1383" s="12" t="n">
        <x:f>IF(AND(ISNUMBER(G1383),G1383&gt;0,G1383&lt;=Summary!$E$5,I1383&gt;0),I1383*K1383,0)</x:f>
        <x:v>7500</x:v>
      </x:c>
      <x:c r="T1383" s="12" t="n">
        <x:f>MIN(S1383,MAX(0,'Inventory detail'!E193-SUM(S1381:S1382)))</x:f>
        <x:v>0</x:v>
      </x:c>
      <x:c r="U1383" s="12" t="n">
        <x:f>IF(O1383=1,J1383*K1383,0)</x:f>
        <x:v>0</x:v>
      </x:c>
      <x:c r="V1383" s="13" t="str">
        <x:f>IF(O1383=0,"",IF(H1383="","",MAX(H1383,Summary!$E$5)))</x:f>
      </x:c>
      <x:c r="W1383" s="12" t="n">
        <x:f>IF(Q1383="Baseline PO cost",U1383,0)</x:f>
        <x:v>0</x:v>
      </x:c>
      <x:c r="X1383" s="12" t="n">
        <x:f>IF(Q1383="Higher PO cost",U1383,0)</x:f>
        <x:v>0</x:v>
      </x:c>
      <x:c r="Y1383" s="12" t="n">
        <x:f>IF(Q1383="Unclassified",U1383,0)</x:f>
        <x:v>0</x:v>
      </x:c>
    </x:row>
    <x:row r="1384" ht="22" customHeight="1">
      <x:c r="A1384" s="2" t="str">
        <x:v>COIL</x:v>
      </x:c>
      <x:c r="B1384" s="2" t="str">
        <x:v>60</x:v>
      </x:c>
      <x:c r="C1384" s="2" t="str">
        <x:v>7WHT12-4</x:v>
      </x:c>
      <x:c r="D1384" s="2" t="str">
        <x:v>6102962</x:v>
      </x:c>
      <x:c r="E1384" s="2" t="str">
        <x:v>0</x:v>
      </x:c>
      <x:c r="F1384" s="2" t="str">
        <x:v>4</x:v>
      </x:c>
      <x:c r="G1384" s="10"/>
      <x:c r="H1384" s="10" t="n">
        <x:v>46346</x:v>
      </x:c>
      <x:c r="I1384" s="7" t="n">
        <x:v>12500</x:v>
      </x:c>
      <x:c r="J1384" s="7" t="n">
        <x:v>12500</x:v>
      </x:c>
      <x:c r="K1384" s="7" t="n">
        <x:v>1</x:v>
      </x:c>
      <x:c r="L1384" s="8" t="n">
        <x:v>3.48</x:v>
      </x:c>
      <x:c r="M1384" s="9" t="n">
        <x:v>0</x:v>
      </x:c>
      <x:c r="N1384" s="2" t="str">
        <x:v>a</x:v>
      </x:c>
      <x:c r="O1384" s="2" t="n">
        <x:v>1</x:v>
      </x:c>
      <x:c r="P1384" s="2" t="n">
        <x:v>100</x:v>
      </x:c>
      <x:c r="Q1384" s="2" t="str">
        <x:v>Baseline PO cost</x:v>
      </x:c>
      <x:c r="R1384" s="2" t="str">
        <x:v>Incoming active PO</x:v>
      </x:c>
      <x:c r="S1384" s="12" t="n">
        <x:f>IF(AND(ISNUMBER(G1384),G1384&gt;0,G1384&lt;=Summary!$E$5,I1384&gt;0),I1384*K1384,0)</x:f>
        <x:v>0</x:v>
      </x:c>
      <x:c r="T1384" s="12" t="n">
        <x:f>MIN(S1384,MAX(0,'Inventory detail'!E193-SUM(S1381:S1383)))</x:f>
        <x:v>0</x:v>
      </x:c>
      <x:c r="U1384" s="12" t="n">
        <x:f>IF(O1384=1,J1384*K1384,0)</x:f>
        <x:v>12500</x:v>
      </x:c>
      <x:c r="V1384" s="13" t="n">
        <x:f>IF(O1384=0,"",IF(H1384="","",MAX(H1384,Summary!$E$5)))</x:f>
        <x:v>46346</x:v>
      </x:c>
      <x:c r="W1384" s="12" t="n">
        <x:f>IF(Q1384="Baseline PO cost",U1384,0)</x:f>
        <x:v>12500</x:v>
      </x:c>
      <x:c r="X1384" s="12" t="n">
        <x:f>IF(Q1384="Higher PO cost",U1384,0)</x:f>
        <x:v>0</x:v>
      </x:c>
      <x:c r="Y1384" s="12" t="n">
        <x:f>IF(Q1384="Unclassified",U1384,0)</x:f>
        <x:v>0</x:v>
      </x:c>
    </x:row>
    <x:row r="1385" ht="22" customHeight="1">
      <x:c r="A1385" s="2" t="str">
        <x:v>COIL</x:v>
      </x:c>
      <x:c r="B1385" s="2" t="str">
        <x:v>60</x:v>
      </x:c>
      <x:c r="C1385" s="2" t="str">
        <x:v>8BLK12-4</x:v>
      </x:c>
      <x:c r="D1385" s="2" t="str">
        <x:v>6102947</x:v>
      </x:c>
      <x:c r="E1385" s="2" t="str">
        <x:v>0</x:v>
      </x:c>
      <x:c r="F1385" s="2" t="str">
        <x:v>6</x:v>
      </x:c>
      <x:c r="G1385" s="10" t="n">
        <x:v>46301</x:v>
      </x:c>
      <x:c r="H1385" s="10" t="n">
        <x:v>46304</x:v>
      </x:c>
      <x:c r="I1385" s="7" t="n">
        <x:v>25000</x:v>
      </x:c>
      <x:c r="J1385" s="7" t="n">
        <x:v>25000</x:v>
      </x:c>
      <x:c r="K1385" s="7" t="n">
        <x:v>1</x:v>
      </x:c>
      <x:c r="L1385" s="8" t="n">
        <x:v>3.04</x:v>
      </x:c>
      <x:c r="M1385" s="9" t="n">
        <x:v>857.5</x:v>
      </x:c>
      <x:c r="N1385" s="2" t="str">
        <x:v>i</x:v>
      </x:c>
      <x:c r="O1385" s="2" t="n">
        <x:v>0</x:v>
      </x:c>
      <x:c r="P1385" s="2" t="n">
        <x:v>100</x:v>
      </x:c>
      <x:c r="Q1385" s="2" t="str">
        <x:v>Baseline PO cost</x:v>
      </x:c>
      <x:c r="R1385" s="2" t="str">
        <x:v>Received</x:v>
      </x:c>
      <x:c r="S1385" s="12" t="n">
        <x:f>IF(AND(ISNUMBER(G1385),G1385&gt;0,G1385&lt;=Summary!$E$5,I1385&gt;0),I1385*K1385,0)</x:f>
        <x:v>25000</x:v>
      </x:c>
      <x:c r="T1385" s="12" t="n">
        <x:f>MIN(S1385,MAX(0,'Inventory detail'!E4-0))</x:f>
        <x:v>25000</x:v>
      </x:c>
      <x:c r="U1385" s="12" t="n">
        <x:f>IF(O1385=1,J1385*K1385,0)</x:f>
        <x:v>0</x:v>
      </x:c>
      <x:c r="V1385" s="13" t="str">
        <x:f>IF(O1385=0,"",IF(H1385="","",MAX(H1385,Summary!$E$5)))</x:f>
      </x:c>
      <x:c r="W1385" s="12" t="n">
        <x:f>IF(Q1385="Baseline PO cost",U1385,0)</x:f>
        <x:v>0</x:v>
      </x:c>
      <x:c r="X1385" s="12" t="n">
        <x:f>IF(Q1385="Higher PO cost",U1385,0)</x:f>
        <x:v>0</x:v>
      </x:c>
      <x:c r="Y1385" s="12" t="n">
        <x:f>IF(Q1385="Unclassified",U1385,0)</x:f>
        <x:v>0</x:v>
      </x:c>
    </x:row>
    <x:row r="1386" ht="22" customHeight="1">
      <x:c r="A1386" s="2" t="str">
        <x:v>COIL</x:v>
      </x:c>
      <x:c r="B1386" s="2" t="str">
        <x:v>60</x:v>
      </x:c>
      <x:c r="C1386" s="2" t="str">
        <x:v>8BLK12-4</x:v>
      </x:c>
      <x:c r="D1386" s="2" t="str">
        <x:v>6102937</x:v>
      </x:c>
      <x:c r="E1386" s="2" t="str">
        <x:v>0</x:v>
      </x:c>
      <x:c r="F1386" s="2" t="str">
        <x:v>5</x:v>
      </x:c>
      <x:c r="G1386" s="10" t="n">
        <x:v>46255</x:v>
      </x:c>
      <x:c r="H1386" s="10" t="n">
        <x:v>46254</x:v>
      </x:c>
      <x:c r="I1386" s="7" t="n">
        <x:v>155000</x:v>
      </x:c>
      <x:c r="J1386" s="7" t="n">
        <x:v>160000</x:v>
      </x:c>
      <x:c r="K1386" s="7" t="n">
        <x:v>1</x:v>
      </x:c>
      <x:c r="L1386" s="8" t="n">
        <x:v>3.04</x:v>
      </x:c>
      <x:c r="M1386" s="9" t="n">
        <x:v>5316.5</x:v>
      </x:c>
      <x:c r="N1386" s="2" t="str">
        <x:v>i</x:v>
      </x:c>
      <x:c r="O1386" s="2" t="n">
        <x:v>0</x:v>
      </x:c>
      <x:c r="P1386" s="2" t="n">
        <x:v>100</x:v>
      </x:c>
      <x:c r="Q1386" s="2" t="str">
        <x:v>Baseline PO cost</x:v>
      </x:c>
      <x:c r="R1386" s="2" t="str">
        <x:v>Received</x:v>
      </x:c>
      <x:c r="S1386" s="12" t="n">
        <x:f>IF(AND(ISNUMBER(G1386),G1386&gt;0,G1386&lt;=Summary!$E$5,I1386&gt;0),I1386*K1386,0)</x:f>
        <x:v>155000</x:v>
      </x:c>
      <x:c r="T1386" s="12" t="n">
        <x:f>MIN(S1386,MAX(0,'Inventory detail'!E4-SUM(S1385:S1385)))</x:f>
        <x:v>129800</x:v>
      </x:c>
      <x:c r="U1386" s="12" t="n">
        <x:f>IF(O1386=1,J1386*K1386,0)</x:f>
        <x:v>0</x:v>
      </x:c>
      <x:c r="V1386" s="13" t="str">
        <x:f>IF(O1386=0,"",IF(H1386="","",MAX(H1386,Summary!$E$5)))</x:f>
      </x:c>
      <x:c r="W1386" s="12" t="n">
        <x:f>IF(Q1386="Baseline PO cost",U1386,0)</x:f>
        <x:v>0</x:v>
      </x:c>
      <x:c r="X1386" s="12" t="n">
        <x:f>IF(Q1386="Higher PO cost",U1386,0)</x:f>
        <x:v>0</x:v>
      </x:c>
      <x:c r="Y1386" s="12" t="n">
        <x:f>IF(Q1386="Unclassified",U1386,0)</x:f>
        <x:v>0</x:v>
      </x:c>
    </x:row>
    <x:row r="1387" ht="22" customHeight="1">
      <x:c r="A1387" s="2" t="str">
        <x:v>COIL</x:v>
      </x:c>
      <x:c r="B1387" s="2" t="str">
        <x:v>60</x:v>
      </x:c>
      <x:c r="C1387" s="2" t="str">
        <x:v>8BLK12-4</x:v>
      </x:c>
      <x:c r="D1387" s="2" t="str">
        <x:v>6102932</x:v>
      </x:c>
      <x:c r="E1387" s="2" t="str">
        <x:v>0</x:v>
      </x:c>
      <x:c r="F1387" s="2" t="str">
        <x:v>5</x:v>
      </x:c>
      <x:c r="G1387" s="10" t="n">
        <x:v>46204</x:v>
      </x:c>
      <x:c r="H1387" s="10" t="n">
        <x:v>46205</x:v>
      </x:c>
      <x:c r="I1387" s="7" t="n">
        <x:v>100000</x:v>
      </x:c>
      <x:c r="J1387" s="7" t="n">
        <x:v>100000</x:v>
      </x:c>
      <x:c r="K1387" s="7" t="n">
        <x:v>1</x:v>
      </x:c>
      <x:c r="L1387" s="8" t="n">
        <x:v>3.04</x:v>
      </x:c>
      <x:c r="M1387" s="9" t="n">
        <x:v>3430</x:v>
      </x:c>
      <x:c r="N1387" s="2" t="str">
        <x:v>i</x:v>
      </x:c>
      <x:c r="O1387" s="2" t="n">
        <x:v>0</x:v>
      </x:c>
      <x:c r="P1387" s="2" t="n">
        <x:v>100</x:v>
      </x:c>
      <x:c r="Q1387" s="2" t="str">
        <x:v>Baseline PO cost</x:v>
      </x:c>
      <x:c r="R1387" s="2" t="str">
        <x:v>Received</x:v>
      </x:c>
      <x:c r="S1387" s="12" t="n">
        <x:f>IF(AND(ISNUMBER(G1387),G1387&gt;0,G1387&lt;=Summary!$E$5,I1387&gt;0),I1387*K1387,0)</x:f>
        <x:v>100000</x:v>
      </x:c>
      <x:c r="T1387" s="12" t="n">
        <x:f>MIN(S1387,MAX(0,'Inventory detail'!E4-SUM(S1385:S1386)))</x:f>
        <x:v>0</x:v>
      </x:c>
      <x:c r="U1387" s="12" t="n">
        <x:f>IF(O1387=1,J1387*K1387,0)</x:f>
        <x:v>0</x:v>
      </x:c>
      <x:c r="V1387" s="13" t="str">
        <x:f>IF(O1387=0,"",IF(H1387="","",MAX(H1387,Summary!$E$5)))</x:f>
      </x:c>
      <x:c r="W1387" s="12" t="n">
        <x:f>IF(Q1387="Baseline PO cost",U1387,0)</x:f>
        <x:v>0</x:v>
      </x:c>
      <x:c r="X1387" s="12" t="n">
        <x:f>IF(Q1387="Higher PO cost",U1387,0)</x:f>
        <x:v>0</x:v>
      </x:c>
      <x:c r="Y1387" s="12" t="n">
        <x:f>IF(Q1387="Unclassified",U1387,0)</x:f>
        <x:v>0</x:v>
      </x:c>
    </x:row>
    <x:row r="1388" ht="22" customHeight="1">
      <x:c r="A1388" s="2" t="str">
        <x:v>COIL</x:v>
      </x:c>
      <x:c r="B1388" s="2" t="str">
        <x:v>60</x:v>
      </x:c>
      <x:c r="C1388" s="2" t="str">
        <x:v>8BLK12-4</x:v>
      </x:c>
      <x:c r="D1388" s="2" t="str">
        <x:v>6102924</x:v>
      </x:c>
      <x:c r="E1388" s="2" t="str">
        <x:v>0</x:v>
      </x:c>
      <x:c r="F1388" s="2" t="str">
        <x:v>4</x:v>
      </x:c>
      <x:c r="G1388" s="10" t="n">
        <x:v>46185</x:v>
      </x:c>
      <x:c r="H1388" s="10" t="n">
        <x:v>46185</x:v>
      </x:c>
      <x:c r="I1388" s="7" t="n">
        <x:v>30000</x:v>
      </x:c>
      <x:c r="J1388" s="7" t="n">
        <x:v>30000</x:v>
      </x:c>
      <x:c r="K1388" s="7" t="n">
        <x:v>1</x:v>
      </x:c>
      <x:c r="L1388" s="8" t="n">
        <x:v>3.04</x:v>
      </x:c>
      <x:c r="M1388" s="9" t="n">
        <x:v>1029</x:v>
      </x:c>
      <x:c r="N1388" s="2" t="str">
        <x:v>i</x:v>
      </x:c>
      <x:c r="O1388" s="2" t="n">
        <x:v>0</x:v>
      </x:c>
      <x:c r="P1388" s="2" t="n">
        <x:v>100</x:v>
      </x:c>
      <x:c r="Q1388" s="2" t="str">
        <x:v>Baseline PO cost</x:v>
      </x:c>
      <x:c r="R1388" s="2" t="str">
        <x:v>Received</x:v>
      </x:c>
      <x:c r="S1388" s="12" t="n">
        <x:f>IF(AND(ISNUMBER(G1388),G1388&gt;0,G1388&lt;=Summary!$E$5,I1388&gt;0),I1388*K1388,0)</x:f>
        <x:v>30000</x:v>
      </x:c>
      <x:c r="T1388" s="12" t="n">
        <x:f>MIN(S1388,MAX(0,'Inventory detail'!E4-SUM(S1385:S1387)))</x:f>
        <x:v>0</x:v>
      </x:c>
      <x:c r="U1388" s="12" t="n">
        <x:f>IF(O1388=1,J1388*K1388,0)</x:f>
        <x:v>0</x:v>
      </x:c>
      <x:c r="V1388" s="13" t="str">
        <x:f>IF(O1388=0,"",IF(H1388="","",MAX(H1388,Summary!$E$5)))</x:f>
      </x:c>
      <x:c r="W1388" s="12" t="n">
        <x:f>IF(Q1388="Baseline PO cost",U1388,0)</x:f>
        <x:v>0</x:v>
      </x:c>
      <x:c r="X1388" s="12" t="n">
        <x:f>IF(Q1388="Higher PO cost",U1388,0)</x:f>
        <x:v>0</x:v>
      </x:c>
      <x:c r="Y1388" s="12" t="n">
        <x:f>IF(Q1388="Unclassified",U1388,0)</x:f>
        <x:v>0</x:v>
      </x:c>
    </x:row>
    <x:row r="1389" ht="22" customHeight="1">
      <x:c r="A1389" s="2" t="str">
        <x:v>COIL</x:v>
      </x:c>
      <x:c r="B1389" s="2" t="str">
        <x:v>60</x:v>
      </x:c>
      <x:c r="C1389" s="2" t="str">
        <x:v>8BLK12-4</x:v>
      </x:c>
      <x:c r="D1389" s="2" t="str">
        <x:v>6102918</x:v>
      </x:c>
      <x:c r="E1389" s="2" t="str">
        <x:v>0</x:v>
      </x:c>
      <x:c r="F1389" s="2" t="str">
        <x:v>5</x:v>
      </x:c>
      <x:c r="G1389" s="10" t="n">
        <x:v>46161</x:v>
      </x:c>
      <x:c r="H1389" s="10" t="n">
        <x:v>46160</x:v>
      </x:c>
      <x:c r="I1389" s="7" t="n">
        <x:v>55000</x:v>
      </x:c>
      <x:c r="J1389" s="7" t="n">
        <x:v>55000</x:v>
      </x:c>
      <x:c r="K1389" s="7" t="n">
        <x:v>1</x:v>
      </x:c>
      <x:c r="L1389" s="8" t="n">
        <x:v>3.04</x:v>
      </x:c>
      <x:c r="M1389" s="9" t="n">
        <x:v>1886.5</x:v>
      </x:c>
      <x:c r="N1389" s="2" t="str">
        <x:v>i</x:v>
      </x:c>
      <x:c r="O1389" s="2" t="n">
        <x:v>0</x:v>
      </x:c>
      <x:c r="P1389" s="2" t="n">
        <x:v>100</x:v>
      </x:c>
      <x:c r="Q1389" s="2" t="str">
        <x:v>Baseline PO cost</x:v>
      </x:c>
      <x:c r="R1389" s="2" t="str">
        <x:v>Received</x:v>
      </x:c>
      <x:c r="S1389" s="12" t="n">
        <x:f>IF(AND(ISNUMBER(G1389),G1389&gt;0,G1389&lt;=Summary!$E$5,I1389&gt;0),I1389*K1389,0)</x:f>
        <x:v>55000</x:v>
      </x:c>
      <x:c r="T1389" s="12" t="n">
        <x:f>MIN(S1389,MAX(0,'Inventory detail'!E4-SUM(S1385:S1388)))</x:f>
        <x:v>0</x:v>
      </x:c>
      <x:c r="U1389" s="12" t="n">
        <x:f>IF(O1389=1,J1389*K1389,0)</x:f>
        <x:v>0</x:v>
      </x:c>
      <x:c r="V1389" s="13" t="str">
        <x:f>IF(O1389=0,"",IF(H1389="","",MAX(H1389,Summary!$E$5)))</x:f>
      </x:c>
      <x:c r="W1389" s="12" t="n">
        <x:f>IF(Q1389="Baseline PO cost",U1389,0)</x:f>
        <x:v>0</x:v>
      </x:c>
      <x:c r="X1389" s="12" t="n">
        <x:f>IF(Q1389="Higher PO cost",U1389,0)</x:f>
        <x:v>0</x:v>
      </x:c>
      <x:c r="Y1389" s="12" t="n">
        <x:f>IF(Q1389="Unclassified",U1389,0)</x:f>
        <x:v>0</x:v>
      </x:c>
    </x:row>
    <x:row r="1390" ht="22" customHeight="1">
      <x:c r="A1390" s="2" t="str">
        <x:v>COIL</x:v>
      </x:c>
      <x:c r="B1390" s="2" t="str">
        <x:v>60</x:v>
      </x:c>
      <x:c r="C1390" s="2" t="str">
        <x:v>8BLK12-4</x:v>
      </x:c>
      <x:c r="D1390" s="2" t="str">
        <x:v>6102911</x:v>
      </x:c>
      <x:c r="E1390" s="2" t="str">
        <x:v>0</x:v>
      </x:c>
      <x:c r="F1390" s="2" t="str">
        <x:v>3</x:v>
      </x:c>
      <x:c r="G1390" s="10" t="n">
        <x:v>46128</x:v>
      </x:c>
      <x:c r="H1390" s="10" t="n">
        <x:v>46129</x:v>
      </x:c>
      <x:c r="I1390" s="7" t="n">
        <x:v>160000</x:v>
      </x:c>
      <x:c r="J1390" s="7" t="n">
        <x:v>160000</x:v>
      </x:c>
      <x:c r="K1390" s="7" t="n">
        <x:v>1</x:v>
      </x:c>
      <x:c r="L1390" s="8" t="n">
        <x:v>3.04</x:v>
      </x:c>
      <x:c r="M1390" s="9" t="n">
        <x:v>5328</x:v>
      </x:c>
      <x:c r="N1390" s="2" t="str">
        <x:v>i</x:v>
      </x:c>
      <x:c r="O1390" s="2" t="n">
        <x:v>0</x:v>
      </x:c>
      <x:c r="P1390" s="2" t="n">
        <x:v>100</x:v>
      </x:c>
      <x:c r="Q1390" s="2" t="str">
        <x:v>Baseline PO cost</x:v>
      </x:c>
      <x:c r="R1390" s="2" t="str">
        <x:v>Received</x:v>
      </x:c>
      <x:c r="S1390" s="12" t="n">
        <x:f>IF(AND(ISNUMBER(G1390),G1390&gt;0,G1390&lt;=Summary!$E$5,I1390&gt;0),I1390*K1390,0)</x:f>
        <x:v>160000</x:v>
      </x:c>
      <x:c r="T1390" s="12" t="n">
        <x:f>MIN(S1390,MAX(0,'Inventory detail'!E4-SUM(S1385:S1389)))</x:f>
        <x:v>0</x:v>
      </x:c>
      <x:c r="U1390" s="12" t="n">
        <x:f>IF(O1390=1,J1390*K1390,0)</x:f>
        <x:v>0</x:v>
      </x:c>
      <x:c r="V1390" s="13" t="str">
        <x:f>IF(O1390=0,"",IF(H1390="","",MAX(H1390,Summary!$E$5)))</x:f>
      </x:c>
      <x:c r="W1390" s="12" t="n">
        <x:f>IF(Q1390="Baseline PO cost",U1390,0)</x:f>
        <x:v>0</x:v>
      </x:c>
      <x:c r="X1390" s="12" t="n">
        <x:f>IF(Q1390="Higher PO cost",U1390,0)</x:f>
        <x:v>0</x:v>
      </x:c>
      <x:c r="Y1390" s="12" t="n">
        <x:f>IF(Q1390="Unclassified",U1390,0)</x:f>
        <x:v>0</x:v>
      </x:c>
    </x:row>
    <x:row r="1391" ht="22" customHeight="1">
      <x:c r="A1391" s="2" t="str">
        <x:v>COIL</x:v>
      </x:c>
      <x:c r="B1391" s="2" t="str">
        <x:v>60</x:v>
      </x:c>
      <x:c r="C1391" s="2" t="str">
        <x:v>8BLK12-4</x:v>
      </x:c>
      <x:c r="D1391" s="2" t="str">
        <x:v>6102905</x:v>
      </x:c>
      <x:c r="E1391" s="2" t="str">
        <x:v>0</x:v>
      </x:c>
      <x:c r="F1391" s="2" t="str">
        <x:v>6</x:v>
      </x:c>
      <x:c r="G1391" s="10" t="n">
        <x:v>46111</x:v>
      </x:c>
      <x:c r="H1391" s="10" t="n">
        <x:v>46122</x:v>
      </x:c>
      <x:c r="I1391" s="7" t="n">
        <x:v>125000</x:v>
      </x:c>
      <x:c r="J1391" s="7" t="n">
        <x:v>125000</x:v>
      </x:c>
      <x:c r="K1391" s="7" t="n">
        <x:v>1</x:v>
      </x:c>
      <x:c r="L1391" s="8" t="n">
        <x:v>3.04</x:v>
      </x:c>
      <x:c r="M1391" s="9" t="n">
        <x:v>4162.5</x:v>
      </x:c>
      <x:c r="N1391" s="2" t="str">
        <x:v>i</x:v>
      </x:c>
      <x:c r="O1391" s="2" t="n">
        <x:v>0</x:v>
      </x:c>
      <x:c r="P1391" s="2" t="n">
        <x:v>100</x:v>
      </x:c>
      <x:c r="Q1391" s="2" t="str">
        <x:v>Baseline PO cost</x:v>
      </x:c>
      <x:c r="R1391" s="2" t="str">
        <x:v>Received</x:v>
      </x:c>
      <x:c r="S1391" s="12" t="n">
        <x:f>IF(AND(ISNUMBER(G1391),G1391&gt;0,G1391&lt;=Summary!$E$5,I1391&gt;0),I1391*K1391,0)</x:f>
        <x:v>125000</x:v>
      </x:c>
      <x:c r="T1391" s="12" t="n">
        <x:f>MIN(S1391,MAX(0,'Inventory detail'!E4-SUM(S1385:S1390)))</x:f>
        <x:v>0</x:v>
      </x:c>
      <x:c r="U1391" s="12" t="n">
        <x:f>IF(O1391=1,J1391*K1391,0)</x:f>
        <x:v>0</x:v>
      </x:c>
      <x:c r="V1391" s="13" t="str">
        <x:f>IF(O1391=0,"",IF(H1391="","",MAX(H1391,Summary!$E$5)))</x:f>
      </x:c>
      <x:c r="W1391" s="12" t="n">
        <x:f>IF(Q1391="Baseline PO cost",U1391,0)</x:f>
        <x:v>0</x:v>
      </x:c>
      <x:c r="X1391" s="12" t="n">
        <x:f>IF(Q1391="Higher PO cost",U1391,0)</x:f>
        <x:v>0</x:v>
      </x:c>
      <x:c r="Y1391" s="12" t="n">
        <x:f>IF(Q1391="Unclassified",U1391,0)</x:f>
        <x:v>0</x:v>
      </x:c>
    </x:row>
    <x:row r="1392" ht="22" customHeight="1">
      <x:c r="A1392" s="2" t="str">
        <x:v>COIL</x:v>
      </x:c>
      <x:c r="B1392" s="2" t="str">
        <x:v>60</x:v>
      </x:c>
      <x:c r="C1392" s="2" t="str">
        <x:v>8BLK12-4</x:v>
      </x:c>
      <x:c r="D1392" s="2" t="str">
        <x:v>6102897</x:v>
      </x:c>
      <x:c r="E1392" s="2" t="str">
        <x:v>0</x:v>
      </x:c>
      <x:c r="F1392" s="2" t="str">
        <x:v>3</x:v>
      </x:c>
      <x:c r="G1392" s="10" t="n">
        <x:v>46086</x:v>
      </x:c>
      <x:c r="H1392" s="10" t="n">
        <x:v>46094</x:v>
      </x:c>
      <x:c r="I1392" s="7" t="n">
        <x:v>100000</x:v>
      </x:c>
      <x:c r="J1392" s="7" t="n">
        <x:v>100000</x:v>
      </x:c>
      <x:c r="K1392" s="7" t="n">
        <x:v>1</x:v>
      </x:c>
      <x:c r="L1392" s="8" t="n">
        <x:v>3.04</x:v>
      </x:c>
      <x:c r="M1392" s="9" t="n">
        <x:v>3330</x:v>
      </x:c>
      <x:c r="N1392" s="2" t="str">
        <x:v>i</x:v>
      </x:c>
      <x:c r="O1392" s="2" t="n">
        <x:v>0</x:v>
      </x:c>
      <x:c r="P1392" s="2" t="n">
        <x:v>100</x:v>
      </x:c>
      <x:c r="Q1392" s="2" t="str">
        <x:v>Baseline PO cost</x:v>
      </x:c>
      <x:c r="R1392" s="2" t="str">
        <x:v>Received</x:v>
      </x:c>
      <x:c r="S1392" s="12" t="n">
        <x:f>IF(AND(ISNUMBER(G1392),G1392&gt;0,G1392&lt;=Summary!$E$5,I1392&gt;0),I1392*K1392,0)</x:f>
        <x:v>100000</x:v>
      </x:c>
      <x:c r="T1392" s="12" t="n">
        <x:f>MIN(S1392,MAX(0,'Inventory detail'!E4-SUM(S1385:S1391)))</x:f>
        <x:v>0</x:v>
      </x:c>
      <x:c r="U1392" s="12" t="n">
        <x:f>IF(O1392=1,J1392*K1392,0)</x:f>
        <x:v>0</x:v>
      </x:c>
      <x:c r="V1392" s="13" t="str">
        <x:f>IF(O1392=0,"",IF(H1392="","",MAX(H1392,Summary!$E$5)))</x:f>
      </x:c>
      <x:c r="W1392" s="12" t="n">
        <x:f>IF(Q1392="Baseline PO cost",U1392,0)</x:f>
        <x:v>0</x:v>
      </x:c>
      <x:c r="X1392" s="12" t="n">
        <x:f>IF(Q1392="Higher PO cost",U1392,0)</x:f>
        <x:v>0</x:v>
      </x:c>
      <x:c r="Y1392" s="12" t="n">
        <x:f>IF(Q1392="Unclassified",U1392,0)</x:f>
        <x:v>0</x:v>
      </x:c>
    </x:row>
    <x:row r="1393" ht="22" customHeight="1">
      <x:c r="A1393" s="2" t="str">
        <x:v>COIL</x:v>
      </x:c>
      <x:c r="B1393" s="2" t="str">
        <x:v>60</x:v>
      </x:c>
      <x:c r="C1393" s="2" t="str">
        <x:v>8BLK12-4</x:v>
      </x:c>
      <x:c r="D1393" s="2" t="str">
        <x:v>6102892</x:v>
      </x:c>
      <x:c r="E1393" s="2" t="str">
        <x:v>0</x:v>
      </x:c>
      <x:c r="F1393" s="2" t="str">
        <x:v>5</x:v>
      </x:c>
      <x:c r="G1393" s="10" t="n">
        <x:v>46059</x:v>
      </x:c>
      <x:c r="H1393" s="10" t="n">
        <x:v>46059</x:v>
      </x:c>
      <x:c r="I1393" s="7" t="n">
        <x:v>90000</x:v>
      </x:c>
      <x:c r="J1393" s="7" t="n">
        <x:v>90000</x:v>
      </x:c>
      <x:c r="K1393" s="7" t="n">
        <x:v>1</x:v>
      </x:c>
      <x:c r="L1393" s="8" t="n">
        <x:v>3.04</x:v>
      </x:c>
      <x:c r="M1393" s="9" t="n">
        <x:v>2997</x:v>
      </x:c>
      <x:c r="N1393" s="2" t="str">
        <x:v>i</x:v>
      </x:c>
      <x:c r="O1393" s="2" t="n">
        <x:v>0</x:v>
      </x:c>
      <x:c r="P1393" s="2" t="n">
        <x:v>100</x:v>
      </x:c>
      <x:c r="Q1393" s="2" t="str">
        <x:v>Baseline PO cost</x:v>
      </x:c>
      <x:c r="R1393" s="2" t="str">
        <x:v>Received</x:v>
      </x:c>
      <x:c r="S1393" s="12" t="n">
        <x:f>IF(AND(ISNUMBER(G1393),G1393&gt;0,G1393&lt;=Summary!$E$5,I1393&gt;0),I1393*K1393,0)</x:f>
        <x:v>90000</x:v>
      </x:c>
      <x:c r="T1393" s="12" t="n">
        <x:f>MIN(S1393,MAX(0,'Inventory detail'!E4-SUM(S1385:S1392)))</x:f>
        <x:v>0</x:v>
      </x:c>
      <x:c r="U1393" s="12" t="n">
        <x:f>IF(O1393=1,J1393*K1393,0)</x:f>
        <x:v>0</x:v>
      </x:c>
      <x:c r="V1393" s="13" t="str">
        <x:f>IF(O1393=0,"",IF(H1393="","",MAX(H1393,Summary!$E$5)))</x:f>
      </x:c>
      <x:c r="W1393" s="12" t="n">
        <x:f>IF(Q1393="Baseline PO cost",U1393,0)</x:f>
        <x:v>0</x:v>
      </x:c>
      <x:c r="X1393" s="12" t="n">
        <x:f>IF(Q1393="Higher PO cost",U1393,0)</x:f>
        <x:v>0</x:v>
      </x:c>
      <x:c r="Y1393" s="12" t="n">
        <x:f>IF(Q1393="Unclassified",U1393,0)</x:f>
        <x:v>0</x:v>
      </x:c>
    </x:row>
    <x:row r="1394" ht="22" customHeight="1">
      <x:c r="A1394" s="2" t="str">
        <x:v>COIL</x:v>
      </x:c>
      <x:c r="B1394" s="2" t="str">
        <x:v>60</x:v>
      </x:c>
      <x:c r="C1394" s="2" t="str">
        <x:v>8BLK12-4</x:v>
      </x:c>
      <x:c r="D1394" s="2" t="str">
        <x:v>6102962</x:v>
      </x:c>
      <x:c r="E1394" s="2" t="str">
        <x:v>0</x:v>
      </x:c>
      <x:c r="F1394" s="2" t="str">
        <x:v>5</x:v>
      </x:c>
      <x:c r="G1394" s="10"/>
      <x:c r="H1394" s="10" t="n">
        <x:v>46346</x:v>
      </x:c>
      <x:c r="I1394" s="7" t="n">
        <x:v>120000</x:v>
      </x:c>
      <x:c r="J1394" s="7" t="n">
        <x:v>120000</x:v>
      </x:c>
      <x:c r="K1394" s="7" t="n">
        <x:v>1</x:v>
      </x:c>
      <x:c r="L1394" s="8" t="n">
        <x:v>3.04</x:v>
      </x:c>
      <x:c r="M1394" s="9" t="n">
        <x:v>0</x:v>
      </x:c>
      <x:c r="N1394" s="2" t="str">
        <x:v>a</x:v>
      </x:c>
      <x:c r="O1394" s="2" t="n">
        <x:v>1</x:v>
      </x:c>
      <x:c r="P1394" s="2" t="n">
        <x:v>100</x:v>
      </x:c>
      <x:c r="Q1394" s="2" t="str">
        <x:v>Baseline PO cost</x:v>
      </x:c>
      <x:c r="R1394" s="2" t="str">
        <x:v>Incoming active PO</x:v>
      </x:c>
      <x:c r="S1394" s="12" t="n">
        <x:f>IF(AND(ISNUMBER(G1394),G1394&gt;0,G1394&lt;=Summary!$E$5,I1394&gt;0),I1394*K1394,0)</x:f>
        <x:v>0</x:v>
      </x:c>
      <x:c r="T1394" s="12" t="n">
        <x:f>MIN(S1394,MAX(0,'Inventory detail'!E4-SUM(S1385:S1393)))</x:f>
        <x:v>0</x:v>
      </x:c>
      <x:c r="U1394" s="12" t="n">
        <x:f>IF(O1394=1,J1394*K1394,0)</x:f>
        <x:v>120000</x:v>
      </x:c>
      <x:c r="V1394" s="13" t="n">
        <x:f>IF(O1394=0,"",IF(H1394="","",MAX(H1394,Summary!$E$5)))</x:f>
        <x:v>46346</x:v>
      </x:c>
      <x:c r="W1394" s="12" t="n">
        <x:f>IF(Q1394="Baseline PO cost",U1394,0)</x:f>
        <x:v>120000</x:v>
      </x:c>
      <x:c r="X1394" s="12" t="n">
        <x:f>IF(Q1394="Higher PO cost",U1394,0)</x:f>
        <x:v>0</x:v>
      </x:c>
      <x:c r="Y1394" s="12" t="n">
        <x:f>IF(Q1394="Unclassified",U1394,0)</x:f>
        <x:v>0</x:v>
      </x:c>
    </x:row>
    <x:row r="1395" ht="22" customHeight="1">
      <x:c r="A1395" s="2" t="str">
        <x:v>COIL</x:v>
      </x:c>
      <x:c r="B1395" s="2" t="str">
        <x:v>60</x:v>
      </x:c>
      <x:c r="C1395" s="2" t="str">
        <x:v>8BLK12-4</x:v>
      </x:c>
      <x:c r="D1395" s="2" t="str">
        <x:v>6102953</x:v>
      </x:c>
      <x:c r="E1395" s="2" t="str">
        <x:v>0</x:v>
      </x:c>
      <x:c r="F1395" s="2" t="str">
        <x:v>3</x:v>
      </x:c>
      <x:c r="G1395" s="10"/>
      <x:c r="H1395" s="10" t="n">
        <x:v>46325</x:v>
      </x:c>
      <x:c r="I1395" s="7" t="n">
        <x:v>110000</x:v>
      </x:c>
      <x:c r="J1395" s="7" t="n">
        <x:v>110000</x:v>
      </x:c>
      <x:c r="K1395" s="7" t="n">
        <x:v>1</x:v>
      </x:c>
      <x:c r="L1395" s="8" t="n">
        <x:v>3.04</x:v>
      </x:c>
      <x:c r="M1395" s="9" t="n">
        <x:v>0</x:v>
      </x:c>
      <x:c r="N1395" s="2" t="str">
        <x:v>a</x:v>
      </x:c>
      <x:c r="O1395" s="2" t="n">
        <x:v>1</x:v>
      </x:c>
      <x:c r="P1395" s="2" t="n">
        <x:v>100</x:v>
      </x:c>
      <x:c r="Q1395" s="2" t="str">
        <x:v>Baseline PO cost</x:v>
      </x:c>
      <x:c r="R1395" s="2" t="str">
        <x:v>Incoming active PO</x:v>
      </x:c>
      <x:c r="S1395" s="12" t="n">
        <x:f>IF(AND(ISNUMBER(G1395),G1395&gt;0,G1395&lt;=Summary!$E$5,I1395&gt;0),I1395*K1395,0)</x:f>
        <x:v>0</x:v>
      </x:c>
      <x:c r="T1395" s="12" t="n">
        <x:f>MIN(S1395,MAX(0,'Inventory detail'!E4-SUM(S1385:S1394)))</x:f>
        <x:v>0</x:v>
      </x:c>
      <x:c r="U1395" s="12" t="n">
        <x:f>IF(O1395=1,J1395*K1395,0)</x:f>
        <x:v>110000</x:v>
      </x:c>
      <x:c r="V1395" s="13" t="n">
        <x:f>IF(O1395=0,"",IF(H1395="","",MAX(H1395,Summary!$E$5)))</x:f>
        <x:v>46325</x:v>
      </x:c>
      <x:c r="W1395" s="12" t="n">
        <x:f>IF(Q1395="Baseline PO cost",U1395,0)</x:f>
        <x:v>110000</x:v>
      </x:c>
      <x:c r="X1395" s="12" t="n">
        <x:f>IF(Q1395="Higher PO cost",U1395,0)</x:f>
        <x:v>0</x:v>
      </x:c>
      <x:c r="Y1395" s="12" t="n">
        <x:f>IF(Q1395="Unclassified",U1395,0)</x:f>
        <x:v>0</x:v>
      </x:c>
    </x:row>
    <x:row r="1396" ht="22" customHeight="1">
      <x:c r="A1396" s="2" t="str">
        <x:v>COIL</x:v>
      </x:c>
      <x:c r="B1396" s="2" t="str">
        <x:v>60</x:v>
      </x:c>
      <x:c r="C1396" s="2" t="str">
        <x:v>8BLK12-4</x:v>
      </x:c>
      <x:c r="D1396" s="2" t="str">
        <x:v>6102937</x:v>
      </x:c>
      <x:c r="E1396" s="2" t="str">
        <x:v>1</x:v>
      </x:c>
      <x:c r="F1396" s="2" t="str">
        <x:v>5</x:v>
      </x:c>
      <x:c r="G1396" s="10"/>
      <x:c r="H1396" s="10" t="n">
        <x:v>46254</x:v>
      </x:c>
      <x:c r="I1396" s="7" t="n">
        <x:v>5000</x:v>
      </x:c>
      <x:c r="J1396" s="7" t="n">
        <x:v>5000</x:v>
      </x:c>
      <x:c r="K1396" s="7" t="n">
        <x:v>1</x:v>
      </x:c>
      <x:c r="L1396" s="8" t="n">
        <x:v>3.04</x:v>
      </x:c>
      <x:c r="M1396" s="9" t="n">
        <x:v>0</x:v>
      </x:c>
      <x:c r="N1396" s="2" t="str">
        <x:v>c</x:v>
      </x:c>
      <x:c r="O1396" s="2" t="n">
        <x:v>0</x:v>
      </x:c>
      <x:c r="P1396" s="2" t="n">
        <x:v>100</x:v>
      </x:c>
      <x:c r="Q1396" s="2" t="str">
        <x:v>Baseline PO cost</x:v>
      </x:c>
      <x:c r="R1396" s="2" t="str">
        <x:v>Excluded: not active</x:v>
      </x:c>
      <x:c r="S1396" s="12" t="n">
        <x:f>IF(AND(ISNUMBER(G1396),G1396&gt;0,G1396&lt;=Summary!$E$5,I1396&gt;0),I1396*K1396,0)</x:f>
        <x:v>0</x:v>
      </x:c>
      <x:c r="T1396" s="12" t="n">
        <x:f>MIN(S1396,MAX(0,'Inventory detail'!E4-SUM(S1385:S1395)))</x:f>
        <x:v>0</x:v>
      </x:c>
      <x:c r="U1396" s="12" t="n">
        <x:f>IF(O1396=1,J1396*K1396,0)</x:f>
        <x:v>0</x:v>
      </x:c>
      <x:c r="V1396" s="13" t="str">
        <x:f>IF(O1396=0,"",IF(H1396="","",MAX(H1396,Summary!$E$5)))</x:f>
      </x:c>
      <x:c r="W1396" s="12" t="n">
        <x:f>IF(Q1396="Baseline PO cost",U1396,0)</x:f>
        <x:v>0</x:v>
      </x:c>
      <x:c r="X1396" s="12" t="n">
        <x:f>IF(Q1396="Higher PO cost",U1396,0)</x:f>
        <x:v>0</x:v>
      </x:c>
      <x:c r="Y1396" s="12" t="n">
        <x:f>IF(Q1396="Unclassified",U1396,0)</x:f>
        <x:v>0</x:v>
      </x:c>
    </x:row>
    <x:row r="1397" ht="22" customHeight="1">
      <x:c r="A1397" s="2" t="str">
        <x:v>COIL</x:v>
      </x:c>
      <x:c r="B1397" s="2" t="str">
        <x:v>60</x:v>
      </x:c>
      <x:c r="C1397" s="2" t="str">
        <x:v>8BLK36-4</x:v>
      </x:c>
      <x:c r="D1397" s="2" t="str">
        <x:v>6102947</x:v>
      </x:c>
      <x:c r="E1397" s="2" t="str">
        <x:v>0</x:v>
      </x:c>
      <x:c r="F1397" s="2" t="str">
        <x:v>39</x:v>
      </x:c>
      <x:c r="G1397" s="10" t="n">
        <x:v>46301</x:v>
      </x:c>
      <x:c r="H1397" s="10" t="n">
        <x:v>46304</x:v>
      </x:c>
      <x:c r="I1397" s="7" t="n">
        <x:v>7500</x:v>
      </x:c>
      <x:c r="J1397" s="7" t="n">
        <x:v>7500</x:v>
      </x:c>
      <x:c r="K1397" s="7" t="n">
        <x:v>1</x:v>
      </x:c>
      <x:c r="L1397" s="8" t="n">
        <x:v>10.74</x:v>
      </x:c>
      <x:c r="M1397" s="9" t="n">
        <x:v>908.25</x:v>
      </x:c>
      <x:c r="N1397" s="2" t="str">
        <x:v>i</x:v>
      </x:c>
      <x:c r="O1397" s="2" t="n">
        <x:v>0</x:v>
      </x:c>
      <x:c r="P1397" s="2" t="n">
        <x:v>100</x:v>
      </x:c>
      <x:c r="Q1397" s="2" t="str">
        <x:v>Baseline PO cost</x:v>
      </x:c>
      <x:c r="R1397" s="2" t="str">
        <x:v>Received</x:v>
      </x:c>
      <x:c r="S1397" s="12" t="n">
        <x:f>IF(AND(ISNUMBER(G1397),G1397&gt;0,G1397&lt;=Summary!$E$5,I1397&gt;0),I1397*K1397,0)</x:f>
        <x:v>7500</x:v>
      </x:c>
      <x:c r="T1397" s="12" t="n">
        <x:f>MIN(S1397,MAX(0,'Inventory detail'!E122-0))</x:f>
        <x:v>7500</x:v>
      </x:c>
      <x:c r="U1397" s="12" t="n">
        <x:f>IF(O1397=1,J1397*K1397,0)</x:f>
        <x:v>0</x:v>
      </x:c>
      <x:c r="V1397" s="13" t="str">
        <x:f>IF(O1397=0,"",IF(H1397="","",MAX(H1397,Summary!$E$5)))</x:f>
      </x:c>
      <x:c r="W1397" s="12" t="n">
        <x:f>IF(Q1397="Baseline PO cost",U1397,0)</x:f>
        <x:v>0</x:v>
      </x:c>
      <x:c r="X1397" s="12" t="n">
        <x:f>IF(Q1397="Higher PO cost",U1397,0)</x:f>
        <x:v>0</x:v>
      </x:c>
      <x:c r="Y1397" s="12" t="n">
        <x:f>IF(Q1397="Unclassified",U1397,0)</x:f>
        <x:v>0</x:v>
      </x:c>
    </x:row>
    <x:row r="1398" ht="22" customHeight="1">
      <x:c r="A1398" s="2" t="str">
        <x:v>COIL</x:v>
      </x:c>
      <x:c r="B1398" s="2" t="str">
        <x:v>60</x:v>
      </x:c>
      <x:c r="C1398" s="2" t="str">
        <x:v>8BLK36-4</x:v>
      </x:c>
      <x:c r="D1398" s="2" t="str">
        <x:v>6102937</x:v>
      </x:c>
      <x:c r="E1398" s="2" t="str">
        <x:v>0</x:v>
      </x:c>
      <x:c r="F1398" s="2" t="str">
        <x:v>39</x:v>
      </x:c>
      <x:c r="G1398" s="10" t="n">
        <x:v>46255</x:v>
      </x:c>
      <x:c r="H1398" s="10" t="n">
        <x:v>46254</x:v>
      </x:c>
      <x:c r="I1398" s="7" t="n">
        <x:v>4000</x:v>
      </x:c>
      <x:c r="J1398" s="7" t="n">
        <x:v>4000</x:v>
      </x:c>
      <x:c r="K1398" s="7" t="n">
        <x:v>1</x:v>
      </x:c>
      <x:c r="L1398" s="8" t="n">
        <x:v>10.74</x:v>
      </x:c>
      <x:c r="M1398" s="9" t="n">
        <x:v>484.4</x:v>
      </x:c>
      <x:c r="N1398" s="2" t="str">
        <x:v>i</x:v>
      </x:c>
      <x:c r="O1398" s="2" t="n">
        <x:v>0</x:v>
      </x:c>
      <x:c r="P1398" s="2" t="n">
        <x:v>100</x:v>
      </x:c>
      <x:c r="Q1398" s="2" t="str">
        <x:v>Baseline PO cost</x:v>
      </x:c>
      <x:c r="R1398" s="2" t="str">
        <x:v>Received</x:v>
      </x:c>
      <x:c r="S1398" s="12" t="n">
        <x:f>IF(AND(ISNUMBER(G1398),G1398&gt;0,G1398&lt;=Summary!$E$5,I1398&gt;0),I1398*K1398,0)</x:f>
        <x:v>4000</x:v>
      </x:c>
      <x:c r="T1398" s="12" t="n">
        <x:f>MIN(S1398,MAX(0,'Inventory detail'!E122-SUM(S1397:S1397)))</x:f>
        <x:v>2300</x:v>
      </x:c>
      <x:c r="U1398" s="12" t="n">
        <x:f>IF(O1398=1,J1398*K1398,0)</x:f>
        <x:v>0</x:v>
      </x:c>
      <x:c r="V1398" s="13" t="str">
        <x:f>IF(O1398=0,"",IF(H1398="","",MAX(H1398,Summary!$E$5)))</x:f>
      </x:c>
      <x:c r="W1398" s="12" t="n">
        <x:f>IF(Q1398="Baseline PO cost",U1398,0)</x:f>
        <x:v>0</x:v>
      </x:c>
      <x:c r="X1398" s="12" t="n">
        <x:f>IF(Q1398="Higher PO cost",U1398,0)</x:f>
        <x:v>0</x:v>
      </x:c>
      <x:c r="Y1398" s="12" t="n">
        <x:f>IF(Q1398="Unclassified",U1398,0)</x:f>
        <x:v>0</x:v>
      </x:c>
    </x:row>
    <x:row r="1399" ht="22" customHeight="1">
      <x:c r="A1399" s="2" t="str">
        <x:v>COIL</x:v>
      </x:c>
      <x:c r="B1399" s="2" t="str">
        <x:v>60</x:v>
      </x:c>
      <x:c r="C1399" s="2" t="str">
        <x:v>8BLK36-4</x:v>
      </x:c>
      <x:c r="D1399" s="2" t="str">
        <x:v>6102932</x:v>
      </x:c>
      <x:c r="E1399" s="2" t="str">
        <x:v>0</x:v>
      </x:c>
      <x:c r="F1399" s="2" t="str">
        <x:v>34</x:v>
      </x:c>
      <x:c r="G1399" s="10" t="n">
        <x:v>46204</x:v>
      </x:c>
      <x:c r="H1399" s="10" t="n">
        <x:v>46205</x:v>
      </x:c>
      <x:c r="I1399" s="7" t="n">
        <x:v>3500</x:v>
      </x:c>
      <x:c r="J1399" s="7" t="n">
        <x:v>3500</x:v>
      </x:c>
      <x:c r="K1399" s="7" t="n">
        <x:v>1</x:v>
      </x:c>
      <x:c r="L1399" s="8" t="n">
        <x:v>10.74</x:v>
      </x:c>
      <x:c r="M1399" s="9" t="n">
        <x:v>423.85</x:v>
      </x:c>
      <x:c r="N1399" s="2" t="str">
        <x:v>i</x:v>
      </x:c>
      <x:c r="O1399" s="2" t="n">
        <x:v>0</x:v>
      </x:c>
      <x:c r="P1399" s="2" t="n">
        <x:v>100</x:v>
      </x:c>
      <x:c r="Q1399" s="2" t="str">
        <x:v>Baseline PO cost</x:v>
      </x:c>
      <x:c r="R1399" s="2" t="str">
        <x:v>Received</x:v>
      </x:c>
      <x:c r="S1399" s="12" t="n">
        <x:f>IF(AND(ISNUMBER(G1399),G1399&gt;0,G1399&lt;=Summary!$E$5,I1399&gt;0),I1399*K1399,0)</x:f>
        <x:v>3500</x:v>
      </x:c>
      <x:c r="T1399" s="12" t="n">
        <x:f>MIN(S1399,MAX(0,'Inventory detail'!E122-SUM(S1397:S1398)))</x:f>
        <x:v>0</x:v>
      </x:c>
      <x:c r="U1399" s="12" t="n">
        <x:f>IF(O1399=1,J1399*K1399,0)</x:f>
        <x:v>0</x:v>
      </x:c>
      <x:c r="V1399" s="13" t="str">
        <x:f>IF(O1399=0,"",IF(H1399="","",MAX(H1399,Summary!$E$5)))</x:f>
      </x:c>
      <x:c r="W1399" s="12" t="n">
        <x:f>IF(Q1399="Baseline PO cost",U1399,0)</x:f>
        <x:v>0</x:v>
      </x:c>
      <x:c r="X1399" s="12" t="n">
        <x:f>IF(Q1399="Higher PO cost",U1399,0)</x:f>
        <x:v>0</x:v>
      </x:c>
      <x:c r="Y1399" s="12" t="n">
        <x:f>IF(Q1399="Unclassified",U1399,0)</x:f>
        <x:v>0</x:v>
      </x:c>
    </x:row>
    <x:row r="1400" ht="22" customHeight="1">
      <x:c r="A1400" s="2" t="str">
        <x:v>COIL</x:v>
      </x:c>
      <x:c r="B1400" s="2" t="str">
        <x:v>60</x:v>
      </x:c>
      <x:c r="C1400" s="2" t="str">
        <x:v>8BLK36-4</x:v>
      </x:c>
      <x:c r="D1400" s="2" t="str">
        <x:v>6102924</x:v>
      </x:c>
      <x:c r="E1400" s="2" t="str">
        <x:v>0</x:v>
      </x:c>
      <x:c r="F1400" s="2" t="str">
        <x:v>33</x:v>
      </x:c>
      <x:c r="G1400" s="10" t="n">
        <x:v>46185</x:v>
      </x:c>
      <x:c r="H1400" s="10" t="n">
        <x:v>46185</x:v>
      </x:c>
      <x:c r="I1400" s="7" t="n">
        <x:v>6000</x:v>
      </x:c>
      <x:c r="J1400" s="7" t="n">
        <x:v>6000</x:v>
      </x:c>
      <x:c r="K1400" s="7" t="n">
        <x:v>1</x:v>
      </x:c>
      <x:c r="L1400" s="8" t="n">
        <x:v>10.74</x:v>
      </x:c>
      <x:c r="M1400" s="9" t="n">
        <x:v>726.6</x:v>
      </x:c>
      <x:c r="N1400" s="2" t="str">
        <x:v>i</x:v>
      </x:c>
      <x:c r="O1400" s="2" t="n">
        <x:v>0</x:v>
      </x:c>
      <x:c r="P1400" s="2" t="n">
        <x:v>100</x:v>
      </x:c>
      <x:c r="Q1400" s="2" t="str">
        <x:v>Baseline PO cost</x:v>
      </x:c>
      <x:c r="R1400" s="2" t="str">
        <x:v>Received</x:v>
      </x:c>
      <x:c r="S1400" s="12" t="n">
        <x:f>IF(AND(ISNUMBER(G1400),G1400&gt;0,G1400&lt;=Summary!$E$5,I1400&gt;0),I1400*K1400,0)</x:f>
        <x:v>6000</x:v>
      </x:c>
      <x:c r="T1400" s="12" t="n">
        <x:f>MIN(S1400,MAX(0,'Inventory detail'!E122-SUM(S1397:S1399)))</x:f>
        <x:v>0</x:v>
      </x:c>
      <x:c r="U1400" s="12" t="n">
        <x:f>IF(O1400=1,J1400*K1400,0)</x:f>
        <x:v>0</x:v>
      </x:c>
      <x:c r="V1400" s="13" t="str">
        <x:f>IF(O1400=0,"",IF(H1400="","",MAX(H1400,Summary!$E$5)))</x:f>
      </x:c>
      <x:c r="W1400" s="12" t="n">
        <x:f>IF(Q1400="Baseline PO cost",U1400,0)</x:f>
        <x:v>0</x:v>
      </x:c>
      <x:c r="X1400" s="12" t="n">
        <x:f>IF(Q1400="Higher PO cost",U1400,0)</x:f>
        <x:v>0</x:v>
      </x:c>
      <x:c r="Y1400" s="12" t="n">
        <x:f>IF(Q1400="Unclassified",U1400,0)</x:f>
        <x:v>0</x:v>
      </x:c>
    </x:row>
    <x:row r="1401" ht="22" customHeight="1">
      <x:c r="A1401" s="2" t="str">
        <x:v>COIL</x:v>
      </x:c>
      <x:c r="B1401" s="2" t="str">
        <x:v>60</x:v>
      </x:c>
      <x:c r="C1401" s="2" t="str">
        <x:v>8BLK36-4</x:v>
      </x:c>
      <x:c r="D1401" s="2" t="str">
        <x:v>6102911</x:v>
      </x:c>
      <x:c r="E1401" s="2" t="str">
        <x:v>0</x:v>
      </x:c>
      <x:c r="F1401" s="2" t="str">
        <x:v>36</x:v>
      </x:c>
      <x:c r="G1401" s="10" t="n">
        <x:v>46128</x:v>
      </x:c>
      <x:c r="H1401" s="10" t="n">
        <x:v>46129</x:v>
      </x:c>
      <x:c r="I1401" s="7" t="n">
        <x:v>1500</x:v>
      </x:c>
      <x:c r="J1401" s="7" t="n">
        <x:v>1500</x:v>
      </x:c>
      <x:c r="K1401" s="7" t="n">
        <x:v>1</x:v>
      </x:c>
      <x:c r="L1401" s="8" t="n">
        <x:v>10.74</x:v>
      </x:c>
      <x:c r="M1401" s="9" t="n">
        <x:v>176.4</x:v>
      </x:c>
      <x:c r="N1401" s="2" t="str">
        <x:v>i</x:v>
      </x:c>
      <x:c r="O1401" s="2" t="n">
        <x:v>0</x:v>
      </x:c>
      <x:c r="P1401" s="2" t="n">
        <x:v>100</x:v>
      </x:c>
      <x:c r="Q1401" s="2" t="str">
        <x:v>Baseline PO cost</x:v>
      </x:c>
      <x:c r="R1401" s="2" t="str">
        <x:v>Received</x:v>
      </x:c>
      <x:c r="S1401" s="12" t="n">
        <x:f>IF(AND(ISNUMBER(G1401),G1401&gt;0,G1401&lt;=Summary!$E$5,I1401&gt;0),I1401*K1401,0)</x:f>
        <x:v>1500</x:v>
      </x:c>
      <x:c r="T1401" s="12" t="n">
        <x:f>MIN(S1401,MAX(0,'Inventory detail'!E122-SUM(S1397:S1400)))</x:f>
        <x:v>0</x:v>
      </x:c>
      <x:c r="U1401" s="12" t="n">
        <x:f>IF(O1401=1,J1401*K1401,0)</x:f>
        <x:v>0</x:v>
      </x:c>
      <x:c r="V1401" s="13" t="str">
        <x:f>IF(O1401=0,"",IF(H1401="","",MAX(H1401,Summary!$E$5)))</x:f>
      </x:c>
      <x:c r="W1401" s="12" t="n">
        <x:f>IF(Q1401="Baseline PO cost",U1401,0)</x:f>
        <x:v>0</x:v>
      </x:c>
      <x:c r="X1401" s="12" t="n">
        <x:f>IF(Q1401="Higher PO cost",U1401,0)</x:f>
        <x:v>0</x:v>
      </x:c>
      <x:c r="Y1401" s="12" t="n">
        <x:f>IF(Q1401="Unclassified",U1401,0)</x:f>
        <x:v>0</x:v>
      </x:c>
    </x:row>
    <x:row r="1402" ht="22" customHeight="1">
      <x:c r="A1402" s="2" t="str">
        <x:v>COIL</x:v>
      </x:c>
      <x:c r="B1402" s="2" t="str">
        <x:v>60</x:v>
      </x:c>
      <x:c r="C1402" s="2" t="str">
        <x:v>8BLK36-4</x:v>
      </x:c>
      <x:c r="D1402" s="2" t="str">
        <x:v>6102905</x:v>
      </x:c>
      <x:c r="E1402" s="2" t="str">
        <x:v>0</x:v>
      </x:c>
      <x:c r="F1402" s="2" t="str">
        <x:v>40</x:v>
      </x:c>
      <x:c r="G1402" s="10" t="n">
        <x:v>46111</x:v>
      </x:c>
      <x:c r="H1402" s="10" t="n">
        <x:v>46122</x:v>
      </x:c>
      <x:c r="I1402" s="7" t="n">
        <x:v>2000</x:v>
      </x:c>
      <x:c r="J1402" s="7" t="n">
        <x:v>2000</x:v>
      </x:c>
      <x:c r="K1402" s="7" t="n">
        <x:v>1</x:v>
      </x:c>
      <x:c r="L1402" s="8" t="n">
        <x:v>10.74</x:v>
      </x:c>
      <x:c r="M1402" s="9" t="n">
        <x:v>235.2</x:v>
      </x:c>
      <x:c r="N1402" s="2" t="str">
        <x:v>i</x:v>
      </x:c>
      <x:c r="O1402" s="2" t="n">
        <x:v>0</x:v>
      </x:c>
      <x:c r="P1402" s="2" t="n">
        <x:v>100</x:v>
      </x:c>
      <x:c r="Q1402" s="2" t="str">
        <x:v>Baseline PO cost</x:v>
      </x:c>
      <x:c r="R1402" s="2" t="str">
        <x:v>Received</x:v>
      </x:c>
      <x:c r="S1402" s="12" t="n">
        <x:f>IF(AND(ISNUMBER(G1402),G1402&gt;0,G1402&lt;=Summary!$E$5,I1402&gt;0),I1402*K1402,0)</x:f>
        <x:v>2000</x:v>
      </x:c>
      <x:c r="T1402" s="12" t="n">
        <x:f>MIN(S1402,MAX(0,'Inventory detail'!E122-SUM(S1397:S1401)))</x:f>
        <x:v>0</x:v>
      </x:c>
      <x:c r="U1402" s="12" t="n">
        <x:f>IF(O1402=1,J1402*K1402,0)</x:f>
        <x:v>0</x:v>
      </x:c>
      <x:c r="V1402" s="13" t="str">
        <x:f>IF(O1402=0,"",IF(H1402="","",MAX(H1402,Summary!$E$5)))</x:f>
      </x:c>
      <x:c r="W1402" s="12" t="n">
        <x:f>IF(Q1402="Baseline PO cost",U1402,0)</x:f>
        <x:v>0</x:v>
      </x:c>
      <x:c r="X1402" s="12" t="n">
        <x:f>IF(Q1402="Higher PO cost",U1402,0)</x:f>
        <x:v>0</x:v>
      </x:c>
      <x:c r="Y1402" s="12" t="n">
        <x:f>IF(Q1402="Unclassified",U1402,0)</x:f>
        <x:v>0</x:v>
      </x:c>
    </x:row>
    <x:row r="1403" ht="22" customHeight="1">
      <x:c r="A1403" s="2" t="str">
        <x:v>COIL</x:v>
      </x:c>
      <x:c r="B1403" s="2" t="str">
        <x:v>60</x:v>
      </x:c>
      <x:c r="C1403" s="2" t="str">
        <x:v>8BLK36-4</x:v>
      </x:c>
      <x:c r="D1403" s="2" t="str">
        <x:v>6102897</x:v>
      </x:c>
      <x:c r="E1403" s="2" t="str">
        <x:v>0</x:v>
      </x:c>
      <x:c r="F1403" s="2" t="str">
        <x:v>36</x:v>
      </x:c>
      <x:c r="G1403" s="10" t="n">
        <x:v>46086</x:v>
      </x:c>
      <x:c r="H1403" s="10" t="n">
        <x:v>46094</x:v>
      </x:c>
      <x:c r="I1403" s="7" t="n">
        <x:v>5500</x:v>
      </x:c>
      <x:c r="J1403" s="7" t="n">
        <x:v>5500</x:v>
      </x:c>
      <x:c r="K1403" s="7" t="n">
        <x:v>1</x:v>
      </x:c>
      <x:c r="L1403" s="8" t="n">
        <x:v>10.74</x:v>
      </x:c>
      <x:c r="M1403" s="9" t="n">
        <x:v>646.8</x:v>
      </x:c>
      <x:c r="N1403" s="2" t="str">
        <x:v>i</x:v>
      </x:c>
      <x:c r="O1403" s="2" t="n">
        <x:v>0</x:v>
      </x:c>
      <x:c r="P1403" s="2" t="n">
        <x:v>100</x:v>
      </x:c>
      <x:c r="Q1403" s="2" t="str">
        <x:v>Baseline PO cost</x:v>
      </x:c>
      <x:c r="R1403" s="2" t="str">
        <x:v>Received</x:v>
      </x:c>
      <x:c r="S1403" s="12" t="n">
        <x:f>IF(AND(ISNUMBER(G1403),G1403&gt;0,G1403&lt;=Summary!$E$5,I1403&gt;0),I1403*K1403,0)</x:f>
        <x:v>5500</x:v>
      </x:c>
      <x:c r="T1403" s="12" t="n">
        <x:f>MIN(S1403,MAX(0,'Inventory detail'!E122-SUM(S1397:S1402)))</x:f>
        <x:v>0</x:v>
      </x:c>
      <x:c r="U1403" s="12" t="n">
        <x:f>IF(O1403=1,J1403*K1403,0)</x:f>
        <x:v>0</x:v>
      </x:c>
      <x:c r="V1403" s="13" t="str">
        <x:f>IF(O1403=0,"",IF(H1403="","",MAX(H1403,Summary!$E$5)))</x:f>
      </x:c>
      <x:c r="W1403" s="12" t="n">
        <x:f>IF(Q1403="Baseline PO cost",U1403,0)</x:f>
        <x:v>0</x:v>
      </x:c>
      <x:c r="X1403" s="12" t="n">
        <x:f>IF(Q1403="Higher PO cost",U1403,0)</x:f>
        <x:v>0</x:v>
      </x:c>
      <x:c r="Y1403" s="12" t="n">
        <x:f>IF(Q1403="Unclassified",U1403,0)</x:f>
        <x:v>0</x:v>
      </x:c>
    </x:row>
    <x:row r="1404" ht="22" customHeight="1">
      <x:c r="A1404" s="2" t="str">
        <x:v>COIL</x:v>
      </x:c>
      <x:c r="B1404" s="2" t="str">
        <x:v>60</x:v>
      </x:c>
      <x:c r="C1404" s="2" t="str">
        <x:v>8BLK36-4</x:v>
      </x:c>
      <x:c r="D1404" s="2" t="str">
        <x:v>6102892</x:v>
      </x:c>
      <x:c r="E1404" s="2" t="str">
        <x:v>0</x:v>
      </x:c>
      <x:c r="F1404" s="2" t="str">
        <x:v>37</x:v>
      </x:c>
      <x:c r="G1404" s="10" t="n">
        <x:v>46059</x:v>
      </x:c>
      <x:c r="H1404" s="10" t="n">
        <x:v>46059</x:v>
      </x:c>
      <x:c r="I1404" s="7" t="n">
        <x:v>2500</x:v>
      </x:c>
      <x:c r="J1404" s="7" t="n">
        <x:v>2500</x:v>
      </x:c>
      <x:c r="K1404" s="7" t="n">
        <x:v>1</x:v>
      </x:c>
      <x:c r="L1404" s="8" t="n">
        <x:v>10.74</x:v>
      </x:c>
      <x:c r="M1404" s="9" t="n">
        <x:v>294</x:v>
      </x:c>
      <x:c r="N1404" s="2" t="str">
        <x:v>i</x:v>
      </x:c>
      <x:c r="O1404" s="2" t="n">
        <x:v>0</x:v>
      </x:c>
      <x:c r="P1404" s="2" t="n">
        <x:v>100</x:v>
      </x:c>
      <x:c r="Q1404" s="2" t="str">
        <x:v>Baseline PO cost</x:v>
      </x:c>
      <x:c r="R1404" s="2" t="str">
        <x:v>Received</x:v>
      </x:c>
      <x:c r="S1404" s="12" t="n">
        <x:f>IF(AND(ISNUMBER(G1404),G1404&gt;0,G1404&lt;=Summary!$E$5,I1404&gt;0),I1404*K1404,0)</x:f>
        <x:v>2500</x:v>
      </x:c>
      <x:c r="T1404" s="12" t="n">
        <x:f>MIN(S1404,MAX(0,'Inventory detail'!E122-SUM(S1397:S1403)))</x:f>
        <x:v>0</x:v>
      </x:c>
      <x:c r="U1404" s="12" t="n">
        <x:f>IF(O1404=1,J1404*K1404,0)</x:f>
        <x:v>0</x:v>
      </x:c>
      <x:c r="V1404" s="13" t="str">
        <x:f>IF(O1404=0,"",IF(H1404="","",MAX(H1404,Summary!$E$5)))</x:f>
      </x:c>
      <x:c r="W1404" s="12" t="n">
        <x:f>IF(Q1404="Baseline PO cost",U1404,0)</x:f>
        <x:v>0</x:v>
      </x:c>
      <x:c r="X1404" s="12" t="n">
        <x:f>IF(Q1404="Higher PO cost",U1404,0)</x:f>
        <x:v>0</x:v>
      </x:c>
      <x:c r="Y1404" s="12" t="n">
        <x:f>IF(Q1404="Unclassified",U1404,0)</x:f>
        <x:v>0</x:v>
      </x:c>
    </x:row>
    <x:row r="1405" ht="22" customHeight="1">
      <x:c r="A1405" s="2" t="str">
        <x:v>COIL</x:v>
      </x:c>
      <x:c r="B1405" s="2" t="str">
        <x:v>60</x:v>
      </x:c>
      <x:c r="C1405" s="2" t="str">
        <x:v>8BLK36-4</x:v>
      </x:c>
      <x:c r="D1405" s="2" t="str">
        <x:v>6102962</x:v>
      </x:c>
      <x:c r="E1405" s="2" t="str">
        <x:v>0</x:v>
      </x:c>
      <x:c r="F1405" s="2" t="str">
        <x:v>36</x:v>
      </x:c>
      <x:c r="G1405" s="10"/>
      <x:c r="H1405" s="10" t="n">
        <x:v>46346</x:v>
      </x:c>
      <x:c r="I1405" s="7" t="n">
        <x:v>1500</x:v>
      </x:c>
      <x:c r="J1405" s="7" t="n">
        <x:v>1500</x:v>
      </x:c>
      <x:c r="K1405" s="7" t="n">
        <x:v>1</x:v>
      </x:c>
      <x:c r="L1405" s="8" t="n">
        <x:v>10.74</x:v>
      </x:c>
      <x:c r="M1405" s="9" t="n">
        <x:v>0</x:v>
      </x:c>
      <x:c r="N1405" s="2" t="str">
        <x:v>a</x:v>
      </x:c>
      <x:c r="O1405" s="2" t="n">
        <x:v>1</x:v>
      </x:c>
      <x:c r="P1405" s="2" t="n">
        <x:v>100</x:v>
      </x:c>
      <x:c r="Q1405" s="2" t="str">
        <x:v>Baseline PO cost</x:v>
      </x:c>
      <x:c r="R1405" s="2" t="str">
        <x:v>Incoming active PO</x:v>
      </x:c>
      <x:c r="S1405" s="12" t="n">
        <x:f>IF(AND(ISNUMBER(G1405),G1405&gt;0,G1405&lt;=Summary!$E$5,I1405&gt;0),I1405*K1405,0)</x:f>
        <x:v>0</x:v>
      </x:c>
      <x:c r="T1405" s="12" t="n">
        <x:f>MIN(S1405,MAX(0,'Inventory detail'!E122-SUM(S1397:S1404)))</x:f>
        <x:v>0</x:v>
      </x:c>
      <x:c r="U1405" s="12" t="n">
        <x:f>IF(O1405=1,J1405*K1405,0)</x:f>
        <x:v>1500</x:v>
      </x:c>
      <x:c r="V1405" s="13" t="n">
        <x:f>IF(O1405=0,"",IF(H1405="","",MAX(H1405,Summary!$E$5)))</x:f>
        <x:v>46346</x:v>
      </x:c>
      <x:c r="W1405" s="12" t="n">
        <x:f>IF(Q1405="Baseline PO cost",U1405,0)</x:f>
        <x:v>1500</x:v>
      </x:c>
      <x:c r="X1405" s="12" t="n">
        <x:f>IF(Q1405="Higher PO cost",U1405,0)</x:f>
        <x:v>0</x:v>
      </x:c>
      <x:c r="Y1405" s="12" t="n">
        <x:f>IF(Q1405="Unclassified",U1405,0)</x:f>
        <x:v>0</x:v>
      </x:c>
    </x:row>
    <x:row r="1406" ht="22" customHeight="1">
      <x:c r="A1406" s="2" t="str">
        <x:v>COIL</x:v>
      </x:c>
      <x:c r="B1406" s="2" t="str">
        <x:v>60</x:v>
      </x:c>
      <x:c r="C1406" s="2" t="str">
        <x:v>8CLR12-4</x:v>
      </x:c>
      <x:c r="D1406" s="2" t="str">
        <x:v>6102947</x:v>
      </x:c>
      <x:c r="E1406" s="2" t="str">
        <x:v>0</x:v>
      </x:c>
      <x:c r="F1406" s="2" t="str">
        <x:v>7</x:v>
      </x:c>
      <x:c r="G1406" s="10" t="n">
        <x:v>46301</x:v>
      </x:c>
      <x:c r="H1406" s="10" t="n">
        <x:v>46304</x:v>
      </x:c>
      <x:c r="I1406" s="7" t="n">
        <x:v>2500</x:v>
      </x:c>
      <x:c r="J1406" s="7" t="n">
        <x:v>2500</x:v>
      </x:c>
      <x:c r="K1406" s="7" t="n">
        <x:v>1</x:v>
      </x:c>
      <x:c r="L1406" s="8" t="n">
        <x:v>3.73</x:v>
      </x:c>
      <x:c r="M1406" s="9" t="n">
        <x:v>105</x:v>
      </x:c>
      <x:c r="N1406" s="2" t="str">
        <x:v>i</x:v>
      </x:c>
      <x:c r="O1406" s="2" t="n">
        <x:v>0</x:v>
      </x:c>
      <x:c r="P1406" s="2" t="n">
        <x:v>100</x:v>
      </x:c>
      <x:c r="Q1406" s="2" t="str">
        <x:v>Baseline PO cost</x:v>
      </x:c>
      <x:c r="R1406" s="2" t="str">
        <x:v>Received</x:v>
      </x:c>
      <x:c r="S1406" s="12" t="n">
        <x:f>IF(AND(ISNUMBER(G1406),G1406&gt;0,G1406&lt;=Summary!$E$5,I1406&gt;0),I1406*K1406,0)</x:f>
        <x:v>2500</x:v>
      </x:c>
      <x:c r="T1406" s="12" t="n">
        <x:f>MIN(S1406,MAX(0,'Inventory detail'!E167-0))</x:f>
        <x:v>2500</x:v>
      </x:c>
      <x:c r="U1406" s="12" t="n">
        <x:f>IF(O1406=1,J1406*K1406,0)</x:f>
        <x:v>0</x:v>
      </x:c>
      <x:c r="V1406" s="13" t="str">
        <x:f>IF(O1406=0,"",IF(H1406="","",MAX(H1406,Summary!$E$5)))</x:f>
      </x:c>
      <x:c r="W1406" s="12" t="n">
        <x:f>IF(Q1406="Baseline PO cost",U1406,0)</x:f>
        <x:v>0</x:v>
      </x:c>
      <x:c r="X1406" s="12" t="n">
        <x:f>IF(Q1406="Higher PO cost",U1406,0)</x:f>
        <x:v>0</x:v>
      </x:c>
      <x:c r="Y1406" s="12" t="n">
        <x:f>IF(Q1406="Unclassified",U1406,0)</x:f>
        <x:v>0</x:v>
      </x:c>
    </x:row>
    <x:row r="1407" ht="22" customHeight="1">
      <x:c r="A1407" s="2" t="str">
        <x:v>COIL</x:v>
      </x:c>
      <x:c r="B1407" s="2" t="str">
        <x:v>60</x:v>
      </x:c>
      <x:c r="C1407" s="2" t="str">
        <x:v>8CLR12-4</x:v>
      </x:c>
      <x:c r="D1407" s="2" t="str">
        <x:v>6102918</x:v>
      </x:c>
      <x:c r="E1407" s="2" t="str">
        <x:v>0</x:v>
      </x:c>
      <x:c r="F1407" s="2" t="str">
        <x:v>6</x:v>
      </x:c>
      <x:c r="G1407" s="10" t="n">
        <x:v>46161</x:v>
      </x:c>
      <x:c r="H1407" s="10" t="n">
        <x:v>46160</x:v>
      </x:c>
      <x:c r="I1407" s="7" t="n">
        <x:v>2500</x:v>
      </x:c>
      <x:c r="J1407" s="7" t="n">
        <x:v>2500</x:v>
      </x:c>
      <x:c r="K1407" s="7" t="n">
        <x:v>1</x:v>
      </x:c>
      <x:c r="L1407" s="8" t="n">
        <x:v>3.73</x:v>
      </x:c>
      <x:c r="M1407" s="9" t="n">
        <x:v>105</x:v>
      </x:c>
      <x:c r="N1407" s="2" t="str">
        <x:v>i</x:v>
      </x:c>
      <x:c r="O1407" s="2" t="n">
        <x:v>0</x:v>
      </x:c>
      <x:c r="P1407" s="2" t="n">
        <x:v>100</x:v>
      </x:c>
      <x:c r="Q1407" s="2" t="str">
        <x:v>Baseline PO cost</x:v>
      </x:c>
      <x:c r="R1407" s="2" t="str">
        <x:v>Received</x:v>
      </x:c>
      <x:c r="S1407" s="12" t="n">
        <x:f>IF(AND(ISNUMBER(G1407),G1407&gt;0,G1407&lt;=Summary!$E$5,I1407&gt;0),I1407*K1407,0)</x:f>
        <x:v>2500</x:v>
      </x:c>
      <x:c r="T1407" s="12" t="n">
        <x:f>MIN(S1407,MAX(0,'Inventory detail'!E167-SUM(S1406:S1406)))</x:f>
        <x:v>2500</x:v>
      </x:c>
      <x:c r="U1407" s="12" t="n">
        <x:f>IF(O1407=1,J1407*K1407,0)</x:f>
        <x:v>0</x:v>
      </x:c>
      <x:c r="V1407" s="13" t="str">
        <x:f>IF(O1407=0,"",IF(H1407="","",MAX(H1407,Summary!$E$5)))</x:f>
      </x:c>
      <x:c r="W1407" s="12" t="n">
        <x:f>IF(Q1407="Baseline PO cost",U1407,0)</x:f>
        <x:v>0</x:v>
      </x:c>
      <x:c r="X1407" s="12" t="n">
        <x:f>IF(Q1407="Higher PO cost",U1407,0)</x:f>
        <x:v>0</x:v>
      </x:c>
      <x:c r="Y1407" s="12" t="n">
        <x:f>IF(Q1407="Unclassified",U1407,0)</x:f>
        <x:v>0</x:v>
      </x:c>
    </x:row>
    <x:row r="1408" ht="22" customHeight="1">
      <x:c r="A1408" s="2" t="str">
        <x:v>COIL</x:v>
      </x:c>
      <x:c r="B1408" s="2" t="str">
        <x:v>60</x:v>
      </x:c>
      <x:c r="C1408" s="2" t="str">
        <x:v>8CLR12-4</x:v>
      </x:c>
      <x:c r="D1408" s="2" t="str">
        <x:v>6102905</x:v>
      </x:c>
      <x:c r="E1408" s="2" t="str">
        <x:v>0</x:v>
      </x:c>
      <x:c r="F1408" s="2" t="str">
        <x:v>7</x:v>
      </x:c>
      <x:c r="G1408" s="10" t="n">
        <x:v>46111</x:v>
      </x:c>
      <x:c r="H1408" s="10" t="n">
        <x:v>46122</x:v>
      </x:c>
      <x:c r="I1408" s="7" t="n">
        <x:v>2500</x:v>
      </x:c>
      <x:c r="J1408" s="7" t="n">
        <x:v>2500</x:v>
      </x:c>
      <x:c r="K1408" s="7" t="n">
        <x:v>1</x:v>
      </x:c>
      <x:c r="L1408" s="8" t="n">
        <x:v>3.73</x:v>
      </x:c>
      <x:c r="M1408" s="9" t="n">
        <x:v>102</x:v>
      </x:c>
      <x:c r="N1408" s="2" t="str">
        <x:v>i</x:v>
      </x:c>
      <x:c r="O1408" s="2" t="n">
        <x:v>0</x:v>
      </x:c>
      <x:c r="P1408" s="2" t="n">
        <x:v>100</x:v>
      </x:c>
      <x:c r="Q1408" s="2" t="str">
        <x:v>Baseline PO cost</x:v>
      </x:c>
      <x:c r="R1408" s="2" t="str">
        <x:v>Received</x:v>
      </x:c>
      <x:c r="S1408" s="12" t="n">
        <x:f>IF(AND(ISNUMBER(G1408),G1408&gt;0,G1408&lt;=Summary!$E$5,I1408&gt;0),I1408*K1408,0)</x:f>
        <x:v>2500</x:v>
      </x:c>
      <x:c r="T1408" s="12" t="n">
        <x:f>MIN(S1408,MAX(0,'Inventory detail'!E167-SUM(S1406:S1407)))</x:f>
        <x:v>900</x:v>
      </x:c>
      <x:c r="U1408" s="12" t="n">
        <x:f>IF(O1408=1,J1408*K1408,0)</x:f>
        <x:v>0</x:v>
      </x:c>
      <x:c r="V1408" s="13" t="str">
        <x:f>IF(O1408=0,"",IF(H1408="","",MAX(H1408,Summary!$E$5)))</x:f>
      </x:c>
      <x:c r="W1408" s="12" t="n">
        <x:f>IF(Q1408="Baseline PO cost",U1408,0)</x:f>
        <x:v>0</x:v>
      </x:c>
      <x:c r="X1408" s="12" t="n">
        <x:f>IF(Q1408="Higher PO cost",U1408,0)</x:f>
        <x:v>0</x:v>
      </x:c>
      <x:c r="Y1408" s="12" t="n">
        <x:f>IF(Q1408="Unclassified",U1408,0)</x:f>
        <x:v>0</x:v>
      </x:c>
    </x:row>
    <x:row r="1409" ht="22" customHeight="1">
      <x:c r="A1409" s="2" t="str">
        <x:v>COIL</x:v>
      </x:c>
      <x:c r="B1409" s="2" t="str">
        <x:v>60</x:v>
      </x:c>
      <x:c r="C1409" s="2" t="str">
        <x:v>8CLR12-4</x:v>
      </x:c>
      <x:c r="D1409" s="2" t="str">
        <x:v>6102897</x:v>
      </x:c>
      <x:c r="E1409" s="2" t="str">
        <x:v>0</x:v>
      </x:c>
      <x:c r="F1409" s="2" t="str">
        <x:v>4</x:v>
      </x:c>
      <x:c r="G1409" s="10" t="n">
        <x:v>46086</x:v>
      </x:c>
      <x:c r="H1409" s="10" t="n">
        <x:v>46094</x:v>
      </x:c>
      <x:c r="I1409" s="7" t="n">
        <x:v>2500</x:v>
      </x:c>
      <x:c r="J1409" s="7" t="n">
        <x:v>2500</x:v>
      </x:c>
      <x:c r="K1409" s="7" t="n">
        <x:v>1</x:v>
      </x:c>
      <x:c r="L1409" s="8" t="n">
        <x:v>3.73</x:v>
      </x:c>
      <x:c r="M1409" s="9" t="n">
        <x:v>102</x:v>
      </x:c>
      <x:c r="N1409" s="2" t="str">
        <x:v>i</x:v>
      </x:c>
      <x:c r="O1409" s="2" t="n">
        <x:v>0</x:v>
      </x:c>
      <x:c r="P1409" s="2" t="n">
        <x:v>100</x:v>
      </x:c>
      <x:c r="Q1409" s="2" t="str">
        <x:v>Baseline PO cost</x:v>
      </x:c>
      <x:c r="R1409" s="2" t="str">
        <x:v>Received</x:v>
      </x:c>
      <x:c r="S1409" s="12" t="n">
        <x:f>IF(AND(ISNUMBER(G1409),G1409&gt;0,G1409&lt;=Summary!$E$5,I1409&gt;0),I1409*K1409,0)</x:f>
        <x:v>2500</x:v>
      </x:c>
      <x:c r="T1409" s="12" t="n">
        <x:f>MIN(S1409,MAX(0,'Inventory detail'!E167-SUM(S1406:S1408)))</x:f>
        <x:v>0</x:v>
      </x:c>
      <x:c r="U1409" s="12" t="n">
        <x:f>IF(O1409=1,J1409*K1409,0)</x:f>
        <x:v>0</x:v>
      </x:c>
      <x:c r="V1409" s="13" t="str">
        <x:f>IF(O1409=0,"",IF(H1409="","",MAX(H1409,Summary!$E$5)))</x:f>
      </x:c>
      <x:c r="W1409" s="12" t="n">
        <x:f>IF(Q1409="Baseline PO cost",U1409,0)</x:f>
        <x:v>0</x:v>
      </x:c>
      <x:c r="X1409" s="12" t="n">
        <x:f>IF(Q1409="Higher PO cost",U1409,0)</x:f>
        <x:v>0</x:v>
      </x:c>
      <x:c r="Y1409" s="12" t="n">
        <x:f>IF(Q1409="Unclassified",U1409,0)</x:f>
        <x:v>0</x:v>
      </x:c>
    </x:row>
    <x:row r="1410" ht="22" customHeight="1">
      <x:c r="A1410" s="2" t="str">
        <x:v>COIL</x:v>
      </x:c>
      <x:c r="B1410" s="2" t="str">
        <x:v>60</x:v>
      </x:c>
      <x:c r="C1410" s="2" t="str">
        <x:v>8CLR12-4</x:v>
      </x:c>
      <x:c r="D1410" s="2" t="str">
        <x:v>6102892</x:v>
      </x:c>
      <x:c r="E1410" s="2" t="str">
        <x:v>0</x:v>
      </x:c>
      <x:c r="F1410" s="2" t="str">
        <x:v>6</x:v>
      </x:c>
      <x:c r="G1410" s="10" t="n">
        <x:v>46059</x:v>
      </x:c>
      <x:c r="H1410" s="10" t="n">
        <x:v>46059</x:v>
      </x:c>
      <x:c r="I1410" s="7" t="n">
        <x:v>2500</x:v>
      </x:c>
      <x:c r="J1410" s="7" t="n">
        <x:v>2500</x:v>
      </x:c>
      <x:c r="K1410" s="7" t="n">
        <x:v>1</x:v>
      </x:c>
      <x:c r="L1410" s="8" t="n">
        <x:v>3.73</x:v>
      </x:c>
      <x:c r="M1410" s="9" t="n">
        <x:v>102</x:v>
      </x:c>
      <x:c r="N1410" s="2" t="str">
        <x:v>i</x:v>
      </x:c>
      <x:c r="O1410" s="2" t="n">
        <x:v>0</x:v>
      </x:c>
      <x:c r="P1410" s="2" t="n">
        <x:v>100</x:v>
      </x:c>
      <x:c r="Q1410" s="2" t="str">
        <x:v>Baseline PO cost</x:v>
      </x:c>
      <x:c r="R1410" s="2" t="str">
        <x:v>Received</x:v>
      </x:c>
      <x:c r="S1410" s="12" t="n">
        <x:f>IF(AND(ISNUMBER(G1410),G1410&gt;0,G1410&lt;=Summary!$E$5,I1410&gt;0),I1410*K1410,0)</x:f>
        <x:v>2500</x:v>
      </x:c>
      <x:c r="T1410" s="12" t="n">
        <x:f>MIN(S1410,MAX(0,'Inventory detail'!E167-SUM(S1406:S1409)))</x:f>
        <x:v>0</x:v>
      </x:c>
      <x:c r="U1410" s="12" t="n">
        <x:f>IF(O1410=1,J1410*K1410,0)</x:f>
        <x:v>0</x:v>
      </x:c>
      <x:c r="V1410" s="13" t="str">
        <x:f>IF(O1410=0,"",IF(H1410="","",MAX(H1410,Summary!$E$5)))</x:f>
      </x:c>
      <x:c r="W1410" s="12" t="n">
        <x:f>IF(Q1410="Baseline PO cost",U1410,0)</x:f>
        <x:v>0</x:v>
      </x:c>
      <x:c r="X1410" s="12" t="n">
        <x:f>IF(Q1410="Higher PO cost",U1410,0)</x:f>
        <x:v>0</x:v>
      </x:c>
      <x:c r="Y1410" s="12" t="n">
        <x:f>IF(Q1410="Unclassified",U1410,0)</x:f>
        <x:v>0</x:v>
      </x:c>
    </x:row>
    <x:row r="1411" ht="22" customHeight="1">
      <x:c r="A1411" s="2" t="str">
        <x:v>COIL</x:v>
      </x:c>
      <x:c r="B1411" s="2" t="str">
        <x:v>60</x:v>
      </x:c>
      <x:c r="C1411" s="2" t="str">
        <x:v>8CLR12-4</x:v>
      </x:c>
      <x:c r="D1411" s="2" t="str">
        <x:v>6102953</x:v>
      </x:c>
      <x:c r="E1411" s="2" t="str">
        <x:v>0</x:v>
      </x:c>
      <x:c r="F1411" s="2" t="str">
        <x:v>4</x:v>
      </x:c>
      <x:c r="G1411" s="10"/>
      <x:c r="H1411" s="10" t="n">
        <x:v>46325</x:v>
      </x:c>
      <x:c r="I1411" s="7" t="n">
        <x:v>2500</x:v>
      </x:c>
      <x:c r="J1411" s="7" t="n">
        <x:v>2500</x:v>
      </x:c>
      <x:c r="K1411" s="7" t="n">
        <x:v>1</x:v>
      </x:c>
      <x:c r="L1411" s="8" t="n">
        <x:v>3.73</x:v>
      </x:c>
      <x:c r="M1411" s="9" t="n">
        <x:v>0</x:v>
      </x:c>
      <x:c r="N1411" s="2" t="str">
        <x:v>a</x:v>
      </x:c>
      <x:c r="O1411" s="2" t="n">
        <x:v>1</x:v>
      </x:c>
      <x:c r="P1411" s="2" t="n">
        <x:v>100</x:v>
      </x:c>
      <x:c r="Q1411" s="2" t="str">
        <x:v>Baseline PO cost</x:v>
      </x:c>
      <x:c r="R1411" s="2" t="str">
        <x:v>Incoming active PO</x:v>
      </x:c>
      <x:c r="S1411" s="12" t="n">
        <x:f>IF(AND(ISNUMBER(G1411),G1411&gt;0,G1411&lt;=Summary!$E$5,I1411&gt;0),I1411*K1411,0)</x:f>
        <x:v>0</x:v>
      </x:c>
      <x:c r="T1411" s="12" t="n">
        <x:f>MIN(S1411,MAX(0,'Inventory detail'!E167-SUM(S1406:S1410)))</x:f>
        <x:v>0</x:v>
      </x:c>
      <x:c r="U1411" s="12" t="n">
        <x:f>IF(O1411=1,J1411*K1411,0)</x:f>
        <x:v>2500</x:v>
      </x:c>
      <x:c r="V1411" s="13" t="n">
        <x:f>IF(O1411=0,"",IF(H1411="","",MAX(H1411,Summary!$E$5)))</x:f>
        <x:v>46325</x:v>
      </x:c>
      <x:c r="W1411" s="12" t="n">
        <x:f>IF(Q1411="Baseline PO cost",U1411,0)</x:f>
        <x:v>2500</x:v>
      </x:c>
      <x:c r="X1411" s="12" t="n">
        <x:f>IF(Q1411="Higher PO cost",U1411,0)</x:f>
        <x:v>0</x:v>
      </x:c>
      <x:c r="Y1411" s="12" t="n">
        <x:f>IF(Q1411="Unclassified",U1411,0)</x:f>
        <x:v>0</x:v>
      </x:c>
    </x:row>
    <x:row r="1412" ht="22" customHeight="1">
      <x:c r="A1412" s="2" t="str">
        <x:v>COIL</x:v>
      </x:c>
      <x:c r="B1412" s="2" t="str">
        <x:v>60</x:v>
      </x:c>
      <x:c r="C1412" s="2" t="str">
        <x:v>8NAV12-4</x:v>
      </x:c>
      <x:c r="D1412" s="2" t="str">
        <x:v>6102937</x:v>
      </x:c>
      <x:c r="E1412" s="2" t="str">
        <x:v>0</x:v>
      </x:c>
      <x:c r="F1412" s="2" t="str">
        <x:v>6</x:v>
      </x:c>
      <x:c r="G1412" s="10" t="n">
        <x:v>46255</x:v>
      </x:c>
      <x:c r="H1412" s="10" t="n">
        <x:v>46254</x:v>
      </x:c>
      <x:c r="I1412" s="7" t="n">
        <x:v>12500</x:v>
      </x:c>
      <x:c r="J1412" s="7" t="n">
        <x:v>12500</x:v>
      </x:c>
      <x:c r="K1412" s="7" t="n">
        <x:v>1</x:v>
      </x:c>
      <x:c r="L1412" s="8" t="n">
        <x:v>3.73</x:v>
      </x:c>
      <x:c r="M1412" s="9" t="n">
        <x:v>525</x:v>
      </x:c>
      <x:c r="N1412" s="2" t="str">
        <x:v>i</x:v>
      </x:c>
      <x:c r="O1412" s="2" t="n">
        <x:v>0</x:v>
      </x:c>
      <x:c r="P1412" s="2" t="n">
        <x:v>100</x:v>
      </x:c>
      <x:c r="Q1412" s="2" t="str">
        <x:v>Baseline PO cost</x:v>
      </x:c>
      <x:c r="R1412" s="2" t="str">
        <x:v>Received</x:v>
      </x:c>
      <x:c r="S1412" s="12" t="n">
        <x:f>IF(AND(ISNUMBER(G1412),G1412&gt;0,G1412&lt;=Summary!$E$5,I1412&gt;0),I1412*K1412,0)</x:f>
        <x:v>12500</x:v>
      </x:c>
      <x:c r="T1412" s="12" t="n">
        <x:f>MIN(S1412,MAX(0,'Inventory detail'!E105-0))</x:f>
        <x:v>6200</x:v>
      </x:c>
      <x:c r="U1412" s="12" t="n">
        <x:f>IF(O1412=1,J1412*K1412,0)</x:f>
        <x:v>0</x:v>
      </x:c>
      <x:c r="V1412" s="13" t="str">
        <x:f>IF(O1412=0,"",IF(H1412="","",MAX(H1412,Summary!$E$5)))</x:f>
      </x:c>
      <x:c r="W1412" s="12" t="n">
        <x:f>IF(Q1412="Baseline PO cost",U1412,0)</x:f>
        <x:v>0</x:v>
      </x:c>
      <x:c r="X1412" s="12" t="n">
        <x:f>IF(Q1412="Higher PO cost",U1412,0)</x:f>
        <x:v>0</x:v>
      </x:c>
      <x:c r="Y1412" s="12" t="n">
        <x:f>IF(Q1412="Unclassified",U1412,0)</x:f>
        <x:v>0</x:v>
      </x:c>
    </x:row>
    <x:row r="1413" ht="22" customHeight="1">
      <x:c r="A1413" s="2" t="str">
        <x:v>COIL</x:v>
      </x:c>
      <x:c r="B1413" s="2" t="str">
        <x:v>60</x:v>
      </x:c>
      <x:c r="C1413" s="2" t="str">
        <x:v>8NAV12-4</x:v>
      </x:c>
      <x:c r="D1413" s="2" t="str">
        <x:v>6102932</x:v>
      </x:c>
      <x:c r="E1413" s="2" t="str">
        <x:v>0</x:v>
      </x:c>
      <x:c r="F1413" s="2" t="str">
        <x:v>6</x:v>
      </x:c>
      <x:c r="G1413" s="10" t="n">
        <x:v>46204</x:v>
      </x:c>
      <x:c r="H1413" s="10" t="n">
        <x:v>46205</x:v>
      </x:c>
      <x:c r="I1413" s="7" t="n">
        <x:v>2500</x:v>
      </x:c>
      <x:c r="J1413" s="7" t="n">
        <x:v>2500</x:v>
      </x:c>
      <x:c r="K1413" s="7" t="n">
        <x:v>1</x:v>
      </x:c>
      <x:c r="L1413" s="8" t="n">
        <x:v>3.73</x:v>
      </x:c>
      <x:c r="M1413" s="9" t="n">
        <x:v>105</x:v>
      </x:c>
      <x:c r="N1413" s="2" t="str">
        <x:v>i</x:v>
      </x:c>
      <x:c r="O1413" s="2" t="n">
        <x:v>0</x:v>
      </x:c>
      <x:c r="P1413" s="2" t="n">
        <x:v>100</x:v>
      </x:c>
      <x:c r="Q1413" s="2" t="str">
        <x:v>Baseline PO cost</x:v>
      </x:c>
      <x:c r="R1413" s="2" t="str">
        <x:v>Received</x:v>
      </x:c>
      <x:c r="S1413" s="12" t="n">
        <x:f>IF(AND(ISNUMBER(G1413),G1413&gt;0,G1413&lt;=Summary!$E$5,I1413&gt;0),I1413*K1413,0)</x:f>
        <x:v>2500</x:v>
      </x:c>
      <x:c r="T1413" s="12" t="n">
        <x:f>MIN(S1413,MAX(0,'Inventory detail'!E105-SUM(S1412:S1412)))</x:f>
        <x:v>0</x:v>
      </x:c>
      <x:c r="U1413" s="12" t="n">
        <x:f>IF(O1413=1,J1413*K1413,0)</x:f>
        <x:v>0</x:v>
      </x:c>
      <x:c r="V1413" s="13" t="str">
        <x:f>IF(O1413=0,"",IF(H1413="","",MAX(H1413,Summary!$E$5)))</x:f>
      </x:c>
      <x:c r="W1413" s="12" t="n">
        <x:f>IF(Q1413="Baseline PO cost",U1413,0)</x:f>
        <x:v>0</x:v>
      </x:c>
      <x:c r="X1413" s="12" t="n">
        <x:f>IF(Q1413="Higher PO cost",U1413,0)</x:f>
        <x:v>0</x:v>
      </x:c>
      <x:c r="Y1413" s="12" t="n">
        <x:f>IF(Q1413="Unclassified",U1413,0)</x:f>
        <x:v>0</x:v>
      </x:c>
    </x:row>
    <x:row r="1414" ht="22" customHeight="1">
      <x:c r="A1414" s="2" t="str">
        <x:v>COIL</x:v>
      </x:c>
      <x:c r="B1414" s="2" t="str">
        <x:v>60</x:v>
      </x:c>
      <x:c r="C1414" s="2" t="str">
        <x:v>8NAV12-4</x:v>
      </x:c>
      <x:c r="D1414" s="2" t="str">
        <x:v>6102924</x:v>
      </x:c>
      <x:c r="E1414" s="2" t="str">
        <x:v>0</x:v>
      </x:c>
      <x:c r="F1414" s="2" t="str">
        <x:v>5</x:v>
      </x:c>
      <x:c r="G1414" s="10" t="n">
        <x:v>46185</x:v>
      </x:c>
      <x:c r="H1414" s="10" t="n">
        <x:v>46185</x:v>
      </x:c>
      <x:c r="I1414" s="7" t="n">
        <x:v>2500</x:v>
      </x:c>
      <x:c r="J1414" s="7" t="n">
        <x:v>2500</x:v>
      </x:c>
      <x:c r="K1414" s="7" t="n">
        <x:v>1</x:v>
      </x:c>
      <x:c r="L1414" s="8" t="n">
        <x:v>3.73</x:v>
      </x:c>
      <x:c r="M1414" s="9" t="n">
        <x:v>105</x:v>
      </x:c>
      <x:c r="N1414" s="2" t="str">
        <x:v>i</x:v>
      </x:c>
      <x:c r="O1414" s="2" t="n">
        <x:v>0</x:v>
      </x:c>
      <x:c r="P1414" s="2" t="n">
        <x:v>100</x:v>
      </x:c>
      <x:c r="Q1414" s="2" t="str">
        <x:v>Baseline PO cost</x:v>
      </x:c>
      <x:c r="R1414" s="2" t="str">
        <x:v>Received</x:v>
      </x:c>
      <x:c r="S1414" s="12" t="n">
        <x:f>IF(AND(ISNUMBER(G1414),G1414&gt;0,G1414&lt;=Summary!$E$5,I1414&gt;0),I1414*K1414,0)</x:f>
        <x:v>2500</x:v>
      </x:c>
      <x:c r="T1414" s="12" t="n">
        <x:f>MIN(S1414,MAX(0,'Inventory detail'!E105-SUM(S1412:S1413)))</x:f>
        <x:v>0</x:v>
      </x:c>
      <x:c r="U1414" s="12" t="n">
        <x:f>IF(O1414=1,J1414*K1414,0)</x:f>
        <x:v>0</x:v>
      </x:c>
      <x:c r="V1414" s="13" t="str">
        <x:f>IF(O1414=0,"",IF(H1414="","",MAX(H1414,Summary!$E$5)))</x:f>
      </x:c>
      <x:c r="W1414" s="12" t="n">
        <x:f>IF(Q1414="Baseline PO cost",U1414,0)</x:f>
        <x:v>0</x:v>
      </x:c>
      <x:c r="X1414" s="12" t="n">
        <x:f>IF(Q1414="Higher PO cost",U1414,0)</x:f>
        <x:v>0</x:v>
      </x:c>
      <x:c r="Y1414" s="12" t="n">
        <x:f>IF(Q1414="Unclassified",U1414,0)</x:f>
        <x:v>0</x:v>
      </x:c>
    </x:row>
    <x:row r="1415" ht="22" customHeight="1">
      <x:c r="A1415" s="2" t="str">
        <x:v>COIL</x:v>
      </x:c>
      <x:c r="B1415" s="2" t="str">
        <x:v>60</x:v>
      </x:c>
      <x:c r="C1415" s="2" t="str">
        <x:v>8NAV12-4</x:v>
      </x:c>
      <x:c r="D1415" s="2" t="str">
        <x:v>6102911</x:v>
      </x:c>
      <x:c r="E1415" s="2" t="str">
        <x:v>0</x:v>
      </x:c>
      <x:c r="F1415" s="2" t="str">
        <x:v>4</x:v>
      </x:c>
      <x:c r="G1415" s="10" t="n">
        <x:v>46128</x:v>
      </x:c>
      <x:c r="H1415" s="10" t="n">
        <x:v>46129</x:v>
      </x:c>
      <x:c r="I1415" s="7" t="n">
        <x:v>5000</x:v>
      </x:c>
      <x:c r="J1415" s="7" t="n">
        <x:v>5000</x:v>
      </x:c>
      <x:c r="K1415" s="7" t="n">
        <x:v>1</x:v>
      </x:c>
      <x:c r="L1415" s="8" t="n">
        <x:v>3.73</x:v>
      </x:c>
      <x:c r="M1415" s="9" t="n">
        <x:v>204</x:v>
      </x:c>
      <x:c r="N1415" s="2" t="str">
        <x:v>i</x:v>
      </x:c>
      <x:c r="O1415" s="2" t="n">
        <x:v>0</x:v>
      </x:c>
      <x:c r="P1415" s="2" t="n">
        <x:v>100</x:v>
      </x:c>
      <x:c r="Q1415" s="2" t="str">
        <x:v>Baseline PO cost</x:v>
      </x:c>
      <x:c r="R1415" s="2" t="str">
        <x:v>Received</x:v>
      </x:c>
      <x:c r="S1415" s="12" t="n">
        <x:f>IF(AND(ISNUMBER(G1415),G1415&gt;0,G1415&lt;=Summary!$E$5,I1415&gt;0),I1415*K1415,0)</x:f>
        <x:v>5000</x:v>
      </x:c>
      <x:c r="T1415" s="12" t="n">
        <x:f>MIN(S1415,MAX(0,'Inventory detail'!E105-SUM(S1412:S1414)))</x:f>
        <x:v>0</x:v>
      </x:c>
      <x:c r="U1415" s="12" t="n">
        <x:f>IF(O1415=1,J1415*K1415,0)</x:f>
        <x:v>0</x:v>
      </x:c>
      <x:c r="V1415" s="13" t="str">
        <x:f>IF(O1415=0,"",IF(H1415="","",MAX(H1415,Summary!$E$5)))</x:f>
      </x:c>
      <x:c r="W1415" s="12" t="n">
        <x:f>IF(Q1415="Baseline PO cost",U1415,0)</x:f>
        <x:v>0</x:v>
      </x:c>
      <x:c r="X1415" s="12" t="n">
        <x:f>IF(Q1415="Higher PO cost",U1415,0)</x:f>
        <x:v>0</x:v>
      </x:c>
      <x:c r="Y1415" s="12" t="n">
        <x:f>IF(Q1415="Unclassified",U1415,0)</x:f>
        <x:v>0</x:v>
      </x:c>
    </x:row>
    <x:row r="1416" ht="22" customHeight="1">
      <x:c r="A1416" s="2" t="str">
        <x:v>COIL</x:v>
      </x:c>
      <x:c r="B1416" s="2" t="str">
        <x:v>60</x:v>
      </x:c>
      <x:c r="C1416" s="2" t="str">
        <x:v>8NAV12-4</x:v>
      </x:c>
      <x:c r="D1416" s="2" t="str">
        <x:v>6102905</x:v>
      </x:c>
      <x:c r="E1416" s="2" t="str">
        <x:v>0</x:v>
      </x:c>
      <x:c r="F1416" s="2" t="str">
        <x:v>8</x:v>
      </x:c>
      <x:c r="G1416" s="10" t="n">
        <x:v>46111</x:v>
      </x:c>
      <x:c r="H1416" s="10" t="n">
        <x:v>46122</x:v>
      </x:c>
      <x:c r="I1416" s="7" t="n">
        <x:v>2500</x:v>
      </x:c>
      <x:c r="J1416" s="7" t="n">
        <x:v>2500</x:v>
      </x:c>
      <x:c r="K1416" s="7" t="n">
        <x:v>1</x:v>
      </x:c>
      <x:c r="L1416" s="8" t="n">
        <x:v>3.73</x:v>
      </x:c>
      <x:c r="M1416" s="9" t="n">
        <x:v>102</x:v>
      </x:c>
      <x:c r="N1416" s="2" t="str">
        <x:v>i</x:v>
      </x:c>
      <x:c r="O1416" s="2" t="n">
        <x:v>0</x:v>
      </x:c>
      <x:c r="P1416" s="2" t="n">
        <x:v>100</x:v>
      </x:c>
      <x:c r="Q1416" s="2" t="str">
        <x:v>Baseline PO cost</x:v>
      </x:c>
      <x:c r="R1416" s="2" t="str">
        <x:v>Received</x:v>
      </x:c>
      <x:c r="S1416" s="12" t="n">
        <x:f>IF(AND(ISNUMBER(G1416),G1416&gt;0,G1416&lt;=Summary!$E$5,I1416&gt;0),I1416*K1416,0)</x:f>
        <x:v>2500</x:v>
      </x:c>
      <x:c r="T1416" s="12" t="n">
        <x:f>MIN(S1416,MAX(0,'Inventory detail'!E105-SUM(S1412:S1415)))</x:f>
        <x:v>0</x:v>
      </x:c>
      <x:c r="U1416" s="12" t="n">
        <x:f>IF(O1416=1,J1416*K1416,0)</x:f>
        <x:v>0</x:v>
      </x:c>
      <x:c r="V1416" s="13" t="str">
        <x:f>IF(O1416=0,"",IF(H1416="","",MAX(H1416,Summary!$E$5)))</x:f>
      </x:c>
      <x:c r="W1416" s="12" t="n">
        <x:f>IF(Q1416="Baseline PO cost",U1416,0)</x:f>
        <x:v>0</x:v>
      </x:c>
      <x:c r="X1416" s="12" t="n">
        <x:f>IF(Q1416="Higher PO cost",U1416,0)</x:f>
        <x:v>0</x:v>
      </x:c>
      <x:c r="Y1416" s="12" t="n">
        <x:f>IF(Q1416="Unclassified",U1416,0)</x:f>
        <x:v>0</x:v>
      </x:c>
    </x:row>
    <x:row r="1417" ht="22" customHeight="1">
      <x:c r="A1417" s="2" t="str">
        <x:v>COIL</x:v>
      </x:c>
      <x:c r="B1417" s="2" t="str">
        <x:v>60</x:v>
      </x:c>
      <x:c r="C1417" s="2" t="str">
        <x:v>8NAV12-4</x:v>
      </x:c>
      <x:c r="D1417" s="2" t="str">
        <x:v>6102897</x:v>
      </x:c>
      <x:c r="E1417" s="2" t="str">
        <x:v>0</x:v>
      </x:c>
      <x:c r="F1417" s="2" t="str">
        <x:v>5</x:v>
      </x:c>
      <x:c r="G1417" s="10" t="n">
        <x:v>46086</x:v>
      </x:c>
      <x:c r="H1417" s="10" t="n">
        <x:v>46094</x:v>
      </x:c>
      <x:c r="I1417" s="7" t="n">
        <x:v>2500</x:v>
      </x:c>
      <x:c r="J1417" s="7" t="n">
        <x:v>2500</x:v>
      </x:c>
      <x:c r="K1417" s="7" t="n">
        <x:v>1</x:v>
      </x:c>
      <x:c r="L1417" s="8" t="n">
        <x:v>3.73</x:v>
      </x:c>
      <x:c r="M1417" s="9" t="n">
        <x:v>102</x:v>
      </x:c>
      <x:c r="N1417" s="2" t="str">
        <x:v>i</x:v>
      </x:c>
      <x:c r="O1417" s="2" t="n">
        <x:v>0</x:v>
      </x:c>
      <x:c r="P1417" s="2" t="n">
        <x:v>100</x:v>
      </x:c>
      <x:c r="Q1417" s="2" t="str">
        <x:v>Baseline PO cost</x:v>
      </x:c>
      <x:c r="R1417" s="2" t="str">
        <x:v>Received</x:v>
      </x:c>
      <x:c r="S1417" s="12" t="n">
        <x:f>IF(AND(ISNUMBER(G1417),G1417&gt;0,G1417&lt;=Summary!$E$5,I1417&gt;0),I1417*K1417,0)</x:f>
        <x:v>2500</x:v>
      </x:c>
      <x:c r="T1417" s="12" t="n">
        <x:f>MIN(S1417,MAX(0,'Inventory detail'!E105-SUM(S1412:S1416)))</x:f>
        <x:v>0</x:v>
      </x:c>
      <x:c r="U1417" s="12" t="n">
        <x:f>IF(O1417=1,J1417*K1417,0)</x:f>
        <x:v>0</x:v>
      </x:c>
      <x:c r="V1417" s="13" t="str">
        <x:f>IF(O1417=0,"",IF(H1417="","",MAX(H1417,Summary!$E$5)))</x:f>
      </x:c>
      <x:c r="W1417" s="12" t="n">
        <x:f>IF(Q1417="Baseline PO cost",U1417,0)</x:f>
        <x:v>0</x:v>
      </x:c>
      <x:c r="X1417" s="12" t="n">
        <x:f>IF(Q1417="Higher PO cost",U1417,0)</x:f>
        <x:v>0</x:v>
      </x:c>
      <x:c r="Y1417" s="12" t="n">
        <x:f>IF(Q1417="Unclassified",U1417,0)</x:f>
        <x:v>0</x:v>
      </x:c>
    </x:row>
    <x:row r="1418" ht="22" customHeight="1">
      <x:c r="A1418" s="2" t="str">
        <x:v>COIL</x:v>
      </x:c>
      <x:c r="B1418" s="2" t="str">
        <x:v>60</x:v>
      </x:c>
      <x:c r="C1418" s="2" t="str">
        <x:v>8NAV12-4</x:v>
      </x:c>
      <x:c r="D1418" s="2" t="str">
        <x:v>6102892</x:v>
      </x:c>
      <x:c r="E1418" s="2" t="str">
        <x:v>0</x:v>
      </x:c>
      <x:c r="F1418" s="2" t="str">
        <x:v>7</x:v>
      </x:c>
      <x:c r="G1418" s="10" t="n">
        <x:v>46059</x:v>
      </x:c>
      <x:c r="H1418" s="10" t="n">
        <x:v>46059</x:v>
      </x:c>
      <x:c r="I1418" s="7" t="n">
        <x:v>5000</x:v>
      </x:c>
      <x:c r="J1418" s="7" t="n">
        <x:v>5000</x:v>
      </x:c>
      <x:c r="K1418" s="7" t="n">
        <x:v>1</x:v>
      </x:c>
      <x:c r="L1418" s="8" t="n">
        <x:v>3.73</x:v>
      </x:c>
      <x:c r="M1418" s="9" t="n">
        <x:v>204</x:v>
      </x:c>
      <x:c r="N1418" s="2" t="str">
        <x:v>i</x:v>
      </x:c>
      <x:c r="O1418" s="2" t="n">
        <x:v>0</x:v>
      </x:c>
      <x:c r="P1418" s="2" t="n">
        <x:v>100</x:v>
      </x:c>
      <x:c r="Q1418" s="2" t="str">
        <x:v>Baseline PO cost</x:v>
      </x:c>
      <x:c r="R1418" s="2" t="str">
        <x:v>Received</x:v>
      </x:c>
      <x:c r="S1418" s="12" t="n">
        <x:f>IF(AND(ISNUMBER(G1418),G1418&gt;0,G1418&lt;=Summary!$E$5,I1418&gt;0),I1418*K1418,0)</x:f>
        <x:v>5000</x:v>
      </x:c>
      <x:c r="T1418" s="12" t="n">
        <x:f>MIN(S1418,MAX(0,'Inventory detail'!E105-SUM(S1412:S1417)))</x:f>
        <x:v>0</x:v>
      </x:c>
      <x:c r="U1418" s="12" t="n">
        <x:f>IF(O1418=1,J1418*K1418,0)</x:f>
        <x:v>0</x:v>
      </x:c>
      <x:c r="V1418" s="13" t="str">
        <x:f>IF(O1418=0,"",IF(H1418="","",MAX(H1418,Summary!$E$5)))</x:f>
      </x:c>
      <x:c r="W1418" s="12" t="n">
        <x:f>IF(Q1418="Baseline PO cost",U1418,0)</x:f>
        <x:v>0</x:v>
      </x:c>
      <x:c r="X1418" s="12" t="n">
        <x:f>IF(Q1418="Higher PO cost",U1418,0)</x:f>
        <x:v>0</x:v>
      </x:c>
      <x:c r="Y1418" s="12" t="n">
        <x:f>IF(Q1418="Unclassified",U1418,0)</x:f>
        <x:v>0</x:v>
      </x:c>
    </x:row>
    <x:row r="1419" ht="22" customHeight="1">
      <x:c r="A1419" s="2" t="str">
        <x:v>COIL</x:v>
      </x:c>
      <x:c r="B1419" s="2" t="str">
        <x:v>60</x:v>
      </x:c>
      <x:c r="C1419" s="2" t="str">
        <x:v>8NAV12-4</x:v>
      </x:c>
      <x:c r="D1419" s="2" t="str">
        <x:v>6102962</x:v>
      </x:c>
      <x:c r="E1419" s="2" t="str">
        <x:v>0</x:v>
      </x:c>
      <x:c r="F1419" s="2" t="str">
        <x:v>6</x:v>
      </x:c>
      <x:c r="G1419" s="10"/>
      <x:c r="H1419" s="10" t="n">
        <x:v>46346</x:v>
      </x:c>
      <x:c r="I1419" s="7" t="n">
        <x:v>5000</x:v>
      </x:c>
      <x:c r="J1419" s="7" t="n">
        <x:v>5000</x:v>
      </x:c>
      <x:c r="K1419" s="7" t="n">
        <x:v>1</x:v>
      </x:c>
      <x:c r="L1419" s="8" t="n">
        <x:v>3.73</x:v>
      </x:c>
      <x:c r="M1419" s="9" t="n">
        <x:v>0</x:v>
      </x:c>
      <x:c r="N1419" s="2" t="str">
        <x:v>a</x:v>
      </x:c>
      <x:c r="O1419" s="2" t="n">
        <x:v>1</x:v>
      </x:c>
      <x:c r="P1419" s="2" t="n">
        <x:v>100</x:v>
      </x:c>
      <x:c r="Q1419" s="2" t="str">
        <x:v>Baseline PO cost</x:v>
      </x:c>
      <x:c r="R1419" s="2" t="str">
        <x:v>Incoming active PO</x:v>
      </x:c>
      <x:c r="S1419" s="12" t="n">
        <x:f>IF(AND(ISNUMBER(G1419),G1419&gt;0,G1419&lt;=Summary!$E$5,I1419&gt;0),I1419*K1419,0)</x:f>
        <x:v>0</x:v>
      </x:c>
      <x:c r="T1419" s="12" t="n">
        <x:f>MIN(S1419,MAX(0,'Inventory detail'!E105-SUM(S1412:S1418)))</x:f>
        <x:v>0</x:v>
      </x:c>
      <x:c r="U1419" s="12" t="n">
        <x:f>IF(O1419=1,J1419*K1419,0)</x:f>
        <x:v>5000</x:v>
      </x:c>
      <x:c r="V1419" s="13" t="n">
        <x:f>IF(O1419=0,"",IF(H1419="","",MAX(H1419,Summary!$E$5)))</x:f>
        <x:v>46346</x:v>
      </x:c>
      <x:c r="W1419" s="12" t="n">
        <x:f>IF(Q1419="Baseline PO cost",U1419,0)</x:f>
        <x:v>5000</x:v>
      </x:c>
      <x:c r="X1419" s="12" t="n">
        <x:f>IF(Q1419="Higher PO cost",U1419,0)</x:f>
        <x:v>0</x:v>
      </x:c>
      <x:c r="Y1419" s="12" t="n">
        <x:f>IF(Q1419="Unclassified",U1419,0)</x:f>
        <x:v>0</x:v>
      </x:c>
    </x:row>
    <x:row r="1420" ht="22" customHeight="1">
      <x:c r="A1420" s="2" t="str">
        <x:v>COIL</x:v>
      </x:c>
      <x:c r="B1420" s="2" t="str">
        <x:v>60</x:v>
      </x:c>
      <x:c r="C1420" s="2" t="str">
        <x:v>8NAV12-4</x:v>
      </x:c>
      <x:c r="D1420" s="2" t="str">
        <x:v>6102953</x:v>
      </x:c>
      <x:c r="E1420" s="2" t="str">
        <x:v>0</x:v>
      </x:c>
      <x:c r="F1420" s="2" t="str">
        <x:v>5</x:v>
      </x:c>
      <x:c r="G1420" s="10"/>
      <x:c r="H1420" s="10" t="n">
        <x:v>46325</x:v>
      </x:c>
      <x:c r="I1420" s="7" t="n">
        <x:v>5000</x:v>
      </x:c>
      <x:c r="J1420" s="7" t="n">
        <x:v>5000</x:v>
      </x:c>
      <x:c r="K1420" s="7" t="n">
        <x:v>1</x:v>
      </x:c>
      <x:c r="L1420" s="8" t="n">
        <x:v>3.73</x:v>
      </x:c>
      <x:c r="M1420" s="9" t="n">
        <x:v>0</x:v>
      </x:c>
      <x:c r="N1420" s="2" t="str">
        <x:v>a</x:v>
      </x:c>
      <x:c r="O1420" s="2" t="n">
        <x:v>1</x:v>
      </x:c>
      <x:c r="P1420" s="2" t="n">
        <x:v>100</x:v>
      </x:c>
      <x:c r="Q1420" s="2" t="str">
        <x:v>Baseline PO cost</x:v>
      </x:c>
      <x:c r="R1420" s="2" t="str">
        <x:v>Incoming active PO</x:v>
      </x:c>
      <x:c r="S1420" s="12" t="n">
        <x:f>IF(AND(ISNUMBER(G1420),G1420&gt;0,G1420&lt;=Summary!$E$5,I1420&gt;0),I1420*K1420,0)</x:f>
        <x:v>0</x:v>
      </x:c>
      <x:c r="T1420" s="12" t="n">
        <x:f>MIN(S1420,MAX(0,'Inventory detail'!E105-SUM(S1412:S1419)))</x:f>
        <x:v>0</x:v>
      </x:c>
      <x:c r="U1420" s="12" t="n">
        <x:f>IF(O1420=1,J1420*K1420,0)</x:f>
        <x:v>5000</x:v>
      </x:c>
      <x:c r="V1420" s="13" t="n">
        <x:f>IF(O1420=0,"",IF(H1420="","",MAX(H1420,Summary!$E$5)))</x:f>
        <x:v>46325</x:v>
      </x:c>
      <x:c r="W1420" s="12" t="n">
        <x:f>IF(Q1420="Baseline PO cost",U1420,0)</x:f>
        <x:v>5000</x:v>
      </x:c>
      <x:c r="X1420" s="12" t="n">
        <x:f>IF(Q1420="Higher PO cost",U1420,0)</x:f>
        <x:v>0</x:v>
      </x:c>
      <x:c r="Y1420" s="12" t="n">
        <x:f>IF(Q1420="Unclassified",U1420,0)</x:f>
        <x:v>0</x:v>
      </x:c>
    </x:row>
    <x:row r="1421" ht="22" customHeight="1">
      <x:c r="A1421" s="2" t="str">
        <x:v>COIL</x:v>
      </x:c>
      <x:c r="B1421" s="2" t="str">
        <x:v>60</x:v>
      </x:c>
      <x:c r="C1421" s="2" t="str">
        <x:v>8WHT12-4</x:v>
      </x:c>
      <x:c r="D1421" s="2" t="str">
        <x:v>6102947</x:v>
      </x:c>
      <x:c r="E1421" s="2" t="str">
        <x:v>0</x:v>
      </x:c>
      <x:c r="F1421" s="2" t="str">
        <x:v>8</x:v>
      </x:c>
      <x:c r="G1421" s="10" t="n">
        <x:v>46301</x:v>
      </x:c>
      <x:c r="H1421" s="10" t="n">
        <x:v>46304</x:v>
      </x:c>
      <x:c r="I1421" s="7" t="n">
        <x:v>27500</x:v>
      </x:c>
      <x:c r="J1421" s="7" t="n">
        <x:v>27500</x:v>
      </x:c>
      <x:c r="K1421" s="7" t="n">
        <x:v>1</x:v>
      </x:c>
      <x:c r="L1421" s="8" t="n">
        <x:v>3.73</x:v>
      </x:c>
      <x:c r="M1421" s="9" t="n">
        <x:v>1155</x:v>
      </x:c>
      <x:c r="N1421" s="2" t="str">
        <x:v>i</x:v>
      </x:c>
      <x:c r="O1421" s="2" t="n">
        <x:v>0</x:v>
      </x:c>
      <x:c r="P1421" s="2" t="n">
        <x:v>100</x:v>
      </x:c>
      <x:c r="Q1421" s="2" t="str">
        <x:v>Baseline PO cost</x:v>
      </x:c>
      <x:c r="R1421" s="2" t="str">
        <x:v>Received</x:v>
      </x:c>
      <x:c r="S1421" s="12" t="n">
        <x:f>IF(AND(ISNUMBER(G1421),G1421&gt;0,G1421&lt;=Summary!$E$5,I1421&gt;0),I1421*K1421,0)</x:f>
        <x:v>27500</x:v>
      </x:c>
      <x:c r="T1421" s="12" t="n">
        <x:f>MIN(S1421,MAX(0,'Inventory detail'!E35-0))</x:f>
        <x:v>27500</x:v>
      </x:c>
      <x:c r="U1421" s="12" t="n">
        <x:f>IF(O1421=1,J1421*K1421,0)</x:f>
        <x:v>0</x:v>
      </x:c>
      <x:c r="V1421" s="13" t="str">
        <x:f>IF(O1421=0,"",IF(H1421="","",MAX(H1421,Summary!$E$5)))</x:f>
      </x:c>
      <x:c r="W1421" s="12" t="n">
        <x:f>IF(Q1421="Baseline PO cost",U1421,0)</x:f>
        <x:v>0</x:v>
      </x:c>
      <x:c r="X1421" s="12" t="n">
        <x:f>IF(Q1421="Higher PO cost",U1421,0)</x:f>
        <x:v>0</x:v>
      </x:c>
      <x:c r="Y1421" s="12" t="n">
        <x:f>IF(Q1421="Unclassified",U1421,0)</x:f>
        <x:v>0</x:v>
      </x:c>
    </x:row>
    <x:row r="1422" ht="22" customHeight="1">
      <x:c r="A1422" s="2" t="str">
        <x:v>COIL</x:v>
      </x:c>
      <x:c r="B1422" s="2" t="str">
        <x:v>60</x:v>
      </x:c>
      <x:c r="C1422" s="2" t="str">
        <x:v>8WHT12-4</x:v>
      </x:c>
      <x:c r="D1422" s="2" t="str">
        <x:v>6102937</x:v>
      </x:c>
      <x:c r="E1422" s="2" t="str">
        <x:v>0</x:v>
      </x:c>
      <x:c r="F1422" s="2" t="str">
        <x:v>7</x:v>
      </x:c>
      <x:c r="G1422" s="10" t="n">
        <x:v>46255</x:v>
      </x:c>
      <x:c r="H1422" s="10" t="n">
        <x:v>46254</x:v>
      </x:c>
      <x:c r="I1422" s="7" t="n">
        <x:v>25000</x:v>
      </x:c>
      <x:c r="J1422" s="7" t="n">
        <x:v>25000</x:v>
      </x:c>
      <x:c r="K1422" s="7" t="n">
        <x:v>1</x:v>
      </x:c>
      <x:c r="L1422" s="8" t="n">
        <x:v>3.73</x:v>
      </x:c>
      <x:c r="M1422" s="9" t="n">
        <x:v>1050</x:v>
      </x:c>
      <x:c r="N1422" s="2" t="str">
        <x:v>i</x:v>
      </x:c>
      <x:c r="O1422" s="2" t="n">
        <x:v>0</x:v>
      </x:c>
      <x:c r="P1422" s="2" t="n">
        <x:v>100</x:v>
      </x:c>
      <x:c r="Q1422" s="2" t="str">
        <x:v>Baseline PO cost</x:v>
      </x:c>
      <x:c r="R1422" s="2" t="str">
        <x:v>Received</x:v>
      </x:c>
      <x:c r="S1422" s="12" t="n">
        <x:f>IF(AND(ISNUMBER(G1422),G1422&gt;0,G1422&lt;=Summary!$E$5,I1422&gt;0),I1422*K1422,0)</x:f>
        <x:v>25000</x:v>
      </x:c>
      <x:c r="T1422" s="12" t="n">
        <x:f>MIN(S1422,MAX(0,'Inventory detail'!E35-SUM(S1421:S1421)))</x:f>
        <x:v>11200</x:v>
      </x:c>
      <x:c r="U1422" s="12" t="n">
        <x:f>IF(O1422=1,J1422*K1422,0)</x:f>
        <x:v>0</x:v>
      </x:c>
      <x:c r="V1422" s="13" t="str">
        <x:f>IF(O1422=0,"",IF(H1422="","",MAX(H1422,Summary!$E$5)))</x:f>
      </x:c>
      <x:c r="W1422" s="12" t="n">
        <x:f>IF(Q1422="Baseline PO cost",U1422,0)</x:f>
        <x:v>0</x:v>
      </x:c>
      <x:c r="X1422" s="12" t="n">
        <x:f>IF(Q1422="Higher PO cost",U1422,0)</x:f>
        <x:v>0</x:v>
      </x:c>
      <x:c r="Y1422" s="12" t="n">
        <x:f>IF(Q1422="Unclassified",U1422,0)</x:f>
        <x:v>0</x:v>
      </x:c>
    </x:row>
    <x:row r="1423" ht="22" customHeight="1">
      <x:c r="A1423" s="2" t="str">
        <x:v>COIL</x:v>
      </x:c>
      <x:c r="B1423" s="2" t="str">
        <x:v>60</x:v>
      </x:c>
      <x:c r="C1423" s="2" t="str">
        <x:v>8WHT12-4</x:v>
      </x:c>
      <x:c r="D1423" s="2" t="str">
        <x:v>6102932</x:v>
      </x:c>
      <x:c r="E1423" s="2" t="str">
        <x:v>0</x:v>
      </x:c>
      <x:c r="F1423" s="2" t="str">
        <x:v>7</x:v>
      </x:c>
      <x:c r="G1423" s="10" t="n">
        <x:v>46204</x:v>
      </x:c>
      <x:c r="H1423" s="10" t="n">
        <x:v>46205</x:v>
      </x:c>
      <x:c r="I1423" s="7" t="n">
        <x:v>5000</x:v>
      </x:c>
      <x:c r="J1423" s="7" t="n">
        <x:v>5000</x:v>
      </x:c>
      <x:c r="K1423" s="7" t="n">
        <x:v>1</x:v>
      </x:c>
      <x:c r="L1423" s="8" t="n">
        <x:v>3.73</x:v>
      </x:c>
      <x:c r="M1423" s="9" t="n">
        <x:v>210</x:v>
      </x:c>
      <x:c r="N1423" s="2" t="str">
        <x:v>i</x:v>
      </x:c>
      <x:c r="O1423" s="2" t="n">
        <x:v>0</x:v>
      </x:c>
      <x:c r="P1423" s="2" t="n">
        <x:v>100</x:v>
      </x:c>
      <x:c r="Q1423" s="2" t="str">
        <x:v>Baseline PO cost</x:v>
      </x:c>
      <x:c r="R1423" s="2" t="str">
        <x:v>Received</x:v>
      </x:c>
      <x:c r="S1423" s="12" t="n">
        <x:f>IF(AND(ISNUMBER(G1423),G1423&gt;0,G1423&lt;=Summary!$E$5,I1423&gt;0),I1423*K1423,0)</x:f>
        <x:v>5000</x:v>
      </x:c>
      <x:c r="T1423" s="12" t="n">
        <x:f>MIN(S1423,MAX(0,'Inventory detail'!E35-SUM(S1421:S1422)))</x:f>
        <x:v>0</x:v>
      </x:c>
      <x:c r="U1423" s="12" t="n">
        <x:f>IF(O1423=1,J1423*K1423,0)</x:f>
        <x:v>0</x:v>
      </x:c>
      <x:c r="V1423" s="13" t="str">
        <x:f>IF(O1423=0,"",IF(H1423="","",MAX(H1423,Summary!$E$5)))</x:f>
      </x:c>
      <x:c r="W1423" s="12" t="n">
        <x:f>IF(Q1423="Baseline PO cost",U1423,0)</x:f>
        <x:v>0</x:v>
      </x:c>
      <x:c r="X1423" s="12" t="n">
        <x:f>IF(Q1423="Higher PO cost",U1423,0)</x:f>
        <x:v>0</x:v>
      </x:c>
      <x:c r="Y1423" s="12" t="n">
        <x:f>IF(Q1423="Unclassified",U1423,0)</x:f>
        <x:v>0</x:v>
      </x:c>
    </x:row>
    <x:row r="1424" ht="22" customHeight="1">
      <x:c r="A1424" s="2" t="str">
        <x:v>COIL</x:v>
      </x:c>
      <x:c r="B1424" s="2" t="str">
        <x:v>60</x:v>
      </x:c>
      <x:c r="C1424" s="2" t="str">
        <x:v>8WHT12-4</x:v>
      </x:c>
      <x:c r="D1424" s="2" t="str">
        <x:v>6102924</x:v>
      </x:c>
      <x:c r="E1424" s="2" t="str">
        <x:v>0</x:v>
      </x:c>
      <x:c r="F1424" s="2" t="str">
        <x:v>6</x:v>
      </x:c>
      <x:c r="G1424" s="10" t="n">
        <x:v>46185</x:v>
      </x:c>
      <x:c r="H1424" s="10" t="n">
        <x:v>46185</x:v>
      </x:c>
      <x:c r="I1424" s="7" t="n">
        <x:v>22500</x:v>
      </x:c>
      <x:c r="J1424" s="7" t="n">
        <x:v>22500</x:v>
      </x:c>
      <x:c r="K1424" s="7" t="n">
        <x:v>1</x:v>
      </x:c>
      <x:c r="L1424" s="8" t="n">
        <x:v>3.73</x:v>
      </x:c>
      <x:c r="M1424" s="9" t="n">
        <x:v>945</x:v>
      </x:c>
      <x:c r="N1424" s="2" t="str">
        <x:v>i</x:v>
      </x:c>
      <x:c r="O1424" s="2" t="n">
        <x:v>0</x:v>
      </x:c>
      <x:c r="P1424" s="2" t="n">
        <x:v>100</x:v>
      </x:c>
      <x:c r="Q1424" s="2" t="str">
        <x:v>Baseline PO cost</x:v>
      </x:c>
      <x:c r="R1424" s="2" t="str">
        <x:v>Received</x:v>
      </x:c>
      <x:c r="S1424" s="12" t="n">
        <x:f>IF(AND(ISNUMBER(G1424),G1424&gt;0,G1424&lt;=Summary!$E$5,I1424&gt;0),I1424*K1424,0)</x:f>
        <x:v>22500</x:v>
      </x:c>
      <x:c r="T1424" s="12" t="n">
        <x:f>MIN(S1424,MAX(0,'Inventory detail'!E35-SUM(S1421:S1423)))</x:f>
        <x:v>0</x:v>
      </x:c>
      <x:c r="U1424" s="12" t="n">
        <x:f>IF(O1424=1,J1424*K1424,0)</x:f>
        <x:v>0</x:v>
      </x:c>
      <x:c r="V1424" s="13" t="str">
        <x:f>IF(O1424=0,"",IF(H1424="","",MAX(H1424,Summary!$E$5)))</x:f>
      </x:c>
      <x:c r="W1424" s="12" t="n">
        <x:f>IF(Q1424="Baseline PO cost",U1424,0)</x:f>
        <x:v>0</x:v>
      </x:c>
      <x:c r="X1424" s="12" t="n">
        <x:f>IF(Q1424="Higher PO cost",U1424,0)</x:f>
        <x:v>0</x:v>
      </x:c>
      <x:c r="Y1424" s="12" t="n">
        <x:f>IF(Q1424="Unclassified",U1424,0)</x:f>
        <x:v>0</x:v>
      </x:c>
    </x:row>
    <x:row r="1425" ht="22" customHeight="1">
      <x:c r="A1425" s="2" t="str">
        <x:v>COIL</x:v>
      </x:c>
      <x:c r="B1425" s="2" t="str">
        <x:v>60</x:v>
      </x:c>
      <x:c r="C1425" s="2" t="str">
        <x:v>8WHT12-4</x:v>
      </x:c>
      <x:c r="D1425" s="2" t="str">
        <x:v>6102918</x:v>
      </x:c>
      <x:c r="E1425" s="2" t="str">
        <x:v>0</x:v>
      </x:c>
      <x:c r="F1425" s="2" t="str">
        <x:v>7</x:v>
      </x:c>
      <x:c r="G1425" s="10" t="n">
        <x:v>46161</x:v>
      </x:c>
      <x:c r="H1425" s="10" t="n">
        <x:v>46160</x:v>
      </x:c>
      <x:c r="I1425" s="7" t="n">
        <x:v>5000</x:v>
      </x:c>
      <x:c r="J1425" s="7" t="n">
        <x:v>5000</x:v>
      </x:c>
      <x:c r="K1425" s="7" t="n">
        <x:v>1</x:v>
      </x:c>
      <x:c r="L1425" s="8" t="n">
        <x:v>3.73</x:v>
      </x:c>
      <x:c r="M1425" s="9" t="n">
        <x:v>210</x:v>
      </x:c>
      <x:c r="N1425" s="2" t="str">
        <x:v>i</x:v>
      </x:c>
      <x:c r="O1425" s="2" t="n">
        <x:v>0</x:v>
      </x:c>
      <x:c r="P1425" s="2" t="n">
        <x:v>100</x:v>
      </x:c>
      <x:c r="Q1425" s="2" t="str">
        <x:v>Baseline PO cost</x:v>
      </x:c>
      <x:c r="R1425" s="2" t="str">
        <x:v>Received</x:v>
      </x:c>
      <x:c r="S1425" s="12" t="n">
        <x:f>IF(AND(ISNUMBER(G1425),G1425&gt;0,G1425&lt;=Summary!$E$5,I1425&gt;0),I1425*K1425,0)</x:f>
        <x:v>5000</x:v>
      </x:c>
      <x:c r="T1425" s="12" t="n">
        <x:f>MIN(S1425,MAX(0,'Inventory detail'!E35-SUM(S1421:S1424)))</x:f>
        <x:v>0</x:v>
      </x:c>
      <x:c r="U1425" s="12" t="n">
        <x:f>IF(O1425=1,J1425*K1425,0)</x:f>
        <x:v>0</x:v>
      </x:c>
      <x:c r="V1425" s="13" t="str">
        <x:f>IF(O1425=0,"",IF(H1425="","",MAX(H1425,Summary!$E$5)))</x:f>
      </x:c>
      <x:c r="W1425" s="12" t="n">
        <x:f>IF(Q1425="Baseline PO cost",U1425,0)</x:f>
        <x:v>0</x:v>
      </x:c>
      <x:c r="X1425" s="12" t="n">
        <x:f>IF(Q1425="Higher PO cost",U1425,0)</x:f>
        <x:v>0</x:v>
      </x:c>
      <x:c r="Y1425" s="12" t="n">
        <x:f>IF(Q1425="Unclassified",U1425,0)</x:f>
        <x:v>0</x:v>
      </x:c>
    </x:row>
    <x:row r="1426" ht="22" customHeight="1">
      <x:c r="A1426" s="2" t="str">
        <x:v>COIL</x:v>
      </x:c>
      <x:c r="B1426" s="2" t="str">
        <x:v>60</x:v>
      </x:c>
      <x:c r="C1426" s="2" t="str">
        <x:v>8WHT12-4</x:v>
      </x:c>
      <x:c r="D1426" s="2" t="str">
        <x:v>6102911</x:v>
      </x:c>
      <x:c r="E1426" s="2" t="str">
        <x:v>0</x:v>
      </x:c>
      <x:c r="F1426" s="2" t="str">
        <x:v>5</x:v>
      </x:c>
      <x:c r="G1426" s="10" t="n">
        <x:v>46128</x:v>
      </x:c>
      <x:c r="H1426" s="10" t="n">
        <x:v>46129</x:v>
      </x:c>
      <x:c r="I1426" s="7" t="n">
        <x:v>10000</x:v>
      </x:c>
      <x:c r="J1426" s="7" t="n">
        <x:v>10000</x:v>
      </x:c>
      <x:c r="K1426" s="7" t="n">
        <x:v>1</x:v>
      </x:c>
      <x:c r="L1426" s="8" t="n">
        <x:v>3.73</x:v>
      </x:c>
      <x:c r="M1426" s="9" t="n">
        <x:v>408</x:v>
      </x:c>
      <x:c r="N1426" s="2" t="str">
        <x:v>i</x:v>
      </x:c>
      <x:c r="O1426" s="2" t="n">
        <x:v>0</x:v>
      </x:c>
      <x:c r="P1426" s="2" t="n">
        <x:v>100</x:v>
      </x:c>
      <x:c r="Q1426" s="2" t="str">
        <x:v>Baseline PO cost</x:v>
      </x:c>
      <x:c r="R1426" s="2" t="str">
        <x:v>Received</x:v>
      </x:c>
      <x:c r="S1426" s="12" t="n">
        <x:f>IF(AND(ISNUMBER(G1426),G1426&gt;0,G1426&lt;=Summary!$E$5,I1426&gt;0),I1426*K1426,0)</x:f>
        <x:v>10000</x:v>
      </x:c>
      <x:c r="T1426" s="12" t="n">
        <x:f>MIN(S1426,MAX(0,'Inventory detail'!E35-SUM(S1421:S1425)))</x:f>
        <x:v>0</x:v>
      </x:c>
      <x:c r="U1426" s="12" t="n">
        <x:f>IF(O1426=1,J1426*K1426,0)</x:f>
        <x:v>0</x:v>
      </x:c>
      <x:c r="V1426" s="13" t="str">
        <x:f>IF(O1426=0,"",IF(H1426="","",MAX(H1426,Summary!$E$5)))</x:f>
      </x:c>
      <x:c r="W1426" s="12" t="n">
        <x:f>IF(Q1426="Baseline PO cost",U1426,0)</x:f>
        <x:v>0</x:v>
      </x:c>
      <x:c r="X1426" s="12" t="n">
        <x:f>IF(Q1426="Higher PO cost",U1426,0)</x:f>
        <x:v>0</x:v>
      </x:c>
      <x:c r="Y1426" s="12" t="n">
        <x:f>IF(Q1426="Unclassified",U1426,0)</x:f>
        <x:v>0</x:v>
      </x:c>
    </x:row>
    <x:row r="1427" ht="22" customHeight="1">
      <x:c r="A1427" s="2" t="str">
        <x:v>COIL</x:v>
      </x:c>
      <x:c r="B1427" s="2" t="str">
        <x:v>60</x:v>
      </x:c>
      <x:c r="C1427" s="2" t="str">
        <x:v>8WHT12-4</x:v>
      </x:c>
      <x:c r="D1427" s="2" t="str">
        <x:v>6102905</x:v>
      </x:c>
      <x:c r="E1427" s="2" t="str">
        <x:v>0</x:v>
      </x:c>
      <x:c r="F1427" s="2" t="str">
        <x:v>9</x:v>
      </x:c>
      <x:c r="G1427" s="10" t="n">
        <x:v>46111</x:v>
      </x:c>
      <x:c r="H1427" s="10" t="n">
        <x:v>46122</x:v>
      </x:c>
      <x:c r="I1427" s="7" t="n">
        <x:v>10000</x:v>
      </x:c>
      <x:c r="J1427" s="7" t="n">
        <x:v>10000</x:v>
      </x:c>
      <x:c r="K1427" s="7" t="n">
        <x:v>1</x:v>
      </x:c>
      <x:c r="L1427" s="8" t="n">
        <x:v>3.73</x:v>
      </x:c>
      <x:c r="M1427" s="9" t="n">
        <x:v>408</x:v>
      </x:c>
      <x:c r="N1427" s="2" t="str">
        <x:v>i</x:v>
      </x:c>
      <x:c r="O1427" s="2" t="n">
        <x:v>0</x:v>
      </x:c>
      <x:c r="P1427" s="2" t="n">
        <x:v>100</x:v>
      </x:c>
      <x:c r="Q1427" s="2" t="str">
        <x:v>Baseline PO cost</x:v>
      </x:c>
      <x:c r="R1427" s="2" t="str">
        <x:v>Received</x:v>
      </x:c>
      <x:c r="S1427" s="12" t="n">
        <x:f>IF(AND(ISNUMBER(G1427),G1427&gt;0,G1427&lt;=Summary!$E$5,I1427&gt;0),I1427*K1427,0)</x:f>
        <x:v>10000</x:v>
      </x:c>
      <x:c r="T1427" s="12" t="n">
        <x:f>MIN(S1427,MAX(0,'Inventory detail'!E35-SUM(S1421:S1426)))</x:f>
        <x:v>0</x:v>
      </x:c>
      <x:c r="U1427" s="12" t="n">
        <x:f>IF(O1427=1,J1427*K1427,0)</x:f>
        <x:v>0</x:v>
      </x:c>
      <x:c r="V1427" s="13" t="str">
        <x:f>IF(O1427=0,"",IF(H1427="","",MAX(H1427,Summary!$E$5)))</x:f>
      </x:c>
      <x:c r="W1427" s="12" t="n">
        <x:f>IF(Q1427="Baseline PO cost",U1427,0)</x:f>
        <x:v>0</x:v>
      </x:c>
      <x:c r="X1427" s="12" t="n">
        <x:f>IF(Q1427="Higher PO cost",U1427,0)</x:f>
        <x:v>0</x:v>
      </x:c>
      <x:c r="Y1427" s="12" t="n">
        <x:f>IF(Q1427="Unclassified",U1427,0)</x:f>
        <x:v>0</x:v>
      </x:c>
    </x:row>
    <x:row r="1428" ht="22" customHeight="1">
      <x:c r="A1428" s="2" t="str">
        <x:v>COIL</x:v>
      </x:c>
      <x:c r="B1428" s="2" t="str">
        <x:v>60</x:v>
      </x:c>
      <x:c r="C1428" s="2" t="str">
        <x:v>8WHT12-4</x:v>
      </x:c>
      <x:c r="D1428" s="2" t="str">
        <x:v>6102897</x:v>
      </x:c>
      <x:c r="E1428" s="2" t="str">
        <x:v>0</x:v>
      </x:c>
      <x:c r="F1428" s="2" t="str">
        <x:v>6</x:v>
      </x:c>
      <x:c r="G1428" s="10" t="n">
        <x:v>46086</x:v>
      </x:c>
      <x:c r="H1428" s="10" t="n">
        <x:v>46094</x:v>
      </x:c>
      <x:c r="I1428" s="7" t="n">
        <x:v>15000</x:v>
      </x:c>
      <x:c r="J1428" s="7" t="n">
        <x:v>15000</x:v>
      </x:c>
      <x:c r="K1428" s="7" t="n">
        <x:v>1</x:v>
      </x:c>
      <x:c r="L1428" s="8" t="n">
        <x:v>3.73</x:v>
      </x:c>
      <x:c r="M1428" s="9" t="n">
        <x:v>612</x:v>
      </x:c>
      <x:c r="N1428" s="2" t="str">
        <x:v>i</x:v>
      </x:c>
      <x:c r="O1428" s="2" t="n">
        <x:v>0</x:v>
      </x:c>
      <x:c r="P1428" s="2" t="n">
        <x:v>100</x:v>
      </x:c>
      <x:c r="Q1428" s="2" t="str">
        <x:v>Baseline PO cost</x:v>
      </x:c>
      <x:c r="R1428" s="2" t="str">
        <x:v>Received</x:v>
      </x:c>
      <x:c r="S1428" s="12" t="n">
        <x:f>IF(AND(ISNUMBER(G1428),G1428&gt;0,G1428&lt;=Summary!$E$5,I1428&gt;0),I1428*K1428,0)</x:f>
        <x:v>15000</x:v>
      </x:c>
      <x:c r="T1428" s="12" t="n">
        <x:f>MIN(S1428,MAX(0,'Inventory detail'!E35-SUM(S1421:S1427)))</x:f>
        <x:v>0</x:v>
      </x:c>
      <x:c r="U1428" s="12" t="n">
        <x:f>IF(O1428=1,J1428*K1428,0)</x:f>
        <x:v>0</x:v>
      </x:c>
      <x:c r="V1428" s="13" t="str">
        <x:f>IF(O1428=0,"",IF(H1428="","",MAX(H1428,Summary!$E$5)))</x:f>
      </x:c>
      <x:c r="W1428" s="12" t="n">
        <x:f>IF(Q1428="Baseline PO cost",U1428,0)</x:f>
        <x:v>0</x:v>
      </x:c>
      <x:c r="X1428" s="12" t="n">
        <x:f>IF(Q1428="Higher PO cost",U1428,0)</x:f>
        <x:v>0</x:v>
      </x:c>
      <x:c r="Y1428" s="12" t="n">
        <x:f>IF(Q1428="Unclassified",U1428,0)</x:f>
        <x:v>0</x:v>
      </x:c>
    </x:row>
    <x:row r="1429" ht="22" customHeight="1">
      <x:c r="A1429" s="2" t="str">
        <x:v>COIL</x:v>
      </x:c>
      <x:c r="B1429" s="2" t="str">
        <x:v>60</x:v>
      </x:c>
      <x:c r="C1429" s="2" t="str">
        <x:v>8WHT12-4</x:v>
      </x:c>
      <x:c r="D1429" s="2" t="str">
        <x:v>6102892</x:v>
      </x:c>
      <x:c r="E1429" s="2" t="str">
        <x:v>0</x:v>
      </x:c>
      <x:c r="F1429" s="2" t="str">
        <x:v>8</x:v>
      </x:c>
      <x:c r="G1429" s="10" t="n">
        <x:v>46059</x:v>
      </x:c>
      <x:c r="H1429" s="10" t="n">
        <x:v>46059</x:v>
      </x:c>
      <x:c r="I1429" s="7" t="n">
        <x:v>5000</x:v>
      </x:c>
      <x:c r="J1429" s="7" t="n">
        <x:v>5000</x:v>
      </x:c>
      <x:c r="K1429" s="7" t="n">
        <x:v>1</x:v>
      </x:c>
      <x:c r="L1429" s="8" t="n">
        <x:v>3.73</x:v>
      </x:c>
      <x:c r="M1429" s="9" t="n">
        <x:v>204</x:v>
      </x:c>
      <x:c r="N1429" s="2" t="str">
        <x:v>i</x:v>
      </x:c>
      <x:c r="O1429" s="2" t="n">
        <x:v>0</x:v>
      </x:c>
      <x:c r="P1429" s="2" t="n">
        <x:v>100</x:v>
      </x:c>
      <x:c r="Q1429" s="2" t="str">
        <x:v>Baseline PO cost</x:v>
      </x:c>
      <x:c r="R1429" s="2" t="str">
        <x:v>Received</x:v>
      </x:c>
      <x:c r="S1429" s="12" t="n">
        <x:f>IF(AND(ISNUMBER(G1429),G1429&gt;0,G1429&lt;=Summary!$E$5,I1429&gt;0),I1429*K1429,0)</x:f>
        <x:v>5000</x:v>
      </x:c>
      <x:c r="T1429" s="12" t="n">
        <x:f>MIN(S1429,MAX(0,'Inventory detail'!E35-SUM(S1421:S1428)))</x:f>
        <x:v>0</x:v>
      </x:c>
      <x:c r="U1429" s="12" t="n">
        <x:f>IF(O1429=1,J1429*K1429,0)</x:f>
        <x:v>0</x:v>
      </x:c>
      <x:c r="V1429" s="13" t="str">
        <x:f>IF(O1429=0,"",IF(H1429="","",MAX(H1429,Summary!$E$5)))</x:f>
      </x:c>
      <x:c r="W1429" s="12" t="n">
        <x:f>IF(Q1429="Baseline PO cost",U1429,0)</x:f>
        <x:v>0</x:v>
      </x:c>
      <x:c r="X1429" s="12" t="n">
        <x:f>IF(Q1429="Higher PO cost",U1429,0)</x:f>
        <x:v>0</x:v>
      </x:c>
      <x:c r="Y1429" s="12" t="n">
        <x:f>IF(Q1429="Unclassified",U1429,0)</x:f>
        <x:v>0</x:v>
      </x:c>
    </x:row>
    <x:row r="1430" ht="22" customHeight="1">
      <x:c r="A1430" s="2" t="str">
        <x:v>COIL</x:v>
      </x:c>
      <x:c r="B1430" s="2" t="str">
        <x:v>60</x:v>
      </x:c>
      <x:c r="C1430" s="2" t="str">
        <x:v>8WHT12-4</x:v>
      </x:c>
      <x:c r="D1430" s="2" t="str">
        <x:v>6102962</x:v>
      </x:c>
      <x:c r="E1430" s="2" t="str">
        <x:v>0</x:v>
      </x:c>
      <x:c r="F1430" s="2" t="str">
        <x:v>7</x:v>
      </x:c>
      <x:c r="G1430" s="10"/>
      <x:c r="H1430" s="10" t="n">
        <x:v>46346</x:v>
      </x:c>
      <x:c r="I1430" s="7" t="n">
        <x:v>10000</x:v>
      </x:c>
      <x:c r="J1430" s="7" t="n">
        <x:v>10000</x:v>
      </x:c>
      <x:c r="K1430" s="7" t="n">
        <x:v>1</x:v>
      </x:c>
      <x:c r="L1430" s="8" t="n">
        <x:v>3.73</x:v>
      </x:c>
      <x:c r="M1430" s="9" t="n">
        <x:v>0</x:v>
      </x:c>
      <x:c r="N1430" s="2" t="str">
        <x:v>a</x:v>
      </x:c>
      <x:c r="O1430" s="2" t="n">
        <x:v>1</x:v>
      </x:c>
      <x:c r="P1430" s="2" t="n">
        <x:v>100</x:v>
      </x:c>
      <x:c r="Q1430" s="2" t="str">
        <x:v>Baseline PO cost</x:v>
      </x:c>
      <x:c r="R1430" s="2" t="str">
        <x:v>Incoming active PO</x:v>
      </x:c>
      <x:c r="S1430" s="12" t="n">
        <x:f>IF(AND(ISNUMBER(G1430),G1430&gt;0,G1430&lt;=Summary!$E$5,I1430&gt;0),I1430*K1430,0)</x:f>
        <x:v>0</x:v>
      </x:c>
      <x:c r="T1430" s="12" t="n">
        <x:f>MIN(S1430,MAX(0,'Inventory detail'!E35-SUM(S1421:S1429)))</x:f>
        <x:v>0</x:v>
      </x:c>
      <x:c r="U1430" s="12" t="n">
        <x:f>IF(O1430=1,J1430*K1430,0)</x:f>
        <x:v>10000</x:v>
      </x:c>
      <x:c r="V1430" s="13" t="n">
        <x:f>IF(O1430=0,"",IF(H1430="","",MAX(H1430,Summary!$E$5)))</x:f>
        <x:v>46346</x:v>
      </x:c>
      <x:c r="W1430" s="12" t="n">
        <x:f>IF(Q1430="Baseline PO cost",U1430,0)</x:f>
        <x:v>10000</x:v>
      </x:c>
      <x:c r="X1430" s="12" t="n">
        <x:f>IF(Q1430="Higher PO cost",U1430,0)</x:f>
        <x:v>0</x:v>
      </x:c>
      <x:c r="Y1430" s="12" t="n">
        <x:f>IF(Q1430="Unclassified",U1430,0)</x:f>
        <x:v>0</x:v>
      </x:c>
    </x:row>
    <x:row r="1431" ht="22" customHeight="1">
      <x:c r="A1431" s="2" t="str">
        <x:v>COIL</x:v>
      </x:c>
      <x:c r="B1431" s="2" t="str">
        <x:v>60</x:v>
      </x:c>
      <x:c r="C1431" s="2" t="str">
        <x:v>8WHT12-4</x:v>
      </x:c>
      <x:c r="D1431" s="2" t="str">
        <x:v>6102953</x:v>
      </x:c>
      <x:c r="E1431" s="2" t="str">
        <x:v>0</x:v>
      </x:c>
      <x:c r="F1431" s="2" t="str">
        <x:v>6</x:v>
      </x:c>
      <x:c r="G1431" s="10"/>
      <x:c r="H1431" s="10" t="n">
        <x:v>46325</x:v>
      </x:c>
      <x:c r="I1431" s="7" t="n">
        <x:v>2500</x:v>
      </x:c>
      <x:c r="J1431" s="7" t="n">
        <x:v>2500</x:v>
      </x:c>
      <x:c r="K1431" s="7" t="n">
        <x:v>1</x:v>
      </x:c>
      <x:c r="L1431" s="8" t="n">
        <x:v>3.73</x:v>
      </x:c>
      <x:c r="M1431" s="9" t="n">
        <x:v>0</x:v>
      </x:c>
      <x:c r="N1431" s="2" t="str">
        <x:v>a</x:v>
      </x:c>
      <x:c r="O1431" s="2" t="n">
        <x:v>1</x:v>
      </x:c>
      <x:c r="P1431" s="2" t="n">
        <x:v>100</x:v>
      </x:c>
      <x:c r="Q1431" s="2" t="str">
        <x:v>Baseline PO cost</x:v>
      </x:c>
      <x:c r="R1431" s="2" t="str">
        <x:v>Incoming active PO</x:v>
      </x:c>
      <x:c r="S1431" s="12" t="n">
        <x:f>IF(AND(ISNUMBER(G1431),G1431&gt;0,G1431&lt;=Summary!$E$5,I1431&gt;0),I1431*K1431,0)</x:f>
        <x:v>0</x:v>
      </x:c>
      <x:c r="T1431" s="12" t="n">
        <x:f>MIN(S1431,MAX(0,'Inventory detail'!E35-SUM(S1421:S1430)))</x:f>
        <x:v>0</x:v>
      </x:c>
      <x:c r="U1431" s="12" t="n">
        <x:f>IF(O1431=1,J1431*K1431,0)</x:f>
        <x:v>2500</x:v>
      </x:c>
      <x:c r="V1431" s="13" t="n">
        <x:f>IF(O1431=0,"",IF(H1431="","",MAX(H1431,Summary!$E$5)))</x:f>
        <x:v>46325</x:v>
      </x:c>
      <x:c r="W1431" s="12" t="n">
        <x:f>IF(Q1431="Baseline PO cost",U1431,0)</x:f>
        <x:v>2500</x:v>
      </x:c>
      <x:c r="X1431" s="12" t="n">
        <x:f>IF(Q1431="Higher PO cost",U1431,0)</x:f>
        <x:v>0</x:v>
      </x:c>
      <x:c r="Y1431" s="12" t="n">
        <x:f>IF(Q1431="Unclassified",U1431,0)</x:f>
        <x:v>0</x:v>
      </x:c>
    </x:row>
    <x:row r="1432" ht="22" customHeight="1">
      <x:c r="A1432" s="2" t="str">
        <x:v>COIL</x:v>
      </x:c>
      <x:c r="B1432" s="2" t="str">
        <x:v>60</x:v>
      </x:c>
      <x:c r="C1432" s="2" t="str">
        <x:v>8WHT36-4</x:v>
      </x:c>
      <x:c r="D1432" s="2" t="str">
        <x:v>6102892</x:v>
      </x:c>
      <x:c r="E1432" s="2" t="str">
        <x:v>0</x:v>
      </x:c>
      <x:c r="F1432" s="2" t="str">
        <x:v>38</x:v>
      </x:c>
      <x:c r="G1432" s="10" t="n">
        <x:v>46059</x:v>
      </x:c>
      <x:c r="H1432" s="10" t="n">
        <x:v>46059</x:v>
      </x:c>
      <x:c r="I1432" s="7" t="n">
        <x:v>2500</x:v>
      </x:c>
      <x:c r="J1432" s="7" t="n">
        <x:v>2500</x:v>
      </x:c>
      <x:c r="K1432" s="7" t="n">
        <x:v>1</x:v>
      </x:c>
      <x:c r="L1432" s="8" t="n">
        <x:v>12.79</x:v>
      </x:c>
      <x:c r="M1432" s="9" t="n">
        <x:v>350.25</x:v>
      </x:c>
      <x:c r="N1432" s="2" t="str">
        <x:v>i</x:v>
      </x:c>
      <x:c r="O1432" s="2" t="n">
        <x:v>0</x:v>
      </x:c>
      <x:c r="P1432" s="2" t="n">
        <x:v>100</x:v>
      </x:c>
      <x:c r="Q1432" s="2" t="str">
        <x:v>Baseline PO cost</x:v>
      </x:c>
      <x:c r="R1432" s="2" t="str">
        <x:v>Received</x:v>
      </x:c>
      <x:c r="S1432" s="12" t="n">
        <x:f>IF(AND(ISNUMBER(G1432),G1432&gt;0,G1432&lt;=Summary!$E$5,I1432&gt;0),I1432*K1432,0)</x:f>
        <x:v>2500</x:v>
      </x:c>
      <x:c r="T1432" s="12" t="n">
        <x:f>MIN(S1432,MAX(0,'Inventory detail'!E442-0))</x:f>
        <x:v>1500</x:v>
      </x:c>
      <x:c r="U1432" s="12" t="n">
        <x:f>IF(O1432=1,J1432*K1432,0)</x:f>
        <x:v>0</x:v>
      </x:c>
      <x:c r="V1432" s="13" t="str">
        <x:f>IF(O1432=0,"",IF(H1432="","",MAX(H1432,Summary!$E$5)))</x:f>
      </x:c>
      <x:c r="W1432" s="12" t="n">
        <x:f>IF(Q1432="Baseline PO cost",U1432,0)</x:f>
        <x:v>0</x:v>
      </x:c>
      <x:c r="X1432" s="12" t="n">
        <x:f>IF(Q1432="Higher PO cost",U1432,0)</x:f>
        <x:v>0</x:v>
      </x:c>
      <x:c r="Y1432" s="12" t="n">
        <x:f>IF(Q1432="Unclassified",U1432,0)</x:f>
        <x:v>0</x:v>
      </x:c>
    </x:row>
    <x:row r="1433" ht="22" customHeight="1">
      <x:c r="A1433" s="2" t="str">
        <x:v>COIL</x:v>
      </x:c>
      <x:c r="B1433" s="2" t="str">
        <x:v>60</x:v>
      </x:c>
      <x:c r="C1433" s="2" t="str">
        <x:v>9BLK12-4</x:v>
      </x:c>
      <x:c r="D1433" s="2" t="str">
        <x:v>6102947</x:v>
      </x:c>
      <x:c r="E1433" s="2" t="str">
        <x:v>0</x:v>
      </x:c>
      <x:c r="F1433" s="2" t="str">
        <x:v>9</x:v>
      </x:c>
      <x:c r="G1433" s="10" t="n">
        <x:v>46301</x:v>
      </x:c>
      <x:c r="H1433" s="10" t="n">
        <x:v>46304</x:v>
      </x:c>
      <x:c r="I1433" s="7" t="n">
        <x:v>44100</x:v>
      </x:c>
      <x:c r="J1433" s="7" t="n">
        <x:v>44100</x:v>
      </x:c>
      <x:c r="K1433" s="7" t="n">
        <x:v>1</x:v>
      </x:c>
      <x:c r="L1433" s="8" t="n">
        <x:v>3.5</x:v>
      </x:c>
      <x:c r="M1433" s="9" t="n">
        <x:v>1737.54</x:v>
      </x:c>
      <x:c r="N1433" s="2" t="str">
        <x:v>i</x:v>
      </x:c>
      <x:c r="O1433" s="2" t="n">
        <x:v>0</x:v>
      </x:c>
      <x:c r="P1433" s="2" t="n">
        <x:v>100</x:v>
      </x:c>
      <x:c r="Q1433" s="2" t="str">
        <x:v>Baseline PO cost</x:v>
      </x:c>
      <x:c r="R1433" s="2" t="str">
        <x:v>Received</x:v>
      </x:c>
      <x:c r="S1433" s="12" t="n">
        <x:f>IF(AND(ISNUMBER(G1433),G1433&gt;0,G1433&lt;=Summary!$E$5,I1433&gt;0),I1433*K1433,0)</x:f>
        <x:v>44100</x:v>
      </x:c>
      <x:c r="T1433" s="12" t="n">
        <x:f>MIN(S1433,MAX(0,'Inventory detail'!E23-0))</x:f>
        <x:v>41300</x:v>
      </x:c>
      <x:c r="U1433" s="12" t="n">
        <x:f>IF(O1433=1,J1433*K1433,0)</x:f>
        <x:v>0</x:v>
      </x:c>
      <x:c r="V1433" s="13" t="str">
        <x:f>IF(O1433=0,"",IF(H1433="","",MAX(H1433,Summary!$E$5)))</x:f>
      </x:c>
      <x:c r="W1433" s="12" t="n">
        <x:f>IF(Q1433="Baseline PO cost",U1433,0)</x:f>
        <x:v>0</x:v>
      </x:c>
      <x:c r="X1433" s="12" t="n">
        <x:f>IF(Q1433="Higher PO cost",U1433,0)</x:f>
        <x:v>0</x:v>
      </x:c>
      <x:c r="Y1433" s="12" t="n">
        <x:f>IF(Q1433="Unclassified",U1433,0)</x:f>
        <x:v>0</x:v>
      </x:c>
    </x:row>
    <x:row r="1434" ht="22" customHeight="1">
      <x:c r="A1434" s="2" t="str">
        <x:v>COIL</x:v>
      </x:c>
      <x:c r="B1434" s="2" t="str">
        <x:v>60</x:v>
      </x:c>
      <x:c r="C1434" s="2" t="str">
        <x:v>9BLK12-4</x:v>
      </x:c>
      <x:c r="D1434" s="2" t="str">
        <x:v>6102937</x:v>
      </x:c>
      <x:c r="E1434" s="2" t="str">
        <x:v>0</x:v>
      </x:c>
      <x:c r="F1434" s="2" t="str">
        <x:v>8</x:v>
      </x:c>
      <x:c r="G1434" s="10" t="n">
        <x:v>46255</x:v>
      </x:c>
      <x:c r="H1434" s="10" t="n">
        <x:v>46254</x:v>
      </x:c>
      <x:c r="I1434" s="7" t="n">
        <x:v>10500</x:v>
      </x:c>
      <x:c r="J1434" s="7" t="n">
        <x:v>10500</x:v>
      </x:c>
      <x:c r="K1434" s="7" t="n">
        <x:v>1</x:v>
      </x:c>
      <x:c r="L1434" s="8" t="n">
        <x:v>3.5</x:v>
      </x:c>
      <x:c r="M1434" s="9" t="n">
        <x:v>413.7</x:v>
      </x:c>
      <x:c r="N1434" s="2" t="str">
        <x:v>i</x:v>
      </x:c>
      <x:c r="O1434" s="2" t="n">
        <x:v>0</x:v>
      </x:c>
      <x:c r="P1434" s="2" t="n">
        <x:v>100</x:v>
      </x:c>
      <x:c r="Q1434" s="2" t="str">
        <x:v>Baseline PO cost</x:v>
      </x:c>
      <x:c r="R1434" s="2" t="str">
        <x:v>Received</x:v>
      </x:c>
      <x:c r="S1434" s="12" t="n">
        <x:f>IF(AND(ISNUMBER(G1434),G1434&gt;0,G1434&lt;=Summary!$E$5,I1434&gt;0),I1434*K1434,0)</x:f>
        <x:v>10500</x:v>
      </x:c>
      <x:c r="T1434" s="12" t="n">
        <x:f>MIN(S1434,MAX(0,'Inventory detail'!E23-SUM(S1433:S1433)))</x:f>
        <x:v>0</x:v>
      </x:c>
      <x:c r="U1434" s="12" t="n">
        <x:f>IF(O1434=1,J1434*K1434,0)</x:f>
        <x:v>0</x:v>
      </x:c>
      <x:c r="V1434" s="13" t="str">
        <x:f>IF(O1434=0,"",IF(H1434="","",MAX(H1434,Summary!$E$5)))</x:f>
      </x:c>
      <x:c r="W1434" s="12" t="n">
        <x:f>IF(Q1434="Baseline PO cost",U1434,0)</x:f>
        <x:v>0</x:v>
      </x:c>
      <x:c r="X1434" s="12" t="n">
        <x:f>IF(Q1434="Higher PO cost",U1434,0)</x:f>
        <x:v>0</x:v>
      </x:c>
      <x:c r="Y1434" s="12" t="n">
        <x:f>IF(Q1434="Unclassified",U1434,0)</x:f>
        <x:v>0</x:v>
      </x:c>
    </x:row>
    <x:row r="1435" ht="22" customHeight="1">
      <x:c r="A1435" s="2" t="str">
        <x:v>COIL</x:v>
      </x:c>
      <x:c r="B1435" s="2" t="str">
        <x:v>60</x:v>
      </x:c>
      <x:c r="C1435" s="2" t="str">
        <x:v>9BLK12-4</x:v>
      </x:c>
      <x:c r="D1435" s="2" t="str">
        <x:v>6102932</x:v>
      </x:c>
      <x:c r="E1435" s="2" t="str">
        <x:v>0</x:v>
      </x:c>
      <x:c r="F1435" s="2" t="str">
        <x:v>8</x:v>
      </x:c>
      <x:c r="G1435" s="10" t="n">
        <x:v>46204</x:v>
      </x:c>
      <x:c r="H1435" s="10" t="n">
        <x:v>46205</x:v>
      </x:c>
      <x:c r="I1435" s="7" t="n">
        <x:v>14700</x:v>
      </x:c>
      <x:c r="J1435" s="7" t="n">
        <x:v>14700</x:v>
      </x:c>
      <x:c r="K1435" s="7" t="n">
        <x:v>1</x:v>
      </x:c>
      <x:c r="L1435" s="8" t="n">
        <x:v>3.5</x:v>
      </x:c>
      <x:c r="M1435" s="9" t="n">
        <x:v>579.18</x:v>
      </x:c>
      <x:c r="N1435" s="2" t="str">
        <x:v>i</x:v>
      </x:c>
      <x:c r="O1435" s="2" t="n">
        <x:v>0</x:v>
      </x:c>
      <x:c r="P1435" s="2" t="n">
        <x:v>100</x:v>
      </x:c>
      <x:c r="Q1435" s="2" t="str">
        <x:v>Baseline PO cost</x:v>
      </x:c>
      <x:c r="R1435" s="2" t="str">
        <x:v>Received</x:v>
      </x:c>
      <x:c r="S1435" s="12" t="n">
        <x:f>IF(AND(ISNUMBER(G1435),G1435&gt;0,G1435&lt;=Summary!$E$5,I1435&gt;0),I1435*K1435,0)</x:f>
        <x:v>14700</x:v>
      </x:c>
      <x:c r="T1435" s="12" t="n">
        <x:f>MIN(S1435,MAX(0,'Inventory detail'!E23-SUM(S1433:S1434)))</x:f>
        <x:v>0</x:v>
      </x:c>
      <x:c r="U1435" s="12" t="n">
        <x:f>IF(O1435=1,J1435*K1435,0)</x:f>
        <x:v>0</x:v>
      </x:c>
      <x:c r="V1435" s="13" t="str">
        <x:f>IF(O1435=0,"",IF(H1435="","",MAX(H1435,Summary!$E$5)))</x:f>
      </x:c>
      <x:c r="W1435" s="12" t="n">
        <x:f>IF(Q1435="Baseline PO cost",U1435,0)</x:f>
        <x:v>0</x:v>
      </x:c>
      <x:c r="X1435" s="12" t="n">
        <x:f>IF(Q1435="Higher PO cost",U1435,0)</x:f>
        <x:v>0</x:v>
      </x:c>
      <x:c r="Y1435" s="12" t="n">
        <x:f>IF(Q1435="Unclassified",U1435,0)</x:f>
        <x:v>0</x:v>
      </x:c>
    </x:row>
    <x:row r="1436" ht="22" customHeight="1">
      <x:c r="A1436" s="2" t="str">
        <x:v>COIL</x:v>
      </x:c>
      <x:c r="B1436" s="2" t="str">
        <x:v>60</x:v>
      </x:c>
      <x:c r="C1436" s="2" t="str">
        <x:v>9BLK12-4</x:v>
      </x:c>
      <x:c r="D1436" s="2" t="str">
        <x:v>6102924</x:v>
      </x:c>
      <x:c r="E1436" s="2" t="str">
        <x:v>0</x:v>
      </x:c>
      <x:c r="F1436" s="2" t="str">
        <x:v>7</x:v>
      </x:c>
      <x:c r="G1436" s="10" t="n">
        <x:v>46185</x:v>
      </x:c>
      <x:c r="H1436" s="10" t="n">
        <x:v>46185</x:v>
      </x:c>
      <x:c r="I1436" s="7" t="n">
        <x:v>10500</x:v>
      </x:c>
      <x:c r="J1436" s="7" t="n">
        <x:v>10500</x:v>
      </x:c>
      <x:c r="K1436" s="7" t="n">
        <x:v>1</x:v>
      </x:c>
      <x:c r="L1436" s="8" t="n">
        <x:v>3.5</x:v>
      </x:c>
      <x:c r="M1436" s="9" t="n">
        <x:v>413.7</x:v>
      </x:c>
      <x:c r="N1436" s="2" t="str">
        <x:v>i</x:v>
      </x:c>
      <x:c r="O1436" s="2" t="n">
        <x:v>0</x:v>
      </x:c>
      <x:c r="P1436" s="2" t="n">
        <x:v>100</x:v>
      </x:c>
      <x:c r="Q1436" s="2" t="str">
        <x:v>Baseline PO cost</x:v>
      </x:c>
      <x:c r="R1436" s="2" t="str">
        <x:v>Received</x:v>
      </x:c>
      <x:c r="S1436" s="12" t="n">
        <x:f>IF(AND(ISNUMBER(G1436),G1436&gt;0,G1436&lt;=Summary!$E$5,I1436&gt;0),I1436*K1436,0)</x:f>
        <x:v>10500</x:v>
      </x:c>
      <x:c r="T1436" s="12" t="n">
        <x:f>MIN(S1436,MAX(0,'Inventory detail'!E23-SUM(S1433:S1435)))</x:f>
        <x:v>0</x:v>
      </x:c>
      <x:c r="U1436" s="12" t="n">
        <x:f>IF(O1436=1,J1436*K1436,0)</x:f>
        <x:v>0</x:v>
      </x:c>
      <x:c r="V1436" s="13" t="str">
        <x:f>IF(O1436=0,"",IF(H1436="","",MAX(H1436,Summary!$E$5)))</x:f>
      </x:c>
      <x:c r="W1436" s="12" t="n">
        <x:f>IF(Q1436="Baseline PO cost",U1436,0)</x:f>
        <x:v>0</x:v>
      </x:c>
      <x:c r="X1436" s="12" t="n">
        <x:f>IF(Q1436="Higher PO cost",U1436,0)</x:f>
        <x:v>0</x:v>
      </x:c>
      <x:c r="Y1436" s="12" t="n">
        <x:f>IF(Q1436="Unclassified",U1436,0)</x:f>
        <x:v>0</x:v>
      </x:c>
    </x:row>
    <x:row r="1437" ht="22" customHeight="1">
      <x:c r="A1437" s="2" t="str">
        <x:v>COIL</x:v>
      </x:c>
      <x:c r="B1437" s="2" t="str">
        <x:v>60</x:v>
      </x:c>
      <x:c r="C1437" s="2" t="str">
        <x:v>9BLK12-4</x:v>
      </x:c>
      <x:c r="D1437" s="2" t="str">
        <x:v>6102918</x:v>
      </x:c>
      <x:c r="E1437" s="2" t="str">
        <x:v>0</x:v>
      </x:c>
      <x:c r="F1437" s="2" t="str">
        <x:v>8</x:v>
      </x:c>
      <x:c r="G1437" s="10" t="n">
        <x:v>46161</x:v>
      </x:c>
      <x:c r="H1437" s="10" t="n">
        <x:v>46160</x:v>
      </x:c>
      <x:c r="I1437" s="7" t="n">
        <x:v>6300</x:v>
      </x:c>
      <x:c r="J1437" s="7" t="n">
        <x:v>6300</x:v>
      </x:c>
      <x:c r="K1437" s="7" t="n">
        <x:v>1</x:v>
      </x:c>
      <x:c r="L1437" s="8" t="n">
        <x:v>3.5</x:v>
      </x:c>
      <x:c r="M1437" s="9" t="n">
        <x:v>248.22</x:v>
      </x:c>
      <x:c r="N1437" s="2" t="str">
        <x:v>i</x:v>
      </x:c>
      <x:c r="O1437" s="2" t="n">
        <x:v>0</x:v>
      </x:c>
      <x:c r="P1437" s="2" t="n">
        <x:v>100</x:v>
      </x:c>
      <x:c r="Q1437" s="2" t="str">
        <x:v>Baseline PO cost</x:v>
      </x:c>
      <x:c r="R1437" s="2" t="str">
        <x:v>Received</x:v>
      </x:c>
      <x:c r="S1437" s="12" t="n">
        <x:f>IF(AND(ISNUMBER(G1437),G1437&gt;0,G1437&lt;=Summary!$E$5,I1437&gt;0),I1437*K1437,0)</x:f>
        <x:v>6300</x:v>
      </x:c>
      <x:c r="T1437" s="12" t="n">
        <x:f>MIN(S1437,MAX(0,'Inventory detail'!E23-SUM(S1433:S1436)))</x:f>
        <x:v>0</x:v>
      </x:c>
      <x:c r="U1437" s="12" t="n">
        <x:f>IF(O1437=1,J1437*K1437,0)</x:f>
        <x:v>0</x:v>
      </x:c>
      <x:c r="V1437" s="13" t="str">
        <x:f>IF(O1437=0,"",IF(H1437="","",MAX(H1437,Summary!$E$5)))</x:f>
      </x:c>
      <x:c r="W1437" s="12" t="n">
        <x:f>IF(Q1437="Baseline PO cost",U1437,0)</x:f>
        <x:v>0</x:v>
      </x:c>
      <x:c r="X1437" s="12" t="n">
        <x:f>IF(Q1437="Higher PO cost",U1437,0)</x:f>
        <x:v>0</x:v>
      </x:c>
      <x:c r="Y1437" s="12" t="n">
        <x:f>IF(Q1437="Unclassified",U1437,0)</x:f>
        <x:v>0</x:v>
      </x:c>
    </x:row>
    <x:row r="1438" ht="22" customHeight="1">
      <x:c r="A1438" s="2" t="str">
        <x:v>COIL</x:v>
      </x:c>
      <x:c r="B1438" s="2" t="str">
        <x:v>60</x:v>
      </x:c>
      <x:c r="C1438" s="2" t="str">
        <x:v>9BLK12-4</x:v>
      </x:c>
      <x:c r="D1438" s="2" t="str">
        <x:v>6102911</x:v>
      </x:c>
      <x:c r="E1438" s="2" t="str">
        <x:v>0</x:v>
      </x:c>
      <x:c r="F1438" s="2" t="str">
        <x:v>6</x:v>
      </x:c>
      <x:c r="G1438" s="10" t="n">
        <x:v>46128</x:v>
      </x:c>
      <x:c r="H1438" s="10" t="n">
        <x:v>46129</x:v>
      </x:c>
      <x:c r="I1438" s="7" t="n">
        <x:v>16800</x:v>
      </x:c>
      <x:c r="J1438" s="7" t="n">
        <x:v>16800</x:v>
      </x:c>
      <x:c r="K1438" s="7" t="n">
        <x:v>1</x:v>
      </x:c>
      <x:c r="L1438" s="8" t="n">
        <x:v>3.5</x:v>
      </x:c>
      <x:c r="M1438" s="9" t="n">
        <x:v>643.44</x:v>
      </x:c>
      <x:c r="N1438" s="2" t="str">
        <x:v>i</x:v>
      </x:c>
      <x:c r="O1438" s="2" t="n">
        <x:v>0</x:v>
      </x:c>
      <x:c r="P1438" s="2" t="n">
        <x:v>100</x:v>
      </x:c>
      <x:c r="Q1438" s="2" t="str">
        <x:v>Baseline PO cost</x:v>
      </x:c>
      <x:c r="R1438" s="2" t="str">
        <x:v>Received</x:v>
      </x:c>
      <x:c r="S1438" s="12" t="n">
        <x:f>IF(AND(ISNUMBER(G1438),G1438&gt;0,G1438&lt;=Summary!$E$5,I1438&gt;0),I1438*K1438,0)</x:f>
        <x:v>16800</x:v>
      </x:c>
      <x:c r="T1438" s="12" t="n">
        <x:f>MIN(S1438,MAX(0,'Inventory detail'!E23-SUM(S1433:S1437)))</x:f>
        <x:v>0</x:v>
      </x:c>
      <x:c r="U1438" s="12" t="n">
        <x:f>IF(O1438=1,J1438*K1438,0)</x:f>
        <x:v>0</x:v>
      </x:c>
      <x:c r="V1438" s="13" t="str">
        <x:f>IF(O1438=0,"",IF(H1438="","",MAX(H1438,Summary!$E$5)))</x:f>
      </x:c>
      <x:c r="W1438" s="12" t="n">
        <x:f>IF(Q1438="Baseline PO cost",U1438,0)</x:f>
        <x:v>0</x:v>
      </x:c>
      <x:c r="X1438" s="12" t="n">
        <x:f>IF(Q1438="Higher PO cost",U1438,0)</x:f>
        <x:v>0</x:v>
      </x:c>
      <x:c r="Y1438" s="12" t="n">
        <x:f>IF(Q1438="Unclassified",U1438,0)</x:f>
        <x:v>0</x:v>
      </x:c>
    </x:row>
    <x:row r="1439" ht="22" customHeight="1">
      <x:c r="A1439" s="2" t="str">
        <x:v>COIL</x:v>
      </x:c>
      <x:c r="B1439" s="2" t="str">
        <x:v>60</x:v>
      </x:c>
      <x:c r="C1439" s="2" t="str">
        <x:v>9BLK12-4</x:v>
      </x:c>
      <x:c r="D1439" s="2" t="str">
        <x:v>6102905</x:v>
      </x:c>
      <x:c r="E1439" s="2" t="str">
        <x:v>0</x:v>
      </x:c>
      <x:c r="F1439" s="2" t="str">
        <x:v>10</x:v>
      </x:c>
      <x:c r="G1439" s="10" t="n">
        <x:v>46111</x:v>
      </x:c>
      <x:c r="H1439" s="10" t="n">
        <x:v>46122</x:v>
      </x:c>
      <x:c r="I1439" s="7" t="n">
        <x:v>16800</x:v>
      </x:c>
      <x:c r="J1439" s="7" t="n">
        <x:v>16800</x:v>
      </x:c>
      <x:c r="K1439" s="7" t="n">
        <x:v>1</x:v>
      </x:c>
      <x:c r="L1439" s="8" t="n">
        <x:v>3.5</x:v>
      </x:c>
      <x:c r="M1439" s="9" t="n">
        <x:v>643.44</x:v>
      </x:c>
      <x:c r="N1439" s="2" t="str">
        <x:v>i</x:v>
      </x:c>
      <x:c r="O1439" s="2" t="n">
        <x:v>0</x:v>
      </x:c>
      <x:c r="P1439" s="2" t="n">
        <x:v>100</x:v>
      </x:c>
      <x:c r="Q1439" s="2" t="str">
        <x:v>Baseline PO cost</x:v>
      </x:c>
      <x:c r="R1439" s="2" t="str">
        <x:v>Received</x:v>
      </x:c>
      <x:c r="S1439" s="12" t="n">
        <x:f>IF(AND(ISNUMBER(G1439),G1439&gt;0,G1439&lt;=Summary!$E$5,I1439&gt;0),I1439*K1439,0)</x:f>
        <x:v>16800</x:v>
      </x:c>
      <x:c r="T1439" s="12" t="n">
        <x:f>MIN(S1439,MAX(0,'Inventory detail'!E23-SUM(S1433:S1438)))</x:f>
        <x:v>0</x:v>
      </x:c>
      <x:c r="U1439" s="12" t="n">
        <x:f>IF(O1439=1,J1439*K1439,0)</x:f>
        <x:v>0</x:v>
      </x:c>
      <x:c r="V1439" s="13" t="str">
        <x:f>IF(O1439=0,"",IF(H1439="","",MAX(H1439,Summary!$E$5)))</x:f>
      </x:c>
      <x:c r="W1439" s="12" t="n">
        <x:f>IF(Q1439="Baseline PO cost",U1439,0)</x:f>
        <x:v>0</x:v>
      </x:c>
      <x:c r="X1439" s="12" t="n">
        <x:f>IF(Q1439="Higher PO cost",U1439,0)</x:f>
        <x:v>0</x:v>
      </x:c>
      <x:c r="Y1439" s="12" t="n">
        <x:f>IF(Q1439="Unclassified",U1439,0)</x:f>
        <x:v>0</x:v>
      </x:c>
    </x:row>
    <x:row r="1440" ht="22" customHeight="1">
      <x:c r="A1440" s="2" t="str">
        <x:v>COIL</x:v>
      </x:c>
      <x:c r="B1440" s="2" t="str">
        <x:v>60</x:v>
      </x:c>
      <x:c r="C1440" s="2" t="str">
        <x:v>9BLK12-4</x:v>
      </x:c>
      <x:c r="D1440" s="2" t="str">
        <x:v>6102897</x:v>
      </x:c>
      <x:c r="E1440" s="2" t="str">
        <x:v>0</x:v>
      </x:c>
      <x:c r="F1440" s="2" t="str">
        <x:v>7</x:v>
      </x:c>
      <x:c r="G1440" s="10" t="n">
        <x:v>46086</x:v>
      </x:c>
      <x:c r="H1440" s="10" t="n">
        <x:v>46094</x:v>
      </x:c>
      <x:c r="I1440" s="7" t="n">
        <x:v>16800</x:v>
      </x:c>
      <x:c r="J1440" s="7" t="n">
        <x:v>16800</x:v>
      </x:c>
      <x:c r="K1440" s="7" t="n">
        <x:v>1</x:v>
      </x:c>
      <x:c r="L1440" s="8" t="n">
        <x:v>3.5</x:v>
      </x:c>
      <x:c r="M1440" s="9" t="n">
        <x:v>643.44</x:v>
      </x:c>
      <x:c r="N1440" s="2" t="str">
        <x:v>i</x:v>
      </x:c>
      <x:c r="O1440" s="2" t="n">
        <x:v>0</x:v>
      </x:c>
      <x:c r="P1440" s="2" t="n">
        <x:v>100</x:v>
      </x:c>
      <x:c r="Q1440" s="2" t="str">
        <x:v>Baseline PO cost</x:v>
      </x:c>
      <x:c r="R1440" s="2" t="str">
        <x:v>Received</x:v>
      </x:c>
      <x:c r="S1440" s="12" t="n">
        <x:f>IF(AND(ISNUMBER(G1440),G1440&gt;0,G1440&lt;=Summary!$E$5,I1440&gt;0),I1440*K1440,0)</x:f>
        <x:v>16800</x:v>
      </x:c>
      <x:c r="T1440" s="12" t="n">
        <x:f>MIN(S1440,MAX(0,'Inventory detail'!E23-SUM(S1433:S1439)))</x:f>
        <x:v>0</x:v>
      </x:c>
      <x:c r="U1440" s="12" t="n">
        <x:f>IF(O1440=1,J1440*K1440,0)</x:f>
        <x:v>0</x:v>
      </x:c>
      <x:c r="V1440" s="13" t="str">
        <x:f>IF(O1440=0,"",IF(H1440="","",MAX(H1440,Summary!$E$5)))</x:f>
      </x:c>
      <x:c r="W1440" s="12" t="n">
        <x:f>IF(Q1440="Baseline PO cost",U1440,0)</x:f>
        <x:v>0</x:v>
      </x:c>
      <x:c r="X1440" s="12" t="n">
        <x:f>IF(Q1440="Higher PO cost",U1440,0)</x:f>
        <x:v>0</x:v>
      </x:c>
      <x:c r="Y1440" s="12" t="n">
        <x:f>IF(Q1440="Unclassified",U1440,0)</x:f>
        <x:v>0</x:v>
      </x:c>
    </x:row>
    <x:row r="1441" ht="22" customHeight="1">
      <x:c r="A1441" s="2" t="str">
        <x:v>COIL</x:v>
      </x:c>
      <x:c r="B1441" s="2" t="str">
        <x:v>60</x:v>
      </x:c>
      <x:c r="C1441" s="2" t="str">
        <x:v>9BLK12-4</x:v>
      </x:c>
      <x:c r="D1441" s="2" t="str">
        <x:v>6102892</x:v>
      </x:c>
      <x:c r="E1441" s="2" t="str">
        <x:v>0</x:v>
      </x:c>
      <x:c r="F1441" s="2" t="str">
        <x:v>9</x:v>
      </x:c>
      <x:c r="G1441" s="10" t="n">
        <x:v>46059</x:v>
      </x:c>
      <x:c r="H1441" s="10" t="n">
        <x:v>46059</x:v>
      </x:c>
      <x:c r="I1441" s="7" t="n">
        <x:v>23100</x:v>
      </x:c>
      <x:c r="J1441" s="7" t="n">
        <x:v>23100</x:v>
      </x:c>
      <x:c r="K1441" s="7" t="n">
        <x:v>1</x:v>
      </x:c>
      <x:c r="L1441" s="8" t="n">
        <x:v>3.5</x:v>
      </x:c>
      <x:c r="M1441" s="9" t="n">
        <x:v>884.73</x:v>
      </x:c>
      <x:c r="N1441" s="2" t="str">
        <x:v>i</x:v>
      </x:c>
      <x:c r="O1441" s="2" t="n">
        <x:v>0</x:v>
      </x:c>
      <x:c r="P1441" s="2" t="n">
        <x:v>100</x:v>
      </x:c>
      <x:c r="Q1441" s="2" t="str">
        <x:v>Baseline PO cost</x:v>
      </x:c>
      <x:c r="R1441" s="2" t="str">
        <x:v>Received</x:v>
      </x:c>
      <x:c r="S1441" s="12" t="n">
        <x:f>IF(AND(ISNUMBER(G1441),G1441&gt;0,G1441&lt;=Summary!$E$5,I1441&gt;0),I1441*K1441,0)</x:f>
        <x:v>23100</x:v>
      </x:c>
      <x:c r="T1441" s="12" t="n">
        <x:f>MIN(S1441,MAX(0,'Inventory detail'!E23-SUM(S1433:S1440)))</x:f>
        <x:v>0</x:v>
      </x:c>
      <x:c r="U1441" s="12" t="n">
        <x:f>IF(O1441=1,J1441*K1441,0)</x:f>
        <x:v>0</x:v>
      </x:c>
      <x:c r="V1441" s="13" t="str">
        <x:f>IF(O1441=0,"",IF(H1441="","",MAX(H1441,Summary!$E$5)))</x:f>
      </x:c>
      <x:c r="W1441" s="12" t="n">
        <x:f>IF(Q1441="Baseline PO cost",U1441,0)</x:f>
        <x:v>0</x:v>
      </x:c>
      <x:c r="X1441" s="12" t="n">
        <x:f>IF(Q1441="Higher PO cost",U1441,0)</x:f>
        <x:v>0</x:v>
      </x:c>
      <x:c r="Y1441" s="12" t="n">
        <x:f>IF(Q1441="Unclassified",U1441,0)</x:f>
        <x:v>0</x:v>
      </x:c>
    </x:row>
    <x:row r="1442" ht="22" customHeight="1">
      <x:c r="A1442" s="2" t="str">
        <x:v>COIL</x:v>
      </x:c>
      <x:c r="B1442" s="2" t="str">
        <x:v>60</x:v>
      </x:c>
      <x:c r="C1442" s="2" t="str">
        <x:v>9BLK12-4</x:v>
      </x:c>
      <x:c r="D1442" s="2" t="str">
        <x:v>6102962</x:v>
      </x:c>
      <x:c r="E1442" s="2" t="str">
        <x:v>0</x:v>
      </x:c>
      <x:c r="F1442" s="2" t="str">
        <x:v>8</x:v>
      </x:c>
      <x:c r="G1442" s="10"/>
      <x:c r="H1442" s="10" t="n">
        <x:v>46346</x:v>
      </x:c>
      <x:c r="I1442" s="7" t="n">
        <x:v>10500</x:v>
      </x:c>
      <x:c r="J1442" s="7" t="n">
        <x:v>10500</x:v>
      </x:c>
      <x:c r="K1442" s="7" t="n">
        <x:v>1</x:v>
      </x:c>
      <x:c r="L1442" s="8" t="n">
        <x:v>3.5</x:v>
      </x:c>
      <x:c r="M1442" s="9" t="n">
        <x:v>0</x:v>
      </x:c>
      <x:c r="N1442" s="2" t="str">
        <x:v>a</x:v>
      </x:c>
      <x:c r="O1442" s="2" t="n">
        <x:v>1</x:v>
      </x:c>
      <x:c r="P1442" s="2" t="n">
        <x:v>100</x:v>
      </x:c>
      <x:c r="Q1442" s="2" t="str">
        <x:v>Baseline PO cost</x:v>
      </x:c>
      <x:c r="R1442" s="2" t="str">
        <x:v>Incoming active PO</x:v>
      </x:c>
      <x:c r="S1442" s="12" t="n">
        <x:f>IF(AND(ISNUMBER(G1442),G1442&gt;0,G1442&lt;=Summary!$E$5,I1442&gt;0),I1442*K1442,0)</x:f>
        <x:v>0</x:v>
      </x:c>
      <x:c r="T1442" s="12" t="n">
        <x:f>MIN(S1442,MAX(0,'Inventory detail'!E23-SUM(S1433:S1441)))</x:f>
        <x:v>0</x:v>
      </x:c>
      <x:c r="U1442" s="12" t="n">
        <x:f>IF(O1442=1,J1442*K1442,0)</x:f>
        <x:v>10500</x:v>
      </x:c>
      <x:c r="V1442" s="13" t="n">
        <x:f>IF(O1442=0,"",IF(H1442="","",MAX(H1442,Summary!$E$5)))</x:f>
        <x:v>46346</x:v>
      </x:c>
      <x:c r="W1442" s="12" t="n">
        <x:f>IF(Q1442="Baseline PO cost",U1442,0)</x:f>
        <x:v>10500</x:v>
      </x:c>
      <x:c r="X1442" s="12" t="n">
        <x:f>IF(Q1442="Higher PO cost",U1442,0)</x:f>
        <x:v>0</x:v>
      </x:c>
      <x:c r="Y1442" s="12" t="n">
        <x:f>IF(Q1442="Unclassified",U1442,0)</x:f>
        <x:v>0</x:v>
      </x:c>
    </x:row>
    <x:row r="1443" ht="22" customHeight="1">
      <x:c r="A1443" s="2" t="str">
        <x:v>COIL</x:v>
      </x:c>
      <x:c r="B1443" s="2" t="str">
        <x:v>60</x:v>
      </x:c>
      <x:c r="C1443" s="2" t="str">
        <x:v>9BLK12-4</x:v>
      </x:c>
      <x:c r="D1443" s="2" t="str">
        <x:v>6102953</x:v>
      </x:c>
      <x:c r="E1443" s="2" t="str">
        <x:v>0</x:v>
      </x:c>
      <x:c r="F1443" s="2" t="str">
        <x:v>7</x:v>
      </x:c>
      <x:c r="G1443" s="10"/>
      <x:c r="H1443" s="10" t="n">
        <x:v>46325</x:v>
      </x:c>
      <x:c r="I1443" s="7" t="n">
        <x:v>21000</x:v>
      </x:c>
      <x:c r="J1443" s="7" t="n">
        <x:v>21000</x:v>
      </x:c>
      <x:c r="K1443" s="7" t="n">
        <x:v>1</x:v>
      </x:c>
      <x:c r="L1443" s="8" t="n">
        <x:v>3.5</x:v>
      </x:c>
      <x:c r="M1443" s="9" t="n">
        <x:v>0</x:v>
      </x:c>
      <x:c r="N1443" s="2" t="str">
        <x:v>a</x:v>
      </x:c>
      <x:c r="O1443" s="2" t="n">
        <x:v>1</x:v>
      </x:c>
      <x:c r="P1443" s="2" t="n">
        <x:v>100</x:v>
      </x:c>
      <x:c r="Q1443" s="2" t="str">
        <x:v>Baseline PO cost</x:v>
      </x:c>
      <x:c r="R1443" s="2" t="str">
        <x:v>Incoming active PO</x:v>
      </x:c>
      <x:c r="S1443" s="12" t="n">
        <x:f>IF(AND(ISNUMBER(G1443),G1443&gt;0,G1443&lt;=Summary!$E$5,I1443&gt;0),I1443*K1443,0)</x:f>
        <x:v>0</x:v>
      </x:c>
      <x:c r="T1443" s="12" t="n">
        <x:f>MIN(S1443,MAX(0,'Inventory detail'!E23-SUM(S1433:S1442)))</x:f>
        <x:v>0</x:v>
      </x:c>
      <x:c r="U1443" s="12" t="n">
        <x:f>IF(O1443=1,J1443*K1443,0)</x:f>
        <x:v>21000</x:v>
      </x:c>
      <x:c r="V1443" s="13" t="n">
        <x:f>IF(O1443=0,"",IF(H1443="","",MAX(H1443,Summary!$E$5)))</x:f>
        <x:v>46325</x:v>
      </x:c>
      <x:c r="W1443" s="12" t="n">
        <x:f>IF(Q1443="Baseline PO cost",U1443,0)</x:f>
        <x:v>21000</x:v>
      </x:c>
      <x:c r="X1443" s="12" t="n">
        <x:f>IF(Q1443="Higher PO cost",U1443,0)</x:f>
        <x:v>0</x:v>
      </x:c>
      <x:c r="Y1443" s="12" t="n">
        <x:f>IF(Q1443="Unclassified",U1443,0)</x:f>
        <x:v>0</x:v>
      </x:c>
    </x:row>
    <x:row r="1444" ht="22" customHeight="1">
      <x:c r="A1444" s="2" t="str">
        <x:v>COIL</x:v>
      </x:c>
      <x:c r="B1444" s="2" t="str">
        <x:v>60</x:v>
      </x:c>
      <x:c r="C1444" s="2" t="str">
        <x:v>9BLK36-4</x:v>
      </x:c>
      <x:c r="D1444" s="2" t="str">
        <x:v>6102937</x:v>
      </x:c>
      <x:c r="E1444" s="2" t="str">
        <x:v>0</x:v>
      </x:c>
      <x:c r="F1444" s="2" t="str">
        <x:v>40</x:v>
      </x:c>
      <x:c r="G1444" s="10" t="n">
        <x:v>46255</x:v>
      </x:c>
      <x:c r="H1444" s="10" t="n">
        <x:v>46254</x:v>
      </x:c>
      <x:c r="I1444" s="7" t="n">
        <x:v>500</x:v>
      </x:c>
      <x:c r="J1444" s="7" t="n">
        <x:v>500</x:v>
      </x:c>
      <x:c r="K1444" s="7" t="n">
        <x:v>1</x:v>
      </x:c>
      <x:c r="L1444" s="8" t="n">
        <x:v>11.92</x:v>
      </x:c>
      <x:c r="M1444" s="9" t="n">
        <x:v>67.2</x:v>
      </x:c>
      <x:c r="N1444" s="2" t="str">
        <x:v>i</x:v>
      </x:c>
      <x:c r="O1444" s="2" t="n">
        <x:v>0</x:v>
      </x:c>
      <x:c r="P1444" s="2" t="n">
        <x:v>100</x:v>
      </x:c>
      <x:c r="Q1444" s="2" t="str">
        <x:v>Baseline PO cost</x:v>
      </x:c>
      <x:c r="R1444" s="2" t="str">
        <x:v>Received</x:v>
      </x:c>
      <x:c r="S1444" s="12" t="n">
        <x:f>IF(AND(ISNUMBER(G1444),G1444&gt;0,G1444&lt;=Summary!$E$5,I1444&gt;0),I1444*K1444,0)</x:f>
        <x:v>500</x:v>
      </x:c>
      <x:c r="T1444" s="12" t="n">
        <x:f>MIN(S1444,MAX(0,'Inventory detail'!E407-0))</x:f>
        <x:v>500</x:v>
      </x:c>
      <x:c r="U1444" s="12" t="n">
        <x:f>IF(O1444=1,J1444*K1444,0)</x:f>
        <x:v>0</x:v>
      </x:c>
      <x:c r="V1444" s="13" t="str">
        <x:f>IF(O1444=0,"",IF(H1444="","",MAX(H1444,Summary!$E$5)))</x:f>
      </x:c>
      <x:c r="W1444" s="12" t="n">
        <x:f>IF(Q1444="Baseline PO cost",U1444,0)</x:f>
        <x:v>0</x:v>
      </x:c>
      <x:c r="X1444" s="12" t="n">
        <x:f>IF(Q1444="Higher PO cost",U1444,0)</x:f>
        <x:v>0</x:v>
      </x:c>
      <x:c r="Y1444" s="12" t="n">
        <x:f>IF(Q1444="Unclassified",U1444,0)</x:f>
        <x:v>0</x:v>
      </x:c>
    </x:row>
    <x:row r="1445" ht="22" customHeight="1">
      <x:c r="A1445" s="2" t="str">
        <x:v>COIL</x:v>
      </x:c>
      <x:c r="B1445" s="2" t="str">
        <x:v>60</x:v>
      </x:c>
      <x:c r="C1445" s="2" t="str">
        <x:v>9BLK36-4</x:v>
      </x:c>
      <x:c r="D1445" s="2" t="str">
        <x:v>6102932</x:v>
      </x:c>
      <x:c r="E1445" s="2" t="str">
        <x:v>0</x:v>
      </x:c>
      <x:c r="F1445" s="2" t="str">
        <x:v>35</x:v>
      </x:c>
      <x:c r="G1445" s="10" t="n">
        <x:v>46204</x:v>
      </x:c>
      <x:c r="H1445" s="10" t="n">
        <x:v>46205</x:v>
      </x:c>
      <x:c r="I1445" s="7" t="n">
        <x:v>1000</x:v>
      </x:c>
      <x:c r="J1445" s="7" t="n">
        <x:v>1000</x:v>
      </x:c>
      <x:c r="K1445" s="7" t="n">
        <x:v>1</x:v>
      </x:c>
      <x:c r="L1445" s="8" t="n">
        <x:v>11.92</x:v>
      </x:c>
      <x:c r="M1445" s="9" t="n">
        <x:v>134.4</x:v>
      </x:c>
      <x:c r="N1445" s="2" t="str">
        <x:v>i</x:v>
      </x:c>
      <x:c r="O1445" s="2" t="n">
        <x:v>0</x:v>
      </x:c>
      <x:c r="P1445" s="2" t="n">
        <x:v>100</x:v>
      </x:c>
      <x:c r="Q1445" s="2" t="str">
        <x:v>Baseline PO cost</x:v>
      </x:c>
      <x:c r="R1445" s="2" t="str">
        <x:v>Received</x:v>
      </x:c>
      <x:c r="S1445" s="12" t="n">
        <x:f>IF(AND(ISNUMBER(G1445),G1445&gt;0,G1445&lt;=Summary!$E$5,I1445&gt;0),I1445*K1445,0)</x:f>
        <x:v>1000</x:v>
      </x:c>
      <x:c r="T1445" s="12" t="n">
        <x:f>MIN(S1445,MAX(0,'Inventory detail'!E407-SUM(S1444:S1444)))</x:f>
        <x:v>1000</x:v>
      </x:c>
      <x:c r="U1445" s="12" t="n">
        <x:f>IF(O1445=1,J1445*K1445,0)</x:f>
        <x:v>0</x:v>
      </x:c>
      <x:c r="V1445" s="13" t="str">
        <x:f>IF(O1445=0,"",IF(H1445="","",MAX(H1445,Summary!$E$5)))</x:f>
      </x:c>
      <x:c r="W1445" s="12" t="n">
        <x:f>IF(Q1445="Baseline PO cost",U1445,0)</x:f>
        <x:v>0</x:v>
      </x:c>
      <x:c r="X1445" s="12" t="n">
        <x:f>IF(Q1445="Higher PO cost",U1445,0)</x:f>
        <x:v>0</x:v>
      </x:c>
      <x:c r="Y1445" s="12" t="n">
        <x:f>IF(Q1445="Unclassified",U1445,0)</x:f>
        <x:v>0</x:v>
      </x:c>
    </x:row>
    <x:row r="1446" ht="22" customHeight="1">
      <x:c r="A1446" s="2" t="str">
        <x:v>COIL</x:v>
      </x:c>
      <x:c r="B1446" s="2" t="str">
        <x:v>60</x:v>
      </x:c>
      <x:c r="C1446" s="2" t="str">
        <x:v>9BLK36-4</x:v>
      </x:c>
      <x:c r="D1446" s="2" t="str">
        <x:v>6102911</x:v>
      </x:c>
      <x:c r="E1446" s="2" t="str">
        <x:v>0</x:v>
      </x:c>
      <x:c r="F1446" s="2" t="str">
        <x:v>37</x:v>
      </x:c>
      <x:c r="G1446" s="10" t="n">
        <x:v>46128</x:v>
      </x:c>
      <x:c r="H1446" s="10" t="n">
        <x:v>46129</x:v>
      </x:c>
      <x:c r="I1446" s="7" t="n">
        <x:v>500</x:v>
      </x:c>
      <x:c r="J1446" s="7" t="n">
        <x:v>500</x:v>
      </x:c>
      <x:c r="K1446" s="7" t="n">
        <x:v>1</x:v>
      </x:c>
      <x:c r="L1446" s="8" t="n">
        <x:v>11.92</x:v>
      </x:c>
      <x:c r="M1446" s="9" t="n">
        <x:v>65.25</x:v>
      </x:c>
      <x:c r="N1446" s="2" t="str">
        <x:v>i</x:v>
      </x:c>
      <x:c r="O1446" s="2" t="n">
        <x:v>0</x:v>
      </x:c>
      <x:c r="P1446" s="2" t="n">
        <x:v>100</x:v>
      </x:c>
      <x:c r="Q1446" s="2" t="str">
        <x:v>Baseline PO cost</x:v>
      </x:c>
      <x:c r="R1446" s="2" t="str">
        <x:v>Received</x:v>
      </x:c>
      <x:c r="S1446" s="12" t="n">
        <x:f>IF(AND(ISNUMBER(G1446),G1446&gt;0,G1446&lt;=Summary!$E$5,I1446&gt;0),I1446*K1446,0)</x:f>
        <x:v>500</x:v>
      </x:c>
      <x:c r="T1446" s="12" t="n">
        <x:f>MIN(S1446,MAX(0,'Inventory detail'!E407-SUM(S1444:S1445)))</x:f>
        <x:v>200</x:v>
      </x:c>
      <x:c r="U1446" s="12" t="n">
        <x:f>IF(O1446=1,J1446*K1446,0)</x:f>
        <x:v>0</x:v>
      </x:c>
      <x:c r="V1446" s="13" t="str">
        <x:f>IF(O1446=0,"",IF(H1446="","",MAX(H1446,Summary!$E$5)))</x:f>
      </x:c>
      <x:c r="W1446" s="12" t="n">
        <x:f>IF(Q1446="Baseline PO cost",U1446,0)</x:f>
        <x:v>0</x:v>
      </x:c>
      <x:c r="X1446" s="12" t="n">
        <x:f>IF(Q1446="Higher PO cost",U1446,0)</x:f>
        <x:v>0</x:v>
      </x:c>
      <x:c r="Y1446" s="12" t="n">
        <x:f>IF(Q1446="Unclassified",U1446,0)</x:f>
        <x:v>0</x:v>
      </x:c>
    </x:row>
    <x:row r="1447" ht="22" customHeight="1">
      <x:c r="A1447" s="2" t="str">
        <x:v>COIL</x:v>
      </x:c>
      <x:c r="B1447" s="2" t="str">
        <x:v>60</x:v>
      </x:c>
      <x:c r="C1447" s="2" t="str">
        <x:v>9CLR12-4</x:v>
      </x:c>
      <x:c r="D1447" s="2" t="str">
        <x:v>6102924</x:v>
      </x:c>
      <x:c r="E1447" s="2" t="str">
        <x:v>0</x:v>
      </x:c>
      <x:c r="F1447" s="2" t="str">
        <x:v>8</x:v>
      </x:c>
      <x:c r="G1447" s="10" t="n">
        <x:v>46185</x:v>
      </x:c>
      <x:c r="H1447" s="10" t="n">
        <x:v>46185</x:v>
      </x:c>
      <x:c r="I1447" s="7" t="n">
        <x:v>6300</x:v>
      </x:c>
      <x:c r="J1447" s="7" t="n">
        <x:v>6300</x:v>
      </x:c>
      <x:c r="K1447" s="7" t="n">
        <x:v>1</x:v>
      </x:c>
      <x:c r="L1447" s="8" t="n">
        <x:v>4.24</x:v>
      </x:c>
      <x:c r="M1447" s="9" t="n">
        <x:v>301.14</x:v>
      </x:c>
      <x:c r="N1447" s="2" t="str">
        <x:v>i</x:v>
      </x:c>
      <x:c r="O1447" s="2" t="n">
        <x:v>0</x:v>
      </x:c>
      <x:c r="P1447" s="2" t="n">
        <x:v>100</x:v>
      </x:c>
      <x:c r="Q1447" s="2" t="str">
        <x:v>Baseline PO cost</x:v>
      </x:c>
      <x:c r="R1447" s="2" t="str">
        <x:v>Received</x:v>
      </x:c>
      <x:c r="S1447" s="12" t="n">
        <x:f>IF(AND(ISNUMBER(G1447),G1447&gt;0,G1447&lt;=Summary!$E$5,I1447&gt;0),I1447*K1447,0)</x:f>
        <x:v>6300</x:v>
      </x:c>
      <x:c r="T1447" s="12" t="n">
        <x:f>MIN(S1447,MAX(0,'Inventory detail'!E263-0))</x:f>
        <x:v>3400</x:v>
      </x:c>
      <x:c r="U1447" s="12" t="n">
        <x:f>IF(O1447=1,J1447*K1447,0)</x:f>
        <x:v>0</x:v>
      </x:c>
      <x:c r="V1447" s="13" t="str">
        <x:f>IF(O1447=0,"",IF(H1447="","",MAX(H1447,Summary!$E$5)))</x:f>
      </x:c>
      <x:c r="W1447" s="12" t="n">
        <x:f>IF(Q1447="Baseline PO cost",U1447,0)</x:f>
        <x:v>0</x:v>
      </x:c>
      <x:c r="X1447" s="12" t="n">
        <x:f>IF(Q1447="Higher PO cost",U1447,0)</x:f>
        <x:v>0</x:v>
      </x:c>
      <x:c r="Y1447" s="12" t="n">
        <x:f>IF(Q1447="Unclassified",U1447,0)</x:f>
        <x:v>0</x:v>
      </x:c>
    </x:row>
    <x:row r="1448" ht="22" customHeight="1">
      <x:c r="A1448" s="2" t="str">
        <x:v>COIL</x:v>
      </x:c>
      <x:c r="B1448" s="2" t="str">
        <x:v>60</x:v>
      </x:c>
      <x:c r="C1448" s="2" t="str">
        <x:v>9CLR12-4</x:v>
      </x:c>
      <x:c r="D1448" s="2" t="str">
        <x:v>6102892</x:v>
      </x:c>
      <x:c r="E1448" s="2" t="str">
        <x:v>0</x:v>
      </x:c>
      <x:c r="F1448" s="2" t="str">
        <x:v>10</x:v>
      </x:c>
      <x:c r="G1448" s="10" t="n">
        <x:v>46059</x:v>
      </x:c>
      <x:c r="H1448" s="10" t="n">
        <x:v>46059</x:v>
      </x:c>
      <x:c r="I1448" s="7" t="n">
        <x:v>4200</x:v>
      </x:c>
      <x:c r="J1448" s="7" t="n">
        <x:v>4200</x:v>
      </x:c>
      <x:c r="K1448" s="7" t="n">
        <x:v>1</x:v>
      </x:c>
      <x:c r="L1448" s="8" t="n">
        <x:v>4.24</x:v>
      </x:c>
      <x:c r="M1448" s="9" t="n">
        <x:v>194.88</x:v>
      </x:c>
      <x:c r="N1448" s="2" t="str">
        <x:v>i</x:v>
      </x:c>
      <x:c r="O1448" s="2" t="n">
        <x:v>0</x:v>
      </x:c>
      <x:c r="P1448" s="2" t="n">
        <x:v>100</x:v>
      </x:c>
      <x:c r="Q1448" s="2" t="str">
        <x:v>Baseline PO cost</x:v>
      </x:c>
      <x:c r="R1448" s="2" t="str">
        <x:v>Received</x:v>
      </x:c>
      <x:c r="S1448" s="12" t="n">
        <x:f>IF(AND(ISNUMBER(G1448),G1448&gt;0,G1448&lt;=Summary!$E$5,I1448&gt;0),I1448*K1448,0)</x:f>
        <x:v>4200</x:v>
      </x:c>
      <x:c r="T1448" s="12" t="n">
        <x:f>MIN(S1448,MAX(0,'Inventory detail'!E263-SUM(S1447:S1447)))</x:f>
        <x:v>0</x:v>
      </x:c>
      <x:c r="U1448" s="12" t="n">
        <x:f>IF(O1448=1,J1448*K1448,0)</x:f>
        <x:v>0</x:v>
      </x:c>
      <x:c r="V1448" s="13" t="str">
        <x:f>IF(O1448=0,"",IF(H1448="","",MAX(H1448,Summary!$E$5)))</x:f>
      </x:c>
      <x:c r="W1448" s="12" t="n">
        <x:f>IF(Q1448="Baseline PO cost",U1448,0)</x:f>
        <x:v>0</x:v>
      </x:c>
      <x:c r="X1448" s="12" t="n">
        <x:f>IF(Q1448="Higher PO cost",U1448,0)</x:f>
        <x:v>0</x:v>
      </x:c>
      <x:c r="Y1448" s="12" t="n">
        <x:f>IF(Q1448="Unclassified",U1448,0)</x:f>
        <x:v>0</x:v>
      </x:c>
    </x:row>
    <x:row r="1449" ht="22" customHeight="1">
      <x:c r="A1449" s="2" t="str">
        <x:v>COIL</x:v>
      </x:c>
      <x:c r="B1449" s="2" t="str">
        <x:v>60</x:v>
      </x:c>
      <x:c r="C1449" s="2" t="str">
        <x:v>9NAV12-4</x:v>
      </x:c>
      <x:c r="D1449" s="2" t="str">
        <x:v>6102932</x:v>
      </x:c>
      <x:c r="E1449" s="2" t="str">
        <x:v>0</x:v>
      </x:c>
      <x:c r="F1449" s="2" t="str">
        <x:v>9</x:v>
      </x:c>
      <x:c r="G1449" s="10" t="n">
        <x:v>46204</x:v>
      </x:c>
      <x:c r="H1449" s="10" t="n">
        <x:v>46205</x:v>
      </x:c>
      <x:c r="I1449" s="7" t="n">
        <x:v>4200</x:v>
      </x:c>
      <x:c r="J1449" s="7" t="n">
        <x:v>4200</x:v>
      </x:c>
      <x:c r="K1449" s="7" t="n">
        <x:v>1</x:v>
      </x:c>
      <x:c r="L1449" s="8" t="n">
        <x:v>4.24</x:v>
      </x:c>
      <x:c r="M1449" s="9" t="n">
        <x:v>200.76</x:v>
      </x:c>
      <x:c r="N1449" s="2" t="str">
        <x:v>i</x:v>
      </x:c>
      <x:c r="O1449" s="2" t="n">
        <x:v>0</x:v>
      </x:c>
      <x:c r="P1449" s="2" t="n">
        <x:v>100</x:v>
      </x:c>
      <x:c r="Q1449" s="2" t="str">
        <x:v>Baseline PO cost</x:v>
      </x:c>
      <x:c r="R1449" s="2" t="str">
        <x:v>Received</x:v>
      </x:c>
      <x:c r="S1449" s="12" t="n">
        <x:f>IF(AND(ISNUMBER(G1449),G1449&gt;0,G1449&lt;=Summary!$E$5,I1449&gt;0),I1449*K1449,0)</x:f>
        <x:v>4200</x:v>
      </x:c>
      <x:c r="T1449" s="12" t="n">
        <x:f>MIN(S1449,MAX(0,'Inventory detail'!E311-0))</x:f>
        <x:v>3600</x:v>
      </x:c>
      <x:c r="U1449" s="12" t="n">
        <x:f>IF(O1449=1,J1449*K1449,0)</x:f>
        <x:v>0</x:v>
      </x:c>
      <x:c r="V1449" s="13" t="str">
        <x:f>IF(O1449=0,"",IF(H1449="","",MAX(H1449,Summary!$E$5)))</x:f>
      </x:c>
      <x:c r="W1449" s="12" t="n">
        <x:f>IF(Q1449="Baseline PO cost",U1449,0)</x:f>
        <x:v>0</x:v>
      </x:c>
      <x:c r="X1449" s="12" t="n">
        <x:f>IF(Q1449="Higher PO cost",U1449,0)</x:f>
        <x:v>0</x:v>
      </x:c>
      <x:c r="Y1449" s="12" t="n">
        <x:f>IF(Q1449="Unclassified",U1449,0)</x:f>
        <x:v>0</x:v>
      </x:c>
    </x:row>
    <x:row r="1450" ht="22" customHeight="1">
      <x:c r="A1450" s="2" t="str">
        <x:v>COIL</x:v>
      </x:c>
      <x:c r="B1450" s="2" t="str">
        <x:v>60</x:v>
      </x:c>
      <x:c r="C1450" s="2" t="str">
        <x:v>9WHT12-4</x:v>
      </x:c>
      <x:c r="D1450" s="2" t="str">
        <x:v>6102947</x:v>
      </x:c>
      <x:c r="E1450" s="2" t="str">
        <x:v>0</x:v>
      </x:c>
      <x:c r="F1450" s="2" t="str">
        <x:v>10</x:v>
      </x:c>
      <x:c r="G1450" s="10" t="n">
        <x:v>46301</x:v>
      </x:c>
      <x:c r="H1450" s="10" t="n">
        <x:v>46304</x:v>
      </x:c>
      <x:c r="I1450" s="7" t="n">
        <x:v>14700</x:v>
      </x:c>
      <x:c r="J1450" s="7" t="n">
        <x:v>14700</x:v>
      </x:c>
      <x:c r="K1450" s="7" t="n">
        <x:v>1</x:v>
      </x:c>
      <x:c r="L1450" s="8" t="n">
        <x:v>4.24</x:v>
      </x:c>
      <x:c r="M1450" s="9" t="n">
        <x:v>702.66</x:v>
      </x:c>
      <x:c r="N1450" s="2" t="str">
        <x:v>i</x:v>
      </x:c>
      <x:c r="O1450" s="2" t="n">
        <x:v>0</x:v>
      </x:c>
      <x:c r="P1450" s="2" t="n">
        <x:v>100</x:v>
      </x:c>
      <x:c r="Q1450" s="2" t="str">
        <x:v>Baseline PO cost</x:v>
      </x:c>
      <x:c r="R1450" s="2" t="str">
        <x:v>Received</x:v>
      </x:c>
      <x:c r="S1450" s="12" t="n">
        <x:f>IF(AND(ISNUMBER(G1450),G1450&gt;0,G1450&lt;=Summary!$E$5,I1450&gt;0),I1450*K1450,0)</x:f>
        <x:v>14700</x:v>
      </x:c>
      <x:c r="T1450" s="12" t="n">
        <x:f>MIN(S1450,MAX(0,'Inventory detail'!E146-0))</x:f>
        <x:v>14700</x:v>
      </x:c>
      <x:c r="U1450" s="12" t="n">
        <x:f>IF(O1450=1,J1450*K1450,0)</x:f>
        <x:v>0</x:v>
      </x:c>
      <x:c r="V1450" s="13" t="str">
        <x:f>IF(O1450=0,"",IF(H1450="","",MAX(H1450,Summary!$E$5)))</x:f>
      </x:c>
      <x:c r="W1450" s="12" t="n">
        <x:f>IF(Q1450="Baseline PO cost",U1450,0)</x:f>
        <x:v>0</x:v>
      </x:c>
      <x:c r="X1450" s="12" t="n">
        <x:f>IF(Q1450="Higher PO cost",U1450,0)</x:f>
        <x:v>0</x:v>
      </x:c>
      <x:c r="Y1450" s="12" t="n">
        <x:f>IF(Q1450="Unclassified",U1450,0)</x:f>
        <x:v>0</x:v>
      </x:c>
    </x:row>
    <x:row r="1451" ht="22" customHeight="1">
      <x:c r="A1451" s="2" t="str">
        <x:v>COIL</x:v>
      </x:c>
      <x:c r="B1451" s="2" t="str">
        <x:v>60</x:v>
      </x:c>
      <x:c r="C1451" s="2" t="str">
        <x:v>9WHT12-4</x:v>
      </x:c>
      <x:c r="D1451" s="2" t="str">
        <x:v>6102937</x:v>
      </x:c>
      <x:c r="E1451" s="2" t="str">
        <x:v>0</x:v>
      </x:c>
      <x:c r="F1451" s="2" t="str">
        <x:v>9</x:v>
      </x:c>
      <x:c r="G1451" s="10" t="n">
        <x:v>46255</x:v>
      </x:c>
      <x:c r="H1451" s="10" t="n">
        <x:v>46254</x:v>
      </x:c>
      <x:c r="I1451" s="7" t="n">
        <x:v>2100</x:v>
      </x:c>
      <x:c r="J1451" s="7" t="n">
        <x:v>2100</x:v>
      </x:c>
      <x:c r="K1451" s="7" t="n">
        <x:v>1</x:v>
      </x:c>
      <x:c r="L1451" s="8" t="n">
        <x:v>4.24</x:v>
      </x:c>
      <x:c r="M1451" s="9" t="n">
        <x:v>100.38</x:v>
      </x:c>
      <x:c r="N1451" s="2" t="str">
        <x:v>i</x:v>
      </x:c>
      <x:c r="O1451" s="2" t="n">
        <x:v>0</x:v>
      </x:c>
      <x:c r="P1451" s="2" t="n">
        <x:v>100</x:v>
      </x:c>
      <x:c r="Q1451" s="2" t="str">
        <x:v>Baseline PO cost</x:v>
      </x:c>
      <x:c r="R1451" s="2" t="str">
        <x:v>Received</x:v>
      </x:c>
      <x:c r="S1451" s="12" t="n">
        <x:f>IF(AND(ISNUMBER(G1451),G1451&gt;0,G1451&lt;=Summary!$E$5,I1451&gt;0),I1451*K1451,0)</x:f>
        <x:v>2100</x:v>
      </x:c>
      <x:c r="T1451" s="12" t="n">
        <x:f>MIN(S1451,MAX(0,'Inventory detail'!E146-SUM(S1450:S1450)))</x:f>
        <x:v>0</x:v>
      </x:c>
      <x:c r="U1451" s="12" t="n">
        <x:f>IF(O1451=1,J1451*K1451,0)</x:f>
        <x:v>0</x:v>
      </x:c>
      <x:c r="V1451" s="13" t="str">
        <x:f>IF(O1451=0,"",IF(H1451="","",MAX(H1451,Summary!$E$5)))</x:f>
      </x:c>
      <x:c r="W1451" s="12" t="n">
        <x:f>IF(Q1451="Baseline PO cost",U1451,0)</x:f>
        <x:v>0</x:v>
      </x:c>
      <x:c r="X1451" s="12" t="n">
        <x:f>IF(Q1451="Higher PO cost",U1451,0)</x:f>
        <x:v>0</x:v>
      </x:c>
      <x:c r="Y1451" s="12" t="n">
        <x:f>IF(Q1451="Unclassified",U1451,0)</x:f>
        <x:v>0</x:v>
      </x:c>
    </x:row>
    <x:row r="1452" ht="22" customHeight="1">
      <x:c r="A1452" s="2" t="str">
        <x:v>COIL</x:v>
      </x:c>
      <x:c r="B1452" s="2" t="str">
        <x:v>60</x:v>
      </x:c>
      <x:c r="C1452" s="2" t="str">
        <x:v>9WHT12-4</x:v>
      </x:c>
      <x:c r="D1452" s="2" t="str">
        <x:v>6102911</x:v>
      </x:c>
      <x:c r="E1452" s="2" t="str">
        <x:v>0</x:v>
      </x:c>
      <x:c r="F1452" s="2" t="str">
        <x:v>7</x:v>
      </x:c>
      <x:c r="G1452" s="10" t="n">
        <x:v>46128</x:v>
      </x:c>
      <x:c r="H1452" s="10" t="n">
        <x:v>46129</x:v>
      </x:c>
      <x:c r="I1452" s="7" t="n">
        <x:v>10500</x:v>
      </x:c>
      <x:c r="J1452" s="7" t="n">
        <x:v>10500</x:v>
      </x:c>
      <x:c r="K1452" s="7" t="n">
        <x:v>1</x:v>
      </x:c>
      <x:c r="L1452" s="8" t="n">
        <x:v>4.24</x:v>
      </x:c>
      <x:c r="M1452" s="9" t="n">
        <x:v>487.2</x:v>
      </x:c>
      <x:c r="N1452" s="2" t="str">
        <x:v>i</x:v>
      </x:c>
      <x:c r="O1452" s="2" t="n">
        <x:v>0</x:v>
      </x:c>
      <x:c r="P1452" s="2" t="n">
        <x:v>100</x:v>
      </x:c>
      <x:c r="Q1452" s="2" t="str">
        <x:v>Baseline PO cost</x:v>
      </x:c>
      <x:c r="R1452" s="2" t="str">
        <x:v>Received</x:v>
      </x:c>
      <x:c r="S1452" s="12" t="n">
        <x:f>IF(AND(ISNUMBER(G1452),G1452&gt;0,G1452&lt;=Summary!$E$5,I1452&gt;0),I1452*K1452,0)</x:f>
        <x:v>10500</x:v>
      </x:c>
      <x:c r="T1452" s="12" t="n">
        <x:f>MIN(S1452,MAX(0,'Inventory detail'!E146-SUM(S1450:S1451)))</x:f>
        <x:v>0</x:v>
      </x:c>
      <x:c r="U1452" s="12" t="n">
        <x:f>IF(O1452=1,J1452*K1452,0)</x:f>
        <x:v>0</x:v>
      </x:c>
      <x:c r="V1452" s="13" t="str">
        <x:f>IF(O1452=0,"",IF(H1452="","",MAX(H1452,Summary!$E$5)))</x:f>
      </x:c>
      <x:c r="W1452" s="12" t="n">
        <x:f>IF(Q1452="Baseline PO cost",U1452,0)</x:f>
        <x:v>0</x:v>
      </x:c>
      <x:c r="X1452" s="12" t="n">
        <x:f>IF(Q1452="Higher PO cost",U1452,0)</x:f>
        <x:v>0</x:v>
      </x:c>
      <x:c r="Y1452" s="12" t="n">
        <x:f>IF(Q1452="Unclassified",U1452,0)</x:f>
        <x:v>0</x:v>
      </x:c>
    </x:row>
    <x:row r="1453" ht="22" customHeight="1">
      <x:c r="A1453" s="2" t="str">
        <x:v>COIL</x:v>
      </x:c>
      <x:c r="B1453" s="2" t="str">
        <x:v>60</x:v>
      </x:c>
      <x:c r="C1453" s="2" t="str">
        <x:v>9WHT12-4</x:v>
      </x:c>
      <x:c r="D1453" s="2" t="str">
        <x:v>6102892</x:v>
      </x:c>
      <x:c r="E1453" s="2" t="str">
        <x:v>0</x:v>
      </x:c>
      <x:c r="F1453" s="2" t="str">
        <x:v>11</x:v>
      </x:c>
      <x:c r="G1453" s="10" t="n">
        <x:v>46059</x:v>
      </x:c>
      <x:c r="H1453" s="10" t="n">
        <x:v>46059</x:v>
      </x:c>
      <x:c r="I1453" s="7" t="n">
        <x:v>2100</x:v>
      </x:c>
      <x:c r="J1453" s="7" t="n">
        <x:v>2100</x:v>
      </x:c>
      <x:c r="K1453" s="7" t="n">
        <x:v>1</x:v>
      </x:c>
      <x:c r="L1453" s="8" t="n">
        <x:v>4.24</x:v>
      </x:c>
      <x:c r="M1453" s="9" t="n">
        <x:v>97.44</x:v>
      </x:c>
      <x:c r="N1453" s="2" t="str">
        <x:v>i</x:v>
      </x:c>
      <x:c r="O1453" s="2" t="n">
        <x:v>0</x:v>
      </x:c>
      <x:c r="P1453" s="2" t="n">
        <x:v>100</x:v>
      </x:c>
      <x:c r="Q1453" s="2" t="str">
        <x:v>Baseline PO cost</x:v>
      </x:c>
      <x:c r="R1453" s="2" t="str">
        <x:v>Received</x:v>
      </x:c>
      <x:c r="S1453" s="12" t="n">
        <x:f>IF(AND(ISNUMBER(G1453),G1453&gt;0,G1453&lt;=Summary!$E$5,I1453&gt;0),I1453*K1453,0)</x:f>
        <x:v>2100</x:v>
      </x:c>
      <x:c r="T1453" s="12" t="n">
        <x:f>MIN(S1453,MAX(0,'Inventory detail'!E146-SUM(S1450:S1452)))</x:f>
        <x:v>0</x:v>
      </x:c>
      <x:c r="U1453" s="12" t="n">
        <x:f>IF(O1453=1,J1453*K1453,0)</x:f>
        <x:v>0</x:v>
      </x:c>
      <x:c r="V1453" s="13" t="str">
        <x:f>IF(O1453=0,"",IF(H1453="","",MAX(H1453,Summary!$E$5)))</x:f>
      </x:c>
      <x:c r="W1453" s="12" t="n">
        <x:f>IF(Q1453="Baseline PO cost",U1453,0)</x:f>
        <x:v>0</x:v>
      </x:c>
      <x:c r="X1453" s="12" t="n">
        <x:f>IF(Q1453="Higher PO cost",U1453,0)</x:f>
        <x:v>0</x:v>
      </x:c>
      <x:c r="Y1453" s="12" t="n">
        <x:f>IF(Q1453="Unclassified",U1453,0)</x:f>
        <x:v>0</x:v>
      </x:c>
    </x:row>
    <x:row r="1454" ht="22" customHeight="1">
      <x:c r="A1454" s="2" t="str">
        <x:v>POUC</x:v>
      </x:c>
      <x:c r="B1454" s="2" t="str">
        <x:v>10</x:v>
      </x:c>
      <x:c r="C1454" s="2" t="str">
        <x:v>BML5</x:v>
      </x:c>
      <x:c r="D1454" s="2" t="str">
        <x:v>1060623</x:v>
      </x:c>
      <x:c r="E1454" s="2" t="str">
        <x:v>0</x:v>
      </x:c>
      <x:c r="F1454" s="2" t="str">
        <x:v>11</x:v>
      </x:c>
      <x:c r="G1454" s="10"/>
      <x:c r="H1454" s="10" t="n">
        <x:v>46325</x:v>
      </x:c>
      <x:c r="I1454" s="7" t="n">
        <x:v>8000</x:v>
      </x:c>
      <x:c r="J1454" s="7" t="n">
        <x:v>8000</x:v>
      </x:c>
      <x:c r="K1454" s="7" t="n">
        <x:v>1</x:v>
      </x:c>
      <x:c r="L1454" s="8" t="n">
        <x:v>1</x:v>
      </x:c>
      <x:c r="M1454" s="9" t="n">
        <x:v>0</x:v>
      </x:c>
      <x:c r="N1454" s="2" t="str">
        <x:v>a</x:v>
      </x:c>
      <x:c r="O1454" s="2" t="n">
        <x:v>1</x:v>
      </x:c>
      <x:c r="P1454" s="2" t="n">
        <x:v>100</x:v>
      </x:c>
      <x:c r="Q1454" s="2" t="str">
        <x:v>Higher PO cost</x:v>
      </x:c>
      <x:c r="R1454" s="2" t="str">
        <x:v>Incoming active PO</x:v>
      </x:c>
      <x:c r="S1454" s="12" t="n">
        <x:f>IF(AND(ISNUMBER(G1454),G1454&gt;0,G1454&lt;=Summary!$E$5,I1454&gt;0),I1454*K1454,0)</x:f>
        <x:v>0</x:v>
      </x:c>
      <x:c r="T1454" s="12" t="n">
        <x:f>MIN(S1454,MAX(0,'Inventory detail'!E523-0))</x:f>
        <x:v>0</x:v>
      </x:c>
      <x:c r="U1454" s="12" t="n">
        <x:f>IF(O1454=1,J1454*K1454,0)</x:f>
        <x:v>8000</x:v>
      </x:c>
      <x:c r="V1454" s="13" t="n">
        <x:f>IF(O1454=0,"",IF(H1454="","",MAX(H1454,Summary!$E$5)))</x:f>
        <x:v>46325</x:v>
      </x:c>
      <x:c r="W1454" s="12" t="n">
        <x:f>IF(Q1454="Baseline PO cost",U1454,0)</x:f>
        <x:v>0</x:v>
      </x:c>
      <x:c r="X1454" s="12" t="n">
        <x:f>IF(Q1454="Higher PO cost",U1454,0)</x:f>
        <x:v>8000</x:v>
      </x:c>
      <x:c r="Y1454" s="12" t="n">
        <x:f>IF(Q1454="Unclassified",U1454,0)</x:f>
        <x:v>0</x:v>
      </x:c>
    </x:row>
    <x:row r="1455" ht="22" customHeight="1">
      <x:c r="A1455" s="2" t="str">
        <x:v>POUC</x:v>
      </x:c>
      <x:c r="B1455" s="2" t="str">
        <x:v>10</x:v>
      </x:c>
      <x:c r="C1455" s="2" t="str">
        <x:v>BMS5</x:v>
      </x:c>
      <x:c r="D1455" s="2" t="str">
        <x:v>1060623</x:v>
      </x:c>
      <x:c r="E1455" s="2" t="str">
        <x:v>0</x:v>
      </x:c>
      <x:c r="F1455" s="2" t="str">
        <x:v>7</x:v>
      </x:c>
      <x:c r="G1455" s="10"/>
      <x:c r="H1455" s="10" t="n">
        <x:v>46325</x:v>
      </x:c>
      <x:c r="I1455" s="7" t="n">
        <x:v>10000</x:v>
      </x:c>
      <x:c r="J1455" s="7" t="n">
        <x:v>10000</x:v>
      </x:c>
      <x:c r="K1455" s="7" t="n">
        <x:v>1</x:v>
      </x:c>
      <x:c r="L1455" s="8" t="n">
        <x:v>0.69</x:v>
      </x:c>
      <x:c r="M1455" s="9" t="n">
        <x:v>0</x:v>
      </x:c>
      <x:c r="N1455" s="2" t="str">
        <x:v>a</x:v>
      </x:c>
      <x:c r="O1455" s="2" t="n">
        <x:v>1</x:v>
      </x:c>
      <x:c r="P1455" s="2" t="n">
        <x:v>100</x:v>
      </x:c>
      <x:c r="Q1455" s="2" t="str">
        <x:v>Higher PO cost</x:v>
      </x:c>
      <x:c r="R1455" s="2" t="str">
        <x:v>Incoming active PO</x:v>
      </x:c>
      <x:c r="S1455" s="12" t="n">
        <x:f>IF(AND(ISNUMBER(G1455),G1455&gt;0,G1455&lt;=Summary!$E$5,I1455&gt;0),I1455*K1455,0)</x:f>
        <x:v>0</x:v>
      </x:c>
      <x:c r="T1455" s="12" t="n">
        <x:f>MIN(S1455,MAX(0,'Inventory detail'!E369-0))</x:f>
        <x:v>0</x:v>
      </x:c>
      <x:c r="U1455" s="12" t="n">
        <x:f>IF(O1455=1,J1455*K1455,0)</x:f>
        <x:v>10000</x:v>
      </x:c>
      <x:c r="V1455" s="13" t="n">
        <x:f>IF(O1455=0,"",IF(H1455="","",MAX(H1455,Summary!$E$5)))</x:f>
        <x:v>46325</x:v>
      </x:c>
      <x:c r="W1455" s="12" t="n">
        <x:f>IF(Q1455="Baseline PO cost",U1455,0)</x:f>
        <x:v>0</x:v>
      </x:c>
      <x:c r="X1455" s="12" t="n">
        <x:f>IF(Q1455="Higher PO cost",U1455,0)</x:f>
        <x:v>10000</x:v>
      </x:c>
      <x:c r="Y1455" s="12" t="n">
        <x:f>IF(Q1455="Unclassified",U1455,0)</x:f>
        <x:v>0</x:v>
      </x:c>
    </x:row>
    <x:row r="1456" ht="22" customHeight="1">
      <x:c r="A1456" s="2" t="str">
        <x:v>POUC</x:v>
      </x:c>
      <x:c r="B1456" s="2" t="str">
        <x:v>10</x:v>
      </x:c>
      <x:c r="C1456" s="2" t="str">
        <x:v>BUS5</x:v>
      </x:c>
      <x:c r="D1456" s="2" t="str">
        <x:v>1060256</x:v>
      </x:c>
      <x:c r="E1456" s="2" t="str">
        <x:v>0</x:v>
      </x:c>
      <x:c r="F1456" s="2" t="str">
        <x:v>1</x:v>
      </x:c>
      <x:c r="G1456" s="10" t="n">
        <x:v>46202</x:v>
      </x:c>
      <x:c r="H1456" s="10" t="n">
        <x:v>46206</x:v>
      </x:c>
      <x:c r="I1456" s="7" t="n">
        <x:v>50000</x:v>
      </x:c>
      <x:c r="J1456" s="7" t="n">
        <x:v>50000</x:v>
      </x:c>
      <x:c r="K1456" s="7" t="n">
        <x:v>1</x:v>
      </x:c>
      <x:c r="L1456" s="8" t="n">
        <x:v>0.41</x:v>
      </x:c>
      <x:c r="M1456" s="9" t="n">
        <x:v>345</x:v>
      </x:c>
      <x:c r="N1456" s="2" t="str">
        <x:v>i</x:v>
      </x:c>
      <x:c r="O1456" s="2" t="n">
        <x:v>0</x:v>
      </x:c>
      <x:c r="P1456" s="2" t="n">
        <x:v>100</x:v>
      </x:c>
      <x:c r="Q1456" s="2" t="str">
        <x:v>Baseline PO cost</x:v>
      </x:c>
      <x:c r="R1456" s="2" t="str">
        <x:v>Received</x:v>
      </x:c>
      <x:c r="S1456" s="12" t="n">
        <x:f>IF(AND(ISNUMBER(G1456),G1456&gt;0,G1456&lt;=Summary!$E$5,I1456&gt;0),I1456*K1456,0)</x:f>
        <x:v>50000</x:v>
      </x:c>
      <x:c r="T1456" s="12" t="n">
        <x:f>MIN(S1456,MAX(0,'Inventory detail'!E54-0))</x:f>
        <x:v>21300</x:v>
      </x:c>
      <x:c r="U1456" s="12" t="n">
        <x:f>IF(O1456=1,J1456*K1456,0)</x:f>
        <x:v>0</x:v>
      </x:c>
      <x:c r="V1456" s="13" t="str">
        <x:f>IF(O1456=0,"",IF(H1456="","",MAX(H1456,Summary!$E$5)))</x:f>
      </x:c>
      <x:c r="W1456" s="12" t="n">
        <x:f>IF(Q1456="Baseline PO cost",U1456,0)</x:f>
        <x:v>0</x:v>
      </x:c>
      <x:c r="X1456" s="12" t="n">
        <x:f>IF(Q1456="Higher PO cost",U1456,0)</x:f>
        <x:v>0</x:v>
      </x:c>
      <x:c r="Y1456" s="12" t="n">
        <x:f>IF(Q1456="Unclassified",U1456,0)</x:f>
        <x:v>0</x:v>
      </x:c>
    </x:row>
    <x:row r="1457" ht="22" customHeight="1">
      <x:c r="A1457" s="2" t="str">
        <x:v>POUC</x:v>
      </x:c>
      <x:c r="B1457" s="2" t="str">
        <x:v>10</x:v>
      </x:c>
      <x:c r="C1457" s="2" t="str">
        <x:v>BUS5</x:v>
      </x:c>
      <x:c r="D1457" s="2" t="str">
        <x:v>1059854</x:v>
      </x:c>
      <x:c r="E1457" s="2" t="str">
        <x:v>0</x:v>
      </x:c>
      <x:c r="F1457" s="2" t="str">
        <x:v>1</x:v>
      </x:c>
      <x:c r="G1457" s="10" t="n">
        <x:v>46094</x:v>
      </x:c>
      <x:c r="H1457" s="10" t="n">
        <x:v>46108</x:v>
      </x:c>
      <x:c r="I1457" s="7" t="n">
        <x:v>10000</x:v>
      </x:c>
      <x:c r="J1457" s="7" t="n">
        <x:v>10000</x:v>
      </x:c>
      <x:c r="K1457" s="7" t="n">
        <x:v>1</x:v>
      </x:c>
      <x:c r="L1457" s="8" t="n">
        <x:v>0.41</x:v>
      </x:c>
      <x:c r="M1457" s="9" t="n">
        <x:v>69</x:v>
      </x:c>
      <x:c r="N1457" s="2" t="str">
        <x:v>i</x:v>
      </x:c>
      <x:c r="O1457" s="2" t="n">
        <x:v>0</x:v>
      </x:c>
      <x:c r="P1457" s="2" t="n">
        <x:v>100</x:v>
      </x:c>
      <x:c r="Q1457" s="2" t="str">
        <x:v>Baseline PO cost</x:v>
      </x:c>
      <x:c r="R1457" s="2" t="str">
        <x:v>Received</x:v>
      </x:c>
      <x:c r="S1457" s="12" t="n">
        <x:f>IF(AND(ISNUMBER(G1457),G1457&gt;0,G1457&lt;=Summary!$E$5,I1457&gt;0),I1457*K1457,0)</x:f>
        <x:v>10000</x:v>
      </x:c>
      <x:c r="T1457" s="12" t="n">
        <x:f>MIN(S1457,MAX(0,'Inventory detail'!E54-SUM(S1456:S1456)))</x:f>
        <x:v>0</x:v>
      </x:c>
      <x:c r="U1457" s="12" t="n">
        <x:f>IF(O1457=1,J1457*K1457,0)</x:f>
        <x:v>0</x:v>
      </x:c>
      <x:c r="V1457" s="13" t="str">
        <x:f>IF(O1457=0,"",IF(H1457="","",MAX(H1457,Summary!$E$5)))</x:f>
      </x:c>
      <x:c r="W1457" s="12" t="n">
        <x:f>IF(Q1457="Baseline PO cost",U1457,0)</x:f>
        <x:v>0</x:v>
      </x:c>
      <x:c r="X1457" s="12" t="n">
        <x:f>IF(Q1457="Higher PO cost",U1457,0)</x:f>
        <x:v>0</x:v>
      </x:c>
      <x:c r="Y1457" s="12" t="n">
        <x:f>IF(Q1457="Unclassified",U1457,0)</x:f>
        <x:v>0</x:v>
      </x:c>
    </x:row>
    <x:row r="1458" ht="22" customHeight="1">
      <x:c r="A1458" s="2" t="str">
        <x:v>POUC</x:v>
      </x:c>
      <x:c r="B1458" s="2" t="str">
        <x:v>10</x:v>
      </x:c>
      <x:c r="C1458" s="2" t="str">
        <x:v>BUS5</x:v>
      </x:c>
      <x:c r="D1458" s="2" t="str">
        <x:v>1060623</x:v>
      </x:c>
      <x:c r="E1458" s="2" t="str">
        <x:v>0</x:v>
      </x:c>
      <x:c r="F1458" s="2" t="str">
        <x:v>1</x:v>
      </x:c>
      <x:c r="G1458" s="10"/>
      <x:c r="H1458" s="10" t="n">
        <x:v>46325</x:v>
      </x:c>
      <x:c r="I1458" s="7" t="n">
        <x:v>20000</x:v>
      </x:c>
      <x:c r="J1458" s="7" t="n">
        <x:v>20000</x:v>
      </x:c>
      <x:c r="K1458" s="7" t="n">
        <x:v>1</x:v>
      </x:c>
      <x:c r="L1458" s="8" t="n">
        <x:v>0.46</x:v>
      </x:c>
      <x:c r="M1458" s="9" t="n">
        <x:v>0</x:v>
      </x:c>
      <x:c r="N1458" s="2" t="str">
        <x:v>a</x:v>
      </x:c>
      <x:c r="O1458" s="2" t="n">
        <x:v>1</x:v>
      </x:c>
      <x:c r="P1458" s="2" t="n">
        <x:v>100</x:v>
      </x:c>
      <x:c r="Q1458" s="2" t="str">
        <x:v>Higher PO cost</x:v>
      </x:c>
      <x:c r="R1458" s="2" t="str">
        <x:v>Incoming active PO</x:v>
      </x:c>
      <x:c r="S1458" s="12" t="n">
        <x:f>IF(AND(ISNUMBER(G1458),G1458&gt;0,G1458&lt;=Summary!$E$5,I1458&gt;0),I1458*K1458,0)</x:f>
        <x:v>0</x:v>
      </x:c>
      <x:c r="T1458" s="12" t="n">
        <x:f>MIN(S1458,MAX(0,'Inventory detail'!E54-SUM(S1456:S1457)))</x:f>
        <x:v>0</x:v>
      </x:c>
      <x:c r="U1458" s="12" t="n">
        <x:f>IF(O1458=1,J1458*K1458,0)</x:f>
        <x:v>20000</x:v>
      </x:c>
      <x:c r="V1458" s="13" t="n">
        <x:f>IF(O1458=0,"",IF(H1458="","",MAX(H1458,Summary!$E$5)))</x:f>
        <x:v>46325</x:v>
      </x:c>
      <x:c r="W1458" s="12" t="n">
        <x:f>IF(Q1458="Baseline PO cost",U1458,0)</x:f>
        <x:v>0</x:v>
      </x:c>
      <x:c r="X1458" s="12" t="n">
        <x:f>IF(Q1458="Higher PO cost",U1458,0)</x:f>
        <x:v>20000</x:v>
      </x:c>
      <x:c r="Y1458" s="12" t="n">
        <x:f>IF(Q1458="Unclassified",U1458,0)</x:f>
        <x:v>0</x:v>
      </x:c>
    </x:row>
    <x:row r="1459" ht="22" customHeight="1">
      <x:c r="A1459" s="2" t="str">
        <x:v>POUC</x:v>
      </x:c>
      <x:c r="B1459" s="2" t="str">
        <x:v>10</x:v>
      </x:c>
      <x:c r="C1459" s="2" t="str">
        <x:v>CRC10</x:v>
      </x:c>
      <x:c r="D1459" s="2" t="str">
        <x:v>1060623</x:v>
      </x:c>
      <x:c r="E1459" s="2" t="str">
        <x:v>0</x:v>
      </x:c>
      <x:c r="F1459" s="2" t="str">
        <x:v>6</x:v>
      </x:c>
      <x:c r="G1459" s="10"/>
      <x:c r="H1459" s="10" t="n">
        <x:v>46325</x:v>
      </x:c>
      <x:c r="I1459" s="7" t="n">
        <x:v>10000</x:v>
      </x:c>
      <x:c r="J1459" s="7" t="n">
        <x:v>10000</x:v>
      </x:c>
      <x:c r="K1459" s="7" t="n">
        <x:v>1</x:v>
      </x:c>
      <x:c r="L1459" s="8" t="n">
        <x:v>0.75</x:v>
      </x:c>
      <x:c r="M1459" s="9" t="n">
        <x:v>0</x:v>
      </x:c>
      <x:c r="N1459" s="2" t="str">
        <x:v>a</x:v>
      </x:c>
      <x:c r="O1459" s="2" t="n">
        <x:v>1</x:v>
      </x:c>
      <x:c r="P1459" s="2" t="n">
        <x:v>100</x:v>
      </x:c>
      <x:c r="Q1459" s="2" t="str">
        <x:v>Higher PO cost</x:v>
      </x:c>
      <x:c r="R1459" s="2" t="str">
        <x:v>Incoming active PO</x:v>
      </x:c>
      <x:c r="S1459" s="12" t="n">
        <x:f>IF(AND(ISNUMBER(G1459),G1459&gt;0,G1459&lt;=Summary!$E$5,I1459&gt;0),I1459*K1459,0)</x:f>
        <x:v>0</x:v>
      </x:c>
      <x:c r="T1459" s="12" t="n">
        <x:f>MIN(S1459,MAX(0,'Inventory detail'!E414-0))</x:f>
        <x:v>0</x:v>
      </x:c>
      <x:c r="U1459" s="12" t="n">
        <x:f>IF(O1459=1,J1459*K1459,0)</x:f>
        <x:v>10000</x:v>
      </x:c>
      <x:c r="V1459" s="13" t="n">
        <x:f>IF(O1459=0,"",IF(H1459="","",MAX(H1459,Summary!$E$5)))</x:f>
        <x:v>46325</x:v>
      </x:c>
      <x:c r="W1459" s="12" t="n">
        <x:f>IF(Q1459="Baseline PO cost",U1459,0)</x:f>
        <x:v>0</x:v>
      </x:c>
      <x:c r="X1459" s="12" t="n">
        <x:f>IF(Q1459="Higher PO cost",U1459,0)</x:f>
        <x:v>10000</x:v>
      </x:c>
      <x:c r="Y1459" s="12" t="n">
        <x:f>IF(Q1459="Unclassified",U1459,0)</x:f>
        <x:v>0</x:v>
      </x:c>
    </x:row>
    <x:row r="1460" ht="22" customHeight="1">
      <x:c r="A1460" s="2" t="str">
        <x:v>POUC</x:v>
      </x:c>
      <x:c r="B1460" s="2" t="str">
        <x:v>10</x:v>
      </x:c>
      <x:c r="C1460" s="2" t="str">
        <x:v>CRC7</x:v>
      </x:c>
      <x:c r="D1460" s="2" t="str">
        <x:v>1059854</x:v>
      </x:c>
      <x:c r="E1460" s="2" t="str">
        <x:v>0</x:v>
      </x:c>
      <x:c r="F1460" s="2" t="str">
        <x:v>6</x:v>
      </x:c>
      <x:c r="G1460" s="10" t="n">
        <x:v>46094</x:v>
      </x:c>
      <x:c r="H1460" s="10" t="n">
        <x:v>46108</x:v>
      </x:c>
      <x:c r="I1460" s="7" t="n">
        <x:v>5000</x:v>
      </x:c>
      <x:c r="J1460" s="7" t="n">
        <x:v>5000</x:v>
      </x:c>
      <x:c r="K1460" s="7" t="n">
        <x:v>1</x:v>
      </x:c>
      <x:c r="L1460" s="8" t="n">
        <x:v>0.46</x:v>
      </x:c>
      <x:c r="M1460" s="9" t="n">
        <x:v>38.5</x:v>
      </x:c>
      <x:c r="N1460" s="2" t="str">
        <x:v>i</x:v>
      </x:c>
      <x:c r="O1460" s="2" t="n">
        <x:v>0</x:v>
      </x:c>
      <x:c r="P1460" s="2" t="n">
        <x:v>100</x:v>
      </x:c>
      <x:c r="Q1460" s="2" t="str">
        <x:v>Baseline PO cost</x:v>
      </x:c>
      <x:c r="R1460" s="2" t="str">
        <x:v>Received</x:v>
      </x:c>
      <x:c r="S1460" s="12" t="n">
        <x:f>IF(AND(ISNUMBER(G1460),G1460&gt;0,G1460&lt;=Summary!$E$5,I1460&gt;0),I1460*K1460,0)</x:f>
        <x:v>5000</x:v>
      </x:c>
      <x:c r="T1460" s="12" t="n">
        <x:f>MIN(S1460,MAX(0,'Inventory detail'!E308-0))</x:f>
        <x:v>5000</x:v>
      </x:c>
      <x:c r="U1460" s="12" t="n">
        <x:f>IF(O1460=1,J1460*K1460,0)</x:f>
        <x:v>0</x:v>
      </x:c>
      <x:c r="V1460" s="13" t="str">
        <x:f>IF(O1460=0,"",IF(H1460="","",MAX(H1460,Summary!$E$5)))</x:f>
      </x:c>
      <x:c r="W1460" s="12" t="n">
        <x:f>IF(Q1460="Baseline PO cost",U1460,0)</x:f>
        <x:v>0</x:v>
      </x:c>
      <x:c r="X1460" s="12" t="n">
        <x:f>IF(Q1460="Higher PO cost",U1460,0)</x:f>
        <x:v>0</x:v>
      </x:c>
      <x:c r="Y1460" s="12" t="n">
        <x:f>IF(Q1460="Unclassified",U1460,0)</x:f>
        <x:v>0</x:v>
      </x:c>
    </x:row>
    <x:row r="1461" ht="22" customHeight="1">
      <x:c r="A1461" s="2" t="str">
        <x:v>POUC</x:v>
      </x:c>
      <x:c r="B1461" s="2" t="str">
        <x:v>10</x:v>
      </x:c>
      <x:c r="C1461" s="2" t="str">
        <x:v>DRI10</x:v>
      </x:c>
      <x:c r="D1461" s="2" t="str">
        <x:v>1060256</x:v>
      </x:c>
      <x:c r="E1461" s="2" t="str">
        <x:v>0</x:v>
      </x:c>
      <x:c r="F1461" s="2" t="str">
        <x:v>6</x:v>
      </x:c>
      <x:c r="G1461" s="10" t="n">
        <x:v>46202</x:v>
      </x:c>
      <x:c r="H1461" s="10" t="n">
        <x:v>46206</x:v>
      </x:c>
      <x:c r="I1461" s="7" t="n">
        <x:v>5000</x:v>
      </x:c>
      <x:c r="J1461" s="7" t="n">
        <x:v>5000</x:v>
      </x:c>
      <x:c r="K1461" s="7" t="n">
        <x:v>1</x:v>
      </x:c>
      <x:c r="L1461" s="8" t="n">
        <x:v>0.8</x:v>
      </x:c>
      <x:c r="M1461" s="9" t="n">
        <x:v>67.5</x:v>
      </x:c>
      <x:c r="N1461" s="2" t="str">
        <x:v>i</x:v>
      </x:c>
      <x:c r="O1461" s="2" t="n">
        <x:v>0</x:v>
      </x:c>
      <x:c r="P1461" s="2" t="n">
        <x:v>100</x:v>
      </x:c>
      <x:c r="Q1461" s="2" t="str">
        <x:v>Baseline PO cost</x:v>
      </x:c>
      <x:c r="R1461" s="2" t="str">
        <x:v>Received</x:v>
      </x:c>
      <x:c r="S1461" s="12" t="n">
        <x:f>IF(AND(ISNUMBER(G1461),G1461&gt;0,G1461&lt;=Summary!$E$5,I1461&gt;0),I1461*K1461,0)</x:f>
        <x:v>5000</x:v>
      </x:c>
      <x:c r="T1461" s="12" t="n">
        <x:f>MIN(S1461,MAX(0,'Inventory detail'!E199-0))</x:f>
        <x:v>3800</x:v>
      </x:c>
      <x:c r="U1461" s="12" t="n">
        <x:f>IF(O1461=1,J1461*K1461,0)</x:f>
        <x:v>0</x:v>
      </x:c>
      <x:c r="V1461" s="13" t="str">
        <x:f>IF(O1461=0,"",IF(H1461="","",MAX(H1461,Summary!$E$5)))</x:f>
      </x:c>
      <x:c r="W1461" s="12" t="n">
        <x:f>IF(Q1461="Baseline PO cost",U1461,0)</x:f>
        <x:v>0</x:v>
      </x:c>
      <x:c r="X1461" s="12" t="n">
        <x:f>IF(Q1461="Higher PO cost",U1461,0)</x:f>
        <x:v>0</x:v>
      </x:c>
      <x:c r="Y1461" s="12" t="n">
        <x:f>IF(Q1461="Unclassified",U1461,0)</x:f>
        <x:v>0</x:v>
      </x:c>
    </x:row>
    <x:row r="1462" ht="22" customHeight="1">
      <x:c r="A1462" s="2" t="str">
        <x:v>POUC</x:v>
      </x:c>
      <x:c r="B1462" s="2" t="str">
        <x:v>10</x:v>
      </x:c>
      <x:c r="C1462" s="2" t="str">
        <x:v>DRI10</x:v>
      </x:c>
      <x:c r="D1462" s="2" t="str">
        <x:v>1061100</x:v>
      </x:c>
      <x:c r="E1462" s="2" t="str">
        <x:v>0</x:v>
      </x:c>
      <x:c r="F1462" s="2" t="str">
        <x:v>4</x:v>
      </x:c>
      <x:c r="G1462" s="10"/>
      <x:c r="H1462" s="10" t="n">
        <x:v>46346</x:v>
      </x:c>
      <x:c r="I1462" s="7" t="n">
        <x:v>10000</x:v>
      </x:c>
      <x:c r="J1462" s="7" t="n">
        <x:v>10000</x:v>
      </x:c>
      <x:c r="K1462" s="7" t="n">
        <x:v>1</x:v>
      </x:c>
      <x:c r="L1462" s="8" t="n">
        <x:v>0.9</x:v>
      </x:c>
      <x:c r="M1462" s="9" t="n">
        <x:v>0</x:v>
      </x:c>
      <x:c r="N1462" s="2" t="str">
        <x:v>a</x:v>
      </x:c>
      <x:c r="O1462" s="2" t="n">
        <x:v>1</x:v>
      </x:c>
      <x:c r="P1462" s="2" t="n">
        <x:v>100</x:v>
      </x:c>
      <x:c r="Q1462" s="2" t="str">
        <x:v>Higher PO cost</x:v>
      </x:c>
      <x:c r="R1462" s="2" t="str">
        <x:v>Incoming active PO</x:v>
      </x:c>
      <x:c r="S1462" s="12" t="n">
        <x:f>IF(AND(ISNUMBER(G1462),G1462&gt;0,G1462&lt;=Summary!$E$5,I1462&gt;0),I1462*K1462,0)</x:f>
        <x:v>0</x:v>
      </x:c>
      <x:c r="T1462" s="12" t="n">
        <x:f>MIN(S1462,MAX(0,'Inventory detail'!E199-SUM(S1461:S1461)))</x:f>
        <x:v>0</x:v>
      </x:c>
      <x:c r="U1462" s="12" t="n">
        <x:f>IF(O1462=1,J1462*K1462,0)</x:f>
        <x:v>10000</x:v>
      </x:c>
      <x:c r="V1462" s="13" t="n">
        <x:f>IF(O1462=0,"",IF(H1462="","",MAX(H1462,Summary!$E$5)))</x:f>
        <x:v>46346</x:v>
      </x:c>
      <x:c r="W1462" s="12" t="n">
        <x:f>IF(Q1462="Baseline PO cost",U1462,0)</x:f>
        <x:v>0</x:v>
      </x:c>
      <x:c r="X1462" s="12" t="n">
        <x:f>IF(Q1462="Higher PO cost",U1462,0)</x:f>
        <x:v>10000</x:v>
      </x:c>
      <x:c r="Y1462" s="12" t="n">
        <x:f>IF(Q1462="Unclassified",U1462,0)</x:f>
        <x:v>0</x:v>
      </x:c>
    </x:row>
    <x:row r="1463" ht="22" customHeight="1">
      <x:c r="A1463" s="2" t="str">
        <x:v>POUC</x:v>
      </x:c>
      <x:c r="B1463" s="2" t="str">
        <x:v>10</x:v>
      </x:c>
      <x:c r="C1463" s="2" t="str">
        <x:v>DRI5</x:v>
      </x:c>
      <x:c r="D1463" s="2" t="str">
        <x:v>1059854</x:v>
      </x:c>
      <x:c r="E1463" s="2" t="str">
        <x:v>0</x:v>
      </x:c>
      <x:c r="F1463" s="2" t="str">
        <x:v>2</x:v>
      </x:c>
      <x:c r="G1463" s="10" t="n">
        <x:v>46094</x:v>
      </x:c>
      <x:c r="H1463" s="10" t="n">
        <x:v>46108</x:v>
      </x:c>
      <x:c r="I1463" s="7" t="n">
        <x:v>10000</x:v>
      </x:c>
      <x:c r="J1463" s="7" t="n">
        <x:v>10000</x:v>
      </x:c>
      <x:c r="K1463" s="7" t="n">
        <x:v>1</x:v>
      </x:c>
      <x:c r="L1463" s="8" t="n">
        <x:v>0.42</x:v>
      </x:c>
      <x:c r="M1463" s="9" t="n">
        <x:v>70</x:v>
      </x:c>
      <x:c r="N1463" s="2" t="str">
        <x:v>i</x:v>
      </x:c>
      <x:c r="O1463" s="2" t="n">
        <x:v>0</x:v>
      </x:c>
      <x:c r="P1463" s="2" t="n">
        <x:v>100</x:v>
      </x:c>
      <x:c r="Q1463" s="2" t="str">
        <x:v>Baseline PO cost</x:v>
      </x:c>
      <x:c r="R1463" s="2" t="str">
        <x:v>Received</x:v>
      </x:c>
      <x:c r="S1463" s="12" t="n">
        <x:f>IF(AND(ISNUMBER(G1463),G1463&gt;0,G1463&lt;=Summary!$E$5,I1463&gt;0),I1463*K1463,0)</x:f>
        <x:v>10000</x:v>
      </x:c>
      <x:c r="T1463" s="12" t="n">
        <x:f>MIN(S1463,MAX(0,'Inventory detail'!E401-0))</x:f>
        <x:v>9500</x:v>
      </x:c>
      <x:c r="U1463" s="12" t="n">
        <x:f>IF(O1463=1,J1463*K1463,0)</x:f>
        <x:v>0</x:v>
      </x:c>
      <x:c r="V1463" s="13" t="str">
        <x:f>IF(O1463=0,"",IF(H1463="","",MAX(H1463,Summary!$E$5)))</x:f>
      </x:c>
      <x:c r="W1463" s="12" t="n">
        <x:f>IF(Q1463="Baseline PO cost",U1463,0)</x:f>
        <x:v>0</x:v>
      </x:c>
      <x:c r="X1463" s="12" t="n">
        <x:f>IF(Q1463="Higher PO cost",U1463,0)</x:f>
        <x:v>0</x:v>
      </x:c>
      <x:c r="Y1463" s="12" t="n">
        <x:f>IF(Q1463="Unclassified",U1463,0)</x:f>
        <x:v>0</x:v>
      </x:c>
    </x:row>
    <x:row r="1464" ht="22" customHeight="1">
      <x:c r="A1464" s="2" t="str">
        <x:v>POUC</x:v>
      </x:c>
      <x:c r="B1464" s="2" t="str">
        <x:v>10</x:v>
      </x:c>
      <x:c r="C1464" s="2" t="str">
        <x:v>DRI7</x:v>
      </x:c>
      <x:c r="D1464" s="2" t="str">
        <x:v>1060256</x:v>
      </x:c>
      <x:c r="E1464" s="2" t="str">
        <x:v>0</x:v>
      </x:c>
      <x:c r="F1464" s="2" t="str">
        <x:v>4</x:v>
      </x:c>
      <x:c r="G1464" s="10" t="n">
        <x:v>46202</x:v>
      </x:c>
      <x:c r="H1464" s="10" t="n">
        <x:v>46206</x:v>
      </x:c>
      <x:c r="I1464" s="7" t="n">
        <x:v>5000</x:v>
      </x:c>
      <x:c r="J1464" s="7" t="n">
        <x:v>5000</x:v>
      </x:c>
      <x:c r="K1464" s="7" t="n">
        <x:v>1</x:v>
      </x:c>
      <x:c r="L1464" s="8" t="n">
        <x:v>0.54</x:v>
      </x:c>
      <x:c r="M1464" s="9" t="n">
        <x:v>46</x:v>
      </x:c>
      <x:c r="N1464" s="2" t="str">
        <x:v>i</x:v>
      </x:c>
      <x:c r="O1464" s="2" t="n">
        <x:v>0</x:v>
      </x:c>
      <x:c r="P1464" s="2" t="n">
        <x:v>100</x:v>
      </x:c>
      <x:c r="Q1464" s="2" t="str">
        <x:v>Baseline PO cost</x:v>
      </x:c>
      <x:c r="R1464" s="2" t="str">
        <x:v>Received</x:v>
      </x:c>
      <x:c r="S1464" s="12" t="n">
        <x:f>IF(AND(ISNUMBER(G1464),G1464&gt;0,G1464&lt;=Summary!$E$5,I1464&gt;0),I1464*K1464,0)</x:f>
        <x:v>5000</x:v>
      </x:c>
      <x:c r="T1464" s="12" t="n">
        <x:f>MIN(S1464,MAX(0,'Inventory detail'!E364-0))</x:f>
        <x:v>5000</x:v>
      </x:c>
      <x:c r="U1464" s="12" t="n">
        <x:f>IF(O1464=1,J1464*K1464,0)</x:f>
        <x:v>0</x:v>
      </x:c>
      <x:c r="V1464" s="13" t="str">
        <x:f>IF(O1464=0,"",IF(H1464="","",MAX(H1464,Summary!$E$5)))</x:f>
      </x:c>
      <x:c r="W1464" s="12" t="n">
        <x:f>IF(Q1464="Baseline PO cost",U1464,0)</x:f>
        <x:v>0</x:v>
      </x:c>
      <x:c r="X1464" s="12" t="n">
        <x:f>IF(Q1464="Higher PO cost",U1464,0)</x:f>
        <x:v>0</x:v>
      </x:c>
      <x:c r="Y1464" s="12" t="n">
        <x:f>IF(Q1464="Unclassified",U1464,0)</x:f>
        <x:v>0</x:v>
      </x:c>
    </x:row>
    <x:row r="1465" ht="22" customHeight="1">
      <x:c r="A1465" s="2" t="str">
        <x:v>POUC</x:v>
      </x:c>
      <x:c r="B1465" s="2" t="str">
        <x:v>10</x:v>
      </x:c>
      <x:c r="C1465" s="2" t="str">
        <x:v>IBM10</x:v>
      </x:c>
      <x:c r="D1465" s="2" t="str">
        <x:v>1059854</x:v>
      </x:c>
      <x:c r="E1465" s="2" t="str">
        <x:v>0</x:v>
      </x:c>
      <x:c r="F1465" s="2" t="str">
        <x:v>31</x:v>
      </x:c>
      <x:c r="G1465" s="10" t="n">
        <x:v>46094</x:v>
      </x:c>
      <x:c r="H1465" s="10" t="n">
        <x:v>46108</x:v>
      </x:c>
      <x:c r="I1465" s="7" t="n">
        <x:v>10000</x:v>
      </x:c>
      <x:c r="J1465" s="7" t="n">
        <x:v>10000</x:v>
      </x:c>
      <x:c r="K1465" s="7" t="n">
        <x:v>1</x:v>
      </x:c>
      <x:c r="L1465" s="8" t="n">
        <x:v>0.71</x:v>
      </x:c>
      <x:c r="M1465" s="9" t="n">
        <x:v>121</x:v>
      </x:c>
      <x:c r="N1465" s="2" t="str">
        <x:v>i</x:v>
      </x:c>
      <x:c r="O1465" s="2" t="n">
        <x:v>0</x:v>
      </x:c>
      <x:c r="P1465" s="2" t="n">
        <x:v>100</x:v>
      </x:c>
      <x:c r="Q1465" s="2" t="str">
        <x:v>Baseline PO cost</x:v>
      </x:c>
      <x:c r="R1465" s="2" t="str">
        <x:v>Received</x:v>
      </x:c>
      <x:c r="S1465" s="12" t="n">
        <x:f>IF(AND(ISNUMBER(G1465),G1465&gt;0,G1465&lt;=Summary!$E$5,I1465&gt;0),I1465*K1465,0)</x:f>
        <x:v>10000</x:v>
      </x:c>
      <x:c r="T1465" s="12" t="n">
        <x:f>MIN(S1465,MAX(0,'Inventory detail'!E370-0))</x:f>
        <x:v>5800</x:v>
      </x:c>
      <x:c r="U1465" s="12" t="n">
        <x:f>IF(O1465=1,J1465*K1465,0)</x:f>
        <x:v>0</x:v>
      </x:c>
      <x:c r="V1465" s="13" t="str">
        <x:f>IF(O1465=0,"",IF(H1465="","",MAX(H1465,Summary!$E$5)))</x:f>
      </x:c>
      <x:c r="W1465" s="12" t="n">
        <x:f>IF(Q1465="Baseline PO cost",U1465,0)</x:f>
        <x:v>0</x:v>
      </x:c>
      <x:c r="X1465" s="12" t="n">
        <x:f>IF(Q1465="Higher PO cost",U1465,0)</x:f>
        <x:v>0</x:v>
      </x:c>
      <x:c r="Y1465" s="12" t="n">
        <x:f>IF(Q1465="Unclassified",U1465,0)</x:f>
        <x:v>0</x:v>
      </x:c>
    </x:row>
    <x:row r="1466" ht="22" customHeight="1">
      <x:c r="A1466" s="2" t="str">
        <x:v>POUC</x:v>
      </x:c>
      <x:c r="B1466" s="2" t="str">
        <x:v>10</x:v>
      </x:c>
      <x:c r="C1466" s="2" t="str">
        <x:v>IBM10</x:v>
      </x:c>
      <x:c r="D1466" s="2" t="str">
        <x:v>1061100</x:v>
      </x:c>
      <x:c r="E1466" s="2" t="str">
        <x:v>0</x:v>
      </x:c>
      <x:c r="F1466" s="2" t="str">
        <x:v>3</x:v>
      </x:c>
      <x:c r="G1466" s="10"/>
      <x:c r="H1466" s="10" t="n">
        <x:v>46346</x:v>
      </x:c>
      <x:c r="I1466" s="7" t="n">
        <x:v>5000</x:v>
      </x:c>
      <x:c r="J1466" s="7" t="n">
        <x:v>5000</x:v>
      </x:c>
      <x:c r="K1466" s="7" t="n">
        <x:v>1</x:v>
      </x:c>
      <x:c r="L1466" s="8" t="n">
        <x:v>0.8</x:v>
      </x:c>
      <x:c r="M1466" s="9" t="n">
        <x:v>0</x:v>
      </x:c>
      <x:c r="N1466" s="2" t="str">
        <x:v>a</x:v>
      </x:c>
      <x:c r="O1466" s="2" t="n">
        <x:v>1</x:v>
      </x:c>
      <x:c r="P1466" s="2" t="n">
        <x:v>100</x:v>
      </x:c>
      <x:c r="Q1466" s="2" t="str">
        <x:v>Higher PO cost</x:v>
      </x:c>
      <x:c r="R1466" s="2" t="str">
        <x:v>Incoming active PO</x:v>
      </x:c>
      <x:c r="S1466" s="12" t="n">
        <x:f>IF(AND(ISNUMBER(G1466),G1466&gt;0,G1466&lt;=Summary!$E$5,I1466&gt;0),I1466*K1466,0)</x:f>
        <x:v>0</x:v>
      </x:c>
      <x:c r="T1466" s="12" t="n">
        <x:f>MIN(S1466,MAX(0,'Inventory detail'!E370-SUM(S1465:S1465)))</x:f>
        <x:v>0</x:v>
      </x:c>
      <x:c r="U1466" s="12" t="n">
        <x:f>IF(O1466=1,J1466*K1466,0)</x:f>
        <x:v>5000</x:v>
      </x:c>
      <x:c r="V1466" s="13" t="n">
        <x:f>IF(O1466=0,"",IF(H1466="","",MAX(H1466,Summary!$E$5)))</x:f>
        <x:v>46346</x:v>
      </x:c>
      <x:c r="W1466" s="12" t="n">
        <x:f>IF(Q1466="Baseline PO cost",U1466,0)</x:f>
        <x:v>0</x:v>
      </x:c>
      <x:c r="X1466" s="12" t="n">
        <x:f>IF(Q1466="Higher PO cost",U1466,0)</x:f>
        <x:v>5000</x:v>
      </x:c>
      <x:c r="Y1466" s="12" t="n">
        <x:f>IF(Q1466="Unclassified",U1466,0)</x:f>
        <x:v>0</x:v>
      </x:c>
    </x:row>
    <x:row r="1467" ht="22" customHeight="1">
      <x:c r="A1467" s="2" t="str">
        <x:v>POUC</x:v>
      </x:c>
      <x:c r="B1467" s="2" t="str">
        <x:v>10</x:v>
      </x:c>
      <x:c r="C1467" s="2" t="str">
        <x:v>IBM7</x:v>
      </x:c>
      <x:c r="D1467" s="2" t="str">
        <x:v>1060256</x:v>
      </x:c>
      <x:c r="E1467" s="2" t="str">
        <x:v>0</x:v>
      </x:c>
      <x:c r="F1467" s="2" t="str">
        <x:v>3</x:v>
      </x:c>
      <x:c r="G1467" s="10" t="n">
        <x:v>46202</x:v>
      </x:c>
      <x:c r="H1467" s="10" t="n">
        <x:v>46206</x:v>
      </x:c>
      <x:c r="I1467" s="7" t="n">
        <x:v>10000</x:v>
      </x:c>
      <x:c r="J1467" s="7" t="n">
        <x:v>10000</x:v>
      </x:c>
      <x:c r="K1467" s="7" t="n">
        <x:v>1</x:v>
      </x:c>
      <x:c r="L1467" s="8" t="n">
        <x:v>0.48</x:v>
      </x:c>
      <x:c r="M1467" s="9" t="n">
        <x:v>83</x:v>
      </x:c>
      <x:c r="N1467" s="2" t="str">
        <x:v>i</x:v>
      </x:c>
      <x:c r="O1467" s="2" t="n">
        <x:v>0</x:v>
      </x:c>
      <x:c r="P1467" s="2" t="n">
        <x:v>100</x:v>
      </x:c>
      <x:c r="Q1467" s="2" t="str">
        <x:v>Baseline PO cost</x:v>
      </x:c>
      <x:c r="R1467" s="2" t="str">
        <x:v>Received</x:v>
      </x:c>
      <x:c r="S1467" s="12" t="n">
        <x:f>IF(AND(ISNUMBER(G1467),G1467&gt;0,G1467&lt;=Summary!$E$5,I1467&gt;0),I1467*K1467,0)</x:f>
        <x:v>10000</x:v>
      </x:c>
      <x:c r="T1467" s="12" t="n">
        <x:f>MIN(S1467,MAX(0,'Inventory detail'!E330-0))</x:f>
        <x:v>10000</x:v>
      </x:c>
      <x:c r="U1467" s="12" t="n">
        <x:f>IF(O1467=1,J1467*K1467,0)</x:f>
        <x:v>0</x:v>
      </x:c>
      <x:c r="V1467" s="13" t="str">
        <x:f>IF(O1467=0,"",IF(H1467="","",MAX(H1467,Summary!$E$5)))</x:f>
      </x:c>
      <x:c r="W1467" s="12" t="n">
        <x:f>IF(Q1467="Baseline PO cost",U1467,0)</x:f>
        <x:v>0</x:v>
      </x:c>
      <x:c r="X1467" s="12" t="n">
        <x:f>IF(Q1467="Higher PO cost",U1467,0)</x:f>
        <x:v>0</x:v>
      </x:c>
      <x:c r="Y1467" s="12" t="n">
        <x:f>IF(Q1467="Unclassified",U1467,0)</x:f>
        <x:v>0</x:v>
      </x:c>
    </x:row>
    <x:row r="1468" ht="22" customHeight="1">
      <x:c r="A1468" s="2" t="str">
        <x:v>POUC</x:v>
      </x:c>
      <x:c r="B1468" s="2" t="str">
        <x:v>10</x:v>
      </x:c>
      <x:c r="C1468" s="2" t="str">
        <x:v>IND10</x:v>
      </x:c>
      <x:c r="D1468" s="2" t="str">
        <x:v>1059854</x:v>
      </x:c>
      <x:c r="E1468" s="2" t="str">
        <x:v>0</x:v>
      </x:c>
      <x:c r="F1468" s="2" t="str">
        <x:v>10</x:v>
      </x:c>
      <x:c r="G1468" s="10" t="n">
        <x:v>46094</x:v>
      </x:c>
      <x:c r="H1468" s="10" t="n">
        <x:v>46108</x:v>
      </x:c>
      <x:c r="I1468" s="7" t="n">
        <x:v>4000</x:v>
      </x:c>
      <x:c r="J1468" s="7" t="n">
        <x:v>4000</x:v>
      </x:c>
      <x:c r="K1468" s="7" t="n">
        <x:v>1</x:v>
      </x:c>
      <x:c r="L1468" s="8" t="n">
        <x:v>1.69</x:v>
      </x:c>
      <x:c r="M1468" s="9" t="n">
        <x:v>114.4</x:v>
      </x:c>
      <x:c r="N1468" s="2" t="str">
        <x:v>i</x:v>
      </x:c>
      <x:c r="O1468" s="2" t="n">
        <x:v>0</x:v>
      </x:c>
      <x:c r="P1468" s="2" t="n">
        <x:v>100</x:v>
      </x:c>
      <x:c r="Q1468" s="2" t="str">
        <x:v>Baseline PO cost</x:v>
      </x:c>
      <x:c r="R1468" s="2" t="str">
        <x:v>Received</x:v>
      </x:c>
      <x:c r="S1468" s="12" t="n">
        <x:f>IF(AND(ISNUMBER(G1468),G1468&gt;0,G1468&lt;=Summary!$E$5,I1468&gt;0),I1468*K1468,0)</x:f>
        <x:v>4000</x:v>
      </x:c>
      <x:c r="T1468" s="12" t="n">
        <x:f>MIN(S1468,MAX(0,'Inventory detail'!E309-0))</x:f>
        <x:v>100</x:v>
      </x:c>
      <x:c r="U1468" s="12" t="n">
        <x:f>IF(O1468=1,J1468*K1468,0)</x:f>
        <x:v>0</x:v>
      </x:c>
      <x:c r="V1468" s="13" t="str">
        <x:f>IF(O1468=0,"",IF(H1468="","",MAX(H1468,Summary!$E$5)))</x:f>
      </x:c>
      <x:c r="W1468" s="12" t="n">
        <x:f>IF(Q1468="Baseline PO cost",U1468,0)</x:f>
        <x:v>0</x:v>
      </x:c>
      <x:c r="X1468" s="12" t="n">
        <x:f>IF(Q1468="Higher PO cost",U1468,0)</x:f>
        <x:v>0</x:v>
      </x:c>
      <x:c r="Y1468" s="12" t="n">
        <x:f>IF(Q1468="Unclassified",U1468,0)</x:f>
        <x:v>0</x:v>
      </x:c>
    </x:row>
    <x:row r="1469" ht="22" customHeight="1">
      <x:c r="A1469" s="2" t="str">
        <x:v>POUC</x:v>
      </x:c>
      <x:c r="B1469" s="2" t="str">
        <x:v>10</x:v>
      </x:c>
      <x:c r="C1469" s="2" t="str">
        <x:v>IND10</x:v>
      </x:c>
      <x:c r="D1469" s="2" t="str">
        <x:v>1061100</x:v>
      </x:c>
      <x:c r="E1469" s="2" t="str">
        <x:v>0</x:v>
      </x:c>
      <x:c r="F1469" s="2" t="str">
        <x:v>9</x:v>
      </x:c>
      <x:c r="G1469" s="10"/>
      <x:c r="H1469" s="10" t="n">
        <x:v>46346</x:v>
      </x:c>
      <x:c r="I1469" s="7" t="n">
        <x:v>2000</x:v>
      </x:c>
      <x:c r="J1469" s="7" t="n">
        <x:v>2000</x:v>
      </x:c>
      <x:c r="K1469" s="7" t="n">
        <x:v>1</x:v>
      </x:c>
      <x:c r="L1469" s="8" t="n">
        <x:v>1.89</x:v>
      </x:c>
      <x:c r="M1469" s="9" t="n">
        <x:v>0</x:v>
      </x:c>
      <x:c r="N1469" s="2" t="str">
        <x:v>a</x:v>
      </x:c>
      <x:c r="O1469" s="2" t="n">
        <x:v>1</x:v>
      </x:c>
      <x:c r="P1469" s="2" t="n">
        <x:v>100</x:v>
      </x:c>
      <x:c r="Q1469" s="2" t="str">
        <x:v>Higher PO cost</x:v>
      </x:c>
      <x:c r="R1469" s="2" t="str">
        <x:v>Incoming active PO</x:v>
      </x:c>
      <x:c r="S1469" s="12" t="n">
        <x:f>IF(AND(ISNUMBER(G1469),G1469&gt;0,G1469&lt;=Summary!$E$5,I1469&gt;0),I1469*K1469,0)</x:f>
        <x:v>0</x:v>
      </x:c>
      <x:c r="T1469" s="12" t="n">
        <x:f>MIN(S1469,MAX(0,'Inventory detail'!E309-SUM(S1468:S1468)))</x:f>
        <x:v>0</x:v>
      </x:c>
      <x:c r="U1469" s="12" t="n">
        <x:f>IF(O1469=1,J1469*K1469,0)</x:f>
        <x:v>2000</x:v>
      </x:c>
      <x:c r="V1469" s="13" t="n">
        <x:f>IF(O1469=0,"",IF(H1469="","",MAX(H1469,Summary!$E$5)))</x:f>
        <x:v>46346</x:v>
      </x:c>
      <x:c r="W1469" s="12" t="n">
        <x:f>IF(Q1469="Baseline PO cost",U1469,0)</x:f>
        <x:v>0</x:v>
      </x:c>
      <x:c r="X1469" s="12" t="n">
        <x:f>IF(Q1469="Higher PO cost",U1469,0)</x:f>
        <x:v>2000</x:v>
      </x:c>
      <x:c r="Y1469" s="12" t="n">
        <x:f>IF(Q1469="Unclassified",U1469,0)</x:f>
        <x:v>0</x:v>
      </x:c>
    </x:row>
    <x:row r="1470" ht="22" customHeight="1">
      <x:c r="A1470" s="2" t="str">
        <x:v>POUC</x:v>
      </x:c>
      <x:c r="B1470" s="2" t="str">
        <x:v>10</x:v>
      </x:c>
      <x:c r="C1470" s="2" t="str">
        <x:v>IND5</x:v>
      </x:c>
      <x:c r="D1470" s="2" t="str">
        <x:v>1060256</x:v>
      </x:c>
      <x:c r="E1470" s="2" t="str">
        <x:v>0</x:v>
      </x:c>
      <x:c r="F1470" s="2" t="str">
        <x:v>7</x:v>
      </x:c>
      <x:c r="G1470" s="10" t="n">
        <x:v>46202</x:v>
      </x:c>
      <x:c r="H1470" s="10" t="n">
        <x:v>46206</x:v>
      </x:c>
      <x:c r="I1470" s="7" t="n">
        <x:v>10000</x:v>
      </x:c>
      <x:c r="J1470" s="7" t="n">
        <x:v>10000</x:v>
      </x:c>
      <x:c r="K1470" s="7" t="n">
        <x:v>1</x:v>
      </x:c>
      <x:c r="L1470" s="8" t="n">
        <x:v>0.84</x:v>
      </x:c>
      <x:c r="M1470" s="9" t="n">
        <x:v>142</x:v>
      </x:c>
      <x:c r="N1470" s="2" t="str">
        <x:v>i</x:v>
      </x:c>
      <x:c r="O1470" s="2" t="n">
        <x:v>0</x:v>
      </x:c>
      <x:c r="P1470" s="2" t="n">
        <x:v>100</x:v>
      </x:c>
      <x:c r="Q1470" s="2" t="str">
        <x:v>Baseline PO cost</x:v>
      </x:c>
      <x:c r="R1470" s="2" t="str">
        <x:v>Received</x:v>
      </x:c>
      <x:c r="S1470" s="12" t="n">
        <x:f>IF(AND(ISNUMBER(G1470),G1470&gt;0,G1470&lt;=Summary!$E$5,I1470&gt;0),I1470*K1470,0)</x:f>
        <x:v>10000</x:v>
      </x:c>
      <x:c r="T1470" s="12" t="n">
        <x:f>MIN(S1470,MAX(0,'Inventory detail'!E183-0))</x:f>
        <x:v>10000</x:v>
      </x:c>
      <x:c r="U1470" s="12" t="n">
        <x:f>IF(O1470=1,J1470*K1470,0)</x:f>
        <x:v>0</x:v>
      </x:c>
      <x:c r="V1470" s="13" t="str">
        <x:f>IF(O1470=0,"",IF(H1470="","",MAX(H1470,Summary!$E$5)))</x:f>
      </x:c>
      <x:c r="W1470" s="12" t="n">
        <x:f>IF(Q1470="Baseline PO cost",U1470,0)</x:f>
        <x:v>0</x:v>
      </x:c>
      <x:c r="X1470" s="12" t="n">
        <x:f>IF(Q1470="Higher PO cost",U1470,0)</x:f>
        <x:v>0</x:v>
      </x:c>
      <x:c r="Y1470" s="12" t="n">
        <x:f>IF(Q1470="Unclassified",U1470,0)</x:f>
        <x:v>0</x:v>
      </x:c>
    </x:row>
    <x:row r="1471" ht="22" customHeight="1">
      <x:c r="A1471" s="2" t="str">
        <x:v>POUC</x:v>
      </x:c>
      <x:c r="B1471" s="2" t="str">
        <x:v>10</x:v>
      </x:c>
      <x:c r="C1471" s="2" t="str">
        <x:v>IND5</x:v>
      </x:c>
      <x:c r="D1471" s="2" t="str">
        <x:v>1061100</x:v>
      </x:c>
      <x:c r="E1471" s="2" t="str">
        <x:v>0</x:v>
      </x:c>
      <x:c r="F1471" s="2" t="str">
        <x:v>5</x:v>
      </x:c>
      <x:c r="G1471" s="10"/>
      <x:c r="H1471" s="10" t="n">
        <x:v>46346</x:v>
      </x:c>
      <x:c r="I1471" s="7" t="n">
        <x:v>5000</x:v>
      </x:c>
      <x:c r="J1471" s="7" t="n">
        <x:v>5000</x:v>
      </x:c>
      <x:c r="K1471" s="7" t="n">
        <x:v>1</x:v>
      </x:c>
      <x:c r="L1471" s="8" t="n">
        <x:v>0.94</x:v>
      </x:c>
      <x:c r="M1471" s="9" t="n">
        <x:v>0</x:v>
      </x:c>
      <x:c r="N1471" s="2" t="str">
        <x:v>a</x:v>
      </x:c>
      <x:c r="O1471" s="2" t="n">
        <x:v>1</x:v>
      </x:c>
      <x:c r="P1471" s="2" t="n">
        <x:v>100</x:v>
      </x:c>
      <x:c r="Q1471" s="2" t="str">
        <x:v>Higher PO cost</x:v>
      </x:c>
      <x:c r="R1471" s="2" t="str">
        <x:v>Incoming active PO</x:v>
      </x:c>
      <x:c r="S1471" s="12" t="n">
        <x:f>IF(AND(ISNUMBER(G1471),G1471&gt;0,G1471&lt;=Summary!$E$5,I1471&gt;0),I1471*K1471,0)</x:f>
        <x:v>0</x:v>
      </x:c>
      <x:c r="T1471" s="12" t="n">
        <x:f>MIN(S1471,MAX(0,'Inventory detail'!E183-SUM(S1470:S1470)))</x:f>
        <x:v>0</x:v>
      </x:c>
      <x:c r="U1471" s="12" t="n">
        <x:f>IF(O1471=1,J1471*K1471,0)</x:f>
        <x:v>5000</x:v>
      </x:c>
      <x:c r="V1471" s="13" t="n">
        <x:f>IF(O1471=0,"",IF(H1471="","",MAX(H1471,Summary!$E$5)))</x:f>
        <x:v>46346</x:v>
      </x:c>
      <x:c r="W1471" s="12" t="n">
        <x:f>IF(Q1471="Baseline PO cost",U1471,0)</x:f>
        <x:v>0</x:v>
      </x:c>
      <x:c r="X1471" s="12" t="n">
        <x:f>IF(Q1471="Higher PO cost",U1471,0)</x:f>
        <x:v>5000</x:v>
      </x:c>
      <x:c r="Y1471" s="12" t="n">
        <x:f>IF(Q1471="Unclassified",U1471,0)</x:f>
        <x:v>0</x:v>
      </x:c>
    </x:row>
    <x:row r="1472" ht="22" customHeight="1">
      <x:c r="A1472" s="2" t="str">
        <x:v>POUC</x:v>
      </x:c>
      <x:c r="B1472" s="2" t="str">
        <x:v>10</x:v>
      </x:c>
      <x:c r="C1472" s="2" t="str">
        <x:v>IND7</x:v>
      </x:c>
      <x:c r="D1472" s="2" t="str">
        <x:v>1059854</x:v>
      </x:c>
      <x:c r="E1472" s="2" t="str">
        <x:v>0</x:v>
      </x:c>
      <x:c r="F1472" s="2" t="str">
        <x:v>9</x:v>
      </x:c>
      <x:c r="G1472" s="10" t="n">
        <x:v>46094</x:v>
      </x:c>
      <x:c r="H1472" s="10" t="n">
        <x:v>46108</x:v>
      </x:c>
      <x:c r="I1472" s="7" t="n">
        <x:v>4000</x:v>
      </x:c>
      <x:c r="J1472" s="7" t="n">
        <x:v>4000</x:v>
      </x:c>
      <x:c r="K1472" s="7" t="n">
        <x:v>1</x:v>
      </x:c>
      <x:c r="L1472" s="8" t="n">
        <x:v>1.1</x:v>
      </x:c>
      <x:c r="M1472" s="9" t="n">
        <x:v>74.8</x:v>
      </x:c>
      <x:c r="N1472" s="2" t="str">
        <x:v>i</x:v>
      </x:c>
      <x:c r="O1472" s="2" t="n">
        <x:v>0</x:v>
      </x:c>
      <x:c r="P1472" s="2" t="n">
        <x:v>100</x:v>
      </x:c>
      <x:c r="Q1472" s="2" t="str">
        <x:v>Baseline PO cost</x:v>
      </x:c>
      <x:c r="R1472" s="2" t="str">
        <x:v>Received</x:v>
      </x:c>
      <x:c r="S1472" s="12" t="n">
        <x:f>IF(AND(ISNUMBER(G1472),G1472&gt;0,G1472&lt;=Summary!$E$5,I1472&gt;0),I1472*K1472,0)</x:f>
        <x:v>4000</x:v>
      </x:c>
      <x:c r="T1472" s="12" t="n">
        <x:f>MIN(S1472,MAX(0,'Inventory detail'!E180-0))</x:f>
        <x:v>4000</x:v>
      </x:c>
      <x:c r="U1472" s="12" t="n">
        <x:f>IF(O1472=1,J1472*K1472,0)</x:f>
        <x:v>0</x:v>
      </x:c>
      <x:c r="V1472" s="13" t="str">
        <x:f>IF(O1472=0,"",IF(H1472="","",MAX(H1472,Summary!$E$5)))</x:f>
      </x:c>
      <x:c r="W1472" s="12" t="n">
        <x:f>IF(Q1472="Baseline PO cost",U1472,0)</x:f>
        <x:v>0</x:v>
      </x:c>
      <x:c r="X1472" s="12" t="n">
        <x:f>IF(Q1472="Higher PO cost",U1472,0)</x:f>
        <x:v>0</x:v>
      </x:c>
      <x:c r="Y1472" s="12" t="n">
        <x:f>IF(Q1472="Unclassified",U1472,0)</x:f>
        <x:v>0</x:v>
      </x:c>
    </x:row>
    <x:row r="1473" ht="22" customHeight="1">
      <x:c r="A1473" s="2" t="str">
        <x:v>POUC</x:v>
      </x:c>
      <x:c r="B1473" s="2" t="str">
        <x:v>10</x:v>
      </x:c>
      <x:c r="C1473" s="2" t="str">
        <x:v>JUM10</x:v>
      </x:c>
      <x:c r="D1473" s="2" t="str">
        <x:v>1060623</x:v>
      </x:c>
      <x:c r="E1473" s="2" t="str">
        <x:v>0</x:v>
      </x:c>
      <x:c r="F1473" s="2" t="str">
        <x:v>12</x:v>
      </x:c>
      <x:c r="G1473" s="10"/>
      <x:c r="H1473" s="10" t="n">
        <x:v>46325</x:v>
      </x:c>
      <x:c r="I1473" s="7" t="n">
        <x:v>8000</x:v>
      </x:c>
      <x:c r="J1473" s="7" t="n">
        <x:v>8000</x:v>
      </x:c>
      <x:c r="K1473" s="7" t="n">
        <x:v>1</x:v>
      </x:c>
      <x:c r="L1473" s="8" t="n">
        <x:v>1.49</x:v>
      </x:c>
      <x:c r="M1473" s="9" t="n">
        <x:v>0</x:v>
      </x:c>
      <x:c r="N1473" s="2" t="str">
        <x:v>a</x:v>
      </x:c>
      <x:c r="O1473" s="2" t="n">
        <x:v>1</x:v>
      </x:c>
      <x:c r="P1473" s="2" t="n">
        <x:v>100</x:v>
      </x:c>
      <x:c r="Q1473" s="2" t="str">
        <x:v>Higher PO cost</x:v>
      </x:c>
      <x:c r="R1473" s="2" t="str">
        <x:v>Incoming active PO</x:v>
      </x:c>
      <x:c r="S1473" s="12" t="n">
        <x:f>IF(AND(ISNUMBER(G1473),G1473&gt;0,G1473&lt;=Summary!$E$5,I1473&gt;0),I1473*K1473,0)</x:f>
        <x:v>0</x:v>
      </x:c>
      <x:c r="T1473" s="12" t="n">
        <x:f>MIN(S1473,MAX(0,'Inventory detail'!E273-0))</x:f>
        <x:v>0</x:v>
      </x:c>
      <x:c r="U1473" s="12" t="n">
        <x:f>IF(O1473=1,J1473*K1473,0)</x:f>
        <x:v>8000</x:v>
      </x:c>
      <x:c r="V1473" s="13" t="n">
        <x:f>IF(O1473=0,"",IF(H1473="","",MAX(H1473,Summary!$E$5)))</x:f>
        <x:v>46325</x:v>
      </x:c>
      <x:c r="W1473" s="12" t="n">
        <x:f>IF(Q1473="Baseline PO cost",U1473,0)</x:f>
        <x:v>0</x:v>
      </x:c>
      <x:c r="X1473" s="12" t="n">
        <x:f>IF(Q1473="Higher PO cost",U1473,0)</x:f>
        <x:v>8000</x:v>
      </x:c>
      <x:c r="Y1473" s="12" t="n">
        <x:f>IF(Q1473="Unclassified",U1473,0)</x:f>
        <x:v>0</x:v>
      </x:c>
    </x:row>
    <x:row r="1474" ht="22" customHeight="1">
      <x:c r="A1474" s="2" t="str">
        <x:v>POUC</x:v>
      </x:c>
      <x:c r="B1474" s="2" t="str">
        <x:v>10</x:v>
      </x:c>
      <x:c r="C1474" s="2" t="str">
        <x:v>JUM5</x:v>
      </x:c>
      <x:c r="D1474" s="2" t="str">
        <x:v>1060623</x:v>
      </x:c>
      <x:c r="E1474" s="2" t="str">
        <x:v>0</x:v>
      </x:c>
      <x:c r="F1474" s="2" t="str">
        <x:v>8</x:v>
      </x:c>
      <x:c r="G1474" s="10"/>
      <x:c r="H1474" s="10" t="n">
        <x:v>46325</x:v>
      </x:c>
      <x:c r="I1474" s="7" t="n">
        <x:v>10000</x:v>
      </x:c>
      <x:c r="J1474" s="7" t="n">
        <x:v>10000</x:v>
      </x:c>
      <x:c r="K1474" s="7" t="n">
        <x:v>1</x:v>
      </x:c>
      <x:c r="L1474" s="8" t="n">
        <x:v>0.75</x:v>
      </x:c>
      <x:c r="M1474" s="9" t="n">
        <x:v>0</x:v>
      </x:c>
      <x:c r="N1474" s="2" t="str">
        <x:v>a</x:v>
      </x:c>
      <x:c r="O1474" s="2" t="n">
        <x:v>1</x:v>
      </x:c>
      <x:c r="P1474" s="2" t="n">
        <x:v>100</x:v>
      </x:c>
      <x:c r="Q1474" s="2" t="str">
        <x:v>Higher PO cost</x:v>
      </x:c>
      <x:c r="R1474" s="2" t="str">
        <x:v>Incoming active PO</x:v>
      </x:c>
      <x:c r="S1474" s="12" t="n">
        <x:f>IF(AND(ISNUMBER(G1474),G1474&gt;0,G1474&lt;=Summary!$E$5,I1474&gt;0),I1474*K1474,0)</x:f>
        <x:v>0</x:v>
      </x:c>
      <x:c r="T1474" s="12" t="n">
        <x:f>MIN(S1474,MAX(0,'Inventory detail'!E204-0))</x:f>
        <x:v>0</x:v>
      </x:c>
      <x:c r="U1474" s="12" t="n">
        <x:f>IF(O1474=1,J1474*K1474,0)</x:f>
        <x:v>10000</x:v>
      </x:c>
      <x:c r="V1474" s="13" t="n">
        <x:f>IF(O1474=0,"",IF(H1474="","",MAX(H1474,Summary!$E$5)))</x:f>
        <x:v>46325</x:v>
      </x:c>
      <x:c r="W1474" s="12" t="n">
        <x:f>IF(Q1474="Baseline PO cost",U1474,0)</x:f>
        <x:v>0</x:v>
      </x:c>
      <x:c r="X1474" s="12" t="n">
        <x:f>IF(Q1474="Higher PO cost",U1474,0)</x:f>
        <x:v>10000</x:v>
      </x:c>
      <x:c r="Y1474" s="12" t="n">
        <x:f>IF(Q1474="Unclassified",U1474,0)</x:f>
        <x:v>0</x:v>
      </x:c>
    </x:row>
    <x:row r="1475" ht="22" customHeight="1">
      <x:c r="A1475" s="2" t="str">
        <x:v>POUC</x:v>
      </x:c>
      <x:c r="B1475" s="2" t="str">
        <x:v>10</x:v>
      </x:c>
      <x:c r="C1475" s="2" t="str">
        <x:v>JUM7</x:v>
      </x:c>
      <x:c r="D1475" s="2" t="str">
        <x:v>1060256</x:v>
      </x:c>
      <x:c r="E1475" s="2" t="str">
        <x:v>0</x:v>
      </x:c>
      <x:c r="F1475" s="2" t="str">
        <x:v>11</x:v>
      </x:c>
      <x:c r="G1475" s="10" t="n">
        <x:v>46202</x:v>
      </x:c>
      <x:c r="H1475" s="10" t="n">
        <x:v>46206</x:v>
      </x:c>
      <x:c r="I1475" s="7" t="n">
        <x:v>10000</x:v>
      </x:c>
      <x:c r="J1475" s="7" t="n">
        <x:v>10000</x:v>
      </x:c>
      <x:c r="K1475" s="7" t="n">
        <x:v>1</x:v>
      </x:c>
      <x:c r="L1475" s="8" t="n">
        <x:v>0.88</x:v>
      </x:c>
      <x:c r="M1475" s="9" t="n">
        <x:v>150</x:v>
      </x:c>
      <x:c r="N1475" s="2" t="str">
        <x:v>i</x:v>
      </x:c>
      <x:c r="O1475" s="2" t="n">
        <x:v>0</x:v>
      </x:c>
      <x:c r="P1475" s="2" t="n">
        <x:v>100</x:v>
      </x:c>
      <x:c r="Q1475" s="2" t="str">
        <x:v>Baseline PO cost</x:v>
      </x:c>
      <x:c r="R1475" s="2" t="str">
        <x:v>Received</x:v>
      </x:c>
      <x:c r="S1475" s="12" t="n">
        <x:f>IF(AND(ISNUMBER(G1475),G1475&gt;0,G1475&lt;=Summary!$E$5,I1475&gt;0),I1475*K1475,0)</x:f>
        <x:v>10000</x:v>
      </x:c>
      <x:c r="T1475" s="12" t="n">
        <x:f>MIN(S1475,MAX(0,'Inventory detail'!E247-0))</x:f>
        <x:v>7600</x:v>
      </x:c>
      <x:c r="U1475" s="12" t="n">
        <x:f>IF(O1475=1,J1475*K1475,0)</x:f>
        <x:v>0</x:v>
      </x:c>
      <x:c r="V1475" s="13" t="str">
        <x:f>IF(O1475=0,"",IF(H1475="","",MAX(H1475,Summary!$E$5)))</x:f>
      </x:c>
      <x:c r="W1475" s="12" t="n">
        <x:f>IF(Q1475="Baseline PO cost",U1475,0)</x:f>
        <x:v>0</x:v>
      </x:c>
      <x:c r="X1475" s="12" t="n">
        <x:f>IF(Q1475="Higher PO cost",U1475,0)</x:f>
        <x:v>0</x:v>
      </x:c>
      <x:c r="Y1475" s="12" t="n">
        <x:f>IF(Q1475="Unclassified",U1475,0)</x:f>
        <x:v>0</x:v>
      </x:c>
    </x:row>
    <x:row r="1476" ht="22" customHeight="1">
      <x:c r="A1476" s="2" t="str">
        <x:v>POUC</x:v>
      </x:c>
      <x:c r="B1476" s="2" t="str">
        <x:v>10</x:v>
      </x:c>
      <x:c r="C1476" s="2" t="str">
        <x:v>KEY10</x:v>
      </x:c>
      <x:c r="D1476" s="2" t="str">
        <x:v>1060256</x:v>
      </x:c>
      <x:c r="E1476" s="2" t="str">
        <x:v>0</x:v>
      </x:c>
      <x:c r="F1476" s="2" t="str">
        <x:v>8</x:v>
      </x:c>
      <x:c r="G1476" s="10" t="n">
        <x:v>46202</x:v>
      </x:c>
      <x:c r="H1476" s="10" t="n">
        <x:v>46206</x:v>
      </x:c>
      <x:c r="I1476" s="7" t="n">
        <x:v>5000</x:v>
      </x:c>
      <x:c r="J1476" s="7" t="n">
        <x:v>5000</x:v>
      </x:c>
      <x:c r="K1476" s="7" t="n">
        <x:v>1</x:v>
      </x:c>
      <x:c r="L1476" s="8" t="n">
        <x:v>0.89</x:v>
      </x:c>
      <x:c r="M1476" s="9" t="n">
        <x:v>75.5</x:v>
      </x:c>
      <x:c r="N1476" s="2" t="str">
        <x:v>i</x:v>
      </x:c>
      <x:c r="O1476" s="2" t="n">
        <x:v>0</x:v>
      </x:c>
      <x:c r="P1476" s="2" t="n">
        <x:v>100</x:v>
      </x:c>
      <x:c r="Q1476" s="2" t="str">
        <x:v>Baseline PO cost</x:v>
      </x:c>
      <x:c r="R1476" s="2" t="str">
        <x:v>Received</x:v>
      </x:c>
      <x:c r="S1476" s="12" t="n">
        <x:f>IF(AND(ISNUMBER(G1476),G1476&gt;0,G1476&lt;=Summary!$E$5,I1476&gt;0),I1476*K1476,0)</x:f>
        <x:v>5000</x:v>
      </x:c>
      <x:c r="T1476" s="12" t="n">
        <x:f>MIN(S1476,MAX(0,'Inventory detail'!E214-0))</x:f>
        <x:v>5000</x:v>
      </x:c>
      <x:c r="U1476" s="12" t="n">
        <x:f>IF(O1476=1,J1476*K1476,0)</x:f>
        <x:v>0</x:v>
      </x:c>
      <x:c r="V1476" s="13" t="str">
        <x:f>IF(O1476=0,"",IF(H1476="","",MAX(H1476,Summary!$E$5)))</x:f>
      </x:c>
      <x:c r="W1476" s="12" t="n">
        <x:f>IF(Q1476="Baseline PO cost",U1476,0)</x:f>
        <x:v>0</x:v>
      </x:c>
      <x:c r="X1476" s="12" t="n">
        <x:f>IF(Q1476="Higher PO cost",U1476,0)</x:f>
        <x:v>0</x:v>
      </x:c>
      <x:c r="Y1476" s="12" t="n">
        <x:f>IF(Q1476="Unclassified",U1476,0)</x:f>
        <x:v>0</x:v>
      </x:c>
    </x:row>
    <x:row r="1477" ht="22" customHeight="1">
      <x:c r="A1477" s="2" t="str">
        <x:v>POUC</x:v>
      </x:c>
      <x:c r="B1477" s="2" t="str">
        <x:v>10</x:v>
      </x:c>
      <x:c r="C1477" s="2" t="str">
        <x:v>KEY10</x:v>
      </x:c>
      <x:c r="D1477" s="2" t="str">
        <x:v>1061100</x:v>
      </x:c>
      <x:c r="E1477" s="2" t="str">
        <x:v>0</x:v>
      </x:c>
      <x:c r="F1477" s="2" t="str">
        <x:v>6</x:v>
      </x:c>
      <x:c r="G1477" s="10"/>
      <x:c r="H1477" s="10" t="n">
        <x:v>46346</x:v>
      </x:c>
      <x:c r="I1477" s="7" t="n">
        <x:v>5000</x:v>
      </x:c>
      <x:c r="J1477" s="7" t="n">
        <x:v>5000</x:v>
      </x:c>
      <x:c r="K1477" s="7" t="n">
        <x:v>1</x:v>
      </x:c>
      <x:c r="L1477" s="8" t="n">
        <x:v>1</x:v>
      </x:c>
      <x:c r="M1477" s="9" t="n">
        <x:v>0</x:v>
      </x:c>
      <x:c r="N1477" s="2" t="str">
        <x:v>a</x:v>
      </x:c>
      <x:c r="O1477" s="2" t="n">
        <x:v>1</x:v>
      </x:c>
      <x:c r="P1477" s="2" t="n">
        <x:v>100</x:v>
      </x:c>
      <x:c r="Q1477" s="2" t="str">
        <x:v>Higher PO cost</x:v>
      </x:c>
      <x:c r="R1477" s="2" t="str">
        <x:v>Incoming active PO</x:v>
      </x:c>
      <x:c r="S1477" s="12" t="n">
        <x:f>IF(AND(ISNUMBER(G1477),G1477&gt;0,G1477&lt;=Summary!$E$5,I1477&gt;0),I1477*K1477,0)</x:f>
        <x:v>0</x:v>
      </x:c>
      <x:c r="T1477" s="12" t="n">
        <x:f>MIN(S1477,MAX(0,'Inventory detail'!E214-SUM(S1476:S1476)))</x:f>
        <x:v>0</x:v>
      </x:c>
      <x:c r="U1477" s="12" t="n">
        <x:f>IF(O1477=1,J1477*K1477,0)</x:f>
        <x:v>5000</x:v>
      </x:c>
      <x:c r="V1477" s="13" t="n">
        <x:f>IF(O1477=0,"",IF(H1477="","",MAX(H1477,Summary!$E$5)))</x:f>
        <x:v>46346</x:v>
      </x:c>
      <x:c r="W1477" s="12" t="n">
        <x:f>IF(Q1477="Baseline PO cost",U1477,0)</x:f>
        <x:v>0</x:v>
      </x:c>
      <x:c r="X1477" s="12" t="n">
        <x:f>IF(Q1477="Higher PO cost",U1477,0)</x:f>
        <x:v>5000</x:v>
      </x:c>
      <x:c r="Y1477" s="12" t="n">
        <x:f>IF(Q1477="Unclassified",U1477,0)</x:f>
        <x:v>0</x:v>
      </x:c>
    </x:row>
    <x:row r="1478" ht="22" customHeight="1">
      <x:c r="A1478" s="2" t="str">
        <x:v>POUC</x:v>
      </x:c>
      <x:c r="B1478" s="2" t="str">
        <x:v>10</x:v>
      </x:c>
      <x:c r="C1478" s="2" t="str">
        <x:v>KEY10</x:v>
      </x:c>
      <x:c r="D1478" s="2" t="str">
        <x:v>1060623</x:v>
      </x:c>
      <x:c r="E1478" s="2" t="str">
        <x:v>0</x:v>
      </x:c>
      <x:c r="F1478" s="2" t="str">
        <x:v>9</x:v>
      </x:c>
      <x:c r="G1478" s="10"/>
      <x:c r="H1478" s="10" t="n">
        <x:v>46325</x:v>
      </x:c>
      <x:c r="I1478" s="7" t="n">
        <x:v>5000</x:v>
      </x:c>
      <x:c r="J1478" s="7" t="n">
        <x:v>5000</x:v>
      </x:c>
      <x:c r="K1478" s="7" t="n">
        <x:v>1</x:v>
      </x:c>
      <x:c r="L1478" s="8" t="n">
        <x:v>1</x:v>
      </x:c>
      <x:c r="M1478" s="9" t="n">
        <x:v>0</x:v>
      </x:c>
      <x:c r="N1478" s="2" t="str">
        <x:v>a</x:v>
      </x:c>
      <x:c r="O1478" s="2" t="n">
        <x:v>1</x:v>
      </x:c>
      <x:c r="P1478" s="2" t="n">
        <x:v>100</x:v>
      </x:c>
      <x:c r="Q1478" s="2" t="str">
        <x:v>Higher PO cost</x:v>
      </x:c>
      <x:c r="R1478" s="2" t="str">
        <x:v>Incoming active PO</x:v>
      </x:c>
      <x:c r="S1478" s="12" t="n">
        <x:f>IF(AND(ISNUMBER(G1478),G1478&gt;0,G1478&lt;=Summary!$E$5,I1478&gt;0),I1478*K1478,0)</x:f>
        <x:v>0</x:v>
      </x:c>
      <x:c r="T1478" s="12" t="n">
        <x:f>MIN(S1478,MAX(0,'Inventory detail'!E214-SUM(S1476:S1477)))</x:f>
        <x:v>0</x:v>
      </x:c>
      <x:c r="U1478" s="12" t="n">
        <x:f>IF(O1478=1,J1478*K1478,0)</x:f>
        <x:v>5000</x:v>
      </x:c>
      <x:c r="V1478" s="13" t="n">
        <x:f>IF(O1478=0,"",IF(H1478="","",MAX(H1478,Summary!$E$5)))</x:f>
        <x:v>46325</x:v>
      </x:c>
      <x:c r="W1478" s="12" t="n">
        <x:f>IF(Q1478="Baseline PO cost",U1478,0)</x:f>
        <x:v>0</x:v>
      </x:c>
      <x:c r="X1478" s="12" t="n">
        <x:f>IF(Q1478="Higher PO cost",U1478,0)</x:f>
        <x:v>5000</x:v>
      </x:c>
      <x:c r="Y1478" s="12" t="n">
        <x:f>IF(Q1478="Unclassified",U1478,0)</x:f>
        <x:v>0</x:v>
      </x:c>
    </x:row>
    <x:row r="1479" ht="22" customHeight="1">
      <x:c r="A1479" s="2" t="str">
        <x:v>POUC</x:v>
      </x:c>
      <x:c r="B1479" s="2" t="str">
        <x:v>10</x:v>
      </x:c>
      <x:c r="C1479" s="2" t="str">
        <x:v>LEG10</x:v>
      </x:c>
      <x:c r="D1479" s="2" t="str">
        <x:v>1060256</x:v>
      </x:c>
      <x:c r="E1479" s="2" t="str">
        <x:v>0</x:v>
      </x:c>
      <x:c r="F1479" s="2" t="str">
        <x:v>29</x:v>
      </x:c>
      <x:c r="G1479" s="10" t="n">
        <x:v>46202</x:v>
      </x:c>
      <x:c r="H1479" s="10" t="n">
        <x:v>46206</x:v>
      </x:c>
      <x:c r="I1479" s="7" t="n">
        <x:v>7000</x:v>
      </x:c>
      <x:c r="J1479" s="7" t="n">
        <x:v>7000</x:v>
      </x:c>
      <x:c r="K1479" s="7" t="n">
        <x:v>1</x:v>
      </x:c>
      <x:c r="L1479" s="8" t="n">
        <x:v>10.59</x:v>
      </x:c>
      <x:c r="M1479" s="9" t="n">
        <x:v>1257.2</x:v>
      </x:c>
      <x:c r="N1479" s="2" t="str">
        <x:v>i</x:v>
      </x:c>
      <x:c r="O1479" s="2" t="n">
        <x:v>0</x:v>
      </x:c>
      <x:c r="P1479" s="2" t="n">
        <x:v>100</x:v>
      </x:c>
      <x:c r="Q1479" s="2" t="str">
        <x:v>Baseline PO cost</x:v>
      </x:c>
      <x:c r="R1479" s="2" t="str">
        <x:v>Received</x:v>
      </x:c>
      <x:c r="S1479" s="12" t="n">
        <x:f>IF(AND(ISNUMBER(G1479),G1479&gt;0,G1479&lt;=Summary!$E$5,I1479&gt;0),I1479*K1479,0)</x:f>
        <x:v>7000</x:v>
      </x:c>
      <x:c r="T1479" s="12" t="n">
        <x:f>MIN(S1479,MAX(0,'Inventory detail'!E159-0))</x:f>
        <x:v>6000</x:v>
      </x:c>
      <x:c r="U1479" s="12" t="n">
        <x:f>IF(O1479=1,J1479*K1479,0)</x:f>
        <x:v>0</x:v>
      </x:c>
      <x:c r="V1479" s="13" t="str">
        <x:f>IF(O1479=0,"",IF(H1479="","",MAX(H1479,Summary!$E$5)))</x:f>
      </x:c>
      <x:c r="W1479" s="12" t="n">
        <x:f>IF(Q1479="Baseline PO cost",U1479,0)</x:f>
        <x:v>0</x:v>
      </x:c>
      <x:c r="X1479" s="12" t="n">
        <x:f>IF(Q1479="Higher PO cost",U1479,0)</x:f>
        <x:v>0</x:v>
      </x:c>
      <x:c r="Y1479" s="12" t="n">
        <x:f>IF(Q1479="Unclassified",U1479,0)</x:f>
        <x:v>0</x:v>
      </x:c>
    </x:row>
    <x:row r="1480" ht="22" customHeight="1">
      <x:c r="A1480" s="2" t="str">
        <x:v>POUC</x:v>
      </x:c>
      <x:c r="B1480" s="2" t="str">
        <x:v>10</x:v>
      </x:c>
      <x:c r="C1480" s="2" t="str">
        <x:v>LEG10</x:v>
      </x:c>
      <x:c r="D1480" s="2" t="str">
        <x:v>1059854</x:v>
      </x:c>
      <x:c r="E1480" s="2" t="str">
        <x:v>0</x:v>
      </x:c>
      <x:c r="F1480" s="2" t="str">
        <x:v>25</x:v>
      </x:c>
      <x:c r="G1480" s="10" t="n">
        <x:v>46094</x:v>
      </x:c>
      <x:c r="H1480" s="10" t="n">
        <x:v>46108</x:v>
      </x:c>
      <x:c r="I1480" s="7" t="n">
        <x:v>7000</x:v>
      </x:c>
      <x:c r="J1480" s="7" t="n">
        <x:v>7000</x:v>
      </x:c>
      <x:c r="K1480" s="7" t="n">
        <x:v>1</x:v>
      </x:c>
      <x:c r="L1480" s="8" t="n">
        <x:v>10.59</x:v>
      </x:c>
      <x:c r="M1480" s="9" t="n">
        <x:v>1257.2</x:v>
      </x:c>
      <x:c r="N1480" s="2" t="str">
        <x:v>i</x:v>
      </x:c>
      <x:c r="O1480" s="2" t="n">
        <x:v>0</x:v>
      </x:c>
      <x:c r="P1480" s="2" t="n">
        <x:v>100</x:v>
      </x:c>
      <x:c r="Q1480" s="2" t="str">
        <x:v>Baseline PO cost</x:v>
      </x:c>
      <x:c r="R1480" s="2" t="str">
        <x:v>Received</x:v>
      </x:c>
      <x:c r="S1480" s="12" t="n">
        <x:f>IF(AND(ISNUMBER(G1480),G1480&gt;0,G1480&lt;=Summary!$E$5,I1480&gt;0),I1480*K1480,0)</x:f>
        <x:v>7000</x:v>
      </x:c>
      <x:c r="T1480" s="12" t="n">
        <x:f>MIN(S1480,MAX(0,'Inventory detail'!E159-SUM(S1479:S1479)))</x:f>
        <x:v>0</x:v>
      </x:c>
      <x:c r="U1480" s="12" t="n">
        <x:f>IF(O1480=1,J1480*K1480,0)</x:f>
        <x:v>0</x:v>
      </x:c>
      <x:c r="V1480" s="13" t="str">
        <x:f>IF(O1480=0,"",IF(H1480="","",MAX(H1480,Summary!$E$5)))</x:f>
      </x:c>
      <x:c r="W1480" s="12" t="n">
        <x:f>IF(Q1480="Baseline PO cost",U1480,0)</x:f>
        <x:v>0</x:v>
      </x:c>
      <x:c r="X1480" s="12" t="n">
        <x:f>IF(Q1480="Higher PO cost",U1480,0)</x:f>
        <x:v>0</x:v>
      </x:c>
      <x:c r="Y1480" s="12" t="n">
        <x:f>IF(Q1480="Unclassified",U1480,0)</x:f>
        <x:v>0</x:v>
      </x:c>
    </x:row>
    <x:row r="1481" ht="22" customHeight="1">
      <x:c r="A1481" s="2" t="str">
        <x:v>POUC</x:v>
      </x:c>
      <x:c r="B1481" s="2" t="str">
        <x:v>10</x:v>
      </x:c>
      <x:c r="C1481" s="2" t="str">
        <x:v>LEG10</x:v>
      </x:c>
      <x:c r="D1481" s="2" t="str">
        <x:v>1059605</x:v>
      </x:c>
      <x:c r="E1481" s="2" t="str">
        <x:v>0</x:v>
      </x:c>
      <x:c r="F1481" s="2" t="str">
        <x:v>19</x:v>
      </x:c>
      <x:c r="G1481" s="10" t="n">
        <x:v>46076</x:v>
      </x:c>
      <x:c r="H1481" s="10" t="n">
        <x:v>46073</x:v>
      </x:c>
      <x:c r="I1481" s="7" t="n">
        <x:v>4500</x:v>
      </x:c>
      <x:c r="J1481" s="7" t="n">
        <x:v>4500</x:v>
      </x:c>
      <x:c r="K1481" s="7" t="n">
        <x:v>1</x:v>
      </x:c>
      <x:c r="L1481" s="8" t="n">
        <x:v>10.59</x:v>
      </x:c>
      <x:c r="M1481" s="9" t="n">
        <x:v>808.2</x:v>
      </x:c>
      <x:c r="N1481" s="2" t="str">
        <x:v>i</x:v>
      </x:c>
      <x:c r="O1481" s="2" t="n">
        <x:v>0</x:v>
      </x:c>
      <x:c r="P1481" s="2" t="n">
        <x:v>100</x:v>
      </x:c>
      <x:c r="Q1481" s="2" t="str">
        <x:v>Baseline PO cost</x:v>
      </x:c>
      <x:c r="R1481" s="2" t="str">
        <x:v>Received</x:v>
      </x:c>
      <x:c r="S1481" s="12" t="n">
        <x:f>IF(AND(ISNUMBER(G1481),G1481&gt;0,G1481&lt;=Summary!$E$5,I1481&gt;0),I1481*K1481,0)</x:f>
        <x:v>4500</x:v>
      </x:c>
      <x:c r="T1481" s="12" t="n">
        <x:f>MIN(S1481,MAX(0,'Inventory detail'!E159-SUM(S1479:S1480)))</x:f>
        <x:v>0</x:v>
      </x:c>
      <x:c r="U1481" s="12" t="n">
        <x:f>IF(O1481=1,J1481*K1481,0)</x:f>
        <x:v>0</x:v>
      </x:c>
      <x:c r="V1481" s="13" t="str">
        <x:f>IF(O1481=0,"",IF(H1481="","",MAX(H1481,Summary!$E$5)))</x:f>
      </x:c>
      <x:c r="W1481" s="12" t="n">
        <x:f>IF(Q1481="Baseline PO cost",U1481,0)</x:f>
        <x:v>0</x:v>
      </x:c>
      <x:c r="X1481" s="12" t="n">
        <x:f>IF(Q1481="Higher PO cost",U1481,0)</x:f>
        <x:v>0</x:v>
      </x:c>
      <x:c r="Y1481" s="12" t="n">
        <x:f>IF(Q1481="Unclassified",U1481,0)</x:f>
        <x:v>0</x:v>
      </x:c>
    </x:row>
    <x:row r="1482" ht="22" customHeight="1">
      <x:c r="A1482" s="2" t="str">
        <x:v>POUC</x:v>
      </x:c>
      <x:c r="B1482" s="2" t="str">
        <x:v>10</x:v>
      </x:c>
      <x:c r="C1482" s="2" t="str">
        <x:v>LEG10</x:v>
      </x:c>
      <x:c r="D1482" s="2" t="str">
        <x:v>1061100</x:v>
      </x:c>
      <x:c r="E1482" s="2" t="str">
        <x:v>0</x:v>
      </x:c>
      <x:c r="F1482" s="2" t="str">
        <x:v>31</x:v>
      </x:c>
      <x:c r="G1482" s="10"/>
      <x:c r="H1482" s="10" t="n">
        <x:v>46346</x:v>
      </x:c>
      <x:c r="I1482" s="7" t="n">
        <x:v>3000</x:v>
      </x:c>
      <x:c r="J1482" s="7" t="n">
        <x:v>3000</x:v>
      </x:c>
      <x:c r="K1482" s="7" t="n">
        <x:v>1</x:v>
      </x:c>
      <x:c r="L1482" s="8" t="n">
        <x:v>11.86</x:v>
      </x:c>
      <x:c r="M1482" s="9" t="n">
        <x:v>0</x:v>
      </x:c>
      <x:c r="N1482" s="2" t="str">
        <x:v>a</x:v>
      </x:c>
      <x:c r="O1482" s="2" t="n">
        <x:v>1</x:v>
      </x:c>
      <x:c r="P1482" s="2" t="n">
        <x:v>100</x:v>
      </x:c>
      <x:c r="Q1482" s="2" t="str">
        <x:v>Higher PO cost</x:v>
      </x:c>
      <x:c r="R1482" s="2" t="str">
        <x:v>Incoming active PO</x:v>
      </x:c>
      <x:c r="S1482" s="12" t="n">
        <x:f>IF(AND(ISNUMBER(G1482),G1482&gt;0,G1482&lt;=Summary!$E$5,I1482&gt;0),I1482*K1482,0)</x:f>
        <x:v>0</x:v>
      </x:c>
      <x:c r="T1482" s="12" t="n">
        <x:f>MIN(S1482,MAX(0,'Inventory detail'!E159-SUM(S1479:S1481)))</x:f>
        <x:v>0</x:v>
      </x:c>
      <x:c r="U1482" s="12" t="n">
        <x:f>IF(O1482=1,J1482*K1482,0)</x:f>
        <x:v>3000</x:v>
      </x:c>
      <x:c r="V1482" s="13" t="n">
        <x:f>IF(O1482=0,"",IF(H1482="","",MAX(H1482,Summary!$E$5)))</x:f>
        <x:v>46346</x:v>
      </x:c>
      <x:c r="W1482" s="12" t="n">
        <x:f>IF(Q1482="Baseline PO cost",U1482,0)</x:f>
        <x:v>0</x:v>
      </x:c>
      <x:c r="X1482" s="12" t="n">
        <x:f>IF(Q1482="Higher PO cost",U1482,0)</x:f>
        <x:v>3000</x:v>
      </x:c>
      <x:c r="Y1482" s="12" t="n">
        <x:f>IF(Q1482="Unclassified",U1482,0)</x:f>
        <x:v>0</x:v>
      </x:c>
    </x:row>
    <x:row r="1483" ht="22" customHeight="1">
      <x:c r="A1483" s="2" t="str">
        <x:v>POUC</x:v>
      </x:c>
      <x:c r="B1483" s="2" t="str">
        <x:v>10</x:v>
      </x:c>
      <x:c r="C1483" s="2" t="str">
        <x:v>LEG10</x:v>
      </x:c>
      <x:c r="D1483" s="2" t="str">
        <x:v>1060623</x:v>
      </x:c>
      <x:c r="E1483" s="2" t="str">
        <x:v>0</x:v>
      </x:c>
      <x:c r="F1483" s="2" t="str">
        <x:v>28</x:v>
      </x:c>
      <x:c r="G1483" s="10"/>
      <x:c r="H1483" s="10" t="n">
        <x:v>46325</x:v>
      </x:c>
      <x:c r="I1483" s="7" t="n">
        <x:v>4000</x:v>
      </x:c>
      <x:c r="J1483" s="7" t="n">
        <x:v>4000</x:v>
      </x:c>
      <x:c r="K1483" s="7" t="n">
        <x:v>1</x:v>
      </x:c>
      <x:c r="L1483" s="8" t="n">
        <x:v>11.86</x:v>
      </x:c>
      <x:c r="M1483" s="9" t="n">
        <x:v>0</x:v>
      </x:c>
      <x:c r="N1483" s="2" t="str">
        <x:v>a</x:v>
      </x:c>
      <x:c r="O1483" s="2" t="n">
        <x:v>1</x:v>
      </x:c>
      <x:c r="P1483" s="2" t="n">
        <x:v>100</x:v>
      </x:c>
      <x:c r="Q1483" s="2" t="str">
        <x:v>Higher PO cost</x:v>
      </x:c>
      <x:c r="R1483" s="2" t="str">
        <x:v>Incoming active PO</x:v>
      </x:c>
      <x:c r="S1483" s="12" t="n">
        <x:f>IF(AND(ISNUMBER(G1483),G1483&gt;0,G1483&lt;=Summary!$E$5,I1483&gt;0),I1483*K1483,0)</x:f>
        <x:v>0</x:v>
      </x:c>
      <x:c r="T1483" s="12" t="n">
        <x:f>MIN(S1483,MAX(0,'Inventory detail'!E159-SUM(S1479:S1482)))</x:f>
        <x:v>0</x:v>
      </x:c>
      <x:c r="U1483" s="12" t="n">
        <x:f>IF(O1483=1,J1483*K1483,0)</x:f>
        <x:v>4000</x:v>
      </x:c>
      <x:c r="V1483" s="13" t="n">
        <x:f>IF(O1483=0,"",IF(H1483="","",MAX(H1483,Summary!$E$5)))</x:f>
        <x:v>46325</x:v>
      </x:c>
      <x:c r="W1483" s="12" t="n">
        <x:f>IF(Q1483="Baseline PO cost",U1483,0)</x:f>
        <x:v>0</x:v>
      </x:c>
      <x:c r="X1483" s="12" t="n">
        <x:f>IF(Q1483="Higher PO cost",U1483,0)</x:f>
        <x:v>4000</x:v>
      </x:c>
      <x:c r="Y1483" s="12" t="n">
        <x:f>IF(Q1483="Unclassified",U1483,0)</x:f>
        <x:v>0</x:v>
      </x:c>
    </x:row>
    <x:row r="1484" ht="22" customHeight="1">
      <x:c r="A1484" s="2" t="str">
        <x:v>POUC</x:v>
      </x:c>
      <x:c r="B1484" s="2" t="str">
        <x:v>10</x:v>
      </x:c>
      <x:c r="C1484" s="2" t="str">
        <x:v>LEG3</x:v>
      </x:c>
      <x:c r="D1484" s="2" t="str">
        <x:v>1061267</x:v>
      </x:c>
      <x:c r="E1484" s="2" t="str">
        <x:v>0</x:v>
      </x:c>
      <x:c r="F1484" s="2" t="str">
        <x:v>6</x:v>
      </x:c>
      <x:c r="G1484" s="10" t="n">
        <x:v>46267</x:v>
      </x:c>
      <x:c r="H1484" s="10" t="n">
        <x:v>46269</x:v>
      </x:c>
      <x:c r="I1484" s="7" t="n">
        <x:v>1000</x:v>
      </x:c>
      <x:c r="J1484" s="7" t="n">
        <x:v>1000</x:v>
      </x:c>
      <x:c r="K1484" s="7" t="n">
        <x:v>1</x:v>
      </x:c>
      <x:c r="L1484" s="8" t="n">
        <x:v>3.74</x:v>
      </x:c>
      <x:c r="M1484" s="9" t="n">
        <x:v>56.6</x:v>
      </x:c>
      <x:c r="N1484" s="2" t="str">
        <x:v>a</x:v>
      </x:c>
      <x:c r="O1484" s="2" t="n">
        <x:v>0</x:v>
      </x:c>
      <x:c r="P1484" s="2" t="n">
        <x:v>100</x:v>
      </x:c>
      <x:c r="Q1484" s="2" t="str">
        <x:v>Higher PO cost</x:v>
      </x:c>
      <x:c r="R1484" s="2" t="str">
        <x:v>Received</x:v>
      </x:c>
      <x:c r="S1484" s="12" t="n">
        <x:f>IF(AND(ISNUMBER(G1484),G1484&gt;0,G1484&lt;=Summary!$E$5,I1484&gt;0),I1484*K1484,0)</x:f>
        <x:v>1000</x:v>
      </x:c>
      <x:c r="T1484" s="12" t="n">
        <x:f>MIN(S1484,MAX(0,'Inventory detail'!E265-0))</x:f>
        <x:v>1000</x:v>
      </x:c>
      <x:c r="U1484" s="12" t="n">
        <x:f>IF(O1484=1,J1484*K1484,0)</x:f>
        <x:v>0</x:v>
      </x:c>
      <x:c r="V1484" s="13" t="str">
        <x:f>IF(O1484=0,"",IF(H1484="","",MAX(H1484,Summary!$E$5)))</x:f>
      </x:c>
      <x:c r="W1484" s="12" t="n">
        <x:f>IF(Q1484="Baseline PO cost",U1484,0)</x:f>
        <x:v>0</x:v>
      </x:c>
      <x:c r="X1484" s="12" t="n">
        <x:f>IF(Q1484="Higher PO cost",U1484,0)</x:f>
        <x:v>0</x:v>
      </x:c>
      <x:c r="Y1484" s="12" t="n">
        <x:f>IF(Q1484="Unclassified",U1484,0)</x:f>
        <x:v>0</x:v>
      </x:c>
    </x:row>
    <x:row r="1485" ht="22" customHeight="1">
      <x:c r="A1485" s="2" t="str">
        <x:v>POUC</x:v>
      </x:c>
      <x:c r="B1485" s="2" t="str">
        <x:v>10</x:v>
      </x:c>
      <x:c r="C1485" s="2" t="str">
        <x:v>LEG3</x:v>
      </x:c>
      <x:c r="D1485" s="2" t="str">
        <x:v>1060256</x:v>
      </x:c>
      <x:c r="E1485" s="2" t="str">
        <x:v>0</x:v>
      </x:c>
      <x:c r="F1485" s="2" t="str">
        <x:v>16</x:v>
      </x:c>
      <x:c r="G1485" s="10" t="n">
        <x:v>46202</x:v>
      </x:c>
      <x:c r="H1485" s="10" t="n">
        <x:v>46206</x:v>
      </x:c>
      <x:c r="I1485" s="7" t="n">
        <x:v>1000</x:v>
      </x:c>
      <x:c r="J1485" s="7" t="n">
        <x:v>1000</x:v>
      </x:c>
      <x:c r="K1485" s="7" t="n">
        <x:v>1</x:v>
      </x:c>
      <x:c r="L1485" s="8" t="n">
        <x:v>3.34</x:v>
      </x:c>
      <x:c r="M1485" s="9" t="n">
        <x:v>56.6</x:v>
      </x:c>
      <x:c r="N1485" s="2" t="str">
        <x:v>i</x:v>
      </x:c>
      <x:c r="O1485" s="2" t="n">
        <x:v>0</x:v>
      </x:c>
      <x:c r="P1485" s="2" t="n">
        <x:v>100</x:v>
      </x:c>
      <x:c r="Q1485" s="2" t="str">
        <x:v>Baseline PO cost</x:v>
      </x:c>
      <x:c r="R1485" s="2" t="str">
        <x:v>Received</x:v>
      </x:c>
      <x:c r="S1485" s="12" t="n">
        <x:f>IF(AND(ISNUMBER(G1485),G1485&gt;0,G1485&lt;=Summary!$E$5,I1485&gt;0),I1485*K1485,0)</x:f>
        <x:v>1000</x:v>
      </x:c>
      <x:c r="T1485" s="12" t="n">
        <x:f>MIN(S1485,MAX(0,'Inventory detail'!E265-SUM(S1484:S1484)))</x:f>
        <x:v>400</x:v>
      </x:c>
      <x:c r="U1485" s="12" t="n">
        <x:f>IF(O1485=1,J1485*K1485,0)</x:f>
        <x:v>0</x:v>
      </x:c>
      <x:c r="V1485" s="13" t="str">
        <x:f>IF(O1485=0,"",IF(H1485="","",MAX(H1485,Summary!$E$5)))</x:f>
      </x:c>
      <x:c r="W1485" s="12" t="n">
        <x:f>IF(Q1485="Baseline PO cost",U1485,0)</x:f>
        <x:v>0</x:v>
      </x:c>
      <x:c r="X1485" s="12" t="n">
        <x:f>IF(Q1485="Higher PO cost",U1485,0)</x:f>
        <x:v>0</x:v>
      </x:c>
      <x:c r="Y1485" s="12" t="n">
        <x:f>IF(Q1485="Unclassified",U1485,0)</x:f>
        <x:v>0</x:v>
      </x:c>
    </x:row>
    <x:row r="1486" ht="22" customHeight="1">
      <x:c r="A1486" s="2" t="str">
        <x:v>POUC</x:v>
      </x:c>
      <x:c r="B1486" s="2" t="str">
        <x:v>10</x:v>
      </x:c>
      <x:c r="C1486" s="2" t="str">
        <x:v>LEG3</x:v>
      </x:c>
      <x:c r="D1486" s="2" t="str">
        <x:v>1059854</x:v>
      </x:c>
      <x:c r="E1486" s="2" t="str">
        <x:v>0</x:v>
      </x:c>
      <x:c r="F1486" s="2" t="str">
        <x:v>14</x:v>
      </x:c>
      <x:c r="G1486" s="10" t="n">
        <x:v>46094</x:v>
      </x:c>
      <x:c r="H1486" s="10" t="n">
        <x:v>46108</x:v>
      </x:c>
      <x:c r="I1486" s="7" t="n">
        <x:v>4000</x:v>
      </x:c>
      <x:c r="J1486" s="7" t="n">
        <x:v>4000</x:v>
      </x:c>
      <x:c r="K1486" s="7" t="n">
        <x:v>1</x:v>
      </x:c>
      <x:c r="L1486" s="8" t="n">
        <x:v>3.34</x:v>
      </x:c>
      <x:c r="M1486" s="9" t="n">
        <x:v>226.4</x:v>
      </x:c>
      <x:c r="N1486" s="2" t="str">
        <x:v>i</x:v>
      </x:c>
      <x:c r="O1486" s="2" t="n">
        <x:v>0</x:v>
      </x:c>
      <x:c r="P1486" s="2" t="n">
        <x:v>100</x:v>
      </x:c>
      <x:c r="Q1486" s="2" t="str">
        <x:v>Baseline PO cost</x:v>
      </x:c>
      <x:c r="R1486" s="2" t="str">
        <x:v>Received</x:v>
      </x:c>
      <x:c r="S1486" s="12" t="n">
        <x:f>IF(AND(ISNUMBER(G1486),G1486&gt;0,G1486&lt;=Summary!$E$5,I1486&gt;0),I1486*K1486,0)</x:f>
        <x:v>4000</x:v>
      </x:c>
      <x:c r="T1486" s="12" t="n">
        <x:f>MIN(S1486,MAX(0,'Inventory detail'!E265-SUM(S1484:S1485)))</x:f>
        <x:v>0</x:v>
      </x:c>
      <x:c r="U1486" s="12" t="n">
        <x:f>IF(O1486=1,J1486*K1486,0)</x:f>
        <x:v>0</x:v>
      </x:c>
      <x:c r="V1486" s="13" t="str">
        <x:f>IF(O1486=0,"",IF(H1486="","",MAX(H1486,Summary!$E$5)))</x:f>
      </x:c>
      <x:c r="W1486" s="12" t="n">
        <x:f>IF(Q1486="Baseline PO cost",U1486,0)</x:f>
        <x:v>0</x:v>
      </x:c>
      <x:c r="X1486" s="12" t="n">
        <x:f>IF(Q1486="Higher PO cost",U1486,0)</x:f>
        <x:v>0</x:v>
      </x:c>
      <x:c r="Y1486" s="12" t="n">
        <x:f>IF(Q1486="Unclassified",U1486,0)</x:f>
        <x:v>0</x:v>
      </x:c>
    </x:row>
    <x:row r="1487" ht="22" customHeight="1">
      <x:c r="A1487" s="2" t="str">
        <x:v>POUC</x:v>
      </x:c>
      <x:c r="B1487" s="2" t="str">
        <x:v>10</x:v>
      </x:c>
      <x:c r="C1487" s="2" t="str">
        <x:v>LEG3</x:v>
      </x:c>
      <x:c r="D1487" s="2" t="str">
        <x:v>1061100</x:v>
      </x:c>
      <x:c r="E1487" s="2" t="str">
        <x:v>0</x:v>
      </x:c>
      <x:c r="F1487" s="2" t="str">
        <x:v>17</x:v>
      </x:c>
      <x:c r="G1487" s="10"/>
      <x:c r="H1487" s="10" t="n">
        <x:v>46346</x:v>
      </x:c>
      <x:c r="I1487" s="7" t="n">
        <x:v>1000</x:v>
      </x:c>
      <x:c r="J1487" s="7" t="n">
        <x:v>1000</x:v>
      </x:c>
      <x:c r="K1487" s="7" t="n">
        <x:v>1</x:v>
      </x:c>
      <x:c r="L1487" s="8" t="n">
        <x:v>3.74</x:v>
      </x:c>
      <x:c r="M1487" s="9" t="n">
        <x:v>0</x:v>
      </x:c>
      <x:c r="N1487" s="2" t="str">
        <x:v>a</x:v>
      </x:c>
      <x:c r="O1487" s="2" t="n">
        <x:v>1</x:v>
      </x:c>
      <x:c r="P1487" s="2" t="n">
        <x:v>100</x:v>
      </x:c>
      <x:c r="Q1487" s="2" t="str">
        <x:v>Higher PO cost</x:v>
      </x:c>
      <x:c r="R1487" s="2" t="str">
        <x:v>Incoming active PO</x:v>
      </x:c>
      <x:c r="S1487" s="12" t="n">
        <x:f>IF(AND(ISNUMBER(G1487),G1487&gt;0,G1487&lt;=Summary!$E$5,I1487&gt;0),I1487*K1487,0)</x:f>
        <x:v>0</x:v>
      </x:c>
      <x:c r="T1487" s="12" t="n">
        <x:f>MIN(S1487,MAX(0,'Inventory detail'!E265-SUM(S1484:S1486)))</x:f>
        <x:v>0</x:v>
      </x:c>
      <x:c r="U1487" s="12" t="n">
        <x:f>IF(O1487=1,J1487*K1487,0)</x:f>
        <x:v>1000</x:v>
      </x:c>
      <x:c r="V1487" s="13" t="n">
        <x:f>IF(O1487=0,"",IF(H1487="","",MAX(H1487,Summary!$E$5)))</x:f>
        <x:v>46346</x:v>
      </x:c>
      <x:c r="W1487" s="12" t="n">
        <x:f>IF(Q1487="Baseline PO cost",U1487,0)</x:f>
        <x:v>0</x:v>
      </x:c>
      <x:c r="X1487" s="12" t="n">
        <x:f>IF(Q1487="Higher PO cost",U1487,0)</x:f>
        <x:v>1000</x:v>
      </x:c>
      <x:c r="Y1487" s="12" t="n">
        <x:f>IF(Q1487="Unclassified",U1487,0)</x:f>
        <x:v>0</x:v>
      </x:c>
    </x:row>
    <x:row r="1488" ht="22" customHeight="1">
      <x:c r="A1488" s="2" t="str">
        <x:v>POUC</x:v>
      </x:c>
      <x:c r="B1488" s="2" t="str">
        <x:v>10</x:v>
      </x:c>
      <x:c r="C1488" s="2" t="str">
        <x:v>LEG3</x:v>
      </x:c>
      <x:c r="D1488" s="2" t="str">
        <x:v>1060623</x:v>
      </x:c>
      <x:c r="E1488" s="2" t="str">
        <x:v>0</x:v>
      </x:c>
      <x:c r="F1488" s="2" t="str">
        <x:v>18</x:v>
      </x:c>
      <x:c r="G1488" s="10"/>
      <x:c r="H1488" s="10" t="n">
        <x:v>46325</x:v>
      </x:c>
      <x:c r="I1488" s="7" t="n">
        <x:v>1000</x:v>
      </x:c>
      <x:c r="J1488" s="7" t="n">
        <x:v>1000</x:v>
      </x:c>
      <x:c r="K1488" s="7" t="n">
        <x:v>1</x:v>
      </x:c>
      <x:c r="L1488" s="8" t="n">
        <x:v>3.74</x:v>
      </x:c>
      <x:c r="M1488" s="9" t="n">
        <x:v>0</x:v>
      </x:c>
      <x:c r="N1488" s="2" t="str">
        <x:v>a</x:v>
      </x:c>
      <x:c r="O1488" s="2" t="n">
        <x:v>1</x:v>
      </x:c>
      <x:c r="P1488" s="2" t="n">
        <x:v>100</x:v>
      </x:c>
      <x:c r="Q1488" s="2" t="str">
        <x:v>Higher PO cost</x:v>
      </x:c>
      <x:c r="R1488" s="2" t="str">
        <x:v>Incoming active PO</x:v>
      </x:c>
      <x:c r="S1488" s="12" t="n">
        <x:f>IF(AND(ISNUMBER(G1488),G1488&gt;0,G1488&lt;=Summary!$E$5,I1488&gt;0),I1488*K1488,0)</x:f>
        <x:v>0</x:v>
      </x:c>
      <x:c r="T1488" s="12" t="n">
        <x:f>MIN(S1488,MAX(0,'Inventory detail'!E265-SUM(S1484:S1487)))</x:f>
        <x:v>0</x:v>
      </x:c>
      <x:c r="U1488" s="12" t="n">
        <x:f>IF(O1488=1,J1488*K1488,0)</x:f>
        <x:v>1000</x:v>
      </x:c>
      <x:c r="V1488" s="13" t="n">
        <x:f>IF(O1488=0,"",IF(H1488="","",MAX(H1488,Summary!$E$5)))</x:f>
        <x:v>46325</x:v>
      </x:c>
      <x:c r="W1488" s="12" t="n">
        <x:f>IF(Q1488="Baseline PO cost",U1488,0)</x:f>
        <x:v>0</x:v>
      </x:c>
      <x:c r="X1488" s="12" t="n">
        <x:f>IF(Q1488="Higher PO cost",U1488,0)</x:f>
        <x:v>1000</x:v>
      </x:c>
      <x:c r="Y1488" s="12" t="n">
        <x:f>IF(Q1488="Unclassified",U1488,0)</x:f>
        <x:v>0</x:v>
      </x:c>
    </x:row>
    <x:row r="1489" ht="22" customHeight="1">
      <x:c r="A1489" s="2" t="str">
        <x:v>POUC</x:v>
      </x:c>
      <x:c r="B1489" s="2" t="str">
        <x:v>10</x:v>
      </x:c>
      <x:c r="C1489" s="2" t="str">
        <x:v>LEG5</x:v>
      </x:c>
      <x:c r="D1489" s="2" t="str">
        <x:v>1060256</x:v>
      </x:c>
      <x:c r="E1489" s="2" t="str">
        <x:v>0</x:v>
      </x:c>
      <x:c r="F1489" s="2" t="str">
        <x:v>17</x:v>
      </x:c>
      <x:c r="G1489" s="10" t="n">
        <x:v>46202</x:v>
      </x:c>
      <x:c r="H1489" s="10" t="n">
        <x:v>46206</x:v>
      </x:c>
      <x:c r="I1489" s="7" t="n">
        <x:v>17000</x:v>
      </x:c>
      <x:c r="J1489" s="7" t="n">
        <x:v>17000</x:v>
      </x:c>
      <x:c r="K1489" s="7" t="n">
        <x:v>1</x:v>
      </x:c>
      <x:c r="L1489" s="8" t="n">
        <x:v>5.05</x:v>
      </x:c>
      <x:c r="M1489" s="9" t="n">
        <x:v>1456.9</x:v>
      </x:c>
      <x:c r="N1489" s="2" t="str">
        <x:v>i</x:v>
      </x:c>
      <x:c r="O1489" s="2" t="n">
        <x:v>0</x:v>
      </x:c>
      <x:c r="P1489" s="2" t="n">
        <x:v>100</x:v>
      </x:c>
      <x:c r="Q1489" s="2" t="str">
        <x:v>Baseline PO cost</x:v>
      </x:c>
      <x:c r="R1489" s="2" t="str">
        <x:v>Received</x:v>
      </x:c>
      <x:c r="S1489" s="12" t="n">
        <x:f>IF(AND(ISNUMBER(G1489),G1489&gt;0,G1489&lt;=Summary!$E$5,I1489&gt;0),I1489*K1489,0)</x:f>
        <x:v>17000</x:v>
      </x:c>
      <x:c r="T1489" s="12" t="n">
        <x:f>MIN(S1489,MAX(0,'Inventory detail'!E93-0))</x:f>
        <x:v>8400</x:v>
      </x:c>
      <x:c r="U1489" s="12" t="n">
        <x:f>IF(O1489=1,J1489*K1489,0)</x:f>
        <x:v>0</x:v>
      </x:c>
      <x:c r="V1489" s="13" t="str">
        <x:f>IF(O1489=0,"",IF(H1489="","",MAX(H1489,Summary!$E$5)))</x:f>
      </x:c>
      <x:c r="W1489" s="12" t="n">
        <x:f>IF(Q1489="Baseline PO cost",U1489,0)</x:f>
        <x:v>0</x:v>
      </x:c>
      <x:c r="X1489" s="12" t="n">
        <x:f>IF(Q1489="Higher PO cost",U1489,0)</x:f>
        <x:v>0</x:v>
      </x:c>
      <x:c r="Y1489" s="12" t="n">
        <x:f>IF(Q1489="Unclassified",U1489,0)</x:f>
        <x:v>0</x:v>
      </x:c>
    </x:row>
    <x:row r="1490" ht="22" customHeight="1">
      <x:c r="A1490" s="2" t="str">
        <x:v>POUC</x:v>
      </x:c>
      <x:c r="B1490" s="2" t="str">
        <x:v>10</x:v>
      </x:c>
      <x:c r="C1490" s="2" t="str">
        <x:v>LEG5</x:v>
      </x:c>
      <x:c r="D1490" s="2" t="str">
        <x:v>1059854</x:v>
      </x:c>
      <x:c r="E1490" s="2" t="str">
        <x:v>0</x:v>
      </x:c>
      <x:c r="F1490" s="2" t="str">
        <x:v>15</x:v>
      </x:c>
      <x:c r="G1490" s="10" t="n">
        <x:v>46094</x:v>
      </x:c>
      <x:c r="H1490" s="10" t="n">
        <x:v>46108</x:v>
      </x:c>
      <x:c r="I1490" s="7" t="n">
        <x:v>10000</x:v>
      </x:c>
      <x:c r="J1490" s="7" t="n">
        <x:v>10000</x:v>
      </x:c>
      <x:c r="K1490" s="7" t="n">
        <x:v>1</x:v>
      </x:c>
      <x:c r="L1490" s="8" t="n">
        <x:v>5.05</x:v>
      </x:c>
      <x:c r="M1490" s="9" t="n">
        <x:v>857</x:v>
      </x:c>
      <x:c r="N1490" s="2" t="str">
        <x:v>i</x:v>
      </x:c>
      <x:c r="O1490" s="2" t="n">
        <x:v>0</x:v>
      </x:c>
      <x:c r="P1490" s="2" t="n">
        <x:v>100</x:v>
      </x:c>
      <x:c r="Q1490" s="2" t="str">
        <x:v>Baseline PO cost</x:v>
      </x:c>
      <x:c r="R1490" s="2" t="str">
        <x:v>Received</x:v>
      </x:c>
      <x:c r="S1490" s="12" t="n">
        <x:f>IF(AND(ISNUMBER(G1490),G1490&gt;0,G1490&lt;=Summary!$E$5,I1490&gt;0),I1490*K1490,0)</x:f>
        <x:v>10000</x:v>
      </x:c>
      <x:c r="T1490" s="12" t="n">
        <x:f>MIN(S1490,MAX(0,'Inventory detail'!E93-SUM(S1489:S1489)))</x:f>
        <x:v>0</x:v>
      </x:c>
      <x:c r="U1490" s="12" t="n">
        <x:f>IF(O1490=1,J1490*K1490,0)</x:f>
        <x:v>0</x:v>
      </x:c>
      <x:c r="V1490" s="13" t="str">
        <x:f>IF(O1490=0,"",IF(H1490="","",MAX(H1490,Summary!$E$5)))</x:f>
      </x:c>
      <x:c r="W1490" s="12" t="n">
        <x:f>IF(Q1490="Baseline PO cost",U1490,0)</x:f>
        <x:v>0</x:v>
      </x:c>
      <x:c r="X1490" s="12" t="n">
        <x:f>IF(Q1490="Higher PO cost",U1490,0)</x:f>
        <x:v>0</x:v>
      </x:c>
      <x:c r="Y1490" s="12" t="n">
        <x:f>IF(Q1490="Unclassified",U1490,0)</x:f>
        <x:v>0</x:v>
      </x:c>
    </x:row>
    <x:row r="1491" ht="22" customHeight="1">
      <x:c r="A1491" s="2" t="str">
        <x:v>POUC</x:v>
      </x:c>
      <x:c r="B1491" s="2" t="str">
        <x:v>10</x:v>
      </x:c>
      <x:c r="C1491" s="2" t="str">
        <x:v>LEG5</x:v>
      </x:c>
      <x:c r="D1491" s="2" t="str">
        <x:v>1059605</x:v>
      </x:c>
      <x:c r="E1491" s="2" t="str">
        <x:v>0</x:v>
      </x:c>
      <x:c r="F1491" s="2" t="str">
        <x:v>10</x:v>
      </x:c>
      <x:c r="G1491" s="10" t="n">
        <x:v>46076</x:v>
      </x:c>
      <x:c r="H1491" s="10" t="n">
        <x:v>46073</x:v>
      </x:c>
      <x:c r="I1491" s="7" t="n">
        <x:v>5000</x:v>
      </x:c>
      <x:c r="J1491" s="7" t="n">
        <x:v>5000</x:v>
      </x:c>
      <x:c r="K1491" s="7" t="n">
        <x:v>1</x:v>
      </x:c>
      <x:c r="L1491" s="8" t="n">
        <x:v>5.05</x:v>
      </x:c>
      <x:c r="M1491" s="9" t="n">
        <x:v>428.5</x:v>
      </x:c>
      <x:c r="N1491" s="2" t="str">
        <x:v>i</x:v>
      </x:c>
      <x:c r="O1491" s="2" t="n">
        <x:v>0</x:v>
      </x:c>
      <x:c r="P1491" s="2" t="n">
        <x:v>100</x:v>
      </x:c>
      <x:c r="Q1491" s="2" t="str">
        <x:v>Baseline PO cost</x:v>
      </x:c>
      <x:c r="R1491" s="2" t="str">
        <x:v>Received</x:v>
      </x:c>
      <x:c r="S1491" s="12" t="n">
        <x:f>IF(AND(ISNUMBER(G1491),G1491&gt;0,G1491&lt;=Summary!$E$5,I1491&gt;0),I1491*K1491,0)</x:f>
        <x:v>5000</x:v>
      </x:c>
      <x:c r="T1491" s="12" t="n">
        <x:f>MIN(S1491,MAX(0,'Inventory detail'!E93-SUM(S1489:S1490)))</x:f>
        <x:v>0</x:v>
      </x:c>
      <x:c r="U1491" s="12" t="n">
        <x:f>IF(O1491=1,J1491*K1491,0)</x:f>
        <x:v>0</x:v>
      </x:c>
      <x:c r="V1491" s="13" t="str">
        <x:f>IF(O1491=0,"",IF(H1491="","",MAX(H1491,Summary!$E$5)))</x:f>
      </x:c>
      <x:c r="W1491" s="12" t="n">
        <x:f>IF(Q1491="Baseline PO cost",U1491,0)</x:f>
        <x:v>0</x:v>
      </x:c>
      <x:c r="X1491" s="12" t="n">
        <x:f>IF(Q1491="Higher PO cost",U1491,0)</x:f>
        <x:v>0</x:v>
      </x:c>
      <x:c r="Y1491" s="12" t="n">
        <x:f>IF(Q1491="Unclassified",U1491,0)</x:f>
        <x:v>0</x:v>
      </x:c>
    </x:row>
    <x:row r="1492" ht="22" customHeight="1">
      <x:c r="A1492" s="2" t="str">
        <x:v>POUC</x:v>
      </x:c>
      <x:c r="B1492" s="2" t="str">
        <x:v>10</x:v>
      </x:c>
      <x:c r="C1492" s="2" t="str">
        <x:v>LEG5</x:v>
      </x:c>
      <x:c r="D1492" s="2" t="str">
        <x:v>1061100</x:v>
      </x:c>
      <x:c r="E1492" s="2" t="str">
        <x:v>0</x:v>
      </x:c>
      <x:c r="F1492" s="2" t="str">
        <x:v>18</x:v>
      </x:c>
      <x:c r="G1492" s="10"/>
      <x:c r="H1492" s="10" t="n">
        <x:v>46346</x:v>
      </x:c>
      <x:c r="I1492" s="7" t="n">
        <x:v>13000</x:v>
      </x:c>
      <x:c r="J1492" s="7" t="n">
        <x:v>13000</x:v>
      </x:c>
      <x:c r="K1492" s="7" t="n">
        <x:v>1</x:v>
      </x:c>
      <x:c r="L1492" s="8" t="n">
        <x:v>5.66</x:v>
      </x:c>
      <x:c r="M1492" s="9" t="n">
        <x:v>0</x:v>
      </x:c>
      <x:c r="N1492" s="2" t="str">
        <x:v>a</x:v>
      </x:c>
      <x:c r="O1492" s="2" t="n">
        <x:v>1</x:v>
      </x:c>
      <x:c r="P1492" s="2" t="n">
        <x:v>100</x:v>
      </x:c>
      <x:c r="Q1492" s="2" t="str">
        <x:v>Higher PO cost</x:v>
      </x:c>
      <x:c r="R1492" s="2" t="str">
        <x:v>Incoming active PO</x:v>
      </x:c>
      <x:c r="S1492" s="12" t="n">
        <x:f>IF(AND(ISNUMBER(G1492),G1492&gt;0,G1492&lt;=Summary!$E$5,I1492&gt;0),I1492*K1492,0)</x:f>
        <x:v>0</x:v>
      </x:c>
      <x:c r="T1492" s="12" t="n">
        <x:f>MIN(S1492,MAX(0,'Inventory detail'!E93-SUM(S1489:S1491)))</x:f>
        <x:v>0</x:v>
      </x:c>
      <x:c r="U1492" s="12" t="n">
        <x:f>IF(O1492=1,J1492*K1492,0)</x:f>
        <x:v>13000</x:v>
      </x:c>
      <x:c r="V1492" s="13" t="n">
        <x:f>IF(O1492=0,"",IF(H1492="","",MAX(H1492,Summary!$E$5)))</x:f>
        <x:v>46346</x:v>
      </x:c>
      <x:c r="W1492" s="12" t="n">
        <x:f>IF(Q1492="Baseline PO cost",U1492,0)</x:f>
        <x:v>0</x:v>
      </x:c>
      <x:c r="X1492" s="12" t="n">
        <x:f>IF(Q1492="Higher PO cost",U1492,0)</x:f>
        <x:v>13000</x:v>
      </x:c>
      <x:c r="Y1492" s="12" t="n">
        <x:f>IF(Q1492="Unclassified",U1492,0)</x:f>
        <x:v>0</x:v>
      </x:c>
    </x:row>
    <x:row r="1493" ht="22" customHeight="1">
      <x:c r="A1493" s="2" t="str">
        <x:v>POUC</x:v>
      </x:c>
      <x:c r="B1493" s="2" t="str">
        <x:v>10</x:v>
      </x:c>
      <x:c r="C1493" s="2" t="str">
        <x:v>LEG5</x:v>
      </x:c>
      <x:c r="D1493" s="2" t="str">
        <x:v>1060623</x:v>
      </x:c>
      <x:c r="E1493" s="2" t="str">
        <x:v>0</x:v>
      </x:c>
      <x:c r="F1493" s="2" t="str">
        <x:v>19</x:v>
      </x:c>
      <x:c r="G1493" s="10"/>
      <x:c r="H1493" s="10" t="n">
        <x:v>46325</x:v>
      </x:c>
      <x:c r="I1493" s="7" t="n">
        <x:v>10000</x:v>
      </x:c>
      <x:c r="J1493" s="7" t="n">
        <x:v>10000</x:v>
      </x:c>
      <x:c r="K1493" s="7" t="n">
        <x:v>1</x:v>
      </x:c>
      <x:c r="L1493" s="8" t="n">
        <x:v>5.66</x:v>
      </x:c>
      <x:c r="M1493" s="9" t="n">
        <x:v>0</x:v>
      </x:c>
      <x:c r="N1493" s="2" t="str">
        <x:v>a</x:v>
      </x:c>
      <x:c r="O1493" s="2" t="n">
        <x:v>1</x:v>
      </x:c>
      <x:c r="P1493" s="2" t="n">
        <x:v>100</x:v>
      </x:c>
      <x:c r="Q1493" s="2" t="str">
        <x:v>Higher PO cost</x:v>
      </x:c>
      <x:c r="R1493" s="2" t="str">
        <x:v>Incoming active PO</x:v>
      </x:c>
      <x:c r="S1493" s="12" t="n">
        <x:f>IF(AND(ISNUMBER(G1493),G1493&gt;0,G1493&lt;=Summary!$E$5,I1493&gt;0),I1493*K1493,0)</x:f>
        <x:v>0</x:v>
      </x:c>
      <x:c r="T1493" s="12" t="n">
        <x:f>MIN(S1493,MAX(0,'Inventory detail'!E93-SUM(S1489:S1492)))</x:f>
        <x:v>0</x:v>
      </x:c>
      <x:c r="U1493" s="12" t="n">
        <x:f>IF(O1493=1,J1493*K1493,0)</x:f>
        <x:v>10000</x:v>
      </x:c>
      <x:c r="V1493" s="13" t="n">
        <x:f>IF(O1493=0,"",IF(H1493="","",MAX(H1493,Summary!$E$5)))</x:f>
        <x:v>46325</x:v>
      </x:c>
      <x:c r="W1493" s="12" t="n">
        <x:f>IF(Q1493="Baseline PO cost",U1493,0)</x:f>
        <x:v>0</x:v>
      </x:c>
      <x:c r="X1493" s="12" t="n">
        <x:f>IF(Q1493="Higher PO cost",U1493,0)</x:f>
        <x:v>10000</x:v>
      </x:c>
      <x:c r="Y1493" s="12" t="n">
        <x:f>IF(Q1493="Unclassified",U1493,0)</x:f>
        <x:v>0</x:v>
      </x:c>
    </x:row>
    <x:row r="1494" ht="22" customHeight="1">
      <x:c r="A1494" s="2" t="str">
        <x:v>POUC</x:v>
      </x:c>
      <x:c r="B1494" s="2" t="str">
        <x:v>10</x:v>
      </x:c>
      <x:c r="C1494" s="2" t="str">
        <x:v>LEG7</x:v>
      </x:c>
      <x:c r="D1494" s="2" t="str">
        <x:v>1060256</x:v>
      </x:c>
      <x:c r="E1494" s="2" t="str">
        <x:v>0</x:v>
      </x:c>
      <x:c r="F1494" s="2" t="str">
        <x:v>22</x:v>
      </x:c>
      <x:c r="G1494" s="10" t="n">
        <x:v>46202</x:v>
      </x:c>
      <x:c r="H1494" s="10" t="n">
        <x:v>46206</x:v>
      </x:c>
      <x:c r="I1494" s="7" t="n">
        <x:v>2500</x:v>
      </x:c>
      <x:c r="J1494" s="7" t="n">
        <x:v>2500</x:v>
      </x:c>
      <x:c r="K1494" s="7" t="n">
        <x:v>1</x:v>
      </x:c>
      <x:c r="L1494" s="8" t="n">
        <x:v>6.64</x:v>
      </x:c>
      <x:c r="M1494" s="9" t="n">
        <x:v>281.5</x:v>
      </x:c>
      <x:c r="N1494" s="2" t="str">
        <x:v>i</x:v>
      </x:c>
      <x:c r="O1494" s="2" t="n">
        <x:v>0</x:v>
      </x:c>
      <x:c r="P1494" s="2" t="n">
        <x:v>100</x:v>
      </x:c>
      <x:c r="Q1494" s="2" t="str">
        <x:v>Baseline PO cost</x:v>
      </x:c>
      <x:c r="R1494" s="2" t="str">
        <x:v>Received</x:v>
      </x:c>
      <x:c r="S1494" s="12" t="n">
        <x:f>IF(AND(ISNUMBER(G1494),G1494&gt;0,G1494&lt;=Summary!$E$5,I1494&gt;0),I1494*K1494,0)</x:f>
        <x:v>2500</x:v>
      </x:c>
      <x:c r="T1494" s="12" t="n">
        <x:f>MIN(S1494,MAX(0,'Inventory detail'!E243-0))</x:f>
        <x:v>2200</x:v>
      </x:c>
      <x:c r="U1494" s="12" t="n">
        <x:f>IF(O1494=1,J1494*K1494,0)</x:f>
        <x:v>0</x:v>
      </x:c>
      <x:c r="V1494" s="13" t="str">
        <x:f>IF(O1494=0,"",IF(H1494="","",MAX(H1494,Summary!$E$5)))</x:f>
      </x:c>
      <x:c r="W1494" s="12" t="n">
        <x:f>IF(Q1494="Baseline PO cost",U1494,0)</x:f>
        <x:v>0</x:v>
      </x:c>
      <x:c r="X1494" s="12" t="n">
        <x:f>IF(Q1494="Higher PO cost",U1494,0)</x:f>
        <x:v>0</x:v>
      </x:c>
      <x:c r="Y1494" s="12" t="n">
        <x:f>IF(Q1494="Unclassified",U1494,0)</x:f>
        <x:v>0</x:v>
      </x:c>
    </x:row>
    <x:row r="1495" ht="22" customHeight="1">
      <x:c r="A1495" s="2" t="str">
        <x:v>POUC</x:v>
      </x:c>
      <x:c r="B1495" s="2" t="str">
        <x:v>10</x:v>
      </x:c>
      <x:c r="C1495" s="2" t="str">
        <x:v>LEG7</x:v>
      </x:c>
      <x:c r="D1495" s="2" t="str">
        <x:v>1059854</x:v>
      </x:c>
      <x:c r="E1495" s="2" t="str">
        <x:v>0</x:v>
      </x:c>
      <x:c r="F1495" s="2" t="str">
        <x:v>17</x:v>
      </x:c>
      <x:c r="G1495" s="10" t="n">
        <x:v>46094</x:v>
      </x:c>
      <x:c r="H1495" s="10" t="n">
        <x:v>46108</x:v>
      </x:c>
      <x:c r="I1495" s="7" t="n">
        <x:v>2000</x:v>
      </x:c>
      <x:c r="J1495" s="7" t="n">
        <x:v>2000</x:v>
      </x:c>
      <x:c r="K1495" s="7" t="n">
        <x:v>1</x:v>
      </x:c>
      <x:c r="L1495" s="8" t="n">
        <x:v>6.64</x:v>
      </x:c>
      <x:c r="M1495" s="9" t="n">
        <x:v>225.2</x:v>
      </x:c>
      <x:c r="N1495" s="2" t="str">
        <x:v>i</x:v>
      </x:c>
      <x:c r="O1495" s="2" t="n">
        <x:v>0</x:v>
      </x:c>
      <x:c r="P1495" s="2" t="n">
        <x:v>100</x:v>
      </x:c>
      <x:c r="Q1495" s="2" t="str">
        <x:v>Baseline PO cost</x:v>
      </x:c>
      <x:c r="R1495" s="2" t="str">
        <x:v>Received</x:v>
      </x:c>
      <x:c r="S1495" s="12" t="n">
        <x:f>IF(AND(ISNUMBER(G1495),G1495&gt;0,G1495&lt;=Summary!$E$5,I1495&gt;0),I1495*K1495,0)</x:f>
        <x:v>2000</x:v>
      </x:c>
      <x:c r="T1495" s="12" t="n">
        <x:f>MIN(S1495,MAX(0,'Inventory detail'!E243-SUM(S1494:S1494)))</x:f>
        <x:v>0</x:v>
      </x:c>
      <x:c r="U1495" s="12" t="n">
        <x:f>IF(O1495=1,J1495*K1495,0)</x:f>
        <x:v>0</x:v>
      </x:c>
      <x:c r="V1495" s="13" t="str">
        <x:f>IF(O1495=0,"",IF(H1495="","",MAX(H1495,Summary!$E$5)))</x:f>
      </x:c>
      <x:c r="W1495" s="12" t="n">
        <x:f>IF(Q1495="Baseline PO cost",U1495,0)</x:f>
        <x:v>0</x:v>
      </x:c>
      <x:c r="X1495" s="12" t="n">
        <x:f>IF(Q1495="Higher PO cost",U1495,0)</x:f>
        <x:v>0</x:v>
      </x:c>
      <x:c r="Y1495" s="12" t="n">
        <x:f>IF(Q1495="Unclassified",U1495,0)</x:f>
        <x:v>0</x:v>
      </x:c>
    </x:row>
    <x:row r="1496" ht="22" customHeight="1">
      <x:c r="A1496" s="2" t="str">
        <x:v>POUC</x:v>
      </x:c>
      <x:c r="B1496" s="2" t="str">
        <x:v>10</x:v>
      </x:c>
      <x:c r="C1496" s="2" t="str">
        <x:v>LEG7</x:v>
      </x:c>
      <x:c r="D1496" s="2" t="str">
        <x:v>1061100</x:v>
      </x:c>
      <x:c r="E1496" s="2" t="str">
        <x:v>0</x:v>
      </x:c>
      <x:c r="F1496" s="2" t="str">
        <x:v>24</x:v>
      </x:c>
      <x:c r="G1496" s="10"/>
      <x:c r="H1496" s="10" t="n">
        <x:v>46346</x:v>
      </x:c>
      <x:c r="I1496" s="7" t="n">
        <x:v>6000</x:v>
      </x:c>
      <x:c r="J1496" s="7" t="n">
        <x:v>6000</x:v>
      </x:c>
      <x:c r="K1496" s="7" t="n">
        <x:v>1</x:v>
      </x:c>
      <x:c r="L1496" s="8" t="n">
        <x:v>7.44</x:v>
      </x:c>
      <x:c r="M1496" s="9" t="n">
        <x:v>0</x:v>
      </x:c>
      <x:c r="N1496" s="2" t="str">
        <x:v>a</x:v>
      </x:c>
      <x:c r="O1496" s="2" t="n">
        <x:v>1</x:v>
      </x:c>
      <x:c r="P1496" s="2" t="n">
        <x:v>100</x:v>
      </x:c>
      <x:c r="Q1496" s="2" t="str">
        <x:v>Higher PO cost</x:v>
      </x:c>
      <x:c r="R1496" s="2" t="str">
        <x:v>Incoming active PO</x:v>
      </x:c>
      <x:c r="S1496" s="12" t="n">
        <x:f>IF(AND(ISNUMBER(G1496),G1496&gt;0,G1496&lt;=Summary!$E$5,I1496&gt;0),I1496*K1496,0)</x:f>
        <x:v>0</x:v>
      </x:c>
      <x:c r="T1496" s="12" t="n">
        <x:f>MIN(S1496,MAX(0,'Inventory detail'!E243-SUM(S1494:S1495)))</x:f>
        <x:v>0</x:v>
      </x:c>
      <x:c r="U1496" s="12" t="n">
        <x:f>IF(O1496=1,J1496*K1496,0)</x:f>
        <x:v>6000</x:v>
      </x:c>
      <x:c r="V1496" s="13" t="n">
        <x:f>IF(O1496=0,"",IF(H1496="","",MAX(H1496,Summary!$E$5)))</x:f>
        <x:v>46346</x:v>
      </x:c>
      <x:c r="W1496" s="12" t="n">
        <x:f>IF(Q1496="Baseline PO cost",U1496,0)</x:f>
        <x:v>0</x:v>
      </x:c>
      <x:c r="X1496" s="12" t="n">
        <x:f>IF(Q1496="Higher PO cost",U1496,0)</x:f>
        <x:v>6000</x:v>
      </x:c>
      <x:c r="Y1496" s="12" t="n">
        <x:f>IF(Q1496="Unclassified",U1496,0)</x:f>
        <x:v>0</x:v>
      </x:c>
    </x:row>
    <x:row r="1497" ht="22" customHeight="1">
      <x:c r="A1497" s="2" t="str">
        <x:v>POUC</x:v>
      </x:c>
      <x:c r="B1497" s="2" t="str">
        <x:v>10</x:v>
      </x:c>
      <x:c r="C1497" s="2" t="str">
        <x:v>LEG7</x:v>
      </x:c>
      <x:c r="D1497" s="2" t="str">
        <x:v>1060623</x:v>
      </x:c>
      <x:c r="E1497" s="2" t="str">
        <x:v>0</x:v>
      </x:c>
      <x:c r="F1497" s="2" t="str">
        <x:v>22</x:v>
      </x:c>
      <x:c r="G1497" s="10"/>
      <x:c r="H1497" s="10" t="n">
        <x:v>46325</x:v>
      </x:c>
      <x:c r="I1497" s="7" t="n">
        <x:v>1000</x:v>
      </x:c>
      <x:c r="J1497" s="7" t="n">
        <x:v>1000</x:v>
      </x:c>
      <x:c r="K1497" s="7" t="n">
        <x:v>1</x:v>
      </x:c>
      <x:c r="L1497" s="8" t="n">
        <x:v>7.44</x:v>
      </x:c>
      <x:c r="M1497" s="9" t="n">
        <x:v>0</x:v>
      </x:c>
      <x:c r="N1497" s="2" t="str">
        <x:v>a</x:v>
      </x:c>
      <x:c r="O1497" s="2" t="n">
        <x:v>1</x:v>
      </x:c>
      <x:c r="P1497" s="2" t="n">
        <x:v>100</x:v>
      </x:c>
      <x:c r="Q1497" s="2" t="str">
        <x:v>Higher PO cost</x:v>
      </x:c>
      <x:c r="R1497" s="2" t="str">
        <x:v>Incoming active PO</x:v>
      </x:c>
      <x:c r="S1497" s="12" t="n">
        <x:f>IF(AND(ISNUMBER(G1497),G1497&gt;0,G1497&lt;=Summary!$E$5,I1497&gt;0),I1497*K1497,0)</x:f>
        <x:v>0</x:v>
      </x:c>
      <x:c r="T1497" s="12" t="n">
        <x:f>MIN(S1497,MAX(0,'Inventory detail'!E243-SUM(S1494:S1496)))</x:f>
        <x:v>0</x:v>
      </x:c>
      <x:c r="U1497" s="12" t="n">
        <x:f>IF(O1497=1,J1497*K1497,0)</x:f>
        <x:v>1000</x:v>
      </x:c>
      <x:c r="V1497" s="13" t="n">
        <x:f>IF(O1497=0,"",IF(H1497="","",MAX(H1497,Summary!$E$5)))</x:f>
        <x:v>46325</x:v>
      </x:c>
      <x:c r="W1497" s="12" t="n">
        <x:f>IF(Q1497="Baseline PO cost",U1497,0)</x:f>
        <x:v>0</x:v>
      </x:c>
      <x:c r="X1497" s="12" t="n">
        <x:f>IF(Q1497="Higher PO cost",U1497,0)</x:f>
        <x:v>1000</x:v>
      </x:c>
      <x:c r="Y1497" s="12" t="n">
        <x:f>IF(Q1497="Unclassified",U1497,0)</x:f>
        <x:v>0</x:v>
      </x:c>
    </x:row>
    <x:row r="1498" ht="22" customHeight="1">
      <x:c r="A1498" s="2" t="str">
        <x:v>POUC</x:v>
      </x:c>
      <x:c r="B1498" s="2" t="str">
        <x:v>10</x:v>
      </x:c>
      <x:c r="C1498" s="2" t="str">
        <x:v>LET10</x:v>
      </x:c>
      <x:c r="D1498" s="2" t="str">
        <x:v>1060256</x:v>
      </x:c>
      <x:c r="E1498" s="2" t="str">
        <x:v>0</x:v>
      </x:c>
      <x:c r="F1498" s="2" t="str">
        <x:v>26</x:v>
      </x:c>
      <x:c r="G1498" s="10" t="n">
        <x:v>46202</x:v>
      </x:c>
      <x:c r="H1498" s="10" t="n">
        <x:v>46206</x:v>
      </x:c>
      <x:c r="I1498" s="7" t="n">
        <x:v>39000</x:v>
      </x:c>
      <x:c r="J1498" s="7" t="n">
        <x:v>39000</x:v>
      </x:c>
      <x:c r="K1498" s="7" t="n">
        <x:v>1</x:v>
      </x:c>
      <x:c r="L1498" s="8" t="n">
        <x:v>8.82</x:v>
      </x:c>
      <x:c r="M1498" s="9" t="n">
        <x:v>5830.5</x:v>
      </x:c>
      <x:c r="N1498" s="2" t="str">
        <x:v>i</x:v>
      </x:c>
      <x:c r="O1498" s="2" t="n">
        <x:v>0</x:v>
      </x:c>
      <x:c r="P1498" s="2" t="n">
        <x:v>100</x:v>
      </x:c>
      <x:c r="Q1498" s="2" t="str">
        <x:v>Baseline PO cost</x:v>
      </x:c>
      <x:c r="R1498" s="2" t="str">
        <x:v>Received</x:v>
      </x:c>
      <x:c r="S1498" s="12" t="n">
        <x:f>IF(AND(ISNUMBER(G1498),G1498&gt;0,G1498&lt;=Summary!$E$5,I1498&gt;0),I1498*K1498,0)</x:f>
        <x:v>39000</x:v>
      </x:c>
      <x:c r="T1498" s="12" t="n">
        <x:f>MIN(S1498,MAX(0,'Inventory detail'!E44-0))</x:f>
        <x:v>39000</x:v>
      </x:c>
      <x:c r="U1498" s="12" t="n">
        <x:f>IF(O1498=1,J1498*K1498,0)</x:f>
        <x:v>0</x:v>
      </x:c>
      <x:c r="V1498" s="13" t="str">
        <x:f>IF(O1498=0,"",IF(H1498="","",MAX(H1498,Summary!$E$5)))</x:f>
      </x:c>
      <x:c r="W1498" s="12" t="n">
        <x:f>IF(Q1498="Baseline PO cost",U1498,0)</x:f>
        <x:v>0</x:v>
      </x:c>
      <x:c r="X1498" s="12" t="n">
        <x:f>IF(Q1498="Higher PO cost",U1498,0)</x:f>
        <x:v>0</x:v>
      </x:c>
      <x:c r="Y1498" s="12" t="n">
        <x:f>IF(Q1498="Unclassified",U1498,0)</x:f>
        <x:v>0</x:v>
      </x:c>
    </x:row>
    <x:row r="1499" ht="22" customHeight="1">
      <x:c r="A1499" s="2" t="str">
        <x:v>POUC</x:v>
      </x:c>
      <x:c r="B1499" s="2" t="str">
        <x:v>10</x:v>
      </x:c>
      <x:c r="C1499" s="2" t="str">
        <x:v>LET10</x:v>
      </x:c>
      <x:c r="D1499" s="2" t="str">
        <x:v>1059854</x:v>
      </x:c>
      <x:c r="E1499" s="2" t="str">
        <x:v>0</x:v>
      </x:c>
      <x:c r="F1499" s="2" t="str">
        <x:v>22</x:v>
      </x:c>
      <x:c r="G1499" s="10" t="n">
        <x:v>46094</x:v>
      </x:c>
      <x:c r="H1499" s="10" t="n">
        <x:v>46108</x:v>
      </x:c>
      <x:c r="I1499" s="7" t="n">
        <x:v>25000</x:v>
      </x:c>
      <x:c r="J1499" s="7" t="n">
        <x:v>25000</x:v>
      </x:c>
      <x:c r="K1499" s="7" t="n">
        <x:v>1</x:v>
      </x:c>
      <x:c r="L1499" s="8" t="n">
        <x:v>8.82</x:v>
      </x:c>
      <x:c r="M1499" s="9" t="n">
        <x:v>3737.5</x:v>
      </x:c>
      <x:c r="N1499" s="2" t="str">
        <x:v>i</x:v>
      </x:c>
      <x:c r="O1499" s="2" t="n">
        <x:v>0</x:v>
      </x:c>
      <x:c r="P1499" s="2" t="n">
        <x:v>100</x:v>
      </x:c>
      <x:c r="Q1499" s="2" t="str">
        <x:v>Baseline PO cost</x:v>
      </x:c>
      <x:c r="R1499" s="2" t="str">
        <x:v>Received</x:v>
      </x:c>
      <x:c r="S1499" s="12" t="n">
        <x:f>IF(AND(ISNUMBER(G1499),G1499&gt;0,G1499&lt;=Summary!$E$5,I1499&gt;0),I1499*K1499,0)</x:f>
        <x:v>25000</x:v>
      </x:c>
      <x:c r="T1499" s="12" t="n">
        <x:f>MIN(S1499,MAX(0,'Inventory detail'!E44-SUM(S1498:S1498)))</x:f>
        <x:v>9000</x:v>
      </x:c>
      <x:c r="U1499" s="12" t="n">
        <x:f>IF(O1499=1,J1499*K1499,0)</x:f>
        <x:v>0</x:v>
      </x:c>
      <x:c r="V1499" s="13" t="str">
        <x:f>IF(O1499=0,"",IF(H1499="","",MAX(H1499,Summary!$E$5)))</x:f>
      </x:c>
      <x:c r="W1499" s="12" t="n">
        <x:f>IF(Q1499="Baseline PO cost",U1499,0)</x:f>
        <x:v>0</x:v>
      </x:c>
      <x:c r="X1499" s="12" t="n">
        <x:f>IF(Q1499="Higher PO cost",U1499,0)</x:f>
        <x:v>0</x:v>
      </x:c>
      <x:c r="Y1499" s="12" t="n">
        <x:f>IF(Q1499="Unclassified",U1499,0)</x:f>
        <x:v>0</x:v>
      </x:c>
    </x:row>
    <x:row r="1500" ht="22" customHeight="1">
      <x:c r="A1500" s="2" t="str">
        <x:v>POUC</x:v>
      </x:c>
      <x:c r="B1500" s="2" t="str">
        <x:v>10</x:v>
      </x:c>
      <x:c r="C1500" s="2" t="str">
        <x:v>LET10</x:v>
      </x:c>
      <x:c r="D1500" s="2" t="str">
        <x:v>1059605</x:v>
      </x:c>
      <x:c r="E1500" s="2" t="str">
        <x:v>0</x:v>
      </x:c>
      <x:c r="F1500" s="2" t="str">
        <x:v>17</x:v>
      </x:c>
      <x:c r="G1500" s="10" t="n">
        <x:v>46076</x:v>
      </x:c>
      <x:c r="H1500" s="10" t="n">
        <x:v>46073</x:v>
      </x:c>
      <x:c r="I1500" s="7" t="n">
        <x:v>40000</x:v>
      </x:c>
      <x:c r="J1500" s="7" t="n">
        <x:v>40000</x:v>
      </x:c>
      <x:c r="K1500" s="7" t="n">
        <x:v>1</x:v>
      </x:c>
      <x:c r="L1500" s="8" t="n">
        <x:v>8.82</x:v>
      </x:c>
      <x:c r="M1500" s="9" t="n">
        <x:v>5980</x:v>
      </x:c>
      <x:c r="N1500" s="2" t="str">
        <x:v>i</x:v>
      </x:c>
      <x:c r="O1500" s="2" t="n">
        <x:v>0</x:v>
      </x:c>
      <x:c r="P1500" s="2" t="n">
        <x:v>100</x:v>
      </x:c>
      <x:c r="Q1500" s="2" t="str">
        <x:v>Baseline PO cost</x:v>
      </x:c>
      <x:c r="R1500" s="2" t="str">
        <x:v>Received</x:v>
      </x:c>
      <x:c r="S1500" s="12" t="n">
        <x:f>IF(AND(ISNUMBER(G1500),G1500&gt;0,G1500&lt;=Summary!$E$5,I1500&gt;0),I1500*K1500,0)</x:f>
        <x:v>40000</x:v>
      </x:c>
      <x:c r="T1500" s="12" t="n">
        <x:f>MIN(S1500,MAX(0,'Inventory detail'!E44-SUM(S1498:S1499)))</x:f>
        <x:v>0</x:v>
      </x:c>
      <x:c r="U1500" s="12" t="n">
        <x:f>IF(O1500=1,J1500*K1500,0)</x:f>
        <x:v>0</x:v>
      </x:c>
      <x:c r="V1500" s="13" t="str">
        <x:f>IF(O1500=0,"",IF(H1500="","",MAX(H1500,Summary!$E$5)))</x:f>
      </x:c>
      <x:c r="W1500" s="12" t="n">
        <x:f>IF(Q1500="Baseline PO cost",U1500,0)</x:f>
        <x:v>0</x:v>
      </x:c>
      <x:c r="X1500" s="12" t="n">
        <x:f>IF(Q1500="Higher PO cost",U1500,0)</x:f>
        <x:v>0</x:v>
      </x:c>
      <x:c r="Y1500" s="12" t="n">
        <x:f>IF(Q1500="Unclassified",U1500,0)</x:f>
        <x:v>0</x:v>
      </x:c>
    </x:row>
    <x:row r="1501" ht="22" customHeight="1">
      <x:c r="A1501" s="2" t="str">
        <x:v>POUC</x:v>
      </x:c>
      <x:c r="B1501" s="2" t="str">
        <x:v>10</x:v>
      </x:c>
      <x:c r="C1501" s="2" t="str">
        <x:v>LET10</x:v>
      </x:c>
      <x:c r="D1501" s="2" t="str">
        <x:v>1061100</x:v>
      </x:c>
      <x:c r="E1501" s="2" t="str">
        <x:v>0</x:v>
      </x:c>
      <x:c r="F1501" s="2" t="str">
        <x:v>29</x:v>
      </x:c>
      <x:c r="G1501" s="10"/>
      <x:c r="H1501" s="10" t="n">
        <x:v>46346</x:v>
      </x:c>
      <x:c r="I1501" s="7" t="n">
        <x:v>4000</x:v>
      </x:c>
      <x:c r="J1501" s="7" t="n">
        <x:v>4000</x:v>
      </x:c>
      <x:c r="K1501" s="7" t="n">
        <x:v>1</x:v>
      </x:c>
      <x:c r="L1501" s="8" t="n">
        <x:v>9.88</x:v>
      </x:c>
      <x:c r="M1501" s="9" t="n">
        <x:v>0</x:v>
      </x:c>
      <x:c r="N1501" s="2" t="str">
        <x:v>a</x:v>
      </x:c>
      <x:c r="O1501" s="2" t="n">
        <x:v>1</x:v>
      </x:c>
      <x:c r="P1501" s="2" t="n">
        <x:v>100</x:v>
      </x:c>
      <x:c r="Q1501" s="2" t="str">
        <x:v>Higher PO cost</x:v>
      </x:c>
      <x:c r="R1501" s="2" t="str">
        <x:v>Incoming active PO</x:v>
      </x:c>
      <x:c r="S1501" s="12" t="n">
        <x:f>IF(AND(ISNUMBER(G1501),G1501&gt;0,G1501&lt;=Summary!$E$5,I1501&gt;0),I1501*K1501,0)</x:f>
        <x:v>0</x:v>
      </x:c>
      <x:c r="T1501" s="12" t="n">
        <x:f>MIN(S1501,MAX(0,'Inventory detail'!E44-SUM(S1498:S1500)))</x:f>
        <x:v>0</x:v>
      </x:c>
      <x:c r="U1501" s="12" t="n">
        <x:f>IF(O1501=1,J1501*K1501,0)</x:f>
        <x:v>4000</x:v>
      </x:c>
      <x:c r="V1501" s="13" t="n">
        <x:f>IF(O1501=0,"",IF(H1501="","",MAX(H1501,Summary!$E$5)))</x:f>
        <x:v>46346</x:v>
      </x:c>
      <x:c r="W1501" s="12" t="n">
        <x:f>IF(Q1501="Baseline PO cost",U1501,0)</x:f>
        <x:v>0</x:v>
      </x:c>
      <x:c r="X1501" s="12" t="n">
        <x:f>IF(Q1501="Higher PO cost",U1501,0)</x:f>
        <x:v>4000</x:v>
      </x:c>
      <x:c r="Y1501" s="12" t="n">
        <x:f>IF(Q1501="Unclassified",U1501,0)</x:f>
        <x:v>0</x:v>
      </x:c>
    </x:row>
    <x:row r="1502" ht="22" customHeight="1">
      <x:c r="A1502" s="2" t="str">
        <x:v>POUC</x:v>
      </x:c>
      <x:c r="B1502" s="2" t="str">
        <x:v>10</x:v>
      </x:c>
      <x:c r="C1502" s="2" t="str">
        <x:v>LET10</x:v>
      </x:c>
      <x:c r="D1502" s="2" t="str">
        <x:v>1060623</x:v>
      </x:c>
      <x:c r="E1502" s="2" t="str">
        <x:v>0</x:v>
      </x:c>
      <x:c r="F1502" s="2" t="str">
        <x:v>25</x:v>
      </x:c>
      <x:c r="G1502" s="10"/>
      <x:c r="H1502" s="10" t="n">
        <x:v>46325</x:v>
      </x:c>
      <x:c r="I1502" s="7" t="n">
        <x:v>57000</x:v>
      </x:c>
      <x:c r="J1502" s="7" t="n">
        <x:v>57000</x:v>
      </x:c>
      <x:c r="K1502" s="7" t="n">
        <x:v>1</x:v>
      </x:c>
      <x:c r="L1502" s="8" t="n">
        <x:v>9.88</x:v>
      </x:c>
      <x:c r="M1502" s="9" t="n">
        <x:v>0</x:v>
      </x:c>
      <x:c r="N1502" s="2" t="str">
        <x:v>a</x:v>
      </x:c>
      <x:c r="O1502" s="2" t="n">
        <x:v>1</x:v>
      </x:c>
      <x:c r="P1502" s="2" t="n">
        <x:v>100</x:v>
      </x:c>
      <x:c r="Q1502" s="2" t="str">
        <x:v>Higher PO cost</x:v>
      </x:c>
      <x:c r="R1502" s="2" t="str">
        <x:v>Incoming active PO</x:v>
      </x:c>
      <x:c r="S1502" s="12" t="n">
        <x:f>IF(AND(ISNUMBER(G1502),G1502&gt;0,G1502&lt;=Summary!$E$5,I1502&gt;0),I1502*K1502,0)</x:f>
        <x:v>0</x:v>
      </x:c>
      <x:c r="T1502" s="12" t="n">
        <x:f>MIN(S1502,MAX(0,'Inventory detail'!E44-SUM(S1498:S1501)))</x:f>
        <x:v>0</x:v>
      </x:c>
      <x:c r="U1502" s="12" t="n">
        <x:f>IF(O1502=1,J1502*K1502,0)</x:f>
        <x:v>57000</x:v>
      </x:c>
      <x:c r="V1502" s="13" t="n">
        <x:f>IF(O1502=0,"",IF(H1502="","",MAX(H1502,Summary!$E$5)))</x:f>
        <x:v>46325</x:v>
      </x:c>
      <x:c r="W1502" s="12" t="n">
        <x:f>IF(Q1502="Baseline PO cost",U1502,0)</x:f>
        <x:v>0</x:v>
      </x:c>
      <x:c r="X1502" s="12" t="n">
        <x:f>IF(Q1502="Higher PO cost",U1502,0)</x:f>
        <x:v>57000</x:v>
      </x:c>
      <x:c r="Y1502" s="12" t="n">
        <x:f>IF(Q1502="Unclassified",U1502,0)</x:f>
        <x:v>0</x:v>
      </x:c>
    </x:row>
    <x:row r="1503" ht="22" customHeight="1">
      <x:c r="A1503" s="2" t="str">
        <x:v>POUC</x:v>
      </x:c>
      <x:c r="B1503" s="2" t="str">
        <x:v>10</x:v>
      </x:c>
      <x:c r="C1503" s="2" t="str">
        <x:v>LET3</x:v>
      </x:c>
      <x:c r="D1503" s="2" t="str">
        <x:v>1061267</x:v>
      </x:c>
      <x:c r="E1503" s="2" t="str">
        <x:v>0</x:v>
      </x:c>
      <x:c r="F1503" s="2" t="str">
        <x:v>4</x:v>
      </x:c>
      <x:c r="G1503" s="10" t="n">
        <x:v>46267</x:v>
      </x:c>
      <x:c r="H1503" s="10" t="n">
        <x:v>46269</x:v>
      </x:c>
      <x:c r="I1503" s="7" t="n">
        <x:v>11000</x:v>
      </x:c>
      <x:c r="J1503" s="7" t="n">
        <x:v>20000</x:v>
      </x:c>
      <x:c r="K1503" s="7" t="n">
        <x:v>1</x:v>
      </x:c>
      <x:c r="L1503" s="8" t="n">
        <x:v>2.96</x:v>
      </x:c>
      <x:c r="M1503" s="9" t="n">
        <x:v>492.8</x:v>
      </x:c>
      <x:c r="N1503" s="2" t="str">
        <x:v>a</x:v>
      </x:c>
      <x:c r="O1503" s="2" t="n">
        <x:v>0</x:v>
      </x:c>
      <x:c r="P1503" s="2" t="n">
        <x:v>100</x:v>
      </x:c>
      <x:c r="Q1503" s="2" t="str">
        <x:v>Higher PO cost</x:v>
      </x:c>
      <x:c r="R1503" s="2" t="str">
        <x:v>Received</x:v>
      </x:c>
      <x:c r="S1503" s="12" t="n">
        <x:f>IF(AND(ISNUMBER(G1503),G1503&gt;0,G1503&lt;=Summary!$E$5,I1503&gt;0),I1503*K1503,0)</x:f>
        <x:v>11000</x:v>
      </x:c>
      <x:c r="T1503" s="12" t="n">
        <x:f>MIN(S1503,MAX(0,'Inventory detail'!E33-0))</x:f>
        <x:v>0</x:v>
      </x:c>
      <x:c r="U1503" s="12" t="n">
        <x:f>IF(O1503=1,J1503*K1503,0)</x:f>
        <x:v>0</x:v>
      </x:c>
      <x:c r="V1503" s="13" t="str">
        <x:f>IF(O1503=0,"",IF(H1503="","",MAX(H1503,Summary!$E$5)))</x:f>
      </x:c>
      <x:c r="W1503" s="12" t="n">
        <x:f>IF(Q1503="Baseline PO cost",U1503,0)</x:f>
        <x:v>0</x:v>
      </x:c>
      <x:c r="X1503" s="12" t="n">
        <x:f>IF(Q1503="Higher PO cost",U1503,0)</x:f>
        <x:v>0</x:v>
      </x:c>
      <x:c r="Y1503" s="12" t="n">
        <x:f>IF(Q1503="Unclassified",U1503,0)</x:f>
        <x:v>0</x:v>
      </x:c>
    </x:row>
    <x:row r="1504" ht="22" customHeight="1">
      <x:c r="A1504" s="2" t="str">
        <x:v>POUC</x:v>
      </x:c>
      <x:c r="B1504" s="2" t="str">
        <x:v>10</x:v>
      </x:c>
      <x:c r="C1504" s="2" t="str">
        <x:v>LET3</x:v>
      </x:c>
      <x:c r="D1504" s="2" t="str">
        <x:v>1060256</x:v>
      </x:c>
      <x:c r="E1504" s="2" t="str">
        <x:v>0</x:v>
      </x:c>
      <x:c r="F1504" s="2" t="str">
        <x:v>14</x:v>
      </x:c>
      <x:c r="G1504" s="10" t="n">
        <x:v>46202</x:v>
      </x:c>
      <x:c r="H1504" s="10" t="n">
        <x:v>46206</x:v>
      </x:c>
      <x:c r="I1504" s="7" t="n">
        <x:v>25000</x:v>
      </x:c>
      <x:c r="J1504" s="7" t="n">
        <x:v>25000</x:v>
      </x:c>
      <x:c r="K1504" s="7" t="n">
        <x:v>1</x:v>
      </x:c>
      <x:c r="L1504" s="8" t="n">
        <x:v>2.64</x:v>
      </x:c>
      <x:c r="M1504" s="9" t="n">
        <x:v>1120</x:v>
      </x:c>
      <x:c r="N1504" s="2" t="str">
        <x:v>i</x:v>
      </x:c>
      <x:c r="O1504" s="2" t="n">
        <x:v>0</x:v>
      </x:c>
      <x:c r="P1504" s="2" t="n">
        <x:v>100</x:v>
      </x:c>
      <x:c r="Q1504" s="2" t="str">
        <x:v>Baseline PO cost</x:v>
      </x:c>
      <x:c r="R1504" s="2" t="str">
        <x:v>Received</x:v>
      </x:c>
      <x:c r="S1504" s="12" t="n">
        <x:f>IF(AND(ISNUMBER(G1504),G1504&gt;0,G1504&lt;=Summary!$E$5,I1504&gt;0),I1504*K1504,0)</x:f>
        <x:v>25000</x:v>
      </x:c>
      <x:c r="T1504" s="12" t="n">
        <x:f>MIN(S1504,MAX(0,'Inventory detail'!E33-SUM(S1503:S1503)))</x:f>
        <x:v>0</x:v>
      </x:c>
      <x:c r="U1504" s="12" t="n">
        <x:f>IF(O1504=1,J1504*K1504,0)</x:f>
        <x:v>0</x:v>
      </x:c>
      <x:c r="V1504" s="13" t="str">
        <x:f>IF(O1504=0,"",IF(H1504="","",MAX(H1504,Summary!$E$5)))</x:f>
      </x:c>
      <x:c r="W1504" s="12" t="n">
        <x:f>IF(Q1504="Baseline PO cost",U1504,0)</x:f>
        <x:v>0</x:v>
      </x:c>
      <x:c r="X1504" s="12" t="n">
        <x:f>IF(Q1504="Higher PO cost",U1504,0)</x:f>
        <x:v>0</x:v>
      </x:c>
      <x:c r="Y1504" s="12" t="n">
        <x:f>IF(Q1504="Unclassified",U1504,0)</x:f>
        <x:v>0</x:v>
      </x:c>
    </x:row>
    <x:row r="1505" ht="22" customHeight="1">
      <x:c r="A1505" s="2" t="str">
        <x:v>POUC</x:v>
      </x:c>
      <x:c r="B1505" s="2" t="str">
        <x:v>10</x:v>
      </x:c>
      <x:c r="C1505" s="2" t="str">
        <x:v>LET3</x:v>
      </x:c>
      <x:c r="D1505" s="2" t="str">
        <x:v>1059854</x:v>
      </x:c>
      <x:c r="E1505" s="2" t="str">
        <x:v>0</x:v>
      </x:c>
      <x:c r="F1505" s="2" t="str">
        <x:v>12</x:v>
      </x:c>
      <x:c r="G1505" s="10" t="n">
        <x:v>46094</x:v>
      </x:c>
      <x:c r="H1505" s="10" t="n">
        <x:v>46108</x:v>
      </x:c>
      <x:c r="I1505" s="7" t="n">
        <x:v>35000</x:v>
      </x:c>
      <x:c r="J1505" s="7" t="n">
        <x:v>35000</x:v>
      </x:c>
      <x:c r="K1505" s="7" t="n">
        <x:v>1</x:v>
      </x:c>
      <x:c r="L1505" s="8" t="n">
        <x:v>2.64</x:v>
      </x:c>
      <x:c r="M1505" s="9" t="n">
        <x:v>1568</x:v>
      </x:c>
      <x:c r="N1505" s="2" t="str">
        <x:v>i</x:v>
      </x:c>
      <x:c r="O1505" s="2" t="n">
        <x:v>0</x:v>
      </x:c>
      <x:c r="P1505" s="2" t="n">
        <x:v>100</x:v>
      </x:c>
      <x:c r="Q1505" s="2" t="str">
        <x:v>Baseline PO cost</x:v>
      </x:c>
      <x:c r="R1505" s="2" t="str">
        <x:v>Received</x:v>
      </x:c>
      <x:c r="S1505" s="12" t="n">
        <x:f>IF(AND(ISNUMBER(G1505),G1505&gt;0,G1505&lt;=Summary!$E$5,I1505&gt;0),I1505*K1505,0)</x:f>
        <x:v>35000</x:v>
      </x:c>
      <x:c r="T1505" s="12" t="n">
        <x:f>MIN(S1505,MAX(0,'Inventory detail'!E33-SUM(S1503:S1504)))</x:f>
        <x:v>0</x:v>
      </x:c>
      <x:c r="U1505" s="12" t="n">
        <x:f>IF(O1505=1,J1505*K1505,0)</x:f>
        <x:v>0</x:v>
      </x:c>
      <x:c r="V1505" s="13" t="str">
        <x:f>IF(O1505=0,"",IF(H1505="","",MAX(H1505,Summary!$E$5)))</x:f>
      </x:c>
      <x:c r="W1505" s="12" t="n">
        <x:f>IF(Q1505="Baseline PO cost",U1505,0)</x:f>
        <x:v>0</x:v>
      </x:c>
      <x:c r="X1505" s="12" t="n">
        <x:f>IF(Q1505="Higher PO cost",U1505,0)</x:f>
        <x:v>0</x:v>
      </x:c>
      <x:c r="Y1505" s="12" t="n">
        <x:f>IF(Q1505="Unclassified",U1505,0)</x:f>
        <x:v>0</x:v>
      </x:c>
    </x:row>
    <x:row r="1506" ht="22" customHeight="1">
      <x:c r="A1506" s="2" t="str">
        <x:v>POUC</x:v>
      </x:c>
      <x:c r="B1506" s="2" t="str">
        <x:v>10</x:v>
      </x:c>
      <x:c r="C1506" s="2" t="str">
        <x:v>LET3</x:v>
      </x:c>
      <x:c r="D1506" s="2" t="str">
        <x:v>1059605</x:v>
      </x:c>
      <x:c r="E1506" s="2" t="str">
        <x:v>0</x:v>
      </x:c>
      <x:c r="F1506" s="2" t="str">
        <x:v>7</x:v>
      </x:c>
      <x:c r="G1506" s="10" t="n">
        <x:v>46076</x:v>
      </x:c>
      <x:c r="H1506" s="10" t="n">
        <x:v>46073</x:v>
      </x:c>
      <x:c r="I1506" s="7" t="n">
        <x:v>4000</x:v>
      </x:c>
      <x:c r="J1506" s="7" t="n">
        <x:v>4000</x:v>
      </x:c>
      <x:c r="K1506" s="7" t="n">
        <x:v>1</x:v>
      </x:c>
      <x:c r="L1506" s="8" t="n">
        <x:v>2.64</x:v>
      </x:c>
      <x:c r="M1506" s="9" t="n">
        <x:v>179.2</x:v>
      </x:c>
      <x:c r="N1506" s="2" t="str">
        <x:v>i</x:v>
      </x:c>
      <x:c r="O1506" s="2" t="n">
        <x:v>0</x:v>
      </x:c>
      <x:c r="P1506" s="2" t="n">
        <x:v>100</x:v>
      </x:c>
      <x:c r="Q1506" s="2" t="str">
        <x:v>Baseline PO cost</x:v>
      </x:c>
      <x:c r="R1506" s="2" t="str">
        <x:v>Received</x:v>
      </x:c>
      <x:c r="S1506" s="12" t="n">
        <x:f>IF(AND(ISNUMBER(G1506),G1506&gt;0,G1506&lt;=Summary!$E$5,I1506&gt;0),I1506*K1506,0)</x:f>
        <x:v>4000</x:v>
      </x:c>
      <x:c r="T1506" s="12" t="n">
        <x:f>MIN(S1506,MAX(0,'Inventory detail'!E33-SUM(S1503:S1505)))</x:f>
        <x:v>0</x:v>
      </x:c>
      <x:c r="U1506" s="12" t="n">
        <x:f>IF(O1506=1,J1506*K1506,0)</x:f>
        <x:v>0</x:v>
      </x:c>
      <x:c r="V1506" s="13" t="str">
        <x:f>IF(O1506=0,"",IF(H1506="","",MAX(H1506,Summary!$E$5)))</x:f>
      </x:c>
      <x:c r="W1506" s="12" t="n">
        <x:f>IF(Q1506="Baseline PO cost",U1506,0)</x:f>
        <x:v>0</x:v>
      </x:c>
      <x:c r="X1506" s="12" t="n">
        <x:f>IF(Q1506="Higher PO cost",U1506,0)</x:f>
        <x:v>0</x:v>
      </x:c>
      <x:c r="Y1506" s="12" t="n">
        <x:f>IF(Q1506="Unclassified",U1506,0)</x:f>
        <x:v>0</x:v>
      </x:c>
    </x:row>
    <x:row r="1507" ht="22" customHeight="1">
      <x:c r="A1507" s="2" t="str">
        <x:v>POUC</x:v>
      </x:c>
      <x:c r="B1507" s="2" t="str">
        <x:v>10</x:v>
      </x:c>
      <x:c r="C1507" s="2" t="str">
        <x:v>LET3</x:v>
      </x:c>
      <x:c r="D1507" s="2" t="str">
        <x:v>1061267</x:v>
      </x:c>
      <x:c r="E1507" s="2" t="str">
        <x:v>1</x:v>
      </x:c>
      <x:c r="F1507" s="2" t="str">
        <x:v>4</x:v>
      </x:c>
      <x:c r="G1507" s="10"/>
      <x:c r="H1507" s="10" t="n">
        <x:v>46311</x:v>
      </x:c>
      <x:c r="I1507" s="7" t="n">
        <x:v>9000</x:v>
      </x:c>
      <x:c r="J1507" s="7" t="n">
        <x:v>9000</x:v>
      </x:c>
      <x:c r="K1507" s="7" t="n">
        <x:v>1</x:v>
      </x:c>
      <x:c r="L1507" s="8" t="n">
        <x:v>2.96</x:v>
      </x:c>
      <x:c r="M1507" s="9" t="n">
        <x:v>0</x:v>
      </x:c>
      <x:c r="N1507" s="2" t="str">
        <x:v>c</x:v>
      </x:c>
      <x:c r="O1507" s="2" t="n">
        <x:v>0</x:v>
      </x:c>
      <x:c r="P1507" s="2" t="n">
        <x:v>100</x:v>
      </x:c>
      <x:c r="Q1507" s="2" t="str">
        <x:v>Higher PO cost</x:v>
      </x:c>
      <x:c r="R1507" s="2" t="str">
        <x:v>Excluded: not active</x:v>
      </x:c>
      <x:c r="S1507" s="12" t="n">
        <x:f>IF(AND(ISNUMBER(G1507),G1507&gt;0,G1507&lt;=Summary!$E$5,I1507&gt;0),I1507*K1507,0)</x:f>
        <x:v>0</x:v>
      </x:c>
      <x:c r="T1507" s="12" t="n">
        <x:f>MIN(S1507,MAX(0,'Inventory detail'!E33-SUM(S1503:S1506)))</x:f>
        <x:v>0</x:v>
      </x:c>
      <x:c r="U1507" s="12" t="n">
        <x:f>IF(O1507=1,J1507*K1507,0)</x:f>
        <x:v>0</x:v>
      </x:c>
      <x:c r="V1507" s="13" t="str">
        <x:f>IF(O1507=0,"",IF(H1507="","",MAX(H1507,Summary!$E$5)))</x:f>
      </x:c>
      <x:c r="W1507" s="12" t="n">
        <x:f>IF(Q1507="Baseline PO cost",U1507,0)</x:f>
        <x:v>0</x:v>
      </x:c>
      <x:c r="X1507" s="12" t="n">
        <x:f>IF(Q1507="Higher PO cost",U1507,0)</x:f>
        <x:v>0</x:v>
      </x:c>
      <x:c r="Y1507" s="12" t="n">
        <x:f>IF(Q1507="Unclassified",U1507,0)</x:f>
        <x:v>0</x:v>
      </x:c>
    </x:row>
    <x:row r="1508" ht="22" customHeight="1">
      <x:c r="A1508" s="2" t="str">
        <x:v>POUC</x:v>
      </x:c>
      <x:c r="B1508" s="2" t="str">
        <x:v>10</x:v>
      </x:c>
      <x:c r="C1508" s="2" t="str">
        <x:v>LET3</x:v>
      </x:c>
      <x:c r="D1508" s="2" t="str">
        <x:v>1061100</x:v>
      </x:c>
      <x:c r="E1508" s="2" t="str">
        <x:v>0</x:v>
      </x:c>
      <x:c r="F1508" s="2" t="str">
        <x:v>12</x:v>
      </x:c>
      <x:c r="G1508" s="10"/>
      <x:c r="H1508" s="10" t="n">
        <x:v>46346</x:v>
      </x:c>
      <x:c r="I1508" s="7" t="n">
        <x:v>16000</x:v>
      </x:c>
      <x:c r="J1508" s="7" t="n">
        <x:v>16000</x:v>
      </x:c>
      <x:c r="K1508" s="7" t="n">
        <x:v>1</x:v>
      </x:c>
      <x:c r="L1508" s="8" t="n">
        <x:v>2.96</x:v>
      </x:c>
      <x:c r="M1508" s="9" t="n">
        <x:v>0</x:v>
      </x:c>
      <x:c r="N1508" s="2" t="str">
        <x:v>a</x:v>
      </x:c>
      <x:c r="O1508" s="2" t="n">
        <x:v>1</x:v>
      </x:c>
      <x:c r="P1508" s="2" t="n">
        <x:v>100</x:v>
      </x:c>
      <x:c r="Q1508" s="2" t="str">
        <x:v>Higher PO cost</x:v>
      </x:c>
      <x:c r="R1508" s="2" t="str">
        <x:v>Incoming active PO</x:v>
      </x:c>
      <x:c r="S1508" s="12" t="n">
        <x:f>IF(AND(ISNUMBER(G1508),G1508&gt;0,G1508&lt;=Summary!$E$5,I1508&gt;0),I1508*K1508,0)</x:f>
        <x:v>0</x:v>
      </x:c>
      <x:c r="T1508" s="12" t="n">
        <x:f>MIN(S1508,MAX(0,'Inventory detail'!E33-SUM(S1503:S1507)))</x:f>
        <x:v>0</x:v>
      </x:c>
      <x:c r="U1508" s="12" t="n">
        <x:f>IF(O1508=1,J1508*K1508,0)</x:f>
        <x:v>16000</x:v>
      </x:c>
      <x:c r="V1508" s="13" t="n">
        <x:f>IF(O1508=0,"",IF(H1508="","",MAX(H1508,Summary!$E$5)))</x:f>
        <x:v>46346</x:v>
      </x:c>
      <x:c r="W1508" s="12" t="n">
        <x:f>IF(Q1508="Baseline PO cost",U1508,0)</x:f>
        <x:v>0</x:v>
      </x:c>
      <x:c r="X1508" s="12" t="n">
        <x:f>IF(Q1508="Higher PO cost",U1508,0)</x:f>
        <x:v>16000</x:v>
      </x:c>
      <x:c r="Y1508" s="12" t="n">
        <x:f>IF(Q1508="Unclassified",U1508,0)</x:f>
        <x:v>0</x:v>
      </x:c>
    </x:row>
    <x:row r="1509" ht="22" customHeight="1">
      <x:c r="A1509" s="2" t="str">
        <x:v>POUC</x:v>
      </x:c>
      <x:c r="B1509" s="2" t="str">
        <x:v>10</x:v>
      </x:c>
      <x:c r="C1509" s="2" t="str">
        <x:v>LET3</x:v>
      </x:c>
      <x:c r="D1509" s="2" t="str">
        <x:v>1060623</x:v>
      </x:c>
      <x:c r="E1509" s="2" t="str">
        <x:v>0</x:v>
      </x:c>
      <x:c r="F1509" s="2" t="str">
        <x:v>15</x:v>
      </x:c>
      <x:c r="G1509" s="10"/>
      <x:c r="H1509" s="10" t="n">
        <x:v>46325</x:v>
      </x:c>
      <x:c r="I1509" s="7" t="n">
        <x:v>32000</x:v>
      </x:c>
      <x:c r="J1509" s="7" t="n">
        <x:v>32000</x:v>
      </x:c>
      <x:c r="K1509" s="7" t="n">
        <x:v>1</x:v>
      </x:c>
      <x:c r="L1509" s="8" t="n">
        <x:v>2.96</x:v>
      </x:c>
      <x:c r="M1509" s="9" t="n">
        <x:v>0</x:v>
      </x:c>
      <x:c r="N1509" s="2" t="str">
        <x:v>a</x:v>
      </x:c>
      <x:c r="O1509" s="2" t="n">
        <x:v>1</x:v>
      </x:c>
      <x:c r="P1509" s="2" t="n">
        <x:v>100</x:v>
      </x:c>
      <x:c r="Q1509" s="2" t="str">
        <x:v>Higher PO cost</x:v>
      </x:c>
      <x:c r="R1509" s="2" t="str">
        <x:v>Incoming active PO</x:v>
      </x:c>
      <x:c r="S1509" s="12" t="n">
        <x:f>IF(AND(ISNUMBER(G1509),G1509&gt;0,G1509&lt;=Summary!$E$5,I1509&gt;0),I1509*K1509,0)</x:f>
        <x:v>0</x:v>
      </x:c>
      <x:c r="T1509" s="12" t="n">
        <x:f>MIN(S1509,MAX(0,'Inventory detail'!E33-SUM(S1503:S1508)))</x:f>
        <x:v>0</x:v>
      </x:c>
      <x:c r="U1509" s="12" t="n">
        <x:f>IF(O1509=1,J1509*K1509,0)</x:f>
        <x:v>32000</x:v>
      </x:c>
      <x:c r="V1509" s="13" t="n">
        <x:f>IF(O1509=0,"",IF(H1509="","",MAX(H1509,Summary!$E$5)))</x:f>
        <x:v>46325</x:v>
      </x:c>
      <x:c r="W1509" s="12" t="n">
        <x:f>IF(Q1509="Baseline PO cost",U1509,0)</x:f>
        <x:v>0</x:v>
      </x:c>
      <x:c r="X1509" s="12" t="n">
        <x:f>IF(Q1509="Higher PO cost",U1509,0)</x:f>
        <x:v>32000</x:v>
      </x:c>
      <x:c r="Y1509" s="12" t="n">
        <x:f>IF(Q1509="Unclassified",U1509,0)</x:f>
        <x:v>0</x:v>
      </x:c>
    </x:row>
    <x:row r="1510" ht="22" customHeight="1">
      <x:c r="A1510" s="2" t="str">
        <x:v>POUC</x:v>
      </x:c>
      <x:c r="B1510" s="2" t="str">
        <x:v>10</x:v>
      </x:c>
      <x:c r="C1510" s="2" t="str">
        <x:v>LET3SL</x:v>
      </x:c>
      <x:c r="D1510" s="2" t="str">
        <x:v>1060623</x:v>
      </x:c>
      <x:c r="E1510" s="2" t="str">
        <x:v>0</x:v>
      </x:c>
      <x:c r="F1510" s="2" t="str">
        <x:v>16</x:v>
      </x:c>
      <x:c r="G1510" s="10"/>
      <x:c r="H1510" s="10" t="n">
        <x:v>46325</x:v>
      </x:c>
      <x:c r="I1510" s="7" t="n">
        <x:v>1000</x:v>
      </x:c>
      <x:c r="J1510" s="7" t="n">
        <x:v>1000</x:v>
      </x:c>
      <x:c r="K1510" s="7" t="n">
        <x:v>1</x:v>
      </x:c>
      <x:c r="L1510" s="8" t="n">
        <x:v>7.58</x:v>
      </x:c>
      <x:c r="M1510" s="9" t="n">
        <x:v>0</x:v>
      </x:c>
      <x:c r="N1510" s="2" t="str">
        <x:v>a</x:v>
      </x:c>
      <x:c r="O1510" s="2" t="n">
        <x:v>1</x:v>
      </x:c>
      <x:c r="P1510" s="2" t="n">
        <x:v>100</x:v>
      </x:c>
      <x:c r="Q1510" s="2" t="str">
        <x:v>Higher PO cost</x:v>
      </x:c>
      <x:c r="R1510" s="2" t="str">
        <x:v>Incoming active PO</x:v>
      </x:c>
      <x:c r="S1510" s="12" t="n">
        <x:f>IF(AND(ISNUMBER(G1510),G1510&gt;0,G1510&lt;=Summary!$E$5,I1510&gt;0),I1510*K1510,0)</x:f>
        <x:v>0</x:v>
      </x:c>
      <x:c r="T1510" s="12" t="n">
        <x:f>MIN(S1510,MAX(0,'Inventory detail'!E455-0))</x:f>
        <x:v>0</x:v>
      </x:c>
      <x:c r="U1510" s="12" t="n">
        <x:f>IF(O1510=1,J1510*K1510,0)</x:f>
        <x:v>1000</x:v>
      </x:c>
      <x:c r="V1510" s="13" t="n">
        <x:f>IF(O1510=0,"",IF(H1510="","",MAX(H1510,Summary!$E$5)))</x:f>
        <x:v>46325</x:v>
      </x:c>
      <x:c r="W1510" s="12" t="n">
        <x:f>IF(Q1510="Baseline PO cost",U1510,0)</x:f>
        <x:v>0</x:v>
      </x:c>
      <x:c r="X1510" s="12" t="n">
        <x:f>IF(Q1510="Higher PO cost",U1510,0)</x:f>
        <x:v>1000</x:v>
      </x:c>
      <x:c r="Y1510" s="12" t="n">
        <x:f>IF(Q1510="Unclassified",U1510,0)</x:f>
        <x:v>0</x:v>
      </x:c>
    </x:row>
    <x:row r="1511" ht="22" customHeight="1">
      <x:c r="A1511" s="2" t="str">
        <x:v>POUC</x:v>
      </x:c>
      <x:c r="B1511" s="2" t="str">
        <x:v>10</x:v>
      </x:c>
      <x:c r="C1511" s="2" t="str">
        <x:v>LET5</x:v>
      </x:c>
      <x:c r="D1511" s="2" t="str">
        <x:v>1060256</x:v>
      </x:c>
      <x:c r="E1511" s="2" t="str">
        <x:v>0</x:v>
      </x:c>
      <x:c r="F1511" s="2" t="str">
        <x:v>15</x:v>
      </x:c>
      <x:c r="G1511" s="10" t="n">
        <x:v>46202</x:v>
      </x:c>
      <x:c r="H1511" s="10" t="n">
        <x:v>46206</x:v>
      </x:c>
      <x:c r="I1511" s="7" t="n">
        <x:v>45000</x:v>
      </x:c>
      <x:c r="J1511" s="7" t="n">
        <x:v>45000</x:v>
      </x:c>
      <x:c r="K1511" s="7" t="n">
        <x:v>1</x:v>
      </x:c>
      <x:c r="L1511" s="8" t="n">
        <x:v>4.17</x:v>
      </x:c>
      <x:c r="M1511" s="9" t="n">
        <x:v>3181.5</x:v>
      </x:c>
      <x:c r="N1511" s="2" t="str">
        <x:v>i</x:v>
      </x:c>
      <x:c r="O1511" s="2" t="n">
        <x:v>0</x:v>
      </x:c>
      <x:c r="P1511" s="2" t="n">
        <x:v>100</x:v>
      </x:c>
      <x:c r="Q1511" s="2" t="str">
        <x:v>Baseline PO cost</x:v>
      </x:c>
      <x:c r="R1511" s="2" t="str">
        <x:v>Received</x:v>
      </x:c>
      <x:c r="S1511" s="12" t="n">
        <x:f>IF(AND(ISNUMBER(G1511),G1511&gt;0,G1511&lt;=Summary!$E$5,I1511&gt;0),I1511*K1511,0)</x:f>
        <x:v>45000</x:v>
      </x:c>
      <x:c r="T1511" s="12" t="n">
        <x:f>MIN(S1511,MAX(0,'Inventory detail'!E7-0))</x:f>
        <x:v>45000</x:v>
      </x:c>
      <x:c r="U1511" s="12" t="n">
        <x:f>IF(O1511=1,J1511*K1511,0)</x:f>
        <x:v>0</x:v>
      </x:c>
      <x:c r="V1511" s="13" t="str">
        <x:f>IF(O1511=0,"",IF(H1511="","",MAX(H1511,Summary!$E$5)))</x:f>
      </x:c>
      <x:c r="W1511" s="12" t="n">
        <x:f>IF(Q1511="Baseline PO cost",U1511,0)</x:f>
        <x:v>0</x:v>
      </x:c>
      <x:c r="X1511" s="12" t="n">
        <x:f>IF(Q1511="Higher PO cost",U1511,0)</x:f>
        <x:v>0</x:v>
      </x:c>
      <x:c r="Y1511" s="12" t="n">
        <x:f>IF(Q1511="Unclassified",U1511,0)</x:f>
        <x:v>0</x:v>
      </x:c>
    </x:row>
    <x:row r="1512" ht="22" customHeight="1">
      <x:c r="A1512" s="2" t="str">
        <x:v>POUC</x:v>
      </x:c>
      <x:c r="B1512" s="2" t="str">
        <x:v>10</x:v>
      </x:c>
      <x:c r="C1512" s="2" t="str">
        <x:v>LET5</x:v>
      </x:c>
      <x:c r="D1512" s="2" t="str">
        <x:v>1059854</x:v>
      </x:c>
      <x:c r="E1512" s="2" t="str">
        <x:v>0</x:v>
      </x:c>
      <x:c r="F1512" s="2" t="str">
        <x:v>13</x:v>
      </x:c>
      <x:c r="G1512" s="10" t="n">
        <x:v>46094</x:v>
      </x:c>
      <x:c r="H1512" s="10" t="n">
        <x:v>46108</x:v>
      </x:c>
      <x:c r="I1512" s="7" t="n">
        <x:v>80000</x:v>
      </x:c>
      <x:c r="J1512" s="7" t="n">
        <x:v>80000</x:v>
      </x:c>
      <x:c r="K1512" s="7" t="n">
        <x:v>1</x:v>
      </x:c>
      <x:c r="L1512" s="8" t="n">
        <x:v>4.17</x:v>
      </x:c>
      <x:c r="M1512" s="9" t="n">
        <x:v>5656</x:v>
      </x:c>
      <x:c r="N1512" s="2" t="str">
        <x:v>i</x:v>
      </x:c>
      <x:c r="O1512" s="2" t="n">
        <x:v>0</x:v>
      </x:c>
      <x:c r="P1512" s="2" t="n">
        <x:v>100</x:v>
      </x:c>
      <x:c r="Q1512" s="2" t="str">
        <x:v>Baseline PO cost</x:v>
      </x:c>
      <x:c r="R1512" s="2" t="str">
        <x:v>Received</x:v>
      </x:c>
      <x:c r="S1512" s="12" t="n">
        <x:f>IF(AND(ISNUMBER(G1512),G1512&gt;0,G1512&lt;=Summary!$E$5,I1512&gt;0),I1512*K1512,0)</x:f>
        <x:v>80000</x:v>
      </x:c>
      <x:c r="T1512" s="12" t="n">
        <x:f>MIN(S1512,MAX(0,'Inventory detail'!E7-SUM(S1511:S1511)))</x:f>
        <x:v>9300</x:v>
      </x:c>
      <x:c r="U1512" s="12" t="n">
        <x:f>IF(O1512=1,J1512*K1512,0)</x:f>
        <x:v>0</x:v>
      </x:c>
      <x:c r="V1512" s="13" t="str">
        <x:f>IF(O1512=0,"",IF(H1512="","",MAX(H1512,Summary!$E$5)))</x:f>
      </x:c>
      <x:c r="W1512" s="12" t="n">
        <x:f>IF(Q1512="Baseline PO cost",U1512,0)</x:f>
        <x:v>0</x:v>
      </x:c>
      <x:c r="X1512" s="12" t="n">
        <x:f>IF(Q1512="Higher PO cost",U1512,0)</x:f>
        <x:v>0</x:v>
      </x:c>
      <x:c r="Y1512" s="12" t="n">
        <x:f>IF(Q1512="Unclassified",U1512,0)</x:f>
        <x:v>0</x:v>
      </x:c>
    </x:row>
    <x:row r="1513" ht="22" customHeight="1">
      <x:c r="A1513" s="2" t="str">
        <x:v>POUC</x:v>
      </x:c>
      <x:c r="B1513" s="2" t="str">
        <x:v>10</x:v>
      </x:c>
      <x:c r="C1513" s="2" t="str">
        <x:v>LET5</x:v>
      </x:c>
      <x:c r="D1513" s="2" t="str">
        <x:v>1059605</x:v>
      </x:c>
      <x:c r="E1513" s="2" t="str">
        <x:v>0</x:v>
      </x:c>
      <x:c r="F1513" s="2" t="str">
        <x:v>9</x:v>
      </x:c>
      <x:c r="G1513" s="10" t="n">
        <x:v>46076</x:v>
      </x:c>
      <x:c r="H1513" s="10" t="n">
        <x:v>46073</x:v>
      </x:c>
      <x:c r="I1513" s="7" t="n">
        <x:v>200000</x:v>
      </x:c>
      <x:c r="J1513" s="7" t="n">
        <x:v>200000</x:v>
      </x:c>
      <x:c r="K1513" s="7" t="n">
        <x:v>1</x:v>
      </x:c>
      <x:c r="L1513" s="8" t="n">
        <x:v>4.17</x:v>
      </x:c>
      <x:c r="M1513" s="9" t="n">
        <x:v>14140</x:v>
      </x:c>
      <x:c r="N1513" s="2" t="str">
        <x:v>i</x:v>
      </x:c>
      <x:c r="O1513" s="2" t="n">
        <x:v>0</x:v>
      </x:c>
      <x:c r="P1513" s="2" t="n">
        <x:v>100</x:v>
      </x:c>
      <x:c r="Q1513" s="2" t="str">
        <x:v>Baseline PO cost</x:v>
      </x:c>
      <x:c r="R1513" s="2" t="str">
        <x:v>Received</x:v>
      </x:c>
      <x:c r="S1513" s="12" t="n">
        <x:f>IF(AND(ISNUMBER(G1513),G1513&gt;0,G1513&lt;=Summary!$E$5,I1513&gt;0),I1513*K1513,0)</x:f>
        <x:v>200000</x:v>
      </x:c>
      <x:c r="T1513" s="12" t="n">
        <x:f>MIN(S1513,MAX(0,'Inventory detail'!E7-SUM(S1511:S1512)))</x:f>
        <x:v>0</x:v>
      </x:c>
      <x:c r="U1513" s="12" t="n">
        <x:f>IF(O1513=1,J1513*K1513,0)</x:f>
        <x:v>0</x:v>
      </x:c>
      <x:c r="V1513" s="13" t="str">
        <x:f>IF(O1513=0,"",IF(H1513="","",MAX(H1513,Summary!$E$5)))</x:f>
      </x:c>
      <x:c r="W1513" s="12" t="n">
        <x:f>IF(Q1513="Baseline PO cost",U1513,0)</x:f>
        <x:v>0</x:v>
      </x:c>
      <x:c r="X1513" s="12" t="n">
        <x:f>IF(Q1513="Higher PO cost",U1513,0)</x:f>
        <x:v>0</x:v>
      </x:c>
      <x:c r="Y1513" s="12" t="n">
        <x:f>IF(Q1513="Unclassified",U1513,0)</x:f>
        <x:v>0</x:v>
      </x:c>
    </x:row>
    <x:row r="1514" ht="22" customHeight="1">
      <x:c r="A1514" s="2" t="str">
        <x:v>POUC</x:v>
      </x:c>
      <x:c r="B1514" s="2" t="str">
        <x:v>10</x:v>
      </x:c>
      <x:c r="C1514" s="2" t="str">
        <x:v>LET5</x:v>
      </x:c>
      <x:c r="D1514" s="2" t="str">
        <x:v>1061100</x:v>
      </x:c>
      <x:c r="E1514" s="2" t="str">
        <x:v>0</x:v>
      </x:c>
      <x:c r="F1514" s="2" t="str">
        <x:v>16</x:v>
      </x:c>
      <x:c r="G1514" s="10"/>
      <x:c r="H1514" s="10" t="n">
        <x:v>46346</x:v>
      </x:c>
      <x:c r="I1514" s="7" t="n">
        <x:v>85000</x:v>
      </x:c>
      <x:c r="J1514" s="7" t="n">
        <x:v>85000</x:v>
      </x:c>
      <x:c r="K1514" s="7" t="n">
        <x:v>1</x:v>
      </x:c>
      <x:c r="L1514" s="8" t="n">
        <x:v>4.67</x:v>
      </x:c>
      <x:c r="M1514" s="9" t="n">
        <x:v>0</x:v>
      </x:c>
      <x:c r="N1514" s="2" t="str">
        <x:v>a</x:v>
      </x:c>
      <x:c r="O1514" s="2" t="n">
        <x:v>1</x:v>
      </x:c>
      <x:c r="P1514" s="2" t="n">
        <x:v>100</x:v>
      </x:c>
      <x:c r="Q1514" s="2" t="str">
        <x:v>Higher PO cost</x:v>
      </x:c>
      <x:c r="R1514" s="2" t="str">
        <x:v>Incoming active PO</x:v>
      </x:c>
      <x:c r="S1514" s="12" t="n">
        <x:f>IF(AND(ISNUMBER(G1514),G1514&gt;0,G1514&lt;=Summary!$E$5,I1514&gt;0),I1514*K1514,0)</x:f>
        <x:v>0</x:v>
      </x:c>
      <x:c r="T1514" s="12" t="n">
        <x:f>MIN(S1514,MAX(0,'Inventory detail'!E7-SUM(S1511:S1513)))</x:f>
        <x:v>0</x:v>
      </x:c>
      <x:c r="U1514" s="12" t="n">
        <x:f>IF(O1514=1,J1514*K1514,0)</x:f>
        <x:v>85000</x:v>
      </x:c>
      <x:c r="V1514" s="13" t="n">
        <x:f>IF(O1514=0,"",IF(H1514="","",MAX(H1514,Summary!$E$5)))</x:f>
        <x:v>46346</x:v>
      </x:c>
      <x:c r="W1514" s="12" t="n">
        <x:f>IF(Q1514="Baseline PO cost",U1514,0)</x:f>
        <x:v>0</x:v>
      </x:c>
      <x:c r="X1514" s="12" t="n">
        <x:f>IF(Q1514="Higher PO cost",U1514,0)</x:f>
        <x:v>85000</x:v>
      </x:c>
      <x:c r="Y1514" s="12" t="n">
        <x:f>IF(Q1514="Unclassified",U1514,0)</x:f>
        <x:v>0</x:v>
      </x:c>
    </x:row>
    <x:row r="1515" ht="22" customHeight="1">
      <x:c r="A1515" s="2" t="str">
        <x:v>POUC</x:v>
      </x:c>
      <x:c r="B1515" s="2" t="str">
        <x:v>10</x:v>
      </x:c>
      <x:c r="C1515" s="2" t="str">
        <x:v>LET5</x:v>
      </x:c>
      <x:c r="D1515" s="2" t="str">
        <x:v>1060623</x:v>
      </x:c>
      <x:c r="E1515" s="2" t="str">
        <x:v>0</x:v>
      </x:c>
      <x:c r="F1515" s="2" t="str">
        <x:v>17</x:v>
      </x:c>
      <x:c r="G1515" s="10"/>
      <x:c r="H1515" s="10" t="n">
        <x:v>46325</x:v>
      </x:c>
      <x:c r="I1515" s="7" t="n">
        <x:v>200000</x:v>
      </x:c>
      <x:c r="J1515" s="7" t="n">
        <x:v>200000</x:v>
      </x:c>
      <x:c r="K1515" s="7" t="n">
        <x:v>1</x:v>
      </x:c>
      <x:c r="L1515" s="8" t="n">
        <x:v>4.67</x:v>
      </x:c>
      <x:c r="M1515" s="9" t="n">
        <x:v>0</x:v>
      </x:c>
      <x:c r="N1515" s="2" t="str">
        <x:v>a</x:v>
      </x:c>
      <x:c r="O1515" s="2" t="n">
        <x:v>1</x:v>
      </x:c>
      <x:c r="P1515" s="2" t="n">
        <x:v>100</x:v>
      </x:c>
      <x:c r="Q1515" s="2" t="str">
        <x:v>Higher PO cost</x:v>
      </x:c>
      <x:c r="R1515" s="2" t="str">
        <x:v>Incoming active PO</x:v>
      </x:c>
      <x:c r="S1515" s="12" t="n">
        <x:f>IF(AND(ISNUMBER(G1515),G1515&gt;0,G1515&lt;=Summary!$E$5,I1515&gt;0),I1515*K1515,0)</x:f>
        <x:v>0</x:v>
      </x:c>
      <x:c r="T1515" s="12" t="n">
        <x:f>MIN(S1515,MAX(0,'Inventory detail'!E7-SUM(S1511:S1514)))</x:f>
        <x:v>0</x:v>
      </x:c>
      <x:c r="U1515" s="12" t="n">
        <x:f>IF(O1515=1,J1515*K1515,0)</x:f>
        <x:v>200000</x:v>
      </x:c>
      <x:c r="V1515" s="13" t="n">
        <x:f>IF(O1515=0,"",IF(H1515="","",MAX(H1515,Summary!$E$5)))</x:f>
        <x:v>46325</x:v>
      </x:c>
      <x:c r="W1515" s="12" t="n">
        <x:f>IF(Q1515="Baseline PO cost",U1515,0)</x:f>
        <x:v>0</x:v>
      </x:c>
      <x:c r="X1515" s="12" t="n">
        <x:f>IF(Q1515="Higher PO cost",U1515,0)</x:f>
        <x:v>200000</x:v>
      </x:c>
      <x:c r="Y1515" s="12" t="n">
        <x:f>IF(Q1515="Unclassified",U1515,0)</x:f>
        <x:v>0</x:v>
      </x:c>
    </x:row>
    <x:row r="1516" ht="22" customHeight="1">
      <x:c r="A1516" s="2" t="str">
        <x:v>POUC</x:v>
      </x:c>
      <x:c r="B1516" s="2" t="str">
        <x:v>10</x:v>
      </x:c>
      <x:c r="C1516" s="2" t="str">
        <x:v>LET5SL</x:v>
      </x:c>
      <x:c r="D1516" s="2" t="str">
        <x:v>1060256</x:v>
      </x:c>
      <x:c r="E1516" s="2" t="str">
        <x:v>0</x:v>
      </x:c>
      <x:c r="F1516" s="2" t="str">
        <x:v>21</x:v>
      </x:c>
      <x:c r="G1516" s="10" t="n">
        <x:v>46202</x:v>
      </x:c>
      <x:c r="H1516" s="10" t="n">
        <x:v>46206</x:v>
      </x:c>
      <x:c r="I1516" s="7" t="n">
        <x:v>500</x:v>
      </x:c>
      <x:c r="J1516" s="7" t="n">
        <x:v>500</x:v>
      </x:c>
      <x:c r="K1516" s="7" t="n">
        <x:v>1</x:v>
      </x:c>
      <x:c r="L1516" s="8" t="n">
        <x:v>8.43</x:v>
      </x:c>
      <x:c r="M1516" s="9" t="n">
        <x:v>71.45</x:v>
      </x:c>
      <x:c r="N1516" s="2" t="str">
        <x:v>i</x:v>
      </x:c>
      <x:c r="O1516" s="2" t="n">
        <x:v>0</x:v>
      </x:c>
      <x:c r="P1516" s="2" t="n">
        <x:v>100</x:v>
      </x:c>
      <x:c r="Q1516" s="2" t="str">
        <x:v>Baseline PO cost</x:v>
      </x:c>
      <x:c r="R1516" s="2" t="str">
        <x:v>Received</x:v>
      </x:c>
      <x:c r="S1516" s="12" t="n">
        <x:f>IF(AND(ISNUMBER(G1516),G1516&gt;0,G1516&lt;=Summary!$E$5,I1516&gt;0),I1516*K1516,0)</x:f>
        <x:v>500</x:v>
      </x:c>
      <x:c r="T1516" s="12" t="n">
        <x:f>MIN(S1516,MAX(0,'Inventory detail'!E527-0))</x:f>
        <x:v>500</x:v>
      </x:c>
      <x:c r="U1516" s="12" t="n">
        <x:f>IF(O1516=1,J1516*K1516,0)</x:f>
        <x:v>0</x:v>
      </x:c>
      <x:c r="V1516" s="13" t="str">
        <x:f>IF(O1516=0,"",IF(H1516="","",MAX(H1516,Summary!$E$5)))</x:f>
      </x:c>
      <x:c r="W1516" s="12" t="n">
        <x:f>IF(Q1516="Baseline PO cost",U1516,0)</x:f>
        <x:v>0</x:v>
      </x:c>
      <x:c r="X1516" s="12" t="n">
        <x:f>IF(Q1516="Higher PO cost",U1516,0)</x:f>
        <x:v>0</x:v>
      </x:c>
      <x:c r="Y1516" s="12" t="n">
        <x:f>IF(Q1516="Unclassified",U1516,0)</x:f>
        <x:v>0</x:v>
      </x:c>
    </x:row>
    <x:row r="1517" ht="22" customHeight="1">
      <x:c r="A1517" s="2" t="str">
        <x:v>POUC</x:v>
      </x:c>
      <x:c r="B1517" s="2" t="str">
        <x:v>10</x:v>
      </x:c>
      <x:c r="C1517" s="2" t="str">
        <x:v>LET7</x:v>
      </x:c>
      <x:c r="D1517" s="2" t="str">
        <x:v>1060256</x:v>
      </x:c>
      <x:c r="E1517" s="2" t="str">
        <x:v>0</x:v>
      </x:c>
      <x:c r="F1517" s="2" t="str">
        <x:v>18</x:v>
      </x:c>
      <x:c r="G1517" s="10" t="n">
        <x:v>46202</x:v>
      </x:c>
      <x:c r="H1517" s="10" t="n">
        <x:v>46206</x:v>
      </x:c>
      <x:c r="I1517" s="7" t="n">
        <x:v>20000</x:v>
      </x:c>
      <x:c r="J1517" s="7" t="n">
        <x:v>20000</x:v>
      </x:c>
      <x:c r="K1517" s="7" t="n">
        <x:v>1</x:v>
      </x:c>
      <x:c r="L1517" s="8" t="n">
        <x:v>5.83</x:v>
      </x:c>
      <x:c r="M1517" s="9" t="n">
        <x:v>1976</x:v>
      </x:c>
      <x:c r="N1517" s="2" t="str">
        <x:v>i</x:v>
      </x:c>
      <x:c r="O1517" s="2" t="n">
        <x:v>0</x:v>
      </x:c>
      <x:c r="P1517" s="2" t="n">
        <x:v>100</x:v>
      </x:c>
      <x:c r="Q1517" s="2" t="str">
        <x:v>Baseline PO cost</x:v>
      </x:c>
      <x:c r="R1517" s="2" t="str">
        <x:v>Received</x:v>
      </x:c>
      <x:c r="S1517" s="12" t="n">
        <x:f>IF(AND(ISNUMBER(G1517),G1517&gt;0,G1517&lt;=Summary!$E$5,I1517&gt;0),I1517*K1517,0)</x:f>
        <x:v>20000</x:v>
      </x:c>
      <x:c r="T1517" s="12" t="n">
        <x:f>MIN(S1517,MAX(0,'Inventory detail'!E53-0))</x:f>
        <x:v>20000</x:v>
      </x:c>
      <x:c r="U1517" s="12" t="n">
        <x:f>IF(O1517=1,J1517*K1517,0)</x:f>
        <x:v>0</x:v>
      </x:c>
      <x:c r="V1517" s="13" t="str">
        <x:f>IF(O1517=0,"",IF(H1517="","",MAX(H1517,Summary!$E$5)))</x:f>
      </x:c>
      <x:c r="W1517" s="12" t="n">
        <x:f>IF(Q1517="Baseline PO cost",U1517,0)</x:f>
        <x:v>0</x:v>
      </x:c>
      <x:c r="X1517" s="12" t="n">
        <x:f>IF(Q1517="Higher PO cost",U1517,0)</x:f>
        <x:v>0</x:v>
      </x:c>
      <x:c r="Y1517" s="12" t="n">
        <x:f>IF(Q1517="Unclassified",U1517,0)</x:f>
        <x:v>0</x:v>
      </x:c>
    </x:row>
    <x:row r="1518" ht="22" customHeight="1">
      <x:c r="A1518" s="2" t="str">
        <x:v>POUC</x:v>
      </x:c>
      <x:c r="B1518" s="2" t="str">
        <x:v>10</x:v>
      </x:c>
      <x:c r="C1518" s="2" t="str">
        <x:v>LET7</x:v>
      </x:c>
      <x:c r="D1518" s="2" t="str">
        <x:v>1059854</x:v>
      </x:c>
      <x:c r="E1518" s="2" t="str">
        <x:v>0</x:v>
      </x:c>
      <x:c r="F1518" s="2" t="str">
        <x:v>16</x:v>
      </x:c>
      <x:c r="G1518" s="10" t="n">
        <x:v>46094</x:v>
      </x:c>
      <x:c r="H1518" s="10" t="n">
        <x:v>46108</x:v>
      </x:c>
      <x:c r="I1518" s="7" t="n">
        <x:v>20000</x:v>
      </x:c>
      <x:c r="J1518" s="7" t="n">
        <x:v>20000</x:v>
      </x:c>
      <x:c r="K1518" s="7" t="n">
        <x:v>1</x:v>
      </x:c>
      <x:c r="L1518" s="8" t="n">
        <x:v>5.83</x:v>
      </x:c>
      <x:c r="M1518" s="9" t="n">
        <x:v>1976</x:v>
      </x:c>
      <x:c r="N1518" s="2" t="str">
        <x:v>i</x:v>
      </x:c>
      <x:c r="O1518" s="2" t="n">
        <x:v>0</x:v>
      </x:c>
      <x:c r="P1518" s="2" t="n">
        <x:v>100</x:v>
      </x:c>
      <x:c r="Q1518" s="2" t="str">
        <x:v>Baseline PO cost</x:v>
      </x:c>
      <x:c r="R1518" s="2" t="str">
        <x:v>Received</x:v>
      </x:c>
      <x:c r="S1518" s="12" t="n">
        <x:f>IF(AND(ISNUMBER(G1518),G1518&gt;0,G1518&lt;=Summary!$E$5,I1518&gt;0),I1518*K1518,0)</x:f>
        <x:v>20000</x:v>
      </x:c>
      <x:c r="T1518" s="12" t="n">
        <x:f>MIN(S1518,MAX(0,'Inventory detail'!E53-SUM(S1517:S1517)))</x:f>
        <x:v>4500</x:v>
      </x:c>
      <x:c r="U1518" s="12" t="n">
        <x:f>IF(O1518=1,J1518*K1518,0)</x:f>
        <x:v>0</x:v>
      </x:c>
      <x:c r="V1518" s="13" t="str">
        <x:f>IF(O1518=0,"",IF(H1518="","",MAX(H1518,Summary!$E$5)))</x:f>
      </x:c>
      <x:c r="W1518" s="12" t="n">
        <x:f>IF(Q1518="Baseline PO cost",U1518,0)</x:f>
        <x:v>0</x:v>
      </x:c>
      <x:c r="X1518" s="12" t="n">
        <x:f>IF(Q1518="Higher PO cost",U1518,0)</x:f>
        <x:v>0</x:v>
      </x:c>
      <x:c r="Y1518" s="12" t="n">
        <x:f>IF(Q1518="Unclassified",U1518,0)</x:f>
        <x:v>0</x:v>
      </x:c>
    </x:row>
    <x:row r="1519" ht="22" customHeight="1">
      <x:c r="A1519" s="2" t="str">
        <x:v>POUC</x:v>
      </x:c>
      <x:c r="B1519" s="2" t="str">
        <x:v>10</x:v>
      </x:c>
      <x:c r="C1519" s="2" t="str">
        <x:v>LET7</x:v>
      </x:c>
      <x:c r="D1519" s="2" t="str">
        <x:v>1059605</x:v>
      </x:c>
      <x:c r="E1519" s="2" t="str">
        <x:v>0</x:v>
      </x:c>
      <x:c r="F1519" s="2" t="str">
        <x:v>11</x:v>
      </x:c>
      <x:c r="G1519" s="10" t="n">
        <x:v>46076</x:v>
      </x:c>
      <x:c r="H1519" s="10" t="n">
        <x:v>46073</x:v>
      </x:c>
      <x:c r="I1519" s="7" t="n">
        <x:v>25000</x:v>
      </x:c>
      <x:c r="J1519" s="7" t="n">
        <x:v>25000</x:v>
      </x:c>
      <x:c r="K1519" s="7" t="n">
        <x:v>1</x:v>
      </x:c>
      <x:c r="L1519" s="8" t="n">
        <x:v>5.83</x:v>
      </x:c>
      <x:c r="M1519" s="9" t="n">
        <x:v>2470</x:v>
      </x:c>
      <x:c r="N1519" s="2" t="str">
        <x:v>i</x:v>
      </x:c>
      <x:c r="O1519" s="2" t="n">
        <x:v>0</x:v>
      </x:c>
      <x:c r="P1519" s="2" t="n">
        <x:v>100</x:v>
      </x:c>
      <x:c r="Q1519" s="2" t="str">
        <x:v>Baseline PO cost</x:v>
      </x:c>
      <x:c r="R1519" s="2" t="str">
        <x:v>Received</x:v>
      </x:c>
      <x:c r="S1519" s="12" t="n">
        <x:f>IF(AND(ISNUMBER(G1519),G1519&gt;0,G1519&lt;=Summary!$E$5,I1519&gt;0),I1519*K1519,0)</x:f>
        <x:v>25000</x:v>
      </x:c>
      <x:c r="T1519" s="12" t="n">
        <x:f>MIN(S1519,MAX(0,'Inventory detail'!E53-SUM(S1517:S1518)))</x:f>
        <x:v>0</x:v>
      </x:c>
      <x:c r="U1519" s="12" t="n">
        <x:f>IF(O1519=1,J1519*K1519,0)</x:f>
        <x:v>0</x:v>
      </x:c>
      <x:c r="V1519" s="13" t="str">
        <x:f>IF(O1519=0,"",IF(H1519="","",MAX(H1519,Summary!$E$5)))</x:f>
      </x:c>
      <x:c r="W1519" s="12" t="n">
        <x:f>IF(Q1519="Baseline PO cost",U1519,0)</x:f>
        <x:v>0</x:v>
      </x:c>
      <x:c r="X1519" s="12" t="n">
        <x:f>IF(Q1519="Higher PO cost",U1519,0)</x:f>
        <x:v>0</x:v>
      </x:c>
      <x:c r="Y1519" s="12" t="n">
        <x:f>IF(Q1519="Unclassified",U1519,0)</x:f>
        <x:v>0</x:v>
      </x:c>
    </x:row>
    <x:row r="1520" ht="22" customHeight="1">
      <x:c r="A1520" s="2" t="str">
        <x:v>POUC</x:v>
      </x:c>
      <x:c r="B1520" s="2" t="str">
        <x:v>10</x:v>
      </x:c>
      <x:c r="C1520" s="2" t="str">
        <x:v>LET7</x:v>
      </x:c>
      <x:c r="D1520" s="2" t="str">
        <x:v>1061100</x:v>
      </x:c>
      <x:c r="E1520" s="2" t="str">
        <x:v>0</x:v>
      </x:c>
      <x:c r="F1520" s="2" t="str">
        <x:v>20</x:v>
      </x:c>
      <x:c r="G1520" s="10"/>
      <x:c r="H1520" s="10" t="n">
        <x:v>46346</x:v>
      </x:c>
      <x:c r="I1520" s="7" t="n">
        <x:v>15000</x:v>
      </x:c>
      <x:c r="J1520" s="7" t="n">
        <x:v>15000</x:v>
      </x:c>
      <x:c r="K1520" s="7" t="n">
        <x:v>1</x:v>
      </x:c>
      <x:c r="L1520" s="8" t="n">
        <x:v>6.53</x:v>
      </x:c>
      <x:c r="M1520" s="9" t="n">
        <x:v>0</x:v>
      </x:c>
      <x:c r="N1520" s="2" t="str">
        <x:v>a</x:v>
      </x:c>
      <x:c r="O1520" s="2" t="n">
        <x:v>1</x:v>
      </x:c>
      <x:c r="P1520" s="2" t="n">
        <x:v>100</x:v>
      </x:c>
      <x:c r="Q1520" s="2" t="str">
        <x:v>Higher PO cost</x:v>
      </x:c>
      <x:c r="R1520" s="2" t="str">
        <x:v>Incoming active PO</x:v>
      </x:c>
      <x:c r="S1520" s="12" t="n">
        <x:f>IF(AND(ISNUMBER(G1520),G1520&gt;0,G1520&lt;=Summary!$E$5,I1520&gt;0),I1520*K1520,0)</x:f>
        <x:v>0</x:v>
      </x:c>
      <x:c r="T1520" s="12" t="n">
        <x:f>MIN(S1520,MAX(0,'Inventory detail'!E53-SUM(S1517:S1519)))</x:f>
        <x:v>0</x:v>
      </x:c>
      <x:c r="U1520" s="12" t="n">
        <x:f>IF(O1520=1,J1520*K1520,0)</x:f>
        <x:v>15000</x:v>
      </x:c>
      <x:c r="V1520" s="13" t="n">
        <x:f>IF(O1520=0,"",IF(H1520="","",MAX(H1520,Summary!$E$5)))</x:f>
        <x:v>46346</x:v>
      </x:c>
      <x:c r="W1520" s="12" t="n">
        <x:f>IF(Q1520="Baseline PO cost",U1520,0)</x:f>
        <x:v>0</x:v>
      </x:c>
      <x:c r="X1520" s="12" t="n">
        <x:f>IF(Q1520="Higher PO cost",U1520,0)</x:f>
        <x:v>15000</x:v>
      </x:c>
      <x:c r="Y1520" s="12" t="n">
        <x:f>IF(Q1520="Unclassified",U1520,0)</x:f>
        <x:v>0</x:v>
      </x:c>
    </x:row>
    <x:row r="1521" ht="22" customHeight="1">
      <x:c r="A1521" s="2" t="str">
        <x:v>POUC</x:v>
      </x:c>
      <x:c r="B1521" s="2" t="str">
        <x:v>10</x:v>
      </x:c>
      <x:c r="C1521" s="2" t="str">
        <x:v>LET7</x:v>
      </x:c>
      <x:c r="D1521" s="2" t="str">
        <x:v>1060623</x:v>
      </x:c>
      <x:c r="E1521" s="2" t="str">
        <x:v>0</x:v>
      </x:c>
      <x:c r="F1521" s="2" t="str">
        <x:v>20</x:v>
      </x:c>
      <x:c r="G1521" s="10"/>
      <x:c r="H1521" s="10" t="n">
        <x:v>46325</x:v>
      </x:c>
      <x:c r="I1521" s="7" t="n">
        <x:v>16000</x:v>
      </x:c>
      <x:c r="J1521" s="7" t="n">
        <x:v>16000</x:v>
      </x:c>
      <x:c r="K1521" s="7" t="n">
        <x:v>1</x:v>
      </x:c>
      <x:c r="L1521" s="8" t="n">
        <x:v>6.53</x:v>
      </x:c>
      <x:c r="M1521" s="9" t="n">
        <x:v>0</x:v>
      </x:c>
      <x:c r="N1521" s="2" t="str">
        <x:v>a</x:v>
      </x:c>
      <x:c r="O1521" s="2" t="n">
        <x:v>1</x:v>
      </x:c>
      <x:c r="P1521" s="2" t="n">
        <x:v>100</x:v>
      </x:c>
      <x:c r="Q1521" s="2" t="str">
        <x:v>Higher PO cost</x:v>
      </x:c>
      <x:c r="R1521" s="2" t="str">
        <x:v>Incoming active PO</x:v>
      </x:c>
      <x:c r="S1521" s="12" t="n">
        <x:f>IF(AND(ISNUMBER(G1521),G1521&gt;0,G1521&lt;=Summary!$E$5,I1521&gt;0),I1521*K1521,0)</x:f>
        <x:v>0</x:v>
      </x:c>
      <x:c r="T1521" s="12" t="n">
        <x:f>MIN(S1521,MAX(0,'Inventory detail'!E53-SUM(S1517:S1520)))</x:f>
        <x:v>0</x:v>
      </x:c>
      <x:c r="U1521" s="12" t="n">
        <x:f>IF(O1521=1,J1521*K1521,0)</x:f>
        <x:v>16000</x:v>
      </x:c>
      <x:c r="V1521" s="13" t="n">
        <x:f>IF(O1521=0,"",IF(H1521="","",MAX(H1521,Summary!$E$5)))</x:f>
        <x:v>46325</x:v>
      </x:c>
      <x:c r="W1521" s="12" t="n">
        <x:f>IF(Q1521="Baseline PO cost",U1521,0)</x:f>
        <x:v>0</x:v>
      </x:c>
      <x:c r="X1521" s="12" t="n">
        <x:f>IF(Q1521="Higher PO cost",U1521,0)</x:f>
        <x:v>16000</x:v>
      </x:c>
      <x:c r="Y1521" s="12" t="n">
        <x:f>IF(Q1521="Unclassified",U1521,0)</x:f>
        <x:v>0</x:v>
      </x:c>
    </x:row>
    <x:row r="1522" ht="22" customHeight="1">
      <x:c r="A1522" s="2" t="str">
        <x:v>POUC</x:v>
      </x:c>
      <x:c r="B1522" s="2" t="str">
        <x:v>10</x:v>
      </x:c>
      <x:c r="C1522" s="2" t="str">
        <x:v>LMEN10</x:v>
      </x:c>
      <x:c r="D1522" s="2" t="str">
        <x:v>1060256</x:v>
      </x:c>
      <x:c r="E1522" s="2" t="str">
        <x:v>0</x:v>
      </x:c>
      <x:c r="F1522" s="2" t="str">
        <x:v>34</x:v>
      </x:c>
      <x:c r="G1522" s="10" t="n">
        <x:v>46202</x:v>
      </x:c>
      <x:c r="H1522" s="10" t="n">
        <x:v>46206</x:v>
      </x:c>
      <x:c r="I1522" s="7" t="n">
        <x:v>10000</x:v>
      </x:c>
      <x:c r="J1522" s="7" t="n">
        <x:v>10000</x:v>
      </x:c>
      <x:c r="K1522" s="7" t="n">
        <x:v>1</x:v>
      </x:c>
      <x:c r="L1522" s="8" t="n">
        <x:v>17.6</x:v>
      </x:c>
      <x:c r="M1522" s="9" t="n">
        <x:v>2984</x:v>
      </x:c>
      <x:c r="N1522" s="2" t="str">
        <x:v>i</x:v>
      </x:c>
      <x:c r="O1522" s="2" t="n">
        <x:v>0</x:v>
      </x:c>
      <x:c r="P1522" s="2" t="n">
        <x:v>100</x:v>
      </x:c>
      <x:c r="Q1522" s="2" t="str">
        <x:v>Baseline PO cost</x:v>
      </x:c>
      <x:c r="R1522" s="2" t="str">
        <x:v>Received</x:v>
      </x:c>
      <x:c r="S1522" s="12" t="n">
        <x:f>IF(AND(ISNUMBER(G1522),G1522&gt;0,G1522&lt;=Summary!$E$5,I1522&gt;0),I1522*K1522,0)</x:f>
        <x:v>10000</x:v>
      </x:c>
      <x:c r="T1522" s="12" t="n">
        <x:f>MIN(S1522,MAX(0,'Inventory detail'!E157-0))</x:f>
        <x:v>1700</x:v>
      </x:c>
      <x:c r="U1522" s="12" t="n">
        <x:f>IF(O1522=1,J1522*K1522,0)</x:f>
        <x:v>0</x:v>
      </x:c>
      <x:c r="V1522" s="13" t="str">
        <x:f>IF(O1522=0,"",IF(H1522="","",MAX(H1522,Summary!$E$5)))</x:f>
      </x:c>
      <x:c r="W1522" s="12" t="n">
        <x:f>IF(Q1522="Baseline PO cost",U1522,0)</x:f>
        <x:v>0</x:v>
      </x:c>
      <x:c r="X1522" s="12" t="n">
        <x:f>IF(Q1522="Higher PO cost",U1522,0)</x:f>
        <x:v>0</x:v>
      </x:c>
      <x:c r="Y1522" s="12" t="n">
        <x:f>IF(Q1522="Unclassified",U1522,0)</x:f>
        <x:v>0</x:v>
      </x:c>
    </x:row>
    <x:row r="1523" ht="22" customHeight="1">
      <x:c r="A1523" s="2" t="str">
        <x:v>POUC</x:v>
      </x:c>
      <x:c r="B1523" s="2" t="str">
        <x:v>10</x:v>
      </x:c>
      <x:c r="C1523" s="2" t="str">
        <x:v>LMEN10</x:v>
      </x:c>
      <x:c r="D1523" s="2" t="str">
        <x:v>1059854</x:v>
      </x:c>
      <x:c r="E1523" s="2" t="str">
        <x:v>0</x:v>
      </x:c>
      <x:c r="F1523" s="2" t="str">
        <x:v>30</x:v>
      </x:c>
      <x:c r="G1523" s="10" t="n">
        <x:v>46094</x:v>
      </x:c>
      <x:c r="H1523" s="10" t="n">
        <x:v>46108</x:v>
      </x:c>
      <x:c r="I1523" s="7" t="n">
        <x:v>4000</x:v>
      </x:c>
      <x:c r="J1523" s="7" t="n">
        <x:v>4000</x:v>
      </x:c>
      <x:c r="K1523" s="7" t="n">
        <x:v>1</x:v>
      </x:c>
      <x:c r="L1523" s="8" t="n">
        <x:v>17.6</x:v>
      </x:c>
      <x:c r="M1523" s="9" t="n">
        <x:v>1193.6</x:v>
      </x:c>
      <x:c r="N1523" s="2" t="str">
        <x:v>i</x:v>
      </x:c>
      <x:c r="O1523" s="2" t="n">
        <x:v>0</x:v>
      </x:c>
      <x:c r="P1523" s="2" t="n">
        <x:v>100</x:v>
      </x:c>
      <x:c r="Q1523" s="2" t="str">
        <x:v>Baseline PO cost</x:v>
      </x:c>
      <x:c r="R1523" s="2" t="str">
        <x:v>Received</x:v>
      </x:c>
      <x:c r="S1523" s="12" t="n">
        <x:f>IF(AND(ISNUMBER(G1523),G1523&gt;0,G1523&lt;=Summary!$E$5,I1523&gt;0),I1523*K1523,0)</x:f>
        <x:v>4000</x:v>
      </x:c>
      <x:c r="T1523" s="12" t="n">
        <x:f>MIN(S1523,MAX(0,'Inventory detail'!E157-SUM(S1522:S1522)))</x:f>
        <x:v>0</x:v>
      </x:c>
      <x:c r="U1523" s="12" t="n">
        <x:f>IF(O1523=1,J1523*K1523,0)</x:f>
        <x:v>0</x:v>
      </x:c>
      <x:c r="V1523" s="13" t="str">
        <x:f>IF(O1523=0,"",IF(H1523="","",MAX(H1523,Summary!$E$5)))</x:f>
      </x:c>
      <x:c r="W1523" s="12" t="n">
        <x:f>IF(Q1523="Baseline PO cost",U1523,0)</x:f>
        <x:v>0</x:v>
      </x:c>
      <x:c r="X1523" s="12" t="n">
        <x:f>IF(Q1523="Higher PO cost",U1523,0)</x:f>
        <x:v>0</x:v>
      </x:c>
      <x:c r="Y1523" s="12" t="n">
        <x:f>IF(Q1523="Unclassified",U1523,0)</x:f>
        <x:v>0</x:v>
      </x:c>
    </x:row>
    <x:row r="1524" ht="22" customHeight="1">
      <x:c r="A1524" s="2" t="str">
        <x:v>POUC</x:v>
      </x:c>
      <x:c r="B1524" s="2" t="str">
        <x:v>10</x:v>
      </x:c>
      <x:c r="C1524" s="2" t="str">
        <x:v>LMEN10</x:v>
      </x:c>
      <x:c r="D1524" s="2" t="str">
        <x:v>1059605</x:v>
      </x:c>
      <x:c r="E1524" s="2" t="str">
        <x:v>0</x:v>
      </x:c>
      <x:c r="F1524" s="2" t="str">
        <x:v>23</x:v>
      </x:c>
      <x:c r="G1524" s="10" t="n">
        <x:v>46076</x:v>
      </x:c>
      <x:c r="H1524" s="10" t="n">
        <x:v>46073</x:v>
      </x:c>
      <x:c r="I1524" s="7" t="n">
        <x:v>5000</x:v>
      </x:c>
      <x:c r="J1524" s="7" t="n">
        <x:v>5000</x:v>
      </x:c>
      <x:c r="K1524" s="7" t="n">
        <x:v>1</x:v>
      </x:c>
      <x:c r="L1524" s="8" t="n">
        <x:v>17.6</x:v>
      </x:c>
      <x:c r="M1524" s="9" t="n">
        <x:v>1492</x:v>
      </x:c>
      <x:c r="N1524" s="2" t="str">
        <x:v>i</x:v>
      </x:c>
      <x:c r="O1524" s="2" t="n">
        <x:v>0</x:v>
      </x:c>
      <x:c r="P1524" s="2" t="n">
        <x:v>100</x:v>
      </x:c>
      <x:c r="Q1524" s="2" t="str">
        <x:v>Baseline PO cost</x:v>
      </x:c>
      <x:c r="R1524" s="2" t="str">
        <x:v>Received</x:v>
      </x:c>
      <x:c r="S1524" s="12" t="n">
        <x:f>IF(AND(ISNUMBER(G1524),G1524&gt;0,G1524&lt;=Summary!$E$5,I1524&gt;0),I1524*K1524,0)</x:f>
        <x:v>5000</x:v>
      </x:c>
      <x:c r="T1524" s="12" t="n">
        <x:f>MIN(S1524,MAX(0,'Inventory detail'!E157-SUM(S1522:S1523)))</x:f>
        <x:v>0</x:v>
      </x:c>
      <x:c r="U1524" s="12" t="n">
        <x:f>IF(O1524=1,J1524*K1524,0)</x:f>
        <x:v>0</x:v>
      </x:c>
      <x:c r="V1524" s="13" t="str">
        <x:f>IF(O1524=0,"",IF(H1524="","",MAX(H1524,Summary!$E$5)))</x:f>
      </x:c>
      <x:c r="W1524" s="12" t="n">
        <x:f>IF(Q1524="Baseline PO cost",U1524,0)</x:f>
        <x:v>0</x:v>
      </x:c>
      <x:c r="X1524" s="12" t="n">
        <x:f>IF(Q1524="Higher PO cost",U1524,0)</x:f>
        <x:v>0</x:v>
      </x:c>
      <x:c r="Y1524" s="12" t="n">
        <x:f>IF(Q1524="Unclassified",U1524,0)</x:f>
        <x:v>0</x:v>
      </x:c>
    </x:row>
    <x:row r="1525" ht="22" customHeight="1">
      <x:c r="A1525" s="2" t="str">
        <x:v>POUC</x:v>
      </x:c>
      <x:c r="B1525" s="2" t="str">
        <x:v>10</x:v>
      </x:c>
      <x:c r="C1525" s="2" t="str">
        <x:v>LMEN10</x:v>
      </x:c>
      <x:c r="D1525" s="2" t="str">
        <x:v>1061100</x:v>
      </x:c>
      <x:c r="E1525" s="2" t="str">
        <x:v>0</x:v>
      </x:c>
      <x:c r="F1525" s="2" t="str">
        <x:v>36</x:v>
      </x:c>
      <x:c r="G1525" s="10"/>
      <x:c r="H1525" s="10" t="n">
        <x:v>46346</x:v>
      </x:c>
      <x:c r="I1525" s="7" t="n">
        <x:v>10000</x:v>
      </x:c>
      <x:c r="J1525" s="7" t="n">
        <x:v>10000</x:v>
      </x:c>
      <x:c r="K1525" s="7" t="n">
        <x:v>1</x:v>
      </x:c>
      <x:c r="L1525" s="8" t="n">
        <x:v>19.71</x:v>
      </x:c>
      <x:c r="M1525" s="9" t="n">
        <x:v>0</x:v>
      </x:c>
      <x:c r="N1525" s="2" t="str">
        <x:v>a</x:v>
      </x:c>
      <x:c r="O1525" s="2" t="n">
        <x:v>1</x:v>
      </x:c>
      <x:c r="P1525" s="2" t="n">
        <x:v>100</x:v>
      </x:c>
      <x:c r="Q1525" s="2" t="str">
        <x:v>Higher PO cost</x:v>
      </x:c>
      <x:c r="R1525" s="2" t="str">
        <x:v>Incoming active PO</x:v>
      </x:c>
      <x:c r="S1525" s="12" t="n">
        <x:f>IF(AND(ISNUMBER(G1525),G1525&gt;0,G1525&lt;=Summary!$E$5,I1525&gt;0),I1525*K1525,0)</x:f>
        <x:v>0</x:v>
      </x:c>
      <x:c r="T1525" s="12" t="n">
        <x:f>MIN(S1525,MAX(0,'Inventory detail'!E157-SUM(S1522:S1524)))</x:f>
        <x:v>0</x:v>
      </x:c>
      <x:c r="U1525" s="12" t="n">
        <x:f>IF(O1525=1,J1525*K1525,0)</x:f>
        <x:v>10000</x:v>
      </x:c>
      <x:c r="V1525" s="13" t="n">
        <x:f>IF(O1525=0,"",IF(H1525="","",MAX(H1525,Summary!$E$5)))</x:f>
        <x:v>46346</x:v>
      </x:c>
      <x:c r="W1525" s="12" t="n">
        <x:f>IF(Q1525="Baseline PO cost",U1525,0)</x:f>
        <x:v>0</x:v>
      </x:c>
      <x:c r="X1525" s="12" t="n">
        <x:f>IF(Q1525="Higher PO cost",U1525,0)</x:f>
        <x:v>10000</x:v>
      </x:c>
      <x:c r="Y1525" s="12" t="n">
        <x:f>IF(Q1525="Unclassified",U1525,0)</x:f>
        <x:v>0</x:v>
      </x:c>
    </x:row>
    <x:row r="1526" ht="22" customHeight="1">
      <x:c r="A1526" s="2" t="str">
        <x:v>POUC</x:v>
      </x:c>
      <x:c r="B1526" s="2" t="str">
        <x:v>10</x:v>
      </x:c>
      <x:c r="C1526" s="2" t="str">
        <x:v>LMEN10</x:v>
      </x:c>
      <x:c r="D1526" s="2" t="str">
        <x:v>1060623</x:v>
      </x:c>
      <x:c r="E1526" s="2" t="str">
        <x:v>0</x:v>
      </x:c>
      <x:c r="F1526" s="2" t="str">
        <x:v>33</x:v>
      </x:c>
      <x:c r="G1526" s="10"/>
      <x:c r="H1526" s="10" t="n">
        <x:v>46325</x:v>
      </x:c>
      <x:c r="I1526" s="7" t="n">
        <x:v>3000</x:v>
      </x:c>
      <x:c r="J1526" s="7" t="n">
        <x:v>3000</x:v>
      </x:c>
      <x:c r="K1526" s="7" t="n">
        <x:v>1</x:v>
      </x:c>
      <x:c r="L1526" s="8" t="n">
        <x:v>19.71</x:v>
      </x:c>
      <x:c r="M1526" s="9" t="n">
        <x:v>0</x:v>
      </x:c>
      <x:c r="N1526" s="2" t="str">
        <x:v>a</x:v>
      </x:c>
      <x:c r="O1526" s="2" t="n">
        <x:v>1</x:v>
      </x:c>
      <x:c r="P1526" s="2" t="n">
        <x:v>100</x:v>
      </x:c>
      <x:c r="Q1526" s="2" t="str">
        <x:v>Higher PO cost</x:v>
      </x:c>
      <x:c r="R1526" s="2" t="str">
        <x:v>Incoming active PO</x:v>
      </x:c>
      <x:c r="S1526" s="12" t="n">
        <x:f>IF(AND(ISNUMBER(G1526),G1526&gt;0,G1526&lt;=Summary!$E$5,I1526&gt;0),I1526*K1526,0)</x:f>
        <x:v>0</x:v>
      </x:c>
      <x:c r="T1526" s="12" t="n">
        <x:f>MIN(S1526,MAX(0,'Inventory detail'!E157-SUM(S1522:S1525)))</x:f>
        <x:v>0</x:v>
      </x:c>
      <x:c r="U1526" s="12" t="n">
        <x:f>IF(O1526=1,J1526*K1526,0)</x:f>
        <x:v>3000</x:v>
      </x:c>
      <x:c r="V1526" s="13" t="n">
        <x:f>IF(O1526=0,"",IF(H1526="","",MAX(H1526,Summary!$E$5)))</x:f>
        <x:v>46325</x:v>
      </x:c>
      <x:c r="W1526" s="12" t="n">
        <x:f>IF(Q1526="Baseline PO cost",U1526,0)</x:f>
        <x:v>0</x:v>
      </x:c>
      <x:c r="X1526" s="12" t="n">
        <x:f>IF(Q1526="Higher PO cost",U1526,0)</x:f>
        <x:v>3000</x:v>
      </x:c>
      <x:c r="Y1526" s="12" t="n">
        <x:f>IF(Q1526="Unclassified",U1526,0)</x:f>
        <x:v>0</x:v>
      </x:c>
    </x:row>
    <x:row r="1527" ht="22" customHeight="1">
      <x:c r="A1527" s="2" t="str">
        <x:v>POUC</x:v>
      </x:c>
      <x:c r="B1527" s="2" t="str">
        <x:v>10</x:v>
      </x:c>
      <x:c r="C1527" s="2" t="str">
        <x:v>LMEN3</x:v>
      </x:c>
      <x:c r="D1527" s="2" t="str">
        <x:v>1060256</x:v>
      </x:c>
      <x:c r="E1527" s="2" t="str">
        <x:v>0</x:v>
      </x:c>
      <x:c r="F1527" s="2" t="str">
        <x:v>20</x:v>
      </x:c>
      <x:c r="G1527" s="10" t="n">
        <x:v>46202</x:v>
      </x:c>
      <x:c r="H1527" s="10" t="n">
        <x:v>46206</x:v>
      </x:c>
      <x:c r="I1527" s="7" t="n">
        <x:v>6000</x:v>
      </x:c>
      <x:c r="J1527" s="7" t="n">
        <x:v>6000</x:v>
      </x:c>
      <x:c r="K1527" s="7" t="n">
        <x:v>1</x:v>
      </x:c>
      <x:c r="L1527" s="8" t="n">
        <x:v>5.4</x:v>
      </x:c>
      <x:c r="M1527" s="9" t="n">
        <x:v>549</x:v>
      </x:c>
      <x:c r="N1527" s="2" t="str">
        <x:v>i</x:v>
      </x:c>
      <x:c r="O1527" s="2" t="n">
        <x:v>0</x:v>
      </x:c>
      <x:c r="P1527" s="2" t="n">
        <x:v>100</x:v>
      </x:c>
      <x:c r="Q1527" s="2" t="str">
        <x:v>Baseline PO cost</x:v>
      </x:c>
      <x:c r="R1527" s="2" t="str">
        <x:v>Received</x:v>
      </x:c>
      <x:c r="S1527" s="12" t="n">
        <x:f>IF(AND(ISNUMBER(G1527),G1527&gt;0,G1527&lt;=Summary!$E$5,I1527&gt;0),I1527*K1527,0)</x:f>
        <x:v>6000</x:v>
      </x:c>
      <x:c r="T1527" s="12" t="n">
        <x:f>MIN(S1527,MAX(0,'Inventory detail'!E196-0))</x:f>
        <x:v>4800</x:v>
      </x:c>
      <x:c r="U1527" s="12" t="n">
        <x:f>IF(O1527=1,J1527*K1527,0)</x:f>
        <x:v>0</x:v>
      </x:c>
      <x:c r="V1527" s="13" t="str">
        <x:f>IF(O1527=0,"",IF(H1527="","",MAX(H1527,Summary!$E$5)))</x:f>
      </x:c>
      <x:c r="W1527" s="12" t="n">
        <x:f>IF(Q1527="Baseline PO cost",U1527,0)</x:f>
        <x:v>0</x:v>
      </x:c>
      <x:c r="X1527" s="12" t="n">
        <x:f>IF(Q1527="Higher PO cost",U1527,0)</x:f>
        <x:v>0</x:v>
      </x:c>
      <x:c r="Y1527" s="12" t="n">
        <x:f>IF(Q1527="Unclassified",U1527,0)</x:f>
        <x:v>0</x:v>
      </x:c>
    </x:row>
    <x:row r="1528" ht="22" customHeight="1">
      <x:c r="A1528" s="2" t="str">
        <x:v>POUC</x:v>
      </x:c>
      <x:c r="B1528" s="2" t="str">
        <x:v>10</x:v>
      </x:c>
      <x:c r="C1528" s="2" t="str">
        <x:v>LMEN3</x:v>
      </x:c>
      <x:c r="D1528" s="2" t="str">
        <x:v>1061100</x:v>
      </x:c>
      <x:c r="E1528" s="2" t="str">
        <x:v>0</x:v>
      </x:c>
      <x:c r="F1528" s="2" t="str">
        <x:v>22</x:v>
      </x:c>
      <x:c r="G1528" s="10"/>
      <x:c r="H1528" s="10" t="n">
        <x:v>46346</x:v>
      </x:c>
      <x:c r="I1528" s="7" t="n">
        <x:v>2000</x:v>
      </x:c>
      <x:c r="J1528" s="7" t="n">
        <x:v>2000</x:v>
      </x:c>
      <x:c r="K1528" s="7" t="n">
        <x:v>1</x:v>
      </x:c>
      <x:c r="L1528" s="8" t="n">
        <x:v>6.05</x:v>
      </x:c>
      <x:c r="M1528" s="9" t="n">
        <x:v>0</x:v>
      </x:c>
      <x:c r="N1528" s="2" t="str">
        <x:v>a</x:v>
      </x:c>
      <x:c r="O1528" s="2" t="n">
        <x:v>1</x:v>
      </x:c>
      <x:c r="P1528" s="2" t="n">
        <x:v>100</x:v>
      </x:c>
      <x:c r="Q1528" s="2" t="str">
        <x:v>Higher PO cost</x:v>
      </x:c>
      <x:c r="R1528" s="2" t="str">
        <x:v>Incoming active PO</x:v>
      </x:c>
      <x:c r="S1528" s="12" t="n">
        <x:f>IF(AND(ISNUMBER(G1528),G1528&gt;0,G1528&lt;=Summary!$E$5,I1528&gt;0),I1528*K1528,0)</x:f>
        <x:v>0</x:v>
      </x:c>
      <x:c r="T1528" s="12" t="n">
        <x:f>MIN(S1528,MAX(0,'Inventory detail'!E196-SUM(S1527:S1527)))</x:f>
        <x:v>0</x:v>
      </x:c>
      <x:c r="U1528" s="12" t="n">
        <x:f>IF(O1528=1,J1528*K1528,0)</x:f>
        <x:v>2000</x:v>
      </x:c>
      <x:c r="V1528" s="13" t="n">
        <x:f>IF(O1528=0,"",IF(H1528="","",MAX(H1528,Summary!$E$5)))</x:f>
        <x:v>46346</x:v>
      </x:c>
      <x:c r="W1528" s="12" t="n">
        <x:f>IF(Q1528="Baseline PO cost",U1528,0)</x:f>
        <x:v>0</x:v>
      </x:c>
      <x:c r="X1528" s="12" t="n">
        <x:f>IF(Q1528="Higher PO cost",U1528,0)</x:f>
        <x:v>2000</x:v>
      </x:c>
      <x:c r="Y1528" s="12" t="n">
        <x:f>IF(Q1528="Unclassified",U1528,0)</x:f>
        <x:v>0</x:v>
      </x:c>
    </x:row>
    <x:row r="1529" ht="22" customHeight="1">
      <x:c r="A1529" s="2" t="str">
        <x:v>POUC</x:v>
      </x:c>
      <x:c r="B1529" s="2" t="str">
        <x:v>10</x:v>
      </x:c>
      <x:c r="C1529" s="2" t="str">
        <x:v>LMEN3</x:v>
      </x:c>
      <x:c r="D1529" s="2" t="str">
        <x:v>1060623</x:v>
      </x:c>
      <x:c r="E1529" s="2" t="str">
        <x:v>0</x:v>
      </x:c>
      <x:c r="F1529" s="2" t="str">
        <x:v>21</x:v>
      </x:c>
      <x:c r="G1529" s="10"/>
      <x:c r="H1529" s="10" t="n">
        <x:v>46325</x:v>
      </x:c>
      <x:c r="I1529" s="7" t="n">
        <x:v>1500</x:v>
      </x:c>
      <x:c r="J1529" s="7" t="n">
        <x:v>1500</x:v>
      </x:c>
      <x:c r="K1529" s="7" t="n">
        <x:v>1</x:v>
      </x:c>
      <x:c r="L1529" s="8" t="n">
        <x:v>6.05</x:v>
      </x:c>
      <x:c r="M1529" s="9" t="n">
        <x:v>0</x:v>
      </x:c>
      <x:c r="N1529" s="2" t="str">
        <x:v>a</x:v>
      </x:c>
      <x:c r="O1529" s="2" t="n">
        <x:v>1</x:v>
      </x:c>
      <x:c r="P1529" s="2" t="n">
        <x:v>100</x:v>
      </x:c>
      <x:c r="Q1529" s="2" t="str">
        <x:v>Higher PO cost</x:v>
      </x:c>
      <x:c r="R1529" s="2" t="str">
        <x:v>Incoming active PO</x:v>
      </x:c>
      <x:c r="S1529" s="12" t="n">
        <x:f>IF(AND(ISNUMBER(G1529),G1529&gt;0,G1529&lt;=Summary!$E$5,I1529&gt;0),I1529*K1529,0)</x:f>
        <x:v>0</x:v>
      </x:c>
      <x:c r="T1529" s="12" t="n">
        <x:f>MIN(S1529,MAX(0,'Inventory detail'!E196-SUM(S1527:S1528)))</x:f>
        <x:v>0</x:v>
      </x:c>
      <x:c r="U1529" s="12" t="n">
        <x:f>IF(O1529=1,J1529*K1529,0)</x:f>
        <x:v>1500</x:v>
      </x:c>
      <x:c r="V1529" s="13" t="n">
        <x:f>IF(O1529=0,"",IF(H1529="","",MAX(H1529,Summary!$E$5)))</x:f>
        <x:v>46325</x:v>
      </x:c>
      <x:c r="W1529" s="12" t="n">
        <x:f>IF(Q1529="Baseline PO cost",U1529,0)</x:f>
        <x:v>0</x:v>
      </x:c>
      <x:c r="X1529" s="12" t="n">
        <x:f>IF(Q1529="Higher PO cost",U1529,0)</x:f>
        <x:v>1500</x:v>
      </x:c>
      <x:c r="Y1529" s="12" t="n">
        <x:f>IF(Q1529="Unclassified",U1529,0)</x:f>
        <x:v>0</x:v>
      </x:c>
    </x:row>
    <x:row r="1530" ht="22" customHeight="1">
      <x:c r="A1530" s="2" t="str">
        <x:v>POUC</x:v>
      </x:c>
      <x:c r="B1530" s="2" t="str">
        <x:v>10</x:v>
      </x:c>
      <x:c r="C1530" s="2" t="str">
        <x:v>LMEN5</x:v>
      </x:c>
      <x:c r="D1530" s="2" t="str">
        <x:v>1060256</x:v>
      </x:c>
      <x:c r="E1530" s="2" t="str">
        <x:v>0</x:v>
      </x:c>
      <x:c r="F1530" s="2" t="str">
        <x:v>25</x:v>
      </x:c>
      <x:c r="G1530" s="10" t="n">
        <x:v>46202</x:v>
      </x:c>
      <x:c r="H1530" s="10" t="n">
        <x:v>46206</x:v>
      </x:c>
      <x:c r="I1530" s="7" t="n">
        <x:v>16000</x:v>
      </x:c>
      <x:c r="J1530" s="7" t="n">
        <x:v>16000</x:v>
      </x:c>
      <x:c r="K1530" s="7" t="n">
        <x:v>1</x:v>
      </x:c>
      <x:c r="L1530" s="8" t="n">
        <x:v>8.51</x:v>
      </x:c>
      <x:c r="M1530" s="9" t="n">
        <x:v>2308.8</x:v>
      </x:c>
      <x:c r="N1530" s="2" t="str">
        <x:v>i</x:v>
      </x:c>
      <x:c r="O1530" s="2" t="n">
        <x:v>0</x:v>
      </x:c>
      <x:c r="P1530" s="2" t="n">
        <x:v>100</x:v>
      </x:c>
      <x:c r="Q1530" s="2" t="str">
        <x:v>Baseline PO cost</x:v>
      </x:c>
      <x:c r="R1530" s="2" t="str">
        <x:v>Received</x:v>
      </x:c>
      <x:c r="S1530" s="12" t="n">
        <x:f>IF(AND(ISNUMBER(G1530),G1530&gt;0,G1530&lt;=Summary!$E$5,I1530&gt;0),I1530*K1530,0)</x:f>
        <x:v>16000</x:v>
      </x:c>
      <x:c r="T1530" s="12" t="n">
        <x:f>MIN(S1530,MAX(0,'Inventory detail'!E89-0))</x:f>
        <x:v>9300</x:v>
      </x:c>
      <x:c r="U1530" s="12" t="n">
        <x:f>IF(O1530=1,J1530*K1530,0)</x:f>
        <x:v>0</x:v>
      </x:c>
      <x:c r="V1530" s="13" t="str">
        <x:f>IF(O1530=0,"",IF(H1530="","",MAX(H1530,Summary!$E$5)))</x:f>
      </x:c>
      <x:c r="W1530" s="12" t="n">
        <x:f>IF(Q1530="Baseline PO cost",U1530,0)</x:f>
        <x:v>0</x:v>
      </x:c>
      <x:c r="X1530" s="12" t="n">
        <x:f>IF(Q1530="Higher PO cost",U1530,0)</x:f>
        <x:v>0</x:v>
      </x:c>
      <x:c r="Y1530" s="12" t="n">
        <x:f>IF(Q1530="Unclassified",U1530,0)</x:f>
        <x:v>0</x:v>
      </x:c>
    </x:row>
    <x:row r="1531" ht="22" customHeight="1">
      <x:c r="A1531" s="2" t="str">
        <x:v>POUC</x:v>
      </x:c>
      <x:c r="B1531" s="2" t="str">
        <x:v>10</x:v>
      </x:c>
      <x:c r="C1531" s="2" t="str">
        <x:v>LMEN5</x:v>
      </x:c>
      <x:c r="D1531" s="2" t="str">
        <x:v>1059854</x:v>
      </x:c>
      <x:c r="E1531" s="2" t="str">
        <x:v>0</x:v>
      </x:c>
      <x:c r="F1531" s="2" t="str">
        <x:v>21</x:v>
      </x:c>
      <x:c r="G1531" s="10" t="n">
        <x:v>46094</x:v>
      </x:c>
      <x:c r="H1531" s="10" t="n">
        <x:v>46108</x:v>
      </x:c>
      <x:c r="I1531" s="7" t="n">
        <x:v>9200</x:v>
      </x:c>
      <x:c r="J1531" s="7" t="n">
        <x:v>9200</x:v>
      </x:c>
      <x:c r="K1531" s="7" t="n">
        <x:v>1</x:v>
      </x:c>
      <x:c r="L1531" s="8" t="n">
        <x:v>8.51</x:v>
      </x:c>
      <x:c r="M1531" s="9" t="n">
        <x:v>1327.56</x:v>
      </x:c>
      <x:c r="N1531" s="2" t="str">
        <x:v>i</x:v>
      </x:c>
      <x:c r="O1531" s="2" t="n">
        <x:v>0</x:v>
      </x:c>
      <x:c r="P1531" s="2" t="n">
        <x:v>100</x:v>
      </x:c>
      <x:c r="Q1531" s="2" t="str">
        <x:v>Baseline PO cost</x:v>
      </x:c>
      <x:c r="R1531" s="2" t="str">
        <x:v>Received</x:v>
      </x:c>
      <x:c r="S1531" s="12" t="n">
        <x:f>IF(AND(ISNUMBER(G1531),G1531&gt;0,G1531&lt;=Summary!$E$5,I1531&gt;0),I1531*K1531,0)</x:f>
        <x:v>9200</x:v>
      </x:c>
      <x:c r="T1531" s="12" t="n">
        <x:f>MIN(S1531,MAX(0,'Inventory detail'!E89-SUM(S1530:S1530)))</x:f>
        <x:v>0</x:v>
      </x:c>
      <x:c r="U1531" s="12" t="n">
        <x:f>IF(O1531=1,J1531*K1531,0)</x:f>
        <x:v>0</x:v>
      </x:c>
      <x:c r="V1531" s="13" t="str">
        <x:f>IF(O1531=0,"",IF(H1531="","",MAX(H1531,Summary!$E$5)))</x:f>
      </x:c>
      <x:c r="W1531" s="12" t="n">
        <x:f>IF(Q1531="Baseline PO cost",U1531,0)</x:f>
        <x:v>0</x:v>
      </x:c>
      <x:c r="X1531" s="12" t="n">
        <x:f>IF(Q1531="Higher PO cost",U1531,0)</x:f>
        <x:v>0</x:v>
      </x:c>
      <x:c r="Y1531" s="12" t="n">
        <x:f>IF(Q1531="Unclassified",U1531,0)</x:f>
        <x:v>0</x:v>
      </x:c>
    </x:row>
    <x:row r="1532" ht="22" customHeight="1">
      <x:c r="A1532" s="2" t="str">
        <x:v>POUC</x:v>
      </x:c>
      <x:c r="B1532" s="2" t="str">
        <x:v>10</x:v>
      </x:c>
      <x:c r="C1532" s="2" t="str">
        <x:v>LMEN5</x:v>
      </x:c>
      <x:c r="D1532" s="2" t="str">
        <x:v>1059605</x:v>
      </x:c>
      <x:c r="E1532" s="2" t="str">
        <x:v>0</x:v>
      </x:c>
      <x:c r="F1532" s="2" t="str">
        <x:v>16</x:v>
      </x:c>
      <x:c r="G1532" s="10" t="n">
        <x:v>46076</x:v>
      </x:c>
      <x:c r="H1532" s="10" t="n">
        <x:v>46073</x:v>
      </x:c>
      <x:c r="I1532" s="7" t="n">
        <x:v>2000</x:v>
      </x:c>
      <x:c r="J1532" s="7" t="n">
        <x:v>2000</x:v>
      </x:c>
      <x:c r="K1532" s="7" t="n">
        <x:v>1</x:v>
      </x:c>
      <x:c r="L1532" s="8" t="n">
        <x:v>8.51</x:v>
      </x:c>
      <x:c r="M1532" s="9" t="n">
        <x:v>288.6</x:v>
      </x:c>
      <x:c r="N1532" s="2" t="str">
        <x:v>i</x:v>
      </x:c>
      <x:c r="O1532" s="2" t="n">
        <x:v>0</x:v>
      </x:c>
      <x:c r="P1532" s="2" t="n">
        <x:v>100</x:v>
      </x:c>
      <x:c r="Q1532" s="2" t="str">
        <x:v>Baseline PO cost</x:v>
      </x:c>
      <x:c r="R1532" s="2" t="str">
        <x:v>Received</x:v>
      </x:c>
      <x:c r="S1532" s="12" t="n">
        <x:f>IF(AND(ISNUMBER(G1532),G1532&gt;0,G1532&lt;=Summary!$E$5,I1532&gt;0),I1532*K1532,0)</x:f>
        <x:v>2000</x:v>
      </x:c>
      <x:c r="T1532" s="12" t="n">
        <x:f>MIN(S1532,MAX(0,'Inventory detail'!E89-SUM(S1530:S1531)))</x:f>
        <x:v>0</x:v>
      </x:c>
      <x:c r="U1532" s="12" t="n">
        <x:f>IF(O1532=1,J1532*K1532,0)</x:f>
        <x:v>0</x:v>
      </x:c>
      <x:c r="V1532" s="13" t="str">
        <x:f>IF(O1532=0,"",IF(H1532="","",MAX(H1532,Summary!$E$5)))</x:f>
      </x:c>
      <x:c r="W1532" s="12" t="n">
        <x:f>IF(Q1532="Baseline PO cost",U1532,0)</x:f>
        <x:v>0</x:v>
      </x:c>
      <x:c r="X1532" s="12" t="n">
        <x:f>IF(Q1532="Higher PO cost",U1532,0)</x:f>
        <x:v>0</x:v>
      </x:c>
      <x:c r="Y1532" s="12" t="n">
        <x:f>IF(Q1532="Unclassified",U1532,0)</x:f>
        <x:v>0</x:v>
      </x:c>
    </x:row>
    <x:row r="1533" ht="22" customHeight="1">
      <x:c r="A1533" s="2" t="str">
        <x:v>POUC</x:v>
      </x:c>
      <x:c r="B1533" s="2" t="str">
        <x:v>10</x:v>
      </x:c>
      <x:c r="C1533" s="2" t="str">
        <x:v>LMEN5</x:v>
      </x:c>
      <x:c r="D1533" s="2" t="str">
        <x:v>1061100</x:v>
      </x:c>
      <x:c r="E1533" s="2" t="str">
        <x:v>0</x:v>
      </x:c>
      <x:c r="F1533" s="2" t="str">
        <x:v>28</x:v>
      </x:c>
      <x:c r="G1533" s="10"/>
      <x:c r="H1533" s="10" t="n">
        <x:v>46346</x:v>
      </x:c>
      <x:c r="I1533" s="7" t="n">
        <x:v>13200</x:v>
      </x:c>
      <x:c r="J1533" s="7" t="n">
        <x:v>13200</x:v>
      </x:c>
      <x:c r="K1533" s="7" t="n">
        <x:v>1</x:v>
      </x:c>
      <x:c r="L1533" s="8" t="n">
        <x:v>9.53</x:v>
      </x:c>
      <x:c r="M1533" s="9" t="n">
        <x:v>0</x:v>
      </x:c>
      <x:c r="N1533" s="2" t="str">
        <x:v>a</x:v>
      </x:c>
      <x:c r="O1533" s="2" t="n">
        <x:v>1</x:v>
      </x:c>
      <x:c r="P1533" s="2" t="n">
        <x:v>100</x:v>
      </x:c>
      <x:c r="Q1533" s="2" t="str">
        <x:v>Higher PO cost</x:v>
      </x:c>
      <x:c r="R1533" s="2" t="str">
        <x:v>Incoming active PO</x:v>
      </x:c>
      <x:c r="S1533" s="12" t="n">
        <x:f>IF(AND(ISNUMBER(G1533),G1533&gt;0,G1533&lt;=Summary!$E$5,I1533&gt;0),I1533*K1533,0)</x:f>
        <x:v>0</x:v>
      </x:c>
      <x:c r="T1533" s="12" t="n">
        <x:f>MIN(S1533,MAX(0,'Inventory detail'!E89-SUM(S1530:S1532)))</x:f>
        <x:v>0</x:v>
      </x:c>
      <x:c r="U1533" s="12" t="n">
        <x:f>IF(O1533=1,J1533*K1533,0)</x:f>
        <x:v>13200</x:v>
      </x:c>
      <x:c r="V1533" s="13" t="n">
        <x:f>IF(O1533=0,"",IF(H1533="","",MAX(H1533,Summary!$E$5)))</x:f>
        <x:v>46346</x:v>
      </x:c>
      <x:c r="W1533" s="12" t="n">
        <x:f>IF(Q1533="Baseline PO cost",U1533,0)</x:f>
        <x:v>0</x:v>
      </x:c>
      <x:c r="X1533" s="12" t="n">
        <x:f>IF(Q1533="Higher PO cost",U1533,0)</x:f>
        <x:v>13200</x:v>
      </x:c>
      <x:c r="Y1533" s="12" t="n">
        <x:f>IF(Q1533="Unclassified",U1533,0)</x:f>
        <x:v>0</x:v>
      </x:c>
    </x:row>
    <x:row r="1534" ht="22" customHeight="1">
      <x:c r="A1534" s="2" t="str">
        <x:v>POUC</x:v>
      </x:c>
      <x:c r="B1534" s="2" t="str">
        <x:v>10</x:v>
      </x:c>
      <x:c r="C1534" s="2" t="str">
        <x:v>LMEN5</x:v>
      </x:c>
      <x:c r="D1534" s="2" t="str">
        <x:v>1060623</x:v>
      </x:c>
      <x:c r="E1534" s="2" t="str">
        <x:v>0</x:v>
      </x:c>
      <x:c r="F1534" s="2" t="str">
        <x:v>24</x:v>
      </x:c>
      <x:c r="G1534" s="10"/>
      <x:c r="H1534" s="10" t="n">
        <x:v>46325</x:v>
      </x:c>
      <x:c r="I1534" s="7" t="n">
        <x:v>1600</x:v>
      </x:c>
      <x:c r="J1534" s="7" t="n">
        <x:v>1600</x:v>
      </x:c>
      <x:c r="K1534" s="7" t="n">
        <x:v>1</x:v>
      </x:c>
      <x:c r="L1534" s="8" t="n">
        <x:v>9.53</x:v>
      </x:c>
      <x:c r="M1534" s="9" t="n">
        <x:v>0</x:v>
      </x:c>
      <x:c r="N1534" s="2" t="str">
        <x:v>a</x:v>
      </x:c>
      <x:c r="O1534" s="2" t="n">
        <x:v>1</x:v>
      </x:c>
      <x:c r="P1534" s="2" t="n">
        <x:v>100</x:v>
      </x:c>
      <x:c r="Q1534" s="2" t="str">
        <x:v>Higher PO cost</x:v>
      </x:c>
      <x:c r="R1534" s="2" t="str">
        <x:v>Incoming active PO</x:v>
      </x:c>
      <x:c r="S1534" s="12" t="n">
        <x:f>IF(AND(ISNUMBER(G1534),G1534&gt;0,G1534&lt;=Summary!$E$5,I1534&gt;0),I1534*K1534,0)</x:f>
        <x:v>0</x:v>
      </x:c>
      <x:c r="T1534" s="12" t="n">
        <x:f>MIN(S1534,MAX(0,'Inventory detail'!E89-SUM(S1530:S1533)))</x:f>
        <x:v>0</x:v>
      </x:c>
      <x:c r="U1534" s="12" t="n">
        <x:f>IF(O1534=1,J1534*K1534,0)</x:f>
        <x:v>1600</x:v>
      </x:c>
      <x:c r="V1534" s="13" t="n">
        <x:f>IF(O1534=0,"",IF(H1534="","",MAX(H1534,Summary!$E$5)))</x:f>
        <x:v>46325</x:v>
      </x:c>
      <x:c r="W1534" s="12" t="n">
        <x:f>IF(Q1534="Baseline PO cost",U1534,0)</x:f>
        <x:v>0</x:v>
      </x:c>
      <x:c r="X1534" s="12" t="n">
        <x:f>IF(Q1534="Higher PO cost",U1534,0)</x:f>
        <x:v>1600</x:v>
      </x:c>
      <x:c r="Y1534" s="12" t="n">
        <x:f>IF(Q1534="Unclassified",U1534,0)</x:f>
        <x:v>0</x:v>
      </x:c>
    </x:row>
    <x:row r="1535" ht="22" customHeight="1">
      <x:c r="A1535" s="2" t="str">
        <x:v>POUC</x:v>
      </x:c>
      <x:c r="B1535" s="2" t="str">
        <x:v>10</x:v>
      </x:c>
      <x:c r="C1535" s="2" t="str">
        <x:v>LMEN7</x:v>
      </x:c>
      <x:c r="D1535" s="2" t="str">
        <x:v>1061267</x:v>
      </x:c>
      <x:c r="E1535" s="2" t="str">
        <x:v>0</x:v>
      </x:c>
      <x:c r="F1535" s="2" t="str">
        <x:v>7</x:v>
      </x:c>
      <x:c r="G1535" s="10" t="n">
        <x:v>46267</x:v>
      </x:c>
      <x:c r="H1535" s="10" t="n">
        <x:v>46269</x:v>
      </x:c>
      <x:c r="I1535" s="7" t="n">
        <x:v>2000</x:v>
      </x:c>
      <x:c r="J1535" s="7" t="n">
        <x:v>2000</x:v>
      </x:c>
      <x:c r="K1535" s="7" t="n">
        <x:v>1</x:v>
      </x:c>
      <x:c r="L1535" s="8" t="n">
        <x:v>13.32</x:v>
      </x:c>
      <x:c r="M1535" s="9" t="n">
        <x:v>403.4</x:v>
      </x:c>
      <x:c r="N1535" s="2" t="str">
        <x:v>a</x:v>
      </x:c>
      <x:c r="O1535" s="2" t="n">
        <x:v>0</x:v>
      </x:c>
      <x:c r="P1535" s="2" t="n">
        <x:v>100</x:v>
      </x:c>
      <x:c r="Q1535" s="2" t="str">
        <x:v>Higher PO cost</x:v>
      </x:c>
      <x:c r="R1535" s="2" t="str">
        <x:v>Received</x:v>
      </x:c>
      <x:c r="S1535" s="12" t="n">
        <x:f>IF(AND(ISNUMBER(G1535),G1535&gt;0,G1535&lt;=Summary!$E$5,I1535&gt;0),I1535*K1535,0)</x:f>
        <x:v>2000</x:v>
      </x:c>
      <x:c r="T1535" s="12" t="n">
        <x:f>MIN(S1535,MAX(0,'Inventory detail'!E207-0))</x:f>
        <x:v>2000</x:v>
      </x:c>
      <x:c r="U1535" s="12" t="n">
        <x:f>IF(O1535=1,J1535*K1535,0)</x:f>
        <x:v>0</x:v>
      </x:c>
      <x:c r="V1535" s="13" t="str">
        <x:f>IF(O1535=0,"",IF(H1535="","",MAX(H1535,Summary!$E$5)))</x:f>
      </x:c>
      <x:c r="W1535" s="12" t="n">
        <x:f>IF(Q1535="Baseline PO cost",U1535,0)</x:f>
        <x:v>0</x:v>
      </x:c>
      <x:c r="X1535" s="12" t="n">
        <x:f>IF(Q1535="Higher PO cost",U1535,0)</x:f>
        <x:v>0</x:v>
      </x:c>
      <x:c r="Y1535" s="12" t="n">
        <x:f>IF(Q1535="Unclassified",U1535,0)</x:f>
        <x:v>0</x:v>
      </x:c>
    </x:row>
    <x:row r="1536" ht="22" customHeight="1">
      <x:c r="A1536" s="2" t="str">
        <x:v>POUC</x:v>
      </x:c>
      <x:c r="B1536" s="2" t="str">
        <x:v>10</x:v>
      </x:c>
      <x:c r="C1536" s="2" t="str">
        <x:v>LMEN7</x:v>
      </x:c>
      <x:c r="D1536" s="2" t="str">
        <x:v>1060256</x:v>
      </x:c>
      <x:c r="E1536" s="2" t="str">
        <x:v>0</x:v>
      </x:c>
      <x:c r="F1536" s="2" t="str">
        <x:v>31</x:v>
      </x:c>
      <x:c r="G1536" s="10" t="n">
        <x:v>46202</x:v>
      </x:c>
      <x:c r="H1536" s="10" t="n">
        <x:v>46206</x:v>
      </x:c>
      <x:c r="I1536" s="7" t="n">
        <x:v>6000</x:v>
      </x:c>
      <x:c r="J1536" s="7" t="n">
        <x:v>6000</x:v>
      </x:c>
      <x:c r="K1536" s="7" t="n">
        <x:v>1</x:v>
      </x:c>
      <x:c r="L1536" s="8" t="n">
        <x:v>11.89</x:v>
      </x:c>
      <x:c r="M1536" s="9" t="n">
        <x:v>1210.2</x:v>
      </x:c>
      <x:c r="N1536" s="2" t="str">
        <x:v>i</x:v>
      </x:c>
      <x:c r="O1536" s="2" t="n">
        <x:v>0</x:v>
      </x:c>
      <x:c r="P1536" s="2" t="n">
        <x:v>100</x:v>
      </x:c>
      <x:c r="Q1536" s="2" t="str">
        <x:v>Baseline PO cost</x:v>
      </x:c>
      <x:c r="R1536" s="2" t="str">
        <x:v>Received</x:v>
      </x:c>
      <x:c r="S1536" s="12" t="n">
        <x:f>IF(AND(ISNUMBER(G1536),G1536&gt;0,G1536&lt;=Summary!$E$5,I1536&gt;0),I1536*K1536,0)</x:f>
        <x:v>6000</x:v>
      </x:c>
      <x:c r="T1536" s="12" t="n">
        <x:f>MIN(S1536,MAX(0,'Inventory detail'!E207-SUM(S1535:S1535)))</x:f>
        <x:v>0</x:v>
      </x:c>
      <x:c r="U1536" s="12" t="n">
        <x:f>IF(O1536=1,J1536*K1536,0)</x:f>
        <x:v>0</x:v>
      </x:c>
      <x:c r="V1536" s="13" t="str">
        <x:f>IF(O1536=0,"",IF(H1536="","",MAX(H1536,Summary!$E$5)))</x:f>
      </x:c>
      <x:c r="W1536" s="12" t="n">
        <x:f>IF(Q1536="Baseline PO cost",U1536,0)</x:f>
        <x:v>0</x:v>
      </x:c>
      <x:c r="X1536" s="12" t="n">
        <x:f>IF(Q1536="Higher PO cost",U1536,0)</x:f>
        <x:v>0</x:v>
      </x:c>
      <x:c r="Y1536" s="12" t="n">
        <x:f>IF(Q1536="Unclassified",U1536,0)</x:f>
        <x:v>0</x:v>
      </x:c>
    </x:row>
    <x:row r="1537" ht="22" customHeight="1">
      <x:c r="A1537" s="2" t="str">
        <x:v>POUC</x:v>
      </x:c>
      <x:c r="B1537" s="2" t="str">
        <x:v>10</x:v>
      </x:c>
      <x:c r="C1537" s="2" t="str">
        <x:v>LMEN7</x:v>
      </x:c>
      <x:c r="D1537" s="2" t="str">
        <x:v>1059854</x:v>
      </x:c>
      <x:c r="E1537" s="2" t="str">
        <x:v>0</x:v>
      </x:c>
      <x:c r="F1537" s="2" t="str">
        <x:v>28</x:v>
      </x:c>
      <x:c r="G1537" s="10" t="n">
        <x:v>46094</x:v>
      </x:c>
      <x:c r="H1537" s="10" t="n">
        <x:v>46108</x:v>
      </x:c>
      <x:c r="I1537" s="7" t="n">
        <x:v>600</x:v>
      </x:c>
      <x:c r="J1537" s="7" t="n">
        <x:v>600</x:v>
      </x:c>
      <x:c r="K1537" s="7" t="n">
        <x:v>1</x:v>
      </x:c>
      <x:c r="L1537" s="8" t="n">
        <x:v>11.89</x:v>
      </x:c>
      <x:c r="M1537" s="9" t="n">
        <x:v>121.02</x:v>
      </x:c>
      <x:c r="N1537" s="2" t="str">
        <x:v>i</x:v>
      </x:c>
      <x:c r="O1537" s="2" t="n">
        <x:v>0</x:v>
      </x:c>
      <x:c r="P1537" s="2" t="n">
        <x:v>100</x:v>
      </x:c>
      <x:c r="Q1537" s="2" t="str">
        <x:v>Baseline PO cost</x:v>
      </x:c>
      <x:c r="R1537" s="2" t="str">
        <x:v>Received</x:v>
      </x:c>
      <x:c r="S1537" s="12" t="n">
        <x:f>IF(AND(ISNUMBER(G1537),G1537&gt;0,G1537&lt;=Summary!$E$5,I1537&gt;0),I1537*K1537,0)</x:f>
        <x:v>600</x:v>
      </x:c>
      <x:c r="T1537" s="12" t="n">
        <x:f>MIN(S1537,MAX(0,'Inventory detail'!E207-SUM(S1535:S1536)))</x:f>
        <x:v>0</x:v>
      </x:c>
      <x:c r="U1537" s="12" t="n">
        <x:f>IF(O1537=1,J1537*K1537,0)</x:f>
        <x:v>0</x:v>
      </x:c>
      <x:c r="V1537" s="13" t="str">
        <x:f>IF(O1537=0,"",IF(H1537="","",MAX(H1537,Summary!$E$5)))</x:f>
      </x:c>
      <x:c r="W1537" s="12" t="n">
        <x:f>IF(Q1537="Baseline PO cost",U1537,0)</x:f>
        <x:v>0</x:v>
      </x:c>
      <x:c r="X1537" s="12" t="n">
        <x:f>IF(Q1537="Higher PO cost",U1537,0)</x:f>
        <x:v>0</x:v>
      </x:c>
      <x:c r="Y1537" s="12" t="n">
        <x:f>IF(Q1537="Unclassified",U1537,0)</x:f>
        <x:v>0</x:v>
      </x:c>
    </x:row>
    <x:row r="1538" ht="22" customHeight="1">
      <x:c r="A1538" s="2" t="str">
        <x:v>POUC</x:v>
      </x:c>
      <x:c r="B1538" s="2" t="str">
        <x:v>10</x:v>
      </x:c>
      <x:c r="C1538" s="2" t="str">
        <x:v>LMEN7</x:v>
      </x:c>
      <x:c r="D1538" s="2" t="str">
        <x:v>1059605</x:v>
      </x:c>
      <x:c r="E1538" s="2" t="str">
        <x:v>0</x:v>
      </x:c>
      <x:c r="F1538" s="2" t="str">
        <x:v>21</x:v>
      </x:c>
      <x:c r="G1538" s="10" t="n">
        <x:v>46076</x:v>
      </x:c>
      <x:c r="H1538" s="10" t="n">
        <x:v>46073</x:v>
      </x:c>
      <x:c r="I1538" s="7" t="n">
        <x:v>3000</x:v>
      </x:c>
      <x:c r="J1538" s="7" t="n">
        <x:v>3000</x:v>
      </x:c>
      <x:c r="K1538" s="7" t="n">
        <x:v>1</x:v>
      </x:c>
      <x:c r="L1538" s="8" t="n">
        <x:v>11.89</x:v>
      </x:c>
      <x:c r="M1538" s="9" t="n">
        <x:v>605.1</x:v>
      </x:c>
      <x:c r="N1538" s="2" t="str">
        <x:v>i</x:v>
      </x:c>
      <x:c r="O1538" s="2" t="n">
        <x:v>0</x:v>
      </x:c>
      <x:c r="P1538" s="2" t="n">
        <x:v>100</x:v>
      </x:c>
      <x:c r="Q1538" s="2" t="str">
        <x:v>Baseline PO cost</x:v>
      </x:c>
      <x:c r="R1538" s="2" t="str">
        <x:v>Received</x:v>
      </x:c>
      <x:c r="S1538" s="12" t="n">
        <x:f>IF(AND(ISNUMBER(G1538),G1538&gt;0,G1538&lt;=Summary!$E$5,I1538&gt;0),I1538*K1538,0)</x:f>
        <x:v>3000</x:v>
      </x:c>
      <x:c r="T1538" s="12" t="n">
        <x:f>MIN(S1538,MAX(0,'Inventory detail'!E207-SUM(S1535:S1537)))</x:f>
        <x:v>0</x:v>
      </x:c>
      <x:c r="U1538" s="12" t="n">
        <x:f>IF(O1538=1,J1538*K1538,0)</x:f>
        <x:v>0</x:v>
      </x:c>
      <x:c r="V1538" s="13" t="str">
        <x:f>IF(O1538=0,"",IF(H1538="","",MAX(H1538,Summary!$E$5)))</x:f>
      </x:c>
      <x:c r="W1538" s="12" t="n">
        <x:f>IF(Q1538="Baseline PO cost",U1538,0)</x:f>
        <x:v>0</x:v>
      </x:c>
      <x:c r="X1538" s="12" t="n">
        <x:f>IF(Q1538="Higher PO cost",U1538,0)</x:f>
        <x:v>0</x:v>
      </x:c>
      <x:c r="Y1538" s="12" t="n">
        <x:f>IF(Q1538="Unclassified",U1538,0)</x:f>
        <x:v>0</x:v>
      </x:c>
    </x:row>
    <x:row r="1539" ht="22" customHeight="1">
      <x:c r="A1539" s="2" t="str">
        <x:v>POUC</x:v>
      </x:c>
      <x:c r="B1539" s="2" t="str">
        <x:v>10</x:v>
      </x:c>
      <x:c r="C1539" s="2" t="str">
        <x:v>LMEN7</x:v>
      </x:c>
      <x:c r="D1539" s="2" t="str">
        <x:v>1060623</x:v>
      </x:c>
      <x:c r="E1539" s="2" t="str">
        <x:v>0</x:v>
      </x:c>
      <x:c r="F1539" s="2" t="str">
        <x:v>30</x:v>
      </x:c>
      <x:c r="G1539" s="10"/>
      <x:c r="H1539" s="10" t="n">
        <x:v>46325</x:v>
      </x:c>
      <x:c r="I1539" s="7" t="n">
        <x:v>6000</x:v>
      </x:c>
      <x:c r="J1539" s="7" t="n">
        <x:v>6000</x:v>
      </x:c>
      <x:c r="K1539" s="7" t="n">
        <x:v>1</x:v>
      </x:c>
      <x:c r="L1539" s="8" t="n">
        <x:v>13.32</x:v>
      </x:c>
      <x:c r="M1539" s="9" t="n">
        <x:v>0</x:v>
      </x:c>
      <x:c r="N1539" s="2" t="str">
        <x:v>a</x:v>
      </x:c>
      <x:c r="O1539" s="2" t="n">
        <x:v>1</x:v>
      </x:c>
      <x:c r="P1539" s="2" t="n">
        <x:v>100</x:v>
      </x:c>
      <x:c r="Q1539" s="2" t="str">
        <x:v>Higher PO cost</x:v>
      </x:c>
      <x:c r="R1539" s="2" t="str">
        <x:v>Incoming active PO</x:v>
      </x:c>
      <x:c r="S1539" s="12" t="n">
        <x:f>IF(AND(ISNUMBER(G1539),G1539&gt;0,G1539&lt;=Summary!$E$5,I1539&gt;0),I1539*K1539,0)</x:f>
        <x:v>0</x:v>
      </x:c>
      <x:c r="T1539" s="12" t="n">
        <x:f>MIN(S1539,MAX(0,'Inventory detail'!E207-SUM(S1535:S1538)))</x:f>
        <x:v>0</x:v>
      </x:c>
      <x:c r="U1539" s="12" t="n">
        <x:f>IF(O1539=1,J1539*K1539,0)</x:f>
        <x:v>6000</x:v>
      </x:c>
      <x:c r="V1539" s="13" t="n">
        <x:f>IF(O1539=0,"",IF(H1539="","",MAX(H1539,Summary!$E$5)))</x:f>
        <x:v>46325</x:v>
      </x:c>
      <x:c r="W1539" s="12" t="n">
        <x:f>IF(Q1539="Baseline PO cost",U1539,0)</x:f>
        <x:v>0</x:v>
      </x:c>
      <x:c r="X1539" s="12" t="n">
        <x:f>IF(Q1539="Higher PO cost",U1539,0)</x:f>
        <x:v>6000</x:v>
      </x:c>
      <x:c r="Y1539" s="12" t="n">
        <x:f>IF(Q1539="Unclassified",U1539,0)</x:f>
        <x:v>0</x:v>
      </x:c>
    </x:row>
    <x:row r="1540" ht="22" customHeight="1">
      <x:c r="A1540" s="2" t="str">
        <x:v>POUC</x:v>
      </x:c>
      <x:c r="B1540" s="2" t="str">
        <x:v>10</x:v>
      </x:c>
      <x:c r="C1540" s="2" t="str">
        <x:v>LUG10</x:v>
      </x:c>
      <x:c r="D1540" s="2" t="str">
        <x:v>1061267</x:v>
      </x:c>
      <x:c r="E1540" s="2" t="str">
        <x:v>0</x:v>
      </x:c>
      <x:c r="F1540" s="2" t="str">
        <x:v>1</x:v>
      </x:c>
      <x:c r="G1540" s="10" t="n">
        <x:v>46267</x:v>
      </x:c>
      <x:c r="H1540" s="10" t="n">
        <x:v>46269</x:v>
      </x:c>
      <x:c r="I1540" s="7" t="n">
        <x:v>10000</x:v>
      </x:c>
      <x:c r="J1540" s="7" t="n">
        <x:v>10000</x:v>
      </x:c>
      <x:c r="K1540" s="7" t="n">
        <x:v>1</x:v>
      </x:c>
      <x:c r="L1540" s="8" t="n">
        <x:v>1.28</x:v>
      </x:c>
      <x:c r="M1540" s="9" t="n">
        <x:v>193</x:v>
      </x:c>
      <x:c r="N1540" s="2" t="str">
        <x:v>a</x:v>
      </x:c>
      <x:c r="O1540" s="2" t="n">
        <x:v>0</x:v>
      </x:c>
      <x:c r="P1540" s="2" t="n">
        <x:v>100</x:v>
      </x:c>
      <x:c r="Q1540" s="2" t="str">
        <x:v>Higher PO cost</x:v>
      </x:c>
      <x:c r="R1540" s="2" t="str">
        <x:v>Received</x:v>
      </x:c>
      <x:c r="S1540" s="12" t="n">
        <x:f>IF(AND(ISNUMBER(G1540),G1540&gt;0,G1540&lt;=Summary!$E$5,I1540&gt;0),I1540*K1540,0)</x:f>
        <x:v>10000</x:v>
      </x:c>
      <x:c r="T1540" s="12" t="n">
        <x:f>MIN(S1540,MAX(0,'Inventory detail'!E106-0))</x:f>
        <x:v>7000</x:v>
      </x:c>
      <x:c r="U1540" s="12" t="n">
        <x:f>IF(O1540=1,J1540*K1540,0)</x:f>
        <x:v>0</x:v>
      </x:c>
      <x:c r="V1540" s="13" t="str">
        <x:f>IF(O1540=0,"",IF(H1540="","",MAX(H1540,Summary!$E$5)))</x:f>
      </x:c>
      <x:c r="W1540" s="12" t="n">
        <x:f>IF(Q1540="Baseline PO cost",U1540,0)</x:f>
        <x:v>0</x:v>
      </x:c>
      <x:c r="X1540" s="12" t="n">
        <x:f>IF(Q1540="Higher PO cost",U1540,0)</x:f>
        <x:v>0</x:v>
      </x:c>
      <x:c r="Y1540" s="12" t="n">
        <x:f>IF(Q1540="Unclassified",U1540,0)</x:f>
        <x:v>0</x:v>
      </x:c>
    </x:row>
    <x:row r="1541" ht="22" customHeight="1">
      <x:c r="A1541" s="2" t="str">
        <x:v>POUC</x:v>
      </x:c>
      <x:c r="B1541" s="2" t="str">
        <x:v>10</x:v>
      </x:c>
      <x:c r="C1541" s="2" t="str">
        <x:v>LUG10</x:v>
      </x:c>
      <x:c r="D1541" s="2" t="str">
        <x:v>1060256</x:v>
      </x:c>
      <x:c r="E1541" s="2" t="str">
        <x:v>0</x:v>
      </x:c>
      <x:c r="F1541" s="2" t="str">
        <x:v>9</x:v>
      </x:c>
      <x:c r="G1541" s="10" t="n">
        <x:v>46202</x:v>
      </x:c>
      <x:c r="H1541" s="10" t="n">
        <x:v>46206</x:v>
      </x:c>
      <x:c r="I1541" s="7" t="n">
        <x:v>5000</x:v>
      </x:c>
      <x:c r="J1541" s="7" t="n">
        <x:v>5000</x:v>
      </x:c>
      <x:c r="K1541" s="7" t="n">
        <x:v>1</x:v>
      </x:c>
      <x:c r="L1541" s="8" t="n">
        <x:v>1.14</x:v>
      </x:c>
      <x:c r="M1541" s="9" t="n">
        <x:v>96.5</x:v>
      </x:c>
      <x:c r="N1541" s="2" t="str">
        <x:v>i</x:v>
      </x:c>
      <x:c r="O1541" s="2" t="n">
        <x:v>0</x:v>
      </x:c>
      <x:c r="P1541" s="2" t="n">
        <x:v>100</x:v>
      </x:c>
      <x:c r="Q1541" s="2" t="str">
        <x:v>Baseline PO cost</x:v>
      </x:c>
      <x:c r="R1541" s="2" t="str">
        <x:v>Received</x:v>
      </x:c>
      <x:c r="S1541" s="12" t="n">
        <x:f>IF(AND(ISNUMBER(G1541),G1541&gt;0,G1541&lt;=Summary!$E$5,I1541&gt;0),I1541*K1541,0)</x:f>
        <x:v>5000</x:v>
      </x:c>
      <x:c r="T1541" s="12" t="n">
        <x:f>MIN(S1541,MAX(0,'Inventory detail'!E106-SUM(S1540:S1540)))</x:f>
        <x:v>0</x:v>
      </x:c>
      <x:c r="U1541" s="12" t="n">
        <x:f>IF(O1541=1,J1541*K1541,0)</x:f>
        <x:v>0</x:v>
      </x:c>
      <x:c r="V1541" s="13" t="str">
        <x:f>IF(O1541=0,"",IF(H1541="","",MAX(H1541,Summary!$E$5)))</x:f>
      </x:c>
      <x:c r="W1541" s="12" t="n">
        <x:f>IF(Q1541="Baseline PO cost",U1541,0)</x:f>
        <x:v>0</x:v>
      </x:c>
      <x:c r="X1541" s="12" t="n">
        <x:f>IF(Q1541="Higher PO cost",U1541,0)</x:f>
        <x:v>0</x:v>
      </x:c>
      <x:c r="Y1541" s="12" t="n">
        <x:f>IF(Q1541="Unclassified",U1541,0)</x:f>
        <x:v>0</x:v>
      </x:c>
    </x:row>
    <x:row r="1542" ht="22" customHeight="1">
      <x:c r="A1542" s="2" t="str">
        <x:v>POUC</x:v>
      </x:c>
      <x:c r="B1542" s="2" t="str">
        <x:v>10</x:v>
      </x:c>
      <x:c r="C1542" s="2" t="str">
        <x:v>LUG10</x:v>
      </x:c>
      <x:c r="D1542" s="2" t="str">
        <x:v>1059605</x:v>
      </x:c>
      <x:c r="E1542" s="2" t="str">
        <x:v>0</x:v>
      </x:c>
      <x:c r="F1542" s="2" t="str">
        <x:v>4</x:v>
      </x:c>
      <x:c r="G1542" s="10" t="n">
        <x:v>46076</x:v>
      </x:c>
      <x:c r="H1542" s="10" t="n">
        <x:v>46073</x:v>
      </x:c>
      <x:c r="I1542" s="7" t="n">
        <x:v>10000</x:v>
      </x:c>
      <x:c r="J1542" s="7" t="n">
        <x:v>10000</x:v>
      </x:c>
      <x:c r="K1542" s="7" t="n">
        <x:v>1</x:v>
      </x:c>
      <x:c r="L1542" s="8" t="n">
        <x:v>1.14</x:v>
      </x:c>
      <x:c r="M1542" s="9" t="n">
        <x:v>193</x:v>
      </x:c>
      <x:c r="N1542" s="2" t="str">
        <x:v>i</x:v>
      </x:c>
      <x:c r="O1542" s="2" t="n">
        <x:v>0</x:v>
      </x:c>
      <x:c r="P1542" s="2" t="n">
        <x:v>100</x:v>
      </x:c>
      <x:c r="Q1542" s="2" t="str">
        <x:v>Baseline PO cost</x:v>
      </x:c>
      <x:c r="R1542" s="2" t="str">
        <x:v>Received</x:v>
      </x:c>
      <x:c r="S1542" s="12" t="n">
        <x:f>IF(AND(ISNUMBER(G1542),G1542&gt;0,G1542&lt;=Summary!$E$5,I1542&gt;0),I1542*K1542,0)</x:f>
        <x:v>10000</x:v>
      </x:c>
      <x:c r="T1542" s="12" t="n">
        <x:f>MIN(S1542,MAX(0,'Inventory detail'!E106-SUM(S1540:S1541)))</x:f>
        <x:v>0</x:v>
      </x:c>
      <x:c r="U1542" s="12" t="n">
        <x:f>IF(O1542=1,J1542*K1542,0)</x:f>
        <x:v>0</x:v>
      </x:c>
      <x:c r="V1542" s="13" t="str">
        <x:f>IF(O1542=0,"",IF(H1542="","",MAX(H1542,Summary!$E$5)))</x:f>
      </x:c>
      <x:c r="W1542" s="12" t="n">
        <x:f>IF(Q1542="Baseline PO cost",U1542,0)</x:f>
        <x:v>0</x:v>
      </x:c>
      <x:c r="X1542" s="12" t="n">
        <x:f>IF(Q1542="Higher PO cost",U1542,0)</x:f>
        <x:v>0</x:v>
      </x:c>
      <x:c r="Y1542" s="12" t="n">
        <x:f>IF(Q1542="Unclassified",U1542,0)</x:f>
        <x:v>0</x:v>
      </x:c>
    </x:row>
    <x:row r="1543" ht="22" customHeight="1">
      <x:c r="A1543" s="2" t="str">
        <x:v>POUC</x:v>
      </x:c>
      <x:c r="B1543" s="2" t="str">
        <x:v>10</x:v>
      </x:c>
      <x:c r="C1543" s="2" t="str">
        <x:v>LUG10</x:v>
      </x:c>
      <x:c r="D1543" s="2" t="str">
        <x:v>1061100</x:v>
      </x:c>
      <x:c r="E1543" s="2" t="str">
        <x:v>0</x:v>
      </x:c>
      <x:c r="F1543" s="2" t="str">
        <x:v>7</x:v>
      </x:c>
      <x:c r="G1543" s="10"/>
      <x:c r="H1543" s="10" t="n">
        <x:v>46346</x:v>
      </x:c>
      <x:c r="I1543" s="7" t="n">
        <x:v>5000</x:v>
      </x:c>
      <x:c r="J1543" s="7" t="n">
        <x:v>5000</x:v>
      </x:c>
      <x:c r="K1543" s="7" t="n">
        <x:v>1</x:v>
      </x:c>
      <x:c r="L1543" s="8" t="n">
        <x:v>1.28</x:v>
      </x:c>
      <x:c r="M1543" s="9" t="n">
        <x:v>0</x:v>
      </x:c>
      <x:c r="N1543" s="2" t="str">
        <x:v>a</x:v>
      </x:c>
      <x:c r="O1543" s="2" t="n">
        <x:v>1</x:v>
      </x:c>
      <x:c r="P1543" s="2" t="n">
        <x:v>100</x:v>
      </x:c>
      <x:c r="Q1543" s="2" t="str">
        <x:v>Higher PO cost</x:v>
      </x:c>
      <x:c r="R1543" s="2" t="str">
        <x:v>Incoming active PO</x:v>
      </x:c>
      <x:c r="S1543" s="12" t="n">
        <x:f>IF(AND(ISNUMBER(G1543),G1543&gt;0,G1543&lt;=Summary!$E$5,I1543&gt;0),I1543*K1543,0)</x:f>
        <x:v>0</x:v>
      </x:c>
      <x:c r="T1543" s="12" t="n">
        <x:f>MIN(S1543,MAX(0,'Inventory detail'!E106-SUM(S1540:S1542)))</x:f>
        <x:v>0</x:v>
      </x:c>
      <x:c r="U1543" s="12" t="n">
        <x:f>IF(O1543=1,J1543*K1543,0)</x:f>
        <x:v>5000</x:v>
      </x:c>
      <x:c r="V1543" s="13" t="n">
        <x:f>IF(O1543=0,"",IF(H1543="","",MAX(H1543,Summary!$E$5)))</x:f>
        <x:v>46346</x:v>
      </x:c>
      <x:c r="W1543" s="12" t="n">
        <x:f>IF(Q1543="Baseline PO cost",U1543,0)</x:f>
        <x:v>0</x:v>
      </x:c>
      <x:c r="X1543" s="12" t="n">
        <x:f>IF(Q1543="Higher PO cost",U1543,0)</x:f>
        <x:v>5000</x:v>
      </x:c>
      <x:c r="Y1543" s="12" t="n">
        <x:f>IF(Q1543="Unclassified",U1543,0)</x:f>
        <x:v>0</x:v>
      </x:c>
    </x:row>
    <x:row r="1544" ht="22" customHeight="1">
      <x:c r="A1544" s="2" t="str">
        <x:v>POUC</x:v>
      </x:c>
      <x:c r="B1544" s="2" t="str">
        <x:v>10</x:v>
      </x:c>
      <x:c r="C1544" s="2" t="str">
        <x:v>LUG10</x:v>
      </x:c>
      <x:c r="D1544" s="2" t="str">
        <x:v>1060623</x:v>
      </x:c>
      <x:c r="E1544" s="2" t="str">
        <x:v>0</x:v>
      </x:c>
      <x:c r="F1544" s="2" t="str">
        <x:v>10</x:v>
      </x:c>
      <x:c r="G1544" s="10"/>
      <x:c r="H1544" s="10" t="n">
        <x:v>46325</x:v>
      </x:c>
      <x:c r="I1544" s="7" t="n">
        <x:v>25000</x:v>
      </x:c>
      <x:c r="J1544" s="7" t="n">
        <x:v>25000</x:v>
      </x:c>
      <x:c r="K1544" s="7" t="n">
        <x:v>1</x:v>
      </x:c>
      <x:c r="L1544" s="8" t="n">
        <x:v>1.28</x:v>
      </x:c>
      <x:c r="M1544" s="9" t="n">
        <x:v>0</x:v>
      </x:c>
      <x:c r="N1544" s="2" t="str">
        <x:v>a</x:v>
      </x:c>
      <x:c r="O1544" s="2" t="n">
        <x:v>1</x:v>
      </x:c>
      <x:c r="P1544" s="2" t="n">
        <x:v>100</x:v>
      </x:c>
      <x:c r="Q1544" s="2" t="str">
        <x:v>Higher PO cost</x:v>
      </x:c>
      <x:c r="R1544" s="2" t="str">
        <x:v>Incoming active PO</x:v>
      </x:c>
      <x:c r="S1544" s="12" t="n">
        <x:f>IF(AND(ISNUMBER(G1544),G1544&gt;0,G1544&lt;=Summary!$E$5,I1544&gt;0),I1544*K1544,0)</x:f>
        <x:v>0</x:v>
      </x:c>
      <x:c r="T1544" s="12" t="n">
        <x:f>MIN(S1544,MAX(0,'Inventory detail'!E106-SUM(S1540:S1543)))</x:f>
        <x:v>0</x:v>
      </x:c>
      <x:c r="U1544" s="12" t="n">
        <x:f>IF(O1544=1,J1544*K1544,0)</x:f>
        <x:v>25000</x:v>
      </x:c>
      <x:c r="V1544" s="13" t="n">
        <x:f>IF(O1544=0,"",IF(H1544="","",MAX(H1544,Summary!$E$5)))</x:f>
        <x:v>46325</x:v>
      </x:c>
      <x:c r="W1544" s="12" t="n">
        <x:f>IF(Q1544="Baseline PO cost",U1544,0)</x:f>
        <x:v>0</x:v>
      </x:c>
      <x:c r="X1544" s="12" t="n">
        <x:f>IF(Q1544="Higher PO cost",U1544,0)</x:f>
        <x:v>25000</x:v>
      </x:c>
      <x:c r="Y1544" s="12" t="n">
        <x:f>IF(Q1544="Unclassified",U1544,0)</x:f>
        <x:v>0</x:v>
      </x:c>
    </x:row>
    <x:row r="1545" ht="22" customHeight="1">
      <x:c r="A1545" s="2" t="str">
        <x:v>POUC</x:v>
      </x:c>
      <x:c r="B1545" s="2" t="str">
        <x:v>10</x:v>
      </x:c>
      <x:c r="C1545" s="2" t="str">
        <x:v>LUG5</x:v>
      </x:c>
      <x:c r="D1545" s="2" t="str">
        <x:v>1060256</x:v>
      </x:c>
      <x:c r="E1545" s="2" t="str">
        <x:v>0</x:v>
      </x:c>
      <x:c r="F1545" s="2" t="str">
        <x:v>2</x:v>
      </x:c>
      <x:c r="G1545" s="10" t="n">
        <x:v>46202</x:v>
      </x:c>
      <x:c r="H1545" s="10" t="n">
        <x:v>46206</x:v>
      </x:c>
      <x:c r="I1545" s="7" t="n">
        <x:v>24000</x:v>
      </x:c>
      <x:c r="J1545" s="7" t="n">
        <x:v>24000</x:v>
      </x:c>
      <x:c r="K1545" s="7" t="n">
        <x:v>1</x:v>
      </x:c>
      <x:c r="L1545" s="8" t="n">
        <x:v>0.61</x:v>
      </x:c>
      <x:c r="M1545" s="9" t="n">
        <x:v>247.2</x:v>
      </x:c>
      <x:c r="N1545" s="2" t="str">
        <x:v>i</x:v>
      </x:c>
      <x:c r="O1545" s="2" t="n">
        <x:v>0</x:v>
      </x:c>
      <x:c r="P1545" s="2" t="n">
        <x:v>100</x:v>
      </x:c>
      <x:c r="Q1545" s="2" t="str">
        <x:v>Baseline PO cost</x:v>
      </x:c>
      <x:c r="R1545" s="2" t="str">
        <x:v>Received</x:v>
      </x:c>
      <x:c r="S1545" s="12" t="n">
        <x:f>IF(AND(ISNUMBER(G1545),G1545&gt;0,G1545&lt;=Summary!$E$5,I1545&gt;0),I1545*K1545,0)</x:f>
        <x:v>24000</x:v>
      </x:c>
      <x:c r="T1545" s="12" t="n">
        <x:f>MIN(S1545,MAX(0,'Inventory detail'!E100-0))</x:f>
        <x:v>15400</x:v>
      </x:c>
      <x:c r="U1545" s="12" t="n">
        <x:f>IF(O1545=1,J1545*K1545,0)</x:f>
        <x:v>0</x:v>
      </x:c>
      <x:c r="V1545" s="13" t="str">
        <x:f>IF(O1545=0,"",IF(H1545="","",MAX(H1545,Summary!$E$5)))</x:f>
      </x:c>
      <x:c r="W1545" s="12" t="n">
        <x:f>IF(Q1545="Baseline PO cost",U1545,0)</x:f>
        <x:v>0</x:v>
      </x:c>
      <x:c r="X1545" s="12" t="n">
        <x:f>IF(Q1545="Higher PO cost",U1545,0)</x:f>
        <x:v>0</x:v>
      </x:c>
      <x:c r="Y1545" s="12" t="n">
        <x:f>IF(Q1545="Unclassified",U1545,0)</x:f>
        <x:v>0</x:v>
      </x:c>
    </x:row>
    <x:row r="1546" ht="22" customHeight="1">
      <x:c r="A1546" s="2" t="str">
        <x:v>POUC</x:v>
      </x:c>
      <x:c r="B1546" s="2" t="str">
        <x:v>10</x:v>
      </x:c>
      <x:c r="C1546" s="2" t="str">
        <x:v>LUG5</x:v>
      </x:c>
      <x:c r="D1546" s="2" t="str">
        <x:v>1059854</x:v>
      </x:c>
      <x:c r="E1546" s="2" t="str">
        <x:v>0</x:v>
      </x:c>
      <x:c r="F1546" s="2" t="str">
        <x:v>4</x:v>
      </x:c>
      <x:c r="G1546" s="10" t="n">
        <x:v>46094</x:v>
      </x:c>
      <x:c r="H1546" s="10" t="n">
        <x:v>46108</x:v>
      </x:c>
      <x:c r="I1546" s="7" t="n">
        <x:v>8000</x:v>
      </x:c>
      <x:c r="J1546" s="7" t="n">
        <x:v>8000</x:v>
      </x:c>
      <x:c r="K1546" s="7" t="n">
        <x:v>1</x:v>
      </x:c>
      <x:c r="L1546" s="8" t="n">
        <x:v>0.61</x:v>
      </x:c>
      <x:c r="M1546" s="9" t="n">
        <x:v>82.4</x:v>
      </x:c>
      <x:c r="N1546" s="2" t="str">
        <x:v>i</x:v>
      </x:c>
      <x:c r="O1546" s="2" t="n">
        <x:v>0</x:v>
      </x:c>
      <x:c r="P1546" s="2" t="n">
        <x:v>100</x:v>
      </x:c>
      <x:c r="Q1546" s="2" t="str">
        <x:v>Baseline PO cost</x:v>
      </x:c>
      <x:c r="R1546" s="2" t="str">
        <x:v>Received</x:v>
      </x:c>
      <x:c r="S1546" s="12" t="n">
        <x:f>IF(AND(ISNUMBER(G1546),G1546&gt;0,G1546&lt;=Summary!$E$5,I1546&gt;0),I1546*K1546,0)</x:f>
        <x:v>8000</x:v>
      </x:c>
      <x:c r="T1546" s="12" t="n">
        <x:f>MIN(S1546,MAX(0,'Inventory detail'!E100-SUM(S1545:S1545)))</x:f>
        <x:v>0</x:v>
      </x:c>
      <x:c r="U1546" s="12" t="n">
        <x:f>IF(O1546=1,J1546*K1546,0)</x:f>
        <x:v>0</x:v>
      </x:c>
      <x:c r="V1546" s="13" t="str">
        <x:f>IF(O1546=0,"",IF(H1546="","",MAX(H1546,Summary!$E$5)))</x:f>
      </x:c>
      <x:c r="W1546" s="12" t="n">
        <x:f>IF(Q1546="Baseline PO cost",U1546,0)</x:f>
        <x:v>0</x:v>
      </x:c>
      <x:c r="X1546" s="12" t="n">
        <x:f>IF(Q1546="Higher PO cost",U1546,0)</x:f>
        <x:v>0</x:v>
      </x:c>
      <x:c r="Y1546" s="12" t="n">
        <x:f>IF(Q1546="Unclassified",U1546,0)</x:f>
        <x:v>0</x:v>
      </x:c>
    </x:row>
    <x:row r="1547" ht="22" customHeight="1">
      <x:c r="A1547" s="2" t="str">
        <x:v>POUC</x:v>
      </x:c>
      <x:c r="B1547" s="2" t="str">
        <x:v>10</x:v>
      </x:c>
      <x:c r="C1547" s="2" t="str">
        <x:v>LUG5</x:v>
      </x:c>
      <x:c r="D1547" s="2" t="str">
        <x:v>1061100</x:v>
      </x:c>
      <x:c r="E1547" s="2" t="str">
        <x:v>0</x:v>
      </x:c>
      <x:c r="F1547" s="2" t="str">
        <x:v>1</x:v>
      </x:c>
      <x:c r="G1547" s="10"/>
      <x:c r="H1547" s="10" t="n">
        <x:v>46346</x:v>
      </x:c>
      <x:c r="I1547" s="7" t="n">
        <x:v>32000</x:v>
      </x:c>
      <x:c r="J1547" s="7" t="n">
        <x:v>32000</x:v>
      </x:c>
      <x:c r="K1547" s="7" t="n">
        <x:v>1</x:v>
      </x:c>
      <x:c r="L1547" s="8" t="n">
        <x:v>0.68</x:v>
      </x:c>
      <x:c r="M1547" s="9" t="n">
        <x:v>0</x:v>
      </x:c>
      <x:c r="N1547" s="2" t="str">
        <x:v>a</x:v>
      </x:c>
      <x:c r="O1547" s="2" t="n">
        <x:v>1</x:v>
      </x:c>
      <x:c r="P1547" s="2" t="n">
        <x:v>100</x:v>
      </x:c>
      <x:c r="Q1547" s="2" t="str">
        <x:v>Higher PO cost</x:v>
      </x:c>
      <x:c r="R1547" s="2" t="str">
        <x:v>Incoming active PO</x:v>
      </x:c>
      <x:c r="S1547" s="12" t="n">
        <x:f>IF(AND(ISNUMBER(G1547),G1547&gt;0,G1547&lt;=Summary!$E$5,I1547&gt;0),I1547*K1547,0)</x:f>
        <x:v>0</x:v>
      </x:c>
      <x:c r="T1547" s="12" t="n">
        <x:f>MIN(S1547,MAX(0,'Inventory detail'!E100-SUM(S1545:S1546)))</x:f>
        <x:v>0</x:v>
      </x:c>
      <x:c r="U1547" s="12" t="n">
        <x:f>IF(O1547=1,J1547*K1547,0)</x:f>
        <x:v>32000</x:v>
      </x:c>
      <x:c r="V1547" s="13" t="n">
        <x:f>IF(O1547=0,"",IF(H1547="","",MAX(H1547,Summary!$E$5)))</x:f>
        <x:v>46346</x:v>
      </x:c>
      <x:c r="W1547" s="12" t="n">
        <x:f>IF(Q1547="Baseline PO cost",U1547,0)</x:f>
        <x:v>0</x:v>
      </x:c>
      <x:c r="X1547" s="12" t="n">
        <x:f>IF(Q1547="Higher PO cost",U1547,0)</x:f>
        <x:v>32000</x:v>
      </x:c>
      <x:c r="Y1547" s="12" t="n">
        <x:f>IF(Q1547="Unclassified",U1547,0)</x:f>
        <x:v>0</x:v>
      </x:c>
    </x:row>
    <x:row r="1548" ht="22" customHeight="1">
      <x:c r="A1548" s="2" t="str">
        <x:v>POUC</x:v>
      </x:c>
      <x:c r="B1548" s="2" t="str">
        <x:v>10</x:v>
      </x:c>
      <x:c r="C1548" s="2" t="str">
        <x:v>LUG7</x:v>
      </x:c>
      <x:c r="D1548" s="2" t="str">
        <x:v>1060256</x:v>
      </x:c>
      <x:c r="E1548" s="2" t="str">
        <x:v>0</x:v>
      </x:c>
      <x:c r="F1548" s="2" t="str">
        <x:v>5</x:v>
      </x:c>
      <x:c r="G1548" s="10" t="n">
        <x:v>46202</x:v>
      </x:c>
      <x:c r="H1548" s="10" t="n">
        <x:v>46206</x:v>
      </x:c>
      <x:c r="I1548" s="7" t="n">
        <x:v>5000</x:v>
      </x:c>
      <x:c r="J1548" s="7" t="n">
        <x:v>5000</x:v>
      </x:c>
      <x:c r="K1548" s="7" t="n">
        <x:v>1</x:v>
      </x:c>
      <x:c r="L1548" s="8" t="n">
        <x:v>0.8</x:v>
      </x:c>
      <x:c r="M1548" s="9" t="n">
        <x:v>67.5</x:v>
      </x:c>
      <x:c r="N1548" s="2" t="str">
        <x:v>i</x:v>
      </x:c>
      <x:c r="O1548" s="2" t="n">
        <x:v>0</x:v>
      </x:c>
      <x:c r="P1548" s="2" t="n">
        <x:v>100</x:v>
      </x:c>
      <x:c r="Q1548" s="2" t="str">
        <x:v>Baseline PO cost</x:v>
      </x:c>
      <x:c r="R1548" s="2" t="str">
        <x:v>Received</x:v>
      </x:c>
      <x:c r="S1548" s="12" t="n">
        <x:f>IF(AND(ISNUMBER(G1548),G1548&gt;0,G1548&lt;=Summary!$E$5,I1548&gt;0),I1548*K1548,0)</x:f>
        <x:v>5000</x:v>
      </x:c>
      <x:c r="T1548" s="12" t="n">
        <x:f>MIN(S1548,MAX(0,'Inventory detail'!E51-0))</x:f>
        <x:v>700</x:v>
      </x:c>
      <x:c r="U1548" s="12" t="n">
        <x:f>IF(O1548=1,J1548*K1548,0)</x:f>
        <x:v>0</x:v>
      </x:c>
      <x:c r="V1548" s="13" t="str">
        <x:f>IF(O1548=0,"",IF(H1548="","",MAX(H1548,Summary!$E$5)))</x:f>
      </x:c>
      <x:c r="W1548" s="12" t="n">
        <x:f>IF(Q1548="Baseline PO cost",U1548,0)</x:f>
        <x:v>0</x:v>
      </x:c>
      <x:c r="X1548" s="12" t="n">
        <x:f>IF(Q1548="Higher PO cost",U1548,0)</x:f>
        <x:v>0</x:v>
      </x:c>
      <x:c r="Y1548" s="12" t="n">
        <x:f>IF(Q1548="Unclassified",U1548,0)</x:f>
        <x:v>0</x:v>
      </x:c>
    </x:row>
    <x:row r="1549" ht="22" customHeight="1">
      <x:c r="A1549" s="2" t="str">
        <x:v>POUC</x:v>
      </x:c>
      <x:c r="B1549" s="2" t="str">
        <x:v>10</x:v>
      </x:c>
      <x:c r="C1549" s="2" t="str">
        <x:v>LUG7</x:v>
      </x:c>
      <x:c r="D1549" s="2" t="str">
        <x:v>1059854</x:v>
      </x:c>
      <x:c r="E1549" s="2" t="str">
        <x:v>0</x:v>
      </x:c>
      <x:c r="F1549" s="2" t="str">
        <x:v>7</x:v>
      </x:c>
      <x:c r="G1549" s="10" t="n">
        <x:v>46094</x:v>
      </x:c>
      <x:c r="H1549" s="10" t="n">
        <x:v>46108</x:v>
      </x:c>
      <x:c r="I1549" s="7" t="n">
        <x:v>40000</x:v>
      </x:c>
      <x:c r="J1549" s="7" t="n">
        <x:v>40000</x:v>
      </x:c>
      <x:c r="K1549" s="7" t="n">
        <x:v>1</x:v>
      </x:c>
      <x:c r="L1549" s="8" t="n">
        <x:v>0.8</x:v>
      </x:c>
      <x:c r="M1549" s="9" t="n">
        <x:v>540</x:v>
      </x:c>
      <x:c r="N1549" s="2" t="str">
        <x:v>i</x:v>
      </x:c>
      <x:c r="O1549" s="2" t="n">
        <x:v>0</x:v>
      </x:c>
      <x:c r="P1549" s="2" t="n">
        <x:v>100</x:v>
      </x:c>
      <x:c r="Q1549" s="2" t="str">
        <x:v>Baseline PO cost</x:v>
      </x:c>
      <x:c r="R1549" s="2" t="str">
        <x:v>Received</x:v>
      </x:c>
      <x:c r="S1549" s="12" t="n">
        <x:f>IF(AND(ISNUMBER(G1549),G1549&gt;0,G1549&lt;=Summary!$E$5,I1549&gt;0),I1549*K1549,0)</x:f>
        <x:v>40000</x:v>
      </x:c>
      <x:c r="T1549" s="12" t="n">
        <x:f>MIN(S1549,MAX(0,'Inventory detail'!E51-SUM(S1548:S1548)))</x:f>
        <x:v>0</x:v>
      </x:c>
      <x:c r="U1549" s="12" t="n">
        <x:f>IF(O1549=1,J1549*K1549,0)</x:f>
        <x:v>0</x:v>
      </x:c>
      <x:c r="V1549" s="13" t="str">
        <x:f>IF(O1549=0,"",IF(H1549="","",MAX(H1549,Summary!$E$5)))</x:f>
      </x:c>
      <x:c r="W1549" s="12" t="n">
        <x:f>IF(Q1549="Baseline PO cost",U1549,0)</x:f>
        <x:v>0</x:v>
      </x:c>
      <x:c r="X1549" s="12" t="n">
        <x:f>IF(Q1549="Higher PO cost",U1549,0)</x:f>
        <x:v>0</x:v>
      </x:c>
      <x:c r="Y1549" s="12" t="n">
        <x:f>IF(Q1549="Unclassified",U1549,0)</x:f>
        <x:v>0</x:v>
      </x:c>
    </x:row>
    <x:row r="1550" ht="22" customHeight="1">
      <x:c r="A1550" s="2" t="str">
        <x:v>POUC</x:v>
      </x:c>
      <x:c r="B1550" s="2" t="str">
        <x:v>10</x:v>
      </x:c>
      <x:c r="C1550" s="2" t="str">
        <x:v>LUG7</x:v>
      </x:c>
      <x:c r="D1550" s="2" t="str">
        <x:v>1059605</x:v>
      </x:c>
      <x:c r="E1550" s="2" t="str">
        <x:v>0</x:v>
      </x:c>
      <x:c r="F1550" s="2" t="str">
        <x:v>3</x:v>
      </x:c>
      <x:c r="G1550" s="10" t="n">
        <x:v>46076</x:v>
      </x:c>
      <x:c r="H1550" s="10" t="n">
        <x:v>46073</x:v>
      </x:c>
      <x:c r="I1550" s="7" t="n">
        <x:v>10000</x:v>
      </x:c>
      <x:c r="J1550" s="7" t="n">
        <x:v>10000</x:v>
      </x:c>
      <x:c r="K1550" s="7" t="n">
        <x:v>1</x:v>
      </x:c>
      <x:c r="L1550" s="8" t="n">
        <x:v>0.8</x:v>
      </x:c>
      <x:c r="M1550" s="9" t="n">
        <x:v>135</x:v>
      </x:c>
      <x:c r="N1550" s="2" t="str">
        <x:v>i</x:v>
      </x:c>
      <x:c r="O1550" s="2" t="n">
        <x:v>0</x:v>
      </x:c>
      <x:c r="P1550" s="2" t="n">
        <x:v>100</x:v>
      </x:c>
      <x:c r="Q1550" s="2" t="str">
        <x:v>Baseline PO cost</x:v>
      </x:c>
      <x:c r="R1550" s="2" t="str">
        <x:v>Received</x:v>
      </x:c>
      <x:c r="S1550" s="12" t="n">
        <x:f>IF(AND(ISNUMBER(G1550),G1550&gt;0,G1550&lt;=Summary!$E$5,I1550&gt;0),I1550*K1550,0)</x:f>
        <x:v>10000</x:v>
      </x:c>
      <x:c r="T1550" s="12" t="n">
        <x:f>MIN(S1550,MAX(0,'Inventory detail'!E51-SUM(S1548:S1549)))</x:f>
        <x:v>0</x:v>
      </x:c>
      <x:c r="U1550" s="12" t="n">
        <x:f>IF(O1550=1,J1550*K1550,0)</x:f>
        <x:v>0</x:v>
      </x:c>
      <x:c r="V1550" s="13" t="str">
        <x:f>IF(O1550=0,"",IF(H1550="","",MAX(H1550,Summary!$E$5)))</x:f>
      </x:c>
      <x:c r="W1550" s="12" t="n">
        <x:f>IF(Q1550="Baseline PO cost",U1550,0)</x:f>
        <x:v>0</x:v>
      </x:c>
      <x:c r="X1550" s="12" t="n">
        <x:f>IF(Q1550="Higher PO cost",U1550,0)</x:f>
        <x:v>0</x:v>
      </x:c>
      <x:c r="Y1550" s="12" t="n">
        <x:f>IF(Q1550="Unclassified",U1550,0)</x:f>
        <x:v>0</x:v>
      </x:c>
    </x:row>
    <x:row r="1551" ht="22" customHeight="1">
      <x:c r="A1551" s="2" t="str">
        <x:v>POUC</x:v>
      </x:c>
      <x:c r="B1551" s="2" t="str">
        <x:v>10</x:v>
      </x:c>
      <x:c r="C1551" s="2" t="str">
        <x:v>LUG7</x:v>
      </x:c>
      <x:c r="D1551" s="2" t="str">
        <x:v>1061100</x:v>
      </x:c>
      <x:c r="E1551" s="2" t="str">
        <x:v>0</x:v>
      </x:c>
      <x:c r="F1551" s="2" t="str">
        <x:v>2</x:v>
      </x:c>
      <x:c r="G1551" s="10"/>
      <x:c r="H1551" s="10" t="n">
        <x:v>46346</x:v>
      </x:c>
      <x:c r="I1551" s="7" t="n">
        <x:v>10000</x:v>
      </x:c>
      <x:c r="J1551" s="7" t="n">
        <x:v>10000</x:v>
      </x:c>
      <x:c r="K1551" s="7" t="n">
        <x:v>1</x:v>
      </x:c>
      <x:c r="L1551" s="8" t="n">
        <x:v>0.9</x:v>
      </x:c>
      <x:c r="M1551" s="9" t="n">
        <x:v>0</x:v>
      </x:c>
      <x:c r="N1551" s="2" t="str">
        <x:v>a</x:v>
      </x:c>
      <x:c r="O1551" s="2" t="n">
        <x:v>1</x:v>
      </x:c>
      <x:c r="P1551" s="2" t="n">
        <x:v>100</x:v>
      </x:c>
      <x:c r="Q1551" s="2" t="str">
        <x:v>Higher PO cost</x:v>
      </x:c>
      <x:c r="R1551" s="2" t="str">
        <x:v>Incoming active PO</x:v>
      </x:c>
      <x:c r="S1551" s="12" t="n">
        <x:f>IF(AND(ISNUMBER(G1551),G1551&gt;0,G1551&lt;=Summary!$E$5,I1551&gt;0),I1551*K1551,0)</x:f>
        <x:v>0</x:v>
      </x:c>
      <x:c r="T1551" s="12" t="n">
        <x:f>MIN(S1551,MAX(0,'Inventory detail'!E51-SUM(S1548:S1550)))</x:f>
        <x:v>0</x:v>
      </x:c>
      <x:c r="U1551" s="12" t="n">
        <x:f>IF(O1551=1,J1551*K1551,0)</x:f>
        <x:v>10000</x:v>
      </x:c>
      <x:c r="V1551" s="13" t="n">
        <x:f>IF(O1551=0,"",IF(H1551="","",MAX(H1551,Summary!$E$5)))</x:f>
        <x:v>46346</x:v>
      </x:c>
      <x:c r="W1551" s="12" t="n">
        <x:f>IF(Q1551="Baseline PO cost",U1551,0)</x:f>
        <x:v>0</x:v>
      </x:c>
      <x:c r="X1551" s="12" t="n">
        <x:f>IF(Q1551="Higher PO cost",U1551,0)</x:f>
        <x:v>10000</x:v>
      </x:c>
      <x:c r="Y1551" s="12" t="n">
        <x:f>IF(Q1551="Unclassified",U1551,0)</x:f>
        <x:v>0</x:v>
      </x:c>
    </x:row>
    <x:row r="1552" ht="22" customHeight="1">
      <x:c r="A1552" s="2" t="str">
        <x:v>POUC</x:v>
      </x:c>
      <x:c r="B1552" s="2" t="str">
        <x:v>10</x:v>
      </x:c>
      <x:c r="C1552" s="2" t="str">
        <x:v>LUG7</x:v>
      </x:c>
      <x:c r="D1552" s="2" t="str">
        <x:v>1060623</x:v>
      </x:c>
      <x:c r="E1552" s="2" t="str">
        <x:v>0</x:v>
      </x:c>
      <x:c r="F1552" s="2" t="str">
        <x:v>5</x:v>
      </x:c>
      <x:c r="G1552" s="10"/>
      <x:c r="H1552" s="10" t="n">
        <x:v>46325</x:v>
      </x:c>
      <x:c r="I1552" s="7" t="n">
        <x:v>30000</x:v>
      </x:c>
      <x:c r="J1552" s="7" t="n">
        <x:v>30000</x:v>
      </x:c>
      <x:c r="K1552" s="7" t="n">
        <x:v>1</x:v>
      </x:c>
      <x:c r="L1552" s="8" t="n">
        <x:v>0.9</x:v>
      </x:c>
      <x:c r="M1552" s="9" t="n">
        <x:v>0</x:v>
      </x:c>
      <x:c r="N1552" s="2" t="str">
        <x:v>a</x:v>
      </x:c>
      <x:c r="O1552" s="2" t="n">
        <x:v>1</x:v>
      </x:c>
      <x:c r="P1552" s="2" t="n">
        <x:v>100</x:v>
      </x:c>
      <x:c r="Q1552" s="2" t="str">
        <x:v>Higher PO cost</x:v>
      </x:c>
      <x:c r="R1552" s="2" t="str">
        <x:v>Incoming active PO</x:v>
      </x:c>
      <x:c r="S1552" s="12" t="n">
        <x:f>IF(AND(ISNUMBER(G1552),G1552&gt;0,G1552&lt;=Summary!$E$5,I1552&gt;0),I1552*K1552,0)</x:f>
        <x:v>0</x:v>
      </x:c>
      <x:c r="T1552" s="12" t="n">
        <x:f>MIN(S1552,MAX(0,'Inventory detail'!E51-SUM(S1548:S1551)))</x:f>
        <x:v>0</x:v>
      </x:c>
      <x:c r="U1552" s="12" t="n">
        <x:f>IF(O1552=1,J1552*K1552,0)</x:f>
        <x:v>30000</x:v>
      </x:c>
      <x:c r="V1552" s="13" t="n">
        <x:f>IF(O1552=0,"",IF(H1552="","",MAX(H1552,Summary!$E$5)))</x:f>
        <x:v>46325</x:v>
      </x:c>
      <x:c r="W1552" s="12" t="n">
        <x:f>IF(Q1552="Baseline PO cost",U1552,0)</x:f>
        <x:v>0</x:v>
      </x:c>
      <x:c r="X1552" s="12" t="n">
        <x:f>IF(Q1552="Higher PO cost",U1552,0)</x:f>
        <x:v>30000</x:v>
      </x:c>
      <x:c r="Y1552" s="12" t="n">
        <x:f>IF(Q1552="Unclassified",U1552,0)</x:f>
        <x:v>0</x:v>
      </x:c>
    </x:row>
    <x:row r="1553" ht="22" customHeight="1">
      <x:c r="A1553" s="2" t="str">
        <x:v>POUC</x:v>
      </x:c>
      <x:c r="B1553" s="2" t="str">
        <x:v>10</x:v>
      </x:c>
      <x:c r="C1553" s="2" t="str">
        <x:v>LUGWO10</x:v>
      </x:c>
      <x:c r="D1553" s="2" t="str">
        <x:v>1060256</x:v>
      </x:c>
      <x:c r="E1553" s="2" t="str">
        <x:v>0</x:v>
      </x:c>
      <x:c r="F1553" s="2" t="str">
        <x:v>10</x:v>
      </x:c>
      <x:c r="G1553" s="10" t="n">
        <x:v>46202</x:v>
      </x:c>
      <x:c r="H1553" s="10" t="n">
        <x:v>46206</x:v>
      </x:c>
      <x:c r="I1553" s="7" t="n">
        <x:v>5000</x:v>
      </x:c>
      <x:c r="J1553" s="7" t="n">
        <x:v>5000</x:v>
      </x:c>
      <x:c r="K1553" s="7" t="n">
        <x:v>1</x:v>
      </x:c>
      <x:c r="L1553" s="8" t="n">
        <x:v>0.97</x:v>
      </x:c>
      <x:c r="M1553" s="9" t="n">
        <x:v>82</x:v>
      </x:c>
      <x:c r="N1553" s="2" t="str">
        <x:v>i</x:v>
      </x:c>
      <x:c r="O1553" s="2" t="n">
        <x:v>0</x:v>
      </x:c>
      <x:c r="P1553" s="2" t="n">
        <x:v>100</x:v>
      </x:c>
      <x:c r="Q1553" s="2" t="str">
        <x:v>Baseline PO cost</x:v>
      </x:c>
      <x:c r="R1553" s="2" t="str">
        <x:v>Received</x:v>
      </x:c>
      <x:c r="S1553" s="12" t="n">
        <x:f>IF(AND(ISNUMBER(G1553),G1553&gt;0,G1553&lt;=Summary!$E$5,I1553&gt;0),I1553*K1553,0)</x:f>
        <x:v>5000</x:v>
      </x:c>
      <x:c r="T1553" s="12" t="n">
        <x:f>MIN(S1553,MAX(0,'Inventory detail'!E356-0))</x:f>
        <x:v>5000</x:v>
      </x:c>
      <x:c r="U1553" s="12" t="n">
        <x:f>IF(O1553=1,J1553*K1553,0)</x:f>
        <x:v>0</x:v>
      </x:c>
      <x:c r="V1553" s="13" t="str">
        <x:f>IF(O1553=0,"",IF(H1553="","",MAX(H1553,Summary!$E$5)))</x:f>
      </x:c>
      <x:c r="W1553" s="12" t="n">
        <x:f>IF(Q1553="Baseline PO cost",U1553,0)</x:f>
        <x:v>0</x:v>
      </x:c>
      <x:c r="X1553" s="12" t="n">
        <x:f>IF(Q1553="Higher PO cost",U1553,0)</x:f>
        <x:v>0</x:v>
      </x:c>
      <x:c r="Y1553" s="12" t="n">
        <x:f>IF(Q1553="Unclassified",U1553,0)</x:f>
        <x:v>0</x:v>
      </x:c>
    </x:row>
    <x:row r="1554" ht="22" customHeight="1">
      <x:c r="A1554" s="2" t="str">
        <x:v>POUC</x:v>
      </x:c>
      <x:c r="B1554" s="2" t="str">
        <x:v>10</x:v>
      </x:c>
      <x:c r="C1554" s="2" t="str">
        <x:v>LUGWO5</x:v>
      </x:c>
      <x:c r="D1554" s="2" t="str">
        <x:v>1059854</x:v>
      </x:c>
      <x:c r="E1554" s="2" t="str">
        <x:v>0</x:v>
      </x:c>
      <x:c r="F1554" s="2" t="str">
        <x:v>5</x:v>
      </x:c>
      <x:c r="G1554" s="10" t="n">
        <x:v>46094</x:v>
      </x:c>
      <x:c r="H1554" s="10" t="n">
        <x:v>46108</x:v>
      </x:c>
      <x:c r="I1554" s="7" t="n">
        <x:v>8000</x:v>
      </x:c>
      <x:c r="J1554" s="7" t="n">
        <x:v>8000</x:v>
      </x:c>
      <x:c r="K1554" s="7" t="n">
        <x:v>1</x:v>
      </x:c>
      <x:c r="L1554" s="8" t="n">
        <x:v>0.49</x:v>
      </x:c>
      <x:c r="M1554" s="9" t="n">
        <x:v>67.2</x:v>
      </x:c>
      <x:c r="N1554" s="2" t="str">
        <x:v>i</x:v>
      </x:c>
      <x:c r="O1554" s="2" t="n">
        <x:v>0</x:v>
      </x:c>
      <x:c r="P1554" s="2" t="n">
        <x:v>100</x:v>
      </x:c>
      <x:c r="Q1554" s="2" t="str">
        <x:v>Baseline PO cost</x:v>
      </x:c>
      <x:c r="R1554" s="2" t="str">
        <x:v>Received</x:v>
      </x:c>
      <x:c r="S1554" s="12" t="n">
        <x:f>IF(AND(ISNUMBER(G1554),G1554&gt;0,G1554&lt;=Summary!$E$5,I1554&gt;0),I1554*K1554,0)</x:f>
        <x:v>8000</x:v>
      </x:c>
      <x:c r="T1554" s="12" t="n">
        <x:f>MIN(S1554,MAX(0,'Inventory detail'!E581-0))</x:f>
        <x:v>7400</x:v>
      </x:c>
      <x:c r="U1554" s="12" t="n">
        <x:f>IF(O1554=1,J1554*K1554,0)</x:f>
        <x:v>0</x:v>
      </x:c>
      <x:c r="V1554" s="13" t="str">
        <x:f>IF(O1554=0,"",IF(H1554="","",MAX(H1554,Summary!$E$5)))</x:f>
      </x:c>
      <x:c r="W1554" s="12" t="n">
        <x:f>IF(Q1554="Baseline PO cost",U1554,0)</x:f>
        <x:v>0</x:v>
      </x:c>
      <x:c r="X1554" s="12" t="n">
        <x:f>IF(Q1554="Higher PO cost",U1554,0)</x:f>
        <x:v>0</x:v>
      </x:c>
      <x:c r="Y1554" s="12" t="n">
        <x:f>IF(Q1554="Unclassified",U1554,0)</x:f>
        <x:v>0</x:v>
      </x:c>
    </x:row>
    <x:row r="1555" ht="22" customHeight="1">
      <x:c r="A1555" s="2" t="str">
        <x:v>POUC</x:v>
      </x:c>
      <x:c r="B1555" s="2" t="str">
        <x:v>10</x:v>
      </x:c>
      <x:c r="C1555" s="2" t="str">
        <x:v>LUGWO7</x:v>
      </x:c>
      <x:c r="D1555" s="2" t="str">
        <x:v>1059854</x:v>
      </x:c>
      <x:c r="E1555" s="2" t="str">
        <x:v>0</x:v>
      </x:c>
      <x:c r="F1555" s="2" t="str">
        <x:v>8</x:v>
      </x:c>
      <x:c r="G1555" s="10" t="n">
        <x:v>46094</x:v>
      </x:c>
      <x:c r="H1555" s="10" t="n">
        <x:v>46108</x:v>
      </x:c>
      <x:c r="I1555" s="7" t="n">
        <x:v>5000</x:v>
      </x:c>
      <x:c r="J1555" s="7" t="n">
        <x:v>5000</x:v>
      </x:c>
      <x:c r="K1555" s="7" t="n">
        <x:v>1</x:v>
      </x:c>
      <x:c r="L1555" s="8" t="n">
        <x:v>0.64</x:v>
      </x:c>
      <x:c r="M1555" s="9" t="n">
        <x:v>54.5</x:v>
      </x:c>
      <x:c r="N1555" s="2" t="str">
        <x:v>i</x:v>
      </x:c>
      <x:c r="O1555" s="2" t="n">
        <x:v>0</x:v>
      </x:c>
      <x:c r="P1555" s="2" t="n">
        <x:v>100</x:v>
      </x:c>
      <x:c r="Q1555" s="2" t="str">
        <x:v>Baseline PO cost</x:v>
      </x:c>
      <x:c r="R1555" s="2" t="str">
        <x:v>Received</x:v>
      </x:c>
      <x:c r="S1555" s="12" t="n">
        <x:f>IF(AND(ISNUMBER(G1555),G1555&gt;0,G1555&lt;=Summary!$E$5,I1555&gt;0),I1555*K1555,0)</x:f>
        <x:v>5000</x:v>
      </x:c>
      <x:c r="T1555" s="12" t="n">
        <x:f>MIN(S1555,MAX(0,'Inventory detail'!E548-0))</x:f>
        <x:v>5000</x:v>
      </x:c>
      <x:c r="U1555" s="12" t="n">
        <x:f>IF(O1555=1,J1555*K1555,0)</x:f>
        <x:v>0</x:v>
      </x:c>
      <x:c r="V1555" s="13" t="str">
        <x:f>IF(O1555=0,"",IF(H1555="","",MAX(H1555,Summary!$E$5)))</x:f>
      </x:c>
      <x:c r="W1555" s="12" t="n">
        <x:f>IF(Q1555="Baseline PO cost",U1555,0)</x:f>
        <x:v>0</x:v>
      </x:c>
      <x:c r="X1555" s="12" t="n">
        <x:f>IF(Q1555="Higher PO cost",U1555,0)</x:f>
        <x:v>0</x:v>
      </x:c>
      <x:c r="Y1555" s="12" t="n">
        <x:f>IF(Q1555="Unclassified",U1555,0)</x:f>
        <x:v>0</x:v>
      </x:c>
    </x:row>
    <x:row r="1556" ht="22" customHeight="1">
      <x:c r="A1556" s="2" t="str">
        <x:v>POUC</x:v>
      </x:c>
      <x:c r="B1556" s="2" t="str">
        <x:v>10</x:v>
      </x:c>
      <x:c r="C1556" s="2" t="str">
        <x:v>MEM10</x:v>
      </x:c>
      <x:c r="D1556" s="2" t="str">
        <x:v>1061267</x:v>
      </x:c>
      <x:c r="E1556" s="2" t="str">
        <x:v>0</x:v>
      </x:c>
      <x:c r="F1556" s="2" t="str">
        <x:v>2</x:v>
      </x:c>
      <x:c r="G1556" s="10" t="n">
        <x:v>46267</x:v>
      </x:c>
      <x:c r="H1556" s="10" t="n">
        <x:v>46269</x:v>
      </x:c>
      <x:c r="I1556" s="7" t="n">
        <x:v>8000</x:v>
      </x:c>
      <x:c r="J1556" s="7" t="n">
        <x:v>8000</x:v>
      </x:c>
      <x:c r="K1556" s="7" t="n">
        <x:v>1</x:v>
      </x:c>
      <x:c r="L1556" s="8" t="n">
        <x:v>1.46</x:v>
      </x:c>
      <x:c r="M1556" s="9" t="n">
        <x:v>176</x:v>
      </x:c>
      <x:c r="N1556" s="2" t="str">
        <x:v>a</x:v>
      </x:c>
      <x:c r="O1556" s="2" t="n">
        <x:v>0</x:v>
      </x:c>
      <x:c r="P1556" s="2" t="n">
        <x:v>100</x:v>
      </x:c>
      <x:c r="Q1556" s="2" t="str">
        <x:v>Higher PO cost</x:v>
      </x:c>
      <x:c r="R1556" s="2" t="str">
        <x:v>Received</x:v>
      </x:c>
      <x:c r="S1556" s="12" t="n">
        <x:f>IF(AND(ISNUMBER(G1556),G1556&gt;0,G1556&lt;=Summary!$E$5,I1556&gt;0),I1556*K1556,0)</x:f>
        <x:v>8000</x:v>
      </x:c>
      <x:c r="T1556" s="12" t="n">
        <x:f>MIN(S1556,MAX(0,'Inventory detail'!E169-0))</x:f>
        <x:v>400</x:v>
      </x:c>
      <x:c r="U1556" s="12" t="n">
        <x:f>IF(O1556=1,J1556*K1556,0)</x:f>
        <x:v>0</x:v>
      </x:c>
      <x:c r="V1556" s="13" t="str">
        <x:f>IF(O1556=0,"",IF(H1556="","",MAX(H1556,Summary!$E$5)))</x:f>
      </x:c>
      <x:c r="W1556" s="12" t="n">
        <x:f>IF(Q1556="Baseline PO cost",U1556,0)</x:f>
        <x:v>0</x:v>
      </x:c>
      <x:c r="X1556" s="12" t="n">
        <x:f>IF(Q1556="Higher PO cost",U1556,0)</x:f>
        <x:v>0</x:v>
      </x:c>
      <x:c r="Y1556" s="12" t="n">
        <x:f>IF(Q1556="Unclassified",U1556,0)</x:f>
        <x:v>0</x:v>
      </x:c>
    </x:row>
    <x:row r="1557" ht="22" customHeight="1">
      <x:c r="A1557" s="2" t="str">
        <x:v>POUC</x:v>
      </x:c>
      <x:c r="B1557" s="2" t="str">
        <x:v>10</x:v>
      </x:c>
      <x:c r="C1557" s="2" t="str">
        <x:v>MEM10</x:v>
      </x:c>
      <x:c r="D1557" s="2" t="str">
        <x:v>1061100</x:v>
      </x:c>
      <x:c r="E1557" s="2" t="str">
        <x:v>0</x:v>
      </x:c>
      <x:c r="F1557" s="2" t="str">
        <x:v>8</x:v>
      </x:c>
      <x:c r="G1557" s="10"/>
      <x:c r="H1557" s="10" t="n">
        <x:v>46346</x:v>
      </x:c>
      <x:c r="I1557" s="7" t="n">
        <x:v>8000</x:v>
      </x:c>
      <x:c r="J1557" s="7" t="n">
        <x:v>8000</x:v>
      </x:c>
      <x:c r="K1557" s="7" t="n">
        <x:v>1</x:v>
      </x:c>
      <x:c r="L1557" s="8" t="n">
        <x:v>1.46</x:v>
      </x:c>
      <x:c r="M1557" s="9" t="n">
        <x:v>0</x:v>
      </x:c>
      <x:c r="N1557" s="2" t="str">
        <x:v>a</x:v>
      </x:c>
      <x:c r="O1557" s="2" t="n">
        <x:v>1</x:v>
      </x:c>
      <x:c r="P1557" s="2" t="n">
        <x:v>100</x:v>
      </x:c>
      <x:c r="Q1557" s="2" t="str">
        <x:v>Higher PO cost</x:v>
      </x:c>
      <x:c r="R1557" s="2" t="str">
        <x:v>Incoming active PO</x:v>
      </x:c>
      <x:c r="S1557" s="12" t="n">
        <x:f>IF(AND(ISNUMBER(G1557),G1557&gt;0,G1557&lt;=Summary!$E$5,I1557&gt;0),I1557*K1557,0)</x:f>
        <x:v>0</x:v>
      </x:c>
      <x:c r="T1557" s="12" t="n">
        <x:f>MIN(S1557,MAX(0,'Inventory detail'!E169-SUM(S1556:S1556)))</x:f>
        <x:v>0</x:v>
      </x:c>
      <x:c r="U1557" s="12" t="n">
        <x:f>IF(O1557=1,J1557*K1557,0)</x:f>
        <x:v>8000</x:v>
      </x:c>
      <x:c r="V1557" s="13" t="n">
        <x:f>IF(O1557=0,"",IF(H1557="","",MAX(H1557,Summary!$E$5)))</x:f>
        <x:v>46346</x:v>
      </x:c>
      <x:c r="W1557" s="12" t="n">
        <x:f>IF(Q1557="Baseline PO cost",U1557,0)</x:f>
        <x:v>0</x:v>
      </x:c>
      <x:c r="X1557" s="12" t="n">
        <x:f>IF(Q1557="Higher PO cost",U1557,0)</x:f>
        <x:v>8000</x:v>
      </x:c>
      <x:c r="Y1557" s="12" t="n">
        <x:f>IF(Q1557="Unclassified",U1557,0)</x:f>
        <x:v>0</x:v>
      </x:c>
    </x:row>
    <x:row r="1558" ht="22" customHeight="1">
      <x:c r="A1558" s="2" t="str">
        <x:v>POUC</x:v>
      </x:c>
      <x:c r="B1558" s="2" t="str">
        <x:v>10</x:v>
      </x:c>
      <x:c r="C1558" s="2" t="str">
        <x:v>MEM10</x:v>
      </x:c>
      <x:c r="D1558" s="2" t="str">
        <x:v>1060623</x:v>
      </x:c>
      <x:c r="E1558" s="2" t="str">
        <x:v>0</x:v>
      </x:c>
      <x:c r="F1558" s="2" t="str">
        <x:v>13</x:v>
      </x:c>
      <x:c r="G1558" s="10"/>
      <x:c r="H1558" s="10" t="n">
        <x:v>46325</x:v>
      </x:c>
      <x:c r="I1558" s="7" t="n">
        <x:v>12000</x:v>
      </x:c>
      <x:c r="J1558" s="7" t="n">
        <x:v>12000</x:v>
      </x:c>
      <x:c r="K1558" s="7" t="n">
        <x:v>1</x:v>
      </x:c>
      <x:c r="L1558" s="8" t="n">
        <x:v>1.46</x:v>
      </x:c>
      <x:c r="M1558" s="9" t="n">
        <x:v>0</x:v>
      </x:c>
      <x:c r="N1558" s="2" t="str">
        <x:v>a</x:v>
      </x:c>
      <x:c r="O1558" s="2" t="n">
        <x:v>1</x:v>
      </x:c>
      <x:c r="P1558" s="2" t="n">
        <x:v>100</x:v>
      </x:c>
      <x:c r="Q1558" s="2" t="str">
        <x:v>Higher PO cost</x:v>
      </x:c>
      <x:c r="R1558" s="2" t="str">
        <x:v>Incoming active PO</x:v>
      </x:c>
      <x:c r="S1558" s="12" t="n">
        <x:f>IF(AND(ISNUMBER(G1558),G1558&gt;0,G1558&lt;=Summary!$E$5,I1558&gt;0),I1558*K1558,0)</x:f>
        <x:v>0</x:v>
      </x:c>
      <x:c r="T1558" s="12" t="n">
        <x:f>MIN(S1558,MAX(0,'Inventory detail'!E169-SUM(S1556:S1557)))</x:f>
        <x:v>0</x:v>
      </x:c>
      <x:c r="U1558" s="12" t="n">
        <x:f>IF(O1558=1,J1558*K1558,0)</x:f>
        <x:v>12000</x:v>
      </x:c>
      <x:c r="V1558" s="13" t="n">
        <x:f>IF(O1558=0,"",IF(H1558="","",MAX(H1558,Summary!$E$5)))</x:f>
        <x:v>46325</x:v>
      </x:c>
      <x:c r="W1558" s="12" t="n">
        <x:f>IF(Q1558="Baseline PO cost",U1558,0)</x:f>
        <x:v>0</x:v>
      </x:c>
      <x:c r="X1558" s="12" t="n">
        <x:f>IF(Q1558="Higher PO cost",U1558,0)</x:f>
        <x:v>12000</x:v>
      </x:c>
      <x:c r="Y1558" s="12" t="n">
        <x:f>IF(Q1558="Unclassified",U1558,0)</x:f>
        <x:v>0</x:v>
      </x:c>
    </x:row>
    <x:row r="1559" ht="22" customHeight="1">
      <x:c r="A1559" s="2" t="str">
        <x:v>POUC</x:v>
      </x:c>
      <x:c r="B1559" s="2" t="str">
        <x:v>10</x:v>
      </x:c>
      <x:c r="C1559" s="2" t="str">
        <x:v>MEM7</x:v>
      </x:c>
      <x:c r="D1559" s="2" t="str">
        <x:v>1059605</x:v>
      </x:c>
      <x:c r="E1559" s="2" t="str">
        <x:v>0</x:v>
      </x:c>
      <x:c r="F1559" s="2" t="str">
        <x:v>5</x:v>
      </x:c>
      <x:c r="G1559" s="10" t="n">
        <x:v>46076</x:v>
      </x:c>
      <x:c r="H1559" s="10" t="n">
        <x:v>46073</x:v>
      </x:c>
      <x:c r="I1559" s="7" t="n">
        <x:v>10000</x:v>
      </x:c>
      <x:c r="J1559" s="7" t="n">
        <x:v>10000</x:v>
      </x:c>
      <x:c r="K1559" s="7" t="n">
        <x:v>1</x:v>
      </x:c>
      <x:c r="L1559" s="8" t="n">
        <x:v>0.86</x:v>
      </x:c>
      <x:c r="M1559" s="9" t="n">
        <x:v>147</x:v>
      </x:c>
      <x:c r="N1559" s="2" t="str">
        <x:v>i</x:v>
      </x:c>
      <x:c r="O1559" s="2" t="n">
        <x:v>0</x:v>
      </x:c>
      <x:c r="P1559" s="2" t="n">
        <x:v>100</x:v>
      </x:c>
      <x:c r="Q1559" s="2" t="str">
        <x:v>Baseline PO cost</x:v>
      </x:c>
      <x:c r="R1559" s="2" t="str">
        <x:v>Received</x:v>
      </x:c>
      <x:c r="S1559" s="12" t="n">
        <x:f>IF(AND(ISNUMBER(G1559),G1559&gt;0,G1559&lt;=Summary!$E$5,I1559&gt;0),I1559*K1559,0)</x:f>
        <x:v>10000</x:v>
      </x:c>
      <x:c r="T1559" s="12" t="n">
        <x:f>MIN(S1559,MAX(0,'Inventory detail'!E384-0))</x:f>
        <x:v>7900</x:v>
      </x:c>
      <x:c r="U1559" s="12" t="n">
        <x:f>IF(O1559=1,J1559*K1559,0)</x:f>
        <x:v>0</x:v>
      </x:c>
      <x:c r="V1559" s="13" t="str">
        <x:f>IF(O1559=0,"",IF(H1559="","",MAX(H1559,Summary!$E$5)))</x:f>
      </x:c>
      <x:c r="W1559" s="12" t="n">
        <x:f>IF(Q1559="Baseline PO cost",U1559,0)</x:f>
        <x:v>0</x:v>
      </x:c>
      <x:c r="X1559" s="12" t="n">
        <x:f>IF(Q1559="Higher PO cost",U1559,0)</x:f>
        <x:v>0</x:v>
      </x:c>
      <x:c r="Y1559" s="12" t="n">
        <x:f>IF(Q1559="Unclassified",U1559,0)</x:f>
        <x:v>0</x:v>
      </x:c>
    </x:row>
    <x:row r="1560" ht="22" customHeight="1">
      <x:c r="A1560" s="2" t="str">
        <x:v>POUC</x:v>
      </x:c>
      <x:c r="B1560" s="2" t="str">
        <x:v>10</x:v>
      </x:c>
      <x:c r="C1560" s="2" t="str">
        <x:v>MIL5</x:v>
      </x:c>
      <x:c r="D1560" s="2" t="str">
        <x:v>1059854</x:v>
      </x:c>
      <x:c r="E1560" s="2" t="str">
        <x:v>0</x:v>
      </x:c>
      <x:c r="F1560" s="2" t="str">
        <x:v>3</x:v>
      </x:c>
      <x:c r="G1560" s="10" t="n">
        <x:v>46094</x:v>
      </x:c>
      <x:c r="H1560" s="10" t="n">
        <x:v>46108</x:v>
      </x:c>
      <x:c r="I1560" s="7" t="n">
        <x:v>20000</x:v>
      </x:c>
      <x:c r="J1560" s="7" t="n">
        <x:v>20000</x:v>
      </x:c>
      <x:c r="K1560" s="7" t="n">
        <x:v>1</x:v>
      </x:c>
      <x:c r="L1560" s="8" t="n">
        <x:v>0.48</x:v>
      </x:c>
      <x:c r="M1560" s="9" t="n">
        <x:v>162</x:v>
      </x:c>
      <x:c r="N1560" s="2" t="str">
        <x:v>i</x:v>
      </x:c>
      <x:c r="O1560" s="2" t="n">
        <x:v>0</x:v>
      </x:c>
      <x:c r="P1560" s="2" t="n">
        <x:v>100</x:v>
      </x:c>
      <x:c r="Q1560" s="2" t="str">
        <x:v>Baseline PO cost</x:v>
      </x:c>
      <x:c r="R1560" s="2" t="str">
        <x:v>Received</x:v>
      </x:c>
      <x:c r="S1560" s="12" t="n">
        <x:f>IF(AND(ISNUMBER(G1560),G1560&gt;0,G1560&lt;=Summary!$E$5,I1560&gt;0),I1560*K1560,0)</x:f>
        <x:v>20000</x:v>
      </x:c>
      <x:c r="T1560" s="12" t="n">
        <x:f>MIN(S1560,MAX(0,'Inventory detail'!E98-0))</x:f>
        <x:v>20000</x:v>
      </x:c>
      <x:c r="U1560" s="12" t="n">
        <x:f>IF(O1560=1,J1560*K1560,0)</x:f>
        <x:v>0</x:v>
      </x:c>
      <x:c r="V1560" s="13" t="str">
        <x:f>IF(O1560=0,"",IF(H1560="","",MAX(H1560,Summary!$E$5)))</x:f>
      </x:c>
      <x:c r="W1560" s="12" t="n">
        <x:f>IF(Q1560="Baseline PO cost",U1560,0)</x:f>
        <x:v>0</x:v>
      </x:c>
      <x:c r="X1560" s="12" t="n">
        <x:f>IF(Q1560="Higher PO cost",U1560,0)</x:f>
        <x:v>0</x:v>
      </x:c>
      <x:c r="Y1560" s="12" t="n">
        <x:f>IF(Q1560="Unclassified",U1560,0)</x:f>
        <x:v>0</x:v>
      </x:c>
    </x:row>
    <x:row r="1561" ht="22" customHeight="1">
      <x:c r="A1561" s="2" t="str">
        <x:v>POUC</x:v>
      </x:c>
      <x:c r="B1561" s="2" t="str">
        <x:v>10</x:v>
      </x:c>
      <x:c r="C1561" s="2" t="str">
        <x:v>MIL5</x:v>
      </x:c>
      <x:c r="D1561" s="2" t="str">
        <x:v>1060623</x:v>
      </x:c>
      <x:c r="E1561" s="2" t="str">
        <x:v>0</x:v>
      </x:c>
      <x:c r="F1561" s="2" t="str">
        <x:v>2</x:v>
      </x:c>
      <x:c r="G1561" s="10"/>
      <x:c r="H1561" s="10" t="n">
        <x:v>46325</x:v>
      </x:c>
      <x:c r="I1561" s="7" t="n">
        <x:v>60000</x:v>
      </x:c>
      <x:c r="J1561" s="7" t="n">
        <x:v>60000</x:v>
      </x:c>
      <x:c r="K1561" s="7" t="n">
        <x:v>1</x:v>
      </x:c>
      <x:c r="L1561" s="8" t="n">
        <x:v>0.54</x:v>
      </x:c>
      <x:c r="M1561" s="9" t="n">
        <x:v>0</x:v>
      </x:c>
      <x:c r="N1561" s="2" t="str">
        <x:v>a</x:v>
      </x:c>
      <x:c r="O1561" s="2" t="n">
        <x:v>1</x:v>
      </x:c>
      <x:c r="P1561" s="2" t="n">
        <x:v>100</x:v>
      </x:c>
      <x:c r="Q1561" s="2" t="str">
        <x:v>Higher PO cost</x:v>
      </x:c>
      <x:c r="R1561" s="2" t="str">
        <x:v>Incoming active PO</x:v>
      </x:c>
      <x:c r="S1561" s="12" t="n">
        <x:f>IF(AND(ISNUMBER(G1561),G1561&gt;0,G1561&lt;=Summary!$E$5,I1561&gt;0),I1561*K1561,0)</x:f>
        <x:v>0</x:v>
      </x:c>
      <x:c r="T1561" s="12" t="n">
        <x:f>MIN(S1561,MAX(0,'Inventory detail'!E98-SUM(S1560:S1560)))</x:f>
        <x:v>0</x:v>
      </x:c>
      <x:c r="U1561" s="12" t="n">
        <x:f>IF(O1561=1,J1561*K1561,0)</x:f>
        <x:v>60000</x:v>
      </x:c>
      <x:c r="V1561" s="13" t="n">
        <x:f>IF(O1561=0,"",IF(H1561="","",MAX(H1561,Summary!$E$5)))</x:f>
        <x:v>46325</x:v>
      </x:c>
      <x:c r="W1561" s="12" t="n">
        <x:f>IF(Q1561="Baseline PO cost",U1561,0)</x:f>
        <x:v>0</x:v>
      </x:c>
      <x:c r="X1561" s="12" t="n">
        <x:f>IF(Q1561="Higher PO cost",U1561,0)</x:f>
        <x:v>60000</x:v>
      </x:c>
      <x:c r="Y1561" s="12" t="n">
        <x:f>IF(Q1561="Unclassified",U1561,0)</x:f>
        <x:v>0</x:v>
      </x:c>
    </x:row>
    <x:row r="1562" ht="22" customHeight="1">
      <x:c r="A1562" s="2" t="str">
        <x:v>POUC</x:v>
      </x:c>
      <x:c r="B1562" s="2" t="str">
        <x:v>10</x:v>
      </x:c>
      <x:c r="C1562" s="2" t="str">
        <x:v>MIL7</x:v>
      </x:c>
      <x:c r="D1562" s="2" t="str">
        <x:v>1059605</x:v>
      </x:c>
      <x:c r="E1562" s="2" t="str">
        <x:v>0</x:v>
      </x:c>
      <x:c r="F1562" s="2" t="str">
        <x:v>2</x:v>
      </x:c>
      <x:c r="G1562" s="10" t="n">
        <x:v>46076</x:v>
      </x:c>
      <x:c r="H1562" s="10" t="n">
        <x:v>46073</x:v>
      </x:c>
      <x:c r="I1562" s="7" t="n">
        <x:v>50000</x:v>
      </x:c>
      <x:c r="J1562" s="7" t="n">
        <x:v>50000</x:v>
      </x:c>
      <x:c r="K1562" s="7" t="n">
        <x:v>1</x:v>
      </x:c>
      <x:c r="L1562" s="8" t="n">
        <x:v>0.63</x:v>
      </x:c>
      <x:c r="M1562" s="9" t="n">
        <x:v>530</x:v>
      </x:c>
      <x:c r="N1562" s="2" t="str">
        <x:v>i</x:v>
      </x:c>
      <x:c r="O1562" s="2" t="n">
        <x:v>0</x:v>
      </x:c>
      <x:c r="P1562" s="2" t="n">
        <x:v>100</x:v>
      </x:c>
      <x:c r="Q1562" s="2" t="str">
        <x:v>Baseline PO cost</x:v>
      </x:c>
      <x:c r="R1562" s="2" t="str">
        <x:v>Received</x:v>
      </x:c>
      <x:c r="S1562" s="12" t="n">
        <x:f>IF(AND(ISNUMBER(G1562),G1562&gt;0,G1562&lt;=Summary!$E$5,I1562&gt;0),I1562*K1562,0)</x:f>
        <x:v>50000</x:v>
      </x:c>
      <x:c r="T1562" s="12" t="n">
        <x:f>MIN(S1562,MAX(0,'Inventory detail'!E108-0))</x:f>
        <x:v>22700</x:v>
      </x:c>
      <x:c r="U1562" s="12" t="n">
        <x:f>IF(O1562=1,J1562*K1562,0)</x:f>
        <x:v>0</x:v>
      </x:c>
      <x:c r="V1562" s="13" t="str">
        <x:f>IF(O1562=0,"",IF(H1562="","",MAX(H1562,Summary!$E$5)))</x:f>
      </x:c>
      <x:c r="W1562" s="12" t="n">
        <x:f>IF(Q1562="Baseline PO cost",U1562,0)</x:f>
        <x:v>0</x:v>
      </x:c>
      <x:c r="X1562" s="12" t="n">
        <x:f>IF(Q1562="Higher PO cost",U1562,0)</x:f>
        <x:v>0</x:v>
      </x:c>
      <x:c r="Y1562" s="12" t="n">
        <x:f>IF(Q1562="Unclassified",U1562,0)</x:f>
        <x:v>0</x:v>
      </x:c>
    </x:row>
    <x:row r="1563" ht="22" customHeight="1">
      <x:c r="A1563" s="2" t="str">
        <x:v>POUC</x:v>
      </x:c>
      <x:c r="B1563" s="2" t="str">
        <x:v>10</x:v>
      </x:c>
      <x:c r="C1563" s="2" t="str">
        <x:v>MIL7</x:v>
      </x:c>
      <x:c r="D1563" s="2" t="str">
        <x:v>1060623</x:v>
      </x:c>
      <x:c r="E1563" s="2" t="str">
        <x:v>0</x:v>
      </x:c>
      <x:c r="F1563" s="2" t="str">
        <x:v>4</x:v>
      </x:c>
      <x:c r="G1563" s="10"/>
      <x:c r="H1563" s="10" t="n">
        <x:v>46325</x:v>
      </x:c>
      <x:c r="I1563" s="7" t="n">
        <x:v>10000</x:v>
      </x:c>
      <x:c r="J1563" s="7" t="n">
        <x:v>10000</x:v>
      </x:c>
      <x:c r="K1563" s="7" t="n">
        <x:v>1</x:v>
      </x:c>
      <x:c r="L1563" s="8" t="n">
        <x:v>0.71</x:v>
      </x:c>
      <x:c r="M1563" s="9" t="n">
        <x:v>0</x:v>
      </x:c>
      <x:c r="N1563" s="2" t="str">
        <x:v>a</x:v>
      </x:c>
      <x:c r="O1563" s="2" t="n">
        <x:v>1</x:v>
      </x:c>
      <x:c r="P1563" s="2" t="n">
        <x:v>100</x:v>
      </x:c>
      <x:c r="Q1563" s="2" t="str">
        <x:v>Higher PO cost</x:v>
      </x:c>
      <x:c r="R1563" s="2" t="str">
        <x:v>Incoming active PO</x:v>
      </x:c>
      <x:c r="S1563" s="12" t="n">
        <x:f>IF(AND(ISNUMBER(G1563),G1563&gt;0,G1563&lt;=Summary!$E$5,I1563&gt;0),I1563*K1563,0)</x:f>
        <x:v>0</x:v>
      </x:c>
      <x:c r="T1563" s="12" t="n">
        <x:f>MIN(S1563,MAX(0,'Inventory detail'!E108-SUM(S1562:S1562)))</x:f>
        <x:v>0</x:v>
      </x:c>
      <x:c r="U1563" s="12" t="n">
        <x:f>IF(O1563=1,J1563*K1563,0)</x:f>
        <x:v>10000</x:v>
      </x:c>
      <x:c r="V1563" s="13" t="n">
        <x:f>IF(O1563=0,"",IF(H1563="","",MAX(H1563,Summary!$E$5)))</x:f>
        <x:v>46325</x:v>
      </x:c>
      <x:c r="W1563" s="12" t="n">
        <x:f>IF(Q1563="Baseline PO cost",U1563,0)</x:f>
        <x:v>0</x:v>
      </x:c>
      <x:c r="X1563" s="12" t="n">
        <x:f>IF(Q1563="Higher PO cost",U1563,0)</x:f>
        <x:v>10000</x:v>
      </x:c>
      <x:c r="Y1563" s="12" t="n">
        <x:f>IF(Q1563="Unclassified",U1563,0)</x:f>
        <x:v>0</x:v>
      </x:c>
    </x:row>
    <x:row r="1564" ht="22" customHeight="1">
      <x:c r="A1564" s="2" t="str">
        <x:v>POUC</x:v>
      </x:c>
      <x:c r="B1564" s="2" t="str">
        <x:v>10</x:v>
      </x:c>
      <x:c r="C1564" s="2" t="str">
        <x:v>MLEG3</x:v>
      </x:c>
      <x:c r="D1564" s="2" t="str">
        <x:v>1061100</x:v>
      </x:c>
      <x:c r="E1564" s="2" t="str">
        <x:v>0</x:v>
      </x:c>
      <x:c r="F1564" s="2" t="str">
        <x:v>14</x:v>
      </x:c>
      <x:c r="G1564" s="10"/>
      <x:c r="H1564" s="10" t="n">
        <x:v>46346</x:v>
      </x:c>
      <x:c r="I1564" s="7" t="n">
        <x:v>3000</x:v>
      </x:c>
      <x:c r="J1564" s="7" t="n">
        <x:v>3000</x:v>
      </x:c>
      <x:c r="K1564" s="7" t="n">
        <x:v>1</x:v>
      </x:c>
      <x:c r="L1564" s="8" t="n">
        <x:v>9.37</x:v>
      </x:c>
      <x:c r="M1564" s="9" t="n">
        <x:v>0</x:v>
      </x:c>
      <x:c r="N1564" s="2" t="str">
        <x:v>a</x:v>
      </x:c>
      <x:c r="O1564" s="2" t="n">
        <x:v>1</x:v>
      </x:c>
      <x:c r="P1564" s="2" t="n">
        <x:v>100</x:v>
      </x:c>
      <x:c r="Q1564" s="2" t="str">
        <x:v>Higher PO cost</x:v>
      </x:c>
      <x:c r="R1564" s="2" t="str">
        <x:v>Incoming active PO</x:v>
      </x:c>
      <x:c r="S1564" s="12" t="n">
        <x:f>IF(AND(ISNUMBER(G1564),G1564&gt;0,G1564&lt;=Summary!$E$5,I1564&gt;0),I1564*K1564,0)</x:f>
        <x:v>0</x:v>
      </x:c>
      <x:c r="T1564" s="12" t="n">
        <x:f>MIN(S1564,MAX(0,'Inventory detail'!E509-0))</x:f>
        <x:v>0</x:v>
      </x:c>
      <x:c r="U1564" s="12" t="n">
        <x:f>IF(O1564=1,J1564*K1564,0)</x:f>
        <x:v>3000</x:v>
      </x:c>
      <x:c r="V1564" s="13" t="n">
        <x:f>IF(O1564=0,"",IF(H1564="","",MAX(H1564,Summary!$E$5)))</x:f>
        <x:v>46346</x:v>
      </x:c>
      <x:c r="W1564" s="12" t="n">
        <x:f>IF(Q1564="Baseline PO cost",U1564,0)</x:f>
        <x:v>0</x:v>
      </x:c>
      <x:c r="X1564" s="12" t="n">
        <x:f>IF(Q1564="Higher PO cost",U1564,0)</x:f>
        <x:v>3000</x:v>
      </x:c>
      <x:c r="Y1564" s="12" t="n">
        <x:f>IF(Q1564="Unclassified",U1564,0)</x:f>
        <x:v>0</x:v>
      </x:c>
    </x:row>
    <x:row r="1565" ht="22" customHeight="1">
      <x:c r="A1565" s="2" t="str">
        <x:v>POUC</x:v>
      </x:c>
      <x:c r="B1565" s="2" t="str">
        <x:v>10</x:v>
      </x:c>
      <x:c r="C1565" s="2" t="str">
        <x:v>MLEG5</x:v>
      </x:c>
      <x:c r="D1565" s="2" t="str">
        <x:v>1061100</x:v>
      </x:c>
      <x:c r="E1565" s="2" t="str">
        <x:v>0</x:v>
      </x:c>
      <x:c r="F1565" s="2" t="str">
        <x:v>19</x:v>
      </x:c>
      <x:c r="G1565" s="10"/>
      <x:c r="H1565" s="10" t="n">
        <x:v>46346</x:v>
      </x:c>
      <x:c r="I1565" s="7" t="n">
        <x:v>5000</x:v>
      </x:c>
      <x:c r="J1565" s="7" t="n">
        <x:v>5000</x:v>
      </x:c>
      <x:c r="K1565" s="7" t="n">
        <x:v>1</x:v>
      </x:c>
      <x:c r="L1565" s="8" t="n">
        <x:v>13.44</x:v>
      </x:c>
      <x:c r="M1565" s="9" t="n">
        <x:v>0</x:v>
      </x:c>
      <x:c r="N1565" s="2" t="str">
        <x:v>a</x:v>
      </x:c>
      <x:c r="O1565" s="2" t="n">
        <x:v>1</x:v>
      </x:c>
      <x:c r="P1565" s="2" t="n">
        <x:v>100</x:v>
      </x:c>
      <x:c r="Q1565" s="2" t="str">
        <x:v>Higher PO cost</x:v>
      </x:c>
      <x:c r="R1565" s="2" t="str">
        <x:v>Incoming active PO</x:v>
      </x:c>
      <x:c r="S1565" s="12" t="n">
        <x:f>IF(AND(ISNUMBER(G1565),G1565&gt;0,G1565&lt;=Summary!$E$5,I1565&gt;0),I1565*K1565,0)</x:f>
        <x:v>0</x:v>
      </x:c>
      <x:c r="T1565" s="12" t="n">
        <x:f>MIN(S1565,MAX(0,'Inventory detail'!E1018-0))</x:f>
        <x:v>0</x:v>
      </x:c>
      <x:c r="U1565" s="12" t="n">
        <x:f>IF(O1565=1,J1565*K1565,0)</x:f>
        <x:v>5000</x:v>
      </x:c>
      <x:c r="V1565" s="13" t="n">
        <x:f>IF(O1565=0,"",IF(H1565="","",MAX(H1565,Summary!$E$5)))</x:f>
        <x:v>46346</x:v>
      </x:c>
      <x:c r="W1565" s="12" t="n">
        <x:f>IF(Q1565="Baseline PO cost",U1565,0)</x:f>
        <x:v>0</x:v>
      </x:c>
      <x:c r="X1565" s="12" t="n">
        <x:f>IF(Q1565="Higher PO cost",U1565,0)</x:f>
        <x:v>5000</x:v>
      </x:c>
      <x:c r="Y1565" s="12" t="n">
        <x:f>IF(Q1565="Unclassified",U1565,0)</x:f>
        <x:v>0</x:v>
      </x:c>
    </x:row>
    <x:row r="1566" ht="22" customHeight="1">
      <x:c r="A1566" s="2" t="str">
        <x:v>POUC</x:v>
      </x:c>
      <x:c r="B1566" s="2" t="str">
        <x:v>10</x:v>
      </x:c>
      <x:c r="C1566" s="2" t="str">
        <x:v>MLET3</x:v>
      </x:c>
      <x:c r="D1566" s="2" t="str">
        <x:v>1059605</x:v>
      </x:c>
      <x:c r="E1566" s="2" t="str">
        <x:v>0</x:v>
      </x:c>
      <x:c r="F1566" s="2" t="str">
        <x:v>8</x:v>
      </x:c>
      <x:c r="G1566" s="10" t="n">
        <x:v>46076</x:v>
      </x:c>
      <x:c r="H1566" s="10" t="n">
        <x:v>46073</x:v>
      </x:c>
      <x:c r="I1566" s="7" t="n">
        <x:v>1000</x:v>
      </x:c>
      <x:c r="J1566" s="7" t="n">
        <x:v>1000</x:v>
      </x:c>
      <x:c r="K1566" s="7" t="n">
        <x:v>1</x:v>
      </x:c>
      <x:c r="L1566" s="8" t="n">
        <x:v>6.64</x:v>
      </x:c>
      <x:c r="M1566" s="9" t="n">
        <x:v>83.6</x:v>
      </x:c>
      <x:c r="N1566" s="2" t="str">
        <x:v>i</x:v>
      </x:c>
      <x:c r="O1566" s="2" t="n">
        <x:v>0</x:v>
      </x:c>
      <x:c r="P1566" s="2" t="n">
        <x:v>100</x:v>
      </x:c>
      <x:c r="Q1566" s="2" t="str">
        <x:v>Baseline PO cost</x:v>
      </x:c>
      <x:c r="R1566" s="2" t="str">
        <x:v>Received</x:v>
      </x:c>
      <x:c r="S1566" s="12" t="n">
        <x:f>IF(AND(ISNUMBER(G1566),G1566&gt;0,G1566&lt;=Summary!$E$5,I1566&gt;0),I1566*K1566,0)</x:f>
        <x:v>1000</x:v>
      </x:c>
      <x:c r="T1566" s="12" t="n">
        <x:f>MIN(S1566,MAX(0,'Inventory detail'!E533-0))</x:f>
        <x:v>100</x:v>
      </x:c>
      <x:c r="U1566" s="12" t="n">
        <x:f>IF(O1566=1,J1566*K1566,0)</x:f>
        <x:v>0</x:v>
      </x:c>
      <x:c r="V1566" s="13" t="str">
        <x:f>IF(O1566=0,"",IF(H1566="","",MAX(H1566,Summary!$E$5)))</x:f>
      </x:c>
      <x:c r="W1566" s="12" t="n">
        <x:f>IF(Q1566="Baseline PO cost",U1566,0)</x:f>
        <x:v>0</x:v>
      </x:c>
      <x:c r="X1566" s="12" t="n">
        <x:f>IF(Q1566="Higher PO cost",U1566,0)</x:f>
        <x:v>0</x:v>
      </x:c>
      <x:c r="Y1566" s="12" t="n">
        <x:f>IF(Q1566="Unclassified",U1566,0)</x:f>
        <x:v>0</x:v>
      </x:c>
    </x:row>
    <x:row r="1567" ht="22" customHeight="1">
      <x:c r="A1567" s="2" t="str">
        <x:v>POUC</x:v>
      </x:c>
      <x:c r="B1567" s="2" t="str">
        <x:v>10</x:v>
      </x:c>
      <x:c r="C1567" s="2" t="str">
        <x:v>MLET3</x:v>
      </x:c>
      <x:c r="D1567" s="2" t="str">
        <x:v>1061100</x:v>
      </x:c>
      <x:c r="E1567" s="2" t="str">
        <x:v>0</x:v>
      </x:c>
      <x:c r="F1567" s="2" t="str">
        <x:v>13</x:v>
      </x:c>
      <x:c r="G1567" s="10"/>
      <x:c r="H1567" s="10" t="n">
        <x:v>46346</x:v>
      </x:c>
      <x:c r="I1567" s="7" t="n">
        <x:v>8000</x:v>
      </x:c>
      <x:c r="J1567" s="7" t="n">
        <x:v>8000</x:v>
      </x:c>
      <x:c r="K1567" s="7" t="n">
        <x:v>1</x:v>
      </x:c>
      <x:c r="L1567" s="8" t="n">
        <x:v>7.44</x:v>
      </x:c>
      <x:c r="M1567" s="9" t="n">
        <x:v>0</x:v>
      </x:c>
      <x:c r="N1567" s="2" t="str">
        <x:v>a</x:v>
      </x:c>
      <x:c r="O1567" s="2" t="n">
        <x:v>1</x:v>
      </x:c>
      <x:c r="P1567" s="2" t="n">
        <x:v>100</x:v>
      </x:c>
      <x:c r="Q1567" s="2" t="str">
        <x:v>Higher PO cost</x:v>
      </x:c>
      <x:c r="R1567" s="2" t="str">
        <x:v>Incoming active PO</x:v>
      </x:c>
      <x:c r="S1567" s="12" t="n">
        <x:f>IF(AND(ISNUMBER(G1567),G1567&gt;0,G1567&lt;=Summary!$E$5,I1567&gt;0),I1567*K1567,0)</x:f>
        <x:v>0</x:v>
      </x:c>
      <x:c r="T1567" s="12" t="n">
        <x:f>MIN(S1567,MAX(0,'Inventory detail'!E533-SUM(S1566:S1566)))</x:f>
        <x:v>0</x:v>
      </x:c>
      <x:c r="U1567" s="12" t="n">
        <x:f>IF(O1567=1,J1567*K1567,0)</x:f>
        <x:v>8000</x:v>
      </x:c>
      <x:c r="V1567" s="13" t="n">
        <x:f>IF(O1567=0,"",IF(H1567="","",MAX(H1567,Summary!$E$5)))</x:f>
        <x:v>46346</x:v>
      </x:c>
      <x:c r="W1567" s="12" t="n">
        <x:f>IF(Q1567="Baseline PO cost",U1567,0)</x:f>
        <x:v>0</x:v>
      </x:c>
      <x:c r="X1567" s="12" t="n">
        <x:f>IF(Q1567="Higher PO cost",U1567,0)</x:f>
        <x:v>8000</x:v>
      </x:c>
      <x:c r="Y1567" s="12" t="n">
        <x:f>IF(Q1567="Unclassified",U1567,0)</x:f>
        <x:v>0</x:v>
      </x:c>
    </x:row>
    <x:row r="1568" ht="22" customHeight="1">
      <x:c r="A1568" s="2" t="str">
        <x:v>POUC</x:v>
      </x:c>
      <x:c r="B1568" s="2" t="str">
        <x:v>10</x:v>
      </x:c>
      <x:c r="C1568" s="2" t="str">
        <x:v>MLET5</x:v>
      </x:c>
      <x:c r="D1568" s="2" t="str">
        <x:v>1061267</x:v>
      </x:c>
      <x:c r="E1568" s="2" t="str">
        <x:v>0</x:v>
      </x:c>
      <x:c r="F1568" s="2" t="str">
        <x:v>5</x:v>
      </x:c>
      <x:c r="G1568" s="10" t="n">
        <x:v>46267</x:v>
      </x:c>
      <x:c r="H1568" s="10" t="n">
        <x:v>46269</x:v>
      </x:c>
      <x:c r="I1568" s="7" t="n">
        <x:v>2000</x:v>
      </x:c>
      <x:c r="J1568" s="7" t="n">
        <x:v>2000</x:v>
      </x:c>
      <x:c r="K1568" s="7" t="n">
        <x:v>1</x:v>
      </x:c>
      <x:c r="L1568" s="8" t="n">
        <x:v>10.65</x:v>
      </x:c>
      <x:c r="M1568" s="9" t="n">
        <x:v>322.6</x:v>
      </x:c>
      <x:c r="N1568" s="2" t="str">
        <x:v>a</x:v>
      </x:c>
      <x:c r="O1568" s="2" t="n">
        <x:v>0</x:v>
      </x:c>
      <x:c r="P1568" s="2" t="n">
        <x:v>100</x:v>
      </x:c>
      <x:c r="Q1568" s="2" t="str">
        <x:v>Higher PO cost</x:v>
      </x:c>
      <x:c r="R1568" s="2" t="str">
        <x:v>Received</x:v>
      </x:c>
      <x:c r="S1568" s="12" t="n">
        <x:f>IF(AND(ISNUMBER(G1568),G1568&gt;0,G1568&lt;=Summary!$E$5,I1568&gt;0),I1568*K1568,0)</x:f>
        <x:v>2000</x:v>
      </x:c>
      <x:c r="T1568" s="12" t="n">
        <x:f>MIN(S1568,MAX(0,'Inventory detail'!E472-0))</x:f>
        <x:v>400</x:v>
      </x:c>
      <x:c r="U1568" s="12" t="n">
        <x:f>IF(O1568=1,J1568*K1568,0)</x:f>
        <x:v>0</x:v>
      </x:c>
      <x:c r="V1568" s="13" t="str">
        <x:f>IF(O1568=0,"",IF(H1568="","",MAX(H1568,Summary!$E$5)))</x:f>
      </x:c>
      <x:c r="W1568" s="12" t="n">
        <x:f>IF(Q1568="Baseline PO cost",U1568,0)</x:f>
        <x:v>0</x:v>
      </x:c>
      <x:c r="X1568" s="12" t="n">
        <x:f>IF(Q1568="Higher PO cost",U1568,0)</x:f>
        <x:v>0</x:v>
      </x:c>
      <x:c r="Y1568" s="12" t="n">
        <x:f>IF(Q1568="Unclassified",U1568,0)</x:f>
        <x:v>0</x:v>
      </x:c>
    </x:row>
    <x:row r="1569" ht="22" customHeight="1">
      <x:c r="A1569" s="2" t="str">
        <x:v>POUC</x:v>
      </x:c>
      <x:c r="B1569" s="2" t="str">
        <x:v>10</x:v>
      </x:c>
      <x:c r="C1569" s="2" t="str">
        <x:v>MLET5</x:v>
      </x:c>
      <x:c r="D1569" s="2" t="str">
        <x:v>1061100</x:v>
      </x:c>
      <x:c r="E1569" s="2" t="str">
        <x:v>0</x:v>
      </x:c>
      <x:c r="F1569" s="2" t="str">
        <x:v>15</x:v>
      </x:c>
      <x:c r="G1569" s="10"/>
      <x:c r="H1569" s="10" t="n">
        <x:v>46346</x:v>
      </x:c>
      <x:c r="I1569" s="7" t="n">
        <x:v>6000</x:v>
      </x:c>
      <x:c r="J1569" s="7" t="n">
        <x:v>6000</x:v>
      </x:c>
      <x:c r="K1569" s="7" t="n">
        <x:v>1</x:v>
      </x:c>
      <x:c r="L1569" s="8" t="n">
        <x:v>10.65</x:v>
      </x:c>
      <x:c r="M1569" s="9" t="n">
        <x:v>0</x:v>
      </x:c>
      <x:c r="N1569" s="2" t="str">
        <x:v>a</x:v>
      </x:c>
      <x:c r="O1569" s="2" t="n">
        <x:v>1</x:v>
      </x:c>
      <x:c r="P1569" s="2" t="n">
        <x:v>100</x:v>
      </x:c>
      <x:c r="Q1569" s="2" t="str">
        <x:v>Higher PO cost</x:v>
      </x:c>
      <x:c r="R1569" s="2" t="str">
        <x:v>Incoming active PO</x:v>
      </x:c>
      <x:c r="S1569" s="12" t="n">
        <x:f>IF(AND(ISNUMBER(G1569),G1569&gt;0,G1569&lt;=Summary!$E$5,I1569&gt;0),I1569*K1569,0)</x:f>
        <x:v>0</x:v>
      </x:c>
      <x:c r="T1569" s="12" t="n">
        <x:f>MIN(S1569,MAX(0,'Inventory detail'!E472-SUM(S1568:S1568)))</x:f>
        <x:v>0</x:v>
      </x:c>
      <x:c r="U1569" s="12" t="n">
        <x:f>IF(O1569=1,J1569*K1569,0)</x:f>
        <x:v>6000</x:v>
      </x:c>
      <x:c r="V1569" s="13" t="n">
        <x:f>IF(O1569=0,"",IF(H1569="","",MAX(H1569,Summary!$E$5)))</x:f>
        <x:v>46346</x:v>
      </x:c>
      <x:c r="W1569" s="12" t="n">
        <x:f>IF(Q1569="Baseline PO cost",U1569,0)</x:f>
        <x:v>0</x:v>
      </x:c>
      <x:c r="X1569" s="12" t="n">
        <x:f>IF(Q1569="Higher PO cost",U1569,0)</x:f>
        <x:v>6000</x:v>
      </x:c>
      <x:c r="Y1569" s="12" t="n">
        <x:f>IF(Q1569="Unclassified",U1569,0)</x:f>
        <x:v>0</x:v>
      </x:c>
    </x:row>
    <x:row r="1570" ht="22" customHeight="1">
      <x:c r="A1570" s="2" t="str">
        <x:v>POUC</x:v>
      </x:c>
      <x:c r="B1570" s="2" t="str">
        <x:v>10</x:v>
      </x:c>
      <x:c r="C1570" s="2" t="str">
        <x:v>MLMEN3</x:v>
      </x:c>
      <x:c r="D1570" s="2" t="str">
        <x:v>1061100</x:v>
      </x:c>
      <x:c r="E1570" s="2" t="str">
        <x:v>0</x:v>
      </x:c>
      <x:c r="F1570" s="2" t="str">
        <x:v>23</x:v>
      </x:c>
      <x:c r="G1570" s="10"/>
      <x:c r="H1570" s="10" t="n">
        <x:v>46346</x:v>
      </x:c>
      <x:c r="I1570" s="7" t="n">
        <x:v>5000</x:v>
      </x:c>
      <x:c r="J1570" s="7" t="n">
        <x:v>5000</x:v>
      </x:c>
      <x:c r="K1570" s="7" t="n">
        <x:v>1</x:v>
      </x:c>
      <x:c r="L1570" s="8" t="n">
        <x:v>15.51</x:v>
      </x:c>
      <x:c r="M1570" s="9" t="n">
        <x:v>0</x:v>
      </x:c>
      <x:c r="N1570" s="2" t="str">
        <x:v>a</x:v>
      </x:c>
      <x:c r="O1570" s="2" t="n">
        <x:v>1</x:v>
      </x:c>
      <x:c r="P1570" s="2" t="n">
        <x:v>100</x:v>
      </x:c>
      <x:c r="Q1570" s="2" t="str">
        <x:v>Higher PO cost</x:v>
      </x:c>
      <x:c r="R1570" s="2" t="str">
        <x:v>Incoming active PO</x:v>
      </x:c>
      <x:c r="S1570" s="12" t="n">
        <x:f>IF(AND(ISNUMBER(G1570),G1570&gt;0,G1570&lt;=Summary!$E$5,I1570&gt;0),I1570*K1570,0)</x:f>
        <x:v>0</x:v>
      </x:c>
      <x:c r="T1570" s="12" t="n">
        <x:f>MIN(S1570,MAX(0,'Inventory detail'!E438-0))</x:f>
        <x:v>0</x:v>
      </x:c>
      <x:c r="U1570" s="12" t="n">
        <x:f>IF(O1570=1,J1570*K1570,0)</x:f>
        <x:v>5000</x:v>
      </x:c>
      <x:c r="V1570" s="13" t="n">
        <x:f>IF(O1570=0,"",IF(H1570="","",MAX(H1570,Summary!$E$5)))</x:f>
        <x:v>46346</x:v>
      </x:c>
      <x:c r="W1570" s="12" t="n">
        <x:f>IF(Q1570="Baseline PO cost",U1570,0)</x:f>
        <x:v>0</x:v>
      </x:c>
      <x:c r="X1570" s="12" t="n">
        <x:f>IF(Q1570="Higher PO cost",U1570,0)</x:f>
        <x:v>5000</x:v>
      </x:c>
      <x:c r="Y1570" s="12" t="n">
        <x:f>IF(Q1570="Unclassified",U1570,0)</x:f>
        <x:v>0</x:v>
      </x:c>
    </x:row>
    <x:row r="1571" ht="22" customHeight="1">
      <x:c r="A1571" s="2" t="str">
        <x:v>POUC</x:v>
      </x:c>
      <x:c r="B1571" s="2" t="str">
        <x:v>10</x:v>
      </x:c>
      <x:c r="C1571" s="2" t="str">
        <x:v>MLMEN5</x:v>
      </x:c>
      <x:c r="D1571" s="2" t="str">
        <x:v>1059854</x:v>
      </x:c>
      <x:c r="E1571" s="2" t="str">
        <x:v>0</x:v>
      </x:c>
      <x:c r="F1571" s="2" t="str">
        <x:v>20</x:v>
      </x:c>
      <x:c r="G1571" s="10" t="n">
        <x:v>46094</x:v>
      </x:c>
      <x:c r="H1571" s="10" t="n">
        <x:v>46108</x:v>
      </x:c>
      <x:c r="I1571" s="7" t="n">
        <x:v>3200</x:v>
      </x:c>
      <x:c r="J1571" s="7" t="n">
        <x:v>3200</x:v>
      </x:c>
      <x:c r="K1571" s="7" t="n">
        <x:v>1</x:v>
      </x:c>
      <x:c r="L1571" s="8" t="n">
        <x:v>19.86</x:v>
      </x:c>
      <x:c r="M1571" s="9" t="n">
        <x:v>1077.12</x:v>
      </x:c>
      <x:c r="N1571" s="2" t="str">
        <x:v>i</x:v>
      </x:c>
      <x:c r="O1571" s="2" t="n">
        <x:v>0</x:v>
      </x:c>
      <x:c r="P1571" s="2" t="n">
        <x:v>100</x:v>
      </x:c>
      <x:c r="Q1571" s="2" t="str">
        <x:v>Baseline PO cost</x:v>
      </x:c>
      <x:c r="R1571" s="2" t="str">
        <x:v>Received</x:v>
      </x:c>
      <x:c r="S1571" s="12" t="n">
        <x:f>IF(AND(ISNUMBER(G1571),G1571&gt;0,G1571&lt;=Summary!$E$5,I1571&gt;0),I1571*K1571,0)</x:f>
        <x:v>3200</x:v>
      </x:c>
      <x:c r="T1571" s="12" t="n">
        <x:f>MIN(S1571,MAX(0,'Inventory detail'!E345-0))</x:f>
        <x:v>1900</x:v>
      </x:c>
      <x:c r="U1571" s="12" t="n">
        <x:f>IF(O1571=1,J1571*K1571,0)</x:f>
        <x:v>0</x:v>
      </x:c>
      <x:c r="V1571" s="13" t="str">
        <x:f>IF(O1571=0,"",IF(H1571="","",MAX(H1571,Summary!$E$5)))</x:f>
      </x:c>
      <x:c r="W1571" s="12" t="n">
        <x:f>IF(Q1571="Baseline PO cost",U1571,0)</x:f>
        <x:v>0</x:v>
      </x:c>
      <x:c r="X1571" s="12" t="n">
        <x:f>IF(Q1571="Higher PO cost",U1571,0)</x:f>
        <x:v>0</x:v>
      </x:c>
      <x:c r="Y1571" s="12" t="n">
        <x:f>IF(Q1571="Unclassified",U1571,0)</x:f>
        <x:v>0</x:v>
      </x:c>
    </x:row>
    <x:row r="1572" ht="22" customHeight="1">
      <x:c r="A1572" s="2" t="str">
        <x:v>POUC</x:v>
      </x:c>
      <x:c r="B1572" s="2" t="str">
        <x:v>10</x:v>
      </x:c>
      <x:c r="C1572" s="2" t="str">
        <x:v>MLMEN5</x:v>
      </x:c>
      <x:c r="D1572" s="2" t="str">
        <x:v>1059605</x:v>
      </x:c>
      <x:c r="E1572" s="2" t="str">
        <x:v>0</x:v>
      </x:c>
      <x:c r="F1572" s="2" t="str">
        <x:v>15</x:v>
      </x:c>
      <x:c r="G1572" s="10" t="n">
        <x:v>46076</x:v>
      </x:c>
      <x:c r="H1572" s="10" t="n">
        <x:v>46073</x:v>
      </x:c>
      <x:c r="I1572" s="7" t="n">
        <x:v>2000</x:v>
      </x:c>
      <x:c r="J1572" s="7" t="n">
        <x:v>2000</x:v>
      </x:c>
      <x:c r="K1572" s="7" t="n">
        <x:v>1</x:v>
      </x:c>
      <x:c r="L1572" s="8" t="n">
        <x:v>19.86</x:v>
      </x:c>
      <x:c r="M1572" s="9" t="n">
        <x:v>673.2</x:v>
      </x:c>
      <x:c r="N1572" s="2" t="str">
        <x:v>i</x:v>
      </x:c>
      <x:c r="O1572" s="2" t="n">
        <x:v>0</x:v>
      </x:c>
      <x:c r="P1572" s="2" t="n">
        <x:v>100</x:v>
      </x:c>
      <x:c r="Q1572" s="2" t="str">
        <x:v>Baseline PO cost</x:v>
      </x:c>
      <x:c r="R1572" s="2" t="str">
        <x:v>Received</x:v>
      </x:c>
      <x:c r="S1572" s="12" t="n">
        <x:f>IF(AND(ISNUMBER(G1572),G1572&gt;0,G1572&lt;=Summary!$E$5,I1572&gt;0),I1572*K1572,0)</x:f>
        <x:v>2000</x:v>
      </x:c>
      <x:c r="T1572" s="12" t="n">
        <x:f>MIN(S1572,MAX(0,'Inventory detail'!E345-SUM(S1571:S1571)))</x:f>
        <x:v>0</x:v>
      </x:c>
      <x:c r="U1572" s="12" t="n">
        <x:f>IF(O1572=1,J1572*K1572,0)</x:f>
        <x:v>0</x:v>
      </x:c>
      <x:c r="V1572" s="13" t="str">
        <x:f>IF(O1572=0,"",IF(H1572="","",MAX(H1572,Summary!$E$5)))</x:f>
      </x:c>
      <x:c r="W1572" s="12" t="n">
        <x:f>IF(Q1572="Baseline PO cost",U1572,0)</x:f>
        <x:v>0</x:v>
      </x:c>
      <x:c r="X1572" s="12" t="n">
        <x:f>IF(Q1572="Higher PO cost",U1572,0)</x:f>
        <x:v>0</x:v>
      </x:c>
      <x:c r="Y1572" s="12" t="n">
        <x:f>IF(Q1572="Unclassified",U1572,0)</x:f>
        <x:v>0</x:v>
      </x:c>
    </x:row>
    <x:row r="1573" ht="22" customHeight="1">
      <x:c r="A1573" s="2" t="str">
        <x:v>POUC</x:v>
      </x:c>
      <x:c r="B1573" s="2" t="str">
        <x:v>10</x:v>
      </x:c>
      <x:c r="C1573" s="2" t="str">
        <x:v>MLMEN5</x:v>
      </x:c>
      <x:c r="D1573" s="2" t="str">
        <x:v>1061100</x:v>
      </x:c>
      <x:c r="E1573" s="2" t="str">
        <x:v>0</x:v>
      </x:c>
      <x:c r="F1573" s="2" t="str">
        <x:v>27</x:v>
      </x:c>
      <x:c r="G1573" s="10"/>
      <x:c r="H1573" s="10" t="n">
        <x:v>46346</x:v>
      </x:c>
      <x:c r="I1573" s="7" t="n">
        <x:v>4000</x:v>
      </x:c>
      <x:c r="J1573" s="7" t="n">
        <x:v>4000</x:v>
      </x:c>
      <x:c r="K1573" s="7" t="n">
        <x:v>1</x:v>
      </x:c>
      <x:c r="L1573" s="8" t="n">
        <x:v>22.24</x:v>
      </x:c>
      <x:c r="M1573" s="9" t="n">
        <x:v>0</x:v>
      </x:c>
      <x:c r="N1573" s="2" t="str">
        <x:v>a</x:v>
      </x:c>
      <x:c r="O1573" s="2" t="n">
        <x:v>1</x:v>
      </x:c>
      <x:c r="P1573" s="2" t="n">
        <x:v>100</x:v>
      </x:c>
      <x:c r="Q1573" s="2" t="str">
        <x:v>Higher PO cost</x:v>
      </x:c>
      <x:c r="R1573" s="2" t="str">
        <x:v>Incoming active PO</x:v>
      </x:c>
      <x:c r="S1573" s="12" t="n">
        <x:f>IF(AND(ISNUMBER(G1573),G1573&gt;0,G1573&lt;=Summary!$E$5,I1573&gt;0),I1573*K1573,0)</x:f>
        <x:v>0</x:v>
      </x:c>
      <x:c r="T1573" s="12" t="n">
        <x:f>MIN(S1573,MAX(0,'Inventory detail'!E345-SUM(S1571:S1572)))</x:f>
        <x:v>0</x:v>
      </x:c>
      <x:c r="U1573" s="12" t="n">
        <x:f>IF(O1573=1,J1573*K1573,0)</x:f>
        <x:v>4000</x:v>
      </x:c>
      <x:c r="V1573" s="13" t="n">
        <x:f>IF(O1573=0,"",IF(H1573="","",MAX(H1573,Summary!$E$5)))</x:f>
        <x:v>46346</x:v>
      </x:c>
      <x:c r="W1573" s="12" t="n">
        <x:f>IF(Q1573="Baseline PO cost",U1573,0)</x:f>
        <x:v>0</x:v>
      </x:c>
      <x:c r="X1573" s="12" t="n">
        <x:f>IF(Q1573="Higher PO cost",U1573,0)</x:f>
        <x:v>4000</x:v>
      </x:c>
      <x:c r="Y1573" s="12" t="n">
        <x:f>IF(Q1573="Unclassified",U1573,0)</x:f>
        <x:v>0</x:v>
      </x:c>
    </x:row>
    <x:row r="1574" ht="22" customHeight="1">
      <x:c r="A1574" s="2" t="str">
        <x:v>POUC</x:v>
      </x:c>
      <x:c r="B1574" s="2" t="str">
        <x:v>10</x:v>
      </x:c>
      <x:c r="C1574" s="2" t="str">
        <x:v>MP1114G</x:v>
      </x:c>
      <x:c r="D1574" s="2" t="str">
        <x:v>1059953</x:v>
      </x:c>
      <x:c r="E1574" s="2" t="str">
        <x:v>0</x:v>
      </x:c>
      <x:c r="F1574" s="2" t="str">
        <x:v>1</x:v>
      </x:c>
      <x:c r="G1574" s="10" t="n">
        <x:v>46090</x:v>
      </x:c>
      <x:c r="H1574" s="10" t="n">
        <x:v>46094</x:v>
      </x:c>
      <x:c r="I1574" s="7" t="n">
        <x:v>300</x:v>
      </x:c>
      <x:c r="J1574" s="7" t="n">
        <x:v>300</x:v>
      </x:c>
      <x:c r="K1574" s="7" t="n">
        <x:v>1</x:v>
      </x:c>
      <x:c r="L1574" s="8" t="n">
        <x:v>8.16</x:v>
      </x:c>
      <x:c r="M1574" s="9" t="n">
        <x:v>3990</x:v>
      </x:c>
      <x:c r="N1574" s="2" t="str">
        <x:v>i</x:v>
      </x:c>
      <x:c r="O1574" s="2" t="n">
        <x:v>0</x:v>
      </x:c>
      <x:c r="P1574" s="2" t="n">
        <x:v>1</x:v>
      </x:c>
      <x:c r="Q1574" s="2" t="str">
        <x:v>Unclassified</x:v>
      </x:c>
      <x:c r="R1574" s="2" t="str">
        <x:v>Received</x:v>
      </x:c>
      <x:c r="S1574" s="12" t="n">
        <x:f>IF(AND(ISNUMBER(G1574),G1574&gt;0,G1574&lt;=Summary!$E$5,I1574&gt;0),I1574*K1574,0)</x:f>
        <x:v>300</x:v>
      </x:c>
      <x:c r="T1574" s="12" t="n">
        <x:f>MIN(S1574,MAX(0,'Inventory detail'!E648-0))</x:f>
        <x:v>173</x:v>
      </x:c>
      <x:c r="U1574" s="12" t="n">
        <x:f>IF(O1574=1,J1574*K1574,0)</x:f>
        <x:v>0</x:v>
      </x:c>
      <x:c r="V1574" s="13" t="str">
        <x:f>IF(O1574=0,"",IF(H1574="","",MAX(H1574,Summary!$E$5)))</x:f>
      </x:c>
      <x:c r="W1574" s="12" t="n">
        <x:f>IF(Q1574="Baseline PO cost",U1574,0)</x:f>
        <x:v>0</x:v>
      </x:c>
      <x:c r="X1574" s="12" t="n">
        <x:f>IF(Q1574="Higher PO cost",U1574,0)</x:f>
        <x:v>0</x:v>
      </x:c>
      <x:c r="Y1574" s="12" t="n">
        <x:f>IF(Q1574="Unclassified",U1574,0)</x:f>
        <x:v>0</x:v>
      </x:c>
    </x:row>
    <x:row r="1575" ht="22" customHeight="1">
      <x:c r="A1575" s="2" t="str">
        <x:v>POUC</x:v>
      </x:c>
      <x:c r="B1575" s="2" t="str">
        <x:v>10</x:v>
      </x:c>
      <x:c r="C1575" s="2" t="str">
        <x:v>MP1218G</x:v>
      </x:c>
      <x:c r="D1575" s="2" t="str">
        <x:v>1059953</x:v>
      </x:c>
      <x:c r="E1575" s="2" t="str">
        <x:v>0</x:v>
      </x:c>
      <x:c r="F1575" s="2" t="str">
        <x:v>2</x:v>
      </x:c>
      <x:c r="G1575" s="10" t="n">
        <x:v>46090</x:v>
      </x:c>
      <x:c r="H1575" s="10" t="n">
        <x:v>46094</x:v>
      </x:c>
      <x:c r="I1575" s="7" t="n">
        <x:v>105</x:v>
      </x:c>
      <x:c r="J1575" s="7" t="n">
        <x:v>105</x:v>
      </x:c>
      <x:c r="K1575" s="7" t="n">
        <x:v>1</x:v>
      </x:c>
      <x:c r="L1575" s="8" t="n">
        <x:v>6.36</x:v>
      </x:c>
      <x:c r="M1575" s="9" t="n">
        <x:v>1088.85</x:v>
      </x:c>
      <x:c r="N1575" s="2" t="str">
        <x:v>i</x:v>
      </x:c>
      <x:c r="O1575" s="2" t="n">
        <x:v>0</x:v>
      </x:c>
      <x:c r="P1575" s="2" t="n">
        <x:v>1</x:v>
      </x:c>
      <x:c r="Q1575" s="2" t="str">
        <x:v>Unclassified</x:v>
      </x:c>
      <x:c r="R1575" s="2" t="str">
        <x:v>Received</x:v>
      </x:c>
      <x:c r="S1575" s="12" t="n">
        <x:f>IF(AND(ISNUMBER(G1575),G1575&gt;0,G1575&lt;=Summary!$E$5,I1575&gt;0),I1575*K1575,0)</x:f>
        <x:v>105</x:v>
      </x:c>
      <x:c r="T1575" s="12" t="n">
        <x:f>MIN(S1575,MAX(0,'Inventory detail'!E699-0))</x:f>
        <x:v>105</x:v>
      </x:c>
      <x:c r="U1575" s="12" t="n">
        <x:f>IF(O1575=1,J1575*K1575,0)</x:f>
        <x:v>0</x:v>
      </x:c>
      <x:c r="V1575" s="13" t="str">
        <x:f>IF(O1575=0,"",IF(H1575="","",MAX(H1575,Summary!$E$5)))</x:f>
      </x:c>
      <x:c r="W1575" s="12" t="n">
        <x:f>IF(Q1575="Baseline PO cost",U1575,0)</x:f>
        <x:v>0</x:v>
      </x:c>
      <x:c r="X1575" s="12" t="n">
        <x:f>IF(Q1575="Higher PO cost",U1575,0)</x:f>
        <x:v>0</x:v>
      </x:c>
      <x:c r="Y1575" s="12" t="n">
        <x:f>IF(Q1575="Unclassified",U1575,0)</x:f>
        <x:v>0</x:v>
      </x:c>
    </x:row>
    <x:row r="1576" ht="22" customHeight="1">
      <x:c r="A1576" s="2" t="str">
        <x:v>POUC</x:v>
      </x:c>
      <x:c r="B1576" s="2" t="str">
        <x:v>10</x:v>
      </x:c>
      <x:c r="C1576" s="2" t="str">
        <x:v>PHO3</x:v>
      </x:c>
      <x:c r="D1576" s="2" t="str">
        <x:v>1061267</x:v>
      </x:c>
      <x:c r="E1576" s="2" t="str">
        <x:v>0</x:v>
      </x:c>
      <x:c r="F1576" s="2" t="str">
        <x:v>3</x:v>
      </x:c>
      <x:c r="G1576" s="10" t="n">
        <x:v>46267</x:v>
      </x:c>
      <x:c r="H1576" s="10" t="n">
        <x:v>46269</x:v>
      </x:c>
      <x:c r="I1576" s="7" t="n">
        <x:v>2000</x:v>
      </x:c>
      <x:c r="J1576" s="7" t="n">
        <x:v>2000</x:v>
      </x:c>
      <x:c r="K1576" s="7" t="n">
        <x:v>1</x:v>
      </x:c>
      <x:c r="L1576" s="8" t="n">
        <x:v>1.51</x:v>
      </x:c>
      <x:c r="M1576" s="9" t="n">
        <x:v>45.6</x:v>
      </x:c>
      <x:c r="N1576" s="2" t="str">
        <x:v>a</x:v>
      </x:c>
      <x:c r="O1576" s="2" t="n">
        <x:v>0</x:v>
      </x:c>
      <x:c r="P1576" s="2" t="n">
        <x:v>100</x:v>
      </x:c>
      <x:c r="Q1576" s="2" t="str">
        <x:v>Higher PO cost</x:v>
      </x:c>
      <x:c r="R1576" s="2" t="str">
        <x:v>Received</x:v>
      </x:c>
      <x:c r="S1576" s="12" t="n">
        <x:f>IF(AND(ISNUMBER(G1576),G1576&gt;0,G1576&lt;=Summary!$E$5,I1576&gt;0),I1576*K1576,0)</x:f>
        <x:v>2000</x:v>
      </x:c>
      <x:c r="T1576" s="12" t="n">
        <x:f>MIN(S1576,MAX(0,'Inventory detail'!E220-0))</x:f>
        <x:v>2000</x:v>
      </x:c>
      <x:c r="U1576" s="12" t="n">
        <x:f>IF(O1576=1,J1576*K1576,0)</x:f>
        <x:v>0</x:v>
      </x:c>
      <x:c r="V1576" s="13" t="str">
        <x:f>IF(O1576=0,"",IF(H1576="","",MAX(H1576,Summary!$E$5)))</x:f>
      </x:c>
      <x:c r="W1576" s="12" t="n">
        <x:f>IF(Q1576="Baseline PO cost",U1576,0)</x:f>
        <x:v>0</x:v>
      </x:c>
      <x:c r="X1576" s="12" t="n">
        <x:f>IF(Q1576="Higher PO cost",U1576,0)</x:f>
        <x:v>0</x:v>
      </x:c>
      <x:c r="Y1576" s="12" t="n">
        <x:f>IF(Q1576="Unclassified",U1576,0)</x:f>
        <x:v>0</x:v>
      </x:c>
    </x:row>
    <x:row r="1577" ht="22" customHeight="1">
      <x:c r="A1577" s="2" t="str">
        <x:v>POUC</x:v>
      </x:c>
      <x:c r="B1577" s="2" t="str">
        <x:v>10</x:v>
      </x:c>
      <x:c r="C1577" s="2" t="str">
        <x:v>PHO3</x:v>
      </x:c>
      <x:c r="D1577" s="2" t="str">
        <x:v>1060256</x:v>
      </x:c>
      <x:c r="E1577" s="2" t="str">
        <x:v>0</x:v>
      </x:c>
      <x:c r="F1577" s="2" t="str">
        <x:v>12</x:v>
      </x:c>
      <x:c r="G1577" s="10" t="n">
        <x:v>46202</x:v>
      </x:c>
      <x:c r="H1577" s="10" t="n">
        <x:v>46206</x:v>
      </x:c>
      <x:c r="I1577" s="7" t="n">
        <x:v>4000</x:v>
      </x:c>
      <x:c r="J1577" s="7" t="n">
        <x:v>4000</x:v>
      </x:c>
      <x:c r="K1577" s="7" t="n">
        <x:v>1</x:v>
      </x:c>
      <x:c r="L1577" s="8" t="n">
        <x:v>1.35</x:v>
      </x:c>
      <x:c r="M1577" s="9" t="n">
        <x:v>91.2</x:v>
      </x:c>
      <x:c r="N1577" s="2" t="str">
        <x:v>i</x:v>
      </x:c>
      <x:c r="O1577" s="2" t="n">
        <x:v>0</x:v>
      </x:c>
      <x:c r="P1577" s="2" t="n">
        <x:v>100</x:v>
      </x:c>
      <x:c r="Q1577" s="2" t="str">
        <x:v>Baseline PO cost</x:v>
      </x:c>
      <x:c r="R1577" s="2" t="str">
        <x:v>Received</x:v>
      </x:c>
      <x:c r="S1577" s="12" t="n">
        <x:f>IF(AND(ISNUMBER(G1577),G1577&gt;0,G1577&lt;=Summary!$E$5,I1577&gt;0),I1577*K1577,0)</x:f>
        <x:v>4000</x:v>
      </x:c>
      <x:c r="T1577" s="12" t="n">
        <x:f>MIN(S1577,MAX(0,'Inventory detail'!E220-SUM(S1576:S1576)))</x:f>
        <x:v>1900</x:v>
      </x:c>
      <x:c r="U1577" s="12" t="n">
        <x:f>IF(O1577=1,J1577*K1577,0)</x:f>
        <x:v>0</x:v>
      </x:c>
      <x:c r="V1577" s="13" t="str">
        <x:f>IF(O1577=0,"",IF(H1577="","",MAX(H1577,Summary!$E$5)))</x:f>
      </x:c>
      <x:c r="W1577" s="12" t="n">
        <x:f>IF(Q1577="Baseline PO cost",U1577,0)</x:f>
        <x:v>0</x:v>
      </x:c>
      <x:c r="X1577" s="12" t="n">
        <x:f>IF(Q1577="Higher PO cost",U1577,0)</x:f>
        <x:v>0</x:v>
      </x:c>
      <x:c r="Y1577" s="12" t="n">
        <x:f>IF(Q1577="Unclassified",U1577,0)</x:f>
        <x:v>0</x:v>
      </x:c>
    </x:row>
    <x:row r="1578" ht="22" customHeight="1">
      <x:c r="A1578" s="2" t="str">
        <x:v>POUC</x:v>
      </x:c>
      <x:c r="B1578" s="2" t="str">
        <x:v>10</x:v>
      </x:c>
      <x:c r="C1578" s="2" t="str">
        <x:v>PHO3</x:v>
      </x:c>
      <x:c r="D1578" s="2" t="str">
        <x:v>1061100</x:v>
      </x:c>
      <x:c r="E1578" s="2" t="str">
        <x:v>0</x:v>
      </x:c>
      <x:c r="F1578" s="2" t="str">
        <x:v>10</x:v>
      </x:c>
      <x:c r="G1578" s="10"/>
      <x:c r="H1578" s="10" t="n">
        <x:v>46346</x:v>
      </x:c>
      <x:c r="I1578" s="7" t="n">
        <x:v>2000</x:v>
      </x:c>
      <x:c r="J1578" s="7" t="n">
        <x:v>2000</x:v>
      </x:c>
      <x:c r="K1578" s="7" t="n">
        <x:v>1</x:v>
      </x:c>
      <x:c r="L1578" s="8" t="n">
        <x:v>1.51</x:v>
      </x:c>
      <x:c r="M1578" s="9" t="n">
        <x:v>0</x:v>
      </x:c>
      <x:c r="N1578" s="2" t="str">
        <x:v>a</x:v>
      </x:c>
      <x:c r="O1578" s="2" t="n">
        <x:v>1</x:v>
      </x:c>
      <x:c r="P1578" s="2" t="n">
        <x:v>100</x:v>
      </x:c>
      <x:c r="Q1578" s="2" t="str">
        <x:v>Higher PO cost</x:v>
      </x:c>
      <x:c r="R1578" s="2" t="str">
        <x:v>Incoming active PO</x:v>
      </x:c>
      <x:c r="S1578" s="12" t="n">
        <x:f>IF(AND(ISNUMBER(G1578),G1578&gt;0,G1578&lt;=Summary!$E$5,I1578&gt;0),I1578*K1578,0)</x:f>
        <x:v>0</x:v>
      </x:c>
      <x:c r="T1578" s="12" t="n">
        <x:f>MIN(S1578,MAX(0,'Inventory detail'!E220-SUM(S1576:S1577)))</x:f>
        <x:v>0</x:v>
      </x:c>
      <x:c r="U1578" s="12" t="n">
        <x:f>IF(O1578=1,J1578*K1578,0)</x:f>
        <x:v>2000</x:v>
      </x:c>
      <x:c r="V1578" s="13" t="n">
        <x:f>IF(O1578=0,"",IF(H1578="","",MAX(H1578,Summary!$E$5)))</x:f>
        <x:v>46346</x:v>
      </x:c>
      <x:c r="W1578" s="12" t="n">
        <x:f>IF(Q1578="Baseline PO cost",U1578,0)</x:f>
        <x:v>0</x:v>
      </x:c>
      <x:c r="X1578" s="12" t="n">
        <x:f>IF(Q1578="Higher PO cost",U1578,0)</x:f>
        <x:v>2000</x:v>
      </x:c>
      <x:c r="Y1578" s="12" t="n">
        <x:f>IF(Q1578="Unclassified",U1578,0)</x:f>
        <x:v>0</x:v>
      </x:c>
    </x:row>
    <x:row r="1579" ht="22" customHeight="1">
      <x:c r="A1579" s="2" t="str">
        <x:v>POUC</x:v>
      </x:c>
      <x:c r="B1579" s="2" t="str">
        <x:v>10</x:v>
      </x:c>
      <x:c r="C1579" s="2" t="str">
        <x:v>PHO3</x:v>
      </x:c>
      <x:c r="D1579" s="2" t="str">
        <x:v>1060623</x:v>
      </x:c>
      <x:c r="E1579" s="2" t="str">
        <x:v>0</x:v>
      </x:c>
      <x:c r="F1579" s="2" t="str">
        <x:v>14</x:v>
      </x:c>
      <x:c r="G1579" s="10"/>
      <x:c r="H1579" s="10" t="n">
        <x:v>46325</x:v>
      </x:c>
      <x:c r="I1579" s="7" t="n">
        <x:v>8000</x:v>
      </x:c>
      <x:c r="J1579" s="7" t="n">
        <x:v>8000</x:v>
      </x:c>
      <x:c r="K1579" s="7" t="n">
        <x:v>1</x:v>
      </x:c>
      <x:c r="L1579" s="8" t="n">
        <x:v>1.51</x:v>
      </x:c>
      <x:c r="M1579" s="9" t="n">
        <x:v>0</x:v>
      </x:c>
      <x:c r="N1579" s="2" t="str">
        <x:v>a</x:v>
      </x:c>
      <x:c r="O1579" s="2" t="n">
        <x:v>1</x:v>
      </x:c>
      <x:c r="P1579" s="2" t="n">
        <x:v>100</x:v>
      </x:c>
      <x:c r="Q1579" s="2" t="str">
        <x:v>Higher PO cost</x:v>
      </x:c>
      <x:c r="R1579" s="2" t="str">
        <x:v>Incoming active PO</x:v>
      </x:c>
      <x:c r="S1579" s="12" t="n">
        <x:f>IF(AND(ISNUMBER(G1579),G1579&gt;0,G1579&lt;=Summary!$E$5,I1579&gt;0),I1579*K1579,0)</x:f>
        <x:v>0</x:v>
      </x:c>
      <x:c r="T1579" s="12" t="n">
        <x:f>MIN(S1579,MAX(0,'Inventory detail'!E220-SUM(S1576:S1578)))</x:f>
        <x:v>0</x:v>
      </x:c>
      <x:c r="U1579" s="12" t="n">
        <x:f>IF(O1579=1,J1579*K1579,0)</x:f>
        <x:v>8000</x:v>
      </x:c>
      <x:c r="V1579" s="13" t="n">
        <x:f>IF(O1579=0,"",IF(H1579="","",MAX(H1579,Summary!$E$5)))</x:f>
        <x:v>46325</x:v>
      </x:c>
      <x:c r="W1579" s="12" t="n">
        <x:f>IF(Q1579="Baseline PO cost",U1579,0)</x:f>
        <x:v>0</x:v>
      </x:c>
      <x:c r="X1579" s="12" t="n">
        <x:f>IF(Q1579="Higher PO cost",U1579,0)</x:f>
        <x:v>8000</x:v>
      </x:c>
      <x:c r="Y1579" s="12" t="n">
        <x:f>IF(Q1579="Unclassified",U1579,0)</x:f>
        <x:v>0</x:v>
      </x:c>
    </x:row>
    <x:row r="1580" ht="22" customHeight="1">
      <x:c r="A1580" s="2" t="str">
        <x:v>POUC</x:v>
      </x:c>
      <x:c r="B1580" s="2" t="str">
        <x:v>10</x:v>
      </x:c>
      <x:c r="C1580" s="2" t="str">
        <x:v>PHO5</x:v>
      </x:c>
      <x:c r="D1580" s="2" t="str">
        <x:v>1060256</x:v>
      </x:c>
      <x:c r="E1580" s="2" t="str">
        <x:v>0</x:v>
      </x:c>
      <x:c r="F1580" s="2" t="str">
        <x:v>13</x:v>
      </x:c>
      <x:c r="G1580" s="10" t="n">
        <x:v>46202</x:v>
      </x:c>
      <x:c r="H1580" s="10" t="n">
        <x:v>46206</x:v>
      </x:c>
      <x:c r="I1580" s="7" t="n">
        <x:v>6000</x:v>
      </x:c>
      <x:c r="J1580" s="7" t="n">
        <x:v>6000</x:v>
      </x:c>
      <x:c r="K1580" s="7" t="n">
        <x:v>1</x:v>
      </x:c>
      <x:c r="L1580" s="8" t="n">
        <x:v>2.15</x:v>
      </x:c>
      <x:c r="M1580" s="9" t="n">
        <x:v>218.4</x:v>
      </x:c>
      <x:c r="N1580" s="2" t="str">
        <x:v>i</x:v>
      </x:c>
      <x:c r="O1580" s="2" t="n">
        <x:v>0</x:v>
      </x:c>
      <x:c r="P1580" s="2" t="n">
        <x:v>100</x:v>
      </x:c>
      <x:c r="Q1580" s="2" t="str">
        <x:v>Baseline PO cost</x:v>
      </x:c>
      <x:c r="R1580" s="2" t="str">
        <x:v>Received</x:v>
      </x:c>
      <x:c r="S1580" s="12" t="n">
        <x:f>IF(AND(ISNUMBER(G1580),G1580&gt;0,G1580&lt;=Summary!$E$5,I1580&gt;0),I1580*K1580,0)</x:f>
        <x:v>6000</x:v>
      </x:c>
      <x:c r="T1580" s="12" t="n">
        <x:f>MIN(S1580,MAX(0,'Inventory detail'!E171-0))</x:f>
        <x:v>2500</x:v>
      </x:c>
      <x:c r="U1580" s="12" t="n">
        <x:f>IF(O1580=1,J1580*K1580,0)</x:f>
        <x:v>0</x:v>
      </x:c>
      <x:c r="V1580" s="13" t="str">
        <x:f>IF(O1580=0,"",IF(H1580="","",MAX(H1580,Summary!$E$5)))</x:f>
      </x:c>
      <x:c r="W1580" s="12" t="n">
        <x:f>IF(Q1580="Baseline PO cost",U1580,0)</x:f>
        <x:v>0</x:v>
      </x:c>
      <x:c r="X1580" s="12" t="n">
        <x:f>IF(Q1580="Higher PO cost",U1580,0)</x:f>
        <x:v>0</x:v>
      </x:c>
      <x:c r="Y1580" s="12" t="n">
        <x:f>IF(Q1580="Unclassified",U1580,0)</x:f>
        <x:v>0</x:v>
      </x:c>
    </x:row>
    <x:row r="1581" ht="22" customHeight="1">
      <x:c r="A1581" s="2" t="str">
        <x:v>POUC</x:v>
      </x:c>
      <x:c r="B1581" s="2" t="str">
        <x:v>10</x:v>
      </x:c>
      <x:c r="C1581" s="2" t="str">
        <x:v>PHO5</x:v>
      </x:c>
      <x:c r="D1581" s="2" t="str">
        <x:v>1059854</x:v>
      </x:c>
      <x:c r="E1581" s="2" t="str">
        <x:v>0</x:v>
      </x:c>
      <x:c r="F1581" s="2" t="str">
        <x:v>11</x:v>
      </x:c>
      <x:c r="G1581" s="10" t="n">
        <x:v>46094</x:v>
      </x:c>
      <x:c r="H1581" s="10" t="n">
        <x:v>46108</x:v>
      </x:c>
      <x:c r="I1581" s="7" t="n">
        <x:v>4000</x:v>
      </x:c>
      <x:c r="J1581" s="7" t="n">
        <x:v>4000</x:v>
      </x:c>
      <x:c r="K1581" s="7" t="n">
        <x:v>1</x:v>
      </x:c>
      <x:c r="L1581" s="8" t="n">
        <x:v>2.15</x:v>
      </x:c>
      <x:c r="M1581" s="9" t="n">
        <x:v>145.6</x:v>
      </x:c>
      <x:c r="N1581" s="2" t="str">
        <x:v>i</x:v>
      </x:c>
      <x:c r="O1581" s="2" t="n">
        <x:v>0</x:v>
      </x:c>
      <x:c r="P1581" s="2" t="n">
        <x:v>100</x:v>
      </x:c>
      <x:c r="Q1581" s="2" t="str">
        <x:v>Baseline PO cost</x:v>
      </x:c>
      <x:c r="R1581" s="2" t="str">
        <x:v>Received</x:v>
      </x:c>
      <x:c r="S1581" s="12" t="n">
        <x:f>IF(AND(ISNUMBER(G1581),G1581&gt;0,G1581&lt;=Summary!$E$5,I1581&gt;0),I1581*K1581,0)</x:f>
        <x:v>4000</x:v>
      </x:c>
      <x:c r="T1581" s="12" t="n">
        <x:f>MIN(S1581,MAX(0,'Inventory detail'!E171-SUM(S1580:S1580)))</x:f>
        <x:v>0</x:v>
      </x:c>
      <x:c r="U1581" s="12" t="n">
        <x:f>IF(O1581=1,J1581*K1581,0)</x:f>
        <x:v>0</x:v>
      </x:c>
      <x:c r="V1581" s="13" t="str">
        <x:f>IF(O1581=0,"",IF(H1581="","",MAX(H1581,Summary!$E$5)))</x:f>
      </x:c>
      <x:c r="W1581" s="12" t="n">
        <x:f>IF(Q1581="Baseline PO cost",U1581,0)</x:f>
        <x:v>0</x:v>
      </x:c>
      <x:c r="X1581" s="12" t="n">
        <x:f>IF(Q1581="Higher PO cost",U1581,0)</x:f>
        <x:v>0</x:v>
      </x:c>
      <x:c r="Y1581" s="12" t="n">
        <x:f>IF(Q1581="Unclassified",U1581,0)</x:f>
        <x:v>0</x:v>
      </x:c>
    </x:row>
    <x:row r="1582" ht="22" customHeight="1">
      <x:c r="A1582" s="2" t="str">
        <x:v>POUC</x:v>
      </x:c>
      <x:c r="B1582" s="2" t="str">
        <x:v>10</x:v>
      </x:c>
      <x:c r="C1582" s="2" t="str">
        <x:v>PHO5</x:v>
      </x:c>
      <x:c r="D1582" s="2" t="str">
        <x:v>1059605</x:v>
      </x:c>
      <x:c r="E1582" s="2" t="str">
        <x:v>0</x:v>
      </x:c>
      <x:c r="F1582" s="2" t="str">
        <x:v>6</x:v>
      </x:c>
      <x:c r="G1582" s="10" t="n">
        <x:v>46076</x:v>
      </x:c>
      <x:c r="H1582" s="10" t="n">
        <x:v>46073</x:v>
      </x:c>
      <x:c r="I1582" s="7" t="n">
        <x:v>2000</x:v>
      </x:c>
      <x:c r="J1582" s="7" t="n">
        <x:v>2000</x:v>
      </x:c>
      <x:c r="K1582" s="7" t="n">
        <x:v>1</x:v>
      </x:c>
      <x:c r="L1582" s="8" t="n">
        <x:v>2.15</x:v>
      </x:c>
      <x:c r="M1582" s="9" t="n">
        <x:v>72.8</x:v>
      </x:c>
      <x:c r="N1582" s="2" t="str">
        <x:v>i</x:v>
      </x:c>
      <x:c r="O1582" s="2" t="n">
        <x:v>0</x:v>
      </x:c>
      <x:c r="P1582" s="2" t="n">
        <x:v>100</x:v>
      </x:c>
      <x:c r="Q1582" s="2" t="str">
        <x:v>Baseline PO cost</x:v>
      </x:c>
      <x:c r="R1582" s="2" t="str">
        <x:v>Received</x:v>
      </x:c>
      <x:c r="S1582" s="12" t="n">
        <x:f>IF(AND(ISNUMBER(G1582),G1582&gt;0,G1582&lt;=Summary!$E$5,I1582&gt;0),I1582*K1582,0)</x:f>
        <x:v>2000</x:v>
      </x:c>
      <x:c r="T1582" s="12" t="n">
        <x:f>MIN(S1582,MAX(0,'Inventory detail'!E171-SUM(S1580:S1581)))</x:f>
        <x:v>0</x:v>
      </x:c>
      <x:c r="U1582" s="12" t="n">
        <x:f>IF(O1582=1,J1582*K1582,0)</x:f>
        <x:v>0</x:v>
      </x:c>
      <x:c r="V1582" s="13" t="str">
        <x:f>IF(O1582=0,"",IF(H1582="","",MAX(H1582,Summary!$E$5)))</x:f>
      </x:c>
      <x:c r="W1582" s="12" t="n">
        <x:f>IF(Q1582="Baseline PO cost",U1582,0)</x:f>
        <x:v>0</x:v>
      </x:c>
      <x:c r="X1582" s="12" t="n">
        <x:f>IF(Q1582="Higher PO cost",U1582,0)</x:f>
        <x:v>0</x:v>
      </x:c>
      <x:c r="Y1582" s="12" t="n">
        <x:f>IF(Q1582="Unclassified",U1582,0)</x:f>
        <x:v>0</x:v>
      </x:c>
    </x:row>
    <x:row r="1583" ht="22" customHeight="1">
      <x:c r="A1583" s="2" t="str">
        <x:v>POUC</x:v>
      </x:c>
      <x:c r="B1583" s="2" t="str">
        <x:v>10</x:v>
      </x:c>
      <x:c r="C1583" s="2" t="str">
        <x:v>PHO5</x:v>
      </x:c>
      <x:c r="D1583" s="2" t="str">
        <x:v>1061100</x:v>
      </x:c>
      <x:c r="E1583" s="2" t="str">
        <x:v>0</x:v>
      </x:c>
      <x:c r="F1583" s="2" t="str">
        <x:v>11</x:v>
      </x:c>
      <x:c r="G1583" s="10"/>
      <x:c r="H1583" s="10" t="n">
        <x:v>46346</x:v>
      </x:c>
      <x:c r="I1583" s="7" t="n">
        <x:v>12000</x:v>
      </x:c>
      <x:c r="J1583" s="7" t="n">
        <x:v>12000</x:v>
      </x:c>
      <x:c r="K1583" s="7" t="n">
        <x:v>1</x:v>
      </x:c>
      <x:c r="L1583" s="8" t="n">
        <x:v>2.41</x:v>
      </x:c>
      <x:c r="M1583" s="9" t="n">
        <x:v>0</x:v>
      </x:c>
      <x:c r="N1583" s="2" t="str">
        <x:v>a</x:v>
      </x:c>
      <x:c r="O1583" s="2" t="n">
        <x:v>1</x:v>
      </x:c>
      <x:c r="P1583" s="2" t="n">
        <x:v>100</x:v>
      </x:c>
      <x:c r="Q1583" s="2" t="str">
        <x:v>Higher PO cost</x:v>
      </x:c>
      <x:c r="R1583" s="2" t="str">
        <x:v>Incoming active PO</x:v>
      </x:c>
      <x:c r="S1583" s="12" t="n">
        <x:f>IF(AND(ISNUMBER(G1583),G1583&gt;0,G1583&lt;=Summary!$E$5,I1583&gt;0),I1583*K1583,0)</x:f>
        <x:v>0</x:v>
      </x:c>
      <x:c r="T1583" s="12" t="n">
        <x:f>MIN(S1583,MAX(0,'Inventory detail'!E171-SUM(S1580:S1582)))</x:f>
        <x:v>0</x:v>
      </x:c>
      <x:c r="U1583" s="12" t="n">
        <x:f>IF(O1583=1,J1583*K1583,0)</x:f>
        <x:v>12000</x:v>
      </x:c>
      <x:c r="V1583" s="13" t="n">
        <x:f>IF(O1583=0,"",IF(H1583="","",MAX(H1583,Summary!$E$5)))</x:f>
        <x:v>46346</x:v>
      </x:c>
      <x:c r="W1583" s="12" t="n">
        <x:f>IF(Q1583="Baseline PO cost",U1583,0)</x:f>
        <x:v>0</x:v>
      </x:c>
      <x:c r="X1583" s="12" t="n">
        <x:f>IF(Q1583="Higher PO cost",U1583,0)</x:f>
        <x:v>12000</x:v>
      </x:c>
      <x:c r="Y1583" s="12" t="n">
        <x:f>IF(Q1583="Unclassified",U1583,0)</x:f>
        <x:v>0</x:v>
      </x:c>
    </x:row>
    <x:row r="1584" ht="22" customHeight="1">
      <x:c r="A1584" s="2" t="str">
        <x:v>POUC</x:v>
      </x:c>
      <x:c r="B1584" s="2" t="str">
        <x:v>10</x:v>
      </x:c>
      <x:c r="C1584" s="2" t="str">
        <x:v>PRC5</x:v>
      </x:c>
      <x:c r="D1584" s="2" t="str">
        <x:v>1059605</x:v>
      </x:c>
      <x:c r="E1584" s="2" t="str">
        <x:v>0</x:v>
      </x:c>
      <x:c r="F1584" s="2" t="str">
        <x:v>1</x:v>
      </x:c>
      <x:c r="G1584" s="10" t="n">
        <x:v>46076</x:v>
      </x:c>
      <x:c r="H1584" s="10" t="n">
        <x:v>46073</x:v>
      </x:c>
      <x:c r="I1584" s="7" t="n">
        <x:v>10000</x:v>
      </x:c>
      <x:c r="J1584" s="7" t="n">
        <x:v>10000</x:v>
      </x:c>
      <x:c r="K1584" s="7" t="n">
        <x:v>1</x:v>
      </x:c>
      <x:c r="L1584" s="8" t="n">
        <x:v>0.58</x:v>
      </x:c>
      <x:c r="M1584" s="9" t="n">
        <x:v>98</x:v>
      </x:c>
      <x:c r="N1584" s="2" t="str">
        <x:v>i</x:v>
      </x:c>
      <x:c r="O1584" s="2" t="n">
        <x:v>0</x:v>
      </x:c>
      <x:c r="P1584" s="2" t="n">
        <x:v>100</x:v>
      </x:c>
      <x:c r="Q1584" s="2" t="str">
        <x:v>Baseline PO cost</x:v>
      </x:c>
      <x:c r="R1584" s="2" t="str">
        <x:v>Received</x:v>
      </x:c>
      <x:c r="S1584" s="12" t="n">
        <x:f>IF(AND(ISNUMBER(G1584),G1584&gt;0,G1584&lt;=Summary!$E$5,I1584&gt;0),I1584*K1584,0)</x:f>
        <x:v>10000</x:v>
      </x:c>
      <x:c r="T1584" s="12" t="n">
        <x:f>MIN(S1584,MAX(0,'Inventory detail'!E320-0))</x:f>
        <x:v>9900</x:v>
      </x:c>
      <x:c r="U1584" s="12" t="n">
        <x:f>IF(O1584=1,J1584*K1584,0)</x:f>
        <x:v>0</x:v>
      </x:c>
      <x:c r="V1584" s="13" t="str">
        <x:f>IF(O1584=0,"",IF(H1584="","",MAX(H1584,Summary!$E$5)))</x:f>
      </x:c>
      <x:c r="W1584" s="12" t="n">
        <x:f>IF(Q1584="Baseline PO cost",U1584,0)</x:f>
        <x:v>0</x:v>
      </x:c>
      <x:c r="X1584" s="12" t="n">
        <x:f>IF(Q1584="Higher PO cost",U1584,0)</x:f>
        <x:v>0</x:v>
      </x:c>
      <x:c r="Y1584" s="12" t="n">
        <x:f>IF(Q1584="Unclassified",U1584,0)</x:f>
        <x:v>0</x:v>
      </x:c>
    </x:row>
    <x:row r="1585" ht="22" customHeight="1">
      <x:c r="A1585" s="2" t="str">
        <x:v>POUC</x:v>
      </x:c>
      <x:c r="B1585" s="2" t="str">
        <x:v>10</x:v>
      </x:c>
      <x:c r="C1585" s="2" t="str">
        <x:v>RMEN10</x:v>
      </x:c>
      <x:c r="D1585" s="2" t="str">
        <x:v>1060256</x:v>
      </x:c>
      <x:c r="E1585" s="2" t="str">
        <x:v>0</x:v>
      </x:c>
      <x:c r="F1585" s="2" t="str">
        <x:v>33</x:v>
      </x:c>
      <x:c r="G1585" s="10" t="n">
        <x:v>46202</x:v>
      </x:c>
      <x:c r="H1585" s="10" t="n">
        <x:v>46206</x:v>
      </x:c>
      <x:c r="I1585" s="7" t="n">
        <x:v>500</x:v>
      </x:c>
      <x:c r="J1585" s="7" t="n">
        <x:v>500</x:v>
      </x:c>
      <x:c r="K1585" s="7" t="n">
        <x:v>1</x:v>
      </x:c>
      <x:c r="L1585" s="8" t="n">
        <x:v>16.96</x:v>
      </x:c>
      <x:c r="M1585" s="9" t="n">
        <x:v>143.75</x:v>
      </x:c>
      <x:c r="N1585" s="2" t="str">
        <x:v>i</x:v>
      </x:c>
      <x:c r="O1585" s="2" t="n">
        <x:v>0</x:v>
      </x:c>
      <x:c r="P1585" s="2" t="n">
        <x:v>100</x:v>
      </x:c>
      <x:c r="Q1585" s="2" t="str">
        <x:v>Baseline PO cost</x:v>
      </x:c>
      <x:c r="R1585" s="2" t="str">
        <x:v>Received</x:v>
      </x:c>
      <x:c r="S1585" s="12" t="n">
        <x:f>IF(AND(ISNUMBER(G1585),G1585&gt;0,G1585&lt;=Summary!$E$5,I1585&gt;0),I1585*K1585,0)</x:f>
        <x:v>500</x:v>
      </x:c>
      <x:c r="T1585" s="12" t="n">
        <x:f>MIN(S1585,MAX(0,'Inventory detail'!E82-0))</x:f>
        <x:v>0</x:v>
      </x:c>
      <x:c r="U1585" s="12" t="n">
        <x:f>IF(O1585=1,J1585*K1585,0)</x:f>
        <x:v>0</x:v>
      </x:c>
      <x:c r="V1585" s="13" t="str">
        <x:f>IF(O1585=0,"",IF(H1585="","",MAX(H1585,Summary!$E$5)))</x:f>
      </x:c>
      <x:c r="W1585" s="12" t="n">
        <x:f>IF(Q1585="Baseline PO cost",U1585,0)</x:f>
        <x:v>0</x:v>
      </x:c>
      <x:c r="X1585" s="12" t="n">
        <x:f>IF(Q1585="Higher PO cost",U1585,0)</x:f>
        <x:v>0</x:v>
      </x:c>
      <x:c r="Y1585" s="12" t="n">
        <x:f>IF(Q1585="Unclassified",U1585,0)</x:f>
        <x:v>0</x:v>
      </x:c>
    </x:row>
    <x:row r="1586" ht="22" customHeight="1">
      <x:c r="A1586" s="2" t="str">
        <x:v>POUC</x:v>
      </x:c>
      <x:c r="B1586" s="2" t="str">
        <x:v>10</x:v>
      </x:c>
      <x:c r="C1586" s="2" t="str">
        <x:v>RMEN10</x:v>
      </x:c>
      <x:c r="D1586" s="2" t="str">
        <x:v>1061100</x:v>
      </x:c>
      <x:c r="E1586" s="2" t="str">
        <x:v>0</x:v>
      </x:c>
      <x:c r="F1586" s="2" t="str">
        <x:v>35</x:v>
      </x:c>
      <x:c r="G1586" s="10"/>
      <x:c r="H1586" s="10" t="n">
        <x:v>46346</x:v>
      </x:c>
      <x:c r="I1586" s="7" t="n">
        <x:v>13000</x:v>
      </x:c>
      <x:c r="J1586" s="7" t="n">
        <x:v>13000</x:v>
      </x:c>
      <x:c r="K1586" s="7" t="n">
        <x:v>1</x:v>
      </x:c>
      <x:c r="L1586" s="8" t="n">
        <x:v>19</x:v>
      </x:c>
      <x:c r="M1586" s="9" t="n">
        <x:v>0</x:v>
      </x:c>
      <x:c r="N1586" s="2" t="str">
        <x:v>a</x:v>
      </x:c>
      <x:c r="O1586" s="2" t="n">
        <x:v>1</x:v>
      </x:c>
      <x:c r="P1586" s="2" t="n">
        <x:v>100</x:v>
      </x:c>
      <x:c r="Q1586" s="2" t="str">
        <x:v>Higher PO cost</x:v>
      </x:c>
      <x:c r="R1586" s="2" t="str">
        <x:v>Incoming active PO</x:v>
      </x:c>
      <x:c r="S1586" s="12" t="n">
        <x:f>IF(AND(ISNUMBER(G1586),G1586&gt;0,G1586&lt;=Summary!$E$5,I1586&gt;0),I1586*K1586,0)</x:f>
        <x:v>0</x:v>
      </x:c>
      <x:c r="T1586" s="12" t="n">
        <x:f>MIN(S1586,MAX(0,'Inventory detail'!E82-SUM(S1585:S1585)))</x:f>
        <x:v>0</x:v>
      </x:c>
      <x:c r="U1586" s="12" t="n">
        <x:f>IF(O1586=1,J1586*K1586,0)</x:f>
        <x:v>13000</x:v>
      </x:c>
      <x:c r="V1586" s="13" t="n">
        <x:f>IF(O1586=0,"",IF(H1586="","",MAX(H1586,Summary!$E$5)))</x:f>
        <x:v>46346</x:v>
      </x:c>
      <x:c r="W1586" s="12" t="n">
        <x:f>IF(Q1586="Baseline PO cost",U1586,0)</x:f>
        <x:v>0</x:v>
      </x:c>
      <x:c r="X1586" s="12" t="n">
        <x:f>IF(Q1586="Higher PO cost",U1586,0)</x:f>
        <x:v>13000</x:v>
      </x:c>
      <x:c r="Y1586" s="12" t="n">
        <x:f>IF(Q1586="Unclassified",U1586,0)</x:f>
        <x:v>0</x:v>
      </x:c>
    </x:row>
    <x:row r="1587" ht="22" customHeight="1">
      <x:c r="A1587" s="2" t="str">
        <x:v>POUC</x:v>
      </x:c>
      <x:c r="B1587" s="2" t="str">
        <x:v>10</x:v>
      </x:c>
      <x:c r="C1587" s="2" t="str">
        <x:v>RMEN10</x:v>
      </x:c>
      <x:c r="D1587" s="2" t="str">
        <x:v>1060623</x:v>
      </x:c>
      <x:c r="E1587" s="2" t="str">
        <x:v>0</x:v>
      </x:c>
      <x:c r="F1587" s="2" t="str">
        <x:v>32</x:v>
      </x:c>
      <x:c r="G1587" s="10"/>
      <x:c r="H1587" s="10" t="n">
        <x:v>46325</x:v>
      </x:c>
      <x:c r="I1587" s="7" t="n">
        <x:v>12000</x:v>
      </x:c>
      <x:c r="J1587" s="7" t="n">
        <x:v>12000</x:v>
      </x:c>
      <x:c r="K1587" s="7" t="n">
        <x:v>1</x:v>
      </x:c>
      <x:c r="L1587" s="8" t="n">
        <x:v>19</x:v>
      </x:c>
      <x:c r="M1587" s="9" t="n">
        <x:v>0</x:v>
      </x:c>
      <x:c r="N1587" s="2" t="str">
        <x:v>a</x:v>
      </x:c>
      <x:c r="O1587" s="2" t="n">
        <x:v>1</x:v>
      </x:c>
      <x:c r="P1587" s="2" t="n">
        <x:v>100</x:v>
      </x:c>
      <x:c r="Q1587" s="2" t="str">
        <x:v>Higher PO cost</x:v>
      </x:c>
      <x:c r="R1587" s="2" t="str">
        <x:v>Incoming active PO</x:v>
      </x:c>
      <x:c r="S1587" s="12" t="n">
        <x:f>IF(AND(ISNUMBER(G1587),G1587&gt;0,G1587&lt;=Summary!$E$5,I1587&gt;0),I1587*K1587,0)</x:f>
        <x:v>0</x:v>
      </x:c>
      <x:c r="T1587" s="12" t="n">
        <x:f>MIN(S1587,MAX(0,'Inventory detail'!E82-SUM(S1585:S1586)))</x:f>
        <x:v>0</x:v>
      </x:c>
      <x:c r="U1587" s="12" t="n">
        <x:f>IF(O1587=1,J1587*K1587,0)</x:f>
        <x:v>12000</x:v>
      </x:c>
      <x:c r="V1587" s="13" t="n">
        <x:f>IF(O1587=0,"",IF(H1587="","",MAX(H1587,Summary!$E$5)))</x:f>
        <x:v>46325</x:v>
      </x:c>
      <x:c r="W1587" s="12" t="n">
        <x:f>IF(Q1587="Baseline PO cost",U1587,0)</x:f>
        <x:v>0</x:v>
      </x:c>
      <x:c r="X1587" s="12" t="n">
        <x:f>IF(Q1587="Higher PO cost",U1587,0)</x:f>
        <x:v>12000</x:v>
      </x:c>
      <x:c r="Y1587" s="12" t="n">
        <x:f>IF(Q1587="Unclassified",U1587,0)</x:f>
        <x:v>0</x:v>
      </x:c>
    </x:row>
    <x:row r="1588" ht="22" customHeight="1">
      <x:c r="A1588" s="2" t="str">
        <x:v>POUC</x:v>
      </x:c>
      <x:c r="B1588" s="2" t="str">
        <x:v>10</x:v>
      </x:c>
      <x:c r="C1588" s="2" t="str">
        <x:v>RMEN3</x:v>
      </x:c>
      <x:c r="D1588" s="2" t="str">
        <x:v>1059605</x:v>
      </x:c>
      <x:c r="E1588" s="2" t="str">
        <x:v>0</x:v>
      </x:c>
      <x:c r="F1588" s="2" t="str">
        <x:v>13</x:v>
      </x:c>
      <x:c r="G1588" s="10" t="n">
        <x:v>46076</x:v>
      </x:c>
      <x:c r="H1588" s="10" t="n">
        <x:v>46073</x:v>
      </x:c>
      <x:c r="I1588" s="7" t="n">
        <x:v>10000</x:v>
      </x:c>
      <x:c r="J1588" s="7" t="n">
        <x:v>10000</x:v>
      </x:c>
      <x:c r="K1588" s="7" t="n">
        <x:v>1</x:v>
      </x:c>
      <x:c r="L1588" s="8" t="n">
        <x:v>5.13</x:v>
      </x:c>
      <x:c r="M1588" s="9" t="n">
        <x:v>869</x:v>
      </x:c>
      <x:c r="N1588" s="2" t="str">
        <x:v>i</x:v>
      </x:c>
      <x:c r="O1588" s="2" t="n">
        <x:v>0</x:v>
      </x:c>
      <x:c r="P1588" s="2" t="n">
        <x:v>100</x:v>
      </x:c>
      <x:c r="Q1588" s="2" t="str">
        <x:v>Baseline PO cost</x:v>
      </x:c>
      <x:c r="R1588" s="2" t="str">
        <x:v>Received</x:v>
      </x:c>
      <x:c r="S1588" s="12" t="n">
        <x:f>IF(AND(ISNUMBER(G1588),G1588&gt;0,G1588&lt;=Summary!$E$5,I1588&gt;0),I1588*K1588,0)</x:f>
        <x:v>10000</x:v>
      </x:c>
      <x:c r="T1588" s="12" t="n">
        <x:f>MIN(S1588,MAX(0,'Inventory detail'!E260-0))</x:f>
        <x:v>8800</x:v>
      </x:c>
      <x:c r="U1588" s="12" t="n">
        <x:f>IF(O1588=1,J1588*K1588,0)</x:f>
        <x:v>0</x:v>
      </x:c>
      <x:c r="V1588" s="13" t="str">
        <x:f>IF(O1588=0,"",IF(H1588="","",MAX(H1588,Summary!$E$5)))</x:f>
      </x:c>
      <x:c r="W1588" s="12" t="n">
        <x:f>IF(Q1588="Baseline PO cost",U1588,0)</x:f>
        <x:v>0</x:v>
      </x:c>
      <x:c r="X1588" s="12" t="n">
        <x:f>IF(Q1588="Higher PO cost",U1588,0)</x:f>
        <x:v>0</x:v>
      </x:c>
      <x:c r="Y1588" s="12" t="n">
        <x:f>IF(Q1588="Unclassified",U1588,0)</x:f>
        <x:v>0</x:v>
      </x:c>
    </x:row>
    <x:row r="1589" ht="22" customHeight="1">
      <x:c r="A1589" s="2" t="str">
        <x:v>POUC</x:v>
      </x:c>
      <x:c r="B1589" s="2" t="str">
        <x:v>10</x:v>
      </x:c>
      <x:c r="C1589" s="2" t="str">
        <x:v>RMEN5</x:v>
      </x:c>
      <x:c r="D1589" s="2" t="str">
        <x:v>1060256</x:v>
      </x:c>
      <x:c r="E1589" s="2" t="str">
        <x:v>0</x:v>
      </x:c>
      <x:c r="F1589" s="2" t="str">
        <x:v>24</x:v>
      </x:c>
      <x:c r="G1589" s="10" t="n">
        <x:v>46202</x:v>
      </x:c>
      <x:c r="H1589" s="10" t="n">
        <x:v>46206</x:v>
      </x:c>
      <x:c r="I1589" s="7" t="n">
        <x:v>14000</x:v>
      </x:c>
      <x:c r="J1589" s="7" t="n">
        <x:v>14000</x:v>
      </x:c>
      <x:c r="K1589" s="7" t="n">
        <x:v>1</x:v>
      </x:c>
      <x:c r="L1589" s="8" t="n">
        <x:v>8.09</x:v>
      </x:c>
      <x:c r="M1589" s="9" t="n">
        <x:v>1920.8</x:v>
      </x:c>
      <x:c r="N1589" s="2" t="str">
        <x:v>i</x:v>
      </x:c>
      <x:c r="O1589" s="2" t="n">
        <x:v>0</x:v>
      </x:c>
      <x:c r="P1589" s="2" t="n">
        <x:v>100</x:v>
      </x:c>
      <x:c r="Q1589" s="2" t="str">
        <x:v>Baseline PO cost</x:v>
      </x:c>
      <x:c r="R1589" s="2" t="str">
        <x:v>Received</x:v>
      </x:c>
      <x:c r="S1589" s="12" t="n">
        <x:f>IF(AND(ISNUMBER(G1589),G1589&gt;0,G1589&lt;=Summary!$E$5,I1589&gt;0),I1589*K1589,0)</x:f>
        <x:v>14000</x:v>
      </x:c>
      <x:c r="T1589" s="12" t="n">
        <x:f>MIN(S1589,MAX(0,'Inventory detail'!E62-0))</x:f>
        <x:v>5100</x:v>
      </x:c>
      <x:c r="U1589" s="12" t="n">
        <x:f>IF(O1589=1,J1589*K1589,0)</x:f>
        <x:v>0</x:v>
      </x:c>
      <x:c r="V1589" s="13" t="str">
        <x:f>IF(O1589=0,"",IF(H1589="","",MAX(H1589,Summary!$E$5)))</x:f>
      </x:c>
      <x:c r="W1589" s="12" t="n">
        <x:f>IF(Q1589="Baseline PO cost",U1589,0)</x:f>
        <x:v>0</x:v>
      </x:c>
      <x:c r="X1589" s="12" t="n">
        <x:f>IF(Q1589="Higher PO cost",U1589,0)</x:f>
        <x:v>0</x:v>
      </x:c>
      <x:c r="Y1589" s="12" t="n">
        <x:f>IF(Q1589="Unclassified",U1589,0)</x:f>
        <x:v>0</x:v>
      </x:c>
    </x:row>
    <x:row r="1590" ht="22" customHeight="1">
      <x:c r="A1590" s="2" t="str">
        <x:v>POUC</x:v>
      </x:c>
      <x:c r="B1590" s="2" t="str">
        <x:v>10</x:v>
      </x:c>
      <x:c r="C1590" s="2" t="str">
        <x:v>RMEN5</x:v>
      </x:c>
      <x:c r="D1590" s="2" t="str">
        <x:v>1059854</x:v>
      </x:c>
      <x:c r="E1590" s="2" t="str">
        <x:v>0</x:v>
      </x:c>
      <x:c r="F1590" s="2" t="str">
        <x:v>19</x:v>
      </x:c>
      <x:c r="G1590" s="10" t="n">
        <x:v>46094</x:v>
      </x:c>
      <x:c r="H1590" s="10" t="n">
        <x:v>46108</x:v>
      </x:c>
      <x:c r="I1590" s="7" t="n">
        <x:v>15000</x:v>
      </x:c>
      <x:c r="J1590" s="7" t="n">
        <x:v>15000</x:v>
      </x:c>
      <x:c r="K1590" s="7" t="n">
        <x:v>1</x:v>
      </x:c>
      <x:c r="L1590" s="8" t="n">
        <x:v>8.09</x:v>
      </x:c>
      <x:c r="M1590" s="9" t="n">
        <x:v>2058</x:v>
      </x:c>
      <x:c r="N1590" s="2" t="str">
        <x:v>i</x:v>
      </x:c>
      <x:c r="O1590" s="2" t="n">
        <x:v>0</x:v>
      </x:c>
      <x:c r="P1590" s="2" t="n">
        <x:v>100</x:v>
      </x:c>
      <x:c r="Q1590" s="2" t="str">
        <x:v>Baseline PO cost</x:v>
      </x:c>
      <x:c r="R1590" s="2" t="str">
        <x:v>Received</x:v>
      </x:c>
      <x:c r="S1590" s="12" t="n">
        <x:f>IF(AND(ISNUMBER(G1590),G1590&gt;0,G1590&lt;=Summary!$E$5,I1590&gt;0),I1590*K1590,0)</x:f>
        <x:v>15000</x:v>
      </x:c>
      <x:c r="T1590" s="12" t="n">
        <x:f>MIN(S1590,MAX(0,'Inventory detail'!E62-SUM(S1589:S1589)))</x:f>
        <x:v>0</x:v>
      </x:c>
      <x:c r="U1590" s="12" t="n">
        <x:f>IF(O1590=1,J1590*K1590,0)</x:f>
        <x:v>0</x:v>
      </x:c>
      <x:c r="V1590" s="13" t="str">
        <x:f>IF(O1590=0,"",IF(H1590="","",MAX(H1590,Summary!$E$5)))</x:f>
      </x:c>
      <x:c r="W1590" s="12" t="n">
        <x:f>IF(Q1590="Baseline PO cost",U1590,0)</x:f>
        <x:v>0</x:v>
      </x:c>
      <x:c r="X1590" s="12" t="n">
        <x:f>IF(Q1590="Higher PO cost",U1590,0)</x:f>
        <x:v>0</x:v>
      </x:c>
      <x:c r="Y1590" s="12" t="n">
        <x:f>IF(Q1590="Unclassified",U1590,0)</x:f>
        <x:v>0</x:v>
      </x:c>
    </x:row>
    <x:row r="1591" ht="22" customHeight="1">
      <x:c r="A1591" s="2" t="str">
        <x:v>POUC</x:v>
      </x:c>
      <x:c r="B1591" s="2" t="str">
        <x:v>10</x:v>
      </x:c>
      <x:c r="C1591" s="2" t="str">
        <x:v>RMEN5</x:v>
      </x:c>
      <x:c r="D1591" s="2" t="str">
        <x:v>1059605</x:v>
      </x:c>
      <x:c r="E1591" s="2" t="str">
        <x:v>0</x:v>
      </x:c>
      <x:c r="F1591" s="2" t="str">
        <x:v>14</x:v>
      </x:c>
      <x:c r="G1591" s="10" t="n">
        <x:v>46076</x:v>
      </x:c>
      <x:c r="H1591" s="10" t="n">
        <x:v>46073</x:v>
      </x:c>
      <x:c r="I1591" s="7" t="n">
        <x:v>20000</x:v>
      </x:c>
      <x:c r="J1591" s="7" t="n">
        <x:v>20000</x:v>
      </x:c>
      <x:c r="K1591" s="7" t="n">
        <x:v>1</x:v>
      </x:c>
      <x:c r="L1591" s="8" t="n">
        <x:v>8.09</x:v>
      </x:c>
      <x:c r="M1591" s="9" t="n">
        <x:v>2744</x:v>
      </x:c>
      <x:c r="N1591" s="2" t="str">
        <x:v>i</x:v>
      </x:c>
      <x:c r="O1591" s="2" t="n">
        <x:v>0</x:v>
      </x:c>
      <x:c r="P1591" s="2" t="n">
        <x:v>100</x:v>
      </x:c>
      <x:c r="Q1591" s="2" t="str">
        <x:v>Baseline PO cost</x:v>
      </x:c>
      <x:c r="R1591" s="2" t="str">
        <x:v>Received</x:v>
      </x:c>
      <x:c r="S1591" s="12" t="n">
        <x:f>IF(AND(ISNUMBER(G1591),G1591&gt;0,G1591&lt;=Summary!$E$5,I1591&gt;0),I1591*K1591,0)</x:f>
        <x:v>20000</x:v>
      </x:c>
      <x:c r="T1591" s="12" t="n">
        <x:f>MIN(S1591,MAX(0,'Inventory detail'!E62-SUM(S1589:S1590)))</x:f>
        <x:v>0</x:v>
      </x:c>
      <x:c r="U1591" s="12" t="n">
        <x:f>IF(O1591=1,J1591*K1591,0)</x:f>
        <x:v>0</x:v>
      </x:c>
      <x:c r="V1591" s="13" t="str">
        <x:f>IF(O1591=0,"",IF(H1591="","",MAX(H1591,Summary!$E$5)))</x:f>
      </x:c>
      <x:c r="W1591" s="12" t="n">
        <x:f>IF(Q1591="Baseline PO cost",U1591,0)</x:f>
        <x:v>0</x:v>
      </x:c>
      <x:c r="X1591" s="12" t="n">
        <x:f>IF(Q1591="Higher PO cost",U1591,0)</x:f>
        <x:v>0</x:v>
      </x:c>
      <x:c r="Y1591" s="12" t="n">
        <x:f>IF(Q1591="Unclassified",U1591,0)</x:f>
        <x:v>0</x:v>
      </x:c>
    </x:row>
    <x:row r="1592" ht="22" customHeight="1">
      <x:c r="A1592" s="2" t="str">
        <x:v>POUC</x:v>
      </x:c>
      <x:c r="B1592" s="2" t="str">
        <x:v>10</x:v>
      </x:c>
      <x:c r="C1592" s="2" t="str">
        <x:v>RMEN5</x:v>
      </x:c>
      <x:c r="D1592" s="2" t="str">
        <x:v>1061100</x:v>
      </x:c>
      <x:c r="E1592" s="2" t="str">
        <x:v>0</x:v>
      </x:c>
      <x:c r="F1592" s="2" t="str">
        <x:v>26</x:v>
      </x:c>
      <x:c r="G1592" s="10"/>
      <x:c r="H1592" s="10" t="n">
        <x:v>46346</x:v>
      </x:c>
      <x:c r="I1592" s="7" t="n">
        <x:v>30000</x:v>
      </x:c>
      <x:c r="J1592" s="7" t="n">
        <x:v>30000</x:v>
      </x:c>
      <x:c r="K1592" s="7" t="n">
        <x:v>1</x:v>
      </x:c>
      <x:c r="L1592" s="8" t="n">
        <x:v>9.06</x:v>
      </x:c>
      <x:c r="M1592" s="9" t="n">
        <x:v>0</x:v>
      </x:c>
      <x:c r="N1592" s="2" t="str">
        <x:v>a</x:v>
      </x:c>
      <x:c r="O1592" s="2" t="n">
        <x:v>1</x:v>
      </x:c>
      <x:c r="P1592" s="2" t="n">
        <x:v>100</x:v>
      </x:c>
      <x:c r="Q1592" s="2" t="str">
        <x:v>Higher PO cost</x:v>
      </x:c>
      <x:c r="R1592" s="2" t="str">
        <x:v>Incoming active PO</x:v>
      </x:c>
      <x:c r="S1592" s="12" t="n">
        <x:f>IF(AND(ISNUMBER(G1592),G1592&gt;0,G1592&lt;=Summary!$E$5,I1592&gt;0),I1592*K1592,0)</x:f>
        <x:v>0</x:v>
      </x:c>
      <x:c r="T1592" s="12" t="n">
        <x:f>MIN(S1592,MAX(0,'Inventory detail'!E62-SUM(S1589:S1591)))</x:f>
        <x:v>0</x:v>
      </x:c>
      <x:c r="U1592" s="12" t="n">
        <x:f>IF(O1592=1,J1592*K1592,0)</x:f>
        <x:v>30000</x:v>
      </x:c>
      <x:c r="V1592" s="13" t="n">
        <x:f>IF(O1592=0,"",IF(H1592="","",MAX(H1592,Summary!$E$5)))</x:f>
        <x:v>46346</x:v>
      </x:c>
      <x:c r="W1592" s="12" t="n">
        <x:f>IF(Q1592="Baseline PO cost",U1592,0)</x:f>
        <x:v>0</x:v>
      </x:c>
      <x:c r="X1592" s="12" t="n">
        <x:f>IF(Q1592="Higher PO cost",U1592,0)</x:f>
        <x:v>30000</x:v>
      </x:c>
      <x:c r="Y1592" s="12" t="n">
        <x:f>IF(Q1592="Unclassified",U1592,0)</x:f>
        <x:v>0</x:v>
      </x:c>
    </x:row>
    <x:row r="1593" ht="22" customHeight="1">
      <x:c r="A1593" s="2" t="str">
        <x:v>POUC</x:v>
      </x:c>
      <x:c r="B1593" s="2" t="str">
        <x:v>10</x:v>
      </x:c>
      <x:c r="C1593" s="2" t="str">
        <x:v>RMEN5</x:v>
      </x:c>
      <x:c r="D1593" s="2" t="str">
        <x:v>1060623</x:v>
      </x:c>
      <x:c r="E1593" s="2" t="str">
        <x:v>0</x:v>
      </x:c>
      <x:c r="F1593" s="2" t="str">
        <x:v>23</x:v>
      </x:c>
      <x:c r="G1593" s="10"/>
      <x:c r="H1593" s="10" t="n">
        <x:v>46325</x:v>
      </x:c>
      <x:c r="I1593" s="7" t="n">
        <x:v>8000</x:v>
      </x:c>
      <x:c r="J1593" s="7" t="n">
        <x:v>8000</x:v>
      </x:c>
      <x:c r="K1593" s="7" t="n">
        <x:v>1</x:v>
      </x:c>
      <x:c r="L1593" s="8" t="n">
        <x:v>9.06</x:v>
      </x:c>
      <x:c r="M1593" s="9" t="n">
        <x:v>0</x:v>
      </x:c>
      <x:c r="N1593" s="2" t="str">
        <x:v>a</x:v>
      </x:c>
      <x:c r="O1593" s="2" t="n">
        <x:v>1</x:v>
      </x:c>
      <x:c r="P1593" s="2" t="n">
        <x:v>100</x:v>
      </x:c>
      <x:c r="Q1593" s="2" t="str">
        <x:v>Higher PO cost</x:v>
      </x:c>
      <x:c r="R1593" s="2" t="str">
        <x:v>Incoming active PO</x:v>
      </x:c>
      <x:c r="S1593" s="12" t="n">
        <x:f>IF(AND(ISNUMBER(G1593),G1593&gt;0,G1593&lt;=Summary!$E$5,I1593&gt;0),I1593*K1593,0)</x:f>
        <x:v>0</x:v>
      </x:c>
      <x:c r="T1593" s="12" t="n">
        <x:f>MIN(S1593,MAX(0,'Inventory detail'!E62-SUM(S1589:S1592)))</x:f>
        <x:v>0</x:v>
      </x:c>
      <x:c r="U1593" s="12" t="n">
        <x:f>IF(O1593=1,J1593*K1593,0)</x:f>
        <x:v>8000</x:v>
      </x:c>
      <x:c r="V1593" s="13" t="n">
        <x:f>IF(O1593=0,"",IF(H1593="","",MAX(H1593,Summary!$E$5)))</x:f>
        <x:v>46325</x:v>
      </x:c>
      <x:c r="W1593" s="12" t="n">
        <x:f>IF(Q1593="Baseline PO cost",U1593,0)</x:f>
        <x:v>0</x:v>
      </x:c>
      <x:c r="X1593" s="12" t="n">
        <x:f>IF(Q1593="Higher PO cost",U1593,0)</x:f>
        <x:v>8000</x:v>
      </x:c>
      <x:c r="Y1593" s="12" t="n">
        <x:f>IF(Q1593="Unclassified",U1593,0)</x:f>
        <x:v>0</x:v>
      </x:c>
    </x:row>
    <x:row r="1594" ht="22" customHeight="1">
      <x:c r="A1594" s="2" t="str">
        <x:v>POUC</x:v>
      </x:c>
      <x:c r="B1594" s="2" t="str">
        <x:v>10</x:v>
      </x:c>
      <x:c r="C1594" s="2" t="str">
        <x:v>RMEN7</x:v>
      </x:c>
      <x:c r="D1594" s="2" t="str">
        <x:v>1060256</x:v>
      </x:c>
      <x:c r="E1594" s="2" t="str">
        <x:v>0</x:v>
      </x:c>
      <x:c r="F1594" s="2" t="str">
        <x:v>30</x:v>
      </x:c>
      <x:c r="G1594" s="10" t="n">
        <x:v>46202</x:v>
      </x:c>
      <x:c r="H1594" s="10" t="n">
        <x:v>46206</x:v>
      </x:c>
      <x:c r="I1594" s="7" t="n">
        <x:v>6000</x:v>
      </x:c>
      <x:c r="J1594" s="7" t="n">
        <x:v>6000</x:v>
      </x:c>
      <x:c r="K1594" s="7" t="n">
        <x:v>1</x:v>
      </x:c>
      <x:c r="L1594" s="8" t="n">
        <x:v>11.01</x:v>
      </x:c>
      <x:c r="M1594" s="9" t="n">
        <x:v>1120.2</x:v>
      </x:c>
      <x:c r="N1594" s="2" t="str">
        <x:v>i</x:v>
      </x:c>
      <x:c r="O1594" s="2" t="n">
        <x:v>0</x:v>
      </x:c>
      <x:c r="P1594" s="2" t="n">
        <x:v>100</x:v>
      </x:c>
      <x:c r="Q1594" s="2" t="str">
        <x:v>Baseline PO cost</x:v>
      </x:c>
      <x:c r="R1594" s="2" t="str">
        <x:v>Received</x:v>
      </x:c>
      <x:c r="S1594" s="12" t="n">
        <x:f>IF(AND(ISNUMBER(G1594),G1594&gt;0,G1594&lt;=Summary!$E$5,I1594&gt;0),I1594*K1594,0)</x:f>
        <x:v>6000</x:v>
      </x:c>
      <x:c r="T1594" s="12" t="n">
        <x:f>MIN(S1594,MAX(0,'Inventory detail'!E226-0))</x:f>
        <x:v>3900</x:v>
      </x:c>
      <x:c r="U1594" s="12" t="n">
        <x:f>IF(O1594=1,J1594*K1594,0)</x:f>
        <x:v>0</x:v>
      </x:c>
      <x:c r="V1594" s="13" t="str">
        <x:f>IF(O1594=0,"",IF(H1594="","",MAX(H1594,Summary!$E$5)))</x:f>
      </x:c>
      <x:c r="W1594" s="12" t="n">
        <x:f>IF(Q1594="Baseline PO cost",U1594,0)</x:f>
        <x:v>0</x:v>
      </x:c>
      <x:c r="X1594" s="12" t="n">
        <x:f>IF(Q1594="Higher PO cost",U1594,0)</x:f>
        <x:v>0</x:v>
      </x:c>
      <x:c r="Y1594" s="12" t="n">
        <x:f>IF(Q1594="Unclassified",U1594,0)</x:f>
        <x:v>0</x:v>
      </x:c>
    </x:row>
    <x:row r="1595" ht="22" customHeight="1">
      <x:c r="A1595" s="2" t="str">
        <x:v>POUC</x:v>
      </x:c>
      <x:c r="B1595" s="2" t="str">
        <x:v>10</x:v>
      </x:c>
      <x:c r="C1595" s="2" t="str">
        <x:v>RMEN7</x:v>
      </x:c>
      <x:c r="D1595" s="2" t="str">
        <x:v>1059854</x:v>
      </x:c>
      <x:c r="E1595" s="2" t="str">
        <x:v>0</x:v>
      </x:c>
      <x:c r="F1595" s="2" t="str">
        <x:v>27</x:v>
      </x:c>
      <x:c r="G1595" s="10" t="n">
        <x:v>46094</x:v>
      </x:c>
      <x:c r="H1595" s="10" t="n">
        <x:v>46108</x:v>
      </x:c>
      <x:c r="I1595" s="7" t="n">
        <x:v>1200</x:v>
      </x:c>
      <x:c r="J1595" s="7" t="n">
        <x:v>1200</x:v>
      </x:c>
      <x:c r="K1595" s="7" t="n">
        <x:v>1</x:v>
      </x:c>
      <x:c r="L1595" s="8" t="n">
        <x:v>11.01</x:v>
      </x:c>
      <x:c r="M1595" s="9" t="n">
        <x:v>224.04</x:v>
      </x:c>
      <x:c r="N1595" s="2" t="str">
        <x:v>i</x:v>
      </x:c>
      <x:c r="O1595" s="2" t="n">
        <x:v>0</x:v>
      </x:c>
      <x:c r="P1595" s="2" t="n">
        <x:v>100</x:v>
      </x:c>
      <x:c r="Q1595" s="2" t="str">
        <x:v>Baseline PO cost</x:v>
      </x:c>
      <x:c r="R1595" s="2" t="str">
        <x:v>Received</x:v>
      </x:c>
      <x:c r="S1595" s="12" t="n">
        <x:f>IF(AND(ISNUMBER(G1595),G1595&gt;0,G1595&lt;=Summary!$E$5,I1595&gt;0),I1595*K1595,0)</x:f>
        <x:v>1200</x:v>
      </x:c>
      <x:c r="T1595" s="12" t="n">
        <x:f>MIN(S1595,MAX(0,'Inventory detail'!E226-SUM(S1594:S1594)))</x:f>
        <x:v>0</x:v>
      </x:c>
      <x:c r="U1595" s="12" t="n">
        <x:f>IF(O1595=1,J1595*K1595,0)</x:f>
        <x:v>0</x:v>
      </x:c>
      <x:c r="V1595" s="13" t="str">
        <x:f>IF(O1595=0,"",IF(H1595="","",MAX(H1595,Summary!$E$5)))</x:f>
      </x:c>
      <x:c r="W1595" s="12" t="n">
        <x:f>IF(Q1595="Baseline PO cost",U1595,0)</x:f>
        <x:v>0</x:v>
      </x:c>
      <x:c r="X1595" s="12" t="n">
        <x:f>IF(Q1595="Higher PO cost",U1595,0)</x:f>
        <x:v>0</x:v>
      </x:c>
      <x:c r="Y1595" s="12" t="n">
        <x:f>IF(Q1595="Unclassified",U1595,0)</x:f>
        <x:v>0</x:v>
      </x:c>
    </x:row>
    <x:row r="1596" ht="22" customHeight="1">
      <x:c r="A1596" s="2" t="str">
        <x:v>POUC</x:v>
      </x:c>
      <x:c r="B1596" s="2" t="str">
        <x:v>10</x:v>
      </x:c>
      <x:c r="C1596" s="2" t="str">
        <x:v>RMEN7</x:v>
      </x:c>
      <x:c r="D1596" s="2" t="str">
        <x:v>1061100</x:v>
      </x:c>
      <x:c r="E1596" s="2" t="str">
        <x:v>0</x:v>
      </x:c>
      <x:c r="F1596" s="2" t="str">
        <x:v>33</x:v>
      </x:c>
      <x:c r="G1596" s="10"/>
      <x:c r="H1596" s="10" t="n">
        <x:v>46346</x:v>
      </x:c>
      <x:c r="I1596" s="7" t="n">
        <x:v>2100</x:v>
      </x:c>
      <x:c r="J1596" s="7" t="n">
        <x:v>2100</x:v>
      </x:c>
      <x:c r="K1596" s="7" t="n">
        <x:v>1</x:v>
      </x:c>
      <x:c r="L1596" s="8" t="n">
        <x:v>12.33</x:v>
      </x:c>
      <x:c r="M1596" s="9" t="n">
        <x:v>0</x:v>
      </x:c>
      <x:c r="N1596" s="2" t="str">
        <x:v>a</x:v>
      </x:c>
      <x:c r="O1596" s="2" t="n">
        <x:v>1</x:v>
      </x:c>
      <x:c r="P1596" s="2" t="n">
        <x:v>100</x:v>
      </x:c>
      <x:c r="Q1596" s="2" t="str">
        <x:v>Higher PO cost</x:v>
      </x:c>
      <x:c r="R1596" s="2" t="str">
        <x:v>Incoming active PO</x:v>
      </x:c>
      <x:c r="S1596" s="12" t="n">
        <x:f>IF(AND(ISNUMBER(G1596),G1596&gt;0,G1596&lt;=Summary!$E$5,I1596&gt;0),I1596*K1596,0)</x:f>
        <x:v>0</x:v>
      </x:c>
      <x:c r="T1596" s="12" t="n">
        <x:f>MIN(S1596,MAX(0,'Inventory detail'!E226-SUM(S1594:S1595)))</x:f>
        <x:v>0</x:v>
      </x:c>
      <x:c r="U1596" s="12" t="n">
        <x:f>IF(O1596=1,J1596*K1596,0)</x:f>
        <x:v>2100</x:v>
      </x:c>
      <x:c r="V1596" s="13" t="n">
        <x:f>IF(O1596=0,"",IF(H1596="","",MAX(H1596,Summary!$E$5)))</x:f>
        <x:v>46346</x:v>
      </x:c>
      <x:c r="W1596" s="12" t="n">
        <x:f>IF(Q1596="Baseline PO cost",U1596,0)</x:f>
        <x:v>0</x:v>
      </x:c>
      <x:c r="X1596" s="12" t="n">
        <x:f>IF(Q1596="Higher PO cost",U1596,0)</x:f>
        <x:v>2100</x:v>
      </x:c>
      <x:c r="Y1596" s="12" t="n">
        <x:f>IF(Q1596="Unclassified",U1596,0)</x:f>
        <x:v>0</x:v>
      </x:c>
    </x:row>
    <x:row r="1597" ht="22" customHeight="1">
      <x:c r="A1597" s="2" t="str">
        <x:v>POUC</x:v>
      </x:c>
      <x:c r="B1597" s="2" t="str">
        <x:v>10</x:v>
      </x:c>
      <x:c r="C1597" s="2" t="str">
        <x:v>SCH7</x:v>
      </x:c>
      <x:c r="D1597" s="2" t="str">
        <x:v>1060623</x:v>
      </x:c>
      <x:c r="E1597" s="2" t="str">
        <x:v>0</x:v>
      </x:c>
      <x:c r="F1597" s="2" t="str">
        <x:v>3</x:v>
      </x:c>
      <x:c r="G1597" s="10"/>
      <x:c r="H1597" s="10" t="n">
        <x:v>46325</x:v>
      </x:c>
      <x:c r="I1597" s="7" t="n">
        <x:v>5000</x:v>
      </x:c>
      <x:c r="J1597" s="7" t="n">
        <x:v>5000</x:v>
      </x:c>
      <x:c r="K1597" s="7" t="n">
        <x:v>1</x:v>
      </x:c>
      <x:c r="L1597" s="8" t="n">
        <x:v>0.63</x:v>
      </x:c>
      <x:c r="M1597" s="9" t="n">
        <x:v>0</x:v>
      </x:c>
      <x:c r="N1597" s="2" t="str">
        <x:v>a</x:v>
      </x:c>
      <x:c r="O1597" s="2" t="n">
        <x:v>1</x:v>
      </x:c>
      <x:c r="P1597" s="2" t="n">
        <x:v>100</x:v>
      </x:c>
      <x:c r="Q1597" s="2" t="str">
        <x:v>Higher PO cost</x:v>
      </x:c>
      <x:c r="R1597" s="2" t="str">
        <x:v>Incoming active PO</x:v>
      </x:c>
      <x:c r="S1597" s="12" t="n">
        <x:f>IF(AND(ISNUMBER(G1597),G1597&gt;0,G1597&lt;=Summary!$E$5,I1597&gt;0),I1597*K1597,0)</x:f>
        <x:v>0</x:v>
      </x:c>
      <x:c r="T1597" s="12" t="n">
        <x:f>MIN(S1597,MAX(0,'Inventory detail'!E582-0))</x:f>
        <x:v>0</x:v>
      </x:c>
      <x:c r="U1597" s="12" t="n">
        <x:f>IF(O1597=1,J1597*K1597,0)</x:f>
        <x:v>5000</x:v>
      </x:c>
      <x:c r="V1597" s="13" t="n">
        <x:f>IF(O1597=0,"",IF(H1597="","",MAX(H1597,Summary!$E$5)))</x:f>
        <x:v>46325</x:v>
      </x:c>
      <x:c r="W1597" s="12" t="n">
        <x:f>IF(Q1597="Baseline PO cost",U1597,0)</x:f>
        <x:v>0</x:v>
      </x:c>
      <x:c r="X1597" s="12" t="n">
        <x:f>IF(Q1597="Higher PO cost",U1597,0)</x:f>
        <x:v>5000</x:v>
      </x:c>
      <x:c r="Y1597" s="12" t="n">
        <x:f>IF(Q1597="Unclassified",U1597,0)</x:f>
        <x:v>0</x:v>
      </x:c>
    </x:row>
    <x:row r="1598" ht="22" customHeight="1">
      <x:c r="A1598" s="2" t="str">
        <x:v>POUC</x:v>
      </x:c>
      <x:c r="B1598" s="2" t="str">
        <x:v>10</x:v>
      </x:c>
      <x:c r="C1598" s="2" t="str">
        <x:v>SMEN10</x:v>
      </x:c>
      <x:c r="D1598" s="2" t="str">
        <x:v>1060256</x:v>
      </x:c>
      <x:c r="E1598" s="2" t="str">
        <x:v>0</x:v>
      </x:c>
      <x:c r="F1598" s="2" t="str">
        <x:v>32</x:v>
      </x:c>
      <x:c r="G1598" s="10" t="n">
        <x:v>46202</x:v>
      </x:c>
      <x:c r="H1598" s="10" t="n">
        <x:v>46206</x:v>
      </x:c>
      <x:c r="I1598" s="7" t="n">
        <x:v>1500</x:v>
      </x:c>
      <x:c r="J1598" s="7" t="n">
        <x:v>1500</x:v>
      </x:c>
      <x:c r="K1598" s="7" t="n">
        <x:v>1</x:v>
      </x:c>
      <x:c r="L1598" s="8" t="n">
        <x:v>16.42</x:v>
      </x:c>
      <x:c r="M1598" s="9" t="n">
        <x:v>417.45</x:v>
      </x:c>
      <x:c r="N1598" s="2" t="str">
        <x:v>i</x:v>
      </x:c>
      <x:c r="O1598" s="2" t="n">
        <x:v>0</x:v>
      </x:c>
      <x:c r="P1598" s="2" t="n">
        <x:v>100</x:v>
      </x:c>
      <x:c r="Q1598" s="2" t="str">
        <x:v>Baseline PO cost</x:v>
      </x:c>
      <x:c r="R1598" s="2" t="str">
        <x:v>Received</x:v>
      </x:c>
      <x:c r="S1598" s="12" t="n">
        <x:f>IF(AND(ISNUMBER(G1598),G1598&gt;0,G1598&lt;=Summary!$E$5,I1598&gt;0),I1598*K1598,0)</x:f>
        <x:v>1500</x:v>
      </x:c>
      <x:c r="T1598" s="12" t="n">
        <x:f>MIN(S1598,MAX(0,'Inventory detail'!E258-0))</x:f>
        <x:v>1500</x:v>
      </x:c>
      <x:c r="U1598" s="12" t="n">
        <x:f>IF(O1598=1,J1598*K1598,0)</x:f>
        <x:v>0</x:v>
      </x:c>
      <x:c r="V1598" s="13" t="str">
        <x:f>IF(O1598=0,"",IF(H1598="","",MAX(H1598,Summary!$E$5)))</x:f>
      </x:c>
      <x:c r="W1598" s="12" t="n">
        <x:f>IF(Q1598="Baseline PO cost",U1598,0)</x:f>
        <x:v>0</x:v>
      </x:c>
      <x:c r="X1598" s="12" t="n">
        <x:f>IF(Q1598="Higher PO cost",U1598,0)</x:f>
        <x:v>0</x:v>
      </x:c>
      <x:c r="Y1598" s="12" t="n">
        <x:f>IF(Q1598="Unclassified",U1598,0)</x:f>
        <x:v>0</x:v>
      </x:c>
    </x:row>
    <x:row r="1599" ht="22" customHeight="1">
      <x:c r="A1599" s="2" t="str">
        <x:v>POUC</x:v>
      </x:c>
      <x:c r="B1599" s="2" t="str">
        <x:v>10</x:v>
      </x:c>
      <x:c r="C1599" s="2" t="str">
        <x:v>SMEN10</x:v>
      </x:c>
      <x:c r="D1599" s="2" t="str">
        <x:v>1059854</x:v>
      </x:c>
      <x:c r="E1599" s="2" t="str">
        <x:v>0</x:v>
      </x:c>
      <x:c r="F1599" s="2" t="str">
        <x:v>29</x:v>
      </x:c>
      <x:c r="G1599" s="10" t="n">
        <x:v>46094</x:v>
      </x:c>
      <x:c r="H1599" s="10" t="n">
        <x:v>46108</x:v>
      </x:c>
      <x:c r="I1599" s="7" t="n">
        <x:v>3000</x:v>
      </x:c>
      <x:c r="J1599" s="7" t="n">
        <x:v>3000</x:v>
      </x:c>
      <x:c r="K1599" s="7" t="n">
        <x:v>1</x:v>
      </x:c>
      <x:c r="L1599" s="8" t="n">
        <x:v>16.42</x:v>
      </x:c>
      <x:c r="M1599" s="9" t="n">
        <x:v>834.9</x:v>
      </x:c>
      <x:c r="N1599" s="2" t="str">
        <x:v>i</x:v>
      </x:c>
      <x:c r="O1599" s="2" t="n">
        <x:v>0</x:v>
      </x:c>
      <x:c r="P1599" s="2" t="n">
        <x:v>100</x:v>
      </x:c>
      <x:c r="Q1599" s="2" t="str">
        <x:v>Baseline PO cost</x:v>
      </x:c>
      <x:c r="R1599" s="2" t="str">
        <x:v>Received</x:v>
      </x:c>
      <x:c r="S1599" s="12" t="n">
        <x:f>IF(AND(ISNUMBER(G1599),G1599&gt;0,G1599&lt;=Summary!$E$5,I1599&gt;0),I1599*K1599,0)</x:f>
        <x:v>3000</x:v>
      </x:c>
      <x:c r="T1599" s="12" t="n">
        <x:f>MIN(S1599,MAX(0,'Inventory detail'!E258-SUM(S1598:S1598)))</x:f>
        <x:v>2150</x:v>
      </x:c>
      <x:c r="U1599" s="12" t="n">
        <x:f>IF(O1599=1,J1599*K1599,0)</x:f>
        <x:v>0</x:v>
      </x:c>
      <x:c r="V1599" s="13" t="str">
        <x:f>IF(O1599=0,"",IF(H1599="","",MAX(H1599,Summary!$E$5)))</x:f>
      </x:c>
      <x:c r="W1599" s="12" t="n">
        <x:f>IF(Q1599="Baseline PO cost",U1599,0)</x:f>
        <x:v>0</x:v>
      </x:c>
      <x:c r="X1599" s="12" t="n">
        <x:f>IF(Q1599="Higher PO cost",U1599,0)</x:f>
        <x:v>0</x:v>
      </x:c>
      <x:c r="Y1599" s="12" t="n">
        <x:f>IF(Q1599="Unclassified",U1599,0)</x:f>
        <x:v>0</x:v>
      </x:c>
    </x:row>
    <x:row r="1600" ht="22" customHeight="1">
      <x:c r="A1600" s="2" t="str">
        <x:v>POUC</x:v>
      </x:c>
      <x:c r="B1600" s="2" t="str">
        <x:v>10</x:v>
      </x:c>
      <x:c r="C1600" s="2" t="str">
        <x:v>SMEN10</x:v>
      </x:c>
      <x:c r="D1600" s="2" t="str">
        <x:v>1059605</x:v>
      </x:c>
      <x:c r="E1600" s="2" t="str">
        <x:v>0</x:v>
      </x:c>
      <x:c r="F1600" s="2" t="str">
        <x:v>22</x:v>
      </x:c>
      <x:c r="G1600" s="10" t="n">
        <x:v>46076</x:v>
      </x:c>
      <x:c r="H1600" s="10" t="n">
        <x:v>46073</x:v>
      </x:c>
      <x:c r="I1600" s="7" t="n">
        <x:v>5000</x:v>
      </x:c>
      <x:c r="J1600" s="7" t="n">
        <x:v>5000</x:v>
      </x:c>
      <x:c r="K1600" s="7" t="n">
        <x:v>1</x:v>
      </x:c>
      <x:c r="L1600" s="8" t="n">
        <x:v>16.42</x:v>
      </x:c>
      <x:c r="M1600" s="9" t="n">
        <x:v>1391.5</x:v>
      </x:c>
      <x:c r="N1600" s="2" t="str">
        <x:v>i</x:v>
      </x:c>
      <x:c r="O1600" s="2" t="n">
        <x:v>0</x:v>
      </x:c>
      <x:c r="P1600" s="2" t="n">
        <x:v>100</x:v>
      </x:c>
      <x:c r="Q1600" s="2" t="str">
        <x:v>Baseline PO cost</x:v>
      </x:c>
      <x:c r="R1600" s="2" t="str">
        <x:v>Received</x:v>
      </x:c>
      <x:c r="S1600" s="12" t="n">
        <x:f>IF(AND(ISNUMBER(G1600),G1600&gt;0,G1600&lt;=Summary!$E$5,I1600&gt;0),I1600*K1600,0)</x:f>
        <x:v>5000</x:v>
      </x:c>
      <x:c r="T1600" s="12" t="n">
        <x:f>MIN(S1600,MAX(0,'Inventory detail'!E258-SUM(S1598:S1599)))</x:f>
        <x:v>0</x:v>
      </x:c>
      <x:c r="U1600" s="12" t="n">
        <x:f>IF(O1600=1,J1600*K1600,0)</x:f>
        <x:v>0</x:v>
      </x:c>
      <x:c r="V1600" s="13" t="str">
        <x:f>IF(O1600=0,"",IF(H1600="","",MAX(H1600,Summary!$E$5)))</x:f>
      </x:c>
      <x:c r="W1600" s="12" t="n">
        <x:f>IF(Q1600="Baseline PO cost",U1600,0)</x:f>
        <x:v>0</x:v>
      </x:c>
      <x:c r="X1600" s="12" t="n">
        <x:f>IF(Q1600="Higher PO cost",U1600,0)</x:f>
        <x:v>0</x:v>
      </x:c>
      <x:c r="Y1600" s="12" t="n">
        <x:f>IF(Q1600="Unclassified",U1600,0)</x:f>
        <x:v>0</x:v>
      </x:c>
    </x:row>
    <x:row r="1601" ht="22" customHeight="1">
      <x:c r="A1601" s="2" t="str">
        <x:v>POUC</x:v>
      </x:c>
      <x:c r="B1601" s="2" t="str">
        <x:v>10</x:v>
      </x:c>
      <x:c r="C1601" s="2" t="str">
        <x:v>SMEN10</x:v>
      </x:c>
      <x:c r="D1601" s="2" t="str">
        <x:v>1061100</x:v>
      </x:c>
      <x:c r="E1601" s="2" t="str">
        <x:v>0</x:v>
      </x:c>
      <x:c r="F1601" s="2" t="str">
        <x:v>34</x:v>
      </x:c>
      <x:c r="G1601" s="10"/>
      <x:c r="H1601" s="10" t="n">
        <x:v>46346</x:v>
      </x:c>
      <x:c r="I1601" s="7" t="n">
        <x:v>1000</x:v>
      </x:c>
      <x:c r="J1601" s="7" t="n">
        <x:v>1000</x:v>
      </x:c>
      <x:c r="K1601" s="7" t="n">
        <x:v>1</x:v>
      </x:c>
      <x:c r="L1601" s="8" t="n">
        <x:v>18.39</x:v>
      </x:c>
      <x:c r="M1601" s="9" t="n">
        <x:v>0</x:v>
      </x:c>
      <x:c r="N1601" s="2" t="str">
        <x:v>a</x:v>
      </x:c>
      <x:c r="O1601" s="2" t="n">
        <x:v>1</x:v>
      </x:c>
      <x:c r="P1601" s="2" t="n">
        <x:v>100</x:v>
      </x:c>
      <x:c r="Q1601" s="2" t="str">
        <x:v>Higher PO cost</x:v>
      </x:c>
      <x:c r="R1601" s="2" t="str">
        <x:v>Incoming active PO</x:v>
      </x:c>
      <x:c r="S1601" s="12" t="n">
        <x:f>IF(AND(ISNUMBER(G1601),G1601&gt;0,G1601&lt;=Summary!$E$5,I1601&gt;0),I1601*K1601,0)</x:f>
        <x:v>0</x:v>
      </x:c>
      <x:c r="T1601" s="12" t="n">
        <x:f>MIN(S1601,MAX(0,'Inventory detail'!E258-SUM(S1598:S1600)))</x:f>
        <x:v>0</x:v>
      </x:c>
      <x:c r="U1601" s="12" t="n">
        <x:f>IF(O1601=1,J1601*K1601,0)</x:f>
        <x:v>1000</x:v>
      </x:c>
      <x:c r="V1601" s="13" t="n">
        <x:f>IF(O1601=0,"",IF(H1601="","",MAX(H1601,Summary!$E$5)))</x:f>
        <x:v>46346</x:v>
      </x:c>
      <x:c r="W1601" s="12" t="n">
        <x:f>IF(Q1601="Baseline PO cost",U1601,0)</x:f>
        <x:v>0</x:v>
      </x:c>
      <x:c r="X1601" s="12" t="n">
        <x:f>IF(Q1601="Higher PO cost",U1601,0)</x:f>
        <x:v>1000</x:v>
      </x:c>
      <x:c r="Y1601" s="12" t="n">
        <x:f>IF(Q1601="Unclassified",U1601,0)</x:f>
        <x:v>0</x:v>
      </x:c>
    </x:row>
    <x:row r="1602" ht="22" customHeight="1">
      <x:c r="A1602" s="2" t="str">
        <x:v>POUC</x:v>
      </x:c>
      <x:c r="B1602" s="2" t="str">
        <x:v>10</x:v>
      </x:c>
      <x:c r="C1602" s="2" t="str">
        <x:v>SMEN10</x:v>
      </x:c>
      <x:c r="D1602" s="2" t="str">
        <x:v>1060623</x:v>
      </x:c>
      <x:c r="E1602" s="2" t="str">
        <x:v>0</x:v>
      </x:c>
      <x:c r="F1602" s="2" t="str">
        <x:v>31</x:v>
      </x:c>
      <x:c r="G1602" s="10"/>
      <x:c r="H1602" s="10" t="n">
        <x:v>46325</x:v>
      </x:c>
      <x:c r="I1602" s="7" t="n">
        <x:v>3000</x:v>
      </x:c>
      <x:c r="J1602" s="7" t="n">
        <x:v>3000</x:v>
      </x:c>
      <x:c r="K1602" s="7" t="n">
        <x:v>1</x:v>
      </x:c>
      <x:c r="L1602" s="8" t="n">
        <x:v>18.39</x:v>
      </x:c>
      <x:c r="M1602" s="9" t="n">
        <x:v>0</x:v>
      </x:c>
      <x:c r="N1602" s="2" t="str">
        <x:v>a</x:v>
      </x:c>
      <x:c r="O1602" s="2" t="n">
        <x:v>1</x:v>
      </x:c>
      <x:c r="P1602" s="2" t="n">
        <x:v>100</x:v>
      </x:c>
      <x:c r="Q1602" s="2" t="str">
        <x:v>Higher PO cost</x:v>
      </x:c>
      <x:c r="R1602" s="2" t="str">
        <x:v>Incoming active PO</x:v>
      </x:c>
      <x:c r="S1602" s="12" t="n">
        <x:f>IF(AND(ISNUMBER(G1602),G1602&gt;0,G1602&lt;=Summary!$E$5,I1602&gt;0),I1602*K1602,0)</x:f>
        <x:v>0</x:v>
      </x:c>
      <x:c r="T1602" s="12" t="n">
        <x:f>MIN(S1602,MAX(0,'Inventory detail'!E258-SUM(S1598:S1601)))</x:f>
        <x:v>0</x:v>
      </x:c>
      <x:c r="U1602" s="12" t="n">
        <x:f>IF(O1602=1,J1602*K1602,0)</x:f>
        <x:v>3000</x:v>
      </x:c>
      <x:c r="V1602" s="13" t="n">
        <x:f>IF(O1602=0,"",IF(H1602="","",MAX(H1602,Summary!$E$5)))</x:f>
        <x:v>46325</x:v>
      </x:c>
      <x:c r="W1602" s="12" t="n">
        <x:f>IF(Q1602="Baseline PO cost",U1602,0)</x:f>
        <x:v>0</x:v>
      </x:c>
      <x:c r="X1602" s="12" t="n">
        <x:f>IF(Q1602="Higher PO cost",U1602,0)</x:f>
        <x:v>3000</x:v>
      </x:c>
      <x:c r="Y1602" s="12" t="n">
        <x:f>IF(Q1602="Unclassified",U1602,0)</x:f>
        <x:v>0</x:v>
      </x:c>
    </x:row>
    <x:row r="1603" ht="22" customHeight="1">
      <x:c r="A1603" s="2" t="str">
        <x:v>POUC</x:v>
      </x:c>
      <x:c r="B1603" s="2" t="str">
        <x:v>10</x:v>
      </x:c>
      <x:c r="C1603" s="2" t="str">
        <x:v>SMEN3</x:v>
      </x:c>
      <x:c r="D1603" s="2" t="str">
        <x:v>1060256</x:v>
      </x:c>
      <x:c r="E1603" s="2" t="str">
        <x:v>0</x:v>
      </x:c>
      <x:c r="F1603" s="2" t="str">
        <x:v>19</x:v>
      </x:c>
      <x:c r="G1603" s="10" t="n">
        <x:v>46202</x:v>
      </x:c>
      <x:c r="H1603" s="10" t="n">
        <x:v>46206</x:v>
      </x:c>
      <x:c r="I1603" s="7" t="n">
        <x:v>2000</x:v>
      </x:c>
      <x:c r="J1603" s="7" t="n">
        <x:v>2000</x:v>
      </x:c>
      <x:c r="K1603" s="7" t="n">
        <x:v>1</x:v>
      </x:c>
      <x:c r="L1603" s="8" t="n">
        <x:v>4.96</x:v>
      </x:c>
      <x:c r="M1603" s="9" t="n">
        <x:v>168</x:v>
      </x:c>
      <x:c r="N1603" s="2" t="str">
        <x:v>i</x:v>
      </x:c>
      <x:c r="O1603" s="2" t="n">
        <x:v>0</x:v>
      </x:c>
      <x:c r="P1603" s="2" t="n">
        <x:v>100</x:v>
      </x:c>
      <x:c r="Q1603" s="2" t="str">
        <x:v>Baseline PO cost</x:v>
      </x:c>
      <x:c r="R1603" s="2" t="str">
        <x:v>Received</x:v>
      </x:c>
      <x:c r="S1603" s="12" t="n">
        <x:f>IF(AND(ISNUMBER(G1603),G1603&gt;0,G1603&lt;=Summary!$E$5,I1603&gt;0),I1603*K1603,0)</x:f>
        <x:v>2000</x:v>
      </x:c>
      <x:c r="T1603" s="12" t="n">
        <x:f>MIN(S1603,MAX(0,'Inventory detail'!E156-0))</x:f>
        <x:v>2000</x:v>
      </x:c>
      <x:c r="U1603" s="12" t="n">
        <x:f>IF(O1603=1,J1603*K1603,0)</x:f>
        <x:v>0</x:v>
      </x:c>
      <x:c r="V1603" s="13" t="str">
        <x:f>IF(O1603=0,"",IF(H1603="","",MAX(H1603,Summary!$E$5)))</x:f>
      </x:c>
      <x:c r="W1603" s="12" t="n">
        <x:f>IF(Q1603="Baseline PO cost",U1603,0)</x:f>
        <x:v>0</x:v>
      </x:c>
      <x:c r="X1603" s="12" t="n">
        <x:f>IF(Q1603="Higher PO cost",U1603,0)</x:f>
        <x:v>0</x:v>
      </x:c>
      <x:c r="Y1603" s="12" t="n">
        <x:f>IF(Q1603="Unclassified",U1603,0)</x:f>
        <x:v>0</x:v>
      </x:c>
    </x:row>
    <x:row r="1604" ht="22" customHeight="1">
      <x:c r="A1604" s="2" t="str">
        <x:v>POUC</x:v>
      </x:c>
      <x:c r="B1604" s="2" t="str">
        <x:v>10</x:v>
      </x:c>
      <x:c r="C1604" s="2" t="str">
        <x:v>SMEN3</x:v>
      </x:c>
      <x:c r="D1604" s="2" t="str">
        <x:v>1059605</x:v>
      </x:c>
      <x:c r="E1604" s="2" t="str">
        <x:v>0</x:v>
      </x:c>
      <x:c r="F1604" s="2" t="str">
        <x:v>12</x:v>
      </x:c>
      <x:c r="G1604" s="10" t="n">
        <x:v>46076</x:v>
      </x:c>
      <x:c r="H1604" s="10" t="n">
        <x:v>46073</x:v>
      </x:c>
      <x:c r="I1604" s="7" t="n">
        <x:v>20000</x:v>
      </x:c>
      <x:c r="J1604" s="7" t="n">
        <x:v>20000</x:v>
      </x:c>
      <x:c r="K1604" s="7" t="n">
        <x:v>1</x:v>
      </x:c>
      <x:c r="L1604" s="8" t="n">
        <x:v>4.96</x:v>
      </x:c>
      <x:c r="M1604" s="9" t="n">
        <x:v>1680</x:v>
      </x:c>
      <x:c r="N1604" s="2" t="str">
        <x:v>i</x:v>
      </x:c>
      <x:c r="O1604" s="2" t="n">
        <x:v>0</x:v>
      </x:c>
      <x:c r="P1604" s="2" t="n">
        <x:v>100</x:v>
      </x:c>
      <x:c r="Q1604" s="2" t="str">
        <x:v>Baseline PO cost</x:v>
      </x:c>
      <x:c r="R1604" s="2" t="str">
        <x:v>Received</x:v>
      </x:c>
      <x:c r="S1604" s="12" t="n">
        <x:f>IF(AND(ISNUMBER(G1604),G1604&gt;0,G1604&lt;=Summary!$E$5,I1604&gt;0),I1604*K1604,0)</x:f>
        <x:v>20000</x:v>
      </x:c>
      <x:c r="T1604" s="12" t="n">
        <x:f>MIN(S1604,MAX(0,'Inventory detail'!E156-SUM(S1603:S1603)))</x:f>
        <x:v>3700</x:v>
      </x:c>
      <x:c r="U1604" s="12" t="n">
        <x:f>IF(O1604=1,J1604*K1604,0)</x:f>
        <x:v>0</x:v>
      </x:c>
      <x:c r="V1604" s="13" t="str">
        <x:f>IF(O1604=0,"",IF(H1604="","",MAX(H1604,Summary!$E$5)))</x:f>
      </x:c>
      <x:c r="W1604" s="12" t="n">
        <x:f>IF(Q1604="Baseline PO cost",U1604,0)</x:f>
        <x:v>0</x:v>
      </x:c>
      <x:c r="X1604" s="12" t="n">
        <x:f>IF(Q1604="Higher PO cost",U1604,0)</x:f>
        <x:v>0</x:v>
      </x:c>
      <x:c r="Y1604" s="12" t="n">
        <x:f>IF(Q1604="Unclassified",U1604,0)</x:f>
        <x:v>0</x:v>
      </x:c>
    </x:row>
    <x:row r="1605" ht="22" customHeight="1">
      <x:c r="A1605" s="2" t="str">
        <x:v>POUC</x:v>
      </x:c>
      <x:c r="B1605" s="2" t="str">
        <x:v>10</x:v>
      </x:c>
      <x:c r="C1605" s="2" t="str">
        <x:v>SMEN3</x:v>
      </x:c>
      <x:c r="D1605" s="2" t="str">
        <x:v>1061100</x:v>
      </x:c>
      <x:c r="E1605" s="2" t="str">
        <x:v>0</x:v>
      </x:c>
      <x:c r="F1605" s="2" t="str">
        <x:v>21</x:v>
      </x:c>
      <x:c r="G1605" s="10"/>
      <x:c r="H1605" s="10" t="n">
        <x:v>46346</x:v>
      </x:c>
      <x:c r="I1605" s="7" t="n">
        <x:v>12000</x:v>
      </x:c>
      <x:c r="J1605" s="7" t="n">
        <x:v>12000</x:v>
      </x:c>
      <x:c r="K1605" s="7" t="n">
        <x:v>1</x:v>
      </x:c>
      <x:c r="L1605" s="8" t="n">
        <x:v>5.56</x:v>
      </x:c>
      <x:c r="M1605" s="9" t="n">
        <x:v>0</x:v>
      </x:c>
      <x:c r="N1605" s="2" t="str">
        <x:v>a</x:v>
      </x:c>
      <x:c r="O1605" s="2" t="n">
        <x:v>1</x:v>
      </x:c>
      <x:c r="P1605" s="2" t="n">
        <x:v>100</x:v>
      </x:c>
      <x:c r="Q1605" s="2" t="str">
        <x:v>Higher PO cost</x:v>
      </x:c>
      <x:c r="R1605" s="2" t="str">
        <x:v>Incoming active PO</x:v>
      </x:c>
      <x:c r="S1605" s="12" t="n">
        <x:f>IF(AND(ISNUMBER(G1605),G1605&gt;0,G1605&lt;=Summary!$E$5,I1605&gt;0),I1605*K1605,0)</x:f>
        <x:v>0</x:v>
      </x:c>
      <x:c r="T1605" s="12" t="n">
        <x:f>MIN(S1605,MAX(0,'Inventory detail'!E156-SUM(S1603:S1604)))</x:f>
        <x:v>0</x:v>
      </x:c>
      <x:c r="U1605" s="12" t="n">
        <x:f>IF(O1605=1,J1605*K1605,0)</x:f>
        <x:v>12000</x:v>
      </x:c>
      <x:c r="V1605" s="13" t="n">
        <x:f>IF(O1605=0,"",IF(H1605="","",MAX(H1605,Summary!$E$5)))</x:f>
        <x:v>46346</x:v>
      </x:c>
      <x:c r="W1605" s="12" t="n">
        <x:f>IF(Q1605="Baseline PO cost",U1605,0)</x:f>
        <x:v>0</x:v>
      </x:c>
      <x:c r="X1605" s="12" t="n">
        <x:f>IF(Q1605="Higher PO cost",U1605,0)</x:f>
        <x:v>12000</x:v>
      </x:c>
      <x:c r="Y1605" s="12" t="n">
        <x:f>IF(Q1605="Unclassified",U1605,0)</x:f>
        <x:v>0</x:v>
      </x:c>
    </x:row>
    <x:row r="1606" ht="22" customHeight="1">
      <x:c r="A1606" s="2" t="str">
        <x:v>POUC</x:v>
      </x:c>
      <x:c r="B1606" s="2" t="str">
        <x:v>10</x:v>
      </x:c>
      <x:c r="C1606" s="2" t="str">
        <x:v>SMEN5</x:v>
      </x:c>
      <x:c r="D1606" s="2" t="str">
        <x:v>1060256</x:v>
      </x:c>
      <x:c r="E1606" s="2" t="str">
        <x:v>0</x:v>
      </x:c>
      <x:c r="F1606" s="2" t="str">
        <x:v>23</x:v>
      </x:c>
      <x:c r="G1606" s="10" t="n">
        <x:v>46202</x:v>
      </x:c>
      <x:c r="H1606" s="10" t="n">
        <x:v>46206</x:v>
      </x:c>
      <x:c r="I1606" s="7" t="n">
        <x:v>10000</x:v>
      </x:c>
      <x:c r="J1606" s="7" t="n">
        <x:v>10000</x:v>
      </x:c>
      <x:c r="K1606" s="7" t="n">
        <x:v>1</x:v>
      </x:c>
      <x:c r="L1606" s="8" t="n">
        <x:v>7.79</x:v>
      </x:c>
      <x:c r="M1606" s="9" t="n">
        <x:v>1320</x:v>
      </x:c>
      <x:c r="N1606" s="2" t="str">
        <x:v>i</x:v>
      </x:c>
      <x:c r="O1606" s="2" t="n">
        <x:v>0</x:v>
      </x:c>
      <x:c r="P1606" s="2" t="n">
        <x:v>100</x:v>
      </x:c>
      <x:c r="Q1606" s="2" t="str">
        <x:v>Baseline PO cost</x:v>
      </x:c>
      <x:c r="R1606" s="2" t="str">
        <x:v>Received</x:v>
      </x:c>
      <x:c r="S1606" s="12" t="n">
        <x:f>IF(AND(ISNUMBER(G1606),G1606&gt;0,G1606&lt;=Summary!$E$5,I1606&gt;0),I1606*K1606,0)</x:f>
        <x:v>10000</x:v>
      </x:c>
      <x:c r="T1606" s="12" t="n">
        <x:f>MIN(S1606,MAX(0,'Inventory detail'!E158-0))</x:f>
        <x:v>10000</x:v>
      </x:c>
      <x:c r="U1606" s="12" t="n">
        <x:f>IF(O1606=1,J1606*K1606,0)</x:f>
        <x:v>0</x:v>
      </x:c>
      <x:c r="V1606" s="13" t="str">
        <x:f>IF(O1606=0,"",IF(H1606="","",MAX(H1606,Summary!$E$5)))</x:f>
      </x:c>
      <x:c r="W1606" s="12" t="n">
        <x:f>IF(Q1606="Baseline PO cost",U1606,0)</x:f>
        <x:v>0</x:v>
      </x:c>
      <x:c r="X1606" s="12" t="n">
        <x:f>IF(Q1606="Higher PO cost",U1606,0)</x:f>
        <x:v>0</x:v>
      </x:c>
      <x:c r="Y1606" s="12" t="n">
        <x:f>IF(Q1606="Unclassified",U1606,0)</x:f>
        <x:v>0</x:v>
      </x:c>
    </x:row>
    <x:row r="1607" ht="22" customHeight="1">
      <x:c r="A1607" s="2" t="str">
        <x:v>POUC</x:v>
      </x:c>
      <x:c r="B1607" s="2" t="str">
        <x:v>10</x:v>
      </x:c>
      <x:c r="C1607" s="2" t="str">
        <x:v>SMEN5</x:v>
      </x:c>
      <x:c r="D1607" s="2" t="str">
        <x:v>1059854</x:v>
      </x:c>
      <x:c r="E1607" s="2" t="str">
        <x:v>0</x:v>
      </x:c>
      <x:c r="F1607" s="2" t="str">
        <x:v>18</x:v>
      </x:c>
      <x:c r="G1607" s="10" t="n">
        <x:v>46094</x:v>
      </x:c>
      <x:c r="H1607" s="10" t="n">
        <x:v>46108</x:v>
      </x:c>
      <x:c r="I1607" s="7" t="n">
        <x:v>6000</x:v>
      </x:c>
      <x:c r="J1607" s="7" t="n">
        <x:v>6000</x:v>
      </x:c>
      <x:c r="K1607" s="7" t="n">
        <x:v>1</x:v>
      </x:c>
      <x:c r="L1607" s="8" t="n">
        <x:v>7.79</x:v>
      </x:c>
      <x:c r="M1607" s="9" t="n">
        <x:v>792</x:v>
      </x:c>
      <x:c r="N1607" s="2" t="str">
        <x:v>i</x:v>
      </x:c>
      <x:c r="O1607" s="2" t="n">
        <x:v>0</x:v>
      </x:c>
      <x:c r="P1607" s="2" t="n">
        <x:v>100</x:v>
      </x:c>
      <x:c r="Q1607" s="2" t="str">
        <x:v>Baseline PO cost</x:v>
      </x:c>
      <x:c r="R1607" s="2" t="str">
        <x:v>Received</x:v>
      </x:c>
      <x:c r="S1607" s="12" t="n">
        <x:f>IF(AND(ISNUMBER(G1607),G1607&gt;0,G1607&lt;=Summary!$E$5,I1607&gt;0),I1607*K1607,0)</x:f>
        <x:v>6000</x:v>
      </x:c>
      <x:c r="T1607" s="12" t="n">
        <x:f>MIN(S1607,MAX(0,'Inventory detail'!E158-SUM(S1606:S1606)))</x:f>
        <x:v>1900</x:v>
      </x:c>
      <x:c r="U1607" s="12" t="n">
        <x:f>IF(O1607=1,J1607*K1607,0)</x:f>
        <x:v>0</x:v>
      </x:c>
      <x:c r="V1607" s="13" t="str">
        <x:f>IF(O1607=0,"",IF(H1607="","",MAX(H1607,Summary!$E$5)))</x:f>
      </x:c>
      <x:c r="W1607" s="12" t="n">
        <x:f>IF(Q1607="Baseline PO cost",U1607,0)</x:f>
        <x:v>0</x:v>
      </x:c>
      <x:c r="X1607" s="12" t="n">
        <x:f>IF(Q1607="Higher PO cost",U1607,0)</x:f>
        <x:v>0</x:v>
      </x:c>
      <x:c r="Y1607" s="12" t="n">
        <x:f>IF(Q1607="Unclassified",U1607,0)</x:f>
        <x:v>0</x:v>
      </x:c>
    </x:row>
    <x:row r="1608" ht="22" customHeight="1">
      <x:c r="A1608" s="2" t="str">
        <x:v>POUC</x:v>
      </x:c>
      <x:c r="B1608" s="2" t="str">
        <x:v>10</x:v>
      </x:c>
      <x:c r="C1608" s="2" t="str">
        <x:v>SMEN5</x:v>
      </x:c>
      <x:c r="D1608" s="2" t="str">
        <x:v>1061100</x:v>
      </x:c>
      <x:c r="E1608" s="2" t="str">
        <x:v>0</x:v>
      </x:c>
      <x:c r="F1608" s="2" t="str">
        <x:v>25</x:v>
      </x:c>
      <x:c r="G1608" s="10"/>
      <x:c r="H1608" s="10" t="n">
        <x:v>46346</x:v>
      </x:c>
      <x:c r="I1608" s="7" t="n">
        <x:v>5000</x:v>
      </x:c>
      <x:c r="J1608" s="7" t="n">
        <x:v>5000</x:v>
      </x:c>
      <x:c r="K1608" s="7" t="n">
        <x:v>1</x:v>
      </x:c>
      <x:c r="L1608" s="8" t="n">
        <x:v>8.72</x:v>
      </x:c>
      <x:c r="M1608" s="9" t="n">
        <x:v>0</x:v>
      </x:c>
      <x:c r="N1608" s="2" t="str">
        <x:v>a</x:v>
      </x:c>
      <x:c r="O1608" s="2" t="n">
        <x:v>1</x:v>
      </x:c>
      <x:c r="P1608" s="2" t="n">
        <x:v>100</x:v>
      </x:c>
      <x:c r="Q1608" s="2" t="str">
        <x:v>Higher PO cost</x:v>
      </x:c>
      <x:c r="R1608" s="2" t="str">
        <x:v>Incoming active PO</x:v>
      </x:c>
      <x:c r="S1608" s="12" t="n">
        <x:f>IF(AND(ISNUMBER(G1608),G1608&gt;0,G1608&lt;=Summary!$E$5,I1608&gt;0),I1608*K1608,0)</x:f>
        <x:v>0</x:v>
      </x:c>
      <x:c r="T1608" s="12" t="n">
        <x:f>MIN(S1608,MAX(0,'Inventory detail'!E158-SUM(S1606:S1607)))</x:f>
        <x:v>0</x:v>
      </x:c>
      <x:c r="U1608" s="12" t="n">
        <x:f>IF(O1608=1,J1608*K1608,0)</x:f>
        <x:v>5000</x:v>
      </x:c>
      <x:c r="V1608" s="13" t="n">
        <x:f>IF(O1608=0,"",IF(H1608="","",MAX(H1608,Summary!$E$5)))</x:f>
        <x:v>46346</x:v>
      </x:c>
      <x:c r="W1608" s="12" t="n">
        <x:f>IF(Q1608="Baseline PO cost",U1608,0)</x:f>
        <x:v>0</x:v>
      </x:c>
      <x:c r="X1608" s="12" t="n">
        <x:f>IF(Q1608="Higher PO cost",U1608,0)</x:f>
        <x:v>5000</x:v>
      </x:c>
      <x:c r="Y1608" s="12" t="n">
        <x:f>IF(Q1608="Unclassified",U1608,0)</x:f>
        <x:v>0</x:v>
      </x:c>
    </x:row>
    <x:row r="1609" ht="22" customHeight="1">
      <x:c r="A1609" s="2" t="str">
        <x:v>POUC</x:v>
      </x:c>
      <x:c r="B1609" s="2" t="str">
        <x:v>10</x:v>
      </x:c>
      <x:c r="C1609" s="2" t="str">
        <x:v>SMEN7</x:v>
      </x:c>
      <x:c r="D1609" s="2" t="str">
        <x:v>1059854</x:v>
      </x:c>
      <x:c r="E1609" s="2" t="str">
        <x:v>0</x:v>
      </x:c>
      <x:c r="F1609" s="2" t="str">
        <x:v>26</x:v>
      </x:c>
      <x:c r="G1609" s="10" t="n">
        <x:v>46094</x:v>
      </x:c>
      <x:c r="H1609" s="10" t="n">
        <x:v>46108</x:v>
      </x:c>
      <x:c r="I1609" s="7" t="n">
        <x:v>3200</x:v>
      </x:c>
      <x:c r="J1609" s="7" t="n">
        <x:v>3200</x:v>
      </x:c>
      <x:c r="K1609" s="7" t="n">
        <x:v>1</x:v>
      </x:c>
      <x:c r="L1609" s="8" t="n">
        <x:v>10.64</x:v>
      </x:c>
      <x:c r="M1609" s="9" t="n">
        <x:v>577.28</x:v>
      </x:c>
      <x:c r="N1609" s="2" t="str">
        <x:v>i</x:v>
      </x:c>
      <x:c r="O1609" s="2" t="n">
        <x:v>0</x:v>
      </x:c>
      <x:c r="P1609" s="2" t="n">
        <x:v>100</x:v>
      </x:c>
      <x:c r="Q1609" s="2" t="str">
        <x:v>Baseline PO cost</x:v>
      </x:c>
      <x:c r="R1609" s="2" t="str">
        <x:v>Received</x:v>
      </x:c>
      <x:c r="S1609" s="12" t="n">
        <x:f>IF(AND(ISNUMBER(G1609),G1609&gt;0,G1609&lt;=Summary!$E$5,I1609&gt;0),I1609*K1609,0)</x:f>
        <x:v>3200</x:v>
      </x:c>
      <x:c r="T1609" s="12" t="n">
        <x:f>MIN(S1609,MAX(0,'Inventory detail'!E277-0))</x:f>
        <x:v>1300</x:v>
      </x:c>
      <x:c r="U1609" s="12" t="n">
        <x:f>IF(O1609=1,J1609*K1609,0)</x:f>
        <x:v>0</x:v>
      </x:c>
      <x:c r="V1609" s="13" t="str">
        <x:f>IF(O1609=0,"",IF(H1609="","",MAX(H1609,Summary!$E$5)))</x:f>
      </x:c>
      <x:c r="W1609" s="12" t="n">
        <x:f>IF(Q1609="Baseline PO cost",U1609,0)</x:f>
        <x:v>0</x:v>
      </x:c>
      <x:c r="X1609" s="12" t="n">
        <x:f>IF(Q1609="Higher PO cost",U1609,0)</x:f>
        <x:v>0</x:v>
      </x:c>
      <x:c r="Y1609" s="12" t="n">
        <x:f>IF(Q1609="Unclassified",U1609,0)</x:f>
        <x:v>0</x:v>
      </x:c>
    </x:row>
    <x:row r="1610" ht="22" customHeight="1">
      <x:c r="A1610" s="2" t="str">
        <x:v>POUC</x:v>
      </x:c>
      <x:c r="B1610" s="2" t="str">
        <x:v>10</x:v>
      </x:c>
      <x:c r="C1610" s="2" t="str">
        <x:v>SMEN7</x:v>
      </x:c>
      <x:c r="D1610" s="2" t="str">
        <x:v>1059605</x:v>
      </x:c>
      <x:c r="E1610" s="2" t="str">
        <x:v>0</x:v>
      </x:c>
      <x:c r="F1610" s="2" t="str">
        <x:v>20</x:v>
      </x:c>
      <x:c r="G1610" s="10" t="n">
        <x:v>46076</x:v>
      </x:c>
      <x:c r="H1610" s="10" t="n">
        <x:v>46073</x:v>
      </x:c>
      <x:c r="I1610" s="7" t="n">
        <x:v>2000</x:v>
      </x:c>
      <x:c r="J1610" s="7" t="n">
        <x:v>2000</x:v>
      </x:c>
      <x:c r="K1610" s="7" t="n">
        <x:v>1</x:v>
      </x:c>
      <x:c r="L1610" s="8" t="n">
        <x:v>10.64</x:v>
      </x:c>
      <x:c r="M1610" s="9" t="n">
        <x:v>360.8</x:v>
      </x:c>
      <x:c r="N1610" s="2" t="str">
        <x:v>i</x:v>
      </x:c>
      <x:c r="O1610" s="2" t="n">
        <x:v>0</x:v>
      </x:c>
      <x:c r="P1610" s="2" t="n">
        <x:v>100</x:v>
      </x:c>
      <x:c r="Q1610" s="2" t="str">
        <x:v>Baseline PO cost</x:v>
      </x:c>
      <x:c r="R1610" s="2" t="str">
        <x:v>Received</x:v>
      </x:c>
      <x:c r="S1610" s="12" t="n">
        <x:f>IF(AND(ISNUMBER(G1610),G1610&gt;0,G1610&lt;=Summary!$E$5,I1610&gt;0),I1610*K1610,0)</x:f>
        <x:v>2000</x:v>
      </x:c>
      <x:c r="T1610" s="12" t="n">
        <x:f>MIN(S1610,MAX(0,'Inventory detail'!E277-SUM(S1609:S1609)))</x:f>
        <x:v>0</x:v>
      </x:c>
      <x:c r="U1610" s="12" t="n">
        <x:f>IF(O1610=1,J1610*K1610,0)</x:f>
        <x:v>0</x:v>
      </x:c>
      <x:c r="V1610" s="13" t="str">
        <x:f>IF(O1610=0,"",IF(H1610="","",MAX(H1610,Summary!$E$5)))</x:f>
      </x:c>
      <x:c r="W1610" s="12" t="n">
        <x:f>IF(Q1610="Baseline PO cost",U1610,0)</x:f>
        <x:v>0</x:v>
      </x:c>
      <x:c r="X1610" s="12" t="n">
        <x:f>IF(Q1610="Higher PO cost",U1610,0)</x:f>
        <x:v>0</x:v>
      </x:c>
      <x:c r="Y1610" s="12" t="n">
        <x:f>IF(Q1610="Unclassified",U1610,0)</x:f>
        <x:v>0</x:v>
      </x:c>
    </x:row>
    <x:row r="1611" ht="22" customHeight="1">
      <x:c r="A1611" s="2" t="str">
        <x:v>POUC</x:v>
      </x:c>
      <x:c r="B1611" s="2" t="str">
        <x:v>10</x:v>
      </x:c>
      <x:c r="C1611" s="2" t="str">
        <x:v>SMEN7</x:v>
      </x:c>
      <x:c r="D1611" s="2" t="str">
        <x:v>1061100</x:v>
      </x:c>
      <x:c r="E1611" s="2" t="str">
        <x:v>0</x:v>
      </x:c>
      <x:c r="F1611" s="2" t="str">
        <x:v>32</x:v>
      </x:c>
      <x:c r="G1611" s="10"/>
      <x:c r="H1611" s="10" t="n">
        <x:v>46346</x:v>
      </x:c>
      <x:c r="I1611" s="7" t="n">
        <x:v>2000</x:v>
      </x:c>
      <x:c r="J1611" s="7" t="n">
        <x:v>2000</x:v>
      </x:c>
      <x:c r="K1611" s="7" t="n">
        <x:v>1</x:v>
      </x:c>
      <x:c r="L1611" s="8" t="n">
        <x:v>11.92</x:v>
      </x:c>
      <x:c r="M1611" s="9" t="n">
        <x:v>0</x:v>
      </x:c>
      <x:c r="N1611" s="2" t="str">
        <x:v>a</x:v>
      </x:c>
      <x:c r="O1611" s="2" t="n">
        <x:v>1</x:v>
      </x:c>
      <x:c r="P1611" s="2" t="n">
        <x:v>100</x:v>
      </x:c>
      <x:c r="Q1611" s="2" t="str">
        <x:v>Higher PO cost</x:v>
      </x:c>
      <x:c r="R1611" s="2" t="str">
        <x:v>Incoming active PO</x:v>
      </x:c>
      <x:c r="S1611" s="12" t="n">
        <x:f>IF(AND(ISNUMBER(G1611),G1611&gt;0,G1611&lt;=Summary!$E$5,I1611&gt;0),I1611*K1611,0)</x:f>
        <x:v>0</x:v>
      </x:c>
      <x:c r="T1611" s="12" t="n">
        <x:f>MIN(S1611,MAX(0,'Inventory detail'!E277-SUM(S1609:S1610)))</x:f>
        <x:v>0</x:v>
      </x:c>
      <x:c r="U1611" s="12" t="n">
        <x:f>IF(O1611=1,J1611*K1611,0)</x:f>
        <x:v>2000</x:v>
      </x:c>
      <x:c r="V1611" s="13" t="n">
        <x:f>IF(O1611=0,"",IF(H1611="","",MAX(H1611,Summary!$E$5)))</x:f>
        <x:v>46346</x:v>
      </x:c>
      <x:c r="W1611" s="12" t="n">
        <x:f>IF(Q1611="Baseline PO cost",U1611,0)</x:f>
        <x:v>0</x:v>
      </x:c>
      <x:c r="X1611" s="12" t="n">
        <x:f>IF(Q1611="Higher PO cost",U1611,0)</x:f>
        <x:v>2000</x:v>
      </x:c>
      <x:c r="Y1611" s="12" t="n">
        <x:f>IF(Q1611="Unclassified",U1611,0)</x:f>
        <x:v>0</x:v>
      </x:c>
    </x:row>
    <x:row r="1612" ht="22" customHeight="1">
      <x:c r="A1612" s="2" t="str">
        <x:v>POUC</x:v>
      </x:c>
      <x:c r="B1612" s="2" t="str">
        <x:v>10</x:v>
      </x:c>
      <x:c r="C1612" s="2" t="str">
        <x:v>SMEN7</x:v>
      </x:c>
      <x:c r="D1612" s="2" t="str">
        <x:v>1060623</x:v>
      </x:c>
      <x:c r="E1612" s="2" t="str">
        <x:v>0</x:v>
      </x:c>
      <x:c r="F1612" s="2" t="str">
        <x:v>29</x:v>
      </x:c>
      <x:c r="G1612" s="10"/>
      <x:c r="H1612" s="10" t="n">
        <x:v>46325</x:v>
      </x:c>
      <x:c r="I1612" s="7" t="n">
        <x:v>1600</x:v>
      </x:c>
      <x:c r="J1612" s="7" t="n">
        <x:v>1600</x:v>
      </x:c>
      <x:c r="K1612" s="7" t="n">
        <x:v>1</x:v>
      </x:c>
      <x:c r="L1612" s="8" t="n">
        <x:v>11.92</x:v>
      </x:c>
      <x:c r="M1612" s="9" t="n">
        <x:v>0</x:v>
      </x:c>
      <x:c r="N1612" s="2" t="str">
        <x:v>a</x:v>
      </x:c>
      <x:c r="O1612" s="2" t="n">
        <x:v>1</x:v>
      </x:c>
      <x:c r="P1612" s="2" t="n">
        <x:v>100</x:v>
      </x:c>
      <x:c r="Q1612" s="2" t="str">
        <x:v>Higher PO cost</x:v>
      </x:c>
      <x:c r="R1612" s="2" t="str">
        <x:v>Incoming active PO</x:v>
      </x:c>
      <x:c r="S1612" s="12" t="n">
        <x:f>IF(AND(ISNUMBER(G1612),G1612&gt;0,G1612&lt;=Summary!$E$5,I1612&gt;0),I1612*K1612,0)</x:f>
        <x:v>0</x:v>
      </x:c>
      <x:c r="T1612" s="12" t="n">
        <x:f>MIN(S1612,MAX(0,'Inventory detail'!E277-SUM(S1609:S1611)))</x:f>
        <x:v>0</x:v>
      </x:c>
      <x:c r="U1612" s="12" t="n">
        <x:f>IF(O1612=1,J1612*K1612,0)</x:f>
        <x:v>1600</x:v>
      </x:c>
      <x:c r="V1612" s="13" t="n">
        <x:f>IF(O1612=0,"",IF(H1612="","",MAX(H1612,Summary!$E$5)))</x:f>
        <x:v>46325</x:v>
      </x:c>
      <x:c r="W1612" s="12" t="n">
        <x:f>IF(Q1612="Baseline PO cost",U1612,0)</x:f>
        <x:v>0</x:v>
      </x:c>
      <x:c r="X1612" s="12" t="n">
        <x:f>IF(Q1612="Higher PO cost",U1612,0)</x:f>
        <x:v>1600</x:v>
      </x:c>
      <x:c r="Y1612" s="12" t="n">
        <x:f>IF(Q1612="Unclassified",U1612,0)</x:f>
        <x:v>0</x:v>
      </x:c>
    </x:row>
    <x:row r="1613" ht="22" customHeight="1">
      <x:c r="A1613" s="2" t="str">
        <x:v>POUC</x:v>
      </x:c>
      <x:c r="B1613" s="2" t="str">
        <x:v>10</x:v>
      </x:c>
      <x:c r="C1613" s="2" t="str">
        <x:v>XLMEN3</x:v>
      </x:c>
      <x:c r="D1613" s="2" t="str">
        <x:v>1060256</x:v>
      </x:c>
      <x:c r="E1613" s="2" t="str">
        <x:v>0</x:v>
      </x:c>
      <x:c r="F1613" s="2" t="str">
        <x:v>27</x:v>
      </x:c>
      <x:c r="G1613" s="10" t="n">
        <x:v>46202</x:v>
      </x:c>
      <x:c r="H1613" s="10" t="n">
        <x:v>46206</x:v>
      </x:c>
      <x:c r="I1613" s="7" t="n">
        <x:v>4000</x:v>
      </x:c>
      <x:c r="J1613" s="7" t="n">
        <x:v>4000</x:v>
      </x:c>
      <x:c r="K1613" s="7" t="n">
        <x:v>1</x:v>
      </x:c>
      <x:c r="L1613" s="8" t="n">
        <x:v>5.77</x:v>
      </x:c>
      <x:c r="M1613" s="9" t="n">
        <x:v>391.2</x:v>
      </x:c>
      <x:c r="N1613" s="2" t="str">
        <x:v>i</x:v>
      </x:c>
      <x:c r="O1613" s="2" t="n">
        <x:v>0</x:v>
      </x:c>
      <x:c r="P1613" s="2" t="n">
        <x:v>100</x:v>
      </x:c>
      <x:c r="Q1613" s="2" t="str">
        <x:v>Baseline PO cost</x:v>
      </x:c>
      <x:c r="R1613" s="2" t="str">
        <x:v>Received</x:v>
      </x:c>
      <x:c r="S1613" s="12" t="n">
        <x:f>IF(AND(ISNUMBER(G1613),G1613&gt;0,G1613&lt;=Summary!$E$5,I1613&gt;0),I1613*K1613,0)</x:f>
        <x:v>4000</x:v>
      </x:c>
      <x:c r="T1613" s="12" t="n">
        <x:f>MIN(S1613,MAX(0,'Inventory detail'!E200-0))</x:f>
        <x:v>2400</x:v>
      </x:c>
      <x:c r="U1613" s="12" t="n">
        <x:f>IF(O1613=1,J1613*K1613,0)</x:f>
        <x:v>0</x:v>
      </x:c>
      <x:c r="V1613" s="13" t="str">
        <x:f>IF(O1613=0,"",IF(H1613="","",MAX(H1613,Summary!$E$5)))</x:f>
      </x:c>
      <x:c r="W1613" s="12" t="n">
        <x:f>IF(Q1613="Baseline PO cost",U1613,0)</x:f>
        <x:v>0</x:v>
      </x:c>
      <x:c r="X1613" s="12" t="n">
        <x:f>IF(Q1613="Higher PO cost",U1613,0)</x:f>
        <x:v>0</x:v>
      </x:c>
      <x:c r="Y1613" s="12" t="n">
        <x:f>IF(Q1613="Unclassified",U1613,0)</x:f>
        <x:v>0</x:v>
      </x:c>
    </x:row>
    <x:row r="1614" ht="22" customHeight="1">
      <x:c r="A1614" s="2" t="str">
        <x:v>POUC</x:v>
      </x:c>
      <x:c r="B1614" s="2" t="str">
        <x:v>10</x:v>
      </x:c>
      <x:c r="C1614" s="2" t="str">
        <x:v>XLMEN3</x:v>
      </x:c>
      <x:c r="D1614" s="2" t="str">
        <x:v>1059854</x:v>
      </x:c>
      <x:c r="E1614" s="2" t="str">
        <x:v>0</x:v>
      </x:c>
      <x:c r="F1614" s="2" t="str">
        <x:v>23</x:v>
      </x:c>
      <x:c r="G1614" s="10" t="n">
        <x:v>46094</x:v>
      </x:c>
      <x:c r="H1614" s="10" t="n">
        <x:v>46108</x:v>
      </x:c>
      <x:c r="I1614" s="7" t="n">
        <x:v>5000</x:v>
      </x:c>
      <x:c r="J1614" s="7" t="n">
        <x:v>5000</x:v>
      </x:c>
      <x:c r="K1614" s="7" t="n">
        <x:v>1</x:v>
      </x:c>
      <x:c r="L1614" s="8" t="n">
        <x:v>5.77</x:v>
      </x:c>
      <x:c r="M1614" s="9" t="n">
        <x:v>489</x:v>
      </x:c>
      <x:c r="N1614" s="2" t="str">
        <x:v>i</x:v>
      </x:c>
      <x:c r="O1614" s="2" t="n">
        <x:v>0</x:v>
      </x:c>
      <x:c r="P1614" s="2" t="n">
        <x:v>100</x:v>
      </x:c>
      <x:c r="Q1614" s="2" t="str">
        <x:v>Baseline PO cost</x:v>
      </x:c>
      <x:c r="R1614" s="2" t="str">
        <x:v>Received</x:v>
      </x:c>
      <x:c r="S1614" s="12" t="n">
        <x:f>IF(AND(ISNUMBER(G1614),G1614&gt;0,G1614&lt;=Summary!$E$5,I1614&gt;0),I1614*K1614,0)</x:f>
        <x:v>5000</x:v>
      </x:c>
      <x:c r="T1614" s="12" t="n">
        <x:f>MIN(S1614,MAX(0,'Inventory detail'!E200-SUM(S1613:S1613)))</x:f>
        <x:v>0</x:v>
      </x:c>
      <x:c r="U1614" s="12" t="n">
        <x:f>IF(O1614=1,J1614*K1614,0)</x:f>
        <x:v>0</x:v>
      </x:c>
      <x:c r="V1614" s="13" t="str">
        <x:f>IF(O1614=0,"",IF(H1614="","",MAX(H1614,Summary!$E$5)))</x:f>
      </x:c>
      <x:c r="W1614" s="12" t="n">
        <x:f>IF(Q1614="Baseline PO cost",U1614,0)</x:f>
        <x:v>0</x:v>
      </x:c>
      <x:c r="X1614" s="12" t="n">
        <x:f>IF(Q1614="Higher PO cost",U1614,0)</x:f>
        <x:v>0</x:v>
      </x:c>
      <x:c r="Y1614" s="12" t="n">
        <x:f>IF(Q1614="Unclassified",U1614,0)</x:f>
        <x:v>0</x:v>
      </x:c>
    </x:row>
    <x:row r="1615" ht="22" customHeight="1">
      <x:c r="A1615" s="2" t="str">
        <x:v>POUC</x:v>
      </x:c>
      <x:c r="B1615" s="2" t="str">
        <x:v>10</x:v>
      </x:c>
      <x:c r="C1615" s="2" t="str">
        <x:v>XLMEN3</x:v>
      </x:c>
      <x:c r="D1615" s="2" t="str">
        <x:v>1060623</x:v>
      </x:c>
      <x:c r="E1615" s="2" t="str">
        <x:v>0</x:v>
      </x:c>
      <x:c r="F1615" s="2" t="str">
        <x:v>26</x:v>
      </x:c>
      <x:c r="G1615" s="10"/>
      <x:c r="H1615" s="10" t="n">
        <x:v>46325</x:v>
      </x:c>
      <x:c r="I1615" s="7" t="n">
        <x:v>7500</x:v>
      </x:c>
      <x:c r="J1615" s="7" t="n">
        <x:v>7500</x:v>
      </x:c>
      <x:c r="K1615" s="7" t="n">
        <x:v>1</x:v>
      </x:c>
      <x:c r="L1615" s="8" t="n">
        <x:v>6.46</x:v>
      </x:c>
      <x:c r="M1615" s="9" t="n">
        <x:v>0</x:v>
      </x:c>
      <x:c r="N1615" s="2" t="str">
        <x:v>a</x:v>
      </x:c>
      <x:c r="O1615" s="2" t="n">
        <x:v>1</x:v>
      </x:c>
      <x:c r="P1615" s="2" t="n">
        <x:v>100</x:v>
      </x:c>
      <x:c r="Q1615" s="2" t="str">
        <x:v>Higher PO cost</x:v>
      </x:c>
      <x:c r="R1615" s="2" t="str">
        <x:v>Incoming active PO</x:v>
      </x:c>
      <x:c r="S1615" s="12" t="n">
        <x:f>IF(AND(ISNUMBER(G1615),G1615&gt;0,G1615&lt;=Summary!$E$5,I1615&gt;0),I1615*K1615,0)</x:f>
        <x:v>0</x:v>
      </x:c>
      <x:c r="T1615" s="12" t="n">
        <x:f>MIN(S1615,MAX(0,'Inventory detail'!E200-SUM(S1613:S1614)))</x:f>
        <x:v>0</x:v>
      </x:c>
      <x:c r="U1615" s="12" t="n">
        <x:f>IF(O1615=1,J1615*K1615,0)</x:f>
        <x:v>7500</x:v>
      </x:c>
      <x:c r="V1615" s="13" t="n">
        <x:f>IF(O1615=0,"",IF(H1615="","",MAX(H1615,Summary!$E$5)))</x:f>
        <x:v>46325</x:v>
      </x:c>
      <x:c r="W1615" s="12" t="n">
        <x:f>IF(Q1615="Baseline PO cost",U1615,0)</x:f>
        <x:v>0</x:v>
      </x:c>
      <x:c r="X1615" s="12" t="n">
        <x:f>IF(Q1615="Higher PO cost",U1615,0)</x:f>
        <x:v>7500</x:v>
      </x:c>
      <x:c r="Y1615" s="12" t="n">
        <x:f>IF(Q1615="Unclassified",U1615,0)</x:f>
        <x:v>0</x:v>
      </x:c>
    </x:row>
    <x:row r="1616" ht="22" customHeight="1">
      <x:c r="A1616" s="2" t="str">
        <x:v>POUC</x:v>
      </x:c>
      <x:c r="B1616" s="2" t="str">
        <x:v>10</x:v>
      </x:c>
      <x:c r="C1616" s="2" t="str">
        <x:v>XLMEN5</x:v>
      </x:c>
      <x:c r="D1616" s="2" t="str">
        <x:v>1060256</x:v>
      </x:c>
      <x:c r="E1616" s="2" t="str">
        <x:v>0</x:v>
      </x:c>
      <x:c r="F1616" s="2" t="str">
        <x:v>28</x:v>
      </x:c>
      <x:c r="G1616" s="10" t="n">
        <x:v>46202</x:v>
      </x:c>
      <x:c r="H1616" s="10" t="n">
        <x:v>46206</x:v>
      </x:c>
      <x:c r="I1616" s="7" t="n">
        <x:v>800</x:v>
      </x:c>
      <x:c r="J1616" s="7" t="n">
        <x:v>800</x:v>
      </x:c>
      <x:c r="K1616" s="7" t="n">
        <x:v>1</x:v>
      </x:c>
      <x:c r="L1616" s="8" t="n">
        <x:v>9.85</x:v>
      </x:c>
      <x:c r="M1616" s="9" t="n">
        <x:v>133.68</x:v>
      </x:c>
      <x:c r="N1616" s="2" t="str">
        <x:v>i</x:v>
      </x:c>
      <x:c r="O1616" s="2" t="n">
        <x:v>0</x:v>
      </x:c>
      <x:c r="P1616" s="2" t="n">
        <x:v>100</x:v>
      </x:c>
      <x:c r="Q1616" s="2" t="str">
        <x:v>Baseline PO cost</x:v>
      </x:c>
      <x:c r="R1616" s="2" t="str">
        <x:v>Received</x:v>
      </x:c>
      <x:c r="S1616" s="12" t="n">
        <x:f>IF(AND(ISNUMBER(G1616),G1616&gt;0,G1616&lt;=Summary!$E$5,I1616&gt;0),I1616*K1616,0)</x:f>
        <x:v>800</x:v>
      </x:c>
      <x:c r="T1616" s="12" t="n">
        <x:f>MIN(S1616,MAX(0,'Inventory detail'!E187-0))</x:f>
        <x:v>0</x:v>
      </x:c>
      <x:c r="U1616" s="12" t="n">
        <x:f>IF(O1616=1,J1616*K1616,0)</x:f>
        <x:v>0</x:v>
      </x:c>
      <x:c r="V1616" s="13" t="str">
        <x:f>IF(O1616=0,"",IF(H1616="","",MAX(H1616,Summary!$E$5)))</x:f>
      </x:c>
      <x:c r="W1616" s="12" t="n">
        <x:f>IF(Q1616="Baseline PO cost",U1616,0)</x:f>
        <x:v>0</x:v>
      </x:c>
      <x:c r="X1616" s="12" t="n">
        <x:f>IF(Q1616="Higher PO cost",U1616,0)</x:f>
        <x:v>0</x:v>
      </x:c>
      <x:c r="Y1616" s="12" t="n">
        <x:f>IF(Q1616="Unclassified",U1616,0)</x:f>
        <x:v>0</x:v>
      </x:c>
    </x:row>
    <x:row r="1617" ht="22" customHeight="1">
      <x:c r="A1617" s="2" t="str">
        <x:v>POUC</x:v>
      </x:c>
      <x:c r="B1617" s="2" t="str">
        <x:v>10</x:v>
      </x:c>
      <x:c r="C1617" s="2" t="str">
        <x:v>XLMEN5</x:v>
      </x:c>
      <x:c r="D1617" s="2" t="str">
        <x:v>1059854</x:v>
      </x:c>
      <x:c r="E1617" s="2" t="str">
        <x:v>0</x:v>
      </x:c>
      <x:c r="F1617" s="2" t="str">
        <x:v>24</x:v>
      </x:c>
      <x:c r="G1617" s="10" t="n">
        <x:v>46094</x:v>
      </x:c>
      <x:c r="H1617" s="10" t="n">
        <x:v>46108</x:v>
      </x:c>
      <x:c r="I1617" s="7" t="n">
        <x:v>8800</x:v>
      </x:c>
      <x:c r="J1617" s="7" t="n">
        <x:v>8800</x:v>
      </x:c>
      <x:c r="K1617" s="7" t="n">
        <x:v>1</x:v>
      </x:c>
      <x:c r="L1617" s="8" t="n">
        <x:v>9.85</x:v>
      </x:c>
      <x:c r="M1617" s="9" t="n">
        <x:v>1470.48</x:v>
      </x:c>
      <x:c r="N1617" s="2" t="str">
        <x:v>i</x:v>
      </x:c>
      <x:c r="O1617" s="2" t="n">
        <x:v>0</x:v>
      </x:c>
      <x:c r="P1617" s="2" t="n">
        <x:v>100</x:v>
      </x:c>
      <x:c r="Q1617" s="2" t="str">
        <x:v>Baseline PO cost</x:v>
      </x:c>
      <x:c r="R1617" s="2" t="str">
        <x:v>Received</x:v>
      </x:c>
      <x:c r="S1617" s="12" t="n">
        <x:f>IF(AND(ISNUMBER(G1617),G1617&gt;0,G1617&lt;=Summary!$E$5,I1617&gt;0),I1617*K1617,0)</x:f>
        <x:v>8800</x:v>
      </x:c>
      <x:c r="T1617" s="12" t="n">
        <x:f>MIN(S1617,MAX(0,'Inventory detail'!E187-SUM(S1616:S1616)))</x:f>
        <x:v>0</x:v>
      </x:c>
      <x:c r="U1617" s="12" t="n">
        <x:f>IF(O1617=1,J1617*K1617,0)</x:f>
        <x:v>0</x:v>
      </x:c>
      <x:c r="V1617" s="13" t="str">
        <x:f>IF(O1617=0,"",IF(H1617="","",MAX(H1617,Summary!$E$5)))</x:f>
      </x:c>
      <x:c r="W1617" s="12" t="n">
        <x:f>IF(Q1617="Baseline PO cost",U1617,0)</x:f>
        <x:v>0</x:v>
      </x:c>
      <x:c r="X1617" s="12" t="n">
        <x:f>IF(Q1617="Higher PO cost",U1617,0)</x:f>
        <x:v>0</x:v>
      </x:c>
      <x:c r="Y1617" s="12" t="n">
        <x:f>IF(Q1617="Unclassified",U1617,0)</x:f>
        <x:v>0</x:v>
      </x:c>
    </x:row>
    <x:row r="1618" ht="22" customHeight="1">
      <x:c r="A1618" s="2" t="str">
        <x:v>POUC</x:v>
      </x:c>
      <x:c r="B1618" s="2" t="str">
        <x:v>10</x:v>
      </x:c>
      <x:c r="C1618" s="2" t="str">
        <x:v>XLMEN5</x:v>
      </x:c>
      <x:c r="D1618" s="2" t="str">
        <x:v>1059605</x:v>
      </x:c>
      <x:c r="E1618" s="2" t="str">
        <x:v>0</x:v>
      </x:c>
      <x:c r="F1618" s="2" t="str">
        <x:v>18</x:v>
      </x:c>
      <x:c r="G1618" s="10" t="n">
        <x:v>46076</x:v>
      </x:c>
      <x:c r="H1618" s="10" t="n">
        <x:v>46073</x:v>
      </x:c>
      <x:c r="I1618" s="7" t="n">
        <x:v>2000</x:v>
      </x:c>
      <x:c r="J1618" s="7" t="n">
        <x:v>2000</x:v>
      </x:c>
      <x:c r="K1618" s="7" t="n">
        <x:v>1</x:v>
      </x:c>
      <x:c r="L1618" s="8" t="n">
        <x:v>9.85</x:v>
      </x:c>
      <x:c r="M1618" s="9" t="n">
        <x:v>334.2</x:v>
      </x:c>
      <x:c r="N1618" s="2" t="str">
        <x:v>i</x:v>
      </x:c>
      <x:c r="O1618" s="2" t="n">
        <x:v>0</x:v>
      </x:c>
      <x:c r="P1618" s="2" t="n">
        <x:v>100</x:v>
      </x:c>
      <x:c r="Q1618" s="2" t="str">
        <x:v>Baseline PO cost</x:v>
      </x:c>
      <x:c r="R1618" s="2" t="str">
        <x:v>Received</x:v>
      </x:c>
      <x:c r="S1618" s="12" t="n">
        <x:f>IF(AND(ISNUMBER(G1618),G1618&gt;0,G1618&lt;=Summary!$E$5,I1618&gt;0),I1618*K1618,0)</x:f>
        <x:v>2000</x:v>
      </x:c>
      <x:c r="T1618" s="12" t="n">
        <x:f>MIN(S1618,MAX(0,'Inventory detail'!E187-SUM(S1616:S1617)))</x:f>
        <x:v>0</x:v>
      </x:c>
      <x:c r="U1618" s="12" t="n">
        <x:f>IF(O1618=1,J1618*K1618,0)</x:f>
        <x:v>0</x:v>
      </x:c>
      <x:c r="V1618" s="13" t="str">
        <x:f>IF(O1618=0,"",IF(H1618="","",MAX(H1618,Summary!$E$5)))</x:f>
      </x:c>
      <x:c r="W1618" s="12" t="n">
        <x:f>IF(Q1618="Baseline PO cost",U1618,0)</x:f>
        <x:v>0</x:v>
      </x:c>
      <x:c r="X1618" s="12" t="n">
        <x:f>IF(Q1618="Higher PO cost",U1618,0)</x:f>
        <x:v>0</x:v>
      </x:c>
      <x:c r="Y1618" s="12" t="n">
        <x:f>IF(Q1618="Unclassified",U1618,0)</x:f>
        <x:v>0</x:v>
      </x:c>
    </x:row>
    <x:row r="1619" ht="22" customHeight="1">
      <x:c r="A1619" s="2" t="str">
        <x:v>POUC</x:v>
      </x:c>
      <x:c r="B1619" s="2" t="str">
        <x:v>10</x:v>
      </x:c>
      <x:c r="C1619" s="2" t="str">
        <x:v>XLMEN5</x:v>
      </x:c>
      <x:c r="D1619" s="2" t="str">
        <x:v>1061100</x:v>
      </x:c>
      <x:c r="E1619" s="2" t="str">
        <x:v>0</x:v>
      </x:c>
      <x:c r="F1619" s="2" t="str">
        <x:v>30</x:v>
      </x:c>
      <x:c r="G1619" s="10"/>
      <x:c r="H1619" s="10" t="n">
        <x:v>46346</x:v>
      </x:c>
      <x:c r="I1619" s="7" t="n">
        <x:v>6800</x:v>
      </x:c>
      <x:c r="J1619" s="7" t="n">
        <x:v>6800</x:v>
      </x:c>
      <x:c r="K1619" s="7" t="n">
        <x:v>1</x:v>
      </x:c>
      <x:c r="L1619" s="8" t="n">
        <x:v>11.03</x:v>
      </x:c>
      <x:c r="M1619" s="9" t="n">
        <x:v>0</x:v>
      </x:c>
      <x:c r="N1619" s="2" t="str">
        <x:v>a</x:v>
      </x:c>
      <x:c r="O1619" s="2" t="n">
        <x:v>1</x:v>
      </x:c>
      <x:c r="P1619" s="2" t="n">
        <x:v>100</x:v>
      </x:c>
      <x:c r="Q1619" s="2" t="str">
        <x:v>Higher PO cost</x:v>
      </x:c>
      <x:c r="R1619" s="2" t="str">
        <x:v>Incoming active PO</x:v>
      </x:c>
      <x:c r="S1619" s="12" t="n">
        <x:f>IF(AND(ISNUMBER(G1619),G1619&gt;0,G1619&lt;=Summary!$E$5,I1619&gt;0),I1619*K1619,0)</x:f>
        <x:v>0</x:v>
      </x:c>
      <x:c r="T1619" s="12" t="n">
        <x:f>MIN(S1619,MAX(0,'Inventory detail'!E187-SUM(S1616:S1618)))</x:f>
        <x:v>0</x:v>
      </x:c>
      <x:c r="U1619" s="12" t="n">
        <x:f>IF(O1619=1,J1619*K1619,0)</x:f>
        <x:v>6800</x:v>
      </x:c>
      <x:c r="V1619" s="13" t="n">
        <x:f>IF(O1619=0,"",IF(H1619="","",MAX(H1619,Summary!$E$5)))</x:f>
        <x:v>46346</x:v>
      </x:c>
      <x:c r="W1619" s="12" t="n">
        <x:f>IF(Q1619="Baseline PO cost",U1619,0)</x:f>
        <x:v>0</x:v>
      </x:c>
      <x:c r="X1619" s="12" t="n">
        <x:f>IF(Q1619="Higher PO cost",U1619,0)</x:f>
        <x:v>6800</x:v>
      </x:c>
      <x:c r="Y1619" s="12" t="n">
        <x:f>IF(Q1619="Unclassified",U1619,0)</x:f>
        <x:v>0</x:v>
      </x:c>
    </x:row>
    <x:row r="1620" ht="22" customHeight="1">
      <x:c r="A1620" s="2" t="str">
        <x:v>POUC</x:v>
      </x:c>
      <x:c r="B1620" s="2" t="str">
        <x:v>10</x:v>
      </x:c>
      <x:c r="C1620" s="2" t="str">
        <x:v>XLMEN5</x:v>
      </x:c>
      <x:c r="D1620" s="2" t="str">
        <x:v>1060623</x:v>
      </x:c>
      <x:c r="E1620" s="2" t="str">
        <x:v>0</x:v>
      </x:c>
      <x:c r="F1620" s="2" t="str">
        <x:v>27</x:v>
      </x:c>
      <x:c r="G1620" s="10"/>
      <x:c r="H1620" s="10" t="n">
        <x:v>46325</x:v>
      </x:c>
      <x:c r="I1620" s="7" t="n">
        <x:v>1200</x:v>
      </x:c>
      <x:c r="J1620" s="7" t="n">
        <x:v>1200</x:v>
      </x:c>
      <x:c r="K1620" s="7" t="n">
        <x:v>1</x:v>
      </x:c>
      <x:c r="L1620" s="8" t="n">
        <x:v>11.03</x:v>
      </x:c>
      <x:c r="M1620" s="9" t="n">
        <x:v>0</x:v>
      </x:c>
      <x:c r="N1620" s="2" t="str">
        <x:v>a</x:v>
      </x:c>
      <x:c r="O1620" s="2" t="n">
        <x:v>1</x:v>
      </x:c>
      <x:c r="P1620" s="2" t="n">
        <x:v>100</x:v>
      </x:c>
      <x:c r="Q1620" s="2" t="str">
        <x:v>Higher PO cost</x:v>
      </x:c>
      <x:c r="R1620" s="2" t="str">
        <x:v>Incoming active PO</x:v>
      </x:c>
      <x:c r="S1620" s="12" t="n">
        <x:f>IF(AND(ISNUMBER(G1620),G1620&gt;0,G1620&lt;=Summary!$E$5,I1620&gt;0),I1620*K1620,0)</x:f>
        <x:v>0</x:v>
      </x:c>
      <x:c r="T1620" s="12" t="n">
        <x:f>MIN(S1620,MAX(0,'Inventory detail'!E187-SUM(S1616:S1619)))</x:f>
        <x:v>0</x:v>
      </x:c>
      <x:c r="U1620" s="12" t="n">
        <x:f>IF(O1620=1,J1620*K1620,0)</x:f>
        <x:v>1200</x:v>
      </x:c>
      <x:c r="V1620" s="13" t="n">
        <x:f>IF(O1620=0,"",IF(H1620="","",MAX(H1620,Summary!$E$5)))</x:f>
        <x:v>46325</x:v>
      </x:c>
      <x:c r="W1620" s="12" t="n">
        <x:f>IF(Q1620="Baseline PO cost",U1620,0)</x:f>
        <x:v>0</x:v>
      </x:c>
      <x:c r="X1620" s="12" t="n">
        <x:f>IF(Q1620="Higher PO cost",U1620,0)</x:f>
        <x:v>1200</x:v>
      </x:c>
      <x:c r="Y1620" s="12" t="n">
        <x:f>IF(Q1620="Unclassified",U1620,0)</x:f>
        <x:v>0</x:v>
      </x:c>
    </x:row>
    <x:row r="1621" ht="22" customHeight="1">
      <x:c r="A1621" s="2" t="str">
        <x:v>POUC</x:v>
      </x:c>
      <x:c r="B1621" s="2" t="str">
        <x:v>30</x:v>
      </x:c>
      <x:c r="C1621" s="2" t="str">
        <x:v>BUS5</x:v>
      </x:c>
      <x:c r="D1621" s="2" t="str">
        <x:v>3003932</x:v>
      </x:c>
      <x:c r="E1621" s="2" t="str">
        <x:v>0</x:v>
      </x:c>
      <x:c r="F1621" s="2" t="str">
        <x:v>1</x:v>
      </x:c>
      <x:c r="G1621" s="10" t="n">
        <x:v>46209</x:v>
      </x:c>
      <x:c r="H1621" s="10" t="n">
        <x:v>46211</x:v>
      </x:c>
      <x:c r="I1621" s="7" t="n">
        <x:v>20000</x:v>
      </x:c>
      <x:c r="J1621" s="7" t="n">
        <x:v>20000</x:v>
      </x:c>
      <x:c r="K1621" s="7" t="n">
        <x:v>1</x:v>
      </x:c>
      <x:c r="L1621" s="8" t="n">
        <x:v>0.41</x:v>
      </x:c>
      <x:c r="M1621" s="9" t="n">
        <x:v>138</x:v>
      </x:c>
      <x:c r="N1621" s="2" t="str">
        <x:v>i</x:v>
      </x:c>
      <x:c r="O1621" s="2" t="n">
        <x:v>0</x:v>
      </x:c>
      <x:c r="P1621" s="2" t="n">
        <x:v>100</x:v>
      </x:c>
      <x:c r="Q1621" s="2" t="str">
        <x:v>Baseline PO cost</x:v>
      </x:c>
      <x:c r="R1621" s="2" t="str">
        <x:v>Received</x:v>
      </x:c>
      <x:c r="S1621" s="12" t="n">
        <x:f>IF(AND(ISNUMBER(G1621),G1621&gt;0,G1621&lt;=Summary!$E$5,I1621&gt;0),I1621*K1621,0)</x:f>
        <x:v>20000</x:v>
      </x:c>
      <x:c r="T1621" s="12" t="n">
        <x:f>MIN(S1621,MAX(0,'Inventory detail'!E130-0))</x:f>
        <x:v>20000</x:v>
      </x:c>
      <x:c r="U1621" s="12" t="n">
        <x:f>IF(O1621=1,J1621*K1621,0)</x:f>
        <x:v>0</x:v>
      </x:c>
      <x:c r="V1621" s="13" t="str">
        <x:f>IF(O1621=0,"",IF(H1621="","",MAX(H1621,Summary!$E$5)))</x:f>
      </x:c>
      <x:c r="W1621" s="12" t="n">
        <x:f>IF(Q1621="Baseline PO cost",U1621,0)</x:f>
        <x:v>0</x:v>
      </x:c>
      <x:c r="X1621" s="12" t="n">
        <x:f>IF(Q1621="Higher PO cost",U1621,0)</x:f>
        <x:v>0</x:v>
      </x:c>
      <x:c r="Y1621" s="12" t="n">
        <x:f>IF(Q1621="Unclassified",U1621,0)</x:f>
        <x:v>0</x:v>
      </x:c>
    </x:row>
    <x:row r="1622" ht="22" customHeight="1">
      <x:c r="A1622" s="2" t="str">
        <x:v>POUC</x:v>
      </x:c>
      <x:c r="B1622" s="2" t="str">
        <x:v>30</x:v>
      </x:c>
      <x:c r="C1622" s="2" t="str">
        <x:v>BUS5</x:v>
      </x:c>
      <x:c r="D1622" s="2" t="str">
        <x:v>3003917</x:v>
      </x:c>
      <x:c r="E1622" s="2" t="str">
        <x:v>0</x:v>
      </x:c>
      <x:c r="F1622" s="2" t="str">
        <x:v>1</x:v>
      </x:c>
      <x:c r="G1622" s="10" t="n">
        <x:v>46105</x:v>
      </x:c>
      <x:c r="H1622" s="10" t="n">
        <x:v>46108</x:v>
      </x:c>
      <x:c r="I1622" s="7" t="n">
        <x:v>10000</x:v>
      </x:c>
      <x:c r="J1622" s="7" t="n">
        <x:v>10000</x:v>
      </x:c>
      <x:c r="K1622" s="7" t="n">
        <x:v>1</x:v>
      </x:c>
      <x:c r="L1622" s="8" t="n">
        <x:v>0.41</x:v>
      </x:c>
      <x:c r="M1622" s="9" t="n">
        <x:v>69</x:v>
      </x:c>
      <x:c r="N1622" s="2" t="str">
        <x:v>i</x:v>
      </x:c>
      <x:c r="O1622" s="2" t="n">
        <x:v>0</x:v>
      </x:c>
      <x:c r="P1622" s="2" t="n">
        <x:v>100</x:v>
      </x:c>
      <x:c r="Q1622" s="2" t="str">
        <x:v>Baseline PO cost</x:v>
      </x:c>
      <x:c r="R1622" s="2" t="str">
        <x:v>Received</x:v>
      </x:c>
      <x:c r="S1622" s="12" t="n">
        <x:f>IF(AND(ISNUMBER(G1622),G1622&gt;0,G1622&lt;=Summary!$E$5,I1622&gt;0),I1622*K1622,0)</x:f>
        <x:v>10000</x:v>
      </x:c>
      <x:c r="T1622" s="12" t="n">
        <x:f>MIN(S1622,MAX(0,'Inventory detail'!E130-SUM(S1621:S1621)))</x:f>
        <x:v>9600</x:v>
      </x:c>
      <x:c r="U1622" s="12" t="n">
        <x:f>IF(O1622=1,J1622*K1622,0)</x:f>
        <x:v>0</x:v>
      </x:c>
      <x:c r="V1622" s="13" t="str">
        <x:f>IF(O1622=0,"",IF(H1622="","",MAX(H1622,Summary!$E$5)))</x:f>
      </x:c>
      <x:c r="W1622" s="12" t="n">
        <x:f>IF(Q1622="Baseline PO cost",U1622,0)</x:f>
        <x:v>0</x:v>
      </x:c>
      <x:c r="X1622" s="12" t="n">
        <x:f>IF(Q1622="Higher PO cost",U1622,0)</x:f>
        <x:v>0</x:v>
      </x:c>
      <x:c r="Y1622" s="12" t="n">
        <x:f>IF(Q1622="Unclassified",U1622,0)</x:f>
        <x:v>0</x:v>
      </x:c>
    </x:row>
    <x:row r="1623" ht="22" customHeight="1">
      <x:c r="A1623" s="2" t="str">
        <x:v>POUC</x:v>
      </x:c>
      <x:c r="B1623" s="2" t="str">
        <x:v>30</x:v>
      </x:c>
      <x:c r="C1623" s="2" t="str">
        <x:v>ENT10</x:v>
      </x:c>
      <x:c r="D1623" s="2" t="str">
        <x:v>3003913</x:v>
      </x:c>
      <x:c r="E1623" s="2" t="str">
        <x:v>0</x:v>
      </x:c>
      <x:c r="F1623" s="2" t="str">
        <x:v>2</x:v>
      </x:c>
      <x:c r="G1623" s="10" t="n">
        <x:v>46077</x:v>
      </x:c>
      <x:c r="H1623" s="10" t="n">
        <x:v>46080</x:v>
      </x:c>
      <x:c r="I1623" s="7" t="n">
        <x:v>20000</x:v>
      </x:c>
      <x:c r="J1623" s="7" t="n">
        <x:v>20000</x:v>
      </x:c>
      <x:c r="K1623" s="7" t="n">
        <x:v>1</x:v>
      </x:c>
      <x:c r="L1623" s="8" t="n">
        <x:v>1.35</x:v>
      </x:c>
      <x:c r="M1623" s="9" t="n">
        <x:v>456</x:v>
      </x:c>
      <x:c r="N1623" s="2" t="str">
        <x:v>i</x:v>
      </x:c>
      <x:c r="O1623" s="2" t="n">
        <x:v>0</x:v>
      </x:c>
      <x:c r="P1623" s="2" t="n">
        <x:v>100</x:v>
      </x:c>
      <x:c r="Q1623" s="2" t="str">
        <x:v>Baseline PO cost</x:v>
      </x:c>
      <x:c r="R1623" s="2" t="str">
        <x:v>Received</x:v>
      </x:c>
      <x:c r="S1623" s="12" t="n">
        <x:f>IF(AND(ISNUMBER(G1623),G1623&gt;0,G1623&lt;=Summary!$E$5,I1623&gt;0),I1623*K1623,0)</x:f>
        <x:v>20000</x:v>
      </x:c>
      <x:c r="T1623" s="12" t="n">
        <x:f>MIN(S1623,MAX(0,'Inventory detail'!E57-0))</x:f>
        <x:v>20000</x:v>
      </x:c>
      <x:c r="U1623" s="12" t="n">
        <x:f>IF(O1623=1,J1623*K1623,0)</x:f>
        <x:v>0</x:v>
      </x:c>
      <x:c r="V1623" s="13" t="str">
        <x:f>IF(O1623=0,"",IF(H1623="","",MAX(H1623,Summary!$E$5)))</x:f>
      </x:c>
      <x:c r="W1623" s="12" t="n">
        <x:f>IF(Q1623="Baseline PO cost",U1623,0)</x:f>
        <x:v>0</x:v>
      </x:c>
      <x:c r="X1623" s="12" t="n">
        <x:f>IF(Q1623="Higher PO cost",U1623,0)</x:f>
        <x:v>0</x:v>
      </x:c>
      <x:c r="Y1623" s="12" t="n">
        <x:f>IF(Q1623="Unclassified",U1623,0)</x:f>
        <x:v>0</x:v>
      </x:c>
    </x:row>
    <x:row r="1624" ht="22" customHeight="1">
      <x:c r="A1624" s="2" t="str">
        <x:v>POUC</x:v>
      </x:c>
      <x:c r="B1624" s="2" t="str">
        <x:v>30</x:v>
      </x:c>
      <x:c r="C1624" s="2" t="str">
        <x:v>ENT10</x:v>
      </x:c>
      <x:c r="D1624" s="2" t="str">
        <x:v>3003961</x:v>
      </x:c>
      <x:c r="E1624" s="2" t="str">
        <x:v>0</x:v>
      </x:c>
      <x:c r="F1624" s="2" t="str">
        <x:v>4</x:v>
      </x:c>
      <x:c r="G1624" s="10"/>
      <x:c r="H1624" s="10" t="n">
        <x:v>46332</x:v>
      </x:c>
      <x:c r="I1624" s="7" t="n">
        <x:v>12000</x:v>
      </x:c>
      <x:c r="J1624" s="7" t="n">
        <x:v>12000</x:v>
      </x:c>
      <x:c r="K1624" s="7" t="n">
        <x:v>1</x:v>
      </x:c>
      <x:c r="L1624" s="8" t="n">
        <x:v>1.51</x:v>
      </x:c>
      <x:c r="M1624" s="9" t="n">
        <x:v>0</x:v>
      </x:c>
      <x:c r="N1624" s="2" t="str">
        <x:v>a</x:v>
      </x:c>
      <x:c r="O1624" s="2" t="n">
        <x:v>1</x:v>
      </x:c>
      <x:c r="P1624" s="2" t="n">
        <x:v>100</x:v>
      </x:c>
      <x:c r="Q1624" s="2" t="str">
        <x:v>Higher PO cost</x:v>
      </x:c>
      <x:c r="R1624" s="2" t="str">
        <x:v>Incoming active PO</x:v>
      </x:c>
      <x:c r="S1624" s="12" t="n">
        <x:f>IF(AND(ISNUMBER(G1624),G1624&gt;0,G1624&lt;=Summary!$E$5,I1624&gt;0),I1624*K1624,0)</x:f>
        <x:v>0</x:v>
      </x:c>
      <x:c r="T1624" s="12" t="n">
        <x:f>MIN(S1624,MAX(0,'Inventory detail'!E57-SUM(S1623:S1623)))</x:f>
        <x:v>0</x:v>
      </x:c>
      <x:c r="U1624" s="12" t="n">
        <x:f>IF(O1624=1,J1624*K1624,0)</x:f>
        <x:v>12000</x:v>
      </x:c>
      <x:c r="V1624" s="13" t="n">
        <x:f>IF(O1624=0,"",IF(H1624="","",MAX(H1624,Summary!$E$5)))</x:f>
        <x:v>46332</x:v>
      </x:c>
      <x:c r="W1624" s="12" t="n">
        <x:f>IF(Q1624="Baseline PO cost",U1624,0)</x:f>
        <x:v>0</x:v>
      </x:c>
      <x:c r="X1624" s="12" t="n">
        <x:f>IF(Q1624="Higher PO cost",U1624,0)</x:f>
        <x:v>12000</x:v>
      </x:c>
      <x:c r="Y1624" s="12" t="n">
        <x:f>IF(Q1624="Unclassified",U1624,0)</x:f>
        <x:v>0</x:v>
      </x:c>
    </x:row>
    <x:row r="1625" ht="22" customHeight="1">
      <x:c r="A1625" s="2" t="str">
        <x:v>POUC</x:v>
      </x:c>
      <x:c r="B1625" s="2" t="str">
        <x:v>30</x:v>
      </x:c>
      <x:c r="C1625" s="2" t="str">
        <x:v>ENT10</x:v>
      </x:c>
      <x:c r="D1625" s="2" t="str">
        <x:v>3003948</x:v>
      </x:c>
      <x:c r="E1625" s="2" t="str">
        <x:v>0</x:v>
      </x:c>
      <x:c r="F1625" s="2" t="str">
        <x:v>3</x:v>
      </x:c>
      <x:c r="G1625" s="10"/>
      <x:c r="H1625" s="10" t="n">
        <x:v>46325</x:v>
      </x:c>
      <x:c r="I1625" s="7" t="n">
        <x:v>12000</x:v>
      </x:c>
      <x:c r="J1625" s="7" t="n">
        <x:v>12000</x:v>
      </x:c>
      <x:c r="K1625" s="7" t="n">
        <x:v>1</x:v>
      </x:c>
      <x:c r="L1625" s="8" t="n">
        <x:v>1.51</x:v>
      </x:c>
      <x:c r="M1625" s="9" t="n">
        <x:v>0</x:v>
      </x:c>
      <x:c r="N1625" s="2" t="str">
        <x:v>a</x:v>
      </x:c>
      <x:c r="O1625" s="2" t="n">
        <x:v>1</x:v>
      </x:c>
      <x:c r="P1625" s="2" t="n">
        <x:v>100</x:v>
      </x:c>
      <x:c r="Q1625" s="2" t="str">
        <x:v>Higher PO cost</x:v>
      </x:c>
      <x:c r="R1625" s="2" t="str">
        <x:v>Incoming active PO</x:v>
      </x:c>
      <x:c r="S1625" s="12" t="n">
        <x:f>IF(AND(ISNUMBER(G1625),G1625&gt;0,G1625&lt;=Summary!$E$5,I1625&gt;0),I1625*K1625,0)</x:f>
        <x:v>0</x:v>
      </x:c>
      <x:c r="T1625" s="12" t="n">
        <x:f>MIN(S1625,MAX(0,'Inventory detail'!E57-SUM(S1623:S1624)))</x:f>
        <x:v>0</x:v>
      </x:c>
      <x:c r="U1625" s="12" t="n">
        <x:f>IF(O1625=1,J1625*K1625,0)</x:f>
        <x:v>12000</x:v>
      </x:c>
      <x:c r="V1625" s="13" t="n">
        <x:f>IF(O1625=0,"",IF(H1625="","",MAX(H1625,Summary!$E$5)))</x:f>
        <x:v>46325</x:v>
      </x:c>
      <x:c r="W1625" s="12" t="n">
        <x:f>IF(Q1625="Baseline PO cost",U1625,0)</x:f>
        <x:v>0</x:v>
      </x:c>
      <x:c r="X1625" s="12" t="n">
        <x:f>IF(Q1625="Higher PO cost",U1625,0)</x:f>
        <x:v>12000</x:v>
      </x:c>
      <x:c r="Y1625" s="12" t="n">
        <x:f>IF(Q1625="Unclassified",U1625,0)</x:f>
        <x:v>0</x:v>
      </x:c>
    </x:row>
    <x:row r="1626" ht="22" customHeight="1">
      <x:c r="A1626" s="2" t="str">
        <x:v>POUC</x:v>
      </x:c>
      <x:c r="B1626" s="2" t="str">
        <x:v>30</x:v>
      </x:c>
      <x:c r="C1626" s="2" t="str">
        <x:v>IBM7</x:v>
      </x:c>
      <x:c r="D1626" s="2" t="str">
        <x:v>3003932</x:v>
      </x:c>
      <x:c r="E1626" s="2" t="str">
        <x:v>0</x:v>
      </x:c>
      <x:c r="F1626" s="2" t="str">
        <x:v>2</x:v>
      </x:c>
      <x:c r="G1626" s="10" t="n">
        <x:v>46209</x:v>
      </x:c>
      <x:c r="H1626" s="10" t="n">
        <x:v>46211</x:v>
      </x:c>
      <x:c r="I1626" s="7" t="n">
        <x:v>10000</x:v>
      </x:c>
      <x:c r="J1626" s="7" t="n">
        <x:v>10000</x:v>
      </x:c>
      <x:c r="K1626" s="7" t="n">
        <x:v>1</x:v>
      </x:c>
      <x:c r="L1626" s="8" t="n">
        <x:v>0.48</x:v>
      </x:c>
      <x:c r="M1626" s="9" t="n">
        <x:v>83</x:v>
      </x:c>
      <x:c r="N1626" s="2" t="str">
        <x:v>i</x:v>
      </x:c>
      <x:c r="O1626" s="2" t="n">
        <x:v>0</x:v>
      </x:c>
      <x:c r="P1626" s="2" t="n">
        <x:v>100</x:v>
      </x:c>
      <x:c r="Q1626" s="2" t="str">
        <x:v>Baseline PO cost</x:v>
      </x:c>
      <x:c r="R1626" s="2" t="str">
        <x:v>Received</x:v>
      </x:c>
      <x:c r="S1626" s="12" t="n">
        <x:f>IF(AND(ISNUMBER(G1626),G1626&gt;0,G1626&lt;=Summary!$E$5,I1626&gt;0),I1626*K1626,0)</x:f>
        <x:v>10000</x:v>
      </x:c>
      <x:c r="T1626" s="12" t="n">
        <x:f>MIN(S1626,MAX(0,'Inventory detail'!E324-0))</x:f>
        <x:v>10000</x:v>
      </x:c>
      <x:c r="U1626" s="12" t="n">
        <x:f>IF(O1626=1,J1626*K1626,0)</x:f>
        <x:v>0</x:v>
      </x:c>
      <x:c r="V1626" s="13" t="str">
        <x:f>IF(O1626=0,"",IF(H1626="","",MAX(H1626,Summary!$E$5)))</x:f>
      </x:c>
      <x:c r="W1626" s="12" t="n">
        <x:f>IF(Q1626="Baseline PO cost",U1626,0)</x:f>
        <x:v>0</x:v>
      </x:c>
      <x:c r="X1626" s="12" t="n">
        <x:f>IF(Q1626="Higher PO cost",U1626,0)</x:f>
        <x:v>0</x:v>
      </x:c>
      <x:c r="Y1626" s="12" t="n">
        <x:f>IF(Q1626="Unclassified",U1626,0)</x:f>
        <x:v>0</x:v>
      </x:c>
    </x:row>
    <x:row r="1627" ht="22" customHeight="1">
      <x:c r="A1627" s="2" t="str">
        <x:v>POUC</x:v>
      </x:c>
      <x:c r="B1627" s="2" t="str">
        <x:v>30</x:v>
      </x:c>
      <x:c r="C1627" s="2" t="str">
        <x:v>IND10</x:v>
      </x:c>
      <x:c r="D1627" s="2" t="str">
        <x:v>3003932</x:v>
      </x:c>
      <x:c r="E1627" s="2" t="str">
        <x:v>0</x:v>
      </x:c>
      <x:c r="F1627" s="2" t="str">
        <x:v>5</x:v>
      </x:c>
      <x:c r="G1627" s="10" t="n">
        <x:v>46209</x:v>
      </x:c>
      <x:c r="H1627" s="10" t="n">
        <x:v>46211</x:v>
      </x:c>
      <x:c r="I1627" s="7" t="n">
        <x:v>6000</x:v>
      </x:c>
      <x:c r="J1627" s="7" t="n">
        <x:v>6000</x:v>
      </x:c>
      <x:c r="K1627" s="7" t="n">
        <x:v>1</x:v>
      </x:c>
      <x:c r="L1627" s="8" t="n">
        <x:v>1.69</x:v>
      </x:c>
      <x:c r="M1627" s="9" t="n">
        <x:v>171.6</x:v>
      </x:c>
      <x:c r="N1627" s="2" t="str">
        <x:v>i</x:v>
      </x:c>
      <x:c r="O1627" s="2" t="n">
        <x:v>0</x:v>
      </x:c>
      <x:c r="P1627" s="2" t="n">
        <x:v>100</x:v>
      </x:c>
      <x:c r="Q1627" s="2" t="str">
        <x:v>Baseline PO cost</x:v>
      </x:c>
      <x:c r="R1627" s="2" t="str">
        <x:v>Received</x:v>
      </x:c>
      <x:c r="S1627" s="12" t="n">
        <x:f>IF(AND(ISNUMBER(G1627),G1627&gt;0,G1627&lt;=Summary!$E$5,I1627&gt;0),I1627*K1627,0)</x:f>
        <x:v>6000</x:v>
      </x:c>
      <x:c r="T1627" s="12" t="n">
        <x:f>MIN(S1627,MAX(0,'Inventory detail'!E337-0))</x:f>
        <x:v>6000</x:v>
      </x:c>
      <x:c r="U1627" s="12" t="n">
        <x:f>IF(O1627=1,J1627*K1627,0)</x:f>
        <x:v>0</x:v>
      </x:c>
      <x:c r="V1627" s="13" t="str">
        <x:f>IF(O1627=0,"",IF(H1627="","",MAX(H1627,Summary!$E$5)))</x:f>
      </x:c>
      <x:c r="W1627" s="12" t="n">
        <x:f>IF(Q1627="Baseline PO cost",U1627,0)</x:f>
        <x:v>0</x:v>
      </x:c>
      <x:c r="X1627" s="12" t="n">
        <x:f>IF(Q1627="Higher PO cost",U1627,0)</x:f>
        <x:v>0</x:v>
      </x:c>
      <x:c r="Y1627" s="12" t="n">
        <x:f>IF(Q1627="Unclassified",U1627,0)</x:f>
        <x:v>0</x:v>
      </x:c>
    </x:row>
    <x:row r="1628" ht="22" customHeight="1">
      <x:c r="A1628" s="2" t="str">
        <x:v>POUC</x:v>
      </x:c>
      <x:c r="B1628" s="2" t="str">
        <x:v>30</x:v>
      </x:c>
      <x:c r="C1628" s="2" t="str">
        <x:v>IND5</x:v>
      </x:c>
      <x:c r="D1628" s="2" t="str">
        <x:v>3003961</x:v>
      </x:c>
      <x:c r="E1628" s="2" t="str">
        <x:v>0</x:v>
      </x:c>
      <x:c r="F1628" s="2" t="str">
        <x:v>2</x:v>
      </x:c>
      <x:c r="G1628" s="10"/>
      <x:c r="H1628" s="10" t="n">
        <x:v>46332</x:v>
      </x:c>
      <x:c r="I1628" s="7" t="n">
        <x:v>5000</x:v>
      </x:c>
      <x:c r="J1628" s="7" t="n">
        <x:v>5000</x:v>
      </x:c>
      <x:c r="K1628" s="7" t="n">
        <x:v>1</x:v>
      </x:c>
      <x:c r="L1628" s="8" t="n">
        <x:v>0.94</x:v>
      </x:c>
      <x:c r="M1628" s="9" t="n">
        <x:v>0</x:v>
      </x:c>
      <x:c r="N1628" s="2" t="str">
        <x:v>a</x:v>
      </x:c>
      <x:c r="O1628" s="2" t="n">
        <x:v>1</x:v>
      </x:c>
      <x:c r="P1628" s="2" t="n">
        <x:v>100</x:v>
      </x:c>
      <x:c r="Q1628" s="2" t="str">
        <x:v>Higher PO cost</x:v>
      </x:c>
      <x:c r="R1628" s="2" t="str">
        <x:v>Incoming active PO</x:v>
      </x:c>
      <x:c r="S1628" s="12" t="n">
        <x:f>IF(AND(ISNUMBER(G1628),G1628&gt;0,G1628&lt;=Summary!$E$5,I1628&gt;0),I1628*K1628,0)</x:f>
        <x:v>0</x:v>
      </x:c>
      <x:c r="T1628" s="12" t="n">
        <x:f>MIN(S1628,MAX(0,'Inventory detail'!E375-0))</x:f>
        <x:v>0</x:v>
      </x:c>
      <x:c r="U1628" s="12" t="n">
        <x:f>IF(O1628=1,J1628*K1628,0)</x:f>
        <x:v>5000</x:v>
      </x:c>
      <x:c r="V1628" s="13" t="n">
        <x:f>IF(O1628=0,"",IF(H1628="","",MAX(H1628,Summary!$E$5)))</x:f>
        <x:v>46332</x:v>
      </x:c>
      <x:c r="W1628" s="12" t="n">
        <x:f>IF(Q1628="Baseline PO cost",U1628,0)</x:f>
        <x:v>0</x:v>
      </x:c>
      <x:c r="X1628" s="12" t="n">
        <x:f>IF(Q1628="Higher PO cost",U1628,0)</x:f>
        <x:v>5000</x:v>
      </x:c>
      <x:c r="Y1628" s="12" t="n">
        <x:f>IF(Q1628="Unclassified",U1628,0)</x:f>
        <x:v>0</x:v>
      </x:c>
    </x:row>
    <x:row r="1629" ht="22" customHeight="1">
      <x:c r="A1629" s="2" t="str">
        <x:v>POUC</x:v>
      </x:c>
      <x:c r="B1629" s="2" t="str">
        <x:v>30</x:v>
      </x:c>
      <x:c r="C1629" s="2" t="str">
        <x:v>LEG5</x:v>
      </x:c>
      <x:c r="D1629" s="2" t="str">
        <x:v>3003968</x:v>
      </x:c>
      <x:c r="E1629" s="2" t="str">
        <x:v>0</x:v>
      </x:c>
      <x:c r="F1629" s="2" t="str">
        <x:v>2</x:v>
      </x:c>
      <x:c r="G1629" s="10" t="n">
        <x:v>46261</x:v>
      </x:c>
      <x:c r="H1629" s="10" t="n">
        <x:v>46262</x:v>
      </x:c>
      <x:c r="I1629" s="7" t="n">
        <x:v>3000</x:v>
      </x:c>
      <x:c r="J1629" s="7" t="n">
        <x:v>3000</x:v>
      </x:c>
      <x:c r="K1629" s="7" t="n">
        <x:v>1</x:v>
      </x:c>
      <x:c r="L1629" s="8" t="n">
        <x:v>5.66</x:v>
      </x:c>
      <x:c r="M1629" s="9" t="n">
        <x:v>257.1</x:v>
      </x:c>
      <x:c r="N1629" s="2" t="str">
        <x:v>a</x:v>
      </x:c>
      <x:c r="O1629" s="2" t="n">
        <x:v>0</x:v>
      </x:c>
      <x:c r="P1629" s="2" t="n">
        <x:v>100</x:v>
      </x:c>
      <x:c r="Q1629" s="2" t="str">
        <x:v>Higher PO cost</x:v>
      </x:c>
      <x:c r="R1629" s="2" t="str">
        <x:v>Received</x:v>
      </x:c>
      <x:c r="S1629" s="12" t="n">
        <x:f>IF(AND(ISNUMBER(G1629),G1629&gt;0,G1629&lt;=Summary!$E$5,I1629&gt;0),I1629*K1629,0)</x:f>
        <x:v>3000</x:v>
      </x:c>
      <x:c r="T1629" s="12" t="n">
        <x:f>MIN(S1629,MAX(0,'Inventory detail'!E222-0))</x:f>
        <x:v>900</x:v>
      </x:c>
      <x:c r="U1629" s="12" t="n">
        <x:f>IF(O1629=1,J1629*K1629,0)</x:f>
        <x:v>0</x:v>
      </x:c>
      <x:c r="V1629" s="13" t="str">
        <x:f>IF(O1629=0,"",IF(H1629="","",MAX(H1629,Summary!$E$5)))</x:f>
      </x:c>
      <x:c r="W1629" s="12" t="n">
        <x:f>IF(Q1629="Baseline PO cost",U1629,0)</x:f>
        <x:v>0</x:v>
      </x:c>
      <x:c r="X1629" s="12" t="n">
        <x:f>IF(Q1629="Higher PO cost",U1629,0)</x:f>
        <x:v>0</x:v>
      </x:c>
      <x:c r="Y1629" s="12" t="n">
        <x:f>IF(Q1629="Unclassified",U1629,0)</x:f>
        <x:v>0</x:v>
      </x:c>
    </x:row>
    <x:row r="1630" ht="22" customHeight="1">
      <x:c r="A1630" s="2" t="str">
        <x:v>POUC</x:v>
      </x:c>
      <x:c r="B1630" s="2" t="str">
        <x:v>30</x:v>
      </x:c>
      <x:c r="C1630" s="2" t="str">
        <x:v>LEG5</x:v>
      </x:c>
      <x:c r="D1630" s="2" t="str">
        <x:v>3003932</x:v>
      </x:c>
      <x:c r="E1630" s="2" t="str">
        <x:v>0</x:v>
      </x:c>
      <x:c r="F1630" s="2" t="str">
        <x:v>8</x:v>
      </x:c>
      <x:c r="G1630" s="10" t="n">
        <x:v>46209</x:v>
      </x:c>
      <x:c r="H1630" s="10" t="n">
        <x:v>46211</x:v>
      </x:c>
      <x:c r="I1630" s="7" t="n">
        <x:v>500</x:v>
      </x:c>
      <x:c r="J1630" s="7" t="n">
        <x:v>500</x:v>
      </x:c>
      <x:c r="K1630" s="7" t="n">
        <x:v>1</x:v>
      </x:c>
      <x:c r="L1630" s="8" t="n">
        <x:v>5.05</x:v>
      </x:c>
      <x:c r="M1630" s="9" t="n">
        <x:v>42.85</x:v>
      </x:c>
      <x:c r="N1630" s="2" t="str">
        <x:v>i</x:v>
      </x:c>
      <x:c r="O1630" s="2" t="n">
        <x:v>0</x:v>
      </x:c>
      <x:c r="P1630" s="2" t="n">
        <x:v>100</x:v>
      </x:c>
      <x:c r="Q1630" s="2" t="str">
        <x:v>Baseline PO cost</x:v>
      </x:c>
      <x:c r="R1630" s="2" t="str">
        <x:v>Received</x:v>
      </x:c>
      <x:c r="S1630" s="12" t="n">
        <x:f>IF(AND(ISNUMBER(G1630),G1630&gt;0,G1630&lt;=Summary!$E$5,I1630&gt;0),I1630*K1630,0)</x:f>
        <x:v>500</x:v>
      </x:c>
      <x:c r="T1630" s="12" t="n">
        <x:f>MIN(S1630,MAX(0,'Inventory detail'!E222-SUM(S1629:S1629)))</x:f>
        <x:v>0</x:v>
      </x:c>
      <x:c r="U1630" s="12" t="n">
        <x:f>IF(O1630=1,J1630*K1630,0)</x:f>
        <x:v>0</x:v>
      </x:c>
      <x:c r="V1630" s="13" t="str">
        <x:f>IF(O1630=0,"",IF(H1630="","",MAX(H1630,Summary!$E$5)))</x:f>
      </x:c>
      <x:c r="W1630" s="12" t="n">
        <x:f>IF(Q1630="Baseline PO cost",U1630,0)</x:f>
        <x:v>0</x:v>
      </x:c>
      <x:c r="X1630" s="12" t="n">
        <x:f>IF(Q1630="Higher PO cost",U1630,0)</x:f>
        <x:v>0</x:v>
      </x:c>
      <x:c r="Y1630" s="12" t="n">
        <x:f>IF(Q1630="Unclassified",U1630,0)</x:f>
        <x:v>0</x:v>
      </x:c>
    </x:row>
    <x:row r="1631" ht="22" customHeight="1">
      <x:c r="A1631" s="2" t="str">
        <x:v>POUC</x:v>
      </x:c>
      <x:c r="B1631" s="2" t="str">
        <x:v>30</x:v>
      </x:c>
      <x:c r="C1631" s="2" t="str">
        <x:v>LEG5</x:v>
      </x:c>
      <x:c r="D1631" s="2" t="str">
        <x:v>3003917</x:v>
      </x:c>
      <x:c r="E1631" s="2" t="str">
        <x:v>0</x:v>
      </x:c>
      <x:c r="F1631" s="2" t="str">
        <x:v>5</x:v>
      </x:c>
      <x:c r="G1631" s="10" t="n">
        <x:v>46105</x:v>
      </x:c>
      <x:c r="H1631" s="10" t="n">
        <x:v>46108</x:v>
      </x:c>
      <x:c r="I1631" s="7" t="n">
        <x:v>2500</x:v>
      </x:c>
      <x:c r="J1631" s="7" t="n">
        <x:v>2500</x:v>
      </x:c>
      <x:c r="K1631" s="7" t="n">
        <x:v>1</x:v>
      </x:c>
      <x:c r="L1631" s="8" t="n">
        <x:v>5.05</x:v>
      </x:c>
      <x:c r="M1631" s="9" t="n">
        <x:v>214.25</x:v>
      </x:c>
      <x:c r="N1631" s="2" t="str">
        <x:v>i</x:v>
      </x:c>
      <x:c r="O1631" s="2" t="n">
        <x:v>0</x:v>
      </x:c>
      <x:c r="P1631" s="2" t="n">
        <x:v>100</x:v>
      </x:c>
      <x:c r="Q1631" s="2" t="str">
        <x:v>Baseline PO cost</x:v>
      </x:c>
      <x:c r="R1631" s="2" t="str">
        <x:v>Received</x:v>
      </x:c>
      <x:c r="S1631" s="12" t="n">
        <x:f>IF(AND(ISNUMBER(G1631),G1631&gt;0,G1631&lt;=Summary!$E$5,I1631&gt;0),I1631*K1631,0)</x:f>
        <x:v>2500</x:v>
      </x:c>
      <x:c r="T1631" s="12" t="n">
        <x:f>MIN(S1631,MAX(0,'Inventory detail'!E222-SUM(S1629:S1630)))</x:f>
        <x:v>0</x:v>
      </x:c>
      <x:c r="U1631" s="12" t="n">
        <x:f>IF(O1631=1,J1631*K1631,0)</x:f>
        <x:v>0</x:v>
      </x:c>
      <x:c r="V1631" s="13" t="str">
        <x:f>IF(O1631=0,"",IF(H1631="","",MAX(H1631,Summary!$E$5)))</x:f>
      </x:c>
      <x:c r="W1631" s="12" t="n">
        <x:f>IF(Q1631="Baseline PO cost",U1631,0)</x:f>
        <x:v>0</x:v>
      </x:c>
      <x:c r="X1631" s="12" t="n">
        <x:f>IF(Q1631="Higher PO cost",U1631,0)</x:f>
        <x:v>0</x:v>
      </x:c>
      <x:c r="Y1631" s="12" t="n">
        <x:f>IF(Q1631="Unclassified",U1631,0)</x:f>
        <x:v>0</x:v>
      </x:c>
    </x:row>
    <x:row r="1632" ht="22" customHeight="1">
      <x:c r="A1632" s="2" t="str">
        <x:v>POUC</x:v>
      </x:c>
      <x:c r="B1632" s="2" t="str">
        <x:v>30</x:v>
      </x:c>
      <x:c r="C1632" s="2" t="str">
        <x:v>LEG5</x:v>
      </x:c>
      <x:c r="D1632" s="2" t="str">
        <x:v>3003961</x:v>
      </x:c>
      <x:c r="E1632" s="2" t="str">
        <x:v>0</x:v>
      </x:c>
      <x:c r="F1632" s="2" t="str">
        <x:v>11</x:v>
      </x:c>
      <x:c r="G1632" s="10"/>
      <x:c r="H1632" s="10" t="n">
        <x:v>46332</x:v>
      </x:c>
      <x:c r="I1632" s="7" t="n">
        <x:v>6000</x:v>
      </x:c>
      <x:c r="J1632" s="7" t="n">
        <x:v>6000</x:v>
      </x:c>
      <x:c r="K1632" s="7" t="n">
        <x:v>1</x:v>
      </x:c>
      <x:c r="L1632" s="8" t="n">
        <x:v>5.66</x:v>
      </x:c>
      <x:c r="M1632" s="9" t="n">
        <x:v>0</x:v>
      </x:c>
      <x:c r="N1632" s="2" t="str">
        <x:v>a</x:v>
      </x:c>
      <x:c r="O1632" s="2" t="n">
        <x:v>1</x:v>
      </x:c>
      <x:c r="P1632" s="2" t="n">
        <x:v>100</x:v>
      </x:c>
      <x:c r="Q1632" s="2" t="str">
        <x:v>Higher PO cost</x:v>
      </x:c>
      <x:c r="R1632" s="2" t="str">
        <x:v>Incoming active PO</x:v>
      </x:c>
      <x:c r="S1632" s="12" t="n">
        <x:f>IF(AND(ISNUMBER(G1632),G1632&gt;0,G1632&lt;=Summary!$E$5,I1632&gt;0),I1632*K1632,0)</x:f>
        <x:v>0</x:v>
      </x:c>
      <x:c r="T1632" s="12" t="n">
        <x:f>MIN(S1632,MAX(0,'Inventory detail'!E222-SUM(S1629:S1631)))</x:f>
        <x:v>0</x:v>
      </x:c>
      <x:c r="U1632" s="12" t="n">
        <x:f>IF(O1632=1,J1632*K1632,0)</x:f>
        <x:v>6000</x:v>
      </x:c>
      <x:c r="V1632" s="13" t="n">
        <x:f>IF(O1632=0,"",IF(H1632="","",MAX(H1632,Summary!$E$5)))</x:f>
        <x:v>46332</x:v>
      </x:c>
      <x:c r="W1632" s="12" t="n">
        <x:f>IF(Q1632="Baseline PO cost",U1632,0)</x:f>
        <x:v>0</x:v>
      </x:c>
      <x:c r="X1632" s="12" t="n">
        <x:f>IF(Q1632="Higher PO cost",U1632,0)</x:f>
        <x:v>6000</x:v>
      </x:c>
      <x:c r="Y1632" s="12" t="n">
        <x:f>IF(Q1632="Unclassified",U1632,0)</x:f>
        <x:v>0</x:v>
      </x:c>
    </x:row>
    <x:row r="1633" ht="22" customHeight="1">
      <x:c r="A1633" s="2" t="str">
        <x:v>POUC</x:v>
      </x:c>
      <x:c r="B1633" s="2" t="str">
        <x:v>30</x:v>
      </x:c>
      <x:c r="C1633" s="2" t="str">
        <x:v>LEG5</x:v>
      </x:c>
      <x:c r="D1633" s="2" t="str">
        <x:v>3003948</x:v>
      </x:c>
      <x:c r="E1633" s="2" t="str">
        <x:v>0</x:v>
      </x:c>
      <x:c r="F1633" s="2" t="str">
        <x:v>9</x:v>
      </x:c>
      <x:c r="G1633" s="10"/>
      <x:c r="H1633" s="10" t="n">
        <x:v>46325</x:v>
      </x:c>
      <x:c r="I1633" s="7" t="n">
        <x:v>3000</x:v>
      </x:c>
      <x:c r="J1633" s="7" t="n">
        <x:v>3000</x:v>
      </x:c>
      <x:c r="K1633" s="7" t="n">
        <x:v>1</x:v>
      </x:c>
      <x:c r="L1633" s="8" t="n">
        <x:v>5.66</x:v>
      </x:c>
      <x:c r="M1633" s="9" t="n">
        <x:v>0</x:v>
      </x:c>
      <x:c r="N1633" s="2" t="str">
        <x:v>a</x:v>
      </x:c>
      <x:c r="O1633" s="2" t="n">
        <x:v>1</x:v>
      </x:c>
      <x:c r="P1633" s="2" t="n">
        <x:v>100</x:v>
      </x:c>
      <x:c r="Q1633" s="2" t="str">
        <x:v>Higher PO cost</x:v>
      </x:c>
      <x:c r="R1633" s="2" t="str">
        <x:v>Incoming active PO</x:v>
      </x:c>
      <x:c r="S1633" s="12" t="n">
        <x:f>IF(AND(ISNUMBER(G1633),G1633&gt;0,G1633&lt;=Summary!$E$5,I1633&gt;0),I1633*K1633,0)</x:f>
        <x:v>0</x:v>
      </x:c>
      <x:c r="T1633" s="12" t="n">
        <x:f>MIN(S1633,MAX(0,'Inventory detail'!E222-SUM(S1629:S1632)))</x:f>
        <x:v>0</x:v>
      </x:c>
      <x:c r="U1633" s="12" t="n">
        <x:f>IF(O1633=1,J1633*K1633,0)</x:f>
        <x:v>3000</x:v>
      </x:c>
      <x:c r="V1633" s="13" t="n">
        <x:f>IF(O1633=0,"",IF(H1633="","",MAX(H1633,Summary!$E$5)))</x:f>
        <x:v>46325</x:v>
      </x:c>
      <x:c r="W1633" s="12" t="n">
        <x:f>IF(Q1633="Baseline PO cost",U1633,0)</x:f>
        <x:v>0</x:v>
      </x:c>
      <x:c r="X1633" s="12" t="n">
        <x:f>IF(Q1633="Higher PO cost",U1633,0)</x:f>
        <x:v>3000</x:v>
      </x:c>
      <x:c r="Y1633" s="12" t="n">
        <x:f>IF(Q1633="Unclassified",U1633,0)</x:f>
        <x:v>0</x:v>
      </x:c>
    </x:row>
    <x:row r="1634" ht="22" customHeight="1">
      <x:c r="A1634" s="2" t="str">
        <x:v>POUC</x:v>
      </x:c>
      <x:c r="B1634" s="2" t="str">
        <x:v>30</x:v>
      </x:c>
      <x:c r="C1634" s="2" t="str">
        <x:v>LEG7</x:v>
      </x:c>
      <x:c r="D1634" s="2" t="str">
        <x:v>3003932</x:v>
      </x:c>
      <x:c r="E1634" s="2" t="str">
        <x:v>0</x:v>
      </x:c>
      <x:c r="F1634" s="2" t="str">
        <x:v>12</x:v>
      </x:c>
      <x:c r="G1634" s="10" t="n">
        <x:v>46209</x:v>
      </x:c>
      <x:c r="H1634" s="10" t="n">
        <x:v>46211</x:v>
      </x:c>
      <x:c r="I1634" s="7" t="n">
        <x:v>1000</x:v>
      </x:c>
      <x:c r="J1634" s="7" t="n">
        <x:v>1000</x:v>
      </x:c>
      <x:c r="K1634" s="7" t="n">
        <x:v>1</x:v>
      </x:c>
      <x:c r="L1634" s="8" t="n">
        <x:v>6.64</x:v>
      </x:c>
      <x:c r="M1634" s="9" t="n">
        <x:v>112.6</x:v>
      </x:c>
      <x:c r="N1634" s="2" t="str">
        <x:v>i</x:v>
      </x:c>
      <x:c r="O1634" s="2" t="n">
        <x:v>0</x:v>
      </x:c>
      <x:c r="P1634" s="2" t="n">
        <x:v>100</x:v>
      </x:c>
      <x:c r="Q1634" s="2" t="str">
        <x:v>Baseline PO cost</x:v>
      </x:c>
      <x:c r="R1634" s="2" t="str">
        <x:v>Received</x:v>
      </x:c>
      <x:c r="S1634" s="12" t="n">
        <x:f>IF(AND(ISNUMBER(G1634),G1634&gt;0,G1634&lt;=Summary!$E$5,I1634&gt;0),I1634*K1634,0)</x:f>
        <x:v>1000</x:v>
      </x:c>
      <x:c r="T1634" s="12" t="n">
        <x:f>MIN(S1634,MAX(0,'Inventory detail'!E372-0))</x:f>
        <x:v>1000</x:v>
      </x:c>
      <x:c r="U1634" s="12" t="n">
        <x:f>IF(O1634=1,J1634*K1634,0)</x:f>
        <x:v>0</x:v>
      </x:c>
      <x:c r="V1634" s="13" t="str">
        <x:f>IF(O1634=0,"",IF(H1634="","",MAX(H1634,Summary!$E$5)))</x:f>
      </x:c>
      <x:c r="W1634" s="12" t="n">
        <x:f>IF(Q1634="Baseline PO cost",U1634,0)</x:f>
        <x:v>0</x:v>
      </x:c>
      <x:c r="X1634" s="12" t="n">
        <x:f>IF(Q1634="Higher PO cost",U1634,0)</x:f>
        <x:v>0</x:v>
      </x:c>
      <x:c r="Y1634" s="12" t="n">
        <x:f>IF(Q1634="Unclassified",U1634,0)</x:f>
        <x:v>0</x:v>
      </x:c>
    </x:row>
    <x:row r="1635" ht="22" customHeight="1">
      <x:c r="A1635" s="2" t="str">
        <x:v>POUC</x:v>
      </x:c>
      <x:c r="B1635" s="2" t="str">
        <x:v>30</x:v>
      </x:c>
      <x:c r="C1635" s="2" t="str">
        <x:v>LEG7</x:v>
      </x:c>
      <x:c r="D1635" s="2" t="str">
        <x:v>3003917</x:v>
      </x:c>
      <x:c r="E1635" s="2" t="str">
        <x:v>0</x:v>
      </x:c>
      <x:c r="F1635" s="2" t="str">
        <x:v>9</x:v>
      </x:c>
      <x:c r="G1635" s="10" t="n">
        <x:v>46105</x:v>
      </x:c>
      <x:c r="H1635" s="10" t="n">
        <x:v>46108</x:v>
      </x:c>
      <x:c r="I1635" s="7" t="n">
        <x:v>1500</x:v>
      </x:c>
      <x:c r="J1635" s="7" t="n">
        <x:v>1500</x:v>
      </x:c>
      <x:c r="K1635" s="7" t="n">
        <x:v>1</x:v>
      </x:c>
      <x:c r="L1635" s="8" t="n">
        <x:v>6.64</x:v>
      </x:c>
      <x:c r="M1635" s="9" t="n">
        <x:v>168.9</x:v>
      </x:c>
      <x:c r="N1635" s="2" t="str">
        <x:v>i</x:v>
      </x:c>
      <x:c r="O1635" s="2" t="n">
        <x:v>0</x:v>
      </x:c>
      <x:c r="P1635" s="2" t="n">
        <x:v>100</x:v>
      </x:c>
      <x:c r="Q1635" s="2" t="str">
        <x:v>Baseline PO cost</x:v>
      </x:c>
      <x:c r="R1635" s="2" t="str">
        <x:v>Received</x:v>
      </x:c>
      <x:c r="S1635" s="12" t="n">
        <x:f>IF(AND(ISNUMBER(G1635),G1635&gt;0,G1635&lt;=Summary!$E$5,I1635&gt;0),I1635*K1635,0)</x:f>
        <x:v>1500</x:v>
      </x:c>
      <x:c r="T1635" s="12" t="n">
        <x:f>MIN(S1635,MAX(0,'Inventory detail'!E372-SUM(S1634:S1634)))</x:f>
        <x:v>1500</x:v>
      </x:c>
      <x:c r="U1635" s="12" t="n">
        <x:f>IF(O1635=1,J1635*K1635,0)</x:f>
        <x:v>0</x:v>
      </x:c>
      <x:c r="V1635" s="13" t="str">
        <x:f>IF(O1635=0,"",IF(H1635="","",MAX(H1635,Summary!$E$5)))</x:f>
      </x:c>
      <x:c r="W1635" s="12" t="n">
        <x:f>IF(Q1635="Baseline PO cost",U1635,0)</x:f>
        <x:v>0</x:v>
      </x:c>
      <x:c r="X1635" s="12" t="n">
        <x:f>IF(Q1635="Higher PO cost",U1635,0)</x:f>
        <x:v>0</x:v>
      </x:c>
      <x:c r="Y1635" s="12" t="n">
        <x:f>IF(Q1635="Unclassified",U1635,0)</x:f>
        <x:v>0</x:v>
      </x:c>
    </x:row>
    <x:row r="1636" ht="22" customHeight="1">
      <x:c r="A1636" s="2" t="str">
        <x:v>POUC</x:v>
      </x:c>
      <x:c r="B1636" s="2" t="str">
        <x:v>30</x:v>
      </x:c>
      <x:c r="C1636" s="2" t="str">
        <x:v>LET10</x:v>
      </x:c>
      <x:c r="D1636" s="2" t="str">
        <x:v>3003932</x:v>
      </x:c>
      <x:c r="E1636" s="2" t="str">
        <x:v>0</x:v>
      </x:c>
      <x:c r="F1636" s="2" t="str">
        <x:v>17</x:v>
      </x:c>
      <x:c r="G1636" s="10" t="n">
        <x:v>46209</x:v>
      </x:c>
      <x:c r="H1636" s="10" t="n">
        <x:v>46211</x:v>
      </x:c>
      <x:c r="I1636" s="7" t="n">
        <x:v>8000</x:v>
      </x:c>
      <x:c r="J1636" s="7" t="n">
        <x:v>8000</x:v>
      </x:c>
      <x:c r="K1636" s="7" t="n">
        <x:v>1</x:v>
      </x:c>
      <x:c r="L1636" s="8" t="n">
        <x:v>8.82</x:v>
      </x:c>
      <x:c r="M1636" s="9" t="n">
        <x:v>1196</x:v>
      </x:c>
      <x:c r="N1636" s="2" t="str">
        <x:v>i</x:v>
      </x:c>
      <x:c r="O1636" s="2" t="n">
        <x:v>0</x:v>
      </x:c>
      <x:c r="P1636" s="2" t="n">
        <x:v>100</x:v>
      </x:c>
      <x:c r="Q1636" s="2" t="str">
        <x:v>Baseline PO cost</x:v>
      </x:c>
      <x:c r="R1636" s="2" t="str">
        <x:v>Received</x:v>
      </x:c>
      <x:c r="S1636" s="12" t="n">
        <x:f>IF(AND(ISNUMBER(G1636),G1636&gt;0,G1636&lt;=Summary!$E$5,I1636&gt;0),I1636*K1636,0)</x:f>
        <x:v>8000</x:v>
      </x:c>
      <x:c r="T1636" s="12" t="n">
        <x:f>MIN(S1636,MAX(0,'Inventory detail'!E102-0))</x:f>
        <x:v>6100</x:v>
      </x:c>
      <x:c r="U1636" s="12" t="n">
        <x:f>IF(O1636=1,J1636*K1636,0)</x:f>
        <x:v>0</x:v>
      </x:c>
      <x:c r="V1636" s="13" t="str">
        <x:f>IF(O1636=0,"",IF(H1636="","",MAX(H1636,Summary!$E$5)))</x:f>
      </x:c>
      <x:c r="W1636" s="12" t="n">
        <x:f>IF(Q1636="Baseline PO cost",U1636,0)</x:f>
        <x:v>0</x:v>
      </x:c>
      <x:c r="X1636" s="12" t="n">
        <x:f>IF(Q1636="Higher PO cost",U1636,0)</x:f>
        <x:v>0</x:v>
      </x:c>
      <x:c r="Y1636" s="12" t="n">
        <x:f>IF(Q1636="Unclassified",U1636,0)</x:f>
        <x:v>0</x:v>
      </x:c>
    </x:row>
    <x:row r="1637" ht="22" customHeight="1">
      <x:c r="A1637" s="2" t="str">
        <x:v>POUC</x:v>
      </x:c>
      <x:c r="B1637" s="2" t="str">
        <x:v>30</x:v>
      </x:c>
      <x:c r="C1637" s="2" t="str">
        <x:v>LET10</x:v>
      </x:c>
      <x:c r="D1637" s="2" t="str">
        <x:v>3003917</x:v>
      </x:c>
      <x:c r="E1637" s="2" t="str">
        <x:v>0</x:v>
      </x:c>
      <x:c r="F1637" s="2" t="str">
        <x:v>14</x:v>
      </x:c>
      <x:c r="G1637" s="10" t="n">
        <x:v>46105</x:v>
      </x:c>
      <x:c r="H1637" s="10" t="n">
        <x:v>46108</x:v>
      </x:c>
      <x:c r="I1637" s="7" t="n">
        <x:v>12000</x:v>
      </x:c>
      <x:c r="J1637" s="7" t="n">
        <x:v>12000</x:v>
      </x:c>
      <x:c r="K1637" s="7" t="n">
        <x:v>1</x:v>
      </x:c>
      <x:c r="L1637" s="8" t="n">
        <x:v>8.82</x:v>
      </x:c>
      <x:c r="M1637" s="9" t="n">
        <x:v>1794</x:v>
      </x:c>
      <x:c r="N1637" s="2" t="str">
        <x:v>i</x:v>
      </x:c>
      <x:c r="O1637" s="2" t="n">
        <x:v>0</x:v>
      </x:c>
      <x:c r="P1637" s="2" t="n">
        <x:v>100</x:v>
      </x:c>
      <x:c r="Q1637" s="2" t="str">
        <x:v>Baseline PO cost</x:v>
      </x:c>
      <x:c r="R1637" s="2" t="str">
        <x:v>Received</x:v>
      </x:c>
      <x:c r="S1637" s="12" t="n">
        <x:f>IF(AND(ISNUMBER(G1637),G1637&gt;0,G1637&lt;=Summary!$E$5,I1637&gt;0),I1637*K1637,0)</x:f>
        <x:v>12000</x:v>
      </x:c>
      <x:c r="T1637" s="12" t="n">
        <x:f>MIN(S1637,MAX(0,'Inventory detail'!E102-SUM(S1636:S1636)))</x:f>
        <x:v>0</x:v>
      </x:c>
      <x:c r="U1637" s="12" t="n">
        <x:f>IF(O1637=1,J1637*K1637,0)</x:f>
        <x:v>0</x:v>
      </x:c>
      <x:c r="V1637" s="13" t="str">
        <x:f>IF(O1637=0,"",IF(H1637="","",MAX(H1637,Summary!$E$5)))</x:f>
      </x:c>
      <x:c r="W1637" s="12" t="n">
        <x:f>IF(Q1637="Baseline PO cost",U1637,0)</x:f>
        <x:v>0</x:v>
      </x:c>
      <x:c r="X1637" s="12" t="n">
        <x:f>IF(Q1637="Higher PO cost",U1637,0)</x:f>
        <x:v>0</x:v>
      </x:c>
      <x:c r="Y1637" s="12" t="n">
        <x:f>IF(Q1637="Unclassified",U1637,0)</x:f>
        <x:v>0</x:v>
      </x:c>
    </x:row>
    <x:row r="1638" ht="22" customHeight="1">
      <x:c r="A1638" s="2" t="str">
        <x:v>POUC</x:v>
      </x:c>
      <x:c r="B1638" s="2" t="str">
        <x:v>30</x:v>
      </x:c>
      <x:c r="C1638" s="2" t="str">
        <x:v>LET10</x:v>
      </x:c>
      <x:c r="D1638" s="2" t="str">
        <x:v>3003913</x:v>
      </x:c>
      <x:c r="E1638" s="2" t="str">
        <x:v>0</x:v>
      </x:c>
      <x:c r="F1638" s="2" t="str">
        <x:v>10</x:v>
      </x:c>
      <x:c r="G1638" s="10" t="n">
        <x:v>46077</x:v>
      </x:c>
      <x:c r="H1638" s="10" t="n">
        <x:v>46080</x:v>
      </x:c>
      <x:c r="I1638" s="7" t="n">
        <x:v>9000</x:v>
      </x:c>
      <x:c r="J1638" s="7" t="n">
        <x:v>9000</x:v>
      </x:c>
      <x:c r="K1638" s="7" t="n">
        <x:v>1</x:v>
      </x:c>
      <x:c r="L1638" s="8" t="n">
        <x:v>8.82</x:v>
      </x:c>
      <x:c r="M1638" s="9" t="n">
        <x:v>1345.5</x:v>
      </x:c>
      <x:c r="N1638" s="2" t="str">
        <x:v>i</x:v>
      </x:c>
      <x:c r="O1638" s="2" t="n">
        <x:v>0</x:v>
      </x:c>
      <x:c r="P1638" s="2" t="n">
        <x:v>100</x:v>
      </x:c>
      <x:c r="Q1638" s="2" t="str">
        <x:v>Baseline PO cost</x:v>
      </x:c>
      <x:c r="R1638" s="2" t="str">
        <x:v>Received</x:v>
      </x:c>
      <x:c r="S1638" s="12" t="n">
        <x:f>IF(AND(ISNUMBER(G1638),G1638&gt;0,G1638&lt;=Summary!$E$5,I1638&gt;0),I1638*K1638,0)</x:f>
        <x:v>9000</x:v>
      </x:c>
      <x:c r="T1638" s="12" t="n">
        <x:f>MIN(S1638,MAX(0,'Inventory detail'!E102-SUM(S1636:S1637)))</x:f>
        <x:v>0</x:v>
      </x:c>
      <x:c r="U1638" s="12" t="n">
        <x:f>IF(O1638=1,J1638*K1638,0)</x:f>
        <x:v>0</x:v>
      </x:c>
      <x:c r="V1638" s="13" t="str">
        <x:f>IF(O1638=0,"",IF(H1638="","",MAX(H1638,Summary!$E$5)))</x:f>
      </x:c>
      <x:c r="W1638" s="12" t="n">
        <x:f>IF(Q1638="Baseline PO cost",U1638,0)</x:f>
        <x:v>0</x:v>
      </x:c>
      <x:c r="X1638" s="12" t="n">
        <x:f>IF(Q1638="Higher PO cost",U1638,0)</x:f>
        <x:v>0</x:v>
      </x:c>
      <x:c r="Y1638" s="12" t="n">
        <x:f>IF(Q1638="Unclassified",U1638,0)</x:f>
        <x:v>0</x:v>
      </x:c>
    </x:row>
    <x:row r="1639" ht="22" customHeight="1">
      <x:c r="A1639" s="2" t="str">
        <x:v>POUC</x:v>
      </x:c>
      <x:c r="B1639" s="2" t="str">
        <x:v>30</x:v>
      </x:c>
      <x:c r="C1639" s="2" t="str">
        <x:v>LET10</x:v>
      </x:c>
      <x:c r="D1639" s="2" t="str">
        <x:v>3003961</x:v>
      </x:c>
      <x:c r="E1639" s="2" t="str">
        <x:v>0</x:v>
      </x:c>
      <x:c r="F1639" s="2" t="str">
        <x:v>20</x:v>
      </x:c>
      <x:c r="G1639" s="10"/>
      <x:c r="H1639" s="10" t="n">
        <x:v>46332</x:v>
      </x:c>
      <x:c r="I1639" s="7" t="n">
        <x:v>7000</x:v>
      </x:c>
      <x:c r="J1639" s="7" t="n">
        <x:v>7000</x:v>
      </x:c>
      <x:c r="K1639" s="7" t="n">
        <x:v>1</x:v>
      </x:c>
      <x:c r="L1639" s="8" t="n">
        <x:v>9.88</x:v>
      </x:c>
      <x:c r="M1639" s="9" t="n">
        <x:v>0</x:v>
      </x:c>
      <x:c r="N1639" s="2" t="str">
        <x:v>a</x:v>
      </x:c>
      <x:c r="O1639" s="2" t="n">
        <x:v>1</x:v>
      </x:c>
      <x:c r="P1639" s="2" t="n">
        <x:v>100</x:v>
      </x:c>
      <x:c r="Q1639" s="2" t="str">
        <x:v>Higher PO cost</x:v>
      </x:c>
      <x:c r="R1639" s="2" t="str">
        <x:v>Incoming active PO</x:v>
      </x:c>
      <x:c r="S1639" s="12" t="n">
        <x:f>IF(AND(ISNUMBER(G1639),G1639&gt;0,G1639&lt;=Summary!$E$5,I1639&gt;0),I1639*K1639,0)</x:f>
        <x:v>0</x:v>
      </x:c>
      <x:c r="T1639" s="12" t="n">
        <x:f>MIN(S1639,MAX(0,'Inventory detail'!E102-SUM(S1636:S1638)))</x:f>
        <x:v>0</x:v>
      </x:c>
      <x:c r="U1639" s="12" t="n">
        <x:f>IF(O1639=1,J1639*K1639,0)</x:f>
        <x:v>7000</x:v>
      </x:c>
      <x:c r="V1639" s="13" t="n">
        <x:f>IF(O1639=0,"",IF(H1639="","",MAX(H1639,Summary!$E$5)))</x:f>
        <x:v>46332</x:v>
      </x:c>
      <x:c r="W1639" s="12" t="n">
        <x:f>IF(Q1639="Baseline PO cost",U1639,0)</x:f>
        <x:v>0</x:v>
      </x:c>
      <x:c r="X1639" s="12" t="n">
        <x:f>IF(Q1639="Higher PO cost",U1639,0)</x:f>
        <x:v>7000</x:v>
      </x:c>
      <x:c r="Y1639" s="12" t="n">
        <x:f>IF(Q1639="Unclassified",U1639,0)</x:f>
        <x:v>0</x:v>
      </x:c>
    </x:row>
    <x:row r="1640" ht="22" customHeight="1">
      <x:c r="A1640" s="2" t="str">
        <x:v>POUC</x:v>
      </x:c>
      <x:c r="B1640" s="2" t="str">
        <x:v>30</x:v>
      </x:c>
      <x:c r="C1640" s="2" t="str">
        <x:v>LET10</x:v>
      </x:c>
      <x:c r="D1640" s="2" t="str">
        <x:v>3003948</x:v>
      </x:c>
      <x:c r="E1640" s="2" t="str">
        <x:v>0</x:v>
      </x:c>
      <x:c r="F1640" s="2" t="str">
        <x:v>17</x:v>
      </x:c>
      <x:c r="G1640" s="10"/>
      <x:c r="H1640" s="10" t="n">
        <x:v>46325</x:v>
      </x:c>
      <x:c r="I1640" s="7" t="n">
        <x:v>3500</x:v>
      </x:c>
      <x:c r="J1640" s="7" t="n">
        <x:v>3500</x:v>
      </x:c>
      <x:c r="K1640" s="7" t="n">
        <x:v>1</x:v>
      </x:c>
      <x:c r="L1640" s="8" t="n">
        <x:v>9.88</x:v>
      </x:c>
      <x:c r="M1640" s="9" t="n">
        <x:v>0</x:v>
      </x:c>
      <x:c r="N1640" s="2" t="str">
        <x:v>a</x:v>
      </x:c>
      <x:c r="O1640" s="2" t="n">
        <x:v>1</x:v>
      </x:c>
      <x:c r="P1640" s="2" t="n">
        <x:v>100</x:v>
      </x:c>
      <x:c r="Q1640" s="2" t="str">
        <x:v>Higher PO cost</x:v>
      </x:c>
      <x:c r="R1640" s="2" t="str">
        <x:v>Incoming active PO</x:v>
      </x:c>
      <x:c r="S1640" s="12" t="n">
        <x:f>IF(AND(ISNUMBER(G1640),G1640&gt;0,G1640&lt;=Summary!$E$5,I1640&gt;0),I1640*K1640,0)</x:f>
        <x:v>0</x:v>
      </x:c>
      <x:c r="T1640" s="12" t="n">
        <x:f>MIN(S1640,MAX(0,'Inventory detail'!E102-SUM(S1636:S1639)))</x:f>
        <x:v>0</x:v>
      </x:c>
      <x:c r="U1640" s="12" t="n">
        <x:f>IF(O1640=1,J1640*K1640,0)</x:f>
        <x:v>3500</x:v>
      </x:c>
      <x:c r="V1640" s="13" t="n">
        <x:f>IF(O1640=0,"",IF(H1640="","",MAX(H1640,Summary!$E$5)))</x:f>
        <x:v>46325</x:v>
      </x:c>
      <x:c r="W1640" s="12" t="n">
        <x:f>IF(Q1640="Baseline PO cost",U1640,0)</x:f>
        <x:v>0</x:v>
      </x:c>
      <x:c r="X1640" s="12" t="n">
        <x:f>IF(Q1640="Higher PO cost",U1640,0)</x:f>
        <x:v>3500</x:v>
      </x:c>
      <x:c r="Y1640" s="12" t="n">
        <x:f>IF(Q1640="Unclassified",U1640,0)</x:f>
        <x:v>0</x:v>
      </x:c>
    </x:row>
    <x:row r="1641" ht="22" customHeight="1">
      <x:c r="A1641" s="2" t="str">
        <x:v>POUC</x:v>
      </x:c>
      <x:c r="B1641" s="2" t="str">
        <x:v>30</x:v>
      </x:c>
      <x:c r="C1641" s="2" t="str">
        <x:v>LET3</x:v>
      </x:c>
      <x:c r="D1641" s="2" t="str">
        <x:v>3003932</x:v>
      </x:c>
      <x:c r="E1641" s="2" t="str">
        <x:v>0</x:v>
      </x:c>
      <x:c r="F1641" s="2" t="str">
        <x:v>6</x:v>
      </x:c>
      <x:c r="G1641" s="10" t="n">
        <x:v>46209</x:v>
      </x:c>
      <x:c r="H1641" s="10" t="n">
        <x:v>46211</x:v>
      </x:c>
      <x:c r="I1641" s="7" t="n">
        <x:v>24000</x:v>
      </x:c>
      <x:c r="J1641" s="7" t="n">
        <x:v>24000</x:v>
      </x:c>
      <x:c r="K1641" s="7" t="n">
        <x:v>1</x:v>
      </x:c>
      <x:c r="L1641" s="8" t="n">
        <x:v>2.64</x:v>
      </x:c>
      <x:c r="M1641" s="9" t="n">
        <x:v>1075.2</x:v>
      </x:c>
      <x:c r="N1641" s="2" t="str">
        <x:v>i</x:v>
      </x:c>
      <x:c r="O1641" s="2" t="n">
        <x:v>0</x:v>
      </x:c>
      <x:c r="P1641" s="2" t="n">
        <x:v>100</x:v>
      </x:c>
      <x:c r="Q1641" s="2" t="str">
        <x:v>Baseline PO cost</x:v>
      </x:c>
      <x:c r="R1641" s="2" t="str">
        <x:v>Received</x:v>
      </x:c>
      <x:c r="S1641" s="12" t="n">
        <x:f>IF(AND(ISNUMBER(G1641),G1641&gt;0,G1641&lt;=Summary!$E$5,I1641&gt;0),I1641*K1641,0)</x:f>
        <x:v>24000</x:v>
      </x:c>
      <x:c r="T1641" s="12" t="n">
        <x:f>MIN(S1641,MAX(0,'Inventory detail'!E37-0))</x:f>
        <x:v>7600</x:v>
      </x:c>
      <x:c r="U1641" s="12" t="n">
        <x:f>IF(O1641=1,J1641*K1641,0)</x:f>
        <x:v>0</x:v>
      </x:c>
      <x:c r="V1641" s="13" t="str">
        <x:f>IF(O1641=0,"",IF(H1641="","",MAX(H1641,Summary!$E$5)))</x:f>
      </x:c>
      <x:c r="W1641" s="12" t="n">
        <x:f>IF(Q1641="Baseline PO cost",U1641,0)</x:f>
        <x:v>0</x:v>
      </x:c>
      <x:c r="X1641" s="12" t="n">
        <x:f>IF(Q1641="Higher PO cost",U1641,0)</x:f>
        <x:v>0</x:v>
      </x:c>
      <x:c r="Y1641" s="12" t="n">
        <x:f>IF(Q1641="Unclassified",U1641,0)</x:f>
        <x:v>0</x:v>
      </x:c>
    </x:row>
    <x:row r="1642" ht="22" customHeight="1">
      <x:c r="A1642" s="2" t="str">
        <x:v>POUC</x:v>
      </x:c>
      <x:c r="B1642" s="2" t="str">
        <x:v>30</x:v>
      </x:c>
      <x:c r="C1642" s="2" t="str">
        <x:v>LET3</x:v>
      </x:c>
      <x:c r="D1642" s="2" t="str">
        <x:v>3003917</x:v>
      </x:c>
      <x:c r="E1642" s="2" t="str">
        <x:v>0</x:v>
      </x:c>
      <x:c r="F1642" s="2" t="str">
        <x:v>3</x:v>
      </x:c>
      <x:c r="G1642" s="10" t="n">
        <x:v>46105</x:v>
      </x:c>
      <x:c r="H1642" s="10" t="n">
        <x:v>46108</x:v>
      </x:c>
      <x:c r="I1642" s="7" t="n">
        <x:v>50000</x:v>
      </x:c>
      <x:c r="J1642" s="7" t="n">
        <x:v>50000</x:v>
      </x:c>
      <x:c r="K1642" s="7" t="n">
        <x:v>1</x:v>
      </x:c>
      <x:c r="L1642" s="8" t="n">
        <x:v>2.64</x:v>
      </x:c>
      <x:c r="M1642" s="9" t="n">
        <x:v>2240</x:v>
      </x:c>
      <x:c r="N1642" s="2" t="str">
        <x:v>i</x:v>
      </x:c>
      <x:c r="O1642" s="2" t="n">
        <x:v>0</x:v>
      </x:c>
      <x:c r="P1642" s="2" t="n">
        <x:v>100</x:v>
      </x:c>
      <x:c r="Q1642" s="2" t="str">
        <x:v>Baseline PO cost</x:v>
      </x:c>
      <x:c r="R1642" s="2" t="str">
        <x:v>Received</x:v>
      </x:c>
      <x:c r="S1642" s="12" t="n">
        <x:f>IF(AND(ISNUMBER(G1642),G1642&gt;0,G1642&lt;=Summary!$E$5,I1642&gt;0),I1642*K1642,0)</x:f>
        <x:v>50000</x:v>
      </x:c>
      <x:c r="T1642" s="12" t="n">
        <x:f>MIN(S1642,MAX(0,'Inventory detail'!E37-SUM(S1641:S1641)))</x:f>
        <x:v>0</x:v>
      </x:c>
      <x:c r="U1642" s="12" t="n">
        <x:f>IF(O1642=1,J1642*K1642,0)</x:f>
        <x:v>0</x:v>
      </x:c>
      <x:c r="V1642" s="13" t="str">
        <x:f>IF(O1642=0,"",IF(H1642="","",MAX(H1642,Summary!$E$5)))</x:f>
      </x:c>
      <x:c r="W1642" s="12" t="n">
        <x:f>IF(Q1642="Baseline PO cost",U1642,0)</x:f>
        <x:v>0</x:v>
      </x:c>
      <x:c r="X1642" s="12" t="n">
        <x:f>IF(Q1642="Higher PO cost",U1642,0)</x:f>
        <x:v>0</x:v>
      </x:c>
      <x:c r="Y1642" s="12" t="n">
        <x:f>IF(Q1642="Unclassified",U1642,0)</x:f>
        <x:v>0</x:v>
      </x:c>
    </x:row>
    <x:row r="1643" ht="22" customHeight="1">
      <x:c r="A1643" s="2" t="str">
        <x:v>POUC</x:v>
      </x:c>
      <x:c r="B1643" s="2" t="str">
        <x:v>30</x:v>
      </x:c>
      <x:c r="C1643" s="2" t="str">
        <x:v>LET3</x:v>
      </x:c>
      <x:c r="D1643" s="2" t="str">
        <x:v>3003913</x:v>
      </x:c>
      <x:c r="E1643" s="2" t="str">
        <x:v>0</x:v>
      </x:c>
      <x:c r="F1643" s="2" t="str">
        <x:v>3</x:v>
      </x:c>
      <x:c r="G1643" s="10" t="n">
        <x:v>46077</x:v>
      </x:c>
      <x:c r="H1643" s="10" t="n">
        <x:v>46080</x:v>
      </x:c>
      <x:c r="I1643" s="7" t="n">
        <x:v>1000</x:v>
      </x:c>
      <x:c r="J1643" s="7" t="n">
        <x:v>1000</x:v>
      </x:c>
      <x:c r="K1643" s="7" t="n">
        <x:v>1</x:v>
      </x:c>
      <x:c r="L1643" s="8" t="n">
        <x:v>2.64</x:v>
      </x:c>
      <x:c r="M1643" s="9" t="n">
        <x:v>44.8</x:v>
      </x:c>
      <x:c r="N1643" s="2" t="str">
        <x:v>i</x:v>
      </x:c>
      <x:c r="O1643" s="2" t="n">
        <x:v>0</x:v>
      </x:c>
      <x:c r="P1643" s="2" t="n">
        <x:v>100</x:v>
      </x:c>
      <x:c r="Q1643" s="2" t="str">
        <x:v>Baseline PO cost</x:v>
      </x:c>
      <x:c r="R1643" s="2" t="str">
        <x:v>Received</x:v>
      </x:c>
      <x:c r="S1643" s="12" t="n">
        <x:f>IF(AND(ISNUMBER(G1643),G1643&gt;0,G1643&lt;=Summary!$E$5,I1643&gt;0),I1643*K1643,0)</x:f>
        <x:v>1000</x:v>
      </x:c>
      <x:c r="T1643" s="12" t="n">
        <x:f>MIN(S1643,MAX(0,'Inventory detail'!E37-SUM(S1641:S1642)))</x:f>
        <x:v>0</x:v>
      </x:c>
      <x:c r="U1643" s="12" t="n">
        <x:f>IF(O1643=1,J1643*K1643,0)</x:f>
        <x:v>0</x:v>
      </x:c>
      <x:c r="V1643" s="13" t="str">
        <x:f>IF(O1643=0,"",IF(H1643="","",MAX(H1643,Summary!$E$5)))</x:f>
      </x:c>
      <x:c r="W1643" s="12" t="n">
        <x:f>IF(Q1643="Baseline PO cost",U1643,0)</x:f>
        <x:v>0</x:v>
      </x:c>
      <x:c r="X1643" s="12" t="n">
        <x:f>IF(Q1643="Higher PO cost",U1643,0)</x:f>
        <x:v>0</x:v>
      </x:c>
      <x:c r="Y1643" s="12" t="n">
        <x:f>IF(Q1643="Unclassified",U1643,0)</x:f>
        <x:v>0</x:v>
      </x:c>
    </x:row>
    <x:row r="1644" ht="22" customHeight="1">
      <x:c r="A1644" s="2" t="str">
        <x:v>POUC</x:v>
      </x:c>
      <x:c r="B1644" s="2" t="str">
        <x:v>30</x:v>
      </x:c>
      <x:c r="C1644" s="2" t="str">
        <x:v>LET3</x:v>
      </x:c>
      <x:c r="D1644" s="2" t="str">
        <x:v>3003961</x:v>
      </x:c>
      <x:c r="E1644" s="2" t="str">
        <x:v>0</x:v>
      </x:c>
      <x:c r="F1644" s="2" t="str">
        <x:v>6</x:v>
      </x:c>
      <x:c r="G1644" s="10"/>
      <x:c r="H1644" s="10" t="n">
        <x:v>46332</x:v>
      </x:c>
      <x:c r="I1644" s="7" t="n">
        <x:v>28000</x:v>
      </x:c>
      <x:c r="J1644" s="7" t="n">
        <x:v>28000</x:v>
      </x:c>
      <x:c r="K1644" s="7" t="n">
        <x:v>1</x:v>
      </x:c>
      <x:c r="L1644" s="8" t="n">
        <x:v>2.96</x:v>
      </x:c>
      <x:c r="M1644" s="9" t="n">
        <x:v>0</x:v>
      </x:c>
      <x:c r="N1644" s="2" t="str">
        <x:v>a</x:v>
      </x:c>
      <x:c r="O1644" s="2" t="n">
        <x:v>1</x:v>
      </x:c>
      <x:c r="P1644" s="2" t="n">
        <x:v>100</x:v>
      </x:c>
      <x:c r="Q1644" s="2" t="str">
        <x:v>Higher PO cost</x:v>
      </x:c>
      <x:c r="R1644" s="2" t="str">
        <x:v>Incoming active PO</x:v>
      </x:c>
      <x:c r="S1644" s="12" t="n">
        <x:f>IF(AND(ISNUMBER(G1644),G1644&gt;0,G1644&lt;=Summary!$E$5,I1644&gt;0),I1644*K1644,0)</x:f>
        <x:v>0</x:v>
      </x:c>
      <x:c r="T1644" s="12" t="n">
        <x:f>MIN(S1644,MAX(0,'Inventory detail'!E37-SUM(S1641:S1643)))</x:f>
        <x:v>0</x:v>
      </x:c>
      <x:c r="U1644" s="12" t="n">
        <x:f>IF(O1644=1,J1644*K1644,0)</x:f>
        <x:v>28000</x:v>
      </x:c>
      <x:c r="V1644" s="13" t="n">
        <x:f>IF(O1644=0,"",IF(H1644="","",MAX(H1644,Summary!$E$5)))</x:f>
        <x:v>46332</x:v>
      </x:c>
      <x:c r="W1644" s="12" t="n">
        <x:f>IF(Q1644="Baseline PO cost",U1644,0)</x:f>
        <x:v>0</x:v>
      </x:c>
      <x:c r="X1644" s="12" t="n">
        <x:f>IF(Q1644="Higher PO cost",U1644,0)</x:f>
        <x:v>28000</x:v>
      </x:c>
      <x:c r="Y1644" s="12" t="n">
        <x:f>IF(Q1644="Unclassified",U1644,0)</x:f>
        <x:v>0</x:v>
      </x:c>
    </x:row>
    <x:row r="1645" ht="22" customHeight="1">
      <x:c r="A1645" s="2" t="str">
        <x:v>POUC</x:v>
      </x:c>
      <x:c r="B1645" s="2" t="str">
        <x:v>30</x:v>
      </x:c>
      <x:c r="C1645" s="2" t="str">
        <x:v>LET3</x:v>
      </x:c>
      <x:c r="D1645" s="2" t="str">
        <x:v>3003948</x:v>
      </x:c>
      <x:c r="E1645" s="2" t="str">
        <x:v>0</x:v>
      </x:c>
      <x:c r="F1645" s="2" t="str">
        <x:v>6</x:v>
      </x:c>
      <x:c r="G1645" s="10"/>
      <x:c r="H1645" s="10" t="n">
        <x:v>46325</x:v>
      </x:c>
      <x:c r="I1645" s="7" t="n">
        <x:v>32000</x:v>
      </x:c>
      <x:c r="J1645" s="7" t="n">
        <x:v>32000</x:v>
      </x:c>
      <x:c r="K1645" s="7" t="n">
        <x:v>1</x:v>
      </x:c>
      <x:c r="L1645" s="8" t="n">
        <x:v>2.96</x:v>
      </x:c>
      <x:c r="M1645" s="9" t="n">
        <x:v>0</x:v>
      </x:c>
      <x:c r="N1645" s="2" t="str">
        <x:v>a</x:v>
      </x:c>
      <x:c r="O1645" s="2" t="n">
        <x:v>1</x:v>
      </x:c>
      <x:c r="P1645" s="2" t="n">
        <x:v>100</x:v>
      </x:c>
      <x:c r="Q1645" s="2" t="str">
        <x:v>Higher PO cost</x:v>
      </x:c>
      <x:c r="R1645" s="2" t="str">
        <x:v>Incoming active PO</x:v>
      </x:c>
      <x:c r="S1645" s="12" t="n">
        <x:f>IF(AND(ISNUMBER(G1645),G1645&gt;0,G1645&lt;=Summary!$E$5,I1645&gt;0),I1645*K1645,0)</x:f>
        <x:v>0</x:v>
      </x:c>
      <x:c r="T1645" s="12" t="n">
        <x:f>MIN(S1645,MAX(0,'Inventory detail'!E37-SUM(S1641:S1644)))</x:f>
        <x:v>0</x:v>
      </x:c>
      <x:c r="U1645" s="12" t="n">
        <x:f>IF(O1645=1,J1645*K1645,0)</x:f>
        <x:v>32000</x:v>
      </x:c>
      <x:c r="V1645" s="13" t="n">
        <x:f>IF(O1645=0,"",IF(H1645="","",MAX(H1645,Summary!$E$5)))</x:f>
        <x:v>46325</x:v>
      </x:c>
      <x:c r="W1645" s="12" t="n">
        <x:f>IF(Q1645="Baseline PO cost",U1645,0)</x:f>
        <x:v>0</x:v>
      </x:c>
      <x:c r="X1645" s="12" t="n">
        <x:f>IF(Q1645="Higher PO cost",U1645,0)</x:f>
        <x:v>32000</x:v>
      </x:c>
      <x:c r="Y1645" s="12" t="n">
        <x:f>IF(Q1645="Unclassified",U1645,0)</x:f>
        <x:v>0</x:v>
      </x:c>
    </x:row>
    <x:row r="1646" ht="22" customHeight="1">
      <x:c r="A1646" s="2" t="str">
        <x:v>POUC</x:v>
      </x:c>
      <x:c r="B1646" s="2" t="str">
        <x:v>30</x:v>
      </x:c>
      <x:c r="C1646" s="2" t="str">
        <x:v>LET5</x:v>
      </x:c>
      <x:c r="D1646" s="2" t="str">
        <x:v>3003932</x:v>
      </x:c>
      <x:c r="E1646" s="2" t="str">
        <x:v>0</x:v>
      </x:c>
      <x:c r="F1646" s="2" t="str">
        <x:v>7</x:v>
      </x:c>
      <x:c r="G1646" s="10" t="n">
        <x:v>46209</x:v>
      </x:c>
      <x:c r="H1646" s="10" t="n">
        <x:v>46211</x:v>
      </x:c>
      <x:c r="I1646" s="7" t="n">
        <x:v>30000</x:v>
      </x:c>
      <x:c r="J1646" s="7" t="n">
        <x:v>30000</x:v>
      </x:c>
      <x:c r="K1646" s="7" t="n">
        <x:v>1</x:v>
      </x:c>
      <x:c r="L1646" s="8" t="n">
        <x:v>4.17</x:v>
      </x:c>
      <x:c r="M1646" s="9" t="n">
        <x:v>2121</x:v>
      </x:c>
      <x:c r="N1646" s="2" t="str">
        <x:v>i</x:v>
      </x:c>
      <x:c r="O1646" s="2" t="n">
        <x:v>0</x:v>
      </x:c>
      <x:c r="P1646" s="2" t="n">
        <x:v>100</x:v>
      </x:c>
      <x:c r="Q1646" s="2" t="str">
        <x:v>Baseline PO cost</x:v>
      </x:c>
      <x:c r="R1646" s="2" t="str">
        <x:v>Received</x:v>
      </x:c>
      <x:c r="S1646" s="12" t="n">
        <x:f>IF(AND(ISNUMBER(G1646),G1646&gt;0,G1646&lt;=Summary!$E$5,I1646&gt;0),I1646*K1646,0)</x:f>
        <x:v>30000</x:v>
      </x:c>
      <x:c r="T1646" s="12" t="n">
        <x:f>MIN(S1646,MAX(0,'Inventory detail'!E36-0))</x:f>
        <x:v>30000</x:v>
      </x:c>
      <x:c r="U1646" s="12" t="n">
        <x:f>IF(O1646=1,J1646*K1646,0)</x:f>
        <x:v>0</x:v>
      </x:c>
      <x:c r="V1646" s="13" t="str">
        <x:f>IF(O1646=0,"",IF(H1646="","",MAX(H1646,Summary!$E$5)))</x:f>
      </x:c>
      <x:c r="W1646" s="12" t="n">
        <x:f>IF(Q1646="Baseline PO cost",U1646,0)</x:f>
        <x:v>0</x:v>
      </x:c>
      <x:c r="X1646" s="12" t="n">
        <x:f>IF(Q1646="Higher PO cost",U1646,0)</x:f>
        <x:v>0</x:v>
      </x:c>
      <x:c r="Y1646" s="12" t="n">
        <x:f>IF(Q1646="Unclassified",U1646,0)</x:f>
        <x:v>0</x:v>
      </x:c>
    </x:row>
    <x:row r="1647" ht="22" customHeight="1">
      <x:c r="A1647" s="2" t="str">
        <x:v>POUC</x:v>
      </x:c>
      <x:c r="B1647" s="2" t="str">
        <x:v>30</x:v>
      </x:c>
      <x:c r="C1647" s="2" t="str">
        <x:v>LET5</x:v>
      </x:c>
      <x:c r="D1647" s="2" t="str">
        <x:v>3003917</x:v>
      </x:c>
      <x:c r="E1647" s="2" t="str">
        <x:v>0</x:v>
      </x:c>
      <x:c r="F1647" s="2" t="str">
        <x:v>4</x:v>
      </x:c>
      <x:c r="G1647" s="10" t="n">
        <x:v>46105</x:v>
      </x:c>
      <x:c r="H1647" s="10" t="n">
        <x:v>46108</x:v>
      </x:c>
      <x:c r="I1647" s="7" t="n">
        <x:v>25000</x:v>
      </x:c>
      <x:c r="J1647" s="7" t="n">
        <x:v>25000</x:v>
      </x:c>
      <x:c r="K1647" s="7" t="n">
        <x:v>1</x:v>
      </x:c>
      <x:c r="L1647" s="8" t="n">
        <x:v>4.17</x:v>
      </x:c>
      <x:c r="M1647" s="9" t="n">
        <x:v>1767.5</x:v>
      </x:c>
      <x:c r="N1647" s="2" t="str">
        <x:v>i</x:v>
      </x:c>
      <x:c r="O1647" s="2" t="n">
        <x:v>0</x:v>
      </x:c>
      <x:c r="P1647" s="2" t="n">
        <x:v>100</x:v>
      </x:c>
      <x:c r="Q1647" s="2" t="str">
        <x:v>Baseline PO cost</x:v>
      </x:c>
      <x:c r="R1647" s="2" t="str">
        <x:v>Received</x:v>
      </x:c>
      <x:c r="S1647" s="12" t="n">
        <x:f>IF(AND(ISNUMBER(G1647),G1647&gt;0,G1647&lt;=Summary!$E$5,I1647&gt;0),I1647*K1647,0)</x:f>
        <x:v>25000</x:v>
      </x:c>
      <x:c r="T1647" s="12" t="n">
        <x:f>MIN(S1647,MAX(0,'Inventory detail'!E36-SUM(S1646:S1646)))</x:f>
        <x:v>15700</x:v>
      </x:c>
      <x:c r="U1647" s="12" t="n">
        <x:f>IF(O1647=1,J1647*K1647,0)</x:f>
        <x:v>0</x:v>
      </x:c>
      <x:c r="V1647" s="13" t="str">
        <x:f>IF(O1647=0,"",IF(H1647="","",MAX(H1647,Summary!$E$5)))</x:f>
      </x:c>
      <x:c r="W1647" s="12" t="n">
        <x:f>IF(Q1647="Baseline PO cost",U1647,0)</x:f>
        <x:v>0</x:v>
      </x:c>
      <x:c r="X1647" s="12" t="n">
        <x:f>IF(Q1647="Higher PO cost",U1647,0)</x:f>
        <x:v>0</x:v>
      </x:c>
      <x:c r="Y1647" s="12" t="n">
        <x:f>IF(Q1647="Unclassified",U1647,0)</x:f>
        <x:v>0</x:v>
      </x:c>
    </x:row>
    <x:row r="1648" ht="22" customHeight="1">
      <x:c r="A1648" s="2" t="str">
        <x:v>POUC</x:v>
      </x:c>
      <x:c r="B1648" s="2" t="str">
        <x:v>30</x:v>
      </x:c>
      <x:c r="C1648" s="2" t="str">
        <x:v>LET5</x:v>
      </x:c>
      <x:c r="D1648" s="2" t="str">
        <x:v>3003913</x:v>
      </x:c>
      <x:c r="E1648" s="2" t="str">
        <x:v>0</x:v>
      </x:c>
      <x:c r="F1648" s="2" t="str">
        <x:v>4</x:v>
      </x:c>
      <x:c r="G1648" s="10" t="n">
        <x:v>46077</x:v>
      </x:c>
      <x:c r="H1648" s="10" t="n">
        <x:v>46080</x:v>
      </x:c>
      <x:c r="I1648" s="7" t="n">
        <x:v>20000</x:v>
      </x:c>
      <x:c r="J1648" s="7" t="n">
        <x:v>20000</x:v>
      </x:c>
      <x:c r="K1648" s="7" t="n">
        <x:v>1</x:v>
      </x:c>
      <x:c r="L1648" s="8" t="n">
        <x:v>4.17</x:v>
      </x:c>
      <x:c r="M1648" s="9" t="n">
        <x:v>1414</x:v>
      </x:c>
      <x:c r="N1648" s="2" t="str">
        <x:v>i</x:v>
      </x:c>
      <x:c r="O1648" s="2" t="n">
        <x:v>0</x:v>
      </x:c>
      <x:c r="P1648" s="2" t="n">
        <x:v>100</x:v>
      </x:c>
      <x:c r="Q1648" s="2" t="str">
        <x:v>Baseline PO cost</x:v>
      </x:c>
      <x:c r="R1648" s="2" t="str">
        <x:v>Received</x:v>
      </x:c>
      <x:c r="S1648" s="12" t="n">
        <x:f>IF(AND(ISNUMBER(G1648),G1648&gt;0,G1648&lt;=Summary!$E$5,I1648&gt;0),I1648*K1648,0)</x:f>
        <x:v>20000</x:v>
      </x:c>
      <x:c r="T1648" s="12" t="n">
        <x:f>MIN(S1648,MAX(0,'Inventory detail'!E36-SUM(S1646:S1647)))</x:f>
        <x:v>0</x:v>
      </x:c>
      <x:c r="U1648" s="12" t="n">
        <x:f>IF(O1648=1,J1648*K1648,0)</x:f>
        <x:v>0</x:v>
      </x:c>
      <x:c r="V1648" s="13" t="str">
        <x:f>IF(O1648=0,"",IF(H1648="","",MAX(H1648,Summary!$E$5)))</x:f>
      </x:c>
      <x:c r="W1648" s="12" t="n">
        <x:f>IF(Q1648="Baseline PO cost",U1648,0)</x:f>
        <x:v>0</x:v>
      </x:c>
      <x:c r="X1648" s="12" t="n">
        <x:f>IF(Q1648="Higher PO cost",U1648,0)</x:f>
        <x:v>0</x:v>
      </x:c>
      <x:c r="Y1648" s="12" t="n">
        <x:f>IF(Q1648="Unclassified",U1648,0)</x:f>
        <x:v>0</x:v>
      </x:c>
    </x:row>
    <x:row r="1649" ht="22" customHeight="1">
      <x:c r="A1649" s="2" t="str">
        <x:v>POUC</x:v>
      </x:c>
      <x:c r="B1649" s="2" t="str">
        <x:v>30</x:v>
      </x:c>
      <x:c r="C1649" s="2" t="str">
        <x:v>LET5</x:v>
      </x:c>
      <x:c r="D1649" s="2" t="str">
        <x:v>3003961</x:v>
      </x:c>
      <x:c r="E1649" s="2" t="str">
        <x:v>0</x:v>
      </x:c>
      <x:c r="F1649" s="2" t="str">
        <x:v>10</x:v>
      </x:c>
      <x:c r="G1649" s="10"/>
      <x:c r="H1649" s="10" t="n">
        <x:v>46332</x:v>
      </x:c>
      <x:c r="I1649" s="7" t="n">
        <x:v>16000</x:v>
      </x:c>
      <x:c r="J1649" s="7" t="n">
        <x:v>16000</x:v>
      </x:c>
      <x:c r="K1649" s="7" t="n">
        <x:v>1</x:v>
      </x:c>
      <x:c r="L1649" s="8" t="n">
        <x:v>4.67</x:v>
      </x:c>
      <x:c r="M1649" s="9" t="n">
        <x:v>0</x:v>
      </x:c>
      <x:c r="N1649" s="2" t="str">
        <x:v>a</x:v>
      </x:c>
      <x:c r="O1649" s="2" t="n">
        <x:v>1</x:v>
      </x:c>
      <x:c r="P1649" s="2" t="n">
        <x:v>100</x:v>
      </x:c>
      <x:c r="Q1649" s="2" t="str">
        <x:v>Higher PO cost</x:v>
      </x:c>
      <x:c r="R1649" s="2" t="str">
        <x:v>Incoming active PO</x:v>
      </x:c>
      <x:c r="S1649" s="12" t="n">
        <x:f>IF(AND(ISNUMBER(G1649),G1649&gt;0,G1649&lt;=Summary!$E$5,I1649&gt;0),I1649*K1649,0)</x:f>
        <x:v>0</x:v>
      </x:c>
      <x:c r="T1649" s="12" t="n">
        <x:f>MIN(S1649,MAX(0,'Inventory detail'!E36-SUM(S1646:S1648)))</x:f>
        <x:v>0</x:v>
      </x:c>
      <x:c r="U1649" s="12" t="n">
        <x:f>IF(O1649=1,J1649*K1649,0)</x:f>
        <x:v>16000</x:v>
      </x:c>
      <x:c r="V1649" s="13" t="n">
        <x:f>IF(O1649=0,"",IF(H1649="","",MAX(H1649,Summary!$E$5)))</x:f>
        <x:v>46332</x:v>
      </x:c>
      <x:c r="W1649" s="12" t="n">
        <x:f>IF(Q1649="Baseline PO cost",U1649,0)</x:f>
        <x:v>0</x:v>
      </x:c>
      <x:c r="X1649" s="12" t="n">
        <x:f>IF(Q1649="Higher PO cost",U1649,0)</x:f>
        <x:v>16000</x:v>
      </x:c>
      <x:c r="Y1649" s="12" t="n">
        <x:f>IF(Q1649="Unclassified",U1649,0)</x:f>
        <x:v>0</x:v>
      </x:c>
    </x:row>
    <x:row r="1650" ht="22" customHeight="1">
      <x:c r="A1650" s="2" t="str">
        <x:v>POUC</x:v>
      </x:c>
      <x:c r="B1650" s="2" t="str">
        <x:v>30</x:v>
      </x:c>
      <x:c r="C1650" s="2" t="str">
        <x:v>LET5</x:v>
      </x:c>
      <x:c r="D1650" s="2" t="str">
        <x:v>3003948</x:v>
      </x:c>
      <x:c r="E1650" s="2" t="str">
        <x:v>0</x:v>
      </x:c>
      <x:c r="F1650" s="2" t="str">
        <x:v>8</x:v>
      </x:c>
      <x:c r="G1650" s="10"/>
      <x:c r="H1650" s="10" t="n">
        <x:v>46325</x:v>
      </x:c>
      <x:c r="I1650" s="7" t="n">
        <x:v>20000</x:v>
      </x:c>
      <x:c r="J1650" s="7" t="n">
        <x:v>20000</x:v>
      </x:c>
      <x:c r="K1650" s="7" t="n">
        <x:v>1</x:v>
      </x:c>
      <x:c r="L1650" s="8" t="n">
        <x:v>4.67</x:v>
      </x:c>
      <x:c r="M1650" s="9" t="n">
        <x:v>0</x:v>
      </x:c>
      <x:c r="N1650" s="2" t="str">
        <x:v>a</x:v>
      </x:c>
      <x:c r="O1650" s="2" t="n">
        <x:v>1</x:v>
      </x:c>
      <x:c r="P1650" s="2" t="n">
        <x:v>100</x:v>
      </x:c>
      <x:c r="Q1650" s="2" t="str">
        <x:v>Higher PO cost</x:v>
      </x:c>
      <x:c r="R1650" s="2" t="str">
        <x:v>Incoming active PO</x:v>
      </x:c>
      <x:c r="S1650" s="12" t="n">
        <x:f>IF(AND(ISNUMBER(G1650),G1650&gt;0,G1650&lt;=Summary!$E$5,I1650&gt;0),I1650*K1650,0)</x:f>
        <x:v>0</x:v>
      </x:c>
      <x:c r="T1650" s="12" t="n">
        <x:f>MIN(S1650,MAX(0,'Inventory detail'!E36-SUM(S1646:S1649)))</x:f>
        <x:v>0</x:v>
      </x:c>
      <x:c r="U1650" s="12" t="n">
        <x:f>IF(O1650=1,J1650*K1650,0)</x:f>
        <x:v>20000</x:v>
      </x:c>
      <x:c r="V1650" s="13" t="n">
        <x:f>IF(O1650=0,"",IF(H1650="","",MAX(H1650,Summary!$E$5)))</x:f>
        <x:v>46325</x:v>
      </x:c>
      <x:c r="W1650" s="12" t="n">
        <x:f>IF(Q1650="Baseline PO cost",U1650,0)</x:f>
        <x:v>0</x:v>
      </x:c>
      <x:c r="X1650" s="12" t="n">
        <x:f>IF(Q1650="Higher PO cost",U1650,0)</x:f>
        <x:v>20000</x:v>
      </x:c>
      <x:c r="Y1650" s="12" t="n">
        <x:f>IF(Q1650="Unclassified",U1650,0)</x:f>
        <x:v>0</x:v>
      </x:c>
    </x:row>
    <x:row r="1651" ht="22" customHeight="1">
      <x:c r="A1651" s="2" t="str">
        <x:v>POUC</x:v>
      </x:c>
      <x:c r="B1651" s="2" t="str">
        <x:v>30</x:v>
      </x:c>
      <x:c r="C1651" s="2" t="str">
        <x:v>LET5SL</x:v>
      </x:c>
      <x:c r="D1651" s="2" t="str">
        <x:v>3003932</x:v>
      </x:c>
      <x:c r="E1651" s="2" t="str">
        <x:v>0</x:v>
      </x:c>
      <x:c r="F1651" s="2" t="str">
        <x:v>11</x:v>
      </x:c>
      <x:c r="G1651" s="10" t="n">
        <x:v>46209</x:v>
      </x:c>
      <x:c r="H1651" s="10" t="n">
        <x:v>46211</x:v>
      </x:c>
      <x:c r="I1651" s="7" t="n">
        <x:v>1000</x:v>
      </x:c>
      <x:c r="J1651" s="7" t="n">
        <x:v>1000</x:v>
      </x:c>
      <x:c r="K1651" s="7" t="n">
        <x:v>1</x:v>
      </x:c>
      <x:c r="L1651" s="8" t="n">
        <x:v>8.43</x:v>
      </x:c>
      <x:c r="M1651" s="9" t="n">
        <x:v>142.9</x:v>
      </x:c>
      <x:c r="N1651" s="2" t="str">
        <x:v>i</x:v>
      </x:c>
      <x:c r="O1651" s="2" t="n">
        <x:v>0</x:v>
      </x:c>
      <x:c r="P1651" s="2" t="n">
        <x:v>100</x:v>
      </x:c>
      <x:c r="Q1651" s="2" t="str">
        <x:v>Baseline PO cost</x:v>
      </x:c>
      <x:c r="R1651" s="2" t="str">
        <x:v>Received</x:v>
      </x:c>
      <x:c r="S1651" s="12" t="n">
        <x:f>IF(AND(ISNUMBER(G1651),G1651&gt;0,G1651&lt;=Summary!$E$5,I1651&gt;0),I1651*K1651,0)</x:f>
        <x:v>1000</x:v>
      </x:c>
      <x:c r="T1651" s="12" t="n">
        <x:f>MIN(S1651,MAX(0,'Inventory detail'!E594-0))</x:f>
        <x:v>800</x:v>
      </x:c>
      <x:c r="U1651" s="12" t="n">
        <x:f>IF(O1651=1,J1651*K1651,0)</x:f>
        <x:v>0</x:v>
      </x:c>
      <x:c r="V1651" s="13" t="str">
        <x:f>IF(O1651=0,"",IF(H1651="","",MAX(H1651,Summary!$E$5)))</x:f>
      </x:c>
      <x:c r="W1651" s="12" t="n">
        <x:f>IF(Q1651="Baseline PO cost",U1651,0)</x:f>
        <x:v>0</x:v>
      </x:c>
      <x:c r="X1651" s="12" t="n">
        <x:f>IF(Q1651="Higher PO cost",U1651,0)</x:f>
        <x:v>0</x:v>
      </x:c>
      <x:c r="Y1651" s="12" t="n">
        <x:f>IF(Q1651="Unclassified",U1651,0)</x:f>
        <x:v>0</x:v>
      </x:c>
    </x:row>
    <x:row r="1652" ht="22" customHeight="1">
      <x:c r="A1652" s="2" t="str">
        <x:v>POUC</x:v>
      </x:c>
      <x:c r="B1652" s="2" t="str">
        <x:v>30</x:v>
      </x:c>
      <x:c r="C1652" s="2" t="str">
        <x:v>LET7</x:v>
      </x:c>
      <x:c r="D1652" s="2" t="str">
        <x:v>3003932</x:v>
      </x:c>
      <x:c r="E1652" s="2" t="str">
        <x:v>0</x:v>
      </x:c>
      <x:c r="F1652" s="2" t="str">
        <x:v>9</x:v>
      </x:c>
      <x:c r="G1652" s="10" t="n">
        <x:v>46209</x:v>
      </x:c>
      <x:c r="H1652" s="10" t="n">
        <x:v>46211</x:v>
      </x:c>
      <x:c r="I1652" s="7" t="n">
        <x:v>13000</x:v>
      </x:c>
      <x:c r="J1652" s="7" t="n">
        <x:v>13000</x:v>
      </x:c>
      <x:c r="K1652" s="7" t="n">
        <x:v>1</x:v>
      </x:c>
      <x:c r="L1652" s="8" t="n">
        <x:v>5.83</x:v>
      </x:c>
      <x:c r="M1652" s="9" t="n">
        <x:v>1284.4</x:v>
      </x:c>
      <x:c r="N1652" s="2" t="str">
        <x:v>i</x:v>
      </x:c>
      <x:c r="O1652" s="2" t="n">
        <x:v>0</x:v>
      </x:c>
      <x:c r="P1652" s="2" t="n">
        <x:v>100</x:v>
      </x:c>
      <x:c r="Q1652" s="2" t="str">
        <x:v>Baseline PO cost</x:v>
      </x:c>
      <x:c r="R1652" s="2" t="str">
        <x:v>Received</x:v>
      </x:c>
      <x:c r="S1652" s="12" t="n">
        <x:f>IF(AND(ISNUMBER(G1652),G1652&gt;0,G1652&lt;=Summary!$E$5,I1652&gt;0),I1652*K1652,0)</x:f>
        <x:v>13000</x:v>
      </x:c>
      <x:c r="T1652" s="12" t="n">
        <x:f>MIN(S1652,MAX(0,'Inventory detail'!E63-0))</x:f>
        <x:v>7100</x:v>
      </x:c>
      <x:c r="U1652" s="12" t="n">
        <x:f>IF(O1652=1,J1652*K1652,0)</x:f>
        <x:v>0</x:v>
      </x:c>
      <x:c r="V1652" s="13" t="str">
        <x:f>IF(O1652=0,"",IF(H1652="","",MAX(H1652,Summary!$E$5)))</x:f>
      </x:c>
      <x:c r="W1652" s="12" t="n">
        <x:f>IF(Q1652="Baseline PO cost",U1652,0)</x:f>
        <x:v>0</x:v>
      </x:c>
      <x:c r="X1652" s="12" t="n">
        <x:f>IF(Q1652="Higher PO cost",U1652,0)</x:f>
        <x:v>0</x:v>
      </x:c>
      <x:c r="Y1652" s="12" t="n">
        <x:f>IF(Q1652="Unclassified",U1652,0)</x:f>
        <x:v>0</x:v>
      </x:c>
    </x:row>
    <x:row r="1653" ht="22" customHeight="1">
      <x:c r="A1653" s="2" t="str">
        <x:v>POUC</x:v>
      </x:c>
      <x:c r="B1653" s="2" t="str">
        <x:v>30</x:v>
      </x:c>
      <x:c r="C1653" s="2" t="str">
        <x:v>LET7</x:v>
      </x:c>
      <x:c r="D1653" s="2" t="str">
        <x:v>3003917</x:v>
      </x:c>
      <x:c r="E1653" s="2" t="str">
        <x:v>0</x:v>
      </x:c>
      <x:c r="F1653" s="2" t="str">
        <x:v>6</x:v>
      </x:c>
      <x:c r="G1653" s="10" t="n">
        <x:v>46105</x:v>
      </x:c>
      <x:c r="H1653" s="10" t="n">
        <x:v>46108</x:v>
      </x:c>
      <x:c r="I1653" s="7" t="n">
        <x:v>15000</x:v>
      </x:c>
      <x:c r="J1653" s="7" t="n">
        <x:v>15000</x:v>
      </x:c>
      <x:c r="K1653" s="7" t="n">
        <x:v>1</x:v>
      </x:c>
      <x:c r="L1653" s="8" t="n">
        <x:v>5.83</x:v>
      </x:c>
      <x:c r="M1653" s="9" t="n">
        <x:v>1482</x:v>
      </x:c>
      <x:c r="N1653" s="2" t="str">
        <x:v>i</x:v>
      </x:c>
      <x:c r="O1653" s="2" t="n">
        <x:v>0</x:v>
      </x:c>
      <x:c r="P1653" s="2" t="n">
        <x:v>100</x:v>
      </x:c>
      <x:c r="Q1653" s="2" t="str">
        <x:v>Baseline PO cost</x:v>
      </x:c>
      <x:c r="R1653" s="2" t="str">
        <x:v>Received</x:v>
      </x:c>
      <x:c r="S1653" s="12" t="n">
        <x:f>IF(AND(ISNUMBER(G1653),G1653&gt;0,G1653&lt;=Summary!$E$5,I1653&gt;0),I1653*K1653,0)</x:f>
        <x:v>15000</x:v>
      </x:c>
      <x:c r="T1653" s="12" t="n">
        <x:f>MIN(S1653,MAX(0,'Inventory detail'!E63-SUM(S1652:S1652)))</x:f>
        <x:v>0</x:v>
      </x:c>
      <x:c r="U1653" s="12" t="n">
        <x:f>IF(O1653=1,J1653*K1653,0)</x:f>
        <x:v>0</x:v>
      </x:c>
      <x:c r="V1653" s="13" t="str">
        <x:f>IF(O1653=0,"",IF(H1653="","",MAX(H1653,Summary!$E$5)))</x:f>
      </x:c>
      <x:c r="W1653" s="12" t="n">
        <x:f>IF(Q1653="Baseline PO cost",U1653,0)</x:f>
        <x:v>0</x:v>
      </x:c>
      <x:c r="X1653" s="12" t="n">
        <x:f>IF(Q1653="Higher PO cost",U1653,0)</x:f>
        <x:v>0</x:v>
      </x:c>
      <x:c r="Y1653" s="12" t="n">
        <x:f>IF(Q1653="Unclassified",U1653,0)</x:f>
        <x:v>0</x:v>
      </x:c>
    </x:row>
    <x:row r="1654" ht="22" customHeight="1">
      <x:c r="A1654" s="2" t="str">
        <x:v>POUC</x:v>
      </x:c>
      <x:c r="B1654" s="2" t="str">
        <x:v>30</x:v>
      </x:c>
      <x:c r="C1654" s="2" t="str">
        <x:v>LET7</x:v>
      </x:c>
      <x:c r="D1654" s="2" t="str">
        <x:v>3003913</x:v>
      </x:c>
      <x:c r="E1654" s="2" t="str">
        <x:v>0</x:v>
      </x:c>
      <x:c r="F1654" s="2" t="str">
        <x:v>5</x:v>
      </x:c>
      <x:c r="G1654" s="10" t="n">
        <x:v>46077</x:v>
      </x:c>
      <x:c r="H1654" s="10" t="n">
        <x:v>46080</x:v>
      </x:c>
      <x:c r="I1654" s="7" t="n">
        <x:v>1000</x:v>
      </x:c>
      <x:c r="J1654" s="7" t="n">
        <x:v>1000</x:v>
      </x:c>
      <x:c r="K1654" s="7" t="n">
        <x:v>1</x:v>
      </x:c>
      <x:c r="L1654" s="8" t="n">
        <x:v>5.83</x:v>
      </x:c>
      <x:c r="M1654" s="9" t="n">
        <x:v>98.8</x:v>
      </x:c>
      <x:c r="N1654" s="2" t="str">
        <x:v>i</x:v>
      </x:c>
      <x:c r="O1654" s="2" t="n">
        <x:v>0</x:v>
      </x:c>
      <x:c r="P1654" s="2" t="n">
        <x:v>100</x:v>
      </x:c>
      <x:c r="Q1654" s="2" t="str">
        <x:v>Baseline PO cost</x:v>
      </x:c>
      <x:c r="R1654" s="2" t="str">
        <x:v>Received</x:v>
      </x:c>
      <x:c r="S1654" s="12" t="n">
        <x:f>IF(AND(ISNUMBER(G1654),G1654&gt;0,G1654&lt;=Summary!$E$5,I1654&gt;0),I1654*K1654,0)</x:f>
        <x:v>1000</x:v>
      </x:c>
      <x:c r="T1654" s="12" t="n">
        <x:f>MIN(S1654,MAX(0,'Inventory detail'!E63-SUM(S1652:S1653)))</x:f>
        <x:v>0</x:v>
      </x:c>
      <x:c r="U1654" s="12" t="n">
        <x:f>IF(O1654=1,J1654*K1654,0)</x:f>
        <x:v>0</x:v>
      </x:c>
      <x:c r="V1654" s="13" t="str">
        <x:f>IF(O1654=0,"",IF(H1654="","",MAX(H1654,Summary!$E$5)))</x:f>
      </x:c>
      <x:c r="W1654" s="12" t="n">
        <x:f>IF(Q1654="Baseline PO cost",U1654,0)</x:f>
        <x:v>0</x:v>
      </x:c>
      <x:c r="X1654" s="12" t="n">
        <x:f>IF(Q1654="Higher PO cost",U1654,0)</x:f>
        <x:v>0</x:v>
      </x:c>
      <x:c r="Y1654" s="12" t="n">
        <x:f>IF(Q1654="Unclassified",U1654,0)</x:f>
        <x:v>0</x:v>
      </x:c>
    </x:row>
    <x:row r="1655" ht="22" customHeight="1">
      <x:c r="A1655" s="2" t="str">
        <x:v>POUC</x:v>
      </x:c>
      <x:c r="B1655" s="2" t="str">
        <x:v>30</x:v>
      </x:c>
      <x:c r="C1655" s="2" t="str">
        <x:v>LET7</x:v>
      </x:c>
      <x:c r="D1655" s="2" t="str">
        <x:v>3003961</x:v>
      </x:c>
      <x:c r="E1655" s="2" t="str">
        <x:v>0</x:v>
      </x:c>
      <x:c r="F1655" s="2" t="str">
        <x:v>13</x:v>
      </x:c>
      <x:c r="G1655" s="10"/>
      <x:c r="H1655" s="10" t="n">
        <x:v>46332</x:v>
      </x:c>
      <x:c r="I1655" s="7" t="n">
        <x:v>18000</x:v>
      </x:c>
      <x:c r="J1655" s="7" t="n">
        <x:v>18000</x:v>
      </x:c>
      <x:c r="K1655" s="7" t="n">
        <x:v>1</x:v>
      </x:c>
      <x:c r="L1655" s="8" t="n">
        <x:v>6.53</x:v>
      </x:c>
      <x:c r="M1655" s="9" t="n">
        <x:v>0</x:v>
      </x:c>
      <x:c r="N1655" s="2" t="str">
        <x:v>a</x:v>
      </x:c>
      <x:c r="O1655" s="2" t="n">
        <x:v>1</x:v>
      </x:c>
      <x:c r="P1655" s="2" t="n">
        <x:v>100</x:v>
      </x:c>
      <x:c r="Q1655" s="2" t="str">
        <x:v>Higher PO cost</x:v>
      </x:c>
      <x:c r="R1655" s="2" t="str">
        <x:v>Incoming active PO</x:v>
      </x:c>
      <x:c r="S1655" s="12" t="n">
        <x:f>IF(AND(ISNUMBER(G1655),G1655&gt;0,G1655&lt;=Summary!$E$5,I1655&gt;0),I1655*K1655,0)</x:f>
        <x:v>0</x:v>
      </x:c>
      <x:c r="T1655" s="12" t="n">
        <x:f>MIN(S1655,MAX(0,'Inventory detail'!E63-SUM(S1652:S1654)))</x:f>
        <x:v>0</x:v>
      </x:c>
      <x:c r="U1655" s="12" t="n">
        <x:f>IF(O1655=1,J1655*K1655,0)</x:f>
        <x:v>18000</x:v>
      </x:c>
      <x:c r="V1655" s="13" t="n">
        <x:f>IF(O1655=0,"",IF(H1655="","",MAX(H1655,Summary!$E$5)))</x:f>
        <x:v>46332</x:v>
      </x:c>
      <x:c r="W1655" s="12" t="n">
        <x:f>IF(Q1655="Baseline PO cost",U1655,0)</x:f>
        <x:v>0</x:v>
      </x:c>
      <x:c r="X1655" s="12" t="n">
        <x:f>IF(Q1655="Higher PO cost",U1655,0)</x:f>
        <x:v>18000</x:v>
      </x:c>
      <x:c r="Y1655" s="12" t="n">
        <x:f>IF(Q1655="Unclassified",U1655,0)</x:f>
        <x:v>0</x:v>
      </x:c>
    </x:row>
    <x:row r="1656" ht="22" customHeight="1">
      <x:c r="A1656" s="2" t="str">
        <x:v>POUC</x:v>
      </x:c>
      <x:c r="B1656" s="2" t="str">
        <x:v>30</x:v>
      </x:c>
      <x:c r="C1656" s="2" t="str">
        <x:v>LET7</x:v>
      </x:c>
      <x:c r="D1656" s="2" t="str">
        <x:v>3003948</x:v>
      </x:c>
      <x:c r="E1656" s="2" t="str">
        <x:v>0</x:v>
      </x:c>
      <x:c r="F1656" s="2" t="str">
        <x:v>10</x:v>
      </x:c>
      <x:c r="G1656" s="10"/>
      <x:c r="H1656" s="10" t="n">
        <x:v>46325</x:v>
      </x:c>
      <x:c r="I1656" s="7" t="n">
        <x:v>14000</x:v>
      </x:c>
      <x:c r="J1656" s="7" t="n">
        <x:v>14000</x:v>
      </x:c>
      <x:c r="K1656" s="7" t="n">
        <x:v>1</x:v>
      </x:c>
      <x:c r="L1656" s="8" t="n">
        <x:v>6.53</x:v>
      </x:c>
      <x:c r="M1656" s="9" t="n">
        <x:v>0</x:v>
      </x:c>
      <x:c r="N1656" s="2" t="str">
        <x:v>a</x:v>
      </x:c>
      <x:c r="O1656" s="2" t="n">
        <x:v>1</x:v>
      </x:c>
      <x:c r="P1656" s="2" t="n">
        <x:v>100</x:v>
      </x:c>
      <x:c r="Q1656" s="2" t="str">
        <x:v>Higher PO cost</x:v>
      </x:c>
      <x:c r="R1656" s="2" t="str">
        <x:v>Incoming active PO</x:v>
      </x:c>
      <x:c r="S1656" s="12" t="n">
        <x:f>IF(AND(ISNUMBER(G1656),G1656&gt;0,G1656&lt;=Summary!$E$5,I1656&gt;0),I1656*K1656,0)</x:f>
        <x:v>0</x:v>
      </x:c>
      <x:c r="T1656" s="12" t="n">
        <x:f>MIN(S1656,MAX(0,'Inventory detail'!E63-SUM(S1652:S1655)))</x:f>
        <x:v>0</x:v>
      </x:c>
      <x:c r="U1656" s="12" t="n">
        <x:f>IF(O1656=1,J1656*K1656,0)</x:f>
        <x:v>14000</x:v>
      </x:c>
      <x:c r="V1656" s="13" t="n">
        <x:f>IF(O1656=0,"",IF(H1656="","",MAX(H1656,Summary!$E$5)))</x:f>
        <x:v>46325</x:v>
      </x:c>
      <x:c r="W1656" s="12" t="n">
        <x:f>IF(Q1656="Baseline PO cost",U1656,0)</x:f>
        <x:v>0</x:v>
      </x:c>
      <x:c r="X1656" s="12" t="n">
        <x:f>IF(Q1656="Higher PO cost",U1656,0)</x:f>
        <x:v>14000</x:v>
      </x:c>
      <x:c r="Y1656" s="12" t="n">
        <x:f>IF(Q1656="Unclassified",U1656,0)</x:f>
        <x:v>0</x:v>
      </x:c>
    </x:row>
    <x:row r="1657" ht="22" customHeight="1">
      <x:c r="A1657" s="2" t="str">
        <x:v>POUC</x:v>
      </x:c>
      <x:c r="B1657" s="2" t="str">
        <x:v>30</x:v>
      </x:c>
      <x:c r="C1657" s="2" t="str">
        <x:v>LMEN10</x:v>
      </x:c>
      <x:c r="D1657" s="2" t="str">
        <x:v>3003932</x:v>
      </x:c>
      <x:c r="E1657" s="2" t="str">
        <x:v>0</x:v>
      </x:c>
      <x:c r="F1657" s="2" t="str">
        <x:v>24</x:v>
      </x:c>
      <x:c r="G1657" s="10" t="n">
        <x:v>46209</x:v>
      </x:c>
      <x:c r="H1657" s="10" t="n">
        <x:v>46211</x:v>
      </x:c>
      <x:c r="I1657" s="7" t="n">
        <x:v>9000</x:v>
      </x:c>
      <x:c r="J1657" s="7" t="n">
        <x:v>9000</x:v>
      </x:c>
      <x:c r="K1657" s="7" t="n">
        <x:v>1</x:v>
      </x:c>
      <x:c r="L1657" s="8" t="n">
        <x:v>17.6</x:v>
      </x:c>
      <x:c r="M1657" s="9" t="n">
        <x:v>2685.6</x:v>
      </x:c>
      <x:c r="N1657" s="2" t="str">
        <x:v>i</x:v>
      </x:c>
      <x:c r="O1657" s="2" t="n">
        <x:v>0</x:v>
      </x:c>
      <x:c r="P1657" s="2" t="n">
        <x:v>100</x:v>
      </x:c>
      <x:c r="Q1657" s="2" t="str">
        <x:v>Baseline PO cost</x:v>
      </x:c>
      <x:c r="R1657" s="2" t="str">
        <x:v>Received</x:v>
      </x:c>
      <x:c r="S1657" s="12" t="n">
        <x:f>IF(AND(ISNUMBER(G1657),G1657&gt;0,G1657&lt;=Summary!$E$5,I1657&gt;0),I1657*K1657,0)</x:f>
        <x:v>9000</x:v>
      </x:c>
      <x:c r="T1657" s="12" t="n">
        <x:f>MIN(S1657,MAX(0,'Inventory detail'!E197-0))</x:f>
        <x:v>7050</x:v>
      </x:c>
      <x:c r="U1657" s="12" t="n">
        <x:f>IF(O1657=1,J1657*K1657,0)</x:f>
        <x:v>0</x:v>
      </x:c>
      <x:c r="V1657" s="13" t="str">
        <x:f>IF(O1657=0,"",IF(H1657="","",MAX(H1657,Summary!$E$5)))</x:f>
      </x:c>
      <x:c r="W1657" s="12" t="n">
        <x:f>IF(Q1657="Baseline PO cost",U1657,0)</x:f>
        <x:v>0</x:v>
      </x:c>
      <x:c r="X1657" s="12" t="n">
        <x:f>IF(Q1657="Higher PO cost",U1657,0)</x:f>
        <x:v>0</x:v>
      </x:c>
      <x:c r="Y1657" s="12" t="n">
        <x:f>IF(Q1657="Unclassified",U1657,0)</x:f>
        <x:v>0</x:v>
      </x:c>
    </x:row>
    <x:row r="1658" ht="22" customHeight="1">
      <x:c r="A1658" s="2" t="str">
        <x:v>POUC</x:v>
      </x:c>
      <x:c r="B1658" s="2" t="str">
        <x:v>30</x:v>
      </x:c>
      <x:c r="C1658" s="2" t="str">
        <x:v>LMEN10</x:v>
      </x:c>
      <x:c r="D1658" s="2" t="str">
        <x:v>3003917</x:v>
      </x:c>
      <x:c r="E1658" s="2" t="str">
        <x:v>0</x:v>
      </x:c>
      <x:c r="F1658" s="2" t="str">
        <x:v>19</x:v>
      </x:c>
      <x:c r="G1658" s="10" t="n">
        <x:v>46105</x:v>
      </x:c>
      <x:c r="H1658" s="10" t="n">
        <x:v>46108</x:v>
      </x:c>
      <x:c r="I1658" s="7" t="n">
        <x:v>3600</x:v>
      </x:c>
      <x:c r="J1658" s="7" t="n">
        <x:v>3600</x:v>
      </x:c>
      <x:c r="K1658" s="7" t="n">
        <x:v>1</x:v>
      </x:c>
      <x:c r="L1658" s="8" t="n">
        <x:v>17.6</x:v>
      </x:c>
      <x:c r="M1658" s="9" t="n">
        <x:v>1074.24</x:v>
      </x:c>
      <x:c r="N1658" s="2" t="str">
        <x:v>i</x:v>
      </x:c>
      <x:c r="O1658" s="2" t="n">
        <x:v>0</x:v>
      </x:c>
      <x:c r="P1658" s="2" t="n">
        <x:v>100</x:v>
      </x:c>
      <x:c r="Q1658" s="2" t="str">
        <x:v>Baseline PO cost</x:v>
      </x:c>
      <x:c r="R1658" s="2" t="str">
        <x:v>Received</x:v>
      </x:c>
      <x:c r="S1658" s="12" t="n">
        <x:f>IF(AND(ISNUMBER(G1658),G1658&gt;0,G1658&lt;=Summary!$E$5,I1658&gt;0),I1658*K1658,0)</x:f>
        <x:v>3600</x:v>
      </x:c>
      <x:c r="T1658" s="12" t="n">
        <x:f>MIN(S1658,MAX(0,'Inventory detail'!E197-SUM(S1657:S1657)))</x:f>
        <x:v>0</x:v>
      </x:c>
      <x:c r="U1658" s="12" t="n">
        <x:f>IF(O1658=1,J1658*K1658,0)</x:f>
        <x:v>0</x:v>
      </x:c>
      <x:c r="V1658" s="13" t="str">
        <x:f>IF(O1658=0,"",IF(H1658="","",MAX(H1658,Summary!$E$5)))</x:f>
      </x:c>
      <x:c r="W1658" s="12" t="n">
        <x:f>IF(Q1658="Baseline PO cost",U1658,0)</x:f>
        <x:v>0</x:v>
      </x:c>
      <x:c r="X1658" s="12" t="n">
        <x:f>IF(Q1658="Higher PO cost",U1658,0)</x:f>
        <x:v>0</x:v>
      </x:c>
      <x:c r="Y1658" s="12" t="n">
        <x:f>IF(Q1658="Unclassified",U1658,0)</x:f>
        <x:v>0</x:v>
      </x:c>
    </x:row>
    <x:row r="1659" ht="22" customHeight="1">
      <x:c r="A1659" s="2" t="str">
        <x:v>POUC</x:v>
      </x:c>
      <x:c r="B1659" s="2" t="str">
        <x:v>30</x:v>
      </x:c>
      <x:c r="C1659" s="2" t="str">
        <x:v>LMEN10</x:v>
      </x:c>
      <x:c r="D1659" s="2" t="str">
        <x:v>3003913</x:v>
      </x:c>
      <x:c r="E1659" s="2" t="str">
        <x:v>0</x:v>
      </x:c>
      <x:c r="F1659" s="2" t="str">
        <x:v>12</x:v>
      </x:c>
      <x:c r="G1659" s="10" t="n">
        <x:v>46077</x:v>
      </x:c>
      <x:c r="H1659" s="10" t="n">
        <x:v>46080</x:v>
      </x:c>
      <x:c r="I1659" s="7" t="n">
        <x:v>2000</x:v>
      </x:c>
      <x:c r="J1659" s="7" t="n">
        <x:v>2000</x:v>
      </x:c>
      <x:c r="K1659" s="7" t="n">
        <x:v>1</x:v>
      </x:c>
      <x:c r="L1659" s="8" t="n">
        <x:v>17.6</x:v>
      </x:c>
      <x:c r="M1659" s="9" t="n">
        <x:v>596.8</x:v>
      </x:c>
      <x:c r="N1659" s="2" t="str">
        <x:v>i</x:v>
      </x:c>
      <x:c r="O1659" s="2" t="n">
        <x:v>0</x:v>
      </x:c>
      <x:c r="P1659" s="2" t="n">
        <x:v>100</x:v>
      </x:c>
      <x:c r="Q1659" s="2" t="str">
        <x:v>Baseline PO cost</x:v>
      </x:c>
      <x:c r="R1659" s="2" t="str">
        <x:v>Received</x:v>
      </x:c>
      <x:c r="S1659" s="12" t="n">
        <x:f>IF(AND(ISNUMBER(G1659),G1659&gt;0,G1659&lt;=Summary!$E$5,I1659&gt;0),I1659*K1659,0)</x:f>
        <x:v>2000</x:v>
      </x:c>
      <x:c r="T1659" s="12" t="n">
        <x:f>MIN(S1659,MAX(0,'Inventory detail'!E197-SUM(S1657:S1658)))</x:f>
        <x:v>0</x:v>
      </x:c>
      <x:c r="U1659" s="12" t="n">
        <x:f>IF(O1659=1,J1659*K1659,0)</x:f>
        <x:v>0</x:v>
      </x:c>
      <x:c r="V1659" s="13" t="str">
        <x:f>IF(O1659=0,"",IF(H1659="","",MAX(H1659,Summary!$E$5)))</x:f>
      </x:c>
      <x:c r="W1659" s="12" t="n">
        <x:f>IF(Q1659="Baseline PO cost",U1659,0)</x:f>
        <x:v>0</x:v>
      </x:c>
      <x:c r="X1659" s="12" t="n">
        <x:f>IF(Q1659="Higher PO cost",U1659,0)</x:f>
        <x:v>0</x:v>
      </x:c>
      <x:c r="Y1659" s="12" t="n">
        <x:f>IF(Q1659="Unclassified",U1659,0)</x:f>
        <x:v>0</x:v>
      </x:c>
    </x:row>
    <x:row r="1660" ht="22" customHeight="1">
      <x:c r="A1660" s="2" t="str">
        <x:v>POUC</x:v>
      </x:c>
      <x:c r="B1660" s="2" t="str">
        <x:v>30</x:v>
      </x:c>
      <x:c r="C1660" s="2" t="str">
        <x:v>LMEN10</x:v>
      </x:c>
      <x:c r="D1660" s="2" t="str">
        <x:v>3003961</x:v>
      </x:c>
      <x:c r="E1660" s="2" t="str">
        <x:v>0</x:v>
      </x:c>
      <x:c r="F1660" s="2" t="str">
        <x:v>24</x:v>
      </x:c>
      <x:c r="G1660" s="10"/>
      <x:c r="H1660" s="10" t="n">
        <x:v>46332</x:v>
      </x:c>
      <x:c r="I1660" s="7" t="n">
        <x:v>2000</x:v>
      </x:c>
      <x:c r="J1660" s="7" t="n">
        <x:v>2000</x:v>
      </x:c>
      <x:c r="K1660" s="7" t="n">
        <x:v>1</x:v>
      </x:c>
      <x:c r="L1660" s="8" t="n">
        <x:v>19.71</x:v>
      </x:c>
      <x:c r="M1660" s="9" t="n">
        <x:v>0</x:v>
      </x:c>
      <x:c r="N1660" s="2" t="str">
        <x:v>a</x:v>
      </x:c>
      <x:c r="O1660" s="2" t="n">
        <x:v>1</x:v>
      </x:c>
      <x:c r="P1660" s="2" t="n">
        <x:v>100</x:v>
      </x:c>
      <x:c r="Q1660" s="2" t="str">
        <x:v>Higher PO cost</x:v>
      </x:c>
      <x:c r="R1660" s="2" t="str">
        <x:v>Incoming active PO</x:v>
      </x:c>
      <x:c r="S1660" s="12" t="n">
        <x:f>IF(AND(ISNUMBER(G1660),G1660&gt;0,G1660&lt;=Summary!$E$5,I1660&gt;0),I1660*K1660,0)</x:f>
        <x:v>0</x:v>
      </x:c>
      <x:c r="T1660" s="12" t="n">
        <x:f>MIN(S1660,MAX(0,'Inventory detail'!E197-SUM(S1657:S1659)))</x:f>
        <x:v>0</x:v>
      </x:c>
      <x:c r="U1660" s="12" t="n">
        <x:f>IF(O1660=1,J1660*K1660,0)</x:f>
        <x:v>2000</x:v>
      </x:c>
      <x:c r="V1660" s="13" t="n">
        <x:f>IF(O1660=0,"",IF(H1660="","",MAX(H1660,Summary!$E$5)))</x:f>
        <x:v>46332</x:v>
      </x:c>
      <x:c r="W1660" s="12" t="n">
        <x:f>IF(Q1660="Baseline PO cost",U1660,0)</x:f>
        <x:v>0</x:v>
      </x:c>
      <x:c r="X1660" s="12" t="n">
        <x:f>IF(Q1660="Higher PO cost",U1660,0)</x:f>
        <x:v>2000</x:v>
      </x:c>
      <x:c r="Y1660" s="12" t="n">
        <x:f>IF(Q1660="Unclassified",U1660,0)</x:f>
        <x:v>0</x:v>
      </x:c>
    </x:row>
    <x:row r="1661" ht="22" customHeight="1">
      <x:c r="A1661" s="2" t="str">
        <x:v>POUC</x:v>
      </x:c>
      <x:c r="B1661" s="2" t="str">
        <x:v>30</x:v>
      </x:c>
      <x:c r="C1661" s="2" t="str">
        <x:v>LMEN10</x:v>
      </x:c>
      <x:c r="D1661" s="2" t="str">
        <x:v>3003948</x:v>
      </x:c>
      <x:c r="E1661" s="2" t="str">
        <x:v>0</x:v>
      </x:c>
      <x:c r="F1661" s="2" t="str">
        <x:v>21</x:v>
      </x:c>
      <x:c r="G1661" s="10"/>
      <x:c r="H1661" s="10" t="n">
        <x:v>46325</x:v>
      </x:c>
      <x:c r="I1661" s="7" t="n">
        <x:v>1000</x:v>
      </x:c>
      <x:c r="J1661" s="7" t="n">
        <x:v>1000</x:v>
      </x:c>
      <x:c r="K1661" s="7" t="n">
        <x:v>1</x:v>
      </x:c>
      <x:c r="L1661" s="8" t="n">
        <x:v>19.71</x:v>
      </x:c>
      <x:c r="M1661" s="9" t="n">
        <x:v>0</x:v>
      </x:c>
      <x:c r="N1661" s="2" t="str">
        <x:v>a</x:v>
      </x:c>
      <x:c r="O1661" s="2" t="n">
        <x:v>1</x:v>
      </x:c>
      <x:c r="P1661" s="2" t="n">
        <x:v>100</x:v>
      </x:c>
      <x:c r="Q1661" s="2" t="str">
        <x:v>Higher PO cost</x:v>
      </x:c>
      <x:c r="R1661" s="2" t="str">
        <x:v>Incoming active PO</x:v>
      </x:c>
      <x:c r="S1661" s="12" t="n">
        <x:f>IF(AND(ISNUMBER(G1661),G1661&gt;0,G1661&lt;=Summary!$E$5,I1661&gt;0),I1661*K1661,0)</x:f>
        <x:v>0</x:v>
      </x:c>
      <x:c r="T1661" s="12" t="n">
        <x:f>MIN(S1661,MAX(0,'Inventory detail'!E197-SUM(S1657:S1660)))</x:f>
        <x:v>0</x:v>
      </x:c>
      <x:c r="U1661" s="12" t="n">
        <x:f>IF(O1661=1,J1661*K1661,0)</x:f>
        <x:v>1000</x:v>
      </x:c>
      <x:c r="V1661" s="13" t="n">
        <x:f>IF(O1661=0,"",IF(H1661="","",MAX(H1661,Summary!$E$5)))</x:f>
        <x:v>46325</x:v>
      </x:c>
      <x:c r="W1661" s="12" t="n">
        <x:f>IF(Q1661="Baseline PO cost",U1661,0)</x:f>
        <x:v>0</x:v>
      </x:c>
      <x:c r="X1661" s="12" t="n">
        <x:f>IF(Q1661="Higher PO cost",U1661,0)</x:f>
        <x:v>1000</x:v>
      </x:c>
      <x:c r="Y1661" s="12" t="n">
        <x:f>IF(Q1661="Unclassified",U1661,0)</x:f>
        <x:v>0</x:v>
      </x:c>
    </x:row>
    <x:row r="1662" ht="22" customHeight="1">
      <x:c r="A1662" s="2" t="str">
        <x:v>POUC</x:v>
      </x:c>
      <x:c r="B1662" s="2" t="str">
        <x:v>30</x:v>
      </x:c>
      <x:c r="C1662" s="2" t="str">
        <x:v>LMEN3</x:v>
      </x:c>
      <x:c r="D1662" s="2" t="str">
        <x:v>3003968</x:v>
      </x:c>
      <x:c r="E1662" s="2" t="str">
        <x:v>0</x:v>
      </x:c>
      <x:c r="F1662" s="2" t="str">
        <x:v>3</x:v>
      </x:c>
      <x:c r="G1662" s="10" t="n">
        <x:v>46261</x:v>
      </x:c>
      <x:c r="H1662" s="10" t="n">
        <x:v>46262</x:v>
      </x:c>
      <x:c r="I1662" s="7" t="n">
        <x:v>2000</x:v>
      </x:c>
      <x:c r="J1662" s="7" t="n">
        <x:v>2000</x:v>
      </x:c>
      <x:c r="K1662" s="7" t="n">
        <x:v>1</x:v>
      </x:c>
      <x:c r="L1662" s="8" t="n">
        <x:v>6.05</x:v>
      </x:c>
      <x:c r="M1662" s="9" t="n">
        <x:v>183</x:v>
      </x:c>
      <x:c r="N1662" s="2" t="str">
        <x:v>a</x:v>
      </x:c>
      <x:c r="O1662" s="2" t="n">
        <x:v>0</x:v>
      </x:c>
      <x:c r="P1662" s="2" t="n">
        <x:v>100</x:v>
      </x:c>
      <x:c r="Q1662" s="2" t="str">
        <x:v>Higher PO cost</x:v>
      </x:c>
      <x:c r="R1662" s="2" t="str">
        <x:v>Received</x:v>
      </x:c>
      <x:c r="S1662" s="12" t="n">
        <x:f>IF(AND(ISNUMBER(G1662),G1662&gt;0,G1662&lt;=Summary!$E$5,I1662&gt;0),I1662*K1662,0)</x:f>
        <x:v>2000</x:v>
      </x:c>
      <x:c r="T1662" s="12" t="n">
        <x:f>MIN(S1662,MAX(0,'Inventory detail'!E266-0))</x:f>
        <x:v>2000</x:v>
      </x:c>
      <x:c r="U1662" s="12" t="n">
        <x:f>IF(O1662=1,J1662*K1662,0)</x:f>
        <x:v>0</x:v>
      </x:c>
      <x:c r="V1662" s="13" t="str">
        <x:f>IF(O1662=0,"",IF(H1662="","",MAX(H1662,Summary!$E$5)))</x:f>
      </x:c>
      <x:c r="W1662" s="12" t="n">
        <x:f>IF(Q1662="Baseline PO cost",U1662,0)</x:f>
        <x:v>0</x:v>
      </x:c>
      <x:c r="X1662" s="12" t="n">
        <x:f>IF(Q1662="Higher PO cost",U1662,0)</x:f>
        <x:v>0</x:v>
      </x:c>
      <x:c r="Y1662" s="12" t="n">
        <x:f>IF(Q1662="Unclassified",U1662,0)</x:f>
        <x:v>0</x:v>
      </x:c>
    </x:row>
    <x:row r="1663" ht="22" customHeight="1">
      <x:c r="A1663" s="2" t="str">
        <x:v>POUC</x:v>
      </x:c>
      <x:c r="B1663" s="2" t="str">
        <x:v>30</x:v>
      </x:c>
      <x:c r="C1663" s="2" t="str">
        <x:v>LMEN3</x:v>
      </x:c>
      <x:c r="D1663" s="2" t="str">
        <x:v>3003961</x:v>
      </x:c>
      <x:c r="E1663" s="2" t="str">
        <x:v>0</x:v>
      </x:c>
      <x:c r="F1663" s="2" t="str">
        <x:v>14</x:v>
      </x:c>
      <x:c r="G1663" s="10"/>
      <x:c r="H1663" s="10" t="n">
        <x:v>46332</x:v>
      </x:c>
      <x:c r="I1663" s="7" t="n">
        <x:v>1000</x:v>
      </x:c>
      <x:c r="J1663" s="7" t="n">
        <x:v>1000</x:v>
      </x:c>
      <x:c r="K1663" s="7" t="n">
        <x:v>1</x:v>
      </x:c>
      <x:c r="L1663" s="8" t="n">
        <x:v>6.05</x:v>
      </x:c>
      <x:c r="M1663" s="9" t="n">
        <x:v>0</x:v>
      </x:c>
      <x:c r="N1663" s="2" t="str">
        <x:v>a</x:v>
      </x:c>
      <x:c r="O1663" s="2" t="n">
        <x:v>1</x:v>
      </x:c>
      <x:c r="P1663" s="2" t="n">
        <x:v>100</x:v>
      </x:c>
      <x:c r="Q1663" s="2" t="str">
        <x:v>Higher PO cost</x:v>
      </x:c>
      <x:c r="R1663" s="2" t="str">
        <x:v>Incoming active PO</x:v>
      </x:c>
      <x:c r="S1663" s="12" t="n">
        <x:f>IF(AND(ISNUMBER(G1663),G1663&gt;0,G1663&lt;=Summary!$E$5,I1663&gt;0),I1663*K1663,0)</x:f>
        <x:v>0</x:v>
      </x:c>
      <x:c r="T1663" s="12" t="n">
        <x:f>MIN(S1663,MAX(0,'Inventory detail'!E266-SUM(S1662:S1662)))</x:f>
        <x:v>0</x:v>
      </x:c>
      <x:c r="U1663" s="12" t="n">
        <x:f>IF(O1663=1,J1663*K1663,0)</x:f>
        <x:v>1000</x:v>
      </x:c>
      <x:c r="V1663" s="13" t="n">
        <x:f>IF(O1663=0,"",IF(H1663="","",MAX(H1663,Summary!$E$5)))</x:f>
        <x:v>46332</x:v>
      </x:c>
      <x:c r="W1663" s="12" t="n">
        <x:f>IF(Q1663="Baseline PO cost",U1663,0)</x:f>
        <x:v>0</x:v>
      </x:c>
      <x:c r="X1663" s="12" t="n">
        <x:f>IF(Q1663="Higher PO cost",U1663,0)</x:f>
        <x:v>1000</x:v>
      </x:c>
      <x:c r="Y1663" s="12" t="n">
        <x:f>IF(Q1663="Unclassified",U1663,0)</x:f>
        <x:v>0</x:v>
      </x:c>
    </x:row>
    <x:row r="1664" ht="22" customHeight="1">
      <x:c r="A1664" s="2" t="str">
        <x:v>POUC</x:v>
      </x:c>
      <x:c r="B1664" s="2" t="str">
        <x:v>30</x:v>
      </x:c>
      <x:c r="C1664" s="2" t="str">
        <x:v>LMEN3</x:v>
      </x:c>
      <x:c r="D1664" s="2" t="str">
        <x:v>3003948</x:v>
      </x:c>
      <x:c r="E1664" s="2" t="str">
        <x:v>0</x:v>
      </x:c>
      <x:c r="F1664" s="2" t="str">
        <x:v>12</x:v>
      </x:c>
      <x:c r="G1664" s="10"/>
      <x:c r="H1664" s="10" t="n">
        <x:v>46325</x:v>
      </x:c>
      <x:c r="I1664" s="7" t="n">
        <x:v>5000</x:v>
      </x:c>
      <x:c r="J1664" s="7" t="n">
        <x:v>5000</x:v>
      </x:c>
      <x:c r="K1664" s="7" t="n">
        <x:v>1</x:v>
      </x:c>
      <x:c r="L1664" s="8" t="n">
        <x:v>6.05</x:v>
      </x:c>
      <x:c r="M1664" s="9" t="n">
        <x:v>0</x:v>
      </x:c>
      <x:c r="N1664" s="2" t="str">
        <x:v>a</x:v>
      </x:c>
      <x:c r="O1664" s="2" t="n">
        <x:v>1</x:v>
      </x:c>
      <x:c r="P1664" s="2" t="n">
        <x:v>100</x:v>
      </x:c>
      <x:c r="Q1664" s="2" t="str">
        <x:v>Higher PO cost</x:v>
      </x:c>
      <x:c r="R1664" s="2" t="str">
        <x:v>Incoming active PO</x:v>
      </x:c>
      <x:c r="S1664" s="12" t="n">
        <x:f>IF(AND(ISNUMBER(G1664),G1664&gt;0,G1664&lt;=Summary!$E$5,I1664&gt;0),I1664*K1664,0)</x:f>
        <x:v>0</x:v>
      </x:c>
      <x:c r="T1664" s="12" t="n">
        <x:f>MIN(S1664,MAX(0,'Inventory detail'!E266-SUM(S1662:S1663)))</x:f>
        <x:v>0</x:v>
      </x:c>
      <x:c r="U1664" s="12" t="n">
        <x:f>IF(O1664=1,J1664*K1664,0)</x:f>
        <x:v>5000</x:v>
      </x:c>
      <x:c r="V1664" s="13" t="n">
        <x:f>IF(O1664=0,"",IF(H1664="","",MAX(H1664,Summary!$E$5)))</x:f>
        <x:v>46325</x:v>
      </x:c>
      <x:c r="W1664" s="12" t="n">
        <x:f>IF(Q1664="Baseline PO cost",U1664,0)</x:f>
        <x:v>0</x:v>
      </x:c>
      <x:c r="X1664" s="12" t="n">
        <x:f>IF(Q1664="Higher PO cost",U1664,0)</x:f>
        <x:v>5000</x:v>
      </x:c>
      <x:c r="Y1664" s="12" t="n">
        <x:f>IF(Q1664="Unclassified",U1664,0)</x:f>
        <x:v>0</x:v>
      </x:c>
    </x:row>
    <x:row r="1665" ht="22" customHeight="1">
      <x:c r="A1665" s="2" t="str">
        <x:v>POUC</x:v>
      </x:c>
      <x:c r="B1665" s="2" t="str">
        <x:v>30</x:v>
      </x:c>
      <x:c r="C1665" s="2" t="str">
        <x:v>LMEN5</x:v>
      </x:c>
      <x:c r="D1665" s="2" t="str">
        <x:v>3003932</x:v>
      </x:c>
      <x:c r="E1665" s="2" t="str">
        <x:v>0</x:v>
      </x:c>
      <x:c r="F1665" s="2" t="str">
        <x:v>16</x:v>
      </x:c>
      <x:c r="G1665" s="10" t="n">
        <x:v>46209</x:v>
      </x:c>
      <x:c r="H1665" s="10" t="n">
        <x:v>46211</x:v>
      </x:c>
      <x:c r="I1665" s="7" t="n">
        <x:v>8000</x:v>
      </x:c>
      <x:c r="J1665" s="7" t="n">
        <x:v>8000</x:v>
      </x:c>
      <x:c r="K1665" s="7" t="n">
        <x:v>1</x:v>
      </x:c>
      <x:c r="L1665" s="8" t="n">
        <x:v>8.51</x:v>
      </x:c>
      <x:c r="M1665" s="9" t="n">
        <x:v>1154.4</x:v>
      </x:c>
      <x:c r="N1665" s="2" t="str">
        <x:v>i</x:v>
      </x:c>
      <x:c r="O1665" s="2" t="n">
        <x:v>0</x:v>
      </x:c>
      <x:c r="P1665" s="2" t="n">
        <x:v>100</x:v>
      </x:c>
      <x:c r="Q1665" s="2" t="str">
        <x:v>Baseline PO cost</x:v>
      </x:c>
      <x:c r="R1665" s="2" t="str">
        <x:v>Received</x:v>
      </x:c>
      <x:c r="S1665" s="12" t="n">
        <x:f>IF(AND(ISNUMBER(G1665),G1665&gt;0,G1665&lt;=Summary!$E$5,I1665&gt;0),I1665*K1665,0)</x:f>
        <x:v>8000</x:v>
      </x:c>
      <x:c r="T1665" s="12" t="n">
        <x:f>MIN(S1665,MAX(0,'Inventory detail'!E161-0))</x:f>
        <x:v>2900</x:v>
      </x:c>
      <x:c r="U1665" s="12" t="n">
        <x:f>IF(O1665=1,J1665*K1665,0)</x:f>
        <x:v>0</x:v>
      </x:c>
      <x:c r="V1665" s="13" t="str">
        <x:f>IF(O1665=0,"",IF(H1665="","",MAX(H1665,Summary!$E$5)))</x:f>
      </x:c>
      <x:c r="W1665" s="12" t="n">
        <x:f>IF(Q1665="Baseline PO cost",U1665,0)</x:f>
        <x:v>0</x:v>
      </x:c>
      <x:c r="X1665" s="12" t="n">
        <x:f>IF(Q1665="Higher PO cost",U1665,0)</x:f>
        <x:v>0</x:v>
      </x:c>
      <x:c r="Y1665" s="12" t="n">
        <x:f>IF(Q1665="Unclassified",U1665,0)</x:f>
        <x:v>0</x:v>
      </x:c>
    </x:row>
    <x:row r="1666" ht="22" customHeight="1">
      <x:c r="A1666" s="2" t="str">
        <x:v>POUC</x:v>
      </x:c>
      <x:c r="B1666" s="2" t="str">
        <x:v>30</x:v>
      </x:c>
      <x:c r="C1666" s="2" t="str">
        <x:v>LMEN5</x:v>
      </x:c>
      <x:c r="D1666" s="2" t="str">
        <x:v>3003917</x:v>
      </x:c>
      <x:c r="E1666" s="2" t="str">
        <x:v>0</x:v>
      </x:c>
      <x:c r="F1666" s="2" t="str">
        <x:v>13</x:v>
      </x:c>
      <x:c r="G1666" s="10" t="n">
        <x:v>46105</x:v>
      </x:c>
      <x:c r="H1666" s="10" t="n">
        <x:v>46108</x:v>
      </x:c>
      <x:c r="I1666" s="7" t="n">
        <x:v>4000</x:v>
      </x:c>
      <x:c r="J1666" s="7" t="n">
        <x:v>4000</x:v>
      </x:c>
      <x:c r="K1666" s="7" t="n">
        <x:v>1</x:v>
      </x:c>
      <x:c r="L1666" s="8" t="n">
        <x:v>8.51</x:v>
      </x:c>
      <x:c r="M1666" s="9" t="n">
        <x:v>577.2</x:v>
      </x:c>
      <x:c r="N1666" s="2" t="str">
        <x:v>i</x:v>
      </x:c>
      <x:c r="O1666" s="2" t="n">
        <x:v>0</x:v>
      </x:c>
      <x:c r="P1666" s="2" t="n">
        <x:v>100</x:v>
      </x:c>
      <x:c r="Q1666" s="2" t="str">
        <x:v>Baseline PO cost</x:v>
      </x:c>
      <x:c r="R1666" s="2" t="str">
        <x:v>Received</x:v>
      </x:c>
      <x:c r="S1666" s="12" t="n">
        <x:f>IF(AND(ISNUMBER(G1666),G1666&gt;0,G1666&lt;=Summary!$E$5,I1666&gt;0),I1666*K1666,0)</x:f>
        <x:v>4000</x:v>
      </x:c>
      <x:c r="T1666" s="12" t="n">
        <x:f>MIN(S1666,MAX(0,'Inventory detail'!E161-SUM(S1665:S1665)))</x:f>
        <x:v>0</x:v>
      </x:c>
      <x:c r="U1666" s="12" t="n">
        <x:f>IF(O1666=1,J1666*K1666,0)</x:f>
        <x:v>0</x:v>
      </x:c>
      <x:c r="V1666" s="13" t="str">
        <x:f>IF(O1666=0,"",IF(H1666="","",MAX(H1666,Summary!$E$5)))</x:f>
      </x:c>
      <x:c r="W1666" s="12" t="n">
        <x:f>IF(Q1666="Baseline PO cost",U1666,0)</x:f>
        <x:v>0</x:v>
      </x:c>
      <x:c r="X1666" s="12" t="n">
        <x:f>IF(Q1666="Higher PO cost",U1666,0)</x:f>
        <x:v>0</x:v>
      </x:c>
      <x:c r="Y1666" s="12" t="n">
        <x:f>IF(Q1666="Unclassified",U1666,0)</x:f>
        <x:v>0</x:v>
      </x:c>
    </x:row>
    <x:row r="1667" ht="22" customHeight="1">
      <x:c r="A1667" s="2" t="str">
        <x:v>POUC</x:v>
      </x:c>
      <x:c r="B1667" s="2" t="str">
        <x:v>30</x:v>
      </x:c>
      <x:c r="C1667" s="2" t="str">
        <x:v>LMEN5</x:v>
      </x:c>
      <x:c r="D1667" s="2" t="str">
        <x:v>3003913</x:v>
      </x:c>
      <x:c r="E1667" s="2" t="str">
        <x:v>0</x:v>
      </x:c>
      <x:c r="F1667" s="2" t="str">
        <x:v>9</x:v>
      </x:c>
      <x:c r="G1667" s="10" t="n">
        <x:v>46077</x:v>
      </x:c>
      <x:c r="H1667" s="10" t="n">
        <x:v>46080</x:v>
      </x:c>
      <x:c r="I1667" s="7" t="n">
        <x:v>2000</x:v>
      </x:c>
      <x:c r="J1667" s="7" t="n">
        <x:v>2000</x:v>
      </x:c>
      <x:c r="K1667" s="7" t="n">
        <x:v>1</x:v>
      </x:c>
      <x:c r="L1667" s="8" t="n">
        <x:v>8.51</x:v>
      </x:c>
      <x:c r="M1667" s="9" t="n">
        <x:v>288.6</x:v>
      </x:c>
      <x:c r="N1667" s="2" t="str">
        <x:v>i</x:v>
      </x:c>
      <x:c r="O1667" s="2" t="n">
        <x:v>0</x:v>
      </x:c>
      <x:c r="P1667" s="2" t="n">
        <x:v>100</x:v>
      </x:c>
      <x:c r="Q1667" s="2" t="str">
        <x:v>Baseline PO cost</x:v>
      </x:c>
      <x:c r="R1667" s="2" t="str">
        <x:v>Received</x:v>
      </x:c>
      <x:c r="S1667" s="12" t="n">
        <x:f>IF(AND(ISNUMBER(G1667),G1667&gt;0,G1667&lt;=Summary!$E$5,I1667&gt;0),I1667*K1667,0)</x:f>
        <x:v>2000</x:v>
      </x:c>
      <x:c r="T1667" s="12" t="n">
        <x:f>MIN(S1667,MAX(0,'Inventory detail'!E161-SUM(S1665:S1666)))</x:f>
        <x:v>0</x:v>
      </x:c>
      <x:c r="U1667" s="12" t="n">
        <x:f>IF(O1667=1,J1667*K1667,0)</x:f>
        <x:v>0</x:v>
      </x:c>
      <x:c r="V1667" s="13" t="str">
        <x:f>IF(O1667=0,"",IF(H1667="","",MAX(H1667,Summary!$E$5)))</x:f>
      </x:c>
      <x:c r="W1667" s="12" t="n">
        <x:f>IF(Q1667="Baseline PO cost",U1667,0)</x:f>
        <x:v>0</x:v>
      </x:c>
      <x:c r="X1667" s="12" t="n">
        <x:f>IF(Q1667="Higher PO cost",U1667,0)</x:f>
        <x:v>0</x:v>
      </x:c>
      <x:c r="Y1667" s="12" t="n">
        <x:f>IF(Q1667="Unclassified",U1667,0)</x:f>
        <x:v>0</x:v>
      </x:c>
    </x:row>
    <x:row r="1668" ht="22" customHeight="1">
      <x:c r="A1668" s="2" t="str">
        <x:v>POUC</x:v>
      </x:c>
      <x:c r="B1668" s="2" t="str">
        <x:v>30</x:v>
      </x:c>
      <x:c r="C1668" s="2" t="str">
        <x:v>LMEN5</x:v>
      </x:c>
      <x:c r="D1668" s="2" t="str">
        <x:v>3003961</x:v>
      </x:c>
      <x:c r="E1668" s="2" t="str">
        <x:v>0</x:v>
      </x:c>
      <x:c r="F1668" s="2" t="str">
        <x:v>19</x:v>
      </x:c>
      <x:c r="G1668" s="10"/>
      <x:c r="H1668" s="10" t="n">
        <x:v>46332</x:v>
      </x:c>
      <x:c r="I1668" s="7" t="n">
        <x:v>6800</x:v>
      </x:c>
      <x:c r="J1668" s="7" t="n">
        <x:v>6800</x:v>
      </x:c>
      <x:c r="K1668" s="7" t="n">
        <x:v>1</x:v>
      </x:c>
      <x:c r="L1668" s="8" t="n">
        <x:v>9.53</x:v>
      </x:c>
      <x:c r="M1668" s="9" t="n">
        <x:v>0</x:v>
      </x:c>
      <x:c r="N1668" s="2" t="str">
        <x:v>a</x:v>
      </x:c>
      <x:c r="O1668" s="2" t="n">
        <x:v>1</x:v>
      </x:c>
      <x:c r="P1668" s="2" t="n">
        <x:v>100</x:v>
      </x:c>
      <x:c r="Q1668" s="2" t="str">
        <x:v>Higher PO cost</x:v>
      </x:c>
      <x:c r="R1668" s="2" t="str">
        <x:v>Incoming active PO</x:v>
      </x:c>
      <x:c r="S1668" s="12" t="n">
        <x:f>IF(AND(ISNUMBER(G1668),G1668&gt;0,G1668&lt;=Summary!$E$5,I1668&gt;0),I1668*K1668,0)</x:f>
        <x:v>0</x:v>
      </x:c>
      <x:c r="T1668" s="12" t="n">
        <x:f>MIN(S1668,MAX(0,'Inventory detail'!E161-SUM(S1665:S1667)))</x:f>
        <x:v>0</x:v>
      </x:c>
      <x:c r="U1668" s="12" t="n">
        <x:f>IF(O1668=1,J1668*K1668,0)</x:f>
        <x:v>6800</x:v>
      </x:c>
      <x:c r="V1668" s="13" t="n">
        <x:f>IF(O1668=0,"",IF(H1668="","",MAX(H1668,Summary!$E$5)))</x:f>
        <x:v>46332</x:v>
      </x:c>
      <x:c r="W1668" s="12" t="n">
        <x:f>IF(Q1668="Baseline PO cost",U1668,0)</x:f>
        <x:v>0</x:v>
      </x:c>
      <x:c r="X1668" s="12" t="n">
        <x:f>IF(Q1668="Higher PO cost",U1668,0)</x:f>
        <x:v>6800</x:v>
      </x:c>
      <x:c r="Y1668" s="12" t="n">
        <x:f>IF(Q1668="Unclassified",U1668,0)</x:f>
        <x:v>0</x:v>
      </x:c>
    </x:row>
    <x:row r="1669" ht="22" customHeight="1">
      <x:c r="A1669" s="2" t="str">
        <x:v>POUC</x:v>
      </x:c>
      <x:c r="B1669" s="2" t="str">
        <x:v>30</x:v>
      </x:c>
      <x:c r="C1669" s="2" t="str">
        <x:v>LMEN5</x:v>
      </x:c>
      <x:c r="D1669" s="2" t="str">
        <x:v>3003948</x:v>
      </x:c>
      <x:c r="E1669" s="2" t="str">
        <x:v>0</x:v>
      </x:c>
      <x:c r="F1669" s="2" t="str">
        <x:v>16</x:v>
      </x:c>
      <x:c r="G1669" s="10"/>
      <x:c r="H1669" s="10" t="n">
        <x:v>46325</x:v>
      </x:c>
      <x:c r="I1669" s="7" t="n">
        <x:v>3200</x:v>
      </x:c>
      <x:c r="J1669" s="7" t="n">
        <x:v>3200</x:v>
      </x:c>
      <x:c r="K1669" s="7" t="n">
        <x:v>1</x:v>
      </x:c>
      <x:c r="L1669" s="8" t="n">
        <x:v>9.53</x:v>
      </x:c>
      <x:c r="M1669" s="9" t="n">
        <x:v>0</x:v>
      </x:c>
      <x:c r="N1669" s="2" t="str">
        <x:v>a</x:v>
      </x:c>
      <x:c r="O1669" s="2" t="n">
        <x:v>1</x:v>
      </x:c>
      <x:c r="P1669" s="2" t="n">
        <x:v>100</x:v>
      </x:c>
      <x:c r="Q1669" s="2" t="str">
        <x:v>Higher PO cost</x:v>
      </x:c>
      <x:c r="R1669" s="2" t="str">
        <x:v>Incoming active PO</x:v>
      </x:c>
      <x:c r="S1669" s="12" t="n">
        <x:f>IF(AND(ISNUMBER(G1669),G1669&gt;0,G1669&lt;=Summary!$E$5,I1669&gt;0),I1669*K1669,0)</x:f>
        <x:v>0</x:v>
      </x:c>
      <x:c r="T1669" s="12" t="n">
        <x:f>MIN(S1669,MAX(0,'Inventory detail'!E161-SUM(S1665:S1668)))</x:f>
        <x:v>0</x:v>
      </x:c>
      <x:c r="U1669" s="12" t="n">
        <x:f>IF(O1669=1,J1669*K1669,0)</x:f>
        <x:v>3200</x:v>
      </x:c>
      <x:c r="V1669" s="13" t="n">
        <x:f>IF(O1669=0,"",IF(H1669="","",MAX(H1669,Summary!$E$5)))</x:f>
        <x:v>46325</x:v>
      </x:c>
      <x:c r="W1669" s="12" t="n">
        <x:f>IF(Q1669="Baseline PO cost",U1669,0)</x:f>
        <x:v>0</x:v>
      </x:c>
      <x:c r="X1669" s="12" t="n">
        <x:f>IF(Q1669="Higher PO cost",U1669,0)</x:f>
        <x:v>3200</x:v>
      </x:c>
      <x:c r="Y1669" s="12" t="n">
        <x:f>IF(Q1669="Unclassified",U1669,0)</x:f>
        <x:v>0</x:v>
      </x:c>
    </x:row>
    <x:row r="1670" ht="22" customHeight="1">
      <x:c r="A1670" s="2" t="str">
        <x:v>POUC</x:v>
      </x:c>
      <x:c r="B1670" s="2" t="str">
        <x:v>30</x:v>
      </x:c>
      <x:c r="C1670" s="2" t="str">
        <x:v>LMEN7</x:v>
      </x:c>
      <x:c r="D1670" s="2" t="str">
        <x:v>3003968</x:v>
      </x:c>
      <x:c r="E1670" s="2" t="str">
        <x:v>0</x:v>
      </x:c>
      <x:c r="F1670" s="2" t="str">
        <x:v>4</x:v>
      </x:c>
      <x:c r="G1670" s="10" t="n">
        <x:v>46261</x:v>
      </x:c>
      <x:c r="H1670" s="10" t="n">
        <x:v>46262</x:v>
      </x:c>
      <x:c r="I1670" s="7" t="n">
        <x:v>900</x:v>
      </x:c>
      <x:c r="J1670" s="7" t="n">
        <x:v>900</x:v>
      </x:c>
      <x:c r="K1670" s="7" t="n">
        <x:v>1</x:v>
      </x:c>
      <x:c r="L1670" s="8" t="n">
        <x:v>13.32</x:v>
      </x:c>
      <x:c r="M1670" s="9" t="n">
        <x:v>181.53</x:v>
      </x:c>
      <x:c r="N1670" s="2" t="str">
        <x:v>a</x:v>
      </x:c>
      <x:c r="O1670" s="2" t="n">
        <x:v>0</x:v>
      </x:c>
      <x:c r="P1670" s="2" t="n">
        <x:v>100</x:v>
      </x:c>
      <x:c r="Q1670" s="2" t="str">
        <x:v>Higher PO cost</x:v>
      </x:c>
      <x:c r="R1670" s="2" t="str">
        <x:v>Received</x:v>
      </x:c>
      <x:c r="S1670" s="12" t="n">
        <x:f>IF(AND(ISNUMBER(G1670),G1670&gt;0,G1670&lt;=Summary!$E$5,I1670&gt;0),I1670*K1670,0)</x:f>
        <x:v>900</x:v>
      </x:c>
      <x:c r="T1670" s="12" t="n">
        <x:f>MIN(S1670,MAX(0,'Inventory detail'!E310-0))</x:f>
        <x:v>900</x:v>
      </x:c>
      <x:c r="U1670" s="12" t="n">
        <x:f>IF(O1670=1,J1670*K1670,0)</x:f>
        <x:v>0</x:v>
      </x:c>
      <x:c r="V1670" s="13" t="str">
        <x:f>IF(O1670=0,"",IF(H1670="","",MAX(H1670,Summary!$E$5)))</x:f>
      </x:c>
      <x:c r="W1670" s="12" t="n">
        <x:f>IF(Q1670="Baseline PO cost",U1670,0)</x:f>
        <x:v>0</x:v>
      </x:c>
      <x:c r="X1670" s="12" t="n">
        <x:f>IF(Q1670="Higher PO cost",U1670,0)</x:f>
        <x:v>0</x:v>
      </x:c>
      <x:c r="Y1670" s="12" t="n">
        <x:f>IF(Q1670="Unclassified",U1670,0)</x:f>
        <x:v>0</x:v>
      </x:c>
    </x:row>
    <x:row r="1671" ht="22" customHeight="1">
      <x:c r="A1671" s="2" t="str">
        <x:v>POUC</x:v>
      </x:c>
      <x:c r="B1671" s="2" t="str">
        <x:v>30</x:v>
      </x:c>
      <x:c r="C1671" s="2" t="str">
        <x:v>LMEN7</x:v>
      </x:c>
      <x:c r="D1671" s="2" t="str">
        <x:v>3003932</x:v>
      </x:c>
      <x:c r="E1671" s="2" t="str">
        <x:v>0</x:v>
      </x:c>
      <x:c r="F1671" s="2" t="str">
        <x:v>22</x:v>
      </x:c>
      <x:c r="G1671" s="10" t="n">
        <x:v>46209</x:v>
      </x:c>
      <x:c r="H1671" s="10" t="n">
        <x:v>46211</x:v>
      </x:c>
      <x:c r="I1671" s="7" t="n">
        <x:v>300</x:v>
      </x:c>
      <x:c r="J1671" s="7" t="n">
        <x:v>300</x:v>
      </x:c>
      <x:c r="K1671" s="7" t="n">
        <x:v>1</x:v>
      </x:c>
      <x:c r="L1671" s="8" t="n">
        <x:v>11.89</x:v>
      </x:c>
      <x:c r="M1671" s="9" t="n">
        <x:v>60.51</x:v>
      </x:c>
      <x:c r="N1671" s="2" t="str">
        <x:v>i</x:v>
      </x:c>
      <x:c r="O1671" s="2" t="n">
        <x:v>0</x:v>
      </x:c>
      <x:c r="P1671" s="2" t="n">
        <x:v>100</x:v>
      </x:c>
      <x:c r="Q1671" s="2" t="str">
        <x:v>Baseline PO cost</x:v>
      </x:c>
      <x:c r="R1671" s="2" t="str">
        <x:v>Received</x:v>
      </x:c>
      <x:c r="S1671" s="12" t="n">
        <x:f>IF(AND(ISNUMBER(G1671),G1671&gt;0,G1671&lt;=Summary!$E$5,I1671&gt;0),I1671*K1671,0)</x:f>
        <x:v>300</x:v>
      </x:c>
      <x:c r="T1671" s="12" t="n">
        <x:f>MIN(S1671,MAX(0,'Inventory detail'!E310-SUM(S1670:S1670)))</x:f>
        <x:v>300</x:v>
      </x:c>
      <x:c r="U1671" s="12" t="n">
        <x:f>IF(O1671=1,J1671*K1671,0)</x:f>
        <x:v>0</x:v>
      </x:c>
      <x:c r="V1671" s="13" t="str">
        <x:f>IF(O1671=0,"",IF(H1671="","",MAX(H1671,Summary!$E$5)))</x:f>
      </x:c>
      <x:c r="W1671" s="12" t="n">
        <x:f>IF(Q1671="Baseline PO cost",U1671,0)</x:f>
        <x:v>0</x:v>
      </x:c>
      <x:c r="X1671" s="12" t="n">
        <x:f>IF(Q1671="Higher PO cost",U1671,0)</x:f>
        <x:v>0</x:v>
      </x:c>
      <x:c r="Y1671" s="12" t="n">
        <x:f>IF(Q1671="Unclassified",U1671,0)</x:f>
        <x:v>0</x:v>
      </x:c>
    </x:row>
    <x:row r="1672" ht="22" customHeight="1">
      <x:c r="A1672" s="2" t="str">
        <x:v>POUC</x:v>
      </x:c>
      <x:c r="B1672" s="2" t="str">
        <x:v>30</x:v>
      </x:c>
      <x:c r="C1672" s="2" t="str">
        <x:v>LMEN7</x:v>
      </x:c>
      <x:c r="D1672" s="2" t="str">
        <x:v>3003961</x:v>
      </x:c>
      <x:c r="E1672" s="2" t="str">
        <x:v>0</x:v>
      </x:c>
      <x:c r="F1672" s="2" t="str">
        <x:v>23</x:v>
      </x:c>
      <x:c r="G1672" s="10"/>
      <x:c r="H1672" s="10" t="n">
        <x:v>46332</x:v>
      </x:c>
      <x:c r="I1672" s="7" t="n">
        <x:v>3900</x:v>
      </x:c>
      <x:c r="J1672" s="7" t="n">
        <x:v>3900</x:v>
      </x:c>
      <x:c r="K1672" s="7" t="n">
        <x:v>1</x:v>
      </x:c>
      <x:c r="L1672" s="8" t="n">
        <x:v>13.32</x:v>
      </x:c>
      <x:c r="M1672" s="9" t="n">
        <x:v>0</x:v>
      </x:c>
      <x:c r="N1672" s="2" t="str">
        <x:v>a</x:v>
      </x:c>
      <x:c r="O1672" s="2" t="n">
        <x:v>1</x:v>
      </x:c>
      <x:c r="P1672" s="2" t="n">
        <x:v>100</x:v>
      </x:c>
      <x:c r="Q1672" s="2" t="str">
        <x:v>Higher PO cost</x:v>
      </x:c>
      <x:c r="R1672" s="2" t="str">
        <x:v>Incoming active PO</x:v>
      </x:c>
      <x:c r="S1672" s="12" t="n">
        <x:f>IF(AND(ISNUMBER(G1672),G1672&gt;0,G1672&lt;=Summary!$E$5,I1672&gt;0),I1672*K1672,0)</x:f>
        <x:v>0</x:v>
      </x:c>
      <x:c r="T1672" s="12" t="n">
        <x:f>MIN(S1672,MAX(0,'Inventory detail'!E310-SUM(S1670:S1671)))</x:f>
        <x:v>0</x:v>
      </x:c>
      <x:c r="U1672" s="12" t="n">
        <x:f>IF(O1672=1,J1672*K1672,0)</x:f>
        <x:v>3900</x:v>
      </x:c>
      <x:c r="V1672" s="13" t="n">
        <x:f>IF(O1672=0,"",IF(H1672="","",MAX(H1672,Summary!$E$5)))</x:f>
        <x:v>46332</x:v>
      </x:c>
      <x:c r="W1672" s="12" t="n">
        <x:f>IF(Q1672="Baseline PO cost",U1672,0)</x:f>
        <x:v>0</x:v>
      </x:c>
      <x:c r="X1672" s="12" t="n">
        <x:f>IF(Q1672="Higher PO cost",U1672,0)</x:f>
        <x:v>3900</x:v>
      </x:c>
      <x:c r="Y1672" s="12" t="n">
        <x:f>IF(Q1672="Unclassified",U1672,0)</x:f>
        <x:v>0</x:v>
      </x:c>
    </x:row>
    <x:row r="1673" ht="22" customHeight="1">
      <x:c r="A1673" s="2" t="str">
        <x:v>POUC</x:v>
      </x:c>
      <x:c r="B1673" s="2" t="str">
        <x:v>30</x:v>
      </x:c>
      <x:c r="C1673" s="2" t="str">
        <x:v>LMEN7</x:v>
      </x:c>
      <x:c r="D1673" s="2" t="str">
        <x:v>3003948</x:v>
      </x:c>
      <x:c r="E1673" s="2" t="str">
        <x:v>0</x:v>
      </x:c>
      <x:c r="F1673" s="2" t="str">
        <x:v>20</x:v>
      </x:c>
      <x:c r="G1673" s="10"/>
      <x:c r="H1673" s="10" t="n">
        <x:v>46325</x:v>
      </x:c>
      <x:c r="I1673" s="7" t="n">
        <x:v>900</x:v>
      </x:c>
      <x:c r="J1673" s="7" t="n">
        <x:v>900</x:v>
      </x:c>
      <x:c r="K1673" s="7" t="n">
        <x:v>1</x:v>
      </x:c>
      <x:c r="L1673" s="8" t="n">
        <x:v>13.32</x:v>
      </x:c>
      <x:c r="M1673" s="9" t="n">
        <x:v>0</x:v>
      </x:c>
      <x:c r="N1673" s="2" t="str">
        <x:v>a</x:v>
      </x:c>
      <x:c r="O1673" s="2" t="n">
        <x:v>1</x:v>
      </x:c>
      <x:c r="P1673" s="2" t="n">
        <x:v>100</x:v>
      </x:c>
      <x:c r="Q1673" s="2" t="str">
        <x:v>Higher PO cost</x:v>
      </x:c>
      <x:c r="R1673" s="2" t="str">
        <x:v>Incoming active PO</x:v>
      </x:c>
      <x:c r="S1673" s="12" t="n">
        <x:f>IF(AND(ISNUMBER(G1673),G1673&gt;0,G1673&lt;=Summary!$E$5,I1673&gt;0),I1673*K1673,0)</x:f>
        <x:v>0</x:v>
      </x:c>
      <x:c r="T1673" s="12" t="n">
        <x:f>MIN(S1673,MAX(0,'Inventory detail'!E310-SUM(S1670:S1672)))</x:f>
        <x:v>0</x:v>
      </x:c>
      <x:c r="U1673" s="12" t="n">
        <x:f>IF(O1673=1,J1673*K1673,0)</x:f>
        <x:v>900</x:v>
      </x:c>
      <x:c r="V1673" s="13" t="n">
        <x:f>IF(O1673=0,"",IF(H1673="","",MAX(H1673,Summary!$E$5)))</x:f>
        <x:v>46325</x:v>
      </x:c>
      <x:c r="W1673" s="12" t="n">
        <x:f>IF(Q1673="Baseline PO cost",U1673,0)</x:f>
        <x:v>0</x:v>
      </x:c>
      <x:c r="X1673" s="12" t="n">
        <x:f>IF(Q1673="Higher PO cost",U1673,0)</x:f>
        <x:v>900</x:v>
      </x:c>
      <x:c r="Y1673" s="12" t="n">
        <x:f>IF(Q1673="Unclassified",U1673,0)</x:f>
        <x:v>0</x:v>
      </x:c>
    </x:row>
    <x:row r="1674" ht="22" customHeight="1">
      <x:c r="A1674" s="2" t="str">
        <x:v>POUC</x:v>
      </x:c>
      <x:c r="B1674" s="2" t="str">
        <x:v>30</x:v>
      </x:c>
      <x:c r="C1674" s="2" t="str">
        <x:v>LUG10</x:v>
      </x:c>
      <x:c r="D1674" s="2" t="str">
        <x:v>3003932</x:v>
      </x:c>
      <x:c r="E1674" s="2" t="str">
        <x:v>0</x:v>
      </x:c>
      <x:c r="F1674" s="2" t="str">
        <x:v>4</x:v>
      </x:c>
      <x:c r="G1674" s="10" t="n">
        <x:v>46209</x:v>
      </x:c>
      <x:c r="H1674" s="10" t="n">
        <x:v>46211</x:v>
      </x:c>
      <x:c r="I1674" s="7" t="n">
        <x:v>5000</x:v>
      </x:c>
      <x:c r="J1674" s="7" t="n">
        <x:v>5000</x:v>
      </x:c>
      <x:c r="K1674" s="7" t="n">
        <x:v>1</x:v>
      </x:c>
      <x:c r="L1674" s="8" t="n">
        <x:v>1.14</x:v>
      </x:c>
      <x:c r="M1674" s="9" t="n">
        <x:v>96.5</x:v>
      </x:c>
      <x:c r="N1674" s="2" t="str">
        <x:v>i</x:v>
      </x:c>
      <x:c r="O1674" s="2" t="n">
        <x:v>0</x:v>
      </x:c>
      <x:c r="P1674" s="2" t="n">
        <x:v>100</x:v>
      </x:c>
      <x:c r="Q1674" s="2" t="str">
        <x:v>Baseline PO cost</x:v>
      </x:c>
      <x:c r="R1674" s="2" t="str">
        <x:v>Received</x:v>
      </x:c>
      <x:c r="S1674" s="12" t="n">
        <x:f>IF(AND(ISNUMBER(G1674),G1674&gt;0,G1674&lt;=Summary!$E$5,I1674&gt;0),I1674*K1674,0)</x:f>
        <x:v>5000</x:v>
      </x:c>
      <x:c r="T1674" s="12" t="n">
        <x:f>MIN(S1674,MAX(0,'Inventory detail'!E150-0))</x:f>
        <x:v>0</x:v>
      </x:c>
      <x:c r="U1674" s="12" t="n">
        <x:f>IF(O1674=1,J1674*K1674,0)</x:f>
        <x:v>0</x:v>
      </x:c>
      <x:c r="V1674" s="13" t="str">
        <x:f>IF(O1674=0,"",IF(H1674="","",MAX(H1674,Summary!$E$5)))</x:f>
      </x:c>
      <x:c r="W1674" s="12" t="n">
        <x:f>IF(Q1674="Baseline PO cost",U1674,0)</x:f>
        <x:v>0</x:v>
      </x:c>
      <x:c r="X1674" s="12" t="n">
        <x:f>IF(Q1674="Higher PO cost",U1674,0)</x:f>
        <x:v>0</x:v>
      </x:c>
      <x:c r="Y1674" s="12" t="n">
        <x:f>IF(Q1674="Unclassified",U1674,0)</x:f>
        <x:v>0</x:v>
      </x:c>
    </x:row>
    <x:row r="1675" ht="22" customHeight="1">
      <x:c r="A1675" s="2" t="str">
        <x:v>POUC</x:v>
      </x:c>
      <x:c r="B1675" s="2" t="str">
        <x:v>30</x:v>
      </x:c>
      <x:c r="C1675" s="2" t="str">
        <x:v>LUG10</x:v>
      </x:c>
      <x:c r="D1675" s="2" t="str">
        <x:v>3003961</x:v>
      </x:c>
      <x:c r="E1675" s="2" t="str">
        <x:v>0</x:v>
      </x:c>
      <x:c r="F1675" s="2" t="str">
        <x:v>3</x:v>
      </x:c>
      <x:c r="G1675" s="10"/>
      <x:c r="H1675" s="10" t="n">
        <x:v>46332</x:v>
      </x:c>
      <x:c r="I1675" s="7" t="n">
        <x:v>10000</x:v>
      </x:c>
      <x:c r="J1675" s="7" t="n">
        <x:v>10000</x:v>
      </x:c>
      <x:c r="K1675" s="7" t="n">
        <x:v>1</x:v>
      </x:c>
      <x:c r="L1675" s="8" t="n">
        <x:v>1.28</x:v>
      </x:c>
      <x:c r="M1675" s="9" t="n">
        <x:v>0</x:v>
      </x:c>
      <x:c r="N1675" s="2" t="str">
        <x:v>a</x:v>
      </x:c>
      <x:c r="O1675" s="2" t="n">
        <x:v>1</x:v>
      </x:c>
      <x:c r="P1675" s="2" t="n">
        <x:v>100</x:v>
      </x:c>
      <x:c r="Q1675" s="2" t="str">
        <x:v>Higher PO cost</x:v>
      </x:c>
      <x:c r="R1675" s="2" t="str">
        <x:v>Incoming active PO</x:v>
      </x:c>
      <x:c r="S1675" s="12" t="n">
        <x:f>IF(AND(ISNUMBER(G1675),G1675&gt;0,G1675&lt;=Summary!$E$5,I1675&gt;0),I1675*K1675,0)</x:f>
        <x:v>0</x:v>
      </x:c>
      <x:c r="T1675" s="12" t="n">
        <x:f>MIN(S1675,MAX(0,'Inventory detail'!E150-SUM(S1674:S1674)))</x:f>
        <x:v>0</x:v>
      </x:c>
      <x:c r="U1675" s="12" t="n">
        <x:f>IF(O1675=1,J1675*K1675,0)</x:f>
        <x:v>10000</x:v>
      </x:c>
      <x:c r="V1675" s="13" t="n">
        <x:f>IF(O1675=0,"",IF(H1675="","",MAX(H1675,Summary!$E$5)))</x:f>
        <x:v>46332</x:v>
      </x:c>
      <x:c r="W1675" s="12" t="n">
        <x:f>IF(Q1675="Baseline PO cost",U1675,0)</x:f>
        <x:v>0</x:v>
      </x:c>
      <x:c r="X1675" s="12" t="n">
        <x:f>IF(Q1675="Higher PO cost",U1675,0)</x:f>
        <x:v>10000</x:v>
      </x:c>
      <x:c r="Y1675" s="12" t="n">
        <x:f>IF(Q1675="Unclassified",U1675,0)</x:f>
        <x:v>0</x:v>
      </x:c>
    </x:row>
    <x:row r="1676" ht="22" customHeight="1">
      <x:c r="A1676" s="2" t="str">
        <x:v>POUC</x:v>
      </x:c>
      <x:c r="B1676" s="2" t="str">
        <x:v>30</x:v>
      </x:c>
      <x:c r="C1676" s="2" t="str">
        <x:v>LUG10</x:v>
      </x:c>
      <x:c r="D1676" s="2" t="str">
        <x:v>3003948</x:v>
      </x:c>
      <x:c r="E1676" s="2" t="str">
        <x:v>0</x:v>
      </x:c>
      <x:c r="F1676" s="2" t="str">
        <x:v>2</x:v>
      </x:c>
      <x:c r="G1676" s="10"/>
      <x:c r="H1676" s="10" t="n">
        <x:v>46325</x:v>
      </x:c>
      <x:c r="I1676" s="7" t="n">
        <x:v>5000</x:v>
      </x:c>
      <x:c r="J1676" s="7" t="n">
        <x:v>5000</x:v>
      </x:c>
      <x:c r="K1676" s="7" t="n">
        <x:v>1</x:v>
      </x:c>
      <x:c r="L1676" s="8" t="n">
        <x:v>1.28</x:v>
      </x:c>
      <x:c r="M1676" s="9" t="n">
        <x:v>0</x:v>
      </x:c>
      <x:c r="N1676" s="2" t="str">
        <x:v>a</x:v>
      </x:c>
      <x:c r="O1676" s="2" t="n">
        <x:v>1</x:v>
      </x:c>
      <x:c r="P1676" s="2" t="n">
        <x:v>100</x:v>
      </x:c>
      <x:c r="Q1676" s="2" t="str">
        <x:v>Higher PO cost</x:v>
      </x:c>
      <x:c r="R1676" s="2" t="str">
        <x:v>Incoming active PO</x:v>
      </x:c>
      <x:c r="S1676" s="12" t="n">
        <x:f>IF(AND(ISNUMBER(G1676),G1676&gt;0,G1676&lt;=Summary!$E$5,I1676&gt;0),I1676*K1676,0)</x:f>
        <x:v>0</x:v>
      </x:c>
      <x:c r="T1676" s="12" t="n">
        <x:f>MIN(S1676,MAX(0,'Inventory detail'!E150-SUM(S1674:S1675)))</x:f>
        <x:v>0</x:v>
      </x:c>
      <x:c r="U1676" s="12" t="n">
        <x:f>IF(O1676=1,J1676*K1676,0)</x:f>
        <x:v>5000</x:v>
      </x:c>
      <x:c r="V1676" s="13" t="n">
        <x:f>IF(O1676=0,"",IF(H1676="","",MAX(H1676,Summary!$E$5)))</x:f>
        <x:v>46325</x:v>
      </x:c>
      <x:c r="W1676" s="12" t="n">
        <x:f>IF(Q1676="Baseline PO cost",U1676,0)</x:f>
        <x:v>0</x:v>
      </x:c>
      <x:c r="X1676" s="12" t="n">
        <x:f>IF(Q1676="Higher PO cost",U1676,0)</x:f>
        <x:v>5000</x:v>
      </x:c>
      <x:c r="Y1676" s="12" t="n">
        <x:f>IF(Q1676="Unclassified",U1676,0)</x:f>
        <x:v>0</x:v>
      </x:c>
    </x:row>
    <x:row r="1677" ht="22" customHeight="1">
      <x:c r="A1677" s="2" t="str">
        <x:v>POUC</x:v>
      </x:c>
      <x:c r="B1677" s="2" t="str">
        <x:v>30</x:v>
      </x:c>
      <x:c r="C1677" s="2" t="str">
        <x:v>LUG7</x:v>
      </x:c>
      <x:c r="D1677" s="2" t="str">
        <x:v>3003932</x:v>
      </x:c>
      <x:c r="E1677" s="2" t="str">
        <x:v>0</x:v>
      </x:c>
      <x:c r="F1677" s="2" t="str">
        <x:v>3</x:v>
      </x:c>
      <x:c r="G1677" s="10" t="n">
        <x:v>46209</x:v>
      </x:c>
      <x:c r="H1677" s="10" t="n">
        <x:v>46211</x:v>
      </x:c>
      <x:c r="I1677" s="7" t="n">
        <x:v>10000</x:v>
      </x:c>
      <x:c r="J1677" s="7" t="n">
        <x:v>10000</x:v>
      </x:c>
      <x:c r="K1677" s="7" t="n">
        <x:v>1</x:v>
      </x:c>
      <x:c r="L1677" s="8" t="n">
        <x:v>0.8</x:v>
      </x:c>
      <x:c r="M1677" s="9" t="n">
        <x:v>135</x:v>
      </x:c>
      <x:c r="N1677" s="2" t="str">
        <x:v>i</x:v>
      </x:c>
      <x:c r="O1677" s="2" t="n">
        <x:v>0</x:v>
      </x:c>
      <x:c r="P1677" s="2" t="n">
        <x:v>100</x:v>
      </x:c>
      <x:c r="Q1677" s="2" t="str">
        <x:v>Baseline PO cost</x:v>
      </x:c>
      <x:c r="R1677" s="2" t="str">
        <x:v>Received</x:v>
      </x:c>
      <x:c r="S1677" s="12" t="n">
        <x:f>IF(AND(ISNUMBER(G1677),G1677&gt;0,G1677&lt;=Summary!$E$5,I1677&gt;0),I1677*K1677,0)</x:f>
        <x:v>10000</x:v>
      </x:c>
      <x:c r="T1677" s="12" t="n">
        <x:f>MIN(S1677,MAX(0,'Inventory detail'!E289-0))</x:f>
        <x:v>10000</x:v>
      </x:c>
      <x:c r="U1677" s="12" t="n">
        <x:f>IF(O1677=1,J1677*K1677,0)</x:f>
        <x:v>0</x:v>
      </x:c>
      <x:c r="V1677" s="13" t="str">
        <x:f>IF(O1677=0,"",IF(H1677="","",MAX(H1677,Summary!$E$5)))</x:f>
      </x:c>
      <x:c r="W1677" s="12" t="n">
        <x:f>IF(Q1677="Baseline PO cost",U1677,0)</x:f>
        <x:v>0</x:v>
      </x:c>
      <x:c r="X1677" s="12" t="n">
        <x:f>IF(Q1677="Higher PO cost",U1677,0)</x:f>
        <x:v>0</x:v>
      </x:c>
      <x:c r="Y1677" s="12" t="n">
        <x:f>IF(Q1677="Unclassified",U1677,0)</x:f>
        <x:v>0</x:v>
      </x:c>
    </x:row>
    <x:row r="1678" ht="22" customHeight="1">
      <x:c r="A1678" s="2" t="str">
        <x:v>POUC</x:v>
      </x:c>
      <x:c r="B1678" s="2" t="str">
        <x:v>30</x:v>
      </x:c>
      <x:c r="C1678" s="2" t="str">
        <x:v>LUGWO5</x:v>
      </x:c>
      <x:c r="D1678" s="2" t="str">
        <x:v>3003917</x:v>
      </x:c>
      <x:c r="E1678" s="2" t="str">
        <x:v>0</x:v>
      </x:c>
      <x:c r="F1678" s="2" t="str">
        <x:v>2</x:v>
      </x:c>
      <x:c r="G1678" s="10" t="n">
        <x:v>46105</x:v>
      </x:c>
      <x:c r="H1678" s="10" t="n">
        <x:v>46108</x:v>
      </x:c>
      <x:c r="I1678" s="7" t="n">
        <x:v>8000</x:v>
      </x:c>
      <x:c r="J1678" s="7" t="n">
        <x:v>8000</x:v>
      </x:c>
      <x:c r="K1678" s="7" t="n">
        <x:v>1</x:v>
      </x:c>
      <x:c r="L1678" s="8" t="n">
        <x:v>0.49</x:v>
      </x:c>
      <x:c r="M1678" s="9" t="n">
        <x:v>67.2</x:v>
      </x:c>
      <x:c r="N1678" s="2" t="str">
        <x:v>i</x:v>
      </x:c>
      <x:c r="O1678" s="2" t="n">
        <x:v>0</x:v>
      </x:c>
      <x:c r="P1678" s="2" t="n">
        <x:v>100</x:v>
      </x:c>
      <x:c r="Q1678" s="2" t="str">
        <x:v>Baseline PO cost</x:v>
      </x:c>
      <x:c r="R1678" s="2" t="str">
        <x:v>Received</x:v>
      </x:c>
      <x:c r="S1678" s="12" t="n">
        <x:f>IF(AND(ISNUMBER(G1678),G1678&gt;0,G1678&lt;=Summary!$E$5,I1678&gt;0),I1678*K1678,0)</x:f>
        <x:v>8000</x:v>
      </x:c>
      <x:c r="T1678" s="12" t="n">
        <x:f>MIN(S1678,MAX(0,'Inventory detail'!E399-0))</x:f>
        <x:v>8000</x:v>
      </x:c>
      <x:c r="U1678" s="12" t="n">
        <x:f>IF(O1678=1,J1678*K1678,0)</x:f>
        <x:v>0</x:v>
      </x:c>
      <x:c r="V1678" s="13" t="str">
        <x:f>IF(O1678=0,"",IF(H1678="","",MAX(H1678,Summary!$E$5)))</x:f>
      </x:c>
      <x:c r="W1678" s="12" t="n">
        <x:f>IF(Q1678="Baseline PO cost",U1678,0)</x:f>
        <x:v>0</x:v>
      </x:c>
      <x:c r="X1678" s="12" t="n">
        <x:f>IF(Q1678="Higher PO cost",U1678,0)</x:f>
        <x:v>0</x:v>
      </x:c>
      <x:c r="Y1678" s="12" t="n">
        <x:f>IF(Q1678="Unclassified",U1678,0)</x:f>
        <x:v>0</x:v>
      </x:c>
    </x:row>
    <x:row r="1679" ht="22" customHeight="1">
      <x:c r="A1679" s="2" t="str">
        <x:v>POUC</x:v>
      </x:c>
      <x:c r="B1679" s="2" t="str">
        <x:v>30</x:v>
      </x:c>
      <x:c r="C1679" s="2" t="str">
        <x:v>MEM10</x:v>
      </x:c>
      <x:c r="D1679" s="2" t="str">
        <x:v>3003948</x:v>
      </x:c>
      <x:c r="E1679" s="2" t="str">
        <x:v>0</x:v>
      </x:c>
      <x:c r="F1679" s="2" t="str">
        <x:v>4</x:v>
      </x:c>
      <x:c r="G1679" s="10"/>
      <x:c r="H1679" s="10" t="n">
        <x:v>46325</x:v>
      </x:c>
      <x:c r="I1679" s="7" t="n">
        <x:v>4000</x:v>
      </x:c>
      <x:c r="J1679" s="7" t="n">
        <x:v>4000</x:v>
      </x:c>
      <x:c r="K1679" s="7" t="n">
        <x:v>1</x:v>
      </x:c>
      <x:c r="L1679" s="8" t="n">
        <x:v>1.46</x:v>
      </x:c>
      <x:c r="M1679" s="9" t="n">
        <x:v>0</x:v>
      </x:c>
      <x:c r="N1679" s="2" t="str">
        <x:v>a</x:v>
      </x:c>
      <x:c r="O1679" s="2" t="n">
        <x:v>1</x:v>
      </x:c>
      <x:c r="P1679" s="2" t="n">
        <x:v>100</x:v>
      </x:c>
      <x:c r="Q1679" s="2" t="str">
        <x:v>Higher PO cost</x:v>
      </x:c>
      <x:c r="R1679" s="2" t="str">
        <x:v>Incoming active PO</x:v>
      </x:c>
      <x:c r="S1679" s="12" t="n">
        <x:f>IF(AND(ISNUMBER(G1679),G1679&gt;0,G1679&lt;=Summary!$E$5,I1679&gt;0),I1679*K1679,0)</x:f>
        <x:v>0</x:v>
      </x:c>
      <x:c r="T1679" s="12" t="n">
        <x:f>MIN(S1679,MAX(0,'Inventory detail'!E483-0))</x:f>
        <x:v>0</x:v>
      </x:c>
      <x:c r="U1679" s="12" t="n">
        <x:f>IF(O1679=1,J1679*K1679,0)</x:f>
        <x:v>4000</x:v>
      </x:c>
      <x:c r="V1679" s="13" t="n">
        <x:f>IF(O1679=0,"",IF(H1679="","",MAX(H1679,Summary!$E$5)))</x:f>
        <x:v>46325</x:v>
      </x:c>
      <x:c r="W1679" s="12" t="n">
        <x:f>IF(Q1679="Baseline PO cost",U1679,0)</x:f>
        <x:v>0</x:v>
      </x:c>
      <x:c r="X1679" s="12" t="n">
        <x:f>IF(Q1679="Higher PO cost",U1679,0)</x:f>
        <x:v>4000</x:v>
      </x:c>
      <x:c r="Y1679" s="12" t="n">
        <x:f>IF(Q1679="Unclassified",U1679,0)</x:f>
        <x:v>0</x:v>
      </x:c>
    </x:row>
    <x:row r="1680" ht="22" customHeight="1">
      <x:c r="A1680" s="2" t="str">
        <x:v>POUC</x:v>
      </x:c>
      <x:c r="B1680" s="2" t="str">
        <x:v>30</x:v>
      </x:c>
      <x:c r="C1680" s="2" t="str">
        <x:v>MEM5</x:v>
      </x:c>
      <x:c r="D1680" s="2" t="str">
        <x:v>3003948</x:v>
      </x:c>
      <x:c r="E1680" s="2" t="str">
        <x:v>0</x:v>
      </x:c>
      <x:c r="F1680" s="2" t="str">
        <x:v>1</x:v>
      </x:c>
      <x:c r="G1680" s="10"/>
      <x:c r="H1680" s="10" t="n">
        <x:v>46325</x:v>
      </x:c>
      <x:c r="I1680" s="7" t="n">
        <x:v>5000</x:v>
      </x:c>
      <x:c r="J1680" s="7" t="n">
        <x:v>5000</x:v>
      </x:c>
      <x:c r="K1680" s="7" t="n">
        <x:v>1</x:v>
      </x:c>
      <x:c r="L1680" s="8" t="n">
        <x:v>0.74</x:v>
      </x:c>
      <x:c r="M1680" s="9" t="n">
        <x:v>0</x:v>
      </x:c>
      <x:c r="N1680" s="2" t="str">
        <x:v>a</x:v>
      </x:c>
      <x:c r="O1680" s="2" t="n">
        <x:v>1</x:v>
      </x:c>
      <x:c r="P1680" s="2" t="n">
        <x:v>100</x:v>
      </x:c>
      <x:c r="Q1680" s="2" t="str">
        <x:v>Higher PO cost</x:v>
      </x:c>
      <x:c r="R1680" s="2" t="str">
        <x:v>Incoming active PO</x:v>
      </x:c>
      <x:c r="S1680" s="12" t="n">
        <x:f>IF(AND(ISNUMBER(G1680),G1680&gt;0,G1680&lt;=Summary!$E$5,I1680&gt;0),I1680*K1680,0)</x:f>
        <x:v>0</x:v>
      </x:c>
      <x:c r="T1680" s="12" t="n">
        <x:f>MIN(S1680,MAX(0,'Inventory detail'!E460-0))</x:f>
        <x:v>0</x:v>
      </x:c>
      <x:c r="U1680" s="12" t="n">
        <x:f>IF(O1680=1,J1680*K1680,0)</x:f>
        <x:v>5000</x:v>
      </x:c>
      <x:c r="V1680" s="13" t="n">
        <x:f>IF(O1680=0,"",IF(H1680="","",MAX(H1680,Summary!$E$5)))</x:f>
        <x:v>46325</x:v>
      </x:c>
      <x:c r="W1680" s="12" t="n">
        <x:f>IF(Q1680="Baseline PO cost",U1680,0)</x:f>
        <x:v>0</x:v>
      </x:c>
      <x:c r="X1680" s="12" t="n">
        <x:f>IF(Q1680="Higher PO cost",U1680,0)</x:f>
        <x:v>5000</x:v>
      </x:c>
      <x:c r="Y1680" s="12" t="n">
        <x:f>IF(Q1680="Unclassified",U1680,0)</x:f>
        <x:v>0</x:v>
      </x:c>
    </x:row>
    <x:row r="1681" ht="22" customHeight="1">
      <x:c r="A1681" s="2" t="str">
        <x:v>POUC</x:v>
      </x:c>
      <x:c r="B1681" s="2" t="str">
        <x:v>30</x:v>
      </x:c>
      <x:c r="C1681" s="2" t="str">
        <x:v>MLEG3</x:v>
      </x:c>
      <x:c r="D1681" s="2" t="str">
        <x:v>3003961</x:v>
      </x:c>
      <x:c r="E1681" s="2" t="str">
        <x:v>0</x:v>
      </x:c>
      <x:c r="F1681" s="2" t="str">
        <x:v>8</x:v>
      </x:c>
      <x:c r="G1681" s="10"/>
      <x:c r="H1681" s="10" t="n">
        <x:v>46332</x:v>
      </x:c>
      <x:c r="I1681" s="7" t="n">
        <x:v>2000</x:v>
      </x:c>
      <x:c r="J1681" s="7" t="n">
        <x:v>2000</x:v>
      </x:c>
      <x:c r="K1681" s="7" t="n">
        <x:v>1</x:v>
      </x:c>
      <x:c r="L1681" s="8" t="n">
        <x:v>9.37</x:v>
      </x:c>
      <x:c r="M1681" s="9" t="n">
        <x:v>0</x:v>
      </x:c>
      <x:c r="N1681" s="2" t="str">
        <x:v>a</x:v>
      </x:c>
      <x:c r="O1681" s="2" t="n">
        <x:v>1</x:v>
      </x:c>
      <x:c r="P1681" s="2" t="n">
        <x:v>100</x:v>
      </x:c>
      <x:c r="Q1681" s="2" t="str">
        <x:v>Higher PO cost</x:v>
      </x:c>
      <x:c r="R1681" s="2" t="str">
        <x:v>Incoming active PO</x:v>
      </x:c>
      <x:c r="S1681" s="12" t="n">
        <x:f>IF(AND(ISNUMBER(G1681),G1681&gt;0,G1681&lt;=Summary!$E$5,I1681&gt;0),I1681*K1681,0)</x:f>
        <x:v>0</x:v>
      </x:c>
      <x:c r="T1681" s="12" t="n">
        <x:f>MIN(S1681,MAX(0,'Inventory detail'!E646-0))</x:f>
        <x:v>0</x:v>
      </x:c>
      <x:c r="U1681" s="12" t="n">
        <x:f>IF(O1681=1,J1681*K1681,0)</x:f>
        <x:v>2000</x:v>
      </x:c>
      <x:c r="V1681" s="13" t="n">
        <x:f>IF(O1681=0,"",IF(H1681="","",MAX(H1681,Summary!$E$5)))</x:f>
        <x:v>46332</x:v>
      </x:c>
      <x:c r="W1681" s="12" t="n">
        <x:f>IF(Q1681="Baseline PO cost",U1681,0)</x:f>
        <x:v>0</x:v>
      </x:c>
      <x:c r="X1681" s="12" t="n">
        <x:f>IF(Q1681="Higher PO cost",U1681,0)</x:f>
        <x:v>2000</x:v>
      </x:c>
      <x:c r="Y1681" s="12" t="n">
        <x:f>IF(Q1681="Unclassified",U1681,0)</x:f>
        <x:v>0</x:v>
      </x:c>
    </x:row>
    <x:row r="1682" ht="22" customHeight="1">
      <x:c r="A1682" s="2" t="str">
        <x:v>POUC</x:v>
      </x:c>
      <x:c r="B1682" s="2" t="str">
        <x:v>30</x:v>
      </x:c>
      <x:c r="C1682" s="2" t="str">
        <x:v>MLEG5</x:v>
      </x:c>
      <x:c r="D1682" s="2" t="str">
        <x:v>3003961</x:v>
      </x:c>
      <x:c r="E1682" s="2" t="str">
        <x:v>0</x:v>
      </x:c>
      <x:c r="F1682" s="2" t="str">
        <x:v>12</x:v>
      </x:c>
      <x:c r="G1682" s="10"/>
      <x:c r="H1682" s="10" t="n">
        <x:v>46332</x:v>
      </x:c>
      <x:c r="I1682" s="7" t="n">
        <x:v>2000</x:v>
      </x:c>
      <x:c r="J1682" s="7" t="n">
        <x:v>2000</x:v>
      </x:c>
      <x:c r="K1682" s="7" t="n">
        <x:v>1</x:v>
      </x:c>
      <x:c r="L1682" s="8" t="n">
        <x:v>13.44</x:v>
      </x:c>
      <x:c r="M1682" s="9" t="n">
        <x:v>0</x:v>
      </x:c>
      <x:c r="N1682" s="2" t="str">
        <x:v>a</x:v>
      </x:c>
      <x:c r="O1682" s="2" t="n">
        <x:v>1</x:v>
      </x:c>
      <x:c r="P1682" s="2" t="n">
        <x:v>100</x:v>
      </x:c>
      <x:c r="Q1682" s="2" t="str">
        <x:v>Higher PO cost</x:v>
      </x:c>
      <x:c r="R1682" s="2" t="str">
        <x:v>Incoming active PO</x:v>
      </x:c>
      <x:c r="S1682" s="12" t="n">
        <x:f>IF(AND(ISNUMBER(G1682),G1682&gt;0,G1682&lt;=Summary!$E$5,I1682&gt;0),I1682*K1682,0)</x:f>
        <x:v>0</x:v>
      </x:c>
      <x:c r="T1682" s="12" t="n">
        <x:f>MIN(S1682,MAX(0,'Inventory detail'!E1045-0))</x:f>
        <x:v>0</x:v>
      </x:c>
      <x:c r="U1682" s="12" t="n">
        <x:f>IF(O1682=1,J1682*K1682,0)</x:f>
        <x:v>2000</x:v>
      </x:c>
      <x:c r="V1682" s="13" t="n">
        <x:f>IF(O1682=0,"",IF(H1682="","",MAX(H1682,Summary!$E$5)))</x:f>
        <x:v>46332</x:v>
      </x:c>
      <x:c r="W1682" s="12" t="n">
        <x:f>IF(Q1682="Baseline PO cost",U1682,0)</x:f>
        <x:v>0</x:v>
      </x:c>
      <x:c r="X1682" s="12" t="n">
        <x:f>IF(Q1682="Higher PO cost",U1682,0)</x:f>
        <x:v>2000</x:v>
      </x:c>
      <x:c r="Y1682" s="12" t="n">
        <x:f>IF(Q1682="Unclassified",U1682,0)</x:f>
        <x:v>0</x:v>
      </x:c>
    </x:row>
    <x:row r="1683" ht="22" customHeight="1">
      <x:c r="A1683" s="2" t="str">
        <x:v>POUC</x:v>
      </x:c>
      <x:c r="B1683" s="2" t="str">
        <x:v>30</x:v>
      </x:c>
      <x:c r="C1683" s="2" t="str">
        <x:v>MLET3</x:v>
      </x:c>
      <x:c r="D1683" s="2" t="str">
        <x:v>3003961</x:v>
      </x:c>
      <x:c r="E1683" s="2" t="str">
        <x:v>0</x:v>
      </x:c>
      <x:c r="F1683" s="2" t="str">
        <x:v>7</x:v>
      </x:c>
      <x:c r="G1683" s="10"/>
      <x:c r="H1683" s="10" t="n">
        <x:v>46332</x:v>
      </x:c>
      <x:c r="I1683" s="7" t="n">
        <x:v>3000</x:v>
      </x:c>
      <x:c r="J1683" s="7" t="n">
        <x:v>3000</x:v>
      </x:c>
      <x:c r="K1683" s="7" t="n">
        <x:v>1</x:v>
      </x:c>
      <x:c r="L1683" s="8" t="n">
        <x:v>7.44</x:v>
      </x:c>
      <x:c r="M1683" s="9" t="n">
        <x:v>0</x:v>
      </x:c>
      <x:c r="N1683" s="2" t="str">
        <x:v>a</x:v>
      </x:c>
      <x:c r="O1683" s="2" t="n">
        <x:v>1</x:v>
      </x:c>
      <x:c r="P1683" s="2" t="n">
        <x:v>100</x:v>
      </x:c>
      <x:c r="Q1683" s="2" t="str">
        <x:v>Higher PO cost</x:v>
      </x:c>
      <x:c r="R1683" s="2" t="str">
        <x:v>Incoming active PO</x:v>
      </x:c>
      <x:c r="S1683" s="12" t="n">
        <x:f>IF(AND(ISNUMBER(G1683),G1683&gt;0,G1683&lt;=Summary!$E$5,I1683&gt;0),I1683*K1683,0)</x:f>
        <x:v>0</x:v>
      </x:c>
      <x:c r="T1683" s="12" t="n">
        <x:f>MIN(S1683,MAX(0,'Inventory detail'!E1046-0))</x:f>
        <x:v>0</x:v>
      </x:c>
      <x:c r="U1683" s="12" t="n">
        <x:f>IF(O1683=1,J1683*K1683,0)</x:f>
        <x:v>3000</x:v>
      </x:c>
      <x:c r="V1683" s="13" t="n">
        <x:f>IF(O1683=0,"",IF(H1683="","",MAX(H1683,Summary!$E$5)))</x:f>
        <x:v>46332</x:v>
      </x:c>
      <x:c r="W1683" s="12" t="n">
        <x:f>IF(Q1683="Baseline PO cost",U1683,0)</x:f>
        <x:v>0</x:v>
      </x:c>
      <x:c r="X1683" s="12" t="n">
        <x:f>IF(Q1683="Higher PO cost",U1683,0)</x:f>
        <x:v>3000</x:v>
      </x:c>
      <x:c r="Y1683" s="12" t="n">
        <x:f>IF(Q1683="Unclassified",U1683,0)</x:f>
        <x:v>0</x:v>
      </x:c>
    </x:row>
    <x:row r="1684" ht="22" customHeight="1">
      <x:c r="A1684" s="2" t="str">
        <x:v>POUC</x:v>
      </x:c>
      <x:c r="B1684" s="2" t="str">
        <x:v>30</x:v>
      </x:c>
      <x:c r="C1684" s="2" t="str">
        <x:v>MLET5</x:v>
      </x:c>
      <x:c r="D1684" s="2" t="str">
        <x:v>3003968</x:v>
      </x:c>
      <x:c r="E1684" s="2" t="str">
        <x:v>0</x:v>
      </x:c>
      <x:c r="F1684" s="2" t="str">
        <x:v>1</x:v>
      </x:c>
      <x:c r="G1684" s="10" t="n">
        <x:v>46261</x:v>
      </x:c>
      <x:c r="H1684" s="10" t="n">
        <x:v>46262</x:v>
      </x:c>
      <x:c r="I1684" s="7" t="n">
        <x:v>1000</x:v>
      </x:c>
      <x:c r="J1684" s="7" t="n">
        <x:v>1000</x:v>
      </x:c>
      <x:c r="K1684" s="7" t="n">
        <x:v>1</x:v>
      </x:c>
      <x:c r="L1684" s="8" t="n">
        <x:v>10.65</x:v>
      </x:c>
      <x:c r="M1684" s="9" t="n">
        <x:v>161.3</x:v>
      </x:c>
      <x:c r="N1684" s="2" t="str">
        <x:v>a</x:v>
      </x:c>
      <x:c r="O1684" s="2" t="n">
        <x:v>0</x:v>
      </x:c>
      <x:c r="P1684" s="2" t="n">
        <x:v>100</x:v>
      </x:c>
      <x:c r="Q1684" s="2" t="str">
        <x:v>Higher PO cost</x:v>
      </x:c>
      <x:c r="R1684" s="2" t="str">
        <x:v>Received</x:v>
      </x:c>
      <x:c r="S1684" s="12" t="n">
        <x:f>IF(AND(ISNUMBER(G1684),G1684&gt;0,G1684&lt;=Summary!$E$5,I1684&gt;0),I1684*K1684,0)</x:f>
        <x:v>1000</x:v>
      </x:c>
      <x:c r="T1684" s="12" t="n">
        <x:f>MIN(S1684,MAX(0,'Inventory detail'!E415-0))</x:f>
        <x:v>400</x:v>
      </x:c>
      <x:c r="U1684" s="12" t="n">
        <x:f>IF(O1684=1,J1684*K1684,0)</x:f>
        <x:v>0</x:v>
      </x:c>
      <x:c r="V1684" s="13" t="str">
        <x:f>IF(O1684=0,"",IF(H1684="","",MAX(H1684,Summary!$E$5)))</x:f>
      </x:c>
      <x:c r="W1684" s="12" t="n">
        <x:f>IF(Q1684="Baseline PO cost",U1684,0)</x:f>
        <x:v>0</x:v>
      </x:c>
      <x:c r="X1684" s="12" t="n">
        <x:f>IF(Q1684="Higher PO cost",U1684,0)</x:f>
        <x:v>0</x:v>
      </x:c>
      <x:c r="Y1684" s="12" t="n">
        <x:f>IF(Q1684="Unclassified",U1684,0)</x:f>
        <x:v>0</x:v>
      </x:c>
    </x:row>
    <x:row r="1685" ht="22" customHeight="1">
      <x:c r="A1685" s="2" t="str">
        <x:v>POUC</x:v>
      </x:c>
      <x:c r="B1685" s="2" t="str">
        <x:v>30</x:v>
      </x:c>
      <x:c r="C1685" s="2" t="str">
        <x:v>MLET5</x:v>
      </x:c>
      <x:c r="D1685" s="2" t="str">
        <x:v>3003961</x:v>
      </x:c>
      <x:c r="E1685" s="2" t="str">
        <x:v>0</x:v>
      </x:c>
      <x:c r="F1685" s="2" t="str">
        <x:v>9</x:v>
      </x:c>
      <x:c r="G1685" s="10"/>
      <x:c r="H1685" s="10" t="n">
        <x:v>46332</x:v>
      </x:c>
      <x:c r="I1685" s="7" t="n">
        <x:v>2000</x:v>
      </x:c>
      <x:c r="J1685" s="7" t="n">
        <x:v>2000</x:v>
      </x:c>
      <x:c r="K1685" s="7" t="n">
        <x:v>1</x:v>
      </x:c>
      <x:c r="L1685" s="8" t="n">
        <x:v>10.65</x:v>
      </x:c>
      <x:c r="M1685" s="9" t="n">
        <x:v>0</x:v>
      </x:c>
      <x:c r="N1685" s="2" t="str">
        <x:v>a</x:v>
      </x:c>
      <x:c r="O1685" s="2" t="n">
        <x:v>1</x:v>
      </x:c>
      <x:c r="P1685" s="2" t="n">
        <x:v>100</x:v>
      </x:c>
      <x:c r="Q1685" s="2" t="str">
        <x:v>Higher PO cost</x:v>
      </x:c>
      <x:c r="R1685" s="2" t="str">
        <x:v>Incoming active PO</x:v>
      </x:c>
      <x:c r="S1685" s="12" t="n">
        <x:f>IF(AND(ISNUMBER(G1685),G1685&gt;0,G1685&lt;=Summary!$E$5,I1685&gt;0),I1685*K1685,0)</x:f>
        <x:v>0</x:v>
      </x:c>
      <x:c r="T1685" s="12" t="n">
        <x:f>MIN(S1685,MAX(0,'Inventory detail'!E415-SUM(S1684:S1684)))</x:f>
        <x:v>0</x:v>
      </x:c>
      <x:c r="U1685" s="12" t="n">
        <x:f>IF(O1685=1,J1685*K1685,0)</x:f>
        <x:v>2000</x:v>
      </x:c>
      <x:c r="V1685" s="13" t="n">
        <x:f>IF(O1685=0,"",IF(H1685="","",MAX(H1685,Summary!$E$5)))</x:f>
        <x:v>46332</x:v>
      </x:c>
      <x:c r="W1685" s="12" t="n">
        <x:f>IF(Q1685="Baseline PO cost",U1685,0)</x:f>
        <x:v>0</x:v>
      </x:c>
      <x:c r="X1685" s="12" t="n">
        <x:f>IF(Q1685="Higher PO cost",U1685,0)</x:f>
        <x:v>2000</x:v>
      </x:c>
      <x:c r="Y1685" s="12" t="n">
        <x:f>IF(Q1685="Unclassified",U1685,0)</x:f>
        <x:v>0</x:v>
      </x:c>
    </x:row>
    <x:row r="1686" ht="22" customHeight="1">
      <x:c r="A1686" s="2" t="str">
        <x:v>POUC</x:v>
      </x:c>
      <x:c r="B1686" s="2" t="str">
        <x:v>30</x:v>
      </x:c>
      <x:c r="C1686" s="2" t="str">
        <x:v>MLET5</x:v>
      </x:c>
      <x:c r="D1686" s="2" t="str">
        <x:v>3003948</x:v>
      </x:c>
      <x:c r="E1686" s="2" t="str">
        <x:v>0</x:v>
      </x:c>
      <x:c r="F1686" s="2" t="str">
        <x:v>7</x:v>
      </x:c>
      <x:c r="G1686" s="10"/>
      <x:c r="H1686" s="10" t="n">
        <x:v>46325</x:v>
      </x:c>
      <x:c r="I1686" s="7" t="n">
        <x:v>3000</x:v>
      </x:c>
      <x:c r="J1686" s="7" t="n">
        <x:v>3000</x:v>
      </x:c>
      <x:c r="K1686" s="7" t="n">
        <x:v>1</x:v>
      </x:c>
      <x:c r="L1686" s="8" t="n">
        <x:v>10.65</x:v>
      </x:c>
      <x:c r="M1686" s="9" t="n">
        <x:v>0</x:v>
      </x:c>
      <x:c r="N1686" s="2" t="str">
        <x:v>a</x:v>
      </x:c>
      <x:c r="O1686" s="2" t="n">
        <x:v>1</x:v>
      </x:c>
      <x:c r="P1686" s="2" t="n">
        <x:v>100</x:v>
      </x:c>
      <x:c r="Q1686" s="2" t="str">
        <x:v>Higher PO cost</x:v>
      </x:c>
      <x:c r="R1686" s="2" t="str">
        <x:v>Incoming active PO</x:v>
      </x:c>
      <x:c r="S1686" s="12" t="n">
        <x:f>IF(AND(ISNUMBER(G1686),G1686&gt;0,G1686&lt;=Summary!$E$5,I1686&gt;0),I1686*K1686,0)</x:f>
        <x:v>0</x:v>
      </x:c>
      <x:c r="T1686" s="12" t="n">
        <x:f>MIN(S1686,MAX(0,'Inventory detail'!E415-SUM(S1684:S1685)))</x:f>
        <x:v>0</x:v>
      </x:c>
      <x:c r="U1686" s="12" t="n">
        <x:f>IF(O1686=1,J1686*K1686,0)</x:f>
        <x:v>3000</x:v>
      </x:c>
      <x:c r="V1686" s="13" t="n">
        <x:f>IF(O1686=0,"",IF(H1686="","",MAX(H1686,Summary!$E$5)))</x:f>
        <x:v>46325</x:v>
      </x:c>
      <x:c r="W1686" s="12" t="n">
        <x:f>IF(Q1686="Baseline PO cost",U1686,0)</x:f>
        <x:v>0</x:v>
      </x:c>
      <x:c r="X1686" s="12" t="n">
        <x:f>IF(Q1686="Higher PO cost",U1686,0)</x:f>
        <x:v>3000</x:v>
      </x:c>
      <x:c r="Y1686" s="12" t="n">
        <x:f>IF(Q1686="Unclassified",U1686,0)</x:f>
        <x:v>0</x:v>
      </x:c>
    </x:row>
    <x:row r="1687" ht="22" customHeight="1">
      <x:c r="A1687" s="2" t="str">
        <x:v>POUC</x:v>
      </x:c>
      <x:c r="B1687" s="2" t="str">
        <x:v>30</x:v>
      </x:c>
      <x:c r="C1687" s="2" t="str">
        <x:v>MLMEN3</x:v>
      </x:c>
      <x:c r="D1687" s="2" t="str">
        <x:v>3003961</x:v>
      </x:c>
      <x:c r="E1687" s="2" t="str">
        <x:v>0</x:v>
      </x:c>
      <x:c r="F1687" s="2" t="str">
        <x:v>15</x:v>
      </x:c>
      <x:c r="G1687" s="10"/>
      <x:c r="H1687" s="10" t="n">
        <x:v>46332</x:v>
      </x:c>
      <x:c r="I1687" s="7" t="n">
        <x:v>2000</x:v>
      </x:c>
      <x:c r="J1687" s="7" t="n">
        <x:v>2000</x:v>
      </x:c>
      <x:c r="K1687" s="7" t="n">
        <x:v>1</x:v>
      </x:c>
      <x:c r="L1687" s="8" t="n">
        <x:v>15.51</x:v>
      </x:c>
      <x:c r="M1687" s="9" t="n">
        <x:v>0</x:v>
      </x:c>
      <x:c r="N1687" s="2" t="str">
        <x:v>a</x:v>
      </x:c>
      <x:c r="O1687" s="2" t="n">
        <x:v>1</x:v>
      </x:c>
      <x:c r="P1687" s="2" t="n">
        <x:v>100</x:v>
      </x:c>
      <x:c r="Q1687" s="2" t="str">
        <x:v>Higher PO cost</x:v>
      </x:c>
      <x:c r="R1687" s="2" t="str">
        <x:v>Incoming active PO</x:v>
      </x:c>
      <x:c r="S1687" s="12" t="n">
        <x:f>IF(AND(ISNUMBER(G1687),G1687&gt;0,G1687&lt;=Summary!$E$5,I1687&gt;0),I1687*K1687,0)</x:f>
        <x:v>0</x:v>
      </x:c>
      <x:c r="T1687" s="12" t="n">
        <x:f>MIN(S1687,MAX(0,'Inventory detail'!E599-0))</x:f>
        <x:v>0</x:v>
      </x:c>
      <x:c r="U1687" s="12" t="n">
        <x:f>IF(O1687=1,J1687*K1687,0)</x:f>
        <x:v>2000</x:v>
      </x:c>
      <x:c r="V1687" s="13" t="n">
        <x:f>IF(O1687=0,"",IF(H1687="","",MAX(H1687,Summary!$E$5)))</x:f>
        <x:v>46332</x:v>
      </x:c>
      <x:c r="W1687" s="12" t="n">
        <x:f>IF(Q1687="Baseline PO cost",U1687,0)</x:f>
        <x:v>0</x:v>
      </x:c>
      <x:c r="X1687" s="12" t="n">
        <x:f>IF(Q1687="Higher PO cost",U1687,0)</x:f>
        <x:v>2000</x:v>
      </x:c>
      <x:c r="Y1687" s="12" t="n">
        <x:f>IF(Q1687="Unclassified",U1687,0)</x:f>
        <x:v>0</x:v>
      </x:c>
    </x:row>
    <x:row r="1688" ht="22" customHeight="1">
      <x:c r="A1688" s="2" t="str">
        <x:v>POUC</x:v>
      </x:c>
      <x:c r="B1688" s="2" t="str">
        <x:v>30</x:v>
      </x:c>
      <x:c r="C1688" s="2" t="str">
        <x:v>MLMEN5</x:v>
      </x:c>
      <x:c r="D1688" s="2" t="str">
        <x:v>3003932</x:v>
      </x:c>
      <x:c r="E1688" s="2" t="str">
        <x:v>0</x:v>
      </x:c>
      <x:c r="F1688" s="2" t="str">
        <x:v>15</x:v>
      </x:c>
      <x:c r="G1688" s="10" t="n">
        <x:v>46209</x:v>
      </x:c>
      <x:c r="H1688" s="10" t="n">
        <x:v>46211</x:v>
      </x:c>
      <x:c r="I1688" s="7" t="n">
        <x:v>2000</x:v>
      </x:c>
      <x:c r="J1688" s="7" t="n">
        <x:v>2000</x:v>
      </x:c>
      <x:c r="K1688" s="7" t="n">
        <x:v>1</x:v>
      </x:c>
      <x:c r="L1688" s="8" t="n">
        <x:v>19.86</x:v>
      </x:c>
      <x:c r="M1688" s="9" t="n">
        <x:v>673.2</x:v>
      </x:c>
      <x:c r="N1688" s="2" t="str">
        <x:v>i</x:v>
      </x:c>
      <x:c r="O1688" s="2" t="n">
        <x:v>0</x:v>
      </x:c>
      <x:c r="P1688" s="2" t="n">
        <x:v>100</x:v>
      </x:c>
      <x:c r="Q1688" s="2" t="str">
        <x:v>Baseline PO cost</x:v>
      </x:c>
      <x:c r="R1688" s="2" t="str">
        <x:v>Received</x:v>
      </x:c>
      <x:c r="S1688" s="12" t="n">
        <x:f>IF(AND(ISNUMBER(G1688),G1688&gt;0,G1688&lt;=Summary!$E$5,I1688&gt;0),I1688*K1688,0)</x:f>
        <x:v>2000</x:v>
      </x:c>
      <x:c r="T1688" s="12" t="n">
        <x:f>MIN(S1688,MAX(0,'Inventory detail'!E242-0))</x:f>
        <x:v>2000</x:v>
      </x:c>
      <x:c r="U1688" s="12" t="n">
        <x:f>IF(O1688=1,J1688*K1688,0)</x:f>
        <x:v>0</x:v>
      </x:c>
      <x:c r="V1688" s="13" t="str">
        <x:f>IF(O1688=0,"",IF(H1688="","",MAX(H1688,Summary!$E$5)))</x:f>
      </x:c>
      <x:c r="W1688" s="12" t="n">
        <x:f>IF(Q1688="Baseline PO cost",U1688,0)</x:f>
        <x:v>0</x:v>
      </x:c>
      <x:c r="X1688" s="12" t="n">
        <x:f>IF(Q1688="Higher PO cost",U1688,0)</x:f>
        <x:v>0</x:v>
      </x:c>
      <x:c r="Y1688" s="12" t="n">
        <x:f>IF(Q1688="Unclassified",U1688,0)</x:f>
        <x:v>0</x:v>
      </x:c>
    </x:row>
    <x:row r="1689" ht="22" customHeight="1">
      <x:c r="A1689" s="2" t="str">
        <x:v>POUC</x:v>
      </x:c>
      <x:c r="B1689" s="2" t="str">
        <x:v>30</x:v>
      </x:c>
      <x:c r="C1689" s="2" t="str">
        <x:v>MLMEN5</x:v>
      </x:c>
      <x:c r="D1689" s="2" t="str">
        <x:v>3003917</x:v>
      </x:c>
      <x:c r="E1689" s="2" t="str">
        <x:v>0</x:v>
      </x:c>
      <x:c r="F1689" s="2" t="str">
        <x:v>12</x:v>
      </x:c>
      <x:c r="G1689" s="10" t="n">
        <x:v>46105</x:v>
      </x:c>
      <x:c r="H1689" s="10" t="n">
        <x:v>46108</x:v>
      </x:c>
      <x:c r="I1689" s="7" t="n">
        <x:v>1200</x:v>
      </x:c>
      <x:c r="J1689" s="7" t="n">
        <x:v>1200</x:v>
      </x:c>
      <x:c r="K1689" s="7" t="n">
        <x:v>1</x:v>
      </x:c>
      <x:c r="L1689" s="8" t="n">
        <x:v>19.86</x:v>
      </x:c>
      <x:c r="M1689" s="9" t="n">
        <x:v>403.92</x:v>
      </x:c>
      <x:c r="N1689" s="2" t="str">
        <x:v>i</x:v>
      </x:c>
      <x:c r="O1689" s="2" t="n">
        <x:v>0</x:v>
      </x:c>
      <x:c r="P1689" s="2" t="n">
        <x:v>100</x:v>
      </x:c>
      <x:c r="Q1689" s="2" t="str">
        <x:v>Baseline PO cost</x:v>
      </x:c>
      <x:c r="R1689" s="2" t="str">
        <x:v>Received</x:v>
      </x:c>
      <x:c r="S1689" s="12" t="n">
        <x:f>IF(AND(ISNUMBER(G1689),G1689&gt;0,G1689&lt;=Summary!$E$5,I1689&gt;0),I1689*K1689,0)</x:f>
        <x:v>1200</x:v>
      </x:c>
      <x:c r="T1689" s="12" t="n">
        <x:f>MIN(S1689,MAX(0,'Inventory detail'!E242-SUM(S1688:S1688)))</x:f>
        <x:v>1100</x:v>
      </x:c>
      <x:c r="U1689" s="12" t="n">
        <x:f>IF(O1689=1,J1689*K1689,0)</x:f>
        <x:v>0</x:v>
      </x:c>
      <x:c r="V1689" s="13" t="str">
        <x:f>IF(O1689=0,"",IF(H1689="","",MAX(H1689,Summary!$E$5)))</x:f>
      </x:c>
      <x:c r="W1689" s="12" t="n">
        <x:f>IF(Q1689="Baseline PO cost",U1689,0)</x:f>
        <x:v>0</x:v>
      </x:c>
      <x:c r="X1689" s="12" t="n">
        <x:f>IF(Q1689="Higher PO cost",U1689,0)</x:f>
        <x:v>0</x:v>
      </x:c>
      <x:c r="Y1689" s="12" t="n">
        <x:f>IF(Q1689="Unclassified",U1689,0)</x:f>
        <x:v>0</x:v>
      </x:c>
    </x:row>
    <x:row r="1690" ht="22" customHeight="1">
      <x:c r="A1690" s="2" t="str">
        <x:v>POUC</x:v>
      </x:c>
      <x:c r="B1690" s="2" t="str">
        <x:v>30</x:v>
      </x:c>
      <x:c r="C1690" s="2" t="str">
        <x:v>MLMEN5</x:v>
      </x:c>
      <x:c r="D1690" s="2" t="str">
        <x:v>3003913</x:v>
      </x:c>
      <x:c r="E1690" s="2" t="str">
        <x:v>0</x:v>
      </x:c>
      <x:c r="F1690" s="2" t="str">
        <x:v>8</x:v>
      </x:c>
      <x:c r="G1690" s="10" t="n">
        <x:v>46077</x:v>
      </x:c>
      <x:c r="H1690" s="10" t="n">
        <x:v>46080</x:v>
      </x:c>
      <x:c r="I1690" s="7" t="n">
        <x:v>2800</x:v>
      </x:c>
      <x:c r="J1690" s="7" t="n">
        <x:v>2800</x:v>
      </x:c>
      <x:c r="K1690" s="7" t="n">
        <x:v>1</x:v>
      </x:c>
      <x:c r="L1690" s="8" t="n">
        <x:v>19.86</x:v>
      </x:c>
      <x:c r="M1690" s="9" t="n">
        <x:v>942.48</x:v>
      </x:c>
      <x:c r="N1690" s="2" t="str">
        <x:v>i</x:v>
      </x:c>
      <x:c r="O1690" s="2" t="n">
        <x:v>0</x:v>
      </x:c>
      <x:c r="P1690" s="2" t="n">
        <x:v>100</x:v>
      </x:c>
      <x:c r="Q1690" s="2" t="str">
        <x:v>Baseline PO cost</x:v>
      </x:c>
      <x:c r="R1690" s="2" t="str">
        <x:v>Received</x:v>
      </x:c>
      <x:c r="S1690" s="12" t="n">
        <x:f>IF(AND(ISNUMBER(G1690),G1690&gt;0,G1690&lt;=Summary!$E$5,I1690&gt;0),I1690*K1690,0)</x:f>
        <x:v>2800</x:v>
      </x:c>
      <x:c r="T1690" s="12" t="n">
        <x:f>MIN(S1690,MAX(0,'Inventory detail'!E242-SUM(S1688:S1689)))</x:f>
        <x:v>0</x:v>
      </x:c>
      <x:c r="U1690" s="12" t="n">
        <x:f>IF(O1690=1,J1690*K1690,0)</x:f>
        <x:v>0</x:v>
      </x:c>
      <x:c r="V1690" s="13" t="str">
        <x:f>IF(O1690=0,"",IF(H1690="","",MAX(H1690,Summary!$E$5)))</x:f>
      </x:c>
      <x:c r="W1690" s="12" t="n">
        <x:f>IF(Q1690="Baseline PO cost",U1690,0)</x:f>
        <x:v>0</x:v>
      </x:c>
      <x:c r="X1690" s="12" t="n">
        <x:f>IF(Q1690="Higher PO cost",U1690,0)</x:f>
        <x:v>0</x:v>
      </x:c>
      <x:c r="Y1690" s="12" t="n">
        <x:f>IF(Q1690="Unclassified",U1690,0)</x:f>
        <x:v>0</x:v>
      </x:c>
    </x:row>
    <x:row r="1691" ht="22" customHeight="1">
      <x:c r="A1691" s="2" t="str">
        <x:v>POUC</x:v>
      </x:c>
      <x:c r="B1691" s="2" t="str">
        <x:v>30</x:v>
      </x:c>
      <x:c r="C1691" s="2" t="str">
        <x:v>MLMEN5</x:v>
      </x:c>
      <x:c r="D1691" s="2" t="str">
        <x:v>3003961</x:v>
      </x:c>
      <x:c r="E1691" s="2" t="str">
        <x:v>0</x:v>
      </x:c>
      <x:c r="F1691" s="2" t="str">
        <x:v>18</x:v>
      </x:c>
      <x:c r="G1691" s="10"/>
      <x:c r="H1691" s="10" t="n">
        <x:v>46332</x:v>
      </x:c>
      <x:c r="I1691" s="7" t="n">
        <x:v>8000</x:v>
      </x:c>
      <x:c r="J1691" s="7" t="n">
        <x:v>8000</x:v>
      </x:c>
      <x:c r="K1691" s="7" t="n">
        <x:v>1</x:v>
      </x:c>
      <x:c r="L1691" s="8" t="n">
        <x:v>22.24</x:v>
      </x:c>
      <x:c r="M1691" s="9" t="n">
        <x:v>0</x:v>
      </x:c>
      <x:c r="N1691" s="2" t="str">
        <x:v>a</x:v>
      </x:c>
      <x:c r="O1691" s="2" t="n">
        <x:v>1</x:v>
      </x:c>
      <x:c r="P1691" s="2" t="n">
        <x:v>100</x:v>
      </x:c>
      <x:c r="Q1691" s="2" t="str">
        <x:v>Higher PO cost</x:v>
      </x:c>
      <x:c r="R1691" s="2" t="str">
        <x:v>Incoming active PO</x:v>
      </x:c>
      <x:c r="S1691" s="12" t="n">
        <x:f>IF(AND(ISNUMBER(G1691),G1691&gt;0,G1691&lt;=Summary!$E$5,I1691&gt;0),I1691*K1691,0)</x:f>
        <x:v>0</x:v>
      </x:c>
      <x:c r="T1691" s="12" t="n">
        <x:f>MIN(S1691,MAX(0,'Inventory detail'!E242-SUM(S1688:S1690)))</x:f>
        <x:v>0</x:v>
      </x:c>
      <x:c r="U1691" s="12" t="n">
        <x:f>IF(O1691=1,J1691*K1691,0)</x:f>
        <x:v>8000</x:v>
      </x:c>
      <x:c r="V1691" s="13" t="n">
        <x:f>IF(O1691=0,"",IF(H1691="","",MAX(H1691,Summary!$E$5)))</x:f>
        <x:v>46332</x:v>
      </x:c>
      <x:c r="W1691" s="12" t="n">
        <x:f>IF(Q1691="Baseline PO cost",U1691,0)</x:f>
        <x:v>0</x:v>
      </x:c>
      <x:c r="X1691" s="12" t="n">
        <x:f>IF(Q1691="Higher PO cost",U1691,0)</x:f>
        <x:v>8000</x:v>
      </x:c>
      <x:c r="Y1691" s="12" t="n">
        <x:f>IF(Q1691="Unclassified",U1691,0)</x:f>
        <x:v>0</x:v>
      </x:c>
    </x:row>
    <x:row r="1692" ht="22" customHeight="1">
      <x:c r="A1692" s="2" t="str">
        <x:v>POUC</x:v>
      </x:c>
      <x:c r="B1692" s="2" t="str">
        <x:v>30</x:v>
      </x:c>
      <x:c r="C1692" s="2" t="str">
        <x:v>MLMEN5</x:v>
      </x:c>
      <x:c r="D1692" s="2" t="str">
        <x:v>3003948</x:v>
      </x:c>
      <x:c r="E1692" s="2" t="str">
        <x:v>0</x:v>
      </x:c>
      <x:c r="F1692" s="2" t="str">
        <x:v>15</x:v>
      </x:c>
      <x:c r="G1692" s="10"/>
      <x:c r="H1692" s="10" t="n">
        <x:v>46325</x:v>
      </x:c>
      <x:c r="I1692" s="7" t="n">
        <x:v>800</x:v>
      </x:c>
      <x:c r="J1692" s="7" t="n">
        <x:v>800</x:v>
      </x:c>
      <x:c r="K1692" s="7" t="n">
        <x:v>1</x:v>
      </x:c>
      <x:c r="L1692" s="8" t="n">
        <x:v>22.24</x:v>
      </x:c>
      <x:c r="M1692" s="9" t="n">
        <x:v>0</x:v>
      </x:c>
      <x:c r="N1692" s="2" t="str">
        <x:v>a</x:v>
      </x:c>
      <x:c r="O1692" s="2" t="n">
        <x:v>1</x:v>
      </x:c>
      <x:c r="P1692" s="2" t="n">
        <x:v>100</x:v>
      </x:c>
      <x:c r="Q1692" s="2" t="str">
        <x:v>Higher PO cost</x:v>
      </x:c>
      <x:c r="R1692" s="2" t="str">
        <x:v>Incoming active PO</x:v>
      </x:c>
      <x:c r="S1692" s="12" t="n">
        <x:f>IF(AND(ISNUMBER(G1692),G1692&gt;0,G1692&lt;=Summary!$E$5,I1692&gt;0),I1692*K1692,0)</x:f>
        <x:v>0</x:v>
      </x:c>
      <x:c r="T1692" s="12" t="n">
        <x:f>MIN(S1692,MAX(0,'Inventory detail'!E242-SUM(S1688:S1691)))</x:f>
        <x:v>0</x:v>
      </x:c>
      <x:c r="U1692" s="12" t="n">
        <x:f>IF(O1692=1,J1692*K1692,0)</x:f>
        <x:v>800</x:v>
      </x:c>
      <x:c r="V1692" s="13" t="n">
        <x:f>IF(O1692=0,"",IF(H1692="","",MAX(H1692,Summary!$E$5)))</x:f>
        <x:v>46325</x:v>
      </x:c>
      <x:c r="W1692" s="12" t="n">
        <x:f>IF(Q1692="Baseline PO cost",U1692,0)</x:f>
        <x:v>0</x:v>
      </x:c>
      <x:c r="X1692" s="12" t="n">
        <x:f>IF(Q1692="Higher PO cost",U1692,0)</x:f>
        <x:v>800</x:v>
      </x:c>
      <x:c r="Y1692" s="12" t="n">
        <x:f>IF(Q1692="Unclassified",U1692,0)</x:f>
        <x:v>0</x:v>
      </x:c>
    </x:row>
    <x:row r="1693" ht="22" customHeight="1">
      <x:c r="A1693" s="2" t="str">
        <x:v>POUC</x:v>
      </x:c>
      <x:c r="B1693" s="2" t="str">
        <x:v>30</x:v>
      </x:c>
      <x:c r="C1693" s="2" t="str">
        <x:v>PHO5</x:v>
      </x:c>
      <x:c r="D1693" s="2" t="str">
        <x:v>3003961</x:v>
      </x:c>
      <x:c r="E1693" s="2" t="str">
        <x:v>0</x:v>
      </x:c>
      <x:c r="F1693" s="2" t="str">
        <x:v>5</x:v>
      </x:c>
      <x:c r="G1693" s="10"/>
      <x:c r="H1693" s="10" t="n">
        <x:v>46332</x:v>
      </x:c>
      <x:c r="I1693" s="7" t="n">
        <x:v>2000</x:v>
      </x:c>
      <x:c r="J1693" s="7" t="n">
        <x:v>2000</x:v>
      </x:c>
      <x:c r="K1693" s="7" t="n">
        <x:v>1</x:v>
      </x:c>
      <x:c r="L1693" s="8" t="n">
        <x:v>2.41</x:v>
      </x:c>
      <x:c r="M1693" s="9" t="n">
        <x:v>0</x:v>
      </x:c>
      <x:c r="N1693" s="2" t="str">
        <x:v>a</x:v>
      </x:c>
      <x:c r="O1693" s="2" t="n">
        <x:v>1</x:v>
      </x:c>
      <x:c r="P1693" s="2" t="n">
        <x:v>100</x:v>
      </x:c>
      <x:c r="Q1693" s="2" t="str">
        <x:v>Higher PO cost</x:v>
      </x:c>
      <x:c r="R1693" s="2" t="str">
        <x:v>Incoming active PO</x:v>
      </x:c>
      <x:c r="S1693" s="12" t="n">
        <x:f>IF(AND(ISNUMBER(G1693),G1693&gt;0,G1693&lt;=Summary!$E$5,I1693&gt;0),I1693*K1693,0)</x:f>
        <x:v>0</x:v>
      </x:c>
      <x:c r="T1693" s="12" t="n">
        <x:f>MIN(S1693,MAX(0,'Inventory detail'!E373-0))</x:f>
        <x:v>0</x:v>
      </x:c>
      <x:c r="U1693" s="12" t="n">
        <x:f>IF(O1693=1,J1693*K1693,0)</x:f>
        <x:v>2000</x:v>
      </x:c>
      <x:c r="V1693" s="13" t="n">
        <x:f>IF(O1693=0,"",IF(H1693="","",MAX(H1693,Summary!$E$5)))</x:f>
        <x:v>46332</x:v>
      </x:c>
      <x:c r="W1693" s="12" t="n">
        <x:f>IF(Q1693="Baseline PO cost",U1693,0)</x:f>
        <x:v>0</x:v>
      </x:c>
      <x:c r="X1693" s="12" t="n">
        <x:f>IF(Q1693="Higher PO cost",U1693,0)</x:f>
        <x:v>2000</x:v>
      </x:c>
      <x:c r="Y1693" s="12" t="n">
        <x:f>IF(Q1693="Unclassified",U1693,0)</x:f>
        <x:v>0</x:v>
      </x:c>
    </x:row>
    <x:row r="1694" ht="22" customHeight="1">
      <x:c r="A1694" s="2" t="str">
        <x:v>POUC</x:v>
      </x:c>
      <x:c r="B1694" s="2" t="str">
        <x:v>30</x:v>
      </x:c>
      <x:c r="C1694" s="2" t="str">
        <x:v>PHO5</x:v>
      </x:c>
      <x:c r="D1694" s="2" t="str">
        <x:v>3003948</x:v>
      </x:c>
      <x:c r="E1694" s="2" t="str">
        <x:v>0</x:v>
      </x:c>
      <x:c r="F1694" s="2" t="str">
        <x:v>5</x:v>
      </x:c>
      <x:c r="G1694" s="10"/>
      <x:c r="H1694" s="10" t="n">
        <x:v>46325</x:v>
      </x:c>
      <x:c r="I1694" s="7" t="n">
        <x:v>2000</x:v>
      </x:c>
      <x:c r="J1694" s="7" t="n">
        <x:v>2000</x:v>
      </x:c>
      <x:c r="K1694" s="7" t="n">
        <x:v>1</x:v>
      </x:c>
      <x:c r="L1694" s="8" t="n">
        <x:v>2.41</x:v>
      </x:c>
      <x:c r="M1694" s="9" t="n">
        <x:v>0</x:v>
      </x:c>
      <x:c r="N1694" s="2" t="str">
        <x:v>a</x:v>
      </x:c>
      <x:c r="O1694" s="2" t="n">
        <x:v>1</x:v>
      </x:c>
      <x:c r="P1694" s="2" t="n">
        <x:v>100</x:v>
      </x:c>
      <x:c r="Q1694" s="2" t="str">
        <x:v>Higher PO cost</x:v>
      </x:c>
      <x:c r="R1694" s="2" t="str">
        <x:v>Incoming active PO</x:v>
      </x:c>
      <x:c r="S1694" s="12" t="n">
        <x:f>IF(AND(ISNUMBER(G1694),G1694&gt;0,G1694&lt;=Summary!$E$5,I1694&gt;0),I1694*K1694,0)</x:f>
        <x:v>0</x:v>
      </x:c>
      <x:c r="T1694" s="12" t="n">
        <x:f>MIN(S1694,MAX(0,'Inventory detail'!E373-SUM(S1693:S1693)))</x:f>
        <x:v>0</x:v>
      </x:c>
      <x:c r="U1694" s="12" t="n">
        <x:f>IF(O1694=1,J1694*K1694,0)</x:f>
        <x:v>2000</x:v>
      </x:c>
      <x:c r="V1694" s="13" t="n">
        <x:f>IF(O1694=0,"",IF(H1694="","",MAX(H1694,Summary!$E$5)))</x:f>
        <x:v>46325</x:v>
      </x:c>
      <x:c r="W1694" s="12" t="n">
        <x:f>IF(Q1694="Baseline PO cost",U1694,0)</x:f>
        <x:v>0</x:v>
      </x:c>
      <x:c r="X1694" s="12" t="n">
        <x:f>IF(Q1694="Higher PO cost",U1694,0)</x:f>
        <x:v>2000</x:v>
      </x:c>
      <x:c r="Y1694" s="12" t="n">
        <x:f>IF(Q1694="Unclassified",U1694,0)</x:f>
        <x:v>0</x:v>
      </x:c>
    </x:row>
    <x:row r="1695" ht="22" customHeight="1">
      <x:c r="A1695" s="2" t="str">
        <x:v>POUC</x:v>
      </x:c>
      <x:c r="B1695" s="2" t="str">
        <x:v>30</x:v>
      </x:c>
      <x:c r="C1695" s="2" t="str">
        <x:v>PRC5</x:v>
      </x:c>
      <x:c r="D1695" s="2" t="str">
        <x:v>3003913</x:v>
      </x:c>
      <x:c r="E1695" s="2" t="str">
        <x:v>0</x:v>
      </x:c>
      <x:c r="F1695" s="2" t="str">
        <x:v>1</x:v>
      </x:c>
      <x:c r="G1695" s="10" t="n">
        <x:v>46077</x:v>
      </x:c>
      <x:c r="H1695" s="10" t="n">
        <x:v>46080</x:v>
      </x:c>
      <x:c r="I1695" s="7" t="n">
        <x:v>10000</x:v>
      </x:c>
      <x:c r="J1695" s="7" t="n">
        <x:v>10000</x:v>
      </x:c>
      <x:c r="K1695" s="7" t="n">
        <x:v>1</x:v>
      </x:c>
      <x:c r="L1695" s="8" t="n">
        <x:v>0.58</x:v>
      </x:c>
      <x:c r="M1695" s="9" t="n">
        <x:v>98</x:v>
      </x:c>
      <x:c r="N1695" s="2" t="str">
        <x:v>i</x:v>
      </x:c>
      <x:c r="O1695" s="2" t="n">
        <x:v>0</x:v>
      </x:c>
      <x:c r="P1695" s="2" t="n">
        <x:v>100</x:v>
      </x:c>
      <x:c r="Q1695" s="2" t="str">
        <x:v>Baseline PO cost</x:v>
      </x:c>
      <x:c r="R1695" s="2" t="str">
        <x:v>Received</x:v>
      </x:c>
      <x:c r="S1695" s="12" t="n">
        <x:f>IF(AND(ISNUMBER(G1695),G1695&gt;0,G1695&lt;=Summary!$E$5,I1695&gt;0),I1695*K1695,0)</x:f>
        <x:v>10000</x:v>
      </x:c>
      <x:c r="T1695" s="12" t="n">
        <x:f>MIN(S1695,MAX(0,'Inventory detail'!E338-0))</x:f>
        <x:v>9200</x:v>
      </x:c>
      <x:c r="U1695" s="12" t="n">
        <x:f>IF(O1695=1,J1695*K1695,0)</x:f>
        <x:v>0</x:v>
      </x:c>
      <x:c r="V1695" s="13" t="str">
        <x:f>IF(O1695=0,"",IF(H1695="","",MAX(H1695,Summary!$E$5)))</x:f>
      </x:c>
      <x:c r="W1695" s="12" t="n">
        <x:f>IF(Q1695="Baseline PO cost",U1695,0)</x:f>
        <x:v>0</x:v>
      </x:c>
      <x:c r="X1695" s="12" t="n">
        <x:f>IF(Q1695="Higher PO cost",U1695,0)</x:f>
        <x:v>0</x:v>
      </x:c>
      <x:c r="Y1695" s="12" t="n">
        <x:f>IF(Q1695="Unclassified",U1695,0)</x:f>
        <x:v>0</x:v>
      </x:c>
    </x:row>
    <x:row r="1696" ht="22" customHeight="1">
      <x:c r="A1696" s="2" t="str">
        <x:v>POUC</x:v>
      </x:c>
      <x:c r="B1696" s="2" t="str">
        <x:v>30</x:v>
      </x:c>
      <x:c r="C1696" s="2" t="str">
        <x:v>RMEN10</x:v>
      </x:c>
      <x:c r="D1696" s="2" t="str">
        <x:v>3003913</x:v>
      </x:c>
      <x:c r="E1696" s="2" t="str">
        <x:v>0</x:v>
      </x:c>
      <x:c r="F1696" s="2" t="str">
        <x:v>11</x:v>
      </x:c>
      <x:c r="G1696" s="10" t="n">
        <x:v>46077</x:v>
      </x:c>
      <x:c r="H1696" s="10" t="n">
        <x:v>46080</x:v>
      </x:c>
      <x:c r="I1696" s="7" t="n">
        <x:v>10000</x:v>
      </x:c>
      <x:c r="J1696" s="7" t="n">
        <x:v>10000</x:v>
      </x:c>
      <x:c r="K1696" s="7" t="n">
        <x:v>1</x:v>
      </x:c>
      <x:c r="L1696" s="8" t="n">
        <x:v>16.96</x:v>
      </x:c>
      <x:c r="M1696" s="9" t="n">
        <x:v>2875</x:v>
      </x:c>
      <x:c r="N1696" s="2" t="str">
        <x:v>i</x:v>
      </x:c>
      <x:c r="O1696" s="2" t="n">
        <x:v>0</x:v>
      </x:c>
      <x:c r="P1696" s="2" t="n">
        <x:v>100</x:v>
      </x:c>
      <x:c r="Q1696" s="2" t="str">
        <x:v>Baseline PO cost</x:v>
      </x:c>
      <x:c r="R1696" s="2" t="str">
        <x:v>Received</x:v>
      </x:c>
      <x:c r="S1696" s="12" t="n">
        <x:f>IF(AND(ISNUMBER(G1696),G1696&gt;0,G1696&lt;=Summary!$E$5,I1696&gt;0),I1696*K1696,0)</x:f>
        <x:v>10000</x:v>
      </x:c>
      <x:c r="T1696" s="12" t="n">
        <x:f>MIN(S1696,MAX(0,'Inventory detail'!E250-0))</x:f>
        <x:v>2700</x:v>
      </x:c>
      <x:c r="U1696" s="12" t="n">
        <x:f>IF(O1696=1,J1696*K1696,0)</x:f>
        <x:v>0</x:v>
      </x:c>
      <x:c r="V1696" s="13" t="str">
        <x:f>IF(O1696=0,"",IF(H1696="","",MAX(H1696,Summary!$E$5)))</x:f>
      </x:c>
      <x:c r="W1696" s="12" t="n">
        <x:f>IF(Q1696="Baseline PO cost",U1696,0)</x:f>
        <x:v>0</x:v>
      </x:c>
      <x:c r="X1696" s="12" t="n">
        <x:f>IF(Q1696="Higher PO cost",U1696,0)</x:f>
        <x:v>0</x:v>
      </x:c>
      <x:c r="Y1696" s="12" t="n">
        <x:f>IF(Q1696="Unclassified",U1696,0)</x:f>
        <x:v>0</x:v>
      </x:c>
    </x:row>
    <x:row r="1697" ht="22" customHeight="1">
      <x:c r="A1697" s="2" t="str">
        <x:v>POUC</x:v>
      </x:c>
      <x:c r="B1697" s="2" t="str">
        <x:v>30</x:v>
      </x:c>
      <x:c r="C1697" s="2" t="str">
        <x:v>RMEN3</x:v>
      </x:c>
      <x:c r="D1697" s="2" t="str">
        <x:v>3003917</x:v>
      </x:c>
      <x:c r="E1697" s="2" t="str">
        <x:v>0</x:v>
      </x:c>
      <x:c r="F1697" s="2" t="str">
        <x:v>8</x:v>
      </x:c>
      <x:c r="G1697" s="10" t="n">
        <x:v>46105</x:v>
      </x:c>
      <x:c r="H1697" s="10" t="n">
        <x:v>46108</x:v>
      </x:c>
      <x:c r="I1697" s="7" t="n">
        <x:v>2000</x:v>
      </x:c>
      <x:c r="J1697" s="7" t="n">
        <x:v>2000</x:v>
      </x:c>
      <x:c r="K1697" s="7" t="n">
        <x:v>1</x:v>
      </x:c>
      <x:c r="L1697" s="8" t="n">
        <x:v>5.13</x:v>
      </x:c>
      <x:c r="M1697" s="9" t="n">
        <x:v>173.8</x:v>
      </x:c>
      <x:c r="N1697" s="2" t="str">
        <x:v>i</x:v>
      </x:c>
      <x:c r="O1697" s="2" t="n">
        <x:v>0</x:v>
      </x:c>
      <x:c r="P1697" s="2" t="n">
        <x:v>100</x:v>
      </x:c>
      <x:c r="Q1697" s="2" t="str">
        <x:v>Baseline PO cost</x:v>
      </x:c>
      <x:c r="R1697" s="2" t="str">
        <x:v>Received</x:v>
      </x:c>
      <x:c r="S1697" s="12" t="n">
        <x:f>IF(AND(ISNUMBER(G1697),G1697&gt;0,G1697&lt;=Summary!$E$5,I1697&gt;0),I1697*K1697,0)</x:f>
        <x:v>2000</x:v>
      </x:c>
      <x:c r="T1697" s="12" t="n">
        <x:f>MIN(S1697,MAX(0,'Inventory detail'!E492-0))</x:f>
        <x:v>2000</x:v>
      </x:c>
      <x:c r="U1697" s="12" t="n">
        <x:f>IF(O1697=1,J1697*K1697,0)</x:f>
        <x:v>0</x:v>
      </x:c>
      <x:c r="V1697" s="13" t="str">
        <x:f>IF(O1697=0,"",IF(H1697="","",MAX(H1697,Summary!$E$5)))</x:f>
      </x:c>
      <x:c r="W1697" s="12" t="n">
        <x:f>IF(Q1697="Baseline PO cost",U1697,0)</x:f>
        <x:v>0</x:v>
      </x:c>
      <x:c r="X1697" s="12" t="n">
        <x:f>IF(Q1697="Higher PO cost",U1697,0)</x:f>
        <x:v>0</x:v>
      </x:c>
      <x:c r="Y1697" s="12" t="n">
        <x:f>IF(Q1697="Unclassified",U1697,0)</x:f>
        <x:v>0</x:v>
      </x:c>
    </x:row>
    <x:row r="1698" ht="22" customHeight="1">
      <x:c r="A1698" s="2" t="str">
        <x:v>POUC</x:v>
      </x:c>
      <x:c r="B1698" s="2" t="str">
        <x:v>30</x:v>
      </x:c>
      <x:c r="C1698" s="2" t="str">
        <x:v>RMEN5</x:v>
      </x:c>
      <x:c r="D1698" s="2" t="str">
        <x:v>3003932</x:v>
      </x:c>
      <x:c r="E1698" s="2" t="str">
        <x:v>0</x:v>
      </x:c>
      <x:c r="F1698" s="2" t="str">
        <x:v>14</x:v>
      </x:c>
      <x:c r="G1698" s="10" t="n">
        <x:v>46209</x:v>
      </x:c>
      <x:c r="H1698" s="10" t="n">
        <x:v>46211</x:v>
      </x:c>
      <x:c r="I1698" s="7" t="n">
        <x:v>8000</x:v>
      </x:c>
      <x:c r="J1698" s="7" t="n">
        <x:v>8000</x:v>
      </x:c>
      <x:c r="K1698" s="7" t="n">
        <x:v>1</x:v>
      </x:c>
      <x:c r="L1698" s="8" t="n">
        <x:v>8.09</x:v>
      </x:c>
      <x:c r="M1698" s="9" t="n">
        <x:v>1097.6</x:v>
      </x:c>
      <x:c r="N1698" s="2" t="str">
        <x:v>i</x:v>
      </x:c>
      <x:c r="O1698" s="2" t="n">
        <x:v>0</x:v>
      </x:c>
      <x:c r="P1698" s="2" t="n">
        <x:v>100</x:v>
      </x:c>
      <x:c r="Q1698" s="2" t="str">
        <x:v>Baseline PO cost</x:v>
      </x:c>
      <x:c r="R1698" s="2" t="str">
        <x:v>Received</x:v>
      </x:c>
      <x:c r="S1698" s="12" t="n">
        <x:f>IF(AND(ISNUMBER(G1698),G1698&gt;0,G1698&lt;=Summary!$E$5,I1698&gt;0),I1698*K1698,0)</x:f>
        <x:v>8000</x:v>
      </x:c>
      <x:c r="T1698" s="12" t="n">
        <x:f>MIN(S1698,MAX(0,'Inventory detail'!E170-0))</x:f>
        <x:v>5100</x:v>
      </x:c>
      <x:c r="U1698" s="12" t="n">
        <x:f>IF(O1698=1,J1698*K1698,0)</x:f>
        <x:v>0</x:v>
      </x:c>
      <x:c r="V1698" s="13" t="str">
        <x:f>IF(O1698=0,"",IF(H1698="","",MAX(H1698,Summary!$E$5)))</x:f>
      </x:c>
      <x:c r="W1698" s="12" t="n">
        <x:f>IF(Q1698="Baseline PO cost",U1698,0)</x:f>
        <x:v>0</x:v>
      </x:c>
      <x:c r="X1698" s="12" t="n">
        <x:f>IF(Q1698="Higher PO cost",U1698,0)</x:f>
        <x:v>0</x:v>
      </x:c>
      <x:c r="Y1698" s="12" t="n">
        <x:f>IF(Q1698="Unclassified",U1698,0)</x:f>
        <x:v>0</x:v>
      </x:c>
    </x:row>
    <x:row r="1699" ht="22" customHeight="1">
      <x:c r="A1699" s="2" t="str">
        <x:v>POUC</x:v>
      </x:c>
      <x:c r="B1699" s="2" t="str">
        <x:v>30</x:v>
      </x:c>
      <x:c r="C1699" s="2" t="str">
        <x:v>RMEN5</x:v>
      </x:c>
      <x:c r="D1699" s="2" t="str">
        <x:v>3003917</x:v>
      </x:c>
      <x:c r="E1699" s="2" t="str">
        <x:v>0</x:v>
      </x:c>
      <x:c r="F1699" s="2" t="str">
        <x:v>11</x:v>
      </x:c>
      <x:c r="G1699" s="10" t="n">
        <x:v>46105</x:v>
      </x:c>
      <x:c r="H1699" s="10" t="n">
        <x:v>46108</x:v>
      </x:c>
      <x:c r="I1699" s="7" t="n">
        <x:v>3500</x:v>
      </x:c>
      <x:c r="J1699" s="7" t="n">
        <x:v>3500</x:v>
      </x:c>
      <x:c r="K1699" s="7" t="n">
        <x:v>1</x:v>
      </x:c>
      <x:c r="L1699" s="8" t="n">
        <x:v>8.09</x:v>
      </x:c>
      <x:c r="M1699" s="9" t="n">
        <x:v>480.2</x:v>
      </x:c>
      <x:c r="N1699" s="2" t="str">
        <x:v>i</x:v>
      </x:c>
      <x:c r="O1699" s="2" t="n">
        <x:v>0</x:v>
      </x:c>
      <x:c r="P1699" s="2" t="n">
        <x:v>100</x:v>
      </x:c>
      <x:c r="Q1699" s="2" t="str">
        <x:v>Baseline PO cost</x:v>
      </x:c>
      <x:c r="R1699" s="2" t="str">
        <x:v>Received</x:v>
      </x:c>
      <x:c r="S1699" s="12" t="n">
        <x:f>IF(AND(ISNUMBER(G1699),G1699&gt;0,G1699&lt;=Summary!$E$5,I1699&gt;0),I1699*K1699,0)</x:f>
        <x:v>3500</x:v>
      </x:c>
      <x:c r="T1699" s="12" t="n">
        <x:f>MIN(S1699,MAX(0,'Inventory detail'!E170-SUM(S1698:S1698)))</x:f>
        <x:v>0</x:v>
      </x:c>
      <x:c r="U1699" s="12" t="n">
        <x:f>IF(O1699=1,J1699*K1699,0)</x:f>
        <x:v>0</x:v>
      </x:c>
      <x:c r="V1699" s="13" t="str">
        <x:f>IF(O1699=0,"",IF(H1699="","",MAX(H1699,Summary!$E$5)))</x:f>
      </x:c>
      <x:c r="W1699" s="12" t="n">
        <x:f>IF(Q1699="Baseline PO cost",U1699,0)</x:f>
        <x:v>0</x:v>
      </x:c>
      <x:c r="X1699" s="12" t="n">
        <x:f>IF(Q1699="Higher PO cost",U1699,0)</x:f>
        <x:v>0</x:v>
      </x:c>
      <x:c r="Y1699" s="12" t="n">
        <x:f>IF(Q1699="Unclassified",U1699,0)</x:f>
        <x:v>0</x:v>
      </x:c>
    </x:row>
    <x:row r="1700" ht="22" customHeight="1">
      <x:c r="A1700" s="2" t="str">
        <x:v>POUC</x:v>
      </x:c>
      <x:c r="B1700" s="2" t="str">
        <x:v>30</x:v>
      </x:c>
      <x:c r="C1700" s="2" t="str">
        <x:v>RMEN5</x:v>
      </x:c>
      <x:c r="D1700" s="2" t="str">
        <x:v>3003913</x:v>
      </x:c>
      <x:c r="E1700" s="2" t="str">
        <x:v>0</x:v>
      </x:c>
      <x:c r="F1700" s="2" t="str">
        <x:v>7</x:v>
      </x:c>
      <x:c r="G1700" s="10" t="n">
        <x:v>46077</x:v>
      </x:c>
      <x:c r="H1700" s="10" t="n">
        <x:v>46080</x:v>
      </x:c>
      <x:c r="I1700" s="7" t="n">
        <x:v>1000</x:v>
      </x:c>
      <x:c r="J1700" s="7" t="n">
        <x:v>1000</x:v>
      </x:c>
      <x:c r="K1700" s="7" t="n">
        <x:v>1</x:v>
      </x:c>
      <x:c r="L1700" s="8" t="n">
        <x:v>8.09</x:v>
      </x:c>
      <x:c r="M1700" s="9" t="n">
        <x:v>137.2</x:v>
      </x:c>
      <x:c r="N1700" s="2" t="str">
        <x:v>i</x:v>
      </x:c>
      <x:c r="O1700" s="2" t="n">
        <x:v>0</x:v>
      </x:c>
      <x:c r="P1700" s="2" t="n">
        <x:v>100</x:v>
      </x:c>
      <x:c r="Q1700" s="2" t="str">
        <x:v>Baseline PO cost</x:v>
      </x:c>
      <x:c r="R1700" s="2" t="str">
        <x:v>Received</x:v>
      </x:c>
      <x:c r="S1700" s="12" t="n">
        <x:f>IF(AND(ISNUMBER(G1700),G1700&gt;0,G1700&lt;=Summary!$E$5,I1700&gt;0),I1700*K1700,0)</x:f>
        <x:v>1000</x:v>
      </x:c>
      <x:c r="T1700" s="12" t="n">
        <x:f>MIN(S1700,MAX(0,'Inventory detail'!E170-SUM(S1698:S1699)))</x:f>
        <x:v>0</x:v>
      </x:c>
      <x:c r="U1700" s="12" t="n">
        <x:f>IF(O1700=1,J1700*K1700,0)</x:f>
        <x:v>0</x:v>
      </x:c>
      <x:c r="V1700" s="13" t="str">
        <x:f>IF(O1700=0,"",IF(H1700="","",MAX(H1700,Summary!$E$5)))</x:f>
      </x:c>
      <x:c r="W1700" s="12" t="n">
        <x:f>IF(Q1700="Baseline PO cost",U1700,0)</x:f>
        <x:v>0</x:v>
      </x:c>
      <x:c r="X1700" s="12" t="n">
        <x:f>IF(Q1700="Higher PO cost",U1700,0)</x:f>
        <x:v>0</x:v>
      </x:c>
      <x:c r="Y1700" s="12" t="n">
        <x:f>IF(Q1700="Unclassified",U1700,0)</x:f>
        <x:v>0</x:v>
      </x:c>
    </x:row>
    <x:row r="1701" ht="22" customHeight="1">
      <x:c r="A1701" s="2" t="str">
        <x:v>POUC</x:v>
      </x:c>
      <x:c r="B1701" s="2" t="str">
        <x:v>30</x:v>
      </x:c>
      <x:c r="C1701" s="2" t="str">
        <x:v>RMEN5</x:v>
      </x:c>
      <x:c r="D1701" s="2" t="str">
        <x:v>3003961</x:v>
      </x:c>
      <x:c r="E1701" s="2" t="str">
        <x:v>0</x:v>
      </x:c>
      <x:c r="F1701" s="2" t="str">
        <x:v>17</x:v>
      </x:c>
      <x:c r="G1701" s="10"/>
      <x:c r="H1701" s="10" t="n">
        <x:v>46332</x:v>
      </x:c>
      <x:c r="I1701" s="7" t="n">
        <x:v>3000</x:v>
      </x:c>
      <x:c r="J1701" s="7" t="n">
        <x:v>3000</x:v>
      </x:c>
      <x:c r="K1701" s="7" t="n">
        <x:v>1</x:v>
      </x:c>
      <x:c r="L1701" s="8" t="n">
        <x:v>9.06</x:v>
      </x:c>
      <x:c r="M1701" s="9" t="n">
        <x:v>0</x:v>
      </x:c>
      <x:c r="N1701" s="2" t="str">
        <x:v>a</x:v>
      </x:c>
      <x:c r="O1701" s="2" t="n">
        <x:v>1</x:v>
      </x:c>
      <x:c r="P1701" s="2" t="n">
        <x:v>100</x:v>
      </x:c>
      <x:c r="Q1701" s="2" t="str">
        <x:v>Higher PO cost</x:v>
      </x:c>
      <x:c r="R1701" s="2" t="str">
        <x:v>Incoming active PO</x:v>
      </x:c>
      <x:c r="S1701" s="12" t="n">
        <x:f>IF(AND(ISNUMBER(G1701),G1701&gt;0,G1701&lt;=Summary!$E$5,I1701&gt;0),I1701*K1701,0)</x:f>
        <x:v>0</x:v>
      </x:c>
      <x:c r="T1701" s="12" t="n">
        <x:f>MIN(S1701,MAX(0,'Inventory detail'!E170-SUM(S1698:S1700)))</x:f>
        <x:v>0</x:v>
      </x:c>
      <x:c r="U1701" s="12" t="n">
        <x:f>IF(O1701=1,J1701*K1701,0)</x:f>
        <x:v>3000</x:v>
      </x:c>
      <x:c r="V1701" s="13" t="n">
        <x:f>IF(O1701=0,"",IF(H1701="","",MAX(H1701,Summary!$E$5)))</x:f>
        <x:v>46332</x:v>
      </x:c>
      <x:c r="W1701" s="12" t="n">
        <x:f>IF(Q1701="Baseline PO cost",U1701,0)</x:f>
        <x:v>0</x:v>
      </x:c>
      <x:c r="X1701" s="12" t="n">
        <x:f>IF(Q1701="Higher PO cost",U1701,0)</x:f>
        <x:v>3000</x:v>
      </x:c>
      <x:c r="Y1701" s="12" t="n">
        <x:f>IF(Q1701="Unclassified",U1701,0)</x:f>
        <x:v>0</x:v>
      </x:c>
    </x:row>
    <x:row r="1702" ht="22" customHeight="1">
      <x:c r="A1702" s="2" t="str">
        <x:v>POUC</x:v>
      </x:c>
      <x:c r="B1702" s="2" t="str">
        <x:v>30</x:v>
      </x:c>
      <x:c r="C1702" s="2" t="str">
        <x:v>RMEN5</x:v>
      </x:c>
      <x:c r="D1702" s="2" t="str">
        <x:v>3003948</x:v>
      </x:c>
      <x:c r="E1702" s="2" t="str">
        <x:v>0</x:v>
      </x:c>
      <x:c r="F1702" s="2" t="str">
        <x:v>14</x:v>
      </x:c>
      <x:c r="G1702" s="10"/>
      <x:c r="H1702" s="10" t="n">
        <x:v>46325</x:v>
      </x:c>
      <x:c r="I1702" s="7" t="n">
        <x:v>1500</x:v>
      </x:c>
      <x:c r="J1702" s="7" t="n">
        <x:v>1500</x:v>
      </x:c>
      <x:c r="K1702" s="7" t="n">
        <x:v>1</x:v>
      </x:c>
      <x:c r="L1702" s="8" t="n">
        <x:v>9.06</x:v>
      </x:c>
      <x:c r="M1702" s="9" t="n">
        <x:v>0</x:v>
      </x:c>
      <x:c r="N1702" s="2" t="str">
        <x:v>a</x:v>
      </x:c>
      <x:c r="O1702" s="2" t="n">
        <x:v>1</x:v>
      </x:c>
      <x:c r="P1702" s="2" t="n">
        <x:v>100</x:v>
      </x:c>
      <x:c r="Q1702" s="2" t="str">
        <x:v>Higher PO cost</x:v>
      </x:c>
      <x:c r="R1702" s="2" t="str">
        <x:v>Incoming active PO</x:v>
      </x:c>
      <x:c r="S1702" s="12" t="n">
        <x:f>IF(AND(ISNUMBER(G1702),G1702&gt;0,G1702&lt;=Summary!$E$5,I1702&gt;0),I1702*K1702,0)</x:f>
        <x:v>0</x:v>
      </x:c>
      <x:c r="T1702" s="12" t="n">
        <x:f>MIN(S1702,MAX(0,'Inventory detail'!E170-SUM(S1698:S1701)))</x:f>
        <x:v>0</x:v>
      </x:c>
      <x:c r="U1702" s="12" t="n">
        <x:f>IF(O1702=1,J1702*K1702,0)</x:f>
        <x:v>1500</x:v>
      </x:c>
      <x:c r="V1702" s="13" t="n">
        <x:f>IF(O1702=0,"",IF(H1702="","",MAX(H1702,Summary!$E$5)))</x:f>
        <x:v>46325</x:v>
      </x:c>
      <x:c r="W1702" s="12" t="n">
        <x:f>IF(Q1702="Baseline PO cost",U1702,0)</x:f>
        <x:v>0</x:v>
      </x:c>
      <x:c r="X1702" s="12" t="n">
        <x:f>IF(Q1702="Higher PO cost",U1702,0)</x:f>
        <x:v>1500</x:v>
      </x:c>
      <x:c r="Y1702" s="12" t="n">
        <x:f>IF(Q1702="Unclassified",U1702,0)</x:f>
        <x:v>0</x:v>
      </x:c>
    </x:row>
    <x:row r="1703" ht="22" customHeight="1">
      <x:c r="A1703" s="2" t="str">
        <x:v>POUC</x:v>
      </x:c>
      <x:c r="B1703" s="2" t="str">
        <x:v>30</x:v>
      </x:c>
      <x:c r="C1703" s="2" t="str">
        <x:v>RMEN7</x:v>
      </x:c>
      <x:c r="D1703" s="2" t="str">
        <x:v>3003932</x:v>
      </x:c>
      <x:c r="E1703" s="2" t="str">
        <x:v>0</x:v>
      </x:c>
      <x:c r="F1703" s="2" t="str">
        <x:v>21</x:v>
      </x:c>
      <x:c r="G1703" s="10" t="n">
        <x:v>46209</x:v>
      </x:c>
      <x:c r="H1703" s="10" t="n">
        <x:v>46211</x:v>
      </x:c>
      <x:c r="I1703" s="7" t="n">
        <x:v>1800</x:v>
      </x:c>
      <x:c r="J1703" s="7" t="n">
        <x:v>1800</x:v>
      </x:c>
      <x:c r="K1703" s="7" t="n">
        <x:v>1</x:v>
      </x:c>
      <x:c r="L1703" s="8" t="n">
        <x:v>11.01</x:v>
      </x:c>
      <x:c r="M1703" s="9" t="n">
        <x:v>336.06</x:v>
      </x:c>
      <x:c r="N1703" s="2" t="str">
        <x:v>i</x:v>
      </x:c>
      <x:c r="O1703" s="2" t="n">
        <x:v>0</x:v>
      </x:c>
      <x:c r="P1703" s="2" t="n">
        <x:v>100</x:v>
      </x:c>
      <x:c r="Q1703" s="2" t="str">
        <x:v>Baseline PO cost</x:v>
      </x:c>
      <x:c r="R1703" s="2" t="str">
        <x:v>Received</x:v>
      </x:c>
      <x:c r="S1703" s="12" t="n">
        <x:f>IF(AND(ISNUMBER(G1703),G1703&gt;0,G1703&lt;=Summary!$E$5,I1703&gt;0),I1703*K1703,0)</x:f>
        <x:v>1800</x:v>
      </x:c>
      <x:c r="T1703" s="12" t="n">
        <x:f>MIN(S1703,MAX(0,'Inventory detail'!E374-0))</x:f>
        <x:v>1000</x:v>
      </x:c>
      <x:c r="U1703" s="12" t="n">
        <x:f>IF(O1703=1,J1703*K1703,0)</x:f>
        <x:v>0</x:v>
      </x:c>
      <x:c r="V1703" s="13" t="str">
        <x:f>IF(O1703=0,"",IF(H1703="","",MAX(H1703,Summary!$E$5)))</x:f>
      </x:c>
      <x:c r="W1703" s="12" t="n">
        <x:f>IF(Q1703="Baseline PO cost",U1703,0)</x:f>
        <x:v>0</x:v>
      </x:c>
      <x:c r="X1703" s="12" t="n">
        <x:f>IF(Q1703="Higher PO cost",U1703,0)</x:f>
        <x:v>0</x:v>
      </x:c>
      <x:c r="Y1703" s="12" t="n">
        <x:f>IF(Q1703="Unclassified",U1703,0)</x:f>
        <x:v>0</x:v>
      </x:c>
    </x:row>
    <x:row r="1704" ht="22" customHeight="1">
      <x:c r="A1704" s="2" t="str">
        <x:v>POUC</x:v>
      </x:c>
      <x:c r="B1704" s="2" t="str">
        <x:v>30</x:v>
      </x:c>
      <x:c r="C1704" s="2" t="str">
        <x:v>RMEN7</x:v>
      </x:c>
      <x:c r="D1704" s="2" t="str">
        <x:v>3003917</x:v>
      </x:c>
      <x:c r="E1704" s="2" t="str">
        <x:v>0</x:v>
      </x:c>
      <x:c r="F1704" s="2" t="str">
        <x:v>17</x:v>
      </x:c>
      <x:c r="G1704" s="10" t="n">
        <x:v>46105</x:v>
      </x:c>
      <x:c r="H1704" s="10" t="n">
        <x:v>46108</x:v>
      </x:c>
      <x:c r="I1704" s="7" t="n">
        <x:v>1200</x:v>
      </x:c>
      <x:c r="J1704" s="7" t="n">
        <x:v>1200</x:v>
      </x:c>
      <x:c r="K1704" s="7" t="n">
        <x:v>1</x:v>
      </x:c>
      <x:c r="L1704" s="8" t="n">
        <x:v>11.01</x:v>
      </x:c>
      <x:c r="M1704" s="9" t="n">
        <x:v>224.04</x:v>
      </x:c>
      <x:c r="N1704" s="2" t="str">
        <x:v>i</x:v>
      </x:c>
      <x:c r="O1704" s="2" t="n">
        <x:v>0</x:v>
      </x:c>
      <x:c r="P1704" s="2" t="n">
        <x:v>100</x:v>
      </x:c>
      <x:c r="Q1704" s="2" t="str">
        <x:v>Baseline PO cost</x:v>
      </x:c>
      <x:c r="R1704" s="2" t="str">
        <x:v>Received</x:v>
      </x:c>
      <x:c r="S1704" s="12" t="n">
        <x:f>IF(AND(ISNUMBER(G1704),G1704&gt;0,G1704&lt;=Summary!$E$5,I1704&gt;0),I1704*K1704,0)</x:f>
        <x:v>1200</x:v>
      </x:c>
      <x:c r="T1704" s="12" t="n">
        <x:f>MIN(S1704,MAX(0,'Inventory detail'!E374-SUM(S1703:S1703)))</x:f>
        <x:v>0</x:v>
      </x:c>
      <x:c r="U1704" s="12" t="n">
        <x:f>IF(O1704=1,J1704*K1704,0)</x:f>
        <x:v>0</x:v>
      </x:c>
      <x:c r="V1704" s="13" t="str">
        <x:f>IF(O1704=0,"",IF(H1704="","",MAX(H1704,Summary!$E$5)))</x:f>
      </x:c>
      <x:c r="W1704" s="12" t="n">
        <x:f>IF(Q1704="Baseline PO cost",U1704,0)</x:f>
        <x:v>0</x:v>
      </x:c>
      <x:c r="X1704" s="12" t="n">
        <x:f>IF(Q1704="Higher PO cost",U1704,0)</x:f>
        <x:v>0</x:v>
      </x:c>
      <x:c r="Y1704" s="12" t="n">
        <x:f>IF(Q1704="Unclassified",U1704,0)</x:f>
        <x:v>0</x:v>
      </x:c>
    </x:row>
    <x:row r="1705" ht="22" customHeight="1">
      <x:c r="A1705" s="2" t="str">
        <x:v>POUC</x:v>
      </x:c>
      <x:c r="B1705" s="2" t="str">
        <x:v>30</x:v>
      </x:c>
      <x:c r="C1705" s="2" t="str">
        <x:v>RMEN7</x:v>
      </x:c>
      <x:c r="D1705" s="2" t="str">
        <x:v>3003961</x:v>
      </x:c>
      <x:c r="E1705" s="2" t="str">
        <x:v>0</x:v>
      </x:c>
      <x:c r="F1705" s="2" t="str">
        <x:v>22</x:v>
      </x:c>
      <x:c r="G1705" s="10"/>
      <x:c r="H1705" s="10" t="n">
        <x:v>46332</x:v>
      </x:c>
      <x:c r="I1705" s="7" t="n">
        <x:v>2400</x:v>
      </x:c>
      <x:c r="J1705" s="7" t="n">
        <x:v>2400</x:v>
      </x:c>
      <x:c r="K1705" s="7" t="n">
        <x:v>1</x:v>
      </x:c>
      <x:c r="L1705" s="8" t="n">
        <x:v>12.33</x:v>
      </x:c>
      <x:c r="M1705" s="9" t="n">
        <x:v>0</x:v>
      </x:c>
      <x:c r="N1705" s="2" t="str">
        <x:v>a</x:v>
      </x:c>
      <x:c r="O1705" s="2" t="n">
        <x:v>1</x:v>
      </x:c>
      <x:c r="P1705" s="2" t="n">
        <x:v>100</x:v>
      </x:c>
      <x:c r="Q1705" s="2" t="str">
        <x:v>Higher PO cost</x:v>
      </x:c>
      <x:c r="R1705" s="2" t="str">
        <x:v>Incoming active PO</x:v>
      </x:c>
      <x:c r="S1705" s="12" t="n">
        <x:f>IF(AND(ISNUMBER(G1705),G1705&gt;0,G1705&lt;=Summary!$E$5,I1705&gt;0),I1705*K1705,0)</x:f>
        <x:v>0</x:v>
      </x:c>
      <x:c r="T1705" s="12" t="n">
        <x:f>MIN(S1705,MAX(0,'Inventory detail'!E374-SUM(S1703:S1704)))</x:f>
        <x:v>0</x:v>
      </x:c>
      <x:c r="U1705" s="12" t="n">
        <x:f>IF(O1705=1,J1705*K1705,0)</x:f>
        <x:v>2400</x:v>
      </x:c>
      <x:c r="V1705" s="13" t="n">
        <x:f>IF(O1705=0,"",IF(H1705="","",MAX(H1705,Summary!$E$5)))</x:f>
        <x:v>46332</x:v>
      </x:c>
      <x:c r="W1705" s="12" t="n">
        <x:f>IF(Q1705="Baseline PO cost",U1705,0)</x:f>
        <x:v>0</x:v>
      </x:c>
      <x:c r="X1705" s="12" t="n">
        <x:f>IF(Q1705="Higher PO cost",U1705,0)</x:f>
        <x:v>2400</x:v>
      </x:c>
      <x:c r="Y1705" s="12" t="n">
        <x:f>IF(Q1705="Unclassified",U1705,0)</x:f>
        <x:v>0</x:v>
      </x:c>
    </x:row>
    <x:row r="1706" ht="22" customHeight="1">
      <x:c r="A1706" s="2" t="str">
        <x:v>POUC</x:v>
      </x:c>
      <x:c r="B1706" s="2" t="str">
        <x:v>30</x:v>
      </x:c>
      <x:c r="C1706" s="2" t="str">
        <x:v>SCH10</x:v>
      </x:c>
      <x:c r="D1706" s="2" t="str">
        <x:v>3003961</x:v>
      </x:c>
      <x:c r="E1706" s="2" t="str">
        <x:v>0</x:v>
      </x:c>
      <x:c r="F1706" s="2" t="str">
        <x:v>1</x:v>
      </x:c>
      <x:c r="G1706" s="10"/>
      <x:c r="H1706" s="10" t="n">
        <x:v>46332</x:v>
      </x:c>
      <x:c r="I1706" s="7" t="n">
        <x:v>15000</x:v>
      </x:c>
      <x:c r="J1706" s="7" t="n">
        <x:v>15000</x:v>
      </x:c>
      <x:c r="K1706" s="7" t="n">
        <x:v>1</x:v>
      </x:c>
      <x:c r="L1706" s="8" t="n">
        <x:v>0.94</x:v>
      </x:c>
      <x:c r="M1706" s="9" t="n">
        <x:v>0</x:v>
      </x:c>
      <x:c r="N1706" s="2" t="str">
        <x:v>a</x:v>
      </x:c>
      <x:c r="O1706" s="2" t="n">
        <x:v>1</x:v>
      </x:c>
      <x:c r="P1706" s="2" t="n">
        <x:v>100</x:v>
      </x:c>
      <x:c r="Q1706" s="2" t="str">
        <x:v>Higher PO cost</x:v>
      </x:c>
      <x:c r="R1706" s="2" t="str">
        <x:v>Incoming active PO</x:v>
      </x:c>
      <x:c r="S1706" s="12" t="n">
        <x:f>IF(AND(ISNUMBER(G1706),G1706&gt;0,G1706&lt;=Summary!$E$5,I1706&gt;0),I1706*K1706,0)</x:f>
        <x:v>0</x:v>
      </x:c>
      <x:c r="T1706" s="12" t="n">
        <x:f>MIN(S1706,MAX(0,'Inventory detail'!E322-0))</x:f>
        <x:v>0</x:v>
      </x:c>
      <x:c r="U1706" s="12" t="n">
        <x:f>IF(O1706=1,J1706*K1706,0)</x:f>
        <x:v>15000</x:v>
      </x:c>
      <x:c r="V1706" s="13" t="n">
        <x:f>IF(O1706=0,"",IF(H1706="","",MAX(H1706,Summary!$E$5)))</x:f>
        <x:v>46332</x:v>
      </x:c>
      <x:c r="W1706" s="12" t="n">
        <x:f>IF(Q1706="Baseline PO cost",U1706,0)</x:f>
        <x:v>0</x:v>
      </x:c>
      <x:c r="X1706" s="12" t="n">
        <x:f>IF(Q1706="Higher PO cost",U1706,0)</x:f>
        <x:v>15000</x:v>
      </x:c>
      <x:c r="Y1706" s="12" t="n">
        <x:f>IF(Q1706="Unclassified",U1706,0)</x:f>
        <x:v>0</x:v>
      </x:c>
    </x:row>
    <x:row r="1707" ht="22" customHeight="1">
      <x:c r="A1707" s="2" t="str">
        <x:v>POUC</x:v>
      </x:c>
      <x:c r="B1707" s="2" t="str">
        <x:v>30</x:v>
      </x:c>
      <x:c r="C1707" s="2" t="str">
        <x:v>SMEN10</x:v>
      </x:c>
      <x:c r="D1707" s="2" t="str">
        <x:v>3003932</x:v>
      </x:c>
      <x:c r="E1707" s="2" t="str">
        <x:v>0</x:v>
      </x:c>
      <x:c r="F1707" s="2" t="str">
        <x:v>23</x:v>
      </x:c>
      <x:c r="G1707" s="10" t="n">
        <x:v>46209</x:v>
      </x:c>
      <x:c r="H1707" s="10" t="n">
        <x:v>46211</x:v>
      </x:c>
      <x:c r="I1707" s="7" t="n">
        <x:v>4000</x:v>
      </x:c>
      <x:c r="J1707" s="7" t="n">
        <x:v>4000</x:v>
      </x:c>
      <x:c r="K1707" s="7" t="n">
        <x:v>1</x:v>
      </x:c>
      <x:c r="L1707" s="8" t="n">
        <x:v>16.42</x:v>
      </x:c>
      <x:c r="M1707" s="9" t="n">
        <x:v>1113.2</x:v>
      </x:c>
      <x:c r="N1707" s="2" t="str">
        <x:v>i</x:v>
      </x:c>
      <x:c r="O1707" s="2" t="n">
        <x:v>0</x:v>
      </x:c>
      <x:c r="P1707" s="2" t="n">
        <x:v>100</x:v>
      </x:c>
      <x:c r="Q1707" s="2" t="str">
        <x:v>Baseline PO cost</x:v>
      </x:c>
      <x:c r="R1707" s="2" t="str">
        <x:v>Received</x:v>
      </x:c>
      <x:c r="S1707" s="12" t="n">
        <x:f>IF(AND(ISNUMBER(G1707),G1707&gt;0,G1707&lt;=Summary!$E$5,I1707&gt;0),I1707*K1707,0)</x:f>
        <x:v>4000</x:v>
      </x:c>
      <x:c r="T1707" s="12" t="n">
        <x:f>MIN(S1707,MAX(0,'Inventory detail'!E358-0))</x:f>
        <x:v>4000</x:v>
      </x:c>
      <x:c r="U1707" s="12" t="n">
        <x:f>IF(O1707=1,J1707*K1707,0)</x:f>
        <x:v>0</x:v>
      </x:c>
      <x:c r="V1707" s="13" t="str">
        <x:f>IF(O1707=0,"",IF(H1707="","",MAX(H1707,Summary!$E$5)))</x:f>
      </x:c>
      <x:c r="W1707" s="12" t="n">
        <x:f>IF(Q1707="Baseline PO cost",U1707,0)</x:f>
        <x:v>0</x:v>
      </x:c>
      <x:c r="X1707" s="12" t="n">
        <x:f>IF(Q1707="Higher PO cost",U1707,0)</x:f>
        <x:v>0</x:v>
      </x:c>
      <x:c r="Y1707" s="12" t="n">
        <x:f>IF(Q1707="Unclassified",U1707,0)</x:f>
        <x:v>0</x:v>
      </x:c>
    </x:row>
    <x:row r="1708" ht="22" customHeight="1">
      <x:c r="A1708" s="2" t="str">
        <x:v>POUC</x:v>
      </x:c>
      <x:c r="B1708" s="2" t="str">
        <x:v>30</x:v>
      </x:c>
      <x:c r="C1708" s="2" t="str">
        <x:v>SMEN10</x:v>
      </x:c>
      <x:c r="D1708" s="2" t="str">
        <x:v>3003917</x:v>
      </x:c>
      <x:c r="E1708" s="2" t="str">
        <x:v>0</x:v>
      </x:c>
      <x:c r="F1708" s="2" t="str">
        <x:v>18</x:v>
      </x:c>
      <x:c r="G1708" s="10" t="n">
        <x:v>46105</x:v>
      </x:c>
      <x:c r="H1708" s="10" t="n">
        <x:v>46108</x:v>
      </x:c>
      <x:c r="I1708" s="7" t="n">
        <x:v>2000</x:v>
      </x:c>
      <x:c r="J1708" s="7" t="n">
        <x:v>2000</x:v>
      </x:c>
      <x:c r="K1708" s="7" t="n">
        <x:v>1</x:v>
      </x:c>
      <x:c r="L1708" s="8" t="n">
        <x:v>16.42</x:v>
      </x:c>
      <x:c r="M1708" s="9" t="n">
        <x:v>556.6</x:v>
      </x:c>
      <x:c r="N1708" s="2" t="str">
        <x:v>i</x:v>
      </x:c>
      <x:c r="O1708" s="2" t="n">
        <x:v>0</x:v>
      </x:c>
      <x:c r="P1708" s="2" t="n">
        <x:v>100</x:v>
      </x:c>
      <x:c r="Q1708" s="2" t="str">
        <x:v>Baseline PO cost</x:v>
      </x:c>
      <x:c r="R1708" s="2" t="str">
        <x:v>Received</x:v>
      </x:c>
      <x:c r="S1708" s="12" t="n">
        <x:f>IF(AND(ISNUMBER(G1708),G1708&gt;0,G1708&lt;=Summary!$E$5,I1708&gt;0),I1708*K1708,0)</x:f>
        <x:v>2000</x:v>
      </x:c>
      <x:c r="T1708" s="12" t="n">
        <x:f>MIN(S1708,MAX(0,'Inventory detail'!E358-SUM(S1707:S1707)))</x:f>
        <x:v>700</x:v>
      </x:c>
      <x:c r="U1708" s="12" t="n">
        <x:f>IF(O1708=1,J1708*K1708,0)</x:f>
        <x:v>0</x:v>
      </x:c>
      <x:c r="V1708" s="13" t="str">
        <x:f>IF(O1708=0,"",IF(H1708="","",MAX(H1708,Summary!$E$5)))</x:f>
      </x:c>
      <x:c r="W1708" s="12" t="n">
        <x:f>IF(Q1708="Baseline PO cost",U1708,0)</x:f>
        <x:v>0</x:v>
      </x:c>
      <x:c r="X1708" s="12" t="n">
        <x:f>IF(Q1708="Higher PO cost",U1708,0)</x:f>
        <x:v>0</x:v>
      </x:c>
      <x:c r="Y1708" s="12" t="n">
        <x:f>IF(Q1708="Unclassified",U1708,0)</x:f>
        <x:v>0</x:v>
      </x:c>
    </x:row>
    <x:row r="1709" ht="22" customHeight="1">
      <x:c r="A1709" s="2" t="str">
        <x:v>POUC</x:v>
      </x:c>
      <x:c r="B1709" s="2" t="str">
        <x:v>30</x:v>
      </x:c>
      <x:c r="C1709" s="2" t="str">
        <x:v>SMEN3</x:v>
      </x:c>
      <x:c r="D1709" s="2" t="str">
        <x:v>3003932</x:v>
      </x:c>
      <x:c r="E1709" s="2" t="str">
        <x:v>0</x:v>
      </x:c>
      <x:c r="F1709" s="2" t="str">
        <x:v>10</x:v>
      </x:c>
      <x:c r="G1709" s="10" t="n">
        <x:v>46209</x:v>
      </x:c>
      <x:c r="H1709" s="10" t="n">
        <x:v>46211</x:v>
      </x:c>
      <x:c r="I1709" s="7" t="n">
        <x:v>23000</x:v>
      </x:c>
      <x:c r="J1709" s="7" t="n">
        <x:v>23000</x:v>
      </x:c>
      <x:c r="K1709" s="7" t="n">
        <x:v>1</x:v>
      </x:c>
      <x:c r="L1709" s="8" t="n">
        <x:v>4.96</x:v>
      </x:c>
      <x:c r="M1709" s="9" t="n">
        <x:v>1932</x:v>
      </x:c>
      <x:c r="N1709" s="2" t="str">
        <x:v>i</x:v>
      </x:c>
      <x:c r="O1709" s="2" t="n">
        <x:v>0</x:v>
      </x:c>
      <x:c r="P1709" s="2" t="n">
        <x:v>100</x:v>
      </x:c>
      <x:c r="Q1709" s="2" t="str">
        <x:v>Baseline PO cost</x:v>
      </x:c>
      <x:c r="R1709" s="2" t="str">
        <x:v>Received</x:v>
      </x:c>
      <x:c r="S1709" s="12" t="n">
        <x:f>IF(AND(ISNUMBER(G1709),G1709&gt;0,G1709&lt;=Summary!$E$5,I1709&gt;0),I1709*K1709,0)</x:f>
        <x:v>23000</x:v>
      </x:c>
      <x:c r="T1709" s="12" t="n">
        <x:f>MIN(S1709,MAX(0,'Inventory detail'!E154-0))</x:f>
        <x:v>23000</x:v>
      </x:c>
      <x:c r="U1709" s="12" t="n">
        <x:f>IF(O1709=1,J1709*K1709,0)</x:f>
        <x:v>0</x:v>
      </x:c>
      <x:c r="V1709" s="13" t="str">
        <x:f>IF(O1709=0,"",IF(H1709="","",MAX(H1709,Summary!$E$5)))</x:f>
      </x:c>
      <x:c r="W1709" s="12" t="n">
        <x:f>IF(Q1709="Baseline PO cost",U1709,0)</x:f>
        <x:v>0</x:v>
      </x:c>
      <x:c r="X1709" s="12" t="n">
        <x:f>IF(Q1709="Higher PO cost",U1709,0)</x:f>
        <x:v>0</x:v>
      </x:c>
      <x:c r="Y1709" s="12" t="n">
        <x:f>IF(Q1709="Unclassified",U1709,0)</x:f>
        <x:v>0</x:v>
      </x:c>
    </x:row>
    <x:row r="1710" ht="22" customHeight="1">
      <x:c r="A1710" s="2" t="str">
        <x:v>POUC</x:v>
      </x:c>
      <x:c r="B1710" s="2" t="str">
        <x:v>30</x:v>
      </x:c>
      <x:c r="C1710" s="2" t="str">
        <x:v>SMEN3</x:v>
      </x:c>
      <x:c r="D1710" s="2" t="str">
        <x:v>3003917</x:v>
      </x:c>
      <x:c r="E1710" s="2" t="str">
        <x:v>0</x:v>
      </x:c>
      <x:c r="F1710" s="2" t="str">
        <x:v>7</x:v>
      </x:c>
      <x:c r="G1710" s="10" t="n">
        <x:v>46105</x:v>
      </x:c>
      <x:c r="H1710" s="10" t="n">
        <x:v>46108</x:v>
      </x:c>
      <x:c r="I1710" s="7" t="n">
        <x:v>6000</x:v>
      </x:c>
      <x:c r="J1710" s="7" t="n">
        <x:v>6000</x:v>
      </x:c>
      <x:c r="K1710" s="7" t="n">
        <x:v>1</x:v>
      </x:c>
      <x:c r="L1710" s="8" t="n">
        <x:v>4.96</x:v>
      </x:c>
      <x:c r="M1710" s="9" t="n">
        <x:v>504</x:v>
      </x:c>
      <x:c r="N1710" s="2" t="str">
        <x:v>i</x:v>
      </x:c>
      <x:c r="O1710" s="2" t="n">
        <x:v>0</x:v>
      </x:c>
      <x:c r="P1710" s="2" t="n">
        <x:v>100</x:v>
      </x:c>
      <x:c r="Q1710" s="2" t="str">
        <x:v>Baseline PO cost</x:v>
      </x:c>
      <x:c r="R1710" s="2" t="str">
        <x:v>Received</x:v>
      </x:c>
      <x:c r="S1710" s="12" t="n">
        <x:f>IF(AND(ISNUMBER(G1710),G1710&gt;0,G1710&lt;=Summary!$E$5,I1710&gt;0),I1710*K1710,0)</x:f>
        <x:v>6000</x:v>
      </x:c>
      <x:c r="T1710" s="12" t="n">
        <x:f>MIN(S1710,MAX(0,'Inventory detail'!E154-SUM(S1709:S1709)))</x:f>
        <x:v>1600</x:v>
      </x:c>
      <x:c r="U1710" s="12" t="n">
        <x:f>IF(O1710=1,J1710*K1710,0)</x:f>
        <x:v>0</x:v>
      </x:c>
      <x:c r="V1710" s="13" t="str">
        <x:f>IF(O1710=0,"",IF(H1710="","",MAX(H1710,Summary!$E$5)))</x:f>
      </x:c>
      <x:c r="W1710" s="12" t="n">
        <x:f>IF(Q1710="Baseline PO cost",U1710,0)</x:f>
        <x:v>0</x:v>
      </x:c>
      <x:c r="X1710" s="12" t="n">
        <x:f>IF(Q1710="Higher PO cost",U1710,0)</x:f>
        <x:v>0</x:v>
      </x:c>
      <x:c r="Y1710" s="12" t="n">
        <x:f>IF(Q1710="Unclassified",U1710,0)</x:f>
        <x:v>0</x:v>
      </x:c>
    </x:row>
    <x:row r="1711" ht="22" customHeight="1">
      <x:c r="A1711" s="2" t="str">
        <x:v>POUC</x:v>
      </x:c>
      <x:c r="B1711" s="2" t="str">
        <x:v>30</x:v>
      </x:c>
      <x:c r="C1711" s="2" t="str">
        <x:v>SMEN3</x:v>
      </x:c>
      <x:c r="D1711" s="2" t="str">
        <x:v>3003913</x:v>
      </x:c>
      <x:c r="E1711" s="2" t="str">
        <x:v>0</x:v>
      </x:c>
      <x:c r="F1711" s="2" t="str">
        <x:v>6</x:v>
      </x:c>
      <x:c r="G1711" s="10" t="n">
        <x:v>46077</x:v>
      </x:c>
      <x:c r="H1711" s="10" t="n">
        <x:v>46080</x:v>
      </x:c>
      <x:c r="I1711" s="7" t="n">
        <x:v>3000</x:v>
      </x:c>
      <x:c r="J1711" s="7" t="n">
        <x:v>3000</x:v>
      </x:c>
      <x:c r="K1711" s="7" t="n">
        <x:v>1</x:v>
      </x:c>
      <x:c r="L1711" s="8" t="n">
        <x:v>4.96</x:v>
      </x:c>
      <x:c r="M1711" s="9" t="n">
        <x:v>252</x:v>
      </x:c>
      <x:c r="N1711" s="2" t="str">
        <x:v>i</x:v>
      </x:c>
      <x:c r="O1711" s="2" t="n">
        <x:v>0</x:v>
      </x:c>
      <x:c r="P1711" s="2" t="n">
        <x:v>100</x:v>
      </x:c>
      <x:c r="Q1711" s="2" t="str">
        <x:v>Baseline PO cost</x:v>
      </x:c>
      <x:c r="R1711" s="2" t="str">
        <x:v>Received</x:v>
      </x:c>
      <x:c r="S1711" s="12" t="n">
        <x:f>IF(AND(ISNUMBER(G1711),G1711&gt;0,G1711&lt;=Summary!$E$5,I1711&gt;0),I1711*K1711,0)</x:f>
        <x:v>3000</x:v>
      </x:c>
      <x:c r="T1711" s="12" t="n">
        <x:f>MIN(S1711,MAX(0,'Inventory detail'!E154-SUM(S1709:S1710)))</x:f>
        <x:v>0</x:v>
      </x:c>
      <x:c r="U1711" s="12" t="n">
        <x:f>IF(O1711=1,J1711*K1711,0)</x:f>
        <x:v>0</x:v>
      </x:c>
      <x:c r="V1711" s="13" t="str">
        <x:f>IF(O1711=0,"",IF(H1711="","",MAX(H1711,Summary!$E$5)))</x:f>
      </x:c>
      <x:c r="W1711" s="12" t="n">
        <x:f>IF(Q1711="Baseline PO cost",U1711,0)</x:f>
        <x:v>0</x:v>
      </x:c>
      <x:c r="X1711" s="12" t="n">
        <x:f>IF(Q1711="Higher PO cost",U1711,0)</x:f>
        <x:v>0</x:v>
      </x:c>
      <x:c r="Y1711" s="12" t="n">
        <x:f>IF(Q1711="Unclassified",U1711,0)</x:f>
        <x:v>0</x:v>
      </x:c>
    </x:row>
    <x:row r="1712" ht="22" customHeight="1">
      <x:c r="A1712" s="2" t="str">
        <x:v>POUC</x:v>
      </x:c>
      <x:c r="B1712" s="2" t="str">
        <x:v>30</x:v>
      </x:c>
      <x:c r="C1712" s="2" t="str">
        <x:v>SMEN3</x:v>
      </x:c>
      <x:c r="D1712" s="2" t="str">
        <x:v>3003948</x:v>
      </x:c>
      <x:c r="E1712" s="2" t="str">
        <x:v>0</x:v>
      </x:c>
      <x:c r="F1712" s="2" t="str">
        <x:v>11</x:v>
      </x:c>
      <x:c r="G1712" s="10"/>
      <x:c r="H1712" s="10" t="n">
        <x:v>46325</x:v>
      </x:c>
      <x:c r="I1712" s="7" t="n">
        <x:v>5000</x:v>
      </x:c>
      <x:c r="J1712" s="7" t="n">
        <x:v>5000</x:v>
      </x:c>
      <x:c r="K1712" s="7" t="n">
        <x:v>1</x:v>
      </x:c>
      <x:c r="L1712" s="8" t="n">
        <x:v>5.56</x:v>
      </x:c>
      <x:c r="M1712" s="9" t="n">
        <x:v>0</x:v>
      </x:c>
      <x:c r="N1712" s="2" t="str">
        <x:v>a</x:v>
      </x:c>
      <x:c r="O1712" s="2" t="n">
        <x:v>1</x:v>
      </x:c>
      <x:c r="P1712" s="2" t="n">
        <x:v>100</x:v>
      </x:c>
      <x:c r="Q1712" s="2" t="str">
        <x:v>Higher PO cost</x:v>
      </x:c>
      <x:c r="R1712" s="2" t="str">
        <x:v>Incoming active PO</x:v>
      </x:c>
      <x:c r="S1712" s="12" t="n">
        <x:f>IF(AND(ISNUMBER(G1712),G1712&gt;0,G1712&lt;=Summary!$E$5,I1712&gt;0),I1712*K1712,0)</x:f>
        <x:v>0</x:v>
      </x:c>
      <x:c r="T1712" s="12" t="n">
        <x:f>MIN(S1712,MAX(0,'Inventory detail'!E154-SUM(S1709:S1711)))</x:f>
        <x:v>0</x:v>
      </x:c>
      <x:c r="U1712" s="12" t="n">
        <x:f>IF(O1712=1,J1712*K1712,0)</x:f>
        <x:v>5000</x:v>
      </x:c>
      <x:c r="V1712" s="13" t="n">
        <x:f>IF(O1712=0,"",IF(H1712="","",MAX(H1712,Summary!$E$5)))</x:f>
        <x:v>46325</x:v>
      </x:c>
      <x:c r="W1712" s="12" t="n">
        <x:f>IF(Q1712="Baseline PO cost",U1712,0)</x:f>
        <x:v>0</x:v>
      </x:c>
      <x:c r="X1712" s="12" t="n">
        <x:f>IF(Q1712="Higher PO cost",U1712,0)</x:f>
        <x:v>5000</x:v>
      </x:c>
      <x:c r="Y1712" s="12" t="n">
        <x:f>IF(Q1712="Unclassified",U1712,0)</x:f>
        <x:v>0</x:v>
      </x:c>
    </x:row>
    <x:row r="1713" ht="22" customHeight="1">
      <x:c r="A1713" s="2" t="str">
        <x:v>POUC</x:v>
      </x:c>
      <x:c r="B1713" s="2" t="str">
        <x:v>30</x:v>
      </x:c>
      <x:c r="C1713" s="2" t="str">
        <x:v>SMEN5</x:v>
      </x:c>
      <x:c r="D1713" s="2" t="str">
        <x:v>3003932</x:v>
      </x:c>
      <x:c r="E1713" s="2" t="str">
        <x:v>0</x:v>
      </x:c>
      <x:c r="F1713" s="2" t="str">
        <x:v>13</x:v>
      </x:c>
      <x:c r="G1713" s="10" t="n">
        <x:v>46209</x:v>
      </x:c>
      <x:c r="H1713" s="10" t="n">
        <x:v>46211</x:v>
      </x:c>
      <x:c r="I1713" s="7" t="n">
        <x:v>5000</x:v>
      </x:c>
      <x:c r="J1713" s="7" t="n">
        <x:v>5000</x:v>
      </x:c>
      <x:c r="K1713" s="7" t="n">
        <x:v>1</x:v>
      </x:c>
      <x:c r="L1713" s="8" t="n">
        <x:v>7.79</x:v>
      </x:c>
      <x:c r="M1713" s="9" t="n">
        <x:v>660</x:v>
      </x:c>
      <x:c r="N1713" s="2" t="str">
        <x:v>i</x:v>
      </x:c>
      <x:c r="O1713" s="2" t="n">
        <x:v>0</x:v>
      </x:c>
      <x:c r="P1713" s="2" t="n">
        <x:v>100</x:v>
      </x:c>
      <x:c r="Q1713" s="2" t="str">
        <x:v>Baseline PO cost</x:v>
      </x:c>
      <x:c r="R1713" s="2" t="str">
        <x:v>Received</x:v>
      </x:c>
      <x:c r="S1713" s="12" t="n">
        <x:f>IF(AND(ISNUMBER(G1713),G1713&gt;0,G1713&lt;=Summary!$E$5,I1713&gt;0),I1713*K1713,0)</x:f>
        <x:v>5000</x:v>
      </x:c>
      <x:c r="T1713" s="12" t="n">
        <x:f>MIN(S1713,MAX(0,'Inventory detail'!E259-0))</x:f>
        <x:v>5000</x:v>
      </x:c>
      <x:c r="U1713" s="12" t="n">
        <x:f>IF(O1713=1,J1713*K1713,0)</x:f>
        <x:v>0</x:v>
      </x:c>
      <x:c r="V1713" s="13" t="str">
        <x:f>IF(O1713=0,"",IF(H1713="","",MAX(H1713,Summary!$E$5)))</x:f>
      </x:c>
      <x:c r="W1713" s="12" t="n">
        <x:f>IF(Q1713="Baseline PO cost",U1713,0)</x:f>
        <x:v>0</x:v>
      </x:c>
      <x:c r="X1713" s="12" t="n">
        <x:f>IF(Q1713="Higher PO cost",U1713,0)</x:f>
        <x:v>0</x:v>
      </x:c>
      <x:c r="Y1713" s="12" t="n">
        <x:f>IF(Q1713="Unclassified",U1713,0)</x:f>
        <x:v>0</x:v>
      </x:c>
    </x:row>
    <x:row r="1714" ht="22" customHeight="1">
      <x:c r="A1714" s="2" t="str">
        <x:v>POUC</x:v>
      </x:c>
      <x:c r="B1714" s="2" t="str">
        <x:v>30</x:v>
      </x:c>
      <x:c r="C1714" s="2" t="str">
        <x:v>SMEN5</x:v>
      </x:c>
      <x:c r="D1714" s="2" t="str">
        <x:v>3003917</x:v>
      </x:c>
      <x:c r="E1714" s="2" t="str">
        <x:v>0</x:v>
      </x:c>
      <x:c r="F1714" s="2" t="str">
        <x:v>10</x:v>
      </x:c>
      <x:c r="G1714" s="10" t="n">
        <x:v>46105</x:v>
      </x:c>
      <x:c r="H1714" s="10" t="n">
        <x:v>46108</x:v>
      </x:c>
      <x:c r="I1714" s="7" t="n">
        <x:v>2500</x:v>
      </x:c>
      <x:c r="J1714" s="7" t="n">
        <x:v>2500</x:v>
      </x:c>
      <x:c r="K1714" s="7" t="n">
        <x:v>1</x:v>
      </x:c>
      <x:c r="L1714" s="8" t="n">
        <x:v>7.79</x:v>
      </x:c>
      <x:c r="M1714" s="9" t="n">
        <x:v>330</x:v>
      </x:c>
      <x:c r="N1714" s="2" t="str">
        <x:v>i</x:v>
      </x:c>
      <x:c r="O1714" s="2" t="n">
        <x:v>0</x:v>
      </x:c>
      <x:c r="P1714" s="2" t="n">
        <x:v>100</x:v>
      </x:c>
      <x:c r="Q1714" s="2" t="str">
        <x:v>Baseline PO cost</x:v>
      </x:c>
      <x:c r="R1714" s="2" t="str">
        <x:v>Received</x:v>
      </x:c>
      <x:c r="S1714" s="12" t="n">
        <x:f>IF(AND(ISNUMBER(G1714),G1714&gt;0,G1714&lt;=Summary!$E$5,I1714&gt;0),I1714*K1714,0)</x:f>
        <x:v>2500</x:v>
      </x:c>
      <x:c r="T1714" s="12" t="n">
        <x:f>MIN(S1714,MAX(0,'Inventory detail'!E259-SUM(S1713:S1713)))</x:f>
        <x:v>600</x:v>
      </x:c>
      <x:c r="U1714" s="12" t="n">
        <x:f>IF(O1714=1,J1714*K1714,0)</x:f>
        <x:v>0</x:v>
      </x:c>
      <x:c r="V1714" s="13" t="str">
        <x:f>IF(O1714=0,"",IF(H1714="","",MAX(H1714,Summary!$E$5)))</x:f>
      </x:c>
      <x:c r="W1714" s="12" t="n">
        <x:f>IF(Q1714="Baseline PO cost",U1714,0)</x:f>
        <x:v>0</x:v>
      </x:c>
      <x:c r="X1714" s="12" t="n">
        <x:f>IF(Q1714="Higher PO cost",U1714,0)</x:f>
        <x:v>0</x:v>
      </x:c>
      <x:c r="Y1714" s="12" t="n">
        <x:f>IF(Q1714="Unclassified",U1714,0)</x:f>
        <x:v>0</x:v>
      </x:c>
    </x:row>
    <x:row r="1715" ht="22" customHeight="1">
      <x:c r="A1715" s="2" t="str">
        <x:v>POUC</x:v>
      </x:c>
      <x:c r="B1715" s="2" t="str">
        <x:v>30</x:v>
      </x:c>
      <x:c r="C1715" s="2" t="str">
        <x:v>SMEN5</x:v>
      </x:c>
      <x:c r="D1715" s="2" t="str">
        <x:v>3003961</x:v>
      </x:c>
      <x:c r="E1715" s="2" t="str">
        <x:v>0</x:v>
      </x:c>
      <x:c r="F1715" s="2" t="str">
        <x:v>16</x:v>
      </x:c>
      <x:c r="G1715" s="10"/>
      <x:c r="H1715" s="10" t="n">
        <x:v>46332</x:v>
      </x:c>
      <x:c r="I1715" s="7" t="n">
        <x:v>1000</x:v>
      </x:c>
      <x:c r="J1715" s="7" t="n">
        <x:v>1000</x:v>
      </x:c>
      <x:c r="K1715" s="7" t="n">
        <x:v>1</x:v>
      </x:c>
      <x:c r="L1715" s="8" t="n">
        <x:v>8.72</x:v>
      </x:c>
      <x:c r="M1715" s="9" t="n">
        <x:v>0</x:v>
      </x:c>
      <x:c r="N1715" s="2" t="str">
        <x:v>a</x:v>
      </x:c>
      <x:c r="O1715" s="2" t="n">
        <x:v>1</x:v>
      </x:c>
      <x:c r="P1715" s="2" t="n">
        <x:v>100</x:v>
      </x:c>
      <x:c r="Q1715" s="2" t="str">
        <x:v>Higher PO cost</x:v>
      </x:c>
      <x:c r="R1715" s="2" t="str">
        <x:v>Incoming active PO</x:v>
      </x:c>
      <x:c r="S1715" s="12" t="n">
        <x:f>IF(AND(ISNUMBER(G1715),G1715&gt;0,G1715&lt;=Summary!$E$5,I1715&gt;0),I1715*K1715,0)</x:f>
        <x:v>0</x:v>
      </x:c>
      <x:c r="T1715" s="12" t="n">
        <x:f>MIN(S1715,MAX(0,'Inventory detail'!E259-SUM(S1713:S1714)))</x:f>
        <x:v>0</x:v>
      </x:c>
      <x:c r="U1715" s="12" t="n">
        <x:f>IF(O1715=1,J1715*K1715,0)</x:f>
        <x:v>1000</x:v>
      </x:c>
      <x:c r="V1715" s="13" t="n">
        <x:f>IF(O1715=0,"",IF(H1715="","",MAX(H1715,Summary!$E$5)))</x:f>
        <x:v>46332</x:v>
      </x:c>
      <x:c r="W1715" s="12" t="n">
        <x:f>IF(Q1715="Baseline PO cost",U1715,0)</x:f>
        <x:v>0</x:v>
      </x:c>
      <x:c r="X1715" s="12" t="n">
        <x:f>IF(Q1715="Higher PO cost",U1715,0)</x:f>
        <x:v>1000</x:v>
      </x:c>
      <x:c r="Y1715" s="12" t="n">
        <x:f>IF(Q1715="Unclassified",U1715,0)</x:f>
        <x:v>0</x:v>
      </x:c>
    </x:row>
    <x:row r="1716" ht="22" customHeight="1">
      <x:c r="A1716" s="2" t="str">
        <x:v>POUC</x:v>
      </x:c>
      <x:c r="B1716" s="2" t="str">
        <x:v>30</x:v>
      </x:c>
      <x:c r="C1716" s="2" t="str">
        <x:v>SMEN5</x:v>
      </x:c>
      <x:c r="D1716" s="2" t="str">
        <x:v>3003948</x:v>
      </x:c>
      <x:c r="E1716" s="2" t="str">
        <x:v>0</x:v>
      </x:c>
      <x:c r="F1716" s="2" t="str">
        <x:v>13</x:v>
      </x:c>
      <x:c r="G1716" s="10"/>
      <x:c r="H1716" s="10" t="n">
        <x:v>46325</x:v>
      </x:c>
      <x:c r="I1716" s="7" t="n">
        <x:v>2500</x:v>
      </x:c>
      <x:c r="J1716" s="7" t="n">
        <x:v>2500</x:v>
      </x:c>
      <x:c r="K1716" s="7" t="n">
        <x:v>1</x:v>
      </x:c>
      <x:c r="L1716" s="8" t="n">
        <x:v>8.72</x:v>
      </x:c>
      <x:c r="M1716" s="9" t="n">
        <x:v>0</x:v>
      </x:c>
      <x:c r="N1716" s="2" t="str">
        <x:v>a</x:v>
      </x:c>
      <x:c r="O1716" s="2" t="n">
        <x:v>1</x:v>
      </x:c>
      <x:c r="P1716" s="2" t="n">
        <x:v>100</x:v>
      </x:c>
      <x:c r="Q1716" s="2" t="str">
        <x:v>Higher PO cost</x:v>
      </x:c>
      <x:c r="R1716" s="2" t="str">
        <x:v>Incoming active PO</x:v>
      </x:c>
      <x:c r="S1716" s="12" t="n">
        <x:f>IF(AND(ISNUMBER(G1716),G1716&gt;0,G1716&lt;=Summary!$E$5,I1716&gt;0),I1716*K1716,0)</x:f>
        <x:v>0</x:v>
      </x:c>
      <x:c r="T1716" s="12" t="n">
        <x:f>MIN(S1716,MAX(0,'Inventory detail'!E259-SUM(S1713:S1715)))</x:f>
        <x:v>0</x:v>
      </x:c>
      <x:c r="U1716" s="12" t="n">
        <x:f>IF(O1716=1,J1716*K1716,0)</x:f>
        <x:v>2500</x:v>
      </x:c>
      <x:c r="V1716" s="13" t="n">
        <x:f>IF(O1716=0,"",IF(H1716="","",MAX(H1716,Summary!$E$5)))</x:f>
        <x:v>46325</x:v>
      </x:c>
      <x:c r="W1716" s="12" t="n">
        <x:f>IF(Q1716="Baseline PO cost",U1716,0)</x:f>
        <x:v>0</x:v>
      </x:c>
      <x:c r="X1716" s="12" t="n">
        <x:f>IF(Q1716="Higher PO cost",U1716,0)</x:f>
        <x:v>2500</x:v>
      </x:c>
      <x:c r="Y1716" s="12" t="n">
        <x:f>IF(Q1716="Unclassified",U1716,0)</x:f>
        <x:v>0</x:v>
      </x:c>
    </x:row>
    <x:row r="1717" ht="22" customHeight="1">
      <x:c r="A1717" s="2" t="str">
        <x:v>POUC</x:v>
      </x:c>
      <x:c r="B1717" s="2" t="str">
        <x:v>30</x:v>
      </x:c>
      <x:c r="C1717" s="2" t="str">
        <x:v>SMEN7</x:v>
      </x:c>
      <x:c r="D1717" s="2" t="str">
        <x:v>3003932</x:v>
      </x:c>
      <x:c r="E1717" s="2" t="str">
        <x:v>0</x:v>
      </x:c>
      <x:c r="F1717" s="2" t="str">
        <x:v>20</x:v>
      </x:c>
      <x:c r="G1717" s="10" t="n">
        <x:v>46209</x:v>
      </x:c>
      <x:c r="H1717" s="10" t="n">
        <x:v>46211</x:v>
      </x:c>
      <x:c r="I1717" s="7" t="n">
        <x:v>800</x:v>
      </x:c>
      <x:c r="J1717" s="7" t="n">
        <x:v>800</x:v>
      </x:c>
      <x:c r="K1717" s="7" t="n">
        <x:v>1</x:v>
      </x:c>
      <x:c r="L1717" s="8" t="n">
        <x:v>10.64</x:v>
      </x:c>
      <x:c r="M1717" s="9" t="n">
        <x:v>144.32</x:v>
      </x:c>
      <x:c r="N1717" s="2" t="str">
        <x:v>i</x:v>
      </x:c>
      <x:c r="O1717" s="2" t="n">
        <x:v>0</x:v>
      </x:c>
      <x:c r="P1717" s="2" t="n">
        <x:v>100</x:v>
      </x:c>
      <x:c r="Q1717" s="2" t="str">
        <x:v>Baseline PO cost</x:v>
      </x:c>
      <x:c r="R1717" s="2" t="str">
        <x:v>Received</x:v>
      </x:c>
      <x:c r="S1717" s="12" t="n">
        <x:f>IF(AND(ISNUMBER(G1717),G1717&gt;0,G1717&lt;=Summary!$E$5,I1717&gt;0),I1717*K1717,0)</x:f>
        <x:v>800</x:v>
      </x:c>
      <x:c r="T1717" s="12" t="n">
        <x:f>MIN(S1717,MAX(0,'Inventory detail'!E328-0))</x:f>
        <x:v>800</x:v>
      </x:c>
      <x:c r="U1717" s="12" t="n">
        <x:f>IF(O1717=1,J1717*K1717,0)</x:f>
        <x:v>0</x:v>
      </x:c>
      <x:c r="V1717" s="13" t="str">
        <x:f>IF(O1717=0,"",IF(H1717="","",MAX(H1717,Summary!$E$5)))</x:f>
      </x:c>
      <x:c r="W1717" s="12" t="n">
        <x:f>IF(Q1717="Baseline PO cost",U1717,0)</x:f>
        <x:v>0</x:v>
      </x:c>
      <x:c r="X1717" s="12" t="n">
        <x:f>IF(Q1717="Higher PO cost",U1717,0)</x:f>
        <x:v>0</x:v>
      </x:c>
      <x:c r="Y1717" s="12" t="n">
        <x:f>IF(Q1717="Unclassified",U1717,0)</x:f>
        <x:v>0</x:v>
      </x:c>
    </x:row>
    <x:row r="1718" ht="22" customHeight="1">
      <x:c r="A1718" s="2" t="str">
        <x:v>POUC</x:v>
      </x:c>
      <x:c r="B1718" s="2" t="str">
        <x:v>30</x:v>
      </x:c>
      <x:c r="C1718" s="2" t="str">
        <x:v>SMEN7</x:v>
      </x:c>
      <x:c r="D1718" s="2" t="str">
        <x:v>3003917</x:v>
      </x:c>
      <x:c r="E1718" s="2" t="str">
        <x:v>0</x:v>
      </x:c>
      <x:c r="F1718" s="2" t="str">
        <x:v>16</x:v>
      </x:c>
      <x:c r="G1718" s="10" t="n">
        <x:v>46105</x:v>
      </x:c>
      <x:c r="H1718" s="10" t="n">
        <x:v>46108</x:v>
      </x:c>
      <x:c r="I1718" s="7" t="n">
        <x:v>1200</x:v>
      </x:c>
      <x:c r="J1718" s="7" t="n">
        <x:v>1200</x:v>
      </x:c>
      <x:c r="K1718" s="7" t="n">
        <x:v>1</x:v>
      </x:c>
      <x:c r="L1718" s="8" t="n">
        <x:v>10.64</x:v>
      </x:c>
      <x:c r="M1718" s="9" t="n">
        <x:v>216.48</x:v>
      </x:c>
      <x:c r="N1718" s="2" t="str">
        <x:v>i</x:v>
      </x:c>
      <x:c r="O1718" s="2" t="n">
        <x:v>0</x:v>
      </x:c>
      <x:c r="P1718" s="2" t="n">
        <x:v>100</x:v>
      </x:c>
      <x:c r="Q1718" s="2" t="str">
        <x:v>Baseline PO cost</x:v>
      </x:c>
      <x:c r="R1718" s="2" t="str">
        <x:v>Received</x:v>
      </x:c>
      <x:c r="S1718" s="12" t="n">
        <x:f>IF(AND(ISNUMBER(G1718),G1718&gt;0,G1718&lt;=Summary!$E$5,I1718&gt;0),I1718*K1718,0)</x:f>
        <x:v>1200</x:v>
      </x:c>
      <x:c r="T1718" s="12" t="n">
        <x:f>MIN(S1718,MAX(0,'Inventory detail'!E328-SUM(S1717:S1717)))</x:f>
        <x:v>700</x:v>
      </x:c>
      <x:c r="U1718" s="12" t="n">
        <x:f>IF(O1718=1,J1718*K1718,0)</x:f>
        <x:v>0</x:v>
      </x:c>
      <x:c r="V1718" s="13" t="str">
        <x:f>IF(O1718=0,"",IF(H1718="","",MAX(H1718,Summary!$E$5)))</x:f>
      </x:c>
      <x:c r="W1718" s="12" t="n">
        <x:f>IF(Q1718="Baseline PO cost",U1718,0)</x:f>
        <x:v>0</x:v>
      </x:c>
      <x:c r="X1718" s="12" t="n">
        <x:f>IF(Q1718="Higher PO cost",U1718,0)</x:f>
        <x:v>0</x:v>
      </x:c>
      <x:c r="Y1718" s="12" t="n">
        <x:f>IF(Q1718="Unclassified",U1718,0)</x:f>
        <x:v>0</x:v>
      </x:c>
    </x:row>
    <x:row r="1719" ht="22" customHeight="1">
      <x:c r="A1719" s="2" t="str">
        <x:v>POUC</x:v>
      </x:c>
      <x:c r="B1719" s="2" t="str">
        <x:v>30</x:v>
      </x:c>
      <x:c r="C1719" s="2" t="str">
        <x:v>SMEN7</x:v>
      </x:c>
      <x:c r="D1719" s="2" t="str">
        <x:v>3003961</x:v>
      </x:c>
      <x:c r="E1719" s="2" t="str">
        <x:v>0</x:v>
      </x:c>
      <x:c r="F1719" s="2" t="str">
        <x:v>21</x:v>
      </x:c>
      <x:c r="G1719" s="10"/>
      <x:c r="H1719" s="10" t="n">
        <x:v>46332</x:v>
      </x:c>
      <x:c r="I1719" s="7" t="n">
        <x:v>2400</x:v>
      </x:c>
      <x:c r="J1719" s="7" t="n">
        <x:v>2400</x:v>
      </x:c>
      <x:c r="K1719" s="7" t="n">
        <x:v>1</x:v>
      </x:c>
      <x:c r="L1719" s="8" t="n">
        <x:v>11.92</x:v>
      </x:c>
      <x:c r="M1719" s="9" t="n">
        <x:v>0</x:v>
      </x:c>
      <x:c r="N1719" s="2" t="str">
        <x:v>a</x:v>
      </x:c>
      <x:c r="O1719" s="2" t="n">
        <x:v>1</x:v>
      </x:c>
      <x:c r="P1719" s="2" t="n">
        <x:v>100</x:v>
      </x:c>
      <x:c r="Q1719" s="2" t="str">
        <x:v>Higher PO cost</x:v>
      </x:c>
      <x:c r="R1719" s="2" t="str">
        <x:v>Incoming active PO</x:v>
      </x:c>
      <x:c r="S1719" s="12" t="n">
        <x:f>IF(AND(ISNUMBER(G1719),G1719&gt;0,G1719&lt;=Summary!$E$5,I1719&gt;0),I1719*K1719,0)</x:f>
        <x:v>0</x:v>
      </x:c>
      <x:c r="T1719" s="12" t="n">
        <x:f>MIN(S1719,MAX(0,'Inventory detail'!E328-SUM(S1717:S1718)))</x:f>
        <x:v>0</x:v>
      </x:c>
      <x:c r="U1719" s="12" t="n">
        <x:f>IF(O1719=1,J1719*K1719,0)</x:f>
        <x:v>2400</x:v>
      </x:c>
      <x:c r="V1719" s="13" t="n">
        <x:f>IF(O1719=0,"",IF(H1719="","",MAX(H1719,Summary!$E$5)))</x:f>
        <x:v>46332</x:v>
      </x:c>
      <x:c r="W1719" s="12" t="n">
        <x:f>IF(Q1719="Baseline PO cost",U1719,0)</x:f>
        <x:v>0</x:v>
      </x:c>
      <x:c r="X1719" s="12" t="n">
        <x:f>IF(Q1719="Higher PO cost",U1719,0)</x:f>
        <x:v>2400</x:v>
      </x:c>
      <x:c r="Y1719" s="12" t="n">
        <x:f>IF(Q1719="Unclassified",U1719,0)</x:f>
        <x:v>0</x:v>
      </x:c>
    </x:row>
    <x:row r="1720" ht="22" customHeight="1">
      <x:c r="A1720" s="2" t="str">
        <x:v>POUC</x:v>
      </x:c>
      <x:c r="B1720" s="2" t="str">
        <x:v>30</x:v>
      </x:c>
      <x:c r="C1720" s="2" t="str">
        <x:v>XLMEN3</x:v>
      </x:c>
      <x:c r="D1720" s="2" t="str">
        <x:v>3003932</x:v>
      </x:c>
      <x:c r="E1720" s="2" t="str">
        <x:v>0</x:v>
      </x:c>
      <x:c r="F1720" s="2" t="str">
        <x:v>18</x:v>
      </x:c>
      <x:c r="G1720" s="10" t="n">
        <x:v>46209</x:v>
      </x:c>
      <x:c r="H1720" s="10" t="n">
        <x:v>46211</x:v>
      </x:c>
      <x:c r="I1720" s="7" t="n">
        <x:v>5000</x:v>
      </x:c>
      <x:c r="J1720" s="7" t="n">
        <x:v>5000</x:v>
      </x:c>
      <x:c r="K1720" s="7" t="n">
        <x:v>1</x:v>
      </x:c>
      <x:c r="L1720" s="8" t="n">
        <x:v>5.77</x:v>
      </x:c>
      <x:c r="M1720" s="9" t="n">
        <x:v>489</x:v>
      </x:c>
      <x:c r="N1720" s="2" t="str">
        <x:v>i</x:v>
      </x:c>
      <x:c r="O1720" s="2" t="n">
        <x:v>0</x:v>
      </x:c>
      <x:c r="P1720" s="2" t="n">
        <x:v>100</x:v>
      </x:c>
      <x:c r="Q1720" s="2" t="str">
        <x:v>Baseline PO cost</x:v>
      </x:c>
      <x:c r="R1720" s="2" t="str">
        <x:v>Received</x:v>
      </x:c>
      <x:c r="S1720" s="12" t="n">
        <x:f>IF(AND(ISNUMBER(G1720),G1720&gt;0,G1720&lt;=Summary!$E$5,I1720&gt;0),I1720*K1720,0)</x:f>
        <x:v>5000</x:v>
      </x:c>
      <x:c r="T1720" s="12" t="n">
        <x:f>MIN(S1720,MAX(0,'Inventory detail'!E321-0))</x:f>
        <x:v>4700</x:v>
      </x:c>
      <x:c r="U1720" s="12" t="n">
        <x:f>IF(O1720=1,J1720*K1720,0)</x:f>
        <x:v>0</x:v>
      </x:c>
      <x:c r="V1720" s="13" t="str">
        <x:f>IF(O1720=0,"",IF(H1720="","",MAX(H1720,Summary!$E$5)))</x:f>
      </x:c>
      <x:c r="W1720" s="12" t="n">
        <x:f>IF(Q1720="Baseline PO cost",U1720,0)</x:f>
        <x:v>0</x:v>
      </x:c>
      <x:c r="X1720" s="12" t="n">
        <x:f>IF(Q1720="Higher PO cost",U1720,0)</x:f>
        <x:v>0</x:v>
      </x:c>
      <x:c r="Y1720" s="12" t="n">
        <x:f>IF(Q1720="Unclassified",U1720,0)</x:f>
        <x:v>0</x:v>
      </x:c>
    </x:row>
    <x:row r="1721" ht="22" customHeight="1">
      <x:c r="A1721" s="2" t="str">
        <x:v>POUC</x:v>
      </x:c>
      <x:c r="B1721" s="2" t="str">
        <x:v>30</x:v>
      </x:c>
      <x:c r="C1721" s="2" t="str">
        <x:v>XLMEN3</x:v>
      </x:c>
      <x:c r="D1721" s="2" t="str">
        <x:v>3003948</x:v>
      </x:c>
      <x:c r="E1721" s="2" t="str">
        <x:v>0</x:v>
      </x:c>
      <x:c r="F1721" s="2" t="str">
        <x:v>18</x:v>
      </x:c>
      <x:c r="G1721" s="10"/>
      <x:c r="H1721" s="10" t="n">
        <x:v>46325</x:v>
      </x:c>
      <x:c r="I1721" s="7" t="n">
        <x:v>1000</x:v>
      </x:c>
      <x:c r="J1721" s="7" t="n">
        <x:v>1000</x:v>
      </x:c>
      <x:c r="K1721" s="7" t="n">
        <x:v>1</x:v>
      </x:c>
      <x:c r="L1721" s="8" t="n">
        <x:v>6.46</x:v>
      </x:c>
      <x:c r="M1721" s="9" t="n">
        <x:v>0</x:v>
      </x:c>
      <x:c r="N1721" s="2" t="str">
        <x:v>a</x:v>
      </x:c>
      <x:c r="O1721" s="2" t="n">
        <x:v>1</x:v>
      </x:c>
      <x:c r="P1721" s="2" t="n">
        <x:v>100</x:v>
      </x:c>
      <x:c r="Q1721" s="2" t="str">
        <x:v>Higher PO cost</x:v>
      </x:c>
      <x:c r="R1721" s="2" t="str">
        <x:v>Incoming active PO</x:v>
      </x:c>
      <x:c r="S1721" s="12" t="n">
        <x:f>IF(AND(ISNUMBER(G1721),G1721&gt;0,G1721&lt;=Summary!$E$5,I1721&gt;0),I1721*K1721,0)</x:f>
        <x:v>0</x:v>
      </x:c>
      <x:c r="T1721" s="12" t="n">
        <x:f>MIN(S1721,MAX(0,'Inventory detail'!E321-SUM(S1720:S1720)))</x:f>
        <x:v>0</x:v>
      </x:c>
      <x:c r="U1721" s="12" t="n">
        <x:f>IF(O1721=1,J1721*K1721,0)</x:f>
        <x:v>1000</x:v>
      </x:c>
      <x:c r="V1721" s="13" t="n">
        <x:f>IF(O1721=0,"",IF(H1721="","",MAX(H1721,Summary!$E$5)))</x:f>
        <x:v>46325</x:v>
      </x:c>
      <x:c r="W1721" s="12" t="n">
        <x:f>IF(Q1721="Baseline PO cost",U1721,0)</x:f>
        <x:v>0</x:v>
      </x:c>
      <x:c r="X1721" s="12" t="n">
        <x:f>IF(Q1721="Higher PO cost",U1721,0)</x:f>
        <x:v>1000</x:v>
      </x:c>
      <x:c r="Y1721" s="12" t="n">
        <x:f>IF(Q1721="Unclassified",U1721,0)</x:f>
        <x:v>0</x:v>
      </x:c>
    </x:row>
    <x:row r="1722" ht="22" customHeight="1">
      <x:c r="A1722" s="2" t="str">
        <x:v>POUC</x:v>
      </x:c>
      <x:c r="B1722" s="2" t="str">
        <x:v>30</x:v>
      </x:c>
      <x:c r="C1722" s="2" t="str">
        <x:v>XLMEN5</x:v>
      </x:c>
      <x:c r="D1722" s="2" t="str">
        <x:v>3003932</x:v>
      </x:c>
      <x:c r="E1722" s="2" t="str">
        <x:v>0</x:v>
      </x:c>
      <x:c r="F1722" s="2" t="str">
        <x:v>19</x:v>
      </x:c>
      <x:c r="G1722" s="10" t="n">
        <x:v>46209</x:v>
      </x:c>
      <x:c r="H1722" s="10" t="n">
        <x:v>46211</x:v>
      </x:c>
      <x:c r="I1722" s="7" t="n">
        <x:v>3600</x:v>
      </x:c>
      <x:c r="J1722" s="7" t="n">
        <x:v>3600</x:v>
      </x:c>
      <x:c r="K1722" s="7" t="n">
        <x:v>1</x:v>
      </x:c>
      <x:c r="L1722" s="8" t="n">
        <x:v>9.85</x:v>
      </x:c>
      <x:c r="M1722" s="9" t="n">
        <x:v>601.56</x:v>
      </x:c>
      <x:c r="N1722" s="2" t="str">
        <x:v>i</x:v>
      </x:c>
      <x:c r="O1722" s="2" t="n">
        <x:v>0</x:v>
      </x:c>
      <x:c r="P1722" s="2" t="n">
        <x:v>100</x:v>
      </x:c>
      <x:c r="Q1722" s="2" t="str">
        <x:v>Baseline PO cost</x:v>
      </x:c>
      <x:c r="R1722" s="2" t="str">
        <x:v>Received</x:v>
      </x:c>
      <x:c r="S1722" s="12" t="n">
        <x:f>IF(AND(ISNUMBER(G1722),G1722&gt;0,G1722&lt;=Summary!$E$5,I1722&gt;0),I1722*K1722,0)</x:f>
        <x:v>3600</x:v>
      </x:c>
      <x:c r="T1722" s="12" t="n">
        <x:f>MIN(S1722,MAX(0,'Inventory detail'!E286-0))</x:f>
        <x:v>2000</x:v>
      </x:c>
      <x:c r="U1722" s="12" t="n">
        <x:f>IF(O1722=1,J1722*K1722,0)</x:f>
        <x:v>0</x:v>
      </x:c>
      <x:c r="V1722" s="13" t="str">
        <x:f>IF(O1722=0,"",IF(H1722="","",MAX(H1722,Summary!$E$5)))</x:f>
      </x:c>
      <x:c r="W1722" s="12" t="n">
        <x:f>IF(Q1722="Baseline PO cost",U1722,0)</x:f>
        <x:v>0</x:v>
      </x:c>
      <x:c r="X1722" s="12" t="n">
        <x:f>IF(Q1722="Higher PO cost",U1722,0)</x:f>
        <x:v>0</x:v>
      </x:c>
      <x:c r="Y1722" s="12" t="n">
        <x:f>IF(Q1722="Unclassified",U1722,0)</x:f>
        <x:v>0</x:v>
      </x:c>
    </x:row>
    <x:row r="1723" ht="22" customHeight="1">
      <x:c r="A1723" s="2" t="str">
        <x:v>POUC</x:v>
      </x:c>
      <x:c r="B1723" s="2" t="str">
        <x:v>30</x:v>
      </x:c>
      <x:c r="C1723" s="2" t="str">
        <x:v>XLMEN5</x:v>
      </x:c>
      <x:c r="D1723" s="2" t="str">
        <x:v>3003917</x:v>
      </x:c>
      <x:c r="E1723" s="2" t="str">
        <x:v>0</x:v>
      </x:c>
      <x:c r="F1723" s="2" t="str">
        <x:v>15</x:v>
      </x:c>
      <x:c r="G1723" s="10" t="n">
        <x:v>46105</x:v>
      </x:c>
      <x:c r="H1723" s="10" t="n">
        <x:v>46108</x:v>
      </x:c>
      <x:c r="I1723" s="7" t="n">
        <x:v>1200</x:v>
      </x:c>
      <x:c r="J1723" s="7" t="n">
        <x:v>1200</x:v>
      </x:c>
      <x:c r="K1723" s="7" t="n">
        <x:v>1</x:v>
      </x:c>
      <x:c r="L1723" s="8" t="n">
        <x:v>9.85</x:v>
      </x:c>
      <x:c r="M1723" s="9" t="n">
        <x:v>200.52</x:v>
      </x:c>
      <x:c r="N1723" s="2" t="str">
        <x:v>i</x:v>
      </x:c>
      <x:c r="O1723" s="2" t="n">
        <x:v>0</x:v>
      </x:c>
      <x:c r="P1723" s="2" t="n">
        <x:v>100</x:v>
      </x:c>
      <x:c r="Q1723" s="2" t="str">
        <x:v>Baseline PO cost</x:v>
      </x:c>
      <x:c r="R1723" s="2" t="str">
        <x:v>Received</x:v>
      </x:c>
      <x:c r="S1723" s="12" t="n">
        <x:f>IF(AND(ISNUMBER(G1723),G1723&gt;0,G1723&lt;=Summary!$E$5,I1723&gt;0),I1723*K1723,0)</x:f>
        <x:v>1200</x:v>
      </x:c>
      <x:c r="T1723" s="12" t="n">
        <x:f>MIN(S1723,MAX(0,'Inventory detail'!E286-SUM(S1722:S1722)))</x:f>
        <x:v>0</x:v>
      </x:c>
      <x:c r="U1723" s="12" t="n">
        <x:f>IF(O1723=1,J1723*K1723,0)</x:f>
        <x:v>0</x:v>
      </x:c>
      <x:c r="V1723" s="13" t="str">
        <x:f>IF(O1723=0,"",IF(H1723="","",MAX(H1723,Summary!$E$5)))</x:f>
      </x:c>
      <x:c r="W1723" s="12" t="n">
        <x:f>IF(Q1723="Baseline PO cost",U1723,0)</x:f>
        <x:v>0</x:v>
      </x:c>
      <x:c r="X1723" s="12" t="n">
        <x:f>IF(Q1723="Higher PO cost",U1723,0)</x:f>
        <x:v>0</x:v>
      </x:c>
      <x:c r="Y1723" s="12" t="n">
        <x:f>IF(Q1723="Unclassified",U1723,0)</x:f>
        <x:v>0</x:v>
      </x:c>
    </x:row>
    <x:row r="1724" ht="22" customHeight="1">
      <x:c r="A1724" s="2" t="str">
        <x:v>POUC</x:v>
      </x:c>
      <x:c r="B1724" s="2" t="str">
        <x:v>30</x:v>
      </x:c>
      <x:c r="C1724" s="2" t="str">
        <x:v>XLMEN5</x:v>
      </x:c>
      <x:c r="D1724" s="2" t="str">
        <x:v>3003948</x:v>
      </x:c>
      <x:c r="E1724" s="2" t="str">
        <x:v>0</x:v>
      </x:c>
      <x:c r="F1724" s="2" t="str">
        <x:v>19</x:v>
      </x:c>
      <x:c r="G1724" s="10"/>
      <x:c r="H1724" s="10" t="n">
        <x:v>46325</x:v>
      </x:c>
      <x:c r="I1724" s="7" t="n">
        <x:v>1600</x:v>
      </x:c>
      <x:c r="J1724" s="7" t="n">
        <x:v>1600</x:v>
      </x:c>
      <x:c r="K1724" s="7" t="n">
        <x:v>1</x:v>
      </x:c>
      <x:c r="L1724" s="8" t="n">
        <x:v>11.03</x:v>
      </x:c>
      <x:c r="M1724" s="9" t="n">
        <x:v>0</x:v>
      </x:c>
      <x:c r="N1724" s="2" t="str">
        <x:v>a</x:v>
      </x:c>
      <x:c r="O1724" s="2" t="n">
        <x:v>1</x:v>
      </x:c>
      <x:c r="P1724" s="2" t="n">
        <x:v>100</x:v>
      </x:c>
      <x:c r="Q1724" s="2" t="str">
        <x:v>Higher PO cost</x:v>
      </x:c>
      <x:c r="R1724" s="2" t="str">
        <x:v>Incoming active PO</x:v>
      </x:c>
      <x:c r="S1724" s="12" t="n">
        <x:f>IF(AND(ISNUMBER(G1724),G1724&gt;0,G1724&lt;=Summary!$E$5,I1724&gt;0),I1724*K1724,0)</x:f>
        <x:v>0</x:v>
      </x:c>
      <x:c r="T1724" s="12" t="n">
        <x:f>MIN(S1724,MAX(0,'Inventory detail'!E286-SUM(S1722:S1723)))</x:f>
        <x:v>0</x:v>
      </x:c>
      <x:c r="U1724" s="12" t="n">
        <x:f>IF(O1724=1,J1724*K1724,0)</x:f>
        <x:v>1600</x:v>
      </x:c>
      <x:c r="V1724" s="13" t="n">
        <x:f>IF(O1724=0,"",IF(H1724="","",MAX(H1724,Summary!$E$5)))</x:f>
        <x:v>46325</x:v>
      </x:c>
      <x:c r="W1724" s="12" t="n">
        <x:f>IF(Q1724="Baseline PO cost",U1724,0)</x:f>
        <x:v>0</x:v>
      </x:c>
      <x:c r="X1724" s="12" t="n">
        <x:f>IF(Q1724="Higher PO cost",U1724,0)</x:f>
        <x:v>1600</x:v>
      </x:c>
      <x:c r="Y1724" s="12" t="n">
        <x:f>IF(Q1724="Unclassified",U1724,0)</x:f>
        <x:v>0</x:v>
      </x:c>
    </x:row>
    <x:row r="1725" ht="22" customHeight="1">
      <x:c r="A1725" s="2" t="str">
        <x:v>POUC</x:v>
      </x:c>
      <x:c r="B1725" s="2" t="str">
        <x:v>60</x:v>
      </x:c>
      <x:c r="C1725" s="2" t="str">
        <x:v>BML5</x:v>
      </x:c>
      <x:c r="D1725" s="2" t="str">
        <x:v>6102874</x:v>
      </x:c>
      <x:c r="E1725" s="2" t="str">
        <x:v>0</x:v>
      </x:c>
      <x:c r="F1725" s="2" t="str">
        <x:v>9</x:v>
      </x:c>
      <x:c r="G1725" s="10" t="n">
        <x:v>46080</x:v>
      </x:c>
      <x:c r="H1725" s="10" t="n">
        <x:v>46080</x:v>
      </x:c>
      <x:c r="I1725" s="7" t="n">
        <x:v>8000</x:v>
      </x:c>
      <x:c r="J1725" s="7" t="n">
        <x:v>8000</x:v>
      </x:c>
      <x:c r="K1725" s="7" t="n">
        <x:v>1</x:v>
      </x:c>
      <x:c r="L1725" s="8" t="n">
        <x:v>0.89</x:v>
      </x:c>
      <x:c r="M1725" s="9" t="n">
        <x:v>120.8</x:v>
      </x:c>
      <x:c r="N1725" s="2" t="str">
        <x:v>i</x:v>
      </x:c>
      <x:c r="O1725" s="2" t="n">
        <x:v>0</x:v>
      </x:c>
      <x:c r="P1725" s="2" t="n">
        <x:v>100</x:v>
      </x:c>
      <x:c r="Q1725" s="2" t="str">
        <x:v>Baseline PO cost</x:v>
      </x:c>
      <x:c r="R1725" s="2" t="str">
        <x:v>Received</x:v>
      </x:c>
      <x:c r="S1725" s="12" t="n">
        <x:f>IF(AND(ISNUMBER(G1725),G1725&gt;0,G1725&lt;=Summary!$E$5,I1725&gt;0),I1725*K1725,0)</x:f>
        <x:v>8000</x:v>
      </x:c>
      <x:c r="T1725" s="12" t="n">
        <x:f>MIN(S1725,MAX(0,'Inventory detail'!E391-0))</x:f>
        <x:v>4200</x:v>
      </x:c>
      <x:c r="U1725" s="12" t="n">
        <x:f>IF(O1725=1,J1725*K1725,0)</x:f>
        <x:v>0</x:v>
      </x:c>
      <x:c r="V1725" s="13" t="str">
        <x:f>IF(O1725=0,"",IF(H1725="","",MAX(H1725,Summary!$E$5)))</x:f>
      </x:c>
      <x:c r="W1725" s="12" t="n">
        <x:f>IF(Q1725="Baseline PO cost",U1725,0)</x:f>
        <x:v>0</x:v>
      </x:c>
      <x:c r="X1725" s="12" t="n">
        <x:f>IF(Q1725="Higher PO cost",U1725,0)</x:f>
        <x:v>0</x:v>
      </x:c>
      <x:c r="Y1725" s="12" t="n">
        <x:f>IF(Q1725="Unclassified",U1725,0)</x:f>
        <x:v>0</x:v>
      </x:c>
    </x:row>
    <x:row r="1726" ht="22" customHeight="1">
      <x:c r="A1726" s="2" t="str">
        <x:v>POUC</x:v>
      </x:c>
      <x:c r="B1726" s="2" t="str">
        <x:v>60</x:v>
      </x:c>
      <x:c r="C1726" s="2" t="str">
        <x:v>BMS5</x:v>
      </x:c>
      <x:c r="D1726" s="2" t="str">
        <x:v>6102943</x:v>
      </x:c>
      <x:c r="E1726" s="2" t="str">
        <x:v>0</x:v>
      </x:c>
      <x:c r="F1726" s="2" t="str">
        <x:v>4</x:v>
      </x:c>
      <x:c r="G1726" s="10"/>
      <x:c r="H1726" s="10" t="n">
        <x:v>46332</x:v>
      </x:c>
      <x:c r="I1726" s="7" t="n">
        <x:v>5000</x:v>
      </x:c>
      <x:c r="J1726" s="7" t="n">
        <x:v>5000</x:v>
      </x:c>
      <x:c r="K1726" s="7" t="n">
        <x:v>1</x:v>
      </x:c>
      <x:c r="L1726" s="8" t="n">
        <x:v>0.69</x:v>
      </x:c>
      <x:c r="M1726" s="9" t="n">
        <x:v>0</x:v>
      </x:c>
      <x:c r="N1726" s="2" t="str">
        <x:v>a</x:v>
      </x:c>
      <x:c r="O1726" s="2" t="n">
        <x:v>1</x:v>
      </x:c>
      <x:c r="P1726" s="2" t="n">
        <x:v>100</x:v>
      </x:c>
      <x:c r="Q1726" s="2" t="str">
        <x:v>Higher PO cost</x:v>
      </x:c>
      <x:c r="R1726" s="2" t="str">
        <x:v>Incoming active PO</x:v>
      </x:c>
      <x:c r="S1726" s="12" t="n">
        <x:f>IF(AND(ISNUMBER(G1726),G1726&gt;0,G1726&lt;=Summary!$E$5,I1726&gt;0),I1726*K1726,0)</x:f>
        <x:v>0</x:v>
      </x:c>
      <x:c r="T1726" s="12" t="n">
        <x:f>MIN(S1726,MAX(0,'Inventory detail'!E477-0))</x:f>
        <x:v>0</x:v>
      </x:c>
      <x:c r="U1726" s="12" t="n">
        <x:f>IF(O1726=1,J1726*K1726,0)</x:f>
        <x:v>5000</x:v>
      </x:c>
      <x:c r="V1726" s="13" t="n">
        <x:f>IF(O1726=0,"",IF(H1726="","",MAX(H1726,Summary!$E$5)))</x:f>
        <x:v>46332</x:v>
      </x:c>
      <x:c r="W1726" s="12" t="n">
        <x:f>IF(Q1726="Baseline PO cost",U1726,0)</x:f>
        <x:v>0</x:v>
      </x:c>
      <x:c r="X1726" s="12" t="n">
        <x:f>IF(Q1726="Higher PO cost",U1726,0)</x:f>
        <x:v>5000</x:v>
      </x:c>
      <x:c r="Y1726" s="12" t="n">
        <x:f>IF(Q1726="Unclassified",U1726,0)</x:f>
        <x:v>0</x:v>
      </x:c>
    </x:row>
    <x:row r="1727" ht="22" customHeight="1">
      <x:c r="A1727" s="2" t="str">
        <x:v>POUC</x:v>
      </x:c>
      <x:c r="B1727" s="2" t="str">
        <x:v>60</x:v>
      </x:c>
      <x:c r="C1727" s="2" t="str">
        <x:v>BUS10</x:v>
      </x:c>
      <x:c r="D1727" s="2" t="str">
        <x:v>6102874</x:v>
      </x:c>
      <x:c r="E1727" s="2" t="str">
        <x:v>0</x:v>
      </x:c>
      <x:c r="F1727" s="2" t="str">
        <x:v>6</x:v>
      </x:c>
      <x:c r="G1727" s="10" t="n">
        <x:v>46080</x:v>
      </x:c>
      <x:c r="H1727" s="10" t="n">
        <x:v>46080</x:v>
      </x:c>
      <x:c r="I1727" s="7" t="n">
        <x:v>5000</x:v>
      </x:c>
      <x:c r="J1727" s="7" t="n">
        <x:v>5000</x:v>
      </x:c>
      <x:c r="K1727" s="7" t="n">
        <x:v>1</x:v>
      </x:c>
      <x:c r="L1727" s="8" t="n">
        <x:v>0.78</x:v>
      </x:c>
      <x:c r="M1727" s="9" t="n">
        <x:v>66</x:v>
      </x:c>
      <x:c r="N1727" s="2" t="str">
        <x:v>i</x:v>
      </x:c>
      <x:c r="O1727" s="2" t="n">
        <x:v>0</x:v>
      </x:c>
      <x:c r="P1727" s="2" t="n">
        <x:v>100</x:v>
      </x:c>
      <x:c r="Q1727" s="2" t="str">
        <x:v>Baseline PO cost</x:v>
      </x:c>
      <x:c r="R1727" s="2" t="str">
        <x:v>Received</x:v>
      </x:c>
      <x:c r="S1727" s="12" t="n">
        <x:f>IF(AND(ISNUMBER(G1727),G1727&gt;0,G1727&lt;=Summary!$E$5,I1727&gt;0),I1727*K1727,0)</x:f>
        <x:v>5000</x:v>
      </x:c>
      <x:c r="T1727" s="12" t="n">
        <x:f>MIN(S1727,MAX(0,'Inventory detail'!E300-0))</x:f>
        <x:v>5000</x:v>
      </x:c>
      <x:c r="U1727" s="12" t="n">
        <x:f>IF(O1727=1,J1727*K1727,0)</x:f>
        <x:v>0</x:v>
      </x:c>
      <x:c r="V1727" s="13" t="str">
        <x:f>IF(O1727=0,"",IF(H1727="","",MAX(H1727,Summary!$E$5)))</x:f>
      </x:c>
      <x:c r="W1727" s="12" t="n">
        <x:f>IF(Q1727="Baseline PO cost",U1727,0)</x:f>
        <x:v>0</x:v>
      </x:c>
      <x:c r="X1727" s="12" t="n">
        <x:f>IF(Q1727="Higher PO cost",U1727,0)</x:f>
        <x:v>0</x:v>
      </x:c>
      <x:c r="Y1727" s="12" t="n">
        <x:f>IF(Q1727="Unclassified",U1727,0)</x:f>
        <x:v>0</x:v>
      </x:c>
    </x:row>
    <x:row r="1728" ht="22" customHeight="1">
      <x:c r="A1728" s="2" t="str">
        <x:v>POUC</x:v>
      </x:c>
      <x:c r="B1728" s="2" t="str">
        <x:v>60</x:v>
      </x:c>
      <x:c r="C1728" s="2" t="str">
        <x:v>BUS5</x:v>
      </x:c>
      <x:c r="D1728" s="2" t="str">
        <x:v>6102906</x:v>
      </x:c>
      <x:c r="E1728" s="2" t="str">
        <x:v>0</x:v>
      </x:c>
      <x:c r="F1728" s="2" t="str">
        <x:v>1</x:v>
      </x:c>
      <x:c r="G1728" s="10" t="n">
        <x:v>46210</x:v>
      </x:c>
      <x:c r="H1728" s="10" t="n">
        <x:v>46211</x:v>
      </x:c>
      <x:c r="I1728" s="7" t="n">
        <x:v>10000</x:v>
      </x:c>
      <x:c r="J1728" s="7" t="n">
        <x:v>10000</x:v>
      </x:c>
      <x:c r="K1728" s="7" t="n">
        <x:v>1</x:v>
      </x:c>
      <x:c r="L1728" s="8" t="n">
        <x:v>0.41</x:v>
      </x:c>
      <x:c r="M1728" s="9" t="n">
        <x:v>69</x:v>
      </x:c>
      <x:c r="N1728" s="2" t="str">
        <x:v>i</x:v>
      </x:c>
      <x:c r="O1728" s="2" t="n">
        <x:v>0</x:v>
      </x:c>
      <x:c r="P1728" s="2" t="n">
        <x:v>100</x:v>
      </x:c>
      <x:c r="Q1728" s="2" t="str">
        <x:v>Baseline PO cost</x:v>
      </x:c>
      <x:c r="R1728" s="2" t="str">
        <x:v>Received</x:v>
      </x:c>
      <x:c r="S1728" s="12" t="n">
        <x:f>IF(AND(ISNUMBER(G1728),G1728&gt;0,G1728&lt;=Summary!$E$5,I1728&gt;0),I1728*K1728,0)</x:f>
        <x:v>10000</x:v>
      </x:c>
      <x:c r="T1728" s="12" t="n">
        <x:f>MIN(S1728,MAX(0,'Inventory detail'!E205-0))</x:f>
        <x:v>9300</x:v>
      </x:c>
      <x:c r="U1728" s="12" t="n">
        <x:f>IF(O1728=1,J1728*K1728,0)</x:f>
        <x:v>0</x:v>
      </x:c>
      <x:c r="V1728" s="13" t="str">
        <x:f>IF(O1728=0,"",IF(H1728="","",MAX(H1728,Summary!$E$5)))</x:f>
      </x:c>
      <x:c r="W1728" s="12" t="n">
        <x:f>IF(Q1728="Baseline PO cost",U1728,0)</x:f>
        <x:v>0</x:v>
      </x:c>
      <x:c r="X1728" s="12" t="n">
        <x:f>IF(Q1728="Higher PO cost",U1728,0)</x:f>
        <x:v>0</x:v>
      </x:c>
      <x:c r="Y1728" s="12" t="n">
        <x:f>IF(Q1728="Unclassified",U1728,0)</x:f>
        <x:v>0</x:v>
      </x:c>
    </x:row>
    <x:row r="1729" ht="22" customHeight="1">
      <x:c r="A1729" s="2" t="str">
        <x:v>POUC</x:v>
      </x:c>
      <x:c r="B1729" s="2" t="str">
        <x:v>60</x:v>
      </x:c>
      <x:c r="C1729" s="2" t="str">
        <x:v>BUS5</x:v>
      </x:c>
      <x:c r="D1729" s="2" t="str">
        <x:v>6102922</x:v>
      </x:c>
      <x:c r="E1729" s="2" t="str">
        <x:v>0</x:v>
      </x:c>
      <x:c r="F1729" s="2" t="str">
        <x:v>1</x:v>
      </x:c>
      <x:c r="G1729" s="10"/>
      <x:c r="H1729" s="10" t="n">
        <x:v>46325</x:v>
      </x:c>
      <x:c r="I1729" s="7" t="n">
        <x:v>10000</x:v>
      </x:c>
      <x:c r="J1729" s="7" t="n">
        <x:v>10000</x:v>
      </x:c>
      <x:c r="K1729" s="7" t="n">
        <x:v>1</x:v>
      </x:c>
      <x:c r="L1729" s="8" t="n">
        <x:v>0.46</x:v>
      </x:c>
      <x:c r="M1729" s="9" t="n">
        <x:v>0</x:v>
      </x:c>
      <x:c r="N1729" s="2" t="str">
        <x:v>a</x:v>
      </x:c>
      <x:c r="O1729" s="2" t="n">
        <x:v>1</x:v>
      </x:c>
      <x:c r="P1729" s="2" t="n">
        <x:v>100</x:v>
      </x:c>
      <x:c r="Q1729" s="2" t="str">
        <x:v>Higher PO cost</x:v>
      </x:c>
      <x:c r="R1729" s="2" t="str">
        <x:v>Incoming active PO</x:v>
      </x:c>
      <x:c r="S1729" s="12" t="n">
        <x:f>IF(AND(ISNUMBER(G1729),G1729&gt;0,G1729&lt;=Summary!$E$5,I1729&gt;0),I1729*K1729,0)</x:f>
        <x:v>0</x:v>
      </x:c>
      <x:c r="T1729" s="12" t="n">
        <x:f>MIN(S1729,MAX(0,'Inventory detail'!E205-SUM(S1728:S1728)))</x:f>
        <x:v>0</x:v>
      </x:c>
      <x:c r="U1729" s="12" t="n">
        <x:f>IF(O1729=1,J1729*K1729,0)</x:f>
        <x:v>10000</x:v>
      </x:c>
      <x:c r="V1729" s="13" t="n">
        <x:f>IF(O1729=0,"",IF(H1729="","",MAX(H1729,Summary!$E$5)))</x:f>
        <x:v>46325</x:v>
      </x:c>
      <x:c r="W1729" s="12" t="n">
        <x:f>IF(Q1729="Baseline PO cost",U1729,0)</x:f>
        <x:v>0</x:v>
      </x:c>
      <x:c r="X1729" s="12" t="n">
        <x:f>IF(Q1729="Higher PO cost",U1729,0)</x:f>
        <x:v>10000</x:v>
      </x:c>
      <x:c r="Y1729" s="12" t="n">
        <x:f>IF(Q1729="Unclassified",U1729,0)</x:f>
        <x:v>0</x:v>
      </x:c>
    </x:row>
    <x:row r="1730" ht="22" customHeight="1">
      <x:c r="A1730" s="2" t="str">
        <x:v>POUC</x:v>
      </x:c>
      <x:c r="B1730" s="2" t="str">
        <x:v>60</x:v>
      </x:c>
      <x:c r="C1730" s="2" t="str">
        <x:v>BUS7</x:v>
      </x:c>
      <x:c r="D1730" s="2" t="str">
        <x:v>6102906</x:v>
      </x:c>
      <x:c r="E1730" s="2" t="str">
        <x:v>0</x:v>
      </x:c>
      <x:c r="F1730" s="2" t="str">
        <x:v>3</x:v>
      </x:c>
      <x:c r="G1730" s="10" t="n">
        <x:v>46210</x:v>
      </x:c>
      <x:c r="H1730" s="10" t="n">
        <x:v>46211</x:v>
      </x:c>
      <x:c r="I1730" s="7" t="n">
        <x:v>5000</x:v>
      </x:c>
      <x:c r="J1730" s="7" t="n">
        <x:v>5000</x:v>
      </x:c>
      <x:c r="K1730" s="7" t="n">
        <x:v>1</x:v>
      </x:c>
      <x:c r="L1730" s="8" t="n">
        <x:v>0.53</x:v>
      </x:c>
      <x:c r="M1730" s="9" t="n">
        <x:v>45</x:v>
      </x:c>
      <x:c r="N1730" s="2" t="str">
        <x:v>i</x:v>
      </x:c>
      <x:c r="O1730" s="2" t="n">
        <x:v>0</x:v>
      </x:c>
      <x:c r="P1730" s="2" t="n">
        <x:v>100</x:v>
      </x:c>
      <x:c r="Q1730" s="2" t="str">
        <x:v>Baseline PO cost</x:v>
      </x:c>
      <x:c r="R1730" s="2" t="str">
        <x:v>Received</x:v>
      </x:c>
      <x:c r="S1730" s="12" t="n">
        <x:f>IF(AND(ISNUMBER(G1730),G1730&gt;0,G1730&lt;=Summary!$E$5,I1730&gt;0),I1730*K1730,0)</x:f>
        <x:v>5000</x:v>
      </x:c>
      <x:c r="T1730" s="12" t="n">
        <x:f>MIN(S1730,MAX(0,'Inventory detail'!E270-0))</x:f>
        <x:v>5000</x:v>
      </x:c>
      <x:c r="U1730" s="12" t="n">
        <x:f>IF(O1730=1,J1730*K1730,0)</x:f>
        <x:v>0</x:v>
      </x:c>
      <x:c r="V1730" s="13" t="str">
        <x:f>IF(O1730=0,"",IF(H1730="","",MAX(H1730,Summary!$E$5)))</x:f>
      </x:c>
      <x:c r="W1730" s="12" t="n">
        <x:f>IF(Q1730="Baseline PO cost",U1730,0)</x:f>
        <x:v>0</x:v>
      </x:c>
      <x:c r="X1730" s="12" t="n">
        <x:f>IF(Q1730="Higher PO cost",U1730,0)</x:f>
        <x:v>0</x:v>
      </x:c>
      <x:c r="Y1730" s="12" t="n">
        <x:f>IF(Q1730="Unclassified",U1730,0)</x:f>
        <x:v>0</x:v>
      </x:c>
    </x:row>
    <x:row r="1731" ht="22" customHeight="1">
      <x:c r="A1731" s="2" t="str">
        <x:v>POUC</x:v>
      </x:c>
      <x:c r="B1731" s="2" t="str">
        <x:v>60</x:v>
      </x:c>
      <x:c r="C1731" s="2" t="str">
        <x:v>BUS7</x:v>
      </x:c>
      <x:c r="D1731" s="2" t="str">
        <x:v>6102874</x:v>
      </x:c>
      <x:c r="E1731" s="2" t="str">
        <x:v>0</x:v>
      </x:c>
      <x:c r="F1731" s="2" t="str">
        <x:v>3</x:v>
      </x:c>
      <x:c r="G1731" s="10" t="n">
        <x:v>46080</x:v>
      </x:c>
      <x:c r="H1731" s="10" t="n">
        <x:v>46080</x:v>
      </x:c>
      <x:c r="I1731" s="7" t="n">
        <x:v>5000</x:v>
      </x:c>
      <x:c r="J1731" s="7" t="n">
        <x:v>5000</x:v>
      </x:c>
      <x:c r="K1731" s="7" t="n">
        <x:v>1</x:v>
      </x:c>
      <x:c r="L1731" s="8" t="n">
        <x:v>0.53</x:v>
      </x:c>
      <x:c r="M1731" s="9" t="n">
        <x:v>45</x:v>
      </x:c>
      <x:c r="N1731" s="2" t="str">
        <x:v>i</x:v>
      </x:c>
      <x:c r="O1731" s="2" t="n">
        <x:v>0</x:v>
      </x:c>
      <x:c r="P1731" s="2" t="n">
        <x:v>100</x:v>
      </x:c>
      <x:c r="Q1731" s="2" t="str">
        <x:v>Baseline PO cost</x:v>
      </x:c>
      <x:c r="R1731" s="2" t="str">
        <x:v>Received</x:v>
      </x:c>
      <x:c r="S1731" s="12" t="n">
        <x:f>IF(AND(ISNUMBER(G1731),G1731&gt;0,G1731&lt;=Summary!$E$5,I1731&gt;0),I1731*K1731,0)</x:f>
        <x:v>5000</x:v>
      </x:c>
      <x:c r="T1731" s="12" t="n">
        <x:f>MIN(S1731,MAX(0,'Inventory detail'!E270-SUM(S1730:S1730)))</x:f>
        <x:v>600</x:v>
      </x:c>
      <x:c r="U1731" s="12" t="n">
        <x:f>IF(O1731=1,J1731*K1731,0)</x:f>
        <x:v>0</x:v>
      </x:c>
      <x:c r="V1731" s="13" t="str">
        <x:f>IF(O1731=0,"",IF(H1731="","",MAX(H1731,Summary!$E$5)))</x:f>
      </x:c>
      <x:c r="W1731" s="12" t="n">
        <x:f>IF(Q1731="Baseline PO cost",U1731,0)</x:f>
        <x:v>0</x:v>
      </x:c>
      <x:c r="X1731" s="12" t="n">
        <x:f>IF(Q1731="Higher PO cost",U1731,0)</x:f>
        <x:v>0</x:v>
      </x:c>
      <x:c r="Y1731" s="12" t="n">
        <x:f>IF(Q1731="Unclassified",U1731,0)</x:f>
        <x:v>0</x:v>
      </x:c>
    </x:row>
    <x:row r="1732" ht="22" customHeight="1">
      <x:c r="A1732" s="2" t="str">
        <x:v>POUC</x:v>
      </x:c>
      <x:c r="B1732" s="2" t="str">
        <x:v>60</x:v>
      </x:c>
      <x:c r="C1732" s="2" t="str">
        <x:v>BUS7</x:v>
      </x:c>
      <x:c r="D1732" s="2" t="str">
        <x:v>6102943</x:v>
      </x:c>
      <x:c r="E1732" s="2" t="str">
        <x:v>0</x:v>
      </x:c>
      <x:c r="F1732" s="2" t="str">
        <x:v>1</x:v>
      </x:c>
      <x:c r="G1732" s="10"/>
      <x:c r="H1732" s="10" t="n">
        <x:v>46332</x:v>
      </x:c>
      <x:c r="I1732" s="7" t="n">
        <x:v>5000</x:v>
      </x:c>
      <x:c r="J1732" s="7" t="n">
        <x:v>5000</x:v>
      </x:c>
      <x:c r="K1732" s="7" t="n">
        <x:v>1</x:v>
      </x:c>
      <x:c r="L1732" s="8" t="n">
        <x:v>0.59</x:v>
      </x:c>
      <x:c r="M1732" s="9" t="n">
        <x:v>0</x:v>
      </x:c>
      <x:c r="N1732" s="2" t="str">
        <x:v>a</x:v>
      </x:c>
      <x:c r="O1732" s="2" t="n">
        <x:v>1</x:v>
      </x:c>
      <x:c r="P1732" s="2" t="n">
        <x:v>100</x:v>
      </x:c>
      <x:c r="Q1732" s="2" t="str">
        <x:v>Higher PO cost</x:v>
      </x:c>
      <x:c r="R1732" s="2" t="str">
        <x:v>Incoming active PO</x:v>
      </x:c>
      <x:c r="S1732" s="12" t="n">
        <x:f>IF(AND(ISNUMBER(G1732),G1732&gt;0,G1732&lt;=Summary!$E$5,I1732&gt;0),I1732*K1732,0)</x:f>
        <x:v>0</x:v>
      </x:c>
      <x:c r="T1732" s="12" t="n">
        <x:f>MIN(S1732,MAX(0,'Inventory detail'!E270-SUM(S1730:S1731)))</x:f>
        <x:v>0</x:v>
      </x:c>
      <x:c r="U1732" s="12" t="n">
        <x:f>IF(O1732=1,J1732*K1732,0)</x:f>
        <x:v>5000</x:v>
      </x:c>
      <x:c r="V1732" s="13" t="n">
        <x:f>IF(O1732=0,"",IF(H1732="","",MAX(H1732,Summary!$E$5)))</x:f>
        <x:v>46332</x:v>
      </x:c>
      <x:c r="W1732" s="12" t="n">
        <x:f>IF(Q1732="Baseline PO cost",U1732,0)</x:f>
        <x:v>0</x:v>
      </x:c>
      <x:c r="X1732" s="12" t="n">
        <x:f>IF(Q1732="Higher PO cost",U1732,0)</x:f>
        <x:v>5000</x:v>
      </x:c>
      <x:c r="Y1732" s="12" t="n">
        <x:f>IF(Q1732="Unclassified",U1732,0)</x:f>
        <x:v>0</x:v>
      </x:c>
    </x:row>
    <x:row r="1733" ht="22" customHeight="1">
      <x:c r="A1733" s="2" t="str">
        <x:v>POUC</x:v>
      </x:c>
      <x:c r="B1733" s="2" t="str">
        <x:v>60</x:v>
      </x:c>
      <x:c r="C1733" s="2" t="str">
        <x:v>CRC10</x:v>
      </x:c>
      <x:c r="D1733" s="2" t="str">
        <x:v>6102906</x:v>
      </x:c>
      <x:c r="E1733" s="2" t="str">
        <x:v>0</x:v>
      </x:c>
      <x:c r="F1733" s="2" t="str">
        <x:v>7</x:v>
      </x:c>
      <x:c r="G1733" s="10" t="n">
        <x:v>46210</x:v>
      </x:c>
      <x:c r="H1733" s="10" t="n">
        <x:v>46211</x:v>
      </x:c>
      <x:c r="I1733" s="7" t="n">
        <x:v>10000</x:v>
      </x:c>
      <x:c r="J1733" s="7" t="n">
        <x:v>10000</x:v>
      </x:c>
      <x:c r="K1733" s="7" t="n">
        <x:v>1</x:v>
      </x:c>
      <x:c r="L1733" s="8" t="n">
        <x:v>0.67</x:v>
      </x:c>
      <x:c r="M1733" s="9" t="n">
        <x:v>115</x:v>
      </x:c>
      <x:c r="N1733" s="2" t="str">
        <x:v>i</x:v>
      </x:c>
      <x:c r="O1733" s="2" t="n">
        <x:v>0</x:v>
      </x:c>
      <x:c r="P1733" s="2" t="n">
        <x:v>100</x:v>
      </x:c>
      <x:c r="Q1733" s="2" t="str">
        <x:v>Baseline PO cost</x:v>
      </x:c>
      <x:c r="R1733" s="2" t="str">
        <x:v>Received</x:v>
      </x:c>
      <x:c r="S1733" s="12" t="n">
        <x:f>IF(AND(ISNUMBER(G1733),G1733&gt;0,G1733&lt;=Summary!$E$5,I1733&gt;0),I1733*K1733,0)</x:f>
        <x:v>10000</x:v>
      </x:c>
      <x:c r="T1733" s="12" t="n">
        <x:f>MIN(S1733,MAX(0,'Inventory detail'!E246-0))</x:f>
        <x:v>10000</x:v>
      </x:c>
      <x:c r="U1733" s="12" t="n">
        <x:f>IF(O1733=1,J1733*K1733,0)</x:f>
        <x:v>0</x:v>
      </x:c>
      <x:c r="V1733" s="13" t="str">
        <x:f>IF(O1733=0,"",IF(H1733="","",MAX(H1733,Summary!$E$5)))</x:f>
      </x:c>
      <x:c r="W1733" s="12" t="n">
        <x:f>IF(Q1733="Baseline PO cost",U1733,0)</x:f>
        <x:v>0</x:v>
      </x:c>
      <x:c r="X1733" s="12" t="n">
        <x:f>IF(Q1733="Higher PO cost",U1733,0)</x:f>
        <x:v>0</x:v>
      </x:c>
      <x:c r="Y1733" s="12" t="n">
        <x:f>IF(Q1733="Unclassified",U1733,0)</x:f>
        <x:v>0</x:v>
      </x:c>
    </x:row>
    <x:row r="1734" ht="22" customHeight="1">
      <x:c r="A1734" s="2" t="str">
        <x:v>POUC</x:v>
      </x:c>
      <x:c r="B1734" s="2" t="str">
        <x:v>60</x:v>
      </x:c>
      <x:c r="C1734" s="2" t="str">
        <x:v>CRC7</x:v>
      </x:c>
      <x:c r="D1734" s="2" t="str">
        <x:v>6102922</x:v>
      </x:c>
      <x:c r="E1734" s="2" t="str">
        <x:v>0</x:v>
      </x:c>
      <x:c r="F1734" s="2" t="str">
        <x:v>3</x:v>
      </x:c>
      <x:c r="G1734" s="10"/>
      <x:c r="H1734" s="10" t="n">
        <x:v>46325</x:v>
      </x:c>
      <x:c r="I1734" s="7" t="n">
        <x:v>5000</x:v>
      </x:c>
      <x:c r="J1734" s="7" t="n">
        <x:v>5000</x:v>
      </x:c>
      <x:c r="K1734" s="7" t="n">
        <x:v>1</x:v>
      </x:c>
      <x:c r="L1734" s="8" t="n">
        <x:v>0.52</x:v>
      </x:c>
      <x:c r="M1734" s="9" t="n">
        <x:v>0</x:v>
      </x:c>
      <x:c r="N1734" s="2" t="str">
        <x:v>a</x:v>
      </x:c>
      <x:c r="O1734" s="2" t="n">
        <x:v>1</x:v>
      </x:c>
      <x:c r="P1734" s="2" t="n">
        <x:v>100</x:v>
      </x:c>
      <x:c r="Q1734" s="2" t="str">
        <x:v>Higher PO cost</x:v>
      </x:c>
      <x:c r="R1734" s="2" t="str">
        <x:v>Incoming active PO</x:v>
      </x:c>
      <x:c r="S1734" s="12" t="n">
        <x:f>IF(AND(ISNUMBER(G1734),G1734&gt;0,G1734&lt;=Summary!$E$5,I1734&gt;0),I1734*K1734,0)</x:f>
        <x:v>0</x:v>
      </x:c>
      <x:c r="T1734" s="12" t="n">
        <x:f>MIN(S1734,MAX(0,'Inventory detail'!E449-0))</x:f>
        <x:v>0</x:v>
      </x:c>
      <x:c r="U1734" s="12" t="n">
        <x:f>IF(O1734=1,J1734*K1734,0)</x:f>
        <x:v>5000</x:v>
      </x:c>
      <x:c r="V1734" s="13" t="n">
        <x:f>IF(O1734=0,"",IF(H1734="","",MAX(H1734,Summary!$E$5)))</x:f>
        <x:v>46325</x:v>
      </x:c>
      <x:c r="W1734" s="12" t="n">
        <x:f>IF(Q1734="Baseline PO cost",U1734,0)</x:f>
        <x:v>0</x:v>
      </x:c>
      <x:c r="X1734" s="12" t="n">
        <x:f>IF(Q1734="Higher PO cost",U1734,0)</x:f>
        <x:v>5000</x:v>
      </x:c>
      <x:c r="Y1734" s="12" t="n">
        <x:f>IF(Q1734="Unclassified",U1734,0)</x:f>
        <x:v>0</x:v>
      </x:c>
    </x:row>
    <x:row r="1735" ht="22" customHeight="1">
      <x:c r="A1735" s="2" t="str">
        <x:v>POUC</x:v>
      </x:c>
      <x:c r="B1735" s="2" t="str">
        <x:v>60</x:v>
      </x:c>
      <x:c r="C1735" s="2" t="str">
        <x:v>DRI10</x:v>
      </x:c>
      <x:c r="D1735" s="2" t="str">
        <x:v>6102906</x:v>
      </x:c>
      <x:c r="E1735" s="2" t="str">
        <x:v>0</x:v>
      </x:c>
      <x:c r="F1735" s="2" t="str">
        <x:v>8</x:v>
      </x:c>
      <x:c r="G1735" s="10" t="n">
        <x:v>46210</x:v>
      </x:c>
      <x:c r="H1735" s="10" t="n">
        <x:v>46211</x:v>
      </x:c>
      <x:c r="I1735" s="7" t="n">
        <x:v>5000</x:v>
      </x:c>
      <x:c r="J1735" s="7" t="n">
        <x:v>5000</x:v>
      </x:c>
      <x:c r="K1735" s="7" t="n">
        <x:v>1</x:v>
      </x:c>
      <x:c r="L1735" s="8" t="n">
        <x:v>0.8</x:v>
      </x:c>
      <x:c r="M1735" s="9" t="n">
        <x:v>67.5</x:v>
      </x:c>
      <x:c r="N1735" s="2" t="str">
        <x:v>i</x:v>
      </x:c>
      <x:c r="O1735" s="2" t="n">
        <x:v>0</x:v>
      </x:c>
      <x:c r="P1735" s="2" t="n">
        <x:v>100</x:v>
      </x:c>
      <x:c r="Q1735" s="2" t="str">
        <x:v>Baseline PO cost</x:v>
      </x:c>
      <x:c r="R1735" s="2" t="str">
        <x:v>Received</x:v>
      </x:c>
      <x:c r="S1735" s="12" t="n">
        <x:f>IF(AND(ISNUMBER(G1735),G1735&gt;0,G1735&lt;=Summary!$E$5,I1735&gt;0),I1735*K1735,0)</x:f>
        <x:v>5000</x:v>
      </x:c>
      <x:c r="T1735" s="12" t="n">
        <x:f>MIN(S1735,MAX(0,'Inventory detail'!E394-0))</x:f>
        <x:v>5000</x:v>
      </x:c>
      <x:c r="U1735" s="12" t="n">
        <x:f>IF(O1735=1,J1735*K1735,0)</x:f>
        <x:v>0</x:v>
      </x:c>
      <x:c r="V1735" s="13" t="str">
        <x:f>IF(O1735=0,"",IF(H1735="","",MAX(H1735,Summary!$E$5)))</x:f>
      </x:c>
      <x:c r="W1735" s="12" t="n">
        <x:f>IF(Q1735="Baseline PO cost",U1735,0)</x:f>
        <x:v>0</x:v>
      </x:c>
      <x:c r="X1735" s="12" t="n">
        <x:f>IF(Q1735="Higher PO cost",U1735,0)</x:f>
        <x:v>0</x:v>
      </x:c>
      <x:c r="Y1735" s="12" t="n">
        <x:f>IF(Q1735="Unclassified",U1735,0)</x:f>
        <x:v>0</x:v>
      </x:c>
    </x:row>
    <x:row r="1736" ht="22" customHeight="1">
      <x:c r="A1736" s="2" t="str">
        <x:v>POUC</x:v>
      </x:c>
      <x:c r="B1736" s="2" t="str">
        <x:v>60</x:v>
      </x:c>
      <x:c r="C1736" s="2" t="str">
        <x:v>IBM10</x:v>
      </x:c>
      <x:c r="D1736" s="2" t="str">
        <x:v>6102922</x:v>
      </x:c>
      <x:c r="E1736" s="2" t="str">
        <x:v>0</x:v>
      </x:c>
      <x:c r="F1736" s="2" t="str">
        <x:v>4</x:v>
      </x:c>
      <x:c r="G1736" s="10"/>
      <x:c r="H1736" s="10" t="n">
        <x:v>46325</x:v>
      </x:c>
      <x:c r="I1736" s="7" t="n">
        <x:v>5000</x:v>
      </x:c>
      <x:c r="J1736" s="7" t="n">
        <x:v>5000</x:v>
      </x:c>
      <x:c r="K1736" s="7" t="n">
        <x:v>1</x:v>
      </x:c>
      <x:c r="L1736" s="8" t="n">
        <x:v>0.8</x:v>
      </x:c>
      <x:c r="M1736" s="9" t="n">
        <x:v>0</x:v>
      </x:c>
      <x:c r="N1736" s="2" t="str">
        <x:v>a</x:v>
      </x:c>
      <x:c r="O1736" s="2" t="n">
        <x:v>1</x:v>
      </x:c>
      <x:c r="P1736" s="2" t="n">
        <x:v>100</x:v>
      </x:c>
      <x:c r="Q1736" s="2" t="str">
        <x:v>Higher PO cost</x:v>
      </x:c>
      <x:c r="R1736" s="2" t="str">
        <x:v>Incoming active PO</x:v>
      </x:c>
      <x:c r="S1736" s="12" t="n">
        <x:f>IF(AND(ISNUMBER(G1736),G1736&gt;0,G1736&lt;=Summary!$E$5,I1736&gt;0),I1736*K1736,0)</x:f>
        <x:v>0</x:v>
      </x:c>
      <x:c r="T1736" s="12" t="n">
        <x:f>MIN(S1736,MAX(0,'Inventory detail'!E1066-0))</x:f>
        <x:v>0</x:v>
      </x:c>
      <x:c r="U1736" s="12" t="n">
        <x:f>IF(O1736=1,J1736*K1736,0)</x:f>
        <x:v>5000</x:v>
      </x:c>
      <x:c r="V1736" s="13" t="n">
        <x:f>IF(O1736=0,"",IF(H1736="","",MAX(H1736,Summary!$E$5)))</x:f>
        <x:v>46325</x:v>
      </x:c>
      <x:c r="W1736" s="12" t="n">
        <x:f>IF(Q1736="Baseline PO cost",U1736,0)</x:f>
        <x:v>0</x:v>
      </x:c>
      <x:c r="X1736" s="12" t="n">
        <x:f>IF(Q1736="Higher PO cost",U1736,0)</x:f>
        <x:v>5000</x:v>
      </x:c>
      <x:c r="Y1736" s="12" t="n">
        <x:f>IF(Q1736="Unclassified",U1736,0)</x:f>
        <x:v>0</x:v>
      </x:c>
    </x:row>
    <x:row r="1737" ht="22" customHeight="1">
      <x:c r="A1737" s="2" t="str">
        <x:v>POUC</x:v>
      </x:c>
      <x:c r="B1737" s="2" t="str">
        <x:v>60</x:v>
      </x:c>
      <x:c r="C1737" s="2" t="str">
        <x:v>IBM7</x:v>
      </x:c>
      <x:c r="D1737" s="2" t="str">
        <x:v>6102906</x:v>
      </x:c>
      <x:c r="E1737" s="2" t="str">
        <x:v>0</x:v>
      </x:c>
      <x:c r="F1737" s="2" t="str">
        <x:v>2</x:v>
      </x:c>
      <x:c r="G1737" s="10" t="n">
        <x:v>46210</x:v>
      </x:c>
      <x:c r="H1737" s="10" t="n">
        <x:v>46211</x:v>
      </x:c>
      <x:c r="I1737" s="7" t="n">
        <x:v>30000</x:v>
      </x:c>
      <x:c r="J1737" s="7" t="n">
        <x:v>30000</x:v>
      </x:c>
      <x:c r="K1737" s="7" t="n">
        <x:v>1</x:v>
      </x:c>
      <x:c r="L1737" s="8" t="n">
        <x:v>0.48</x:v>
      </x:c>
      <x:c r="M1737" s="9" t="n">
        <x:v>249</x:v>
      </x:c>
      <x:c r="N1737" s="2" t="str">
        <x:v>i</x:v>
      </x:c>
      <x:c r="O1737" s="2" t="n">
        <x:v>0</x:v>
      </x:c>
      <x:c r="P1737" s="2" t="n">
        <x:v>100</x:v>
      </x:c>
      <x:c r="Q1737" s="2" t="str">
        <x:v>Baseline PO cost</x:v>
      </x:c>
      <x:c r="R1737" s="2" t="str">
        <x:v>Received</x:v>
      </x:c>
      <x:c r="S1737" s="12" t="n">
        <x:f>IF(AND(ISNUMBER(G1737),G1737&gt;0,G1737&lt;=Summary!$E$5,I1737&gt;0),I1737*K1737,0)</x:f>
        <x:v>30000</x:v>
      </x:c>
      <x:c r="T1737" s="12" t="n">
        <x:f>MIN(S1737,MAX(0,'Inventory detail'!E125-0))</x:f>
        <x:v>21200</x:v>
      </x:c>
      <x:c r="U1737" s="12" t="n">
        <x:f>IF(O1737=1,J1737*K1737,0)</x:f>
        <x:v>0</x:v>
      </x:c>
      <x:c r="V1737" s="13" t="str">
        <x:f>IF(O1737=0,"",IF(H1737="","",MAX(H1737,Summary!$E$5)))</x:f>
      </x:c>
      <x:c r="W1737" s="12" t="n">
        <x:f>IF(Q1737="Baseline PO cost",U1737,0)</x:f>
        <x:v>0</x:v>
      </x:c>
      <x:c r="X1737" s="12" t="n">
        <x:f>IF(Q1737="Higher PO cost",U1737,0)</x:f>
        <x:v>0</x:v>
      </x:c>
      <x:c r="Y1737" s="12" t="n">
        <x:f>IF(Q1737="Unclassified",U1737,0)</x:f>
        <x:v>0</x:v>
      </x:c>
    </x:row>
    <x:row r="1738" ht="22" customHeight="1">
      <x:c r="A1738" s="2" t="str">
        <x:v>POUC</x:v>
      </x:c>
      <x:c r="B1738" s="2" t="str">
        <x:v>60</x:v>
      </x:c>
      <x:c r="C1738" s="2" t="str">
        <x:v>IBM7</x:v>
      </x:c>
      <x:c r="D1738" s="2" t="str">
        <x:v>6102891</x:v>
      </x:c>
      <x:c r="E1738" s="2" t="str">
        <x:v>0</x:v>
      </x:c>
      <x:c r="F1738" s="2" t="str">
        <x:v>1</x:v>
      </x:c>
      <x:c r="G1738" s="10" t="n">
        <x:v>46097</x:v>
      </x:c>
      <x:c r="H1738" s="10" t="n">
        <x:v>46108</x:v>
      </x:c>
      <x:c r="I1738" s="7" t="n">
        <x:v>10000</x:v>
      </x:c>
      <x:c r="J1738" s="7" t="n">
        <x:v>10000</x:v>
      </x:c>
      <x:c r="K1738" s="7" t="n">
        <x:v>1</x:v>
      </x:c>
      <x:c r="L1738" s="8" t="n">
        <x:v>0.48</x:v>
      </x:c>
      <x:c r="M1738" s="9" t="n">
        <x:v>83</x:v>
      </x:c>
      <x:c r="N1738" s="2" t="str">
        <x:v>i</x:v>
      </x:c>
      <x:c r="O1738" s="2" t="n">
        <x:v>0</x:v>
      </x:c>
      <x:c r="P1738" s="2" t="n">
        <x:v>100</x:v>
      </x:c>
      <x:c r="Q1738" s="2" t="str">
        <x:v>Baseline PO cost</x:v>
      </x:c>
      <x:c r="R1738" s="2" t="str">
        <x:v>Received</x:v>
      </x:c>
      <x:c r="S1738" s="12" t="n">
        <x:f>IF(AND(ISNUMBER(G1738),G1738&gt;0,G1738&lt;=Summary!$E$5,I1738&gt;0),I1738*K1738,0)</x:f>
        <x:v>10000</x:v>
      </x:c>
      <x:c r="T1738" s="12" t="n">
        <x:f>MIN(S1738,MAX(0,'Inventory detail'!E125-SUM(S1737:S1737)))</x:f>
        <x:v>0</x:v>
      </x:c>
      <x:c r="U1738" s="12" t="n">
        <x:f>IF(O1738=1,J1738*K1738,0)</x:f>
        <x:v>0</x:v>
      </x:c>
      <x:c r="V1738" s="13" t="str">
        <x:f>IF(O1738=0,"",IF(H1738="","",MAX(H1738,Summary!$E$5)))</x:f>
      </x:c>
      <x:c r="W1738" s="12" t="n">
        <x:f>IF(Q1738="Baseline PO cost",U1738,0)</x:f>
        <x:v>0</x:v>
      </x:c>
      <x:c r="X1738" s="12" t="n">
        <x:f>IF(Q1738="Higher PO cost",U1738,0)</x:f>
        <x:v>0</x:v>
      </x:c>
      <x:c r="Y1738" s="12" t="n">
        <x:f>IF(Q1738="Unclassified",U1738,0)</x:f>
        <x:v>0</x:v>
      </x:c>
    </x:row>
    <x:row r="1739" ht="22" customHeight="1">
      <x:c r="A1739" s="2" t="str">
        <x:v>POUC</x:v>
      </x:c>
      <x:c r="B1739" s="2" t="str">
        <x:v>60</x:v>
      </x:c>
      <x:c r="C1739" s="2" t="str">
        <x:v>IND10</x:v>
      </x:c>
      <x:c r="D1739" s="2" t="str">
        <x:v>6102906</x:v>
      </x:c>
      <x:c r="E1739" s="2" t="str">
        <x:v>0</x:v>
      </x:c>
      <x:c r="F1739" s="2" t="str">
        <x:v>12</x:v>
      </x:c>
      <x:c r="G1739" s="10" t="n">
        <x:v>46210</x:v>
      </x:c>
      <x:c r="H1739" s="10" t="n">
        <x:v>46211</x:v>
      </x:c>
      <x:c r="I1739" s="7" t="n">
        <x:v>2000</x:v>
      </x:c>
      <x:c r="J1739" s="7" t="n">
        <x:v>2000</x:v>
      </x:c>
      <x:c r="K1739" s="7" t="n">
        <x:v>1</x:v>
      </x:c>
      <x:c r="L1739" s="8" t="n">
        <x:v>1.69</x:v>
      </x:c>
      <x:c r="M1739" s="9" t="n">
        <x:v>57.2</x:v>
      </x:c>
      <x:c r="N1739" s="2" t="str">
        <x:v>i</x:v>
      </x:c>
      <x:c r="O1739" s="2" t="n">
        <x:v>0</x:v>
      </x:c>
      <x:c r="P1739" s="2" t="n">
        <x:v>100</x:v>
      </x:c>
      <x:c r="Q1739" s="2" t="str">
        <x:v>Baseline PO cost</x:v>
      </x:c>
      <x:c r="R1739" s="2" t="str">
        <x:v>Received</x:v>
      </x:c>
      <x:c r="S1739" s="12" t="n">
        <x:f>IF(AND(ISNUMBER(G1739),G1739&gt;0,G1739&lt;=Summary!$E$5,I1739&gt;0),I1739*K1739,0)</x:f>
        <x:v>2000</x:v>
      </x:c>
      <x:c r="T1739" s="12" t="n">
        <x:f>MIN(S1739,MAX(0,'Inventory detail'!E366-0))</x:f>
        <x:v>400</x:v>
      </x:c>
      <x:c r="U1739" s="12" t="n">
        <x:f>IF(O1739=1,J1739*K1739,0)</x:f>
        <x:v>0</x:v>
      </x:c>
      <x:c r="V1739" s="13" t="str">
        <x:f>IF(O1739=0,"",IF(H1739="","",MAX(H1739,Summary!$E$5)))</x:f>
      </x:c>
      <x:c r="W1739" s="12" t="n">
        <x:f>IF(Q1739="Baseline PO cost",U1739,0)</x:f>
        <x:v>0</x:v>
      </x:c>
      <x:c r="X1739" s="12" t="n">
        <x:f>IF(Q1739="Higher PO cost",U1739,0)</x:f>
        <x:v>0</x:v>
      </x:c>
      <x:c r="Y1739" s="12" t="n">
        <x:f>IF(Q1739="Unclassified",U1739,0)</x:f>
        <x:v>0</x:v>
      </x:c>
    </x:row>
    <x:row r="1740" ht="22" customHeight="1">
      <x:c r="A1740" s="2" t="str">
        <x:v>POUC</x:v>
      </x:c>
      <x:c r="B1740" s="2" t="str">
        <x:v>60</x:v>
      </x:c>
      <x:c r="C1740" s="2" t="str">
        <x:v>IND10</x:v>
      </x:c>
      <x:c r="D1740" s="2" t="str">
        <x:v>6102943</x:v>
      </x:c>
      <x:c r="E1740" s="2" t="str">
        <x:v>0</x:v>
      </x:c>
      <x:c r="F1740" s="2" t="str">
        <x:v>7</x:v>
      </x:c>
      <x:c r="G1740" s="10"/>
      <x:c r="H1740" s="10" t="n">
        <x:v>46332</x:v>
      </x:c>
      <x:c r="I1740" s="7" t="n">
        <x:v>2000</x:v>
      </x:c>
      <x:c r="J1740" s="7" t="n">
        <x:v>2000</x:v>
      </x:c>
      <x:c r="K1740" s="7" t="n">
        <x:v>1</x:v>
      </x:c>
      <x:c r="L1740" s="8" t="n">
        <x:v>1.89</x:v>
      </x:c>
      <x:c r="M1740" s="9" t="n">
        <x:v>0</x:v>
      </x:c>
      <x:c r="N1740" s="2" t="str">
        <x:v>a</x:v>
      </x:c>
      <x:c r="O1740" s="2" t="n">
        <x:v>1</x:v>
      </x:c>
      <x:c r="P1740" s="2" t="n">
        <x:v>100</x:v>
      </x:c>
      <x:c r="Q1740" s="2" t="str">
        <x:v>Higher PO cost</x:v>
      </x:c>
      <x:c r="R1740" s="2" t="str">
        <x:v>Incoming active PO</x:v>
      </x:c>
      <x:c r="S1740" s="12" t="n">
        <x:f>IF(AND(ISNUMBER(G1740),G1740&gt;0,G1740&lt;=Summary!$E$5,I1740&gt;0),I1740*K1740,0)</x:f>
        <x:v>0</x:v>
      </x:c>
      <x:c r="T1740" s="12" t="n">
        <x:f>MIN(S1740,MAX(0,'Inventory detail'!E366-SUM(S1739:S1739)))</x:f>
        <x:v>0</x:v>
      </x:c>
      <x:c r="U1740" s="12" t="n">
        <x:f>IF(O1740=1,J1740*K1740,0)</x:f>
        <x:v>2000</x:v>
      </x:c>
      <x:c r="V1740" s="13" t="n">
        <x:f>IF(O1740=0,"",IF(H1740="","",MAX(H1740,Summary!$E$5)))</x:f>
        <x:v>46332</x:v>
      </x:c>
      <x:c r="W1740" s="12" t="n">
        <x:f>IF(Q1740="Baseline PO cost",U1740,0)</x:f>
        <x:v>0</x:v>
      </x:c>
      <x:c r="X1740" s="12" t="n">
        <x:f>IF(Q1740="Higher PO cost",U1740,0)</x:f>
        <x:v>2000</x:v>
      </x:c>
      <x:c r="Y1740" s="12" t="n">
        <x:f>IF(Q1740="Unclassified",U1740,0)</x:f>
        <x:v>0</x:v>
      </x:c>
    </x:row>
    <x:row r="1741" ht="22" customHeight="1">
      <x:c r="A1741" s="2" t="str">
        <x:v>POUC</x:v>
      </x:c>
      <x:c r="B1741" s="2" t="str">
        <x:v>60</x:v>
      </x:c>
      <x:c r="C1741" s="2" t="str">
        <x:v>IND5</x:v>
      </x:c>
      <x:c r="D1741" s="2" t="str">
        <x:v>6102906</x:v>
      </x:c>
      <x:c r="E1741" s="2" t="str">
        <x:v>0</x:v>
      </x:c>
      <x:c r="F1741" s="2" t="str">
        <x:v>10</x:v>
      </x:c>
      <x:c r="G1741" s="10" t="n">
        <x:v>46210</x:v>
      </x:c>
      <x:c r="H1741" s="10" t="n">
        <x:v>46211</x:v>
      </x:c>
      <x:c r="I1741" s="7" t="n">
        <x:v>5000</x:v>
      </x:c>
      <x:c r="J1741" s="7" t="n">
        <x:v>5000</x:v>
      </x:c>
      <x:c r="K1741" s="7" t="n">
        <x:v>1</x:v>
      </x:c>
      <x:c r="L1741" s="8" t="n">
        <x:v>0.84</x:v>
      </x:c>
      <x:c r="M1741" s="9" t="n">
        <x:v>71</x:v>
      </x:c>
      <x:c r="N1741" s="2" t="str">
        <x:v>i</x:v>
      </x:c>
      <x:c r="O1741" s="2" t="n">
        <x:v>0</x:v>
      </x:c>
      <x:c r="P1741" s="2" t="n">
        <x:v>100</x:v>
      </x:c>
      <x:c r="Q1741" s="2" t="str">
        <x:v>Baseline PO cost</x:v>
      </x:c>
      <x:c r="R1741" s="2" t="str">
        <x:v>Received</x:v>
      </x:c>
      <x:c r="S1741" s="12" t="n">
        <x:f>IF(AND(ISNUMBER(G1741),G1741&gt;0,G1741&lt;=Summary!$E$5,I1741&gt;0),I1741*K1741,0)</x:f>
        <x:v>5000</x:v>
      </x:c>
      <x:c r="T1741" s="12" t="n">
        <x:f>MIN(S1741,MAX(0,'Inventory detail'!E230-0))</x:f>
        <x:v>5000</x:v>
      </x:c>
      <x:c r="U1741" s="12" t="n">
        <x:f>IF(O1741=1,J1741*K1741,0)</x:f>
        <x:v>0</x:v>
      </x:c>
      <x:c r="V1741" s="13" t="str">
        <x:f>IF(O1741=0,"",IF(H1741="","",MAX(H1741,Summary!$E$5)))</x:f>
      </x:c>
      <x:c r="W1741" s="12" t="n">
        <x:f>IF(Q1741="Baseline PO cost",U1741,0)</x:f>
        <x:v>0</x:v>
      </x:c>
      <x:c r="X1741" s="12" t="n">
        <x:f>IF(Q1741="Higher PO cost",U1741,0)</x:f>
        <x:v>0</x:v>
      </x:c>
      <x:c r="Y1741" s="12" t="n">
        <x:f>IF(Q1741="Unclassified",U1741,0)</x:f>
        <x:v>0</x:v>
      </x:c>
    </x:row>
    <x:row r="1742" ht="22" customHeight="1">
      <x:c r="A1742" s="2" t="str">
        <x:v>POUC</x:v>
      </x:c>
      <x:c r="B1742" s="2" t="str">
        <x:v>60</x:v>
      </x:c>
      <x:c r="C1742" s="2" t="str">
        <x:v>IND5</x:v>
      </x:c>
      <x:c r="D1742" s="2" t="str">
        <x:v>6102874</x:v>
      </x:c>
      <x:c r="E1742" s="2" t="str">
        <x:v>0</x:v>
      </x:c>
      <x:c r="F1742" s="2" t="str">
        <x:v>7</x:v>
      </x:c>
      <x:c r="G1742" s="10" t="n">
        <x:v>46080</x:v>
      </x:c>
      <x:c r="H1742" s="10" t="n">
        <x:v>46080</x:v>
      </x:c>
      <x:c r="I1742" s="7" t="n">
        <x:v>5000</x:v>
      </x:c>
      <x:c r="J1742" s="7" t="n">
        <x:v>5000</x:v>
      </x:c>
      <x:c r="K1742" s="7" t="n">
        <x:v>1</x:v>
      </x:c>
      <x:c r="L1742" s="8" t="n">
        <x:v>0.84</x:v>
      </x:c>
      <x:c r="M1742" s="9" t="n">
        <x:v>71</x:v>
      </x:c>
      <x:c r="N1742" s="2" t="str">
        <x:v>i</x:v>
      </x:c>
      <x:c r="O1742" s="2" t="n">
        <x:v>0</x:v>
      </x:c>
      <x:c r="P1742" s="2" t="n">
        <x:v>100</x:v>
      </x:c>
      <x:c r="Q1742" s="2" t="str">
        <x:v>Baseline PO cost</x:v>
      </x:c>
      <x:c r="R1742" s="2" t="str">
        <x:v>Received</x:v>
      </x:c>
      <x:c r="S1742" s="12" t="n">
        <x:f>IF(AND(ISNUMBER(G1742),G1742&gt;0,G1742&lt;=Summary!$E$5,I1742&gt;0),I1742*K1742,0)</x:f>
        <x:v>5000</x:v>
      </x:c>
      <x:c r="T1742" s="12" t="n">
        <x:f>MIN(S1742,MAX(0,'Inventory detail'!E230-SUM(S1741:S1741)))</x:f>
        <x:v>4900</x:v>
      </x:c>
      <x:c r="U1742" s="12" t="n">
        <x:f>IF(O1742=1,J1742*K1742,0)</x:f>
        <x:v>0</x:v>
      </x:c>
      <x:c r="V1742" s="13" t="str">
        <x:f>IF(O1742=0,"",IF(H1742="","",MAX(H1742,Summary!$E$5)))</x:f>
      </x:c>
      <x:c r="W1742" s="12" t="n">
        <x:f>IF(Q1742="Baseline PO cost",U1742,0)</x:f>
        <x:v>0</x:v>
      </x:c>
      <x:c r="X1742" s="12" t="n">
        <x:f>IF(Q1742="Higher PO cost",U1742,0)</x:f>
        <x:v>0</x:v>
      </x:c>
      <x:c r="Y1742" s="12" t="n">
        <x:f>IF(Q1742="Unclassified",U1742,0)</x:f>
        <x:v>0</x:v>
      </x:c>
    </x:row>
    <x:row r="1743" ht="22" customHeight="1">
      <x:c r="A1743" s="2" t="str">
        <x:v>POUC</x:v>
      </x:c>
      <x:c r="B1743" s="2" t="str">
        <x:v>60</x:v>
      </x:c>
      <x:c r="C1743" s="2" t="str">
        <x:v>JUM5</x:v>
      </x:c>
      <x:c r="D1743" s="2" t="str">
        <x:v>6102943</x:v>
      </x:c>
      <x:c r="E1743" s="2" t="str">
        <x:v>0</x:v>
      </x:c>
      <x:c r="F1743" s="2" t="str">
        <x:v>5</x:v>
      </x:c>
      <x:c r="G1743" s="10"/>
      <x:c r="H1743" s="10" t="n">
        <x:v>46332</x:v>
      </x:c>
      <x:c r="I1743" s="7" t="n">
        <x:v>5000</x:v>
      </x:c>
      <x:c r="J1743" s="7" t="n">
        <x:v>5000</x:v>
      </x:c>
      <x:c r="K1743" s="7" t="n">
        <x:v>1</x:v>
      </x:c>
      <x:c r="L1743" s="8" t="n">
        <x:v>0.75</x:v>
      </x:c>
      <x:c r="M1743" s="9" t="n">
        <x:v>0</x:v>
      </x:c>
      <x:c r="N1743" s="2" t="str">
        <x:v>a</x:v>
      </x:c>
      <x:c r="O1743" s="2" t="n">
        <x:v>1</x:v>
      </x:c>
      <x:c r="P1743" s="2" t="n">
        <x:v>100</x:v>
      </x:c>
      <x:c r="Q1743" s="2" t="str">
        <x:v>Higher PO cost</x:v>
      </x:c>
      <x:c r="R1743" s="2" t="str">
        <x:v>Incoming active PO</x:v>
      </x:c>
      <x:c r="S1743" s="12" t="n">
        <x:f>IF(AND(ISNUMBER(G1743),G1743&gt;0,G1743&lt;=Summary!$E$5,I1743&gt;0),I1743*K1743,0)</x:f>
        <x:v>0</x:v>
      </x:c>
      <x:c r="T1743" s="12" t="n">
        <x:f>MIN(S1743,MAX(0,'Inventory detail'!E350-0))</x:f>
        <x:v>0</x:v>
      </x:c>
      <x:c r="U1743" s="12" t="n">
        <x:f>IF(O1743=1,J1743*K1743,0)</x:f>
        <x:v>5000</x:v>
      </x:c>
      <x:c r="V1743" s="13" t="n">
        <x:f>IF(O1743=0,"",IF(H1743="","",MAX(H1743,Summary!$E$5)))</x:f>
        <x:v>46332</x:v>
      </x:c>
      <x:c r="W1743" s="12" t="n">
        <x:f>IF(Q1743="Baseline PO cost",U1743,0)</x:f>
        <x:v>0</x:v>
      </x:c>
      <x:c r="X1743" s="12" t="n">
        <x:f>IF(Q1743="Higher PO cost",U1743,0)</x:f>
        <x:v>5000</x:v>
      </x:c>
      <x:c r="Y1743" s="12" t="n">
        <x:f>IF(Q1743="Unclassified",U1743,0)</x:f>
        <x:v>0</x:v>
      </x:c>
    </x:row>
    <x:row r="1744" ht="22" customHeight="1">
      <x:c r="A1744" s="2" t="str">
        <x:v>POUC</x:v>
      </x:c>
      <x:c r="B1744" s="2" t="str">
        <x:v>60</x:v>
      </x:c>
      <x:c r="C1744" s="2" t="str">
        <x:v>KEY10</x:v>
      </x:c>
      <x:c r="D1744" s="2" t="str">
        <x:v>6102874</x:v>
      </x:c>
      <x:c r="E1744" s="2" t="str">
        <x:v>0</x:v>
      </x:c>
      <x:c r="F1744" s="2" t="str">
        <x:v>8</x:v>
      </x:c>
      <x:c r="G1744" s="10" t="n">
        <x:v>46080</x:v>
      </x:c>
      <x:c r="H1744" s="10" t="n">
        <x:v>46080</x:v>
      </x:c>
      <x:c r="I1744" s="7" t="n">
        <x:v>10000</x:v>
      </x:c>
      <x:c r="J1744" s="7" t="n">
        <x:v>10000</x:v>
      </x:c>
      <x:c r="K1744" s="7" t="n">
        <x:v>1</x:v>
      </x:c>
      <x:c r="L1744" s="8" t="n">
        <x:v>0.89</x:v>
      </x:c>
      <x:c r="M1744" s="9" t="n">
        <x:v>151</x:v>
      </x:c>
      <x:c r="N1744" s="2" t="str">
        <x:v>i</x:v>
      </x:c>
      <x:c r="O1744" s="2" t="n">
        <x:v>0</x:v>
      </x:c>
      <x:c r="P1744" s="2" t="n">
        <x:v>100</x:v>
      </x:c>
      <x:c r="Q1744" s="2" t="str">
        <x:v>Baseline PO cost</x:v>
      </x:c>
      <x:c r="R1744" s="2" t="str">
        <x:v>Received</x:v>
      </x:c>
      <x:c r="S1744" s="12" t="n">
        <x:f>IF(AND(ISNUMBER(G1744),G1744&gt;0,G1744&lt;=Summary!$E$5,I1744&gt;0),I1744*K1744,0)</x:f>
        <x:v>10000</x:v>
      </x:c>
      <x:c r="T1744" s="12" t="n">
        <x:f>MIN(S1744,MAX(0,'Inventory detail'!E499-0))</x:f>
        <x:v>8900</x:v>
      </x:c>
      <x:c r="U1744" s="12" t="n">
        <x:f>IF(O1744=1,J1744*K1744,0)</x:f>
        <x:v>0</x:v>
      </x:c>
      <x:c r="V1744" s="13" t="str">
        <x:f>IF(O1744=0,"",IF(H1744="","",MAX(H1744,Summary!$E$5)))</x:f>
      </x:c>
      <x:c r="W1744" s="12" t="n">
        <x:f>IF(Q1744="Baseline PO cost",U1744,0)</x:f>
        <x:v>0</x:v>
      </x:c>
      <x:c r="X1744" s="12" t="n">
        <x:f>IF(Q1744="Higher PO cost",U1744,0)</x:f>
        <x:v>0</x:v>
      </x:c>
      <x:c r="Y1744" s="12" t="n">
        <x:f>IF(Q1744="Unclassified",U1744,0)</x:f>
        <x:v>0</x:v>
      </x:c>
    </x:row>
    <x:row r="1745" ht="22" customHeight="1">
      <x:c r="A1745" s="2" t="str">
        <x:v>POUC</x:v>
      </x:c>
      <x:c r="B1745" s="2" t="str">
        <x:v>60</x:v>
      </x:c>
      <x:c r="C1745" s="2" t="str">
        <x:v>LEG10</x:v>
      </x:c>
      <x:c r="D1745" s="2" t="str">
        <x:v>6102891</x:v>
      </x:c>
      <x:c r="E1745" s="2" t="str">
        <x:v>0</x:v>
      </x:c>
      <x:c r="F1745" s="2" t="str">
        <x:v>16</x:v>
      </x:c>
      <x:c r="G1745" s="10" t="n">
        <x:v>46097</x:v>
      </x:c>
      <x:c r="H1745" s="10" t="n">
        <x:v>46108</x:v>
      </x:c>
      <x:c r="I1745" s="7" t="n">
        <x:v>9000</x:v>
      </x:c>
      <x:c r="J1745" s="7" t="n">
        <x:v>9000</x:v>
      </x:c>
      <x:c r="K1745" s="7" t="n">
        <x:v>1</x:v>
      </x:c>
      <x:c r="L1745" s="8" t="n">
        <x:v>10.59</x:v>
      </x:c>
      <x:c r="M1745" s="9" t="n">
        <x:v>1616.4</x:v>
      </x:c>
      <x:c r="N1745" s="2" t="str">
        <x:v>i</x:v>
      </x:c>
      <x:c r="O1745" s="2" t="n">
        <x:v>0</x:v>
      </x:c>
      <x:c r="P1745" s="2" t="n">
        <x:v>100</x:v>
      </x:c>
      <x:c r="Q1745" s="2" t="str">
        <x:v>Baseline PO cost</x:v>
      </x:c>
      <x:c r="R1745" s="2" t="str">
        <x:v>Received</x:v>
      </x:c>
      <x:c r="S1745" s="12" t="n">
        <x:f>IF(AND(ISNUMBER(G1745),G1745&gt;0,G1745&lt;=Summary!$E$5,I1745&gt;0),I1745*K1745,0)</x:f>
        <x:v>9000</x:v>
      </x:c>
      <x:c r="T1745" s="12" t="n">
        <x:f>MIN(S1745,MAX(0,'Inventory detail'!E251-0))</x:f>
        <x:v>6250</x:v>
      </x:c>
      <x:c r="U1745" s="12" t="n">
        <x:f>IF(O1745=1,J1745*K1745,0)</x:f>
        <x:v>0</x:v>
      </x:c>
      <x:c r="V1745" s="13" t="str">
        <x:f>IF(O1745=0,"",IF(H1745="","",MAX(H1745,Summary!$E$5)))</x:f>
      </x:c>
      <x:c r="W1745" s="12" t="n">
        <x:f>IF(Q1745="Baseline PO cost",U1745,0)</x:f>
        <x:v>0</x:v>
      </x:c>
      <x:c r="X1745" s="12" t="n">
        <x:f>IF(Q1745="Higher PO cost",U1745,0)</x:f>
        <x:v>0</x:v>
      </x:c>
      <x:c r="Y1745" s="12" t="n">
        <x:f>IF(Q1745="Unclassified",U1745,0)</x:f>
        <x:v>0</x:v>
      </x:c>
    </x:row>
    <x:row r="1746" ht="22" customHeight="1">
      <x:c r="A1746" s="2" t="str">
        <x:v>POUC</x:v>
      </x:c>
      <x:c r="B1746" s="2" t="str">
        <x:v>60</x:v>
      </x:c>
      <x:c r="C1746" s="2" t="str">
        <x:v>LEG10</x:v>
      </x:c>
      <x:c r="D1746" s="2" t="str">
        <x:v>6102874</x:v>
      </x:c>
      <x:c r="E1746" s="2" t="str">
        <x:v>0</x:v>
      </x:c>
      <x:c r="F1746" s="2" t="str">
        <x:v>24</x:v>
      </x:c>
      <x:c r="G1746" s="10" t="n">
        <x:v>46080</x:v>
      </x:c>
      <x:c r="H1746" s="10" t="n">
        <x:v>46080</x:v>
      </x:c>
      <x:c r="I1746" s="7" t="n">
        <x:v>2500</x:v>
      </x:c>
      <x:c r="J1746" s="7" t="n">
        <x:v>2500</x:v>
      </x:c>
      <x:c r="K1746" s="7" t="n">
        <x:v>1</x:v>
      </x:c>
      <x:c r="L1746" s="8" t="n">
        <x:v>10.59</x:v>
      </x:c>
      <x:c r="M1746" s="9" t="n">
        <x:v>449</x:v>
      </x:c>
      <x:c r="N1746" s="2" t="str">
        <x:v>i</x:v>
      </x:c>
      <x:c r="O1746" s="2" t="n">
        <x:v>0</x:v>
      </x:c>
      <x:c r="P1746" s="2" t="n">
        <x:v>100</x:v>
      </x:c>
      <x:c r="Q1746" s="2" t="str">
        <x:v>Baseline PO cost</x:v>
      </x:c>
      <x:c r="R1746" s="2" t="str">
        <x:v>Received</x:v>
      </x:c>
      <x:c r="S1746" s="12" t="n">
        <x:f>IF(AND(ISNUMBER(G1746),G1746&gt;0,G1746&lt;=Summary!$E$5,I1746&gt;0),I1746*K1746,0)</x:f>
        <x:v>2500</x:v>
      </x:c>
      <x:c r="T1746" s="12" t="n">
        <x:f>MIN(S1746,MAX(0,'Inventory detail'!E251-SUM(S1745:S1745)))</x:f>
        <x:v>0</x:v>
      </x:c>
      <x:c r="U1746" s="12" t="n">
        <x:f>IF(O1746=1,J1746*K1746,0)</x:f>
        <x:v>0</x:v>
      </x:c>
      <x:c r="V1746" s="13" t="str">
        <x:f>IF(O1746=0,"",IF(H1746="","",MAX(H1746,Summary!$E$5)))</x:f>
      </x:c>
      <x:c r="W1746" s="12" t="n">
        <x:f>IF(Q1746="Baseline PO cost",U1746,0)</x:f>
        <x:v>0</x:v>
      </x:c>
      <x:c r="X1746" s="12" t="n">
        <x:f>IF(Q1746="Higher PO cost",U1746,0)</x:f>
        <x:v>0</x:v>
      </x:c>
      <x:c r="Y1746" s="12" t="n">
        <x:f>IF(Q1746="Unclassified",U1746,0)</x:f>
        <x:v>0</x:v>
      </x:c>
    </x:row>
    <x:row r="1747" ht="22" customHeight="1">
      <x:c r="A1747" s="2" t="str">
        <x:v>POUC</x:v>
      </x:c>
      <x:c r="B1747" s="2" t="str">
        <x:v>60</x:v>
      </x:c>
      <x:c r="C1747" s="2" t="str">
        <x:v>LEG10</x:v>
      </x:c>
      <x:c r="D1747" s="2" t="str">
        <x:v>6102943</x:v>
      </x:c>
      <x:c r="E1747" s="2" t="str">
        <x:v>0</x:v>
      </x:c>
      <x:c r="F1747" s="2" t="str">
        <x:v>27</x:v>
      </x:c>
      <x:c r="G1747" s="10"/>
      <x:c r="H1747" s="10" t="n">
        <x:v>46332</x:v>
      </x:c>
      <x:c r="I1747" s="7" t="n">
        <x:v>1000</x:v>
      </x:c>
      <x:c r="J1747" s="7" t="n">
        <x:v>1000</x:v>
      </x:c>
      <x:c r="K1747" s="7" t="n">
        <x:v>1</x:v>
      </x:c>
      <x:c r="L1747" s="8" t="n">
        <x:v>11.86</x:v>
      </x:c>
      <x:c r="M1747" s="9" t="n">
        <x:v>0</x:v>
      </x:c>
      <x:c r="N1747" s="2" t="str">
        <x:v>a</x:v>
      </x:c>
      <x:c r="O1747" s="2" t="n">
        <x:v>1</x:v>
      </x:c>
      <x:c r="P1747" s="2" t="n">
        <x:v>100</x:v>
      </x:c>
      <x:c r="Q1747" s="2" t="str">
        <x:v>Higher PO cost</x:v>
      </x:c>
      <x:c r="R1747" s="2" t="str">
        <x:v>Incoming active PO</x:v>
      </x:c>
      <x:c r="S1747" s="12" t="n">
        <x:f>IF(AND(ISNUMBER(G1747),G1747&gt;0,G1747&lt;=Summary!$E$5,I1747&gt;0),I1747*K1747,0)</x:f>
        <x:v>0</x:v>
      </x:c>
      <x:c r="T1747" s="12" t="n">
        <x:f>MIN(S1747,MAX(0,'Inventory detail'!E251-SUM(S1745:S1746)))</x:f>
        <x:v>0</x:v>
      </x:c>
      <x:c r="U1747" s="12" t="n">
        <x:f>IF(O1747=1,J1747*K1747,0)</x:f>
        <x:v>1000</x:v>
      </x:c>
      <x:c r="V1747" s="13" t="n">
        <x:f>IF(O1747=0,"",IF(H1747="","",MAX(H1747,Summary!$E$5)))</x:f>
        <x:v>46332</x:v>
      </x:c>
      <x:c r="W1747" s="12" t="n">
        <x:f>IF(Q1747="Baseline PO cost",U1747,0)</x:f>
        <x:v>0</x:v>
      </x:c>
      <x:c r="X1747" s="12" t="n">
        <x:f>IF(Q1747="Higher PO cost",U1747,0)</x:f>
        <x:v>1000</x:v>
      </x:c>
      <x:c r="Y1747" s="12" t="n">
        <x:f>IF(Q1747="Unclassified",U1747,0)</x:f>
        <x:v>0</x:v>
      </x:c>
    </x:row>
    <x:row r="1748" ht="22" customHeight="1">
      <x:c r="A1748" s="2" t="str">
        <x:v>POUC</x:v>
      </x:c>
      <x:c r="B1748" s="2" t="str">
        <x:v>60</x:v>
      </x:c>
      <x:c r="C1748" s="2" t="str">
        <x:v>LEG10</x:v>
      </x:c>
      <x:c r="D1748" s="2" t="str">
        <x:v>6102922</x:v>
      </x:c>
      <x:c r="E1748" s="2" t="str">
        <x:v>0</x:v>
      </x:c>
      <x:c r="F1748" s="2" t="str">
        <x:v>21</x:v>
      </x:c>
      <x:c r="G1748" s="10"/>
      <x:c r="H1748" s="10" t="n">
        <x:v>46325</x:v>
      </x:c>
      <x:c r="I1748" s="7" t="n">
        <x:v>750</x:v>
      </x:c>
      <x:c r="J1748" s="7" t="n">
        <x:v>750</x:v>
      </x:c>
      <x:c r="K1748" s="7" t="n">
        <x:v>1</x:v>
      </x:c>
      <x:c r="L1748" s="8" t="n">
        <x:v>11.86</x:v>
      </x:c>
      <x:c r="M1748" s="9" t="n">
        <x:v>0</x:v>
      </x:c>
      <x:c r="N1748" s="2" t="str">
        <x:v>a</x:v>
      </x:c>
      <x:c r="O1748" s="2" t="n">
        <x:v>1</x:v>
      </x:c>
      <x:c r="P1748" s="2" t="n">
        <x:v>100</x:v>
      </x:c>
      <x:c r="Q1748" s="2" t="str">
        <x:v>Higher PO cost</x:v>
      </x:c>
      <x:c r="R1748" s="2" t="str">
        <x:v>Incoming active PO</x:v>
      </x:c>
      <x:c r="S1748" s="12" t="n">
        <x:f>IF(AND(ISNUMBER(G1748),G1748&gt;0,G1748&lt;=Summary!$E$5,I1748&gt;0),I1748*K1748,0)</x:f>
        <x:v>0</x:v>
      </x:c>
      <x:c r="T1748" s="12" t="n">
        <x:f>MIN(S1748,MAX(0,'Inventory detail'!E251-SUM(S1745:S1747)))</x:f>
        <x:v>0</x:v>
      </x:c>
      <x:c r="U1748" s="12" t="n">
        <x:f>IF(O1748=1,J1748*K1748,0)</x:f>
        <x:v>750</x:v>
      </x:c>
      <x:c r="V1748" s="13" t="n">
        <x:f>IF(O1748=0,"",IF(H1748="","",MAX(H1748,Summary!$E$5)))</x:f>
        <x:v>46325</x:v>
      </x:c>
      <x:c r="W1748" s="12" t="n">
        <x:f>IF(Q1748="Baseline PO cost",U1748,0)</x:f>
        <x:v>0</x:v>
      </x:c>
      <x:c r="X1748" s="12" t="n">
        <x:f>IF(Q1748="Higher PO cost",U1748,0)</x:f>
        <x:v>750</x:v>
      </x:c>
      <x:c r="Y1748" s="12" t="n">
        <x:f>IF(Q1748="Unclassified",U1748,0)</x:f>
        <x:v>0</x:v>
      </x:c>
    </x:row>
    <x:row r="1749" ht="22" customHeight="1">
      <x:c r="A1749" s="2" t="str">
        <x:v>POUC</x:v>
      </x:c>
      <x:c r="B1749" s="2" t="str">
        <x:v>60</x:v>
      </x:c>
      <x:c r="C1749" s="2" t="str">
        <x:v>LEG3</x:v>
      </x:c>
      <x:c r="D1749" s="2" t="str">
        <x:v>6102891</x:v>
      </x:c>
      <x:c r="E1749" s="2" t="str">
        <x:v>0</x:v>
      </x:c>
      <x:c r="F1749" s="2" t="str">
        <x:v>6</x:v>
      </x:c>
      <x:c r="G1749" s="10" t="n">
        <x:v>46097</x:v>
      </x:c>
      <x:c r="H1749" s="10" t="n">
        <x:v>46108</x:v>
      </x:c>
      <x:c r="I1749" s="7" t="n">
        <x:v>3000</x:v>
      </x:c>
      <x:c r="J1749" s="7" t="n">
        <x:v>3000</x:v>
      </x:c>
      <x:c r="K1749" s="7" t="n">
        <x:v>1</x:v>
      </x:c>
      <x:c r="L1749" s="8" t="n">
        <x:v>3.34</x:v>
      </x:c>
      <x:c r="M1749" s="9" t="n">
        <x:v>169.8</x:v>
      </x:c>
      <x:c r="N1749" s="2" t="str">
        <x:v>i</x:v>
      </x:c>
      <x:c r="O1749" s="2" t="n">
        <x:v>0</x:v>
      </x:c>
      <x:c r="P1749" s="2" t="n">
        <x:v>100</x:v>
      </x:c>
      <x:c r="Q1749" s="2" t="str">
        <x:v>Baseline PO cost</x:v>
      </x:c>
      <x:c r="R1749" s="2" t="str">
        <x:v>Received</x:v>
      </x:c>
      <x:c r="S1749" s="12" t="n">
        <x:f>IF(AND(ISNUMBER(G1749),G1749&gt;0,G1749&lt;=Summary!$E$5,I1749&gt;0),I1749*K1749,0)</x:f>
        <x:v>3000</x:v>
      </x:c>
      <x:c r="T1749" s="12" t="n">
        <x:f>MIN(S1749,MAX(0,'Inventory detail'!E376-0))</x:f>
        <x:v>3000</x:v>
      </x:c>
      <x:c r="U1749" s="12" t="n">
        <x:f>IF(O1749=1,J1749*K1749,0)</x:f>
        <x:v>0</x:v>
      </x:c>
      <x:c r="V1749" s="13" t="str">
        <x:f>IF(O1749=0,"",IF(H1749="","",MAX(H1749,Summary!$E$5)))</x:f>
      </x:c>
      <x:c r="W1749" s="12" t="n">
        <x:f>IF(Q1749="Baseline PO cost",U1749,0)</x:f>
        <x:v>0</x:v>
      </x:c>
      <x:c r="X1749" s="12" t="n">
        <x:f>IF(Q1749="Higher PO cost",U1749,0)</x:f>
        <x:v>0</x:v>
      </x:c>
      <x:c r="Y1749" s="12" t="n">
        <x:f>IF(Q1749="Unclassified",U1749,0)</x:f>
        <x:v>0</x:v>
      </x:c>
    </x:row>
    <x:row r="1750" ht="22" customHeight="1">
      <x:c r="A1750" s="2" t="str">
        <x:v>POUC</x:v>
      </x:c>
      <x:c r="B1750" s="2" t="str">
        <x:v>60</x:v>
      </x:c>
      <x:c r="C1750" s="2" t="str">
        <x:v>LEG3</x:v>
      </x:c>
      <x:c r="D1750" s="2" t="str">
        <x:v>6102922</x:v>
      </x:c>
      <x:c r="E1750" s="2" t="str">
        <x:v>0</x:v>
      </x:c>
      <x:c r="F1750" s="2" t="str">
        <x:v>12</x:v>
      </x:c>
      <x:c r="G1750" s="10"/>
      <x:c r="H1750" s="10" t="n">
        <x:v>46325</x:v>
      </x:c>
      <x:c r="I1750" s="7" t="n">
        <x:v>1000</x:v>
      </x:c>
      <x:c r="J1750" s="7" t="n">
        <x:v>1000</x:v>
      </x:c>
      <x:c r="K1750" s="7" t="n">
        <x:v>1</x:v>
      </x:c>
      <x:c r="L1750" s="8" t="n">
        <x:v>3.74</x:v>
      </x:c>
      <x:c r="M1750" s="9" t="n">
        <x:v>0</x:v>
      </x:c>
      <x:c r="N1750" s="2" t="str">
        <x:v>a</x:v>
      </x:c>
      <x:c r="O1750" s="2" t="n">
        <x:v>1</x:v>
      </x:c>
      <x:c r="P1750" s="2" t="n">
        <x:v>100</x:v>
      </x:c>
      <x:c r="Q1750" s="2" t="str">
        <x:v>Higher PO cost</x:v>
      </x:c>
      <x:c r="R1750" s="2" t="str">
        <x:v>Incoming active PO</x:v>
      </x:c>
      <x:c r="S1750" s="12" t="n">
        <x:f>IF(AND(ISNUMBER(G1750),G1750&gt;0,G1750&lt;=Summary!$E$5,I1750&gt;0),I1750*K1750,0)</x:f>
        <x:v>0</x:v>
      </x:c>
      <x:c r="T1750" s="12" t="n">
        <x:f>MIN(S1750,MAX(0,'Inventory detail'!E376-SUM(S1749:S1749)))</x:f>
        <x:v>0</x:v>
      </x:c>
      <x:c r="U1750" s="12" t="n">
        <x:f>IF(O1750=1,J1750*K1750,0)</x:f>
        <x:v>1000</x:v>
      </x:c>
      <x:c r="V1750" s="13" t="n">
        <x:f>IF(O1750=0,"",IF(H1750="","",MAX(H1750,Summary!$E$5)))</x:f>
        <x:v>46325</x:v>
      </x:c>
      <x:c r="W1750" s="12" t="n">
        <x:f>IF(Q1750="Baseline PO cost",U1750,0)</x:f>
        <x:v>0</x:v>
      </x:c>
      <x:c r="X1750" s="12" t="n">
        <x:f>IF(Q1750="Higher PO cost",U1750,0)</x:f>
        <x:v>1000</x:v>
      </x:c>
      <x:c r="Y1750" s="12" t="n">
        <x:f>IF(Q1750="Unclassified",U1750,0)</x:f>
        <x:v>0</x:v>
      </x:c>
    </x:row>
    <x:row r="1751" ht="22" customHeight="1">
      <x:c r="A1751" s="2" t="str">
        <x:v>POUC</x:v>
      </x:c>
      <x:c r="B1751" s="2" t="str">
        <x:v>60</x:v>
      </x:c>
      <x:c r="C1751" s="2" t="str">
        <x:v>LEG5</x:v>
      </x:c>
      <x:c r="D1751" s="2" t="str">
        <x:v>6102906</x:v>
      </x:c>
      <x:c r="E1751" s="2" t="str">
        <x:v>0</x:v>
      </x:c>
      <x:c r="F1751" s="2" t="str">
        <x:v>17</x:v>
      </x:c>
      <x:c r="G1751" s="10" t="n">
        <x:v>46210</x:v>
      </x:c>
      <x:c r="H1751" s="10" t="n">
        <x:v>46211</x:v>
      </x:c>
      <x:c r="I1751" s="7" t="n">
        <x:v>8000</x:v>
      </x:c>
      <x:c r="J1751" s="7" t="n">
        <x:v>8000</x:v>
      </x:c>
      <x:c r="K1751" s="7" t="n">
        <x:v>1</x:v>
      </x:c>
      <x:c r="L1751" s="8" t="n">
        <x:v>5.05</x:v>
      </x:c>
      <x:c r="M1751" s="9" t="n">
        <x:v>685.6</x:v>
      </x:c>
      <x:c r="N1751" s="2" t="str">
        <x:v>i</x:v>
      </x:c>
      <x:c r="O1751" s="2" t="n">
        <x:v>0</x:v>
      </x:c>
      <x:c r="P1751" s="2" t="n">
        <x:v>100</x:v>
      </x:c>
      <x:c r="Q1751" s="2" t="str">
        <x:v>Baseline PO cost</x:v>
      </x:c>
      <x:c r="R1751" s="2" t="str">
        <x:v>Received</x:v>
      </x:c>
      <x:c r="S1751" s="12" t="n">
        <x:f>IF(AND(ISNUMBER(G1751),G1751&gt;0,G1751&lt;=Summary!$E$5,I1751&gt;0),I1751*K1751,0)</x:f>
        <x:v>8000</x:v>
      </x:c>
      <x:c r="T1751" s="12" t="n">
        <x:f>MIN(S1751,MAX(0,'Inventory detail'!E112-0))</x:f>
        <x:v>1200</x:v>
      </x:c>
      <x:c r="U1751" s="12" t="n">
        <x:f>IF(O1751=1,J1751*K1751,0)</x:f>
        <x:v>0</x:v>
      </x:c>
      <x:c r="V1751" s="13" t="str">
        <x:f>IF(O1751=0,"",IF(H1751="","",MAX(H1751,Summary!$E$5)))</x:f>
      </x:c>
      <x:c r="W1751" s="12" t="n">
        <x:f>IF(Q1751="Baseline PO cost",U1751,0)</x:f>
        <x:v>0</x:v>
      </x:c>
      <x:c r="X1751" s="12" t="n">
        <x:f>IF(Q1751="Higher PO cost",U1751,0)</x:f>
        <x:v>0</x:v>
      </x:c>
      <x:c r="Y1751" s="12" t="n">
        <x:f>IF(Q1751="Unclassified",U1751,0)</x:f>
        <x:v>0</x:v>
      </x:c>
    </x:row>
    <x:row r="1752" ht="22" customHeight="1">
      <x:c r="A1752" s="2" t="str">
        <x:v>POUC</x:v>
      </x:c>
      <x:c r="B1752" s="2" t="str">
        <x:v>60</x:v>
      </x:c>
      <x:c r="C1752" s="2" t="str">
        <x:v>LEG5</x:v>
      </x:c>
      <x:c r="D1752" s="2" t="str">
        <x:v>6102891</x:v>
      </x:c>
      <x:c r="E1752" s="2" t="str">
        <x:v>0</x:v>
      </x:c>
      <x:c r="F1752" s="2" t="str">
        <x:v>7</x:v>
      </x:c>
      <x:c r="G1752" s="10" t="n">
        <x:v>46097</x:v>
      </x:c>
      <x:c r="H1752" s="10" t="n">
        <x:v>46108</x:v>
      </x:c>
      <x:c r="I1752" s="7" t="n">
        <x:v>10000</x:v>
      </x:c>
      <x:c r="J1752" s="7" t="n">
        <x:v>10000</x:v>
      </x:c>
      <x:c r="K1752" s="7" t="n">
        <x:v>1</x:v>
      </x:c>
      <x:c r="L1752" s="8" t="n">
        <x:v>5.05</x:v>
      </x:c>
      <x:c r="M1752" s="9" t="n">
        <x:v>857</x:v>
      </x:c>
      <x:c r="N1752" s="2" t="str">
        <x:v>i</x:v>
      </x:c>
      <x:c r="O1752" s="2" t="n">
        <x:v>0</x:v>
      </x:c>
      <x:c r="P1752" s="2" t="n">
        <x:v>100</x:v>
      </x:c>
      <x:c r="Q1752" s="2" t="str">
        <x:v>Baseline PO cost</x:v>
      </x:c>
      <x:c r="R1752" s="2" t="str">
        <x:v>Received</x:v>
      </x:c>
      <x:c r="S1752" s="12" t="n">
        <x:f>IF(AND(ISNUMBER(G1752),G1752&gt;0,G1752&lt;=Summary!$E$5,I1752&gt;0),I1752*K1752,0)</x:f>
        <x:v>10000</x:v>
      </x:c>
      <x:c r="T1752" s="12" t="n">
        <x:f>MIN(S1752,MAX(0,'Inventory detail'!E112-SUM(S1751:S1751)))</x:f>
        <x:v>0</x:v>
      </x:c>
      <x:c r="U1752" s="12" t="n">
        <x:f>IF(O1752=1,J1752*K1752,0)</x:f>
        <x:v>0</x:v>
      </x:c>
      <x:c r="V1752" s="13" t="str">
        <x:f>IF(O1752=0,"",IF(H1752="","",MAX(H1752,Summary!$E$5)))</x:f>
      </x:c>
      <x:c r="W1752" s="12" t="n">
        <x:f>IF(Q1752="Baseline PO cost",U1752,0)</x:f>
        <x:v>0</x:v>
      </x:c>
      <x:c r="X1752" s="12" t="n">
        <x:f>IF(Q1752="Higher PO cost",U1752,0)</x:f>
        <x:v>0</x:v>
      </x:c>
      <x:c r="Y1752" s="12" t="n">
        <x:f>IF(Q1752="Unclassified",U1752,0)</x:f>
        <x:v>0</x:v>
      </x:c>
    </x:row>
    <x:row r="1753" ht="22" customHeight="1">
      <x:c r="A1753" s="2" t="str">
        <x:v>POUC</x:v>
      </x:c>
      <x:c r="B1753" s="2" t="str">
        <x:v>60</x:v>
      </x:c>
      <x:c r="C1753" s="2" t="str">
        <x:v>LEG5</x:v>
      </x:c>
      <x:c r="D1753" s="2" t="str">
        <x:v>6102874</x:v>
      </x:c>
      <x:c r="E1753" s="2" t="str">
        <x:v>0</x:v>
      </x:c>
      <x:c r="F1753" s="2" t="str">
        <x:v>13</x:v>
      </x:c>
      <x:c r="G1753" s="10" t="n">
        <x:v>46080</x:v>
      </x:c>
      <x:c r="H1753" s="10" t="n">
        <x:v>46080</x:v>
      </x:c>
      <x:c r="I1753" s="7" t="n">
        <x:v>6000</x:v>
      </x:c>
      <x:c r="J1753" s="7" t="n">
        <x:v>6000</x:v>
      </x:c>
      <x:c r="K1753" s="7" t="n">
        <x:v>1</x:v>
      </x:c>
      <x:c r="L1753" s="8" t="n">
        <x:v>5.05</x:v>
      </x:c>
      <x:c r="M1753" s="9" t="n">
        <x:v>514.2</x:v>
      </x:c>
      <x:c r="N1753" s="2" t="str">
        <x:v>i</x:v>
      </x:c>
      <x:c r="O1753" s="2" t="n">
        <x:v>0</x:v>
      </x:c>
      <x:c r="P1753" s="2" t="n">
        <x:v>100</x:v>
      </x:c>
      <x:c r="Q1753" s="2" t="str">
        <x:v>Baseline PO cost</x:v>
      </x:c>
      <x:c r="R1753" s="2" t="str">
        <x:v>Received</x:v>
      </x:c>
      <x:c r="S1753" s="12" t="n">
        <x:f>IF(AND(ISNUMBER(G1753),G1753&gt;0,G1753&lt;=Summary!$E$5,I1753&gt;0),I1753*K1753,0)</x:f>
        <x:v>6000</x:v>
      </x:c>
      <x:c r="T1753" s="12" t="n">
        <x:f>MIN(S1753,MAX(0,'Inventory detail'!E112-SUM(S1751:S1752)))</x:f>
        <x:v>0</x:v>
      </x:c>
      <x:c r="U1753" s="12" t="n">
        <x:f>IF(O1753=1,J1753*K1753,0)</x:f>
        <x:v>0</x:v>
      </x:c>
      <x:c r="V1753" s="13" t="str">
        <x:f>IF(O1753=0,"",IF(H1753="","",MAX(H1753,Summary!$E$5)))</x:f>
      </x:c>
      <x:c r="W1753" s="12" t="n">
        <x:f>IF(Q1753="Baseline PO cost",U1753,0)</x:f>
        <x:v>0</x:v>
      </x:c>
      <x:c r="X1753" s="12" t="n">
        <x:f>IF(Q1753="Higher PO cost",U1753,0)</x:f>
        <x:v>0</x:v>
      </x:c>
      <x:c r="Y1753" s="12" t="n">
        <x:f>IF(Q1753="Unclassified",U1753,0)</x:f>
        <x:v>0</x:v>
      </x:c>
    </x:row>
    <x:row r="1754" ht="22" customHeight="1">
      <x:c r="A1754" s="2" t="str">
        <x:v>POUC</x:v>
      </x:c>
      <x:c r="B1754" s="2" t="str">
        <x:v>60</x:v>
      </x:c>
      <x:c r="C1754" s="2" t="str">
        <x:v>LEG5</x:v>
      </x:c>
      <x:c r="D1754" s="2" t="str">
        <x:v>6102943</x:v>
      </x:c>
      <x:c r="E1754" s="2" t="str">
        <x:v>0</x:v>
      </x:c>
      <x:c r="F1754" s="2" t="str">
        <x:v>15</x:v>
      </x:c>
      <x:c r="G1754" s="10"/>
      <x:c r="H1754" s="10" t="n">
        <x:v>46332</x:v>
      </x:c>
      <x:c r="I1754" s="7" t="n">
        <x:v>12000</x:v>
      </x:c>
      <x:c r="J1754" s="7" t="n">
        <x:v>12000</x:v>
      </x:c>
      <x:c r="K1754" s="7" t="n">
        <x:v>1</x:v>
      </x:c>
      <x:c r="L1754" s="8" t="n">
        <x:v>5.66</x:v>
      </x:c>
      <x:c r="M1754" s="9" t="n">
        <x:v>0</x:v>
      </x:c>
      <x:c r="N1754" s="2" t="str">
        <x:v>a</x:v>
      </x:c>
      <x:c r="O1754" s="2" t="n">
        <x:v>1</x:v>
      </x:c>
      <x:c r="P1754" s="2" t="n">
        <x:v>100</x:v>
      </x:c>
      <x:c r="Q1754" s="2" t="str">
        <x:v>Higher PO cost</x:v>
      </x:c>
      <x:c r="R1754" s="2" t="str">
        <x:v>Incoming active PO</x:v>
      </x:c>
      <x:c r="S1754" s="12" t="n">
        <x:f>IF(AND(ISNUMBER(G1754),G1754&gt;0,G1754&lt;=Summary!$E$5,I1754&gt;0),I1754*K1754,0)</x:f>
        <x:v>0</x:v>
      </x:c>
      <x:c r="T1754" s="12" t="n">
        <x:f>MIN(S1754,MAX(0,'Inventory detail'!E112-SUM(S1751:S1753)))</x:f>
        <x:v>0</x:v>
      </x:c>
      <x:c r="U1754" s="12" t="n">
        <x:f>IF(O1754=1,J1754*K1754,0)</x:f>
        <x:v>12000</x:v>
      </x:c>
      <x:c r="V1754" s="13" t="n">
        <x:f>IF(O1754=0,"",IF(H1754="","",MAX(H1754,Summary!$E$5)))</x:f>
        <x:v>46332</x:v>
      </x:c>
      <x:c r="W1754" s="12" t="n">
        <x:f>IF(Q1754="Baseline PO cost",U1754,0)</x:f>
        <x:v>0</x:v>
      </x:c>
      <x:c r="X1754" s="12" t="n">
        <x:f>IF(Q1754="Higher PO cost",U1754,0)</x:f>
        <x:v>12000</x:v>
      </x:c>
      <x:c r="Y1754" s="12" t="n">
        <x:f>IF(Q1754="Unclassified",U1754,0)</x:f>
        <x:v>0</x:v>
      </x:c>
    </x:row>
    <x:row r="1755" ht="22" customHeight="1">
      <x:c r="A1755" s="2" t="str">
        <x:v>POUC</x:v>
      </x:c>
      <x:c r="B1755" s="2" t="str">
        <x:v>60</x:v>
      </x:c>
      <x:c r="C1755" s="2" t="str">
        <x:v>LEG5</x:v>
      </x:c>
      <x:c r="D1755" s="2" t="str">
        <x:v>6102922</x:v>
      </x:c>
      <x:c r="E1755" s="2" t="str">
        <x:v>0</x:v>
      </x:c>
      <x:c r="F1755" s="2" t="str">
        <x:v>13</x:v>
      </x:c>
      <x:c r="G1755" s="10"/>
      <x:c r="H1755" s="10" t="n">
        <x:v>46325</x:v>
      </x:c>
      <x:c r="I1755" s="7" t="n">
        <x:v>7500</x:v>
      </x:c>
      <x:c r="J1755" s="7" t="n">
        <x:v>7500</x:v>
      </x:c>
      <x:c r="K1755" s="7" t="n">
        <x:v>1</x:v>
      </x:c>
      <x:c r="L1755" s="8" t="n">
        <x:v>5.66</x:v>
      </x:c>
      <x:c r="M1755" s="9" t="n">
        <x:v>0</x:v>
      </x:c>
      <x:c r="N1755" s="2" t="str">
        <x:v>a</x:v>
      </x:c>
      <x:c r="O1755" s="2" t="n">
        <x:v>1</x:v>
      </x:c>
      <x:c r="P1755" s="2" t="n">
        <x:v>100</x:v>
      </x:c>
      <x:c r="Q1755" s="2" t="str">
        <x:v>Higher PO cost</x:v>
      </x:c>
      <x:c r="R1755" s="2" t="str">
        <x:v>Incoming active PO</x:v>
      </x:c>
      <x:c r="S1755" s="12" t="n">
        <x:f>IF(AND(ISNUMBER(G1755),G1755&gt;0,G1755&lt;=Summary!$E$5,I1755&gt;0),I1755*K1755,0)</x:f>
        <x:v>0</x:v>
      </x:c>
      <x:c r="T1755" s="12" t="n">
        <x:f>MIN(S1755,MAX(0,'Inventory detail'!E112-SUM(S1751:S1754)))</x:f>
        <x:v>0</x:v>
      </x:c>
      <x:c r="U1755" s="12" t="n">
        <x:f>IF(O1755=1,J1755*K1755,0)</x:f>
        <x:v>7500</x:v>
      </x:c>
      <x:c r="V1755" s="13" t="n">
        <x:f>IF(O1755=0,"",IF(H1755="","",MAX(H1755,Summary!$E$5)))</x:f>
        <x:v>46325</x:v>
      </x:c>
      <x:c r="W1755" s="12" t="n">
        <x:f>IF(Q1755="Baseline PO cost",U1755,0)</x:f>
        <x:v>0</x:v>
      </x:c>
      <x:c r="X1755" s="12" t="n">
        <x:f>IF(Q1755="Higher PO cost",U1755,0)</x:f>
        <x:v>7500</x:v>
      </x:c>
      <x:c r="Y1755" s="12" t="n">
        <x:f>IF(Q1755="Unclassified",U1755,0)</x:f>
        <x:v>0</x:v>
      </x:c>
    </x:row>
    <x:row r="1756" ht="22" customHeight="1">
      <x:c r="A1756" s="2" t="str">
        <x:v>POUC</x:v>
      </x:c>
      <x:c r="B1756" s="2" t="str">
        <x:v>60</x:v>
      </x:c>
      <x:c r="C1756" s="2" t="str">
        <x:v>LEG7</x:v>
      </x:c>
      <x:c r="D1756" s="2" t="str">
        <x:v>6102906</x:v>
      </x:c>
      <x:c r="E1756" s="2" t="str">
        <x:v>0</x:v>
      </x:c>
      <x:c r="F1756" s="2" t="str">
        <x:v>21</x:v>
      </x:c>
      <x:c r="G1756" s="10" t="n">
        <x:v>46210</x:v>
      </x:c>
      <x:c r="H1756" s="10" t="n">
        <x:v>46211</x:v>
      </x:c>
      <x:c r="I1756" s="7" t="n">
        <x:v>2000</x:v>
      </x:c>
      <x:c r="J1756" s="7" t="n">
        <x:v>2000</x:v>
      </x:c>
      <x:c r="K1756" s="7" t="n">
        <x:v>1</x:v>
      </x:c>
      <x:c r="L1756" s="8" t="n">
        <x:v>6.64</x:v>
      </x:c>
      <x:c r="M1756" s="9" t="n">
        <x:v>225.2</x:v>
      </x:c>
      <x:c r="N1756" s="2" t="str">
        <x:v>i</x:v>
      </x:c>
      <x:c r="O1756" s="2" t="n">
        <x:v>0</x:v>
      </x:c>
      <x:c r="P1756" s="2" t="n">
        <x:v>100</x:v>
      </x:c>
      <x:c r="Q1756" s="2" t="str">
        <x:v>Baseline PO cost</x:v>
      </x:c>
      <x:c r="R1756" s="2" t="str">
        <x:v>Received</x:v>
      </x:c>
      <x:c r="S1756" s="12" t="n">
        <x:f>IF(AND(ISNUMBER(G1756),G1756&gt;0,G1756&lt;=Summary!$E$5,I1756&gt;0),I1756*K1756,0)</x:f>
        <x:v>2000</x:v>
      </x:c>
      <x:c r="T1756" s="12" t="n">
        <x:f>MIN(S1756,MAX(0,'Inventory detail'!E268-0))</x:f>
        <x:v>2000</x:v>
      </x:c>
      <x:c r="U1756" s="12" t="n">
        <x:f>IF(O1756=1,J1756*K1756,0)</x:f>
        <x:v>0</x:v>
      </x:c>
      <x:c r="V1756" s="13" t="str">
        <x:f>IF(O1756=0,"",IF(H1756="","",MAX(H1756,Summary!$E$5)))</x:f>
      </x:c>
      <x:c r="W1756" s="12" t="n">
        <x:f>IF(Q1756="Baseline PO cost",U1756,0)</x:f>
        <x:v>0</x:v>
      </x:c>
      <x:c r="X1756" s="12" t="n">
        <x:f>IF(Q1756="Higher PO cost",U1756,0)</x:f>
        <x:v>0</x:v>
      </x:c>
      <x:c r="Y1756" s="12" t="n">
        <x:f>IF(Q1756="Unclassified",U1756,0)</x:f>
        <x:v>0</x:v>
      </x:c>
    </x:row>
    <x:row r="1757" ht="22" customHeight="1">
      <x:c r="A1757" s="2" t="str">
        <x:v>POUC</x:v>
      </x:c>
      <x:c r="B1757" s="2" t="str">
        <x:v>60</x:v>
      </x:c>
      <x:c r="C1757" s="2" t="str">
        <x:v>LEG7</x:v>
      </x:c>
      <x:c r="D1757" s="2" t="str">
        <x:v>6102891</x:v>
      </x:c>
      <x:c r="E1757" s="2" t="str">
        <x:v>0</x:v>
      </x:c>
      <x:c r="F1757" s="2" t="str">
        <x:v>11</x:v>
      </x:c>
      <x:c r="G1757" s="10" t="n">
        <x:v>46097</x:v>
      </x:c>
      <x:c r="H1757" s="10" t="n">
        <x:v>46108</x:v>
      </x:c>
      <x:c r="I1757" s="7" t="n">
        <x:v>6000</x:v>
      </x:c>
      <x:c r="J1757" s="7" t="n">
        <x:v>6000</x:v>
      </x:c>
      <x:c r="K1757" s="7" t="n">
        <x:v>1</x:v>
      </x:c>
      <x:c r="L1757" s="8" t="n">
        <x:v>6.64</x:v>
      </x:c>
      <x:c r="M1757" s="9" t="n">
        <x:v>675.6</x:v>
      </x:c>
      <x:c r="N1757" s="2" t="str">
        <x:v>i</x:v>
      </x:c>
      <x:c r="O1757" s="2" t="n">
        <x:v>0</x:v>
      </x:c>
      <x:c r="P1757" s="2" t="n">
        <x:v>100</x:v>
      </x:c>
      <x:c r="Q1757" s="2" t="str">
        <x:v>Baseline PO cost</x:v>
      </x:c>
      <x:c r="R1757" s="2" t="str">
        <x:v>Received</x:v>
      </x:c>
      <x:c r="S1757" s="12" t="n">
        <x:f>IF(AND(ISNUMBER(G1757),G1757&gt;0,G1757&lt;=Summary!$E$5,I1757&gt;0),I1757*K1757,0)</x:f>
        <x:v>6000</x:v>
      </x:c>
      <x:c r="T1757" s="12" t="n">
        <x:f>MIN(S1757,MAX(0,'Inventory detail'!E268-SUM(S1756:S1756)))</x:f>
        <x:v>3800</x:v>
      </x:c>
      <x:c r="U1757" s="12" t="n">
        <x:f>IF(O1757=1,J1757*K1757,0)</x:f>
        <x:v>0</x:v>
      </x:c>
      <x:c r="V1757" s="13" t="str">
        <x:f>IF(O1757=0,"",IF(H1757="","",MAX(H1757,Summary!$E$5)))</x:f>
      </x:c>
      <x:c r="W1757" s="12" t="n">
        <x:f>IF(Q1757="Baseline PO cost",U1757,0)</x:f>
        <x:v>0</x:v>
      </x:c>
      <x:c r="X1757" s="12" t="n">
        <x:f>IF(Q1757="Higher PO cost",U1757,0)</x:f>
        <x:v>0</x:v>
      </x:c>
      <x:c r="Y1757" s="12" t="n">
        <x:f>IF(Q1757="Unclassified",U1757,0)</x:f>
        <x:v>0</x:v>
      </x:c>
    </x:row>
    <x:row r="1758" ht="22" customHeight="1">
      <x:c r="A1758" s="2" t="str">
        <x:v>POUC</x:v>
      </x:c>
      <x:c r="B1758" s="2" t="str">
        <x:v>60</x:v>
      </x:c>
      <x:c r="C1758" s="2" t="str">
        <x:v>LEG7</x:v>
      </x:c>
      <x:c r="D1758" s="2" t="str">
        <x:v>6102874</x:v>
      </x:c>
      <x:c r="E1758" s="2" t="str">
        <x:v>0</x:v>
      </x:c>
      <x:c r="F1758" s="2" t="str">
        <x:v>17</x:v>
      </x:c>
      <x:c r="G1758" s="10" t="n">
        <x:v>46080</x:v>
      </x:c>
      <x:c r="H1758" s="10" t="n">
        <x:v>46080</x:v>
      </x:c>
      <x:c r="I1758" s="7" t="n">
        <x:v>1000</x:v>
      </x:c>
      <x:c r="J1758" s="7" t="n">
        <x:v>1000</x:v>
      </x:c>
      <x:c r="K1758" s="7" t="n">
        <x:v>1</x:v>
      </x:c>
      <x:c r="L1758" s="8" t="n">
        <x:v>6.64</x:v>
      </x:c>
      <x:c r="M1758" s="9" t="n">
        <x:v>112.6</x:v>
      </x:c>
      <x:c r="N1758" s="2" t="str">
        <x:v>i</x:v>
      </x:c>
      <x:c r="O1758" s="2" t="n">
        <x:v>0</x:v>
      </x:c>
      <x:c r="P1758" s="2" t="n">
        <x:v>100</x:v>
      </x:c>
      <x:c r="Q1758" s="2" t="str">
        <x:v>Baseline PO cost</x:v>
      </x:c>
      <x:c r="R1758" s="2" t="str">
        <x:v>Received</x:v>
      </x:c>
      <x:c r="S1758" s="12" t="n">
        <x:f>IF(AND(ISNUMBER(G1758),G1758&gt;0,G1758&lt;=Summary!$E$5,I1758&gt;0),I1758*K1758,0)</x:f>
        <x:v>1000</x:v>
      </x:c>
      <x:c r="T1758" s="12" t="n">
        <x:f>MIN(S1758,MAX(0,'Inventory detail'!E268-SUM(S1756:S1757)))</x:f>
        <x:v>0</x:v>
      </x:c>
      <x:c r="U1758" s="12" t="n">
        <x:f>IF(O1758=1,J1758*K1758,0)</x:f>
        <x:v>0</x:v>
      </x:c>
      <x:c r="V1758" s="13" t="str">
        <x:f>IF(O1758=0,"",IF(H1758="","",MAX(H1758,Summary!$E$5)))</x:f>
      </x:c>
      <x:c r="W1758" s="12" t="n">
        <x:f>IF(Q1758="Baseline PO cost",U1758,0)</x:f>
        <x:v>0</x:v>
      </x:c>
      <x:c r="X1758" s="12" t="n">
        <x:f>IF(Q1758="Higher PO cost",U1758,0)</x:f>
        <x:v>0</x:v>
      </x:c>
      <x:c r="Y1758" s="12" t="n">
        <x:f>IF(Q1758="Unclassified",U1758,0)</x:f>
        <x:v>0</x:v>
      </x:c>
    </x:row>
    <x:row r="1759" ht="22" customHeight="1">
      <x:c r="A1759" s="2" t="str">
        <x:v>POUC</x:v>
      </x:c>
      <x:c r="B1759" s="2" t="str">
        <x:v>60</x:v>
      </x:c>
      <x:c r="C1759" s="2" t="str">
        <x:v>LEG7</x:v>
      </x:c>
      <x:c r="D1759" s="2" t="str">
        <x:v>6102922</x:v>
      </x:c>
      <x:c r="E1759" s="2" t="str">
        <x:v>0</x:v>
      </x:c>
      <x:c r="F1759" s="2" t="str">
        <x:v>15</x:v>
      </x:c>
      <x:c r="G1759" s="10"/>
      <x:c r="H1759" s="10" t="n">
        <x:v>46325</x:v>
      </x:c>
      <x:c r="I1759" s="7" t="n">
        <x:v>1000</x:v>
      </x:c>
      <x:c r="J1759" s="7" t="n">
        <x:v>1000</x:v>
      </x:c>
      <x:c r="K1759" s="7" t="n">
        <x:v>1</x:v>
      </x:c>
      <x:c r="L1759" s="8" t="n">
        <x:v>7.44</x:v>
      </x:c>
      <x:c r="M1759" s="9" t="n">
        <x:v>0</x:v>
      </x:c>
      <x:c r="N1759" s="2" t="str">
        <x:v>a</x:v>
      </x:c>
      <x:c r="O1759" s="2" t="n">
        <x:v>1</x:v>
      </x:c>
      <x:c r="P1759" s="2" t="n">
        <x:v>100</x:v>
      </x:c>
      <x:c r="Q1759" s="2" t="str">
        <x:v>Higher PO cost</x:v>
      </x:c>
      <x:c r="R1759" s="2" t="str">
        <x:v>Incoming active PO</x:v>
      </x:c>
      <x:c r="S1759" s="12" t="n">
        <x:f>IF(AND(ISNUMBER(G1759),G1759&gt;0,G1759&lt;=Summary!$E$5,I1759&gt;0),I1759*K1759,0)</x:f>
        <x:v>0</x:v>
      </x:c>
      <x:c r="T1759" s="12" t="n">
        <x:f>MIN(S1759,MAX(0,'Inventory detail'!E268-SUM(S1756:S1758)))</x:f>
        <x:v>0</x:v>
      </x:c>
      <x:c r="U1759" s="12" t="n">
        <x:f>IF(O1759=1,J1759*K1759,0)</x:f>
        <x:v>1000</x:v>
      </x:c>
      <x:c r="V1759" s="13" t="n">
        <x:f>IF(O1759=0,"",IF(H1759="","",MAX(H1759,Summary!$E$5)))</x:f>
        <x:v>46325</x:v>
      </x:c>
      <x:c r="W1759" s="12" t="n">
        <x:f>IF(Q1759="Baseline PO cost",U1759,0)</x:f>
        <x:v>0</x:v>
      </x:c>
      <x:c r="X1759" s="12" t="n">
        <x:f>IF(Q1759="Higher PO cost",U1759,0)</x:f>
        <x:v>1000</x:v>
      </x:c>
      <x:c r="Y1759" s="12" t="n">
        <x:f>IF(Q1759="Unclassified",U1759,0)</x:f>
        <x:v>0</x:v>
      </x:c>
    </x:row>
    <x:row r="1760" ht="22" customHeight="1">
      <x:c r="A1760" s="2" t="str">
        <x:v>POUC</x:v>
      </x:c>
      <x:c r="B1760" s="2" t="str">
        <x:v>60</x:v>
      </x:c>
      <x:c r="C1760" s="2" t="str">
        <x:v>LET10</x:v>
      </x:c>
      <x:c r="D1760" s="2" t="str">
        <x:v>6102906</x:v>
      </x:c>
      <x:c r="E1760" s="2" t="str">
        <x:v>0</x:v>
      </x:c>
      <x:c r="F1760" s="2" t="str">
        <x:v>25</x:v>
      </x:c>
      <x:c r="G1760" s="10" t="n">
        <x:v>46210</x:v>
      </x:c>
      <x:c r="H1760" s="10" t="n">
        <x:v>46211</x:v>
      </x:c>
      <x:c r="I1760" s="7" t="n">
        <x:v>10000</x:v>
      </x:c>
      <x:c r="J1760" s="7" t="n">
        <x:v>10000</x:v>
      </x:c>
      <x:c r="K1760" s="7" t="n">
        <x:v>1</x:v>
      </x:c>
      <x:c r="L1760" s="8" t="n">
        <x:v>8.82</x:v>
      </x:c>
      <x:c r="M1760" s="9" t="n">
        <x:v>1495</x:v>
      </x:c>
      <x:c r="N1760" s="2" t="str">
        <x:v>i</x:v>
      </x:c>
      <x:c r="O1760" s="2" t="n">
        <x:v>0</x:v>
      </x:c>
      <x:c r="P1760" s="2" t="n">
        <x:v>100</x:v>
      </x:c>
      <x:c r="Q1760" s="2" t="str">
        <x:v>Baseline PO cost</x:v>
      </x:c>
      <x:c r="R1760" s="2" t="str">
        <x:v>Received</x:v>
      </x:c>
      <x:c r="S1760" s="12" t="n">
        <x:f>IF(AND(ISNUMBER(G1760),G1760&gt;0,G1760&lt;=Summary!$E$5,I1760&gt;0),I1760*K1760,0)</x:f>
        <x:v>10000</x:v>
      </x:c>
      <x:c r="T1760" s="12" t="n">
        <x:f>MIN(S1760,MAX(0,'Inventory detail'!E84-0))</x:f>
        <x:v>8350</x:v>
      </x:c>
      <x:c r="U1760" s="12" t="n">
        <x:f>IF(O1760=1,J1760*K1760,0)</x:f>
        <x:v>0</x:v>
      </x:c>
      <x:c r="V1760" s="13" t="str">
        <x:f>IF(O1760=0,"",IF(H1760="","",MAX(H1760,Summary!$E$5)))</x:f>
      </x:c>
      <x:c r="W1760" s="12" t="n">
        <x:f>IF(Q1760="Baseline PO cost",U1760,0)</x:f>
        <x:v>0</x:v>
      </x:c>
      <x:c r="X1760" s="12" t="n">
        <x:f>IF(Q1760="Higher PO cost",U1760,0)</x:f>
        <x:v>0</x:v>
      </x:c>
      <x:c r="Y1760" s="12" t="n">
        <x:f>IF(Q1760="Unclassified",U1760,0)</x:f>
        <x:v>0</x:v>
      </x:c>
    </x:row>
    <x:row r="1761" ht="22" customHeight="1">
      <x:c r="A1761" s="2" t="str">
        <x:v>POUC</x:v>
      </x:c>
      <x:c r="B1761" s="2" t="str">
        <x:v>60</x:v>
      </x:c>
      <x:c r="C1761" s="2" t="str">
        <x:v>LET10</x:v>
      </x:c>
      <x:c r="D1761" s="2" t="str">
        <x:v>6102891</x:v>
      </x:c>
      <x:c r="E1761" s="2" t="str">
        <x:v>0</x:v>
      </x:c>
      <x:c r="F1761" s="2" t="str">
        <x:v>15</x:v>
      </x:c>
      <x:c r="G1761" s="10" t="n">
        <x:v>46097</x:v>
      </x:c>
      <x:c r="H1761" s="10" t="n">
        <x:v>46108</x:v>
      </x:c>
      <x:c r="I1761" s="7" t="n">
        <x:v>10000</x:v>
      </x:c>
      <x:c r="J1761" s="7" t="n">
        <x:v>10000</x:v>
      </x:c>
      <x:c r="K1761" s="7" t="n">
        <x:v>1</x:v>
      </x:c>
      <x:c r="L1761" s="8" t="n">
        <x:v>8.82</x:v>
      </x:c>
      <x:c r="M1761" s="9" t="n">
        <x:v>1495</x:v>
      </x:c>
      <x:c r="N1761" s="2" t="str">
        <x:v>i</x:v>
      </x:c>
      <x:c r="O1761" s="2" t="n">
        <x:v>0</x:v>
      </x:c>
      <x:c r="P1761" s="2" t="n">
        <x:v>100</x:v>
      </x:c>
      <x:c r="Q1761" s="2" t="str">
        <x:v>Baseline PO cost</x:v>
      </x:c>
      <x:c r="R1761" s="2" t="str">
        <x:v>Received</x:v>
      </x:c>
      <x:c r="S1761" s="12" t="n">
        <x:f>IF(AND(ISNUMBER(G1761),G1761&gt;0,G1761&lt;=Summary!$E$5,I1761&gt;0),I1761*K1761,0)</x:f>
        <x:v>10000</x:v>
      </x:c>
      <x:c r="T1761" s="12" t="n">
        <x:f>MIN(S1761,MAX(0,'Inventory detail'!E84-SUM(S1760:S1760)))</x:f>
        <x:v>0</x:v>
      </x:c>
      <x:c r="U1761" s="12" t="n">
        <x:f>IF(O1761=1,J1761*K1761,0)</x:f>
        <x:v>0</x:v>
      </x:c>
      <x:c r="V1761" s="13" t="str">
        <x:f>IF(O1761=0,"",IF(H1761="","",MAX(H1761,Summary!$E$5)))</x:f>
      </x:c>
      <x:c r="W1761" s="12" t="n">
        <x:f>IF(Q1761="Baseline PO cost",U1761,0)</x:f>
        <x:v>0</x:v>
      </x:c>
      <x:c r="X1761" s="12" t="n">
        <x:f>IF(Q1761="Higher PO cost",U1761,0)</x:f>
        <x:v>0</x:v>
      </x:c>
      <x:c r="Y1761" s="12" t="n">
        <x:f>IF(Q1761="Unclassified",U1761,0)</x:f>
        <x:v>0</x:v>
      </x:c>
    </x:row>
    <x:row r="1762" ht="22" customHeight="1">
      <x:c r="A1762" s="2" t="str">
        <x:v>POUC</x:v>
      </x:c>
      <x:c r="B1762" s="2" t="str">
        <x:v>60</x:v>
      </x:c>
      <x:c r="C1762" s="2" t="str">
        <x:v>LET10</x:v>
      </x:c>
      <x:c r="D1762" s="2" t="str">
        <x:v>6102874</x:v>
      </x:c>
      <x:c r="E1762" s="2" t="str">
        <x:v>0</x:v>
      </x:c>
      <x:c r="F1762" s="2" t="str">
        <x:v>22</x:v>
      </x:c>
      <x:c r="G1762" s="10" t="n">
        <x:v>46080</x:v>
      </x:c>
      <x:c r="H1762" s="10" t="n">
        <x:v>46080</x:v>
      </x:c>
      <x:c r="I1762" s="7" t="n">
        <x:v>30000</x:v>
      </x:c>
      <x:c r="J1762" s="7" t="n">
        <x:v>30000</x:v>
      </x:c>
      <x:c r="K1762" s="7" t="n">
        <x:v>1</x:v>
      </x:c>
      <x:c r="L1762" s="8" t="n">
        <x:v>8.82</x:v>
      </x:c>
      <x:c r="M1762" s="9" t="n">
        <x:v>4485</x:v>
      </x:c>
      <x:c r="N1762" s="2" t="str">
        <x:v>i</x:v>
      </x:c>
      <x:c r="O1762" s="2" t="n">
        <x:v>0</x:v>
      </x:c>
      <x:c r="P1762" s="2" t="n">
        <x:v>100</x:v>
      </x:c>
      <x:c r="Q1762" s="2" t="str">
        <x:v>Baseline PO cost</x:v>
      </x:c>
      <x:c r="R1762" s="2" t="str">
        <x:v>Received</x:v>
      </x:c>
      <x:c r="S1762" s="12" t="n">
        <x:f>IF(AND(ISNUMBER(G1762),G1762&gt;0,G1762&lt;=Summary!$E$5,I1762&gt;0),I1762*K1762,0)</x:f>
        <x:v>30000</x:v>
      </x:c>
      <x:c r="T1762" s="12" t="n">
        <x:f>MIN(S1762,MAX(0,'Inventory detail'!E84-SUM(S1760:S1761)))</x:f>
        <x:v>0</x:v>
      </x:c>
      <x:c r="U1762" s="12" t="n">
        <x:f>IF(O1762=1,J1762*K1762,0)</x:f>
        <x:v>0</x:v>
      </x:c>
      <x:c r="V1762" s="13" t="str">
        <x:f>IF(O1762=0,"",IF(H1762="","",MAX(H1762,Summary!$E$5)))</x:f>
      </x:c>
      <x:c r="W1762" s="12" t="n">
        <x:f>IF(Q1762="Baseline PO cost",U1762,0)</x:f>
        <x:v>0</x:v>
      </x:c>
      <x:c r="X1762" s="12" t="n">
        <x:f>IF(Q1762="Higher PO cost",U1762,0)</x:f>
        <x:v>0</x:v>
      </x:c>
      <x:c r="Y1762" s="12" t="n">
        <x:f>IF(Q1762="Unclassified",U1762,0)</x:f>
        <x:v>0</x:v>
      </x:c>
    </x:row>
    <x:row r="1763" ht="22" customHeight="1">
      <x:c r="A1763" s="2" t="str">
        <x:v>POUC</x:v>
      </x:c>
      <x:c r="B1763" s="2" t="str">
        <x:v>60</x:v>
      </x:c>
      <x:c r="C1763" s="2" t="str">
        <x:v>LET10</x:v>
      </x:c>
      <x:c r="D1763" s="2" t="str">
        <x:v>6102943</x:v>
      </x:c>
      <x:c r="E1763" s="2" t="str">
        <x:v>0</x:v>
      </x:c>
      <x:c r="F1763" s="2" t="str">
        <x:v>24</x:v>
      </x:c>
      <x:c r="G1763" s="10"/>
      <x:c r="H1763" s="10" t="n">
        <x:v>46332</x:v>
      </x:c>
      <x:c r="I1763" s="7" t="n">
        <x:v>16000</x:v>
      </x:c>
      <x:c r="J1763" s="7" t="n">
        <x:v>16000</x:v>
      </x:c>
      <x:c r="K1763" s="7" t="n">
        <x:v>1</x:v>
      </x:c>
      <x:c r="L1763" s="8" t="n">
        <x:v>9.88</x:v>
      </x:c>
      <x:c r="M1763" s="9" t="n">
        <x:v>0</x:v>
      </x:c>
      <x:c r="N1763" s="2" t="str">
        <x:v>a</x:v>
      </x:c>
      <x:c r="O1763" s="2" t="n">
        <x:v>1</x:v>
      </x:c>
      <x:c r="P1763" s="2" t="n">
        <x:v>100</x:v>
      </x:c>
      <x:c r="Q1763" s="2" t="str">
        <x:v>Higher PO cost</x:v>
      </x:c>
      <x:c r="R1763" s="2" t="str">
        <x:v>Incoming active PO</x:v>
      </x:c>
      <x:c r="S1763" s="12" t="n">
        <x:f>IF(AND(ISNUMBER(G1763),G1763&gt;0,G1763&lt;=Summary!$E$5,I1763&gt;0),I1763*K1763,0)</x:f>
        <x:v>0</x:v>
      </x:c>
      <x:c r="T1763" s="12" t="n">
        <x:f>MIN(S1763,MAX(0,'Inventory detail'!E84-SUM(S1760:S1762)))</x:f>
        <x:v>0</x:v>
      </x:c>
      <x:c r="U1763" s="12" t="n">
        <x:f>IF(O1763=1,J1763*K1763,0)</x:f>
        <x:v>16000</x:v>
      </x:c>
      <x:c r="V1763" s="13" t="n">
        <x:f>IF(O1763=0,"",IF(H1763="","",MAX(H1763,Summary!$E$5)))</x:f>
        <x:v>46332</x:v>
      </x:c>
      <x:c r="W1763" s="12" t="n">
        <x:f>IF(Q1763="Baseline PO cost",U1763,0)</x:f>
        <x:v>0</x:v>
      </x:c>
      <x:c r="X1763" s="12" t="n">
        <x:f>IF(Q1763="Higher PO cost",U1763,0)</x:f>
        <x:v>16000</x:v>
      </x:c>
      <x:c r="Y1763" s="12" t="n">
        <x:f>IF(Q1763="Unclassified",U1763,0)</x:f>
        <x:v>0</x:v>
      </x:c>
    </x:row>
    <x:row r="1764" ht="22" customHeight="1">
      <x:c r="A1764" s="2" t="str">
        <x:v>POUC</x:v>
      </x:c>
      <x:c r="B1764" s="2" t="str">
        <x:v>60</x:v>
      </x:c>
      <x:c r="C1764" s="2" t="str">
        <x:v>LET10</x:v>
      </x:c>
      <x:c r="D1764" s="2" t="str">
        <x:v>6102922</x:v>
      </x:c>
      <x:c r="E1764" s="2" t="str">
        <x:v>0</x:v>
      </x:c>
      <x:c r="F1764" s="2" t="str">
        <x:v>19</x:v>
      </x:c>
      <x:c r="G1764" s="10"/>
      <x:c r="H1764" s="10" t="n">
        <x:v>46325</x:v>
      </x:c>
      <x:c r="I1764" s="7" t="n">
        <x:v>9000</x:v>
      </x:c>
      <x:c r="J1764" s="7" t="n">
        <x:v>9000</x:v>
      </x:c>
      <x:c r="K1764" s="7" t="n">
        <x:v>1</x:v>
      </x:c>
      <x:c r="L1764" s="8" t="n">
        <x:v>9.88</x:v>
      </x:c>
      <x:c r="M1764" s="9" t="n">
        <x:v>0</x:v>
      </x:c>
      <x:c r="N1764" s="2" t="str">
        <x:v>a</x:v>
      </x:c>
      <x:c r="O1764" s="2" t="n">
        <x:v>1</x:v>
      </x:c>
      <x:c r="P1764" s="2" t="n">
        <x:v>100</x:v>
      </x:c>
      <x:c r="Q1764" s="2" t="str">
        <x:v>Higher PO cost</x:v>
      </x:c>
      <x:c r="R1764" s="2" t="str">
        <x:v>Incoming active PO</x:v>
      </x:c>
      <x:c r="S1764" s="12" t="n">
        <x:f>IF(AND(ISNUMBER(G1764),G1764&gt;0,G1764&lt;=Summary!$E$5,I1764&gt;0),I1764*K1764,0)</x:f>
        <x:v>0</x:v>
      </x:c>
      <x:c r="T1764" s="12" t="n">
        <x:f>MIN(S1764,MAX(0,'Inventory detail'!E84-SUM(S1760:S1763)))</x:f>
        <x:v>0</x:v>
      </x:c>
      <x:c r="U1764" s="12" t="n">
        <x:f>IF(O1764=1,J1764*K1764,0)</x:f>
        <x:v>9000</x:v>
      </x:c>
      <x:c r="V1764" s="13" t="n">
        <x:f>IF(O1764=0,"",IF(H1764="","",MAX(H1764,Summary!$E$5)))</x:f>
        <x:v>46325</x:v>
      </x:c>
      <x:c r="W1764" s="12" t="n">
        <x:f>IF(Q1764="Baseline PO cost",U1764,0)</x:f>
        <x:v>0</x:v>
      </x:c>
      <x:c r="X1764" s="12" t="n">
        <x:f>IF(Q1764="Higher PO cost",U1764,0)</x:f>
        <x:v>9000</x:v>
      </x:c>
      <x:c r="Y1764" s="12" t="n">
        <x:f>IF(Q1764="Unclassified",U1764,0)</x:f>
        <x:v>0</x:v>
      </x:c>
    </x:row>
    <x:row r="1765" ht="22" customHeight="1">
      <x:c r="A1765" s="2" t="str">
        <x:v>POUC</x:v>
      </x:c>
      <x:c r="B1765" s="2" t="str">
        <x:v>60</x:v>
      </x:c>
      <x:c r="C1765" s="2" t="str">
        <x:v>LET3</x:v>
      </x:c>
      <x:c r="D1765" s="2" t="str">
        <x:v>6102906</x:v>
      </x:c>
      <x:c r="E1765" s="2" t="str">
        <x:v>0</x:v>
      </x:c>
      <x:c r="F1765" s="2" t="str">
        <x:v>14</x:v>
      </x:c>
      <x:c r="G1765" s="10" t="n">
        <x:v>46210</x:v>
      </x:c>
      <x:c r="H1765" s="10" t="n">
        <x:v>46211</x:v>
      </x:c>
      <x:c r="I1765" s="7" t="n">
        <x:v>15000</x:v>
      </x:c>
      <x:c r="J1765" s="7" t="n">
        <x:v>15000</x:v>
      </x:c>
      <x:c r="K1765" s="7" t="n">
        <x:v>1</x:v>
      </x:c>
      <x:c r="L1765" s="8" t="n">
        <x:v>2.64</x:v>
      </x:c>
      <x:c r="M1765" s="9" t="n">
        <x:v>672</x:v>
      </x:c>
      <x:c r="N1765" s="2" t="str">
        <x:v>i</x:v>
      </x:c>
      <x:c r="O1765" s="2" t="n">
        <x:v>0</x:v>
      </x:c>
      <x:c r="P1765" s="2" t="n">
        <x:v>100</x:v>
      </x:c>
      <x:c r="Q1765" s="2" t="str">
        <x:v>Baseline PO cost</x:v>
      </x:c>
      <x:c r="R1765" s="2" t="str">
        <x:v>Received</x:v>
      </x:c>
      <x:c r="S1765" s="12" t="n">
        <x:f>IF(AND(ISNUMBER(G1765),G1765&gt;0,G1765&lt;=Summary!$E$5,I1765&gt;0),I1765*K1765,0)</x:f>
        <x:v>15000</x:v>
      </x:c>
      <x:c r="T1765" s="12" t="n">
        <x:f>MIN(S1765,MAX(0,'Inventory detail'!E58-0))</x:f>
        <x:v>0</x:v>
      </x:c>
      <x:c r="U1765" s="12" t="n">
        <x:f>IF(O1765=1,J1765*K1765,0)</x:f>
        <x:v>0</x:v>
      </x:c>
      <x:c r="V1765" s="13" t="str">
        <x:f>IF(O1765=0,"",IF(H1765="","",MAX(H1765,Summary!$E$5)))</x:f>
      </x:c>
      <x:c r="W1765" s="12" t="n">
        <x:f>IF(Q1765="Baseline PO cost",U1765,0)</x:f>
        <x:v>0</x:v>
      </x:c>
      <x:c r="X1765" s="12" t="n">
        <x:f>IF(Q1765="Higher PO cost",U1765,0)</x:f>
        <x:v>0</x:v>
      </x:c>
      <x:c r="Y1765" s="12" t="n">
        <x:f>IF(Q1765="Unclassified",U1765,0)</x:f>
        <x:v>0</x:v>
      </x:c>
    </x:row>
    <x:row r="1766" ht="22" customHeight="1">
      <x:c r="A1766" s="2" t="str">
        <x:v>POUC</x:v>
      </x:c>
      <x:c r="B1766" s="2" t="str">
        <x:v>60</x:v>
      </x:c>
      <x:c r="C1766" s="2" t="str">
        <x:v>LET3</x:v>
      </x:c>
      <x:c r="D1766" s="2" t="str">
        <x:v>6102891</x:v>
      </x:c>
      <x:c r="E1766" s="2" t="str">
        <x:v>0</x:v>
      </x:c>
      <x:c r="F1766" s="2" t="str">
        <x:v>4</x:v>
      </x:c>
      <x:c r="G1766" s="10" t="n">
        <x:v>46097</x:v>
      </x:c>
      <x:c r="H1766" s="10" t="n">
        <x:v>46108</x:v>
      </x:c>
      <x:c r="I1766" s="7" t="n">
        <x:v>25000</x:v>
      </x:c>
      <x:c r="J1766" s="7" t="n">
        <x:v>25000</x:v>
      </x:c>
      <x:c r="K1766" s="7" t="n">
        <x:v>1</x:v>
      </x:c>
      <x:c r="L1766" s="8" t="n">
        <x:v>2.64</x:v>
      </x:c>
      <x:c r="M1766" s="9" t="n">
        <x:v>1120</x:v>
      </x:c>
      <x:c r="N1766" s="2" t="str">
        <x:v>i</x:v>
      </x:c>
      <x:c r="O1766" s="2" t="n">
        <x:v>0</x:v>
      </x:c>
      <x:c r="P1766" s="2" t="n">
        <x:v>100</x:v>
      </x:c>
      <x:c r="Q1766" s="2" t="str">
        <x:v>Baseline PO cost</x:v>
      </x:c>
      <x:c r="R1766" s="2" t="str">
        <x:v>Received</x:v>
      </x:c>
      <x:c r="S1766" s="12" t="n">
        <x:f>IF(AND(ISNUMBER(G1766),G1766&gt;0,G1766&lt;=Summary!$E$5,I1766&gt;0),I1766*K1766,0)</x:f>
        <x:v>25000</x:v>
      </x:c>
      <x:c r="T1766" s="12" t="n">
        <x:f>MIN(S1766,MAX(0,'Inventory detail'!E58-SUM(S1765:S1765)))</x:f>
        <x:v>0</x:v>
      </x:c>
      <x:c r="U1766" s="12" t="n">
        <x:f>IF(O1766=1,J1766*K1766,0)</x:f>
        <x:v>0</x:v>
      </x:c>
      <x:c r="V1766" s="13" t="str">
        <x:f>IF(O1766=0,"",IF(H1766="","",MAX(H1766,Summary!$E$5)))</x:f>
      </x:c>
      <x:c r="W1766" s="12" t="n">
        <x:f>IF(Q1766="Baseline PO cost",U1766,0)</x:f>
        <x:v>0</x:v>
      </x:c>
      <x:c r="X1766" s="12" t="n">
        <x:f>IF(Q1766="Higher PO cost",U1766,0)</x:f>
        <x:v>0</x:v>
      </x:c>
      <x:c r="Y1766" s="12" t="n">
        <x:f>IF(Q1766="Unclassified",U1766,0)</x:f>
        <x:v>0</x:v>
      </x:c>
    </x:row>
    <x:row r="1767" ht="22" customHeight="1">
      <x:c r="A1767" s="2" t="str">
        <x:v>POUC</x:v>
      </x:c>
      <x:c r="B1767" s="2" t="str">
        <x:v>60</x:v>
      </x:c>
      <x:c r="C1767" s="2" t="str">
        <x:v>LET3</x:v>
      </x:c>
      <x:c r="D1767" s="2" t="str">
        <x:v>6102874</x:v>
      </x:c>
      <x:c r="E1767" s="2" t="str">
        <x:v>0</x:v>
      </x:c>
      <x:c r="F1767" s="2" t="str">
        <x:v>10</x:v>
      </x:c>
      <x:c r="G1767" s="10" t="n">
        <x:v>46080</x:v>
      </x:c>
      <x:c r="H1767" s="10" t="n">
        <x:v>46080</x:v>
      </x:c>
      <x:c r="I1767" s="7" t="n">
        <x:v>4000</x:v>
      </x:c>
      <x:c r="J1767" s="7" t="n">
        <x:v>4000</x:v>
      </x:c>
      <x:c r="K1767" s="7" t="n">
        <x:v>1</x:v>
      </x:c>
      <x:c r="L1767" s="8" t="n">
        <x:v>2.64</x:v>
      </x:c>
      <x:c r="M1767" s="9" t="n">
        <x:v>179.2</x:v>
      </x:c>
      <x:c r="N1767" s="2" t="str">
        <x:v>i</x:v>
      </x:c>
      <x:c r="O1767" s="2" t="n">
        <x:v>0</x:v>
      </x:c>
      <x:c r="P1767" s="2" t="n">
        <x:v>100</x:v>
      </x:c>
      <x:c r="Q1767" s="2" t="str">
        <x:v>Baseline PO cost</x:v>
      </x:c>
      <x:c r="R1767" s="2" t="str">
        <x:v>Received</x:v>
      </x:c>
      <x:c r="S1767" s="12" t="n">
        <x:f>IF(AND(ISNUMBER(G1767),G1767&gt;0,G1767&lt;=Summary!$E$5,I1767&gt;0),I1767*K1767,0)</x:f>
        <x:v>4000</x:v>
      </x:c>
      <x:c r="T1767" s="12" t="n">
        <x:f>MIN(S1767,MAX(0,'Inventory detail'!E58-SUM(S1765:S1766)))</x:f>
        <x:v>0</x:v>
      </x:c>
      <x:c r="U1767" s="12" t="n">
        <x:f>IF(O1767=1,J1767*K1767,0)</x:f>
        <x:v>0</x:v>
      </x:c>
      <x:c r="V1767" s="13" t="str">
        <x:f>IF(O1767=0,"",IF(H1767="","",MAX(H1767,Summary!$E$5)))</x:f>
      </x:c>
      <x:c r="W1767" s="12" t="n">
        <x:f>IF(Q1767="Baseline PO cost",U1767,0)</x:f>
        <x:v>0</x:v>
      </x:c>
      <x:c r="X1767" s="12" t="n">
        <x:f>IF(Q1767="Higher PO cost",U1767,0)</x:f>
        <x:v>0</x:v>
      </x:c>
      <x:c r="Y1767" s="12" t="n">
        <x:f>IF(Q1767="Unclassified",U1767,0)</x:f>
        <x:v>0</x:v>
      </x:c>
    </x:row>
    <x:row r="1768" ht="22" customHeight="1">
      <x:c r="A1768" s="2" t="str">
        <x:v>POUC</x:v>
      </x:c>
      <x:c r="B1768" s="2" t="str">
        <x:v>60</x:v>
      </x:c>
      <x:c r="C1768" s="2" t="str">
        <x:v>LET3</x:v>
      </x:c>
      <x:c r="D1768" s="2" t="str">
        <x:v>6102943</x:v>
      </x:c>
      <x:c r="E1768" s="2" t="str">
        <x:v>0</x:v>
      </x:c>
      <x:c r="F1768" s="2" t="str">
        <x:v>10</x:v>
      </x:c>
      <x:c r="G1768" s="10"/>
      <x:c r="H1768" s="10" t="n">
        <x:v>46332</x:v>
      </x:c>
      <x:c r="I1768" s="7" t="n">
        <x:v>26000</x:v>
      </x:c>
      <x:c r="J1768" s="7" t="n">
        <x:v>26000</x:v>
      </x:c>
      <x:c r="K1768" s="7" t="n">
        <x:v>1</x:v>
      </x:c>
      <x:c r="L1768" s="8" t="n">
        <x:v>2.96</x:v>
      </x:c>
      <x:c r="M1768" s="9" t="n">
        <x:v>0</x:v>
      </x:c>
      <x:c r="N1768" s="2" t="str">
        <x:v>a</x:v>
      </x:c>
      <x:c r="O1768" s="2" t="n">
        <x:v>1</x:v>
      </x:c>
      <x:c r="P1768" s="2" t="n">
        <x:v>100</x:v>
      </x:c>
      <x:c r="Q1768" s="2" t="str">
        <x:v>Higher PO cost</x:v>
      </x:c>
      <x:c r="R1768" s="2" t="str">
        <x:v>Incoming active PO</x:v>
      </x:c>
      <x:c r="S1768" s="12" t="n">
        <x:f>IF(AND(ISNUMBER(G1768),G1768&gt;0,G1768&lt;=Summary!$E$5,I1768&gt;0),I1768*K1768,0)</x:f>
        <x:v>0</x:v>
      </x:c>
      <x:c r="T1768" s="12" t="n">
        <x:f>MIN(S1768,MAX(0,'Inventory detail'!E58-SUM(S1765:S1767)))</x:f>
        <x:v>0</x:v>
      </x:c>
      <x:c r="U1768" s="12" t="n">
        <x:f>IF(O1768=1,J1768*K1768,0)</x:f>
        <x:v>26000</x:v>
      </x:c>
      <x:c r="V1768" s="13" t="n">
        <x:f>IF(O1768=0,"",IF(H1768="","",MAX(H1768,Summary!$E$5)))</x:f>
        <x:v>46332</x:v>
      </x:c>
      <x:c r="W1768" s="12" t="n">
        <x:f>IF(Q1768="Baseline PO cost",U1768,0)</x:f>
        <x:v>0</x:v>
      </x:c>
      <x:c r="X1768" s="12" t="n">
        <x:f>IF(Q1768="Higher PO cost",U1768,0)</x:f>
        <x:v>26000</x:v>
      </x:c>
      <x:c r="Y1768" s="12" t="n">
        <x:f>IF(Q1768="Unclassified",U1768,0)</x:f>
        <x:v>0</x:v>
      </x:c>
    </x:row>
    <x:row r="1769" ht="22" customHeight="1">
      <x:c r="A1769" s="2" t="str">
        <x:v>POUC</x:v>
      </x:c>
      <x:c r="B1769" s="2" t="str">
        <x:v>60</x:v>
      </x:c>
      <x:c r="C1769" s="2" t="str">
        <x:v>LET3</x:v>
      </x:c>
      <x:c r="D1769" s="2" t="str">
        <x:v>6102922</x:v>
      </x:c>
      <x:c r="E1769" s="2" t="str">
        <x:v>0</x:v>
      </x:c>
      <x:c r="F1769" s="2" t="str">
        <x:v>8</x:v>
      </x:c>
      <x:c r="G1769" s="10"/>
      <x:c r="H1769" s="10" t="n">
        <x:v>46325</x:v>
      </x:c>
      <x:c r="I1769" s="7" t="n">
        <x:v>11000</x:v>
      </x:c>
      <x:c r="J1769" s="7" t="n">
        <x:v>11000</x:v>
      </x:c>
      <x:c r="K1769" s="7" t="n">
        <x:v>1</x:v>
      </x:c>
      <x:c r="L1769" s="8" t="n">
        <x:v>2.96</x:v>
      </x:c>
      <x:c r="M1769" s="9" t="n">
        <x:v>0</x:v>
      </x:c>
      <x:c r="N1769" s="2" t="str">
        <x:v>a</x:v>
      </x:c>
      <x:c r="O1769" s="2" t="n">
        <x:v>1</x:v>
      </x:c>
      <x:c r="P1769" s="2" t="n">
        <x:v>100</x:v>
      </x:c>
      <x:c r="Q1769" s="2" t="str">
        <x:v>Higher PO cost</x:v>
      </x:c>
      <x:c r="R1769" s="2" t="str">
        <x:v>Incoming active PO</x:v>
      </x:c>
      <x:c r="S1769" s="12" t="n">
        <x:f>IF(AND(ISNUMBER(G1769),G1769&gt;0,G1769&lt;=Summary!$E$5,I1769&gt;0),I1769*K1769,0)</x:f>
        <x:v>0</x:v>
      </x:c>
      <x:c r="T1769" s="12" t="n">
        <x:f>MIN(S1769,MAX(0,'Inventory detail'!E58-SUM(S1765:S1768)))</x:f>
        <x:v>0</x:v>
      </x:c>
      <x:c r="U1769" s="12" t="n">
        <x:f>IF(O1769=1,J1769*K1769,0)</x:f>
        <x:v>11000</x:v>
      </x:c>
      <x:c r="V1769" s="13" t="n">
        <x:f>IF(O1769=0,"",IF(H1769="","",MAX(H1769,Summary!$E$5)))</x:f>
        <x:v>46325</x:v>
      </x:c>
      <x:c r="W1769" s="12" t="n">
        <x:f>IF(Q1769="Baseline PO cost",U1769,0)</x:f>
        <x:v>0</x:v>
      </x:c>
      <x:c r="X1769" s="12" t="n">
        <x:f>IF(Q1769="Higher PO cost",U1769,0)</x:f>
        <x:v>11000</x:v>
      </x:c>
      <x:c r="Y1769" s="12" t="n">
        <x:f>IF(Q1769="Unclassified",U1769,0)</x:f>
        <x:v>0</x:v>
      </x:c>
    </x:row>
    <x:row r="1770" ht="22" customHeight="1">
      <x:c r="A1770" s="2" t="str">
        <x:v>POUC</x:v>
      </x:c>
      <x:c r="B1770" s="2" t="str">
        <x:v>60</x:v>
      </x:c>
      <x:c r="C1770" s="2" t="str">
        <x:v>LET3SL</x:v>
      </x:c>
      <x:c r="D1770" s="2" t="str">
        <x:v>6102922</x:v>
      </x:c>
      <x:c r="E1770" s="2" t="str">
        <x:v>0</x:v>
      </x:c>
      <x:c r="F1770" s="2" t="str">
        <x:v>9</x:v>
      </x:c>
      <x:c r="G1770" s="10"/>
      <x:c r="H1770" s="10" t="n">
        <x:v>46325</x:v>
      </x:c>
      <x:c r="I1770" s="7" t="n">
        <x:v>1000</x:v>
      </x:c>
      <x:c r="J1770" s="7" t="n">
        <x:v>1000</x:v>
      </x:c>
      <x:c r="K1770" s="7" t="n">
        <x:v>1</x:v>
      </x:c>
      <x:c r="L1770" s="8" t="n">
        <x:v>7.58</x:v>
      </x:c>
      <x:c r="M1770" s="9" t="n">
        <x:v>0</x:v>
      </x:c>
      <x:c r="N1770" s="2" t="str">
        <x:v>a</x:v>
      </x:c>
      <x:c r="O1770" s="2" t="n">
        <x:v>1</x:v>
      </x:c>
      <x:c r="P1770" s="2" t="n">
        <x:v>100</x:v>
      </x:c>
      <x:c r="Q1770" s="2" t="str">
        <x:v>Higher PO cost</x:v>
      </x:c>
      <x:c r="R1770" s="2" t="str">
        <x:v>Incoming active PO</x:v>
      </x:c>
      <x:c r="S1770" s="12" t="n">
        <x:f>IF(AND(ISNUMBER(G1770),G1770&gt;0,G1770&lt;=Summary!$E$5,I1770&gt;0),I1770*K1770,0)</x:f>
        <x:v>0</x:v>
      </x:c>
      <x:c r="T1770" s="12" t="n">
        <x:f>MIN(S1770,MAX(0,'Inventory detail'!E627-0))</x:f>
        <x:v>0</x:v>
      </x:c>
      <x:c r="U1770" s="12" t="n">
        <x:f>IF(O1770=1,J1770*K1770,0)</x:f>
        <x:v>1000</x:v>
      </x:c>
      <x:c r="V1770" s="13" t="n">
        <x:f>IF(O1770=0,"",IF(H1770="","",MAX(H1770,Summary!$E$5)))</x:f>
        <x:v>46325</x:v>
      </x:c>
      <x:c r="W1770" s="12" t="n">
        <x:f>IF(Q1770="Baseline PO cost",U1770,0)</x:f>
        <x:v>0</x:v>
      </x:c>
      <x:c r="X1770" s="12" t="n">
        <x:f>IF(Q1770="Higher PO cost",U1770,0)</x:f>
        <x:v>1000</x:v>
      </x:c>
      <x:c r="Y1770" s="12" t="n">
        <x:f>IF(Q1770="Unclassified",U1770,0)</x:f>
        <x:v>0</x:v>
      </x:c>
    </x:row>
    <x:row r="1771" ht="22" customHeight="1">
      <x:c r="A1771" s="2" t="str">
        <x:v>POUC</x:v>
      </x:c>
      <x:c r="B1771" s="2" t="str">
        <x:v>60</x:v>
      </x:c>
      <x:c r="C1771" s="2" t="str">
        <x:v>LET5</x:v>
      </x:c>
      <x:c r="D1771" s="2" t="str">
        <x:v>6102906</x:v>
      </x:c>
      <x:c r="E1771" s="2" t="str">
        <x:v>0</x:v>
      </x:c>
      <x:c r="F1771" s="2" t="str">
        <x:v>16</x:v>
      </x:c>
      <x:c r="G1771" s="10" t="n">
        <x:v>46210</x:v>
      </x:c>
      <x:c r="H1771" s="10" t="n">
        <x:v>46211</x:v>
      </x:c>
      <x:c r="I1771" s="7" t="n">
        <x:v>55000</x:v>
      </x:c>
      <x:c r="J1771" s="7" t="n">
        <x:v>55000</x:v>
      </x:c>
      <x:c r="K1771" s="7" t="n">
        <x:v>1</x:v>
      </x:c>
      <x:c r="L1771" s="8" t="n">
        <x:v>4.17</x:v>
      </x:c>
      <x:c r="M1771" s="9" t="n">
        <x:v>3888.5</x:v>
      </x:c>
      <x:c r="N1771" s="2" t="str">
        <x:v>i</x:v>
      </x:c>
      <x:c r="O1771" s="2" t="n">
        <x:v>0</x:v>
      </x:c>
      <x:c r="P1771" s="2" t="n">
        <x:v>100</x:v>
      </x:c>
      <x:c r="Q1771" s="2" t="str">
        <x:v>Baseline PO cost</x:v>
      </x:c>
      <x:c r="R1771" s="2" t="str">
        <x:v>Received</x:v>
      </x:c>
      <x:c r="S1771" s="12" t="n">
        <x:f>IF(AND(ISNUMBER(G1771),G1771&gt;0,G1771&lt;=Summary!$E$5,I1771&gt;0),I1771*K1771,0)</x:f>
        <x:v>55000</x:v>
      </x:c>
      <x:c r="T1771" s="12" t="n">
        <x:f>MIN(S1771,MAX(0,'Inventory detail'!E22-0))</x:f>
        <x:v>55000</x:v>
      </x:c>
      <x:c r="U1771" s="12" t="n">
        <x:f>IF(O1771=1,J1771*K1771,0)</x:f>
        <x:v>0</x:v>
      </x:c>
      <x:c r="V1771" s="13" t="str">
        <x:f>IF(O1771=0,"",IF(H1771="","",MAX(H1771,Summary!$E$5)))</x:f>
      </x:c>
      <x:c r="W1771" s="12" t="n">
        <x:f>IF(Q1771="Baseline PO cost",U1771,0)</x:f>
        <x:v>0</x:v>
      </x:c>
      <x:c r="X1771" s="12" t="n">
        <x:f>IF(Q1771="Higher PO cost",U1771,0)</x:f>
        <x:v>0</x:v>
      </x:c>
      <x:c r="Y1771" s="12" t="n">
        <x:f>IF(Q1771="Unclassified",U1771,0)</x:f>
        <x:v>0</x:v>
      </x:c>
    </x:row>
    <x:row r="1772" ht="22" customHeight="1">
      <x:c r="A1772" s="2" t="str">
        <x:v>POUC</x:v>
      </x:c>
      <x:c r="B1772" s="2" t="str">
        <x:v>60</x:v>
      </x:c>
      <x:c r="C1772" s="2" t="str">
        <x:v>LET5</x:v>
      </x:c>
      <x:c r="D1772" s="2" t="str">
        <x:v>6102891</x:v>
      </x:c>
      <x:c r="E1772" s="2" t="str">
        <x:v>0</x:v>
      </x:c>
      <x:c r="F1772" s="2" t="str">
        <x:v>5</x:v>
      </x:c>
      <x:c r="G1772" s="10" t="n">
        <x:v>46097</x:v>
      </x:c>
      <x:c r="H1772" s="10" t="n">
        <x:v>46108</x:v>
      </x:c>
      <x:c r="I1772" s="7" t="n">
        <x:v>75000</x:v>
      </x:c>
      <x:c r="J1772" s="7" t="n">
        <x:v>75000</x:v>
      </x:c>
      <x:c r="K1772" s="7" t="n">
        <x:v>1</x:v>
      </x:c>
      <x:c r="L1772" s="8" t="n">
        <x:v>4.17</x:v>
      </x:c>
      <x:c r="M1772" s="9" t="n">
        <x:v>5302.5</x:v>
      </x:c>
      <x:c r="N1772" s="2" t="str">
        <x:v>i</x:v>
      </x:c>
      <x:c r="O1772" s="2" t="n">
        <x:v>0</x:v>
      </x:c>
      <x:c r="P1772" s="2" t="n">
        <x:v>100</x:v>
      </x:c>
      <x:c r="Q1772" s="2" t="str">
        <x:v>Baseline PO cost</x:v>
      </x:c>
      <x:c r="R1772" s="2" t="str">
        <x:v>Received</x:v>
      </x:c>
      <x:c r="S1772" s="12" t="n">
        <x:f>IF(AND(ISNUMBER(G1772),G1772&gt;0,G1772&lt;=Summary!$E$5,I1772&gt;0),I1772*K1772,0)</x:f>
        <x:v>75000</x:v>
      </x:c>
      <x:c r="T1772" s="12" t="n">
        <x:f>MIN(S1772,MAX(0,'Inventory detail'!E22-SUM(S1771:S1771)))</x:f>
        <x:v>16600</x:v>
      </x:c>
      <x:c r="U1772" s="12" t="n">
        <x:f>IF(O1772=1,J1772*K1772,0)</x:f>
        <x:v>0</x:v>
      </x:c>
      <x:c r="V1772" s="13" t="str">
        <x:f>IF(O1772=0,"",IF(H1772="","",MAX(H1772,Summary!$E$5)))</x:f>
      </x:c>
      <x:c r="W1772" s="12" t="n">
        <x:f>IF(Q1772="Baseline PO cost",U1772,0)</x:f>
        <x:v>0</x:v>
      </x:c>
      <x:c r="X1772" s="12" t="n">
        <x:f>IF(Q1772="Higher PO cost",U1772,0)</x:f>
        <x:v>0</x:v>
      </x:c>
      <x:c r="Y1772" s="12" t="n">
        <x:f>IF(Q1772="Unclassified",U1772,0)</x:f>
        <x:v>0</x:v>
      </x:c>
    </x:row>
    <x:row r="1773" ht="22" customHeight="1">
      <x:c r="A1773" s="2" t="str">
        <x:v>POUC</x:v>
      </x:c>
      <x:c r="B1773" s="2" t="str">
        <x:v>60</x:v>
      </x:c>
      <x:c r="C1773" s="2" t="str">
        <x:v>LET5</x:v>
      </x:c>
      <x:c r="D1773" s="2" t="str">
        <x:v>6102874</x:v>
      </x:c>
      <x:c r="E1773" s="2" t="str">
        <x:v>0</x:v>
      </x:c>
      <x:c r="F1773" s="2" t="str">
        <x:v>12</x:v>
      </x:c>
      <x:c r="G1773" s="10" t="n">
        <x:v>46080</x:v>
      </x:c>
      <x:c r="H1773" s="10" t="n">
        <x:v>46080</x:v>
      </x:c>
      <x:c r="I1773" s="7" t="n">
        <x:v>35000</x:v>
      </x:c>
      <x:c r="J1773" s="7" t="n">
        <x:v>35000</x:v>
      </x:c>
      <x:c r="K1773" s="7" t="n">
        <x:v>1</x:v>
      </x:c>
      <x:c r="L1773" s="8" t="n">
        <x:v>4.17</x:v>
      </x:c>
      <x:c r="M1773" s="9" t="n">
        <x:v>2474.5</x:v>
      </x:c>
      <x:c r="N1773" s="2" t="str">
        <x:v>i</x:v>
      </x:c>
      <x:c r="O1773" s="2" t="n">
        <x:v>0</x:v>
      </x:c>
      <x:c r="P1773" s="2" t="n">
        <x:v>100</x:v>
      </x:c>
      <x:c r="Q1773" s="2" t="str">
        <x:v>Baseline PO cost</x:v>
      </x:c>
      <x:c r="R1773" s="2" t="str">
        <x:v>Received</x:v>
      </x:c>
      <x:c r="S1773" s="12" t="n">
        <x:f>IF(AND(ISNUMBER(G1773),G1773&gt;0,G1773&lt;=Summary!$E$5,I1773&gt;0),I1773*K1773,0)</x:f>
        <x:v>35000</x:v>
      </x:c>
      <x:c r="T1773" s="12" t="n">
        <x:f>MIN(S1773,MAX(0,'Inventory detail'!E22-SUM(S1771:S1772)))</x:f>
        <x:v>0</x:v>
      </x:c>
      <x:c r="U1773" s="12" t="n">
        <x:f>IF(O1773=1,J1773*K1773,0)</x:f>
        <x:v>0</x:v>
      </x:c>
      <x:c r="V1773" s="13" t="str">
        <x:f>IF(O1773=0,"",IF(H1773="","",MAX(H1773,Summary!$E$5)))</x:f>
      </x:c>
      <x:c r="W1773" s="12" t="n">
        <x:f>IF(Q1773="Baseline PO cost",U1773,0)</x:f>
        <x:v>0</x:v>
      </x:c>
      <x:c r="X1773" s="12" t="n">
        <x:f>IF(Q1773="Higher PO cost",U1773,0)</x:f>
        <x:v>0</x:v>
      </x:c>
      <x:c r="Y1773" s="12" t="n">
        <x:f>IF(Q1773="Unclassified",U1773,0)</x:f>
        <x:v>0</x:v>
      </x:c>
    </x:row>
    <x:row r="1774" ht="22" customHeight="1">
      <x:c r="A1774" s="2" t="str">
        <x:v>POUC</x:v>
      </x:c>
      <x:c r="B1774" s="2" t="str">
        <x:v>60</x:v>
      </x:c>
      <x:c r="C1774" s="2" t="str">
        <x:v>LET5</x:v>
      </x:c>
      <x:c r="D1774" s="2" t="str">
        <x:v>6102943</x:v>
      </x:c>
      <x:c r="E1774" s="2" t="str">
        <x:v>0</x:v>
      </x:c>
      <x:c r="F1774" s="2" t="str">
        <x:v>14</x:v>
      </x:c>
      <x:c r="G1774" s="10"/>
      <x:c r="H1774" s="10" t="n">
        <x:v>46332</x:v>
      </x:c>
      <x:c r="I1774" s="7" t="n">
        <x:v>31000</x:v>
      </x:c>
      <x:c r="J1774" s="7" t="n">
        <x:v>31000</x:v>
      </x:c>
      <x:c r="K1774" s="7" t="n">
        <x:v>1</x:v>
      </x:c>
      <x:c r="L1774" s="8" t="n">
        <x:v>4.67</x:v>
      </x:c>
      <x:c r="M1774" s="9" t="n">
        <x:v>0</x:v>
      </x:c>
      <x:c r="N1774" s="2" t="str">
        <x:v>a</x:v>
      </x:c>
      <x:c r="O1774" s="2" t="n">
        <x:v>1</x:v>
      </x:c>
      <x:c r="P1774" s="2" t="n">
        <x:v>100</x:v>
      </x:c>
      <x:c r="Q1774" s="2" t="str">
        <x:v>Higher PO cost</x:v>
      </x:c>
      <x:c r="R1774" s="2" t="str">
        <x:v>Incoming active PO</x:v>
      </x:c>
      <x:c r="S1774" s="12" t="n">
        <x:f>IF(AND(ISNUMBER(G1774),G1774&gt;0,G1774&lt;=Summary!$E$5,I1774&gt;0),I1774*K1774,0)</x:f>
        <x:v>0</x:v>
      </x:c>
      <x:c r="T1774" s="12" t="n">
        <x:f>MIN(S1774,MAX(0,'Inventory detail'!E22-SUM(S1771:S1773)))</x:f>
        <x:v>0</x:v>
      </x:c>
      <x:c r="U1774" s="12" t="n">
        <x:f>IF(O1774=1,J1774*K1774,0)</x:f>
        <x:v>31000</x:v>
      </x:c>
      <x:c r="V1774" s="13" t="n">
        <x:f>IF(O1774=0,"",IF(H1774="","",MAX(H1774,Summary!$E$5)))</x:f>
        <x:v>46332</x:v>
      </x:c>
      <x:c r="W1774" s="12" t="n">
        <x:f>IF(Q1774="Baseline PO cost",U1774,0)</x:f>
        <x:v>0</x:v>
      </x:c>
      <x:c r="X1774" s="12" t="n">
        <x:f>IF(Q1774="Higher PO cost",U1774,0)</x:f>
        <x:v>31000</x:v>
      </x:c>
      <x:c r="Y1774" s="12" t="n">
        <x:f>IF(Q1774="Unclassified",U1774,0)</x:f>
        <x:v>0</x:v>
      </x:c>
    </x:row>
    <x:row r="1775" ht="22" customHeight="1">
      <x:c r="A1775" s="2" t="str">
        <x:v>POUC</x:v>
      </x:c>
      <x:c r="B1775" s="2" t="str">
        <x:v>60</x:v>
      </x:c>
      <x:c r="C1775" s="2" t="str">
        <x:v>LET5</x:v>
      </x:c>
      <x:c r="D1775" s="2" t="str">
        <x:v>6102922</x:v>
      </x:c>
      <x:c r="E1775" s="2" t="str">
        <x:v>0</x:v>
      </x:c>
      <x:c r="F1775" s="2" t="str">
        <x:v>11</x:v>
      </x:c>
      <x:c r="G1775" s="10"/>
      <x:c r="H1775" s="10" t="n">
        <x:v>46325</x:v>
      </x:c>
      <x:c r="I1775" s="7" t="n">
        <x:v>35000</x:v>
      </x:c>
      <x:c r="J1775" s="7" t="n">
        <x:v>35000</x:v>
      </x:c>
      <x:c r="K1775" s="7" t="n">
        <x:v>1</x:v>
      </x:c>
      <x:c r="L1775" s="8" t="n">
        <x:v>4.67</x:v>
      </x:c>
      <x:c r="M1775" s="9" t="n">
        <x:v>0</x:v>
      </x:c>
      <x:c r="N1775" s="2" t="str">
        <x:v>a</x:v>
      </x:c>
      <x:c r="O1775" s="2" t="n">
        <x:v>1</x:v>
      </x:c>
      <x:c r="P1775" s="2" t="n">
        <x:v>100</x:v>
      </x:c>
      <x:c r="Q1775" s="2" t="str">
        <x:v>Higher PO cost</x:v>
      </x:c>
      <x:c r="R1775" s="2" t="str">
        <x:v>Incoming active PO</x:v>
      </x:c>
      <x:c r="S1775" s="12" t="n">
        <x:f>IF(AND(ISNUMBER(G1775),G1775&gt;0,G1775&lt;=Summary!$E$5,I1775&gt;0),I1775*K1775,0)</x:f>
        <x:v>0</x:v>
      </x:c>
      <x:c r="T1775" s="12" t="n">
        <x:f>MIN(S1775,MAX(0,'Inventory detail'!E22-SUM(S1771:S1774)))</x:f>
        <x:v>0</x:v>
      </x:c>
      <x:c r="U1775" s="12" t="n">
        <x:f>IF(O1775=1,J1775*K1775,0)</x:f>
        <x:v>35000</x:v>
      </x:c>
      <x:c r="V1775" s="13" t="n">
        <x:f>IF(O1775=0,"",IF(H1775="","",MAX(H1775,Summary!$E$5)))</x:f>
        <x:v>46325</x:v>
      </x:c>
      <x:c r="W1775" s="12" t="n">
        <x:f>IF(Q1775="Baseline PO cost",U1775,0)</x:f>
        <x:v>0</x:v>
      </x:c>
      <x:c r="X1775" s="12" t="n">
        <x:f>IF(Q1775="Higher PO cost",U1775,0)</x:f>
        <x:v>35000</x:v>
      </x:c>
      <x:c r="Y1775" s="12" t="n">
        <x:f>IF(Q1775="Unclassified",U1775,0)</x:f>
        <x:v>0</x:v>
      </x:c>
    </x:row>
    <x:row r="1776" ht="22" customHeight="1">
      <x:c r="A1776" s="2" t="str">
        <x:v>POUC</x:v>
      </x:c>
      <x:c r="B1776" s="2" t="str">
        <x:v>60</x:v>
      </x:c>
      <x:c r="C1776" s="2" t="str">
        <x:v>LET5SL</x:v>
      </x:c>
      <x:c r="D1776" s="2" t="str">
        <x:v>6102891</x:v>
      </x:c>
      <x:c r="E1776" s="2" t="str">
        <x:v>0</x:v>
      </x:c>
      <x:c r="F1776" s="2" t="str">
        <x:v>10</x:v>
      </x:c>
      <x:c r="G1776" s="10" t="n">
        <x:v>46097</x:v>
      </x:c>
      <x:c r="H1776" s="10" t="n">
        <x:v>46108</x:v>
      </x:c>
      <x:c r="I1776" s="7" t="n">
        <x:v>2000</x:v>
      </x:c>
      <x:c r="J1776" s="7" t="n">
        <x:v>2000</x:v>
      </x:c>
      <x:c r="K1776" s="7" t="n">
        <x:v>1</x:v>
      </x:c>
      <x:c r="L1776" s="8" t="n">
        <x:v>8.43</x:v>
      </x:c>
      <x:c r="M1776" s="9" t="n">
        <x:v>285.8</x:v>
      </x:c>
      <x:c r="N1776" s="2" t="str">
        <x:v>i</x:v>
      </x:c>
      <x:c r="O1776" s="2" t="n">
        <x:v>0</x:v>
      </x:c>
      <x:c r="P1776" s="2" t="n">
        <x:v>100</x:v>
      </x:c>
      <x:c r="Q1776" s="2" t="str">
        <x:v>Baseline PO cost</x:v>
      </x:c>
      <x:c r="R1776" s="2" t="str">
        <x:v>Received</x:v>
      </x:c>
      <x:c r="S1776" s="12" t="n">
        <x:f>IF(AND(ISNUMBER(G1776),G1776&gt;0,G1776&lt;=Summary!$E$5,I1776&gt;0),I1776*K1776,0)</x:f>
        <x:v>2000</x:v>
      </x:c>
      <x:c r="T1776" s="12" t="n">
        <x:f>MIN(S1776,MAX(0,'Inventory detail'!E616-0))</x:f>
        <x:v>1950</x:v>
      </x:c>
      <x:c r="U1776" s="12" t="n">
        <x:f>IF(O1776=1,J1776*K1776,0)</x:f>
        <x:v>0</x:v>
      </x:c>
      <x:c r="V1776" s="13" t="str">
        <x:f>IF(O1776=0,"",IF(H1776="","",MAX(H1776,Summary!$E$5)))</x:f>
      </x:c>
      <x:c r="W1776" s="12" t="n">
        <x:f>IF(Q1776="Baseline PO cost",U1776,0)</x:f>
        <x:v>0</x:v>
      </x:c>
      <x:c r="X1776" s="12" t="n">
        <x:f>IF(Q1776="Higher PO cost",U1776,0)</x:f>
        <x:v>0</x:v>
      </x:c>
      <x:c r="Y1776" s="12" t="n">
        <x:f>IF(Q1776="Unclassified",U1776,0)</x:f>
        <x:v>0</x:v>
      </x:c>
    </x:row>
    <x:row r="1777" ht="22" customHeight="1">
      <x:c r="A1777" s="2" t="str">
        <x:v>POUC</x:v>
      </x:c>
      <x:c r="B1777" s="2" t="str">
        <x:v>60</x:v>
      </x:c>
      <x:c r="C1777" s="2" t="str">
        <x:v>LET7</x:v>
      </x:c>
      <x:c r="D1777" s="2" t="str">
        <x:v>6102906</x:v>
      </x:c>
      <x:c r="E1777" s="2" t="str">
        <x:v>0</x:v>
      </x:c>
      <x:c r="F1777" s="2" t="str">
        <x:v>18</x:v>
      </x:c>
      <x:c r="G1777" s="10" t="n">
        <x:v>46210</x:v>
      </x:c>
      <x:c r="H1777" s="10" t="n">
        <x:v>46211</x:v>
      </x:c>
      <x:c r="I1777" s="7" t="n">
        <x:v>25000</x:v>
      </x:c>
      <x:c r="J1777" s="7" t="n">
        <x:v>25000</x:v>
      </x:c>
      <x:c r="K1777" s="7" t="n">
        <x:v>1</x:v>
      </x:c>
      <x:c r="L1777" s="8" t="n">
        <x:v>5.83</x:v>
      </x:c>
      <x:c r="M1777" s="9" t="n">
        <x:v>2470</x:v>
      </x:c>
      <x:c r="N1777" s="2" t="str">
        <x:v>i</x:v>
      </x:c>
      <x:c r="O1777" s="2" t="n">
        <x:v>0</x:v>
      </x:c>
      <x:c r="P1777" s="2" t="n">
        <x:v>100</x:v>
      </x:c>
      <x:c r="Q1777" s="2" t="str">
        <x:v>Baseline PO cost</x:v>
      </x:c>
      <x:c r="R1777" s="2" t="str">
        <x:v>Received</x:v>
      </x:c>
      <x:c r="S1777" s="12" t="n">
        <x:f>IF(AND(ISNUMBER(G1777),G1777&gt;0,G1777&lt;=Summary!$E$5,I1777&gt;0),I1777*K1777,0)</x:f>
        <x:v>25000</x:v>
      </x:c>
      <x:c r="T1777" s="12" t="n">
        <x:f>MIN(S1777,MAX(0,'Inventory detail'!E55-0))</x:f>
        <x:v>200</x:v>
      </x:c>
      <x:c r="U1777" s="12" t="n">
        <x:f>IF(O1777=1,J1777*K1777,0)</x:f>
        <x:v>0</x:v>
      </x:c>
      <x:c r="V1777" s="13" t="str">
        <x:f>IF(O1777=0,"",IF(H1777="","",MAX(H1777,Summary!$E$5)))</x:f>
      </x:c>
      <x:c r="W1777" s="12" t="n">
        <x:f>IF(Q1777="Baseline PO cost",U1777,0)</x:f>
        <x:v>0</x:v>
      </x:c>
      <x:c r="X1777" s="12" t="n">
        <x:f>IF(Q1777="Higher PO cost",U1777,0)</x:f>
        <x:v>0</x:v>
      </x:c>
      <x:c r="Y1777" s="12" t="n">
        <x:f>IF(Q1777="Unclassified",U1777,0)</x:f>
        <x:v>0</x:v>
      </x:c>
    </x:row>
    <x:row r="1778" ht="22" customHeight="1">
      <x:c r="A1778" s="2" t="str">
        <x:v>POUC</x:v>
      </x:c>
      <x:c r="B1778" s="2" t="str">
        <x:v>60</x:v>
      </x:c>
      <x:c r="C1778" s="2" t="str">
        <x:v>LET7</x:v>
      </x:c>
      <x:c r="D1778" s="2" t="str">
        <x:v>6102891</x:v>
      </x:c>
      <x:c r="E1778" s="2" t="str">
        <x:v>0</x:v>
      </x:c>
      <x:c r="F1778" s="2" t="str">
        <x:v>8</x:v>
      </x:c>
      <x:c r="G1778" s="10" t="n">
        <x:v>46097</x:v>
      </x:c>
      <x:c r="H1778" s="10" t="n">
        <x:v>46108</x:v>
      </x:c>
      <x:c r="I1778" s="7" t="n">
        <x:v>20000</x:v>
      </x:c>
      <x:c r="J1778" s="7" t="n">
        <x:v>20000</x:v>
      </x:c>
      <x:c r="K1778" s="7" t="n">
        <x:v>1</x:v>
      </x:c>
      <x:c r="L1778" s="8" t="n">
        <x:v>5.83</x:v>
      </x:c>
      <x:c r="M1778" s="9" t="n">
        <x:v>1976</x:v>
      </x:c>
      <x:c r="N1778" s="2" t="str">
        <x:v>i</x:v>
      </x:c>
      <x:c r="O1778" s="2" t="n">
        <x:v>0</x:v>
      </x:c>
      <x:c r="P1778" s="2" t="n">
        <x:v>100</x:v>
      </x:c>
      <x:c r="Q1778" s="2" t="str">
        <x:v>Baseline PO cost</x:v>
      </x:c>
      <x:c r="R1778" s="2" t="str">
        <x:v>Received</x:v>
      </x:c>
      <x:c r="S1778" s="12" t="n">
        <x:f>IF(AND(ISNUMBER(G1778),G1778&gt;0,G1778&lt;=Summary!$E$5,I1778&gt;0),I1778*K1778,0)</x:f>
        <x:v>20000</x:v>
      </x:c>
      <x:c r="T1778" s="12" t="n">
        <x:f>MIN(S1778,MAX(0,'Inventory detail'!E55-SUM(S1777:S1777)))</x:f>
        <x:v>0</x:v>
      </x:c>
      <x:c r="U1778" s="12" t="n">
        <x:f>IF(O1778=1,J1778*K1778,0)</x:f>
        <x:v>0</x:v>
      </x:c>
      <x:c r="V1778" s="13" t="str">
        <x:f>IF(O1778=0,"",IF(H1778="","",MAX(H1778,Summary!$E$5)))</x:f>
      </x:c>
      <x:c r="W1778" s="12" t="n">
        <x:f>IF(Q1778="Baseline PO cost",U1778,0)</x:f>
        <x:v>0</x:v>
      </x:c>
      <x:c r="X1778" s="12" t="n">
        <x:f>IF(Q1778="Higher PO cost",U1778,0)</x:f>
        <x:v>0</x:v>
      </x:c>
      <x:c r="Y1778" s="12" t="n">
        <x:f>IF(Q1778="Unclassified",U1778,0)</x:f>
        <x:v>0</x:v>
      </x:c>
    </x:row>
    <x:row r="1779" ht="22" customHeight="1">
      <x:c r="A1779" s="2" t="str">
        <x:v>POUC</x:v>
      </x:c>
      <x:c r="B1779" s="2" t="str">
        <x:v>60</x:v>
      </x:c>
      <x:c r="C1779" s="2" t="str">
        <x:v>LET7</x:v>
      </x:c>
      <x:c r="D1779" s="2" t="str">
        <x:v>6102874</x:v>
      </x:c>
      <x:c r="E1779" s="2" t="str">
        <x:v>0</x:v>
      </x:c>
      <x:c r="F1779" s="2" t="str">
        <x:v>14</x:v>
      </x:c>
      <x:c r="G1779" s="10" t="n">
        <x:v>46080</x:v>
      </x:c>
      <x:c r="H1779" s="10" t="n">
        <x:v>46080</x:v>
      </x:c>
      <x:c r="I1779" s="7" t="n">
        <x:v>15000</x:v>
      </x:c>
      <x:c r="J1779" s="7" t="n">
        <x:v>15000</x:v>
      </x:c>
      <x:c r="K1779" s="7" t="n">
        <x:v>1</x:v>
      </x:c>
      <x:c r="L1779" s="8" t="n">
        <x:v>5.83</x:v>
      </x:c>
      <x:c r="M1779" s="9" t="n">
        <x:v>1482</x:v>
      </x:c>
      <x:c r="N1779" s="2" t="str">
        <x:v>i</x:v>
      </x:c>
      <x:c r="O1779" s="2" t="n">
        <x:v>0</x:v>
      </x:c>
      <x:c r="P1779" s="2" t="n">
        <x:v>100</x:v>
      </x:c>
      <x:c r="Q1779" s="2" t="str">
        <x:v>Baseline PO cost</x:v>
      </x:c>
      <x:c r="R1779" s="2" t="str">
        <x:v>Received</x:v>
      </x:c>
      <x:c r="S1779" s="12" t="n">
        <x:f>IF(AND(ISNUMBER(G1779),G1779&gt;0,G1779&lt;=Summary!$E$5,I1779&gt;0),I1779*K1779,0)</x:f>
        <x:v>15000</x:v>
      </x:c>
      <x:c r="T1779" s="12" t="n">
        <x:f>MIN(S1779,MAX(0,'Inventory detail'!E55-SUM(S1777:S1778)))</x:f>
        <x:v>0</x:v>
      </x:c>
      <x:c r="U1779" s="12" t="n">
        <x:f>IF(O1779=1,J1779*K1779,0)</x:f>
        <x:v>0</x:v>
      </x:c>
      <x:c r="V1779" s="13" t="str">
        <x:f>IF(O1779=0,"",IF(H1779="","",MAX(H1779,Summary!$E$5)))</x:f>
      </x:c>
      <x:c r="W1779" s="12" t="n">
        <x:f>IF(Q1779="Baseline PO cost",U1779,0)</x:f>
        <x:v>0</x:v>
      </x:c>
      <x:c r="X1779" s="12" t="n">
        <x:f>IF(Q1779="Higher PO cost",U1779,0)</x:f>
        <x:v>0</x:v>
      </x:c>
      <x:c r="Y1779" s="12" t="n">
        <x:f>IF(Q1779="Unclassified",U1779,0)</x:f>
        <x:v>0</x:v>
      </x:c>
    </x:row>
    <x:row r="1780" ht="22" customHeight="1">
      <x:c r="A1780" s="2" t="str">
        <x:v>POUC</x:v>
      </x:c>
      <x:c r="B1780" s="2" t="str">
        <x:v>60</x:v>
      </x:c>
      <x:c r="C1780" s="2" t="str">
        <x:v>LET7</x:v>
      </x:c>
      <x:c r="D1780" s="2" t="str">
        <x:v>6102943</x:v>
      </x:c>
      <x:c r="E1780" s="2" t="str">
        <x:v>0</x:v>
      </x:c>
      <x:c r="F1780" s="2" t="str">
        <x:v>17</x:v>
      </x:c>
      <x:c r="G1780" s="10"/>
      <x:c r="H1780" s="10" t="n">
        <x:v>46332</x:v>
      </x:c>
      <x:c r="I1780" s="7" t="n">
        <x:v>22000</x:v>
      </x:c>
      <x:c r="J1780" s="7" t="n">
        <x:v>22000</x:v>
      </x:c>
      <x:c r="K1780" s="7" t="n">
        <x:v>1</x:v>
      </x:c>
      <x:c r="L1780" s="8" t="n">
        <x:v>6.53</x:v>
      </x:c>
      <x:c r="M1780" s="9" t="n">
        <x:v>0</x:v>
      </x:c>
      <x:c r="N1780" s="2" t="str">
        <x:v>a</x:v>
      </x:c>
      <x:c r="O1780" s="2" t="n">
        <x:v>1</x:v>
      </x:c>
      <x:c r="P1780" s="2" t="n">
        <x:v>100</x:v>
      </x:c>
      <x:c r="Q1780" s="2" t="str">
        <x:v>Higher PO cost</x:v>
      </x:c>
      <x:c r="R1780" s="2" t="str">
        <x:v>Incoming active PO</x:v>
      </x:c>
      <x:c r="S1780" s="12" t="n">
        <x:f>IF(AND(ISNUMBER(G1780),G1780&gt;0,G1780&lt;=Summary!$E$5,I1780&gt;0),I1780*K1780,0)</x:f>
        <x:v>0</x:v>
      </x:c>
      <x:c r="T1780" s="12" t="n">
        <x:f>MIN(S1780,MAX(0,'Inventory detail'!E55-SUM(S1777:S1779)))</x:f>
        <x:v>0</x:v>
      </x:c>
      <x:c r="U1780" s="12" t="n">
        <x:f>IF(O1780=1,J1780*K1780,0)</x:f>
        <x:v>22000</x:v>
      </x:c>
      <x:c r="V1780" s="13" t="n">
        <x:f>IF(O1780=0,"",IF(H1780="","",MAX(H1780,Summary!$E$5)))</x:f>
        <x:v>46332</x:v>
      </x:c>
      <x:c r="W1780" s="12" t="n">
        <x:f>IF(Q1780="Baseline PO cost",U1780,0)</x:f>
        <x:v>0</x:v>
      </x:c>
      <x:c r="X1780" s="12" t="n">
        <x:f>IF(Q1780="Higher PO cost",U1780,0)</x:f>
        <x:v>22000</x:v>
      </x:c>
      <x:c r="Y1780" s="12" t="n">
        <x:f>IF(Q1780="Unclassified",U1780,0)</x:f>
        <x:v>0</x:v>
      </x:c>
    </x:row>
    <x:row r="1781" ht="22" customHeight="1">
      <x:c r="A1781" s="2" t="str">
        <x:v>POUC</x:v>
      </x:c>
      <x:c r="B1781" s="2" t="str">
        <x:v>60</x:v>
      </x:c>
      <x:c r="C1781" s="2" t="str">
        <x:v>LET7</x:v>
      </x:c>
      <x:c r="D1781" s="2" t="str">
        <x:v>6102922</x:v>
      </x:c>
      <x:c r="E1781" s="2" t="str">
        <x:v>0</x:v>
      </x:c>
      <x:c r="F1781" s="2" t="str">
        <x:v>14</x:v>
      </x:c>
      <x:c r="G1781" s="10"/>
      <x:c r="H1781" s="10" t="n">
        <x:v>46325</x:v>
      </x:c>
      <x:c r="I1781" s="7" t="n">
        <x:v>18000</x:v>
      </x:c>
      <x:c r="J1781" s="7" t="n">
        <x:v>18000</x:v>
      </x:c>
      <x:c r="K1781" s="7" t="n">
        <x:v>1</x:v>
      </x:c>
      <x:c r="L1781" s="8" t="n">
        <x:v>6.53</x:v>
      </x:c>
      <x:c r="M1781" s="9" t="n">
        <x:v>0</x:v>
      </x:c>
      <x:c r="N1781" s="2" t="str">
        <x:v>a</x:v>
      </x:c>
      <x:c r="O1781" s="2" t="n">
        <x:v>1</x:v>
      </x:c>
      <x:c r="P1781" s="2" t="n">
        <x:v>100</x:v>
      </x:c>
      <x:c r="Q1781" s="2" t="str">
        <x:v>Higher PO cost</x:v>
      </x:c>
      <x:c r="R1781" s="2" t="str">
        <x:v>Incoming active PO</x:v>
      </x:c>
      <x:c r="S1781" s="12" t="n">
        <x:f>IF(AND(ISNUMBER(G1781),G1781&gt;0,G1781&lt;=Summary!$E$5,I1781&gt;0),I1781*K1781,0)</x:f>
        <x:v>0</x:v>
      </x:c>
      <x:c r="T1781" s="12" t="n">
        <x:f>MIN(S1781,MAX(0,'Inventory detail'!E55-SUM(S1777:S1780)))</x:f>
        <x:v>0</x:v>
      </x:c>
      <x:c r="U1781" s="12" t="n">
        <x:f>IF(O1781=1,J1781*K1781,0)</x:f>
        <x:v>18000</x:v>
      </x:c>
      <x:c r="V1781" s="13" t="n">
        <x:f>IF(O1781=0,"",IF(H1781="","",MAX(H1781,Summary!$E$5)))</x:f>
        <x:v>46325</x:v>
      </x:c>
      <x:c r="W1781" s="12" t="n">
        <x:f>IF(Q1781="Baseline PO cost",U1781,0)</x:f>
        <x:v>0</x:v>
      </x:c>
      <x:c r="X1781" s="12" t="n">
        <x:f>IF(Q1781="Higher PO cost",U1781,0)</x:f>
        <x:v>18000</x:v>
      </x:c>
      <x:c r="Y1781" s="12" t="n">
        <x:f>IF(Q1781="Unclassified",U1781,0)</x:f>
        <x:v>0</x:v>
      </x:c>
    </x:row>
    <x:row r="1782" ht="22" customHeight="1">
      <x:c r="A1782" s="2" t="str">
        <x:v>POUC</x:v>
      </x:c>
      <x:c r="B1782" s="2" t="str">
        <x:v>60</x:v>
      </x:c>
      <x:c r="C1782" s="2" t="str">
        <x:v>LMEN10</x:v>
      </x:c>
      <x:c r="D1782" s="2" t="str">
        <x:v>6102906</x:v>
      </x:c>
      <x:c r="E1782" s="2" t="str">
        <x:v>0</x:v>
      </x:c>
      <x:c r="F1782" s="2" t="str">
        <x:v>30</x:v>
      </x:c>
      <x:c r="G1782" s="10" t="n">
        <x:v>46210</x:v>
      </x:c>
      <x:c r="H1782" s="10" t="n">
        <x:v>46211</x:v>
      </x:c>
      <x:c r="I1782" s="7" t="n">
        <x:v>400</x:v>
      </x:c>
      <x:c r="J1782" s="7" t="n">
        <x:v>400</x:v>
      </x:c>
      <x:c r="K1782" s="7" t="n">
        <x:v>1</x:v>
      </x:c>
      <x:c r="L1782" s="8" t="n">
        <x:v>17.6</x:v>
      </x:c>
      <x:c r="M1782" s="9" t="n">
        <x:v>119.36</x:v>
      </x:c>
      <x:c r="N1782" s="2" t="str">
        <x:v>i</x:v>
      </x:c>
      <x:c r="O1782" s="2" t="n">
        <x:v>0</x:v>
      </x:c>
      <x:c r="P1782" s="2" t="n">
        <x:v>100</x:v>
      </x:c>
      <x:c r="Q1782" s="2" t="str">
        <x:v>Baseline PO cost</x:v>
      </x:c>
      <x:c r="R1782" s="2" t="str">
        <x:v>Received</x:v>
      </x:c>
      <x:c r="S1782" s="12" t="n">
        <x:f>IF(AND(ISNUMBER(G1782),G1782&gt;0,G1782&lt;=Summary!$E$5,I1782&gt;0),I1782*K1782,0)</x:f>
        <x:v>400</x:v>
      </x:c>
      <x:c r="T1782" s="12" t="n">
        <x:f>MIN(S1782,MAX(0,'Inventory detail'!E114-0))</x:f>
        <x:v>400</x:v>
      </x:c>
      <x:c r="U1782" s="12" t="n">
        <x:f>IF(O1782=1,J1782*K1782,0)</x:f>
        <x:v>0</x:v>
      </x:c>
      <x:c r="V1782" s="13" t="str">
        <x:f>IF(O1782=0,"",IF(H1782="","",MAX(H1782,Summary!$E$5)))</x:f>
      </x:c>
      <x:c r="W1782" s="12" t="n">
        <x:f>IF(Q1782="Baseline PO cost",U1782,0)</x:f>
        <x:v>0</x:v>
      </x:c>
      <x:c r="X1782" s="12" t="n">
        <x:f>IF(Q1782="Higher PO cost",U1782,0)</x:f>
        <x:v>0</x:v>
      </x:c>
      <x:c r="Y1782" s="12" t="n">
        <x:f>IF(Q1782="Unclassified",U1782,0)</x:f>
        <x:v>0</x:v>
      </x:c>
    </x:row>
    <x:row r="1783" ht="22" customHeight="1">
      <x:c r="A1783" s="2" t="str">
        <x:v>POUC</x:v>
      </x:c>
      <x:c r="B1783" s="2" t="str">
        <x:v>60</x:v>
      </x:c>
      <x:c r="C1783" s="2" t="str">
        <x:v>LMEN10</x:v>
      </x:c>
      <x:c r="D1783" s="2" t="str">
        <x:v>6102891</x:v>
      </x:c>
      <x:c r="E1783" s="2" t="str">
        <x:v>0</x:v>
      </x:c>
      <x:c r="F1783" s="2" t="str">
        <x:v>21</x:v>
      </x:c>
      <x:c r="G1783" s="10" t="n">
        <x:v>46097</x:v>
      </x:c>
      <x:c r="H1783" s="10" t="n">
        <x:v>46108</x:v>
      </x:c>
      <x:c r="I1783" s="7" t="n">
        <x:v>20000</x:v>
      </x:c>
      <x:c r="J1783" s="7" t="n">
        <x:v>20000</x:v>
      </x:c>
      <x:c r="K1783" s="7" t="n">
        <x:v>1</x:v>
      </x:c>
      <x:c r="L1783" s="8" t="n">
        <x:v>17.6</x:v>
      </x:c>
      <x:c r="M1783" s="9" t="n">
        <x:v>5968</x:v>
      </x:c>
      <x:c r="N1783" s="2" t="str">
        <x:v>i</x:v>
      </x:c>
      <x:c r="O1783" s="2" t="n">
        <x:v>0</x:v>
      </x:c>
      <x:c r="P1783" s="2" t="n">
        <x:v>100</x:v>
      </x:c>
      <x:c r="Q1783" s="2" t="str">
        <x:v>Baseline PO cost</x:v>
      </x:c>
      <x:c r="R1783" s="2" t="str">
        <x:v>Received</x:v>
      </x:c>
      <x:c r="S1783" s="12" t="n">
        <x:f>IF(AND(ISNUMBER(G1783),G1783&gt;0,G1783&lt;=Summary!$E$5,I1783&gt;0),I1783*K1783,0)</x:f>
        <x:v>20000</x:v>
      </x:c>
      <x:c r="T1783" s="12" t="n">
        <x:f>MIN(S1783,MAX(0,'Inventory detail'!E114-SUM(S1782:S1782)))</x:f>
        <x:v>6900</x:v>
      </x:c>
      <x:c r="U1783" s="12" t="n">
        <x:f>IF(O1783=1,J1783*K1783,0)</x:f>
        <x:v>0</x:v>
      </x:c>
      <x:c r="V1783" s="13" t="str">
        <x:f>IF(O1783=0,"",IF(H1783="","",MAX(H1783,Summary!$E$5)))</x:f>
      </x:c>
      <x:c r="W1783" s="12" t="n">
        <x:f>IF(Q1783="Baseline PO cost",U1783,0)</x:f>
        <x:v>0</x:v>
      </x:c>
      <x:c r="X1783" s="12" t="n">
        <x:f>IF(Q1783="Higher PO cost",U1783,0)</x:f>
        <x:v>0</x:v>
      </x:c>
      <x:c r="Y1783" s="12" t="n">
        <x:f>IF(Q1783="Unclassified",U1783,0)</x:f>
        <x:v>0</x:v>
      </x:c>
    </x:row>
    <x:row r="1784" ht="22" customHeight="1">
      <x:c r="A1784" s="2" t="str">
        <x:v>POUC</x:v>
      </x:c>
      <x:c r="B1784" s="2" t="str">
        <x:v>60</x:v>
      </x:c>
      <x:c r="C1784" s="2" t="str">
        <x:v>LMEN10</x:v>
      </x:c>
      <x:c r="D1784" s="2" t="str">
        <x:v>6102874</x:v>
      </x:c>
      <x:c r="E1784" s="2" t="str">
        <x:v>0</x:v>
      </x:c>
      <x:c r="F1784" s="2" t="str">
        <x:v>28</x:v>
      </x:c>
      <x:c r="G1784" s="10" t="n">
        <x:v>46080</x:v>
      </x:c>
      <x:c r="H1784" s="10" t="n">
        <x:v>46080</x:v>
      </x:c>
      <x:c r="I1784" s="7" t="n">
        <x:v>5000</x:v>
      </x:c>
      <x:c r="J1784" s="7" t="n">
        <x:v>5000</x:v>
      </x:c>
      <x:c r="K1784" s="7" t="n">
        <x:v>1</x:v>
      </x:c>
      <x:c r="L1784" s="8" t="n">
        <x:v>17.6</x:v>
      </x:c>
      <x:c r="M1784" s="9" t="n">
        <x:v>1492</x:v>
      </x:c>
      <x:c r="N1784" s="2" t="str">
        <x:v>i</x:v>
      </x:c>
      <x:c r="O1784" s="2" t="n">
        <x:v>0</x:v>
      </x:c>
      <x:c r="P1784" s="2" t="n">
        <x:v>100</x:v>
      </x:c>
      <x:c r="Q1784" s="2" t="str">
        <x:v>Baseline PO cost</x:v>
      </x:c>
      <x:c r="R1784" s="2" t="str">
        <x:v>Received</x:v>
      </x:c>
      <x:c r="S1784" s="12" t="n">
        <x:f>IF(AND(ISNUMBER(G1784),G1784&gt;0,G1784&lt;=Summary!$E$5,I1784&gt;0),I1784*K1784,0)</x:f>
        <x:v>5000</x:v>
      </x:c>
      <x:c r="T1784" s="12" t="n">
        <x:f>MIN(S1784,MAX(0,'Inventory detail'!E114-SUM(S1782:S1783)))</x:f>
        <x:v>0</x:v>
      </x:c>
      <x:c r="U1784" s="12" t="n">
        <x:f>IF(O1784=1,J1784*K1784,0)</x:f>
        <x:v>0</x:v>
      </x:c>
      <x:c r="V1784" s="13" t="str">
        <x:f>IF(O1784=0,"",IF(H1784="","",MAX(H1784,Summary!$E$5)))</x:f>
      </x:c>
      <x:c r="W1784" s="12" t="n">
        <x:f>IF(Q1784="Baseline PO cost",U1784,0)</x:f>
        <x:v>0</x:v>
      </x:c>
      <x:c r="X1784" s="12" t="n">
        <x:f>IF(Q1784="Higher PO cost",U1784,0)</x:f>
        <x:v>0</x:v>
      </x:c>
      <x:c r="Y1784" s="12" t="n">
        <x:f>IF(Q1784="Unclassified",U1784,0)</x:f>
        <x:v>0</x:v>
      </x:c>
    </x:row>
    <x:row r="1785" ht="22" customHeight="1">
      <x:c r="A1785" s="2" t="str">
        <x:v>POUC</x:v>
      </x:c>
      <x:c r="B1785" s="2" t="str">
        <x:v>60</x:v>
      </x:c>
      <x:c r="C1785" s="2" t="str">
        <x:v>LMEN10</x:v>
      </x:c>
      <x:c r="D1785" s="2" t="str">
        <x:v>6102943</x:v>
      </x:c>
      <x:c r="E1785" s="2" t="str">
        <x:v>0</x:v>
      </x:c>
      <x:c r="F1785" s="2" t="str">
        <x:v>32</x:v>
      </x:c>
      <x:c r="G1785" s="10"/>
      <x:c r="H1785" s="10" t="n">
        <x:v>46332</x:v>
      </x:c>
      <x:c r="I1785" s="7" t="n">
        <x:v>10000</x:v>
      </x:c>
      <x:c r="J1785" s="7" t="n">
        <x:v>10000</x:v>
      </x:c>
      <x:c r="K1785" s="7" t="n">
        <x:v>1</x:v>
      </x:c>
      <x:c r="L1785" s="8" t="n">
        <x:v>19.71</x:v>
      </x:c>
      <x:c r="M1785" s="9" t="n">
        <x:v>0</x:v>
      </x:c>
      <x:c r="N1785" s="2" t="str">
        <x:v>a</x:v>
      </x:c>
      <x:c r="O1785" s="2" t="n">
        <x:v>1</x:v>
      </x:c>
      <x:c r="P1785" s="2" t="n">
        <x:v>100</x:v>
      </x:c>
      <x:c r="Q1785" s="2" t="str">
        <x:v>Higher PO cost</x:v>
      </x:c>
      <x:c r="R1785" s="2" t="str">
        <x:v>Incoming active PO</x:v>
      </x:c>
      <x:c r="S1785" s="12" t="n">
        <x:f>IF(AND(ISNUMBER(G1785),G1785&gt;0,G1785&lt;=Summary!$E$5,I1785&gt;0),I1785*K1785,0)</x:f>
        <x:v>0</x:v>
      </x:c>
      <x:c r="T1785" s="12" t="n">
        <x:f>MIN(S1785,MAX(0,'Inventory detail'!E114-SUM(S1782:S1784)))</x:f>
        <x:v>0</x:v>
      </x:c>
      <x:c r="U1785" s="12" t="n">
        <x:f>IF(O1785=1,J1785*K1785,0)</x:f>
        <x:v>10000</x:v>
      </x:c>
      <x:c r="V1785" s="13" t="n">
        <x:f>IF(O1785=0,"",IF(H1785="","",MAX(H1785,Summary!$E$5)))</x:f>
        <x:v>46332</x:v>
      </x:c>
      <x:c r="W1785" s="12" t="n">
        <x:f>IF(Q1785="Baseline PO cost",U1785,0)</x:f>
        <x:v>0</x:v>
      </x:c>
      <x:c r="X1785" s="12" t="n">
        <x:f>IF(Q1785="Higher PO cost",U1785,0)</x:f>
        <x:v>10000</x:v>
      </x:c>
      <x:c r="Y1785" s="12" t="n">
        <x:f>IF(Q1785="Unclassified",U1785,0)</x:f>
        <x:v>0</x:v>
      </x:c>
    </x:row>
    <x:row r="1786" ht="22" customHeight="1">
      <x:c r="A1786" s="2" t="str">
        <x:v>POUC</x:v>
      </x:c>
      <x:c r="B1786" s="2" t="str">
        <x:v>60</x:v>
      </x:c>
      <x:c r="C1786" s="2" t="str">
        <x:v>LMEN10</x:v>
      </x:c>
      <x:c r="D1786" s="2" t="str">
        <x:v>6102922</x:v>
      </x:c>
      <x:c r="E1786" s="2" t="str">
        <x:v>0</x:v>
      </x:c>
      <x:c r="F1786" s="2" t="str">
        <x:v>25</x:v>
      </x:c>
      <x:c r="G1786" s="10"/>
      <x:c r="H1786" s="10" t="n">
        <x:v>46325</x:v>
      </x:c>
      <x:c r="I1786" s="7" t="n">
        <x:v>2000</x:v>
      </x:c>
      <x:c r="J1786" s="7" t="n">
        <x:v>2000</x:v>
      </x:c>
      <x:c r="K1786" s="7" t="n">
        <x:v>1</x:v>
      </x:c>
      <x:c r="L1786" s="8" t="n">
        <x:v>19.71</x:v>
      </x:c>
      <x:c r="M1786" s="9" t="n">
        <x:v>0</x:v>
      </x:c>
      <x:c r="N1786" s="2" t="str">
        <x:v>a</x:v>
      </x:c>
      <x:c r="O1786" s="2" t="n">
        <x:v>1</x:v>
      </x:c>
      <x:c r="P1786" s="2" t="n">
        <x:v>100</x:v>
      </x:c>
      <x:c r="Q1786" s="2" t="str">
        <x:v>Higher PO cost</x:v>
      </x:c>
      <x:c r="R1786" s="2" t="str">
        <x:v>Incoming active PO</x:v>
      </x:c>
      <x:c r="S1786" s="12" t="n">
        <x:f>IF(AND(ISNUMBER(G1786),G1786&gt;0,G1786&lt;=Summary!$E$5,I1786&gt;0),I1786*K1786,0)</x:f>
        <x:v>0</x:v>
      </x:c>
      <x:c r="T1786" s="12" t="n">
        <x:f>MIN(S1786,MAX(0,'Inventory detail'!E114-SUM(S1782:S1785)))</x:f>
        <x:v>0</x:v>
      </x:c>
      <x:c r="U1786" s="12" t="n">
        <x:f>IF(O1786=1,J1786*K1786,0)</x:f>
        <x:v>2000</x:v>
      </x:c>
      <x:c r="V1786" s="13" t="n">
        <x:f>IF(O1786=0,"",IF(H1786="","",MAX(H1786,Summary!$E$5)))</x:f>
        <x:v>46325</x:v>
      </x:c>
      <x:c r="W1786" s="12" t="n">
        <x:f>IF(Q1786="Baseline PO cost",U1786,0)</x:f>
        <x:v>0</x:v>
      </x:c>
      <x:c r="X1786" s="12" t="n">
        <x:f>IF(Q1786="Higher PO cost",U1786,0)</x:f>
        <x:v>2000</x:v>
      </x:c>
      <x:c r="Y1786" s="12" t="n">
        <x:f>IF(Q1786="Unclassified",U1786,0)</x:f>
        <x:v>0</x:v>
      </x:c>
    </x:row>
    <x:row r="1787" ht="22" customHeight="1">
      <x:c r="A1787" s="2" t="str">
        <x:v>POUC</x:v>
      </x:c>
      <x:c r="B1787" s="2" t="str">
        <x:v>60</x:v>
      </x:c>
      <x:c r="C1787" s="2" t="str">
        <x:v>LMEN3</x:v>
      </x:c>
      <x:c r="D1787" s="2" t="str">
        <x:v>6102906</x:v>
      </x:c>
      <x:c r="E1787" s="2" t="str">
        <x:v>0</x:v>
      </x:c>
      <x:c r="F1787" s="2" t="str">
        <x:v>20</x:v>
      </x:c>
      <x:c r="G1787" s="10" t="n">
        <x:v>46210</x:v>
      </x:c>
      <x:c r="H1787" s="10" t="n">
        <x:v>46211</x:v>
      </x:c>
      <x:c r="I1787" s="7" t="n">
        <x:v>10000</x:v>
      </x:c>
      <x:c r="J1787" s="7" t="n">
        <x:v>10000</x:v>
      </x:c>
      <x:c r="K1787" s="7" t="n">
        <x:v>1</x:v>
      </x:c>
      <x:c r="L1787" s="8" t="n">
        <x:v>5.4</x:v>
      </x:c>
      <x:c r="M1787" s="9" t="n">
        <x:v>915</x:v>
      </x:c>
      <x:c r="N1787" s="2" t="str">
        <x:v>i</x:v>
      </x:c>
      <x:c r="O1787" s="2" t="n">
        <x:v>0</x:v>
      </x:c>
      <x:c r="P1787" s="2" t="n">
        <x:v>100</x:v>
      </x:c>
      <x:c r="Q1787" s="2" t="str">
        <x:v>Baseline PO cost</x:v>
      </x:c>
      <x:c r="R1787" s="2" t="str">
        <x:v>Received</x:v>
      </x:c>
      <x:c r="S1787" s="12" t="n">
        <x:f>IF(AND(ISNUMBER(G1787),G1787&gt;0,G1787&lt;=Summary!$E$5,I1787&gt;0),I1787*K1787,0)</x:f>
        <x:v>10000</x:v>
      </x:c>
      <x:c r="T1787" s="12" t="n">
        <x:f>MIN(S1787,MAX(0,'Inventory detail'!E202-0))</x:f>
        <x:v>6100</x:v>
      </x:c>
      <x:c r="U1787" s="12" t="n">
        <x:f>IF(O1787=1,J1787*K1787,0)</x:f>
        <x:v>0</x:v>
      </x:c>
      <x:c r="V1787" s="13" t="str">
        <x:f>IF(O1787=0,"",IF(H1787="","",MAX(H1787,Summary!$E$5)))</x:f>
      </x:c>
      <x:c r="W1787" s="12" t="n">
        <x:f>IF(Q1787="Baseline PO cost",U1787,0)</x:f>
        <x:v>0</x:v>
      </x:c>
      <x:c r="X1787" s="12" t="n">
        <x:f>IF(Q1787="Higher PO cost",U1787,0)</x:f>
        <x:v>0</x:v>
      </x:c>
      <x:c r="Y1787" s="12" t="n">
        <x:f>IF(Q1787="Unclassified",U1787,0)</x:f>
        <x:v>0</x:v>
      </x:c>
    </x:row>
    <x:row r="1788" ht="22" customHeight="1">
      <x:c r="A1788" s="2" t="str">
        <x:v>POUC</x:v>
      </x:c>
      <x:c r="B1788" s="2" t="str">
        <x:v>60</x:v>
      </x:c>
      <x:c r="C1788" s="2" t="str">
        <x:v>LMEN3</x:v>
      </x:c>
      <x:c r="D1788" s="2" t="str">
        <x:v>6102891</x:v>
      </x:c>
      <x:c r="E1788" s="2" t="str">
        <x:v>0</x:v>
      </x:c>
      <x:c r="F1788" s="2" t="str">
        <x:v>9</x:v>
      </x:c>
      <x:c r="G1788" s="10" t="n">
        <x:v>46097</x:v>
      </x:c>
      <x:c r="H1788" s="10" t="n">
        <x:v>46108</x:v>
      </x:c>
      <x:c r="I1788" s="7" t="n">
        <x:v>2000</x:v>
      </x:c>
      <x:c r="J1788" s="7" t="n">
        <x:v>2000</x:v>
      </x:c>
      <x:c r="K1788" s="7" t="n">
        <x:v>1</x:v>
      </x:c>
      <x:c r="L1788" s="8" t="n">
        <x:v>5.4</x:v>
      </x:c>
      <x:c r="M1788" s="9" t="n">
        <x:v>183</x:v>
      </x:c>
      <x:c r="N1788" s="2" t="str">
        <x:v>i</x:v>
      </x:c>
      <x:c r="O1788" s="2" t="n">
        <x:v>0</x:v>
      </x:c>
      <x:c r="P1788" s="2" t="n">
        <x:v>100</x:v>
      </x:c>
      <x:c r="Q1788" s="2" t="str">
        <x:v>Baseline PO cost</x:v>
      </x:c>
      <x:c r="R1788" s="2" t="str">
        <x:v>Received</x:v>
      </x:c>
      <x:c r="S1788" s="12" t="n">
        <x:f>IF(AND(ISNUMBER(G1788),G1788&gt;0,G1788&lt;=Summary!$E$5,I1788&gt;0),I1788*K1788,0)</x:f>
        <x:v>2000</x:v>
      </x:c>
      <x:c r="T1788" s="12" t="n">
        <x:f>MIN(S1788,MAX(0,'Inventory detail'!E202-SUM(S1787:S1787)))</x:f>
        <x:v>0</x:v>
      </x:c>
      <x:c r="U1788" s="12" t="n">
        <x:f>IF(O1788=1,J1788*K1788,0)</x:f>
        <x:v>0</x:v>
      </x:c>
      <x:c r="V1788" s="13" t="str">
        <x:f>IF(O1788=0,"",IF(H1788="","",MAX(H1788,Summary!$E$5)))</x:f>
      </x:c>
      <x:c r="W1788" s="12" t="n">
        <x:f>IF(Q1788="Baseline PO cost",U1788,0)</x:f>
        <x:v>0</x:v>
      </x:c>
      <x:c r="X1788" s="12" t="n">
        <x:f>IF(Q1788="Higher PO cost",U1788,0)</x:f>
        <x:v>0</x:v>
      </x:c>
      <x:c r="Y1788" s="12" t="n">
        <x:f>IF(Q1788="Unclassified",U1788,0)</x:f>
        <x:v>0</x:v>
      </x:c>
    </x:row>
    <x:row r="1789" ht="22" customHeight="1">
      <x:c r="A1789" s="2" t="str">
        <x:v>POUC</x:v>
      </x:c>
      <x:c r="B1789" s="2" t="str">
        <x:v>60</x:v>
      </x:c>
      <x:c r="C1789" s="2" t="str">
        <x:v>LMEN3</x:v>
      </x:c>
      <x:c r="D1789" s="2" t="str">
        <x:v>6102874</x:v>
      </x:c>
      <x:c r="E1789" s="2" t="str">
        <x:v>0</x:v>
      </x:c>
      <x:c r="F1789" s="2" t="str">
        <x:v>16</x:v>
      </x:c>
      <x:c r="G1789" s="10" t="n">
        <x:v>46080</x:v>
      </x:c>
      <x:c r="H1789" s="10" t="n">
        <x:v>46080</x:v>
      </x:c>
      <x:c r="I1789" s="7" t="n">
        <x:v>1000</x:v>
      </x:c>
      <x:c r="J1789" s="7" t="n">
        <x:v>1000</x:v>
      </x:c>
      <x:c r="K1789" s="7" t="n">
        <x:v>1</x:v>
      </x:c>
      <x:c r="L1789" s="8" t="n">
        <x:v>5.4</x:v>
      </x:c>
      <x:c r="M1789" s="9" t="n">
        <x:v>91.5</x:v>
      </x:c>
      <x:c r="N1789" s="2" t="str">
        <x:v>i</x:v>
      </x:c>
      <x:c r="O1789" s="2" t="n">
        <x:v>0</x:v>
      </x:c>
      <x:c r="P1789" s="2" t="n">
        <x:v>100</x:v>
      </x:c>
      <x:c r="Q1789" s="2" t="str">
        <x:v>Baseline PO cost</x:v>
      </x:c>
      <x:c r="R1789" s="2" t="str">
        <x:v>Received</x:v>
      </x:c>
      <x:c r="S1789" s="12" t="n">
        <x:f>IF(AND(ISNUMBER(G1789),G1789&gt;0,G1789&lt;=Summary!$E$5,I1789&gt;0),I1789*K1789,0)</x:f>
        <x:v>1000</x:v>
      </x:c>
      <x:c r="T1789" s="12" t="n">
        <x:f>MIN(S1789,MAX(0,'Inventory detail'!E202-SUM(S1787:S1788)))</x:f>
        <x:v>0</x:v>
      </x:c>
      <x:c r="U1789" s="12" t="n">
        <x:f>IF(O1789=1,J1789*K1789,0)</x:f>
        <x:v>0</x:v>
      </x:c>
      <x:c r="V1789" s="13" t="str">
        <x:f>IF(O1789=0,"",IF(H1789="","",MAX(H1789,Summary!$E$5)))</x:f>
      </x:c>
      <x:c r="W1789" s="12" t="n">
        <x:f>IF(Q1789="Baseline PO cost",U1789,0)</x:f>
        <x:v>0</x:v>
      </x:c>
      <x:c r="X1789" s="12" t="n">
        <x:f>IF(Q1789="Higher PO cost",U1789,0)</x:f>
        <x:v>0</x:v>
      </x:c>
      <x:c r="Y1789" s="12" t="n">
        <x:f>IF(Q1789="Unclassified",U1789,0)</x:f>
        <x:v>0</x:v>
      </x:c>
    </x:row>
    <x:row r="1790" ht="22" customHeight="1">
      <x:c r="A1790" s="2" t="str">
        <x:v>POUC</x:v>
      </x:c>
      <x:c r="B1790" s="2" t="str">
        <x:v>60</x:v>
      </x:c>
      <x:c r="C1790" s="2" t="str">
        <x:v>LMEN3</x:v>
      </x:c>
      <x:c r="D1790" s="2" t="str">
        <x:v>6102943</x:v>
      </x:c>
      <x:c r="E1790" s="2" t="str">
        <x:v>0</x:v>
      </x:c>
      <x:c r="F1790" s="2" t="str">
        <x:v>18</x:v>
      </x:c>
      <x:c r="G1790" s="10"/>
      <x:c r="H1790" s="10" t="n">
        <x:v>46332</x:v>
      </x:c>
      <x:c r="I1790" s="7" t="n">
        <x:v>2000</x:v>
      </x:c>
      <x:c r="J1790" s="7" t="n">
        <x:v>2000</x:v>
      </x:c>
      <x:c r="K1790" s="7" t="n">
        <x:v>1</x:v>
      </x:c>
      <x:c r="L1790" s="8" t="n">
        <x:v>6.05</x:v>
      </x:c>
      <x:c r="M1790" s="9" t="n">
        <x:v>0</x:v>
      </x:c>
      <x:c r="N1790" s="2" t="str">
        <x:v>a</x:v>
      </x:c>
      <x:c r="O1790" s="2" t="n">
        <x:v>1</x:v>
      </x:c>
      <x:c r="P1790" s="2" t="n">
        <x:v>100</x:v>
      </x:c>
      <x:c r="Q1790" s="2" t="str">
        <x:v>Higher PO cost</x:v>
      </x:c>
      <x:c r="R1790" s="2" t="str">
        <x:v>Incoming active PO</x:v>
      </x:c>
      <x:c r="S1790" s="12" t="n">
        <x:f>IF(AND(ISNUMBER(G1790),G1790&gt;0,G1790&lt;=Summary!$E$5,I1790&gt;0),I1790*K1790,0)</x:f>
        <x:v>0</x:v>
      </x:c>
      <x:c r="T1790" s="12" t="n">
        <x:f>MIN(S1790,MAX(0,'Inventory detail'!E202-SUM(S1787:S1789)))</x:f>
        <x:v>0</x:v>
      </x:c>
      <x:c r="U1790" s="12" t="n">
        <x:f>IF(O1790=1,J1790*K1790,0)</x:f>
        <x:v>2000</x:v>
      </x:c>
      <x:c r="V1790" s="13" t="n">
        <x:f>IF(O1790=0,"",IF(H1790="","",MAX(H1790,Summary!$E$5)))</x:f>
        <x:v>46332</x:v>
      </x:c>
      <x:c r="W1790" s="12" t="n">
        <x:f>IF(Q1790="Baseline PO cost",U1790,0)</x:f>
        <x:v>0</x:v>
      </x:c>
      <x:c r="X1790" s="12" t="n">
        <x:f>IF(Q1790="Higher PO cost",U1790,0)</x:f>
        <x:v>2000</x:v>
      </x:c>
      <x:c r="Y1790" s="12" t="n">
        <x:f>IF(Q1790="Unclassified",U1790,0)</x:f>
        <x:v>0</x:v>
      </x:c>
    </x:row>
    <x:row r="1791" ht="22" customHeight="1">
      <x:c r="A1791" s="2" t="str">
        <x:v>POUC</x:v>
      </x:c>
      <x:c r="B1791" s="2" t="str">
        <x:v>60</x:v>
      </x:c>
      <x:c r="C1791" s="2" t="str">
        <x:v>LMEN5</x:v>
      </x:c>
      <x:c r="D1791" s="2" t="str">
        <x:v>6102906</x:v>
      </x:c>
      <x:c r="E1791" s="2" t="str">
        <x:v>0</x:v>
      </x:c>
      <x:c r="F1791" s="2" t="str">
        <x:v>24</x:v>
      </x:c>
      <x:c r="G1791" s="10" t="n">
        <x:v>46210</x:v>
      </x:c>
      <x:c r="H1791" s="10" t="n">
        <x:v>46211</x:v>
      </x:c>
      <x:c r="I1791" s="7" t="n">
        <x:v>6000</x:v>
      </x:c>
      <x:c r="J1791" s="7" t="n">
        <x:v>6000</x:v>
      </x:c>
      <x:c r="K1791" s="7" t="n">
        <x:v>1</x:v>
      </x:c>
      <x:c r="L1791" s="8" t="n">
        <x:v>8.51</x:v>
      </x:c>
      <x:c r="M1791" s="9" t="n">
        <x:v>865.8</x:v>
      </x:c>
      <x:c r="N1791" s="2" t="str">
        <x:v>i</x:v>
      </x:c>
      <x:c r="O1791" s="2" t="n">
        <x:v>0</x:v>
      </x:c>
      <x:c r="P1791" s="2" t="n">
        <x:v>100</x:v>
      </x:c>
      <x:c r="Q1791" s="2" t="str">
        <x:v>Baseline PO cost</x:v>
      </x:c>
      <x:c r="R1791" s="2" t="str">
        <x:v>Received</x:v>
      </x:c>
      <x:c r="S1791" s="12" t="n">
        <x:f>IF(AND(ISNUMBER(G1791),G1791&gt;0,G1791&lt;=Summary!$E$5,I1791&gt;0),I1791*K1791,0)</x:f>
        <x:v>6000</x:v>
      </x:c>
      <x:c r="T1791" s="12" t="n">
        <x:f>MIN(S1791,MAX(0,'Inventory detail'!E79-0))</x:f>
        <x:v>3100</x:v>
      </x:c>
      <x:c r="U1791" s="12" t="n">
        <x:f>IF(O1791=1,J1791*K1791,0)</x:f>
        <x:v>0</x:v>
      </x:c>
      <x:c r="V1791" s="13" t="str">
        <x:f>IF(O1791=0,"",IF(H1791="","",MAX(H1791,Summary!$E$5)))</x:f>
      </x:c>
      <x:c r="W1791" s="12" t="n">
        <x:f>IF(Q1791="Baseline PO cost",U1791,0)</x:f>
        <x:v>0</x:v>
      </x:c>
      <x:c r="X1791" s="12" t="n">
        <x:f>IF(Q1791="Higher PO cost",U1791,0)</x:f>
        <x:v>0</x:v>
      </x:c>
      <x:c r="Y1791" s="12" t="n">
        <x:f>IF(Q1791="Unclassified",U1791,0)</x:f>
        <x:v>0</x:v>
      </x:c>
    </x:row>
    <x:row r="1792" ht="22" customHeight="1">
      <x:c r="A1792" s="2" t="str">
        <x:v>POUC</x:v>
      </x:c>
      <x:c r="B1792" s="2" t="str">
        <x:v>60</x:v>
      </x:c>
      <x:c r="C1792" s="2" t="str">
        <x:v>LMEN5</x:v>
      </x:c>
      <x:c r="D1792" s="2" t="str">
        <x:v>6102891</x:v>
      </x:c>
      <x:c r="E1792" s="2" t="str">
        <x:v>0</x:v>
      </x:c>
      <x:c r="F1792" s="2" t="str">
        <x:v>14</x:v>
      </x:c>
      <x:c r="G1792" s="10" t="n">
        <x:v>46097</x:v>
      </x:c>
      <x:c r="H1792" s="10" t="n">
        <x:v>46108</x:v>
      </x:c>
      <x:c r="I1792" s="7" t="n">
        <x:v>16000</x:v>
      </x:c>
      <x:c r="J1792" s="7" t="n">
        <x:v>16000</x:v>
      </x:c>
      <x:c r="K1792" s="7" t="n">
        <x:v>1</x:v>
      </x:c>
      <x:c r="L1792" s="8" t="n">
        <x:v>8.51</x:v>
      </x:c>
      <x:c r="M1792" s="9" t="n">
        <x:v>2308.8</x:v>
      </x:c>
      <x:c r="N1792" s="2" t="str">
        <x:v>i</x:v>
      </x:c>
      <x:c r="O1792" s="2" t="n">
        <x:v>0</x:v>
      </x:c>
      <x:c r="P1792" s="2" t="n">
        <x:v>100</x:v>
      </x:c>
      <x:c r="Q1792" s="2" t="str">
        <x:v>Baseline PO cost</x:v>
      </x:c>
      <x:c r="R1792" s="2" t="str">
        <x:v>Received</x:v>
      </x:c>
      <x:c r="S1792" s="12" t="n">
        <x:f>IF(AND(ISNUMBER(G1792),G1792&gt;0,G1792&lt;=Summary!$E$5,I1792&gt;0),I1792*K1792,0)</x:f>
        <x:v>16000</x:v>
      </x:c>
      <x:c r="T1792" s="12" t="n">
        <x:f>MIN(S1792,MAX(0,'Inventory detail'!E79-SUM(S1791:S1791)))</x:f>
        <x:v>0</x:v>
      </x:c>
      <x:c r="U1792" s="12" t="n">
        <x:f>IF(O1792=1,J1792*K1792,0)</x:f>
        <x:v>0</x:v>
      </x:c>
      <x:c r="V1792" s="13" t="str">
        <x:f>IF(O1792=0,"",IF(H1792="","",MAX(H1792,Summary!$E$5)))</x:f>
      </x:c>
      <x:c r="W1792" s="12" t="n">
        <x:f>IF(Q1792="Baseline PO cost",U1792,0)</x:f>
        <x:v>0</x:v>
      </x:c>
      <x:c r="X1792" s="12" t="n">
        <x:f>IF(Q1792="Higher PO cost",U1792,0)</x:f>
        <x:v>0</x:v>
      </x:c>
      <x:c r="Y1792" s="12" t="n">
        <x:f>IF(Q1792="Unclassified",U1792,0)</x:f>
        <x:v>0</x:v>
      </x:c>
    </x:row>
    <x:row r="1793" ht="22" customHeight="1">
      <x:c r="A1793" s="2" t="str">
        <x:v>POUC</x:v>
      </x:c>
      <x:c r="B1793" s="2" t="str">
        <x:v>60</x:v>
      </x:c>
      <x:c r="C1793" s="2" t="str">
        <x:v>LMEN5</x:v>
      </x:c>
      <x:c r="D1793" s="2" t="str">
        <x:v>6102874</x:v>
      </x:c>
      <x:c r="E1793" s="2" t="str">
        <x:v>0</x:v>
      </x:c>
      <x:c r="F1793" s="2" t="str">
        <x:v>21</x:v>
      </x:c>
      <x:c r="G1793" s="10" t="n">
        <x:v>46080</x:v>
      </x:c>
      <x:c r="H1793" s="10" t="n">
        <x:v>46080</x:v>
      </x:c>
      <x:c r="I1793" s="7" t="n">
        <x:v>3200</x:v>
      </x:c>
      <x:c r="J1793" s="7" t="n">
        <x:v>3200</x:v>
      </x:c>
      <x:c r="K1793" s="7" t="n">
        <x:v>1</x:v>
      </x:c>
      <x:c r="L1793" s="8" t="n">
        <x:v>8.51</x:v>
      </x:c>
      <x:c r="M1793" s="9" t="n">
        <x:v>461.76</x:v>
      </x:c>
      <x:c r="N1793" s="2" t="str">
        <x:v>i</x:v>
      </x:c>
      <x:c r="O1793" s="2" t="n">
        <x:v>0</x:v>
      </x:c>
      <x:c r="P1793" s="2" t="n">
        <x:v>100</x:v>
      </x:c>
      <x:c r="Q1793" s="2" t="str">
        <x:v>Baseline PO cost</x:v>
      </x:c>
      <x:c r="R1793" s="2" t="str">
        <x:v>Received</x:v>
      </x:c>
      <x:c r="S1793" s="12" t="n">
        <x:f>IF(AND(ISNUMBER(G1793),G1793&gt;0,G1793&lt;=Summary!$E$5,I1793&gt;0),I1793*K1793,0)</x:f>
        <x:v>3200</x:v>
      </x:c>
      <x:c r="T1793" s="12" t="n">
        <x:f>MIN(S1793,MAX(0,'Inventory detail'!E79-SUM(S1791:S1792)))</x:f>
        <x:v>0</x:v>
      </x:c>
      <x:c r="U1793" s="12" t="n">
        <x:f>IF(O1793=1,J1793*K1793,0)</x:f>
        <x:v>0</x:v>
      </x:c>
      <x:c r="V1793" s="13" t="str">
        <x:f>IF(O1793=0,"",IF(H1793="","",MAX(H1793,Summary!$E$5)))</x:f>
      </x:c>
      <x:c r="W1793" s="12" t="n">
        <x:f>IF(Q1793="Baseline PO cost",U1793,0)</x:f>
        <x:v>0</x:v>
      </x:c>
      <x:c r="X1793" s="12" t="n">
        <x:f>IF(Q1793="Higher PO cost",U1793,0)</x:f>
        <x:v>0</x:v>
      </x:c>
      <x:c r="Y1793" s="12" t="n">
        <x:f>IF(Q1793="Unclassified",U1793,0)</x:f>
        <x:v>0</x:v>
      </x:c>
    </x:row>
    <x:row r="1794" ht="22" customHeight="1">
      <x:c r="A1794" s="2" t="str">
        <x:v>POUC</x:v>
      </x:c>
      <x:c r="B1794" s="2" t="str">
        <x:v>60</x:v>
      </x:c>
      <x:c r="C1794" s="2" t="str">
        <x:v>LMEN5</x:v>
      </x:c>
      <x:c r="D1794" s="2" t="str">
        <x:v>6102943</x:v>
      </x:c>
      <x:c r="E1794" s="2" t="str">
        <x:v>0</x:v>
      </x:c>
      <x:c r="F1794" s="2" t="str">
        <x:v>23</x:v>
      </x:c>
      <x:c r="G1794" s="10"/>
      <x:c r="H1794" s="10" t="n">
        <x:v>46332</x:v>
      </x:c>
      <x:c r="I1794" s="7" t="n">
        <x:v>14400</x:v>
      </x:c>
      <x:c r="J1794" s="7" t="n">
        <x:v>14400</x:v>
      </x:c>
      <x:c r="K1794" s="7" t="n">
        <x:v>1</x:v>
      </x:c>
      <x:c r="L1794" s="8" t="n">
        <x:v>9.53</x:v>
      </x:c>
      <x:c r="M1794" s="9" t="n">
        <x:v>0</x:v>
      </x:c>
      <x:c r="N1794" s="2" t="str">
        <x:v>a</x:v>
      </x:c>
      <x:c r="O1794" s="2" t="n">
        <x:v>1</x:v>
      </x:c>
      <x:c r="P1794" s="2" t="n">
        <x:v>100</x:v>
      </x:c>
      <x:c r="Q1794" s="2" t="str">
        <x:v>Higher PO cost</x:v>
      </x:c>
      <x:c r="R1794" s="2" t="str">
        <x:v>Incoming active PO</x:v>
      </x:c>
      <x:c r="S1794" s="12" t="n">
        <x:f>IF(AND(ISNUMBER(G1794),G1794&gt;0,G1794&lt;=Summary!$E$5,I1794&gt;0),I1794*K1794,0)</x:f>
        <x:v>0</x:v>
      </x:c>
      <x:c r="T1794" s="12" t="n">
        <x:f>MIN(S1794,MAX(0,'Inventory detail'!E79-SUM(S1791:S1793)))</x:f>
        <x:v>0</x:v>
      </x:c>
      <x:c r="U1794" s="12" t="n">
        <x:f>IF(O1794=1,J1794*K1794,0)</x:f>
        <x:v>14400</x:v>
      </x:c>
      <x:c r="V1794" s="13" t="n">
        <x:f>IF(O1794=0,"",IF(H1794="","",MAX(H1794,Summary!$E$5)))</x:f>
        <x:v>46332</x:v>
      </x:c>
      <x:c r="W1794" s="12" t="n">
        <x:f>IF(Q1794="Baseline PO cost",U1794,0)</x:f>
        <x:v>0</x:v>
      </x:c>
      <x:c r="X1794" s="12" t="n">
        <x:f>IF(Q1794="Higher PO cost",U1794,0)</x:f>
        <x:v>14400</x:v>
      </x:c>
      <x:c r="Y1794" s="12" t="n">
        <x:f>IF(Q1794="Unclassified",U1794,0)</x:f>
        <x:v>0</x:v>
      </x:c>
    </x:row>
    <x:row r="1795" ht="22" customHeight="1">
      <x:c r="A1795" s="2" t="str">
        <x:v>POUC</x:v>
      </x:c>
      <x:c r="B1795" s="2" t="str">
        <x:v>60</x:v>
      </x:c>
      <x:c r="C1795" s="2" t="str">
        <x:v>LMEN5</x:v>
      </x:c>
      <x:c r="D1795" s="2" t="str">
        <x:v>6102922</x:v>
      </x:c>
      <x:c r="E1795" s="2" t="str">
        <x:v>0</x:v>
      </x:c>
      <x:c r="F1795" s="2" t="str">
        <x:v>18</x:v>
      </x:c>
      <x:c r="G1795" s="10"/>
      <x:c r="H1795" s="10" t="n">
        <x:v>46325</x:v>
      </x:c>
      <x:c r="I1795" s="7" t="n">
        <x:v>8800</x:v>
      </x:c>
      <x:c r="J1795" s="7" t="n">
        <x:v>8800</x:v>
      </x:c>
      <x:c r="K1795" s="7" t="n">
        <x:v>1</x:v>
      </x:c>
      <x:c r="L1795" s="8" t="n">
        <x:v>9.53</x:v>
      </x:c>
      <x:c r="M1795" s="9" t="n">
        <x:v>0</x:v>
      </x:c>
      <x:c r="N1795" s="2" t="str">
        <x:v>a</x:v>
      </x:c>
      <x:c r="O1795" s="2" t="n">
        <x:v>1</x:v>
      </x:c>
      <x:c r="P1795" s="2" t="n">
        <x:v>100</x:v>
      </x:c>
      <x:c r="Q1795" s="2" t="str">
        <x:v>Higher PO cost</x:v>
      </x:c>
      <x:c r="R1795" s="2" t="str">
        <x:v>Incoming active PO</x:v>
      </x:c>
      <x:c r="S1795" s="12" t="n">
        <x:f>IF(AND(ISNUMBER(G1795),G1795&gt;0,G1795&lt;=Summary!$E$5,I1795&gt;0),I1795*K1795,0)</x:f>
        <x:v>0</x:v>
      </x:c>
      <x:c r="T1795" s="12" t="n">
        <x:f>MIN(S1795,MAX(0,'Inventory detail'!E79-SUM(S1791:S1794)))</x:f>
        <x:v>0</x:v>
      </x:c>
      <x:c r="U1795" s="12" t="n">
        <x:f>IF(O1795=1,J1795*K1795,0)</x:f>
        <x:v>8800</x:v>
      </x:c>
      <x:c r="V1795" s="13" t="n">
        <x:f>IF(O1795=0,"",IF(H1795="","",MAX(H1795,Summary!$E$5)))</x:f>
        <x:v>46325</x:v>
      </x:c>
      <x:c r="W1795" s="12" t="n">
        <x:f>IF(Q1795="Baseline PO cost",U1795,0)</x:f>
        <x:v>0</x:v>
      </x:c>
      <x:c r="X1795" s="12" t="n">
        <x:f>IF(Q1795="Higher PO cost",U1795,0)</x:f>
        <x:v>8800</x:v>
      </x:c>
      <x:c r="Y1795" s="12" t="n">
        <x:f>IF(Q1795="Unclassified",U1795,0)</x:f>
        <x:v>0</x:v>
      </x:c>
    </x:row>
    <x:row r="1796" ht="22" customHeight="1">
      <x:c r="A1796" s="2" t="str">
        <x:v>POUC</x:v>
      </x:c>
      <x:c r="B1796" s="2" t="str">
        <x:v>60</x:v>
      </x:c>
      <x:c r="C1796" s="2" t="str">
        <x:v>LMEN7</x:v>
      </x:c>
      <x:c r="D1796" s="2" t="str">
        <x:v>6102906</x:v>
      </x:c>
      <x:c r="E1796" s="2" t="str">
        <x:v>0</x:v>
      </x:c>
      <x:c r="F1796" s="2" t="str">
        <x:v>29</x:v>
      </x:c>
      <x:c r="G1796" s="10" t="n">
        <x:v>46210</x:v>
      </x:c>
      <x:c r="H1796" s="10" t="n">
        <x:v>46211</x:v>
      </x:c>
      <x:c r="I1796" s="7" t="n">
        <x:v>1800</x:v>
      </x:c>
      <x:c r="J1796" s="7" t="n">
        <x:v>1800</x:v>
      </x:c>
      <x:c r="K1796" s="7" t="n">
        <x:v>1</x:v>
      </x:c>
      <x:c r="L1796" s="8" t="n">
        <x:v>11.89</x:v>
      </x:c>
      <x:c r="M1796" s="9" t="n">
        <x:v>363.06</x:v>
      </x:c>
      <x:c r="N1796" s="2" t="str">
        <x:v>i</x:v>
      </x:c>
      <x:c r="O1796" s="2" t="n">
        <x:v>0</x:v>
      </x:c>
      <x:c r="P1796" s="2" t="n">
        <x:v>100</x:v>
      </x:c>
      <x:c r="Q1796" s="2" t="str">
        <x:v>Baseline PO cost</x:v>
      </x:c>
      <x:c r="R1796" s="2" t="str">
        <x:v>Received</x:v>
      </x:c>
      <x:c r="S1796" s="12" t="n">
        <x:f>IF(AND(ISNUMBER(G1796),G1796&gt;0,G1796&lt;=Summary!$E$5,I1796&gt;0),I1796*K1796,0)</x:f>
        <x:v>1800</x:v>
      </x:c>
      <x:c r="T1796" s="12" t="n">
        <x:f>MIN(S1796,MAX(0,'Inventory detail'!E181-0))</x:f>
        <x:v>1100</x:v>
      </x:c>
      <x:c r="U1796" s="12" t="n">
        <x:f>IF(O1796=1,J1796*K1796,0)</x:f>
        <x:v>0</x:v>
      </x:c>
      <x:c r="V1796" s="13" t="str">
        <x:f>IF(O1796=0,"",IF(H1796="","",MAX(H1796,Summary!$E$5)))</x:f>
      </x:c>
      <x:c r="W1796" s="12" t="n">
        <x:f>IF(Q1796="Baseline PO cost",U1796,0)</x:f>
        <x:v>0</x:v>
      </x:c>
      <x:c r="X1796" s="12" t="n">
        <x:f>IF(Q1796="Higher PO cost",U1796,0)</x:f>
        <x:v>0</x:v>
      </x:c>
      <x:c r="Y1796" s="12" t="n">
        <x:f>IF(Q1796="Unclassified",U1796,0)</x:f>
        <x:v>0</x:v>
      </x:c>
    </x:row>
    <x:row r="1797" ht="22" customHeight="1">
      <x:c r="A1797" s="2" t="str">
        <x:v>POUC</x:v>
      </x:c>
      <x:c r="B1797" s="2" t="str">
        <x:v>60</x:v>
      </x:c>
      <x:c r="C1797" s="2" t="str">
        <x:v>LMEN7</x:v>
      </x:c>
      <x:c r="D1797" s="2" t="str">
        <x:v>6102891</x:v>
      </x:c>
      <x:c r="E1797" s="2" t="str">
        <x:v>0</x:v>
      </x:c>
      <x:c r="F1797" s="2" t="str">
        <x:v>19</x:v>
      </x:c>
      <x:c r="G1797" s="10" t="n">
        <x:v>46097</x:v>
      </x:c>
      <x:c r="H1797" s="10" t="n">
        <x:v>46108</x:v>
      </x:c>
      <x:c r="I1797" s="7" t="n">
        <x:v>3000</x:v>
      </x:c>
      <x:c r="J1797" s="7" t="n">
        <x:v>3000</x:v>
      </x:c>
      <x:c r="K1797" s="7" t="n">
        <x:v>1</x:v>
      </x:c>
      <x:c r="L1797" s="8" t="n">
        <x:v>11.89</x:v>
      </x:c>
      <x:c r="M1797" s="9" t="n">
        <x:v>605.1</x:v>
      </x:c>
      <x:c r="N1797" s="2" t="str">
        <x:v>i</x:v>
      </x:c>
      <x:c r="O1797" s="2" t="n">
        <x:v>0</x:v>
      </x:c>
      <x:c r="P1797" s="2" t="n">
        <x:v>100</x:v>
      </x:c>
      <x:c r="Q1797" s="2" t="str">
        <x:v>Baseline PO cost</x:v>
      </x:c>
      <x:c r="R1797" s="2" t="str">
        <x:v>Received</x:v>
      </x:c>
      <x:c r="S1797" s="12" t="n">
        <x:f>IF(AND(ISNUMBER(G1797),G1797&gt;0,G1797&lt;=Summary!$E$5,I1797&gt;0),I1797*K1797,0)</x:f>
        <x:v>3000</x:v>
      </x:c>
      <x:c r="T1797" s="12" t="n">
        <x:f>MIN(S1797,MAX(0,'Inventory detail'!E181-SUM(S1796:S1796)))</x:f>
        <x:v>0</x:v>
      </x:c>
      <x:c r="U1797" s="12" t="n">
        <x:f>IF(O1797=1,J1797*K1797,0)</x:f>
        <x:v>0</x:v>
      </x:c>
      <x:c r="V1797" s="13" t="str">
        <x:f>IF(O1797=0,"",IF(H1797="","",MAX(H1797,Summary!$E$5)))</x:f>
      </x:c>
      <x:c r="W1797" s="12" t="n">
        <x:f>IF(Q1797="Baseline PO cost",U1797,0)</x:f>
        <x:v>0</x:v>
      </x:c>
      <x:c r="X1797" s="12" t="n">
        <x:f>IF(Q1797="Higher PO cost",U1797,0)</x:f>
        <x:v>0</x:v>
      </x:c>
      <x:c r="Y1797" s="12" t="n">
        <x:f>IF(Q1797="Unclassified",U1797,0)</x:f>
        <x:v>0</x:v>
      </x:c>
    </x:row>
    <x:row r="1798" ht="22" customHeight="1">
      <x:c r="A1798" s="2" t="str">
        <x:v>POUC</x:v>
      </x:c>
      <x:c r="B1798" s="2" t="str">
        <x:v>60</x:v>
      </x:c>
      <x:c r="C1798" s="2" t="str">
        <x:v>LMEN7</x:v>
      </x:c>
      <x:c r="D1798" s="2" t="str">
        <x:v>6102874</x:v>
      </x:c>
      <x:c r="E1798" s="2" t="str">
        <x:v>0</x:v>
      </x:c>
      <x:c r="F1798" s="2" t="str">
        <x:v>27</x:v>
      </x:c>
      <x:c r="G1798" s="10" t="n">
        <x:v>46080</x:v>
      </x:c>
      <x:c r="H1798" s="10" t="n">
        <x:v>46080</x:v>
      </x:c>
      <x:c r="I1798" s="7" t="n">
        <x:v>6000</x:v>
      </x:c>
      <x:c r="J1798" s="7" t="n">
        <x:v>6000</x:v>
      </x:c>
      <x:c r="K1798" s="7" t="n">
        <x:v>1</x:v>
      </x:c>
      <x:c r="L1798" s="8" t="n">
        <x:v>11.89</x:v>
      </x:c>
      <x:c r="M1798" s="9" t="n">
        <x:v>1210.2</x:v>
      </x:c>
      <x:c r="N1798" s="2" t="str">
        <x:v>i</x:v>
      </x:c>
      <x:c r="O1798" s="2" t="n">
        <x:v>0</x:v>
      </x:c>
      <x:c r="P1798" s="2" t="n">
        <x:v>100</x:v>
      </x:c>
      <x:c r="Q1798" s="2" t="str">
        <x:v>Baseline PO cost</x:v>
      </x:c>
      <x:c r="R1798" s="2" t="str">
        <x:v>Received</x:v>
      </x:c>
      <x:c r="S1798" s="12" t="n">
        <x:f>IF(AND(ISNUMBER(G1798),G1798&gt;0,G1798&lt;=Summary!$E$5,I1798&gt;0),I1798*K1798,0)</x:f>
        <x:v>6000</x:v>
      </x:c>
      <x:c r="T1798" s="12" t="n">
        <x:f>MIN(S1798,MAX(0,'Inventory detail'!E181-SUM(S1796:S1797)))</x:f>
        <x:v>0</x:v>
      </x:c>
      <x:c r="U1798" s="12" t="n">
        <x:f>IF(O1798=1,J1798*K1798,0)</x:f>
        <x:v>0</x:v>
      </x:c>
      <x:c r="V1798" s="13" t="str">
        <x:f>IF(O1798=0,"",IF(H1798="","",MAX(H1798,Summary!$E$5)))</x:f>
      </x:c>
      <x:c r="W1798" s="12" t="n">
        <x:f>IF(Q1798="Baseline PO cost",U1798,0)</x:f>
        <x:v>0</x:v>
      </x:c>
      <x:c r="X1798" s="12" t="n">
        <x:f>IF(Q1798="Higher PO cost",U1798,0)</x:f>
        <x:v>0</x:v>
      </x:c>
      <x:c r="Y1798" s="12" t="n">
        <x:f>IF(Q1798="Unclassified",U1798,0)</x:f>
        <x:v>0</x:v>
      </x:c>
    </x:row>
    <x:row r="1799" ht="22" customHeight="1">
      <x:c r="A1799" s="2" t="str">
        <x:v>POUC</x:v>
      </x:c>
      <x:c r="B1799" s="2" t="str">
        <x:v>60</x:v>
      </x:c>
      <x:c r="C1799" s="2" t="str">
        <x:v>LMEN7</x:v>
      </x:c>
      <x:c r="D1799" s="2" t="str">
        <x:v>6102943</x:v>
      </x:c>
      <x:c r="E1799" s="2" t="str">
        <x:v>0</x:v>
      </x:c>
      <x:c r="F1799" s="2" t="str">
        <x:v>30</x:v>
      </x:c>
      <x:c r="G1799" s="10"/>
      <x:c r="H1799" s="10" t="n">
        <x:v>46332</x:v>
      </x:c>
      <x:c r="I1799" s="7" t="n">
        <x:v>3300</x:v>
      </x:c>
      <x:c r="J1799" s="7" t="n">
        <x:v>3300</x:v>
      </x:c>
      <x:c r="K1799" s="7" t="n">
        <x:v>1</x:v>
      </x:c>
      <x:c r="L1799" s="8" t="n">
        <x:v>13.32</x:v>
      </x:c>
      <x:c r="M1799" s="9" t="n">
        <x:v>0</x:v>
      </x:c>
      <x:c r="N1799" s="2" t="str">
        <x:v>a</x:v>
      </x:c>
      <x:c r="O1799" s="2" t="n">
        <x:v>1</x:v>
      </x:c>
      <x:c r="P1799" s="2" t="n">
        <x:v>100</x:v>
      </x:c>
      <x:c r="Q1799" s="2" t="str">
        <x:v>Higher PO cost</x:v>
      </x:c>
      <x:c r="R1799" s="2" t="str">
        <x:v>Incoming active PO</x:v>
      </x:c>
      <x:c r="S1799" s="12" t="n">
        <x:f>IF(AND(ISNUMBER(G1799),G1799&gt;0,G1799&lt;=Summary!$E$5,I1799&gt;0),I1799*K1799,0)</x:f>
        <x:v>0</x:v>
      </x:c>
      <x:c r="T1799" s="12" t="n">
        <x:f>MIN(S1799,MAX(0,'Inventory detail'!E181-SUM(S1796:S1798)))</x:f>
        <x:v>0</x:v>
      </x:c>
      <x:c r="U1799" s="12" t="n">
        <x:f>IF(O1799=1,J1799*K1799,0)</x:f>
        <x:v>3300</x:v>
      </x:c>
      <x:c r="V1799" s="13" t="n">
        <x:f>IF(O1799=0,"",IF(H1799="","",MAX(H1799,Summary!$E$5)))</x:f>
        <x:v>46332</x:v>
      </x:c>
      <x:c r="W1799" s="12" t="n">
        <x:f>IF(Q1799="Baseline PO cost",U1799,0)</x:f>
        <x:v>0</x:v>
      </x:c>
      <x:c r="X1799" s="12" t="n">
        <x:f>IF(Q1799="Higher PO cost",U1799,0)</x:f>
        <x:v>3300</x:v>
      </x:c>
      <x:c r="Y1799" s="12" t="n">
        <x:f>IF(Q1799="Unclassified",U1799,0)</x:f>
        <x:v>0</x:v>
      </x:c>
    </x:row>
    <x:row r="1800" ht="22" customHeight="1">
      <x:c r="A1800" s="2" t="str">
        <x:v>POUC</x:v>
      </x:c>
      <x:c r="B1800" s="2" t="str">
        <x:v>60</x:v>
      </x:c>
      <x:c r="C1800" s="2" t="str">
        <x:v>LMEN7</x:v>
      </x:c>
      <x:c r="D1800" s="2" t="str">
        <x:v>6102922</x:v>
      </x:c>
      <x:c r="E1800" s="2" t="str">
        <x:v>0</x:v>
      </x:c>
      <x:c r="F1800" s="2" t="str">
        <x:v>23</x:v>
      </x:c>
      <x:c r="G1800" s="10"/>
      <x:c r="H1800" s="10" t="n">
        <x:v>46325</x:v>
      </x:c>
      <x:c r="I1800" s="7" t="n">
        <x:v>2400</x:v>
      </x:c>
      <x:c r="J1800" s="7" t="n">
        <x:v>2400</x:v>
      </x:c>
      <x:c r="K1800" s="7" t="n">
        <x:v>1</x:v>
      </x:c>
      <x:c r="L1800" s="8" t="n">
        <x:v>13.32</x:v>
      </x:c>
      <x:c r="M1800" s="9" t="n">
        <x:v>0</x:v>
      </x:c>
      <x:c r="N1800" s="2" t="str">
        <x:v>a</x:v>
      </x:c>
      <x:c r="O1800" s="2" t="n">
        <x:v>1</x:v>
      </x:c>
      <x:c r="P1800" s="2" t="n">
        <x:v>100</x:v>
      </x:c>
      <x:c r="Q1800" s="2" t="str">
        <x:v>Higher PO cost</x:v>
      </x:c>
      <x:c r="R1800" s="2" t="str">
        <x:v>Incoming active PO</x:v>
      </x:c>
      <x:c r="S1800" s="12" t="n">
        <x:f>IF(AND(ISNUMBER(G1800),G1800&gt;0,G1800&lt;=Summary!$E$5,I1800&gt;0),I1800*K1800,0)</x:f>
        <x:v>0</x:v>
      </x:c>
      <x:c r="T1800" s="12" t="n">
        <x:f>MIN(S1800,MAX(0,'Inventory detail'!E181-SUM(S1796:S1799)))</x:f>
        <x:v>0</x:v>
      </x:c>
      <x:c r="U1800" s="12" t="n">
        <x:f>IF(O1800=1,J1800*K1800,0)</x:f>
        <x:v>2400</x:v>
      </x:c>
      <x:c r="V1800" s="13" t="n">
        <x:f>IF(O1800=0,"",IF(H1800="","",MAX(H1800,Summary!$E$5)))</x:f>
        <x:v>46325</x:v>
      </x:c>
      <x:c r="W1800" s="12" t="n">
        <x:f>IF(Q1800="Baseline PO cost",U1800,0)</x:f>
        <x:v>0</x:v>
      </x:c>
      <x:c r="X1800" s="12" t="n">
        <x:f>IF(Q1800="Higher PO cost",U1800,0)</x:f>
        <x:v>2400</x:v>
      </x:c>
      <x:c r="Y1800" s="12" t="n">
        <x:f>IF(Q1800="Unclassified",U1800,0)</x:f>
        <x:v>0</x:v>
      </x:c>
    </x:row>
    <x:row r="1801" ht="22" customHeight="1">
      <x:c r="A1801" s="2" t="str">
        <x:v>POUC</x:v>
      </x:c>
      <x:c r="B1801" s="2" t="str">
        <x:v>60</x:v>
      </x:c>
      <x:c r="C1801" s="2" t="str">
        <x:v>LUG10</x:v>
      </x:c>
      <x:c r="D1801" s="2" t="str">
        <x:v>6102922</x:v>
      </x:c>
      <x:c r="E1801" s="2" t="str">
        <x:v>0</x:v>
      </x:c>
      <x:c r="F1801" s="2" t="str">
        <x:v>5</x:v>
      </x:c>
      <x:c r="G1801" s="10"/>
      <x:c r="H1801" s="10" t="n">
        <x:v>46325</x:v>
      </x:c>
      <x:c r="I1801" s="7" t="n">
        <x:v>25000</x:v>
      </x:c>
      <x:c r="J1801" s="7" t="n">
        <x:v>25000</x:v>
      </x:c>
      <x:c r="K1801" s="7" t="n">
        <x:v>1</x:v>
      </x:c>
      <x:c r="L1801" s="8" t="n">
        <x:v>1.28</x:v>
      </x:c>
      <x:c r="M1801" s="9" t="n">
        <x:v>0</x:v>
      </x:c>
      <x:c r="N1801" s="2" t="str">
        <x:v>a</x:v>
      </x:c>
      <x:c r="O1801" s="2" t="n">
        <x:v>1</x:v>
      </x:c>
      <x:c r="P1801" s="2" t="n">
        <x:v>100</x:v>
      </x:c>
      <x:c r="Q1801" s="2" t="str">
        <x:v>Higher PO cost</x:v>
      </x:c>
      <x:c r="R1801" s="2" t="str">
        <x:v>Incoming active PO</x:v>
      </x:c>
      <x:c r="S1801" s="12" t="n">
        <x:f>IF(AND(ISNUMBER(G1801),G1801&gt;0,G1801&lt;=Summary!$E$5,I1801&gt;0),I1801*K1801,0)</x:f>
        <x:v>0</x:v>
      </x:c>
      <x:c r="T1801" s="12" t="n">
        <x:f>MIN(S1801,MAX(0,'Inventory detail'!E162-0))</x:f>
        <x:v>0</x:v>
      </x:c>
      <x:c r="U1801" s="12" t="n">
        <x:f>IF(O1801=1,J1801*K1801,0)</x:f>
        <x:v>25000</x:v>
      </x:c>
      <x:c r="V1801" s="13" t="n">
        <x:f>IF(O1801=0,"",IF(H1801="","",MAX(H1801,Summary!$E$5)))</x:f>
        <x:v>46325</x:v>
      </x:c>
      <x:c r="W1801" s="12" t="n">
        <x:f>IF(Q1801="Baseline PO cost",U1801,0)</x:f>
        <x:v>0</x:v>
      </x:c>
      <x:c r="X1801" s="12" t="n">
        <x:f>IF(Q1801="Higher PO cost",U1801,0)</x:f>
        <x:v>25000</x:v>
      </x:c>
      <x:c r="Y1801" s="12" t="n">
        <x:f>IF(Q1801="Unclassified",U1801,0)</x:f>
        <x:v>0</x:v>
      </x:c>
    </x:row>
    <x:row r="1802" ht="22" customHeight="1">
      <x:c r="A1802" s="2" t="str">
        <x:v>POUC</x:v>
      </x:c>
      <x:c r="B1802" s="2" t="str">
        <x:v>60</x:v>
      </x:c>
      <x:c r="C1802" s="2" t="str">
        <x:v>LUG5</x:v>
      </x:c>
      <x:c r="D1802" s="2" t="str">
        <x:v>6102874</x:v>
      </x:c>
      <x:c r="E1802" s="2" t="str">
        <x:v>0</x:v>
      </x:c>
      <x:c r="F1802" s="2" t="str">
        <x:v>2</x:v>
      </x:c>
      <x:c r="G1802" s="10" t="n">
        <x:v>46080</x:v>
      </x:c>
      <x:c r="H1802" s="10" t="n">
        <x:v>46080</x:v>
      </x:c>
      <x:c r="I1802" s="7" t="n">
        <x:v>8000</x:v>
      </x:c>
      <x:c r="J1802" s="7" t="n">
        <x:v>8000</x:v>
      </x:c>
      <x:c r="K1802" s="7" t="n">
        <x:v>1</x:v>
      </x:c>
      <x:c r="L1802" s="8" t="n">
        <x:v>0.61</x:v>
      </x:c>
      <x:c r="M1802" s="9" t="n">
        <x:v>82.4</x:v>
      </x:c>
      <x:c r="N1802" s="2" t="str">
        <x:v>i</x:v>
      </x:c>
      <x:c r="O1802" s="2" t="n">
        <x:v>0</x:v>
      </x:c>
      <x:c r="P1802" s="2" t="n">
        <x:v>100</x:v>
      </x:c>
      <x:c r="Q1802" s="2" t="str">
        <x:v>Baseline PO cost</x:v>
      </x:c>
      <x:c r="R1802" s="2" t="str">
        <x:v>Received</x:v>
      </x:c>
      <x:c r="S1802" s="12" t="n">
        <x:f>IF(AND(ISNUMBER(G1802),G1802&gt;0,G1802&lt;=Summary!$E$5,I1802&gt;0),I1802*K1802,0)</x:f>
        <x:v>8000</x:v>
      </x:c>
      <x:c r="T1802" s="12" t="n">
        <x:f>MIN(S1802,MAX(0,'Inventory detail'!E168-0))</x:f>
        <x:v>0</x:v>
      </x:c>
      <x:c r="U1802" s="12" t="n">
        <x:f>IF(O1802=1,J1802*K1802,0)</x:f>
        <x:v>0</x:v>
      </x:c>
      <x:c r="V1802" s="13" t="str">
        <x:f>IF(O1802=0,"",IF(H1802="","",MAX(H1802,Summary!$E$5)))</x:f>
      </x:c>
      <x:c r="W1802" s="12" t="n">
        <x:f>IF(Q1802="Baseline PO cost",U1802,0)</x:f>
        <x:v>0</x:v>
      </x:c>
      <x:c r="X1802" s="12" t="n">
        <x:f>IF(Q1802="Higher PO cost",U1802,0)</x:f>
        <x:v>0</x:v>
      </x:c>
      <x:c r="Y1802" s="12" t="n">
        <x:f>IF(Q1802="Unclassified",U1802,0)</x:f>
        <x:v>0</x:v>
      </x:c>
    </x:row>
    <x:row r="1803" ht="22" customHeight="1">
      <x:c r="A1803" s="2" t="str">
        <x:v>POUC</x:v>
      </x:c>
      <x:c r="B1803" s="2" t="str">
        <x:v>60</x:v>
      </x:c>
      <x:c r="C1803" s="2" t="str">
        <x:v>LUG5</x:v>
      </x:c>
      <x:c r="D1803" s="2" t="str">
        <x:v>6102922</x:v>
      </x:c>
      <x:c r="E1803" s="2" t="str">
        <x:v>0</x:v>
      </x:c>
      <x:c r="F1803" s="2" t="str">
        <x:v>2</x:v>
      </x:c>
      <x:c r="G1803" s="10"/>
      <x:c r="H1803" s="10" t="n">
        <x:v>46325</x:v>
      </x:c>
      <x:c r="I1803" s="7" t="n">
        <x:v>24000</x:v>
      </x:c>
      <x:c r="J1803" s="7" t="n">
        <x:v>24000</x:v>
      </x:c>
      <x:c r="K1803" s="7" t="n">
        <x:v>1</x:v>
      </x:c>
      <x:c r="L1803" s="8" t="n">
        <x:v>0.68</x:v>
      </x:c>
      <x:c r="M1803" s="9" t="n">
        <x:v>0</x:v>
      </x:c>
      <x:c r="N1803" s="2" t="str">
        <x:v>a</x:v>
      </x:c>
      <x:c r="O1803" s="2" t="n">
        <x:v>1</x:v>
      </x:c>
      <x:c r="P1803" s="2" t="n">
        <x:v>100</x:v>
      </x:c>
      <x:c r="Q1803" s="2" t="str">
        <x:v>Higher PO cost</x:v>
      </x:c>
      <x:c r="R1803" s="2" t="str">
        <x:v>Incoming active PO</x:v>
      </x:c>
      <x:c r="S1803" s="12" t="n">
        <x:f>IF(AND(ISNUMBER(G1803),G1803&gt;0,G1803&lt;=Summary!$E$5,I1803&gt;0),I1803*K1803,0)</x:f>
        <x:v>0</x:v>
      </x:c>
      <x:c r="T1803" s="12" t="n">
        <x:f>MIN(S1803,MAX(0,'Inventory detail'!E168-SUM(S1802:S1802)))</x:f>
        <x:v>0</x:v>
      </x:c>
      <x:c r="U1803" s="12" t="n">
        <x:f>IF(O1803=1,J1803*K1803,0)</x:f>
        <x:v>24000</x:v>
      </x:c>
      <x:c r="V1803" s="13" t="n">
        <x:f>IF(O1803=0,"",IF(H1803="","",MAX(H1803,Summary!$E$5)))</x:f>
        <x:v>46325</x:v>
      </x:c>
      <x:c r="W1803" s="12" t="n">
        <x:f>IF(Q1803="Baseline PO cost",U1803,0)</x:f>
        <x:v>0</x:v>
      </x:c>
      <x:c r="X1803" s="12" t="n">
        <x:f>IF(Q1803="Higher PO cost",U1803,0)</x:f>
        <x:v>24000</x:v>
      </x:c>
      <x:c r="Y1803" s="12" t="n">
        <x:f>IF(Q1803="Unclassified",U1803,0)</x:f>
        <x:v>0</x:v>
      </x:c>
    </x:row>
    <x:row r="1804" ht="22" customHeight="1">
      <x:c r="A1804" s="2" t="str">
        <x:v>POUC</x:v>
      </x:c>
      <x:c r="B1804" s="2" t="str">
        <x:v>60</x:v>
      </x:c>
      <x:c r="C1804" s="2" t="str">
        <x:v>LUG7</x:v>
      </x:c>
      <x:c r="D1804" s="2" t="str">
        <x:v>6102906</x:v>
      </x:c>
      <x:c r="E1804" s="2" t="str">
        <x:v>0</x:v>
      </x:c>
      <x:c r="F1804" s="2" t="str">
        <x:v>6</x:v>
      </x:c>
      <x:c r="G1804" s="10" t="n">
        <x:v>46210</x:v>
      </x:c>
      <x:c r="H1804" s="10" t="n">
        <x:v>46211</x:v>
      </x:c>
      <x:c r="I1804" s="7" t="n">
        <x:v>5000</x:v>
      </x:c>
      <x:c r="J1804" s="7" t="n">
        <x:v>5000</x:v>
      </x:c>
      <x:c r="K1804" s="7" t="n">
        <x:v>1</x:v>
      </x:c>
      <x:c r="L1804" s="8" t="n">
        <x:v>0.8</x:v>
      </x:c>
      <x:c r="M1804" s="9" t="n">
        <x:v>67.5</x:v>
      </x:c>
      <x:c r="N1804" s="2" t="str">
        <x:v>i</x:v>
      </x:c>
      <x:c r="O1804" s="2" t="n">
        <x:v>0</x:v>
      </x:c>
      <x:c r="P1804" s="2" t="n">
        <x:v>100</x:v>
      </x:c>
      <x:c r="Q1804" s="2" t="str">
        <x:v>Baseline PO cost</x:v>
      </x:c>
      <x:c r="R1804" s="2" t="str">
        <x:v>Received</x:v>
      </x:c>
      <x:c r="S1804" s="12" t="n">
        <x:f>IF(AND(ISNUMBER(G1804),G1804&gt;0,G1804&lt;=Summary!$E$5,I1804&gt;0),I1804*K1804,0)</x:f>
        <x:v>5000</x:v>
      </x:c>
      <x:c r="T1804" s="12" t="n">
        <x:f>MIN(S1804,MAX(0,'Inventory detail'!E500-0))</x:f>
        <x:v>1100</x:v>
      </x:c>
      <x:c r="U1804" s="12" t="n">
        <x:f>IF(O1804=1,J1804*K1804,0)</x:f>
        <x:v>0</x:v>
      </x:c>
      <x:c r="V1804" s="13" t="str">
        <x:f>IF(O1804=0,"",IF(H1804="","",MAX(H1804,Summary!$E$5)))</x:f>
      </x:c>
      <x:c r="W1804" s="12" t="n">
        <x:f>IF(Q1804="Baseline PO cost",U1804,0)</x:f>
        <x:v>0</x:v>
      </x:c>
      <x:c r="X1804" s="12" t="n">
        <x:f>IF(Q1804="Higher PO cost",U1804,0)</x:f>
        <x:v>0</x:v>
      </x:c>
      <x:c r="Y1804" s="12" t="n">
        <x:f>IF(Q1804="Unclassified",U1804,0)</x:f>
        <x:v>0</x:v>
      </x:c>
    </x:row>
    <x:row r="1805" ht="22" customHeight="1">
      <x:c r="A1805" s="2" t="str">
        <x:v>POUC</x:v>
      </x:c>
      <x:c r="B1805" s="2" t="str">
        <x:v>60</x:v>
      </x:c>
      <x:c r="C1805" s="2" t="str">
        <x:v>LUGWO10</x:v>
      </x:c>
      <x:c r="D1805" s="2" t="str">
        <x:v>6102891</x:v>
      </x:c>
      <x:c r="E1805" s="2" t="str">
        <x:v>0</x:v>
      </x:c>
      <x:c r="F1805" s="2" t="str">
        <x:v>3</x:v>
      </x:c>
      <x:c r="G1805" s="10" t="n">
        <x:v>46097</x:v>
      </x:c>
      <x:c r="H1805" s="10" t="n">
        <x:v>46108</x:v>
      </x:c>
      <x:c r="I1805" s="7" t="n">
        <x:v>10000</x:v>
      </x:c>
      <x:c r="J1805" s="7" t="n">
        <x:v>10000</x:v>
      </x:c>
      <x:c r="K1805" s="7" t="n">
        <x:v>1</x:v>
      </x:c>
      <x:c r="L1805" s="8" t="n">
        <x:v>0.97</x:v>
      </x:c>
      <x:c r="M1805" s="9" t="n">
        <x:v>164</x:v>
      </x:c>
      <x:c r="N1805" s="2" t="str">
        <x:v>i</x:v>
      </x:c>
      <x:c r="O1805" s="2" t="n">
        <x:v>0</x:v>
      </x:c>
      <x:c r="P1805" s="2" t="n">
        <x:v>100</x:v>
      </x:c>
      <x:c r="Q1805" s="2" t="str">
        <x:v>Baseline PO cost</x:v>
      </x:c>
      <x:c r="R1805" s="2" t="str">
        <x:v>Received</x:v>
      </x:c>
      <x:c r="S1805" s="12" t="n">
        <x:f>IF(AND(ISNUMBER(G1805),G1805&gt;0,G1805&lt;=Summary!$E$5,I1805&gt;0),I1805*K1805,0)</x:f>
        <x:v>10000</x:v>
      </x:c>
      <x:c r="T1805" s="12" t="n">
        <x:f>MIN(S1805,MAX(0,'Inventory detail'!E412-0))</x:f>
        <x:v>10000</x:v>
      </x:c>
      <x:c r="U1805" s="12" t="n">
        <x:f>IF(O1805=1,J1805*K1805,0)</x:f>
        <x:v>0</x:v>
      </x:c>
      <x:c r="V1805" s="13" t="str">
        <x:f>IF(O1805=0,"",IF(H1805="","",MAX(H1805,Summary!$E$5)))</x:f>
      </x:c>
      <x:c r="W1805" s="12" t="n">
        <x:f>IF(Q1805="Baseline PO cost",U1805,0)</x:f>
        <x:v>0</x:v>
      </x:c>
      <x:c r="X1805" s="12" t="n">
        <x:f>IF(Q1805="Higher PO cost",U1805,0)</x:f>
        <x:v>0</x:v>
      </x:c>
      <x:c r="Y1805" s="12" t="n">
        <x:f>IF(Q1805="Unclassified",U1805,0)</x:f>
        <x:v>0</x:v>
      </x:c>
    </x:row>
    <x:row r="1806" ht="22" customHeight="1">
      <x:c r="A1806" s="2" t="str">
        <x:v>POUC</x:v>
      </x:c>
      <x:c r="B1806" s="2" t="str">
        <x:v>60</x:v>
      </x:c>
      <x:c r="C1806" s="2" t="str">
        <x:v>LUGWO7</x:v>
      </x:c>
      <x:c r="D1806" s="2" t="str">
        <x:v>6102874</x:v>
      </x:c>
      <x:c r="E1806" s="2" t="str">
        <x:v>0</x:v>
      </x:c>
      <x:c r="F1806" s="2" t="str">
        <x:v>5</x:v>
      </x:c>
      <x:c r="G1806" s="10" t="n">
        <x:v>46080</x:v>
      </x:c>
      <x:c r="H1806" s="10" t="n">
        <x:v>46080</x:v>
      </x:c>
      <x:c r="I1806" s="7" t="n">
        <x:v>15000</x:v>
      </x:c>
      <x:c r="J1806" s="7" t="n">
        <x:v>15000</x:v>
      </x:c>
      <x:c r="K1806" s="7" t="n">
        <x:v>1</x:v>
      </x:c>
      <x:c r="L1806" s="8" t="n">
        <x:v>0.64</x:v>
      </x:c>
      <x:c r="M1806" s="9" t="n">
        <x:v>163.5</x:v>
      </x:c>
      <x:c r="N1806" s="2" t="str">
        <x:v>i</x:v>
      </x:c>
      <x:c r="O1806" s="2" t="n">
        <x:v>0</x:v>
      </x:c>
      <x:c r="P1806" s="2" t="n">
        <x:v>100</x:v>
      </x:c>
      <x:c r="Q1806" s="2" t="str">
        <x:v>Baseline PO cost</x:v>
      </x:c>
      <x:c r="R1806" s="2" t="str">
        <x:v>Received</x:v>
      </x:c>
      <x:c r="S1806" s="12" t="n">
        <x:f>IF(AND(ISNUMBER(G1806),G1806&gt;0,G1806&lt;=Summary!$E$5,I1806&gt;0),I1806*K1806,0)</x:f>
        <x:v>15000</x:v>
      </x:c>
      <x:c r="T1806" s="12" t="n">
        <x:f>MIN(S1806,MAX(0,'Inventory detail'!E435-0))</x:f>
        <x:v>15000</x:v>
      </x:c>
      <x:c r="U1806" s="12" t="n">
        <x:f>IF(O1806=1,J1806*K1806,0)</x:f>
        <x:v>0</x:v>
      </x:c>
      <x:c r="V1806" s="13" t="str">
        <x:f>IF(O1806=0,"",IF(H1806="","",MAX(H1806,Summary!$E$5)))</x:f>
      </x:c>
      <x:c r="W1806" s="12" t="n">
        <x:f>IF(Q1806="Baseline PO cost",U1806,0)</x:f>
        <x:v>0</x:v>
      </x:c>
      <x:c r="X1806" s="12" t="n">
        <x:f>IF(Q1806="Higher PO cost",U1806,0)</x:f>
        <x:v>0</x:v>
      </x:c>
      <x:c r="Y1806" s="12" t="n">
        <x:f>IF(Q1806="Unclassified",U1806,0)</x:f>
        <x:v>0</x:v>
      </x:c>
    </x:row>
    <x:row r="1807" ht="22" customHeight="1">
      <x:c r="A1807" s="2" t="str">
        <x:v>POUC</x:v>
      </x:c>
      <x:c r="B1807" s="2" t="str">
        <x:v>60</x:v>
      </x:c>
      <x:c r="C1807" s="2" t="str">
        <x:v>MEM10</x:v>
      </x:c>
      <x:c r="D1807" s="2" t="str">
        <x:v>6102922</x:v>
      </x:c>
      <x:c r="E1807" s="2" t="str">
        <x:v>0</x:v>
      </x:c>
      <x:c r="F1807" s="2" t="str">
        <x:v>6</x:v>
      </x:c>
      <x:c r="G1807" s="10"/>
      <x:c r="H1807" s="10" t="n">
        <x:v>46325</x:v>
      </x:c>
      <x:c r="I1807" s="7" t="n">
        <x:v>8000</x:v>
      </x:c>
      <x:c r="J1807" s="7" t="n">
        <x:v>8000</x:v>
      </x:c>
      <x:c r="K1807" s="7" t="n">
        <x:v>1</x:v>
      </x:c>
      <x:c r="L1807" s="8" t="n">
        <x:v>1.46</x:v>
      </x:c>
      <x:c r="M1807" s="9" t="n">
        <x:v>0</x:v>
      </x:c>
      <x:c r="N1807" s="2" t="str">
        <x:v>a</x:v>
      </x:c>
      <x:c r="O1807" s="2" t="n">
        <x:v>1</x:v>
      </x:c>
      <x:c r="P1807" s="2" t="n">
        <x:v>100</x:v>
      </x:c>
      <x:c r="Q1807" s="2" t="str">
        <x:v>Higher PO cost</x:v>
      </x:c>
      <x:c r="R1807" s="2" t="str">
        <x:v>Incoming active PO</x:v>
      </x:c>
      <x:c r="S1807" s="12" t="n">
        <x:f>IF(AND(ISNUMBER(G1807),G1807&gt;0,G1807&lt;=Summary!$E$5,I1807&gt;0),I1807*K1807,0)</x:f>
        <x:v>0</x:v>
      </x:c>
      <x:c r="T1807" s="12" t="n">
        <x:f>MIN(S1807,MAX(0,'Inventory detail'!E314-0))</x:f>
        <x:v>0</x:v>
      </x:c>
      <x:c r="U1807" s="12" t="n">
        <x:f>IF(O1807=1,J1807*K1807,0)</x:f>
        <x:v>8000</x:v>
      </x:c>
      <x:c r="V1807" s="13" t="n">
        <x:f>IF(O1807=0,"",IF(H1807="","",MAX(H1807,Summary!$E$5)))</x:f>
        <x:v>46325</x:v>
      </x:c>
      <x:c r="W1807" s="12" t="n">
        <x:f>IF(Q1807="Baseline PO cost",U1807,0)</x:f>
        <x:v>0</x:v>
      </x:c>
      <x:c r="X1807" s="12" t="n">
        <x:f>IF(Q1807="Higher PO cost",U1807,0)</x:f>
        <x:v>8000</x:v>
      </x:c>
      <x:c r="Y1807" s="12" t="n">
        <x:f>IF(Q1807="Unclassified",U1807,0)</x:f>
        <x:v>0</x:v>
      </x:c>
    </x:row>
    <x:row r="1808" ht="22" customHeight="1">
      <x:c r="A1808" s="2" t="str">
        <x:v>POUC</x:v>
      </x:c>
      <x:c r="B1808" s="2" t="str">
        <x:v>60</x:v>
      </x:c>
      <x:c r="C1808" s="2" t="str">
        <x:v>MEM5</x:v>
      </x:c>
      <x:c r="D1808" s="2" t="str">
        <x:v>6102906</x:v>
      </x:c>
      <x:c r="E1808" s="2" t="str">
        <x:v>0</x:v>
      </x:c>
      <x:c r="F1808" s="2" t="str">
        <x:v>9</x:v>
      </x:c>
      <x:c r="G1808" s="10" t="n">
        <x:v>46210</x:v>
      </x:c>
      <x:c r="H1808" s="10" t="n">
        <x:v>46211</x:v>
      </x:c>
      <x:c r="I1808" s="7" t="n">
        <x:v>10000</x:v>
      </x:c>
      <x:c r="J1808" s="7" t="n">
        <x:v>10000</x:v>
      </x:c>
      <x:c r="K1808" s="7" t="n">
        <x:v>1</x:v>
      </x:c>
      <x:c r="L1808" s="8" t="n">
        <x:v>0.66</x:v>
      </x:c>
      <x:c r="M1808" s="9" t="n">
        <x:v>112</x:v>
      </x:c>
      <x:c r="N1808" s="2" t="str">
        <x:v>i</x:v>
      </x:c>
      <x:c r="O1808" s="2" t="n">
        <x:v>0</x:v>
      </x:c>
      <x:c r="P1808" s="2" t="n">
        <x:v>100</x:v>
      </x:c>
      <x:c r="Q1808" s="2" t="str">
        <x:v>Baseline PO cost</x:v>
      </x:c>
      <x:c r="R1808" s="2" t="str">
        <x:v>Received</x:v>
      </x:c>
      <x:c r="S1808" s="12" t="n">
        <x:f>IF(AND(ISNUMBER(G1808),G1808&gt;0,G1808&lt;=Summary!$E$5,I1808&gt;0),I1808*K1808,0)</x:f>
        <x:v>10000</x:v>
      </x:c>
      <x:c r="T1808" s="12" t="n">
        <x:f>MIN(S1808,MAX(0,'Inventory detail'!E153-0))</x:f>
        <x:v>10000</x:v>
      </x:c>
      <x:c r="U1808" s="12" t="n">
        <x:f>IF(O1808=1,J1808*K1808,0)</x:f>
        <x:v>0</x:v>
      </x:c>
      <x:c r="V1808" s="13" t="str">
        <x:f>IF(O1808=0,"",IF(H1808="","",MAX(H1808,Summary!$E$5)))</x:f>
      </x:c>
      <x:c r="W1808" s="12" t="n">
        <x:f>IF(Q1808="Baseline PO cost",U1808,0)</x:f>
        <x:v>0</x:v>
      </x:c>
      <x:c r="X1808" s="12" t="n">
        <x:f>IF(Q1808="Higher PO cost",U1808,0)</x:f>
        <x:v>0</x:v>
      </x:c>
      <x:c r="Y1808" s="12" t="n">
        <x:f>IF(Q1808="Unclassified",U1808,0)</x:f>
        <x:v>0</x:v>
      </x:c>
    </x:row>
    <x:row r="1809" ht="22" customHeight="1">
      <x:c r="A1809" s="2" t="str">
        <x:v>POUC</x:v>
      </x:c>
      <x:c r="B1809" s="2" t="str">
        <x:v>60</x:v>
      </x:c>
      <x:c r="C1809" s="2" t="str">
        <x:v>MEM7</x:v>
      </x:c>
      <x:c r="D1809" s="2" t="str">
        <x:v>6102906</x:v>
      </x:c>
      <x:c r="E1809" s="2" t="str">
        <x:v>0</x:v>
      </x:c>
      <x:c r="F1809" s="2" t="str">
        <x:v>11</x:v>
      </x:c>
      <x:c r="G1809" s="10" t="n">
        <x:v>46210</x:v>
      </x:c>
      <x:c r="H1809" s="10" t="n">
        <x:v>46211</x:v>
      </x:c>
      <x:c r="I1809" s="7" t="n">
        <x:v>5000</x:v>
      </x:c>
      <x:c r="J1809" s="7" t="n">
        <x:v>5000</x:v>
      </x:c>
      <x:c r="K1809" s="7" t="n">
        <x:v>1</x:v>
      </x:c>
      <x:c r="L1809" s="8" t="n">
        <x:v>0.86</x:v>
      </x:c>
      <x:c r="M1809" s="9" t="n">
        <x:v>73.5</x:v>
      </x:c>
      <x:c r="N1809" s="2" t="str">
        <x:v>i</x:v>
      </x:c>
      <x:c r="O1809" s="2" t="n">
        <x:v>0</x:v>
      </x:c>
      <x:c r="P1809" s="2" t="n">
        <x:v>100</x:v>
      </x:c>
      <x:c r="Q1809" s="2" t="str">
        <x:v>Baseline PO cost</x:v>
      </x:c>
      <x:c r="R1809" s="2" t="str">
        <x:v>Received</x:v>
      </x:c>
      <x:c r="S1809" s="12" t="n">
        <x:f>IF(AND(ISNUMBER(G1809),G1809&gt;0,G1809&lt;=Summary!$E$5,I1809&gt;0),I1809*K1809,0)</x:f>
        <x:v>5000</x:v>
      </x:c>
      <x:c r="T1809" s="12" t="n">
        <x:f>MIN(S1809,MAX(0,'Inventory detail'!E346-0))</x:f>
        <x:v>5000</x:v>
      </x:c>
      <x:c r="U1809" s="12" t="n">
        <x:f>IF(O1809=1,J1809*K1809,0)</x:f>
        <x:v>0</x:v>
      </x:c>
      <x:c r="V1809" s="13" t="str">
        <x:f>IF(O1809=0,"",IF(H1809="","",MAX(H1809,Summary!$E$5)))</x:f>
      </x:c>
      <x:c r="W1809" s="12" t="n">
        <x:f>IF(Q1809="Baseline PO cost",U1809,0)</x:f>
        <x:v>0</x:v>
      </x:c>
      <x:c r="X1809" s="12" t="n">
        <x:f>IF(Q1809="Higher PO cost",U1809,0)</x:f>
        <x:v>0</x:v>
      </x:c>
      <x:c r="Y1809" s="12" t="n">
        <x:f>IF(Q1809="Unclassified",U1809,0)</x:f>
        <x:v>0</x:v>
      </x:c>
    </x:row>
    <x:row r="1810" ht="22" customHeight="1">
      <x:c r="A1810" s="2" t="str">
        <x:v>POUC</x:v>
      </x:c>
      <x:c r="B1810" s="2" t="str">
        <x:v>60</x:v>
      </x:c>
      <x:c r="C1810" s="2" t="str">
        <x:v>MIL10</x:v>
      </x:c>
      <x:c r="D1810" s="2" t="str">
        <x:v>6102891</x:v>
      </x:c>
      <x:c r="E1810" s="2" t="str">
        <x:v>0</x:v>
      </x:c>
      <x:c r="F1810" s="2" t="str">
        <x:v>2</x:v>
      </x:c>
      <x:c r="G1810" s="10" t="n">
        <x:v>46097</x:v>
      </x:c>
      <x:c r="H1810" s="10" t="n">
        <x:v>46108</x:v>
      </x:c>
      <x:c r="I1810" s="7" t="n">
        <x:v>10000</x:v>
      </x:c>
      <x:c r="J1810" s="7" t="n">
        <x:v>10000</x:v>
      </x:c>
      <x:c r="K1810" s="7" t="n">
        <x:v>1</x:v>
      </x:c>
      <x:c r="L1810" s="8" t="n">
        <x:v>0.94</x:v>
      </x:c>
      <x:c r="M1810" s="9" t="n">
        <x:v>159</x:v>
      </x:c>
      <x:c r="N1810" s="2" t="str">
        <x:v>i</x:v>
      </x:c>
      <x:c r="O1810" s="2" t="n">
        <x:v>0</x:v>
      </x:c>
      <x:c r="P1810" s="2" t="n">
        <x:v>100</x:v>
      </x:c>
      <x:c r="Q1810" s="2" t="str">
        <x:v>Baseline PO cost</x:v>
      </x:c>
      <x:c r="R1810" s="2" t="str">
        <x:v>Received</x:v>
      </x:c>
      <x:c r="S1810" s="12" t="n">
        <x:f>IF(AND(ISNUMBER(G1810),G1810&gt;0,G1810&lt;=Summary!$E$5,I1810&gt;0),I1810*K1810,0)</x:f>
        <x:v>10000</x:v>
      </x:c>
      <x:c r="T1810" s="12" t="n">
        <x:f>MIN(S1810,MAX(0,'Inventory detail'!E155-0))</x:f>
        <x:v>1800</x:v>
      </x:c>
      <x:c r="U1810" s="12" t="n">
        <x:f>IF(O1810=1,J1810*K1810,0)</x:f>
        <x:v>0</x:v>
      </x:c>
      <x:c r="V1810" s="13" t="str">
        <x:f>IF(O1810=0,"",IF(H1810="","",MAX(H1810,Summary!$E$5)))</x:f>
      </x:c>
      <x:c r="W1810" s="12" t="n">
        <x:f>IF(Q1810="Baseline PO cost",U1810,0)</x:f>
        <x:v>0</x:v>
      </x:c>
      <x:c r="X1810" s="12" t="n">
        <x:f>IF(Q1810="Higher PO cost",U1810,0)</x:f>
        <x:v>0</x:v>
      </x:c>
      <x:c r="Y1810" s="12" t="n">
        <x:f>IF(Q1810="Unclassified",U1810,0)</x:f>
        <x:v>0</x:v>
      </x:c>
    </x:row>
    <x:row r="1811" ht="22" customHeight="1">
      <x:c r="A1811" s="2" t="str">
        <x:v>POUC</x:v>
      </x:c>
      <x:c r="B1811" s="2" t="str">
        <x:v>60</x:v>
      </x:c>
      <x:c r="C1811" s="2" t="str">
        <x:v>MIL10</x:v>
      </x:c>
      <x:c r="D1811" s="2" t="str">
        <x:v>6102943</x:v>
      </x:c>
      <x:c r="E1811" s="2" t="str">
        <x:v>0</x:v>
      </x:c>
      <x:c r="F1811" s="2" t="str">
        <x:v>6</x:v>
      </x:c>
      <x:c r="G1811" s="10"/>
      <x:c r="H1811" s="10" t="n">
        <x:v>46332</x:v>
      </x:c>
      <x:c r="I1811" s="7" t="n">
        <x:v>15000</x:v>
      </x:c>
      <x:c r="J1811" s="7" t="n">
        <x:v>15000</x:v>
      </x:c>
      <x:c r="K1811" s="7" t="n">
        <x:v>1</x:v>
      </x:c>
      <x:c r="L1811" s="8" t="n">
        <x:v>1.05</x:v>
      </x:c>
      <x:c r="M1811" s="9" t="n">
        <x:v>0</x:v>
      </x:c>
      <x:c r="N1811" s="2" t="str">
        <x:v>a</x:v>
      </x:c>
      <x:c r="O1811" s="2" t="n">
        <x:v>1</x:v>
      </x:c>
      <x:c r="P1811" s="2" t="n">
        <x:v>100</x:v>
      </x:c>
      <x:c r="Q1811" s="2" t="str">
        <x:v>Higher PO cost</x:v>
      </x:c>
      <x:c r="R1811" s="2" t="str">
        <x:v>Incoming active PO</x:v>
      </x:c>
      <x:c r="S1811" s="12" t="n">
        <x:f>IF(AND(ISNUMBER(G1811),G1811&gt;0,G1811&lt;=Summary!$E$5,I1811&gt;0),I1811*K1811,0)</x:f>
        <x:v>0</x:v>
      </x:c>
      <x:c r="T1811" s="12" t="n">
        <x:f>MIN(S1811,MAX(0,'Inventory detail'!E155-SUM(S1810:S1810)))</x:f>
        <x:v>0</x:v>
      </x:c>
      <x:c r="U1811" s="12" t="n">
        <x:f>IF(O1811=1,J1811*K1811,0)</x:f>
        <x:v>15000</x:v>
      </x:c>
      <x:c r="V1811" s="13" t="n">
        <x:f>IF(O1811=0,"",IF(H1811="","",MAX(H1811,Summary!$E$5)))</x:f>
        <x:v>46332</x:v>
      </x:c>
      <x:c r="W1811" s="12" t="n">
        <x:f>IF(Q1811="Baseline PO cost",U1811,0)</x:f>
        <x:v>0</x:v>
      </x:c>
      <x:c r="X1811" s="12" t="n">
        <x:f>IF(Q1811="Higher PO cost",U1811,0)</x:f>
        <x:v>15000</x:v>
      </x:c>
      <x:c r="Y1811" s="12" t="n">
        <x:f>IF(Q1811="Unclassified",U1811,0)</x:f>
        <x:v>0</x:v>
      </x:c>
    </x:row>
    <x:row r="1812" ht="22" customHeight="1">
      <x:c r="A1812" s="2" t="str">
        <x:v>POUC</x:v>
      </x:c>
      <x:c r="B1812" s="2" t="str">
        <x:v>60</x:v>
      </x:c>
      <x:c r="C1812" s="2" t="str">
        <x:v>MIL5</x:v>
      </x:c>
      <x:c r="D1812" s="2" t="str">
        <x:v>6102874</x:v>
      </x:c>
      <x:c r="E1812" s="2" t="str">
        <x:v>0</x:v>
      </x:c>
      <x:c r="F1812" s="2" t="str">
        <x:v>1</x:v>
      </x:c>
      <x:c r="G1812" s="10" t="n">
        <x:v>46080</x:v>
      </x:c>
      <x:c r="H1812" s="10" t="n">
        <x:v>46080</x:v>
      </x:c>
      <x:c r="I1812" s="7" t="n">
        <x:v>10000</x:v>
      </x:c>
      <x:c r="J1812" s="7" t="n">
        <x:v>10000</x:v>
      </x:c>
      <x:c r="K1812" s="7" t="n">
        <x:v>1</x:v>
      </x:c>
      <x:c r="L1812" s="8" t="n">
        <x:v>0.48</x:v>
      </x:c>
      <x:c r="M1812" s="9" t="n">
        <x:v>81</x:v>
      </x:c>
      <x:c r="N1812" s="2" t="str">
        <x:v>i</x:v>
      </x:c>
      <x:c r="O1812" s="2" t="n">
        <x:v>0</x:v>
      </x:c>
      <x:c r="P1812" s="2" t="n">
        <x:v>100</x:v>
      </x:c>
      <x:c r="Q1812" s="2" t="str">
        <x:v>Baseline PO cost</x:v>
      </x:c>
      <x:c r="R1812" s="2" t="str">
        <x:v>Received</x:v>
      </x:c>
      <x:c r="S1812" s="12" t="n">
        <x:f>IF(AND(ISNUMBER(G1812),G1812&gt;0,G1812&lt;=Summary!$E$5,I1812&gt;0),I1812*K1812,0)</x:f>
        <x:v>10000</x:v>
      </x:c>
      <x:c r="T1812" s="12" t="n">
        <x:f>MIN(S1812,MAX(0,'Inventory detail'!E367-0))</x:f>
        <x:v>10000</x:v>
      </x:c>
      <x:c r="U1812" s="12" t="n">
        <x:f>IF(O1812=1,J1812*K1812,0)</x:f>
        <x:v>0</x:v>
      </x:c>
      <x:c r="V1812" s="13" t="str">
        <x:f>IF(O1812=0,"",IF(H1812="","",MAX(H1812,Summary!$E$5)))</x:f>
      </x:c>
      <x:c r="W1812" s="12" t="n">
        <x:f>IF(Q1812="Baseline PO cost",U1812,0)</x:f>
        <x:v>0</x:v>
      </x:c>
      <x:c r="X1812" s="12" t="n">
        <x:f>IF(Q1812="Higher PO cost",U1812,0)</x:f>
        <x:v>0</x:v>
      </x:c>
      <x:c r="Y1812" s="12" t="n">
        <x:f>IF(Q1812="Unclassified",U1812,0)</x:f>
        <x:v>0</x:v>
      </x:c>
    </x:row>
    <x:row r="1813" ht="22" customHeight="1">
      <x:c r="A1813" s="2" t="str">
        <x:v>POUC</x:v>
      </x:c>
      <x:c r="B1813" s="2" t="str">
        <x:v>60</x:v>
      </x:c>
      <x:c r="C1813" s="2" t="str">
        <x:v>MIL7</x:v>
      </x:c>
      <x:c r="D1813" s="2" t="str">
        <x:v>6102906</x:v>
      </x:c>
      <x:c r="E1813" s="2" t="str">
        <x:v>0</x:v>
      </x:c>
      <x:c r="F1813" s="2" t="str">
        <x:v>5</x:v>
      </x:c>
      <x:c r="G1813" s="10" t="n">
        <x:v>46210</x:v>
      </x:c>
      <x:c r="H1813" s="10" t="n">
        <x:v>46211</x:v>
      </x:c>
      <x:c r="I1813" s="7" t="n">
        <x:v>5000</x:v>
      </x:c>
      <x:c r="J1813" s="7" t="n">
        <x:v>5000</x:v>
      </x:c>
      <x:c r="K1813" s="7" t="n">
        <x:v>1</x:v>
      </x:c>
      <x:c r="L1813" s="8" t="n">
        <x:v>0.63</x:v>
      </x:c>
      <x:c r="M1813" s="9" t="n">
        <x:v>53</x:v>
      </x:c>
      <x:c r="N1813" s="2" t="str">
        <x:v>i</x:v>
      </x:c>
      <x:c r="O1813" s="2" t="n">
        <x:v>0</x:v>
      </x:c>
      <x:c r="P1813" s="2" t="n">
        <x:v>100</x:v>
      </x:c>
      <x:c r="Q1813" s="2" t="str">
        <x:v>Baseline PO cost</x:v>
      </x:c>
      <x:c r="R1813" s="2" t="str">
        <x:v>Received</x:v>
      </x:c>
      <x:c r="S1813" s="12" t="n">
        <x:f>IF(AND(ISNUMBER(G1813),G1813&gt;0,G1813&lt;=Summary!$E$5,I1813&gt;0),I1813*K1813,0)</x:f>
        <x:v>5000</x:v>
      </x:c>
      <x:c r="T1813" s="12" t="n">
        <x:f>MIN(S1813,MAX(0,'Inventory detail'!E201-0))</x:f>
        <x:v>1300</x:v>
      </x:c>
      <x:c r="U1813" s="12" t="n">
        <x:f>IF(O1813=1,J1813*K1813,0)</x:f>
        <x:v>0</x:v>
      </x:c>
      <x:c r="V1813" s="13" t="str">
        <x:f>IF(O1813=0,"",IF(H1813="","",MAX(H1813,Summary!$E$5)))</x:f>
      </x:c>
      <x:c r="W1813" s="12" t="n">
        <x:f>IF(Q1813="Baseline PO cost",U1813,0)</x:f>
        <x:v>0</x:v>
      </x:c>
      <x:c r="X1813" s="12" t="n">
        <x:f>IF(Q1813="Higher PO cost",U1813,0)</x:f>
        <x:v>0</x:v>
      </x:c>
      <x:c r="Y1813" s="12" t="n">
        <x:f>IF(Q1813="Unclassified",U1813,0)</x:f>
        <x:v>0</x:v>
      </x:c>
    </x:row>
    <x:row r="1814" ht="22" customHeight="1">
      <x:c r="A1814" s="2" t="str">
        <x:v>POUC</x:v>
      </x:c>
      <x:c r="B1814" s="2" t="str">
        <x:v>60</x:v>
      </x:c>
      <x:c r="C1814" s="2" t="str">
        <x:v>MIL7</x:v>
      </x:c>
      <x:c r="D1814" s="2" t="str">
        <x:v>6102943</x:v>
      </x:c>
      <x:c r="E1814" s="2" t="str">
        <x:v>0</x:v>
      </x:c>
      <x:c r="F1814" s="2" t="str">
        <x:v>3</x:v>
      </x:c>
      <x:c r="G1814" s="10"/>
      <x:c r="H1814" s="10" t="n">
        <x:v>46332</x:v>
      </x:c>
      <x:c r="I1814" s="7" t="n">
        <x:v>10000</x:v>
      </x:c>
      <x:c r="J1814" s="7" t="n">
        <x:v>10000</x:v>
      </x:c>
      <x:c r="K1814" s="7" t="n">
        <x:v>1</x:v>
      </x:c>
      <x:c r="L1814" s="8" t="n">
        <x:v>0.71</x:v>
      </x:c>
      <x:c r="M1814" s="9" t="n">
        <x:v>0</x:v>
      </x:c>
      <x:c r="N1814" s="2" t="str">
        <x:v>a</x:v>
      </x:c>
      <x:c r="O1814" s="2" t="n">
        <x:v>1</x:v>
      </x:c>
      <x:c r="P1814" s="2" t="n">
        <x:v>100</x:v>
      </x:c>
      <x:c r="Q1814" s="2" t="str">
        <x:v>Higher PO cost</x:v>
      </x:c>
      <x:c r="R1814" s="2" t="str">
        <x:v>Incoming active PO</x:v>
      </x:c>
      <x:c r="S1814" s="12" t="n">
        <x:f>IF(AND(ISNUMBER(G1814),G1814&gt;0,G1814&lt;=Summary!$E$5,I1814&gt;0),I1814*K1814,0)</x:f>
        <x:v>0</x:v>
      </x:c>
      <x:c r="T1814" s="12" t="n">
        <x:f>MIN(S1814,MAX(0,'Inventory detail'!E201-SUM(S1813:S1813)))</x:f>
        <x:v>0</x:v>
      </x:c>
      <x:c r="U1814" s="12" t="n">
        <x:f>IF(O1814=1,J1814*K1814,0)</x:f>
        <x:v>10000</x:v>
      </x:c>
      <x:c r="V1814" s="13" t="n">
        <x:f>IF(O1814=0,"",IF(H1814="","",MAX(H1814,Summary!$E$5)))</x:f>
        <x:v>46332</x:v>
      </x:c>
      <x:c r="W1814" s="12" t="n">
        <x:f>IF(Q1814="Baseline PO cost",U1814,0)</x:f>
        <x:v>0</x:v>
      </x:c>
      <x:c r="X1814" s="12" t="n">
        <x:f>IF(Q1814="Higher PO cost",U1814,0)</x:f>
        <x:v>10000</x:v>
      </x:c>
      <x:c r="Y1814" s="12" t="n">
        <x:f>IF(Q1814="Unclassified",U1814,0)</x:f>
        <x:v>0</x:v>
      </x:c>
    </x:row>
    <x:row r="1815" ht="22" customHeight="1">
      <x:c r="A1815" s="2" t="str">
        <x:v>POUC</x:v>
      </x:c>
      <x:c r="B1815" s="2" t="str">
        <x:v>60</x:v>
      </x:c>
      <x:c r="C1815" s="2" t="str">
        <x:v>MLEG3</x:v>
      </x:c>
      <x:c r="D1815" s="2" t="str">
        <x:v>6102943</x:v>
      </x:c>
      <x:c r="E1815" s="2" t="str">
        <x:v>0</x:v>
      </x:c>
      <x:c r="F1815" s="2" t="str">
        <x:v>12</x:v>
      </x:c>
      <x:c r="G1815" s="10"/>
      <x:c r="H1815" s="10" t="n">
        <x:v>46332</x:v>
      </x:c>
      <x:c r="I1815" s="7" t="n">
        <x:v>2000</x:v>
      </x:c>
      <x:c r="J1815" s="7" t="n">
        <x:v>2000</x:v>
      </x:c>
      <x:c r="K1815" s="7" t="n">
        <x:v>1</x:v>
      </x:c>
      <x:c r="L1815" s="8" t="n">
        <x:v>9.37</x:v>
      </x:c>
      <x:c r="M1815" s="9" t="n">
        <x:v>0</x:v>
      </x:c>
      <x:c r="N1815" s="2" t="str">
        <x:v>a</x:v>
      </x:c>
      <x:c r="O1815" s="2" t="n">
        <x:v>1</x:v>
      </x:c>
      <x:c r="P1815" s="2" t="n">
        <x:v>100</x:v>
      </x:c>
      <x:c r="Q1815" s="2" t="str">
        <x:v>Higher PO cost</x:v>
      </x:c>
      <x:c r="R1815" s="2" t="str">
        <x:v>Incoming active PO</x:v>
      </x:c>
      <x:c r="S1815" s="12" t="n">
        <x:f>IF(AND(ISNUMBER(G1815),G1815&gt;0,G1815&lt;=Summary!$E$5,I1815&gt;0),I1815*K1815,0)</x:f>
        <x:v>0</x:v>
      </x:c>
      <x:c r="T1815" s="12" t="n">
        <x:f>MIN(S1815,MAX(0,'Inventory detail'!E1070-0))</x:f>
        <x:v>0</x:v>
      </x:c>
      <x:c r="U1815" s="12" t="n">
        <x:f>IF(O1815=1,J1815*K1815,0)</x:f>
        <x:v>2000</x:v>
      </x:c>
      <x:c r="V1815" s="13" t="n">
        <x:f>IF(O1815=0,"",IF(H1815="","",MAX(H1815,Summary!$E$5)))</x:f>
        <x:v>46332</x:v>
      </x:c>
      <x:c r="W1815" s="12" t="n">
        <x:f>IF(Q1815="Baseline PO cost",U1815,0)</x:f>
        <x:v>0</x:v>
      </x:c>
      <x:c r="X1815" s="12" t="n">
        <x:f>IF(Q1815="Higher PO cost",U1815,0)</x:f>
        <x:v>2000</x:v>
      </x:c>
      <x:c r="Y1815" s="12" t="n">
        <x:f>IF(Q1815="Unclassified",U1815,0)</x:f>
        <x:v>0</x:v>
      </x:c>
    </x:row>
    <x:row r="1816" ht="22" customHeight="1">
      <x:c r="A1816" s="2" t="str">
        <x:v>POUC</x:v>
      </x:c>
      <x:c r="B1816" s="2" t="str">
        <x:v>60</x:v>
      </x:c>
      <x:c r="C1816" s="2" t="str">
        <x:v>MLEG5</x:v>
      </x:c>
      <x:c r="D1816" s="2" t="str">
        <x:v>6102943</x:v>
      </x:c>
      <x:c r="E1816" s="2" t="str">
        <x:v>0</x:v>
      </x:c>
      <x:c r="F1816" s="2" t="str">
        <x:v>16</x:v>
      </x:c>
      <x:c r="G1816" s="10"/>
      <x:c r="H1816" s="10" t="n">
        <x:v>46332</x:v>
      </x:c>
      <x:c r="I1816" s="7" t="n">
        <x:v>2000</x:v>
      </x:c>
      <x:c r="J1816" s="7" t="n">
        <x:v>2000</x:v>
      </x:c>
      <x:c r="K1816" s="7" t="n">
        <x:v>1</x:v>
      </x:c>
      <x:c r="L1816" s="8" t="n">
        <x:v>13.44</x:v>
      </x:c>
      <x:c r="M1816" s="9" t="n">
        <x:v>0</x:v>
      </x:c>
      <x:c r="N1816" s="2" t="str">
        <x:v>a</x:v>
      </x:c>
      <x:c r="O1816" s="2" t="n">
        <x:v>1</x:v>
      </x:c>
      <x:c r="P1816" s="2" t="n">
        <x:v>100</x:v>
      </x:c>
      <x:c r="Q1816" s="2" t="str">
        <x:v>Higher PO cost</x:v>
      </x:c>
      <x:c r="R1816" s="2" t="str">
        <x:v>Incoming active PO</x:v>
      </x:c>
      <x:c r="S1816" s="12" t="n">
        <x:f>IF(AND(ISNUMBER(G1816),G1816&gt;0,G1816&lt;=Summary!$E$5,I1816&gt;0),I1816*K1816,0)</x:f>
        <x:v>0</x:v>
      </x:c>
      <x:c r="T1816" s="12" t="n">
        <x:f>MIN(S1816,MAX(0,'Inventory detail'!E443-0))</x:f>
        <x:v>0</x:v>
      </x:c>
      <x:c r="U1816" s="12" t="n">
        <x:f>IF(O1816=1,J1816*K1816,0)</x:f>
        <x:v>2000</x:v>
      </x:c>
      <x:c r="V1816" s="13" t="n">
        <x:f>IF(O1816=0,"",IF(H1816="","",MAX(H1816,Summary!$E$5)))</x:f>
        <x:v>46332</x:v>
      </x:c>
      <x:c r="W1816" s="12" t="n">
        <x:f>IF(Q1816="Baseline PO cost",U1816,0)</x:f>
        <x:v>0</x:v>
      </x:c>
      <x:c r="X1816" s="12" t="n">
        <x:f>IF(Q1816="Higher PO cost",U1816,0)</x:f>
        <x:v>2000</x:v>
      </x:c>
      <x:c r="Y1816" s="12" t="n">
        <x:f>IF(Q1816="Unclassified",U1816,0)</x:f>
        <x:v>0</x:v>
      </x:c>
    </x:row>
    <x:row r="1817" ht="22" customHeight="1">
      <x:c r="A1817" s="2" t="str">
        <x:v>POUC</x:v>
      </x:c>
      <x:c r="B1817" s="2" t="str">
        <x:v>60</x:v>
      </x:c>
      <x:c r="C1817" s="2" t="str">
        <x:v>MLET3</x:v>
      </x:c>
      <x:c r="D1817" s="2" t="str">
        <x:v>6102943</x:v>
      </x:c>
      <x:c r="E1817" s="2" t="str">
        <x:v>0</x:v>
      </x:c>
      <x:c r="F1817" s="2" t="str">
        <x:v>11</x:v>
      </x:c>
      <x:c r="G1817" s="10"/>
      <x:c r="H1817" s="10" t="n">
        <x:v>46332</x:v>
      </x:c>
      <x:c r="I1817" s="7" t="n">
        <x:v>3000</x:v>
      </x:c>
      <x:c r="J1817" s="7" t="n">
        <x:v>3000</x:v>
      </x:c>
      <x:c r="K1817" s="7" t="n">
        <x:v>1</x:v>
      </x:c>
      <x:c r="L1817" s="8" t="n">
        <x:v>7.44</x:v>
      </x:c>
      <x:c r="M1817" s="9" t="n">
        <x:v>0</x:v>
      </x:c>
      <x:c r="N1817" s="2" t="str">
        <x:v>a</x:v>
      </x:c>
      <x:c r="O1817" s="2" t="n">
        <x:v>1</x:v>
      </x:c>
      <x:c r="P1817" s="2" t="n">
        <x:v>100</x:v>
      </x:c>
      <x:c r="Q1817" s="2" t="str">
        <x:v>Higher PO cost</x:v>
      </x:c>
      <x:c r="R1817" s="2" t="str">
        <x:v>Incoming active PO</x:v>
      </x:c>
      <x:c r="S1817" s="12" t="n">
        <x:f>IF(AND(ISNUMBER(G1817),G1817&gt;0,G1817&lt;=Summary!$E$5,I1817&gt;0),I1817*K1817,0)</x:f>
        <x:v>0</x:v>
      </x:c>
      <x:c r="T1817" s="12" t="n">
        <x:f>MIN(S1817,MAX(0,'Inventory detail'!E1071-0))</x:f>
        <x:v>0</x:v>
      </x:c>
      <x:c r="U1817" s="12" t="n">
        <x:f>IF(O1817=1,J1817*K1817,0)</x:f>
        <x:v>3000</x:v>
      </x:c>
      <x:c r="V1817" s="13" t="n">
        <x:f>IF(O1817=0,"",IF(H1817="","",MAX(H1817,Summary!$E$5)))</x:f>
        <x:v>46332</x:v>
      </x:c>
      <x:c r="W1817" s="12" t="n">
        <x:f>IF(Q1817="Baseline PO cost",U1817,0)</x:f>
        <x:v>0</x:v>
      </x:c>
      <x:c r="X1817" s="12" t="n">
        <x:f>IF(Q1817="Higher PO cost",U1817,0)</x:f>
        <x:v>3000</x:v>
      </x:c>
      <x:c r="Y1817" s="12" t="n">
        <x:f>IF(Q1817="Unclassified",U1817,0)</x:f>
        <x:v>0</x:v>
      </x:c>
    </x:row>
    <x:row r="1818" ht="22" customHeight="1">
      <x:c r="A1818" s="2" t="str">
        <x:v>POUC</x:v>
      </x:c>
      <x:c r="B1818" s="2" t="str">
        <x:v>60</x:v>
      </x:c>
      <x:c r="C1818" s="2" t="str">
        <x:v>MLET5</x:v>
      </x:c>
      <x:c r="D1818" s="2" t="str">
        <x:v>6102906</x:v>
      </x:c>
      <x:c r="E1818" s="2" t="str">
        <x:v>0</x:v>
      </x:c>
      <x:c r="F1818" s="2" t="str">
        <x:v>15</x:v>
      </x:c>
      <x:c r="G1818" s="10" t="n">
        <x:v>46210</x:v>
      </x:c>
      <x:c r="H1818" s="10" t="n">
        <x:v>46211</x:v>
      </x:c>
      <x:c r="I1818" s="7" t="n">
        <x:v>2000</x:v>
      </x:c>
      <x:c r="J1818" s="7" t="n">
        <x:v>2000</x:v>
      </x:c>
      <x:c r="K1818" s="7" t="n">
        <x:v>1</x:v>
      </x:c>
      <x:c r="L1818" s="8" t="n">
        <x:v>9.51</x:v>
      </x:c>
      <x:c r="M1818" s="9" t="n">
        <x:v>322.6</x:v>
      </x:c>
      <x:c r="N1818" s="2" t="str">
        <x:v>i</x:v>
      </x:c>
      <x:c r="O1818" s="2" t="n">
        <x:v>0</x:v>
      </x:c>
      <x:c r="P1818" s="2" t="n">
        <x:v>100</x:v>
      </x:c>
      <x:c r="Q1818" s="2" t="str">
        <x:v>Baseline PO cost</x:v>
      </x:c>
      <x:c r="R1818" s="2" t="str">
        <x:v>Received</x:v>
      </x:c>
      <x:c r="S1818" s="12" t="n">
        <x:f>IF(AND(ISNUMBER(G1818),G1818&gt;0,G1818&lt;=Summary!$E$5,I1818&gt;0),I1818*K1818,0)</x:f>
        <x:v>2000</x:v>
      </x:c>
      <x:c r="T1818" s="12" t="n">
        <x:f>MIN(S1818,MAX(0,'Inventory detail'!E331-0))</x:f>
        <x:v>0</x:v>
      </x:c>
      <x:c r="U1818" s="12" t="n">
        <x:f>IF(O1818=1,J1818*K1818,0)</x:f>
        <x:v>0</x:v>
      </x:c>
      <x:c r="V1818" s="13" t="str">
        <x:f>IF(O1818=0,"",IF(H1818="","",MAX(H1818,Summary!$E$5)))</x:f>
      </x:c>
      <x:c r="W1818" s="12" t="n">
        <x:f>IF(Q1818="Baseline PO cost",U1818,0)</x:f>
        <x:v>0</x:v>
      </x:c>
      <x:c r="X1818" s="12" t="n">
        <x:f>IF(Q1818="Higher PO cost",U1818,0)</x:f>
        <x:v>0</x:v>
      </x:c>
      <x:c r="Y1818" s="12" t="n">
        <x:f>IF(Q1818="Unclassified",U1818,0)</x:f>
        <x:v>0</x:v>
      </x:c>
    </x:row>
    <x:row r="1819" ht="22" customHeight="1">
      <x:c r="A1819" s="2" t="str">
        <x:v>POUC</x:v>
      </x:c>
      <x:c r="B1819" s="2" t="str">
        <x:v>60</x:v>
      </x:c>
      <x:c r="C1819" s="2" t="str">
        <x:v>MLET5</x:v>
      </x:c>
      <x:c r="D1819" s="2" t="str">
        <x:v>6102874</x:v>
      </x:c>
      <x:c r="E1819" s="2" t="str">
        <x:v>0</x:v>
      </x:c>
      <x:c r="F1819" s="2" t="str">
        <x:v>11</x:v>
      </x:c>
      <x:c r="G1819" s="10" t="n">
        <x:v>46080</x:v>
      </x:c>
      <x:c r="H1819" s="10" t="n">
        <x:v>46080</x:v>
      </x:c>
      <x:c r="I1819" s="7" t="n">
        <x:v>1000</x:v>
      </x:c>
      <x:c r="J1819" s="7" t="n">
        <x:v>1000</x:v>
      </x:c>
      <x:c r="K1819" s="7" t="n">
        <x:v>1</x:v>
      </x:c>
      <x:c r="L1819" s="8" t="n">
        <x:v>9.51</x:v>
      </x:c>
      <x:c r="M1819" s="9" t="n">
        <x:v>161.3</x:v>
      </x:c>
      <x:c r="N1819" s="2" t="str">
        <x:v>i</x:v>
      </x:c>
      <x:c r="O1819" s="2" t="n">
        <x:v>0</x:v>
      </x:c>
      <x:c r="P1819" s="2" t="n">
        <x:v>100</x:v>
      </x:c>
      <x:c r="Q1819" s="2" t="str">
        <x:v>Baseline PO cost</x:v>
      </x:c>
      <x:c r="R1819" s="2" t="str">
        <x:v>Received</x:v>
      </x:c>
      <x:c r="S1819" s="12" t="n">
        <x:f>IF(AND(ISNUMBER(G1819),G1819&gt;0,G1819&lt;=Summary!$E$5,I1819&gt;0),I1819*K1819,0)</x:f>
        <x:v>1000</x:v>
      </x:c>
      <x:c r="T1819" s="12" t="n">
        <x:f>MIN(S1819,MAX(0,'Inventory detail'!E331-SUM(S1818:S1818)))</x:f>
        <x:v>0</x:v>
      </x:c>
      <x:c r="U1819" s="12" t="n">
        <x:f>IF(O1819=1,J1819*K1819,0)</x:f>
        <x:v>0</x:v>
      </x:c>
      <x:c r="V1819" s="13" t="str">
        <x:f>IF(O1819=0,"",IF(H1819="","",MAX(H1819,Summary!$E$5)))</x:f>
      </x:c>
      <x:c r="W1819" s="12" t="n">
        <x:f>IF(Q1819="Baseline PO cost",U1819,0)</x:f>
        <x:v>0</x:v>
      </x:c>
      <x:c r="X1819" s="12" t="n">
        <x:f>IF(Q1819="Higher PO cost",U1819,0)</x:f>
        <x:v>0</x:v>
      </x:c>
      <x:c r="Y1819" s="12" t="n">
        <x:f>IF(Q1819="Unclassified",U1819,0)</x:f>
        <x:v>0</x:v>
      </x:c>
    </x:row>
    <x:row r="1820" ht="22" customHeight="1">
      <x:c r="A1820" s="2" t="str">
        <x:v>POUC</x:v>
      </x:c>
      <x:c r="B1820" s="2" t="str">
        <x:v>60</x:v>
      </x:c>
      <x:c r="C1820" s="2" t="str">
        <x:v>MLET5</x:v>
      </x:c>
      <x:c r="D1820" s="2" t="str">
        <x:v>6102943</x:v>
      </x:c>
      <x:c r="E1820" s="2" t="str">
        <x:v>0</x:v>
      </x:c>
      <x:c r="F1820" s="2" t="str">
        <x:v>13</x:v>
      </x:c>
      <x:c r="G1820" s="10"/>
      <x:c r="H1820" s="10" t="n">
        <x:v>46332</x:v>
      </x:c>
      <x:c r="I1820" s="7" t="n">
        <x:v>3000</x:v>
      </x:c>
      <x:c r="J1820" s="7" t="n">
        <x:v>3000</x:v>
      </x:c>
      <x:c r="K1820" s="7" t="n">
        <x:v>1</x:v>
      </x:c>
      <x:c r="L1820" s="8" t="n">
        <x:v>10.65</x:v>
      </x:c>
      <x:c r="M1820" s="9" t="n">
        <x:v>0</x:v>
      </x:c>
      <x:c r="N1820" s="2" t="str">
        <x:v>a</x:v>
      </x:c>
      <x:c r="O1820" s="2" t="n">
        <x:v>1</x:v>
      </x:c>
      <x:c r="P1820" s="2" t="n">
        <x:v>100</x:v>
      </x:c>
      <x:c r="Q1820" s="2" t="str">
        <x:v>Higher PO cost</x:v>
      </x:c>
      <x:c r="R1820" s="2" t="str">
        <x:v>Incoming active PO</x:v>
      </x:c>
      <x:c r="S1820" s="12" t="n">
        <x:f>IF(AND(ISNUMBER(G1820),G1820&gt;0,G1820&lt;=Summary!$E$5,I1820&gt;0),I1820*K1820,0)</x:f>
        <x:v>0</x:v>
      </x:c>
      <x:c r="T1820" s="12" t="n">
        <x:f>MIN(S1820,MAX(0,'Inventory detail'!E331-SUM(S1818:S1819)))</x:f>
        <x:v>0</x:v>
      </x:c>
      <x:c r="U1820" s="12" t="n">
        <x:f>IF(O1820=1,J1820*K1820,0)</x:f>
        <x:v>3000</x:v>
      </x:c>
      <x:c r="V1820" s="13" t="n">
        <x:f>IF(O1820=0,"",IF(H1820="","",MAX(H1820,Summary!$E$5)))</x:f>
        <x:v>46332</x:v>
      </x:c>
      <x:c r="W1820" s="12" t="n">
        <x:f>IF(Q1820="Baseline PO cost",U1820,0)</x:f>
        <x:v>0</x:v>
      </x:c>
      <x:c r="X1820" s="12" t="n">
        <x:f>IF(Q1820="Higher PO cost",U1820,0)</x:f>
        <x:v>3000</x:v>
      </x:c>
      <x:c r="Y1820" s="12" t="n">
        <x:f>IF(Q1820="Unclassified",U1820,0)</x:f>
        <x:v>0</x:v>
      </x:c>
    </x:row>
    <x:row r="1821" ht="22" customHeight="1">
      <x:c r="A1821" s="2" t="str">
        <x:v>POUC</x:v>
      </x:c>
      <x:c r="B1821" s="2" t="str">
        <x:v>60</x:v>
      </x:c>
      <x:c r="C1821" s="2" t="str">
        <x:v>MLET5</x:v>
      </x:c>
      <x:c r="D1821" s="2" t="str">
        <x:v>6102922</x:v>
      </x:c>
      <x:c r="E1821" s="2" t="str">
        <x:v>0</x:v>
      </x:c>
      <x:c r="F1821" s="2" t="str">
        <x:v>10</x:v>
      </x:c>
      <x:c r="G1821" s="10"/>
      <x:c r="H1821" s="10" t="n">
        <x:v>46325</x:v>
      </x:c>
      <x:c r="I1821" s="7" t="n">
        <x:v>1000</x:v>
      </x:c>
      <x:c r="J1821" s="7" t="n">
        <x:v>1000</x:v>
      </x:c>
      <x:c r="K1821" s="7" t="n">
        <x:v>1</x:v>
      </x:c>
      <x:c r="L1821" s="8" t="n">
        <x:v>10.65</x:v>
      </x:c>
      <x:c r="M1821" s="9" t="n">
        <x:v>0</x:v>
      </x:c>
      <x:c r="N1821" s="2" t="str">
        <x:v>a</x:v>
      </x:c>
      <x:c r="O1821" s="2" t="n">
        <x:v>1</x:v>
      </x:c>
      <x:c r="P1821" s="2" t="n">
        <x:v>100</x:v>
      </x:c>
      <x:c r="Q1821" s="2" t="str">
        <x:v>Higher PO cost</x:v>
      </x:c>
      <x:c r="R1821" s="2" t="str">
        <x:v>Incoming active PO</x:v>
      </x:c>
      <x:c r="S1821" s="12" t="n">
        <x:f>IF(AND(ISNUMBER(G1821),G1821&gt;0,G1821&lt;=Summary!$E$5,I1821&gt;0),I1821*K1821,0)</x:f>
        <x:v>0</x:v>
      </x:c>
      <x:c r="T1821" s="12" t="n">
        <x:f>MIN(S1821,MAX(0,'Inventory detail'!E331-SUM(S1818:S1820)))</x:f>
        <x:v>0</x:v>
      </x:c>
      <x:c r="U1821" s="12" t="n">
        <x:f>IF(O1821=1,J1821*K1821,0)</x:f>
        <x:v>1000</x:v>
      </x:c>
      <x:c r="V1821" s="13" t="n">
        <x:f>IF(O1821=0,"",IF(H1821="","",MAX(H1821,Summary!$E$5)))</x:f>
        <x:v>46325</x:v>
      </x:c>
      <x:c r="W1821" s="12" t="n">
        <x:f>IF(Q1821="Baseline PO cost",U1821,0)</x:f>
        <x:v>0</x:v>
      </x:c>
      <x:c r="X1821" s="12" t="n">
        <x:f>IF(Q1821="Higher PO cost",U1821,0)</x:f>
        <x:v>1000</x:v>
      </x:c>
      <x:c r="Y1821" s="12" t="n">
        <x:f>IF(Q1821="Unclassified",U1821,0)</x:f>
        <x:v>0</x:v>
      </x:c>
    </x:row>
    <x:row r="1822" ht="22" customHeight="1">
      <x:c r="A1822" s="2" t="str">
        <x:v>POUC</x:v>
      </x:c>
      <x:c r="B1822" s="2" t="str">
        <x:v>60</x:v>
      </x:c>
      <x:c r="C1822" s="2" t="str">
        <x:v>MLMEN3</x:v>
      </x:c>
      <x:c r="D1822" s="2" t="str">
        <x:v>6102943</x:v>
      </x:c>
      <x:c r="E1822" s="2" t="str">
        <x:v>0</x:v>
      </x:c>
      <x:c r="F1822" s="2" t="str">
        <x:v>19</x:v>
      </x:c>
      <x:c r="G1822" s="10"/>
      <x:c r="H1822" s="10" t="n">
        <x:v>46332</x:v>
      </x:c>
      <x:c r="I1822" s="7" t="n">
        <x:v>3000</x:v>
      </x:c>
      <x:c r="J1822" s="7" t="n">
        <x:v>3000</x:v>
      </x:c>
      <x:c r="K1822" s="7" t="n">
        <x:v>1</x:v>
      </x:c>
      <x:c r="L1822" s="8" t="n">
        <x:v>15.51</x:v>
      </x:c>
      <x:c r="M1822" s="9" t="n">
        <x:v>0</x:v>
      </x:c>
      <x:c r="N1822" s="2" t="str">
        <x:v>a</x:v>
      </x:c>
      <x:c r="O1822" s="2" t="n">
        <x:v>1</x:v>
      </x:c>
      <x:c r="P1822" s="2" t="n">
        <x:v>100</x:v>
      </x:c>
      <x:c r="Q1822" s="2" t="str">
        <x:v>Higher PO cost</x:v>
      </x:c>
      <x:c r="R1822" s="2" t="str">
        <x:v>Incoming active PO</x:v>
      </x:c>
      <x:c r="S1822" s="12" t="n">
        <x:f>IF(AND(ISNUMBER(G1822),G1822&gt;0,G1822&lt;=Summary!$E$5,I1822&gt;0),I1822*K1822,0)</x:f>
        <x:v>0</x:v>
      </x:c>
      <x:c r="T1822" s="12" t="n">
        <x:f>MIN(S1822,MAX(0,'Inventory detail'!E457-0))</x:f>
        <x:v>0</x:v>
      </x:c>
      <x:c r="U1822" s="12" t="n">
        <x:f>IF(O1822=1,J1822*K1822,0)</x:f>
        <x:v>3000</x:v>
      </x:c>
      <x:c r="V1822" s="13" t="n">
        <x:f>IF(O1822=0,"",IF(H1822="","",MAX(H1822,Summary!$E$5)))</x:f>
        <x:v>46332</x:v>
      </x:c>
      <x:c r="W1822" s="12" t="n">
        <x:f>IF(Q1822="Baseline PO cost",U1822,0)</x:f>
        <x:v>0</x:v>
      </x:c>
      <x:c r="X1822" s="12" t="n">
        <x:f>IF(Q1822="Higher PO cost",U1822,0)</x:f>
        <x:v>3000</x:v>
      </x:c>
      <x:c r="Y1822" s="12" t="n">
        <x:f>IF(Q1822="Unclassified",U1822,0)</x:f>
        <x:v>0</x:v>
      </x:c>
    </x:row>
    <x:row r="1823" ht="22" customHeight="1">
      <x:c r="A1823" s="2" t="str">
        <x:v>POUC</x:v>
      </x:c>
      <x:c r="B1823" s="2" t="str">
        <x:v>60</x:v>
      </x:c>
      <x:c r="C1823" s="2" t="str">
        <x:v>MLMEN5</x:v>
      </x:c>
      <x:c r="D1823" s="2" t="str">
        <x:v>6102874</x:v>
      </x:c>
      <x:c r="E1823" s="2" t="str">
        <x:v>0</x:v>
      </x:c>
      <x:c r="F1823" s="2" t="str">
        <x:v>20</x:v>
      </x:c>
      <x:c r="G1823" s="10" t="n">
        <x:v>46080</x:v>
      </x:c>
      <x:c r="H1823" s="10" t="n">
        <x:v>46080</x:v>
      </x:c>
      <x:c r="I1823" s="7" t="n">
        <x:v>4000</x:v>
      </x:c>
      <x:c r="J1823" s="7" t="n">
        <x:v>4000</x:v>
      </x:c>
      <x:c r="K1823" s="7" t="n">
        <x:v>1</x:v>
      </x:c>
      <x:c r="L1823" s="8" t="n">
        <x:v>19.86</x:v>
      </x:c>
      <x:c r="M1823" s="9" t="n">
        <x:v>1346.4</x:v>
      </x:c>
      <x:c r="N1823" s="2" t="str">
        <x:v>i</x:v>
      </x:c>
      <x:c r="O1823" s="2" t="n">
        <x:v>0</x:v>
      </x:c>
      <x:c r="P1823" s="2" t="n">
        <x:v>100</x:v>
      </x:c>
      <x:c r="Q1823" s="2" t="str">
        <x:v>Baseline PO cost</x:v>
      </x:c>
      <x:c r="R1823" s="2" t="str">
        <x:v>Received</x:v>
      </x:c>
      <x:c r="S1823" s="12" t="n">
        <x:f>IF(AND(ISNUMBER(G1823),G1823&gt;0,G1823&lt;=Summary!$E$5,I1823&gt;0),I1823*K1823,0)</x:f>
        <x:v>4000</x:v>
      </x:c>
      <x:c r="T1823" s="12" t="n">
        <x:f>MIN(S1823,MAX(0,'Inventory detail'!E335-0))</x:f>
        <x:v>500</x:v>
      </x:c>
      <x:c r="U1823" s="12" t="n">
        <x:f>IF(O1823=1,J1823*K1823,0)</x:f>
        <x:v>0</x:v>
      </x:c>
      <x:c r="V1823" s="13" t="str">
        <x:f>IF(O1823=0,"",IF(H1823="","",MAX(H1823,Summary!$E$5)))</x:f>
      </x:c>
      <x:c r="W1823" s="12" t="n">
        <x:f>IF(Q1823="Baseline PO cost",U1823,0)</x:f>
        <x:v>0</x:v>
      </x:c>
      <x:c r="X1823" s="12" t="n">
        <x:f>IF(Q1823="Higher PO cost",U1823,0)</x:f>
        <x:v>0</x:v>
      </x:c>
      <x:c r="Y1823" s="12" t="n">
        <x:f>IF(Q1823="Unclassified",U1823,0)</x:f>
        <x:v>0</x:v>
      </x:c>
    </x:row>
    <x:row r="1824" ht="22" customHeight="1">
      <x:c r="A1824" s="2" t="str">
        <x:v>POUC</x:v>
      </x:c>
      <x:c r="B1824" s="2" t="str">
        <x:v>60</x:v>
      </x:c>
      <x:c r="C1824" s="2" t="str">
        <x:v>MLMEN5</x:v>
      </x:c>
      <x:c r="D1824" s="2" t="str">
        <x:v>6102943</x:v>
      </x:c>
      <x:c r="E1824" s="2" t="str">
        <x:v>0</x:v>
      </x:c>
      <x:c r="F1824" s="2" t="str">
        <x:v>22</x:v>
      </x:c>
      <x:c r="G1824" s="10"/>
      <x:c r="H1824" s="10" t="n">
        <x:v>46332</x:v>
      </x:c>
      <x:c r="I1824" s="7" t="n">
        <x:v>2000</x:v>
      </x:c>
      <x:c r="J1824" s="7" t="n">
        <x:v>2000</x:v>
      </x:c>
      <x:c r="K1824" s="7" t="n">
        <x:v>1</x:v>
      </x:c>
      <x:c r="L1824" s="8" t="n">
        <x:v>22.24</x:v>
      </x:c>
      <x:c r="M1824" s="9" t="n">
        <x:v>0</x:v>
      </x:c>
      <x:c r="N1824" s="2" t="str">
        <x:v>a</x:v>
      </x:c>
      <x:c r="O1824" s="2" t="n">
        <x:v>1</x:v>
      </x:c>
      <x:c r="P1824" s="2" t="n">
        <x:v>100</x:v>
      </x:c>
      <x:c r="Q1824" s="2" t="str">
        <x:v>Higher PO cost</x:v>
      </x:c>
      <x:c r="R1824" s="2" t="str">
        <x:v>Incoming active PO</x:v>
      </x:c>
      <x:c r="S1824" s="12" t="n">
        <x:f>IF(AND(ISNUMBER(G1824),G1824&gt;0,G1824&lt;=Summary!$E$5,I1824&gt;0),I1824*K1824,0)</x:f>
        <x:v>0</x:v>
      </x:c>
      <x:c r="T1824" s="12" t="n">
        <x:f>MIN(S1824,MAX(0,'Inventory detail'!E335-SUM(S1823:S1823)))</x:f>
        <x:v>0</x:v>
      </x:c>
      <x:c r="U1824" s="12" t="n">
        <x:f>IF(O1824=1,J1824*K1824,0)</x:f>
        <x:v>2000</x:v>
      </x:c>
      <x:c r="V1824" s="13" t="n">
        <x:f>IF(O1824=0,"",IF(H1824="","",MAX(H1824,Summary!$E$5)))</x:f>
        <x:v>46332</x:v>
      </x:c>
      <x:c r="W1824" s="12" t="n">
        <x:f>IF(Q1824="Baseline PO cost",U1824,0)</x:f>
        <x:v>0</x:v>
      </x:c>
      <x:c r="X1824" s="12" t="n">
        <x:f>IF(Q1824="Higher PO cost",U1824,0)</x:f>
        <x:v>2000</x:v>
      </x:c>
      <x:c r="Y1824" s="12" t="n">
        <x:f>IF(Q1824="Unclassified",U1824,0)</x:f>
        <x:v>0</x:v>
      </x:c>
    </x:row>
    <x:row r="1825" ht="22" customHeight="1">
      <x:c r="A1825" s="2" t="str">
        <x:v>POUC</x:v>
      </x:c>
      <x:c r="B1825" s="2" t="str">
        <x:v>60</x:v>
      </x:c>
      <x:c r="C1825" s="2" t="str">
        <x:v>PHO3</x:v>
      </x:c>
      <x:c r="D1825" s="2" t="str">
        <x:v>6102943</x:v>
      </x:c>
      <x:c r="E1825" s="2" t="str">
        <x:v>0</x:v>
      </x:c>
      <x:c r="F1825" s="2" t="str">
        <x:v>8</x:v>
      </x:c>
      <x:c r="G1825" s="10"/>
      <x:c r="H1825" s="10" t="n">
        <x:v>46332</x:v>
      </x:c>
      <x:c r="I1825" s="7" t="n">
        <x:v>2000</x:v>
      </x:c>
      <x:c r="J1825" s="7" t="n">
        <x:v>2000</x:v>
      </x:c>
      <x:c r="K1825" s="7" t="n">
        <x:v>1</x:v>
      </x:c>
      <x:c r="L1825" s="8" t="n">
        <x:v>1.51</x:v>
      </x:c>
      <x:c r="M1825" s="9" t="n">
        <x:v>0</x:v>
      </x:c>
      <x:c r="N1825" s="2" t="str">
        <x:v>a</x:v>
      </x:c>
      <x:c r="O1825" s="2" t="n">
        <x:v>1</x:v>
      </x:c>
      <x:c r="P1825" s="2" t="n">
        <x:v>100</x:v>
      </x:c>
      <x:c r="Q1825" s="2" t="str">
        <x:v>Higher PO cost</x:v>
      </x:c>
      <x:c r="R1825" s="2" t="str">
        <x:v>Incoming active PO</x:v>
      </x:c>
      <x:c r="S1825" s="12" t="n">
        <x:f>IF(AND(ISNUMBER(G1825),G1825&gt;0,G1825&lt;=Summary!$E$5,I1825&gt;0),I1825*K1825,0)</x:f>
        <x:v>0</x:v>
      </x:c>
      <x:c r="T1825" s="12" t="n">
        <x:f>MIN(S1825,MAX(0,'Inventory detail'!E444-0))</x:f>
        <x:v>0</x:v>
      </x:c>
      <x:c r="U1825" s="12" t="n">
        <x:f>IF(O1825=1,J1825*K1825,0)</x:f>
        <x:v>2000</x:v>
      </x:c>
      <x:c r="V1825" s="13" t="n">
        <x:f>IF(O1825=0,"",IF(H1825="","",MAX(H1825,Summary!$E$5)))</x:f>
        <x:v>46332</x:v>
      </x:c>
      <x:c r="W1825" s="12" t="n">
        <x:f>IF(Q1825="Baseline PO cost",U1825,0)</x:f>
        <x:v>0</x:v>
      </x:c>
      <x:c r="X1825" s="12" t="n">
        <x:f>IF(Q1825="Higher PO cost",U1825,0)</x:f>
        <x:v>2000</x:v>
      </x:c>
      <x:c r="Y1825" s="12" t="n">
        <x:f>IF(Q1825="Unclassified",U1825,0)</x:f>
        <x:v>0</x:v>
      </x:c>
    </x:row>
    <x:row r="1826" ht="22" customHeight="1">
      <x:c r="A1826" s="2" t="str">
        <x:v>POUC</x:v>
      </x:c>
      <x:c r="B1826" s="2" t="str">
        <x:v>60</x:v>
      </x:c>
      <x:c r="C1826" s="2" t="str">
        <x:v>PHO5</x:v>
      </x:c>
      <x:c r="D1826" s="2" t="str">
        <x:v>6102906</x:v>
      </x:c>
      <x:c r="E1826" s="2" t="str">
        <x:v>0</x:v>
      </x:c>
      <x:c r="F1826" s="2" t="str">
        <x:v>13</x:v>
      </x:c>
      <x:c r="G1826" s="10" t="n">
        <x:v>46210</x:v>
      </x:c>
      <x:c r="H1826" s="10" t="n">
        <x:v>46211</x:v>
      </x:c>
      <x:c r="I1826" s="7" t="n">
        <x:v>2000</x:v>
      </x:c>
      <x:c r="J1826" s="7" t="n">
        <x:v>2000</x:v>
      </x:c>
      <x:c r="K1826" s="7" t="n">
        <x:v>1</x:v>
      </x:c>
      <x:c r="L1826" s="8" t="n">
        <x:v>2.15</x:v>
      </x:c>
      <x:c r="M1826" s="9" t="n">
        <x:v>72.8</x:v>
      </x:c>
      <x:c r="N1826" s="2" t="str">
        <x:v>i</x:v>
      </x:c>
      <x:c r="O1826" s="2" t="n">
        <x:v>0</x:v>
      </x:c>
      <x:c r="P1826" s="2" t="n">
        <x:v>100</x:v>
      </x:c>
      <x:c r="Q1826" s="2" t="str">
        <x:v>Baseline PO cost</x:v>
      </x:c>
      <x:c r="R1826" s="2" t="str">
        <x:v>Received</x:v>
      </x:c>
      <x:c r="S1826" s="12" t="n">
        <x:f>IF(AND(ISNUMBER(G1826),G1826&gt;0,G1826&lt;=Summary!$E$5,I1826&gt;0),I1826*K1826,0)</x:f>
        <x:v>2000</x:v>
      </x:c>
      <x:c r="T1826" s="12" t="n">
        <x:f>MIN(S1826,MAX(0,'Inventory detail'!E249-0))</x:f>
        <x:v>0</x:v>
      </x:c>
      <x:c r="U1826" s="12" t="n">
        <x:f>IF(O1826=1,J1826*K1826,0)</x:f>
        <x:v>0</x:v>
      </x:c>
      <x:c r="V1826" s="13" t="str">
        <x:f>IF(O1826=0,"",IF(H1826="","",MAX(H1826,Summary!$E$5)))</x:f>
      </x:c>
      <x:c r="W1826" s="12" t="n">
        <x:f>IF(Q1826="Baseline PO cost",U1826,0)</x:f>
        <x:v>0</x:v>
      </x:c>
      <x:c r="X1826" s="12" t="n">
        <x:f>IF(Q1826="Higher PO cost",U1826,0)</x:f>
        <x:v>0</x:v>
      </x:c>
      <x:c r="Y1826" s="12" t="n">
        <x:f>IF(Q1826="Unclassified",U1826,0)</x:f>
        <x:v>0</x:v>
      </x:c>
    </x:row>
    <x:row r="1827" ht="22" customHeight="1">
      <x:c r="A1827" s="2" t="str">
        <x:v>POUC</x:v>
      </x:c>
      <x:c r="B1827" s="2" t="str">
        <x:v>60</x:v>
      </x:c>
      <x:c r="C1827" s="2" t="str">
        <x:v>PHO5</x:v>
      </x:c>
      <x:c r="D1827" s="2" t="str">
        <x:v>6102943</x:v>
      </x:c>
      <x:c r="E1827" s="2" t="str">
        <x:v>0</x:v>
      </x:c>
      <x:c r="F1827" s="2" t="str">
        <x:v>9</x:v>
      </x:c>
      <x:c r="G1827" s="10"/>
      <x:c r="H1827" s="10" t="n">
        <x:v>46332</x:v>
      </x:c>
      <x:c r="I1827" s="7" t="n">
        <x:v>4000</x:v>
      </x:c>
      <x:c r="J1827" s="7" t="n">
        <x:v>4000</x:v>
      </x:c>
      <x:c r="K1827" s="7" t="n">
        <x:v>1</x:v>
      </x:c>
      <x:c r="L1827" s="8" t="n">
        <x:v>2.41</x:v>
      </x:c>
      <x:c r="M1827" s="9" t="n">
        <x:v>0</x:v>
      </x:c>
      <x:c r="N1827" s="2" t="str">
        <x:v>a</x:v>
      </x:c>
      <x:c r="O1827" s="2" t="n">
        <x:v>1</x:v>
      </x:c>
      <x:c r="P1827" s="2" t="n">
        <x:v>100</x:v>
      </x:c>
      <x:c r="Q1827" s="2" t="str">
        <x:v>Higher PO cost</x:v>
      </x:c>
      <x:c r="R1827" s="2" t="str">
        <x:v>Incoming active PO</x:v>
      </x:c>
      <x:c r="S1827" s="12" t="n">
        <x:f>IF(AND(ISNUMBER(G1827),G1827&gt;0,G1827&lt;=Summary!$E$5,I1827&gt;0),I1827*K1827,0)</x:f>
        <x:v>0</x:v>
      </x:c>
      <x:c r="T1827" s="12" t="n">
        <x:f>MIN(S1827,MAX(0,'Inventory detail'!E249-SUM(S1826:S1826)))</x:f>
        <x:v>0</x:v>
      </x:c>
      <x:c r="U1827" s="12" t="n">
        <x:f>IF(O1827=1,J1827*K1827,0)</x:f>
        <x:v>4000</x:v>
      </x:c>
      <x:c r="V1827" s="13" t="n">
        <x:f>IF(O1827=0,"",IF(H1827="","",MAX(H1827,Summary!$E$5)))</x:f>
        <x:v>46332</x:v>
      </x:c>
      <x:c r="W1827" s="12" t="n">
        <x:f>IF(Q1827="Baseline PO cost",U1827,0)</x:f>
        <x:v>0</x:v>
      </x:c>
      <x:c r="X1827" s="12" t="n">
        <x:f>IF(Q1827="Higher PO cost",U1827,0)</x:f>
        <x:v>4000</x:v>
      </x:c>
      <x:c r="Y1827" s="12" t="n">
        <x:f>IF(Q1827="Unclassified",U1827,0)</x:f>
        <x:v>0</x:v>
      </x:c>
    </x:row>
    <x:row r="1828" ht="22" customHeight="1">
      <x:c r="A1828" s="2" t="str">
        <x:v>POUC</x:v>
      </x:c>
      <x:c r="B1828" s="2" t="str">
        <x:v>60</x:v>
      </x:c>
      <x:c r="C1828" s="2" t="str">
        <x:v>PHO5</x:v>
      </x:c>
      <x:c r="D1828" s="2" t="str">
        <x:v>6102922</x:v>
      </x:c>
      <x:c r="E1828" s="2" t="str">
        <x:v>0</x:v>
      </x:c>
      <x:c r="F1828" s="2" t="str">
        <x:v>7</x:v>
      </x:c>
      <x:c r="G1828" s="10"/>
      <x:c r="H1828" s="10" t="n">
        <x:v>46325</x:v>
      </x:c>
      <x:c r="I1828" s="7" t="n">
        <x:v>4000</x:v>
      </x:c>
      <x:c r="J1828" s="7" t="n">
        <x:v>4000</x:v>
      </x:c>
      <x:c r="K1828" s="7" t="n">
        <x:v>1</x:v>
      </x:c>
      <x:c r="L1828" s="8" t="n">
        <x:v>2.41</x:v>
      </x:c>
      <x:c r="M1828" s="9" t="n">
        <x:v>0</x:v>
      </x:c>
      <x:c r="N1828" s="2" t="str">
        <x:v>a</x:v>
      </x:c>
      <x:c r="O1828" s="2" t="n">
        <x:v>1</x:v>
      </x:c>
      <x:c r="P1828" s="2" t="n">
        <x:v>100</x:v>
      </x:c>
      <x:c r="Q1828" s="2" t="str">
        <x:v>Higher PO cost</x:v>
      </x:c>
      <x:c r="R1828" s="2" t="str">
        <x:v>Incoming active PO</x:v>
      </x:c>
      <x:c r="S1828" s="12" t="n">
        <x:f>IF(AND(ISNUMBER(G1828),G1828&gt;0,G1828&lt;=Summary!$E$5,I1828&gt;0),I1828*K1828,0)</x:f>
        <x:v>0</x:v>
      </x:c>
      <x:c r="T1828" s="12" t="n">
        <x:f>MIN(S1828,MAX(0,'Inventory detail'!E249-SUM(S1826:S1827)))</x:f>
        <x:v>0</x:v>
      </x:c>
      <x:c r="U1828" s="12" t="n">
        <x:f>IF(O1828=1,J1828*K1828,0)</x:f>
        <x:v>4000</x:v>
      </x:c>
      <x:c r="V1828" s="13" t="n">
        <x:f>IF(O1828=0,"",IF(H1828="","",MAX(H1828,Summary!$E$5)))</x:f>
        <x:v>46325</x:v>
      </x:c>
      <x:c r="W1828" s="12" t="n">
        <x:f>IF(Q1828="Baseline PO cost",U1828,0)</x:f>
        <x:v>0</x:v>
      </x:c>
      <x:c r="X1828" s="12" t="n">
        <x:f>IF(Q1828="Higher PO cost",U1828,0)</x:f>
        <x:v>4000</x:v>
      </x:c>
      <x:c r="Y1828" s="12" t="n">
        <x:f>IF(Q1828="Unclassified",U1828,0)</x:f>
        <x:v>0</x:v>
      </x:c>
    </x:row>
    <x:row r="1829" ht="22" customHeight="1">
      <x:c r="A1829" s="2" t="str">
        <x:v>POUC</x:v>
      </x:c>
      <x:c r="B1829" s="2" t="str">
        <x:v>60</x:v>
      </x:c>
      <x:c r="C1829" s="2" t="str">
        <x:v>PRC5</x:v>
      </x:c>
      <x:c r="D1829" s="2" t="str">
        <x:v>6102906</x:v>
      </x:c>
      <x:c r="E1829" s="2" t="str">
        <x:v>0</x:v>
      </x:c>
      <x:c r="F1829" s="2" t="str">
        <x:v>4</x:v>
      </x:c>
      <x:c r="G1829" s="10" t="n">
        <x:v>46210</x:v>
      </x:c>
      <x:c r="H1829" s="10" t="n">
        <x:v>46211</x:v>
      </x:c>
      <x:c r="I1829" s="7" t="n">
        <x:v>125000</x:v>
      </x:c>
      <x:c r="J1829" s="7" t="n">
        <x:v>125000</x:v>
      </x:c>
      <x:c r="K1829" s="7" t="n">
        <x:v>1</x:v>
      </x:c>
      <x:c r="L1829" s="8" t="n">
        <x:v>0.58</x:v>
      </x:c>
      <x:c r="M1829" s="9" t="n">
        <x:v>1225</x:v>
      </x:c>
      <x:c r="N1829" s="2" t="str">
        <x:v>i</x:v>
      </x:c>
      <x:c r="O1829" s="2" t="n">
        <x:v>0</x:v>
      </x:c>
      <x:c r="P1829" s="2" t="n">
        <x:v>100</x:v>
      </x:c>
      <x:c r="Q1829" s="2" t="str">
        <x:v>Baseline PO cost</x:v>
      </x:c>
      <x:c r="R1829" s="2" t="str">
        <x:v>Received</x:v>
      </x:c>
      <x:c r="S1829" s="12" t="n">
        <x:f>IF(AND(ISNUMBER(G1829),G1829&gt;0,G1829&lt;=Summary!$E$5,I1829&gt;0),I1829*K1829,0)</x:f>
        <x:v>125000</x:v>
      </x:c>
      <x:c r="T1829" s="12" t="n">
        <x:f>MIN(S1829,MAX(0,'Inventory detail'!E24-0))</x:f>
        <x:v>94800</x:v>
      </x:c>
      <x:c r="U1829" s="12" t="n">
        <x:f>IF(O1829=1,J1829*K1829,0)</x:f>
        <x:v>0</x:v>
      </x:c>
      <x:c r="V1829" s="13" t="str">
        <x:f>IF(O1829=0,"",IF(H1829="","",MAX(H1829,Summary!$E$5)))</x:f>
      </x:c>
      <x:c r="W1829" s="12" t="n">
        <x:f>IF(Q1829="Baseline PO cost",U1829,0)</x:f>
        <x:v>0</x:v>
      </x:c>
      <x:c r="X1829" s="12" t="n">
        <x:f>IF(Q1829="Higher PO cost",U1829,0)</x:f>
        <x:v>0</x:v>
      </x:c>
      <x:c r="Y1829" s="12" t="n">
        <x:f>IF(Q1829="Unclassified",U1829,0)</x:f>
        <x:v>0</x:v>
      </x:c>
    </x:row>
    <x:row r="1830" ht="22" customHeight="1">
      <x:c r="A1830" s="2" t="str">
        <x:v>POUC</x:v>
      </x:c>
      <x:c r="B1830" s="2" t="str">
        <x:v>60</x:v>
      </x:c>
      <x:c r="C1830" s="2" t="str">
        <x:v>PRC5</x:v>
      </x:c>
      <x:c r="D1830" s="2" t="str">
        <x:v>6102874</x:v>
      </x:c>
      <x:c r="E1830" s="2" t="str">
        <x:v>0</x:v>
      </x:c>
      <x:c r="F1830" s="2" t="str">
        <x:v>4</x:v>
      </x:c>
      <x:c r="G1830" s="10" t="n">
        <x:v>46080</x:v>
      </x:c>
      <x:c r="H1830" s="10" t="n">
        <x:v>46080</x:v>
      </x:c>
      <x:c r="I1830" s="7" t="n">
        <x:v>300000</x:v>
      </x:c>
      <x:c r="J1830" s="7" t="n">
        <x:v>300000</x:v>
      </x:c>
      <x:c r="K1830" s="7" t="n">
        <x:v>1</x:v>
      </x:c>
      <x:c r="L1830" s="8" t="n">
        <x:v>0.58</x:v>
      </x:c>
      <x:c r="M1830" s="9" t="n">
        <x:v>2940</x:v>
      </x:c>
      <x:c r="N1830" s="2" t="str">
        <x:v>i</x:v>
      </x:c>
      <x:c r="O1830" s="2" t="n">
        <x:v>0</x:v>
      </x:c>
      <x:c r="P1830" s="2" t="n">
        <x:v>100</x:v>
      </x:c>
      <x:c r="Q1830" s="2" t="str">
        <x:v>Baseline PO cost</x:v>
      </x:c>
      <x:c r="R1830" s="2" t="str">
        <x:v>Received</x:v>
      </x:c>
      <x:c r="S1830" s="12" t="n">
        <x:f>IF(AND(ISNUMBER(G1830),G1830&gt;0,G1830&lt;=Summary!$E$5,I1830&gt;0),I1830*K1830,0)</x:f>
        <x:v>300000</x:v>
      </x:c>
      <x:c r="T1830" s="12" t="n">
        <x:f>MIN(S1830,MAX(0,'Inventory detail'!E24-SUM(S1829:S1829)))</x:f>
        <x:v>0</x:v>
      </x:c>
      <x:c r="U1830" s="12" t="n">
        <x:f>IF(O1830=1,J1830*K1830,0)</x:f>
        <x:v>0</x:v>
      </x:c>
      <x:c r="V1830" s="13" t="str">
        <x:f>IF(O1830=0,"",IF(H1830="","",MAX(H1830,Summary!$E$5)))</x:f>
      </x:c>
      <x:c r="W1830" s="12" t="n">
        <x:f>IF(Q1830="Baseline PO cost",U1830,0)</x:f>
        <x:v>0</x:v>
      </x:c>
      <x:c r="X1830" s="12" t="n">
        <x:f>IF(Q1830="Higher PO cost",U1830,0)</x:f>
        <x:v>0</x:v>
      </x:c>
      <x:c r="Y1830" s="12" t="n">
        <x:f>IF(Q1830="Unclassified",U1830,0)</x:f>
        <x:v>0</x:v>
      </x:c>
    </x:row>
    <x:row r="1831" ht="22" customHeight="1">
      <x:c r="A1831" s="2" t="str">
        <x:v>POUC</x:v>
      </x:c>
      <x:c r="B1831" s="2" t="str">
        <x:v>60</x:v>
      </x:c>
      <x:c r="C1831" s="2" t="str">
        <x:v>PRC5</x:v>
      </x:c>
      <x:c r="D1831" s="2" t="str">
        <x:v>6102943</x:v>
      </x:c>
      <x:c r="E1831" s="2" t="str">
        <x:v>0</x:v>
      </x:c>
      <x:c r="F1831" s="2" t="str">
        <x:v>2</x:v>
      </x:c>
      <x:c r="G1831" s="10"/>
      <x:c r="H1831" s="10" t="n">
        <x:v>46332</x:v>
      </x:c>
      <x:c r="I1831" s="7" t="n">
        <x:v>60000</x:v>
      </x:c>
      <x:c r="J1831" s="7" t="n">
        <x:v>60000</x:v>
      </x:c>
      <x:c r="K1831" s="7" t="n">
        <x:v>1</x:v>
      </x:c>
      <x:c r="L1831" s="8" t="n">
        <x:v>0.65</x:v>
      </x:c>
      <x:c r="M1831" s="9" t="n">
        <x:v>0</x:v>
      </x:c>
      <x:c r="N1831" s="2" t="str">
        <x:v>a</x:v>
      </x:c>
      <x:c r="O1831" s="2" t="n">
        <x:v>1</x:v>
      </x:c>
      <x:c r="P1831" s="2" t="n">
        <x:v>100</x:v>
      </x:c>
      <x:c r="Q1831" s="2" t="str">
        <x:v>Higher PO cost</x:v>
      </x:c>
      <x:c r="R1831" s="2" t="str">
        <x:v>Incoming active PO</x:v>
      </x:c>
      <x:c r="S1831" s="12" t="n">
        <x:f>IF(AND(ISNUMBER(G1831),G1831&gt;0,G1831&lt;=Summary!$E$5,I1831&gt;0),I1831*K1831,0)</x:f>
        <x:v>0</x:v>
      </x:c>
      <x:c r="T1831" s="12" t="n">
        <x:f>MIN(S1831,MAX(0,'Inventory detail'!E24-SUM(S1829:S1830)))</x:f>
        <x:v>0</x:v>
      </x:c>
      <x:c r="U1831" s="12" t="n">
        <x:f>IF(O1831=1,J1831*K1831,0)</x:f>
        <x:v>60000</x:v>
      </x:c>
      <x:c r="V1831" s="13" t="n">
        <x:f>IF(O1831=0,"",IF(H1831="","",MAX(H1831,Summary!$E$5)))</x:f>
        <x:v>46332</x:v>
      </x:c>
      <x:c r="W1831" s="12" t="n">
        <x:f>IF(Q1831="Baseline PO cost",U1831,0)</x:f>
        <x:v>0</x:v>
      </x:c>
      <x:c r="X1831" s="12" t="n">
        <x:f>IF(Q1831="Higher PO cost",U1831,0)</x:f>
        <x:v>60000</x:v>
      </x:c>
      <x:c r="Y1831" s="12" t="n">
        <x:f>IF(Q1831="Unclassified",U1831,0)</x:f>
        <x:v>0</x:v>
      </x:c>
    </x:row>
    <x:row r="1832" ht="22" customHeight="1">
      <x:c r="A1832" s="2" t="str">
        <x:v>POUC</x:v>
      </x:c>
      <x:c r="B1832" s="2" t="str">
        <x:v>60</x:v>
      </x:c>
      <x:c r="C1832" s="2" t="str">
        <x:v>RMEN10</x:v>
      </x:c>
      <x:c r="D1832" s="2" t="str">
        <x:v>6102891</x:v>
      </x:c>
      <x:c r="E1832" s="2" t="str">
        <x:v>0</x:v>
      </x:c>
      <x:c r="F1832" s="2" t="str">
        <x:v>20</x:v>
      </x:c>
      <x:c r="G1832" s="10" t="n">
        <x:v>46097</x:v>
      </x:c>
      <x:c r="H1832" s="10" t="n">
        <x:v>46108</x:v>
      </x:c>
      <x:c r="I1832" s="7" t="n">
        <x:v>4000</x:v>
      </x:c>
      <x:c r="J1832" s="7" t="n">
        <x:v>4000</x:v>
      </x:c>
      <x:c r="K1832" s="7" t="n">
        <x:v>1</x:v>
      </x:c>
      <x:c r="L1832" s="8" t="n">
        <x:v>16.96</x:v>
      </x:c>
      <x:c r="M1832" s="9" t="n">
        <x:v>1150</x:v>
      </x:c>
      <x:c r="N1832" s="2" t="str">
        <x:v>i</x:v>
      </x:c>
      <x:c r="O1832" s="2" t="n">
        <x:v>0</x:v>
      </x:c>
      <x:c r="P1832" s="2" t="n">
        <x:v>100</x:v>
      </x:c>
      <x:c r="Q1832" s="2" t="str">
        <x:v>Baseline PO cost</x:v>
      </x:c>
      <x:c r="R1832" s="2" t="str">
        <x:v>Received</x:v>
      </x:c>
      <x:c r="S1832" s="12" t="n">
        <x:f>IF(AND(ISNUMBER(G1832),G1832&gt;0,G1832&lt;=Summary!$E$5,I1832&gt;0),I1832*K1832,0)</x:f>
        <x:v>4000</x:v>
      </x:c>
      <x:c r="T1832" s="12" t="n">
        <x:f>MIN(S1832,MAX(0,'Inventory detail'!E271-0))</x:f>
        <x:v>750</x:v>
      </x:c>
      <x:c r="U1832" s="12" t="n">
        <x:f>IF(O1832=1,J1832*K1832,0)</x:f>
        <x:v>0</x:v>
      </x:c>
      <x:c r="V1832" s="13" t="str">
        <x:f>IF(O1832=0,"",IF(H1832="","",MAX(H1832,Summary!$E$5)))</x:f>
      </x:c>
      <x:c r="W1832" s="12" t="n">
        <x:f>IF(Q1832="Baseline PO cost",U1832,0)</x:f>
        <x:v>0</x:v>
      </x:c>
      <x:c r="X1832" s="12" t="n">
        <x:f>IF(Q1832="Higher PO cost",U1832,0)</x:f>
        <x:v>0</x:v>
      </x:c>
      <x:c r="Y1832" s="12" t="n">
        <x:f>IF(Q1832="Unclassified",U1832,0)</x:f>
        <x:v>0</x:v>
      </x:c>
    </x:row>
    <x:row r="1833" ht="22" customHeight="1">
      <x:c r="A1833" s="2" t="str">
        <x:v>POUC</x:v>
      </x:c>
      <x:c r="B1833" s="2" t="str">
        <x:v>60</x:v>
      </x:c>
      <x:c r="C1833" s="2" t="str">
        <x:v>RMEN10</x:v>
      </x:c>
      <x:c r="D1833" s="2" t="str">
        <x:v>6102943</x:v>
      </x:c>
      <x:c r="E1833" s="2" t="str">
        <x:v>0</x:v>
      </x:c>
      <x:c r="F1833" s="2" t="str">
        <x:v>31</x:v>
      </x:c>
      <x:c r="G1833" s="10"/>
      <x:c r="H1833" s="10" t="n">
        <x:v>46332</x:v>
      </x:c>
      <x:c r="I1833" s="7" t="n">
        <x:v>1000</x:v>
      </x:c>
      <x:c r="J1833" s="7" t="n">
        <x:v>1000</x:v>
      </x:c>
      <x:c r="K1833" s="7" t="n">
        <x:v>1</x:v>
      </x:c>
      <x:c r="L1833" s="8" t="n">
        <x:v>19</x:v>
      </x:c>
      <x:c r="M1833" s="9" t="n">
        <x:v>0</x:v>
      </x:c>
      <x:c r="N1833" s="2" t="str">
        <x:v>a</x:v>
      </x:c>
      <x:c r="O1833" s="2" t="n">
        <x:v>1</x:v>
      </x:c>
      <x:c r="P1833" s="2" t="n">
        <x:v>100</x:v>
      </x:c>
      <x:c r="Q1833" s="2" t="str">
        <x:v>Higher PO cost</x:v>
      </x:c>
      <x:c r="R1833" s="2" t="str">
        <x:v>Incoming active PO</x:v>
      </x:c>
      <x:c r="S1833" s="12" t="n">
        <x:f>IF(AND(ISNUMBER(G1833),G1833&gt;0,G1833&lt;=Summary!$E$5,I1833&gt;0),I1833*K1833,0)</x:f>
        <x:v>0</x:v>
      </x:c>
      <x:c r="T1833" s="12" t="n">
        <x:f>MIN(S1833,MAX(0,'Inventory detail'!E271-SUM(S1832:S1832)))</x:f>
        <x:v>0</x:v>
      </x:c>
      <x:c r="U1833" s="12" t="n">
        <x:f>IF(O1833=1,J1833*K1833,0)</x:f>
        <x:v>1000</x:v>
      </x:c>
      <x:c r="V1833" s="13" t="n">
        <x:f>IF(O1833=0,"",IF(H1833="","",MAX(H1833,Summary!$E$5)))</x:f>
        <x:v>46332</x:v>
      </x:c>
      <x:c r="W1833" s="12" t="n">
        <x:f>IF(Q1833="Baseline PO cost",U1833,0)</x:f>
        <x:v>0</x:v>
      </x:c>
      <x:c r="X1833" s="12" t="n">
        <x:f>IF(Q1833="Higher PO cost",U1833,0)</x:f>
        <x:v>1000</x:v>
      </x:c>
      <x:c r="Y1833" s="12" t="n">
        <x:f>IF(Q1833="Unclassified",U1833,0)</x:f>
        <x:v>0</x:v>
      </x:c>
    </x:row>
    <x:row r="1834" ht="22" customHeight="1">
      <x:c r="A1834" s="2" t="str">
        <x:v>POUC</x:v>
      </x:c>
      <x:c r="B1834" s="2" t="str">
        <x:v>60</x:v>
      </x:c>
      <x:c r="C1834" s="2" t="str">
        <x:v>RMEN10</x:v>
      </x:c>
      <x:c r="D1834" s="2" t="str">
        <x:v>6102922</x:v>
      </x:c>
      <x:c r="E1834" s="2" t="str">
        <x:v>0</x:v>
      </x:c>
      <x:c r="F1834" s="2" t="str">
        <x:v>24</x:v>
      </x:c>
      <x:c r="G1834" s="10"/>
      <x:c r="H1834" s="10" t="n">
        <x:v>46325</x:v>
      </x:c>
      <x:c r="I1834" s="7" t="n">
        <x:v>3000</x:v>
      </x:c>
      <x:c r="J1834" s="7" t="n">
        <x:v>3000</x:v>
      </x:c>
      <x:c r="K1834" s="7" t="n">
        <x:v>1</x:v>
      </x:c>
      <x:c r="L1834" s="8" t="n">
        <x:v>19</x:v>
      </x:c>
      <x:c r="M1834" s="9" t="n">
        <x:v>0</x:v>
      </x:c>
      <x:c r="N1834" s="2" t="str">
        <x:v>a</x:v>
      </x:c>
      <x:c r="O1834" s="2" t="n">
        <x:v>1</x:v>
      </x:c>
      <x:c r="P1834" s="2" t="n">
        <x:v>100</x:v>
      </x:c>
      <x:c r="Q1834" s="2" t="str">
        <x:v>Higher PO cost</x:v>
      </x:c>
      <x:c r="R1834" s="2" t="str">
        <x:v>Incoming active PO</x:v>
      </x:c>
      <x:c r="S1834" s="12" t="n">
        <x:f>IF(AND(ISNUMBER(G1834),G1834&gt;0,G1834&lt;=Summary!$E$5,I1834&gt;0),I1834*K1834,0)</x:f>
        <x:v>0</x:v>
      </x:c>
      <x:c r="T1834" s="12" t="n">
        <x:f>MIN(S1834,MAX(0,'Inventory detail'!E271-SUM(S1832:S1833)))</x:f>
        <x:v>0</x:v>
      </x:c>
      <x:c r="U1834" s="12" t="n">
        <x:f>IF(O1834=1,J1834*K1834,0)</x:f>
        <x:v>3000</x:v>
      </x:c>
      <x:c r="V1834" s="13" t="n">
        <x:f>IF(O1834=0,"",IF(H1834="","",MAX(H1834,Summary!$E$5)))</x:f>
        <x:v>46325</x:v>
      </x:c>
      <x:c r="W1834" s="12" t="n">
        <x:f>IF(Q1834="Baseline PO cost",U1834,0)</x:f>
        <x:v>0</x:v>
      </x:c>
      <x:c r="X1834" s="12" t="n">
        <x:f>IF(Q1834="Higher PO cost",U1834,0)</x:f>
        <x:v>3000</x:v>
      </x:c>
      <x:c r="Y1834" s="12" t="n">
        <x:f>IF(Q1834="Unclassified",U1834,0)</x:f>
        <x:v>0</x:v>
      </x:c>
    </x:row>
    <x:row r="1835" ht="22" customHeight="1">
      <x:c r="A1835" s="2" t="str">
        <x:v>POUC</x:v>
      </x:c>
      <x:c r="B1835" s="2" t="str">
        <x:v>60</x:v>
      </x:c>
      <x:c r="C1835" s="2" t="str">
        <x:v>RMEN3</x:v>
      </x:c>
      <x:c r="D1835" s="2" t="str">
        <x:v>6102874</x:v>
      </x:c>
      <x:c r="E1835" s="2" t="str">
        <x:v>0</x:v>
      </x:c>
      <x:c r="F1835" s="2" t="str">
        <x:v>15</x:v>
      </x:c>
      <x:c r="G1835" s="10" t="n">
        <x:v>46080</x:v>
      </x:c>
      <x:c r="H1835" s="10" t="n">
        <x:v>46080</x:v>
      </x:c>
      <x:c r="I1835" s="7" t="n">
        <x:v>5000</x:v>
      </x:c>
      <x:c r="J1835" s="7" t="n">
        <x:v>5000</x:v>
      </x:c>
      <x:c r="K1835" s="7" t="n">
        <x:v>1</x:v>
      </x:c>
      <x:c r="L1835" s="8" t="n">
        <x:v>5.13</x:v>
      </x:c>
      <x:c r="M1835" s="9" t="n">
        <x:v>434.5</x:v>
      </x:c>
      <x:c r="N1835" s="2" t="str">
        <x:v>i</x:v>
      </x:c>
      <x:c r="O1835" s="2" t="n">
        <x:v>0</x:v>
      </x:c>
      <x:c r="P1835" s="2" t="n">
        <x:v>100</x:v>
      </x:c>
      <x:c r="Q1835" s="2" t="str">
        <x:v>Baseline PO cost</x:v>
      </x:c>
      <x:c r="R1835" s="2" t="str">
        <x:v>Received</x:v>
      </x:c>
      <x:c r="S1835" s="12" t="n">
        <x:f>IF(AND(ISNUMBER(G1835),G1835&gt;0,G1835&lt;=Summary!$E$5,I1835&gt;0),I1835*K1835,0)</x:f>
        <x:v>5000</x:v>
      </x:c>
      <x:c r="T1835" s="12" t="n">
        <x:f>MIN(S1835,MAX(0,'Inventory detail'!E388-0))</x:f>
        <x:v>3000</x:v>
      </x:c>
      <x:c r="U1835" s="12" t="n">
        <x:f>IF(O1835=1,J1835*K1835,0)</x:f>
        <x:v>0</x:v>
      </x:c>
      <x:c r="V1835" s="13" t="str">
        <x:f>IF(O1835=0,"",IF(H1835="","",MAX(H1835,Summary!$E$5)))</x:f>
      </x:c>
      <x:c r="W1835" s="12" t="n">
        <x:f>IF(Q1835="Baseline PO cost",U1835,0)</x:f>
        <x:v>0</x:v>
      </x:c>
      <x:c r="X1835" s="12" t="n">
        <x:f>IF(Q1835="Higher PO cost",U1835,0)</x:f>
        <x:v>0</x:v>
      </x:c>
      <x:c r="Y1835" s="12" t="n">
        <x:f>IF(Q1835="Unclassified",U1835,0)</x:f>
        <x:v>0</x:v>
      </x:c>
    </x:row>
    <x:row r="1836" ht="22" customHeight="1">
      <x:c r="A1836" s="2" t="str">
        <x:v>POUC</x:v>
      </x:c>
      <x:c r="B1836" s="2" t="str">
        <x:v>60</x:v>
      </x:c>
      <x:c r="C1836" s="2" t="str">
        <x:v>RMEN5</x:v>
      </x:c>
      <x:c r="D1836" s="2" t="str">
        <x:v>6102906</x:v>
      </x:c>
      <x:c r="E1836" s="2" t="str">
        <x:v>0</x:v>
      </x:c>
      <x:c r="F1836" s="2" t="str">
        <x:v>23</x:v>
      </x:c>
      <x:c r="G1836" s="10" t="n">
        <x:v>46210</x:v>
      </x:c>
      <x:c r="H1836" s="10" t="n">
        <x:v>46211</x:v>
      </x:c>
      <x:c r="I1836" s="7" t="n">
        <x:v>10000</x:v>
      </x:c>
      <x:c r="J1836" s="7" t="n">
        <x:v>10000</x:v>
      </x:c>
      <x:c r="K1836" s="7" t="n">
        <x:v>1</x:v>
      </x:c>
      <x:c r="L1836" s="8" t="n">
        <x:v>8.09</x:v>
      </x:c>
      <x:c r="M1836" s="9" t="n">
        <x:v>1372</x:v>
      </x:c>
      <x:c r="N1836" s="2" t="str">
        <x:v>i</x:v>
      </x:c>
      <x:c r="O1836" s="2" t="n">
        <x:v>0</x:v>
      </x:c>
      <x:c r="P1836" s="2" t="n">
        <x:v>100</x:v>
      </x:c>
      <x:c r="Q1836" s="2" t="str">
        <x:v>Baseline PO cost</x:v>
      </x:c>
      <x:c r="R1836" s="2" t="str">
        <x:v>Received</x:v>
      </x:c>
      <x:c r="S1836" s="12" t="n">
        <x:f>IF(AND(ISNUMBER(G1836),G1836&gt;0,G1836&lt;=Summary!$E$5,I1836&gt;0),I1836*K1836,0)</x:f>
        <x:v>10000</x:v>
      </x:c>
      <x:c r="T1836" s="12" t="n">
        <x:f>MIN(S1836,MAX(0,'Inventory detail'!E78-0))</x:f>
        <x:v>900</x:v>
      </x:c>
      <x:c r="U1836" s="12" t="n">
        <x:f>IF(O1836=1,J1836*K1836,0)</x:f>
        <x:v>0</x:v>
      </x:c>
      <x:c r="V1836" s="13" t="str">
        <x:f>IF(O1836=0,"",IF(H1836="","",MAX(H1836,Summary!$E$5)))</x:f>
      </x:c>
      <x:c r="W1836" s="12" t="n">
        <x:f>IF(Q1836="Baseline PO cost",U1836,0)</x:f>
        <x:v>0</x:v>
      </x:c>
      <x:c r="X1836" s="12" t="n">
        <x:f>IF(Q1836="Higher PO cost",U1836,0)</x:f>
        <x:v>0</x:v>
      </x:c>
      <x:c r="Y1836" s="12" t="n">
        <x:f>IF(Q1836="Unclassified",U1836,0)</x:f>
        <x:v>0</x:v>
      </x:c>
    </x:row>
    <x:row r="1837" ht="22" customHeight="1">
      <x:c r="A1837" s="2" t="str">
        <x:v>POUC</x:v>
      </x:c>
      <x:c r="B1837" s="2" t="str">
        <x:v>60</x:v>
      </x:c>
      <x:c r="C1837" s="2" t="str">
        <x:v>RMEN5</x:v>
      </x:c>
      <x:c r="D1837" s="2" t="str">
        <x:v>6102891</x:v>
      </x:c>
      <x:c r="E1837" s="2" t="str">
        <x:v>0</x:v>
      </x:c>
      <x:c r="F1837" s="2" t="str">
        <x:v>13</x:v>
      </x:c>
      <x:c r="G1837" s="10" t="n">
        <x:v>46097</x:v>
      </x:c>
      <x:c r="H1837" s="10" t="n">
        <x:v>46108</x:v>
      </x:c>
      <x:c r="I1837" s="7" t="n">
        <x:v>5000</x:v>
      </x:c>
      <x:c r="J1837" s="7" t="n">
        <x:v>5000</x:v>
      </x:c>
      <x:c r="K1837" s="7" t="n">
        <x:v>1</x:v>
      </x:c>
      <x:c r="L1837" s="8" t="n">
        <x:v>8.09</x:v>
      </x:c>
      <x:c r="M1837" s="9" t="n">
        <x:v>686</x:v>
      </x:c>
      <x:c r="N1837" s="2" t="str">
        <x:v>i</x:v>
      </x:c>
      <x:c r="O1837" s="2" t="n">
        <x:v>0</x:v>
      </x:c>
      <x:c r="P1837" s="2" t="n">
        <x:v>100</x:v>
      </x:c>
      <x:c r="Q1837" s="2" t="str">
        <x:v>Baseline PO cost</x:v>
      </x:c>
      <x:c r="R1837" s="2" t="str">
        <x:v>Received</x:v>
      </x:c>
      <x:c r="S1837" s="12" t="n">
        <x:f>IF(AND(ISNUMBER(G1837),G1837&gt;0,G1837&lt;=Summary!$E$5,I1837&gt;0),I1837*K1837,0)</x:f>
        <x:v>5000</x:v>
      </x:c>
      <x:c r="T1837" s="12" t="n">
        <x:f>MIN(S1837,MAX(0,'Inventory detail'!E78-SUM(S1836:S1836)))</x:f>
        <x:v>0</x:v>
      </x:c>
      <x:c r="U1837" s="12" t="n">
        <x:f>IF(O1837=1,J1837*K1837,0)</x:f>
        <x:v>0</x:v>
      </x:c>
      <x:c r="V1837" s="13" t="str">
        <x:f>IF(O1837=0,"",IF(H1837="","",MAX(H1837,Summary!$E$5)))</x:f>
      </x:c>
      <x:c r="W1837" s="12" t="n">
        <x:f>IF(Q1837="Baseline PO cost",U1837,0)</x:f>
        <x:v>0</x:v>
      </x:c>
      <x:c r="X1837" s="12" t="n">
        <x:f>IF(Q1837="Higher PO cost",U1837,0)</x:f>
        <x:v>0</x:v>
      </x:c>
      <x:c r="Y1837" s="12" t="n">
        <x:f>IF(Q1837="Unclassified",U1837,0)</x:f>
        <x:v>0</x:v>
      </x:c>
    </x:row>
    <x:row r="1838" ht="22" customHeight="1">
      <x:c r="A1838" s="2" t="str">
        <x:v>POUC</x:v>
      </x:c>
      <x:c r="B1838" s="2" t="str">
        <x:v>60</x:v>
      </x:c>
      <x:c r="C1838" s="2" t="str">
        <x:v>RMEN5</x:v>
      </x:c>
      <x:c r="D1838" s="2" t="str">
        <x:v>6102874</x:v>
      </x:c>
      <x:c r="E1838" s="2" t="str">
        <x:v>0</x:v>
      </x:c>
      <x:c r="F1838" s="2" t="str">
        <x:v>19</x:v>
      </x:c>
      <x:c r="G1838" s="10" t="n">
        <x:v>46080</x:v>
      </x:c>
      <x:c r="H1838" s="10" t="n">
        <x:v>46080</x:v>
      </x:c>
      <x:c r="I1838" s="7" t="n">
        <x:v>20000</x:v>
      </x:c>
      <x:c r="J1838" s="7" t="n">
        <x:v>20000</x:v>
      </x:c>
      <x:c r="K1838" s="7" t="n">
        <x:v>1</x:v>
      </x:c>
      <x:c r="L1838" s="8" t="n">
        <x:v>8.09</x:v>
      </x:c>
      <x:c r="M1838" s="9" t="n">
        <x:v>2744</x:v>
      </x:c>
      <x:c r="N1838" s="2" t="str">
        <x:v>i</x:v>
      </x:c>
      <x:c r="O1838" s="2" t="n">
        <x:v>0</x:v>
      </x:c>
      <x:c r="P1838" s="2" t="n">
        <x:v>100</x:v>
      </x:c>
      <x:c r="Q1838" s="2" t="str">
        <x:v>Baseline PO cost</x:v>
      </x:c>
      <x:c r="R1838" s="2" t="str">
        <x:v>Received</x:v>
      </x:c>
      <x:c r="S1838" s="12" t="n">
        <x:f>IF(AND(ISNUMBER(G1838),G1838&gt;0,G1838&lt;=Summary!$E$5,I1838&gt;0),I1838*K1838,0)</x:f>
        <x:v>20000</x:v>
      </x:c>
      <x:c r="T1838" s="12" t="n">
        <x:f>MIN(S1838,MAX(0,'Inventory detail'!E78-SUM(S1836:S1837)))</x:f>
        <x:v>0</x:v>
      </x:c>
      <x:c r="U1838" s="12" t="n">
        <x:f>IF(O1838=1,J1838*K1838,0)</x:f>
        <x:v>0</x:v>
      </x:c>
      <x:c r="V1838" s="13" t="str">
        <x:f>IF(O1838=0,"",IF(H1838="","",MAX(H1838,Summary!$E$5)))</x:f>
      </x:c>
      <x:c r="W1838" s="12" t="n">
        <x:f>IF(Q1838="Baseline PO cost",U1838,0)</x:f>
        <x:v>0</x:v>
      </x:c>
      <x:c r="X1838" s="12" t="n">
        <x:f>IF(Q1838="Higher PO cost",U1838,0)</x:f>
        <x:v>0</x:v>
      </x:c>
      <x:c r="Y1838" s="12" t="n">
        <x:f>IF(Q1838="Unclassified",U1838,0)</x:f>
        <x:v>0</x:v>
      </x:c>
    </x:row>
    <x:row r="1839" ht="22" customHeight="1">
      <x:c r="A1839" s="2" t="str">
        <x:v>POUC</x:v>
      </x:c>
      <x:c r="B1839" s="2" t="str">
        <x:v>60</x:v>
      </x:c>
      <x:c r="C1839" s="2" t="str">
        <x:v>RMEN5</x:v>
      </x:c>
      <x:c r="D1839" s="2" t="str">
        <x:v>6102943</x:v>
      </x:c>
      <x:c r="E1839" s="2" t="str">
        <x:v>0</x:v>
      </x:c>
      <x:c r="F1839" s="2" t="str">
        <x:v>21</x:v>
      </x:c>
      <x:c r="G1839" s="10"/>
      <x:c r="H1839" s="10" t="n">
        <x:v>46332</x:v>
      </x:c>
      <x:c r="I1839" s="7" t="n">
        <x:v>6000</x:v>
      </x:c>
      <x:c r="J1839" s="7" t="n">
        <x:v>6000</x:v>
      </x:c>
      <x:c r="K1839" s="7" t="n">
        <x:v>1</x:v>
      </x:c>
      <x:c r="L1839" s="8" t="n">
        <x:v>9.06</x:v>
      </x:c>
      <x:c r="M1839" s="9" t="n">
        <x:v>0</x:v>
      </x:c>
      <x:c r="N1839" s="2" t="str">
        <x:v>a</x:v>
      </x:c>
      <x:c r="O1839" s="2" t="n">
        <x:v>1</x:v>
      </x:c>
      <x:c r="P1839" s="2" t="n">
        <x:v>100</x:v>
      </x:c>
      <x:c r="Q1839" s="2" t="str">
        <x:v>Higher PO cost</x:v>
      </x:c>
      <x:c r="R1839" s="2" t="str">
        <x:v>Incoming active PO</x:v>
      </x:c>
      <x:c r="S1839" s="12" t="n">
        <x:f>IF(AND(ISNUMBER(G1839),G1839&gt;0,G1839&lt;=Summary!$E$5,I1839&gt;0),I1839*K1839,0)</x:f>
        <x:v>0</x:v>
      </x:c>
      <x:c r="T1839" s="12" t="n">
        <x:f>MIN(S1839,MAX(0,'Inventory detail'!E78-SUM(S1836:S1838)))</x:f>
        <x:v>0</x:v>
      </x:c>
      <x:c r="U1839" s="12" t="n">
        <x:f>IF(O1839=1,J1839*K1839,0)</x:f>
        <x:v>6000</x:v>
      </x:c>
      <x:c r="V1839" s="13" t="n">
        <x:f>IF(O1839=0,"",IF(H1839="","",MAX(H1839,Summary!$E$5)))</x:f>
        <x:v>46332</x:v>
      </x:c>
      <x:c r="W1839" s="12" t="n">
        <x:f>IF(Q1839="Baseline PO cost",U1839,0)</x:f>
        <x:v>0</x:v>
      </x:c>
      <x:c r="X1839" s="12" t="n">
        <x:f>IF(Q1839="Higher PO cost",U1839,0)</x:f>
        <x:v>6000</x:v>
      </x:c>
      <x:c r="Y1839" s="12" t="n">
        <x:f>IF(Q1839="Unclassified",U1839,0)</x:f>
        <x:v>0</x:v>
      </x:c>
    </x:row>
    <x:row r="1840" ht="22" customHeight="1">
      <x:c r="A1840" s="2" t="str">
        <x:v>POUC</x:v>
      </x:c>
      <x:c r="B1840" s="2" t="str">
        <x:v>60</x:v>
      </x:c>
      <x:c r="C1840" s="2" t="str">
        <x:v>RMEN5</x:v>
      </x:c>
      <x:c r="D1840" s="2" t="str">
        <x:v>6102922</x:v>
      </x:c>
      <x:c r="E1840" s="2" t="str">
        <x:v>0</x:v>
      </x:c>
      <x:c r="F1840" s="2" t="str">
        <x:v>17</x:v>
      </x:c>
      <x:c r="G1840" s="10"/>
      <x:c r="H1840" s="10" t="n">
        <x:v>46325</x:v>
      </x:c>
      <x:c r="I1840" s="7" t="n">
        <x:v>30000</x:v>
      </x:c>
      <x:c r="J1840" s="7" t="n">
        <x:v>30000</x:v>
      </x:c>
      <x:c r="K1840" s="7" t="n">
        <x:v>1</x:v>
      </x:c>
      <x:c r="L1840" s="8" t="n">
        <x:v>9.06</x:v>
      </x:c>
      <x:c r="M1840" s="9" t="n">
        <x:v>0</x:v>
      </x:c>
      <x:c r="N1840" s="2" t="str">
        <x:v>a</x:v>
      </x:c>
      <x:c r="O1840" s="2" t="n">
        <x:v>1</x:v>
      </x:c>
      <x:c r="P1840" s="2" t="n">
        <x:v>100</x:v>
      </x:c>
      <x:c r="Q1840" s="2" t="str">
        <x:v>Higher PO cost</x:v>
      </x:c>
      <x:c r="R1840" s="2" t="str">
        <x:v>Incoming active PO</x:v>
      </x:c>
      <x:c r="S1840" s="12" t="n">
        <x:f>IF(AND(ISNUMBER(G1840),G1840&gt;0,G1840&lt;=Summary!$E$5,I1840&gt;0),I1840*K1840,0)</x:f>
        <x:v>0</x:v>
      </x:c>
      <x:c r="T1840" s="12" t="n">
        <x:f>MIN(S1840,MAX(0,'Inventory detail'!E78-SUM(S1836:S1839)))</x:f>
        <x:v>0</x:v>
      </x:c>
      <x:c r="U1840" s="12" t="n">
        <x:f>IF(O1840=1,J1840*K1840,0)</x:f>
        <x:v>30000</x:v>
      </x:c>
      <x:c r="V1840" s="13" t="n">
        <x:f>IF(O1840=0,"",IF(H1840="","",MAX(H1840,Summary!$E$5)))</x:f>
        <x:v>46325</x:v>
      </x:c>
      <x:c r="W1840" s="12" t="n">
        <x:f>IF(Q1840="Baseline PO cost",U1840,0)</x:f>
        <x:v>0</x:v>
      </x:c>
      <x:c r="X1840" s="12" t="n">
        <x:f>IF(Q1840="Higher PO cost",U1840,0)</x:f>
        <x:v>30000</x:v>
      </x:c>
      <x:c r="Y1840" s="12" t="n">
        <x:f>IF(Q1840="Unclassified",U1840,0)</x:f>
        <x:v>0</x:v>
      </x:c>
    </x:row>
    <x:row r="1841" ht="22" customHeight="1">
      <x:c r="A1841" s="2" t="str">
        <x:v>POUC</x:v>
      </x:c>
      <x:c r="B1841" s="2" t="str">
        <x:v>60</x:v>
      </x:c>
      <x:c r="C1841" s="2" t="str">
        <x:v>RMEN7</x:v>
      </x:c>
      <x:c r="D1841" s="2" t="str">
        <x:v>6102906</x:v>
      </x:c>
      <x:c r="E1841" s="2" t="str">
        <x:v>0</x:v>
      </x:c>
      <x:c r="F1841" s="2" t="str">
        <x:v>28</x:v>
      </x:c>
      <x:c r="G1841" s="10" t="n">
        <x:v>46210</x:v>
      </x:c>
      <x:c r="H1841" s="10" t="n">
        <x:v>46211</x:v>
      </x:c>
      <x:c r="I1841" s="7" t="n">
        <x:v>1500</x:v>
      </x:c>
      <x:c r="J1841" s="7" t="n">
        <x:v>1500</x:v>
      </x:c>
      <x:c r="K1841" s="7" t="n">
        <x:v>1</x:v>
      </x:c>
      <x:c r="L1841" s="8" t="n">
        <x:v>11.01</x:v>
      </x:c>
      <x:c r="M1841" s="9" t="n">
        <x:v>280.05</x:v>
      </x:c>
      <x:c r="N1841" s="2" t="str">
        <x:v>i</x:v>
      </x:c>
      <x:c r="O1841" s="2" t="n">
        <x:v>0</x:v>
      </x:c>
      <x:c r="P1841" s="2" t="n">
        <x:v>100</x:v>
      </x:c>
      <x:c r="Q1841" s="2" t="str">
        <x:v>Baseline PO cost</x:v>
      </x:c>
      <x:c r="R1841" s="2" t="str">
        <x:v>Received</x:v>
      </x:c>
      <x:c r="S1841" s="12" t="n">
        <x:f>IF(AND(ISNUMBER(G1841),G1841&gt;0,G1841&lt;=Summary!$E$5,I1841&gt;0),I1841*K1841,0)</x:f>
        <x:v>1500</x:v>
      </x:c>
      <x:c r="T1841" s="12" t="n">
        <x:f>MIN(S1841,MAX(0,'Inventory detail'!E315-0))</x:f>
        <x:v>1500</x:v>
      </x:c>
      <x:c r="U1841" s="12" t="n">
        <x:f>IF(O1841=1,J1841*K1841,0)</x:f>
        <x:v>0</x:v>
      </x:c>
      <x:c r="V1841" s="13" t="str">
        <x:f>IF(O1841=0,"",IF(H1841="","",MAX(H1841,Summary!$E$5)))</x:f>
      </x:c>
      <x:c r="W1841" s="12" t="n">
        <x:f>IF(Q1841="Baseline PO cost",U1841,0)</x:f>
        <x:v>0</x:v>
      </x:c>
      <x:c r="X1841" s="12" t="n">
        <x:f>IF(Q1841="Higher PO cost",U1841,0)</x:f>
        <x:v>0</x:v>
      </x:c>
      <x:c r="Y1841" s="12" t="n">
        <x:f>IF(Q1841="Unclassified",U1841,0)</x:f>
        <x:v>0</x:v>
      </x:c>
    </x:row>
    <x:row r="1842" ht="22" customHeight="1">
      <x:c r="A1842" s="2" t="str">
        <x:v>POUC</x:v>
      </x:c>
      <x:c r="B1842" s="2" t="str">
        <x:v>60</x:v>
      </x:c>
      <x:c r="C1842" s="2" t="str">
        <x:v>RMEN7</x:v>
      </x:c>
      <x:c r="D1842" s="2" t="str">
        <x:v>6102891</x:v>
      </x:c>
      <x:c r="E1842" s="2" t="str">
        <x:v>0</x:v>
      </x:c>
      <x:c r="F1842" s="2" t="str">
        <x:v>18</x:v>
      </x:c>
      <x:c r="G1842" s="10" t="n">
        <x:v>46097</x:v>
      </x:c>
      <x:c r="H1842" s="10" t="n">
        <x:v>46108</x:v>
      </x:c>
      <x:c r="I1842" s="7" t="n">
        <x:v>2100</x:v>
      </x:c>
      <x:c r="J1842" s="7" t="n">
        <x:v>2100</x:v>
      </x:c>
      <x:c r="K1842" s="7" t="n">
        <x:v>1</x:v>
      </x:c>
      <x:c r="L1842" s="8" t="n">
        <x:v>11.01</x:v>
      </x:c>
      <x:c r="M1842" s="9" t="n">
        <x:v>392.07</x:v>
      </x:c>
      <x:c r="N1842" s="2" t="str">
        <x:v>i</x:v>
      </x:c>
      <x:c r="O1842" s="2" t="n">
        <x:v>0</x:v>
      </x:c>
      <x:c r="P1842" s="2" t="n">
        <x:v>100</x:v>
      </x:c>
      <x:c r="Q1842" s="2" t="str">
        <x:v>Baseline PO cost</x:v>
      </x:c>
      <x:c r="R1842" s="2" t="str">
        <x:v>Received</x:v>
      </x:c>
      <x:c r="S1842" s="12" t="n">
        <x:f>IF(AND(ISNUMBER(G1842),G1842&gt;0,G1842&lt;=Summary!$E$5,I1842&gt;0),I1842*K1842,0)</x:f>
        <x:v>2100</x:v>
      </x:c>
      <x:c r="T1842" s="12" t="n">
        <x:f>MIN(S1842,MAX(0,'Inventory detail'!E315-SUM(S1841:S1841)))</x:f>
        <x:v>300</x:v>
      </x:c>
      <x:c r="U1842" s="12" t="n">
        <x:f>IF(O1842=1,J1842*K1842,0)</x:f>
        <x:v>0</x:v>
      </x:c>
      <x:c r="V1842" s="13" t="str">
        <x:f>IF(O1842=0,"",IF(H1842="","",MAX(H1842,Summary!$E$5)))</x:f>
      </x:c>
      <x:c r="W1842" s="12" t="n">
        <x:f>IF(Q1842="Baseline PO cost",U1842,0)</x:f>
        <x:v>0</x:v>
      </x:c>
      <x:c r="X1842" s="12" t="n">
        <x:f>IF(Q1842="Higher PO cost",U1842,0)</x:f>
        <x:v>0</x:v>
      </x:c>
      <x:c r="Y1842" s="12" t="n">
        <x:f>IF(Q1842="Unclassified",U1842,0)</x:f>
        <x:v>0</x:v>
      </x:c>
    </x:row>
    <x:row r="1843" ht="22" customHeight="1">
      <x:c r="A1843" s="2" t="str">
        <x:v>POUC</x:v>
      </x:c>
      <x:c r="B1843" s="2" t="str">
        <x:v>60</x:v>
      </x:c>
      <x:c r="C1843" s="2" t="str">
        <x:v>RMEN7</x:v>
      </x:c>
      <x:c r="D1843" s="2" t="str">
        <x:v>6102874</x:v>
      </x:c>
      <x:c r="E1843" s="2" t="str">
        <x:v>0</x:v>
      </x:c>
      <x:c r="F1843" s="2" t="str">
        <x:v>26</x:v>
      </x:c>
      <x:c r="G1843" s="10" t="n">
        <x:v>46080</x:v>
      </x:c>
      <x:c r="H1843" s="10" t="n">
        <x:v>46080</x:v>
      </x:c>
      <x:c r="I1843" s="7" t="n">
        <x:v>1500</x:v>
      </x:c>
      <x:c r="J1843" s="7" t="n">
        <x:v>1500</x:v>
      </x:c>
      <x:c r="K1843" s="7" t="n">
        <x:v>1</x:v>
      </x:c>
      <x:c r="L1843" s="8" t="n">
        <x:v>11.01</x:v>
      </x:c>
      <x:c r="M1843" s="9" t="n">
        <x:v>280.05</x:v>
      </x:c>
      <x:c r="N1843" s="2" t="str">
        <x:v>i</x:v>
      </x:c>
      <x:c r="O1843" s="2" t="n">
        <x:v>0</x:v>
      </x:c>
      <x:c r="P1843" s="2" t="n">
        <x:v>100</x:v>
      </x:c>
      <x:c r="Q1843" s="2" t="str">
        <x:v>Baseline PO cost</x:v>
      </x:c>
      <x:c r="R1843" s="2" t="str">
        <x:v>Received</x:v>
      </x:c>
      <x:c r="S1843" s="12" t="n">
        <x:f>IF(AND(ISNUMBER(G1843),G1843&gt;0,G1843&lt;=Summary!$E$5,I1843&gt;0),I1843*K1843,0)</x:f>
        <x:v>1500</x:v>
      </x:c>
      <x:c r="T1843" s="12" t="n">
        <x:f>MIN(S1843,MAX(0,'Inventory detail'!E315-SUM(S1841:S1842)))</x:f>
        <x:v>0</x:v>
      </x:c>
      <x:c r="U1843" s="12" t="n">
        <x:f>IF(O1843=1,J1843*K1843,0)</x:f>
        <x:v>0</x:v>
      </x:c>
      <x:c r="V1843" s="13" t="str">
        <x:f>IF(O1843=0,"",IF(H1843="","",MAX(H1843,Summary!$E$5)))</x:f>
      </x:c>
      <x:c r="W1843" s="12" t="n">
        <x:f>IF(Q1843="Baseline PO cost",U1843,0)</x:f>
        <x:v>0</x:v>
      </x:c>
      <x:c r="X1843" s="12" t="n">
        <x:f>IF(Q1843="Higher PO cost",U1843,0)</x:f>
        <x:v>0</x:v>
      </x:c>
      <x:c r="Y1843" s="12" t="n">
        <x:f>IF(Q1843="Unclassified",U1843,0)</x:f>
        <x:v>0</x:v>
      </x:c>
    </x:row>
    <x:row r="1844" ht="22" customHeight="1">
      <x:c r="A1844" s="2" t="str">
        <x:v>POUC</x:v>
      </x:c>
      <x:c r="B1844" s="2" t="str">
        <x:v>60</x:v>
      </x:c>
      <x:c r="C1844" s="2" t="str">
        <x:v>RMEN7</x:v>
      </x:c>
      <x:c r="D1844" s="2" t="str">
        <x:v>6102943</x:v>
      </x:c>
      <x:c r="E1844" s="2" t="str">
        <x:v>0</x:v>
      </x:c>
      <x:c r="F1844" s="2" t="str">
        <x:v>29</x:v>
      </x:c>
      <x:c r="G1844" s="10"/>
      <x:c r="H1844" s="10" t="n">
        <x:v>46332</x:v>
      </x:c>
      <x:c r="I1844" s="7" t="n">
        <x:v>1200</x:v>
      </x:c>
      <x:c r="J1844" s="7" t="n">
        <x:v>1200</x:v>
      </x:c>
      <x:c r="K1844" s="7" t="n">
        <x:v>1</x:v>
      </x:c>
      <x:c r="L1844" s="8" t="n">
        <x:v>12.33</x:v>
      </x:c>
      <x:c r="M1844" s="9" t="n">
        <x:v>0</x:v>
      </x:c>
      <x:c r="N1844" s="2" t="str">
        <x:v>a</x:v>
      </x:c>
      <x:c r="O1844" s="2" t="n">
        <x:v>1</x:v>
      </x:c>
      <x:c r="P1844" s="2" t="n">
        <x:v>100</x:v>
      </x:c>
      <x:c r="Q1844" s="2" t="str">
        <x:v>Higher PO cost</x:v>
      </x:c>
      <x:c r="R1844" s="2" t="str">
        <x:v>Incoming active PO</x:v>
      </x:c>
      <x:c r="S1844" s="12" t="n">
        <x:f>IF(AND(ISNUMBER(G1844),G1844&gt;0,G1844&lt;=Summary!$E$5,I1844&gt;0),I1844*K1844,0)</x:f>
        <x:v>0</x:v>
      </x:c>
      <x:c r="T1844" s="12" t="n">
        <x:f>MIN(S1844,MAX(0,'Inventory detail'!E315-SUM(S1841:S1843)))</x:f>
        <x:v>0</x:v>
      </x:c>
      <x:c r="U1844" s="12" t="n">
        <x:f>IF(O1844=1,J1844*K1844,0)</x:f>
        <x:v>1200</x:v>
      </x:c>
      <x:c r="V1844" s="13" t="n">
        <x:f>IF(O1844=0,"",IF(H1844="","",MAX(H1844,Summary!$E$5)))</x:f>
        <x:v>46332</x:v>
      </x:c>
      <x:c r="W1844" s="12" t="n">
        <x:f>IF(Q1844="Baseline PO cost",U1844,0)</x:f>
        <x:v>0</x:v>
      </x:c>
      <x:c r="X1844" s="12" t="n">
        <x:f>IF(Q1844="Higher PO cost",U1844,0)</x:f>
        <x:v>1200</x:v>
      </x:c>
      <x:c r="Y1844" s="12" t="n">
        <x:f>IF(Q1844="Unclassified",U1844,0)</x:f>
        <x:v>0</x:v>
      </x:c>
    </x:row>
    <x:row r="1845" ht="22" customHeight="1">
      <x:c r="A1845" s="2" t="str">
        <x:v>POUC</x:v>
      </x:c>
      <x:c r="B1845" s="2" t="str">
        <x:v>60</x:v>
      </x:c>
      <x:c r="C1845" s="2" t="str">
        <x:v>SMEN3</x:v>
      </x:c>
      <x:c r="D1845" s="2" t="str">
        <x:v>6102906</x:v>
      </x:c>
      <x:c r="E1845" s="2" t="str">
        <x:v>0</x:v>
      </x:c>
      <x:c r="F1845" s="2" t="str">
        <x:v>19</x:v>
      </x:c>
      <x:c r="G1845" s="10" t="n">
        <x:v>46210</x:v>
      </x:c>
      <x:c r="H1845" s="10" t="n">
        <x:v>46211</x:v>
      </x:c>
      <x:c r="I1845" s="7" t="n">
        <x:v>6000</x:v>
      </x:c>
      <x:c r="J1845" s="7" t="n">
        <x:v>6000</x:v>
      </x:c>
      <x:c r="K1845" s="7" t="n">
        <x:v>1</x:v>
      </x:c>
      <x:c r="L1845" s="8" t="n">
        <x:v>4.96</x:v>
      </x:c>
      <x:c r="M1845" s="9" t="n">
        <x:v>504</x:v>
      </x:c>
      <x:c r="N1845" s="2" t="str">
        <x:v>i</x:v>
      </x:c>
      <x:c r="O1845" s="2" t="n">
        <x:v>0</x:v>
      </x:c>
      <x:c r="P1845" s="2" t="n">
        <x:v>100</x:v>
      </x:c>
      <x:c r="Q1845" s="2" t="str">
        <x:v>Baseline PO cost</x:v>
      </x:c>
      <x:c r="R1845" s="2" t="str">
        <x:v>Received</x:v>
      </x:c>
      <x:c r="S1845" s="12" t="n">
        <x:f>IF(AND(ISNUMBER(G1845),G1845&gt;0,G1845&lt;=Summary!$E$5,I1845&gt;0),I1845*K1845,0)</x:f>
        <x:v>6000</x:v>
      </x:c>
      <x:c r="T1845" s="12" t="n">
        <x:f>MIN(S1845,MAX(0,'Inventory detail'!E306-0))</x:f>
        <x:v>6000</x:v>
      </x:c>
      <x:c r="U1845" s="12" t="n">
        <x:f>IF(O1845=1,J1845*K1845,0)</x:f>
        <x:v>0</x:v>
      </x:c>
      <x:c r="V1845" s="13" t="str">
        <x:f>IF(O1845=0,"",IF(H1845="","",MAX(H1845,Summary!$E$5)))</x:f>
      </x:c>
      <x:c r="W1845" s="12" t="n">
        <x:f>IF(Q1845="Baseline PO cost",U1845,0)</x:f>
        <x:v>0</x:v>
      </x:c>
      <x:c r="X1845" s="12" t="n">
        <x:f>IF(Q1845="Higher PO cost",U1845,0)</x:f>
        <x:v>0</x:v>
      </x:c>
      <x:c r="Y1845" s="12" t="n">
        <x:f>IF(Q1845="Unclassified",U1845,0)</x:f>
        <x:v>0</x:v>
      </x:c>
    </x:row>
    <x:row r="1846" ht="22" customHeight="1">
      <x:c r="A1846" s="2" t="str">
        <x:v>POUC</x:v>
      </x:c>
      <x:c r="B1846" s="2" t="str">
        <x:v>60</x:v>
      </x:c>
      <x:c r="C1846" s="2" t="str">
        <x:v>SMEN5</x:v>
      </x:c>
      <x:c r="D1846" s="2" t="str">
        <x:v>6102906</x:v>
      </x:c>
      <x:c r="E1846" s="2" t="str">
        <x:v>0</x:v>
      </x:c>
      <x:c r="F1846" s="2" t="str">
        <x:v>22</x:v>
      </x:c>
      <x:c r="G1846" s="10" t="n">
        <x:v>46210</x:v>
      </x:c>
      <x:c r="H1846" s="10" t="n">
        <x:v>46211</x:v>
      </x:c>
      <x:c r="I1846" s="7" t="n">
        <x:v>7000</x:v>
      </x:c>
      <x:c r="J1846" s="7" t="n">
        <x:v>7000</x:v>
      </x:c>
      <x:c r="K1846" s="7" t="n">
        <x:v>1</x:v>
      </x:c>
      <x:c r="L1846" s="8" t="n">
        <x:v>7.79</x:v>
      </x:c>
      <x:c r="M1846" s="9" t="n">
        <x:v>924</x:v>
      </x:c>
      <x:c r="N1846" s="2" t="str">
        <x:v>i</x:v>
      </x:c>
      <x:c r="O1846" s="2" t="n">
        <x:v>0</x:v>
      </x:c>
      <x:c r="P1846" s="2" t="n">
        <x:v>100</x:v>
      </x:c>
      <x:c r="Q1846" s="2" t="str">
        <x:v>Baseline PO cost</x:v>
      </x:c>
      <x:c r="R1846" s="2" t="str">
        <x:v>Received</x:v>
      </x:c>
      <x:c r="S1846" s="12" t="n">
        <x:f>IF(AND(ISNUMBER(G1846),G1846&gt;0,G1846&lt;=Summary!$E$5,I1846&gt;0),I1846*K1846,0)</x:f>
        <x:v>7000</x:v>
      </x:c>
      <x:c r="T1846" s="12" t="n">
        <x:f>MIN(S1846,MAX(0,'Inventory detail'!E178-0))</x:f>
        <x:v>6200</x:v>
      </x:c>
      <x:c r="U1846" s="12" t="n">
        <x:f>IF(O1846=1,J1846*K1846,0)</x:f>
        <x:v>0</x:v>
      </x:c>
      <x:c r="V1846" s="13" t="str">
        <x:f>IF(O1846=0,"",IF(H1846="","",MAX(H1846,Summary!$E$5)))</x:f>
      </x:c>
      <x:c r="W1846" s="12" t="n">
        <x:f>IF(Q1846="Baseline PO cost",U1846,0)</x:f>
        <x:v>0</x:v>
      </x:c>
      <x:c r="X1846" s="12" t="n">
        <x:f>IF(Q1846="Higher PO cost",U1846,0)</x:f>
        <x:v>0</x:v>
      </x:c>
      <x:c r="Y1846" s="12" t="n">
        <x:f>IF(Q1846="Unclassified",U1846,0)</x:f>
        <x:v>0</x:v>
      </x:c>
    </x:row>
    <x:row r="1847" ht="22" customHeight="1">
      <x:c r="A1847" s="2" t="str">
        <x:v>POUC</x:v>
      </x:c>
      <x:c r="B1847" s="2" t="str">
        <x:v>60</x:v>
      </x:c>
      <x:c r="C1847" s="2" t="str">
        <x:v>SMEN5</x:v>
      </x:c>
      <x:c r="D1847" s="2" t="str">
        <x:v>6102891</x:v>
      </x:c>
      <x:c r="E1847" s="2" t="str">
        <x:v>0</x:v>
      </x:c>
      <x:c r="F1847" s="2" t="str">
        <x:v>12</x:v>
      </x:c>
      <x:c r="G1847" s="10" t="n">
        <x:v>46097</x:v>
      </x:c>
      <x:c r="H1847" s="10" t="n">
        <x:v>46108</x:v>
      </x:c>
      <x:c r="I1847" s="7" t="n">
        <x:v>4000</x:v>
      </x:c>
      <x:c r="J1847" s="7" t="n">
        <x:v>4000</x:v>
      </x:c>
      <x:c r="K1847" s="7" t="n">
        <x:v>1</x:v>
      </x:c>
      <x:c r="L1847" s="8" t="n">
        <x:v>7.79</x:v>
      </x:c>
      <x:c r="M1847" s="9" t="n">
        <x:v>528</x:v>
      </x:c>
      <x:c r="N1847" s="2" t="str">
        <x:v>i</x:v>
      </x:c>
      <x:c r="O1847" s="2" t="n">
        <x:v>0</x:v>
      </x:c>
      <x:c r="P1847" s="2" t="n">
        <x:v>100</x:v>
      </x:c>
      <x:c r="Q1847" s="2" t="str">
        <x:v>Baseline PO cost</x:v>
      </x:c>
      <x:c r="R1847" s="2" t="str">
        <x:v>Received</x:v>
      </x:c>
      <x:c r="S1847" s="12" t="n">
        <x:f>IF(AND(ISNUMBER(G1847),G1847&gt;0,G1847&lt;=Summary!$E$5,I1847&gt;0),I1847*K1847,0)</x:f>
        <x:v>4000</x:v>
      </x:c>
      <x:c r="T1847" s="12" t="n">
        <x:f>MIN(S1847,MAX(0,'Inventory detail'!E178-SUM(S1846:S1846)))</x:f>
        <x:v>0</x:v>
      </x:c>
      <x:c r="U1847" s="12" t="n">
        <x:f>IF(O1847=1,J1847*K1847,0)</x:f>
        <x:v>0</x:v>
      </x:c>
      <x:c r="V1847" s="13" t="str">
        <x:f>IF(O1847=0,"",IF(H1847="","",MAX(H1847,Summary!$E$5)))</x:f>
      </x:c>
      <x:c r="W1847" s="12" t="n">
        <x:f>IF(Q1847="Baseline PO cost",U1847,0)</x:f>
        <x:v>0</x:v>
      </x:c>
      <x:c r="X1847" s="12" t="n">
        <x:f>IF(Q1847="Higher PO cost",U1847,0)</x:f>
        <x:v>0</x:v>
      </x:c>
      <x:c r="Y1847" s="12" t="n">
        <x:f>IF(Q1847="Unclassified",U1847,0)</x:f>
        <x:v>0</x:v>
      </x:c>
    </x:row>
    <x:row r="1848" ht="22" customHeight="1">
      <x:c r="A1848" s="2" t="str">
        <x:v>POUC</x:v>
      </x:c>
      <x:c r="B1848" s="2" t="str">
        <x:v>60</x:v>
      </x:c>
      <x:c r="C1848" s="2" t="str">
        <x:v>SMEN5</x:v>
      </x:c>
      <x:c r="D1848" s="2" t="str">
        <x:v>6102874</x:v>
      </x:c>
      <x:c r="E1848" s="2" t="str">
        <x:v>0</x:v>
      </x:c>
      <x:c r="F1848" s="2" t="str">
        <x:v>18</x:v>
      </x:c>
      <x:c r="G1848" s="10" t="n">
        <x:v>46080</x:v>
      </x:c>
      <x:c r="H1848" s="10" t="n">
        <x:v>46080</x:v>
      </x:c>
      <x:c r="I1848" s="7" t="n">
        <x:v>4000</x:v>
      </x:c>
      <x:c r="J1848" s="7" t="n">
        <x:v>4000</x:v>
      </x:c>
      <x:c r="K1848" s="7" t="n">
        <x:v>1</x:v>
      </x:c>
      <x:c r="L1848" s="8" t="n">
        <x:v>7.79</x:v>
      </x:c>
      <x:c r="M1848" s="9" t="n">
        <x:v>528</x:v>
      </x:c>
      <x:c r="N1848" s="2" t="str">
        <x:v>i</x:v>
      </x:c>
      <x:c r="O1848" s="2" t="n">
        <x:v>0</x:v>
      </x:c>
      <x:c r="P1848" s="2" t="n">
        <x:v>100</x:v>
      </x:c>
      <x:c r="Q1848" s="2" t="str">
        <x:v>Baseline PO cost</x:v>
      </x:c>
      <x:c r="R1848" s="2" t="str">
        <x:v>Received</x:v>
      </x:c>
      <x:c r="S1848" s="12" t="n">
        <x:f>IF(AND(ISNUMBER(G1848),G1848&gt;0,G1848&lt;=Summary!$E$5,I1848&gt;0),I1848*K1848,0)</x:f>
        <x:v>4000</x:v>
      </x:c>
      <x:c r="T1848" s="12" t="n">
        <x:f>MIN(S1848,MAX(0,'Inventory detail'!E178-SUM(S1846:S1847)))</x:f>
        <x:v>0</x:v>
      </x:c>
      <x:c r="U1848" s="12" t="n">
        <x:f>IF(O1848=1,J1848*K1848,0)</x:f>
        <x:v>0</x:v>
      </x:c>
      <x:c r="V1848" s="13" t="str">
        <x:f>IF(O1848=0,"",IF(H1848="","",MAX(H1848,Summary!$E$5)))</x:f>
      </x:c>
      <x:c r="W1848" s="12" t="n">
        <x:f>IF(Q1848="Baseline PO cost",U1848,0)</x:f>
        <x:v>0</x:v>
      </x:c>
      <x:c r="X1848" s="12" t="n">
        <x:f>IF(Q1848="Higher PO cost",U1848,0)</x:f>
        <x:v>0</x:v>
      </x:c>
      <x:c r="Y1848" s="12" t="n">
        <x:f>IF(Q1848="Unclassified",U1848,0)</x:f>
        <x:v>0</x:v>
      </x:c>
    </x:row>
    <x:row r="1849" ht="22" customHeight="1">
      <x:c r="A1849" s="2" t="str">
        <x:v>POUC</x:v>
      </x:c>
      <x:c r="B1849" s="2" t="str">
        <x:v>60</x:v>
      </x:c>
      <x:c r="C1849" s="2" t="str">
        <x:v>SMEN5</x:v>
      </x:c>
      <x:c r="D1849" s="2" t="str">
        <x:v>6102943</x:v>
      </x:c>
      <x:c r="E1849" s="2" t="str">
        <x:v>0</x:v>
      </x:c>
      <x:c r="F1849" s="2" t="str">
        <x:v>20</x:v>
      </x:c>
      <x:c r="G1849" s="10"/>
      <x:c r="H1849" s="10" t="n">
        <x:v>46332</x:v>
      </x:c>
      <x:c r="I1849" s="7" t="n">
        <x:v>2000</x:v>
      </x:c>
      <x:c r="J1849" s="7" t="n">
        <x:v>2000</x:v>
      </x:c>
      <x:c r="K1849" s="7" t="n">
        <x:v>1</x:v>
      </x:c>
      <x:c r="L1849" s="8" t="n">
        <x:v>8.72</x:v>
      </x:c>
      <x:c r="M1849" s="9" t="n">
        <x:v>0</x:v>
      </x:c>
      <x:c r="N1849" s="2" t="str">
        <x:v>a</x:v>
      </x:c>
      <x:c r="O1849" s="2" t="n">
        <x:v>1</x:v>
      </x:c>
      <x:c r="P1849" s="2" t="n">
        <x:v>100</x:v>
      </x:c>
      <x:c r="Q1849" s="2" t="str">
        <x:v>Higher PO cost</x:v>
      </x:c>
      <x:c r="R1849" s="2" t="str">
        <x:v>Incoming active PO</x:v>
      </x:c>
      <x:c r="S1849" s="12" t="n">
        <x:f>IF(AND(ISNUMBER(G1849),G1849&gt;0,G1849&lt;=Summary!$E$5,I1849&gt;0),I1849*K1849,0)</x:f>
        <x:v>0</x:v>
      </x:c>
      <x:c r="T1849" s="12" t="n">
        <x:f>MIN(S1849,MAX(0,'Inventory detail'!E178-SUM(S1846:S1848)))</x:f>
        <x:v>0</x:v>
      </x:c>
      <x:c r="U1849" s="12" t="n">
        <x:f>IF(O1849=1,J1849*K1849,0)</x:f>
        <x:v>2000</x:v>
      </x:c>
      <x:c r="V1849" s="13" t="n">
        <x:f>IF(O1849=0,"",IF(H1849="","",MAX(H1849,Summary!$E$5)))</x:f>
        <x:v>46332</x:v>
      </x:c>
      <x:c r="W1849" s="12" t="n">
        <x:f>IF(Q1849="Baseline PO cost",U1849,0)</x:f>
        <x:v>0</x:v>
      </x:c>
      <x:c r="X1849" s="12" t="n">
        <x:f>IF(Q1849="Higher PO cost",U1849,0)</x:f>
        <x:v>2000</x:v>
      </x:c>
      <x:c r="Y1849" s="12" t="n">
        <x:f>IF(Q1849="Unclassified",U1849,0)</x:f>
        <x:v>0</x:v>
      </x:c>
    </x:row>
    <x:row r="1850" ht="22" customHeight="1">
      <x:c r="A1850" s="2" t="str">
        <x:v>POUC</x:v>
      </x:c>
      <x:c r="B1850" s="2" t="str">
        <x:v>60</x:v>
      </x:c>
      <x:c r="C1850" s="2" t="str">
        <x:v>SMEN5</x:v>
      </x:c>
      <x:c r="D1850" s="2" t="str">
        <x:v>6102922</x:v>
      </x:c>
      <x:c r="E1850" s="2" t="str">
        <x:v>0</x:v>
      </x:c>
      <x:c r="F1850" s="2" t="str">
        <x:v>16</x:v>
      </x:c>
      <x:c r="G1850" s="10"/>
      <x:c r="H1850" s="10" t="n">
        <x:v>46325</x:v>
      </x:c>
      <x:c r="I1850" s="7" t="n">
        <x:v>1000</x:v>
      </x:c>
      <x:c r="J1850" s="7" t="n">
        <x:v>1000</x:v>
      </x:c>
      <x:c r="K1850" s="7" t="n">
        <x:v>1</x:v>
      </x:c>
      <x:c r="L1850" s="8" t="n">
        <x:v>8.72</x:v>
      </x:c>
      <x:c r="M1850" s="9" t="n">
        <x:v>0</x:v>
      </x:c>
      <x:c r="N1850" s="2" t="str">
        <x:v>a</x:v>
      </x:c>
      <x:c r="O1850" s="2" t="n">
        <x:v>1</x:v>
      </x:c>
      <x:c r="P1850" s="2" t="n">
        <x:v>100</x:v>
      </x:c>
      <x:c r="Q1850" s="2" t="str">
        <x:v>Higher PO cost</x:v>
      </x:c>
      <x:c r="R1850" s="2" t="str">
        <x:v>Incoming active PO</x:v>
      </x:c>
      <x:c r="S1850" s="12" t="n">
        <x:f>IF(AND(ISNUMBER(G1850),G1850&gt;0,G1850&lt;=Summary!$E$5,I1850&gt;0),I1850*K1850,0)</x:f>
        <x:v>0</x:v>
      </x:c>
      <x:c r="T1850" s="12" t="n">
        <x:f>MIN(S1850,MAX(0,'Inventory detail'!E178-SUM(S1846:S1849)))</x:f>
        <x:v>0</x:v>
      </x:c>
      <x:c r="U1850" s="12" t="n">
        <x:f>IF(O1850=1,J1850*K1850,0)</x:f>
        <x:v>1000</x:v>
      </x:c>
      <x:c r="V1850" s="13" t="n">
        <x:f>IF(O1850=0,"",IF(H1850="","",MAX(H1850,Summary!$E$5)))</x:f>
        <x:v>46325</x:v>
      </x:c>
      <x:c r="W1850" s="12" t="n">
        <x:f>IF(Q1850="Baseline PO cost",U1850,0)</x:f>
        <x:v>0</x:v>
      </x:c>
      <x:c r="X1850" s="12" t="n">
        <x:f>IF(Q1850="Higher PO cost",U1850,0)</x:f>
        <x:v>1000</x:v>
      </x:c>
      <x:c r="Y1850" s="12" t="n">
        <x:f>IF(Q1850="Unclassified",U1850,0)</x:f>
        <x:v>0</x:v>
      </x:c>
    </x:row>
    <x:row r="1851" ht="22" customHeight="1">
      <x:c r="A1851" s="2" t="str">
        <x:v>POUC</x:v>
      </x:c>
      <x:c r="B1851" s="2" t="str">
        <x:v>60</x:v>
      </x:c>
      <x:c r="C1851" s="2" t="str">
        <x:v>SMEN7</x:v>
      </x:c>
      <x:c r="D1851" s="2" t="str">
        <x:v>6102906</x:v>
      </x:c>
      <x:c r="E1851" s="2" t="str">
        <x:v>0</x:v>
      </x:c>
      <x:c r="F1851" s="2" t="str">
        <x:v>27</x:v>
      </x:c>
      <x:c r="G1851" s="10" t="n">
        <x:v>46210</x:v>
      </x:c>
      <x:c r="H1851" s="10" t="n">
        <x:v>46211</x:v>
      </x:c>
      <x:c r="I1851" s="7" t="n">
        <x:v>400</x:v>
      </x:c>
      <x:c r="J1851" s="7" t="n">
        <x:v>400</x:v>
      </x:c>
      <x:c r="K1851" s="7" t="n">
        <x:v>1</x:v>
      </x:c>
      <x:c r="L1851" s="8" t="n">
        <x:v>10.64</x:v>
      </x:c>
      <x:c r="M1851" s="9" t="n">
        <x:v>72.16</x:v>
      </x:c>
      <x:c r="N1851" s="2" t="str">
        <x:v>i</x:v>
      </x:c>
      <x:c r="O1851" s="2" t="n">
        <x:v>0</x:v>
      </x:c>
      <x:c r="P1851" s="2" t="n">
        <x:v>100</x:v>
      </x:c>
      <x:c r="Q1851" s="2" t="str">
        <x:v>Baseline PO cost</x:v>
      </x:c>
      <x:c r="R1851" s="2" t="str">
        <x:v>Received</x:v>
      </x:c>
      <x:c r="S1851" s="12" t="n">
        <x:f>IF(AND(ISNUMBER(G1851),G1851&gt;0,G1851&lt;=Summary!$E$5,I1851&gt;0),I1851*K1851,0)</x:f>
        <x:v>400</x:v>
      </x:c>
      <x:c r="T1851" s="12" t="n">
        <x:f>MIN(S1851,MAX(0,'Inventory detail'!E302-0))</x:f>
        <x:v>200</x:v>
      </x:c>
      <x:c r="U1851" s="12" t="n">
        <x:f>IF(O1851=1,J1851*K1851,0)</x:f>
        <x:v>0</x:v>
      </x:c>
      <x:c r="V1851" s="13" t="str">
        <x:f>IF(O1851=0,"",IF(H1851="","",MAX(H1851,Summary!$E$5)))</x:f>
      </x:c>
      <x:c r="W1851" s="12" t="n">
        <x:f>IF(Q1851="Baseline PO cost",U1851,0)</x:f>
        <x:v>0</x:v>
      </x:c>
      <x:c r="X1851" s="12" t="n">
        <x:f>IF(Q1851="Higher PO cost",U1851,0)</x:f>
        <x:v>0</x:v>
      </x:c>
      <x:c r="Y1851" s="12" t="n">
        <x:f>IF(Q1851="Unclassified",U1851,0)</x:f>
        <x:v>0</x:v>
      </x:c>
    </x:row>
    <x:row r="1852" ht="22" customHeight="1">
      <x:c r="A1852" s="2" t="str">
        <x:v>POUC</x:v>
      </x:c>
      <x:c r="B1852" s="2" t="str">
        <x:v>60</x:v>
      </x:c>
      <x:c r="C1852" s="2" t="str">
        <x:v>SMEN7</x:v>
      </x:c>
      <x:c r="D1852" s="2" t="str">
        <x:v>6102891</x:v>
      </x:c>
      <x:c r="E1852" s="2" t="str">
        <x:v>0</x:v>
      </x:c>
      <x:c r="F1852" s="2" t="str">
        <x:v>17</x:v>
      </x:c>
      <x:c r="G1852" s="10" t="n">
        <x:v>46097</x:v>
      </x:c>
      <x:c r="H1852" s="10" t="n">
        <x:v>46108</x:v>
      </x:c>
      <x:c r="I1852" s="7" t="n">
        <x:v>1600</x:v>
      </x:c>
      <x:c r="J1852" s="7" t="n">
        <x:v>1600</x:v>
      </x:c>
      <x:c r="K1852" s="7" t="n">
        <x:v>1</x:v>
      </x:c>
      <x:c r="L1852" s="8" t="n">
        <x:v>10.64</x:v>
      </x:c>
      <x:c r="M1852" s="9" t="n">
        <x:v>288.64</x:v>
      </x:c>
      <x:c r="N1852" s="2" t="str">
        <x:v>i</x:v>
      </x:c>
      <x:c r="O1852" s="2" t="n">
        <x:v>0</x:v>
      </x:c>
      <x:c r="P1852" s="2" t="n">
        <x:v>100</x:v>
      </x:c>
      <x:c r="Q1852" s="2" t="str">
        <x:v>Baseline PO cost</x:v>
      </x:c>
      <x:c r="R1852" s="2" t="str">
        <x:v>Received</x:v>
      </x:c>
      <x:c r="S1852" s="12" t="n">
        <x:f>IF(AND(ISNUMBER(G1852),G1852&gt;0,G1852&lt;=Summary!$E$5,I1852&gt;0),I1852*K1852,0)</x:f>
        <x:v>1600</x:v>
      </x:c>
      <x:c r="T1852" s="12" t="n">
        <x:f>MIN(S1852,MAX(0,'Inventory detail'!E302-SUM(S1851:S1851)))</x:f>
        <x:v>0</x:v>
      </x:c>
      <x:c r="U1852" s="12" t="n">
        <x:f>IF(O1852=1,J1852*K1852,0)</x:f>
        <x:v>0</x:v>
      </x:c>
      <x:c r="V1852" s="13" t="str">
        <x:f>IF(O1852=0,"",IF(H1852="","",MAX(H1852,Summary!$E$5)))</x:f>
      </x:c>
      <x:c r="W1852" s="12" t="n">
        <x:f>IF(Q1852="Baseline PO cost",U1852,0)</x:f>
        <x:v>0</x:v>
      </x:c>
      <x:c r="X1852" s="12" t="n">
        <x:f>IF(Q1852="Higher PO cost",U1852,0)</x:f>
        <x:v>0</x:v>
      </x:c>
      <x:c r="Y1852" s="12" t="n">
        <x:f>IF(Q1852="Unclassified",U1852,0)</x:f>
        <x:v>0</x:v>
      </x:c>
    </x:row>
    <x:row r="1853" ht="22" customHeight="1">
      <x:c r="A1853" s="2" t="str">
        <x:v>POUC</x:v>
      </x:c>
      <x:c r="B1853" s="2" t="str">
        <x:v>60</x:v>
      </x:c>
      <x:c r="C1853" s="2" t="str">
        <x:v>SMEN7</x:v>
      </x:c>
      <x:c r="D1853" s="2" t="str">
        <x:v>6102874</x:v>
      </x:c>
      <x:c r="E1853" s="2" t="str">
        <x:v>0</x:v>
      </x:c>
      <x:c r="F1853" s="2" t="str">
        <x:v>25</x:v>
      </x:c>
      <x:c r="G1853" s="10" t="n">
        <x:v>46080</x:v>
      </x:c>
      <x:c r="H1853" s="10" t="n">
        <x:v>46080</x:v>
      </x:c>
      <x:c r="I1853" s="7" t="n">
        <x:v>1200</x:v>
      </x:c>
      <x:c r="J1853" s="7" t="n">
        <x:v>1200</x:v>
      </x:c>
      <x:c r="K1853" s="7" t="n">
        <x:v>1</x:v>
      </x:c>
      <x:c r="L1853" s="8" t="n">
        <x:v>10.64</x:v>
      </x:c>
      <x:c r="M1853" s="9" t="n">
        <x:v>216.48</x:v>
      </x:c>
      <x:c r="N1853" s="2" t="str">
        <x:v>i</x:v>
      </x:c>
      <x:c r="O1853" s="2" t="n">
        <x:v>0</x:v>
      </x:c>
      <x:c r="P1853" s="2" t="n">
        <x:v>100</x:v>
      </x:c>
      <x:c r="Q1853" s="2" t="str">
        <x:v>Baseline PO cost</x:v>
      </x:c>
      <x:c r="R1853" s="2" t="str">
        <x:v>Received</x:v>
      </x:c>
      <x:c r="S1853" s="12" t="n">
        <x:f>IF(AND(ISNUMBER(G1853),G1853&gt;0,G1853&lt;=Summary!$E$5,I1853&gt;0),I1853*K1853,0)</x:f>
        <x:v>1200</x:v>
      </x:c>
      <x:c r="T1853" s="12" t="n">
        <x:f>MIN(S1853,MAX(0,'Inventory detail'!E302-SUM(S1851:S1852)))</x:f>
        <x:v>0</x:v>
      </x:c>
      <x:c r="U1853" s="12" t="n">
        <x:f>IF(O1853=1,J1853*K1853,0)</x:f>
        <x:v>0</x:v>
      </x:c>
      <x:c r="V1853" s="13" t="str">
        <x:f>IF(O1853=0,"",IF(H1853="","",MAX(H1853,Summary!$E$5)))</x:f>
      </x:c>
      <x:c r="W1853" s="12" t="n">
        <x:f>IF(Q1853="Baseline PO cost",U1853,0)</x:f>
        <x:v>0</x:v>
      </x:c>
      <x:c r="X1853" s="12" t="n">
        <x:f>IF(Q1853="Higher PO cost",U1853,0)</x:f>
        <x:v>0</x:v>
      </x:c>
      <x:c r="Y1853" s="12" t="n">
        <x:f>IF(Q1853="Unclassified",U1853,0)</x:f>
        <x:v>0</x:v>
      </x:c>
    </x:row>
    <x:row r="1854" ht="22" customHeight="1">
      <x:c r="A1854" s="2" t="str">
        <x:v>POUC</x:v>
      </x:c>
      <x:c r="B1854" s="2" t="str">
        <x:v>60</x:v>
      </x:c>
      <x:c r="C1854" s="2" t="str">
        <x:v>SMEN7</x:v>
      </x:c>
      <x:c r="D1854" s="2" t="str">
        <x:v>6102943</x:v>
      </x:c>
      <x:c r="E1854" s="2" t="str">
        <x:v>0</x:v>
      </x:c>
      <x:c r="F1854" s="2" t="str">
        <x:v>28</x:v>
      </x:c>
      <x:c r="G1854" s="10"/>
      <x:c r="H1854" s="10" t="n">
        <x:v>46332</x:v>
      </x:c>
      <x:c r="I1854" s="7" t="n">
        <x:v>1200</x:v>
      </x:c>
      <x:c r="J1854" s="7" t="n">
        <x:v>1200</x:v>
      </x:c>
      <x:c r="K1854" s="7" t="n">
        <x:v>1</x:v>
      </x:c>
      <x:c r="L1854" s="8" t="n">
        <x:v>11.92</x:v>
      </x:c>
      <x:c r="M1854" s="9" t="n">
        <x:v>0</x:v>
      </x:c>
      <x:c r="N1854" s="2" t="str">
        <x:v>a</x:v>
      </x:c>
      <x:c r="O1854" s="2" t="n">
        <x:v>1</x:v>
      </x:c>
      <x:c r="P1854" s="2" t="n">
        <x:v>100</x:v>
      </x:c>
      <x:c r="Q1854" s="2" t="str">
        <x:v>Higher PO cost</x:v>
      </x:c>
      <x:c r="R1854" s="2" t="str">
        <x:v>Incoming active PO</x:v>
      </x:c>
      <x:c r="S1854" s="12" t="n">
        <x:f>IF(AND(ISNUMBER(G1854),G1854&gt;0,G1854&lt;=Summary!$E$5,I1854&gt;0),I1854*K1854,0)</x:f>
        <x:v>0</x:v>
      </x:c>
      <x:c r="T1854" s="12" t="n">
        <x:f>MIN(S1854,MAX(0,'Inventory detail'!E302-SUM(S1851:S1853)))</x:f>
        <x:v>0</x:v>
      </x:c>
      <x:c r="U1854" s="12" t="n">
        <x:f>IF(O1854=1,J1854*K1854,0)</x:f>
        <x:v>1200</x:v>
      </x:c>
      <x:c r="V1854" s="13" t="n">
        <x:f>IF(O1854=0,"",IF(H1854="","",MAX(H1854,Summary!$E$5)))</x:f>
        <x:v>46332</x:v>
      </x:c>
      <x:c r="W1854" s="12" t="n">
        <x:f>IF(Q1854="Baseline PO cost",U1854,0)</x:f>
        <x:v>0</x:v>
      </x:c>
      <x:c r="X1854" s="12" t="n">
        <x:f>IF(Q1854="Higher PO cost",U1854,0)</x:f>
        <x:v>1200</x:v>
      </x:c>
      <x:c r="Y1854" s="12" t="n">
        <x:f>IF(Q1854="Unclassified",U1854,0)</x:f>
        <x:v>0</x:v>
      </x:c>
    </x:row>
    <x:row r="1855" ht="22" customHeight="1">
      <x:c r="A1855" s="2" t="str">
        <x:v>POUC</x:v>
      </x:c>
      <x:c r="B1855" s="2" t="str">
        <x:v>60</x:v>
      </x:c>
      <x:c r="C1855" s="2" t="str">
        <x:v>SMEN7</x:v>
      </x:c>
      <x:c r="D1855" s="2" t="str">
        <x:v>6102922</x:v>
      </x:c>
      <x:c r="E1855" s="2" t="str">
        <x:v>0</x:v>
      </x:c>
      <x:c r="F1855" s="2" t="str">
        <x:v>22</x:v>
      </x:c>
      <x:c r="G1855" s="10"/>
      <x:c r="H1855" s="10" t="n">
        <x:v>46325</x:v>
      </x:c>
      <x:c r="I1855" s="7" t="n">
        <x:v>1600</x:v>
      </x:c>
      <x:c r="J1855" s="7" t="n">
        <x:v>1600</x:v>
      </x:c>
      <x:c r="K1855" s="7" t="n">
        <x:v>1</x:v>
      </x:c>
      <x:c r="L1855" s="8" t="n">
        <x:v>11.92</x:v>
      </x:c>
      <x:c r="M1855" s="9" t="n">
        <x:v>0</x:v>
      </x:c>
      <x:c r="N1855" s="2" t="str">
        <x:v>a</x:v>
      </x:c>
      <x:c r="O1855" s="2" t="n">
        <x:v>1</x:v>
      </x:c>
      <x:c r="P1855" s="2" t="n">
        <x:v>100</x:v>
      </x:c>
      <x:c r="Q1855" s="2" t="str">
        <x:v>Higher PO cost</x:v>
      </x:c>
      <x:c r="R1855" s="2" t="str">
        <x:v>Incoming active PO</x:v>
      </x:c>
      <x:c r="S1855" s="12" t="n">
        <x:f>IF(AND(ISNUMBER(G1855),G1855&gt;0,G1855&lt;=Summary!$E$5,I1855&gt;0),I1855*K1855,0)</x:f>
        <x:v>0</x:v>
      </x:c>
      <x:c r="T1855" s="12" t="n">
        <x:f>MIN(S1855,MAX(0,'Inventory detail'!E302-SUM(S1851:S1854)))</x:f>
        <x:v>0</x:v>
      </x:c>
      <x:c r="U1855" s="12" t="n">
        <x:f>IF(O1855=1,J1855*K1855,0)</x:f>
        <x:v>1600</x:v>
      </x:c>
      <x:c r="V1855" s="13" t="n">
        <x:f>IF(O1855=0,"",IF(H1855="","",MAX(H1855,Summary!$E$5)))</x:f>
        <x:v>46325</x:v>
      </x:c>
      <x:c r="W1855" s="12" t="n">
        <x:f>IF(Q1855="Baseline PO cost",U1855,0)</x:f>
        <x:v>0</x:v>
      </x:c>
      <x:c r="X1855" s="12" t="n">
        <x:f>IF(Q1855="Higher PO cost",U1855,0)</x:f>
        <x:v>1600</x:v>
      </x:c>
      <x:c r="Y1855" s="12" t="n">
        <x:f>IF(Q1855="Unclassified",U1855,0)</x:f>
        <x:v>0</x:v>
      </x:c>
    </x:row>
    <x:row r="1856" ht="22" customHeight="1">
      <x:c r="A1856" s="2" t="str">
        <x:v>POUC</x:v>
      </x:c>
      <x:c r="B1856" s="2" t="str">
        <x:v>60</x:v>
      </x:c>
      <x:c r="C1856" s="2" t="str">
        <x:v>XLMEN3</x:v>
      </x:c>
      <x:c r="D1856" s="2" t="str">
        <x:v>6102943</x:v>
      </x:c>
      <x:c r="E1856" s="2" t="str">
        <x:v>0</x:v>
      </x:c>
      <x:c r="F1856" s="2" t="str">
        <x:v>25</x:v>
      </x:c>
      <x:c r="G1856" s="10"/>
      <x:c r="H1856" s="10" t="n">
        <x:v>46332</x:v>
      </x:c>
      <x:c r="I1856" s="7" t="n">
        <x:v>2000</x:v>
      </x:c>
      <x:c r="J1856" s="7" t="n">
        <x:v>2000</x:v>
      </x:c>
      <x:c r="K1856" s="7" t="n">
        <x:v>1</x:v>
      </x:c>
      <x:c r="L1856" s="8" t="n">
        <x:v>6.46</x:v>
      </x:c>
      <x:c r="M1856" s="9" t="n">
        <x:v>0</x:v>
      </x:c>
      <x:c r="N1856" s="2" t="str">
        <x:v>a</x:v>
      </x:c>
      <x:c r="O1856" s="2" t="n">
        <x:v>1</x:v>
      </x:c>
      <x:c r="P1856" s="2" t="n">
        <x:v>100</x:v>
      </x:c>
      <x:c r="Q1856" s="2" t="str">
        <x:v>Higher PO cost</x:v>
      </x:c>
      <x:c r="R1856" s="2" t="str">
        <x:v>Incoming active PO</x:v>
      </x:c>
      <x:c r="S1856" s="12" t="n">
        <x:f>IF(AND(ISNUMBER(G1856),G1856&gt;0,G1856&lt;=Summary!$E$5,I1856&gt;0),I1856*K1856,0)</x:f>
        <x:v>0</x:v>
      </x:c>
      <x:c r="T1856" s="12" t="n">
        <x:f>MIN(S1856,MAX(0,'Inventory detail'!E502-0))</x:f>
        <x:v>0</x:v>
      </x:c>
      <x:c r="U1856" s="12" t="n">
        <x:f>IF(O1856=1,J1856*K1856,0)</x:f>
        <x:v>2000</x:v>
      </x:c>
      <x:c r="V1856" s="13" t="n">
        <x:f>IF(O1856=0,"",IF(H1856="","",MAX(H1856,Summary!$E$5)))</x:f>
        <x:v>46332</x:v>
      </x:c>
      <x:c r="W1856" s="12" t="n">
        <x:f>IF(Q1856="Baseline PO cost",U1856,0)</x:f>
        <x:v>0</x:v>
      </x:c>
      <x:c r="X1856" s="12" t="n">
        <x:f>IF(Q1856="Higher PO cost",U1856,0)</x:f>
        <x:v>2000</x:v>
      </x:c>
      <x:c r="Y1856" s="12" t="n">
        <x:f>IF(Q1856="Unclassified",U1856,0)</x:f>
        <x:v>0</x:v>
      </x:c>
    </x:row>
    <x:row r="1857" ht="22" customHeight="1">
      <x:c r="A1857" s="2" t="str">
        <x:v>POUC</x:v>
      </x:c>
      <x:c r="B1857" s="2" t="str">
        <x:v>60</x:v>
      </x:c>
      <x:c r="C1857" s="2" t="str">
        <x:v>XLMEN5</x:v>
      </x:c>
      <x:c r="D1857" s="2" t="str">
        <x:v>6102906</x:v>
      </x:c>
      <x:c r="E1857" s="2" t="str">
        <x:v>0</x:v>
      </x:c>
      <x:c r="F1857" s="2" t="str">
        <x:v>26</x:v>
      </x:c>
      <x:c r="G1857" s="10" t="n">
        <x:v>46210</x:v>
      </x:c>
      <x:c r="H1857" s="10" t="n">
        <x:v>46211</x:v>
      </x:c>
      <x:c r="I1857" s="7" t="n">
        <x:v>2000</x:v>
      </x:c>
      <x:c r="J1857" s="7" t="n">
        <x:v>2000</x:v>
      </x:c>
      <x:c r="K1857" s="7" t="n">
        <x:v>1</x:v>
      </x:c>
      <x:c r="L1857" s="8" t="n">
        <x:v>9.85</x:v>
      </x:c>
      <x:c r="M1857" s="9" t="n">
        <x:v>334.2</x:v>
      </x:c>
      <x:c r="N1857" s="2" t="str">
        <x:v>i</x:v>
      </x:c>
      <x:c r="O1857" s="2" t="n">
        <x:v>0</x:v>
      </x:c>
      <x:c r="P1857" s="2" t="n">
        <x:v>100</x:v>
      </x:c>
      <x:c r="Q1857" s="2" t="str">
        <x:v>Baseline PO cost</x:v>
      </x:c>
      <x:c r="R1857" s="2" t="str">
        <x:v>Received</x:v>
      </x:c>
      <x:c r="S1857" s="12" t="n">
        <x:f>IF(AND(ISNUMBER(G1857),G1857&gt;0,G1857&lt;=Summary!$E$5,I1857&gt;0),I1857*K1857,0)</x:f>
        <x:v>2000</x:v>
      </x:c>
      <x:c r="T1857" s="12" t="n">
        <x:f>MIN(S1857,MAX(0,'Inventory detail'!E244-0))</x:f>
        <x:v>0</x:v>
      </x:c>
      <x:c r="U1857" s="12" t="n">
        <x:f>IF(O1857=1,J1857*K1857,0)</x:f>
        <x:v>0</x:v>
      </x:c>
      <x:c r="V1857" s="13" t="str">
        <x:f>IF(O1857=0,"",IF(H1857="","",MAX(H1857,Summary!$E$5)))</x:f>
      </x:c>
      <x:c r="W1857" s="12" t="n">
        <x:f>IF(Q1857="Baseline PO cost",U1857,0)</x:f>
        <x:v>0</x:v>
      </x:c>
      <x:c r="X1857" s="12" t="n">
        <x:f>IF(Q1857="Higher PO cost",U1857,0)</x:f>
        <x:v>0</x:v>
      </x:c>
      <x:c r="Y1857" s="12" t="n">
        <x:f>IF(Q1857="Unclassified",U1857,0)</x:f>
        <x:v>0</x:v>
      </x:c>
    </x:row>
    <x:row r="1858" ht="22" customHeight="1">
      <x:c r="A1858" s="2" t="str">
        <x:v>POUC</x:v>
      </x:c>
      <x:c r="B1858" s="2" t="str">
        <x:v>60</x:v>
      </x:c>
      <x:c r="C1858" s="2" t="str">
        <x:v>XLMEN5</x:v>
      </x:c>
      <x:c r="D1858" s="2" t="str">
        <x:v>6102874</x:v>
      </x:c>
      <x:c r="E1858" s="2" t="str">
        <x:v>0</x:v>
      </x:c>
      <x:c r="F1858" s="2" t="str">
        <x:v>23</x:v>
      </x:c>
      <x:c r="G1858" s="10" t="n">
        <x:v>46080</x:v>
      </x:c>
      <x:c r="H1858" s="10" t="n">
        <x:v>46080</x:v>
      </x:c>
      <x:c r="I1858" s="7" t="n">
        <x:v>6000</x:v>
      </x:c>
      <x:c r="J1858" s="7" t="n">
        <x:v>6000</x:v>
      </x:c>
      <x:c r="K1858" s="7" t="n">
        <x:v>1</x:v>
      </x:c>
      <x:c r="L1858" s="8" t="n">
        <x:v>9.85</x:v>
      </x:c>
      <x:c r="M1858" s="9" t="n">
        <x:v>1002.6</x:v>
      </x:c>
      <x:c r="N1858" s="2" t="str">
        <x:v>i</x:v>
      </x:c>
      <x:c r="O1858" s="2" t="n">
        <x:v>0</x:v>
      </x:c>
      <x:c r="P1858" s="2" t="n">
        <x:v>100</x:v>
      </x:c>
      <x:c r="Q1858" s="2" t="str">
        <x:v>Baseline PO cost</x:v>
      </x:c>
      <x:c r="R1858" s="2" t="str">
        <x:v>Received</x:v>
      </x:c>
      <x:c r="S1858" s="12" t="n">
        <x:f>IF(AND(ISNUMBER(G1858),G1858&gt;0,G1858&lt;=Summary!$E$5,I1858&gt;0),I1858*K1858,0)</x:f>
        <x:v>6000</x:v>
      </x:c>
      <x:c r="T1858" s="12" t="n">
        <x:f>MIN(S1858,MAX(0,'Inventory detail'!E244-SUM(S1857:S1857)))</x:f>
        <x:v>0</x:v>
      </x:c>
      <x:c r="U1858" s="12" t="n">
        <x:f>IF(O1858=1,J1858*K1858,0)</x:f>
        <x:v>0</x:v>
      </x:c>
      <x:c r="V1858" s="13" t="str">
        <x:f>IF(O1858=0,"",IF(H1858="","",MAX(H1858,Summary!$E$5)))</x:f>
      </x:c>
      <x:c r="W1858" s="12" t="n">
        <x:f>IF(Q1858="Baseline PO cost",U1858,0)</x:f>
        <x:v>0</x:v>
      </x:c>
      <x:c r="X1858" s="12" t="n">
        <x:f>IF(Q1858="Higher PO cost",U1858,0)</x:f>
        <x:v>0</x:v>
      </x:c>
      <x:c r="Y1858" s="12" t="n">
        <x:f>IF(Q1858="Unclassified",U1858,0)</x:f>
        <x:v>0</x:v>
      </x:c>
    </x:row>
    <x:row r="1859" ht="22" customHeight="1">
      <x:c r="A1859" s="2" t="str">
        <x:v>POUC</x:v>
      </x:c>
      <x:c r="B1859" s="2" t="str">
        <x:v>60</x:v>
      </x:c>
      <x:c r="C1859" s="2" t="str">
        <x:v>XLMEN5</x:v>
      </x:c>
      <x:c r="D1859" s="2" t="str">
        <x:v>6102943</x:v>
      </x:c>
      <x:c r="E1859" s="2" t="str">
        <x:v>0</x:v>
      </x:c>
      <x:c r="F1859" s="2" t="str">
        <x:v>26</x:v>
      </x:c>
      <x:c r="G1859" s="10"/>
      <x:c r="H1859" s="10" t="n">
        <x:v>46332</x:v>
      </x:c>
      <x:c r="I1859" s="7" t="n">
        <x:v>5600</x:v>
      </x:c>
      <x:c r="J1859" s="7" t="n">
        <x:v>5600</x:v>
      </x:c>
      <x:c r="K1859" s="7" t="n">
        <x:v>1</x:v>
      </x:c>
      <x:c r="L1859" s="8" t="n">
        <x:v>11.03</x:v>
      </x:c>
      <x:c r="M1859" s="9" t="n">
        <x:v>0</x:v>
      </x:c>
      <x:c r="N1859" s="2" t="str">
        <x:v>a</x:v>
      </x:c>
      <x:c r="O1859" s="2" t="n">
        <x:v>1</x:v>
      </x:c>
      <x:c r="P1859" s="2" t="n">
        <x:v>100</x:v>
      </x:c>
      <x:c r="Q1859" s="2" t="str">
        <x:v>Higher PO cost</x:v>
      </x:c>
      <x:c r="R1859" s="2" t="str">
        <x:v>Incoming active PO</x:v>
      </x:c>
      <x:c r="S1859" s="12" t="n">
        <x:f>IF(AND(ISNUMBER(G1859),G1859&gt;0,G1859&lt;=Summary!$E$5,I1859&gt;0),I1859*K1859,0)</x:f>
        <x:v>0</x:v>
      </x:c>
      <x:c r="T1859" s="12" t="n">
        <x:f>MIN(S1859,MAX(0,'Inventory detail'!E244-SUM(S1857:S1858)))</x:f>
        <x:v>0</x:v>
      </x:c>
      <x:c r="U1859" s="12" t="n">
        <x:f>IF(O1859=1,J1859*K1859,0)</x:f>
        <x:v>5600</x:v>
      </x:c>
      <x:c r="V1859" s="13" t="n">
        <x:f>IF(O1859=0,"",IF(H1859="","",MAX(H1859,Summary!$E$5)))</x:f>
        <x:v>46332</x:v>
      </x:c>
      <x:c r="W1859" s="12" t="n">
        <x:f>IF(Q1859="Baseline PO cost",U1859,0)</x:f>
        <x:v>0</x:v>
      </x:c>
      <x:c r="X1859" s="12" t="n">
        <x:f>IF(Q1859="Higher PO cost",U1859,0)</x:f>
        <x:v>5600</x:v>
      </x:c>
      <x:c r="Y1859" s="12" t="n">
        <x:f>IF(Q1859="Unclassified",U1859,0)</x:f>
        <x:v>0</x:v>
      </x:c>
    </x:row>
    <x:row r="1860" ht="22" customHeight="1">
      <x:c r="A1860" s="2" t="str">
        <x:v>POUC</x:v>
      </x:c>
      <x:c r="B1860" s="2" t="str">
        <x:v>60</x:v>
      </x:c>
      <x:c r="C1860" s="2" t="str">
        <x:v>XLMEN5</x:v>
      </x:c>
      <x:c r="D1860" s="2" t="str">
        <x:v>6102922</x:v>
      </x:c>
      <x:c r="E1860" s="2" t="str">
        <x:v>0</x:v>
      </x:c>
      <x:c r="F1860" s="2" t="str">
        <x:v>20</x:v>
      </x:c>
      <x:c r="G1860" s="10"/>
      <x:c r="H1860" s="10" t="n">
        <x:v>46325</x:v>
      </x:c>
      <x:c r="I1860" s="7" t="n">
        <x:v>4800</x:v>
      </x:c>
      <x:c r="J1860" s="7" t="n">
        <x:v>4800</x:v>
      </x:c>
      <x:c r="K1860" s="7" t="n">
        <x:v>1</x:v>
      </x:c>
      <x:c r="L1860" s="8" t="n">
        <x:v>11.03</x:v>
      </x:c>
      <x:c r="M1860" s="9" t="n">
        <x:v>0</x:v>
      </x:c>
      <x:c r="N1860" s="2" t="str">
        <x:v>a</x:v>
      </x:c>
      <x:c r="O1860" s="2" t="n">
        <x:v>1</x:v>
      </x:c>
      <x:c r="P1860" s="2" t="n">
        <x:v>100</x:v>
      </x:c>
      <x:c r="Q1860" s="2" t="str">
        <x:v>Higher PO cost</x:v>
      </x:c>
      <x:c r="R1860" s="2" t="str">
        <x:v>Incoming active PO</x:v>
      </x:c>
      <x:c r="S1860" s="12" t="n">
        <x:f>IF(AND(ISNUMBER(G1860),G1860&gt;0,G1860&lt;=Summary!$E$5,I1860&gt;0),I1860*K1860,0)</x:f>
        <x:v>0</x:v>
      </x:c>
      <x:c r="T1860" s="12" t="n">
        <x:f>MIN(S1860,MAX(0,'Inventory detail'!E244-SUM(S1857:S1859)))</x:f>
        <x:v>0</x:v>
      </x:c>
      <x:c r="U1860" s="12" t="n">
        <x:f>IF(O1860=1,J1860*K1860,0)</x:f>
        <x:v>4800</x:v>
      </x:c>
      <x:c r="V1860" s="13" t="n">
        <x:f>IF(O1860=0,"",IF(H1860="","",MAX(H1860,Summary!$E$5)))</x:f>
        <x:v>46325</x:v>
      </x:c>
      <x:c r="W1860" s="12" t="n">
        <x:f>IF(Q1860="Baseline PO cost",U1860,0)</x:f>
        <x:v>0</x:v>
      </x:c>
      <x:c r="X1860" s="12" t="n">
        <x:f>IF(Q1860="Higher PO cost",U1860,0)</x:f>
        <x:v>4800</x:v>
      </x:c>
      <x:c r="Y1860" s="12" t="n">
        <x:f>IF(Q1860="Unclassified",U1860,0)</x:f>
        <x:v>0</x:v>
      </x:c>
    </x:row>
    <x:row r="1861" ht="22" customHeight="1">
      <x:c r="A1861" s="2" t="str">
        <x:v>WIRE</x:v>
      </x:c>
      <x:c r="B1861" s="2" t="str">
        <x:v>10</x:v>
      </x:c>
      <x:c r="C1861" s="2" t="str">
        <x:v>DL001BLK</x:v>
      </x:c>
      <x:c r="D1861" s="2" t="str">
        <x:v>1060448</x:v>
      </x:c>
      <x:c r="E1861" s="2" t="str">
        <x:v>0</x:v>
      </x:c>
      <x:c r="F1861" s="2" t="str">
        <x:v>29</x:v>
      </x:c>
      <x:c r="G1861" s="10" t="n">
        <x:v>46302</x:v>
      </x:c>
      <x:c r="H1861" s="10" t="n">
        <x:v>46304</x:v>
      </x:c>
      <x:c r="I1861" s="7" t="n">
        <x:v>24000</x:v>
      </x:c>
      <x:c r="J1861" s="7" t="n">
        <x:v>24000</x:v>
      </x:c>
      <x:c r="K1861" s="7" t="n">
        <x:v>1</x:v>
      </x:c>
      <x:c r="L1861" s="8" t="n">
        <x:v>10.06</x:v>
      </x:c>
      <x:c r="M1861" s="9" t="n">
        <x:v>4593.6</x:v>
      </x:c>
      <x:c r="N1861" s="2" t="str">
        <x:v>a</x:v>
      </x:c>
      <x:c r="O1861" s="2" t="n">
        <x:v>0</x:v>
      </x:c>
      <x:c r="P1861" s="2" t="n">
        <x:v>100</x:v>
      </x:c>
      <x:c r="Q1861" s="2" t="str">
        <x:v>Baseline PO cost</x:v>
      </x:c>
      <x:c r="R1861" s="2" t="str">
        <x:v>Received</x:v>
      </x:c>
      <x:c r="S1861" s="12" t="n">
        <x:f>IF(AND(ISNUMBER(G1861),G1861&gt;0,G1861&lt;=Summary!$E$5,I1861&gt;0),I1861*K1861,0)</x:f>
        <x:v>24000</x:v>
      </x:c>
      <x:c r="T1861" s="12" t="n">
        <x:f>MIN(S1861,MAX(0,'Inventory detail'!E129-0))</x:f>
        <x:v>23350</x:v>
      </x:c>
      <x:c r="U1861" s="12" t="n">
        <x:f>IF(O1861=1,J1861*K1861,0)</x:f>
        <x:v>0</x:v>
      </x:c>
      <x:c r="V1861" s="13" t="str">
        <x:f>IF(O1861=0,"",IF(H1861="","",MAX(H1861,Summary!$E$5)))</x:f>
      </x:c>
      <x:c r="W1861" s="12" t="n">
        <x:f>IF(Q1861="Baseline PO cost",U1861,0)</x:f>
        <x:v>0</x:v>
      </x:c>
      <x:c r="X1861" s="12" t="n">
        <x:f>IF(Q1861="Higher PO cost",U1861,0)</x:f>
        <x:v>0</x:v>
      </x:c>
      <x:c r="Y1861" s="12" t="n">
        <x:f>IF(Q1861="Unclassified",U1861,0)</x:f>
        <x:v>0</x:v>
      </x:c>
    </x:row>
    <x:row r="1862" ht="22" customHeight="1">
      <x:c r="A1862" s="2" t="str">
        <x:v>WIRE</x:v>
      </x:c>
      <x:c r="B1862" s="2" t="str">
        <x:v>10</x:v>
      </x:c>
      <x:c r="C1862" s="2" t="str">
        <x:v>DL001BLK</x:v>
      </x:c>
      <x:c r="D1862" s="2" t="str">
        <x:v>1059999</x:v>
      </x:c>
      <x:c r="E1862" s="2" t="str">
        <x:v>0</x:v>
      </x:c>
      <x:c r="F1862" s="2" t="str">
        <x:v>21</x:v>
      </x:c>
      <x:c r="G1862" s="10" t="n">
        <x:v>46182</x:v>
      </x:c>
      <x:c r="H1862" s="10" t="n">
        <x:v>46185</x:v>
      </x:c>
      <x:c r="I1862" s="7" t="n">
        <x:v>8000</x:v>
      </x:c>
      <x:c r="J1862" s="7" t="n">
        <x:v>8000</x:v>
      </x:c>
      <x:c r="K1862" s="7" t="n">
        <x:v>1</x:v>
      </x:c>
      <x:c r="L1862" s="8" t="n">
        <x:v>10.06</x:v>
      </x:c>
      <x:c r="M1862" s="9" t="n">
        <x:v>1669.6</x:v>
      </x:c>
      <x:c r="N1862" s="2" t="str">
        <x:v>i</x:v>
      </x:c>
      <x:c r="O1862" s="2" t="n">
        <x:v>0</x:v>
      </x:c>
      <x:c r="P1862" s="2" t="n">
        <x:v>100</x:v>
      </x:c>
      <x:c r="Q1862" s="2" t="str">
        <x:v>Baseline PO cost</x:v>
      </x:c>
      <x:c r="R1862" s="2" t="str">
        <x:v>Received</x:v>
      </x:c>
      <x:c r="S1862" s="12" t="n">
        <x:f>IF(AND(ISNUMBER(G1862),G1862&gt;0,G1862&lt;=Summary!$E$5,I1862&gt;0),I1862*K1862,0)</x:f>
        <x:v>8000</x:v>
      </x:c>
      <x:c r="T1862" s="12" t="n">
        <x:f>MIN(S1862,MAX(0,'Inventory detail'!E129-SUM(S1861:S1861)))</x:f>
        <x:v>0</x:v>
      </x:c>
      <x:c r="U1862" s="12" t="n">
        <x:f>IF(O1862=1,J1862*K1862,0)</x:f>
        <x:v>0</x:v>
      </x:c>
      <x:c r="V1862" s="13" t="str">
        <x:f>IF(O1862=0,"",IF(H1862="","",MAX(H1862,Summary!$E$5)))</x:f>
      </x:c>
      <x:c r="W1862" s="12" t="n">
        <x:f>IF(Q1862="Baseline PO cost",U1862,0)</x:f>
        <x:v>0</x:v>
      </x:c>
      <x:c r="X1862" s="12" t="n">
        <x:f>IF(Q1862="Higher PO cost",U1862,0)</x:f>
        <x:v>0</x:v>
      </x:c>
      <x:c r="Y1862" s="12" t="n">
        <x:f>IF(Q1862="Unclassified",U1862,0)</x:f>
        <x:v>0</x:v>
      </x:c>
    </x:row>
    <x:row r="1863" ht="22" customHeight="1">
      <x:c r="A1863" s="2" t="str">
        <x:v>WIRE</x:v>
      </x:c>
      <x:c r="B1863" s="2" t="str">
        <x:v>10</x:v>
      </x:c>
      <x:c r="C1863" s="2" t="str">
        <x:v>DL001BLK</x:v>
      </x:c>
      <x:c r="D1863" s="2" t="str">
        <x:v>1059499</x:v>
      </x:c>
      <x:c r="E1863" s="2" t="str">
        <x:v>0</x:v>
      </x:c>
      <x:c r="F1863" s="2" t="str">
        <x:v>36</x:v>
      </x:c>
      <x:c r="G1863" s="10" t="n">
        <x:v>46064</x:v>
      </x:c>
      <x:c r="H1863" s="10" t="n">
        <x:v>46070</x:v>
      </x:c>
      <x:c r="I1863" s="7" t="n">
        <x:v>5000</x:v>
      </x:c>
      <x:c r="J1863" s="7" t="n">
        <x:v>5000</x:v>
      </x:c>
      <x:c r="K1863" s="7" t="n">
        <x:v>1</x:v>
      </x:c>
      <x:c r="L1863" s="8" t="n">
        <x:v>10.06</x:v>
      </x:c>
      <x:c r="M1863" s="9" t="n">
        <x:v>1043.5</x:v>
      </x:c>
      <x:c r="N1863" s="2" t="str">
        <x:v>i</x:v>
      </x:c>
      <x:c r="O1863" s="2" t="n">
        <x:v>0</x:v>
      </x:c>
      <x:c r="P1863" s="2" t="n">
        <x:v>100</x:v>
      </x:c>
      <x:c r="Q1863" s="2" t="str">
        <x:v>Baseline PO cost</x:v>
      </x:c>
      <x:c r="R1863" s="2" t="str">
        <x:v>Received</x:v>
      </x:c>
      <x:c r="S1863" s="12" t="n">
        <x:f>IF(AND(ISNUMBER(G1863),G1863&gt;0,G1863&lt;=Summary!$E$5,I1863&gt;0),I1863*K1863,0)</x:f>
        <x:v>5000</x:v>
      </x:c>
      <x:c r="T1863" s="12" t="n">
        <x:f>MIN(S1863,MAX(0,'Inventory detail'!E129-SUM(S1861:S1862)))</x:f>
        <x:v>0</x:v>
      </x:c>
      <x:c r="U1863" s="12" t="n">
        <x:f>IF(O1863=1,J1863*K1863,0)</x:f>
        <x:v>0</x:v>
      </x:c>
      <x:c r="V1863" s="13" t="str">
        <x:f>IF(O1863=0,"",IF(H1863="","",MAX(H1863,Summary!$E$5)))</x:f>
      </x:c>
      <x:c r="W1863" s="12" t="n">
        <x:f>IF(Q1863="Baseline PO cost",U1863,0)</x:f>
        <x:v>0</x:v>
      </x:c>
      <x:c r="X1863" s="12" t="n">
        <x:f>IF(Q1863="Higher PO cost",U1863,0)</x:f>
        <x:v>0</x:v>
      </x:c>
      <x:c r="Y1863" s="12" t="n">
        <x:f>IF(Q1863="Unclassified",U1863,0)</x:f>
        <x:v>0</x:v>
      </x:c>
    </x:row>
    <x:row r="1864" ht="22" customHeight="1">
      <x:c r="A1864" s="2" t="str">
        <x:v>WIRE</x:v>
      </x:c>
      <x:c r="B1864" s="2" t="str">
        <x:v>10</x:v>
      </x:c>
      <x:c r="C1864" s="2" t="str">
        <x:v>DL001BLK</x:v>
      </x:c>
      <x:c r="D1864" s="2" t="str">
        <x:v>1059984</x:v>
      </x:c>
      <x:c r="E1864" s="2" t="str">
        <x:v>0</x:v>
      </x:c>
      <x:c r="F1864" s="2" t="str">
        <x:v>5</x:v>
      </x:c>
      <x:c r="G1864" s="10" t="n">
        <x:v>46052</x:v>
      </x:c>
      <x:c r="H1864" s="10" t="n">
        <x:v>46052</x:v>
      </x:c>
      <x:c r="I1864" s="7" t="n">
        <x:v>4000</x:v>
      </x:c>
      <x:c r="J1864" s="7" t="n">
        <x:v>4000</x:v>
      </x:c>
      <x:c r="K1864" s="7" t="n">
        <x:v>1</x:v>
      </x:c>
      <x:c r="L1864" s="8" t="n">
        <x:v>24.32</x:v>
      </x:c>
      <x:c r="M1864" s="9" t="n">
        <x:v>806.4</x:v>
      </x:c>
      <x:c r="N1864" s="2" t="str">
        <x:v>i</x:v>
      </x:c>
      <x:c r="O1864" s="2" t="n">
        <x:v>0</x:v>
      </x:c>
      <x:c r="P1864" s="2" t="n">
        <x:v>100</x:v>
      </x:c>
      <x:c r="Q1864" s="2" t="str">
        <x:v>Unclassified</x:v>
      </x:c>
      <x:c r="R1864" s="2" t="str">
        <x:v>Received</x:v>
      </x:c>
      <x:c r="S1864" s="12" t="n">
        <x:f>IF(AND(ISNUMBER(G1864),G1864&gt;0,G1864&lt;=Summary!$E$5,I1864&gt;0),I1864*K1864,0)</x:f>
        <x:v>4000</x:v>
      </x:c>
      <x:c r="T1864" s="12" t="n">
        <x:f>MIN(S1864,MAX(0,'Inventory detail'!E129-SUM(S1861:S1863)))</x:f>
        <x:v>0</x:v>
      </x:c>
      <x:c r="U1864" s="12" t="n">
        <x:f>IF(O1864=1,J1864*K1864,0)</x:f>
        <x:v>0</x:v>
      </x:c>
      <x:c r="V1864" s="13" t="str">
        <x:f>IF(O1864=0,"",IF(H1864="","",MAX(H1864,Summary!$E$5)))</x:f>
      </x:c>
      <x:c r="W1864" s="12" t="n">
        <x:f>IF(Q1864="Baseline PO cost",U1864,0)</x:f>
        <x:v>0</x:v>
      </x:c>
      <x:c r="X1864" s="12" t="n">
        <x:f>IF(Q1864="Higher PO cost",U1864,0)</x:f>
        <x:v>0</x:v>
      </x:c>
      <x:c r="Y1864" s="12" t="n">
        <x:f>IF(Q1864="Unclassified",U1864,0)</x:f>
        <x:v>0</x:v>
      </x:c>
    </x:row>
    <x:row r="1865" ht="22" customHeight="1">
      <x:c r="A1865" s="2" t="str">
        <x:v>WIRE</x:v>
      </x:c>
      <x:c r="B1865" s="2" t="str">
        <x:v>10</x:v>
      </x:c>
      <x:c r="C1865" s="2" t="str">
        <x:v>DL001BLK</x:v>
      </x:c>
      <x:c r="D1865" s="2" t="str">
        <x:v>1060966</x:v>
      </x:c>
      <x:c r="E1865" s="2" t="str">
        <x:v>0</x:v>
      </x:c>
      <x:c r="F1865" s="2" t="str">
        <x:v>35</x:v>
      </x:c>
      <x:c r="G1865" s="10"/>
      <x:c r="H1865" s="10" t="n">
        <x:v>46339</x:v>
      </x:c>
      <x:c r="I1865" s="7" t="n">
        <x:v>7000</x:v>
      </x:c>
      <x:c r="J1865" s="7" t="n">
        <x:v>7000</x:v>
      </x:c>
      <x:c r="K1865" s="7" t="n">
        <x:v>1</x:v>
      </x:c>
      <x:c r="L1865" s="8" t="n">
        <x:v>10.06</x:v>
      </x:c>
      <x:c r="M1865" s="9" t="n">
        <x:v>0</x:v>
      </x:c>
      <x:c r="N1865" s="2" t="str">
        <x:v>a</x:v>
      </x:c>
      <x:c r="O1865" s="2" t="n">
        <x:v>1</x:v>
      </x:c>
      <x:c r="P1865" s="2" t="n">
        <x:v>100</x:v>
      </x:c>
      <x:c r="Q1865" s="2" t="str">
        <x:v>Baseline PO cost</x:v>
      </x:c>
      <x:c r="R1865" s="2" t="str">
        <x:v>Incoming active PO</x:v>
      </x:c>
      <x:c r="S1865" s="12" t="n">
        <x:f>IF(AND(ISNUMBER(G1865),G1865&gt;0,G1865&lt;=Summary!$E$5,I1865&gt;0),I1865*K1865,0)</x:f>
        <x:v>0</x:v>
      </x:c>
      <x:c r="T1865" s="12" t="n">
        <x:f>MIN(S1865,MAX(0,'Inventory detail'!E129-SUM(S1861:S1864)))</x:f>
        <x:v>0</x:v>
      </x:c>
      <x:c r="U1865" s="12" t="n">
        <x:f>IF(O1865=1,J1865*K1865,0)</x:f>
        <x:v>7000</x:v>
      </x:c>
      <x:c r="V1865" s="13" t="n">
        <x:f>IF(O1865=0,"",IF(H1865="","",MAX(H1865,Summary!$E$5)))</x:f>
        <x:v>46339</x:v>
      </x:c>
      <x:c r="W1865" s="12" t="n">
        <x:f>IF(Q1865="Baseline PO cost",U1865,0)</x:f>
        <x:v>7000</x:v>
      </x:c>
      <x:c r="X1865" s="12" t="n">
        <x:f>IF(Q1865="Higher PO cost",U1865,0)</x:f>
        <x:v>0</x:v>
      </x:c>
      <x:c r="Y1865" s="12" t="n">
        <x:f>IF(Q1865="Unclassified",U1865,0)</x:f>
        <x:v>0</x:v>
      </x:c>
    </x:row>
    <x:row r="1866" ht="22" customHeight="1">
      <x:c r="A1866" s="2" t="str">
        <x:v>WIRE</x:v>
      </x:c>
      <x:c r="B1866" s="2" t="str">
        <x:v>10</x:v>
      </x:c>
      <x:c r="C1866" s="2" t="str">
        <x:v>DL001GOLD</x:v>
      </x:c>
      <x:c r="D1866" s="2" t="str">
        <x:v>1060448</x:v>
      </x:c>
      <x:c r="E1866" s="2" t="str">
        <x:v>0</x:v>
      </x:c>
      <x:c r="F1866" s="2" t="str">
        <x:v>31</x:v>
      </x:c>
      <x:c r="G1866" s="10" t="n">
        <x:v>46302</x:v>
      </x:c>
      <x:c r="H1866" s="10" t="n">
        <x:v>46304</x:v>
      </x:c>
      <x:c r="I1866" s="7" t="n">
        <x:v>1000</x:v>
      </x:c>
      <x:c r="J1866" s="7" t="n">
        <x:v>1000</x:v>
      </x:c>
      <x:c r="K1866" s="7" t="n">
        <x:v>1</x:v>
      </x:c>
      <x:c r="L1866" s="8" t="n">
        <x:v>11.08</x:v>
      </x:c>
      <x:c r="M1866" s="9" t="n">
        <x:v>191.4</x:v>
      </x:c>
      <x:c r="N1866" s="2" t="str">
        <x:v>a</x:v>
      </x:c>
      <x:c r="O1866" s="2" t="n">
        <x:v>0</x:v>
      </x:c>
      <x:c r="P1866" s="2" t="n">
        <x:v>100</x:v>
      </x:c>
      <x:c r="Q1866" s="2" t="str">
        <x:v>Baseline PO cost</x:v>
      </x:c>
      <x:c r="R1866" s="2" t="str">
        <x:v>Received</x:v>
      </x:c>
      <x:c r="S1866" s="12" t="n">
        <x:f>IF(AND(ISNUMBER(G1866),G1866&gt;0,G1866&lt;=Summary!$E$5,I1866&gt;0),I1866*K1866,0)</x:f>
        <x:v>1000</x:v>
      </x:c>
      <x:c r="T1866" s="12" t="n">
        <x:f>MIN(S1866,MAX(0,'Inventory detail'!E450-0))</x:f>
        <x:v>1000</x:v>
      </x:c>
      <x:c r="U1866" s="12" t="n">
        <x:f>IF(O1866=1,J1866*K1866,0)</x:f>
        <x:v>0</x:v>
      </x:c>
      <x:c r="V1866" s="13" t="str">
        <x:f>IF(O1866=0,"",IF(H1866="","",MAX(H1866,Summary!$E$5)))</x:f>
      </x:c>
      <x:c r="W1866" s="12" t="n">
        <x:f>IF(Q1866="Baseline PO cost",U1866,0)</x:f>
        <x:v>0</x:v>
      </x:c>
      <x:c r="X1866" s="12" t="n">
        <x:f>IF(Q1866="Higher PO cost",U1866,0)</x:f>
        <x:v>0</x:v>
      </x:c>
      <x:c r="Y1866" s="12" t="n">
        <x:f>IF(Q1866="Unclassified",U1866,0)</x:f>
        <x:v>0</x:v>
      </x:c>
    </x:row>
    <x:row r="1867" ht="22" customHeight="1">
      <x:c r="A1867" s="2" t="str">
        <x:v>WIRE</x:v>
      </x:c>
      <x:c r="B1867" s="2" t="str">
        <x:v>10</x:v>
      </x:c>
      <x:c r="C1867" s="2" t="str">
        <x:v>DL001GOLD</x:v>
      </x:c>
      <x:c r="D1867" s="2" t="str">
        <x:v>1059499</x:v>
      </x:c>
      <x:c r="E1867" s="2" t="str">
        <x:v>0</x:v>
      </x:c>
      <x:c r="F1867" s="2" t="str">
        <x:v>39</x:v>
      </x:c>
      <x:c r="G1867" s="10" t="n">
        <x:v>46064</x:v>
      </x:c>
      <x:c r="H1867" s="10" t="n">
        <x:v>46070</x:v>
      </x:c>
      <x:c r="I1867" s="7" t="n">
        <x:v>3000</x:v>
      </x:c>
      <x:c r="J1867" s="7" t="n">
        <x:v>3000</x:v>
      </x:c>
      <x:c r="K1867" s="7" t="n">
        <x:v>1</x:v>
      </x:c>
      <x:c r="L1867" s="8" t="n">
        <x:v>11.08</x:v>
      </x:c>
      <x:c r="M1867" s="9" t="n">
        <x:v>626.1</x:v>
      </x:c>
      <x:c r="N1867" s="2" t="str">
        <x:v>i</x:v>
      </x:c>
      <x:c r="O1867" s="2" t="n">
        <x:v>0</x:v>
      </x:c>
      <x:c r="P1867" s="2" t="n">
        <x:v>100</x:v>
      </x:c>
      <x:c r="Q1867" s="2" t="str">
        <x:v>Baseline PO cost</x:v>
      </x:c>
      <x:c r="R1867" s="2" t="str">
        <x:v>Received</x:v>
      </x:c>
      <x:c r="S1867" s="12" t="n">
        <x:f>IF(AND(ISNUMBER(G1867),G1867&gt;0,G1867&lt;=Summary!$E$5,I1867&gt;0),I1867*K1867,0)</x:f>
        <x:v>3000</x:v>
      </x:c>
      <x:c r="T1867" s="12" t="n">
        <x:f>MIN(S1867,MAX(0,'Inventory detail'!E450-SUM(S1866:S1866)))</x:f>
        <x:v>2000</x:v>
      </x:c>
      <x:c r="U1867" s="12" t="n">
        <x:f>IF(O1867=1,J1867*K1867,0)</x:f>
        <x:v>0</x:v>
      </x:c>
      <x:c r="V1867" s="13" t="str">
        <x:f>IF(O1867=0,"",IF(H1867="","",MAX(H1867,Summary!$E$5)))</x:f>
      </x:c>
      <x:c r="W1867" s="12" t="n">
        <x:f>IF(Q1867="Baseline PO cost",U1867,0)</x:f>
        <x:v>0</x:v>
      </x:c>
      <x:c r="X1867" s="12" t="n">
        <x:f>IF(Q1867="Higher PO cost",U1867,0)</x:f>
        <x:v>0</x:v>
      </x:c>
      <x:c r="Y1867" s="12" t="n">
        <x:f>IF(Q1867="Unclassified",U1867,0)</x:f>
        <x:v>0</x:v>
      </x:c>
    </x:row>
    <x:row r="1868" ht="22" customHeight="1">
      <x:c r="A1868" s="2" t="str">
        <x:v>WIRE</x:v>
      </x:c>
      <x:c r="B1868" s="2" t="str">
        <x:v>10</x:v>
      </x:c>
      <x:c r="C1868" s="2" t="str">
        <x:v>DL001GOLD</x:v>
      </x:c>
      <x:c r="D1868" s="2" t="str">
        <x:v>1060966</x:v>
      </x:c>
      <x:c r="E1868" s="2" t="str">
        <x:v>0</x:v>
      </x:c>
      <x:c r="F1868" s="2" t="str">
        <x:v>38</x:v>
      </x:c>
      <x:c r="G1868" s="10"/>
      <x:c r="H1868" s="10" t="n">
        <x:v>46339</x:v>
      </x:c>
      <x:c r="I1868" s="7" t="n">
        <x:v>10000</x:v>
      </x:c>
      <x:c r="J1868" s="7" t="n">
        <x:v>10000</x:v>
      </x:c>
      <x:c r="K1868" s="7" t="n">
        <x:v>1</x:v>
      </x:c>
      <x:c r="L1868" s="8" t="n">
        <x:v>11.08</x:v>
      </x:c>
      <x:c r="M1868" s="9" t="n">
        <x:v>0</x:v>
      </x:c>
      <x:c r="N1868" s="2" t="str">
        <x:v>a</x:v>
      </x:c>
      <x:c r="O1868" s="2" t="n">
        <x:v>1</x:v>
      </x:c>
      <x:c r="P1868" s="2" t="n">
        <x:v>100</x:v>
      </x:c>
      <x:c r="Q1868" s="2" t="str">
        <x:v>Baseline PO cost</x:v>
      </x:c>
      <x:c r="R1868" s="2" t="str">
        <x:v>Incoming active PO</x:v>
      </x:c>
      <x:c r="S1868" s="12" t="n">
        <x:f>IF(AND(ISNUMBER(G1868),G1868&gt;0,G1868&lt;=Summary!$E$5,I1868&gt;0),I1868*K1868,0)</x:f>
        <x:v>0</x:v>
      </x:c>
      <x:c r="T1868" s="12" t="n">
        <x:f>MIN(S1868,MAX(0,'Inventory detail'!E450-SUM(S1866:S1867)))</x:f>
        <x:v>0</x:v>
      </x:c>
      <x:c r="U1868" s="12" t="n">
        <x:f>IF(O1868=1,J1868*K1868,0)</x:f>
        <x:v>10000</x:v>
      </x:c>
      <x:c r="V1868" s="13" t="n">
        <x:f>IF(O1868=0,"",IF(H1868="","",MAX(H1868,Summary!$E$5)))</x:f>
        <x:v>46339</x:v>
      </x:c>
      <x:c r="W1868" s="12" t="n">
        <x:f>IF(Q1868="Baseline PO cost",U1868,0)</x:f>
        <x:v>10000</x:v>
      </x:c>
      <x:c r="X1868" s="12" t="n">
        <x:f>IF(Q1868="Higher PO cost",U1868,0)</x:f>
        <x:v>0</x:v>
      </x:c>
      <x:c r="Y1868" s="12" t="n">
        <x:f>IF(Q1868="Unclassified",U1868,0)</x:f>
        <x:v>0</x:v>
      </x:c>
    </x:row>
    <x:row r="1869" ht="22" customHeight="1">
      <x:c r="A1869" s="2" t="str">
        <x:v>WIRE</x:v>
      </x:c>
      <x:c r="B1869" s="2" t="str">
        <x:v>10</x:v>
      </x:c>
      <x:c r="C1869" s="2" t="str">
        <x:v>DL001GRAY</x:v>
      </x:c>
      <x:c r="D1869" s="2" t="str">
        <x:v>1059499</x:v>
      </x:c>
      <x:c r="E1869" s="2" t="str">
        <x:v>0</x:v>
      </x:c>
      <x:c r="F1869" s="2" t="str">
        <x:v>40</x:v>
      </x:c>
      <x:c r="G1869" s="10" t="n">
        <x:v>46064</x:v>
      </x:c>
      <x:c r="H1869" s="10" t="n">
        <x:v>46070</x:v>
      </x:c>
      <x:c r="I1869" s="7" t="n">
        <x:v>3000</x:v>
      </x:c>
      <x:c r="J1869" s="7" t="n">
        <x:v>3000</x:v>
      </x:c>
      <x:c r="K1869" s="7" t="n">
        <x:v>1</x:v>
      </x:c>
      <x:c r="L1869" s="8" t="n">
        <x:v>11.08</x:v>
      </x:c>
      <x:c r="M1869" s="9" t="n">
        <x:v>626.1</x:v>
      </x:c>
      <x:c r="N1869" s="2" t="str">
        <x:v>i</x:v>
      </x:c>
      <x:c r="O1869" s="2" t="n">
        <x:v>0</x:v>
      </x:c>
      <x:c r="P1869" s="2" t="n">
        <x:v>100</x:v>
      </x:c>
      <x:c r="Q1869" s="2" t="str">
        <x:v>Baseline PO cost</x:v>
      </x:c>
      <x:c r="R1869" s="2" t="str">
        <x:v>Received</x:v>
      </x:c>
      <x:c r="S1869" s="12" t="n">
        <x:f>IF(AND(ISNUMBER(G1869),G1869&gt;0,G1869&lt;=Summary!$E$5,I1869&gt;0),I1869*K1869,0)</x:f>
        <x:v>3000</x:v>
      </x:c>
      <x:c r="T1869" s="12" t="n">
        <x:f>MIN(S1869,MAX(0,'Inventory detail'!E534-0))</x:f>
        <x:v>3000</x:v>
      </x:c>
      <x:c r="U1869" s="12" t="n">
        <x:f>IF(O1869=1,J1869*K1869,0)</x:f>
        <x:v>0</x:v>
      </x:c>
      <x:c r="V1869" s="13" t="str">
        <x:f>IF(O1869=0,"",IF(H1869="","",MAX(H1869,Summary!$E$5)))</x:f>
      </x:c>
      <x:c r="W1869" s="12" t="n">
        <x:f>IF(Q1869="Baseline PO cost",U1869,0)</x:f>
        <x:v>0</x:v>
      </x:c>
      <x:c r="X1869" s="12" t="n">
        <x:f>IF(Q1869="Higher PO cost",U1869,0)</x:f>
        <x:v>0</x:v>
      </x:c>
      <x:c r="Y1869" s="12" t="n">
        <x:f>IF(Q1869="Unclassified",U1869,0)</x:f>
        <x:v>0</x:v>
      </x:c>
    </x:row>
    <x:row r="1870" ht="22" customHeight="1">
      <x:c r="A1870" s="2" t="str">
        <x:v>WIRE</x:v>
      </x:c>
      <x:c r="B1870" s="2" t="str">
        <x:v>10</x:v>
      </x:c>
      <x:c r="C1870" s="2" t="str">
        <x:v>DL001GRAY</x:v>
      </x:c>
      <x:c r="D1870" s="2" t="str">
        <x:v>1060966</x:v>
      </x:c>
      <x:c r="E1870" s="2" t="str">
        <x:v>0</x:v>
      </x:c>
      <x:c r="F1870" s="2" t="str">
        <x:v>39</x:v>
      </x:c>
      <x:c r="G1870" s="10"/>
      <x:c r="H1870" s="10" t="n">
        <x:v>46339</x:v>
      </x:c>
      <x:c r="I1870" s="7" t="n">
        <x:v>1000</x:v>
      </x:c>
      <x:c r="J1870" s="7" t="n">
        <x:v>1000</x:v>
      </x:c>
      <x:c r="K1870" s="7" t="n">
        <x:v>1</x:v>
      </x:c>
      <x:c r="L1870" s="8" t="n">
        <x:v>11.08</x:v>
      </x:c>
      <x:c r="M1870" s="9" t="n">
        <x:v>0</x:v>
      </x:c>
      <x:c r="N1870" s="2" t="str">
        <x:v>a</x:v>
      </x:c>
      <x:c r="O1870" s="2" t="n">
        <x:v>1</x:v>
      </x:c>
      <x:c r="P1870" s="2" t="n">
        <x:v>100</x:v>
      </x:c>
      <x:c r="Q1870" s="2" t="str">
        <x:v>Baseline PO cost</x:v>
      </x:c>
      <x:c r="R1870" s="2" t="str">
        <x:v>Incoming active PO</x:v>
      </x:c>
      <x:c r="S1870" s="12" t="n">
        <x:f>IF(AND(ISNUMBER(G1870),G1870&gt;0,G1870&lt;=Summary!$E$5,I1870&gt;0),I1870*K1870,0)</x:f>
        <x:v>0</x:v>
      </x:c>
      <x:c r="T1870" s="12" t="n">
        <x:f>MIN(S1870,MAX(0,'Inventory detail'!E534-SUM(S1869:S1869)))</x:f>
        <x:v>0</x:v>
      </x:c>
      <x:c r="U1870" s="12" t="n">
        <x:f>IF(O1870=1,J1870*K1870,0)</x:f>
        <x:v>1000</x:v>
      </x:c>
      <x:c r="V1870" s="13" t="n">
        <x:f>IF(O1870=0,"",IF(H1870="","",MAX(H1870,Summary!$E$5)))</x:f>
        <x:v>46339</x:v>
      </x:c>
      <x:c r="W1870" s="12" t="n">
        <x:f>IF(Q1870="Baseline PO cost",U1870,0)</x:f>
        <x:v>1000</x:v>
      </x:c>
      <x:c r="X1870" s="12" t="n">
        <x:f>IF(Q1870="Higher PO cost",U1870,0)</x:f>
        <x:v>0</x:v>
      </x:c>
      <x:c r="Y1870" s="12" t="n">
        <x:f>IF(Q1870="Unclassified",U1870,0)</x:f>
        <x:v>0</x:v>
      </x:c>
    </x:row>
    <x:row r="1871" ht="22" customHeight="1">
      <x:c r="A1871" s="2" t="str">
        <x:v>WIRE</x:v>
      </x:c>
      <x:c r="B1871" s="2" t="str">
        <x:v>10</x:v>
      </x:c>
      <x:c r="C1871" s="2" t="str">
        <x:v>DL001SIL</x:v>
      </x:c>
      <x:c r="D1871" s="2" t="str">
        <x:v>1059499</x:v>
      </x:c>
      <x:c r="E1871" s="2" t="str">
        <x:v>0</x:v>
      </x:c>
      <x:c r="F1871" s="2" t="str">
        <x:v>37</x:v>
      </x:c>
      <x:c r="G1871" s="10" t="n">
        <x:v>46064</x:v>
      </x:c>
      <x:c r="H1871" s="10" t="n">
        <x:v>46070</x:v>
      </x:c>
      <x:c r="I1871" s="7" t="n">
        <x:v>2000</x:v>
      </x:c>
      <x:c r="J1871" s="7" t="n">
        <x:v>2000</x:v>
      </x:c>
      <x:c r="K1871" s="7" t="n">
        <x:v>1</x:v>
      </x:c>
      <x:c r="L1871" s="8" t="n">
        <x:v>11.08</x:v>
      </x:c>
      <x:c r="M1871" s="9" t="n">
        <x:v>417.4</x:v>
      </x:c>
      <x:c r="N1871" s="2" t="str">
        <x:v>i</x:v>
      </x:c>
      <x:c r="O1871" s="2" t="n">
        <x:v>0</x:v>
      </x:c>
      <x:c r="P1871" s="2" t="n">
        <x:v>100</x:v>
      </x:c>
      <x:c r="Q1871" s="2" t="str">
        <x:v>Baseline PO cost</x:v>
      </x:c>
      <x:c r="R1871" s="2" t="str">
        <x:v>Received</x:v>
      </x:c>
      <x:c r="S1871" s="12" t="n">
        <x:f>IF(AND(ISNUMBER(G1871),G1871&gt;0,G1871&lt;=Summary!$E$5,I1871&gt;0),I1871*K1871,0)</x:f>
        <x:v>2000</x:v>
      </x:c>
      <x:c r="T1871" s="12" t="n">
        <x:f>MIN(S1871,MAX(0,'Inventory detail'!E405-0))</x:f>
        <x:v>1050</x:v>
      </x:c>
      <x:c r="U1871" s="12" t="n">
        <x:f>IF(O1871=1,J1871*K1871,0)</x:f>
        <x:v>0</x:v>
      </x:c>
      <x:c r="V1871" s="13" t="str">
        <x:f>IF(O1871=0,"",IF(H1871="","",MAX(H1871,Summary!$E$5)))</x:f>
      </x:c>
      <x:c r="W1871" s="12" t="n">
        <x:f>IF(Q1871="Baseline PO cost",U1871,0)</x:f>
        <x:v>0</x:v>
      </x:c>
      <x:c r="X1871" s="12" t="n">
        <x:f>IF(Q1871="Higher PO cost",U1871,0)</x:f>
        <x:v>0</x:v>
      </x:c>
      <x:c r="Y1871" s="12" t="n">
        <x:f>IF(Q1871="Unclassified",U1871,0)</x:f>
        <x:v>0</x:v>
      </x:c>
    </x:row>
    <x:row r="1872" ht="22" customHeight="1">
      <x:c r="A1872" s="2" t="str">
        <x:v>WIRE</x:v>
      </x:c>
      <x:c r="B1872" s="2" t="str">
        <x:v>10</x:v>
      </x:c>
      <x:c r="C1872" s="2" t="str">
        <x:v>DL001SIL</x:v>
      </x:c>
      <x:c r="D1872" s="2" t="str">
        <x:v>1060966</x:v>
      </x:c>
      <x:c r="E1872" s="2" t="str">
        <x:v>0</x:v>
      </x:c>
      <x:c r="F1872" s="2" t="str">
        <x:v>36</x:v>
      </x:c>
      <x:c r="G1872" s="10"/>
      <x:c r="H1872" s="10" t="n">
        <x:v>46339</x:v>
      </x:c>
      <x:c r="I1872" s="7" t="n">
        <x:v>4000</x:v>
      </x:c>
      <x:c r="J1872" s="7" t="n">
        <x:v>4000</x:v>
      </x:c>
      <x:c r="K1872" s="7" t="n">
        <x:v>1</x:v>
      </x:c>
      <x:c r="L1872" s="8" t="n">
        <x:v>11.08</x:v>
      </x:c>
      <x:c r="M1872" s="9" t="n">
        <x:v>0</x:v>
      </x:c>
      <x:c r="N1872" s="2" t="str">
        <x:v>a</x:v>
      </x:c>
      <x:c r="O1872" s="2" t="n">
        <x:v>1</x:v>
      </x:c>
      <x:c r="P1872" s="2" t="n">
        <x:v>100</x:v>
      </x:c>
      <x:c r="Q1872" s="2" t="str">
        <x:v>Baseline PO cost</x:v>
      </x:c>
      <x:c r="R1872" s="2" t="str">
        <x:v>Incoming active PO</x:v>
      </x:c>
      <x:c r="S1872" s="12" t="n">
        <x:f>IF(AND(ISNUMBER(G1872),G1872&gt;0,G1872&lt;=Summary!$E$5,I1872&gt;0),I1872*K1872,0)</x:f>
        <x:v>0</x:v>
      </x:c>
      <x:c r="T1872" s="12" t="n">
        <x:f>MIN(S1872,MAX(0,'Inventory detail'!E405-SUM(S1871:S1871)))</x:f>
        <x:v>0</x:v>
      </x:c>
      <x:c r="U1872" s="12" t="n">
        <x:f>IF(O1872=1,J1872*K1872,0)</x:f>
        <x:v>4000</x:v>
      </x:c>
      <x:c r="V1872" s="13" t="n">
        <x:f>IF(O1872=0,"",IF(H1872="","",MAX(H1872,Summary!$E$5)))</x:f>
        <x:v>46339</x:v>
      </x:c>
      <x:c r="W1872" s="12" t="n">
        <x:f>IF(Q1872="Baseline PO cost",U1872,0)</x:f>
        <x:v>4000</x:v>
      </x:c>
      <x:c r="X1872" s="12" t="n">
        <x:f>IF(Q1872="Higher PO cost",U1872,0)</x:f>
        <x:v>0</x:v>
      </x:c>
      <x:c r="Y1872" s="12" t="n">
        <x:f>IF(Q1872="Unclassified",U1872,0)</x:f>
        <x:v>0</x:v>
      </x:c>
    </x:row>
    <x:row r="1873" ht="22" customHeight="1">
      <x:c r="A1873" s="2" t="str">
        <x:v>WIRE</x:v>
      </x:c>
      <x:c r="B1873" s="2" t="str">
        <x:v>10</x:v>
      </x:c>
      <x:c r="C1873" s="2" t="str">
        <x:v>DL001WHT</x:v>
      </x:c>
      <x:c r="D1873" s="2" t="str">
        <x:v>1060448</x:v>
      </x:c>
      <x:c r="E1873" s="2" t="str">
        <x:v>0</x:v>
      </x:c>
      <x:c r="F1873" s="2" t="str">
        <x:v>30</x:v>
      </x:c>
      <x:c r="G1873" s="10" t="n">
        <x:v>46302</x:v>
      </x:c>
      <x:c r="H1873" s="10" t="n">
        <x:v>46304</x:v>
      </x:c>
      <x:c r="I1873" s="7" t="n">
        <x:v>8000</x:v>
      </x:c>
      <x:c r="J1873" s="7" t="n">
        <x:v>8000</x:v>
      </x:c>
      <x:c r="K1873" s="7" t="n">
        <x:v>1</x:v>
      </x:c>
      <x:c r="L1873" s="8" t="n">
        <x:v>10.06</x:v>
      </x:c>
      <x:c r="M1873" s="9" t="n">
        <x:v>1531.2</x:v>
      </x:c>
      <x:c r="N1873" s="2" t="str">
        <x:v>a</x:v>
      </x:c>
      <x:c r="O1873" s="2" t="n">
        <x:v>0</x:v>
      </x:c>
      <x:c r="P1873" s="2" t="n">
        <x:v>100</x:v>
      </x:c>
      <x:c r="Q1873" s="2" t="str">
        <x:v>Baseline PO cost</x:v>
      </x:c>
      <x:c r="R1873" s="2" t="str">
        <x:v>Received</x:v>
      </x:c>
      <x:c r="S1873" s="12" t="n">
        <x:f>IF(AND(ISNUMBER(G1873),G1873&gt;0,G1873&lt;=Summary!$E$5,I1873&gt;0),I1873*K1873,0)</x:f>
        <x:v>8000</x:v>
      </x:c>
      <x:c r="T1873" s="12" t="n">
        <x:f>MIN(S1873,MAX(0,'Inventory detail'!E208-0))</x:f>
        <x:v>8000</x:v>
      </x:c>
      <x:c r="U1873" s="12" t="n">
        <x:f>IF(O1873=1,J1873*K1873,0)</x:f>
        <x:v>0</x:v>
      </x:c>
      <x:c r="V1873" s="13" t="str">
        <x:f>IF(O1873=0,"",IF(H1873="","",MAX(H1873,Summary!$E$5)))</x:f>
      </x:c>
      <x:c r="W1873" s="12" t="n">
        <x:f>IF(Q1873="Baseline PO cost",U1873,0)</x:f>
        <x:v>0</x:v>
      </x:c>
      <x:c r="X1873" s="12" t="n">
        <x:f>IF(Q1873="Higher PO cost",U1873,0)</x:f>
        <x:v>0</x:v>
      </x:c>
      <x:c r="Y1873" s="12" t="n">
        <x:f>IF(Q1873="Unclassified",U1873,0)</x:f>
        <x:v>0</x:v>
      </x:c>
    </x:row>
    <x:row r="1874" ht="22" customHeight="1">
      <x:c r="A1874" s="2" t="str">
        <x:v>WIRE</x:v>
      </x:c>
      <x:c r="B1874" s="2" t="str">
        <x:v>10</x:v>
      </x:c>
      <x:c r="C1874" s="2" t="str">
        <x:v>DL001WHT</x:v>
      </x:c>
      <x:c r="D1874" s="2" t="str">
        <x:v>1059999</x:v>
      </x:c>
      <x:c r="E1874" s="2" t="str">
        <x:v>0</x:v>
      </x:c>
      <x:c r="F1874" s="2" t="str">
        <x:v>22</x:v>
      </x:c>
      <x:c r="G1874" s="10" t="n">
        <x:v>46182</x:v>
      </x:c>
      <x:c r="H1874" s="10" t="n">
        <x:v>46185</x:v>
      </x:c>
      <x:c r="I1874" s="7" t="n">
        <x:v>3000</x:v>
      </x:c>
      <x:c r="J1874" s="7" t="n">
        <x:v>3000</x:v>
      </x:c>
      <x:c r="K1874" s="7" t="n">
        <x:v>1</x:v>
      </x:c>
      <x:c r="L1874" s="8" t="n">
        <x:v>10.06</x:v>
      </x:c>
      <x:c r="M1874" s="9" t="n">
        <x:v>626.1</x:v>
      </x:c>
      <x:c r="N1874" s="2" t="str">
        <x:v>i</x:v>
      </x:c>
      <x:c r="O1874" s="2" t="n">
        <x:v>0</x:v>
      </x:c>
      <x:c r="P1874" s="2" t="n">
        <x:v>100</x:v>
      </x:c>
      <x:c r="Q1874" s="2" t="str">
        <x:v>Baseline PO cost</x:v>
      </x:c>
      <x:c r="R1874" s="2" t="str">
        <x:v>Received</x:v>
      </x:c>
      <x:c r="S1874" s="12" t="n">
        <x:f>IF(AND(ISNUMBER(G1874),G1874&gt;0,G1874&lt;=Summary!$E$5,I1874&gt;0),I1874*K1874,0)</x:f>
        <x:v>3000</x:v>
      </x:c>
      <x:c r="T1874" s="12" t="n">
        <x:f>MIN(S1874,MAX(0,'Inventory detail'!E208-SUM(S1873:S1873)))</x:f>
        <x:v>1650</x:v>
      </x:c>
      <x:c r="U1874" s="12" t="n">
        <x:f>IF(O1874=1,J1874*K1874,0)</x:f>
        <x:v>0</x:v>
      </x:c>
      <x:c r="V1874" s="13" t="str">
        <x:f>IF(O1874=0,"",IF(H1874="","",MAX(H1874,Summary!$E$5)))</x:f>
      </x:c>
      <x:c r="W1874" s="12" t="n">
        <x:f>IF(Q1874="Baseline PO cost",U1874,0)</x:f>
        <x:v>0</x:v>
      </x:c>
      <x:c r="X1874" s="12" t="n">
        <x:f>IF(Q1874="Higher PO cost",U1874,0)</x:f>
        <x:v>0</x:v>
      </x:c>
      <x:c r="Y1874" s="12" t="n">
        <x:f>IF(Q1874="Unclassified",U1874,0)</x:f>
        <x:v>0</x:v>
      </x:c>
    </x:row>
    <x:row r="1875" ht="22" customHeight="1">
      <x:c r="A1875" s="2" t="str">
        <x:v>WIRE</x:v>
      </x:c>
      <x:c r="B1875" s="2" t="str">
        <x:v>10</x:v>
      </x:c>
      <x:c r="C1875" s="2" t="str">
        <x:v>DL001WHT</x:v>
      </x:c>
      <x:c r="D1875" s="2" t="str">
        <x:v>1059499</x:v>
      </x:c>
      <x:c r="E1875" s="2" t="str">
        <x:v>0</x:v>
      </x:c>
      <x:c r="F1875" s="2" t="str">
        <x:v>38</x:v>
      </x:c>
      <x:c r="G1875" s="10" t="n">
        <x:v>46064</x:v>
      </x:c>
      <x:c r="H1875" s="10" t="n">
        <x:v>46070</x:v>
      </x:c>
      <x:c r="I1875" s="7" t="n">
        <x:v>6000</x:v>
      </x:c>
      <x:c r="J1875" s="7" t="n">
        <x:v>6000</x:v>
      </x:c>
      <x:c r="K1875" s="7" t="n">
        <x:v>1</x:v>
      </x:c>
      <x:c r="L1875" s="8" t="n">
        <x:v>10.06</x:v>
      </x:c>
      <x:c r="M1875" s="9" t="n">
        <x:v>1252.2</x:v>
      </x:c>
      <x:c r="N1875" s="2" t="str">
        <x:v>i</x:v>
      </x:c>
      <x:c r="O1875" s="2" t="n">
        <x:v>0</x:v>
      </x:c>
      <x:c r="P1875" s="2" t="n">
        <x:v>100</x:v>
      </x:c>
      <x:c r="Q1875" s="2" t="str">
        <x:v>Baseline PO cost</x:v>
      </x:c>
      <x:c r="R1875" s="2" t="str">
        <x:v>Received</x:v>
      </x:c>
      <x:c r="S1875" s="12" t="n">
        <x:f>IF(AND(ISNUMBER(G1875),G1875&gt;0,G1875&lt;=Summary!$E$5,I1875&gt;0),I1875*K1875,0)</x:f>
        <x:v>6000</x:v>
      </x:c>
      <x:c r="T1875" s="12" t="n">
        <x:f>MIN(S1875,MAX(0,'Inventory detail'!E208-SUM(S1873:S1874)))</x:f>
        <x:v>0</x:v>
      </x:c>
      <x:c r="U1875" s="12" t="n">
        <x:f>IF(O1875=1,J1875*K1875,0)</x:f>
        <x:v>0</x:v>
      </x:c>
      <x:c r="V1875" s="13" t="str">
        <x:f>IF(O1875=0,"",IF(H1875="","",MAX(H1875,Summary!$E$5)))</x:f>
      </x:c>
      <x:c r="W1875" s="12" t="n">
        <x:f>IF(Q1875="Baseline PO cost",U1875,0)</x:f>
        <x:v>0</x:v>
      </x:c>
      <x:c r="X1875" s="12" t="n">
        <x:f>IF(Q1875="Higher PO cost",U1875,0)</x:f>
        <x:v>0</x:v>
      </x:c>
      <x:c r="Y1875" s="12" t="n">
        <x:f>IF(Q1875="Unclassified",U1875,0)</x:f>
        <x:v>0</x:v>
      </x:c>
    </x:row>
    <x:row r="1876" ht="22" customHeight="1">
      <x:c r="A1876" s="2" t="str">
        <x:v>WIRE</x:v>
      </x:c>
      <x:c r="B1876" s="2" t="str">
        <x:v>10</x:v>
      </x:c>
      <x:c r="C1876" s="2" t="str">
        <x:v>DL001WHT</x:v>
      </x:c>
      <x:c r="D1876" s="2" t="str">
        <x:v>1060966</x:v>
      </x:c>
      <x:c r="E1876" s="2" t="str">
        <x:v>0</x:v>
      </x:c>
      <x:c r="F1876" s="2" t="str">
        <x:v>37</x:v>
      </x:c>
      <x:c r="G1876" s="10"/>
      <x:c r="H1876" s="10" t="n">
        <x:v>46339</x:v>
      </x:c>
      <x:c r="I1876" s="7" t="n">
        <x:v>9000</x:v>
      </x:c>
      <x:c r="J1876" s="7" t="n">
        <x:v>9000</x:v>
      </x:c>
      <x:c r="K1876" s="7" t="n">
        <x:v>1</x:v>
      </x:c>
      <x:c r="L1876" s="8" t="n">
        <x:v>10.06</x:v>
      </x:c>
      <x:c r="M1876" s="9" t="n">
        <x:v>0</x:v>
      </x:c>
      <x:c r="N1876" s="2" t="str">
        <x:v>a</x:v>
      </x:c>
      <x:c r="O1876" s="2" t="n">
        <x:v>1</x:v>
      </x:c>
      <x:c r="P1876" s="2" t="n">
        <x:v>100</x:v>
      </x:c>
      <x:c r="Q1876" s="2" t="str">
        <x:v>Baseline PO cost</x:v>
      </x:c>
      <x:c r="R1876" s="2" t="str">
        <x:v>Incoming active PO</x:v>
      </x:c>
      <x:c r="S1876" s="12" t="n">
        <x:f>IF(AND(ISNUMBER(G1876),G1876&gt;0,G1876&lt;=Summary!$E$5,I1876&gt;0),I1876*K1876,0)</x:f>
        <x:v>0</x:v>
      </x:c>
      <x:c r="T1876" s="12" t="n">
        <x:f>MIN(S1876,MAX(0,'Inventory detail'!E208-SUM(S1873:S1875)))</x:f>
        <x:v>0</x:v>
      </x:c>
      <x:c r="U1876" s="12" t="n">
        <x:f>IF(O1876=1,J1876*K1876,0)</x:f>
        <x:v>9000</x:v>
      </x:c>
      <x:c r="V1876" s="13" t="n">
        <x:f>IF(O1876=0,"",IF(H1876="","",MAX(H1876,Summary!$E$5)))</x:f>
        <x:v>46339</x:v>
      </x:c>
      <x:c r="W1876" s="12" t="n">
        <x:f>IF(Q1876="Baseline PO cost",U1876,0)</x:f>
        <x:v>9000</x:v>
      </x:c>
      <x:c r="X1876" s="12" t="n">
        <x:f>IF(Q1876="Higher PO cost",U1876,0)</x:f>
        <x:v>0</x:v>
      </x:c>
      <x:c r="Y1876" s="12" t="n">
        <x:f>IF(Q1876="Unclassified",U1876,0)</x:f>
        <x:v>0</x:v>
      </x:c>
    </x:row>
    <x:row r="1877" ht="22" customHeight="1">
      <x:c r="A1877" s="2" t="str">
        <x:v>WIRE</x:v>
      </x:c>
      <x:c r="B1877" s="2" t="str">
        <x:v>10</x:v>
      </x:c>
      <x:c r="C1877" s="2" t="str">
        <x:v>DL012BLK</x:v>
      </x:c>
      <x:c r="D1877" s="2" t="str">
        <x:v>1060448</x:v>
      </x:c>
      <x:c r="E1877" s="2" t="str">
        <x:v>0</x:v>
      </x:c>
      <x:c r="F1877" s="2" t="str">
        <x:v>32</x:v>
      </x:c>
      <x:c r="G1877" s="10" t="n">
        <x:v>46302</x:v>
      </x:c>
      <x:c r="H1877" s="10" t="n">
        <x:v>46304</x:v>
      </x:c>
      <x:c r="I1877" s="7" t="n">
        <x:v>33000</x:v>
      </x:c>
      <x:c r="J1877" s="7" t="n">
        <x:v>33000</x:v>
      </x:c>
      <x:c r="K1877" s="7" t="n">
        <x:v>1</x:v>
      </x:c>
      <x:c r="L1877" s="8" t="n">
        <x:v>4.33</x:v>
      </x:c>
      <x:c r="M1877" s="9" t="n">
        <x:v>2725.8</x:v>
      </x:c>
      <x:c r="N1877" s="2" t="str">
        <x:v>a</x:v>
      </x:c>
      <x:c r="O1877" s="2" t="n">
        <x:v>0</x:v>
      </x:c>
      <x:c r="P1877" s="2" t="n">
        <x:v>100</x:v>
      </x:c>
      <x:c r="Q1877" s="2" t="str">
        <x:v>Baseline PO cost</x:v>
      </x:c>
      <x:c r="R1877" s="2" t="str">
        <x:v>Received</x:v>
      </x:c>
      <x:c r="S1877" s="12" t="n">
        <x:f>IF(AND(ISNUMBER(G1877),G1877&gt;0,G1877&lt;=Summary!$E$5,I1877&gt;0),I1877*K1877,0)</x:f>
        <x:v>33000</x:v>
      </x:c>
      <x:c r="T1877" s="12" t="n">
        <x:f>MIN(S1877,MAX(0,'Inventory detail'!E52-0))</x:f>
        <x:v>33000</x:v>
      </x:c>
      <x:c r="U1877" s="12" t="n">
        <x:f>IF(O1877=1,J1877*K1877,0)</x:f>
        <x:v>0</x:v>
      </x:c>
      <x:c r="V1877" s="13" t="str">
        <x:f>IF(O1877=0,"",IF(H1877="","",MAX(H1877,Summary!$E$5)))</x:f>
      </x:c>
      <x:c r="W1877" s="12" t="n">
        <x:f>IF(Q1877="Baseline PO cost",U1877,0)</x:f>
        <x:v>0</x:v>
      </x:c>
      <x:c r="X1877" s="12" t="n">
        <x:f>IF(Q1877="Higher PO cost",U1877,0)</x:f>
        <x:v>0</x:v>
      </x:c>
      <x:c r="Y1877" s="12" t="n">
        <x:f>IF(Q1877="Unclassified",U1877,0)</x:f>
        <x:v>0</x:v>
      </x:c>
    </x:row>
    <x:row r="1878" ht="22" customHeight="1">
      <x:c r="A1878" s="2" t="str">
        <x:v>WIRE</x:v>
      </x:c>
      <x:c r="B1878" s="2" t="str">
        <x:v>10</x:v>
      </x:c>
      <x:c r="C1878" s="2" t="str">
        <x:v>DL012BLK</x:v>
      </x:c>
      <x:c r="D1878" s="2" t="str">
        <x:v>1059999</x:v>
      </x:c>
      <x:c r="E1878" s="2" t="str">
        <x:v>0</x:v>
      </x:c>
      <x:c r="F1878" s="2" t="str">
        <x:v>23</x:v>
      </x:c>
      <x:c r="G1878" s="10" t="n">
        <x:v>46182</x:v>
      </x:c>
      <x:c r="H1878" s="10" t="n">
        <x:v>46185</x:v>
      </x:c>
      <x:c r="I1878" s="7" t="n">
        <x:v>50000</x:v>
      </x:c>
      <x:c r="J1878" s="7" t="n">
        <x:v>50000</x:v>
      </x:c>
      <x:c r="K1878" s="7" t="n">
        <x:v>1</x:v>
      </x:c>
      <x:c r="L1878" s="8" t="n">
        <x:v>4.33</x:v>
      </x:c>
      <x:c r="M1878" s="9" t="n">
        <x:v>4510</x:v>
      </x:c>
      <x:c r="N1878" s="2" t="str">
        <x:v>i</x:v>
      </x:c>
      <x:c r="O1878" s="2" t="n">
        <x:v>0</x:v>
      </x:c>
      <x:c r="P1878" s="2" t="n">
        <x:v>100</x:v>
      </x:c>
      <x:c r="Q1878" s="2" t="str">
        <x:v>Baseline PO cost</x:v>
      </x:c>
      <x:c r="R1878" s="2" t="str">
        <x:v>Received</x:v>
      </x:c>
      <x:c r="S1878" s="12" t="n">
        <x:f>IF(AND(ISNUMBER(G1878),G1878&gt;0,G1878&lt;=Summary!$E$5,I1878&gt;0),I1878*K1878,0)</x:f>
        <x:v>50000</x:v>
      </x:c>
      <x:c r="T1878" s="12" t="n">
        <x:f>MIN(S1878,MAX(0,'Inventory detail'!E52-SUM(S1877:S1877)))</x:f>
        <x:v>8600</x:v>
      </x:c>
      <x:c r="U1878" s="12" t="n">
        <x:f>IF(O1878=1,J1878*K1878,0)</x:f>
        <x:v>0</x:v>
      </x:c>
      <x:c r="V1878" s="13" t="str">
        <x:f>IF(O1878=0,"",IF(H1878="","",MAX(H1878,Summary!$E$5)))</x:f>
      </x:c>
      <x:c r="W1878" s="12" t="n">
        <x:f>IF(Q1878="Baseline PO cost",U1878,0)</x:f>
        <x:v>0</x:v>
      </x:c>
      <x:c r="X1878" s="12" t="n">
        <x:f>IF(Q1878="Higher PO cost",U1878,0)</x:f>
        <x:v>0</x:v>
      </x:c>
      <x:c r="Y1878" s="12" t="n">
        <x:f>IF(Q1878="Unclassified",U1878,0)</x:f>
        <x:v>0</x:v>
      </x:c>
    </x:row>
    <x:row r="1879" ht="22" customHeight="1">
      <x:c r="A1879" s="2" t="str">
        <x:v>WIRE</x:v>
      </x:c>
      <x:c r="B1879" s="2" t="str">
        <x:v>10</x:v>
      </x:c>
      <x:c r="C1879" s="2" t="str">
        <x:v>DL012BLK</x:v>
      </x:c>
      <x:c r="D1879" s="2" t="str">
        <x:v>1059499</x:v>
      </x:c>
      <x:c r="E1879" s="2" t="str">
        <x:v>0</x:v>
      </x:c>
      <x:c r="F1879" s="2" t="str">
        <x:v>41</x:v>
      </x:c>
      <x:c r="G1879" s="10" t="n">
        <x:v>46064</x:v>
      </x:c>
      <x:c r="H1879" s="10" t="n">
        <x:v>46070</x:v>
      </x:c>
      <x:c r="I1879" s="7" t="n">
        <x:v>39000</x:v>
      </x:c>
      <x:c r="J1879" s="7" t="n">
        <x:v>39000</x:v>
      </x:c>
      <x:c r="K1879" s="7" t="n">
        <x:v>1</x:v>
      </x:c>
      <x:c r="L1879" s="8" t="n">
        <x:v>4.33</x:v>
      </x:c>
      <x:c r="M1879" s="9" t="n">
        <x:v>3517.8</x:v>
      </x:c>
      <x:c r="N1879" s="2" t="str">
        <x:v>i</x:v>
      </x:c>
      <x:c r="O1879" s="2" t="n">
        <x:v>0</x:v>
      </x:c>
      <x:c r="P1879" s="2" t="n">
        <x:v>100</x:v>
      </x:c>
      <x:c r="Q1879" s="2" t="str">
        <x:v>Baseline PO cost</x:v>
      </x:c>
      <x:c r="R1879" s="2" t="str">
        <x:v>Received</x:v>
      </x:c>
      <x:c r="S1879" s="12" t="n">
        <x:f>IF(AND(ISNUMBER(G1879),G1879&gt;0,G1879&lt;=Summary!$E$5,I1879&gt;0),I1879*K1879,0)</x:f>
        <x:v>39000</x:v>
      </x:c>
      <x:c r="T1879" s="12" t="n">
        <x:f>MIN(S1879,MAX(0,'Inventory detail'!E52-SUM(S1877:S1878)))</x:f>
        <x:v>0</x:v>
      </x:c>
      <x:c r="U1879" s="12" t="n">
        <x:f>IF(O1879=1,J1879*K1879,0)</x:f>
        <x:v>0</x:v>
      </x:c>
      <x:c r="V1879" s="13" t="str">
        <x:f>IF(O1879=0,"",IF(H1879="","",MAX(H1879,Summary!$E$5)))</x:f>
      </x:c>
      <x:c r="W1879" s="12" t="n">
        <x:f>IF(Q1879="Baseline PO cost",U1879,0)</x:f>
        <x:v>0</x:v>
      </x:c>
      <x:c r="X1879" s="12" t="n">
        <x:f>IF(Q1879="Higher PO cost",U1879,0)</x:f>
        <x:v>0</x:v>
      </x:c>
      <x:c r="Y1879" s="12" t="n">
        <x:f>IF(Q1879="Unclassified",U1879,0)</x:f>
        <x:v>0</x:v>
      </x:c>
    </x:row>
    <x:row r="1880" ht="22" customHeight="1">
      <x:c r="A1880" s="2" t="str">
        <x:v>WIRE</x:v>
      </x:c>
      <x:c r="B1880" s="2" t="str">
        <x:v>10</x:v>
      </x:c>
      <x:c r="C1880" s="2" t="str">
        <x:v>DL012BLK</x:v>
      </x:c>
      <x:c r="D1880" s="2" t="str">
        <x:v>1060966</x:v>
      </x:c>
      <x:c r="E1880" s="2" t="str">
        <x:v>0</x:v>
      </x:c>
      <x:c r="F1880" s="2" t="str">
        <x:v>40</x:v>
      </x:c>
      <x:c r="G1880" s="10"/>
      <x:c r="H1880" s="10" t="n">
        <x:v>46339</x:v>
      </x:c>
      <x:c r="I1880" s="7" t="n">
        <x:v>43000</x:v>
      </x:c>
      <x:c r="J1880" s="7" t="n">
        <x:v>43000</x:v>
      </x:c>
      <x:c r="K1880" s="7" t="n">
        <x:v>1</x:v>
      </x:c>
      <x:c r="L1880" s="8" t="n">
        <x:v>4.33</x:v>
      </x:c>
      <x:c r="M1880" s="9" t="n">
        <x:v>0</x:v>
      </x:c>
      <x:c r="N1880" s="2" t="str">
        <x:v>a</x:v>
      </x:c>
      <x:c r="O1880" s="2" t="n">
        <x:v>1</x:v>
      </x:c>
      <x:c r="P1880" s="2" t="n">
        <x:v>100</x:v>
      </x:c>
      <x:c r="Q1880" s="2" t="str">
        <x:v>Baseline PO cost</x:v>
      </x:c>
      <x:c r="R1880" s="2" t="str">
        <x:v>Incoming active PO</x:v>
      </x:c>
      <x:c r="S1880" s="12" t="n">
        <x:f>IF(AND(ISNUMBER(G1880),G1880&gt;0,G1880&lt;=Summary!$E$5,I1880&gt;0),I1880*K1880,0)</x:f>
        <x:v>0</x:v>
      </x:c>
      <x:c r="T1880" s="12" t="n">
        <x:f>MIN(S1880,MAX(0,'Inventory detail'!E52-SUM(S1877:S1879)))</x:f>
        <x:v>0</x:v>
      </x:c>
      <x:c r="U1880" s="12" t="n">
        <x:f>IF(O1880=1,J1880*K1880,0)</x:f>
        <x:v>43000</x:v>
      </x:c>
      <x:c r="V1880" s="13" t="n">
        <x:f>IF(O1880=0,"",IF(H1880="","",MAX(H1880,Summary!$E$5)))</x:f>
        <x:v>46339</x:v>
      </x:c>
      <x:c r="W1880" s="12" t="n">
        <x:f>IF(Q1880="Baseline PO cost",U1880,0)</x:f>
        <x:v>43000</x:v>
      </x:c>
      <x:c r="X1880" s="12" t="n">
        <x:f>IF(Q1880="Higher PO cost",U1880,0)</x:f>
        <x:v>0</x:v>
      </x:c>
      <x:c r="Y1880" s="12" t="n">
        <x:f>IF(Q1880="Unclassified",U1880,0)</x:f>
        <x:v>0</x:v>
      </x:c>
    </x:row>
    <x:row r="1881" ht="22" customHeight="1">
      <x:c r="A1881" s="2" t="str">
        <x:v>WIRE</x:v>
      </x:c>
      <x:c r="B1881" s="2" t="str">
        <x:v>10</x:v>
      </x:c>
      <x:c r="C1881" s="2" t="str">
        <x:v>DL012GOLD</x:v>
      </x:c>
      <x:c r="D1881" s="2" t="str">
        <x:v>1060448</x:v>
      </x:c>
      <x:c r="E1881" s="2" t="str">
        <x:v>0</x:v>
      </x:c>
      <x:c r="F1881" s="2" t="str">
        <x:v>35</x:v>
      </x:c>
      <x:c r="G1881" s="10" t="n">
        <x:v>46302</x:v>
      </x:c>
      <x:c r="H1881" s="10" t="n">
        <x:v>46304</x:v>
      </x:c>
      <x:c r="I1881" s="7" t="n">
        <x:v>11000</x:v>
      </x:c>
      <x:c r="J1881" s="7" t="n">
        <x:v>11000</x:v>
      </x:c>
      <x:c r="K1881" s="7" t="n">
        <x:v>1</x:v>
      </x:c>
      <x:c r="L1881" s="8" t="n">
        <x:v>4.88</x:v>
      </x:c>
      <x:c r="M1881" s="9" t="n">
        <x:v>908.6</x:v>
      </x:c>
      <x:c r="N1881" s="2" t="str">
        <x:v>a</x:v>
      </x:c>
      <x:c r="O1881" s="2" t="n">
        <x:v>0</x:v>
      </x:c>
      <x:c r="P1881" s="2" t="n">
        <x:v>100</x:v>
      </x:c>
      <x:c r="Q1881" s="2" t="str">
        <x:v>Baseline PO cost</x:v>
      </x:c>
      <x:c r="R1881" s="2" t="str">
        <x:v>Received</x:v>
      </x:c>
      <x:c r="S1881" s="12" t="n">
        <x:f>IF(AND(ISNUMBER(G1881),G1881&gt;0,G1881&lt;=Summary!$E$5,I1881&gt;0),I1881*K1881,0)</x:f>
        <x:v>11000</x:v>
      </x:c>
      <x:c r="T1881" s="12" t="n">
        <x:f>MIN(S1881,MAX(0,'Inventory detail'!E240-0))</x:f>
        <x:v>10900</x:v>
      </x:c>
      <x:c r="U1881" s="12" t="n">
        <x:f>IF(O1881=1,J1881*K1881,0)</x:f>
        <x:v>0</x:v>
      </x:c>
      <x:c r="V1881" s="13" t="str">
        <x:f>IF(O1881=0,"",IF(H1881="","",MAX(H1881,Summary!$E$5)))</x:f>
      </x:c>
      <x:c r="W1881" s="12" t="n">
        <x:f>IF(Q1881="Baseline PO cost",U1881,0)</x:f>
        <x:v>0</x:v>
      </x:c>
      <x:c r="X1881" s="12" t="n">
        <x:f>IF(Q1881="Higher PO cost",U1881,0)</x:f>
        <x:v>0</x:v>
      </x:c>
      <x:c r="Y1881" s="12" t="n">
        <x:f>IF(Q1881="Unclassified",U1881,0)</x:f>
        <x:v>0</x:v>
      </x:c>
    </x:row>
    <x:row r="1882" ht="22" customHeight="1">
      <x:c r="A1882" s="2" t="str">
        <x:v>WIRE</x:v>
      </x:c>
      <x:c r="B1882" s="2" t="str">
        <x:v>10</x:v>
      </x:c>
      <x:c r="C1882" s="2" t="str">
        <x:v>DL012GOLD</x:v>
      </x:c>
      <x:c r="D1882" s="2" t="str">
        <x:v>1059499</x:v>
      </x:c>
      <x:c r="E1882" s="2" t="str">
        <x:v>0</x:v>
      </x:c>
      <x:c r="F1882" s="2" t="str">
        <x:v>44</x:v>
      </x:c>
      <x:c r="G1882" s="10" t="n">
        <x:v>46064</x:v>
      </x:c>
      <x:c r="H1882" s="10" t="n">
        <x:v>46070</x:v>
      </x:c>
      <x:c r="I1882" s="7" t="n">
        <x:v>5000</x:v>
      </x:c>
      <x:c r="J1882" s="7" t="n">
        <x:v>5000</x:v>
      </x:c>
      <x:c r="K1882" s="7" t="n">
        <x:v>1</x:v>
      </x:c>
      <x:c r="L1882" s="8" t="n">
        <x:v>4.88</x:v>
      </x:c>
      <x:c r="M1882" s="9" t="n">
        <x:v>451</x:v>
      </x:c>
      <x:c r="N1882" s="2" t="str">
        <x:v>i</x:v>
      </x:c>
      <x:c r="O1882" s="2" t="n">
        <x:v>0</x:v>
      </x:c>
      <x:c r="P1882" s="2" t="n">
        <x:v>100</x:v>
      </x:c>
      <x:c r="Q1882" s="2" t="str">
        <x:v>Baseline PO cost</x:v>
      </x:c>
      <x:c r="R1882" s="2" t="str">
        <x:v>Received</x:v>
      </x:c>
      <x:c r="S1882" s="12" t="n">
        <x:f>IF(AND(ISNUMBER(G1882),G1882&gt;0,G1882&lt;=Summary!$E$5,I1882&gt;0),I1882*K1882,0)</x:f>
        <x:v>5000</x:v>
      </x:c>
      <x:c r="T1882" s="12" t="n">
        <x:f>MIN(S1882,MAX(0,'Inventory detail'!E240-SUM(S1881:S1881)))</x:f>
        <x:v>0</x:v>
      </x:c>
      <x:c r="U1882" s="12" t="n">
        <x:f>IF(O1882=1,J1882*K1882,0)</x:f>
        <x:v>0</x:v>
      </x:c>
      <x:c r="V1882" s="13" t="str">
        <x:f>IF(O1882=0,"",IF(H1882="","",MAX(H1882,Summary!$E$5)))</x:f>
      </x:c>
      <x:c r="W1882" s="12" t="n">
        <x:f>IF(Q1882="Baseline PO cost",U1882,0)</x:f>
        <x:v>0</x:v>
      </x:c>
      <x:c r="X1882" s="12" t="n">
        <x:f>IF(Q1882="Higher PO cost",U1882,0)</x:f>
        <x:v>0</x:v>
      </x:c>
      <x:c r="Y1882" s="12" t="n">
        <x:f>IF(Q1882="Unclassified",U1882,0)</x:f>
        <x:v>0</x:v>
      </x:c>
    </x:row>
    <x:row r="1883" ht="22" customHeight="1">
      <x:c r="A1883" s="2" t="str">
        <x:v>WIRE</x:v>
      </x:c>
      <x:c r="B1883" s="2" t="str">
        <x:v>10</x:v>
      </x:c>
      <x:c r="C1883" s="2" t="str">
        <x:v>DL012GOLD</x:v>
      </x:c>
      <x:c r="D1883" s="2" t="str">
        <x:v>1060966</x:v>
      </x:c>
      <x:c r="E1883" s="2" t="str">
        <x:v>0</x:v>
      </x:c>
      <x:c r="F1883" s="2" t="str">
        <x:v>43</x:v>
      </x:c>
      <x:c r="G1883" s="10"/>
      <x:c r="H1883" s="10" t="n">
        <x:v>46339</x:v>
      </x:c>
      <x:c r="I1883" s="7" t="n">
        <x:v>22000</x:v>
      </x:c>
      <x:c r="J1883" s="7" t="n">
        <x:v>22000</x:v>
      </x:c>
      <x:c r="K1883" s="7" t="n">
        <x:v>1</x:v>
      </x:c>
      <x:c r="L1883" s="8" t="n">
        <x:v>4.88</x:v>
      </x:c>
      <x:c r="M1883" s="9" t="n">
        <x:v>0</x:v>
      </x:c>
      <x:c r="N1883" s="2" t="str">
        <x:v>a</x:v>
      </x:c>
      <x:c r="O1883" s="2" t="n">
        <x:v>1</x:v>
      </x:c>
      <x:c r="P1883" s="2" t="n">
        <x:v>100</x:v>
      </x:c>
      <x:c r="Q1883" s="2" t="str">
        <x:v>Baseline PO cost</x:v>
      </x:c>
      <x:c r="R1883" s="2" t="str">
        <x:v>Incoming active PO</x:v>
      </x:c>
      <x:c r="S1883" s="12" t="n">
        <x:f>IF(AND(ISNUMBER(G1883),G1883&gt;0,G1883&lt;=Summary!$E$5,I1883&gt;0),I1883*K1883,0)</x:f>
        <x:v>0</x:v>
      </x:c>
      <x:c r="T1883" s="12" t="n">
        <x:f>MIN(S1883,MAX(0,'Inventory detail'!E240-SUM(S1881:S1882)))</x:f>
        <x:v>0</x:v>
      </x:c>
      <x:c r="U1883" s="12" t="n">
        <x:f>IF(O1883=1,J1883*K1883,0)</x:f>
        <x:v>22000</x:v>
      </x:c>
      <x:c r="V1883" s="13" t="n">
        <x:f>IF(O1883=0,"",IF(H1883="","",MAX(H1883,Summary!$E$5)))</x:f>
        <x:v>46339</x:v>
      </x:c>
      <x:c r="W1883" s="12" t="n">
        <x:f>IF(Q1883="Baseline PO cost",U1883,0)</x:f>
        <x:v>22000</x:v>
      </x:c>
      <x:c r="X1883" s="12" t="n">
        <x:f>IF(Q1883="Higher PO cost",U1883,0)</x:f>
        <x:v>0</x:v>
      </x:c>
      <x:c r="Y1883" s="12" t="n">
        <x:f>IF(Q1883="Unclassified",U1883,0)</x:f>
        <x:v>0</x:v>
      </x:c>
    </x:row>
    <x:row r="1884" ht="22" customHeight="1">
      <x:c r="A1884" s="2" t="str">
        <x:v>WIRE</x:v>
      </x:c>
      <x:c r="B1884" s="2" t="str">
        <x:v>10</x:v>
      </x:c>
      <x:c r="C1884" s="2" t="str">
        <x:v>DL012GRAY</x:v>
      </x:c>
      <x:c r="D1884" s="2" t="str">
        <x:v>1059499</x:v>
      </x:c>
      <x:c r="E1884" s="2" t="str">
        <x:v>0</x:v>
      </x:c>
      <x:c r="F1884" s="2" t="str">
        <x:v>45</x:v>
      </x:c>
      <x:c r="G1884" s="10" t="n">
        <x:v>46064</x:v>
      </x:c>
      <x:c r="H1884" s="10" t="n">
        <x:v>46070</x:v>
      </x:c>
      <x:c r="I1884" s="7" t="n">
        <x:v>5000</x:v>
      </x:c>
      <x:c r="J1884" s="7" t="n">
        <x:v>5000</x:v>
      </x:c>
      <x:c r="K1884" s="7" t="n">
        <x:v>1</x:v>
      </x:c>
      <x:c r="L1884" s="8" t="n">
        <x:v>4.88</x:v>
      </x:c>
      <x:c r="M1884" s="9" t="n">
        <x:v>451</x:v>
      </x:c>
      <x:c r="N1884" s="2" t="str">
        <x:v>i</x:v>
      </x:c>
      <x:c r="O1884" s="2" t="n">
        <x:v>0</x:v>
      </x:c>
      <x:c r="P1884" s="2" t="n">
        <x:v>100</x:v>
      </x:c>
      <x:c r="Q1884" s="2" t="str">
        <x:v>Baseline PO cost</x:v>
      </x:c>
      <x:c r="R1884" s="2" t="str">
        <x:v>Received</x:v>
      </x:c>
      <x:c r="S1884" s="12" t="n">
        <x:f>IF(AND(ISNUMBER(G1884),G1884&gt;0,G1884&lt;=Summary!$E$5,I1884&gt;0),I1884*K1884,0)</x:f>
        <x:v>5000</x:v>
      </x:c>
      <x:c r="T1884" s="12" t="n">
        <x:f>MIN(S1884,MAX(0,'Inventory detail'!E539-0))</x:f>
        <x:v>5000</x:v>
      </x:c>
      <x:c r="U1884" s="12" t="n">
        <x:f>IF(O1884=1,J1884*K1884,0)</x:f>
        <x:v>0</x:v>
      </x:c>
      <x:c r="V1884" s="13" t="str">
        <x:f>IF(O1884=0,"",IF(H1884="","",MAX(H1884,Summary!$E$5)))</x:f>
      </x:c>
      <x:c r="W1884" s="12" t="n">
        <x:f>IF(Q1884="Baseline PO cost",U1884,0)</x:f>
        <x:v>0</x:v>
      </x:c>
      <x:c r="X1884" s="12" t="n">
        <x:f>IF(Q1884="Higher PO cost",U1884,0)</x:f>
        <x:v>0</x:v>
      </x:c>
      <x:c r="Y1884" s="12" t="n">
        <x:f>IF(Q1884="Unclassified",U1884,0)</x:f>
        <x:v>0</x:v>
      </x:c>
    </x:row>
    <x:row r="1885" ht="22" customHeight="1">
      <x:c r="A1885" s="2" t="str">
        <x:v>WIRE</x:v>
      </x:c>
      <x:c r="B1885" s="2" t="str">
        <x:v>10</x:v>
      </x:c>
      <x:c r="C1885" s="2" t="str">
        <x:v>DL012GRAY</x:v>
      </x:c>
      <x:c r="D1885" s="2" t="str">
        <x:v>1060966</x:v>
      </x:c>
      <x:c r="E1885" s="2" t="str">
        <x:v>0</x:v>
      </x:c>
      <x:c r="F1885" s="2" t="str">
        <x:v>44</x:v>
      </x:c>
      <x:c r="G1885" s="10"/>
      <x:c r="H1885" s="10" t="n">
        <x:v>46339</x:v>
      </x:c>
      <x:c r="I1885" s="7" t="n">
        <x:v>1000</x:v>
      </x:c>
      <x:c r="J1885" s="7" t="n">
        <x:v>1000</x:v>
      </x:c>
      <x:c r="K1885" s="7" t="n">
        <x:v>1</x:v>
      </x:c>
      <x:c r="L1885" s="8" t="n">
        <x:v>4.88</x:v>
      </x:c>
      <x:c r="M1885" s="9" t="n">
        <x:v>0</x:v>
      </x:c>
      <x:c r="N1885" s="2" t="str">
        <x:v>a</x:v>
      </x:c>
      <x:c r="O1885" s="2" t="n">
        <x:v>1</x:v>
      </x:c>
      <x:c r="P1885" s="2" t="n">
        <x:v>100</x:v>
      </x:c>
      <x:c r="Q1885" s="2" t="str">
        <x:v>Baseline PO cost</x:v>
      </x:c>
      <x:c r="R1885" s="2" t="str">
        <x:v>Incoming active PO</x:v>
      </x:c>
      <x:c r="S1885" s="12" t="n">
        <x:f>IF(AND(ISNUMBER(G1885),G1885&gt;0,G1885&lt;=Summary!$E$5,I1885&gt;0),I1885*K1885,0)</x:f>
        <x:v>0</x:v>
      </x:c>
      <x:c r="T1885" s="12" t="n">
        <x:f>MIN(S1885,MAX(0,'Inventory detail'!E539-SUM(S1884:S1884)))</x:f>
        <x:v>0</x:v>
      </x:c>
      <x:c r="U1885" s="12" t="n">
        <x:f>IF(O1885=1,J1885*K1885,0)</x:f>
        <x:v>1000</x:v>
      </x:c>
      <x:c r="V1885" s="13" t="n">
        <x:f>IF(O1885=0,"",IF(H1885="","",MAX(H1885,Summary!$E$5)))</x:f>
        <x:v>46339</x:v>
      </x:c>
      <x:c r="W1885" s="12" t="n">
        <x:f>IF(Q1885="Baseline PO cost",U1885,0)</x:f>
        <x:v>1000</x:v>
      </x:c>
      <x:c r="X1885" s="12" t="n">
        <x:f>IF(Q1885="Higher PO cost",U1885,0)</x:f>
        <x:v>0</x:v>
      </x:c>
      <x:c r="Y1885" s="12" t="n">
        <x:f>IF(Q1885="Unclassified",U1885,0)</x:f>
        <x:v>0</x:v>
      </x:c>
    </x:row>
    <x:row r="1886" ht="22" customHeight="1">
      <x:c r="A1886" s="2" t="str">
        <x:v>WIRE</x:v>
      </x:c>
      <x:c r="B1886" s="2" t="str">
        <x:v>10</x:v>
      </x:c>
      <x:c r="C1886" s="2" t="str">
        <x:v>DL012SIL</x:v>
      </x:c>
      <x:c r="D1886" s="2" t="str">
        <x:v>1060448</x:v>
      </x:c>
      <x:c r="E1886" s="2" t="str">
        <x:v>0</x:v>
      </x:c>
      <x:c r="F1886" s="2" t="str">
        <x:v>33</x:v>
      </x:c>
      <x:c r="G1886" s="10" t="n">
        <x:v>46302</x:v>
      </x:c>
      <x:c r="H1886" s="10" t="n">
        <x:v>46304</x:v>
      </x:c>
      <x:c r="I1886" s="7" t="n">
        <x:v>28000</x:v>
      </x:c>
      <x:c r="J1886" s="7" t="n">
        <x:v>28000</x:v>
      </x:c>
      <x:c r="K1886" s="7" t="n">
        <x:v>1</x:v>
      </x:c>
      <x:c r="L1886" s="8" t="n">
        <x:v>4.88</x:v>
      </x:c>
      <x:c r="M1886" s="9" t="n">
        <x:v>2312.8</x:v>
      </x:c>
      <x:c r="N1886" s="2" t="str">
        <x:v>a</x:v>
      </x:c>
      <x:c r="O1886" s="2" t="n">
        <x:v>0</x:v>
      </x:c>
      <x:c r="P1886" s="2" t="n">
        <x:v>100</x:v>
      </x:c>
      <x:c r="Q1886" s="2" t="str">
        <x:v>Baseline PO cost</x:v>
      </x:c>
      <x:c r="R1886" s="2" t="str">
        <x:v>Received</x:v>
      </x:c>
      <x:c r="S1886" s="12" t="n">
        <x:f>IF(AND(ISNUMBER(G1886),G1886&gt;0,G1886&lt;=Summary!$E$5,I1886&gt;0),I1886*K1886,0)</x:f>
        <x:v>28000</x:v>
      </x:c>
      <x:c r="T1886" s="12" t="n">
        <x:f>MIN(S1886,MAX(0,'Inventory detail'!E94-0))</x:f>
        <x:v>27900</x:v>
      </x:c>
      <x:c r="U1886" s="12" t="n">
        <x:f>IF(O1886=1,J1886*K1886,0)</x:f>
        <x:v>0</x:v>
      </x:c>
      <x:c r="V1886" s="13" t="str">
        <x:f>IF(O1886=0,"",IF(H1886="","",MAX(H1886,Summary!$E$5)))</x:f>
      </x:c>
      <x:c r="W1886" s="12" t="n">
        <x:f>IF(Q1886="Baseline PO cost",U1886,0)</x:f>
        <x:v>0</x:v>
      </x:c>
      <x:c r="X1886" s="12" t="n">
        <x:f>IF(Q1886="Higher PO cost",U1886,0)</x:f>
        <x:v>0</x:v>
      </x:c>
      <x:c r="Y1886" s="12" t="n">
        <x:f>IF(Q1886="Unclassified",U1886,0)</x:f>
        <x:v>0</x:v>
      </x:c>
    </x:row>
    <x:row r="1887" ht="22" customHeight="1">
      <x:c r="A1887" s="2" t="str">
        <x:v>WIRE</x:v>
      </x:c>
      <x:c r="B1887" s="2" t="str">
        <x:v>10</x:v>
      </x:c>
      <x:c r="C1887" s="2" t="str">
        <x:v>DL012SIL</x:v>
      </x:c>
      <x:c r="D1887" s="2" t="str">
        <x:v>1059999</x:v>
      </x:c>
      <x:c r="E1887" s="2" t="str">
        <x:v>0</x:v>
      </x:c>
      <x:c r="F1887" s="2" t="str">
        <x:v>24</x:v>
      </x:c>
      <x:c r="G1887" s="10" t="n">
        <x:v>46182</x:v>
      </x:c>
      <x:c r="H1887" s="10" t="n">
        <x:v>46185</x:v>
      </x:c>
      <x:c r="I1887" s="7" t="n">
        <x:v>15000</x:v>
      </x:c>
      <x:c r="J1887" s="7" t="n">
        <x:v>15000</x:v>
      </x:c>
      <x:c r="K1887" s="7" t="n">
        <x:v>1</x:v>
      </x:c>
      <x:c r="L1887" s="8" t="n">
        <x:v>4.88</x:v>
      </x:c>
      <x:c r="M1887" s="9" t="n">
        <x:v>1353</x:v>
      </x:c>
      <x:c r="N1887" s="2" t="str">
        <x:v>i</x:v>
      </x:c>
      <x:c r="O1887" s="2" t="n">
        <x:v>0</x:v>
      </x:c>
      <x:c r="P1887" s="2" t="n">
        <x:v>100</x:v>
      </x:c>
      <x:c r="Q1887" s="2" t="str">
        <x:v>Baseline PO cost</x:v>
      </x:c>
      <x:c r="R1887" s="2" t="str">
        <x:v>Received</x:v>
      </x:c>
      <x:c r="S1887" s="12" t="n">
        <x:f>IF(AND(ISNUMBER(G1887),G1887&gt;0,G1887&lt;=Summary!$E$5,I1887&gt;0),I1887*K1887,0)</x:f>
        <x:v>15000</x:v>
      </x:c>
      <x:c r="T1887" s="12" t="n">
        <x:f>MIN(S1887,MAX(0,'Inventory detail'!E94-SUM(S1886:S1886)))</x:f>
        <x:v>0</x:v>
      </x:c>
      <x:c r="U1887" s="12" t="n">
        <x:f>IF(O1887=1,J1887*K1887,0)</x:f>
        <x:v>0</x:v>
      </x:c>
      <x:c r="V1887" s="13" t="str">
        <x:f>IF(O1887=0,"",IF(H1887="","",MAX(H1887,Summary!$E$5)))</x:f>
      </x:c>
      <x:c r="W1887" s="12" t="n">
        <x:f>IF(Q1887="Baseline PO cost",U1887,0)</x:f>
        <x:v>0</x:v>
      </x:c>
      <x:c r="X1887" s="12" t="n">
        <x:f>IF(Q1887="Higher PO cost",U1887,0)</x:f>
        <x:v>0</x:v>
      </x:c>
      <x:c r="Y1887" s="12" t="n">
        <x:f>IF(Q1887="Unclassified",U1887,0)</x:f>
        <x:v>0</x:v>
      </x:c>
    </x:row>
    <x:row r="1888" ht="22" customHeight="1">
      <x:c r="A1888" s="2" t="str">
        <x:v>WIRE</x:v>
      </x:c>
      <x:c r="B1888" s="2" t="str">
        <x:v>10</x:v>
      </x:c>
      <x:c r="C1888" s="2" t="str">
        <x:v>DL012SIL</x:v>
      </x:c>
      <x:c r="D1888" s="2" t="str">
        <x:v>1059499</x:v>
      </x:c>
      <x:c r="E1888" s="2" t="str">
        <x:v>0</x:v>
      </x:c>
      <x:c r="F1888" s="2" t="str">
        <x:v>42</x:v>
      </x:c>
      <x:c r="G1888" s="10" t="n">
        <x:v>46064</x:v>
      </x:c>
      <x:c r="H1888" s="10" t="n">
        <x:v>46070</x:v>
      </x:c>
      <x:c r="I1888" s="7" t="n">
        <x:v>8000</x:v>
      </x:c>
      <x:c r="J1888" s="7" t="n">
        <x:v>8000</x:v>
      </x:c>
      <x:c r="K1888" s="7" t="n">
        <x:v>1</x:v>
      </x:c>
      <x:c r="L1888" s="8" t="n">
        <x:v>4.88</x:v>
      </x:c>
      <x:c r="M1888" s="9" t="n">
        <x:v>721.6</x:v>
      </x:c>
      <x:c r="N1888" s="2" t="str">
        <x:v>i</x:v>
      </x:c>
      <x:c r="O1888" s="2" t="n">
        <x:v>0</x:v>
      </x:c>
      <x:c r="P1888" s="2" t="n">
        <x:v>100</x:v>
      </x:c>
      <x:c r="Q1888" s="2" t="str">
        <x:v>Baseline PO cost</x:v>
      </x:c>
      <x:c r="R1888" s="2" t="str">
        <x:v>Received</x:v>
      </x:c>
      <x:c r="S1888" s="12" t="n">
        <x:f>IF(AND(ISNUMBER(G1888),G1888&gt;0,G1888&lt;=Summary!$E$5,I1888&gt;0),I1888*K1888,0)</x:f>
        <x:v>8000</x:v>
      </x:c>
      <x:c r="T1888" s="12" t="n">
        <x:f>MIN(S1888,MAX(0,'Inventory detail'!E94-SUM(S1886:S1887)))</x:f>
        <x:v>0</x:v>
      </x:c>
      <x:c r="U1888" s="12" t="n">
        <x:f>IF(O1888=1,J1888*K1888,0)</x:f>
        <x:v>0</x:v>
      </x:c>
      <x:c r="V1888" s="13" t="str">
        <x:f>IF(O1888=0,"",IF(H1888="","",MAX(H1888,Summary!$E$5)))</x:f>
      </x:c>
      <x:c r="W1888" s="12" t="n">
        <x:f>IF(Q1888="Baseline PO cost",U1888,0)</x:f>
        <x:v>0</x:v>
      </x:c>
      <x:c r="X1888" s="12" t="n">
        <x:f>IF(Q1888="Higher PO cost",U1888,0)</x:f>
        <x:v>0</x:v>
      </x:c>
      <x:c r="Y1888" s="12" t="n">
        <x:f>IF(Q1888="Unclassified",U1888,0)</x:f>
        <x:v>0</x:v>
      </x:c>
    </x:row>
    <x:row r="1889" ht="22" customHeight="1">
      <x:c r="A1889" s="2" t="str">
        <x:v>WIRE</x:v>
      </x:c>
      <x:c r="B1889" s="2" t="str">
        <x:v>10</x:v>
      </x:c>
      <x:c r="C1889" s="2" t="str">
        <x:v>DL012SIL</x:v>
      </x:c>
      <x:c r="D1889" s="2" t="str">
        <x:v>1060966</x:v>
      </x:c>
      <x:c r="E1889" s="2" t="str">
        <x:v>0</x:v>
      </x:c>
      <x:c r="F1889" s="2" t="str">
        <x:v>41</x:v>
      </x:c>
      <x:c r="G1889" s="10"/>
      <x:c r="H1889" s="10" t="n">
        <x:v>46339</x:v>
      </x:c>
      <x:c r="I1889" s="7" t="n">
        <x:v>19000</x:v>
      </x:c>
      <x:c r="J1889" s="7" t="n">
        <x:v>19000</x:v>
      </x:c>
      <x:c r="K1889" s="7" t="n">
        <x:v>1</x:v>
      </x:c>
      <x:c r="L1889" s="8" t="n">
        <x:v>4.88</x:v>
      </x:c>
      <x:c r="M1889" s="9" t="n">
        <x:v>0</x:v>
      </x:c>
      <x:c r="N1889" s="2" t="str">
        <x:v>a</x:v>
      </x:c>
      <x:c r="O1889" s="2" t="n">
        <x:v>1</x:v>
      </x:c>
      <x:c r="P1889" s="2" t="n">
        <x:v>100</x:v>
      </x:c>
      <x:c r="Q1889" s="2" t="str">
        <x:v>Baseline PO cost</x:v>
      </x:c>
      <x:c r="R1889" s="2" t="str">
        <x:v>Incoming active PO</x:v>
      </x:c>
      <x:c r="S1889" s="12" t="n">
        <x:f>IF(AND(ISNUMBER(G1889),G1889&gt;0,G1889&lt;=Summary!$E$5,I1889&gt;0),I1889*K1889,0)</x:f>
        <x:v>0</x:v>
      </x:c>
      <x:c r="T1889" s="12" t="n">
        <x:f>MIN(S1889,MAX(0,'Inventory detail'!E94-SUM(S1886:S1888)))</x:f>
        <x:v>0</x:v>
      </x:c>
      <x:c r="U1889" s="12" t="n">
        <x:f>IF(O1889=1,J1889*K1889,0)</x:f>
        <x:v>19000</x:v>
      </x:c>
      <x:c r="V1889" s="13" t="n">
        <x:f>IF(O1889=0,"",IF(H1889="","",MAX(H1889,Summary!$E$5)))</x:f>
        <x:v>46339</x:v>
      </x:c>
      <x:c r="W1889" s="12" t="n">
        <x:f>IF(Q1889="Baseline PO cost",U1889,0)</x:f>
        <x:v>19000</x:v>
      </x:c>
      <x:c r="X1889" s="12" t="n">
        <x:f>IF(Q1889="Higher PO cost",U1889,0)</x:f>
        <x:v>0</x:v>
      </x:c>
      <x:c r="Y1889" s="12" t="n">
        <x:f>IF(Q1889="Unclassified",U1889,0)</x:f>
        <x:v>0</x:v>
      </x:c>
    </x:row>
    <x:row r="1890" ht="22" customHeight="1">
      <x:c r="A1890" s="2" t="str">
        <x:v>WIRE</x:v>
      </x:c>
      <x:c r="B1890" s="2" t="str">
        <x:v>10</x:v>
      </x:c>
      <x:c r="C1890" s="2" t="str">
        <x:v>DL012WHT</x:v>
      </x:c>
      <x:c r="D1890" s="2" t="str">
        <x:v>1060448</x:v>
      </x:c>
      <x:c r="E1890" s="2" t="str">
        <x:v>0</x:v>
      </x:c>
      <x:c r="F1890" s="2" t="str">
        <x:v>34</x:v>
      </x:c>
      <x:c r="G1890" s="10" t="n">
        <x:v>46302</x:v>
      </x:c>
      <x:c r="H1890" s="10" t="n">
        <x:v>46304</x:v>
      </x:c>
      <x:c r="I1890" s="7" t="n">
        <x:v>21000</x:v>
      </x:c>
      <x:c r="J1890" s="7" t="n">
        <x:v>21000</x:v>
      </x:c>
      <x:c r="K1890" s="7" t="n">
        <x:v>1</x:v>
      </x:c>
      <x:c r="L1890" s="8" t="n">
        <x:v>4.33</x:v>
      </x:c>
      <x:c r="M1890" s="9" t="n">
        <x:v>1734.6</x:v>
      </x:c>
      <x:c r="N1890" s="2" t="str">
        <x:v>a</x:v>
      </x:c>
      <x:c r="O1890" s="2" t="n">
        <x:v>0</x:v>
      </x:c>
      <x:c r="P1890" s="2" t="n">
        <x:v>100</x:v>
      </x:c>
      <x:c r="Q1890" s="2" t="str">
        <x:v>Baseline PO cost</x:v>
      </x:c>
      <x:c r="R1890" s="2" t="str">
        <x:v>Received</x:v>
      </x:c>
      <x:c r="S1890" s="12" t="n">
        <x:f>IF(AND(ISNUMBER(G1890),G1890&gt;0,G1890&lt;=Summary!$E$5,I1890&gt;0),I1890*K1890,0)</x:f>
        <x:v>21000</x:v>
      </x:c>
      <x:c r="T1890" s="12" t="n">
        <x:f>MIN(S1890,MAX(0,'Inventory detail'!E124-0))</x:f>
        <x:v>21000</x:v>
      </x:c>
      <x:c r="U1890" s="12" t="n">
        <x:f>IF(O1890=1,J1890*K1890,0)</x:f>
        <x:v>0</x:v>
      </x:c>
      <x:c r="V1890" s="13" t="str">
        <x:f>IF(O1890=0,"",IF(H1890="","",MAX(H1890,Summary!$E$5)))</x:f>
      </x:c>
      <x:c r="W1890" s="12" t="n">
        <x:f>IF(Q1890="Baseline PO cost",U1890,0)</x:f>
        <x:v>0</x:v>
      </x:c>
      <x:c r="X1890" s="12" t="n">
        <x:f>IF(Q1890="Higher PO cost",U1890,0)</x:f>
        <x:v>0</x:v>
      </x:c>
      <x:c r="Y1890" s="12" t="n">
        <x:f>IF(Q1890="Unclassified",U1890,0)</x:f>
        <x:v>0</x:v>
      </x:c>
    </x:row>
    <x:row r="1891" ht="22" customHeight="1">
      <x:c r="A1891" s="2" t="str">
        <x:v>WIRE</x:v>
      </x:c>
      <x:c r="B1891" s="2" t="str">
        <x:v>10</x:v>
      </x:c>
      <x:c r="C1891" s="2" t="str">
        <x:v>DL012WHT</x:v>
      </x:c>
      <x:c r="D1891" s="2" t="str">
        <x:v>1059999</x:v>
      </x:c>
      <x:c r="E1891" s="2" t="str">
        <x:v>0</x:v>
      </x:c>
      <x:c r="F1891" s="2" t="str">
        <x:v>25</x:v>
      </x:c>
      <x:c r="G1891" s="10" t="n">
        <x:v>46182</x:v>
      </x:c>
      <x:c r="H1891" s="10" t="n">
        <x:v>46185</x:v>
      </x:c>
      <x:c r="I1891" s="7" t="n">
        <x:v>11000</x:v>
      </x:c>
      <x:c r="J1891" s="7" t="n">
        <x:v>11000</x:v>
      </x:c>
      <x:c r="K1891" s="7" t="n">
        <x:v>1</x:v>
      </x:c>
      <x:c r="L1891" s="8" t="n">
        <x:v>4.33</x:v>
      </x:c>
      <x:c r="M1891" s="9" t="n">
        <x:v>992.2</x:v>
      </x:c>
      <x:c r="N1891" s="2" t="str">
        <x:v>i</x:v>
      </x:c>
      <x:c r="O1891" s="2" t="n">
        <x:v>0</x:v>
      </x:c>
      <x:c r="P1891" s="2" t="n">
        <x:v>100</x:v>
      </x:c>
      <x:c r="Q1891" s="2" t="str">
        <x:v>Baseline PO cost</x:v>
      </x:c>
      <x:c r="R1891" s="2" t="str">
        <x:v>Received</x:v>
      </x:c>
      <x:c r="S1891" s="12" t="n">
        <x:f>IF(AND(ISNUMBER(G1891),G1891&gt;0,G1891&lt;=Summary!$E$5,I1891&gt;0),I1891*K1891,0)</x:f>
        <x:v>11000</x:v>
      </x:c>
      <x:c r="T1891" s="12" t="n">
        <x:f>MIN(S1891,MAX(0,'Inventory detail'!E124-SUM(S1890:S1890)))</x:f>
        <x:v>2100</x:v>
      </x:c>
      <x:c r="U1891" s="12" t="n">
        <x:f>IF(O1891=1,J1891*K1891,0)</x:f>
        <x:v>0</x:v>
      </x:c>
      <x:c r="V1891" s="13" t="str">
        <x:f>IF(O1891=0,"",IF(H1891="","",MAX(H1891,Summary!$E$5)))</x:f>
      </x:c>
      <x:c r="W1891" s="12" t="n">
        <x:f>IF(Q1891="Baseline PO cost",U1891,0)</x:f>
        <x:v>0</x:v>
      </x:c>
      <x:c r="X1891" s="12" t="n">
        <x:f>IF(Q1891="Higher PO cost",U1891,0)</x:f>
        <x:v>0</x:v>
      </x:c>
      <x:c r="Y1891" s="12" t="n">
        <x:f>IF(Q1891="Unclassified",U1891,0)</x:f>
        <x:v>0</x:v>
      </x:c>
    </x:row>
    <x:row r="1892" ht="22" customHeight="1">
      <x:c r="A1892" s="2" t="str">
        <x:v>WIRE</x:v>
      </x:c>
      <x:c r="B1892" s="2" t="str">
        <x:v>10</x:v>
      </x:c>
      <x:c r="C1892" s="2" t="str">
        <x:v>DL012WHT</x:v>
      </x:c>
      <x:c r="D1892" s="2" t="str">
        <x:v>1059499</x:v>
      </x:c>
      <x:c r="E1892" s="2" t="str">
        <x:v>0</x:v>
      </x:c>
      <x:c r="F1892" s="2" t="str">
        <x:v>43</x:v>
      </x:c>
      <x:c r="G1892" s="10" t="n">
        <x:v>46064</x:v>
      </x:c>
      <x:c r="H1892" s="10" t="n">
        <x:v>46070</x:v>
      </x:c>
      <x:c r="I1892" s="7" t="n">
        <x:v>8000</x:v>
      </x:c>
      <x:c r="J1892" s="7" t="n">
        <x:v>8000</x:v>
      </x:c>
      <x:c r="K1892" s="7" t="n">
        <x:v>1</x:v>
      </x:c>
      <x:c r="L1892" s="8" t="n">
        <x:v>4.33</x:v>
      </x:c>
      <x:c r="M1892" s="9" t="n">
        <x:v>721.6</x:v>
      </x:c>
      <x:c r="N1892" s="2" t="str">
        <x:v>i</x:v>
      </x:c>
      <x:c r="O1892" s="2" t="n">
        <x:v>0</x:v>
      </x:c>
      <x:c r="P1892" s="2" t="n">
        <x:v>100</x:v>
      </x:c>
      <x:c r="Q1892" s="2" t="str">
        <x:v>Baseline PO cost</x:v>
      </x:c>
      <x:c r="R1892" s="2" t="str">
        <x:v>Received</x:v>
      </x:c>
      <x:c r="S1892" s="12" t="n">
        <x:f>IF(AND(ISNUMBER(G1892),G1892&gt;0,G1892&lt;=Summary!$E$5,I1892&gt;0),I1892*K1892,0)</x:f>
        <x:v>8000</x:v>
      </x:c>
      <x:c r="T1892" s="12" t="n">
        <x:f>MIN(S1892,MAX(0,'Inventory detail'!E124-SUM(S1890:S1891)))</x:f>
        <x:v>0</x:v>
      </x:c>
      <x:c r="U1892" s="12" t="n">
        <x:f>IF(O1892=1,J1892*K1892,0)</x:f>
        <x:v>0</x:v>
      </x:c>
      <x:c r="V1892" s="13" t="str">
        <x:f>IF(O1892=0,"",IF(H1892="","",MAX(H1892,Summary!$E$5)))</x:f>
      </x:c>
      <x:c r="W1892" s="12" t="n">
        <x:f>IF(Q1892="Baseline PO cost",U1892,0)</x:f>
        <x:v>0</x:v>
      </x:c>
      <x:c r="X1892" s="12" t="n">
        <x:f>IF(Q1892="Higher PO cost",U1892,0)</x:f>
        <x:v>0</x:v>
      </x:c>
      <x:c r="Y1892" s="12" t="n">
        <x:f>IF(Q1892="Unclassified",U1892,0)</x:f>
        <x:v>0</x:v>
      </x:c>
    </x:row>
    <x:row r="1893" ht="22" customHeight="1">
      <x:c r="A1893" s="2" t="str">
        <x:v>WIRE</x:v>
      </x:c>
      <x:c r="B1893" s="2" t="str">
        <x:v>10</x:v>
      </x:c>
      <x:c r="C1893" s="2" t="str">
        <x:v>DL012WHT</x:v>
      </x:c>
      <x:c r="D1893" s="2" t="str">
        <x:v>1060966</x:v>
      </x:c>
      <x:c r="E1893" s="2" t="str">
        <x:v>0</x:v>
      </x:c>
      <x:c r="F1893" s="2" t="str">
        <x:v>42</x:v>
      </x:c>
      <x:c r="G1893" s="10"/>
      <x:c r="H1893" s="10" t="n">
        <x:v>46339</x:v>
      </x:c>
      <x:c r="I1893" s="7" t="n">
        <x:v>10000</x:v>
      </x:c>
      <x:c r="J1893" s="7" t="n">
        <x:v>10000</x:v>
      </x:c>
      <x:c r="K1893" s="7" t="n">
        <x:v>1</x:v>
      </x:c>
      <x:c r="L1893" s="8" t="n">
        <x:v>4.33</x:v>
      </x:c>
      <x:c r="M1893" s="9" t="n">
        <x:v>0</x:v>
      </x:c>
      <x:c r="N1893" s="2" t="str">
        <x:v>a</x:v>
      </x:c>
      <x:c r="O1893" s="2" t="n">
        <x:v>1</x:v>
      </x:c>
      <x:c r="P1893" s="2" t="n">
        <x:v>100</x:v>
      </x:c>
      <x:c r="Q1893" s="2" t="str">
        <x:v>Baseline PO cost</x:v>
      </x:c>
      <x:c r="R1893" s="2" t="str">
        <x:v>Incoming active PO</x:v>
      </x:c>
      <x:c r="S1893" s="12" t="n">
        <x:f>IF(AND(ISNUMBER(G1893),G1893&gt;0,G1893&lt;=Summary!$E$5,I1893&gt;0),I1893*K1893,0)</x:f>
        <x:v>0</x:v>
      </x:c>
      <x:c r="T1893" s="12" t="n">
        <x:f>MIN(S1893,MAX(0,'Inventory detail'!E124-SUM(S1890:S1892)))</x:f>
        <x:v>0</x:v>
      </x:c>
      <x:c r="U1893" s="12" t="n">
        <x:f>IF(O1893=1,J1893*K1893,0)</x:f>
        <x:v>10000</x:v>
      </x:c>
      <x:c r="V1893" s="13" t="n">
        <x:f>IF(O1893=0,"",IF(H1893="","",MAX(H1893,Summary!$E$5)))</x:f>
        <x:v>46339</x:v>
      </x:c>
      <x:c r="W1893" s="12" t="n">
        <x:f>IF(Q1893="Baseline PO cost",U1893,0)</x:f>
        <x:v>10000</x:v>
      </x:c>
      <x:c r="X1893" s="12" t="n">
        <x:f>IF(Q1893="Higher PO cost",U1893,0)</x:f>
        <x:v>0</x:v>
      </x:c>
      <x:c r="Y1893" s="12" t="n">
        <x:f>IF(Q1893="Unclassified",U1893,0)</x:f>
        <x:v>0</x:v>
      </x:c>
    </x:row>
    <x:row r="1894" ht="22" customHeight="1">
      <x:c r="A1894" s="2" t="str">
        <x:v>WIRE</x:v>
      </x:c>
      <x:c r="B1894" s="2" t="str">
        <x:v>10</x:v>
      </x:c>
      <x:c r="C1894" s="2" t="str">
        <x:v>DL014BLK</x:v>
      </x:c>
      <x:c r="D1894" s="2" t="str">
        <x:v>1060448</x:v>
      </x:c>
      <x:c r="E1894" s="2" t="str">
        <x:v>0</x:v>
      </x:c>
      <x:c r="F1894" s="2" t="str">
        <x:v>1</x:v>
      </x:c>
      <x:c r="G1894" s="10" t="n">
        <x:v>46302</x:v>
      </x:c>
      <x:c r="H1894" s="10" t="n">
        <x:v>46304</x:v>
      </x:c>
      <x:c r="I1894" s="7" t="n">
        <x:v>145000</x:v>
      </x:c>
      <x:c r="J1894" s="7" t="n">
        <x:v>145000</x:v>
      </x:c>
      <x:c r="K1894" s="7" t="n">
        <x:v>1</x:v>
      </x:c>
      <x:c r="L1894" s="8" t="n">
        <x:v>1.91</x:v>
      </x:c>
      <x:c r="M1894" s="9" t="n">
        <x:v>5263.5</x:v>
      </x:c>
      <x:c r="N1894" s="2" t="str">
        <x:v>a</x:v>
      </x:c>
      <x:c r="O1894" s="2" t="n">
        <x:v>0</x:v>
      </x:c>
      <x:c r="P1894" s="2" t="n">
        <x:v>100</x:v>
      </x:c>
      <x:c r="Q1894" s="2" t="str">
        <x:v>Baseline PO cost</x:v>
      </x:c>
      <x:c r="R1894" s="2" t="str">
        <x:v>Received</x:v>
      </x:c>
      <x:c r="S1894" s="12" t="n">
        <x:f>IF(AND(ISNUMBER(G1894),G1894&gt;0,G1894&lt;=Summary!$E$5,I1894&gt;0),I1894*K1894,0)</x:f>
        <x:v>145000</x:v>
      </x:c>
      <x:c r="T1894" s="12" t="n">
        <x:f>MIN(S1894,MAX(0,'Inventory detail'!E21-0))</x:f>
        <x:v>145000</x:v>
      </x:c>
      <x:c r="U1894" s="12" t="n">
        <x:f>IF(O1894=1,J1894*K1894,0)</x:f>
        <x:v>0</x:v>
      </x:c>
      <x:c r="V1894" s="13" t="str">
        <x:f>IF(O1894=0,"",IF(H1894="","",MAX(H1894,Summary!$E$5)))</x:f>
      </x:c>
      <x:c r="W1894" s="12" t="n">
        <x:f>IF(Q1894="Baseline PO cost",U1894,0)</x:f>
        <x:v>0</x:v>
      </x:c>
      <x:c r="X1894" s="12" t="n">
        <x:f>IF(Q1894="Higher PO cost",U1894,0)</x:f>
        <x:v>0</x:v>
      </x:c>
      <x:c r="Y1894" s="12" t="n">
        <x:f>IF(Q1894="Unclassified",U1894,0)</x:f>
        <x:v>0</x:v>
      </x:c>
    </x:row>
    <x:row r="1895" ht="22" customHeight="1">
      <x:c r="A1895" s="2" t="str">
        <x:v>WIRE</x:v>
      </x:c>
      <x:c r="B1895" s="2" t="str">
        <x:v>10</x:v>
      </x:c>
      <x:c r="C1895" s="2" t="str">
        <x:v>DL014BLK</x:v>
      </x:c>
      <x:c r="D1895" s="2" t="str">
        <x:v>1059999</x:v>
      </x:c>
      <x:c r="E1895" s="2" t="str">
        <x:v>0</x:v>
      </x:c>
      <x:c r="F1895" s="2" t="str">
        <x:v>1</x:v>
      </x:c>
      <x:c r="G1895" s="10" t="n">
        <x:v>46182</x:v>
      </x:c>
      <x:c r="H1895" s="10" t="n">
        <x:v>46185</x:v>
      </x:c>
      <x:c r="I1895" s="7" t="n">
        <x:v>86000</x:v>
      </x:c>
      <x:c r="J1895" s="7" t="n">
        <x:v>86000</x:v>
      </x:c>
      <x:c r="K1895" s="7" t="n">
        <x:v>1</x:v>
      </x:c>
      <x:c r="L1895" s="8" t="n">
        <x:v>1.91</x:v>
      </x:c>
      <x:c r="M1895" s="9" t="n">
        <x:v>3414.2</x:v>
      </x:c>
      <x:c r="N1895" s="2" t="str">
        <x:v>i</x:v>
      </x:c>
      <x:c r="O1895" s="2" t="n">
        <x:v>0</x:v>
      </x:c>
      <x:c r="P1895" s="2" t="n">
        <x:v>100</x:v>
      </x:c>
      <x:c r="Q1895" s="2" t="str">
        <x:v>Baseline PO cost</x:v>
      </x:c>
      <x:c r="R1895" s="2" t="str">
        <x:v>Received</x:v>
      </x:c>
      <x:c r="S1895" s="12" t="n">
        <x:f>IF(AND(ISNUMBER(G1895),G1895&gt;0,G1895&lt;=Summary!$E$5,I1895&gt;0),I1895*K1895,0)</x:f>
        <x:v>86000</x:v>
      </x:c>
      <x:c r="T1895" s="12" t="n">
        <x:f>MIN(S1895,MAX(0,'Inventory detail'!E21-SUM(S1894:S1894)))</x:f>
        <x:v>6000</x:v>
      </x:c>
      <x:c r="U1895" s="12" t="n">
        <x:f>IF(O1895=1,J1895*K1895,0)</x:f>
        <x:v>0</x:v>
      </x:c>
      <x:c r="V1895" s="13" t="str">
        <x:f>IF(O1895=0,"",IF(H1895="","",MAX(H1895,Summary!$E$5)))</x:f>
      </x:c>
      <x:c r="W1895" s="12" t="n">
        <x:f>IF(Q1895="Baseline PO cost",U1895,0)</x:f>
        <x:v>0</x:v>
      </x:c>
      <x:c r="X1895" s="12" t="n">
        <x:f>IF(Q1895="Higher PO cost",U1895,0)</x:f>
        <x:v>0</x:v>
      </x:c>
      <x:c r="Y1895" s="12" t="n">
        <x:f>IF(Q1895="Unclassified",U1895,0)</x:f>
        <x:v>0</x:v>
      </x:c>
    </x:row>
    <x:row r="1896" ht="22" customHeight="1">
      <x:c r="A1896" s="2" t="str">
        <x:v>WIRE</x:v>
      </x:c>
      <x:c r="B1896" s="2" t="str">
        <x:v>10</x:v>
      </x:c>
      <x:c r="C1896" s="2" t="str">
        <x:v>DL014BLK</x:v>
      </x:c>
      <x:c r="D1896" s="2" t="str">
        <x:v>1059499</x:v>
      </x:c>
      <x:c r="E1896" s="2" t="str">
        <x:v>0</x:v>
      </x:c>
      <x:c r="F1896" s="2" t="str">
        <x:v>1</x:v>
      </x:c>
      <x:c r="G1896" s="10" t="n">
        <x:v>46064</x:v>
      </x:c>
      <x:c r="H1896" s="10" t="n">
        <x:v>46070</x:v>
      </x:c>
      <x:c r="I1896" s="7" t="n">
        <x:v>85000</x:v>
      </x:c>
      <x:c r="J1896" s="7" t="n">
        <x:v>85000</x:v>
      </x:c>
      <x:c r="K1896" s="7" t="n">
        <x:v>1</x:v>
      </x:c>
      <x:c r="L1896" s="8" t="n">
        <x:v>1.91</x:v>
      </x:c>
      <x:c r="M1896" s="9" t="n">
        <x:v>3374.5</x:v>
      </x:c>
      <x:c r="N1896" s="2" t="str">
        <x:v>i</x:v>
      </x:c>
      <x:c r="O1896" s="2" t="n">
        <x:v>0</x:v>
      </x:c>
      <x:c r="P1896" s="2" t="n">
        <x:v>100</x:v>
      </x:c>
      <x:c r="Q1896" s="2" t="str">
        <x:v>Baseline PO cost</x:v>
      </x:c>
      <x:c r="R1896" s="2" t="str">
        <x:v>Received</x:v>
      </x:c>
      <x:c r="S1896" s="12" t="n">
        <x:f>IF(AND(ISNUMBER(G1896),G1896&gt;0,G1896&lt;=Summary!$E$5,I1896&gt;0),I1896*K1896,0)</x:f>
        <x:v>85000</x:v>
      </x:c>
      <x:c r="T1896" s="12" t="n">
        <x:f>MIN(S1896,MAX(0,'Inventory detail'!E21-SUM(S1894:S1895)))</x:f>
        <x:v>0</x:v>
      </x:c>
      <x:c r="U1896" s="12" t="n">
        <x:f>IF(O1896=1,J1896*K1896,0)</x:f>
        <x:v>0</x:v>
      </x:c>
      <x:c r="V1896" s="13" t="str">
        <x:f>IF(O1896=0,"",IF(H1896="","",MAX(H1896,Summary!$E$5)))</x:f>
      </x:c>
      <x:c r="W1896" s="12" t="n">
        <x:f>IF(Q1896="Baseline PO cost",U1896,0)</x:f>
        <x:v>0</x:v>
      </x:c>
      <x:c r="X1896" s="12" t="n">
        <x:f>IF(Q1896="Higher PO cost",U1896,0)</x:f>
        <x:v>0</x:v>
      </x:c>
      <x:c r="Y1896" s="12" t="n">
        <x:f>IF(Q1896="Unclassified",U1896,0)</x:f>
        <x:v>0</x:v>
      </x:c>
    </x:row>
    <x:row r="1897" ht="22" customHeight="1">
      <x:c r="A1897" s="2" t="str">
        <x:v>WIRE</x:v>
      </x:c>
      <x:c r="B1897" s="2" t="str">
        <x:v>10</x:v>
      </x:c>
      <x:c r="C1897" s="2" t="str">
        <x:v>DL014BLK</x:v>
      </x:c>
      <x:c r="D1897" s="2" t="str">
        <x:v>1059984</x:v>
      </x:c>
      <x:c r="E1897" s="2" t="str">
        <x:v>0</x:v>
      </x:c>
      <x:c r="F1897" s="2" t="str">
        <x:v>1</x:v>
      </x:c>
      <x:c r="G1897" s="10" t="n">
        <x:v>46052</x:v>
      </x:c>
      <x:c r="H1897" s="10" t="n">
        <x:v>46052</x:v>
      </x:c>
      <x:c r="I1897" s="7" t="n">
        <x:v>10000</x:v>
      </x:c>
      <x:c r="J1897" s="7" t="n">
        <x:v>10000</x:v>
      </x:c>
      <x:c r="K1897" s="7" t="n">
        <x:v>1</x:v>
      </x:c>
      <x:c r="L1897" s="8" t="n">
        <x:v>4.35</x:v>
      </x:c>
      <x:c r="M1897" s="9" t="n">
        <x:v>382</x:v>
      </x:c>
      <x:c r="N1897" s="2" t="str">
        <x:v>i</x:v>
      </x:c>
      <x:c r="O1897" s="2" t="n">
        <x:v>0</x:v>
      </x:c>
      <x:c r="P1897" s="2" t="n">
        <x:v>100</x:v>
      </x:c>
      <x:c r="Q1897" s="2" t="str">
        <x:v>Unclassified</x:v>
      </x:c>
      <x:c r="R1897" s="2" t="str">
        <x:v>Received</x:v>
      </x:c>
      <x:c r="S1897" s="12" t="n">
        <x:f>IF(AND(ISNUMBER(G1897),G1897&gt;0,G1897&lt;=Summary!$E$5,I1897&gt;0),I1897*K1897,0)</x:f>
        <x:v>10000</x:v>
      </x:c>
      <x:c r="T1897" s="12" t="n">
        <x:f>MIN(S1897,MAX(0,'Inventory detail'!E21-SUM(S1894:S1896)))</x:f>
        <x:v>0</x:v>
      </x:c>
      <x:c r="U1897" s="12" t="n">
        <x:f>IF(O1897=1,J1897*K1897,0)</x:f>
        <x:v>0</x:v>
      </x:c>
      <x:c r="V1897" s="13" t="str">
        <x:f>IF(O1897=0,"",IF(H1897="","",MAX(H1897,Summary!$E$5)))</x:f>
      </x:c>
      <x:c r="W1897" s="12" t="n">
        <x:f>IF(Q1897="Baseline PO cost",U1897,0)</x:f>
        <x:v>0</x:v>
      </x:c>
      <x:c r="X1897" s="12" t="n">
        <x:f>IF(Q1897="Higher PO cost",U1897,0)</x:f>
        <x:v>0</x:v>
      </x:c>
      <x:c r="Y1897" s="12" t="n">
        <x:f>IF(Q1897="Unclassified",U1897,0)</x:f>
        <x:v>0</x:v>
      </x:c>
    </x:row>
    <x:row r="1898" ht="22" customHeight="1">
      <x:c r="A1898" s="2" t="str">
        <x:v>WIRE</x:v>
      </x:c>
      <x:c r="B1898" s="2" t="str">
        <x:v>10</x:v>
      </x:c>
      <x:c r="C1898" s="2" t="str">
        <x:v>DL014BLK</x:v>
      </x:c>
      <x:c r="D1898" s="2" t="str">
        <x:v>1060966</x:v>
      </x:c>
      <x:c r="E1898" s="2" t="str">
        <x:v>0</x:v>
      </x:c>
      <x:c r="F1898" s="2" t="str">
        <x:v>1</x:v>
      </x:c>
      <x:c r="G1898" s="10"/>
      <x:c r="H1898" s="10" t="n">
        <x:v>46339</x:v>
      </x:c>
      <x:c r="I1898" s="7" t="n">
        <x:v>95000</x:v>
      </x:c>
      <x:c r="J1898" s="7" t="n">
        <x:v>95000</x:v>
      </x:c>
      <x:c r="K1898" s="7" t="n">
        <x:v>1</x:v>
      </x:c>
      <x:c r="L1898" s="8" t="n">
        <x:v>1.91</x:v>
      </x:c>
      <x:c r="M1898" s="9" t="n">
        <x:v>0</x:v>
      </x:c>
      <x:c r="N1898" s="2" t="str">
        <x:v>a</x:v>
      </x:c>
      <x:c r="O1898" s="2" t="n">
        <x:v>1</x:v>
      </x:c>
      <x:c r="P1898" s="2" t="n">
        <x:v>100</x:v>
      </x:c>
      <x:c r="Q1898" s="2" t="str">
        <x:v>Baseline PO cost</x:v>
      </x:c>
      <x:c r="R1898" s="2" t="str">
        <x:v>Incoming active PO</x:v>
      </x:c>
      <x:c r="S1898" s="12" t="n">
        <x:f>IF(AND(ISNUMBER(G1898),G1898&gt;0,G1898&lt;=Summary!$E$5,I1898&gt;0),I1898*K1898,0)</x:f>
        <x:v>0</x:v>
      </x:c>
      <x:c r="T1898" s="12" t="n">
        <x:f>MIN(S1898,MAX(0,'Inventory detail'!E21-SUM(S1894:S1897)))</x:f>
        <x:v>0</x:v>
      </x:c>
      <x:c r="U1898" s="12" t="n">
        <x:f>IF(O1898=1,J1898*K1898,0)</x:f>
        <x:v>95000</x:v>
      </x:c>
      <x:c r="V1898" s="13" t="n">
        <x:f>IF(O1898=0,"",IF(H1898="","",MAX(H1898,Summary!$E$5)))</x:f>
        <x:v>46339</x:v>
      </x:c>
      <x:c r="W1898" s="12" t="n">
        <x:f>IF(Q1898="Baseline PO cost",U1898,0)</x:f>
        <x:v>95000</x:v>
      </x:c>
      <x:c r="X1898" s="12" t="n">
        <x:f>IF(Q1898="Higher PO cost",U1898,0)</x:f>
        <x:v>0</x:v>
      </x:c>
      <x:c r="Y1898" s="12" t="n">
        <x:f>IF(Q1898="Unclassified",U1898,0)</x:f>
        <x:v>0</x:v>
      </x:c>
    </x:row>
    <x:row r="1899" ht="22" customHeight="1">
      <x:c r="A1899" s="2" t="str">
        <x:v>WIRE</x:v>
      </x:c>
      <x:c r="B1899" s="2" t="str">
        <x:v>10</x:v>
      </x:c>
      <x:c r="C1899" s="2" t="str">
        <x:v>DL014GOLD</x:v>
      </x:c>
      <x:c r="D1899" s="2" t="str">
        <x:v>1060448</x:v>
      </x:c>
      <x:c r="E1899" s="2" t="str">
        <x:v>0</x:v>
      </x:c>
      <x:c r="F1899" s="2" t="str">
        <x:v>4</x:v>
      </x:c>
      <x:c r="G1899" s="10" t="n">
        <x:v>46302</x:v>
      </x:c>
      <x:c r="H1899" s="10" t="n">
        <x:v>46304</x:v>
      </x:c>
      <x:c r="I1899" s="7" t="n">
        <x:v>7000</x:v>
      </x:c>
      <x:c r="J1899" s="7" t="n">
        <x:v>7000</x:v>
      </x:c>
      <x:c r="K1899" s="7" t="n">
        <x:v>1</x:v>
      </x:c>
      <x:c r="L1899" s="8" t="n">
        <x:v>2.1</x:v>
      </x:c>
      <x:c r="M1899" s="9" t="n">
        <x:v>254.1</x:v>
      </x:c>
      <x:c r="N1899" s="2" t="str">
        <x:v>a</x:v>
      </x:c>
      <x:c r="O1899" s="2" t="n">
        <x:v>0</x:v>
      </x:c>
      <x:c r="P1899" s="2" t="n">
        <x:v>100</x:v>
      </x:c>
      <x:c r="Q1899" s="2" t="str">
        <x:v>Baseline PO cost</x:v>
      </x:c>
      <x:c r="R1899" s="2" t="str">
        <x:v>Received</x:v>
      </x:c>
      <x:c r="S1899" s="12" t="n">
        <x:f>IF(AND(ISNUMBER(G1899),G1899&gt;0,G1899&lt;=Summary!$E$5,I1899&gt;0),I1899*K1899,0)</x:f>
        <x:v>7000</x:v>
      </x:c>
      <x:c r="T1899" s="12" t="n">
        <x:f>MIN(S1899,MAX(0,'Inventory detail'!E210-0))</x:f>
        <x:v>6000</x:v>
      </x:c>
      <x:c r="U1899" s="12" t="n">
        <x:f>IF(O1899=1,J1899*K1899,0)</x:f>
        <x:v>0</x:v>
      </x:c>
      <x:c r="V1899" s="13" t="str">
        <x:f>IF(O1899=0,"",IF(H1899="","",MAX(H1899,Summary!$E$5)))</x:f>
      </x:c>
      <x:c r="W1899" s="12" t="n">
        <x:f>IF(Q1899="Baseline PO cost",U1899,0)</x:f>
        <x:v>0</x:v>
      </x:c>
      <x:c r="X1899" s="12" t="n">
        <x:f>IF(Q1899="Higher PO cost",U1899,0)</x:f>
        <x:v>0</x:v>
      </x:c>
      <x:c r="Y1899" s="12" t="n">
        <x:f>IF(Q1899="Unclassified",U1899,0)</x:f>
        <x:v>0</x:v>
      </x:c>
    </x:row>
    <x:row r="1900" ht="22" customHeight="1">
      <x:c r="A1900" s="2" t="str">
        <x:v>WIRE</x:v>
      </x:c>
      <x:c r="B1900" s="2" t="str">
        <x:v>10</x:v>
      </x:c>
      <x:c r="C1900" s="2" t="str">
        <x:v>DL014GOLD</x:v>
      </x:c>
      <x:c r="D1900" s="2" t="str">
        <x:v>1059499</x:v>
      </x:c>
      <x:c r="E1900" s="2" t="str">
        <x:v>0</x:v>
      </x:c>
      <x:c r="F1900" s="2" t="str">
        <x:v>4</x:v>
      </x:c>
      <x:c r="G1900" s="10" t="n">
        <x:v>46064</x:v>
      </x:c>
      <x:c r="H1900" s="10" t="n">
        <x:v>46070</x:v>
      </x:c>
      <x:c r="I1900" s="7" t="n">
        <x:v>5000</x:v>
      </x:c>
      <x:c r="J1900" s="7" t="n">
        <x:v>5000</x:v>
      </x:c>
      <x:c r="K1900" s="7" t="n">
        <x:v>1</x:v>
      </x:c>
      <x:c r="L1900" s="8" t="n">
        <x:v>2.1</x:v>
      </x:c>
      <x:c r="M1900" s="9" t="n">
        <x:v>198.5</x:v>
      </x:c>
      <x:c r="N1900" s="2" t="str">
        <x:v>i</x:v>
      </x:c>
      <x:c r="O1900" s="2" t="n">
        <x:v>0</x:v>
      </x:c>
      <x:c r="P1900" s="2" t="n">
        <x:v>100</x:v>
      </x:c>
      <x:c r="Q1900" s="2" t="str">
        <x:v>Baseline PO cost</x:v>
      </x:c>
      <x:c r="R1900" s="2" t="str">
        <x:v>Received</x:v>
      </x:c>
      <x:c r="S1900" s="12" t="n">
        <x:f>IF(AND(ISNUMBER(G1900),G1900&gt;0,G1900&lt;=Summary!$E$5,I1900&gt;0),I1900*K1900,0)</x:f>
        <x:v>5000</x:v>
      </x:c>
      <x:c r="T1900" s="12" t="n">
        <x:f>MIN(S1900,MAX(0,'Inventory detail'!E210-SUM(S1899:S1899)))</x:f>
        <x:v>0</x:v>
      </x:c>
      <x:c r="U1900" s="12" t="n">
        <x:f>IF(O1900=1,J1900*K1900,0)</x:f>
        <x:v>0</x:v>
      </x:c>
      <x:c r="V1900" s="13" t="str">
        <x:f>IF(O1900=0,"",IF(H1900="","",MAX(H1900,Summary!$E$5)))</x:f>
      </x:c>
      <x:c r="W1900" s="12" t="n">
        <x:f>IF(Q1900="Baseline PO cost",U1900,0)</x:f>
        <x:v>0</x:v>
      </x:c>
      <x:c r="X1900" s="12" t="n">
        <x:f>IF(Q1900="Higher PO cost",U1900,0)</x:f>
        <x:v>0</x:v>
      </x:c>
      <x:c r="Y1900" s="12" t="n">
        <x:f>IF(Q1900="Unclassified",U1900,0)</x:f>
        <x:v>0</x:v>
      </x:c>
    </x:row>
    <x:row r="1901" ht="22" customHeight="1">
      <x:c r="A1901" s="2" t="str">
        <x:v>WIRE</x:v>
      </x:c>
      <x:c r="B1901" s="2" t="str">
        <x:v>10</x:v>
      </x:c>
      <x:c r="C1901" s="2" t="str">
        <x:v>DL014GOLD</x:v>
      </x:c>
      <x:c r="D1901" s="2" t="str">
        <x:v>1060966</x:v>
      </x:c>
      <x:c r="E1901" s="2" t="str">
        <x:v>0</x:v>
      </x:c>
      <x:c r="F1901" s="2" t="str">
        <x:v>4</x:v>
      </x:c>
      <x:c r="G1901" s="10"/>
      <x:c r="H1901" s="10" t="n">
        <x:v>46339</x:v>
      </x:c>
      <x:c r="I1901" s="7" t="n">
        <x:v>22000</x:v>
      </x:c>
      <x:c r="J1901" s="7" t="n">
        <x:v>22000</x:v>
      </x:c>
      <x:c r="K1901" s="7" t="n">
        <x:v>1</x:v>
      </x:c>
      <x:c r="L1901" s="8" t="n">
        <x:v>2.1</x:v>
      </x:c>
      <x:c r="M1901" s="9" t="n">
        <x:v>0</x:v>
      </x:c>
      <x:c r="N1901" s="2" t="str">
        <x:v>a</x:v>
      </x:c>
      <x:c r="O1901" s="2" t="n">
        <x:v>1</x:v>
      </x:c>
      <x:c r="P1901" s="2" t="n">
        <x:v>100</x:v>
      </x:c>
      <x:c r="Q1901" s="2" t="str">
        <x:v>Baseline PO cost</x:v>
      </x:c>
      <x:c r="R1901" s="2" t="str">
        <x:v>Incoming active PO</x:v>
      </x:c>
      <x:c r="S1901" s="12" t="n">
        <x:f>IF(AND(ISNUMBER(G1901),G1901&gt;0,G1901&lt;=Summary!$E$5,I1901&gt;0),I1901*K1901,0)</x:f>
        <x:v>0</x:v>
      </x:c>
      <x:c r="T1901" s="12" t="n">
        <x:f>MIN(S1901,MAX(0,'Inventory detail'!E210-SUM(S1899:S1900)))</x:f>
        <x:v>0</x:v>
      </x:c>
      <x:c r="U1901" s="12" t="n">
        <x:f>IF(O1901=1,J1901*K1901,0)</x:f>
        <x:v>22000</x:v>
      </x:c>
      <x:c r="V1901" s="13" t="n">
        <x:f>IF(O1901=0,"",IF(H1901="","",MAX(H1901,Summary!$E$5)))</x:f>
        <x:v>46339</x:v>
      </x:c>
      <x:c r="W1901" s="12" t="n">
        <x:f>IF(Q1901="Baseline PO cost",U1901,0)</x:f>
        <x:v>22000</x:v>
      </x:c>
      <x:c r="X1901" s="12" t="n">
        <x:f>IF(Q1901="Higher PO cost",U1901,0)</x:f>
        <x:v>0</x:v>
      </x:c>
      <x:c r="Y1901" s="12" t="n">
        <x:f>IF(Q1901="Unclassified",U1901,0)</x:f>
        <x:v>0</x:v>
      </x:c>
    </x:row>
    <x:row r="1902" ht="22" customHeight="1">
      <x:c r="A1902" s="2" t="str">
        <x:v>WIRE</x:v>
      </x:c>
      <x:c r="B1902" s="2" t="str">
        <x:v>10</x:v>
      </x:c>
      <x:c r="C1902" s="2" t="str">
        <x:v>DL014GRAY</x:v>
      </x:c>
      <x:c r="D1902" s="2" t="str">
        <x:v>1060448</x:v>
      </x:c>
      <x:c r="E1902" s="2" t="str">
        <x:v>0</x:v>
      </x:c>
      <x:c r="F1902" s="2" t="str">
        <x:v>5</x:v>
      </x:c>
      <x:c r="G1902" s="10" t="n">
        <x:v>46302</x:v>
      </x:c>
      <x:c r="H1902" s="10" t="n">
        <x:v>46304</x:v>
      </x:c>
      <x:c r="I1902" s="7" t="n">
        <x:v>7000</x:v>
      </x:c>
      <x:c r="J1902" s="7" t="n">
        <x:v>7000</x:v>
      </x:c>
      <x:c r="K1902" s="7" t="n">
        <x:v>1</x:v>
      </x:c>
      <x:c r="L1902" s="8" t="n">
        <x:v>2.1</x:v>
      </x:c>
      <x:c r="M1902" s="9" t="n">
        <x:v>254.1</x:v>
      </x:c>
      <x:c r="N1902" s="2" t="str">
        <x:v>a</x:v>
      </x:c>
      <x:c r="O1902" s="2" t="n">
        <x:v>0</x:v>
      </x:c>
      <x:c r="P1902" s="2" t="n">
        <x:v>100</x:v>
      </x:c>
      <x:c r="Q1902" s="2" t="str">
        <x:v>Baseline PO cost</x:v>
      </x:c>
      <x:c r="R1902" s="2" t="str">
        <x:v>Received</x:v>
      </x:c>
      <x:c r="S1902" s="12" t="n">
        <x:f>IF(AND(ISNUMBER(G1902),G1902&gt;0,G1902&lt;=Summary!$E$5,I1902&gt;0),I1902*K1902,0)</x:f>
        <x:v>7000</x:v>
      </x:c>
      <x:c r="T1902" s="12" t="n">
        <x:f>MIN(S1902,MAX(0,'Inventory detail'!E565-0))</x:f>
        <x:v>7000</x:v>
      </x:c>
      <x:c r="U1902" s="12" t="n">
        <x:f>IF(O1902=1,J1902*K1902,0)</x:f>
        <x:v>0</x:v>
      </x:c>
      <x:c r="V1902" s="13" t="str">
        <x:f>IF(O1902=0,"",IF(H1902="","",MAX(H1902,Summary!$E$5)))</x:f>
      </x:c>
      <x:c r="W1902" s="12" t="n">
        <x:f>IF(Q1902="Baseline PO cost",U1902,0)</x:f>
        <x:v>0</x:v>
      </x:c>
      <x:c r="X1902" s="12" t="n">
        <x:f>IF(Q1902="Higher PO cost",U1902,0)</x:f>
        <x:v>0</x:v>
      </x:c>
      <x:c r="Y1902" s="12" t="n">
        <x:f>IF(Q1902="Unclassified",U1902,0)</x:f>
        <x:v>0</x:v>
      </x:c>
    </x:row>
    <x:row r="1903" ht="22" customHeight="1">
      <x:c r="A1903" s="2" t="str">
        <x:v>WIRE</x:v>
      </x:c>
      <x:c r="B1903" s="2" t="str">
        <x:v>10</x:v>
      </x:c>
      <x:c r="C1903" s="2" t="str">
        <x:v>DL014GRAY</x:v>
      </x:c>
      <x:c r="D1903" s="2" t="str">
        <x:v>1059499</x:v>
      </x:c>
      <x:c r="E1903" s="2" t="str">
        <x:v>0</x:v>
      </x:c>
      <x:c r="F1903" s="2" t="str">
        <x:v>5</x:v>
      </x:c>
      <x:c r="G1903" s="10" t="n">
        <x:v>46064</x:v>
      </x:c>
      <x:c r="H1903" s="10" t="n">
        <x:v>46070</x:v>
      </x:c>
      <x:c r="I1903" s="7" t="n">
        <x:v>5000</x:v>
      </x:c>
      <x:c r="J1903" s="7" t="n">
        <x:v>5000</x:v>
      </x:c>
      <x:c r="K1903" s="7" t="n">
        <x:v>1</x:v>
      </x:c>
      <x:c r="L1903" s="8" t="n">
        <x:v>2.1</x:v>
      </x:c>
      <x:c r="M1903" s="9" t="n">
        <x:v>198.5</x:v>
      </x:c>
      <x:c r="N1903" s="2" t="str">
        <x:v>i</x:v>
      </x:c>
      <x:c r="O1903" s="2" t="n">
        <x:v>0</x:v>
      </x:c>
      <x:c r="P1903" s="2" t="n">
        <x:v>100</x:v>
      </x:c>
      <x:c r="Q1903" s="2" t="str">
        <x:v>Baseline PO cost</x:v>
      </x:c>
      <x:c r="R1903" s="2" t="str">
        <x:v>Received</x:v>
      </x:c>
      <x:c r="S1903" s="12" t="n">
        <x:f>IF(AND(ISNUMBER(G1903),G1903&gt;0,G1903&lt;=Summary!$E$5,I1903&gt;0),I1903*K1903,0)</x:f>
        <x:v>5000</x:v>
      </x:c>
      <x:c r="T1903" s="12" t="n">
        <x:f>MIN(S1903,MAX(0,'Inventory detail'!E565-SUM(S1902:S1902)))</x:f>
        <x:v>3700</x:v>
      </x:c>
      <x:c r="U1903" s="12" t="n">
        <x:f>IF(O1903=1,J1903*K1903,0)</x:f>
        <x:v>0</x:v>
      </x:c>
      <x:c r="V1903" s="13" t="str">
        <x:f>IF(O1903=0,"",IF(H1903="","",MAX(H1903,Summary!$E$5)))</x:f>
      </x:c>
      <x:c r="W1903" s="12" t="n">
        <x:f>IF(Q1903="Baseline PO cost",U1903,0)</x:f>
        <x:v>0</x:v>
      </x:c>
      <x:c r="X1903" s="12" t="n">
        <x:f>IF(Q1903="Higher PO cost",U1903,0)</x:f>
        <x:v>0</x:v>
      </x:c>
      <x:c r="Y1903" s="12" t="n">
        <x:f>IF(Q1903="Unclassified",U1903,0)</x:f>
        <x:v>0</x:v>
      </x:c>
    </x:row>
    <x:row r="1904" ht="22" customHeight="1">
      <x:c r="A1904" s="2" t="str">
        <x:v>WIRE</x:v>
      </x:c>
      <x:c r="B1904" s="2" t="str">
        <x:v>10</x:v>
      </x:c>
      <x:c r="C1904" s="2" t="str">
        <x:v>DL014GRAY</x:v>
      </x:c>
      <x:c r="D1904" s="2" t="str">
        <x:v>1060966</x:v>
      </x:c>
      <x:c r="E1904" s="2" t="str">
        <x:v>0</x:v>
      </x:c>
      <x:c r="F1904" s="2" t="str">
        <x:v>5</x:v>
      </x:c>
      <x:c r="G1904" s="10"/>
      <x:c r="H1904" s="10" t="n">
        <x:v>46339</x:v>
      </x:c>
      <x:c r="I1904" s="7" t="n">
        <x:v>5000</x:v>
      </x:c>
      <x:c r="J1904" s="7" t="n">
        <x:v>5000</x:v>
      </x:c>
      <x:c r="K1904" s="7" t="n">
        <x:v>1</x:v>
      </x:c>
      <x:c r="L1904" s="8" t="n">
        <x:v>2.1</x:v>
      </x:c>
      <x:c r="M1904" s="9" t="n">
        <x:v>0</x:v>
      </x:c>
      <x:c r="N1904" s="2" t="str">
        <x:v>a</x:v>
      </x:c>
      <x:c r="O1904" s="2" t="n">
        <x:v>1</x:v>
      </x:c>
      <x:c r="P1904" s="2" t="n">
        <x:v>100</x:v>
      </x:c>
      <x:c r="Q1904" s="2" t="str">
        <x:v>Baseline PO cost</x:v>
      </x:c>
      <x:c r="R1904" s="2" t="str">
        <x:v>Incoming active PO</x:v>
      </x:c>
      <x:c r="S1904" s="12" t="n">
        <x:f>IF(AND(ISNUMBER(G1904),G1904&gt;0,G1904&lt;=Summary!$E$5,I1904&gt;0),I1904*K1904,0)</x:f>
        <x:v>0</x:v>
      </x:c>
      <x:c r="T1904" s="12" t="n">
        <x:f>MIN(S1904,MAX(0,'Inventory detail'!E565-SUM(S1902:S1903)))</x:f>
        <x:v>0</x:v>
      </x:c>
      <x:c r="U1904" s="12" t="n">
        <x:f>IF(O1904=1,J1904*K1904,0)</x:f>
        <x:v>5000</x:v>
      </x:c>
      <x:c r="V1904" s="13" t="n">
        <x:f>IF(O1904=0,"",IF(H1904="","",MAX(H1904,Summary!$E$5)))</x:f>
        <x:v>46339</x:v>
      </x:c>
      <x:c r="W1904" s="12" t="n">
        <x:f>IF(Q1904="Baseline PO cost",U1904,0)</x:f>
        <x:v>5000</x:v>
      </x:c>
      <x:c r="X1904" s="12" t="n">
        <x:f>IF(Q1904="Higher PO cost",U1904,0)</x:f>
        <x:v>0</x:v>
      </x:c>
      <x:c r="Y1904" s="12" t="n">
        <x:f>IF(Q1904="Unclassified",U1904,0)</x:f>
        <x:v>0</x:v>
      </x:c>
    </x:row>
    <x:row r="1905" ht="22" customHeight="1">
      <x:c r="A1905" s="2" t="str">
        <x:v>WIRE</x:v>
      </x:c>
      <x:c r="B1905" s="2" t="str">
        <x:v>10</x:v>
      </x:c>
      <x:c r="C1905" s="2" t="str">
        <x:v>DL014SIL</x:v>
      </x:c>
      <x:c r="D1905" s="2" t="str">
        <x:v>1060448</x:v>
      </x:c>
      <x:c r="E1905" s="2" t="str">
        <x:v>0</x:v>
      </x:c>
      <x:c r="F1905" s="2" t="str">
        <x:v>2</x:v>
      </x:c>
      <x:c r="G1905" s="10" t="n">
        <x:v>46302</x:v>
      </x:c>
      <x:c r="H1905" s="10" t="n">
        <x:v>46304</x:v>
      </x:c>
      <x:c r="I1905" s="7" t="n">
        <x:v>9000</x:v>
      </x:c>
      <x:c r="J1905" s="7" t="n">
        <x:v>9000</x:v>
      </x:c>
      <x:c r="K1905" s="7" t="n">
        <x:v>1</x:v>
      </x:c>
      <x:c r="L1905" s="8" t="n">
        <x:v>2.1</x:v>
      </x:c>
      <x:c r="M1905" s="9" t="n">
        <x:v>326.7</x:v>
      </x:c>
      <x:c r="N1905" s="2" t="str">
        <x:v>a</x:v>
      </x:c>
      <x:c r="O1905" s="2" t="n">
        <x:v>0</x:v>
      </x:c>
      <x:c r="P1905" s="2" t="n">
        <x:v>100</x:v>
      </x:c>
      <x:c r="Q1905" s="2" t="str">
        <x:v>Baseline PO cost</x:v>
      </x:c>
      <x:c r="R1905" s="2" t="str">
        <x:v>Received</x:v>
      </x:c>
      <x:c r="S1905" s="12" t="n">
        <x:f>IF(AND(ISNUMBER(G1905),G1905&gt;0,G1905&lt;=Summary!$E$5,I1905&gt;0),I1905*K1905,0)</x:f>
        <x:v>9000</x:v>
      </x:c>
      <x:c r="T1905" s="12" t="n">
        <x:f>MIN(S1905,MAX(0,'Inventory detail'!E76-0))</x:f>
        <x:v>9000</x:v>
      </x:c>
      <x:c r="U1905" s="12" t="n">
        <x:f>IF(O1905=1,J1905*K1905,0)</x:f>
        <x:v>0</x:v>
      </x:c>
      <x:c r="V1905" s="13" t="str">
        <x:f>IF(O1905=0,"",IF(H1905="","",MAX(H1905,Summary!$E$5)))</x:f>
      </x:c>
      <x:c r="W1905" s="12" t="n">
        <x:f>IF(Q1905="Baseline PO cost",U1905,0)</x:f>
        <x:v>0</x:v>
      </x:c>
      <x:c r="X1905" s="12" t="n">
        <x:f>IF(Q1905="Higher PO cost",U1905,0)</x:f>
        <x:v>0</x:v>
      </x:c>
      <x:c r="Y1905" s="12" t="n">
        <x:f>IF(Q1905="Unclassified",U1905,0)</x:f>
        <x:v>0</x:v>
      </x:c>
    </x:row>
    <x:row r="1906" ht="22" customHeight="1">
      <x:c r="A1906" s="2" t="str">
        <x:v>WIRE</x:v>
      </x:c>
      <x:c r="B1906" s="2" t="str">
        <x:v>10</x:v>
      </x:c>
      <x:c r="C1906" s="2" t="str">
        <x:v>DL014SIL</x:v>
      </x:c>
      <x:c r="D1906" s="2" t="str">
        <x:v>1059999</x:v>
      </x:c>
      <x:c r="E1906" s="2" t="str">
        <x:v>0</x:v>
      </x:c>
      <x:c r="F1906" s="2" t="str">
        <x:v>2</x:v>
      </x:c>
      <x:c r="G1906" s="10" t="n">
        <x:v>46182</x:v>
      </x:c>
      <x:c r="H1906" s="10" t="n">
        <x:v>46185</x:v>
      </x:c>
      <x:c r="I1906" s="7" t="n">
        <x:v>40000</x:v>
      </x:c>
      <x:c r="J1906" s="7" t="n">
        <x:v>40000</x:v>
      </x:c>
      <x:c r="K1906" s="7" t="n">
        <x:v>1</x:v>
      </x:c>
      <x:c r="L1906" s="8" t="n">
        <x:v>2.1</x:v>
      </x:c>
      <x:c r="M1906" s="9" t="n">
        <x:v>1588</x:v>
      </x:c>
      <x:c r="N1906" s="2" t="str">
        <x:v>i</x:v>
      </x:c>
      <x:c r="O1906" s="2" t="n">
        <x:v>0</x:v>
      </x:c>
      <x:c r="P1906" s="2" t="n">
        <x:v>100</x:v>
      </x:c>
      <x:c r="Q1906" s="2" t="str">
        <x:v>Baseline PO cost</x:v>
      </x:c>
      <x:c r="R1906" s="2" t="str">
        <x:v>Received</x:v>
      </x:c>
      <x:c r="S1906" s="12" t="n">
        <x:f>IF(AND(ISNUMBER(G1906),G1906&gt;0,G1906&lt;=Summary!$E$5,I1906&gt;0),I1906*K1906,0)</x:f>
        <x:v>40000</x:v>
      </x:c>
      <x:c r="T1906" s="12" t="n">
        <x:f>MIN(S1906,MAX(0,'Inventory detail'!E76-SUM(S1905:S1905)))</x:f>
        <x:v>9300</x:v>
      </x:c>
      <x:c r="U1906" s="12" t="n">
        <x:f>IF(O1906=1,J1906*K1906,0)</x:f>
        <x:v>0</x:v>
      </x:c>
      <x:c r="V1906" s="13" t="str">
        <x:f>IF(O1906=0,"",IF(H1906="","",MAX(H1906,Summary!$E$5)))</x:f>
      </x:c>
      <x:c r="W1906" s="12" t="n">
        <x:f>IF(Q1906="Baseline PO cost",U1906,0)</x:f>
        <x:v>0</x:v>
      </x:c>
      <x:c r="X1906" s="12" t="n">
        <x:f>IF(Q1906="Higher PO cost",U1906,0)</x:f>
        <x:v>0</x:v>
      </x:c>
      <x:c r="Y1906" s="12" t="n">
        <x:f>IF(Q1906="Unclassified",U1906,0)</x:f>
        <x:v>0</x:v>
      </x:c>
    </x:row>
    <x:row r="1907" ht="22" customHeight="1">
      <x:c r="A1907" s="2" t="str">
        <x:v>WIRE</x:v>
      </x:c>
      <x:c r="B1907" s="2" t="str">
        <x:v>10</x:v>
      </x:c>
      <x:c r="C1907" s="2" t="str">
        <x:v>DL014SIL</x:v>
      </x:c>
      <x:c r="D1907" s="2" t="str">
        <x:v>1059499</x:v>
      </x:c>
      <x:c r="E1907" s="2" t="str">
        <x:v>0</x:v>
      </x:c>
      <x:c r="F1907" s="2" t="str">
        <x:v>2</x:v>
      </x:c>
      <x:c r="G1907" s="10" t="n">
        <x:v>46064</x:v>
      </x:c>
      <x:c r="H1907" s="10" t="n">
        <x:v>46070</x:v>
      </x:c>
      <x:c r="I1907" s="7" t="n">
        <x:v>36000</x:v>
      </x:c>
      <x:c r="J1907" s="7" t="n">
        <x:v>36000</x:v>
      </x:c>
      <x:c r="K1907" s="7" t="n">
        <x:v>1</x:v>
      </x:c>
      <x:c r="L1907" s="8" t="n">
        <x:v>2.1</x:v>
      </x:c>
      <x:c r="M1907" s="9" t="n">
        <x:v>1429.2</x:v>
      </x:c>
      <x:c r="N1907" s="2" t="str">
        <x:v>i</x:v>
      </x:c>
      <x:c r="O1907" s="2" t="n">
        <x:v>0</x:v>
      </x:c>
      <x:c r="P1907" s="2" t="n">
        <x:v>100</x:v>
      </x:c>
      <x:c r="Q1907" s="2" t="str">
        <x:v>Baseline PO cost</x:v>
      </x:c>
      <x:c r="R1907" s="2" t="str">
        <x:v>Received</x:v>
      </x:c>
      <x:c r="S1907" s="12" t="n">
        <x:f>IF(AND(ISNUMBER(G1907),G1907&gt;0,G1907&lt;=Summary!$E$5,I1907&gt;0),I1907*K1907,0)</x:f>
        <x:v>36000</x:v>
      </x:c>
      <x:c r="T1907" s="12" t="n">
        <x:f>MIN(S1907,MAX(0,'Inventory detail'!E76-SUM(S1905:S1906)))</x:f>
        <x:v>0</x:v>
      </x:c>
      <x:c r="U1907" s="12" t="n">
        <x:f>IF(O1907=1,J1907*K1907,0)</x:f>
        <x:v>0</x:v>
      </x:c>
      <x:c r="V1907" s="13" t="str">
        <x:f>IF(O1907=0,"",IF(H1907="","",MAX(H1907,Summary!$E$5)))</x:f>
      </x:c>
      <x:c r="W1907" s="12" t="n">
        <x:f>IF(Q1907="Baseline PO cost",U1907,0)</x:f>
        <x:v>0</x:v>
      </x:c>
      <x:c r="X1907" s="12" t="n">
        <x:f>IF(Q1907="Higher PO cost",U1907,0)</x:f>
        <x:v>0</x:v>
      </x:c>
      <x:c r="Y1907" s="12" t="n">
        <x:f>IF(Q1907="Unclassified",U1907,0)</x:f>
        <x:v>0</x:v>
      </x:c>
    </x:row>
    <x:row r="1908" ht="22" customHeight="1">
      <x:c r="A1908" s="2" t="str">
        <x:v>WIRE</x:v>
      </x:c>
      <x:c r="B1908" s="2" t="str">
        <x:v>10</x:v>
      </x:c>
      <x:c r="C1908" s="2" t="str">
        <x:v>DL014SIL</x:v>
      </x:c>
      <x:c r="D1908" s="2" t="str">
        <x:v>1060966</x:v>
      </x:c>
      <x:c r="E1908" s="2" t="str">
        <x:v>0</x:v>
      </x:c>
      <x:c r="F1908" s="2" t="str">
        <x:v>2</x:v>
      </x:c>
      <x:c r="G1908" s="10"/>
      <x:c r="H1908" s="10" t="n">
        <x:v>46339</x:v>
      </x:c>
      <x:c r="I1908" s="7" t="n">
        <x:v>35000</x:v>
      </x:c>
      <x:c r="J1908" s="7" t="n">
        <x:v>35000</x:v>
      </x:c>
      <x:c r="K1908" s="7" t="n">
        <x:v>1</x:v>
      </x:c>
      <x:c r="L1908" s="8" t="n">
        <x:v>2.1</x:v>
      </x:c>
      <x:c r="M1908" s="9" t="n">
        <x:v>0</x:v>
      </x:c>
      <x:c r="N1908" s="2" t="str">
        <x:v>a</x:v>
      </x:c>
      <x:c r="O1908" s="2" t="n">
        <x:v>1</x:v>
      </x:c>
      <x:c r="P1908" s="2" t="n">
        <x:v>100</x:v>
      </x:c>
      <x:c r="Q1908" s="2" t="str">
        <x:v>Baseline PO cost</x:v>
      </x:c>
      <x:c r="R1908" s="2" t="str">
        <x:v>Incoming active PO</x:v>
      </x:c>
      <x:c r="S1908" s="12" t="n">
        <x:f>IF(AND(ISNUMBER(G1908),G1908&gt;0,G1908&lt;=Summary!$E$5,I1908&gt;0),I1908*K1908,0)</x:f>
        <x:v>0</x:v>
      </x:c>
      <x:c r="T1908" s="12" t="n">
        <x:f>MIN(S1908,MAX(0,'Inventory detail'!E76-SUM(S1905:S1907)))</x:f>
        <x:v>0</x:v>
      </x:c>
      <x:c r="U1908" s="12" t="n">
        <x:f>IF(O1908=1,J1908*K1908,0)</x:f>
        <x:v>35000</x:v>
      </x:c>
      <x:c r="V1908" s="13" t="n">
        <x:f>IF(O1908=0,"",IF(H1908="","",MAX(H1908,Summary!$E$5)))</x:f>
        <x:v>46339</x:v>
      </x:c>
      <x:c r="W1908" s="12" t="n">
        <x:f>IF(Q1908="Baseline PO cost",U1908,0)</x:f>
        <x:v>35000</x:v>
      </x:c>
      <x:c r="X1908" s="12" t="n">
        <x:f>IF(Q1908="Higher PO cost",U1908,0)</x:f>
        <x:v>0</x:v>
      </x:c>
      <x:c r="Y1908" s="12" t="n">
        <x:f>IF(Q1908="Unclassified",U1908,0)</x:f>
        <x:v>0</x:v>
      </x:c>
    </x:row>
    <x:row r="1909" ht="22" customHeight="1">
      <x:c r="A1909" s="2" t="str">
        <x:v>WIRE</x:v>
      </x:c>
      <x:c r="B1909" s="2" t="str">
        <x:v>10</x:v>
      </x:c>
      <x:c r="C1909" s="2" t="str">
        <x:v>DL014WHT</x:v>
      </x:c>
      <x:c r="D1909" s="2" t="str">
        <x:v>1060448</x:v>
      </x:c>
      <x:c r="E1909" s="2" t="str">
        <x:v>0</x:v>
      </x:c>
      <x:c r="F1909" s="2" t="str">
        <x:v>3</x:v>
      </x:c>
      <x:c r="G1909" s="10" t="n">
        <x:v>46302</x:v>
      </x:c>
      <x:c r="H1909" s="10" t="n">
        <x:v>46304</x:v>
      </x:c>
      <x:c r="I1909" s="7" t="n">
        <x:v>23000</x:v>
      </x:c>
      <x:c r="J1909" s="7" t="n">
        <x:v>23000</x:v>
      </x:c>
      <x:c r="K1909" s="7" t="n">
        <x:v>1</x:v>
      </x:c>
      <x:c r="L1909" s="8" t="n">
        <x:v>1.91</x:v>
      </x:c>
      <x:c r="M1909" s="9" t="n">
        <x:v>834.9</x:v>
      </x:c>
      <x:c r="N1909" s="2" t="str">
        <x:v>a</x:v>
      </x:c>
      <x:c r="O1909" s="2" t="n">
        <x:v>0</x:v>
      </x:c>
      <x:c r="P1909" s="2" t="n">
        <x:v>100</x:v>
      </x:c>
      <x:c r="Q1909" s="2" t="str">
        <x:v>Baseline PO cost</x:v>
      </x:c>
      <x:c r="R1909" s="2" t="str">
        <x:v>Received</x:v>
      </x:c>
      <x:c r="S1909" s="12" t="n">
        <x:f>IF(AND(ISNUMBER(G1909),G1909&gt;0,G1909&lt;=Summary!$E$5,I1909&gt;0),I1909*K1909,0)</x:f>
        <x:v>23000</x:v>
      </x:c>
      <x:c r="T1909" s="12" t="n">
        <x:f>MIN(S1909,MAX(0,'Inventory detail'!E69-0))</x:f>
        <x:v>23000</x:v>
      </x:c>
      <x:c r="U1909" s="12" t="n">
        <x:f>IF(O1909=1,J1909*K1909,0)</x:f>
        <x:v>0</x:v>
      </x:c>
      <x:c r="V1909" s="13" t="str">
        <x:f>IF(O1909=0,"",IF(H1909="","",MAX(H1909,Summary!$E$5)))</x:f>
      </x:c>
      <x:c r="W1909" s="12" t="n">
        <x:f>IF(Q1909="Baseline PO cost",U1909,0)</x:f>
        <x:v>0</x:v>
      </x:c>
      <x:c r="X1909" s="12" t="n">
        <x:f>IF(Q1909="Higher PO cost",U1909,0)</x:f>
        <x:v>0</x:v>
      </x:c>
      <x:c r="Y1909" s="12" t="n">
        <x:f>IF(Q1909="Unclassified",U1909,0)</x:f>
        <x:v>0</x:v>
      </x:c>
    </x:row>
    <x:row r="1910" ht="22" customHeight="1">
      <x:c r="A1910" s="2" t="str">
        <x:v>WIRE</x:v>
      </x:c>
      <x:c r="B1910" s="2" t="str">
        <x:v>10</x:v>
      </x:c>
      <x:c r="C1910" s="2" t="str">
        <x:v>DL014WHT</x:v>
      </x:c>
      <x:c r="D1910" s="2" t="str">
        <x:v>1059999</x:v>
      </x:c>
      <x:c r="E1910" s="2" t="str">
        <x:v>0</x:v>
      </x:c>
      <x:c r="F1910" s="2" t="str">
        <x:v>3</x:v>
      </x:c>
      <x:c r="G1910" s="10" t="n">
        <x:v>46182</x:v>
      </x:c>
      <x:c r="H1910" s="10" t="n">
        <x:v>46185</x:v>
      </x:c>
      <x:c r="I1910" s="7" t="n">
        <x:v>41000</x:v>
      </x:c>
      <x:c r="J1910" s="7" t="n">
        <x:v>41000</x:v>
      </x:c>
      <x:c r="K1910" s="7" t="n">
        <x:v>1</x:v>
      </x:c>
      <x:c r="L1910" s="8" t="n">
        <x:v>1.91</x:v>
      </x:c>
      <x:c r="M1910" s="9" t="n">
        <x:v>1627.7</x:v>
      </x:c>
      <x:c r="N1910" s="2" t="str">
        <x:v>i</x:v>
      </x:c>
      <x:c r="O1910" s="2" t="n">
        <x:v>0</x:v>
      </x:c>
      <x:c r="P1910" s="2" t="n">
        <x:v>100</x:v>
      </x:c>
      <x:c r="Q1910" s="2" t="str">
        <x:v>Baseline PO cost</x:v>
      </x:c>
      <x:c r="R1910" s="2" t="str">
        <x:v>Received</x:v>
      </x:c>
      <x:c r="S1910" s="12" t="n">
        <x:f>IF(AND(ISNUMBER(G1910),G1910&gt;0,G1910&lt;=Summary!$E$5,I1910&gt;0),I1910*K1910,0)</x:f>
        <x:v>41000</x:v>
      </x:c>
      <x:c r="T1910" s="12" t="n">
        <x:f>MIN(S1910,MAX(0,'Inventory detail'!E69-SUM(S1909:S1909)))</x:f>
        <x:v>12600</x:v>
      </x:c>
      <x:c r="U1910" s="12" t="n">
        <x:f>IF(O1910=1,J1910*K1910,0)</x:f>
        <x:v>0</x:v>
      </x:c>
      <x:c r="V1910" s="13" t="str">
        <x:f>IF(O1910=0,"",IF(H1910="","",MAX(H1910,Summary!$E$5)))</x:f>
      </x:c>
      <x:c r="W1910" s="12" t="n">
        <x:f>IF(Q1910="Baseline PO cost",U1910,0)</x:f>
        <x:v>0</x:v>
      </x:c>
      <x:c r="X1910" s="12" t="n">
        <x:f>IF(Q1910="Higher PO cost",U1910,0)</x:f>
        <x:v>0</x:v>
      </x:c>
      <x:c r="Y1910" s="12" t="n">
        <x:f>IF(Q1910="Unclassified",U1910,0)</x:f>
        <x:v>0</x:v>
      </x:c>
    </x:row>
    <x:row r="1911" ht="22" customHeight="1">
      <x:c r="A1911" s="2" t="str">
        <x:v>WIRE</x:v>
      </x:c>
      <x:c r="B1911" s="2" t="str">
        <x:v>10</x:v>
      </x:c>
      <x:c r="C1911" s="2" t="str">
        <x:v>DL014WHT</x:v>
      </x:c>
      <x:c r="D1911" s="2" t="str">
        <x:v>1059499</x:v>
      </x:c>
      <x:c r="E1911" s="2" t="str">
        <x:v>0</x:v>
      </x:c>
      <x:c r="F1911" s="2" t="str">
        <x:v>3</x:v>
      </x:c>
      <x:c r="G1911" s="10" t="n">
        <x:v>46064</x:v>
      </x:c>
      <x:c r="H1911" s="10" t="n">
        <x:v>46070</x:v>
      </x:c>
      <x:c r="I1911" s="7" t="n">
        <x:v>2000</x:v>
      </x:c>
      <x:c r="J1911" s="7" t="n">
        <x:v>2000</x:v>
      </x:c>
      <x:c r="K1911" s="7" t="n">
        <x:v>1</x:v>
      </x:c>
      <x:c r="L1911" s="8" t="n">
        <x:v>1.91</x:v>
      </x:c>
      <x:c r="M1911" s="9" t="n">
        <x:v>79.4</x:v>
      </x:c>
      <x:c r="N1911" s="2" t="str">
        <x:v>i</x:v>
      </x:c>
      <x:c r="O1911" s="2" t="n">
        <x:v>0</x:v>
      </x:c>
      <x:c r="P1911" s="2" t="n">
        <x:v>100</x:v>
      </x:c>
      <x:c r="Q1911" s="2" t="str">
        <x:v>Baseline PO cost</x:v>
      </x:c>
      <x:c r="R1911" s="2" t="str">
        <x:v>Received</x:v>
      </x:c>
      <x:c r="S1911" s="12" t="n">
        <x:f>IF(AND(ISNUMBER(G1911),G1911&gt;0,G1911&lt;=Summary!$E$5,I1911&gt;0),I1911*K1911,0)</x:f>
        <x:v>2000</x:v>
      </x:c>
      <x:c r="T1911" s="12" t="n">
        <x:f>MIN(S1911,MAX(0,'Inventory detail'!E69-SUM(S1909:S1910)))</x:f>
        <x:v>0</x:v>
      </x:c>
      <x:c r="U1911" s="12" t="n">
        <x:f>IF(O1911=1,J1911*K1911,0)</x:f>
        <x:v>0</x:v>
      </x:c>
      <x:c r="V1911" s="13" t="str">
        <x:f>IF(O1911=0,"",IF(H1911="","",MAX(H1911,Summary!$E$5)))</x:f>
      </x:c>
      <x:c r="W1911" s="12" t="n">
        <x:f>IF(Q1911="Baseline PO cost",U1911,0)</x:f>
        <x:v>0</x:v>
      </x:c>
      <x:c r="X1911" s="12" t="n">
        <x:f>IF(Q1911="Higher PO cost",U1911,0)</x:f>
        <x:v>0</x:v>
      </x:c>
      <x:c r="Y1911" s="12" t="n">
        <x:f>IF(Q1911="Unclassified",U1911,0)</x:f>
        <x:v>0</x:v>
      </x:c>
    </x:row>
    <x:row r="1912" ht="22" customHeight="1">
      <x:c r="A1912" s="2" t="str">
        <x:v>WIRE</x:v>
      </x:c>
      <x:c r="B1912" s="2" t="str">
        <x:v>10</x:v>
      </x:c>
      <x:c r="C1912" s="2" t="str">
        <x:v>DL014WHT</x:v>
      </x:c>
      <x:c r="D1912" s="2" t="str">
        <x:v>1060966</x:v>
      </x:c>
      <x:c r="E1912" s="2" t="str">
        <x:v>0</x:v>
      </x:c>
      <x:c r="F1912" s="2" t="str">
        <x:v>3</x:v>
      </x:c>
      <x:c r="G1912" s="10"/>
      <x:c r="H1912" s="10" t="n">
        <x:v>46339</x:v>
      </x:c>
      <x:c r="I1912" s="7" t="n">
        <x:v>10000</x:v>
      </x:c>
      <x:c r="J1912" s="7" t="n">
        <x:v>10000</x:v>
      </x:c>
      <x:c r="K1912" s="7" t="n">
        <x:v>1</x:v>
      </x:c>
      <x:c r="L1912" s="8" t="n">
        <x:v>1.91</x:v>
      </x:c>
      <x:c r="M1912" s="9" t="n">
        <x:v>0</x:v>
      </x:c>
      <x:c r="N1912" s="2" t="str">
        <x:v>a</x:v>
      </x:c>
      <x:c r="O1912" s="2" t="n">
        <x:v>1</x:v>
      </x:c>
      <x:c r="P1912" s="2" t="n">
        <x:v>100</x:v>
      </x:c>
      <x:c r="Q1912" s="2" t="str">
        <x:v>Baseline PO cost</x:v>
      </x:c>
      <x:c r="R1912" s="2" t="str">
        <x:v>Incoming active PO</x:v>
      </x:c>
      <x:c r="S1912" s="12" t="n">
        <x:f>IF(AND(ISNUMBER(G1912),G1912&gt;0,G1912&lt;=Summary!$E$5,I1912&gt;0),I1912*K1912,0)</x:f>
        <x:v>0</x:v>
      </x:c>
      <x:c r="T1912" s="12" t="n">
        <x:f>MIN(S1912,MAX(0,'Inventory detail'!E69-SUM(S1909:S1911)))</x:f>
        <x:v>0</x:v>
      </x:c>
      <x:c r="U1912" s="12" t="n">
        <x:f>IF(O1912=1,J1912*K1912,0)</x:f>
        <x:v>10000</x:v>
      </x:c>
      <x:c r="V1912" s="13" t="n">
        <x:f>IF(O1912=0,"",IF(H1912="","",MAX(H1912,Summary!$E$5)))</x:f>
        <x:v>46339</x:v>
      </x:c>
      <x:c r="W1912" s="12" t="n">
        <x:f>IF(Q1912="Baseline PO cost",U1912,0)</x:f>
        <x:v>10000</x:v>
      </x:c>
      <x:c r="X1912" s="12" t="n">
        <x:f>IF(Q1912="Higher PO cost",U1912,0)</x:f>
        <x:v>0</x:v>
      </x:c>
      <x:c r="Y1912" s="12" t="n">
        <x:f>IF(Q1912="Unclassified",U1912,0)</x:f>
        <x:v>0</x:v>
      </x:c>
    </x:row>
    <x:row r="1913" ht="22" customHeight="1">
      <x:c r="A1913" s="2" t="str">
        <x:v>WIRE</x:v>
      </x:c>
      <x:c r="B1913" s="2" t="str">
        <x:v>10</x:v>
      </x:c>
      <x:c r="C1913" s="2" t="str">
        <x:v>DL034BLK</x:v>
      </x:c>
      <x:c r="D1913" s="2" t="str">
        <x:v>1060448</x:v>
      </x:c>
      <x:c r="E1913" s="2" t="str">
        <x:v>0</x:v>
      </x:c>
      <x:c r="F1913" s="2" t="str">
        <x:v>13</x:v>
      </x:c>
      <x:c r="G1913" s="10" t="n">
        <x:v>46302</x:v>
      </x:c>
      <x:c r="H1913" s="10" t="n">
        <x:v>46304</x:v>
      </x:c>
      <x:c r="I1913" s="7" t="n">
        <x:v>7000</x:v>
      </x:c>
      <x:c r="J1913" s="7" t="n">
        <x:v>7000</x:v>
      </x:c>
      <x:c r="K1913" s="7" t="n">
        <x:v>1</x:v>
      </x:c>
      <x:c r="L1913" s="8" t="n">
        <x:v>7.48</x:v>
      </x:c>
      <x:c r="M1913" s="9" t="n">
        <x:v>996.8</x:v>
      </x:c>
      <x:c r="N1913" s="2" t="str">
        <x:v>a</x:v>
      </x:c>
      <x:c r="O1913" s="2" t="n">
        <x:v>0</x:v>
      </x:c>
      <x:c r="P1913" s="2" t="n">
        <x:v>100</x:v>
      </x:c>
      <x:c r="Q1913" s="2" t="str">
        <x:v>Baseline PO cost</x:v>
      </x:c>
      <x:c r="R1913" s="2" t="str">
        <x:v>Received</x:v>
      </x:c>
      <x:c r="S1913" s="12" t="n">
        <x:f>IF(AND(ISNUMBER(G1913),G1913&gt;0,G1913&lt;=Summary!$E$5,I1913&gt;0),I1913*K1913,0)</x:f>
        <x:v>7000</x:v>
      </x:c>
      <x:c r="T1913" s="12" t="n">
        <x:f>MIN(S1913,MAX(0,'Inventory detail'!E83-0))</x:f>
        <x:v>7000</x:v>
      </x:c>
      <x:c r="U1913" s="12" t="n">
        <x:f>IF(O1913=1,J1913*K1913,0)</x:f>
        <x:v>0</x:v>
      </x:c>
      <x:c r="V1913" s="13" t="str">
        <x:f>IF(O1913=0,"",IF(H1913="","",MAX(H1913,Summary!$E$5)))</x:f>
      </x:c>
      <x:c r="W1913" s="12" t="n">
        <x:f>IF(Q1913="Baseline PO cost",U1913,0)</x:f>
        <x:v>0</x:v>
      </x:c>
      <x:c r="X1913" s="12" t="n">
        <x:f>IF(Q1913="Higher PO cost",U1913,0)</x:f>
        <x:v>0</x:v>
      </x:c>
      <x:c r="Y1913" s="12" t="n">
        <x:f>IF(Q1913="Unclassified",U1913,0)</x:f>
        <x:v>0</x:v>
      </x:c>
    </x:row>
    <x:row r="1914" ht="22" customHeight="1">
      <x:c r="A1914" s="2" t="str">
        <x:v>WIRE</x:v>
      </x:c>
      <x:c r="B1914" s="2" t="str">
        <x:v>10</x:v>
      </x:c>
      <x:c r="C1914" s="2" t="str">
        <x:v>DL034BLK</x:v>
      </x:c>
      <x:c r="D1914" s="2" t="str">
        <x:v>1059999</x:v>
      </x:c>
      <x:c r="E1914" s="2" t="str">
        <x:v>0</x:v>
      </x:c>
      <x:c r="F1914" s="2" t="str">
        <x:v>10</x:v>
      </x:c>
      <x:c r="G1914" s="10" t="n">
        <x:v>46182</x:v>
      </x:c>
      <x:c r="H1914" s="10" t="n">
        <x:v>46185</x:v>
      </x:c>
      <x:c r="I1914" s="7" t="n">
        <x:v>13000</x:v>
      </x:c>
      <x:c r="J1914" s="7" t="n">
        <x:v>13000</x:v>
      </x:c>
      <x:c r="K1914" s="7" t="n">
        <x:v>1</x:v>
      </x:c>
      <x:c r="L1914" s="8" t="n">
        <x:v>7.48</x:v>
      </x:c>
      <x:c r="M1914" s="9" t="n">
        <x:v>2018.9</x:v>
      </x:c>
      <x:c r="N1914" s="2" t="str">
        <x:v>i</x:v>
      </x:c>
      <x:c r="O1914" s="2" t="n">
        <x:v>0</x:v>
      </x:c>
      <x:c r="P1914" s="2" t="n">
        <x:v>100</x:v>
      </x:c>
      <x:c r="Q1914" s="2" t="str">
        <x:v>Baseline PO cost</x:v>
      </x:c>
      <x:c r="R1914" s="2" t="str">
        <x:v>Received</x:v>
      </x:c>
      <x:c r="S1914" s="12" t="n">
        <x:f>IF(AND(ISNUMBER(G1914),G1914&gt;0,G1914&lt;=Summary!$E$5,I1914&gt;0),I1914*K1914,0)</x:f>
        <x:v>13000</x:v>
      </x:c>
      <x:c r="T1914" s="12" t="n">
        <x:f>MIN(S1914,MAX(0,'Inventory detail'!E83-SUM(S1913:S1913)))</x:f>
        <x:v>13000</x:v>
      </x:c>
      <x:c r="U1914" s="12" t="n">
        <x:f>IF(O1914=1,J1914*K1914,0)</x:f>
        <x:v>0</x:v>
      </x:c>
      <x:c r="V1914" s="13" t="str">
        <x:f>IF(O1914=0,"",IF(H1914="","",MAX(H1914,Summary!$E$5)))</x:f>
      </x:c>
      <x:c r="W1914" s="12" t="n">
        <x:f>IF(Q1914="Baseline PO cost",U1914,0)</x:f>
        <x:v>0</x:v>
      </x:c>
      <x:c r="X1914" s="12" t="n">
        <x:f>IF(Q1914="Higher PO cost",U1914,0)</x:f>
        <x:v>0</x:v>
      </x:c>
      <x:c r="Y1914" s="12" t="n">
        <x:f>IF(Q1914="Unclassified",U1914,0)</x:f>
        <x:v>0</x:v>
      </x:c>
    </x:row>
    <x:row r="1915" ht="22" customHeight="1">
      <x:c r="A1915" s="2" t="str">
        <x:v>WIRE</x:v>
      </x:c>
      <x:c r="B1915" s="2" t="str">
        <x:v>10</x:v>
      </x:c>
      <x:c r="C1915" s="2" t="str">
        <x:v>DL034BLK</x:v>
      </x:c>
      <x:c r="D1915" s="2" t="str">
        <x:v>1059499</x:v>
      </x:c>
      <x:c r="E1915" s="2" t="str">
        <x:v>0</x:v>
      </x:c>
      <x:c r="F1915" s="2" t="str">
        <x:v>16</x:v>
      </x:c>
      <x:c r="G1915" s="10" t="n">
        <x:v>46064</x:v>
      </x:c>
      <x:c r="H1915" s="10" t="n">
        <x:v>46070</x:v>
      </x:c>
      <x:c r="I1915" s="7" t="n">
        <x:v>53000</x:v>
      </x:c>
      <x:c r="J1915" s="7" t="n">
        <x:v>53000</x:v>
      </x:c>
      <x:c r="K1915" s="7" t="n">
        <x:v>1</x:v>
      </x:c>
      <x:c r="L1915" s="8" t="n">
        <x:v>7.48</x:v>
      </x:c>
      <x:c r="M1915" s="9" t="n">
        <x:v>8230.9</x:v>
      </x:c>
      <x:c r="N1915" s="2" t="str">
        <x:v>i</x:v>
      </x:c>
      <x:c r="O1915" s="2" t="n">
        <x:v>0</x:v>
      </x:c>
      <x:c r="P1915" s="2" t="n">
        <x:v>100</x:v>
      </x:c>
      <x:c r="Q1915" s="2" t="str">
        <x:v>Baseline PO cost</x:v>
      </x:c>
      <x:c r="R1915" s="2" t="str">
        <x:v>Received</x:v>
      </x:c>
      <x:c r="S1915" s="12" t="n">
        <x:f>IF(AND(ISNUMBER(G1915),G1915&gt;0,G1915&lt;=Summary!$E$5,I1915&gt;0),I1915*K1915,0)</x:f>
        <x:v>53000</x:v>
      </x:c>
      <x:c r="T1915" s="12" t="n">
        <x:f>MIN(S1915,MAX(0,'Inventory detail'!E83-SUM(S1913:S1914)))</x:f>
        <x:v>8600</x:v>
      </x:c>
      <x:c r="U1915" s="12" t="n">
        <x:f>IF(O1915=1,J1915*K1915,0)</x:f>
        <x:v>0</x:v>
      </x:c>
      <x:c r="V1915" s="13" t="str">
        <x:f>IF(O1915=0,"",IF(H1915="","",MAX(H1915,Summary!$E$5)))</x:f>
      </x:c>
      <x:c r="W1915" s="12" t="n">
        <x:f>IF(Q1915="Baseline PO cost",U1915,0)</x:f>
        <x:v>0</x:v>
      </x:c>
      <x:c r="X1915" s="12" t="n">
        <x:f>IF(Q1915="Higher PO cost",U1915,0)</x:f>
        <x:v>0</x:v>
      </x:c>
      <x:c r="Y1915" s="12" t="n">
        <x:f>IF(Q1915="Unclassified",U1915,0)</x:f>
        <x:v>0</x:v>
      </x:c>
    </x:row>
    <x:row r="1916" ht="22" customHeight="1">
      <x:c r="A1916" s="2" t="str">
        <x:v>WIRE</x:v>
      </x:c>
      <x:c r="B1916" s="2" t="str">
        <x:v>10</x:v>
      </x:c>
      <x:c r="C1916" s="2" t="str">
        <x:v>DL034BLK</x:v>
      </x:c>
      <x:c r="D1916" s="2" t="str">
        <x:v>1060966</x:v>
      </x:c>
      <x:c r="E1916" s="2" t="str">
        <x:v>0</x:v>
      </x:c>
      <x:c r="F1916" s="2" t="str">
        <x:v>16</x:v>
      </x:c>
      <x:c r="G1916" s="10"/>
      <x:c r="H1916" s="10" t="n">
        <x:v>46339</x:v>
      </x:c>
      <x:c r="I1916" s="7" t="n">
        <x:v>25000</x:v>
      </x:c>
      <x:c r="J1916" s="7" t="n">
        <x:v>25000</x:v>
      </x:c>
      <x:c r="K1916" s="7" t="n">
        <x:v>1</x:v>
      </x:c>
      <x:c r="L1916" s="8" t="n">
        <x:v>7.48</x:v>
      </x:c>
      <x:c r="M1916" s="9" t="n">
        <x:v>0</x:v>
      </x:c>
      <x:c r="N1916" s="2" t="str">
        <x:v>a</x:v>
      </x:c>
      <x:c r="O1916" s="2" t="n">
        <x:v>1</x:v>
      </x:c>
      <x:c r="P1916" s="2" t="n">
        <x:v>100</x:v>
      </x:c>
      <x:c r="Q1916" s="2" t="str">
        <x:v>Baseline PO cost</x:v>
      </x:c>
      <x:c r="R1916" s="2" t="str">
        <x:v>Incoming active PO</x:v>
      </x:c>
      <x:c r="S1916" s="12" t="n">
        <x:f>IF(AND(ISNUMBER(G1916),G1916&gt;0,G1916&lt;=Summary!$E$5,I1916&gt;0),I1916*K1916,0)</x:f>
        <x:v>0</x:v>
      </x:c>
      <x:c r="T1916" s="12" t="n">
        <x:f>MIN(S1916,MAX(0,'Inventory detail'!E83-SUM(S1913:S1915)))</x:f>
        <x:v>0</x:v>
      </x:c>
      <x:c r="U1916" s="12" t="n">
        <x:f>IF(O1916=1,J1916*K1916,0)</x:f>
        <x:v>25000</x:v>
      </x:c>
      <x:c r="V1916" s="13" t="n">
        <x:f>IF(O1916=0,"",IF(H1916="","",MAX(H1916,Summary!$E$5)))</x:f>
        <x:v>46339</x:v>
      </x:c>
      <x:c r="W1916" s="12" t="n">
        <x:f>IF(Q1916="Baseline PO cost",U1916,0)</x:f>
        <x:v>25000</x:v>
      </x:c>
      <x:c r="X1916" s="12" t="n">
        <x:f>IF(Q1916="Higher PO cost",U1916,0)</x:f>
        <x:v>0</x:v>
      </x:c>
      <x:c r="Y1916" s="12" t="n">
        <x:f>IF(Q1916="Unclassified",U1916,0)</x:f>
        <x:v>0</x:v>
      </x:c>
    </x:row>
    <x:row r="1917" ht="22" customHeight="1">
      <x:c r="A1917" s="2" t="str">
        <x:v>WIRE</x:v>
      </x:c>
      <x:c r="B1917" s="2" t="str">
        <x:v>10</x:v>
      </x:c>
      <x:c r="C1917" s="2" t="str">
        <x:v>DL034GOLD</x:v>
      </x:c>
      <x:c r="D1917" s="2" t="str">
        <x:v>1060448</x:v>
      </x:c>
      <x:c r="E1917" s="2" t="str">
        <x:v>0</x:v>
      </x:c>
      <x:c r="F1917" s="2" t="str">
        <x:v>16</x:v>
      </x:c>
      <x:c r="G1917" s="10" t="n">
        <x:v>46302</x:v>
      </x:c>
      <x:c r="H1917" s="10" t="n">
        <x:v>46304</x:v>
      </x:c>
      <x:c r="I1917" s="7" t="n">
        <x:v>7000</x:v>
      </x:c>
      <x:c r="J1917" s="7" t="n">
        <x:v>7000</x:v>
      </x:c>
      <x:c r="K1917" s="7" t="n">
        <x:v>1</x:v>
      </x:c>
      <x:c r="L1917" s="8" t="n">
        <x:v>8.28</x:v>
      </x:c>
      <x:c r="M1917" s="9" t="n">
        <x:v>996.8</x:v>
      </x:c>
      <x:c r="N1917" s="2" t="str">
        <x:v>a</x:v>
      </x:c>
      <x:c r="O1917" s="2" t="n">
        <x:v>0</x:v>
      </x:c>
      <x:c r="P1917" s="2" t="n">
        <x:v>100</x:v>
      </x:c>
      <x:c r="Q1917" s="2" t="str">
        <x:v>Baseline PO cost</x:v>
      </x:c>
      <x:c r="R1917" s="2" t="str">
        <x:v>Received</x:v>
      </x:c>
      <x:c r="S1917" s="12" t="n">
        <x:f>IF(AND(ISNUMBER(G1917),G1917&gt;0,G1917&lt;=Summary!$E$5,I1917&gt;0),I1917*K1917,0)</x:f>
        <x:v>7000</x:v>
      </x:c>
      <x:c r="T1917" s="12" t="n">
        <x:f>MIN(S1917,MAX(0,'Inventory detail'!E303-0))</x:f>
        <x:v>7000</x:v>
      </x:c>
      <x:c r="U1917" s="12" t="n">
        <x:f>IF(O1917=1,J1917*K1917,0)</x:f>
        <x:v>0</x:v>
      </x:c>
      <x:c r="V1917" s="13" t="str">
        <x:f>IF(O1917=0,"",IF(H1917="","",MAX(H1917,Summary!$E$5)))</x:f>
      </x:c>
      <x:c r="W1917" s="12" t="n">
        <x:f>IF(Q1917="Baseline PO cost",U1917,0)</x:f>
        <x:v>0</x:v>
      </x:c>
      <x:c r="X1917" s="12" t="n">
        <x:f>IF(Q1917="Higher PO cost",U1917,0)</x:f>
        <x:v>0</x:v>
      </x:c>
      <x:c r="Y1917" s="12" t="n">
        <x:f>IF(Q1917="Unclassified",U1917,0)</x:f>
        <x:v>0</x:v>
      </x:c>
    </x:row>
    <x:row r="1918" ht="22" customHeight="1">
      <x:c r="A1918" s="2" t="str">
        <x:v>WIRE</x:v>
      </x:c>
      <x:c r="B1918" s="2" t="str">
        <x:v>10</x:v>
      </x:c>
      <x:c r="C1918" s="2" t="str">
        <x:v>DL034GOLD</x:v>
      </x:c>
      <x:c r="D1918" s="2" t="str">
        <x:v>1059499</x:v>
      </x:c>
      <x:c r="E1918" s="2" t="str">
        <x:v>0</x:v>
      </x:c>
      <x:c r="F1918" s="2" t="str">
        <x:v>19</x:v>
      </x:c>
      <x:c r="G1918" s="10" t="n">
        <x:v>46064</x:v>
      </x:c>
      <x:c r="H1918" s="10" t="n">
        <x:v>46070</x:v>
      </x:c>
      <x:c r="I1918" s="7" t="n">
        <x:v>3000</x:v>
      </x:c>
      <x:c r="J1918" s="7" t="n">
        <x:v>3000</x:v>
      </x:c>
      <x:c r="K1918" s="7" t="n">
        <x:v>1</x:v>
      </x:c>
      <x:c r="L1918" s="8" t="n">
        <x:v>8.28</x:v>
      </x:c>
      <x:c r="M1918" s="9" t="n">
        <x:v>465.9</x:v>
      </x:c>
      <x:c r="N1918" s="2" t="str">
        <x:v>i</x:v>
      </x:c>
      <x:c r="O1918" s="2" t="n">
        <x:v>0</x:v>
      </x:c>
      <x:c r="P1918" s="2" t="n">
        <x:v>100</x:v>
      </x:c>
      <x:c r="Q1918" s="2" t="str">
        <x:v>Baseline PO cost</x:v>
      </x:c>
      <x:c r="R1918" s="2" t="str">
        <x:v>Received</x:v>
      </x:c>
      <x:c r="S1918" s="12" t="n">
        <x:f>IF(AND(ISNUMBER(G1918),G1918&gt;0,G1918&lt;=Summary!$E$5,I1918&gt;0),I1918*K1918,0)</x:f>
        <x:v>3000</x:v>
      </x:c>
      <x:c r="T1918" s="12" t="n">
        <x:f>MIN(S1918,MAX(0,'Inventory detail'!E303-SUM(S1917:S1917)))</x:f>
        <x:v>0</x:v>
      </x:c>
      <x:c r="U1918" s="12" t="n">
        <x:f>IF(O1918=1,J1918*K1918,0)</x:f>
        <x:v>0</x:v>
      </x:c>
      <x:c r="V1918" s="13" t="str">
        <x:f>IF(O1918=0,"",IF(H1918="","",MAX(H1918,Summary!$E$5)))</x:f>
      </x:c>
      <x:c r="W1918" s="12" t="n">
        <x:f>IF(Q1918="Baseline PO cost",U1918,0)</x:f>
        <x:v>0</x:v>
      </x:c>
      <x:c r="X1918" s="12" t="n">
        <x:f>IF(Q1918="Higher PO cost",U1918,0)</x:f>
        <x:v>0</x:v>
      </x:c>
      <x:c r="Y1918" s="12" t="n">
        <x:f>IF(Q1918="Unclassified",U1918,0)</x:f>
        <x:v>0</x:v>
      </x:c>
    </x:row>
    <x:row r="1919" ht="22" customHeight="1">
      <x:c r="A1919" s="2" t="str">
        <x:v>WIRE</x:v>
      </x:c>
      <x:c r="B1919" s="2" t="str">
        <x:v>10</x:v>
      </x:c>
      <x:c r="C1919" s="2" t="str">
        <x:v>DL034GOLD</x:v>
      </x:c>
      <x:c r="D1919" s="2" t="str">
        <x:v>1060966</x:v>
      </x:c>
      <x:c r="E1919" s="2" t="str">
        <x:v>0</x:v>
      </x:c>
      <x:c r="F1919" s="2" t="str">
        <x:v>19</x:v>
      </x:c>
      <x:c r="G1919" s="10"/>
      <x:c r="H1919" s="10" t="n">
        <x:v>46339</x:v>
      </x:c>
      <x:c r="I1919" s="7" t="n">
        <x:v>22000</x:v>
      </x:c>
      <x:c r="J1919" s="7" t="n">
        <x:v>22000</x:v>
      </x:c>
      <x:c r="K1919" s="7" t="n">
        <x:v>1</x:v>
      </x:c>
      <x:c r="L1919" s="8" t="n">
        <x:v>8.28</x:v>
      </x:c>
      <x:c r="M1919" s="9" t="n">
        <x:v>0</x:v>
      </x:c>
      <x:c r="N1919" s="2" t="str">
        <x:v>a</x:v>
      </x:c>
      <x:c r="O1919" s="2" t="n">
        <x:v>1</x:v>
      </x:c>
      <x:c r="P1919" s="2" t="n">
        <x:v>100</x:v>
      </x:c>
      <x:c r="Q1919" s="2" t="str">
        <x:v>Baseline PO cost</x:v>
      </x:c>
      <x:c r="R1919" s="2" t="str">
        <x:v>Incoming active PO</x:v>
      </x:c>
      <x:c r="S1919" s="12" t="n">
        <x:f>IF(AND(ISNUMBER(G1919),G1919&gt;0,G1919&lt;=Summary!$E$5,I1919&gt;0),I1919*K1919,0)</x:f>
        <x:v>0</x:v>
      </x:c>
      <x:c r="T1919" s="12" t="n">
        <x:f>MIN(S1919,MAX(0,'Inventory detail'!E303-SUM(S1917:S1918)))</x:f>
        <x:v>0</x:v>
      </x:c>
      <x:c r="U1919" s="12" t="n">
        <x:f>IF(O1919=1,J1919*K1919,0)</x:f>
        <x:v>22000</x:v>
      </x:c>
      <x:c r="V1919" s="13" t="n">
        <x:f>IF(O1919=0,"",IF(H1919="","",MAX(H1919,Summary!$E$5)))</x:f>
        <x:v>46339</x:v>
      </x:c>
      <x:c r="W1919" s="12" t="n">
        <x:f>IF(Q1919="Baseline PO cost",U1919,0)</x:f>
        <x:v>22000</x:v>
      </x:c>
      <x:c r="X1919" s="12" t="n">
        <x:f>IF(Q1919="Higher PO cost",U1919,0)</x:f>
        <x:v>0</x:v>
      </x:c>
      <x:c r="Y1919" s="12" t="n">
        <x:f>IF(Q1919="Unclassified",U1919,0)</x:f>
        <x:v>0</x:v>
      </x:c>
    </x:row>
    <x:row r="1920" ht="22" customHeight="1">
      <x:c r="A1920" s="2" t="str">
        <x:v>WIRE</x:v>
      </x:c>
      <x:c r="B1920" s="2" t="str">
        <x:v>10</x:v>
      </x:c>
      <x:c r="C1920" s="2" t="str">
        <x:v>DL034GRAY</x:v>
      </x:c>
      <x:c r="D1920" s="2" t="str">
        <x:v>1059499</x:v>
      </x:c>
      <x:c r="E1920" s="2" t="str">
        <x:v>0</x:v>
      </x:c>
      <x:c r="F1920" s="2" t="str">
        <x:v>20</x:v>
      </x:c>
      <x:c r="G1920" s="10" t="n">
        <x:v>46064</x:v>
      </x:c>
      <x:c r="H1920" s="10" t="n">
        <x:v>46070</x:v>
      </x:c>
      <x:c r="I1920" s="7" t="n">
        <x:v>3000</x:v>
      </x:c>
      <x:c r="J1920" s="7" t="n">
        <x:v>3000</x:v>
      </x:c>
      <x:c r="K1920" s="7" t="n">
        <x:v>1</x:v>
      </x:c>
      <x:c r="L1920" s="8" t="n">
        <x:v>8.28</x:v>
      </x:c>
      <x:c r="M1920" s="9" t="n">
        <x:v>465.9</x:v>
      </x:c>
      <x:c r="N1920" s="2" t="str">
        <x:v>i</x:v>
      </x:c>
      <x:c r="O1920" s="2" t="n">
        <x:v>0</x:v>
      </x:c>
      <x:c r="P1920" s="2" t="n">
        <x:v>100</x:v>
      </x:c>
      <x:c r="Q1920" s="2" t="str">
        <x:v>Baseline PO cost</x:v>
      </x:c>
      <x:c r="R1920" s="2" t="str">
        <x:v>Received</x:v>
      </x:c>
      <x:c r="S1920" s="12" t="n">
        <x:f>IF(AND(ISNUMBER(G1920),G1920&gt;0,G1920&lt;=Summary!$E$5,I1920&gt;0),I1920*K1920,0)</x:f>
        <x:v>3000</x:v>
      </x:c>
      <x:c r="T1920" s="12" t="n">
        <x:f>MIN(S1920,MAX(0,'Inventory detail'!E664-0))</x:f>
        <x:v>2700</x:v>
      </x:c>
      <x:c r="U1920" s="12" t="n">
        <x:f>IF(O1920=1,J1920*K1920,0)</x:f>
        <x:v>0</x:v>
      </x:c>
      <x:c r="V1920" s="13" t="str">
        <x:f>IF(O1920=0,"",IF(H1920="","",MAX(H1920,Summary!$E$5)))</x:f>
      </x:c>
      <x:c r="W1920" s="12" t="n">
        <x:f>IF(Q1920="Baseline PO cost",U1920,0)</x:f>
        <x:v>0</x:v>
      </x:c>
      <x:c r="X1920" s="12" t="n">
        <x:f>IF(Q1920="Higher PO cost",U1920,0)</x:f>
        <x:v>0</x:v>
      </x:c>
      <x:c r="Y1920" s="12" t="n">
        <x:f>IF(Q1920="Unclassified",U1920,0)</x:f>
        <x:v>0</x:v>
      </x:c>
    </x:row>
    <x:row r="1921" ht="22" customHeight="1">
      <x:c r="A1921" s="2" t="str">
        <x:v>WIRE</x:v>
      </x:c>
      <x:c r="B1921" s="2" t="str">
        <x:v>10</x:v>
      </x:c>
      <x:c r="C1921" s="2" t="str">
        <x:v>DL034SIL</x:v>
      </x:c>
      <x:c r="D1921" s="2" t="str">
        <x:v>1060448</x:v>
      </x:c>
      <x:c r="E1921" s="2" t="str">
        <x:v>0</x:v>
      </x:c>
      <x:c r="F1921" s="2" t="str">
        <x:v>14</x:v>
      </x:c>
      <x:c r="G1921" s="10" t="n">
        <x:v>46302</x:v>
      </x:c>
      <x:c r="H1921" s="10" t="n">
        <x:v>46304</x:v>
      </x:c>
      <x:c r="I1921" s="7" t="n">
        <x:v>2000</x:v>
      </x:c>
      <x:c r="J1921" s="7" t="n">
        <x:v>2000</x:v>
      </x:c>
      <x:c r="K1921" s="7" t="n">
        <x:v>1</x:v>
      </x:c>
      <x:c r="L1921" s="8" t="n">
        <x:v>8.28</x:v>
      </x:c>
      <x:c r="M1921" s="9" t="n">
        <x:v>284.8</x:v>
      </x:c>
      <x:c r="N1921" s="2" t="str">
        <x:v>a</x:v>
      </x:c>
      <x:c r="O1921" s="2" t="n">
        <x:v>0</x:v>
      </x:c>
      <x:c r="P1921" s="2" t="n">
        <x:v>100</x:v>
      </x:c>
      <x:c r="Q1921" s="2" t="str">
        <x:v>Baseline PO cost</x:v>
      </x:c>
      <x:c r="R1921" s="2" t="str">
        <x:v>Received</x:v>
      </x:c>
      <x:c r="S1921" s="12" t="n">
        <x:f>IF(AND(ISNUMBER(G1921),G1921&gt;0,G1921&lt;=Summary!$E$5,I1921&gt;0),I1921*K1921,0)</x:f>
        <x:v>2000</x:v>
      </x:c>
      <x:c r="T1921" s="12" t="n">
        <x:f>MIN(S1921,MAX(0,'Inventory detail'!E245-0))</x:f>
        <x:v>2000</x:v>
      </x:c>
      <x:c r="U1921" s="12" t="n">
        <x:f>IF(O1921=1,J1921*K1921,0)</x:f>
        <x:v>0</x:v>
      </x:c>
      <x:c r="V1921" s="13" t="str">
        <x:f>IF(O1921=0,"",IF(H1921="","",MAX(H1921,Summary!$E$5)))</x:f>
      </x:c>
      <x:c r="W1921" s="12" t="n">
        <x:f>IF(Q1921="Baseline PO cost",U1921,0)</x:f>
        <x:v>0</x:v>
      </x:c>
      <x:c r="X1921" s="12" t="n">
        <x:f>IF(Q1921="Higher PO cost",U1921,0)</x:f>
        <x:v>0</x:v>
      </x:c>
      <x:c r="Y1921" s="12" t="n">
        <x:f>IF(Q1921="Unclassified",U1921,0)</x:f>
        <x:v>0</x:v>
      </x:c>
    </x:row>
    <x:row r="1922" ht="22" customHeight="1">
      <x:c r="A1922" s="2" t="str">
        <x:v>WIRE</x:v>
      </x:c>
      <x:c r="B1922" s="2" t="str">
        <x:v>10</x:v>
      </x:c>
      <x:c r="C1922" s="2" t="str">
        <x:v>DL034SIL</x:v>
      </x:c>
      <x:c r="D1922" s="2" t="str">
        <x:v>1059499</x:v>
      </x:c>
      <x:c r="E1922" s="2" t="str">
        <x:v>0</x:v>
      </x:c>
      <x:c r="F1922" s="2" t="str">
        <x:v>17</x:v>
      </x:c>
      <x:c r="G1922" s="10" t="n">
        <x:v>46064</x:v>
      </x:c>
      <x:c r="H1922" s="10" t="n">
        <x:v>46070</x:v>
      </x:c>
      <x:c r="I1922" s="7" t="n">
        <x:v>8000</x:v>
      </x:c>
      <x:c r="J1922" s="7" t="n">
        <x:v>8000</x:v>
      </x:c>
      <x:c r="K1922" s="7" t="n">
        <x:v>1</x:v>
      </x:c>
      <x:c r="L1922" s="8" t="n">
        <x:v>8.28</x:v>
      </x:c>
      <x:c r="M1922" s="9" t="n">
        <x:v>1242.4</x:v>
      </x:c>
      <x:c r="N1922" s="2" t="str">
        <x:v>i</x:v>
      </x:c>
      <x:c r="O1922" s="2" t="n">
        <x:v>0</x:v>
      </x:c>
      <x:c r="P1922" s="2" t="n">
        <x:v>100</x:v>
      </x:c>
      <x:c r="Q1922" s="2" t="str">
        <x:v>Baseline PO cost</x:v>
      </x:c>
      <x:c r="R1922" s="2" t="str">
        <x:v>Received</x:v>
      </x:c>
      <x:c r="S1922" s="12" t="n">
        <x:f>IF(AND(ISNUMBER(G1922),G1922&gt;0,G1922&lt;=Summary!$E$5,I1922&gt;0),I1922*K1922,0)</x:f>
        <x:v>8000</x:v>
      </x:c>
      <x:c r="T1922" s="12" t="n">
        <x:f>MIN(S1922,MAX(0,'Inventory detail'!E245-SUM(S1921:S1921)))</x:f>
        <x:v>8000</x:v>
      </x:c>
      <x:c r="U1922" s="12" t="n">
        <x:f>IF(O1922=1,J1922*K1922,0)</x:f>
        <x:v>0</x:v>
      </x:c>
      <x:c r="V1922" s="13" t="str">
        <x:f>IF(O1922=0,"",IF(H1922="","",MAX(H1922,Summary!$E$5)))</x:f>
      </x:c>
      <x:c r="W1922" s="12" t="n">
        <x:f>IF(Q1922="Baseline PO cost",U1922,0)</x:f>
        <x:v>0</x:v>
      </x:c>
      <x:c r="X1922" s="12" t="n">
        <x:f>IF(Q1922="Higher PO cost",U1922,0)</x:f>
        <x:v>0</x:v>
      </x:c>
      <x:c r="Y1922" s="12" t="n">
        <x:f>IF(Q1922="Unclassified",U1922,0)</x:f>
        <x:v>0</x:v>
      </x:c>
    </x:row>
    <x:row r="1923" ht="22" customHeight="1">
      <x:c r="A1923" s="2" t="str">
        <x:v>WIRE</x:v>
      </x:c>
      <x:c r="B1923" s="2" t="str">
        <x:v>10</x:v>
      </x:c>
      <x:c r="C1923" s="2" t="str">
        <x:v>DL034SIL</x:v>
      </x:c>
      <x:c r="D1923" s="2" t="str">
        <x:v>1060966</x:v>
      </x:c>
      <x:c r="E1923" s="2" t="str">
        <x:v>0</x:v>
      </x:c>
      <x:c r="F1923" s="2" t="str">
        <x:v>17</x:v>
      </x:c>
      <x:c r="G1923" s="10"/>
      <x:c r="H1923" s="10" t="n">
        <x:v>46339</x:v>
      </x:c>
      <x:c r="I1923" s="7" t="n">
        <x:v>2000</x:v>
      </x:c>
      <x:c r="J1923" s="7" t="n">
        <x:v>2000</x:v>
      </x:c>
      <x:c r="K1923" s="7" t="n">
        <x:v>1</x:v>
      </x:c>
      <x:c r="L1923" s="8" t="n">
        <x:v>8.28</x:v>
      </x:c>
      <x:c r="M1923" s="9" t="n">
        <x:v>0</x:v>
      </x:c>
      <x:c r="N1923" s="2" t="str">
        <x:v>a</x:v>
      </x:c>
      <x:c r="O1923" s="2" t="n">
        <x:v>1</x:v>
      </x:c>
      <x:c r="P1923" s="2" t="n">
        <x:v>100</x:v>
      </x:c>
      <x:c r="Q1923" s="2" t="str">
        <x:v>Baseline PO cost</x:v>
      </x:c>
      <x:c r="R1923" s="2" t="str">
        <x:v>Incoming active PO</x:v>
      </x:c>
      <x:c r="S1923" s="12" t="n">
        <x:f>IF(AND(ISNUMBER(G1923),G1923&gt;0,G1923&lt;=Summary!$E$5,I1923&gt;0),I1923*K1923,0)</x:f>
        <x:v>0</x:v>
      </x:c>
      <x:c r="T1923" s="12" t="n">
        <x:f>MIN(S1923,MAX(0,'Inventory detail'!E245-SUM(S1921:S1922)))</x:f>
        <x:v>0</x:v>
      </x:c>
      <x:c r="U1923" s="12" t="n">
        <x:f>IF(O1923=1,J1923*K1923,0)</x:f>
        <x:v>2000</x:v>
      </x:c>
      <x:c r="V1923" s="13" t="n">
        <x:f>IF(O1923=0,"",IF(H1923="","",MAX(H1923,Summary!$E$5)))</x:f>
        <x:v>46339</x:v>
      </x:c>
      <x:c r="W1923" s="12" t="n">
        <x:f>IF(Q1923="Baseline PO cost",U1923,0)</x:f>
        <x:v>2000</x:v>
      </x:c>
      <x:c r="X1923" s="12" t="n">
        <x:f>IF(Q1923="Higher PO cost",U1923,0)</x:f>
        <x:v>0</x:v>
      </x:c>
      <x:c r="Y1923" s="12" t="n">
        <x:f>IF(Q1923="Unclassified",U1923,0)</x:f>
        <x:v>0</x:v>
      </x:c>
    </x:row>
    <x:row r="1924" ht="22" customHeight="1">
      <x:c r="A1924" s="2" t="str">
        <x:v>WIRE</x:v>
      </x:c>
      <x:c r="B1924" s="2" t="str">
        <x:v>10</x:v>
      </x:c>
      <x:c r="C1924" s="2" t="str">
        <x:v>DL034WHT</x:v>
      </x:c>
      <x:c r="D1924" s="2" t="str">
        <x:v>1060448</x:v>
      </x:c>
      <x:c r="E1924" s="2" t="str">
        <x:v>0</x:v>
      </x:c>
      <x:c r="F1924" s="2" t="str">
        <x:v>15</x:v>
      </x:c>
      <x:c r="G1924" s="10" t="n">
        <x:v>46302</x:v>
      </x:c>
      <x:c r="H1924" s="10" t="n">
        <x:v>46304</x:v>
      </x:c>
      <x:c r="I1924" s="7" t="n">
        <x:v>2000</x:v>
      </x:c>
      <x:c r="J1924" s="7" t="n">
        <x:v>2000</x:v>
      </x:c>
      <x:c r="K1924" s="7" t="n">
        <x:v>1</x:v>
      </x:c>
      <x:c r="L1924" s="8" t="n">
        <x:v>7.48</x:v>
      </x:c>
      <x:c r="M1924" s="9" t="n">
        <x:v>284.8</x:v>
      </x:c>
      <x:c r="N1924" s="2" t="str">
        <x:v>a</x:v>
      </x:c>
      <x:c r="O1924" s="2" t="n">
        <x:v>0</x:v>
      </x:c>
      <x:c r="P1924" s="2" t="n">
        <x:v>100</x:v>
      </x:c>
      <x:c r="Q1924" s="2" t="str">
        <x:v>Baseline PO cost</x:v>
      </x:c>
      <x:c r="R1924" s="2" t="str">
        <x:v>Received</x:v>
      </x:c>
      <x:c r="S1924" s="12" t="n">
        <x:f>IF(AND(ISNUMBER(G1924),G1924&gt;0,G1924&lt;=Summary!$E$5,I1924&gt;0),I1924*K1924,0)</x:f>
        <x:v>2000</x:v>
      </x:c>
      <x:c r="T1924" s="12" t="n">
        <x:f>MIN(S1924,MAX(0,'Inventory detail'!E269-0))</x:f>
        <x:v>2000</x:v>
      </x:c>
      <x:c r="U1924" s="12" t="n">
        <x:f>IF(O1924=1,J1924*K1924,0)</x:f>
        <x:v>0</x:v>
      </x:c>
      <x:c r="V1924" s="13" t="str">
        <x:f>IF(O1924=0,"",IF(H1924="","",MAX(H1924,Summary!$E$5)))</x:f>
      </x:c>
      <x:c r="W1924" s="12" t="n">
        <x:f>IF(Q1924="Baseline PO cost",U1924,0)</x:f>
        <x:v>0</x:v>
      </x:c>
      <x:c r="X1924" s="12" t="n">
        <x:f>IF(Q1924="Higher PO cost",U1924,0)</x:f>
        <x:v>0</x:v>
      </x:c>
      <x:c r="Y1924" s="12" t="n">
        <x:f>IF(Q1924="Unclassified",U1924,0)</x:f>
        <x:v>0</x:v>
      </x:c>
    </x:row>
    <x:row r="1925" ht="22" customHeight="1">
      <x:c r="A1925" s="2" t="str">
        <x:v>WIRE</x:v>
      </x:c>
      <x:c r="B1925" s="2" t="str">
        <x:v>10</x:v>
      </x:c>
      <x:c r="C1925" s="2" t="str">
        <x:v>DL034WHT</x:v>
      </x:c>
      <x:c r="D1925" s="2" t="str">
        <x:v>1059999</x:v>
      </x:c>
      <x:c r="E1925" s="2" t="str">
        <x:v>0</x:v>
      </x:c>
      <x:c r="F1925" s="2" t="str">
        <x:v>11</x:v>
      </x:c>
      <x:c r="G1925" s="10" t="n">
        <x:v>46182</x:v>
      </x:c>
      <x:c r="H1925" s="10" t="n">
        <x:v>46185</x:v>
      </x:c>
      <x:c r="I1925" s="7" t="n">
        <x:v>1000</x:v>
      </x:c>
      <x:c r="J1925" s="7" t="n">
        <x:v>1000</x:v>
      </x:c>
      <x:c r="K1925" s="7" t="n">
        <x:v>1</x:v>
      </x:c>
      <x:c r="L1925" s="8" t="n">
        <x:v>7.48</x:v>
      </x:c>
      <x:c r="M1925" s="9" t="n">
        <x:v>155.3</x:v>
      </x:c>
      <x:c r="N1925" s="2" t="str">
        <x:v>i</x:v>
      </x:c>
      <x:c r="O1925" s="2" t="n">
        <x:v>0</x:v>
      </x:c>
      <x:c r="P1925" s="2" t="n">
        <x:v>100</x:v>
      </x:c>
      <x:c r="Q1925" s="2" t="str">
        <x:v>Baseline PO cost</x:v>
      </x:c>
      <x:c r="R1925" s="2" t="str">
        <x:v>Received</x:v>
      </x:c>
      <x:c r="S1925" s="12" t="n">
        <x:f>IF(AND(ISNUMBER(G1925),G1925&gt;0,G1925&lt;=Summary!$E$5,I1925&gt;0),I1925*K1925,0)</x:f>
        <x:v>1000</x:v>
      </x:c>
      <x:c r="T1925" s="12" t="n">
        <x:f>MIN(S1925,MAX(0,'Inventory detail'!E269-SUM(S1924:S1924)))</x:f>
        <x:v>1000</x:v>
      </x:c>
      <x:c r="U1925" s="12" t="n">
        <x:f>IF(O1925=1,J1925*K1925,0)</x:f>
        <x:v>0</x:v>
      </x:c>
      <x:c r="V1925" s="13" t="str">
        <x:f>IF(O1925=0,"",IF(H1925="","",MAX(H1925,Summary!$E$5)))</x:f>
      </x:c>
      <x:c r="W1925" s="12" t="n">
        <x:f>IF(Q1925="Baseline PO cost",U1925,0)</x:f>
        <x:v>0</x:v>
      </x:c>
      <x:c r="X1925" s="12" t="n">
        <x:f>IF(Q1925="Higher PO cost",U1925,0)</x:f>
        <x:v>0</x:v>
      </x:c>
      <x:c r="Y1925" s="12" t="n">
        <x:f>IF(Q1925="Unclassified",U1925,0)</x:f>
        <x:v>0</x:v>
      </x:c>
    </x:row>
    <x:row r="1926" ht="22" customHeight="1">
      <x:c r="A1926" s="2" t="str">
        <x:v>WIRE</x:v>
      </x:c>
      <x:c r="B1926" s="2" t="str">
        <x:v>10</x:v>
      </x:c>
      <x:c r="C1926" s="2" t="str">
        <x:v>DL034WHT</x:v>
      </x:c>
      <x:c r="D1926" s="2" t="str">
        <x:v>1059499</x:v>
      </x:c>
      <x:c r="E1926" s="2" t="str">
        <x:v>0</x:v>
      </x:c>
      <x:c r="F1926" s="2" t="str">
        <x:v>18</x:v>
      </x:c>
      <x:c r="G1926" s="10" t="n">
        <x:v>46064</x:v>
      </x:c>
      <x:c r="H1926" s="10" t="n">
        <x:v>46070</x:v>
      </x:c>
      <x:c r="I1926" s="7" t="n">
        <x:v>5000</x:v>
      </x:c>
      <x:c r="J1926" s="7" t="n">
        <x:v>5000</x:v>
      </x:c>
      <x:c r="K1926" s="7" t="n">
        <x:v>1</x:v>
      </x:c>
      <x:c r="L1926" s="8" t="n">
        <x:v>7.48</x:v>
      </x:c>
      <x:c r="M1926" s="9" t="n">
        <x:v>776.5</x:v>
      </x:c>
      <x:c r="N1926" s="2" t="str">
        <x:v>i</x:v>
      </x:c>
      <x:c r="O1926" s="2" t="n">
        <x:v>0</x:v>
      </x:c>
      <x:c r="P1926" s="2" t="n">
        <x:v>100</x:v>
      </x:c>
      <x:c r="Q1926" s="2" t="str">
        <x:v>Baseline PO cost</x:v>
      </x:c>
      <x:c r="R1926" s="2" t="str">
        <x:v>Received</x:v>
      </x:c>
      <x:c r="S1926" s="12" t="n">
        <x:f>IF(AND(ISNUMBER(G1926),G1926&gt;0,G1926&lt;=Summary!$E$5,I1926&gt;0),I1926*K1926,0)</x:f>
        <x:v>5000</x:v>
      </x:c>
      <x:c r="T1926" s="12" t="n">
        <x:f>MIN(S1926,MAX(0,'Inventory detail'!E269-SUM(S1924:S1925)))</x:f>
        <x:v>3250</x:v>
      </x:c>
      <x:c r="U1926" s="12" t="n">
        <x:f>IF(O1926=1,J1926*K1926,0)</x:f>
        <x:v>0</x:v>
      </x:c>
      <x:c r="V1926" s="13" t="str">
        <x:f>IF(O1926=0,"",IF(H1926="","",MAX(H1926,Summary!$E$5)))</x:f>
      </x:c>
      <x:c r="W1926" s="12" t="n">
        <x:f>IF(Q1926="Baseline PO cost",U1926,0)</x:f>
        <x:v>0</x:v>
      </x:c>
      <x:c r="X1926" s="12" t="n">
        <x:f>IF(Q1926="Higher PO cost",U1926,0)</x:f>
        <x:v>0</x:v>
      </x:c>
      <x:c r="Y1926" s="12" t="n">
        <x:f>IF(Q1926="Unclassified",U1926,0)</x:f>
        <x:v>0</x:v>
      </x:c>
    </x:row>
    <x:row r="1927" ht="22" customHeight="1">
      <x:c r="A1927" s="2" t="str">
        <x:v>WIRE</x:v>
      </x:c>
      <x:c r="B1927" s="2" t="str">
        <x:v>10</x:v>
      </x:c>
      <x:c r="C1927" s="2" t="str">
        <x:v>DL034WHT</x:v>
      </x:c>
      <x:c r="D1927" s="2" t="str">
        <x:v>1060966</x:v>
      </x:c>
      <x:c r="E1927" s="2" t="str">
        <x:v>0</x:v>
      </x:c>
      <x:c r="F1927" s="2" t="str">
        <x:v>18</x:v>
      </x:c>
      <x:c r="G1927" s="10"/>
      <x:c r="H1927" s="10" t="n">
        <x:v>46339</x:v>
      </x:c>
      <x:c r="I1927" s="7" t="n">
        <x:v>1000</x:v>
      </x:c>
      <x:c r="J1927" s="7" t="n">
        <x:v>1000</x:v>
      </x:c>
      <x:c r="K1927" s="7" t="n">
        <x:v>1</x:v>
      </x:c>
      <x:c r="L1927" s="8" t="n">
        <x:v>7.48</x:v>
      </x:c>
      <x:c r="M1927" s="9" t="n">
        <x:v>0</x:v>
      </x:c>
      <x:c r="N1927" s="2" t="str">
        <x:v>a</x:v>
      </x:c>
      <x:c r="O1927" s="2" t="n">
        <x:v>1</x:v>
      </x:c>
      <x:c r="P1927" s="2" t="n">
        <x:v>100</x:v>
      </x:c>
      <x:c r="Q1927" s="2" t="str">
        <x:v>Baseline PO cost</x:v>
      </x:c>
      <x:c r="R1927" s="2" t="str">
        <x:v>Incoming active PO</x:v>
      </x:c>
      <x:c r="S1927" s="12" t="n">
        <x:f>IF(AND(ISNUMBER(G1927),G1927&gt;0,G1927&lt;=Summary!$E$5,I1927&gt;0),I1927*K1927,0)</x:f>
        <x:v>0</x:v>
      </x:c>
      <x:c r="T1927" s="12" t="n">
        <x:f>MIN(S1927,MAX(0,'Inventory detail'!E269-SUM(S1924:S1926)))</x:f>
        <x:v>0</x:v>
      </x:c>
      <x:c r="U1927" s="12" t="n">
        <x:f>IF(O1927=1,J1927*K1927,0)</x:f>
        <x:v>1000</x:v>
      </x:c>
      <x:c r="V1927" s="13" t="n">
        <x:f>IF(O1927=0,"",IF(H1927="","",MAX(H1927,Summary!$E$5)))</x:f>
        <x:v>46339</x:v>
      </x:c>
      <x:c r="W1927" s="12" t="n">
        <x:f>IF(Q1927="Baseline PO cost",U1927,0)</x:f>
        <x:v>1000</x:v>
      </x:c>
      <x:c r="X1927" s="12" t="n">
        <x:f>IF(Q1927="Higher PO cost",U1927,0)</x:f>
        <x:v>0</x:v>
      </x:c>
      <x:c r="Y1927" s="12" t="n">
        <x:f>IF(Q1927="Unclassified",U1927,0)</x:f>
        <x:v>0</x:v>
      </x:c>
    </x:row>
    <x:row r="1928" ht="22" customHeight="1">
      <x:c r="A1928" s="2" t="str">
        <x:v>WIRE</x:v>
      </x:c>
      <x:c r="B1928" s="2" t="str">
        <x:v>10</x:v>
      </x:c>
      <x:c r="C1928" s="2" t="str">
        <x:v>DL038BLK</x:v>
      </x:c>
      <x:c r="D1928" s="2" t="str">
        <x:v>1060448</x:v>
      </x:c>
      <x:c r="E1928" s="2" t="str">
        <x:v>0</x:v>
      </x:c>
      <x:c r="F1928" s="2" t="str">
        <x:v>17</x:v>
      </x:c>
      <x:c r="G1928" s="10" t="n">
        <x:v>46302</x:v>
      </x:c>
      <x:c r="H1928" s="10" t="n">
        <x:v>46304</x:v>
      </x:c>
      <x:c r="I1928" s="7" t="n">
        <x:v>120000</x:v>
      </x:c>
      <x:c r="J1928" s="7" t="n">
        <x:v>120000</x:v>
      </x:c>
      <x:c r="K1928" s="7" t="n">
        <x:v>1</x:v>
      </x:c>
      <x:c r="L1928" s="8" t="n">
        <x:v>2.93</x:v>
      </x:c>
      <x:c r="M1928" s="9" t="n">
        <x:v>6756</x:v>
      </x:c>
      <x:c r="N1928" s="2" t="str">
        <x:v>a</x:v>
      </x:c>
      <x:c r="O1928" s="2" t="n">
        <x:v>0</x:v>
      </x:c>
      <x:c r="P1928" s="2" t="n">
        <x:v>100</x:v>
      </x:c>
      <x:c r="Q1928" s="2" t="str">
        <x:v>Baseline PO cost</x:v>
      </x:c>
      <x:c r="R1928" s="2" t="str">
        <x:v>Received</x:v>
      </x:c>
      <x:c r="S1928" s="12" t="n">
        <x:f>IF(AND(ISNUMBER(G1928),G1928&gt;0,G1928&lt;=Summary!$E$5,I1928&gt;0),I1928*K1928,0)</x:f>
        <x:v>120000</x:v>
      </x:c>
      <x:c r="T1928" s="12" t="n">
        <x:f>MIN(S1928,MAX(0,'Inventory detail'!E17-0))</x:f>
        <x:v>120000</x:v>
      </x:c>
      <x:c r="U1928" s="12" t="n">
        <x:f>IF(O1928=1,J1928*K1928,0)</x:f>
        <x:v>0</x:v>
      </x:c>
      <x:c r="V1928" s="13" t="str">
        <x:f>IF(O1928=0,"",IF(H1928="","",MAX(H1928,Summary!$E$5)))</x:f>
      </x:c>
      <x:c r="W1928" s="12" t="n">
        <x:f>IF(Q1928="Baseline PO cost",U1928,0)</x:f>
        <x:v>0</x:v>
      </x:c>
      <x:c r="X1928" s="12" t="n">
        <x:f>IF(Q1928="Higher PO cost",U1928,0)</x:f>
        <x:v>0</x:v>
      </x:c>
      <x:c r="Y1928" s="12" t="n">
        <x:f>IF(Q1928="Unclassified",U1928,0)</x:f>
        <x:v>0</x:v>
      </x:c>
    </x:row>
    <x:row r="1929" ht="22" customHeight="1">
      <x:c r="A1929" s="2" t="str">
        <x:v>WIRE</x:v>
      </x:c>
      <x:c r="B1929" s="2" t="str">
        <x:v>10</x:v>
      </x:c>
      <x:c r="C1929" s="2" t="str">
        <x:v>DL038BLK</x:v>
      </x:c>
      <x:c r="D1929" s="2" t="str">
        <x:v>1059999</x:v>
      </x:c>
      <x:c r="E1929" s="2" t="str">
        <x:v>0</x:v>
      </x:c>
      <x:c r="F1929" s="2" t="str">
        <x:v>12</x:v>
      </x:c>
      <x:c r="G1929" s="10" t="n">
        <x:v>46182</x:v>
      </x:c>
      <x:c r="H1929" s="10" t="n">
        <x:v>46185</x:v>
      </x:c>
      <x:c r="I1929" s="7" t="n">
        <x:v>110000</x:v>
      </x:c>
      <x:c r="J1929" s="7" t="n">
        <x:v>110000</x:v>
      </x:c>
      <x:c r="K1929" s="7" t="n">
        <x:v>1</x:v>
      </x:c>
      <x:c r="L1929" s="8" t="n">
        <x:v>2.93</x:v>
      </x:c>
      <x:c r="M1929" s="9" t="n">
        <x:v>6699</x:v>
      </x:c>
      <x:c r="N1929" s="2" t="str">
        <x:v>i</x:v>
      </x:c>
      <x:c r="O1929" s="2" t="n">
        <x:v>0</x:v>
      </x:c>
      <x:c r="P1929" s="2" t="n">
        <x:v>100</x:v>
      </x:c>
      <x:c r="Q1929" s="2" t="str">
        <x:v>Baseline PO cost</x:v>
      </x:c>
      <x:c r="R1929" s="2" t="str">
        <x:v>Received</x:v>
      </x:c>
      <x:c r="S1929" s="12" t="n">
        <x:f>IF(AND(ISNUMBER(G1929),G1929&gt;0,G1929&lt;=Summary!$E$5,I1929&gt;0),I1929*K1929,0)</x:f>
        <x:v>110000</x:v>
      </x:c>
      <x:c r="T1929" s="12" t="n">
        <x:f>MIN(S1929,MAX(0,'Inventory detail'!E17-SUM(S1928:S1928)))</x:f>
        <x:v>42400</x:v>
      </x:c>
      <x:c r="U1929" s="12" t="n">
        <x:f>IF(O1929=1,J1929*K1929,0)</x:f>
        <x:v>0</x:v>
      </x:c>
      <x:c r="V1929" s="13" t="str">
        <x:f>IF(O1929=0,"",IF(H1929="","",MAX(H1929,Summary!$E$5)))</x:f>
      </x:c>
      <x:c r="W1929" s="12" t="n">
        <x:f>IF(Q1929="Baseline PO cost",U1929,0)</x:f>
        <x:v>0</x:v>
      </x:c>
      <x:c r="X1929" s="12" t="n">
        <x:f>IF(Q1929="Higher PO cost",U1929,0)</x:f>
        <x:v>0</x:v>
      </x:c>
      <x:c r="Y1929" s="12" t="n">
        <x:f>IF(Q1929="Unclassified",U1929,0)</x:f>
        <x:v>0</x:v>
      </x:c>
    </x:row>
    <x:row r="1930" ht="22" customHeight="1">
      <x:c r="A1930" s="2" t="str">
        <x:v>WIRE</x:v>
      </x:c>
      <x:c r="B1930" s="2" t="str">
        <x:v>10</x:v>
      </x:c>
      <x:c r="C1930" s="2" t="str">
        <x:v>DL038BLK</x:v>
      </x:c>
      <x:c r="D1930" s="2" t="str">
        <x:v>1059499</x:v>
      </x:c>
      <x:c r="E1930" s="2" t="str">
        <x:v>0</x:v>
      </x:c>
      <x:c r="F1930" s="2" t="str">
        <x:v>21</x:v>
      </x:c>
      <x:c r="G1930" s="10" t="n">
        <x:v>46064</x:v>
      </x:c>
      <x:c r="H1930" s="10" t="n">
        <x:v>46070</x:v>
      </x:c>
      <x:c r="I1930" s="7" t="n">
        <x:v>150000</x:v>
      </x:c>
      <x:c r="J1930" s="7" t="n">
        <x:v>150000</x:v>
      </x:c>
      <x:c r="K1930" s="7" t="n">
        <x:v>1</x:v>
      </x:c>
      <x:c r="L1930" s="8" t="n">
        <x:v>2.93</x:v>
      </x:c>
      <x:c r="M1930" s="9" t="n">
        <x:v>9135</x:v>
      </x:c>
      <x:c r="N1930" s="2" t="str">
        <x:v>i</x:v>
      </x:c>
      <x:c r="O1930" s="2" t="n">
        <x:v>0</x:v>
      </x:c>
      <x:c r="P1930" s="2" t="n">
        <x:v>100</x:v>
      </x:c>
      <x:c r="Q1930" s="2" t="str">
        <x:v>Baseline PO cost</x:v>
      </x:c>
      <x:c r="R1930" s="2" t="str">
        <x:v>Received</x:v>
      </x:c>
      <x:c r="S1930" s="12" t="n">
        <x:f>IF(AND(ISNUMBER(G1930),G1930&gt;0,G1930&lt;=Summary!$E$5,I1930&gt;0),I1930*K1930,0)</x:f>
        <x:v>150000</x:v>
      </x:c>
      <x:c r="T1930" s="12" t="n">
        <x:f>MIN(S1930,MAX(0,'Inventory detail'!E17-SUM(S1928:S1929)))</x:f>
        <x:v>0</x:v>
      </x:c>
      <x:c r="U1930" s="12" t="n">
        <x:f>IF(O1930=1,J1930*K1930,0)</x:f>
        <x:v>0</x:v>
      </x:c>
      <x:c r="V1930" s="13" t="str">
        <x:f>IF(O1930=0,"",IF(H1930="","",MAX(H1930,Summary!$E$5)))</x:f>
      </x:c>
      <x:c r="W1930" s="12" t="n">
        <x:f>IF(Q1930="Baseline PO cost",U1930,0)</x:f>
        <x:v>0</x:v>
      </x:c>
      <x:c r="X1930" s="12" t="n">
        <x:f>IF(Q1930="Higher PO cost",U1930,0)</x:f>
        <x:v>0</x:v>
      </x:c>
      <x:c r="Y1930" s="12" t="n">
        <x:f>IF(Q1930="Unclassified",U1930,0)</x:f>
        <x:v>0</x:v>
      </x:c>
    </x:row>
    <x:row r="1931" ht="22" customHeight="1">
      <x:c r="A1931" s="2" t="str">
        <x:v>WIRE</x:v>
      </x:c>
      <x:c r="B1931" s="2" t="str">
        <x:v>10</x:v>
      </x:c>
      <x:c r="C1931" s="2" t="str">
        <x:v>DL038BLK</x:v>
      </x:c>
      <x:c r="D1931" s="2" t="str">
        <x:v>1059984</x:v>
      </x:c>
      <x:c r="E1931" s="2" t="str">
        <x:v>0</x:v>
      </x:c>
      <x:c r="F1931" s="2" t="str">
        <x:v>2</x:v>
      </x:c>
      <x:c r="G1931" s="10" t="n">
        <x:v>46052</x:v>
      </x:c>
      <x:c r="H1931" s="10" t="n">
        <x:v>46052</x:v>
      </x:c>
      <x:c r="I1931" s="7" t="n">
        <x:v>5000</x:v>
      </x:c>
      <x:c r="J1931" s="7" t="n">
        <x:v>5000</x:v>
      </x:c>
      <x:c r="K1931" s="7" t="n">
        <x:v>1</x:v>
      </x:c>
      <x:c r="L1931" s="8" t="n">
        <x:v>6.36</x:v>
      </x:c>
      <x:c r="M1931" s="9" t="n">
        <x:v>294</x:v>
      </x:c>
      <x:c r="N1931" s="2" t="str">
        <x:v>i</x:v>
      </x:c>
      <x:c r="O1931" s="2" t="n">
        <x:v>0</x:v>
      </x:c>
      <x:c r="P1931" s="2" t="n">
        <x:v>100</x:v>
      </x:c>
      <x:c r="Q1931" s="2" t="str">
        <x:v>Unclassified</x:v>
      </x:c>
      <x:c r="R1931" s="2" t="str">
        <x:v>Received</x:v>
      </x:c>
      <x:c r="S1931" s="12" t="n">
        <x:f>IF(AND(ISNUMBER(G1931),G1931&gt;0,G1931&lt;=Summary!$E$5,I1931&gt;0),I1931*K1931,0)</x:f>
        <x:v>5000</x:v>
      </x:c>
      <x:c r="T1931" s="12" t="n">
        <x:f>MIN(S1931,MAX(0,'Inventory detail'!E17-SUM(S1928:S1930)))</x:f>
        <x:v>0</x:v>
      </x:c>
      <x:c r="U1931" s="12" t="n">
        <x:f>IF(O1931=1,J1931*K1931,0)</x:f>
        <x:v>0</x:v>
      </x:c>
      <x:c r="V1931" s="13" t="str">
        <x:f>IF(O1931=0,"",IF(H1931="","",MAX(H1931,Summary!$E$5)))</x:f>
      </x:c>
      <x:c r="W1931" s="12" t="n">
        <x:f>IF(Q1931="Baseline PO cost",U1931,0)</x:f>
        <x:v>0</x:v>
      </x:c>
      <x:c r="X1931" s="12" t="n">
        <x:f>IF(Q1931="Higher PO cost",U1931,0)</x:f>
        <x:v>0</x:v>
      </x:c>
      <x:c r="Y1931" s="12" t="n">
        <x:f>IF(Q1931="Unclassified",U1931,0)</x:f>
        <x:v>0</x:v>
      </x:c>
    </x:row>
    <x:row r="1932" ht="22" customHeight="1">
      <x:c r="A1932" s="2" t="str">
        <x:v>WIRE</x:v>
      </x:c>
      <x:c r="B1932" s="2" t="str">
        <x:v>10</x:v>
      </x:c>
      <x:c r="C1932" s="2" t="str">
        <x:v>DL038BLK</x:v>
      </x:c>
      <x:c r="D1932" s="2" t="str">
        <x:v>1060966</x:v>
      </x:c>
      <x:c r="E1932" s="2" t="str">
        <x:v>0</x:v>
      </x:c>
      <x:c r="F1932" s="2" t="str">
        <x:v>20</x:v>
      </x:c>
      <x:c r="G1932" s="10"/>
      <x:c r="H1932" s="10" t="n">
        <x:v>46339</x:v>
      </x:c>
      <x:c r="I1932" s="7" t="n">
        <x:v>150000</x:v>
      </x:c>
      <x:c r="J1932" s="7" t="n">
        <x:v>150000</x:v>
      </x:c>
      <x:c r="K1932" s="7" t="n">
        <x:v>1</x:v>
      </x:c>
      <x:c r="L1932" s="8" t="n">
        <x:v>2.93</x:v>
      </x:c>
      <x:c r="M1932" s="9" t="n">
        <x:v>0</x:v>
      </x:c>
      <x:c r="N1932" s="2" t="str">
        <x:v>a</x:v>
      </x:c>
      <x:c r="O1932" s="2" t="n">
        <x:v>1</x:v>
      </x:c>
      <x:c r="P1932" s="2" t="n">
        <x:v>100</x:v>
      </x:c>
      <x:c r="Q1932" s="2" t="str">
        <x:v>Baseline PO cost</x:v>
      </x:c>
      <x:c r="R1932" s="2" t="str">
        <x:v>Incoming active PO</x:v>
      </x:c>
      <x:c r="S1932" s="12" t="n">
        <x:f>IF(AND(ISNUMBER(G1932),G1932&gt;0,G1932&lt;=Summary!$E$5,I1932&gt;0),I1932*K1932,0)</x:f>
        <x:v>0</x:v>
      </x:c>
      <x:c r="T1932" s="12" t="n">
        <x:f>MIN(S1932,MAX(0,'Inventory detail'!E17-SUM(S1928:S1931)))</x:f>
        <x:v>0</x:v>
      </x:c>
      <x:c r="U1932" s="12" t="n">
        <x:f>IF(O1932=1,J1932*K1932,0)</x:f>
        <x:v>150000</x:v>
      </x:c>
      <x:c r="V1932" s="13" t="n">
        <x:f>IF(O1932=0,"",IF(H1932="","",MAX(H1932,Summary!$E$5)))</x:f>
        <x:v>46339</x:v>
      </x:c>
      <x:c r="W1932" s="12" t="n">
        <x:f>IF(Q1932="Baseline PO cost",U1932,0)</x:f>
        <x:v>150000</x:v>
      </x:c>
      <x:c r="X1932" s="12" t="n">
        <x:f>IF(Q1932="Higher PO cost",U1932,0)</x:f>
        <x:v>0</x:v>
      </x:c>
      <x:c r="Y1932" s="12" t="n">
        <x:f>IF(Q1932="Unclassified",U1932,0)</x:f>
        <x:v>0</x:v>
      </x:c>
    </x:row>
    <x:row r="1933" ht="22" customHeight="1">
      <x:c r="A1933" s="2" t="str">
        <x:v>WIRE</x:v>
      </x:c>
      <x:c r="B1933" s="2" t="str">
        <x:v>10</x:v>
      </x:c>
      <x:c r="C1933" s="2" t="str">
        <x:v>DL038GOLD</x:v>
      </x:c>
      <x:c r="D1933" s="2" t="str">
        <x:v>1059499</x:v>
      </x:c>
      <x:c r="E1933" s="2" t="str">
        <x:v>0</x:v>
      </x:c>
      <x:c r="F1933" s="2" t="str">
        <x:v>24</x:v>
      </x:c>
      <x:c r="G1933" s="10" t="n">
        <x:v>46064</x:v>
      </x:c>
      <x:c r="H1933" s="10" t="n">
        <x:v>46070</x:v>
      </x:c>
      <x:c r="I1933" s="7" t="n">
        <x:v>8000</x:v>
      </x:c>
      <x:c r="J1933" s="7" t="n">
        <x:v>8000</x:v>
      </x:c>
      <x:c r="K1933" s="7" t="n">
        <x:v>1</x:v>
      </x:c>
      <x:c r="L1933" s="8" t="n">
        <x:v>3.27</x:v>
      </x:c>
      <x:c r="M1933" s="9" t="n">
        <x:v>487.2</x:v>
      </x:c>
      <x:c r="N1933" s="2" t="str">
        <x:v>i</x:v>
      </x:c>
      <x:c r="O1933" s="2" t="n">
        <x:v>0</x:v>
      </x:c>
      <x:c r="P1933" s="2" t="n">
        <x:v>100</x:v>
      </x:c>
      <x:c r="Q1933" s="2" t="str">
        <x:v>Baseline PO cost</x:v>
      </x:c>
      <x:c r="R1933" s="2" t="str">
        <x:v>Received</x:v>
      </x:c>
      <x:c r="S1933" s="12" t="n">
        <x:f>IF(AND(ISNUMBER(G1933),G1933&gt;0,G1933&lt;=Summary!$E$5,I1933&gt;0),I1933*K1933,0)</x:f>
        <x:v>8000</x:v>
      </x:c>
      <x:c r="T1933" s="12" t="n">
        <x:f>MIN(S1933,MAX(0,'Inventory detail'!E195-0))</x:f>
        <x:v>3600</x:v>
      </x:c>
      <x:c r="U1933" s="12" t="n">
        <x:f>IF(O1933=1,J1933*K1933,0)</x:f>
        <x:v>0</x:v>
      </x:c>
      <x:c r="V1933" s="13" t="str">
        <x:f>IF(O1933=0,"",IF(H1933="","",MAX(H1933,Summary!$E$5)))</x:f>
      </x:c>
      <x:c r="W1933" s="12" t="n">
        <x:f>IF(Q1933="Baseline PO cost",U1933,0)</x:f>
        <x:v>0</x:v>
      </x:c>
      <x:c r="X1933" s="12" t="n">
        <x:f>IF(Q1933="Higher PO cost",U1933,0)</x:f>
        <x:v>0</x:v>
      </x:c>
      <x:c r="Y1933" s="12" t="n">
        <x:f>IF(Q1933="Unclassified",U1933,0)</x:f>
        <x:v>0</x:v>
      </x:c>
    </x:row>
    <x:row r="1934" ht="22" customHeight="1">
      <x:c r="A1934" s="2" t="str">
        <x:v>WIRE</x:v>
      </x:c>
      <x:c r="B1934" s="2" t="str">
        <x:v>10</x:v>
      </x:c>
      <x:c r="C1934" s="2" t="str">
        <x:v>DL038GOLD</x:v>
      </x:c>
      <x:c r="D1934" s="2" t="str">
        <x:v>1060966</x:v>
      </x:c>
      <x:c r="E1934" s="2" t="str">
        <x:v>0</x:v>
      </x:c>
      <x:c r="F1934" s="2" t="str">
        <x:v>23</x:v>
      </x:c>
      <x:c r="G1934" s="10"/>
      <x:c r="H1934" s="10" t="n">
        <x:v>46339</x:v>
      </x:c>
      <x:c r="I1934" s="7" t="n">
        <x:v>10000</x:v>
      </x:c>
      <x:c r="J1934" s="7" t="n">
        <x:v>10000</x:v>
      </x:c>
      <x:c r="K1934" s="7" t="n">
        <x:v>1</x:v>
      </x:c>
      <x:c r="L1934" s="8" t="n">
        <x:v>3.27</x:v>
      </x:c>
      <x:c r="M1934" s="9" t="n">
        <x:v>0</x:v>
      </x:c>
      <x:c r="N1934" s="2" t="str">
        <x:v>a</x:v>
      </x:c>
      <x:c r="O1934" s="2" t="n">
        <x:v>1</x:v>
      </x:c>
      <x:c r="P1934" s="2" t="n">
        <x:v>100</x:v>
      </x:c>
      <x:c r="Q1934" s="2" t="str">
        <x:v>Baseline PO cost</x:v>
      </x:c>
      <x:c r="R1934" s="2" t="str">
        <x:v>Incoming active PO</x:v>
      </x:c>
      <x:c r="S1934" s="12" t="n">
        <x:f>IF(AND(ISNUMBER(G1934),G1934&gt;0,G1934&lt;=Summary!$E$5,I1934&gt;0),I1934*K1934,0)</x:f>
        <x:v>0</x:v>
      </x:c>
      <x:c r="T1934" s="12" t="n">
        <x:f>MIN(S1934,MAX(0,'Inventory detail'!E195-SUM(S1933:S1933)))</x:f>
        <x:v>0</x:v>
      </x:c>
      <x:c r="U1934" s="12" t="n">
        <x:f>IF(O1934=1,J1934*K1934,0)</x:f>
        <x:v>10000</x:v>
      </x:c>
      <x:c r="V1934" s="13" t="n">
        <x:f>IF(O1934=0,"",IF(H1934="","",MAX(H1934,Summary!$E$5)))</x:f>
        <x:v>46339</x:v>
      </x:c>
      <x:c r="W1934" s="12" t="n">
        <x:f>IF(Q1934="Baseline PO cost",U1934,0)</x:f>
        <x:v>10000</x:v>
      </x:c>
      <x:c r="X1934" s="12" t="n">
        <x:f>IF(Q1934="Higher PO cost",U1934,0)</x:f>
        <x:v>0</x:v>
      </x:c>
      <x:c r="Y1934" s="12" t="n">
        <x:f>IF(Q1934="Unclassified",U1934,0)</x:f>
        <x:v>0</x:v>
      </x:c>
    </x:row>
    <x:row r="1935" ht="22" customHeight="1">
      <x:c r="A1935" s="2" t="str">
        <x:v>WIRE</x:v>
      </x:c>
      <x:c r="B1935" s="2" t="str">
        <x:v>10</x:v>
      </x:c>
      <x:c r="C1935" s="2" t="str">
        <x:v>DL038GRAY</x:v>
      </x:c>
      <x:c r="D1935" s="2" t="str">
        <x:v>1060448</x:v>
      </x:c>
      <x:c r="E1935" s="2" t="str">
        <x:v>0</x:v>
      </x:c>
      <x:c r="F1935" s="2" t="str">
        <x:v>20</x:v>
      </x:c>
      <x:c r="G1935" s="10" t="n">
        <x:v>46302</x:v>
      </x:c>
      <x:c r="H1935" s="10" t="n">
        <x:v>46304</x:v>
      </x:c>
      <x:c r="I1935" s="7" t="n">
        <x:v>1000</x:v>
      </x:c>
      <x:c r="J1935" s="7" t="n">
        <x:v>1000</x:v>
      </x:c>
      <x:c r="K1935" s="7" t="n">
        <x:v>1</x:v>
      </x:c>
      <x:c r="L1935" s="8" t="n">
        <x:v>3.27</x:v>
      </x:c>
      <x:c r="M1935" s="9" t="n">
        <x:v>56.3</x:v>
      </x:c>
      <x:c r="N1935" s="2" t="str">
        <x:v>a</x:v>
      </x:c>
      <x:c r="O1935" s="2" t="n">
        <x:v>0</x:v>
      </x:c>
      <x:c r="P1935" s="2" t="n">
        <x:v>100</x:v>
      </x:c>
      <x:c r="Q1935" s="2" t="str">
        <x:v>Baseline PO cost</x:v>
      </x:c>
      <x:c r="R1935" s="2" t="str">
        <x:v>Received</x:v>
      </x:c>
      <x:c r="S1935" s="12" t="n">
        <x:f>IF(AND(ISNUMBER(G1935),G1935&gt;0,G1935&lt;=Summary!$E$5,I1935&gt;0),I1935*K1935,0)</x:f>
        <x:v>1000</x:v>
      </x:c>
      <x:c r="T1935" s="12" t="n">
        <x:f>MIN(S1935,MAX(0,'Inventory detail'!E474-0))</x:f>
        <x:v>1000</x:v>
      </x:c>
      <x:c r="U1935" s="12" t="n">
        <x:f>IF(O1935=1,J1935*K1935,0)</x:f>
        <x:v>0</x:v>
      </x:c>
      <x:c r="V1935" s="13" t="str">
        <x:f>IF(O1935=0,"",IF(H1935="","",MAX(H1935,Summary!$E$5)))</x:f>
      </x:c>
      <x:c r="W1935" s="12" t="n">
        <x:f>IF(Q1935="Baseline PO cost",U1935,0)</x:f>
        <x:v>0</x:v>
      </x:c>
      <x:c r="X1935" s="12" t="n">
        <x:f>IF(Q1935="Higher PO cost",U1935,0)</x:f>
        <x:v>0</x:v>
      </x:c>
      <x:c r="Y1935" s="12" t="n">
        <x:f>IF(Q1935="Unclassified",U1935,0)</x:f>
        <x:v>0</x:v>
      </x:c>
    </x:row>
    <x:row r="1936" ht="22" customHeight="1">
      <x:c r="A1936" s="2" t="str">
        <x:v>WIRE</x:v>
      </x:c>
      <x:c r="B1936" s="2" t="str">
        <x:v>10</x:v>
      </x:c>
      <x:c r="C1936" s="2" t="str">
        <x:v>DL038GRAY</x:v>
      </x:c>
      <x:c r="D1936" s="2" t="str">
        <x:v>1059499</x:v>
      </x:c>
      <x:c r="E1936" s="2" t="str">
        <x:v>0</x:v>
      </x:c>
      <x:c r="F1936" s="2" t="str">
        <x:v>25</x:v>
      </x:c>
      <x:c r="G1936" s="10" t="n">
        <x:v>46064</x:v>
      </x:c>
      <x:c r="H1936" s="10" t="n">
        <x:v>46070</x:v>
      </x:c>
      <x:c r="I1936" s="7" t="n">
        <x:v>8000</x:v>
      </x:c>
      <x:c r="J1936" s="7" t="n">
        <x:v>8000</x:v>
      </x:c>
      <x:c r="K1936" s="7" t="n">
        <x:v>1</x:v>
      </x:c>
      <x:c r="L1936" s="8" t="n">
        <x:v>3.27</x:v>
      </x:c>
      <x:c r="M1936" s="9" t="n">
        <x:v>487.2</x:v>
      </x:c>
      <x:c r="N1936" s="2" t="str">
        <x:v>i</x:v>
      </x:c>
      <x:c r="O1936" s="2" t="n">
        <x:v>0</x:v>
      </x:c>
      <x:c r="P1936" s="2" t="n">
        <x:v>100</x:v>
      </x:c>
      <x:c r="Q1936" s="2" t="str">
        <x:v>Baseline PO cost</x:v>
      </x:c>
      <x:c r="R1936" s="2" t="str">
        <x:v>Received</x:v>
      </x:c>
      <x:c r="S1936" s="12" t="n">
        <x:f>IF(AND(ISNUMBER(G1936),G1936&gt;0,G1936&lt;=Summary!$E$5,I1936&gt;0),I1936*K1936,0)</x:f>
        <x:v>8000</x:v>
      </x:c>
      <x:c r="T1936" s="12" t="n">
        <x:f>MIN(S1936,MAX(0,'Inventory detail'!E474-SUM(S1935:S1935)))</x:f>
        <x:v>7200</x:v>
      </x:c>
      <x:c r="U1936" s="12" t="n">
        <x:f>IF(O1936=1,J1936*K1936,0)</x:f>
        <x:v>0</x:v>
      </x:c>
      <x:c r="V1936" s="13" t="str">
        <x:f>IF(O1936=0,"",IF(H1936="","",MAX(H1936,Summary!$E$5)))</x:f>
      </x:c>
      <x:c r="W1936" s="12" t="n">
        <x:f>IF(Q1936="Baseline PO cost",U1936,0)</x:f>
        <x:v>0</x:v>
      </x:c>
      <x:c r="X1936" s="12" t="n">
        <x:f>IF(Q1936="Higher PO cost",U1936,0)</x:f>
        <x:v>0</x:v>
      </x:c>
      <x:c r="Y1936" s="12" t="n">
        <x:f>IF(Q1936="Unclassified",U1936,0)</x:f>
        <x:v>0</x:v>
      </x:c>
    </x:row>
    <x:row r="1937" ht="22" customHeight="1">
      <x:c r="A1937" s="2" t="str">
        <x:v>WIRE</x:v>
      </x:c>
      <x:c r="B1937" s="2" t="str">
        <x:v>10</x:v>
      </x:c>
      <x:c r="C1937" s="2" t="str">
        <x:v>DL038GRAY</x:v>
      </x:c>
      <x:c r="D1937" s="2" t="str">
        <x:v>1060966</x:v>
      </x:c>
      <x:c r="E1937" s="2" t="str">
        <x:v>0</x:v>
      </x:c>
      <x:c r="F1937" s="2" t="str">
        <x:v>24</x:v>
      </x:c>
      <x:c r="G1937" s="10"/>
      <x:c r="H1937" s="10" t="n">
        <x:v>46339</x:v>
      </x:c>
      <x:c r="I1937" s="7" t="n">
        <x:v>1000</x:v>
      </x:c>
      <x:c r="J1937" s="7" t="n">
        <x:v>1000</x:v>
      </x:c>
      <x:c r="K1937" s="7" t="n">
        <x:v>1</x:v>
      </x:c>
      <x:c r="L1937" s="8" t="n">
        <x:v>3.27</x:v>
      </x:c>
      <x:c r="M1937" s="9" t="n">
        <x:v>0</x:v>
      </x:c>
      <x:c r="N1937" s="2" t="str">
        <x:v>a</x:v>
      </x:c>
      <x:c r="O1937" s="2" t="n">
        <x:v>1</x:v>
      </x:c>
      <x:c r="P1937" s="2" t="n">
        <x:v>100</x:v>
      </x:c>
      <x:c r="Q1937" s="2" t="str">
        <x:v>Baseline PO cost</x:v>
      </x:c>
      <x:c r="R1937" s="2" t="str">
        <x:v>Incoming active PO</x:v>
      </x:c>
      <x:c r="S1937" s="12" t="n">
        <x:f>IF(AND(ISNUMBER(G1937),G1937&gt;0,G1937&lt;=Summary!$E$5,I1937&gt;0),I1937*K1937,0)</x:f>
        <x:v>0</x:v>
      </x:c>
      <x:c r="T1937" s="12" t="n">
        <x:f>MIN(S1937,MAX(0,'Inventory detail'!E474-SUM(S1935:S1936)))</x:f>
        <x:v>0</x:v>
      </x:c>
      <x:c r="U1937" s="12" t="n">
        <x:f>IF(O1937=1,J1937*K1937,0)</x:f>
        <x:v>1000</x:v>
      </x:c>
      <x:c r="V1937" s="13" t="n">
        <x:f>IF(O1937=0,"",IF(H1937="","",MAX(H1937,Summary!$E$5)))</x:f>
        <x:v>46339</x:v>
      </x:c>
      <x:c r="W1937" s="12" t="n">
        <x:f>IF(Q1937="Baseline PO cost",U1937,0)</x:f>
        <x:v>1000</x:v>
      </x:c>
      <x:c r="X1937" s="12" t="n">
        <x:f>IF(Q1937="Higher PO cost",U1937,0)</x:f>
        <x:v>0</x:v>
      </x:c>
      <x:c r="Y1937" s="12" t="n">
        <x:f>IF(Q1937="Unclassified",U1937,0)</x:f>
        <x:v>0</x:v>
      </x:c>
    </x:row>
    <x:row r="1938" ht="22" customHeight="1">
      <x:c r="A1938" s="2" t="str">
        <x:v>WIRE</x:v>
      </x:c>
      <x:c r="B1938" s="2" t="str">
        <x:v>10</x:v>
      </x:c>
      <x:c r="C1938" s="2" t="str">
        <x:v>DL038SIL</x:v>
      </x:c>
      <x:c r="D1938" s="2" t="str">
        <x:v>1060448</x:v>
      </x:c>
      <x:c r="E1938" s="2" t="str">
        <x:v>0</x:v>
      </x:c>
      <x:c r="F1938" s="2" t="str">
        <x:v>18</x:v>
      </x:c>
      <x:c r="G1938" s="10" t="n">
        <x:v>46302</x:v>
      </x:c>
      <x:c r="H1938" s="10" t="n">
        <x:v>46304</x:v>
      </x:c>
      <x:c r="I1938" s="7" t="n">
        <x:v>1000</x:v>
      </x:c>
      <x:c r="J1938" s="7" t="n">
        <x:v>1000</x:v>
      </x:c>
      <x:c r="K1938" s="7" t="n">
        <x:v>1</x:v>
      </x:c>
      <x:c r="L1938" s="8" t="n">
        <x:v>3.27</x:v>
      </x:c>
      <x:c r="M1938" s="9" t="n">
        <x:v>56.3</x:v>
      </x:c>
      <x:c r="N1938" s="2" t="str">
        <x:v>a</x:v>
      </x:c>
      <x:c r="O1938" s="2" t="n">
        <x:v>0</x:v>
      </x:c>
      <x:c r="P1938" s="2" t="n">
        <x:v>100</x:v>
      </x:c>
      <x:c r="Q1938" s="2" t="str">
        <x:v>Baseline PO cost</x:v>
      </x:c>
      <x:c r="R1938" s="2" t="str">
        <x:v>Received</x:v>
      </x:c>
      <x:c r="S1938" s="12" t="n">
        <x:f>IF(AND(ISNUMBER(G1938),G1938&gt;0,G1938&lt;=Summary!$E$5,I1938&gt;0),I1938*K1938,0)</x:f>
        <x:v>1000</x:v>
      </x:c>
      <x:c r="T1938" s="12" t="n">
        <x:f>MIN(S1938,MAX(0,'Inventory detail'!E88-0))</x:f>
        <x:v>1000</x:v>
      </x:c>
      <x:c r="U1938" s="12" t="n">
        <x:f>IF(O1938=1,J1938*K1938,0)</x:f>
        <x:v>0</x:v>
      </x:c>
      <x:c r="V1938" s="13" t="str">
        <x:f>IF(O1938=0,"",IF(H1938="","",MAX(H1938,Summary!$E$5)))</x:f>
      </x:c>
      <x:c r="W1938" s="12" t="n">
        <x:f>IF(Q1938="Baseline PO cost",U1938,0)</x:f>
        <x:v>0</x:v>
      </x:c>
      <x:c r="X1938" s="12" t="n">
        <x:f>IF(Q1938="Higher PO cost",U1938,0)</x:f>
        <x:v>0</x:v>
      </x:c>
      <x:c r="Y1938" s="12" t="n">
        <x:f>IF(Q1938="Unclassified",U1938,0)</x:f>
        <x:v>0</x:v>
      </x:c>
    </x:row>
    <x:row r="1939" ht="22" customHeight="1">
      <x:c r="A1939" s="2" t="str">
        <x:v>WIRE</x:v>
      </x:c>
      <x:c r="B1939" s="2" t="str">
        <x:v>10</x:v>
      </x:c>
      <x:c r="C1939" s="2" t="str">
        <x:v>DL038SIL</x:v>
      </x:c>
      <x:c r="D1939" s="2" t="str">
        <x:v>1059999</x:v>
      </x:c>
      <x:c r="E1939" s="2" t="str">
        <x:v>0</x:v>
      </x:c>
      <x:c r="F1939" s="2" t="str">
        <x:v>13</x:v>
      </x:c>
      <x:c r="G1939" s="10" t="n">
        <x:v>46182</x:v>
      </x:c>
      <x:c r="H1939" s="10" t="n">
        <x:v>46185</x:v>
      </x:c>
      <x:c r="I1939" s="7" t="n">
        <x:v>62000</x:v>
      </x:c>
      <x:c r="J1939" s="7" t="n">
        <x:v>62000</x:v>
      </x:c>
      <x:c r="K1939" s="7" t="n">
        <x:v>1</x:v>
      </x:c>
      <x:c r="L1939" s="8" t="n">
        <x:v>3.27</x:v>
      </x:c>
      <x:c r="M1939" s="9" t="n">
        <x:v>3775.8</x:v>
      </x:c>
      <x:c r="N1939" s="2" t="str">
        <x:v>i</x:v>
      </x:c>
      <x:c r="O1939" s="2" t="n">
        <x:v>0</x:v>
      </x:c>
      <x:c r="P1939" s="2" t="n">
        <x:v>100</x:v>
      </x:c>
      <x:c r="Q1939" s="2" t="str">
        <x:v>Baseline PO cost</x:v>
      </x:c>
      <x:c r="R1939" s="2" t="str">
        <x:v>Received</x:v>
      </x:c>
      <x:c r="S1939" s="12" t="n">
        <x:f>IF(AND(ISNUMBER(G1939),G1939&gt;0,G1939&lt;=Summary!$E$5,I1939&gt;0),I1939*K1939,0)</x:f>
        <x:v>62000</x:v>
      </x:c>
      <x:c r="T1939" s="12" t="n">
        <x:f>MIN(S1939,MAX(0,'Inventory detail'!E88-SUM(S1938:S1938)))</x:f>
        <x:v>48700</x:v>
      </x:c>
      <x:c r="U1939" s="12" t="n">
        <x:f>IF(O1939=1,J1939*K1939,0)</x:f>
        <x:v>0</x:v>
      </x:c>
      <x:c r="V1939" s="13" t="str">
        <x:f>IF(O1939=0,"",IF(H1939="","",MAX(H1939,Summary!$E$5)))</x:f>
      </x:c>
      <x:c r="W1939" s="12" t="n">
        <x:f>IF(Q1939="Baseline PO cost",U1939,0)</x:f>
        <x:v>0</x:v>
      </x:c>
      <x:c r="X1939" s="12" t="n">
        <x:f>IF(Q1939="Higher PO cost",U1939,0)</x:f>
        <x:v>0</x:v>
      </x:c>
      <x:c r="Y1939" s="12" t="n">
        <x:f>IF(Q1939="Unclassified",U1939,0)</x:f>
        <x:v>0</x:v>
      </x:c>
    </x:row>
    <x:row r="1940" ht="22" customHeight="1">
      <x:c r="A1940" s="2" t="str">
        <x:v>WIRE</x:v>
      </x:c>
      <x:c r="B1940" s="2" t="str">
        <x:v>10</x:v>
      </x:c>
      <x:c r="C1940" s="2" t="str">
        <x:v>DL038SIL</x:v>
      </x:c>
      <x:c r="D1940" s="2" t="str">
        <x:v>1059499</x:v>
      </x:c>
      <x:c r="E1940" s="2" t="str">
        <x:v>0</x:v>
      </x:c>
      <x:c r="F1940" s="2" t="str">
        <x:v>22</x:v>
      </x:c>
      <x:c r="G1940" s="10" t="n">
        <x:v>46064</x:v>
      </x:c>
      <x:c r="H1940" s="10" t="n">
        <x:v>46070</x:v>
      </x:c>
      <x:c r="I1940" s="7" t="n">
        <x:v>88000</x:v>
      </x:c>
      <x:c r="J1940" s="7" t="n">
        <x:v>88000</x:v>
      </x:c>
      <x:c r="K1940" s="7" t="n">
        <x:v>1</x:v>
      </x:c>
      <x:c r="L1940" s="8" t="n">
        <x:v>3.27</x:v>
      </x:c>
      <x:c r="M1940" s="9" t="n">
        <x:v>5359.2</x:v>
      </x:c>
      <x:c r="N1940" s="2" t="str">
        <x:v>i</x:v>
      </x:c>
      <x:c r="O1940" s="2" t="n">
        <x:v>0</x:v>
      </x:c>
      <x:c r="P1940" s="2" t="n">
        <x:v>100</x:v>
      </x:c>
      <x:c r="Q1940" s="2" t="str">
        <x:v>Baseline PO cost</x:v>
      </x:c>
      <x:c r="R1940" s="2" t="str">
        <x:v>Received</x:v>
      </x:c>
      <x:c r="S1940" s="12" t="n">
        <x:f>IF(AND(ISNUMBER(G1940),G1940&gt;0,G1940&lt;=Summary!$E$5,I1940&gt;0),I1940*K1940,0)</x:f>
        <x:v>88000</x:v>
      </x:c>
      <x:c r="T1940" s="12" t="n">
        <x:f>MIN(S1940,MAX(0,'Inventory detail'!E88-SUM(S1938:S1939)))</x:f>
        <x:v>0</x:v>
      </x:c>
      <x:c r="U1940" s="12" t="n">
        <x:f>IF(O1940=1,J1940*K1940,0)</x:f>
        <x:v>0</x:v>
      </x:c>
      <x:c r="V1940" s="13" t="str">
        <x:f>IF(O1940=0,"",IF(H1940="","",MAX(H1940,Summary!$E$5)))</x:f>
      </x:c>
      <x:c r="W1940" s="12" t="n">
        <x:f>IF(Q1940="Baseline PO cost",U1940,0)</x:f>
        <x:v>0</x:v>
      </x:c>
      <x:c r="X1940" s="12" t="n">
        <x:f>IF(Q1940="Higher PO cost",U1940,0)</x:f>
        <x:v>0</x:v>
      </x:c>
      <x:c r="Y1940" s="12" t="n">
        <x:f>IF(Q1940="Unclassified",U1940,0)</x:f>
        <x:v>0</x:v>
      </x:c>
    </x:row>
    <x:row r="1941" ht="22" customHeight="1">
      <x:c r="A1941" s="2" t="str">
        <x:v>WIRE</x:v>
      </x:c>
      <x:c r="B1941" s="2" t="str">
        <x:v>10</x:v>
      </x:c>
      <x:c r="C1941" s="2" t="str">
        <x:v>DL038SIL</x:v>
      </x:c>
      <x:c r="D1941" s="2" t="str">
        <x:v>1060966</x:v>
      </x:c>
      <x:c r="E1941" s="2" t="str">
        <x:v>0</x:v>
      </x:c>
      <x:c r="F1941" s="2" t="str">
        <x:v>21</x:v>
      </x:c>
      <x:c r="G1941" s="10"/>
      <x:c r="H1941" s="10" t="n">
        <x:v>46339</x:v>
      </x:c>
      <x:c r="I1941" s="7" t="n">
        <x:v>6000</x:v>
      </x:c>
      <x:c r="J1941" s="7" t="n">
        <x:v>6000</x:v>
      </x:c>
      <x:c r="K1941" s="7" t="n">
        <x:v>1</x:v>
      </x:c>
      <x:c r="L1941" s="8" t="n">
        <x:v>3.27</x:v>
      </x:c>
      <x:c r="M1941" s="9" t="n">
        <x:v>0</x:v>
      </x:c>
      <x:c r="N1941" s="2" t="str">
        <x:v>a</x:v>
      </x:c>
      <x:c r="O1941" s="2" t="n">
        <x:v>1</x:v>
      </x:c>
      <x:c r="P1941" s="2" t="n">
        <x:v>100</x:v>
      </x:c>
      <x:c r="Q1941" s="2" t="str">
        <x:v>Baseline PO cost</x:v>
      </x:c>
      <x:c r="R1941" s="2" t="str">
        <x:v>Incoming active PO</x:v>
      </x:c>
      <x:c r="S1941" s="12" t="n">
        <x:f>IF(AND(ISNUMBER(G1941),G1941&gt;0,G1941&lt;=Summary!$E$5,I1941&gt;0),I1941*K1941,0)</x:f>
        <x:v>0</x:v>
      </x:c>
      <x:c r="T1941" s="12" t="n">
        <x:f>MIN(S1941,MAX(0,'Inventory detail'!E88-SUM(S1938:S1940)))</x:f>
        <x:v>0</x:v>
      </x:c>
      <x:c r="U1941" s="12" t="n">
        <x:f>IF(O1941=1,J1941*K1941,0)</x:f>
        <x:v>6000</x:v>
      </x:c>
      <x:c r="V1941" s="13" t="n">
        <x:f>IF(O1941=0,"",IF(H1941="","",MAX(H1941,Summary!$E$5)))</x:f>
        <x:v>46339</x:v>
      </x:c>
      <x:c r="W1941" s="12" t="n">
        <x:f>IF(Q1941="Baseline PO cost",U1941,0)</x:f>
        <x:v>6000</x:v>
      </x:c>
      <x:c r="X1941" s="12" t="n">
        <x:f>IF(Q1941="Higher PO cost",U1941,0)</x:f>
        <x:v>0</x:v>
      </x:c>
      <x:c r="Y1941" s="12" t="n">
        <x:f>IF(Q1941="Unclassified",U1941,0)</x:f>
        <x:v>0</x:v>
      </x:c>
    </x:row>
    <x:row r="1942" ht="22" customHeight="1">
      <x:c r="A1942" s="2" t="str">
        <x:v>WIRE</x:v>
      </x:c>
      <x:c r="B1942" s="2" t="str">
        <x:v>10</x:v>
      </x:c>
      <x:c r="C1942" s="2" t="str">
        <x:v>DL038WHT</x:v>
      </x:c>
      <x:c r="D1942" s="2" t="str">
        <x:v>1060448</x:v>
      </x:c>
      <x:c r="E1942" s="2" t="str">
        <x:v>0</x:v>
      </x:c>
      <x:c r="F1942" s="2" t="str">
        <x:v>19</x:v>
      </x:c>
      <x:c r="G1942" s="10" t="n">
        <x:v>46302</x:v>
      </x:c>
      <x:c r="H1942" s="10" t="n">
        <x:v>46304</x:v>
      </x:c>
      <x:c r="I1942" s="7" t="n">
        <x:v>31000</x:v>
      </x:c>
      <x:c r="J1942" s="7" t="n">
        <x:v>31000</x:v>
      </x:c>
      <x:c r="K1942" s="7" t="n">
        <x:v>1</x:v>
      </x:c>
      <x:c r="L1942" s="8" t="n">
        <x:v>2.93</x:v>
      </x:c>
      <x:c r="M1942" s="9" t="n">
        <x:v>1745.3</x:v>
      </x:c>
      <x:c r="N1942" s="2" t="str">
        <x:v>a</x:v>
      </x:c>
      <x:c r="O1942" s="2" t="n">
        <x:v>0</x:v>
      </x:c>
      <x:c r="P1942" s="2" t="n">
        <x:v>100</x:v>
      </x:c>
      <x:c r="Q1942" s="2" t="str">
        <x:v>Baseline PO cost</x:v>
      </x:c>
      <x:c r="R1942" s="2" t="str">
        <x:v>Received</x:v>
      </x:c>
      <x:c r="S1942" s="12" t="n">
        <x:f>IF(AND(ISNUMBER(G1942),G1942&gt;0,G1942&lt;=Summary!$E$5,I1942&gt;0),I1942*K1942,0)</x:f>
        <x:v>31000</x:v>
      </x:c>
      <x:c r="T1942" s="12" t="n">
        <x:f>MIN(S1942,MAX(0,'Inventory detail'!E64-0))</x:f>
        <x:v>31000</x:v>
      </x:c>
      <x:c r="U1942" s="12" t="n">
        <x:f>IF(O1942=1,J1942*K1942,0)</x:f>
        <x:v>0</x:v>
      </x:c>
      <x:c r="V1942" s="13" t="str">
        <x:f>IF(O1942=0,"",IF(H1942="","",MAX(H1942,Summary!$E$5)))</x:f>
      </x:c>
      <x:c r="W1942" s="12" t="n">
        <x:f>IF(Q1942="Baseline PO cost",U1942,0)</x:f>
        <x:v>0</x:v>
      </x:c>
      <x:c r="X1942" s="12" t="n">
        <x:f>IF(Q1942="Higher PO cost",U1942,0)</x:f>
        <x:v>0</x:v>
      </x:c>
      <x:c r="Y1942" s="12" t="n">
        <x:f>IF(Q1942="Unclassified",U1942,0)</x:f>
        <x:v>0</x:v>
      </x:c>
    </x:row>
    <x:row r="1943" ht="22" customHeight="1">
      <x:c r="A1943" s="2" t="str">
        <x:v>WIRE</x:v>
      </x:c>
      <x:c r="B1943" s="2" t="str">
        <x:v>10</x:v>
      </x:c>
      <x:c r="C1943" s="2" t="str">
        <x:v>DL038WHT</x:v>
      </x:c>
      <x:c r="D1943" s="2" t="str">
        <x:v>1059999</x:v>
      </x:c>
      <x:c r="E1943" s="2" t="str">
        <x:v>0</x:v>
      </x:c>
      <x:c r="F1943" s="2" t="str">
        <x:v>14</x:v>
      </x:c>
      <x:c r="G1943" s="10" t="n">
        <x:v>46182</x:v>
      </x:c>
      <x:c r="H1943" s="10" t="n">
        <x:v>46185</x:v>
      </x:c>
      <x:c r="I1943" s="7" t="n">
        <x:v>49000</x:v>
      </x:c>
      <x:c r="J1943" s="7" t="n">
        <x:v>49000</x:v>
      </x:c>
      <x:c r="K1943" s="7" t="n">
        <x:v>1</x:v>
      </x:c>
      <x:c r="L1943" s="8" t="n">
        <x:v>2.93</x:v>
      </x:c>
      <x:c r="M1943" s="9" t="n">
        <x:v>2984.1</x:v>
      </x:c>
      <x:c r="N1943" s="2" t="str">
        <x:v>i</x:v>
      </x:c>
      <x:c r="O1943" s="2" t="n">
        <x:v>0</x:v>
      </x:c>
      <x:c r="P1943" s="2" t="n">
        <x:v>100</x:v>
      </x:c>
      <x:c r="Q1943" s="2" t="str">
        <x:v>Baseline PO cost</x:v>
      </x:c>
      <x:c r="R1943" s="2" t="str">
        <x:v>Received</x:v>
      </x:c>
      <x:c r="S1943" s="12" t="n">
        <x:f>IF(AND(ISNUMBER(G1943),G1943&gt;0,G1943&lt;=Summary!$E$5,I1943&gt;0),I1943*K1943,0)</x:f>
        <x:v>49000</x:v>
      </x:c>
      <x:c r="T1943" s="12" t="n">
        <x:f>MIN(S1943,MAX(0,'Inventory detail'!E64-SUM(S1942:S1942)))</x:f>
        <x:v>10500</x:v>
      </x:c>
      <x:c r="U1943" s="12" t="n">
        <x:f>IF(O1943=1,J1943*K1943,0)</x:f>
        <x:v>0</x:v>
      </x:c>
      <x:c r="V1943" s="13" t="str">
        <x:f>IF(O1943=0,"",IF(H1943="","",MAX(H1943,Summary!$E$5)))</x:f>
      </x:c>
      <x:c r="W1943" s="12" t="n">
        <x:f>IF(Q1943="Baseline PO cost",U1943,0)</x:f>
        <x:v>0</x:v>
      </x:c>
      <x:c r="X1943" s="12" t="n">
        <x:f>IF(Q1943="Higher PO cost",U1943,0)</x:f>
        <x:v>0</x:v>
      </x:c>
      <x:c r="Y1943" s="12" t="n">
        <x:f>IF(Q1943="Unclassified",U1943,0)</x:f>
        <x:v>0</x:v>
      </x:c>
    </x:row>
    <x:row r="1944" ht="22" customHeight="1">
      <x:c r="A1944" s="2" t="str">
        <x:v>WIRE</x:v>
      </x:c>
      <x:c r="B1944" s="2" t="str">
        <x:v>10</x:v>
      </x:c>
      <x:c r="C1944" s="2" t="str">
        <x:v>DL038WHT</x:v>
      </x:c>
      <x:c r="D1944" s="2" t="str">
        <x:v>1059499</x:v>
      </x:c>
      <x:c r="E1944" s="2" t="str">
        <x:v>0</x:v>
      </x:c>
      <x:c r="F1944" s="2" t="str">
        <x:v>23</x:v>
      </x:c>
      <x:c r="G1944" s="10" t="n">
        <x:v>46064</x:v>
      </x:c>
      <x:c r="H1944" s="10" t="n">
        <x:v>46070</x:v>
      </x:c>
      <x:c r="I1944" s="7" t="n">
        <x:v>12000</x:v>
      </x:c>
      <x:c r="J1944" s="7" t="n">
        <x:v>12000</x:v>
      </x:c>
      <x:c r="K1944" s="7" t="n">
        <x:v>1</x:v>
      </x:c>
      <x:c r="L1944" s="8" t="n">
        <x:v>2.93</x:v>
      </x:c>
      <x:c r="M1944" s="9" t="n">
        <x:v>730.8</x:v>
      </x:c>
      <x:c r="N1944" s="2" t="str">
        <x:v>i</x:v>
      </x:c>
      <x:c r="O1944" s="2" t="n">
        <x:v>0</x:v>
      </x:c>
      <x:c r="P1944" s="2" t="n">
        <x:v>100</x:v>
      </x:c>
      <x:c r="Q1944" s="2" t="str">
        <x:v>Baseline PO cost</x:v>
      </x:c>
      <x:c r="R1944" s="2" t="str">
        <x:v>Received</x:v>
      </x:c>
      <x:c r="S1944" s="12" t="n">
        <x:f>IF(AND(ISNUMBER(G1944),G1944&gt;0,G1944&lt;=Summary!$E$5,I1944&gt;0),I1944*K1944,0)</x:f>
        <x:v>12000</x:v>
      </x:c>
      <x:c r="T1944" s="12" t="n">
        <x:f>MIN(S1944,MAX(0,'Inventory detail'!E64-SUM(S1942:S1943)))</x:f>
        <x:v>0</x:v>
      </x:c>
      <x:c r="U1944" s="12" t="n">
        <x:f>IF(O1944=1,J1944*K1944,0)</x:f>
        <x:v>0</x:v>
      </x:c>
      <x:c r="V1944" s="13" t="str">
        <x:f>IF(O1944=0,"",IF(H1944="","",MAX(H1944,Summary!$E$5)))</x:f>
      </x:c>
      <x:c r="W1944" s="12" t="n">
        <x:f>IF(Q1944="Baseline PO cost",U1944,0)</x:f>
        <x:v>0</x:v>
      </x:c>
      <x:c r="X1944" s="12" t="n">
        <x:f>IF(Q1944="Higher PO cost",U1944,0)</x:f>
        <x:v>0</x:v>
      </x:c>
      <x:c r="Y1944" s="12" t="n">
        <x:f>IF(Q1944="Unclassified",U1944,0)</x:f>
        <x:v>0</x:v>
      </x:c>
    </x:row>
    <x:row r="1945" ht="22" customHeight="1">
      <x:c r="A1945" s="2" t="str">
        <x:v>WIRE</x:v>
      </x:c>
      <x:c r="B1945" s="2" t="str">
        <x:v>10</x:v>
      </x:c>
      <x:c r="C1945" s="2" t="str">
        <x:v>DL038WHT</x:v>
      </x:c>
      <x:c r="D1945" s="2" t="str">
        <x:v>1060966</x:v>
      </x:c>
      <x:c r="E1945" s="2" t="str">
        <x:v>0</x:v>
      </x:c>
      <x:c r="F1945" s="2" t="str">
        <x:v>22</x:v>
      </x:c>
      <x:c r="G1945" s="10"/>
      <x:c r="H1945" s="10" t="n">
        <x:v>46339</x:v>
      </x:c>
      <x:c r="I1945" s="7" t="n">
        <x:v>15000</x:v>
      </x:c>
      <x:c r="J1945" s="7" t="n">
        <x:v>15000</x:v>
      </x:c>
      <x:c r="K1945" s="7" t="n">
        <x:v>1</x:v>
      </x:c>
      <x:c r="L1945" s="8" t="n">
        <x:v>2.93</x:v>
      </x:c>
      <x:c r="M1945" s="9" t="n">
        <x:v>0</x:v>
      </x:c>
      <x:c r="N1945" s="2" t="str">
        <x:v>a</x:v>
      </x:c>
      <x:c r="O1945" s="2" t="n">
        <x:v>1</x:v>
      </x:c>
      <x:c r="P1945" s="2" t="n">
        <x:v>100</x:v>
      </x:c>
      <x:c r="Q1945" s="2" t="str">
        <x:v>Baseline PO cost</x:v>
      </x:c>
      <x:c r="R1945" s="2" t="str">
        <x:v>Incoming active PO</x:v>
      </x:c>
      <x:c r="S1945" s="12" t="n">
        <x:f>IF(AND(ISNUMBER(G1945),G1945&gt;0,G1945&lt;=Summary!$E$5,I1945&gt;0),I1945*K1945,0)</x:f>
        <x:v>0</x:v>
      </x:c>
      <x:c r="T1945" s="12" t="n">
        <x:f>MIN(S1945,MAX(0,'Inventory detail'!E64-SUM(S1942:S1944)))</x:f>
        <x:v>0</x:v>
      </x:c>
      <x:c r="U1945" s="12" t="n">
        <x:f>IF(O1945=1,J1945*K1945,0)</x:f>
        <x:v>15000</x:v>
      </x:c>
      <x:c r="V1945" s="13" t="n">
        <x:f>IF(O1945=0,"",IF(H1945="","",MAX(H1945,Summary!$E$5)))</x:f>
        <x:v>46339</x:v>
      </x:c>
      <x:c r="W1945" s="12" t="n">
        <x:f>IF(Q1945="Baseline PO cost",U1945,0)</x:f>
        <x:v>15000</x:v>
      </x:c>
      <x:c r="X1945" s="12" t="n">
        <x:f>IF(Q1945="Higher PO cost",U1945,0)</x:f>
        <x:v>0</x:v>
      </x:c>
      <x:c r="Y1945" s="12" t="n">
        <x:f>IF(Q1945="Unclassified",U1945,0)</x:f>
        <x:v>0</x:v>
      </x:c>
    </x:row>
    <x:row r="1946" ht="22" customHeight="1">
      <x:c r="A1946" s="2" t="str">
        <x:v>WIRE</x:v>
      </x:c>
      <x:c r="B1946" s="2" t="str">
        <x:v>10</x:v>
      </x:c>
      <x:c r="C1946" s="2" t="str">
        <x:v>DL058BLK</x:v>
      </x:c>
      <x:c r="D1946" s="2" t="str">
        <x:v>1060448</x:v>
      </x:c>
      <x:c r="E1946" s="2" t="str">
        <x:v>0</x:v>
      </x:c>
      <x:c r="F1946" s="2" t="str">
        <x:v>6</x:v>
      </x:c>
      <x:c r="G1946" s="10" t="n">
        <x:v>46302</x:v>
      </x:c>
      <x:c r="H1946" s="10" t="n">
        <x:v>46304</x:v>
      </x:c>
      <x:c r="I1946" s="7" t="n">
        <x:v>27000</x:v>
      </x:c>
      <x:c r="J1946" s="7" t="n">
        <x:v>27000</x:v>
      </x:c>
      <x:c r="K1946" s="7" t="n">
        <x:v>1</x:v>
      </x:c>
      <x:c r="L1946" s="8" t="n">
        <x:v>5.68</x:v>
      </x:c>
      <x:c r="M1946" s="9" t="n">
        <x:v>2921.4</x:v>
      </x:c>
      <x:c r="N1946" s="2" t="str">
        <x:v>a</x:v>
      </x:c>
      <x:c r="O1946" s="2" t="n">
        <x:v>0</x:v>
      </x:c>
      <x:c r="P1946" s="2" t="n">
        <x:v>100</x:v>
      </x:c>
      <x:c r="Q1946" s="2" t="str">
        <x:v>Baseline PO cost</x:v>
      </x:c>
      <x:c r="R1946" s="2" t="str">
        <x:v>Received</x:v>
      </x:c>
      <x:c r="S1946" s="12" t="n">
        <x:f>IF(AND(ISNUMBER(G1946),G1946&gt;0,G1946&lt;=Summary!$E$5,I1946&gt;0),I1946*K1946,0)</x:f>
        <x:v>27000</x:v>
      </x:c>
      <x:c r="T1946" s="12" t="n">
        <x:f>MIN(S1946,MAX(0,'Inventory detail'!E95-0))</x:f>
        <x:v>27000</x:v>
      </x:c>
      <x:c r="U1946" s="12" t="n">
        <x:f>IF(O1946=1,J1946*K1946,0)</x:f>
        <x:v>0</x:v>
      </x:c>
      <x:c r="V1946" s="13" t="str">
        <x:f>IF(O1946=0,"",IF(H1946="","",MAX(H1946,Summary!$E$5)))</x:f>
      </x:c>
      <x:c r="W1946" s="12" t="n">
        <x:f>IF(Q1946="Baseline PO cost",U1946,0)</x:f>
        <x:v>0</x:v>
      </x:c>
      <x:c r="X1946" s="12" t="n">
        <x:f>IF(Q1946="Higher PO cost",U1946,0)</x:f>
        <x:v>0</x:v>
      </x:c>
      <x:c r="Y1946" s="12" t="n">
        <x:f>IF(Q1946="Unclassified",U1946,0)</x:f>
        <x:v>0</x:v>
      </x:c>
    </x:row>
    <x:row r="1947" ht="22" customHeight="1">
      <x:c r="A1947" s="2" t="str">
        <x:v>WIRE</x:v>
      </x:c>
      <x:c r="B1947" s="2" t="str">
        <x:v>10</x:v>
      </x:c>
      <x:c r="C1947" s="2" t="str">
        <x:v>DL058BLK</x:v>
      </x:c>
      <x:c r="D1947" s="2" t="str">
        <x:v>1059999</x:v>
      </x:c>
      <x:c r="E1947" s="2" t="str">
        <x:v>0</x:v>
      </x:c>
      <x:c r="F1947" s="2" t="str">
        <x:v>4</x:v>
      </x:c>
      <x:c r="G1947" s="10" t="n">
        <x:v>46182</x:v>
      </x:c>
      <x:c r="H1947" s="10" t="n">
        <x:v>46185</x:v>
      </x:c>
      <x:c r="I1947" s="7" t="n">
        <x:v>16000</x:v>
      </x:c>
      <x:c r="J1947" s="7" t="n">
        <x:v>16000</x:v>
      </x:c>
      <x:c r="K1947" s="7" t="n">
        <x:v>1</x:v>
      </x:c>
      <x:c r="L1947" s="8" t="n">
        <x:v>5.68</x:v>
      </x:c>
      <x:c r="M1947" s="9" t="n">
        <x:v>1884.8</x:v>
      </x:c>
      <x:c r="N1947" s="2" t="str">
        <x:v>i</x:v>
      </x:c>
      <x:c r="O1947" s="2" t="n">
        <x:v>0</x:v>
      </x:c>
      <x:c r="P1947" s="2" t="n">
        <x:v>100</x:v>
      </x:c>
      <x:c r="Q1947" s="2" t="str">
        <x:v>Baseline PO cost</x:v>
      </x:c>
      <x:c r="R1947" s="2" t="str">
        <x:v>Received</x:v>
      </x:c>
      <x:c r="S1947" s="12" t="n">
        <x:f>IF(AND(ISNUMBER(G1947),G1947&gt;0,G1947&lt;=Summary!$E$5,I1947&gt;0),I1947*K1947,0)</x:f>
        <x:v>16000</x:v>
      </x:c>
      <x:c r="T1947" s="12" t="n">
        <x:f>MIN(S1947,MAX(0,'Inventory detail'!E95-SUM(S1946:S1946)))</x:f>
        <x:v>800</x:v>
      </x:c>
      <x:c r="U1947" s="12" t="n">
        <x:f>IF(O1947=1,J1947*K1947,0)</x:f>
        <x:v>0</x:v>
      </x:c>
      <x:c r="V1947" s="13" t="str">
        <x:f>IF(O1947=0,"",IF(H1947="","",MAX(H1947,Summary!$E$5)))</x:f>
      </x:c>
      <x:c r="W1947" s="12" t="n">
        <x:f>IF(Q1947="Baseline PO cost",U1947,0)</x:f>
        <x:v>0</x:v>
      </x:c>
      <x:c r="X1947" s="12" t="n">
        <x:f>IF(Q1947="Higher PO cost",U1947,0)</x:f>
        <x:v>0</x:v>
      </x:c>
      <x:c r="Y1947" s="12" t="n">
        <x:f>IF(Q1947="Unclassified",U1947,0)</x:f>
        <x:v>0</x:v>
      </x:c>
    </x:row>
    <x:row r="1948" ht="22" customHeight="1">
      <x:c r="A1948" s="2" t="str">
        <x:v>WIRE</x:v>
      </x:c>
      <x:c r="B1948" s="2" t="str">
        <x:v>10</x:v>
      </x:c>
      <x:c r="C1948" s="2" t="str">
        <x:v>DL058BLK</x:v>
      </x:c>
      <x:c r="D1948" s="2" t="str">
        <x:v>1059499</x:v>
      </x:c>
      <x:c r="E1948" s="2" t="str">
        <x:v>0</x:v>
      </x:c>
      <x:c r="F1948" s="2" t="str">
        <x:v>6</x:v>
      </x:c>
      <x:c r="G1948" s="10" t="n">
        <x:v>46064</x:v>
      </x:c>
      <x:c r="H1948" s="10" t="n">
        <x:v>46070</x:v>
      </x:c>
      <x:c r="I1948" s="7" t="n">
        <x:v>17000</x:v>
      </x:c>
      <x:c r="J1948" s="7" t="n">
        <x:v>17000</x:v>
      </x:c>
      <x:c r="K1948" s="7" t="n">
        <x:v>1</x:v>
      </x:c>
      <x:c r="L1948" s="8" t="n">
        <x:v>5.68</x:v>
      </x:c>
      <x:c r="M1948" s="9" t="n">
        <x:v>2002.6</x:v>
      </x:c>
      <x:c r="N1948" s="2" t="str">
        <x:v>i</x:v>
      </x:c>
      <x:c r="O1948" s="2" t="n">
        <x:v>0</x:v>
      </x:c>
      <x:c r="P1948" s="2" t="n">
        <x:v>100</x:v>
      </x:c>
      <x:c r="Q1948" s="2" t="str">
        <x:v>Baseline PO cost</x:v>
      </x:c>
      <x:c r="R1948" s="2" t="str">
        <x:v>Received</x:v>
      </x:c>
      <x:c r="S1948" s="12" t="n">
        <x:f>IF(AND(ISNUMBER(G1948),G1948&gt;0,G1948&lt;=Summary!$E$5,I1948&gt;0),I1948*K1948,0)</x:f>
        <x:v>17000</x:v>
      </x:c>
      <x:c r="T1948" s="12" t="n">
        <x:f>MIN(S1948,MAX(0,'Inventory detail'!E95-SUM(S1946:S1947)))</x:f>
        <x:v>0</x:v>
      </x:c>
      <x:c r="U1948" s="12" t="n">
        <x:f>IF(O1948=1,J1948*K1948,0)</x:f>
        <x:v>0</x:v>
      </x:c>
      <x:c r="V1948" s="13" t="str">
        <x:f>IF(O1948=0,"",IF(H1948="","",MAX(H1948,Summary!$E$5)))</x:f>
      </x:c>
      <x:c r="W1948" s="12" t="n">
        <x:f>IF(Q1948="Baseline PO cost",U1948,0)</x:f>
        <x:v>0</x:v>
      </x:c>
      <x:c r="X1948" s="12" t="n">
        <x:f>IF(Q1948="Higher PO cost",U1948,0)</x:f>
        <x:v>0</x:v>
      </x:c>
      <x:c r="Y1948" s="12" t="n">
        <x:f>IF(Q1948="Unclassified",U1948,0)</x:f>
        <x:v>0</x:v>
      </x:c>
    </x:row>
    <x:row r="1949" ht="22" customHeight="1">
      <x:c r="A1949" s="2" t="str">
        <x:v>WIRE</x:v>
      </x:c>
      <x:c r="B1949" s="2" t="str">
        <x:v>10</x:v>
      </x:c>
      <x:c r="C1949" s="2" t="str">
        <x:v>DL058BLK</x:v>
      </x:c>
      <x:c r="D1949" s="2" t="str">
        <x:v>1060966</x:v>
      </x:c>
      <x:c r="E1949" s="2" t="str">
        <x:v>0</x:v>
      </x:c>
      <x:c r="F1949" s="2" t="str">
        <x:v>6</x:v>
      </x:c>
      <x:c r="G1949" s="10"/>
      <x:c r="H1949" s="10" t="n">
        <x:v>46339</x:v>
      </x:c>
      <x:c r="I1949" s="7" t="n">
        <x:v>20000</x:v>
      </x:c>
      <x:c r="J1949" s="7" t="n">
        <x:v>20000</x:v>
      </x:c>
      <x:c r="K1949" s="7" t="n">
        <x:v>1</x:v>
      </x:c>
      <x:c r="L1949" s="8" t="n">
        <x:v>5.68</x:v>
      </x:c>
      <x:c r="M1949" s="9" t="n">
        <x:v>0</x:v>
      </x:c>
      <x:c r="N1949" s="2" t="str">
        <x:v>a</x:v>
      </x:c>
      <x:c r="O1949" s="2" t="n">
        <x:v>1</x:v>
      </x:c>
      <x:c r="P1949" s="2" t="n">
        <x:v>100</x:v>
      </x:c>
      <x:c r="Q1949" s="2" t="str">
        <x:v>Baseline PO cost</x:v>
      </x:c>
      <x:c r="R1949" s="2" t="str">
        <x:v>Incoming active PO</x:v>
      </x:c>
      <x:c r="S1949" s="12" t="n">
        <x:f>IF(AND(ISNUMBER(G1949),G1949&gt;0,G1949&lt;=Summary!$E$5,I1949&gt;0),I1949*K1949,0)</x:f>
        <x:v>0</x:v>
      </x:c>
      <x:c r="T1949" s="12" t="n">
        <x:f>MIN(S1949,MAX(0,'Inventory detail'!E95-SUM(S1946:S1948)))</x:f>
        <x:v>0</x:v>
      </x:c>
      <x:c r="U1949" s="12" t="n">
        <x:f>IF(O1949=1,J1949*K1949,0)</x:f>
        <x:v>20000</x:v>
      </x:c>
      <x:c r="V1949" s="13" t="n">
        <x:f>IF(O1949=0,"",IF(H1949="","",MAX(H1949,Summary!$E$5)))</x:f>
        <x:v>46339</x:v>
      </x:c>
      <x:c r="W1949" s="12" t="n">
        <x:f>IF(Q1949="Baseline PO cost",U1949,0)</x:f>
        <x:v>20000</x:v>
      </x:c>
      <x:c r="X1949" s="12" t="n">
        <x:f>IF(Q1949="Higher PO cost",U1949,0)</x:f>
        <x:v>0</x:v>
      </x:c>
      <x:c r="Y1949" s="12" t="n">
        <x:f>IF(Q1949="Unclassified",U1949,0)</x:f>
        <x:v>0</x:v>
      </x:c>
    </x:row>
    <x:row r="1950" ht="22" customHeight="1">
      <x:c r="A1950" s="2" t="str">
        <x:v>WIRE</x:v>
      </x:c>
      <x:c r="B1950" s="2" t="str">
        <x:v>10</x:v>
      </x:c>
      <x:c r="C1950" s="2" t="str">
        <x:v>DL058GOLD</x:v>
      </x:c>
      <x:c r="D1950" s="2" t="str">
        <x:v>1060448</x:v>
      </x:c>
      <x:c r="E1950" s="2" t="str">
        <x:v>0</x:v>
      </x:c>
      <x:c r="F1950" s="2" t="str">
        <x:v>7</x:v>
      </x:c>
      <x:c r="G1950" s="10" t="n">
        <x:v>46302</x:v>
      </x:c>
      <x:c r="H1950" s="10" t="n">
        <x:v>46304</x:v>
      </x:c>
      <x:c r="I1950" s="7" t="n">
        <x:v>7000</x:v>
      </x:c>
      <x:c r="J1950" s="7" t="n">
        <x:v>7000</x:v>
      </x:c>
      <x:c r="K1950" s="7" t="n">
        <x:v>1</x:v>
      </x:c>
      <x:c r="L1950" s="8" t="n">
        <x:v>6.28</x:v>
      </x:c>
      <x:c r="M1950" s="9" t="n">
        <x:v>757.4</x:v>
      </x:c>
      <x:c r="N1950" s="2" t="str">
        <x:v>a</x:v>
      </x:c>
      <x:c r="O1950" s="2" t="n">
        <x:v>0</x:v>
      </x:c>
      <x:c r="P1950" s="2" t="n">
        <x:v>100</x:v>
      </x:c>
      <x:c r="Q1950" s="2" t="str">
        <x:v>Baseline PO cost</x:v>
      </x:c>
      <x:c r="R1950" s="2" t="str">
        <x:v>Received</x:v>
      </x:c>
      <x:c r="S1950" s="12" t="n">
        <x:f>IF(AND(ISNUMBER(G1950),G1950&gt;0,G1950&lt;=Summary!$E$5,I1950&gt;0),I1950*K1950,0)</x:f>
        <x:v>7000</x:v>
      </x:c>
      <x:c r="T1950" s="12" t="n">
        <x:f>MIN(S1950,MAX(0,'Inventory detail'!E213-0))</x:f>
        <x:v>7000</x:v>
      </x:c>
      <x:c r="U1950" s="12" t="n">
        <x:f>IF(O1950=1,J1950*K1950,0)</x:f>
        <x:v>0</x:v>
      </x:c>
      <x:c r="V1950" s="13" t="str">
        <x:f>IF(O1950=0,"",IF(H1950="","",MAX(H1950,Summary!$E$5)))</x:f>
      </x:c>
      <x:c r="W1950" s="12" t="n">
        <x:f>IF(Q1950="Baseline PO cost",U1950,0)</x:f>
        <x:v>0</x:v>
      </x:c>
      <x:c r="X1950" s="12" t="n">
        <x:f>IF(Q1950="Higher PO cost",U1950,0)</x:f>
        <x:v>0</x:v>
      </x:c>
      <x:c r="Y1950" s="12" t="n">
        <x:f>IF(Q1950="Unclassified",U1950,0)</x:f>
        <x:v>0</x:v>
      </x:c>
    </x:row>
    <x:row r="1951" ht="22" customHeight="1">
      <x:c r="A1951" s="2" t="str">
        <x:v>WIRE</x:v>
      </x:c>
      <x:c r="B1951" s="2" t="str">
        <x:v>10</x:v>
      </x:c>
      <x:c r="C1951" s="2" t="str">
        <x:v>DL058GOLD</x:v>
      </x:c>
      <x:c r="D1951" s="2" t="str">
        <x:v>1059499</x:v>
      </x:c>
      <x:c r="E1951" s="2" t="str">
        <x:v>0</x:v>
      </x:c>
      <x:c r="F1951" s="2" t="str">
        <x:v>9</x:v>
      </x:c>
      <x:c r="G1951" s="10" t="n">
        <x:v>46064</x:v>
      </x:c>
      <x:c r="H1951" s="10" t="n">
        <x:v>46070</x:v>
      </x:c>
      <x:c r="I1951" s="7" t="n">
        <x:v>4000</x:v>
      </x:c>
      <x:c r="J1951" s="7" t="n">
        <x:v>4000</x:v>
      </x:c>
      <x:c r="K1951" s="7" t="n">
        <x:v>1</x:v>
      </x:c>
      <x:c r="L1951" s="8" t="n">
        <x:v>6.28</x:v>
      </x:c>
      <x:c r="M1951" s="9" t="n">
        <x:v>471.2</x:v>
      </x:c>
      <x:c r="N1951" s="2" t="str">
        <x:v>i</x:v>
      </x:c>
      <x:c r="O1951" s="2" t="n">
        <x:v>0</x:v>
      </x:c>
      <x:c r="P1951" s="2" t="n">
        <x:v>100</x:v>
      </x:c>
      <x:c r="Q1951" s="2" t="str">
        <x:v>Baseline PO cost</x:v>
      </x:c>
      <x:c r="R1951" s="2" t="str">
        <x:v>Received</x:v>
      </x:c>
      <x:c r="S1951" s="12" t="n">
        <x:f>IF(AND(ISNUMBER(G1951),G1951&gt;0,G1951&lt;=Summary!$E$5,I1951&gt;0),I1951*K1951,0)</x:f>
        <x:v>4000</x:v>
      </x:c>
      <x:c r="T1951" s="12" t="n">
        <x:f>MIN(S1951,MAX(0,'Inventory detail'!E213-SUM(S1950:S1950)))</x:f>
        <x:v>0</x:v>
      </x:c>
      <x:c r="U1951" s="12" t="n">
        <x:f>IF(O1951=1,J1951*K1951,0)</x:f>
        <x:v>0</x:v>
      </x:c>
      <x:c r="V1951" s="13" t="str">
        <x:f>IF(O1951=0,"",IF(H1951="","",MAX(H1951,Summary!$E$5)))</x:f>
      </x:c>
      <x:c r="W1951" s="12" t="n">
        <x:f>IF(Q1951="Baseline PO cost",U1951,0)</x:f>
        <x:v>0</x:v>
      </x:c>
      <x:c r="X1951" s="12" t="n">
        <x:f>IF(Q1951="Higher PO cost",U1951,0)</x:f>
        <x:v>0</x:v>
      </x:c>
      <x:c r="Y1951" s="12" t="n">
        <x:f>IF(Q1951="Unclassified",U1951,0)</x:f>
        <x:v>0</x:v>
      </x:c>
    </x:row>
    <x:row r="1952" ht="22" customHeight="1">
      <x:c r="A1952" s="2" t="str">
        <x:v>WIRE</x:v>
      </x:c>
      <x:c r="B1952" s="2" t="str">
        <x:v>10</x:v>
      </x:c>
      <x:c r="C1952" s="2" t="str">
        <x:v>DL058GOLD</x:v>
      </x:c>
      <x:c r="D1952" s="2" t="str">
        <x:v>1060966</x:v>
      </x:c>
      <x:c r="E1952" s="2" t="str">
        <x:v>0</x:v>
      </x:c>
      <x:c r="F1952" s="2" t="str">
        <x:v>9</x:v>
      </x:c>
      <x:c r="G1952" s="10"/>
      <x:c r="H1952" s="10" t="n">
        <x:v>46339</x:v>
      </x:c>
      <x:c r="I1952" s="7" t="n">
        <x:v>24000</x:v>
      </x:c>
      <x:c r="J1952" s="7" t="n">
        <x:v>24000</x:v>
      </x:c>
      <x:c r="K1952" s="7" t="n">
        <x:v>1</x:v>
      </x:c>
      <x:c r="L1952" s="8" t="n">
        <x:v>6.28</x:v>
      </x:c>
      <x:c r="M1952" s="9" t="n">
        <x:v>0</x:v>
      </x:c>
      <x:c r="N1952" s="2" t="str">
        <x:v>a</x:v>
      </x:c>
      <x:c r="O1952" s="2" t="n">
        <x:v>1</x:v>
      </x:c>
      <x:c r="P1952" s="2" t="n">
        <x:v>100</x:v>
      </x:c>
      <x:c r="Q1952" s="2" t="str">
        <x:v>Baseline PO cost</x:v>
      </x:c>
      <x:c r="R1952" s="2" t="str">
        <x:v>Incoming active PO</x:v>
      </x:c>
      <x:c r="S1952" s="12" t="n">
        <x:f>IF(AND(ISNUMBER(G1952),G1952&gt;0,G1952&lt;=Summary!$E$5,I1952&gt;0),I1952*K1952,0)</x:f>
        <x:v>0</x:v>
      </x:c>
      <x:c r="T1952" s="12" t="n">
        <x:f>MIN(S1952,MAX(0,'Inventory detail'!E213-SUM(S1950:S1951)))</x:f>
        <x:v>0</x:v>
      </x:c>
      <x:c r="U1952" s="12" t="n">
        <x:f>IF(O1952=1,J1952*K1952,0)</x:f>
        <x:v>24000</x:v>
      </x:c>
      <x:c r="V1952" s="13" t="n">
        <x:f>IF(O1952=0,"",IF(H1952="","",MAX(H1952,Summary!$E$5)))</x:f>
        <x:v>46339</x:v>
      </x:c>
      <x:c r="W1952" s="12" t="n">
        <x:f>IF(Q1952="Baseline PO cost",U1952,0)</x:f>
        <x:v>24000</x:v>
      </x:c>
      <x:c r="X1952" s="12" t="n">
        <x:f>IF(Q1952="Higher PO cost",U1952,0)</x:f>
        <x:v>0</x:v>
      </x:c>
      <x:c r="Y1952" s="12" t="n">
        <x:f>IF(Q1952="Unclassified",U1952,0)</x:f>
        <x:v>0</x:v>
      </x:c>
    </x:row>
    <x:row r="1953" ht="22" customHeight="1">
      <x:c r="A1953" s="2" t="str">
        <x:v>WIRE</x:v>
      </x:c>
      <x:c r="B1953" s="2" t="str">
        <x:v>10</x:v>
      </x:c>
      <x:c r="C1953" s="2" t="str">
        <x:v>DL058GRAY</x:v>
      </x:c>
      <x:c r="D1953" s="2" t="str">
        <x:v>1059499</x:v>
      </x:c>
      <x:c r="E1953" s="2" t="str">
        <x:v>0</x:v>
      </x:c>
      <x:c r="F1953" s="2" t="str">
        <x:v>10</x:v>
      </x:c>
      <x:c r="G1953" s="10" t="n">
        <x:v>46064</x:v>
      </x:c>
      <x:c r="H1953" s="10" t="n">
        <x:v>46070</x:v>
      </x:c>
      <x:c r="I1953" s="7" t="n">
        <x:v>4000</x:v>
      </x:c>
      <x:c r="J1953" s="7" t="n">
        <x:v>4000</x:v>
      </x:c>
      <x:c r="K1953" s="7" t="n">
        <x:v>1</x:v>
      </x:c>
      <x:c r="L1953" s="8" t="n">
        <x:v>6.28</x:v>
      </x:c>
      <x:c r="M1953" s="9" t="n">
        <x:v>471.2</x:v>
      </x:c>
      <x:c r="N1953" s="2" t="str">
        <x:v>i</x:v>
      </x:c>
      <x:c r="O1953" s="2" t="n">
        <x:v>0</x:v>
      </x:c>
      <x:c r="P1953" s="2" t="n">
        <x:v>100</x:v>
      </x:c>
      <x:c r="Q1953" s="2" t="str">
        <x:v>Baseline PO cost</x:v>
      </x:c>
      <x:c r="R1953" s="2" t="str">
        <x:v>Received</x:v>
      </x:c>
      <x:c r="S1953" s="12" t="n">
        <x:f>IF(AND(ISNUMBER(G1953),G1953&gt;0,G1953&lt;=Summary!$E$5,I1953&gt;0),I1953*K1953,0)</x:f>
        <x:v>4000</x:v>
      </x:c>
      <x:c r="T1953" s="12" t="n">
        <x:f>MIN(S1953,MAX(0,'Inventory detail'!E601-0))</x:f>
        <x:v>4000</x:v>
      </x:c>
      <x:c r="U1953" s="12" t="n">
        <x:f>IF(O1953=1,J1953*K1953,0)</x:f>
        <x:v>0</x:v>
      </x:c>
      <x:c r="V1953" s="13" t="str">
        <x:f>IF(O1953=0,"",IF(H1953="","",MAX(H1953,Summary!$E$5)))</x:f>
      </x:c>
      <x:c r="W1953" s="12" t="n">
        <x:f>IF(Q1953="Baseline PO cost",U1953,0)</x:f>
        <x:v>0</x:v>
      </x:c>
      <x:c r="X1953" s="12" t="n">
        <x:f>IF(Q1953="Higher PO cost",U1953,0)</x:f>
        <x:v>0</x:v>
      </x:c>
      <x:c r="Y1953" s="12" t="n">
        <x:f>IF(Q1953="Unclassified",U1953,0)</x:f>
        <x:v>0</x:v>
      </x:c>
    </x:row>
    <x:row r="1954" ht="22" customHeight="1">
      <x:c r="A1954" s="2" t="str">
        <x:v>WIRE</x:v>
      </x:c>
      <x:c r="B1954" s="2" t="str">
        <x:v>10</x:v>
      </x:c>
      <x:c r="C1954" s="2" t="str">
        <x:v>DL058GRAY</x:v>
      </x:c>
      <x:c r="D1954" s="2" t="str">
        <x:v>1060966</x:v>
      </x:c>
      <x:c r="E1954" s="2" t="str">
        <x:v>0</x:v>
      </x:c>
      <x:c r="F1954" s="2" t="str">
        <x:v>10</x:v>
      </x:c>
      <x:c r="G1954" s="10"/>
      <x:c r="H1954" s="10" t="n">
        <x:v>46339</x:v>
      </x:c>
      <x:c r="I1954" s="7" t="n">
        <x:v>2000</x:v>
      </x:c>
      <x:c r="J1954" s="7" t="n">
        <x:v>2000</x:v>
      </x:c>
      <x:c r="K1954" s="7" t="n">
        <x:v>1</x:v>
      </x:c>
      <x:c r="L1954" s="8" t="n">
        <x:v>6.28</x:v>
      </x:c>
      <x:c r="M1954" s="9" t="n">
        <x:v>0</x:v>
      </x:c>
      <x:c r="N1954" s="2" t="str">
        <x:v>a</x:v>
      </x:c>
      <x:c r="O1954" s="2" t="n">
        <x:v>1</x:v>
      </x:c>
      <x:c r="P1954" s="2" t="n">
        <x:v>100</x:v>
      </x:c>
      <x:c r="Q1954" s="2" t="str">
        <x:v>Baseline PO cost</x:v>
      </x:c>
      <x:c r="R1954" s="2" t="str">
        <x:v>Incoming active PO</x:v>
      </x:c>
      <x:c r="S1954" s="12" t="n">
        <x:f>IF(AND(ISNUMBER(G1954),G1954&gt;0,G1954&lt;=Summary!$E$5,I1954&gt;0),I1954*K1954,0)</x:f>
        <x:v>0</x:v>
      </x:c>
      <x:c r="T1954" s="12" t="n">
        <x:f>MIN(S1954,MAX(0,'Inventory detail'!E601-SUM(S1953:S1953)))</x:f>
        <x:v>0</x:v>
      </x:c>
      <x:c r="U1954" s="12" t="n">
        <x:f>IF(O1954=1,J1954*K1954,0)</x:f>
        <x:v>2000</x:v>
      </x:c>
      <x:c r="V1954" s="13" t="n">
        <x:f>IF(O1954=0,"",IF(H1954="","",MAX(H1954,Summary!$E$5)))</x:f>
        <x:v>46339</x:v>
      </x:c>
      <x:c r="W1954" s="12" t="n">
        <x:f>IF(Q1954="Baseline PO cost",U1954,0)</x:f>
        <x:v>2000</x:v>
      </x:c>
      <x:c r="X1954" s="12" t="n">
        <x:f>IF(Q1954="Higher PO cost",U1954,0)</x:f>
        <x:v>0</x:v>
      </x:c>
      <x:c r="Y1954" s="12" t="n">
        <x:f>IF(Q1954="Unclassified",U1954,0)</x:f>
        <x:v>0</x:v>
      </x:c>
    </x:row>
    <x:row r="1955" ht="22" customHeight="1">
      <x:c r="A1955" s="2" t="str">
        <x:v>WIRE</x:v>
      </x:c>
      <x:c r="B1955" s="2" t="str">
        <x:v>10</x:v>
      </x:c>
      <x:c r="C1955" s="2" t="str">
        <x:v>DL058SIL</x:v>
      </x:c>
      <x:c r="D1955" s="2" t="str">
        <x:v>1059999</x:v>
      </x:c>
      <x:c r="E1955" s="2" t="str">
        <x:v>0</x:v>
      </x:c>
      <x:c r="F1955" s="2" t="str">
        <x:v>5</x:v>
      </x:c>
      <x:c r="G1955" s="10" t="n">
        <x:v>46182</x:v>
      </x:c>
      <x:c r="H1955" s="10" t="n">
        <x:v>46185</x:v>
      </x:c>
      <x:c r="I1955" s="7" t="n">
        <x:v>12000</x:v>
      </x:c>
      <x:c r="J1955" s="7" t="n">
        <x:v>12000</x:v>
      </x:c>
      <x:c r="K1955" s="7" t="n">
        <x:v>1</x:v>
      </x:c>
      <x:c r="L1955" s="8" t="n">
        <x:v>6.28</x:v>
      </x:c>
      <x:c r="M1955" s="9" t="n">
        <x:v>1413.6</x:v>
      </x:c>
      <x:c r="N1955" s="2" t="str">
        <x:v>i</x:v>
      </x:c>
      <x:c r="O1955" s="2" t="n">
        <x:v>0</x:v>
      </x:c>
      <x:c r="P1955" s="2" t="n">
        <x:v>100</x:v>
      </x:c>
      <x:c r="Q1955" s="2" t="str">
        <x:v>Baseline PO cost</x:v>
      </x:c>
      <x:c r="R1955" s="2" t="str">
        <x:v>Received</x:v>
      </x:c>
      <x:c r="S1955" s="12" t="n">
        <x:f>IF(AND(ISNUMBER(G1955),G1955&gt;0,G1955&lt;=Summary!$E$5,I1955&gt;0),I1955*K1955,0)</x:f>
        <x:v>12000</x:v>
      </x:c>
      <x:c r="T1955" s="12" t="n">
        <x:f>MIN(S1955,MAX(0,'Inventory detail'!E203-0))</x:f>
        <x:v>12000</x:v>
      </x:c>
      <x:c r="U1955" s="12" t="n">
        <x:f>IF(O1955=1,J1955*K1955,0)</x:f>
        <x:v>0</x:v>
      </x:c>
      <x:c r="V1955" s="13" t="str">
        <x:f>IF(O1955=0,"",IF(H1955="","",MAX(H1955,Summary!$E$5)))</x:f>
      </x:c>
      <x:c r="W1955" s="12" t="n">
        <x:f>IF(Q1955="Baseline PO cost",U1955,0)</x:f>
        <x:v>0</x:v>
      </x:c>
      <x:c r="X1955" s="12" t="n">
        <x:f>IF(Q1955="Higher PO cost",U1955,0)</x:f>
        <x:v>0</x:v>
      </x:c>
      <x:c r="Y1955" s="12" t="n">
        <x:f>IF(Q1955="Unclassified",U1955,0)</x:f>
        <x:v>0</x:v>
      </x:c>
    </x:row>
    <x:row r="1956" ht="22" customHeight="1">
      <x:c r="A1956" s="2" t="str">
        <x:v>WIRE</x:v>
      </x:c>
      <x:c r="B1956" s="2" t="str">
        <x:v>10</x:v>
      </x:c>
      <x:c r="C1956" s="2" t="str">
        <x:v>DL058SIL</x:v>
      </x:c>
      <x:c r="D1956" s="2" t="str">
        <x:v>1059499</x:v>
      </x:c>
      <x:c r="E1956" s="2" t="str">
        <x:v>0</x:v>
      </x:c>
      <x:c r="F1956" s="2" t="str">
        <x:v>7</x:v>
      </x:c>
      <x:c r="G1956" s="10" t="n">
        <x:v>46064</x:v>
      </x:c>
      <x:c r="H1956" s="10" t="n">
        <x:v>46070</x:v>
      </x:c>
      <x:c r="I1956" s="7" t="n">
        <x:v>10000</x:v>
      </x:c>
      <x:c r="J1956" s="7" t="n">
        <x:v>10000</x:v>
      </x:c>
      <x:c r="K1956" s="7" t="n">
        <x:v>1</x:v>
      </x:c>
      <x:c r="L1956" s="8" t="n">
        <x:v>6.28</x:v>
      </x:c>
      <x:c r="M1956" s="9" t="n">
        <x:v>1178</x:v>
      </x:c>
      <x:c r="N1956" s="2" t="str">
        <x:v>i</x:v>
      </x:c>
      <x:c r="O1956" s="2" t="n">
        <x:v>0</x:v>
      </x:c>
      <x:c r="P1956" s="2" t="n">
        <x:v>100</x:v>
      </x:c>
      <x:c r="Q1956" s="2" t="str">
        <x:v>Baseline PO cost</x:v>
      </x:c>
      <x:c r="R1956" s="2" t="str">
        <x:v>Received</x:v>
      </x:c>
      <x:c r="S1956" s="12" t="n">
        <x:f>IF(AND(ISNUMBER(G1956),G1956&gt;0,G1956&lt;=Summary!$E$5,I1956&gt;0),I1956*K1956,0)</x:f>
        <x:v>10000</x:v>
      </x:c>
      <x:c r="T1956" s="12" t="n">
        <x:f>MIN(S1956,MAX(0,'Inventory detail'!E203-SUM(S1955:S1955)))</x:f>
        <x:v>950</x:v>
      </x:c>
      <x:c r="U1956" s="12" t="n">
        <x:f>IF(O1956=1,J1956*K1956,0)</x:f>
        <x:v>0</x:v>
      </x:c>
      <x:c r="V1956" s="13" t="str">
        <x:f>IF(O1956=0,"",IF(H1956="","",MAX(H1956,Summary!$E$5)))</x:f>
      </x:c>
      <x:c r="W1956" s="12" t="n">
        <x:f>IF(Q1956="Baseline PO cost",U1956,0)</x:f>
        <x:v>0</x:v>
      </x:c>
      <x:c r="X1956" s="12" t="n">
        <x:f>IF(Q1956="Higher PO cost",U1956,0)</x:f>
        <x:v>0</x:v>
      </x:c>
      <x:c r="Y1956" s="12" t="n">
        <x:f>IF(Q1956="Unclassified",U1956,0)</x:f>
        <x:v>0</x:v>
      </x:c>
    </x:row>
    <x:row r="1957" ht="22" customHeight="1">
      <x:c r="A1957" s="2" t="str">
        <x:v>WIRE</x:v>
      </x:c>
      <x:c r="B1957" s="2" t="str">
        <x:v>10</x:v>
      </x:c>
      <x:c r="C1957" s="2" t="str">
        <x:v>DL058SIL</x:v>
      </x:c>
      <x:c r="D1957" s="2" t="str">
        <x:v>1060966</x:v>
      </x:c>
      <x:c r="E1957" s="2" t="str">
        <x:v>0</x:v>
      </x:c>
      <x:c r="F1957" s="2" t="str">
        <x:v>7</x:v>
      </x:c>
      <x:c r="G1957" s="10"/>
      <x:c r="H1957" s="10" t="n">
        <x:v>46339</x:v>
      </x:c>
      <x:c r="I1957" s="7" t="n">
        <x:v>1000</x:v>
      </x:c>
      <x:c r="J1957" s="7" t="n">
        <x:v>1000</x:v>
      </x:c>
      <x:c r="K1957" s="7" t="n">
        <x:v>1</x:v>
      </x:c>
      <x:c r="L1957" s="8" t="n">
        <x:v>6.28</x:v>
      </x:c>
      <x:c r="M1957" s="9" t="n">
        <x:v>0</x:v>
      </x:c>
      <x:c r="N1957" s="2" t="str">
        <x:v>a</x:v>
      </x:c>
      <x:c r="O1957" s="2" t="n">
        <x:v>1</x:v>
      </x:c>
      <x:c r="P1957" s="2" t="n">
        <x:v>100</x:v>
      </x:c>
      <x:c r="Q1957" s="2" t="str">
        <x:v>Baseline PO cost</x:v>
      </x:c>
      <x:c r="R1957" s="2" t="str">
        <x:v>Incoming active PO</x:v>
      </x:c>
      <x:c r="S1957" s="12" t="n">
        <x:f>IF(AND(ISNUMBER(G1957),G1957&gt;0,G1957&lt;=Summary!$E$5,I1957&gt;0),I1957*K1957,0)</x:f>
        <x:v>0</x:v>
      </x:c>
      <x:c r="T1957" s="12" t="n">
        <x:f>MIN(S1957,MAX(0,'Inventory detail'!E203-SUM(S1955:S1956)))</x:f>
        <x:v>0</x:v>
      </x:c>
      <x:c r="U1957" s="12" t="n">
        <x:f>IF(O1957=1,J1957*K1957,0)</x:f>
        <x:v>1000</x:v>
      </x:c>
      <x:c r="V1957" s="13" t="n">
        <x:f>IF(O1957=0,"",IF(H1957="","",MAX(H1957,Summary!$E$5)))</x:f>
        <x:v>46339</x:v>
      </x:c>
      <x:c r="W1957" s="12" t="n">
        <x:f>IF(Q1957="Baseline PO cost",U1957,0)</x:f>
        <x:v>1000</x:v>
      </x:c>
      <x:c r="X1957" s="12" t="n">
        <x:f>IF(Q1957="Higher PO cost",U1957,0)</x:f>
        <x:v>0</x:v>
      </x:c>
      <x:c r="Y1957" s="12" t="n">
        <x:f>IF(Q1957="Unclassified",U1957,0)</x:f>
        <x:v>0</x:v>
      </x:c>
    </x:row>
    <x:row r="1958" ht="22" customHeight="1">
      <x:c r="A1958" s="2" t="str">
        <x:v>WIRE</x:v>
      </x:c>
      <x:c r="B1958" s="2" t="str">
        <x:v>10</x:v>
      </x:c>
      <x:c r="C1958" s="2" t="str">
        <x:v>DL058WHT</x:v>
      </x:c>
      <x:c r="D1958" s="2" t="str">
        <x:v>1059999</x:v>
      </x:c>
      <x:c r="E1958" s="2" t="str">
        <x:v>0</x:v>
      </x:c>
      <x:c r="F1958" s="2" t="str">
        <x:v>6</x:v>
      </x:c>
      <x:c r="G1958" s="10" t="n">
        <x:v>46182</x:v>
      </x:c>
      <x:c r="H1958" s="10" t="n">
        <x:v>46185</x:v>
      </x:c>
      <x:c r="I1958" s="7" t="n">
        <x:v>9000</x:v>
      </x:c>
      <x:c r="J1958" s="7" t="n">
        <x:v>9000</x:v>
      </x:c>
      <x:c r="K1958" s="7" t="n">
        <x:v>1</x:v>
      </x:c>
      <x:c r="L1958" s="8" t="n">
        <x:v>5.68</x:v>
      </x:c>
      <x:c r="M1958" s="9" t="n">
        <x:v>1060.2</x:v>
      </x:c>
      <x:c r="N1958" s="2" t="str">
        <x:v>i</x:v>
      </x:c>
      <x:c r="O1958" s="2" t="n">
        <x:v>0</x:v>
      </x:c>
      <x:c r="P1958" s="2" t="n">
        <x:v>100</x:v>
      </x:c>
      <x:c r="Q1958" s="2" t="str">
        <x:v>Baseline PO cost</x:v>
      </x:c>
      <x:c r="R1958" s="2" t="str">
        <x:v>Received</x:v>
      </x:c>
      <x:c r="S1958" s="12" t="n">
        <x:f>IF(AND(ISNUMBER(G1958),G1958&gt;0,G1958&lt;=Summary!$E$5,I1958&gt;0),I1958*K1958,0)</x:f>
        <x:v>9000</x:v>
      </x:c>
      <x:c r="T1958" s="12" t="n">
        <x:f>MIN(S1958,MAX(0,'Inventory detail'!E198-0))</x:f>
        <x:v>3900</x:v>
      </x:c>
      <x:c r="U1958" s="12" t="n">
        <x:f>IF(O1958=1,J1958*K1958,0)</x:f>
        <x:v>0</x:v>
      </x:c>
      <x:c r="V1958" s="13" t="str">
        <x:f>IF(O1958=0,"",IF(H1958="","",MAX(H1958,Summary!$E$5)))</x:f>
      </x:c>
      <x:c r="W1958" s="12" t="n">
        <x:f>IF(Q1958="Baseline PO cost",U1958,0)</x:f>
        <x:v>0</x:v>
      </x:c>
      <x:c r="X1958" s="12" t="n">
        <x:f>IF(Q1958="Higher PO cost",U1958,0)</x:f>
        <x:v>0</x:v>
      </x:c>
      <x:c r="Y1958" s="12" t="n">
        <x:f>IF(Q1958="Unclassified",U1958,0)</x:f>
        <x:v>0</x:v>
      </x:c>
    </x:row>
    <x:row r="1959" ht="22" customHeight="1">
      <x:c r="A1959" s="2" t="str">
        <x:v>WIRE</x:v>
      </x:c>
      <x:c r="B1959" s="2" t="str">
        <x:v>10</x:v>
      </x:c>
      <x:c r="C1959" s="2" t="str">
        <x:v>DL058WHT</x:v>
      </x:c>
      <x:c r="D1959" s="2" t="str">
        <x:v>1059499</x:v>
      </x:c>
      <x:c r="E1959" s="2" t="str">
        <x:v>0</x:v>
      </x:c>
      <x:c r="F1959" s="2" t="str">
        <x:v>8</x:v>
      </x:c>
      <x:c r="G1959" s="10" t="n">
        <x:v>46064</x:v>
      </x:c>
      <x:c r="H1959" s="10" t="n">
        <x:v>46070</x:v>
      </x:c>
      <x:c r="I1959" s="7" t="n">
        <x:v>8000</x:v>
      </x:c>
      <x:c r="J1959" s="7" t="n">
        <x:v>8000</x:v>
      </x:c>
      <x:c r="K1959" s="7" t="n">
        <x:v>1</x:v>
      </x:c>
      <x:c r="L1959" s="8" t="n">
        <x:v>5.68</x:v>
      </x:c>
      <x:c r="M1959" s="9" t="n">
        <x:v>942.4</x:v>
      </x:c>
      <x:c r="N1959" s="2" t="str">
        <x:v>i</x:v>
      </x:c>
      <x:c r="O1959" s="2" t="n">
        <x:v>0</x:v>
      </x:c>
      <x:c r="P1959" s="2" t="n">
        <x:v>100</x:v>
      </x:c>
      <x:c r="Q1959" s="2" t="str">
        <x:v>Baseline PO cost</x:v>
      </x:c>
      <x:c r="R1959" s="2" t="str">
        <x:v>Received</x:v>
      </x:c>
      <x:c r="S1959" s="12" t="n">
        <x:f>IF(AND(ISNUMBER(G1959),G1959&gt;0,G1959&lt;=Summary!$E$5,I1959&gt;0),I1959*K1959,0)</x:f>
        <x:v>8000</x:v>
      </x:c>
      <x:c r="T1959" s="12" t="n">
        <x:f>MIN(S1959,MAX(0,'Inventory detail'!E198-SUM(S1958:S1958)))</x:f>
        <x:v>0</x:v>
      </x:c>
      <x:c r="U1959" s="12" t="n">
        <x:f>IF(O1959=1,J1959*K1959,0)</x:f>
        <x:v>0</x:v>
      </x:c>
      <x:c r="V1959" s="13" t="str">
        <x:f>IF(O1959=0,"",IF(H1959="","",MAX(H1959,Summary!$E$5)))</x:f>
      </x:c>
      <x:c r="W1959" s="12" t="n">
        <x:f>IF(Q1959="Baseline PO cost",U1959,0)</x:f>
        <x:v>0</x:v>
      </x:c>
      <x:c r="X1959" s="12" t="n">
        <x:f>IF(Q1959="Higher PO cost",U1959,0)</x:f>
        <x:v>0</x:v>
      </x:c>
      <x:c r="Y1959" s="12" t="n">
        <x:f>IF(Q1959="Unclassified",U1959,0)</x:f>
        <x:v>0</x:v>
      </x:c>
    </x:row>
    <x:row r="1960" ht="22" customHeight="1">
      <x:c r="A1960" s="2" t="str">
        <x:v>WIRE</x:v>
      </x:c>
      <x:c r="B1960" s="2" t="str">
        <x:v>10</x:v>
      </x:c>
      <x:c r="C1960" s="2" t="str">
        <x:v>DL058WHT</x:v>
      </x:c>
      <x:c r="D1960" s="2" t="str">
        <x:v>1060966</x:v>
      </x:c>
      <x:c r="E1960" s="2" t="str">
        <x:v>0</x:v>
      </x:c>
      <x:c r="F1960" s="2" t="str">
        <x:v>8</x:v>
      </x:c>
      <x:c r="G1960" s="10"/>
      <x:c r="H1960" s="10" t="n">
        <x:v>46339</x:v>
      </x:c>
      <x:c r="I1960" s="7" t="n">
        <x:v>6000</x:v>
      </x:c>
      <x:c r="J1960" s="7" t="n">
        <x:v>6000</x:v>
      </x:c>
      <x:c r="K1960" s="7" t="n">
        <x:v>1</x:v>
      </x:c>
      <x:c r="L1960" s="8" t="n">
        <x:v>5.68</x:v>
      </x:c>
      <x:c r="M1960" s="9" t="n">
        <x:v>0</x:v>
      </x:c>
      <x:c r="N1960" s="2" t="str">
        <x:v>a</x:v>
      </x:c>
      <x:c r="O1960" s="2" t="n">
        <x:v>1</x:v>
      </x:c>
      <x:c r="P1960" s="2" t="n">
        <x:v>100</x:v>
      </x:c>
      <x:c r="Q1960" s="2" t="str">
        <x:v>Baseline PO cost</x:v>
      </x:c>
      <x:c r="R1960" s="2" t="str">
        <x:v>Incoming active PO</x:v>
      </x:c>
      <x:c r="S1960" s="12" t="n">
        <x:f>IF(AND(ISNUMBER(G1960),G1960&gt;0,G1960&lt;=Summary!$E$5,I1960&gt;0),I1960*K1960,0)</x:f>
        <x:v>0</x:v>
      </x:c>
      <x:c r="T1960" s="12" t="n">
        <x:f>MIN(S1960,MAX(0,'Inventory detail'!E198-SUM(S1958:S1959)))</x:f>
        <x:v>0</x:v>
      </x:c>
      <x:c r="U1960" s="12" t="n">
        <x:f>IF(O1960=1,J1960*K1960,0)</x:f>
        <x:v>6000</x:v>
      </x:c>
      <x:c r="V1960" s="13" t="n">
        <x:f>IF(O1960=0,"",IF(H1960="","",MAX(H1960,Summary!$E$5)))</x:f>
        <x:v>46339</x:v>
      </x:c>
      <x:c r="W1960" s="12" t="n">
        <x:f>IF(Q1960="Baseline PO cost",U1960,0)</x:f>
        <x:v>6000</x:v>
      </x:c>
      <x:c r="X1960" s="12" t="n">
        <x:f>IF(Q1960="Higher PO cost",U1960,0)</x:f>
        <x:v>0</x:v>
      </x:c>
      <x:c r="Y1960" s="12" t="n">
        <x:f>IF(Q1960="Unclassified",U1960,0)</x:f>
        <x:v>0</x:v>
      </x:c>
    </x:row>
    <x:row r="1961" ht="22" customHeight="1">
      <x:c r="A1961" s="2" t="str">
        <x:v>WIRE</x:v>
      </x:c>
      <x:c r="B1961" s="2" t="str">
        <x:v>10</x:v>
      </x:c>
      <x:c r="C1961" s="2" t="str">
        <x:v>DL078BLK</x:v>
      </x:c>
      <x:c r="D1961" s="2" t="str">
        <x:v>1060448</x:v>
      </x:c>
      <x:c r="E1961" s="2" t="str">
        <x:v>0</x:v>
      </x:c>
      <x:c r="F1961" s="2" t="str">
        <x:v>21</x:v>
      </x:c>
      <x:c r="G1961" s="10" t="n">
        <x:v>46302</x:v>
      </x:c>
      <x:c r="H1961" s="10" t="n">
        <x:v>46304</x:v>
      </x:c>
      <x:c r="I1961" s="7" t="n">
        <x:v>21000</x:v>
      </x:c>
      <x:c r="J1961" s="7" t="n">
        <x:v>21000</x:v>
      </x:c>
      <x:c r="K1961" s="7" t="n">
        <x:v>1</x:v>
      </x:c>
      <x:c r="L1961" s="8" t="n">
        <x:v>8.58</x:v>
      </x:c>
      <x:c r="M1961" s="9" t="n">
        <x:v>3429.3</x:v>
      </x:c>
      <x:c r="N1961" s="2" t="str">
        <x:v>a</x:v>
      </x:c>
      <x:c r="O1961" s="2" t="n">
        <x:v>0</x:v>
      </x:c>
      <x:c r="P1961" s="2" t="n">
        <x:v>100</x:v>
      </x:c>
      <x:c r="Q1961" s="2" t="str">
        <x:v>Baseline PO cost</x:v>
      </x:c>
      <x:c r="R1961" s="2" t="str">
        <x:v>Received</x:v>
      </x:c>
      <x:c r="S1961" s="12" t="n">
        <x:f>IF(AND(ISNUMBER(G1961),G1961&gt;0,G1961&lt;=Summary!$E$5,I1961&gt;0),I1961*K1961,0)</x:f>
        <x:v>21000</x:v>
      </x:c>
      <x:c r="T1961" s="12" t="n">
        <x:f>MIN(S1961,MAX(0,'Inventory detail'!E121-0))</x:f>
        <x:v>19250</x:v>
      </x:c>
      <x:c r="U1961" s="12" t="n">
        <x:f>IF(O1961=1,J1961*K1961,0)</x:f>
        <x:v>0</x:v>
      </x:c>
      <x:c r="V1961" s="13" t="str">
        <x:f>IF(O1961=0,"",IF(H1961="","",MAX(H1961,Summary!$E$5)))</x:f>
      </x:c>
      <x:c r="W1961" s="12" t="n">
        <x:f>IF(Q1961="Baseline PO cost",U1961,0)</x:f>
        <x:v>0</x:v>
      </x:c>
      <x:c r="X1961" s="12" t="n">
        <x:f>IF(Q1961="Higher PO cost",U1961,0)</x:f>
        <x:v>0</x:v>
      </x:c>
      <x:c r="Y1961" s="12" t="n">
        <x:f>IF(Q1961="Unclassified",U1961,0)</x:f>
        <x:v>0</x:v>
      </x:c>
    </x:row>
    <x:row r="1962" ht="22" customHeight="1">
      <x:c r="A1962" s="2" t="str">
        <x:v>WIRE</x:v>
      </x:c>
      <x:c r="B1962" s="2" t="str">
        <x:v>10</x:v>
      </x:c>
      <x:c r="C1962" s="2" t="str">
        <x:v>DL078BLK</x:v>
      </x:c>
      <x:c r="D1962" s="2" t="str">
        <x:v>1059999</x:v>
      </x:c>
      <x:c r="E1962" s="2" t="str">
        <x:v>0</x:v>
      </x:c>
      <x:c r="F1962" s="2" t="str">
        <x:v>15</x:v>
      </x:c>
      <x:c r="G1962" s="10" t="n">
        <x:v>46182</x:v>
      </x:c>
      <x:c r="H1962" s="10" t="n">
        <x:v>46185</x:v>
      </x:c>
      <x:c r="I1962" s="7" t="n">
        <x:v>12000</x:v>
      </x:c>
      <x:c r="J1962" s="7" t="n">
        <x:v>12000</x:v>
      </x:c>
      <x:c r="K1962" s="7" t="n">
        <x:v>1</x:v>
      </x:c>
      <x:c r="L1962" s="8" t="n">
        <x:v>8.58</x:v>
      </x:c>
      <x:c r="M1962" s="9" t="n">
        <x:v>2137.2</x:v>
      </x:c>
      <x:c r="N1962" s="2" t="str">
        <x:v>i</x:v>
      </x:c>
      <x:c r="O1962" s="2" t="n">
        <x:v>0</x:v>
      </x:c>
      <x:c r="P1962" s="2" t="n">
        <x:v>100</x:v>
      </x:c>
      <x:c r="Q1962" s="2" t="str">
        <x:v>Baseline PO cost</x:v>
      </x:c>
      <x:c r="R1962" s="2" t="str">
        <x:v>Received</x:v>
      </x:c>
      <x:c r="S1962" s="12" t="n">
        <x:f>IF(AND(ISNUMBER(G1962),G1962&gt;0,G1962&lt;=Summary!$E$5,I1962&gt;0),I1962*K1962,0)</x:f>
        <x:v>12000</x:v>
      </x:c>
      <x:c r="T1962" s="12" t="n">
        <x:f>MIN(S1962,MAX(0,'Inventory detail'!E121-SUM(S1961:S1961)))</x:f>
        <x:v>0</x:v>
      </x:c>
      <x:c r="U1962" s="12" t="n">
        <x:f>IF(O1962=1,J1962*K1962,0)</x:f>
        <x:v>0</x:v>
      </x:c>
      <x:c r="V1962" s="13" t="str">
        <x:f>IF(O1962=0,"",IF(H1962="","",MAX(H1962,Summary!$E$5)))</x:f>
      </x:c>
      <x:c r="W1962" s="12" t="n">
        <x:f>IF(Q1962="Baseline PO cost",U1962,0)</x:f>
        <x:v>0</x:v>
      </x:c>
      <x:c r="X1962" s="12" t="n">
        <x:f>IF(Q1962="Higher PO cost",U1962,0)</x:f>
        <x:v>0</x:v>
      </x:c>
      <x:c r="Y1962" s="12" t="n">
        <x:f>IF(Q1962="Unclassified",U1962,0)</x:f>
        <x:v>0</x:v>
      </x:c>
    </x:row>
    <x:row r="1963" ht="22" customHeight="1">
      <x:c r="A1963" s="2" t="str">
        <x:v>WIRE</x:v>
      </x:c>
      <x:c r="B1963" s="2" t="str">
        <x:v>10</x:v>
      </x:c>
      <x:c r="C1963" s="2" t="str">
        <x:v>DL078BLK</x:v>
      </x:c>
      <x:c r="D1963" s="2" t="str">
        <x:v>1059499</x:v>
      </x:c>
      <x:c r="E1963" s="2" t="str">
        <x:v>0</x:v>
      </x:c>
      <x:c r="F1963" s="2" t="str">
        <x:v>26</x:v>
      </x:c>
      <x:c r="G1963" s="10" t="n">
        <x:v>46064</x:v>
      </x:c>
      <x:c r="H1963" s="10" t="n">
        <x:v>46070</x:v>
      </x:c>
      <x:c r="I1963" s="7" t="n">
        <x:v>10000</x:v>
      </x:c>
      <x:c r="J1963" s="7" t="n">
        <x:v>10000</x:v>
      </x:c>
      <x:c r="K1963" s="7" t="n">
        <x:v>1</x:v>
      </x:c>
      <x:c r="L1963" s="8" t="n">
        <x:v>8.58</x:v>
      </x:c>
      <x:c r="M1963" s="9" t="n">
        <x:v>1781</x:v>
      </x:c>
      <x:c r="N1963" s="2" t="str">
        <x:v>i</x:v>
      </x:c>
      <x:c r="O1963" s="2" t="n">
        <x:v>0</x:v>
      </x:c>
      <x:c r="P1963" s="2" t="n">
        <x:v>100</x:v>
      </x:c>
      <x:c r="Q1963" s="2" t="str">
        <x:v>Baseline PO cost</x:v>
      </x:c>
      <x:c r="R1963" s="2" t="str">
        <x:v>Received</x:v>
      </x:c>
      <x:c r="S1963" s="12" t="n">
        <x:f>IF(AND(ISNUMBER(G1963),G1963&gt;0,G1963&lt;=Summary!$E$5,I1963&gt;0),I1963*K1963,0)</x:f>
        <x:v>10000</x:v>
      </x:c>
      <x:c r="T1963" s="12" t="n">
        <x:f>MIN(S1963,MAX(0,'Inventory detail'!E121-SUM(S1961:S1962)))</x:f>
        <x:v>0</x:v>
      </x:c>
      <x:c r="U1963" s="12" t="n">
        <x:f>IF(O1963=1,J1963*K1963,0)</x:f>
        <x:v>0</x:v>
      </x:c>
      <x:c r="V1963" s="13" t="str">
        <x:f>IF(O1963=0,"",IF(H1963="","",MAX(H1963,Summary!$E$5)))</x:f>
      </x:c>
      <x:c r="W1963" s="12" t="n">
        <x:f>IF(Q1963="Baseline PO cost",U1963,0)</x:f>
        <x:v>0</x:v>
      </x:c>
      <x:c r="X1963" s="12" t="n">
        <x:f>IF(Q1963="Higher PO cost",U1963,0)</x:f>
        <x:v>0</x:v>
      </x:c>
      <x:c r="Y1963" s="12" t="n">
        <x:f>IF(Q1963="Unclassified",U1963,0)</x:f>
        <x:v>0</x:v>
      </x:c>
    </x:row>
    <x:row r="1964" ht="22" customHeight="1">
      <x:c r="A1964" s="2" t="str">
        <x:v>WIRE</x:v>
      </x:c>
      <x:c r="B1964" s="2" t="str">
        <x:v>10</x:v>
      </x:c>
      <x:c r="C1964" s="2" t="str">
        <x:v>DL078BLK</x:v>
      </x:c>
      <x:c r="D1964" s="2" t="str">
        <x:v>1059984</x:v>
      </x:c>
      <x:c r="E1964" s="2" t="str">
        <x:v>0</x:v>
      </x:c>
      <x:c r="F1964" s="2" t="str">
        <x:v>4</x:v>
      </x:c>
      <x:c r="G1964" s="10" t="n">
        <x:v>46052</x:v>
      </x:c>
      <x:c r="H1964" s="10" t="n">
        <x:v>46052</x:v>
      </x:c>
      <x:c r="I1964" s="7" t="n">
        <x:v>3000</x:v>
      </x:c>
      <x:c r="J1964" s="7" t="n">
        <x:v>3000</x:v>
      </x:c>
      <x:c r="K1964" s="7" t="n">
        <x:v>1</x:v>
      </x:c>
      <x:c r="L1964" s="8" t="n">
        <x:v>20.84</x:v>
      </x:c>
      <x:c r="M1964" s="9" t="n">
        <x:v>516.3</x:v>
      </x:c>
      <x:c r="N1964" s="2" t="str">
        <x:v>i</x:v>
      </x:c>
      <x:c r="O1964" s="2" t="n">
        <x:v>0</x:v>
      </x:c>
      <x:c r="P1964" s="2" t="n">
        <x:v>100</x:v>
      </x:c>
      <x:c r="Q1964" s="2" t="str">
        <x:v>Unclassified</x:v>
      </x:c>
      <x:c r="R1964" s="2" t="str">
        <x:v>Received</x:v>
      </x:c>
      <x:c r="S1964" s="12" t="n">
        <x:f>IF(AND(ISNUMBER(G1964),G1964&gt;0,G1964&lt;=Summary!$E$5,I1964&gt;0),I1964*K1964,0)</x:f>
        <x:v>3000</x:v>
      </x:c>
      <x:c r="T1964" s="12" t="n">
        <x:f>MIN(S1964,MAX(0,'Inventory detail'!E121-SUM(S1961:S1963)))</x:f>
        <x:v>0</x:v>
      </x:c>
      <x:c r="U1964" s="12" t="n">
        <x:f>IF(O1964=1,J1964*K1964,0)</x:f>
        <x:v>0</x:v>
      </x:c>
      <x:c r="V1964" s="13" t="str">
        <x:f>IF(O1964=0,"",IF(H1964="","",MAX(H1964,Summary!$E$5)))</x:f>
      </x:c>
      <x:c r="W1964" s="12" t="n">
        <x:f>IF(Q1964="Baseline PO cost",U1964,0)</x:f>
        <x:v>0</x:v>
      </x:c>
      <x:c r="X1964" s="12" t="n">
        <x:f>IF(Q1964="Higher PO cost",U1964,0)</x:f>
        <x:v>0</x:v>
      </x:c>
      <x:c r="Y1964" s="12" t="n">
        <x:f>IF(Q1964="Unclassified",U1964,0)</x:f>
        <x:v>0</x:v>
      </x:c>
    </x:row>
    <x:row r="1965" ht="22" customHeight="1">
      <x:c r="A1965" s="2" t="str">
        <x:v>WIRE</x:v>
      </x:c>
      <x:c r="B1965" s="2" t="str">
        <x:v>10</x:v>
      </x:c>
      <x:c r="C1965" s="2" t="str">
        <x:v>DL078BLK</x:v>
      </x:c>
      <x:c r="D1965" s="2" t="str">
        <x:v>1060966</x:v>
      </x:c>
      <x:c r="E1965" s="2" t="str">
        <x:v>0</x:v>
      </x:c>
      <x:c r="F1965" s="2" t="str">
        <x:v>25</x:v>
      </x:c>
      <x:c r="G1965" s="10"/>
      <x:c r="H1965" s="10" t="n">
        <x:v>46339</x:v>
      </x:c>
      <x:c r="I1965" s="7" t="n">
        <x:v>5000</x:v>
      </x:c>
      <x:c r="J1965" s="7" t="n">
        <x:v>5000</x:v>
      </x:c>
      <x:c r="K1965" s="7" t="n">
        <x:v>1</x:v>
      </x:c>
      <x:c r="L1965" s="8" t="n">
        <x:v>8.58</x:v>
      </x:c>
      <x:c r="M1965" s="9" t="n">
        <x:v>0</x:v>
      </x:c>
      <x:c r="N1965" s="2" t="str">
        <x:v>a</x:v>
      </x:c>
      <x:c r="O1965" s="2" t="n">
        <x:v>1</x:v>
      </x:c>
      <x:c r="P1965" s="2" t="n">
        <x:v>100</x:v>
      </x:c>
      <x:c r="Q1965" s="2" t="str">
        <x:v>Baseline PO cost</x:v>
      </x:c>
      <x:c r="R1965" s="2" t="str">
        <x:v>Incoming active PO</x:v>
      </x:c>
      <x:c r="S1965" s="12" t="n">
        <x:f>IF(AND(ISNUMBER(G1965),G1965&gt;0,G1965&lt;=Summary!$E$5,I1965&gt;0),I1965*K1965,0)</x:f>
        <x:v>0</x:v>
      </x:c>
      <x:c r="T1965" s="12" t="n">
        <x:f>MIN(S1965,MAX(0,'Inventory detail'!E121-SUM(S1961:S1964)))</x:f>
        <x:v>0</x:v>
      </x:c>
      <x:c r="U1965" s="12" t="n">
        <x:f>IF(O1965=1,J1965*K1965,0)</x:f>
        <x:v>5000</x:v>
      </x:c>
      <x:c r="V1965" s="13" t="n">
        <x:f>IF(O1965=0,"",IF(H1965="","",MAX(H1965,Summary!$E$5)))</x:f>
        <x:v>46339</x:v>
      </x:c>
      <x:c r="W1965" s="12" t="n">
        <x:f>IF(Q1965="Baseline PO cost",U1965,0)</x:f>
        <x:v>5000</x:v>
      </x:c>
      <x:c r="X1965" s="12" t="n">
        <x:f>IF(Q1965="Higher PO cost",U1965,0)</x:f>
        <x:v>0</x:v>
      </x:c>
      <x:c r="Y1965" s="12" t="n">
        <x:f>IF(Q1965="Unclassified",U1965,0)</x:f>
        <x:v>0</x:v>
      </x:c>
    </x:row>
    <x:row r="1966" ht="22" customHeight="1">
      <x:c r="A1966" s="2" t="str">
        <x:v>WIRE</x:v>
      </x:c>
      <x:c r="B1966" s="2" t="str">
        <x:v>10</x:v>
      </x:c>
      <x:c r="C1966" s="2" t="str">
        <x:v>DL078GOLD</x:v>
      </x:c>
      <x:c r="D1966" s="2" t="str">
        <x:v>1059499</x:v>
      </x:c>
      <x:c r="E1966" s="2" t="str">
        <x:v>0</x:v>
      </x:c>
      <x:c r="F1966" s="2" t="str">
        <x:v>29</x:v>
      </x:c>
      <x:c r="G1966" s="10" t="n">
        <x:v>46064</x:v>
      </x:c>
      <x:c r="H1966" s="10" t="n">
        <x:v>46070</x:v>
      </x:c>
      <x:c r="I1966" s="7" t="n">
        <x:v>4000</x:v>
      </x:c>
      <x:c r="J1966" s="7" t="n">
        <x:v>4000</x:v>
      </x:c>
      <x:c r="K1966" s="7" t="n">
        <x:v>1</x:v>
      </x:c>
      <x:c r="L1966" s="8" t="n">
        <x:v>9.46</x:v>
      </x:c>
      <x:c r="M1966" s="9" t="n">
        <x:v>712.4</x:v>
      </x:c>
      <x:c r="N1966" s="2" t="str">
        <x:v>i</x:v>
      </x:c>
      <x:c r="O1966" s="2" t="n">
        <x:v>0</x:v>
      </x:c>
      <x:c r="P1966" s="2" t="n">
        <x:v>100</x:v>
      </x:c>
      <x:c r="Q1966" s="2" t="str">
        <x:v>Baseline PO cost</x:v>
      </x:c>
      <x:c r="R1966" s="2" t="str">
        <x:v>Received</x:v>
      </x:c>
      <x:c r="S1966" s="12" t="n">
        <x:f>IF(AND(ISNUMBER(G1966),G1966&gt;0,G1966&lt;=Summary!$E$5,I1966&gt;0),I1966*K1966,0)</x:f>
        <x:v>4000</x:v>
      </x:c>
      <x:c r="T1966" s="12" t="n">
        <x:f>MIN(S1966,MAX(0,'Inventory detail'!E293-0))</x:f>
        <x:v>350</x:v>
      </x:c>
      <x:c r="U1966" s="12" t="n">
        <x:f>IF(O1966=1,J1966*K1966,0)</x:f>
        <x:v>0</x:v>
      </x:c>
      <x:c r="V1966" s="13" t="str">
        <x:f>IF(O1966=0,"",IF(H1966="","",MAX(H1966,Summary!$E$5)))</x:f>
      </x:c>
      <x:c r="W1966" s="12" t="n">
        <x:f>IF(Q1966="Baseline PO cost",U1966,0)</x:f>
        <x:v>0</x:v>
      </x:c>
      <x:c r="X1966" s="12" t="n">
        <x:f>IF(Q1966="Higher PO cost",U1966,0)</x:f>
        <x:v>0</x:v>
      </x:c>
      <x:c r="Y1966" s="12" t="n">
        <x:f>IF(Q1966="Unclassified",U1966,0)</x:f>
        <x:v>0</x:v>
      </x:c>
    </x:row>
    <x:row r="1967" ht="22" customHeight="1">
      <x:c r="A1967" s="2" t="str">
        <x:v>WIRE</x:v>
      </x:c>
      <x:c r="B1967" s="2" t="str">
        <x:v>10</x:v>
      </x:c>
      <x:c r="C1967" s="2" t="str">
        <x:v>DL078GOLD</x:v>
      </x:c>
      <x:c r="D1967" s="2" t="str">
        <x:v>1060966</x:v>
      </x:c>
      <x:c r="E1967" s="2" t="str">
        <x:v>0</x:v>
      </x:c>
      <x:c r="F1967" s="2" t="str">
        <x:v>28</x:v>
      </x:c>
      <x:c r="G1967" s="10"/>
      <x:c r="H1967" s="10" t="n">
        <x:v>46339</x:v>
      </x:c>
      <x:c r="I1967" s="7" t="n">
        <x:v>20000</x:v>
      </x:c>
      <x:c r="J1967" s="7" t="n">
        <x:v>20000</x:v>
      </x:c>
      <x:c r="K1967" s="7" t="n">
        <x:v>1</x:v>
      </x:c>
      <x:c r="L1967" s="8" t="n">
        <x:v>9.46</x:v>
      </x:c>
      <x:c r="M1967" s="9" t="n">
        <x:v>0</x:v>
      </x:c>
      <x:c r="N1967" s="2" t="str">
        <x:v>a</x:v>
      </x:c>
      <x:c r="O1967" s="2" t="n">
        <x:v>1</x:v>
      </x:c>
      <x:c r="P1967" s="2" t="n">
        <x:v>100</x:v>
      </x:c>
      <x:c r="Q1967" s="2" t="str">
        <x:v>Baseline PO cost</x:v>
      </x:c>
      <x:c r="R1967" s="2" t="str">
        <x:v>Incoming active PO</x:v>
      </x:c>
      <x:c r="S1967" s="12" t="n">
        <x:f>IF(AND(ISNUMBER(G1967),G1967&gt;0,G1967&lt;=Summary!$E$5,I1967&gt;0),I1967*K1967,0)</x:f>
        <x:v>0</x:v>
      </x:c>
      <x:c r="T1967" s="12" t="n">
        <x:f>MIN(S1967,MAX(0,'Inventory detail'!E293-SUM(S1966:S1966)))</x:f>
        <x:v>0</x:v>
      </x:c>
      <x:c r="U1967" s="12" t="n">
        <x:f>IF(O1967=1,J1967*K1967,0)</x:f>
        <x:v>20000</x:v>
      </x:c>
      <x:c r="V1967" s="13" t="n">
        <x:f>IF(O1967=0,"",IF(H1967="","",MAX(H1967,Summary!$E$5)))</x:f>
        <x:v>46339</x:v>
      </x:c>
      <x:c r="W1967" s="12" t="n">
        <x:f>IF(Q1967="Baseline PO cost",U1967,0)</x:f>
        <x:v>20000</x:v>
      </x:c>
      <x:c r="X1967" s="12" t="n">
        <x:f>IF(Q1967="Higher PO cost",U1967,0)</x:f>
        <x:v>0</x:v>
      </x:c>
      <x:c r="Y1967" s="12" t="n">
        <x:f>IF(Q1967="Unclassified",U1967,0)</x:f>
        <x:v>0</x:v>
      </x:c>
    </x:row>
    <x:row r="1968" ht="22" customHeight="1">
      <x:c r="A1968" s="2" t="str">
        <x:v>WIRE</x:v>
      </x:c>
      <x:c r="B1968" s="2" t="str">
        <x:v>10</x:v>
      </x:c>
      <x:c r="C1968" s="2" t="str">
        <x:v>DL078GRAY</x:v>
      </x:c>
      <x:c r="D1968" s="2" t="str">
        <x:v>1059499</x:v>
      </x:c>
      <x:c r="E1968" s="2" t="str">
        <x:v>0</x:v>
      </x:c>
      <x:c r="F1968" s="2" t="str">
        <x:v>30</x:v>
      </x:c>
      <x:c r="G1968" s="10" t="n">
        <x:v>46064</x:v>
      </x:c>
      <x:c r="H1968" s="10" t="n">
        <x:v>46070</x:v>
      </x:c>
      <x:c r="I1968" s="7" t="n">
        <x:v>4000</x:v>
      </x:c>
      <x:c r="J1968" s="7" t="n">
        <x:v>4000</x:v>
      </x:c>
      <x:c r="K1968" s="7" t="n">
        <x:v>1</x:v>
      </x:c>
      <x:c r="L1968" s="8" t="n">
        <x:v>9.46</x:v>
      </x:c>
      <x:c r="M1968" s="9" t="n">
        <x:v>712.4</x:v>
      </x:c>
      <x:c r="N1968" s="2" t="str">
        <x:v>i</x:v>
      </x:c>
      <x:c r="O1968" s="2" t="n">
        <x:v>0</x:v>
      </x:c>
      <x:c r="P1968" s="2" t="n">
        <x:v>100</x:v>
      </x:c>
      <x:c r="Q1968" s="2" t="str">
        <x:v>Baseline PO cost</x:v>
      </x:c>
      <x:c r="R1968" s="2" t="str">
        <x:v>Received</x:v>
      </x:c>
      <x:c r="S1968" s="12" t="n">
        <x:f>IF(AND(ISNUMBER(G1968),G1968&gt;0,G1968&lt;=Summary!$E$5,I1968&gt;0),I1968*K1968,0)</x:f>
        <x:v>4000</x:v>
      </x:c>
      <x:c r="T1968" s="12" t="n">
        <x:f>MIN(S1968,MAX(0,'Inventory detail'!E550-0))</x:f>
        <x:v>4000</x:v>
      </x:c>
      <x:c r="U1968" s="12" t="n">
        <x:f>IF(O1968=1,J1968*K1968,0)</x:f>
        <x:v>0</x:v>
      </x:c>
      <x:c r="V1968" s="13" t="str">
        <x:f>IF(O1968=0,"",IF(H1968="","",MAX(H1968,Summary!$E$5)))</x:f>
      </x:c>
      <x:c r="W1968" s="12" t="n">
        <x:f>IF(Q1968="Baseline PO cost",U1968,0)</x:f>
        <x:v>0</x:v>
      </x:c>
      <x:c r="X1968" s="12" t="n">
        <x:f>IF(Q1968="Higher PO cost",U1968,0)</x:f>
        <x:v>0</x:v>
      </x:c>
      <x:c r="Y1968" s="12" t="n">
        <x:f>IF(Q1968="Unclassified",U1968,0)</x:f>
        <x:v>0</x:v>
      </x:c>
    </x:row>
    <x:row r="1969" ht="22" customHeight="1">
      <x:c r="A1969" s="2" t="str">
        <x:v>WIRE</x:v>
      </x:c>
      <x:c r="B1969" s="2" t="str">
        <x:v>10</x:v>
      </x:c>
      <x:c r="C1969" s="2" t="str">
        <x:v>DL078GRAY</x:v>
      </x:c>
      <x:c r="D1969" s="2" t="str">
        <x:v>1060966</x:v>
      </x:c>
      <x:c r="E1969" s="2" t="str">
        <x:v>0</x:v>
      </x:c>
      <x:c r="F1969" s="2" t="str">
        <x:v>29</x:v>
      </x:c>
      <x:c r="G1969" s="10"/>
      <x:c r="H1969" s="10" t="n">
        <x:v>46339</x:v>
      </x:c>
      <x:c r="I1969" s="7" t="n">
        <x:v>3000</x:v>
      </x:c>
      <x:c r="J1969" s="7" t="n">
        <x:v>3000</x:v>
      </x:c>
      <x:c r="K1969" s="7" t="n">
        <x:v>1</x:v>
      </x:c>
      <x:c r="L1969" s="8" t="n">
        <x:v>9.46</x:v>
      </x:c>
      <x:c r="M1969" s="9" t="n">
        <x:v>0</x:v>
      </x:c>
      <x:c r="N1969" s="2" t="str">
        <x:v>a</x:v>
      </x:c>
      <x:c r="O1969" s="2" t="n">
        <x:v>1</x:v>
      </x:c>
      <x:c r="P1969" s="2" t="n">
        <x:v>100</x:v>
      </x:c>
      <x:c r="Q1969" s="2" t="str">
        <x:v>Baseline PO cost</x:v>
      </x:c>
      <x:c r="R1969" s="2" t="str">
        <x:v>Incoming active PO</x:v>
      </x:c>
      <x:c r="S1969" s="12" t="n">
        <x:f>IF(AND(ISNUMBER(G1969),G1969&gt;0,G1969&lt;=Summary!$E$5,I1969&gt;0),I1969*K1969,0)</x:f>
        <x:v>0</x:v>
      </x:c>
      <x:c r="T1969" s="12" t="n">
        <x:f>MIN(S1969,MAX(0,'Inventory detail'!E550-SUM(S1968:S1968)))</x:f>
        <x:v>0</x:v>
      </x:c>
      <x:c r="U1969" s="12" t="n">
        <x:f>IF(O1969=1,J1969*K1969,0)</x:f>
        <x:v>3000</x:v>
      </x:c>
      <x:c r="V1969" s="13" t="n">
        <x:f>IF(O1969=0,"",IF(H1969="","",MAX(H1969,Summary!$E$5)))</x:f>
        <x:v>46339</x:v>
      </x:c>
      <x:c r="W1969" s="12" t="n">
        <x:f>IF(Q1969="Baseline PO cost",U1969,0)</x:f>
        <x:v>3000</x:v>
      </x:c>
      <x:c r="X1969" s="12" t="n">
        <x:f>IF(Q1969="Higher PO cost",U1969,0)</x:f>
        <x:v>0</x:v>
      </x:c>
      <x:c r="Y1969" s="12" t="n">
        <x:f>IF(Q1969="Unclassified",U1969,0)</x:f>
        <x:v>0</x:v>
      </x:c>
    </x:row>
    <x:row r="1970" ht="22" customHeight="1">
      <x:c r="A1970" s="2" t="str">
        <x:v>WIRE</x:v>
      </x:c>
      <x:c r="B1970" s="2" t="str">
        <x:v>10</x:v>
      </x:c>
      <x:c r="C1970" s="2" t="str">
        <x:v>DL078SIL</x:v>
      </x:c>
      <x:c r="D1970" s="2" t="str">
        <x:v>1060448</x:v>
      </x:c>
      <x:c r="E1970" s="2" t="str">
        <x:v>0</x:v>
      </x:c>
      <x:c r="F1970" s="2" t="str">
        <x:v>22</x:v>
      </x:c>
      <x:c r="G1970" s="10" t="n">
        <x:v>46302</x:v>
      </x:c>
      <x:c r="H1970" s="10" t="n">
        <x:v>46304</x:v>
      </x:c>
      <x:c r="I1970" s="7" t="n">
        <x:v>1000</x:v>
      </x:c>
      <x:c r="J1970" s="7" t="n">
        <x:v>1000</x:v>
      </x:c>
      <x:c r="K1970" s="7" t="n">
        <x:v>1</x:v>
      </x:c>
      <x:c r="L1970" s="8" t="n">
        <x:v>9.46</x:v>
      </x:c>
      <x:c r="M1970" s="9" t="n">
        <x:v>163.3</x:v>
      </x:c>
      <x:c r="N1970" s="2" t="str">
        <x:v>a</x:v>
      </x:c>
      <x:c r="O1970" s="2" t="n">
        <x:v>0</x:v>
      </x:c>
      <x:c r="P1970" s="2" t="n">
        <x:v>100</x:v>
      </x:c>
      <x:c r="Q1970" s="2" t="str">
        <x:v>Baseline PO cost</x:v>
      </x:c>
      <x:c r="R1970" s="2" t="str">
        <x:v>Received</x:v>
      </x:c>
      <x:c r="S1970" s="12" t="n">
        <x:f>IF(AND(ISNUMBER(G1970),G1970&gt;0,G1970&lt;=Summary!$E$5,I1970&gt;0),I1970*K1970,0)</x:f>
        <x:v>1000</x:v>
      </x:c>
      <x:c r="T1970" s="12" t="n">
        <x:f>MIN(S1970,MAX(0,'Inventory detail'!E307-0))</x:f>
        <x:v>1000</x:v>
      </x:c>
      <x:c r="U1970" s="12" t="n">
        <x:f>IF(O1970=1,J1970*K1970,0)</x:f>
        <x:v>0</x:v>
      </x:c>
      <x:c r="V1970" s="13" t="str">
        <x:f>IF(O1970=0,"",IF(H1970="","",MAX(H1970,Summary!$E$5)))</x:f>
      </x:c>
      <x:c r="W1970" s="12" t="n">
        <x:f>IF(Q1970="Baseline PO cost",U1970,0)</x:f>
        <x:v>0</x:v>
      </x:c>
      <x:c r="X1970" s="12" t="n">
        <x:f>IF(Q1970="Higher PO cost",U1970,0)</x:f>
        <x:v>0</x:v>
      </x:c>
      <x:c r="Y1970" s="12" t="n">
        <x:f>IF(Q1970="Unclassified",U1970,0)</x:f>
        <x:v>0</x:v>
      </x:c>
    </x:row>
    <x:row r="1971" ht="22" customHeight="1">
      <x:c r="A1971" s="2" t="str">
        <x:v>WIRE</x:v>
      </x:c>
      <x:c r="B1971" s="2" t="str">
        <x:v>10</x:v>
      </x:c>
      <x:c r="C1971" s="2" t="str">
        <x:v>DL078SIL</x:v>
      </x:c>
      <x:c r="D1971" s="2" t="str">
        <x:v>1059999</x:v>
      </x:c>
      <x:c r="E1971" s="2" t="str">
        <x:v>0</x:v>
      </x:c>
      <x:c r="F1971" s="2" t="str">
        <x:v>16</x:v>
      </x:c>
      <x:c r="G1971" s="10" t="n">
        <x:v>46182</x:v>
      </x:c>
      <x:c r="H1971" s="10" t="n">
        <x:v>46185</x:v>
      </x:c>
      <x:c r="I1971" s="7" t="n">
        <x:v>3000</x:v>
      </x:c>
      <x:c r="J1971" s="7" t="n">
        <x:v>3000</x:v>
      </x:c>
      <x:c r="K1971" s="7" t="n">
        <x:v>1</x:v>
      </x:c>
      <x:c r="L1971" s="8" t="n">
        <x:v>9.46</x:v>
      </x:c>
      <x:c r="M1971" s="9" t="n">
        <x:v>534.3</x:v>
      </x:c>
      <x:c r="N1971" s="2" t="str">
        <x:v>i</x:v>
      </x:c>
      <x:c r="O1971" s="2" t="n">
        <x:v>0</x:v>
      </x:c>
      <x:c r="P1971" s="2" t="n">
        <x:v>100</x:v>
      </x:c>
      <x:c r="Q1971" s="2" t="str">
        <x:v>Baseline PO cost</x:v>
      </x:c>
      <x:c r="R1971" s="2" t="str">
        <x:v>Received</x:v>
      </x:c>
      <x:c r="S1971" s="12" t="n">
        <x:f>IF(AND(ISNUMBER(G1971),G1971&gt;0,G1971&lt;=Summary!$E$5,I1971&gt;0),I1971*K1971,0)</x:f>
        <x:v>3000</x:v>
      </x:c>
      <x:c r="T1971" s="12" t="n">
        <x:f>MIN(S1971,MAX(0,'Inventory detail'!E307-SUM(S1970:S1970)))</x:f>
        <x:v>2950</x:v>
      </x:c>
      <x:c r="U1971" s="12" t="n">
        <x:f>IF(O1971=1,J1971*K1971,0)</x:f>
        <x:v>0</x:v>
      </x:c>
      <x:c r="V1971" s="13" t="str">
        <x:f>IF(O1971=0,"",IF(H1971="","",MAX(H1971,Summary!$E$5)))</x:f>
      </x:c>
      <x:c r="W1971" s="12" t="n">
        <x:f>IF(Q1971="Baseline PO cost",U1971,0)</x:f>
        <x:v>0</x:v>
      </x:c>
      <x:c r="X1971" s="12" t="n">
        <x:f>IF(Q1971="Higher PO cost",U1971,0)</x:f>
        <x:v>0</x:v>
      </x:c>
      <x:c r="Y1971" s="12" t="n">
        <x:f>IF(Q1971="Unclassified",U1971,0)</x:f>
        <x:v>0</x:v>
      </x:c>
    </x:row>
    <x:row r="1972" ht="22" customHeight="1">
      <x:c r="A1972" s="2" t="str">
        <x:v>WIRE</x:v>
      </x:c>
      <x:c r="B1972" s="2" t="str">
        <x:v>10</x:v>
      </x:c>
      <x:c r="C1972" s="2" t="str">
        <x:v>DL078SIL</x:v>
      </x:c>
      <x:c r="D1972" s="2" t="str">
        <x:v>1059499</x:v>
      </x:c>
      <x:c r="E1972" s="2" t="str">
        <x:v>0</x:v>
      </x:c>
      <x:c r="F1972" s="2" t="str">
        <x:v>27</x:v>
      </x:c>
      <x:c r="G1972" s="10" t="n">
        <x:v>46064</x:v>
      </x:c>
      <x:c r="H1972" s="10" t="n">
        <x:v>46070</x:v>
      </x:c>
      <x:c r="I1972" s="7" t="n">
        <x:v>3000</x:v>
      </x:c>
      <x:c r="J1972" s="7" t="n">
        <x:v>3000</x:v>
      </x:c>
      <x:c r="K1972" s="7" t="n">
        <x:v>1</x:v>
      </x:c>
      <x:c r="L1972" s="8" t="n">
        <x:v>9.46</x:v>
      </x:c>
      <x:c r="M1972" s="9" t="n">
        <x:v>534.3</x:v>
      </x:c>
      <x:c r="N1972" s="2" t="str">
        <x:v>i</x:v>
      </x:c>
      <x:c r="O1972" s="2" t="n">
        <x:v>0</x:v>
      </x:c>
      <x:c r="P1972" s="2" t="n">
        <x:v>100</x:v>
      </x:c>
      <x:c r="Q1972" s="2" t="str">
        <x:v>Baseline PO cost</x:v>
      </x:c>
      <x:c r="R1972" s="2" t="str">
        <x:v>Received</x:v>
      </x:c>
      <x:c r="S1972" s="12" t="n">
        <x:f>IF(AND(ISNUMBER(G1972),G1972&gt;0,G1972&lt;=Summary!$E$5,I1972&gt;0),I1972*K1972,0)</x:f>
        <x:v>3000</x:v>
      </x:c>
      <x:c r="T1972" s="12" t="n">
        <x:f>MIN(S1972,MAX(0,'Inventory detail'!E307-SUM(S1970:S1971)))</x:f>
        <x:v>0</x:v>
      </x:c>
      <x:c r="U1972" s="12" t="n">
        <x:f>IF(O1972=1,J1972*K1972,0)</x:f>
        <x:v>0</x:v>
      </x:c>
      <x:c r="V1972" s="13" t="str">
        <x:f>IF(O1972=0,"",IF(H1972="","",MAX(H1972,Summary!$E$5)))</x:f>
      </x:c>
      <x:c r="W1972" s="12" t="n">
        <x:f>IF(Q1972="Baseline PO cost",U1972,0)</x:f>
        <x:v>0</x:v>
      </x:c>
      <x:c r="X1972" s="12" t="n">
        <x:f>IF(Q1972="Higher PO cost",U1972,0)</x:f>
        <x:v>0</x:v>
      </x:c>
      <x:c r="Y1972" s="12" t="n">
        <x:f>IF(Q1972="Unclassified",U1972,0)</x:f>
        <x:v>0</x:v>
      </x:c>
    </x:row>
    <x:row r="1973" ht="22" customHeight="1">
      <x:c r="A1973" s="2" t="str">
        <x:v>WIRE</x:v>
      </x:c>
      <x:c r="B1973" s="2" t="str">
        <x:v>10</x:v>
      </x:c>
      <x:c r="C1973" s="2" t="str">
        <x:v>DL078SIL</x:v>
      </x:c>
      <x:c r="D1973" s="2" t="str">
        <x:v>1060966</x:v>
      </x:c>
      <x:c r="E1973" s="2" t="str">
        <x:v>0</x:v>
      </x:c>
      <x:c r="F1973" s="2" t="str">
        <x:v>26</x:v>
      </x:c>
      <x:c r="G1973" s="10"/>
      <x:c r="H1973" s="10" t="n">
        <x:v>46339</x:v>
      </x:c>
      <x:c r="I1973" s="7" t="n">
        <x:v>6000</x:v>
      </x:c>
      <x:c r="J1973" s="7" t="n">
        <x:v>6000</x:v>
      </x:c>
      <x:c r="K1973" s="7" t="n">
        <x:v>1</x:v>
      </x:c>
      <x:c r="L1973" s="8" t="n">
        <x:v>9.46</x:v>
      </x:c>
      <x:c r="M1973" s="9" t="n">
        <x:v>0</x:v>
      </x:c>
      <x:c r="N1973" s="2" t="str">
        <x:v>a</x:v>
      </x:c>
      <x:c r="O1973" s="2" t="n">
        <x:v>1</x:v>
      </x:c>
      <x:c r="P1973" s="2" t="n">
        <x:v>100</x:v>
      </x:c>
      <x:c r="Q1973" s="2" t="str">
        <x:v>Baseline PO cost</x:v>
      </x:c>
      <x:c r="R1973" s="2" t="str">
        <x:v>Incoming active PO</x:v>
      </x:c>
      <x:c r="S1973" s="12" t="n">
        <x:f>IF(AND(ISNUMBER(G1973),G1973&gt;0,G1973&lt;=Summary!$E$5,I1973&gt;0),I1973*K1973,0)</x:f>
        <x:v>0</x:v>
      </x:c>
      <x:c r="T1973" s="12" t="n">
        <x:f>MIN(S1973,MAX(0,'Inventory detail'!E307-SUM(S1970:S1972)))</x:f>
        <x:v>0</x:v>
      </x:c>
      <x:c r="U1973" s="12" t="n">
        <x:f>IF(O1973=1,J1973*K1973,0)</x:f>
        <x:v>6000</x:v>
      </x:c>
      <x:c r="V1973" s="13" t="n">
        <x:f>IF(O1973=0,"",IF(H1973="","",MAX(H1973,Summary!$E$5)))</x:f>
        <x:v>46339</x:v>
      </x:c>
      <x:c r="W1973" s="12" t="n">
        <x:f>IF(Q1973="Baseline PO cost",U1973,0)</x:f>
        <x:v>6000</x:v>
      </x:c>
      <x:c r="X1973" s="12" t="n">
        <x:f>IF(Q1973="Higher PO cost",U1973,0)</x:f>
        <x:v>0</x:v>
      </x:c>
      <x:c r="Y1973" s="12" t="n">
        <x:f>IF(Q1973="Unclassified",U1973,0)</x:f>
        <x:v>0</x:v>
      </x:c>
    </x:row>
    <x:row r="1974" ht="22" customHeight="1">
      <x:c r="A1974" s="2" t="str">
        <x:v>WIRE</x:v>
      </x:c>
      <x:c r="B1974" s="2" t="str">
        <x:v>10</x:v>
      </x:c>
      <x:c r="C1974" s="2" t="str">
        <x:v>DL078WHT</x:v>
      </x:c>
      <x:c r="D1974" s="2" t="str">
        <x:v>1060448</x:v>
      </x:c>
      <x:c r="E1974" s="2" t="str">
        <x:v>0</x:v>
      </x:c>
      <x:c r="F1974" s="2" t="str">
        <x:v>23</x:v>
      </x:c>
      <x:c r="G1974" s="10" t="n">
        <x:v>46302</x:v>
      </x:c>
      <x:c r="H1974" s="10" t="n">
        <x:v>46304</x:v>
      </x:c>
      <x:c r="I1974" s="7" t="n">
        <x:v>2000</x:v>
      </x:c>
      <x:c r="J1974" s="7" t="n">
        <x:v>2000</x:v>
      </x:c>
      <x:c r="K1974" s="7" t="n">
        <x:v>1</x:v>
      </x:c>
      <x:c r="L1974" s="8" t="n">
        <x:v>8.58</x:v>
      </x:c>
      <x:c r="M1974" s="9" t="n">
        <x:v>326.6</x:v>
      </x:c>
      <x:c r="N1974" s="2" t="str">
        <x:v>a</x:v>
      </x:c>
      <x:c r="O1974" s="2" t="n">
        <x:v>0</x:v>
      </x:c>
      <x:c r="P1974" s="2" t="n">
        <x:v>100</x:v>
      </x:c>
      <x:c r="Q1974" s="2" t="str">
        <x:v>Baseline PO cost</x:v>
      </x:c>
      <x:c r="R1974" s="2" t="str">
        <x:v>Received</x:v>
      </x:c>
      <x:c r="S1974" s="12" t="n">
        <x:f>IF(AND(ISNUMBER(G1974),G1974&gt;0,G1974&lt;=Summary!$E$5,I1974&gt;0),I1974*K1974,0)</x:f>
        <x:v>2000</x:v>
      </x:c>
      <x:c r="T1974" s="12" t="n">
        <x:f>MIN(S1974,MAX(0,'Inventory detail'!E267-0))</x:f>
        <x:v>2000</x:v>
      </x:c>
      <x:c r="U1974" s="12" t="n">
        <x:f>IF(O1974=1,J1974*K1974,0)</x:f>
        <x:v>0</x:v>
      </x:c>
      <x:c r="V1974" s="13" t="str">
        <x:f>IF(O1974=0,"",IF(H1974="","",MAX(H1974,Summary!$E$5)))</x:f>
      </x:c>
      <x:c r="W1974" s="12" t="n">
        <x:f>IF(Q1974="Baseline PO cost",U1974,0)</x:f>
        <x:v>0</x:v>
      </x:c>
      <x:c r="X1974" s="12" t="n">
        <x:f>IF(Q1974="Higher PO cost",U1974,0)</x:f>
        <x:v>0</x:v>
      </x:c>
      <x:c r="Y1974" s="12" t="n">
        <x:f>IF(Q1974="Unclassified",U1974,0)</x:f>
        <x:v>0</x:v>
      </x:c>
    </x:row>
    <x:row r="1975" ht="22" customHeight="1">
      <x:c r="A1975" s="2" t="str">
        <x:v>WIRE</x:v>
      </x:c>
      <x:c r="B1975" s="2" t="str">
        <x:v>10</x:v>
      </x:c>
      <x:c r="C1975" s="2" t="str">
        <x:v>DL078WHT</x:v>
      </x:c>
      <x:c r="D1975" s="2" t="str">
        <x:v>1059999</x:v>
      </x:c>
      <x:c r="E1975" s="2" t="str">
        <x:v>0</x:v>
      </x:c>
      <x:c r="F1975" s="2" t="str">
        <x:v>17</x:v>
      </x:c>
      <x:c r="G1975" s="10" t="n">
        <x:v>46182</x:v>
      </x:c>
      <x:c r="H1975" s="10" t="n">
        <x:v>46185</x:v>
      </x:c>
      <x:c r="I1975" s="7" t="n">
        <x:v>3000</x:v>
      </x:c>
      <x:c r="J1975" s="7" t="n">
        <x:v>3000</x:v>
      </x:c>
      <x:c r="K1975" s="7" t="n">
        <x:v>1</x:v>
      </x:c>
      <x:c r="L1975" s="8" t="n">
        <x:v>8.58</x:v>
      </x:c>
      <x:c r="M1975" s="9" t="n">
        <x:v>534.3</x:v>
      </x:c>
      <x:c r="N1975" s="2" t="str">
        <x:v>i</x:v>
      </x:c>
      <x:c r="O1975" s="2" t="n">
        <x:v>0</x:v>
      </x:c>
      <x:c r="P1975" s="2" t="n">
        <x:v>100</x:v>
      </x:c>
      <x:c r="Q1975" s="2" t="str">
        <x:v>Baseline PO cost</x:v>
      </x:c>
      <x:c r="R1975" s="2" t="str">
        <x:v>Received</x:v>
      </x:c>
      <x:c r="S1975" s="12" t="n">
        <x:f>IF(AND(ISNUMBER(G1975),G1975&gt;0,G1975&lt;=Summary!$E$5,I1975&gt;0),I1975*K1975,0)</x:f>
        <x:v>3000</x:v>
      </x:c>
      <x:c r="T1975" s="12" t="n">
        <x:f>MIN(S1975,MAX(0,'Inventory detail'!E267-SUM(S1974:S1974)))</x:f>
        <x:v>3000</x:v>
      </x:c>
      <x:c r="U1975" s="12" t="n">
        <x:f>IF(O1975=1,J1975*K1975,0)</x:f>
        <x:v>0</x:v>
      </x:c>
      <x:c r="V1975" s="13" t="str">
        <x:f>IF(O1975=0,"",IF(H1975="","",MAX(H1975,Summary!$E$5)))</x:f>
      </x:c>
      <x:c r="W1975" s="12" t="n">
        <x:f>IF(Q1975="Baseline PO cost",U1975,0)</x:f>
        <x:v>0</x:v>
      </x:c>
      <x:c r="X1975" s="12" t="n">
        <x:f>IF(Q1975="Higher PO cost",U1975,0)</x:f>
        <x:v>0</x:v>
      </x:c>
      <x:c r="Y1975" s="12" t="n">
        <x:f>IF(Q1975="Unclassified",U1975,0)</x:f>
        <x:v>0</x:v>
      </x:c>
    </x:row>
    <x:row r="1976" ht="22" customHeight="1">
      <x:c r="A1976" s="2" t="str">
        <x:v>WIRE</x:v>
      </x:c>
      <x:c r="B1976" s="2" t="str">
        <x:v>10</x:v>
      </x:c>
      <x:c r="C1976" s="2" t="str">
        <x:v>DL078WHT</x:v>
      </x:c>
      <x:c r="D1976" s="2" t="str">
        <x:v>1059499</x:v>
      </x:c>
      <x:c r="E1976" s="2" t="str">
        <x:v>0</x:v>
      </x:c>
      <x:c r="F1976" s="2" t="str">
        <x:v>28</x:v>
      </x:c>
      <x:c r="G1976" s="10" t="n">
        <x:v>46064</x:v>
      </x:c>
      <x:c r="H1976" s="10" t="n">
        <x:v>46070</x:v>
      </x:c>
      <x:c r="I1976" s="7" t="n">
        <x:v>9000</x:v>
      </x:c>
      <x:c r="J1976" s="7" t="n">
        <x:v>9000</x:v>
      </x:c>
      <x:c r="K1976" s="7" t="n">
        <x:v>1</x:v>
      </x:c>
      <x:c r="L1976" s="8" t="n">
        <x:v>8.58</x:v>
      </x:c>
      <x:c r="M1976" s="9" t="n">
        <x:v>1602.9</x:v>
      </x:c>
      <x:c r="N1976" s="2" t="str">
        <x:v>i</x:v>
      </x:c>
      <x:c r="O1976" s="2" t="n">
        <x:v>0</x:v>
      </x:c>
      <x:c r="P1976" s="2" t="n">
        <x:v>100</x:v>
      </x:c>
      <x:c r="Q1976" s="2" t="str">
        <x:v>Baseline PO cost</x:v>
      </x:c>
      <x:c r="R1976" s="2" t="str">
        <x:v>Received</x:v>
      </x:c>
      <x:c r="S1976" s="12" t="n">
        <x:f>IF(AND(ISNUMBER(G1976),G1976&gt;0,G1976&lt;=Summary!$E$5,I1976&gt;0),I1976*K1976,0)</x:f>
        <x:v>9000</x:v>
      </x:c>
      <x:c r="T1976" s="12" t="n">
        <x:f>MIN(S1976,MAX(0,'Inventory detail'!E267-SUM(S1974:S1975)))</x:f>
        <x:v>4100</x:v>
      </x:c>
      <x:c r="U1976" s="12" t="n">
        <x:f>IF(O1976=1,J1976*K1976,0)</x:f>
        <x:v>0</x:v>
      </x:c>
      <x:c r="V1976" s="13" t="str">
        <x:f>IF(O1976=0,"",IF(H1976="","",MAX(H1976,Summary!$E$5)))</x:f>
      </x:c>
      <x:c r="W1976" s="12" t="n">
        <x:f>IF(Q1976="Baseline PO cost",U1976,0)</x:f>
        <x:v>0</x:v>
      </x:c>
      <x:c r="X1976" s="12" t="n">
        <x:f>IF(Q1976="Higher PO cost",U1976,0)</x:f>
        <x:v>0</x:v>
      </x:c>
      <x:c r="Y1976" s="12" t="n">
        <x:f>IF(Q1976="Unclassified",U1976,0)</x:f>
        <x:v>0</x:v>
      </x:c>
    </x:row>
    <x:row r="1977" ht="22" customHeight="1">
      <x:c r="A1977" s="2" t="str">
        <x:v>WIRE</x:v>
      </x:c>
      <x:c r="B1977" s="2" t="str">
        <x:v>10</x:v>
      </x:c>
      <x:c r="C1977" s="2" t="str">
        <x:v>DL078WHT</x:v>
      </x:c>
      <x:c r="D1977" s="2" t="str">
        <x:v>1060966</x:v>
      </x:c>
      <x:c r="E1977" s="2" t="str">
        <x:v>0</x:v>
      </x:c>
      <x:c r="F1977" s="2" t="str">
        <x:v>27</x:v>
      </x:c>
      <x:c r="G1977" s="10"/>
      <x:c r="H1977" s="10" t="n">
        <x:v>46339</x:v>
      </x:c>
      <x:c r="I1977" s="7" t="n">
        <x:v>1000</x:v>
      </x:c>
      <x:c r="J1977" s="7" t="n">
        <x:v>1000</x:v>
      </x:c>
      <x:c r="K1977" s="7" t="n">
        <x:v>1</x:v>
      </x:c>
      <x:c r="L1977" s="8" t="n">
        <x:v>8.58</x:v>
      </x:c>
      <x:c r="M1977" s="9" t="n">
        <x:v>0</x:v>
      </x:c>
      <x:c r="N1977" s="2" t="str">
        <x:v>a</x:v>
      </x:c>
      <x:c r="O1977" s="2" t="n">
        <x:v>1</x:v>
      </x:c>
      <x:c r="P1977" s="2" t="n">
        <x:v>100</x:v>
      </x:c>
      <x:c r="Q1977" s="2" t="str">
        <x:v>Baseline PO cost</x:v>
      </x:c>
      <x:c r="R1977" s="2" t="str">
        <x:v>Incoming active PO</x:v>
      </x:c>
      <x:c r="S1977" s="12" t="n">
        <x:f>IF(AND(ISNUMBER(G1977),G1977&gt;0,G1977&lt;=Summary!$E$5,I1977&gt;0),I1977*K1977,0)</x:f>
        <x:v>0</x:v>
      </x:c>
      <x:c r="T1977" s="12" t="n">
        <x:f>MIN(S1977,MAX(0,'Inventory detail'!E267-SUM(S1974:S1976)))</x:f>
        <x:v>0</x:v>
      </x:c>
      <x:c r="U1977" s="12" t="n">
        <x:f>IF(O1977=1,J1977*K1977,0)</x:f>
        <x:v>1000</x:v>
      </x:c>
      <x:c r="V1977" s="13" t="n">
        <x:f>IF(O1977=0,"",IF(H1977="","",MAX(H1977,Summary!$E$5)))</x:f>
        <x:v>46339</x:v>
      </x:c>
      <x:c r="W1977" s="12" t="n">
        <x:f>IF(Q1977="Baseline PO cost",U1977,0)</x:f>
        <x:v>1000</x:v>
      </x:c>
      <x:c r="X1977" s="12" t="n">
        <x:f>IF(Q1977="Higher PO cost",U1977,0)</x:f>
        <x:v>0</x:v>
      </x:c>
      <x:c r="Y1977" s="12" t="n">
        <x:f>IF(Q1977="Unclassified",U1977,0)</x:f>
        <x:v>0</x:v>
      </x:c>
    </x:row>
    <x:row r="1978" ht="22" customHeight="1">
      <x:c r="A1978" s="2" t="str">
        <x:v>WIRE</x:v>
      </x:c>
      <x:c r="B1978" s="2" t="str">
        <x:v>10</x:v>
      </x:c>
      <x:c r="C1978" s="2" t="str">
        <x:v>DL112BLK</x:v>
      </x:c>
      <x:c r="D1978" s="2" t="str">
        <x:v>1060448</x:v>
      </x:c>
      <x:c r="E1978" s="2" t="str">
        <x:v>0</x:v>
      </x:c>
      <x:c r="F1978" s="2" t="str">
        <x:v>40</x:v>
      </x:c>
      <x:c r="G1978" s="10" t="n">
        <x:v>46302</x:v>
      </x:c>
      <x:c r="H1978" s="10" t="n">
        <x:v>46304</x:v>
      </x:c>
      <x:c r="I1978" s="7" t="n">
        <x:v>500</x:v>
      </x:c>
      <x:c r="J1978" s="7" t="n">
        <x:v>500</x:v>
      </x:c>
      <x:c r="K1978" s="7" t="n">
        <x:v>1</x:v>
      </x:c>
      <x:c r="L1978" s="8" t="n">
        <x:v>45</x:v>
      </x:c>
      <x:c r="M1978" s="9" t="n">
        <x:v>423</x:v>
      </x:c>
      <x:c r="N1978" s="2" t="str">
        <x:v>a</x:v>
      </x:c>
      <x:c r="O1978" s="2" t="n">
        <x:v>0</x:v>
      </x:c>
      <x:c r="P1978" s="2" t="n">
        <x:v>100</x:v>
      </x:c>
      <x:c r="Q1978" s="2" t="str">
        <x:v>Baseline PO cost</x:v>
      </x:c>
      <x:c r="R1978" s="2" t="str">
        <x:v>Received</x:v>
      </x:c>
      <x:c r="S1978" s="12" t="n">
        <x:f>IF(AND(ISNUMBER(G1978),G1978&gt;0,G1978&lt;=Summary!$E$5,I1978&gt;0),I1978*K1978,0)</x:f>
        <x:v>500</x:v>
      </x:c>
      <x:c r="T1978" s="12" t="n">
        <x:f>MIN(S1978,MAX(0,'Inventory detail'!E451-0))</x:f>
        <x:v>500</x:v>
      </x:c>
      <x:c r="U1978" s="12" t="n">
        <x:f>IF(O1978=1,J1978*K1978,0)</x:f>
        <x:v>0</x:v>
      </x:c>
      <x:c r="V1978" s="13" t="str">
        <x:f>IF(O1978=0,"",IF(H1978="","",MAX(H1978,Summary!$E$5)))</x:f>
      </x:c>
      <x:c r="W1978" s="12" t="n">
        <x:f>IF(Q1978="Baseline PO cost",U1978,0)</x:f>
        <x:v>0</x:v>
      </x:c>
      <x:c r="X1978" s="12" t="n">
        <x:f>IF(Q1978="Higher PO cost",U1978,0)</x:f>
        <x:v>0</x:v>
      </x:c>
      <x:c r="Y1978" s="12" t="n">
        <x:f>IF(Q1978="Unclassified",U1978,0)</x:f>
        <x:v>0</x:v>
      </x:c>
    </x:row>
    <x:row r="1979" ht="22" customHeight="1">
      <x:c r="A1979" s="2" t="str">
        <x:v>WIRE</x:v>
      </x:c>
      <x:c r="B1979" s="2" t="str">
        <x:v>10</x:v>
      </x:c>
      <x:c r="C1979" s="2" t="str">
        <x:v>DL112BLK</x:v>
      </x:c>
      <x:c r="D1979" s="2" t="str">
        <x:v>1059999</x:v>
      </x:c>
      <x:c r="E1979" s="2" t="str">
        <x:v>0</x:v>
      </x:c>
      <x:c r="F1979" s="2" t="str">
        <x:v>29</x:v>
      </x:c>
      <x:c r="G1979" s="10" t="n">
        <x:v>46182</x:v>
      </x:c>
      <x:c r="H1979" s="10" t="n">
        <x:v>46185</x:v>
      </x:c>
      <x:c r="I1979" s="7" t="n">
        <x:v>1000</x:v>
      </x:c>
      <x:c r="J1979" s="7" t="n">
        <x:v>1000</x:v>
      </x:c>
      <x:c r="K1979" s="7" t="n">
        <x:v>1</x:v>
      </x:c>
      <x:c r="L1979" s="8" t="n">
        <x:v>45</x:v>
      </x:c>
      <x:c r="M1979" s="9" t="n">
        <x:v>922.5</x:v>
      </x:c>
      <x:c r="N1979" s="2" t="str">
        <x:v>i</x:v>
      </x:c>
      <x:c r="O1979" s="2" t="n">
        <x:v>0</x:v>
      </x:c>
      <x:c r="P1979" s="2" t="n">
        <x:v>100</x:v>
      </x:c>
      <x:c r="Q1979" s="2" t="str">
        <x:v>Baseline PO cost</x:v>
      </x:c>
      <x:c r="R1979" s="2" t="str">
        <x:v>Received</x:v>
      </x:c>
      <x:c r="S1979" s="12" t="n">
        <x:f>IF(AND(ISNUMBER(G1979),G1979&gt;0,G1979&lt;=Summary!$E$5,I1979&gt;0),I1979*K1979,0)</x:f>
        <x:v>1000</x:v>
      </x:c>
      <x:c r="T1979" s="12" t="n">
        <x:f>MIN(S1979,MAX(0,'Inventory detail'!E451-SUM(S1978:S1978)))</x:f>
        <x:v>640</x:v>
      </x:c>
      <x:c r="U1979" s="12" t="n">
        <x:f>IF(O1979=1,J1979*K1979,0)</x:f>
        <x:v>0</x:v>
      </x:c>
      <x:c r="V1979" s="13" t="str">
        <x:f>IF(O1979=0,"",IF(H1979="","",MAX(H1979,Summary!$E$5)))</x:f>
      </x:c>
      <x:c r="W1979" s="12" t="n">
        <x:f>IF(Q1979="Baseline PO cost",U1979,0)</x:f>
        <x:v>0</x:v>
      </x:c>
      <x:c r="X1979" s="12" t="n">
        <x:f>IF(Q1979="Higher PO cost",U1979,0)</x:f>
        <x:v>0</x:v>
      </x:c>
      <x:c r="Y1979" s="12" t="n">
        <x:f>IF(Q1979="Unclassified",U1979,0)</x:f>
        <x:v>0</x:v>
      </x:c>
    </x:row>
    <x:row r="1980" ht="22" customHeight="1">
      <x:c r="A1980" s="2" t="str">
        <x:v>WIRE</x:v>
      </x:c>
      <x:c r="B1980" s="2" t="str">
        <x:v>10</x:v>
      </x:c>
      <x:c r="C1980" s="2" t="str">
        <x:v>DL112BLK</x:v>
      </x:c>
      <x:c r="D1980" s="2" t="str">
        <x:v>1059499</x:v>
      </x:c>
      <x:c r="E1980" s="2" t="str">
        <x:v>0</x:v>
      </x:c>
      <x:c r="F1980" s="2" t="str">
        <x:v>51</x:v>
      </x:c>
      <x:c r="G1980" s="10" t="n">
        <x:v>46064</x:v>
      </x:c>
      <x:c r="H1980" s="10" t="n">
        <x:v>46070</x:v>
      </x:c>
      <x:c r="I1980" s="7" t="n">
        <x:v>1000</x:v>
      </x:c>
      <x:c r="J1980" s="7" t="n">
        <x:v>1000</x:v>
      </x:c>
      <x:c r="K1980" s="7" t="n">
        <x:v>1</x:v>
      </x:c>
      <x:c r="L1980" s="8" t="n">
        <x:v>45</x:v>
      </x:c>
      <x:c r="M1980" s="9" t="n">
        <x:v>922.5</x:v>
      </x:c>
      <x:c r="N1980" s="2" t="str">
        <x:v>i</x:v>
      </x:c>
      <x:c r="O1980" s="2" t="n">
        <x:v>0</x:v>
      </x:c>
      <x:c r="P1980" s="2" t="n">
        <x:v>100</x:v>
      </x:c>
      <x:c r="Q1980" s="2" t="str">
        <x:v>Baseline PO cost</x:v>
      </x:c>
      <x:c r="R1980" s="2" t="str">
        <x:v>Received</x:v>
      </x:c>
      <x:c r="S1980" s="12" t="n">
        <x:f>IF(AND(ISNUMBER(G1980),G1980&gt;0,G1980&lt;=Summary!$E$5,I1980&gt;0),I1980*K1980,0)</x:f>
        <x:v>1000</x:v>
      </x:c>
      <x:c r="T1980" s="12" t="n">
        <x:f>MIN(S1980,MAX(0,'Inventory detail'!E451-SUM(S1978:S1979)))</x:f>
        <x:v>0</x:v>
      </x:c>
      <x:c r="U1980" s="12" t="n">
        <x:f>IF(O1980=1,J1980*K1980,0)</x:f>
        <x:v>0</x:v>
      </x:c>
      <x:c r="V1980" s="13" t="str">
        <x:f>IF(O1980=0,"",IF(H1980="","",MAX(H1980,Summary!$E$5)))</x:f>
      </x:c>
      <x:c r="W1980" s="12" t="n">
        <x:f>IF(Q1980="Baseline PO cost",U1980,0)</x:f>
        <x:v>0</x:v>
      </x:c>
      <x:c r="X1980" s="12" t="n">
        <x:f>IF(Q1980="Higher PO cost",U1980,0)</x:f>
        <x:v>0</x:v>
      </x:c>
      <x:c r="Y1980" s="12" t="n">
        <x:f>IF(Q1980="Unclassified",U1980,0)</x:f>
        <x:v>0</x:v>
      </x:c>
    </x:row>
    <x:row r="1981" ht="22" customHeight="1">
      <x:c r="A1981" s="2" t="str">
        <x:v>WIRE</x:v>
      </x:c>
      <x:c r="B1981" s="2" t="str">
        <x:v>10</x:v>
      </x:c>
      <x:c r="C1981" s="2" t="str">
        <x:v>DL112BLK</x:v>
      </x:c>
      <x:c r="D1981" s="2" t="str">
        <x:v>1060966</x:v>
      </x:c>
      <x:c r="E1981" s="2" t="str">
        <x:v>0</x:v>
      </x:c>
      <x:c r="F1981" s="2" t="str">
        <x:v>50</x:v>
      </x:c>
      <x:c r="G1981" s="10"/>
      <x:c r="H1981" s="10" t="n">
        <x:v>46339</x:v>
      </x:c>
      <x:c r="I1981" s="7" t="n">
        <x:v>2000</x:v>
      </x:c>
      <x:c r="J1981" s="7" t="n">
        <x:v>2000</x:v>
      </x:c>
      <x:c r="K1981" s="7" t="n">
        <x:v>1</x:v>
      </x:c>
      <x:c r="L1981" s="8" t="n">
        <x:v>45</x:v>
      </x:c>
      <x:c r="M1981" s="9" t="n">
        <x:v>0</x:v>
      </x:c>
      <x:c r="N1981" s="2" t="str">
        <x:v>a</x:v>
      </x:c>
      <x:c r="O1981" s="2" t="n">
        <x:v>1</x:v>
      </x:c>
      <x:c r="P1981" s="2" t="n">
        <x:v>100</x:v>
      </x:c>
      <x:c r="Q1981" s="2" t="str">
        <x:v>Baseline PO cost</x:v>
      </x:c>
      <x:c r="R1981" s="2" t="str">
        <x:v>Incoming active PO</x:v>
      </x:c>
      <x:c r="S1981" s="12" t="n">
        <x:f>IF(AND(ISNUMBER(G1981),G1981&gt;0,G1981&lt;=Summary!$E$5,I1981&gt;0),I1981*K1981,0)</x:f>
        <x:v>0</x:v>
      </x:c>
      <x:c r="T1981" s="12" t="n">
        <x:f>MIN(S1981,MAX(0,'Inventory detail'!E451-SUM(S1978:S1980)))</x:f>
        <x:v>0</x:v>
      </x:c>
      <x:c r="U1981" s="12" t="n">
        <x:f>IF(O1981=1,J1981*K1981,0)</x:f>
        <x:v>2000</x:v>
      </x:c>
      <x:c r="V1981" s="13" t="n">
        <x:f>IF(O1981=0,"",IF(H1981="","",MAX(H1981,Summary!$E$5)))</x:f>
        <x:v>46339</x:v>
      </x:c>
      <x:c r="W1981" s="12" t="n">
        <x:f>IF(Q1981="Baseline PO cost",U1981,0)</x:f>
        <x:v>2000</x:v>
      </x:c>
      <x:c r="X1981" s="12" t="n">
        <x:f>IF(Q1981="Higher PO cost",U1981,0)</x:f>
        <x:v>0</x:v>
      </x:c>
      <x:c r="Y1981" s="12" t="n">
        <x:f>IF(Q1981="Unclassified",U1981,0)</x:f>
        <x:v>0</x:v>
      </x:c>
    </x:row>
    <x:row r="1982" ht="22" customHeight="1">
      <x:c r="A1982" s="2" t="str">
        <x:v>WIRE</x:v>
      </x:c>
      <x:c r="B1982" s="2" t="str">
        <x:v>10</x:v>
      </x:c>
      <x:c r="C1982" s="2" t="str">
        <x:v>DL114BLK</x:v>
      </x:c>
      <x:c r="D1982" s="2" t="str">
        <x:v>1061279</x:v>
      </x:c>
      <x:c r="E1982" s="2" t="str">
        <x:v>0</x:v>
      </x:c>
      <x:c r="F1982" s="2" t="str">
        <x:v>1</x:v>
      </x:c>
      <x:c r="G1982" s="10" t="n">
        <x:v>46265</x:v>
      </x:c>
      <x:c r="H1982" s="10" t="n">
        <x:v>46276</x:v>
      </x:c>
      <x:c r="I1982" s="7" t="n">
        <x:v>1000</x:v>
      </x:c>
      <x:c r="J1982" s="7" t="n">
        <x:v>1000</x:v>
      </x:c>
      <x:c r="K1982" s="7" t="n">
        <x:v>1</x:v>
      </x:c>
      <x:c r="L1982" s="8" t="n">
        <x:v>55.07</x:v>
      </x:c>
      <x:c r="M1982" s="9" t="n">
        <x:v>550.7</x:v>
      </x:c>
      <x:c r="N1982" s="2" t="str">
        <x:v>i</x:v>
      </x:c>
      <x:c r="O1982" s="2" t="n">
        <x:v>0</x:v>
      </x:c>
      <x:c r="P1982" s="2" t="n">
        <x:v>100</x:v>
      </x:c>
      <x:c r="Q1982" s="2" t="str">
        <x:v>Unclassified</x:v>
      </x:c>
      <x:c r="R1982" s="2" t="str">
        <x:v>Received</x:v>
      </x:c>
      <x:c r="S1982" s="12" t="n">
        <x:f>IF(AND(ISNUMBER(G1982),G1982&gt;0,G1982&lt;=Summary!$E$5,I1982&gt;0),I1982*K1982,0)</x:f>
        <x:v>1000</x:v>
      </x:c>
      <x:c r="T1982" s="12" t="n">
        <x:f>MIN(S1982,MAX(0,'Inventory detail'!E274-0))</x:f>
        <x:v>1000</x:v>
      </x:c>
      <x:c r="U1982" s="12" t="n">
        <x:f>IF(O1982=1,J1982*K1982,0)</x:f>
        <x:v>0</x:v>
      </x:c>
      <x:c r="V1982" s="13" t="str">
        <x:f>IF(O1982=0,"",IF(H1982="","",MAX(H1982,Summary!$E$5)))</x:f>
      </x:c>
      <x:c r="W1982" s="12" t="n">
        <x:f>IF(Q1982="Baseline PO cost",U1982,0)</x:f>
        <x:v>0</x:v>
      </x:c>
      <x:c r="X1982" s="12" t="n">
        <x:f>IF(Q1982="Higher PO cost",U1982,0)</x:f>
        <x:v>0</x:v>
      </x:c>
      <x:c r="Y1982" s="12" t="n">
        <x:f>IF(Q1982="Unclassified",U1982,0)</x:f>
        <x:v>0</x:v>
      </x:c>
    </x:row>
    <x:row r="1983" ht="22" customHeight="1">
      <x:c r="A1983" s="2" t="str">
        <x:v>WIRE</x:v>
      </x:c>
      <x:c r="B1983" s="2" t="str">
        <x:v>10</x:v>
      </x:c>
      <x:c r="C1983" s="2" t="str">
        <x:v>DL114BLK</x:v>
      </x:c>
      <x:c r="D1983" s="2" t="str">
        <x:v>1060962</x:v>
      </x:c>
      <x:c r="E1983" s="2" t="str">
        <x:v>0</x:v>
      </x:c>
      <x:c r="F1983" s="2" t="str">
        <x:v>1</x:v>
      </x:c>
      <x:c r="G1983" s="10" t="n">
        <x:v>46213</x:v>
      </x:c>
      <x:c r="H1983" s="10" t="n">
        <x:v>46227</x:v>
      </x:c>
      <x:c r="I1983" s="7" t="n">
        <x:v>1000</x:v>
      </x:c>
      <x:c r="J1983" s="7" t="n">
        <x:v>1000</x:v>
      </x:c>
      <x:c r="K1983" s="7" t="n">
        <x:v>1</x:v>
      </x:c>
      <x:c r="L1983" s="8" t="n">
        <x:v>55.07</x:v>
      </x:c>
      <x:c r="M1983" s="9" t="n">
        <x:v>550.7</x:v>
      </x:c>
      <x:c r="N1983" s="2" t="str">
        <x:v>i</x:v>
      </x:c>
      <x:c r="O1983" s="2" t="n">
        <x:v>0</x:v>
      </x:c>
      <x:c r="P1983" s="2" t="n">
        <x:v>100</x:v>
      </x:c>
      <x:c r="Q1983" s="2" t="str">
        <x:v>Unclassified</x:v>
      </x:c>
      <x:c r="R1983" s="2" t="str">
        <x:v>Received</x:v>
      </x:c>
      <x:c r="S1983" s="12" t="n">
        <x:f>IF(AND(ISNUMBER(G1983),G1983&gt;0,G1983&lt;=Summary!$E$5,I1983&gt;0),I1983*K1983,0)</x:f>
        <x:v>1000</x:v>
      </x:c>
      <x:c r="T1983" s="12" t="n">
        <x:f>MIN(S1983,MAX(0,'Inventory detail'!E274-SUM(S1982:S1982)))</x:f>
        <x:v>350</x:v>
      </x:c>
      <x:c r="U1983" s="12" t="n">
        <x:f>IF(O1983=1,J1983*K1983,0)</x:f>
        <x:v>0</x:v>
      </x:c>
      <x:c r="V1983" s="13" t="str">
        <x:f>IF(O1983=0,"",IF(H1983="","",MAX(H1983,Summary!$E$5)))</x:f>
      </x:c>
      <x:c r="W1983" s="12" t="n">
        <x:f>IF(Q1983="Baseline PO cost",U1983,0)</x:f>
        <x:v>0</x:v>
      </x:c>
      <x:c r="X1983" s="12" t="n">
        <x:f>IF(Q1983="Higher PO cost",U1983,0)</x:f>
        <x:v>0</x:v>
      </x:c>
      <x:c r="Y1983" s="12" t="n">
        <x:f>IF(Q1983="Unclassified",U1983,0)</x:f>
        <x:v>0</x:v>
      </x:c>
    </x:row>
    <x:row r="1984" ht="22" customHeight="1">
      <x:c r="A1984" s="2" t="str">
        <x:v>WIRE</x:v>
      </x:c>
      <x:c r="B1984" s="2" t="str">
        <x:v>10</x:v>
      </x:c>
      <x:c r="C1984" s="2" t="str">
        <x:v>DL114BLK</x:v>
      </x:c>
      <x:c r="D1984" s="2" t="str">
        <x:v>1060297</x:v>
      </x:c>
      <x:c r="E1984" s="2" t="str">
        <x:v>0</x:v>
      </x:c>
      <x:c r="F1984" s="2" t="str">
        <x:v>1</x:v>
      </x:c>
      <x:c r="G1984" s="10" t="n">
        <x:v>46105</x:v>
      </x:c>
      <x:c r="H1984" s="10" t="n">
        <x:v>46115</x:v>
      </x:c>
      <x:c r="I1984" s="7" t="n">
        <x:v>1000</x:v>
      </x:c>
      <x:c r="J1984" s="7" t="n">
        <x:v>1000</x:v>
      </x:c>
      <x:c r="K1984" s="7" t="n">
        <x:v>1</x:v>
      </x:c>
      <x:c r="L1984" s="8" t="n">
        <x:v>55.07</x:v>
      </x:c>
      <x:c r="M1984" s="9" t="n">
        <x:v>550.7</x:v>
      </x:c>
      <x:c r="N1984" s="2" t="str">
        <x:v>i</x:v>
      </x:c>
      <x:c r="O1984" s="2" t="n">
        <x:v>0</x:v>
      </x:c>
      <x:c r="P1984" s="2" t="n">
        <x:v>100</x:v>
      </x:c>
      <x:c r="Q1984" s="2" t="str">
        <x:v>Unclassified</x:v>
      </x:c>
      <x:c r="R1984" s="2" t="str">
        <x:v>Received</x:v>
      </x:c>
      <x:c r="S1984" s="12" t="n">
        <x:f>IF(AND(ISNUMBER(G1984),G1984&gt;0,G1984&lt;=Summary!$E$5,I1984&gt;0),I1984*K1984,0)</x:f>
        <x:v>1000</x:v>
      </x:c>
      <x:c r="T1984" s="12" t="n">
        <x:f>MIN(S1984,MAX(0,'Inventory detail'!E274-SUM(S1982:S1983)))</x:f>
        <x:v>0</x:v>
      </x:c>
      <x:c r="U1984" s="12" t="n">
        <x:f>IF(O1984=1,J1984*K1984,0)</x:f>
        <x:v>0</x:v>
      </x:c>
      <x:c r="V1984" s="13" t="str">
        <x:f>IF(O1984=0,"",IF(H1984="","",MAX(H1984,Summary!$E$5)))</x:f>
      </x:c>
      <x:c r="W1984" s="12" t="n">
        <x:f>IF(Q1984="Baseline PO cost",U1984,0)</x:f>
        <x:v>0</x:v>
      </x:c>
      <x:c r="X1984" s="12" t="n">
        <x:f>IF(Q1984="Higher PO cost",U1984,0)</x:f>
        <x:v>0</x:v>
      </x:c>
      <x:c r="Y1984" s="12" t="n">
        <x:f>IF(Q1984="Unclassified",U1984,0)</x:f>
        <x:v>0</x:v>
      </x:c>
    </x:row>
    <x:row r="1985" ht="22" customHeight="1">
      <x:c r="A1985" s="2" t="str">
        <x:v>WIRE</x:v>
      </x:c>
      <x:c r="B1985" s="2" t="str">
        <x:v>10</x:v>
      </x:c>
      <x:c r="C1985" s="2" t="str">
        <x:v>DL114BLK</x:v>
      </x:c>
      <x:c r="D1985" s="2" t="str">
        <x:v>1060161</x:v>
      </x:c>
      <x:c r="E1985" s="2" t="str">
        <x:v>0</x:v>
      </x:c>
      <x:c r="F1985" s="2" t="str">
        <x:v>1</x:v>
      </x:c>
      <x:c r="G1985" s="10" t="n">
        <x:v>46078</x:v>
      </x:c>
      <x:c r="H1985" s="10" t="n">
        <x:v>46087</x:v>
      </x:c>
      <x:c r="I1985" s="7" t="n">
        <x:v>1000</x:v>
      </x:c>
      <x:c r="J1985" s="7" t="n">
        <x:v>1000</x:v>
      </x:c>
      <x:c r="K1985" s="7" t="n">
        <x:v>1</x:v>
      </x:c>
      <x:c r="L1985" s="8" t="n">
        <x:v>55.07</x:v>
      </x:c>
      <x:c r="M1985" s="9" t="n">
        <x:v>550.7</x:v>
      </x:c>
      <x:c r="N1985" s="2" t="str">
        <x:v>i</x:v>
      </x:c>
      <x:c r="O1985" s="2" t="n">
        <x:v>0</x:v>
      </x:c>
      <x:c r="P1985" s="2" t="n">
        <x:v>100</x:v>
      </x:c>
      <x:c r="Q1985" s="2" t="str">
        <x:v>Unclassified</x:v>
      </x:c>
      <x:c r="R1985" s="2" t="str">
        <x:v>Received</x:v>
      </x:c>
      <x:c r="S1985" s="12" t="n">
        <x:f>IF(AND(ISNUMBER(G1985),G1985&gt;0,G1985&lt;=Summary!$E$5,I1985&gt;0),I1985*K1985,0)</x:f>
        <x:v>1000</x:v>
      </x:c>
      <x:c r="T1985" s="12" t="n">
        <x:f>MIN(S1985,MAX(0,'Inventory detail'!E274-SUM(S1982:S1984)))</x:f>
        <x:v>0</x:v>
      </x:c>
      <x:c r="U1985" s="12" t="n">
        <x:f>IF(O1985=1,J1985*K1985,0)</x:f>
        <x:v>0</x:v>
      </x:c>
      <x:c r="V1985" s="13" t="str">
        <x:f>IF(O1985=0,"",IF(H1985="","",MAX(H1985,Summary!$E$5)))</x:f>
      </x:c>
      <x:c r="W1985" s="12" t="n">
        <x:f>IF(Q1985="Baseline PO cost",U1985,0)</x:f>
        <x:v>0</x:v>
      </x:c>
      <x:c r="X1985" s="12" t="n">
        <x:f>IF(Q1985="Higher PO cost",U1985,0)</x:f>
        <x:v>0</x:v>
      </x:c>
      <x:c r="Y1985" s="12" t="n">
        <x:f>IF(Q1985="Unclassified",U1985,0)</x:f>
        <x:v>0</x:v>
      </x:c>
    </x:row>
    <x:row r="1986" ht="22" customHeight="1">
      <x:c r="A1986" s="2" t="str">
        <x:v>WIRE</x:v>
      </x:c>
      <x:c r="B1986" s="2" t="str">
        <x:v>10</x:v>
      </x:c>
      <x:c r="C1986" s="2" t="str">
        <x:v>DL114BLK</x:v>
      </x:c>
      <x:c r="D1986" s="2" t="str">
        <x:v>1060039</x:v>
      </x:c>
      <x:c r="E1986" s="2" t="str">
        <x:v>0</x:v>
      </x:c>
      <x:c r="F1986" s="2" t="str">
        <x:v>2</x:v>
      </x:c>
      <x:c r="G1986" s="10" t="n">
        <x:v>46059</x:v>
      </x:c>
      <x:c r="H1986" s="10" t="n">
        <x:v>46066</x:v>
      </x:c>
      <x:c r="I1986" s="7" t="n">
        <x:v>1000</x:v>
      </x:c>
      <x:c r="J1986" s="7" t="n">
        <x:v>1000</x:v>
      </x:c>
      <x:c r="K1986" s="7" t="n">
        <x:v>1</x:v>
      </x:c>
      <x:c r="L1986" s="8" t="n">
        <x:v>55.07</x:v>
      </x:c>
      <x:c r="M1986" s="9" t="n">
        <x:v>550.7</x:v>
      </x:c>
      <x:c r="N1986" s="2" t="str">
        <x:v>i</x:v>
      </x:c>
      <x:c r="O1986" s="2" t="n">
        <x:v>0</x:v>
      </x:c>
      <x:c r="P1986" s="2" t="n">
        <x:v>100</x:v>
      </x:c>
      <x:c r="Q1986" s="2" t="str">
        <x:v>Unclassified</x:v>
      </x:c>
      <x:c r="R1986" s="2" t="str">
        <x:v>Received</x:v>
      </x:c>
      <x:c r="S1986" s="12" t="n">
        <x:f>IF(AND(ISNUMBER(G1986),G1986&gt;0,G1986&lt;=Summary!$E$5,I1986&gt;0),I1986*K1986,0)</x:f>
        <x:v>1000</x:v>
      </x:c>
      <x:c r="T1986" s="12" t="n">
        <x:f>MIN(S1986,MAX(0,'Inventory detail'!E274-SUM(S1982:S1985)))</x:f>
        <x:v>0</x:v>
      </x:c>
      <x:c r="U1986" s="12" t="n">
        <x:f>IF(O1986=1,J1986*K1986,0)</x:f>
        <x:v>0</x:v>
      </x:c>
      <x:c r="V1986" s="13" t="str">
        <x:f>IF(O1986=0,"",IF(H1986="","",MAX(H1986,Summary!$E$5)))</x:f>
      </x:c>
      <x:c r="W1986" s="12" t="n">
        <x:f>IF(Q1986="Baseline PO cost",U1986,0)</x:f>
        <x:v>0</x:v>
      </x:c>
      <x:c r="X1986" s="12" t="n">
        <x:f>IF(Q1986="Higher PO cost",U1986,0)</x:f>
        <x:v>0</x:v>
      </x:c>
      <x:c r="Y1986" s="12" t="n">
        <x:f>IF(Q1986="Unclassified",U1986,0)</x:f>
        <x:v>0</x:v>
      </x:c>
    </x:row>
    <x:row r="1987" ht="22" customHeight="1">
      <x:c r="A1987" s="2" t="str">
        <x:v>WIRE</x:v>
      </x:c>
      <x:c r="B1987" s="2" t="str">
        <x:v>10</x:v>
      </x:c>
      <x:c r="C1987" s="2" t="str">
        <x:v>DL114BLK</x:v>
      </x:c>
      <x:c r="D1987" s="2" t="str">
        <x:v>1059927</x:v>
      </x:c>
      <x:c r="E1987" s="2" t="str">
        <x:v>0</x:v>
      </x:c>
      <x:c r="F1987" s="2" t="str">
        <x:v>1</x:v>
      </x:c>
      <x:c r="G1987" s="10" t="n">
        <x:v>46041</x:v>
      </x:c>
      <x:c r="H1987" s="10" t="n">
        <x:v>46044</x:v>
      </x:c>
      <x:c r="I1987" s="7" t="n">
        <x:v>3000</x:v>
      </x:c>
      <x:c r="J1987" s="7" t="n">
        <x:v>3000</x:v>
      </x:c>
      <x:c r="K1987" s="7" t="n">
        <x:v>1</x:v>
      </x:c>
      <x:c r="L1987" s="8" t="n">
        <x:v>55.07</x:v>
      </x:c>
      <x:c r="M1987" s="9" t="n">
        <x:v>1652.1</x:v>
      </x:c>
      <x:c r="N1987" s="2" t="str">
        <x:v>i</x:v>
      </x:c>
      <x:c r="O1987" s="2" t="n">
        <x:v>0</x:v>
      </x:c>
      <x:c r="P1987" s="2" t="n">
        <x:v>100</x:v>
      </x:c>
      <x:c r="Q1987" s="2" t="str">
        <x:v>Unclassified</x:v>
      </x:c>
      <x:c r="R1987" s="2" t="str">
        <x:v>Received</x:v>
      </x:c>
      <x:c r="S1987" s="12" t="n">
        <x:f>IF(AND(ISNUMBER(G1987),G1987&gt;0,G1987&lt;=Summary!$E$5,I1987&gt;0),I1987*K1987,0)</x:f>
        <x:v>3000</x:v>
      </x:c>
      <x:c r="T1987" s="12" t="n">
        <x:f>MIN(S1987,MAX(0,'Inventory detail'!E274-SUM(S1982:S1986)))</x:f>
        <x:v>0</x:v>
      </x:c>
      <x:c r="U1987" s="12" t="n">
        <x:f>IF(O1987=1,J1987*K1987,0)</x:f>
        <x:v>0</x:v>
      </x:c>
      <x:c r="V1987" s="13" t="str">
        <x:f>IF(O1987=0,"",IF(H1987="","",MAX(H1987,Summary!$E$5)))</x:f>
      </x:c>
      <x:c r="W1987" s="12" t="n">
        <x:f>IF(Q1987="Baseline PO cost",U1987,0)</x:f>
        <x:v>0</x:v>
      </x:c>
      <x:c r="X1987" s="12" t="n">
        <x:f>IF(Q1987="Higher PO cost",U1987,0)</x:f>
        <x:v>0</x:v>
      </x:c>
      <x:c r="Y1987" s="12" t="n">
        <x:f>IF(Q1987="Unclassified",U1987,0)</x:f>
        <x:v>0</x:v>
      </x:c>
    </x:row>
    <x:row r="1988" ht="22" customHeight="1">
      <x:c r="A1988" s="2" t="str">
        <x:v>WIRE</x:v>
      </x:c>
      <x:c r="B1988" s="2" t="str">
        <x:v>10</x:v>
      </x:c>
      <x:c r="C1988" s="2" t="str">
        <x:v>DL114BLK</x:v>
      </x:c>
      <x:c r="D1988" s="2" t="str">
        <x:v>1061525</x:v>
      </x:c>
      <x:c r="E1988" s="2" t="str">
        <x:v>0</x:v>
      </x:c>
      <x:c r="F1988" s="2" t="str">
        <x:v>1</x:v>
      </x:c>
      <x:c r="G1988" s="10"/>
      <x:c r="H1988" s="10" t="n">
        <x:v>46318</x:v>
      </x:c>
      <x:c r="I1988" s="7" t="n">
        <x:v>2000</x:v>
      </x:c>
      <x:c r="J1988" s="7" t="n">
        <x:v>2000</x:v>
      </x:c>
      <x:c r="K1988" s="7" t="n">
        <x:v>1</x:v>
      </x:c>
      <x:c r="L1988" s="8" t="n">
        <x:v>55.07</x:v>
      </x:c>
      <x:c r="M1988" s="9" t="n">
        <x:v>0</x:v>
      </x:c>
      <x:c r="N1988" s="2" t="str">
        <x:v>a</x:v>
      </x:c>
      <x:c r="O1988" s="2" t="n">
        <x:v>1</x:v>
      </x:c>
      <x:c r="P1988" s="2" t="n">
        <x:v>100</x:v>
      </x:c>
      <x:c r="Q1988" s="2" t="str">
        <x:v>Unclassified</x:v>
      </x:c>
      <x:c r="R1988" s="2" t="str">
        <x:v>Incoming active PO</x:v>
      </x:c>
      <x:c r="S1988" s="12" t="n">
        <x:f>IF(AND(ISNUMBER(G1988),G1988&gt;0,G1988&lt;=Summary!$E$5,I1988&gt;0),I1988*K1988,0)</x:f>
        <x:v>0</x:v>
      </x:c>
      <x:c r="T1988" s="12" t="n">
        <x:f>MIN(S1988,MAX(0,'Inventory detail'!E274-SUM(S1982:S1987)))</x:f>
        <x:v>0</x:v>
      </x:c>
      <x:c r="U1988" s="12" t="n">
        <x:f>IF(O1988=1,J1988*K1988,0)</x:f>
        <x:v>2000</x:v>
      </x:c>
      <x:c r="V1988" s="13" t="n">
        <x:f>IF(O1988=0,"",IF(H1988="","",MAX(H1988,Summary!$E$5)))</x:f>
        <x:v>46318</x:v>
      </x:c>
      <x:c r="W1988" s="12" t="n">
        <x:f>IF(Q1988="Baseline PO cost",U1988,0)</x:f>
        <x:v>0</x:v>
      </x:c>
      <x:c r="X1988" s="12" t="n">
        <x:f>IF(Q1988="Higher PO cost",U1988,0)</x:f>
        <x:v>0</x:v>
      </x:c>
      <x:c r="Y1988" s="12" t="n">
        <x:f>IF(Q1988="Unclassified",U1988,0)</x:f>
        <x:v>2000</x:v>
      </x:c>
    </x:row>
    <x:row r="1989" ht="22" customHeight="1">
      <x:c r="A1989" s="2" t="str">
        <x:v>WIRE</x:v>
      </x:c>
      <x:c r="B1989" s="2" t="str">
        <x:v>10</x:v>
      </x:c>
      <x:c r="C1989" s="2" t="str">
        <x:v>DL516BLK</x:v>
      </x:c>
      <x:c r="D1989" s="2" t="str">
        <x:v>1060448</x:v>
      </x:c>
      <x:c r="E1989" s="2" t="str">
        <x:v>0</x:v>
      </x:c>
      <x:c r="F1989" s="2" t="str">
        <x:v>8</x:v>
      </x:c>
      <x:c r="G1989" s="10" t="n">
        <x:v>46302</x:v>
      </x:c>
      <x:c r="H1989" s="10" t="n">
        <x:v>46304</x:v>
      </x:c>
      <x:c r="I1989" s="7" t="n">
        <x:v>210000</x:v>
      </x:c>
      <x:c r="J1989" s="7" t="n">
        <x:v>210000</x:v>
      </x:c>
      <x:c r="K1989" s="7" t="n">
        <x:v>1</x:v>
      </x:c>
      <x:c r="L1989" s="8" t="n">
        <x:v>2.5</x:v>
      </x:c>
      <x:c r="M1989" s="9" t="n">
        <x:v>9975</x:v>
      </x:c>
      <x:c r="N1989" s="2" t="str">
        <x:v>a</x:v>
      </x:c>
      <x:c r="O1989" s="2" t="n">
        <x:v>0</x:v>
      </x:c>
      <x:c r="P1989" s="2" t="n">
        <x:v>100</x:v>
      </x:c>
      <x:c r="Q1989" s="2" t="str">
        <x:v>Baseline PO cost</x:v>
      </x:c>
      <x:c r="R1989" s="2" t="str">
        <x:v>Received</x:v>
      </x:c>
      <x:c r="S1989" s="12" t="n">
        <x:f>IF(AND(ISNUMBER(G1989),G1989&gt;0,G1989&lt;=Summary!$E$5,I1989&gt;0),I1989*K1989,0)</x:f>
        <x:v>210000</x:v>
      </x:c>
      <x:c r="T1989" s="12" t="n">
        <x:f>MIN(S1989,MAX(0,'Inventory detail'!E14-0))</x:f>
        <x:v>210000</x:v>
      </x:c>
      <x:c r="U1989" s="12" t="n">
        <x:f>IF(O1989=1,J1989*K1989,0)</x:f>
        <x:v>0</x:v>
      </x:c>
      <x:c r="V1989" s="13" t="str">
        <x:f>IF(O1989=0,"",IF(H1989="","",MAX(H1989,Summary!$E$5)))</x:f>
      </x:c>
      <x:c r="W1989" s="12" t="n">
        <x:f>IF(Q1989="Baseline PO cost",U1989,0)</x:f>
        <x:v>0</x:v>
      </x:c>
      <x:c r="X1989" s="12" t="n">
        <x:f>IF(Q1989="Higher PO cost",U1989,0)</x:f>
        <x:v>0</x:v>
      </x:c>
      <x:c r="Y1989" s="12" t="n">
        <x:f>IF(Q1989="Unclassified",U1989,0)</x:f>
        <x:v>0</x:v>
      </x:c>
    </x:row>
    <x:row r="1990" ht="22" customHeight="1">
      <x:c r="A1990" s="2" t="str">
        <x:v>WIRE</x:v>
      </x:c>
      <x:c r="B1990" s="2" t="str">
        <x:v>10</x:v>
      </x:c>
      <x:c r="C1990" s="2" t="str">
        <x:v>DL516BLK</x:v>
      </x:c>
      <x:c r="D1990" s="2" t="str">
        <x:v>1059999</x:v>
      </x:c>
      <x:c r="E1990" s="2" t="str">
        <x:v>0</x:v>
      </x:c>
      <x:c r="F1990" s="2" t="str">
        <x:v>7</x:v>
      </x:c>
      <x:c r="G1990" s="10" t="n">
        <x:v>46182</x:v>
      </x:c>
      <x:c r="H1990" s="10" t="n">
        <x:v>46185</x:v>
      </x:c>
      <x:c r="I1990" s="7" t="n">
        <x:v>203000</x:v>
      </x:c>
      <x:c r="J1990" s="7" t="n">
        <x:v>203000</x:v>
      </x:c>
      <x:c r="K1990" s="7" t="n">
        <x:v>1</x:v>
      </x:c>
      <x:c r="L1990" s="8" t="n">
        <x:v>2.5</x:v>
      </x:c>
      <x:c r="M1990" s="9" t="n">
        <x:v>10515.4</x:v>
      </x:c>
      <x:c r="N1990" s="2" t="str">
        <x:v>i</x:v>
      </x:c>
      <x:c r="O1990" s="2" t="n">
        <x:v>0</x:v>
      </x:c>
      <x:c r="P1990" s="2" t="n">
        <x:v>100</x:v>
      </x:c>
      <x:c r="Q1990" s="2" t="str">
        <x:v>Baseline PO cost</x:v>
      </x:c>
      <x:c r="R1990" s="2" t="str">
        <x:v>Received</x:v>
      </x:c>
      <x:c r="S1990" s="12" t="n">
        <x:f>IF(AND(ISNUMBER(G1990),G1990&gt;0,G1990&lt;=Summary!$E$5,I1990&gt;0),I1990*K1990,0)</x:f>
        <x:v>203000</x:v>
      </x:c>
      <x:c r="T1990" s="12" t="n">
        <x:f>MIN(S1990,MAX(0,'Inventory detail'!E14-SUM(S1989:S1989)))</x:f>
        <x:v>47400</x:v>
      </x:c>
      <x:c r="U1990" s="12" t="n">
        <x:f>IF(O1990=1,J1990*K1990,0)</x:f>
        <x:v>0</x:v>
      </x:c>
      <x:c r="V1990" s="13" t="str">
        <x:f>IF(O1990=0,"",IF(H1990="","",MAX(H1990,Summary!$E$5)))</x:f>
      </x:c>
      <x:c r="W1990" s="12" t="n">
        <x:f>IF(Q1990="Baseline PO cost",U1990,0)</x:f>
        <x:v>0</x:v>
      </x:c>
      <x:c r="X1990" s="12" t="n">
        <x:f>IF(Q1990="Higher PO cost",U1990,0)</x:f>
        <x:v>0</x:v>
      </x:c>
      <x:c r="Y1990" s="12" t="n">
        <x:f>IF(Q1990="Unclassified",U1990,0)</x:f>
        <x:v>0</x:v>
      </x:c>
    </x:row>
    <x:row r="1991" ht="22" customHeight="1">
      <x:c r="A1991" s="2" t="str">
        <x:v>WIRE</x:v>
      </x:c>
      <x:c r="B1991" s="2" t="str">
        <x:v>10</x:v>
      </x:c>
      <x:c r="C1991" s="2" t="str">
        <x:v>DL516BLK</x:v>
      </x:c>
      <x:c r="D1991" s="2" t="str">
        <x:v>1059499</x:v>
      </x:c>
      <x:c r="E1991" s="2" t="str">
        <x:v>0</x:v>
      </x:c>
      <x:c r="F1991" s="2" t="str">
        <x:v>11</x:v>
      </x:c>
      <x:c r="G1991" s="10" t="n">
        <x:v>46064</x:v>
      </x:c>
      <x:c r="H1991" s="10" t="n">
        <x:v>46070</x:v>
      </x:c>
      <x:c r="I1991" s="7" t="n">
        <x:v>82000</x:v>
      </x:c>
      <x:c r="J1991" s="7" t="n">
        <x:v>82000</x:v>
      </x:c>
      <x:c r="K1991" s="7" t="n">
        <x:v>1</x:v>
      </x:c>
      <x:c r="L1991" s="8" t="n">
        <x:v>2.5</x:v>
      </x:c>
      <x:c r="M1991" s="9" t="n">
        <x:v>4247.6</x:v>
      </x:c>
      <x:c r="N1991" s="2" t="str">
        <x:v>i</x:v>
      </x:c>
      <x:c r="O1991" s="2" t="n">
        <x:v>0</x:v>
      </x:c>
      <x:c r="P1991" s="2" t="n">
        <x:v>100</x:v>
      </x:c>
      <x:c r="Q1991" s="2" t="str">
        <x:v>Baseline PO cost</x:v>
      </x:c>
      <x:c r="R1991" s="2" t="str">
        <x:v>Received</x:v>
      </x:c>
      <x:c r="S1991" s="12" t="n">
        <x:f>IF(AND(ISNUMBER(G1991),G1991&gt;0,G1991&lt;=Summary!$E$5,I1991&gt;0),I1991*K1991,0)</x:f>
        <x:v>82000</x:v>
      </x:c>
      <x:c r="T1991" s="12" t="n">
        <x:f>MIN(S1991,MAX(0,'Inventory detail'!E14-SUM(S1989:S1990)))</x:f>
        <x:v>0</x:v>
      </x:c>
      <x:c r="U1991" s="12" t="n">
        <x:f>IF(O1991=1,J1991*K1991,0)</x:f>
        <x:v>0</x:v>
      </x:c>
      <x:c r="V1991" s="13" t="str">
        <x:f>IF(O1991=0,"",IF(H1991="","",MAX(H1991,Summary!$E$5)))</x:f>
      </x:c>
      <x:c r="W1991" s="12" t="n">
        <x:f>IF(Q1991="Baseline PO cost",U1991,0)</x:f>
        <x:v>0</x:v>
      </x:c>
      <x:c r="X1991" s="12" t="n">
        <x:f>IF(Q1991="Higher PO cost",U1991,0)</x:f>
        <x:v>0</x:v>
      </x:c>
      <x:c r="Y1991" s="12" t="n">
        <x:f>IF(Q1991="Unclassified",U1991,0)</x:f>
        <x:v>0</x:v>
      </x:c>
    </x:row>
    <x:row r="1992" ht="22" customHeight="1">
      <x:c r="A1992" s="2" t="str">
        <x:v>WIRE</x:v>
      </x:c>
      <x:c r="B1992" s="2" t="str">
        <x:v>10</x:v>
      </x:c>
      <x:c r="C1992" s="2" t="str">
        <x:v>DL516BLK</x:v>
      </x:c>
      <x:c r="D1992" s="2" t="str">
        <x:v>1060966</x:v>
      </x:c>
      <x:c r="E1992" s="2" t="str">
        <x:v>0</x:v>
      </x:c>
      <x:c r="F1992" s="2" t="str">
        <x:v>11</x:v>
      </x:c>
      <x:c r="G1992" s="10"/>
      <x:c r="H1992" s="10" t="n">
        <x:v>46339</x:v>
      </x:c>
      <x:c r="I1992" s="7" t="n">
        <x:v>100000</x:v>
      </x:c>
      <x:c r="J1992" s="7" t="n">
        <x:v>100000</x:v>
      </x:c>
      <x:c r="K1992" s="7" t="n">
        <x:v>1</x:v>
      </x:c>
      <x:c r="L1992" s="8" t="n">
        <x:v>2.5</x:v>
      </x:c>
      <x:c r="M1992" s="9" t="n">
        <x:v>0</x:v>
      </x:c>
      <x:c r="N1992" s="2" t="str">
        <x:v>a</x:v>
      </x:c>
      <x:c r="O1992" s="2" t="n">
        <x:v>1</x:v>
      </x:c>
      <x:c r="P1992" s="2" t="n">
        <x:v>100</x:v>
      </x:c>
      <x:c r="Q1992" s="2" t="str">
        <x:v>Baseline PO cost</x:v>
      </x:c>
      <x:c r="R1992" s="2" t="str">
        <x:v>Incoming active PO</x:v>
      </x:c>
      <x:c r="S1992" s="12" t="n">
        <x:f>IF(AND(ISNUMBER(G1992),G1992&gt;0,G1992&lt;=Summary!$E$5,I1992&gt;0),I1992*K1992,0)</x:f>
        <x:v>0</x:v>
      </x:c>
      <x:c r="T1992" s="12" t="n">
        <x:f>MIN(S1992,MAX(0,'Inventory detail'!E14-SUM(S1989:S1991)))</x:f>
        <x:v>0</x:v>
      </x:c>
      <x:c r="U1992" s="12" t="n">
        <x:f>IF(O1992=1,J1992*K1992,0)</x:f>
        <x:v>100000</x:v>
      </x:c>
      <x:c r="V1992" s="13" t="n">
        <x:f>IF(O1992=0,"",IF(H1992="","",MAX(H1992,Summary!$E$5)))</x:f>
        <x:v>46339</x:v>
      </x:c>
      <x:c r="W1992" s="12" t="n">
        <x:f>IF(Q1992="Baseline PO cost",U1992,0)</x:f>
        <x:v>100000</x:v>
      </x:c>
      <x:c r="X1992" s="12" t="n">
        <x:f>IF(Q1992="Higher PO cost",U1992,0)</x:f>
        <x:v>0</x:v>
      </x:c>
      <x:c r="Y1992" s="12" t="n">
        <x:f>IF(Q1992="Unclassified",U1992,0)</x:f>
        <x:v>0</x:v>
      </x:c>
    </x:row>
    <x:row r="1993" ht="22" customHeight="1">
      <x:c r="A1993" s="2" t="str">
        <x:v>WIRE</x:v>
      </x:c>
      <x:c r="B1993" s="2" t="str">
        <x:v>10</x:v>
      </x:c>
      <x:c r="C1993" s="2" t="str">
        <x:v>DL516GOLD</x:v>
      </x:c>
      <x:c r="D1993" s="2" t="str">
        <x:v>1060448</x:v>
      </x:c>
      <x:c r="E1993" s="2" t="str">
        <x:v>0</x:v>
      </x:c>
      <x:c r="F1993" s="2" t="str">
        <x:v>11</x:v>
      </x:c>
      <x:c r="G1993" s="10" t="n">
        <x:v>46302</x:v>
      </x:c>
      <x:c r="H1993" s="10" t="n">
        <x:v>46304</x:v>
      </x:c>
      <x:c r="I1993" s="7" t="n">
        <x:v>2000</x:v>
      </x:c>
      <x:c r="J1993" s="7" t="n">
        <x:v>2000</x:v>
      </x:c>
      <x:c r="K1993" s="7" t="n">
        <x:v>1</x:v>
      </x:c>
      <x:c r="L1993" s="8" t="n">
        <x:v>2.7</x:v>
      </x:c>
      <x:c r="M1993" s="9" t="n">
        <x:v>95</x:v>
      </x:c>
      <x:c r="N1993" s="2" t="str">
        <x:v>a</x:v>
      </x:c>
      <x:c r="O1993" s="2" t="n">
        <x:v>0</x:v>
      </x:c>
      <x:c r="P1993" s="2" t="n">
        <x:v>100</x:v>
      </x:c>
      <x:c r="Q1993" s="2" t="str">
        <x:v>Baseline PO cost</x:v>
      </x:c>
      <x:c r="R1993" s="2" t="str">
        <x:v>Received</x:v>
      </x:c>
      <x:c r="S1993" s="12" t="n">
        <x:f>IF(AND(ISNUMBER(G1993),G1993&gt;0,G1993&lt;=Summary!$E$5,I1993&gt;0),I1993*K1993,0)</x:f>
        <x:v>2000</x:v>
      </x:c>
      <x:c r="T1993" s="12" t="n">
        <x:f>MIN(S1993,MAX(0,'Inventory detail'!E188-0))</x:f>
        <x:v>2000</x:v>
      </x:c>
      <x:c r="U1993" s="12" t="n">
        <x:f>IF(O1993=1,J1993*K1993,0)</x:f>
        <x:v>0</x:v>
      </x:c>
      <x:c r="V1993" s="13" t="str">
        <x:f>IF(O1993=0,"",IF(H1993="","",MAX(H1993,Summary!$E$5)))</x:f>
      </x:c>
      <x:c r="W1993" s="12" t="n">
        <x:f>IF(Q1993="Baseline PO cost",U1993,0)</x:f>
        <x:v>0</x:v>
      </x:c>
      <x:c r="X1993" s="12" t="n">
        <x:f>IF(Q1993="Higher PO cost",U1993,0)</x:f>
        <x:v>0</x:v>
      </x:c>
      <x:c r="Y1993" s="12" t="n">
        <x:f>IF(Q1993="Unclassified",U1993,0)</x:f>
        <x:v>0</x:v>
      </x:c>
    </x:row>
    <x:row r="1994" ht="22" customHeight="1">
      <x:c r="A1994" s="2" t="str">
        <x:v>WIRE</x:v>
      </x:c>
      <x:c r="B1994" s="2" t="str">
        <x:v>10</x:v>
      </x:c>
      <x:c r="C1994" s="2" t="str">
        <x:v>DL516GOLD</x:v>
      </x:c>
      <x:c r="D1994" s="2" t="str">
        <x:v>1059499</x:v>
      </x:c>
      <x:c r="E1994" s="2" t="str">
        <x:v>0</x:v>
      </x:c>
      <x:c r="F1994" s="2" t="str">
        <x:v>14</x:v>
      </x:c>
      <x:c r="G1994" s="10" t="n">
        <x:v>46064</x:v>
      </x:c>
      <x:c r="H1994" s="10" t="n">
        <x:v>46070</x:v>
      </x:c>
      <x:c r="I1994" s="7" t="n">
        <x:v>8000</x:v>
      </x:c>
      <x:c r="J1994" s="7" t="n">
        <x:v>8000</x:v>
      </x:c>
      <x:c r="K1994" s="7" t="n">
        <x:v>1</x:v>
      </x:c>
      <x:c r="L1994" s="8" t="n">
        <x:v>2.7</x:v>
      </x:c>
      <x:c r="M1994" s="9" t="n">
        <x:v>414.4</x:v>
      </x:c>
      <x:c r="N1994" s="2" t="str">
        <x:v>i</x:v>
      </x:c>
      <x:c r="O1994" s="2" t="n">
        <x:v>0</x:v>
      </x:c>
      <x:c r="P1994" s="2" t="n">
        <x:v>100</x:v>
      </x:c>
      <x:c r="Q1994" s="2" t="str">
        <x:v>Baseline PO cost</x:v>
      </x:c>
      <x:c r="R1994" s="2" t="str">
        <x:v>Received</x:v>
      </x:c>
      <x:c r="S1994" s="12" t="n">
        <x:f>IF(AND(ISNUMBER(G1994),G1994&gt;0,G1994&lt;=Summary!$E$5,I1994&gt;0),I1994*K1994,0)</x:f>
        <x:v>8000</x:v>
      </x:c>
      <x:c r="T1994" s="12" t="n">
        <x:f>MIN(S1994,MAX(0,'Inventory detail'!E188-SUM(S1993:S1993)))</x:f>
        <x:v>1800</x:v>
      </x:c>
      <x:c r="U1994" s="12" t="n">
        <x:f>IF(O1994=1,J1994*K1994,0)</x:f>
        <x:v>0</x:v>
      </x:c>
      <x:c r="V1994" s="13" t="str">
        <x:f>IF(O1994=0,"",IF(H1994="","",MAX(H1994,Summary!$E$5)))</x:f>
      </x:c>
      <x:c r="W1994" s="12" t="n">
        <x:f>IF(Q1994="Baseline PO cost",U1994,0)</x:f>
        <x:v>0</x:v>
      </x:c>
      <x:c r="X1994" s="12" t="n">
        <x:f>IF(Q1994="Higher PO cost",U1994,0)</x:f>
        <x:v>0</x:v>
      </x:c>
      <x:c r="Y1994" s="12" t="n">
        <x:f>IF(Q1994="Unclassified",U1994,0)</x:f>
        <x:v>0</x:v>
      </x:c>
    </x:row>
    <x:row r="1995" ht="22" customHeight="1">
      <x:c r="A1995" s="2" t="str">
        <x:v>WIRE</x:v>
      </x:c>
      <x:c r="B1995" s="2" t="str">
        <x:v>10</x:v>
      </x:c>
      <x:c r="C1995" s="2" t="str">
        <x:v>DL516GOLD</x:v>
      </x:c>
      <x:c r="D1995" s="2" t="str">
        <x:v>1060966</x:v>
      </x:c>
      <x:c r="E1995" s="2" t="str">
        <x:v>0</x:v>
      </x:c>
      <x:c r="F1995" s="2" t="str">
        <x:v>14</x:v>
      </x:c>
      <x:c r="G1995" s="10"/>
      <x:c r="H1995" s="10" t="n">
        <x:v>46339</x:v>
      </x:c>
      <x:c r="I1995" s="7" t="n">
        <x:v>14000</x:v>
      </x:c>
      <x:c r="J1995" s="7" t="n">
        <x:v>14000</x:v>
      </x:c>
      <x:c r="K1995" s="7" t="n">
        <x:v>1</x:v>
      </x:c>
      <x:c r="L1995" s="8" t="n">
        <x:v>2.7</x:v>
      </x:c>
      <x:c r="M1995" s="9" t="n">
        <x:v>0</x:v>
      </x:c>
      <x:c r="N1995" s="2" t="str">
        <x:v>a</x:v>
      </x:c>
      <x:c r="O1995" s="2" t="n">
        <x:v>1</x:v>
      </x:c>
      <x:c r="P1995" s="2" t="n">
        <x:v>100</x:v>
      </x:c>
      <x:c r="Q1995" s="2" t="str">
        <x:v>Baseline PO cost</x:v>
      </x:c>
      <x:c r="R1995" s="2" t="str">
        <x:v>Incoming active PO</x:v>
      </x:c>
      <x:c r="S1995" s="12" t="n">
        <x:f>IF(AND(ISNUMBER(G1995),G1995&gt;0,G1995&lt;=Summary!$E$5,I1995&gt;0),I1995*K1995,0)</x:f>
        <x:v>0</x:v>
      </x:c>
      <x:c r="T1995" s="12" t="n">
        <x:f>MIN(S1995,MAX(0,'Inventory detail'!E188-SUM(S1993:S1994)))</x:f>
        <x:v>0</x:v>
      </x:c>
      <x:c r="U1995" s="12" t="n">
        <x:f>IF(O1995=1,J1995*K1995,0)</x:f>
        <x:v>14000</x:v>
      </x:c>
      <x:c r="V1995" s="13" t="n">
        <x:f>IF(O1995=0,"",IF(H1995="","",MAX(H1995,Summary!$E$5)))</x:f>
        <x:v>46339</x:v>
      </x:c>
      <x:c r="W1995" s="12" t="n">
        <x:f>IF(Q1995="Baseline PO cost",U1995,0)</x:f>
        <x:v>14000</x:v>
      </x:c>
      <x:c r="X1995" s="12" t="n">
        <x:f>IF(Q1995="Higher PO cost",U1995,0)</x:f>
        <x:v>0</x:v>
      </x:c>
      <x:c r="Y1995" s="12" t="n">
        <x:f>IF(Q1995="Unclassified",U1995,0)</x:f>
        <x:v>0</x:v>
      </x:c>
    </x:row>
    <x:row r="1996" ht="22" customHeight="1">
      <x:c r="A1996" s="2" t="str">
        <x:v>WIRE</x:v>
      </x:c>
      <x:c r="B1996" s="2" t="str">
        <x:v>10</x:v>
      </x:c>
      <x:c r="C1996" s="2" t="str">
        <x:v>DL516GRAY</x:v>
      </x:c>
      <x:c r="D1996" s="2" t="str">
        <x:v>1060448</x:v>
      </x:c>
      <x:c r="E1996" s="2" t="str">
        <x:v>0</x:v>
      </x:c>
      <x:c r="F1996" s="2" t="str">
        <x:v>12</x:v>
      </x:c>
      <x:c r="G1996" s="10" t="n">
        <x:v>46302</x:v>
      </x:c>
      <x:c r="H1996" s="10" t="n">
        <x:v>46304</x:v>
      </x:c>
      <x:c r="I1996" s="7" t="n">
        <x:v>3000</x:v>
      </x:c>
      <x:c r="J1996" s="7" t="n">
        <x:v>3000</x:v>
      </x:c>
      <x:c r="K1996" s="7" t="n">
        <x:v>1</x:v>
      </x:c>
      <x:c r="L1996" s="8" t="n">
        <x:v>2.7</x:v>
      </x:c>
      <x:c r="M1996" s="9" t="n">
        <x:v>142.5</x:v>
      </x:c>
      <x:c r="N1996" s="2" t="str">
        <x:v>a</x:v>
      </x:c>
      <x:c r="O1996" s="2" t="n">
        <x:v>0</x:v>
      </x:c>
      <x:c r="P1996" s="2" t="n">
        <x:v>100</x:v>
      </x:c>
      <x:c r="Q1996" s="2" t="str">
        <x:v>Baseline PO cost</x:v>
      </x:c>
      <x:c r="R1996" s="2" t="str">
        <x:v>Received</x:v>
      </x:c>
      <x:c r="S1996" s="12" t="n">
        <x:f>IF(AND(ISNUMBER(G1996),G1996&gt;0,G1996&lt;=Summary!$E$5,I1996&gt;0),I1996*K1996,0)</x:f>
        <x:v>3000</x:v>
      </x:c>
      <x:c r="T1996" s="12" t="n">
        <x:f>MIN(S1996,MAX(0,'Inventory detail'!E377-0))</x:f>
        <x:v>3000</x:v>
      </x:c>
      <x:c r="U1996" s="12" t="n">
        <x:f>IF(O1996=1,J1996*K1996,0)</x:f>
        <x:v>0</x:v>
      </x:c>
      <x:c r="V1996" s="13" t="str">
        <x:f>IF(O1996=0,"",IF(H1996="","",MAX(H1996,Summary!$E$5)))</x:f>
      </x:c>
      <x:c r="W1996" s="12" t="n">
        <x:f>IF(Q1996="Baseline PO cost",U1996,0)</x:f>
        <x:v>0</x:v>
      </x:c>
      <x:c r="X1996" s="12" t="n">
        <x:f>IF(Q1996="Higher PO cost",U1996,0)</x:f>
        <x:v>0</x:v>
      </x:c>
      <x:c r="Y1996" s="12" t="n">
        <x:f>IF(Q1996="Unclassified",U1996,0)</x:f>
        <x:v>0</x:v>
      </x:c>
    </x:row>
    <x:row r="1997" ht="22" customHeight="1">
      <x:c r="A1997" s="2" t="str">
        <x:v>WIRE</x:v>
      </x:c>
      <x:c r="B1997" s="2" t="str">
        <x:v>10</x:v>
      </x:c>
      <x:c r="C1997" s="2" t="str">
        <x:v>DL516GRAY</x:v>
      </x:c>
      <x:c r="D1997" s="2" t="str">
        <x:v>1059499</x:v>
      </x:c>
      <x:c r="E1997" s="2" t="str">
        <x:v>0</x:v>
      </x:c>
      <x:c r="F1997" s="2" t="str">
        <x:v>15</x:v>
      </x:c>
      <x:c r="G1997" s="10" t="n">
        <x:v>46064</x:v>
      </x:c>
      <x:c r="H1997" s="10" t="n">
        <x:v>46070</x:v>
      </x:c>
      <x:c r="I1997" s="7" t="n">
        <x:v>8000</x:v>
      </x:c>
      <x:c r="J1997" s="7" t="n">
        <x:v>8000</x:v>
      </x:c>
      <x:c r="K1997" s="7" t="n">
        <x:v>1</x:v>
      </x:c>
      <x:c r="L1997" s="8" t="n">
        <x:v>2.7</x:v>
      </x:c>
      <x:c r="M1997" s="9" t="n">
        <x:v>414.4</x:v>
      </x:c>
      <x:c r="N1997" s="2" t="str">
        <x:v>i</x:v>
      </x:c>
      <x:c r="O1997" s="2" t="n">
        <x:v>0</x:v>
      </x:c>
      <x:c r="P1997" s="2" t="n">
        <x:v>100</x:v>
      </x:c>
      <x:c r="Q1997" s="2" t="str">
        <x:v>Baseline PO cost</x:v>
      </x:c>
      <x:c r="R1997" s="2" t="str">
        <x:v>Received</x:v>
      </x:c>
      <x:c r="S1997" s="12" t="n">
        <x:f>IF(AND(ISNUMBER(G1997),G1997&gt;0,G1997&lt;=Summary!$E$5,I1997&gt;0),I1997*K1997,0)</x:f>
        <x:v>8000</x:v>
      </x:c>
      <x:c r="T1997" s="12" t="n">
        <x:f>MIN(S1997,MAX(0,'Inventory detail'!E377-SUM(S1996:S1996)))</x:f>
        <x:v>3600</x:v>
      </x:c>
      <x:c r="U1997" s="12" t="n">
        <x:f>IF(O1997=1,J1997*K1997,0)</x:f>
        <x:v>0</x:v>
      </x:c>
      <x:c r="V1997" s="13" t="str">
        <x:f>IF(O1997=0,"",IF(H1997="","",MAX(H1997,Summary!$E$5)))</x:f>
      </x:c>
      <x:c r="W1997" s="12" t="n">
        <x:f>IF(Q1997="Baseline PO cost",U1997,0)</x:f>
        <x:v>0</x:v>
      </x:c>
      <x:c r="X1997" s="12" t="n">
        <x:f>IF(Q1997="Higher PO cost",U1997,0)</x:f>
        <x:v>0</x:v>
      </x:c>
      <x:c r="Y1997" s="12" t="n">
        <x:f>IF(Q1997="Unclassified",U1997,0)</x:f>
        <x:v>0</x:v>
      </x:c>
    </x:row>
    <x:row r="1998" ht="22" customHeight="1">
      <x:c r="A1998" s="2" t="str">
        <x:v>WIRE</x:v>
      </x:c>
      <x:c r="B1998" s="2" t="str">
        <x:v>10</x:v>
      </x:c>
      <x:c r="C1998" s="2" t="str">
        <x:v>DL516GRAY</x:v>
      </x:c>
      <x:c r="D1998" s="2" t="str">
        <x:v>1060966</x:v>
      </x:c>
      <x:c r="E1998" s="2" t="str">
        <x:v>0</x:v>
      </x:c>
      <x:c r="F1998" s="2" t="str">
        <x:v>15</x:v>
      </x:c>
      <x:c r="G1998" s="10"/>
      <x:c r="H1998" s="10" t="n">
        <x:v>46339</x:v>
      </x:c>
      <x:c r="I1998" s="7" t="n">
        <x:v>1000</x:v>
      </x:c>
      <x:c r="J1998" s="7" t="n">
        <x:v>1000</x:v>
      </x:c>
      <x:c r="K1998" s="7" t="n">
        <x:v>1</x:v>
      </x:c>
      <x:c r="L1998" s="8" t="n">
        <x:v>2.7</x:v>
      </x:c>
      <x:c r="M1998" s="9" t="n">
        <x:v>0</x:v>
      </x:c>
      <x:c r="N1998" s="2" t="str">
        <x:v>a</x:v>
      </x:c>
      <x:c r="O1998" s="2" t="n">
        <x:v>1</x:v>
      </x:c>
      <x:c r="P1998" s="2" t="n">
        <x:v>100</x:v>
      </x:c>
      <x:c r="Q1998" s="2" t="str">
        <x:v>Baseline PO cost</x:v>
      </x:c>
      <x:c r="R1998" s="2" t="str">
        <x:v>Incoming active PO</x:v>
      </x:c>
      <x:c r="S1998" s="12" t="n">
        <x:f>IF(AND(ISNUMBER(G1998),G1998&gt;0,G1998&lt;=Summary!$E$5,I1998&gt;0),I1998*K1998,0)</x:f>
        <x:v>0</x:v>
      </x:c>
      <x:c r="T1998" s="12" t="n">
        <x:f>MIN(S1998,MAX(0,'Inventory detail'!E377-SUM(S1996:S1997)))</x:f>
        <x:v>0</x:v>
      </x:c>
      <x:c r="U1998" s="12" t="n">
        <x:f>IF(O1998=1,J1998*K1998,0)</x:f>
        <x:v>1000</x:v>
      </x:c>
      <x:c r="V1998" s="13" t="n">
        <x:f>IF(O1998=0,"",IF(H1998="","",MAX(H1998,Summary!$E$5)))</x:f>
        <x:v>46339</x:v>
      </x:c>
      <x:c r="W1998" s="12" t="n">
        <x:f>IF(Q1998="Baseline PO cost",U1998,0)</x:f>
        <x:v>1000</x:v>
      </x:c>
      <x:c r="X1998" s="12" t="n">
        <x:f>IF(Q1998="Higher PO cost",U1998,0)</x:f>
        <x:v>0</x:v>
      </x:c>
      <x:c r="Y1998" s="12" t="n">
        <x:f>IF(Q1998="Unclassified",U1998,0)</x:f>
        <x:v>0</x:v>
      </x:c>
    </x:row>
    <x:row r="1999" ht="22" customHeight="1">
      <x:c r="A1999" s="2" t="str">
        <x:v>WIRE</x:v>
      </x:c>
      <x:c r="B1999" s="2" t="str">
        <x:v>10</x:v>
      </x:c>
      <x:c r="C1999" s="2" t="str">
        <x:v>DL516SIL</x:v>
      </x:c>
      <x:c r="D1999" s="2" t="str">
        <x:v>1060448</x:v>
      </x:c>
      <x:c r="E1999" s="2" t="str">
        <x:v>0</x:v>
      </x:c>
      <x:c r="F1999" s="2" t="str">
        <x:v>9</x:v>
      </x:c>
      <x:c r="G1999" s="10" t="n">
        <x:v>46302</x:v>
      </x:c>
      <x:c r="H1999" s="10" t="n">
        <x:v>46304</x:v>
      </x:c>
      <x:c r="I1999" s="7" t="n">
        <x:v>4000</x:v>
      </x:c>
      <x:c r="J1999" s="7" t="n">
        <x:v>4000</x:v>
      </x:c>
      <x:c r="K1999" s="7" t="n">
        <x:v>1</x:v>
      </x:c>
      <x:c r="L1999" s="8" t="n">
        <x:v>2.7</x:v>
      </x:c>
      <x:c r="M1999" s="9" t="n">
        <x:v>190</x:v>
      </x:c>
      <x:c r="N1999" s="2" t="str">
        <x:v>a</x:v>
      </x:c>
      <x:c r="O1999" s="2" t="n">
        <x:v>0</x:v>
      </x:c>
      <x:c r="P1999" s="2" t="n">
        <x:v>100</x:v>
      </x:c>
      <x:c r="Q1999" s="2" t="str">
        <x:v>Baseline PO cost</x:v>
      </x:c>
      <x:c r="R1999" s="2" t="str">
        <x:v>Received</x:v>
      </x:c>
      <x:c r="S1999" s="12" t="n">
        <x:f>IF(AND(ISNUMBER(G1999),G1999&gt;0,G1999&lt;=Summary!$E$5,I1999&gt;0),I1999*K1999,0)</x:f>
        <x:v>4000</x:v>
      </x:c>
      <x:c r="T1999" s="12" t="n">
        <x:f>MIN(S1999,MAX(0,'Inventory detail'!E85-0))</x:f>
        <x:v>4000</x:v>
      </x:c>
      <x:c r="U1999" s="12" t="n">
        <x:f>IF(O1999=1,J1999*K1999,0)</x:f>
        <x:v>0</x:v>
      </x:c>
      <x:c r="V1999" s="13" t="str">
        <x:f>IF(O1999=0,"",IF(H1999="","",MAX(H1999,Summary!$E$5)))</x:f>
      </x:c>
      <x:c r="W1999" s="12" t="n">
        <x:f>IF(Q1999="Baseline PO cost",U1999,0)</x:f>
        <x:v>0</x:v>
      </x:c>
      <x:c r="X1999" s="12" t="n">
        <x:f>IF(Q1999="Higher PO cost",U1999,0)</x:f>
        <x:v>0</x:v>
      </x:c>
      <x:c r="Y1999" s="12" t="n">
        <x:f>IF(Q1999="Unclassified",U1999,0)</x:f>
        <x:v>0</x:v>
      </x:c>
    </x:row>
    <x:row r="2000" ht="22" customHeight="1">
      <x:c r="A2000" s="2" t="str">
        <x:v>WIRE</x:v>
      </x:c>
      <x:c r="B2000" s="2" t="str">
        <x:v>10</x:v>
      </x:c>
      <x:c r="C2000" s="2" t="str">
        <x:v>DL516SIL</x:v>
      </x:c>
      <x:c r="D2000" s="2" t="str">
        <x:v>1059999</x:v>
      </x:c>
      <x:c r="E2000" s="2" t="str">
        <x:v>0</x:v>
      </x:c>
      <x:c r="F2000" s="2" t="str">
        <x:v>8</x:v>
      </x:c>
      <x:c r="G2000" s="10" t="n">
        <x:v>46182</x:v>
      </x:c>
      <x:c r="H2000" s="10" t="n">
        <x:v>46185</x:v>
      </x:c>
      <x:c r="I2000" s="7" t="n">
        <x:v>63000</x:v>
      </x:c>
      <x:c r="J2000" s="7" t="n">
        <x:v>63000</x:v>
      </x:c>
      <x:c r="K2000" s="7" t="n">
        <x:v>1</x:v>
      </x:c>
      <x:c r="L2000" s="8" t="n">
        <x:v>2.7</x:v>
      </x:c>
      <x:c r="M2000" s="9" t="n">
        <x:v>3263.4</x:v>
      </x:c>
      <x:c r="N2000" s="2" t="str">
        <x:v>i</x:v>
      </x:c>
      <x:c r="O2000" s="2" t="n">
        <x:v>0</x:v>
      </x:c>
      <x:c r="P2000" s="2" t="n">
        <x:v>100</x:v>
      </x:c>
      <x:c r="Q2000" s="2" t="str">
        <x:v>Baseline PO cost</x:v>
      </x:c>
      <x:c r="R2000" s="2" t="str">
        <x:v>Received</x:v>
      </x:c>
      <x:c r="S2000" s="12" t="n">
        <x:f>IF(AND(ISNUMBER(G2000),G2000&gt;0,G2000&lt;=Summary!$E$5,I2000&gt;0),I2000*K2000,0)</x:f>
        <x:v>63000</x:v>
      </x:c>
      <x:c r="T2000" s="12" t="n">
        <x:f>MIN(S2000,MAX(0,'Inventory detail'!E85-SUM(S1999:S1999)))</x:f>
        <x:v>63000</x:v>
      </x:c>
      <x:c r="U2000" s="12" t="n">
        <x:f>IF(O2000=1,J2000*K2000,0)</x:f>
        <x:v>0</x:v>
      </x:c>
      <x:c r="V2000" s="13" t="str">
        <x:f>IF(O2000=0,"",IF(H2000="","",MAX(H2000,Summary!$E$5)))</x:f>
      </x:c>
      <x:c r="W2000" s="12" t="n">
        <x:f>IF(Q2000="Baseline PO cost",U2000,0)</x:f>
        <x:v>0</x:v>
      </x:c>
      <x:c r="X2000" s="12" t="n">
        <x:f>IF(Q2000="Higher PO cost",U2000,0)</x:f>
        <x:v>0</x:v>
      </x:c>
      <x:c r="Y2000" s="12" t="n">
        <x:f>IF(Q2000="Unclassified",U2000,0)</x:f>
        <x:v>0</x:v>
      </x:c>
    </x:row>
    <x:row r="2001" ht="22" customHeight="1">
      <x:c r="A2001" s="2" t="str">
        <x:v>WIRE</x:v>
      </x:c>
      <x:c r="B2001" s="2" t="str">
        <x:v>10</x:v>
      </x:c>
      <x:c r="C2001" s="2" t="str">
        <x:v>DL516SIL</x:v>
      </x:c>
      <x:c r="D2001" s="2" t="str">
        <x:v>1059499</x:v>
      </x:c>
      <x:c r="E2001" s="2" t="str">
        <x:v>0</x:v>
      </x:c>
      <x:c r="F2001" s="2" t="str">
        <x:v>12</x:v>
      </x:c>
      <x:c r="G2001" s="10" t="n">
        <x:v>46064</x:v>
      </x:c>
      <x:c r="H2001" s="10" t="n">
        <x:v>46070</x:v>
      </x:c>
      <x:c r="I2001" s="7" t="n">
        <x:v>108000</x:v>
      </x:c>
      <x:c r="J2001" s="7" t="n">
        <x:v>108000</x:v>
      </x:c>
      <x:c r="K2001" s="7" t="n">
        <x:v>1</x:v>
      </x:c>
      <x:c r="L2001" s="8" t="n">
        <x:v>2.7</x:v>
      </x:c>
      <x:c r="M2001" s="9" t="n">
        <x:v>5594.4</x:v>
      </x:c>
      <x:c r="N2001" s="2" t="str">
        <x:v>i</x:v>
      </x:c>
      <x:c r="O2001" s="2" t="n">
        <x:v>0</x:v>
      </x:c>
      <x:c r="P2001" s="2" t="n">
        <x:v>100</x:v>
      </x:c>
      <x:c r="Q2001" s="2" t="str">
        <x:v>Baseline PO cost</x:v>
      </x:c>
      <x:c r="R2001" s="2" t="str">
        <x:v>Received</x:v>
      </x:c>
      <x:c r="S2001" s="12" t="n">
        <x:f>IF(AND(ISNUMBER(G2001),G2001&gt;0,G2001&lt;=Summary!$E$5,I2001&gt;0),I2001*K2001,0)</x:f>
        <x:v>108000</x:v>
      </x:c>
      <x:c r="T2001" s="12" t="n">
        <x:f>MIN(S2001,MAX(0,'Inventory detail'!E85-SUM(S1999:S2000)))</x:f>
        <x:v>18300</x:v>
      </x:c>
      <x:c r="U2001" s="12" t="n">
        <x:f>IF(O2001=1,J2001*K2001,0)</x:f>
        <x:v>0</x:v>
      </x:c>
      <x:c r="V2001" s="13" t="str">
        <x:f>IF(O2001=0,"",IF(H2001="","",MAX(H2001,Summary!$E$5)))</x:f>
      </x:c>
      <x:c r="W2001" s="12" t="n">
        <x:f>IF(Q2001="Baseline PO cost",U2001,0)</x:f>
        <x:v>0</x:v>
      </x:c>
      <x:c r="X2001" s="12" t="n">
        <x:f>IF(Q2001="Higher PO cost",U2001,0)</x:f>
        <x:v>0</x:v>
      </x:c>
      <x:c r="Y2001" s="12" t="n">
        <x:f>IF(Q2001="Unclassified",U2001,0)</x:f>
        <x:v>0</x:v>
      </x:c>
    </x:row>
    <x:row r="2002" ht="22" customHeight="1">
      <x:c r="A2002" s="2" t="str">
        <x:v>WIRE</x:v>
      </x:c>
      <x:c r="B2002" s="2" t="str">
        <x:v>10</x:v>
      </x:c>
      <x:c r="C2002" s="2" t="str">
        <x:v>DL516SIL</x:v>
      </x:c>
      <x:c r="D2002" s="2" t="str">
        <x:v>1060966</x:v>
      </x:c>
      <x:c r="E2002" s="2" t="str">
        <x:v>0</x:v>
      </x:c>
      <x:c r="F2002" s="2" t="str">
        <x:v>12</x:v>
      </x:c>
      <x:c r="G2002" s="10"/>
      <x:c r="H2002" s="10" t="n">
        <x:v>46339</x:v>
      </x:c>
      <x:c r="I2002" s="7" t="n">
        <x:v>11000</x:v>
      </x:c>
      <x:c r="J2002" s="7" t="n">
        <x:v>11000</x:v>
      </x:c>
      <x:c r="K2002" s="7" t="n">
        <x:v>1</x:v>
      </x:c>
      <x:c r="L2002" s="8" t="n">
        <x:v>2.7</x:v>
      </x:c>
      <x:c r="M2002" s="9" t="n">
        <x:v>0</x:v>
      </x:c>
      <x:c r="N2002" s="2" t="str">
        <x:v>a</x:v>
      </x:c>
      <x:c r="O2002" s="2" t="n">
        <x:v>1</x:v>
      </x:c>
      <x:c r="P2002" s="2" t="n">
        <x:v>100</x:v>
      </x:c>
      <x:c r="Q2002" s="2" t="str">
        <x:v>Baseline PO cost</x:v>
      </x:c>
      <x:c r="R2002" s="2" t="str">
        <x:v>Incoming active PO</x:v>
      </x:c>
      <x:c r="S2002" s="12" t="n">
        <x:f>IF(AND(ISNUMBER(G2002),G2002&gt;0,G2002&lt;=Summary!$E$5,I2002&gt;0),I2002*K2002,0)</x:f>
        <x:v>0</x:v>
      </x:c>
      <x:c r="T2002" s="12" t="n">
        <x:f>MIN(S2002,MAX(0,'Inventory detail'!E85-SUM(S1999:S2001)))</x:f>
        <x:v>0</x:v>
      </x:c>
      <x:c r="U2002" s="12" t="n">
        <x:f>IF(O2002=1,J2002*K2002,0)</x:f>
        <x:v>11000</x:v>
      </x:c>
      <x:c r="V2002" s="13" t="n">
        <x:f>IF(O2002=0,"",IF(H2002="","",MAX(H2002,Summary!$E$5)))</x:f>
        <x:v>46339</x:v>
      </x:c>
      <x:c r="W2002" s="12" t="n">
        <x:f>IF(Q2002="Baseline PO cost",U2002,0)</x:f>
        <x:v>11000</x:v>
      </x:c>
      <x:c r="X2002" s="12" t="n">
        <x:f>IF(Q2002="Higher PO cost",U2002,0)</x:f>
        <x:v>0</x:v>
      </x:c>
      <x:c r="Y2002" s="12" t="n">
        <x:f>IF(Q2002="Unclassified",U2002,0)</x:f>
        <x:v>0</x:v>
      </x:c>
    </x:row>
    <x:row r="2003" ht="22" customHeight="1">
      <x:c r="A2003" s="2" t="str">
        <x:v>WIRE</x:v>
      </x:c>
      <x:c r="B2003" s="2" t="str">
        <x:v>10</x:v>
      </x:c>
      <x:c r="C2003" s="2" t="str">
        <x:v>DL516WHT</x:v>
      </x:c>
      <x:c r="D2003" s="2" t="str">
        <x:v>1060448</x:v>
      </x:c>
      <x:c r="E2003" s="2" t="str">
        <x:v>0</x:v>
      </x:c>
      <x:c r="F2003" s="2" t="str">
        <x:v>10</x:v>
      </x:c>
      <x:c r="G2003" s="10" t="n">
        <x:v>46302</x:v>
      </x:c>
      <x:c r="H2003" s="10" t="n">
        <x:v>46304</x:v>
      </x:c>
      <x:c r="I2003" s="7" t="n">
        <x:v>28000</x:v>
      </x:c>
      <x:c r="J2003" s="7" t="n">
        <x:v>28000</x:v>
      </x:c>
      <x:c r="K2003" s="7" t="n">
        <x:v>1</x:v>
      </x:c>
      <x:c r="L2003" s="8" t="n">
        <x:v>2.5</x:v>
      </x:c>
      <x:c r="M2003" s="9" t="n">
        <x:v>1330</x:v>
      </x:c>
      <x:c r="N2003" s="2" t="str">
        <x:v>a</x:v>
      </x:c>
      <x:c r="O2003" s="2" t="n">
        <x:v>0</x:v>
      </x:c>
      <x:c r="P2003" s="2" t="n">
        <x:v>100</x:v>
      </x:c>
      <x:c r="Q2003" s="2" t="str">
        <x:v>Baseline PO cost</x:v>
      </x:c>
      <x:c r="R2003" s="2" t="str">
        <x:v>Received</x:v>
      </x:c>
      <x:c r="S2003" s="12" t="n">
        <x:f>IF(AND(ISNUMBER(G2003),G2003&gt;0,G2003&lt;=Summary!$E$5,I2003&gt;0),I2003*K2003,0)</x:f>
        <x:v>28000</x:v>
      </x:c>
      <x:c r="T2003" s="12" t="n">
        <x:f>MIN(S2003,MAX(0,'Inventory detail'!E71-0))</x:f>
        <x:v>28000</x:v>
      </x:c>
      <x:c r="U2003" s="12" t="n">
        <x:f>IF(O2003=1,J2003*K2003,0)</x:f>
        <x:v>0</x:v>
      </x:c>
      <x:c r="V2003" s="13" t="str">
        <x:f>IF(O2003=0,"",IF(H2003="","",MAX(H2003,Summary!$E$5)))</x:f>
      </x:c>
      <x:c r="W2003" s="12" t="n">
        <x:f>IF(Q2003="Baseline PO cost",U2003,0)</x:f>
        <x:v>0</x:v>
      </x:c>
      <x:c r="X2003" s="12" t="n">
        <x:f>IF(Q2003="Higher PO cost",U2003,0)</x:f>
        <x:v>0</x:v>
      </x:c>
      <x:c r="Y2003" s="12" t="n">
        <x:f>IF(Q2003="Unclassified",U2003,0)</x:f>
        <x:v>0</x:v>
      </x:c>
    </x:row>
    <x:row r="2004" ht="22" customHeight="1">
      <x:c r="A2004" s="2" t="str">
        <x:v>WIRE</x:v>
      </x:c>
      <x:c r="B2004" s="2" t="str">
        <x:v>10</x:v>
      </x:c>
      <x:c r="C2004" s="2" t="str">
        <x:v>DL516WHT</x:v>
      </x:c>
      <x:c r="D2004" s="2" t="str">
        <x:v>1059999</x:v>
      </x:c>
      <x:c r="E2004" s="2" t="str">
        <x:v>0</x:v>
      </x:c>
      <x:c r="F2004" s="2" t="str">
        <x:v>9</x:v>
      </x:c>
      <x:c r="G2004" s="10" t="n">
        <x:v>46182</x:v>
      </x:c>
      <x:c r="H2004" s="10" t="n">
        <x:v>46185</x:v>
      </x:c>
      <x:c r="I2004" s="7" t="n">
        <x:v>37000</x:v>
      </x:c>
      <x:c r="J2004" s="7" t="n">
        <x:v>37000</x:v>
      </x:c>
      <x:c r="K2004" s="7" t="n">
        <x:v>1</x:v>
      </x:c>
      <x:c r="L2004" s="8" t="n">
        <x:v>2.5</x:v>
      </x:c>
      <x:c r="M2004" s="9" t="n">
        <x:v>1916.6</x:v>
      </x:c>
      <x:c r="N2004" s="2" t="str">
        <x:v>i</x:v>
      </x:c>
      <x:c r="O2004" s="2" t="n">
        <x:v>0</x:v>
      </x:c>
      <x:c r="P2004" s="2" t="n">
        <x:v>100</x:v>
      </x:c>
      <x:c r="Q2004" s="2" t="str">
        <x:v>Baseline PO cost</x:v>
      </x:c>
      <x:c r="R2004" s="2" t="str">
        <x:v>Received</x:v>
      </x:c>
      <x:c r="S2004" s="12" t="n">
        <x:f>IF(AND(ISNUMBER(G2004),G2004&gt;0,G2004&lt;=Summary!$E$5,I2004&gt;0),I2004*K2004,0)</x:f>
        <x:v>37000</x:v>
      </x:c>
      <x:c r="T2004" s="12" t="n">
        <x:f>MIN(S2004,MAX(0,'Inventory detail'!E71-SUM(S2003:S2003)))</x:f>
        <x:v>10100</x:v>
      </x:c>
      <x:c r="U2004" s="12" t="n">
        <x:f>IF(O2004=1,J2004*K2004,0)</x:f>
        <x:v>0</x:v>
      </x:c>
      <x:c r="V2004" s="13" t="str">
        <x:f>IF(O2004=0,"",IF(H2004="","",MAX(H2004,Summary!$E$5)))</x:f>
      </x:c>
      <x:c r="W2004" s="12" t="n">
        <x:f>IF(Q2004="Baseline PO cost",U2004,0)</x:f>
        <x:v>0</x:v>
      </x:c>
      <x:c r="X2004" s="12" t="n">
        <x:f>IF(Q2004="Higher PO cost",U2004,0)</x:f>
        <x:v>0</x:v>
      </x:c>
      <x:c r="Y2004" s="12" t="n">
        <x:f>IF(Q2004="Unclassified",U2004,0)</x:f>
        <x:v>0</x:v>
      </x:c>
    </x:row>
    <x:row r="2005" ht="22" customHeight="1">
      <x:c r="A2005" s="2" t="str">
        <x:v>WIRE</x:v>
      </x:c>
      <x:c r="B2005" s="2" t="str">
        <x:v>10</x:v>
      </x:c>
      <x:c r="C2005" s="2" t="str">
        <x:v>DL516WHT</x:v>
      </x:c>
      <x:c r="D2005" s="2" t="str">
        <x:v>1059499</x:v>
      </x:c>
      <x:c r="E2005" s="2" t="str">
        <x:v>0</x:v>
      </x:c>
      <x:c r="F2005" s="2" t="str">
        <x:v>13</x:v>
      </x:c>
      <x:c r="G2005" s="10" t="n">
        <x:v>46064</x:v>
      </x:c>
      <x:c r="H2005" s="10" t="n">
        <x:v>46070</x:v>
      </x:c>
      <x:c r="I2005" s="7" t="n">
        <x:v>11000</x:v>
      </x:c>
      <x:c r="J2005" s="7" t="n">
        <x:v>11000</x:v>
      </x:c>
      <x:c r="K2005" s="7" t="n">
        <x:v>1</x:v>
      </x:c>
      <x:c r="L2005" s="8" t="n">
        <x:v>2.5</x:v>
      </x:c>
      <x:c r="M2005" s="9" t="n">
        <x:v>569.8</x:v>
      </x:c>
      <x:c r="N2005" s="2" t="str">
        <x:v>i</x:v>
      </x:c>
      <x:c r="O2005" s="2" t="n">
        <x:v>0</x:v>
      </x:c>
      <x:c r="P2005" s="2" t="n">
        <x:v>100</x:v>
      </x:c>
      <x:c r="Q2005" s="2" t="str">
        <x:v>Baseline PO cost</x:v>
      </x:c>
      <x:c r="R2005" s="2" t="str">
        <x:v>Received</x:v>
      </x:c>
      <x:c r="S2005" s="12" t="n">
        <x:f>IF(AND(ISNUMBER(G2005),G2005&gt;0,G2005&lt;=Summary!$E$5,I2005&gt;0),I2005*K2005,0)</x:f>
        <x:v>11000</x:v>
      </x:c>
      <x:c r="T2005" s="12" t="n">
        <x:f>MIN(S2005,MAX(0,'Inventory detail'!E71-SUM(S2003:S2004)))</x:f>
        <x:v>0</x:v>
      </x:c>
      <x:c r="U2005" s="12" t="n">
        <x:f>IF(O2005=1,J2005*K2005,0)</x:f>
        <x:v>0</x:v>
      </x:c>
      <x:c r="V2005" s="13" t="str">
        <x:f>IF(O2005=0,"",IF(H2005="","",MAX(H2005,Summary!$E$5)))</x:f>
      </x:c>
      <x:c r="W2005" s="12" t="n">
        <x:f>IF(Q2005="Baseline PO cost",U2005,0)</x:f>
        <x:v>0</x:v>
      </x:c>
      <x:c r="X2005" s="12" t="n">
        <x:f>IF(Q2005="Higher PO cost",U2005,0)</x:f>
        <x:v>0</x:v>
      </x:c>
      <x:c r="Y2005" s="12" t="n">
        <x:f>IF(Q2005="Unclassified",U2005,0)</x:f>
        <x:v>0</x:v>
      </x:c>
    </x:row>
    <x:row r="2006" ht="22" customHeight="1">
      <x:c r="A2006" s="2" t="str">
        <x:v>WIRE</x:v>
      </x:c>
      <x:c r="B2006" s="2" t="str">
        <x:v>10</x:v>
      </x:c>
      <x:c r="C2006" s="2" t="str">
        <x:v>DL516WHT</x:v>
      </x:c>
      <x:c r="D2006" s="2" t="str">
        <x:v>1060966</x:v>
      </x:c>
      <x:c r="E2006" s="2" t="str">
        <x:v>0</x:v>
      </x:c>
      <x:c r="F2006" s="2" t="str">
        <x:v>13</x:v>
      </x:c>
      <x:c r="G2006" s="10"/>
      <x:c r="H2006" s="10" t="n">
        <x:v>46339</x:v>
      </x:c>
      <x:c r="I2006" s="7" t="n">
        <x:v>10000</x:v>
      </x:c>
      <x:c r="J2006" s="7" t="n">
        <x:v>10000</x:v>
      </x:c>
      <x:c r="K2006" s="7" t="n">
        <x:v>1</x:v>
      </x:c>
      <x:c r="L2006" s="8" t="n">
        <x:v>2.5</x:v>
      </x:c>
      <x:c r="M2006" s="9" t="n">
        <x:v>0</x:v>
      </x:c>
      <x:c r="N2006" s="2" t="str">
        <x:v>a</x:v>
      </x:c>
      <x:c r="O2006" s="2" t="n">
        <x:v>1</x:v>
      </x:c>
      <x:c r="P2006" s="2" t="n">
        <x:v>100</x:v>
      </x:c>
      <x:c r="Q2006" s="2" t="str">
        <x:v>Baseline PO cost</x:v>
      </x:c>
      <x:c r="R2006" s="2" t="str">
        <x:v>Incoming active PO</x:v>
      </x:c>
      <x:c r="S2006" s="12" t="n">
        <x:f>IF(AND(ISNUMBER(G2006),G2006&gt;0,G2006&lt;=Summary!$E$5,I2006&gt;0),I2006*K2006,0)</x:f>
        <x:v>0</x:v>
      </x:c>
      <x:c r="T2006" s="12" t="n">
        <x:f>MIN(S2006,MAX(0,'Inventory detail'!E71-SUM(S2003:S2005)))</x:f>
        <x:v>0</x:v>
      </x:c>
      <x:c r="U2006" s="12" t="n">
        <x:f>IF(O2006=1,J2006*K2006,0)</x:f>
        <x:v>10000</x:v>
      </x:c>
      <x:c r="V2006" s="13" t="n">
        <x:f>IF(O2006=0,"",IF(H2006="","",MAX(H2006,Summary!$E$5)))</x:f>
        <x:v>46339</x:v>
      </x:c>
      <x:c r="W2006" s="12" t="n">
        <x:f>IF(Q2006="Baseline PO cost",U2006,0)</x:f>
        <x:v>10000</x:v>
      </x:c>
      <x:c r="X2006" s="12" t="n">
        <x:f>IF(Q2006="Higher PO cost",U2006,0)</x:f>
        <x:v>0</x:v>
      </x:c>
      <x:c r="Y2006" s="12" t="n">
        <x:f>IF(Q2006="Unclassified",U2006,0)</x:f>
        <x:v>0</x:v>
      </x:c>
    </x:row>
    <x:row r="2007" ht="22" customHeight="1">
      <x:c r="A2007" s="2" t="str">
        <x:v>WIRE</x:v>
      </x:c>
      <x:c r="B2007" s="2" t="str">
        <x:v>10</x:v>
      </x:c>
      <x:c r="C2007" s="2" t="str">
        <x:v>DL716BLK</x:v>
      </x:c>
      <x:c r="D2007" s="2" t="str">
        <x:v>1060448</x:v>
      </x:c>
      <x:c r="E2007" s="2" t="str">
        <x:v>0</x:v>
      </x:c>
      <x:c r="F2007" s="2" t="str">
        <x:v>24</x:v>
      </x:c>
      <x:c r="G2007" s="10" t="n">
        <x:v>46302</x:v>
      </x:c>
      <x:c r="H2007" s="10" t="n">
        <x:v>46304</x:v>
      </x:c>
      <x:c r="I2007" s="7" t="n">
        <x:v>100000</x:v>
      </x:c>
      <x:c r="J2007" s="7" t="n">
        <x:v>100000</x:v>
      </x:c>
      <x:c r="K2007" s="7" t="n">
        <x:v>1</x:v>
      </x:c>
      <x:c r="L2007" s="8" t="n">
        <x:v>3.85</x:v>
      </x:c>
      <x:c r="M2007" s="9" t="n">
        <x:v>7320</x:v>
      </x:c>
      <x:c r="N2007" s="2" t="str">
        <x:v>a</x:v>
      </x:c>
      <x:c r="O2007" s="2" t="n">
        <x:v>0</x:v>
      </x:c>
      <x:c r="P2007" s="2" t="n">
        <x:v>100</x:v>
      </x:c>
      <x:c r="Q2007" s="2" t="str">
        <x:v>Baseline PO cost</x:v>
      </x:c>
      <x:c r="R2007" s="2" t="str">
        <x:v>Received</x:v>
      </x:c>
      <x:c r="S2007" s="12" t="n">
        <x:f>IF(AND(ISNUMBER(G2007),G2007&gt;0,G2007&lt;=Summary!$E$5,I2007&gt;0),I2007*K2007,0)</x:f>
        <x:v>100000</x:v>
      </x:c>
      <x:c r="T2007" s="12" t="n">
        <x:f>MIN(S2007,MAX(0,'Inventory detail'!E30-0))</x:f>
        <x:v>96800</x:v>
      </x:c>
      <x:c r="U2007" s="12" t="n">
        <x:f>IF(O2007=1,J2007*K2007,0)</x:f>
        <x:v>0</x:v>
      </x:c>
      <x:c r="V2007" s="13" t="str">
        <x:f>IF(O2007=0,"",IF(H2007="","",MAX(H2007,Summary!$E$5)))</x:f>
      </x:c>
      <x:c r="W2007" s="12" t="n">
        <x:f>IF(Q2007="Baseline PO cost",U2007,0)</x:f>
        <x:v>0</x:v>
      </x:c>
      <x:c r="X2007" s="12" t="n">
        <x:f>IF(Q2007="Higher PO cost",U2007,0)</x:f>
        <x:v>0</x:v>
      </x:c>
      <x:c r="Y2007" s="12" t="n">
        <x:f>IF(Q2007="Unclassified",U2007,0)</x:f>
        <x:v>0</x:v>
      </x:c>
    </x:row>
    <x:row r="2008" ht="22" customHeight="1">
      <x:c r="A2008" s="2" t="str">
        <x:v>WIRE</x:v>
      </x:c>
      <x:c r="B2008" s="2" t="str">
        <x:v>10</x:v>
      </x:c>
      <x:c r="C2008" s="2" t="str">
        <x:v>DL716BLK</x:v>
      </x:c>
      <x:c r="D2008" s="2" t="str">
        <x:v>1059999</x:v>
      </x:c>
      <x:c r="E2008" s="2" t="str">
        <x:v>0</x:v>
      </x:c>
      <x:c r="F2008" s="2" t="str">
        <x:v>18</x:v>
      </x:c>
      <x:c r="G2008" s="10" t="n">
        <x:v>46182</x:v>
      </x:c>
      <x:c r="H2008" s="10" t="n">
        <x:v>46185</x:v>
      </x:c>
      <x:c r="I2008" s="7" t="n">
        <x:v>65000</x:v>
      </x:c>
      <x:c r="J2008" s="7" t="n">
        <x:v>65000</x:v>
      </x:c>
      <x:c r="K2008" s="7" t="n">
        <x:v>1</x:v>
      </x:c>
      <x:c r="L2008" s="8" t="n">
        <x:v>3.85</x:v>
      </x:c>
      <x:c r="M2008" s="9" t="n">
        <x:v>5187</x:v>
      </x:c>
      <x:c r="N2008" s="2" t="str">
        <x:v>i</x:v>
      </x:c>
      <x:c r="O2008" s="2" t="n">
        <x:v>0</x:v>
      </x:c>
      <x:c r="P2008" s="2" t="n">
        <x:v>100</x:v>
      </x:c>
      <x:c r="Q2008" s="2" t="str">
        <x:v>Baseline PO cost</x:v>
      </x:c>
      <x:c r="R2008" s="2" t="str">
        <x:v>Received</x:v>
      </x:c>
      <x:c r="S2008" s="12" t="n">
        <x:f>IF(AND(ISNUMBER(G2008),G2008&gt;0,G2008&lt;=Summary!$E$5,I2008&gt;0),I2008*K2008,0)</x:f>
        <x:v>65000</x:v>
      </x:c>
      <x:c r="T2008" s="12" t="n">
        <x:f>MIN(S2008,MAX(0,'Inventory detail'!E30-SUM(S2007:S2007)))</x:f>
        <x:v>0</x:v>
      </x:c>
      <x:c r="U2008" s="12" t="n">
        <x:f>IF(O2008=1,J2008*K2008,0)</x:f>
        <x:v>0</x:v>
      </x:c>
      <x:c r="V2008" s="13" t="str">
        <x:f>IF(O2008=0,"",IF(H2008="","",MAX(H2008,Summary!$E$5)))</x:f>
      </x:c>
      <x:c r="W2008" s="12" t="n">
        <x:f>IF(Q2008="Baseline PO cost",U2008,0)</x:f>
        <x:v>0</x:v>
      </x:c>
      <x:c r="X2008" s="12" t="n">
        <x:f>IF(Q2008="Higher PO cost",U2008,0)</x:f>
        <x:v>0</x:v>
      </x:c>
      <x:c r="Y2008" s="12" t="n">
        <x:f>IF(Q2008="Unclassified",U2008,0)</x:f>
        <x:v>0</x:v>
      </x:c>
    </x:row>
    <x:row r="2009" ht="22" customHeight="1">
      <x:c r="A2009" s="2" t="str">
        <x:v>WIRE</x:v>
      </x:c>
      <x:c r="B2009" s="2" t="str">
        <x:v>10</x:v>
      </x:c>
      <x:c r="C2009" s="2" t="str">
        <x:v>DL716BLK</x:v>
      </x:c>
      <x:c r="D2009" s="2" t="str">
        <x:v>1059499</x:v>
      </x:c>
      <x:c r="E2009" s="2" t="str">
        <x:v>0</x:v>
      </x:c>
      <x:c r="F2009" s="2" t="str">
        <x:v>31</x:v>
      </x:c>
      <x:c r="G2009" s="10" t="n">
        <x:v>46064</x:v>
      </x:c>
      <x:c r="H2009" s="10" t="n">
        <x:v>46070</x:v>
      </x:c>
      <x:c r="I2009" s="7" t="n">
        <x:v>38000</x:v>
      </x:c>
      <x:c r="J2009" s="7" t="n">
        <x:v>38000</x:v>
      </x:c>
      <x:c r="K2009" s="7" t="n">
        <x:v>1</x:v>
      </x:c>
      <x:c r="L2009" s="8" t="n">
        <x:v>3.85</x:v>
      </x:c>
      <x:c r="M2009" s="9" t="n">
        <x:v>3032.4</x:v>
      </x:c>
      <x:c r="N2009" s="2" t="str">
        <x:v>i</x:v>
      </x:c>
      <x:c r="O2009" s="2" t="n">
        <x:v>0</x:v>
      </x:c>
      <x:c r="P2009" s="2" t="n">
        <x:v>100</x:v>
      </x:c>
      <x:c r="Q2009" s="2" t="str">
        <x:v>Baseline PO cost</x:v>
      </x:c>
      <x:c r="R2009" s="2" t="str">
        <x:v>Received</x:v>
      </x:c>
      <x:c r="S2009" s="12" t="n">
        <x:f>IF(AND(ISNUMBER(G2009),G2009&gt;0,G2009&lt;=Summary!$E$5,I2009&gt;0),I2009*K2009,0)</x:f>
        <x:v>38000</x:v>
      </x:c>
      <x:c r="T2009" s="12" t="n">
        <x:f>MIN(S2009,MAX(0,'Inventory detail'!E30-SUM(S2007:S2008)))</x:f>
        <x:v>0</x:v>
      </x:c>
      <x:c r="U2009" s="12" t="n">
        <x:f>IF(O2009=1,J2009*K2009,0)</x:f>
        <x:v>0</x:v>
      </x:c>
      <x:c r="V2009" s="13" t="str">
        <x:f>IF(O2009=0,"",IF(H2009="","",MAX(H2009,Summary!$E$5)))</x:f>
      </x:c>
      <x:c r="W2009" s="12" t="n">
        <x:f>IF(Q2009="Baseline PO cost",U2009,0)</x:f>
        <x:v>0</x:v>
      </x:c>
      <x:c r="X2009" s="12" t="n">
        <x:f>IF(Q2009="Higher PO cost",U2009,0)</x:f>
        <x:v>0</x:v>
      </x:c>
      <x:c r="Y2009" s="12" t="n">
        <x:f>IF(Q2009="Unclassified",U2009,0)</x:f>
        <x:v>0</x:v>
      </x:c>
    </x:row>
    <x:row r="2010" ht="22" customHeight="1">
      <x:c r="A2010" s="2" t="str">
        <x:v>WIRE</x:v>
      </x:c>
      <x:c r="B2010" s="2" t="str">
        <x:v>10</x:v>
      </x:c>
      <x:c r="C2010" s="2" t="str">
        <x:v>DL716BLK</x:v>
      </x:c>
      <x:c r="D2010" s="2" t="str">
        <x:v>1059984</x:v>
      </x:c>
      <x:c r="E2010" s="2" t="str">
        <x:v>0</x:v>
      </x:c>
      <x:c r="F2010" s="2" t="str">
        <x:v>3</x:v>
      </x:c>
      <x:c r="G2010" s="10" t="n">
        <x:v>46052</x:v>
      </x:c>
      <x:c r="H2010" s="10" t="n">
        <x:v>46052</x:v>
      </x:c>
      <x:c r="I2010" s="7" t="n">
        <x:v>20000</x:v>
      </x:c>
      <x:c r="J2010" s="7" t="n">
        <x:v>20000</x:v>
      </x:c>
      <x:c r="K2010" s="7" t="n">
        <x:v>1</x:v>
      </x:c>
      <x:c r="L2010" s="8" t="n">
        <x:v>8.58</x:v>
      </x:c>
      <x:c r="M2010" s="9" t="n">
        <x:v>1540</x:v>
      </x:c>
      <x:c r="N2010" s="2" t="str">
        <x:v>i</x:v>
      </x:c>
      <x:c r="O2010" s="2" t="n">
        <x:v>0</x:v>
      </x:c>
      <x:c r="P2010" s="2" t="n">
        <x:v>100</x:v>
      </x:c>
      <x:c r="Q2010" s="2" t="str">
        <x:v>Unclassified</x:v>
      </x:c>
      <x:c r="R2010" s="2" t="str">
        <x:v>Received</x:v>
      </x:c>
      <x:c r="S2010" s="12" t="n">
        <x:f>IF(AND(ISNUMBER(G2010),G2010&gt;0,G2010&lt;=Summary!$E$5,I2010&gt;0),I2010*K2010,0)</x:f>
        <x:v>20000</x:v>
      </x:c>
      <x:c r="T2010" s="12" t="n">
        <x:f>MIN(S2010,MAX(0,'Inventory detail'!E30-SUM(S2007:S2009)))</x:f>
        <x:v>0</x:v>
      </x:c>
      <x:c r="U2010" s="12" t="n">
        <x:f>IF(O2010=1,J2010*K2010,0)</x:f>
        <x:v>0</x:v>
      </x:c>
      <x:c r="V2010" s="13" t="str">
        <x:f>IF(O2010=0,"",IF(H2010="","",MAX(H2010,Summary!$E$5)))</x:f>
      </x:c>
      <x:c r="W2010" s="12" t="n">
        <x:f>IF(Q2010="Baseline PO cost",U2010,0)</x:f>
        <x:v>0</x:v>
      </x:c>
      <x:c r="X2010" s="12" t="n">
        <x:f>IF(Q2010="Higher PO cost",U2010,0)</x:f>
        <x:v>0</x:v>
      </x:c>
      <x:c r="Y2010" s="12" t="n">
        <x:f>IF(Q2010="Unclassified",U2010,0)</x:f>
        <x:v>0</x:v>
      </x:c>
    </x:row>
    <x:row r="2011" ht="22" customHeight="1">
      <x:c r="A2011" s="2" t="str">
        <x:v>WIRE</x:v>
      </x:c>
      <x:c r="B2011" s="2" t="str">
        <x:v>10</x:v>
      </x:c>
      <x:c r="C2011" s="2" t="str">
        <x:v>DL716BLK</x:v>
      </x:c>
      <x:c r="D2011" s="2" t="str">
        <x:v>1060966</x:v>
      </x:c>
      <x:c r="E2011" s="2" t="str">
        <x:v>0</x:v>
      </x:c>
      <x:c r="F2011" s="2" t="str">
        <x:v>30</x:v>
      </x:c>
      <x:c r="G2011" s="10"/>
      <x:c r="H2011" s="10" t="n">
        <x:v>46339</x:v>
      </x:c>
      <x:c r="I2011" s="7" t="n">
        <x:v>55000</x:v>
      </x:c>
      <x:c r="J2011" s="7" t="n">
        <x:v>55000</x:v>
      </x:c>
      <x:c r="K2011" s="7" t="n">
        <x:v>1</x:v>
      </x:c>
      <x:c r="L2011" s="8" t="n">
        <x:v>3.85</x:v>
      </x:c>
      <x:c r="M2011" s="9" t="n">
        <x:v>0</x:v>
      </x:c>
      <x:c r="N2011" s="2" t="str">
        <x:v>a</x:v>
      </x:c>
      <x:c r="O2011" s="2" t="n">
        <x:v>1</x:v>
      </x:c>
      <x:c r="P2011" s="2" t="n">
        <x:v>100</x:v>
      </x:c>
      <x:c r="Q2011" s="2" t="str">
        <x:v>Baseline PO cost</x:v>
      </x:c>
      <x:c r="R2011" s="2" t="str">
        <x:v>Incoming active PO</x:v>
      </x:c>
      <x:c r="S2011" s="12" t="n">
        <x:f>IF(AND(ISNUMBER(G2011),G2011&gt;0,G2011&lt;=Summary!$E$5,I2011&gt;0),I2011*K2011,0)</x:f>
        <x:v>0</x:v>
      </x:c>
      <x:c r="T2011" s="12" t="n">
        <x:f>MIN(S2011,MAX(0,'Inventory detail'!E30-SUM(S2007:S2010)))</x:f>
        <x:v>0</x:v>
      </x:c>
      <x:c r="U2011" s="12" t="n">
        <x:f>IF(O2011=1,J2011*K2011,0)</x:f>
        <x:v>55000</x:v>
      </x:c>
      <x:c r="V2011" s="13" t="n">
        <x:f>IF(O2011=0,"",IF(H2011="","",MAX(H2011,Summary!$E$5)))</x:f>
        <x:v>46339</x:v>
      </x:c>
      <x:c r="W2011" s="12" t="n">
        <x:f>IF(Q2011="Baseline PO cost",U2011,0)</x:f>
        <x:v>55000</x:v>
      </x:c>
      <x:c r="X2011" s="12" t="n">
        <x:f>IF(Q2011="Higher PO cost",U2011,0)</x:f>
        <x:v>0</x:v>
      </x:c>
      <x:c r="Y2011" s="12" t="n">
        <x:f>IF(Q2011="Unclassified",U2011,0)</x:f>
        <x:v>0</x:v>
      </x:c>
    </x:row>
    <x:row r="2012" ht="22" customHeight="1">
      <x:c r="A2012" s="2" t="str">
        <x:v>WIRE</x:v>
      </x:c>
      <x:c r="B2012" s="2" t="str">
        <x:v>10</x:v>
      </x:c>
      <x:c r="C2012" s="2" t="str">
        <x:v>DL716GOLD</x:v>
      </x:c>
      <x:c r="D2012" s="2" t="str">
        <x:v>1060448</x:v>
      </x:c>
      <x:c r="E2012" s="2" t="str">
        <x:v>0</x:v>
      </x:c>
      <x:c r="F2012" s="2" t="str">
        <x:v>27</x:v>
      </x:c>
      <x:c r="G2012" s="10" t="n">
        <x:v>46302</x:v>
      </x:c>
      <x:c r="H2012" s="10" t="n">
        <x:v>46304</x:v>
      </x:c>
      <x:c r="I2012" s="7" t="n">
        <x:v>6000</x:v>
      </x:c>
      <x:c r="J2012" s="7" t="n">
        <x:v>6000</x:v>
      </x:c>
      <x:c r="K2012" s="7" t="n">
        <x:v>1</x:v>
      </x:c>
      <x:c r="L2012" s="8" t="n">
        <x:v>4.19</x:v>
      </x:c>
      <x:c r="M2012" s="9" t="n">
        <x:v>439.2</x:v>
      </x:c>
      <x:c r="N2012" s="2" t="str">
        <x:v>a</x:v>
      </x:c>
      <x:c r="O2012" s="2" t="n">
        <x:v>0</x:v>
      </x:c>
      <x:c r="P2012" s="2" t="n">
        <x:v>100</x:v>
      </x:c>
      <x:c r="Q2012" s="2" t="str">
        <x:v>Baseline PO cost</x:v>
      </x:c>
      <x:c r="R2012" s="2" t="str">
        <x:v>Received</x:v>
      </x:c>
      <x:c r="S2012" s="12" t="n">
        <x:f>IF(AND(ISNUMBER(G2012),G2012&gt;0,G2012&lt;=Summary!$E$5,I2012&gt;0),I2012*K2012,0)</x:f>
        <x:v>6000</x:v>
      </x:c>
      <x:c r="T2012" s="12" t="n">
        <x:f>MIN(S2012,MAX(0,'Inventory detail'!E236-0))</x:f>
        <x:v>6000</x:v>
      </x:c>
      <x:c r="U2012" s="12" t="n">
        <x:f>IF(O2012=1,J2012*K2012,0)</x:f>
        <x:v>0</x:v>
      </x:c>
      <x:c r="V2012" s="13" t="str">
        <x:f>IF(O2012=0,"",IF(H2012="","",MAX(H2012,Summary!$E$5)))</x:f>
      </x:c>
      <x:c r="W2012" s="12" t="n">
        <x:f>IF(Q2012="Baseline PO cost",U2012,0)</x:f>
        <x:v>0</x:v>
      </x:c>
      <x:c r="X2012" s="12" t="n">
        <x:f>IF(Q2012="Higher PO cost",U2012,0)</x:f>
        <x:v>0</x:v>
      </x:c>
      <x:c r="Y2012" s="12" t="n">
        <x:f>IF(Q2012="Unclassified",U2012,0)</x:f>
        <x:v>0</x:v>
      </x:c>
    </x:row>
    <x:row r="2013" ht="22" customHeight="1">
      <x:c r="A2013" s="2" t="str">
        <x:v>WIRE</x:v>
      </x:c>
      <x:c r="B2013" s="2" t="str">
        <x:v>10</x:v>
      </x:c>
      <x:c r="C2013" s="2" t="str">
        <x:v>DL716GOLD</x:v>
      </x:c>
      <x:c r="D2013" s="2" t="str">
        <x:v>1059499</x:v>
      </x:c>
      <x:c r="E2013" s="2" t="str">
        <x:v>0</x:v>
      </x:c>
      <x:c r="F2013" s="2" t="str">
        <x:v>34</x:v>
      </x:c>
      <x:c r="G2013" s="10" t="n">
        <x:v>46064</x:v>
      </x:c>
      <x:c r="H2013" s="10" t="n">
        <x:v>46070</x:v>
      </x:c>
      <x:c r="I2013" s="7" t="n">
        <x:v>6000</x:v>
      </x:c>
      <x:c r="J2013" s="7" t="n">
        <x:v>6000</x:v>
      </x:c>
      <x:c r="K2013" s="7" t="n">
        <x:v>1</x:v>
      </x:c>
      <x:c r="L2013" s="8" t="n">
        <x:v>4.19</x:v>
      </x:c>
      <x:c r="M2013" s="9" t="n">
        <x:v>478.8</x:v>
      </x:c>
      <x:c r="N2013" s="2" t="str">
        <x:v>i</x:v>
      </x:c>
      <x:c r="O2013" s="2" t="n">
        <x:v>0</x:v>
      </x:c>
      <x:c r="P2013" s="2" t="n">
        <x:v>100</x:v>
      </x:c>
      <x:c r="Q2013" s="2" t="str">
        <x:v>Baseline PO cost</x:v>
      </x:c>
      <x:c r="R2013" s="2" t="str">
        <x:v>Received</x:v>
      </x:c>
      <x:c r="S2013" s="12" t="n">
        <x:f>IF(AND(ISNUMBER(G2013),G2013&gt;0,G2013&lt;=Summary!$E$5,I2013&gt;0),I2013*K2013,0)</x:f>
        <x:v>6000</x:v>
      </x:c>
      <x:c r="T2013" s="12" t="n">
        <x:f>MIN(S2013,MAX(0,'Inventory detail'!E236-SUM(S2012:S2012)))</x:f>
        <x:v>1200</x:v>
      </x:c>
      <x:c r="U2013" s="12" t="n">
        <x:f>IF(O2013=1,J2013*K2013,0)</x:f>
        <x:v>0</x:v>
      </x:c>
      <x:c r="V2013" s="13" t="str">
        <x:f>IF(O2013=0,"",IF(H2013="","",MAX(H2013,Summary!$E$5)))</x:f>
      </x:c>
      <x:c r="W2013" s="12" t="n">
        <x:f>IF(Q2013="Baseline PO cost",U2013,0)</x:f>
        <x:v>0</x:v>
      </x:c>
      <x:c r="X2013" s="12" t="n">
        <x:f>IF(Q2013="Higher PO cost",U2013,0)</x:f>
        <x:v>0</x:v>
      </x:c>
      <x:c r="Y2013" s="12" t="n">
        <x:f>IF(Q2013="Unclassified",U2013,0)</x:f>
        <x:v>0</x:v>
      </x:c>
    </x:row>
    <x:row r="2014" ht="22" customHeight="1">
      <x:c r="A2014" s="2" t="str">
        <x:v>WIRE</x:v>
      </x:c>
      <x:c r="B2014" s="2" t="str">
        <x:v>10</x:v>
      </x:c>
      <x:c r="C2014" s="2" t="str">
        <x:v>DL716GOLD</x:v>
      </x:c>
      <x:c r="D2014" s="2" t="str">
        <x:v>1060966</x:v>
      </x:c>
      <x:c r="E2014" s="2" t="str">
        <x:v>0</x:v>
      </x:c>
      <x:c r="F2014" s="2" t="str">
        <x:v>33</x:v>
      </x:c>
      <x:c r="G2014" s="10"/>
      <x:c r="H2014" s="10" t="n">
        <x:v>46339</x:v>
      </x:c>
      <x:c r="I2014" s="7" t="n">
        <x:v>2000</x:v>
      </x:c>
      <x:c r="J2014" s="7" t="n">
        <x:v>2000</x:v>
      </x:c>
      <x:c r="K2014" s="7" t="n">
        <x:v>1</x:v>
      </x:c>
      <x:c r="L2014" s="8" t="n">
        <x:v>4.19</x:v>
      </x:c>
      <x:c r="M2014" s="9" t="n">
        <x:v>0</x:v>
      </x:c>
      <x:c r="N2014" s="2" t="str">
        <x:v>a</x:v>
      </x:c>
      <x:c r="O2014" s="2" t="n">
        <x:v>1</x:v>
      </x:c>
      <x:c r="P2014" s="2" t="n">
        <x:v>100</x:v>
      </x:c>
      <x:c r="Q2014" s="2" t="str">
        <x:v>Baseline PO cost</x:v>
      </x:c>
      <x:c r="R2014" s="2" t="str">
        <x:v>Incoming active PO</x:v>
      </x:c>
      <x:c r="S2014" s="12" t="n">
        <x:f>IF(AND(ISNUMBER(G2014),G2014&gt;0,G2014&lt;=Summary!$E$5,I2014&gt;0),I2014*K2014,0)</x:f>
        <x:v>0</x:v>
      </x:c>
      <x:c r="T2014" s="12" t="n">
        <x:f>MIN(S2014,MAX(0,'Inventory detail'!E236-SUM(S2012:S2013)))</x:f>
        <x:v>0</x:v>
      </x:c>
      <x:c r="U2014" s="12" t="n">
        <x:f>IF(O2014=1,J2014*K2014,0)</x:f>
        <x:v>2000</x:v>
      </x:c>
      <x:c r="V2014" s="13" t="n">
        <x:f>IF(O2014=0,"",IF(H2014="","",MAX(H2014,Summary!$E$5)))</x:f>
        <x:v>46339</x:v>
      </x:c>
      <x:c r="W2014" s="12" t="n">
        <x:f>IF(Q2014="Baseline PO cost",U2014,0)</x:f>
        <x:v>2000</x:v>
      </x:c>
      <x:c r="X2014" s="12" t="n">
        <x:f>IF(Q2014="Higher PO cost",U2014,0)</x:f>
        <x:v>0</x:v>
      </x:c>
      <x:c r="Y2014" s="12" t="n">
        <x:f>IF(Q2014="Unclassified",U2014,0)</x:f>
        <x:v>0</x:v>
      </x:c>
    </x:row>
    <x:row r="2015" ht="22" customHeight="1">
      <x:c r="A2015" s="2" t="str">
        <x:v>WIRE</x:v>
      </x:c>
      <x:c r="B2015" s="2" t="str">
        <x:v>10</x:v>
      </x:c>
      <x:c r="C2015" s="2" t="str">
        <x:v>DL716GRAY</x:v>
      </x:c>
      <x:c r="D2015" s="2" t="str">
        <x:v>1060448</x:v>
      </x:c>
      <x:c r="E2015" s="2" t="str">
        <x:v>0</x:v>
      </x:c>
      <x:c r="F2015" s="2" t="str">
        <x:v>28</x:v>
      </x:c>
      <x:c r="G2015" s="10" t="n">
        <x:v>46302</x:v>
      </x:c>
      <x:c r="H2015" s="10" t="n">
        <x:v>46304</x:v>
      </x:c>
      <x:c r="I2015" s="7" t="n">
        <x:v>1000</x:v>
      </x:c>
      <x:c r="J2015" s="7" t="n">
        <x:v>1000</x:v>
      </x:c>
      <x:c r="K2015" s="7" t="n">
        <x:v>1</x:v>
      </x:c>
      <x:c r="L2015" s="8" t="n">
        <x:v>4.19</x:v>
      </x:c>
      <x:c r="M2015" s="9" t="n">
        <x:v>73.2</x:v>
      </x:c>
      <x:c r="N2015" s="2" t="str">
        <x:v>a</x:v>
      </x:c>
      <x:c r="O2015" s="2" t="n">
        <x:v>0</x:v>
      </x:c>
      <x:c r="P2015" s="2" t="n">
        <x:v>100</x:v>
      </x:c>
      <x:c r="Q2015" s="2" t="str">
        <x:v>Baseline PO cost</x:v>
      </x:c>
      <x:c r="R2015" s="2" t="str">
        <x:v>Received</x:v>
      </x:c>
      <x:c r="S2015" s="12" t="n">
        <x:f>IF(AND(ISNUMBER(G2015),G2015&gt;0,G2015&lt;=Summary!$E$5,I2015&gt;0),I2015*K2015,0)</x:f>
        <x:v>1000</x:v>
      </x:c>
      <x:c r="T2015" s="12" t="n">
        <x:f>MIN(S2015,MAX(0,'Inventory detail'!E347-0))</x:f>
        <x:v>1000</x:v>
      </x:c>
      <x:c r="U2015" s="12" t="n">
        <x:f>IF(O2015=1,J2015*K2015,0)</x:f>
        <x:v>0</x:v>
      </x:c>
      <x:c r="V2015" s="13" t="str">
        <x:f>IF(O2015=0,"",IF(H2015="","",MAX(H2015,Summary!$E$5)))</x:f>
      </x:c>
      <x:c r="W2015" s="12" t="n">
        <x:f>IF(Q2015="Baseline PO cost",U2015,0)</x:f>
        <x:v>0</x:v>
      </x:c>
      <x:c r="X2015" s="12" t="n">
        <x:f>IF(Q2015="Higher PO cost",U2015,0)</x:f>
        <x:v>0</x:v>
      </x:c>
      <x:c r="Y2015" s="12" t="n">
        <x:f>IF(Q2015="Unclassified",U2015,0)</x:f>
        <x:v>0</x:v>
      </x:c>
    </x:row>
    <x:row r="2016" ht="22" customHeight="1">
      <x:c r="A2016" s="2" t="str">
        <x:v>WIRE</x:v>
      </x:c>
      <x:c r="B2016" s="2" t="str">
        <x:v>10</x:v>
      </x:c>
      <x:c r="C2016" s="2" t="str">
        <x:v>DL716GRAY</x:v>
      </x:c>
      <x:c r="D2016" s="2" t="str">
        <x:v>1059499</x:v>
      </x:c>
      <x:c r="E2016" s="2" t="str">
        <x:v>0</x:v>
      </x:c>
      <x:c r="F2016" s="2" t="str">
        <x:v>35</x:v>
      </x:c>
      <x:c r="G2016" s="10" t="n">
        <x:v>46064</x:v>
      </x:c>
      <x:c r="H2016" s="10" t="n">
        <x:v>46070</x:v>
      </x:c>
      <x:c r="I2016" s="7" t="n">
        <x:v>6000</x:v>
      </x:c>
      <x:c r="J2016" s="7" t="n">
        <x:v>6000</x:v>
      </x:c>
      <x:c r="K2016" s="7" t="n">
        <x:v>1</x:v>
      </x:c>
      <x:c r="L2016" s="8" t="n">
        <x:v>4.19</x:v>
      </x:c>
      <x:c r="M2016" s="9" t="n">
        <x:v>478.8</x:v>
      </x:c>
      <x:c r="N2016" s="2" t="str">
        <x:v>i</x:v>
      </x:c>
      <x:c r="O2016" s="2" t="n">
        <x:v>0</x:v>
      </x:c>
      <x:c r="P2016" s="2" t="n">
        <x:v>100</x:v>
      </x:c>
      <x:c r="Q2016" s="2" t="str">
        <x:v>Baseline PO cost</x:v>
      </x:c>
      <x:c r="R2016" s="2" t="str">
        <x:v>Received</x:v>
      </x:c>
      <x:c r="S2016" s="12" t="n">
        <x:f>IF(AND(ISNUMBER(G2016),G2016&gt;0,G2016&lt;=Summary!$E$5,I2016&gt;0),I2016*K2016,0)</x:f>
        <x:v>6000</x:v>
      </x:c>
      <x:c r="T2016" s="12" t="n">
        <x:f>MIN(S2016,MAX(0,'Inventory detail'!E347-SUM(S2015:S2015)))</x:f>
        <x:v>3000</x:v>
      </x:c>
      <x:c r="U2016" s="12" t="n">
        <x:f>IF(O2016=1,J2016*K2016,0)</x:f>
        <x:v>0</x:v>
      </x:c>
      <x:c r="V2016" s="13" t="str">
        <x:f>IF(O2016=0,"",IF(H2016="","",MAX(H2016,Summary!$E$5)))</x:f>
      </x:c>
      <x:c r="W2016" s="12" t="n">
        <x:f>IF(Q2016="Baseline PO cost",U2016,0)</x:f>
        <x:v>0</x:v>
      </x:c>
      <x:c r="X2016" s="12" t="n">
        <x:f>IF(Q2016="Higher PO cost",U2016,0)</x:f>
        <x:v>0</x:v>
      </x:c>
      <x:c r="Y2016" s="12" t="n">
        <x:f>IF(Q2016="Unclassified",U2016,0)</x:f>
        <x:v>0</x:v>
      </x:c>
    </x:row>
    <x:row r="2017" ht="22" customHeight="1">
      <x:c r="A2017" s="2" t="str">
        <x:v>WIRE</x:v>
      </x:c>
      <x:c r="B2017" s="2" t="str">
        <x:v>10</x:v>
      </x:c>
      <x:c r="C2017" s="2" t="str">
        <x:v>DL716GRAY</x:v>
      </x:c>
      <x:c r="D2017" s="2" t="str">
        <x:v>1060966</x:v>
      </x:c>
      <x:c r="E2017" s="2" t="str">
        <x:v>0</x:v>
      </x:c>
      <x:c r="F2017" s="2" t="str">
        <x:v>34</x:v>
      </x:c>
      <x:c r="G2017" s="10"/>
      <x:c r="H2017" s="10" t="n">
        <x:v>46339</x:v>
      </x:c>
      <x:c r="I2017" s="7" t="n">
        <x:v>5000</x:v>
      </x:c>
      <x:c r="J2017" s="7" t="n">
        <x:v>5000</x:v>
      </x:c>
      <x:c r="K2017" s="7" t="n">
        <x:v>1</x:v>
      </x:c>
      <x:c r="L2017" s="8" t="n">
        <x:v>4.19</x:v>
      </x:c>
      <x:c r="M2017" s="9" t="n">
        <x:v>0</x:v>
      </x:c>
      <x:c r="N2017" s="2" t="str">
        <x:v>a</x:v>
      </x:c>
      <x:c r="O2017" s="2" t="n">
        <x:v>1</x:v>
      </x:c>
      <x:c r="P2017" s="2" t="n">
        <x:v>100</x:v>
      </x:c>
      <x:c r="Q2017" s="2" t="str">
        <x:v>Baseline PO cost</x:v>
      </x:c>
      <x:c r="R2017" s="2" t="str">
        <x:v>Incoming active PO</x:v>
      </x:c>
      <x:c r="S2017" s="12" t="n">
        <x:f>IF(AND(ISNUMBER(G2017),G2017&gt;0,G2017&lt;=Summary!$E$5,I2017&gt;0),I2017*K2017,0)</x:f>
        <x:v>0</x:v>
      </x:c>
      <x:c r="T2017" s="12" t="n">
        <x:f>MIN(S2017,MAX(0,'Inventory detail'!E347-SUM(S2015:S2016)))</x:f>
        <x:v>0</x:v>
      </x:c>
      <x:c r="U2017" s="12" t="n">
        <x:f>IF(O2017=1,J2017*K2017,0)</x:f>
        <x:v>5000</x:v>
      </x:c>
      <x:c r="V2017" s="13" t="n">
        <x:f>IF(O2017=0,"",IF(H2017="","",MAX(H2017,Summary!$E$5)))</x:f>
        <x:v>46339</x:v>
      </x:c>
      <x:c r="W2017" s="12" t="n">
        <x:f>IF(Q2017="Baseline PO cost",U2017,0)</x:f>
        <x:v>5000</x:v>
      </x:c>
      <x:c r="X2017" s="12" t="n">
        <x:f>IF(Q2017="Higher PO cost",U2017,0)</x:f>
        <x:v>0</x:v>
      </x:c>
      <x:c r="Y2017" s="12" t="n">
        <x:f>IF(Q2017="Unclassified",U2017,0)</x:f>
        <x:v>0</x:v>
      </x:c>
    </x:row>
    <x:row r="2018" ht="22" customHeight="1">
      <x:c r="A2018" s="2" t="str">
        <x:v>WIRE</x:v>
      </x:c>
      <x:c r="B2018" s="2" t="str">
        <x:v>10</x:v>
      </x:c>
      <x:c r="C2018" s="2" t="str">
        <x:v>DL716SIL</x:v>
      </x:c>
      <x:c r="D2018" s="2" t="str">
        <x:v>1060448</x:v>
      </x:c>
      <x:c r="E2018" s="2" t="str">
        <x:v>0</x:v>
      </x:c>
      <x:c r="F2018" s="2" t="str">
        <x:v>25</x:v>
      </x:c>
      <x:c r="G2018" s="10" t="n">
        <x:v>46302</x:v>
      </x:c>
      <x:c r="H2018" s="10" t="n">
        <x:v>46304</x:v>
      </x:c>
      <x:c r="I2018" s="7" t="n">
        <x:v>2000</x:v>
      </x:c>
      <x:c r="J2018" s="7" t="n">
        <x:v>2000</x:v>
      </x:c>
      <x:c r="K2018" s="7" t="n">
        <x:v>1</x:v>
      </x:c>
      <x:c r="L2018" s="8" t="n">
        <x:v>4.19</x:v>
      </x:c>
      <x:c r="M2018" s="9" t="n">
        <x:v>146.4</x:v>
      </x:c>
      <x:c r="N2018" s="2" t="str">
        <x:v>a</x:v>
      </x:c>
      <x:c r="O2018" s="2" t="n">
        <x:v>0</x:v>
      </x:c>
      <x:c r="P2018" s="2" t="n">
        <x:v>100</x:v>
      </x:c>
      <x:c r="Q2018" s="2" t="str">
        <x:v>Baseline PO cost</x:v>
      </x:c>
      <x:c r="R2018" s="2" t="str">
        <x:v>Received</x:v>
      </x:c>
      <x:c r="S2018" s="12" t="n">
        <x:f>IF(AND(ISNUMBER(G2018),G2018&gt;0,G2018&lt;=Summary!$E$5,I2018&gt;0),I2018*K2018,0)</x:f>
        <x:v>2000</x:v>
      </x:c>
      <x:c r="T2018" s="12" t="n">
        <x:f>MIN(S2018,MAX(0,'Inventory detail'!E70-0))</x:f>
        <x:v>2000</x:v>
      </x:c>
      <x:c r="U2018" s="12" t="n">
        <x:f>IF(O2018=1,J2018*K2018,0)</x:f>
        <x:v>0</x:v>
      </x:c>
      <x:c r="V2018" s="13" t="str">
        <x:f>IF(O2018=0,"",IF(H2018="","",MAX(H2018,Summary!$E$5)))</x:f>
      </x:c>
      <x:c r="W2018" s="12" t="n">
        <x:f>IF(Q2018="Baseline PO cost",U2018,0)</x:f>
        <x:v>0</x:v>
      </x:c>
      <x:c r="X2018" s="12" t="n">
        <x:f>IF(Q2018="Higher PO cost",U2018,0)</x:f>
        <x:v>0</x:v>
      </x:c>
      <x:c r="Y2018" s="12" t="n">
        <x:f>IF(Q2018="Unclassified",U2018,0)</x:f>
        <x:v>0</x:v>
      </x:c>
    </x:row>
    <x:row r="2019" ht="22" customHeight="1">
      <x:c r="A2019" s="2" t="str">
        <x:v>WIRE</x:v>
      </x:c>
      <x:c r="B2019" s="2" t="str">
        <x:v>10</x:v>
      </x:c>
      <x:c r="C2019" s="2" t="str">
        <x:v>DL716SIL</x:v>
      </x:c>
      <x:c r="D2019" s="2" t="str">
        <x:v>1059999</x:v>
      </x:c>
      <x:c r="E2019" s="2" t="str">
        <x:v>0</x:v>
      </x:c>
      <x:c r="F2019" s="2" t="str">
        <x:v>19</x:v>
      </x:c>
      <x:c r="G2019" s="10" t="n">
        <x:v>46182</x:v>
      </x:c>
      <x:c r="H2019" s="10" t="n">
        <x:v>46185</x:v>
      </x:c>
      <x:c r="I2019" s="7" t="n">
        <x:v>40000</x:v>
      </x:c>
      <x:c r="J2019" s="7" t="n">
        <x:v>40000</x:v>
      </x:c>
      <x:c r="K2019" s="7" t="n">
        <x:v>1</x:v>
      </x:c>
      <x:c r="L2019" s="8" t="n">
        <x:v>4.19</x:v>
      </x:c>
      <x:c r="M2019" s="9" t="n">
        <x:v>3192</x:v>
      </x:c>
      <x:c r="N2019" s="2" t="str">
        <x:v>i</x:v>
      </x:c>
      <x:c r="O2019" s="2" t="n">
        <x:v>0</x:v>
      </x:c>
      <x:c r="P2019" s="2" t="n">
        <x:v>100</x:v>
      </x:c>
      <x:c r="Q2019" s="2" t="str">
        <x:v>Baseline PO cost</x:v>
      </x:c>
      <x:c r="R2019" s="2" t="str">
        <x:v>Received</x:v>
      </x:c>
      <x:c r="S2019" s="12" t="n">
        <x:f>IF(AND(ISNUMBER(G2019),G2019&gt;0,G2019&lt;=Summary!$E$5,I2019&gt;0),I2019*K2019,0)</x:f>
        <x:v>40000</x:v>
      </x:c>
      <x:c r="T2019" s="12" t="n">
        <x:f>MIN(S2019,MAX(0,'Inventory detail'!E70-SUM(S2018:S2018)))</x:f>
        <x:v>9900</x:v>
      </x:c>
      <x:c r="U2019" s="12" t="n">
        <x:f>IF(O2019=1,J2019*K2019,0)</x:f>
        <x:v>0</x:v>
      </x:c>
      <x:c r="V2019" s="13" t="str">
        <x:f>IF(O2019=0,"",IF(H2019="","",MAX(H2019,Summary!$E$5)))</x:f>
      </x:c>
      <x:c r="W2019" s="12" t="n">
        <x:f>IF(Q2019="Baseline PO cost",U2019,0)</x:f>
        <x:v>0</x:v>
      </x:c>
      <x:c r="X2019" s="12" t="n">
        <x:f>IF(Q2019="Higher PO cost",U2019,0)</x:f>
        <x:v>0</x:v>
      </x:c>
      <x:c r="Y2019" s="12" t="n">
        <x:f>IF(Q2019="Unclassified",U2019,0)</x:f>
        <x:v>0</x:v>
      </x:c>
    </x:row>
    <x:row r="2020" ht="22" customHeight="1">
      <x:c r="A2020" s="2" t="str">
        <x:v>WIRE</x:v>
      </x:c>
      <x:c r="B2020" s="2" t="str">
        <x:v>10</x:v>
      </x:c>
      <x:c r="C2020" s="2" t="str">
        <x:v>DL716SIL</x:v>
      </x:c>
      <x:c r="D2020" s="2" t="str">
        <x:v>1059499</x:v>
      </x:c>
      <x:c r="E2020" s="2" t="str">
        <x:v>0</x:v>
      </x:c>
      <x:c r="F2020" s="2" t="str">
        <x:v>32</x:v>
      </x:c>
      <x:c r="G2020" s="10" t="n">
        <x:v>46064</x:v>
      </x:c>
      <x:c r="H2020" s="10" t="n">
        <x:v>46070</x:v>
      </x:c>
      <x:c r="I2020" s="7" t="n">
        <x:v>45000</x:v>
      </x:c>
      <x:c r="J2020" s="7" t="n">
        <x:v>45000</x:v>
      </x:c>
      <x:c r="K2020" s="7" t="n">
        <x:v>1</x:v>
      </x:c>
      <x:c r="L2020" s="8" t="n">
        <x:v>4.19</x:v>
      </x:c>
      <x:c r="M2020" s="9" t="n">
        <x:v>3591</x:v>
      </x:c>
      <x:c r="N2020" s="2" t="str">
        <x:v>i</x:v>
      </x:c>
      <x:c r="O2020" s="2" t="n">
        <x:v>0</x:v>
      </x:c>
      <x:c r="P2020" s="2" t="n">
        <x:v>100</x:v>
      </x:c>
      <x:c r="Q2020" s="2" t="str">
        <x:v>Baseline PO cost</x:v>
      </x:c>
      <x:c r="R2020" s="2" t="str">
        <x:v>Received</x:v>
      </x:c>
      <x:c r="S2020" s="12" t="n">
        <x:f>IF(AND(ISNUMBER(G2020),G2020&gt;0,G2020&lt;=Summary!$E$5,I2020&gt;0),I2020*K2020,0)</x:f>
        <x:v>45000</x:v>
      </x:c>
      <x:c r="T2020" s="12" t="n">
        <x:f>MIN(S2020,MAX(0,'Inventory detail'!E70-SUM(S2018:S2019)))</x:f>
        <x:v>0</x:v>
      </x:c>
      <x:c r="U2020" s="12" t="n">
        <x:f>IF(O2020=1,J2020*K2020,0)</x:f>
        <x:v>0</x:v>
      </x:c>
      <x:c r="V2020" s="13" t="str">
        <x:f>IF(O2020=0,"",IF(H2020="","",MAX(H2020,Summary!$E$5)))</x:f>
      </x:c>
      <x:c r="W2020" s="12" t="n">
        <x:f>IF(Q2020="Baseline PO cost",U2020,0)</x:f>
        <x:v>0</x:v>
      </x:c>
      <x:c r="X2020" s="12" t="n">
        <x:f>IF(Q2020="Higher PO cost",U2020,0)</x:f>
        <x:v>0</x:v>
      </x:c>
      <x:c r="Y2020" s="12" t="n">
        <x:f>IF(Q2020="Unclassified",U2020,0)</x:f>
        <x:v>0</x:v>
      </x:c>
    </x:row>
    <x:row r="2021" ht="22" customHeight="1">
      <x:c r="A2021" s="2" t="str">
        <x:v>WIRE</x:v>
      </x:c>
      <x:c r="B2021" s="2" t="str">
        <x:v>10</x:v>
      </x:c>
      <x:c r="C2021" s="2" t="str">
        <x:v>DL716SIL</x:v>
      </x:c>
      <x:c r="D2021" s="2" t="str">
        <x:v>1060966</x:v>
      </x:c>
      <x:c r="E2021" s="2" t="str">
        <x:v>0</x:v>
      </x:c>
      <x:c r="F2021" s="2" t="str">
        <x:v>31</x:v>
      </x:c>
      <x:c r="G2021" s="10"/>
      <x:c r="H2021" s="10" t="n">
        <x:v>46339</x:v>
      </x:c>
      <x:c r="I2021" s="7" t="n">
        <x:v>37000</x:v>
      </x:c>
      <x:c r="J2021" s="7" t="n">
        <x:v>37000</x:v>
      </x:c>
      <x:c r="K2021" s="7" t="n">
        <x:v>1</x:v>
      </x:c>
      <x:c r="L2021" s="8" t="n">
        <x:v>4.19</x:v>
      </x:c>
      <x:c r="M2021" s="9" t="n">
        <x:v>0</x:v>
      </x:c>
      <x:c r="N2021" s="2" t="str">
        <x:v>a</x:v>
      </x:c>
      <x:c r="O2021" s="2" t="n">
        <x:v>1</x:v>
      </x:c>
      <x:c r="P2021" s="2" t="n">
        <x:v>100</x:v>
      </x:c>
      <x:c r="Q2021" s="2" t="str">
        <x:v>Baseline PO cost</x:v>
      </x:c>
      <x:c r="R2021" s="2" t="str">
        <x:v>Incoming active PO</x:v>
      </x:c>
      <x:c r="S2021" s="12" t="n">
        <x:f>IF(AND(ISNUMBER(G2021),G2021&gt;0,G2021&lt;=Summary!$E$5,I2021&gt;0),I2021*K2021,0)</x:f>
        <x:v>0</x:v>
      </x:c>
      <x:c r="T2021" s="12" t="n">
        <x:f>MIN(S2021,MAX(0,'Inventory detail'!E70-SUM(S2018:S2020)))</x:f>
        <x:v>0</x:v>
      </x:c>
      <x:c r="U2021" s="12" t="n">
        <x:f>IF(O2021=1,J2021*K2021,0)</x:f>
        <x:v>37000</x:v>
      </x:c>
      <x:c r="V2021" s="13" t="n">
        <x:f>IF(O2021=0,"",IF(H2021="","",MAX(H2021,Summary!$E$5)))</x:f>
        <x:v>46339</x:v>
      </x:c>
      <x:c r="W2021" s="12" t="n">
        <x:f>IF(Q2021="Baseline PO cost",U2021,0)</x:f>
        <x:v>37000</x:v>
      </x:c>
      <x:c r="X2021" s="12" t="n">
        <x:f>IF(Q2021="Higher PO cost",U2021,0)</x:f>
        <x:v>0</x:v>
      </x:c>
      <x:c r="Y2021" s="12" t="n">
        <x:f>IF(Q2021="Unclassified",U2021,0)</x:f>
        <x:v>0</x:v>
      </x:c>
    </x:row>
    <x:row r="2022" ht="22" customHeight="1">
      <x:c r="A2022" s="2" t="str">
        <x:v>WIRE</x:v>
      </x:c>
      <x:c r="B2022" s="2" t="str">
        <x:v>10</x:v>
      </x:c>
      <x:c r="C2022" s="2" t="str">
        <x:v>DL716WHT</x:v>
      </x:c>
      <x:c r="D2022" s="2" t="str">
        <x:v>1060448</x:v>
      </x:c>
      <x:c r="E2022" s="2" t="str">
        <x:v>0</x:v>
      </x:c>
      <x:c r="F2022" s="2" t="str">
        <x:v>26</x:v>
      </x:c>
      <x:c r="G2022" s="10" t="n">
        <x:v>46302</x:v>
      </x:c>
      <x:c r="H2022" s="10" t="n">
        <x:v>46304</x:v>
      </x:c>
      <x:c r="I2022" s="7" t="n">
        <x:v>20000</x:v>
      </x:c>
      <x:c r="J2022" s="7" t="n">
        <x:v>20000</x:v>
      </x:c>
      <x:c r="K2022" s="7" t="n">
        <x:v>1</x:v>
      </x:c>
      <x:c r="L2022" s="8" t="n">
        <x:v>3.85</x:v>
      </x:c>
      <x:c r="M2022" s="9" t="n">
        <x:v>1464</x:v>
      </x:c>
      <x:c r="N2022" s="2" t="str">
        <x:v>a</x:v>
      </x:c>
      <x:c r="O2022" s="2" t="n">
        <x:v>0</x:v>
      </x:c>
      <x:c r="P2022" s="2" t="n">
        <x:v>100</x:v>
      </x:c>
      <x:c r="Q2022" s="2" t="str">
        <x:v>Baseline PO cost</x:v>
      </x:c>
      <x:c r="R2022" s="2" t="str">
        <x:v>Received</x:v>
      </x:c>
      <x:c r="S2022" s="12" t="n">
        <x:f>IF(AND(ISNUMBER(G2022),G2022&gt;0,G2022&lt;=Summary!$E$5,I2022&gt;0),I2022*K2022,0)</x:f>
        <x:v>20000</x:v>
      </x:c>
      <x:c r="T2022" s="12" t="n">
        <x:f>MIN(S2022,MAX(0,'Inventory detail'!E145-0))</x:f>
        <x:v>19800</x:v>
      </x:c>
      <x:c r="U2022" s="12" t="n">
        <x:f>IF(O2022=1,J2022*K2022,0)</x:f>
        <x:v>0</x:v>
      </x:c>
      <x:c r="V2022" s="13" t="str">
        <x:f>IF(O2022=0,"",IF(H2022="","",MAX(H2022,Summary!$E$5)))</x:f>
      </x:c>
      <x:c r="W2022" s="12" t="n">
        <x:f>IF(Q2022="Baseline PO cost",U2022,0)</x:f>
        <x:v>0</x:v>
      </x:c>
      <x:c r="X2022" s="12" t="n">
        <x:f>IF(Q2022="Higher PO cost",U2022,0)</x:f>
        <x:v>0</x:v>
      </x:c>
      <x:c r="Y2022" s="12" t="n">
        <x:f>IF(Q2022="Unclassified",U2022,0)</x:f>
        <x:v>0</x:v>
      </x:c>
    </x:row>
    <x:row r="2023" ht="22" customHeight="1">
      <x:c r="A2023" s="2" t="str">
        <x:v>WIRE</x:v>
      </x:c>
      <x:c r="B2023" s="2" t="str">
        <x:v>10</x:v>
      </x:c>
      <x:c r="C2023" s="2" t="str">
        <x:v>DL716WHT</x:v>
      </x:c>
      <x:c r="D2023" s="2" t="str">
        <x:v>1059999</x:v>
      </x:c>
      <x:c r="E2023" s="2" t="str">
        <x:v>0</x:v>
      </x:c>
      <x:c r="F2023" s="2" t="str">
        <x:v>20</x:v>
      </x:c>
      <x:c r="G2023" s="10" t="n">
        <x:v>46182</x:v>
      </x:c>
      <x:c r="H2023" s="10" t="n">
        <x:v>46185</x:v>
      </x:c>
      <x:c r="I2023" s="7" t="n">
        <x:v>9000</x:v>
      </x:c>
      <x:c r="J2023" s="7" t="n">
        <x:v>9000</x:v>
      </x:c>
      <x:c r="K2023" s="7" t="n">
        <x:v>1</x:v>
      </x:c>
      <x:c r="L2023" s="8" t="n">
        <x:v>3.85</x:v>
      </x:c>
      <x:c r="M2023" s="9" t="n">
        <x:v>718.2</x:v>
      </x:c>
      <x:c r="N2023" s="2" t="str">
        <x:v>i</x:v>
      </x:c>
      <x:c r="O2023" s="2" t="n">
        <x:v>0</x:v>
      </x:c>
      <x:c r="P2023" s="2" t="n">
        <x:v>100</x:v>
      </x:c>
      <x:c r="Q2023" s="2" t="str">
        <x:v>Baseline PO cost</x:v>
      </x:c>
      <x:c r="R2023" s="2" t="str">
        <x:v>Received</x:v>
      </x:c>
      <x:c r="S2023" s="12" t="n">
        <x:f>IF(AND(ISNUMBER(G2023),G2023&gt;0,G2023&lt;=Summary!$E$5,I2023&gt;0),I2023*K2023,0)</x:f>
        <x:v>9000</x:v>
      </x:c>
      <x:c r="T2023" s="12" t="n">
        <x:f>MIN(S2023,MAX(0,'Inventory detail'!E145-SUM(S2022:S2022)))</x:f>
        <x:v>0</x:v>
      </x:c>
      <x:c r="U2023" s="12" t="n">
        <x:f>IF(O2023=1,J2023*K2023,0)</x:f>
        <x:v>0</x:v>
      </x:c>
      <x:c r="V2023" s="13" t="str">
        <x:f>IF(O2023=0,"",IF(H2023="","",MAX(H2023,Summary!$E$5)))</x:f>
      </x:c>
      <x:c r="W2023" s="12" t="n">
        <x:f>IF(Q2023="Baseline PO cost",U2023,0)</x:f>
        <x:v>0</x:v>
      </x:c>
      <x:c r="X2023" s="12" t="n">
        <x:f>IF(Q2023="Higher PO cost",U2023,0)</x:f>
        <x:v>0</x:v>
      </x:c>
      <x:c r="Y2023" s="12" t="n">
        <x:f>IF(Q2023="Unclassified",U2023,0)</x:f>
        <x:v>0</x:v>
      </x:c>
    </x:row>
    <x:row r="2024" ht="22" customHeight="1">
      <x:c r="A2024" s="2" t="str">
        <x:v>WIRE</x:v>
      </x:c>
      <x:c r="B2024" s="2" t="str">
        <x:v>10</x:v>
      </x:c>
      <x:c r="C2024" s="2" t="str">
        <x:v>DL716WHT</x:v>
      </x:c>
      <x:c r="D2024" s="2" t="str">
        <x:v>1059499</x:v>
      </x:c>
      <x:c r="E2024" s="2" t="str">
        <x:v>0</x:v>
      </x:c>
      <x:c r="F2024" s="2" t="str">
        <x:v>33</x:v>
      </x:c>
      <x:c r="G2024" s="10" t="n">
        <x:v>46064</x:v>
      </x:c>
      <x:c r="H2024" s="10" t="n">
        <x:v>46070</x:v>
      </x:c>
      <x:c r="I2024" s="7" t="n">
        <x:v>6000</x:v>
      </x:c>
      <x:c r="J2024" s="7" t="n">
        <x:v>6000</x:v>
      </x:c>
      <x:c r="K2024" s="7" t="n">
        <x:v>1</x:v>
      </x:c>
      <x:c r="L2024" s="8" t="n">
        <x:v>3.85</x:v>
      </x:c>
      <x:c r="M2024" s="9" t="n">
        <x:v>478.8</x:v>
      </x:c>
      <x:c r="N2024" s="2" t="str">
        <x:v>i</x:v>
      </x:c>
      <x:c r="O2024" s="2" t="n">
        <x:v>0</x:v>
      </x:c>
      <x:c r="P2024" s="2" t="n">
        <x:v>100</x:v>
      </x:c>
      <x:c r="Q2024" s="2" t="str">
        <x:v>Baseline PO cost</x:v>
      </x:c>
      <x:c r="R2024" s="2" t="str">
        <x:v>Received</x:v>
      </x:c>
      <x:c r="S2024" s="12" t="n">
        <x:f>IF(AND(ISNUMBER(G2024),G2024&gt;0,G2024&lt;=Summary!$E$5,I2024&gt;0),I2024*K2024,0)</x:f>
        <x:v>6000</x:v>
      </x:c>
      <x:c r="T2024" s="12" t="n">
        <x:f>MIN(S2024,MAX(0,'Inventory detail'!E145-SUM(S2022:S2023)))</x:f>
        <x:v>0</x:v>
      </x:c>
      <x:c r="U2024" s="12" t="n">
        <x:f>IF(O2024=1,J2024*K2024,0)</x:f>
        <x:v>0</x:v>
      </x:c>
      <x:c r="V2024" s="13" t="str">
        <x:f>IF(O2024=0,"",IF(H2024="","",MAX(H2024,Summary!$E$5)))</x:f>
      </x:c>
      <x:c r="W2024" s="12" t="n">
        <x:f>IF(Q2024="Baseline PO cost",U2024,0)</x:f>
        <x:v>0</x:v>
      </x:c>
      <x:c r="X2024" s="12" t="n">
        <x:f>IF(Q2024="Higher PO cost",U2024,0)</x:f>
        <x:v>0</x:v>
      </x:c>
      <x:c r="Y2024" s="12" t="n">
        <x:f>IF(Q2024="Unclassified",U2024,0)</x:f>
        <x:v>0</x:v>
      </x:c>
    </x:row>
    <x:row r="2025" ht="22" customHeight="1">
      <x:c r="A2025" s="2" t="str">
        <x:v>WIRE</x:v>
      </x:c>
      <x:c r="B2025" s="2" t="str">
        <x:v>10</x:v>
      </x:c>
      <x:c r="C2025" s="2" t="str">
        <x:v>DL716WHT</x:v>
      </x:c>
      <x:c r="D2025" s="2" t="str">
        <x:v>1060966</x:v>
      </x:c>
      <x:c r="E2025" s="2" t="str">
        <x:v>0</x:v>
      </x:c>
      <x:c r="F2025" s="2" t="str">
        <x:v>32</x:v>
      </x:c>
      <x:c r="G2025" s="10"/>
      <x:c r="H2025" s="10" t="n">
        <x:v>46339</x:v>
      </x:c>
      <x:c r="I2025" s="7" t="n">
        <x:v>8000</x:v>
      </x:c>
      <x:c r="J2025" s="7" t="n">
        <x:v>8000</x:v>
      </x:c>
      <x:c r="K2025" s="7" t="n">
        <x:v>1</x:v>
      </x:c>
      <x:c r="L2025" s="8" t="n">
        <x:v>3.85</x:v>
      </x:c>
      <x:c r="M2025" s="9" t="n">
        <x:v>0</x:v>
      </x:c>
      <x:c r="N2025" s="2" t="str">
        <x:v>a</x:v>
      </x:c>
      <x:c r="O2025" s="2" t="n">
        <x:v>1</x:v>
      </x:c>
      <x:c r="P2025" s="2" t="n">
        <x:v>100</x:v>
      </x:c>
      <x:c r="Q2025" s="2" t="str">
        <x:v>Baseline PO cost</x:v>
      </x:c>
      <x:c r="R2025" s="2" t="str">
        <x:v>Incoming active PO</x:v>
      </x:c>
      <x:c r="S2025" s="12" t="n">
        <x:f>IF(AND(ISNUMBER(G2025),G2025&gt;0,G2025&lt;=Summary!$E$5,I2025&gt;0),I2025*K2025,0)</x:f>
        <x:v>0</x:v>
      </x:c>
      <x:c r="T2025" s="12" t="n">
        <x:f>MIN(S2025,MAX(0,'Inventory detail'!E145-SUM(S2022:S2024)))</x:f>
        <x:v>0</x:v>
      </x:c>
      <x:c r="U2025" s="12" t="n">
        <x:f>IF(O2025=1,J2025*K2025,0)</x:f>
        <x:v>8000</x:v>
      </x:c>
      <x:c r="V2025" s="13" t="n">
        <x:f>IF(O2025=0,"",IF(H2025="","",MAX(H2025,Summary!$E$5)))</x:f>
        <x:v>46339</x:v>
      </x:c>
      <x:c r="W2025" s="12" t="n">
        <x:f>IF(Q2025="Baseline PO cost",U2025,0)</x:f>
        <x:v>8000</x:v>
      </x:c>
      <x:c r="X2025" s="12" t="n">
        <x:f>IF(Q2025="Higher PO cost",U2025,0)</x:f>
        <x:v>0</x:v>
      </x:c>
      <x:c r="Y2025" s="12" t="n">
        <x:f>IF(Q2025="Unclassified",U2025,0)</x:f>
        <x:v>0</x:v>
      </x:c>
    </x:row>
    <x:row r="2026" ht="22" customHeight="1">
      <x:c r="A2026" s="2" t="str">
        <x:v>WIRE</x:v>
      </x:c>
      <x:c r="B2026" s="2" t="str">
        <x:v>10</x:v>
      </x:c>
      <x:c r="C2026" s="2" t="str">
        <x:v>DL916BLK</x:v>
      </x:c>
      <x:c r="D2026" s="2" t="str">
        <x:v>1060448</x:v>
      </x:c>
      <x:c r="E2026" s="2" t="str">
        <x:v>0</x:v>
      </x:c>
      <x:c r="F2026" s="2" t="str">
        <x:v>36</x:v>
      </x:c>
      <x:c r="G2026" s="10" t="n">
        <x:v>46302</x:v>
      </x:c>
      <x:c r="H2026" s="10" t="n">
        <x:v>46304</x:v>
      </x:c>
      <x:c r="I2026" s="7" t="n">
        <x:v>48000</x:v>
      </x:c>
      <x:c r="J2026" s="7" t="n">
        <x:v>48000</x:v>
      </x:c>
      <x:c r="K2026" s="7" t="n">
        <x:v>1</x:v>
      </x:c>
      <x:c r="L2026" s="8" t="n">
        <x:v>5.48</x:v>
      </x:c>
      <x:c r="M2026" s="9" t="n">
        <x:v>4996.8</x:v>
      </x:c>
      <x:c r="N2026" s="2" t="str">
        <x:v>a</x:v>
      </x:c>
      <x:c r="O2026" s="2" t="n">
        <x:v>0</x:v>
      </x:c>
      <x:c r="P2026" s="2" t="n">
        <x:v>100</x:v>
      </x:c>
      <x:c r="Q2026" s="2" t="str">
        <x:v>Baseline PO cost</x:v>
      </x:c>
      <x:c r="R2026" s="2" t="str">
        <x:v>Received</x:v>
      </x:c>
      <x:c r="S2026" s="12" t="n">
        <x:f>IF(AND(ISNUMBER(G2026),G2026&gt;0,G2026&lt;=Summary!$E$5,I2026&gt;0),I2026*K2026,0)</x:f>
        <x:v>48000</x:v>
      </x:c>
      <x:c r="T2026" s="12" t="n">
        <x:f>MIN(S2026,MAX(0,'Inventory detail'!E56-0))</x:f>
        <x:v>48000</x:v>
      </x:c>
      <x:c r="U2026" s="12" t="n">
        <x:f>IF(O2026=1,J2026*K2026,0)</x:f>
        <x:v>0</x:v>
      </x:c>
      <x:c r="V2026" s="13" t="str">
        <x:f>IF(O2026=0,"",IF(H2026="","",MAX(H2026,Summary!$E$5)))</x:f>
      </x:c>
      <x:c r="W2026" s="12" t="n">
        <x:f>IF(Q2026="Baseline PO cost",U2026,0)</x:f>
        <x:v>0</x:v>
      </x:c>
      <x:c r="X2026" s="12" t="n">
        <x:f>IF(Q2026="Higher PO cost",U2026,0)</x:f>
        <x:v>0</x:v>
      </x:c>
      <x:c r="Y2026" s="12" t="n">
        <x:f>IF(Q2026="Unclassified",U2026,0)</x:f>
        <x:v>0</x:v>
      </x:c>
    </x:row>
    <x:row r="2027" ht="22" customHeight="1">
      <x:c r="A2027" s="2" t="str">
        <x:v>WIRE</x:v>
      </x:c>
      <x:c r="B2027" s="2" t="str">
        <x:v>10</x:v>
      </x:c>
      <x:c r="C2027" s="2" t="str">
        <x:v>DL916BLK</x:v>
      </x:c>
      <x:c r="D2027" s="2" t="str">
        <x:v>1059999</x:v>
      </x:c>
      <x:c r="E2027" s="2" t="str">
        <x:v>0</x:v>
      </x:c>
      <x:c r="F2027" s="2" t="str">
        <x:v>26</x:v>
      </x:c>
      <x:c r="G2027" s="10" t="n">
        <x:v>46182</x:v>
      </x:c>
      <x:c r="H2027" s="10" t="n">
        <x:v>46185</x:v>
      </x:c>
      <x:c r="I2027" s="7" t="n">
        <x:v>37000</x:v>
      </x:c>
      <x:c r="J2027" s="7" t="n">
        <x:v>37000</x:v>
      </x:c>
      <x:c r="K2027" s="7" t="n">
        <x:v>1</x:v>
      </x:c>
      <x:c r="L2027" s="8" t="n">
        <x:v>5.48</x:v>
      </x:c>
      <x:c r="M2027" s="9" t="n">
        <x:v>4199.5</x:v>
      </x:c>
      <x:c r="N2027" s="2" t="str">
        <x:v>i</x:v>
      </x:c>
      <x:c r="O2027" s="2" t="n">
        <x:v>0</x:v>
      </x:c>
      <x:c r="P2027" s="2" t="n">
        <x:v>100</x:v>
      </x:c>
      <x:c r="Q2027" s="2" t="str">
        <x:v>Baseline PO cost</x:v>
      </x:c>
      <x:c r="R2027" s="2" t="str">
        <x:v>Received</x:v>
      </x:c>
      <x:c r="S2027" s="12" t="n">
        <x:f>IF(AND(ISNUMBER(G2027),G2027&gt;0,G2027&lt;=Summary!$E$5,I2027&gt;0),I2027*K2027,0)</x:f>
        <x:v>37000</x:v>
      </x:c>
      <x:c r="T2027" s="12" t="n">
        <x:f>MIN(S2027,MAX(0,'Inventory detail'!E56-SUM(S2026:S2026)))</x:f>
        <x:v>7600</x:v>
      </x:c>
      <x:c r="U2027" s="12" t="n">
        <x:f>IF(O2027=1,J2027*K2027,0)</x:f>
        <x:v>0</x:v>
      </x:c>
      <x:c r="V2027" s="13" t="str">
        <x:f>IF(O2027=0,"",IF(H2027="","",MAX(H2027,Summary!$E$5)))</x:f>
      </x:c>
      <x:c r="W2027" s="12" t="n">
        <x:f>IF(Q2027="Baseline PO cost",U2027,0)</x:f>
        <x:v>0</x:v>
      </x:c>
      <x:c r="X2027" s="12" t="n">
        <x:f>IF(Q2027="Higher PO cost",U2027,0)</x:f>
        <x:v>0</x:v>
      </x:c>
      <x:c r="Y2027" s="12" t="n">
        <x:f>IF(Q2027="Unclassified",U2027,0)</x:f>
        <x:v>0</x:v>
      </x:c>
    </x:row>
    <x:row r="2028" ht="22" customHeight="1">
      <x:c r="A2028" s="2" t="str">
        <x:v>WIRE</x:v>
      </x:c>
      <x:c r="B2028" s="2" t="str">
        <x:v>10</x:v>
      </x:c>
      <x:c r="C2028" s="2" t="str">
        <x:v>DL916BLK</x:v>
      </x:c>
      <x:c r="D2028" s="2" t="str">
        <x:v>1059499</x:v>
      </x:c>
      <x:c r="E2028" s="2" t="str">
        <x:v>0</x:v>
      </x:c>
      <x:c r="F2028" s="2" t="str">
        <x:v>46</x:v>
      </x:c>
      <x:c r="G2028" s="10" t="n">
        <x:v>46064</x:v>
      </x:c>
      <x:c r="H2028" s="10" t="n">
        <x:v>46070</x:v>
      </x:c>
      <x:c r="I2028" s="7" t="n">
        <x:v>33000</x:v>
      </x:c>
      <x:c r="J2028" s="7" t="n">
        <x:v>33000</x:v>
      </x:c>
      <x:c r="K2028" s="7" t="n">
        <x:v>1</x:v>
      </x:c>
      <x:c r="L2028" s="8" t="n">
        <x:v>5.48</x:v>
      </x:c>
      <x:c r="M2028" s="9" t="n">
        <x:v>3745.5</x:v>
      </x:c>
      <x:c r="N2028" s="2" t="str">
        <x:v>i</x:v>
      </x:c>
      <x:c r="O2028" s="2" t="n">
        <x:v>0</x:v>
      </x:c>
      <x:c r="P2028" s="2" t="n">
        <x:v>100</x:v>
      </x:c>
      <x:c r="Q2028" s="2" t="str">
        <x:v>Baseline PO cost</x:v>
      </x:c>
      <x:c r="R2028" s="2" t="str">
        <x:v>Received</x:v>
      </x:c>
      <x:c r="S2028" s="12" t="n">
        <x:f>IF(AND(ISNUMBER(G2028),G2028&gt;0,G2028&lt;=Summary!$E$5,I2028&gt;0),I2028*K2028,0)</x:f>
        <x:v>33000</x:v>
      </x:c>
      <x:c r="T2028" s="12" t="n">
        <x:f>MIN(S2028,MAX(0,'Inventory detail'!E56-SUM(S2026:S2027)))</x:f>
        <x:v>0</x:v>
      </x:c>
      <x:c r="U2028" s="12" t="n">
        <x:f>IF(O2028=1,J2028*K2028,0)</x:f>
        <x:v>0</x:v>
      </x:c>
      <x:c r="V2028" s="13" t="str">
        <x:f>IF(O2028=0,"",IF(H2028="","",MAX(H2028,Summary!$E$5)))</x:f>
      </x:c>
      <x:c r="W2028" s="12" t="n">
        <x:f>IF(Q2028="Baseline PO cost",U2028,0)</x:f>
        <x:v>0</x:v>
      </x:c>
      <x:c r="X2028" s="12" t="n">
        <x:f>IF(Q2028="Higher PO cost",U2028,0)</x:f>
        <x:v>0</x:v>
      </x:c>
      <x:c r="Y2028" s="12" t="n">
        <x:f>IF(Q2028="Unclassified",U2028,0)</x:f>
        <x:v>0</x:v>
      </x:c>
    </x:row>
    <x:row r="2029" ht="22" customHeight="1">
      <x:c r="A2029" s="2" t="str">
        <x:v>WIRE</x:v>
      </x:c>
      <x:c r="B2029" s="2" t="str">
        <x:v>10</x:v>
      </x:c>
      <x:c r="C2029" s="2" t="str">
        <x:v>DL916BLK</x:v>
      </x:c>
      <x:c r="D2029" s="2" t="str">
        <x:v>1060966</x:v>
      </x:c>
      <x:c r="E2029" s="2" t="str">
        <x:v>0</x:v>
      </x:c>
      <x:c r="F2029" s="2" t="str">
        <x:v>45</x:v>
      </x:c>
      <x:c r="G2029" s="10"/>
      <x:c r="H2029" s="10" t="n">
        <x:v>46339</x:v>
      </x:c>
      <x:c r="I2029" s="7" t="n">
        <x:v>35000</x:v>
      </x:c>
      <x:c r="J2029" s="7" t="n">
        <x:v>35000</x:v>
      </x:c>
      <x:c r="K2029" s="7" t="n">
        <x:v>1</x:v>
      </x:c>
      <x:c r="L2029" s="8" t="n">
        <x:v>5.48</x:v>
      </x:c>
      <x:c r="M2029" s="9" t="n">
        <x:v>0</x:v>
      </x:c>
      <x:c r="N2029" s="2" t="str">
        <x:v>a</x:v>
      </x:c>
      <x:c r="O2029" s="2" t="n">
        <x:v>1</x:v>
      </x:c>
      <x:c r="P2029" s="2" t="n">
        <x:v>100</x:v>
      </x:c>
      <x:c r="Q2029" s="2" t="str">
        <x:v>Baseline PO cost</x:v>
      </x:c>
      <x:c r="R2029" s="2" t="str">
        <x:v>Incoming active PO</x:v>
      </x:c>
      <x:c r="S2029" s="12" t="n">
        <x:f>IF(AND(ISNUMBER(G2029),G2029&gt;0,G2029&lt;=Summary!$E$5,I2029&gt;0),I2029*K2029,0)</x:f>
        <x:v>0</x:v>
      </x:c>
      <x:c r="T2029" s="12" t="n">
        <x:f>MIN(S2029,MAX(0,'Inventory detail'!E56-SUM(S2026:S2028)))</x:f>
        <x:v>0</x:v>
      </x:c>
      <x:c r="U2029" s="12" t="n">
        <x:f>IF(O2029=1,J2029*K2029,0)</x:f>
        <x:v>35000</x:v>
      </x:c>
      <x:c r="V2029" s="13" t="n">
        <x:f>IF(O2029=0,"",IF(H2029="","",MAX(H2029,Summary!$E$5)))</x:f>
        <x:v>46339</x:v>
      </x:c>
      <x:c r="W2029" s="12" t="n">
        <x:f>IF(Q2029="Baseline PO cost",U2029,0)</x:f>
        <x:v>35000</x:v>
      </x:c>
      <x:c r="X2029" s="12" t="n">
        <x:f>IF(Q2029="Higher PO cost",U2029,0)</x:f>
        <x:v>0</x:v>
      </x:c>
      <x:c r="Y2029" s="12" t="n">
        <x:f>IF(Q2029="Unclassified",U2029,0)</x:f>
        <x:v>0</x:v>
      </x:c>
    </x:row>
    <x:row r="2030" ht="22" customHeight="1">
      <x:c r="A2030" s="2" t="str">
        <x:v>WIRE</x:v>
      </x:c>
      <x:c r="B2030" s="2" t="str">
        <x:v>10</x:v>
      </x:c>
      <x:c r="C2030" s="2" t="str">
        <x:v>DL916GOLD</x:v>
      </x:c>
      <x:c r="D2030" s="2" t="str">
        <x:v>1060448</x:v>
      </x:c>
      <x:c r="E2030" s="2" t="str">
        <x:v>0</x:v>
      </x:c>
      <x:c r="F2030" s="2" t="str">
        <x:v>39</x:v>
      </x:c>
      <x:c r="G2030" s="10" t="n">
        <x:v>46302</x:v>
      </x:c>
      <x:c r="H2030" s="10" t="n">
        <x:v>46304</x:v>
      </x:c>
      <x:c r="I2030" s="7" t="n">
        <x:v>11000</x:v>
      </x:c>
      <x:c r="J2030" s="7" t="n">
        <x:v>11000</x:v>
      </x:c>
      <x:c r="K2030" s="7" t="n">
        <x:v>1</x:v>
      </x:c>
      <x:c r="L2030" s="8" t="n">
        <x:v>5.98</x:v>
      </x:c>
      <x:c r="M2030" s="9" t="n">
        <x:v>1145.1</x:v>
      </x:c>
      <x:c r="N2030" s="2" t="str">
        <x:v>a</x:v>
      </x:c>
      <x:c r="O2030" s="2" t="n">
        <x:v>0</x:v>
      </x:c>
      <x:c r="P2030" s="2" t="n">
        <x:v>100</x:v>
      </x:c>
      <x:c r="Q2030" s="2" t="str">
        <x:v>Baseline PO cost</x:v>
      </x:c>
      <x:c r="R2030" s="2" t="str">
        <x:v>Received</x:v>
      </x:c>
      <x:c r="S2030" s="12" t="n">
        <x:f>IF(AND(ISNUMBER(G2030),G2030&gt;0,G2030&lt;=Summary!$E$5,I2030&gt;0),I2030*K2030,0)</x:f>
        <x:v>11000</x:v>
      </x:c>
      <x:c r="T2030" s="12" t="n">
        <x:f>MIN(S2030,MAX(0,'Inventory detail'!E185-0))</x:f>
        <x:v>11000</x:v>
      </x:c>
      <x:c r="U2030" s="12" t="n">
        <x:f>IF(O2030=1,J2030*K2030,0)</x:f>
        <x:v>0</x:v>
      </x:c>
      <x:c r="V2030" s="13" t="str">
        <x:f>IF(O2030=0,"",IF(H2030="","",MAX(H2030,Summary!$E$5)))</x:f>
      </x:c>
      <x:c r="W2030" s="12" t="n">
        <x:f>IF(Q2030="Baseline PO cost",U2030,0)</x:f>
        <x:v>0</x:v>
      </x:c>
      <x:c r="X2030" s="12" t="n">
        <x:f>IF(Q2030="Higher PO cost",U2030,0)</x:f>
        <x:v>0</x:v>
      </x:c>
      <x:c r="Y2030" s="12" t="n">
        <x:f>IF(Q2030="Unclassified",U2030,0)</x:f>
        <x:v>0</x:v>
      </x:c>
    </x:row>
    <x:row r="2031" ht="22" customHeight="1">
      <x:c r="A2031" s="2" t="str">
        <x:v>WIRE</x:v>
      </x:c>
      <x:c r="B2031" s="2" t="str">
        <x:v>10</x:v>
      </x:c>
      <x:c r="C2031" s="2" t="str">
        <x:v>DL916GOLD</x:v>
      </x:c>
      <x:c r="D2031" s="2" t="str">
        <x:v>1059499</x:v>
      </x:c>
      <x:c r="E2031" s="2" t="str">
        <x:v>0</x:v>
      </x:c>
      <x:c r="F2031" s="2" t="str">
        <x:v>49</x:v>
      </x:c>
      <x:c r="G2031" s="10" t="n">
        <x:v>46064</x:v>
      </x:c>
      <x:c r="H2031" s="10" t="n">
        <x:v>46070</x:v>
      </x:c>
      <x:c r="I2031" s="7" t="n">
        <x:v>4000</x:v>
      </x:c>
      <x:c r="J2031" s="7" t="n">
        <x:v>4000</x:v>
      </x:c>
      <x:c r="K2031" s="7" t="n">
        <x:v>1</x:v>
      </x:c>
      <x:c r="L2031" s="8" t="n">
        <x:v>5.98</x:v>
      </x:c>
      <x:c r="M2031" s="9" t="n">
        <x:v>454</x:v>
      </x:c>
      <x:c r="N2031" s="2" t="str">
        <x:v>i</x:v>
      </x:c>
      <x:c r="O2031" s="2" t="n">
        <x:v>0</x:v>
      </x:c>
      <x:c r="P2031" s="2" t="n">
        <x:v>100</x:v>
      </x:c>
      <x:c r="Q2031" s="2" t="str">
        <x:v>Baseline PO cost</x:v>
      </x:c>
      <x:c r="R2031" s="2" t="str">
        <x:v>Received</x:v>
      </x:c>
      <x:c r="S2031" s="12" t="n">
        <x:f>IF(AND(ISNUMBER(G2031),G2031&gt;0,G2031&lt;=Summary!$E$5,I2031&gt;0),I2031*K2031,0)</x:f>
        <x:v>4000</x:v>
      </x:c>
      <x:c r="T2031" s="12" t="n">
        <x:f>MIN(S2031,MAX(0,'Inventory detail'!E185-SUM(S2030:S2030)))</x:f>
        <x:v>0</x:v>
      </x:c>
      <x:c r="U2031" s="12" t="n">
        <x:f>IF(O2031=1,J2031*K2031,0)</x:f>
        <x:v>0</x:v>
      </x:c>
      <x:c r="V2031" s="13" t="str">
        <x:f>IF(O2031=0,"",IF(H2031="","",MAX(H2031,Summary!$E$5)))</x:f>
      </x:c>
      <x:c r="W2031" s="12" t="n">
        <x:f>IF(Q2031="Baseline PO cost",U2031,0)</x:f>
        <x:v>0</x:v>
      </x:c>
      <x:c r="X2031" s="12" t="n">
        <x:f>IF(Q2031="Higher PO cost",U2031,0)</x:f>
        <x:v>0</x:v>
      </x:c>
      <x:c r="Y2031" s="12" t="n">
        <x:f>IF(Q2031="Unclassified",U2031,0)</x:f>
        <x:v>0</x:v>
      </x:c>
    </x:row>
    <x:row r="2032" ht="22" customHeight="1">
      <x:c r="A2032" s="2" t="str">
        <x:v>WIRE</x:v>
      </x:c>
      <x:c r="B2032" s="2" t="str">
        <x:v>10</x:v>
      </x:c>
      <x:c r="C2032" s="2" t="str">
        <x:v>DL916GOLD</x:v>
      </x:c>
      <x:c r="D2032" s="2" t="str">
        <x:v>1060966</x:v>
      </x:c>
      <x:c r="E2032" s="2" t="str">
        <x:v>0</x:v>
      </x:c>
      <x:c r="F2032" s="2" t="str">
        <x:v>48</x:v>
      </x:c>
      <x:c r="G2032" s="10"/>
      <x:c r="H2032" s="10" t="n">
        <x:v>46339</x:v>
      </x:c>
      <x:c r="I2032" s="7" t="n">
        <x:v>32000</x:v>
      </x:c>
      <x:c r="J2032" s="7" t="n">
        <x:v>32000</x:v>
      </x:c>
      <x:c r="K2032" s="7" t="n">
        <x:v>1</x:v>
      </x:c>
      <x:c r="L2032" s="8" t="n">
        <x:v>5.98</x:v>
      </x:c>
      <x:c r="M2032" s="9" t="n">
        <x:v>0</x:v>
      </x:c>
      <x:c r="N2032" s="2" t="str">
        <x:v>a</x:v>
      </x:c>
      <x:c r="O2032" s="2" t="n">
        <x:v>1</x:v>
      </x:c>
      <x:c r="P2032" s="2" t="n">
        <x:v>100</x:v>
      </x:c>
      <x:c r="Q2032" s="2" t="str">
        <x:v>Baseline PO cost</x:v>
      </x:c>
      <x:c r="R2032" s="2" t="str">
        <x:v>Incoming active PO</x:v>
      </x:c>
      <x:c r="S2032" s="12" t="n">
        <x:f>IF(AND(ISNUMBER(G2032),G2032&gt;0,G2032&lt;=Summary!$E$5,I2032&gt;0),I2032*K2032,0)</x:f>
        <x:v>0</x:v>
      </x:c>
      <x:c r="T2032" s="12" t="n">
        <x:f>MIN(S2032,MAX(0,'Inventory detail'!E185-SUM(S2030:S2031)))</x:f>
        <x:v>0</x:v>
      </x:c>
      <x:c r="U2032" s="12" t="n">
        <x:f>IF(O2032=1,J2032*K2032,0)</x:f>
        <x:v>32000</x:v>
      </x:c>
      <x:c r="V2032" s="13" t="n">
        <x:f>IF(O2032=0,"",IF(H2032="","",MAX(H2032,Summary!$E$5)))</x:f>
        <x:v>46339</x:v>
      </x:c>
      <x:c r="W2032" s="12" t="n">
        <x:f>IF(Q2032="Baseline PO cost",U2032,0)</x:f>
        <x:v>32000</x:v>
      </x:c>
      <x:c r="X2032" s="12" t="n">
        <x:f>IF(Q2032="Higher PO cost",U2032,0)</x:f>
        <x:v>0</x:v>
      </x:c>
      <x:c r="Y2032" s="12" t="n">
        <x:f>IF(Q2032="Unclassified",U2032,0)</x:f>
        <x:v>0</x:v>
      </x:c>
    </x:row>
    <x:row r="2033" ht="22" customHeight="1">
      <x:c r="A2033" s="2" t="str">
        <x:v>WIRE</x:v>
      </x:c>
      <x:c r="B2033" s="2" t="str">
        <x:v>10</x:v>
      </x:c>
      <x:c r="C2033" s="2" t="str">
        <x:v>DL916GRAY</x:v>
      </x:c>
      <x:c r="D2033" s="2" t="str">
        <x:v>1059499</x:v>
      </x:c>
      <x:c r="E2033" s="2" t="str">
        <x:v>0</x:v>
      </x:c>
      <x:c r="F2033" s="2" t="str">
        <x:v>50</x:v>
      </x:c>
      <x:c r="G2033" s="10" t="n">
        <x:v>46064</x:v>
      </x:c>
      <x:c r="H2033" s="10" t="n">
        <x:v>46070</x:v>
      </x:c>
      <x:c r="I2033" s="7" t="n">
        <x:v>4000</x:v>
      </x:c>
      <x:c r="J2033" s="7" t="n">
        <x:v>4000</x:v>
      </x:c>
      <x:c r="K2033" s="7" t="n">
        <x:v>1</x:v>
      </x:c>
      <x:c r="L2033" s="8" t="n">
        <x:v>5.98</x:v>
      </x:c>
      <x:c r="M2033" s="9" t="n">
        <x:v>454</x:v>
      </x:c>
      <x:c r="N2033" s="2" t="str">
        <x:v>i</x:v>
      </x:c>
      <x:c r="O2033" s="2" t="n">
        <x:v>0</x:v>
      </x:c>
      <x:c r="P2033" s="2" t="n">
        <x:v>100</x:v>
      </x:c>
      <x:c r="Q2033" s="2" t="str">
        <x:v>Baseline PO cost</x:v>
      </x:c>
      <x:c r="R2033" s="2" t="str">
        <x:v>Received</x:v>
      </x:c>
      <x:c r="S2033" s="12" t="n">
        <x:f>IF(AND(ISNUMBER(G2033),G2033&gt;0,G2033&lt;=Summary!$E$5,I2033&gt;0),I2033*K2033,0)</x:f>
        <x:v>4000</x:v>
      </x:c>
      <x:c r="T2033" s="12" t="n">
        <x:f>MIN(S2033,MAX(0,'Inventory detail'!E484-0))</x:f>
        <x:v>4000</x:v>
      </x:c>
      <x:c r="U2033" s="12" t="n">
        <x:f>IF(O2033=1,J2033*K2033,0)</x:f>
        <x:v>0</x:v>
      </x:c>
      <x:c r="V2033" s="13" t="str">
        <x:f>IF(O2033=0,"",IF(H2033="","",MAX(H2033,Summary!$E$5)))</x:f>
      </x:c>
      <x:c r="W2033" s="12" t="n">
        <x:f>IF(Q2033="Baseline PO cost",U2033,0)</x:f>
        <x:v>0</x:v>
      </x:c>
      <x:c r="X2033" s="12" t="n">
        <x:f>IF(Q2033="Higher PO cost",U2033,0)</x:f>
        <x:v>0</x:v>
      </x:c>
      <x:c r="Y2033" s="12" t="n">
        <x:f>IF(Q2033="Unclassified",U2033,0)</x:f>
        <x:v>0</x:v>
      </x:c>
    </x:row>
    <x:row r="2034" ht="22" customHeight="1">
      <x:c r="A2034" s="2" t="str">
        <x:v>WIRE</x:v>
      </x:c>
      <x:c r="B2034" s="2" t="str">
        <x:v>10</x:v>
      </x:c>
      <x:c r="C2034" s="2" t="str">
        <x:v>DL916GRAY</x:v>
      </x:c>
      <x:c r="D2034" s="2" t="str">
        <x:v>1060966</x:v>
      </x:c>
      <x:c r="E2034" s="2" t="str">
        <x:v>0</x:v>
      </x:c>
      <x:c r="F2034" s="2" t="str">
        <x:v>49</x:v>
      </x:c>
      <x:c r="G2034" s="10"/>
      <x:c r="H2034" s="10" t="n">
        <x:v>46339</x:v>
      </x:c>
      <x:c r="I2034" s="7" t="n">
        <x:v>3000</x:v>
      </x:c>
      <x:c r="J2034" s="7" t="n">
        <x:v>3000</x:v>
      </x:c>
      <x:c r="K2034" s="7" t="n">
        <x:v>1</x:v>
      </x:c>
      <x:c r="L2034" s="8" t="n">
        <x:v>5.98</x:v>
      </x:c>
      <x:c r="M2034" s="9" t="n">
        <x:v>0</x:v>
      </x:c>
      <x:c r="N2034" s="2" t="str">
        <x:v>a</x:v>
      </x:c>
      <x:c r="O2034" s="2" t="n">
        <x:v>1</x:v>
      </x:c>
      <x:c r="P2034" s="2" t="n">
        <x:v>100</x:v>
      </x:c>
      <x:c r="Q2034" s="2" t="str">
        <x:v>Baseline PO cost</x:v>
      </x:c>
      <x:c r="R2034" s="2" t="str">
        <x:v>Incoming active PO</x:v>
      </x:c>
      <x:c r="S2034" s="12" t="n">
        <x:f>IF(AND(ISNUMBER(G2034),G2034&gt;0,G2034&lt;=Summary!$E$5,I2034&gt;0),I2034*K2034,0)</x:f>
        <x:v>0</x:v>
      </x:c>
      <x:c r="T2034" s="12" t="n">
        <x:f>MIN(S2034,MAX(0,'Inventory detail'!E484-SUM(S2033:S2033)))</x:f>
        <x:v>0</x:v>
      </x:c>
      <x:c r="U2034" s="12" t="n">
        <x:f>IF(O2034=1,J2034*K2034,0)</x:f>
        <x:v>3000</x:v>
      </x:c>
      <x:c r="V2034" s="13" t="n">
        <x:f>IF(O2034=0,"",IF(H2034="","",MAX(H2034,Summary!$E$5)))</x:f>
        <x:v>46339</x:v>
      </x:c>
      <x:c r="W2034" s="12" t="n">
        <x:f>IF(Q2034="Baseline PO cost",U2034,0)</x:f>
        <x:v>3000</x:v>
      </x:c>
      <x:c r="X2034" s="12" t="n">
        <x:f>IF(Q2034="Higher PO cost",U2034,0)</x:f>
        <x:v>0</x:v>
      </x:c>
      <x:c r="Y2034" s="12" t="n">
        <x:f>IF(Q2034="Unclassified",U2034,0)</x:f>
        <x:v>0</x:v>
      </x:c>
    </x:row>
    <x:row r="2035" ht="22" customHeight="1">
      <x:c r="A2035" s="2" t="str">
        <x:v>WIRE</x:v>
      </x:c>
      <x:c r="B2035" s="2" t="str">
        <x:v>10</x:v>
      </x:c>
      <x:c r="C2035" s="2" t="str">
        <x:v>DL916SIL</x:v>
      </x:c>
      <x:c r="D2035" s="2" t="str">
        <x:v>1060448</x:v>
      </x:c>
      <x:c r="E2035" s="2" t="str">
        <x:v>0</x:v>
      </x:c>
      <x:c r="F2035" s="2" t="str">
        <x:v>37</x:v>
      </x:c>
      <x:c r="G2035" s="10" t="n">
        <x:v>46302</x:v>
      </x:c>
      <x:c r="H2035" s="10" t="n">
        <x:v>46304</x:v>
      </x:c>
      <x:c r="I2035" s="7" t="n">
        <x:v>9000</x:v>
      </x:c>
      <x:c r="J2035" s="7" t="n">
        <x:v>9000</x:v>
      </x:c>
      <x:c r="K2035" s="7" t="n">
        <x:v>1</x:v>
      </x:c>
      <x:c r="L2035" s="8" t="n">
        <x:v>5.98</x:v>
      </x:c>
      <x:c r="M2035" s="9" t="n">
        <x:v>936.9</x:v>
      </x:c>
      <x:c r="N2035" s="2" t="str">
        <x:v>a</x:v>
      </x:c>
      <x:c r="O2035" s="2" t="n">
        <x:v>0</x:v>
      </x:c>
      <x:c r="P2035" s="2" t="n">
        <x:v>100</x:v>
      </x:c>
      <x:c r="Q2035" s="2" t="str">
        <x:v>Baseline PO cost</x:v>
      </x:c>
      <x:c r="R2035" s="2" t="str">
        <x:v>Received</x:v>
      </x:c>
      <x:c r="S2035" s="12" t="n">
        <x:f>IF(AND(ISNUMBER(G2035),G2035&gt;0,G2035&lt;=Summary!$E$5,I2035&gt;0),I2035*K2035,0)</x:f>
        <x:v>9000</x:v>
      </x:c>
      <x:c r="T2035" s="12" t="n">
        <x:f>MIN(S2035,MAX(0,'Inventory detail'!E123-0))</x:f>
        <x:v>9000</x:v>
      </x:c>
      <x:c r="U2035" s="12" t="n">
        <x:f>IF(O2035=1,J2035*K2035,0)</x:f>
        <x:v>0</x:v>
      </x:c>
      <x:c r="V2035" s="13" t="str">
        <x:f>IF(O2035=0,"",IF(H2035="","",MAX(H2035,Summary!$E$5)))</x:f>
      </x:c>
      <x:c r="W2035" s="12" t="n">
        <x:f>IF(Q2035="Baseline PO cost",U2035,0)</x:f>
        <x:v>0</x:v>
      </x:c>
      <x:c r="X2035" s="12" t="n">
        <x:f>IF(Q2035="Higher PO cost",U2035,0)</x:f>
        <x:v>0</x:v>
      </x:c>
      <x:c r="Y2035" s="12" t="n">
        <x:f>IF(Q2035="Unclassified",U2035,0)</x:f>
        <x:v>0</x:v>
      </x:c>
    </x:row>
    <x:row r="2036" ht="22" customHeight="1">
      <x:c r="A2036" s="2" t="str">
        <x:v>WIRE</x:v>
      </x:c>
      <x:c r="B2036" s="2" t="str">
        <x:v>10</x:v>
      </x:c>
      <x:c r="C2036" s="2" t="str">
        <x:v>DL916SIL</x:v>
      </x:c>
      <x:c r="D2036" s="2" t="str">
        <x:v>1059999</x:v>
      </x:c>
      <x:c r="E2036" s="2" t="str">
        <x:v>0</x:v>
      </x:c>
      <x:c r="F2036" s="2" t="str">
        <x:v>27</x:v>
      </x:c>
      <x:c r="G2036" s="10" t="n">
        <x:v>46182</x:v>
      </x:c>
      <x:c r="H2036" s="10" t="n">
        <x:v>46185</x:v>
      </x:c>
      <x:c r="I2036" s="7" t="n">
        <x:v>10000</x:v>
      </x:c>
      <x:c r="J2036" s="7" t="n">
        <x:v>10000</x:v>
      </x:c>
      <x:c r="K2036" s="7" t="n">
        <x:v>1</x:v>
      </x:c>
      <x:c r="L2036" s="8" t="n">
        <x:v>5.98</x:v>
      </x:c>
      <x:c r="M2036" s="9" t="n">
        <x:v>1135</x:v>
      </x:c>
      <x:c r="N2036" s="2" t="str">
        <x:v>i</x:v>
      </x:c>
      <x:c r="O2036" s="2" t="n">
        <x:v>0</x:v>
      </x:c>
      <x:c r="P2036" s="2" t="n">
        <x:v>100</x:v>
      </x:c>
      <x:c r="Q2036" s="2" t="str">
        <x:v>Baseline PO cost</x:v>
      </x:c>
      <x:c r="R2036" s="2" t="str">
        <x:v>Received</x:v>
      </x:c>
      <x:c r="S2036" s="12" t="n">
        <x:f>IF(AND(ISNUMBER(G2036),G2036&gt;0,G2036&lt;=Summary!$E$5,I2036&gt;0),I2036*K2036,0)</x:f>
        <x:v>10000</x:v>
      </x:c>
      <x:c r="T2036" s="12" t="n">
        <x:f>MIN(S2036,MAX(0,'Inventory detail'!E123-SUM(S2035:S2035)))</x:f>
        <x:v>0</x:v>
      </x:c>
      <x:c r="U2036" s="12" t="n">
        <x:f>IF(O2036=1,J2036*K2036,0)</x:f>
        <x:v>0</x:v>
      </x:c>
      <x:c r="V2036" s="13" t="str">
        <x:f>IF(O2036=0,"",IF(H2036="","",MAX(H2036,Summary!$E$5)))</x:f>
      </x:c>
      <x:c r="W2036" s="12" t="n">
        <x:f>IF(Q2036="Baseline PO cost",U2036,0)</x:f>
        <x:v>0</x:v>
      </x:c>
      <x:c r="X2036" s="12" t="n">
        <x:f>IF(Q2036="Higher PO cost",U2036,0)</x:f>
        <x:v>0</x:v>
      </x:c>
      <x:c r="Y2036" s="12" t="n">
        <x:f>IF(Q2036="Unclassified",U2036,0)</x:f>
        <x:v>0</x:v>
      </x:c>
    </x:row>
    <x:row r="2037" ht="22" customHeight="1">
      <x:c r="A2037" s="2" t="str">
        <x:v>WIRE</x:v>
      </x:c>
      <x:c r="B2037" s="2" t="str">
        <x:v>10</x:v>
      </x:c>
      <x:c r="C2037" s="2" t="str">
        <x:v>DL916SIL</x:v>
      </x:c>
      <x:c r="D2037" s="2" t="str">
        <x:v>1059499</x:v>
      </x:c>
      <x:c r="E2037" s="2" t="str">
        <x:v>0</x:v>
      </x:c>
      <x:c r="F2037" s="2" t="str">
        <x:v>47</x:v>
      </x:c>
      <x:c r="G2037" s="10" t="n">
        <x:v>46064</x:v>
      </x:c>
      <x:c r="H2037" s="10" t="n">
        <x:v>46070</x:v>
      </x:c>
      <x:c r="I2037" s="7" t="n">
        <x:v>19000</x:v>
      </x:c>
      <x:c r="J2037" s="7" t="n">
        <x:v>19000</x:v>
      </x:c>
      <x:c r="K2037" s="7" t="n">
        <x:v>1</x:v>
      </x:c>
      <x:c r="L2037" s="8" t="n">
        <x:v>5.98</x:v>
      </x:c>
      <x:c r="M2037" s="9" t="n">
        <x:v>2156.5</x:v>
      </x:c>
      <x:c r="N2037" s="2" t="str">
        <x:v>i</x:v>
      </x:c>
      <x:c r="O2037" s="2" t="n">
        <x:v>0</x:v>
      </x:c>
      <x:c r="P2037" s="2" t="n">
        <x:v>100</x:v>
      </x:c>
      <x:c r="Q2037" s="2" t="str">
        <x:v>Baseline PO cost</x:v>
      </x:c>
      <x:c r="R2037" s="2" t="str">
        <x:v>Received</x:v>
      </x:c>
      <x:c r="S2037" s="12" t="n">
        <x:f>IF(AND(ISNUMBER(G2037),G2037&gt;0,G2037&lt;=Summary!$E$5,I2037&gt;0),I2037*K2037,0)</x:f>
        <x:v>19000</x:v>
      </x:c>
      <x:c r="T2037" s="12" t="n">
        <x:f>MIN(S2037,MAX(0,'Inventory detail'!E123-SUM(S2035:S2036)))</x:f>
        <x:v>0</x:v>
      </x:c>
      <x:c r="U2037" s="12" t="n">
        <x:f>IF(O2037=1,J2037*K2037,0)</x:f>
        <x:v>0</x:v>
      </x:c>
      <x:c r="V2037" s="13" t="str">
        <x:f>IF(O2037=0,"",IF(H2037="","",MAX(H2037,Summary!$E$5)))</x:f>
      </x:c>
      <x:c r="W2037" s="12" t="n">
        <x:f>IF(Q2037="Baseline PO cost",U2037,0)</x:f>
        <x:v>0</x:v>
      </x:c>
      <x:c r="X2037" s="12" t="n">
        <x:f>IF(Q2037="Higher PO cost",U2037,0)</x:f>
        <x:v>0</x:v>
      </x:c>
      <x:c r="Y2037" s="12" t="n">
        <x:f>IF(Q2037="Unclassified",U2037,0)</x:f>
        <x:v>0</x:v>
      </x:c>
    </x:row>
    <x:row r="2038" ht="22" customHeight="1">
      <x:c r="A2038" s="2" t="str">
        <x:v>WIRE</x:v>
      </x:c>
      <x:c r="B2038" s="2" t="str">
        <x:v>10</x:v>
      </x:c>
      <x:c r="C2038" s="2" t="str">
        <x:v>DL916SIL</x:v>
      </x:c>
      <x:c r="D2038" s="2" t="str">
        <x:v>1060966</x:v>
      </x:c>
      <x:c r="E2038" s="2" t="str">
        <x:v>0</x:v>
      </x:c>
      <x:c r="F2038" s="2" t="str">
        <x:v>46</x:v>
      </x:c>
      <x:c r="G2038" s="10"/>
      <x:c r="H2038" s="10" t="n">
        <x:v>46339</x:v>
      </x:c>
      <x:c r="I2038" s="7" t="n">
        <x:v>29000</x:v>
      </x:c>
      <x:c r="J2038" s="7" t="n">
        <x:v>29000</x:v>
      </x:c>
      <x:c r="K2038" s="7" t="n">
        <x:v>1</x:v>
      </x:c>
      <x:c r="L2038" s="8" t="n">
        <x:v>5.98</x:v>
      </x:c>
      <x:c r="M2038" s="9" t="n">
        <x:v>0</x:v>
      </x:c>
      <x:c r="N2038" s="2" t="str">
        <x:v>a</x:v>
      </x:c>
      <x:c r="O2038" s="2" t="n">
        <x:v>1</x:v>
      </x:c>
      <x:c r="P2038" s="2" t="n">
        <x:v>100</x:v>
      </x:c>
      <x:c r="Q2038" s="2" t="str">
        <x:v>Baseline PO cost</x:v>
      </x:c>
      <x:c r="R2038" s="2" t="str">
        <x:v>Incoming active PO</x:v>
      </x:c>
      <x:c r="S2038" s="12" t="n">
        <x:f>IF(AND(ISNUMBER(G2038),G2038&gt;0,G2038&lt;=Summary!$E$5,I2038&gt;0),I2038*K2038,0)</x:f>
        <x:v>0</x:v>
      </x:c>
      <x:c r="T2038" s="12" t="n">
        <x:f>MIN(S2038,MAX(0,'Inventory detail'!E123-SUM(S2035:S2037)))</x:f>
        <x:v>0</x:v>
      </x:c>
      <x:c r="U2038" s="12" t="n">
        <x:f>IF(O2038=1,J2038*K2038,0)</x:f>
        <x:v>29000</x:v>
      </x:c>
      <x:c r="V2038" s="13" t="n">
        <x:f>IF(O2038=0,"",IF(H2038="","",MAX(H2038,Summary!$E$5)))</x:f>
        <x:v>46339</x:v>
      </x:c>
      <x:c r="W2038" s="12" t="n">
        <x:f>IF(Q2038="Baseline PO cost",U2038,0)</x:f>
        <x:v>29000</x:v>
      </x:c>
      <x:c r="X2038" s="12" t="n">
        <x:f>IF(Q2038="Higher PO cost",U2038,0)</x:f>
        <x:v>0</x:v>
      </x:c>
      <x:c r="Y2038" s="12" t="n">
        <x:f>IF(Q2038="Unclassified",U2038,0)</x:f>
        <x:v>0</x:v>
      </x:c>
    </x:row>
    <x:row r="2039" ht="22" customHeight="1">
      <x:c r="A2039" s="2" t="str">
        <x:v>WIRE</x:v>
      </x:c>
      <x:c r="B2039" s="2" t="str">
        <x:v>10</x:v>
      </x:c>
      <x:c r="C2039" s="2" t="str">
        <x:v>DL916WHT</x:v>
      </x:c>
      <x:c r="D2039" s="2" t="str">
        <x:v>1060448</x:v>
      </x:c>
      <x:c r="E2039" s="2" t="str">
        <x:v>0</x:v>
      </x:c>
      <x:c r="F2039" s="2" t="str">
        <x:v>38</x:v>
      </x:c>
      <x:c r="G2039" s="10" t="n">
        <x:v>46302</x:v>
      </x:c>
      <x:c r="H2039" s="10" t="n">
        <x:v>46304</x:v>
      </x:c>
      <x:c r="I2039" s="7" t="n">
        <x:v>12000</x:v>
      </x:c>
      <x:c r="J2039" s="7" t="n">
        <x:v>12000</x:v>
      </x:c>
      <x:c r="K2039" s="7" t="n">
        <x:v>1</x:v>
      </x:c>
      <x:c r="L2039" s="8" t="n">
        <x:v>5.48</x:v>
      </x:c>
      <x:c r="M2039" s="9" t="n">
        <x:v>1249.2</x:v>
      </x:c>
      <x:c r="N2039" s="2" t="str">
        <x:v>a</x:v>
      </x:c>
      <x:c r="O2039" s="2" t="n">
        <x:v>0</x:v>
      </x:c>
      <x:c r="P2039" s="2" t="n">
        <x:v>100</x:v>
      </x:c>
      <x:c r="Q2039" s="2" t="str">
        <x:v>Baseline PO cost</x:v>
      </x:c>
      <x:c r="R2039" s="2" t="str">
        <x:v>Received</x:v>
      </x:c>
      <x:c r="S2039" s="12" t="n">
        <x:f>IF(AND(ISNUMBER(G2039),G2039&gt;0,G2039&lt;=Summary!$E$5,I2039&gt;0),I2039*K2039,0)</x:f>
        <x:v>12000</x:v>
      </x:c>
      <x:c r="T2039" s="12" t="n">
        <x:f>MIN(S2039,MAX(0,'Inventory detail'!E136-0))</x:f>
        <x:v>12000</x:v>
      </x:c>
      <x:c r="U2039" s="12" t="n">
        <x:f>IF(O2039=1,J2039*K2039,0)</x:f>
        <x:v>0</x:v>
      </x:c>
      <x:c r="V2039" s="13" t="str">
        <x:f>IF(O2039=0,"",IF(H2039="","",MAX(H2039,Summary!$E$5)))</x:f>
      </x:c>
      <x:c r="W2039" s="12" t="n">
        <x:f>IF(Q2039="Baseline PO cost",U2039,0)</x:f>
        <x:v>0</x:v>
      </x:c>
      <x:c r="X2039" s="12" t="n">
        <x:f>IF(Q2039="Higher PO cost",U2039,0)</x:f>
        <x:v>0</x:v>
      </x:c>
      <x:c r="Y2039" s="12" t="n">
        <x:f>IF(Q2039="Unclassified",U2039,0)</x:f>
        <x:v>0</x:v>
      </x:c>
    </x:row>
    <x:row r="2040" ht="22" customHeight="1">
      <x:c r="A2040" s="2" t="str">
        <x:v>WIRE</x:v>
      </x:c>
      <x:c r="B2040" s="2" t="str">
        <x:v>10</x:v>
      </x:c>
      <x:c r="C2040" s="2" t="str">
        <x:v>DL916WHT</x:v>
      </x:c>
      <x:c r="D2040" s="2" t="str">
        <x:v>1059999</x:v>
      </x:c>
      <x:c r="E2040" s="2" t="str">
        <x:v>0</x:v>
      </x:c>
      <x:c r="F2040" s="2" t="str">
        <x:v>28</x:v>
      </x:c>
      <x:c r="G2040" s="10" t="n">
        <x:v>46182</x:v>
      </x:c>
      <x:c r="H2040" s="10" t="n">
        <x:v>46185</x:v>
      </x:c>
      <x:c r="I2040" s="7" t="n">
        <x:v>15000</x:v>
      </x:c>
      <x:c r="J2040" s="7" t="n">
        <x:v>15000</x:v>
      </x:c>
      <x:c r="K2040" s="7" t="n">
        <x:v>1</x:v>
      </x:c>
      <x:c r="L2040" s="8" t="n">
        <x:v>5.48</x:v>
      </x:c>
      <x:c r="M2040" s="9" t="n">
        <x:v>1702.5</x:v>
      </x:c>
      <x:c r="N2040" s="2" t="str">
        <x:v>i</x:v>
      </x:c>
      <x:c r="O2040" s="2" t="n">
        <x:v>0</x:v>
      </x:c>
      <x:c r="P2040" s="2" t="n">
        <x:v>100</x:v>
      </x:c>
      <x:c r="Q2040" s="2" t="str">
        <x:v>Baseline PO cost</x:v>
      </x:c>
      <x:c r="R2040" s="2" t="str">
        <x:v>Received</x:v>
      </x:c>
      <x:c r="S2040" s="12" t="n">
        <x:f>IF(AND(ISNUMBER(G2040),G2040&gt;0,G2040&lt;=Summary!$E$5,I2040&gt;0),I2040*K2040,0)</x:f>
        <x:v>15000</x:v>
      </x:c>
      <x:c r="T2040" s="12" t="n">
        <x:f>MIN(S2040,MAX(0,'Inventory detail'!E136-SUM(S2039:S2039)))</x:f>
        <x:v>2300</x:v>
      </x:c>
      <x:c r="U2040" s="12" t="n">
        <x:f>IF(O2040=1,J2040*K2040,0)</x:f>
        <x:v>0</x:v>
      </x:c>
      <x:c r="V2040" s="13" t="str">
        <x:f>IF(O2040=0,"",IF(H2040="","",MAX(H2040,Summary!$E$5)))</x:f>
      </x:c>
      <x:c r="W2040" s="12" t="n">
        <x:f>IF(Q2040="Baseline PO cost",U2040,0)</x:f>
        <x:v>0</x:v>
      </x:c>
      <x:c r="X2040" s="12" t="n">
        <x:f>IF(Q2040="Higher PO cost",U2040,0)</x:f>
        <x:v>0</x:v>
      </x:c>
      <x:c r="Y2040" s="12" t="n">
        <x:f>IF(Q2040="Unclassified",U2040,0)</x:f>
        <x:v>0</x:v>
      </x:c>
    </x:row>
    <x:row r="2041" ht="22" customHeight="1">
      <x:c r="A2041" s="2" t="str">
        <x:v>WIRE</x:v>
      </x:c>
      <x:c r="B2041" s="2" t="str">
        <x:v>10</x:v>
      </x:c>
      <x:c r="C2041" s="2" t="str">
        <x:v>DL916WHT</x:v>
      </x:c>
      <x:c r="D2041" s="2" t="str">
        <x:v>1059499</x:v>
      </x:c>
      <x:c r="E2041" s="2" t="str">
        <x:v>0</x:v>
      </x:c>
      <x:c r="F2041" s="2" t="str">
        <x:v>48</x:v>
      </x:c>
      <x:c r="G2041" s="10" t="n">
        <x:v>46064</x:v>
      </x:c>
      <x:c r="H2041" s="10" t="n">
        <x:v>46070</x:v>
      </x:c>
      <x:c r="I2041" s="7" t="n">
        <x:v>1000</x:v>
      </x:c>
      <x:c r="J2041" s="7" t="n">
        <x:v>1000</x:v>
      </x:c>
      <x:c r="K2041" s="7" t="n">
        <x:v>1</x:v>
      </x:c>
      <x:c r="L2041" s="8" t="n">
        <x:v>5.48</x:v>
      </x:c>
      <x:c r="M2041" s="9" t="n">
        <x:v>113.5</x:v>
      </x:c>
      <x:c r="N2041" s="2" t="str">
        <x:v>i</x:v>
      </x:c>
      <x:c r="O2041" s="2" t="n">
        <x:v>0</x:v>
      </x:c>
      <x:c r="P2041" s="2" t="n">
        <x:v>100</x:v>
      </x:c>
      <x:c r="Q2041" s="2" t="str">
        <x:v>Baseline PO cost</x:v>
      </x:c>
      <x:c r="R2041" s="2" t="str">
        <x:v>Received</x:v>
      </x:c>
      <x:c r="S2041" s="12" t="n">
        <x:f>IF(AND(ISNUMBER(G2041),G2041&gt;0,G2041&lt;=Summary!$E$5,I2041&gt;0),I2041*K2041,0)</x:f>
        <x:v>1000</x:v>
      </x:c>
      <x:c r="T2041" s="12" t="n">
        <x:f>MIN(S2041,MAX(0,'Inventory detail'!E136-SUM(S2039:S2040)))</x:f>
        <x:v>0</x:v>
      </x:c>
      <x:c r="U2041" s="12" t="n">
        <x:f>IF(O2041=1,J2041*K2041,0)</x:f>
        <x:v>0</x:v>
      </x:c>
      <x:c r="V2041" s="13" t="str">
        <x:f>IF(O2041=0,"",IF(H2041="","",MAX(H2041,Summary!$E$5)))</x:f>
      </x:c>
      <x:c r="W2041" s="12" t="n">
        <x:f>IF(Q2041="Baseline PO cost",U2041,0)</x:f>
        <x:v>0</x:v>
      </x:c>
      <x:c r="X2041" s="12" t="n">
        <x:f>IF(Q2041="Higher PO cost",U2041,0)</x:f>
        <x:v>0</x:v>
      </x:c>
      <x:c r="Y2041" s="12" t="n">
        <x:f>IF(Q2041="Unclassified",U2041,0)</x:f>
        <x:v>0</x:v>
      </x:c>
    </x:row>
    <x:row r="2042" ht="22" customHeight="1">
      <x:c r="A2042" s="2" t="str">
        <x:v>WIRE</x:v>
      </x:c>
      <x:c r="B2042" s="2" t="str">
        <x:v>10</x:v>
      </x:c>
      <x:c r="C2042" s="2" t="str">
        <x:v>DL916WHT</x:v>
      </x:c>
      <x:c r="D2042" s="2" t="str">
        <x:v>1060966</x:v>
      </x:c>
      <x:c r="E2042" s="2" t="str">
        <x:v>0</x:v>
      </x:c>
      <x:c r="F2042" s="2" t="str">
        <x:v>47</x:v>
      </x:c>
      <x:c r="G2042" s="10"/>
      <x:c r="H2042" s="10" t="n">
        <x:v>46339</x:v>
      </x:c>
      <x:c r="I2042" s="7" t="n">
        <x:v>7000</x:v>
      </x:c>
      <x:c r="J2042" s="7" t="n">
        <x:v>7000</x:v>
      </x:c>
      <x:c r="K2042" s="7" t="n">
        <x:v>1</x:v>
      </x:c>
      <x:c r="L2042" s="8" t="n">
        <x:v>5.48</x:v>
      </x:c>
      <x:c r="M2042" s="9" t="n">
        <x:v>0</x:v>
      </x:c>
      <x:c r="N2042" s="2" t="str">
        <x:v>a</x:v>
      </x:c>
      <x:c r="O2042" s="2" t="n">
        <x:v>1</x:v>
      </x:c>
      <x:c r="P2042" s="2" t="n">
        <x:v>100</x:v>
      </x:c>
      <x:c r="Q2042" s="2" t="str">
        <x:v>Baseline PO cost</x:v>
      </x:c>
      <x:c r="R2042" s="2" t="str">
        <x:v>Incoming active PO</x:v>
      </x:c>
      <x:c r="S2042" s="12" t="n">
        <x:f>IF(AND(ISNUMBER(G2042),G2042&gt;0,G2042&lt;=Summary!$E$5,I2042&gt;0),I2042*K2042,0)</x:f>
        <x:v>0</x:v>
      </x:c>
      <x:c r="T2042" s="12" t="n">
        <x:f>MIN(S2042,MAX(0,'Inventory detail'!E136-SUM(S2039:S2041)))</x:f>
        <x:v>0</x:v>
      </x:c>
      <x:c r="U2042" s="12" t="n">
        <x:f>IF(O2042=1,J2042*K2042,0)</x:f>
        <x:v>7000</x:v>
      </x:c>
      <x:c r="V2042" s="13" t="n">
        <x:f>IF(O2042=0,"",IF(H2042="","",MAX(H2042,Summary!$E$5)))</x:f>
        <x:v>46339</x:v>
      </x:c>
      <x:c r="W2042" s="12" t="n">
        <x:f>IF(Q2042="Baseline PO cost",U2042,0)</x:f>
        <x:v>7000</x:v>
      </x:c>
      <x:c r="X2042" s="12" t="n">
        <x:f>IF(Q2042="Higher PO cost",U2042,0)</x:f>
        <x:v>0</x:v>
      </x:c>
      <x:c r="Y2042" s="12" t="n">
        <x:f>IF(Q2042="Unclassified",U2042,0)</x:f>
        <x:v>0</x:v>
      </x:c>
    </x:row>
    <x:row r="2043" ht="22" customHeight="1">
      <x:c r="A2043" s="2" t="str">
        <x:v>WIRE</x:v>
      </x:c>
      <x:c r="B2043" s="2" t="str">
        <x:v>30</x:v>
      </x:c>
      <x:c r="C2043" s="2" t="str">
        <x:v>DL114BLK</x:v>
      </x:c>
      <x:c r="D2043" s="2" t="str">
        <x:v>3003927</x:v>
      </x:c>
      <x:c r="E2043" s="2" t="str">
        <x:v>0</x:v>
      </x:c>
      <x:c r="F2043" s="2" t="str">
        <x:v>1</x:v>
      </x:c>
      <x:c r="G2043" s="10" t="n">
        <x:v>46055</x:v>
      </x:c>
      <x:c r="H2043" s="10" t="n">
        <x:v>46066</x:v>
      </x:c>
      <x:c r="I2043" s="7" t="n">
        <x:v>1000</x:v>
      </x:c>
      <x:c r="J2043" s="7" t="n">
        <x:v>1000</x:v>
      </x:c>
      <x:c r="K2043" s="7" t="n">
        <x:v>1</x:v>
      </x:c>
      <x:c r="L2043" s="8" t="n">
        <x:v>55.07</x:v>
      </x:c>
      <x:c r="M2043" s="9" t="n">
        <x:v>550.7</x:v>
      </x:c>
      <x:c r="N2043" s="2" t="str">
        <x:v>i</x:v>
      </x:c>
      <x:c r="O2043" s="2" t="n">
        <x:v>0</x:v>
      </x:c>
      <x:c r="P2043" s="2" t="n">
        <x:v>100</x:v>
      </x:c>
      <x:c r="Q2043" s="2" t="str">
        <x:v>Unclassified</x:v>
      </x:c>
      <x:c r="R2043" s="2" t="str">
        <x:v>Received</x:v>
      </x:c>
      <x:c r="S2043" s="12" t="n">
        <x:f>IF(AND(ISNUMBER(G2043),G2043&gt;0,G2043&lt;=Summary!$E$5,I2043&gt;0),I2043*K2043,0)</x:f>
        <x:v>1000</x:v>
      </x:c>
      <x:c r="T2043" s="12" t="n">
        <x:f>MIN(S2043,MAX(0,'Inventory detail'!E566-0))</x:f>
        <x:v>500</x:v>
      </x:c>
      <x:c r="U2043" s="12" t="n">
        <x:f>IF(O2043=1,J2043*K2043,0)</x:f>
        <x:v>0</x:v>
      </x:c>
      <x:c r="V2043" s="13" t="str">
        <x:f>IF(O2043=0,"",IF(H2043="","",MAX(H2043,Summary!$E$5)))</x:f>
      </x:c>
      <x:c r="W2043" s="12" t="n">
        <x:f>IF(Q2043="Baseline PO cost",U2043,0)</x:f>
        <x:v>0</x:v>
      </x:c>
      <x:c r="X2043" s="12" t="n">
        <x:f>IF(Q2043="Higher PO cost",U2043,0)</x:f>
        <x:v>0</x:v>
      </x:c>
      <x:c r="Y2043" s="12" t="n">
        <x:f>IF(Q2043="Unclassified",U2043,0)</x:f>
        <x:v>0</x:v>
      </x:c>
    </x:row>
    <x:row r="2044" ht="22" customHeight="1">
      <x:c r="A2044" s="2" t="str">
        <x:v>WIRE</x:v>
      </x:c>
      <x:c r="B2044" s="2" t="str">
        <x:v>60</x:v>
      </x:c>
      <x:c r="C2044" s="2" t="str">
        <x:v>DL114BLK</x:v>
      </x:c>
      <x:c r="D2044" s="2" t="str">
        <x:v>6102894</x:v>
      </x:c>
      <x:c r="E2044" s="2" t="str">
        <x:v>0</x:v>
      </x:c>
      <x:c r="F2044" s="2" t="str">
        <x:v>1</x:v>
      </x:c>
      <x:c r="G2044" s="10" t="n">
        <x:v>46041</x:v>
      </x:c>
      <x:c r="H2044" s="10" t="n">
        <x:v>46044</x:v>
      </x:c>
      <x:c r="I2044" s="7" t="n">
        <x:v>1000</x:v>
      </x:c>
      <x:c r="J2044" s="7" t="n">
        <x:v>1000</x:v>
      </x:c>
      <x:c r="K2044" s="7" t="n">
        <x:v>1</x:v>
      </x:c>
      <x:c r="L2044" s="8" t="n">
        <x:v>55.07</x:v>
      </x:c>
      <x:c r="M2044" s="9" t="n">
        <x:v>550.7</x:v>
      </x:c>
      <x:c r="N2044" s="2" t="str">
        <x:v>i</x:v>
      </x:c>
      <x:c r="O2044" s="2" t="n">
        <x:v>0</x:v>
      </x:c>
      <x:c r="P2044" s="2" t="n">
        <x:v>100</x:v>
      </x:c>
      <x:c r="Q2044" s="2" t="str">
        <x:v>Unclassified</x:v>
      </x:c>
      <x:c r="R2044" s="2" t="str">
        <x:v>Received</x:v>
      </x:c>
      <x:c r="S2044" s="12" t="n">
        <x:f>IF(AND(ISNUMBER(G2044),G2044&gt;0,G2044&lt;=Summary!$E$5,I2044&gt;0),I2044*K2044,0)</x:f>
        <x:v>1000</x:v>
      </x:c>
      <x:c r="T2044" s="12" t="n">
        <x:f>MIN(S2044,MAX(0,'Inventory detail'!E511-0))</x:f>
        <x:v>900</x:v>
      </x:c>
      <x:c r="U2044" s="12" t="n">
        <x:f>IF(O2044=1,J2044*K2044,0)</x:f>
        <x:v>0</x:v>
      </x:c>
      <x:c r="V2044" s="13" t="str">
        <x:f>IF(O2044=0,"",IF(H2044="","",MAX(H2044,Summary!$E$5)))</x:f>
      </x:c>
      <x:c r="W2044" s="12" t="n">
        <x:f>IF(Q2044="Baseline PO cost",U2044,0)</x:f>
        <x:v>0</x:v>
      </x:c>
      <x:c r="X2044" s="12" t="n">
        <x:f>IF(Q2044="Higher PO cost",U2044,0)</x:f>
        <x:v>0</x:v>
      </x:c>
      <x:c r="Y2044" s="12" t="n">
        <x:f>IF(Q2044="Unclassified",U2044,0)</x:f>
        <x:v>0</x:v>
      </x:c>
    </x:row>
    <x:row r="2045" ht="22" customHeight="1">
      <x:c r="A2045" s="2" t="str">
        <x:v>WIRE</x:v>
      </x:c>
      <x:c r="B2045" s="2" t="str">
        <x:v>60</x:v>
      </x:c>
      <x:c r="C2045" s="2" t="str">
        <x:v>DL114BLK</x:v>
      </x:c>
      <x:c r="D2045" s="2" t="str">
        <x:v>6102866</x:v>
      </x:c>
      <x:c r="E2045" s="2" t="str">
        <x:v>1</x:v>
      </x:c>
      <x:c r="F2045" s="2" t="str">
        <x:v>1</x:v>
      </x:c>
      <x:c r="G2045" s="10" t="n">
        <x:v>46037</x:v>
      </x:c>
      <x:c r="H2045" s="10" t="n">
        <x:v>46045</x:v>
      </x:c>
      <x:c r="I2045" s="7" t="n">
        <x:v>1200</x:v>
      </x:c>
      <x:c r="J2045" s="7" t="n">
        <x:v>1200</x:v>
      </x:c>
      <x:c r="K2045" s="7" t="n">
        <x:v>1</x:v>
      </x:c>
      <x:c r="L2045" s="8" t="n">
        <x:v>55.07</x:v>
      </x:c>
      <x:c r="M2045" s="9" t="n">
        <x:v>660.84</x:v>
      </x:c>
      <x:c r="N2045" s="2" t="str">
        <x:v>i</x:v>
      </x:c>
      <x:c r="O2045" s="2" t="n">
        <x:v>0</x:v>
      </x:c>
      <x:c r="P2045" s="2" t="n">
        <x:v>100</x:v>
      </x:c>
      <x:c r="Q2045" s="2" t="str">
        <x:v>Unclassified</x:v>
      </x:c>
      <x:c r="R2045" s="2" t="str">
        <x:v>Received</x:v>
      </x:c>
      <x:c r="S2045" s="12" t="n">
        <x:f>IF(AND(ISNUMBER(G2045),G2045&gt;0,G2045&lt;=Summary!$E$5,I2045&gt;0),I2045*K2045,0)</x:f>
        <x:v>1200</x:v>
      </x:c>
      <x:c r="T2045" s="12" t="n">
        <x:f>MIN(S2045,MAX(0,'Inventory detail'!E511-SUM(S2044:S2044)))</x:f>
        <x:v>0</x:v>
      </x:c>
      <x:c r="U2045" s="12" t="n">
        <x:f>IF(O2045=1,J2045*K2045,0)</x:f>
        <x:v>0</x:v>
      </x:c>
      <x:c r="V2045" s="13" t="str">
        <x:f>IF(O2045=0,"",IF(H2045="","",MAX(H2045,Summary!$E$5)))</x:f>
      </x:c>
      <x:c r="W2045" s="12" t="n">
        <x:f>IF(Q2045="Baseline PO cost",U2045,0)</x:f>
        <x:v>0</x:v>
      </x:c>
      <x:c r="X2045" s="12" t="n">
        <x:f>IF(Q2045="Higher PO cost",U2045,0)</x:f>
        <x:v>0</x:v>
      </x:c>
      <x:c r="Y2045" s="12" t="n">
        <x:f>IF(Q2045="Unclassified",U2045,0)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c112daad4b41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 ht="48" customHeight="1">
      <x:c r="A1" s="6" t="str">
        <x:v>Forecast date</x:v>
      </x:c>
      <x:c r="B1" s="6" t="str">
        <x:v>Category</x:v>
      </x:c>
      <x:c r="C1" s="6" t="str">
        <x:v>Warehouse</x:v>
      </x:c>
      <x:c r="D1" s="6" t="str">
        <x:v>Product</x:v>
      </x:c>
      <x:c r="E1" s="6" t="str">
        <x:v>Period start</x:v>
      </x:c>
      <x:c r="F1" s="6" t="str">
        <x:v>Beginning baseline units</x:v>
      </x:c>
      <x:c r="G1" s="6" t="str">
        <x:v>Beginning higher-cost units</x:v>
      </x:c>
      <x:c r="H1" s="6" t="str">
        <x:v>Beginning unclassified units</x:v>
      </x:c>
      <x:c r="I1" s="6" t="str">
        <x:v>Baseline arrivals</x:v>
      </x:c>
      <x:c r="J1" s="6" t="str">
        <x:v>Higher-cost arrivals</x:v>
      </x:c>
      <x:c r="K1" s="6" t="str">
        <x:v>Unclassified arrivals</x:v>
      </x:c>
      <x:c r="L1" s="6" t="str">
        <x:v>Planned usage</x:v>
      </x:c>
      <x:c r="M1" s="6" t="str">
        <x:v>Ending unclassified opening units</x:v>
      </x:c>
      <x:c r="N1" s="6" t="str">
        <x:v>Usage after unknown opening stock</x:v>
      </x:c>
      <x:c r="O1" s="6" t="str">
        <x:v>Ending baseline units</x:v>
      </x:c>
      <x:c r="P1" s="6" t="str">
        <x:v>Usage after baseline stock</x:v>
      </x:c>
      <x:c r="Q1" s="6" t="str">
        <x:v>Ending higher-cost units</x:v>
      </x:c>
      <x:c r="R1" s="6" t="str">
        <x:v>Ending unclassified units</x:v>
      </x:c>
      <x:c r="S1" s="6" t="str">
        <x:v>Ending total units</x:v>
      </x:c>
      <x:c r="T1" s="6" t="str">
        <x:v>Current standard/unit</x:v>
      </x:c>
      <x:c r="U1" s="6" t="str">
        <x:v>Proposed standard/unit</x:v>
      </x:c>
      <x:c r="V1" s="6" t="str">
        <x:v>Baseline stock value</x:v>
      </x:c>
      <x:c r="W1" s="6" t="str">
        <x:v>Higher-cost stock value</x:v>
      </x:c>
      <x:c r="X1" s="6" t="str">
        <x:v>Unclassified stock value</x:v>
      </x:c>
      <x:c r="Y1" s="6" t="str">
        <x:v>Total stock value</x:v>
      </x:c>
      <x:c r="Z1" s="6" t="str">
        <x:v>Proposed revaluation</x:v>
      </x:c>
      <x:c r="AA1" s="6" t="str">
        <x:v>Value with proposed standard</x:v>
      </x:c>
      <x:c r="AB1" s="6" t="str">
        <x:v>Unfilled demand units</x:v>
      </x:c>
    </x:row>
    <x:row r="2" ht="22" customHeight="1">
      <x:c r="A2" s="18" t="n">
        <x:f>Summary!C$41</x:f>
        <x:v>46327</x:v>
      </x:c>
      <x:c r="B2" s="2" t="str">
        <x:f>'Inventory detail'!A2</x:f>
        <x:v>COIL</x:v>
      </x:c>
      <x:c r="C2" s="2" t="str">
        <x:f>'Inventory detail'!B2</x:f>
        <x:v>10</x:v>
      </x:c>
      <x:c r="D2" s="2" t="str">
        <x:f>'Inventory detail'!C2</x:f>
        <x:v>8BLK12-4</x:v>
      </x:c>
      <x:c r="E2" s="10" t="n">
        <x:f>Summary!$E$5</x:f>
        <x:v>46304</x:v>
      </x:c>
      <x:c r="F2" s="7" t="n">
        <x:f>'Inventory detail'!W2</x:f>
        <x:v>308900</x:v>
      </x:c>
      <x:c r="G2" s="7" t="n">
        <x:f>'Inventory detail'!X2</x:f>
        <x:v>0</x:v>
      </x:c>
      <x:c r="H2" s="7" t="n">
        <x:f>'Inventory detail'!Y2</x:f>
        <x:v>0</x:v>
      </x:c>
      <x:c r="I2" s="7" t="n">
        <x:f>SUMIFS('PO detail'!$W$498:$W$509,'PO detail'!$V$498:$V$509,"&gt;="&amp;E2,'PO detail'!$V$498:$V$509,"&lt;"&amp;A2)</x:f>
        <x:v>0</x:v>
      </x:c>
      <x:c r="J2" s="7" t="n">
        <x:f>SUMIFS('PO detail'!$X$498:$X$509,'PO detail'!$V$498:$V$509,"&gt;="&amp;E2,'PO detail'!$V$498:$V$509,"&lt;"&amp;A2)</x:f>
        <x:v>0</x:v>
      </x:c>
      <x:c r="K2" s="7" t="n">
        <x:f>SUMIFS('PO detail'!$Y$498:$Y$509,'PO detail'!$V$498:$V$509,"&gt;="&amp;E2,'PO detail'!$V$498:$V$509,"&lt;"&amp;A2)</x:f>
        <x:v>0</x:v>
      </x:c>
      <x:c r="L2" s="7" t="n">
        <x:f>'Inventory detail'!F2*Summary!$K$5*(A2-E2)/Summary!$K$6</x:f>
        <x:v>118617.65913757701</x:v>
      </x:c>
      <x:c r="M2" s="7" t="n">
        <x:f>MAX(0,H2-L2)</x:f>
        <x:v>0</x:v>
      </x:c>
      <x:c r="N2" s="7" t="n">
        <x:f>MAX(0,L2-H2)</x:f>
        <x:v>118617.65913757701</x:v>
      </x:c>
      <x:c r="O2" s="7" t="n">
        <x:f>MAX(0,F2+I2-N2)</x:f>
        <x:v>190282.340862423</x:v>
      </x:c>
      <x:c r="P2" s="7" t="n">
        <x:f>MAX(0,N2-F2-I2)</x:f>
        <x:v>0</x:v>
      </x:c>
      <x:c r="Q2" s="7" t="n">
        <x:f>MAX(0,G2+J2-P2)</x:f>
        <x:v>0</x:v>
      </x:c>
      <x:c r="R2" s="7" t="n">
        <x:f>M2+MAX(0,K2-MAX(0,P2-G2-J2))</x:f>
        <x:v>0</x:v>
      </x:c>
      <x:c r="S2" s="7" t="n">
        <x:f>SUM(O2,Q2,R2)</x:f>
        <x:v>190282.340862423</x:v>
      </x:c>
      <x:c r="T2" s="14" t="n">
        <x:f>'Inventory detail'!T2</x:f>
        <x:v>0.034300000000000004</x:v>
      </x:c>
      <x:c r="U2" s="14" t="n">
        <x:f>'Inventory detail'!U2</x:f>
        <x:v>0.033592</x:v>
      </x:c>
      <x:c r="V2" s="9" t="n">
        <x:f>O2*T2</x:f>
        <x:v>6526.68429158111</x:v>
      </x:c>
      <x:c r="W2" s="9" t="n">
        <x:f>Q2*T2</x:f>
        <x:v>0</x:v>
      </x:c>
      <x:c r="X2" s="9" t="n">
        <x:f>R2*T2</x:f>
        <x:v>0</x:v>
      </x:c>
      <x:c r="Y2" s="9" t="n">
        <x:f>S2*T2</x:f>
        <x:v>6526.68429158111</x:v>
      </x:c>
      <x:c r="Z2" s="9" t="n">
        <x:f>IF(ISNUMBER(U2),S2*(U2-T2),"n.a.")</x:f>
        <x:v>-134.71989733059687</x:v>
      </x:c>
      <x:c r="AA2" s="9" t="n">
        <x:f>IF(ISNUMBER(U2),Y2,0)</x:f>
        <x:v>6526.68429158111</x:v>
      </x:c>
      <x:c r="AB2" s="7" t="n">
        <x:f>MAX(0,L2-SUM(F2:K2))</x:f>
        <x:v>0</x:v>
      </x:c>
    </x:row>
    <x:row r="3" ht="22" customHeight="1">
      <x:c r="A3" s="18" t="n">
        <x:f>Summary!C$41</x:f>
        <x:v>46327</x:v>
      </x:c>
      <x:c r="B3" s="2" t="str">
        <x:f>'Inventory detail'!A3</x:f>
        <x:v>COIL</x:v>
      </x:c>
      <x:c r="C3" s="2" t="str">
        <x:f>'Inventory detail'!B3</x:f>
        <x:v>10</x:v>
      </x:c>
      <x:c r="D3" s="2" t="str">
        <x:f>'Inventory detail'!C3</x:f>
        <x:v>10BLK12-4</x:v>
      </x:c>
      <x:c r="E3" s="10" t="n">
        <x:f>Summary!$E$5</x:f>
        <x:v>46304</x:v>
      </x:c>
      <x:c r="F3" s="7" t="n">
        <x:f>'Inventory detail'!W3</x:f>
        <x:v>171100</x:v>
      </x:c>
      <x:c r="G3" s="7" t="n">
        <x:f>'Inventory detail'!X3</x:f>
        <x:v>0</x:v>
      </x:c>
      <x:c r="H3" s="7" t="n">
        <x:f>'Inventory detail'!Y3</x:f>
        <x:v>0</x:v>
      </x:c>
      <x:c r="I3" s="7" t="n">
        <x:f>SUMIFS('PO detail'!$W$2:$W$13,'PO detail'!$V$2:$V$13,"&gt;="&amp;E3,'PO detail'!$V$2:$V$13,"&lt;"&amp;A3)</x:f>
        <x:v>0</x:v>
      </x:c>
      <x:c r="J3" s="7" t="n">
        <x:f>SUMIFS('PO detail'!$X$2:$X$13,'PO detail'!$V$2:$V$13,"&gt;="&amp;E3,'PO detail'!$V$2:$V$13,"&lt;"&amp;A3)</x:f>
        <x:v>0</x:v>
      </x:c>
      <x:c r="K3" s="7" t="n">
        <x:f>SUMIFS('PO detail'!$Y$2:$Y$13,'PO detail'!$V$2:$V$13,"&gt;="&amp;E3,'PO detail'!$V$2:$V$13,"&lt;"&amp;A3)</x:f>
        <x:v>0</x:v>
      </x:c>
      <x:c r="L3" s="7" t="n">
        <x:f>'Inventory detail'!F3*Summary!$K$5*(A3-E3)/Summary!$K$6</x:f>
        <x:v>96156.05749486653</x:v>
      </x:c>
      <x:c r="M3" s="7" t="n">
        <x:f>MAX(0,H3-L3)</x:f>
        <x:v>0</x:v>
      </x:c>
      <x:c r="N3" s="7" t="n">
        <x:f>MAX(0,L3-H3)</x:f>
        <x:v>96156.05749486653</x:v>
      </x:c>
      <x:c r="O3" s="7" t="n">
        <x:f>MAX(0,F3+I3-N3)</x:f>
        <x:v>74943.94250513347</x:v>
      </x:c>
      <x:c r="P3" s="7" t="n">
        <x:f>MAX(0,N3-F3-I3)</x:f>
        <x:v>0</x:v>
      </x:c>
      <x:c r="Q3" s="7" t="n">
        <x:f>MAX(0,G3+J3-P3)</x:f>
        <x:v>0</x:v>
      </x:c>
      <x:c r="R3" s="7" t="n">
        <x:f>M3+MAX(0,K3-MAX(0,P3-G3-J3))</x:f>
        <x:v>0</x:v>
      </x:c>
      <x:c r="S3" s="7" t="n">
        <x:f>SUM(O3,Q3,R3)</x:f>
        <x:v>74943.94250513347</x:v>
      </x:c>
      <x:c r="T3" s="14" t="n">
        <x:f>'Inventory detail'!T3</x:f>
        <x:v>0.0464</x:v>
      </x:c>
      <x:c r="U3" s="14" t="n">
        <x:f>'Inventory detail'!U3</x:f>
        <x:v>0.0454155</x:v>
      </x:c>
      <x:c r="V3" s="9" t="n">
        <x:f>O3*T3</x:f>
        <x:v>3477.3989322381926</x:v>
      </x:c>
      <x:c r="W3" s="9" t="n">
        <x:f>Q3*T3</x:f>
        <x:v>0</x:v>
      </x:c>
      <x:c r="X3" s="9" t="n">
        <x:f>R3*T3</x:f>
        <x:v>0</x:v>
      </x:c>
      <x:c r="Y3" s="9" t="n">
        <x:f>S3*T3</x:f>
        <x:v>3477.3989322381926</x:v>
      </x:c>
      <x:c r="Z3" s="9" t="n">
        <x:f>IF(ISNUMBER(U3),S3*(U3-T3),"n.a.")</x:f>
        <x:v>-73.78231139630384</x:v>
      </x:c>
      <x:c r="AA3" s="9" t="n">
        <x:f>IF(ISNUMBER(U3),Y3,0)</x:f>
        <x:v>3477.3989322381926</x:v>
      </x:c>
      <x:c r="AB3" s="7" t="n">
        <x:f>MAX(0,L3-SUM(F3:K3))</x:f>
        <x:v>0</x:v>
      </x:c>
    </x:row>
    <x:row r="4" ht="22" customHeight="1">
      <x:c r="A4" s="18" t="n">
        <x:f>Summary!C$41</x:f>
        <x:v>46327</x:v>
      </x:c>
      <x:c r="B4" s="2" t="str">
        <x:f>'Inventory detail'!A4</x:f>
        <x:v>COIL</x:v>
      </x:c>
      <x:c r="C4" s="2" t="str">
        <x:f>'Inventory detail'!B4</x:f>
        <x:v>60</x:v>
      </x:c>
      <x:c r="D4" s="2" t="str">
        <x:f>'Inventory detail'!C4</x:f>
        <x:v>8BLK12-4</x:v>
      </x:c>
      <x:c r="E4" s="10" t="n">
        <x:f>Summary!$E$5</x:f>
        <x:v>46304</x:v>
      </x:c>
      <x:c r="F4" s="7" t="n">
        <x:f>'Inventory detail'!W4</x:f>
        <x:v>154800</x:v>
      </x:c>
      <x:c r="G4" s="7" t="n">
        <x:f>'Inventory detail'!X4</x:f>
        <x:v>0</x:v>
      </x:c>
      <x:c r="H4" s="7" t="n">
        <x:f>'Inventory detail'!Y4</x:f>
        <x:v>0</x:v>
      </x:c>
      <x:c r="I4" s="7" t="n">
        <x:f>SUMIFS('PO detail'!$W$1385:$W$1396,'PO detail'!$V$1385:$V$1396,"&gt;="&amp;E4,'PO detail'!$V$1385:$V$1396,"&lt;"&amp;A4)</x:f>
        <x:v>110000</x:v>
      </x:c>
      <x:c r="J4" s="7" t="n">
        <x:f>SUMIFS('PO detail'!$X$1385:$X$1396,'PO detail'!$V$1385:$V$1396,"&gt;="&amp;E4,'PO detail'!$V$1385:$V$1396,"&lt;"&amp;A4)</x:f>
        <x:v>0</x:v>
      </x:c>
      <x:c r="K4" s="7" t="n">
        <x:f>SUMIFS('PO detail'!$Y$1385:$Y$1396,'PO detail'!$V$1385:$V$1396,"&gt;="&amp;E4,'PO detail'!$V$1385:$V$1396,"&lt;"&amp;A4)</x:f>
        <x:v>0</x:v>
      </x:c>
      <x:c r="L4" s="7" t="n">
        <x:f>'Inventory detail'!F4*Summary!$K$5*(A4-E4)/Summary!$K$6</x:f>
        <x:v>77781.24320328541</x:v>
      </x:c>
      <x:c r="M4" s="7" t="n">
        <x:f>MAX(0,H4-L4)</x:f>
        <x:v>0</x:v>
      </x:c>
      <x:c r="N4" s="7" t="n">
        <x:f>MAX(0,L4-H4)</x:f>
        <x:v>77781.24320328541</x:v>
      </x:c>
      <x:c r="O4" s="7" t="n">
        <x:f>MAX(0,F4+I4-N4)</x:f>
        <x:v>187018.7567967146</x:v>
      </x:c>
      <x:c r="P4" s="7" t="n">
        <x:f>MAX(0,N4-F4-I4)</x:f>
        <x:v>0</x:v>
      </x:c>
      <x:c r="Q4" s="7" t="n">
        <x:f>MAX(0,G4+J4-P4)</x:f>
        <x:v>0</x:v>
      </x:c>
      <x:c r="R4" s="7" t="n">
        <x:f>M4+MAX(0,K4-MAX(0,P4-G4-J4))</x:f>
        <x:v>0</x:v>
      </x:c>
      <x:c r="S4" s="7" t="n">
        <x:f>SUM(O4,Q4,R4)</x:f>
        <x:v>187018.7567967146</x:v>
      </x:c>
      <x:c r="T4" s="14" t="n">
        <x:f>'Inventory detail'!T4</x:f>
        <x:v>0.034300000000000004</x:v>
      </x:c>
      <x:c r="U4" s="14" t="n">
        <x:f>'Inventory detail'!U4</x:f>
        <x:v>0.033592</x:v>
      </x:c>
      <x:c r="V4" s="9" t="n">
        <x:f>O4*T4</x:f>
        <x:v>6414.743358127311</x:v>
      </x:c>
      <x:c r="W4" s="9" t="n">
        <x:f>Q4*T4</x:f>
        <x:v>0</x:v>
      </x:c>
      <x:c r="X4" s="9" t="n">
        <x:f>R4*T4</x:f>
        <x:v>0</x:v>
      </x:c>
      <x:c r="Y4" s="9" t="n">
        <x:f>S4*T4</x:f>
        <x:v>6414.743358127311</x:v>
      </x:c>
      <x:c r="Z4" s="9" t="n">
        <x:f>IF(ISNUMBER(U4),S4*(U4-T4),"n.a.")</x:f>
        <x:v>-132.40927981207528</x:v>
      </x:c>
      <x:c r="AA4" s="9" t="n">
        <x:f>IF(ISNUMBER(U4),Y4,0)</x:f>
        <x:v>6414.743358127311</x:v>
      </x:c>
      <x:c r="AB4" s="7" t="n">
        <x:f>MAX(0,L4-SUM(F4:K4))</x:f>
        <x:v>0</x:v>
      </x:c>
    </x:row>
    <x:row r="5" ht="22" customHeight="1">
      <x:c r="A5" s="18" t="n">
        <x:f>Summary!C$41</x:f>
        <x:v>46327</x:v>
      </x:c>
      <x:c r="B5" s="2" t="str">
        <x:f>'Inventory detail'!A5</x:f>
        <x:v>COIL</x:v>
      </x:c>
      <x:c r="C5" s="2" t="str">
        <x:f>'Inventory detail'!B5</x:f>
        <x:v>60</x:v>
      </x:c>
      <x:c r="D5" s="2" t="str">
        <x:f>'Inventory detail'!C5</x:f>
        <x:v>10BLK12-4</x:v>
      </x:c>
      <x:c r="E5" s="10" t="n">
        <x:f>Summary!$E$5</x:f>
        <x:v>46304</x:v>
      </x:c>
      <x:c r="F5" s="7" t="n">
        <x:f>'Inventory detail'!W5</x:f>
        <x:v>65200</x:v>
      </x:c>
      <x:c r="G5" s="7" t="n">
        <x:f>'Inventory detail'!X5</x:f>
        <x:v>0</x:v>
      </x:c>
      <x:c r="H5" s="7" t="n">
        <x:f>'Inventory detail'!Y5</x:f>
        <x:v>0</x:v>
      </x:c>
      <x:c r="I5" s="7" t="n">
        <x:f>SUMIFS('PO detail'!$W$1001:$W$1011,'PO detail'!$V$1001:$V$1011,"&gt;="&amp;E5,'PO detail'!$V$1001:$V$1011,"&lt;"&amp;A5)</x:f>
        <x:v>84000</x:v>
      </x:c>
      <x:c r="J5" s="7" t="n">
        <x:f>SUMIFS('PO detail'!$X$1001:$X$1011,'PO detail'!$V$1001:$V$1011,"&gt;="&amp;E5,'PO detail'!$V$1001:$V$1011,"&lt;"&amp;A5)</x:f>
        <x:v>0</x:v>
      </x:c>
      <x:c r="K5" s="7" t="n">
        <x:f>SUMIFS('PO detail'!$Y$1001:$Y$1011,'PO detail'!$V$1001:$V$1011,"&gt;="&amp;E5,'PO detail'!$V$1001:$V$1011,"&lt;"&amp;A5)</x:f>
        <x:v>0</x:v>
      </x:c>
      <x:c r="L5" s="7" t="n">
        <x:f>'Inventory detail'!F5*Summary!$K$5*(A5-E5)/Summary!$K$6</x:f>
        <x:v>60306.910554414775</x:v>
      </x:c>
      <x:c r="M5" s="7" t="n">
        <x:f>MAX(0,H5-L5)</x:f>
        <x:v>0</x:v>
      </x:c>
      <x:c r="N5" s="7" t="n">
        <x:f>MAX(0,L5-H5)</x:f>
        <x:v>60306.910554414775</x:v>
      </x:c>
      <x:c r="O5" s="7" t="n">
        <x:f>MAX(0,F5+I5-N5)</x:f>
        <x:v>88893.08944558522</x:v>
      </x:c>
      <x:c r="P5" s="7" t="n">
        <x:f>MAX(0,N5-F5-I5)</x:f>
        <x:v>0</x:v>
      </x:c>
      <x:c r="Q5" s="7" t="n">
        <x:f>MAX(0,G5+J5-P5)</x:f>
        <x:v>0</x:v>
      </x:c>
      <x:c r="R5" s="7" t="n">
        <x:f>M5+MAX(0,K5-MAX(0,P5-G5-J5))</x:f>
        <x:v>0</x:v>
      </x:c>
      <x:c r="S5" s="7" t="n">
        <x:f>SUM(O5,Q5,R5)</x:f>
        <x:v>88893.08944558522</x:v>
      </x:c>
      <x:c r="T5" s="14" t="n">
        <x:f>'Inventory detail'!T5</x:f>
        <x:v>0.0464</x:v>
      </x:c>
      <x:c r="U5" s="14" t="n">
        <x:f>'Inventory detail'!U5</x:f>
        <x:v>0.0454155</x:v>
      </x:c>
      <x:c r="V5" s="9" t="n">
        <x:f>O5*T5</x:f>
        <x:v>4124.639350275154</x:v>
      </x:c>
      <x:c r="W5" s="9" t="n">
        <x:f>Q5*T5</x:f>
        <x:v>0</x:v>
      </x:c>
      <x:c r="X5" s="9" t="n">
        <x:f>R5*T5</x:f>
        <x:v>0</x:v>
      </x:c>
      <x:c r="Y5" s="9" t="n">
        <x:f>S5*T5</x:f>
        <x:v>4124.639350275154</x:v>
      </x:c>
      <x:c r="Z5" s="9" t="n">
        <x:f>IF(ISNUMBER(U5),S5*(U5-T5),"n.a.")</x:f>
        <x:v>-87.51524655917859</x:v>
      </x:c>
      <x:c r="AA5" s="9" t="n">
        <x:f>IF(ISNUMBER(U5),Y5,0)</x:f>
        <x:v>4124.639350275154</x:v>
      </x:c>
      <x:c r="AB5" s="7" t="n">
        <x:f>MAX(0,L5-SUM(F5:K5))</x:f>
        <x:v>0</x:v>
      </x:c>
    </x:row>
    <x:row r="6" ht="22" customHeight="1">
      <x:c r="A6" s="18" t="n">
        <x:f>Summary!C$41</x:f>
        <x:v>46327</x:v>
      </x:c>
      <x:c r="B6" s="2" t="str">
        <x:f>'Inventory detail'!A6</x:f>
        <x:v>COIL</x:v>
      </x:c>
      <x:c r="C6" s="2" t="str">
        <x:f>'Inventory detail'!B6</x:f>
        <x:v>10</x:v>
      </x:c>
      <x:c r="D6" s="2" t="str">
        <x:f>'Inventory detail'!C6</x:f>
        <x:v>12BLK12-4</x:v>
      </x:c>
      <x:c r="E6" s="10" t="n">
        <x:f>Summary!$E$5</x:f>
        <x:v>46304</x:v>
      </x:c>
      <x:c r="F6" s="7" t="n">
        <x:f>'Inventory detail'!W6</x:f>
        <x:v>115800</x:v>
      </x:c>
      <x:c r="G6" s="7" t="n">
        <x:f>'Inventory detail'!X6</x:f>
        <x:v>0</x:v>
      </x:c>
      <x:c r="H6" s="7" t="n">
        <x:f>'Inventory detail'!Y6</x:f>
        <x:v>0</x:v>
      </x:c>
      <x:c r="I6" s="7" t="n">
        <x:f>SUMIFS('PO detail'!$W$80:$W$92,'PO detail'!$V$80:$V$92,"&gt;="&amp;E6,'PO detail'!$V$80:$V$92,"&lt;"&amp;A6)</x:f>
        <x:v>0</x:v>
      </x:c>
      <x:c r="J6" s="7" t="n">
        <x:f>SUMIFS('PO detail'!$X$80:$X$92,'PO detail'!$V$80:$V$92,"&gt;="&amp;E6,'PO detail'!$V$80:$V$92,"&lt;"&amp;A6)</x:f>
        <x:v>0</x:v>
      </x:c>
      <x:c r="K6" s="7" t="n">
        <x:f>SUMIFS('PO detail'!$Y$80:$Y$92,'PO detail'!$V$80:$V$92,"&gt;="&amp;E6,'PO detail'!$V$80:$V$92,"&lt;"&amp;A6)</x:f>
        <x:v>0</x:v>
      </x:c>
      <x:c r="L6" s="7" t="n">
        <x:f>'Inventory detail'!F6*Summary!$K$5*(A6-E6)/Summary!$K$6</x:f>
        <x:v>57819.57815195073</x:v>
      </x:c>
      <x:c r="M6" s="7" t="n">
        <x:f>MAX(0,H6-L6)</x:f>
        <x:v>0</x:v>
      </x:c>
      <x:c r="N6" s="7" t="n">
        <x:f>MAX(0,L6-H6)</x:f>
        <x:v>57819.57815195073</x:v>
      </x:c>
      <x:c r="O6" s="7" t="n">
        <x:f>MAX(0,F6+I6-N6)</x:f>
        <x:v>57980.42184804927</x:v>
      </x:c>
      <x:c r="P6" s="7" t="n">
        <x:f>MAX(0,N6-F6-I6)</x:f>
        <x:v>0</x:v>
      </x:c>
      <x:c r="Q6" s="7" t="n">
        <x:f>MAX(0,G6+J6-P6)</x:f>
        <x:v>0</x:v>
      </x:c>
      <x:c r="R6" s="7" t="n">
        <x:f>M6+MAX(0,K6-MAX(0,P6-G6-J6))</x:f>
        <x:v>0</x:v>
      </x:c>
      <x:c r="S6" s="7" t="n">
        <x:f>SUM(O6,Q6,R6)</x:f>
        <x:v>57980.42184804927</x:v>
      </x:c>
      <x:c r="T6" s="14" t="n">
        <x:f>'Inventory detail'!T6</x:f>
        <x:v>0.0579</x:v>
      </x:c>
      <x:c r="U6" s="14" t="n">
        <x:f>'Inventory detail'!U6</x:f>
        <x:v>0.056686499999999994</x:v>
      </x:c>
      <x:c r="V6" s="9" t="n">
        <x:f>O6*T6</x:f>
        <x:v>3357.0664250020527</x:v>
      </x:c>
      <x:c r="W6" s="9" t="n">
        <x:f>Q6*T6</x:f>
        <x:v>0</x:v>
      </x:c>
      <x:c r="X6" s="9" t="n">
        <x:f>R6*T6</x:f>
        <x:v>0</x:v>
      </x:c>
      <x:c r="Y6" s="9" t="n">
        <x:f>S6*T6</x:f>
        <x:v>3357.0664250020527</x:v>
      </x:c>
      <x:c r="Z6" s="9" t="n">
        <x:f>IF(ISNUMBER(U6),S6*(U6-T6),"n.a.")</x:f>
        <x:v>-70.35924191260816</x:v>
      </x:c>
      <x:c r="AA6" s="9" t="n">
        <x:f>IF(ISNUMBER(U6),Y6,0)</x:f>
        <x:v>3357.0664250020527</x:v>
      </x:c>
      <x:c r="AB6" s="7" t="n">
        <x:f>MAX(0,L6-SUM(F6:K6))</x:f>
        <x:v>0</x:v>
      </x:c>
    </x:row>
    <x:row r="7" ht="22" customHeight="1">
      <x:c r="A7" s="18" t="n">
        <x:f>Summary!C$41</x:f>
        <x:v>46327</x:v>
      </x:c>
      <x:c r="B7" s="2" t="str">
        <x:f>'Inventory detail'!A7</x:f>
        <x:v>POUC</x:v>
      </x:c>
      <x:c r="C7" s="2" t="str">
        <x:f>'Inventory detail'!B7</x:f>
        <x:v>10</x:v>
      </x:c>
      <x:c r="D7" s="2" t="str">
        <x:f>'Inventory detail'!C7</x:f>
        <x:v>LET5</x:v>
      </x:c>
      <x:c r="E7" s="10" t="n">
        <x:f>Summary!$E$5</x:f>
        <x:v>46304</x:v>
      </x:c>
      <x:c r="F7" s="7" t="n">
        <x:f>'Inventory detail'!W7</x:f>
        <x:v>54300</x:v>
      </x:c>
      <x:c r="G7" s="7" t="n">
        <x:f>'Inventory detail'!X7</x:f>
        <x:v>0</x:v>
      </x:c>
      <x:c r="H7" s="7" t="n">
        <x:f>'Inventory detail'!Y7</x:f>
        <x:v>0</x:v>
      </x:c>
      <x:c r="I7" s="7" t="n">
        <x:f>SUMIFS('PO detail'!$W$1511:$W$1515,'PO detail'!$V$1511:$V$1515,"&gt;="&amp;E7,'PO detail'!$V$1511:$V$1515,"&lt;"&amp;A7)</x:f>
        <x:v>0</x:v>
      </x:c>
      <x:c r="J7" s="7" t="n">
        <x:f>SUMIFS('PO detail'!$X$1511:$X$1515,'PO detail'!$V$1511:$V$1515,"&gt;="&amp;E7,'PO detail'!$V$1511:$V$1515,"&lt;"&amp;A7)</x:f>
        <x:v>200000</x:v>
      </x:c>
      <x:c r="K7" s="7" t="n">
        <x:f>SUMIFS('PO detail'!$Y$1511:$Y$1515,'PO detail'!$V$1511:$V$1515,"&gt;="&amp;E7,'PO detail'!$V$1511:$V$1515,"&lt;"&amp;A7)</x:f>
        <x:v>0</x:v>
      </x:c>
      <x:c r="L7" s="7" t="n">
        <x:f>'Inventory detail'!F7*Summary!$K$5*(A7-E7)/Summary!$K$6</x:f>
        <x:v>36907.05248459959</x:v>
      </x:c>
      <x:c r="M7" s="7" t="n">
        <x:f>MAX(0,H7-L7)</x:f>
        <x:v>0</x:v>
      </x:c>
      <x:c r="N7" s="7" t="n">
        <x:f>MAX(0,L7-H7)</x:f>
        <x:v>36907.05248459959</x:v>
      </x:c>
      <x:c r="O7" s="7" t="n">
        <x:f>MAX(0,F7+I7-N7)</x:f>
        <x:v>17392.94751540041</x:v>
      </x:c>
      <x:c r="P7" s="7" t="n">
        <x:f>MAX(0,N7-F7-I7)</x:f>
        <x:v>0</x:v>
      </x:c>
      <x:c r="Q7" s="7" t="n">
        <x:f>MAX(0,G7+J7-P7)</x:f>
        <x:v>200000</x:v>
      </x:c>
      <x:c r="R7" s="7" t="n">
        <x:f>M7+MAX(0,K7-MAX(0,P7-G7-J7))</x:f>
        <x:v>0</x:v>
      </x:c>
      <x:c r="S7" s="7" t="n">
        <x:f>SUM(O7,Q7,R7)</x:f>
        <x:v>217392.94751540042</x:v>
      </x:c>
      <x:c r="T7" s="14" t="n">
        <x:f>'Inventory detail'!T7</x:f>
        <x:v>0.0707</x:v>
      </x:c>
      <x:c r="U7" s="14" t="n">
        <x:f>'Inventory detail'!U7</x:f>
        <x:v>0.077055</x:v>
      </x:c>
      <x:c r="V7" s="9" t="n">
        <x:f>O7*T7</x:f>
        <x:v>1229.681389338809</x:v>
      </x:c>
      <x:c r="W7" s="9" t="n">
        <x:f>Q7*T7</x:f>
        <x:v>14140</x:v>
      </x:c>
      <x:c r="X7" s="9" t="n">
        <x:f>R7*T7</x:f>
        <x:v>0</x:v>
      </x:c>
      <x:c r="Y7" s="9" t="n">
        <x:f>S7*T7</x:f>
        <x:v>15369.68138933881</x:v>
      </x:c>
      <x:c r="Z7" s="9" t="n">
        <x:f>IF(ISNUMBER(U7),S7*(U7-T7),"n.a.")</x:f>
        <x:v>1381.5321814603697</x:v>
      </x:c>
      <x:c r="AA7" s="9" t="n">
        <x:f>IF(ISNUMBER(U7),Y7,0)</x:f>
        <x:v>15369.68138933881</x:v>
      </x:c>
      <x:c r="AB7" s="7" t="n">
        <x:f>MAX(0,L7-SUM(F7:K7))</x:f>
        <x:v>0</x:v>
      </x:c>
    </x:row>
    <x:row r="8" ht="22" customHeight="1">
      <x:c r="A8" s="18" t="n">
        <x:f>Summary!C$41</x:f>
        <x:v>46327</x:v>
      </x:c>
      <x:c r="B8" s="2" t="str">
        <x:f>'Inventory detail'!A8</x:f>
        <x:v>COIL</x:v>
      </x:c>
      <x:c r="C8" s="2" t="str">
        <x:f>'Inventory detail'!B8</x:f>
        <x:v>10</x:v>
      </x:c>
      <x:c r="D8" s="2" t="str">
        <x:f>'Inventory detail'!C8</x:f>
        <x:v>6BLK12-4</x:v>
      </x:c>
      <x:c r="E8" s="10" t="n">
        <x:f>Summary!$E$5</x:f>
        <x:v>46304</x:v>
      </x:c>
      <x:c r="F8" s="7" t="n">
        <x:f>'Inventory detail'!W8</x:f>
        <x:v>93000</x:v>
      </x:c>
      <x:c r="G8" s="7" t="n">
        <x:f>'Inventory detail'!X8</x:f>
        <x:v>0</x:v>
      </x:c>
      <x:c r="H8" s="7" t="n">
        <x:f>'Inventory detail'!Y8</x:f>
        <x:v>0</x:v>
      </x:c>
      <x:c r="I8" s="7" t="n">
        <x:f>SUMIFS('PO detail'!$W$438:$W$450,'PO detail'!$V$438:$V$450,"&gt;="&amp;E8,'PO detail'!$V$438:$V$450,"&lt;"&amp;A8)</x:f>
        <x:v>0</x:v>
      </x:c>
      <x:c r="J8" s="7" t="n">
        <x:f>SUMIFS('PO detail'!$X$438:$X$450,'PO detail'!$V$438:$V$450,"&gt;="&amp;E8,'PO detail'!$V$438:$V$450,"&lt;"&amp;A8)</x:f>
        <x:v>0</x:v>
      </x:c>
      <x:c r="K8" s="7" t="n">
        <x:f>SUMIFS('PO detail'!$Y$438:$Y$450,'PO detail'!$V$438:$V$450,"&gt;="&amp;E8,'PO detail'!$V$438:$V$450,"&lt;"&amp;A8)</x:f>
        <x:v>0</x:v>
      </x:c>
      <x:c r="L8" s="7" t="n">
        <x:f>'Inventory detail'!F8*Summary!$K$5*(A8-E8)/Summary!$K$6</x:f>
        <x:v>34992.742176591375</x:v>
      </x:c>
      <x:c r="M8" s="7" t="n">
        <x:f>MAX(0,H8-L8)</x:f>
        <x:v>0</x:v>
      </x:c>
      <x:c r="N8" s="7" t="n">
        <x:f>MAX(0,L8-H8)</x:f>
        <x:v>34992.742176591375</x:v>
      </x:c>
      <x:c r="O8" s="7" t="n">
        <x:f>MAX(0,F8+I8-N8)</x:f>
        <x:v>58007.257823408625</x:v>
      </x:c>
      <x:c r="P8" s="7" t="n">
        <x:f>MAX(0,N8-F8-I8)</x:f>
        <x:v>0</x:v>
      </x:c>
      <x:c r="Q8" s="7" t="n">
        <x:f>MAX(0,G8+J8-P8)</x:f>
        <x:v>0</x:v>
      </x:c>
      <x:c r="R8" s="7" t="n">
        <x:f>M8+MAX(0,K8-MAX(0,P8-G8-J8))</x:f>
        <x:v>0</x:v>
      </x:c>
      <x:c r="S8" s="7" t="n">
        <x:f>SUM(O8,Q8,R8)</x:f>
        <x:v>58007.257823408625</x:v>
      </x:c>
      <x:c r="T8" s="14" t="n">
        <x:f>'Inventory detail'!T8</x:f>
        <x:v>0.030899999999999997</x:v>
      </x:c>
      <x:c r="U8" s="14" t="n">
        <x:f>'Inventory detail'!U8</x:f>
        <x:v>0.030277000000000002</x:v>
      </x:c>
      <x:c r="V8" s="9" t="n">
        <x:f>O8*T8</x:f>
        <x:v>1792.4242667433264</x:v>
      </x:c>
      <x:c r="W8" s="9" t="n">
        <x:f>Q8*T8</x:f>
        <x:v>0</x:v>
      </x:c>
      <x:c r="X8" s="9" t="n">
        <x:f>R8*T8</x:f>
        <x:v>0</x:v>
      </x:c>
      <x:c r="Y8" s="9" t="n">
        <x:f>S8*T8</x:f>
        <x:v>1792.4242667433264</x:v>
      </x:c>
      <x:c r="Z8" s="9" t="n">
        <x:f>IF(ISNUMBER(U8),S8*(U8-T8),"n.a.")</x:f>
        <x:v>-36.13852162398329</x:v>
      </x:c>
      <x:c r="AA8" s="9" t="n">
        <x:f>IF(ISNUMBER(U8),Y8,0)</x:f>
        <x:v>1792.4242667433264</x:v>
      </x:c>
      <x:c r="AB8" s="7" t="n">
        <x:f>MAX(0,L8-SUM(F8:K8))</x:f>
        <x:v>0</x:v>
      </x:c>
    </x:row>
    <x:row r="9" ht="22" customHeight="1">
      <x:c r="A9" s="18" t="n">
        <x:f>Summary!C$41</x:f>
        <x:v>46327</x:v>
      </x:c>
      <x:c r="B9" s="2" t="str">
        <x:f>'Inventory detail'!A9</x:f>
        <x:v>COIL</x:v>
      </x:c>
      <x:c r="C9" s="2" t="str">
        <x:f>'Inventory detail'!B9</x:f>
        <x:v>60</x:v>
      </x:c>
      <x:c r="D9" s="2" t="str">
        <x:f>'Inventory detail'!C9</x:f>
        <x:v>12BLK12-4</x:v>
      </x:c>
      <x:c r="E9" s="10" t="n">
        <x:f>Summary!$E$5</x:f>
        <x:v>46304</x:v>
      </x:c>
      <x:c r="F9" s="7" t="n">
        <x:f>'Inventory detail'!W9</x:f>
        <x:v>46100</x:v>
      </x:c>
      <x:c r="G9" s="7" t="n">
        <x:f>'Inventory detail'!X9</x:f>
        <x:v>0</x:v>
      </x:c>
      <x:c r="H9" s="7" t="n">
        <x:f>'Inventory detail'!Y9</x:f>
        <x:v>0</x:v>
      </x:c>
      <x:c r="I9" s="7" t="n">
        <x:f>SUMIFS('PO detail'!$W$1055:$W$1065,'PO detail'!$V$1055:$V$1065,"&gt;="&amp;E9,'PO detail'!$V$1055:$V$1065,"&lt;"&amp;A9)</x:f>
        <x:v>50400</x:v>
      </x:c>
      <x:c r="J9" s="7" t="n">
        <x:f>SUMIFS('PO detail'!$X$1055:$X$1065,'PO detail'!$V$1055:$V$1065,"&gt;="&amp;E9,'PO detail'!$V$1055:$V$1065,"&lt;"&amp;A9)</x:f>
        <x:v>0</x:v>
      </x:c>
      <x:c r="K9" s="7" t="n">
        <x:f>SUMIFS('PO detail'!$Y$1055:$Y$1065,'PO detail'!$V$1055:$V$1065,"&gt;="&amp;E9,'PO detail'!$V$1055:$V$1065,"&lt;"&amp;A9)</x:f>
        <x:v>0</x:v>
      </x:c>
      <x:c r="L9" s="7" t="n">
        <x:f>'Inventory detail'!F9*Summary!$K$5*(A9-E9)/Summary!$K$6</x:f>
        <x:v>33827.79170431211</x:v>
      </x:c>
      <x:c r="M9" s="7" t="n">
        <x:f>MAX(0,H9-L9)</x:f>
        <x:v>0</x:v>
      </x:c>
      <x:c r="N9" s="7" t="n">
        <x:f>MAX(0,L9-H9)</x:f>
        <x:v>33827.79170431211</x:v>
      </x:c>
      <x:c r="O9" s="7" t="n">
        <x:f>MAX(0,F9+I9-N9)</x:f>
        <x:v>62672.20829568789</x:v>
      </x:c>
      <x:c r="P9" s="7" t="n">
        <x:f>MAX(0,N9-F9-I9)</x:f>
        <x:v>0</x:v>
      </x:c>
      <x:c r="Q9" s="7" t="n">
        <x:f>MAX(0,G9+J9-P9)</x:f>
        <x:v>0</x:v>
      </x:c>
      <x:c r="R9" s="7" t="n">
        <x:f>M9+MAX(0,K9-MAX(0,P9-G9-J9))</x:f>
        <x:v>0</x:v>
      </x:c>
      <x:c r="S9" s="7" t="n">
        <x:f>SUM(O9,Q9,R9)</x:f>
        <x:v>62672.20829568789</x:v>
      </x:c>
      <x:c r="T9" s="14" t="n">
        <x:f>'Inventory detail'!T9</x:f>
        <x:v>0.0579</x:v>
      </x:c>
      <x:c r="U9" s="14" t="n">
        <x:f>'Inventory detail'!U9</x:f>
        <x:v>0.056686499999999994</x:v>
      </x:c>
      <x:c r="V9" s="9" t="n">
        <x:f>O9*T9</x:f>
        <x:v>3628.7208603203285</x:v>
      </x:c>
      <x:c r="W9" s="9" t="n">
        <x:f>Q9*T9</x:f>
        <x:v>0</x:v>
      </x:c>
      <x:c r="X9" s="9" t="n">
        <x:f>R9*T9</x:f>
        <x:v>0</x:v>
      </x:c>
      <x:c r="Y9" s="9" t="n">
        <x:f>S9*T9</x:f>
        <x:v>3628.7208603203285</x:v>
      </x:c>
      <x:c r="Z9" s="9" t="n">
        <x:f>IF(ISNUMBER(U9),S9*(U9-T9),"n.a.")</x:f>
        <x:v>-76.05272476681765</x:v>
      </x:c>
      <x:c r="AA9" s="9" t="n">
        <x:f>IF(ISNUMBER(U9),Y9,0)</x:f>
        <x:v>3628.7208603203285</x:v>
      </x:c>
      <x:c r="AB9" s="7" t="n">
        <x:f>MAX(0,L9-SUM(F9:K9))</x:f>
        <x:v>0</x:v>
      </x:c>
    </x:row>
    <x:row r="10" ht="22" customHeight="1">
      <x:c r="A10" s="18" t="n">
        <x:f>Summary!C$41</x:f>
        <x:v>46327</x:v>
      </x:c>
      <x:c r="B10" s="2" t="str">
        <x:f>'Inventory detail'!A10</x:f>
        <x:v>COIL</x:v>
      </x:c>
      <x:c r="C10" s="2" t="str">
        <x:f>'Inventory detail'!B10</x:f>
        <x:v>30</x:v>
      </x:c>
      <x:c r="D10" s="2" t="str">
        <x:f>'Inventory detail'!C10</x:f>
        <x:v>8BLK12-4</x:v>
      </x:c>
      <x:c r="E10" s="10" t="n">
        <x:f>Summary!$E$5</x:f>
        <x:v>46304</x:v>
      </x:c>
      <x:c r="F10" s="7" t="n">
        <x:f>'Inventory detail'!W10</x:f>
        <x:v>93100</x:v>
      </x:c>
      <x:c r="G10" s="7" t="n">
        <x:f>'Inventory detail'!X10</x:f>
        <x:v>0</x:v>
      </x:c>
      <x:c r="H10" s="7" t="n">
        <x:f>'Inventory detail'!Y10</x:f>
        <x:v>0</x:v>
      </x:c>
      <x:c r="I10" s="7" t="n">
        <x:f>SUMIFS('PO detail'!$W$955:$W$965,'PO detail'!$V$955:$V$965,"&gt;="&amp;E10,'PO detail'!$V$955:$V$965,"&lt;"&amp;A10)</x:f>
        <x:v>35000</x:v>
      </x:c>
      <x:c r="J10" s="7" t="n">
        <x:f>SUMIFS('PO detail'!$X$955:$X$965,'PO detail'!$V$955:$V$965,"&gt;="&amp;E10,'PO detail'!$V$955:$V$965,"&lt;"&amp;A10)</x:f>
        <x:v>0</x:v>
      </x:c>
      <x:c r="K10" s="7" t="n">
        <x:f>SUMIFS('PO detail'!$Y$955:$Y$965,'PO detail'!$V$955:$V$965,"&gt;="&amp;E10,'PO detail'!$V$955:$V$965,"&lt;"&amp;A10)</x:f>
        <x:v>0</x:v>
      </x:c>
      <x:c r="L10" s="7" t="n">
        <x:f>'Inventory detail'!F10*Summary!$K$5*(A10-E10)/Summary!$K$6</x:f>
        <x:v>32643.94250513347</x:v>
      </x:c>
      <x:c r="M10" s="7" t="n">
        <x:f>MAX(0,H10-L10)</x:f>
        <x:v>0</x:v>
      </x:c>
      <x:c r="N10" s="7" t="n">
        <x:f>MAX(0,L10-H10)</x:f>
        <x:v>32643.94250513347</x:v>
      </x:c>
      <x:c r="O10" s="7" t="n">
        <x:f>MAX(0,F10+I10-N10)</x:f>
        <x:v>95456.05749486653</x:v>
      </x:c>
      <x:c r="P10" s="7" t="n">
        <x:f>MAX(0,N10-F10-I10)</x:f>
        <x:v>0</x:v>
      </x:c>
      <x:c r="Q10" s="7" t="n">
        <x:f>MAX(0,G10+J10-P10)</x:f>
        <x:v>0</x:v>
      </x:c>
      <x:c r="R10" s="7" t="n">
        <x:f>M10+MAX(0,K10-MAX(0,P10-G10-J10))</x:f>
        <x:v>0</x:v>
      </x:c>
      <x:c r="S10" s="7" t="n">
        <x:f>SUM(O10,Q10,R10)</x:f>
        <x:v>95456.05749486653</x:v>
      </x:c>
      <x:c r="T10" s="14" t="n">
        <x:f>'Inventory detail'!T10</x:f>
        <x:v>0.034300000000000004</x:v>
      </x:c>
      <x:c r="U10" s="14" t="n">
        <x:f>'Inventory detail'!U10</x:f>
        <x:v>0.033592</x:v>
      </x:c>
      <x:c r="V10" s="9" t="n">
        <x:f>O10*T10</x:f>
        <x:v>3274.1427720739225</x:v>
      </x:c>
      <x:c r="W10" s="9" t="n">
        <x:f>Q10*T10</x:f>
        <x:v>0</x:v>
      </x:c>
      <x:c r="X10" s="9" t="n">
        <x:f>R10*T10</x:f>
        <x:v>0</x:v>
      </x:c>
      <x:c r="Y10" s="9" t="n">
        <x:f>S10*T10</x:f>
        <x:v>3274.1427720739225</x:v>
      </x:c>
      <x:c r="Z10" s="9" t="n">
        <x:f>IF(ISNUMBER(U10),S10*(U10-T10),"n.a.")</x:f>
        <x:v>-67.58288870636619</x:v>
      </x:c>
      <x:c r="AA10" s="9" t="n">
        <x:f>IF(ISNUMBER(U10),Y10,0)</x:f>
        <x:v>3274.1427720739225</x:v>
      </x:c>
      <x:c r="AB10" s="7" t="n">
        <x:f>MAX(0,L10-SUM(F10:K10))</x:f>
        <x:v>0</x:v>
      </x:c>
    </x:row>
    <x:row r="11" ht="22" customHeight="1">
      <x:c r="A11" s="18" t="n">
        <x:f>Summary!C$41</x:f>
        <x:v>46327</x:v>
      </x:c>
      <x:c r="B11" s="2" t="str">
        <x:f>'Inventory detail'!A11</x:f>
        <x:v>COIL</x:v>
      </x:c>
      <x:c r="C11" s="2" t="str">
        <x:f>'Inventory detail'!B11</x:f>
        <x:v>10</x:v>
      </x:c>
      <x:c r="D11" s="2" t="str">
        <x:f>'Inventory detail'!C11</x:f>
        <x:v>14BLK12-4</x:v>
      </x:c>
      <x:c r="E11" s="10" t="n">
        <x:f>Summary!$E$5</x:f>
        <x:v>46304</x:v>
      </x:c>
      <x:c r="F11" s="7" t="n">
        <x:f>'Inventory detail'!W11</x:f>
        <x:v>69400</x:v>
      </x:c>
      <x:c r="G11" s="7" t="n">
        <x:f>'Inventory detail'!X11</x:f>
        <x:v>0</x:v>
      </x:c>
      <x:c r="H11" s="7" t="n">
        <x:f>'Inventory detail'!Y11</x:f>
        <x:v>0</x:v>
      </x:c>
      <x:c r="I11" s="7" t="n">
        <x:f>SUMIFS('PO detail'!$W$156:$W$168,'PO detail'!$V$156:$V$168,"&gt;="&amp;E11,'PO detail'!$V$156:$V$168,"&lt;"&amp;A11)</x:f>
        <x:v>0</x:v>
      </x:c>
      <x:c r="J11" s="7" t="n">
        <x:f>SUMIFS('PO detail'!$X$156:$X$168,'PO detail'!$V$156:$V$168,"&gt;="&amp;E11,'PO detail'!$V$156:$V$168,"&lt;"&amp;A11)</x:f>
        <x:v>0</x:v>
      </x:c>
      <x:c r="K11" s="7" t="n">
        <x:f>SUMIFS('PO detail'!$Y$156:$Y$168,'PO detail'!$V$156:$V$168,"&gt;="&amp;E11,'PO detail'!$V$156:$V$168,"&lt;"&amp;A11)</x:f>
        <x:v>0</x:v>
      </x:c>
      <x:c r="L11" s="7" t="n">
        <x:f>'Inventory detail'!F11*Summary!$K$5*(A11-E11)/Summary!$K$6</x:f>
        <x:v>30288.840739219715</x:v>
      </x:c>
      <x:c r="M11" s="7" t="n">
        <x:f>MAX(0,H11-L11)</x:f>
        <x:v>0</x:v>
      </x:c>
      <x:c r="N11" s="7" t="n">
        <x:f>MAX(0,L11-H11)</x:f>
        <x:v>30288.840739219715</x:v>
      </x:c>
      <x:c r="O11" s="7" t="n">
        <x:f>MAX(0,F11+I11-N11)</x:f>
        <x:v>39111.15926078029</x:v>
      </x:c>
      <x:c r="P11" s="7" t="n">
        <x:f>MAX(0,N11-F11-I11)</x:f>
        <x:v>0</x:v>
      </x:c>
      <x:c r="Q11" s="7" t="n">
        <x:f>MAX(0,G11+J11-P11)</x:f>
        <x:v>0</x:v>
      </x:c>
      <x:c r="R11" s="7" t="n">
        <x:f>M11+MAX(0,K11-MAX(0,P11-G11-J11))</x:f>
        <x:v>0</x:v>
      </x:c>
      <x:c r="S11" s="7" t="n">
        <x:f>SUM(O11,Q11,R11)</x:f>
        <x:v>39111.15926078029</x:v>
      </x:c>
      <x:c r="T11" s="14" t="n">
        <x:f>'Inventory detail'!T11</x:f>
        <x:v>0.0729</x:v>
      </x:c>
      <x:c r="U11" s="14" t="n">
        <x:f>'Inventory detail'!U11</x:f>
        <x:v>0.07149349999999999</x:v>
      </x:c>
      <x:c r="V11" s="9" t="n">
        <x:f>O11*T11</x:f>
        <x:v>2851.203510110883</x:v>
      </x:c>
      <x:c r="W11" s="9" t="n">
        <x:f>Q11*T11</x:f>
        <x:v>0</x:v>
      </x:c>
      <x:c r="X11" s="9" t="n">
        <x:f>R11*T11</x:f>
        <x:v>0</x:v>
      </x:c>
      <x:c r="Y11" s="9" t="n">
        <x:f>S11*T11</x:f>
        <x:v>2851.203510110883</x:v>
      </x:c>
      <x:c r="Z11" s="9" t="n">
        <x:f>IF(ISNUMBER(U11),S11*(U11-T11),"n.a.")</x:f>
        <x:v>-55.009845500288215</x:v>
      </x:c>
      <x:c r="AA11" s="9" t="n">
        <x:f>IF(ISNUMBER(U11),Y11,0)</x:f>
        <x:v>2851.203510110883</x:v>
      </x:c>
      <x:c r="AB11" s="7" t="n">
        <x:f>MAX(0,L11-SUM(F11:K11))</x:f>
        <x:v>0</x:v>
      </x:c>
    </x:row>
    <x:row r="12" ht="22" customHeight="1">
      <x:c r="A12" s="18" t="n">
        <x:f>Summary!C$41</x:f>
        <x:v>46327</x:v>
      </x:c>
      <x:c r="B12" s="2" t="str">
        <x:f>'Inventory detail'!A12</x:f>
        <x:v>COIL</x:v>
      </x:c>
      <x:c r="C12" s="2" t="str">
        <x:f>'Inventory detail'!B12</x:f>
        <x:v>60</x:v>
      </x:c>
      <x:c r="D12" s="2" t="str">
        <x:f>'Inventory detail'!C12</x:f>
        <x:v>6BLK12-4</x:v>
      </x:c>
      <x:c r="E12" s="10" t="n">
        <x:f>Summary!$E$5</x:f>
        <x:v>46304</x:v>
      </x:c>
      <x:c r="F12" s="7" t="n">
        <x:f>'Inventory detail'!W12</x:f>
        <x:v>35300</x:v>
      </x:c>
      <x:c r="G12" s="7" t="n">
        <x:f>'Inventory detail'!X12</x:f>
        <x:v>0</x:v>
      </x:c>
      <x:c r="H12" s="7" t="n">
        <x:f>'Inventory detail'!Y12</x:f>
        <x:v>0</x:v>
      </x:c>
      <x:c r="I12" s="7" t="n">
        <x:f>SUMIFS('PO detail'!$W$1332:$W$1342,'PO detail'!$V$1332:$V$1342,"&gt;="&amp;E12,'PO detail'!$V$1332:$V$1342,"&lt;"&amp;A12)</x:f>
        <x:v>70000</x:v>
      </x:c>
      <x:c r="J12" s="7" t="n">
        <x:f>SUMIFS('PO detail'!$X$1332:$X$1342,'PO detail'!$V$1332:$V$1342,"&gt;="&amp;E12,'PO detail'!$V$1332:$V$1342,"&lt;"&amp;A12)</x:f>
        <x:v>0</x:v>
      </x:c>
      <x:c r="K12" s="7" t="n">
        <x:f>SUMIFS('PO detail'!$Y$1332:$Y$1342,'PO detail'!$V$1332:$V$1342,"&gt;="&amp;E12,'PO detail'!$V$1332:$V$1342,"&lt;"&amp;A12)</x:f>
        <x:v>0</x:v>
      </x:c>
      <x:c r="L12" s="7" t="n">
        <x:f>'Inventory detail'!F12*Summary!$K$5*(A12-E12)/Summary!$K$6</x:f>
        <x:v>26882.135523613964</x:v>
      </x:c>
      <x:c r="M12" s="7" t="n">
        <x:f>MAX(0,H12-L12)</x:f>
        <x:v>0</x:v>
      </x:c>
      <x:c r="N12" s="7" t="n">
        <x:f>MAX(0,L12-H12)</x:f>
        <x:v>26882.135523613964</x:v>
      </x:c>
      <x:c r="O12" s="7" t="n">
        <x:f>MAX(0,F12+I12-N12)</x:f>
        <x:v>78417.86447638604</x:v>
      </x:c>
      <x:c r="P12" s="7" t="n">
        <x:f>MAX(0,N12-F12-I12)</x:f>
        <x:v>0</x:v>
      </x:c>
      <x:c r="Q12" s="7" t="n">
        <x:f>MAX(0,G12+J12-P12)</x:f>
        <x:v>0</x:v>
      </x:c>
      <x:c r="R12" s="7" t="n">
        <x:f>M12+MAX(0,K12-MAX(0,P12-G12-J12))</x:f>
        <x:v>0</x:v>
      </x:c>
      <x:c r="S12" s="7" t="n">
        <x:f>SUM(O12,Q12,R12)</x:f>
        <x:v>78417.86447638604</x:v>
      </x:c>
      <x:c r="T12" s="14" t="n">
        <x:f>'Inventory detail'!T12</x:f>
        <x:v>0.030899999999999997</x:v>
      </x:c>
      <x:c r="U12" s="14" t="n">
        <x:f>'Inventory detail'!U12</x:f>
        <x:v>0.030277000000000002</x:v>
      </x:c>
      <x:c r="V12" s="9" t="n">
        <x:f>O12*T12</x:f>
        <x:v>2423.112012320328</x:v>
      </x:c>
      <x:c r="W12" s="9" t="n">
        <x:f>Q12*T12</x:f>
        <x:v>0</x:v>
      </x:c>
      <x:c r="X12" s="9" t="n">
        <x:f>R12*T12</x:f>
        <x:v>0</x:v>
      </x:c>
      <x:c r="Y12" s="9" t="n">
        <x:f>S12*T12</x:f>
        <x:v>2423.112012320328</x:v>
      </x:c>
      <x:c r="Z12" s="9" t="n">
        <x:f>IF(ISNUMBER(U12),S12*(U12-T12),"n.a.")</x:f>
        <x:v>-48.85432956878812</x:v>
      </x:c>
      <x:c r="AA12" s="9" t="n">
        <x:f>IF(ISNUMBER(U12),Y12,0)</x:f>
        <x:v>2423.112012320328</x:v>
      </x:c>
      <x:c r="AB12" s="7" t="n">
        <x:f>MAX(0,L12-SUM(F12:K12))</x:f>
        <x:v>0</x:v>
      </x:c>
    </x:row>
    <x:row r="13" ht="22" customHeight="1">
      <x:c r="A13" s="18" t="n">
        <x:f>Summary!C$41</x:f>
        <x:v>46327</x:v>
      </x:c>
      <x:c r="B13" s="2" t="str">
        <x:f>'Inventory detail'!A13</x:f>
        <x:v>COIL</x:v>
      </x:c>
      <x:c r="C13" s="2" t="str">
        <x:f>'Inventory detail'!B13</x:f>
        <x:v>30</x:v>
      </x:c>
      <x:c r="D13" s="2" t="str">
        <x:f>'Inventory detail'!C13</x:f>
        <x:v>10BLK12-4</x:v>
      </x:c>
      <x:c r="E13" s="10" t="n">
        <x:f>Summary!$E$5</x:f>
        <x:v>46304</x:v>
      </x:c>
      <x:c r="F13" s="7" t="n">
        <x:f>'Inventory detail'!W13</x:f>
        <x:v>24900</x:v>
      </x:c>
      <x:c r="G13" s="7" t="n">
        <x:f>'Inventory detail'!X13</x:f>
        <x:v>0</x:v>
      </x:c>
      <x:c r="H13" s="7" t="n">
        <x:f>'Inventory detail'!Y13</x:f>
        <x:v>0</x:v>
      </x:c>
      <x:c r="I13" s="7" t="n">
        <x:f>SUMIFS('PO detail'!$W$686:$W$696,'PO detail'!$V$686:$V$696,"&gt;="&amp;E13,'PO detail'!$V$686:$V$696,"&lt;"&amp;A13)</x:f>
        <x:v>63000</x:v>
      </x:c>
      <x:c r="J13" s="7" t="n">
        <x:f>SUMIFS('PO detail'!$X$686:$X$696,'PO detail'!$V$686:$V$696,"&gt;="&amp;E13,'PO detail'!$V$686:$V$696,"&lt;"&amp;A13)</x:f>
        <x:v>0</x:v>
      </x:c>
      <x:c r="K13" s="7" t="n">
        <x:f>SUMIFS('PO detail'!$Y$686:$Y$696,'PO detail'!$V$686:$V$696,"&gt;="&amp;E13,'PO detail'!$V$686:$V$696,"&lt;"&amp;A13)</x:f>
        <x:v>0</x:v>
      </x:c>
      <x:c r="L13" s="7" t="n">
        <x:f>'Inventory detail'!F13*Summary!$K$5*(A13-E13)/Summary!$K$6</x:f>
        <x:v>25137.853305954824</x:v>
      </x:c>
      <x:c r="M13" s="7" t="n">
        <x:f>MAX(0,H13-L13)</x:f>
        <x:v>0</x:v>
      </x:c>
      <x:c r="N13" s="7" t="n">
        <x:f>MAX(0,L13-H13)</x:f>
        <x:v>25137.853305954824</x:v>
      </x:c>
      <x:c r="O13" s="7" t="n">
        <x:f>MAX(0,F13+I13-N13)</x:f>
        <x:v>62762.14669404518</x:v>
      </x:c>
      <x:c r="P13" s="7" t="n">
        <x:f>MAX(0,N13-F13-I13)</x:f>
        <x:v>0</x:v>
      </x:c>
      <x:c r="Q13" s="7" t="n">
        <x:f>MAX(0,G13+J13-P13)</x:f>
        <x:v>0</x:v>
      </x:c>
      <x:c r="R13" s="7" t="n">
        <x:f>M13+MAX(0,K13-MAX(0,P13-G13-J13))</x:f>
        <x:v>0</x:v>
      </x:c>
      <x:c r="S13" s="7" t="n">
        <x:f>SUM(O13,Q13,R13)</x:f>
        <x:v>62762.14669404518</x:v>
      </x:c>
      <x:c r="T13" s="14" t="n">
        <x:f>'Inventory detail'!T13</x:f>
        <x:v>0.0464</x:v>
      </x:c>
      <x:c r="U13" s="14" t="n">
        <x:f>'Inventory detail'!U13</x:f>
        <x:v>0.0454155</x:v>
      </x:c>
      <x:c r="V13" s="9" t="n">
        <x:f>O13*T13</x:f>
        <x:v>2912.1636066036963</x:v>
      </x:c>
      <x:c r="W13" s="9" t="n">
        <x:f>Q13*T13</x:f>
        <x:v>0</x:v>
      </x:c>
      <x:c r="X13" s="9" t="n">
        <x:f>R13*T13</x:f>
        <x:v>0</x:v>
      </x:c>
      <x:c r="Y13" s="9" t="n">
        <x:f>S13*T13</x:f>
        <x:v>2912.1636066036963</x:v>
      </x:c>
      <x:c r="Z13" s="9" t="n">
        <x:f>IF(ISNUMBER(U13),S13*(U13-T13),"n.a.")</x:f>
        <x:v>-61.789333420287434</x:v>
      </x:c>
      <x:c r="AA13" s="9" t="n">
        <x:f>IF(ISNUMBER(U13),Y13,0)</x:f>
        <x:v>2912.1636066036963</x:v>
      </x:c>
      <x:c r="AB13" s="7" t="n">
        <x:f>MAX(0,L13-SUM(F13:K13))</x:f>
        <x:v>0</x:v>
      </x:c>
    </x:row>
    <x:row r="14" ht="22" customHeight="1">
      <x:c r="A14" s="18" t="n">
        <x:f>Summary!C$41</x:f>
        <x:v>46327</x:v>
      </x:c>
      <x:c r="B14" s="2" t="str">
        <x:f>'Inventory detail'!A14</x:f>
        <x:v>WIRE</x:v>
      </x:c>
      <x:c r="C14" s="2" t="str">
        <x:f>'Inventory detail'!B14</x:f>
        <x:v>10</x:v>
      </x:c>
      <x:c r="D14" s="2" t="str">
        <x:f>'Inventory detail'!C14</x:f>
        <x:v>DL516BLK</x:v>
      </x:c>
      <x:c r="E14" s="10" t="n">
        <x:f>Summary!$E$5</x:f>
        <x:v>46304</x:v>
      </x:c>
      <x:c r="F14" s="7" t="n">
        <x:f>'Inventory detail'!W14</x:f>
        <x:v>257400</x:v>
      </x:c>
      <x:c r="G14" s="7" t="n">
        <x:f>'Inventory detail'!X14</x:f>
        <x:v>0</x:v>
      </x:c>
      <x:c r="H14" s="7" t="n">
        <x:f>'Inventory detail'!Y14</x:f>
        <x:v>0</x:v>
      </x:c>
      <x:c r="I14" s="7" t="n">
        <x:f>SUMIFS('PO detail'!$W$1989:$W$1992,'PO detail'!$V$1989:$V$1992,"&gt;="&amp;E14,'PO detail'!$V$1989:$V$1992,"&lt;"&amp;A14)</x:f>
        <x:v>0</x:v>
      </x:c>
      <x:c r="J14" s="7" t="n">
        <x:f>SUMIFS('PO detail'!$X$1989:$X$1992,'PO detail'!$V$1989:$V$1992,"&gt;="&amp;E14,'PO detail'!$V$1989:$V$1992,"&lt;"&amp;A14)</x:f>
        <x:v>0</x:v>
      </x:c>
      <x:c r="K14" s="7" t="n">
        <x:f>SUMIFS('PO detail'!$Y$1989:$Y$1992,'PO detail'!$V$1989:$V$1992,"&gt;="&amp;E14,'PO detail'!$V$1989:$V$1992,"&lt;"&amp;A14)</x:f>
        <x:v>0</x:v>
      </x:c>
      <x:c r="L14" s="7" t="n">
        <x:f>'Inventory detail'!F14*Summary!$K$5*(A14-E14)/Summary!$K$6</x:f>
        <x:v>22411.22266940452</x:v>
      </x:c>
      <x:c r="M14" s="7" t="n">
        <x:f>MAX(0,H14-L14)</x:f>
        <x:v>0</x:v>
      </x:c>
      <x:c r="N14" s="7" t="n">
        <x:f>MAX(0,L14-H14)</x:f>
        <x:v>22411.22266940452</x:v>
      </x:c>
      <x:c r="O14" s="7" t="n">
        <x:f>MAX(0,F14+I14-N14)</x:f>
        <x:v>234988.77733059548</x:v>
      </x:c>
      <x:c r="P14" s="7" t="n">
        <x:f>MAX(0,N14-F14-I14)</x:f>
        <x:v>0</x:v>
      </x:c>
      <x:c r="Q14" s="7" t="n">
        <x:f>MAX(0,G14+J14-P14)</x:f>
        <x:v>0</x:v>
      </x:c>
      <x:c r="R14" s="7" t="n">
        <x:f>M14+MAX(0,K14-MAX(0,P14-G14-J14))</x:f>
        <x:v>0</x:v>
      </x:c>
      <x:c r="S14" s="7" t="n">
        <x:f>SUM(O14,Q14,R14)</x:f>
        <x:v>234988.77733059548</x:v>
      </x:c>
      <x:c r="T14" s="14" t="n">
        <x:f>'Inventory detail'!T14</x:f>
        <x:v>0.0475</x:v>
      </x:c>
      <x:c r="U14" s="14" t="n">
        <x:f>'Inventory detail'!U14</x:f>
        <x:v>0.0475</x:v>
      </x:c>
      <x:c r="V14" s="9" t="n">
        <x:f>O14*T14</x:f>
        <x:v>11161.966923203285</x:v>
      </x:c>
      <x:c r="W14" s="9" t="n">
        <x:f>Q14*T14</x:f>
        <x:v>0</x:v>
      </x:c>
      <x:c r="X14" s="9" t="n">
        <x:f>R14*T14</x:f>
        <x:v>0</x:v>
      </x:c>
      <x:c r="Y14" s="9" t="n">
        <x:f>S14*T14</x:f>
        <x:v>11161.966923203285</x:v>
      </x:c>
      <x:c r="Z14" s="9" t="n">
        <x:f>IF(ISNUMBER(U14),S14*(U14-T14),"n.a.")</x:f>
        <x:v>0</x:v>
      </x:c>
      <x:c r="AA14" s="9" t="n">
        <x:f>IF(ISNUMBER(U14),Y14,0)</x:f>
        <x:v>11161.966923203285</x:v>
      </x:c>
      <x:c r="AB14" s="7" t="n">
        <x:f>MAX(0,L14-SUM(F14:K14))</x:f>
        <x:v>0</x:v>
      </x:c>
    </x:row>
    <x:row r="15" ht="22" customHeight="1">
      <x:c r="A15" s="18" t="n">
        <x:f>Summary!C$41</x:f>
        <x:v>46327</x:v>
      </x:c>
      <x:c r="B15" s="2" t="str">
        <x:f>'Inventory detail'!A15</x:f>
        <x:v>COIL</x:v>
      </x:c>
      <x:c r="C15" s="2" t="str">
        <x:f>'Inventory detail'!B15</x:f>
        <x:v>10</x:v>
      </x:c>
      <x:c r="D15" s="2" t="str">
        <x:f>'Inventory detail'!C15</x:f>
        <x:v>16BLK12-4</x:v>
      </x:c>
      <x:c r="E15" s="10" t="n">
        <x:f>Summary!$E$5</x:f>
        <x:v>46304</x:v>
      </x:c>
      <x:c r="F15" s="7" t="n">
        <x:f>'Inventory detail'!W15</x:f>
        <x:v>52600</x:v>
      </x:c>
      <x:c r="G15" s="7" t="n">
        <x:f>'Inventory detail'!X15</x:f>
        <x:v>0</x:v>
      </x:c>
      <x:c r="H15" s="7" t="n">
        <x:f>'Inventory detail'!Y15</x:f>
        <x:v>0</x:v>
      </x:c>
      <x:c r="I15" s="7" t="n">
        <x:f>SUMIFS('PO detail'!$W$195:$W$207,'PO detail'!$V$195:$V$207,"&gt;="&amp;E15,'PO detail'!$V$195:$V$207,"&lt;"&amp;A15)</x:f>
        <x:v>0</x:v>
      </x:c>
      <x:c r="J15" s="7" t="n">
        <x:f>SUMIFS('PO detail'!$X$195:$X$207,'PO detail'!$V$195:$V$207,"&gt;="&amp;E15,'PO detail'!$V$195:$V$207,"&lt;"&amp;A15)</x:f>
        <x:v>0</x:v>
      </x:c>
      <x:c r="K15" s="7" t="n">
        <x:f>SUMIFS('PO detail'!$Y$195:$Y$207,'PO detail'!$V$195:$V$207,"&gt;="&amp;E15,'PO detail'!$V$195:$V$207,"&lt;"&amp;A15)</x:f>
        <x:v>0</x:v>
      </x:c>
      <x:c r="L15" s="7" t="n">
        <x:f>'Inventory detail'!F15*Summary!$K$5*(A15-E15)/Summary!$K$6</x:f>
        <x:v>22083.778234086243</x:v>
      </x:c>
      <x:c r="M15" s="7" t="n">
        <x:f>MAX(0,H15-L15)</x:f>
        <x:v>0</x:v>
      </x:c>
      <x:c r="N15" s="7" t="n">
        <x:f>MAX(0,L15-H15)</x:f>
        <x:v>22083.778234086243</x:v>
      </x:c>
      <x:c r="O15" s="7" t="n">
        <x:f>MAX(0,F15+I15-N15)</x:f>
        <x:v>30516.221765913757</x:v>
      </x:c>
      <x:c r="P15" s="7" t="n">
        <x:f>MAX(0,N15-F15-I15)</x:f>
        <x:v>0</x:v>
      </x:c>
      <x:c r="Q15" s="7" t="n">
        <x:f>MAX(0,G15+J15-P15)</x:f>
        <x:v>0</x:v>
      </x:c>
      <x:c r="R15" s="7" t="n">
        <x:f>M15+MAX(0,K15-MAX(0,P15-G15-J15))</x:f>
        <x:v>0</x:v>
      </x:c>
      <x:c r="S15" s="7" t="n">
        <x:f>SUM(O15,Q15,R15)</x:f>
        <x:v>30516.221765913757</x:v>
      </x:c>
      <x:c r="T15" s="14" t="n">
        <x:f>'Inventory detail'!T15</x:f>
        <x:v>0.0924</x:v>
      </x:c>
      <x:c r="U15" s="14" t="n">
        <x:f>'Inventory detail'!U15</x:f>
        <x:v>0.0904995</x:v>
      </x:c>
      <x:c r="V15" s="9" t="n">
        <x:f>O15*T15</x:f>
        <x:v>2819.698891170431</x:v>
      </x:c>
      <x:c r="W15" s="9" t="n">
        <x:f>Q15*T15</x:f>
        <x:v>0</x:v>
      </x:c>
      <x:c r="X15" s="9" t="n">
        <x:f>R15*T15</x:f>
        <x:v>0</x:v>
      </x:c>
      <x:c r="Y15" s="9" t="n">
        <x:f>S15*T15</x:f>
        <x:v>2819.698891170431</x:v>
      </x:c>
      <x:c r="Z15" s="9" t="n">
        <x:f>IF(ISNUMBER(U15),S15*(U15-T15),"n.a.")</x:f>
        <x:v>-57.99607946611908</x:v>
      </x:c>
      <x:c r="AA15" s="9" t="n">
        <x:f>IF(ISNUMBER(U15),Y15,0)</x:f>
        <x:v>2819.698891170431</x:v>
      </x:c>
      <x:c r="AB15" s="7" t="n">
        <x:f>MAX(0,L15-SUM(F15:K15))</x:f>
        <x:v>0</x:v>
      </x:c>
    </x:row>
    <x:row r="16" ht="22" customHeight="1">
      <x:c r="A16" s="18" t="n">
        <x:f>Summary!C$41</x:f>
        <x:v>46327</x:v>
      </x:c>
      <x:c r="B16" s="2" t="str">
        <x:f>'Inventory detail'!A16</x:f>
        <x:v>COIL</x:v>
      </x:c>
      <x:c r="C16" s="2" t="str">
        <x:f>'Inventory detail'!B16</x:f>
        <x:v>60</x:v>
      </x:c>
      <x:c r="D16" s="2" t="str">
        <x:f>'Inventory detail'!C16</x:f>
        <x:v>14BLK12-4</x:v>
      </x:c>
      <x:c r="E16" s="10" t="n">
        <x:f>Summary!$E$5</x:f>
        <x:v>46304</x:v>
      </x:c>
      <x:c r="F16" s="7" t="n">
        <x:f>'Inventory detail'!W16</x:f>
        <x:v>26200</x:v>
      </x:c>
      <x:c r="G16" s="7" t="n">
        <x:f>'Inventory detail'!X16</x:f>
        <x:v>0</x:v>
      </x:c>
      <x:c r="H16" s="7" t="n">
        <x:f>'Inventory detail'!Y16</x:f>
        <x:v>0</x:v>
      </x:c>
      <x:c r="I16" s="7" t="n">
        <x:f>SUMIFS('PO detail'!$W$1105:$W$1115,'PO detail'!$V$1105:$V$1115,"&gt;="&amp;E16,'PO detail'!$V$1105:$V$1115,"&lt;"&amp;A16)</x:f>
        <x:v>29400</x:v>
      </x:c>
      <x:c r="J16" s="7" t="n">
        <x:f>SUMIFS('PO detail'!$X$1105:$X$1115,'PO detail'!$V$1105:$V$1115,"&gt;="&amp;E16,'PO detail'!$V$1105:$V$1115,"&lt;"&amp;A16)</x:f>
        <x:v>0</x:v>
      </x:c>
      <x:c r="K16" s="7" t="n">
        <x:f>SUMIFS('PO detail'!$Y$1105:$Y$1115,'PO detail'!$V$1105:$V$1115,"&gt;="&amp;E16,'PO detail'!$V$1105:$V$1115,"&lt;"&amp;A16)</x:f>
        <x:v>0</x:v>
      </x:c>
      <x:c r="L16" s="7" t="n">
        <x:f>'Inventory detail'!F16*Summary!$K$5*(A16-E16)/Summary!$K$6</x:f>
        <x:v>21069.949568788503</x:v>
      </x:c>
      <x:c r="M16" s="7" t="n">
        <x:f>MAX(0,H16-L16)</x:f>
        <x:v>0</x:v>
      </x:c>
      <x:c r="N16" s="7" t="n">
        <x:f>MAX(0,L16-H16)</x:f>
        <x:v>21069.949568788503</x:v>
      </x:c>
      <x:c r="O16" s="7" t="n">
        <x:f>MAX(0,F16+I16-N16)</x:f>
        <x:v>34530.05043121149</x:v>
      </x:c>
      <x:c r="P16" s="7" t="n">
        <x:f>MAX(0,N16-F16-I16)</x:f>
        <x:v>0</x:v>
      </x:c>
      <x:c r="Q16" s="7" t="n">
        <x:f>MAX(0,G16+J16-P16)</x:f>
        <x:v>0</x:v>
      </x:c>
      <x:c r="R16" s="7" t="n">
        <x:f>M16+MAX(0,K16-MAX(0,P16-G16-J16))</x:f>
        <x:v>0</x:v>
      </x:c>
      <x:c r="S16" s="7" t="n">
        <x:f>SUM(O16,Q16,R16)</x:f>
        <x:v>34530.05043121149</x:v>
      </x:c>
      <x:c r="T16" s="14" t="n">
        <x:f>'Inventory detail'!T16</x:f>
        <x:v>0.0729</x:v>
      </x:c>
      <x:c r="U16" s="14" t="n">
        <x:f>'Inventory detail'!U16</x:f>
        <x:v>0.07149349999999999</x:v>
      </x:c>
      <x:c r="V16" s="9" t="n">
        <x:f>O16*T16</x:f>
        <x:v>2517.240676435318</x:v>
      </x:c>
      <x:c r="W16" s="9" t="n">
        <x:f>Q16*T16</x:f>
        <x:v>0</x:v>
      </x:c>
      <x:c r="X16" s="9" t="n">
        <x:f>R16*T16</x:f>
        <x:v>0</x:v>
      </x:c>
      <x:c r="Y16" s="9" t="n">
        <x:f>S16*T16</x:f>
        <x:v>2517.240676435318</x:v>
      </x:c>
      <x:c r="Z16" s="9" t="n">
        <x:f>IF(ISNUMBER(U16),S16*(U16-T16),"n.a.")</x:f>
        <x:v>-48.566515931499616</x:v>
      </x:c>
      <x:c r="AA16" s="9" t="n">
        <x:f>IF(ISNUMBER(U16),Y16,0)</x:f>
        <x:v>2517.240676435318</x:v>
      </x:c>
      <x:c r="AB16" s="7" t="n">
        <x:f>MAX(0,L16-SUM(F16:K16))</x:f>
        <x:v>0</x:v>
      </x:c>
    </x:row>
    <x:row r="17" ht="22" customHeight="1">
      <x:c r="A17" s="18" t="n">
        <x:f>Summary!C$41</x:f>
        <x:v>46327</x:v>
      </x:c>
      <x:c r="B17" s="2" t="str">
        <x:f>'Inventory detail'!A17</x:f>
        <x:v>WIRE</x:v>
      </x:c>
      <x:c r="C17" s="2" t="str">
        <x:f>'Inventory detail'!B17</x:f>
        <x:v>10</x:v>
      </x:c>
      <x:c r="D17" s="2" t="str">
        <x:f>'Inventory detail'!C17</x:f>
        <x:v>DL038BLK</x:v>
      </x:c>
      <x:c r="E17" s="10" t="n">
        <x:f>Summary!$E$5</x:f>
        <x:v>46304</x:v>
      </x:c>
      <x:c r="F17" s="7" t="n">
        <x:f>'Inventory detail'!W17</x:f>
        <x:v>162400</x:v>
      </x:c>
      <x:c r="G17" s="7" t="n">
        <x:f>'Inventory detail'!X17</x:f>
        <x:v>0</x:v>
      </x:c>
      <x:c r="H17" s="7" t="n">
        <x:f>'Inventory detail'!Y17</x:f>
        <x:v>0</x:v>
      </x:c>
      <x:c r="I17" s="7" t="n">
        <x:f>SUMIFS('PO detail'!$W$1928:$W$1932,'PO detail'!$V$1928:$V$1932,"&gt;="&amp;E17,'PO detail'!$V$1928:$V$1932,"&lt;"&amp;A17)</x:f>
        <x:v>0</x:v>
      </x:c>
      <x:c r="J17" s="7" t="n">
        <x:f>SUMIFS('PO detail'!$X$1928:$X$1932,'PO detail'!$V$1928:$V$1932,"&gt;="&amp;E17,'PO detail'!$V$1928:$V$1932,"&lt;"&amp;A17)</x:f>
        <x:v>0</x:v>
      </x:c>
      <x:c r="K17" s="7" t="n">
        <x:f>SUMIFS('PO detail'!$Y$1928:$Y$1932,'PO detail'!$V$1928:$V$1932,"&gt;="&amp;E17,'PO detail'!$V$1928:$V$1932,"&lt;"&amp;A17)</x:f>
        <x:v>0</x:v>
      </x:c>
      <x:c r="L17" s="7" t="n">
        <x:f>'Inventory detail'!F17*Summary!$K$5*(A17-E17)/Summary!$K$6</x:f>
        <x:v>20881.037864476388</x:v>
      </x:c>
      <x:c r="M17" s="7" t="n">
        <x:f>MAX(0,H17-L17)</x:f>
        <x:v>0</x:v>
      </x:c>
      <x:c r="N17" s="7" t="n">
        <x:f>MAX(0,L17-H17)</x:f>
        <x:v>20881.037864476388</x:v>
      </x:c>
      <x:c r="O17" s="7" t="n">
        <x:f>MAX(0,F17+I17-N17)</x:f>
        <x:v>141518.96213552362</x:v>
      </x:c>
      <x:c r="P17" s="7" t="n">
        <x:f>MAX(0,N17-F17-I17)</x:f>
        <x:v>0</x:v>
      </x:c>
      <x:c r="Q17" s="7" t="n">
        <x:f>MAX(0,G17+J17-P17)</x:f>
        <x:v>0</x:v>
      </x:c>
      <x:c r="R17" s="7" t="n">
        <x:f>M17+MAX(0,K17-MAX(0,P17-G17-J17))</x:f>
        <x:v>0</x:v>
      </x:c>
      <x:c r="S17" s="7" t="n">
        <x:f>SUM(O17,Q17,R17)</x:f>
        <x:v>141518.96213552362</x:v>
      </x:c>
      <x:c r="T17" s="14" t="n">
        <x:f>'Inventory detail'!T17</x:f>
        <x:v>0.056299999999999996</x:v>
      </x:c>
      <x:c r="U17" s="14" t="n">
        <x:f>'Inventory detail'!U17</x:f>
        <x:v>0.056299999999999996</x:v>
      </x:c>
      <x:c r="V17" s="9" t="n">
        <x:f>O17*T17</x:f>
        <x:v>7967.517568229979</x:v>
      </x:c>
      <x:c r="W17" s="9" t="n">
        <x:f>Q17*T17</x:f>
        <x:v>0</x:v>
      </x:c>
      <x:c r="X17" s="9" t="n">
        <x:f>R17*T17</x:f>
        <x:v>0</x:v>
      </x:c>
      <x:c r="Y17" s="9" t="n">
        <x:f>S17*T17</x:f>
        <x:v>7967.517568229979</x:v>
      </x:c>
      <x:c r="Z17" s="9" t="n">
        <x:f>IF(ISNUMBER(U17),S17*(U17-T17),"n.a.")</x:f>
        <x:v>0</x:v>
      </x:c>
      <x:c r="AA17" s="9" t="n">
        <x:f>IF(ISNUMBER(U17),Y17,0)</x:f>
        <x:v>7967.517568229979</x:v>
      </x:c>
      <x:c r="AB17" s="7" t="n">
        <x:f>MAX(0,L17-SUM(F17:K17))</x:f>
        <x:v>0</x:v>
      </x:c>
    </x:row>
    <x:row r="18" ht="22" customHeight="1">
      <x:c r="A18" s="18" t="n">
        <x:f>Summary!C$41</x:f>
        <x:v>46327</x:v>
      </x:c>
      <x:c r="B18" s="2" t="str">
        <x:f>'Inventory detail'!A18</x:f>
        <x:v>COIL</x:v>
      </x:c>
      <x:c r="C18" s="2" t="str">
        <x:f>'Inventory detail'!B18</x:f>
        <x:v>30</x:v>
      </x:c>
      <x:c r="D18" s="2" t="str">
        <x:f>'Inventory detail'!C18</x:f>
        <x:v>12BLK12-4</x:v>
      </x:c>
      <x:c r="E18" s="10" t="n">
        <x:f>Summary!$E$5</x:f>
        <x:v>46304</x:v>
      </x:c>
      <x:c r="F18" s="7" t="n">
        <x:f>'Inventory detail'!W18</x:f>
        <x:v>52900</x:v>
      </x:c>
      <x:c r="G18" s="7" t="n">
        <x:f>'Inventory detail'!X18</x:f>
        <x:v>0</x:v>
      </x:c>
      <x:c r="H18" s="7" t="n">
        <x:f>'Inventory detail'!Y18</x:f>
        <x:v>0</x:v>
      </x:c>
      <x:c r="I18" s="7" t="n">
        <x:f>SUMIFS('PO detail'!$W$726:$W$736,'PO detail'!$V$726:$V$736,"&gt;="&amp;E18,'PO detail'!$V$726:$V$736,"&lt;"&amp;A18)</x:f>
        <x:v>21000</x:v>
      </x:c>
      <x:c r="J18" s="7" t="n">
        <x:f>SUMIFS('PO detail'!$X$726:$X$736,'PO detail'!$V$726:$V$736,"&gt;="&amp;E18,'PO detail'!$V$726:$V$736,"&lt;"&amp;A18)</x:f>
        <x:v>0</x:v>
      </x:c>
      <x:c r="K18" s="7" t="n">
        <x:f>SUMIFS('PO detail'!$Y$726:$Y$736,'PO detail'!$V$726:$V$736,"&gt;="&amp;E18,'PO detail'!$V$726:$V$736,"&lt;"&amp;A18)</x:f>
        <x:v>0</x:v>
      </x:c>
      <x:c r="L18" s="7" t="n">
        <x:f>'Inventory detail'!F18*Summary!$K$5*(A18-E18)/Summary!$K$6</x:f>
        <x:v>20704.7227926078</x:v>
      </x:c>
      <x:c r="M18" s="7" t="n">
        <x:f>MAX(0,H18-L18)</x:f>
        <x:v>0</x:v>
      </x:c>
      <x:c r="N18" s="7" t="n">
        <x:f>MAX(0,L18-H18)</x:f>
        <x:v>20704.7227926078</x:v>
      </x:c>
      <x:c r="O18" s="7" t="n">
        <x:f>MAX(0,F18+I18-N18)</x:f>
        <x:v>53195.277207392195</x:v>
      </x:c>
      <x:c r="P18" s="7" t="n">
        <x:f>MAX(0,N18-F18-I18)</x:f>
        <x:v>0</x:v>
      </x:c>
      <x:c r="Q18" s="7" t="n">
        <x:f>MAX(0,G18+J18-P18)</x:f>
        <x:v>0</x:v>
      </x:c>
      <x:c r="R18" s="7" t="n">
        <x:f>M18+MAX(0,K18-MAX(0,P18-G18-J18))</x:f>
        <x:v>0</x:v>
      </x:c>
      <x:c r="S18" s="7" t="n">
        <x:f>SUM(O18,Q18,R18)</x:f>
        <x:v>53195.277207392195</x:v>
      </x:c>
      <x:c r="T18" s="14" t="n">
        <x:f>'Inventory detail'!T18</x:f>
        <x:v>0.0579</x:v>
      </x:c>
      <x:c r="U18" s="14" t="n">
        <x:f>'Inventory detail'!U18</x:f>
        <x:v>0.056686499999999994</x:v>
      </x:c>
      <x:c r="V18" s="9" t="n">
        <x:f>O18*T18</x:f>
        <x:v>3080.006550308008</x:v>
      </x:c>
      <x:c r="W18" s="9" t="n">
        <x:f>Q18*T18</x:f>
        <x:v>0</x:v>
      </x:c>
      <x:c r="X18" s="9" t="n">
        <x:f>R18*T18</x:f>
        <x:v>0</x:v>
      </x:c>
      <x:c r="Y18" s="9" t="n">
        <x:f>S18*T18</x:f>
        <x:v>3080.006550308008</x:v>
      </x:c>
      <x:c r="Z18" s="9" t="n">
        <x:f>IF(ISNUMBER(U18),S18*(U18-T18),"n.a.")</x:f>
        <x:v>-64.55246889117076</x:v>
      </x:c>
      <x:c r="AA18" s="9" t="n">
        <x:f>IF(ISNUMBER(U18),Y18,0)</x:f>
        <x:v>3080.006550308008</x:v>
      </x:c>
      <x:c r="AB18" s="7" t="n">
        <x:f>MAX(0,L18-SUM(F18:K18))</x:f>
        <x:v>0</x:v>
      </x:c>
    </x:row>
    <x:row r="19" ht="22" customHeight="1">
      <x:c r="A19" s="18" t="n">
        <x:f>Summary!C$41</x:f>
        <x:v>46327</x:v>
      </x:c>
      <x:c r="B19" s="2" t="str">
        <x:f>'Inventory detail'!A19</x:f>
        <x:v>COIL</x:v>
      </x:c>
      <x:c r="C19" s="2" t="str">
        <x:f>'Inventory detail'!B19</x:f>
        <x:v>10</x:v>
      </x:c>
      <x:c r="D19" s="2" t="str">
        <x:f>'Inventory detail'!C19</x:f>
        <x:v>9BLK12-4</x:v>
      </x:c>
      <x:c r="E19" s="10" t="n">
        <x:f>Summary!$E$5</x:f>
        <x:v>46304</x:v>
      </x:c>
      <x:c r="F19" s="7" t="n">
        <x:f>'Inventory detail'!W19</x:f>
        <x:v>50900</x:v>
      </x:c>
      <x:c r="G19" s="7" t="n">
        <x:f>'Inventory detail'!X19</x:f>
        <x:v>0</x:v>
      </x:c>
      <x:c r="H19" s="7" t="n">
        <x:f>'Inventory detail'!Y19</x:f>
        <x:v>0</x:v>
      </x:c>
      <x:c r="I19" s="7" t="n">
        <x:f>SUMIFS('PO detail'!$W$560:$W$572,'PO detail'!$V$560:$V$572,"&gt;="&amp;E19,'PO detail'!$V$560:$V$572,"&lt;"&amp;A19)</x:f>
        <x:v>0</x:v>
      </x:c>
      <x:c r="J19" s="7" t="n">
        <x:f>SUMIFS('PO detail'!$X$560:$X$572,'PO detail'!$V$560:$V$572,"&gt;="&amp;E19,'PO detail'!$V$560:$V$572,"&lt;"&amp;A19)</x:f>
        <x:v>0</x:v>
      </x:c>
      <x:c r="K19" s="7" t="n">
        <x:f>SUMIFS('PO detail'!$Y$560:$Y$572,'PO detail'!$V$560:$V$572,"&gt;="&amp;E19,'PO detail'!$V$560:$V$572,"&lt;"&amp;A19)</x:f>
        <x:v>0</x:v>
      </x:c>
      <x:c r="L19" s="7" t="n">
        <x:f>'Inventory detail'!F19*Summary!$K$5*(A19-E19)/Summary!$K$6</x:f>
        <x:v>19653.11178644764</x:v>
      </x:c>
      <x:c r="M19" s="7" t="n">
        <x:f>MAX(0,H19-L19)</x:f>
        <x:v>0</x:v>
      </x:c>
      <x:c r="N19" s="7" t="n">
        <x:f>MAX(0,L19-H19)</x:f>
        <x:v>19653.11178644764</x:v>
      </x:c>
      <x:c r="O19" s="7" t="n">
        <x:f>MAX(0,F19+I19-N19)</x:f>
        <x:v>31246.88821355236</x:v>
      </x:c>
      <x:c r="P19" s="7" t="n">
        <x:f>MAX(0,N19-F19-I19)</x:f>
        <x:v>0</x:v>
      </x:c>
      <x:c r="Q19" s="7" t="n">
        <x:f>MAX(0,G19+J19-P19)</x:f>
        <x:v>0</x:v>
      </x:c>
      <x:c r="R19" s="7" t="n">
        <x:f>M19+MAX(0,K19-MAX(0,P19-G19-J19))</x:f>
        <x:v>0</x:v>
      </x:c>
      <x:c r="S19" s="7" t="n">
        <x:f>SUM(O19,Q19,R19)</x:f>
        <x:v>31246.88821355236</x:v>
      </x:c>
      <x:c r="T19" s="14" t="n">
        <x:f>'Inventory detail'!T19</x:f>
        <x:v>0.0394</x:v>
      </x:c>
      <x:c r="U19" s="14" t="n">
        <x:f>'Inventory detail'!U19</x:f>
        <x:v>0.038674999999999994</x:v>
      </x:c>
      <x:c r="V19" s="9" t="n">
        <x:f>O19*T19</x:f>
        <x:v>1231.127395613963</x:v>
      </x:c>
      <x:c r="W19" s="9" t="n">
        <x:f>Q19*T19</x:f>
        <x:v>0</x:v>
      </x:c>
      <x:c r="X19" s="9" t="n">
        <x:f>R19*T19</x:f>
        <x:v>0</x:v>
      </x:c>
      <x:c r="Y19" s="9" t="n">
        <x:f>S19*T19</x:f>
        <x:v>1231.127395613963</x:v>
      </x:c>
      <x:c r="Z19" s="9" t="n">
        <x:f>IF(ISNUMBER(U19),S19*(U19-T19),"n.a.")</x:f>
        <x:v>-22.65399395482557</x:v>
      </x:c>
      <x:c r="AA19" s="9" t="n">
        <x:f>IF(ISNUMBER(U19),Y19,0)</x:f>
        <x:v>1231.127395613963</x:v>
      </x:c>
      <x:c r="AB19" s="7" t="n">
        <x:f>MAX(0,L19-SUM(F19:K19))</x:f>
        <x:v>0</x:v>
      </x:c>
    </x:row>
    <x:row r="20" ht="22" customHeight="1">
      <x:c r="A20" s="18" t="n">
        <x:f>Summary!C$41</x:f>
        <x:v>46327</x:v>
      </x:c>
      <x:c r="B20" s="2" t="str">
        <x:f>'Inventory detail'!A20</x:f>
        <x:v>COIL</x:v>
      </x:c>
      <x:c r="C20" s="2" t="str">
        <x:f>'Inventory detail'!B20</x:f>
        <x:v>10</x:v>
      </x:c>
      <x:c r="D20" s="2" t="str">
        <x:f>'Inventory detail'!C20</x:f>
        <x:v>7BLK12-4</x:v>
      </x:c>
      <x:c r="E20" s="10" t="n">
        <x:f>Summary!$E$5</x:f>
        <x:v>46304</x:v>
      </x:c>
      <x:c r="F20" s="7" t="n">
        <x:f>'Inventory detail'!W20</x:f>
        <x:v>39500</x:v>
      </x:c>
      <x:c r="G20" s="7" t="n">
        <x:f>'Inventory detail'!X20</x:f>
        <x:v>0</x:v>
      </x:c>
      <x:c r="H20" s="7" t="n">
        <x:f>'Inventory detail'!Y20</x:f>
        <x:v>0</x:v>
      </x:c>
      <x:c r="I20" s="7" t="n">
        <x:f>SUMIFS('PO detail'!$W$472:$W$483,'PO detail'!$V$472:$V$483,"&gt;="&amp;E20,'PO detail'!$V$472:$V$483,"&lt;"&amp;A20)</x:f>
        <x:v>0</x:v>
      </x:c>
      <x:c r="J20" s="7" t="n">
        <x:f>SUMIFS('PO detail'!$X$472:$X$483,'PO detail'!$V$472:$V$483,"&gt;="&amp;E20,'PO detail'!$V$472:$V$483,"&lt;"&amp;A20)</x:f>
        <x:v>0</x:v>
      </x:c>
      <x:c r="K20" s="7" t="n">
        <x:f>SUMIFS('PO detail'!$Y$472:$Y$483,'PO detail'!$V$472:$V$483,"&gt;="&amp;E20,'PO detail'!$V$472:$V$483,"&lt;"&amp;A20)</x:f>
        <x:v>0</x:v>
      </x:c>
      <x:c r="L20" s="7" t="n">
        <x:f>'Inventory detail'!F20*Summary!$K$5*(A20-E20)/Summary!$K$6</x:f>
        <x:v>18859.68262833676</x:v>
      </x:c>
      <x:c r="M20" s="7" t="n">
        <x:f>MAX(0,H20-L20)</x:f>
        <x:v>0</x:v>
      </x:c>
      <x:c r="N20" s="7" t="n">
        <x:f>MAX(0,L20-H20)</x:f>
        <x:v>18859.68262833676</x:v>
      </x:c>
      <x:c r="O20" s="7" t="n">
        <x:f>MAX(0,F20+I20-N20)</x:f>
        <x:v>20640.31737166324</x:v>
      </x:c>
      <x:c r="P20" s="7" t="n">
        <x:f>MAX(0,N20-F20-I20)</x:f>
        <x:v>0</x:v>
      </x:c>
      <x:c r="Q20" s="7" t="n">
        <x:f>MAX(0,G20+J20-P20)</x:f>
        <x:v>0</x:v>
      </x:c>
      <x:c r="R20" s="7" t="n">
        <x:f>M20+MAX(0,K20-MAX(0,P20-G20-J20))</x:f>
        <x:v>0</x:v>
      </x:c>
      <x:c r="S20" s="7" t="n">
        <x:f>SUM(O20,Q20,R20)</x:f>
        <x:v>20640.31737166324</x:v>
      </x:c>
      <x:c r="T20" s="14" t="n">
        <x:f>'Inventory detail'!T20</x:f>
        <x:v>0.032799999999999996</x:v>
      </x:c>
      <x:c r="U20" s="14" t="n">
        <x:f>'Inventory detail'!U20</x:f>
        <x:v>0.032045</x:v>
      </x:c>
      <x:c r="V20" s="9" t="n">
        <x:f>O20*T20</x:f>
        <x:v>677.0024097905542</x:v>
      </x:c>
      <x:c r="W20" s="9" t="n">
        <x:f>Q20*T20</x:f>
        <x:v>0</x:v>
      </x:c>
      <x:c r="X20" s="9" t="n">
        <x:f>R20*T20</x:f>
        <x:v>0</x:v>
      </x:c>
      <x:c r="Y20" s="9" t="n">
        <x:f>S20*T20</x:f>
        <x:v>677.0024097905542</x:v>
      </x:c>
      <x:c r="Z20" s="9" t="n">
        <x:f>IF(ISNUMBER(U20),S20*(U20-T20),"n.a.")</x:f>
        <x:v>-15.583439615605721</x:v>
      </x:c>
      <x:c r="AA20" s="9" t="n">
        <x:f>IF(ISNUMBER(U20),Y20,0)</x:f>
        <x:v>677.0024097905542</x:v>
      </x:c>
      <x:c r="AB20" s="7" t="n">
        <x:f>MAX(0,L20-SUM(F20:K20))</x:f>
        <x:v>0</x:v>
      </x:c>
    </x:row>
    <x:row r="21" ht="22" customHeight="1">
      <x:c r="A21" s="18" t="n">
        <x:f>Summary!C$41</x:f>
        <x:v>46327</x:v>
      </x:c>
      <x:c r="B21" s="2" t="str">
        <x:f>'Inventory detail'!A21</x:f>
        <x:v>WIRE</x:v>
      </x:c>
      <x:c r="C21" s="2" t="str">
        <x:f>'Inventory detail'!B21</x:f>
        <x:v>10</x:v>
      </x:c>
      <x:c r="D21" s="2" t="str">
        <x:f>'Inventory detail'!C21</x:f>
        <x:v>DL014BLK</x:v>
      </x:c>
      <x:c r="E21" s="10" t="n">
        <x:f>Summary!$E$5</x:f>
        <x:v>46304</x:v>
      </x:c>
      <x:c r="F21" s="7" t="n">
        <x:f>'Inventory detail'!W21</x:f>
        <x:v>151000</x:v>
      </x:c>
      <x:c r="G21" s="7" t="n">
        <x:f>'Inventory detail'!X21</x:f>
        <x:v>0</x:v>
      </x:c>
      <x:c r="H21" s="7" t="n">
        <x:f>'Inventory detail'!Y21</x:f>
        <x:v>0</x:v>
      </x:c>
      <x:c r="I21" s="7" t="n">
        <x:f>SUMIFS('PO detail'!$W$1894:$W$1898,'PO detail'!$V$1894:$V$1898,"&gt;="&amp;E21,'PO detail'!$V$1894:$V$1898,"&lt;"&amp;A21)</x:f>
        <x:v>0</x:v>
      </x:c>
      <x:c r="J21" s="7" t="n">
        <x:f>SUMIFS('PO detail'!$X$1894:$X$1898,'PO detail'!$V$1894:$V$1898,"&gt;="&amp;E21,'PO detail'!$V$1894:$V$1898,"&lt;"&amp;A21)</x:f>
        <x:v>0</x:v>
      </x:c>
      <x:c r="K21" s="7" t="n">
        <x:f>SUMIFS('PO detail'!$Y$1894:$Y$1898,'PO detail'!$V$1894:$V$1898,"&gt;="&amp;E21,'PO detail'!$V$1894:$V$1898,"&lt;"&amp;A21)</x:f>
        <x:v>0</x:v>
      </x:c>
      <x:c r="L21" s="7" t="n">
        <x:f>'Inventory detail'!F21*Summary!$K$5*(A21-E21)/Summary!$K$6</x:f>
        <x:v>18116.632443531827</x:v>
      </x:c>
      <x:c r="M21" s="7" t="n">
        <x:f>MAX(0,H21-L21)</x:f>
        <x:v>0</x:v>
      </x:c>
      <x:c r="N21" s="7" t="n">
        <x:f>MAX(0,L21-H21)</x:f>
        <x:v>18116.632443531827</x:v>
      </x:c>
      <x:c r="O21" s="7" t="n">
        <x:f>MAX(0,F21+I21-N21)</x:f>
        <x:v>132883.36755646818</x:v>
      </x:c>
      <x:c r="P21" s="7" t="n">
        <x:f>MAX(0,N21-F21-I21)</x:f>
        <x:v>0</x:v>
      </x:c>
      <x:c r="Q21" s="7" t="n">
        <x:f>MAX(0,G21+J21-P21)</x:f>
        <x:v>0</x:v>
      </x:c>
      <x:c r="R21" s="7" t="n">
        <x:f>M21+MAX(0,K21-MAX(0,P21-G21-J21))</x:f>
        <x:v>0</x:v>
      </x:c>
      <x:c r="S21" s="7" t="n">
        <x:f>SUM(O21,Q21,R21)</x:f>
        <x:v>132883.36755646818</x:v>
      </x:c>
      <x:c r="T21" s="14" t="n">
        <x:f>'Inventory detail'!T21</x:f>
        <x:v>0.0363</x:v>
      </x:c>
      <x:c r="U21" s="14" t="n">
        <x:f>'Inventory detail'!U21</x:f>
        <x:v>0.0363</x:v>
      </x:c>
      <x:c r="V21" s="9" t="n">
        <x:f>O21*T21</x:f>
        <x:v>4823.666242299794</x:v>
      </x:c>
      <x:c r="W21" s="9" t="n">
        <x:f>Q21*T21</x:f>
        <x:v>0</x:v>
      </x:c>
      <x:c r="X21" s="9" t="n">
        <x:f>R21*T21</x:f>
        <x:v>0</x:v>
      </x:c>
      <x:c r="Y21" s="9" t="n">
        <x:f>S21*T21</x:f>
        <x:v>4823.666242299794</x:v>
      </x:c>
      <x:c r="Z21" s="9" t="n">
        <x:f>IF(ISNUMBER(U21),S21*(U21-T21),"n.a.")</x:f>
        <x:v>0</x:v>
      </x:c>
      <x:c r="AA21" s="9" t="n">
        <x:f>IF(ISNUMBER(U21),Y21,0)</x:f>
        <x:v>4823.666242299794</x:v>
      </x:c>
      <x:c r="AB21" s="7" t="n">
        <x:f>MAX(0,L21-SUM(F21:K21))</x:f>
        <x:v>0</x:v>
      </x:c>
    </x:row>
    <x:row r="22" ht="22" customHeight="1">
      <x:c r="A22" s="18" t="n">
        <x:f>Summary!C$41</x:f>
        <x:v>46327</x:v>
      </x:c>
      <x:c r="B22" s="2" t="str">
        <x:f>'Inventory detail'!A22</x:f>
        <x:v>POUC</x:v>
      </x:c>
      <x:c r="C22" s="2" t="str">
        <x:f>'Inventory detail'!B22</x:f>
        <x:v>60</x:v>
      </x:c>
      <x:c r="D22" s="2" t="str">
        <x:f>'Inventory detail'!C22</x:f>
        <x:v>LET5</x:v>
      </x:c>
      <x:c r="E22" s="10" t="n">
        <x:f>Summary!$E$5</x:f>
        <x:v>46304</x:v>
      </x:c>
      <x:c r="F22" s="7" t="n">
        <x:f>'Inventory detail'!W22</x:f>
        <x:v>71600</x:v>
      </x:c>
      <x:c r="G22" s="7" t="n">
        <x:f>'Inventory detail'!X22</x:f>
        <x:v>0</x:v>
      </x:c>
      <x:c r="H22" s="7" t="n">
        <x:f>'Inventory detail'!Y22</x:f>
        <x:v>0</x:v>
      </x:c>
      <x:c r="I22" s="7" t="n">
        <x:f>SUMIFS('PO detail'!$W$1771:$W$1775,'PO detail'!$V$1771:$V$1775,"&gt;="&amp;E22,'PO detail'!$V$1771:$V$1775,"&lt;"&amp;A22)</x:f>
        <x:v>0</x:v>
      </x:c>
      <x:c r="J22" s="7" t="n">
        <x:f>SUMIFS('PO detail'!$X$1771:$X$1775,'PO detail'!$V$1771:$V$1775,"&gt;="&amp;E22,'PO detail'!$V$1771:$V$1775,"&lt;"&amp;A22)</x:f>
        <x:v>35000</x:v>
      </x:c>
      <x:c r="K22" s="7" t="n">
        <x:f>SUMIFS('PO detail'!$Y$1771:$Y$1775,'PO detail'!$V$1771:$V$1775,"&gt;="&amp;E22,'PO detail'!$V$1771:$V$1775,"&lt;"&amp;A22)</x:f>
        <x:v>0</x:v>
      </x:c>
      <x:c r="L22" s="7" t="n">
        <x:f>'Inventory detail'!F22*Summary!$K$5*(A22-E22)/Summary!$K$6</x:f>
        <x:v>17146.88821355236</x:v>
      </x:c>
      <x:c r="M22" s="7" t="n">
        <x:f>MAX(0,H22-L22)</x:f>
        <x:v>0</x:v>
      </x:c>
      <x:c r="N22" s="7" t="n">
        <x:f>MAX(0,L22-H22)</x:f>
        <x:v>17146.88821355236</x:v>
      </x:c>
      <x:c r="O22" s="7" t="n">
        <x:f>MAX(0,F22+I22-N22)</x:f>
        <x:v>54453.11178644764</x:v>
      </x:c>
      <x:c r="P22" s="7" t="n">
        <x:f>MAX(0,N22-F22-I22)</x:f>
        <x:v>0</x:v>
      </x:c>
      <x:c r="Q22" s="7" t="n">
        <x:f>MAX(0,G22+J22-P22)</x:f>
        <x:v>35000</x:v>
      </x:c>
      <x:c r="R22" s="7" t="n">
        <x:f>M22+MAX(0,K22-MAX(0,P22-G22-J22))</x:f>
        <x:v>0</x:v>
      </x:c>
      <x:c r="S22" s="7" t="n">
        <x:f>SUM(O22,Q22,R22)</x:f>
        <x:v>89453.11178644764</x:v>
      </x:c>
      <x:c r="T22" s="14" t="n">
        <x:f>'Inventory detail'!T22</x:f>
        <x:v>0.0707</x:v>
      </x:c>
      <x:c r="U22" s="14" t="n">
        <x:f>'Inventory detail'!U22</x:f>
        <x:v>0.077055</x:v>
      </x:c>
      <x:c r="V22" s="9" t="n">
        <x:f>O22*T22</x:f>
        <x:v>3849.8350033018482</x:v>
      </x:c>
      <x:c r="W22" s="9" t="n">
        <x:f>Q22*T22</x:f>
        <x:v>2474.5</x:v>
      </x:c>
      <x:c r="X22" s="9" t="n">
        <x:f>R22*T22</x:f>
        <x:v>0</x:v>
      </x:c>
      <x:c r="Y22" s="9" t="n">
        <x:f>S22*T22</x:f>
        <x:v>6324.335003301848</x:v>
      </x:c>
      <x:c r="Z22" s="9" t="n">
        <x:f>IF(ISNUMBER(U22),S22*(U22-T22),"n.a.")</x:f>
        <x:v>568.4745254028747</x:v>
      </x:c>
      <x:c r="AA22" s="9" t="n">
        <x:f>IF(ISNUMBER(U22),Y22,0)</x:f>
        <x:v>6324.335003301848</x:v>
      </x:c>
      <x:c r="AB22" s="7" t="n">
        <x:f>MAX(0,L22-SUM(F22:K22))</x:f>
        <x:v>0</x:v>
      </x:c>
    </x:row>
    <x:row r="23" ht="22" customHeight="1">
      <x:c r="A23" s="18" t="n">
        <x:f>Summary!C$41</x:f>
        <x:v>46327</x:v>
      </x:c>
      <x:c r="B23" s="2" t="str">
        <x:f>'Inventory detail'!A23</x:f>
        <x:v>COIL</x:v>
      </x:c>
      <x:c r="C23" s="2" t="str">
        <x:f>'Inventory detail'!B23</x:f>
        <x:v>60</x:v>
      </x:c>
      <x:c r="D23" s="2" t="str">
        <x:f>'Inventory detail'!C23</x:f>
        <x:v>9BLK12-4</x:v>
      </x:c>
      <x:c r="E23" s="10" t="n">
        <x:f>Summary!$E$5</x:f>
        <x:v>46304</x:v>
      </x:c>
      <x:c r="F23" s="7" t="n">
        <x:f>'Inventory detail'!W23</x:f>
        <x:v>41300</x:v>
      </x:c>
      <x:c r="G23" s="7" t="n">
        <x:f>'Inventory detail'!X23</x:f>
        <x:v>0</x:v>
      </x:c>
      <x:c r="H23" s="7" t="n">
        <x:f>'Inventory detail'!Y23</x:f>
        <x:v>0</x:v>
      </x:c>
      <x:c r="I23" s="7" t="n">
        <x:f>SUMIFS('PO detail'!$W$1433:$W$1443,'PO detail'!$V$1433:$V$1443,"&gt;="&amp;E23,'PO detail'!$V$1433:$V$1443,"&lt;"&amp;A23)</x:f>
        <x:v>21000</x:v>
      </x:c>
      <x:c r="J23" s="7" t="n">
        <x:f>SUMIFS('PO detail'!$X$1433:$X$1443,'PO detail'!$V$1433:$V$1443,"&gt;="&amp;E23,'PO detail'!$V$1433:$V$1443,"&lt;"&amp;A23)</x:f>
        <x:v>0</x:v>
      </x:c>
      <x:c r="K23" s="7" t="n">
        <x:f>SUMIFS('PO detail'!$Y$1433:$Y$1443,'PO detail'!$V$1433:$V$1443,"&gt;="&amp;E23,'PO detail'!$V$1433:$V$1443,"&lt;"&amp;A23)</x:f>
        <x:v>0</x:v>
      </x:c>
      <x:c r="L23" s="7" t="n">
        <x:f>'Inventory detail'!F23*Summary!$K$5*(A23-E23)/Summary!$K$6</x:f>
        <x:v>14149.486652977414</x:v>
      </x:c>
      <x:c r="M23" s="7" t="n">
        <x:f>MAX(0,H23-L23)</x:f>
        <x:v>0</x:v>
      </x:c>
      <x:c r="N23" s="7" t="n">
        <x:f>MAX(0,L23-H23)</x:f>
        <x:v>14149.486652977414</x:v>
      </x:c>
      <x:c r="O23" s="7" t="n">
        <x:f>MAX(0,F23+I23-N23)</x:f>
        <x:v>48150.513347022585</x:v>
      </x:c>
      <x:c r="P23" s="7" t="n">
        <x:f>MAX(0,N23-F23-I23)</x:f>
        <x:v>0</x:v>
      </x:c>
      <x:c r="Q23" s="7" t="n">
        <x:f>MAX(0,G23+J23-P23)</x:f>
        <x:v>0</x:v>
      </x:c>
      <x:c r="R23" s="7" t="n">
        <x:f>M23+MAX(0,K23-MAX(0,P23-G23-J23))</x:f>
        <x:v>0</x:v>
      </x:c>
      <x:c r="S23" s="7" t="n">
        <x:f>SUM(O23,Q23,R23)</x:f>
        <x:v>48150.513347022585</x:v>
      </x:c>
      <x:c r="T23" s="14" t="n">
        <x:f>'Inventory detail'!T23</x:f>
        <x:v>0.0394</x:v>
      </x:c>
      <x:c r="U23" s="14" t="n">
        <x:f>'Inventory detail'!U23</x:f>
        <x:v>0.038674999999999994</x:v>
      </x:c>
      <x:c r="V23" s="9" t="n">
        <x:f>O23*T23</x:f>
        <x:v>1897.1302258726896</x:v>
      </x:c>
      <x:c r="W23" s="9" t="n">
        <x:f>Q23*T23</x:f>
        <x:v>0</x:v>
      </x:c>
      <x:c r="X23" s="9" t="n">
        <x:f>R23*T23</x:f>
        <x:v>0</x:v>
      </x:c>
      <x:c r="Y23" s="9" t="n">
        <x:f>S23*T23</x:f>
        <x:v>1897.1302258726896</x:v>
      </x:c>
      <x:c r="Z23" s="9" t="n">
        <x:f>IF(ISNUMBER(U23),S23*(U23-T23),"n.a.")</x:f>
        <x:v>-34.90912217659154</x:v>
      </x:c>
      <x:c r="AA23" s="9" t="n">
        <x:f>IF(ISNUMBER(U23),Y23,0)</x:f>
        <x:v>1897.1302258726896</x:v>
      </x:c>
      <x:c r="AB23" s="7" t="n">
        <x:f>MAX(0,L23-SUM(F23:K23))</x:f>
        <x:v>0</x:v>
      </x:c>
    </x:row>
    <x:row r="24" ht="22" customHeight="1">
      <x:c r="A24" s="18" t="n">
        <x:f>Summary!C$41</x:f>
        <x:v>46327</x:v>
      </x:c>
      <x:c r="B24" s="2" t="str">
        <x:f>'Inventory detail'!A24</x:f>
        <x:v>POUC</x:v>
      </x:c>
      <x:c r="C24" s="2" t="str">
        <x:f>'Inventory detail'!B24</x:f>
        <x:v>60</x:v>
      </x:c>
      <x:c r="D24" s="2" t="str">
        <x:f>'Inventory detail'!C24</x:f>
        <x:v>PRC5</x:v>
      </x:c>
      <x:c r="E24" s="10" t="n">
        <x:f>Summary!$E$5</x:f>
        <x:v>46304</x:v>
      </x:c>
      <x:c r="F24" s="7" t="n">
        <x:f>'Inventory detail'!W24</x:f>
        <x:v>94800</x:v>
      </x:c>
      <x:c r="G24" s="7" t="n">
        <x:f>'Inventory detail'!X24</x:f>
        <x:v>0</x:v>
      </x:c>
      <x:c r="H24" s="7" t="n">
        <x:f>'Inventory detail'!Y24</x:f>
        <x:v>0</x:v>
      </x:c>
      <x:c r="I24" s="7" t="n">
        <x:f>SUMIFS('PO detail'!$W$1829:$W$1831,'PO detail'!$V$1829:$V$1831,"&gt;="&amp;E24,'PO detail'!$V$1829:$V$1831,"&lt;"&amp;A24)</x:f>
        <x:v>0</x:v>
      </x:c>
      <x:c r="J24" s="7" t="n">
        <x:f>SUMIFS('PO detail'!$X$1829:$X$1831,'PO detail'!$V$1829:$V$1831,"&gt;="&amp;E24,'PO detail'!$V$1829:$V$1831,"&lt;"&amp;A24)</x:f>
        <x:v>0</x:v>
      </x:c>
      <x:c r="K24" s="7" t="n">
        <x:f>SUMIFS('PO detail'!$Y$1829:$Y$1831,'PO detail'!$V$1829:$V$1831,"&gt;="&amp;E24,'PO detail'!$V$1829:$V$1831,"&lt;"&amp;A24)</x:f>
        <x:v>0</x:v>
      </x:c>
      <x:c r="L24" s="7" t="n">
        <x:f>'Inventory detail'!F24*Summary!$K$5*(A24-E24)/Summary!$K$6</x:f>
        <x:v>14092.813141683779</x:v>
      </x:c>
      <x:c r="M24" s="7" t="n">
        <x:f>MAX(0,H24-L24)</x:f>
        <x:v>0</x:v>
      </x:c>
      <x:c r="N24" s="7" t="n">
        <x:f>MAX(0,L24-H24)</x:f>
        <x:v>14092.813141683779</x:v>
      </x:c>
      <x:c r="O24" s="7" t="n">
        <x:f>MAX(0,F24+I24-N24)</x:f>
        <x:v>80707.18685831621</x:v>
      </x:c>
      <x:c r="P24" s="7" t="n">
        <x:f>MAX(0,N24-F24-I24)</x:f>
        <x:v>0</x:v>
      </x:c>
      <x:c r="Q24" s="7" t="n">
        <x:f>MAX(0,G24+J24-P24)</x:f>
        <x:v>0</x:v>
      </x:c>
      <x:c r="R24" s="7" t="n">
        <x:f>M24+MAX(0,K24-MAX(0,P24-G24-J24))</x:f>
        <x:v>0</x:v>
      </x:c>
      <x:c r="S24" s="7" t="n">
        <x:f>SUM(O24,Q24,R24)</x:f>
        <x:v>80707.18685831621</x:v>
      </x:c>
      <x:c r="T24" s="14" t="n">
        <x:f>'Inventory detail'!T24</x:f>
        <x:v>0.0098</x:v>
      </x:c>
      <x:c r="U24" s="14" t="n">
        <x:f>'Inventory detail'!U24</x:f>
        <x:v>0.010725</x:v>
      </x:c>
      <x:c r="V24" s="9" t="n">
        <x:f>O24*T24</x:f>
        <x:v>790.9304312114989</x:v>
      </x:c>
      <x:c r="W24" s="9" t="n">
        <x:f>Q24*T24</x:f>
        <x:v>0</x:v>
      </x:c>
      <x:c r="X24" s="9" t="n">
        <x:f>R24*T24</x:f>
        <x:v>0</x:v>
      </x:c>
      <x:c r="Y24" s="9" t="n">
        <x:f>S24*T24</x:f>
        <x:v>790.9304312114989</x:v>
      </x:c>
      <x:c r="Z24" s="9" t="n">
        <x:f>IF(ISNUMBER(U24),S24*(U24-T24),"n.a.")</x:f>
        <x:v>74.65414784394254</x:v>
      </x:c>
      <x:c r="AA24" s="9" t="n">
        <x:f>IF(ISNUMBER(U24),Y24,0)</x:f>
        <x:v>790.9304312114989</x:v>
      </x:c>
      <x:c r="AB24" s="7" t="n">
        <x:f>MAX(0,L24-SUM(F24:K24))</x:f>
        <x:v>0</x:v>
      </x:c>
    </x:row>
    <x:row r="25" ht="22" customHeight="1">
      <x:c r="A25" s="18" t="n">
        <x:f>Summary!C$41</x:f>
        <x:v>46327</x:v>
      </x:c>
      <x:c r="B25" s="2" t="str">
        <x:f>'Inventory detail'!A25</x:f>
        <x:v>COIL</x:v>
      </x:c>
      <x:c r="C25" s="2" t="str">
        <x:f>'Inventory detail'!B25</x:f>
        <x:v>10</x:v>
      </x:c>
      <x:c r="D25" s="2" t="str">
        <x:f>'Inventory detail'!C25</x:f>
        <x:v>18BLK12-4</x:v>
      </x:c>
      <x:c r="E25" s="10" t="n">
        <x:f>Summary!$E$5</x:f>
        <x:v>46304</x:v>
      </x:c>
      <x:c r="F25" s="7" t="n">
        <x:f>'Inventory detail'!W25</x:f>
        <x:v>22300</x:v>
      </x:c>
      <x:c r="G25" s="7" t="n">
        <x:f>'Inventory detail'!X25</x:f>
        <x:v>0</x:v>
      </x:c>
      <x:c r="H25" s="7" t="n">
        <x:f>'Inventory detail'!Y25</x:f>
        <x:v>0</x:v>
      </x:c>
      <x:c r="I25" s="7" t="n">
        <x:f>SUMIFS('PO detail'!$W$237:$W$249,'PO detail'!$V$237:$V$249,"&gt;="&amp;E25,'PO detail'!$V$237:$V$249,"&lt;"&amp;A25)</x:f>
        <x:v>0</x:v>
      </x:c>
      <x:c r="J25" s="7" t="n">
        <x:f>SUMIFS('PO detail'!$X$237:$X$249,'PO detail'!$V$237:$V$249,"&gt;="&amp;E25,'PO detail'!$V$237:$V$249,"&lt;"&amp;A25)</x:f>
        <x:v>0</x:v>
      </x:c>
      <x:c r="K25" s="7" t="n">
        <x:f>SUMIFS('PO detail'!$Y$237:$Y$249,'PO detail'!$V$237:$V$249,"&gt;="&amp;E25,'PO detail'!$V$237:$V$249,"&lt;"&amp;A25)</x:f>
        <x:v>0</x:v>
      </x:c>
      <x:c r="L25" s="7" t="n">
        <x:f>'Inventory detail'!F25*Summary!$K$5*(A25-E25)/Summary!$K$6</x:f>
        <x:v>13670.912854209444</x:v>
      </x:c>
      <x:c r="M25" s="7" t="n">
        <x:f>MAX(0,H25-L25)</x:f>
        <x:v>0</x:v>
      </x:c>
      <x:c r="N25" s="7" t="n">
        <x:f>MAX(0,L25-H25)</x:f>
        <x:v>13670.912854209444</x:v>
      </x:c>
      <x:c r="O25" s="7" t="n">
        <x:f>MAX(0,F25+I25-N25)</x:f>
        <x:v>8629.087145790556</x:v>
      </x:c>
      <x:c r="P25" s="7" t="n">
        <x:f>MAX(0,N25-F25-I25)</x:f>
        <x:v>0</x:v>
      </x:c>
      <x:c r="Q25" s="7" t="n">
        <x:f>MAX(0,G25+J25-P25)</x:f>
        <x:v>0</x:v>
      </x:c>
      <x:c r="R25" s="7" t="n">
        <x:f>M25+MAX(0,K25-MAX(0,P25-G25-J25))</x:f>
        <x:v>0</x:v>
      </x:c>
      <x:c r="S25" s="7" t="n">
        <x:f>SUM(O25,Q25,R25)</x:f>
        <x:v>8629.087145790556</x:v>
      </x:c>
      <x:c r="T25" s="14" t="n">
        <x:f>'Inventory detail'!T25</x:f>
        <x:v>0.11630000000000001</x:v>
      </x:c>
      <x:c r="U25" s="14" t="n">
        <x:f>'Inventory detail'!U25</x:f>
        <x:v>0.1139255</x:v>
      </x:c>
      <x:c r="V25" s="9" t="n">
        <x:f>O25*T25</x:f>
        <x:v>1003.5628350554418</x:v>
      </x:c>
      <x:c r="W25" s="9" t="n">
        <x:f>Q25*T25</x:f>
        <x:v>0</x:v>
      </x:c>
      <x:c r="X25" s="9" t="n">
        <x:f>R25*T25</x:f>
        <x:v>0</x:v>
      </x:c>
      <x:c r="Y25" s="9" t="n">
        <x:f>S25*T25</x:f>
        <x:v>1003.5628350554418</x:v>
      </x:c>
      <x:c r="Z25" s="9" t="n">
        <x:f>IF(ISNUMBER(U25),S25*(U25-T25),"n.a.")</x:f>
        <x:v>-20.48976742767981</x:v>
      </x:c>
      <x:c r="AA25" s="9" t="n">
        <x:f>IF(ISNUMBER(U25),Y25,0)</x:f>
        <x:v>1003.5628350554418</x:v>
      </x:c>
      <x:c r="AB25" s="7" t="n">
        <x:f>MAX(0,L25-SUM(F25:K25))</x:f>
        <x:v>0</x:v>
      </x:c>
    </x:row>
    <x:row r="26" ht="22" customHeight="1">
      <x:c r="A26" s="18" t="n">
        <x:f>Summary!C$41</x:f>
        <x:v>46327</x:v>
      </x:c>
      <x:c r="B26" s="2" t="str">
        <x:f>'Inventory detail'!A26</x:f>
        <x:v>COIL</x:v>
      </x:c>
      <x:c r="C26" s="2" t="str">
        <x:f>'Inventory detail'!B26</x:f>
        <x:v>10</x:v>
      </x:c>
      <x:c r="D26" s="2" t="str">
        <x:f>'Inventory detail'!C26</x:f>
        <x:v>20BLK12-4</x:v>
      </x:c>
      <x:c r="E26" s="10" t="n">
        <x:f>Summary!$E$5</x:f>
        <x:v>46304</x:v>
      </x:c>
      <x:c r="F26" s="7" t="n">
        <x:f>'Inventory detail'!W26</x:f>
        <x:v>30200</x:v>
      </x:c>
      <x:c r="G26" s="7" t="n">
        <x:f>'Inventory detail'!X26</x:f>
        <x:v>0</x:v>
      </x:c>
      <x:c r="H26" s="7" t="n">
        <x:f>'Inventory detail'!Y26</x:f>
        <x:v>0</x:v>
      </x:c>
      <x:c r="I26" s="7" t="n">
        <x:f>SUMIFS('PO detail'!$W$273:$W$285,'PO detail'!$V$273:$V$285,"&gt;="&amp;E26,'PO detail'!$V$273:$V$285,"&lt;"&amp;A26)</x:f>
        <x:v>0</x:v>
      </x:c>
      <x:c r="J26" s="7" t="n">
        <x:f>SUMIFS('PO detail'!$X$273:$X$285,'PO detail'!$V$273:$V$285,"&gt;="&amp;E26,'PO detail'!$V$273:$V$285,"&lt;"&amp;A26)</x:f>
        <x:v>0</x:v>
      </x:c>
      <x:c r="K26" s="7" t="n">
        <x:f>SUMIFS('PO detail'!$Y$273:$Y$285,'PO detail'!$V$273:$V$285,"&gt;="&amp;E26,'PO detail'!$V$273:$V$285,"&lt;"&amp;A26)</x:f>
        <x:v>0</x:v>
      </x:c>
      <x:c r="L26" s="7" t="n">
        <x:f>'Inventory detail'!F26*Summary!$K$5*(A26-E26)/Summary!$K$6</x:f>
        <x:v>13437.916714579056</x:v>
      </x:c>
      <x:c r="M26" s="7" t="n">
        <x:f>MAX(0,H26-L26)</x:f>
        <x:v>0</x:v>
      </x:c>
      <x:c r="N26" s="7" t="n">
        <x:f>MAX(0,L26-H26)</x:f>
        <x:v>13437.916714579056</x:v>
      </x:c>
      <x:c r="O26" s="7" t="n">
        <x:f>MAX(0,F26+I26-N26)</x:f>
        <x:v>16762.083285420944</x:v>
      </x:c>
      <x:c r="P26" s="7" t="n">
        <x:f>MAX(0,N26-F26-I26)</x:f>
        <x:v>0</x:v>
      </x:c>
      <x:c r="Q26" s="7" t="n">
        <x:f>MAX(0,G26+J26-P26)</x:f>
        <x:v>0</x:v>
      </x:c>
      <x:c r="R26" s="7" t="n">
        <x:f>M26+MAX(0,K26-MAX(0,P26-G26-J26))</x:f>
        <x:v>0</x:v>
      </x:c>
      <x:c r="S26" s="7" t="n">
        <x:f>SUM(O26,Q26,R26)</x:f>
        <x:v>16762.083285420944</x:v>
      </x:c>
      <x:c r="T26" s="14" t="n">
        <x:f>'Inventory detail'!T26</x:f>
        <x:v>0.1246</x:v>
      </x:c>
      <x:c r="U26" s="14" t="n">
        <x:f>'Inventory detail'!U26</x:f>
        <x:v>0.1221025</x:v>
      </x:c>
      <x:c r="V26" s="9" t="n">
        <x:f>O26*T26</x:f>
        <x:v>2088.5555773634496</x:v>
      </x:c>
      <x:c r="W26" s="9" t="n">
        <x:f>Q26*T26</x:f>
        <x:v>0</x:v>
      </x:c>
      <x:c r="X26" s="9" t="n">
        <x:f>R26*T26</x:f>
        <x:v>0</x:v>
      </x:c>
      <x:c r="Y26" s="9" t="n">
        <x:f>S26*T26</x:f>
        <x:v>2088.5555773634496</x:v>
      </x:c>
      <x:c r="Z26" s="9" t="n">
        <x:f>IF(ISNUMBER(U26),S26*(U26-T26),"n.a.")</x:f>
        <x:v>-41.8633030053388</x:v>
      </x:c>
      <x:c r="AA26" s="9" t="n">
        <x:f>IF(ISNUMBER(U26),Y26,0)</x:f>
        <x:v>2088.5555773634496</x:v>
      </x:c>
      <x:c r="AB26" s="7" t="n">
        <x:f>MAX(0,L26-SUM(F26:K26))</x:f>
        <x:v>0</x:v>
      </x:c>
    </x:row>
    <x:row r="27" ht="22" customHeight="1">
      <x:c r="A27" s="18" t="n">
        <x:f>Summary!C$41</x:f>
        <x:v>46327</x:v>
      </x:c>
      <x:c r="B27" s="2" t="str">
        <x:f>'Inventory detail'!A27</x:f>
        <x:v>COIL</x:v>
      </x:c>
      <x:c r="C27" s="2" t="str">
        <x:f>'Inventory detail'!B27</x:f>
        <x:v>60</x:v>
      </x:c>
      <x:c r="D27" s="2" t="str">
        <x:f>'Inventory detail'!C27</x:f>
        <x:v>16BLK12-4</x:v>
      </x:c>
      <x:c r="E27" s="10" t="n">
        <x:f>Summary!$E$5</x:f>
        <x:v>46304</x:v>
      </x:c>
      <x:c r="F27" s="7" t="n">
        <x:f>'Inventory detail'!W27</x:f>
        <x:v>24400</x:v>
      </x:c>
      <x:c r="G27" s="7" t="n">
        <x:f>'Inventory detail'!X27</x:f>
        <x:v>0</x:v>
      </x:c>
      <x:c r="H27" s="7" t="n">
        <x:f>'Inventory detail'!Y27</x:f>
        <x:v>0</x:v>
      </x:c>
      <x:c r="I27" s="7" t="n">
        <x:f>SUMIFS('PO detail'!$W$1138:$W$1148,'PO detail'!$V$1138:$V$1148,"&gt;="&amp;E27,'PO detail'!$V$1138:$V$1148,"&lt;"&amp;A27)</x:f>
        <x:v>21000</x:v>
      </x:c>
      <x:c r="J27" s="7" t="n">
        <x:f>SUMIFS('PO detail'!$X$1138:$X$1148,'PO detail'!$V$1138:$V$1148,"&gt;="&amp;E27,'PO detail'!$V$1138:$V$1148,"&lt;"&amp;A27)</x:f>
        <x:v>0</x:v>
      </x:c>
      <x:c r="K27" s="7" t="n">
        <x:f>SUMIFS('PO detail'!$Y$1138:$Y$1148,'PO detail'!$V$1138:$V$1148,"&gt;="&amp;E27,'PO detail'!$V$1138:$V$1148,"&lt;"&amp;A27)</x:f>
        <x:v>0</x:v>
      </x:c>
      <x:c r="L27" s="7" t="n">
        <x:f>'Inventory detail'!F27*Summary!$K$5*(A27-E27)/Summary!$K$6</x:f>
        <x:v>12827.104722792608</x:v>
      </x:c>
      <x:c r="M27" s="7" t="n">
        <x:f>MAX(0,H27-L27)</x:f>
        <x:v>0</x:v>
      </x:c>
      <x:c r="N27" s="7" t="n">
        <x:f>MAX(0,L27-H27)</x:f>
        <x:v>12827.104722792608</x:v>
      </x:c>
      <x:c r="O27" s="7" t="n">
        <x:f>MAX(0,F27+I27-N27)</x:f>
        <x:v>32572.89527720739</x:v>
      </x:c>
      <x:c r="P27" s="7" t="n">
        <x:f>MAX(0,N27-F27-I27)</x:f>
        <x:v>0</x:v>
      </x:c>
      <x:c r="Q27" s="7" t="n">
        <x:f>MAX(0,G27+J27-P27)</x:f>
        <x:v>0</x:v>
      </x:c>
      <x:c r="R27" s="7" t="n">
        <x:f>M27+MAX(0,K27-MAX(0,P27-G27-J27))</x:f>
        <x:v>0</x:v>
      </x:c>
      <x:c r="S27" s="7" t="n">
        <x:f>SUM(O27,Q27,R27)</x:f>
        <x:v>32572.89527720739</x:v>
      </x:c>
      <x:c r="T27" s="14" t="n">
        <x:f>'Inventory detail'!T27</x:f>
        <x:v>0.0924</x:v>
      </x:c>
      <x:c r="U27" s="14" t="n">
        <x:f>'Inventory detail'!U27</x:f>
        <x:v>0.0904995</x:v>
      </x:c>
      <x:c r="V27" s="9" t="n">
        <x:f>O27*T27</x:f>
        <x:v>3009.735523613963</x:v>
      </x:c>
      <x:c r="W27" s="9" t="n">
        <x:f>Q27*T27</x:f>
        <x:v>0</x:v>
      </x:c>
      <x:c r="X27" s="9" t="n">
        <x:f>R27*T27</x:f>
        <x:v>0</x:v>
      </x:c>
      <x:c r="Y27" s="9" t="n">
        <x:f>S27*T27</x:f>
        <x:v>3009.735523613963</x:v>
      </x:c>
      <x:c r="Z27" s="9" t="n">
        <x:f>IF(ISNUMBER(U27),S27*(U27-T27),"n.a.")</x:f>
        <x:v>-61.90478747433262</x:v>
      </x:c>
      <x:c r="AA27" s="9" t="n">
        <x:f>IF(ISNUMBER(U27),Y27,0)</x:f>
        <x:v>3009.735523613963</x:v>
      </x:c>
      <x:c r="AB27" s="7" t="n">
        <x:f>MAX(0,L27-SUM(F27:K27))</x:f>
        <x:v>0</x:v>
      </x:c>
    </x:row>
    <x:row r="28" ht="22" customHeight="1">
      <x:c r="A28" s="18" t="n">
        <x:f>Summary!C$41</x:f>
        <x:v>46327</x:v>
      </x:c>
      <x:c r="B28" s="2" t="str">
        <x:f>'Inventory detail'!A28</x:f>
        <x:v>COIL</x:v>
      </x:c>
      <x:c r="C28" s="2" t="str">
        <x:f>'Inventory detail'!B28</x:f>
        <x:v>30</x:v>
      </x:c>
      <x:c r="D28" s="2" t="str">
        <x:f>'Inventory detail'!C28</x:f>
        <x:v>18BLK12-4</x:v>
      </x:c>
      <x:c r="E28" s="10" t="n">
        <x:f>Summary!$E$5</x:f>
        <x:v>46304</x:v>
      </x:c>
      <x:c r="F28" s="7" t="n">
        <x:f>'Inventory detail'!W28</x:f>
        <x:v>44300</x:v>
      </x:c>
      <x:c r="G28" s="7" t="n">
        <x:f>'Inventory detail'!X28</x:f>
        <x:v>0</x:v>
      </x:c>
      <x:c r="H28" s="7" t="n">
        <x:f>'Inventory detail'!Y28</x:f>
        <x:v>0</x:v>
      </x:c>
      <x:c r="I28" s="7" t="n">
        <x:f>SUMIFS('PO detail'!$W$805:$W$815,'PO detail'!$V$805:$V$815,"&gt;="&amp;E28,'PO detail'!$V$805:$V$815,"&lt;"&amp;A28)</x:f>
        <x:v>9800</x:v>
      </x:c>
      <x:c r="J28" s="7" t="n">
        <x:f>SUMIFS('PO detail'!$X$805:$X$815,'PO detail'!$V$805:$V$815,"&gt;="&amp;E28,'PO detail'!$V$805:$V$815,"&lt;"&amp;A28)</x:f>
        <x:v>0</x:v>
      </x:c>
      <x:c r="K28" s="7" t="n">
        <x:f>SUMIFS('PO detail'!$Y$805:$Y$815,'PO detail'!$V$805:$V$815,"&gt;="&amp;E28,'PO detail'!$V$805:$V$815,"&lt;"&amp;A28)</x:f>
        <x:v>0</x:v>
      </x:c>
      <x:c r="L28" s="7" t="n">
        <x:f>'Inventory detail'!F28*Summary!$K$5*(A28-E28)/Summary!$K$6</x:f>
        <x:v>12801.919014373716</x:v>
      </x:c>
      <x:c r="M28" s="7" t="n">
        <x:f>MAX(0,H28-L28)</x:f>
        <x:v>0</x:v>
      </x:c>
      <x:c r="N28" s="7" t="n">
        <x:f>MAX(0,L28-H28)</x:f>
        <x:v>12801.919014373716</x:v>
      </x:c>
      <x:c r="O28" s="7" t="n">
        <x:f>MAX(0,F28+I28-N28)</x:f>
        <x:v>41298.080985626286</x:v>
      </x:c>
      <x:c r="P28" s="7" t="n">
        <x:f>MAX(0,N28-F28-I28)</x:f>
        <x:v>0</x:v>
      </x:c>
      <x:c r="Q28" s="7" t="n">
        <x:f>MAX(0,G28+J28-P28)</x:f>
        <x:v>0</x:v>
      </x:c>
      <x:c r="R28" s="7" t="n">
        <x:f>M28+MAX(0,K28-MAX(0,P28-G28-J28))</x:f>
        <x:v>0</x:v>
      </x:c>
      <x:c r="S28" s="7" t="n">
        <x:f>SUM(O28,Q28,R28)</x:f>
        <x:v>41298.080985626286</x:v>
      </x:c>
      <x:c r="T28" s="14" t="n">
        <x:f>'Inventory detail'!T28</x:f>
        <x:v>0.11630000000000001</x:v>
      </x:c>
      <x:c r="U28" s="14" t="n">
        <x:f>'Inventory detail'!U28</x:f>
        <x:v>0.1139255</x:v>
      </x:c>
      <x:c r="V28" s="9" t="n">
        <x:f>O28*T28</x:f>
        <x:v>4802.966818628338</x:v>
      </x:c>
      <x:c r="W28" s="9" t="n">
        <x:f>Q28*T28</x:f>
        <x:v>0</x:v>
      </x:c>
      <x:c r="X28" s="9" t="n">
        <x:f>R28*T28</x:f>
        <x:v>0</x:v>
      </x:c>
      <x:c r="Y28" s="9" t="n">
        <x:f>S28*T28</x:f>
        <x:v>4802.966818628338</x:v>
      </x:c>
      <x:c r="Z28" s="9" t="n">
        <x:f>IF(ISNUMBER(U28),S28*(U28-T28),"n.a.")</x:f>
        <x:v>-98.06229330037026</x:v>
      </x:c>
      <x:c r="AA28" s="9" t="n">
        <x:f>IF(ISNUMBER(U28),Y28,0)</x:f>
        <x:v>4802.966818628338</x:v>
      </x:c>
      <x:c r="AB28" s="7" t="n">
        <x:f>MAX(0,L28-SUM(F28:K28))</x:f>
        <x:v>0</x:v>
      </x:c>
    </x:row>
    <x:row r="29" ht="22" customHeight="1">
      <x:c r="A29" s="18" t="n">
        <x:f>Summary!C$41</x:f>
        <x:v>46327</x:v>
      </x:c>
      <x:c r="B29" s="2" t="str">
        <x:f>'Inventory detail'!A29</x:f>
        <x:v>COIL</x:v>
      </x:c>
      <x:c r="C29" s="2" t="str">
        <x:f>'Inventory detail'!B29</x:f>
        <x:v>10</x:v>
      </x:c>
      <x:c r="D29" s="2" t="str">
        <x:f>'Inventory detail'!C29</x:f>
        <x:v>11BLK12-4</x:v>
      </x:c>
      <x:c r="E29" s="10" t="n">
        <x:f>Summary!$E$5</x:f>
        <x:v>46304</x:v>
      </x:c>
      <x:c r="F29" s="7" t="n">
        <x:f>'Inventory detail'!W29</x:f>
        <x:v>19100</x:v>
      </x:c>
      <x:c r="G29" s="7" t="n">
        <x:f>'Inventory detail'!X29</x:f>
        <x:v>0</x:v>
      </x:c>
      <x:c r="H29" s="7" t="n">
        <x:f>'Inventory detail'!Y29</x:f>
        <x:v>0</x:v>
      </x:c>
      <x:c r="I29" s="7" t="n">
        <x:f>SUMIFS('PO detail'!$W$60:$W$69,'PO detail'!$V$60:$V$69,"&gt;="&amp;E29,'PO detail'!$V$60:$V$69,"&lt;"&amp;A29)</x:f>
        <x:v>0</x:v>
      </x:c>
      <x:c r="J29" s="7" t="n">
        <x:f>SUMIFS('PO detail'!$X$60:$X$69,'PO detail'!$V$60:$V$69,"&gt;="&amp;E29,'PO detail'!$V$60:$V$69,"&lt;"&amp;A29)</x:f>
        <x:v>0</x:v>
      </x:c>
      <x:c r="K29" s="7" t="n">
        <x:f>SUMIFS('PO detail'!$Y$60:$Y$69,'PO detail'!$V$60:$V$69,"&gt;="&amp;E29,'PO detail'!$V$60:$V$69,"&lt;"&amp;A29)</x:f>
        <x:v>0</x:v>
      </x:c>
      <x:c r="L29" s="7" t="n">
        <x:f>'Inventory detail'!F29*Summary!$K$5*(A29-E29)/Summary!$K$6</x:f>
        <x:v>12430.390143737166</x:v>
      </x:c>
      <x:c r="M29" s="7" t="n">
        <x:f>MAX(0,H29-L29)</x:f>
        <x:v>0</x:v>
      </x:c>
      <x:c r="N29" s="7" t="n">
        <x:f>MAX(0,L29-H29)</x:f>
        <x:v>12430.390143737166</x:v>
      </x:c>
      <x:c r="O29" s="7" t="n">
        <x:f>MAX(0,F29+I29-N29)</x:f>
        <x:v>6669.609856262834</x:v>
      </x:c>
      <x:c r="P29" s="7" t="n">
        <x:f>MAX(0,N29-F29-I29)</x:f>
        <x:v>0</x:v>
      </x:c>
      <x:c r="Q29" s="7" t="n">
        <x:f>MAX(0,G29+J29-P29)</x:f>
        <x:v>0</x:v>
      </x:c>
      <x:c r="R29" s="7" t="n">
        <x:f>M29+MAX(0,K29-MAX(0,P29-G29-J29))</x:f>
        <x:v>0</x:v>
      </x:c>
      <x:c r="S29" s="7" t="n">
        <x:f>SUM(O29,Q29,R29)</x:f>
        <x:v>6669.609856262834</x:v>
      </x:c>
      <x:c r="T29" s="14" t="n">
        <x:f>'Inventory detail'!T29</x:f>
        <x:v>0.0559</x:v>
      </x:c>
      <x:c r="U29" s="14" t="n">
        <x:f>'Inventory detail'!U29</x:f>
        <x:v>0.054807999999999996</x:v>
      </x:c>
      <x:c r="V29" s="9" t="n">
        <x:f>O29*T29</x:f>
        <x:v>372.8311909650924</x:v>
      </x:c>
      <x:c r="W29" s="9" t="n">
        <x:f>Q29*T29</x:f>
        <x:v>0</x:v>
      </x:c>
      <x:c r="X29" s="9" t="n">
        <x:f>R29*T29</x:f>
        <x:v>0</x:v>
      </x:c>
      <x:c r="Y29" s="9" t="n">
        <x:f>S29*T29</x:f>
        <x:v>372.8311909650924</x:v>
      </x:c>
      <x:c r="Z29" s="9" t="n">
        <x:f>IF(ISNUMBER(U29),S29*(U29-T29),"n.a.")</x:f>
        <x:v>-7.2832139630390325</x:v>
      </x:c>
      <x:c r="AA29" s="9" t="n">
        <x:f>IF(ISNUMBER(U29),Y29,0)</x:f>
        <x:v>372.8311909650924</x:v>
      </x:c>
      <x:c r="AB29" s="7" t="n">
        <x:f>MAX(0,L29-SUM(F29:K29))</x:f>
        <x:v>0</x:v>
      </x:c>
    </x:row>
    <x:row r="30" ht="22" customHeight="1">
      <x:c r="A30" s="18" t="n">
        <x:f>Summary!C$41</x:f>
        <x:v>46327</x:v>
      </x:c>
      <x:c r="B30" s="2" t="str">
        <x:f>'Inventory detail'!A30</x:f>
        <x:v>WIRE</x:v>
      </x:c>
      <x:c r="C30" s="2" t="str">
        <x:f>'Inventory detail'!B30</x:f>
        <x:v>10</x:v>
      </x:c>
      <x:c r="D30" s="2" t="str">
        <x:f>'Inventory detail'!C30</x:f>
        <x:v>DL716BLK</x:v>
      </x:c>
      <x:c r="E30" s="10" t="n">
        <x:f>Summary!$E$5</x:f>
        <x:v>46304</x:v>
      </x:c>
      <x:c r="F30" s="7" t="n">
        <x:f>'Inventory detail'!W30</x:f>
        <x:v>96800</x:v>
      </x:c>
      <x:c r="G30" s="7" t="n">
        <x:f>'Inventory detail'!X30</x:f>
        <x:v>0</x:v>
      </x:c>
      <x:c r="H30" s="7" t="n">
        <x:f>'Inventory detail'!Y30</x:f>
        <x:v>0</x:v>
      </x:c>
      <x:c r="I30" s="7" t="n">
        <x:f>SUMIFS('PO detail'!$W$2007:$W$2011,'PO detail'!$V$2007:$V$2011,"&gt;="&amp;E30,'PO detail'!$V$2007:$V$2011,"&lt;"&amp;A30)</x:f>
        <x:v>0</x:v>
      </x:c>
      <x:c r="J30" s="7" t="n">
        <x:f>SUMIFS('PO detail'!$X$2007:$X$2011,'PO detail'!$V$2007:$V$2011,"&gt;="&amp;E30,'PO detail'!$V$2007:$V$2011,"&lt;"&amp;A30)</x:f>
        <x:v>0</x:v>
      </x:c>
      <x:c r="K30" s="7" t="n">
        <x:f>SUMIFS('PO detail'!$Y$2007:$Y$2011,'PO detail'!$V$2007:$V$2011,"&gt;="&amp;E30,'PO detail'!$V$2007:$V$2011,"&lt;"&amp;A30)</x:f>
        <x:v>0</x:v>
      </x:c>
      <x:c r="L30" s="7" t="n">
        <x:f>'Inventory detail'!F30*Summary!$K$5*(A30-E30)/Summary!$K$6</x:f>
        <x:v>12373.716632443531</x:v>
      </x:c>
      <x:c r="M30" s="7" t="n">
        <x:f>MAX(0,H30-L30)</x:f>
        <x:v>0</x:v>
      </x:c>
      <x:c r="N30" s="7" t="n">
        <x:f>MAX(0,L30-H30)</x:f>
        <x:v>12373.716632443531</x:v>
      </x:c>
      <x:c r="O30" s="7" t="n">
        <x:f>MAX(0,F30+I30-N30)</x:f>
        <x:v>84426.28336755646</x:v>
      </x:c>
      <x:c r="P30" s="7" t="n">
        <x:f>MAX(0,N30-F30-I30)</x:f>
        <x:v>0</x:v>
      </x:c>
      <x:c r="Q30" s="7" t="n">
        <x:f>MAX(0,G30+J30-P30)</x:f>
        <x:v>0</x:v>
      </x:c>
      <x:c r="R30" s="7" t="n">
        <x:f>M30+MAX(0,K30-MAX(0,P30-G30-J30))</x:f>
        <x:v>0</x:v>
      </x:c>
      <x:c r="S30" s="7" t="n">
        <x:f>SUM(O30,Q30,R30)</x:f>
        <x:v>84426.28336755646</x:v>
      </x:c>
      <x:c r="T30" s="14" t="n">
        <x:f>'Inventory detail'!T30</x:f>
        <x:v>0.0732</x:v>
      </x:c>
      <x:c r="U30" s="14" t="n">
        <x:f>'Inventory detail'!U30</x:f>
        <x:v>0.0732</x:v>
      </x:c>
      <x:c r="V30" s="9" t="n">
        <x:f>O30*T30</x:f>
        <x:v>6180.003942505133</x:v>
      </x:c>
      <x:c r="W30" s="9" t="n">
        <x:f>Q30*T30</x:f>
        <x:v>0</x:v>
      </x:c>
      <x:c r="X30" s="9" t="n">
        <x:f>R30*T30</x:f>
        <x:v>0</x:v>
      </x:c>
      <x:c r="Y30" s="9" t="n">
        <x:f>S30*T30</x:f>
        <x:v>6180.003942505133</x:v>
      </x:c>
      <x:c r="Z30" s="9" t="n">
        <x:f>IF(ISNUMBER(U30),S30*(U30-T30),"n.a.")</x:f>
        <x:v>0</x:v>
      </x:c>
      <x:c r="AA30" s="9" t="n">
        <x:f>IF(ISNUMBER(U30),Y30,0)</x:f>
        <x:v>6180.003942505133</x:v>
      </x:c>
      <x:c r="AB30" s="7" t="n">
        <x:f>MAX(0,L30-SUM(F30:K30))</x:f>
        <x:v>0</x:v>
      </x:c>
    </x:row>
    <x:row r="31" ht="22" customHeight="1">
      <x:c r="A31" s="18" t="n">
        <x:f>Summary!C$41</x:f>
        <x:v>46327</x:v>
      </x:c>
      <x:c r="B31" s="2" t="str">
        <x:f>'Inventory detail'!A31</x:f>
        <x:v>COIL</x:v>
      </x:c>
      <x:c r="C31" s="2" t="str">
        <x:f>'Inventory detail'!B31</x:f>
        <x:v>60</x:v>
      </x:c>
      <x:c r="D31" s="2" t="str">
        <x:f>'Inventory detail'!C31</x:f>
        <x:v>7BLK12-4</x:v>
      </x:c>
      <x:c r="E31" s="10" t="n">
        <x:f>Summary!$E$5</x:f>
        <x:v>46304</x:v>
      </x:c>
      <x:c r="F31" s="7" t="n">
        <x:f>'Inventory detail'!W31</x:f>
        <x:v>39500</x:v>
      </x:c>
      <x:c r="G31" s="7" t="n">
        <x:f>'Inventory detail'!X31</x:f>
        <x:v>0</x:v>
      </x:c>
      <x:c r="H31" s="7" t="n">
        <x:f>'Inventory detail'!Y31</x:f>
        <x:v>0</x:v>
      </x:c>
      <x:c r="I31" s="7" t="n">
        <x:f>SUMIFS('PO detail'!$W$1365:$W$1375,'PO detail'!$V$1365:$V$1375,"&gt;="&amp;E31,'PO detail'!$V$1365:$V$1375,"&lt;"&amp;A31)</x:f>
        <x:v>10000</x:v>
      </x:c>
      <x:c r="J31" s="7" t="n">
        <x:f>SUMIFS('PO detail'!$X$1365:$X$1375,'PO detail'!$V$1365:$V$1375,"&gt;="&amp;E31,'PO detail'!$V$1365:$V$1375,"&lt;"&amp;A31)</x:f>
        <x:v>0</x:v>
      </x:c>
      <x:c r="K31" s="7" t="n">
        <x:f>SUMIFS('PO detail'!$Y$1365:$Y$1375,'PO detail'!$V$1365:$V$1375,"&gt;="&amp;E31,'PO detail'!$V$1365:$V$1375,"&lt;"&amp;A31)</x:f>
        <x:v>0</x:v>
      </x:c>
      <x:c r="L31" s="7" t="n">
        <x:f>'Inventory detail'!F31*Summary!$K$5*(A31-E31)/Summary!$K$6</x:f>
        <x:v>12216.292731006159</x:v>
      </x:c>
      <x:c r="M31" s="7" t="n">
        <x:f>MAX(0,H31-L31)</x:f>
        <x:v>0</x:v>
      </x:c>
      <x:c r="N31" s="7" t="n">
        <x:f>MAX(0,L31-H31)</x:f>
        <x:v>12216.292731006159</x:v>
      </x:c>
      <x:c r="O31" s="7" t="n">
        <x:f>MAX(0,F31+I31-N31)</x:f>
        <x:v>37283.70726899384</x:v>
      </x:c>
      <x:c r="P31" s="7" t="n">
        <x:f>MAX(0,N31-F31-I31)</x:f>
        <x:v>0</x:v>
      </x:c>
      <x:c r="Q31" s="7" t="n">
        <x:f>MAX(0,G31+J31-P31)</x:f>
        <x:v>0</x:v>
      </x:c>
      <x:c r="R31" s="7" t="n">
        <x:f>M31+MAX(0,K31-MAX(0,P31-G31-J31))</x:f>
        <x:v>0</x:v>
      </x:c>
      <x:c r="S31" s="7" t="n">
        <x:f>SUM(O31,Q31,R31)</x:f>
        <x:v>37283.70726899384</x:v>
      </x:c>
      <x:c r="T31" s="14" t="n">
        <x:f>'Inventory detail'!T31</x:f>
        <x:v>0.032799999999999996</x:v>
      </x:c>
      <x:c r="U31" s="14" t="n">
        <x:f>'Inventory detail'!U31</x:f>
        <x:v>0.032045</x:v>
      </x:c>
      <x:c r="V31" s="9" t="n">
        <x:f>O31*T31</x:f>
        <x:v>1222.9055984229979</x:v>
      </x:c>
      <x:c r="W31" s="9" t="n">
        <x:f>Q31*T31</x:f>
        <x:v>0</x:v>
      </x:c>
      <x:c r="X31" s="9" t="n">
        <x:f>R31*T31</x:f>
        <x:v>0</x:v>
      </x:c>
      <x:c r="Y31" s="9" t="n">
        <x:f>S31*T31</x:f>
        <x:v>1222.9055984229979</x:v>
      </x:c>
      <x:c r="Z31" s="9" t="n">
        <x:f>IF(ISNUMBER(U31),S31*(U31-T31),"n.a.")</x:f>
        <x:v>-28.149198988090305</x:v>
      </x:c>
      <x:c r="AA31" s="9" t="n">
        <x:f>IF(ISNUMBER(U31),Y31,0)</x:f>
        <x:v>1222.9055984229979</x:v>
      </x:c>
      <x:c r="AB31" s="7" t="n">
        <x:f>MAX(0,L31-SUM(F31:K31))</x:f>
        <x:v>0</x:v>
      </x:c>
    </x:row>
    <x:row r="32" ht="22" customHeight="1">
      <x:c r="A32" s="18" t="n">
        <x:f>Summary!C$41</x:f>
        <x:v>46327</x:v>
      </x:c>
      <x:c r="B32" s="2" t="str">
        <x:f>'Inventory detail'!A32</x:f>
        <x:v>COIL</x:v>
      </x:c>
      <x:c r="C32" s="2" t="str">
        <x:f>'Inventory detail'!B32</x:f>
        <x:v>30</x:v>
      </x:c>
      <x:c r="D32" s="2" t="str">
        <x:f>'Inventory detail'!C32</x:f>
        <x:v>6BLK12-4</x:v>
      </x:c>
      <x:c r="E32" s="10" t="n">
        <x:f>Summary!$E$5</x:f>
        <x:v>46304</x:v>
      </x:c>
      <x:c r="F32" s="7" t="n">
        <x:f>'Inventory detail'!W32</x:f>
        <x:v>26000</x:v>
      </x:c>
      <x:c r="G32" s="7" t="n">
        <x:f>'Inventory detail'!X32</x:f>
        <x:v>0</x:v>
      </x:c>
      <x:c r="H32" s="7" t="n">
        <x:f>'Inventory detail'!Y32</x:f>
        <x:v>0</x:v>
      </x:c>
      <x:c r="I32" s="7" t="n">
        <x:f>SUMIFS('PO detail'!$W$923:$W$933,'PO detail'!$V$923:$V$933,"&gt;="&amp;E32,'PO detail'!$V$923:$V$933,"&lt;"&amp;A32)</x:f>
        <x:v>15000</x:v>
      </x:c>
      <x:c r="J32" s="7" t="n">
        <x:f>SUMIFS('PO detail'!$X$923:$X$933,'PO detail'!$V$923:$V$933,"&gt;="&amp;E32,'PO detail'!$V$923:$V$933,"&lt;"&amp;A32)</x:f>
        <x:v>0</x:v>
      </x:c>
      <x:c r="K32" s="7" t="n">
        <x:f>SUMIFS('PO detail'!$Y$923:$Y$933,'PO detail'!$V$923:$V$933,"&gt;="&amp;E32,'PO detail'!$V$923:$V$933,"&lt;"&amp;A32)</x:f>
        <x:v>0</x:v>
      </x:c>
      <x:c r="L32" s="7" t="n">
        <x:f>'Inventory detail'!F32*Summary!$K$5*(A32-E32)/Summary!$K$6</x:f>
        <x:v>10635.728952772073</x:v>
      </x:c>
      <x:c r="M32" s="7" t="n">
        <x:f>MAX(0,H32-L32)</x:f>
        <x:v>0</x:v>
      </x:c>
      <x:c r="N32" s="7" t="n">
        <x:f>MAX(0,L32-H32)</x:f>
        <x:v>10635.728952772073</x:v>
      </x:c>
      <x:c r="O32" s="7" t="n">
        <x:f>MAX(0,F32+I32-N32)</x:f>
        <x:v>30364.27104722793</x:v>
      </x:c>
      <x:c r="P32" s="7" t="n">
        <x:f>MAX(0,N32-F32-I32)</x:f>
        <x:v>0</x:v>
      </x:c>
      <x:c r="Q32" s="7" t="n">
        <x:f>MAX(0,G32+J32-P32)</x:f>
        <x:v>0</x:v>
      </x:c>
      <x:c r="R32" s="7" t="n">
        <x:f>M32+MAX(0,K32-MAX(0,P32-G32-J32))</x:f>
        <x:v>0</x:v>
      </x:c>
      <x:c r="S32" s="7" t="n">
        <x:f>SUM(O32,Q32,R32)</x:f>
        <x:v>30364.27104722793</x:v>
      </x:c>
      <x:c r="T32" s="14" t="n">
        <x:f>'Inventory detail'!T32</x:f>
        <x:v>0.030899999999999997</x:v>
      </x:c>
      <x:c r="U32" s="14" t="n">
        <x:f>'Inventory detail'!U32</x:f>
        <x:v>0.030277000000000002</x:v>
      </x:c>
      <x:c r="V32" s="9" t="n">
        <x:f>O32*T32</x:f>
        <x:v>938.2559753593429</x:v>
      </x:c>
      <x:c r="W32" s="9" t="n">
        <x:f>Q32*T32</x:f>
        <x:v>0</x:v>
      </x:c>
      <x:c r="X32" s="9" t="n">
        <x:f>R32*T32</x:f>
        <x:v>0</x:v>
      </x:c>
      <x:c r="Y32" s="9" t="n">
        <x:f>S32*T32</x:f>
        <x:v>938.2559753593429</x:v>
      </x:c>
      <x:c r="Z32" s="9" t="n">
        <x:f>IF(ISNUMBER(U32),S32*(U32-T32),"n.a.")</x:f>
        <x:v>-18.91694086242285</x:v>
      </x:c>
      <x:c r="AA32" s="9" t="n">
        <x:f>IF(ISNUMBER(U32),Y32,0)</x:f>
        <x:v>938.2559753593429</x:v>
      </x:c>
      <x:c r="AB32" s="7" t="n">
        <x:f>MAX(0,L32-SUM(F32:K32))</x:f>
        <x:v>0</x:v>
      </x:c>
    </x:row>
    <x:row r="33" ht="22" customHeight="1">
      <x:c r="A33" s="18" t="n">
        <x:f>Summary!C$41</x:f>
        <x:v>46327</x:v>
      </x:c>
      <x:c r="B33" s="2" t="str">
        <x:f>'Inventory detail'!A33</x:f>
        <x:v>POUC</x:v>
      </x:c>
      <x:c r="C33" s="2" t="str">
        <x:f>'Inventory detail'!B33</x:f>
        <x:v>10</x:v>
      </x:c>
      <x:c r="D33" s="2" t="str">
        <x:f>'Inventory detail'!C33</x:f>
        <x:v>LET3</x:v>
      </x:c>
      <x:c r="E33" s="10" t="n">
        <x:f>Summary!$E$5</x:f>
        <x:v>46304</x:v>
      </x:c>
      <x:c r="F33" s="7" t="n">
        <x:f>'Inventory detail'!W33</x:f>
        <x:v>0</x:v>
      </x:c>
      <x:c r="G33" s="7" t="n">
        <x:f>'Inventory detail'!X33</x:f>
        <x:v>0</x:v>
      </x:c>
      <x:c r="H33" s="7" t="n">
        <x:f>'Inventory detail'!Y33</x:f>
        <x:v>0</x:v>
      </x:c>
      <x:c r="I33" s="7" t="n">
        <x:f>SUMIFS('PO detail'!$W$1503:$W$1509,'PO detail'!$V$1503:$V$1509,"&gt;="&amp;E33,'PO detail'!$V$1503:$V$1509,"&lt;"&amp;A33)</x:f>
        <x:v>0</x:v>
      </x:c>
      <x:c r="J33" s="7" t="n">
        <x:f>SUMIFS('PO detail'!$X$1503:$X$1509,'PO detail'!$V$1503:$V$1509,"&gt;="&amp;E33,'PO detail'!$V$1503:$V$1509,"&lt;"&amp;A33)</x:f>
        <x:v>32000</x:v>
      </x:c>
      <x:c r="K33" s="7" t="n">
        <x:f>SUMIFS('PO detail'!$Y$1503:$Y$1509,'PO detail'!$V$1503:$V$1509,"&gt;="&amp;E33,'PO detail'!$V$1503:$V$1509,"&lt;"&amp;A33)</x:f>
        <x:v>0</x:v>
      </x:c>
      <x:c r="L33" s="7" t="n">
        <x:f>'Inventory detail'!F33*Summary!$K$5*(A33-E33)/Summary!$K$6</x:f>
        <x:v>10352.3613963039</x:v>
      </x:c>
      <x:c r="M33" s="7" t="n">
        <x:f>MAX(0,H33-L33)</x:f>
        <x:v>0</x:v>
      </x:c>
      <x:c r="N33" s="7" t="n">
        <x:f>MAX(0,L33-H33)</x:f>
        <x:v>10352.3613963039</x:v>
      </x:c>
      <x:c r="O33" s="7" t="n">
        <x:f>MAX(0,F33+I33-N33)</x:f>
        <x:v>0</x:v>
      </x:c>
      <x:c r="P33" s="7" t="n">
        <x:f>MAX(0,N33-F33-I33)</x:f>
        <x:v>10352.3613963039</x:v>
      </x:c>
      <x:c r="Q33" s="7" t="n">
        <x:f>MAX(0,G33+J33-P33)</x:f>
        <x:v>21647.638603696098</x:v>
      </x:c>
      <x:c r="R33" s="7" t="n">
        <x:f>M33+MAX(0,K33-MAX(0,P33-G33-J33))</x:f>
        <x:v>0</x:v>
      </x:c>
      <x:c r="S33" s="7" t="n">
        <x:f>SUM(O33,Q33,R33)</x:f>
        <x:v>21647.638603696098</x:v>
      </x:c>
      <x:c r="T33" s="14" t="n">
        <x:f>'Inventory detail'!T33</x:f>
        <x:v>0.044800000000000006</x:v>
      </x:c>
      <x:c r="U33" s="14" t="n">
        <x:f>'Inventory detail'!U33</x:f>
        <x:v>0.048839999999999995</x:v>
      </x:c>
      <x:c r="V33" s="9" t="n">
        <x:f>O33*T33</x:f>
        <x:v>0</x:v>
      </x:c>
      <x:c r="W33" s="9" t="n">
        <x:f>Q33*T33</x:f>
        <x:v>969.8142094455853</x:v>
      </x:c>
      <x:c r="X33" s="9" t="n">
        <x:f>R33*T33</x:f>
        <x:v>0</x:v>
      </x:c>
      <x:c r="Y33" s="9" t="n">
        <x:f>S33*T33</x:f>
        <x:v>969.8142094455853</x:v>
      </x:c>
      <x:c r="Z33" s="9" t="n">
        <x:f>IF(ISNUMBER(U33),S33*(U33-T33),"n.a.")</x:f>
        <x:v>87.45645995893197</x:v>
      </x:c>
      <x:c r="AA33" s="9" t="n">
        <x:f>IF(ISNUMBER(U33),Y33,0)</x:f>
        <x:v>969.8142094455853</x:v>
      </x:c>
      <x:c r="AB33" s="7" t="n">
        <x:f>MAX(0,L33-SUM(F33:K33))</x:f>
        <x:v>0</x:v>
      </x:c>
    </x:row>
    <x:row r="34" ht="22" customHeight="1">
      <x:c r="A34" s="18" t="n">
        <x:f>Summary!C$41</x:f>
        <x:v>46327</x:v>
      </x:c>
      <x:c r="B34" s="2" t="str">
        <x:f>'Inventory detail'!A34</x:f>
        <x:v>COIL</x:v>
      </x:c>
      <x:c r="C34" s="2" t="str">
        <x:f>'Inventory detail'!B34</x:f>
        <x:v>60</x:v>
      </x:c>
      <x:c r="D34" s="2" t="str">
        <x:f>'Inventory detail'!C34</x:f>
        <x:v>18BLK12-4</x:v>
      </x:c>
      <x:c r="E34" s="10" t="n">
        <x:f>Summary!$E$5</x:f>
        <x:v>46304</x:v>
      </x:c>
      <x:c r="F34" s="7" t="n">
        <x:f>'Inventory detail'!W34</x:f>
        <x:v>15300</x:v>
      </x:c>
      <x:c r="G34" s="7" t="n">
        <x:f>'Inventory detail'!X34</x:f>
        <x:v>0</x:v>
      </x:c>
      <x:c r="H34" s="7" t="n">
        <x:f>'Inventory detail'!Y34</x:f>
        <x:v>0</x:v>
      </x:c>
      <x:c r="I34" s="7" t="n">
        <x:f>SUMIFS('PO detail'!$W$1159:$W$1169,'PO detail'!$V$1159:$V$1169,"&gt;="&amp;E34,'PO detail'!$V$1159:$V$1169,"&lt;"&amp;A34)</x:f>
        <x:v>14000</x:v>
      </x:c>
      <x:c r="J34" s="7" t="n">
        <x:f>SUMIFS('PO detail'!$X$1159:$X$1169,'PO detail'!$V$1159:$V$1169,"&gt;="&amp;E34,'PO detail'!$V$1159:$V$1169,"&lt;"&amp;A34)</x:f>
        <x:v>0</x:v>
      </x:c>
      <x:c r="K34" s="7" t="n">
        <x:f>SUMIFS('PO detail'!$Y$1159:$Y$1169,'PO detail'!$V$1159:$V$1169,"&gt;="&amp;E34,'PO detail'!$V$1159:$V$1169,"&lt;"&amp;A34)</x:f>
        <x:v>0</x:v>
      </x:c>
      <x:c r="L34" s="7" t="n">
        <x:f>'Inventory detail'!F34*Summary!$K$5*(A34-E34)/Summary!$K$6</x:f>
        <x:v>10081.59047227926</x:v>
      </x:c>
      <x:c r="M34" s="7" t="n">
        <x:f>MAX(0,H34-L34)</x:f>
        <x:v>0</x:v>
      </x:c>
      <x:c r="N34" s="7" t="n">
        <x:f>MAX(0,L34-H34)</x:f>
        <x:v>10081.59047227926</x:v>
      </x:c>
      <x:c r="O34" s="7" t="n">
        <x:f>MAX(0,F34+I34-N34)</x:f>
        <x:v>19218.409527720738</x:v>
      </x:c>
      <x:c r="P34" s="7" t="n">
        <x:f>MAX(0,N34-F34-I34)</x:f>
        <x:v>0</x:v>
      </x:c>
      <x:c r="Q34" s="7" t="n">
        <x:f>MAX(0,G34+J34-P34)</x:f>
        <x:v>0</x:v>
      </x:c>
      <x:c r="R34" s="7" t="n">
        <x:f>M34+MAX(0,K34-MAX(0,P34-G34-J34))</x:f>
        <x:v>0</x:v>
      </x:c>
      <x:c r="S34" s="7" t="n">
        <x:f>SUM(O34,Q34,R34)</x:f>
        <x:v>19218.409527720738</x:v>
      </x:c>
      <x:c r="T34" s="14" t="n">
        <x:f>'Inventory detail'!T34</x:f>
        <x:v>0.11630000000000001</x:v>
      </x:c>
      <x:c r="U34" s="14" t="n">
        <x:f>'Inventory detail'!U34</x:f>
        <x:v>0.1139255</x:v>
      </x:c>
      <x:c r="V34" s="9" t="n">
        <x:f>O34*T34</x:f>
        <x:v>2235.101028073922</x:v>
      </x:c>
      <x:c r="W34" s="9" t="n">
        <x:f>Q34*T34</x:f>
        <x:v>0</x:v>
      </x:c>
      <x:c r="X34" s="9" t="n">
        <x:f>R34*T34</x:f>
        <x:v>0</x:v>
      </x:c>
      <x:c r="Y34" s="9" t="n">
        <x:f>S34*T34</x:f>
        <x:v>2235.101028073922</x:v>
      </x:c>
      <x:c r="Z34" s="9" t="n">
        <x:f>IF(ISNUMBER(U34),S34*(U34-T34),"n.a.")</x:f>
        <x:v>-45.63411342357319</x:v>
      </x:c>
      <x:c r="AA34" s="9" t="n">
        <x:f>IF(ISNUMBER(U34),Y34,0)</x:f>
        <x:v>2235.101028073922</x:v>
      </x:c>
      <x:c r="AB34" s="7" t="n">
        <x:f>MAX(0,L34-SUM(F34:K34))</x:f>
        <x:v>0</x:v>
      </x:c>
    </x:row>
    <x:row r="35" ht="22" customHeight="1">
      <x:c r="A35" s="18" t="n">
        <x:f>Summary!C$41</x:f>
        <x:v>46327</x:v>
      </x:c>
      <x:c r="B35" s="2" t="str">
        <x:f>'Inventory detail'!A35</x:f>
        <x:v>COIL</x:v>
      </x:c>
      <x:c r="C35" s="2" t="str">
        <x:f>'Inventory detail'!B35</x:f>
        <x:v>60</x:v>
      </x:c>
      <x:c r="D35" s="2" t="str">
        <x:f>'Inventory detail'!C35</x:f>
        <x:v>8WHT12-4</x:v>
      </x:c>
      <x:c r="E35" s="10" t="n">
        <x:f>Summary!$E$5</x:f>
        <x:v>46304</x:v>
      </x:c>
      <x:c r="F35" s="7" t="n">
        <x:f>'Inventory detail'!W35</x:f>
        <x:v>38700</x:v>
      </x:c>
      <x:c r="G35" s="7" t="n">
        <x:f>'Inventory detail'!X35</x:f>
        <x:v>0</x:v>
      </x:c>
      <x:c r="H35" s="7" t="n">
        <x:f>'Inventory detail'!Y35</x:f>
        <x:v>0</x:v>
      </x:c>
      <x:c r="I35" s="7" t="n">
        <x:f>SUMIFS('PO detail'!$W$1421:$W$1431,'PO detail'!$V$1421:$V$1431,"&gt;="&amp;E35,'PO detail'!$V$1421:$V$1431,"&lt;"&amp;A35)</x:f>
        <x:v>2500</x:v>
      </x:c>
      <x:c r="J35" s="7" t="n">
        <x:f>SUMIFS('PO detail'!$X$1421:$X$1431,'PO detail'!$V$1421:$V$1431,"&gt;="&amp;E35,'PO detail'!$V$1421:$V$1431,"&lt;"&amp;A35)</x:f>
        <x:v>0</x:v>
      </x:c>
      <x:c r="K35" s="7" t="n">
        <x:f>SUMIFS('PO detail'!$Y$1421:$Y$1431,'PO detail'!$V$1421:$V$1431,"&gt;="&amp;E35,'PO detail'!$V$1421:$V$1431,"&lt;"&amp;A35)</x:f>
        <x:v>0</x:v>
      </x:c>
      <x:c r="L35" s="7" t="n">
        <x:f>'Inventory detail'!F35*Summary!$K$5*(A35-E35)/Summary!$K$6</x:f>
        <x:v>10062.699301848048</x:v>
      </x:c>
      <x:c r="M35" s="7" t="n">
        <x:f>MAX(0,H35-L35)</x:f>
        <x:v>0</x:v>
      </x:c>
      <x:c r="N35" s="7" t="n">
        <x:f>MAX(0,L35-H35)</x:f>
        <x:v>10062.699301848048</x:v>
      </x:c>
      <x:c r="O35" s="7" t="n">
        <x:f>MAX(0,F35+I35-N35)</x:f>
        <x:v>31137.30069815195</x:v>
      </x:c>
      <x:c r="P35" s="7" t="n">
        <x:f>MAX(0,N35-F35-I35)</x:f>
        <x:v>0</x:v>
      </x:c>
      <x:c r="Q35" s="7" t="n">
        <x:f>MAX(0,G35+J35-P35)</x:f>
        <x:v>0</x:v>
      </x:c>
      <x:c r="R35" s="7" t="n">
        <x:f>M35+MAX(0,K35-MAX(0,P35-G35-J35))</x:f>
        <x:v>0</x:v>
      </x:c>
      <x:c r="S35" s="7" t="n">
        <x:f>SUM(O35,Q35,R35)</x:f>
        <x:v>31137.30069815195</x:v>
      </x:c>
      <x:c r="T35" s="14" t="n">
        <x:f>'Inventory detail'!T35</x:f>
        <x:v>0.042</x:v>
      </x:c>
      <x:c r="U35" s="14" t="n">
        <x:f>'Inventory detail'!U35</x:f>
        <x:v>0.041216499999999996</x:v>
      </x:c>
      <x:c r="V35" s="9" t="n">
        <x:f>O35*T35</x:f>
        <x:v>1307.766629322382</x:v>
      </x:c>
      <x:c r="W35" s="9" t="n">
        <x:f>Q35*T35</x:f>
        <x:v>0</x:v>
      </x:c>
      <x:c r="X35" s="9" t="n">
        <x:f>R35*T35</x:f>
        <x:v>0</x:v>
      </x:c>
      <x:c r="Y35" s="9" t="n">
        <x:f>S35*T35</x:f>
        <x:v>1307.766629322382</x:v>
      </x:c>
      <x:c r="Z35" s="9" t="n">
        <x:f>IF(ISNUMBER(U35),S35*(U35-T35),"n.a.")</x:f>
        <x:v>-24.396075097002253</x:v>
      </x:c>
      <x:c r="AA35" s="9" t="n">
        <x:f>IF(ISNUMBER(U35),Y35,0)</x:f>
        <x:v>1307.766629322382</x:v>
      </x:c>
      <x:c r="AB35" s="7" t="n">
        <x:f>MAX(0,L35-SUM(F35:K35))</x:f>
        <x:v>0</x:v>
      </x:c>
    </x:row>
    <x:row r="36" ht="22" customHeight="1">
      <x:c r="A36" s="18" t="n">
        <x:f>Summary!C$41</x:f>
        <x:v>46327</x:v>
      </x:c>
      <x:c r="B36" s="2" t="str">
        <x:f>'Inventory detail'!A36</x:f>
        <x:v>POUC</x:v>
      </x:c>
      <x:c r="C36" s="2" t="str">
        <x:f>'Inventory detail'!B36</x:f>
        <x:v>30</x:v>
      </x:c>
      <x:c r="D36" s="2" t="str">
        <x:f>'Inventory detail'!C36</x:f>
        <x:v>LET5</x:v>
      </x:c>
      <x:c r="E36" s="10" t="n">
        <x:f>Summary!$E$5</x:f>
        <x:v>46304</x:v>
      </x:c>
      <x:c r="F36" s="7" t="n">
        <x:f>'Inventory detail'!W36</x:f>
        <x:v>45700</x:v>
      </x:c>
      <x:c r="G36" s="7" t="n">
        <x:f>'Inventory detail'!X36</x:f>
        <x:v>0</x:v>
      </x:c>
      <x:c r="H36" s="7" t="n">
        <x:f>'Inventory detail'!Y36</x:f>
        <x:v>0</x:v>
      </x:c>
      <x:c r="I36" s="7" t="n">
        <x:f>SUMIFS('PO detail'!$W$1646:$W$1650,'PO detail'!$V$1646:$V$1650,"&gt;="&amp;E36,'PO detail'!$V$1646:$V$1650,"&lt;"&amp;A36)</x:f>
        <x:v>0</x:v>
      </x:c>
      <x:c r="J36" s="7" t="n">
        <x:f>SUMIFS('PO detail'!$X$1646:$X$1650,'PO detail'!$V$1646:$V$1650,"&gt;="&amp;E36,'PO detail'!$V$1646:$V$1650,"&lt;"&amp;A36)</x:f>
        <x:v>20000</x:v>
      </x:c>
      <x:c r="K36" s="7" t="n">
        <x:f>SUMIFS('PO detail'!$Y$1646:$Y$1650,'PO detail'!$V$1646:$V$1650,"&gt;="&amp;E36,'PO detail'!$V$1646:$V$1650,"&lt;"&amp;A36)</x:f>
        <x:v>0</x:v>
      </x:c>
      <x:c r="L36" s="7" t="n">
        <x:f>'Inventory detail'!F36*Summary!$K$5*(A36-E36)/Summary!$K$6</x:f>
        <x:v>9225.185708418892</x:v>
      </x:c>
      <x:c r="M36" s="7" t="n">
        <x:f>MAX(0,H36-L36)</x:f>
        <x:v>0</x:v>
      </x:c>
      <x:c r="N36" s="7" t="n">
        <x:f>MAX(0,L36-H36)</x:f>
        <x:v>9225.185708418892</x:v>
      </x:c>
      <x:c r="O36" s="7" t="n">
        <x:f>MAX(0,F36+I36-N36)</x:f>
        <x:v>36474.814291581104</x:v>
      </x:c>
      <x:c r="P36" s="7" t="n">
        <x:f>MAX(0,N36-F36-I36)</x:f>
        <x:v>0</x:v>
      </x:c>
      <x:c r="Q36" s="7" t="n">
        <x:f>MAX(0,G36+J36-P36)</x:f>
        <x:v>20000</x:v>
      </x:c>
      <x:c r="R36" s="7" t="n">
        <x:f>M36+MAX(0,K36-MAX(0,P36-G36-J36))</x:f>
        <x:v>0</x:v>
      </x:c>
      <x:c r="S36" s="7" t="n">
        <x:f>SUM(O36,Q36,R36)</x:f>
        <x:v>56474.814291581104</x:v>
      </x:c>
      <x:c r="T36" s="14" t="n">
        <x:f>'Inventory detail'!T36</x:f>
        <x:v>0.0707</x:v>
      </x:c>
      <x:c r="U36" s="14" t="n">
        <x:f>'Inventory detail'!U36</x:f>
        <x:v>0.077055</x:v>
      </x:c>
      <x:c r="V36" s="9" t="n">
        <x:f>O36*T36</x:f>
        <x:v>2578.769370414784</x:v>
      </x:c>
      <x:c r="W36" s="9" t="n">
        <x:f>Q36*T36</x:f>
        <x:v>1414</x:v>
      </x:c>
      <x:c r="X36" s="9" t="n">
        <x:f>R36*T36</x:f>
        <x:v>0</x:v>
      </x:c>
      <x:c r="Y36" s="9" t="n">
        <x:f>S36*T36</x:f>
        <x:v>3992.769370414784</x:v>
      </x:c>
      <x:c r="Z36" s="9" t="n">
        <x:f>IF(ISNUMBER(U36),S36*(U36-T36),"n.a.")</x:f>
        <x:v>358.8974448229979</x:v>
      </x:c>
      <x:c r="AA36" s="9" t="n">
        <x:f>IF(ISNUMBER(U36),Y36,0)</x:f>
        <x:v>3992.769370414784</x:v>
      </x:c>
      <x:c r="AB36" s="7" t="n">
        <x:f>MAX(0,L36-SUM(F36:K36))</x:f>
        <x:v>0</x:v>
      </x:c>
    </x:row>
    <x:row r="37" ht="22" customHeight="1">
      <x:c r="A37" s="18" t="n">
        <x:f>Summary!C$41</x:f>
        <x:v>46327</x:v>
      </x:c>
      <x:c r="B37" s="2" t="str">
        <x:f>'Inventory detail'!A37</x:f>
        <x:v>POUC</x:v>
      </x:c>
      <x:c r="C37" s="2" t="str">
        <x:f>'Inventory detail'!B37</x:f>
        <x:v>30</x:v>
      </x:c>
      <x:c r="D37" s="2" t="str">
        <x:f>'Inventory detail'!C37</x:f>
        <x:v>LET3</x:v>
      </x:c>
      <x:c r="E37" s="10" t="n">
        <x:f>Summary!$E$5</x:f>
        <x:v>46304</x:v>
      </x:c>
      <x:c r="F37" s="7" t="n">
        <x:f>'Inventory detail'!W37</x:f>
        <x:v>7600</x:v>
      </x:c>
      <x:c r="G37" s="7" t="n">
        <x:f>'Inventory detail'!X37</x:f>
        <x:v>0</x:v>
      </x:c>
      <x:c r="H37" s="7" t="n">
        <x:f>'Inventory detail'!Y37</x:f>
        <x:v>0</x:v>
      </x:c>
      <x:c r="I37" s="7" t="n">
        <x:f>SUMIFS('PO detail'!$W$1641:$W$1645,'PO detail'!$V$1641:$V$1645,"&gt;="&amp;E37,'PO detail'!$V$1641:$V$1645,"&lt;"&amp;A37)</x:f>
        <x:v>0</x:v>
      </x:c>
      <x:c r="J37" s="7" t="n">
        <x:f>SUMIFS('PO detail'!$X$1641:$X$1645,'PO detail'!$V$1641:$V$1645,"&gt;="&amp;E37,'PO detail'!$V$1641:$V$1645,"&lt;"&amp;A37)</x:f>
        <x:v>32000</x:v>
      </x:c>
      <x:c r="K37" s="7" t="n">
        <x:f>SUMIFS('PO detail'!$Y$1641:$Y$1645,'PO detail'!$V$1641:$V$1645,"&gt;="&amp;E37,'PO detail'!$V$1641:$V$1645,"&lt;"&amp;A37)</x:f>
        <x:v>0</x:v>
      </x:c>
      <x:c r="L37" s="7" t="n">
        <x:f>'Inventory detail'!F37*Summary!$K$5*(A37-E37)/Summary!$K$6</x:f>
        <x:v>9212.59663244353</x:v>
      </x:c>
      <x:c r="M37" s="7" t="n">
        <x:f>MAX(0,H37-L37)</x:f>
        <x:v>0</x:v>
      </x:c>
      <x:c r="N37" s="7" t="n">
        <x:f>MAX(0,L37-H37)</x:f>
        <x:v>9212.59663244353</x:v>
      </x:c>
      <x:c r="O37" s="7" t="n">
        <x:f>MAX(0,F37+I37-N37)</x:f>
        <x:v>0</x:v>
      </x:c>
      <x:c r="P37" s="7" t="n">
        <x:f>MAX(0,N37-F37-I37)</x:f>
        <x:v>1612.5966324435303</x:v>
      </x:c>
      <x:c r="Q37" s="7" t="n">
        <x:f>MAX(0,G37+J37-P37)</x:f>
        <x:v>30387.40336755647</x:v>
      </x:c>
      <x:c r="R37" s="7" t="n">
        <x:f>M37+MAX(0,K37-MAX(0,P37-G37-J37))</x:f>
        <x:v>0</x:v>
      </x:c>
      <x:c r="S37" s="7" t="n">
        <x:f>SUM(O37,Q37,R37)</x:f>
        <x:v>30387.40336755647</x:v>
      </x:c>
      <x:c r="T37" s="14" t="n">
        <x:f>'Inventory detail'!T37</x:f>
        <x:v>0.044800000000000006</x:v>
      </x:c>
      <x:c r="U37" s="14" t="n">
        <x:f>'Inventory detail'!U37</x:f>
        <x:v>0.048839999999999995</x:v>
      </x:c>
      <x:c r="V37" s="9" t="n">
        <x:f>O37*T37</x:f>
        <x:v>0</x:v>
      </x:c>
      <x:c r="W37" s="9" t="n">
        <x:f>Q37*T37</x:f>
        <x:v>1361.35567086653</x:v>
      </x:c>
      <x:c r="X37" s="9" t="n">
        <x:f>R37*T37</x:f>
        <x:v>0</x:v>
      </x:c>
      <x:c r="Y37" s="9" t="n">
        <x:f>S37*T37</x:f>
        <x:v>1361.35567086653</x:v>
      </x:c>
      <x:c r="Z37" s="9" t="n">
        <x:f>IF(ISNUMBER(U37),S37*(U37-T37),"n.a.")</x:f>
        <x:v>122.76510960492779</x:v>
      </x:c>
      <x:c r="AA37" s="9" t="n">
        <x:f>IF(ISNUMBER(U37),Y37,0)</x:f>
        <x:v>1361.35567086653</x:v>
      </x:c>
      <x:c r="AB37" s="7" t="n">
        <x:f>MAX(0,L37-SUM(F37:K37))</x:f>
        <x:v>0</x:v>
      </x:c>
    </x:row>
    <x:row r="38" ht="22" customHeight="1">
      <x:c r="A38" s="18" t="n">
        <x:f>Summary!C$41</x:f>
        <x:v>46327</x:v>
      </x:c>
      <x:c r="B38" s="2" t="str">
        <x:f>'Inventory detail'!A38</x:f>
        <x:v>COIL</x:v>
      </x:c>
      <x:c r="C38" s="2" t="str">
        <x:f>'Inventory detail'!B38</x:f>
        <x:v>10</x:v>
      </x:c>
      <x:c r="D38" s="2" t="str">
        <x:f>'Inventory detail'!C38</x:f>
        <x:v>8WHT12-4</x:v>
      </x:c>
      <x:c r="E38" s="10" t="n">
        <x:f>Summary!$E$5</x:f>
        <x:v>46304</x:v>
      </x:c>
      <x:c r="F38" s="7" t="n">
        <x:f>'Inventory detail'!W38</x:f>
        <x:v>36000</x:v>
      </x:c>
      <x:c r="G38" s="7" t="n">
        <x:f>'Inventory detail'!X38</x:f>
        <x:v>0</x:v>
      </x:c>
      <x:c r="H38" s="7" t="n">
        <x:f>'Inventory detail'!Y38</x:f>
        <x:v>0</x:v>
      </x:c>
      <x:c r="I38" s="7" t="n">
        <x:f>SUMIFS('PO detail'!$W$549:$W$558,'PO detail'!$V$549:$V$558,"&gt;="&amp;E38,'PO detail'!$V$549:$V$558,"&lt;"&amp;A38)</x:f>
        <x:v>0</x:v>
      </x:c>
      <x:c r="J38" s="7" t="n">
        <x:f>SUMIFS('PO detail'!$X$549:$X$558,'PO detail'!$V$549:$V$558,"&gt;="&amp;E38,'PO detail'!$V$549:$V$558,"&lt;"&amp;A38)</x:f>
        <x:v>0</x:v>
      </x:c>
      <x:c r="K38" s="7" t="n">
        <x:f>SUMIFS('PO detail'!$Y$549:$Y$558,'PO detail'!$V$549:$V$558,"&gt;="&amp;E38,'PO detail'!$V$549:$V$558,"&lt;"&amp;A38)</x:f>
        <x:v>0</x:v>
      </x:c>
      <x:c r="L38" s="7" t="n">
        <x:f>'Inventory detail'!F38*Summary!$K$5*(A38-E38)/Summary!$K$6</x:f>
        <x:v>9124.435318275155</x:v>
      </x:c>
      <x:c r="M38" s="7" t="n">
        <x:f>MAX(0,H38-L38)</x:f>
        <x:v>0</x:v>
      </x:c>
      <x:c r="N38" s="7" t="n">
        <x:f>MAX(0,L38-H38)</x:f>
        <x:v>9124.435318275155</x:v>
      </x:c>
      <x:c r="O38" s="7" t="n">
        <x:f>MAX(0,F38+I38-N38)</x:f>
        <x:v>26875.564681724845</x:v>
      </x:c>
      <x:c r="P38" s="7" t="n">
        <x:f>MAX(0,N38-F38-I38)</x:f>
        <x:v>0</x:v>
      </x:c>
      <x:c r="Q38" s="7" t="n">
        <x:f>MAX(0,G38+J38-P38)</x:f>
        <x:v>0</x:v>
      </x:c>
      <x:c r="R38" s="7" t="n">
        <x:f>M38+MAX(0,K38-MAX(0,P38-G38-J38))</x:f>
        <x:v>0</x:v>
      </x:c>
      <x:c r="S38" s="7" t="n">
        <x:f>SUM(O38,Q38,R38)</x:f>
        <x:v>26875.564681724845</x:v>
      </x:c>
      <x:c r="T38" s="14" t="n">
        <x:f>'Inventory detail'!T38</x:f>
        <x:v>0.042</x:v>
      </x:c>
      <x:c r="U38" s="14" t="n">
        <x:f>'Inventory detail'!U38</x:f>
        <x:v>0.041216499999999996</x:v>
      </x:c>
      <x:c r="V38" s="9" t="n">
        <x:f>O38*T38</x:f>
        <x:v>1128.7737166324437</x:v>
      </x:c>
      <x:c r="W38" s="9" t="n">
        <x:f>Q38*T38</x:f>
        <x:v>0</x:v>
      </x:c>
      <x:c r="X38" s="9" t="n">
        <x:f>R38*T38</x:f>
        <x:v>0</x:v>
      </x:c>
      <x:c r="Y38" s="9" t="n">
        <x:f>S38*T38</x:f>
        <x:v>1128.7737166324437</x:v>
      </x:c>
      <x:c r="Z38" s="9" t="n">
        <x:f>IF(ISNUMBER(U38),S38*(U38-T38),"n.a.")</x:f>
        <x:v>-21.05700492813159</x:v>
      </x:c>
      <x:c r="AA38" s="9" t="n">
        <x:f>IF(ISNUMBER(U38),Y38,0)</x:f>
        <x:v>1128.7737166324437</x:v>
      </x:c>
      <x:c r="AB38" s="7" t="n">
        <x:f>MAX(0,L38-SUM(F38:K38))</x:f>
        <x:v>0</x:v>
      </x:c>
    </x:row>
    <x:row r="39" ht="22" customHeight="1">
      <x:c r="A39" s="18" t="n">
        <x:f>Summary!C$41</x:f>
        <x:v>46327</x:v>
      </x:c>
      <x:c r="B39" s="2" t="str">
        <x:f>'Inventory detail'!A39</x:f>
        <x:v>COIL</x:v>
      </x:c>
      <x:c r="C39" s="2" t="str">
        <x:f>'Inventory detail'!B39</x:f>
        <x:v>10</x:v>
      </x:c>
      <x:c r="D39" s="2" t="str">
        <x:f>'Inventory detail'!C39</x:f>
        <x:v>10WHT12-4</x:v>
      </x:c>
      <x:c r="E39" s="10" t="n">
        <x:f>Summary!$E$5</x:f>
        <x:v>46304</x:v>
      </x:c>
      <x:c r="F39" s="7" t="n">
        <x:f>'Inventory detail'!W39</x:f>
        <x:v>32100</x:v>
      </x:c>
      <x:c r="G39" s="7" t="n">
        <x:f>'Inventory detail'!X39</x:f>
        <x:v>0</x:v>
      </x:c>
      <x:c r="H39" s="7" t="n">
        <x:f>'Inventory detail'!Y39</x:f>
        <x:v>0</x:v>
      </x:c>
      <x:c r="I39" s="7" t="n">
        <x:f>SUMIFS('PO detail'!$W$45:$W$57,'PO detail'!$V$45:$V$57,"&gt;="&amp;E39,'PO detail'!$V$45:$V$57,"&lt;"&amp;A39)</x:f>
        <x:v>0</x:v>
      </x:c>
      <x:c r="J39" s="7" t="n">
        <x:f>SUMIFS('PO detail'!$X$45:$X$57,'PO detail'!$V$45:$V$57,"&gt;="&amp;E39,'PO detail'!$V$45:$V$57,"&lt;"&amp;A39)</x:f>
        <x:v>0</x:v>
      </x:c>
      <x:c r="K39" s="7" t="n">
        <x:f>SUMIFS('PO detail'!$Y$45:$Y$57,'PO detail'!$V$45:$V$57,"&gt;="&amp;E39,'PO detail'!$V$45:$V$57,"&lt;"&amp;A39)</x:f>
        <x:v>0</x:v>
      </x:c>
      <x:c r="L39" s="7" t="n">
        <x:f>'Inventory detail'!F39*Summary!$K$5*(A39-E39)/Summary!$K$6</x:f>
        <x:v>8878.850102669405</x:v>
      </x:c>
      <x:c r="M39" s="7" t="n">
        <x:f>MAX(0,H39-L39)</x:f>
        <x:v>0</x:v>
      </x:c>
      <x:c r="N39" s="7" t="n">
        <x:f>MAX(0,L39-H39)</x:f>
        <x:v>8878.850102669405</x:v>
      </x:c>
      <x:c r="O39" s="7" t="n">
        <x:f>MAX(0,F39+I39-N39)</x:f>
        <x:v>23221.149897330593</x:v>
      </x:c>
      <x:c r="P39" s="7" t="n">
        <x:f>MAX(0,N39-F39-I39)</x:f>
        <x:v>0</x:v>
      </x:c>
      <x:c r="Q39" s="7" t="n">
        <x:f>MAX(0,G39+J39-P39)</x:f>
        <x:v>0</x:v>
      </x:c>
      <x:c r="R39" s="7" t="n">
        <x:f>M39+MAX(0,K39-MAX(0,P39-G39-J39))</x:f>
        <x:v>0</x:v>
      </x:c>
      <x:c r="S39" s="7" t="n">
        <x:f>SUM(O39,Q39,R39)</x:f>
        <x:v>23221.149897330593</x:v>
      </x:c>
      <x:c r="T39" s="14" t="n">
        <x:f>'Inventory detail'!T39</x:f>
        <x:v>0.0584</x:v>
      </x:c>
      <x:c r="U39" s="14" t="n">
        <x:f>'Inventory detail'!U39</x:f>
        <x:v>0.057239</x:v>
      </x:c>
      <x:c r="V39" s="9" t="n">
        <x:f>O39*T39</x:f>
        <x:v>1356.1151540041067</x:v>
      </x:c>
      <x:c r="W39" s="9" t="n">
        <x:f>Q39*T39</x:f>
        <x:v>0</x:v>
      </x:c>
      <x:c r="X39" s="9" t="n">
        <x:f>R39*T39</x:f>
        <x:v>0</x:v>
      </x:c>
      <x:c r="Y39" s="9" t="n">
        <x:f>S39*T39</x:f>
        <x:v>1356.1151540041067</x:v>
      </x:c>
      <x:c r="Z39" s="9" t="n">
        <x:f>IF(ISNUMBER(U39),S39*(U39-T39),"n.a.")</x:f>
        <x:v>-26.959755030800874</x:v>
      </x:c>
      <x:c r="AA39" s="9" t="n">
        <x:f>IF(ISNUMBER(U39),Y39,0)</x:f>
        <x:v>1356.1151540041067</x:v>
      </x:c>
      <x:c r="AB39" s="7" t="n">
        <x:f>MAX(0,L39-SUM(F39:K39))</x:f>
        <x:v>0</x:v>
      </x:c>
    </x:row>
    <x:row r="40" ht="22" customHeight="1">
      <x:c r="A40" s="18" t="n">
        <x:f>Summary!C$41</x:f>
        <x:v>46327</x:v>
      </x:c>
      <x:c r="B40" s="2" t="str">
        <x:f>'Inventory detail'!A40</x:f>
        <x:v>COIL</x:v>
      </x:c>
      <x:c r="C40" s="2" t="str">
        <x:f>'Inventory detail'!B40</x:f>
        <x:v>60</x:v>
      </x:c>
      <x:c r="D40" s="2" t="str">
        <x:f>'Inventory detail'!C40</x:f>
        <x:v>25BLK12-4</x:v>
      </x:c>
      <x:c r="E40" s="10" t="n">
        <x:f>Summary!$E$5</x:f>
        <x:v>46304</x:v>
      </x:c>
      <x:c r="F40" s="7" t="n">
        <x:f>'Inventory detail'!W40</x:f>
        <x:v>22600</x:v>
      </x:c>
      <x:c r="G40" s="7" t="n">
        <x:f>'Inventory detail'!X40</x:f>
        <x:v>0</x:v>
      </x:c>
      <x:c r="H40" s="7" t="n">
        <x:f>'Inventory detail'!Y40</x:f>
        <x:v>0</x:v>
      </x:c>
      <x:c r="I40" s="7" t="n">
        <x:f>SUMIFS('PO detail'!$W$1226:$W$1237,'PO detail'!$V$1226:$V$1237,"&gt;="&amp;E40,'PO detail'!$V$1226:$V$1237,"&lt;"&amp;A40)</x:f>
        <x:v>12000</x:v>
      </x:c>
      <x:c r="J40" s="7" t="n">
        <x:f>SUMIFS('PO detail'!$X$1226:$X$1237,'PO detail'!$V$1226:$V$1237,"&gt;="&amp;E40,'PO detail'!$V$1226:$V$1237,"&lt;"&amp;A40)</x:f>
        <x:v>0</x:v>
      </x:c>
      <x:c r="K40" s="7" t="n">
        <x:f>SUMIFS('PO detail'!$Y$1226:$Y$1237,'PO detail'!$V$1226:$V$1237,"&gt;="&amp;E40,'PO detail'!$V$1226:$V$1237,"&lt;"&amp;A40)</x:f>
        <x:v>0</x:v>
      </x:c>
      <x:c r="L40" s="7" t="n">
        <x:f>'Inventory detail'!F40*Summary!$K$5*(A40-E40)/Summary!$K$6</x:f>
        <x:v>8778.099712525667</x:v>
      </x:c>
      <x:c r="M40" s="7" t="n">
        <x:f>MAX(0,H40-L40)</x:f>
        <x:v>0</x:v>
      </x:c>
      <x:c r="N40" s="7" t="n">
        <x:f>MAX(0,L40-H40)</x:f>
        <x:v>8778.099712525667</x:v>
      </x:c>
      <x:c r="O40" s="7" t="n">
        <x:f>MAX(0,F40+I40-N40)</x:f>
        <x:v>25821.90028747433</x:v>
      </x:c>
      <x:c r="P40" s="7" t="n">
        <x:f>MAX(0,N40-F40-I40)</x:f>
        <x:v>0</x:v>
      </x:c>
      <x:c r="Q40" s="7" t="n">
        <x:f>MAX(0,G40+J40-P40)</x:f>
        <x:v>0</x:v>
      </x:c>
      <x:c r="R40" s="7" t="n">
        <x:f>M40+MAX(0,K40-MAX(0,P40-G40-J40))</x:f>
        <x:v>0</x:v>
      </x:c>
      <x:c r="S40" s="7" t="n">
        <x:f>SUM(O40,Q40,R40)</x:f>
        <x:v>25821.90028747433</x:v>
      </x:c>
      <x:c r="T40" s="14" t="n">
        <x:f>'Inventory detail'!T40</x:f>
        <x:v>0.1632</x:v>
      </x:c>
      <x:c r="U40" s="14" t="n">
        <x:f>'Inventory detail'!U40</x:f>
        <x:v>0.1598935</x:v>
      </x:c>
      <x:c r="V40" s="9" t="n">
        <x:f>O40*T40</x:f>
        <x:v>4214.134126915811</x:v>
      </x:c>
      <x:c r="W40" s="9" t="n">
        <x:f>Q40*T40</x:f>
        <x:v>0</x:v>
      </x:c>
      <x:c r="X40" s="9" t="n">
        <x:f>R40*T40</x:f>
        <x:v>0</x:v>
      </x:c>
      <x:c r="Y40" s="9" t="n">
        <x:f>S40*T40</x:f>
        <x:v>4214.134126915811</x:v>
      </x:c>
      <x:c r="Z40" s="9" t="n">
        <x:f>IF(ISNUMBER(U40),S40*(U40-T40),"n.a.")</x:f>
        <x:v>-85.38011330053433</x:v>
      </x:c>
      <x:c r="AA40" s="9" t="n">
        <x:f>IF(ISNUMBER(U40),Y40,0)</x:f>
        <x:v>4214.134126915811</x:v>
      </x:c>
      <x:c r="AB40" s="7" t="n">
        <x:f>MAX(0,L40-SUM(F40:K40))</x:f>
        <x:v>0</x:v>
      </x:c>
    </x:row>
    <x:row r="41" ht="22" customHeight="1">
      <x:c r="A41" s="18" t="n">
        <x:f>Summary!C$41</x:f>
        <x:v>46327</x:v>
      </x:c>
      <x:c r="B41" s="2" t="str">
        <x:f>'Inventory detail'!A41</x:f>
        <x:v>COIL</x:v>
      </x:c>
      <x:c r="C41" s="2" t="str">
        <x:f>'Inventory detail'!B41</x:f>
        <x:v>60</x:v>
      </x:c>
      <x:c r="D41" s="2" t="str">
        <x:f>'Inventory detail'!C41</x:f>
        <x:v>20BLK12-4</x:v>
      </x:c>
      <x:c r="E41" s="10" t="n">
        <x:f>Summary!$E$5</x:f>
        <x:v>46304</x:v>
      </x:c>
      <x:c r="F41" s="7" t="n">
        <x:f>'Inventory detail'!W41</x:f>
        <x:v>22000</x:v>
      </x:c>
      <x:c r="G41" s="7" t="n">
        <x:f>'Inventory detail'!X41</x:f>
        <x:v>0</x:v>
      </x:c>
      <x:c r="H41" s="7" t="n">
        <x:f>'Inventory detail'!Y41</x:f>
        <x:v>0</x:v>
      </x:c>
      <x:c r="I41" s="7" t="n">
        <x:f>SUMIFS('PO detail'!$W$1187:$W$1197,'PO detail'!$V$1187:$V$1197,"&gt;="&amp;E41,'PO detail'!$V$1187:$V$1197,"&lt;"&amp;A41)</x:f>
        <x:v>14000</x:v>
      </x:c>
      <x:c r="J41" s="7" t="n">
        <x:f>SUMIFS('PO detail'!$X$1187:$X$1197,'PO detail'!$V$1187:$V$1197,"&gt;="&amp;E41,'PO detail'!$V$1187:$V$1197,"&lt;"&amp;A41)</x:f>
        <x:v>0</x:v>
      </x:c>
      <x:c r="K41" s="7" t="n">
        <x:f>SUMIFS('PO detail'!$Y$1187:$Y$1197,'PO detail'!$V$1187:$V$1197,"&gt;="&amp;E41,'PO detail'!$V$1187:$V$1197,"&lt;"&amp;A41)</x:f>
        <x:v>0</x:v>
      </x:c>
      <x:c r="L41" s="7" t="n">
        <x:f>'Inventory detail'!F41*Summary!$K$5*(A41-E41)/Summary!$K$6</x:f>
        <x:v>8752.906447638605</x:v>
      </x:c>
      <x:c r="M41" s="7" t="n">
        <x:f>MAX(0,H41-L41)</x:f>
        <x:v>0</x:v>
      </x:c>
      <x:c r="N41" s="7" t="n">
        <x:f>MAX(0,L41-H41)</x:f>
        <x:v>8752.906447638605</x:v>
      </x:c>
      <x:c r="O41" s="7" t="n">
        <x:f>MAX(0,F41+I41-N41)</x:f>
        <x:v>27247.093552361395</x:v>
      </x:c>
      <x:c r="P41" s="7" t="n">
        <x:f>MAX(0,N41-F41-I41)</x:f>
        <x:v>0</x:v>
      </x:c>
      <x:c r="Q41" s="7" t="n">
        <x:f>MAX(0,G41+J41-P41)</x:f>
        <x:v>0</x:v>
      </x:c>
      <x:c r="R41" s="7" t="n">
        <x:f>M41+MAX(0,K41-MAX(0,P41-G41-J41))</x:f>
        <x:v>0</x:v>
      </x:c>
      <x:c r="S41" s="7" t="n">
        <x:f>SUM(O41,Q41,R41)</x:f>
        <x:v>27247.093552361395</x:v>
      </x:c>
      <x:c r="T41" s="14" t="n">
        <x:f>'Inventory detail'!T41</x:f>
        <x:v>0.1246</x:v>
      </x:c>
      <x:c r="U41" s="14" t="n">
        <x:f>'Inventory detail'!U41</x:f>
        <x:v>0.1221025</x:v>
      </x:c>
      <x:c r="V41" s="9" t="n">
        <x:f>O41*T41</x:f>
        <x:v>3394.98785662423</x:v>
      </x:c>
      <x:c r="W41" s="9" t="n">
        <x:f>Q41*T41</x:f>
        <x:v>0</x:v>
      </x:c>
      <x:c r="X41" s="9" t="n">
        <x:f>R41*T41</x:f>
        <x:v>0</x:v>
      </x:c>
      <x:c r="Y41" s="9" t="n">
        <x:f>S41*T41</x:f>
        <x:v>3394.98785662423</x:v>
      </x:c>
      <x:c r="Z41" s="9" t="n">
        <x:f>IF(ISNUMBER(U41),S41*(U41-T41),"n.a.")</x:f>
        <x:v>-68.04961614702258</x:v>
      </x:c>
      <x:c r="AA41" s="9" t="n">
        <x:f>IF(ISNUMBER(U41),Y41,0)</x:f>
        <x:v>3394.98785662423</x:v>
      </x:c>
      <x:c r="AB41" s="7" t="n">
        <x:f>MAX(0,L41-SUM(F41:K41))</x:f>
        <x:v>0</x:v>
      </x:c>
    </x:row>
    <x:row r="42" ht="22" customHeight="1">
      <x:c r="A42" s="18" t="n">
        <x:f>Summary!C$41</x:f>
        <x:v>46327</x:v>
      </x:c>
      <x:c r="B42" s="2" t="str">
        <x:f>'Inventory detail'!A42</x:f>
        <x:v>COIL</x:v>
      </x:c>
      <x:c r="C42" s="2" t="str">
        <x:f>'Inventory detail'!B42</x:f>
        <x:v>10</x:v>
      </x:c>
      <x:c r="D42" s="2" t="str">
        <x:f>'Inventory detail'!C42</x:f>
        <x:v>13BLK12-4</x:v>
      </x:c>
      <x:c r="E42" s="10" t="n">
        <x:f>Summary!$E$5</x:f>
        <x:v>46304</x:v>
      </x:c>
      <x:c r="F42" s="7" t="n">
        <x:f>'Inventory detail'!W42</x:f>
        <x:v>26600</x:v>
      </x:c>
      <x:c r="G42" s="7" t="n">
        <x:f>'Inventory detail'!X42</x:f>
        <x:v>0</x:v>
      </x:c>
      <x:c r="H42" s="7" t="n">
        <x:f>'Inventory detail'!Y42</x:f>
        <x:v>0</x:v>
      </x:c>
      <x:c r="I42" s="7" t="n">
        <x:f>SUMIFS('PO detail'!$W$130:$W$141,'PO detail'!$V$130:$V$141,"&gt;="&amp;E42,'PO detail'!$V$130:$V$141,"&lt;"&amp;A42)</x:f>
        <x:v>0</x:v>
      </x:c>
      <x:c r="J42" s="7" t="n">
        <x:f>SUMIFS('PO detail'!$X$130:$X$141,'PO detail'!$V$130:$V$141,"&gt;="&amp;E42,'PO detail'!$V$130:$V$141,"&lt;"&amp;A42)</x:f>
        <x:v>0</x:v>
      </x:c>
      <x:c r="K42" s="7" t="n">
        <x:f>SUMIFS('PO detail'!$Y$130:$Y$141,'PO detail'!$V$130:$V$141,"&gt;="&amp;E42,'PO detail'!$V$130:$V$141,"&lt;"&amp;A42)</x:f>
        <x:v>0</x:v>
      </x:c>
      <x:c r="L42" s="7" t="n">
        <x:f>'Inventory detail'!F42*Summary!$K$5*(A42-E42)/Summary!$K$6</x:f>
        <x:v>8639.559425051335</x:v>
      </x:c>
      <x:c r="M42" s="7" t="n">
        <x:f>MAX(0,H42-L42)</x:f>
        <x:v>0</x:v>
      </x:c>
      <x:c r="N42" s="7" t="n">
        <x:f>MAX(0,L42-H42)</x:f>
        <x:v>8639.559425051335</x:v>
      </x:c>
      <x:c r="O42" s="7" t="n">
        <x:f>MAX(0,F42+I42-N42)</x:f>
        <x:v>17960.440574948665</x:v>
      </x:c>
      <x:c r="P42" s="7" t="n">
        <x:f>MAX(0,N42-F42-I42)</x:f>
        <x:v>0</x:v>
      </x:c>
      <x:c r="Q42" s="7" t="n">
        <x:f>MAX(0,G42+J42-P42)</x:f>
        <x:v>0</x:v>
      </x:c>
      <x:c r="R42" s="7" t="n">
        <x:f>M42+MAX(0,K42-MAX(0,P42-G42-J42))</x:f>
        <x:v>0</x:v>
      </x:c>
      <x:c r="S42" s="7" t="n">
        <x:f>SUM(O42,Q42,R42)</x:f>
        <x:v>17960.440574948665</x:v>
      </x:c>
      <x:c r="T42" s="14" t="n">
        <x:f>'Inventory detail'!T42</x:f>
        <x:v>0.0674</x:v>
      </x:c>
      <x:c r="U42" s="14" t="n">
        <x:f>'Inventory detail'!U42</x:f>
        <x:v>0.0659685</x:v>
      </x:c>
      <x:c r="V42" s="9" t="n">
        <x:f>O42*T42</x:f>
        <x:v>1210.53369475154</x:v>
      </x:c>
      <x:c r="W42" s="9" t="n">
        <x:f>Q42*T42</x:f>
        <x:v>0</x:v>
      </x:c>
      <x:c r="X42" s="9" t="n">
        <x:f>R42*T42</x:f>
        <x:v>0</x:v>
      </x:c>
      <x:c r="Y42" s="9" t="n">
        <x:f>S42*T42</x:f>
        <x:v>1210.53369475154</x:v>
      </x:c>
      <x:c r="Z42" s="9" t="n">
        <x:f>IF(ISNUMBER(U42),S42*(U42-T42),"n.a.")</x:f>
        <x:v>-25.710370683039052</x:v>
      </x:c>
      <x:c r="AA42" s="9" t="n">
        <x:f>IF(ISNUMBER(U42),Y42,0)</x:f>
        <x:v>1210.53369475154</x:v>
      </x:c>
      <x:c r="AB42" s="7" t="n">
        <x:f>MAX(0,L42-SUM(F42:K42))</x:f>
        <x:v>0</x:v>
      </x:c>
    </x:row>
    <x:row r="43" ht="22" customHeight="1">
      <x:c r="A43" s="18" t="n">
        <x:f>Summary!C$41</x:f>
        <x:v>46327</x:v>
      </x:c>
      <x:c r="B43" s="2" t="str">
        <x:f>'Inventory detail'!A43</x:f>
        <x:v>COIL</x:v>
      </x:c>
      <x:c r="C43" s="2" t="str">
        <x:f>'Inventory detail'!B43</x:f>
        <x:v>10</x:v>
      </x:c>
      <x:c r="D43" s="2" t="str">
        <x:f>'Inventory detail'!C43</x:f>
        <x:v>22BLK12-4</x:v>
      </x:c>
      <x:c r="E43" s="10" t="n">
        <x:f>Summary!$E$5</x:f>
        <x:v>46304</x:v>
      </x:c>
      <x:c r="F43" s="7" t="n">
        <x:f>'Inventory detail'!W43</x:f>
        <x:v>17900</x:v>
      </x:c>
      <x:c r="G43" s="7" t="n">
        <x:f>'Inventory detail'!X43</x:f>
        <x:v>0</x:v>
      </x:c>
      <x:c r="H43" s="7" t="n">
        <x:f>'Inventory detail'!Y43</x:f>
        <x:v>0</x:v>
      </x:c>
      <x:c r="I43" s="7" t="n">
        <x:f>SUMIFS('PO detail'!$W$301:$W$313,'PO detail'!$V$301:$V$313,"&gt;="&amp;E43,'PO detail'!$V$301:$V$313,"&lt;"&amp;A43)</x:f>
        <x:v>0</x:v>
      </x:c>
      <x:c r="J43" s="7" t="n">
        <x:f>SUMIFS('PO detail'!$X$301:$X$313,'PO detail'!$V$301:$V$313,"&gt;="&amp;E43,'PO detail'!$V$301:$V$313,"&lt;"&amp;A43)</x:f>
        <x:v>0</x:v>
      </x:c>
      <x:c r="K43" s="7" t="n">
        <x:f>SUMIFS('PO detail'!$Y$301:$Y$313,'PO detail'!$V$301:$V$313,"&gt;="&amp;E43,'PO detail'!$V$301:$V$313,"&lt;"&amp;A43)</x:f>
        <x:v>0</x:v>
      </x:c>
      <x:c r="L43" s="7" t="n">
        <x:f>'Inventory detail'!F43*Summary!$K$5*(A43-E43)/Summary!$K$6</x:f>
        <x:v>8595.482546201232</x:v>
      </x:c>
      <x:c r="M43" s="7" t="n">
        <x:f>MAX(0,H43-L43)</x:f>
        <x:v>0</x:v>
      </x:c>
      <x:c r="N43" s="7" t="n">
        <x:f>MAX(0,L43-H43)</x:f>
        <x:v>8595.482546201232</x:v>
      </x:c>
      <x:c r="O43" s="7" t="n">
        <x:f>MAX(0,F43+I43-N43)</x:f>
        <x:v>9304.517453798768</x:v>
      </x:c>
      <x:c r="P43" s="7" t="n">
        <x:f>MAX(0,N43-F43-I43)</x:f>
        <x:v>0</x:v>
      </x:c>
      <x:c r="Q43" s="7" t="n">
        <x:f>MAX(0,G43+J43-P43)</x:f>
        <x:v>0</x:v>
      </x:c>
      <x:c r="R43" s="7" t="n">
        <x:f>M43+MAX(0,K43-MAX(0,P43-G43-J43))</x:f>
        <x:v>0</x:v>
      </x:c>
      <x:c r="S43" s="7" t="n">
        <x:f>SUM(O43,Q43,R43)</x:f>
        <x:v>9304.517453798768</x:v>
      </x:c>
      <x:c r="T43" s="14" t="n">
        <x:f>'Inventory detail'!T43</x:f>
        <x:v>0.1321</x:v>
      </x:c>
      <x:c r="U43" s="14" t="n">
        <x:f>'Inventory detail'!U43</x:f>
        <x:v>0.129506</x:v>
      </x:c>
      <x:c r="V43" s="9" t="n">
        <x:f>O43*T43</x:f>
        <x:v>1229.1267556468172</x:v>
      </x:c>
      <x:c r="W43" s="9" t="n">
        <x:f>Q43*T43</x:f>
        <x:v>0</x:v>
      </x:c>
      <x:c r="X43" s="9" t="n">
        <x:f>R43*T43</x:f>
        <x:v>0</x:v>
      </x:c>
      <x:c r="Y43" s="9" t="n">
        <x:f>S43*T43</x:f>
        <x:v>1229.1267556468172</x:v>
      </x:c>
      <x:c r="Z43" s="9" t="n">
        <x:f>IF(ISNUMBER(U43),S43*(U43-T43),"n.a.")</x:f>
        <x:v>-24.135918275153866</x:v>
      </x:c>
      <x:c r="AA43" s="9" t="n">
        <x:f>IF(ISNUMBER(U43),Y43,0)</x:f>
        <x:v>1229.1267556468172</x:v>
      </x:c>
      <x:c r="AB43" s="7" t="n">
        <x:f>MAX(0,L43-SUM(F43:K43))</x:f>
        <x:v>0</x:v>
      </x:c>
    </x:row>
    <x:row r="44" ht="22" customHeight="1">
      <x:c r="A44" s="18" t="n">
        <x:f>Summary!C$41</x:f>
        <x:v>46327</x:v>
      </x:c>
      <x:c r="B44" s="2" t="str">
        <x:f>'Inventory detail'!A44</x:f>
        <x:v>POUC</x:v>
      </x:c>
      <x:c r="C44" s="2" t="str">
        <x:f>'Inventory detail'!B44</x:f>
        <x:v>10</x:v>
      </x:c>
      <x:c r="D44" s="2" t="str">
        <x:f>'Inventory detail'!C44</x:f>
        <x:v>LET10</x:v>
      </x:c>
      <x:c r="E44" s="10" t="n">
        <x:f>Summary!$E$5</x:f>
        <x:v>46304</x:v>
      </x:c>
      <x:c r="F44" s="7" t="n">
        <x:f>'Inventory detail'!W44</x:f>
        <x:v>48000</x:v>
      </x:c>
      <x:c r="G44" s="7" t="n">
        <x:f>'Inventory detail'!X44</x:f>
        <x:v>0</x:v>
      </x:c>
      <x:c r="H44" s="7" t="n">
        <x:f>'Inventory detail'!Y44</x:f>
        <x:v>0</x:v>
      </x:c>
      <x:c r="I44" s="7" t="n">
        <x:f>SUMIFS('PO detail'!$W$1498:$W$1502,'PO detail'!$V$1498:$V$1502,"&gt;="&amp;E44,'PO detail'!$V$1498:$V$1502,"&lt;"&amp;A44)</x:f>
        <x:v>0</x:v>
      </x:c>
      <x:c r="J44" s="7" t="n">
        <x:f>SUMIFS('PO detail'!$X$1498:$X$1502,'PO detail'!$V$1498:$V$1502,"&gt;="&amp;E44,'PO detail'!$V$1498:$V$1502,"&lt;"&amp;A44)</x:f>
        <x:v>57000</x:v>
      </x:c>
      <x:c r="K44" s="7" t="n">
        <x:f>SUMIFS('PO detail'!$Y$1498:$Y$1502,'PO detail'!$V$1498:$V$1502,"&gt;="&amp;E44,'PO detail'!$V$1498:$V$1502,"&lt;"&amp;A44)</x:f>
        <x:v>0</x:v>
      </x:c>
      <x:c r="L44" s="7" t="n">
        <x:f>'Inventory detail'!F44*Summary!$K$5*(A44-E44)/Summary!$K$6</x:f>
        <x:v>8570.296837782342</x:v>
      </x:c>
      <x:c r="M44" s="7" t="n">
        <x:f>MAX(0,H44-L44)</x:f>
        <x:v>0</x:v>
      </x:c>
      <x:c r="N44" s="7" t="n">
        <x:f>MAX(0,L44-H44)</x:f>
        <x:v>8570.296837782342</x:v>
      </x:c>
      <x:c r="O44" s="7" t="n">
        <x:f>MAX(0,F44+I44-N44)</x:f>
        <x:v>39429.70316221766</x:v>
      </x:c>
      <x:c r="P44" s="7" t="n">
        <x:f>MAX(0,N44-F44-I44)</x:f>
        <x:v>0</x:v>
      </x:c>
      <x:c r="Q44" s="7" t="n">
        <x:f>MAX(0,G44+J44-P44)</x:f>
        <x:v>57000</x:v>
      </x:c>
      <x:c r="R44" s="7" t="n">
        <x:f>M44+MAX(0,K44-MAX(0,P44-G44-J44))</x:f>
        <x:v>0</x:v>
      </x:c>
      <x:c r="S44" s="7" t="n">
        <x:f>SUM(O44,Q44,R44)</x:f>
        <x:v>96429.70316221766</x:v>
      </x:c>
      <x:c r="T44" s="14" t="n">
        <x:f>'Inventory detail'!T44</x:f>
        <x:v>0.1495</x:v>
      </x:c>
      <x:c r="U44" s="14" t="n">
        <x:f>'Inventory detail'!U44</x:f>
        <x:v>0.16302</x:v>
      </x:c>
      <x:c r="V44" s="9" t="n">
        <x:f>O44*T44</x:f>
        <x:v>5894.740622751539</x:v>
      </x:c>
      <x:c r="W44" s="9" t="n">
        <x:f>Q44*T44</x:f>
        <x:v>8521.5</x:v>
      </x:c>
      <x:c r="X44" s="9" t="n">
        <x:f>R44*T44</x:f>
        <x:v>0</x:v>
      </x:c>
      <x:c r="Y44" s="9" t="n">
        <x:f>S44*T44</x:f>
        <x:v>14416.240622751538</x:v>
      </x:c>
      <x:c r="Z44" s="9" t="n">
        <x:f>IF(ISNUMBER(U44),S44*(U44-T44),"n.a.")</x:f>
        <x:v>1303.7295867531832</x:v>
      </x:c>
      <x:c r="AA44" s="9" t="n">
        <x:f>IF(ISNUMBER(U44),Y44,0)</x:f>
        <x:v>14416.240622751538</x:v>
      </x:c>
      <x:c r="AB44" s="7" t="n">
        <x:f>MAX(0,L44-SUM(F44:K44))</x:f>
        <x:v>0</x:v>
      </x:c>
    </x:row>
    <x:row r="45" ht="22" customHeight="1">
      <x:c r="A45" s="18" t="n">
        <x:f>Summary!C$41</x:f>
        <x:v>46327</x:v>
      </x:c>
      <x:c r="B45" s="2" t="str">
        <x:f>'Inventory detail'!A45</x:f>
        <x:v>COIL</x:v>
      </x:c>
      <x:c r="C45" s="2" t="str">
        <x:f>'Inventory detail'!B45</x:f>
        <x:v>10</x:v>
      </x:c>
      <x:c r="D45" s="2" t="str">
        <x:f>'Inventory detail'!C45</x:f>
        <x:v>25BLK12-4</x:v>
      </x:c>
      <x:c r="E45" s="10" t="n">
        <x:f>Summary!$E$5</x:f>
        <x:v>46304</x:v>
      </x:c>
      <x:c r="F45" s="7" t="n">
        <x:f>'Inventory detail'!W45</x:f>
        <x:v>11400</x:v>
      </x:c>
      <x:c r="G45" s="7" t="n">
        <x:f>'Inventory detail'!X45</x:f>
        <x:v>0</x:v>
      </x:c>
      <x:c r="H45" s="7" t="n">
        <x:f>'Inventory detail'!Y45</x:f>
        <x:v>0</x:v>
      </x:c>
      <x:c r="I45" s="7" t="n">
        <x:f>SUMIFS('PO detail'!$W$330:$W$342,'PO detail'!$V$330:$V$342,"&gt;="&amp;E45,'PO detail'!$V$330:$V$342,"&lt;"&amp;A45)</x:f>
        <x:v>0</x:v>
      </x:c>
      <x:c r="J45" s="7" t="n">
        <x:f>SUMIFS('PO detail'!$X$330:$X$342,'PO detail'!$V$330:$V$342,"&gt;="&amp;E45,'PO detail'!$V$330:$V$342,"&lt;"&amp;A45)</x:f>
        <x:v>0</x:v>
      </x:c>
      <x:c r="K45" s="7" t="n">
        <x:f>SUMIFS('PO detail'!$Y$330:$Y$342,'PO detail'!$V$330:$V$342,"&gt;="&amp;E45,'PO detail'!$V$330:$V$342,"&lt;"&amp;A45)</x:f>
        <x:v>0</x:v>
      </x:c>
      <x:c r="L45" s="7" t="n">
        <x:f>'Inventory detail'!F45*Summary!$K$5*(A45-E45)/Summary!$K$6</x:f>
        <x:v>8274.332648870637</x:v>
      </x:c>
      <x:c r="M45" s="7" t="n">
        <x:f>MAX(0,H45-L45)</x:f>
        <x:v>0</x:v>
      </x:c>
      <x:c r="N45" s="7" t="n">
        <x:f>MAX(0,L45-H45)</x:f>
        <x:v>8274.332648870637</x:v>
      </x:c>
      <x:c r="O45" s="7" t="n">
        <x:f>MAX(0,F45+I45-N45)</x:f>
        <x:v>3125.667351129363</x:v>
      </x:c>
      <x:c r="P45" s="7" t="n">
        <x:f>MAX(0,N45-F45-I45)</x:f>
        <x:v>0</x:v>
      </x:c>
      <x:c r="Q45" s="7" t="n">
        <x:f>MAX(0,G45+J45-P45)</x:f>
        <x:v>0</x:v>
      </x:c>
      <x:c r="R45" s="7" t="n">
        <x:f>M45+MAX(0,K45-MAX(0,P45-G45-J45))</x:f>
        <x:v>0</x:v>
      </x:c>
      <x:c r="S45" s="7" t="n">
        <x:f>SUM(O45,Q45,R45)</x:f>
        <x:v>3125.667351129363</x:v>
      </x:c>
      <x:c r="T45" s="14" t="n">
        <x:f>'Inventory detail'!T45</x:f>
        <x:v>0.1632</x:v>
      </x:c>
      <x:c r="U45" s="14" t="n">
        <x:f>'Inventory detail'!U45</x:f>
        <x:v>0.1598935</x:v>
      </x:c>
      <x:c r="V45" s="9" t="n">
        <x:f>O45*T45</x:f>
        <x:v>510.10891170431205</x:v>
      </x:c>
      <x:c r="W45" s="9" t="n">
        <x:f>Q45*T45</x:f>
        <x:v>0</x:v>
      </x:c>
      <x:c r="X45" s="9" t="n">
        <x:f>R45*T45</x:f>
        <x:v>0</x:v>
      </x:c>
      <x:c r="Y45" s="9" t="n">
        <x:f>S45*T45</x:f>
        <x:v>510.10891170431205</x:v>
      </x:c>
      <x:c r="Z45" s="9" t="n">
        <x:f>IF(ISNUMBER(U45),S45*(U45-T45),"n.a.")</x:f>
        <x:v>-10.335019096509294</x:v>
      </x:c>
      <x:c r="AA45" s="9" t="n">
        <x:f>IF(ISNUMBER(U45),Y45,0)</x:f>
        <x:v>510.10891170431205</x:v>
      </x:c>
      <x:c r="AB45" s="7" t="n">
        <x:f>MAX(0,L45-SUM(F45:K45))</x:f>
        <x:v>0</x:v>
      </x:c>
    </x:row>
    <x:row r="46" ht="22" customHeight="1">
      <x:c r="A46" s="18" t="n">
        <x:f>Summary!C$41</x:f>
        <x:v>46327</x:v>
      </x:c>
      <x:c r="B46" s="2" t="str">
        <x:f>'Inventory detail'!A46</x:f>
        <x:v>COIL</x:v>
      </x:c>
      <x:c r="C46" s="2" t="str">
        <x:f>'Inventory detail'!B46</x:f>
        <x:v>60</x:v>
      </x:c>
      <x:c r="D46" s="2" t="str">
        <x:f>'Inventory detail'!C46</x:f>
        <x:v>10WHT12-4</x:v>
      </x:c>
      <x:c r="E46" s="10" t="n">
        <x:f>Summary!$E$5</x:f>
        <x:v>46304</x:v>
      </x:c>
      <x:c r="F46" s="7" t="n">
        <x:f>'Inventory detail'!W46</x:f>
        <x:v>6900</x:v>
      </x:c>
      <x:c r="G46" s="7" t="n">
        <x:f>'Inventory detail'!X46</x:f>
        <x:v>0</x:v>
      </x:c>
      <x:c r="H46" s="7" t="n">
        <x:f>'Inventory detail'!Y46</x:f>
        <x:v>0</x:v>
      </x:c>
      <x:c r="I46" s="7" t="n">
        <x:f>SUMIFS('PO detail'!$W$1030:$W$1040,'PO detail'!$V$1030:$V$1040,"&gt;="&amp;E46,'PO detail'!$V$1030:$V$1040,"&lt;"&amp;A46)</x:f>
        <x:v>21000</x:v>
      </x:c>
      <x:c r="J46" s="7" t="n">
        <x:f>SUMIFS('PO detail'!$X$1030:$X$1040,'PO detail'!$V$1030:$V$1040,"&gt;="&amp;E46,'PO detail'!$V$1030:$V$1040,"&lt;"&amp;A46)</x:f>
        <x:v>0</x:v>
      </x:c>
      <x:c r="K46" s="7" t="n">
        <x:f>SUMIFS('PO detail'!$Y$1030:$Y$1040,'PO detail'!$V$1030:$V$1040,"&gt;="&amp;E46,'PO detail'!$V$1030:$V$1040,"&lt;"&amp;A46)</x:f>
        <x:v>0</x:v>
      </x:c>
      <x:c r="L46" s="7" t="n">
        <x:f>'Inventory detail'!F46*Summary!$K$5*(A46-E46)/Summary!$K$6</x:f>
        <x:v>8129.497823408624</x:v>
      </x:c>
      <x:c r="M46" s="7" t="n">
        <x:f>MAX(0,H46-L46)</x:f>
        <x:v>0</x:v>
      </x:c>
      <x:c r="N46" s="7" t="n">
        <x:f>MAX(0,L46-H46)</x:f>
        <x:v>8129.497823408624</x:v>
      </x:c>
      <x:c r="O46" s="7" t="n">
        <x:f>MAX(0,F46+I46-N46)</x:f>
        <x:v>19770.502176591377</x:v>
      </x:c>
      <x:c r="P46" s="7" t="n">
        <x:f>MAX(0,N46-F46-I46)</x:f>
        <x:v>0</x:v>
      </x:c>
      <x:c r="Q46" s="7" t="n">
        <x:f>MAX(0,G46+J46-P46)</x:f>
        <x:v>0</x:v>
      </x:c>
      <x:c r="R46" s="7" t="n">
        <x:f>M46+MAX(0,K46-MAX(0,P46-G46-J46))</x:f>
        <x:v>0</x:v>
      </x:c>
      <x:c r="S46" s="7" t="n">
        <x:f>SUM(O46,Q46,R46)</x:f>
        <x:v>19770.502176591377</x:v>
      </x:c>
      <x:c r="T46" s="14" t="n">
        <x:f>'Inventory detail'!T46</x:f>
        <x:v>0.0584</x:v>
      </x:c>
      <x:c r="U46" s="14" t="n">
        <x:f>'Inventory detail'!U46</x:f>
        <x:v>0.057239</x:v>
      </x:c>
      <x:c r="V46" s="9" t="n">
        <x:f>O46*T46</x:f>
        <x:v>1154.5973271129365</x:v>
      </x:c>
      <x:c r="W46" s="9" t="n">
        <x:f>Q46*T46</x:f>
        <x:v>0</x:v>
      </x:c>
      <x:c r="X46" s="9" t="n">
        <x:f>R46*T46</x:f>
        <x:v>0</x:v>
      </x:c>
      <x:c r="Y46" s="9" t="n">
        <x:f>S46*T46</x:f>
        <x:v>1154.5973271129365</x:v>
      </x:c>
      <x:c r="Z46" s="9" t="n">
        <x:f>IF(ISNUMBER(U46),S46*(U46-T46),"n.a.")</x:f>
        <x:v>-22.953553027022636</x:v>
      </x:c>
      <x:c r="AA46" s="9" t="n">
        <x:f>IF(ISNUMBER(U46),Y46,0)</x:f>
        <x:v>1154.5973271129365</x:v>
      </x:c>
      <x:c r="AB46" s="7" t="n">
        <x:f>MAX(0,L46-SUM(F46:K46))</x:f>
        <x:v>0</x:v>
      </x:c>
    </x:row>
    <x:row r="47" ht="22" customHeight="1">
      <x:c r="A47" s="18" t="n">
        <x:f>Summary!C$41</x:f>
        <x:v>46327</x:v>
      </x:c>
      <x:c r="B47" s="2" t="str">
        <x:f>'Inventory detail'!A47</x:f>
        <x:v>COIL</x:v>
      </x:c>
      <x:c r="C47" s="2" t="str">
        <x:f>'Inventory detail'!B47</x:f>
        <x:v>30</x:v>
      </x:c>
      <x:c r="D47" s="2" t="str">
        <x:f>'Inventory detail'!C47</x:f>
        <x:v>14BLK12-4</x:v>
      </x:c>
      <x:c r="E47" s="10" t="n">
        <x:f>Summary!$E$5</x:f>
        <x:v>46304</x:v>
      </x:c>
      <x:c r="F47" s="7" t="n">
        <x:f>'Inventory detail'!W47</x:f>
        <x:v>2600</x:v>
      </x:c>
      <x:c r="G47" s="7" t="n">
        <x:f>'Inventory detail'!X47</x:f>
        <x:v>0</x:v>
      </x:c>
      <x:c r="H47" s="7" t="n">
        <x:f>'Inventory detail'!Y47</x:f>
        <x:v>0</x:v>
      </x:c>
      <x:c r="I47" s="7" t="n">
        <x:f>SUMIFS('PO detail'!$W$760:$W$770,'PO detail'!$V$760:$V$770,"&gt;="&amp;E47,'PO detail'!$V$760:$V$770,"&lt;"&amp;A47)</x:f>
        <x:v>14700</x:v>
      </x:c>
      <x:c r="J47" s="7" t="n">
        <x:f>SUMIFS('PO detail'!$X$760:$X$770,'PO detail'!$V$760:$V$770,"&gt;="&amp;E47,'PO detail'!$V$760:$V$770,"&lt;"&amp;A47)</x:f>
        <x:v>0</x:v>
      </x:c>
      <x:c r="K47" s="7" t="n">
        <x:f>SUMIFS('PO detail'!$Y$760:$Y$770,'PO detail'!$V$760:$V$770,"&gt;="&amp;E47,'PO detail'!$V$760:$V$770,"&lt;"&amp;A47)</x:f>
        <x:v>0</x:v>
      </x:c>
      <x:c r="L47" s="7" t="n">
        <x:f>'Inventory detail'!F47*Summary!$K$5*(A47-E47)/Summary!$K$6</x:f>
        <x:v>7997.259630390144</x:v>
      </x:c>
      <x:c r="M47" s="7" t="n">
        <x:f>MAX(0,H47-L47)</x:f>
        <x:v>0</x:v>
      </x:c>
      <x:c r="N47" s="7" t="n">
        <x:f>MAX(0,L47-H47)</x:f>
        <x:v>7997.259630390144</x:v>
      </x:c>
      <x:c r="O47" s="7" t="n">
        <x:f>MAX(0,F47+I47-N47)</x:f>
        <x:v>9302.740369609855</x:v>
      </x:c>
      <x:c r="P47" s="7" t="n">
        <x:f>MAX(0,N47-F47-I47)</x:f>
        <x:v>0</x:v>
      </x:c>
      <x:c r="Q47" s="7" t="n">
        <x:f>MAX(0,G47+J47-P47)</x:f>
        <x:v>0</x:v>
      </x:c>
      <x:c r="R47" s="7" t="n">
        <x:f>M47+MAX(0,K47-MAX(0,P47-G47-J47))</x:f>
        <x:v>0</x:v>
      </x:c>
      <x:c r="S47" s="7" t="n">
        <x:f>SUM(O47,Q47,R47)</x:f>
        <x:v>9302.740369609855</x:v>
      </x:c>
      <x:c r="T47" s="14" t="n">
        <x:f>'Inventory detail'!T47</x:f>
        <x:v>0.0729</x:v>
      </x:c>
      <x:c r="U47" s="14" t="n">
        <x:f>'Inventory detail'!U47</x:f>
        <x:v>0.07149349999999999</x:v>
      </x:c>
      <x:c r="V47" s="9" t="n">
        <x:f>O47*T47</x:f>
        <x:v>678.1697729445585</x:v>
      </x:c>
      <x:c r="W47" s="9" t="n">
        <x:f>Q47*T47</x:f>
        <x:v>0</x:v>
      </x:c>
      <x:c r="X47" s="9" t="n">
        <x:f>R47*T47</x:f>
        <x:v>0</x:v>
      </x:c>
      <x:c r="Y47" s="9" t="n">
        <x:f>S47*T47</x:f>
        <x:v>678.1697729445585</x:v>
      </x:c>
      <x:c r="Z47" s="9" t="n">
        <x:f>IF(ISNUMBER(U47),S47*(U47-T47),"n.a.")</x:f>
        <x:v>-13.084304329856437</x:v>
      </x:c>
      <x:c r="AA47" s="9" t="n">
        <x:f>IF(ISNUMBER(U47),Y47,0)</x:f>
        <x:v>678.1697729445585</x:v>
      </x:c>
      <x:c r="AB47" s="7" t="n">
        <x:f>MAX(0,L47-SUM(F47:K47))</x:f>
        <x:v>0</x:v>
      </x:c>
    </x:row>
    <x:row r="48" ht="22" customHeight="1">
      <x:c r="A48" s="18" t="n">
        <x:f>Summary!C$41</x:f>
        <x:v>46327</x:v>
      </x:c>
      <x:c r="B48" s="2" t="str">
        <x:f>'Inventory detail'!A48</x:f>
        <x:v>COIL</x:v>
      </x:c>
      <x:c r="C48" s="2" t="str">
        <x:f>'Inventory detail'!B48</x:f>
        <x:v>30</x:v>
      </x:c>
      <x:c r="D48" s="2" t="str">
        <x:f>'Inventory detail'!C48</x:f>
        <x:v>9BLK12-4</x:v>
      </x:c>
      <x:c r="E48" s="10" t="n">
        <x:f>Summary!$E$5</x:f>
        <x:v>46304</x:v>
      </x:c>
      <x:c r="F48" s="7" t="n">
        <x:f>'Inventory detail'!W48</x:f>
        <x:v>17800</x:v>
      </x:c>
      <x:c r="G48" s="7" t="n">
        <x:f>'Inventory detail'!X48</x:f>
        <x:v>0</x:v>
      </x:c>
      <x:c r="H48" s="7" t="n">
        <x:f>'Inventory detail'!Y48</x:f>
        <x:v>0</x:v>
      </x:c>
      <x:c r="I48" s="7" t="n">
        <x:f>SUMIFS('PO detail'!$W$982:$W$992,'PO detail'!$V$982:$V$992,"&gt;="&amp;E48,'PO detail'!$V$982:$V$992,"&lt;"&amp;A48)</x:f>
        <x:v>14700</x:v>
      </x:c>
      <x:c r="J48" s="7" t="n">
        <x:f>SUMIFS('PO detail'!$X$982:$X$992,'PO detail'!$V$982:$V$992,"&gt;="&amp;E48,'PO detail'!$V$982:$V$992,"&lt;"&amp;A48)</x:f>
        <x:v>0</x:v>
      </x:c>
      <x:c r="K48" s="7" t="n">
        <x:f>SUMIFS('PO detail'!$Y$982:$Y$992,'PO detail'!$V$982:$V$992,"&gt;="&amp;E48,'PO detail'!$V$982:$V$992,"&lt;"&amp;A48)</x:f>
        <x:v>0</x:v>
      </x:c>
      <x:c r="L48" s="7" t="n">
        <x:f>'Inventory detail'!F48*Summary!$K$5*(A48-E48)/Summary!$K$6</x:f>
        <x:v>7915.400410677618</x:v>
      </x:c>
      <x:c r="M48" s="7" t="n">
        <x:f>MAX(0,H48-L48)</x:f>
        <x:v>0</x:v>
      </x:c>
      <x:c r="N48" s="7" t="n">
        <x:f>MAX(0,L48-H48)</x:f>
        <x:v>7915.400410677618</x:v>
      </x:c>
      <x:c r="O48" s="7" t="n">
        <x:f>MAX(0,F48+I48-N48)</x:f>
        <x:v>24584.59958932238</x:v>
      </x:c>
      <x:c r="P48" s="7" t="n">
        <x:f>MAX(0,N48-F48-I48)</x:f>
        <x:v>0</x:v>
      </x:c>
      <x:c r="Q48" s="7" t="n">
        <x:f>MAX(0,G48+J48-P48)</x:f>
        <x:v>0</x:v>
      </x:c>
      <x:c r="R48" s="7" t="n">
        <x:f>M48+MAX(0,K48-MAX(0,P48-G48-J48))</x:f>
        <x:v>0</x:v>
      </x:c>
      <x:c r="S48" s="7" t="n">
        <x:f>SUM(O48,Q48,R48)</x:f>
        <x:v>24584.59958932238</x:v>
      </x:c>
      <x:c r="T48" s="14" t="n">
        <x:f>'Inventory detail'!T48</x:f>
        <x:v>0.0394</x:v>
      </x:c>
      <x:c r="U48" s="14" t="n">
        <x:f>'Inventory detail'!U48</x:f>
        <x:v>0.038674999999999994</x:v>
      </x:c>
      <x:c r="V48" s="9" t="n">
        <x:f>O48*T48</x:f>
        <x:v>968.6332238193017</x:v>
      </x:c>
      <x:c r="W48" s="9" t="n">
        <x:f>Q48*T48</x:f>
        <x:v>0</x:v>
      </x:c>
      <x:c r="X48" s="9" t="n">
        <x:f>R48*T48</x:f>
        <x:v>0</x:v>
      </x:c>
      <x:c r="Y48" s="9" t="n">
        <x:f>S48*T48</x:f>
        <x:v>968.6332238193017</x:v>
      </x:c>
      <x:c r="Z48" s="9" t="n">
        <x:f>IF(ISNUMBER(U48),S48*(U48-T48),"n.a.")</x:f>
        <x:v>-17.82383470225881</x:v>
      </x:c>
      <x:c r="AA48" s="9" t="n">
        <x:f>IF(ISNUMBER(U48),Y48,0)</x:f>
        <x:v>968.6332238193017</x:v>
      </x:c>
      <x:c r="AB48" s="7" t="n">
        <x:f>MAX(0,L48-SUM(F48:K48))</x:f>
        <x:v>0</x:v>
      </x:c>
    </x:row>
    <x:row r="49" ht="22" customHeight="1">
      <x:c r="A49" s="18" t="n">
        <x:f>Summary!C$41</x:f>
        <x:v>46327</x:v>
      </x:c>
      <x:c r="B49" s="2" t="str">
        <x:f>'Inventory detail'!A49</x:f>
        <x:v>COIL</x:v>
      </x:c>
      <x:c r="C49" s="2" t="str">
        <x:f>'Inventory detail'!B49</x:f>
        <x:v>60</x:v>
      </x:c>
      <x:c r="D49" s="2" t="str">
        <x:f>'Inventory detail'!C49</x:f>
        <x:v>11BLK12-4</x:v>
      </x:c>
      <x:c r="E49" s="10" t="n">
        <x:f>Summary!$E$5</x:f>
        <x:v>46304</x:v>
      </x:c>
      <x:c r="F49" s="7" t="n">
        <x:f>'Inventory detail'!W49</x:f>
        <x:v>23600</x:v>
      </x:c>
      <x:c r="G49" s="7" t="n">
        <x:f>'Inventory detail'!X49</x:f>
        <x:v>0</x:v>
      </x:c>
      <x:c r="H49" s="7" t="n">
        <x:f>'Inventory detail'!Y49</x:f>
        <x:v>0</x:v>
      </x:c>
      <x:c r="I49" s="7" t="n">
        <x:f>SUMIFS('PO detail'!$W$1043:$W$1050,'PO detail'!$V$1043:$V$1050,"&gt;="&amp;E49,'PO detail'!$V$1043:$V$1050,"&lt;"&amp;A49)</x:f>
        <x:v>6300</x:v>
      </x:c>
      <x:c r="J49" s="7" t="n">
        <x:f>SUMIFS('PO detail'!$X$1043:$X$1050,'PO detail'!$V$1043:$V$1050,"&gt;="&amp;E49,'PO detail'!$V$1043:$V$1050,"&lt;"&amp;A49)</x:f>
        <x:v>0</x:v>
      </x:c>
      <x:c r="K49" s="7" t="n">
        <x:f>SUMIFS('PO detail'!$Y$1043:$Y$1050,'PO detail'!$V$1043:$V$1050,"&gt;="&amp;E49,'PO detail'!$V$1043:$V$1050,"&lt;"&amp;A49)</x:f>
        <x:v>0</x:v>
      </x:c>
      <x:c r="L49" s="7" t="n">
        <x:f>'Inventory detail'!F49*Summary!$K$5*(A49-E49)/Summary!$K$6</x:f>
        <x:v>6958.245256673511</x:v>
      </x:c>
      <x:c r="M49" s="7" t="n">
        <x:f>MAX(0,H49-L49)</x:f>
        <x:v>0</x:v>
      </x:c>
      <x:c r="N49" s="7" t="n">
        <x:f>MAX(0,L49-H49)</x:f>
        <x:v>6958.245256673511</x:v>
      </x:c>
      <x:c r="O49" s="7" t="n">
        <x:f>MAX(0,F49+I49-N49)</x:f>
        <x:v>22941.754743326488</x:v>
      </x:c>
      <x:c r="P49" s="7" t="n">
        <x:f>MAX(0,N49-F49-I49)</x:f>
        <x:v>0</x:v>
      </x:c>
      <x:c r="Q49" s="7" t="n">
        <x:f>MAX(0,G49+J49-P49)</x:f>
        <x:v>0</x:v>
      </x:c>
      <x:c r="R49" s="7" t="n">
        <x:f>M49+MAX(0,K49-MAX(0,P49-G49-J49))</x:f>
        <x:v>0</x:v>
      </x:c>
      <x:c r="S49" s="7" t="n">
        <x:f>SUM(O49,Q49,R49)</x:f>
        <x:v>22941.754743326488</x:v>
      </x:c>
      <x:c r="T49" s="14" t="n">
        <x:f>'Inventory detail'!T49</x:f>
        <x:v>0.0559</x:v>
      </x:c>
      <x:c r="U49" s="14" t="n">
        <x:f>'Inventory detail'!U49</x:f>
        <x:v>0.054807999999999996</x:v>
      </x:c>
      <x:c r="V49" s="9" t="n">
        <x:f>O49*T49</x:f>
        <x:v>1282.4440901519506</x:v>
      </x:c>
      <x:c r="W49" s="9" t="n">
        <x:f>Q49*T49</x:f>
        <x:v>0</x:v>
      </x:c>
      <x:c r="X49" s="9" t="n">
        <x:f>R49*T49</x:f>
        <x:v>0</x:v>
      </x:c>
      <x:c r="Y49" s="9" t="n">
        <x:f>S49*T49</x:f>
        <x:v>1282.4440901519506</x:v>
      </x:c>
      <x:c r="Z49" s="9" t="n">
        <x:f>IF(ISNUMBER(U49),S49*(U49-T49),"n.a.")</x:f>
        <x:v>-25.052396179712588</x:v>
      </x:c>
      <x:c r="AA49" s="9" t="n">
        <x:f>IF(ISNUMBER(U49),Y49,0)</x:f>
        <x:v>1282.4440901519506</x:v>
      </x:c>
      <x:c r="AB49" s="7" t="n">
        <x:f>MAX(0,L49-SUM(F49:K49))</x:f>
        <x:v>0</x:v>
      </x:c>
    </x:row>
    <x:row r="50" ht="22" customHeight="1">
      <x:c r="A50" s="18" t="n">
        <x:f>Summary!C$41</x:f>
        <x:v>46327</x:v>
      </x:c>
      <x:c r="B50" s="2" t="str">
        <x:f>'Inventory detail'!A50</x:f>
        <x:v>COIL</x:v>
      </x:c>
      <x:c r="C50" s="2" t="str">
        <x:f>'Inventory detail'!B50</x:f>
        <x:v>60</x:v>
      </x:c>
      <x:c r="D50" s="2" t="str">
        <x:f>'Inventory detail'!C50</x:f>
        <x:v>22BLK12-4</x:v>
      </x:c>
      <x:c r="E50" s="10" t="n">
        <x:f>Summary!$E$5</x:f>
        <x:v>46304</x:v>
      </x:c>
      <x:c r="F50" s="7" t="n">
        <x:f>'Inventory detail'!W50</x:f>
        <x:v>12800</x:v>
      </x:c>
      <x:c r="G50" s="7" t="n">
        <x:f>'Inventory detail'!X50</x:f>
        <x:v>0</x:v>
      </x:c>
      <x:c r="H50" s="7" t="n">
        <x:f>'Inventory detail'!Y50</x:f>
        <x:v>0</x:v>
      </x:c>
      <x:c r="I50" s="7" t="n">
        <x:f>SUMIFS('PO detail'!$W$1202:$W$1212,'PO detail'!$V$1202:$V$1212,"&gt;="&amp;E50,'PO detail'!$V$1202:$V$1212,"&lt;"&amp;A50)</x:f>
        <x:v>14000</x:v>
      </x:c>
      <x:c r="J50" s="7" t="n">
        <x:f>SUMIFS('PO detail'!$X$1202:$X$1212,'PO detail'!$V$1202:$V$1212,"&gt;="&amp;E50,'PO detail'!$V$1202:$V$1212,"&lt;"&amp;A50)</x:f>
        <x:v>0</x:v>
      </x:c>
      <x:c r="K50" s="7" t="n">
        <x:f>SUMIFS('PO detail'!$Y$1202:$Y$1212,'PO detail'!$V$1202:$V$1212,"&gt;="&amp;E50,'PO detail'!$V$1202:$V$1212,"&lt;"&amp;A50)</x:f>
        <x:v>0</x:v>
      </x:c>
      <x:c r="L50" s="7" t="n">
        <x:f>'Inventory detail'!F50*Summary!$K$5*(A50-E50)/Summary!$K$6</x:f>
        <x:v>6517.453798767967</x:v>
      </x:c>
      <x:c r="M50" s="7" t="n">
        <x:f>MAX(0,H50-L50)</x:f>
        <x:v>0</x:v>
      </x:c>
      <x:c r="N50" s="7" t="n">
        <x:f>MAX(0,L50-H50)</x:f>
        <x:v>6517.453798767967</x:v>
      </x:c>
      <x:c r="O50" s="7" t="n">
        <x:f>MAX(0,F50+I50-N50)</x:f>
        <x:v>20282.546201232035</x:v>
      </x:c>
      <x:c r="P50" s="7" t="n">
        <x:f>MAX(0,N50-F50-I50)</x:f>
        <x:v>0</x:v>
      </x:c>
      <x:c r="Q50" s="7" t="n">
        <x:f>MAX(0,G50+J50-P50)</x:f>
        <x:v>0</x:v>
      </x:c>
      <x:c r="R50" s="7" t="n">
        <x:f>M50+MAX(0,K50-MAX(0,P50-G50-J50))</x:f>
        <x:v>0</x:v>
      </x:c>
      <x:c r="S50" s="7" t="n">
        <x:f>SUM(O50,Q50,R50)</x:f>
        <x:v>20282.546201232035</x:v>
      </x:c>
      <x:c r="T50" s="14" t="n">
        <x:f>'Inventory detail'!T50</x:f>
        <x:v>0.1321</x:v>
      </x:c>
      <x:c r="U50" s="14" t="n">
        <x:f>'Inventory detail'!U50</x:f>
        <x:v>0.129506</x:v>
      </x:c>
      <x:c r="V50" s="9" t="n">
        <x:f>O50*T50</x:f>
        <x:v>2679.3243531827516</x:v>
      </x:c>
      <x:c r="W50" s="9" t="n">
        <x:f>Q50*T50</x:f>
        <x:v>0</x:v>
      </x:c>
      <x:c r="X50" s="9" t="n">
        <x:f>R50*T50</x:f>
        <x:v>0</x:v>
      </x:c>
      <x:c r="Y50" s="9" t="n">
        <x:f>S50*T50</x:f>
        <x:v>2679.3243531827516</x:v>
      </x:c>
      <x:c r="Z50" s="9" t="n">
        <x:f>IF(ISNUMBER(U50),S50*(U50-T50),"n.a.")</x:f>
        <x:v>-52.6129248459956</x:v>
      </x:c>
      <x:c r="AA50" s="9" t="n">
        <x:f>IF(ISNUMBER(U50),Y50,0)</x:f>
        <x:v>2679.3243531827516</x:v>
      </x:c>
      <x:c r="AB50" s="7" t="n">
        <x:f>MAX(0,L50-SUM(F50:K50))</x:f>
        <x:v>0</x:v>
      </x:c>
    </x:row>
    <x:row r="51" ht="22" customHeight="1">
      <x:c r="A51" s="18" t="n">
        <x:f>Summary!C$41</x:f>
        <x:v>46327</x:v>
      </x:c>
      <x:c r="B51" s="2" t="str">
        <x:f>'Inventory detail'!A51</x:f>
        <x:v>POUC</x:v>
      </x:c>
      <x:c r="C51" s="2" t="str">
        <x:f>'Inventory detail'!B51</x:f>
        <x:v>10</x:v>
      </x:c>
      <x:c r="D51" s="2" t="str">
        <x:f>'Inventory detail'!C51</x:f>
        <x:v>LUG7</x:v>
      </x:c>
      <x:c r="E51" s="10" t="n">
        <x:f>Summary!$E$5</x:f>
        <x:v>46304</x:v>
      </x:c>
      <x:c r="F51" s="7" t="n">
        <x:f>'Inventory detail'!W51</x:f>
        <x:v>700</x:v>
      </x:c>
      <x:c r="G51" s="7" t="n">
        <x:f>'Inventory detail'!X51</x:f>
        <x:v>0</x:v>
      </x:c>
      <x:c r="H51" s="7" t="n">
        <x:f>'Inventory detail'!Y51</x:f>
        <x:v>0</x:v>
      </x:c>
      <x:c r="I51" s="7" t="n">
        <x:f>SUMIFS('PO detail'!$W$1548:$W$1552,'PO detail'!$V$1548:$V$1552,"&gt;="&amp;E51,'PO detail'!$V$1548:$V$1552,"&lt;"&amp;A51)</x:f>
        <x:v>0</x:v>
      </x:c>
      <x:c r="J51" s="7" t="n">
        <x:f>SUMIFS('PO detail'!$X$1548:$X$1552,'PO detail'!$V$1548:$V$1552,"&gt;="&amp;E51,'PO detail'!$V$1548:$V$1552,"&lt;"&amp;A51)</x:f>
        <x:v>30000</x:v>
      </x:c>
      <x:c r="K51" s="7" t="n">
        <x:f>SUMIFS('PO detail'!$Y$1548:$Y$1552,'PO detail'!$V$1548:$V$1552,"&gt;="&amp;E51,'PO detail'!$V$1548:$V$1552,"&lt;"&amp;A51)</x:f>
        <x:v>0</x:v>
      </x:c>
      <x:c r="L51" s="7" t="n">
        <x:f>'Inventory detail'!F51*Summary!$K$5*(A51-E51)/Summary!$K$6</x:f>
        <x:v>6441.889117043122</x:v>
      </x:c>
      <x:c r="M51" s="7" t="n">
        <x:f>MAX(0,H51-L51)</x:f>
        <x:v>0</x:v>
      </x:c>
      <x:c r="N51" s="7" t="n">
        <x:f>MAX(0,L51-H51)</x:f>
        <x:v>6441.889117043122</x:v>
      </x:c>
      <x:c r="O51" s="7" t="n">
        <x:f>MAX(0,F51+I51-N51)</x:f>
        <x:v>0</x:v>
      </x:c>
      <x:c r="P51" s="7" t="n">
        <x:f>MAX(0,N51-F51-I51)</x:f>
        <x:v>5741.889117043122</x:v>
      </x:c>
      <x:c r="Q51" s="7" t="n">
        <x:f>MAX(0,G51+J51-P51)</x:f>
        <x:v>24258.110882956877</x:v>
      </x:c>
      <x:c r="R51" s="7" t="n">
        <x:f>M51+MAX(0,K51-MAX(0,P51-G51-J51))</x:f>
        <x:v>0</x:v>
      </x:c>
      <x:c r="S51" s="7" t="n">
        <x:f>SUM(O51,Q51,R51)</x:f>
        <x:v>24258.110882956877</x:v>
      </x:c>
      <x:c r="T51" s="14" t="n">
        <x:f>'Inventory detail'!T51</x:f>
        <x:v>0.013500000000000002</x:v>
      </x:c>
      <x:c r="U51" s="14" t="n">
        <x:f>'Inventory detail'!U51</x:f>
        <x:v>0.014849999999999999</x:v>
      </x:c>
      <x:c r="V51" s="9" t="n">
        <x:f>O51*T51</x:f>
        <x:v>0</x:v>
      </x:c>
      <x:c r="W51" s="9" t="n">
        <x:f>Q51*T51</x:f>
        <x:v>327.4844969199179</x:v>
      </x:c>
      <x:c r="X51" s="9" t="n">
        <x:f>R51*T51</x:f>
        <x:v>0</x:v>
      </x:c>
      <x:c r="Y51" s="9" t="n">
        <x:f>S51*T51</x:f>
        <x:v>327.4844969199179</x:v>
      </x:c>
      <x:c r="Z51" s="9" t="n">
        <x:f>IF(ISNUMBER(U51),S51*(U51-T51),"n.a.")</x:f>
        <x:v>32.74844969199171</x:v>
      </x:c>
      <x:c r="AA51" s="9" t="n">
        <x:f>IF(ISNUMBER(U51),Y51,0)</x:f>
        <x:v>327.4844969199179</x:v>
      </x:c>
      <x:c r="AB51" s="7" t="n">
        <x:f>MAX(0,L51-SUM(F51:K51))</x:f>
        <x:v>0</x:v>
      </x:c>
    </x:row>
    <x:row r="52" ht="22" customHeight="1">
      <x:c r="A52" s="18" t="n">
        <x:f>Summary!C$41</x:f>
        <x:v>46327</x:v>
      </x:c>
      <x:c r="B52" s="2" t="str">
        <x:f>'Inventory detail'!A52</x:f>
        <x:v>WIRE</x:v>
      </x:c>
      <x:c r="C52" s="2" t="str">
        <x:f>'Inventory detail'!B52</x:f>
        <x:v>10</x:v>
      </x:c>
      <x:c r="D52" s="2" t="str">
        <x:f>'Inventory detail'!C52</x:f>
        <x:v>DL012BLK</x:v>
      </x:c>
      <x:c r="E52" s="10" t="n">
        <x:f>Summary!$E$5</x:f>
        <x:v>46304</x:v>
      </x:c>
      <x:c r="F52" s="7" t="n">
        <x:f>'Inventory detail'!W52</x:f>
        <x:v>41600</x:v>
      </x:c>
      <x:c r="G52" s="7" t="n">
        <x:f>'Inventory detail'!X52</x:f>
        <x:v>0</x:v>
      </x:c>
      <x:c r="H52" s="7" t="n">
        <x:f>'Inventory detail'!Y52</x:f>
        <x:v>0</x:v>
      </x:c>
      <x:c r="I52" s="7" t="n">
        <x:f>SUMIFS('PO detail'!$W$1877:$W$1880,'PO detail'!$V$1877:$V$1880,"&gt;="&amp;E52,'PO detail'!$V$1877:$V$1880,"&lt;"&amp;A52)</x:f>
        <x:v>0</x:v>
      </x:c>
      <x:c r="J52" s="7" t="n">
        <x:f>SUMIFS('PO detail'!$X$1877:$X$1880,'PO detail'!$V$1877:$V$1880,"&gt;="&amp;E52,'PO detail'!$V$1877:$V$1880,"&lt;"&amp;A52)</x:f>
        <x:v>0</x:v>
      </x:c>
      <x:c r="K52" s="7" t="n">
        <x:f>SUMIFS('PO detail'!$Y$1877:$Y$1880,'PO detail'!$V$1877:$V$1880,"&gt;="&amp;E52,'PO detail'!$V$1877:$V$1880,"&lt;"&amp;A52)</x:f>
        <x:v>0</x:v>
      </x:c>
      <x:c r="L52" s="7" t="n">
        <x:f>'Inventory detail'!F52*Summary!$K$5*(A52-E52)/Summary!$K$6</x:f>
        <x:v>6435.587022587269</x:v>
      </x:c>
      <x:c r="M52" s="7" t="n">
        <x:f>MAX(0,H52-L52)</x:f>
        <x:v>0</x:v>
      </x:c>
      <x:c r="N52" s="7" t="n">
        <x:f>MAX(0,L52-H52)</x:f>
        <x:v>6435.587022587269</x:v>
      </x:c>
      <x:c r="O52" s="7" t="n">
        <x:f>MAX(0,F52+I52-N52)</x:f>
        <x:v>35164.41297741273</x:v>
      </x:c>
      <x:c r="P52" s="7" t="n">
        <x:f>MAX(0,N52-F52-I52)</x:f>
        <x:v>0</x:v>
      </x:c>
      <x:c r="Q52" s="7" t="n">
        <x:f>MAX(0,G52+J52-P52)</x:f>
        <x:v>0</x:v>
      </x:c>
      <x:c r="R52" s="7" t="n">
        <x:f>M52+MAX(0,K52-MAX(0,P52-G52-J52))</x:f>
        <x:v>0</x:v>
      </x:c>
      <x:c r="S52" s="7" t="n">
        <x:f>SUM(O52,Q52,R52)</x:f>
        <x:v>35164.41297741273</x:v>
      </x:c>
      <x:c r="T52" s="14" t="n">
        <x:f>'Inventory detail'!T52</x:f>
        <x:v>0.08259999999999999</x:v>
      </x:c>
      <x:c r="U52" s="14" t="n">
        <x:f>'Inventory detail'!U52</x:f>
        <x:v>0.08259999999999999</x:v>
      </x:c>
      <x:c r="V52" s="9" t="n">
        <x:f>O52*T52</x:f>
        <x:v>2904.5805119342913</x:v>
      </x:c>
      <x:c r="W52" s="9" t="n">
        <x:f>Q52*T52</x:f>
        <x:v>0</x:v>
      </x:c>
      <x:c r="X52" s="9" t="n">
        <x:f>R52*T52</x:f>
        <x:v>0</x:v>
      </x:c>
      <x:c r="Y52" s="9" t="n">
        <x:f>S52*T52</x:f>
        <x:v>2904.5805119342913</x:v>
      </x:c>
      <x:c r="Z52" s="9" t="n">
        <x:f>IF(ISNUMBER(U52),S52*(U52-T52),"n.a.")</x:f>
        <x:v>0</x:v>
      </x:c>
      <x:c r="AA52" s="9" t="n">
        <x:f>IF(ISNUMBER(U52),Y52,0)</x:f>
        <x:v>2904.5805119342913</x:v>
      </x:c>
      <x:c r="AB52" s="7" t="n">
        <x:f>MAX(0,L52-SUM(F52:K52))</x:f>
        <x:v>0</x:v>
      </x:c>
    </x:row>
    <x:row r="53" ht="22" customHeight="1">
      <x:c r="A53" s="18" t="n">
        <x:f>Summary!C$41</x:f>
        <x:v>46327</x:v>
      </x:c>
      <x:c r="B53" s="2" t="str">
        <x:f>'Inventory detail'!A53</x:f>
        <x:v>POUC</x:v>
      </x:c>
      <x:c r="C53" s="2" t="str">
        <x:f>'Inventory detail'!B53</x:f>
        <x:v>10</x:v>
      </x:c>
      <x:c r="D53" s="2" t="str">
        <x:f>'Inventory detail'!C53</x:f>
        <x:v>LET7</x:v>
      </x:c>
      <x:c r="E53" s="10" t="n">
        <x:f>Summary!$E$5</x:f>
        <x:v>46304</x:v>
      </x:c>
      <x:c r="F53" s="7" t="n">
        <x:f>'Inventory detail'!W53</x:f>
        <x:v>24500</x:v>
      </x:c>
      <x:c r="G53" s="7" t="n">
        <x:f>'Inventory detail'!X53</x:f>
        <x:v>0</x:v>
      </x:c>
      <x:c r="H53" s="7" t="n">
        <x:f>'Inventory detail'!Y53</x:f>
        <x:v>0</x:v>
      </x:c>
      <x:c r="I53" s="7" t="n">
        <x:f>SUMIFS('PO detail'!$W$1517:$W$1521,'PO detail'!$V$1517:$V$1521,"&gt;="&amp;E53,'PO detail'!$V$1517:$V$1521,"&lt;"&amp;A53)</x:f>
        <x:v>0</x:v>
      </x:c>
      <x:c r="J53" s="7" t="n">
        <x:f>SUMIFS('PO detail'!$X$1517:$X$1521,'PO detail'!$V$1517:$V$1521,"&gt;="&amp;E53,'PO detail'!$V$1517:$V$1521,"&lt;"&amp;A53)</x:f>
        <x:v>16000</x:v>
      </x:c>
      <x:c r="K53" s="7" t="n">
        <x:f>SUMIFS('PO detail'!$Y$1517:$Y$1521,'PO detail'!$V$1517:$V$1521,"&gt;="&amp;E53,'PO detail'!$V$1517:$V$1521,"&lt;"&amp;A53)</x:f>
        <x:v>0</x:v>
      </x:c>
      <x:c r="L53" s="7" t="n">
        <x:f>'Inventory detail'!F53*Summary!$K$5*(A53-E53)/Summary!$K$6</x:f>
        <x:v>6416.70340862423</x:v>
      </x:c>
      <x:c r="M53" s="7" t="n">
        <x:f>MAX(0,H53-L53)</x:f>
        <x:v>0</x:v>
      </x:c>
      <x:c r="N53" s="7" t="n">
        <x:f>MAX(0,L53-H53)</x:f>
        <x:v>6416.70340862423</x:v>
      </x:c>
      <x:c r="O53" s="7" t="n">
        <x:f>MAX(0,F53+I53-N53)</x:f>
        <x:v>18083.29659137577</x:v>
      </x:c>
      <x:c r="P53" s="7" t="n">
        <x:f>MAX(0,N53-F53-I53)</x:f>
        <x:v>0</x:v>
      </x:c>
      <x:c r="Q53" s="7" t="n">
        <x:f>MAX(0,G53+J53-P53)</x:f>
        <x:v>16000</x:v>
      </x:c>
      <x:c r="R53" s="7" t="n">
        <x:f>M53+MAX(0,K53-MAX(0,P53-G53-J53))</x:f>
        <x:v>0</x:v>
      </x:c>
      <x:c r="S53" s="7" t="n">
        <x:f>SUM(O53,Q53,R53)</x:f>
        <x:v>34083.296591375765</x:v>
      </x:c>
      <x:c r="T53" s="14" t="n">
        <x:f>'Inventory detail'!T53</x:f>
        <x:v>0.09880000000000001</x:v>
      </x:c>
      <x:c r="U53" s="14" t="n">
        <x:f>'Inventory detail'!U53</x:f>
        <x:v>0.107745</x:v>
      </x:c>
      <x:c r="V53" s="9" t="n">
        <x:f>O53*T53</x:f>
        <x:v>1786.6297032279263</x:v>
      </x:c>
      <x:c r="W53" s="9" t="n">
        <x:f>Q53*T53</x:f>
        <x:v>1580.8000000000002</x:v>
      </x:c>
      <x:c r="X53" s="9" t="n">
        <x:f>R53*T53</x:f>
        <x:v>0</x:v>
      </x:c>
      <x:c r="Y53" s="9" t="n">
        <x:f>S53*T53</x:f>
        <x:v>3367.429703227926</x:v>
      </x:c>
      <x:c r="Z53" s="9" t="n">
        <x:f>IF(ISNUMBER(U53),S53*(U53-T53),"n.a.")</x:f>
        <x:v>304.8750880098556</x:v>
      </x:c>
      <x:c r="AA53" s="9" t="n">
        <x:f>IF(ISNUMBER(U53),Y53,0)</x:f>
        <x:v>3367.429703227926</x:v>
      </x:c>
      <x:c r="AB53" s="7" t="n">
        <x:f>MAX(0,L53-SUM(F53:K53))</x:f>
        <x:v>0</x:v>
      </x:c>
    </x:row>
    <x:row r="54" ht="22" customHeight="1">
      <x:c r="A54" s="18" t="n">
        <x:f>Summary!C$41</x:f>
        <x:v>46327</x:v>
      </x:c>
      <x:c r="B54" s="2" t="str">
        <x:f>'Inventory detail'!A54</x:f>
        <x:v>POUC</x:v>
      </x:c>
      <x:c r="C54" s="2" t="str">
        <x:f>'Inventory detail'!B54</x:f>
        <x:v>10</x:v>
      </x:c>
      <x:c r="D54" s="2" t="str">
        <x:f>'Inventory detail'!C54</x:f>
        <x:v>BUS5</x:v>
      </x:c>
      <x:c r="E54" s="10" t="n">
        <x:f>Summary!$E$5</x:f>
        <x:v>46304</x:v>
      </x:c>
      <x:c r="F54" s="7" t="n">
        <x:f>'Inventory detail'!W54</x:f>
        <x:v>21300</x:v>
      </x:c>
      <x:c r="G54" s="7" t="n">
        <x:f>'Inventory detail'!X54</x:f>
        <x:v>0</x:v>
      </x:c>
      <x:c r="H54" s="7" t="n">
        <x:f>'Inventory detail'!Y54</x:f>
        <x:v>0</x:v>
      </x:c>
      <x:c r="I54" s="7" t="n">
        <x:f>SUMIFS('PO detail'!$W$1456:$W$1458,'PO detail'!$V$1456:$V$1458,"&gt;="&amp;E54,'PO detail'!$V$1456:$V$1458,"&lt;"&amp;A54)</x:f>
        <x:v>0</x:v>
      </x:c>
      <x:c r="J54" s="7" t="n">
        <x:f>SUMIFS('PO detail'!$X$1456:$X$1458,'PO detail'!$V$1456:$V$1458,"&gt;="&amp;E54,'PO detail'!$V$1456:$V$1458,"&lt;"&amp;A54)</x:f>
        <x:v>20000</x:v>
      </x:c>
      <x:c r="K54" s="7" t="n">
        <x:f>SUMIFS('PO detail'!$Y$1456:$Y$1458,'PO detail'!$V$1456:$V$1458,"&gt;="&amp;E54,'PO detail'!$V$1456:$V$1458,"&lt;"&amp;A54)</x:f>
        <x:v>0</x:v>
      </x:c>
      <x:c r="L54" s="7" t="n">
        <x:f>'Inventory detail'!F54*Summary!$K$5*(A54-E54)/Summary!$K$6</x:f>
        <x:v>6290.759753593429</x:v>
      </x:c>
      <x:c r="M54" s="7" t="n">
        <x:f>MAX(0,H54-L54)</x:f>
        <x:v>0</x:v>
      </x:c>
      <x:c r="N54" s="7" t="n">
        <x:f>MAX(0,L54-H54)</x:f>
        <x:v>6290.759753593429</x:v>
      </x:c>
      <x:c r="O54" s="7" t="n">
        <x:f>MAX(0,F54+I54-N54)</x:f>
        <x:v>15009.24024640657</x:v>
      </x:c>
      <x:c r="P54" s="7" t="n">
        <x:f>MAX(0,N54-F54-I54)</x:f>
        <x:v>0</x:v>
      </x:c>
      <x:c r="Q54" s="7" t="n">
        <x:f>MAX(0,G54+J54-P54)</x:f>
        <x:v>20000</x:v>
      </x:c>
      <x:c r="R54" s="7" t="n">
        <x:f>M54+MAX(0,K54-MAX(0,P54-G54-J54))</x:f>
        <x:v>0</x:v>
      </x:c>
      <x:c r="S54" s="7" t="n">
        <x:f>SUM(O54,Q54,R54)</x:f>
        <x:v>35009.24024640657</x:v>
      </x:c>
      <x:c r="T54" s="14" t="n">
        <x:f>'Inventory detail'!T54</x:f>
        <x:v>0.0069</x:v>
      </x:c>
      <x:c r="U54" s="14" t="n">
        <x:f>'Inventory detail'!U54</x:f>
        <x:v>0.00759</x:v>
      </x:c>
      <x:c r="V54" s="9" t="n">
        <x:f>O54*T54</x:f>
        <x:v>103.56375770020534</x:v>
      </x:c>
      <x:c r="W54" s="9" t="n">
        <x:f>Q54*T54</x:f>
        <x:v>138</x:v>
      </x:c>
      <x:c r="X54" s="9" t="n">
        <x:f>R54*T54</x:f>
        <x:v>0</x:v>
      </x:c>
      <x:c r="Y54" s="9" t="n">
        <x:f>S54*T54</x:f>
        <x:v>241.56375770020531</x:v>
      </x:c>
      <x:c r="Z54" s="9" t="n">
        <x:f>IF(ISNUMBER(U54),S54*(U54-T54),"n.a.")</x:f>
        <x:v>24.15637577002055</x:v>
      </x:c>
      <x:c r="AA54" s="9" t="n">
        <x:f>IF(ISNUMBER(U54),Y54,0)</x:f>
        <x:v>241.56375770020531</x:v>
      </x:c>
      <x:c r="AB54" s="7" t="n">
        <x:f>MAX(0,L54-SUM(F54:K54))</x:f>
        <x:v>0</x:v>
      </x:c>
    </x:row>
    <x:row r="55" ht="22" customHeight="1">
      <x:c r="A55" s="18" t="n">
        <x:f>Summary!C$41</x:f>
        <x:v>46327</x:v>
      </x:c>
      <x:c r="B55" s="2" t="str">
        <x:f>'Inventory detail'!A55</x:f>
        <x:v>POUC</x:v>
      </x:c>
      <x:c r="C55" s="2" t="str">
        <x:f>'Inventory detail'!B55</x:f>
        <x:v>60</x:v>
      </x:c>
      <x:c r="D55" s="2" t="str">
        <x:f>'Inventory detail'!C55</x:f>
        <x:v>LET7</x:v>
      </x:c>
      <x:c r="E55" s="10" t="n">
        <x:f>Summary!$E$5</x:f>
        <x:v>46304</x:v>
      </x:c>
      <x:c r="F55" s="7" t="n">
        <x:f>'Inventory detail'!W55</x:f>
        <x:v>200</x:v>
      </x:c>
      <x:c r="G55" s="7" t="n">
        <x:f>'Inventory detail'!X55</x:f>
        <x:v>0</x:v>
      </x:c>
      <x:c r="H55" s="7" t="n">
        <x:f>'Inventory detail'!Y55</x:f>
        <x:v>0</x:v>
      </x:c>
      <x:c r="I55" s="7" t="n">
        <x:f>SUMIFS('PO detail'!$W$1777:$W$1781,'PO detail'!$V$1777:$V$1781,"&gt;="&amp;E55,'PO detail'!$V$1777:$V$1781,"&lt;"&amp;A55)</x:f>
        <x:v>0</x:v>
      </x:c>
      <x:c r="J55" s="7" t="n">
        <x:f>SUMIFS('PO detail'!$X$1777:$X$1781,'PO detail'!$V$1777:$V$1781,"&gt;="&amp;E55,'PO detail'!$V$1777:$V$1781,"&lt;"&amp;A55)</x:f>
        <x:v>18000</x:v>
      </x:c>
      <x:c r="K55" s="7" t="n">
        <x:f>SUMIFS('PO detail'!$Y$1777:$Y$1781,'PO detail'!$V$1777:$V$1781,"&gt;="&amp;E55,'PO detail'!$V$1777:$V$1781,"&lt;"&amp;A55)</x:f>
        <x:v>0</x:v>
      </x:c>
      <x:c r="L55" s="7" t="n">
        <x:f>'Inventory detail'!F55*Summary!$K$5*(A55-E55)/Summary!$K$6</x:f>
        <x:v>6227.791704312115</x:v>
      </x:c>
      <x:c r="M55" s="7" t="n">
        <x:f>MAX(0,H55-L55)</x:f>
        <x:v>0</x:v>
      </x:c>
      <x:c r="N55" s="7" t="n">
        <x:f>MAX(0,L55-H55)</x:f>
        <x:v>6227.791704312115</x:v>
      </x:c>
      <x:c r="O55" s="7" t="n">
        <x:f>MAX(0,F55+I55-N55)</x:f>
        <x:v>0</x:v>
      </x:c>
      <x:c r="P55" s="7" t="n">
        <x:f>MAX(0,N55-F55-I55)</x:f>
        <x:v>6027.791704312115</x:v>
      </x:c>
      <x:c r="Q55" s="7" t="n">
        <x:f>MAX(0,G55+J55-P55)</x:f>
        <x:v>11972.208295687884</x:v>
      </x:c>
      <x:c r="R55" s="7" t="n">
        <x:f>M55+MAX(0,K55-MAX(0,P55-G55-J55))</x:f>
        <x:v>0</x:v>
      </x:c>
      <x:c r="S55" s="7" t="n">
        <x:f>SUM(O55,Q55,R55)</x:f>
        <x:v>11972.208295687884</x:v>
      </x:c>
      <x:c r="T55" s="14" t="n">
        <x:f>'Inventory detail'!T55</x:f>
        <x:v>0.09880000000000001</x:v>
      </x:c>
      <x:c r="U55" s="14" t="n">
        <x:f>'Inventory detail'!U55</x:f>
        <x:v>0.107745</x:v>
      </x:c>
      <x:c r="V55" s="9" t="n">
        <x:f>O55*T55</x:f>
        <x:v>0</x:v>
      </x:c>
      <x:c r="W55" s="9" t="n">
        <x:f>Q55*T55</x:f>
        <x:v>1182.8541796139632</x:v>
      </x:c>
      <x:c r="X55" s="9" t="n">
        <x:f>R55*T55</x:f>
        <x:v>0</x:v>
      </x:c>
      <x:c r="Y55" s="9" t="n">
        <x:f>S55*T55</x:f>
        <x:v>1182.8541796139632</x:v>
      </x:c>
      <x:c r="Z55" s="9" t="n">
        <x:f>IF(ISNUMBER(U55),S55*(U55-T55),"n.a.")</x:f>
        <x:v>107.09140320492789</x:v>
      </x:c>
      <x:c r="AA55" s="9" t="n">
        <x:f>IF(ISNUMBER(U55),Y55,0)</x:f>
        <x:v>1182.8541796139632</x:v>
      </x:c>
      <x:c r="AB55" s="7" t="n">
        <x:f>MAX(0,L55-SUM(F55:K55))</x:f>
        <x:v>0</x:v>
      </x:c>
    </x:row>
    <x:row r="56" ht="22" customHeight="1">
      <x:c r="A56" s="18" t="n">
        <x:f>Summary!C$41</x:f>
        <x:v>46327</x:v>
      </x:c>
      <x:c r="B56" s="2" t="str">
        <x:f>'Inventory detail'!A56</x:f>
        <x:v>WIRE</x:v>
      </x:c>
      <x:c r="C56" s="2" t="str">
        <x:f>'Inventory detail'!B56</x:f>
        <x:v>10</x:v>
      </x:c>
      <x:c r="D56" s="2" t="str">
        <x:f>'Inventory detail'!C56</x:f>
        <x:v>DL916BLK</x:v>
      </x:c>
      <x:c r="E56" s="10" t="n">
        <x:f>Summary!$E$5</x:f>
        <x:v>46304</x:v>
      </x:c>
      <x:c r="F56" s="7" t="n">
        <x:f>'Inventory detail'!W56</x:f>
        <x:v>55600</x:v>
      </x:c>
      <x:c r="G56" s="7" t="n">
        <x:f>'Inventory detail'!X56</x:f>
        <x:v>0</x:v>
      </x:c>
      <x:c r="H56" s="7" t="n">
        <x:f>'Inventory detail'!Y56</x:f>
        <x:v>0</x:v>
      </x:c>
      <x:c r="I56" s="7" t="n">
        <x:f>SUMIFS('PO detail'!$W$2026:$W$2029,'PO detail'!$V$2026:$V$2029,"&gt;="&amp;E56,'PO detail'!$V$2026:$V$2029,"&lt;"&amp;A56)</x:f>
        <x:v>0</x:v>
      </x:c>
      <x:c r="J56" s="7" t="n">
        <x:f>SUMIFS('PO detail'!$X$2026:$X$2029,'PO detail'!$V$2026:$V$2029,"&gt;="&amp;E56,'PO detail'!$V$2026:$V$2029,"&lt;"&amp;A56)</x:f>
        <x:v>0</x:v>
      </x:c>
      <x:c r="K56" s="7" t="n">
        <x:f>SUMIFS('PO detail'!$Y$2026:$Y$2029,'PO detail'!$V$2026:$V$2029,"&gt;="&amp;E56,'PO detail'!$V$2026:$V$2029,"&lt;"&amp;A56)</x:f>
        <x:v>0</x:v>
      </x:c>
      <x:c r="L56" s="7" t="n">
        <x:f>'Inventory detail'!F56*Summary!$K$5*(A56-E56)/Summary!$K$6</x:f>
        <x:v>6057.763613963039</x:v>
      </x:c>
      <x:c r="M56" s="7" t="n">
        <x:f>MAX(0,H56-L56)</x:f>
        <x:v>0</x:v>
      </x:c>
      <x:c r="N56" s="7" t="n">
        <x:f>MAX(0,L56-H56)</x:f>
        <x:v>6057.763613963039</x:v>
      </x:c>
      <x:c r="O56" s="7" t="n">
        <x:f>MAX(0,F56+I56-N56)</x:f>
        <x:v>49542.23638603696</x:v>
      </x:c>
      <x:c r="P56" s="7" t="n">
        <x:f>MAX(0,N56-F56-I56)</x:f>
        <x:v>0</x:v>
      </x:c>
      <x:c r="Q56" s="7" t="n">
        <x:f>MAX(0,G56+J56-P56)</x:f>
        <x:v>0</x:v>
      </x:c>
      <x:c r="R56" s="7" t="n">
        <x:f>M56+MAX(0,K56-MAX(0,P56-G56-J56))</x:f>
        <x:v>0</x:v>
      </x:c>
      <x:c r="S56" s="7" t="n">
        <x:f>SUM(O56,Q56,R56)</x:f>
        <x:v>49542.23638603696</x:v>
      </x:c>
      <x:c r="T56" s="14" t="n">
        <x:f>'Inventory detail'!T56</x:f>
        <x:v>0.1041</x:v>
      </x:c>
      <x:c r="U56" s="14" t="n">
        <x:f>'Inventory detail'!U56</x:f>
        <x:v>0.1041</x:v>
      </x:c>
      <x:c r="V56" s="9" t="n">
        <x:f>O56*T56</x:f>
        <x:v>5157.346807786447</x:v>
      </x:c>
      <x:c r="W56" s="9" t="n">
        <x:f>Q56*T56</x:f>
        <x:v>0</x:v>
      </x:c>
      <x:c r="X56" s="9" t="n">
        <x:f>R56*T56</x:f>
        <x:v>0</x:v>
      </x:c>
      <x:c r="Y56" s="9" t="n">
        <x:f>S56*T56</x:f>
        <x:v>5157.346807786447</x:v>
      </x:c>
      <x:c r="Z56" s="9" t="n">
        <x:f>IF(ISNUMBER(U56),S56*(U56-T56),"n.a.")</x:f>
        <x:v>0</x:v>
      </x:c>
      <x:c r="AA56" s="9" t="n">
        <x:f>IF(ISNUMBER(U56),Y56,0)</x:f>
        <x:v>5157.346807786447</x:v>
      </x:c>
      <x:c r="AB56" s="7" t="n">
        <x:f>MAX(0,L56-SUM(F56:K56))</x:f>
        <x:v>0</x:v>
      </x:c>
    </x:row>
    <x:row r="57" ht="22" customHeight="1">
      <x:c r="A57" s="18" t="n">
        <x:f>Summary!C$41</x:f>
        <x:v>46327</x:v>
      </x:c>
      <x:c r="B57" s="2" t="str">
        <x:f>'Inventory detail'!A57</x:f>
        <x:v>POUC</x:v>
      </x:c>
      <x:c r="C57" s="2" t="str">
        <x:f>'Inventory detail'!B57</x:f>
        <x:v>30</x:v>
      </x:c>
      <x:c r="D57" s="2" t="str">
        <x:f>'Inventory detail'!C57</x:f>
        <x:v>ENT10</x:v>
      </x:c>
      <x:c r="E57" s="10" t="n">
        <x:f>Summary!$E$5</x:f>
        <x:v>46304</x:v>
      </x:c>
      <x:c r="F57" s="7" t="n">
        <x:f>'Inventory detail'!W57</x:f>
        <x:v>20000</x:v>
      </x:c>
      <x:c r="G57" s="7" t="n">
        <x:f>'Inventory detail'!X57</x:f>
        <x:v>0</x:v>
      </x:c>
      <x:c r="H57" s="7" t="n">
        <x:f>'Inventory detail'!Y57</x:f>
        <x:v>32500</x:v>
      </x:c>
      <x:c r="I57" s="7" t="n">
        <x:f>SUMIFS('PO detail'!$W$1623:$W$1625,'PO detail'!$V$1623:$V$1625,"&gt;="&amp;E57,'PO detail'!$V$1623:$V$1625,"&lt;"&amp;A57)</x:f>
        <x:v>0</x:v>
      </x:c>
      <x:c r="J57" s="7" t="n">
        <x:f>SUMIFS('PO detail'!$X$1623:$X$1625,'PO detail'!$V$1623:$V$1625,"&gt;="&amp;E57,'PO detail'!$V$1623:$V$1625,"&lt;"&amp;A57)</x:f>
        <x:v>12000</x:v>
      </x:c>
      <x:c r="K57" s="7" t="n">
        <x:f>SUMIFS('PO detail'!$Y$1623:$Y$1625,'PO detail'!$V$1623:$V$1625,"&gt;="&amp;E57,'PO detail'!$V$1623:$V$1625,"&lt;"&amp;A57)</x:f>
        <x:v>0</x:v>
      </x:c>
      <x:c r="L57" s="7" t="n">
        <x:f>'Inventory detail'!F57*Summary!$K$5*(A57-E57)/Summary!$K$6</x:f>
        <x:v>5950.718685831622</x:v>
      </x:c>
      <x:c r="M57" s="7" t="n">
        <x:f>MAX(0,H57-L57)</x:f>
        <x:v>26549.28131416838</x:v>
      </x:c>
      <x:c r="N57" s="7" t="n">
        <x:f>MAX(0,L57-H57)</x:f>
        <x:v>0</x:v>
      </x:c>
      <x:c r="O57" s="7" t="n">
        <x:f>MAX(0,F57+I57-N57)</x:f>
        <x:v>20000</x:v>
      </x:c>
      <x:c r="P57" s="7" t="n">
        <x:f>MAX(0,N57-F57-I57)</x:f>
        <x:v>0</x:v>
      </x:c>
      <x:c r="Q57" s="7" t="n">
        <x:f>MAX(0,G57+J57-P57)</x:f>
        <x:v>12000</x:v>
      </x:c>
      <x:c r="R57" s="7" t="n">
        <x:f>M57+MAX(0,K57-MAX(0,P57-G57-J57))</x:f>
        <x:v>26549.28131416838</x:v>
      </x:c>
      <x:c r="S57" s="7" t="n">
        <x:f>SUM(O57,Q57,R57)</x:f>
        <x:v>58549.28131416838</x:v>
      </x:c>
      <x:c r="T57" s="14" t="n">
        <x:f>'Inventory detail'!T57</x:f>
        <x:v>0.022799999999999997</x:v>
      </x:c>
      <x:c r="U57" s="14" t="n">
        <x:f>'Inventory detail'!U57</x:f>
        <x:v>0.024915</x:v>
      </x:c>
      <x:c r="V57" s="9" t="n">
        <x:f>O57*T57</x:f>
        <x:v>455.99999999999994</x:v>
      </x:c>
      <x:c r="W57" s="9" t="n">
        <x:f>Q57*T57</x:f>
        <x:v>273.59999999999997</x:v>
      </x:c>
      <x:c r="X57" s="9" t="n">
        <x:f>R57*T57</x:f>
        <x:v>605.323613963039</x:v>
      </x:c>
      <x:c r="Y57" s="9" t="n">
        <x:f>S57*T57</x:f>
        <x:v>1334.9236139630389</x:v>
      </x:c>
      <x:c r="Z57" s="9" t="n">
        <x:f>IF(ISNUMBER(U57),S57*(U57-T57),"n.a.")</x:f>
        <x:v>123.83172997946626</x:v>
      </x:c>
      <x:c r="AA57" s="9" t="n">
        <x:f>IF(ISNUMBER(U57),Y57,0)</x:f>
        <x:v>1334.9236139630389</x:v>
      </x:c>
      <x:c r="AB57" s="7" t="n">
        <x:f>MAX(0,L57-SUM(F57:K57))</x:f>
        <x:v>0</x:v>
      </x:c>
    </x:row>
    <x:row r="58" ht="22" customHeight="1">
      <x:c r="A58" s="18" t="n">
        <x:f>Summary!C$41</x:f>
        <x:v>46327</x:v>
      </x:c>
      <x:c r="B58" s="2" t="str">
        <x:f>'Inventory detail'!A58</x:f>
        <x:v>POUC</x:v>
      </x:c>
      <x:c r="C58" s="2" t="str">
        <x:f>'Inventory detail'!B58</x:f>
        <x:v>60</x:v>
      </x:c>
      <x:c r="D58" s="2" t="str">
        <x:f>'Inventory detail'!C58</x:f>
        <x:v>LET3</x:v>
      </x:c>
      <x:c r="E58" s="10" t="n">
        <x:f>Summary!$E$5</x:f>
        <x:v>46304</x:v>
      </x:c>
      <x:c r="F58" s="7" t="n">
        <x:f>'Inventory detail'!W58</x:f>
        <x:v>0</x:v>
      </x:c>
      <x:c r="G58" s="7" t="n">
        <x:f>'Inventory detail'!X58</x:f>
        <x:v>0</x:v>
      </x:c>
      <x:c r="H58" s="7" t="n">
        <x:f>'Inventory detail'!Y58</x:f>
        <x:v>0</x:v>
      </x:c>
      <x:c r="I58" s="7" t="n">
        <x:f>SUMIFS('PO detail'!$W$1765:$W$1769,'PO detail'!$V$1765:$V$1769,"&gt;="&amp;E58,'PO detail'!$V$1765:$V$1769,"&lt;"&amp;A58)</x:f>
        <x:v>0</x:v>
      </x:c>
      <x:c r="J58" s="7" t="n">
        <x:f>SUMIFS('PO detail'!$X$1765:$X$1769,'PO detail'!$V$1765:$V$1769,"&gt;="&amp;E58,'PO detail'!$V$1765:$V$1769,"&lt;"&amp;A58)</x:f>
        <x:v>11000</x:v>
      </x:c>
      <x:c r="K58" s="7" t="n">
        <x:f>SUMIFS('PO detail'!$Y$1765:$Y$1769,'PO detail'!$V$1765:$V$1769,"&gt;="&amp;E58,'PO detail'!$V$1765:$V$1769,"&lt;"&amp;A58)</x:f>
        <x:v>0</x:v>
      </x:c>
      <x:c r="L58" s="7" t="n">
        <x:f>'Inventory detail'!F58*Summary!$K$5*(A58-E58)/Summary!$K$6</x:f>
        <x:v>5717.730102669405</x:v>
      </x:c>
      <x:c r="M58" s="7" t="n">
        <x:f>MAX(0,H58-L58)</x:f>
        <x:v>0</x:v>
      </x:c>
      <x:c r="N58" s="7" t="n">
        <x:f>MAX(0,L58-H58)</x:f>
        <x:v>5717.730102669405</x:v>
      </x:c>
      <x:c r="O58" s="7" t="n">
        <x:f>MAX(0,F58+I58-N58)</x:f>
        <x:v>0</x:v>
      </x:c>
      <x:c r="P58" s="7" t="n">
        <x:f>MAX(0,N58-F58-I58)</x:f>
        <x:v>5717.730102669405</x:v>
      </x:c>
      <x:c r="Q58" s="7" t="n">
        <x:f>MAX(0,G58+J58-P58)</x:f>
        <x:v>5282.269897330595</x:v>
      </x:c>
      <x:c r="R58" s="7" t="n">
        <x:f>M58+MAX(0,K58-MAX(0,P58-G58-J58))</x:f>
        <x:v>0</x:v>
      </x:c>
      <x:c r="S58" s="7" t="n">
        <x:f>SUM(O58,Q58,R58)</x:f>
        <x:v>5282.269897330595</x:v>
      </x:c>
      <x:c r="T58" s="14" t="n">
        <x:f>'Inventory detail'!T58</x:f>
        <x:v>0.044800000000000006</x:v>
      </x:c>
      <x:c r="U58" s="14" t="n">
        <x:f>'Inventory detail'!U58</x:f>
        <x:v>0.048839999999999995</x:v>
      </x:c>
      <x:c r="V58" s="9" t="n">
        <x:f>O58*T58</x:f>
        <x:v>0</x:v>
      </x:c>
      <x:c r="W58" s="9" t="n">
        <x:f>Q58*T58</x:f>
        <x:v>236.6456914004107</x:v>
      </x:c>
      <x:c r="X58" s="9" t="n">
        <x:f>R58*T58</x:f>
        <x:v>0</x:v>
      </x:c>
      <x:c r="Y58" s="9" t="n">
        <x:f>S58*T58</x:f>
        <x:v>236.6456914004107</x:v>
      </x:c>
      <x:c r="Z58" s="9" t="n">
        <x:f>IF(ISNUMBER(U58),S58*(U58-T58),"n.a.")</x:f>
        <x:v>21.34037038521554</x:v>
      </x:c>
      <x:c r="AA58" s="9" t="n">
        <x:f>IF(ISNUMBER(U58),Y58,0)</x:f>
        <x:v>236.6456914004107</x:v>
      </x:c>
      <x:c r="AB58" s="7" t="n">
        <x:f>MAX(0,L58-SUM(F58:K58))</x:f>
        <x:v>0</x:v>
      </x:c>
    </x:row>
    <x:row r="59" ht="22" customHeight="1">
      <x:c r="A59" s="18" t="n">
        <x:f>Summary!C$41</x:f>
        <x:v>46327</x:v>
      </x:c>
      <x:c r="B59" s="2" t="str">
        <x:f>'Inventory detail'!A59</x:f>
        <x:v>WIRE</x:v>
      </x:c>
      <x:c r="C59" s="2" t="str">
        <x:f>'Inventory detail'!B59</x:f>
        <x:v>60</x:v>
      </x:c>
      <x:c r="D59" s="2" t="str">
        <x:f>'Inventory detail'!C59</x:f>
        <x:v>DL038BLK</x:v>
      </x:c>
      <x:c r="E59" s="10" t="n">
        <x:f>Summary!$E$5</x:f>
        <x:v>46304</x:v>
      </x:c>
      <x:c r="F59" s="7" t="n">
        <x:f>'Inventory detail'!W59</x:f>
        <x:v>0</x:v>
      </x:c>
      <x:c r="G59" s="7" t="n">
        <x:f>'Inventory detail'!X59</x:f>
        <x:v>0</x:v>
      </x:c>
      <x:c r="H59" s="7" t="n">
        <x:f>'Inventory detail'!Y59</x:f>
        <x:v>0</x:v>
      </x:c>
      <x:c r="I59" s="7" t="n">
        <x:f>0</x:f>
        <x:v>0</x:v>
      </x:c>
      <x:c r="J59" s="7" t="n">
        <x:f>0</x:f>
        <x:v>0</x:v>
      </x:c>
      <x:c r="K59" s="7" t="n">
        <x:f>0</x:f>
        <x:v>0</x:v>
      </x:c>
      <x:c r="L59" s="7" t="n">
        <x:f>'Inventory detail'!F59*Summary!$K$5*(A59-E59)/Summary!$K$6</x:f>
        <x:v>5616.972156057494</x:v>
      </x:c>
      <x:c r="M59" s="7" t="n">
        <x:f>MAX(0,H59-L59)</x:f>
        <x:v>0</x:v>
      </x:c>
      <x:c r="N59" s="7" t="n">
        <x:f>MAX(0,L59-H59)</x:f>
        <x:v>5616.972156057494</x:v>
      </x:c>
      <x:c r="O59" s="7" t="n">
        <x:f>MAX(0,F59+I59-N59)</x:f>
        <x:v>0</x:v>
      </x:c>
      <x:c r="P59" s="7" t="n">
        <x:f>MAX(0,N59-F59-I59)</x:f>
        <x:v>5616.972156057494</x:v>
      </x:c>
      <x:c r="Q59" s="7" t="n">
        <x:f>MAX(0,G59+J59-P59)</x:f>
        <x:v>0</x:v>
      </x:c>
      <x:c r="R59" s="7" t="n">
        <x:f>M59+MAX(0,K59-MAX(0,P59-G59-J59))</x:f>
        <x:v>0</x:v>
      </x:c>
      <x:c r="S59" s="7" t="n">
        <x:f>SUM(O59,Q59,R59)</x:f>
        <x:v>0</x:v>
      </x:c>
      <x:c r="T59" s="14" t="n">
        <x:f>'Inventory detail'!T59</x:f>
        <x:v>0.056299999999999996</x:v>
      </x:c>
      <x:c r="U59" s="14" t="n">
        <x:f>'Inventory detail'!U59</x:f>
        <x:v>0.056299999999999996</x:v>
      </x:c>
      <x:c r="V59" s="9" t="n">
        <x:f>O59*T59</x:f>
        <x:v>0</x:v>
      </x:c>
      <x:c r="W59" s="9" t="n">
        <x:f>Q59*T59</x:f>
        <x:v>0</x:v>
      </x:c>
      <x:c r="X59" s="9" t="n">
        <x:f>R59*T59</x:f>
        <x:v>0</x:v>
      </x:c>
      <x:c r="Y59" s="9" t="n">
        <x:f>S59*T59</x:f>
        <x:v>0</x:v>
      </x:c>
      <x:c r="Z59" s="9" t="n">
        <x:f>IF(ISNUMBER(U59),S59*(U59-T59),"n.a.")</x:f>
        <x:v>0</x:v>
      </x:c>
      <x:c r="AA59" s="9" t="n">
        <x:f>IF(ISNUMBER(U59),Y59,0)</x:f>
        <x:v>0</x:v>
      </x:c>
      <x:c r="AB59" s="7" t="n">
        <x:f>MAX(0,L59-SUM(F59:K59))</x:f>
        <x:v>5616.972156057494</x:v>
      </x:c>
    </x:row>
    <x:row r="60" ht="22" customHeight="1">
      <x:c r="A60" s="18" t="n">
        <x:f>Summary!C$41</x:f>
        <x:v>46327</x:v>
      </x:c>
      <x:c r="B60" s="2" t="str">
        <x:f>'Inventory detail'!A60</x:f>
        <x:v>COIL</x:v>
      </x:c>
      <x:c r="C60" s="2" t="str">
        <x:f>'Inventory detail'!B60</x:f>
        <x:v>10</x:v>
      </x:c>
      <x:c r="D60" s="2" t="str">
        <x:f>'Inventory detail'!C60</x:f>
        <x:v>12WHT12-4</x:v>
      </x:c>
      <x:c r="E60" s="10" t="n">
        <x:f>Summary!$E$5</x:f>
        <x:v>46304</x:v>
      </x:c>
      <x:c r="F60" s="7" t="n">
        <x:f>'Inventory detail'!W60</x:f>
        <x:v>10400</x:v>
      </x:c>
      <x:c r="G60" s="7" t="n">
        <x:f>'Inventory detail'!X60</x:f>
        <x:v>0</x:v>
      </x:c>
      <x:c r="H60" s="7" t="n">
        <x:f>'Inventory detail'!Y60</x:f>
        <x:v>0</x:v>
      </x:c>
      <x:c r="I60" s="7" t="n">
        <x:f>SUMIFS('PO detail'!$W$119:$W$128,'PO detail'!$V$119:$V$128,"&gt;="&amp;E60,'PO detail'!$V$119:$V$128,"&lt;"&amp;A60)</x:f>
        <x:v>0</x:v>
      </x:c>
      <x:c r="J60" s="7" t="n">
        <x:f>SUMIFS('PO detail'!$X$119:$X$128,'PO detail'!$V$119:$V$128,"&gt;="&amp;E60,'PO detail'!$V$119:$V$128,"&lt;"&amp;A60)</x:f>
        <x:v>0</x:v>
      </x:c>
      <x:c r="K60" s="7" t="n">
        <x:f>SUMIFS('PO detail'!$Y$119:$Y$128,'PO detail'!$V$119:$V$128,"&gt;="&amp;E60,'PO detail'!$V$119:$V$128,"&lt;"&amp;A60)</x:f>
        <x:v>0</x:v>
      </x:c>
      <x:c r="L60" s="7" t="n">
        <x:f>'Inventory detail'!F60*Summary!$K$5*(A60-E60)/Summary!$K$6</x:f>
        <x:v>5610.677618069815</x:v>
      </x:c>
      <x:c r="M60" s="7" t="n">
        <x:f>MAX(0,H60-L60)</x:f>
        <x:v>0</x:v>
      </x:c>
      <x:c r="N60" s="7" t="n">
        <x:f>MAX(0,L60-H60)</x:f>
        <x:v>5610.677618069815</x:v>
      </x:c>
      <x:c r="O60" s="7" t="n">
        <x:f>MAX(0,F60+I60-N60)</x:f>
        <x:v>4789.322381930185</x:v>
      </x:c>
      <x:c r="P60" s="7" t="n">
        <x:f>MAX(0,N60-F60-I60)</x:f>
        <x:v>0</x:v>
      </x:c>
      <x:c r="Q60" s="7" t="n">
        <x:f>MAX(0,G60+J60-P60)</x:f>
        <x:v>0</x:v>
      </x:c>
      <x:c r="R60" s="7" t="n">
        <x:f>M60+MAX(0,K60-MAX(0,P60-G60-J60))</x:f>
        <x:v>0</x:v>
      </x:c>
      <x:c r="S60" s="7" t="n">
        <x:f>SUM(O60,Q60,R60)</x:f>
        <x:v>4789.322381930185</x:v>
      </x:c>
      <x:c r="T60" s="14" t="n">
        <x:f>'Inventory detail'!T60</x:f>
        <x:v>0.0717</x:v>
      </x:c>
      <x:c r="U60" s="14" t="n">
        <x:f>'Inventory detail'!U60</x:f>
        <x:v>0.07027800000000001</x:v>
      </x:c>
      <x:c r="V60" s="9" t="n">
        <x:f>O60*T60</x:f>
        <x:v>343.39441478439426</x:v>
      </x:c>
      <x:c r="W60" s="9" t="n">
        <x:f>Q60*T60</x:f>
        <x:v>0</x:v>
      </x:c>
      <x:c r="X60" s="9" t="n">
        <x:f>R60*T60</x:f>
        <x:v>0</x:v>
      </x:c>
      <x:c r="Y60" s="9" t="n">
        <x:f>S60*T60</x:f>
        <x:v>343.39441478439426</x:v>
      </x:c>
      <x:c r="Z60" s="9" t="n">
        <x:f>IF(ISNUMBER(U60),S60*(U60-T60),"n.a.")</x:f>
        <x:v>-6.810416427104688</x:v>
      </x:c>
      <x:c r="AA60" s="9" t="n">
        <x:f>IF(ISNUMBER(U60),Y60,0)</x:f>
        <x:v>343.39441478439426</x:v>
      </x:c>
      <x:c r="AB60" s="7" t="n">
        <x:f>MAX(0,L60-SUM(F60:K60))</x:f>
        <x:v>0</x:v>
      </x:c>
    </x:row>
    <x:row r="61" ht="22" customHeight="1">
      <x:c r="A61" s="18" t="n">
        <x:f>Summary!C$41</x:f>
        <x:v>46327</x:v>
      </x:c>
      <x:c r="B61" s="2" t="str">
        <x:f>'Inventory detail'!A61</x:f>
        <x:v>WIRE</x:v>
      </x:c>
      <x:c r="C61" s="2" t="str">
        <x:f>'Inventory detail'!B61</x:f>
        <x:v>60</x:v>
      </x:c>
      <x:c r="D61" s="2" t="str">
        <x:f>'Inventory detail'!C61</x:f>
        <x:v>DL516BLK</x:v>
      </x:c>
      <x:c r="E61" s="10" t="n">
        <x:f>Summary!$E$5</x:f>
        <x:v>46304</x:v>
      </x:c>
      <x:c r="F61" s="7" t="n">
        <x:f>'Inventory detail'!W61</x:f>
        <x:v>0</x:v>
      </x:c>
      <x:c r="G61" s="7" t="n">
        <x:f>'Inventory detail'!X61</x:f>
        <x:v>0</x:v>
      </x:c>
      <x:c r="H61" s="7" t="n">
        <x:f>'Inventory detail'!Y61</x:f>
        <x:v>14500</x:v>
      </x:c>
      <x:c r="I61" s="7" t="n">
        <x:f>0</x:f>
        <x:v>0</x:v>
      </x:c>
      <x:c r="J61" s="7" t="n">
        <x:f>0</x:f>
        <x:v>0</x:v>
      </x:c>
      <x:c r="K61" s="7" t="n">
        <x:f>0</x:f>
        <x:v>0</x:v>
      </x:c>
      <x:c r="L61" s="7" t="n">
        <x:f>'Inventory detail'!F61*Summary!$K$5*(A61-E61)/Summary!$K$6</x:f>
        <x:v>5579.189815195072</x:v>
      </x:c>
      <x:c r="M61" s="7" t="n">
        <x:f>MAX(0,H61-L61)</x:f>
        <x:v>8920.810184804928</x:v>
      </x:c>
      <x:c r="N61" s="7" t="n">
        <x:f>MAX(0,L61-H61)</x:f>
        <x:v>0</x:v>
      </x:c>
      <x:c r="O61" s="7" t="n">
        <x:f>MAX(0,F61+I61-N61)</x:f>
        <x:v>0</x:v>
      </x:c>
      <x:c r="P61" s="7" t="n">
        <x:f>MAX(0,N61-F61-I61)</x:f>
        <x:v>0</x:v>
      </x:c>
      <x:c r="Q61" s="7" t="n">
        <x:f>MAX(0,G61+J61-P61)</x:f>
        <x:v>0</x:v>
      </x:c>
      <x:c r="R61" s="7" t="n">
        <x:f>M61+MAX(0,K61-MAX(0,P61-G61-J61))</x:f>
        <x:v>8920.810184804928</x:v>
      </x:c>
      <x:c r="S61" s="7" t="n">
        <x:f>SUM(O61,Q61,R61)</x:f>
        <x:v>8920.810184804928</x:v>
      </x:c>
      <x:c r="T61" s="14" t="n">
        <x:f>'Inventory detail'!T61</x:f>
        <x:v>0.0475</x:v>
      </x:c>
      <x:c r="U61" s="14" t="n">
        <x:f>'Inventory detail'!U61</x:f>
        <x:v>0.0475</x:v>
      </x:c>
      <x:c r="V61" s="9" t="n">
        <x:f>O61*T61</x:f>
        <x:v>0</x:v>
      </x:c>
      <x:c r="W61" s="9" t="n">
        <x:f>Q61*T61</x:f>
        <x:v>0</x:v>
      </x:c>
      <x:c r="X61" s="9" t="n">
        <x:f>R61*T61</x:f>
        <x:v>423.73848377823407</x:v>
      </x:c>
      <x:c r="Y61" s="9" t="n">
        <x:f>S61*T61</x:f>
        <x:v>423.73848377823407</x:v>
      </x:c>
      <x:c r="Z61" s="9" t="n">
        <x:f>IF(ISNUMBER(U61),S61*(U61-T61),"n.a.")</x:f>
        <x:v>0</x:v>
      </x:c>
      <x:c r="AA61" s="9" t="n">
        <x:f>IF(ISNUMBER(U61),Y61,0)</x:f>
        <x:v>423.73848377823407</x:v>
      </x:c>
      <x:c r="AB61" s="7" t="n">
        <x:f>MAX(0,L61-SUM(F61:K61))</x:f>
        <x:v>0</x:v>
      </x:c>
    </x:row>
    <x:row r="62" ht="22" customHeight="1">
      <x:c r="A62" s="18" t="n">
        <x:f>Summary!C$41</x:f>
        <x:v>46327</x:v>
      </x:c>
      <x:c r="B62" s="2" t="str">
        <x:f>'Inventory detail'!A62</x:f>
        <x:v>POUC</x:v>
      </x:c>
      <x:c r="C62" s="2" t="str">
        <x:f>'Inventory detail'!B62</x:f>
        <x:v>10</x:v>
      </x:c>
      <x:c r="D62" s="2" t="str">
        <x:f>'Inventory detail'!C62</x:f>
        <x:v>RMEN5</x:v>
      </x:c>
      <x:c r="E62" s="10" t="n">
        <x:f>Summary!$E$5</x:f>
        <x:v>46304</x:v>
      </x:c>
      <x:c r="F62" s="7" t="n">
        <x:f>'Inventory detail'!W62</x:f>
        <x:v>5100</x:v>
      </x:c>
      <x:c r="G62" s="7" t="n">
        <x:f>'Inventory detail'!X62</x:f>
        <x:v>0</x:v>
      </x:c>
      <x:c r="H62" s="7" t="n">
        <x:f>'Inventory detail'!Y62</x:f>
        <x:v>0</x:v>
      </x:c>
      <x:c r="I62" s="7" t="n">
        <x:f>SUMIFS('PO detail'!$W$1589:$W$1593,'PO detail'!$V$1589:$V$1593,"&gt;="&amp;E62,'PO detail'!$V$1589:$V$1593,"&lt;"&amp;A62)</x:f>
        <x:v>0</x:v>
      </x:c>
      <x:c r="J62" s="7" t="n">
        <x:f>SUMIFS('PO detail'!$X$1589:$X$1593,'PO detail'!$V$1589:$V$1593,"&gt;="&amp;E62,'PO detail'!$V$1589:$V$1593,"&lt;"&amp;A62)</x:f>
        <x:v>8000</x:v>
      </x:c>
      <x:c r="K62" s="7" t="n">
        <x:f>SUMIFS('PO detail'!$Y$1589:$Y$1593,'PO detail'!$V$1589:$V$1593,"&gt;="&amp;E62,'PO detail'!$V$1589:$V$1593,"&lt;"&amp;A62)</x:f>
        <x:v>0</x:v>
      </x:c>
      <x:c r="L62" s="7" t="n">
        <x:f>'Inventory detail'!F62*Summary!$K$5*(A62-E62)/Summary!$K$6</x:f>
        <x:v>5138.398357289528</x:v>
      </x:c>
      <x:c r="M62" s="7" t="n">
        <x:f>MAX(0,H62-L62)</x:f>
        <x:v>0</x:v>
      </x:c>
      <x:c r="N62" s="7" t="n">
        <x:f>MAX(0,L62-H62)</x:f>
        <x:v>5138.398357289528</x:v>
      </x:c>
      <x:c r="O62" s="7" t="n">
        <x:f>MAX(0,F62+I62-N62)</x:f>
        <x:v>0</x:v>
      </x:c>
      <x:c r="P62" s="7" t="n">
        <x:f>MAX(0,N62-F62-I62)</x:f>
        <x:v>38.39835728952767</x:v>
      </x:c>
      <x:c r="Q62" s="7" t="n">
        <x:f>MAX(0,G62+J62-P62)</x:f>
        <x:v>7961.601642710472</x:v>
      </x:c>
      <x:c r="R62" s="7" t="n">
        <x:f>M62+MAX(0,K62-MAX(0,P62-G62-J62))</x:f>
        <x:v>0</x:v>
      </x:c>
      <x:c r="S62" s="7" t="n">
        <x:f>SUM(O62,Q62,R62)</x:f>
        <x:v>7961.601642710472</x:v>
      </x:c>
      <x:c r="T62" s="14" t="n">
        <x:f>'Inventory detail'!T62</x:f>
        <x:v>0.13720000000000002</x:v>
      </x:c>
      <x:c r="U62" s="14" t="n">
        <x:f>'Inventory detail'!U62</x:f>
        <x:v>0.14949</x:v>
      </x:c>
      <x:c r="V62" s="9" t="n">
        <x:f>O62*T62</x:f>
        <x:v>0</x:v>
      </x:c>
      <x:c r="W62" s="9" t="n">
        <x:f>Q62*T62</x:f>
        <x:v>1092.331745379877</x:v>
      </x:c>
      <x:c r="X62" s="9" t="n">
        <x:f>R62*T62</x:f>
        <x:v>0</x:v>
      </x:c>
      <x:c r="Y62" s="9" t="n">
        <x:f>S62*T62</x:f>
        <x:v>1092.331745379877</x:v>
      </x:c>
      <x:c r="Z62" s="9" t="n">
        <x:f>IF(ISNUMBER(U62),S62*(U62-T62),"n.a.")</x:f>
        <x:v>97.84808418891167</x:v>
      </x:c>
      <x:c r="AA62" s="9" t="n">
        <x:f>IF(ISNUMBER(U62),Y62,0)</x:f>
        <x:v>1092.331745379877</x:v>
      </x:c>
      <x:c r="AB62" s="7" t="n">
        <x:f>MAX(0,L62-SUM(F62:K62))</x:f>
        <x:v>0</x:v>
      </x:c>
    </x:row>
    <x:row r="63" ht="22" customHeight="1">
      <x:c r="A63" s="18" t="n">
        <x:f>Summary!C$41</x:f>
        <x:v>46327</x:v>
      </x:c>
      <x:c r="B63" s="2" t="str">
        <x:f>'Inventory detail'!A63</x:f>
        <x:v>POUC</x:v>
      </x:c>
      <x:c r="C63" s="2" t="str">
        <x:f>'Inventory detail'!B63</x:f>
        <x:v>30</x:v>
      </x:c>
      <x:c r="D63" s="2" t="str">
        <x:f>'Inventory detail'!C63</x:f>
        <x:v>LET7</x:v>
      </x:c>
      <x:c r="E63" s="10" t="n">
        <x:f>Summary!$E$5</x:f>
        <x:v>46304</x:v>
      </x:c>
      <x:c r="F63" s="7" t="n">
        <x:f>'Inventory detail'!W63</x:f>
        <x:v>7100</x:v>
      </x:c>
      <x:c r="G63" s="7" t="n">
        <x:f>'Inventory detail'!X63</x:f>
        <x:v>0</x:v>
      </x:c>
      <x:c r="H63" s="7" t="n">
        <x:f>'Inventory detail'!Y63</x:f>
        <x:v>0</x:v>
      </x:c>
      <x:c r="I63" s="7" t="n">
        <x:f>SUMIFS('PO detail'!$W$1652:$W$1656,'PO detail'!$V$1652:$V$1656,"&gt;="&amp;E63,'PO detail'!$V$1652:$V$1656,"&lt;"&amp;A63)</x:f>
        <x:v>0</x:v>
      </x:c>
      <x:c r="J63" s="7" t="n">
        <x:f>SUMIFS('PO detail'!$X$1652:$X$1656,'PO detail'!$V$1652:$V$1656,"&gt;="&amp;E63,'PO detail'!$V$1652:$V$1656,"&lt;"&amp;A63)</x:f>
        <x:v>14000</x:v>
      </x:c>
      <x:c r="K63" s="7" t="n">
        <x:f>SUMIFS('PO detail'!$Y$1652:$Y$1656,'PO detail'!$V$1652:$V$1656,"&gt;="&amp;E63,'PO detail'!$V$1652:$V$1656,"&lt;"&amp;A63)</x:f>
        <x:v>0</x:v>
      </x:c>
      <x:c r="L63" s="7" t="n">
        <x:f>'Inventory detail'!F63*Summary!$K$5*(A63-E63)/Summary!$K$6</x:f>
        <x:v>5025.051334702259</x:v>
      </x:c>
      <x:c r="M63" s="7" t="n">
        <x:f>MAX(0,H63-L63)</x:f>
        <x:v>0</x:v>
      </x:c>
      <x:c r="N63" s="7" t="n">
        <x:f>MAX(0,L63-H63)</x:f>
        <x:v>5025.051334702259</x:v>
      </x:c>
      <x:c r="O63" s="7" t="n">
        <x:f>MAX(0,F63+I63-N63)</x:f>
        <x:v>2074.948665297741</x:v>
      </x:c>
      <x:c r="P63" s="7" t="n">
        <x:f>MAX(0,N63-F63-I63)</x:f>
        <x:v>0</x:v>
      </x:c>
      <x:c r="Q63" s="7" t="n">
        <x:f>MAX(0,G63+J63-P63)</x:f>
        <x:v>14000</x:v>
      </x:c>
      <x:c r="R63" s="7" t="n">
        <x:f>M63+MAX(0,K63-MAX(0,P63-G63-J63))</x:f>
        <x:v>0</x:v>
      </x:c>
      <x:c r="S63" s="7" t="n">
        <x:f>SUM(O63,Q63,R63)</x:f>
        <x:v>16074.948665297741</x:v>
      </x:c>
      <x:c r="T63" s="14" t="n">
        <x:f>'Inventory detail'!T63</x:f>
        <x:v>0.09880000000000001</x:v>
      </x:c>
      <x:c r="U63" s="14" t="n">
        <x:f>'Inventory detail'!U63</x:f>
        <x:v>0.107745</x:v>
      </x:c>
      <x:c r="V63" s="9" t="n">
        <x:f>O63*T63</x:f>
        <x:v>205.00492813141685</x:v>
      </x:c>
      <x:c r="W63" s="9" t="n">
        <x:f>Q63*T63</x:f>
        <x:v>1383.2000000000003</x:v>
      </x:c>
      <x:c r="X63" s="9" t="n">
        <x:f>R63*T63</x:f>
        <x:v>0</x:v>
      </x:c>
      <x:c r="Y63" s="9" t="n">
        <x:f>S63*T63</x:f>
        <x:v>1588.204928131417</x:v>
      </x:c>
      <x:c r="Z63" s="9" t="n">
        <x:f>IF(ISNUMBER(U63),S63*(U63-T63),"n.a.")</x:f>
        <x:v>143.790415811088</x:v>
      </x:c>
      <x:c r="AA63" s="9" t="n">
        <x:f>IF(ISNUMBER(U63),Y63,0)</x:f>
        <x:v>1588.204928131417</x:v>
      </x:c>
      <x:c r="AB63" s="7" t="n">
        <x:f>MAX(0,L63-SUM(F63:K63))</x:f>
        <x:v>0</x:v>
      </x:c>
    </x:row>
    <x:row r="64" ht="22" customHeight="1">
      <x:c r="A64" s="18" t="n">
        <x:f>Summary!C$41</x:f>
        <x:v>46327</x:v>
      </x:c>
      <x:c r="B64" s="2" t="str">
        <x:f>'Inventory detail'!A64</x:f>
        <x:v>WIRE</x:v>
      </x:c>
      <x:c r="C64" s="2" t="str">
        <x:f>'Inventory detail'!B64</x:f>
        <x:v>10</x:v>
      </x:c>
      <x:c r="D64" s="2" t="str">
        <x:f>'Inventory detail'!C64</x:f>
        <x:v>DL038WHT</x:v>
      </x:c>
      <x:c r="E64" s="10" t="n">
        <x:f>Summary!$E$5</x:f>
        <x:v>46304</x:v>
      </x:c>
      <x:c r="F64" s="7" t="n">
        <x:f>'Inventory detail'!W64</x:f>
        <x:v>41500</x:v>
      </x:c>
      <x:c r="G64" s="7" t="n">
        <x:f>'Inventory detail'!X64</x:f>
        <x:v>0</x:v>
      </x:c>
      <x:c r="H64" s="7" t="n">
        <x:f>'Inventory detail'!Y64</x:f>
        <x:v>0</x:v>
      </x:c>
      <x:c r="I64" s="7" t="n">
        <x:f>SUMIFS('PO detail'!$W$1942:$W$1945,'PO detail'!$V$1942:$V$1945,"&gt;="&amp;E64,'PO detail'!$V$1942:$V$1945,"&lt;"&amp;A64)</x:f>
        <x:v>0</x:v>
      </x:c>
      <x:c r="J64" s="7" t="n">
        <x:f>SUMIFS('PO detail'!$X$1942:$X$1945,'PO detail'!$V$1942:$V$1945,"&gt;="&amp;E64,'PO detail'!$V$1942:$V$1945,"&lt;"&amp;A64)</x:f>
        <x:v>0</x:v>
      </x:c>
      <x:c r="K64" s="7" t="n">
        <x:f>SUMIFS('PO detail'!$Y$1942:$Y$1945,'PO detail'!$V$1942:$V$1945,"&gt;="&amp;E64,'PO detail'!$V$1942:$V$1945,"&lt;"&amp;A64)</x:f>
        <x:v>0</x:v>
      </x:c>
      <x:c r="L64" s="7" t="n">
        <x:f>'Inventory detail'!F64*Summary!$K$5*(A64-E64)/Summary!$K$6</x:f>
        <x:v>5025.043778234086</x:v>
      </x:c>
      <x:c r="M64" s="7" t="n">
        <x:f>MAX(0,H64-L64)</x:f>
        <x:v>0</x:v>
      </x:c>
      <x:c r="N64" s="7" t="n">
        <x:f>MAX(0,L64-H64)</x:f>
        <x:v>5025.043778234086</x:v>
      </x:c>
      <x:c r="O64" s="7" t="n">
        <x:f>MAX(0,F64+I64-N64)</x:f>
        <x:v>36474.95622176591</x:v>
      </x:c>
      <x:c r="P64" s="7" t="n">
        <x:f>MAX(0,N64-F64-I64)</x:f>
        <x:v>0</x:v>
      </x:c>
      <x:c r="Q64" s="7" t="n">
        <x:f>MAX(0,G64+J64-P64)</x:f>
        <x:v>0</x:v>
      </x:c>
      <x:c r="R64" s="7" t="n">
        <x:f>M64+MAX(0,K64-MAX(0,P64-G64-J64))</x:f>
        <x:v>0</x:v>
      </x:c>
      <x:c r="S64" s="7" t="n">
        <x:f>SUM(O64,Q64,R64)</x:f>
        <x:v>36474.95622176591</x:v>
      </x:c>
      <x:c r="T64" s="14" t="n">
        <x:f>'Inventory detail'!T64</x:f>
        <x:v>0.056299999999999996</x:v>
      </x:c>
      <x:c r="U64" s="14" t="n">
        <x:f>'Inventory detail'!U64</x:f>
        <x:v>0.056299999999999996</x:v>
      </x:c>
      <x:c r="V64" s="9" t="n">
        <x:f>O64*T64</x:f>
        <x:v>2053.540035285421</x:v>
      </x:c>
      <x:c r="W64" s="9" t="n">
        <x:f>Q64*T64</x:f>
        <x:v>0</x:v>
      </x:c>
      <x:c r="X64" s="9" t="n">
        <x:f>R64*T64</x:f>
        <x:v>0</x:v>
      </x:c>
      <x:c r="Y64" s="9" t="n">
        <x:f>S64*T64</x:f>
        <x:v>2053.540035285421</x:v>
      </x:c>
      <x:c r="Z64" s="9" t="n">
        <x:f>IF(ISNUMBER(U64),S64*(U64-T64),"n.a.")</x:f>
        <x:v>0</x:v>
      </x:c>
      <x:c r="AA64" s="9" t="n">
        <x:f>IF(ISNUMBER(U64),Y64,0)</x:f>
        <x:v>2053.540035285421</x:v>
      </x:c>
      <x:c r="AB64" s="7" t="n">
        <x:f>MAX(0,L64-SUM(F64:K64))</x:f>
        <x:v>0</x:v>
      </x:c>
    </x:row>
    <x:row r="65" ht="22" customHeight="1">
      <x:c r="A65" s="18" t="n">
        <x:f>Summary!C$41</x:f>
        <x:v>46327</x:v>
      </x:c>
      <x:c r="B65" s="2" t="str">
        <x:f>'Inventory detail'!A65</x:f>
        <x:v>COIL</x:v>
      </x:c>
      <x:c r="C65" s="2" t="str">
        <x:f>'Inventory detail'!B65</x:f>
        <x:v>60</x:v>
      </x:c>
      <x:c r="D65" s="2" t="str">
        <x:f>'Inventory detail'!C65</x:f>
        <x:v>12WHT12-4</x:v>
      </x:c>
      <x:c r="E65" s="10" t="n">
        <x:f>Summary!$E$5</x:f>
        <x:v>46304</x:v>
      </x:c>
      <x:c r="F65" s="7" t="n">
        <x:f>'Inventory detail'!W65</x:f>
        <x:v>22900</x:v>
      </x:c>
      <x:c r="G65" s="7" t="n">
        <x:f>'Inventory detail'!X65</x:f>
        <x:v>0</x:v>
      </x:c>
      <x:c r="H65" s="7" t="n">
        <x:f>'Inventory detail'!Y65</x:f>
        <x:v>0</x:v>
      </x:c>
      <x:c r="I65" s="7" t="n">
        <x:f>SUMIFS('PO detail'!$W$1077:$W$1086,'PO detail'!$V$1077:$V$1086,"&gt;="&amp;E65,'PO detail'!$V$1077:$V$1086,"&lt;"&amp;A65)</x:f>
        <x:v>0</x:v>
      </x:c>
      <x:c r="J65" s="7" t="n">
        <x:f>SUMIFS('PO detail'!$X$1077:$X$1086,'PO detail'!$V$1077:$V$1086,"&gt;="&amp;E65,'PO detail'!$V$1077:$V$1086,"&lt;"&amp;A65)</x:f>
        <x:v>0</x:v>
      </x:c>
      <x:c r="K65" s="7" t="n">
        <x:f>SUMIFS('PO detail'!$Y$1077:$Y$1086,'PO detail'!$V$1077:$V$1086,"&gt;="&amp;E65,'PO detail'!$V$1077:$V$1086,"&lt;"&amp;A65)</x:f>
        <x:v>0</x:v>
      </x:c>
      <x:c r="L65" s="7" t="n">
        <x:f>'Inventory detail'!F65*Summary!$K$5*(A65-E65)/Summary!$K$6</x:f>
        <x:v>4949.486652977413</x:v>
      </x:c>
      <x:c r="M65" s="7" t="n">
        <x:f>MAX(0,H65-L65)</x:f>
        <x:v>0</x:v>
      </x:c>
      <x:c r="N65" s="7" t="n">
        <x:f>MAX(0,L65-H65)</x:f>
        <x:v>4949.486652977413</x:v>
      </x:c>
      <x:c r="O65" s="7" t="n">
        <x:f>MAX(0,F65+I65-N65)</x:f>
        <x:v>17950.51334702259</x:v>
      </x:c>
      <x:c r="P65" s="7" t="n">
        <x:f>MAX(0,N65-F65-I65)</x:f>
        <x:v>0</x:v>
      </x:c>
      <x:c r="Q65" s="7" t="n">
        <x:f>MAX(0,G65+J65-P65)</x:f>
        <x:v>0</x:v>
      </x:c>
      <x:c r="R65" s="7" t="n">
        <x:f>M65+MAX(0,K65-MAX(0,P65-G65-J65))</x:f>
        <x:v>0</x:v>
      </x:c>
      <x:c r="S65" s="7" t="n">
        <x:f>SUM(O65,Q65,R65)</x:f>
        <x:v>17950.51334702259</x:v>
      </x:c>
      <x:c r="T65" s="14" t="n">
        <x:f>'Inventory detail'!T65</x:f>
        <x:v>0.0717</x:v>
      </x:c>
      <x:c r="U65" s="14" t="n">
        <x:f>'Inventory detail'!U65</x:f>
        <x:v>0.07027800000000001</x:v>
      </x:c>
      <x:c r="V65" s="9" t="n">
        <x:f>O65*T65</x:f>
        <x:v>1287.0518069815196</x:v>
      </x:c>
      <x:c r="W65" s="9" t="n">
        <x:f>Q65*T65</x:f>
        <x:v>0</x:v>
      </x:c>
      <x:c r="X65" s="9" t="n">
        <x:f>R65*T65</x:f>
        <x:v>0</x:v>
      </x:c>
      <x:c r="Y65" s="9" t="n">
        <x:f>S65*T65</x:f>
        <x:v>1287.0518069815196</x:v>
      </x:c>
      <x:c r="Z65" s="9" t="n">
        <x:f>IF(ISNUMBER(U65),S65*(U65-T65),"n.a.")</x:f>
        <x:v>-25.52562997946599</x:v>
      </x:c>
      <x:c r="AA65" s="9" t="n">
        <x:f>IF(ISNUMBER(U65),Y65,0)</x:f>
        <x:v>1287.0518069815196</x:v>
      </x:c>
      <x:c r="AB65" s="7" t="n">
        <x:f>MAX(0,L65-SUM(F65:K65))</x:f>
        <x:v>0</x:v>
      </x:c>
    </x:row>
    <x:row r="66" ht="22" customHeight="1">
      <x:c r="A66" s="18" t="n">
        <x:f>Summary!C$41</x:f>
        <x:v>46327</x:v>
      </x:c>
      <x:c r="B66" s="2" t="str">
        <x:f>'Inventory detail'!A66</x:f>
        <x:v>COIL</x:v>
      </x:c>
      <x:c r="C66" s="2" t="str">
        <x:f>'Inventory detail'!B66</x:f>
        <x:v>60</x:v>
      </x:c>
      <x:c r="D66" s="2" t="str">
        <x:f>'Inventory detail'!C66</x:f>
        <x:v>13BLK12-4</x:v>
      </x:c>
      <x:c r="E66" s="10" t="n">
        <x:f>Summary!$E$5</x:f>
        <x:v>46304</x:v>
      </x:c>
      <x:c r="F66" s="7" t="n">
        <x:f>'Inventory detail'!W66</x:f>
        <x:v>10100</x:v>
      </x:c>
      <x:c r="G66" s="7" t="n">
        <x:f>'Inventory detail'!X66</x:f>
        <x:v>0</x:v>
      </x:c>
      <x:c r="H66" s="7" t="n">
        <x:f>'Inventory detail'!Y66</x:f>
        <x:v>0</x:v>
      </x:c>
      <x:c r="I66" s="7" t="n">
        <x:f>SUMIFS('PO detail'!$W$1088:$W$1097,'PO detail'!$V$1088:$V$1097,"&gt;="&amp;E66,'PO detail'!$V$1088:$V$1097,"&lt;"&amp;A66)</x:f>
        <x:v>21000</x:v>
      </x:c>
      <x:c r="J66" s="7" t="n">
        <x:f>SUMIFS('PO detail'!$X$1088:$X$1097,'PO detail'!$V$1088:$V$1097,"&gt;="&amp;E66,'PO detail'!$V$1088:$V$1097,"&lt;"&amp;A66)</x:f>
        <x:v>0</x:v>
      </x:c>
      <x:c r="K66" s="7" t="n">
        <x:f>SUMIFS('PO detail'!$Y$1088:$Y$1097,'PO detail'!$V$1088:$V$1097,"&gt;="&amp;E66,'PO detail'!$V$1088:$V$1097,"&lt;"&amp;A66)</x:f>
        <x:v>0</x:v>
      </x:c>
      <x:c r="L66" s="7" t="n">
        <x:f>'Inventory detail'!F66*Summary!$K$5*(A66-E66)/Summary!$K$6</x:f>
        <x:v>4886.518603696099</x:v>
      </x:c>
      <x:c r="M66" s="7" t="n">
        <x:f>MAX(0,H66-L66)</x:f>
        <x:v>0</x:v>
      </x:c>
      <x:c r="N66" s="7" t="n">
        <x:f>MAX(0,L66-H66)</x:f>
        <x:v>4886.518603696099</x:v>
      </x:c>
      <x:c r="O66" s="7" t="n">
        <x:f>MAX(0,F66+I66-N66)</x:f>
        <x:v>26213.4813963039</x:v>
      </x:c>
      <x:c r="P66" s="7" t="n">
        <x:f>MAX(0,N66-F66-I66)</x:f>
        <x:v>0</x:v>
      </x:c>
      <x:c r="Q66" s="7" t="n">
        <x:f>MAX(0,G66+J66-P66)</x:f>
        <x:v>0</x:v>
      </x:c>
      <x:c r="R66" s="7" t="n">
        <x:f>M66+MAX(0,K66-MAX(0,P66-G66-J66))</x:f>
        <x:v>0</x:v>
      </x:c>
      <x:c r="S66" s="7" t="n">
        <x:f>SUM(O66,Q66,R66)</x:f>
        <x:v>26213.4813963039</x:v>
      </x:c>
      <x:c r="T66" s="14" t="n">
        <x:f>'Inventory detail'!T66</x:f>
        <x:v>0.0674</x:v>
      </x:c>
      <x:c r="U66" s="14" t="n">
        <x:f>'Inventory detail'!U66</x:f>
        <x:v>0.0659685</x:v>
      </x:c>
      <x:c r="V66" s="9" t="n">
        <x:f>O66*T66</x:f>
        <x:v>1766.788646110883</x:v>
      </x:c>
      <x:c r="W66" s="9" t="n">
        <x:f>Q66*T66</x:f>
        <x:v>0</x:v>
      </x:c>
      <x:c r="X66" s="9" t="n">
        <x:f>R66*T66</x:f>
        <x:v>0</x:v>
      </x:c>
      <x:c r="Y66" s="9" t="n">
        <x:f>S66*T66</x:f>
        <x:v>1766.788646110883</x:v>
      </x:c>
      <x:c r="Z66" s="9" t="n">
        <x:f>IF(ISNUMBER(U66),S66*(U66-T66),"n.a.")</x:f>
        <x:v>-37.524598618809094</x:v>
      </x:c>
      <x:c r="AA66" s="9" t="n">
        <x:f>IF(ISNUMBER(U66),Y66,0)</x:f>
        <x:v>1766.788646110883</x:v>
      </x:c>
      <x:c r="AB66" s="7" t="n">
        <x:f>MAX(0,L66-SUM(F66:K66))</x:f>
        <x:v>0</x:v>
      </x:c>
    </x:row>
    <x:row r="67" ht="22" customHeight="1">
      <x:c r="A67" s="18" t="n">
        <x:f>Summary!C$41</x:f>
        <x:v>46327</x:v>
      </x:c>
      <x:c r="B67" s="2" t="str">
        <x:f>'Inventory detail'!A67</x:f>
        <x:v>COIL</x:v>
      </x:c>
      <x:c r="C67" s="2" t="str">
        <x:f>'Inventory detail'!B67</x:f>
        <x:v>30</x:v>
      </x:c>
      <x:c r="D67" s="2" t="str">
        <x:f>'Inventory detail'!C67</x:f>
        <x:v>16BLK12-4</x:v>
      </x:c>
      <x:c r="E67" s="10" t="n">
        <x:f>Summary!$E$5</x:f>
        <x:v>46304</x:v>
      </x:c>
      <x:c r="F67" s="7" t="n">
        <x:f>'Inventory detail'!W67</x:f>
        <x:v>0</x:v>
      </x:c>
      <x:c r="G67" s="7" t="n">
        <x:f>'Inventory detail'!X67</x:f>
        <x:v>0</x:v>
      </x:c>
      <x:c r="H67" s="7" t="n">
        <x:f>'Inventory detail'!Y67</x:f>
        <x:v>0</x:v>
      </x:c>
      <x:c r="I67" s="7" t="n">
        <x:f>SUMIFS('PO detail'!$W$786:$W$795,'PO detail'!$V$786:$V$795,"&gt;="&amp;E67,'PO detail'!$V$786:$V$795,"&lt;"&amp;A67)</x:f>
        <x:v>14000</x:v>
      </x:c>
      <x:c r="J67" s="7" t="n">
        <x:f>SUMIFS('PO detail'!$X$786:$X$795,'PO detail'!$V$786:$V$795,"&gt;="&amp;E67,'PO detail'!$V$786:$V$795,"&lt;"&amp;A67)</x:f>
        <x:v>0</x:v>
      </x:c>
      <x:c r="K67" s="7" t="n">
        <x:f>SUMIFS('PO detail'!$Y$786:$Y$795,'PO detail'!$V$786:$V$795,"&gt;="&amp;E67,'PO detail'!$V$786:$V$795,"&lt;"&amp;A67)</x:f>
        <x:v>0</x:v>
      </x:c>
      <x:c r="L67" s="7" t="n">
        <x:f>'Inventory detail'!F67*Summary!$K$5*(A67-E67)/Summary!$K$6</x:f>
        <x:v>4880.2165092402465</x:v>
      </x:c>
      <x:c r="M67" s="7" t="n">
        <x:f>MAX(0,H67-L67)</x:f>
        <x:v>0</x:v>
      </x:c>
      <x:c r="N67" s="7" t="n">
        <x:f>MAX(0,L67-H67)</x:f>
        <x:v>4880.2165092402465</x:v>
      </x:c>
      <x:c r="O67" s="7" t="n">
        <x:f>MAX(0,F67+I67-N67)</x:f>
        <x:v>9119.783490759753</x:v>
      </x:c>
      <x:c r="P67" s="7" t="n">
        <x:f>MAX(0,N67-F67-I67)</x:f>
        <x:v>0</x:v>
      </x:c>
      <x:c r="Q67" s="7" t="n">
        <x:f>MAX(0,G67+J67-P67)</x:f>
        <x:v>0</x:v>
      </x:c>
      <x:c r="R67" s="7" t="n">
        <x:f>M67+MAX(0,K67-MAX(0,P67-G67-J67))</x:f>
        <x:v>0</x:v>
      </x:c>
      <x:c r="S67" s="7" t="n">
        <x:f>SUM(O67,Q67,R67)</x:f>
        <x:v>9119.783490759753</x:v>
      </x:c>
      <x:c r="T67" s="14" t="n">
        <x:f>'Inventory detail'!T67</x:f>
        <x:v>0.0924</x:v>
      </x:c>
      <x:c r="U67" s="14" t="n">
        <x:f>'Inventory detail'!U67</x:f>
        <x:v>0.0904995</x:v>
      </x:c>
      <x:c r="V67" s="9" t="n">
        <x:f>O67*T67</x:f>
        <x:v>842.6679945462012</x:v>
      </x:c>
      <x:c r="W67" s="9" t="n">
        <x:f>Q67*T67</x:f>
        <x:v>0</x:v>
      </x:c>
      <x:c r="X67" s="9" t="n">
        <x:f>R67*T67</x:f>
        <x:v>0</x:v>
      </x:c>
      <x:c r="Y67" s="9" t="n">
        <x:f>S67*T67</x:f>
        <x:v>842.6679945462012</x:v>
      </x:c>
      <x:c r="Z67" s="9" t="n">
        <x:f>IF(ISNUMBER(U67),S67*(U67-T67),"n.a.")</x:f>
        <x:v>-17.332148524188906</x:v>
      </x:c>
      <x:c r="AA67" s="9" t="n">
        <x:f>IF(ISNUMBER(U67),Y67,0)</x:f>
        <x:v>842.6679945462012</x:v>
      </x:c>
      <x:c r="AB67" s="7" t="n">
        <x:f>MAX(0,L67-SUM(F67:K67))</x:f>
        <x:v>0</x:v>
      </x:c>
    </x:row>
    <x:row r="68" ht="22" customHeight="1">
      <x:c r="A68" s="18" t="n">
        <x:f>Summary!C$41</x:f>
        <x:v>46327</x:v>
      </x:c>
      <x:c r="B68" s="2" t="str">
        <x:f>'Inventory detail'!A68</x:f>
        <x:v>COIL</x:v>
      </x:c>
      <x:c r="C68" s="2" t="str">
        <x:f>'Inventory detail'!B68</x:f>
        <x:v>10</x:v>
      </x:c>
      <x:c r="D68" s="2" t="str">
        <x:f>'Inventory detail'!C68</x:f>
        <x:v>8NAV12-4</x:v>
      </x:c>
      <x:c r="E68" s="10" t="n">
        <x:f>Summary!$E$5</x:f>
        <x:v>46304</x:v>
      </x:c>
      <x:c r="F68" s="7" t="n">
        <x:f>'Inventory detail'!W68</x:f>
        <x:v>20400</x:v>
      </x:c>
      <x:c r="G68" s="7" t="n">
        <x:f>'Inventory detail'!X68</x:f>
        <x:v>0</x:v>
      </x:c>
      <x:c r="H68" s="7" t="n">
        <x:f>'Inventory detail'!Y68</x:f>
        <x:v>0</x:v>
      </x:c>
      <x:c r="I68" s="7" t="n">
        <x:f>SUMIFS('PO detail'!$W$535:$W$546,'PO detail'!$V$535:$V$546,"&gt;="&amp;E68,'PO detail'!$V$535:$V$546,"&lt;"&amp;A68)</x:f>
        <x:v>0</x:v>
      </x:c>
      <x:c r="J68" s="7" t="n">
        <x:f>SUMIFS('PO detail'!$X$535:$X$546,'PO detail'!$V$535:$V$546,"&gt;="&amp;E68,'PO detail'!$V$535:$V$546,"&lt;"&amp;A68)</x:f>
        <x:v>0</x:v>
      </x:c>
      <x:c r="K68" s="7" t="n">
        <x:f>SUMIFS('PO detail'!$Y$535:$Y$546,'PO detail'!$V$535:$V$546,"&gt;="&amp;E68,'PO detail'!$V$535:$V$546,"&lt;"&amp;A68)</x:f>
        <x:v>0</x:v>
      </x:c>
      <x:c r="L68" s="7" t="n">
        <x:f>'Inventory detail'!F68*Summary!$K$5*(A68-E68)/Summary!$K$6</x:f>
        <x:v>4647.227926078029</x:v>
      </x:c>
      <x:c r="M68" s="7" t="n">
        <x:f>MAX(0,H68-L68)</x:f>
        <x:v>0</x:v>
      </x:c>
      <x:c r="N68" s="7" t="n">
        <x:f>MAX(0,L68-H68)</x:f>
        <x:v>4647.227926078029</x:v>
      </x:c>
      <x:c r="O68" s="7" t="n">
        <x:f>MAX(0,F68+I68-N68)</x:f>
        <x:v>15752.772073921971</x:v>
      </x:c>
      <x:c r="P68" s="7" t="n">
        <x:f>MAX(0,N68-F68-I68)</x:f>
        <x:v>0</x:v>
      </x:c>
      <x:c r="Q68" s="7" t="n">
        <x:f>MAX(0,G68+J68-P68)</x:f>
        <x:v>0</x:v>
      </x:c>
      <x:c r="R68" s="7" t="n">
        <x:f>M68+MAX(0,K68-MAX(0,P68-G68-J68))</x:f>
        <x:v>0</x:v>
      </x:c>
      <x:c r="S68" s="7" t="n">
        <x:f>SUM(O68,Q68,R68)</x:f>
        <x:v>15752.772073921971</x:v>
      </x:c>
      <x:c r="T68" s="14" t="n">
        <x:f>'Inventory detail'!T68</x:f>
        <x:v>0.042</x:v>
      </x:c>
      <x:c r="U68" s="14" t="n">
        <x:f>'Inventory detail'!U68</x:f>
        <x:v>0.041216499999999996</x:v>
      </x:c>
      <x:c r="V68" s="9" t="n">
        <x:f>O68*T68</x:f>
        <x:v>661.6164271047228</x:v>
      </x:c>
      <x:c r="W68" s="9" t="n">
        <x:f>Q68*T68</x:f>
        <x:v>0</x:v>
      </x:c>
      <x:c r="X68" s="9" t="n">
        <x:f>R68*T68</x:f>
        <x:v>0</x:v>
      </x:c>
      <x:c r="Y68" s="9" t="n">
        <x:f>S68*T68</x:f>
        <x:v>661.6164271047228</x:v>
      </x:c>
      <x:c r="Z68" s="9" t="n">
        <x:f>IF(ISNUMBER(U68),S68*(U68-T68),"n.a.")</x:f>
        <x:v>-12.342296919917965</x:v>
      </x:c>
      <x:c r="AA68" s="9" t="n">
        <x:f>IF(ISNUMBER(U68),Y68,0)</x:f>
        <x:v>661.6164271047228</x:v>
      </x:c>
      <x:c r="AB68" s="7" t="n">
        <x:f>MAX(0,L68-SUM(F68:K68))</x:f>
        <x:v>0</x:v>
      </x:c>
    </x:row>
    <x:row r="69" ht="22" customHeight="1">
      <x:c r="A69" s="18" t="n">
        <x:f>Summary!C$41</x:f>
        <x:v>46327</x:v>
      </x:c>
      <x:c r="B69" s="2" t="str">
        <x:f>'Inventory detail'!A69</x:f>
        <x:v>WIRE</x:v>
      </x:c>
      <x:c r="C69" s="2" t="str">
        <x:f>'Inventory detail'!B69</x:f>
        <x:v>10</x:v>
      </x:c>
      <x:c r="D69" s="2" t="str">
        <x:f>'Inventory detail'!C69</x:f>
        <x:v>DL014WHT</x:v>
      </x:c>
      <x:c r="E69" s="10" t="n">
        <x:f>Summary!$E$5</x:f>
        <x:v>46304</x:v>
      </x:c>
      <x:c r="F69" s="7" t="n">
        <x:f>'Inventory detail'!W69</x:f>
        <x:v>35600</x:v>
      </x:c>
      <x:c r="G69" s="7" t="n">
        <x:f>'Inventory detail'!X69</x:f>
        <x:v>0</x:v>
      </x:c>
      <x:c r="H69" s="7" t="n">
        <x:f>'Inventory detail'!Y69</x:f>
        <x:v>0</x:v>
      </x:c>
      <x:c r="I69" s="7" t="n">
        <x:f>SUMIFS('PO detail'!$W$1909:$W$1912,'PO detail'!$V$1909:$V$1912,"&gt;="&amp;E69,'PO detail'!$V$1909:$V$1912,"&lt;"&amp;A69)</x:f>
        <x:v>0</x:v>
      </x:c>
      <x:c r="J69" s="7" t="n">
        <x:f>SUMIFS('PO detail'!$X$1909:$X$1912,'PO detail'!$V$1909:$V$1912,"&gt;="&amp;E69,'PO detail'!$V$1909:$V$1912,"&lt;"&amp;A69)</x:f>
        <x:v>0</x:v>
      </x:c>
      <x:c r="K69" s="7" t="n">
        <x:f>SUMIFS('PO detail'!$Y$1909:$Y$1912,'PO detail'!$V$1909:$V$1912,"&gt;="&amp;E69,'PO detail'!$V$1909:$V$1912,"&lt;"&amp;A69)</x:f>
        <x:v>0</x:v>
      </x:c>
      <x:c r="L69" s="7" t="n">
        <x:f>'Inventory detail'!F69*Summary!$K$5*(A69-E69)/Summary!$K$6</x:f>
        <x:v>4483.501930184805</x:v>
      </x:c>
      <x:c r="M69" s="7" t="n">
        <x:f>MAX(0,H69-L69)</x:f>
        <x:v>0</x:v>
      </x:c>
      <x:c r="N69" s="7" t="n">
        <x:f>MAX(0,L69-H69)</x:f>
        <x:v>4483.501930184805</x:v>
      </x:c>
      <x:c r="O69" s="7" t="n">
        <x:f>MAX(0,F69+I69-N69)</x:f>
        <x:v>31116.498069815196</x:v>
      </x:c>
      <x:c r="P69" s="7" t="n">
        <x:f>MAX(0,N69-F69-I69)</x:f>
        <x:v>0</x:v>
      </x:c>
      <x:c r="Q69" s="7" t="n">
        <x:f>MAX(0,G69+J69-P69)</x:f>
        <x:v>0</x:v>
      </x:c>
      <x:c r="R69" s="7" t="n">
        <x:f>M69+MAX(0,K69-MAX(0,P69-G69-J69))</x:f>
        <x:v>0</x:v>
      </x:c>
      <x:c r="S69" s="7" t="n">
        <x:f>SUM(O69,Q69,R69)</x:f>
        <x:v>31116.498069815196</x:v>
      </x:c>
      <x:c r="T69" s="14" t="n">
        <x:f>'Inventory detail'!T69</x:f>
        <x:v>0.0363</x:v>
      </x:c>
      <x:c r="U69" s="14" t="n">
        <x:f>'Inventory detail'!U69</x:f>
        <x:v>0.0363</x:v>
      </x:c>
      <x:c r="V69" s="9" t="n">
        <x:f>O69*T69</x:f>
        <x:v>1129.5288799342916</x:v>
      </x:c>
      <x:c r="W69" s="9" t="n">
        <x:f>Q69*T69</x:f>
        <x:v>0</x:v>
      </x:c>
      <x:c r="X69" s="9" t="n">
        <x:f>R69*T69</x:f>
        <x:v>0</x:v>
      </x:c>
      <x:c r="Y69" s="9" t="n">
        <x:f>S69*T69</x:f>
        <x:v>1129.5288799342916</x:v>
      </x:c>
      <x:c r="Z69" s="9" t="n">
        <x:f>IF(ISNUMBER(U69),S69*(U69-T69),"n.a.")</x:f>
        <x:v>0</x:v>
      </x:c>
      <x:c r="AA69" s="9" t="n">
        <x:f>IF(ISNUMBER(U69),Y69,0)</x:f>
        <x:v>1129.5288799342916</x:v>
      </x:c>
      <x:c r="AB69" s="7" t="n">
        <x:f>MAX(0,L69-SUM(F69:K69))</x:f>
        <x:v>0</x:v>
      </x:c>
    </x:row>
    <x:row r="70" ht="22" customHeight="1">
      <x:c r="A70" s="18" t="n">
        <x:f>Summary!C$41</x:f>
        <x:v>46327</x:v>
      </x:c>
      <x:c r="B70" s="2" t="str">
        <x:f>'Inventory detail'!A70</x:f>
        <x:v>WIRE</x:v>
      </x:c>
      <x:c r="C70" s="2" t="str">
        <x:f>'Inventory detail'!B70</x:f>
        <x:v>10</x:v>
      </x:c>
      <x:c r="D70" s="2" t="str">
        <x:f>'Inventory detail'!C70</x:f>
        <x:v>DL716SIL</x:v>
      </x:c>
      <x:c r="E70" s="10" t="n">
        <x:f>Summary!$E$5</x:f>
        <x:v>46304</x:v>
      </x:c>
      <x:c r="F70" s="7" t="n">
        <x:f>'Inventory detail'!W70</x:f>
        <x:v>11900</x:v>
      </x:c>
      <x:c r="G70" s="7" t="n">
        <x:f>'Inventory detail'!X70</x:f>
        <x:v>0</x:v>
      </x:c>
      <x:c r="H70" s="7" t="n">
        <x:f>'Inventory detail'!Y70</x:f>
        <x:v>0</x:v>
      </x:c>
      <x:c r="I70" s="7" t="n">
        <x:f>SUMIFS('PO detail'!$W$2018:$W$2021,'PO detail'!$V$2018:$V$2021,"&gt;="&amp;E70,'PO detail'!$V$2018:$V$2021,"&lt;"&amp;A70)</x:f>
        <x:v>0</x:v>
      </x:c>
      <x:c r="J70" s="7" t="n">
        <x:f>SUMIFS('PO detail'!$X$2018:$X$2021,'PO detail'!$V$2018:$V$2021,"&gt;="&amp;E70,'PO detail'!$V$2018:$V$2021,"&lt;"&amp;A70)</x:f>
        <x:v>0</x:v>
      </x:c>
      <x:c r="K70" s="7" t="n">
        <x:f>SUMIFS('PO detail'!$Y$2018:$Y$2021,'PO detail'!$V$2018:$V$2021,"&gt;="&amp;E70,'PO detail'!$V$2018:$V$2021,"&lt;"&amp;A70)</x:f>
        <x:v>0</x:v>
      </x:c>
      <x:c r="L70" s="7" t="n">
        <x:f>'Inventory detail'!F70*Summary!$K$5*(A70-E70)/Summary!$K$6</x:f>
        <x:v>4338.667104722793</x:v>
      </x:c>
      <x:c r="M70" s="7" t="n">
        <x:f>MAX(0,H70-L70)</x:f>
        <x:v>0</x:v>
      </x:c>
      <x:c r="N70" s="7" t="n">
        <x:f>MAX(0,L70-H70)</x:f>
        <x:v>4338.667104722793</x:v>
      </x:c>
      <x:c r="O70" s="7" t="n">
        <x:f>MAX(0,F70+I70-N70)</x:f>
        <x:v>7561.332895277207</x:v>
      </x:c>
      <x:c r="P70" s="7" t="n">
        <x:f>MAX(0,N70-F70-I70)</x:f>
        <x:v>0</x:v>
      </x:c>
      <x:c r="Q70" s="7" t="n">
        <x:f>MAX(0,G70+J70-P70)</x:f>
        <x:v>0</x:v>
      </x:c>
      <x:c r="R70" s="7" t="n">
        <x:f>M70+MAX(0,K70-MAX(0,P70-G70-J70))</x:f>
        <x:v>0</x:v>
      </x:c>
      <x:c r="S70" s="7" t="n">
        <x:f>SUM(O70,Q70,R70)</x:f>
        <x:v>7561.332895277207</x:v>
      </x:c>
      <x:c r="T70" s="14" t="n">
        <x:f>'Inventory detail'!T70</x:f>
        <x:v>0.0732</x:v>
      </x:c>
      <x:c r="U70" s="14" t="n">
        <x:f>'Inventory detail'!U70</x:f>
        <x:v>0.0732</x:v>
      </x:c>
      <x:c r="V70" s="9" t="n">
        <x:f>O70*T70</x:f>
        <x:v>553.4895679342916</x:v>
      </x:c>
      <x:c r="W70" s="9" t="n">
        <x:f>Q70*T70</x:f>
        <x:v>0</x:v>
      </x:c>
      <x:c r="X70" s="9" t="n">
        <x:f>R70*T70</x:f>
        <x:v>0</x:v>
      </x:c>
      <x:c r="Y70" s="9" t="n">
        <x:f>S70*T70</x:f>
        <x:v>553.4895679342916</x:v>
      </x:c>
      <x:c r="Z70" s="9" t="n">
        <x:f>IF(ISNUMBER(U70),S70*(U70-T70),"n.a.")</x:f>
        <x:v>0</x:v>
      </x:c>
      <x:c r="AA70" s="9" t="n">
        <x:f>IF(ISNUMBER(U70),Y70,0)</x:f>
        <x:v>553.4895679342916</x:v>
      </x:c>
      <x:c r="AB70" s="7" t="n">
        <x:f>MAX(0,L70-SUM(F70:K70))</x:f>
        <x:v>0</x:v>
      </x:c>
    </x:row>
    <x:row r="71" ht="22" customHeight="1">
      <x:c r="A71" s="18" t="n">
        <x:f>Summary!C$41</x:f>
        <x:v>46327</x:v>
      </x:c>
      <x:c r="B71" s="2" t="str">
        <x:f>'Inventory detail'!A71</x:f>
        <x:v>WIRE</x:v>
      </x:c>
      <x:c r="C71" s="2" t="str">
        <x:f>'Inventory detail'!B71</x:f>
        <x:v>10</x:v>
      </x:c>
      <x:c r="D71" s="2" t="str">
        <x:f>'Inventory detail'!C71</x:f>
        <x:v>DL516WHT</x:v>
      </x:c>
      <x:c r="E71" s="10" t="n">
        <x:f>Summary!$E$5</x:f>
        <x:v>46304</x:v>
      </x:c>
      <x:c r="F71" s="7" t="n">
        <x:f>'Inventory detail'!W71</x:f>
        <x:v>38100</x:v>
      </x:c>
      <x:c r="G71" s="7" t="n">
        <x:f>'Inventory detail'!X71</x:f>
        <x:v>0</x:v>
      </x:c>
      <x:c r="H71" s="7" t="n">
        <x:f>'Inventory detail'!Y71</x:f>
        <x:v>0</x:v>
      </x:c>
      <x:c r="I71" s="7" t="n">
        <x:f>SUMIFS('PO detail'!$W$2003:$W$2006,'PO detail'!$V$2003:$V$2006,"&gt;="&amp;E71,'PO detail'!$V$2003:$V$2006,"&lt;"&amp;A71)</x:f>
        <x:v>0</x:v>
      </x:c>
      <x:c r="J71" s="7" t="n">
        <x:f>SUMIFS('PO detail'!$X$2003:$X$2006,'PO detail'!$V$2003:$V$2006,"&gt;="&amp;E71,'PO detail'!$V$2003:$V$2006,"&lt;"&amp;A71)</x:f>
        <x:v>0</x:v>
      </x:c>
      <x:c r="K71" s="7" t="n">
        <x:f>SUMIFS('PO detail'!$Y$2003:$Y$2006,'PO detail'!$V$2003:$V$2006,"&gt;="&amp;E71,'PO detail'!$V$2003:$V$2006,"&lt;"&amp;A71)</x:f>
        <x:v>0</x:v>
      </x:c>
      <x:c r="L71" s="7" t="n">
        <x:f>'Inventory detail'!F71*Summary!$K$5*(A71-E71)/Summary!$K$6</x:f>
        <x:v>4212.731006160165</x:v>
      </x:c>
      <x:c r="M71" s="7" t="n">
        <x:f>MAX(0,H71-L71)</x:f>
        <x:v>0</x:v>
      </x:c>
      <x:c r="N71" s="7" t="n">
        <x:f>MAX(0,L71-H71)</x:f>
        <x:v>4212.731006160165</x:v>
      </x:c>
      <x:c r="O71" s="7" t="n">
        <x:f>MAX(0,F71+I71-N71)</x:f>
        <x:v>33887.26899383983</x:v>
      </x:c>
      <x:c r="P71" s="7" t="n">
        <x:f>MAX(0,N71-F71-I71)</x:f>
        <x:v>0</x:v>
      </x:c>
      <x:c r="Q71" s="7" t="n">
        <x:f>MAX(0,G71+J71-P71)</x:f>
        <x:v>0</x:v>
      </x:c>
      <x:c r="R71" s="7" t="n">
        <x:f>M71+MAX(0,K71-MAX(0,P71-G71-J71))</x:f>
        <x:v>0</x:v>
      </x:c>
      <x:c r="S71" s="7" t="n">
        <x:f>SUM(O71,Q71,R71)</x:f>
        <x:v>33887.26899383983</x:v>
      </x:c>
      <x:c r="T71" s="14" t="n">
        <x:f>'Inventory detail'!T71</x:f>
        <x:v>0.0475</x:v>
      </x:c>
      <x:c r="U71" s="14" t="n">
        <x:f>'Inventory detail'!U71</x:f>
        <x:v>0.0475</x:v>
      </x:c>
      <x:c r="V71" s="9" t="n">
        <x:f>O71*T71</x:f>
        <x:v>1609.6452772073922</x:v>
      </x:c>
      <x:c r="W71" s="9" t="n">
        <x:f>Q71*T71</x:f>
        <x:v>0</x:v>
      </x:c>
      <x:c r="X71" s="9" t="n">
        <x:f>R71*T71</x:f>
        <x:v>0</x:v>
      </x:c>
      <x:c r="Y71" s="9" t="n">
        <x:f>S71*T71</x:f>
        <x:v>1609.6452772073922</x:v>
      </x:c>
      <x:c r="Z71" s="9" t="n">
        <x:f>IF(ISNUMBER(U71),S71*(U71-T71),"n.a.")</x:f>
        <x:v>0</x:v>
      </x:c>
      <x:c r="AA71" s="9" t="n">
        <x:f>IF(ISNUMBER(U71),Y71,0)</x:f>
        <x:v>1609.6452772073922</x:v>
      </x:c>
      <x:c r="AB71" s="7" t="n">
        <x:f>MAX(0,L71-SUM(F71:K71))</x:f>
        <x:v>0</x:v>
      </x:c>
    </x:row>
    <x:row r="72" ht="22" customHeight="1">
      <x:c r="A72" s="18" t="n">
        <x:f>Summary!C$41</x:f>
        <x:v>46327</x:v>
      </x:c>
      <x:c r="B72" s="2" t="str">
        <x:f>'Inventory detail'!A72</x:f>
        <x:v>COIL</x:v>
      </x:c>
      <x:c r="C72" s="2" t="str">
        <x:f>'Inventory detail'!B72</x:f>
        <x:v>10</x:v>
      </x:c>
      <x:c r="D72" s="2" t="str">
        <x:f>'Inventory detail'!C72</x:f>
        <x:v>8BLK36-4</x:v>
      </x:c>
      <x:c r="E72" s="10" t="n">
        <x:f>Summary!$E$5</x:f>
        <x:v>46304</x:v>
      </x:c>
      <x:c r="F72" s="7" t="n">
        <x:f>'Inventory detail'!W72</x:f>
        <x:v>16900</x:v>
      </x:c>
      <x:c r="G72" s="7" t="n">
        <x:f>'Inventory detail'!X72</x:f>
        <x:v>0</x:v>
      </x:c>
      <x:c r="H72" s="7" t="n">
        <x:f>'Inventory detail'!Y72</x:f>
        <x:v>0</x:v>
      </x:c>
      <x:c r="I72" s="7" t="n">
        <x:f>SUMIFS('PO detail'!$W$510:$W$521,'PO detail'!$V$510:$V$521,"&gt;="&amp;E72,'PO detail'!$V$510:$V$521,"&lt;"&amp;A72)</x:f>
        <x:v>0</x:v>
      </x:c>
      <x:c r="J72" s="7" t="n">
        <x:f>SUMIFS('PO detail'!$X$510:$X$521,'PO detail'!$V$510:$V$521,"&gt;="&amp;E72,'PO detail'!$V$510:$V$521,"&lt;"&amp;A72)</x:f>
        <x:v>0</x:v>
      </x:c>
      <x:c r="K72" s="7" t="n">
        <x:f>SUMIFS('PO detail'!$Y$510:$Y$521,'PO detail'!$V$510:$V$521,"&gt;="&amp;E72,'PO detail'!$V$510:$V$521,"&lt;"&amp;A72)</x:f>
        <x:v>0</x:v>
      </x:c>
      <x:c r="L72" s="7" t="n">
        <x:f>'Inventory detail'!F72*Summary!$K$5*(A72-E72)/Summary!$K$6</x:f>
        <x:v>4099.383983572895</x:v>
      </x:c>
      <x:c r="M72" s="7" t="n">
        <x:f>MAX(0,H72-L72)</x:f>
        <x:v>0</x:v>
      </x:c>
      <x:c r="N72" s="7" t="n">
        <x:f>MAX(0,L72-H72)</x:f>
        <x:v>4099.383983572895</x:v>
      </x:c>
      <x:c r="O72" s="7" t="n">
        <x:f>MAX(0,F72+I72-N72)</x:f>
        <x:v>12800.616016427106</x:v>
      </x:c>
      <x:c r="P72" s="7" t="n">
        <x:f>MAX(0,N72-F72-I72)</x:f>
        <x:v>0</x:v>
      </x:c>
      <x:c r="Q72" s="7" t="n">
        <x:f>MAX(0,G72+J72-P72)</x:f>
        <x:v>0</x:v>
      </x:c>
      <x:c r="R72" s="7" t="n">
        <x:f>M72+MAX(0,K72-MAX(0,P72-G72-J72))</x:f>
        <x:v>0</x:v>
      </x:c>
      <x:c r="S72" s="7" t="n">
        <x:f>SUM(O72,Q72,R72)</x:f>
        <x:v>12800.616016427106</x:v>
      </x:c>
      <x:c r="T72" s="14" t="n">
        <x:f>'Inventory detail'!T72</x:f>
        <x:v>0.1211</x:v>
      </x:c>
      <x:c r="U72" s="14" t="n">
        <x:f>'Inventory detail'!U72</x:f>
        <x:v>0.11867699999999999</x:v>
      </x:c>
      <x:c r="V72" s="9" t="n">
        <x:f>O72*T72</x:f>
        <x:v>1550.1545995893225</x:v>
      </x:c>
      <x:c r="W72" s="9" t="n">
        <x:f>Q72*T72</x:f>
        <x:v>0</x:v>
      </x:c>
      <x:c r="X72" s="9" t="n">
        <x:f>R72*T72</x:f>
        <x:v>0</x:v>
      </x:c>
      <x:c r="Y72" s="9" t="n">
        <x:f>S72*T72</x:f>
        <x:v>1550.1545995893225</x:v>
      </x:c>
      <x:c r="Z72" s="9" t="n">
        <x:f>IF(ISNUMBER(U72),S72*(U72-T72),"n.a.")</x:f>
        <x:v>-31.015892607802986</x:v>
      </x:c>
      <x:c r="AA72" s="9" t="n">
        <x:f>IF(ISNUMBER(U72),Y72,0)</x:f>
        <x:v>1550.1545995893225</x:v>
      </x:c>
      <x:c r="AB72" s="7" t="n">
        <x:f>MAX(0,L72-SUM(F72:K72))</x:f>
        <x:v>0</x:v>
      </x:c>
    </x:row>
    <x:row r="73" ht="22" customHeight="1">
      <x:c r="A73" s="18" t="n">
        <x:f>Summary!C$41</x:f>
        <x:v>46327</x:v>
      </x:c>
      <x:c r="B73" s="2" t="str">
        <x:f>'Inventory detail'!A73</x:f>
        <x:v>COIL</x:v>
      </x:c>
      <x:c r="C73" s="2" t="str">
        <x:f>'Inventory detail'!B73</x:f>
        <x:v>10</x:v>
      </x:c>
      <x:c r="D73" s="2" t="str">
        <x:f>'Inventory detail'!C73</x:f>
        <x:v>14WHT12-4</x:v>
      </x:c>
      <x:c r="E73" s="10" t="n">
        <x:f>Summary!$E$5</x:f>
        <x:v>46304</x:v>
      </x:c>
      <x:c r="F73" s="7" t="n">
        <x:f>'Inventory detail'!W73</x:f>
        <x:v>23400</x:v>
      </x:c>
      <x:c r="G73" s="7" t="n">
        <x:f>'Inventory detail'!X73</x:f>
        <x:v>0</x:v>
      </x:c>
      <x:c r="H73" s="7" t="n">
        <x:f>'Inventory detail'!Y73</x:f>
        <x:v>0</x:v>
      </x:c>
      <x:c r="I73" s="7" t="n">
        <x:f>SUMIFS('PO detail'!$W$185:$W$191,'PO detail'!$V$185:$V$191,"&gt;="&amp;E73,'PO detail'!$V$185:$V$191,"&lt;"&amp;A73)</x:f>
        <x:v>0</x:v>
      </x:c>
      <x:c r="J73" s="7" t="n">
        <x:f>SUMIFS('PO detail'!$X$185:$X$191,'PO detail'!$V$185:$V$191,"&gt;="&amp;E73,'PO detail'!$V$185:$V$191,"&lt;"&amp;A73)</x:f>
        <x:v>0</x:v>
      </x:c>
      <x:c r="K73" s="7" t="n">
        <x:f>SUMIFS('PO detail'!$Y$185:$Y$191,'PO detail'!$V$185:$V$191,"&gt;="&amp;E73,'PO detail'!$V$185:$V$191,"&lt;"&amp;A73)</x:f>
        <x:v>0</x:v>
      </x:c>
      <x:c r="L73" s="7" t="n">
        <x:f>'Inventory detail'!F73*Summary!$K$5*(A73-E73)/Summary!$K$6</x:f>
        <x:v>4080.4928131416837</x:v>
      </x:c>
      <x:c r="M73" s="7" t="n">
        <x:f>MAX(0,H73-L73)</x:f>
        <x:v>0</x:v>
      </x:c>
      <x:c r="N73" s="7" t="n">
        <x:f>MAX(0,L73-H73)</x:f>
        <x:v>4080.4928131416837</x:v>
      </x:c>
      <x:c r="O73" s="7" t="n">
        <x:f>MAX(0,F73+I73-N73)</x:f>
        <x:v>19319.507186858318</x:v>
      </x:c>
      <x:c r="P73" s="7" t="n">
        <x:f>MAX(0,N73-F73-I73)</x:f>
        <x:v>0</x:v>
      </x:c>
      <x:c r="Q73" s="7" t="n">
        <x:f>MAX(0,G73+J73-P73)</x:f>
        <x:v>0</x:v>
      </x:c>
      <x:c r="R73" s="7" t="n">
        <x:f>M73+MAX(0,K73-MAX(0,P73-G73-J73))</x:f>
        <x:v>0</x:v>
      </x:c>
      <x:c r="S73" s="7" t="n">
        <x:f>SUM(O73,Q73,R73)</x:f>
        <x:v>19319.507186858318</x:v>
      </x:c>
      <x:c r="T73" s="14" t="n">
        <x:f>'Inventory detail'!T73</x:f>
        <x:v>0.09179999999999999</x:v>
      </x:c>
      <x:c r="U73" s="14" t="n">
        <x:f>'Inventory detail'!U73</x:f>
        <x:v>0.089947</x:v>
      </x:c>
      <x:c r="V73" s="9" t="n">
        <x:f>O73*T73</x:f>
        <x:v>1773.5307597535934</x:v>
      </x:c>
      <x:c r="W73" s="9" t="n">
        <x:f>Q73*T73</x:f>
        <x:v>0</x:v>
      </x:c>
      <x:c r="X73" s="9" t="n">
        <x:f>R73*T73</x:f>
        <x:v>0</x:v>
      </x:c>
      <x:c r="Y73" s="9" t="n">
        <x:f>S73*T73</x:f>
        <x:v>1773.5307597535934</x:v>
      </x:c>
      <x:c r="Z73" s="9" t="n">
        <x:f>IF(ISNUMBER(U73),S73*(U73-T73),"n.a.")</x:f>
        <x:v>-35.79904681724834</x:v>
      </x:c>
      <x:c r="AA73" s="9" t="n">
        <x:f>IF(ISNUMBER(U73),Y73,0)</x:f>
        <x:v>1773.5307597535934</x:v>
      </x:c>
      <x:c r="AB73" s="7" t="n">
        <x:f>MAX(0,L73-SUM(F73:K73))</x:f>
        <x:v>0</x:v>
      </x:c>
    </x:row>
    <x:row r="74" ht="22" customHeight="1">
      <x:c r="A74" s="18" t="n">
        <x:f>Summary!C$41</x:f>
        <x:v>46327</x:v>
      </x:c>
      <x:c r="B74" s="2" t="str">
        <x:f>'Inventory detail'!A74</x:f>
        <x:v>COIL</x:v>
      </x:c>
      <x:c r="C74" s="2" t="str">
        <x:f>'Inventory detail'!B74</x:f>
        <x:v>10</x:v>
      </x:c>
      <x:c r="D74" s="2" t="str">
        <x:f>'Inventory detail'!C74</x:f>
        <x:v>28BLK12-4</x:v>
      </x:c>
      <x:c r="E74" s="10" t="n">
        <x:f>Summary!$E$5</x:f>
        <x:v>46304</x:v>
      </x:c>
      <x:c r="F74" s="7" t="n">
        <x:f>'Inventory detail'!W74</x:f>
        <x:v>13200</x:v>
      </x:c>
      <x:c r="G74" s="7" t="n">
        <x:f>'Inventory detail'!X74</x:f>
        <x:v>0</x:v>
      </x:c>
      <x:c r="H74" s="7" t="n">
        <x:f>'Inventory detail'!Y74</x:f>
        <x:v>0</x:v>
      </x:c>
      <x:c r="I74" s="7" t="n">
        <x:f>SUMIFS('PO detail'!$W$357:$W$368,'PO detail'!$V$357:$V$368,"&gt;="&amp;E74,'PO detail'!$V$357:$V$368,"&lt;"&amp;A74)</x:f>
        <x:v>0</x:v>
      </x:c>
      <x:c r="J74" s="7" t="n">
        <x:f>SUMIFS('PO detail'!$X$357:$X$368,'PO detail'!$V$357:$V$368,"&gt;="&amp;E74,'PO detail'!$V$357:$V$368,"&lt;"&amp;A74)</x:f>
        <x:v>0</x:v>
      </x:c>
      <x:c r="K74" s="7" t="n">
        <x:f>SUMIFS('PO detail'!$Y$357:$Y$368,'PO detail'!$V$357:$V$368,"&gt;="&amp;E74,'PO detail'!$V$357:$V$368,"&lt;"&amp;A74)</x:f>
        <x:v>0</x:v>
      </x:c>
      <x:c r="L74" s="7" t="n">
        <x:f>'Inventory detail'!F74*Summary!$K$5*(A74-E74)/Summary!$K$6</x:f>
        <x:v>4049.00501026694</x:v>
      </x:c>
      <x:c r="M74" s="7" t="n">
        <x:f>MAX(0,H74-L74)</x:f>
        <x:v>0</x:v>
      </x:c>
      <x:c r="N74" s="7" t="n">
        <x:f>MAX(0,L74-H74)</x:f>
        <x:v>4049.00501026694</x:v>
      </x:c>
      <x:c r="O74" s="7" t="n">
        <x:f>MAX(0,F74+I74-N74)</x:f>
        <x:v>9150.994989733059</x:v>
      </x:c>
      <x:c r="P74" s="7" t="n">
        <x:f>MAX(0,N74-F74-I74)</x:f>
        <x:v>0</x:v>
      </x:c>
      <x:c r="Q74" s="7" t="n">
        <x:f>MAX(0,G74+J74-P74)</x:f>
        <x:v>0</x:v>
      </x:c>
      <x:c r="R74" s="7" t="n">
        <x:f>M74+MAX(0,K74-MAX(0,P74-G74-J74))</x:f>
        <x:v>0</x:v>
      </x:c>
      <x:c r="S74" s="7" t="n">
        <x:f>SUM(O74,Q74,R74)</x:f>
        <x:v>9150.994989733059</x:v>
      </x:c>
      <x:c r="T74" s="14" t="n">
        <x:f>'Inventory detail'!T74</x:f>
        <x:v>0.17559999999999998</x:v>
      </x:c>
      <x:c r="U74" s="14" t="n">
        <x:f>'Inventory detail'!U74</x:f>
        <x:v>0.1720485</x:v>
      </x:c>
      <x:c r="V74" s="9" t="n">
        <x:f>O74*T74</x:f>
        <x:v>1606.914720197125</x:v>
      </x:c>
      <x:c r="W74" s="9" t="n">
        <x:f>Q74*T74</x:f>
        <x:v>0</x:v>
      </x:c>
      <x:c r="X74" s="9" t="n">
        <x:f>R74*T74</x:f>
        <x:v>0</x:v>
      </x:c>
      <x:c r="Y74" s="9" t="n">
        <x:f>S74*T74</x:f>
        <x:v>1606.914720197125</x:v>
      </x:c>
      <x:c r="Z74" s="9" t="n">
        <x:f>IF(ISNUMBER(U74),S74*(U74-T74),"n.a.")</x:f>
        <x:v>-32.49975870603682</x:v>
      </x:c>
      <x:c r="AA74" s="9" t="n">
        <x:f>IF(ISNUMBER(U74),Y74,0)</x:f>
        <x:v>1606.914720197125</x:v>
      </x:c>
      <x:c r="AB74" s="7" t="n">
        <x:f>MAX(0,L74-SUM(F74:K74))</x:f>
        <x:v>0</x:v>
      </x:c>
    </x:row>
    <x:row r="75" ht="22" customHeight="1">
      <x:c r="A75" s="18" t="n">
        <x:f>Summary!C$41</x:f>
        <x:v>46327</x:v>
      </x:c>
      <x:c r="B75" s="2" t="str">
        <x:f>'Inventory detail'!A75</x:f>
        <x:v>COIL</x:v>
      </x:c>
      <x:c r="C75" s="2" t="str">
        <x:f>'Inventory detail'!B75</x:f>
        <x:v>10</x:v>
      </x:c>
      <x:c r="D75" s="2" t="str">
        <x:f>'Inventory detail'!C75</x:f>
        <x:v>30BLK12-4</x:v>
      </x:c>
      <x:c r="E75" s="10" t="n">
        <x:f>Summary!$E$5</x:f>
        <x:v>46304</x:v>
      </x:c>
      <x:c r="F75" s="7" t="n">
        <x:f>'Inventory detail'!W75</x:f>
        <x:v>14100</x:v>
      </x:c>
      <x:c r="G75" s="7" t="n">
        <x:f>'Inventory detail'!X75</x:f>
        <x:v>0</x:v>
      </x:c>
      <x:c r="H75" s="7" t="n">
        <x:f>'Inventory detail'!Y75</x:f>
        <x:v>0</x:v>
      </x:c>
      <x:c r="I75" s="7" t="n">
        <x:f>SUMIFS('PO detail'!$W$377:$W$389,'PO detail'!$V$377:$V$389,"&gt;="&amp;E75,'PO detail'!$V$377:$V$389,"&lt;"&amp;A75)</x:f>
        <x:v>0</x:v>
      </x:c>
      <x:c r="J75" s="7" t="n">
        <x:f>SUMIFS('PO detail'!$X$377:$X$389,'PO detail'!$V$377:$V$389,"&gt;="&amp;E75,'PO detail'!$V$377:$V$389,"&lt;"&amp;A75)</x:f>
        <x:v>0</x:v>
      </x:c>
      <x:c r="K75" s="7" t="n">
        <x:f>SUMIFS('PO detail'!$Y$377:$Y$389,'PO detail'!$V$377:$V$389,"&gt;="&amp;E75,'PO detail'!$V$377:$V$389,"&lt;"&amp;A75)</x:f>
        <x:v>0</x:v>
      </x:c>
      <x:c r="L75" s="7" t="n">
        <x:f>'Inventory detail'!F75*Summary!$K$5*(A75-E75)/Summary!$K$6</x:f>
        <x:v>4023.8193018480492</x:v>
      </x:c>
      <x:c r="M75" s="7" t="n">
        <x:f>MAX(0,H75-L75)</x:f>
        <x:v>0</x:v>
      </x:c>
      <x:c r="N75" s="7" t="n">
        <x:f>MAX(0,L75-H75)</x:f>
        <x:v>4023.8193018480492</x:v>
      </x:c>
      <x:c r="O75" s="7" t="n">
        <x:f>MAX(0,F75+I75-N75)</x:f>
        <x:v>10076.180698151951</x:v>
      </x:c>
      <x:c r="P75" s="7" t="n">
        <x:f>MAX(0,N75-F75-I75)</x:f>
        <x:v>0</x:v>
      </x:c>
      <x:c r="Q75" s="7" t="n">
        <x:f>MAX(0,G75+J75-P75)</x:f>
        <x:v>0</x:v>
      </x:c>
      <x:c r="R75" s="7" t="n">
        <x:f>M75+MAX(0,K75-MAX(0,P75-G75-J75))</x:f>
        <x:v>0</x:v>
      </x:c>
      <x:c r="S75" s="7" t="n">
        <x:f>SUM(O75,Q75,R75)</x:f>
        <x:v>10076.180698151951</x:v>
      </x:c>
      <x:c r="T75" s="14" t="n">
        <x:f>'Inventory detail'!T75</x:f>
        <x:v>0.19010000000000002</x:v>
      </x:c>
      <x:c r="U75" s="14" t="n">
        <x:f>'Inventory detail'!U75</x:f>
        <x:v>0.186303</x:v>
      </x:c>
      <x:c r="V75" s="9" t="n">
        <x:f>O75*T75</x:f>
        <x:v>1915.4819507186862</x:v>
      </x:c>
      <x:c r="W75" s="9" t="n">
        <x:f>Q75*T75</x:f>
        <x:v>0</x:v>
      </x:c>
      <x:c r="X75" s="9" t="n">
        <x:f>R75*T75</x:f>
        <x:v>0</x:v>
      </x:c>
      <x:c r="Y75" s="9" t="n">
        <x:f>S75*T75</x:f>
        <x:v>1915.4819507186862</x:v>
      </x:c>
      <x:c r="Z75" s="9" t="n">
        <x:f>IF(ISNUMBER(U75),S75*(U75-T75),"n.a.")</x:f>
        <x:v>-38.25925811088319</x:v>
      </x:c>
      <x:c r="AA75" s="9" t="n">
        <x:f>IF(ISNUMBER(U75),Y75,0)</x:f>
        <x:v>1915.4819507186862</x:v>
      </x:c>
      <x:c r="AB75" s="7" t="n">
        <x:f>MAX(0,L75-SUM(F75:K75))</x:f>
        <x:v>0</x:v>
      </x:c>
    </x:row>
    <x:row r="76" ht="22" customHeight="1">
      <x:c r="A76" s="18" t="n">
        <x:f>Summary!C$41</x:f>
        <x:v>46327</x:v>
      </x:c>
      <x:c r="B76" s="2" t="str">
        <x:f>'Inventory detail'!A76</x:f>
        <x:v>WIRE</x:v>
      </x:c>
      <x:c r="C76" s="2" t="str">
        <x:f>'Inventory detail'!B76</x:f>
        <x:v>10</x:v>
      </x:c>
      <x:c r="D76" s="2" t="str">
        <x:f>'Inventory detail'!C76</x:f>
        <x:v>DL014SIL</x:v>
      </x:c>
      <x:c r="E76" s="10" t="n">
        <x:f>Summary!$E$5</x:f>
        <x:v>46304</x:v>
      </x:c>
      <x:c r="F76" s="7" t="n">
        <x:f>'Inventory detail'!W76</x:f>
        <x:v>18300</x:v>
      </x:c>
      <x:c r="G76" s="7" t="n">
        <x:f>'Inventory detail'!X76</x:f>
        <x:v>0</x:v>
      </x:c>
      <x:c r="H76" s="7" t="n">
        <x:f>'Inventory detail'!Y76</x:f>
        <x:v>0</x:v>
      </x:c>
      <x:c r="I76" s="7" t="n">
        <x:f>SUMIFS('PO detail'!$W$1905:$W$1908,'PO detail'!$V$1905:$V$1908,"&gt;="&amp;E76,'PO detail'!$V$1905:$V$1908,"&lt;"&amp;A76)</x:f>
        <x:v>0</x:v>
      </x:c>
      <x:c r="J76" s="7" t="n">
        <x:f>SUMIFS('PO detail'!$X$1905:$X$1908,'PO detail'!$V$1905:$V$1908,"&gt;="&amp;E76,'PO detail'!$V$1905:$V$1908,"&lt;"&amp;A76)</x:f>
        <x:v>0</x:v>
      </x:c>
      <x:c r="K76" s="7" t="n">
        <x:f>SUMIFS('PO detail'!$Y$1905:$Y$1908,'PO detail'!$V$1905:$V$1908,"&gt;="&amp;E76,'PO detail'!$V$1905:$V$1908,"&lt;"&amp;A76)</x:f>
        <x:v>0</x:v>
      </x:c>
      <x:c r="L76" s="7" t="n">
        <x:f>'Inventory detail'!F76*Summary!$K$5*(A76-E76)/Summary!$K$6</x:f>
        <x:v>3954.5491581108827</x:v>
      </x:c>
      <x:c r="M76" s="7" t="n">
        <x:f>MAX(0,H76-L76)</x:f>
        <x:v>0</x:v>
      </x:c>
      <x:c r="N76" s="7" t="n">
        <x:f>MAX(0,L76-H76)</x:f>
        <x:v>3954.5491581108827</x:v>
      </x:c>
      <x:c r="O76" s="7" t="n">
        <x:f>MAX(0,F76+I76-N76)</x:f>
        <x:v>14345.450841889116</x:v>
      </x:c>
      <x:c r="P76" s="7" t="n">
        <x:f>MAX(0,N76-F76-I76)</x:f>
        <x:v>0</x:v>
      </x:c>
      <x:c r="Q76" s="7" t="n">
        <x:f>MAX(0,G76+J76-P76)</x:f>
        <x:v>0</x:v>
      </x:c>
      <x:c r="R76" s="7" t="n">
        <x:f>M76+MAX(0,K76-MAX(0,P76-G76-J76))</x:f>
        <x:v>0</x:v>
      </x:c>
      <x:c r="S76" s="7" t="n">
        <x:f>SUM(O76,Q76,R76)</x:f>
        <x:v>14345.450841889116</x:v>
      </x:c>
      <x:c r="T76" s="14" t="n">
        <x:f>'Inventory detail'!T76</x:f>
        <x:v>0.0363</x:v>
      </x:c>
      <x:c r="U76" s="14" t="n">
        <x:f>'Inventory detail'!U76</x:f>
        <x:v>0.0363</x:v>
      </x:c>
      <x:c r="V76" s="9" t="n">
        <x:f>O76*T76</x:f>
        <x:v>520.7398655605749</x:v>
      </x:c>
      <x:c r="W76" s="9" t="n">
        <x:f>Q76*T76</x:f>
        <x:v>0</x:v>
      </x:c>
      <x:c r="X76" s="9" t="n">
        <x:f>R76*T76</x:f>
        <x:v>0</x:v>
      </x:c>
      <x:c r="Y76" s="9" t="n">
        <x:f>S76*T76</x:f>
        <x:v>520.7398655605749</x:v>
      </x:c>
      <x:c r="Z76" s="9" t="n">
        <x:f>IF(ISNUMBER(U76),S76*(U76-T76),"n.a.")</x:f>
        <x:v>0</x:v>
      </x:c>
      <x:c r="AA76" s="9" t="n">
        <x:f>IF(ISNUMBER(U76),Y76,0)</x:f>
        <x:v>520.7398655605749</x:v>
      </x:c>
      <x:c r="AB76" s="7" t="n">
        <x:f>MAX(0,L76-SUM(F76:K76))</x:f>
        <x:v>0</x:v>
      </x:c>
    </x:row>
    <x:row r="77" ht="22" customHeight="1">
      <x:c r="A77" s="18" t="n">
        <x:f>Summary!C$41</x:f>
        <x:v>46327</x:v>
      </x:c>
      <x:c r="B77" s="2" t="str">
        <x:f>'Inventory detail'!A77</x:f>
        <x:v>COIL</x:v>
      </x:c>
      <x:c r="C77" s="2" t="str">
        <x:f>'Inventory detail'!B77</x:f>
        <x:v>10</x:v>
      </x:c>
      <x:c r="D77" s="2" t="str">
        <x:f>'Inventory detail'!C77</x:f>
        <x:v>10CLR12-4</x:v>
      </x:c>
      <x:c r="E77" s="10" t="n">
        <x:f>Summary!$E$5</x:f>
        <x:v>46304</x:v>
      </x:c>
      <x:c r="F77" s="7" t="n">
        <x:f>'Inventory detail'!W77</x:f>
        <x:v>21700</x:v>
      </x:c>
      <x:c r="G77" s="7" t="n">
        <x:f>'Inventory detail'!X77</x:f>
        <x:v>0</x:v>
      </x:c>
      <x:c r="H77" s="7" t="n">
        <x:f>'Inventory detail'!Y77</x:f>
        <x:v>0</x:v>
      </x:c>
      <x:c r="I77" s="7" t="n">
        <x:f>SUMIFS('PO detail'!$W$29:$W$36,'PO detail'!$V$29:$V$36,"&gt;="&amp;E77,'PO detail'!$V$29:$V$36,"&lt;"&amp;A77)</x:f>
        <x:v>0</x:v>
      </x:c>
      <x:c r="J77" s="7" t="n">
        <x:f>SUMIFS('PO detail'!$X$29:$X$36,'PO detail'!$V$29:$V$36,"&gt;="&amp;E77,'PO detail'!$V$29:$V$36,"&lt;"&amp;A77)</x:f>
        <x:v>0</x:v>
      </x:c>
      <x:c r="K77" s="7" t="n">
        <x:f>SUMIFS('PO detail'!$Y$29:$Y$36,'PO detail'!$V$29:$V$36,"&gt;="&amp;E77,'PO detail'!$V$29:$V$36,"&lt;"&amp;A77)</x:f>
        <x:v>0</x:v>
      </x:c>
      <x:c r="L77" s="7" t="n">
        <x:f>'Inventory detail'!F77*Summary!$K$5*(A77-E77)/Summary!$K$6</x:f>
        <x:v>3897.8756468172483</x:v>
      </x:c>
      <x:c r="M77" s="7" t="n">
        <x:f>MAX(0,H77-L77)</x:f>
        <x:v>0</x:v>
      </x:c>
      <x:c r="N77" s="7" t="n">
        <x:f>MAX(0,L77-H77)</x:f>
        <x:v>3897.8756468172483</x:v>
      </x:c>
      <x:c r="O77" s="7" t="n">
        <x:f>MAX(0,F77+I77-N77)</x:f>
        <x:v>17802.124353182753</x:v>
      </x:c>
      <x:c r="P77" s="7" t="n">
        <x:f>MAX(0,N77-F77-I77)</x:f>
        <x:v>0</x:v>
      </x:c>
      <x:c r="Q77" s="7" t="n">
        <x:f>MAX(0,G77+J77-P77)</x:f>
        <x:v>0</x:v>
      </x:c>
      <x:c r="R77" s="7" t="n">
        <x:f>M77+MAX(0,K77-MAX(0,P77-G77-J77))</x:f>
        <x:v>0</x:v>
      </x:c>
      <x:c r="S77" s="7" t="n">
        <x:f>SUM(O77,Q77,R77)</x:f>
        <x:v>17802.124353182753</x:v>
      </x:c>
      <x:c r="T77" s="14" t="n">
        <x:f>'Inventory detail'!T77</x:f>
        <x:v>0.0584</x:v>
      </x:c>
      <x:c r="U77" s="14" t="n">
        <x:f>'Inventory detail'!U77</x:f>
        <x:v>0.057239</x:v>
      </x:c>
      <x:c r="V77" s="9" t="n">
        <x:f>O77*T77</x:f>
        <x:v>1039.6440622258729</x:v>
      </x:c>
      <x:c r="W77" s="9" t="n">
        <x:f>Q77*T77</x:f>
        <x:v>0</x:v>
      </x:c>
      <x:c r="X77" s="9" t="n">
        <x:f>R77*T77</x:f>
        <x:v>0</x:v>
      </x:c>
      <x:c r="Y77" s="9" t="n">
        <x:f>S77*T77</x:f>
        <x:v>1039.6440622258729</x:v>
      </x:c>
      <x:c r="Z77" s="9" t="n">
        <x:f>IF(ISNUMBER(U77),S77*(U77-T77),"n.a.")</x:f>
        <x:v>-20.668266374045217</x:v>
      </x:c>
      <x:c r="AA77" s="9" t="n">
        <x:f>IF(ISNUMBER(U77),Y77,0)</x:f>
        <x:v>1039.6440622258729</x:v>
      </x:c>
      <x:c r="AB77" s="7" t="n">
        <x:f>MAX(0,L77-SUM(F77:K77))</x:f>
        <x:v>0</x:v>
      </x:c>
    </x:row>
    <x:row r="78" ht="22" customHeight="1">
      <x:c r="A78" s="18" t="n">
        <x:f>Summary!C$41</x:f>
        <x:v>46327</x:v>
      </x:c>
      <x:c r="B78" s="2" t="str">
        <x:f>'Inventory detail'!A78</x:f>
        <x:v>POUC</x:v>
      </x:c>
      <x:c r="C78" s="2" t="str">
        <x:f>'Inventory detail'!B78</x:f>
        <x:v>60</x:v>
      </x:c>
      <x:c r="D78" s="2" t="str">
        <x:f>'Inventory detail'!C78</x:f>
        <x:v>RMEN5</x:v>
      </x:c>
      <x:c r="E78" s="10" t="n">
        <x:f>Summary!$E$5</x:f>
        <x:v>46304</x:v>
      </x:c>
      <x:c r="F78" s="7" t="n">
        <x:f>'Inventory detail'!W78</x:f>
        <x:v>900</x:v>
      </x:c>
      <x:c r="G78" s="7" t="n">
        <x:f>'Inventory detail'!X78</x:f>
        <x:v>0</x:v>
      </x:c>
      <x:c r="H78" s="7" t="n">
        <x:f>'Inventory detail'!Y78</x:f>
        <x:v>0</x:v>
      </x:c>
      <x:c r="I78" s="7" t="n">
        <x:f>SUMIFS('PO detail'!$W$1836:$W$1840,'PO detail'!$V$1836:$V$1840,"&gt;="&amp;E78,'PO detail'!$V$1836:$V$1840,"&lt;"&amp;A78)</x:f>
        <x:v>0</x:v>
      </x:c>
      <x:c r="J78" s="7" t="n">
        <x:f>SUMIFS('PO detail'!$X$1836:$X$1840,'PO detail'!$V$1836:$V$1840,"&gt;="&amp;E78,'PO detail'!$V$1836:$V$1840,"&lt;"&amp;A78)</x:f>
        <x:v>30000</x:v>
      </x:c>
      <x:c r="K78" s="7" t="n">
        <x:f>SUMIFS('PO detail'!$Y$1836:$Y$1840,'PO detail'!$V$1836:$V$1840,"&gt;="&amp;E78,'PO detail'!$V$1836:$V$1840,"&lt;"&amp;A78)</x:f>
        <x:v>0</x:v>
      </x:c>
      <x:c r="L78" s="7" t="n">
        <x:f>'Inventory detail'!F78*Summary!$K$5*(A78-E78)/Summary!$K$6</x:f>
        <x:v>3872.6899383983573</x:v>
      </x:c>
      <x:c r="M78" s="7" t="n">
        <x:f>MAX(0,H78-L78)</x:f>
        <x:v>0</x:v>
      </x:c>
      <x:c r="N78" s="7" t="n">
        <x:f>MAX(0,L78-H78)</x:f>
        <x:v>3872.6899383983573</x:v>
      </x:c>
      <x:c r="O78" s="7" t="n">
        <x:f>MAX(0,F78+I78-N78)</x:f>
        <x:v>0</x:v>
      </x:c>
      <x:c r="P78" s="7" t="n">
        <x:f>MAX(0,N78-F78-I78)</x:f>
        <x:v>2972.6899383983573</x:v>
      </x:c>
      <x:c r="Q78" s="7" t="n">
        <x:f>MAX(0,G78+J78-P78)</x:f>
        <x:v>27027.31006160164</x:v>
      </x:c>
      <x:c r="R78" s="7" t="n">
        <x:f>M78+MAX(0,K78-MAX(0,P78-G78-J78))</x:f>
        <x:v>0</x:v>
      </x:c>
      <x:c r="S78" s="7" t="n">
        <x:f>SUM(O78,Q78,R78)</x:f>
        <x:v>27027.31006160164</x:v>
      </x:c>
      <x:c r="T78" s="14" t="n">
        <x:f>'Inventory detail'!T78</x:f>
        <x:v>0.13720000000000002</x:v>
      </x:c>
      <x:c r="U78" s="14" t="n">
        <x:f>'Inventory detail'!U78</x:f>
        <x:v>0.14949</x:v>
      </x:c>
      <x:c r="V78" s="9" t="n">
        <x:f>O78*T78</x:f>
        <x:v>0</x:v>
      </x:c>
      <x:c r="W78" s="9" t="n">
        <x:f>Q78*T78</x:f>
        <x:v>3708.1469404517456</x:v>
      </x:c>
      <x:c r="X78" s="9" t="n">
        <x:f>R78*T78</x:f>
        <x:v>0</x:v>
      </x:c>
      <x:c r="Y78" s="9" t="n">
        <x:f>S78*T78</x:f>
        <x:v>3708.1469404517456</x:v>
      </x:c>
      <x:c r="Z78" s="9" t="n">
        <x:f>IF(ISNUMBER(U78),S78*(U78-T78),"n.a.")</x:f>
        <x:v>332.16564065708405</x:v>
      </x:c>
      <x:c r="AA78" s="9" t="n">
        <x:f>IF(ISNUMBER(U78),Y78,0)</x:f>
        <x:v>3708.1469404517456</x:v>
      </x:c>
      <x:c r="AB78" s="7" t="n">
        <x:f>MAX(0,L78-SUM(F78:K78))</x:f>
        <x:v>0</x:v>
      </x:c>
    </x:row>
    <x:row r="79" ht="22" customHeight="1">
      <x:c r="A79" s="18" t="n">
        <x:f>Summary!C$41</x:f>
        <x:v>46327</x:v>
      </x:c>
      <x:c r="B79" s="2" t="str">
        <x:f>'Inventory detail'!A79</x:f>
        <x:v>POUC</x:v>
      </x:c>
      <x:c r="C79" s="2" t="str">
        <x:f>'Inventory detail'!B79</x:f>
        <x:v>60</x:v>
      </x:c>
      <x:c r="D79" s="2" t="str">
        <x:f>'Inventory detail'!C79</x:f>
        <x:v>LMEN5</x:v>
      </x:c>
      <x:c r="E79" s="10" t="n">
        <x:f>Summary!$E$5</x:f>
        <x:v>46304</x:v>
      </x:c>
      <x:c r="F79" s="7" t="n">
        <x:f>'Inventory detail'!W79</x:f>
        <x:v>3100</x:v>
      </x:c>
      <x:c r="G79" s="7" t="n">
        <x:f>'Inventory detail'!X79</x:f>
        <x:v>0</x:v>
      </x:c>
      <x:c r="H79" s="7" t="n">
        <x:f>'Inventory detail'!Y79</x:f>
        <x:v>0</x:v>
      </x:c>
      <x:c r="I79" s="7" t="n">
        <x:f>SUMIFS('PO detail'!$W$1791:$W$1795,'PO detail'!$V$1791:$V$1795,"&gt;="&amp;E79,'PO detail'!$V$1791:$V$1795,"&lt;"&amp;A79)</x:f>
        <x:v>0</x:v>
      </x:c>
      <x:c r="J79" s="7" t="n">
        <x:f>SUMIFS('PO detail'!$X$1791:$X$1795,'PO detail'!$V$1791:$V$1795,"&gt;="&amp;E79,'PO detail'!$V$1791:$V$1795,"&lt;"&amp;A79)</x:f>
        <x:v>8800</x:v>
      </x:c>
      <x:c r="K79" s="7" t="n">
        <x:f>SUMIFS('PO detail'!$Y$1791:$Y$1795,'PO detail'!$V$1791:$V$1795,"&gt;="&amp;E79,'PO detail'!$V$1791:$V$1795,"&lt;"&amp;A79)</x:f>
        <x:v>0</x:v>
      </x:c>
      <x:c r="L79" s="7" t="n">
        <x:f>'Inventory detail'!F79*Summary!$K$5*(A79-E79)/Summary!$K$6</x:f>
        <x:v>3790.830718685832</x:v>
      </x:c>
      <x:c r="M79" s="7" t="n">
        <x:f>MAX(0,H79-L79)</x:f>
        <x:v>0</x:v>
      </x:c>
      <x:c r="N79" s="7" t="n">
        <x:f>MAX(0,L79-H79)</x:f>
        <x:v>3790.830718685832</x:v>
      </x:c>
      <x:c r="O79" s="7" t="n">
        <x:f>MAX(0,F79+I79-N79)</x:f>
        <x:v>0</x:v>
      </x:c>
      <x:c r="P79" s="7" t="n">
        <x:f>MAX(0,N79-F79-I79)</x:f>
        <x:v>690.8307186858319</x:v>
      </x:c>
      <x:c r="Q79" s="7" t="n">
        <x:f>MAX(0,G79+J79-P79)</x:f>
        <x:v>8109.169281314168</x:v>
      </x:c>
      <x:c r="R79" s="7" t="n">
        <x:f>M79+MAX(0,K79-MAX(0,P79-G79-J79))</x:f>
        <x:v>0</x:v>
      </x:c>
      <x:c r="S79" s="7" t="n">
        <x:f>SUM(O79,Q79,R79)</x:f>
        <x:v>8109.169281314168</x:v>
      </x:c>
      <x:c r="T79" s="14" t="n">
        <x:f>'Inventory detail'!T79</x:f>
        <x:v>0.14429999999999998</x:v>
      </x:c>
      <x:c r="U79" s="14" t="n">
        <x:f>'Inventory detail'!U79</x:f>
        <x:v>0.15724499999999997</x:v>
      </x:c>
      <x:c r="V79" s="9" t="n">
        <x:f>O79*T79</x:f>
        <x:v>0</x:v>
      </x:c>
      <x:c r="W79" s="9" t="n">
        <x:f>Q79*T79</x:f>
        <x:v>1170.1531272936343</x:v>
      </x:c>
      <x:c r="X79" s="9" t="n">
        <x:f>R79*T79</x:f>
        <x:v>0</x:v>
      </x:c>
      <x:c r="Y79" s="9" t="n">
        <x:f>S79*T79</x:f>
        <x:v>1170.1531272936343</x:v>
      </x:c>
      <x:c r="Z79" s="9" t="n">
        <x:f>IF(ISNUMBER(U79),S79*(U79-T79),"n.a.")</x:f>
        <x:v>104.97319634661177</x:v>
      </x:c>
      <x:c r="AA79" s="9" t="n">
        <x:f>IF(ISNUMBER(U79),Y79,0)</x:f>
        <x:v>1170.1531272936343</x:v>
      </x:c>
      <x:c r="AB79" s="7" t="n">
        <x:f>MAX(0,L79-SUM(F79:K79))</x:f>
        <x:v>0</x:v>
      </x:c>
    </x:row>
    <x:row r="80" ht="22" customHeight="1">
      <x:c r="A80" s="18" t="n">
        <x:f>Summary!C$41</x:f>
        <x:v>46327</x:v>
      </x:c>
      <x:c r="B80" s="2" t="str">
        <x:f>'Inventory detail'!A80</x:f>
        <x:v>COIL</x:v>
      </x:c>
      <x:c r="C80" s="2" t="str">
        <x:f>'Inventory detail'!B80</x:f>
        <x:v>10</x:v>
      </x:c>
      <x:c r="D80" s="2" t="str">
        <x:f>'Inventory detail'!C80</x:f>
        <x:v>6WHT12-4</x:v>
      </x:c>
      <x:c r="E80" s="10" t="n">
        <x:f>Summary!$E$5</x:f>
        <x:v>46304</x:v>
      </x:c>
      <x:c r="F80" s="7" t="n">
        <x:f>'Inventory detail'!W80</x:f>
        <x:v>15600</x:v>
      </x:c>
      <x:c r="G80" s="7" t="n">
        <x:f>'Inventory detail'!X80</x:f>
        <x:v>0</x:v>
      </x:c>
      <x:c r="H80" s="7" t="n">
        <x:f>'Inventory detail'!Y80</x:f>
        <x:v>0</x:v>
      </x:c>
      <x:c r="I80" s="7" t="n">
        <x:f>SUMIFS('PO detail'!$W$467:$W$471,'PO detail'!$V$467:$V$471,"&gt;="&amp;E80,'PO detail'!$V$467:$V$471,"&lt;"&amp;A80)</x:f>
        <x:v>0</x:v>
      </x:c>
      <x:c r="J80" s="7" t="n">
        <x:f>SUMIFS('PO detail'!$X$467:$X$471,'PO detail'!$V$467:$V$471,"&gt;="&amp;E80,'PO detail'!$V$467:$V$471,"&lt;"&amp;A80)</x:f>
        <x:v>0</x:v>
      </x:c>
      <x:c r="K80" s="7" t="n">
        <x:f>SUMIFS('PO detail'!$Y$467:$Y$471,'PO detail'!$V$467:$V$471,"&gt;="&amp;E80,'PO detail'!$V$467:$V$471,"&lt;"&amp;A80)</x:f>
        <x:v>0</x:v>
      </x:c>
      <x:c r="L80" s="7" t="n">
        <x:f>'Inventory detail'!F80*Summary!$K$5*(A80-E80)/Summary!$K$6</x:f>
        <x:v>3708.963942505133</x:v>
      </x:c>
      <x:c r="M80" s="7" t="n">
        <x:f>MAX(0,H80-L80)</x:f>
        <x:v>0</x:v>
      </x:c>
      <x:c r="N80" s="7" t="n">
        <x:f>MAX(0,L80-H80)</x:f>
        <x:v>3708.963942505133</x:v>
      </x:c>
      <x:c r="O80" s="7" t="n">
        <x:f>MAX(0,F80+I80-N80)</x:f>
        <x:v>11891.036057494866</x:v>
      </x:c>
      <x:c r="P80" s="7" t="n">
        <x:f>MAX(0,N80-F80-I80)</x:f>
        <x:v>0</x:v>
      </x:c>
      <x:c r="Q80" s="7" t="n">
        <x:f>MAX(0,G80+J80-P80)</x:f>
        <x:v>0</x:v>
      </x:c>
      <x:c r="R80" s="7" t="n">
        <x:f>M80+MAX(0,K80-MAX(0,P80-G80-J80))</x:f>
        <x:v>0</x:v>
      </x:c>
      <x:c r="S80" s="7" t="n">
        <x:f>SUM(O80,Q80,R80)</x:f>
        <x:v>11891.036057494866</x:v>
      </x:c>
      <x:c r="T80" s="14" t="n">
        <x:f>'Inventory detail'!T80</x:f>
        <x:v>0.0365</x:v>
      </x:c>
      <x:c r="U80" s="14" t="n">
        <x:f>'Inventory detail'!U80</x:f>
        <x:v>0.0356915</x:v>
      </x:c>
      <x:c r="V80" s="9" t="n">
        <x:f>O80*T80</x:f>
        <x:v>434.0228160985626</x:v>
      </x:c>
      <x:c r="W80" s="9" t="n">
        <x:f>Q80*T80</x:f>
        <x:v>0</x:v>
      </x:c>
      <x:c r="X80" s="9" t="n">
        <x:f>R80*T80</x:f>
        <x:v>0</x:v>
      </x:c>
      <x:c r="Y80" s="9" t="n">
        <x:f>S80*T80</x:f>
        <x:v>434.0228160985626</x:v>
      </x:c>
      <x:c r="Z80" s="9" t="n">
        <x:f>IF(ISNUMBER(U80),S80*(U80-T80),"n.a.")</x:f>
        <x:v>-9.61390265248456</x:v>
      </x:c>
      <x:c r="AA80" s="9" t="n">
        <x:f>IF(ISNUMBER(U80),Y80,0)</x:f>
        <x:v>434.0228160985626</x:v>
      </x:c>
      <x:c r="AB80" s="7" t="n">
        <x:f>MAX(0,L80-SUM(F80:K80))</x:f>
        <x:v>0</x:v>
      </x:c>
    </x:row>
    <x:row r="81" ht="22" customHeight="1">
      <x:c r="A81" s="18" t="n">
        <x:f>Summary!C$41</x:f>
        <x:v>46327</x:v>
      </x:c>
      <x:c r="B81" s="2" t="str">
        <x:f>'Inventory detail'!A81</x:f>
        <x:v>COIL</x:v>
      </x:c>
      <x:c r="C81" s="2" t="str">
        <x:f>'Inventory detail'!B81</x:f>
        <x:v>30</x:v>
      </x:c>
      <x:c r="D81" s="2" t="str">
        <x:f>'Inventory detail'!C81</x:f>
        <x:v>7BLK12-4</x:v>
      </x:c>
      <x:c r="E81" s="10" t="n">
        <x:f>Summary!$E$5</x:f>
        <x:v>46304</x:v>
      </x:c>
      <x:c r="F81" s="7" t="n">
        <x:f>'Inventory detail'!W81</x:f>
        <x:v>3100</x:v>
      </x:c>
      <x:c r="G81" s="7" t="n">
        <x:f>'Inventory detail'!X81</x:f>
        <x:v>0</x:v>
      </x:c>
      <x:c r="H81" s="7" t="n">
        <x:f>'Inventory detail'!Y81</x:f>
        <x:v>0</x:v>
      </x:c>
      <x:c r="I81" s="7" t="n">
        <x:f>SUMIFS('PO detail'!$W$944:$W$951,'PO detail'!$V$944:$V$951,"&gt;="&amp;E81,'PO detail'!$V$944:$V$951,"&lt;"&amp;A81)</x:f>
        <x:v>20000</x:v>
      </x:c>
      <x:c r="J81" s="7" t="n">
        <x:f>SUMIFS('PO detail'!$X$944:$X$951,'PO detail'!$V$944:$V$951,"&gt;="&amp;E81,'PO detail'!$V$944:$V$951,"&lt;"&amp;A81)</x:f>
        <x:v>0</x:v>
      </x:c>
      <x:c r="K81" s="7" t="n">
        <x:f>SUMIFS('PO detail'!$Y$944:$Y$951,'PO detail'!$V$944:$V$951,"&gt;="&amp;E81,'PO detail'!$V$944:$V$951,"&lt;"&amp;A81)</x:f>
        <x:v>0</x:v>
      </x:c>
      <x:c r="L81" s="7" t="n">
        <x:f>'Inventory detail'!F81*Summary!$K$5*(A81-E81)/Summary!$K$6</x:f>
        <x:v>3683.7782340862423</x:v>
      </x:c>
      <x:c r="M81" s="7" t="n">
        <x:f>MAX(0,H81-L81)</x:f>
        <x:v>0</x:v>
      </x:c>
      <x:c r="N81" s="7" t="n">
        <x:f>MAX(0,L81-H81)</x:f>
        <x:v>3683.7782340862423</x:v>
      </x:c>
      <x:c r="O81" s="7" t="n">
        <x:f>MAX(0,F81+I81-N81)</x:f>
        <x:v>19416.221765913757</x:v>
      </x:c>
      <x:c r="P81" s="7" t="n">
        <x:f>MAX(0,N81-F81-I81)</x:f>
        <x:v>0</x:v>
      </x:c>
      <x:c r="Q81" s="7" t="n">
        <x:f>MAX(0,G81+J81-P81)</x:f>
        <x:v>0</x:v>
      </x:c>
      <x:c r="R81" s="7" t="n">
        <x:f>M81+MAX(0,K81-MAX(0,P81-G81-J81))</x:f>
        <x:v>0</x:v>
      </x:c>
      <x:c r="S81" s="7" t="n">
        <x:f>SUM(O81,Q81,R81)</x:f>
        <x:v>19416.221765913757</x:v>
      </x:c>
      <x:c r="T81" s="14" t="n">
        <x:f>'Inventory detail'!T81</x:f>
        <x:v>0.032799999999999996</x:v>
      </x:c>
      <x:c r="U81" s="14" t="n">
        <x:f>'Inventory detail'!U81</x:f>
        <x:v>0.032045</x:v>
      </x:c>
      <x:c r="V81" s="9" t="n">
        <x:f>O81*T81</x:f>
        <x:v>636.8520739219712</x:v>
      </x:c>
      <x:c r="W81" s="9" t="n">
        <x:f>Q81*T81</x:f>
        <x:v>0</x:v>
      </x:c>
      <x:c r="X81" s="9" t="n">
        <x:f>R81*T81</x:f>
        <x:v>0</x:v>
      </x:c>
      <x:c r="Y81" s="9" t="n">
        <x:f>S81*T81</x:f>
        <x:v>636.8520739219712</x:v>
      </x:c>
      <x:c r="Z81" s="9" t="n">
        <x:f>IF(ISNUMBER(U81),S81*(U81-T81),"n.a.")</x:f>
        <x:v>-14.659247433264861</x:v>
      </x:c>
      <x:c r="AA81" s="9" t="n">
        <x:f>IF(ISNUMBER(U81),Y81,0)</x:f>
        <x:v>636.8520739219712</x:v>
      </x:c>
      <x:c r="AB81" s="7" t="n">
        <x:f>MAX(0,L81-SUM(F81:K81))</x:f>
        <x:v>0</x:v>
      </x:c>
    </x:row>
    <x:row r="82" ht="22" customHeight="1">
      <x:c r="A82" s="18" t="n">
        <x:f>Summary!C$41</x:f>
        <x:v>46327</x:v>
      </x:c>
      <x:c r="B82" s="2" t="str">
        <x:f>'Inventory detail'!A82</x:f>
        <x:v>POUC</x:v>
      </x:c>
      <x:c r="C82" s="2" t="str">
        <x:f>'Inventory detail'!B82</x:f>
        <x:v>10</x:v>
      </x:c>
      <x:c r="D82" s="2" t="str">
        <x:f>'Inventory detail'!C82</x:f>
        <x:v>RMEN10</x:v>
      </x:c>
      <x:c r="E82" s="10" t="n">
        <x:f>Summary!$E$5</x:f>
        <x:v>46304</x:v>
      </x:c>
      <x:c r="F82" s="7" t="n">
        <x:f>'Inventory detail'!W82</x:f>
        <x:v>0</x:v>
      </x:c>
      <x:c r="G82" s="7" t="n">
        <x:f>'Inventory detail'!X82</x:f>
        <x:v>0</x:v>
      </x:c>
      <x:c r="H82" s="7" t="n">
        <x:f>'Inventory detail'!Y82</x:f>
        <x:v>0</x:v>
      </x:c>
      <x:c r="I82" s="7" t="n">
        <x:f>SUMIFS('PO detail'!$W$1585:$W$1587,'PO detail'!$V$1585:$V$1587,"&gt;="&amp;E82,'PO detail'!$V$1585:$V$1587,"&lt;"&amp;A82)</x:f>
        <x:v>0</x:v>
      </x:c>
      <x:c r="J82" s="7" t="n">
        <x:f>SUMIFS('PO detail'!$X$1585:$X$1587,'PO detail'!$V$1585:$V$1587,"&gt;="&amp;E82,'PO detail'!$V$1585:$V$1587,"&lt;"&amp;A82)</x:f>
        <x:v>12000</x:v>
      </x:c>
      <x:c r="K82" s="7" t="n">
        <x:f>SUMIFS('PO detail'!$Y$1585:$Y$1587,'PO detail'!$V$1585:$V$1587,"&gt;="&amp;E82,'PO detail'!$V$1585:$V$1587,"&lt;"&amp;A82)</x:f>
        <x:v>0</x:v>
      </x:c>
      <x:c r="L82" s="7" t="n">
        <x:f>'Inventory detail'!F82*Summary!$K$5*(A82-E82)/Summary!$K$6</x:f>
        <x:v>3642.844845995893</x:v>
      </x:c>
      <x:c r="M82" s="7" t="n">
        <x:f>MAX(0,H82-L82)</x:f>
        <x:v>0</x:v>
      </x:c>
      <x:c r="N82" s="7" t="n">
        <x:f>MAX(0,L82-H82)</x:f>
        <x:v>3642.844845995893</x:v>
      </x:c>
      <x:c r="O82" s="7" t="n">
        <x:f>MAX(0,F82+I82-N82)</x:f>
        <x:v>0</x:v>
      </x:c>
      <x:c r="P82" s="7" t="n">
        <x:f>MAX(0,N82-F82-I82)</x:f>
        <x:v>3642.844845995893</x:v>
      </x:c>
      <x:c r="Q82" s="7" t="n">
        <x:f>MAX(0,G82+J82-P82)</x:f>
        <x:v>8357.155154004107</x:v>
      </x:c>
      <x:c r="R82" s="7" t="n">
        <x:f>M82+MAX(0,K82-MAX(0,P82-G82-J82))</x:f>
        <x:v>0</x:v>
      </x:c>
      <x:c r="S82" s="7" t="n">
        <x:f>SUM(O82,Q82,R82)</x:f>
        <x:v>8357.155154004107</x:v>
      </x:c>
      <x:c r="T82" s="14" t="n">
        <x:f>'Inventory detail'!T82</x:f>
        <x:v>0.2875</x:v>
      </x:c>
      <x:c r="U82" s="14" t="n">
        <x:f>'Inventory detail'!U82</x:f>
        <x:v>0.3135</x:v>
      </x:c>
      <x:c r="V82" s="9" t="n">
        <x:f>O82*T82</x:f>
        <x:v>0</x:v>
      </x:c>
      <x:c r="W82" s="9" t="n">
        <x:f>Q82*T82</x:f>
        <x:v>2402.6821067761807</x:v>
      </x:c>
      <x:c r="X82" s="9" t="n">
        <x:f>R82*T82</x:f>
        <x:v>0</x:v>
      </x:c>
      <x:c r="Y82" s="9" t="n">
        <x:f>S82*T82</x:f>
        <x:v>2402.6821067761807</x:v>
      </x:c>
      <x:c r="Z82" s="9" t="n">
        <x:f>IF(ISNUMBER(U82),S82*(U82-T82),"n.a.")</x:f>
        <x:v>217.286034004107</x:v>
      </x:c>
      <x:c r="AA82" s="9" t="n">
        <x:f>IF(ISNUMBER(U82),Y82,0)</x:f>
        <x:v>2402.6821067761807</x:v>
      </x:c>
      <x:c r="AB82" s="7" t="n">
        <x:f>MAX(0,L82-SUM(F82:K82))</x:f>
        <x:v>0</x:v>
      </x:c>
    </x:row>
    <x:row r="83" ht="22" customHeight="1">
      <x:c r="A83" s="18" t="n">
        <x:f>Summary!C$41</x:f>
        <x:v>46327</x:v>
      </x:c>
      <x:c r="B83" s="2" t="str">
        <x:f>'Inventory detail'!A83</x:f>
        <x:v>WIRE</x:v>
      </x:c>
      <x:c r="C83" s="2" t="str">
        <x:f>'Inventory detail'!B83</x:f>
        <x:v>10</x:v>
      </x:c>
      <x:c r="D83" s="2" t="str">
        <x:f>'Inventory detail'!C83</x:f>
        <x:v>DL034BLK</x:v>
      </x:c>
      <x:c r="E83" s="10" t="n">
        <x:f>Summary!$E$5</x:f>
        <x:v>46304</x:v>
      </x:c>
      <x:c r="F83" s="7" t="n">
        <x:f>'Inventory detail'!W83</x:f>
        <x:v>28600</x:v>
      </x:c>
      <x:c r="G83" s="7" t="n">
        <x:f>'Inventory detail'!X83</x:f>
        <x:v>0</x:v>
      </x:c>
      <x:c r="H83" s="7" t="n">
        <x:f>'Inventory detail'!Y83</x:f>
        <x:v>0</x:v>
      </x:c>
      <x:c r="I83" s="7" t="n">
        <x:f>SUMIFS('PO detail'!$W$1913:$W$1916,'PO detail'!$V$1913:$V$1916,"&gt;="&amp;E83,'PO detail'!$V$1913:$V$1916,"&lt;"&amp;A83)</x:f>
        <x:v>0</x:v>
      </x:c>
      <x:c r="J83" s="7" t="n">
        <x:f>SUMIFS('PO detail'!$X$1913:$X$1916,'PO detail'!$V$1913:$V$1916,"&gt;="&amp;E83,'PO detail'!$V$1913:$V$1916,"&lt;"&amp;A83)</x:f>
        <x:v>0</x:v>
      </x:c>
      <x:c r="K83" s="7" t="n">
        <x:f>SUMIFS('PO detail'!$Y$1913:$Y$1916,'PO detail'!$V$1913:$V$1916,"&gt;="&amp;E83,'PO detail'!$V$1913:$V$1916,"&lt;"&amp;A83)</x:f>
        <x:v>0</x:v>
      </x:c>
      <x:c r="L83" s="7" t="n">
        <x:f>'Inventory detail'!F83*Summary!$K$5*(A83-E83)/Summary!$K$6</x:f>
        <x:v>3611.3645995893226</x:v>
      </x:c>
      <x:c r="M83" s="7" t="n">
        <x:f>MAX(0,H83-L83)</x:f>
        <x:v>0</x:v>
      </x:c>
      <x:c r="N83" s="7" t="n">
        <x:f>MAX(0,L83-H83)</x:f>
        <x:v>3611.3645995893226</x:v>
      </x:c>
      <x:c r="O83" s="7" t="n">
        <x:f>MAX(0,F83+I83-N83)</x:f>
        <x:v>24988.635400410676</x:v>
      </x:c>
      <x:c r="P83" s="7" t="n">
        <x:f>MAX(0,N83-F83-I83)</x:f>
        <x:v>0</x:v>
      </x:c>
      <x:c r="Q83" s="7" t="n">
        <x:f>MAX(0,G83+J83-P83)</x:f>
        <x:v>0</x:v>
      </x:c>
      <x:c r="R83" s="7" t="n">
        <x:f>M83+MAX(0,K83-MAX(0,P83-G83-J83))</x:f>
        <x:v>0</x:v>
      </x:c>
      <x:c r="S83" s="7" t="n">
        <x:f>SUM(O83,Q83,R83)</x:f>
        <x:v>24988.635400410676</x:v>
      </x:c>
      <x:c r="T83" s="14" t="n">
        <x:f>'Inventory detail'!T83</x:f>
        <x:v>0.1424</x:v>
      </x:c>
      <x:c r="U83" s="14" t="n">
        <x:f>'Inventory detail'!U83</x:f>
        <x:v>0.1424</x:v>
      </x:c>
      <x:c r="V83" s="9" t="n">
        <x:f>O83*T83</x:f>
        <x:v>3558.3816810184803</x:v>
      </x:c>
      <x:c r="W83" s="9" t="n">
        <x:f>Q83*T83</x:f>
        <x:v>0</x:v>
      </x:c>
      <x:c r="X83" s="9" t="n">
        <x:f>R83*T83</x:f>
        <x:v>0</x:v>
      </x:c>
      <x:c r="Y83" s="9" t="n">
        <x:f>S83*T83</x:f>
        <x:v>3558.3816810184803</x:v>
      </x:c>
      <x:c r="Z83" s="9" t="n">
        <x:f>IF(ISNUMBER(U83),S83*(U83-T83),"n.a.")</x:f>
        <x:v>0</x:v>
      </x:c>
      <x:c r="AA83" s="9" t="n">
        <x:f>IF(ISNUMBER(U83),Y83,0)</x:f>
        <x:v>3558.3816810184803</x:v>
      </x:c>
      <x:c r="AB83" s="7" t="n">
        <x:f>MAX(0,L83-SUM(F83:K83))</x:f>
        <x:v>0</x:v>
      </x:c>
    </x:row>
    <x:row r="84" ht="22" customHeight="1">
      <x:c r="A84" s="18" t="n">
        <x:f>Summary!C$41</x:f>
        <x:v>46327</x:v>
      </x:c>
      <x:c r="B84" s="2" t="str">
        <x:f>'Inventory detail'!A84</x:f>
        <x:v>POUC</x:v>
      </x:c>
      <x:c r="C84" s="2" t="str">
        <x:f>'Inventory detail'!B84</x:f>
        <x:v>60</x:v>
      </x:c>
      <x:c r="D84" s="2" t="str">
        <x:f>'Inventory detail'!C84</x:f>
        <x:v>LET10</x:v>
      </x:c>
      <x:c r="E84" s="10" t="n">
        <x:f>Summary!$E$5</x:f>
        <x:v>46304</x:v>
      </x:c>
      <x:c r="F84" s="7" t="n">
        <x:f>'Inventory detail'!W84</x:f>
        <x:v>8350</x:v>
      </x:c>
      <x:c r="G84" s="7" t="n">
        <x:f>'Inventory detail'!X84</x:f>
        <x:v>0</x:v>
      </x:c>
      <x:c r="H84" s="7" t="n">
        <x:f>'Inventory detail'!Y84</x:f>
        <x:v>0</x:v>
      </x:c>
      <x:c r="I84" s="7" t="n">
        <x:f>SUMIFS('PO detail'!$W$1760:$W$1764,'PO detail'!$V$1760:$V$1764,"&gt;="&amp;E84,'PO detail'!$V$1760:$V$1764,"&lt;"&amp;A84)</x:f>
        <x:v>0</x:v>
      </x:c>
      <x:c r="J84" s="7" t="n">
        <x:f>SUMIFS('PO detail'!$X$1760:$X$1764,'PO detail'!$V$1760:$V$1764,"&gt;="&amp;E84,'PO detail'!$V$1760:$V$1764,"&lt;"&amp;A84)</x:f>
        <x:v>9000</x:v>
      </x:c>
      <x:c r="K84" s="7" t="n">
        <x:f>SUMIFS('PO detail'!$Y$1760:$Y$1764,'PO detail'!$V$1760:$V$1764,"&gt;="&amp;E84,'PO detail'!$V$1760:$V$1764,"&lt;"&amp;A84)</x:f>
        <x:v>0</x:v>
      </x:c>
      <x:c r="L84" s="7" t="n">
        <x:f>'Inventory detail'!F84*Summary!$K$5*(A84-E84)/Summary!$K$6</x:f>
        <x:v>3529.4978234086243</x:v>
      </x:c>
      <x:c r="M84" s="7" t="n">
        <x:f>MAX(0,H84-L84)</x:f>
        <x:v>0</x:v>
      </x:c>
      <x:c r="N84" s="7" t="n">
        <x:f>MAX(0,L84-H84)</x:f>
        <x:v>3529.4978234086243</x:v>
      </x:c>
      <x:c r="O84" s="7" t="n">
        <x:f>MAX(0,F84+I84-N84)</x:f>
        <x:v>4820.502176591375</x:v>
      </x:c>
      <x:c r="P84" s="7" t="n">
        <x:f>MAX(0,N84-F84-I84)</x:f>
        <x:v>0</x:v>
      </x:c>
      <x:c r="Q84" s="7" t="n">
        <x:f>MAX(0,G84+J84-P84)</x:f>
        <x:v>9000</x:v>
      </x:c>
      <x:c r="R84" s="7" t="n">
        <x:f>M84+MAX(0,K84-MAX(0,P84-G84-J84))</x:f>
        <x:v>0</x:v>
      </x:c>
      <x:c r="S84" s="7" t="n">
        <x:f>SUM(O84,Q84,R84)</x:f>
        <x:v>13820.502176591375</x:v>
      </x:c>
      <x:c r="T84" s="14" t="n">
        <x:f>'Inventory detail'!T84</x:f>
        <x:v>0.1495</x:v>
      </x:c>
      <x:c r="U84" s="14" t="n">
        <x:f>'Inventory detail'!U84</x:f>
        <x:v>0.16302</x:v>
      </x:c>
      <x:c r="V84" s="9" t="n">
        <x:f>O84*T84</x:f>
        <x:v>720.6650754004106</x:v>
      </x:c>
      <x:c r="W84" s="9" t="n">
        <x:f>Q84*T84</x:f>
        <x:v>1345.5</x:v>
      </x:c>
      <x:c r="X84" s="9" t="n">
        <x:f>R84*T84</x:f>
        <x:v>0</x:v>
      </x:c>
      <x:c r="Y84" s="9" t="n">
        <x:f>S84*T84</x:f>
        <x:v>2066.1650754004104</x:v>
      </x:c>
      <x:c r="Z84" s="9" t="n">
        <x:f>IF(ISNUMBER(U84),S84*(U84-T84),"n.a.")</x:f>
        <x:v>186.85318942751545</x:v>
      </x:c>
      <x:c r="AA84" s="9" t="n">
        <x:f>IF(ISNUMBER(U84),Y84,0)</x:f>
        <x:v>2066.1650754004104</x:v>
      </x:c>
      <x:c r="AB84" s="7" t="n">
        <x:f>MAX(0,L84-SUM(F84:K84))</x:f>
        <x:v>0</x:v>
      </x:c>
    </x:row>
    <x:row r="85" ht="22" customHeight="1">
      <x:c r="A85" s="18" t="n">
        <x:f>Summary!C$41</x:f>
        <x:v>46327</x:v>
      </x:c>
      <x:c r="B85" s="2" t="str">
        <x:f>'Inventory detail'!A85</x:f>
        <x:v>WIRE</x:v>
      </x:c>
      <x:c r="C85" s="2" t="str">
        <x:f>'Inventory detail'!B85</x:f>
        <x:v>10</x:v>
      </x:c>
      <x:c r="D85" s="2" t="str">
        <x:f>'Inventory detail'!C85</x:f>
        <x:v>DL516SIL</x:v>
      </x:c>
      <x:c r="E85" s="10" t="n">
        <x:f>Summary!$E$5</x:f>
        <x:v>46304</x:v>
      </x:c>
      <x:c r="F85" s="7" t="n">
        <x:f>'Inventory detail'!W85</x:f>
        <x:v>85300</x:v>
      </x:c>
      <x:c r="G85" s="7" t="n">
        <x:f>'Inventory detail'!X85</x:f>
        <x:v>0</x:v>
      </x:c>
      <x:c r="H85" s="7" t="n">
        <x:f>'Inventory detail'!Y85</x:f>
        <x:v>0</x:v>
      </x:c>
      <x:c r="I85" s="7" t="n">
        <x:f>SUMIFS('PO detail'!$W$1999:$W$2002,'PO detail'!$V$1999:$V$2002,"&gt;="&amp;E85,'PO detail'!$V$1999:$V$2002,"&lt;"&amp;A85)</x:f>
        <x:v>0</x:v>
      </x:c>
      <x:c r="J85" s="7" t="n">
        <x:f>SUMIFS('PO detail'!$X$1999:$X$2002,'PO detail'!$V$1999:$V$2002,"&gt;="&amp;E85,'PO detail'!$V$1999:$V$2002,"&lt;"&amp;A85)</x:f>
        <x:v>0</x:v>
      </x:c>
      <x:c r="K85" s="7" t="n">
        <x:f>SUMIFS('PO detail'!$Y$1999:$Y$2002,'PO detail'!$V$1999:$V$2002,"&gt;="&amp;E85,'PO detail'!$V$1999:$V$2002,"&lt;"&amp;A85)</x:f>
        <x:v>0</x:v>
      </x:c>
      <x:c r="L85" s="7" t="n">
        <x:f>'Inventory detail'!F85*Summary!$K$5*(A85-E85)/Summary!$K$6</x:f>
        <x:v>3513.757700205339</x:v>
      </x:c>
      <x:c r="M85" s="7" t="n">
        <x:f>MAX(0,H85-L85)</x:f>
        <x:v>0</x:v>
      </x:c>
      <x:c r="N85" s="7" t="n">
        <x:f>MAX(0,L85-H85)</x:f>
        <x:v>3513.757700205339</x:v>
      </x:c>
      <x:c r="O85" s="7" t="n">
        <x:f>MAX(0,F85+I85-N85)</x:f>
        <x:v>81786.24229979466</x:v>
      </x:c>
      <x:c r="P85" s="7" t="n">
        <x:f>MAX(0,N85-F85-I85)</x:f>
        <x:v>0</x:v>
      </x:c>
      <x:c r="Q85" s="7" t="n">
        <x:f>MAX(0,G85+J85-P85)</x:f>
        <x:v>0</x:v>
      </x:c>
      <x:c r="R85" s="7" t="n">
        <x:f>M85+MAX(0,K85-MAX(0,P85-G85-J85))</x:f>
        <x:v>0</x:v>
      </x:c>
      <x:c r="S85" s="7" t="n">
        <x:f>SUM(O85,Q85,R85)</x:f>
        <x:v>81786.24229979466</x:v>
      </x:c>
      <x:c r="T85" s="14" t="n">
        <x:f>'Inventory detail'!T85</x:f>
        <x:v>0.0475</x:v>
      </x:c>
      <x:c r="U85" s="14" t="n">
        <x:f>'Inventory detail'!U85</x:f>
        <x:v>0.0475</x:v>
      </x:c>
      <x:c r="V85" s="9" t="n">
        <x:f>O85*T85</x:f>
        <x:v>3884.846509240246</x:v>
      </x:c>
      <x:c r="W85" s="9" t="n">
        <x:f>Q85*T85</x:f>
        <x:v>0</x:v>
      </x:c>
      <x:c r="X85" s="9" t="n">
        <x:f>R85*T85</x:f>
        <x:v>0</x:v>
      </x:c>
      <x:c r="Y85" s="9" t="n">
        <x:f>S85*T85</x:f>
        <x:v>3884.846509240246</x:v>
      </x:c>
      <x:c r="Z85" s="9" t="n">
        <x:f>IF(ISNUMBER(U85),S85*(U85-T85),"n.a.")</x:f>
        <x:v>0</x:v>
      </x:c>
      <x:c r="AA85" s="9" t="n">
        <x:f>IF(ISNUMBER(U85),Y85,0)</x:f>
        <x:v>3884.846509240246</x:v>
      </x:c>
      <x:c r="AB85" s="7" t="n">
        <x:f>MAX(0,L85-SUM(F85:K85))</x:f>
        <x:v>0</x:v>
      </x:c>
    </x:row>
    <x:row r="86" ht="22" customHeight="1">
      <x:c r="A86" s="18" t="n">
        <x:f>Summary!C$41</x:f>
        <x:v>46327</x:v>
      </x:c>
      <x:c r="B86" s="2" t="str">
        <x:f>'Inventory detail'!A86</x:f>
        <x:v>WIRE</x:v>
      </x:c>
      <x:c r="C86" s="2" t="str">
        <x:f>'Inventory detail'!B86</x:f>
        <x:v>60</x:v>
      </x:c>
      <x:c r="D86" s="2" t="str">
        <x:f>'Inventory detail'!C86</x:f>
        <x:v>DL014BLK</x:v>
      </x:c>
      <x:c r="E86" s="10" t="n">
        <x:f>Summary!$E$5</x:f>
        <x:v>46304</x:v>
      </x:c>
      <x:c r="F86" s="7" t="n">
        <x:f>'Inventory detail'!W86</x:f>
        <x:v>0</x:v>
      </x:c>
      <x:c r="G86" s="7" t="n">
        <x:f>'Inventory detail'!X86</x:f>
        <x:v>0</x:v>
      </x:c>
      <x:c r="H86" s="7" t="n">
        <x:f>'Inventory detail'!Y86</x:f>
        <x:v>200</x:v>
      </x:c>
      <x:c r="I86" s="7" t="n">
        <x:f>0</x:f>
        <x:v>0</x:v>
      </x:c>
      <x:c r="J86" s="7" t="n">
        <x:f>0</x:f>
        <x:v>0</x:v>
      </x:c>
      <x:c r="K86" s="7" t="n">
        <x:f>0</x:f>
        <x:v>0</x:v>
      </x:c>
      <x:c r="L86" s="7" t="n">
        <x:f>'Inventory detail'!F86*Summary!$K$5*(A86-E86)/Summary!$K$6</x:f>
        <x:v>3482.2698973305955</x:v>
      </x:c>
      <x:c r="M86" s="7" t="n">
        <x:f>MAX(0,H86-L86)</x:f>
        <x:v>0</x:v>
      </x:c>
      <x:c r="N86" s="7" t="n">
        <x:f>MAX(0,L86-H86)</x:f>
        <x:v>3282.2698973305955</x:v>
      </x:c>
      <x:c r="O86" s="7" t="n">
        <x:f>MAX(0,F86+I86-N86)</x:f>
        <x:v>0</x:v>
      </x:c>
      <x:c r="P86" s="7" t="n">
        <x:f>MAX(0,N86-F86-I86)</x:f>
        <x:v>3282.2698973305955</x:v>
      </x:c>
      <x:c r="Q86" s="7" t="n">
        <x:f>MAX(0,G86+J86-P86)</x:f>
        <x:v>0</x:v>
      </x:c>
      <x:c r="R86" s="7" t="n">
        <x:f>M86+MAX(0,K86-MAX(0,P86-G86-J86))</x:f>
        <x:v>0</x:v>
      </x:c>
      <x:c r="S86" s="7" t="n">
        <x:f>SUM(O86,Q86,R86)</x:f>
        <x:v>0</x:v>
      </x:c>
      <x:c r="T86" s="14" t="n">
        <x:f>'Inventory detail'!T86</x:f>
        <x:v>0.0363</x:v>
      </x:c>
      <x:c r="U86" s="14" t="n">
        <x:f>'Inventory detail'!U86</x:f>
        <x:v>0.0363</x:v>
      </x:c>
      <x:c r="V86" s="9" t="n">
        <x:f>O86*T86</x:f>
        <x:v>0</x:v>
      </x:c>
      <x:c r="W86" s="9" t="n">
        <x:f>Q86*T86</x:f>
        <x:v>0</x:v>
      </x:c>
      <x:c r="X86" s="9" t="n">
        <x:f>R86*T86</x:f>
        <x:v>0</x:v>
      </x:c>
      <x:c r="Y86" s="9" t="n">
        <x:f>S86*T86</x:f>
        <x:v>0</x:v>
      </x:c>
      <x:c r="Z86" s="9" t="n">
        <x:f>IF(ISNUMBER(U86),S86*(U86-T86),"n.a.")</x:f>
        <x:v>0</x:v>
      </x:c>
      <x:c r="AA86" s="9" t="n">
        <x:f>IF(ISNUMBER(U86),Y86,0)</x:f>
        <x:v>0</x:v>
      </x:c>
      <x:c r="AB86" s="7" t="n">
        <x:f>MAX(0,L86-SUM(F86:K86))</x:f>
        <x:v>3282.2698973305955</x:v>
      </x:c>
    </x:row>
    <x:row r="87" ht="22" customHeight="1">
      <x:c r="A87" s="18" t="n">
        <x:f>Summary!C$41</x:f>
        <x:v>46327</x:v>
      </x:c>
      <x:c r="B87" s="2" t="str">
        <x:f>'Inventory detail'!A87</x:f>
        <x:v>COIL</x:v>
      </x:c>
      <x:c r="C87" s="2" t="str">
        <x:f>'Inventory detail'!B87</x:f>
        <x:v>10</x:v>
      </x:c>
      <x:c r="D87" s="2" t="str">
        <x:f>'Inventory detail'!C87</x:f>
        <x:v>8CLR12-4</x:v>
      </x:c>
      <x:c r="E87" s="10" t="n">
        <x:f>Summary!$E$5</x:f>
        <x:v>46304</x:v>
      </x:c>
      <x:c r="F87" s="7" t="n">
        <x:f>'Inventory detail'!W87</x:f>
        <x:v>15600</x:v>
      </x:c>
      <x:c r="G87" s="7" t="n">
        <x:f>'Inventory detail'!X87</x:f>
        <x:v>0</x:v>
      </x:c>
      <x:c r="H87" s="7" t="n">
        <x:f>'Inventory detail'!Y87</x:f>
        <x:v>0</x:v>
      </x:c>
      <x:c r="I87" s="7" t="n">
        <x:f>SUMIFS('PO detail'!$W$527:$W$534,'PO detail'!$V$527:$V$534,"&gt;="&amp;E87,'PO detail'!$V$527:$V$534,"&lt;"&amp;A87)</x:f>
        <x:v>0</x:v>
      </x:c>
      <x:c r="J87" s="7" t="n">
        <x:f>SUMIFS('PO detail'!$X$527:$X$534,'PO detail'!$V$527:$V$534,"&gt;="&amp;E87,'PO detail'!$V$527:$V$534,"&lt;"&amp;A87)</x:f>
        <x:v>0</x:v>
      </x:c>
      <x:c r="K87" s="7" t="n">
        <x:f>SUMIFS('PO detail'!$Y$527:$Y$534,'PO detail'!$V$527:$V$534,"&gt;="&amp;E87,'PO detail'!$V$527:$V$534,"&lt;"&amp;A87)</x:f>
        <x:v>0</x:v>
      </x:c>
      <x:c r="L87" s="7" t="n">
        <x:f>'Inventory detail'!F87*Summary!$K$5*(A87-E87)/Summary!$K$6</x:f>
        <x:v>3457.084188911704</x:v>
      </x:c>
      <x:c r="M87" s="7" t="n">
        <x:f>MAX(0,H87-L87)</x:f>
        <x:v>0</x:v>
      </x:c>
      <x:c r="N87" s="7" t="n">
        <x:f>MAX(0,L87-H87)</x:f>
        <x:v>3457.084188911704</x:v>
      </x:c>
      <x:c r="O87" s="7" t="n">
        <x:f>MAX(0,F87+I87-N87)</x:f>
        <x:v>12142.915811088296</x:v>
      </x:c>
      <x:c r="P87" s="7" t="n">
        <x:f>MAX(0,N87-F87-I87)</x:f>
        <x:v>0</x:v>
      </x:c>
      <x:c r="Q87" s="7" t="n">
        <x:f>MAX(0,G87+J87-P87)</x:f>
        <x:v>0</x:v>
      </x:c>
      <x:c r="R87" s="7" t="n">
        <x:f>M87+MAX(0,K87-MAX(0,P87-G87-J87))</x:f>
        <x:v>0</x:v>
      </x:c>
      <x:c r="S87" s="7" t="n">
        <x:f>SUM(O87,Q87,R87)</x:f>
        <x:v>12142.915811088296</x:v>
      </x:c>
      <x:c r="T87" s="14" t="n">
        <x:f>'Inventory detail'!T87</x:f>
        <x:v>0.042</x:v>
      </x:c>
      <x:c r="U87" s="14" t="n">
        <x:f>'Inventory detail'!U87</x:f>
        <x:v>0.041216499999999996</x:v>
      </x:c>
      <x:c r="V87" s="9" t="n">
        <x:f>O87*T87</x:f>
        <x:v>510.00246406570847</x:v>
      </x:c>
      <x:c r="W87" s="9" t="n">
        <x:f>Q87*T87</x:f>
        <x:v>0</x:v>
      </x:c>
      <x:c r="X87" s="9" t="n">
        <x:f>R87*T87</x:f>
        <x:v>0</x:v>
      </x:c>
      <x:c r="Y87" s="9" t="n">
        <x:f>S87*T87</x:f>
        <x:v>510.00246406570847</x:v>
      </x:c>
      <x:c r="Z87" s="9" t="n">
        <x:f>IF(ISNUMBER(U87),S87*(U87-T87),"n.a.")</x:f>
        <x:v>-9.513974537987758</x:v>
      </x:c>
      <x:c r="AA87" s="9" t="n">
        <x:f>IF(ISNUMBER(U87),Y87,0)</x:f>
        <x:v>510.00246406570847</x:v>
      </x:c>
      <x:c r="AB87" s="7" t="n">
        <x:f>MAX(0,L87-SUM(F87:K87))</x:f>
        <x:v>0</x:v>
      </x:c>
    </x:row>
    <x:row r="88" ht="22" customHeight="1">
      <x:c r="A88" s="18" t="n">
        <x:f>Summary!C$41</x:f>
        <x:v>46327</x:v>
      </x:c>
      <x:c r="B88" s="2" t="str">
        <x:f>'Inventory detail'!A88</x:f>
        <x:v>WIRE</x:v>
      </x:c>
      <x:c r="C88" s="2" t="str">
        <x:f>'Inventory detail'!B88</x:f>
        <x:v>10</x:v>
      </x:c>
      <x:c r="D88" s="2" t="str">
        <x:f>'Inventory detail'!C88</x:f>
        <x:v>DL038SIL</x:v>
      </x:c>
      <x:c r="E88" s="10" t="n">
        <x:f>Summary!$E$5</x:f>
        <x:v>46304</x:v>
      </x:c>
      <x:c r="F88" s="7" t="n">
        <x:f>'Inventory detail'!W88</x:f>
        <x:v>49700</x:v>
      </x:c>
      <x:c r="G88" s="7" t="n">
        <x:f>'Inventory detail'!X88</x:f>
        <x:v>0</x:v>
      </x:c>
      <x:c r="H88" s="7" t="n">
        <x:f>'Inventory detail'!Y88</x:f>
        <x:v>0</x:v>
      </x:c>
      <x:c r="I88" s="7" t="n">
        <x:f>SUMIFS('PO detail'!$W$1938:$W$1941,'PO detail'!$V$1938:$V$1941,"&gt;="&amp;E88,'PO detail'!$V$1938:$V$1941,"&lt;"&amp;A88)</x:f>
        <x:v>0</x:v>
      </x:c>
      <x:c r="J88" s="7" t="n">
        <x:f>SUMIFS('PO detail'!$X$1938:$X$1941,'PO detail'!$V$1938:$V$1941,"&gt;="&amp;E88,'PO detail'!$V$1938:$V$1941,"&lt;"&amp;A88)</x:f>
        <x:v>0</x:v>
      </x:c>
      <x:c r="K88" s="7" t="n">
        <x:f>SUMIFS('PO detail'!$Y$1938:$Y$1941,'PO detail'!$V$1938:$V$1941,"&gt;="&amp;E88,'PO detail'!$V$1938:$V$1941,"&lt;"&amp;A88)</x:f>
        <x:v>0</x:v>
      </x:c>
      <x:c r="L88" s="7" t="n">
        <x:f>'Inventory detail'!F88*Summary!$K$5*(A88-E88)/Summary!$K$6</x:f>
        <x:v>3394.11613963039</x:v>
      </x:c>
      <x:c r="M88" s="7" t="n">
        <x:f>MAX(0,H88-L88)</x:f>
        <x:v>0</x:v>
      </x:c>
      <x:c r="N88" s="7" t="n">
        <x:f>MAX(0,L88-H88)</x:f>
        <x:v>3394.11613963039</x:v>
      </x:c>
      <x:c r="O88" s="7" t="n">
        <x:f>MAX(0,F88+I88-N88)</x:f>
        <x:v>46305.88386036961</x:v>
      </x:c>
      <x:c r="P88" s="7" t="n">
        <x:f>MAX(0,N88-F88-I88)</x:f>
        <x:v>0</x:v>
      </x:c>
      <x:c r="Q88" s="7" t="n">
        <x:f>MAX(0,G88+J88-P88)</x:f>
        <x:v>0</x:v>
      </x:c>
      <x:c r="R88" s="7" t="n">
        <x:f>M88+MAX(0,K88-MAX(0,P88-G88-J88))</x:f>
        <x:v>0</x:v>
      </x:c>
      <x:c r="S88" s="7" t="n">
        <x:f>SUM(O88,Q88,R88)</x:f>
        <x:v>46305.88386036961</x:v>
      </x:c>
      <x:c r="T88" s="14" t="n">
        <x:f>'Inventory detail'!T88</x:f>
        <x:v>0.056299999999999996</x:v>
      </x:c>
      <x:c r="U88" s="14" t="n">
        <x:f>'Inventory detail'!U88</x:f>
        <x:v>0.056299999999999996</x:v>
      </x:c>
      <x:c r="V88" s="9" t="n">
        <x:f>O88*T88</x:f>
        <x:v>2607.021261338809</x:v>
      </x:c>
      <x:c r="W88" s="9" t="n">
        <x:f>Q88*T88</x:f>
        <x:v>0</x:v>
      </x:c>
      <x:c r="X88" s="9" t="n">
        <x:f>R88*T88</x:f>
        <x:v>0</x:v>
      </x:c>
      <x:c r="Y88" s="9" t="n">
        <x:f>S88*T88</x:f>
        <x:v>2607.021261338809</x:v>
      </x:c>
      <x:c r="Z88" s="9" t="n">
        <x:f>IF(ISNUMBER(U88),S88*(U88-T88),"n.a.")</x:f>
        <x:v>0</x:v>
      </x:c>
      <x:c r="AA88" s="9" t="n">
        <x:f>IF(ISNUMBER(U88),Y88,0)</x:f>
        <x:v>2607.021261338809</x:v>
      </x:c>
      <x:c r="AB88" s="7" t="n">
        <x:f>MAX(0,L88-SUM(F88:K88))</x:f>
        <x:v>0</x:v>
      </x:c>
    </x:row>
    <x:row r="89" ht="22" customHeight="1">
      <x:c r="A89" s="18" t="n">
        <x:f>Summary!C$41</x:f>
        <x:v>46327</x:v>
      </x:c>
      <x:c r="B89" s="2" t="str">
        <x:f>'Inventory detail'!A89</x:f>
        <x:v>POUC</x:v>
      </x:c>
      <x:c r="C89" s="2" t="str">
        <x:f>'Inventory detail'!B89</x:f>
        <x:v>10</x:v>
      </x:c>
      <x:c r="D89" s="2" t="str">
        <x:f>'Inventory detail'!C89</x:f>
        <x:v>LMEN5</x:v>
      </x:c>
      <x:c r="E89" s="10" t="n">
        <x:f>Summary!$E$5</x:f>
        <x:v>46304</x:v>
      </x:c>
      <x:c r="F89" s="7" t="n">
        <x:f>'Inventory detail'!W89</x:f>
        <x:v>9300</x:v>
      </x:c>
      <x:c r="G89" s="7" t="n">
        <x:f>'Inventory detail'!X89</x:f>
        <x:v>0</x:v>
      </x:c>
      <x:c r="H89" s="7" t="n">
        <x:f>'Inventory detail'!Y89</x:f>
        <x:v>0</x:v>
      </x:c>
      <x:c r="I89" s="7" t="n">
        <x:f>SUMIFS('PO detail'!$W$1530:$W$1534,'PO detail'!$V$1530:$V$1534,"&gt;="&amp;E89,'PO detail'!$V$1530:$V$1534,"&lt;"&amp;A89)</x:f>
        <x:v>0</x:v>
      </x:c>
      <x:c r="J89" s="7" t="n">
        <x:f>SUMIFS('PO detail'!$X$1530:$X$1534,'PO detail'!$V$1530:$V$1534,"&gt;="&amp;E89,'PO detail'!$V$1530:$V$1534,"&lt;"&amp;A89)</x:f>
        <x:v>1600</x:v>
      </x:c>
      <x:c r="K89" s="7" t="n">
        <x:f>SUMIFS('PO detail'!$Y$1530:$Y$1534,'PO detail'!$V$1530:$V$1534,"&gt;="&amp;E89,'PO detail'!$V$1530:$V$1534,"&lt;"&amp;A89)</x:f>
        <x:v>0</x:v>
      </x:c>
      <x:c r="L89" s="7" t="n">
        <x:f>'Inventory detail'!F89*Summary!$K$5*(A89-E89)/Summary!$K$6</x:f>
        <x:v>3368.9228747433262</x:v>
      </x:c>
      <x:c r="M89" s="7" t="n">
        <x:f>MAX(0,H89-L89)</x:f>
        <x:v>0</x:v>
      </x:c>
      <x:c r="N89" s="7" t="n">
        <x:f>MAX(0,L89-H89)</x:f>
        <x:v>3368.9228747433262</x:v>
      </x:c>
      <x:c r="O89" s="7" t="n">
        <x:f>MAX(0,F89+I89-N89)</x:f>
        <x:v>5931.077125256674</x:v>
      </x:c>
      <x:c r="P89" s="7" t="n">
        <x:f>MAX(0,N89-F89-I89)</x:f>
        <x:v>0</x:v>
      </x:c>
      <x:c r="Q89" s="7" t="n">
        <x:f>MAX(0,G89+J89-P89)</x:f>
        <x:v>1600</x:v>
      </x:c>
      <x:c r="R89" s="7" t="n">
        <x:f>M89+MAX(0,K89-MAX(0,P89-G89-J89))</x:f>
        <x:v>0</x:v>
      </x:c>
      <x:c r="S89" s="7" t="n">
        <x:f>SUM(O89,Q89,R89)</x:f>
        <x:v>7531.077125256674</x:v>
      </x:c>
      <x:c r="T89" s="14" t="n">
        <x:f>'Inventory detail'!T89</x:f>
        <x:v>0.14429999999999998</x:v>
      </x:c>
      <x:c r="U89" s="14" t="n">
        <x:f>'Inventory detail'!U89</x:f>
        <x:v>0.15724499999999997</x:v>
      </x:c>
      <x:c r="V89" s="9" t="n">
        <x:f>O89*T89</x:f>
        <x:v>855.8544291745379</x:v>
      </x:c>
      <x:c r="W89" s="9" t="n">
        <x:f>Q89*T89</x:f>
        <x:v>230.87999999999997</x:v>
      </x:c>
      <x:c r="X89" s="9" t="n">
        <x:f>R89*T89</x:f>
        <x:v>0</x:v>
      </x:c>
      <x:c r="Y89" s="9" t="n">
        <x:f>S89*T89</x:f>
        <x:v>1086.7344291745378</x:v>
      </x:c>
      <x:c r="Z89" s="9" t="n">
        <x:f>IF(ISNUMBER(U89),S89*(U89-T89),"n.a.")</x:f>
        <x:v>97.48979338644753</x:v>
      </x:c>
      <x:c r="AA89" s="9" t="n">
        <x:f>IF(ISNUMBER(U89),Y89,0)</x:f>
        <x:v>1086.7344291745378</x:v>
      </x:c>
      <x:c r="AB89" s="7" t="n">
        <x:f>MAX(0,L89-SUM(F89:K89))</x:f>
        <x:v>0</x:v>
      </x:c>
    </x:row>
    <x:row r="90" ht="22" customHeight="1">
      <x:c r="A90" s="18" t="n">
        <x:f>Summary!C$41</x:f>
        <x:v>46327</x:v>
      </x:c>
      <x:c r="B90" s="2" t="str">
        <x:f>'Inventory detail'!A90</x:f>
        <x:v>COIL</x:v>
      </x:c>
      <x:c r="C90" s="2" t="str">
        <x:f>'Inventory detail'!B90</x:f>
        <x:v>60</x:v>
      </x:c>
      <x:c r="D90" s="2" t="str">
        <x:f>'Inventory detail'!C90</x:f>
        <x:v>30BLK12-4</x:v>
      </x:c>
      <x:c r="E90" s="10" t="n">
        <x:f>Summary!$E$5</x:f>
        <x:v>46304</x:v>
      </x:c>
      <x:c r="F90" s="7" t="n">
        <x:f>'Inventory detail'!W90</x:f>
        <x:v>9200</x:v>
      </x:c>
      <x:c r="G90" s="7" t="n">
        <x:f>'Inventory detail'!X90</x:f>
        <x:v>0</x:v>
      </x:c>
      <x:c r="H90" s="7" t="n">
        <x:f>'Inventory detail'!Y90</x:f>
        <x:v>0</x:v>
      </x:c>
      <x:c r="I90" s="7" t="n">
        <x:f>SUMIFS('PO detail'!$W$1265:$W$1275,'PO detail'!$V$1265:$V$1275,"&gt;="&amp;E90,'PO detail'!$V$1265:$V$1275,"&lt;"&amp;A90)</x:f>
        <x:v>6000</x:v>
      </x:c>
      <x:c r="J90" s="7" t="n">
        <x:f>SUMIFS('PO detail'!$X$1265:$X$1275,'PO detail'!$V$1265:$V$1275,"&gt;="&amp;E90,'PO detail'!$V$1265:$V$1275,"&lt;"&amp;A90)</x:f>
        <x:v>0</x:v>
      </x:c>
      <x:c r="K90" s="7" t="n">
        <x:f>SUMIFS('PO detail'!$Y$1265:$Y$1275,'PO detail'!$V$1265:$V$1275,"&gt;="&amp;E90,'PO detail'!$V$1265:$V$1275,"&lt;"&amp;A90)</x:f>
        <x:v>0</x:v>
      </x:c>
      <x:c r="L90" s="7" t="n">
        <x:f>'Inventory detail'!F90*Summary!$K$5*(A90-E90)/Summary!$K$6</x:f>
        <x:v>3337.4426283367557</x:v>
      </x:c>
      <x:c r="M90" s="7" t="n">
        <x:f>MAX(0,H90-L90)</x:f>
        <x:v>0</x:v>
      </x:c>
      <x:c r="N90" s="7" t="n">
        <x:f>MAX(0,L90-H90)</x:f>
        <x:v>3337.4426283367557</x:v>
      </x:c>
      <x:c r="O90" s="7" t="n">
        <x:f>MAX(0,F90+I90-N90)</x:f>
        <x:v>11862.557371663244</x:v>
      </x:c>
      <x:c r="P90" s="7" t="n">
        <x:f>MAX(0,N90-F90-I90)</x:f>
        <x:v>0</x:v>
      </x:c>
      <x:c r="Q90" s="7" t="n">
        <x:f>MAX(0,G90+J90-P90)</x:f>
        <x:v>0</x:v>
      </x:c>
      <x:c r="R90" s="7" t="n">
        <x:f>M90+MAX(0,K90-MAX(0,P90-G90-J90))</x:f>
        <x:v>0</x:v>
      </x:c>
      <x:c r="S90" s="7" t="n">
        <x:f>SUM(O90,Q90,R90)</x:f>
        <x:v>11862.557371663244</x:v>
      </x:c>
      <x:c r="T90" s="14" t="n">
        <x:f>'Inventory detail'!T90</x:f>
        <x:v>0.19010000000000002</x:v>
      </x:c>
      <x:c r="U90" s="14" t="n">
        <x:f>'Inventory detail'!U90</x:f>
        <x:v>0.186303</x:v>
      </x:c>
      <x:c r="V90" s="9" t="n">
        <x:f>O90*T90</x:f>
        <x:v>2255.072156353183</x:v>
      </x:c>
      <x:c r="W90" s="9" t="n">
        <x:f>Q90*T90</x:f>
        <x:v>0</x:v>
      </x:c>
      <x:c r="X90" s="9" t="n">
        <x:f>R90*T90</x:f>
        <x:v>0</x:v>
      </x:c>
      <x:c r="Y90" s="9" t="n">
        <x:f>S90*T90</x:f>
        <x:v>2255.072156353183</x:v>
      </x:c>
      <x:c r="Z90" s="9" t="n">
        <x:f>IF(ISNUMBER(U90),S90*(U90-T90),"n.a.")</x:f>
        <x:v>-45.04213034020561</x:v>
      </x:c>
      <x:c r="AA90" s="9" t="n">
        <x:f>IF(ISNUMBER(U90),Y90,0)</x:f>
        <x:v>2255.072156353183</x:v>
      </x:c>
      <x:c r="AB90" s="7" t="n">
        <x:f>MAX(0,L90-SUM(F90:K90))</x:f>
        <x:v>0</x:v>
      </x:c>
    </x:row>
    <x:row r="91" ht="22" customHeight="1">
      <x:c r="A91" s="18" t="n">
        <x:f>Summary!C$41</x:f>
        <x:v>46327</x:v>
      </x:c>
      <x:c r="B91" s="2" t="str">
        <x:f>'Inventory detail'!A91</x:f>
        <x:v>COIL</x:v>
      </x:c>
      <x:c r="C91" s="2" t="str">
        <x:f>'Inventory detail'!B91</x:f>
        <x:v>60</x:v>
      </x:c>
      <x:c r="D91" s="2" t="str">
        <x:f>'Inventory detail'!C91</x:f>
        <x:v>14WHT12-4</x:v>
      </x:c>
      <x:c r="E91" s="10" t="n">
        <x:f>Summary!$E$5</x:f>
        <x:v>46304</x:v>
      </x:c>
      <x:c r="F91" s="7" t="n">
        <x:f>'Inventory detail'!W91</x:f>
        <x:v>16000</x:v>
      </x:c>
      <x:c r="G91" s="7" t="n">
        <x:f>'Inventory detail'!X91</x:f>
        <x:v>0</x:v>
      </x:c>
      <x:c r="H91" s="7" t="n">
        <x:f>'Inventory detail'!Y91</x:f>
        <x:v>0</x:v>
      </x:c>
      <x:c r="I91" s="7" t="n">
        <x:f>SUMIFS('PO detail'!$W$1130:$W$1137,'PO detail'!$V$1130:$V$1137,"&gt;="&amp;E91,'PO detail'!$V$1130:$V$1137,"&lt;"&amp;A91)</x:f>
        <x:v>0</x:v>
      </x:c>
      <x:c r="J91" s="7" t="n">
        <x:f>SUMIFS('PO detail'!$X$1130:$X$1137,'PO detail'!$V$1130:$V$1137,"&gt;="&amp;E91,'PO detail'!$V$1130:$V$1137,"&lt;"&amp;A91)</x:f>
        <x:v>0</x:v>
      </x:c>
      <x:c r="K91" s="7" t="n">
        <x:f>SUMIFS('PO detail'!$Y$1130:$Y$1137,'PO detail'!$V$1130:$V$1137,"&gt;="&amp;E91,'PO detail'!$V$1130:$V$1137,"&lt;"&amp;A91)</x:f>
        <x:v>0</x:v>
      </x:c>
      <x:c r="L91" s="7" t="n">
        <x:f>'Inventory detail'!F91*Summary!$K$5*(A91-E91)/Summary!$K$6</x:f>
        <x:v>3249.281314168378</x:v>
      </x:c>
      <x:c r="M91" s="7" t="n">
        <x:f>MAX(0,H91-L91)</x:f>
        <x:v>0</x:v>
      </x:c>
      <x:c r="N91" s="7" t="n">
        <x:f>MAX(0,L91-H91)</x:f>
        <x:v>3249.281314168378</x:v>
      </x:c>
      <x:c r="O91" s="7" t="n">
        <x:f>MAX(0,F91+I91-N91)</x:f>
        <x:v>12750.718685831622</x:v>
      </x:c>
      <x:c r="P91" s="7" t="n">
        <x:f>MAX(0,N91-F91-I91)</x:f>
        <x:v>0</x:v>
      </x:c>
      <x:c r="Q91" s="7" t="n">
        <x:f>MAX(0,G91+J91-P91)</x:f>
        <x:v>0</x:v>
      </x:c>
      <x:c r="R91" s="7" t="n">
        <x:f>M91+MAX(0,K91-MAX(0,P91-G91-J91))</x:f>
        <x:v>0</x:v>
      </x:c>
      <x:c r="S91" s="7" t="n">
        <x:f>SUM(O91,Q91,R91)</x:f>
        <x:v>12750.718685831622</x:v>
      </x:c>
      <x:c r="T91" s="14" t="n">
        <x:f>'Inventory detail'!T91</x:f>
        <x:v>0.09179999999999999</x:v>
      </x:c>
      <x:c r="U91" s="14" t="n">
        <x:f>'Inventory detail'!U91</x:f>
        <x:v>0.089947</x:v>
      </x:c>
      <x:c r="V91" s="9" t="n">
        <x:f>O91*T91</x:f>
        <x:v>1170.5159753593427</x:v>
      </x:c>
      <x:c r="W91" s="9" t="n">
        <x:f>Q91*T91</x:f>
        <x:v>0</x:v>
      </x:c>
      <x:c r="X91" s="9" t="n">
        <x:f>R91*T91</x:f>
        <x:v>0</x:v>
      </x:c>
      <x:c r="Y91" s="9" t="n">
        <x:f>S91*T91</x:f>
        <x:v>1170.5159753593427</x:v>
      </x:c>
      <x:c r="Z91" s="9" t="n">
        <x:f>IF(ISNUMBER(U91),S91*(U91-T91),"n.a.")</x:f>
        <x:v>-23.62708172484591</x:v>
      </x:c>
      <x:c r="AA91" s="9" t="n">
        <x:f>IF(ISNUMBER(U91),Y91,0)</x:f>
        <x:v>1170.5159753593427</x:v>
      </x:c>
      <x:c r="AB91" s="7" t="n">
        <x:f>MAX(0,L91-SUM(F91:K91))</x:f>
        <x:v>0</x:v>
      </x:c>
    </x:row>
    <x:row r="92" ht="22" customHeight="1">
      <x:c r="A92" s="18" t="n">
        <x:f>Summary!C$41</x:f>
        <x:v>46327</x:v>
      </x:c>
      <x:c r="B92" s="2" t="str">
        <x:f>'Inventory detail'!A92</x:f>
        <x:v>COIL</x:v>
      </x:c>
      <x:c r="C92" s="2" t="str">
        <x:f>'Inventory detail'!B92</x:f>
        <x:v>10</x:v>
      </x:c>
      <x:c r="D92" s="2" t="str">
        <x:f>'Inventory detail'!C92</x:f>
        <x:v>10BLK36-4</x:v>
      </x:c>
      <x:c r="E92" s="10" t="n">
        <x:f>Summary!$E$5</x:f>
        <x:v>46304</x:v>
      </x:c>
      <x:c r="F92" s="7" t="n">
        <x:f>'Inventory detail'!W92</x:f>
        <x:v>12600</x:v>
      </x:c>
      <x:c r="G92" s="7" t="n">
        <x:f>'Inventory detail'!X92</x:f>
        <x:v>0</x:v>
      </x:c>
      <x:c r="H92" s="7" t="n">
        <x:f>'Inventory detail'!Y92</x:f>
        <x:v>0</x:v>
      </x:c>
      <x:c r="I92" s="7" t="n">
        <x:f>SUMIFS('PO detail'!$W$14:$W$25,'PO detail'!$V$14:$V$25,"&gt;="&amp;E92,'PO detail'!$V$14:$V$25,"&lt;"&amp;A92)</x:f>
        <x:v>0</x:v>
      </x:c>
      <x:c r="J92" s="7" t="n">
        <x:f>SUMIFS('PO detail'!$X$14:$X$25,'PO detail'!$V$14:$V$25,"&gt;="&amp;E92,'PO detail'!$V$14:$V$25,"&lt;"&amp;A92)</x:f>
        <x:v>0</x:v>
      </x:c>
      <x:c r="K92" s="7" t="n">
        <x:f>SUMIFS('PO detail'!$Y$14:$Y$25,'PO detail'!$V$14:$V$25,"&gt;="&amp;E92,'PO detail'!$V$14:$V$25,"&lt;"&amp;A92)</x:f>
        <x:v>0</x:v>
      </x:c>
      <x:c r="L92" s="7" t="n">
        <x:f>'Inventory detail'!F92*Summary!$K$5*(A92-E92)/Summary!$K$6</x:f>
        <x:v>3217.7935112936343</x:v>
      </x:c>
      <x:c r="M92" s="7" t="n">
        <x:f>MAX(0,H92-L92)</x:f>
        <x:v>0</x:v>
      </x:c>
      <x:c r="N92" s="7" t="n">
        <x:f>MAX(0,L92-H92)</x:f>
        <x:v>3217.7935112936343</x:v>
      </x:c>
      <x:c r="O92" s="7" t="n">
        <x:f>MAX(0,F92+I92-N92)</x:f>
        <x:v>9382.206488706366</x:v>
      </x:c>
      <x:c r="P92" s="7" t="n">
        <x:f>MAX(0,N92-F92-I92)</x:f>
        <x:v>0</x:v>
      </x:c>
      <x:c r="Q92" s="7" t="n">
        <x:f>MAX(0,G92+J92-P92)</x:f>
        <x:v>0</x:v>
      </x:c>
      <x:c r="R92" s="7" t="n">
        <x:f>M92+MAX(0,K92-MAX(0,P92-G92-J92))</x:f>
        <x:v>0</x:v>
      </x:c>
      <x:c r="S92" s="7" t="n">
        <x:f>SUM(O92,Q92,R92)</x:f>
        <x:v>9382.206488706366</x:v>
      </x:c>
      <x:c r="T92" s="14" t="n">
        <x:f>'Inventory detail'!T92</x:f>
        <x:v>0.1518</x:v>
      </x:c>
      <x:c r="U92" s="14" t="n">
        <x:f>'Inventory detail'!U92</x:f>
        <x:v>0.148733</x:v>
      </x:c>
      <x:c r="V92" s="9" t="n">
        <x:f>O92*T92</x:f>
        <x:v>1424.2189449856262</x:v>
      </x:c>
      <x:c r="W92" s="9" t="n">
        <x:f>Q92*T92</x:f>
        <x:v>0</x:v>
      </x:c>
      <x:c r="X92" s="9" t="n">
        <x:f>R92*T92</x:f>
        <x:v>0</x:v>
      </x:c>
      <x:c r="Y92" s="9" t="n">
        <x:f>S92*T92</x:f>
        <x:v>1424.2189449856262</x:v>
      </x:c>
      <x:c r="Z92" s="9" t="n">
        <x:f>IF(ISNUMBER(U92),S92*(U92-T92),"n.a.")</x:f>
        <x:v>-28.775227300862298</x:v>
      </x:c>
      <x:c r="AA92" s="9" t="n">
        <x:f>IF(ISNUMBER(U92),Y92,0)</x:f>
        <x:v>1424.2189449856262</x:v>
      </x:c>
      <x:c r="AB92" s="7" t="n">
        <x:f>MAX(0,L92-SUM(F92:K92))</x:f>
        <x:v>0</x:v>
      </x:c>
    </x:row>
    <x:row r="93" ht="22" customHeight="1">
      <x:c r="A93" s="18" t="n">
        <x:f>Summary!C$41</x:f>
        <x:v>46327</x:v>
      </x:c>
      <x:c r="B93" s="2" t="str">
        <x:f>'Inventory detail'!A93</x:f>
        <x:v>POUC</x:v>
      </x:c>
      <x:c r="C93" s="2" t="str">
        <x:f>'Inventory detail'!B93</x:f>
        <x:v>10</x:v>
      </x:c>
      <x:c r="D93" s="2" t="str">
        <x:f>'Inventory detail'!C93</x:f>
        <x:v>LEG5</x:v>
      </x:c>
      <x:c r="E93" s="10" t="n">
        <x:f>Summary!$E$5</x:f>
        <x:v>46304</x:v>
      </x:c>
      <x:c r="F93" s="7" t="n">
        <x:f>'Inventory detail'!W93</x:f>
        <x:v>8400</x:v>
      </x:c>
      <x:c r="G93" s="7" t="n">
        <x:f>'Inventory detail'!X93</x:f>
        <x:v>0</x:v>
      </x:c>
      <x:c r="H93" s="7" t="n">
        <x:f>'Inventory detail'!Y93</x:f>
        <x:v>0</x:v>
      </x:c>
      <x:c r="I93" s="7" t="n">
        <x:f>SUMIFS('PO detail'!$W$1489:$W$1493,'PO detail'!$V$1489:$V$1493,"&gt;="&amp;E93,'PO detail'!$V$1489:$V$1493,"&lt;"&amp;A93)</x:f>
        <x:v>0</x:v>
      </x:c>
      <x:c r="J93" s="7" t="n">
        <x:f>SUMIFS('PO detail'!$X$1489:$X$1493,'PO detail'!$V$1489:$V$1493,"&gt;="&amp;E93,'PO detail'!$V$1489:$V$1493,"&lt;"&amp;A93)</x:f>
        <x:v>10000</x:v>
      </x:c>
      <x:c r="K93" s="7" t="n">
        <x:f>SUMIFS('PO detail'!$Y$1489:$Y$1493,'PO detail'!$V$1489:$V$1493,"&gt;="&amp;E93,'PO detail'!$V$1489:$V$1493,"&lt;"&amp;A93)</x:f>
        <x:v>0</x:v>
      </x:c>
      <x:c r="L93" s="7" t="n">
        <x:f>'Inventory detail'!F93*Summary!$K$5*(A93-E93)/Summary!$K$6</x:f>
        <x:v>3123.337659137577</x:v>
      </x:c>
      <x:c r="M93" s="7" t="n">
        <x:f>MAX(0,H93-L93)</x:f>
        <x:v>0</x:v>
      </x:c>
      <x:c r="N93" s="7" t="n">
        <x:f>MAX(0,L93-H93)</x:f>
        <x:v>3123.337659137577</x:v>
      </x:c>
      <x:c r="O93" s="7" t="n">
        <x:f>MAX(0,F93+I93-N93)</x:f>
        <x:v>5276.662340862424</x:v>
      </x:c>
      <x:c r="P93" s="7" t="n">
        <x:f>MAX(0,N93-F93-I93)</x:f>
        <x:v>0</x:v>
      </x:c>
      <x:c r="Q93" s="7" t="n">
        <x:f>MAX(0,G93+J93-P93)</x:f>
        <x:v>10000</x:v>
      </x:c>
      <x:c r="R93" s="7" t="n">
        <x:f>M93+MAX(0,K93-MAX(0,P93-G93-J93))</x:f>
        <x:v>0</x:v>
      </x:c>
      <x:c r="S93" s="7" t="n">
        <x:f>SUM(O93,Q93,R93)</x:f>
        <x:v>15276.662340862424</x:v>
      </x:c>
      <x:c r="T93" s="14" t="n">
        <x:f>'Inventory detail'!T93</x:f>
        <x:v>0.0857</x:v>
      </x:c>
      <x:c r="U93" s="14" t="n">
        <x:f>'Inventory detail'!U93</x:f>
        <x:v>0.09339</x:v>
      </x:c>
      <x:c r="V93" s="9" t="n">
        <x:f>O93*T93</x:f>
        <x:v>452.2099626119097</x:v>
      </x:c>
      <x:c r="W93" s="9" t="n">
        <x:f>Q93*T93</x:f>
        <x:v>857</x:v>
      </x:c>
      <x:c r="X93" s="9" t="n">
        <x:f>R93*T93</x:f>
        <x:v>0</x:v>
      </x:c>
      <x:c r="Y93" s="9" t="n">
        <x:f>S93*T93</x:f>
        <x:v>1309.2099626119098</x:v>
      </x:c>
      <x:c r="Z93" s="9" t="n">
        <x:f>IF(ISNUMBER(U93),S93*(U93-T93),"n.a.")</x:f>
        <x:v>117.47753340123208</x:v>
      </x:c>
      <x:c r="AA93" s="9" t="n">
        <x:f>IF(ISNUMBER(U93),Y93,0)</x:f>
        <x:v>1309.2099626119098</x:v>
      </x:c>
      <x:c r="AB93" s="7" t="n">
        <x:f>MAX(0,L93-SUM(F93:K93))</x:f>
        <x:v>0</x:v>
      </x:c>
    </x:row>
    <x:row r="94" ht="22" customHeight="1">
      <x:c r="A94" s="18" t="n">
        <x:f>Summary!C$41</x:f>
        <x:v>46327</x:v>
      </x:c>
      <x:c r="B94" s="2" t="str">
        <x:f>'Inventory detail'!A94</x:f>
        <x:v>WIRE</x:v>
      </x:c>
      <x:c r="C94" s="2" t="str">
        <x:f>'Inventory detail'!B94</x:f>
        <x:v>10</x:v>
      </x:c>
      <x:c r="D94" s="2" t="str">
        <x:f>'Inventory detail'!C94</x:f>
        <x:v>DL012SIL</x:v>
      </x:c>
      <x:c r="E94" s="10" t="n">
        <x:f>Summary!$E$5</x:f>
        <x:v>46304</x:v>
      </x:c>
      <x:c r="F94" s="7" t="n">
        <x:f>'Inventory detail'!W94</x:f>
        <x:v>27900</x:v>
      </x:c>
      <x:c r="G94" s="7" t="n">
        <x:f>'Inventory detail'!X94</x:f>
        <x:v>0</x:v>
      </x:c>
      <x:c r="H94" s="7" t="n">
        <x:f>'Inventory detail'!Y94</x:f>
        <x:v>0</x:v>
      </x:c>
      <x:c r="I94" s="7" t="n">
        <x:f>SUMIFS('PO detail'!$W$1886:$W$1889,'PO detail'!$V$1886:$V$1889,"&gt;="&amp;E94,'PO detail'!$V$1886:$V$1889,"&lt;"&amp;A94)</x:f>
        <x:v>0</x:v>
      </x:c>
      <x:c r="J94" s="7" t="n">
        <x:f>SUMIFS('PO detail'!$X$1886:$X$1889,'PO detail'!$V$1886:$V$1889,"&gt;="&amp;E94,'PO detail'!$V$1886:$V$1889,"&lt;"&amp;A94)</x:f>
        <x:v>0</x:v>
      </x:c>
      <x:c r="K94" s="7" t="n">
        <x:f>SUMIFS('PO detail'!$Y$1886:$Y$1889,'PO detail'!$V$1886:$V$1889,"&gt;="&amp;E94,'PO detail'!$V$1886:$V$1889,"&lt;"&amp;A94)</x:f>
        <x:v>0</x:v>
      </x:c>
      <x:c r="L94" s="7" t="n">
        <x:f>'Inventory detail'!F94*Summary!$K$5*(A94-E94)/Summary!$K$6</x:f>
        <x:v>3110.741026694045</x:v>
      </x:c>
      <x:c r="M94" s="7" t="n">
        <x:f>MAX(0,H94-L94)</x:f>
        <x:v>0</x:v>
      </x:c>
      <x:c r="N94" s="7" t="n">
        <x:f>MAX(0,L94-H94)</x:f>
        <x:v>3110.741026694045</x:v>
      </x:c>
      <x:c r="O94" s="7" t="n">
        <x:f>MAX(0,F94+I94-N94)</x:f>
        <x:v>24789.258973305954</x:v>
      </x:c>
      <x:c r="P94" s="7" t="n">
        <x:f>MAX(0,N94-F94-I94)</x:f>
        <x:v>0</x:v>
      </x:c>
      <x:c r="Q94" s="7" t="n">
        <x:f>MAX(0,G94+J94-P94)</x:f>
        <x:v>0</x:v>
      </x:c>
      <x:c r="R94" s="7" t="n">
        <x:f>M94+MAX(0,K94-MAX(0,P94-G94-J94))</x:f>
        <x:v>0</x:v>
      </x:c>
      <x:c r="S94" s="7" t="n">
        <x:f>SUM(O94,Q94,R94)</x:f>
        <x:v>24789.258973305954</x:v>
      </x:c>
      <x:c r="T94" s="14" t="n">
        <x:f>'Inventory detail'!T94</x:f>
        <x:v>0.08259999999999999</x:v>
      </x:c>
      <x:c r="U94" s="14" t="n">
        <x:f>'Inventory detail'!U94</x:f>
        <x:v>0.08259999999999999</x:v>
      </x:c>
      <x:c r="V94" s="9" t="n">
        <x:f>O94*T94</x:f>
        <x:v>2047.5927911950716</x:v>
      </x:c>
      <x:c r="W94" s="9" t="n">
        <x:f>Q94*T94</x:f>
        <x:v>0</x:v>
      </x:c>
      <x:c r="X94" s="9" t="n">
        <x:f>R94*T94</x:f>
        <x:v>0</x:v>
      </x:c>
      <x:c r="Y94" s="9" t="n">
        <x:f>S94*T94</x:f>
        <x:v>2047.5927911950716</x:v>
      </x:c>
      <x:c r="Z94" s="9" t="n">
        <x:f>IF(ISNUMBER(U94),S94*(U94-T94),"n.a.")</x:f>
        <x:v>0</x:v>
      </x:c>
      <x:c r="AA94" s="9" t="n">
        <x:f>IF(ISNUMBER(U94),Y94,0)</x:f>
        <x:v>2047.5927911950716</x:v>
      </x:c>
      <x:c r="AB94" s="7" t="n">
        <x:f>MAX(0,L94-SUM(F94:K94))</x:f>
        <x:v>0</x:v>
      </x:c>
    </x:row>
    <x:row r="95" ht="22" customHeight="1">
      <x:c r="A95" s="18" t="n">
        <x:f>Summary!C$41</x:f>
        <x:v>46327</x:v>
      </x:c>
      <x:c r="B95" s="2" t="str">
        <x:f>'Inventory detail'!A95</x:f>
        <x:v>WIRE</x:v>
      </x:c>
      <x:c r="C95" s="2" t="str">
        <x:f>'Inventory detail'!B95</x:f>
        <x:v>10</x:v>
      </x:c>
      <x:c r="D95" s="2" t="str">
        <x:f>'Inventory detail'!C95</x:f>
        <x:v>DL058BLK</x:v>
      </x:c>
      <x:c r="E95" s="10" t="n">
        <x:f>Summary!$E$5</x:f>
        <x:v>46304</x:v>
      </x:c>
      <x:c r="F95" s="7" t="n">
        <x:f>'Inventory detail'!W95</x:f>
        <x:v>27800</x:v>
      </x:c>
      <x:c r="G95" s="7" t="n">
        <x:f>'Inventory detail'!X95</x:f>
        <x:v>0</x:v>
      </x:c>
      <x:c r="H95" s="7" t="n">
        <x:f>'Inventory detail'!Y95</x:f>
        <x:v>0</x:v>
      </x:c>
      <x:c r="I95" s="7" t="n">
        <x:f>SUMIFS('PO detail'!$W$1946:$W$1949,'PO detail'!$V$1946:$V$1949,"&gt;="&amp;E95,'PO detail'!$V$1946:$V$1949,"&lt;"&amp;A95)</x:f>
        <x:v>0</x:v>
      </x:c>
      <x:c r="J95" s="7" t="n">
        <x:f>SUMIFS('PO detail'!$X$1946:$X$1949,'PO detail'!$V$1946:$V$1949,"&gt;="&amp;E95,'PO detail'!$V$1946:$V$1949,"&lt;"&amp;A95)</x:f>
        <x:v>0</x:v>
      </x:c>
      <x:c r="K95" s="7" t="n">
        <x:f>SUMIFS('PO detail'!$Y$1946:$Y$1949,'PO detail'!$V$1946:$V$1949,"&gt;="&amp;E95,'PO detail'!$V$1946:$V$1949,"&lt;"&amp;A95)</x:f>
        <x:v>0</x:v>
      </x:c>
      <x:c r="L95" s="7" t="n">
        <x:f>'Inventory detail'!F95*Summary!$K$5*(A95-E95)/Summary!$K$6</x:f>
        <x:v>3060.3696098562627</x:v>
      </x:c>
      <x:c r="M95" s="7" t="n">
        <x:f>MAX(0,H95-L95)</x:f>
        <x:v>0</x:v>
      </x:c>
      <x:c r="N95" s="7" t="n">
        <x:f>MAX(0,L95-H95)</x:f>
        <x:v>3060.3696098562627</x:v>
      </x:c>
      <x:c r="O95" s="7" t="n">
        <x:f>MAX(0,F95+I95-N95)</x:f>
        <x:v>24739.63039014374</x:v>
      </x:c>
      <x:c r="P95" s="7" t="n">
        <x:f>MAX(0,N95-F95-I95)</x:f>
        <x:v>0</x:v>
      </x:c>
      <x:c r="Q95" s="7" t="n">
        <x:f>MAX(0,G95+J95-P95)</x:f>
        <x:v>0</x:v>
      </x:c>
      <x:c r="R95" s="7" t="n">
        <x:f>M95+MAX(0,K95-MAX(0,P95-G95-J95))</x:f>
        <x:v>0</x:v>
      </x:c>
      <x:c r="S95" s="7" t="n">
        <x:f>SUM(O95,Q95,R95)</x:f>
        <x:v>24739.63039014374</x:v>
      </x:c>
      <x:c r="T95" s="14" t="n">
        <x:f>'Inventory detail'!T95</x:f>
        <x:v>0.1082</x:v>
      </x:c>
      <x:c r="U95" s="14" t="n">
        <x:f>'Inventory detail'!U95</x:f>
        <x:v>0.1082</x:v>
      </x:c>
      <x:c r="V95" s="9" t="n">
        <x:f>O95*T95</x:f>
        <x:v>2676.8280082135525</x:v>
      </x:c>
      <x:c r="W95" s="9" t="n">
        <x:f>Q95*T95</x:f>
        <x:v>0</x:v>
      </x:c>
      <x:c r="X95" s="9" t="n">
        <x:f>R95*T95</x:f>
        <x:v>0</x:v>
      </x:c>
      <x:c r="Y95" s="9" t="n">
        <x:f>S95*T95</x:f>
        <x:v>2676.8280082135525</x:v>
      </x:c>
      <x:c r="Z95" s="9" t="n">
        <x:f>IF(ISNUMBER(U95),S95*(U95-T95),"n.a.")</x:f>
        <x:v>0</x:v>
      </x:c>
      <x:c r="AA95" s="9" t="n">
        <x:f>IF(ISNUMBER(U95),Y95,0)</x:f>
        <x:v>2676.8280082135525</x:v>
      </x:c>
      <x:c r="AB95" s="7" t="n">
        <x:f>MAX(0,L95-SUM(F95:K95))</x:f>
        <x:v>0</x:v>
      </x:c>
    </x:row>
    <x:row r="96" ht="22" customHeight="1">
      <x:c r="A96" s="18" t="n">
        <x:f>Summary!C$41</x:f>
        <x:v>46327</x:v>
      </x:c>
      <x:c r="B96" s="2" t="str">
        <x:f>'Inventory detail'!A96</x:f>
        <x:v>COIL</x:v>
      </x:c>
      <x:c r="C96" s="2" t="str">
        <x:f>'Inventory detail'!B96</x:f>
        <x:v>30</x:v>
      </x:c>
      <x:c r="D96" s="2" t="str">
        <x:f>'Inventory detail'!C96</x:f>
        <x:v>11BLK12-4</x:v>
      </x:c>
      <x:c r="E96" s="10" t="n">
        <x:f>Summary!$E$5</x:f>
        <x:v>46304</x:v>
      </x:c>
      <x:c r="F96" s="7" t="n">
        <x:f>'Inventory detail'!W96</x:f>
        <x:v>8900</x:v>
      </x:c>
      <x:c r="G96" s="7" t="n">
        <x:f>'Inventory detail'!X96</x:f>
        <x:v>0</x:v>
      </x:c>
      <x:c r="H96" s="7" t="n">
        <x:f>'Inventory detail'!Y96</x:f>
        <x:v>0</x:v>
      </x:c>
      <x:c r="I96" s="7" t="n">
        <x:f>SUMIFS('PO detail'!$W$714:$W$722,'PO detail'!$V$714:$V$722,"&gt;="&amp;E96,'PO detail'!$V$714:$V$722,"&lt;"&amp;A96)</x:f>
        <x:v>8400</x:v>
      </x:c>
      <x:c r="J96" s="7" t="n">
        <x:f>SUMIFS('PO detail'!$X$714:$X$722,'PO detail'!$V$714:$V$722,"&gt;="&amp;E96,'PO detail'!$V$714:$V$722,"&lt;"&amp;A96)</x:f>
        <x:v>0</x:v>
      </x:c>
      <x:c r="K96" s="7" t="n">
        <x:f>SUMIFS('PO detail'!$Y$714:$Y$722,'PO detail'!$V$714:$V$722,"&gt;="&amp;E96,'PO detail'!$V$714:$V$722,"&lt;"&amp;A96)</x:f>
        <x:v>0</x:v>
      </x:c>
      <x:c r="L96" s="7" t="n">
        <x:f>'Inventory detail'!F96*Summary!$K$5*(A96-E96)/Summary!$K$6</x:f>
        <x:v>3003.6960985626283</x:v>
      </x:c>
      <x:c r="M96" s="7" t="n">
        <x:f>MAX(0,H96-L96)</x:f>
        <x:v>0</x:v>
      </x:c>
      <x:c r="N96" s="7" t="n">
        <x:f>MAX(0,L96-H96)</x:f>
        <x:v>3003.6960985626283</x:v>
      </x:c>
      <x:c r="O96" s="7" t="n">
        <x:f>MAX(0,F96+I96-N96)</x:f>
        <x:v>14296.303901437372</x:v>
      </x:c>
      <x:c r="P96" s="7" t="n">
        <x:f>MAX(0,N96-F96-I96)</x:f>
        <x:v>0</x:v>
      </x:c>
      <x:c r="Q96" s="7" t="n">
        <x:f>MAX(0,G96+J96-P96)</x:f>
        <x:v>0</x:v>
      </x:c>
      <x:c r="R96" s="7" t="n">
        <x:f>M96+MAX(0,K96-MAX(0,P96-G96-J96))</x:f>
        <x:v>0</x:v>
      </x:c>
      <x:c r="S96" s="7" t="n">
        <x:f>SUM(O96,Q96,R96)</x:f>
        <x:v>14296.303901437372</x:v>
      </x:c>
      <x:c r="T96" s="14" t="n">
        <x:f>'Inventory detail'!T96</x:f>
        <x:v>0.0559</x:v>
      </x:c>
      <x:c r="U96" s="14" t="n">
        <x:f>'Inventory detail'!U96</x:f>
        <x:v>0.054807999999999996</x:v>
      </x:c>
      <x:c r="V96" s="9" t="n">
        <x:f>O96*T96</x:f>
        <x:v>799.163388090349</x:v>
      </x:c>
      <x:c r="W96" s="9" t="n">
        <x:f>Q96*T96</x:f>
        <x:v>0</x:v>
      </x:c>
      <x:c r="X96" s="9" t="n">
        <x:f>R96*T96</x:f>
        <x:v>0</x:v>
      </x:c>
      <x:c r="Y96" s="9" t="n">
        <x:f>S96*T96</x:f>
        <x:v>799.163388090349</x:v>
      </x:c>
      <x:c r="Z96" s="9" t="n">
        <x:f>IF(ISNUMBER(U96),S96*(U96-T96),"n.a.")</x:f>
        <x:v>-15.611563860369648</x:v>
      </x:c>
      <x:c r="AA96" s="9" t="n">
        <x:f>IF(ISNUMBER(U96),Y96,0)</x:f>
        <x:v>799.163388090349</x:v>
      </x:c>
      <x:c r="AB96" s="7" t="n">
        <x:f>MAX(0,L96-SUM(F96:K96))</x:f>
        <x:v>0</x:v>
      </x:c>
    </x:row>
    <x:row r="97" ht="22" customHeight="1">
      <x:c r="A97" s="18" t="n">
        <x:f>Summary!C$41</x:f>
        <x:v>46327</x:v>
      </x:c>
      <x:c r="B97" s="2" t="str">
        <x:f>'Inventory detail'!A97</x:f>
        <x:v>COIL</x:v>
      </x:c>
      <x:c r="C97" s="2" t="str">
        <x:f>'Inventory detail'!B97</x:f>
        <x:v>10</x:v>
      </x:c>
      <x:c r="D97" s="2" t="str">
        <x:f>'Inventory detail'!C97</x:f>
        <x:v>13WHT12-4</x:v>
      </x:c>
      <x:c r="E97" s="10" t="n">
        <x:f>Summary!$E$5</x:f>
        <x:v>46304</x:v>
      </x:c>
      <x:c r="F97" s="7" t="n">
        <x:f>'Inventory detail'!W97</x:f>
        <x:v>11600</x:v>
      </x:c>
      <x:c r="G97" s="7" t="n">
        <x:f>'Inventory detail'!X97</x:f>
        <x:v>0</x:v>
      </x:c>
      <x:c r="H97" s="7" t="n">
        <x:f>'Inventory detail'!Y97</x:f>
        <x:v>0</x:v>
      </x:c>
      <x:c r="I97" s="7" t="n">
        <x:f>SUMIFS('PO detail'!$W$147:$W$155,'PO detail'!$V$147:$V$155,"&gt;="&amp;E97,'PO detail'!$V$147:$V$155,"&lt;"&amp;A97)</x:f>
        <x:v>0</x:v>
      </x:c>
      <x:c r="J97" s="7" t="n">
        <x:f>SUMIFS('PO detail'!$X$147:$X$155,'PO detail'!$V$147:$V$155,"&gt;="&amp;E97,'PO detail'!$V$147:$V$155,"&lt;"&amp;A97)</x:f>
        <x:v>0</x:v>
      </x:c>
      <x:c r="K97" s="7" t="n">
        <x:f>SUMIFS('PO detail'!$Y$147:$Y$155,'PO detail'!$V$147:$V$155,"&gt;="&amp;E97,'PO detail'!$V$147:$V$155,"&lt;"&amp;A97)</x:f>
        <x:v>0</x:v>
      </x:c>
      <x:c r="L97" s="7" t="n">
        <x:f>'Inventory detail'!F97*Summary!$K$5*(A97-E97)/Summary!$K$6</x:f>
        <x:v>2953.3171252566735</x:v>
      </x:c>
      <x:c r="M97" s="7" t="n">
        <x:f>MAX(0,H97-L97)</x:f>
        <x:v>0</x:v>
      </x:c>
      <x:c r="N97" s="7" t="n">
        <x:f>MAX(0,L97-H97)</x:f>
        <x:v>2953.3171252566735</x:v>
      </x:c>
      <x:c r="O97" s="7" t="n">
        <x:f>MAX(0,F97+I97-N97)</x:f>
        <x:v>8646.682874743326</x:v>
      </x:c>
      <x:c r="P97" s="7" t="n">
        <x:f>MAX(0,N97-F97-I97)</x:f>
        <x:v>0</x:v>
      </x:c>
      <x:c r="Q97" s="7" t="n">
        <x:f>MAX(0,G97+J97-P97)</x:f>
        <x:v>0</x:v>
      </x:c>
      <x:c r="R97" s="7" t="n">
        <x:f>M97+MAX(0,K97-MAX(0,P97-G97-J97))</x:f>
        <x:v>0</x:v>
      </x:c>
      <x:c r="S97" s="7" t="n">
        <x:f>SUM(O97,Q97,R97)</x:f>
        <x:v>8646.682874743326</x:v>
      </x:c>
      <x:c r="T97" s="14" t="n">
        <x:f>'Inventory detail'!T97</x:f>
        <x:v>0.0848</x:v>
      </x:c>
      <x:c r="U97" s="14" t="n">
        <x:f>'Inventory detail'!U97</x:f>
        <x:v>0.083096</x:v>
      </x:c>
      <x:c r="V97" s="9" t="n">
        <x:f>O97*T97</x:f>
        <x:v>733.2387077782341</x:v>
      </x:c>
      <x:c r="W97" s="9" t="n">
        <x:f>Q97*T97</x:f>
        <x:v>0</x:v>
      </x:c>
      <x:c r="X97" s="9" t="n">
        <x:f>R97*T97</x:f>
        <x:v>0</x:v>
      </x:c>
      <x:c r="Y97" s="9" t="n">
        <x:f>S97*T97</x:f>
        <x:v>733.2387077782341</x:v>
      </x:c>
      <x:c r="Z97" s="9" t="n">
        <x:f>IF(ISNUMBER(U97),S97*(U97-T97),"n.a.")</x:f>
        <x:v>-14.733947618562604</x:v>
      </x:c>
      <x:c r="AA97" s="9" t="n">
        <x:f>IF(ISNUMBER(U97),Y97,0)</x:f>
        <x:v>733.2387077782341</x:v>
      </x:c>
      <x:c r="AB97" s="7" t="n">
        <x:f>MAX(0,L97-SUM(F97:K97))</x:f>
        <x:v>0</x:v>
      </x:c>
    </x:row>
    <x:row r="98" ht="22" customHeight="1">
      <x:c r="A98" s="18" t="n">
        <x:f>Summary!C$41</x:f>
        <x:v>46327</x:v>
      </x:c>
      <x:c r="B98" s="2" t="str">
        <x:f>'Inventory detail'!A98</x:f>
        <x:v>POUC</x:v>
      </x:c>
      <x:c r="C98" s="2" t="str">
        <x:f>'Inventory detail'!B98</x:f>
        <x:v>10</x:v>
      </x:c>
      <x:c r="D98" s="2" t="str">
        <x:f>'Inventory detail'!C98</x:f>
        <x:v>MIL5</x:v>
      </x:c>
      <x:c r="E98" s="10" t="n">
        <x:f>Summary!$E$5</x:f>
        <x:v>46304</x:v>
      </x:c>
      <x:c r="F98" s="7" t="n">
        <x:f>'Inventory detail'!W98</x:f>
        <x:v>20000</x:v>
      </x:c>
      <x:c r="G98" s="7" t="n">
        <x:f>'Inventory detail'!X98</x:f>
        <x:v>0</x:v>
      </x:c>
      <x:c r="H98" s="7" t="n">
        <x:f>'Inventory detail'!Y98</x:f>
        <x:v>79300</x:v>
      </x:c>
      <x:c r="I98" s="7" t="n">
        <x:f>SUMIFS('PO detail'!$W$1560:$W$1561,'PO detail'!$V$1560:$V$1561,"&gt;="&amp;E98,'PO detail'!$V$1560:$V$1561,"&lt;"&amp;A98)</x:f>
        <x:v>0</x:v>
      </x:c>
      <x:c r="J98" s="7" t="n">
        <x:f>SUMIFS('PO detail'!$X$1560:$X$1561,'PO detail'!$V$1560:$V$1561,"&gt;="&amp;E98,'PO detail'!$V$1560:$V$1561,"&lt;"&amp;A98)</x:f>
        <x:v>60000</x:v>
      </x:c>
      <x:c r="K98" s="7" t="n">
        <x:f>SUMIFS('PO detail'!$Y$1560:$Y$1561,'PO detail'!$V$1560:$V$1561,"&gt;="&amp;E98,'PO detail'!$V$1560:$V$1561,"&lt;"&amp;A98)</x:f>
        <x:v>0</x:v>
      </x:c>
      <x:c r="L98" s="7" t="n">
        <x:f>'Inventory detail'!F98*Summary!$K$5*(A98-E98)/Summary!$K$6</x:f>
        <x:v>2934.4259548254618</x:v>
      </x:c>
      <x:c r="M98" s="7" t="n">
        <x:f>MAX(0,H98-L98)</x:f>
        <x:v>76365.57404517454</x:v>
      </x:c>
      <x:c r="N98" s="7" t="n">
        <x:f>MAX(0,L98-H98)</x:f>
        <x:v>0</x:v>
      </x:c>
      <x:c r="O98" s="7" t="n">
        <x:f>MAX(0,F98+I98-N98)</x:f>
        <x:v>20000</x:v>
      </x:c>
      <x:c r="P98" s="7" t="n">
        <x:f>MAX(0,N98-F98-I98)</x:f>
        <x:v>0</x:v>
      </x:c>
      <x:c r="Q98" s="7" t="n">
        <x:f>MAX(0,G98+J98-P98)</x:f>
        <x:v>60000</x:v>
      </x:c>
      <x:c r="R98" s="7" t="n">
        <x:f>M98+MAX(0,K98-MAX(0,P98-G98-J98))</x:f>
        <x:v>76365.57404517454</x:v>
      </x:c>
      <x:c r="S98" s="7" t="n">
        <x:f>SUM(O98,Q98,R98)</x:f>
        <x:v>156365.57404517452</x:v>
      </x:c>
      <x:c r="T98" s="14" t="n">
        <x:f>'Inventory detail'!T98</x:f>
        <x:v>0.008100000000000001</x:v>
      </x:c>
      <x:c r="U98" s="14" t="n">
        <x:f>'Inventory detail'!U98</x:f>
        <x:v>0.00891</x:v>
      </x:c>
      <x:c r="V98" s="9" t="n">
        <x:f>O98*T98</x:f>
        <x:v>162.00000000000003</x:v>
      </x:c>
      <x:c r="W98" s="9" t="n">
        <x:f>Q98*T98</x:f>
        <x:v>486.00000000000006</x:v>
      </x:c>
      <x:c r="X98" s="9" t="n">
        <x:f>R98*T98</x:f>
        <x:v>618.5611497659138</x:v>
      </x:c>
      <x:c r="Y98" s="9" t="n">
        <x:f>S98*T98</x:f>
        <x:v>1266.5611497659138</x:v>
      </x:c>
      <x:c r="Z98" s="9" t="n">
        <x:f>IF(ISNUMBER(U98),S98*(U98-T98),"n.a.")</x:f>
        <x:v>126.65611497659108</x:v>
      </x:c>
      <x:c r="AA98" s="9" t="n">
        <x:f>IF(ISNUMBER(U98),Y98,0)</x:f>
        <x:v>1266.5611497659138</x:v>
      </x:c>
      <x:c r="AB98" s="7" t="n">
        <x:f>MAX(0,L98-SUM(F98:K98))</x:f>
        <x:v>0</x:v>
      </x:c>
    </x:row>
    <x:row r="99" ht="22" customHeight="1">
      <x:c r="A99" s="18" t="n">
        <x:f>Summary!C$41</x:f>
        <x:v>46327</x:v>
      </x:c>
      <x:c r="B99" s="2" t="str">
        <x:f>'Inventory detail'!A99</x:f>
        <x:v>COIL</x:v>
      </x:c>
      <x:c r="C99" s="2" t="str">
        <x:f>'Inventory detail'!B99</x:f>
        <x:v>60</x:v>
      </x:c>
      <x:c r="D99" s="2" t="str">
        <x:f>'Inventory detail'!C99</x:f>
        <x:v>6NAV12-4</x:v>
      </x:c>
      <x:c r="E99" s="10" t="n">
        <x:f>Summary!$E$5</x:f>
        <x:v>46304</x:v>
      </x:c>
      <x:c r="F99" s="7" t="n">
        <x:f>'Inventory detail'!W99</x:f>
        <x:v>14500</x:v>
      </x:c>
      <x:c r="G99" s="7" t="n">
        <x:f>'Inventory detail'!X99</x:f>
        <x:v>0</x:v>
      </x:c>
      <x:c r="H99" s="7" t="n">
        <x:f>'Inventory detail'!Y99</x:f>
        <x:v>0</x:v>
      </x:c>
      <x:c r="I99" s="7" t="n">
        <x:f>SUMIFS('PO detail'!$W$1355:$W$1358,'PO detail'!$V$1355:$V$1358,"&gt;="&amp;E99,'PO detail'!$V$1355:$V$1358,"&lt;"&amp;A99)</x:f>
        <x:v>0</x:v>
      </x:c>
      <x:c r="J99" s="7" t="n">
        <x:f>SUMIFS('PO detail'!$X$1355:$X$1358,'PO detail'!$V$1355:$V$1358,"&gt;="&amp;E99,'PO detail'!$V$1355:$V$1358,"&lt;"&amp;A99)</x:f>
        <x:v>0</x:v>
      </x:c>
      <x:c r="K99" s="7" t="n">
        <x:f>SUMIFS('PO detail'!$Y$1355:$Y$1358,'PO detail'!$V$1355:$V$1358,"&gt;="&amp;E99,'PO detail'!$V$1355:$V$1358,"&lt;"&amp;A99)</x:f>
        <x:v>0</x:v>
      </x:c>
      <x:c r="L99" s="7" t="n">
        <x:f>'Inventory detail'!F99*Summary!$K$5*(A99-E99)/Summary!$K$6</x:f>
        <x:v>2896.643613963039</x:v>
      </x:c>
      <x:c r="M99" s="7" t="n">
        <x:f>MAX(0,H99-L99)</x:f>
        <x:v>0</x:v>
      </x:c>
      <x:c r="N99" s="7" t="n">
        <x:f>MAX(0,L99-H99)</x:f>
        <x:v>2896.643613963039</x:v>
      </x:c>
      <x:c r="O99" s="7" t="n">
        <x:f>MAX(0,F99+I99-N99)</x:f>
        <x:v>11603.356386036961</x:v>
      </x:c>
      <x:c r="P99" s="7" t="n">
        <x:f>MAX(0,N99-F99-I99)</x:f>
        <x:v>0</x:v>
      </x:c>
      <x:c r="Q99" s="7" t="n">
        <x:f>MAX(0,G99+J99-P99)</x:f>
        <x:v>0</x:v>
      </x:c>
      <x:c r="R99" s="7" t="n">
        <x:f>M99+MAX(0,K99-MAX(0,P99-G99-J99))</x:f>
        <x:v>0</x:v>
      </x:c>
      <x:c r="S99" s="7" t="n">
        <x:f>SUM(O99,Q99,R99)</x:f>
        <x:v>11603.356386036961</x:v>
      </x:c>
      <x:c r="T99" s="14" t="n">
        <x:f>'Inventory detail'!T99</x:f>
        <x:v>0.0365</x:v>
      </x:c>
      <x:c r="U99" s="14" t="n">
        <x:f>'Inventory detail'!U99</x:f>
        <x:v>0.0356915</x:v>
      </x:c>
      <x:c r="V99" s="9" t="n">
        <x:f>O99*T99</x:f>
        <x:v>423.52250809034905</x:v>
      </x:c>
      <x:c r="W99" s="9" t="n">
        <x:f>Q99*T99</x:f>
        <x:v>0</x:v>
      </x:c>
      <x:c r="X99" s="9" t="n">
        <x:f>R99*T99</x:f>
        <x:v>0</x:v>
      </x:c>
      <x:c r="Y99" s="9" t="n">
        <x:f>S99*T99</x:f>
        <x:v>423.52250809034905</x:v>
      </x:c>
      <x:c r="Z99" s="9" t="n">
        <x:f>IF(ISNUMBER(U99),S99*(U99-T99),"n.a.")</x:f>
        <x:v>-9.381313638110845</x:v>
      </x:c>
      <x:c r="AA99" s="9" t="n">
        <x:f>IF(ISNUMBER(U99),Y99,0)</x:f>
        <x:v>423.52250809034905</x:v>
      </x:c>
      <x:c r="AB99" s="7" t="n">
        <x:f>MAX(0,L99-SUM(F99:K99))</x:f>
        <x:v>0</x:v>
      </x:c>
    </x:row>
    <x:row r="100" ht="22" customHeight="1">
      <x:c r="A100" s="18" t="n">
        <x:f>Summary!C$41</x:f>
        <x:v>46327</x:v>
      </x:c>
      <x:c r="B100" s="2" t="str">
        <x:f>'Inventory detail'!A100</x:f>
        <x:v>POUC</x:v>
      </x:c>
      <x:c r="C100" s="2" t="str">
        <x:f>'Inventory detail'!B100</x:f>
        <x:v>10</x:v>
      </x:c>
      <x:c r="D100" s="2" t="str">
        <x:f>'Inventory detail'!C100</x:f>
        <x:v>LUG5</x:v>
      </x:c>
      <x:c r="E100" s="10" t="n">
        <x:f>Summary!$E$5</x:f>
        <x:v>46304</x:v>
      </x:c>
      <x:c r="F100" s="7" t="n">
        <x:f>'Inventory detail'!W100</x:f>
        <x:v>15400</x:v>
      </x:c>
      <x:c r="G100" s="7" t="n">
        <x:f>'Inventory detail'!X100</x:f>
        <x:v>0</x:v>
      </x:c>
      <x:c r="H100" s="7" t="n">
        <x:f>'Inventory detail'!Y100</x:f>
        <x:v>0</x:v>
      </x:c>
      <x:c r="I100" s="7" t="n">
        <x:f>SUMIFS('PO detail'!$W$1545:$W$1547,'PO detail'!$V$1545:$V$1547,"&gt;="&amp;E100,'PO detail'!$V$1545:$V$1547,"&lt;"&amp;A100)</x:f>
        <x:v>0</x:v>
      </x:c>
      <x:c r="J100" s="7" t="n">
        <x:f>SUMIFS('PO detail'!$X$1545:$X$1547,'PO detail'!$V$1545:$V$1547,"&gt;="&amp;E100,'PO detail'!$V$1545:$V$1547,"&lt;"&amp;A100)</x:f>
        <x:v>0</x:v>
      </x:c>
      <x:c r="K100" s="7" t="n">
        <x:f>SUMIFS('PO detail'!$Y$1545:$Y$1547,'PO detail'!$V$1545:$V$1547,"&gt;="&amp;E100,'PO detail'!$V$1545:$V$1547,"&lt;"&amp;A100)</x:f>
        <x:v>0</x:v>
      </x:c>
      <x:c r="L100" s="7" t="n">
        <x:f>'Inventory detail'!F100*Summary!$K$5*(A100-E100)/Summary!$K$6</x:f>
        <x:v>2783.29659137577</x:v>
      </x:c>
      <x:c r="M100" s="7" t="n">
        <x:f>MAX(0,H100-L100)</x:f>
        <x:v>0</x:v>
      </x:c>
      <x:c r="N100" s="7" t="n">
        <x:f>MAX(0,L100-H100)</x:f>
        <x:v>2783.29659137577</x:v>
      </x:c>
      <x:c r="O100" s="7" t="n">
        <x:f>MAX(0,F100+I100-N100)</x:f>
        <x:v>12616.703408624231</x:v>
      </x:c>
      <x:c r="P100" s="7" t="n">
        <x:f>MAX(0,N100-F100-I100)</x:f>
        <x:v>0</x:v>
      </x:c>
      <x:c r="Q100" s="7" t="n">
        <x:f>MAX(0,G100+J100-P100)</x:f>
        <x:v>0</x:v>
      </x:c>
      <x:c r="R100" s="7" t="n">
        <x:f>M100+MAX(0,K100-MAX(0,P100-G100-J100))</x:f>
        <x:v>0</x:v>
      </x:c>
      <x:c r="S100" s="7" t="n">
        <x:f>SUM(O100,Q100,R100)</x:f>
        <x:v>12616.703408624231</x:v>
      </x:c>
      <x:c r="T100" s="14" t="n">
        <x:f>'Inventory detail'!T100</x:f>
        <x:v>0.0103</x:v>
      </x:c>
      <x:c r="U100" s="14" t="n">
        <x:f>'Inventory detail'!U100</x:f>
        <x:v>0.01122</x:v>
      </x:c>
      <x:c r="V100" s="9" t="n">
        <x:f>O100*T100</x:f>
        <x:v>129.9520451088296</x:v>
      </x:c>
      <x:c r="W100" s="9" t="n">
        <x:f>Q100*T100</x:f>
        <x:v>0</x:v>
      </x:c>
      <x:c r="X100" s="9" t="n">
        <x:f>R100*T100</x:f>
        <x:v>0</x:v>
      </x:c>
      <x:c r="Y100" s="9" t="n">
        <x:f>S100*T100</x:f>
        <x:v>129.9520451088296</x:v>
      </x:c>
      <x:c r="Z100" s="9" t="n">
        <x:f>IF(ISNUMBER(U100),S100*(U100-T100),"n.a.")</x:f>
        <x:v>11.607367135934302</x:v>
      </x:c>
      <x:c r="AA100" s="9" t="n">
        <x:f>IF(ISNUMBER(U100),Y100,0)</x:f>
        <x:v>129.9520451088296</x:v>
      </x:c>
      <x:c r="AB100" s="7" t="n">
        <x:f>MAX(0,L100-SUM(F100:K100))</x:f>
        <x:v>0</x:v>
      </x:c>
    </x:row>
    <x:row r="101" ht="22" customHeight="1">
      <x:c r="A101" s="18" t="n">
        <x:f>Summary!C$41</x:f>
        <x:v>46327</x:v>
      </x:c>
      <x:c r="B101" s="2" t="str">
        <x:f>'Inventory detail'!A101</x:f>
        <x:v>WIRE</x:v>
      </x:c>
      <x:c r="C101" s="2" t="str">
        <x:f>'Inventory detail'!B101</x:f>
        <x:v>60</x:v>
      </x:c>
      <x:c r="D101" s="2" t="str">
        <x:f>'Inventory detail'!C101</x:f>
        <x:v>DL716BLK</x:v>
      </x:c>
      <x:c r="E101" s="10" t="n">
        <x:f>Summary!$E$5</x:f>
        <x:v>46304</x:v>
      </x:c>
      <x:c r="F101" s="7" t="n">
        <x:f>'Inventory detail'!W101</x:f>
        <x:v>0</x:v>
      </x:c>
      <x:c r="G101" s="7" t="n">
        <x:f>'Inventory detail'!X101</x:f>
        <x:v>0</x:v>
      </x:c>
      <x:c r="H101" s="7" t="n">
        <x:f>'Inventory detail'!Y101</x:f>
        <x:v>0</x:v>
      </x:c>
      <x:c r="I101" s="7" t="n">
        <x:f>0</x:f>
        <x:v>0</x:v>
      </x:c>
      <x:c r="J101" s="7" t="n">
        <x:f>0</x:f>
        <x:v>0</x:v>
      </x:c>
      <x:c r="K101" s="7" t="n">
        <x:f>0</x:f>
        <x:v>0</x:v>
      </x:c>
      <x:c r="L101" s="7" t="n">
        <x:f>'Inventory detail'!F101*Summary!$K$5*(A101-E101)/Summary!$K$6</x:f>
        <x:v>2777.00205338809</x:v>
      </x:c>
      <x:c r="M101" s="7" t="n">
        <x:f>MAX(0,H101-L101)</x:f>
        <x:v>0</x:v>
      </x:c>
      <x:c r="N101" s="7" t="n">
        <x:f>MAX(0,L101-H101)</x:f>
        <x:v>2777.00205338809</x:v>
      </x:c>
      <x:c r="O101" s="7" t="n">
        <x:f>MAX(0,F101+I101-N101)</x:f>
        <x:v>0</x:v>
      </x:c>
      <x:c r="P101" s="7" t="n">
        <x:f>MAX(0,N101-F101-I101)</x:f>
        <x:v>2777.00205338809</x:v>
      </x:c>
      <x:c r="Q101" s="7" t="n">
        <x:f>MAX(0,G101+J101-P101)</x:f>
        <x:v>0</x:v>
      </x:c>
      <x:c r="R101" s="7" t="n">
        <x:f>M101+MAX(0,K101-MAX(0,P101-G101-J101))</x:f>
        <x:v>0</x:v>
      </x:c>
      <x:c r="S101" s="7" t="n">
        <x:f>SUM(O101,Q101,R101)</x:f>
        <x:v>0</x:v>
      </x:c>
      <x:c r="T101" s="14" t="n">
        <x:f>'Inventory detail'!T101</x:f>
        <x:v>0.0732</x:v>
      </x:c>
      <x:c r="U101" s="14" t="n">
        <x:f>'Inventory detail'!U101</x:f>
        <x:v>0.0732</x:v>
      </x:c>
      <x:c r="V101" s="9" t="n">
        <x:f>O101*T101</x:f>
        <x:v>0</x:v>
      </x:c>
      <x:c r="W101" s="9" t="n">
        <x:f>Q101*T101</x:f>
        <x:v>0</x:v>
      </x:c>
      <x:c r="X101" s="9" t="n">
        <x:f>R101*T101</x:f>
        <x:v>0</x:v>
      </x:c>
      <x:c r="Y101" s="9" t="n">
        <x:f>S101*T101</x:f>
        <x:v>0</x:v>
      </x:c>
      <x:c r="Z101" s="9" t="n">
        <x:f>IF(ISNUMBER(U101),S101*(U101-T101),"n.a.")</x:f>
        <x:v>0</x:v>
      </x:c>
      <x:c r="AA101" s="9" t="n">
        <x:f>IF(ISNUMBER(U101),Y101,0)</x:f>
        <x:v>0</x:v>
      </x:c>
      <x:c r="AB101" s="7" t="n">
        <x:f>MAX(0,L101-SUM(F101:K101))</x:f>
        <x:v>2777.00205338809</x:v>
      </x:c>
    </x:row>
    <x:row r="102" ht="22" customHeight="1">
      <x:c r="A102" s="18" t="n">
        <x:f>Summary!C$41</x:f>
        <x:v>46327</x:v>
      </x:c>
      <x:c r="B102" s="2" t="str">
        <x:f>'Inventory detail'!A102</x:f>
        <x:v>POUC</x:v>
      </x:c>
      <x:c r="C102" s="2" t="str">
        <x:f>'Inventory detail'!B102</x:f>
        <x:v>30</x:v>
      </x:c>
      <x:c r="D102" s="2" t="str">
        <x:f>'Inventory detail'!C102</x:f>
        <x:v>LET10</x:v>
      </x:c>
      <x:c r="E102" s="10" t="n">
        <x:f>Summary!$E$5</x:f>
        <x:v>46304</x:v>
      </x:c>
      <x:c r="F102" s="7" t="n">
        <x:f>'Inventory detail'!W102</x:f>
        <x:v>6100</x:v>
      </x:c>
      <x:c r="G102" s="7" t="n">
        <x:f>'Inventory detail'!X102</x:f>
        <x:v>0</x:v>
      </x:c>
      <x:c r="H102" s="7" t="n">
        <x:f>'Inventory detail'!Y102</x:f>
        <x:v>0</x:v>
      </x:c>
      <x:c r="I102" s="7" t="n">
        <x:f>SUMIFS('PO detail'!$W$1636:$W$1640,'PO detail'!$V$1636:$V$1640,"&gt;="&amp;E102,'PO detail'!$V$1636:$V$1640,"&lt;"&amp;A102)</x:f>
        <x:v>0</x:v>
      </x:c>
      <x:c r="J102" s="7" t="n">
        <x:f>SUMIFS('PO detail'!$X$1636:$X$1640,'PO detail'!$V$1636:$V$1640,"&gt;="&amp;E102,'PO detail'!$V$1636:$V$1640,"&lt;"&amp;A102)</x:f>
        <x:v>3500</x:v>
      </x:c>
      <x:c r="K102" s="7" t="n">
        <x:f>SUMIFS('PO detail'!$Y$1636:$Y$1640,'PO detail'!$V$1636:$V$1640,"&gt;="&amp;E102,'PO detail'!$V$1636:$V$1640,"&lt;"&amp;A102)</x:f>
        <x:v>0</x:v>
      </x:c>
      <x:c r="L102" s="7" t="n">
        <x:f>'Inventory detail'!F102*Summary!$K$5*(A102-E102)/Summary!$K$6</x:f>
        <x:v>2745.5142505133467</x:v>
      </x:c>
      <x:c r="M102" s="7" t="n">
        <x:f>MAX(0,H102-L102)</x:f>
        <x:v>0</x:v>
      </x:c>
      <x:c r="N102" s="7" t="n">
        <x:f>MAX(0,L102-H102)</x:f>
        <x:v>2745.5142505133467</x:v>
      </x:c>
      <x:c r="O102" s="7" t="n">
        <x:f>MAX(0,F102+I102-N102)</x:f>
        <x:v>3354.4857494866533</x:v>
      </x:c>
      <x:c r="P102" s="7" t="n">
        <x:f>MAX(0,N102-F102-I102)</x:f>
        <x:v>0</x:v>
      </x:c>
      <x:c r="Q102" s="7" t="n">
        <x:f>MAX(0,G102+J102-P102)</x:f>
        <x:v>3500</x:v>
      </x:c>
      <x:c r="R102" s="7" t="n">
        <x:f>M102+MAX(0,K102-MAX(0,P102-G102-J102))</x:f>
        <x:v>0</x:v>
      </x:c>
      <x:c r="S102" s="7" t="n">
        <x:f>SUM(O102,Q102,R102)</x:f>
        <x:v>6854.485749486654</x:v>
      </x:c>
      <x:c r="T102" s="14" t="n">
        <x:f>'Inventory detail'!T102</x:f>
        <x:v>0.1495</x:v>
      </x:c>
      <x:c r="U102" s="14" t="n">
        <x:f>'Inventory detail'!U102</x:f>
        <x:v>0.16302</x:v>
      </x:c>
      <x:c r="V102" s="9" t="n">
        <x:f>O102*T102</x:f>
        <x:v>501.49561954825464</x:v>
      </x:c>
      <x:c r="W102" s="9" t="n">
        <x:f>Q102*T102</x:f>
        <x:v>523.25</x:v>
      </x:c>
      <x:c r="X102" s="9" t="n">
        <x:f>R102*T102</x:f>
        <x:v>0</x:v>
      </x:c>
      <x:c r="Y102" s="9" t="n">
        <x:f>S102*T102</x:f>
        <x:v>1024.7456195482546</x:v>
      </x:c>
      <x:c r="Z102" s="9" t="n">
        <x:f>IF(ISNUMBER(U102),S102*(U102-T102),"n.a.")</x:f>
        <x:v>92.67264733305959</x:v>
      </x:c>
      <x:c r="AA102" s="9" t="n">
        <x:f>IF(ISNUMBER(U102),Y102,0)</x:f>
        <x:v>1024.7456195482546</x:v>
      </x:c>
      <x:c r="AB102" s="7" t="n">
        <x:f>MAX(0,L102-SUM(F102:K102))</x:f>
        <x:v>0</x:v>
      </x:c>
    </x:row>
    <x:row r="103" ht="22" customHeight="1">
      <x:c r="A103" s="18" t="n">
        <x:f>Summary!C$41</x:f>
        <x:v>46327</x:v>
      </x:c>
      <x:c r="B103" s="2" t="str">
        <x:f>'Inventory detail'!A103</x:f>
        <x:v>COIL</x:v>
      </x:c>
      <x:c r="C103" s="2" t="str">
        <x:f>'Inventory detail'!B103</x:f>
        <x:v>60</x:v>
      </x:c>
      <x:c r="D103" s="2" t="str">
        <x:f>'Inventory detail'!C103</x:f>
        <x:v>28BLK12-4</x:v>
      </x:c>
      <x:c r="E103" s="10" t="n">
        <x:f>Summary!$E$5</x:f>
        <x:v>46304</x:v>
      </x:c>
      <x:c r="F103" s="7" t="n">
        <x:f>'Inventory detail'!W103</x:f>
        <x:v>10900</x:v>
      </x:c>
      <x:c r="G103" s="7" t="n">
        <x:f>'Inventory detail'!X103</x:f>
        <x:v>0</x:v>
      </x:c>
      <x:c r="H103" s="7" t="n">
        <x:f>'Inventory detail'!Y103</x:f>
        <x:v>0</x:v>
      </x:c>
      <x:c r="I103" s="7" t="n">
        <x:f>SUMIFS('PO detail'!$W$1250:$W$1258,'PO detail'!$V$1250:$V$1258,"&gt;="&amp;E103,'PO detail'!$V$1250:$V$1258,"&lt;"&amp;A103)</x:f>
        <x:v>0</x:v>
      </x:c>
      <x:c r="J103" s="7" t="n">
        <x:f>SUMIFS('PO detail'!$X$1250:$X$1258,'PO detail'!$V$1250:$V$1258,"&gt;="&amp;E103,'PO detail'!$V$1250:$V$1258,"&lt;"&amp;A103)</x:f>
        <x:v>0</x:v>
      </x:c>
      <x:c r="K103" s="7" t="n">
        <x:f>SUMIFS('PO detail'!$Y$1250:$Y$1258,'PO detail'!$V$1250:$V$1258,"&gt;="&amp;E103,'PO detail'!$V$1250:$V$1258,"&lt;"&amp;A103)</x:f>
        <x:v>0</x:v>
      </x:c>
      <x:c r="L103" s="7" t="n">
        <x:f>'Inventory detail'!F103*Summary!$K$5*(A103-E103)/Summary!$K$6</x:f>
        <x:v>2714.034004106776</x:v>
      </x:c>
      <x:c r="M103" s="7" t="n">
        <x:f>MAX(0,H103-L103)</x:f>
        <x:v>0</x:v>
      </x:c>
      <x:c r="N103" s="7" t="n">
        <x:f>MAX(0,L103-H103)</x:f>
        <x:v>2714.034004106776</x:v>
      </x:c>
      <x:c r="O103" s="7" t="n">
        <x:f>MAX(0,F103+I103-N103)</x:f>
        <x:v>8185.965995893224</x:v>
      </x:c>
      <x:c r="P103" s="7" t="n">
        <x:f>MAX(0,N103-F103-I103)</x:f>
        <x:v>0</x:v>
      </x:c>
      <x:c r="Q103" s="7" t="n">
        <x:f>MAX(0,G103+J103-P103)</x:f>
        <x:v>0</x:v>
      </x:c>
      <x:c r="R103" s="7" t="n">
        <x:f>M103+MAX(0,K103-MAX(0,P103-G103-J103))</x:f>
        <x:v>0</x:v>
      </x:c>
      <x:c r="S103" s="7" t="n">
        <x:f>SUM(O103,Q103,R103)</x:f>
        <x:v>8185.965995893224</x:v>
      </x:c>
      <x:c r="T103" s="14" t="n">
        <x:f>'Inventory detail'!T103</x:f>
        <x:v>0.17559999999999998</x:v>
      </x:c>
      <x:c r="U103" s="14" t="n">
        <x:f>'Inventory detail'!U103</x:f>
        <x:v>0.1720485</x:v>
      </x:c>
      <x:c r="V103" s="9" t="n">
        <x:f>O103*T103</x:f>
        <x:v>1437.4556288788501</x:v>
      </x:c>
      <x:c r="W103" s="9" t="n">
        <x:f>Q103*T103</x:f>
        <x:v>0</x:v>
      </x:c>
      <x:c r="X103" s="9" t="n">
        <x:f>R103*T103</x:f>
        <x:v>0</x:v>
      </x:c>
      <x:c r="Y103" s="9" t="n">
        <x:f>S103*T103</x:f>
        <x:v>1437.4556288788501</x:v>
      </x:c>
      <x:c r="Z103" s="9" t="n">
        <x:f>IF(ISNUMBER(U103),S103*(U103-T103),"n.a.")</x:f>
        <x:v>-29.072458234414665</x:v>
      </x:c>
      <x:c r="AA103" s="9" t="n">
        <x:f>IF(ISNUMBER(U103),Y103,0)</x:f>
        <x:v>1437.4556288788501</x:v>
      </x:c>
      <x:c r="AB103" s="7" t="n">
        <x:f>MAX(0,L103-SUM(F103:K103))</x:f>
        <x:v>0</x:v>
      </x:c>
    </x:row>
    <x:row r="104" ht="22" customHeight="1">
      <x:c r="A104" s="18" t="n">
        <x:f>Summary!C$41</x:f>
        <x:v>46327</x:v>
      </x:c>
      <x:c r="B104" s="2" t="str">
        <x:f>'Inventory detail'!A104</x:f>
        <x:v>WIRE</x:v>
      </x:c>
      <x:c r="C104" s="2" t="str">
        <x:f>'Inventory detail'!B104</x:f>
        <x:v>30</x:v>
      </x:c>
      <x:c r="D104" s="2" t="str">
        <x:f>'Inventory detail'!C104</x:f>
        <x:v>DL516BLK</x:v>
      </x:c>
      <x:c r="E104" s="10" t="n">
        <x:f>Summary!$E$5</x:f>
        <x:v>46304</x:v>
      </x:c>
      <x:c r="F104" s="7" t="n">
        <x:f>'Inventory detail'!W104</x:f>
        <x:v>0</x:v>
      </x:c>
      <x:c r="G104" s="7" t="n">
        <x:f>'Inventory detail'!X104</x:f>
        <x:v>0</x:v>
      </x:c>
      <x:c r="H104" s="7" t="n">
        <x:f>'Inventory detail'!Y104</x:f>
        <x:v>8600</x:v>
      </x:c>
      <x:c r="I104" s="7" t="n">
        <x:f>0</x:f>
        <x:v>0</x:v>
      </x:c>
      <x:c r="J104" s="7" t="n">
        <x:f>0</x:f>
        <x:v>0</x:v>
      </x:c>
      <x:c r="K104" s="7" t="n">
        <x:f>0</x:f>
        <x:v>0</x:v>
      </x:c>
      <x:c r="L104" s="7" t="n">
        <x:f>'Inventory detail'!F104*Summary!$K$5*(A104-E104)/Summary!$K$6</x:f>
        <x:v>2714.034004106776</x:v>
      </x:c>
      <x:c r="M104" s="7" t="n">
        <x:f>MAX(0,H104-L104)</x:f>
        <x:v>5885.965995893224</x:v>
      </x:c>
      <x:c r="N104" s="7" t="n">
        <x:f>MAX(0,L104-H104)</x:f>
        <x:v>0</x:v>
      </x:c>
      <x:c r="O104" s="7" t="n">
        <x:f>MAX(0,F104+I104-N104)</x:f>
        <x:v>0</x:v>
      </x:c>
      <x:c r="P104" s="7" t="n">
        <x:f>MAX(0,N104-F104-I104)</x:f>
        <x:v>0</x:v>
      </x:c>
      <x:c r="Q104" s="7" t="n">
        <x:f>MAX(0,G104+J104-P104)</x:f>
        <x:v>0</x:v>
      </x:c>
      <x:c r="R104" s="7" t="n">
        <x:f>M104+MAX(0,K104-MAX(0,P104-G104-J104))</x:f>
        <x:v>5885.965995893224</x:v>
      </x:c>
      <x:c r="S104" s="7" t="n">
        <x:f>SUM(O104,Q104,R104)</x:f>
        <x:v>5885.965995893224</x:v>
      </x:c>
      <x:c r="T104" s="14" t="n">
        <x:f>'Inventory detail'!T104</x:f>
        <x:v>0.0475</x:v>
      </x:c>
      <x:c r="U104" s="14" t="n">
        <x:f>'Inventory detail'!U104</x:f>
        <x:v>0.0475</x:v>
      </x:c>
      <x:c r="V104" s="9" t="n">
        <x:f>O104*T104</x:f>
        <x:v>0</x:v>
      </x:c>
      <x:c r="W104" s="9" t="n">
        <x:f>Q104*T104</x:f>
        <x:v>0</x:v>
      </x:c>
      <x:c r="X104" s="9" t="n">
        <x:f>R104*T104</x:f>
        <x:v>279.58338480492813</x:v>
      </x:c>
      <x:c r="Y104" s="9" t="n">
        <x:f>S104*T104</x:f>
        <x:v>279.58338480492813</x:v>
      </x:c>
      <x:c r="Z104" s="9" t="n">
        <x:f>IF(ISNUMBER(U104),S104*(U104-T104),"n.a.")</x:f>
        <x:v>0</x:v>
      </x:c>
      <x:c r="AA104" s="9" t="n">
        <x:f>IF(ISNUMBER(U104),Y104,0)</x:f>
        <x:v>279.58338480492813</x:v>
      </x:c>
      <x:c r="AB104" s="7" t="n">
        <x:f>MAX(0,L104-SUM(F104:K104))</x:f>
        <x:v>0</x:v>
      </x:c>
    </x:row>
    <x:row r="105" ht="22" customHeight="1">
      <x:c r="A105" s="18" t="n">
        <x:f>Summary!C$41</x:f>
        <x:v>46327</x:v>
      </x:c>
      <x:c r="B105" s="2" t="str">
        <x:f>'Inventory detail'!A105</x:f>
        <x:v>COIL</x:v>
      </x:c>
      <x:c r="C105" s="2" t="str">
        <x:f>'Inventory detail'!B105</x:f>
        <x:v>60</x:v>
      </x:c>
      <x:c r="D105" s="2" t="str">
        <x:f>'Inventory detail'!C105</x:f>
        <x:v>8NAV12-4</x:v>
      </x:c>
      <x:c r="E105" s="10" t="n">
        <x:f>Summary!$E$5</x:f>
        <x:v>46304</x:v>
      </x:c>
      <x:c r="F105" s="7" t="n">
        <x:f>'Inventory detail'!W105</x:f>
        <x:v>6200</x:v>
      </x:c>
      <x:c r="G105" s="7" t="n">
        <x:f>'Inventory detail'!X105</x:f>
        <x:v>0</x:v>
      </x:c>
      <x:c r="H105" s="7" t="n">
        <x:f>'Inventory detail'!Y105</x:f>
        <x:v>0</x:v>
      </x:c>
      <x:c r="I105" s="7" t="n">
        <x:f>SUMIFS('PO detail'!$W$1412:$W$1420,'PO detail'!$V$1412:$V$1420,"&gt;="&amp;E105,'PO detail'!$V$1412:$V$1420,"&lt;"&amp;A105)</x:f>
        <x:v>5000</x:v>
      </x:c>
      <x:c r="J105" s="7" t="n">
        <x:f>SUMIFS('PO detail'!$X$1412:$X$1420,'PO detail'!$V$1412:$V$1420,"&gt;="&amp;E105,'PO detail'!$V$1412:$V$1420,"&lt;"&amp;A105)</x:f>
        <x:v>0</x:v>
      </x:c>
      <x:c r="K105" s="7" t="n">
        <x:f>SUMIFS('PO detail'!$Y$1412:$Y$1420,'PO detail'!$V$1412:$V$1420,"&gt;="&amp;E105,'PO detail'!$V$1412:$V$1420,"&lt;"&amp;A105)</x:f>
        <x:v>0</x:v>
      </x:c>
      <x:c r="L105" s="7" t="n">
        <x:f>'Inventory detail'!F105*Summary!$K$5*(A105-E105)/Summary!$K$6</x:f>
        <x:v>2695.142833675565</x:v>
      </x:c>
      <x:c r="M105" s="7" t="n">
        <x:f>MAX(0,H105-L105)</x:f>
        <x:v>0</x:v>
      </x:c>
      <x:c r="N105" s="7" t="n">
        <x:f>MAX(0,L105-H105)</x:f>
        <x:v>2695.142833675565</x:v>
      </x:c>
      <x:c r="O105" s="7" t="n">
        <x:f>MAX(0,F105+I105-N105)</x:f>
        <x:v>8504.857166324435</x:v>
      </x:c>
      <x:c r="P105" s="7" t="n">
        <x:f>MAX(0,N105-F105-I105)</x:f>
        <x:v>0</x:v>
      </x:c>
      <x:c r="Q105" s="7" t="n">
        <x:f>MAX(0,G105+J105-P105)</x:f>
        <x:v>0</x:v>
      </x:c>
      <x:c r="R105" s="7" t="n">
        <x:f>M105+MAX(0,K105-MAX(0,P105-G105-J105))</x:f>
        <x:v>0</x:v>
      </x:c>
      <x:c r="S105" s="7" t="n">
        <x:f>SUM(O105,Q105,R105)</x:f>
        <x:v>8504.857166324435</x:v>
      </x:c>
      <x:c r="T105" s="14" t="n">
        <x:f>'Inventory detail'!T105</x:f>
        <x:v>0.042</x:v>
      </x:c>
      <x:c r="U105" s="14" t="n">
        <x:f>'Inventory detail'!U105</x:f>
        <x:v>0.041216499999999996</x:v>
      </x:c>
      <x:c r="V105" s="9" t="n">
        <x:f>O105*T105</x:f>
        <x:v>357.2040009856263</x:v>
      </x:c>
      <x:c r="W105" s="9" t="n">
        <x:f>Q105*T105</x:f>
        <x:v>0</x:v>
      </x:c>
      <x:c r="X105" s="9" t="n">
        <x:f>R105*T105</x:f>
        <x:v>0</x:v>
      </x:c>
      <x:c r="Y105" s="9" t="n">
        <x:f>S105*T105</x:f>
        <x:v>357.2040009856263</x:v>
      </x:c>
      <x:c r="Z105" s="9" t="n">
        <x:f>IF(ISNUMBER(U105),S105*(U105-T105),"n.a.")</x:f>
        <x:v>-6.663555589815249</x:v>
      </x:c>
      <x:c r="AA105" s="9" t="n">
        <x:f>IF(ISNUMBER(U105),Y105,0)</x:f>
        <x:v>357.2040009856263</x:v>
      </x:c>
      <x:c r="AB105" s="7" t="n">
        <x:f>MAX(0,L105-SUM(F105:K105))</x:f>
        <x:v>0</x:v>
      </x:c>
    </x:row>
    <x:row r="106" ht="22" customHeight="1">
      <x:c r="A106" s="18" t="n">
        <x:f>Summary!C$41</x:f>
        <x:v>46327</x:v>
      </x:c>
      <x:c r="B106" s="2" t="str">
        <x:f>'Inventory detail'!A106</x:f>
        <x:v>POUC</x:v>
      </x:c>
      <x:c r="C106" s="2" t="str">
        <x:f>'Inventory detail'!B106</x:f>
        <x:v>10</x:v>
      </x:c>
      <x:c r="D106" s="2" t="str">
        <x:f>'Inventory detail'!C106</x:f>
        <x:v>LUG10</x:v>
      </x:c>
      <x:c r="E106" s="10" t="n">
        <x:f>Summary!$E$5</x:f>
        <x:v>46304</x:v>
      </x:c>
      <x:c r="F106" s="7" t="n">
        <x:f>'Inventory detail'!W106</x:f>
        <x:v>0</x:v>
      </x:c>
      <x:c r="G106" s="7" t="n">
        <x:f>'Inventory detail'!X106</x:f>
        <x:v>7000</x:v>
      </x:c>
      <x:c r="H106" s="7" t="n">
        <x:f>'Inventory detail'!Y106</x:f>
        <x:v>0</x:v>
      </x:c>
      <x:c r="I106" s="7" t="n">
        <x:f>SUMIFS('PO detail'!$W$1540:$W$1544,'PO detail'!$V$1540:$V$1544,"&gt;="&amp;E106,'PO detail'!$V$1540:$V$1544,"&lt;"&amp;A106)</x:f>
        <x:v>0</x:v>
      </x:c>
      <x:c r="J106" s="7" t="n">
        <x:f>SUMIFS('PO detail'!$X$1540:$X$1544,'PO detail'!$V$1540:$V$1544,"&gt;="&amp;E106,'PO detail'!$V$1540:$V$1544,"&lt;"&amp;A106)</x:f>
        <x:v>25000</x:v>
      </x:c>
      <x:c r="K106" s="7" t="n">
        <x:f>SUMIFS('PO detail'!$Y$1540:$Y$1544,'PO detail'!$V$1540:$V$1544,"&gt;="&amp;E106,'PO detail'!$V$1540:$V$1544,"&lt;"&amp;A106)</x:f>
        <x:v>0</x:v>
      </x:c>
      <x:c r="L106" s="7" t="n">
        <x:f>'Inventory detail'!F106*Summary!$K$5*(A106-E106)/Summary!$K$6</x:f>
        <x:v>2644.76386036961</x:v>
      </x:c>
      <x:c r="M106" s="7" t="n">
        <x:f>MAX(0,H106-L106)</x:f>
        <x:v>0</x:v>
      </x:c>
      <x:c r="N106" s="7" t="n">
        <x:f>MAX(0,L106-H106)</x:f>
        <x:v>2644.76386036961</x:v>
      </x:c>
      <x:c r="O106" s="7" t="n">
        <x:f>MAX(0,F106+I106-N106)</x:f>
        <x:v>0</x:v>
      </x:c>
      <x:c r="P106" s="7" t="n">
        <x:f>MAX(0,N106-F106-I106)</x:f>
        <x:v>2644.76386036961</x:v>
      </x:c>
      <x:c r="Q106" s="7" t="n">
        <x:f>MAX(0,G106+J106-P106)</x:f>
        <x:v>29355.23613963039</x:v>
      </x:c>
      <x:c r="R106" s="7" t="n">
        <x:f>M106+MAX(0,K106-MAX(0,P106-G106-J106))</x:f>
        <x:v>0</x:v>
      </x:c>
      <x:c r="S106" s="7" t="n">
        <x:f>SUM(O106,Q106,R106)</x:f>
        <x:v>29355.23613963039</x:v>
      </x:c>
      <x:c r="T106" s="14" t="n">
        <x:f>'Inventory detail'!T106</x:f>
        <x:v>0.019299999999999998</x:v>
      </x:c>
      <x:c r="U106" s="14" t="n">
        <x:f>'Inventory detail'!U106</x:f>
        <x:v>0.02112</x:v>
      </x:c>
      <x:c r="V106" s="9" t="n">
        <x:f>O106*T106</x:f>
        <x:v>0</x:v>
      </x:c>
      <x:c r="W106" s="9" t="n">
        <x:f>Q106*T106</x:f>
        <x:v>566.5560574948664</x:v>
      </x:c>
      <x:c r="X106" s="9" t="n">
        <x:f>R106*T106</x:f>
        <x:v>0</x:v>
      </x:c>
      <x:c r="Y106" s="9" t="n">
        <x:f>S106*T106</x:f>
        <x:v>566.5560574948664</x:v>
      </x:c>
      <x:c r="Z106" s="9" t="n">
        <x:f>IF(ISNUMBER(U106),S106*(U106-T106),"n.a.")</x:f>
        <x:v>53.426529774127374</x:v>
      </x:c>
      <x:c r="AA106" s="9" t="n">
        <x:f>IF(ISNUMBER(U106),Y106,0)</x:f>
        <x:v>566.5560574948664</x:v>
      </x:c>
      <x:c r="AB106" s="7" t="n">
        <x:f>MAX(0,L106-SUM(F106:K106))</x:f>
        <x:v>0</x:v>
      </x:c>
    </x:row>
    <x:row r="107" ht="22" customHeight="1">
      <x:c r="A107" s="18" t="n">
        <x:f>Summary!C$41</x:f>
        <x:v>46327</x:v>
      </x:c>
      <x:c r="B107" s="2" t="str">
        <x:f>'Inventory detail'!A107</x:f>
        <x:v>COIL</x:v>
      </x:c>
      <x:c r="C107" s="2" t="str">
        <x:f>'Inventory detail'!B107</x:f>
        <x:v>30</x:v>
      </x:c>
      <x:c r="D107" s="2" t="str">
        <x:f>'Inventory detail'!C107</x:f>
        <x:v>20BLK12-4</x:v>
      </x:c>
      <x:c r="E107" s="10" t="n">
        <x:f>Summary!$E$5</x:f>
        <x:v>46304</x:v>
      </x:c>
      <x:c r="F107" s="7" t="n">
        <x:f>'Inventory detail'!W107</x:f>
        <x:v>8300</x:v>
      </x:c>
      <x:c r="G107" s="7" t="n">
        <x:f>'Inventory detail'!X107</x:f>
        <x:v>0</x:v>
      </x:c>
      <x:c r="H107" s="7" t="n">
        <x:f>'Inventory detail'!Y107</x:f>
        <x:v>0</x:v>
      </x:c>
      <x:c r="I107" s="7" t="n">
        <x:f>SUMIFS('PO detail'!$W$826:$W$835,'PO detail'!$V$826:$V$835,"&gt;="&amp;E107,'PO detail'!$V$826:$V$835,"&lt;"&amp;A107)</x:f>
        <x:v>1400</x:v>
      </x:c>
      <x:c r="J107" s="7" t="n">
        <x:f>SUMIFS('PO detail'!$X$826:$X$835,'PO detail'!$V$826:$V$835,"&gt;="&amp;E107,'PO detail'!$V$826:$V$835,"&lt;"&amp;A107)</x:f>
        <x:v>0</x:v>
      </x:c>
      <x:c r="K107" s="7" t="n">
        <x:f>SUMIFS('PO detail'!$Y$826:$Y$835,'PO detail'!$V$826:$V$835,"&gt;="&amp;E107,'PO detail'!$V$826:$V$835,"&lt;"&amp;A107)</x:f>
        <x:v>0</x:v>
      </x:c>
      <x:c r="L107" s="7" t="n">
        <x:f>'Inventory detail'!F107*Summary!$K$5*(A107-E107)/Summary!$K$6</x:f>
        <x:v>2638.4693223819304</x:v>
      </x:c>
      <x:c r="M107" s="7" t="n">
        <x:f>MAX(0,H107-L107)</x:f>
        <x:v>0</x:v>
      </x:c>
      <x:c r="N107" s="7" t="n">
        <x:f>MAX(0,L107-H107)</x:f>
        <x:v>2638.4693223819304</x:v>
      </x:c>
      <x:c r="O107" s="7" t="n">
        <x:f>MAX(0,F107+I107-N107)</x:f>
        <x:v>7061.53067761807</x:v>
      </x:c>
      <x:c r="P107" s="7" t="n">
        <x:f>MAX(0,N107-F107-I107)</x:f>
        <x:v>0</x:v>
      </x:c>
      <x:c r="Q107" s="7" t="n">
        <x:f>MAX(0,G107+J107-P107)</x:f>
        <x:v>0</x:v>
      </x:c>
      <x:c r="R107" s="7" t="n">
        <x:f>M107+MAX(0,K107-MAX(0,P107-G107-J107))</x:f>
        <x:v>0</x:v>
      </x:c>
      <x:c r="S107" s="7" t="n">
        <x:f>SUM(O107,Q107,R107)</x:f>
        <x:v>7061.53067761807</x:v>
      </x:c>
      <x:c r="T107" s="14" t="n">
        <x:f>'Inventory detail'!T107</x:f>
        <x:v>0.1246</x:v>
      </x:c>
      <x:c r="U107" s="14" t="n">
        <x:f>'Inventory detail'!U107</x:f>
        <x:v>0.1221025</x:v>
      </x:c>
      <x:c r="V107" s="9" t="n">
        <x:f>O107*T107</x:f>
        <x:v>879.8667224312115</x:v>
      </x:c>
      <x:c r="W107" s="9" t="n">
        <x:f>Q107*T107</x:f>
        <x:v>0</x:v>
      </x:c>
      <x:c r="X107" s="9" t="n">
        <x:f>R107*T107</x:f>
        <x:v>0</x:v>
      </x:c>
      <x:c r="Y107" s="9" t="n">
        <x:f>S107*T107</x:f>
        <x:v>879.8667224312115</x:v>
      </x:c>
      <x:c r="Z107" s="9" t="n">
        <x:f>IF(ISNUMBER(U107),S107*(U107-T107),"n.a.")</x:f>
        <x:v>-17.636172867351128</x:v>
      </x:c>
      <x:c r="AA107" s="9" t="n">
        <x:f>IF(ISNUMBER(U107),Y107,0)</x:f>
        <x:v>879.8667224312115</x:v>
      </x:c>
      <x:c r="AB107" s="7" t="n">
        <x:f>MAX(0,L107-SUM(F107:K107))</x:f>
        <x:v>0</x:v>
      </x:c>
    </x:row>
    <x:row r="108" ht="22" customHeight="1">
      <x:c r="A108" s="18" t="n">
        <x:f>Summary!C$41</x:f>
        <x:v>46327</x:v>
      </x:c>
      <x:c r="B108" s="2" t="str">
        <x:f>'Inventory detail'!A108</x:f>
        <x:v>POUC</x:v>
      </x:c>
      <x:c r="C108" s="2" t="str">
        <x:f>'Inventory detail'!B108</x:f>
        <x:v>10</x:v>
      </x:c>
      <x:c r="D108" s="2" t="str">
        <x:f>'Inventory detail'!C108</x:f>
        <x:v>MIL7</x:v>
      </x:c>
      <x:c r="E108" s="10" t="n">
        <x:f>Summary!$E$5</x:f>
        <x:v>46304</x:v>
      </x:c>
      <x:c r="F108" s="7" t="n">
        <x:f>'Inventory detail'!W108</x:f>
        <x:v>22700</x:v>
      </x:c>
      <x:c r="G108" s="7" t="n">
        <x:f>'Inventory detail'!X108</x:f>
        <x:v>0</x:v>
      </x:c>
      <x:c r="H108" s="7" t="n">
        <x:f>'Inventory detail'!Y108</x:f>
        <x:v>0</x:v>
      </x:c>
      <x:c r="I108" s="7" t="n">
        <x:f>SUMIFS('PO detail'!$W$1562:$W$1563,'PO detail'!$V$1562:$V$1563,"&gt;="&amp;E108,'PO detail'!$V$1562:$V$1563,"&lt;"&amp;A108)</x:f>
        <x:v>0</x:v>
      </x:c>
      <x:c r="J108" s="7" t="n">
        <x:f>SUMIFS('PO detail'!$X$1562:$X$1563,'PO detail'!$V$1562:$V$1563,"&gt;="&amp;E108,'PO detail'!$V$1562:$V$1563,"&lt;"&amp;A108)</x:f>
        <x:v>10000</x:v>
      </x:c>
      <x:c r="K108" s="7" t="n">
        <x:f>SUMIFS('PO detail'!$Y$1562:$Y$1563,'PO detail'!$V$1562:$V$1563,"&gt;="&amp;E108,'PO detail'!$V$1562:$V$1563,"&lt;"&amp;A108)</x:f>
        <x:v>0</x:v>
      </x:c>
      <x:c r="L108" s="7" t="n">
        <x:f>'Inventory detail'!F108*Summary!$K$5*(A108-E108)/Summary!$K$6</x:f>
        <x:v>2562.904640657084</x:v>
      </x:c>
      <x:c r="M108" s="7" t="n">
        <x:f>MAX(0,H108-L108)</x:f>
        <x:v>0</x:v>
      </x:c>
      <x:c r="N108" s="7" t="n">
        <x:f>MAX(0,L108-H108)</x:f>
        <x:v>2562.904640657084</x:v>
      </x:c>
      <x:c r="O108" s="7" t="n">
        <x:f>MAX(0,F108+I108-N108)</x:f>
        <x:v>20137.095359342915</x:v>
      </x:c>
      <x:c r="P108" s="7" t="n">
        <x:f>MAX(0,N108-F108-I108)</x:f>
        <x:v>0</x:v>
      </x:c>
      <x:c r="Q108" s="7" t="n">
        <x:f>MAX(0,G108+J108-P108)</x:f>
        <x:v>10000</x:v>
      </x:c>
      <x:c r="R108" s="7" t="n">
        <x:f>M108+MAX(0,K108-MAX(0,P108-G108-J108))</x:f>
        <x:v>0</x:v>
      </x:c>
      <x:c r="S108" s="7" t="n">
        <x:f>SUM(O108,Q108,R108)</x:f>
        <x:v>30137.095359342915</x:v>
      </x:c>
      <x:c r="T108" s="14" t="n">
        <x:f>'Inventory detail'!T108</x:f>
        <x:v>0.0106</x:v>
      </x:c>
      <x:c r="U108" s="14" t="n">
        <x:f>'Inventory detail'!U108</x:f>
        <x:v>0.011715</x:v>
      </x:c>
      <x:c r="V108" s="9" t="n">
        <x:f>O108*T108</x:f>
        <x:v>213.45321080903489</x:v>
      </x:c>
      <x:c r="W108" s="9" t="n">
        <x:f>Q108*T108</x:f>
        <x:v>106</x:v>
      </x:c>
      <x:c r="X108" s="9" t="n">
        <x:f>R108*T108</x:f>
        <x:v>0</x:v>
      </x:c>
      <x:c r="Y108" s="9" t="n">
        <x:f>S108*T108</x:f>
        <x:v>319.4532108090349</x:v>
      </x:c>
      <x:c r="Z108" s="9" t="n">
        <x:f>IF(ISNUMBER(U108),S108*(U108-T108),"n.a.")</x:f>
        <x:v>33.60286132566734</x:v>
      </x:c>
      <x:c r="AA108" s="9" t="n">
        <x:f>IF(ISNUMBER(U108),Y108,0)</x:f>
        <x:v>319.4532108090349</x:v>
      </x:c>
      <x:c r="AB108" s="7" t="n">
        <x:f>MAX(0,L108-SUM(F108:K108))</x:f>
        <x:v>0</x:v>
      </x:c>
    </x:row>
    <x:row r="109" ht="22" customHeight="1">
      <x:c r="A109" s="18" t="n">
        <x:f>Summary!C$41</x:f>
        <x:v>46327</x:v>
      </x:c>
      <x:c r="B109" s="2" t="str">
        <x:f>'Inventory detail'!A109</x:f>
        <x:v>WIRE</x:v>
      </x:c>
      <x:c r="C109" s="2" t="str">
        <x:f>'Inventory detail'!B109</x:f>
        <x:v>30</x:v>
      </x:c>
      <x:c r="D109" s="2" t="str">
        <x:f>'Inventory detail'!C109</x:f>
        <x:v>DL014BLK</x:v>
      </x:c>
      <x:c r="E109" s="10" t="n">
        <x:f>Summary!$E$5</x:f>
        <x:v>46304</x:v>
      </x:c>
      <x:c r="F109" s="7" t="n">
        <x:f>'Inventory detail'!W109</x:f>
        <x:v>0</x:v>
      </x:c>
      <x:c r="G109" s="7" t="n">
        <x:f>'Inventory detail'!X109</x:f>
        <x:v>0</x:v>
      </x:c>
      <x:c r="H109" s="7" t="n">
        <x:f>'Inventory detail'!Y109</x:f>
        <x:v>3600</x:v>
      </x:c>
      <x:c r="I109" s="7" t="n">
        <x:f>0</x:f>
        <x:v>0</x:v>
      </x:c>
      <x:c r="J109" s="7" t="n">
        <x:f>0</x:f>
        <x:v>0</x:v>
      </x:c>
      <x:c r="K109" s="7" t="n">
        <x:f>0</x:f>
        <x:v>0</x:v>
      </x:c>
      <x:c r="L109" s="7" t="n">
        <x:f>'Inventory detail'!F109*Summary!$K$5*(A109-E109)/Summary!$K$6</x:f>
        <x:v>2449.5576180698154</x:v>
      </x:c>
      <x:c r="M109" s="7" t="n">
        <x:f>MAX(0,H109-L109)</x:f>
        <x:v>1150.4423819301846</x:v>
      </x:c>
      <x:c r="N109" s="7" t="n">
        <x:f>MAX(0,L109-H109)</x:f>
        <x:v>0</x:v>
      </x:c>
      <x:c r="O109" s="7" t="n">
        <x:f>MAX(0,F109+I109-N109)</x:f>
        <x:v>0</x:v>
      </x:c>
      <x:c r="P109" s="7" t="n">
        <x:f>MAX(0,N109-F109-I109)</x:f>
        <x:v>0</x:v>
      </x:c>
      <x:c r="Q109" s="7" t="n">
        <x:f>MAX(0,G109+J109-P109)</x:f>
        <x:v>0</x:v>
      </x:c>
      <x:c r="R109" s="7" t="n">
        <x:f>M109+MAX(0,K109-MAX(0,P109-G109-J109))</x:f>
        <x:v>1150.4423819301846</x:v>
      </x:c>
      <x:c r="S109" s="7" t="n">
        <x:f>SUM(O109,Q109,R109)</x:f>
        <x:v>1150.4423819301846</x:v>
      </x:c>
      <x:c r="T109" s="14" t="n">
        <x:f>'Inventory detail'!T109</x:f>
        <x:v>0.0363</x:v>
      </x:c>
      <x:c r="U109" s="14" t="n">
        <x:f>'Inventory detail'!U109</x:f>
        <x:v>0.0363</x:v>
      </x:c>
      <x:c r="V109" s="9" t="n">
        <x:f>O109*T109</x:f>
        <x:v>0</x:v>
      </x:c>
      <x:c r="W109" s="9" t="n">
        <x:f>Q109*T109</x:f>
        <x:v>0</x:v>
      </x:c>
      <x:c r="X109" s="9" t="n">
        <x:f>R109*T109</x:f>
        <x:v>41.7610584640657</x:v>
      </x:c>
      <x:c r="Y109" s="9" t="n">
        <x:f>S109*T109</x:f>
        <x:v>41.7610584640657</x:v>
      </x:c>
      <x:c r="Z109" s="9" t="n">
        <x:f>IF(ISNUMBER(U109),S109*(U109-T109),"n.a.")</x:f>
        <x:v>0</x:v>
      </x:c>
      <x:c r="AA109" s="9" t="n">
        <x:f>IF(ISNUMBER(U109),Y109,0)</x:f>
        <x:v>41.7610584640657</x:v>
      </x:c>
      <x:c r="AB109" s="7" t="n">
        <x:f>MAX(0,L109-SUM(F109:K109))</x:f>
        <x:v>0</x:v>
      </x:c>
    </x:row>
    <x:row r="110" ht="22" customHeight="1">
      <x:c r="A110" s="18" t="n">
        <x:f>Summary!C$41</x:f>
        <x:v>46327</x:v>
      </x:c>
      <x:c r="B110" s="2" t="str">
        <x:f>'Inventory detail'!A110</x:f>
        <x:v>COIL</x:v>
      </x:c>
      <x:c r="C110" s="2" t="str">
        <x:f>'Inventory detail'!B110</x:f>
        <x:v>10</x:v>
      </x:c>
      <x:c r="D110" s="2" t="str">
        <x:f>'Inventory detail'!C110</x:f>
        <x:v>16WHT12-4</x:v>
      </x:c>
      <x:c r="E110" s="10" t="n">
        <x:f>Summary!$E$5</x:f>
        <x:v>46304</x:v>
      </x:c>
      <x:c r="F110" s="7" t="n">
        <x:f>'Inventory detail'!W110</x:f>
        <x:v>7600</x:v>
      </x:c>
      <x:c r="G110" s="7" t="n">
        <x:f>'Inventory detail'!X110</x:f>
        <x:v>0</x:v>
      </x:c>
      <x:c r="H110" s="7" t="n">
        <x:f>'Inventory detail'!Y110</x:f>
        <x:v>0</x:v>
      </x:c>
      <x:c r="I110" s="7" t="n">
        <x:f>SUMIFS('PO detail'!$W$226:$W$236,'PO detail'!$V$226:$V$236,"&gt;="&amp;E110,'PO detail'!$V$226:$V$236,"&lt;"&amp;A110)</x:f>
        <x:v>0</x:v>
      </x:c>
      <x:c r="J110" s="7" t="n">
        <x:f>SUMIFS('PO detail'!$X$226:$X$236,'PO detail'!$V$226:$V$236,"&gt;="&amp;E110,'PO detail'!$V$226:$V$236,"&lt;"&amp;A110)</x:f>
        <x:v>0</x:v>
      </x:c>
      <x:c r="K110" s="7" t="n">
        <x:f>SUMIFS('PO detail'!$Y$226:$Y$236,'PO detail'!$V$226:$V$236,"&gt;="&amp;E110,'PO detail'!$V$226:$V$236,"&lt;"&amp;A110)</x:f>
        <x:v>0</x:v>
      </x:c>
      <x:c r="L110" s="7" t="n">
        <x:f>'Inventory detail'!F110*Summary!$K$5*(A110-E110)/Summary!$K$6</x:f>
        <x:v>2399.1786447638606</x:v>
      </x:c>
      <x:c r="M110" s="7" t="n">
        <x:f>MAX(0,H110-L110)</x:f>
        <x:v>0</x:v>
      </x:c>
      <x:c r="N110" s="7" t="n">
        <x:f>MAX(0,L110-H110)</x:f>
        <x:v>2399.1786447638606</x:v>
      </x:c>
      <x:c r="O110" s="7" t="n">
        <x:f>MAX(0,F110+I110-N110)</x:f>
        <x:v>5200.821355236139</x:v>
      </x:c>
      <x:c r="P110" s="7" t="n">
        <x:f>MAX(0,N110-F110-I110)</x:f>
        <x:v>0</x:v>
      </x:c>
      <x:c r="Q110" s="7" t="n">
        <x:f>MAX(0,G110+J110-P110)</x:f>
        <x:v>0</x:v>
      </x:c>
      <x:c r="R110" s="7" t="n">
        <x:f>M110+MAX(0,K110-MAX(0,P110-G110-J110))</x:f>
        <x:v>0</x:v>
      </x:c>
      <x:c r="S110" s="7" t="n">
        <x:f>SUM(O110,Q110,R110)</x:f>
        <x:v>5200.821355236139</x:v>
      </x:c>
      <x:c r="T110" s="14" t="n">
        <x:f>'Inventory detail'!T110</x:f>
        <x:v>0.11230000000000001</x:v>
      </x:c>
      <x:c r="U110" s="14" t="n">
        <x:f>'Inventory detail'!U110</x:f>
        <x:v>0.1099475</x:v>
      </x:c>
      <x:c r="V110" s="9" t="n">
        <x:f>O110*T110</x:f>
        <x:v>584.0522381930185</x:v>
      </x:c>
      <x:c r="W110" s="9" t="n">
        <x:f>Q110*T110</x:f>
        <x:v>0</x:v>
      </x:c>
      <x:c r="X110" s="9" t="n">
        <x:f>R110*T110</x:f>
        <x:v>0</x:v>
      </x:c>
      <x:c r="Y110" s="9" t="n">
        <x:f>S110*T110</x:f>
        <x:v>584.0522381930185</x:v>
      </x:c>
      <x:c r="Z110" s="9" t="n">
        <x:f>IF(ISNUMBER(U110),S110*(U110-T110),"n.a.")</x:f>
        <x:v>-12.234932238193057</x:v>
      </x:c>
      <x:c r="AA110" s="9" t="n">
        <x:f>IF(ISNUMBER(U110),Y110,0)</x:f>
        <x:v>584.0522381930185</x:v>
      </x:c>
      <x:c r="AB110" s="7" t="n">
        <x:f>MAX(0,L110-SUM(F110:K110))</x:f>
        <x:v>0</x:v>
      </x:c>
    </x:row>
    <x:row r="111" ht="22" customHeight="1">
      <x:c r="A111" s="18" t="n">
        <x:f>Summary!C$41</x:f>
        <x:v>46327</x:v>
      </x:c>
      <x:c r="B111" s="2" t="str">
        <x:f>'Inventory detail'!A111</x:f>
        <x:v>COIL</x:v>
      </x:c>
      <x:c r="C111" s="2" t="str">
        <x:f>'Inventory detail'!B111</x:f>
        <x:v>30</x:v>
      </x:c>
      <x:c r="D111" s="2" t="str">
        <x:f>'Inventory detail'!C111</x:f>
        <x:v>25BLK12-4</x:v>
      </x:c>
      <x:c r="E111" s="10" t="n">
        <x:f>Summary!$E$5</x:f>
        <x:v>46304</x:v>
      </x:c>
      <x:c r="F111" s="7" t="n">
        <x:f>'Inventory detail'!W111</x:f>
        <x:v>0</x:v>
      </x:c>
      <x:c r="G111" s="7" t="n">
        <x:f>'Inventory detail'!X111</x:f>
        <x:v>0</x:v>
      </x:c>
      <x:c r="H111" s="7" t="n">
        <x:f>'Inventory detail'!Y111</x:f>
        <x:v>0</x:v>
      </x:c>
      <x:c r="I111" s="7" t="n">
        <x:f>SUMIFS('PO detail'!$W$861:$W$869,'PO detail'!$V$861:$V$869,"&gt;="&amp;E111,'PO detail'!$V$861:$V$869,"&lt;"&amp;A111)</x:f>
        <x:v>1200</x:v>
      </x:c>
      <x:c r="J111" s="7" t="n">
        <x:f>SUMIFS('PO detail'!$X$861:$X$869,'PO detail'!$V$861:$V$869,"&gt;="&amp;E111,'PO detail'!$V$861:$V$869,"&lt;"&amp;A111)</x:f>
        <x:v>0</x:v>
      </x:c>
      <x:c r="K111" s="7" t="n">
        <x:f>SUMIFS('PO detail'!$Y$861:$Y$869,'PO detail'!$V$861:$V$869,"&gt;="&amp;E111,'PO detail'!$V$861:$V$869,"&lt;"&amp;A111)</x:f>
        <x:v>0</x:v>
      </x:c>
      <x:c r="L111" s="7" t="n">
        <x:f>'Inventory detail'!F111*Summary!$K$5*(A111-E111)/Summary!$K$6</x:f>
        <x:v>2399.1786447638606</x:v>
      </x:c>
      <x:c r="M111" s="7" t="n">
        <x:f>MAX(0,H111-L111)</x:f>
        <x:v>0</x:v>
      </x:c>
      <x:c r="N111" s="7" t="n">
        <x:f>MAX(0,L111-H111)</x:f>
        <x:v>2399.1786447638606</x:v>
      </x:c>
      <x:c r="O111" s="7" t="n">
        <x:f>MAX(0,F111+I111-N111)</x:f>
        <x:v>0</x:v>
      </x:c>
      <x:c r="P111" s="7" t="n">
        <x:f>MAX(0,N111-F111-I111)</x:f>
        <x:v>1199.1786447638606</x:v>
      </x:c>
      <x:c r="Q111" s="7" t="n">
        <x:f>MAX(0,G111+J111-P111)</x:f>
        <x:v>0</x:v>
      </x:c>
      <x:c r="R111" s="7" t="n">
        <x:f>M111+MAX(0,K111-MAX(0,P111-G111-J111))</x:f>
        <x:v>0</x:v>
      </x:c>
      <x:c r="S111" s="7" t="n">
        <x:f>SUM(O111,Q111,R111)</x:f>
        <x:v>0</x:v>
      </x:c>
      <x:c r="T111" s="14" t="n">
        <x:f>'Inventory detail'!T111</x:f>
        <x:v>0.1632</x:v>
      </x:c>
      <x:c r="U111" s="14" t="n">
        <x:f>'Inventory detail'!U111</x:f>
        <x:v>0.1598935</x:v>
      </x:c>
      <x:c r="V111" s="9" t="n">
        <x:f>O111*T111</x:f>
        <x:v>0</x:v>
      </x:c>
      <x:c r="W111" s="9" t="n">
        <x:f>Q111*T111</x:f>
        <x:v>0</x:v>
      </x:c>
      <x:c r="X111" s="9" t="n">
        <x:f>R111*T111</x:f>
        <x:v>0</x:v>
      </x:c>
      <x:c r="Y111" s="9" t="n">
        <x:f>S111*T111</x:f>
        <x:v>0</x:v>
      </x:c>
      <x:c r="Z111" s="9" t="n">
        <x:f>IF(ISNUMBER(U111),S111*(U111-T111),"n.a.")</x:f>
        <x:v>0</x:v>
      </x:c>
      <x:c r="AA111" s="9" t="n">
        <x:f>IF(ISNUMBER(U111),Y111,0)</x:f>
        <x:v>0</x:v>
      </x:c>
      <x:c r="AB111" s="7" t="n">
        <x:f>MAX(0,L111-SUM(F111:K111))</x:f>
        <x:v>1199.1786447638606</x:v>
      </x:c>
    </x:row>
    <x:row r="112" ht="22" customHeight="1">
      <x:c r="A112" s="18" t="n">
        <x:f>Summary!C$41</x:f>
        <x:v>46327</x:v>
      </x:c>
      <x:c r="B112" s="2" t="str">
        <x:f>'Inventory detail'!A112</x:f>
        <x:v>POUC</x:v>
      </x:c>
      <x:c r="C112" s="2" t="str">
        <x:f>'Inventory detail'!B112</x:f>
        <x:v>60</x:v>
      </x:c>
      <x:c r="D112" s="2" t="str">
        <x:f>'Inventory detail'!C112</x:f>
        <x:v>LEG5</x:v>
      </x:c>
      <x:c r="E112" s="10" t="n">
        <x:f>Summary!$E$5</x:f>
        <x:v>46304</x:v>
      </x:c>
      <x:c r="F112" s="7" t="n">
        <x:f>'Inventory detail'!W112</x:f>
        <x:v>1200</x:v>
      </x:c>
      <x:c r="G112" s="7" t="n">
        <x:f>'Inventory detail'!X112</x:f>
        <x:v>0</x:v>
      </x:c>
      <x:c r="H112" s="7" t="n">
        <x:f>'Inventory detail'!Y112</x:f>
        <x:v>0</x:v>
      </x:c>
      <x:c r="I112" s="7" t="n">
        <x:f>SUMIFS('PO detail'!$W$1751:$W$1755,'PO detail'!$V$1751:$V$1755,"&gt;="&amp;E112,'PO detail'!$V$1751:$V$1755,"&lt;"&amp;A112)</x:f>
        <x:v>0</x:v>
      </x:c>
      <x:c r="J112" s="7" t="n">
        <x:f>SUMIFS('PO detail'!$X$1751:$X$1755,'PO detail'!$V$1751:$V$1755,"&gt;="&amp;E112,'PO detail'!$V$1751:$V$1755,"&lt;"&amp;A112)</x:f>
        <x:v>7500</x:v>
      </x:c>
      <x:c r="K112" s="7" t="n">
        <x:f>SUMIFS('PO detail'!$Y$1751:$Y$1755,'PO detail'!$V$1751:$V$1755,"&gt;="&amp;E112,'PO detail'!$V$1751:$V$1755,"&lt;"&amp;A112)</x:f>
        <x:v>0</x:v>
      </x:c>
      <x:c r="L112" s="7" t="n">
        <x:f>'Inventory detail'!F112*Summary!$K$5*(A112-E112)/Summary!$K$6</x:f>
        <x:v>2399.1786447638606</x:v>
      </x:c>
      <x:c r="M112" s="7" t="n">
        <x:f>MAX(0,H112-L112)</x:f>
        <x:v>0</x:v>
      </x:c>
      <x:c r="N112" s="7" t="n">
        <x:f>MAX(0,L112-H112)</x:f>
        <x:v>2399.1786447638606</x:v>
      </x:c>
      <x:c r="O112" s="7" t="n">
        <x:f>MAX(0,F112+I112-N112)</x:f>
        <x:v>0</x:v>
      </x:c>
      <x:c r="P112" s="7" t="n">
        <x:f>MAX(0,N112-F112-I112)</x:f>
        <x:v>1199.1786447638606</x:v>
      </x:c>
      <x:c r="Q112" s="7" t="n">
        <x:f>MAX(0,G112+J112-P112)</x:f>
        <x:v>6300.821355236139</x:v>
      </x:c>
      <x:c r="R112" s="7" t="n">
        <x:f>M112+MAX(0,K112-MAX(0,P112-G112-J112))</x:f>
        <x:v>0</x:v>
      </x:c>
      <x:c r="S112" s="7" t="n">
        <x:f>SUM(O112,Q112,R112)</x:f>
        <x:v>6300.821355236139</x:v>
      </x:c>
      <x:c r="T112" s="14" t="n">
        <x:f>'Inventory detail'!T112</x:f>
        <x:v>0.0857</x:v>
      </x:c>
      <x:c r="U112" s="14" t="n">
        <x:f>'Inventory detail'!U112</x:f>
        <x:v>0.09339</x:v>
      </x:c>
      <x:c r="V112" s="9" t="n">
        <x:f>O112*T112</x:f>
        <x:v>0</x:v>
      </x:c>
      <x:c r="W112" s="9" t="n">
        <x:f>Q112*T112</x:f>
        <x:v>539.9803901437372</x:v>
      </x:c>
      <x:c r="X112" s="9" t="n">
        <x:f>R112*T112</x:f>
        <x:v>0</x:v>
      </x:c>
      <x:c r="Y112" s="9" t="n">
        <x:f>S112*T112</x:f>
        <x:v>539.9803901437372</x:v>
      </x:c>
      <x:c r="Z112" s="9" t="n">
        <x:f>IF(ISNUMBER(U112),S112*(U112-T112),"n.a.")</x:f>
        <x:v>48.453316221765924</x:v>
      </x:c>
      <x:c r="AA112" s="9" t="n">
        <x:f>IF(ISNUMBER(U112),Y112,0)</x:f>
        <x:v>539.9803901437372</x:v>
      </x:c>
      <x:c r="AB112" s="7" t="n">
        <x:f>MAX(0,L112-SUM(F112:K112))</x:f>
        <x:v>0</x:v>
      </x:c>
    </x:row>
    <x:row r="113" ht="22" customHeight="1">
      <x:c r="A113" s="18" t="n">
        <x:f>Summary!C$41</x:f>
        <x:v>46327</x:v>
      </x:c>
      <x:c r="B113" s="2" t="str">
        <x:f>'Inventory detail'!A113</x:f>
        <x:v>WIRE</x:v>
      </x:c>
      <x:c r="C113" s="2" t="str">
        <x:f>'Inventory detail'!B113</x:f>
        <x:v>60</x:v>
      </x:c>
      <x:c r="D113" s="2" t="str">
        <x:f>'Inventory detail'!C113</x:f>
        <x:v>DL038WHT</x:v>
      </x:c>
      <x:c r="E113" s="10" t="n">
        <x:f>Summary!$E$5</x:f>
        <x:v>46304</x:v>
      </x:c>
      <x:c r="F113" s="7" t="n">
        <x:f>'Inventory detail'!W113</x:f>
        <x:v>0</x:v>
      </x:c>
      <x:c r="G113" s="7" t="n">
        <x:f>'Inventory detail'!X113</x:f>
        <x:v>0</x:v>
      </x:c>
      <x:c r="H113" s="7" t="n">
        <x:f>'Inventory detail'!Y113</x:f>
        <x:v>15100</x:v>
      </x:c>
      <x:c r="I113" s="7" t="n">
        <x:f>0</x:f>
        <x:v>0</x:v>
      </x:c>
      <x:c r="J113" s="7" t="n">
        <x:f>0</x:f>
        <x:v>0</x:v>
      </x:c>
      <x:c r="K113" s="7" t="n">
        <x:f>0</x:f>
        <x:v>0</x:v>
      </x:c>
      <x:c r="L113" s="7" t="n">
        <x:f>'Inventory detail'!F113*Summary!$K$5*(A113-E113)/Summary!$K$6</x:f>
        <x:v>2311.0173305954822</x:v>
      </x:c>
      <x:c r="M113" s="7" t="n">
        <x:f>MAX(0,H113-L113)</x:f>
        <x:v>12788.982669404519</x:v>
      </x:c>
      <x:c r="N113" s="7" t="n">
        <x:f>MAX(0,L113-H113)</x:f>
        <x:v>0</x:v>
      </x:c>
      <x:c r="O113" s="7" t="n">
        <x:f>MAX(0,F113+I113-N113)</x:f>
        <x:v>0</x:v>
      </x:c>
      <x:c r="P113" s="7" t="n">
        <x:f>MAX(0,N113-F113-I113)</x:f>
        <x:v>0</x:v>
      </x:c>
      <x:c r="Q113" s="7" t="n">
        <x:f>MAX(0,G113+J113-P113)</x:f>
        <x:v>0</x:v>
      </x:c>
      <x:c r="R113" s="7" t="n">
        <x:f>M113+MAX(0,K113-MAX(0,P113-G113-J113))</x:f>
        <x:v>12788.982669404519</x:v>
      </x:c>
      <x:c r="S113" s="7" t="n">
        <x:f>SUM(O113,Q113,R113)</x:f>
        <x:v>12788.982669404519</x:v>
      </x:c>
      <x:c r="T113" s="14" t="n">
        <x:f>'Inventory detail'!T113</x:f>
        <x:v>0.056299999999999996</x:v>
      </x:c>
      <x:c r="U113" s="14" t="n">
        <x:f>'Inventory detail'!U113</x:f>
        <x:v>0.056299999999999996</x:v>
      </x:c>
      <x:c r="V113" s="9" t="n">
        <x:f>O113*T113</x:f>
        <x:v>0</x:v>
      </x:c>
      <x:c r="W113" s="9" t="n">
        <x:f>Q113*T113</x:f>
        <x:v>0</x:v>
      </x:c>
      <x:c r="X113" s="9" t="n">
        <x:f>R113*T113</x:f>
        <x:v>720.0197242874743</x:v>
      </x:c>
      <x:c r="Y113" s="9" t="n">
        <x:f>S113*T113</x:f>
        <x:v>720.0197242874743</x:v>
      </x:c>
      <x:c r="Z113" s="9" t="n">
        <x:f>IF(ISNUMBER(U113),S113*(U113-T113),"n.a.")</x:f>
        <x:v>0</x:v>
      </x:c>
      <x:c r="AA113" s="9" t="n">
        <x:f>IF(ISNUMBER(U113),Y113,0)</x:f>
        <x:v>720.0197242874743</x:v>
      </x:c>
      <x:c r="AB113" s="7" t="n">
        <x:f>MAX(0,L113-SUM(F113:K113))</x:f>
        <x:v>0</x:v>
      </x:c>
    </x:row>
    <x:row r="114" ht="22" customHeight="1">
      <x:c r="A114" s="18" t="n">
        <x:f>Summary!C$41</x:f>
        <x:v>46327</x:v>
      </x:c>
      <x:c r="B114" s="2" t="str">
        <x:f>'Inventory detail'!A114</x:f>
        <x:v>POUC</x:v>
      </x:c>
      <x:c r="C114" s="2" t="str">
        <x:f>'Inventory detail'!B114</x:f>
        <x:v>60</x:v>
      </x:c>
      <x:c r="D114" s="2" t="str">
        <x:f>'Inventory detail'!C114</x:f>
        <x:v>LMEN10</x:v>
      </x:c>
      <x:c r="E114" s="10" t="n">
        <x:f>Summary!$E$5</x:f>
        <x:v>46304</x:v>
      </x:c>
      <x:c r="F114" s="7" t="n">
        <x:f>'Inventory detail'!W114</x:f>
        <x:v>7300</x:v>
      </x:c>
      <x:c r="G114" s="7" t="n">
        <x:f>'Inventory detail'!X114</x:f>
        <x:v>0</x:v>
      </x:c>
      <x:c r="H114" s="7" t="n">
        <x:f>'Inventory detail'!Y114</x:f>
        <x:v>0</x:v>
      </x:c>
      <x:c r="I114" s="7" t="n">
        <x:f>SUMIFS('PO detail'!$W$1782:$W$1786,'PO detail'!$V$1782:$V$1786,"&gt;="&amp;E114,'PO detail'!$V$1782:$V$1786,"&lt;"&amp;A114)</x:f>
        <x:v>0</x:v>
      </x:c>
      <x:c r="J114" s="7" t="n">
        <x:f>SUMIFS('PO detail'!$X$1782:$X$1786,'PO detail'!$V$1782:$V$1786,"&gt;="&amp;E114,'PO detail'!$V$1782:$V$1786,"&lt;"&amp;A114)</x:f>
        <x:v>2000</x:v>
      </x:c>
      <x:c r="K114" s="7" t="n">
        <x:f>SUMIFS('PO detail'!$Y$1782:$Y$1786,'PO detail'!$V$1782:$V$1786,"&gt;="&amp;E114,'PO detail'!$V$1782:$V$1786,"&lt;"&amp;A114)</x:f>
        <x:v>0</x:v>
      </x:c>
      <x:c r="L114" s="7" t="n">
        <x:f>'Inventory detail'!F114*Summary!$K$5*(A114-E114)/Summary!$K$6</x:f>
        <x:v>2288.9826694045178</x:v>
      </x:c>
      <x:c r="M114" s="7" t="n">
        <x:f>MAX(0,H114-L114)</x:f>
        <x:v>0</x:v>
      </x:c>
      <x:c r="N114" s="7" t="n">
        <x:f>MAX(0,L114-H114)</x:f>
        <x:v>2288.9826694045178</x:v>
      </x:c>
      <x:c r="O114" s="7" t="n">
        <x:f>MAX(0,F114+I114-N114)</x:f>
        <x:v>5011.017330595482</x:v>
      </x:c>
      <x:c r="P114" s="7" t="n">
        <x:f>MAX(0,N114-F114-I114)</x:f>
        <x:v>0</x:v>
      </x:c>
      <x:c r="Q114" s="7" t="n">
        <x:f>MAX(0,G114+J114-P114)</x:f>
        <x:v>2000</x:v>
      </x:c>
      <x:c r="R114" s="7" t="n">
        <x:f>M114+MAX(0,K114-MAX(0,P114-G114-J114))</x:f>
        <x:v>0</x:v>
      </x:c>
      <x:c r="S114" s="7" t="n">
        <x:f>SUM(O114,Q114,R114)</x:f>
        <x:v>7011.017330595482</x:v>
      </x:c>
      <x:c r="T114" s="14" t="n">
        <x:f>'Inventory detail'!T114</x:f>
        <x:v>0.2984</x:v>
      </x:c>
      <x:c r="U114" s="14" t="n">
        <x:f>'Inventory detail'!U114</x:f>
        <x:v>0.32521500000000003</x:v>
      </x:c>
      <x:c r="V114" s="9" t="n">
        <x:f>O114*T114</x:f>
        <x:v>1495.287571449692</x:v>
      </x:c>
      <x:c r="W114" s="9" t="n">
        <x:f>Q114*T114</x:f>
        <x:v>596.8</x:v>
      </x:c>
      <x:c r="X114" s="9" t="n">
        <x:f>R114*T114</x:f>
        <x:v>0</x:v>
      </x:c>
      <x:c r="Y114" s="9" t="n">
        <x:f>S114*T114</x:f>
        <x:v>2092.087571449692</x:v>
      </x:c>
      <x:c r="Z114" s="9" t="n">
        <x:f>IF(ISNUMBER(U114),S114*(U114-T114),"n.a.")</x:f>
        <x:v>188.0004297199181</x:v>
      </x:c>
      <x:c r="AA114" s="9" t="n">
        <x:f>IF(ISNUMBER(U114),Y114,0)</x:f>
        <x:v>2092.087571449692</x:v>
      </x:c>
      <x:c r="AB114" s="7" t="n">
        <x:f>MAX(0,L114-SUM(F114:K114))</x:f>
        <x:v>0</x:v>
      </x:c>
    </x:row>
    <x:row r="115" ht="22" customHeight="1">
      <x:c r="A115" s="18" t="n">
        <x:f>Summary!C$41</x:f>
        <x:v>46327</x:v>
      </x:c>
      <x:c r="B115" s="2" t="str">
        <x:f>'Inventory detail'!A115</x:f>
        <x:v>COIL</x:v>
      </x:c>
      <x:c r="C115" s="2" t="str">
        <x:f>'Inventory detail'!B115</x:f>
        <x:v>60</x:v>
      </x:c>
      <x:c r="D115" s="2" t="str">
        <x:f>'Inventory detail'!C115</x:f>
        <x:v>16WHT12-4</x:v>
      </x:c>
      <x:c r="E115" s="10" t="n">
        <x:f>Summary!$E$5</x:f>
        <x:v>46304</x:v>
      </x:c>
      <x:c r="F115" s="7" t="n">
        <x:f>'Inventory detail'!W115</x:f>
        <x:v>15300</x:v>
      </x:c>
      <x:c r="G115" s="7" t="n">
        <x:f>'Inventory detail'!X115</x:f>
        <x:v>0</x:v>
      </x:c>
      <x:c r="H115" s="7" t="n">
        <x:f>'Inventory detail'!Y115</x:f>
        <x:v>0</x:v>
      </x:c>
      <x:c r="I115" s="7" t="n">
        <x:f>SUMIFS('PO detail'!$W$1152:$W$1158,'PO detail'!$V$1152:$V$1158,"&gt;="&amp;E115,'PO detail'!$V$1152:$V$1158,"&lt;"&amp;A115)</x:f>
        <x:v>0</x:v>
      </x:c>
      <x:c r="J115" s="7" t="n">
        <x:f>SUMIFS('PO detail'!$X$1152:$X$1158,'PO detail'!$V$1152:$V$1158,"&gt;="&amp;E115,'PO detail'!$V$1152:$V$1158,"&lt;"&amp;A115)</x:f>
        <x:v>0</x:v>
      </x:c>
      <x:c r="K115" s="7" t="n">
        <x:f>SUMIFS('PO detail'!$Y$1152:$Y$1158,'PO detail'!$V$1152:$V$1158,"&gt;="&amp;E115,'PO detail'!$V$1152:$V$1158,"&lt;"&amp;A115)</x:f>
        <x:v>0</x:v>
      </x:c>
      <x:c r="L115" s="7" t="n">
        <x:f>'Inventory detail'!F115*Summary!$K$5*(A115-E115)/Summary!$K$6</x:f>
        <x:v>2279.5370841889116</x:v>
      </x:c>
      <x:c r="M115" s="7" t="n">
        <x:f>MAX(0,H115-L115)</x:f>
        <x:v>0</x:v>
      </x:c>
      <x:c r="N115" s="7" t="n">
        <x:f>MAX(0,L115-H115)</x:f>
        <x:v>2279.5370841889116</x:v>
      </x:c>
      <x:c r="O115" s="7" t="n">
        <x:f>MAX(0,F115+I115-N115)</x:f>
        <x:v>13020.462915811087</x:v>
      </x:c>
      <x:c r="P115" s="7" t="n">
        <x:f>MAX(0,N115-F115-I115)</x:f>
        <x:v>0</x:v>
      </x:c>
      <x:c r="Q115" s="7" t="n">
        <x:f>MAX(0,G115+J115-P115)</x:f>
        <x:v>0</x:v>
      </x:c>
      <x:c r="R115" s="7" t="n">
        <x:f>M115+MAX(0,K115-MAX(0,P115-G115-J115))</x:f>
        <x:v>0</x:v>
      </x:c>
      <x:c r="S115" s="7" t="n">
        <x:f>SUM(O115,Q115,R115)</x:f>
        <x:v>13020.462915811087</x:v>
      </x:c>
      <x:c r="T115" s="14" t="n">
        <x:f>'Inventory detail'!T115</x:f>
        <x:v>0.11230000000000001</x:v>
      </x:c>
      <x:c r="U115" s="14" t="n">
        <x:f>'Inventory detail'!U115</x:f>
        <x:v>0.1099475</x:v>
      </x:c>
      <x:c r="V115" s="9" t="n">
        <x:f>O115*T115</x:f>
        <x:v>1462.1979854455853</x:v>
      </x:c>
      <x:c r="W115" s="9" t="n">
        <x:f>Q115*T115</x:f>
        <x:v>0</x:v>
      </x:c>
      <x:c r="X115" s="9" t="n">
        <x:f>R115*T115</x:f>
        <x:v>0</x:v>
      </x:c>
      <x:c r="Y115" s="9" t="n">
        <x:f>S115*T115</x:f>
        <x:v>1462.1979854455853</x:v>
      </x:c>
      <x:c r="Z115" s="9" t="n">
        <x:f>IF(ISNUMBER(U115),S115*(U115-T115),"n.a.")</x:f>
        <x:v>-30.63063900944568</x:v>
      </x:c>
      <x:c r="AA115" s="9" t="n">
        <x:f>IF(ISNUMBER(U115),Y115,0)</x:f>
        <x:v>1462.1979854455853</x:v>
      </x:c>
      <x:c r="AB115" s="7" t="n">
        <x:f>MAX(0,L115-SUM(F115:K115))</x:f>
        <x:v>0</x:v>
      </x:c>
    </x:row>
    <x:row r="116" ht="22" customHeight="1">
      <x:c r="A116" s="18" t="n">
        <x:f>Summary!C$41</x:f>
        <x:v>46327</x:v>
      </x:c>
      <x:c r="B116" s="2" t="str">
        <x:f>'Inventory detail'!A116</x:f>
        <x:v>COIL</x:v>
      </x:c>
      <x:c r="C116" s="2" t="str">
        <x:f>'Inventory detail'!B116</x:f>
        <x:v>60</x:v>
      </x:c>
      <x:c r="D116" s="2" t="str">
        <x:f>'Inventory detail'!C116</x:f>
        <x:v>18WHT12-4</x:v>
      </x:c>
      <x:c r="E116" s="10" t="n">
        <x:f>Summary!$E$5</x:f>
        <x:v>46304</x:v>
      </x:c>
      <x:c r="F116" s="7" t="n">
        <x:f>'Inventory detail'!W116</x:f>
        <x:v>2900</x:v>
      </x:c>
      <x:c r="G116" s="7" t="n">
        <x:f>'Inventory detail'!X116</x:f>
        <x:v>0</x:v>
      </x:c>
      <x:c r="H116" s="7" t="n">
        <x:f>'Inventory detail'!Y116</x:f>
        <x:v>0</x:v>
      </x:c>
      <x:c r="I116" s="7" t="n">
        <x:f>SUMIFS('PO detail'!$W$1177:$W$1184,'PO detail'!$V$1177:$V$1184,"&gt;="&amp;E116,'PO detail'!$V$1177:$V$1184,"&lt;"&amp;A116)</x:f>
        <x:v>2800</x:v>
      </x:c>
      <x:c r="J116" s="7" t="n">
        <x:f>SUMIFS('PO detail'!$X$1177:$X$1184,'PO detail'!$V$1177:$V$1184,"&gt;="&amp;E116,'PO detail'!$V$1177:$V$1184,"&lt;"&amp;A116)</x:f>
        <x:v>0</x:v>
      </x:c>
      <x:c r="K116" s="7" t="n">
        <x:f>SUMIFS('PO detail'!$Y$1177:$Y$1184,'PO detail'!$V$1177:$V$1184,"&gt;="&amp;E116,'PO detail'!$V$1177:$V$1184,"&lt;"&amp;A116)</x:f>
        <x:v>0</x:v>
      </x:c>
      <x:c r="L116" s="7" t="n">
        <x:f>'Inventory detail'!F116*Summary!$K$5*(A116-E116)/Summary!$K$6</x:f>
        <x:v>2273.2349897330596</x:v>
      </x:c>
      <x:c r="M116" s="7" t="n">
        <x:f>MAX(0,H116-L116)</x:f>
        <x:v>0</x:v>
      </x:c>
      <x:c r="N116" s="7" t="n">
        <x:f>MAX(0,L116-H116)</x:f>
        <x:v>2273.2349897330596</x:v>
      </x:c>
      <x:c r="O116" s="7" t="n">
        <x:f>MAX(0,F116+I116-N116)</x:f>
        <x:v>3426.7650102669404</x:v>
      </x:c>
      <x:c r="P116" s="7" t="n">
        <x:f>MAX(0,N116-F116-I116)</x:f>
        <x:v>0</x:v>
      </x:c>
      <x:c r="Q116" s="7" t="n">
        <x:f>MAX(0,G116+J116-P116)</x:f>
        <x:v>0</x:v>
      </x:c>
      <x:c r="R116" s="7" t="n">
        <x:f>M116+MAX(0,K116-MAX(0,P116-G116-J116))</x:f>
        <x:v>0</x:v>
      </x:c>
      <x:c r="S116" s="7" t="n">
        <x:f>SUM(O116,Q116,R116)</x:f>
        <x:v>3426.7650102669404</x:v>
      </x:c>
      <x:c r="T116" s="14" t="n">
        <x:f>'Inventory detail'!T116</x:f>
        <x:v>0.1448</x:v>
      </x:c>
      <x:c r="U116" s="14" t="n">
        <x:f>'Inventory detail'!U116</x:f>
        <x:v>0.141882</x:v>
      </x:c>
      <x:c r="V116" s="9" t="n">
        <x:f>O116*T116</x:f>
        <x:v>496.195573486653</x:v>
      </x:c>
      <x:c r="W116" s="9" t="n">
        <x:f>Q116*T116</x:f>
        <x:v>0</x:v>
      </x:c>
      <x:c r="X116" s="9" t="n">
        <x:f>R116*T116</x:f>
        <x:v>0</x:v>
      </x:c>
      <x:c r="Y116" s="9" t="n">
        <x:f>S116*T116</x:f>
        <x:v>496.195573486653</x:v>
      </x:c>
      <x:c r="Z116" s="9" t="n">
        <x:f>IF(ISNUMBER(U116),S116*(U116-T116),"n.a.")</x:f>
        <x:v>-9.999300299958946</x:v>
      </x:c>
      <x:c r="AA116" s="9" t="n">
        <x:f>IF(ISNUMBER(U116),Y116,0)</x:f>
        <x:v>496.195573486653</x:v>
      </x:c>
      <x:c r="AB116" s="7" t="n">
        <x:f>MAX(0,L116-SUM(F116:K116))</x:f>
        <x:v>0</x:v>
      </x:c>
    </x:row>
    <x:row r="117" ht="22" customHeight="1">
      <x:c r="A117" s="18" t="n">
        <x:f>Summary!C$41</x:f>
        <x:v>46327</x:v>
      </x:c>
      <x:c r="B117" s="2" t="str">
        <x:f>'Inventory detail'!A117</x:f>
        <x:v>WIRE</x:v>
      </x:c>
      <x:c r="C117" s="2" t="str">
        <x:f>'Inventory detail'!B117</x:f>
        <x:v>30</x:v>
      </x:c>
      <x:c r="D117" s="2" t="str">
        <x:f>'Inventory detail'!C117</x:f>
        <x:v>DL716BLK</x:v>
      </x:c>
      <x:c r="E117" s="10" t="n">
        <x:f>Summary!$E$5</x:f>
        <x:v>46304</x:v>
      </x:c>
      <x:c r="F117" s="7" t="n">
        <x:f>'Inventory detail'!W117</x:f>
        <x:v>0</x:v>
      </x:c>
      <x:c r="G117" s="7" t="n">
        <x:f>'Inventory detail'!X117</x:f>
        <x:v>0</x:v>
      </x:c>
      <x:c r="H117" s="7" t="n">
        <x:f>'Inventory detail'!Y117</x:f>
        <x:v>600</x:v>
      </x:c>
      <x:c r="I117" s="7" t="n">
        <x:f>0</x:f>
        <x:v>0</x:v>
      </x:c>
      <x:c r="J117" s="7" t="n">
        <x:f>0</x:f>
        <x:v>0</x:v>
      </x:c>
      <x:c r="K117" s="7" t="n">
        <x:f>0</x:f>
        <x:v>0</x:v>
      </x:c>
      <x:c r="L117" s="7" t="n">
        <x:f>'Inventory detail'!F117*Summary!$K$5*(A117-E117)/Summary!$K$6</x:f>
        <x:v>2260.6459137577003</x:v>
      </x:c>
      <x:c r="M117" s="7" t="n">
        <x:f>MAX(0,H117-L117)</x:f>
        <x:v>0</x:v>
      </x:c>
      <x:c r="N117" s="7" t="n">
        <x:f>MAX(0,L117-H117)</x:f>
        <x:v>1660.6459137577003</x:v>
      </x:c>
      <x:c r="O117" s="7" t="n">
        <x:f>MAX(0,F117+I117-N117)</x:f>
        <x:v>0</x:v>
      </x:c>
      <x:c r="P117" s="7" t="n">
        <x:f>MAX(0,N117-F117-I117)</x:f>
        <x:v>1660.6459137577003</x:v>
      </x:c>
      <x:c r="Q117" s="7" t="n">
        <x:f>MAX(0,G117+J117-P117)</x:f>
        <x:v>0</x:v>
      </x:c>
      <x:c r="R117" s="7" t="n">
        <x:f>M117+MAX(0,K117-MAX(0,P117-G117-J117))</x:f>
        <x:v>0</x:v>
      </x:c>
      <x:c r="S117" s="7" t="n">
        <x:f>SUM(O117,Q117,R117)</x:f>
        <x:v>0</x:v>
      </x:c>
      <x:c r="T117" s="14" t="n">
        <x:f>'Inventory detail'!T117</x:f>
        <x:v>0.0732</x:v>
      </x:c>
      <x:c r="U117" s="14" t="n">
        <x:f>'Inventory detail'!U117</x:f>
        <x:v>0.0732</x:v>
      </x:c>
      <x:c r="V117" s="9" t="n">
        <x:f>O117*T117</x:f>
        <x:v>0</x:v>
      </x:c>
      <x:c r="W117" s="9" t="n">
        <x:f>Q117*T117</x:f>
        <x:v>0</x:v>
      </x:c>
      <x:c r="X117" s="9" t="n">
        <x:f>R117*T117</x:f>
        <x:v>0</x:v>
      </x:c>
      <x:c r="Y117" s="9" t="n">
        <x:f>S117*T117</x:f>
        <x:v>0</x:v>
      </x:c>
      <x:c r="Z117" s="9" t="n">
        <x:f>IF(ISNUMBER(U117),S117*(U117-T117),"n.a.")</x:f>
        <x:v>0</x:v>
      </x:c>
      <x:c r="AA117" s="9" t="n">
        <x:f>IF(ISNUMBER(U117),Y117,0)</x:f>
        <x:v>0</x:v>
      </x:c>
      <x:c r="AB117" s="7" t="n">
        <x:f>MAX(0,L117-SUM(F117:K117))</x:f>
        <x:v>1660.6459137577003</x:v>
      </x:c>
    </x:row>
    <x:row r="118" ht="22" customHeight="1">
      <x:c r="A118" s="18" t="n">
        <x:f>Summary!C$41</x:f>
        <x:v>46327</x:v>
      </x:c>
      <x:c r="B118" s="2" t="str">
        <x:f>'Inventory detail'!A118</x:f>
        <x:v>COIL</x:v>
      </x:c>
      <x:c r="C118" s="2" t="str">
        <x:f>'Inventory detail'!B118</x:f>
        <x:v>60</x:v>
      </x:c>
      <x:c r="D118" s="2" t="str">
        <x:f>'Inventory detail'!C118</x:f>
        <x:v>6WHT12-4</x:v>
      </x:c>
      <x:c r="E118" s="10" t="n">
        <x:f>Summary!$E$5</x:f>
        <x:v>46304</x:v>
      </x:c>
      <x:c r="F118" s="7" t="n">
        <x:f>'Inventory detail'!W118</x:f>
        <x:v>17400</x:v>
      </x:c>
      <x:c r="G118" s="7" t="n">
        <x:f>'Inventory detail'!X118</x:f>
        <x:v>0</x:v>
      </x:c>
      <x:c r="H118" s="7" t="n">
        <x:f>'Inventory detail'!Y118</x:f>
        <x:v>0</x:v>
      </x:c>
      <x:c r="I118" s="7" t="n">
        <x:f>SUMIFS('PO detail'!$W$1359:$W$1362,'PO detail'!$V$1359:$V$1362,"&gt;="&amp;E118,'PO detail'!$V$1359:$V$1362,"&lt;"&amp;A118)</x:f>
        <x:v>0</x:v>
      </x:c>
      <x:c r="J118" s="7" t="n">
        <x:f>SUMIFS('PO detail'!$X$1359:$X$1362,'PO detail'!$V$1359:$V$1362,"&gt;="&amp;E118,'PO detail'!$V$1359:$V$1362,"&lt;"&amp;A118)</x:f>
        <x:v>0</x:v>
      </x:c>
      <x:c r="K118" s="7" t="n">
        <x:f>SUMIFS('PO detail'!$Y$1359:$Y$1362,'PO detail'!$V$1359:$V$1362,"&gt;="&amp;E118,'PO detail'!$V$1359:$V$1362,"&lt;"&amp;A118)</x:f>
        <x:v>0</x:v>
      </x:c>
      <x:c r="L118" s="7" t="n">
        <x:f>'Inventory detail'!F118*Summary!$K$5*(A118-E118)/Summary!$K$6</x:f>
        <x:v>2254.343819301848</x:v>
      </x:c>
      <x:c r="M118" s="7" t="n">
        <x:f>MAX(0,H118-L118)</x:f>
        <x:v>0</x:v>
      </x:c>
      <x:c r="N118" s="7" t="n">
        <x:f>MAX(0,L118-H118)</x:f>
        <x:v>2254.343819301848</x:v>
      </x:c>
      <x:c r="O118" s="7" t="n">
        <x:f>MAX(0,F118+I118-N118)</x:f>
        <x:v>15145.656180698152</x:v>
      </x:c>
      <x:c r="P118" s="7" t="n">
        <x:f>MAX(0,N118-F118-I118)</x:f>
        <x:v>0</x:v>
      </x:c>
      <x:c r="Q118" s="7" t="n">
        <x:f>MAX(0,G118+J118-P118)</x:f>
        <x:v>0</x:v>
      </x:c>
      <x:c r="R118" s="7" t="n">
        <x:f>M118+MAX(0,K118-MAX(0,P118-G118-J118))</x:f>
        <x:v>0</x:v>
      </x:c>
      <x:c r="S118" s="7" t="n">
        <x:f>SUM(O118,Q118,R118)</x:f>
        <x:v>15145.656180698152</x:v>
      </x:c>
      <x:c r="T118" s="14" t="n">
        <x:f>'Inventory detail'!T118</x:f>
        <x:v>0.0365</x:v>
      </x:c>
      <x:c r="U118" s="14" t="n">
        <x:f>'Inventory detail'!U118</x:f>
        <x:v>0.0356915</x:v>
      </x:c>
      <x:c r="V118" s="9" t="n">
        <x:f>O118*T118</x:f>
        <x:v>552.8164505954825</x:v>
      </x:c>
      <x:c r="W118" s="9" t="n">
        <x:f>Q118*T118</x:f>
        <x:v>0</x:v>
      </x:c>
      <x:c r="X118" s="9" t="n">
        <x:f>R118*T118</x:f>
        <x:v>0</x:v>
      </x:c>
      <x:c r="Y118" s="9" t="n">
        <x:f>S118*T118</x:f>
        <x:v>552.8164505954825</x:v>
      </x:c>
      <x:c r="Z118" s="9" t="n">
        <x:f>IF(ISNUMBER(U118),S118*(U118-T118),"n.a.")</x:f>
        <x:v>-12.245263022094406</x:v>
      </x:c>
      <x:c r="AA118" s="9" t="n">
        <x:f>IF(ISNUMBER(U118),Y118,0)</x:f>
        <x:v>552.8164505954825</x:v>
      </x:c>
      <x:c r="AB118" s="7" t="n">
        <x:f>MAX(0,L118-SUM(F118:K118))</x:f>
        <x:v>0</x:v>
      </x:c>
    </x:row>
    <x:row r="119" ht="22" customHeight="1">
      <x:c r="A119" s="18" t="n">
        <x:f>Summary!C$41</x:f>
        <x:v>46327</x:v>
      </x:c>
      <x:c r="B119" s="2" t="str">
        <x:f>'Inventory detail'!A119</x:f>
        <x:v>POUC</x:v>
      </x:c>
      <x:c r="C119" s="2" t="str">
        <x:f>'Inventory detail'!B119</x:f>
        <x:v>10</x:v>
      </x:c>
      <x:c r="D119" s="2" t="str">
        <x:f>'Inventory detail'!C119</x:f>
        <x:v>CRC5</x:v>
      </x:c>
      <x:c r="E119" s="10" t="n">
        <x:f>Summary!$E$5</x:f>
        <x:v>46304</x:v>
      </x:c>
      <x:c r="F119" s="7" t="n">
        <x:f>'Inventory detail'!W119</x:f>
        <x:v>0</x:v>
      </x:c>
      <x:c r="G119" s="7" t="n">
        <x:f>'Inventory detail'!X119</x:f>
        <x:v>0</x:v>
      </x:c>
      <x:c r="H119" s="7" t="n">
        <x:f>'Inventory detail'!Y119</x:f>
        <x:v>2400</x:v>
      </x:c>
      <x:c r="I119" s="7" t="n">
        <x:f>0</x:f>
        <x:v>0</x:v>
      </x:c>
      <x:c r="J119" s="7" t="n">
        <x:f>0</x:f>
        <x:v>0</x:v>
      </x:c>
      <x:c r="K119" s="7" t="n">
        <x:f>0</x:f>
        <x:v>0</x:v>
      </x:c>
      <x:c r="L119" s="7" t="n">
        <x:f>'Inventory detail'!F119*Summary!$K$5*(A119-E119)/Summary!$K$6</x:f>
        <x:v>2166.190061601643</x:v>
      </x:c>
      <x:c r="M119" s="7" t="n">
        <x:f>MAX(0,H119-L119)</x:f>
        <x:v>233.8099383983572</x:v>
      </x:c>
      <x:c r="N119" s="7" t="n">
        <x:f>MAX(0,L119-H119)</x:f>
        <x:v>0</x:v>
      </x:c>
      <x:c r="O119" s="7" t="n">
        <x:f>MAX(0,F119+I119-N119)</x:f>
        <x:v>0</x:v>
      </x:c>
      <x:c r="P119" s="7" t="n">
        <x:f>MAX(0,N119-F119-I119)</x:f>
        <x:v>0</x:v>
      </x:c>
      <x:c r="Q119" s="7" t="n">
        <x:f>MAX(0,G119+J119-P119)</x:f>
        <x:v>0</x:v>
      </x:c>
      <x:c r="R119" s="7" t="n">
        <x:f>M119+MAX(0,K119-MAX(0,P119-G119-J119))</x:f>
        <x:v>233.8099383983572</x:v>
      </x:c>
      <x:c r="S119" s="7" t="n">
        <x:f>SUM(O119,Q119,R119)</x:f>
        <x:v>233.8099383983572</x:v>
      </x:c>
      <x:c r="T119" s="14" t="n">
        <x:f>'Inventory detail'!T119</x:f>
        <x:v>0.0058</x:v>
      </x:c>
      <x:c r="U119" s="14" t="n">
        <x:f>'Inventory detail'!U119</x:f>
        <x:v>0.00627</x:v>
      </x:c>
      <x:c r="V119" s="9" t="n">
        <x:f>O119*T119</x:f>
        <x:v>0</x:v>
      </x:c>
      <x:c r="W119" s="9" t="n">
        <x:f>Q119*T119</x:f>
        <x:v>0</x:v>
      </x:c>
      <x:c r="X119" s="9" t="n">
        <x:f>R119*T119</x:f>
        <x:v>1.3560976427104716</x:v>
      </x:c>
      <x:c r="Y119" s="9" t="n">
        <x:f>S119*T119</x:f>
        <x:v>1.3560976427104716</x:v>
      </x:c>
      <x:c r="Z119" s="9" t="n">
        <x:f>IF(ISNUMBER(U119),S119*(U119-T119),"n.a.")</x:f>
        <x:v>0.10989067104722806</x:v>
      </x:c>
      <x:c r="AA119" s="9" t="n">
        <x:f>IF(ISNUMBER(U119),Y119,0)</x:f>
        <x:v>1.3560976427104716</x:v>
      </x:c>
      <x:c r="AB119" s="7" t="n">
        <x:f>MAX(0,L119-SUM(F119:K119))</x:f>
        <x:v>0</x:v>
      </x:c>
    </x:row>
    <x:row r="120" ht="22" customHeight="1">
      <x:c r="A120" s="18" t="n">
        <x:f>Summary!C$41</x:f>
        <x:v>46327</x:v>
      </x:c>
      <x:c r="B120" s="2" t="str">
        <x:f>'Inventory detail'!A120</x:f>
        <x:v>POUC</x:v>
      </x:c>
      <x:c r="C120" s="2" t="str">
        <x:f>'Inventory detail'!B120</x:f>
        <x:v>60</x:v>
      </x:c>
      <x:c r="D120" s="2" t="str">
        <x:f>'Inventory detail'!C120</x:f>
        <x:v>LUGWO5</x:v>
      </x:c>
      <x:c r="E120" s="10" t="n">
        <x:f>Summary!$E$5</x:f>
        <x:v>46304</x:v>
      </x:c>
      <x:c r="F120" s="7" t="n">
        <x:f>'Inventory detail'!W120</x:f>
        <x:v>0</x:v>
      </x:c>
      <x:c r="G120" s="7" t="n">
        <x:f>'Inventory detail'!X120</x:f>
        <x:v>0</x:v>
      </x:c>
      <x:c r="H120" s="7" t="n">
        <x:f>'Inventory detail'!Y120</x:f>
        <x:v>56200</x:v>
      </x:c>
      <x:c r="I120" s="7" t="n">
        <x:f>0</x:f>
        <x:v>0</x:v>
      </x:c>
      <x:c r="J120" s="7" t="n">
        <x:f>0</x:f>
        <x:v>0</x:v>
      </x:c>
      <x:c r="K120" s="7" t="n">
        <x:f>0</x:f>
        <x:v>0</x:v>
      </x:c>
      <x:c r="L120" s="7" t="n">
        <x:f>'Inventory detail'!F120*Summary!$K$5*(A120-E120)/Summary!$K$6</x:f>
        <x:v>2153.5934291581107</x:v>
      </x:c>
      <x:c r="M120" s="7" t="n">
        <x:f>MAX(0,H120-L120)</x:f>
        <x:v>54046.40657084189</x:v>
      </x:c>
      <x:c r="N120" s="7" t="n">
        <x:f>MAX(0,L120-H120)</x:f>
        <x:v>0</x:v>
      </x:c>
      <x:c r="O120" s="7" t="n">
        <x:f>MAX(0,F120+I120-N120)</x:f>
        <x:v>0</x:v>
      </x:c>
      <x:c r="P120" s="7" t="n">
        <x:f>MAX(0,N120-F120-I120)</x:f>
        <x:v>0</x:v>
      </x:c>
      <x:c r="Q120" s="7" t="n">
        <x:f>MAX(0,G120+J120-P120)</x:f>
        <x:v>0</x:v>
      </x:c>
      <x:c r="R120" s="7" t="n">
        <x:f>M120+MAX(0,K120-MAX(0,P120-G120-J120))</x:f>
        <x:v>54046.40657084189</x:v>
      </x:c>
      <x:c r="S120" s="7" t="n">
        <x:f>SUM(O120,Q120,R120)</x:f>
        <x:v>54046.40657084189</x:v>
      </x:c>
      <x:c r="T120" s="14" t="n">
        <x:f>'Inventory detail'!T120</x:f>
        <x:v>0.0084</x:v>
      </x:c>
      <x:c r="U120" s="14" t="n">
        <x:f>'Inventory detail'!U120</x:f>
        <x:v>0.009075</x:v>
      </x:c>
      <x:c r="V120" s="9" t="n">
        <x:f>O120*T120</x:f>
        <x:v>0</x:v>
      </x:c>
      <x:c r="W120" s="9" t="n">
        <x:f>Q120*T120</x:f>
        <x:v>0</x:v>
      </x:c>
      <x:c r="X120" s="9" t="n">
        <x:f>R120*T120</x:f>
        <x:v>453.98981519507186</x:v>
      </x:c>
      <x:c r="Y120" s="9" t="n">
        <x:f>S120*T120</x:f>
        <x:v>453.98981519507186</x:v>
      </x:c>
      <x:c r="Z120" s="9" t="n">
        <x:f>IF(ISNUMBER(U120),S120*(U120-T120),"n.a.")</x:f>
        <x:v>36.48132443531829</x:v>
      </x:c>
      <x:c r="AA120" s="9" t="n">
        <x:f>IF(ISNUMBER(U120),Y120,0)</x:f>
        <x:v>453.98981519507186</x:v>
      </x:c>
      <x:c r="AB120" s="7" t="n">
        <x:f>MAX(0,L120-SUM(F120:K120))</x:f>
        <x:v>0</x:v>
      </x:c>
    </x:row>
    <x:row r="121" ht="22" customHeight="1">
      <x:c r="A121" s="18" t="n">
        <x:f>Summary!C$41</x:f>
        <x:v>46327</x:v>
      </x:c>
      <x:c r="B121" s="2" t="str">
        <x:f>'Inventory detail'!A121</x:f>
        <x:v>WIRE</x:v>
      </x:c>
      <x:c r="C121" s="2" t="str">
        <x:f>'Inventory detail'!B121</x:f>
        <x:v>10</x:v>
      </x:c>
      <x:c r="D121" s="2" t="str">
        <x:f>'Inventory detail'!C121</x:f>
        <x:v>DL078BLK</x:v>
      </x:c>
      <x:c r="E121" s="10" t="n">
        <x:f>Summary!$E$5</x:f>
        <x:v>46304</x:v>
      </x:c>
      <x:c r="F121" s="7" t="n">
        <x:f>'Inventory detail'!W121</x:f>
        <x:v>19250</x:v>
      </x:c>
      <x:c r="G121" s="7" t="n">
        <x:f>'Inventory detail'!X121</x:f>
        <x:v>0</x:v>
      </x:c>
      <x:c r="H121" s="7" t="n">
        <x:f>'Inventory detail'!Y121</x:f>
        <x:v>0</x:v>
      </x:c>
      <x:c r="I121" s="7" t="n">
        <x:f>SUMIFS('PO detail'!$W$1961:$W$1965,'PO detail'!$V$1961:$V$1965,"&gt;="&amp;E121,'PO detail'!$V$1961:$V$1965,"&lt;"&amp;A121)</x:f>
        <x:v>0</x:v>
      </x:c>
      <x:c r="J121" s="7" t="n">
        <x:f>SUMIFS('PO detail'!$X$1961:$X$1965,'PO detail'!$V$1961:$V$1965,"&gt;="&amp;E121,'PO detail'!$V$1961:$V$1965,"&lt;"&amp;A121)</x:f>
        <x:v>0</x:v>
      </x:c>
      <x:c r="K121" s="7" t="n">
        <x:f>SUMIFS('PO detail'!$Y$1961:$Y$1965,'PO detail'!$V$1961:$V$1965,"&gt;="&amp;E121,'PO detail'!$V$1961:$V$1965,"&lt;"&amp;A121)</x:f>
        <x:v>0</x:v>
      </x:c>
      <x:c r="L121" s="7" t="n">
        <x:f>'Inventory detail'!F121*Summary!$K$5*(A121-E121)/Summary!$K$6</x:f>
        <x:v>2137.845749486653</x:v>
      </x:c>
      <x:c r="M121" s="7" t="n">
        <x:f>MAX(0,H121-L121)</x:f>
        <x:v>0</x:v>
      </x:c>
      <x:c r="N121" s="7" t="n">
        <x:f>MAX(0,L121-H121)</x:f>
        <x:v>2137.845749486653</x:v>
      </x:c>
      <x:c r="O121" s="7" t="n">
        <x:f>MAX(0,F121+I121-N121)</x:f>
        <x:v>17112.154250513348</x:v>
      </x:c>
      <x:c r="P121" s="7" t="n">
        <x:f>MAX(0,N121-F121-I121)</x:f>
        <x:v>0</x:v>
      </x:c>
      <x:c r="Q121" s="7" t="n">
        <x:f>MAX(0,G121+J121-P121)</x:f>
        <x:v>0</x:v>
      </x:c>
      <x:c r="R121" s="7" t="n">
        <x:f>M121+MAX(0,K121-MAX(0,P121-G121-J121))</x:f>
        <x:v>0</x:v>
      </x:c>
      <x:c r="S121" s="7" t="n">
        <x:f>SUM(O121,Q121,R121)</x:f>
        <x:v>17112.154250513348</x:v>
      </x:c>
      <x:c r="T121" s="14" t="n">
        <x:f>'Inventory detail'!T121</x:f>
        <x:v>0.16329999999999997</x:v>
      </x:c>
      <x:c r="U121" s="14" t="n">
        <x:f>'Inventory detail'!U121</x:f>
        <x:v>0.16329999999999997</x:v>
      </x:c>
      <x:c r="V121" s="9" t="n">
        <x:f>O121*T121</x:f>
        <x:v>2794.414789108829</x:v>
      </x:c>
      <x:c r="W121" s="9" t="n">
        <x:f>Q121*T121</x:f>
        <x:v>0</x:v>
      </x:c>
      <x:c r="X121" s="9" t="n">
        <x:f>R121*T121</x:f>
        <x:v>0</x:v>
      </x:c>
      <x:c r="Y121" s="9" t="n">
        <x:f>S121*T121</x:f>
        <x:v>2794.414789108829</x:v>
      </x:c>
      <x:c r="Z121" s="9" t="n">
        <x:f>IF(ISNUMBER(U121),S121*(U121-T121),"n.a.")</x:f>
        <x:v>0</x:v>
      </x:c>
      <x:c r="AA121" s="9" t="n">
        <x:f>IF(ISNUMBER(U121),Y121,0)</x:f>
        <x:v>2794.414789108829</x:v>
      </x:c>
      <x:c r="AB121" s="7" t="n">
        <x:f>MAX(0,L121-SUM(F121:K121))</x:f>
        <x:v>0</x:v>
      </x:c>
    </x:row>
    <x:row r="122" ht="22" customHeight="1">
      <x:c r="A122" s="18" t="n">
        <x:f>Summary!C$41</x:f>
        <x:v>46327</x:v>
      </x:c>
      <x:c r="B122" s="2" t="str">
        <x:f>'Inventory detail'!A122</x:f>
        <x:v>COIL</x:v>
      </x:c>
      <x:c r="C122" s="2" t="str">
        <x:f>'Inventory detail'!B122</x:f>
        <x:v>60</x:v>
      </x:c>
      <x:c r="D122" s="2" t="str">
        <x:f>'Inventory detail'!C122</x:f>
        <x:v>8BLK36-4</x:v>
      </x:c>
      <x:c r="E122" s="10" t="n">
        <x:f>Summary!$E$5</x:f>
        <x:v>46304</x:v>
      </x:c>
      <x:c r="F122" s="7" t="n">
        <x:f>'Inventory detail'!W122</x:f>
        <x:v>9800</x:v>
      </x:c>
      <x:c r="G122" s="7" t="n">
        <x:f>'Inventory detail'!X122</x:f>
        <x:v>0</x:v>
      </x:c>
      <x:c r="H122" s="7" t="n">
        <x:f>'Inventory detail'!Y122</x:f>
        <x:v>0</x:v>
      </x:c>
      <x:c r="I122" s="7" t="n">
        <x:f>SUMIFS('PO detail'!$W$1397:$W$1405,'PO detail'!$V$1397:$V$1405,"&gt;="&amp;E122,'PO detail'!$V$1397:$V$1405,"&lt;"&amp;A122)</x:f>
        <x:v>0</x:v>
      </x:c>
      <x:c r="J122" s="7" t="n">
        <x:f>SUMIFS('PO detail'!$X$1397:$X$1405,'PO detail'!$V$1397:$V$1405,"&gt;="&amp;E122,'PO detail'!$V$1397:$V$1405,"&lt;"&amp;A122)</x:f>
        <x:v>0</x:v>
      </x:c>
      <x:c r="K122" s="7" t="n">
        <x:f>SUMIFS('PO detail'!$Y$1397:$Y$1405,'PO detail'!$V$1397:$V$1405,"&gt;="&amp;E122,'PO detail'!$V$1397:$V$1405,"&lt;"&amp;A122)</x:f>
        <x:v>0</x:v>
      </x:c>
      <x:c r="L122" s="7" t="n">
        <x:f>'Inventory detail'!F122*Summary!$K$5*(A122-E122)/Summary!$K$6</x:f>
        <x:v>2128.4077207392197</x:v>
      </x:c>
      <x:c r="M122" s="7" t="n">
        <x:f>MAX(0,H122-L122)</x:f>
        <x:v>0</x:v>
      </x:c>
      <x:c r="N122" s="7" t="n">
        <x:f>MAX(0,L122-H122)</x:f>
        <x:v>2128.4077207392197</x:v>
      </x:c>
      <x:c r="O122" s="7" t="n">
        <x:f>MAX(0,F122+I122-N122)</x:f>
        <x:v>7671.59227926078</x:v>
      </x:c>
      <x:c r="P122" s="7" t="n">
        <x:f>MAX(0,N122-F122-I122)</x:f>
        <x:v>0</x:v>
      </x:c>
      <x:c r="Q122" s="7" t="n">
        <x:f>MAX(0,G122+J122-P122)</x:f>
        <x:v>0</x:v>
      </x:c>
      <x:c r="R122" s="7" t="n">
        <x:f>M122+MAX(0,K122-MAX(0,P122-G122-J122))</x:f>
        <x:v>0</x:v>
      </x:c>
      <x:c r="S122" s="7" t="n">
        <x:f>SUM(O122,Q122,R122)</x:f>
        <x:v>7671.59227926078</x:v>
      </x:c>
      <x:c r="T122" s="14" t="n">
        <x:f>'Inventory detail'!T122</x:f>
        <x:v>0.1211</x:v>
      </x:c>
      <x:c r="U122" s="14" t="n">
        <x:f>'Inventory detail'!U122</x:f>
        <x:v>0.11867699999999999</x:v>
      </x:c>
      <x:c r="V122" s="9" t="n">
        <x:f>O122*T122</x:f>
        <x:v>929.0298250184804</x:v>
      </x:c>
      <x:c r="W122" s="9" t="n">
        <x:f>Q122*T122</x:f>
        <x:v>0</x:v>
      </x:c>
      <x:c r="X122" s="9" t="n">
        <x:f>R122*T122</x:f>
        <x:v>0</x:v>
      </x:c>
      <x:c r="Y122" s="9" t="n">
        <x:f>S122*T122</x:f>
        <x:v>929.0298250184804</x:v>
      </x:c>
      <x:c r="Z122" s="9" t="n">
        <x:f>IF(ISNUMBER(U122),S122*(U122-T122),"n.a.")</x:f>
        <x:v>-18.588268092648935</x:v>
      </x:c>
      <x:c r="AA122" s="9" t="n">
        <x:f>IF(ISNUMBER(U122),Y122,0)</x:f>
        <x:v>929.0298250184804</x:v>
      </x:c>
      <x:c r="AB122" s="7" t="n">
        <x:f>MAX(0,L122-SUM(F122:K122))</x:f>
        <x:v>0</x:v>
      </x:c>
    </x:row>
    <x:row r="123" ht="22" customHeight="1">
      <x:c r="A123" s="18" t="n">
        <x:f>Summary!C$41</x:f>
        <x:v>46327</x:v>
      </x:c>
      <x:c r="B123" s="2" t="str">
        <x:f>'Inventory detail'!A123</x:f>
        <x:v>WIRE</x:v>
      </x:c>
      <x:c r="C123" s="2" t="str">
        <x:f>'Inventory detail'!B123</x:f>
        <x:v>10</x:v>
      </x:c>
      <x:c r="D123" s="2" t="str">
        <x:f>'Inventory detail'!C123</x:f>
        <x:v>DL916SIL</x:v>
      </x:c>
      <x:c r="E123" s="10" t="n">
        <x:f>Summary!$E$5</x:f>
        <x:v>46304</x:v>
      </x:c>
      <x:c r="F123" s="7" t="n">
        <x:f>'Inventory detail'!W123</x:f>
        <x:v>9000</x:v>
      </x:c>
      <x:c r="G123" s="7" t="n">
        <x:f>'Inventory detail'!X123</x:f>
        <x:v>0</x:v>
      </x:c>
      <x:c r="H123" s="7" t="n">
        <x:f>'Inventory detail'!Y123</x:f>
        <x:v>0</x:v>
      </x:c>
      <x:c r="I123" s="7" t="n">
        <x:f>SUMIFS('PO detail'!$W$2035:$W$2038,'PO detail'!$V$2035:$V$2038,"&gt;="&amp;E123,'PO detail'!$V$2035:$V$2038,"&lt;"&amp;A123)</x:f>
        <x:v>0</x:v>
      </x:c>
      <x:c r="J123" s="7" t="n">
        <x:f>SUMIFS('PO detail'!$X$2035:$X$2038,'PO detail'!$V$2035:$V$2038,"&gt;="&amp;E123,'PO detail'!$V$2035:$V$2038,"&lt;"&amp;A123)</x:f>
        <x:v>0</x:v>
      </x:c>
      <x:c r="K123" s="7" t="n">
        <x:f>SUMIFS('PO detail'!$Y$2035:$Y$2038,'PO detail'!$V$2035:$V$2038,"&gt;="&amp;E123,'PO detail'!$V$2035:$V$2038,"&lt;"&amp;A123)</x:f>
        <x:v>0</x:v>
      </x:c>
      <x:c r="L123" s="7" t="n">
        <x:f>'Inventory detail'!F123*Summary!$K$5*(A123-E123)/Summary!$K$6</x:f>
        <x:v>2122.1056262833677</x:v>
      </x:c>
      <x:c r="M123" s="7" t="n">
        <x:f>MAX(0,H123-L123)</x:f>
        <x:v>0</x:v>
      </x:c>
      <x:c r="N123" s="7" t="n">
        <x:f>MAX(0,L123-H123)</x:f>
        <x:v>2122.1056262833677</x:v>
      </x:c>
      <x:c r="O123" s="7" t="n">
        <x:f>MAX(0,F123+I123-N123)</x:f>
        <x:v>6877.894373716632</x:v>
      </x:c>
      <x:c r="P123" s="7" t="n">
        <x:f>MAX(0,N123-F123-I123)</x:f>
        <x:v>0</x:v>
      </x:c>
      <x:c r="Q123" s="7" t="n">
        <x:f>MAX(0,G123+J123-P123)</x:f>
        <x:v>0</x:v>
      </x:c>
      <x:c r="R123" s="7" t="n">
        <x:f>M123+MAX(0,K123-MAX(0,P123-G123-J123))</x:f>
        <x:v>0</x:v>
      </x:c>
      <x:c r="S123" s="7" t="n">
        <x:f>SUM(O123,Q123,R123)</x:f>
        <x:v>6877.894373716632</x:v>
      </x:c>
      <x:c r="T123" s="14" t="n">
        <x:f>'Inventory detail'!T123</x:f>
        <x:v>0.1041</x:v>
      </x:c>
      <x:c r="U123" s="14" t="n">
        <x:f>'Inventory detail'!U123</x:f>
        <x:v>0.1041</x:v>
      </x:c>
      <x:c r="V123" s="9" t="n">
        <x:f>O123*T123</x:f>
        <x:v>715.9888043039014</x:v>
      </x:c>
      <x:c r="W123" s="9" t="n">
        <x:f>Q123*T123</x:f>
        <x:v>0</x:v>
      </x:c>
      <x:c r="X123" s="9" t="n">
        <x:f>R123*T123</x:f>
        <x:v>0</x:v>
      </x:c>
      <x:c r="Y123" s="9" t="n">
        <x:f>S123*T123</x:f>
        <x:v>715.9888043039014</x:v>
      </x:c>
      <x:c r="Z123" s="9" t="n">
        <x:f>IF(ISNUMBER(U123),S123*(U123-T123),"n.a.")</x:f>
        <x:v>0</x:v>
      </x:c>
      <x:c r="AA123" s="9" t="n">
        <x:f>IF(ISNUMBER(U123),Y123,0)</x:f>
        <x:v>715.9888043039014</x:v>
      </x:c>
      <x:c r="AB123" s="7" t="n">
        <x:f>MAX(0,L123-SUM(F123:K123))</x:f>
        <x:v>0</x:v>
      </x:c>
    </x:row>
    <x:row r="124" ht="22" customHeight="1">
      <x:c r="A124" s="18" t="n">
        <x:f>Summary!C$41</x:f>
        <x:v>46327</x:v>
      </x:c>
      <x:c r="B124" s="2" t="str">
        <x:f>'Inventory detail'!A124</x:f>
        <x:v>WIRE</x:v>
      </x:c>
      <x:c r="C124" s="2" t="str">
        <x:f>'Inventory detail'!B124</x:f>
        <x:v>10</x:v>
      </x:c>
      <x:c r="D124" s="2" t="str">
        <x:f>'Inventory detail'!C124</x:f>
        <x:v>DL012WHT</x:v>
      </x:c>
      <x:c r="E124" s="10" t="n">
        <x:f>Summary!$E$5</x:f>
        <x:v>46304</x:v>
      </x:c>
      <x:c r="F124" s="7" t="n">
        <x:f>'Inventory detail'!W124</x:f>
        <x:v>23100</x:v>
      </x:c>
      <x:c r="G124" s="7" t="n">
        <x:f>'Inventory detail'!X124</x:f>
        <x:v>0</x:v>
      </x:c>
      <x:c r="H124" s="7" t="n">
        <x:f>'Inventory detail'!Y124</x:f>
        <x:v>0</x:v>
      </x:c>
      <x:c r="I124" s="7" t="n">
        <x:f>SUMIFS('PO detail'!$W$1890:$W$1893,'PO detail'!$V$1890:$V$1893,"&gt;="&amp;E124,'PO detail'!$V$1890:$V$1893,"&lt;"&amp;A124)</x:f>
        <x:v>0</x:v>
      </x:c>
      <x:c r="J124" s="7" t="n">
        <x:f>SUMIFS('PO detail'!$X$1890:$X$1893,'PO detail'!$V$1890:$V$1893,"&gt;="&amp;E124,'PO detail'!$V$1890:$V$1893,"&lt;"&amp;A124)</x:f>
        <x:v>0</x:v>
      </x:c>
      <x:c r="K124" s="7" t="n">
        <x:f>SUMIFS('PO detail'!$Y$1890:$Y$1893,'PO detail'!$V$1890:$V$1893,"&gt;="&amp;E124,'PO detail'!$V$1890:$V$1893,"&lt;"&amp;A124)</x:f>
        <x:v>0</x:v>
      </x:c>
      <x:c r="L124" s="7" t="n">
        <x:f>'Inventory detail'!F124*Summary!$K$5*(A124-E124)/Summary!$K$6</x:f>
        <x:v>2115.811088295688</x:v>
      </x:c>
      <x:c r="M124" s="7" t="n">
        <x:f>MAX(0,H124-L124)</x:f>
        <x:v>0</x:v>
      </x:c>
      <x:c r="N124" s="7" t="n">
        <x:f>MAX(0,L124-H124)</x:f>
        <x:v>2115.811088295688</x:v>
      </x:c>
      <x:c r="O124" s="7" t="n">
        <x:f>MAX(0,F124+I124-N124)</x:f>
        <x:v>20984.18891170431</x:v>
      </x:c>
      <x:c r="P124" s="7" t="n">
        <x:f>MAX(0,N124-F124-I124)</x:f>
        <x:v>0</x:v>
      </x:c>
      <x:c r="Q124" s="7" t="n">
        <x:f>MAX(0,G124+J124-P124)</x:f>
        <x:v>0</x:v>
      </x:c>
      <x:c r="R124" s="7" t="n">
        <x:f>M124+MAX(0,K124-MAX(0,P124-G124-J124))</x:f>
        <x:v>0</x:v>
      </x:c>
      <x:c r="S124" s="7" t="n">
        <x:f>SUM(O124,Q124,R124)</x:f>
        <x:v>20984.18891170431</x:v>
      </x:c>
      <x:c r="T124" s="14" t="n">
        <x:f>'Inventory detail'!T124</x:f>
        <x:v>0.08259999999999999</x:v>
      </x:c>
      <x:c r="U124" s="14" t="n">
        <x:f>'Inventory detail'!U124</x:f>
        <x:v>0.08259999999999999</x:v>
      </x:c>
      <x:c r="V124" s="9" t="n">
        <x:f>O124*T124</x:f>
        <x:v>1733.294004106776</x:v>
      </x:c>
      <x:c r="W124" s="9" t="n">
        <x:f>Q124*T124</x:f>
        <x:v>0</x:v>
      </x:c>
      <x:c r="X124" s="9" t="n">
        <x:f>R124*T124</x:f>
        <x:v>0</x:v>
      </x:c>
      <x:c r="Y124" s="9" t="n">
        <x:f>S124*T124</x:f>
        <x:v>1733.294004106776</x:v>
      </x:c>
      <x:c r="Z124" s="9" t="n">
        <x:f>IF(ISNUMBER(U124),S124*(U124-T124),"n.a.")</x:f>
        <x:v>0</x:v>
      </x:c>
      <x:c r="AA124" s="9" t="n">
        <x:f>IF(ISNUMBER(U124),Y124,0)</x:f>
        <x:v>1733.294004106776</x:v>
      </x:c>
      <x:c r="AB124" s="7" t="n">
        <x:f>MAX(0,L124-SUM(F124:K124))</x:f>
        <x:v>0</x:v>
      </x:c>
    </x:row>
    <x:row r="125" ht="22" customHeight="1">
      <x:c r="A125" s="18" t="n">
        <x:f>Summary!C$41</x:f>
        <x:v>46327</x:v>
      </x:c>
      <x:c r="B125" s="2" t="str">
        <x:f>'Inventory detail'!A125</x:f>
        <x:v>POUC</x:v>
      </x:c>
      <x:c r="C125" s="2" t="str">
        <x:f>'Inventory detail'!B125</x:f>
        <x:v>60</x:v>
      </x:c>
      <x:c r="D125" s="2" t="str">
        <x:f>'Inventory detail'!C125</x:f>
        <x:v>IBM7</x:v>
      </x:c>
      <x:c r="E125" s="10" t="n">
        <x:f>Summary!$E$5</x:f>
        <x:v>46304</x:v>
      </x:c>
      <x:c r="F125" s="7" t="n">
        <x:f>'Inventory detail'!W125</x:f>
        <x:v>21200</x:v>
      </x:c>
      <x:c r="G125" s="7" t="n">
        <x:f>'Inventory detail'!X125</x:f>
        <x:v>0</x:v>
      </x:c>
      <x:c r="H125" s="7" t="n">
        <x:f>'Inventory detail'!Y125</x:f>
        <x:v>0</x:v>
      </x:c>
      <x:c r="I125" s="7" t="n">
        <x:f>SUMIFS('PO detail'!$W$1737:$W$1738,'PO detail'!$V$1737:$V$1738,"&gt;="&amp;E125,'PO detail'!$V$1737:$V$1738,"&lt;"&amp;A125)</x:f>
        <x:v>0</x:v>
      </x:c>
      <x:c r="J125" s="7" t="n">
        <x:f>SUMIFS('PO detail'!$X$1737:$X$1738,'PO detail'!$V$1737:$V$1738,"&gt;="&amp;E125,'PO detail'!$V$1737:$V$1738,"&lt;"&amp;A125)</x:f>
        <x:v>0</x:v>
      </x:c>
      <x:c r="K125" s="7" t="n">
        <x:f>SUMIFS('PO detail'!$Y$1737:$Y$1738,'PO detail'!$V$1737:$V$1738,"&gt;="&amp;E125,'PO detail'!$V$1737:$V$1738,"&lt;"&amp;A125)</x:f>
        <x:v>0</x:v>
      </x:c>
      <x:c r="L125" s="7" t="n">
        <x:f>'Inventory detail'!F125*Summary!$K$5*(A125-E125)/Summary!$K$6</x:f>
        <x:v>2109.5165503080084</x:v>
      </x:c>
      <x:c r="M125" s="7" t="n">
        <x:f>MAX(0,H125-L125)</x:f>
        <x:v>0</x:v>
      </x:c>
      <x:c r="N125" s="7" t="n">
        <x:f>MAX(0,L125-H125)</x:f>
        <x:v>2109.5165503080084</x:v>
      </x:c>
      <x:c r="O125" s="7" t="n">
        <x:f>MAX(0,F125+I125-N125)</x:f>
        <x:v>19090.48344969199</x:v>
      </x:c>
      <x:c r="P125" s="7" t="n">
        <x:f>MAX(0,N125-F125-I125)</x:f>
        <x:v>0</x:v>
      </x:c>
      <x:c r="Q125" s="7" t="n">
        <x:f>MAX(0,G125+J125-P125)</x:f>
        <x:v>0</x:v>
      </x:c>
      <x:c r="R125" s="7" t="n">
        <x:f>M125+MAX(0,K125-MAX(0,P125-G125-J125))</x:f>
        <x:v>0</x:v>
      </x:c>
      <x:c r="S125" s="7" t="n">
        <x:f>SUM(O125,Q125,R125)</x:f>
        <x:v>19090.48344969199</x:v>
      </x:c>
      <x:c r="T125" s="14" t="n">
        <x:f>'Inventory detail'!T125</x:f>
        <x:v>0.0083</x:v>
      </x:c>
      <x:c r="U125" s="14" t="n">
        <x:f>'Inventory detail'!U125</x:f>
        <x:v>0.00891</x:v>
      </x:c>
      <x:c r="V125" s="9" t="n">
        <x:f>O125*T125</x:f>
        <x:v>158.4510126324435</x:v>
      </x:c>
      <x:c r="W125" s="9" t="n">
        <x:f>Q125*T125</x:f>
        <x:v>0</x:v>
      </x:c>
      <x:c r="X125" s="9" t="n">
        <x:f>R125*T125</x:f>
        <x:v>0</x:v>
      </x:c>
      <x:c r="Y125" s="9" t="n">
        <x:f>S125*T125</x:f>
        <x:v>158.4510126324435</x:v>
      </x:c>
      <x:c r="Z125" s="9" t="n">
        <x:f>IF(ISNUMBER(U125),S125*(U125-T125),"n.a.")</x:f>
        <x:v>11.645194904312103</x:v>
      </x:c>
      <x:c r="AA125" s="9" t="n">
        <x:f>IF(ISNUMBER(U125),Y125,0)</x:f>
        <x:v>158.4510126324435</x:v>
      </x:c>
      <x:c r="AB125" s="7" t="n">
        <x:f>MAX(0,L125-SUM(F125:K125))</x:f>
        <x:v>0</x:v>
      </x:c>
    </x:row>
    <x:row r="126" ht="22" customHeight="1">
      <x:c r="A126" s="18" t="n">
        <x:f>Summary!C$41</x:f>
        <x:v>46327</x:v>
      </x:c>
      <x:c r="B126" s="2" t="str">
        <x:f>'Inventory detail'!A126</x:f>
        <x:v>COIL</x:v>
      </x:c>
      <x:c r="C126" s="2" t="str">
        <x:f>'Inventory detail'!B126</x:f>
        <x:v>10</x:v>
      </x:c>
      <x:c r="D126" s="2" t="str">
        <x:f>'Inventory detail'!C126</x:f>
        <x:v>6BLK36-4</x:v>
      </x:c>
      <x:c r="E126" s="10" t="n">
        <x:f>Summary!$E$5</x:f>
        <x:v>46304</x:v>
      </x:c>
      <x:c r="F126" s="7" t="n">
        <x:f>'Inventory detail'!W126</x:f>
        <x:v>4700</x:v>
      </x:c>
      <x:c r="G126" s="7" t="n">
        <x:f>'Inventory detail'!X126</x:f>
        <x:v>0</x:v>
      </x:c>
      <x:c r="H126" s="7" t="n">
        <x:f>'Inventory detail'!Y126</x:f>
        <x:v>0</x:v>
      </x:c>
      <x:c r="I126" s="7" t="n">
        <x:f>SUMIFS('PO detail'!$W$451:$W$457,'PO detail'!$V$451:$V$457,"&gt;="&amp;E126,'PO detail'!$V$451:$V$457,"&lt;"&amp;A126)</x:f>
        <x:v>0</x:v>
      </x:c>
      <x:c r="J126" s="7" t="n">
        <x:f>SUMIFS('PO detail'!$X$451:$X$457,'PO detail'!$V$451:$V$457,"&gt;="&amp;E126,'PO detail'!$V$451:$V$457,"&lt;"&amp;A126)</x:f>
        <x:v>0</x:v>
      </x:c>
      <x:c r="K126" s="7" t="n">
        <x:f>SUMIFS('PO detail'!$Y$451:$Y$457,'PO detail'!$V$451:$V$457,"&gt;="&amp;E126,'PO detail'!$V$451:$V$457,"&lt;"&amp;A126)</x:f>
        <x:v>0</x:v>
      </x:c>
      <x:c r="L126" s="7" t="n">
        <x:f>'Inventory detail'!F126*Summary!$K$5*(A126-E126)/Summary!$K$6</x:f>
        <x:v>2096.9199178644762</x:v>
      </x:c>
      <x:c r="M126" s="7" t="n">
        <x:f>MAX(0,H126-L126)</x:f>
        <x:v>0</x:v>
      </x:c>
      <x:c r="N126" s="7" t="n">
        <x:f>MAX(0,L126-H126)</x:f>
        <x:v>2096.9199178644762</x:v>
      </x:c>
      <x:c r="O126" s="7" t="n">
        <x:f>MAX(0,F126+I126-N126)</x:f>
        <x:v>2603.0800821355238</x:v>
      </x:c>
      <x:c r="P126" s="7" t="n">
        <x:f>MAX(0,N126-F126-I126)</x:f>
        <x:v>0</x:v>
      </x:c>
      <x:c r="Q126" s="7" t="n">
        <x:f>MAX(0,G126+J126-P126)</x:f>
        <x:v>0</x:v>
      </x:c>
      <x:c r="R126" s="7" t="n">
        <x:f>M126+MAX(0,K126-MAX(0,P126-G126-J126))</x:f>
        <x:v>0</x:v>
      </x:c>
      <x:c r="S126" s="7" t="n">
        <x:f>SUM(O126,Q126,R126)</x:f>
        <x:v>2603.0800821355238</x:v>
      </x:c>
      <x:c r="T126" s="14" t="n">
        <x:f>'Inventory detail'!T126</x:f>
        <x:v>0.1099</x:v>
      </x:c>
      <x:c r="U126" s="14" t="n">
        <x:f>'Inventory detail'!U126</x:f>
        <x:v>0.107627</x:v>
      </x:c>
      <x:c r="V126" s="9" t="n">
        <x:f>O126*T126</x:f>
        <x:v>286.078501026694</x:v>
      </x:c>
      <x:c r="W126" s="9" t="n">
        <x:f>Q126*T126</x:f>
        <x:v>0</x:v>
      </x:c>
      <x:c r="X126" s="9" t="n">
        <x:f>R126*T126</x:f>
        <x:v>0</x:v>
      </x:c>
      <x:c r="Y126" s="9" t="n">
        <x:f>S126*T126</x:f>
        <x:v>286.078501026694</x:v>
      </x:c>
      <x:c r="Z126" s="9" t="n">
        <x:f>IF(ISNUMBER(U126),S126*(U126-T126),"n.a.")</x:f>
        <x:v>-5.9168010266940385</x:v>
      </x:c>
      <x:c r="AA126" s="9" t="n">
        <x:f>IF(ISNUMBER(U126),Y126,0)</x:f>
        <x:v>286.078501026694</x:v>
      </x:c>
      <x:c r="AB126" s="7" t="n">
        <x:f>MAX(0,L126-SUM(F126:K126))</x:f>
        <x:v>0</x:v>
      </x:c>
    </x:row>
    <x:row r="127" ht="22" customHeight="1">
      <x:c r="A127" s="18" t="n">
        <x:f>Summary!C$41</x:f>
        <x:v>46327</x:v>
      </x:c>
      <x:c r="B127" s="2" t="str">
        <x:f>'Inventory detail'!A127</x:f>
        <x:v>COIL</x:v>
      </x:c>
      <x:c r="C127" s="2" t="str">
        <x:f>'Inventory detail'!B127</x:f>
        <x:v>30</x:v>
      </x:c>
      <x:c r="D127" s="2" t="str">
        <x:f>'Inventory detail'!C127</x:f>
        <x:v>22BLK12-4</x:v>
      </x:c>
      <x:c r="E127" s="10" t="n">
        <x:f>Summary!$E$5</x:f>
        <x:v>46304</x:v>
      </x:c>
      <x:c r="F127" s="7" t="n">
        <x:f>'Inventory detail'!W127</x:f>
        <x:v>5100</x:v>
      </x:c>
      <x:c r="G127" s="7" t="n">
        <x:f>'Inventory detail'!X127</x:f>
        <x:v>0</x:v>
      </x:c>
      <x:c r="H127" s="7" t="n">
        <x:f>'Inventory detail'!Y127</x:f>
        <x:v>0</x:v>
      </x:c>
      <x:c r="I127" s="7" t="n">
        <x:f>SUMIFS('PO detail'!$W$847:$W$856,'PO detail'!$V$847:$V$856,"&gt;="&amp;E127,'PO detail'!$V$847:$V$856,"&lt;"&amp;A127)</x:f>
        <x:v>2800</x:v>
      </x:c>
      <x:c r="J127" s="7" t="n">
        <x:f>SUMIFS('PO detail'!$X$847:$X$856,'PO detail'!$V$847:$V$856,"&gt;="&amp;E127,'PO detail'!$V$847:$V$856,"&lt;"&amp;A127)</x:f>
        <x:v>0</x:v>
      </x:c>
      <x:c r="K127" s="7" t="n">
        <x:f>SUMIFS('PO detail'!$Y$847:$Y$856,'PO detail'!$V$847:$V$856,"&gt;="&amp;E127,'PO detail'!$V$847:$V$856,"&lt;"&amp;A127)</x:f>
        <x:v>0</x:v>
      </x:c>
      <x:c r="L127" s="7" t="n">
        <x:f>'Inventory detail'!F127*Summary!$K$5*(A127-E127)/Summary!$K$6</x:f>
        <x:v>2078.028747433265</x:v>
      </x:c>
      <x:c r="M127" s="7" t="n">
        <x:f>MAX(0,H127-L127)</x:f>
        <x:v>0</x:v>
      </x:c>
      <x:c r="N127" s="7" t="n">
        <x:f>MAX(0,L127-H127)</x:f>
        <x:v>2078.028747433265</x:v>
      </x:c>
      <x:c r="O127" s="7" t="n">
        <x:f>MAX(0,F127+I127-N127)</x:f>
        <x:v>5821.971252566735</x:v>
      </x:c>
      <x:c r="P127" s="7" t="n">
        <x:f>MAX(0,N127-F127-I127)</x:f>
        <x:v>0</x:v>
      </x:c>
      <x:c r="Q127" s="7" t="n">
        <x:f>MAX(0,G127+J127-P127)</x:f>
        <x:v>0</x:v>
      </x:c>
      <x:c r="R127" s="7" t="n">
        <x:f>M127+MAX(0,K127-MAX(0,P127-G127-J127))</x:f>
        <x:v>0</x:v>
      </x:c>
      <x:c r="S127" s="7" t="n">
        <x:f>SUM(O127,Q127,R127)</x:f>
        <x:v>5821.971252566735</x:v>
      </x:c>
      <x:c r="T127" s="14" t="n">
        <x:f>'Inventory detail'!T127</x:f>
        <x:v>0.1321</x:v>
      </x:c>
      <x:c r="U127" s="14" t="n">
        <x:f>'Inventory detail'!U127</x:f>
        <x:v>0.129506</x:v>
      </x:c>
      <x:c r="V127" s="9" t="n">
        <x:f>O127*T127</x:f>
        <x:v>769.0824024640656</x:v>
      </x:c>
      <x:c r="W127" s="9" t="n">
        <x:f>Q127*T127</x:f>
        <x:v>0</x:v>
      </x:c>
      <x:c r="X127" s="9" t="n">
        <x:f>R127*T127</x:f>
        <x:v>0</x:v>
      </x:c>
      <x:c r="Y127" s="9" t="n">
        <x:f>S127*T127</x:f>
        <x:v>769.0824024640656</x:v>
      </x:c>
      <x:c r="Z127" s="9" t="n">
        <x:f>IF(ISNUMBER(U127),S127*(U127-T127),"n.a.")</x:f>
        <x:v>-15.102193429158023</x:v>
      </x:c>
      <x:c r="AA127" s="9" t="n">
        <x:f>IF(ISNUMBER(U127),Y127,0)</x:f>
        <x:v>769.0824024640656</x:v>
      </x:c>
      <x:c r="AB127" s="7" t="n">
        <x:f>MAX(0,L127-SUM(F127:K127))</x:f>
        <x:v>0</x:v>
      </x:c>
    </x:row>
    <x:row r="128" ht="22" customHeight="1">
      <x:c r="A128" s="18" t="n">
        <x:f>Summary!C$41</x:f>
        <x:v>46327</x:v>
      </x:c>
      <x:c r="B128" s="2" t="str">
        <x:f>'Inventory detail'!A128</x:f>
        <x:v>COIL</x:v>
      </x:c>
      <x:c r="C128" s="2" t="str">
        <x:f>'Inventory detail'!B128</x:f>
        <x:v>10</x:v>
      </x:c>
      <x:c r="D128" s="2" t="str">
        <x:f>'Inventory detail'!C128</x:f>
        <x:v>9WHT12-4</x:v>
      </x:c>
      <x:c r="E128" s="10" t="n">
        <x:f>Summary!$E$5</x:f>
        <x:v>46304</x:v>
      </x:c>
      <x:c r="F128" s="7" t="n">
        <x:f>'Inventory detail'!W128</x:f>
        <x:v>2500</x:v>
      </x:c>
      <x:c r="G128" s="7" t="n">
        <x:f>'Inventory detail'!X128</x:f>
        <x:v>0</x:v>
      </x:c>
      <x:c r="H128" s="7" t="n">
        <x:f>'Inventory detail'!Y128</x:f>
        <x:v>0</x:v>
      </x:c>
      <x:c r="I128" s="7" t="n">
        <x:f>SUMIFS('PO detail'!$W$585:$W$592,'PO detail'!$V$585:$V$592,"&gt;="&amp;E128,'PO detail'!$V$585:$V$592,"&lt;"&amp;A128)</x:f>
        <x:v>0</x:v>
      </x:c>
      <x:c r="J128" s="7" t="n">
        <x:f>SUMIFS('PO detail'!$X$585:$X$592,'PO detail'!$V$585:$V$592,"&gt;="&amp;E128,'PO detail'!$V$585:$V$592,"&lt;"&amp;A128)</x:f>
        <x:v>0</x:v>
      </x:c>
      <x:c r="K128" s="7" t="n">
        <x:f>SUMIFS('PO detail'!$Y$585:$Y$592,'PO detail'!$V$585:$V$592,"&gt;="&amp;E128,'PO detail'!$V$585:$V$592,"&lt;"&amp;A128)</x:f>
        <x:v>0</x:v>
      </x:c>
      <x:c r="L128" s="7" t="n">
        <x:f>'Inventory detail'!F128*Summary!$K$5*(A128-E128)/Summary!$K$6</x:f>
        <x:v>2071.7342094455853</x:v>
      </x:c>
      <x:c r="M128" s="7" t="n">
        <x:f>MAX(0,H128-L128)</x:f>
        <x:v>0</x:v>
      </x:c>
      <x:c r="N128" s="7" t="n">
        <x:f>MAX(0,L128-H128)</x:f>
        <x:v>2071.7342094455853</x:v>
      </x:c>
      <x:c r="O128" s="7" t="n">
        <x:f>MAX(0,F128+I128-N128)</x:f>
        <x:v>428.2657905544147</x:v>
      </x:c>
      <x:c r="P128" s="7" t="n">
        <x:f>MAX(0,N128-F128-I128)</x:f>
        <x:v>0</x:v>
      </x:c>
      <x:c r="Q128" s="7" t="n">
        <x:f>MAX(0,G128+J128-P128)</x:f>
        <x:v>0</x:v>
      </x:c>
      <x:c r="R128" s="7" t="n">
        <x:f>M128+MAX(0,K128-MAX(0,P128-G128-J128))</x:f>
        <x:v>0</x:v>
      </x:c>
      <x:c r="S128" s="7" t="n">
        <x:f>SUM(O128,Q128,R128)</x:f>
        <x:v>428.2657905544147</x:v>
      </x:c>
      <x:c r="T128" s="14" t="n">
        <x:f>'Inventory detail'!T128</x:f>
        <x:v>0.0478</x:v>
      </x:c>
      <x:c r="U128" s="14" t="n">
        <x:f>'Inventory detail'!U128</x:f>
        <x:v>0.046852</x:v>
      </x:c>
      <x:c r="V128" s="9" t="n">
        <x:f>O128*T128</x:f>
        <x:v>20.471104788501023</x:v>
      </x:c>
      <x:c r="W128" s="9" t="n">
        <x:f>Q128*T128</x:f>
        <x:v>0</x:v>
      </x:c>
      <x:c r="X128" s="9" t="n">
        <x:f>R128*T128</x:f>
        <x:v>0</x:v>
      </x:c>
      <x:c r="Y128" s="9" t="n">
        <x:f>S128*T128</x:f>
        <x:v>20.471104788501023</x:v>
      </x:c>
      <x:c r="Z128" s="9" t="n">
        <x:f>IF(ISNUMBER(U128),S128*(U128-T128),"n.a.")</x:f>
        <x:v>-0.405995969445587</x:v>
      </x:c>
      <x:c r="AA128" s="9" t="n">
        <x:f>IF(ISNUMBER(U128),Y128,0)</x:f>
        <x:v>20.471104788501023</x:v>
      </x:c>
      <x:c r="AB128" s="7" t="n">
        <x:f>MAX(0,L128-SUM(F128:K128))</x:f>
        <x:v>0</x:v>
      </x:c>
    </x:row>
    <x:row r="129" ht="22" customHeight="1">
      <x:c r="A129" s="18" t="n">
        <x:f>Summary!C$41</x:f>
        <x:v>46327</x:v>
      </x:c>
      <x:c r="B129" s="2" t="str">
        <x:f>'Inventory detail'!A129</x:f>
        <x:v>WIRE</x:v>
      </x:c>
      <x:c r="C129" s="2" t="str">
        <x:f>'Inventory detail'!B129</x:f>
        <x:v>10</x:v>
      </x:c>
      <x:c r="D129" s="2" t="str">
        <x:f>'Inventory detail'!C129</x:f>
        <x:v>DL001BLK</x:v>
      </x:c>
      <x:c r="E129" s="10" t="n">
        <x:f>Summary!$E$5</x:f>
        <x:v>46304</x:v>
      </x:c>
      <x:c r="F129" s="7" t="n">
        <x:f>'Inventory detail'!W129</x:f>
        <x:v>23350</x:v>
      </x:c>
      <x:c r="G129" s="7" t="n">
        <x:f>'Inventory detail'!X129</x:f>
        <x:v>0</x:v>
      </x:c>
      <x:c r="H129" s="7" t="n">
        <x:f>'Inventory detail'!Y129</x:f>
        <x:v>0</x:v>
      </x:c>
      <x:c r="I129" s="7" t="n">
        <x:f>SUMIFS('PO detail'!$W$1861:$W$1865,'PO detail'!$V$1861:$V$1865,"&gt;="&amp;E129,'PO detail'!$V$1861:$V$1865,"&lt;"&amp;A129)</x:f>
        <x:v>0</x:v>
      </x:c>
      <x:c r="J129" s="7" t="n">
        <x:f>SUMIFS('PO detail'!$X$1861:$X$1865,'PO detail'!$V$1861:$V$1865,"&gt;="&amp;E129,'PO detail'!$V$1861:$V$1865,"&lt;"&amp;A129)</x:f>
        <x:v>0</x:v>
      </x:c>
      <x:c r="K129" s="7" t="n">
        <x:f>SUMIFS('PO detail'!$Y$1861:$Y$1865,'PO detail'!$V$1861:$V$1865,"&gt;="&amp;E129,'PO detail'!$V$1861:$V$1865,"&lt;"&amp;A129)</x:f>
        <x:v>0</x:v>
      </x:c>
      <x:c r="L129" s="7" t="n">
        <x:f>'Inventory detail'!F129*Summary!$K$5*(A129-E129)/Summary!$K$6</x:f>
        <x:v>2052.835482546201</x:v>
      </x:c>
      <x:c r="M129" s="7" t="n">
        <x:f>MAX(0,H129-L129)</x:f>
        <x:v>0</x:v>
      </x:c>
      <x:c r="N129" s="7" t="n">
        <x:f>MAX(0,L129-H129)</x:f>
        <x:v>2052.835482546201</x:v>
      </x:c>
      <x:c r="O129" s="7" t="n">
        <x:f>MAX(0,F129+I129-N129)</x:f>
        <x:v>21297.1645174538</x:v>
      </x:c>
      <x:c r="P129" s="7" t="n">
        <x:f>MAX(0,N129-F129-I129)</x:f>
        <x:v>0</x:v>
      </x:c>
      <x:c r="Q129" s="7" t="n">
        <x:f>MAX(0,G129+J129-P129)</x:f>
        <x:v>0</x:v>
      </x:c>
      <x:c r="R129" s="7" t="n">
        <x:f>M129+MAX(0,K129-MAX(0,P129-G129-J129))</x:f>
        <x:v>0</x:v>
      </x:c>
      <x:c r="S129" s="7" t="n">
        <x:f>SUM(O129,Q129,R129)</x:f>
        <x:v>21297.1645174538</x:v>
      </x:c>
      <x:c r="T129" s="14" t="n">
        <x:f>'Inventory detail'!T129</x:f>
        <x:v>0.19140000000000001</x:v>
      </x:c>
      <x:c r="U129" s="14" t="n">
        <x:f>'Inventory detail'!U129</x:f>
        <x:v>0.19140000000000001</x:v>
      </x:c>
      <x:c r="V129" s="9" t="n">
        <x:f>O129*T129</x:f>
        <x:v>4076.2772886406574</x:v>
      </x:c>
      <x:c r="W129" s="9" t="n">
        <x:f>Q129*T129</x:f>
        <x:v>0</x:v>
      </x:c>
      <x:c r="X129" s="9" t="n">
        <x:f>R129*T129</x:f>
        <x:v>0</x:v>
      </x:c>
      <x:c r="Y129" s="9" t="n">
        <x:f>S129*T129</x:f>
        <x:v>4076.2772886406574</x:v>
      </x:c>
      <x:c r="Z129" s="9" t="n">
        <x:f>IF(ISNUMBER(U129),S129*(U129-T129),"n.a.")</x:f>
        <x:v>0</x:v>
      </x:c>
      <x:c r="AA129" s="9" t="n">
        <x:f>IF(ISNUMBER(U129),Y129,0)</x:f>
        <x:v>4076.2772886406574</x:v>
      </x:c>
      <x:c r="AB129" s="7" t="n">
        <x:f>MAX(0,L129-SUM(F129:K129))</x:f>
        <x:v>0</x:v>
      </x:c>
    </x:row>
    <x:row r="130" ht="22" customHeight="1">
      <x:c r="A130" s="18" t="n">
        <x:f>Summary!C$41</x:f>
        <x:v>46327</x:v>
      </x:c>
      <x:c r="B130" s="2" t="str">
        <x:f>'Inventory detail'!A130</x:f>
        <x:v>POUC</x:v>
      </x:c>
      <x:c r="C130" s="2" t="str">
        <x:f>'Inventory detail'!B130</x:f>
        <x:v>30</x:v>
      </x:c>
      <x:c r="D130" s="2" t="str">
        <x:f>'Inventory detail'!C130</x:f>
        <x:v>BUS5</x:v>
      </x:c>
      <x:c r="E130" s="10" t="n">
        <x:f>Summary!$E$5</x:f>
        <x:v>46304</x:v>
      </x:c>
      <x:c r="F130" s="7" t="n">
        <x:f>'Inventory detail'!W130</x:f>
        <x:v>29600</x:v>
      </x:c>
      <x:c r="G130" s="7" t="n">
        <x:f>'Inventory detail'!X130</x:f>
        <x:v>0</x:v>
      </x:c>
      <x:c r="H130" s="7" t="n">
        <x:f>'Inventory detail'!Y130</x:f>
        <x:v>0</x:v>
      </x:c>
      <x:c r="I130" s="7" t="n">
        <x:f>SUMIFS('PO detail'!$W$1621:$W$1622,'PO detail'!$V$1621:$V$1622,"&gt;="&amp;E130,'PO detail'!$V$1621:$V$1622,"&lt;"&amp;A130)</x:f>
        <x:v>0</x:v>
      </x:c>
      <x:c r="J130" s="7" t="n">
        <x:f>SUMIFS('PO detail'!$X$1621:$X$1622,'PO detail'!$V$1621:$V$1622,"&gt;="&amp;E130,'PO detail'!$V$1621:$V$1622,"&lt;"&amp;A130)</x:f>
        <x:v>0</x:v>
      </x:c>
      <x:c r="K130" s="7" t="n">
        <x:f>SUMIFS('PO detail'!$Y$1621:$Y$1622,'PO detail'!$V$1621:$V$1622,"&gt;="&amp;E130,'PO detail'!$V$1621:$V$1622,"&lt;"&amp;A130)</x:f>
        <x:v>0</x:v>
      </x:c>
      <x:c r="L130" s="7" t="n">
        <x:f>'Inventory detail'!F130*Summary!$K$5*(A130-E130)/Summary!$K$6</x:f>
        <x:v>2046.5409445585215</x:v>
      </x:c>
      <x:c r="M130" s="7" t="n">
        <x:f>MAX(0,H130-L130)</x:f>
        <x:v>0</x:v>
      </x:c>
      <x:c r="N130" s="7" t="n">
        <x:f>MAX(0,L130-H130)</x:f>
        <x:v>2046.5409445585215</x:v>
      </x:c>
      <x:c r="O130" s="7" t="n">
        <x:f>MAX(0,F130+I130-N130)</x:f>
        <x:v>27553.45905544148</x:v>
      </x:c>
      <x:c r="P130" s="7" t="n">
        <x:f>MAX(0,N130-F130-I130)</x:f>
        <x:v>0</x:v>
      </x:c>
      <x:c r="Q130" s="7" t="n">
        <x:f>MAX(0,G130+J130-P130)</x:f>
        <x:v>0</x:v>
      </x:c>
      <x:c r="R130" s="7" t="n">
        <x:f>M130+MAX(0,K130-MAX(0,P130-G130-J130))</x:f>
        <x:v>0</x:v>
      </x:c>
      <x:c r="S130" s="7" t="n">
        <x:f>SUM(O130,Q130,R130)</x:f>
        <x:v>27553.45905544148</x:v>
      </x:c>
      <x:c r="T130" s="14" t="n">
        <x:f>'Inventory detail'!T130</x:f>
        <x:v>0.0069</x:v>
      </x:c>
      <x:c r="U130" s="14" t="n">
        <x:f>'Inventory detail'!U130</x:f>
        <x:v>0.00759</x:v>
      </x:c>
      <x:c r="V130" s="9" t="n">
        <x:f>O130*T130</x:f>
        <x:v>190.1188674825462</x:v>
      </x:c>
      <x:c r="W130" s="9" t="n">
        <x:f>Q130*T130</x:f>
        <x:v>0</x:v>
      </x:c>
      <x:c r="X130" s="9" t="n">
        <x:f>R130*T130</x:f>
        <x:v>0</x:v>
      </x:c>
      <x:c r="Y130" s="9" t="n">
        <x:f>S130*T130</x:f>
        <x:v>190.1188674825462</x:v>
      </x:c>
      <x:c r="Z130" s="9" t="n">
        <x:f>IF(ISNUMBER(U130),S130*(U130-T130),"n.a.")</x:f>
        <x:v>19.011886748254636</x:v>
      </x:c>
      <x:c r="AA130" s="9" t="n">
        <x:f>IF(ISNUMBER(U130),Y130,0)</x:f>
        <x:v>190.1188674825462</x:v>
      </x:c>
      <x:c r="AB130" s="7" t="n">
        <x:f>MAX(0,L130-SUM(F130:K130))</x:f>
        <x:v>0</x:v>
      </x:c>
    </x:row>
    <x:row r="131" ht="22" customHeight="1">
      <x:c r="A131" s="18" t="n">
        <x:f>Summary!C$41</x:f>
        <x:v>46327</x:v>
      </x:c>
      <x:c r="B131" s="2" t="str">
        <x:f>'Inventory detail'!A131</x:f>
        <x:v>COIL</x:v>
      </x:c>
      <x:c r="C131" s="2" t="str">
        <x:f>'Inventory detail'!B131</x:f>
        <x:v>60</x:v>
      </x:c>
      <x:c r="D131" s="2" t="str">
        <x:f>'Inventory detail'!C131</x:f>
        <x:v>32BLK12-4</x:v>
      </x:c>
      <x:c r="E131" s="10" t="n">
        <x:f>Summary!$E$5</x:f>
        <x:v>46304</x:v>
      </x:c>
      <x:c r="F131" s="7" t="n">
        <x:f>'Inventory detail'!W131</x:f>
        <x:v>2600</x:v>
      </x:c>
      <x:c r="G131" s="7" t="n">
        <x:f>'Inventory detail'!X131</x:f>
        <x:v>0</x:v>
      </x:c>
      <x:c r="H131" s="7" t="n">
        <x:f>'Inventory detail'!Y131</x:f>
        <x:v>0</x:v>
      </x:c>
      <x:c r="I131" s="7" t="n">
        <x:f>SUMIFS('PO detail'!$W$1279:$W$1288,'PO detail'!$V$1279:$V$1288,"&gt;="&amp;E131,'PO detail'!$V$1279:$V$1288,"&lt;"&amp;A131)</x:f>
        <x:v>4800</x:v>
      </x:c>
      <x:c r="J131" s="7" t="n">
        <x:f>SUMIFS('PO detail'!$X$1279:$X$1288,'PO detail'!$V$1279:$V$1288,"&gt;="&amp;E131,'PO detail'!$V$1279:$V$1288,"&lt;"&amp;A131)</x:f>
        <x:v>0</x:v>
      </x:c>
      <x:c r="K131" s="7" t="n">
        <x:f>SUMIFS('PO detail'!$Y$1279:$Y$1288,'PO detail'!$V$1279:$V$1288,"&gt;="&amp;E131,'PO detail'!$V$1279:$V$1288,"&lt;"&amp;A131)</x:f>
        <x:v>0</x:v>
      </x:c>
      <x:c r="L131" s="7" t="n">
        <x:f>'Inventory detail'!F131*Summary!$K$5*(A131-E131)/Summary!$K$6</x:f>
        <x:v>2040.2464065708418</x:v>
      </x:c>
      <x:c r="M131" s="7" t="n">
        <x:f>MAX(0,H131-L131)</x:f>
        <x:v>0</x:v>
      </x:c>
      <x:c r="N131" s="7" t="n">
        <x:f>MAX(0,L131-H131)</x:f>
        <x:v>2040.2464065708418</x:v>
      </x:c>
      <x:c r="O131" s="7" t="n">
        <x:f>MAX(0,F131+I131-N131)</x:f>
        <x:v>5359.753593429158</x:v>
      </x:c>
      <x:c r="P131" s="7" t="n">
        <x:f>MAX(0,N131-F131-I131)</x:f>
        <x:v>0</x:v>
      </x:c>
      <x:c r="Q131" s="7" t="n">
        <x:f>MAX(0,G131+J131-P131)</x:f>
        <x:v>0</x:v>
      </x:c>
      <x:c r="R131" s="7" t="n">
        <x:f>M131+MAX(0,K131-MAX(0,P131-G131-J131))</x:f>
        <x:v>0</x:v>
      </x:c>
      <x:c r="S131" s="7" t="n">
        <x:f>SUM(O131,Q131,R131)</x:f>
        <x:v>5359.753593429158</x:v>
      </x:c>
      <x:c r="T131" s="14" t="n">
        <x:f>'Inventory detail'!T131</x:f>
        <x:v>0.1997</x:v>
      </x:c>
      <x:c r="U131" s="14" t="n">
        <x:f>'Inventory detail'!U131</x:f>
        <x:v>0.1956955</x:v>
      </x:c>
      <x:c r="V131" s="9" t="n">
        <x:f>O131*T131</x:f>
        <x:v>1070.3427926078027</x:v>
      </x:c>
      <x:c r="W131" s="9" t="n">
        <x:f>Q131*T131</x:f>
        <x:v>0</x:v>
      </x:c>
      <x:c r="X131" s="9" t="n">
        <x:f>R131*T131</x:f>
        <x:v>0</x:v>
      </x:c>
      <x:c r="Y131" s="9" t="n">
        <x:f>S131*T131</x:f>
        <x:v>1070.3427926078027</x:v>
      </x:c>
      <x:c r="Z131" s="9" t="n">
        <x:f>IF(ISNUMBER(U131),S131*(U131-T131),"n.a.")</x:f>
        <x:v>-21.463133264887034</x:v>
      </x:c>
      <x:c r="AA131" s="9" t="n">
        <x:f>IF(ISNUMBER(U131),Y131,0)</x:f>
        <x:v>1070.3427926078027</x:v>
      </x:c>
      <x:c r="AB131" s="7" t="n">
        <x:f>MAX(0,L131-SUM(F131:K131))</x:f>
        <x:v>0</x:v>
      </x:c>
    </x:row>
    <x:row r="132" ht="22" customHeight="1">
      <x:c r="A132" s="18" t="n">
        <x:f>Summary!C$41</x:f>
        <x:v>46327</x:v>
      </x:c>
      <x:c r="B132" s="2" t="str">
        <x:f>'Inventory detail'!A132</x:f>
        <x:v>COIL</x:v>
      </x:c>
      <x:c r="C132" s="2" t="str">
        <x:f>'Inventory detail'!B132</x:f>
        <x:v>10</x:v>
      </x:c>
      <x:c r="D132" s="2" t="str">
        <x:f>'Inventory detail'!C132</x:f>
        <x:v>10NAV12-4</x:v>
      </x:c>
      <x:c r="E132" s="10" t="n">
        <x:f>Summary!$E$5</x:f>
        <x:v>46304</x:v>
      </x:c>
      <x:c r="F132" s="7" t="n">
        <x:f>'Inventory detail'!W132</x:f>
        <x:v>10900</x:v>
      </x:c>
      <x:c r="G132" s="7" t="n">
        <x:f>'Inventory detail'!X132</x:f>
        <x:v>0</x:v>
      </x:c>
      <x:c r="H132" s="7" t="n">
        <x:f>'Inventory detail'!Y132</x:f>
        <x:v>0</x:v>
      </x:c>
      <x:c r="I132" s="7" t="n">
        <x:f>SUMIFS('PO detail'!$W$37:$W$42,'PO detail'!$V$37:$V$42,"&gt;="&amp;E132,'PO detail'!$V$37:$V$42,"&lt;"&amp;A132)</x:f>
        <x:v>0</x:v>
      </x:c>
      <x:c r="J132" s="7" t="n">
        <x:f>SUMIFS('PO detail'!$X$37:$X$42,'PO detail'!$V$37:$V$42,"&gt;="&amp;E132,'PO detail'!$V$37:$V$42,"&lt;"&amp;A132)</x:f>
        <x:v>0</x:v>
      </x:c>
      <x:c r="K132" s="7" t="n">
        <x:f>SUMIFS('PO detail'!$Y$37:$Y$42,'PO detail'!$V$37:$V$42,"&gt;="&amp;E132,'PO detail'!$V$37:$V$42,"&lt;"&amp;A132)</x:f>
        <x:v>0</x:v>
      </x:c>
      <x:c r="L132" s="7" t="n">
        <x:f>'Inventory detail'!F132*Summary!$K$5*(A132-E132)/Summary!$K$6</x:f>
        <x:v>2015.0606981519509</x:v>
      </x:c>
      <x:c r="M132" s="7" t="n">
        <x:f>MAX(0,H132-L132)</x:f>
        <x:v>0</x:v>
      </x:c>
      <x:c r="N132" s="7" t="n">
        <x:f>MAX(0,L132-H132)</x:f>
        <x:v>2015.0606981519509</x:v>
      </x:c>
      <x:c r="O132" s="7" t="n">
        <x:f>MAX(0,F132+I132-N132)</x:f>
        <x:v>8884.93930184805</x:v>
      </x:c>
      <x:c r="P132" s="7" t="n">
        <x:f>MAX(0,N132-F132-I132)</x:f>
        <x:v>0</x:v>
      </x:c>
      <x:c r="Q132" s="7" t="n">
        <x:f>MAX(0,G132+J132-P132)</x:f>
        <x:v>0</x:v>
      </x:c>
      <x:c r="R132" s="7" t="n">
        <x:f>M132+MAX(0,K132-MAX(0,P132-G132-J132))</x:f>
        <x:v>0</x:v>
      </x:c>
      <x:c r="S132" s="7" t="n">
        <x:f>SUM(O132,Q132,R132)</x:f>
        <x:v>8884.93930184805</x:v>
      </x:c>
      <x:c r="T132" s="14" t="n">
        <x:f>'Inventory detail'!T132</x:f>
        <x:v>0.0584</x:v>
      </x:c>
      <x:c r="U132" s="14" t="n">
        <x:f>'Inventory detail'!U132</x:f>
        <x:v>0.057239</x:v>
      </x:c>
      <x:c r="V132" s="9" t="n">
        <x:f>O132*T132</x:f>
        <x:v>518.8804552279261</x:v>
      </x:c>
      <x:c r="W132" s="9" t="n">
        <x:f>Q132*T132</x:f>
        <x:v>0</x:v>
      </x:c>
      <x:c r="X132" s="9" t="n">
        <x:f>R132*T132</x:f>
        <x:v>0</x:v>
      </x:c>
      <x:c r="Y132" s="9" t="n">
        <x:f>S132*T132</x:f>
        <x:v>518.8804552279261</x:v>
      </x:c>
      <x:c r="Z132" s="9" t="n">
        <x:f>IF(ISNUMBER(U132),S132*(U132-T132),"n.a.")</x:f>
        <x:v>-10.315414529445606</x:v>
      </x:c>
      <x:c r="AA132" s="9" t="n">
        <x:f>IF(ISNUMBER(U132),Y132,0)</x:f>
        <x:v>518.8804552279261</x:v>
      </x:c>
      <x:c r="AB132" s="7" t="n">
        <x:f>MAX(0,L132-SUM(F132:K132))</x:f>
        <x:v>0</x:v>
      </x:c>
    </x:row>
    <x:row r="133" ht="22" customHeight="1">
      <x:c r="A133" s="18" t="n">
        <x:f>Summary!C$41</x:f>
        <x:v>46327</x:v>
      </x:c>
      <x:c r="B133" s="2" t="str">
        <x:f>'Inventory detail'!A133</x:f>
        <x:v>COIL</x:v>
      </x:c>
      <x:c r="C133" s="2" t="str">
        <x:f>'Inventory detail'!B133</x:f>
        <x:v>10</x:v>
      </x:c>
      <x:c r="D133" s="2" t="str">
        <x:f>'Inventory detail'!C133</x:f>
        <x:v>6NAV12-4</x:v>
      </x:c>
      <x:c r="E133" s="10" t="n">
        <x:f>Summary!$E$5</x:f>
        <x:v>46304</x:v>
      </x:c>
      <x:c r="F133" s="7" t="n">
        <x:f>'Inventory detail'!W133</x:f>
        <x:v>4900</x:v>
      </x:c>
      <x:c r="G133" s="7" t="n">
        <x:f>'Inventory detail'!X133</x:f>
        <x:v>0</x:v>
      </x:c>
      <x:c r="H133" s="7" t="n">
        <x:f>'Inventory detail'!Y133</x:f>
        <x:v>0</x:v>
      </x:c>
      <x:c r="I133" s="7" t="n">
        <x:f>SUMIFS('PO detail'!$W$459:$W$466,'PO detail'!$V$459:$V$466,"&gt;="&amp;E133,'PO detail'!$V$459:$V$466,"&lt;"&amp;A133)</x:f>
        <x:v>0</x:v>
      </x:c>
      <x:c r="J133" s="7" t="n">
        <x:f>SUMIFS('PO detail'!$X$459:$X$466,'PO detail'!$V$459:$V$466,"&gt;="&amp;E133,'PO detail'!$V$459:$V$466,"&lt;"&amp;A133)</x:f>
        <x:v>0</x:v>
      </x:c>
      <x:c r="K133" s="7" t="n">
        <x:f>SUMIFS('PO detail'!$Y$459:$Y$466,'PO detail'!$V$459:$V$466,"&gt;="&amp;E133,'PO detail'!$V$459:$V$466,"&lt;"&amp;A133)</x:f>
        <x:v>0</x:v>
      </x:c>
      <x:c r="L133" s="7" t="n">
        <x:f>'Inventory detail'!F133*Summary!$K$5*(A133-E133)/Summary!$K$6</x:f>
        <x:v>2015.0606981519509</x:v>
      </x:c>
      <x:c r="M133" s="7" t="n">
        <x:f>MAX(0,H133-L133)</x:f>
        <x:v>0</x:v>
      </x:c>
      <x:c r="N133" s="7" t="n">
        <x:f>MAX(0,L133-H133)</x:f>
        <x:v>2015.0606981519509</x:v>
      </x:c>
      <x:c r="O133" s="7" t="n">
        <x:f>MAX(0,F133+I133-N133)</x:f>
        <x:v>2884.939301848049</x:v>
      </x:c>
      <x:c r="P133" s="7" t="n">
        <x:f>MAX(0,N133-F133-I133)</x:f>
        <x:v>0</x:v>
      </x:c>
      <x:c r="Q133" s="7" t="n">
        <x:f>MAX(0,G133+J133-P133)</x:f>
        <x:v>0</x:v>
      </x:c>
      <x:c r="R133" s="7" t="n">
        <x:f>M133+MAX(0,K133-MAX(0,P133-G133-J133))</x:f>
        <x:v>0</x:v>
      </x:c>
      <x:c r="S133" s="7" t="n">
        <x:f>SUM(O133,Q133,R133)</x:f>
        <x:v>2884.939301848049</x:v>
      </x:c>
      <x:c r="T133" s="14" t="n">
        <x:f>'Inventory detail'!T133</x:f>
        <x:v>0.0365</x:v>
      </x:c>
      <x:c r="U133" s="14" t="n">
        <x:f>'Inventory detail'!U133</x:f>
        <x:v>0.0356915</x:v>
      </x:c>
      <x:c r="V133" s="9" t="n">
        <x:f>O133*T133</x:f>
        <x:v>105.30028451745379</x:v>
      </x:c>
      <x:c r="W133" s="9" t="n">
        <x:f>Q133*T133</x:f>
        <x:v>0</x:v>
      </x:c>
      <x:c r="X133" s="9" t="n">
        <x:f>R133*T133</x:f>
        <x:v>0</x:v>
      </x:c>
      <x:c r="Y133" s="9" t="n">
        <x:f>S133*T133</x:f>
        <x:v>105.30028451745379</x:v>
      </x:c>
      <x:c r="Z133" s="9" t="n">
        <x:f>IF(ISNUMBER(U133),S133*(U133-T133),"n.a.")</x:f>
        <x:v>-2.3324734255441384</x:v>
      </x:c>
      <x:c r="AA133" s="9" t="n">
        <x:f>IF(ISNUMBER(U133),Y133,0)</x:f>
        <x:v>105.30028451745379</x:v>
      </x:c>
      <x:c r="AB133" s="7" t="n">
        <x:f>MAX(0,L133-SUM(F133:K133))</x:f>
        <x:v>0</x:v>
      </x:c>
    </x:row>
    <x:row r="134" ht="22" customHeight="1">
      <x:c r="A134" s="18" t="n">
        <x:f>Summary!C$41</x:f>
        <x:v>46327</x:v>
      </x:c>
      <x:c r="B134" s="2" t="str">
        <x:f>'Inventory detail'!A134</x:f>
        <x:v>COIL</x:v>
      </x:c>
      <x:c r="C134" s="2" t="str">
        <x:f>'Inventory detail'!B134</x:f>
        <x:v>30</x:v>
      </x:c>
      <x:c r="D134" s="2" t="str">
        <x:f>'Inventory detail'!C134</x:f>
        <x:v>13BLK12-4</x:v>
      </x:c>
      <x:c r="E134" s="10" t="n">
        <x:f>Summary!$E$5</x:f>
        <x:v>46304</x:v>
      </x:c>
      <x:c r="F134" s="7" t="n">
        <x:f>'Inventory detail'!W134</x:f>
        <x:v>4500</x:v>
      </x:c>
      <x:c r="G134" s="7" t="n">
        <x:f>'Inventory detail'!X134</x:f>
        <x:v>0</x:v>
      </x:c>
      <x:c r="H134" s="7" t="n">
        <x:f>'Inventory detail'!Y134</x:f>
        <x:v>0</x:v>
      </x:c>
      <x:c r="I134" s="7" t="n">
        <x:f>SUMIFS('PO detail'!$W$750:$W$756,'PO detail'!$V$750:$V$756,"&gt;="&amp;E134,'PO detail'!$V$750:$V$756,"&lt;"&amp;A134)</x:f>
        <x:v>10500</x:v>
      </x:c>
      <x:c r="J134" s="7" t="n">
        <x:f>SUMIFS('PO detail'!$X$750:$X$756,'PO detail'!$V$750:$V$756,"&gt;="&amp;E134,'PO detail'!$V$750:$V$756,"&lt;"&amp;A134)</x:f>
        <x:v>0</x:v>
      </x:c>
      <x:c r="K134" s="7" t="n">
        <x:f>SUMIFS('PO detail'!$Y$750:$Y$756,'PO detail'!$V$750:$V$756,"&gt;="&amp;E134,'PO detail'!$V$750:$V$756,"&lt;"&amp;A134)</x:f>
        <x:v>0</x:v>
      </x:c>
      <x:c r="L134" s="7" t="n">
        <x:f>'Inventory detail'!F134*Summary!$K$5*(A134-E134)/Summary!$K$6</x:f>
        <x:v>2008.7586036960984</x:v>
      </x:c>
      <x:c r="M134" s="7" t="n">
        <x:f>MAX(0,H134-L134)</x:f>
        <x:v>0</x:v>
      </x:c>
      <x:c r="N134" s="7" t="n">
        <x:f>MAX(0,L134-H134)</x:f>
        <x:v>2008.7586036960984</x:v>
      </x:c>
      <x:c r="O134" s="7" t="n">
        <x:f>MAX(0,F134+I134-N134)</x:f>
        <x:v>12991.241396303902</x:v>
      </x:c>
      <x:c r="P134" s="7" t="n">
        <x:f>MAX(0,N134-F134-I134)</x:f>
        <x:v>0</x:v>
      </x:c>
      <x:c r="Q134" s="7" t="n">
        <x:f>MAX(0,G134+J134-P134)</x:f>
        <x:v>0</x:v>
      </x:c>
      <x:c r="R134" s="7" t="n">
        <x:f>M134+MAX(0,K134-MAX(0,P134-G134-J134))</x:f>
        <x:v>0</x:v>
      </x:c>
      <x:c r="S134" s="7" t="n">
        <x:f>SUM(O134,Q134,R134)</x:f>
        <x:v>12991.241396303902</x:v>
      </x:c>
      <x:c r="T134" s="14" t="n">
        <x:f>'Inventory detail'!T134</x:f>
        <x:v>0.0674</x:v>
      </x:c>
      <x:c r="U134" s="14" t="n">
        <x:f>'Inventory detail'!U134</x:f>
        <x:v>0.0659685</x:v>
      </x:c>
      <x:c r="V134" s="9" t="n">
        <x:f>O134*T134</x:f>
        <x:v>875.609670110883</x:v>
      </x:c>
      <x:c r="W134" s="9" t="n">
        <x:f>Q134*T134</x:f>
        <x:v>0</x:v>
      </x:c>
      <x:c r="X134" s="9" t="n">
        <x:f>R134*T134</x:f>
        <x:v>0</x:v>
      </x:c>
      <x:c r="Y134" s="9" t="n">
        <x:f>S134*T134</x:f>
        <x:v>875.609670110883</x:v>
      </x:c>
      <x:c r="Z134" s="9" t="n">
        <x:f>IF(ISNUMBER(U134),S134*(U134-T134),"n.a.")</x:f>
        <x:v>-18.596962058809066</x:v>
      </x:c>
      <x:c r="AA134" s="9" t="n">
        <x:f>IF(ISNUMBER(U134),Y134,0)</x:f>
        <x:v>875.609670110883</x:v>
      </x:c>
      <x:c r="AB134" s="7" t="n">
        <x:f>MAX(0,L134-SUM(F134:K134))</x:f>
        <x:v>0</x:v>
      </x:c>
    </x:row>
    <x:row r="135" ht="22" customHeight="1">
      <x:c r="A135" s="18" t="n">
        <x:f>Summary!C$41</x:f>
        <x:v>46327</x:v>
      </x:c>
      <x:c r="B135" s="2" t="str">
        <x:f>'Inventory detail'!A135</x:f>
        <x:v>COIL</x:v>
      </x:c>
      <x:c r="C135" s="2" t="str">
        <x:f>'Inventory detail'!B135</x:f>
        <x:v>60</x:v>
      </x:c>
      <x:c r="D135" s="2" t="str">
        <x:f>'Inventory detail'!C135</x:f>
        <x:v>10CLR12-4</x:v>
      </x:c>
      <x:c r="E135" s="10" t="n">
        <x:f>Summary!$E$5</x:f>
        <x:v>46304</x:v>
      </x:c>
      <x:c r="F135" s="7" t="n">
        <x:f>'Inventory detail'!W135</x:f>
        <x:v>13200</x:v>
      </x:c>
      <x:c r="G135" s="7" t="n">
        <x:f>'Inventory detail'!X135</x:f>
        <x:v>0</x:v>
      </x:c>
      <x:c r="H135" s="7" t="n">
        <x:f>'Inventory detail'!Y135</x:f>
        <x:v>0</x:v>
      </x:c>
      <x:c r="I135" s="7" t="n">
        <x:f>SUMIFS('PO detail'!$W$1019:$W$1023,'PO detail'!$V$1019:$V$1023,"&gt;="&amp;E135,'PO detail'!$V$1019:$V$1023,"&lt;"&amp;A135)</x:f>
        <x:v>0</x:v>
      </x:c>
      <x:c r="J135" s="7" t="n">
        <x:f>SUMIFS('PO detail'!$X$1019:$X$1023,'PO detail'!$V$1019:$V$1023,"&gt;="&amp;E135,'PO detail'!$V$1019:$V$1023,"&lt;"&amp;A135)</x:f>
        <x:v>0</x:v>
      </x:c>
      <x:c r="K135" s="7" t="n">
        <x:f>SUMIFS('PO detail'!$Y$1019:$Y$1023,'PO detail'!$V$1019:$V$1023,"&gt;="&amp;E135,'PO detail'!$V$1019:$V$1023,"&lt;"&amp;A135)</x:f>
        <x:v>0</x:v>
      </x:c>
      <x:c r="L135" s="7" t="n">
        <x:f>'Inventory detail'!F135*Summary!$K$5*(A135-E135)/Summary!$K$6</x:f>
        <x:v>1989.867433264887</x:v>
      </x:c>
      <x:c r="M135" s="7" t="n">
        <x:f>MAX(0,H135-L135)</x:f>
        <x:v>0</x:v>
      </x:c>
      <x:c r="N135" s="7" t="n">
        <x:f>MAX(0,L135-H135)</x:f>
        <x:v>1989.867433264887</x:v>
      </x:c>
      <x:c r="O135" s="7" t="n">
        <x:f>MAX(0,F135+I135-N135)</x:f>
        <x:v>11210.132566735112</x:v>
      </x:c>
      <x:c r="P135" s="7" t="n">
        <x:f>MAX(0,N135-F135-I135)</x:f>
        <x:v>0</x:v>
      </x:c>
      <x:c r="Q135" s="7" t="n">
        <x:f>MAX(0,G135+J135-P135)</x:f>
        <x:v>0</x:v>
      </x:c>
      <x:c r="R135" s="7" t="n">
        <x:f>M135+MAX(0,K135-MAX(0,P135-G135-J135))</x:f>
        <x:v>0</x:v>
      </x:c>
      <x:c r="S135" s="7" t="n">
        <x:f>SUM(O135,Q135,R135)</x:f>
        <x:v>11210.132566735112</x:v>
      </x:c>
      <x:c r="T135" s="14" t="n">
        <x:f>'Inventory detail'!T135</x:f>
        <x:v>0.0584</x:v>
      </x:c>
      <x:c r="U135" s="14" t="n">
        <x:f>'Inventory detail'!U135</x:f>
        <x:v>0.057239</x:v>
      </x:c>
      <x:c r="V135" s="9" t="n">
        <x:f>O135*T135</x:f>
        <x:v>654.6717418973305</x:v>
      </x:c>
      <x:c r="W135" s="9" t="n">
        <x:f>Q135*T135</x:f>
        <x:v>0</x:v>
      </x:c>
      <x:c r="X135" s="9" t="n">
        <x:f>R135*T135</x:f>
        <x:v>0</x:v>
      </x:c>
      <x:c r="Y135" s="9" t="n">
        <x:f>S135*T135</x:f>
        <x:v>654.6717418973305</x:v>
      </x:c>
      <x:c r="Z135" s="9" t="n">
        <x:f>IF(ISNUMBER(U135),S135*(U135-T135),"n.a.")</x:f>
        <x:v>-13.01496390997949</x:v>
      </x:c>
      <x:c r="AA135" s="9" t="n">
        <x:f>IF(ISNUMBER(U135),Y135,0)</x:f>
        <x:v>654.6717418973305</x:v>
      </x:c>
      <x:c r="AB135" s="7" t="n">
        <x:f>MAX(0,L135-SUM(F135:K135))</x:f>
        <x:v>0</x:v>
      </x:c>
    </x:row>
    <x:row r="136" ht="22" customHeight="1">
      <x:c r="A136" s="18" t="n">
        <x:f>Summary!C$41</x:f>
        <x:v>46327</x:v>
      </x:c>
      <x:c r="B136" s="2" t="str">
        <x:f>'Inventory detail'!A136</x:f>
        <x:v>WIRE</x:v>
      </x:c>
      <x:c r="C136" s="2" t="str">
        <x:f>'Inventory detail'!B136</x:f>
        <x:v>10</x:v>
      </x:c>
      <x:c r="D136" s="2" t="str">
        <x:f>'Inventory detail'!C136</x:f>
        <x:v>DL916WHT</x:v>
      </x:c>
      <x:c r="E136" s="10" t="n">
        <x:f>Summary!$E$5</x:f>
        <x:v>46304</x:v>
      </x:c>
      <x:c r="F136" s="7" t="n">
        <x:f>'Inventory detail'!W136</x:f>
        <x:v>14300</x:v>
      </x:c>
      <x:c r="G136" s="7" t="n">
        <x:f>'Inventory detail'!X136</x:f>
        <x:v>0</x:v>
      </x:c>
      <x:c r="H136" s="7" t="n">
        <x:f>'Inventory detail'!Y136</x:f>
        <x:v>0</x:v>
      </x:c>
      <x:c r="I136" s="7" t="n">
        <x:f>SUMIFS('PO detail'!$W$2039:$W$2042,'PO detail'!$V$2039:$V$2042,"&gt;="&amp;E136,'PO detail'!$V$2039:$V$2042,"&lt;"&amp;A136)</x:f>
        <x:v>0</x:v>
      </x:c>
      <x:c r="J136" s="7" t="n">
        <x:f>SUMIFS('PO detail'!$X$2039:$X$2042,'PO detail'!$V$2039:$V$2042,"&gt;="&amp;E136,'PO detail'!$V$2039:$V$2042,"&lt;"&amp;A136)</x:f>
        <x:v>0</x:v>
      </x:c>
      <x:c r="K136" s="7" t="n">
        <x:f>SUMIFS('PO detail'!$Y$2039:$Y$2042,'PO detail'!$V$2039:$V$2042,"&gt;="&amp;E136,'PO detail'!$V$2039:$V$2042,"&lt;"&amp;A136)</x:f>
        <x:v>0</x:v>
      </x:c>
      <x:c r="L136" s="7" t="n">
        <x:f>'Inventory detail'!F136*Summary!$K$5*(A136-E136)/Summary!$K$6</x:f>
        <x:v>1958.3796303901436</x:v>
      </x:c>
      <x:c r="M136" s="7" t="n">
        <x:f>MAX(0,H136-L136)</x:f>
        <x:v>0</x:v>
      </x:c>
      <x:c r="N136" s="7" t="n">
        <x:f>MAX(0,L136-H136)</x:f>
        <x:v>1958.3796303901436</x:v>
      </x:c>
      <x:c r="O136" s="7" t="n">
        <x:f>MAX(0,F136+I136-N136)</x:f>
        <x:v>12341.620369609856</x:v>
      </x:c>
      <x:c r="P136" s="7" t="n">
        <x:f>MAX(0,N136-F136-I136)</x:f>
        <x:v>0</x:v>
      </x:c>
      <x:c r="Q136" s="7" t="n">
        <x:f>MAX(0,G136+J136-P136)</x:f>
        <x:v>0</x:v>
      </x:c>
      <x:c r="R136" s="7" t="n">
        <x:f>M136+MAX(0,K136-MAX(0,P136-G136-J136))</x:f>
        <x:v>0</x:v>
      </x:c>
      <x:c r="S136" s="7" t="n">
        <x:f>SUM(O136,Q136,R136)</x:f>
        <x:v>12341.620369609856</x:v>
      </x:c>
      <x:c r="T136" s="14" t="n">
        <x:f>'Inventory detail'!T136</x:f>
        <x:v>0.1041</x:v>
      </x:c>
      <x:c r="U136" s="14" t="n">
        <x:f>'Inventory detail'!U136</x:f>
        <x:v>0.1041</x:v>
      </x:c>
      <x:c r="V136" s="9" t="n">
        <x:f>O136*T136</x:f>
        <x:v>1284.762680476386</x:v>
      </x:c>
      <x:c r="W136" s="9" t="n">
        <x:f>Q136*T136</x:f>
        <x:v>0</x:v>
      </x:c>
      <x:c r="X136" s="9" t="n">
        <x:f>R136*T136</x:f>
        <x:v>0</x:v>
      </x:c>
      <x:c r="Y136" s="9" t="n">
        <x:f>S136*T136</x:f>
        <x:v>1284.762680476386</x:v>
      </x:c>
      <x:c r="Z136" s="9" t="n">
        <x:f>IF(ISNUMBER(U136),S136*(U136-T136),"n.a.")</x:f>
        <x:v>0</x:v>
      </x:c>
      <x:c r="AA136" s="9" t="n">
        <x:f>IF(ISNUMBER(U136),Y136,0)</x:f>
        <x:v>1284.762680476386</x:v>
      </x:c>
      <x:c r="AB136" s="7" t="n">
        <x:f>MAX(0,L136-SUM(F136:K136))</x:f>
        <x:v>0</x:v>
      </x:c>
    </x:row>
    <x:row r="137" ht="22" customHeight="1">
      <x:c r="A137" s="18" t="n">
        <x:f>Summary!C$41</x:f>
        <x:v>46327</x:v>
      </x:c>
      <x:c r="B137" s="2" t="str">
        <x:f>'Inventory detail'!A137</x:f>
        <x:v>WIRE</x:v>
      </x:c>
      <x:c r="C137" s="2" t="str">
        <x:f>'Inventory detail'!B137</x:f>
        <x:v>30</x:v>
      </x:c>
      <x:c r="D137" s="2" t="str">
        <x:f>'Inventory detail'!C137</x:f>
        <x:v>DL038BLK</x:v>
      </x:c>
      <x:c r="E137" s="10" t="n">
        <x:f>Summary!$E$5</x:f>
        <x:v>46304</x:v>
      </x:c>
      <x:c r="F137" s="7" t="n">
        <x:f>'Inventory detail'!W137</x:f>
        <x:v>0</x:v>
      </x:c>
      <x:c r="G137" s="7" t="n">
        <x:f>'Inventory detail'!X137</x:f>
        <x:v>0</x:v>
      </x:c>
      <x:c r="H137" s="7" t="n">
        <x:f>'Inventory detail'!Y137</x:f>
        <x:v>10500</x:v>
      </x:c>
      <x:c r="I137" s="7" t="n">
        <x:f>0</x:f>
        <x:v>0</x:v>
      </x:c>
      <x:c r="J137" s="7" t="n">
        <x:f>0</x:f>
        <x:v>0</x:v>
      </x:c>
      <x:c r="K137" s="7" t="n">
        <x:f>0</x:f>
        <x:v>0</x:v>
      </x:c>
      <x:c r="L137" s="7" t="n">
        <x:f>'Inventory detail'!F137*Summary!$K$5*(A137-E137)/Summary!$K$6</x:f>
        <x:v>1952.085092402464</x:v>
      </x:c>
      <x:c r="M137" s="7" t="n">
        <x:f>MAX(0,H137-L137)</x:f>
        <x:v>8547.914907597537</x:v>
      </x:c>
      <x:c r="N137" s="7" t="n">
        <x:f>MAX(0,L137-H137)</x:f>
        <x:v>0</x:v>
      </x:c>
      <x:c r="O137" s="7" t="n">
        <x:f>MAX(0,F137+I137-N137)</x:f>
        <x:v>0</x:v>
      </x:c>
      <x:c r="P137" s="7" t="n">
        <x:f>MAX(0,N137-F137-I137)</x:f>
        <x:v>0</x:v>
      </x:c>
      <x:c r="Q137" s="7" t="n">
        <x:f>MAX(0,G137+J137-P137)</x:f>
        <x:v>0</x:v>
      </x:c>
      <x:c r="R137" s="7" t="n">
        <x:f>M137+MAX(0,K137-MAX(0,P137-G137-J137))</x:f>
        <x:v>8547.914907597537</x:v>
      </x:c>
      <x:c r="S137" s="7" t="n">
        <x:f>SUM(O137,Q137,R137)</x:f>
        <x:v>8547.914907597537</x:v>
      </x:c>
      <x:c r="T137" s="14" t="n">
        <x:f>'Inventory detail'!T137</x:f>
        <x:v>0.056299999999999996</x:v>
      </x:c>
      <x:c r="U137" s="14" t="n">
        <x:f>'Inventory detail'!U137</x:f>
        <x:v>0.056299999999999996</x:v>
      </x:c>
      <x:c r="V137" s="9" t="n">
        <x:f>O137*T137</x:f>
        <x:v>0</x:v>
      </x:c>
      <x:c r="W137" s="9" t="n">
        <x:f>Q137*T137</x:f>
        <x:v>0</x:v>
      </x:c>
      <x:c r="X137" s="9" t="n">
        <x:f>R137*T137</x:f>
        <x:v>481.2476092977413</x:v>
      </x:c>
      <x:c r="Y137" s="9" t="n">
        <x:f>S137*T137</x:f>
        <x:v>481.2476092977413</x:v>
      </x:c>
      <x:c r="Z137" s="9" t="n">
        <x:f>IF(ISNUMBER(U137),S137*(U137-T137),"n.a.")</x:f>
        <x:v>0</x:v>
      </x:c>
      <x:c r="AA137" s="9" t="n">
        <x:f>IF(ISNUMBER(U137),Y137,0)</x:f>
        <x:v>481.2476092977413</x:v>
      </x:c>
      <x:c r="AB137" s="7" t="n">
        <x:f>MAX(0,L137-SUM(F137:K137))</x:f>
        <x:v>0</x:v>
      </x:c>
    </x:row>
    <x:row r="138" ht="22" customHeight="1">
      <x:c r="A138" s="18" t="n">
        <x:f>Summary!C$41</x:f>
        <x:v>46327</x:v>
      </x:c>
      <x:c r="B138" s="2" t="str">
        <x:f>'Inventory detail'!A138</x:f>
        <x:v>COIL</x:v>
      </x:c>
      <x:c r="C138" s="2" t="str">
        <x:f>'Inventory detail'!B138</x:f>
        <x:v>30</x:v>
      </x:c>
      <x:c r="D138" s="2" t="str">
        <x:f>'Inventory detail'!C138</x:f>
        <x:v>14WHT12-4</x:v>
      </x:c>
      <x:c r="E138" s="10" t="n">
        <x:f>Summary!$E$5</x:f>
        <x:v>46304</x:v>
      </x:c>
      <x:c r="F138" s="7" t="n">
        <x:f>'Inventory detail'!W138</x:f>
        <x:v>2000</x:v>
      </x:c>
      <x:c r="G138" s="7" t="n">
        <x:f>'Inventory detail'!X138</x:f>
        <x:v>0</x:v>
      </x:c>
      <x:c r="H138" s="7" t="n">
        <x:f>'Inventory detail'!Y138</x:f>
        <x:v>0</x:v>
      </x:c>
      <x:c r="I138" s="7" t="n">
        <x:f>SUMIFS('PO detail'!$W$780:$W$785,'PO detail'!$V$780:$V$785,"&gt;="&amp;E138,'PO detail'!$V$780:$V$785,"&lt;"&amp;A138)</x:f>
        <x:v>4200</x:v>
      </x:c>
      <x:c r="J138" s="7" t="n">
        <x:f>SUMIFS('PO detail'!$X$780:$X$785,'PO detail'!$V$780:$V$785,"&gt;="&amp;E138,'PO detail'!$V$780:$V$785,"&lt;"&amp;A138)</x:f>
        <x:v>0</x:v>
      </x:c>
      <x:c r="K138" s="7" t="n">
        <x:f>SUMIFS('PO detail'!$Y$780:$Y$785,'PO detail'!$V$780:$V$785,"&gt;="&amp;E138,'PO detail'!$V$780:$V$785,"&lt;"&amp;A138)</x:f>
        <x:v>0</x:v>
      </x:c>
      <x:c r="L138" s="7" t="n">
        <x:f>'Inventory detail'!F138*Summary!$K$5*(A138-E138)/Summary!$K$6</x:f>
        <x:v>1933.1939219712524</x:v>
      </x:c>
      <x:c r="M138" s="7" t="n">
        <x:f>MAX(0,H138-L138)</x:f>
        <x:v>0</x:v>
      </x:c>
      <x:c r="N138" s="7" t="n">
        <x:f>MAX(0,L138-H138)</x:f>
        <x:v>1933.1939219712524</x:v>
      </x:c>
      <x:c r="O138" s="7" t="n">
        <x:f>MAX(0,F138+I138-N138)</x:f>
        <x:v>4266.806078028748</x:v>
      </x:c>
      <x:c r="P138" s="7" t="n">
        <x:f>MAX(0,N138-F138-I138)</x:f>
        <x:v>0</x:v>
      </x:c>
      <x:c r="Q138" s="7" t="n">
        <x:f>MAX(0,G138+J138-P138)</x:f>
        <x:v>0</x:v>
      </x:c>
      <x:c r="R138" s="7" t="n">
        <x:f>M138+MAX(0,K138-MAX(0,P138-G138-J138))</x:f>
        <x:v>0</x:v>
      </x:c>
      <x:c r="S138" s="7" t="n">
        <x:f>SUM(O138,Q138,R138)</x:f>
        <x:v>4266.806078028748</x:v>
      </x:c>
      <x:c r="T138" s="14" t="n">
        <x:f>'Inventory detail'!T138</x:f>
        <x:v>0.09179999999999999</x:v>
      </x:c>
      <x:c r="U138" s="14" t="n">
        <x:f>'Inventory detail'!U138</x:f>
        <x:v>0.089947</x:v>
      </x:c>
      <x:c r="V138" s="9" t="n">
        <x:f>O138*T138</x:f>
        <x:v>391.692797963039</x:v>
      </x:c>
      <x:c r="W138" s="9" t="n">
        <x:f>Q138*T138</x:f>
        <x:v>0</x:v>
      </x:c>
      <x:c r="X138" s="9" t="n">
        <x:f>R138*T138</x:f>
        <x:v>0</x:v>
      </x:c>
      <x:c r="Y138" s="9" t="n">
        <x:f>S138*T138</x:f>
        <x:v>391.692797963039</x:v>
      </x:c>
      <x:c r="Z138" s="9" t="n">
        <x:f>IF(ISNUMBER(U138),S138*(U138-T138),"n.a.")</x:f>
        <x:v>-7.906391662587242</x:v>
      </x:c>
      <x:c r="AA138" s="9" t="n">
        <x:f>IF(ISNUMBER(U138),Y138,0)</x:f>
        <x:v>391.692797963039</x:v>
      </x:c>
      <x:c r="AB138" s="7" t="n">
        <x:f>MAX(0,L138-SUM(F138:K138))</x:f>
        <x:v>0</x:v>
      </x:c>
    </x:row>
    <x:row r="139" ht="22" customHeight="1">
      <x:c r="A139" s="18" t="n">
        <x:f>Summary!C$41</x:f>
        <x:v>46327</x:v>
      </x:c>
      <x:c r="B139" s="2" t="str">
        <x:f>'Inventory detail'!A139</x:f>
        <x:v>WIRE</x:v>
      </x:c>
      <x:c r="C139" s="2" t="str">
        <x:f>'Inventory detail'!B139</x:f>
        <x:v>60</x:v>
      </x:c>
      <x:c r="D139" s="2" t="str">
        <x:f>'Inventory detail'!C139</x:f>
        <x:v>DL716SIL</x:v>
      </x:c>
      <x:c r="E139" s="10" t="n">
        <x:f>Summary!$E$5</x:f>
        <x:v>46304</x:v>
      </x:c>
      <x:c r="F139" s="7" t="n">
        <x:f>'Inventory detail'!W139</x:f>
        <x:v>0</x:v>
      </x:c>
      <x:c r="G139" s="7" t="n">
        <x:f>'Inventory detail'!X139</x:f>
        <x:v>0</x:v>
      </x:c>
      <x:c r="H139" s="7" t="n">
        <x:f>'Inventory detail'!Y139</x:f>
        <x:v>0</x:v>
      </x:c>
      <x:c r="I139" s="7" t="n">
        <x:f>0</x:f>
        <x:v>0</x:v>
      </x:c>
      <x:c r="J139" s="7" t="n">
        <x:f>0</x:f>
        <x:v>0</x:v>
      </x:c>
      <x:c r="K139" s="7" t="n">
        <x:f>0</x:f>
        <x:v>0</x:v>
      </x:c>
      <x:c r="L139" s="7" t="n">
        <x:f>'Inventory detail'!F139*Summary!$K$5*(A139-E139)/Summary!$K$6</x:f>
        <x:v>1933.1939219712524</x:v>
      </x:c>
      <x:c r="M139" s="7" t="n">
        <x:f>MAX(0,H139-L139)</x:f>
        <x:v>0</x:v>
      </x:c>
      <x:c r="N139" s="7" t="n">
        <x:f>MAX(0,L139-H139)</x:f>
        <x:v>1933.1939219712524</x:v>
      </x:c>
      <x:c r="O139" s="7" t="n">
        <x:f>MAX(0,F139+I139-N139)</x:f>
        <x:v>0</x:v>
      </x:c>
      <x:c r="P139" s="7" t="n">
        <x:f>MAX(0,N139-F139-I139)</x:f>
        <x:v>1933.1939219712524</x:v>
      </x:c>
      <x:c r="Q139" s="7" t="n">
        <x:f>MAX(0,G139+J139-P139)</x:f>
        <x:v>0</x:v>
      </x:c>
      <x:c r="R139" s="7" t="n">
        <x:f>M139+MAX(0,K139-MAX(0,P139-G139-J139))</x:f>
        <x:v>0</x:v>
      </x:c>
      <x:c r="S139" s="7" t="n">
        <x:f>SUM(O139,Q139,R139)</x:f>
        <x:v>0</x:v>
      </x:c>
      <x:c r="T139" s="14" t="n">
        <x:f>'Inventory detail'!T139</x:f>
        <x:v>0.0732</x:v>
      </x:c>
      <x:c r="U139" s="14" t="n">
        <x:f>'Inventory detail'!U139</x:f>
        <x:v>0.0732</x:v>
      </x:c>
      <x:c r="V139" s="9" t="n">
        <x:f>O139*T139</x:f>
        <x:v>0</x:v>
      </x:c>
      <x:c r="W139" s="9" t="n">
        <x:f>Q139*T139</x:f>
        <x:v>0</x:v>
      </x:c>
      <x:c r="X139" s="9" t="n">
        <x:f>R139*T139</x:f>
        <x:v>0</x:v>
      </x:c>
      <x:c r="Y139" s="9" t="n">
        <x:f>S139*T139</x:f>
        <x:v>0</x:v>
      </x:c>
      <x:c r="Z139" s="9" t="n">
        <x:f>IF(ISNUMBER(U139),S139*(U139-T139),"n.a.")</x:f>
        <x:v>0</x:v>
      </x:c>
      <x:c r="AA139" s="9" t="n">
        <x:f>IF(ISNUMBER(U139),Y139,0)</x:f>
        <x:v>0</x:v>
      </x:c>
      <x:c r="AB139" s="7" t="n">
        <x:f>MAX(0,L139-SUM(F139:K139))</x:f>
        <x:v>1933.1939219712524</x:v>
      </x:c>
    </x:row>
    <x:row r="140" ht="22" customHeight="1">
      <x:c r="A140" s="18" t="n">
        <x:f>Summary!C$41</x:f>
        <x:v>46327</x:v>
      </x:c>
      <x:c r="B140" s="2" t="str">
        <x:f>'Inventory detail'!A140</x:f>
        <x:v>COIL</x:v>
      </x:c>
      <x:c r="C140" s="2" t="str">
        <x:f>'Inventory detail'!B140</x:f>
        <x:v>10</x:v>
      </x:c>
      <x:c r="D140" s="2" t="str">
        <x:f>'Inventory detail'!C140</x:f>
        <x:v>35BLK12-4</x:v>
      </x:c>
      <x:c r="E140" s="10" t="n">
        <x:f>Summary!$E$5</x:f>
        <x:v>46304</x:v>
      </x:c>
      <x:c r="F140" s="7" t="n">
        <x:f>'Inventory detail'!W140</x:f>
        <x:v>2100</x:v>
      </x:c>
      <x:c r="G140" s="7" t="n">
        <x:f>'Inventory detail'!X140</x:f>
        <x:v>0</x:v>
      </x:c>
      <x:c r="H140" s="7" t="n">
        <x:f>'Inventory detail'!Y140</x:f>
        <x:v>0</x:v>
      </x:c>
      <x:c r="I140" s="7" t="n">
        <x:f>SUMIFS('PO detail'!$W$401:$W$409,'PO detail'!$V$401:$V$409,"&gt;="&amp;E140,'PO detail'!$V$401:$V$409,"&lt;"&amp;A140)</x:f>
        <x:v>0</x:v>
      </x:c>
      <x:c r="J140" s="7" t="n">
        <x:f>SUMIFS('PO detail'!$X$401:$X$409,'PO detail'!$V$401:$V$409,"&gt;="&amp;E140,'PO detail'!$V$401:$V$409,"&lt;"&amp;A140)</x:f>
        <x:v>0</x:v>
      </x:c>
      <x:c r="K140" s="7" t="n">
        <x:f>SUMIFS('PO detail'!$Y$401:$Y$409,'PO detail'!$V$401:$V$409,"&gt;="&amp;E140,'PO detail'!$V$401:$V$409,"&lt;"&amp;A140)</x:f>
        <x:v>0</x:v>
      </x:c>
      <x:c r="L140" s="7" t="n">
        <x:f>'Inventory detail'!F140*Summary!$K$5*(A140-E140)/Summary!$K$6</x:f>
        <x:v>1908.0082135523614</x:v>
      </x:c>
      <x:c r="M140" s="7" t="n">
        <x:f>MAX(0,H140-L140)</x:f>
        <x:v>0</x:v>
      </x:c>
      <x:c r="N140" s="7" t="n">
        <x:f>MAX(0,L140-H140)</x:f>
        <x:v>1908.0082135523614</x:v>
      </x:c>
      <x:c r="O140" s="7" t="n">
        <x:f>MAX(0,F140+I140-N140)</x:f>
        <x:v>191.99178644763856</x:v>
      </x:c>
      <x:c r="P140" s="7" t="n">
        <x:f>MAX(0,N140-F140-I140)</x:f>
        <x:v>0</x:v>
      </x:c>
      <x:c r="Q140" s="7" t="n">
        <x:f>MAX(0,G140+J140-P140)</x:f>
        <x:v>0</x:v>
      </x:c>
      <x:c r="R140" s="7" t="n">
        <x:f>M140+MAX(0,K140-MAX(0,P140-G140-J140))</x:f>
        <x:v>0</x:v>
      </x:c>
      <x:c r="S140" s="7" t="n">
        <x:f>SUM(O140,Q140,R140)</x:f>
        <x:v>191.99178644763856</x:v>
      </x:c>
      <x:c r="T140" s="14" t="n">
        <x:f>'Inventory detail'!T140</x:f>
        <x:v>0.23309999999999997</x:v>
      </x:c>
      <x:c r="U140" s="14" t="n">
        <x:f>'Inventory detail'!U140</x:f>
        <x:v>0.2284035</x:v>
      </x:c>
      <x:c r="V140" s="9" t="n">
        <x:f>O140*T140</x:f>
        <x:v>44.75328542094454</x:v>
      </x:c>
      <x:c r="W140" s="9" t="n">
        <x:f>Q140*T140</x:f>
        <x:v>0</x:v>
      </x:c>
      <x:c r="X140" s="9" t="n">
        <x:f>R140*T140</x:f>
        <x:v>0</x:v>
      </x:c>
      <x:c r="Y140" s="9" t="n">
        <x:f>S140*T140</x:f>
        <x:v>44.75328542094454</x:v>
      </x:c>
      <x:c r="Z140" s="9" t="n">
        <x:f>IF(ISNUMBER(U140),S140*(U140-T140),"n.a.")</x:f>
        <x:v>-0.9016894250513277</x:v>
      </x:c>
      <x:c r="AA140" s="9" t="n">
        <x:f>IF(ISNUMBER(U140),Y140,0)</x:f>
        <x:v>44.75328542094454</x:v>
      </x:c>
      <x:c r="AB140" s="7" t="n">
        <x:f>MAX(0,L140-SUM(F140:K140))</x:f>
        <x:v>0</x:v>
      </x:c>
    </x:row>
    <x:row r="141" ht="22" customHeight="1">
      <x:c r="A141" s="18" t="n">
        <x:f>Summary!C$41</x:f>
        <x:v>46327</x:v>
      </x:c>
      <x:c r="B141" s="2" t="str">
        <x:f>'Inventory detail'!A141</x:f>
        <x:v>WIRE</x:v>
      </x:c>
      <x:c r="C141" s="2" t="str">
        <x:f>'Inventory detail'!B141</x:f>
        <x:v>60</x:v>
      </x:c>
      <x:c r="D141" s="2" t="str">
        <x:f>'Inventory detail'!C141</x:f>
        <x:v>DL012BLK</x:v>
      </x:c>
      <x:c r="E141" s="10" t="n">
        <x:f>Summary!$E$5</x:f>
        <x:v>46304</x:v>
      </x:c>
      <x:c r="F141" s="7" t="n">
        <x:f>'Inventory detail'!W141</x:f>
        <x:v>0</x:v>
      </x:c>
      <x:c r="G141" s="7" t="n">
        <x:f>'Inventory detail'!X141</x:f>
        <x:v>0</x:v>
      </x:c>
      <x:c r="H141" s="7" t="n">
        <x:f>'Inventory detail'!Y141</x:f>
        <x:v>0</x:v>
      </x:c>
      <x:c r="I141" s="7" t="n">
        <x:f>0</x:f>
        <x:v>0</x:v>
      </x:c>
      <x:c r="J141" s="7" t="n">
        <x:f>0</x:f>
        <x:v>0</x:v>
      </x:c>
      <x:c r="K141" s="7" t="n">
        <x:f>0</x:f>
        <x:v>0</x:v>
      </x:c>
      <x:c r="L141" s="7" t="n">
        <x:f>'Inventory detail'!F141*Summary!$K$5*(A141-E141)/Summary!$K$6</x:f>
        <x:v>1895.4115811088295</x:v>
      </x:c>
      <x:c r="M141" s="7" t="n">
        <x:f>MAX(0,H141-L141)</x:f>
        <x:v>0</x:v>
      </x:c>
      <x:c r="N141" s="7" t="n">
        <x:f>MAX(0,L141-H141)</x:f>
        <x:v>1895.4115811088295</x:v>
      </x:c>
      <x:c r="O141" s="7" t="n">
        <x:f>MAX(0,F141+I141-N141)</x:f>
        <x:v>0</x:v>
      </x:c>
      <x:c r="P141" s="7" t="n">
        <x:f>MAX(0,N141-F141-I141)</x:f>
        <x:v>1895.4115811088295</x:v>
      </x:c>
      <x:c r="Q141" s="7" t="n">
        <x:f>MAX(0,G141+J141-P141)</x:f>
        <x:v>0</x:v>
      </x:c>
      <x:c r="R141" s="7" t="n">
        <x:f>M141+MAX(0,K141-MAX(0,P141-G141-J141))</x:f>
        <x:v>0</x:v>
      </x:c>
      <x:c r="S141" s="7" t="n">
        <x:f>SUM(O141,Q141,R141)</x:f>
        <x:v>0</x:v>
      </x:c>
      <x:c r="T141" s="14" t="n">
        <x:f>'Inventory detail'!T141</x:f>
        <x:v>0.08259999999999999</x:v>
      </x:c>
      <x:c r="U141" s="14" t="n">
        <x:f>'Inventory detail'!U141</x:f>
        <x:v>0.08259999999999999</x:v>
      </x:c>
      <x:c r="V141" s="9" t="n">
        <x:f>O141*T141</x:f>
        <x:v>0</x:v>
      </x:c>
      <x:c r="W141" s="9" t="n">
        <x:f>Q141*T141</x:f>
        <x:v>0</x:v>
      </x:c>
      <x:c r="X141" s="9" t="n">
        <x:f>R141*T141</x:f>
        <x:v>0</x:v>
      </x:c>
      <x:c r="Y141" s="9" t="n">
        <x:f>S141*T141</x:f>
        <x:v>0</x:v>
      </x:c>
      <x:c r="Z141" s="9" t="n">
        <x:f>IF(ISNUMBER(U141),S141*(U141-T141),"n.a.")</x:f>
        <x:v>0</x:v>
      </x:c>
      <x:c r="AA141" s="9" t="n">
        <x:f>IF(ISNUMBER(U141),Y141,0)</x:f>
        <x:v>0</x:v>
      </x:c>
      <x:c r="AB141" s="7" t="n">
        <x:f>MAX(0,L141-SUM(F141:K141))</x:f>
        <x:v>1895.4115811088295</x:v>
      </x:c>
    </x:row>
    <x:row r="142" ht="22" customHeight="1">
      <x:c r="A142" s="18" t="n">
        <x:f>Summary!C$41</x:f>
        <x:v>46327</x:v>
      </x:c>
      <x:c r="B142" s="2" t="str">
        <x:f>'Inventory detail'!A142</x:f>
        <x:v>WIRE</x:v>
      </x:c>
      <x:c r="C142" s="2" t="str">
        <x:f>'Inventory detail'!B142</x:f>
        <x:v>60</x:v>
      </x:c>
      <x:c r="D142" s="2" t="str">
        <x:f>'Inventory detail'!C142</x:f>
        <x:v>DL038SIL</x:v>
      </x:c>
      <x:c r="E142" s="10" t="n">
        <x:f>Summary!$E$5</x:f>
        <x:v>46304</x:v>
      </x:c>
      <x:c r="F142" s="7" t="n">
        <x:f>'Inventory detail'!W142</x:f>
        <x:v>0</x:v>
      </x:c>
      <x:c r="G142" s="7" t="n">
        <x:f>'Inventory detail'!X142</x:f>
        <x:v>0</x:v>
      </x:c>
      <x:c r="H142" s="7" t="n">
        <x:f>'Inventory detail'!Y142</x:f>
        <x:v>24000</x:v>
      </x:c>
      <x:c r="I142" s="7" t="n">
        <x:f>0</x:f>
        <x:v>0</x:v>
      </x:c>
      <x:c r="J142" s="7" t="n">
        <x:f>0</x:f>
        <x:v>0</x:v>
      </x:c>
      <x:c r="K142" s="7" t="n">
        <x:f>0</x:f>
        <x:v>0</x:v>
      </x:c>
      <x:c r="L142" s="7" t="n">
        <x:f>'Inventory detail'!F142*Summary!$K$5*(A142-E142)/Summary!$K$6</x:f>
        <x:v>1889.11704312115</x:v>
      </x:c>
      <x:c r="M142" s="7" t="n">
        <x:f>MAX(0,H142-L142)</x:f>
        <x:v>22110.88295687885</x:v>
      </x:c>
      <x:c r="N142" s="7" t="n">
        <x:f>MAX(0,L142-H142)</x:f>
        <x:v>0</x:v>
      </x:c>
      <x:c r="O142" s="7" t="n">
        <x:f>MAX(0,F142+I142-N142)</x:f>
        <x:v>0</x:v>
      </x:c>
      <x:c r="P142" s="7" t="n">
        <x:f>MAX(0,N142-F142-I142)</x:f>
        <x:v>0</x:v>
      </x:c>
      <x:c r="Q142" s="7" t="n">
        <x:f>MAX(0,G142+J142-P142)</x:f>
        <x:v>0</x:v>
      </x:c>
      <x:c r="R142" s="7" t="n">
        <x:f>M142+MAX(0,K142-MAX(0,P142-G142-J142))</x:f>
        <x:v>22110.88295687885</x:v>
      </x:c>
      <x:c r="S142" s="7" t="n">
        <x:f>SUM(O142,Q142,R142)</x:f>
        <x:v>22110.88295687885</x:v>
      </x:c>
      <x:c r="T142" s="14" t="n">
        <x:f>'Inventory detail'!T142</x:f>
        <x:v>0.056299999999999996</x:v>
      </x:c>
      <x:c r="U142" s="14" t="n">
        <x:f>'Inventory detail'!U142</x:f>
        <x:v>0.056299999999999996</x:v>
      </x:c>
      <x:c r="V142" s="9" t="n">
        <x:f>O142*T142</x:f>
        <x:v>0</x:v>
      </x:c>
      <x:c r="W142" s="9" t="n">
        <x:f>Q142*T142</x:f>
        <x:v>0</x:v>
      </x:c>
      <x:c r="X142" s="9" t="n">
        <x:f>R142*T142</x:f>
        <x:v>1244.8427104722791</x:v>
      </x:c>
      <x:c r="Y142" s="9" t="n">
        <x:f>S142*T142</x:f>
        <x:v>1244.8427104722791</x:v>
      </x:c>
      <x:c r="Z142" s="9" t="n">
        <x:f>IF(ISNUMBER(U142),S142*(U142-T142),"n.a.")</x:f>
        <x:v>0</x:v>
      </x:c>
      <x:c r="AA142" s="9" t="n">
        <x:f>IF(ISNUMBER(U142),Y142,0)</x:f>
        <x:v>1244.8427104722791</x:v>
      </x:c>
      <x:c r="AB142" s="7" t="n">
        <x:f>MAX(0,L142-SUM(F142:K142))</x:f>
        <x:v>0</x:v>
      </x:c>
    </x:row>
    <x:row r="143" ht="22" customHeight="1">
      <x:c r="A143" s="18" t="n">
        <x:f>Summary!C$41</x:f>
        <x:v>46327</x:v>
      </x:c>
      <x:c r="B143" s="2" t="str">
        <x:f>'Inventory detail'!A143</x:f>
        <x:v>COIL</x:v>
      </x:c>
      <x:c r="C143" s="2" t="str">
        <x:f>'Inventory detail'!B143</x:f>
        <x:v>10</x:v>
      </x:c>
      <x:c r="D143" s="2" t="str">
        <x:f>'Inventory detail'!C143</x:f>
        <x:v>32BLK12-4</x:v>
      </x:c>
      <x:c r="E143" s="10" t="n">
        <x:f>Summary!$E$5</x:f>
        <x:v>46304</x:v>
      </x:c>
      <x:c r="F143" s="7" t="n">
        <x:f>'Inventory detail'!W143</x:f>
        <x:v>8100</x:v>
      </x:c>
      <x:c r="G143" s="7" t="n">
        <x:f>'Inventory detail'!X143</x:f>
        <x:v>0</x:v>
      </x:c>
      <x:c r="H143" s="7" t="n">
        <x:f>'Inventory detail'!Y143</x:f>
        <x:v>0</x:v>
      </x:c>
      <x:c r="I143" s="7" t="n">
        <x:f>SUMIFS('PO detail'!$W$392:$W$397,'PO detail'!$V$392:$V$397,"&gt;="&amp;E143,'PO detail'!$V$392:$V$397,"&lt;"&amp;A143)</x:f>
        <x:v>0</x:v>
      </x:c>
      <x:c r="J143" s="7" t="n">
        <x:f>SUMIFS('PO detail'!$X$392:$X$397,'PO detail'!$V$392:$V$397,"&gt;="&amp;E143,'PO detail'!$V$392:$V$397,"&lt;"&amp;A143)</x:f>
        <x:v>0</x:v>
      </x:c>
      <x:c r="K143" s="7" t="n">
        <x:f>SUMIFS('PO detail'!$Y$392:$Y$397,'PO detail'!$V$392:$V$397,"&gt;="&amp;E143,'PO detail'!$V$392:$V$397,"&lt;"&amp;A143)</x:f>
        <x:v>0</x:v>
      </x:c>
      <x:c r="L143" s="7" t="n">
        <x:f>'Inventory detail'!F143*Summary!$K$5*(A143-E143)/Summary!$K$6</x:f>
        <x:v>1882.8225051334703</x:v>
      </x:c>
      <x:c r="M143" s="7" t="n">
        <x:f>MAX(0,H143-L143)</x:f>
        <x:v>0</x:v>
      </x:c>
      <x:c r="N143" s="7" t="n">
        <x:f>MAX(0,L143-H143)</x:f>
        <x:v>1882.8225051334703</x:v>
      </x:c>
      <x:c r="O143" s="7" t="n">
        <x:f>MAX(0,F143+I143-N143)</x:f>
        <x:v>6217.17749486653</x:v>
      </x:c>
      <x:c r="P143" s="7" t="n">
        <x:f>MAX(0,N143-F143-I143)</x:f>
        <x:v>0</x:v>
      </x:c>
      <x:c r="Q143" s="7" t="n">
        <x:f>MAX(0,G143+J143-P143)</x:f>
        <x:v>0</x:v>
      </x:c>
      <x:c r="R143" s="7" t="n">
        <x:f>M143+MAX(0,K143-MAX(0,P143-G143-J143))</x:f>
        <x:v>0</x:v>
      </x:c>
      <x:c r="S143" s="7" t="n">
        <x:f>SUM(O143,Q143,R143)</x:f>
        <x:v>6217.17749486653</x:v>
      </x:c>
      <x:c r="T143" s="14" t="n">
        <x:f>'Inventory detail'!T143</x:f>
        <x:v>0.1997</x:v>
      </x:c>
      <x:c r="U143" s="14" t="n">
        <x:f>'Inventory detail'!U143</x:f>
        <x:v>0.1956955</x:v>
      </x:c>
      <x:c r="V143" s="9" t="n">
        <x:f>O143*T143</x:f>
        <x:v>1241.570345724846</x:v>
      </x:c>
      <x:c r="W143" s="9" t="n">
        <x:f>Q143*T143</x:f>
        <x:v>0</x:v>
      </x:c>
      <x:c r="X143" s="9" t="n">
        <x:f>R143*T143</x:f>
        <x:v>0</x:v>
      </x:c>
      <x:c r="Y143" s="9" t="n">
        <x:f>S143*T143</x:f>
        <x:v>1241.570345724846</x:v>
      </x:c>
      <x:c r="Z143" s="9" t="n">
        <x:f>IF(ISNUMBER(U143),S143*(U143-T143),"n.a.")</x:f>
        <x:v>-24.89668727819298</x:v>
      </x:c>
      <x:c r="AA143" s="9" t="n">
        <x:f>IF(ISNUMBER(U143),Y143,0)</x:f>
        <x:v>1241.570345724846</x:v>
      </x:c>
      <x:c r="AB143" s="7" t="n">
        <x:f>MAX(0,L143-SUM(F143:K143))</x:f>
        <x:v>0</x:v>
      </x:c>
    </x:row>
    <x:row r="144" ht="22" customHeight="1">
      <x:c r="A144" s="18" t="n">
        <x:f>Summary!C$41</x:f>
        <x:v>46327</x:v>
      </x:c>
      <x:c r="B144" s="2" t="str">
        <x:f>'Inventory detail'!A144</x:f>
        <x:v>WIRE</x:v>
      </x:c>
      <x:c r="C144" s="2" t="str">
        <x:f>'Inventory detail'!B144</x:f>
        <x:v>60</x:v>
      </x:c>
      <x:c r="D144" s="2" t="str">
        <x:f>'Inventory detail'!C144</x:f>
        <x:v>DL916BLK</x:v>
      </x:c>
      <x:c r="E144" s="10" t="n">
        <x:f>Summary!$E$5</x:f>
        <x:v>46304</x:v>
      </x:c>
      <x:c r="F144" s="7" t="n">
        <x:f>'Inventory detail'!W144</x:f>
        <x:v>0</x:v>
      </x:c>
      <x:c r="G144" s="7" t="n">
        <x:f>'Inventory detail'!X144</x:f>
        <x:v>0</x:v>
      </x:c>
      <x:c r="H144" s="7" t="n">
        <x:f>'Inventory detail'!Y144</x:f>
        <x:v>2300</x:v>
      </x:c>
      <x:c r="I144" s="7" t="n">
        <x:f>0</x:f>
        <x:v>0</x:v>
      </x:c>
      <x:c r="J144" s="7" t="n">
        <x:f>0</x:f>
        <x:v>0</x:v>
      </x:c>
      <x:c r="K144" s="7" t="n">
        <x:f>0</x:f>
        <x:v>0</x:v>
      </x:c>
      <x:c r="L144" s="7" t="n">
        <x:f>'Inventory detail'!F144*Summary!$K$5*(A144-E144)/Summary!$K$6</x:f>
        <x:v>1838.7380698151949</x:v>
      </x:c>
      <x:c r="M144" s="7" t="n">
        <x:f>MAX(0,H144-L144)</x:f>
        <x:v>461.2619301848051</x:v>
      </x:c>
      <x:c r="N144" s="7" t="n">
        <x:f>MAX(0,L144-H144)</x:f>
        <x:v>0</x:v>
      </x:c>
      <x:c r="O144" s="7" t="n">
        <x:f>MAX(0,F144+I144-N144)</x:f>
        <x:v>0</x:v>
      </x:c>
      <x:c r="P144" s="7" t="n">
        <x:f>MAX(0,N144-F144-I144)</x:f>
        <x:v>0</x:v>
      </x:c>
      <x:c r="Q144" s="7" t="n">
        <x:f>MAX(0,G144+J144-P144)</x:f>
        <x:v>0</x:v>
      </x:c>
      <x:c r="R144" s="7" t="n">
        <x:f>M144+MAX(0,K144-MAX(0,P144-G144-J144))</x:f>
        <x:v>461.2619301848051</x:v>
      </x:c>
      <x:c r="S144" s="7" t="n">
        <x:f>SUM(O144,Q144,R144)</x:f>
        <x:v>461.2619301848051</x:v>
      </x:c>
      <x:c r="T144" s="14" t="n">
        <x:f>'Inventory detail'!T144</x:f>
        <x:v>0.1041</x:v>
      </x:c>
      <x:c r="U144" s="14" t="n">
        <x:f>'Inventory detail'!U144</x:f>
        <x:v>0.1041</x:v>
      </x:c>
      <x:c r="V144" s="9" t="n">
        <x:f>O144*T144</x:f>
        <x:v>0</x:v>
      </x:c>
      <x:c r="W144" s="9" t="n">
        <x:f>Q144*T144</x:f>
        <x:v>0</x:v>
      </x:c>
      <x:c r="X144" s="9" t="n">
        <x:f>R144*T144</x:f>
        <x:v>48.01736693223821</x:v>
      </x:c>
      <x:c r="Y144" s="9" t="n">
        <x:f>S144*T144</x:f>
        <x:v>48.01736693223821</x:v>
      </x:c>
      <x:c r="Z144" s="9" t="n">
        <x:f>IF(ISNUMBER(U144),S144*(U144-T144),"n.a.")</x:f>
        <x:v>0</x:v>
      </x:c>
      <x:c r="AA144" s="9" t="n">
        <x:f>IF(ISNUMBER(U144),Y144,0)</x:f>
        <x:v>48.01736693223821</x:v>
      </x:c>
      <x:c r="AB144" s="7" t="n">
        <x:f>MAX(0,L144-SUM(F144:K144))</x:f>
        <x:v>0</x:v>
      </x:c>
    </x:row>
    <x:row r="145" ht="22" customHeight="1">
      <x:c r="A145" s="18" t="n">
        <x:f>Summary!C$41</x:f>
        <x:v>46327</x:v>
      </x:c>
      <x:c r="B145" s="2" t="str">
        <x:f>'Inventory detail'!A145</x:f>
        <x:v>WIRE</x:v>
      </x:c>
      <x:c r="C145" s="2" t="str">
        <x:f>'Inventory detail'!B145</x:f>
        <x:v>10</x:v>
      </x:c>
      <x:c r="D145" s="2" t="str">
        <x:f>'Inventory detail'!C145</x:f>
        <x:v>DL716WHT</x:v>
      </x:c>
      <x:c r="E145" s="10" t="n">
        <x:f>Summary!$E$5</x:f>
        <x:v>46304</x:v>
      </x:c>
      <x:c r="F145" s="7" t="n">
        <x:f>'Inventory detail'!W145</x:f>
        <x:v>19800</x:v>
      </x:c>
      <x:c r="G145" s="7" t="n">
        <x:f>'Inventory detail'!X145</x:f>
        <x:v>0</x:v>
      </x:c>
      <x:c r="H145" s="7" t="n">
        <x:f>'Inventory detail'!Y145</x:f>
        <x:v>0</x:v>
      </x:c>
      <x:c r="I145" s="7" t="n">
        <x:f>SUMIFS('PO detail'!$W$2022:$W$2025,'PO detail'!$V$2022:$V$2025,"&gt;="&amp;E145,'PO detail'!$V$2022:$V$2025,"&lt;"&amp;A145)</x:f>
        <x:v>0</x:v>
      </x:c>
      <x:c r="J145" s="7" t="n">
        <x:f>SUMIFS('PO detail'!$X$2022:$X$2025,'PO detail'!$V$2022:$V$2025,"&gt;="&amp;E145,'PO detail'!$V$2022:$V$2025,"&lt;"&amp;A145)</x:f>
        <x:v>0</x:v>
      </x:c>
      <x:c r="K145" s="7" t="n">
        <x:f>SUMIFS('PO detail'!$Y$2022:$Y$2025,'PO detail'!$V$2022:$V$2025,"&gt;="&amp;E145,'PO detail'!$V$2022:$V$2025,"&lt;"&amp;A145)</x:f>
        <x:v>0</x:v>
      </x:c>
      <x:c r="L145" s="7" t="n">
        <x:f>'Inventory detail'!F145*Summary!$K$5*(A145-E145)/Summary!$K$6</x:f>
        <x:v>1826.1489938398358</x:v>
      </x:c>
      <x:c r="M145" s="7" t="n">
        <x:f>MAX(0,H145-L145)</x:f>
        <x:v>0</x:v>
      </x:c>
      <x:c r="N145" s="7" t="n">
        <x:f>MAX(0,L145-H145)</x:f>
        <x:v>1826.1489938398358</x:v>
      </x:c>
      <x:c r="O145" s="7" t="n">
        <x:f>MAX(0,F145+I145-N145)</x:f>
        <x:v>17973.851006160163</x:v>
      </x:c>
      <x:c r="P145" s="7" t="n">
        <x:f>MAX(0,N145-F145-I145)</x:f>
        <x:v>0</x:v>
      </x:c>
      <x:c r="Q145" s="7" t="n">
        <x:f>MAX(0,G145+J145-P145)</x:f>
        <x:v>0</x:v>
      </x:c>
      <x:c r="R145" s="7" t="n">
        <x:f>M145+MAX(0,K145-MAX(0,P145-G145-J145))</x:f>
        <x:v>0</x:v>
      </x:c>
      <x:c r="S145" s="7" t="n">
        <x:f>SUM(O145,Q145,R145)</x:f>
        <x:v>17973.851006160163</x:v>
      </x:c>
      <x:c r="T145" s="14" t="n">
        <x:f>'Inventory detail'!T145</x:f>
        <x:v>0.0732</x:v>
      </x:c>
      <x:c r="U145" s="14" t="n">
        <x:f>'Inventory detail'!U145</x:f>
        <x:v>0.0732</x:v>
      </x:c>
      <x:c r="V145" s="9" t="n">
        <x:f>O145*T145</x:f>
        <x:v>1315.6858936509238</x:v>
      </x:c>
      <x:c r="W145" s="9" t="n">
        <x:f>Q145*T145</x:f>
        <x:v>0</x:v>
      </x:c>
      <x:c r="X145" s="9" t="n">
        <x:f>R145*T145</x:f>
        <x:v>0</x:v>
      </x:c>
      <x:c r="Y145" s="9" t="n">
        <x:f>S145*T145</x:f>
        <x:v>1315.6858936509238</x:v>
      </x:c>
      <x:c r="Z145" s="9" t="n">
        <x:f>IF(ISNUMBER(U145),S145*(U145-T145),"n.a.")</x:f>
        <x:v>0</x:v>
      </x:c>
      <x:c r="AA145" s="9" t="n">
        <x:f>IF(ISNUMBER(U145),Y145,0)</x:f>
        <x:v>1315.6858936509238</x:v>
      </x:c>
      <x:c r="AB145" s="7" t="n">
        <x:f>MAX(0,L145-SUM(F145:K145))</x:f>
        <x:v>0</x:v>
      </x:c>
    </x:row>
    <x:row r="146" ht="22" customHeight="1">
      <x:c r="A146" s="18" t="n">
        <x:f>Summary!C$41</x:f>
        <x:v>46327</x:v>
      </x:c>
      <x:c r="B146" s="2" t="str">
        <x:f>'Inventory detail'!A146</x:f>
        <x:v>COIL</x:v>
      </x:c>
      <x:c r="C146" s="2" t="str">
        <x:f>'Inventory detail'!B146</x:f>
        <x:v>60</x:v>
      </x:c>
      <x:c r="D146" s="2" t="str">
        <x:f>'Inventory detail'!C146</x:f>
        <x:v>9WHT12-4</x:v>
      </x:c>
      <x:c r="E146" s="10" t="n">
        <x:f>Summary!$E$5</x:f>
        <x:v>46304</x:v>
      </x:c>
      <x:c r="F146" s="7" t="n">
        <x:f>'Inventory detail'!W146</x:f>
        <x:v>14700</x:v>
      </x:c>
      <x:c r="G146" s="7" t="n">
        <x:f>'Inventory detail'!X146</x:f>
        <x:v>0</x:v>
      </x:c>
      <x:c r="H146" s="7" t="n">
        <x:f>'Inventory detail'!Y146</x:f>
        <x:v>0</x:v>
      </x:c>
      <x:c r="I146" s="7" t="n">
        <x:f>SUMIFS('PO detail'!$W$1450:$W$1453,'PO detail'!$V$1450:$V$1453,"&gt;="&amp;E146,'PO detail'!$V$1450:$V$1453,"&lt;"&amp;A146)</x:f>
        <x:v>0</x:v>
      </x:c>
      <x:c r="J146" s="7" t="n">
        <x:f>SUMIFS('PO detail'!$X$1450:$X$1453,'PO detail'!$V$1450:$V$1453,"&gt;="&amp;E146,'PO detail'!$V$1450:$V$1453,"&lt;"&amp;A146)</x:f>
        <x:v>0</x:v>
      </x:c>
      <x:c r="K146" s="7" t="n">
        <x:f>SUMIFS('PO detail'!$Y$1450:$Y$1453,'PO detail'!$V$1450:$V$1453,"&gt;="&amp;E146,'PO detail'!$V$1450:$V$1453,"&lt;"&amp;A146)</x:f>
        <x:v>0</x:v>
      </x:c>
      <x:c r="L146" s="7" t="n">
        <x:f>'Inventory detail'!F146*Summary!$K$5*(A146-E146)/Summary!$K$6</x:f>
        <x:v>1800.955728952772</x:v>
      </x:c>
      <x:c r="M146" s="7" t="n">
        <x:f>MAX(0,H146-L146)</x:f>
        <x:v>0</x:v>
      </x:c>
      <x:c r="N146" s="7" t="n">
        <x:f>MAX(0,L146-H146)</x:f>
        <x:v>1800.955728952772</x:v>
      </x:c>
      <x:c r="O146" s="7" t="n">
        <x:f>MAX(0,F146+I146-N146)</x:f>
        <x:v>12899.044271047227</x:v>
      </x:c>
      <x:c r="P146" s="7" t="n">
        <x:f>MAX(0,N146-F146-I146)</x:f>
        <x:v>0</x:v>
      </x:c>
      <x:c r="Q146" s="7" t="n">
        <x:f>MAX(0,G146+J146-P146)</x:f>
        <x:v>0</x:v>
      </x:c>
      <x:c r="R146" s="7" t="n">
        <x:f>M146+MAX(0,K146-MAX(0,P146-G146-J146))</x:f>
        <x:v>0</x:v>
      </x:c>
      <x:c r="S146" s="7" t="n">
        <x:f>SUM(O146,Q146,R146)</x:f>
        <x:v>12899.044271047227</x:v>
      </x:c>
      <x:c r="T146" s="14" t="n">
        <x:f>'Inventory detail'!T146</x:f>
        <x:v>0.0478</x:v>
      </x:c>
      <x:c r="U146" s="14" t="n">
        <x:f>'Inventory detail'!U146</x:f>
        <x:v>0.046852</x:v>
      </x:c>
      <x:c r="V146" s="9" t="n">
        <x:f>O146*T146</x:f>
        <x:v>616.5743161560575</x:v>
      </x:c>
      <x:c r="W146" s="9" t="n">
        <x:f>Q146*T146</x:f>
        <x:v>0</x:v>
      </x:c>
      <x:c r="X146" s="9" t="n">
        <x:f>R146*T146</x:f>
        <x:v>0</x:v>
      </x:c>
      <x:c r="Y146" s="9" t="n">
        <x:f>S146*T146</x:f>
        <x:v>616.5743161560575</x:v>
      </x:c>
      <x:c r="Z146" s="9" t="n">
        <x:f>IF(ISNUMBER(U146),S146*(U146-T146),"n.a.")</x:f>
        <x:v>-12.228293968952828</x:v>
      </x:c>
      <x:c r="AA146" s="9" t="n">
        <x:f>IF(ISNUMBER(U146),Y146,0)</x:f>
        <x:v>616.5743161560575</x:v>
      </x:c>
      <x:c r="AB146" s="7" t="n">
        <x:f>MAX(0,L146-SUM(F146:K146))</x:f>
        <x:v>0</x:v>
      </x:c>
    </x:row>
    <x:row r="147" ht="22" customHeight="1">
      <x:c r="A147" s="18" t="n">
        <x:f>Summary!C$41</x:f>
        <x:v>46327</x:v>
      </x:c>
      <x:c r="B147" s="2" t="str">
        <x:f>'Inventory detail'!A147</x:f>
        <x:v>COIL</x:v>
      </x:c>
      <x:c r="C147" s="2" t="str">
        <x:f>'Inventory detail'!B147</x:f>
        <x:v>30</x:v>
      </x:c>
      <x:c r="D147" s="2" t="str">
        <x:f>'Inventory detail'!C147</x:f>
        <x:v>8WHT12-4</x:v>
      </x:c>
      <x:c r="E147" s="10" t="n">
        <x:f>Summary!$E$5</x:f>
        <x:v>46304</x:v>
      </x:c>
      <x:c r="F147" s="7" t="n">
        <x:f>'Inventory detail'!W147</x:f>
        <x:v>1600</x:v>
      </x:c>
      <x:c r="G147" s="7" t="n">
        <x:f>'Inventory detail'!X147</x:f>
        <x:v>0</x:v>
      </x:c>
      <x:c r="H147" s="7" t="n">
        <x:f>'Inventory detail'!Y147</x:f>
        <x:v>0</x:v>
      </x:c>
      <x:c r="I147" s="7" t="n">
        <x:f>SUMIFS('PO detail'!$W$979:$W$981,'PO detail'!$V$979:$V$981,"&gt;="&amp;E147,'PO detail'!$V$979:$V$981,"&lt;"&amp;A147)</x:f>
        <x:v>12500</x:v>
      </x:c>
      <x:c r="J147" s="7" t="n">
        <x:f>SUMIFS('PO detail'!$X$979:$X$981,'PO detail'!$V$979:$V$981,"&gt;="&amp;E147,'PO detail'!$V$979:$V$981,"&lt;"&amp;A147)</x:f>
        <x:v>0</x:v>
      </x:c>
      <x:c r="K147" s="7" t="n">
        <x:f>SUMIFS('PO detail'!$Y$979:$Y$981,'PO detail'!$V$979:$V$981,"&gt;="&amp;E147,'PO detail'!$V$979:$V$981,"&lt;"&amp;A147)</x:f>
        <x:v>0</x:v>
      </x:c>
      <x:c r="L147" s="7" t="n">
        <x:f>'Inventory detail'!F147*Summary!$K$5*(A147-E147)/Summary!$K$6</x:f>
        <x:v>1712.8019712525668</x:v>
      </x:c>
      <x:c r="M147" s="7" t="n">
        <x:f>MAX(0,H147-L147)</x:f>
        <x:v>0</x:v>
      </x:c>
      <x:c r="N147" s="7" t="n">
        <x:f>MAX(0,L147-H147)</x:f>
        <x:v>1712.8019712525668</x:v>
      </x:c>
      <x:c r="O147" s="7" t="n">
        <x:f>MAX(0,F147+I147-N147)</x:f>
        <x:v>12387.198028747433</x:v>
      </x:c>
      <x:c r="P147" s="7" t="n">
        <x:f>MAX(0,N147-F147-I147)</x:f>
        <x:v>0</x:v>
      </x:c>
      <x:c r="Q147" s="7" t="n">
        <x:f>MAX(0,G147+J147-P147)</x:f>
        <x:v>0</x:v>
      </x:c>
      <x:c r="R147" s="7" t="n">
        <x:f>M147+MAX(0,K147-MAX(0,P147-G147-J147))</x:f>
        <x:v>0</x:v>
      </x:c>
      <x:c r="S147" s="7" t="n">
        <x:f>SUM(O147,Q147,R147)</x:f>
        <x:v>12387.198028747433</x:v>
      </x:c>
      <x:c r="T147" s="14" t="n">
        <x:f>'Inventory detail'!T147</x:f>
        <x:v>0.042</x:v>
      </x:c>
      <x:c r="U147" s="14" t="n">
        <x:f>'Inventory detail'!U147</x:f>
        <x:v>0.041216499999999996</x:v>
      </x:c>
      <x:c r="V147" s="9" t="n">
        <x:f>O147*T147</x:f>
        <x:v>520.2623172073922</x:v>
      </x:c>
      <x:c r="W147" s="9" t="n">
        <x:f>Q147*T147</x:f>
        <x:v>0</x:v>
      </x:c>
      <x:c r="X147" s="9" t="n">
        <x:f>R147*T147</x:f>
        <x:v>0</x:v>
      </x:c>
      <x:c r="Y147" s="9" t="n">
        <x:f>S147*T147</x:f>
        <x:v>520.2623172073922</x:v>
      </x:c>
      <x:c r="Z147" s="9" t="n">
        <x:f>IF(ISNUMBER(U147),S147*(U147-T147),"n.a.")</x:f>
        <x:v>-9.705369655523693</x:v>
      </x:c>
      <x:c r="AA147" s="9" t="n">
        <x:f>IF(ISNUMBER(U147),Y147,0)</x:f>
        <x:v>520.2623172073922</x:v>
      </x:c>
      <x:c r="AB147" s="7" t="n">
        <x:f>MAX(0,L147-SUM(F147:K147))</x:f>
        <x:v>0</x:v>
      </x:c>
    </x:row>
    <x:row r="148" ht="22" customHeight="1">
      <x:c r="A148" s="18" t="n">
        <x:f>Summary!C$41</x:f>
        <x:v>46327</x:v>
      </x:c>
      <x:c r="B148" s="2" t="str">
        <x:f>'Inventory detail'!A148</x:f>
        <x:v>COIL</x:v>
      </x:c>
      <x:c r="C148" s="2" t="str">
        <x:f>'Inventory detail'!B148</x:f>
        <x:v>60</x:v>
      </x:c>
      <x:c r="D148" s="2" t="str">
        <x:f>'Inventory detail'!C148</x:f>
        <x:v>13WHT12-4</x:v>
      </x:c>
      <x:c r="E148" s="10" t="n">
        <x:f>Summary!$E$5</x:f>
        <x:v>46304</x:v>
      </x:c>
      <x:c r="F148" s="7" t="n">
        <x:f>'Inventory detail'!W148</x:f>
        <x:v>12400</x:v>
      </x:c>
      <x:c r="G148" s="7" t="n">
        <x:f>'Inventory detail'!X148</x:f>
        <x:v>0</x:v>
      </x:c>
      <x:c r="H148" s="7" t="n">
        <x:f>'Inventory detail'!Y148</x:f>
        <x:v>0</x:v>
      </x:c>
      <x:c r="I148" s="7" t="n">
        <x:f>SUMIFS('PO detail'!$W$1101:$W$1104,'PO detail'!$V$1101:$V$1104,"&gt;="&amp;E148,'PO detail'!$V$1101:$V$1104,"&lt;"&amp;A148)</x:f>
        <x:v>0</x:v>
      </x:c>
      <x:c r="J148" s="7" t="n">
        <x:f>SUMIFS('PO detail'!$X$1101:$X$1104,'PO detail'!$V$1101:$V$1104,"&gt;="&amp;E148,'PO detail'!$V$1101:$V$1104,"&lt;"&amp;A148)</x:f>
        <x:v>0</x:v>
      </x:c>
      <x:c r="K148" s="7" t="n">
        <x:f>SUMIFS('PO detail'!$Y$1101:$Y$1104,'PO detail'!$V$1101:$V$1104,"&gt;="&amp;E148,'PO detail'!$V$1101:$V$1104,"&lt;"&amp;A148)</x:f>
        <x:v>0</x:v>
      </x:c>
      <x:c r="L148" s="7" t="n">
        <x:f>'Inventory detail'!F148*Summary!$K$5*(A148-E148)/Summary!$K$6</x:f>
        <x:v>1712.8019712525668</x:v>
      </x:c>
      <x:c r="M148" s="7" t="n">
        <x:f>MAX(0,H148-L148)</x:f>
        <x:v>0</x:v>
      </x:c>
      <x:c r="N148" s="7" t="n">
        <x:f>MAX(0,L148-H148)</x:f>
        <x:v>1712.8019712525668</x:v>
      </x:c>
      <x:c r="O148" s="7" t="n">
        <x:f>MAX(0,F148+I148-N148)</x:f>
        <x:v>10687.198028747433</x:v>
      </x:c>
      <x:c r="P148" s="7" t="n">
        <x:f>MAX(0,N148-F148-I148)</x:f>
        <x:v>0</x:v>
      </x:c>
      <x:c r="Q148" s="7" t="n">
        <x:f>MAX(0,G148+J148-P148)</x:f>
        <x:v>0</x:v>
      </x:c>
      <x:c r="R148" s="7" t="n">
        <x:f>M148+MAX(0,K148-MAX(0,P148-G148-J148))</x:f>
        <x:v>0</x:v>
      </x:c>
      <x:c r="S148" s="7" t="n">
        <x:f>SUM(O148,Q148,R148)</x:f>
        <x:v>10687.198028747433</x:v>
      </x:c>
      <x:c r="T148" s="14" t="n">
        <x:f>'Inventory detail'!T148</x:f>
        <x:v>0.0848</x:v>
      </x:c>
      <x:c r="U148" s="14" t="n">
        <x:f>'Inventory detail'!U148</x:f>
        <x:v>0.083096</x:v>
      </x:c>
      <x:c r="V148" s="9" t="n">
        <x:f>O148*T148</x:f>
        <x:v>906.2743928377823</x:v>
      </x:c>
      <x:c r="W148" s="9" t="n">
        <x:f>Q148*T148</x:f>
        <x:v>0</x:v>
      </x:c>
      <x:c r="X148" s="9" t="n">
        <x:f>R148*T148</x:f>
        <x:v>0</x:v>
      </x:c>
      <x:c r="Y148" s="9" t="n">
        <x:f>S148*T148</x:f>
        <x:v>906.2743928377823</x:v>
      </x:c>
      <x:c r="Z148" s="9" t="n">
        <x:f>IF(ISNUMBER(U148),S148*(U148-T148),"n.a.")</x:f>
        <x:v>-18.210985440985596</x:v>
      </x:c>
      <x:c r="AA148" s="9" t="n">
        <x:f>IF(ISNUMBER(U148),Y148,0)</x:f>
        <x:v>906.2743928377823</x:v>
      </x:c>
      <x:c r="AB148" s="7" t="n">
        <x:f>MAX(0,L148-SUM(F148:K148))</x:f>
        <x:v>0</x:v>
      </x:c>
    </x:row>
    <x:row r="149" ht="22" customHeight="1">
      <x:c r="A149" s="18" t="n">
        <x:f>Summary!C$41</x:f>
        <x:v>46327</x:v>
      </x:c>
      <x:c r="B149" s="2" t="str">
        <x:f>'Inventory detail'!A149</x:f>
        <x:v>COIL</x:v>
      </x:c>
      <x:c r="C149" s="2" t="str">
        <x:f>'Inventory detail'!B149</x:f>
        <x:v>60</x:v>
      </x:c>
      <x:c r="D149" s="2" t="str">
        <x:f>'Inventory detail'!C149</x:f>
        <x:v>35BLK12-4</x:v>
      </x:c>
      <x:c r="E149" s="10" t="n">
        <x:f>Summary!$E$5</x:f>
        <x:v>46304</x:v>
      </x:c>
      <x:c r="F149" s="7" t="n">
        <x:f>'Inventory detail'!W149</x:f>
        <x:v>2100</x:v>
      </x:c>
      <x:c r="G149" s="7" t="n">
        <x:f>'Inventory detail'!X149</x:f>
        <x:v>0</x:v>
      </x:c>
      <x:c r="H149" s="7" t="n">
        <x:f>'Inventory detail'!Y149</x:f>
        <x:v>0</x:v>
      </x:c>
      <x:c r="I149" s="7" t="n">
        <x:f>SUMIFS('PO detail'!$W$1298:$W$1307,'PO detail'!$V$1298:$V$1307,"&gt;="&amp;E149,'PO detail'!$V$1298:$V$1307,"&lt;"&amp;A149)</x:f>
        <x:v>4800</x:v>
      </x:c>
      <x:c r="J149" s="7" t="n">
        <x:f>SUMIFS('PO detail'!$X$1298:$X$1307,'PO detail'!$V$1298:$V$1307,"&gt;="&amp;E149,'PO detail'!$V$1298:$V$1307,"&lt;"&amp;A149)</x:f>
        <x:v>0</x:v>
      </x:c>
      <x:c r="K149" s="7" t="n">
        <x:f>SUMIFS('PO detail'!$Y$1298:$Y$1307,'PO detail'!$V$1298:$V$1307,"&gt;="&amp;E149,'PO detail'!$V$1298:$V$1307,"&lt;"&amp;A149)</x:f>
        <x:v>0</x:v>
      </x:c>
      <x:c r="L149" s="7" t="n">
        <x:f>'Inventory detail'!F149*Summary!$K$5*(A149-E149)/Summary!$K$6</x:f>
        <x:v>1706.4998767967145</x:v>
      </x:c>
      <x:c r="M149" s="7" t="n">
        <x:f>MAX(0,H149-L149)</x:f>
        <x:v>0</x:v>
      </x:c>
      <x:c r="N149" s="7" t="n">
        <x:f>MAX(0,L149-H149)</x:f>
        <x:v>1706.4998767967145</x:v>
      </x:c>
      <x:c r="O149" s="7" t="n">
        <x:f>MAX(0,F149+I149-N149)</x:f>
        <x:v>5193.5001232032855</x:v>
      </x:c>
      <x:c r="P149" s="7" t="n">
        <x:f>MAX(0,N149-F149-I149)</x:f>
        <x:v>0</x:v>
      </x:c>
      <x:c r="Q149" s="7" t="n">
        <x:f>MAX(0,G149+J149-P149)</x:f>
        <x:v>0</x:v>
      </x:c>
      <x:c r="R149" s="7" t="n">
        <x:f>M149+MAX(0,K149-MAX(0,P149-G149-J149))</x:f>
        <x:v>0</x:v>
      </x:c>
      <x:c r="S149" s="7" t="n">
        <x:f>SUM(O149,Q149,R149)</x:f>
        <x:v>5193.5001232032855</x:v>
      </x:c>
      <x:c r="T149" s="14" t="n">
        <x:f>'Inventory detail'!T149</x:f>
        <x:v>0.23309999999999997</x:v>
      </x:c>
      <x:c r="U149" s="14" t="n">
        <x:f>'Inventory detail'!U149</x:f>
        <x:v>0.2284035</x:v>
      </x:c>
      <x:c r="V149" s="9" t="n">
        <x:f>O149*T149</x:f>
        <x:v>1210.6048787186858</x:v>
      </x:c>
      <x:c r="W149" s="9" t="n">
        <x:f>Q149*T149</x:f>
        <x:v>0</x:v>
      </x:c>
      <x:c r="X149" s="9" t="n">
        <x:f>R149*T149</x:f>
        <x:v>0</x:v>
      </x:c>
      <x:c r="Y149" s="9" t="n">
        <x:f>S149*T149</x:f>
        <x:v>1210.6048787186858</x:v>
      </x:c>
      <x:c r="Z149" s="9" t="n">
        <x:f>IF(ISNUMBER(U149),S149*(U149-T149),"n.a.")</x:f>
        <x:v>-24.391273328624045</x:v>
      </x:c>
      <x:c r="AA149" s="9" t="n">
        <x:f>IF(ISNUMBER(U149),Y149,0)</x:f>
        <x:v>1210.6048787186858</x:v>
      </x:c>
      <x:c r="AB149" s="7" t="n">
        <x:f>MAX(0,L149-SUM(F149:K149))</x:f>
        <x:v>0</x:v>
      </x:c>
    </x:row>
    <x:row r="150" ht="22" customHeight="1">
      <x:c r="A150" s="18" t="n">
        <x:f>Summary!C$41</x:f>
        <x:v>46327</x:v>
      </x:c>
      <x:c r="B150" s="2" t="str">
        <x:f>'Inventory detail'!A150</x:f>
        <x:v>POUC</x:v>
      </x:c>
      <x:c r="C150" s="2" t="str">
        <x:f>'Inventory detail'!B150</x:f>
        <x:v>30</x:v>
      </x:c>
      <x:c r="D150" s="2" t="str">
        <x:f>'Inventory detail'!C150</x:f>
        <x:v>LUG10</x:v>
      </x:c>
      <x:c r="E150" s="10" t="n">
        <x:f>Summary!$E$5</x:f>
        <x:v>46304</x:v>
      </x:c>
      <x:c r="F150" s="7" t="n">
        <x:f>'Inventory detail'!W150</x:f>
        <x:v>0</x:v>
      </x:c>
      <x:c r="G150" s="7" t="n">
        <x:f>'Inventory detail'!X150</x:f>
        <x:v>0</x:v>
      </x:c>
      <x:c r="H150" s="7" t="n">
        <x:f>'Inventory detail'!Y150</x:f>
        <x:v>0</x:v>
      </x:c>
      <x:c r="I150" s="7" t="n">
        <x:f>SUMIFS('PO detail'!$W$1674:$W$1676,'PO detail'!$V$1674:$V$1676,"&gt;="&amp;E150,'PO detail'!$V$1674:$V$1676,"&lt;"&amp;A150)</x:f>
        <x:v>0</x:v>
      </x:c>
      <x:c r="J150" s="7" t="n">
        <x:f>SUMIFS('PO detail'!$X$1674:$X$1676,'PO detail'!$V$1674:$V$1676,"&gt;="&amp;E150,'PO detail'!$V$1674:$V$1676,"&lt;"&amp;A150)</x:f>
        <x:v>5000</x:v>
      </x:c>
      <x:c r="K150" s="7" t="n">
        <x:f>SUMIFS('PO detail'!$Y$1674:$Y$1676,'PO detail'!$V$1674:$V$1676,"&gt;="&amp;E150,'PO detail'!$V$1674:$V$1676,"&lt;"&amp;A150)</x:f>
        <x:v>0</x:v>
      </x:c>
      <x:c r="L150" s="7" t="n">
        <x:f>'Inventory detail'!F150*Summary!$K$5*(A150-E150)/Summary!$K$6</x:f>
        <x:v>1687.608706365503</x:v>
      </x:c>
      <x:c r="M150" s="7" t="n">
        <x:f>MAX(0,H150-L150)</x:f>
        <x:v>0</x:v>
      </x:c>
      <x:c r="N150" s="7" t="n">
        <x:f>MAX(0,L150-H150)</x:f>
        <x:v>1687.608706365503</x:v>
      </x:c>
      <x:c r="O150" s="7" t="n">
        <x:f>MAX(0,F150+I150-N150)</x:f>
        <x:v>0</x:v>
      </x:c>
      <x:c r="P150" s="7" t="n">
        <x:f>MAX(0,N150-F150-I150)</x:f>
        <x:v>1687.608706365503</x:v>
      </x:c>
      <x:c r="Q150" s="7" t="n">
        <x:f>MAX(0,G150+J150-P150)</x:f>
        <x:v>3312.391293634497</x:v>
      </x:c>
      <x:c r="R150" s="7" t="n">
        <x:f>M150+MAX(0,K150-MAX(0,P150-G150-J150))</x:f>
        <x:v>0</x:v>
      </x:c>
      <x:c r="S150" s="7" t="n">
        <x:f>SUM(O150,Q150,R150)</x:f>
        <x:v>3312.391293634497</x:v>
      </x:c>
      <x:c r="T150" s="14" t="n">
        <x:f>'Inventory detail'!T150</x:f>
        <x:v>0.019299999999999998</x:v>
      </x:c>
      <x:c r="U150" s="14" t="n">
        <x:f>'Inventory detail'!U150</x:f>
        <x:v>0.02112</x:v>
      </x:c>
      <x:c r="V150" s="9" t="n">
        <x:f>O150*T150</x:f>
        <x:v>0</x:v>
      </x:c>
      <x:c r="W150" s="9" t="n">
        <x:f>Q150*T150</x:f>
        <x:v>63.929151967145785</x:v>
      </x:c>
      <x:c r="X150" s="9" t="n">
        <x:f>R150*T150</x:f>
        <x:v>0</x:v>
      </x:c>
      <x:c r="Y150" s="9" t="n">
        <x:f>S150*T150</x:f>
        <x:v>63.929151967145785</x:v>
      </x:c>
      <x:c r="Z150" s="9" t="n">
        <x:f>IF(ISNUMBER(U150),S150*(U150-T150),"n.a.")</x:f>
        <x:v>6.0285521544147915</x:v>
      </x:c>
      <x:c r="AA150" s="9" t="n">
        <x:f>IF(ISNUMBER(U150),Y150,0)</x:f>
        <x:v>63.929151967145785</x:v>
      </x:c>
      <x:c r="AB150" s="7" t="n">
        <x:f>MAX(0,L150-SUM(F150:K150))</x:f>
        <x:v>0</x:v>
      </x:c>
    </x:row>
    <x:row r="151" ht="22" customHeight="1">
      <x:c r="A151" s="18" t="n">
        <x:f>Summary!C$41</x:f>
        <x:v>46327</x:v>
      </x:c>
      <x:c r="B151" s="2" t="str">
        <x:f>'Inventory detail'!A151</x:f>
        <x:v>COIL</x:v>
      </x:c>
      <x:c r="C151" s="2" t="str">
        <x:f>'Inventory detail'!B151</x:f>
        <x:v>10</x:v>
      </x:c>
      <x:c r="D151" s="2" t="str">
        <x:f>'Inventory detail'!C151</x:f>
        <x:v>18WHT12-4</x:v>
      </x:c>
      <x:c r="E151" s="10" t="n">
        <x:f>Summary!$E$5</x:f>
        <x:v>46304</x:v>
      </x:c>
      <x:c r="F151" s="7" t="n">
        <x:f>'Inventory detail'!W151</x:f>
        <x:v>2800</x:v>
      </x:c>
      <x:c r="G151" s="7" t="n">
        <x:f>'Inventory detail'!X151</x:f>
        <x:v>0</x:v>
      </x:c>
      <x:c r="H151" s="7" t="n">
        <x:f>'Inventory detail'!Y151</x:f>
        <x:v>0</x:v>
      </x:c>
      <x:c r="I151" s="7" t="n">
        <x:f>SUMIFS('PO detail'!$W$266:$W$272,'PO detail'!$V$266:$V$272,"&gt;="&amp;E151,'PO detail'!$V$266:$V$272,"&lt;"&amp;A151)</x:f>
        <x:v>0</x:v>
      </x:c>
      <x:c r="J151" s="7" t="n">
        <x:f>SUMIFS('PO detail'!$X$266:$X$272,'PO detail'!$V$266:$V$272,"&gt;="&amp;E151,'PO detail'!$V$266:$V$272,"&lt;"&amp;A151)</x:f>
        <x:v>0</x:v>
      </x:c>
      <x:c r="K151" s="7" t="n">
        <x:f>SUMIFS('PO detail'!$Y$266:$Y$272,'PO detail'!$V$266:$V$272,"&gt;="&amp;E151,'PO detail'!$V$266:$V$272,"&lt;"&amp;A151)</x:f>
        <x:v>0</x:v>
      </x:c>
      <x:c r="L151" s="7" t="n">
        <x:f>'Inventory detail'!F151*Summary!$K$5*(A151-E151)/Summary!$K$6</x:f>
        <x:v>1668.7175359342914</x:v>
      </x:c>
      <x:c r="M151" s="7" t="n">
        <x:f>MAX(0,H151-L151)</x:f>
        <x:v>0</x:v>
      </x:c>
      <x:c r="N151" s="7" t="n">
        <x:f>MAX(0,L151-H151)</x:f>
        <x:v>1668.7175359342914</x:v>
      </x:c>
      <x:c r="O151" s="7" t="n">
        <x:f>MAX(0,F151+I151-N151)</x:f>
        <x:v>1131.2824640657086</x:v>
      </x:c>
      <x:c r="P151" s="7" t="n">
        <x:f>MAX(0,N151-F151-I151)</x:f>
        <x:v>0</x:v>
      </x:c>
      <x:c r="Q151" s="7" t="n">
        <x:f>MAX(0,G151+J151-P151)</x:f>
        <x:v>0</x:v>
      </x:c>
      <x:c r="R151" s="7" t="n">
        <x:f>M151+MAX(0,K151-MAX(0,P151-G151-J151))</x:f>
        <x:v>0</x:v>
      </x:c>
      <x:c r="S151" s="7" t="n">
        <x:f>SUM(O151,Q151,R151)</x:f>
        <x:v>1131.2824640657086</x:v>
      </x:c>
      <x:c r="T151" s="14" t="n">
        <x:f>'Inventory detail'!T151</x:f>
        <x:v>0.1448</x:v>
      </x:c>
      <x:c r="U151" s="14" t="n">
        <x:f>'Inventory detail'!U151</x:f>
        <x:v>0.141882</x:v>
      </x:c>
      <x:c r="V151" s="9" t="n">
        <x:f>O151*T151</x:f>
        <x:v>163.80970079671462</x:v>
      </x:c>
      <x:c r="W151" s="9" t="n">
        <x:f>Q151*T151</x:f>
        <x:v>0</x:v>
      </x:c>
      <x:c r="X151" s="9" t="n">
        <x:f>R151*T151</x:f>
        <x:v>0</x:v>
      </x:c>
      <x:c r="Y151" s="9" t="n">
        <x:f>S151*T151</x:f>
        <x:v>163.80970079671462</x:v>
      </x:c>
      <x:c r="Z151" s="9" t="n">
        <x:f>IF(ISNUMBER(U151),S151*(U151-T151),"n.a.")</x:f>
        <x:v>-3.3010822301437424</x:v>
      </x:c>
      <x:c r="AA151" s="9" t="n">
        <x:f>IF(ISNUMBER(U151),Y151,0)</x:f>
        <x:v>163.80970079671462</x:v>
      </x:c>
      <x:c r="AB151" s="7" t="n">
        <x:f>MAX(0,L151-SUM(F151:K151))</x:f>
        <x:v>0</x:v>
      </x:c>
    </x:row>
    <x:row r="152" ht="22" customHeight="1">
      <x:c r="A152" s="18" t="n">
        <x:f>Summary!C$41</x:f>
        <x:v>46327</x:v>
      </x:c>
      <x:c r="B152" s="2" t="str">
        <x:f>'Inventory detail'!A152</x:f>
        <x:v>COIL</x:v>
      </x:c>
      <x:c r="C152" s="2" t="str">
        <x:f>'Inventory detail'!B152</x:f>
        <x:v>60</x:v>
      </x:c>
      <x:c r="D152" s="2" t="str">
        <x:f>'Inventory detail'!C152</x:f>
        <x:v>10NAV12-4</x:v>
      </x:c>
      <x:c r="E152" s="10" t="n">
        <x:f>Summary!$E$5</x:f>
        <x:v>46304</x:v>
      </x:c>
      <x:c r="F152" s="7" t="n">
        <x:f>'Inventory detail'!W152</x:f>
        <x:v>6300</x:v>
      </x:c>
      <x:c r="G152" s="7" t="n">
        <x:f>'Inventory detail'!X152</x:f>
        <x:v>0</x:v>
      </x:c>
      <x:c r="H152" s="7" t="n">
        <x:f>'Inventory detail'!Y152</x:f>
        <x:v>0</x:v>
      </x:c>
      <x:c r="I152" s="7" t="n">
        <x:f>SUMIFS('PO detail'!$W$1024:$W$1029,'PO detail'!$V$1024:$V$1029,"&gt;="&amp;E152,'PO detail'!$V$1024:$V$1029,"&lt;"&amp;A152)</x:f>
        <x:v>2100</x:v>
      </x:c>
      <x:c r="J152" s="7" t="n">
        <x:f>SUMIFS('PO detail'!$X$1024:$X$1029,'PO detail'!$V$1024:$V$1029,"&gt;="&amp;E152,'PO detail'!$V$1024:$V$1029,"&lt;"&amp;A152)</x:f>
        <x:v>0</x:v>
      </x:c>
      <x:c r="K152" s="7" t="n">
        <x:f>SUMIFS('PO detail'!$Y$1024:$Y$1029,'PO detail'!$V$1024:$V$1029,"&gt;="&amp;E152,'PO detail'!$V$1024:$V$1029,"&lt;"&amp;A152)</x:f>
        <x:v>0</x:v>
      </x:c>
      <x:c r="L152" s="7" t="n">
        <x:f>'Inventory detail'!F152*Summary!$K$5*(A152-E152)/Summary!$K$6</x:f>
        <x:v>1637.2372895277208</x:v>
      </x:c>
      <x:c r="M152" s="7" t="n">
        <x:f>MAX(0,H152-L152)</x:f>
        <x:v>0</x:v>
      </x:c>
      <x:c r="N152" s="7" t="n">
        <x:f>MAX(0,L152-H152)</x:f>
        <x:v>1637.2372895277208</x:v>
      </x:c>
      <x:c r="O152" s="7" t="n">
        <x:f>MAX(0,F152+I152-N152)</x:f>
        <x:v>6762.76271047228</x:v>
      </x:c>
      <x:c r="P152" s="7" t="n">
        <x:f>MAX(0,N152-F152-I152)</x:f>
        <x:v>0</x:v>
      </x:c>
      <x:c r="Q152" s="7" t="n">
        <x:f>MAX(0,G152+J152-P152)</x:f>
        <x:v>0</x:v>
      </x:c>
      <x:c r="R152" s="7" t="n">
        <x:f>M152+MAX(0,K152-MAX(0,P152-G152-J152))</x:f>
        <x:v>0</x:v>
      </x:c>
      <x:c r="S152" s="7" t="n">
        <x:f>SUM(O152,Q152,R152)</x:f>
        <x:v>6762.76271047228</x:v>
      </x:c>
      <x:c r="T152" s="14" t="n">
        <x:f>'Inventory detail'!T152</x:f>
        <x:v>0.0584</x:v>
      </x:c>
      <x:c r="U152" s="14" t="n">
        <x:f>'Inventory detail'!U152</x:f>
        <x:v>0.057239</x:v>
      </x:c>
      <x:c r="V152" s="9" t="n">
        <x:f>O152*T152</x:f>
        <x:v>394.94534229158114</x:v>
      </x:c>
      <x:c r="W152" s="9" t="n">
        <x:f>Q152*T152</x:f>
        <x:v>0</x:v>
      </x:c>
      <x:c r="X152" s="9" t="n">
        <x:f>R152*T152</x:f>
        <x:v>0</x:v>
      </x:c>
      <x:c r="Y152" s="9" t="n">
        <x:f>S152*T152</x:f>
        <x:v>394.94534229158114</x:v>
      </x:c>
      <x:c r="Z152" s="9" t="n">
        <x:f>IF(ISNUMBER(U152),S152*(U152-T152),"n.a.")</x:f>
        <x:v>-7.851567506858332</x:v>
      </x:c>
      <x:c r="AA152" s="9" t="n">
        <x:f>IF(ISNUMBER(U152),Y152,0)</x:f>
        <x:v>394.94534229158114</x:v>
      </x:c>
      <x:c r="AB152" s="7" t="n">
        <x:f>MAX(0,L152-SUM(F152:K152))</x:f>
        <x:v>0</x:v>
      </x:c>
    </x:row>
    <x:row r="153" ht="22" customHeight="1">
      <x:c r="A153" s="18" t="n">
        <x:f>Summary!C$41</x:f>
        <x:v>46327</x:v>
      </x:c>
      <x:c r="B153" s="2" t="str">
        <x:f>'Inventory detail'!A153</x:f>
        <x:v>POUC</x:v>
      </x:c>
      <x:c r="C153" s="2" t="str">
        <x:f>'Inventory detail'!B153</x:f>
        <x:v>60</x:v>
      </x:c>
      <x:c r="D153" s="2" t="str">
        <x:f>'Inventory detail'!C153</x:f>
        <x:v>MEM5</x:v>
      </x:c>
      <x:c r="E153" s="10" t="n">
        <x:f>Summary!$E$5</x:f>
        <x:v>46304</x:v>
      </x:c>
      <x:c r="F153" s="7" t="n">
        <x:f>'Inventory detail'!W153</x:f>
        <x:v>10000</x:v>
      </x:c>
      <x:c r="G153" s="7" t="n">
        <x:f>'Inventory detail'!X153</x:f>
        <x:v>0</x:v>
      </x:c>
      <x:c r="H153" s="7" t="n">
        <x:f>'Inventory detail'!Y153</x:f>
        <x:v>31900</x:v>
      </x:c>
      <x:c r="I153" s="7" t="n">
        <x:f>SUMIFS('PO detail'!$W$1808:$W$1808,'PO detail'!$V$1808:$V$1808,"&gt;="&amp;E153,'PO detail'!$V$1808:$V$1808,"&lt;"&amp;A153)</x:f>
        <x:v>0</x:v>
      </x:c>
      <x:c r="J153" s="7" t="n">
        <x:f>SUMIFS('PO detail'!$X$1808:$X$1808,'PO detail'!$V$1808:$V$1808,"&gt;="&amp;E153,'PO detail'!$V$1808:$V$1808,"&lt;"&amp;A153)</x:f>
        <x:v>0</x:v>
      </x:c>
      <x:c r="K153" s="7" t="n">
        <x:f>SUMIFS('PO detail'!$Y$1808:$Y$1808,'PO detail'!$V$1808:$V$1808,"&gt;="&amp;E153,'PO detail'!$V$1808:$V$1808,"&lt;"&amp;A153)</x:f>
        <x:v>0</x:v>
      </x:c>
      <x:c r="L153" s="7" t="n">
        <x:f>'Inventory detail'!F153*Summary!$K$5*(A153-E153)/Summary!$K$6</x:f>
        <x:v>1630.9351950718685</x:v>
      </x:c>
      <x:c r="M153" s="7" t="n">
        <x:f>MAX(0,H153-L153)</x:f>
        <x:v>30269.06480492813</x:v>
      </x:c>
      <x:c r="N153" s="7" t="n">
        <x:f>MAX(0,L153-H153)</x:f>
        <x:v>0</x:v>
      </x:c>
      <x:c r="O153" s="7" t="n">
        <x:f>MAX(0,F153+I153-N153)</x:f>
        <x:v>10000</x:v>
      </x:c>
      <x:c r="P153" s="7" t="n">
        <x:f>MAX(0,N153-F153-I153)</x:f>
        <x:v>0</x:v>
      </x:c>
      <x:c r="Q153" s="7" t="n">
        <x:f>MAX(0,G153+J153-P153)</x:f>
        <x:v>0</x:v>
      </x:c>
      <x:c r="R153" s="7" t="n">
        <x:f>M153+MAX(0,K153-MAX(0,P153-G153-J153))</x:f>
        <x:v>30269.06480492813</x:v>
      </x:c>
      <x:c r="S153" s="7" t="n">
        <x:f>SUM(O153,Q153,R153)</x:f>
        <x:v>40269.06480492813</x:v>
      </x:c>
      <x:c r="T153" s="14" t="n">
        <x:f>'Inventory detail'!T153</x:f>
        <x:v>0.011200000000000002</x:v>
      </x:c>
      <x:c r="U153" s="14" t="n">
        <x:f>'Inventory detail'!U153</x:f>
        <x:v>0.012209999999999999</x:v>
      </x:c>
      <x:c r="V153" s="9" t="n">
        <x:f>O153*T153</x:f>
        <x:v>112.00000000000001</x:v>
      </x:c>
      <x:c r="W153" s="9" t="n">
        <x:f>Q153*T153</x:f>
        <x:v>0</x:v>
      </x:c>
      <x:c r="X153" s="9" t="n">
        <x:f>R153*T153</x:f>
        <x:v>339.0135258151951</x:v>
      </x:c>
      <x:c r="Y153" s="9" t="n">
        <x:f>S153*T153</x:f>
        <x:v>451.0135258151951</x:v>
      </x:c>
      <x:c r="Z153" s="9" t="n">
        <x:f>IF(ISNUMBER(U153),S153*(U153-T153),"n.a.")</x:f>
        <x:v>40.671755452977294</x:v>
      </x:c>
      <x:c r="AA153" s="9" t="n">
        <x:f>IF(ISNUMBER(U153),Y153,0)</x:f>
        <x:v>451.0135258151951</x:v>
      </x:c>
      <x:c r="AB153" s="7" t="n">
        <x:f>MAX(0,L153-SUM(F153:K153))</x:f>
        <x:v>0</x:v>
      </x:c>
    </x:row>
    <x:row r="154" ht="22" customHeight="1">
      <x:c r="A154" s="18" t="n">
        <x:f>Summary!C$41</x:f>
        <x:v>46327</x:v>
      </x:c>
      <x:c r="B154" s="2" t="str">
        <x:f>'Inventory detail'!A154</x:f>
        <x:v>POUC</x:v>
      </x:c>
      <x:c r="C154" s="2" t="str">
        <x:f>'Inventory detail'!B154</x:f>
        <x:v>30</x:v>
      </x:c>
      <x:c r="D154" s="2" t="str">
        <x:f>'Inventory detail'!C154</x:f>
        <x:v>SMEN3</x:v>
      </x:c>
      <x:c r="E154" s="10" t="n">
        <x:f>Summary!$E$5</x:f>
        <x:v>46304</x:v>
      </x:c>
      <x:c r="F154" s="7" t="n">
        <x:f>'Inventory detail'!W154</x:f>
        <x:v>24600</x:v>
      </x:c>
      <x:c r="G154" s="7" t="n">
        <x:f>'Inventory detail'!X154</x:f>
        <x:v>0</x:v>
      </x:c>
      <x:c r="H154" s="7" t="n">
        <x:f>'Inventory detail'!Y154</x:f>
        <x:v>0</x:v>
      </x:c>
      <x:c r="I154" s="7" t="n">
        <x:f>SUMIFS('PO detail'!$W$1709:$W$1712,'PO detail'!$V$1709:$V$1712,"&gt;="&amp;E154,'PO detail'!$V$1709:$V$1712,"&lt;"&amp;A154)</x:f>
        <x:v>0</x:v>
      </x:c>
      <x:c r="J154" s="7" t="n">
        <x:f>SUMIFS('PO detail'!$X$1709:$X$1712,'PO detail'!$V$1709:$V$1712,"&gt;="&amp;E154,'PO detail'!$V$1709:$V$1712,"&lt;"&amp;A154)</x:f>
        <x:v>5000</x:v>
      </x:c>
      <x:c r="K154" s="7" t="n">
        <x:f>SUMIFS('PO detail'!$Y$1709:$Y$1712,'PO detail'!$V$1709:$V$1712,"&gt;="&amp;E154,'PO detail'!$V$1709:$V$1712,"&lt;"&amp;A154)</x:f>
        <x:v>0</x:v>
      </x:c>
      <x:c r="L154" s="7" t="n">
        <x:f>'Inventory detail'!F154*Summary!$K$5*(A154-E154)/Summary!$K$6</x:f>
        <x:v>1612.044024640657</x:v>
      </x:c>
      <x:c r="M154" s="7" t="n">
        <x:f>MAX(0,H154-L154)</x:f>
        <x:v>0</x:v>
      </x:c>
      <x:c r="N154" s="7" t="n">
        <x:f>MAX(0,L154-H154)</x:f>
        <x:v>1612.044024640657</x:v>
      </x:c>
      <x:c r="O154" s="7" t="n">
        <x:f>MAX(0,F154+I154-N154)</x:f>
        <x:v>22987.955975359342</x:v>
      </x:c>
      <x:c r="P154" s="7" t="n">
        <x:f>MAX(0,N154-F154-I154)</x:f>
        <x:v>0</x:v>
      </x:c>
      <x:c r="Q154" s="7" t="n">
        <x:f>MAX(0,G154+J154-P154)</x:f>
        <x:v>5000</x:v>
      </x:c>
      <x:c r="R154" s="7" t="n">
        <x:f>M154+MAX(0,K154-MAX(0,P154-G154-J154))</x:f>
        <x:v>0</x:v>
      </x:c>
      <x:c r="S154" s="7" t="n">
        <x:f>SUM(O154,Q154,R154)</x:f>
        <x:v>27987.955975359342</x:v>
      </x:c>
      <x:c r="T154" s="14" t="n">
        <x:f>'Inventory detail'!T154</x:f>
        <x:v>0.084</x:v>
      </x:c>
      <x:c r="U154" s="14" t="n">
        <x:f>'Inventory detail'!U154</x:f>
        <x:v>0.09173999999999999</x:v>
      </x:c>
      <x:c r="V154" s="9" t="n">
        <x:f>O154*T154</x:f>
        <x:v>1930.988301930185</x:v>
      </x:c>
      <x:c r="W154" s="9" t="n">
        <x:f>Q154*T154</x:f>
        <x:v>420</x:v>
      </x:c>
      <x:c r="X154" s="9" t="n">
        <x:f>R154*T154</x:f>
        <x:v>0</x:v>
      </x:c>
      <x:c r="Y154" s="9" t="n">
        <x:f>S154*T154</x:f>
        <x:v>2350.9883019301847</x:v>
      </x:c>
      <x:c r="Z154" s="9" t="n">
        <x:f>IF(ISNUMBER(U154),S154*(U154-T154),"n.a.")</x:f>
        <x:v>216.62677924928084</x:v>
      </x:c>
      <x:c r="AA154" s="9" t="n">
        <x:f>IF(ISNUMBER(U154),Y154,0)</x:f>
        <x:v>2350.9883019301847</x:v>
      </x:c>
      <x:c r="AB154" s="7" t="n">
        <x:f>MAX(0,L154-SUM(F154:K154))</x:f>
        <x:v>0</x:v>
      </x:c>
    </x:row>
    <x:row r="155" ht="22" customHeight="1">
      <x:c r="A155" s="18" t="n">
        <x:f>Summary!C$41</x:f>
        <x:v>46327</x:v>
      </x:c>
      <x:c r="B155" s="2" t="str">
        <x:f>'Inventory detail'!A155</x:f>
        <x:v>POUC</x:v>
      </x:c>
      <x:c r="C155" s="2" t="str">
        <x:f>'Inventory detail'!B155</x:f>
        <x:v>60</x:v>
      </x:c>
      <x:c r="D155" s="2" t="str">
        <x:f>'Inventory detail'!C155</x:f>
        <x:v>MIL10</x:v>
      </x:c>
      <x:c r="E155" s="10" t="n">
        <x:f>Summary!$E$5</x:f>
        <x:v>46304</x:v>
      </x:c>
      <x:c r="F155" s="7" t="n">
        <x:f>'Inventory detail'!W155</x:f>
        <x:v>1800</x:v>
      </x:c>
      <x:c r="G155" s="7" t="n">
        <x:f>'Inventory detail'!X155</x:f>
        <x:v>0</x:v>
      </x:c>
      <x:c r="H155" s="7" t="n">
        <x:f>'Inventory detail'!Y155</x:f>
        <x:v>0</x:v>
      </x:c>
      <x:c r="I155" s="7" t="n">
        <x:f>SUMIFS('PO detail'!$W$1810:$W$1811,'PO detail'!$V$1810:$V$1811,"&gt;="&amp;E155,'PO detail'!$V$1810:$V$1811,"&lt;"&amp;A155)</x:f>
        <x:v>0</x:v>
      </x:c>
      <x:c r="J155" s="7" t="n">
        <x:f>SUMIFS('PO detail'!$X$1810:$X$1811,'PO detail'!$V$1810:$V$1811,"&gt;="&amp;E155,'PO detail'!$V$1810:$V$1811,"&lt;"&amp;A155)</x:f>
        <x:v>0</x:v>
      </x:c>
      <x:c r="K155" s="7" t="n">
        <x:f>SUMIFS('PO detail'!$Y$1810:$Y$1811,'PO detail'!$V$1810:$V$1811,"&gt;="&amp;E155,'PO detail'!$V$1810:$V$1811,"&lt;"&amp;A155)</x:f>
        <x:v>0</x:v>
      </x:c>
      <x:c r="L155" s="7" t="n">
        <x:f>'Inventory detail'!F155*Summary!$K$5*(A155-E155)/Summary!$K$6</x:f>
        <x:v>1605.7494866529773</x:v>
      </x:c>
      <x:c r="M155" s="7" t="n">
        <x:f>MAX(0,H155-L155)</x:f>
        <x:v>0</x:v>
      </x:c>
      <x:c r="N155" s="7" t="n">
        <x:f>MAX(0,L155-H155)</x:f>
        <x:v>1605.7494866529773</x:v>
      </x:c>
      <x:c r="O155" s="7" t="n">
        <x:f>MAX(0,F155+I155-N155)</x:f>
        <x:v>194.25051334702266</x:v>
      </x:c>
      <x:c r="P155" s="7" t="n">
        <x:f>MAX(0,N155-F155-I155)</x:f>
        <x:v>0</x:v>
      </x:c>
      <x:c r="Q155" s="7" t="n">
        <x:f>MAX(0,G155+J155-P155)</x:f>
        <x:v>0</x:v>
      </x:c>
      <x:c r="R155" s="7" t="n">
        <x:f>M155+MAX(0,K155-MAX(0,P155-G155-J155))</x:f>
        <x:v>0</x:v>
      </x:c>
      <x:c r="S155" s="7" t="n">
        <x:f>SUM(O155,Q155,R155)</x:f>
        <x:v>194.25051334702266</x:v>
      </x:c>
      <x:c r="T155" s="14" t="n">
        <x:f>'Inventory detail'!T155</x:f>
        <x:v>0.0159</x:v>
      </x:c>
      <x:c r="U155" s="14" t="n">
        <x:f>'Inventory detail'!U155</x:f>
        <x:v>0.017325</x:v>
      </x:c>
      <x:c r="V155" s="9" t="n">
        <x:f>O155*T155</x:f>
        <x:v>3.0885831622176605</x:v>
      </x:c>
      <x:c r="W155" s="9" t="n">
        <x:f>Q155*T155</x:f>
        <x:v>0</x:v>
      </x:c>
      <x:c r="X155" s="9" t="n">
        <x:f>R155*T155</x:f>
        <x:v>0</x:v>
      </x:c>
      <x:c r="Y155" s="9" t="n">
        <x:f>S155*T155</x:f>
        <x:v>3.0885831622176605</x:v>
      </x:c>
      <x:c r="Z155" s="9" t="n">
        <x:f>IF(ISNUMBER(U155),S155*(U155-T155),"n.a.")</x:f>
        <x:v>0.2768069815195071</x:v>
      </x:c>
      <x:c r="AA155" s="9" t="n">
        <x:f>IF(ISNUMBER(U155),Y155,0)</x:f>
        <x:v>3.0885831622176605</x:v>
      </x:c>
      <x:c r="AB155" s="7" t="n">
        <x:f>MAX(0,L155-SUM(F155:K155))</x:f>
        <x:v>0</x:v>
      </x:c>
    </x:row>
    <x:row r="156" ht="22" customHeight="1">
      <x:c r="A156" s="18" t="n">
        <x:f>Summary!C$41</x:f>
        <x:v>46327</x:v>
      </x:c>
      <x:c r="B156" s="2" t="str">
        <x:f>'Inventory detail'!A156</x:f>
        <x:v>POUC</x:v>
      </x:c>
      <x:c r="C156" s="2" t="str">
        <x:f>'Inventory detail'!B156</x:f>
        <x:v>10</x:v>
      </x:c>
      <x:c r="D156" s="2" t="str">
        <x:f>'Inventory detail'!C156</x:f>
        <x:v>SMEN3</x:v>
      </x:c>
      <x:c r="E156" s="10" t="n">
        <x:f>Summary!$E$5</x:f>
        <x:v>46304</x:v>
      </x:c>
      <x:c r="F156" s="7" t="n">
        <x:f>'Inventory detail'!W156</x:f>
        <x:v>5700</x:v>
      </x:c>
      <x:c r="G156" s="7" t="n">
        <x:f>'Inventory detail'!X156</x:f>
        <x:v>0</x:v>
      </x:c>
      <x:c r="H156" s="7" t="n">
        <x:f>'Inventory detail'!Y156</x:f>
        <x:v>0</x:v>
      </x:c>
      <x:c r="I156" s="7" t="n">
        <x:f>SUMIFS('PO detail'!$W$1603:$W$1605,'PO detail'!$V$1603:$V$1605,"&gt;="&amp;E156,'PO detail'!$V$1603:$V$1605,"&lt;"&amp;A156)</x:f>
        <x:v>0</x:v>
      </x:c>
      <x:c r="J156" s="7" t="n">
        <x:f>SUMIFS('PO detail'!$X$1603:$X$1605,'PO detail'!$V$1603:$V$1605,"&gt;="&amp;E156,'PO detail'!$V$1603:$V$1605,"&lt;"&amp;A156)</x:f>
        <x:v>0</x:v>
      </x:c>
      <x:c r="K156" s="7" t="n">
        <x:f>SUMIFS('PO detail'!$Y$1603:$Y$1605,'PO detail'!$V$1603:$V$1605,"&gt;="&amp;E156,'PO detail'!$V$1603:$V$1605,"&lt;"&amp;A156)</x:f>
        <x:v>0</x:v>
      </x:c>
      <x:c r="L156" s="7" t="n">
        <x:f>'Inventory detail'!F156*Summary!$K$5*(A156-E156)/Summary!$K$6</x:f>
        <x:v>1593.1528542094454</x:v>
      </x:c>
      <x:c r="M156" s="7" t="n">
        <x:f>MAX(0,H156-L156)</x:f>
        <x:v>0</x:v>
      </x:c>
      <x:c r="N156" s="7" t="n">
        <x:f>MAX(0,L156-H156)</x:f>
        <x:v>1593.1528542094454</x:v>
      </x:c>
      <x:c r="O156" s="7" t="n">
        <x:f>MAX(0,F156+I156-N156)</x:f>
        <x:v>4106.847145790554</x:v>
      </x:c>
      <x:c r="P156" s="7" t="n">
        <x:f>MAX(0,N156-F156-I156)</x:f>
        <x:v>0</x:v>
      </x:c>
      <x:c r="Q156" s="7" t="n">
        <x:f>MAX(0,G156+J156-P156)</x:f>
        <x:v>0</x:v>
      </x:c>
      <x:c r="R156" s="7" t="n">
        <x:f>M156+MAX(0,K156-MAX(0,P156-G156-J156))</x:f>
        <x:v>0</x:v>
      </x:c>
      <x:c r="S156" s="7" t="n">
        <x:f>SUM(O156,Q156,R156)</x:f>
        <x:v>4106.847145790554</x:v>
      </x:c>
      <x:c r="T156" s="14" t="n">
        <x:f>'Inventory detail'!T156</x:f>
        <x:v>0.084</x:v>
      </x:c>
      <x:c r="U156" s="14" t="n">
        <x:f>'Inventory detail'!U156</x:f>
        <x:v>0.09173999999999999</x:v>
      </x:c>
      <x:c r="V156" s="9" t="n">
        <x:f>O156*T156</x:f>
        <x:v>344.9751602464066</x:v>
      </x:c>
      <x:c r="W156" s="9" t="n">
        <x:f>Q156*T156</x:f>
        <x:v>0</x:v>
      </x:c>
      <x:c r="X156" s="9" t="n">
        <x:f>R156*T156</x:f>
        <x:v>0</x:v>
      </x:c>
      <x:c r="Y156" s="9" t="n">
        <x:f>S156*T156</x:f>
        <x:v>344.9751602464066</x:v>
      </x:c>
      <x:c r="Z156" s="9" t="n">
        <x:f>IF(ISNUMBER(U156),S156*(U156-T156),"n.a.")</x:f>
        <x:v>31.78699690841882</x:v>
      </x:c>
      <x:c r="AA156" s="9" t="n">
        <x:f>IF(ISNUMBER(U156),Y156,0)</x:f>
        <x:v>344.9751602464066</x:v>
      </x:c>
      <x:c r="AB156" s="7" t="n">
        <x:f>MAX(0,L156-SUM(F156:K156))</x:f>
        <x:v>0</x:v>
      </x:c>
    </x:row>
    <x:row r="157" ht="22" customHeight="1">
      <x:c r="A157" s="18" t="n">
        <x:f>Summary!C$41</x:f>
        <x:v>46327</x:v>
      </x:c>
      <x:c r="B157" s="2" t="str">
        <x:f>'Inventory detail'!A157</x:f>
        <x:v>POUC</x:v>
      </x:c>
      <x:c r="C157" s="2" t="str">
        <x:f>'Inventory detail'!B157</x:f>
        <x:v>10</x:v>
      </x:c>
      <x:c r="D157" s="2" t="str">
        <x:f>'Inventory detail'!C157</x:f>
        <x:v>LMEN10</x:v>
      </x:c>
      <x:c r="E157" s="10" t="n">
        <x:f>Summary!$E$5</x:f>
        <x:v>46304</x:v>
      </x:c>
      <x:c r="F157" s="7" t="n">
        <x:f>'Inventory detail'!W157</x:f>
        <x:v>1700</x:v>
      </x:c>
      <x:c r="G157" s="7" t="n">
        <x:f>'Inventory detail'!X157</x:f>
        <x:v>0</x:v>
      </x:c>
      <x:c r="H157" s="7" t="n">
        <x:f>'Inventory detail'!Y157</x:f>
        <x:v>0</x:v>
      </x:c>
      <x:c r="I157" s="7" t="n">
        <x:f>SUMIFS('PO detail'!$W$1522:$W$1526,'PO detail'!$V$1522:$V$1526,"&gt;="&amp;E157,'PO detail'!$V$1522:$V$1526,"&lt;"&amp;A157)</x:f>
        <x:v>0</x:v>
      </x:c>
      <x:c r="J157" s="7" t="n">
        <x:f>SUMIFS('PO detail'!$X$1522:$X$1526,'PO detail'!$V$1522:$V$1526,"&gt;="&amp;E157,'PO detail'!$V$1522:$V$1526,"&lt;"&amp;A157)</x:f>
        <x:v>3000</x:v>
      </x:c>
      <x:c r="K157" s="7" t="n">
        <x:f>SUMIFS('PO detail'!$Y$1522:$Y$1526,'PO detail'!$V$1522:$V$1526,"&gt;="&amp;E157,'PO detail'!$V$1522:$V$1526,"&lt;"&amp;A157)</x:f>
        <x:v>0</x:v>
      </x:c>
      <x:c r="L157" s="7" t="n">
        <x:f>'Inventory detail'!F157*Summary!$K$5*(A157-E157)/Summary!$K$6</x:f>
        <x:v>1574.2616837782339</x:v>
      </x:c>
      <x:c r="M157" s="7" t="n">
        <x:f>MAX(0,H157-L157)</x:f>
        <x:v>0</x:v>
      </x:c>
      <x:c r="N157" s="7" t="n">
        <x:f>MAX(0,L157-H157)</x:f>
        <x:v>1574.2616837782339</x:v>
      </x:c>
      <x:c r="O157" s="7" t="n">
        <x:f>MAX(0,F157+I157-N157)</x:f>
        <x:v>125.73831622176613</x:v>
      </x:c>
      <x:c r="P157" s="7" t="n">
        <x:f>MAX(0,N157-F157-I157)</x:f>
        <x:v>0</x:v>
      </x:c>
      <x:c r="Q157" s="7" t="n">
        <x:f>MAX(0,G157+J157-P157)</x:f>
        <x:v>3000</x:v>
      </x:c>
      <x:c r="R157" s="7" t="n">
        <x:f>M157+MAX(0,K157-MAX(0,P157-G157-J157))</x:f>
        <x:v>0</x:v>
      </x:c>
      <x:c r="S157" s="7" t="n">
        <x:f>SUM(O157,Q157,R157)</x:f>
        <x:v>3125.738316221766</x:v>
      </x:c>
      <x:c r="T157" s="14" t="n">
        <x:f>'Inventory detail'!T157</x:f>
        <x:v>0.2984</x:v>
      </x:c>
      <x:c r="U157" s="14" t="n">
        <x:f>'Inventory detail'!U157</x:f>
        <x:v>0.32521500000000003</x:v>
      </x:c>
      <x:c r="V157" s="9" t="n">
        <x:f>O157*T157</x:f>
        <x:v>37.52031356057501</x:v>
      </x:c>
      <x:c r="W157" s="9" t="n">
        <x:f>Q157*T157</x:f>
        <x:v>895.2</x:v>
      </x:c>
      <x:c r="X157" s="9" t="n">
        <x:f>R157*T157</x:f>
        <x:v>0</x:v>
      </x:c>
      <x:c r="Y157" s="9" t="n">
        <x:f>S157*T157</x:f>
        <x:v>932.720313560575</x:v>
      </x:c>
      <x:c r="Z157" s="9" t="n">
        <x:f>IF(ISNUMBER(U157),S157*(U157-T157),"n.a.")</x:f>
        <x:v>83.81667294948676</x:v>
      </x:c>
      <x:c r="AA157" s="9" t="n">
        <x:f>IF(ISNUMBER(U157),Y157,0)</x:f>
        <x:v>932.720313560575</x:v>
      </x:c>
      <x:c r="AB157" s="7" t="n">
        <x:f>MAX(0,L157-SUM(F157:K157))</x:f>
        <x:v>0</x:v>
      </x:c>
    </x:row>
    <x:row r="158" ht="22" customHeight="1">
      <x:c r="A158" s="18" t="n">
        <x:f>Summary!C$41</x:f>
        <x:v>46327</x:v>
      </x:c>
      <x:c r="B158" s="2" t="str">
        <x:f>'Inventory detail'!A158</x:f>
        <x:v>POUC</x:v>
      </x:c>
      <x:c r="C158" s="2" t="str">
        <x:f>'Inventory detail'!B158</x:f>
        <x:v>10</x:v>
      </x:c>
      <x:c r="D158" s="2" t="str">
        <x:f>'Inventory detail'!C158</x:f>
        <x:v>SMEN5</x:v>
      </x:c>
      <x:c r="E158" s="10" t="n">
        <x:f>Summary!$E$5</x:f>
        <x:v>46304</x:v>
      </x:c>
      <x:c r="F158" s="7" t="n">
        <x:f>'Inventory detail'!W158</x:f>
        <x:v>11900</x:v>
      </x:c>
      <x:c r="G158" s="7" t="n">
        <x:f>'Inventory detail'!X158</x:f>
        <x:v>0</x:v>
      </x:c>
      <x:c r="H158" s="7" t="n">
        <x:f>'Inventory detail'!Y158</x:f>
        <x:v>0</x:v>
      </x:c>
      <x:c r="I158" s="7" t="n">
        <x:f>SUMIFS('PO detail'!$W$1606:$W$1608,'PO detail'!$V$1606:$V$1608,"&gt;="&amp;E158,'PO detail'!$V$1606:$V$1608,"&lt;"&amp;A158)</x:f>
        <x:v>0</x:v>
      </x:c>
      <x:c r="J158" s="7" t="n">
        <x:f>SUMIFS('PO detail'!$X$1606:$X$1608,'PO detail'!$V$1606:$V$1608,"&gt;="&amp;E158,'PO detail'!$V$1606:$V$1608,"&lt;"&amp;A158)</x:f>
        <x:v>0</x:v>
      </x:c>
      <x:c r="K158" s="7" t="n">
        <x:f>SUMIFS('PO detail'!$Y$1606:$Y$1608,'PO detail'!$V$1606:$V$1608,"&gt;="&amp;E158,'PO detail'!$V$1606:$V$1608,"&lt;"&amp;A158)</x:f>
        <x:v>0</x:v>
      </x:c>
      <x:c r="L158" s="7" t="n">
        <x:f>'Inventory detail'!F158*Summary!$K$5*(A158-E158)/Summary!$K$6</x:f>
        <x:v>1574.2616837782339</x:v>
      </x:c>
      <x:c r="M158" s="7" t="n">
        <x:f>MAX(0,H158-L158)</x:f>
        <x:v>0</x:v>
      </x:c>
      <x:c r="N158" s="7" t="n">
        <x:f>MAX(0,L158-H158)</x:f>
        <x:v>1574.2616837782339</x:v>
      </x:c>
      <x:c r="O158" s="7" t="n">
        <x:f>MAX(0,F158+I158-N158)</x:f>
        <x:v>10325.738316221767</x:v>
      </x:c>
      <x:c r="P158" s="7" t="n">
        <x:f>MAX(0,N158-F158-I158)</x:f>
        <x:v>0</x:v>
      </x:c>
      <x:c r="Q158" s="7" t="n">
        <x:f>MAX(0,G158+J158-P158)</x:f>
        <x:v>0</x:v>
      </x:c>
      <x:c r="R158" s="7" t="n">
        <x:f>M158+MAX(0,K158-MAX(0,P158-G158-J158))</x:f>
        <x:v>0</x:v>
      </x:c>
      <x:c r="S158" s="7" t="n">
        <x:f>SUM(O158,Q158,R158)</x:f>
        <x:v>10325.738316221767</x:v>
      </x:c>
      <x:c r="T158" s="14" t="n">
        <x:f>'Inventory detail'!T158</x:f>
        <x:v>0.132</x:v>
      </x:c>
      <x:c r="U158" s="14" t="n">
        <x:f>'Inventory detail'!U158</x:f>
        <x:v>0.14388</x:v>
      </x:c>
      <x:c r="V158" s="9" t="n">
        <x:f>O158*T158</x:f>
        <x:v>1362.9974577412734</x:v>
      </x:c>
      <x:c r="W158" s="9" t="n">
        <x:f>Q158*T158</x:f>
        <x:v>0</x:v>
      </x:c>
      <x:c r="X158" s="9" t="n">
        <x:f>R158*T158</x:f>
        <x:v>0</x:v>
      </x:c>
      <x:c r="Y158" s="9" t="n">
        <x:f>S158*T158</x:f>
        <x:v>1362.9974577412734</x:v>
      </x:c>
      <x:c r="Z158" s="9" t="n">
        <x:f>IF(ISNUMBER(U158),S158*(U158-T158),"n.a.")</x:f>
        <x:v>122.6697711967146</x:v>
      </x:c>
      <x:c r="AA158" s="9" t="n">
        <x:f>IF(ISNUMBER(U158),Y158,0)</x:f>
        <x:v>1362.9974577412734</x:v>
      </x:c>
      <x:c r="AB158" s="7" t="n">
        <x:f>MAX(0,L158-SUM(F158:K158))</x:f>
        <x:v>0</x:v>
      </x:c>
    </x:row>
    <x:row r="159" ht="22" customHeight="1">
      <x:c r="A159" s="18" t="n">
        <x:f>Summary!C$41</x:f>
        <x:v>46327</x:v>
      </x:c>
      <x:c r="B159" s="2" t="str">
        <x:f>'Inventory detail'!A159</x:f>
        <x:v>POUC</x:v>
      </x:c>
      <x:c r="C159" s="2" t="str">
        <x:f>'Inventory detail'!B159</x:f>
        <x:v>10</x:v>
      </x:c>
      <x:c r="D159" s="2" t="str">
        <x:f>'Inventory detail'!C159</x:f>
        <x:v>LEG10</x:v>
      </x:c>
      <x:c r="E159" s="10" t="n">
        <x:f>Summary!$E$5</x:f>
        <x:v>46304</x:v>
      </x:c>
      <x:c r="F159" s="7" t="n">
        <x:f>'Inventory detail'!W159</x:f>
        <x:v>6000</x:v>
      </x:c>
      <x:c r="G159" s="7" t="n">
        <x:f>'Inventory detail'!X159</x:f>
        <x:v>0</x:v>
      </x:c>
      <x:c r="H159" s="7" t="n">
        <x:f>'Inventory detail'!Y159</x:f>
        <x:v>0</x:v>
      </x:c>
      <x:c r="I159" s="7" t="n">
        <x:f>SUMIFS('PO detail'!$W$1479:$W$1483,'PO detail'!$V$1479:$V$1483,"&gt;="&amp;E159,'PO detail'!$V$1479:$V$1483,"&lt;"&amp;A159)</x:f>
        <x:v>0</x:v>
      </x:c>
      <x:c r="J159" s="7" t="n">
        <x:f>SUMIFS('PO detail'!$X$1479:$X$1483,'PO detail'!$V$1479:$V$1483,"&gt;="&amp;E159,'PO detail'!$V$1479:$V$1483,"&lt;"&amp;A159)</x:f>
        <x:v>4000</x:v>
      </x:c>
      <x:c r="K159" s="7" t="n">
        <x:f>SUMIFS('PO detail'!$Y$1479:$Y$1483,'PO detail'!$V$1479:$V$1483,"&gt;="&amp;E159,'PO detail'!$V$1479:$V$1483,"&lt;"&amp;A159)</x:f>
        <x:v>0</x:v>
      </x:c>
      <x:c r="L159" s="7" t="n">
        <x:f>'Inventory detail'!F159*Summary!$K$5*(A159-E159)/Summary!$K$6</x:f>
        <x:v>1561.6726078028748</x:v>
      </x:c>
      <x:c r="M159" s="7" t="n">
        <x:f>MAX(0,H159-L159)</x:f>
        <x:v>0</x:v>
      </x:c>
      <x:c r="N159" s="7" t="n">
        <x:f>MAX(0,L159-H159)</x:f>
        <x:v>1561.6726078028748</x:v>
      </x:c>
      <x:c r="O159" s="7" t="n">
        <x:f>MAX(0,F159+I159-N159)</x:f>
        <x:v>4438.327392197125</x:v>
      </x:c>
      <x:c r="P159" s="7" t="n">
        <x:f>MAX(0,N159-F159-I159)</x:f>
        <x:v>0</x:v>
      </x:c>
      <x:c r="Q159" s="7" t="n">
        <x:f>MAX(0,G159+J159-P159)</x:f>
        <x:v>4000</x:v>
      </x:c>
      <x:c r="R159" s="7" t="n">
        <x:f>M159+MAX(0,K159-MAX(0,P159-G159-J159))</x:f>
        <x:v>0</x:v>
      </x:c>
      <x:c r="S159" s="7" t="n">
        <x:f>SUM(O159,Q159,R159)</x:f>
        <x:v>8438.327392197125</x:v>
      </x:c>
      <x:c r="T159" s="14" t="n">
        <x:f>'Inventory detail'!T159</x:f>
        <x:v>0.1796</x:v>
      </x:c>
      <x:c r="U159" s="14" t="n">
        <x:f>'Inventory detail'!U159</x:f>
        <x:v>0.19569</x:v>
      </x:c>
      <x:c r="V159" s="9" t="n">
        <x:f>O159*T159</x:f>
        <x:v>797.1235996386037</x:v>
      </x:c>
      <x:c r="W159" s="9" t="n">
        <x:f>Q159*T159</x:f>
        <x:v>718.4000000000001</x:v>
      </x:c>
      <x:c r="X159" s="9" t="n">
        <x:f>R159*T159</x:f>
        <x:v>0</x:v>
      </x:c>
      <x:c r="Y159" s="9" t="n">
        <x:f>S159*T159</x:f>
        <x:v>1515.5235996386036</x:v>
      </x:c>
      <x:c r="Z159" s="9" t="n">
        <x:f>IF(ISNUMBER(U159),S159*(U159-T159),"n.a.")</x:f>
        <x:v>135.7726877404517</x:v>
      </x:c>
      <x:c r="AA159" s="9" t="n">
        <x:f>IF(ISNUMBER(U159),Y159,0)</x:f>
        <x:v>1515.5235996386036</x:v>
      </x:c>
      <x:c r="AB159" s="7" t="n">
        <x:f>MAX(0,L159-SUM(F159:K159))</x:f>
        <x:v>0</x:v>
      </x:c>
    </x:row>
    <x:row r="160" ht="22" customHeight="1">
      <x:c r="A160" s="18" t="n">
        <x:f>Summary!C$41</x:f>
        <x:v>46327</x:v>
      </x:c>
      <x:c r="B160" s="2" t="str">
        <x:f>'Inventory detail'!A160</x:f>
        <x:v>WIRE</x:v>
      </x:c>
      <x:c r="C160" s="2" t="str">
        <x:f>'Inventory detail'!B160</x:f>
        <x:v>60</x:v>
      </x:c>
      <x:c r="D160" s="2" t="str">
        <x:f>'Inventory detail'!C160</x:f>
        <x:v>DL516SIL</x:v>
      </x:c>
      <x:c r="E160" s="10" t="n">
        <x:f>Summary!$E$5</x:f>
        <x:v>46304</x:v>
      </x:c>
      <x:c r="F160" s="7" t="n">
        <x:f>'Inventory detail'!W160</x:f>
        <x:v>0</x:v>
      </x:c>
      <x:c r="G160" s="7" t="n">
        <x:f>'Inventory detail'!X160</x:f>
        <x:v>0</x:v>
      </x:c>
      <x:c r="H160" s="7" t="n">
        <x:f>'Inventory detail'!Y160</x:f>
        <x:v>18400</x:v>
      </x:c>
      <x:c r="I160" s="7" t="n">
        <x:f>0</x:f>
        <x:v>0</x:v>
      </x:c>
      <x:c r="J160" s="7" t="n">
        <x:f>0</x:f>
        <x:v>0</x:v>
      </x:c>
      <x:c r="K160" s="7" t="n">
        <x:f>0</x:f>
        <x:v>0</x:v>
      </x:c>
      <x:c r="L160" s="7" t="n">
        <x:f>'Inventory detail'!F160*Summary!$K$5*(A160-E160)/Summary!$K$6</x:f>
        <x:v>1530.1848049281314</x:v>
      </x:c>
      <x:c r="M160" s="7" t="n">
        <x:f>MAX(0,H160-L160)</x:f>
        <x:v>16869.815195071867</x:v>
      </x:c>
      <x:c r="N160" s="7" t="n">
        <x:f>MAX(0,L160-H160)</x:f>
        <x:v>0</x:v>
      </x:c>
      <x:c r="O160" s="7" t="n">
        <x:f>MAX(0,F160+I160-N160)</x:f>
        <x:v>0</x:v>
      </x:c>
      <x:c r="P160" s="7" t="n">
        <x:f>MAX(0,N160-F160-I160)</x:f>
        <x:v>0</x:v>
      </x:c>
      <x:c r="Q160" s="7" t="n">
        <x:f>MAX(0,G160+J160-P160)</x:f>
        <x:v>0</x:v>
      </x:c>
      <x:c r="R160" s="7" t="n">
        <x:f>M160+MAX(0,K160-MAX(0,P160-G160-J160))</x:f>
        <x:v>16869.815195071867</x:v>
      </x:c>
      <x:c r="S160" s="7" t="n">
        <x:f>SUM(O160,Q160,R160)</x:f>
        <x:v>16869.815195071867</x:v>
      </x:c>
      <x:c r="T160" s="14" t="n">
        <x:f>'Inventory detail'!T160</x:f>
        <x:v>0.0475</x:v>
      </x:c>
      <x:c r="U160" s="14" t="n">
        <x:f>'Inventory detail'!U160</x:f>
        <x:v>0.0475</x:v>
      </x:c>
      <x:c r="V160" s="9" t="n">
        <x:f>O160*T160</x:f>
        <x:v>0</x:v>
      </x:c>
      <x:c r="W160" s="9" t="n">
        <x:f>Q160*T160</x:f>
        <x:v>0</x:v>
      </x:c>
      <x:c r="X160" s="9" t="n">
        <x:f>R160*T160</x:f>
        <x:v>801.3162217659137</x:v>
      </x:c>
      <x:c r="Y160" s="9" t="n">
        <x:f>S160*T160</x:f>
        <x:v>801.3162217659137</x:v>
      </x:c>
      <x:c r="Z160" s="9" t="n">
        <x:f>IF(ISNUMBER(U160),S160*(U160-T160),"n.a.")</x:f>
        <x:v>0</x:v>
      </x:c>
      <x:c r="AA160" s="9" t="n">
        <x:f>IF(ISNUMBER(U160),Y160,0)</x:f>
        <x:v>801.3162217659137</x:v>
      </x:c>
      <x:c r="AB160" s="7" t="n">
        <x:f>MAX(0,L160-SUM(F160:K160))</x:f>
        <x:v>0</x:v>
      </x:c>
    </x:row>
    <x:row r="161" ht="22" customHeight="1">
      <x:c r="A161" s="18" t="n">
        <x:f>Summary!C$41</x:f>
        <x:v>46327</x:v>
      </x:c>
      <x:c r="B161" s="2" t="str">
        <x:f>'Inventory detail'!A161</x:f>
        <x:v>POUC</x:v>
      </x:c>
      <x:c r="C161" s="2" t="str">
        <x:f>'Inventory detail'!B161</x:f>
        <x:v>30</x:v>
      </x:c>
      <x:c r="D161" s="2" t="str">
        <x:f>'Inventory detail'!C161</x:f>
        <x:v>LMEN5</x:v>
      </x:c>
      <x:c r="E161" s="10" t="n">
        <x:f>Summary!$E$5</x:f>
        <x:v>46304</x:v>
      </x:c>
      <x:c r="F161" s="7" t="n">
        <x:f>'Inventory detail'!W161</x:f>
        <x:v>2900</x:v>
      </x:c>
      <x:c r="G161" s="7" t="n">
        <x:f>'Inventory detail'!X161</x:f>
        <x:v>0</x:v>
      </x:c>
      <x:c r="H161" s="7" t="n">
        <x:f>'Inventory detail'!Y161</x:f>
        <x:v>0</x:v>
      </x:c>
      <x:c r="I161" s="7" t="n">
        <x:f>SUMIFS('PO detail'!$W$1665:$W$1669,'PO detail'!$V$1665:$V$1669,"&gt;="&amp;E161,'PO detail'!$V$1665:$V$1669,"&lt;"&amp;A161)</x:f>
        <x:v>0</x:v>
      </x:c>
      <x:c r="J161" s="7" t="n">
        <x:f>SUMIFS('PO detail'!$X$1665:$X$1669,'PO detail'!$V$1665:$V$1669,"&gt;="&amp;E161,'PO detail'!$V$1665:$V$1669,"&lt;"&amp;A161)</x:f>
        <x:v>3200</x:v>
      </x:c>
      <x:c r="K161" s="7" t="n">
        <x:f>SUMIFS('PO detail'!$Y$1665:$Y$1669,'PO detail'!$V$1665:$V$1669,"&gt;="&amp;E161,'PO detail'!$V$1665:$V$1669,"&lt;"&amp;A161)</x:f>
        <x:v>0</x:v>
      </x:c>
      <x:c r="L161" s="7" t="n">
        <x:f>'Inventory detail'!F161*Summary!$K$5*(A161-E161)/Summary!$K$6</x:f>
        <x:v>1511.2936344969198</x:v>
      </x:c>
      <x:c r="M161" s="7" t="n">
        <x:f>MAX(0,H161-L161)</x:f>
        <x:v>0</x:v>
      </x:c>
      <x:c r="N161" s="7" t="n">
        <x:f>MAX(0,L161-H161)</x:f>
        <x:v>1511.2936344969198</x:v>
      </x:c>
      <x:c r="O161" s="7" t="n">
        <x:f>MAX(0,F161+I161-N161)</x:f>
        <x:v>1388.7063655030802</x:v>
      </x:c>
      <x:c r="P161" s="7" t="n">
        <x:f>MAX(0,N161-F161-I161)</x:f>
        <x:v>0</x:v>
      </x:c>
      <x:c r="Q161" s="7" t="n">
        <x:f>MAX(0,G161+J161-P161)</x:f>
        <x:v>3200</x:v>
      </x:c>
      <x:c r="R161" s="7" t="n">
        <x:f>M161+MAX(0,K161-MAX(0,P161-G161-J161))</x:f>
        <x:v>0</x:v>
      </x:c>
      <x:c r="S161" s="7" t="n">
        <x:f>SUM(O161,Q161,R161)</x:f>
        <x:v>4588.70636550308</x:v>
      </x:c>
      <x:c r="T161" s="14" t="n">
        <x:f>'Inventory detail'!T161</x:f>
        <x:v>0.14429999999999998</x:v>
      </x:c>
      <x:c r="U161" s="14" t="n">
        <x:f>'Inventory detail'!U161</x:f>
        <x:v>0.15724499999999997</x:v>
      </x:c>
      <x:c r="V161" s="9" t="n">
        <x:f>O161*T161</x:f>
        <x:v>200.39032854209444</x:v>
      </x:c>
      <x:c r="W161" s="9" t="n">
        <x:f>Q161*T161</x:f>
        <x:v>461.75999999999993</x:v>
      </x:c>
      <x:c r="X161" s="9" t="n">
        <x:f>R161*T161</x:f>
        <x:v>0</x:v>
      </x:c>
      <x:c r="Y161" s="9" t="n">
        <x:f>S161*T161</x:f>
        <x:v>662.1503285420944</x:v>
      </x:c>
      <x:c r="Z161" s="9" t="n">
        <x:f>IF(ISNUMBER(U161),S161*(U161-T161),"n.a.")</x:f>
        <x:v>59.40080390143729</x:v>
      </x:c>
      <x:c r="AA161" s="9" t="n">
        <x:f>IF(ISNUMBER(U161),Y161,0)</x:f>
        <x:v>662.1503285420944</x:v>
      </x:c>
      <x:c r="AB161" s="7" t="n">
        <x:f>MAX(0,L161-SUM(F161:K161))</x:f>
        <x:v>0</x:v>
      </x:c>
    </x:row>
    <x:row r="162" ht="22" customHeight="1">
      <x:c r="A162" s="18" t="n">
        <x:f>Summary!C$41</x:f>
        <x:v>46327</x:v>
      </x:c>
      <x:c r="B162" s="2" t="str">
        <x:f>'Inventory detail'!A162</x:f>
        <x:v>POUC</x:v>
      </x:c>
      <x:c r="C162" s="2" t="str">
        <x:f>'Inventory detail'!B162</x:f>
        <x:v>60</x:v>
      </x:c>
      <x:c r="D162" s="2" t="str">
        <x:f>'Inventory detail'!C162</x:f>
        <x:v>LUG10</x:v>
      </x:c>
      <x:c r="E162" s="10" t="n">
        <x:f>Summary!$E$5</x:f>
        <x:v>46304</x:v>
      </x:c>
      <x:c r="F162" s="7" t="n">
        <x:f>'Inventory detail'!W162</x:f>
        <x:v>0</x:v>
      </x:c>
      <x:c r="G162" s="7" t="n">
        <x:f>'Inventory detail'!X162</x:f>
        <x:v>0</x:v>
      </x:c>
      <x:c r="H162" s="7" t="n">
        <x:f>'Inventory detail'!Y162</x:f>
        <x:v>3200</x:v>
      </x:c>
      <x:c r="I162" s="7" t="n">
        <x:f>SUMIFS('PO detail'!$W$1801:$W$1801,'PO detail'!$V$1801:$V$1801,"&gt;="&amp;E162,'PO detail'!$V$1801:$V$1801,"&lt;"&amp;A162)</x:f>
        <x:v>0</x:v>
      </x:c>
      <x:c r="J162" s="7" t="n">
        <x:f>SUMIFS('PO detail'!$X$1801:$X$1801,'PO detail'!$V$1801:$V$1801,"&gt;="&amp;E162,'PO detail'!$V$1801:$V$1801,"&lt;"&amp;A162)</x:f>
        <x:v>25000</x:v>
      </x:c>
      <x:c r="K162" s="7" t="n">
        <x:f>SUMIFS('PO detail'!$Y$1801:$Y$1801,'PO detail'!$V$1801:$V$1801,"&gt;="&amp;E162,'PO detail'!$V$1801:$V$1801,"&lt;"&amp;A162)</x:f>
        <x:v>0</x:v>
      </x:c>
      <x:c r="L162" s="7" t="n">
        <x:f>'Inventory detail'!F162*Summary!$K$5*(A162-E162)/Summary!$K$6</x:f>
        <x:v>1511.2936344969198</x:v>
      </x:c>
      <x:c r="M162" s="7" t="n">
        <x:f>MAX(0,H162-L162)</x:f>
        <x:v>1688.7063655030802</x:v>
      </x:c>
      <x:c r="N162" s="7" t="n">
        <x:f>MAX(0,L162-H162)</x:f>
        <x:v>0</x:v>
      </x:c>
      <x:c r="O162" s="7" t="n">
        <x:f>MAX(0,F162+I162-N162)</x:f>
        <x:v>0</x:v>
      </x:c>
      <x:c r="P162" s="7" t="n">
        <x:f>MAX(0,N162-F162-I162)</x:f>
        <x:v>0</x:v>
      </x:c>
      <x:c r="Q162" s="7" t="n">
        <x:f>MAX(0,G162+J162-P162)</x:f>
        <x:v>25000</x:v>
      </x:c>
      <x:c r="R162" s="7" t="n">
        <x:f>M162+MAX(0,K162-MAX(0,P162-G162-J162))</x:f>
        <x:v>1688.7063655030802</x:v>
      </x:c>
      <x:c r="S162" s="7" t="n">
        <x:f>SUM(O162,Q162,R162)</x:f>
        <x:v>26688.70636550308</x:v>
      </x:c>
      <x:c r="T162" s="14" t="n">
        <x:f>'Inventory detail'!T162</x:f>
        <x:v>0.019299999999999998</x:v>
      </x:c>
      <x:c r="U162" s="14" t="n">
        <x:f>'Inventory detail'!U162</x:f>
        <x:v>0.02112</x:v>
      </x:c>
      <x:c r="V162" s="9" t="n">
        <x:f>O162*T162</x:f>
        <x:v>0</x:v>
      </x:c>
      <x:c r="W162" s="9" t="n">
        <x:f>Q162*T162</x:f>
        <x:v>482.49999999999994</x:v>
      </x:c>
      <x:c r="X162" s="9" t="n">
        <x:f>R162*T162</x:f>
        <x:v>32.59203285420944</x:v>
      </x:c>
      <x:c r="Y162" s="9" t="n">
        <x:f>S162*T162</x:f>
        <x:v>515.0920328542094</x:v>
      </x:c>
      <x:c r="Z162" s="9" t="n">
        <x:f>IF(ISNUMBER(U162),S162*(U162-T162),"n.a.")</x:f>
        <x:v>48.573445585215666</x:v>
      </x:c>
      <x:c r="AA162" s="9" t="n">
        <x:f>IF(ISNUMBER(U162),Y162,0)</x:f>
        <x:v>515.0920328542094</x:v>
      </x:c>
      <x:c r="AB162" s="7" t="n">
        <x:f>MAX(0,L162-SUM(F162:K162))</x:f>
        <x:v>0</x:v>
      </x:c>
    </x:row>
    <x:row r="163" ht="22" customHeight="1">
      <x:c r="A163" s="18" t="n">
        <x:f>Summary!C$41</x:f>
        <x:v>46327</x:v>
      </x:c>
      <x:c r="B163" s="2" t="str">
        <x:f>'Inventory detail'!A163</x:f>
        <x:v>COIL</x:v>
      </x:c>
      <x:c r="C163" s="2" t="str">
        <x:f>'Inventory detail'!B163</x:f>
        <x:v>10</x:v>
      </x:c>
      <x:c r="D163" s="2" t="str">
        <x:f>'Inventory detail'!C163</x:f>
        <x:v>12BLK36-4</x:v>
      </x:c>
      <x:c r="E163" s="10" t="n">
        <x:f>Summary!$E$5</x:f>
        <x:v>46304</x:v>
      </x:c>
      <x:c r="F163" s="7" t="n">
        <x:f>'Inventory detail'!W163</x:f>
        <x:v>4000</x:v>
      </x:c>
      <x:c r="G163" s="7" t="n">
        <x:f>'Inventory detail'!X163</x:f>
        <x:v>0</x:v>
      </x:c>
      <x:c r="H163" s="7" t="n">
        <x:f>'Inventory detail'!Y163</x:f>
        <x:v>0</x:v>
      </x:c>
      <x:c r="I163" s="7" t="n">
        <x:f>SUMIFS('PO detail'!$W$93:$W$102,'PO detail'!$V$93:$V$102,"&gt;="&amp;E163,'PO detail'!$V$93:$V$102,"&lt;"&amp;A163)</x:f>
        <x:v>0</x:v>
      </x:c>
      <x:c r="J163" s="7" t="n">
        <x:f>SUMIFS('PO detail'!$X$93:$X$102,'PO detail'!$V$93:$V$102,"&gt;="&amp;E163,'PO detail'!$V$93:$V$102,"&lt;"&amp;A163)</x:f>
        <x:v>0</x:v>
      </x:c>
      <x:c r="K163" s="7" t="n">
        <x:f>SUMIFS('PO detail'!$Y$93:$Y$102,'PO detail'!$V$93:$V$102,"&gt;="&amp;E163,'PO detail'!$V$93:$V$102,"&lt;"&amp;A163)</x:f>
        <x:v>0</x:v>
      </x:c>
      <x:c r="L163" s="7" t="n">
        <x:f>'Inventory detail'!F163*Summary!$K$5*(A163-E163)/Summary!$K$6</x:f>
        <x:v>1479.8058316221766</x:v>
      </x:c>
      <x:c r="M163" s="7" t="n">
        <x:f>MAX(0,H163-L163)</x:f>
        <x:v>0</x:v>
      </x:c>
      <x:c r="N163" s="7" t="n">
        <x:f>MAX(0,L163-H163)</x:f>
        <x:v>1479.8058316221766</x:v>
      </x:c>
      <x:c r="O163" s="7" t="n">
        <x:f>MAX(0,F163+I163-N163)</x:f>
        <x:v>2520.194168377823</x:v>
      </x:c>
      <x:c r="P163" s="7" t="n">
        <x:f>MAX(0,N163-F163-I163)</x:f>
        <x:v>0</x:v>
      </x:c>
      <x:c r="Q163" s="7" t="n">
        <x:f>MAX(0,G163+J163-P163)</x:f>
        <x:v>0</x:v>
      </x:c>
      <x:c r="R163" s="7" t="n">
        <x:f>M163+MAX(0,K163-MAX(0,P163-G163-J163))</x:f>
        <x:v>0</x:v>
      </x:c>
      <x:c r="S163" s="7" t="n">
        <x:f>SUM(O163,Q163,R163)</x:f>
        <x:v>2520.194168377823</x:v>
      </x:c>
      <x:c r="T163" s="14" t="n">
        <x:f>'Inventory detail'!T163</x:f>
        <x:v>0.1825</x:v>
      </x:c>
      <x:c r="U163" s="14" t="n">
        <x:f>'Inventory detail'!U163</x:f>
        <x:v>0.17878899999999998</x:v>
      </x:c>
      <x:c r="V163" s="9" t="n">
        <x:f>O163*T163</x:f>
        <x:v>459.9354357289527</x:v>
      </x:c>
      <x:c r="W163" s="9" t="n">
        <x:f>Q163*T163</x:f>
        <x:v>0</x:v>
      </x:c>
      <x:c r="X163" s="9" t="n">
        <x:f>R163*T163</x:f>
        <x:v>0</x:v>
      </x:c>
      <x:c r="Y163" s="9" t="n">
        <x:f>S163*T163</x:f>
        <x:v>459.9354357289527</x:v>
      </x:c>
      <x:c r="Z163" s="9" t="n">
        <x:f>IF(ISNUMBER(U163),S163*(U163-T163),"n.a.")</x:f>
        <x:v>-9.352440558850152</x:v>
      </x:c>
      <x:c r="AA163" s="9" t="n">
        <x:f>IF(ISNUMBER(U163),Y163,0)</x:f>
        <x:v>459.9354357289527</x:v>
      </x:c>
      <x:c r="AB163" s="7" t="n">
        <x:f>MAX(0,L163-SUM(F163:K163))</x:f>
        <x:v>0</x:v>
      </x:c>
    </x:row>
    <x:row r="164" ht="22" customHeight="1">
      <x:c r="A164" s="18" t="n">
        <x:f>Summary!C$41</x:f>
        <x:v>46327</x:v>
      </x:c>
      <x:c r="B164" s="2" t="str">
        <x:f>'Inventory detail'!A164</x:f>
        <x:v>COIL</x:v>
      </x:c>
      <x:c r="C164" s="2" t="str">
        <x:f>'Inventory detail'!B164</x:f>
        <x:v>30</x:v>
      </x:c>
      <x:c r="D164" s="2" t="str">
        <x:f>'Inventory detail'!C164</x:f>
        <x:v>10WHT12-4</x:v>
      </x:c>
      <x:c r="E164" s="10" t="n">
        <x:f>Summary!$E$5</x:f>
        <x:v>46304</x:v>
      </x:c>
      <x:c r="F164" s="7" t="n">
        <x:f>'Inventory detail'!W164</x:f>
        <x:v>5400</x:v>
      </x:c>
      <x:c r="G164" s="7" t="n">
        <x:f>'Inventory detail'!X164</x:f>
        <x:v>0</x:v>
      </x:c>
      <x:c r="H164" s="7" t="n">
        <x:f>'Inventory detail'!Y164</x:f>
        <x:v>0</x:v>
      </x:c>
      <x:c r="I164" s="7" t="n">
        <x:f>SUMIFS('PO detail'!$W$707:$W$713,'PO detail'!$V$707:$V$713,"&gt;="&amp;E164,'PO detail'!$V$707:$V$713,"&lt;"&amp;A164)</x:f>
        <x:v>4200</x:v>
      </x:c>
      <x:c r="J164" s="7" t="n">
        <x:f>SUMIFS('PO detail'!$X$707:$X$713,'PO detail'!$V$707:$V$713,"&gt;="&amp;E164,'PO detail'!$V$707:$V$713,"&lt;"&amp;A164)</x:f>
        <x:v>0</x:v>
      </x:c>
      <x:c r="K164" s="7" t="n">
        <x:f>SUMIFS('PO detail'!$Y$707:$Y$713,'PO detail'!$V$707:$V$713,"&gt;="&amp;E164,'PO detail'!$V$707:$V$713,"&lt;"&amp;A164)</x:f>
        <x:v>0</x:v>
      </x:c>
      <x:c r="L164" s="7" t="n">
        <x:f>'Inventory detail'!F164*Summary!$K$5*(A164-E164)/Summary!$K$6</x:f>
        <x:v>1448.3255852156058</x:v>
      </x:c>
      <x:c r="M164" s="7" t="n">
        <x:f>MAX(0,H164-L164)</x:f>
        <x:v>0</x:v>
      </x:c>
      <x:c r="N164" s="7" t="n">
        <x:f>MAX(0,L164-H164)</x:f>
        <x:v>1448.3255852156058</x:v>
      </x:c>
      <x:c r="O164" s="7" t="n">
        <x:f>MAX(0,F164+I164-N164)</x:f>
        <x:v>8151.674414784395</x:v>
      </x:c>
      <x:c r="P164" s="7" t="n">
        <x:f>MAX(0,N164-F164-I164)</x:f>
        <x:v>0</x:v>
      </x:c>
      <x:c r="Q164" s="7" t="n">
        <x:f>MAX(0,G164+J164-P164)</x:f>
        <x:v>0</x:v>
      </x:c>
      <x:c r="R164" s="7" t="n">
        <x:f>M164+MAX(0,K164-MAX(0,P164-G164-J164))</x:f>
        <x:v>0</x:v>
      </x:c>
      <x:c r="S164" s="7" t="n">
        <x:f>SUM(O164,Q164,R164)</x:f>
        <x:v>8151.674414784395</x:v>
      </x:c>
      <x:c r="T164" s="14" t="n">
        <x:f>'Inventory detail'!T164</x:f>
        <x:v>0.0584</x:v>
      </x:c>
      <x:c r="U164" s="14" t="n">
        <x:f>'Inventory detail'!U164</x:f>
        <x:v>0.057239</x:v>
      </x:c>
      <x:c r="V164" s="9" t="n">
        <x:f>O164*T164</x:f>
        <x:v>476.05778582340866</x:v>
      </x:c>
      <x:c r="W164" s="9" t="n">
        <x:f>Q164*T164</x:f>
        <x:v>0</x:v>
      </x:c>
      <x:c r="X164" s="9" t="n">
        <x:f>R164*T164</x:f>
        <x:v>0</x:v>
      </x:c>
      <x:c r="Y164" s="9" t="n">
        <x:f>S164*T164</x:f>
        <x:v>476.05778582340866</x:v>
      </x:c>
      <x:c r="Z164" s="9" t="n">
        <x:f>IF(ISNUMBER(U164),S164*(U164-T164),"n.a.")</x:f>
        <x:v>-9.464093995564701</x:v>
      </x:c>
      <x:c r="AA164" s="9" t="n">
        <x:f>IF(ISNUMBER(U164),Y164,0)</x:f>
        <x:v>476.05778582340866</x:v>
      </x:c>
      <x:c r="AB164" s="7" t="n">
        <x:f>MAX(0,L164-SUM(F164:K164))</x:f>
        <x:v>0</x:v>
      </x:c>
    </x:row>
    <x:row r="165" ht="22" customHeight="1">
      <x:c r="A165" s="18" t="n">
        <x:f>Summary!C$41</x:f>
        <x:v>46327</x:v>
      </x:c>
      <x:c r="B165" s="2" t="str">
        <x:f>'Inventory detail'!A165</x:f>
        <x:v>WIRE</x:v>
      </x:c>
      <x:c r="C165" s="2" t="str">
        <x:f>'Inventory detail'!B165</x:f>
        <x:v>60</x:v>
      </x:c>
      <x:c r="D165" s="2" t="str">
        <x:f>'Inventory detail'!C165</x:f>
        <x:v>DL014WHT</x:v>
      </x:c>
      <x:c r="E165" s="10" t="n">
        <x:f>Summary!$E$5</x:f>
        <x:v>46304</x:v>
      </x:c>
      <x:c r="F165" s="7" t="n">
        <x:f>'Inventory detail'!W165</x:f>
        <x:v>0</x:v>
      </x:c>
      <x:c r="G165" s="7" t="n">
        <x:f>'Inventory detail'!X165</x:f>
        <x:v>0</x:v>
      </x:c>
      <x:c r="H165" s="7" t="n">
        <x:f>'Inventory detail'!Y165</x:f>
        <x:v>400</x:v>
      </x:c>
      <x:c r="I165" s="7" t="n">
        <x:f>0</x:f>
        <x:v>0</x:v>
      </x:c>
      <x:c r="J165" s="7" t="n">
        <x:f>0</x:f>
        <x:v>0</x:v>
      </x:c>
      <x:c r="K165" s="7" t="n">
        <x:f>0</x:f>
        <x:v>0</x:v>
      </x:c>
      <x:c r="L165" s="7" t="n">
        <x:f>'Inventory detail'!F165*Summary!$K$5*(A165-E165)/Summary!$K$6</x:f>
        <x:v>1442.0234907597535</x:v>
      </x:c>
      <x:c r="M165" s="7" t="n">
        <x:f>MAX(0,H165-L165)</x:f>
        <x:v>0</x:v>
      </x:c>
      <x:c r="N165" s="7" t="n">
        <x:f>MAX(0,L165-H165)</x:f>
        <x:v>1042.0234907597535</x:v>
      </x:c>
      <x:c r="O165" s="7" t="n">
        <x:f>MAX(0,F165+I165-N165)</x:f>
        <x:v>0</x:v>
      </x:c>
      <x:c r="P165" s="7" t="n">
        <x:f>MAX(0,N165-F165-I165)</x:f>
        <x:v>1042.0234907597535</x:v>
      </x:c>
      <x:c r="Q165" s="7" t="n">
        <x:f>MAX(0,G165+J165-P165)</x:f>
        <x:v>0</x:v>
      </x:c>
      <x:c r="R165" s="7" t="n">
        <x:f>M165+MAX(0,K165-MAX(0,P165-G165-J165))</x:f>
        <x:v>0</x:v>
      </x:c>
      <x:c r="S165" s="7" t="n">
        <x:f>SUM(O165,Q165,R165)</x:f>
        <x:v>0</x:v>
      </x:c>
      <x:c r="T165" s="14" t="n">
        <x:f>'Inventory detail'!T165</x:f>
        <x:v>0.0363</x:v>
      </x:c>
      <x:c r="U165" s="14" t="n">
        <x:f>'Inventory detail'!U165</x:f>
        <x:v>0.0363</x:v>
      </x:c>
      <x:c r="V165" s="9" t="n">
        <x:f>O165*T165</x:f>
        <x:v>0</x:v>
      </x:c>
      <x:c r="W165" s="9" t="n">
        <x:f>Q165*T165</x:f>
        <x:v>0</x:v>
      </x:c>
      <x:c r="X165" s="9" t="n">
        <x:f>R165*T165</x:f>
        <x:v>0</x:v>
      </x:c>
      <x:c r="Y165" s="9" t="n">
        <x:f>S165*T165</x:f>
        <x:v>0</x:v>
      </x:c>
      <x:c r="Z165" s="9" t="n">
        <x:f>IF(ISNUMBER(U165),S165*(U165-T165),"n.a.")</x:f>
        <x:v>0</x:v>
      </x:c>
      <x:c r="AA165" s="9" t="n">
        <x:f>IF(ISNUMBER(U165),Y165,0)</x:f>
        <x:v>0</x:v>
      </x:c>
      <x:c r="AB165" s="7" t="n">
        <x:f>MAX(0,L165-SUM(F165:K165))</x:f>
        <x:v>1042.0234907597535</x:v>
      </x:c>
    </x:row>
    <x:row r="166" ht="22" customHeight="1">
      <x:c r="A166" s="18" t="n">
        <x:f>Summary!C$41</x:f>
        <x:v>46327</x:v>
      </x:c>
      <x:c r="B166" s="2" t="str">
        <x:f>'Inventory detail'!A166</x:f>
        <x:v>COIL</x:v>
      </x:c>
      <x:c r="C166" s="2" t="str">
        <x:f>'Inventory detail'!B166</x:f>
        <x:v>10</x:v>
      </x:c>
      <x:c r="D166" s="2" t="str">
        <x:f>'Inventory detail'!C166</x:f>
        <x:v>11WHT12-4</x:v>
      </x:c>
      <x:c r="E166" s="10" t="n">
        <x:f>Summary!$E$5</x:f>
        <x:v>46304</x:v>
      </x:c>
      <x:c r="F166" s="7" t="n">
        <x:f>'Inventory detail'!W166</x:f>
        <x:v>4700</x:v>
      </x:c>
      <x:c r="G166" s="7" t="n">
        <x:f>'Inventory detail'!X166</x:f>
        <x:v>0</x:v>
      </x:c>
      <x:c r="H166" s="7" t="n">
        <x:f>'Inventory detail'!Y166</x:f>
        <x:v>0</x:v>
      </x:c>
      <x:c r="I166" s="7" t="n">
        <x:f>SUMIFS('PO detail'!$W$74:$W$79,'PO detail'!$V$74:$V$79,"&gt;="&amp;E166,'PO detail'!$V$74:$V$79,"&lt;"&amp;A166)</x:f>
        <x:v>0</x:v>
      </x:c>
      <x:c r="J166" s="7" t="n">
        <x:f>SUMIFS('PO detail'!$X$74:$X$79,'PO detail'!$V$74:$V$79,"&gt;="&amp;E166,'PO detail'!$V$74:$V$79,"&lt;"&amp;A166)</x:f>
        <x:v>0</x:v>
      </x:c>
      <x:c r="K166" s="7" t="n">
        <x:f>SUMIFS('PO detail'!$Y$74:$Y$79,'PO detail'!$V$74:$V$79,"&gt;="&amp;E166,'PO detail'!$V$74:$V$79,"&lt;"&amp;A166)</x:f>
        <x:v>0</x:v>
      </x:c>
      <x:c r="L166" s="7" t="n">
        <x:f>'Inventory detail'!F166*Summary!$K$5*(A166-E166)/Summary!$K$6</x:f>
        <x:v>1429.4344147843944</x:v>
      </x:c>
      <x:c r="M166" s="7" t="n">
        <x:f>MAX(0,H166-L166)</x:f>
        <x:v>0</x:v>
      </x:c>
      <x:c r="N166" s="7" t="n">
        <x:f>MAX(0,L166-H166)</x:f>
        <x:v>1429.4344147843944</x:v>
      </x:c>
      <x:c r="O166" s="7" t="n">
        <x:f>MAX(0,F166+I166-N166)</x:f>
        <x:v>3270.5655852156056</x:v>
      </x:c>
      <x:c r="P166" s="7" t="n">
        <x:f>MAX(0,N166-F166-I166)</x:f>
        <x:v>0</x:v>
      </x:c>
      <x:c r="Q166" s="7" t="n">
        <x:f>MAX(0,G166+J166-P166)</x:f>
        <x:v>0</x:v>
      </x:c>
      <x:c r="R166" s="7" t="n">
        <x:f>M166+MAX(0,K166-MAX(0,P166-G166-J166))</x:f>
        <x:v>0</x:v>
      </x:c>
      <x:c r="S166" s="7" t="n">
        <x:f>SUM(O166,Q166,R166)</x:f>
        <x:v>3270.5655852156056</x:v>
      </x:c>
      <x:c r="T166" s="14" t="n">
        <x:f>'Inventory detail'!T166</x:f>
        <x:v>0.0682</x:v>
      </x:c>
      <x:c r="U166" s="14" t="n">
        <x:f>'Inventory detail'!U166</x:f>
        <x:v>0.0668525</x:v>
      </x:c>
      <x:c r="V166" s="9" t="n">
        <x:f>O166*T166</x:f>
        <x:v>223.0525729117043</x:v>
      </x:c>
      <x:c r="W166" s="9" t="n">
        <x:f>Q166*T166</x:f>
        <x:v>0</x:v>
      </x:c>
      <x:c r="X166" s="9" t="n">
        <x:f>R166*T166</x:f>
        <x:v>0</x:v>
      </x:c>
      <x:c r="Y166" s="9" t="n">
        <x:f>S166*T166</x:f>
        <x:v>223.0525729117043</x:v>
      </x:c>
      <x:c r="Z166" s="9" t="n">
        <x:f>IF(ISNUMBER(U166),S166*(U166-T166),"n.a.")</x:f>
        <x:v>-4.407087126078033</x:v>
      </x:c>
      <x:c r="AA166" s="9" t="n">
        <x:f>IF(ISNUMBER(U166),Y166,0)</x:f>
        <x:v>223.0525729117043</x:v>
      </x:c>
      <x:c r="AB166" s="7" t="n">
        <x:f>MAX(0,L166-SUM(F166:K166))</x:f>
        <x:v>0</x:v>
      </x:c>
    </x:row>
    <x:row r="167" ht="22" customHeight="1">
      <x:c r="A167" s="18" t="n">
        <x:f>Summary!C$41</x:f>
        <x:v>46327</x:v>
      </x:c>
      <x:c r="B167" s="2" t="str">
        <x:f>'Inventory detail'!A167</x:f>
        <x:v>COIL</x:v>
      </x:c>
      <x:c r="C167" s="2" t="str">
        <x:f>'Inventory detail'!B167</x:f>
        <x:v>60</x:v>
      </x:c>
      <x:c r="D167" s="2" t="str">
        <x:f>'Inventory detail'!C167</x:f>
        <x:v>8CLR12-4</x:v>
      </x:c>
      <x:c r="E167" s="10" t="n">
        <x:f>Summary!$E$5</x:f>
        <x:v>46304</x:v>
      </x:c>
      <x:c r="F167" s="7" t="n">
        <x:f>'Inventory detail'!W167</x:f>
        <x:v>5900</x:v>
      </x:c>
      <x:c r="G167" s="7" t="n">
        <x:f>'Inventory detail'!X167</x:f>
        <x:v>0</x:v>
      </x:c>
      <x:c r="H167" s="7" t="n">
        <x:f>'Inventory detail'!Y167</x:f>
        <x:v>0</x:v>
      </x:c>
      <x:c r="I167" s="7" t="n">
        <x:f>SUMIFS('PO detail'!$W$1406:$W$1411,'PO detail'!$V$1406:$V$1411,"&gt;="&amp;E167,'PO detail'!$V$1406:$V$1411,"&lt;"&amp;A167)</x:f>
        <x:v>2500</x:v>
      </x:c>
      <x:c r="J167" s="7" t="n">
        <x:f>SUMIFS('PO detail'!$X$1406:$X$1411,'PO detail'!$V$1406:$V$1411,"&gt;="&amp;E167,'PO detail'!$V$1406:$V$1411,"&lt;"&amp;A167)</x:f>
        <x:v>0</x:v>
      </x:c>
      <x:c r="K167" s="7" t="n">
        <x:f>SUMIFS('PO detail'!$Y$1406:$Y$1411,'PO detail'!$V$1406:$V$1411,"&gt;="&amp;E167,'PO detail'!$V$1406:$V$1411,"&lt;"&amp;A167)</x:f>
        <x:v>0</x:v>
      </x:c>
      <x:c r="L167" s="7" t="n">
        <x:f>'Inventory detail'!F167*Summary!$K$5*(A167-E167)/Summary!$K$6</x:f>
        <x:v>1416.8377823408625</x:v>
      </x:c>
      <x:c r="M167" s="7" t="n">
        <x:f>MAX(0,H167-L167)</x:f>
        <x:v>0</x:v>
      </x:c>
      <x:c r="N167" s="7" t="n">
        <x:f>MAX(0,L167-H167)</x:f>
        <x:v>1416.8377823408625</x:v>
      </x:c>
      <x:c r="O167" s="7" t="n">
        <x:f>MAX(0,F167+I167-N167)</x:f>
        <x:v>6983.162217659137</x:v>
      </x:c>
      <x:c r="P167" s="7" t="n">
        <x:f>MAX(0,N167-F167-I167)</x:f>
        <x:v>0</x:v>
      </x:c>
      <x:c r="Q167" s="7" t="n">
        <x:f>MAX(0,G167+J167-P167)</x:f>
        <x:v>0</x:v>
      </x:c>
      <x:c r="R167" s="7" t="n">
        <x:f>M167+MAX(0,K167-MAX(0,P167-G167-J167))</x:f>
        <x:v>0</x:v>
      </x:c>
      <x:c r="S167" s="7" t="n">
        <x:f>SUM(O167,Q167,R167)</x:f>
        <x:v>6983.162217659137</x:v>
      </x:c>
      <x:c r="T167" s="14" t="n">
        <x:f>'Inventory detail'!T167</x:f>
        <x:v>0.042</x:v>
      </x:c>
      <x:c r="U167" s="14" t="n">
        <x:f>'Inventory detail'!U167</x:f>
        <x:v>0.041216499999999996</x:v>
      </x:c>
      <x:c r="V167" s="9" t="n">
        <x:f>O167*T167</x:f>
        <x:v>293.2928131416838</x:v>
      </x:c>
      <x:c r="W167" s="9" t="n">
        <x:f>Q167*T167</x:f>
        <x:v>0</x:v>
      </x:c>
      <x:c r="X167" s="9" t="n">
        <x:f>R167*T167</x:f>
        <x:v>0</x:v>
      </x:c>
      <x:c r="Y167" s="9" t="n">
        <x:f>S167*T167</x:f>
        <x:v>293.2928131416838</x:v>
      </x:c>
      <x:c r="Z167" s="9" t="n">
        <x:f>IF(ISNUMBER(U167),S167*(U167-T167),"n.a.")</x:f>
        <x:v>-5.471307597535978</x:v>
      </x:c>
      <x:c r="AA167" s="9" t="n">
        <x:f>IF(ISNUMBER(U167),Y167,0)</x:f>
        <x:v>293.2928131416838</x:v>
      </x:c>
      <x:c r="AB167" s="7" t="n">
        <x:f>MAX(0,L167-SUM(F167:K167))</x:f>
        <x:v>0</x:v>
      </x:c>
    </x:row>
    <x:row r="168" ht="22" customHeight="1">
      <x:c r="A168" s="18" t="n">
        <x:f>Summary!C$41</x:f>
        <x:v>46327</x:v>
      </x:c>
      <x:c r="B168" s="2" t="str">
        <x:f>'Inventory detail'!A168</x:f>
        <x:v>POUC</x:v>
      </x:c>
      <x:c r="C168" s="2" t="str">
        <x:f>'Inventory detail'!B168</x:f>
        <x:v>60</x:v>
      </x:c>
      <x:c r="D168" s="2" t="str">
        <x:f>'Inventory detail'!C168</x:f>
        <x:v>LUG5</x:v>
      </x:c>
      <x:c r="E168" s="10" t="n">
        <x:f>Summary!$E$5</x:f>
        <x:v>46304</x:v>
      </x:c>
      <x:c r="F168" s="7" t="n">
        <x:f>'Inventory detail'!W168</x:f>
        <x:v>0</x:v>
      </x:c>
      <x:c r="G168" s="7" t="n">
        <x:f>'Inventory detail'!X168</x:f>
        <x:v>0</x:v>
      </x:c>
      <x:c r="H168" s="7" t="n">
        <x:f>'Inventory detail'!Y168</x:f>
        <x:v>0</x:v>
      </x:c>
      <x:c r="I168" s="7" t="n">
        <x:f>SUMIFS('PO detail'!$W$1802:$W$1803,'PO detail'!$V$1802:$V$1803,"&gt;="&amp;E168,'PO detail'!$V$1802:$V$1803,"&lt;"&amp;A168)</x:f>
        <x:v>0</x:v>
      </x:c>
      <x:c r="J168" s="7" t="n">
        <x:f>SUMIFS('PO detail'!$X$1802:$X$1803,'PO detail'!$V$1802:$V$1803,"&gt;="&amp;E168,'PO detail'!$V$1802:$V$1803,"&lt;"&amp;A168)</x:f>
        <x:v>24000</x:v>
      </x:c>
      <x:c r="K168" s="7" t="n">
        <x:f>SUMIFS('PO detail'!$Y$1802:$Y$1803,'PO detail'!$V$1802:$V$1803,"&gt;="&amp;E168,'PO detail'!$V$1802:$V$1803,"&lt;"&amp;A168)</x:f>
        <x:v>0</x:v>
      </x:c>
      <x:c r="L168" s="7" t="n">
        <x:f>'Inventory detail'!F168*Summary!$K$5*(A168-E168)/Summary!$K$6</x:f>
        <x:v>1410.543244353183</x:v>
      </x:c>
      <x:c r="M168" s="7" t="n">
        <x:f>MAX(0,H168-L168)</x:f>
        <x:v>0</x:v>
      </x:c>
      <x:c r="N168" s="7" t="n">
        <x:f>MAX(0,L168-H168)</x:f>
        <x:v>1410.543244353183</x:v>
      </x:c>
      <x:c r="O168" s="7" t="n">
        <x:f>MAX(0,F168+I168-N168)</x:f>
        <x:v>0</x:v>
      </x:c>
      <x:c r="P168" s="7" t="n">
        <x:f>MAX(0,N168-F168-I168)</x:f>
        <x:v>1410.543244353183</x:v>
      </x:c>
      <x:c r="Q168" s="7" t="n">
        <x:f>MAX(0,G168+J168-P168)</x:f>
        <x:v>22589.456755646817</x:v>
      </x:c>
      <x:c r="R168" s="7" t="n">
        <x:f>M168+MAX(0,K168-MAX(0,P168-G168-J168))</x:f>
        <x:v>0</x:v>
      </x:c>
      <x:c r="S168" s="7" t="n">
        <x:f>SUM(O168,Q168,R168)</x:f>
        <x:v>22589.456755646817</x:v>
      </x:c>
      <x:c r="T168" s="14" t="n">
        <x:f>'Inventory detail'!T168</x:f>
        <x:v>0.0103</x:v>
      </x:c>
      <x:c r="U168" s="14" t="n">
        <x:f>'Inventory detail'!U168</x:f>
        <x:v>0.01122</x:v>
      </x:c>
      <x:c r="V168" s="9" t="n">
        <x:f>O168*T168</x:f>
        <x:v>0</x:v>
      </x:c>
      <x:c r="W168" s="9" t="n">
        <x:f>Q168*T168</x:f>
        <x:v>232.67140458316223</x:v>
      </x:c>
      <x:c r="X168" s="9" t="n">
        <x:f>R168*T168</x:f>
        <x:v>0</x:v>
      </x:c>
      <x:c r="Y168" s="9" t="n">
        <x:f>S168*T168</x:f>
        <x:v>232.67140458316223</x:v>
      </x:c>
      <x:c r="Z168" s="9" t="n">
        <x:f>IF(ISNUMBER(U168),S168*(U168-T168),"n.a.")</x:f>
        <x:v>20.782300215195086</x:v>
      </x:c>
      <x:c r="AA168" s="9" t="n">
        <x:f>IF(ISNUMBER(U168),Y168,0)</x:f>
        <x:v>232.67140458316223</x:v>
      </x:c>
      <x:c r="AB168" s="7" t="n">
        <x:f>MAX(0,L168-SUM(F168:K168))</x:f>
        <x:v>0</x:v>
      </x:c>
    </x:row>
    <x:row r="169" ht="22" customHeight="1">
      <x:c r="A169" s="18" t="n">
        <x:f>Summary!C$41</x:f>
        <x:v>46327</x:v>
      </x:c>
      <x:c r="B169" s="2" t="str">
        <x:f>'Inventory detail'!A169</x:f>
        <x:v>POUC</x:v>
      </x:c>
      <x:c r="C169" s="2" t="str">
        <x:f>'Inventory detail'!B169</x:f>
        <x:v>10</x:v>
      </x:c>
      <x:c r="D169" s="2" t="str">
        <x:f>'Inventory detail'!C169</x:f>
        <x:v>MEM10</x:v>
      </x:c>
      <x:c r="E169" s="10" t="n">
        <x:f>Summary!$E$5</x:f>
        <x:v>46304</x:v>
      </x:c>
      <x:c r="F169" s="7" t="n">
        <x:f>'Inventory detail'!W169</x:f>
        <x:v>0</x:v>
      </x:c>
      <x:c r="G169" s="7" t="n">
        <x:f>'Inventory detail'!X169</x:f>
        <x:v>400</x:v>
      </x:c>
      <x:c r="H169" s="7" t="n">
        <x:f>'Inventory detail'!Y169</x:f>
        <x:v>0</x:v>
      </x:c>
      <x:c r="I169" s="7" t="n">
        <x:f>SUMIFS('PO detail'!$W$1556:$W$1558,'PO detail'!$V$1556:$V$1558,"&gt;="&amp;E169,'PO detail'!$V$1556:$V$1558,"&lt;"&amp;A169)</x:f>
        <x:v>0</x:v>
      </x:c>
      <x:c r="J169" s="7" t="n">
        <x:f>SUMIFS('PO detail'!$X$1556:$X$1558,'PO detail'!$V$1556:$V$1558,"&gt;="&amp;E169,'PO detail'!$V$1556:$V$1558,"&lt;"&amp;A169)</x:f>
        <x:v>12000</x:v>
      </x:c>
      <x:c r="K169" s="7" t="n">
        <x:f>SUMIFS('PO detail'!$Y$1556:$Y$1558,'PO detail'!$V$1556:$V$1558,"&gt;="&amp;E169,'PO detail'!$V$1556:$V$1558,"&lt;"&amp;A169)</x:f>
        <x:v>0</x:v>
      </x:c>
      <x:c r="L169" s="7" t="n">
        <x:f>'Inventory detail'!F169*Summary!$K$5*(A169-E169)/Summary!$K$6</x:f>
        <x:v>1397.946611909651</x:v>
      </x:c>
      <x:c r="M169" s="7" t="n">
        <x:f>MAX(0,H169-L169)</x:f>
        <x:v>0</x:v>
      </x:c>
      <x:c r="N169" s="7" t="n">
        <x:f>MAX(0,L169-H169)</x:f>
        <x:v>1397.946611909651</x:v>
      </x:c>
      <x:c r="O169" s="7" t="n">
        <x:f>MAX(0,F169+I169-N169)</x:f>
        <x:v>0</x:v>
      </x:c>
      <x:c r="P169" s="7" t="n">
        <x:f>MAX(0,N169-F169-I169)</x:f>
        <x:v>1397.946611909651</x:v>
      </x:c>
      <x:c r="Q169" s="7" t="n">
        <x:f>MAX(0,G169+J169-P169)</x:f>
        <x:v>11002.05338809035</x:v>
      </x:c>
      <x:c r="R169" s="7" t="n">
        <x:f>M169+MAX(0,K169-MAX(0,P169-G169-J169))</x:f>
        <x:v>0</x:v>
      </x:c>
      <x:c r="S169" s="7" t="n">
        <x:f>SUM(O169,Q169,R169)</x:f>
        <x:v>11002.05338809035</x:v>
      </x:c>
      <x:c r="T169" s="14" t="n">
        <x:f>'Inventory detail'!T169</x:f>
        <x:v>0.022000000000000002</x:v>
      </x:c>
      <x:c r="U169" s="14" t="n">
        <x:f>'Inventory detail'!U169</x:f>
        <x:v>0.024089999999999997</x:v>
      </x:c>
      <x:c r="V169" s="9" t="n">
        <x:f>O169*T169</x:f>
        <x:v>0</x:v>
      </x:c>
      <x:c r="W169" s="9" t="n">
        <x:f>Q169*T169</x:f>
        <x:v>242.04517453798772</x:v>
      </x:c>
      <x:c r="X169" s="9" t="n">
        <x:f>R169*T169</x:f>
        <x:v>0</x:v>
      </x:c>
      <x:c r="Y169" s="9" t="n">
        <x:f>S169*T169</x:f>
        <x:v>242.04517453798772</x:v>
      </x:c>
      <x:c r="Z169" s="9" t="n">
        <x:f>IF(ISNUMBER(U169),S169*(U169-T169),"n.a.")</x:f>
        <x:v>22.994291581108772</x:v>
      </x:c>
      <x:c r="AA169" s="9" t="n">
        <x:f>IF(ISNUMBER(U169),Y169,0)</x:f>
        <x:v>242.04517453798772</x:v>
      </x:c>
      <x:c r="AB169" s="7" t="n">
        <x:f>MAX(0,L169-SUM(F169:K169))</x:f>
        <x:v>0</x:v>
      </x:c>
    </x:row>
    <x:row r="170" ht="22" customHeight="1">
      <x:c r="A170" s="18" t="n">
        <x:f>Summary!C$41</x:f>
        <x:v>46327</x:v>
      </x:c>
      <x:c r="B170" s="2" t="str">
        <x:f>'Inventory detail'!A170</x:f>
        <x:v>POUC</x:v>
      </x:c>
      <x:c r="C170" s="2" t="str">
        <x:f>'Inventory detail'!B170</x:f>
        <x:v>30</x:v>
      </x:c>
      <x:c r="D170" s="2" t="str">
        <x:f>'Inventory detail'!C170</x:f>
        <x:v>RMEN5</x:v>
      </x:c>
      <x:c r="E170" s="10" t="n">
        <x:f>Summary!$E$5</x:f>
        <x:v>46304</x:v>
      </x:c>
      <x:c r="F170" s="7" t="n">
        <x:f>'Inventory detail'!W170</x:f>
        <x:v>5100</x:v>
      </x:c>
      <x:c r="G170" s="7" t="n">
        <x:f>'Inventory detail'!X170</x:f>
        <x:v>0</x:v>
      </x:c>
      <x:c r="H170" s="7" t="n">
        <x:f>'Inventory detail'!Y170</x:f>
        <x:v>0</x:v>
      </x:c>
      <x:c r="I170" s="7" t="n">
        <x:f>SUMIFS('PO detail'!$W$1698:$W$1702,'PO detail'!$V$1698:$V$1702,"&gt;="&amp;E170,'PO detail'!$V$1698:$V$1702,"&lt;"&amp;A170)</x:f>
        <x:v>0</x:v>
      </x:c>
      <x:c r="J170" s="7" t="n">
        <x:f>SUMIFS('PO detail'!$X$1698:$X$1702,'PO detail'!$V$1698:$V$1702,"&gt;="&amp;E170,'PO detail'!$V$1698:$V$1702,"&lt;"&amp;A170)</x:f>
        <x:v>1500</x:v>
      </x:c>
      <x:c r="K170" s="7" t="n">
        <x:f>SUMIFS('PO detail'!$Y$1698:$Y$1702,'PO detail'!$V$1698:$V$1702,"&gt;="&amp;E170,'PO detail'!$V$1698:$V$1702,"&lt;"&amp;A170)</x:f>
        <x:v>0</x:v>
      </x:c>
      <x:c r="L170" s="7" t="n">
        <x:f>'Inventory detail'!F170*Summary!$K$5*(A170-E170)/Summary!$K$6</x:f>
        <x:v>1372.7609034907598</x:v>
      </x:c>
      <x:c r="M170" s="7" t="n">
        <x:f>MAX(0,H170-L170)</x:f>
        <x:v>0</x:v>
      </x:c>
      <x:c r="N170" s="7" t="n">
        <x:f>MAX(0,L170-H170)</x:f>
        <x:v>1372.7609034907598</x:v>
      </x:c>
      <x:c r="O170" s="7" t="n">
        <x:f>MAX(0,F170+I170-N170)</x:f>
        <x:v>3727.23909650924</x:v>
      </x:c>
      <x:c r="P170" s="7" t="n">
        <x:f>MAX(0,N170-F170-I170)</x:f>
        <x:v>0</x:v>
      </x:c>
      <x:c r="Q170" s="7" t="n">
        <x:f>MAX(0,G170+J170-P170)</x:f>
        <x:v>1500</x:v>
      </x:c>
      <x:c r="R170" s="7" t="n">
        <x:f>M170+MAX(0,K170-MAX(0,P170-G170-J170))</x:f>
        <x:v>0</x:v>
      </x:c>
      <x:c r="S170" s="7" t="n">
        <x:f>SUM(O170,Q170,R170)</x:f>
        <x:v>5227.23909650924</x:v>
      </x:c>
      <x:c r="T170" s="14" t="n">
        <x:f>'Inventory detail'!T170</x:f>
        <x:v>0.13720000000000002</x:v>
      </x:c>
      <x:c r="U170" s="14" t="n">
        <x:f>'Inventory detail'!U170</x:f>
        <x:v>0.14949</x:v>
      </x:c>
      <x:c r="V170" s="9" t="n">
        <x:f>O170*T170</x:f>
        <x:v>511.3772040410678</x:v>
      </x:c>
      <x:c r="W170" s="9" t="n">
        <x:f>Q170*T170</x:f>
        <x:v>205.8</x:v>
      </x:c>
      <x:c r="X170" s="9" t="n">
        <x:f>R170*T170</x:f>
        <x:v>0</x:v>
      </x:c>
      <x:c r="Y170" s="9" t="n">
        <x:f>S170*T170</x:f>
        <x:v>717.1772040410679</x:v>
      </x:c>
      <x:c r="Z170" s="9" t="n">
        <x:f>IF(ISNUMBER(U170),S170*(U170-T170),"n.a.")</x:f>
        <x:v>64.24276849609853</x:v>
      </x:c>
      <x:c r="AA170" s="9" t="n">
        <x:f>IF(ISNUMBER(U170),Y170,0)</x:f>
        <x:v>717.1772040410679</x:v>
      </x:c>
      <x:c r="AB170" s="7" t="n">
        <x:f>MAX(0,L170-SUM(F170:K170))</x:f>
        <x:v>0</x:v>
      </x:c>
    </x:row>
    <x:row r="171" ht="22" customHeight="1">
      <x:c r="A171" s="18" t="n">
        <x:f>Summary!C$41</x:f>
        <x:v>46327</x:v>
      </x:c>
      <x:c r="B171" s="2" t="str">
        <x:f>'Inventory detail'!A171</x:f>
        <x:v>POUC</x:v>
      </x:c>
      <x:c r="C171" s="2" t="str">
        <x:f>'Inventory detail'!B171</x:f>
        <x:v>10</x:v>
      </x:c>
      <x:c r="D171" s="2" t="str">
        <x:f>'Inventory detail'!C171</x:f>
        <x:v>PHO5</x:v>
      </x:c>
      <x:c r="E171" s="10" t="n">
        <x:f>Summary!$E$5</x:f>
        <x:v>46304</x:v>
      </x:c>
      <x:c r="F171" s="7" t="n">
        <x:f>'Inventory detail'!W171</x:f>
        <x:v>2500</x:v>
      </x:c>
      <x:c r="G171" s="7" t="n">
        <x:f>'Inventory detail'!X171</x:f>
        <x:v>0</x:v>
      </x:c>
      <x:c r="H171" s="7" t="n">
        <x:f>'Inventory detail'!Y171</x:f>
        <x:v>0</x:v>
      </x:c>
      <x:c r="I171" s="7" t="n">
        <x:f>SUMIFS('PO detail'!$W$1580:$W$1583,'PO detail'!$V$1580:$V$1583,"&gt;="&amp;E171,'PO detail'!$V$1580:$V$1583,"&lt;"&amp;A171)</x:f>
        <x:v>0</x:v>
      </x:c>
      <x:c r="J171" s="7" t="n">
        <x:f>SUMIFS('PO detail'!$X$1580:$X$1583,'PO detail'!$V$1580:$V$1583,"&gt;="&amp;E171,'PO detail'!$V$1580:$V$1583,"&lt;"&amp;A171)</x:f>
        <x:v>0</x:v>
      </x:c>
      <x:c r="K171" s="7" t="n">
        <x:f>SUMIFS('PO detail'!$Y$1580:$Y$1583,'PO detail'!$V$1580:$V$1583,"&gt;="&amp;E171,'PO detail'!$V$1580:$V$1583,"&lt;"&amp;A171)</x:f>
        <x:v>0</x:v>
      </x:c>
      <x:c r="L171" s="7" t="n">
        <x:f>'Inventory detail'!F171*Summary!$K$5*(A171-E171)/Summary!$K$6</x:f>
        <x:v>1360.1642710472279</x:v>
      </x:c>
      <x:c r="M171" s="7" t="n">
        <x:f>MAX(0,H171-L171)</x:f>
        <x:v>0</x:v>
      </x:c>
      <x:c r="N171" s="7" t="n">
        <x:f>MAX(0,L171-H171)</x:f>
        <x:v>1360.1642710472279</x:v>
      </x:c>
      <x:c r="O171" s="7" t="n">
        <x:f>MAX(0,F171+I171-N171)</x:f>
        <x:v>1139.8357289527721</x:v>
      </x:c>
      <x:c r="P171" s="7" t="n">
        <x:f>MAX(0,N171-F171-I171)</x:f>
        <x:v>0</x:v>
      </x:c>
      <x:c r="Q171" s="7" t="n">
        <x:f>MAX(0,G171+J171-P171)</x:f>
        <x:v>0</x:v>
      </x:c>
      <x:c r="R171" s="7" t="n">
        <x:f>M171+MAX(0,K171-MAX(0,P171-G171-J171))</x:f>
        <x:v>0</x:v>
      </x:c>
      <x:c r="S171" s="7" t="n">
        <x:f>SUM(O171,Q171,R171)</x:f>
        <x:v>1139.8357289527721</x:v>
      </x:c>
      <x:c r="T171" s="14" t="n">
        <x:f>'Inventory detail'!T171</x:f>
        <x:v>0.0364</x:v>
      </x:c>
      <x:c r="U171" s="14" t="n">
        <x:f>'Inventory detail'!U171</x:f>
        <x:v>0.039765</x:v>
      </x:c>
      <x:c r="V171" s="9" t="n">
        <x:f>O171*T171</x:f>
        <x:v>41.49002053388091</x:v>
      </x:c>
      <x:c r="W171" s="9" t="n">
        <x:f>Q171*T171</x:f>
        <x:v>0</x:v>
      </x:c>
      <x:c r="X171" s="9" t="n">
        <x:f>R171*T171</x:f>
        <x:v>0</x:v>
      </x:c>
      <x:c r="Y171" s="9" t="n">
        <x:f>S171*T171</x:f>
        <x:v>41.49002053388091</x:v>
      </x:c>
      <x:c r="Z171" s="9" t="n">
        <x:f>IF(ISNUMBER(U171),S171*(U171-T171),"n.a.")</x:f>
        <x:v>3.835547227926078</x:v>
      </x:c>
      <x:c r="AA171" s="9" t="n">
        <x:f>IF(ISNUMBER(U171),Y171,0)</x:f>
        <x:v>41.49002053388091</x:v>
      </x:c>
      <x:c r="AB171" s="7" t="n">
        <x:f>MAX(0,L171-SUM(F171:K171))</x:f>
        <x:v>0</x:v>
      </x:c>
    </x:row>
    <x:row r="172" ht="22" customHeight="1">
      <x:c r="A172" s="18" t="n">
        <x:f>Summary!C$41</x:f>
        <x:v>46327</x:v>
      </x:c>
      <x:c r="B172" s="2" t="str">
        <x:f>'Inventory detail'!A172</x:f>
        <x:v>WIRE</x:v>
      </x:c>
      <x:c r="C172" s="2" t="str">
        <x:f>'Inventory detail'!B172</x:f>
        <x:v>60</x:v>
      </x:c>
      <x:c r="D172" s="2" t="str">
        <x:f>'Inventory detail'!C172</x:f>
        <x:v>DL012SIL</x:v>
      </x:c>
      <x:c r="E172" s="10" t="n">
        <x:f>Summary!$E$5</x:f>
        <x:v>46304</x:v>
      </x:c>
      <x:c r="F172" s="7" t="n">
        <x:f>'Inventory detail'!W172</x:f>
        <x:v>0</x:v>
      </x:c>
      <x:c r="G172" s="7" t="n">
        <x:f>'Inventory detail'!X172</x:f>
        <x:v>0</x:v>
      </x:c>
      <x:c r="H172" s="7" t="n">
        <x:f>'Inventory detail'!Y172</x:f>
        <x:v>100</x:v>
      </x:c>
      <x:c r="I172" s="7" t="n">
        <x:f>0</x:f>
        <x:v>0</x:v>
      </x:c>
      <x:c r="J172" s="7" t="n">
        <x:f>0</x:f>
        <x:v>0</x:v>
      </x:c>
      <x:c r="K172" s="7" t="n">
        <x:f>0</x:f>
        <x:v>0</x:v>
      </x:c>
      <x:c r="L172" s="7" t="n">
        <x:f>'Inventory detail'!F172*Summary!$K$5*(A172-E172)/Summary!$K$6</x:f>
        <x:v>1347.567638603696</x:v>
      </x:c>
      <x:c r="M172" s="7" t="n">
        <x:f>MAX(0,H172-L172)</x:f>
        <x:v>0</x:v>
      </x:c>
      <x:c r="N172" s="7" t="n">
        <x:f>MAX(0,L172-H172)</x:f>
        <x:v>1247.567638603696</x:v>
      </x:c>
      <x:c r="O172" s="7" t="n">
        <x:f>MAX(0,F172+I172-N172)</x:f>
        <x:v>0</x:v>
      </x:c>
      <x:c r="P172" s="7" t="n">
        <x:f>MAX(0,N172-F172-I172)</x:f>
        <x:v>1247.567638603696</x:v>
      </x:c>
      <x:c r="Q172" s="7" t="n">
        <x:f>MAX(0,G172+J172-P172)</x:f>
        <x:v>0</x:v>
      </x:c>
      <x:c r="R172" s="7" t="n">
        <x:f>M172+MAX(0,K172-MAX(0,P172-G172-J172))</x:f>
        <x:v>0</x:v>
      </x:c>
      <x:c r="S172" s="7" t="n">
        <x:f>SUM(O172,Q172,R172)</x:f>
        <x:v>0</x:v>
      </x:c>
      <x:c r="T172" s="14" t="n">
        <x:f>'Inventory detail'!T172</x:f>
        <x:v>0.08259999999999999</x:v>
      </x:c>
      <x:c r="U172" s="14" t="n">
        <x:f>'Inventory detail'!U172</x:f>
        <x:v>0.08259999999999999</x:v>
      </x:c>
      <x:c r="V172" s="9" t="n">
        <x:f>O172*T172</x:f>
        <x:v>0</x:v>
      </x:c>
      <x:c r="W172" s="9" t="n">
        <x:f>Q172*T172</x:f>
        <x:v>0</x:v>
      </x:c>
      <x:c r="X172" s="9" t="n">
        <x:f>R172*T172</x:f>
        <x:v>0</x:v>
      </x:c>
      <x:c r="Y172" s="9" t="n">
        <x:f>S172*T172</x:f>
        <x:v>0</x:v>
      </x:c>
      <x:c r="Z172" s="9" t="n">
        <x:f>IF(ISNUMBER(U172),S172*(U172-T172),"n.a.")</x:f>
        <x:v>0</x:v>
      </x:c>
      <x:c r="AA172" s="9" t="n">
        <x:f>IF(ISNUMBER(U172),Y172,0)</x:f>
        <x:v>0</x:v>
      </x:c>
      <x:c r="AB172" s="7" t="n">
        <x:f>MAX(0,L172-SUM(F172:K172))</x:f>
        <x:v>1247.567638603696</x:v>
      </x:c>
    </x:row>
    <x:row r="173" ht="22" customHeight="1">
      <x:c r="A173" s="18" t="n">
        <x:f>Summary!C$41</x:f>
        <x:v>46327</x:v>
      </x:c>
      <x:c r="B173" s="2" t="str">
        <x:f>'Inventory detail'!A173</x:f>
        <x:v>COIL</x:v>
      </x:c>
      <x:c r="C173" s="2" t="str">
        <x:f>'Inventory detail'!B173</x:f>
        <x:v>10</x:v>
      </x:c>
      <x:c r="D173" s="2" t="str">
        <x:f>'Inventory detail'!C173</x:f>
        <x:v>12NAV12-4</x:v>
      </x:c>
      <x:c r="E173" s="10" t="n">
        <x:f>Summary!$E$5</x:f>
        <x:v>46304</x:v>
      </x:c>
      <x:c r="F173" s="7" t="n">
        <x:f>'Inventory detail'!W173</x:f>
        <x:v>4600</x:v>
      </x:c>
      <x:c r="G173" s="7" t="n">
        <x:f>'Inventory detail'!X173</x:f>
        <x:v>0</x:v>
      </x:c>
      <x:c r="H173" s="7" t="n">
        <x:f>'Inventory detail'!Y173</x:f>
        <x:v>0</x:v>
      </x:c>
      <x:c r="I173" s="7" t="n">
        <x:f>SUMIFS('PO detail'!$W$110:$W$115,'PO detail'!$V$110:$V$115,"&gt;="&amp;E173,'PO detail'!$V$110:$V$115,"&lt;"&amp;A173)</x:f>
        <x:v>0</x:v>
      </x:c>
      <x:c r="J173" s="7" t="n">
        <x:f>SUMIFS('PO detail'!$X$110:$X$115,'PO detail'!$V$110:$V$115,"&gt;="&amp;E173,'PO detail'!$V$110:$V$115,"&lt;"&amp;A173)</x:f>
        <x:v>0</x:v>
      </x:c>
      <x:c r="K173" s="7" t="n">
        <x:f>SUMIFS('PO detail'!$Y$110:$Y$115,'PO detail'!$V$110:$V$115,"&gt;="&amp;E173,'PO detail'!$V$110:$V$115,"&lt;"&amp;A173)</x:f>
        <x:v>0</x:v>
      </x:c>
      <x:c r="L173" s="7" t="n">
        <x:f>'Inventory detail'!F173*Summary!$K$5*(A173-E173)/Summary!$K$6</x:f>
        <x:v>1334.978562628337</x:v>
      </x:c>
      <x:c r="M173" s="7" t="n">
        <x:f>MAX(0,H173-L173)</x:f>
        <x:v>0</x:v>
      </x:c>
      <x:c r="N173" s="7" t="n">
        <x:f>MAX(0,L173-H173)</x:f>
        <x:v>1334.978562628337</x:v>
      </x:c>
      <x:c r="O173" s="7" t="n">
        <x:f>MAX(0,F173+I173-N173)</x:f>
        <x:v>3265.021437371663</x:v>
      </x:c>
      <x:c r="P173" s="7" t="n">
        <x:f>MAX(0,N173-F173-I173)</x:f>
        <x:v>0</x:v>
      </x:c>
      <x:c r="Q173" s="7" t="n">
        <x:f>MAX(0,G173+J173-P173)</x:f>
        <x:v>0</x:v>
      </x:c>
      <x:c r="R173" s="7" t="n">
        <x:f>M173+MAX(0,K173-MAX(0,P173-G173-J173))</x:f>
        <x:v>0</x:v>
      </x:c>
      <x:c r="S173" s="7" t="n">
        <x:f>SUM(O173,Q173,R173)</x:f>
        <x:v>3265.021437371663</x:v>
      </x:c>
      <x:c r="T173" s="14" t="n">
        <x:f>'Inventory detail'!T173</x:f>
        <x:v>0.0717</x:v>
      </x:c>
      <x:c r="U173" s="14" t="n">
        <x:f>'Inventory detail'!U173</x:f>
        <x:v>0.07027800000000001</x:v>
      </x:c>
      <x:c r="V173" s="9" t="n">
        <x:f>O173*T173</x:f>
        <x:v>234.10203705954825</x:v>
      </x:c>
      <x:c r="W173" s="9" t="n">
        <x:f>Q173*T173</x:f>
        <x:v>0</x:v>
      </x:c>
      <x:c r="X173" s="9" t="n">
        <x:f>R173*T173</x:f>
        <x:v>0</x:v>
      </x:c>
      <x:c r="Y173" s="9" t="n">
        <x:f>S173*T173</x:f>
        <x:v>234.10203705954825</x:v>
      </x:c>
      <x:c r="Z173" s="9" t="n">
        <x:f>IF(ISNUMBER(U173),S173*(U173-T173),"n.a.")</x:f>
        <x:v>-4.642860483942481</x:v>
      </x:c>
      <x:c r="AA173" s="9" t="n">
        <x:f>IF(ISNUMBER(U173),Y173,0)</x:f>
        <x:v>234.10203705954825</x:v>
      </x:c>
      <x:c r="AB173" s="7" t="n">
        <x:f>MAX(0,L173-SUM(F173:K173))</x:f>
        <x:v>0</x:v>
      </x:c>
    </x:row>
    <x:row r="174" ht="22" customHeight="1">
      <x:c r="A174" s="18" t="n">
        <x:f>Summary!C$41</x:f>
        <x:v>46327</x:v>
      </x:c>
      <x:c r="B174" s="2" t="str">
        <x:f>'Inventory detail'!A174</x:f>
        <x:v>COIL</x:v>
      </x:c>
      <x:c r="C174" s="2" t="str">
        <x:f>'Inventory detail'!B174</x:f>
        <x:v>10</x:v>
      </x:c>
      <x:c r="D174" s="2" t="str">
        <x:f>'Inventory detail'!C174</x:f>
        <x:v>22WHT12-4</x:v>
      </x:c>
      <x:c r="E174" s="10" t="n">
        <x:f>Summary!$E$5</x:f>
        <x:v>46304</x:v>
      </x:c>
      <x:c r="F174" s="7" t="n">
        <x:f>'Inventory detail'!W174</x:f>
        <x:v>13800</x:v>
      </x:c>
      <x:c r="G174" s="7" t="n">
        <x:f>'Inventory detail'!X174</x:f>
        <x:v>0</x:v>
      </x:c>
      <x:c r="H174" s="7" t="n">
        <x:f>'Inventory detail'!Y174</x:f>
        <x:v>0</x:v>
      </x:c>
      <x:c r="I174" s="7" t="n">
        <x:f>SUMIFS('PO detail'!$W$321:$W$329,'PO detail'!$V$321:$V$329,"&gt;="&amp;E174,'PO detail'!$V$321:$V$329,"&lt;"&amp;A174)</x:f>
        <x:v>0</x:v>
      </x:c>
      <x:c r="J174" s="7" t="n">
        <x:f>SUMIFS('PO detail'!$X$321:$X$329,'PO detail'!$V$321:$V$329,"&gt;="&amp;E174,'PO detail'!$V$321:$V$329,"&lt;"&amp;A174)</x:f>
        <x:v>0</x:v>
      </x:c>
      <x:c r="K174" s="7" t="n">
        <x:f>SUMIFS('PO detail'!$Y$321:$Y$329,'PO detail'!$V$321:$V$329,"&gt;="&amp;E174,'PO detail'!$V$321:$V$329,"&lt;"&amp;A174)</x:f>
        <x:v>0</x:v>
      </x:c>
      <x:c r="L174" s="7" t="n">
        <x:f>'Inventory detail'!F174*Summary!$K$5*(A174-E174)/Summary!$K$6</x:f>
        <x:v>1328.6764681724844</x:v>
      </x:c>
      <x:c r="M174" s="7" t="n">
        <x:f>MAX(0,H174-L174)</x:f>
        <x:v>0</x:v>
      </x:c>
      <x:c r="N174" s="7" t="n">
        <x:f>MAX(0,L174-H174)</x:f>
        <x:v>1328.6764681724844</x:v>
      </x:c>
      <x:c r="O174" s="7" t="n">
        <x:f>MAX(0,F174+I174-N174)</x:f>
        <x:v>12471.323531827515</x:v>
      </x:c>
      <x:c r="P174" s="7" t="n">
        <x:f>MAX(0,N174-F174-I174)</x:f>
        <x:v>0</x:v>
      </x:c>
      <x:c r="Q174" s="7" t="n">
        <x:f>MAX(0,G174+J174-P174)</x:f>
        <x:v>0</x:v>
      </x:c>
      <x:c r="R174" s="7" t="n">
        <x:f>M174+MAX(0,K174-MAX(0,P174-G174-J174))</x:f>
        <x:v>0</x:v>
      </x:c>
      <x:c r="S174" s="7" t="n">
        <x:f>SUM(O174,Q174,R174)</x:f>
        <x:v>12471.323531827515</x:v>
      </x:c>
      <x:c r="T174" s="14" t="n">
        <x:f>'Inventory detail'!T174</x:f>
        <x:v>0.1674</x:v>
      </x:c>
      <x:c r="U174" s="14" t="n">
        <x:f>'Inventory detail'!U174</x:f>
        <x:v>0.163982</x:v>
      </x:c>
      <x:c r="V174" s="9" t="n">
        <x:f>O174*T174</x:f>
        <x:v>2087.699559227926</x:v>
      </x:c>
      <x:c r="W174" s="9" t="n">
        <x:f>Q174*T174</x:f>
        <x:v>0</x:v>
      </x:c>
      <x:c r="X174" s="9" t="n">
        <x:f>R174*T174</x:f>
        <x:v>0</x:v>
      </x:c>
      <x:c r="Y174" s="9" t="n">
        <x:f>S174*T174</x:f>
        <x:v>2087.699559227926</x:v>
      </x:c>
      <x:c r="Z174" s="9" t="n">
        <x:f>IF(ISNUMBER(U174),S174*(U174-T174),"n.a.")</x:f>
        <x:v>-42.6269838317865</x:v>
      </x:c>
      <x:c r="AA174" s="9" t="n">
        <x:f>IF(ISNUMBER(U174),Y174,0)</x:f>
        <x:v>2087.699559227926</x:v>
      </x:c>
      <x:c r="AB174" s="7" t="n">
        <x:f>MAX(0,L174-SUM(F174:K174))</x:f>
        <x:v>0</x:v>
      </x:c>
    </x:row>
    <x:row r="175" ht="22" customHeight="1">
      <x:c r="A175" s="18" t="n">
        <x:f>Summary!C$41</x:f>
        <x:v>46327</x:v>
      </x:c>
      <x:c r="B175" s="2" t="str">
        <x:f>'Inventory detail'!A175</x:f>
        <x:v>WIRE</x:v>
      </x:c>
      <x:c r="C175" s="2" t="str">
        <x:f>'Inventory detail'!B175</x:f>
        <x:v>60</x:v>
      </x:c>
      <x:c r="D175" s="2" t="str">
        <x:f>'Inventory detail'!C175</x:f>
        <x:v>DL014SIL</x:v>
      </x:c>
      <x:c r="E175" s="10" t="n">
        <x:f>Summary!$E$5</x:f>
        <x:v>46304</x:v>
      </x:c>
      <x:c r="F175" s="7" t="n">
        <x:f>'Inventory detail'!W175</x:f>
        <x:v>0</x:v>
      </x:c>
      <x:c r="G175" s="7" t="n">
        <x:f>'Inventory detail'!X175</x:f>
        <x:v>0</x:v>
      </x:c>
      <x:c r="H175" s="7" t="n">
        <x:f>'Inventory detail'!Y175</x:f>
        <x:v>6100</x:v>
      </x:c>
      <x:c r="I175" s="7" t="n">
        <x:f>0</x:f>
        <x:v>0</x:v>
      </x:c>
      <x:c r="J175" s="7" t="n">
        <x:f>0</x:f>
        <x:v>0</x:v>
      </x:c>
      <x:c r="K175" s="7" t="n">
        <x:f>0</x:f>
        <x:v>0</x:v>
      </x:c>
      <x:c r="L175" s="7" t="n">
        <x:f>'Inventory detail'!F175*Summary!$K$5*(A175-E175)/Summary!$K$6</x:f>
        <x:v>1328.6764681724844</x:v>
      </x:c>
      <x:c r="M175" s="7" t="n">
        <x:f>MAX(0,H175-L175)</x:f>
        <x:v>4771.323531827516</x:v>
      </x:c>
      <x:c r="N175" s="7" t="n">
        <x:f>MAX(0,L175-H175)</x:f>
        <x:v>0</x:v>
      </x:c>
      <x:c r="O175" s="7" t="n">
        <x:f>MAX(0,F175+I175-N175)</x:f>
        <x:v>0</x:v>
      </x:c>
      <x:c r="P175" s="7" t="n">
        <x:f>MAX(0,N175-F175-I175)</x:f>
        <x:v>0</x:v>
      </x:c>
      <x:c r="Q175" s="7" t="n">
        <x:f>MAX(0,G175+J175-P175)</x:f>
        <x:v>0</x:v>
      </x:c>
      <x:c r="R175" s="7" t="n">
        <x:f>M175+MAX(0,K175-MAX(0,P175-G175-J175))</x:f>
        <x:v>4771.323531827516</x:v>
      </x:c>
      <x:c r="S175" s="7" t="n">
        <x:f>SUM(O175,Q175,R175)</x:f>
        <x:v>4771.323531827516</x:v>
      </x:c>
      <x:c r="T175" s="14" t="n">
        <x:f>'Inventory detail'!T175</x:f>
        <x:v>0.0363</x:v>
      </x:c>
      <x:c r="U175" s="14" t="n">
        <x:f>'Inventory detail'!U175</x:f>
        <x:v>0.0363</x:v>
      </x:c>
      <x:c r="V175" s="9" t="n">
        <x:f>O175*T175</x:f>
        <x:v>0</x:v>
      </x:c>
      <x:c r="W175" s="9" t="n">
        <x:f>Q175*T175</x:f>
        <x:v>0</x:v>
      </x:c>
      <x:c r="X175" s="9" t="n">
        <x:f>R175*T175</x:f>
        <x:v>173.19904420533882</x:v>
      </x:c>
      <x:c r="Y175" s="9" t="n">
        <x:f>S175*T175</x:f>
        <x:v>173.19904420533882</x:v>
      </x:c>
      <x:c r="Z175" s="9" t="n">
        <x:f>IF(ISNUMBER(U175),S175*(U175-T175),"n.a.")</x:f>
        <x:v>0</x:v>
      </x:c>
      <x:c r="AA175" s="9" t="n">
        <x:f>IF(ISNUMBER(U175),Y175,0)</x:f>
        <x:v>173.19904420533882</x:v>
      </x:c>
      <x:c r="AB175" s="7" t="n">
        <x:f>MAX(0,L175-SUM(F175:K175))</x:f>
        <x:v>0</x:v>
      </x:c>
    </x:row>
    <x:row r="176" ht="22" customHeight="1">
      <x:c r="A176" s="18" t="n">
        <x:f>Summary!C$41</x:f>
        <x:v>46327</x:v>
      </x:c>
      <x:c r="B176" s="2" t="str">
        <x:f>'Inventory detail'!A176</x:f>
        <x:v>COIL</x:v>
      </x:c>
      <x:c r="C176" s="2" t="str">
        <x:f>'Inventory detail'!B176</x:f>
        <x:v>10</x:v>
      </x:c>
      <x:c r="D176" s="2" t="str">
        <x:f>'Inventory detail'!C176</x:f>
        <x:v>40BLK12-4</x:v>
      </x:c>
      <x:c r="E176" s="10" t="n">
        <x:f>Summary!$E$5</x:f>
        <x:v>46304</x:v>
      </x:c>
      <x:c r="F176" s="7" t="n">
        <x:f>'Inventory detail'!W176</x:f>
        <x:v>6900</x:v>
      </x:c>
      <x:c r="G176" s="7" t="n">
        <x:f>'Inventory detail'!X176</x:f>
        <x:v>0</x:v>
      </x:c>
      <x:c r="H176" s="7" t="n">
        <x:f>'Inventory detail'!Y176</x:f>
        <x:v>0</x:v>
      </x:c>
      <x:c r="I176" s="7" t="n">
        <x:f>SUMIFS('PO detail'!$W$417:$W$423,'PO detail'!$V$417:$V$423,"&gt;="&amp;E176,'PO detail'!$V$417:$V$423,"&lt;"&amp;A176)</x:f>
        <x:v>0</x:v>
      </x:c>
      <x:c r="J176" s="7" t="n">
        <x:f>SUMIFS('PO detail'!$X$417:$X$423,'PO detail'!$V$417:$V$423,"&gt;="&amp;E176,'PO detail'!$V$417:$V$423,"&lt;"&amp;A176)</x:f>
        <x:v>0</x:v>
      </x:c>
      <x:c r="K176" s="7" t="n">
        <x:f>SUMIFS('PO detail'!$Y$417:$Y$423,'PO detail'!$V$417:$V$423,"&gt;="&amp;E176,'PO detail'!$V$417:$V$423,"&lt;"&amp;A176)</x:f>
        <x:v>0</x:v>
      </x:c>
      <x:c r="L176" s="7" t="n">
        <x:f>'Inventory detail'!F176*Summary!$K$5*(A176-E176)/Summary!$K$6</x:f>
        <x:v>1275.1540041067763</x:v>
      </x:c>
      <x:c r="M176" s="7" t="n">
        <x:f>MAX(0,H176-L176)</x:f>
        <x:v>0</x:v>
      </x:c>
      <x:c r="N176" s="7" t="n">
        <x:f>MAX(0,L176-H176)</x:f>
        <x:v>1275.1540041067763</x:v>
      </x:c>
      <x:c r="O176" s="7" t="n">
        <x:f>MAX(0,F176+I176-N176)</x:f>
        <x:v>5624.8459958932235</x:v>
      </x:c>
      <x:c r="P176" s="7" t="n">
        <x:f>MAX(0,N176-F176-I176)</x:f>
        <x:v>0</x:v>
      </x:c>
      <x:c r="Q176" s="7" t="n">
        <x:f>MAX(0,G176+J176-P176)</x:f>
        <x:v>0</x:v>
      </x:c>
      <x:c r="R176" s="7" t="n">
        <x:f>M176+MAX(0,K176-MAX(0,P176-G176-J176))</x:f>
        <x:v>0</x:v>
      </x:c>
      <x:c r="S176" s="7" t="n">
        <x:f>SUM(O176,Q176,R176)</x:f>
        <x:v>5624.8459958932235</x:v>
      </x:c>
      <x:c r="T176" s="14" t="n">
        <x:f>'Inventory detail'!T176</x:f>
        <x:v>0.30670000000000003</x:v>
      </x:c>
      <x:c r="U176" s="14" t="n">
        <x:f>'Inventory detail'!U176</x:f>
        <x:v>0.30056</x:v>
      </x:c>
      <x:c r="V176" s="9" t="n">
        <x:f>O176*T176</x:f>
        <x:v>1725.1402669404517</x:v>
      </x:c>
      <x:c r="W176" s="9" t="n">
        <x:f>Q176*T176</x:f>
        <x:v>0</x:v>
      </x:c>
      <x:c r="X176" s="9" t="n">
        <x:f>R176*T176</x:f>
        <x:v>0</x:v>
      </x:c>
      <x:c r="Y176" s="9" t="n">
        <x:f>S176*T176</x:f>
        <x:v>1725.1402669404517</x:v>
      </x:c>
      <x:c r="Z176" s="9" t="n">
        <x:f>IF(ISNUMBER(U176),S176*(U176-T176),"n.a.")</x:f>
        <x:v>-34.53655441478458</x:v>
      </x:c>
      <x:c r="AA176" s="9" t="n">
        <x:f>IF(ISNUMBER(U176),Y176,0)</x:f>
        <x:v>1725.1402669404517</x:v>
      </x:c>
      <x:c r="AB176" s="7" t="n">
        <x:f>MAX(0,L176-SUM(F176:K176))</x:f>
        <x:v>0</x:v>
      </x:c>
    </x:row>
    <x:row r="177" ht="22" customHeight="1">
      <x:c r="A177" s="18" t="n">
        <x:f>Summary!C$41</x:f>
        <x:v>46327</x:v>
      </x:c>
      <x:c r="B177" s="2" t="str">
        <x:f>'Inventory detail'!A177</x:f>
        <x:v>WIRE</x:v>
      </x:c>
      <x:c r="C177" s="2" t="str">
        <x:f>'Inventory detail'!B177</x:f>
        <x:v>60</x:v>
      </x:c>
      <x:c r="D177" s="2" t="str">
        <x:f>'Inventory detail'!C177</x:f>
        <x:v>DL516WHT</x:v>
      </x:c>
      <x:c r="E177" s="10" t="n">
        <x:f>Summary!$E$5</x:f>
        <x:v>46304</x:v>
      </x:c>
      <x:c r="F177" s="7" t="n">
        <x:f>'Inventory detail'!W177</x:f>
        <x:v>0</x:v>
      </x:c>
      <x:c r="G177" s="7" t="n">
        <x:f>'Inventory detail'!X177</x:f>
        <x:v>0</x:v>
      </x:c>
      <x:c r="H177" s="7" t="n">
        <x:f>'Inventory detail'!Y177</x:f>
        <x:v>5900</x:v>
      </x:c>
      <x:c r="I177" s="7" t="n">
        <x:f>0</x:f>
        <x:v>0</x:v>
      </x:c>
      <x:c r="J177" s="7" t="n">
        <x:f>0</x:f>
        <x:v>0</x:v>
      </x:c>
      <x:c r="K177" s="7" t="n">
        <x:f>0</x:f>
        <x:v>0</x:v>
      </x:c>
      <x:c r="L177" s="7" t="n">
        <x:f>'Inventory detail'!F177*Summary!$K$5*(A177-E177)/Summary!$K$6</x:f>
        <x:v>1259.413880903491</x:v>
      </x:c>
      <x:c r="M177" s="7" t="n">
        <x:f>MAX(0,H177-L177)</x:f>
        <x:v>4640.586119096509</x:v>
      </x:c>
      <x:c r="N177" s="7" t="n">
        <x:f>MAX(0,L177-H177)</x:f>
        <x:v>0</x:v>
      </x:c>
      <x:c r="O177" s="7" t="n">
        <x:f>MAX(0,F177+I177-N177)</x:f>
        <x:v>0</x:v>
      </x:c>
      <x:c r="P177" s="7" t="n">
        <x:f>MAX(0,N177-F177-I177)</x:f>
        <x:v>0</x:v>
      </x:c>
      <x:c r="Q177" s="7" t="n">
        <x:f>MAX(0,G177+J177-P177)</x:f>
        <x:v>0</x:v>
      </x:c>
      <x:c r="R177" s="7" t="n">
        <x:f>M177+MAX(0,K177-MAX(0,P177-G177-J177))</x:f>
        <x:v>4640.586119096509</x:v>
      </x:c>
      <x:c r="S177" s="7" t="n">
        <x:f>SUM(O177,Q177,R177)</x:f>
        <x:v>4640.586119096509</x:v>
      </x:c>
      <x:c r="T177" s="14" t="n">
        <x:f>'Inventory detail'!T177</x:f>
        <x:v>0.0475</x:v>
      </x:c>
      <x:c r="U177" s="14" t="n">
        <x:f>'Inventory detail'!U177</x:f>
        <x:v>0.0475</x:v>
      </x:c>
      <x:c r="V177" s="9" t="n">
        <x:f>O177*T177</x:f>
        <x:v>0</x:v>
      </x:c>
      <x:c r="W177" s="9" t="n">
        <x:f>Q177*T177</x:f>
        <x:v>0</x:v>
      </x:c>
      <x:c r="X177" s="9" t="n">
        <x:f>R177*T177</x:f>
        <x:v>220.42784065708418</x:v>
      </x:c>
      <x:c r="Y177" s="9" t="n">
        <x:f>S177*T177</x:f>
        <x:v>220.42784065708418</x:v>
      </x:c>
      <x:c r="Z177" s="9" t="n">
        <x:f>IF(ISNUMBER(U177),S177*(U177-T177),"n.a.")</x:f>
        <x:v>0</x:v>
      </x:c>
      <x:c r="AA177" s="9" t="n">
        <x:f>IF(ISNUMBER(U177),Y177,0)</x:f>
        <x:v>220.42784065708418</x:v>
      </x:c>
      <x:c r="AB177" s="7" t="n">
        <x:f>MAX(0,L177-SUM(F177:K177))</x:f>
        <x:v>0</x:v>
      </x:c>
    </x:row>
    <x:row r="178" ht="22" customHeight="1">
      <x:c r="A178" s="18" t="n">
        <x:f>Summary!C$41</x:f>
        <x:v>46327</x:v>
      </x:c>
      <x:c r="B178" s="2" t="str">
        <x:f>'Inventory detail'!A178</x:f>
        <x:v>POUC</x:v>
      </x:c>
      <x:c r="C178" s="2" t="str">
        <x:f>'Inventory detail'!B178</x:f>
        <x:v>60</x:v>
      </x:c>
      <x:c r="D178" s="2" t="str">
        <x:f>'Inventory detail'!C178</x:f>
        <x:v>SMEN5</x:v>
      </x:c>
      <x:c r="E178" s="10" t="n">
        <x:f>Summary!$E$5</x:f>
        <x:v>46304</x:v>
      </x:c>
      <x:c r="F178" s="7" t="n">
        <x:f>'Inventory detail'!W178</x:f>
        <x:v>6200</x:v>
      </x:c>
      <x:c r="G178" s="7" t="n">
        <x:f>'Inventory detail'!X178</x:f>
        <x:v>0</x:v>
      </x:c>
      <x:c r="H178" s="7" t="n">
        <x:f>'Inventory detail'!Y178</x:f>
        <x:v>0</x:v>
      </x:c>
      <x:c r="I178" s="7" t="n">
        <x:f>SUMIFS('PO detail'!$W$1846:$W$1850,'PO detail'!$V$1846:$V$1850,"&gt;="&amp;E178,'PO detail'!$V$1846:$V$1850,"&lt;"&amp;A178)</x:f>
        <x:v>0</x:v>
      </x:c>
      <x:c r="J178" s="7" t="n">
        <x:f>SUMIFS('PO detail'!$X$1846:$X$1850,'PO detail'!$V$1846:$V$1850,"&gt;="&amp;E178,'PO detail'!$V$1846:$V$1850,"&lt;"&amp;A178)</x:f>
        <x:v>1000</x:v>
      </x:c>
      <x:c r="K178" s="7" t="n">
        <x:f>SUMIFS('PO detail'!$Y$1846:$Y$1850,'PO detail'!$V$1846:$V$1850,"&gt;="&amp;E178,'PO detail'!$V$1846:$V$1850,"&lt;"&amp;A178)</x:f>
        <x:v>0</x:v>
      </x:c>
      <x:c r="L178" s="7" t="n">
        <x:f>'Inventory detail'!F178*Summary!$K$5*(A178-E178)/Summary!$K$6</x:f>
        <x:v>1215.3294455852156</x:v>
      </x:c>
      <x:c r="M178" s="7" t="n">
        <x:f>MAX(0,H178-L178)</x:f>
        <x:v>0</x:v>
      </x:c>
      <x:c r="N178" s="7" t="n">
        <x:f>MAX(0,L178-H178)</x:f>
        <x:v>1215.3294455852156</x:v>
      </x:c>
      <x:c r="O178" s="7" t="n">
        <x:f>MAX(0,F178+I178-N178)</x:f>
        <x:v>4984.670554414784</x:v>
      </x:c>
      <x:c r="P178" s="7" t="n">
        <x:f>MAX(0,N178-F178-I178)</x:f>
        <x:v>0</x:v>
      </x:c>
      <x:c r="Q178" s="7" t="n">
        <x:f>MAX(0,G178+J178-P178)</x:f>
        <x:v>1000</x:v>
      </x:c>
      <x:c r="R178" s="7" t="n">
        <x:f>M178+MAX(0,K178-MAX(0,P178-G178-J178))</x:f>
        <x:v>0</x:v>
      </x:c>
      <x:c r="S178" s="7" t="n">
        <x:f>SUM(O178,Q178,R178)</x:f>
        <x:v>5984.670554414784</x:v>
      </x:c>
      <x:c r="T178" s="14" t="n">
        <x:f>'Inventory detail'!T178</x:f>
        <x:v>0.132</x:v>
      </x:c>
      <x:c r="U178" s="14" t="n">
        <x:f>'Inventory detail'!U178</x:f>
        <x:v>0.14388</x:v>
      </x:c>
      <x:c r="V178" s="9" t="n">
        <x:f>O178*T178</x:f>
        <x:v>657.9765131827515</x:v>
      </x:c>
      <x:c r="W178" s="9" t="n">
        <x:f>Q178*T178</x:f>
        <x:v>132</x:v>
      </x:c>
      <x:c r="X178" s="9" t="n">
        <x:f>R178*T178</x:f>
        <x:v>0</x:v>
      </x:c>
      <x:c r="Y178" s="9" t="n">
        <x:f>S178*T178</x:f>
        <x:v>789.9765131827515</x:v>
      </x:c>
      <x:c r="Z178" s="9" t="n">
        <x:f>IF(ISNUMBER(U178),S178*(U178-T178),"n.a.")</x:f>
        <x:v>71.09788618644765</x:v>
      </x:c>
      <x:c r="AA178" s="9" t="n">
        <x:f>IF(ISNUMBER(U178),Y178,0)</x:f>
        <x:v>789.9765131827515</x:v>
      </x:c>
      <x:c r="AB178" s="7" t="n">
        <x:f>MAX(0,L178-SUM(F178:K178))</x:f>
        <x:v>0</x:v>
      </x:c>
    </x:row>
    <x:row r="179" ht="22" customHeight="1">
      <x:c r="A179" s="18" t="n">
        <x:f>Summary!C$41</x:f>
        <x:v>46327</x:v>
      </x:c>
      <x:c r="B179" s="2" t="str">
        <x:f>'Inventory detail'!A179</x:f>
        <x:v>COIL</x:v>
      </x:c>
      <x:c r="C179" s="2" t="str">
        <x:f>'Inventory detail'!B179</x:f>
        <x:v>10</x:v>
      </x:c>
      <x:c r="D179" s="2" t="str">
        <x:f>'Inventory detail'!C179</x:f>
        <x:v>20WHT12-4</x:v>
      </x:c>
      <x:c r="E179" s="10" t="n">
        <x:f>Summary!$E$5</x:f>
        <x:v>46304</x:v>
      </x:c>
      <x:c r="F179" s="7" t="n">
        <x:f>'Inventory detail'!W179</x:f>
        <x:v>5900</x:v>
      </x:c>
      <x:c r="G179" s="7" t="n">
        <x:f>'Inventory detail'!X179</x:f>
        <x:v>0</x:v>
      </x:c>
      <x:c r="H179" s="7" t="n">
        <x:f>'Inventory detail'!Y179</x:f>
        <x:v>0</x:v>
      </x:c>
      <x:c r="I179" s="7" t="n">
        <x:f>SUMIFS('PO detail'!$W$296:$W$300,'PO detail'!$V$296:$V$300,"&gt;="&amp;E179,'PO detail'!$V$296:$V$300,"&lt;"&amp;A179)</x:f>
        <x:v>0</x:v>
      </x:c>
      <x:c r="J179" s="7" t="n">
        <x:f>SUMIFS('PO detail'!$X$296:$X$300,'PO detail'!$V$296:$V$300,"&gt;="&amp;E179,'PO detail'!$V$296:$V$300,"&lt;"&amp;A179)</x:f>
        <x:v>0</x:v>
      </x:c>
      <x:c r="K179" s="7" t="n">
        <x:f>SUMIFS('PO detail'!$Y$296:$Y$300,'PO detail'!$V$296:$V$300,"&gt;="&amp;E179,'PO detail'!$V$296:$V$300,"&lt;"&amp;A179)</x:f>
        <x:v>0</x:v>
      </x:c>
      <x:c r="L179" s="7" t="n">
        <x:f>'Inventory detail'!F179*Summary!$K$5*(A179-E179)/Summary!$K$6</x:f>
        <x:v>1196.438275154004</x:v>
      </x:c>
      <x:c r="M179" s="7" t="n">
        <x:f>MAX(0,H179-L179)</x:f>
        <x:v>0</x:v>
      </x:c>
      <x:c r="N179" s="7" t="n">
        <x:f>MAX(0,L179-H179)</x:f>
        <x:v>1196.438275154004</x:v>
      </x:c>
      <x:c r="O179" s="7" t="n">
        <x:f>MAX(0,F179+I179-N179)</x:f>
        <x:v>4703.561724845996</x:v>
      </x:c>
      <x:c r="P179" s="7" t="n">
        <x:f>MAX(0,N179-F179-I179)</x:f>
        <x:v>0</x:v>
      </x:c>
      <x:c r="Q179" s="7" t="n">
        <x:f>MAX(0,G179+J179-P179)</x:f>
        <x:v>0</x:v>
      </x:c>
      <x:c r="R179" s="7" t="n">
        <x:f>M179+MAX(0,K179-MAX(0,P179-G179-J179))</x:f>
        <x:v>0</x:v>
      </x:c>
      <x:c r="S179" s="7" t="n">
        <x:f>SUM(O179,Q179,R179)</x:f>
        <x:v>4703.561724845996</x:v>
      </x:c>
      <x:c r="T179" s="14" t="n">
        <x:f>'Inventory detail'!T179</x:f>
        <x:v>0.1567</x:v>
      </x:c>
      <x:c r="U179" s="14" t="n">
        <x:f>'Inventory detail'!U179</x:f>
        <x:v>0.1534845</x:v>
      </x:c>
      <x:c r="V179" s="9" t="n">
        <x:f>O179*T179</x:f>
        <x:v>737.0481222833675</x:v>
      </x:c>
      <x:c r="W179" s="9" t="n">
        <x:f>Q179*T179</x:f>
        <x:v>0</x:v>
      </x:c>
      <x:c r="X179" s="9" t="n">
        <x:f>R179*T179</x:f>
        <x:v>0</x:v>
      </x:c>
      <x:c r="Y179" s="9" t="n">
        <x:f>S179*T179</x:f>
        <x:v>737.0481222833675</x:v>
      </x:c>
      <x:c r="Z179" s="9" t="n">
        <x:f>IF(ISNUMBER(U179),S179*(U179-T179),"n.a.")</x:f>
        <x:v>-15.124302726242346</x:v>
      </x:c>
      <x:c r="AA179" s="9" t="n">
        <x:f>IF(ISNUMBER(U179),Y179,0)</x:f>
        <x:v>737.0481222833675</x:v>
      </x:c>
      <x:c r="AB179" s="7" t="n">
        <x:f>MAX(0,L179-SUM(F179:K179))</x:f>
        <x:v>0</x:v>
      </x:c>
    </x:row>
    <x:row r="180" ht="22" customHeight="1">
      <x:c r="A180" s="18" t="n">
        <x:f>Summary!C$41</x:f>
        <x:v>46327</x:v>
      </x:c>
      <x:c r="B180" s="2" t="str">
        <x:f>'Inventory detail'!A180</x:f>
        <x:v>POUC</x:v>
      </x:c>
      <x:c r="C180" s="2" t="str">
        <x:f>'Inventory detail'!B180</x:f>
        <x:v>10</x:v>
      </x:c>
      <x:c r="D180" s="2" t="str">
        <x:f>'Inventory detail'!C180</x:f>
        <x:v>IND7</x:v>
      </x:c>
      <x:c r="E180" s="10" t="n">
        <x:f>Summary!$E$5</x:f>
        <x:v>46304</x:v>
      </x:c>
      <x:c r="F180" s="7" t="n">
        <x:f>'Inventory detail'!W180</x:f>
        <x:v>4000</x:v>
      </x:c>
      <x:c r="G180" s="7" t="n">
        <x:f>'Inventory detail'!X180</x:f>
        <x:v>0</x:v>
      </x:c>
      <x:c r="H180" s="7" t="n">
        <x:f>'Inventory detail'!Y180</x:f>
        <x:v>200</x:v>
      </x:c>
      <x:c r="I180" s="7" t="n">
        <x:f>SUMIFS('PO detail'!$W$1472:$W$1472,'PO detail'!$V$1472:$V$1472,"&gt;="&amp;E180,'PO detail'!$V$1472:$V$1472,"&lt;"&amp;A180)</x:f>
        <x:v>0</x:v>
      </x:c>
      <x:c r="J180" s="7" t="n">
        <x:f>SUMIFS('PO detail'!$X$1472:$X$1472,'PO detail'!$V$1472:$V$1472,"&gt;="&amp;E180,'PO detail'!$V$1472:$V$1472,"&lt;"&amp;A180)</x:f>
        <x:v>0</x:v>
      </x:c>
      <x:c r="K180" s="7" t="n">
        <x:f>SUMIFS('PO detail'!$Y$1472:$Y$1472,'PO detail'!$V$1472:$V$1472,"&gt;="&amp;E180,'PO detail'!$V$1472:$V$1472,"&lt;"&amp;A180)</x:f>
        <x:v>0</x:v>
      </x:c>
      <x:c r="L180" s="7" t="n">
        <x:f>'Inventory detail'!F180*Summary!$K$5*(A180-E180)/Summary!$K$6</x:f>
        <x:v>1177.5471047227925</x:v>
      </x:c>
      <x:c r="M180" s="7" t="n">
        <x:f>MAX(0,H180-L180)</x:f>
        <x:v>0</x:v>
      </x:c>
      <x:c r="N180" s="7" t="n">
        <x:f>MAX(0,L180-H180)</x:f>
        <x:v>977.5471047227925</x:v>
      </x:c>
      <x:c r="O180" s="7" t="n">
        <x:f>MAX(0,F180+I180-N180)</x:f>
        <x:v>3022.4528952772075</x:v>
      </x:c>
      <x:c r="P180" s="7" t="n">
        <x:f>MAX(0,N180-F180-I180)</x:f>
        <x:v>0</x:v>
      </x:c>
      <x:c r="Q180" s="7" t="n">
        <x:f>MAX(0,G180+J180-P180)</x:f>
        <x:v>0</x:v>
      </x:c>
      <x:c r="R180" s="7" t="n">
        <x:f>M180+MAX(0,K180-MAX(0,P180-G180-J180))</x:f>
        <x:v>0</x:v>
      </x:c>
      <x:c r="S180" s="7" t="n">
        <x:f>SUM(O180,Q180,R180)</x:f>
        <x:v>3022.4528952772075</x:v>
      </x:c>
      <x:c r="T180" s="14" t="n">
        <x:f>'Inventory detail'!T180</x:f>
        <x:v>0.0187</x:v>
      </x:c>
      <x:c r="U180" s="14" t="n">
        <x:f>'Inventory detail'!U180</x:f>
        <x:v>0.020295</x:v>
      </x:c>
      <x:c r="V180" s="9" t="n">
        <x:f>O180*T180</x:f>
        <x:v>56.519869141683785</x:v>
      </x:c>
      <x:c r="W180" s="9" t="n">
        <x:f>Q180*T180</x:f>
        <x:v>0</x:v>
      </x:c>
      <x:c r="X180" s="9" t="n">
        <x:f>R180*T180</x:f>
        <x:v>0</x:v>
      </x:c>
      <x:c r="Y180" s="9" t="n">
        <x:f>S180*T180</x:f>
        <x:v>56.519869141683785</x:v>
      </x:c>
      <x:c r="Z180" s="9" t="n">
        <x:f>IF(ISNUMBER(U180),S180*(U180-T180),"n.a.")</x:f>
        <x:v>4.820812367967144</x:v>
      </x:c>
      <x:c r="AA180" s="9" t="n">
        <x:f>IF(ISNUMBER(U180),Y180,0)</x:f>
        <x:v>56.519869141683785</x:v>
      </x:c>
      <x:c r="AB180" s="7" t="n">
        <x:f>MAX(0,L180-SUM(F180:K180))</x:f>
        <x:v>0</x:v>
      </x:c>
    </x:row>
    <x:row r="181" ht="22" customHeight="1">
      <x:c r="A181" s="18" t="n">
        <x:f>Summary!C$41</x:f>
        <x:v>46327</x:v>
      </x:c>
      <x:c r="B181" s="2" t="str">
        <x:f>'Inventory detail'!A181</x:f>
        <x:v>POUC</x:v>
      </x:c>
      <x:c r="C181" s="2" t="str">
        <x:f>'Inventory detail'!B181</x:f>
        <x:v>60</x:v>
      </x:c>
      <x:c r="D181" s="2" t="str">
        <x:f>'Inventory detail'!C181</x:f>
        <x:v>LMEN7</x:v>
      </x:c>
      <x:c r="E181" s="10" t="n">
        <x:f>Summary!$E$5</x:f>
        <x:v>46304</x:v>
      </x:c>
      <x:c r="F181" s="7" t="n">
        <x:f>'Inventory detail'!W181</x:f>
        <x:v>1100</x:v>
      </x:c>
      <x:c r="G181" s="7" t="n">
        <x:f>'Inventory detail'!X181</x:f>
        <x:v>0</x:v>
      </x:c>
      <x:c r="H181" s="7" t="n">
        <x:f>'Inventory detail'!Y181</x:f>
        <x:v>0</x:v>
      </x:c>
      <x:c r="I181" s="7" t="n">
        <x:f>SUMIFS('PO detail'!$W$1796:$W$1800,'PO detail'!$V$1796:$V$1800,"&gt;="&amp;E181,'PO detail'!$V$1796:$V$1800,"&lt;"&amp;A181)</x:f>
        <x:v>0</x:v>
      </x:c>
      <x:c r="J181" s="7" t="n">
        <x:f>SUMIFS('PO detail'!$X$1796:$X$1800,'PO detail'!$V$1796:$V$1800,"&gt;="&amp;E181,'PO detail'!$V$1796:$V$1800,"&lt;"&amp;A181)</x:f>
        <x:v>2400</x:v>
      </x:c>
      <x:c r="K181" s="7" t="n">
        <x:f>SUMIFS('PO detail'!$Y$1796:$Y$1800,'PO detail'!$V$1796:$V$1800,"&gt;="&amp;E181,'PO detail'!$V$1796:$V$1800,"&lt;"&amp;A181)</x:f>
        <x:v>0</x:v>
      </x:c>
      <x:c r="L181" s="7" t="n">
        <x:f>'Inventory detail'!F181*Summary!$K$5*(A181-E181)/Summary!$K$6</x:f>
        <x:v>1171.2525667351129</x:v>
      </x:c>
      <x:c r="M181" s="7" t="n">
        <x:f>MAX(0,H181-L181)</x:f>
        <x:v>0</x:v>
      </x:c>
      <x:c r="N181" s="7" t="n">
        <x:f>MAX(0,L181-H181)</x:f>
        <x:v>1171.2525667351129</x:v>
      </x:c>
      <x:c r="O181" s="7" t="n">
        <x:f>MAX(0,F181+I181-N181)</x:f>
        <x:v>0</x:v>
      </x:c>
      <x:c r="P181" s="7" t="n">
        <x:f>MAX(0,N181-F181-I181)</x:f>
        <x:v>71.25256673511285</x:v>
      </x:c>
      <x:c r="Q181" s="7" t="n">
        <x:f>MAX(0,G181+J181-P181)</x:f>
        <x:v>2328.747433264887</x:v>
      </x:c>
      <x:c r="R181" s="7" t="n">
        <x:f>M181+MAX(0,K181-MAX(0,P181-G181-J181))</x:f>
        <x:v>0</x:v>
      </x:c>
      <x:c r="S181" s="7" t="n">
        <x:f>SUM(O181,Q181,R181)</x:f>
        <x:v>2328.747433264887</x:v>
      </x:c>
      <x:c r="T181" s="14" t="n">
        <x:f>'Inventory detail'!T181</x:f>
        <x:v>0.20170000000000002</x:v>
      </x:c>
      <x:c r="U181" s="14" t="n">
        <x:f>'Inventory detail'!U181</x:f>
        <x:v>0.21977999999999998</x:v>
      </x:c>
      <x:c r="V181" s="9" t="n">
        <x:f>O181*T181</x:f>
        <x:v>0</x:v>
      </x:c>
      <x:c r="W181" s="9" t="n">
        <x:f>Q181*T181</x:f>
        <x:v>469.7083572895278</x:v>
      </x:c>
      <x:c r="X181" s="9" t="n">
        <x:f>R181*T181</x:f>
        <x:v>0</x:v>
      </x:c>
      <x:c r="Y181" s="9" t="n">
        <x:f>S181*T181</x:f>
        <x:v>469.7083572895278</x:v>
      </x:c>
      <x:c r="Z181" s="9" t="n">
        <x:f>IF(ISNUMBER(U181),S181*(U181-T181),"n.a.")</x:f>
        <x:v>42.10375359342906</x:v>
      </x:c>
      <x:c r="AA181" s="9" t="n">
        <x:f>IF(ISNUMBER(U181),Y181,0)</x:f>
        <x:v>469.7083572895278</x:v>
      </x:c>
      <x:c r="AB181" s="7" t="n">
        <x:f>MAX(0,L181-SUM(F181:K181))</x:f>
        <x:v>0</x:v>
      </x:c>
    </x:row>
    <x:row r="182" ht="22" customHeight="1">
      <x:c r="A182" s="18" t="n">
        <x:f>Summary!C$41</x:f>
        <x:v>46327</x:v>
      </x:c>
      <x:c r="B182" s="2" t="str">
        <x:f>'Inventory detail'!A182</x:f>
        <x:v>COIL</x:v>
      </x:c>
      <x:c r="C182" s="2" t="str">
        <x:f>'Inventory detail'!B182</x:f>
        <x:v>60</x:v>
      </x:c>
      <x:c r="D182" s="2" t="str">
        <x:f>'Inventory detail'!C182</x:f>
        <x:v>12BLK36-4</x:v>
      </x:c>
      <x:c r="E182" s="10" t="n">
        <x:f>Summary!$E$5</x:f>
        <x:v>46304</x:v>
      </x:c>
      <x:c r="F182" s="7" t="n">
        <x:f>'Inventory detail'!W182</x:f>
        <x:v>1300</x:v>
      </x:c>
      <x:c r="G182" s="7" t="n">
        <x:f>'Inventory detail'!X182</x:f>
        <x:v>0</x:v>
      </x:c>
      <x:c r="H182" s="7" t="n">
        <x:f>'Inventory detail'!Y182</x:f>
        <x:v>0</x:v>
      </x:c>
      <x:c r="I182" s="7" t="n">
        <x:f>SUMIFS('PO detail'!$W$1066:$W$1071,'PO detail'!$V$1066:$V$1071,"&gt;="&amp;E182,'PO detail'!$V$1066:$V$1071,"&lt;"&amp;A182)</x:f>
        <x:v>0</x:v>
      </x:c>
      <x:c r="J182" s="7" t="n">
        <x:f>SUMIFS('PO detail'!$X$1066:$X$1071,'PO detail'!$V$1066:$V$1071,"&gt;="&amp;E182,'PO detail'!$V$1066:$V$1071,"&lt;"&amp;A182)</x:f>
        <x:v>0</x:v>
      </x:c>
      <x:c r="K182" s="7" t="n">
        <x:f>SUMIFS('PO detail'!$Y$1066:$Y$1071,'PO detail'!$V$1066:$V$1071,"&gt;="&amp;E182,'PO detail'!$V$1066:$V$1071,"&lt;"&amp;A182)</x:f>
        <x:v>0</x:v>
      </x:c>
      <x:c r="L182" s="7" t="n">
        <x:f>'Inventory detail'!F182*Summary!$K$5*(A182-E182)/Summary!$K$6</x:f>
        <x:v>1146.066858316222</x:v>
      </x:c>
      <x:c r="M182" s="7" t="n">
        <x:f>MAX(0,H182-L182)</x:f>
        <x:v>0</x:v>
      </x:c>
      <x:c r="N182" s="7" t="n">
        <x:f>MAX(0,L182-H182)</x:f>
        <x:v>1146.066858316222</x:v>
      </x:c>
      <x:c r="O182" s="7" t="n">
        <x:f>MAX(0,F182+I182-N182)</x:f>
        <x:v>153.9331416837781</x:v>
      </x:c>
      <x:c r="P182" s="7" t="n">
        <x:f>MAX(0,N182-F182-I182)</x:f>
        <x:v>0</x:v>
      </x:c>
      <x:c r="Q182" s="7" t="n">
        <x:f>MAX(0,G182+J182-P182)</x:f>
        <x:v>0</x:v>
      </x:c>
      <x:c r="R182" s="7" t="n">
        <x:f>M182+MAX(0,K182-MAX(0,P182-G182-J182))</x:f>
        <x:v>0</x:v>
      </x:c>
      <x:c r="S182" s="7" t="n">
        <x:f>SUM(O182,Q182,R182)</x:f>
        <x:v>153.9331416837781</x:v>
      </x:c>
      <x:c r="T182" s="14" t="n">
        <x:f>'Inventory detail'!T182</x:f>
        <x:v>0.1825</x:v>
      </x:c>
      <x:c r="U182" s="14" t="n">
        <x:f>'Inventory detail'!U182</x:f>
        <x:v>0.17878899999999998</x:v>
      </x:c>
      <x:c r="V182" s="9" t="n">
        <x:f>O182*T182</x:f>
        <x:v>28.092798357289503</x:v>
      </x:c>
      <x:c r="W182" s="9" t="n">
        <x:f>Q182*T182</x:f>
        <x:v>0</x:v>
      </x:c>
      <x:c r="X182" s="9" t="n">
        <x:f>R182*T182</x:f>
        <x:v>0</x:v>
      </x:c>
      <x:c r="Y182" s="9" t="n">
        <x:f>S182*T182</x:f>
        <x:v>28.092798357289503</x:v>
      </x:c>
      <x:c r="Z182" s="9" t="n">
        <x:f>IF(ISNUMBER(U182),S182*(U182-T182),"n.a.")</x:f>
        <x:v>-0.5712458887885036</x:v>
      </x:c>
      <x:c r="AA182" s="9" t="n">
        <x:f>IF(ISNUMBER(U182),Y182,0)</x:f>
        <x:v>28.092798357289503</x:v>
      </x:c>
      <x:c r="AB182" s="7" t="n">
        <x:f>MAX(0,L182-SUM(F182:K182))</x:f>
        <x:v>0</x:v>
      </x:c>
    </x:row>
    <x:row r="183" ht="22" customHeight="1">
      <x:c r="A183" s="18" t="n">
        <x:f>Summary!C$41</x:f>
        <x:v>46327</x:v>
      </x:c>
      <x:c r="B183" s="2" t="str">
        <x:f>'Inventory detail'!A183</x:f>
        <x:v>POUC</x:v>
      </x:c>
      <x:c r="C183" s="2" t="str">
        <x:f>'Inventory detail'!B183</x:f>
        <x:v>10</x:v>
      </x:c>
      <x:c r="D183" s="2" t="str">
        <x:f>'Inventory detail'!C183</x:f>
        <x:v>IND5</x:v>
      </x:c>
      <x:c r="E183" s="10" t="n">
        <x:f>Summary!$E$5</x:f>
        <x:v>46304</x:v>
      </x:c>
      <x:c r="F183" s="7" t="n">
        <x:f>'Inventory detail'!W183</x:f>
        <x:v>10000</x:v>
      </x:c>
      <x:c r="G183" s="7" t="n">
        <x:f>'Inventory detail'!X183</x:f>
        <x:v>0</x:v>
      </x:c>
      <x:c r="H183" s="7" t="n">
        <x:f>'Inventory detail'!Y183</x:f>
        <x:v>2200</x:v>
      </x:c>
      <x:c r="I183" s="7" t="n">
        <x:f>SUMIFS('PO detail'!$W$1470:$W$1471,'PO detail'!$V$1470:$V$1471,"&gt;="&amp;E183,'PO detail'!$V$1470:$V$1471,"&lt;"&amp;A183)</x:f>
        <x:v>0</x:v>
      </x:c>
      <x:c r="J183" s="7" t="n">
        <x:f>SUMIFS('PO detail'!$X$1470:$X$1471,'PO detail'!$V$1470:$V$1471,"&gt;="&amp;E183,'PO detail'!$V$1470:$V$1471,"&lt;"&amp;A183)</x:f>
        <x:v>0</x:v>
      </x:c>
      <x:c r="K183" s="7" t="n">
        <x:f>SUMIFS('PO detail'!$Y$1470:$Y$1471,'PO detail'!$V$1470:$V$1471,"&gt;="&amp;E183,'PO detail'!$V$1470:$V$1471,"&lt;"&amp;A183)</x:f>
        <x:v>0</x:v>
      </x:c>
      <x:c r="L183" s="7" t="n">
        <x:f>'Inventory detail'!F183*Summary!$K$5*(A183-E183)/Summary!$K$6</x:f>
        <x:v>1146.066858316222</x:v>
      </x:c>
      <x:c r="M183" s="7" t="n">
        <x:f>MAX(0,H183-L183)</x:f>
        <x:v>1053.933141683778</x:v>
      </x:c>
      <x:c r="N183" s="7" t="n">
        <x:f>MAX(0,L183-H183)</x:f>
        <x:v>0</x:v>
      </x:c>
      <x:c r="O183" s="7" t="n">
        <x:f>MAX(0,F183+I183-N183)</x:f>
        <x:v>10000</x:v>
      </x:c>
      <x:c r="P183" s="7" t="n">
        <x:f>MAX(0,N183-F183-I183)</x:f>
        <x:v>0</x:v>
      </x:c>
      <x:c r="Q183" s="7" t="n">
        <x:f>MAX(0,G183+J183-P183)</x:f>
        <x:v>0</x:v>
      </x:c>
      <x:c r="R183" s="7" t="n">
        <x:f>M183+MAX(0,K183-MAX(0,P183-G183-J183))</x:f>
        <x:v>1053.933141683778</x:v>
      </x:c>
      <x:c r="S183" s="7" t="n">
        <x:f>SUM(O183,Q183,R183)</x:f>
        <x:v>11053.933141683778</x:v>
      </x:c>
      <x:c r="T183" s="14" t="n">
        <x:f>'Inventory detail'!T183</x:f>
        <x:v>0.014199999999999999</x:v>
      </x:c>
      <x:c r="U183" s="14" t="n">
        <x:f>'Inventory detail'!U183</x:f>
        <x:v>0.01551</x:v>
      </x:c>
      <x:c r="V183" s="9" t="n">
        <x:f>O183*T183</x:f>
        <x:v>142</x:v>
      </x:c>
      <x:c r="W183" s="9" t="n">
        <x:f>Q183*T183</x:f>
        <x:v>0</x:v>
      </x:c>
      <x:c r="X183" s="9" t="n">
        <x:f>R183*T183</x:f>
        <x:v>14.965850611909648</x:v>
      </x:c>
      <x:c r="Y183" s="9" t="n">
        <x:f>S183*T183</x:f>
        <x:v>156.96585061190964</x:v>
      </x:c>
      <x:c r="Z183" s="9" t="n">
        <x:f>IF(ISNUMBER(U183),S183*(U183-T183),"n.a.")</x:f>
        <x:v>14.480652415605753</x:v>
      </x:c>
      <x:c r="AA183" s="9" t="n">
        <x:f>IF(ISNUMBER(U183),Y183,0)</x:f>
        <x:v>156.96585061190964</x:v>
      </x:c>
      <x:c r="AB183" s="7" t="n">
        <x:f>MAX(0,L183-SUM(F183:K183))</x:f>
        <x:v>0</x:v>
      </x:c>
    </x:row>
    <x:row r="184" ht="22" customHeight="1">
      <x:c r="A184" s="18" t="n">
        <x:f>Summary!C$41</x:f>
        <x:v>46327</x:v>
      </x:c>
      <x:c r="B184" s="2" t="str">
        <x:f>'Inventory detail'!A184</x:f>
        <x:v>POUC</x:v>
      </x:c>
      <x:c r="C184" s="2" t="str">
        <x:f>'Inventory detail'!B184</x:f>
        <x:v>60</x:v>
      </x:c>
      <x:c r="D184" s="2" t="str">
        <x:f>'Inventory detail'!C184</x:f>
        <x:v>JUM10</x:v>
      </x:c>
      <x:c r="E184" s="10" t="n">
        <x:f>Summary!$E$5</x:f>
        <x:v>46304</x:v>
      </x:c>
      <x:c r="F184" s="7" t="n">
        <x:f>'Inventory detail'!W184</x:f>
        <x:v>0</x:v>
      </x:c>
      <x:c r="G184" s="7" t="n">
        <x:f>'Inventory detail'!X184</x:f>
        <x:v>0</x:v>
      </x:c>
      <x:c r="H184" s="7" t="n">
        <x:f>'Inventory detail'!Y184</x:f>
        <x:v>0</x:v>
      </x:c>
      <x:c r="I184" s="7" t="n">
        <x:f>0</x:f>
        <x:v>0</x:v>
      </x:c>
      <x:c r="J184" s="7" t="n">
        <x:f>0</x:f>
        <x:v>0</x:v>
      </x:c>
      <x:c r="K184" s="7" t="n">
        <x:f>0</x:f>
        <x:v>0</x:v>
      </x:c>
      <x:c r="L184" s="7" t="n">
        <x:f>'Inventory detail'!F184*Summary!$K$5*(A184-E184)/Summary!$K$6</x:f>
        <x:v>1139.7647638603694</x:v>
      </x:c>
      <x:c r="M184" s="7" t="n">
        <x:f>MAX(0,H184-L184)</x:f>
        <x:v>0</x:v>
      </x:c>
      <x:c r="N184" s="7" t="n">
        <x:f>MAX(0,L184-H184)</x:f>
        <x:v>1139.7647638603694</x:v>
      </x:c>
      <x:c r="O184" s="7" t="n">
        <x:f>MAX(0,F184+I184-N184)</x:f>
        <x:v>0</x:v>
      </x:c>
      <x:c r="P184" s="7" t="n">
        <x:f>MAX(0,N184-F184-I184)</x:f>
        <x:v>1139.7647638603694</x:v>
      </x:c>
      <x:c r="Q184" s="7" t="n">
        <x:f>MAX(0,G184+J184-P184)</x:f>
        <x:v>0</x:v>
      </x:c>
      <x:c r="R184" s="7" t="n">
        <x:f>M184+MAX(0,K184-MAX(0,P184-G184-J184))</x:f>
        <x:v>0</x:v>
      </x:c>
      <x:c r="S184" s="7" t="n">
        <x:f>SUM(O184,Q184,R184)</x:f>
        <x:v>0</x:v>
      </x:c>
      <x:c r="T184" s="14" t="n">
        <x:f>'Inventory detail'!T184</x:f>
        <x:v>0.0225</x:v>
      </x:c>
      <x:c r="U184" s="14" t="n">
        <x:f>'Inventory detail'!U184</x:f>
        <x:v>0.024585</x:v>
      </x:c>
      <x:c r="V184" s="9" t="n">
        <x:f>O184*T184</x:f>
        <x:v>0</x:v>
      </x:c>
      <x:c r="W184" s="9" t="n">
        <x:f>Q184*T184</x:f>
        <x:v>0</x:v>
      </x:c>
      <x:c r="X184" s="9" t="n">
        <x:f>R184*T184</x:f>
        <x:v>0</x:v>
      </x:c>
      <x:c r="Y184" s="9" t="n">
        <x:f>S184*T184</x:f>
        <x:v>0</x:v>
      </x:c>
      <x:c r="Z184" s="9" t="n">
        <x:f>IF(ISNUMBER(U184),S184*(U184-T184),"n.a.")</x:f>
        <x:v>0</x:v>
      </x:c>
      <x:c r="AA184" s="9" t="n">
        <x:f>IF(ISNUMBER(U184),Y184,0)</x:f>
        <x:v>0</x:v>
      </x:c>
      <x:c r="AB184" s="7" t="n">
        <x:f>MAX(0,L184-SUM(F184:K184))</x:f>
        <x:v>1139.7647638603694</x:v>
      </x:c>
    </x:row>
    <x:row r="185" ht="22" customHeight="1">
      <x:c r="A185" s="18" t="n">
        <x:f>Summary!C$41</x:f>
        <x:v>46327</x:v>
      </x:c>
      <x:c r="B185" s="2" t="str">
        <x:f>'Inventory detail'!A185</x:f>
        <x:v>WIRE</x:v>
      </x:c>
      <x:c r="C185" s="2" t="str">
        <x:f>'Inventory detail'!B185</x:f>
        <x:v>10</x:v>
      </x:c>
      <x:c r="D185" s="2" t="str">
        <x:f>'Inventory detail'!C185</x:f>
        <x:v>DL916GOLD</x:v>
      </x:c>
      <x:c r="E185" s="10" t="n">
        <x:f>Summary!$E$5</x:f>
        <x:v>46304</x:v>
      </x:c>
      <x:c r="F185" s="7" t="n">
        <x:f>'Inventory detail'!W185</x:f>
        <x:v>11000</x:v>
      </x:c>
      <x:c r="G185" s="7" t="n">
        <x:f>'Inventory detail'!X185</x:f>
        <x:v>0</x:v>
      </x:c>
      <x:c r="H185" s="7" t="n">
        <x:f>'Inventory detail'!Y185</x:f>
        <x:v>0</x:v>
      </x:c>
      <x:c r="I185" s="7" t="n">
        <x:f>SUMIFS('PO detail'!$W$2030:$W$2032,'PO detail'!$V$2030:$V$2032,"&gt;="&amp;E185,'PO detail'!$V$2030:$V$2032,"&lt;"&amp;A185)</x:f>
        <x:v>0</x:v>
      </x:c>
      <x:c r="J185" s="7" t="n">
        <x:f>SUMIFS('PO detail'!$X$2030:$X$2032,'PO detail'!$V$2030:$V$2032,"&gt;="&amp;E185,'PO detail'!$V$2030:$V$2032,"&lt;"&amp;A185)</x:f>
        <x:v>0</x:v>
      </x:c>
      <x:c r="K185" s="7" t="n">
        <x:f>SUMIFS('PO detail'!$Y$2030:$Y$2032,'PO detail'!$V$2030:$V$2032,"&gt;="&amp;E185,'PO detail'!$V$2030:$V$2032,"&lt;"&amp;A185)</x:f>
        <x:v>0</x:v>
      </x:c>
      <x:c r="L185" s="7" t="n">
        <x:f>'Inventory detail'!F185*Summary!$K$5*(A185-E185)/Summary!$K$6</x:f>
        <x:v>1133.4777823408626</x:v>
      </x:c>
      <x:c r="M185" s="7" t="n">
        <x:f>MAX(0,H185-L185)</x:f>
        <x:v>0</x:v>
      </x:c>
      <x:c r="N185" s="7" t="n">
        <x:f>MAX(0,L185-H185)</x:f>
        <x:v>1133.4777823408626</x:v>
      </x:c>
      <x:c r="O185" s="7" t="n">
        <x:f>MAX(0,F185+I185-N185)</x:f>
        <x:v>9866.522217659138</x:v>
      </x:c>
      <x:c r="P185" s="7" t="n">
        <x:f>MAX(0,N185-F185-I185)</x:f>
        <x:v>0</x:v>
      </x:c>
      <x:c r="Q185" s="7" t="n">
        <x:f>MAX(0,G185+J185-P185)</x:f>
        <x:v>0</x:v>
      </x:c>
      <x:c r="R185" s="7" t="n">
        <x:f>M185+MAX(0,K185-MAX(0,P185-G185-J185))</x:f>
        <x:v>0</x:v>
      </x:c>
      <x:c r="S185" s="7" t="n">
        <x:f>SUM(O185,Q185,R185)</x:f>
        <x:v>9866.522217659138</x:v>
      </x:c>
      <x:c r="T185" s="14" t="n">
        <x:f>'Inventory detail'!T185</x:f>
        <x:v>0.1041</x:v>
      </x:c>
      <x:c r="U185" s="14" t="n">
        <x:f>'Inventory detail'!U185</x:f>
        <x:v>0.1041</x:v>
      </x:c>
      <x:c r="V185" s="9" t="n">
        <x:f>O185*T185</x:f>
        <x:v>1027.1049628583162</x:v>
      </x:c>
      <x:c r="W185" s="9" t="n">
        <x:f>Q185*T185</x:f>
        <x:v>0</x:v>
      </x:c>
      <x:c r="X185" s="9" t="n">
        <x:f>R185*T185</x:f>
        <x:v>0</x:v>
      </x:c>
      <x:c r="Y185" s="9" t="n">
        <x:f>S185*T185</x:f>
        <x:v>1027.1049628583162</x:v>
      </x:c>
      <x:c r="Z185" s="9" t="n">
        <x:f>IF(ISNUMBER(U185),S185*(U185-T185),"n.a.")</x:f>
        <x:v>0</x:v>
      </x:c>
      <x:c r="AA185" s="9" t="n">
        <x:f>IF(ISNUMBER(U185),Y185,0)</x:f>
        <x:v>1027.1049628583162</x:v>
      </x:c>
      <x:c r="AB185" s="7" t="n">
        <x:f>MAX(0,L185-SUM(F185:K185))</x:f>
        <x:v>0</x:v>
      </x:c>
    </x:row>
    <x:row r="186" ht="22" customHeight="1">
      <x:c r="A186" s="18" t="n">
        <x:f>Summary!C$41</x:f>
        <x:v>46327</x:v>
      </x:c>
      <x:c r="B186" s="2" t="str">
        <x:f>'Inventory detail'!A186</x:f>
        <x:v>COIL</x:v>
      </x:c>
      <x:c r="C186" s="2" t="str">
        <x:f>'Inventory detail'!B186</x:f>
        <x:v>10</x:v>
      </x:c>
      <x:c r="D186" s="2" t="str">
        <x:f>'Inventory detail'!C186</x:f>
        <x:v>7WHT12-4</x:v>
      </x:c>
      <x:c r="E186" s="10" t="n">
        <x:f>Summary!$E$5</x:f>
        <x:v>46304</x:v>
      </x:c>
      <x:c r="F186" s="7" t="n">
        <x:f>'Inventory detail'!W186</x:f>
        <x:v>800</x:v>
      </x:c>
      <x:c r="G186" s="7" t="n">
        <x:f>'Inventory detail'!X186</x:f>
        <x:v>0</x:v>
      </x:c>
      <x:c r="H186" s="7" t="n">
        <x:f>'Inventory detail'!Y186</x:f>
        <x:v>0</x:v>
      </x:c>
      <x:c r="I186" s="7" t="n">
        <x:f>SUMIFS('PO detail'!$W$495:$W$497,'PO detail'!$V$495:$V$497,"&gt;="&amp;E186,'PO detail'!$V$495:$V$497,"&lt;"&amp;A186)</x:f>
        <x:v>0</x:v>
      </x:c>
      <x:c r="J186" s="7" t="n">
        <x:f>SUMIFS('PO detail'!$X$495:$X$497,'PO detail'!$V$495:$V$497,"&gt;="&amp;E186,'PO detail'!$V$495:$V$497,"&lt;"&amp;A186)</x:f>
        <x:v>0</x:v>
      </x:c>
      <x:c r="K186" s="7" t="n">
        <x:f>SUMIFS('PO detail'!$Y$495:$Y$497,'PO detail'!$V$495:$V$497,"&gt;="&amp;E186,'PO detail'!$V$495:$V$497,"&lt;"&amp;A186)</x:f>
        <x:v>0</x:v>
      </x:c>
      <x:c r="L186" s="7" t="n">
        <x:f>'Inventory detail'!F186*Summary!$K$5*(A186-E186)/Summary!$K$6</x:f>
        <x:v>1133.47022587269</x:v>
      </x:c>
      <x:c r="M186" s="7" t="n">
        <x:f>MAX(0,H186-L186)</x:f>
        <x:v>0</x:v>
      </x:c>
      <x:c r="N186" s="7" t="n">
        <x:f>MAX(0,L186-H186)</x:f>
        <x:v>1133.47022587269</x:v>
      </x:c>
      <x:c r="O186" s="7" t="n">
        <x:f>MAX(0,F186+I186-N186)</x:f>
        <x:v>0</x:v>
      </x:c>
      <x:c r="P186" s="7" t="n">
        <x:f>MAX(0,N186-F186-I186)</x:f>
        <x:v>333.47022587269</x:v>
      </x:c>
      <x:c r="Q186" s="7" t="n">
        <x:f>MAX(0,G186+J186-P186)</x:f>
        <x:v>0</x:v>
      </x:c>
      <x:c r="R186" s="7" t="n">
        <x:f>M186+MAX(0,K186-MAX(0,P186-G186-J186))</x:f>
        <x:v>0</x:v>
      </x:c>
      <x:c r="S186" s="7" t="n">
        <x:f>SUM(O186,Q186,R186)</x:f>
        <x:v>0</x:v>
      </x:c>
      <x:c r="T186" s="14" t="n">
        <x:f>'Inventory detail'!T186</x:f>
        <x:v>0.0392</x:v>
      </x:c>
      <x:c r="U186" s="14" t="n">
        <x:f>'Inventory detail'!U186</x:f>
        <x:v>0.038453999999999995</x:v>
      </x:c>
      <x:c r="V186" s="9" t="n">
        <x:f>O186*T186</x:f>
        <x:v>0</x:v>
      </x:c>
      <x:c r="W186" s="9" t="n">
        <x:f>Q186*T186</x:f>
        <x:v>0</x:v>
      </x:c>
      <x:c r="X186" s="9" t="n">
        <x:f>R186*T186</x:f>
        <x:v>0</x:v>
      </x:c>
      <x:c r="Y186" s="9" t="n">
        <x:f>S186*T186</x:f>
        <x:v>0</x:v>
      </x:c>
      <x:c r="Z186" s="9" t="n">
        <x:f>IF(ISNUMBER(U186),S186*(U186-T186),"n.a.")</x:f>
        <x:v>0</x:v>
      </x:c>
      <x:c r="AA186" s="9" t="n">
        <x:f>IF(ISNUMBER(U186),Y186,0)</x:f>
        <x:v>0</x:v>
      </x:c>
      <x:c r="AB186" s="7" t="n">
        <x:f>MAX(0,L186-SUM(F186:K186))</x:f>
        <x:v>333.47022587269</x:v>
      </x:c>
    </x:row>
    <x:row r="187" ht="22" customHeight="1">
      <x:c r="A187" s="18" t="n">
        <x:f>Summary!C$41</x:f>
        <x:v>46327</x:v>
      </x:c>
      <x:c r="B187" s="2" t="str">
        <x:f>'Inventory detail'!A187</x:f>
        <x:v>POUC</x:v>
      </x:c>
      <x:c r="C187" s="2" t="str">
        <x:f>'Inventory detail'!B187</x:f>
        <x:v>10</x:v>
      </x:c>
      <x:c r="D187" s="2" t="str">
        <x:f>'Inventory detail'!C187</x:f>
        <x:v>XLMEN5</x:v>
      </x:c>
      <x:c r="E187" s="10" t="n">
        <x:f>Summary!$E$5</x:f>
        <x:v>46304</x:v>
      </x:c>
      <x:c r="F187" s="7" t="n">
        <x:f>'Inventory detail'!W187</x:f>
        <x:v>0</x:v>
      </x:c>
      <x:c r="G187" s="7" t="n">
        <x:f>'Inventory detail'!X187</x:f>
        <x:v>0</x:v>
      </x:c>
      <x:c r="H187" s="7" t="n">
        <x:f>'Inventory detail'!Y187</x:f>
        <x:v>0</x:v>
      </x:c>
      <x:c r="I187" s="7" t="n">
        <x:f>SUMIFS('PO detail'!$W$1616:$W$1620,'PO detail'!$V$1616:$V$1620,"&gt;="&amp;E187,'PO detail'!$V$1616:$V$1620,"&lt;"&amp;A187)</x:f>
        <x:v>0</x:v>
      </x:c>
      <x:c r="J187" s="7" t="n">
        <x:f>SUMIFS('PO detail'!$X$1616:$X$1620,'PO detail'!$V$1616:$V$1620,"&gt;="&amp;E187,'PO detail'!$V$1616:$V$1620,"&lt;"&amp;A187)</x:f>
        <x:v>1200</x:v>
      </x:c>
      <x:c r="K187" s="7" t="n">
        <x:f>SUMIFS('PO detail'!$Y$1616:$Y$1620,'PO detail'!$V$1616:$V$1620,"&gt;="&amp;E187,'PO detail'!$V$1616:$V$1620,"&lt;"&amp;A187)</x:f>
        <x:v>0</x:v>
      </x:c>
      <x:c r="L187" s="7" t="n">
        <x:f>'Inventory detail'!F187*Summary!$K$5*(A187-E187)/Summary!$K$6</x:f>
        <x:v>1133.47022587269</x:v>
      </x:c>
      <x:c r="M187" s="7" t="n">
        <x:f>MAX(0,H187-L187)</x:f>
        <x:v>0</x:v>
      </x:c>
      <x:c r="N187" s="7" t="n">
        <x:f>MAX(0,L187-H187)</x:f>
        <x:v>1133.47022587269</x:v>
      </x:c>
      <x:c r="O187" s="7" t="n">
        <x:f>MAX(0,F187+I187-N187)</x:f>
        <x:v>0</x:v>
      </x:c>
      <x:c r="P187" s="7" t="n">
        <x:f>MAX(0,N187-F187-I187)</x:f>
        <x:v>1133.47022587269</x:v>
      </x:c>
      <x:c r="Q187" s="7" t="n">
        <x:f>MAX(0,G187+J187-P187)</x:f>
        <x:v>66.52977412731002</x:v>
      </x:c>
      <x:c r="R187" s="7" t="n">
        <x:f>M187+MAX(0,K187-MAX(0,P187-G187-J187))</x:f>
        <x:v>0</x:v>
      </x:c>
      <x:c r="S187" s="7" t="n">
        <x:f>SUM(O187,Q187,R187)</x:f>
        <x:v>66.52977412731002</x:v>
      </x:c>
      <x:c r="T187" s="14" t="n">
        <x:f>'Inventory detail'!T187</x:f>
        <x:v>0.1671</x:v>
      </x:c>
      <x:c r="U187" s="14" t="n">
        <x:f>'Inventory detail'!U187</x:f>
        <x:v>0.18199499999999996</x:v>
      </x:c>
      <x:c r="V187" s="9" t="n">
        <x:f>O187*T187</x:f>
        <x:v>0</x:v>
      </x:c>
      <x:c r="W187" s="9" t="n">
        <x:f>Q187*T187</x:f>
        <x:v>11.117125256673503</x:v>
      </x:c>
      <x:c r="X187" s="9" t="n">
        <x:f>R187*T187</x:f>
        <x:v>0</x:v>
      </x:c>
      <x:c r="Y187" s="9" t="n">
        <x:f>S187*T187</x:f>
        <x:v>11.117125256673503</x:v>
      </x:c>
      <x:c r="Z187" s="9" t="n">
        <x:f>IF(ISNUMBER(U187),S187*(U187-T187),"n.a.")</x:f>
        <x:v>0.9909609856262803</x:v>
      </x:c>
      <x:c r="AA187" s="9" t="n">
        <x:f>IF(ISNUMBER(U187),Y187,0)</x:f>
        <x:v>11.117125256673503</x:v>
      </x:c>
      <x:c r="AB187" s="7" t="n">
        <x:f>MAX(0,L187-SUM(F187:K187))</x:f>
        <x:v>0</x:v>
      </x:c>
    </x:row>
    <x:row r="188" ht="22" customHeight="1">
      <x:c r="A188" s="18" t="n">
        <x:f>Summary!C$41</x:f>
        <x:v>46327</x:v>
      </x:c>
      <x:c r="B188" s="2" t="str">
        <x:f>'Inventory detail'!A188</x:f>
        <x:v>WIRE</x:v>
      </x:c>
      <x:c r="C188" s="2" t="str">
        <x:f>'Inventory detail'!B188</x:f>
        <x:v>10</x:v>
      </x:c>
      <x:c r="D188" s="2" t="str">
        <x:f>'Inventory detail'!C188</x:f>
        <x:v>DL516GOLD</x:v>
      </x:c>
      <x:c r="E188" s="10" t="n">
        <x:f>Summary!$E$5</x:f>
        <x:v>46304</x:v>
      </x:c>
      <x:c r="F188" s="7" t="n">
        <x:f>'Inventory detail'!W188</x:f>
        <x:v>3800</x:v>
      </x:c>
      <x:c r="G188" s="7" t="n">
        <x:f>'Inventory detail'!X188</x:f>
        <x:v>0</x:v>
      </x:c>
      <x:c r="H188" s="7" t="n">
        <x:f>'Inventory detail'!Y188</x:f>
        <x:v>0</x:v>
      </x:c>
      <x:c r="I188" s="7" t="n">
        <x:f>SUMIFS('PO detail'!$W$1993:$W$1995,'PO detail'!$V$1993:$V$1995,"&gt;="&amp;E188,'PO detail'!$V$1993:$V$1995,"&lt;"&amp;A188)</x:f>
        <x:v>0</x:v>
      </x:c>
      <x:c r="J188" s="7" t="n">
        <x:f>SUMIFS('PO detail'!$X$1993:$X$1995,'PO detail'!$V$1993:$V$1995,"&gt;="&amp;E188,'PO detail'!$V$1993:$V$1995,"&lt;"&amp;A188)</x:f>
        <x:v>0</x:v>
      </x:c>
      <x:c r="K188" s="7" t="n">
        <x:f>SUMIFS('PO detail'!$Y$1993:$Y$1995,'PO detail'!$V$1993:$V$1995,"&gt;="&amp;E188,'PO detail'!$V$1993:$V$1995,"&lt;"&amp;A188)</x:f>
        <x:v>0</x:v>
      </x:c>
      <x:c r="L188" s="7" t="n">
        <x:f>'Inventory detail'!F188*Summary!$K$5*(A188-E188)/Summary!$K$6</x:f>
        <x:v>1133.47022587269</x:v>
      </x:c>
      <x:c r="M188" s="7" t="n">
        <x:f>MAX(0,H188-L188)</x:f>
        <x:v>0</x:v>
      </x:c>
      <x:c r="N188" s="7" t="n">
        <x:f>MAX(0,L188-H188)</x:f>
        <x:v>1133.47022587269</x:v>
      </x:c>
      <x:c r="O188" s="7" t="n">
        <x:f>MAX(0,F188+I188-N188)</x:f>
        <x:v>2666.52977412731</x:v>
      </x:c>
      <x:c r="P188" s="7" t="n">
        <x:f>MAX(0,N188-F188-I188)</x:f>
        <x:v>0</x:v>
      </x:c>
      <x:c r="Q188" s="7" t="n">
        <x:f>MAX(0,G188+J188-P188)</x:f>
        <x:v>0</x:v>
      </x:c>
      <x:c r="R188" s="7" t="n">
        <x:f>M188+MAX(0,K188-MAX(0,P188-G188-J188))</x:f>
        <x:v>0</x:v>
      </x:c>
      <x:c r="S188" s="7" t="n">
        <x:f>SUM(O188,Q188,R188)</x:f>
        <x:v>2666.52977412731</x:v>
      </x:c>
      <x:c r="T188" s="14" t="n">
        <x:f>'Inventory detail'!T188</x:f>
        <x:v>0.0475</x:v>
      </x:c>
      <x:c r="U188" s="14" t="n">
        <x:f>'Inventory detail'!U188</x:f>
        <x:v>0.0475</x:v>
      </x:c>
      <x:c r="V188" s="9" t="n">
        <x:f>O188*T188</x:f>
        <x:v>126.66016427104722</x:v>
      </x:c>
      <x:c r="W188" s="9" t="n">
        <x:f>Q188*T188</x:f>
        <x:v>0</x:v>
      </x:c>
      <x:c r="X188" s="9" t="n">
        <x:f>R188*T188</x:f>
        <x:v>0</x:v>
      </x:c>
      <x:c r="Y188" s="9" t="n">
        <x:f>S188*T188</x:f>
        <x:v>126.66016427104722</x:v>
      </x:c>
      <x:c r="Z188" s="9" t="n">
        <x:f>IF(ISNUMBER(U188),S188*(U188-T188),"n.a.")</x:f>
        <x:v>0</x:v>
      </x:c>
      <x:c r="AA188" s="9" t="n">
        <x:f>IF(ISNUMBER(U188),Y188,0)</x:f>
        <x:v>126.66016427104722</x:v>
      </x:c>
      <x:c r="AB188" s="7" t="n">
        <x:f>MAX(0,L188-SUM(F188:K188))</x:f>
        <x:v>0</x:v>
      </x:c>
    </x:row>
    <x:row r="189" ht="22" customHeight="1">
      <x:c r="A189" s="18" t="n">
        <x:f>Summary!C$41</x:f>
        <x:v>46327</x:v>
      </x:c>
      <x:c r="B189" s="2" t="str">
        <x:f>'Inventory detail'!A189</x:f>
        <x:v>COIL</x:v>
      </x:c>
      <x:c r="C189" s="2" t="str">
        <x:f>'Inventory detail'!B189</x:f>
        <x:v>60</x:v>
      </x:c>
      <x:c r="D189" s="2" t="str">
        <x:f>'Inventory detail'!C189</x:f>
        <x:v>10BLK36-4</x:v>
      </x:c>
      <x:c r="E189" s="10" t="n">
        <x:f>Summary!$E$5</x:f>
        <x:v>46304</x:v>
      </x:c>
      <x:c r="F189" s="7" t="n">
        <x:f>'Inventory detail'!W189</x:f>
        <x:v>5000</x:v>
      </x:c>
      <x:c r="G189" s="7" t="n">
        <x:f>'Inventory detail'!X189</x:f>
        <x:v>0</x:v>
      </x:c>
      <x:c r="H189" s="7" t="n">
        <x:f>'Inventory detail'!Y189</x:f>
        <x:v>0</x:v>
      </x:c>
      <x:c r="I189" s="7" t="n">
        <x:f>SUMIFS('PO detail'!$W$1012:$W$1018,'PO detail'!$V$1012:$V$1018,"&gt;="&amp;E189,'PO detail'!$V$1012:$V$1018,"&lt;"&amp;A189)</x:f>
        <x:v>0</x:v>
      </x:c>
      <x:c r="J189" s="7" t="n">
        <x:f>SUMIFS('PO detail'!$X$1012:$X$1018,'PO detail'!$V$1012:$V$1018,"&gt;="&amp;E189,'PO detail'!$V$1012:$V$1018,"&lt;"&amp;A189)</x:f>
        <x:v>0</x:v>
      </x:c>
      <x:c r="K189" s="7" t="n">
        <x:f>SUMIFS('PO detail'!$Y$1012:$Y$1018,'PO detail'!$V$1012:$V$1018,"&gt;="&amp;E189,'PO detail'!$V$1012:$V$1018,"&lt;"&amp;A189)</x:f>
        <x:v>0</x:v>
      </x:c>
      <x:c r="L189" s="7" t="n">
        <x:f>'Inventory detail'!F189*Summary!$K$5*(A189-E189)/Summary!$K$6</x:f>
        <x:v>1114.5790554414784</x:v>
      </x:c>
      <x:c r="M189" s="7" t="n">
        <x:f>MAX(0,H189-L189)</x:f>
        <x:v>0</x:v>
      </x:c>
      <x:c r="N189" s="7" t="n">
        <x:f>MAX(0,L189-H189)</x:f>
        <x:v>1114.5790554414784</x:v>
      </x:c>
      <x:c r="O189" s="7" t="n">
        <x:f>MAX(0,F189+I189-N189)</x:f>
        <x:v>3885.4209445585216</x:v>
      </x:c>
      <x:c r="P189" s="7" t="n">
        <x:f>MAX(0,N189-F189-I189)</x:f>
        <x:v>0</x:v>
      </x:c>
      <x:c r="Q189" s="7" t="n">
        <x:f>MAX(0,G189+J189-P189)</x:f>
        <x:v>0</x:v>
      </x:c>
      <x:c r="R189" s="7" t="n">
        <x:f>M189+MAX(0,K189-MAX(0,P189-G189-J189))</x:f>
        <x:v>0</x:v>
      </x:c>
      <x:c r="S189" s="7" t="n">
        <x:f>SUM(O189,Q189,R189)</x:f>
        <x:v>3885.4209445585216</x:v>
      </x:c>
      <x:c r="T189" s="14" t="n">
        <x:f>'Inventory detail'!T189</x:f>
        <x:v>0.1518</x:v>
      </x:c>
      <x:c r="U189" s="14" t="n">
        <x:f>'Inventory detail'!U189</x:f>
        <x:v>0.148733</x:v>
      </x:c>
      <x:c r="V189" s="9" t="n">
        <x:f>O189*T189</x:f>
        <x:v>589.8068993839836</x:v>
      </x:c>
      <x:c r="W189" s="9" t="n">
        <x:f>Q189*T189</x:f>
        <x:v>0</x:v>
      </x:c>
      <x:c r="X189" s="9" t="n">
        <x:f>R189*T189</x:f>
        <x:v>0</x:v>
      </x:c>
      <x:c r="Y189" s="9" t="n">
        <x:f>S189*T189</x:f>
        <x:v>589.8068993839836</x:v>
      </x:c>
      <x:c r="Z189" s="9" t="n">
        <x:f>IF(ISNUMBER(U189),S189*(U189-T189),"n.a.")</x:f>
        <x:v>-11.916586036960933</x:v>
      </x:c>
      <x:c r="AA189" s="9" t="n">
        <x:f>IF(ISNUMBER(U189),Y189,0)</x:f>
        <x:v>589.8068993839836</x:v>
      </x:c>
      <x:c r="AB189" s="7" t="n">
        <x:f>MAX(0,L189-SUM(F189:K189))</x:f>
        <x:v>0</x:v>
      </x:c>
    </x:row>
    <x:row r="190" ht="22" customHeight="1">
      <x:c r="A190" s="18" t="n">
        <x:f>Summary!C$41</x:f>
        <x:v>46327</x:v>
      </x:c>
      <x:c r="B190" s="2" t="str">
        <x:f>'Inventory detail'!A190</x:f>
        <x:v>COIL</x:v>
      </x:c>
      <x:c r="C190" s="2" t="str">
        <x:f>'Inventory detail'!B190</x:f>
        <x:v>60</x:v>
      </x:c>
      <x:c r="D190" s="2" t="str">
        <x:f>'Inventory detail'!C190</x:f>
        <x:v>33BLK12-4</x:v>
      </x:c>
      <x:c r="E190" s="10" t="n">
        <x:f>Summary!$E$5</x:f>
        <x:v>46304</x:v>
      </x:c>
      <x:c r="F190" s="7" t="n">
        <x:f>'Inventory detail'!W190</x:f>
        <x:v>0</x:v>
      </x:c>
      <x:c r="G190" s="7" t="n">
        <x:f>'Inventory detail'!X190</x:f>
        <x:v>0</x:v>
      </x:c>
      <x:c r="H190" s="7" t="n">
        <x:f>'Inventory detail'!Y190</x:f>
        <x:v>6500</x:v>
      </x:c>
      <x:c r="I190" s="7" t="n">
        <x:f>SUMIFS('PO detail'!$W$1291:$W$1297,'PO detail'!$V$1291:$V$1297,"&gt;="&amp;E190,'PO detail'!$V$1291:$V$1297,"&lt;"&amp;A190)</x:f>
        <x:v>0</x:v>
      </x:c>
      <x:c r="J190" s="7" t="n">
        <x:f>SUMIFS('PO detail'!$X$1291:$X$1297,'PO detail'!$V$1291:$V$1297,"&gt;="&amp;E190,'PO detail'!$V$1291:$V$1297,"&lt;"&amp;A190)</x:f>
        <x:v>0</x:v>
      </x:c>
      <x:c r="K190" s="7" t="n">
        <x:f>SUMIFS('PO detail'!$Y$1291:$Y$1297,'PO detail'!$V$1291:$V$1297,"&gt;="&amp;E190,'PO detail'!$V$1291:$V$1297,"&lt;"&amp;A190)</x:f>
        <x:v>1200</x:v>
      </x:c>
      <x:c r="L190" s="7" t="n">
        <x:f>'Inventory detail'!F190*Summary!$K$5*(A190-E190)/Summary!$K$6</x:f>
        <x:v>1108.2845174537988</x:v>
      </x:c>
      <x:c r="M190" s="7" t="n">
        <x:f>MAX(0,H190-L190)</x:f>
        <x:v>5391.715482546201</x:v>
      </x:c>
      <x:c r="N190" s="7" t="n">
        <x:f>MAX(0,L190-H190)</x:f>
        <x:v>0</x:v>
      </x:c>
      <x:c r="O190" s="7" t="n">
        <x:f>MAX(0,F190+I190-N190)</x:f>
        <x:v>0</x:v>
      </x:c>
      <x:c r="P190" s="7" t="n">
        <x:f>MAX(0,N190-F190-I190)</x:f>
        <x:v>0</x:v>
      </x:c>
      <x:c r="Q190" s="7" t="n">
        <x:f>MAX(0,G190+J190-P190)</x:f>
        <x:v>0</x:v>
      </x:c>
      <x:c r="R190" s="7" t="n">
        <x:f>M190+MAX(0,K190-MAX(0,P190-G190-J190))</x:f>
        <x:v>6591.715482546201</x:v>
      </x:c>
      <x:c r="S190" s="7" t="n">
        <x:f>SUM(O190,Q190,R190)</x:f>
        <x:v>6591.715482546201</x:v>
      </x:c>
      <x:c r="T190" s="14" t="n">
        <x:f>'Inventory detail'!T190</x:f>
        <x:v>0.21600000000000003</x:v>
      </x:c>
      <x:c r="U190" s="14" t="str">
        <x:f>'Inventory detail'!U190</x:f>
        <x:v>n.a.</x:v>
      </x:c>
      <x:c r="V190" s="9" t="n">
        <x:f>O190*T190</x:f>
        <x:v>0</x:v>
      </x:c>
      <x:c r="W190" s="9" t="n">
        <x:f>Q190*T190</x:f>
        <x:v>0</x:v>
      </x:c>
      <x:c r="X190" s="9" t="n">
        <x:f>R190*T190</x:f>
        <x:v>1423.8105442299795</x:v>
      </x:c>
      <x:c r="Y190" s="9" t="n">
        <x:f>S190*T190</x:f>
        <x:v>1423.8105442299795</x:v>
      </x:c>
      <x:c r="Z190" s="9" t="str">
        <x:f>IF(ISNUMBER(U190),S190*(U190-T190),"n.a.")</x:f>
        <x:v>n.a.</x:v>
      </x:c>
      <x:c r="AA190" s="9" t="n">
        <x:f>IF(ISNUMBER(U190),Y190,0)</x:f>
        <x:v>0</x:v>
      </x:c>
      <x:c r="AB190" s="7" t="n">
        <x:f>MAX(0,L190-SUM(F190:K190))</x:f>
        <x:v>0</x:v>
      </x:c>
    </x:row>
    <x:row r="191" ht="22" customHeight="1">
      <x:c r="A191" s="18" t="n">
        <x:f>Summary!C$41</x:f>
        <x:v>46327</x:v>
      </x:c>
      <x:c r="B191" s="2" t="str">
        <x:f>'Inventory detail'!A191</x:f>
        <x:v>COIL</x:v>
      </x:c>
      <x:c r="C191" s="2" t="str">
        <x:f>'Inventory detail'!B191</x:f>
        <x:v>10</x:v>
      </x:c>
      <x:c r="D191" s="2" t="str">
        <x:f>'Inventory detail'!C191</x:f>
        <x:v>12CLR12-4</x:v>
      </x:c>
      <x:c r="E191" s="10" t="n">
        <x:f>Summary!$E$5</x:f>
        <x:v>46304</x:v>
      </x:c>
      <x:c r="F191" s="7" t="n">
        <x:f>'Inventory detail'!W191</x:f>
        <x:v>4800</x:v>
      </x:c>
      <x:c r="G191" s="7" t="n">
        <x:f>'Inventory detail'!X191</x:f>
        <x:v>0</x:v>
      </x:c>
      <x:c r="H191" s="7" t="n">
        <x:f>'Inventory detail'!Y191</x:f>
        <x:v>0</x:v>
      </x:c>
      <x:c r="I191" s="7" t="n">
        <x:f>SUMIFS('PO detail'!$W$104:$W$109,'PO detail'!$V$104:$V$109,"&gt;="&amp;E191,'PO detail'!$V$104:$V$109,"&lt;"&amp;A191)</x:f>
        <x:v>0</x:v>
      </x:c>
      <x:c r="J191" s="7" t="n">
        <x:f>SUMIFS('PO detail'!$X$104:$X$109,'PO detail'!$V$104:$V$109,"&gt;="&amp;E191,'PO detail'!$V$104:$V$109,"&lt;"&amp;A191)</x:f>
        <x:v>0</x:v>
      </x:c>
      <x:c r="K191" s="7" t="n">
        <x:f>SUMIFS('PO detail'!$Y$104:$Y$109,'PO detail'!$V$104:$V$109,"&gt;="&amp;E191,'PO detail'!$V$104:$V$109,"&lt;"&amp;A191)</x:f>
        <x:v>0</x:v>
      </x:c>
      <x:c r="L191" s="7" t="n">
        <x:f>'Inventory detail'!F191*Summary!$K$5*(A191-E191)/Summary!$K$6</x:f>
        <x:v>1101.9824229979465</x:v>
      </x:c>
      <x:c r="M191" s="7" t="n">
        <x:f>MAX(0,H191-L191)</x:f>
        <x:v>0</x:v>
      </x:c>
      <x:c r="N191" s="7" t="n">
        <x:f>MAX(0,L191-H191)</x:f>
        <x:v>1101.9824229979465</x:v>
      </x:c>
      <x:c r="O191" s="7" t="n">
        <x:f>MAX(0,F191+I191-N191)</x:f>
        <x:v>3698.0175770020533</x:v>
      </x:c>
      <x:c r="P191" s="7" t="n">
        <x:f>MAX(0,N191-F191-I191)</x:f>
        <x:v>0</x:v>
      </x:c>
      <x:c r="Q191" s="7" t="n">
        <x:f>MAX(0,G191+J191-P191)</x:f>
        <x:v>0</x:v>
      </x:c>
      <x:c r="R191" s="7" t="n">
        <x:f>M191+MAX(0,K191-MAX(0,P191-G191-J191))</x:f>
        <x:v>0</x:v>
      </x:c>
      <x:c r="S191" s="7" t="n">
        <x:f>SUM(O191,Q191,R191)</x:f>
        <x:v>3698.0175770020533</x:v>
      </x:c>
      <x:c r="T191" s="14" t="n">
        <x:f>'Inventory detail'!T191</x:f>
        <x:v>0.0717</x:v>
      </x:c>
      <x:c r="U191" s="14" t="n">
        <x:f>'Inventory detail'!U191</x:f>
        <x:v>0.07027800000000001</x:v>
      </x:c>
      <x:c r="V191" s="9" t="n">
        <x:f>O191*T191</x:f>
        <x:v>265.1478602710472</x:v>
      </x:c>
      <x:c r="W191" s="9" t="n">
        <x:f>Q191*T191</x:f>
        <x:v>0</x:v>
      </x:c>
      <x:c r="X191" s="9" t="n">
        <x:f>R191*T191</x:f>
        <x:v>0</x:v>
      </x:c>
      <x:c r="Y191" s="9" t="n">
        <x:f>S191*T191</x:f>
        <x:v>265.1478602710472</x:v>
      </x:c>
      <x:c r="Z191" s="9" t="n">
        <x:f>IF(ISNUMBER(U191),S191*(U191-T191),"n.a.")</x:f>
        <x:v>-5.258580994496893</x:v>
      </x:c>
      <x:c r="AA191" s="9" t="n">
        <x:f>IF(ISNUMBER(U191),Y191,0)</x:f>
        <x:v>265.1478602710472</x:v>
      </x:c>
      <x:c r="AB191" s="7" t="n">
        <x:f>MAX(0,L191-SUM(F191:K191))</x:f>
        <x:v>0</x:v>
      </x:c>
    </x:row>
    <x:row r="192" ht="22" customHeight="1">
      <x:c r="A192" s="18" t="n">
        <x:f>Summary!C$41</x:f>
        <x:v>46327</x:v>
      </x:c>
      <x:c r="B192" s="2" t="str">
        <x:f>'Inventory detail'!A192</x:f>
        <x:v>COIL</x:v>
      </x:c>
      <x:c r="C192" s="2" t="str">
        <x:f>'Inventory detail'!B192</x:f>
        <x:v>10</x:v>
      </x:c>
      <x:c r="D192" s="2" t="str">
        <x:f>'Inventory detail'!C192</x:f>
        <x:v>14BLK36-4</x:v>
      </x:c>
      <x:c r="E192" s="10" t="n">
        <x:f>Summary!$E$5</x:f>
        <x:v>46304</x:v>
      </x:c>
      <x:c r="F192" s="7" t="n">
        <x:f>'Inventory detail'!W192</x:f>
        <x:v>4100</x:v>
      </x:c>
      <x:c r="G192" s="7" t="n">
        <x:f>'Inventory detail'!X192</x:f>
        <x:v>0</x:v>
      </x:c>
      <x:c r="H192" s="7" t="n">
        <x:f>'Inventory detail'!Y192</x:f>
        <x:v>0</x:v>
      </x:c>
      <x:c r="I192" s="7" t="n">
        <x:f>SUMIFS('PO detail'!$W$169:$W$178,'PO detail'!$V$169:$V$178,"&gt;="&amp;E192,'PO detail'!$V$169:$V$178,"&lt;"&amp;A192)</x:f>
        <x:v>0</x:v>
      </x:c>
      <x:c r="J192" s="7" t="n">
        <x:f>SUMIFS('PO detail'!$X$169:$X$178,'PO detail'!$V$169:$V$178,"&gt;="&amp;E192,'PO detail'!$V$169:$V$178,"&lt;"&amp;A192)</x:f>
        <x:v>0</x:v>
      </x:c>
      <x:c r="K192" s="7" t="n">
        <x:f>SUMIFS('PO detail'!$Y$169:$Y$178,'PO detail'!$V$169:$V$178,"&gt;="&amp;E192,'PO detail'!$V$169:$V$178,"&lt;"&amp;A192)</x:f>
        <x:v>0</x:v>
      </x:c>
      <x:c r="L192" s="7" t="n">
        <x:f>'Inventory detail'!F192*Summary!$K$5*(A192-E192)/Summary!$K$6</x:f>
        <x:v>1101.9824229979465</x:v>
      </x:c>
      <x:c r="M192" s="7" t="n">
        <x:f>MAX(0,H192-L192)</x:f>
        <x:v>0</x:v>
      </x:c>
      <x:c r="N192" s="7" t="n">
        <x:f>MAX(0,L192-H192)</x:f>
        <x:v>1101.9824229979465</x:v>
      </x:c>
      <x:c r="O192" s="7" t="n">
        <x:f>MAX(0,F192+I192-N192)</x:f>
        <x:v>2998.0175770020533</x:v>
      </x:c>
      <x:c r="P192" s="7" t="n">
        <x:f>MAX(0,N192-F192-I192)</x:f>
        <x:v>0</x:v>
      </x:c>
      <x:c r="Q192" s="7" t="n">
        <x:f>MAX(0,G192+J192-P192)</x:f>
        <x:v>0</x:v>
      </x:c>
      <x:c r="R192" s="7" t="n">
        <x:f>M192+MAX(0,K192-MAX(0,P192-G192-J192))</x:f>
        <x:v>0</x:v>
      </x:c>
      <x:c r="S192" s="7" t="n">
        <x:f>SUM(O192,Q192,R192)</x:f>
        <x:v>2998.0175770020533</x:v>
      </x:c>
      <x:c r="T192" s="14" t="n">
        <x:f>'Inventory detail'!T192</x:f>
        <x:v>0.2254</x:v>
      </x:c>
      <x:c r="U192" s="14" t="n">
        <x:f>'Inventory detail'!U192</x:f>
        <x:v>0.220779</x:v>
      </x:c>
      <x:c r="V192" s="9" t="n">
        <x:f>O192*T192</x:f>
        <x:v>675.7531618562628</x:v>
      </x:c>
      <x:c r="W192" s="9" t="n">
        <x:f>Q192*T192</x:f>
        <x:v>0</x:v>
      </x:c>
      <x:c r="X192" s="9" t="n">
        <x:f>R192*T192</x:f>
        <x:v>0</x:v>
      </x:c>
      <x:c r="Y192" s="9" t="n">
        <x:f>S192*T192</x:f>
        <x:v>675.7531618562628</x:v>
      </x:c>
      <x:c r="Z192" s="9" t="n">
        <x:f>IF(ISNUMBER(U192),S192*(U192-T192),"n.a.")</x:f>
        <x:v>-13.853839223326446</x:v>
      </x:c>
      <x:c r="AA192" s="9" t="n">
        <x:f>IF(ISNUMBER(U192),Y192,0)</x:f>
        <x:v>675.7531618562628</x:v>
      </x:c>
      <x:c r="AB192" s="7" t="n">
        <x:f>MAX(0,L192-SUM(F192:K192))</x:f>
        <x:v>0</x:v>
      </x:c>
    </x:row>
    <x:row r="193" ht="22" customHeight="1">
      <x:c r="A193" s="18" t="n">
        <x:f>Summary!C$41</x:f>
        <x:v>46327</x:v>
      </x:c>
      <x:c r="B193" s="2" t="str">
        <x:f>'Inventory detail'!A193</x:f>
        <x:v>COIL</x:v>
      </x:c>
      <x:c r="C193" s="2" t="str">
        <x:f>'Inventory detail'!B193</x:f>
        <x:v>60</x:v>
      </x:c>
      <x:c r="D193" s="2" t="str">
        <x:f>'Inventory detail'!C193</x:f>
        <x:v>7WHT12-4</x:v>
      </x:c>
      <x:c r="E193" s="10" t="n">
        <x:f>Summary!$E$5</x:f>
        <x:v>46304</x:v>
      </x:c>
      <x:c r="F193" s="7" t="n">
        <x:f>'Inventory detail'!W193</x:f>
        <x:v>2400</x:v>
      </x:c>
      <x:c r="G193" s="7" t="n">
        <x:f>'Inventory detail'!X193</x:f>
        <x:v>0</x:v>
      </x:c>
      <x:c r="H193" s="7" t="n">
        <x:f>'Inventory detail'!Y193</x:f>
        <x:v>0</x:v>
      </x:c>
      <x:c r="I193" s="7" t="n">
        <x:f>SUMIFS('PO detail'!$W$1381:$W$1384,'PO detail'!$V$1381:$V$1384,"&gt;="&amp;E193,'PO detail'!$V$1381:$V$1384,"&lt;"&amp;A193)</x:f>
        <x:v>0</x:v>
      </x:c>
      <x:c r="J193" s="7" t="n">
        <x:f>SUMIFS('PO detail'!$X$1381:$X$1384,'PO detail'!$V$1381:$V$1384,"&gt;="&amp;E193,'PO detail'!$V$1381:$V$1384,"&lt;"&amp;A193)</x:f>
        <x:v>0</x:v>
      </x:c>
      <x:c r="K193" s="7" t="n">
        <x:f>SUMIFS('PO detail'!$Y$1381:$Y$1384,'PO detail'!$V$1381:$V$1384,"&gt;="&amp;E193,'PO detail'!$V$1381:$V$1384,"&lt;"&amp;A193)</x:f>
        <x:v>0</x:v>
      </x:c>
      <x:c r="L193" s="7" t="n">
        <x:f>'Inventory detail'!F193*Summary!$K$5*(A193-E193)/Summary!$K$6</x:f>
        <x:v>1095.6878850102669</x:v>
      </x:c>
      <x:c r="M193" s="7" t="n">
        <x:f>MAX(0,H193-L193)</x:f>
        <x:v>0</x:v>
      </x:c>
      <x:c r="N193" s="7" t="n">
        <x:f>MAX(0,L193-H193)</x:f>
        <x:v>1095.6878850102669</x:v>
      </x:c>
      <x:c r="O193" s="7" t="n">
        <x:f>MAX(0,F193+I193-N193)</x:f>
        <x:v>1304.3121149897331</x:v>
      </x:c>
      <x:c r="P193" s="7" t="n">
        <x:f>MAX(0,N193-F193-I193)</x:f>
        <x:v>0</x:v>
      </x:c>
      <x:c r="Q193" s="7" t="n">
        <x:f>MAX(0,G193+J193-P193)</x:f>
        <x:v>0</x:v>
      </x:c>
      <x:c r="R193" s="7" t="n">
        <x:f>M193+MAX(0,K193-MAX(0,P193-G193-J193))</x:f>
        <x:v>0</x:v>
      </x:c>
      <x:c r="S193" s="7" t="n">
        <x:f>SUM(O193,Q193,R193)</x:f>
        <x:v>1304.3121149897331</x:v>
      </x:c>
      <x:c r="T193" s="14" t="n">
        <x:f>'Inventory detail'!T193</x:f>
        <x:v>0.0392</x:v>
      </x:c>
      <x:c r="U193" s="14" t="n">
        <x:f>'Inventory detail'!U193</x:f>
        <x:v>0.038453999999999995</x:v>
      </x:c>
      <x:c r="V193" s="9" t="n">
        <x:f>O193*T193</x:f>
        <x:v>51.129034907597536</x:v>
      </x:c>
      <x:c r="W193" s="9" t="n">
        <x:f>Q193*T193</x:f>
        <x:v>0</x:v>
      </x:c>
      <x:c r="X193" s="9" t="n">
        <x:f>R193*T193</x:f>
        <x:v>0</x:v>
      </x:c>
      <x:c r="Y193" s="9" t="n">
        <x:f>S193*T193</x:f>
        <x:v>51.129034907597536</x:v>
      </x:c>
      <x:c r="Z193" s="9" t="n">
        <x:f>IF(ISNUMBER(U193),S193*(U193-T193),"n.a.")</x:f>
        <x:v>-0.9730168377823456</x:v>
      </x:c>
      <x:c r="AA193" s="9" t="n">
        <x:f>IF(ISNUMBER(U193),Y193,0)</x:f>
        <x:v>51.129034907597536</x:v>
      </x:c>
      <x:c r="AB193" s="7" t="n">
        <x:f>MAX(0,L193-SUM(F193:K193))</x:f>
        <x:v>0</x:v>
      </x:c>
    </x:row>
    <x:row r="194" ht="22" customHeight="1">
      <x:c r="A194" s="18" t="n">
        <x:f>Summary!C$41</x:f>
        <x:v>46327</x:v>
      </x:c>
      <x:c r="B194" s="2" t="str">
        <x:f>'Inventory detail'!A194</x:f>
        <x:v>COIL</x:v>
      </x:c>
      <x:c r="C194" s="2" t="str">
        <x:f>'Inventory detail'!B194</x:f>
        <x:v>30</x:v>
      </x:c>
      <x:c r="D194" s="2" t="str">
        <x:f>'Inventory detail'!C194</x:f>
        <x:v>8BLK36-4</x:v>
      </x:c>
      <x:c r="E194" s="10" t="n">
        <x:f>Summary!$E$5</x:f>
        <x:v>46304</x:v>
      </x:c>
      <x:c r="F194" s="7" t="n">
        <x:f>'Inventory detail'!W194</x:f>
        <x:v>3200</x:v>
      </x:c>
      <x:c r="G194" s="7" t="n">
        <x:f>'Inventory detail'!X194</x:f>
        <x:v>0</x:v>
      </x:c>
      <x:c r="H194" s="7" t="n">
        <x:f>'Inventory detail'!Y194</x:f>
        <x:v>0</x:v>
      </x:c>
      <x:c r="I194" s="7" t="n">
        <x:f>SUMIFS('PO detail'!$W$966:$W$971,'PO detail'!$V$966:$V$971,"&gt;="&amp;E194,'PO detail'!$V$966:$V$971,"&lt;"&amp;A194)</x:f>
        <x:v>0</x:v>
      </x:c>
      <x:c r="J194" s="7" t="n">
        <x:f>SUMIFS('PO detail'!$X$966:$X$971,'PO detail'!$V$966:$V$971,"&gt;="&amp;E194,'PO detail'!$V$966:$V$971,"&lt;"&amp;A194)</x:f>
        <x:v>0</x:v>
      </x:c>
      <x:c r="K194" s="7" t="n">
        <x:f>SUMIFS('PO detail'!$Y$966:$Y$971,'PO detail'!$V$966:$V$971,"&gt;="&amp;E194,'PO detail'!$V$966:$V$971,"&lt;"&amp;A194)</x:f>
        <x:v>0</x:v>
      </x:c>
      <x:c r="L194" s="7" t="n">
        <x:f>'Inventory detail'!F194*Summary!$K$5*(A194-E194)/Summary!$K$6</x:f>
        <x:v>1057.905544147844</x:v>
      </x:c>
      <x:c r="M194" s="7" t="n">
        <x:f>MAX(0,H194-L194)</x:f>
        <x:v>0</x:v>
      </x:c>
      <x:c r="N194" s="7" t="n">
        <x:f>MAX(0,L194-H194)</x:f>
        <x:v>1057.905544147844</x:v>
      </x:c>
      <x:c r="O194" s="7" t="n">
        <x:f>MAX(0,F194+I194-N194)</x:f>
        <x:v>2142.094455852156</x:v>
      </x:c>
      <x:c r="P194" s="7" t="n">
        <x:f>MAX(0,N194-F194-I194)</x:f>
        <x:v>0</x:v>
      </x:c>
      <x:c r="Q194" s="7" t="n">
        <x:f>MAX(0,G194+J194-P194)</x:f>
        <x:v>0</x:v>
      </x:c>
      <x:c r="R194" s="7" t="n">
        <x:f>M194+MAX(0,K194-MAX(0,P194-G194-J194))</x:f>
        <x:v>0</x:v>
      </x:c>
      <x:c r="S194" s="7" t="n">
        <x:f>SUM(O194,Q194,R194)</x:f>
        <x:v>2142.094455852156</x:v>
      </x:c>
      <x:c r="T194" s="14" t="n">
        <x:f>'Inventory detail'!T194</x:f>
        <x:v>0.1211</x:v>
      </x:c>
      <x:c r="U194" s="14" t="n">
        <x:f>'Inventory detail'!U194</x:f>
        <x:v>0.11867699999999999</x:v>
      </x:c>
      <x:c r="V194" s="9" t="n">
        <x:f>O194*T194</x:f>
        <x:v>259.4076386036961</x:v>
      </x:c>
      <x:c r="W194" s="9" t="n">
        <x:f>Q194*T194</x:f>
        <x:v>0</x:v>
      </x:c>
      <x:c r="X194" s="9" t="n">
        <x:f>R194*T194</x:f>
        <x:v>0</x:v>
      </x:c>
      <x:c r="Y194" s="9" t="n">
        <x:f>S194*T194</x:f>
        <x:v>259.4076386036961</x:v>
      </x:c>
      <x:c r="Z194" s="9" t="n">
        <x:f>IF(ISNUMBER(U194),S194*(U194-T194),"n.a.")</x:f>
        <x:v>-5.1902948665297926</x:v>
      </x:c>
      <x:c r="AA194" s="9" t="n">
        <x:f>IF(ISNUMBER(U194),Y194,0)</x:f>
        <x:v>259.4076386036961</x:v>
      </x:c>
      <x:c r="AB194" s="7" t="n">
        <x:f>MAX(0,L194-SUM(F194:K194))</x:f>
        <x:v>0</x:v>
      </x:c>
    </x:row>
    <x:row r="195" ht="22" customHeight="1">
      <x:c r="A195" s="18" t="n">
        <x:f>Summary!C$41</x:f>
        <x:v>46327</x:v>
      </x:c>
      <x:c r="B195" s="2" t="str">
        <x:f>'Inventory detail'!A195</x:f>
        <x:v>WIRE</x:v>
      </x:c>
      <x:c r="C195" s="2" t="str">
        <x:f>'Inventory detail'!B195</x:f>
        <x:v>10</x:v>
      </x:c>
      <x:c r="D195" s="2" t="str">
        <x:f>'Inventory detail'!C195</x:f>
        <x:v>DL038GOLD</x:v>
      </x:c>
      <x:c r="E195" s="10" t="n">
        <x:f>Summary!$E$5</x:f>
        <x:v>46304</x:v>
      </x:c>
      <x:c r="F195" s="7" t="n">
        <x:f>'Inventory detail'!W195</x:f>
        <x:v>3600</x:v>
      </x:c>
      <x:c r="G195" s="7" t="n">
        <x:f>'Inventory detail'!X195</x:f>
        <x:v>0</x:v>
      </x:c>
      <x:c r="H195" s="7" t="n">
        <x:f>'Inventory detail'!Y195</x:f>
        <x:v>0</x:v>
      </x:c>
      <x:c r="I195" s="7" t="n">
        <x:f>SUMIFS('PO detail'!$W$1933:$W$1934,'PO detail'!$V$1933:$V$1934,"&gt;="&amp;E195,'PO detail'!$V$1933:$V$1934,"&lt;"&amp;A195)</x:f>
        <x:v>0</x:v>
      </x:c>
      <x:c r="J195" s="7" t="n">
        <x:f>SUMIFS('PO detail'!$X$1933:$X$1934,'PO detail'!$V$1933:$V$1934,"&gt;="&amp;E195,'PO detail'!$V$1933:$V$1934,"&lt;"&amp;A195)</x:f>
        <x:v>0</x:v>
      </x:c>
      <x:c r="K195" s="7" t="n">
        <x:f>SUMIFS('PO detail'!$Y$1933:$Y$1934,'PO detail'!$V$1933:$V$1934,"&gt;="&amp;E195,'PO detail'!$V$1933:$V$1934,"&lt;"&amp;A195)</x:f>
        <x:v>0</x:v>
      </x:c>
      <x:c r="L195" s="7" t="n">
        <x:f>'Inventory detail'!F195*Summary!$K$5*(A195-E195)/Summary!$K$6</x:f>
        <x:v>1057.905544147844</x:v>
      </x:c>
      <x:c r="M195" s="7" t="n">
        <x:f>MAX(0,H195-L195)</x:f>
        <x:v>0</x:v>
      </x:c>
      <x:c r="N195" s="7" t="n">
        <x:f>MAX(0,L195-H195)</x:f>
        <x:v>1057.905544147844</x:v>
      </x:c>
      <x:c r="O195" s="7" t="n">
        <x:f>MAX(0,F195+I195-N195)</x:f>
        <x:v>2542.094455852156</x:v>
      </x:c>
      <x:c r="P195" s="7" t="n">
        <x:f>MAX(0,N195-F195-I195)</x:f>
        <x:v>0</x:v>
      </x:c>
      <x:c r="Q195" s="7" t="n">
        <x:f>MAX(0,G195+J195-P195)</x:f>
        <x:v>0</x:v>
      </x:c>
      <x:c r="R195" s="7" t="n">
        <x:f>M195+MAX(0,K195-MAX(0,P195-G195-J195))</x:f>
        <x:v>0</x:v>
      </x:c>
      <x:c r="S195" s="7" t="n">
        <x:f>SUM(O195,Q195,R195)</x:f>
        <x:v>2542.094455852156</x:v>
      </x:c>
      <x:c r="T195" s="14" t="n">
        <x:f>'Inventory detail'!T195</x:f>
        <x:v>0.056299999999999996</x:v>
      </x:c>
      <x:c r="U195" s="14" t="n">
        <x:f>'Inventory detail'!U195</x:f>
        <x:v>0.056299999999999996</x:v>
      </x:c>
      <x:c r="V195" s="9" t="n">
        <x:f>O195*T195</x:f>
        <x:v>143.11991786447638</x:v>
      </x:c>
      <x:c r="W195" s="9" t="n">
        <x:f>Q195*T195</x:f>
        <x:v>0</x:v>
      </x:c>
      <x:c r="X195" s="9" t="n">
        <x:f>R195*T195</x:f>
        <x:v>0</x:v>
      </x:c>
      <x:c r="Y195" s="9" t="n">
        <x:f>S195*T195</x:f>
        <x:v>143.11991786447638</x:v>
      </x:c>
      <x:c r="Z195" s="9" t="n">
        <x:f>IF(ISNUMBER(U195),S195*(U195-T195),"n.a.")</x:f>
        <x:v>0</x:v>
      </x:c>
      <x:c r="AA195" s="9" t="n">
        <x:f>IF(ISNUMBER(U195),Y195,0)</x:f>
        <x:v>143.11991786447638</x:v>
      </x:c>
      <x:c r="AB195" s="7" t="n">
        <x:f>MAX(0,L195-SUM(F195:K195))</x:f>
        <x:v>0</x:v>
      </x:c>
    </x:row>
    <x:row r="196" ht="22" customHeight="1">
      <x:c r="A196" s="18" t="n">
        <x:f>Summary!C$41</x:f>
        <x:v>46327</x:v>
      </x:c>
      <x:c r="B196" s="2" t="str">
        <x:f>'Inventory detail'!A196</x:f>
        <x:v>POUC</x:v>
      </x:c>
      <x:c r="C196" s="2" t="str">
        <x:f>'Inventory detail'!B196</x:f>
        <x:v>10</x:v>
      </x:c>
      <x:c r="D196" s="2" t="str">
        <x:f>'Inventory detail'!C196</x:f>
        <x:v>LMEN3</x:v>
      </x:c>
      <x:c r="E196" s="10" t="n">
        <x:f>Summary!$E$5</x:f>
        <x:v>46304</x:v>
      </x:c>
      <x:c r="F196" s="7" t="n">
        <x:f>'Inventory detail'!W196</x:f>
        <x:v>4800</x:v>
      </x:c>
      <x:c r="G196" s="7" t="n">
        <x:f>'Inventory detail'!X196</x:f>
        <x:v>0</x:v>
      </x:c>
      <x:c r="H196" s="7" t="n">
        <x:f>'Inventory detail'!Y196</x:f>
        <x:v>0</x:v>
      </x:c>
      <x:c r="I196" s="7" t="n">
        <x:f>SUMIFS('PO detail'!$W$1527:$W$1529,'PO detail'!$V$1527:$V$1529,"&gt;="&amp;E196,'PO detail'!$V$1527:$V$1529,"&lt;"&amp;A196)</x:f>
        <x:v>0</x:v>
      </x:c>
      <x:c r="J196" s="7" t="n">
        <x:f>SUMIFS('PO detail'!$X$1527:$X$1529,'PO detail'!$V$1527:$V$1529,"&gt;="&amp;E196,'PO detail'!$V$1527:$V$1529,"&lt;"&amp;A196)</x:f>
        <x:v>1500</x:v>
      </x:c>
      <x:c r="K196" s="7" t="n">
        <x:f>SUMIFS('PO detail'!$Y$1527:$Y$1529,'PO detail'!$V$1527:$V$1529,"&gt;="&amp;E196,'PO detail'!$V$1527:$V$1529,"&lt;"&amp;A196)</x:f>
        <x:v>0</x:v>
      </x:c>
      <x:c r="L196" s="7" t="n">
        <x:f>'Inventory detail'!F196*Summary!$K$5*(A196-E196)/Summary!$K$6</x:f>
        <x:v>1051.6110061601644</x:v>
      </x:c>
      <x:c r="M196" s="7" t="n">
        <x:f>MAX(0,H196-L196)</x:f>
        <x:v>0</x:v>
      </x:c>
      <x:c r="N196" s="7" t="n">
        <x:f>MAX(0,L196-H196)</x:f>
        <x:v>1051.6110061601644</x:v>
      </x:c>
      <x:c r="O196" s="7" t="n">
        <x:f>MAX(0,F196+I196-N196)</x:f>
        <x:v>3748.3889938398356</x:v>
      </x:c>
      <x:c r="P196" s="7" t="n">
        <x:f>MAX(0,N196-F196-I196)</x:f>
        <x:v>0</x:v>
      </x:c>
      <x:c r="Q196" s="7" t="n">
        <x:f>MAX(0,G196+J196-P196)</x:f>
        <x:v>1500</x:v>
      </x:c>
      <x:c r="R196" s="7" t="n">
        <x:f>M196+MAX(0,K196-MAX(0,P196-G196-J196))</x:f>
        <x:v>0</x:v>
      </x:c>
      <x:c r="S196" s="7" t="n">
        <x:f>SUM(O196,Q196,R196)</x:f>
        <x:v>5248.388993839835</x:v>
      </x:c>
      <x:c r="T196" s="14" t="n">
        <x:f>'Inventory detail'!T196</x:f>
        <x:v>0.0915</x:v>
      </x:c>
      <x:c r="U196" s="14" t="n">
        <x:f>'Inventory detail'!U196</x:f>
        <x:v>0.099825</x:v>
      </x:c>
      <x:c r="V196" s="9" t="n">
        <x:f>O196*T196</x:f>
        <x:v>342.97759293634493</x:v>
      </x:c>
      <x:c r="W196" s="9" t="n">
        <x:f>Q196*T196</x:f>
        <x:v>137.25</x:v>
      </x:c>
      <x:c r="X196" s="9" t="n">
        <x:f>R196*T196</x:f>
        <x:v>0</x:v>
      </x:c>
      <x:c r="Y196" s="9" t="n">
        <x:f>S196*T196</x:f>
        <x:v>480.22759293634493</x:v>
      </x:c>
      <x:c r="Z196" s="9" t="n">
        <x:f>IF(ISNUMBER(U196),S196*(U196-T196),"n.a.")</x:f>
        <x:v>43.692838373716626</x:v>
      </x:c>
      <x:c r="AA196" s="9" t="n">
        <x:f>IF(ISNUMBER(U196),Y196,0)</x:f>
        <x:v>480.22759293634493</x:v>
      </x:c>
      <x:c r="AB196" s="7" t="n">
        <x:f>MAX(0,L196-SUM(F196:K196))</x:f>
        <x:v>0</x:v>
      </x:c>
    </x:row>
    <x:row r="197" ht="22" customHeight="1">
      <x:c r="A197" s="18" t="n">
        <x:f>Summary!C$41</x:f>
        <x:v>46327</x:v>
      </x:c>
      <x:c r="B197" s="2" t="str">
        <x:f>'Inventory detail'!A197</x:f>
        <x:v>POUC</x:v>
      </x:c>
      <x:c r="C197" s="2" t="str">
        <x:f>'Inventory detail'!B197</x:f>
        <x:v>30</x:v>
      </x:c>
      <x:c r="D197" s="2" t="str">
        <x:f>'Inventory detail'!C197</x:f>
        <x:v>LMEN10</x:v>
      </x:c>
      <x:c r="E197" s="10" t="n">
        <x:f>Summary!$E$5</x:f>
        <x:v>46304</x:v>
      </x:c>
      <x:c r="F197" s="7" t="n">
        <x:f>'Inventory detail'!W197</x:f>
        <x:v>7050</x:v>
      </x:c>
      <x:c r="G197" s="7" t="n">
        <x:f>'Inventory detail'!X197</x:f>
        <x:v>0</x:v>
      </x:c>
      <x:c r="H197" s="7" t="n">
        <x:f>'Inventory detail'!Y197</x:f>
        <x:v>0</x:v>
      </x:c>
      <x:c r="I197" s="7" t="n">
        <x:f>SUMIFS('PO detail'!$W$1657:$W$1661,'PO detail'!$V$1657:$V$1661,"&gt;="&amp;E197,'PO detail'!$V$1657:$V$1661,"&lt;"&amp;A197)</x:f>
        <x:v>0</x:v>
      </x:c>
      <x:c r="J197" s="7" t="n">
        <x:f>SUMIFS('PO detail'!$X$1657:$X$1661,'PO detail'!$V$1657:$V$1661,"&gt;="&amp;E197,'PO detail'!$V$1657:$V$1661,"&lt;"&amp;A197)</x:f>
        <x:v>1000</x:v>
      </x:c>
      <x:c r="K197" s="7" t="n">
        <x:f>SUMIFS('PO detail'!$Y$1657:$Y$1661,'PO detail'!$V$1657:$V$1661,"&gt;="&amp;E197,'PO detail'!$V$1657:$V$1661,"&lt;"&amp;A197)</x:f>
        <x:v>0</x:v>
      </x:c>
      <x:c r="L197" s="7" t="n">
        <x:f>'Inventory detail'!F197*Summary!$K$5*(A197-E197)/Summary!$K$6</x:f>
        <x:v>1042.1654209445587</x:v>
      </x:c>
      <x:c r="M197" s="7" t="n">
        <x:f>MAX(0,H197-L197)</x:f>
        <x:v>0</x:v>
      </x:c>
      <x:c r="N197" s="7" t="n">
        <x:f>MAX(0,L197-H197)</x:f>
        <x:v>1042.1654209445587</x:v>
      </x:c>
      <x:c r="O197" s="7" t="n">
        <x:f>MAX(0,F197+I197-N197)</x:f>
        <x:v>6007.834579055441</x:v>
      </x:c>
      <x:c r="P197" s="7" t="n">
        <x:f>MAX(0,N197-F197-I197)</x:f>
        <x:v>0</x:v>
      </x:c>
      <x:c r="Q197" s="7" t="n">
        <x:f>MAX(0,G197+J197-P197)</x:f>
        <x:v>1000</x:v>
      </x:c>
      <x:c r="R197" s="7" t="n">
        <x:f>M197+MAX(0,K197-MAX(0,P197-G197-J197))</x:f>
        <x:v>0</x:v>
      </x:c>
      <x:c r="S197" s="7" t="n">
        <x:f>SUM(O197,Q197,R197)</x:f>
        <x:v>7007.834579055441</x:v>
      </x:c>
      <x:c r="T197" s="14" t="n">
        <x:f>'Inventory detail'!T197</x:f>
        <x:v>0.2984</x:v>
      </x:c>
      <x:c r="U197" s="14" t="n">
        <x:f>'Inventory detail'!U197</x:f>
        <x:v>0.32521500000000003</x:v>
      </x:c>
      <x:c r="V197" s="9" t="n">
        <x:f>O197*T197</x:f>
        <x:v>1792.7378383901437</x:v>
      </x:c>
      <x:c r="W197" s="9" t="n">
        <x:f>Q197*T197</x:f>
        <x:v>298.4</x:v>
      </x:c>
      <x:c r="X197" s="9" t="n">
        <x:f>R197*T197</x:f>
        <x:v>0</x:v>
      </x:c>
      <x:c r="Y197" s="9" t="n">
        <x:f>S197*T197</x:f>
        <x:v>2091.1378383901438</x:v>
      </x:c>
      <x:c r="Z197" s="9" t="n">
        <x:f>IF(ISNUMBER(U197),S197*(U197-T197),"n.a.")</x:f>
        <x:v>187.9150842373719</x:v>
      </x:c>
      <x:c r="AA197" s="9" t="n">
        <x:f>IF(ISNUMBER(U197),Y197,0)</x:f>
        <x:v>2091.1378383901438</x:v>
      </x:c>
      <x:c r="AB197" s="7" t="n">
        <x:f>MAX(0,L197-SUM(F197:K197))</x:f>
        <x:v>0</x:v>
      </x:c>
    </x:row>
    <x:row r="198" ht="22" customHeight="1">
      <x:c r="A198" s="18" t="n">
        <x:f>Summary!C$41</x:f>
        <x:v>46327</x:v>
      </x:c>
      <x:c r="B198" s="2" t="str">
        <x:f>'Inventory detail'!A198</x:f>
        <x:v>WIRE</x:v>
      </x:c>
      <x:c r="C198" s="2" t="str">
        <x:f>'Inventory detail'!B198</x:f>
        <x:v>10</x:v>
      </x:c>
      <x:c r="D198" s="2" t="str">
        <x:f>'Inventory detail'!C198</x:f>
        <x:v>DL058WHT</x:v>
      </x:c>
      <x:c r="E198" s="10" t="n">
        <x:f>Summary!$E$5</x:f>
        <x:v>46304</x:v>
      </x:c>
      <x:c r="F198" s="7" t="n">
        <x:f>'Inventory detail'!W198</x:f>
        <x:v>3900</x:v>
      </x:c>
      <x:c r="G198" s="7" t="n">
        <x:f>'Inventory detail'!X198</x:f>
        <x:v>0</x:v>
      </x:c>
      <x:c r="H198" s="7" t="n">
        <x:f>'Inventory detail'!Y198</x:f>
        <x:v>0</x:v>
      </x:c>
      <x:c r="I198" s="7" t="n">
        <x:f>SUMIFS('PO detail'!$W$1958:$W$1960,'PO detail'!$V$1958:$V$1960,"&gt;="&amp;E198,'PO detail'!$V$1958:$V$1960,"&lt;"&amp;A198)</x:f>
        <x:v>0</x:v>
      </x:c>
      <x:c r="J198" s="7" t="n">
        <x:f>SUMIFS('PO detail'!$X$1958:$X$1960,'PO detail'!$V$1958:$V$1960,"&gt;="&amp;E198,'PO detail'!$V$1958:$V$1960,"&lt;"&amp;A198)</x:f>
        <x:v>0</x:v>
      </x:c>
      <x:c r="K198" s="7" t="n">
        <x:f>SUMIFS('PO detail'!$Y$1958:$Y$1960,'PO detail'!$V$1958:$V$1960,"&gt;="&amp;E198,'PO detail'!$V$1958:$V$1960,"&lt;"&amp;A198)</x:f>
        <x:v>0</x:v>
      </x:c>
      <x:c r="L198" s="7" t="n">
        <x:f>'Inventory detail'!F198*Summary!$K$5*(A198-E198)/Summary!$K$6</x:f>
        <x:v>1026.4177412731005</x:v>
      </x:c>
      <x:c r="M198" s="7" t="n">
        <x:f>MAX(0,H198-L198)</x:f>
        <x:v>0</x:v>
      </x:c>
      <x:c r="N198" s="7" t="n">
        <x:f>MAX(0,L198-H198)</x:f>
        <x:v>1026.4177412731005</x:v>
      </x:c>
      <x:c r="O198" s="7" t="n">
        <x:f>MAX(0,F198+I198-N198)</x:f>
        <x:v>2873.5822587268995</x:v>
      </x:c>
      <x:c r="P198" s="7" t="n">
        <x:f>MAX(0,N198-F198-I198)</x:f>
        <x:v>0</x:v>
      </x:c>
      <x:c r="Q198" s="7" t="n">
        <x:f>MAX(0,G198+J198-P198)</x:f>
        <x:v>0</x:v>
      </x:c>
      <x:c r="R198" s="7" t="n">
        <x:f>M198+MAX(0,K198-MAX(0,P198-G198-J198))</x:f>
        <x:v>0</x:v>
      </x:c>
      <x:c r="S198" s="7" t="n">
        <x:f>SUM(O198,Q198,R198)</x:f>
        <x:v>2873.5822587268995</x:v>
      </x:c>
      <x:c r="T198" s="14" t="n">
        <x:f>'Inventory detail'!T198</x:f>
        <x:v>0.1082</x:v>
      </x:c>
      <x:c r="U198" s="14" t="n">
        <x:f>'Inventory detail'!U198</x:f>
        <x:v>0.1082</x:v>
      </x:c>
      <x:c r="V198" s="9" t="n">
        <x:f>O198*T198</x:f>
        <x:v>310.92160039425056</x:v>
      </x:c>
      <x:c r="W198" s="9" t="n">
        <x:f>Q198*T198</x:f>
        <x:v>0</x:v>
      </x:c>
      <x:c r="X198" s="9" t="n">
        <x:f>R198*T198</x:f>
        <x:v>0</x:v>
      </x:c>
      <x:c r="Y198" s="9" t="n">
        <x:f>S198*T198</x:f>
        <x:v>310.92160039425056</x:v>
      </x:c>
      <x:c r="Z198" s="9" t="n">
        <x:f>IF(ISNUMBER(U198),S198*(U198-T198),"n.a.")</x:f>
        <x:v>0</x:v>
      </x:c>
      <x:c r="AA198" s="9" t="n">
        <x:f>IF(ISNUMBER(U198),Y198,0)</x:f>
        <x:v>310.92160039425056</x:v>
      </x:c>
      <x:c r="AB198" s="7" t="n">
        <x:f>MAX(0,L198-SUM(F198:K198))</x:f>
        <x:v>0</x:v>
      </x:c>
    </x:row>
    <x:row r="199" ht="22" customHeight="1">
      <x:c r="A199" s="18" t="n">
        <x:f>Summary!C$41</x:f>
        <x:v>46327</x:v>
      </x:c>
      <x:c r="B199" s="2" t="str">
        <x:f>'Inventory detail'!A199</x:f>
        <x:v>POUC</x:v>
      </x:c>
      <x:c r="C199" s="2" t="str">
        <x:f>'Inventory detail'!B199</x:f>
        <x:v>10</x:v>
      </x:c>
      <x:c r="D199" s="2" t="str">
        <x:f>'Inventory detail'!C199</x:f>
        <x:v>DRI10</x:v>
      </x:c>
      <x:c r="E199" s="10" t="n">
        <x:f>Summary!$E$5</x:f>
        <x:v>46304</x:v>
      </x:c>
      <x:c r="F199" s="7" t="n">
        <x:f>'Inventory detail'!W199</x:f>
        <x:v>3800</x:v>
      </x:c>
      <x:c r="G199" s="7" t="n">
        <x:f>'Inventory detail'!X199</x:f>
        <x:v>0</x:v>
      </x:c>
      <x:c r="H199" s="7" t="n">
        <x:f>'Inventory detail'!Y199</x:f>
        <x:v>0</x:v>
      </x:c>
      <x:c r="I199" s="7" t="n">
        <x:f>SUMIFS('PO detail'!$W$1461:$W$1462,'PO detail'!$V$1461:$V$1462,"&gt;="&amp;E199,'PO detail'!$V$1461:$V$1462,"&lt;"&amp;A199)</x:f>
        <x:v>0</x:v>
      </x:c>
      <x:c r="J199" s="7" t="n">
        <x:f>SUMIFS('PO detail'!$X$1461:$X$1462,'PO detail'!$V$1461:$V$1462,"&gt;="&amp;E199,'PO detail'!$V$1461:$V$1462,"&lt;"&amp;A199)</x:f>
        <x:v>0</x:v>
      </x:c>
      <x:c r="K199" s="7" t="n">
        <x:f>SUMIFS('PO detail'!$Y$1461:$Y$1462,'PO detail'!$V$1461:$V$1462,"&gt;="&amp;E199,'PO detail'!$V$1461:$V$1462,"&lt;"&amp;A199)</x:f>
        <x:v>0</x:v>
      </x:c>
      <x:c r="L199" s="7" t="n">
        <x:f>'Inventory detail'!F199*Summary!$K$5*(A199-E199)/Summary!$K$6</x:f>
        <x:v>1020.1232032854209</x:v>
      </x:c>
      <x:c r="M199" s="7" t="n">
        <x:f>MAX(0,H199-L199)</x:f>
        <x:v>0</x:v>
      </x:c>
      <x:c r="N199" s="7" t="n">
        <x:f>MAX(0,L199-H199)</x:f>
        <x:v>1020.1232032854209</x:v>
      </x:c>
      <x:c r="O199" s="7" t="n">
        <x:f>MAX(0,F199+I199-N199)</x:f>
        <x:v>2779.876796714579</x:v>
      </x:c>
      <x:c r="P199" s="7" t="n">
        <x:f>MAX(0,N199-F199-I199)</x:f>
        <x:v>0</x:v>
      </x:c>
      <x:c r="Q199" s="7" t="n">
        <x:f>MAX(0,G199+J199-P199)</x:f>
        <x:v>0</x:v>
      </x:c>
      <x:c r="R199" s="7" t="n">
        <x:f>M199+MAX(0,K199-MAX(0,P199-G199-J199))</x:f>
        <x:v>0</x:v>
      </x:c>
      <x:c r="S199" s="7" t="n">
        <x:f>SUM(O199,Q199,R199)</x:f>
        <x:v>2779.876796714579</x:v>
      </x:c>
      <x:c r="T199" s="14" t="n">
        <x:f>'Inventory detail'!T199</x:f>
        <x:v>0.013500000000000002</x:v>
      </x:c>
      <x:c r="U199" s="14" t="n">
        <x:f>'Inventory detail'!U199</x:f>
        <x:v>0.014849999999999999</x:v>
      </x:c>
      <x:c r="V199" s="9" t="n">
        <x:f>O199*T199</x:f>
        <x:v>37.52833675564682</x:v>
      </x:c>
      <x:c r="W199" s="9" t="n">
        <x:f>Q199*T199</x:f>
        <x:v>0</x:v>
      </x:c>
      <x:c r="X199" s="9" t="n">
        <x:f>R199*T199</x:f>
        <x:v>0</x:v>
      </x:c>
      <x:c r="Y199" s="9" t="n">
        <x:f>S199*T199</x:f>
        <x:v>37.52833675564682</x:v>
      </x:c>
      <x:c r="Z199" s="9" t="n">
        <x:f>IF(ISNUMBER(U199),S199*(U199-T199),"n.a.")</x:f>
        <x:v>3.7528336755646734</x:v>
      </x:c>
      <x:c r="AA199" s="9" t="n">
        <x:f>IF(ISNUMBER(U199),Y199,0)</x:f>
        <x:v>37.52833675564682</x:v>
      </x:c>
      <x:c r="AB199" s="7" t="n">
        <x:f>MAX(0,L199-SUM(F199:K199))</x:f>
        <x:v>0</x:v>
      </x:c>
    </x:row>
    <x:row r="200" ht="22" customHeight="1">
      <x:c r="A200" s="18" t="n">
        <x:f>Summary!C$41</x:f>
        <x:v>46327</x:v>
      </x:c>
      <x:c r="B200" s="2" t="str">
        <x:f>'Inventory detail'!A200</x:f>
        <x:v>POUC</x:v>
      </x:c>
      <x:c r="C200" s="2" t="str">
        <x:f>'Inventory detail'!B200</x:f>
        <x:v>10</x:v>
      </x:c>
      <x:c r="D200" s="2" t="str">
        <x:f>'Inventory detail'!C200</x:f>
        <x:v>XLMEN3</x:v>
      </x:c>
      <x:c r="E200" s="10" t="n">
        <x:f>Summary!$E$5</x:f>
        <x:v>46304</x:v>
      </x:c>
      <x:c r="F200" s="7" t="n">
        <x:f>'Inventory detail'!W200</x:f>
        <x:v>2400</x:v>
      </x:c>
      <x:c r="G200" s="7" t="n">
        <x:f>'Inventory detail'!X200</x:f>
        <x:v>0</x:v>
      </x:c>
      <x:c r="H200" s="7" t="n">
        <x:f>'Inventory detail'!Y200</x:f>
        <x:v>0</x:v>
      </x:c>
      <x:c r="I200" s="7" t="n">
        <x:f>SUMIFS('PO detail'!$W$1613:$W$1615,'PO detail'!$V$1613:$V$1615,"&gt;="&amp;E200,'PO detail'!$V$1613:$V$1615,"&lt;"&amp;A200)</x:f>
        <x:v>0</x:v>
      </x:c>
      <x:c r="J200" s="7" t="n">
        <x:f>SUMIFS('PO detail'!$X$1613:$X$1615,'PO detail'!$V$1613:$V$1615,"&gt;="&amp;E200,'PO detail'!$V$1613:$V$1615,"&lt;"&amp;A200)</x:f>
        <x:v>7500</x:v>
      </x:c>
      <x:c r="K200" s="7" t="n">
        <x:f>SUMIFS('PO detail'!$Y$1613:$Y$1615,'PO detail'!$V$1613:$V$1615,"&gt;="&amp;E200,'PO detail'!$V$1613:$V$1615,"&lt;"&amp;A200)</x:f>
        <x:v>0</x:v>
      </x:c>
      <x:c r="L200" s="7" t="n">
        <x:f>'Inventory detail'!F200*Summary!$K$5*(A200-E200)/Summary!$K$6</x:f>
        <x:v>1007.526570841889</x:v>
      </x:c>
      <x:c r="M200" s="7" t="n">
        <x:f>MAX(0,H200-L200)</x:f>
        <x:v>0</x:v>
      </x:c>
      <x:c r="N200" s="7" t="n">
        <x:f>MAX(0,L200-H200)</x:f>
        <x:v>1007.526570841889</x:v>
      </x:c>
      <x:c r="O200" s="7" t="n">
        <x:f>MAX(0,F200+I200-N200)</x:f>
        <x:v>1392.473429158111</x:v>
      </x:c>
      <x:c r="P200" s="7" t="n">
        <x:f>MAX(0,N200-F200-I200)</x:f>
        <x:v>0</x:v>
      </x:c>
      <x:c r="Q200" s="7" t="n">
        <x:f>MAX(0,G200+J200-P200)</x:f>
        <x:v>7500</x:v>
      </x:c>
      <x:c r="R200" s="7" t="n">
        <x:f>M200+MAX(0,K200-MAX(0,P200-G200-J200))</x:f>
        <x:v>0</x:v>
      </x:c>
      <x:c r="S200" s="7" t="n">
        <x:f>SUM(O200,Q200,R200)</x:f>
        <x:v>8892.473429158112</x:v>
      </x:c>
      <x:c r="T200" s="14" t="n">
        <x:f>'Inventory detail'!T200</x:f>
        <x:v>0.0978</x:v>
      </x:c>
      <x:c r="U200" s="14" t="n">
        <x:f>'Inventory detail'!U200</x:f>
        <x:v>0.10658999999999999</x:v>
      </x:c>
      <x:c r="V200" s="9" t="n">
        <x:f>O200*T200</x:f>
        <x:v>136.18390137166324</x:v>
      </x:c>
      <x:c r="W200" s="9" t="n">
        <x:f>Q200*T200</x:f>
        <x:v>733.5</x:v>
      </x:c>
      <x:c r="X200" s="9" t="n">
        <x:f>R200*T200</x:f>
        <x:v>0</x:v>
      </x:c>
      <x:c r="Y200" s="9" t="n">
        <x:f>S200*T200</x:f>
        <x:v>869.6839013716633</x:v>
      </x:c>
      <x:c r="Z200" s="9" t="n">
        <x:f>IF(ISNUMBER(U200),S200*(U200-T200),"n.a.")</x:f>
        <x:v>78.16484144229973</x:v>
      </x:c>
      <x:c r="AA200" s="9" t="n">
        <x:f>IF(ISNUMBER(U200),Y200,0)</x:f>
        <x:v>869.6839013716633</x:v>
      </x:c>
      <x:c r="AB200" s="7" t="n">
        <x:f>MAX(0,L200-SUM(F200:K200))</x:f>
        <x:v>0</x:v>
      </x:c>
    </x:row>
    <x:row r="201" ht="22" customHeight="1">
      <x:c r="A201" s="18" t="n">
        <x:f>Summary!C$41</x:f>
        <x:v>46327</x:v>
      </x:c>
      <x:c r="B201" s="2" t="str">
        <x:f>'Inventory detail'!A201</x:f>
        <x:v>POUC</x:v>
      </x:c>
      <x:c r="C201" s="2" t="str">
        <x:f>'Inventory detail'!B201</x:f>
        <x:v>60</x:v>
      </x:c>
      <x:c r="D201" s="2" t="str">
        <x:f>'Inventory detail'!C201</x:f>
        <x:v>MIL7</x:v>
      </x:c>
      <x:c r="E201" s="10" t="n">
        <x:f>Summary!$E$5</x:f>
        <x:v>46304</x:v>
      </x:c>
      <x:c r="F201" s="7" t="n">
        <x:f>'Inventory detail'!W201</x:f>
        <x:v>1300</x:v>
      </x:c>
      <x:c r="G201" s="7" t="n">
        <x:f>'Inventory detail'!X201</x:f>
        <x:v>0</x:v>
      </x:c>
      <x:c r="H201" s="7" t="n">
        <x:f>'Inventory detail'!Y201</x:f>
        <x:v>0</x:v>
      </x:c>
      <x:c r="I201" s="7" t="n">
        <x:f>SUMIFS('PO detail'!$W$1813:$W$1814,'PO detail'!$V$1813:$V$1814,"&gt;="&amp;E201,'PO detail'!$V$1813:$V$1814,"&lt;"&amp;A201)</x:f>
        <x:v>0</x:v>
      </x:c>
      <x:c r="J201" s="7" t="n">
        <x:f>SUMIFS('PO detail'!$X$1813:$X$1814,'PO detail'!$V$1813:$V$1814,"&gt;="&amp;E201,'PO detail'!$V$1813:$V$1814,"&lt;"&amp;A201)</x:f>
        <x:v>0</x:v>
      </x:c>
      <x:c r="K201" s="7" t="n">
        <x:f>SUMIFS('PO detail'!$Y$1813:$Y$1814,'PO detail'!$V$1813:$V$1814,"&gt;="&amp;E201,'PO detail'!$V$1813:$V$1814,"&lt;"&amp;A201)</x:f>
        <x:v>0</x:v>
      </x:c>
      <x:c r="L201" s="7" t="n">
        <x:f>'Inventory detail'!F201*Summary!$K$5*(A201-E201)/Summary!$K$6</x:f>
        <x:v>976.0463244353184</x:v>
      </x:c>
      <x:c r="M201" s="7" t="n">
        <x:f>MAX(0,H201-L201)</x:f>
        <x:v>0</x:v>
      </x:c>
      <x:c r="N201" s="7" t="n">
        <x:f>MAX(0,L201-H201)</x:f>
        <x:v>976.0463244353184</x:v>
      </x:c>
      <x:c r="O201" s="7" t="n">
        <x:f>MAX(0,F201+I201-N201)</x:f>
        <x:v>323.9536755646816</x:v>
      </x:c>
      <x:c r="P201" s="7" t="n">
        <x:f>MAX(0,N201-F201-I201)</x:f>
        <x:v>0</x:v>
      </x:c>
      <x:c r="Q201" s="7" t="n">
        <x:f>MAX(0,G201+J201-P201)</x:f>
        <x:v>0</x:v>
      </x:c>
      <x:c r="R201" s="7" t="n">
        <x:f>M201+MAX(0,K201-MAX(0,P201-G201-J201))</x:f>
        <x:v>0</x:v>
      </x:c>
      <x:c r="S201" s="7" t="n">
        <x:f>SUM(O201,Q201,R201)</x:f>
        <x:v>323.9536755646816</x:v>
      </x:c>
      <x:c r="T201" s="14" t="n">
        <x:f>'Inventory detail'!T201</x:f>
        <x:v>0.0106</x:v>
      </x:c>
      <x:c r="U201" s="14" t="n">
        <x:f>'Inventory detail'!U201</x:f>
        <x:v>0.011715</x:v>
      </x:c>
      <x:c r="V201" s="9" t="n">
        <x:f>O201*T201</x:f>
        <x:v>3.433908960985625</x:v>
      </x:c>
      <x:c r="W201" s="9" t="n">
        <x:f>Q201*T201</x:f>
        <x:v>0</x:v>
      </x:c>
      <x:c r="X201" s="9" t="n">
        <x:f>R201*T201</x:f>
        <x:v>0</x:v>
      </x:c>
      <x:c r="Y201" s="9" t="n">
        <x:f>S201*T201</x:f>
        <x:v>3.433908960985625</x:v>
      </x:c>
      <x:c r="Z201" s="9" t="n">
        <x:f>IF(ISNUMBER(U201),S201*(U201-T201),"n.a.")</x:f>
        <x:v>0.3612083482546199</x:v>
      </x:c>
      <x:c r="AA201" s="9" t="n">
        <x:f>IF(ISNUMBER(U201),Y201,0)</x:f>
        <x:v>3.433908960985625</x:v>
      </x:c>
      <x:c r="AB201" s="7" t="n">
        <x:f>MAX(0,L201-SUM(F201:K201))</x:f>
        <x:v>0</x:v>
      </x:c>
    </x:row>
    <x:row r="202" ht="22" customHeight="1">
      <x:c r="A202" s="18" t="n">
        <x:f>Summary!C$41</x:f>
        <x:v>46327</x:v>
      </x:c>
      <x:c r="B202" s="2" t="str">
        <x:f>'Inventory detail'!A202</x:f>
        <x:v>POUC</x:v>
      </x:c>
      <x:c r="C202" s="2" t="str">
        <x:f>'Inventory detail'!B202</x:f>
        <x:v>60</x:v>
      </x:c>
      <x:c r="D202" s="2" t="str">
        <x:f>'Inventory detail'!C202</x:f>
        <x:v>LMEN3</x:v>
      </x:c>
      <x:c r="E202" s="10" t="n">
        <x:f>Summary!$E$5</x:f>
        <x:v>46304</x:v>
      </x:c>
      <x:c r="F202" s="7" t="n">
        <x:f>'Inventory detail'!W202</x:f>
        <x:v>6100</x:v>
      </x:c>
      <x:c r="G202" s="7" t="n">
        <x:f>'Inventory detail'!X202</x:f>
        <x:v>0</x:v>
      </x:c>
      <x:c r="H202" s="7" t="n">
        <x:f>'Inventory detail'!Y202</x:f>
        <x:v>0</x:v>
      </x:c>
      <x:c r="I202" s="7" t="n">
        <x:f>SUMIFS('PO detail'!$W$1787:$W$1790,'PO detail'!$V$1787:$V$1790,"&gt;="&amp;E202,'PO detail'!$V$1787:$V$1790,"&lt;"&amp;A202)</x:f>
        <x:v>0</x:v>
      </x:c>
      <x:c r="J202" s="7" t="n">
        <x:f>SUMIFS('PO detail'!$X$1787:$X$1790,'PO detail'!$V$1787:$V$1790,"&gt;="&amp;E202,'PO detail'!$V$1787:$V$1790,"&lt;"&amp;A202)</x:f>
        <x:v>0</x:v>
      </x:c>
      <x:c r="K202" s="7" t="n">
        <x:f>SUMIFS('PO detail'!$Y$1787:$Y$1790,'PO detail'!$V$1787:$V$1790,"&gt;="&amp;E202,'PO detail'!$V$1787:$V$1790,"&lt;"&amp;A202)</x:f>
        <x:v>0</x:v>
      </x:c>
      <x:c r="L202" s="7" t="n">
        <x:f>'Inventory detail'!F202*Summary!$K$5*(A202-E202)/Summary!$K$6</x:f>
        <x:v>969.744229979466</x:v>
      </x:c>
      <x:c r="M202" s="7" t="n">
        <x:f>MAX(0,H202-L202)</x:f>
        <x:v>0</x:v>
      </x:c>
      <x:c r="N202" s="7" t="n">
        <x:f>MAX(0,L202-H202)</x:f>
        <x:v>969.744229979466</x:v>
      </x:c>
      <x:c r="O202" s="7" t="n">
        <x:f>MAX(0,F202+I202-N202)</x:f>
        <x:v>5130.255770020534</x:v>
      </x:c>
      <x:c r="P202" s="7" t="n">
        <x:f>MAX(0,N202-F202-I202)</x:f>
        <x:v>0</x:v>
      </x:c>
      <x:c r="Q202" s="7" t="n">
        <x:f>MAX(0,G202+J202-P202)</x:f>
        <x:v>0</x:v>
      </x:c>
      <x:c r="R202" s="7" t="n">
        <x:f>M202+MAX(0,K202-MAX(0,P202-G202-J202))</x:f>
        <x:v>0</x:v>
      </x:c>
      <x:c r="S202" s="7" t="n">
        <x:f>SUM(O202,Q202,R202)</x:f>
        <x:v>5130.255770020534</x:v>
      </x:c>
      <x:c r="T202" s="14" t="n">
        <x:f>'Inventory detail'!T202</x:f>
        <x:v>0.0915</x:v>
      </x:c>
      <x:c r="U202" s="14" t="n">
        <x:f>'Inventory detail'!U202</x:f>
        <x:v>0.099825</x:v>
      </x:c>
      <x:c r="V202" s="9" t="n">
        <x:f>O202*T202</x:f>
        <x:v>469.4184029568789</x:v>
      </x:c>
      <x:c r="W202" s="9" t="n">
        <x:f>Q202*T202</x:f>
        <x:v>0</x:v>
      </x:c>
      <x:c r="X202" s="9" t="n">
        <x:f>R202*T202</x:f>
        <x:v>0</x:v>
      </x:c>
      <x:c r="Y202" s="9" t="n">
        <x:f>S202*T202</x:f>
        <x:v>469.4184029568789</x:v>
      </x:c>
      <x:c r="Z202" s="9" t="n">
        <x:f>IF(ISNUMBER(U202),S202*(U202-T202),"n.a.")</x:f>
        <x:v>42.709379285420944</x:v>
      </x:c>
      <x:c r="AA202" s="9" t="n">
        <x:f>IF(ISNUMBER(U202),Y202,0)</x:f>
        <x:v>469.4184029568789</x:v>
      </x:c>
      <x:c r="AB202" s="7" t="n">
        <x:f>MAX(0,L202-SUM(F202:K202))</x:f>
        <x:v>0</x:v>
      </x:c>
    </x:row>
    <x:row r="203" ht="22" customHeight="1">
      <x:c r="A203" s="18" t="n">
        <x:f>Summary!C$41</x:f>
        <x:v>46327</x:v>
      </x:c>
      <x:c r="B203" s="2" t="str">
        <x:f>'Inventory detail'!A203</x:f>
        <x:v>WIRE</x:v>
      </x:c>
      <x:c r="C203" s="2" t="str">
        <x:f>'Inventory detail'!B203</x:f>
        <x:v>10</x:v>
      </x:c>
      <x:c r="D203" s="2" t="str">
        <x:f>'Inventory detail'!C203</x:f>
        <x:v>DL058SIL</x:v>
      </x:c>
      <x:c r="E203" s="10" t="n">
        <x:f>Summary!$E$5</x:f>
        <x:v>46304</x:v>
      </x:c>
      <x:c r="F203" s="7" t="n">
        <x:f>'Inventory detail'!W203</x:f>
        <x:v>12950</x:v>
      </x:c>
      <x:c r="G203" s="7" t="n">
        <x:f>'Inventory detail'!X203</x:f>
        <x:v>0</x:v>
      </x:c>
      <x:c r="H203" s="7" t="n">
        <x:f>'Inventory detail'!Y203</x:f>
        <x:v>0</x:v>
      </x:c>
      <x:c r="I203" s="7" t="n">
        <x:f>SUMIFS('PO detail'!$W$1955:$W$1957,'PO detail'!$V$1955:$V$1957,"&gt;="&amp;E203,'PO detail'!$V$1955:$V$1957,"&lt;"&amp;A203)</x:f>
        <x:v>0</x:v>
      </x:c>
      <x:c r="J203" s="7" t="n">
        <x:f>SUMIFS('PO detail'!$X$1955:$X$1957,'PO detail'!$V$1955:$V$1957,"&gt;="&amp;E203,'PO detail'!$V$1955:$V$1957,"&lt;"&amp;A203)</x:f>
        <x:v>0</x:v>
      </x:c>
      <x:c r="K203" s="7" t="n">
        <x:f>SUMIFS('PO detail'!$Y$1955:$Y$1957,'PO detail'!$V$1955:$V$1957,"&gt;="&amp;E203,'PO detail'!$V$1955:$V$1957,"&lt;"&amp;A203)</x:f>
        <x:v>0</x:v>
      </x:c>
      <x:c r="L203" s="7" t="n">
        <x:f>'Inventory detail'!F203*Summary!$K$5*(A203-E203)/Summary!$K$6</x:f>
        <x:v>957.1551540041069</x:v>
      </x:c>
      <x:c r="M203" s="7" t="n">
        <x:f>MAX(0,H203-L203)</x:f>
        <x:v>0</x:v>
      </x:c>
      <x:c r="N203" s="7" t="n">
        <x:f>MAX(0,L203-H203)</x:f>
        <x:v>957.1551540041069</x:v>
      </x:c>
      <x:c r="O203" s="7" t="n">
        <x:f>MAX(0,F203+I203-N203)</x:f>
        <x:v>11992.844845995893</x:v>
      </x:c>
      <x:c r="P203" s="7" t="n">
        <x:f>MAX(0,N203-F203-I203)</x:f>
        <x:v>0</x:v>
      </x:c>
      <x:c r="Q203" s="7" t="n">
        <x:f>MAX(0,G203+J203-P203)</x:f>
        <x:v>0</x:v>
      </x:c>
      <x:c r="R203" s="7" t="n">
        <x:f>M203+MAX(0,K203-MAX(0,P203-G203-J203))</x:f>
        <x:v>0</x:v>
      </x:c>
      <x:c r="S203" s="7" t="n">
        <x:f>SUM(O203,Q203,R203)</x:f>
        <x:v>11992.844845995893</x:v>
      </x:c>
      <x:c r="T203" s="14" t="n">
        <x:f>'Inventory detail'!T203</x:f>
        <x:v>0.1082</x:v>
      </x:c>
      <x:c r="U203" s="14" t="n">
        <x:f>'Inventory detail'!U203</x:f>
        <x:v>0.1082</x:v>
      </x:c>
      <x:c r="V203" s="9" t="n">
        <x:f>O203*T203</x:f>
        <x:v>1297.6258123367556</x:v>
      </x:c>
      <x:c r="W203" s="9" t="n">
        <x:f>Q203*T203</x:f>
        <x:v>0</x:v>
      </x:c>
      <x:c r="X203" s="9" t="n">
        <x:f>R203*T203</x:f>
        <x:v>0</x:v>
      </x:c>
      <x:c r="Y203" s="9" t="n">
        <x:f>S203*T203</x:f>
        <x:v>1297.6258123367556</x:v>
      </x:c>
      <x:c r="Z203" s="9" t="n">
        <x:f>IF(ISNUMBER(U203),S203*(U203-T203),"n.a.")</x:f>
        <x:v>0</x:v>
      </x:c>
      <x:c r="AA203" s="9" t="n">
        <x:f>IF(ISNUMBER(U203),Y203,0)</x:f>
        <x:v>1297.6258123367556</x:v>
      </x:c>
      <x:c r="AB203" s="7" t="n">
        <x:f>MAX(0,L203-SUM(F203:K203))</x:f>
        <x:v>0</x:v>
      </x:c>
    </x:row>
    <x:row r="204" ht="22" customHeight="1">
      <x:c r="A204" s="18" t="n">
        <x:f>Summary!C$41</x:f>
        <x:v>46327</x:v>
      </x:c>
      <x:c r="B204" s="2" t="str">
        <x:f>'Inventory detail'!A204</x:f>
        <x:v>POUC</x:v>
      </x:c>
      <x:c r="C204" s="2" t="str">
        <x:f>'Inventory detail'!B204</x:f>
        <x:v>10</x:v>
      </x:c>
      <x:c r="D204" s="2" t="str">
        <x:f>'Inventory detail'!C204</x:f>
        <x:v>JUM5</x:v>
      </x:c>
      <x:c r="E204" s="10" t="n">
        <x:f>Summary!$E$5</x:f>
        <x:v>46304</x:v>
      </x:c>
      <x:c r="F204" s="7" t="n">
        <x:f>'Inventory detail'!W204</x:f>
        <x:v>0</x:v>
      </x:c>
      <x:c r="G204" s="7" t="n">
        <x:f>'Inventory detail'!X204</x:f>
        <x:v>0</x:v>
      </x:c>
      <x:c r="H204" s="7" t="n">
        <x:f>'Inventory detail'!Y204</x:f>
        <x:v>13800</x:v>
      </x:c>
      <x:c r="I204" s="7" t="n">
        <x:f>SUMIFS('PO detail'!$W$1474:$W$1474,'PO detail'!$V$1474:$V$1474,"&gt;="&amp;E204,'PO detail'!$V$1474:$V$1474,"&lt;"&amp;A204)</x:f>
        <x:v>0</x:v>
      </x:c>
      <x:c r="J204" s="7" t="n">
        <x:f>SUMIFS('PO detail'!$X$1474:$X$1474,'PO detail'!$V$1474:$V$1474,"&gt;="&amp;E204,'PO detail'!$V$1474:$V$1474,"&lt;"&amp;A204)</x:f>
        <x:v>10000</x:v>
      </x:c>
      <x:c r="K204" s="7" t="n">
        <x:f>SUMIFS('PO detail'!$Y$1474:$Y$1474,'PO detail'!$V$1474:$V$1474,"&gt;="&amp;E204,'PO detail'!$V$1474:$V$1474,"&lt;"&amp;A204)</x:f>
        <x:v>0</x:v>
      </x:c>
      <x:c r="L204" s="7" t="n">
        <x:f>'Inventory detail'!F204*Summary!$K$5*(A204-E204)/Summary!$K$6</x:f>
        <x:v>931.961889117043</x:v>
      </x:c>
      <x:c r="M204" s="7" t="n">
        <x:f>MAX(0,H204-L204)</x:f>
        <x:v>12868.038110882957</x:v>
      </x:c>
      <x:c r="N204" s="7" t="n">
        <x:f>MAX(0,L204-H204)</x:f>
        <x:v>0</x:v>
      </x:c>
      <x:c r="O204" s="7" t="n">
        <x:f>MAX(0,F204+I204-N204)</x:f>
        <x:v>0</x:v>
      </x:c>
      <x:c r="P204" s="7" t="n">
        <x:f>MAX(0,N204-F204-I204)</x:f>
        <x:v>0</x:v>
      </x:c>
      <x:c r="Q204" s="7" t="n">
        <x:f>MAX(0,G204+J204-P204)</x:f>
        <x:v>10000</x:v>
      </x:c>
      <x:c r="R204" s="7" t="n">
        <x:f>M204+MAX(0,K204-MAX(0,P204-G204-J204))</x:f>
        <x:v>12868.038110882957</x:v>
      </x:c>
      <x:c r="S204" s="7" t="n">
        <x:f>SUM(O204,Q204,R204)</x:f>
        <x:v>22868.038110882957</x:v>
      </x:c>
      <x:c r="T204" s="14" t="n">
        <x:f>'Inventory detail'!T204</x:f>
        <x:v>0.0115</x:v>
      </x:c>
      <x:c r="U204" s="14" t="n">
        <x:f>'Inventory detail'!U204</x:f>
        <x:v>0.012374999999999999</x:v>
      </x:c>
      <x:c r="V204" s="9" t="n">
        <x:f>O204*T204</x:f>
        <x:v>0</x:v>
      </x:c>
      <x:c r="W204" s="9" t="n">
        <x:f>Q204*T204</x:f>
        <x:v>115</x:v>
      </x:c>
      <x:c r="X204" s="9" t="n">
        <x:f>R204*T204</x:f>
        <x:v>147.982438275154</x:v>
      </x:c>
      <x:c r="Y204" s="9" t="n">
        <x:f>S204*T204</x:f>
        <x:v>262.982438275154</x:v>
      </x:c>
      <x:c r="Z204" s="9" t="n">
        <x:f>IF(ISNUMBER(U204),S204*(U204-T204),"n.a.")</x:f>
        <x:v>20.009533347022565</x:v>
      </x:c>
      <x:c r="AA204" s="9" t="n">
        <x:f>IF(ISNUMBER(U204),Y204,0)</x:f>
        <x:v>262.982438275154</x:v>
      </x:c>
      <x:c r="AB204" s="7" t="n">
        <x:f>MAX(0,L204-SUM(F204:K204))</x:f>
        <x:v>0</x:v>
      </x:c>
    </x:row>
    <x:row r="205" ht="22" customHeight="1">
      <x:c r="A205" s="18" t="n">
        <x:f>Summary!C$41</x:f>
        <x:v>46327</x:v>
      </x:c>
      <x:c r="B205" s="2" t="str">
        <x:f>'Inventory detail'!A205</x:f>
        <x:v>POUC</x:v>
      </x:c>
      <x:c r="C205" s="2" t="str">
        <x:f>'Inventory detail'!B205</x:f>
        <x:v>60</x:v>
      </x:c>
      <x:c r="D205" s="2" t="str">
        <x:f>'Inventory detail'!C205</x:f>
        <x:v>BUS5</x:v>
      </x:c>
      <x:c r="E205" s="10" t="n">
        <x:f>Summary!$E$5</x:f>
        <x:v>46304</x:v>
      </x:c>
      <x:c r="F205" s="7" t="n">
        <x:f>'Inventory detail'!W205</x:f>
        <x:v>9300</x:v>
      </x:c>
      <x:c r="G205" s="7" t="n">
        <x:f>'Inventory detail'!X205</x:f>
        <x:v>0</x:v>
      </x:c>
      <x:c r="H205" s="7" t="n">
        <x:f>'Inventory detail'!Y205</x:f>
        <x:v>0</x:v>
      </x:c>
      <x:c r="I205" s="7" t="n">
        <x:f>SUMIFS('PO detail'!$W$1728:$W$1729,'PO detail'!$V$1728:$V$1729,"&gt;="&amp;E205,'PO detail'!$V$1728:$V$1729,"&lt;"&amp;A205)</x:f>
        <x:v>0</x:v>
      </x:c>
      <x:c r="J205" s="7" t="n">
        <x:f>SUMIFS('PO detail'!$X$1728:$X$1729,'PO detail'!$V$1728:$V$1729,"&gt;="&amp;E205,'PO detail'!$V$1728:$V$1729,"&lt;"&amp;A205)</x:f>
        <x:v>10000</x:v>
      </x:c>
      <x:c r="K205" s="7" t="n">
        <x:f>SUMIFS('PO detail'!$Y$1728:$Y$1729,'PO detail'!$V$1728:$V$1729,"&gt;="&amp;E205,'PO detail'!$V$1728:$V$1729,"&lt;"&amp;A205)</x:f>
        <x:v>0</x:v>
      </x:c>
      <x:c r="L205" s="7" t="n">
        <x:f>'Inventory detail'!F205*Summary!$K$5*(A205-E205)/Summary!$K$6</x:f>
        <x:v>931.961889117043</x:v>
      </x:c>
      <x:c r="M205" s="7" t="n">
        <x:f>MAX(0,H205-L205)</x:f>
        <x:v>0</x:v>
      </x:c>
      <x:c r="N205" s="7" t="n">
        <x:f>MAX(0,L205-H205)</x:f>
        <x:v>931.961889117043</x:v>
      </x:c>
      <x:c r="O205" s="7" t="n">
        <x:f>MAX(0,F205+I205-N205)</x:f>
        <x:v>8368.038110882957</x:v>
      </x:c>
      <x:c r="P205" s="7" t="n">
        <x:f>MAX(0,N205-F205-I205)</x:f>
        <x:v>0</x:v>
      </x:c>
      <x:c r="Q205" s="7" t="n">
        <x:f>MAX(0,G205+J205-P205)</x:f>
        <x:v>10000</x:v>
      </x:c>
      <x:c r="R205" s="7" t="n">
        <x:f>M205+MAX(0,K205-MAX(0,P205-G205-J205))</x:f>
        <x:v>0</x:v>
      </x:c>
      <x:c r="S205" s="7" t="n">
        <x:f>SUM(O205,Q205,R205)</x:f>
        <x:v>18368.038110882957</x:v>
      </x:c>
      <x:c r="T205" s="14" t="n">
        <x:f>'Inventory detail'!T205</x:f>
        <x:v>0.0069</x:v>
      </x:c>
      <x:c r="U205" s="14" t="n">
        <x:f>'Inventory detail'!U205</x:f>
        <x:v>0.00759</x:v>
      </x:c>
      <x:c r="V205" s="9" t="n">
        <x:f>O205*T205</x:f>
        <x:v>57.7394629650924</x:v>
      </x:c>
      <x:c r="W205" s="9" t="n">
        <x:f>Q205*T205</x:f>
        <x:v>69</x:v>
      </x:c>
      <x:c r="X205" s="9" t="n">
        <x:f>R205*T205</x:f>
        <x:v>0</x:v>
      </x:c>
      <x:c r="Y205" s="9" t="n">
        <x:f>S205*T205</x:f>
        <x:v>126.7394629650924</x:v>
      </x:c>
      <x:c r="Z205" s="9" t="n">
        <x:f>IF(ISNUMBER(U205),S205*(U205-T205),"n.a.")</x:f>
        <x:v>12.67394629650925</x:v>
      </x:c>
      <x:c r="AA205" s="9" t="n">
        <x:f>IF(ISNUMBER(U205),Y205,0)</x:f>
        <x:v>126.7394629650924</x:v>
      </x:c>
      <x:c r="AB205" s="7" t="n">
        <x:f>MAX(0,L205-SUM(F205:K205))</x:f>
        <x:v>0</x:v>
      </x:c>
    </x:row>
    <x:row r="206" ht="22" customHeight="1">
      <x:c r="A206" s="18" t="n">
        <x:f>Summary!C$41</x:f>
        <x:v>46327</x:v>
      </x:c>
      <x:c r="B206" s="2" t="str">
        <x:f>'Inventory detail'!A206</x:f>
        <x:v>COIL</x:v>
      </x:c>
      <x:c r="C206" s="2" t="str">
        <x:f>'Inventory detail'!B206</x:f>
        <x:v>60</x:v>
      </x:c>
      <x:c r="D206" s="2" t="str">
        <x:f>'Inventory detail'!C206</x:f>
        <x:v>6BLK36-4</x:v>
      </x:c>
      <x:c r="E206" s="10" t="n">
        <x:f>Summary!$E$5</x:f>
        <x:v>46304</x:v>
      </x:c>
      <x:c r="F206" s="7" t="n">
        <x:f>'Inventory detail'!W206</x:f>
        <x:v>3200</x:v>
      </x:c>
      <x:c r="G206" s="7" t="n">
        <x:f>'Inventory detail'!X206</x:f>
        <x:v>0</x:v>
      </x:c>
      <x:c r="H206" s="7" t="n">
        <x:f>'Inventory detail'!Y206</x:f>
        <x:v>0</x:v>
      </x:c>
      <x:c r="I206" s="7" t="n">
        <x:f>SUMIFS('PO detail'!$W$1343:$W$1351,'PO detail'!$V$1343:$V$1351,"&gt;="&amp;E206,'PO detail'!$V$1343:$V$1351,"&lt;"&amp;A206)</x:f>
        <x:v>500</x:v>
      </x:c>
      <x:c r="J206" s="7" t="n">
        <x:f>SUMIFS('PO detail'!$X$1343:$X$1351,'PO detail'!$V$1343:$V$1351,"&gt;="&amp;E206,'PO detail'!$V$1343:$V$1351,"&lt;"&amp;A206)</x:f>
        <x:v>0</x:v>
      </x:c>
      <x:c r="K206" s="7" t="n">
        <x:f>SUMIFS('PO detail'!$Y$1343:$Y$1351,'PO detail'!$V$1343:$V$1351,"&gt;="&amp;E206,'PO detail'!$V$1343:$V$1351,"&lt;"&amp;A206)</x:f>
        <x:v>0</x:v>
      </x:c>
      <x:c r="L206" s="7" t="n">
        <x:f>'Inventory detail'!F206*Summary!$K$5*(A206-E206)/Summary!$K$6</x:f>
        <x:v>919.3728131416839</x:v>
      </x:c>
      <x:c r="M206" s="7" t="n">
        <x:f>MAX(0,H206-L206)</x:f>
        <x:v>0</x:v>
      </x:c>
      <x:c r="N206" s="7" t="n">
        <x:f>MAX(0,L206-H206)</x:f>
        <x:v>919.3728131416839</x:v>
      </x:c>
      <x:c r="O206" s="7" t="n">
        <x:f>MAX(0,F206+I206-N206)</x:f>
        <x:v>2780.6271868583162</x:v>
      </x:c>
      <x:c r="P206" s="7" t="n">
        <x:f>MAX(0,N206-F206-I206)</x:f>
        <x:v>0</x:v>
      </x:c>
      <x:c r="Q206" s="7" t="n">
        <x:f>MAX(0,G206+J206-P206)</x:f>
        <x:v>0</x:v>
      </x:c>
      <x:c r="R206" s="7" t="n">
        <x:f>M206+MAX(0,K206-MAX(0,P206-G206-J206))</x:f>
        <x:v>0</x:v>
      </x:c>
      <x:c r="S206" s="7" t="n">
        <x:f>SUM(O206,Q206,R206)</x:f>
        <x:v>2780.6271868583162</x:v>
      </x:c>
      <x:c r="T206" s="14" t="n">
        <x:f>'Inventory detail'!T206</x:f>
        <x:v>0.1099</x:v>
      </x:c>
      <x:c r="U206" s="14" t="n">
        <x:f>'Inventory detail'!U206</x:f>
        <x:v>0.107627</x:v>
      </x:c>
      <x:c r="V206" s="9" t="n">
        <x:f>O206*T206</x:f>
        <x:v>305.59092783572896</x:v>
      </x:c>
      <x:c r="W206" s="9" t="n">
        <x:f>Q206*T206</x:f>
        <x:v>0</x:v>
      </x:c>
      <x:c r="X206" s="9" t="n">
        <x:f>R206*T206</x:f>
        <x:v>0</x:v>
      </x:c>
      <x:c r="Y206" s="9" t="n">
        <x:f>S206*T206</x:f>
        <x:v>305.59092783572896</x:v>
      </x:c>
      <x:c r="Z206" s="9" t="n">
        <x:f>IF(ISNUMBER(U206),S206*(U206-T206),"n.a.")</x:f>
        <x:v>-6.320365595728945</x:v>
      </x:c>
      <x:c r="AA206" s="9" t="n">
        <x:f>IF(ISNUMBER(U206),Y206,0)</x:f>
        <x:v>305.59092783572896</x:v>
      </x:c>
      <x:c r="AB206" s="7" t="n">
        <x:f>MAX(0,L206-SUM(F206:K206))</x:f>
        <x:v>0</x:v>
      </x:c>
    </x:row>
    <x:row r="207" ht="22" customHeight="1">
      <x:c r="A207" s="18" t="n">
        <x:f>Summary!C$41</x:f>
        <x:v>46327</x:v>
      </x:c>
      <x:c r="B207" s="2" t="str">
        <x:f>'Inventory detail'!A207</x:f>
        <x:v>POUC</x:v>
      </x:c>
      <x:c r="C207" s="2" t="str">
        <x:f>'Inventory detail'!B207</x:f>
        <x:v>10</x:v>
      </x:c>
      <x:c r="D207" s="2" t="str">
        <x:f>'Inventory detail'!C207</x:f>
        <x:v>LMEN7</x:v>
      </x:c>
      <x:c r="E207" s="10" t="n">
        <x:f>Summary!$E$5</x:f>
        <x:v>46304</x:v>
      </x:c>
      <x:c r="F207" s="7" t="n">
        <x:f>'Inventory detail'!W207</x:f>
        <x:v>0</x:v>
      </x:c>
      <x:c r="G207" s="7" t="n">
        <x:f>'Inventory detail'!X207</x:f>
        <x:v>2000</x:v>
      </x:c>
      <x:c r="H207" s="7" t="n">
        <x:f>'Inventory detail'!Y207</x:f>
        <x:v>0</x:v>
      </x:c>
      <x:c r="I207" s="7" t="n">
        <x:f>SUMIFS('PO detail'!$W$1535:$W$1539,'PO detail'!$V$1535:$V$1539,"&gt;="&amp;E207,'PO detail'!$V$1535:$V$1539,"&lt;"&amp;A207)</x:f>
        <x:v>0</x:v>
      </x:c>
      <x:c r="J207" s="7" t="n">
        <x:f>SUMIFS('PO detail'!$X$1535:$X$1539,'PO detail'!$V$1535:$V$1539,"&gt;="&amp;E207,'PO detail'!$V$1535:$V$1539,"&lt;"&amp;A207)</x:f>
        <x:v>6000</x:v>
      </x:c>
      <x:c r="K207" s="7" t="n">
        <x:f>SUMIFS('PO detail'!$Y$1535:$Y$1539,'PO detail'!$V$1535:$V$1539,"&gt;="&amp;E207,'PO detail'!$V$1535:$V$1539,"&lt;"&amp;A207)</x:f>
        <x:v>0</x:v>
      </x:c>
      <x:c r="L207" s="7" t="n">
        <x:f>'Inventory detail'!F207*Summary!$K$5*(A207-E207)/Summary!$K$6</x:f>
        <x:v>913.0707186858315</x:v>
      </x:c>
      <x:c r="M207" s="7" t="n">
        <x:f>MAX(0,H207-L207)</x:f>
        <x:v>0</x:v>
      </x:c>
      <x:c r="N207" s="7" t="n">
        <x:f>MAX(0,L207-H207)</x:f>
        <x:v>913.0707186858315</x:v>
      </x:c>
      <x:c r="O207" s="7" t="n">
        <x:f>MAX(0,F207+I207-N207)</x:f>
        <x:v>0</x:v>
      </x:c>
      <x:c r="P207" s="7" t="n">
        <x:f>MAX(0,N207-F207-I207)</x:f>
        <x:v>913.0707186858315</x:v>
      </x:c>
      <x:c r="Q207" s="7" t="n">
        <x:f>MAX(0,G207+J207-P207)</x:f>
        <x:v>7086.929281314168</x:v>
      </x:c>
      <x:c r="R207" s="7" t="n">
        <x:f>M207+MAX(0,K207-MAX(0,P207-G207-J207))</x:f>
        <x:v>0</x:v>
      </x:c>
      <x:c r="S207" s="7" t="n">
        <x:f>SUM(O207,Q207,R207)</x:f>
        <x:v>7086.929281314168</x:v>
      </x:c>
      <x:c r="T207" s="14" t="n">
        <x:f>'Inventory detail'!T207</x:f>
        <x:v>0.20170000000000002</x:v>
      </x:c>
      <x:c r="U207" s="14" t="n">
        <x:f>'Inventory detail'!U207</x:f>
        <x:v>0.21977999999999998</x:v>
      </x:c>
      <x:c r="V207" s="9" t="n">
        <x:f>O207*T207</x:f>
        <x:v>0</x:v>
      </x:c>
      <x:c r="W207" s="9" t="n">
        <x:f>Q207*T207</x:f>
        <x:v>1429.433636041068</x:v>
      </x:c>
      <x:c r="X207" s="9" t="n">
        <x:f>R207*T207</x:f>
        <x:v>0</x:v>
      </x:c>
      <x:c r="Y207" s="9" t="n">
        <x:f>S207*T207</x:f>
        <x:v>1429.433636041068</x:v>
      </x:c>
      <x:c r="Z207" s="9" t="n">
        <x:f>IF(ISNUMBER(U207),S207*(U207-T207),"n.a.")</x:f>
        <x:v>128.13168140615986</x:v>
      </x:c>
      <x:c r="AA207" s="9" t="n">
        <x:f>IF(ISNUMBER(U207),Y207,0)</x:f>
        <x:v>1429.433636041068</x:v>
      </x:c>
      <x:c r="AB207" s="7" t="n">
        <x:f>MAX(0,L207-SUM(F207:K207))</x:f>
        <x:v>0</x:v>
      </x:c>
    </x:row>
    <x:row r="208" ht="22" customHeight="1">
      <x:c r="A208" s="18" t="n">
        <x:f>Summary!C$41</x:f>
        <x:v>46327</x:v>
      </x:c>
      <x:c r="B208" s="2" t="str">
        <x:f>'Inventory detail'!A208</x:f>
        <x:v>WIRE</x:v>
      </x:c>
      <x:c r="C208" s="2" t="str">
        <x:f>'Inventory detail'!B208</x:f>
        <x:v>10</x:v>
      </x:c>
      <x:c r="D208" s="2" t="str">
        <x:f>'Inventory detail'!C208</x:f>
        <x:v>DL001WHT</x:v>
      </x:c>
      <x:c r="E208" s="10" t="n">
        <x:f>Summary!$E$5</x:f>
        <x:v>46304</x:v>
      </x:c>
      <x:c r="F208" s="7" t="n">
        <x:f>'Inventory detail'!W208</x:f>
        <x:v>9650</x:v>
      </x:c>
      <x:c r="G208" s="7" t="n">
        <x:f>'Inventory detail'!X208</x:f>
        <x:v>0</x:v>
      </x:c>
      <x:c r="H208" s="7" t="n">
        <x:f>'Inventory detail'!Y208</x:f>
        <x:v>0</x:v>
      </x:c>
      <x:c r="I208" s="7" t="n">
        <x:f>SUMIFS('PO detail'!$W$1873:$W$1876,'PO detail'!$V$1873:$V$1876,"&gt;="&amp;E208,'PO detail'!$V$1873:$V$1876,"&lt;"&amp;A208)</x:f>
        <x:v>0</x:v>
      </x:c>
      <x:c r="J208" s="7" t="n">
        <x:f>SUMIFS('PO detail'!$X$1873:$X$1876,'PO detail'!$V$1873:$V$1876,"&gt;="&amp;E208,'PO detail'!$V$1873:$V$1876,"&lt;"&amp;A208)</x:f>
        <x:v>0</x:v>
      </x:c>
      <x:c r="K208" s="7" t="n">
        <x:f>SUMIFS('PO detail'!$Y$1873:$Y$1876,'PO detail'!$V$1873:$V$1876,"&gt;="&amp;E208,'PO detail'!$V$1873:$V$1876,"&lt;"&amp;A208)</x:f>
        <x:v>0</x:v>
      </x:c>
      <x:c r="L208" s="7" t="n">
        <x:f>'Inventory detail'!F208*Summary!$K$5*(A208-E208)/Summary!$K$6</x:f>
        <x:v>909.9272279260781</x:v>
      </x:c>
      <x:c r="M208" s="7" t="n">
        <x:f>MAX(0,H208-L208)</x:f>
        <x:v>0</x:v>
      </x:c>
      <x:c r="N208" s="7" t="n">
        <x:f>MAX(0,L208-H208)</x:f>
        <x:v>909.9272279260781</x:v>
      </x:c>
      <x:c r="O208" s="7" t="n">
        <x:f>MAX(0,F208+I208-N208)</x:f>
        <x:v>8740.072772073921</x:v>
      </x:c>
      <x:c r="P208" s="7" t="n">
        <x:f>MAX(0,N208-F208-I208)</x:f>
        <x:v>0</x:v>
      </x:c>
      <x:c r="Q208" s="7" t="n">
        <x:f>MAX(0,G208+J208-P208)</x:f>
        <x:v>0</x:v>
      </x:c>
      <x:c r="R208" s="7" t="n">
        <x:f>M208+MAX(0,K208-MAX(0,P208-G208-J208))</x:f>
        <x:v>0</x:v>
      </x:c>
      <x:c r="S208" s="7" t="n">
        <x:f>SUM(O208,Q208,R208)</x:f>
        <x:v>8740.072772073921</x:v>
      </x:c>
      <x:c r="T208" s="14" t="n">
        <x:f>'Inventory detail'!T208</x:f>
        <x:v>0.19140000000000001</x:v>
      </x:c>
      <x:c r="U208" s="14" t="n">
        <x:f>'Inventory detail'!U208</x:f>
        <x:v>0.19140000000000001</x:v>
      </x:c>
      <x:c r="V208" s="9" t="n">
        <x:f>O208*T208</x:f>
        <x:v>1672.8499285749488</x:v>
      </x:c>
      <x:c r="W208" s="9" t="n">
        <x:f>Q208*T208</x:f>
        <x:v>0</x:v>
      </x:c>
      <x:c r="X208" s="9" t="n">
        <x:f>R208*T208</x:f>
        <x:v>0</x:v>
      </x:c>
      <x:c r="Y208" s="9" t="n">
        <x:f>S208*T208</x:f>
        <x:v>1672.8499285749488</x:v>
      </x:c>
      <x:c r="Z208" s="9" t="n">
        <x:f>IF(ISNUMBER(U208),S208*(U208-T208),"n.a.")</x:f>
        <x:v>0</x:v>
      </x:c>
      <x:c r="AA208" s="9" t="n">
        <x:f>IF(ISNUMBER(U208),Y208,0)</x:f>
        <x:v>1672.8499285749488</x:v>
      </x:c>
      <x:c r="AB208" s="7" t="n">
        <x:f>MAX(0,L208-SUM(F208:K208))</x:f>
        <x:v>0</x:v>
      </x:c>
    </x:row>
    <x:row r="209" ht="22" customHeight="1">
      <x:c r="A209" s="18" t="n">
        <x:f>Summary!C$41</x:f>
        <x:v>46327</x:v>
      </x:c>
      <x:c r="B209" s="2" t="str">
        <x:f>'Inventory detail'!A209</x:f>
        <x:v>WIRE</x:v>
      </x:c>
      <x:c r="C209" s="2" t="str">
        <x:f>'Inventory detail'!B209</x:f>
        <x:v>30</x:v>
      </x:c>
      <x:c r="D209" s="2" t="str">
        <x:f>'Inventory detail'!C209</x:f>
        <x:v>DL078BLK</x:v>
      </x:c>
      <x:c r="E209" s="10" t="n">
        <x:f>Summary!$E$5</x:f>
        <x:v>46304</x:v>
      </x:c>
      <x:c r="F209" s="7" t="n">
        <x:f>'Inventory detail'!W209</x:f>
        <x:v>0</x:v>
      </x:c>
      <x:c r="G209" s="7" t="n">
        <x:f>'Inventory detail'!X209</x:f>
        <x:v>0</x:v>
      </x:c>
      <x:c r="H209" s="7" t="n">
        <x:f>'Inventory detail'!Y209</x:f>
        <x:v>0</x:v>
      </x:c>
      <x:c r="I209" s="7" t="n">
        <x:f>0</x:f>
        <x:v>0</x:v>
      </x:c>
      <x:c r="J209" s="7" t="n">
        <x:f>0</x:f>
        <x:v>0</x:v>
      </x:c>
      <x:c r="K209" s="7" t="n">
        <x:f>0</x:f>
        <x:v>0</x:v>
      </x:c>
      <x:c r="L209" s="7" t="n">
        <x:f>'Inventory detail'!F209*Summary!$K$5*(A209-E209)/Summary!$K$6</x:f>
        <x:v>906.776180698152</x:v>
      </x:c>
      <x:c r="M209" s="7" t="n">
        <x:f>MAX(0,H209-L209)</x:f>
        <x:v>0</x:v>
      </x:c>
      <x:c r="N209" s="7" t="n">
        <x:f>MAX(0,L209-H209)</x:f>
        <x:v>906.776180698152</x:v>
      </x:c>
      <x:c r="O209" s="7" t="n">
        <x:f>MAX(0,F209+I209-N209)</x:f>
        <x:v>0</x:v>
      </x:c>
      <x:c r="P209" s="7" t="n">
        <x:f>MAX(0,N209-F209-I209)</x:f>
        <x:v>906.776180698152</x:v>
      </x:c>
      <x:c r="Q209" s="7" t="n">
        <x:f>MAX(0,G209+J209-P209)</x:f>
        <x:v>0</x:v>
      </x:c>
      <x:c r="R209" s="7" t="n">
        <x:f>M209+MAX(0,K209-MAX(0,P209-G209-J209))</x:f>
        <x:v>0</x:v>
      </x:c>
      <x:c r="S209" s="7" t="n">
        <x:f>SUM(O209,Q209,R209)</x:f>
        <x:v>0</x:v>
      </x:c>
      <x:c r="T209" s="14" t="n">
        <x:f>'Inventory detail'!T209</x:f>
        <x:v>0.16329999999999997</x:v>
      </x:c>
      <x:c r="U209" s="14" t="n">
        <x:f>'Inventory detail'!U209</x:f>
        <x:v>0.16329999999999997</x:v>
      </x:c>
      <x:c r="V209" s="9" t="n">
        <x:f>O209*T209</x:f>
        <x:v>0</x:v>
      </x:c>
      <x:c r="W209" s="9" t="n">
        <x:f>Q209*T209</x:f>
        <x:v>0</x:v>
      </x:c>
      <x:c r="X209" s="9" t="n">
        <x:f>R209*T209</x:f>
        <x:v>0</x:v>
      </x:c>
      <x:c r="Y209" s="9" t="n">
        <x:f>S209*T209</x:f>
        <x:v>0</x:v>
      </x:c>
      <x:c r="Z209" s="9" t="n">
        <x:f>IF(ISNUMBER(U209),S209*(U209-T209),"n.a.")</x:f>
        <x:v>0</x:v>
      </x:c>
      <x:c r="AA209" s="9" t="n">
        <x:f>IF(ISNUMBER(U209),Y209,0)</x:f>
        <x:v>0</x:v>
      </x:c>
      <x:c r="AB209" s="7" t="n">
        <x:f>MAX(0,L209-SUM(F209:K209))</x:f>
        <x:v>906.776180698152</x:v>
      </x:c>
    </x:row>
    <x:row r="210" ht="22" customHeight="1">
      <x:c r="A210" s="18" t="n">
        <x:f>Summary!C$41</x:f>
        <x:v>46327</x:v>
      </x:c>
      <x:c r="B210" s="2" t="str">
        <x:f>'Inventory detail'!A210</x:f>
        <x:v>WIRE</x:v>
      </x:c>
      <x:c r="C210" s="2" t="str">
        <x:f>'Inventory detail'!B210</x:f>
        <x:v>10</x:v>
      </x:c>
      <x:c r="D210" s="2" t="str">
        <x:f>'Inventory detail'!C210</x:f>
        <x:v>DL014GOLD</x:v>
      </x:c>
      <x:c r="E210" s="10" t="n">
        <x:f>Summary!$E$5</x:f>
        <x:v>46304</x:v>
      </x:c>
      <x:c r="F210" s="7" t="n">
        <x:f>'Inventory detail'!W210</x:f>
        <x:v>6000</x:v>
      </x:c>
      <x:c r="G210" s="7" t="n">
        <x:f>'Inventory detail'!X210</x:f>
        <x:v>0</x:v>
      </x:c>
      <x:c r="H210" s="7" t="n">
        <x:f>'Inventory detail'!Y210</x:f>
        <x:v>0</x:v>
      </x:c>
      <x:c r="I210" s="7" t="n">
        <x:f>SUMIFS('PO detail'!$W$1899:$W$1901,'PO detail'!$V$1899:$V$1901,"&gt;="&amp;E210,'PO detail'!$V$1899:$V$1901,"&lt;"&amp;A210)</x:f>
        <x:v>0</x:v>
      </x:c>
      <x:c r="J210" s="7" t="n">
        <x:f>SUMIFS('PO detail'!$X$1899:$X$1901,'PO detail'!$V$1899:$V$1901,"&gt;="&amp;E210,'PO detail'!$V$1899:$V$1901,"&lt;"&amp;A210)</x:f>
        <x:v>0</x:v>
      </x:c>
      <x:c r="K210" s="7" t="n">
        <x:f>SUMIFS('PO detail'!$Y$1899:$Y$1901,'PO detail'!$V$1899:$V$1901,"&gt;="&amp;E210,'PO detail'!$V$1899:$V$1901,"&lt;"&amp;A210)</x:f>
        <x:v>0</x:v>
      </x:c>
      <x:c r="L210" s="7" t="n">
        <x:f>'Inventory detail'!F210*Summary!$K$5*(A210-E210)/Summary!$K$6</x:f>
        <x:v>906.7686242299795</x:v>
      </x:c>
      <x:c r="M210" s="7" t="n">
        <x:f>MAX(0,H210-L210)</x:f>
        <x:v>0</x:v>
      </x:c>
      <x:c r="N210" s="7" t="n">
        <x:f>MAX(0,L210-H210)</x:f>
        <x:v>906.7686242299795</x:v>
      </x:c>
      <x:c r="O210" s="7" t="n">
        <x:f>MAX(0,F210+I210-N210)</x:f>
        <x:v>5093.23137577002</x:v>
      </x:c>
      <x:c r="P210" s="7" t="n">
        <x:f>MAX(0,N210-F210-I210)</x:f>
        <x:v>0</x:v>
      </x:c>
      <x:c r="Q210" s="7" t="n">
        <x:f>MAX(0,G210+J210-P210)</x:f>
        <x:v>0</x:v>
      </x:c>
      <x:c r="R210" s="7" t="n">
        <x:f>M210+MAX(0,K210-MAX(0,P210-G210-J210))</x:f>
        <x:v>0</x:v>
      </x:c>
      <x:c r="S210" s="7" t="n">
        <x:f>SUM(O210,Q210,R210)</x:f>
        <x:v>5093.23137577002</x:v>
      </x:c>
      <x:c r="T210" s="14" t="n">
        <x:f>'Inventory detail'!T210</x:f>
        <x:v>0.0363</x:v>
      </x:c>
      <x:c r="U210" s="14" t="n">
        <x:f>'Inventory detail'!U210</x:f>
        <x:v>0.0363</x:v>
      </x:c>
      <x:c r="V210" s="9" t="n">
        <x:f>O210*T210</x:f>
        <x:v>184.88429894045174</x:v>
      </x:c>
      <x:c r="W210" s="9" t="n">
        <x:f>Q210*T210</x:f>
        <x:v>0</x:v>
      </x:c>
      <x:c r="X210" s="9" t="n">
        <x:f>R210*T210</x:f>
        <x:v>0</x:v>
      </x:c>
      <x:c r="Y210" s="9" t="n">
        <x:f>S210*T210</x:f>
        <x:v>184.88429894045174</x:v>
      </x:c>
      <x:c r="Z210" s="9" t="n">
        <x:f>IF(ISNUMBER(U210),S210*(U210-T210),"n.a.")</x:f>
        <x:v>0</x:v>
      </x:c>
      <x:c r="AA210" s="9" t="n">
        <x:f>IF(ISNUMBER(U210),Y210,0)</x:f>
        <x:v>184.88429894045174</x:v>
      </x:c>
      <x:c r="AB210" s="7" t="n">
        <x:f>MAX(0,L210-SUM(F210:K210))</x:f>
        <x:v>0</x:v>
      </x:c>
    </x:row>
    <x:row r="211" ht="22" customHeight="1">
      <x:c r="A211" s="18" t="n">
        <x:f>Summary!C$41</x:f>
        <x:v>46327</x:v>
      </x:c>
      <x:c r="B211" s="2" t="str">
        <x:f>'Inventory detail'!A211</x:f>
        <x:v>COIL</x:v>
      </x:c>
      <x:c r="C211" s="2" t="str">
        <x:f>'Inventory detail'!B211</x:f>
        <x:v>60</x:v>
      </x:c>
      <x:c r="D211" s="2" t="str">
        <x:f>'Inventory detail'!C211</x:f>
        <x:v>12NAV12-4</x:v>
      </x:c>
      <x:c r="E211" s="10" t="n">
        <x:f>Summary!$E$5</x:f>
        <x:v>46304</x:v>
      </x:c>
      <x:c r="F211" s="7" t="n">
        <x:f>'Inventory detail'!W211</x:f>
        <x:v>6600</x:v>
      </x:c>
      <x:c r="G211" s="7" t="n">
        <x:f>'Inventory detail'!X211</x:f>
        <x:v>0</x:v>
      </x:c>
      <x:c r="H211" s="7" t="n">
        <x:f>'Inventory detail'!Y211</x:f>
        <x:v>0</x:v>
      </x:c>
      <x:c r="I211" s="7" t="n">
        <x:f>SUMIFS('PO detail'!$W$1074:$W$1076,'PO detail'!$V$1074:$V$1076,"&gt;="&amp;E211,'PO detail'!$V$1074:$V$1076,"&lt;"&amp;A211)</x:f>
        <x:v>0</x:v>
      </x:c>
      <x:c r="J211" s="7" t="n">
        <x:f>SUMIFS('PO detail'!$X$1074:$X$1076,'PO detail'!$V$1074:$V$1076,"&gt;="&amp;E211,'PO detail'!$V$1074:$V$1076,"&lt;"&amp;A211)</x:f>
        <x:v>0</x:v>
      </x:c>
      <x:c r="K211" s="7" t="n">
        <x:f>SUMIFS('PO detail'!$Y$1074:$Y$1076,'PO detail'!$V$1074:$V$1076,"&gt;="&amp;E211,'PO detail'!$V$1074:$V$1076,"&lt;"&amp;A211)</x:f>
        <x:v>0</x:v>
      </x:c>
      <x:c r="L211" s="7" t="n">
        <x:f>'Inventory detail'!F211*Summary!$K$5*(A211-E211)/Summary!$K$6</x:f>
        <x:v>900.4816427104724</x:v>
      </x:c>
      <x:c r="M211" s="7" t="n">
        <x:f>MAX(0,H211-L211)</x:f>
        <x:v>0</x:v>
      </x:c>
      <x:c r="N211" s="7" t="n">
        <x:f>MAX(0,L211-H211)</x:f>
        <x:v>900.4816427104724</x:v>
      </x:c>
      <x:c r="O211" s="7" t="n">
        <x:f>MAX(0,F211+I211-N211)</x:f>
        <x:v>5699.518357289528</x:v>
      </x:c>
      <x:c r="P211" s="7" t="n">
        <x:f>MAX(0,N211-F211-I211)</x:f>
        <x:v>0</x:v>
      </x:c>
      <x:c r="Q211" s="7" t="n">
        <x:f>MAX(0,G211+J211-P211)</x:f>
        <x:v>0</x:v>
      </x:c>
      <x:c r="R211" s="7" t="n">
        <x:f>M211+MAX(0,K211-MAX(0,P211-G211-J211))</x:f>
        <x:v>0</x:v>
      </x:c>
      <x:c r="S211" s="7" t="n">
        <x:f>SUM(O211,Q211,R211)</x:f>
        <x:v>5699.518357289528</x:v>
      </x:c>
      <x:c r="T211" s="14" t="n">
        <x:f>'Inventory detail'!T211</x:f>
        <x:v>0.0717</x:v>
      </x:c>
      <x:c r="U211" s="14" t="n">
        <x:f>'Inventory detail'!U211</x:f>
        <x:v>0.07027800000000001</x:v>
      </x:c>
      <x:c r="V211" s="9" t="n">
        <x:f>O211*T211</x:f>
        <x:v>408.6554662176591</x:v>
      </x:c>
      <x:c r="W211" s="9" t="n">
        <x:f>Q211*T211</x:f>
        <x:v>0</x:v>
      </x:c>
      <x:c r="X211" s="9" t="n">
        <x:f>R211*T211</x:f>
        <x:v>0</x:v>
      </x:c>
      <x:c r="Y211" s="9" t="n">
        <x:f>S211*T211</x:f>
        <x:v>408.6554662176591</x:v>
      </x:c>
      <x:c r="Z211" s="9" t="n">
        <x:f>IF(ISNUMBER(U211),S211*(U211-T211),"n.a.")</x:f>
        <x:v>-8.104715104065667</x:v>
      </x:c>
      <x:c r="AA211" s="9" t="n">
        <x:f>IF(ISNUMBER(U211),Y211,0)</x:f>
        <x:v>408.6554662176591</x:v>
      </x:c>
      <x:c r="AB211" s="7" t="n">
        <x:f>MAX(0,L211-SUM(F211:K211))</x:f>
        <x:v>0</x:v>
      </x:c>
    </x:row>
    <x:row r="212" ht="22" customHeight="1">
      <x:c r="A212" s="18" t="n">
        <x:f>Summary!C$41</x:f>
        <x:v>46327</x:v>
      </x:c>
      <x:c r="B212" s="2" t="str">
        <x:f>'Inventory detail'!A212</x:f>
        <x:v>COIL</x:v>
      </x:c>
      <x:c r="C212" s="2" t="str">
        <x:f>'Inventory detail'!B212</x:f>
        <x:v>60</x:v>
      </x:c>
      <x:c r="D212" s="2" t="str">
        <x:f>'Inventory detail'!C212</x:f>
        <x:v>38BLK12-4</x:v>
      </x:c>
      <x:c r="E212" s="10" t="n">
        <x:f>Summary!$E$5</x:f>
        <x:v>46304</x:v>
      </x:c>
      <x:c r="F212" s="7" t="n">
        <x:f>'Inventory detail'!W212</x:f>
        <x:v>100</x:v>
      </x:c>
      <x:c r="G212" s="7" t="n">
        <x:f>'Inventory detail'!X212</x:f>
        <x:v>0</x:v>
      </x:c>
      <x:c r="H212" s="7" t="n">
        <x:f>'Inventory detail'!Y212</x:f>
        <x:v>0</x:v>
      </x:c>
      <x:c r="I212" s="7" t="n">
        <x:f>SUMIFS('PO detail'!$W$1308:$W$1314,'PO detail'!$V$1308:$V$1314,"&gt;="&amp;E212,'PO detail'!$V$1308:$V$1314,"&lt;"&amp;A212)</x:f>
        <x:v>3600</x:v>
      </x:c>
      <x:c r="J212" s="7" t="n">
        <x:f>SUMIFS('PO detail'!$X$1308:$X$1314,'PO detail'!$V$1308:$V$1314,"&gt;="&amp;E212,'PO detail'!$V$1308:$V$1314,"&lt;"&amp;A212)</x:f>
        <x:v>0</x:v>
      </x:c>
      <x:c r="K212" s="7" t="n">
        <x:f>SUMIFS('PO detail'!$Y$1308:$Y$1314,'PO detail'!$V$1308:$V$1314,"&gt;="&amp;E212,'PO detail'!$V$1308:$V$1314,"&lt;"&amp;A212)</x:f>
        <x:v>0</x:v>
      </x:c>
      <x:c r="L212" s="7" t="n">
        <x:f>'Inventory detail'!F212*Summary!$K$5*(A212-E212)/Summary!$K$6</x:f>
        <x:v>887.8850102669404</x:v>
      </x:c>
      <x:c r="M212" s="7" t="n">
        <x:f>MAX(0,H212-L212)</x:f>
        <x:v>0</x:v>
      </x:c>
      <x:c r="N212" s="7" t="n">
        <x:f>MAX(0,L212-H212)</x:f>
        <x:v>887.8850102669404</x:v>
      </x:c>
      <x:c r="O212" s="7" t="n">
        <x:f>MAX(0,F212+I212-N212)</x:f>
        <x:v>2812.1149897330597</x:v>
      </x:c>
      <x:c r="P212" s="7" t="n">
        <x:f>MAX(0,N212-F212-I212)</x:f>
        <x:v>0</x:v>
      </x:c>
      <x:c r="Q212" s="7" t="n">
        <x:f>MAX(0,G212+J212-P212)</x:f>
        <x:v>0</x:v>
      </x:c>
      <x:c r="R212" s="7" t="n">
        <x:f>M212+MAX(0,K212-MAX(0,P212-G212-J212))</x:f>
        <x:v>0</x:v>
      </x:c>
      <x:c r="S212" s="7" t="n">
        <x:f>SUM(O212,Q212,R212)</x:f>
        <x:v>2812.1149897330597</x:v>
      </x:c>
      <x:c r="T212" s="14" t="n">
        <x:f>'Inventory detail'!T212</x:f>
        <x:v>0.2779</x:v>
      </x:c>
      <x:c r="U212" s="14" t="n">
        <x:f>'Inventory detail'!U212</x:f>
        <x:v>0.272272</x:v>
      </x:c>
      <x:c r="V212" s="9" t="n">
        <x:f>O212*T212</x:f>
        <x:v>781.4867556468172</x:v>
      </x:c>
      <x:c r="W212" s="9" t="n">
        <x:f>Q212*T212</x:f>
        <x:v>0</x:v>
      </x:c>
      <x:c r="X212" s="9" t="n">
        <x:f>R212*T212</x:f>
        <x:v>0</x:v>
      </x:c>
      <x:c r="Y212" s="9" t="n">
        <x:f>S212*T212</x:f>
        <x:v>781.4867556468172</x:v>
      </x:c>
      <x:c r="Z212" s="9" t="n">
        <x:f>IF(ISNUMBER(U212),S212*(U212-T212),"n.a.")</x:f>
        <x:v>-15.826583162217565</x:v>
      </x:c>
      <x:c r="AA212" s="9" t="n">
        <x:f>IF(ISNUMBER(U212),Y212,0)</x:f>
        <x:v>781.4867556468172</x:v>
      </x:c>
      <x:c r="AB212" s="7" t="n">
        <x:f>MAX(0,L212-SUM(F212:K212))</x:f>
        <x:v>0</x:v>
      </x:c>
    </x:row>
    <x:row r="213" ht="22" customHeight="1">
      <x:c r="A213" s="18" t="n">
        <x:f>Summary!C$41</x:f>
        <x:v>46327</x:v>
      </x:c>
      <x:c r="B213" s="2" t="str">
        <x:f>'Inventory detail'!A213</x:f>
        <x:v>WIRE</x:v>
      </x:c>
      <x:c r="C213" s="2" t="str">
        <x:f>'Inventory detail'!B213</x:f>
        <x:v>10</x:v>
      </x:c>
      <x:c r="D213" s="2" t="str">
        <x:f>'Inventory detail'!C213</x:f>
        <x:v>DL058GOLD</x:v>
      </x:c>
      <x:c r="E213" s="10" t="n">
        <x:f>Summary!$E$5</x:f>
        <x:v>46304</x:v>
      </x:c>
      <x:c r="F213" s="7" t="n">
        <x:f>'Inventory detail'!W213</x:f>
        <x:v>7000</x:v>
      </x:c>
      <x:c r="G213" s="7" t="n">
        <x:f>'Inventory detail'!X213</x:f>
        <x:v>0</x:v>
      </x:c>
      <x:c r="H213" s="7" t="n">
        <x:f>'Inventory detail'!Y213</x:f>
        <x:v>0</x:v>
      </x:c>
      <x:c r="I213" s="7" t="n">
        <x:f>SUMIFS('PO detail'!$W$1950:$W$1952,'PO detail'!$V$1950:$V$1952,"&gt;="&amp;E213,'PO detail'!$V$1950:$V$1952,"&lt;"&amp;A213)</x:f>
        <x:v>0</x:v>
      </x:c>
      <x:c r="J213" s="7" t="n">
        <x:f>SUMIFS('PO detail'!$X$1950:$X$1952,'PO detail'!$V$1950:$V$1952,"&gt;="&amp;E213,'PO detail'!$V$1950:$V$1952,"&lt;"&amp;A213)</x:f>
        <x:v>0</x:v>
      </x:c>
      <x:c r="K213" s="7" t="n">
        <x:f>SUMIFS('PO detail'!$Y$1950:$Y$1952,'PO detail'!$V$1950:$V$1952,"&gt;="&amp;E213,'PO detail'!$V$1950:$V$1952,"&lt;"&amp;A213)</x:f>
        <x:v>0</x:v>
      </x:c>
      <x:c r="L213" s="7" t="n">
        <x:f>'Inventory detail'!F213*Summary!$K$5*(A213-E213)/Summary!$K$6</x:f>
        <x:v>869.0013963039014</x:v>
      </x:c>
      <x:c r="M213" s="7" t="n">
        <x:f>MAX(0,H213-L213)</x:f>
        <x:v>0</x:v>
      </x:c>
      <x:c r="N213" s="7" t="n">
        <x:f>MAX(0,L213-H213)</x:f>
        <x:v>869.0013963039014</x:v>
      </x:c>
      <x:c r="O213" s="7" t="n">
        <x:f>MAX(0,F213+I213-N213)</x:f>
        <x:v>6130.998603696098</x:v>
      </x:c>
      <x:c r="P213" s="7" t="n">
        <x:f>MAX(0,N213-F213-I213)</x:f>
        <x:v>0</x:v>
      </x:c>
      <x:c r="Q213" s="7" t="n">
        <x:f>MAX(0,G213+J213-P213)</x:f>
        <x:v>0</x:v>
      </x:c>
      <x:c r="R213" s="7" t="n">
        <x:f>M213+MAX(0,K213-MAX(0,P213-G213-J213))</x:f>
        <x:v>0</x:v>
      </x:c>
      <x:c r="S213" s="7" t="n">
        <x:f>SUM(O213,Q213,R213)</x:f>
        <x:v>6130.998603696098</x:v>
      </x:c>
      <x:c r="T213" s="14" t="n">
        <x:f>'Inventory detail'!T213</x:f>
        <x:v>0.1082</x:v>
      </x:c>
      <x:c r="U213" s="14" t="n">
        <x:f>'Inventory detail'!U213</x:f>
        <x:v>0.1082</x:v>
      </x:c>
      <x:c r="V213" s="9" t="n">
        <x:f>O213*T213</x:f>
        <x:v>663.3740489199179</x:v>
      </x:c>
      <x:c r="W213" s="9" t="n">
        <x:f>Q213*T213</x:f>
        <x:v>0</x:v>
      </x:c>
      <x:c r="X213" s="9" t="n">
        <x:f>R213*T213</x:f>
        <x:v>0</x:v>
      </x:c>
      <x:c r="Y213" s="9" t="n">
        <x:f>S213*T213</x:f>
        <x:v>663.3740489199179</x:v>
      </x:c>
      <x:c r="Z213" s="9" t="n">
        <x:f>IF(ISNUMBER(U213),S213*(U213-T213),"n.a.")</x:f>
        <x:v>0</x:v>
      </x:c>
      <x:c r="AA213" s="9" t="n">
        <x:f>IF(ISNUMBER(U213),Y213,0)</x:f>
        <x:v>663.3740489199179</x:v>
      </x:c>
      <x:c r="AB213" s="7" t="n">
        <x:f>MAX(0,L213-SUM(F213:K213))</x:f>
        <x:v>0</x:v>
      </x:c>
    </x:row>
    <x:row r="214" ht="22" customHeight="1">
      <x:c r="A214" s="18" t="n">
        <x:f>Summary!C$41</x:f>
        <x:v>46327</x:v>
      </x:c>
      <x:c r="B214" s="2" t="str">
        <x:f>'Inventory detail'!A214</x:f>
        <x:v>POUC</x:v>
      </x:c>
      <x:c r="C214" s="2" t="str">
        <x:f>'Inventory detail'!B214</x:f>
        <x:v>10</x:v>
      </x:c>
      <x:c r="D214" s="2" t="str">
        <x:f>'Inventory detail'!C214</x:f>
        <x:v>KEY10</x:v>
      </x:c>
      <x:c r="E214" s="10" t="n">
        <x:f>Summary!$E$5</x:f>
        <x:v>46304</x:v>
      </x:c>
      <x:c r="F214" s="7" t="n">
        <x:f>'Inventory detail'!W214</x:f>
        <x:v>5000</x:v>
      </x:c>
      <x:c r="G214" s="7" t="n">
        <x:f>'Inventory detail'!X214</x:f>
        <x:v>0</x:v>
      </x:c>
      <x:c r="H214" s="7" t="n">
        <x:f>'Inventory detail'!Y214</x:f>
        <x:v>1000</x:v>
      </x:c>
      <x:c r="I214" s="7" t="n">
        <x:f>SUMIFS('PO detail'!$W$1476:$W$1478,'PO detail'!$V$1476:$V$1478,"&gt;="&amp;E214,'PO detail'!$V$1476:$V$1478,"&lt;"&amp;A214)</x:f>
        <x:v>0</x:v>
      </x:c>
      <x:c r="J214" s="7" t="n">
        <x:f>SUMIFS('PO detail'!$X$1476:$X$1478,'PO detail'!$V$1476:$V$1478,"&gt;="&amp;E214,'PO detail'!$V$1476:$V$1478,"&lt;"&amp;A214)</x:f>
        <x:v>5000</x:v>
      </x:c>
      <x:c r="K214" s="7" t="n">
        <x:f>SUMIFS('PO detail'!$Y$1476:$Y$1478,'PO detail'!$V$1476:$V$1478,"&gt;="&amp;E214,'PO detail'!$V$1476:$V$1478,"&lt;"&amp;A214)</x:f>
        <x:v>0</x:v>
      </x:c>
      <x:c r="L214" s="7" t="n">
        <x:f>'Inventory detail'!F214*Summary!$K$5*(A214-E214)/Summary!$K$6</x:f>
        <x:v>868.993839835729</x:v>
      </x:c>
      <x:c r="M214" s="7" t="n">
        <x:f>MAX(0,H214-L214)</x:f>
        <x:v>131.00616016427102</x:v>
      </x:c>
      <x:c r="N214" s="7" t="n">
        <x:f>MAX(0,L214-H214)</x:f>
        <x:v>0</x:v>
      </x:c>
      <x:c r="O214" s="7" t="n">
        <x:f>MAX(0,F214+I214-N214)</x:f>
        <x:v>5000</x:v>
      </x:c>
      <x:c r="P214" s="7" t="n">
        <x:f>MAX(0,N214-F214-I214)</x:f>
        <x:v>0</x:v>
      </x:c>
      <x:c r="Q214" s="7" t="n">
        <x:f>MAX(0,G214+J214-P214)</x:f>
        <x:v>5000</x:v>
      </x:c>
      <x:c r="R214" s="7" t="n">
        <x:f>M214+MAX(0,K214-MAX(0,P214-G214-J214))</x:f>
        <x:v>131.00616016427102</x:v>
      </x:c>
      <x:c r="S214" s="7" t="n">
        <x:f>SUM(O214,Q214,R214)</x:f>
        <x:v>10131.00616016427</x:v>
      </x:c>
      <x:c r="T214" s="14" t="n">
        <x:f>'Inventory detail'!T214</x:f>
        <x:v>0.0151</x:v>
      </x:c>
      <x:c r="U214" s="14" t="n">
        <x:f>'Inventory detail'!U214</x:f>
        <x:v>0.0165</x:v>
      </x:c>
      <x:c r="V214" s="9" t="n">
        <x:f>O214*T214</x:f>
        <x:v>75.5</x:v>
      </x:c>
      <x:c r="W214" s="9" t="n">
        <x:f>Q214*T214</x:f>
        <x:v>75.5</x:v>
      </x:c>
      <x:c r="X214" s="9" t="n">
        <x:f>R214*T214</x:f>
        <x:v>1.9781930184804926</x:v>
      </x:c>
      <x:c r="Y214" s="9" t="n">
        <x:f>S214*T214</x:f>
        <x:v>152.97819301848048</x:v>
      </x:c>
      <x:c r="Z214" s="9" t="n">
        <x:f>IF(ISNUMBER(U214),S214*(U214-T214),"n.a.")</x:f>
        <x:v>14.18340862422998</x:v>
      </x:c>
      <x:c r="AA214" s="9" t="n">
        <x:f>IF(ISNUMBER(U214),Y214,0)</x:f>
        <x:v>152.97819301848048</x:v>
      </x:c>
      <x:c r="AB214" s="7" t="n">
        <x:f>MAX(0,L214-SUM(F214:K214))</x:f>
        <x:v>0</x:v>
      </x:c>
    </x:row>
    <x:row r="215" ht="22" customHeight="1">
      <x:c r="A215" s="18" t="n">
        <x:f>Summary!C$41</x:f>
        <x:v>46327</x:v>
      </x:c>
      <x:c r="B215" s="2" t="str">
        <x:f>'Inventory detail'!A215</x:f>
        <x:v>COIL</x:v>
      </x:c>
      <x:c r="C215" s="2" t="str">
        <x:f>'Inventory detail'!B215</x:f>
        <x:v>10</x:v>
      </x:c>
      <x:c r="D215" s="2" t="str">
        <x:f>'Inventory detail'!C215</x:f>
        <x:v>28WHT12-4</x:v>
      </x:c>
      <x:c r="E215" s="10" t="n">
        <x:f>Summary!$E$5</x:f>
        <x:v>46304</x:v>
      </x:c>
      <x:c r="F215" s="7" t="n">
        <x:f>'Inventory detail'!W215</x:f>
        <x:v>6200</x:v>
      </x:c>
      <x:c r="G215" s="7" t="n">
        <x:f>'Inventory detail'!X215</x:f>
        <x:v>0</x:v>
      </x:c>
      <x:c r="H215" s="7" t="n">
        <x:f>'Inventory detail'!Y215</x:f>
        <x:v>0</x:v>
      </x:c>
      <x:c r="I215" s="7" t="n">
        <x:f>SUMIFS('PO detail'!$W$370:$W$376,'PO detail'!$V$370:$V$376,"&gt;="&amp;E215,'PO detail'!$V$370:$V$376,"&lt;"&amp;A215)</x:f>
        <x:v>0</x:v>
      </x:c>
      <x:c r="J215" s="7" t="n">
        <x:f>SUMIFS('PO detail'!$X$370:$X$376,'PO detail'!$V$370:$V$376,"&gt;="&amp;E215,'PO detail'!$V$370:$V$376,"&lt;"&amp;A215)</x:f>
        <x:v>0</x:v>
      </x:c>
      <x:c r="K215" s="7" t="n">
        <x:f>SUMIFS('PO detail'!$Y$370:$Y$376,'PO detail'!$V$370:$V$376,"&gt;="&amp;E215,'PO detail'!$V$370:$V$376,"&lt;"&amp;A215)</x:f>
        <x:v>0</x:v>
      </x:c>
      <x:c r="L215" s="7" t="n">
        <x:f>'Inventory detail'!F215*Summary!$K$5*(A215-E215)/Summary!$K$6</x:f>
        <x:v>862.6993018480493</x:v>
      </x:c>
      <x:c r="M215" s="7" t="n">
        <x:f>MAX(0,H215-L215)</x:f>
        <x:v>0</x:v>
      </x:c>
      <x:c r="N215" s="7" t="n">
        <x:f>MAX(0,L215-H215)</x:f>
        <x:v>862.6993018480493</x:v>
      </x:c>
      <x:c r="O215" s="7" t="n">
        <x:f>MAX(0,F215+I215-N215)</x:f>
        <x:v>5337.30069815195</x:v>
      </x:c>
      <x:c r="P215" s="7" t="n">
        <x:f>MAX(0,N215-F215-I215)</x:f>
        <x:v>0</x:v>
      </x:c>
      <x:c r="Q215" s="7" t="n">
        <x:f>MAX(0,G215+J215-P215)</x:f>
        <x:v>0</x:v>
      </x:c>
      <x:c r="R215" s="7" t="n">
        <x:f>M215+MAX(0,K215-MAX(0,P215-G215-J215))</x:f>
        <x:v>0</x:v>
      </x:c>
      <x:c r="S215" s="7" t="n">
        <x:f>SUM(O215,Q215,R215)</x:f>
        <x:v>5337.30069815195</x:v>
      </x:c>
      <x:c r="T215" s="14" t="n">
        <x:f>'Inventory detail'!T215</x:f>
        <x:v>0.2327</x:v>
      </x:c>
      <x:c r="U215" s="14" t="n">
        <x:f>'Inventory detail'!U215</x:f>
        <x:v>0.22796149999999998</x:v>
      </x:c>
      <x:c r="V215" s="9" t="n">
        <x:f>O215*T215</x:f>
        <x:v>1241.9898724599589</x:v>
      </x:c>
      <x:c r="W215" s="9" t="n">
        <x:f>Q215*T215</x:f>
        <x:v>0</x:v>
      </x:c>
      <x:c r="X215" s="9" t="n">
        <x:f>R215*T215</x:f>
        <x:v>0</x:v>
      </x:c>
      <x:c r="Y215" s="9" t="n">
        <x:f>S215*T215</x:f>
        <x:v>1241.9898724599589</x:v>
      </x:c>
      <x:c r="Z215" s="9" t="n">
        <x:f>IF(ISNUMBER(U215),S215*(U215-T215),"n.a.")</x:f>
        <x:v>-25.290799358193052</x:v>
      </x:c>
      <x:c r="AA215" s="9" t="n">
        <x:f>IF(ISNUMBER(U215),Y215,0)</x:f>
        <x:v>1241.9898724599589</x:v>
      </x:c>
      <x:c r="AB215" s="7" t="n">
        <x:f>MAX(0,L215-SUM(F215:K215))</x:f>
        <x:v>0</x:v>
      </x:c>
    </x:row>
    <x:row r="216" ht="22" customHeight="1">
      <x:c r="A216" s="18" t="n">
        <x:f>Summary!C$41</x:f>
        <x:v>46327</x:v>
      </x:c>
      <x:c r="B216" s="2" t="str">
        <x:f>'Inventory detail'!A216</x:f>
        <x:v>COIL</x:v>
      </x:c>
      <x:c r="C216" s="2" t="str">
        <x:f>'Inventory detail'!B216</x:f>
        <x:v>60</x:v>
      </x:c>
      <x:c r="D216" s="2" t="str">
        <x:f>'Inventory detail'!C216</x:f>
        <x:v>40BLK12-4</x:v>
      </x:c>
      <x:c r="E216" s="10" t="n">
        <x:f>Summary!$E$5</x:f>
        <x:v>46304</x:v>
      </x:c>
      <x:c r="F216" s="7" t="n">
        <x:f>'Inventory detail'!W216</x:f>
        <x:v>1950</x:v>
      </x:c>
      <x:c r="G216" s="7" t="n">
        <x:f>'Inventory detail'!X216</x:f>
        <x:v>0</x:v>
      </x:c>
      <x:c r="H216" s="7" t="n">
        <x:f>'Inventory detail'!Y216</x:f>
        <x:v>0</x:v>
      </x:c>
      <x:c r="I216" s="7" t="n">
        <x:f>SUMIFS('PO detail'!$W$1315:$W$1320,'PO detail'!$V$1315:$V$1320,"&gt;="&amp;E216,'PO detail'!$V$1315:$V$1320,"&lt;"&amp;A216)</x:f>
        <x:v>3000</x:v>
      </x:c>
      <x:c r="J216" s="7" t="n">
        <x:f>SUMIFS('PO detail'!$X$1315:$X$1320,'PO detail'!$V$1315:$V$1320,"&gt;="&amp;E216,'PO detail'!$V$1315:$V$1320,"&lt;"&amp;A216)</x:f>
        <x:v>0</x:v>
      </x:c>
      <x:c r="K216" s="7" t="n">
        <x:f>SUMIFS('PO detail'!$Y$1315:$Y$1320,'PO detail'!$V$1315:$V$1320,"&gt;="&amp;E216,'PO detail'!$V$1315:$V$1320,"&lt;"&amp;A216)</x:f>
        <x:v>0</x:v>
      </x:c>
      <x:c r="L216" s="7" t="n">
        <x:f>'Inventory detail'!F216*Summary!$K$5*(A216-E216)/Summary!$K$6</x:f>
        <x:v>859.5482546201232</x:v>
      </x:c>
      <x:c r="M216" s="7" t="n">
        <x:f>MAX(0,H216-L216)</x:f>
        <x:v>0</x:v>
      </x:c>
      <x:c r="N216" s="7" t="n">
        <x:f>MAX(0,L216-H216)</x:f>
        <x:v>859.5482546201232</x:v>
      </x:c>
      <x:c r="O216" s="7" t="n">
        <x:f>MAX(0,F216+I216-N216)</x:f>
        <x:v>4090.4517453798767</x:v>
      </x:c>
      <x:c r="P216" s="7" t="n">
        <x:f>MAX(0,N216-F216-I216)</x:f>
        <x:v>0</x:v>
      </x:c>
      <x:c r="Q216" s="7" t="n">
        <x:f>MAX(0,G216+J216-P216)</x:f>
        <x:v>0</x:v>
      </x:c>
      <x:c r="R216" s="7" t="n">
        <x:f>M216+MAX(0,K216-MAX(0,P216-G216-J216))</x:f>
        <x:v>0</x:v>
      </x:c>
      <x:c r="S216" s="7" t="n">
        <x:f>SUM(O216,Q216,R216)</x:f>
        <x:v>4090.4517453798767</x:v>
      </x:c>
      <x:c r="T216" s="14" t="n">
        <x:f>'Inventory detail'!T216</x:f>
        <x:v>0.30670000000000003</x:v>
      </x:c>
      <x:c r="U216" s="14" t="n">
        <x:f>'Inventory detail'!U216</x:f>
        <x:v>0.30056</x:v>
      </x:c>
      <x:c r="V216" s="9" t="n">
        <x:f>O216*T216</x:f>
        <x:v>1254.5415503080083</x:v>
      </x:c>
      <x:c r="W216" s="9" t="n">
        <x:f>Q216*T216</x:f>
        <x:v>0</x:v>
      </x:c>
      <x:c r="X216" s="9" t="n">
        <x:f>R216*T216</x:f>
        <x:v>0</x:v>
      </x:c>
      <x:c r="Y216" s="9" t="n">
        <x:f>S216*T216</x:f>
        <x:v>1254.5415503080083</x:v>
      </x:c>
      <x:c r="Z216" s="9" t="n">
        <x:f>IF(ISNUMBER(U216),S216*(U216-T216),"n.a.")</x:f>
        <x:v>-25.115373716632583</x:v>
      </x:c>
      <x:c r="AA216" s="9" t="n">
        <x:f>IF(ISNUMBER(U216),Y216,0)</x:f>
        <x:v>1254.5415503080083</x:v>
      </x:c>
      <x:c r="AB216" s="7" t="n">
        <x:f>MAX(0,L216-SUM(F216:K216))</x:f>
        <x:v>0</x:v>
      </x:c>
    </x:row>
    <x:row r="217" ht="22" customHeight="1">
      <x:c r="A217" s="18" t="n">
        <x:f>Summary!C$41</x:f>
        <x:v>46327</x:v>
      </x:c>
      <x:c r="B217" s="2" t="str">
        <x:f>'Inventory detail'!A217</x:f>
        <x:v>COIL</x:v>
      </x:c>
      <x:c r="C217" s="2" t="str">
        <x:f>'Inventory detail'!B217</x:f>
        <x:v>10</x:v>
      </x:c>
      <x:c r="D217" s="2" t="str">
        <x:f>'Inventory detail'!C217</x:f>
        <x:v>25WHT12-4</x:v>
      </x:c>
      <x:c r="E217" s="10" t="n">
        <x:f>Summary!$E$5</x:f>
        <x:v>46304</x:v>
      </x:c>
      <x:c r="F217" s="7" t="n">
        <x:f>'Inventory detail'!W217</x:f>
        <x:v>3000</x:v>
      </x:c>
      <x:c r="G217" s="7" t="n">
        <x:f>'Inventory detail'!X217</x:f>
        <x:v>0</x:v>
      </x:c>
      <x:c r="H217" s="7" t="n">
        <x:f>'Inventory detail'!Y217</x:f>
        <x:v>0</x:v>
      </x:c>
      <x:c r="I217" s="7" t="n">
        <x:f>SUMIFS('PO detail'!$W$349:$W$354,'PO detail'!$V$349:$V$354,"&gt;="&amp;E217,'PO detail'!$V$349:$V$354,"&lt;"&amp;A217)</x:f>
        <x:v>0</x:v>
      </x:c>
      <x:c r="J217" s="7" t="n">
        <x:f>SUMIFS('PO detail'!$X$349:$X$354,'PO detail'!$V$349:$V$354,"&gt;="&amp;E217,'PO detail'!$V$349:$V$354,"&lt;"&amp;A217)</x:f>
        <x:v>0</x:v>
      </x:c>
      <x:c r="K217" s="7" t="n">
        <x:f>SUMIFS('PO detail'!$Y$349:$Y$354,'PO detail'!$V$349:$V$354,"&gt;="&amp;E217,'PO detail'!$V$349:$V$354,"&lt;"&amp;A217)</x:f>
        <x:v>0</x:v>
      </x:c>
      <x:c r="L217" s="7" t="n">
        <x:f>'Inventory detail'!F217*Summary!$K$5*(A217-E217)/Summary!$K$6</x:f>
        <x:v>856.3972073921971</x:v>
      </x:c>
      <x:c r="M217" s="7" t="n">
        <x:f>MAX(0,H217-L217)</x:f>
        <x:v>0</x:v>
      </x:c>
      <x:c r="N217" s="7" t="n">
        <x:f>MAX(0,L217-H217)</x:f>
        <x:v>856.3972073921971</x:v>
      </x:c>
      <x:c r="O217" s="7" t="n">
        <x:f>MAX(0,F217+I217-N217)</x:f>
        <x:v>2143.602792607803</x:v>
      </x:c>
      <x:c r="P217" s="7" t="n">
        <x:f>MAX(0,N217-F217-I217)</x:f>
        <x:v>0</x:v>
      </x:c>
      <x:c r="Q217" s="7" t="n">
        <x:f>MAX(0,G217+J217-P217)</x:f>
        <x:v>0</x:v>
      </x:c>
      <x:c r="R217" s="7" t="n">
        <x:f>M217+MAX(0,K217-MAX(0,P217-G217-J217))</x:f>
        <x:v>0</x:v>
      </x:c>
      <x:c r="S217" s="7" t="n">
        <x:f>SUM(O217,Q217,R217)</x:f>
        <x:v>2143.602792607803</x:v>
      </x:c>
      <x:c r="T217" s="14" t="n">
        <x:f>'Inventory detail'!T217</x:f>
        <x:v>0.2144</x:v>
      </x:c>
      <x:c r="U217" s="14" t="n">
        <x:f>'Inventory detail'!U217</x:f>
        <x:v>0.2100605</x:v>
      </x:c>
      <x:c r="V217" s="9" t="n">
        <x:f>O217*T217</x:f>
        <x:v>459.588438735113</x:v>
      </x:c>
      <x:c r="W217" s="9" t="n">
        <x:f>Q217*T217</x:f>
        <x:v>0</x:v>
      </x:c>
      <x:c r="X217" s="9" t="n">
        <x:f>R217*T217</x:f>
        <x:v>0</x:v>
      </x:c>
      <x:c r="Y217" s="9" t="n">
        <x:f>S217*T217</x:f>
        <x:v>459.588438735113</x:v>
      </x:c>
      <x:c r="Z217" s="9" t="n">
        <x:f>IF(ISNUMBER(U217),S217*(U217-T217),"n.a.")</x:f>
        <x:v>-9.302164318521553</x:v>
      </x:c>
      <x:c r="AA217" s="9" t="n">
        <x:f>IF(ISNUMBER(U217),Y217,0)</x:f>
        <x:v>459.588438735113</x:v>
      </x:c>
      <x:c r="AB217" s="7" t="n">
        <x:f>MAX(0,L217-SUM(F217:K217))</x:f>
        <x:v>0</x:v>
      </x:c>
    </x:row>
    <x:row r="218" ht="22" customHeight="1">
      <x:c r="A218" s="18" t="n">
        <x:f>Summary!C$41</x:f>
        <x:v>46327</x:v>
      </x:c>
      <x:c r="B218" s="2" t="str">
        <x:f>'Inventory detail'!A218</x:f>
        <x:v>COIL</x:v>
      </x:c>
      <x:c r="C218" s="2" t="str">
        <x:f>'Inventory detail'!B218</x:f>
        <x:v>10</x:v>
      </x:c>
      <x:c r="D218" s="2" t="str">
        <x:f>'Inventory detail'!C218</x:f>
        <x:v>7NAV12-4</x:v>
      </x:c>
      <x:c r="E218" s="10" t="n">
        <x:f>Summary!$E$5</x:f>
        <x:v>46304</x:v>
      </x:c>
      <x:c r="F218" s="7" t="n">
        <x:f>'Inventory detail'!W218</x:f>
        <x:v>5600</x:v>
      </x:c>
      <x:c r="G218" s="7" t="n">
        <x:f>'Inventory detail'!X218</x:f>
        <x:v>0</x:v>
      </x:c>
      <x:c r="H218" s="7" t="n">
        <x:f>'Inventory detail'!Y218</x:f>
        <x:v>0</x:v>
      </x:c>
      <x:c r="I218" s="7" t="n">
        <x:f>SUMIFS('PO detail'!$W$493:$W$494,'PO detail'!$V$493:$V$494,"&gt;="&amp;E218,'PO detail'!$V$493:$V$494,"&lt;"&amp;A218)</x:f>
        <x:v>0</x:v>
      </x:c>
      <x:c r="J218" s="7" t="n">
        <x:f>SUMIFS('PO detail'!$X$493:$X$494,'PO detail'!$V$493:$V$494,"&gt;="&amp;E218,'PO detail'!$V$493:$V$494,"&lt;"&amp;A218)</x:f>
        <x:v>0</x:v>
      </x:c>
      <x:c r="K218" s="7" t="n">
        <x:f>SUMIFS('PO detail'!$Y$493:$Y$494,'PO detail'!$V$493:$V$494,"&gt;="&amp;E218,'PO detail'!$V$493:$V$494,"&lt;"&amp;A218)</x:f>
        <x:v>0</x:v>
      </x:c>
      <x:c r="L218" s="7" t="n">
        <x:f>'Inventory detail'!F218*Summary!$K$5*(A218-E218)/Summary!$K$6</x:f>
        <x:v>856.3972073921971</x:v>
      </x:c>
      <x:c r="M218" s="7" t="n">
        <x:f>MAX(0,H218-L218)</x:f>
        <x:v>0</x:v>
      </x:c>
      <x:c r="N218" s="7" t="n">
        <x:f>MAX(0,L218-H218)</x:f>
        <x:v>856.3972073921971</x:v>
      </x:c>
      <x:c r="O218" s="7" t="n">
        <x:f>MAX(0,F218+I218-N218)</x:f>
        <x:v>4743.602792607803</x:v>
      </x:c>
      <x:c r="P218" s="7" t="n">
        <x:f>MAX(0,N218-F218-I218)</x:f>
        <x:v>0</x:v>
      </x:c>
      <x:c r="Q218" s="7" t="n">
        <x:f>MAX(0,G218+J218-P218)</x:f>
        <x:v>0</x:v>
      </x:c>
      <x:c r="R218" s="7" t="n">
        <x:f>M218+MAX(0,K218-MAX(0,P218-G218-J218))</x:f>
        <x:v>0</x:v>
      </x:c>
      <x:c r="S218" s="7" t="n">
        <x:f>SUM(O218,Q218,R218)</x:f>
        <x:v>4743.602792607803</x:v>
      </x:c>
      <x:c r="T218" s="14" t="n">
        <x:f>'Inventory detail'!T218</x:f>
        <x:v>0.0392</x:v>
      </x:c>
      <x:c r="U218" s="14" t="n">
        <x:f>'Inventory detail'!U218</x:f>
        <x:v>0.038453999999999995</x:v>
      </x:c>
      <x:c r="V218" s="9" t="n">
        <x:f>O218*T218</x:f>
        <x:v>185.94922947022587</x:v>
      </x:c>
      <x:c r="W218" s="9" t="n">
        <x:f>Q218*T218</x:f>
        <x:v>0</x:v>
      </x:c>
      <x:c r="X218" s="9" t="n">
        <x:f>R218*T218</x:f>
        <x:v>0</x:v>
      </x:c>
      <x:c r="Y218" s="9" t="n">
        <x:f>S218*T218</x:f>
        <x:v>185.94922947022587</x:v>
      </x:c>
      <x:c r="Z218" s="9" t="n">
        <x:f>IF(ISNUMBER(U218),S218*(U218-T218),"n.a.")</x:f>
        <x:v>-3.538727683285438</x:v>
      </x:c>
      <x:c r="AA218" s="9" t="n">
        <x:f>IF(ISNUMBER(U218),Y218,0)</x:f>
        <x:v>185.94922947022587</x:v>
      </x:c>
      <x:c r="AB218" s="7" t="n">
        <x:f>MAX(0,L218-SUM(F218:K218))</x:f>
        <x:v>0</x:v>
      </x:c>
    </x:row>
    <x:row r="219" ht="22" customHeight="1">
      <x:c r="A219" s="18" t="n">
        <x:f>Summary!C$41</x:f>
        <x:v>46327</x:v>
      </x:c>
      <x:c r="B219" s="2" t="str">
        <x:f>'Inventory detail'!A219</x:f>
        <x:v>WIRE</x:v>
      </x:c>
      <x:c r="C219" s="2" t="str">
        <x:f>'Inventory detail'!B219</x:f>
        <x:v>60</x:v>
      </x:c>
      <x:c r="D219" s="2" t="str">
        <x:f>'Inventory detail'!C219</x:f>
        <x:v>DL012WHT</x:v>
      </x:c>
      <x:c r="E219" s="10" t="n">
        <x:f>Summary!$E$5</x:f>
        <x:v>46304</x:v>
      </x:c>
      <x:c r="F219" s="7" t="n">
        <x:f>'Inventory detail'!W219</x:f>
        <x:v>0</x:v>
      </x:c>
      <x:c r="G219" s="7" t="n">
        <x:f>'Inventory detail'!X219</x:f>
        <x:v>0</x:v>
      </x:c>
      <x:c r="H219" s="7" t="n">
        <x:f>'Inventory detail'!Y219</x:f>
        <x:v>100</x:v>
      </x:c>
      <x:c r="I219" s="7" t="n">
        <x:f>0</x:f>
        <x:v>0</x:v>
      </x:c>
      <x:c r="J219" s="7" t="n">
        <x:f>0</x:f>
        <x:v>0</x:v>
      </x:c>
      <x:c r="K219" s="7" t="n">
        <x:f>0</x:f>
        <x:v>0</x:v>
      </x:c>
      <x:c r="L219" s="7" t="n">
        <x:f>'Inventory detail'!F219*Summary!$K$5*(A219-E219)/Summary!$K$6</x:f>
        <x:v>843.8081314168379</x:v>
      </x:c>
      <x:c r="M219" s="7" t="n">
        <x:f>MAX(0,H219-L219)</x:f>
        <x:v>0</x:v>
      </x:c>
      <x:c r="N219" s="7" t="n">
        <x:f>MAX(0,L219-H219)</x:f>
        <x:v>743.8081314168379</x:v>
      </x:c>
      <x:c r="O219" s="7" t="n">
        <x:f>MAX(0,F219+I219-N219)</x:f>
        <x:v>0</x:v>
      </x:c>
      <x:c r="P219" s="7" t="n">
        <x:f>MAX(0,N219-F219-I219)</x:f>
        <x:v>743.8081314168379</x:v>
      </x:c>
      <x:c r="Q219" s="7" t="n">
        <x:f>MAX(0,G219+J219-P219)</x:f>
        <x:v>0</x:v>
      </x:c>
      <x:c r="R219" s="7" t="n">
        <x:f>M219+MAX(0,K219-MAX(0,P219-G219-J219))</x:f>
        <x:v>0</x:v>
      </x:c>
      <x:c r="S219" s="7" t="n">
        <x:f>SUM(O219,Q219,R219)</x:f>
        <x:v>0</x:v>
      </x:c>
      <x:c r="T219" s="14" t="n">
        <x:f>'Inventory detail'!T219</x:f>
        <x:v>0.08259999999999999</x:v>
      </x:c>
      <x:c r="U219" s="14" t="n">
        <x:f>'Inventory detail'!U219</x:f>
        <x:v>0.08259999999999999</x:v>
      </x:c>
      <x:c r="V219" s="9" t="n">
        <x:f>O219*T219</x:f>
        <x:v>0</x:v>
      </x:c>
      <x:c r="W219" s="9" t="n">
        <x:f>Q219*T219</x:f>
        <x:v>0</x:v>
      </x:c>
      <x:c r="X219" s="9" t="n">
        <x:f>R219*T219</x:f>
        <x:v>0</x:v>
      </x:c>
      <x:c r="Y219" s="9" t="n">
        <x:f>S219*T219</x:f>
        <x:v>0</x:v>
      </x:c>
      <x:c r="Z219" s="9" t="n">
        <x:f>IF(ISNUMBER(U219),S219*(U219-T219),"n.a.")</x:f>
        <x:v>0</x:v>
      </x:c>
      <x:c r="AA219" s="9" t="n">
        <x:f>IF(ISNUMBER(U219),Y219,0)</x:f>
        <x:v>0</x:v>
      </x:c>
      <x:c r="AB219" s="7" t="n">
        <x:f>MAX(0,L219-SUM(F219:K219))</x:f>
        <x:v>743.8081314168379</x:v>
      </x:c>
    </x:row>
    <x:row r="220" ht="22" customHeight="1">
      <x:c r="A220" s="18" t="n">
        <x:f>Summary!C$41</x:f>
        <x:v>46327</x:v>
      </x:c>
      <x:c r="B220" s="2" t="str">
        <x:f>'Inventory detail'!A220</x:f>
        <x:v>POUC</x:v>
      </x:c>
      <x:c r="C220" s="2" t="str">
        <x:f>'Inventory detail'!B220</x:f>
        <x:v>10</x:v>
      </x:c>
      <x:c r="D220" s="2" t="str">
        <x:f>'Inventory detail'!C220</x:f>
        <x:v>PHO3</x:v>
      </x:c>
      <x:c r="E220" s="10" t="n">
        <x:f>Summary!$E$5</x:f>
        <x:v>46304</x:v>
      </x:c>
      <x:c r="F220" s="7" t="n">
        <x:f>'Inventory detail'!W220</x:f>
        <x:v>1900</x:v>
      </x:c>
      <x:c r="G220" s="7" t="n">
        <x:f>'Inventory detail'!X220</x:f>
        <x:v>2000</x:v>
      </x:c>
      <x:c r="H220" s="7" t="n">
        <x:f>'Inventory detail'!Y220</x:f>
        <x:v>0</x:v>
      </x:c>
      <x:c r="I220" s="7" t="n">
        <x:f>SUMIFS('PO detail'!$W$1576:$W$1579,'PO detail'!$V$1576:$V$1579,"&gt;="&amp;E220,'PO detail'!$V$1576:$V$1579,"&lt;"&amp;A220)</x:f>
        <x:v>0</x:v>
      </x:c>
      <x:c r="J220" s="7" t="n">
        <x:f>SUMIFS('PO detail'!$X$1576:$X$1579,'PO detail'!$V$1576:$V$1579,"&gt;="&amp;E220,'PO detail'!$V$1576:$V$1579,"&lt;"&amp;A220)</x:f>
        <x:v>8000</x:v>
      </x:c>
      <x:c r="K220" s="7" t="n">
        <x:f>SUMIFS('PO detail'!$Y$1576:$Y$1579,'PO detail'!$V$1576:$V$1579,"&gt;="&amp;E220,'PO detail'!$V$1576:$V$1579,"&lt;"&amp;A220)</x:f>
        <x:v>0</x:v>
      </x:c>
      <x:c r="L220" s="7" t="n">
        <x:f>'Inventory detail'!F220*Summary!$K$5*(A220-E220)/Summary!$K$6</x:f>
        <x:v>837.5060369609855</x:v>
      </x:c>
      <x:c r="M220" s="7" t="n">
        <x:f>MAX(0,H220-L220)</x:f>
        <x:v>0</x:v>
      </x:c>
      <x:c r="N220" s="7" t="n">
        <x:f>MAX(0,L220-H220)</x:f>
        <x:v>837.5060369609855</x:v>
      </x:c>
      <x:c r="O220" s="7" t="n">
        <x:f>MAX(0,F220+I220-N220)</x:f>
        <x:v>1062.4939630390145</x:v>
      </x:c>
      <x:c r="P220" s="7" t="n">
        <x:f>MAX(0,N220-F220-I220)</x:f>
        <x:v>0</x:v>
      </x:c>
      <x:c r="Q220" s="7" t="n">
        <x:f>MAX(0,G220+J220-P220)</x:f>
        <x:v>10000</x:v>
      </x:c>
      <x:c r="R220" s="7" t="n">
        <x:f>M220+MAX(0,K220-MAX(0,P220-G220-J220))</x:f>
        <x:v>0</x:v>
      </x:c>
      <x:c r="S220" s="7" t="n">
        <x:f>SUM(O220,Q220,R220)</x:f>
        <x:v>11062.493963039014</x:v>
      </x:c>
      <x:c r="T220" s="14" t="n">
        <x:f>'Inventory detail'!T220</x:f>
        <x:v>0.022799999999999997</x:v>
      </x:c>
      <x:c r="U220" s="14" t="n">
        <x:f>'Inventory detail'!U220</x:f>
        <x:v>0.024915</x:v>
      </x:c>
      <x:c r="V220" s="9" t="n">
        <x:f>O220*T220</x:f>
        <x:v>24.224862357289528</x:v>
      </x:c>
      <x:c r="W220" s="9" t="n">
        <x:f>Q220*T220</x:f>
        <x:v>227.99999999999997</x:v>
      </x:c>
      <x:c r="X220" s="9" t="n">
        <x:f>R220*T220</x:f>
        <x:v>0</x:v>
      </x:c>
      <x:c r="Y220" s="9" t="n">
        <x:f>S220*T220</x:f>
        <x:v>252.2248623572895</x:v>
      </x:c>
      <x:c r="Z220" s="9" t="n">
        <x:f>IF(ISNUMBER(U220),S220*(U220-T220),"n.a.")</x:f>
        <x:v>23.39717473182754</x:v>
      </x:c>
      <x:c r="AA220" s="9" t="n">
        <x:f>IF(ISNUMBER(U220),Y220,0)</x:f>
        <x:v>252.2248623572895</x:v>
      </x:c>
      <x:c r="AB220" s="7" t="n">
        <x:f>MAX(0,L220-SUM(F220:K220))</x:f>
        <x:v>0</x:v>
      </x:c>
    </x:row>
    <x:row r="221" ht="22" customHeight="1">
      <x:c r="A221" s="18" t="n">
        <x:f>Summary!C$41</x:f>
        <x:v>46327</x:v>
      </x:c>
      <x:c r="B221" s="2" t="str">
        <x:f>'Inventory detail'!A221</x:f>
        <x:v>COIL</x:v>
      </x:c>
      <x:c r="C221" s="2" t="str">
        <x:f>'Inventory detail'!B221</x:f>
        <x:v>30</x:v>
      </x:c>
      <x:c r="D221" s="2" t="str">
        <x:f>'Inventory detail'!C221</x:f>
        <x:v>30BLK12-4</x:v>
      </x:c>
      <x:c r="E221" s="10" t="n">
        <x:f>Summary!$E$5</x:f>
        <x:v>46304</x:v>
      </x:c>
      <x:c r="F221" s="7" t="n">
        <x:f>'Inventory detail'!W221</x:f>
        <x:v>200</x:v>
      </x:c>
      <x:c r="G221" s="7" t="n">
        <x:f>'Inventory detail'!X221</x:f>
        <x:v>0</x:v>
      </x:c>
      <x:c r="H221" s="7" t="n">
        <x:f>'Inventory detail'!Y221</x:f>
        <x:v>0</x:v>
      </x:c>
      <x:c r="I221" s="7" t="n">
        <x:f>SUMIFS('PO detail'!$W$885:$W$892,'PO detail'!$V$885:$V$892,"&gt;="&amp;E221,'PO detail'!$V$885:$V$892,"&lt;"&amp;A221)</x:f>
        <x:v>4800</x:v>
      </x:c>
      <x:c r="J221" s="7" t="n">
        <x:f>SUMIFS('PO detail'!$X$885:$X$892,'PO detail'!$V$885:$V$892,"&gt;="&amp;E221,'PO detail'!$V$885:$V$892,"&lt;"&amp;A221)</x:f>
        <x:v>0</x:v>
      </x:c>
      <x:c r="K221" s="7" t="n">
        <x:f>SUMIFS('PO detail'!$Y$885:$Y$892,'PO detail'!$V$885:$V$892,"&gt;="&amp;E221,'PO detail'!$V$885:$V$892,"&lt;"&amp;A221)</x:f>
        <x:v>0</x:v>
      </x:c>
      <x:c r="L221" s="7" t="n">
        <x:f>'Inventory detail'!F221*Summary!$K$5*(A221-E221)/Summary!$K$6</x:f>
        <x:v>824.9169609856264</x:v>
      </x:c>
      <x:c r="M221" s="7" t="n">
        <x:f>MAX(0,H221-L221)</x:f>
        <x:v>0</x:v>
      </x:c>
      <x:c r="N221" s="7" t="n">
        <x:f>MAX(0,L221-H221)</x:f>
        <x:v>824.9169609856264</x:v>
      </x:c>
      <x:c r="O221" s="7" t="n">
        <x:f>MAX(0,F221+I221-N221)</x:f>
        <x:v>4175.083039014374</x:v>
      </x:c>
      <x:c r="P221" s="7" t="n">
        <x:f>MAX(0,N221-F221-I221)</x:f>
        <x:v>0</x:v>
      </x:c>
      <x:c r="Q221" s="7" t="n">
        <x:f>MAX(0,G221+J221-P221)</x:f>
        <x:v>0</x:v>
      </x:c>
      <x:c r="R221" s="7" t="n">
        <x:f>M221+MAX(0,K221-MAX(0,P221-G221-J221))</x:f>
        <x:v>0</x:v>
      </x:c>
      <x:c r="S221" s="7" t="n">
        <x:f>SUM(O221,Q221,R221)</x:f>
        <x:v>4175.083039014374</x:v>
      </x:c>
      <x:c r="T221" s="14" t="n">
        <x:f>'Inventory detail'!T221</x:f>
        <x:v>0.19010000000000002</x:v>
      </x:c>
      <x:c r="U221" s="14" t="n">
        <x:f>'Inventory detail'!U221</x:f>
        <x:v>0.186303</x:v>
      </x:c>
      <x:c r="V221" s="9" t="n">
        <x:f>O221*T221</x:f>
        <x:v>793.6832857166326</x:v>
      </x:c>
      <x:c r="W221" s="9" t="n">
        <x:f>Q221*T221</x:f>
        <x:v>0</x:v>
      </x:c>
      <x:c r="X221" s="9" t="n">
        <x:f>R221*T221</x:f>
        <x:v>0</x:v>
      </x:c>
      <x:c r="Y221" s="9" t="n">
        <x:f>S221*T221</x:f>
        <x:v>793.6832857166326</x:v>
      </x:c>
      <x:c r="Z221" s="9" t="n">
        <x:f>IF(ISNUMBER(U221),S221*(U221-T221),"n.a.")</x:f>
        <x:v>-15.852790299137672</x:v>
      </x:c>
      <x:c r="AA221" s="9" t="n">
        <x:f>IF(ISNUMBER(U221),Y221,0)</x:f>
        <x:v>793.6832857166326</x:v>
      </x:c>
      <x:c r="AB221" s="7" t="n">
        <x:f>MAX(0,L221-SUM(F221:K221))</x:f>
        <x:v>0</x:v>
      </x:c>
    </x:row>
    <x:row r="222" ht="22" customHeight="1">
      <x:c r="A222" s="18" t="n">
        <x:f>Summary!C$41</x:f>
        <x:v>46327</x:v>
      </x:c>
      <x:c r="B222" s="2" t="str">
        <x:f>'Inventory detail'!A222</x:f>
        <x:v>POUC</x:v>
      </x:c>
      <x:c r="C222" s="2" t="str">
        <x:f>'Inventory detail'!B222</x:f>
        <x:v>30</x:v>
      </x:c>
      <x:c r="D222" s="2" t="str">
        <x:f>'Inventory detail'!C222</x:f>
        <x:v>LEG5</x:v>
      </x:c>
      <x:c r="E222" s="10" t="n">
        <x:f>Summary!$E$5</x:f>
        <x:v>46304</x:v>
      </x:c>
      <x:c r="F222" s="7" t="n">
        <x:f>'Inventory detail'!W222</x:f>
        <x:v>0</x:v>
      </x:c>
      <x:c r="G222" s="7" t="n">
        <x:f>'Inventory detail'!X222</x:f>
        <x:v>900</x:v>
      </x:c>
      <x:c r="H222" s="7" t="n">
        <x:f>'Inventory detail'!Y222</x:f>
        <x:v>0</x:v>
      </x:c>
      <x:c r="I222" s="7" t="n">
        <x:f>SUMIFS('PO detail'!$W$1629:$W$1633,'PO detail'!$V$1629:$V$1633,"&gt;="&amp;E222,'PO detail'!$V$1629:$V$1633,"&lt;"&amp;A222)</x:f>
        <x:v>0</x:v>
      </x:c>
      <x:c r="J222" s="7" t="n">
        <x:f>SUMIFS('PO detail'!$X$1629:$X$1633,'PO detail'!$V$1629:$V$1633,"&gt;="&amp;E222,'PO detail'!$V$1629:$V$1633,"&lt;"&amp;A222)</x:f>
        <x:v>3000</x:v>
      </x:c>
      <x:c r="K222" s="7" t="n">
        <x:f>SUMIFS('PO detail'!$Y$1629:$Y$1633,'PO detail'!$V$1629:$V$1633,"&gt;="&amp;E222,'PO detail'!$V$1629:$V$1633,"&lt;"&amp;A222)</x:f>
        <x:v>0</x:v>
      </x:c>
      <x:c r="L222" s="7" t="n">
        <x:f>'Inventory detail'!F222*Summary!$K$5*(A222-E222)/Summary!$K$6</x:f>
        <x:v>824.9169609856264</x:v>
      </x:c>
      <x:c r="M222" s="7" t="n">
        <x:f>MAX(0,H222-L222)</x:f>
        <x:v>0</x:v>
      </x:c>
      <x:c r="N222" s="7" t="n">
        <x:f>MAX(0,L222-H222)</x:f>
        <x:v>824.9169609856264</x:v>
      </x:c>
      <x:c r="O222" s="7" t="n">
        <x:f>MAX(0,F222+I222-N222)</x:f>
        <x:v>0</x:v>
      </x:c>
      <x:c r="P222" s="7" t="n">
        <x:f>MAX(0,N222-F222-I222)</x:f>
        <x:v>824.9169609856264</x:v>
      </x:c>
      <x:c r="Q222" s="7" t="n">
        <x:f>MAX(0,G222+J222-P222)</x:f>
        <x:v>3075.0830390143738</x:v>
      </x:c>
      <x:c r="R222" s="7" t="n">
        <x:f>M222+MAX(0,K222-MAX(0,P222-G222-J222))</x:f>
        <x:v>0</x:v>
      </x:c>
      <x:c r="S222" s="7" t="n">
        <x:f>SUM(O222,Q222,R222)</x:f>
        <x:v>3075.0830390143738</x:v>
      </x:c>
      <x:c r="T222" s="14" t="n">
        <x:f>'Inventory detail'!T222</x:f>
        <x:v>0.0857</x:v>
      </x:c>
      <x:c r="U222" s="14" t="n">
        <x:f>'Inventory detail'!U222</x:f>
        <x:v>0.09339</x:v>
      </x:c>
      <x:c r="V222" s="9" t="n">
        <x:f>O222*T222</x:f>
        <x:v>0</x:v>
      </x:c>
      <x:c r="W222" s="9" t="n">
        <x:f>Q222*T222</x:f>
        <x:v>263.53461644353183</x:v>
      </x:c>
      <x:c r="X222" s="9" t="n">
        <x:f>R222*T222</x:f>
        <x:v>0</x:v>
      </x:c>
      <x:c r="Y222" s="9" t="n">
        <x:f>S222*T222</x:f>
        <x:v>263.53461644353183</x:v>
      </x:c>
      <x:c r="Z222" s="9" t="n">
        <x:f>IF(ISNUMBER(U222),S222*(U222-T222),"n.a.")</x:f>
        <x:v>23.647388570020542</x:v>
      </x:c>
      <x:c r="AA222" s="9" t="n">
        <x:f>IF(ISNUMBER(U222),Y222,0)</x:f>
        <x:v>263.53461644353183</x:v>
      </x:c>
      <x:c r="AB222" s="7" t="n">
        <x:f>MAX(0,L222-SUM(F222:K222))</x:f>
        <x:v>0</x:v>
      </x:c>
    </x:row>
    <x:row r="223" ht="22" customHeight="1">
      <x:c r="A223" s="18" t="n">
        <x:f>Summary!C$41</x:f>
        <x:v>46327</x:v>
      </x:c>
      <x:c r="B223" s="2" t="str">
        <x:f>'Inventory detail'!A223</x:f>
        <x:v>WIRE</x:v>
      </x:c>
      <x:c r="C223" s="2" t="str">
        <x:f>'Inventory detail'!B223</x:f>
        <x:v>60</x:v>
      </x:c>
      <x:c r="D223" s="2" t="str">
        <x:f>'Inventory detail'!C223</x:f>
        <x:v>DL034BLK</x:v>
      </x:c>
      <x:c r="E223" s="10" t="n">
        <x:f>Summary!$E$5</x:f>
        <x:v>46304</x:v>
      </x:c>
      <x:c r="F223" s="7" t="n">
        <x:f>'Inventory detail'!W223</x:f>
        <x:v>0</x:v>
      </x:c>
      <x:c r="G223" s="7" t="n">
        <x:f>'Inventory detail'!X223</x:f>
        <x:v>0</x:v>
      </x:c>
      <x:c r="H223" s="7" t="n">
        <x:f>'Inventory detail'!Y223</x:f>
        <x:v>6300</x:v>
      </x:c>
      <x:c r="I223" s="7" t="n">
        <x:f>0</x:f>
        <x:v>0</x:v>
      </x:c>
      <x:c r="J223" s="7" t="n">
        <x:f>0</x:f>
        <x:v>0</x:v>
      </x:c>
      <x:c r="K223" s="7" t="n">
        <x:f>0</x:f>
        <x:v>0</x:v>
      </x:c>
      <x:c r="L223" s="7" t="n">
        <x:f>'Inventory detail'!F223*Summary!$K$5*(A223-E223)/Summary!$K$6</x:f>
        <x:v>824.9169609856264</x:v>
      </x:c>
      <x:c r="M223" s="7" t="n">
        <x:f>MAX(0,H223-L223)</x:f>
        <x:v>5475.083039014374</x:v>
      </x:c>
      <x:c r="N223" s="7" t="n">
        <x:f>MAX(0,L223-H223)</x:f>
        <x:v>0</x:v>
      </x:c>
      <x:c r="O223" s="7" t="n">
        <x:f>MAX(0,F223+I223-N223)</x:f>
        <x:v>0</x:v>
      </x:c>
      <x:c r="P223" s="7" t="n">
        <x:f>MAX(0,N223-F223-I223)</x:f>
        <x:v>0</x:v>
      </x:c>
      <x:c r="Q223" s="7" t="n">
        <x:f>MAX(0,G223+J223-P223)</x:f>
        <x:v>0</x:v>
      </x:c>
      <x:c r="R223" s="7" t="n">
        <x:f>M223+MAX(0,K223-MAX(0,P223-G223-J223))</x:f>
        <x:v>5475.083039014374</x:v>
      </x:c>
      <x:c r="S223" s="7" t="n">
        <x:f>SUM(O223,Q223,R223)</x:f>
        <x:v>5475.083039014374</x:v>
      </x:c>
      <x:c r="T223" s="14" t="n">
        <x:f>'Inventory detail'!T223</x:f>
        <x:v>0.1424</x:v>
      </x:c>
      <x:c r="U223" s="14" t="n">
        <x:f>'Inventory detail'!U223</x:f>
        <x:v>0.1424</x:v>
      </x:c>
      <x:c r="V223" s="9" t="n">
        <x:f>O223*T223</x:f>
        <x:v>0</x:v>
      </x:c>
      <x:c r="W223" s="9" t="n">
        <x:f>Q223*T223</x:f>
        <x:v>0</x:v>
      </x:c>
      <x:c r="X223" s="9" t="n">
        <x:f>R223*T223</x:f>
        <x:v>779.6518247556468</x:v>
      </x:c>
      <x:c r="Y223" s="9" t="n">
        <x:f>S223*T223</x:f>
        <x:v>779.6518247556468</x:v>
      </x:c>
      <x:c r="Z223" s="9" t="n">
        <x:f>IF(ISNUMBER(U223),S223*(U223-T223),"n.a.")</x:f>
        <x:v>0</x:v>
      </x:c>
      <x:c r="AA223" s="9" t="n">
        <x:f>IF(ISNUMBER(U223),Y223,0)</x:f>
        <x:v>779.6518247556468</x:v>
      </x:c>
      <x:c r="AB223" s="7" t="n">
        <x:f>MAX(0,L223-SUM(F223:K223))</x:f>
        <x:v>0</x:v>
      </x:c>
    </x:row>
    <x:row r="224" ht="22" customHeight="1">
      <x:c r="A224" s="18" t="n">
        <x:f>Summary!C$41</x:f>
        <x:v>46327</x:v>
      </x:c>
      <x:c r="B224" s="2" t="str">
        <x:f>'Inventory detail'!A224</x:f>
        <x:v>COIL</x:v>
      </x:c>
      <x:c r="C224" s="2" t="str">
        <x:f>'Inventory detail'!B224</x:f>
        <x:v>60</x:v>
      </x:c>
      <x:c r="D224" s="2" t="str">
        <x:f>'Inventory detail'!C224</x:f>
        <x:v>22WHT12-4</x:v>
      </x:c>
      <x:c r="E224" s="10" t="n">
        <x:f>Summary!$E$5</x:f>
        <x:v>46304</x:v>
      </x:c>
      <x:c r="F224" s="7" t="n">
        <x:f>'Inventory detail'!W224</x:f>
        <x:v>1400</x:v>
      </x:c>
      <x:c r="G224" s="7" t="n">
        <x:f>'Inventory detail'!X224</x:f>
        <x:v>0</x:v>
      </x:c>
      <x:c r="H224" s="7" t="n">
        <x:f>'Inventory detail'!Y224</x:f>
        <x:v>0</x:v>
      </x:c>
      <x:c r="I224" s="7" t="n">
        <x:f>SUMIFS('PO detail'!$W$1217:$W$1222,'PO detail'!$V$1217:$V$1222,"&gt;="&amp;E224,'PO detail'!$V$1217:$V$1222,"&lt;"&amp;A224)</x:f>
        <x:v>1400</x:v>
      </x:c>
      <x:c r="J224" s="7" t="n">
        <x:f>SUMIFS('PO detail'!$X$1217:$X$1222,'PO detail'!$V$1217:$V$1222,"&gt;="&amp;E224,'PO detail'!$V$1217:$V$1222,"&lt;"&amp;A224)</x:f>
        <x:v>0</x:v>
      </x:c>
      <x:c r="K224" s="7" t="n">
        <x:f>SUMIFS('PO detail'!$Y$1217:$Y$1222,'PO detail'!$V$1217:$V$1222,"&gt;="&amp;E224,'PO detail'!$V$1217:$V$1222,"&lt;"&amp;A224)</x:f>
        <x:v>0</x:v>
      </x:c>
      <x:c r="L224" s="7" t="n">
        <x:f>'Inventory detail'!F224*Summary!$K$5*(A224-E224)/Summary!$K$6</x:f>
        <x:v>818.614866529774</x:v>
      </x:c>
      <x:c r="M224" s="7" t="n">
        <x:f>MAX(0,H224-L224)</x:f>
        <x:v>0</x:v>
      </x:c>
      <x:c r="N224" s="7" t="n">
        <x:f>MAX(0,L224-H224)</x:f>
        <x:v>818.614866529774</x:v>
      </x:c>
      <x:c r="O224" s="7" t="n">
        <x:f>MAX(0,F224+I224-N224)</x:f>
        <x:v>1981.385133470226</x:v>
      </x:c>
      <x:c r="P224" s="7" t="n">
        <x:f>MAX(0,N224-F224-I224)</x:f>
        <x:v>0</x:v>
      </x:c>
      <x:c r="Q224" s="7" t="n">
        <x:f>MAX(0,G224+J224-P224)</x:f>
        <x:v>0</x:v>
      </x:c>
      <x:c r="R224" s="7" t="n">
        <x:f>M224+MAX(0,K224-MAX(0,P224-G224-J224))</x:f>
        <x:v>0</x:v>
      </x:c>
      <x:c r="S224" s="7" t="n">
        <x:f>SUM(O224,Q224,R224)</x:f>
        <x:v>1981.385133470226</x:v>
      </x:c>
      <x:c r="T224" s="14" t="n">
        <x:f>'Inventory detail'!T224</x:f>
        <x:v>0.1674</x:v>
      </x:c>
      <x:c r="U224" s="14" t="n">
        <x:f>'Inventory detail'!U224</x:f>
        <x:v>0.163982</x:v>
      </x:c>
      <x:c r="V224" s="9" t="n">
        <x:f>O224*T224</x:f>
        <x:v>331.68387134291584</x:v>
      </x:c>
      <x:c r="W224" s="9" t="n">
        <x:f>Q224*T224</x:f>
        <x:v>0</x:v>
      </x:c>
      <x:c r="X224" s="9" t="n">
        <x:f>R224*T224</x:f>
        <x:v>0</x:v>
      </x:c>
      <x:c r="Y224" s="9" t="n">
        <x:f>S224*T224</x:f>
        <x:v>331.68387134291584</x:v>
      </x:c>
      <x:c r="Z224" s="9" t="n">
        <x:f>IF(ISNUMBER(U224),S224*(U224-T224),"n.a.")</x:f>
        <x:v>-6.772374386201241</x:v>
      </x:c>
      <x:c r="AA224" s="9" t="n">
        <x:f>IF(ISNUMBER(U224),Y224,0)</x:f>
        <x:v>331.68387134291584</x:v>
      </x:c>
      <x:c r="AB224" s="7" t="n">
        <x:f>MAX(0,L224-SUM(F224:K224))</x:f>
        <x:v>0</x:v>
      </x:c>
    </x:row>
    <x:row r="225" ht="22" customHeight="1">
      <x:c r="A225" s="18" t="n">
        <x:f>Summary!C$41</x:f>
        <x:v>46327</x:v>
      </x:c>
      <x:c r="B225" s="2" t="str">
        <x:f>'Inventory detail'!A225</x:f>
        <x:v>WIRE</x:v>
      </x:c>
      <x:c r="C225" s="2" t="str">
        <x:f>'Inventory detail'!B225</x:f>
        <x:v>60</x:v>
      </x:c>
      <x:c r="D225" s="2" t="str">
        <x:f>'Inventory detail'!C225</x:f>
        <x:v>DL916SIL</x:v>
      </x:c>
      <x:c r="E225" s="10" t="n">
        <x:f>Summary!$E$5</x:f>
        <x:v>46304</x:v>
      </x:c>
      <x:c r="F225" s="7" t="n">
        <x:f>'Inventory detail'!W225</x:f>
        <x:v>0</x:v>
      </x:c>
      <x:c r="G225" s="7" t="n">
        <x:f>'Inventory detail'!X225</x:f>
        <x:v>0</x:v>
      </x:c>
      <x:c r="H225" s="7" t="n">
        <x:f>'Inventory detail'!Y225</x:f>
        <x:v>0</x:v>
      </x:c>
      <x:c r="I225" s="7" t="n">
        <x:f>0</x:f>
        <x:v>0</x:v>
      </x:c>
      <x:c r="J225" s="7" t="n">
        <x:f>0</x:f>
        <x:v>0</x:v>
      </x:c>
      <x:c r="K225" s="7" t="n">
        <x:f>0</x:f>
        <x:v>0</x:v>
      </x:c>
      <x:c r="L225" s="7" t="n">
        <x:f>'Inventory detail'!F225*Summary!$K$5*(A225-E225)/Summary!$K$6</x:f>
        <x:v>818.614866529774</x:v>
      </x:c>
      <x:c r="M225" s="7" t="n">
        <x:f>MAX(0,H225-L225)</x:f>
        <x:v>0</x:v>
      </x:c>
      <x:c r="N225" s="7" t="n">
        <x:f>MAX(0,L225-H225)</x:f>
        <x:v>818.614866529774</x:v>
      </x:c>
      <x:c r="O225" s="7" t="n">
        <x:f>MAX(0,F225+I225-N225)</x:f>
        <x:v>0</x:v>
      </x:c>
      <x:c r="P225" s="7" t="n">
        <x:f>MAX(0,N225-F225-I225)</x:f>
        <x:v>818.614866529774</x:v>
      </x:c>
      <x:c r="Q225" s="7" t="n">
        <x:f>MAX(0,G225+J225-P225)</x:f>
        <x:v>0</x:v>
      </x:c>
      <x:c r="R225" s="7" t="n">
        <x:f>M225+MAX(0,K225-MAX(0,P225-G225-J225))</x:f>
        <x:v>0</x:v>
      </x:c>
      <x:c r="S225" s="7" t="n">
        <x:f>SUM(O225,Q225,R225)</x:f>
        <x:v>0</x:v>
      </x:c>
      <x:c r="T225" s="14" t="n">
        <x:f>'Inventory detail'!T225</x:f>
        <x:v>0.1041</x:v>
      </x:c>
      <x:c r="U225" s="14" t="n">
        <x:f>'Inventory detail'!U225</x:f>
        <x:v>0.1041</x:v>
      </x:c>
      <x:c r="V225" s="9" t="n">
        <x:f>O225*T225</x:f>
        <x:v>0</x:v>
      </x:c>
      <x:c r="W225" s="9" t="n">
        <x:f>Q225*T225</x:f>
        <x:v>0</x:v>
      </x:c>
      <x:c r="X225" s="9" t="n">
        <x:f>R225*T225</x:f>
        <x:v>0</x:v>
      </x:c>
      <x:c r="Y225" s="9" t="n">
        <x:f>S225*T225</x:f>
        <x:v>0</x:v>
      </x:c>
      <x:c r="Z225" s="9" t="n">
        <x:f>IF(ISNUMBER(U225),S225*(U225-T225),"n.a.")</x:f>
        <x:v>0</x:v>
      </x:c>
      <x:c r="AA225" s="9" t="n">
        <x:f>IF(ISNUMBER(U225),Y225,0)</x:f>
        <x:v>0</x:v>
      </x:c>
      <x:c r="AB225" s="7" t="n">
        <x:f>MAX(0,L225-SUM(F225:K225))</x:f>
        <x:v>818.614866529774</x:v>
      </x:c>
    </x:row>
    <x:row r="226" ht="22" customHeight="1">
      <x:c r="A226" s="18" t="n">
        <x:f>Summary!C$41</x:f>
        <x:v>46327</x:v>
      </x:c>
      <x:c r="B226" s="2" t="str">
        <x:f>'Inventory detail'!A226</x:f>
        <x:v>POUC</x:v>
      </x:c>
      <x:c r="C226" s="2" t="str">
        <x:f>'Inventory detail'!B226</x:f>
        <x:v>10</x:v>
      </x:c>
      <x:c r="D226" s="2" t="str">
        <x:f>'Inventory detail'!C226</x:f>
        <x:v>RMEN7</x:v>
      </x:c>
      <x:c r="E226" s="10" t="n">
        <x:f>Summary!$E$5</x:f>
        <x:v>46304</x:v>
      </x:c>
      <x:c r="F226" s="7" t="n">
        <x:f>'Inventory detail'!W226</x:f>
        <x:v>3900</x:v>
      </x:c>
      <x:c r="G226" s="7" t="n">
        <x:f>'Inventory detail'!X226</x:f>
        <x:v>0</x:v>
      </x:c>
      <x:c r="H226" s="7" t="n">
        <x:f>'Inventory detail'!Y226</x:f>
        <x:v>0</x:v>
      </x:c>
      <x:c r="I226" s="7" t="n">
        <x:f>SUMIFS('PO detail'!$W$1594:$W$1596,'PO detail'!$V$1594:$V$1596,"&gt;="&amp;E226,'PO detail'!$V$1594:$V$1596,"&lt;"&amp;A226)</x:f>
        <x:v>0</x:v>
      </x:c>
      <x:c r="J226" s="7" t="n">
        <x:f>SUMIFS('PO detail'!$X$1594:$X$1596,'PO detail'!$V$1594:$V$1596,"&gt;="&amp;E226,'PO detail'!$V$1594:$V$1596,"&lt;"&amp;A226)</x:f>
        <x:v>0</x:v>
      </x:c>
      <x:c r="K226" s="7" t="n">
        <x:f>SUMIFS('PO detail'!$Y$1594:$Y$1596,'PO detail'!$V$1594:$V$1596,"&gt;="&amp;E226,'PO detail'!$V$1594:$V$1596,"&lt;"&amp;A226)</x:f>
        <x:v>0</x:v>
      </x:c>
      <x:c r="L226" s="7" t="n">
        <x:f>'Inventory detail'!F226*Summary!$K$5*(A226-E226)/Summary!$K$6</x:f>
        <x:v>812.3203285420944</x:v>
      </x:c>
      <x:c r="M226" s="7" t="n">
        <x:f>MAX(0,H226-L226)</x:f>
        <x:v>0</x:v>
      </x:c>
      <x:c r="N226" s="7" t="n">
        <x:f>MAX(0,L226-H226)</x:f>
        <x:v>812.3203285420944</x:v>
      </x:c>
      <x:c r="O226" s="7" t="n">
        <x:f>MAX(0,F226+I226-N226)</x:f>
        <x:v>3087.6796714579054</x:v>
      </x:c>
      <x:c r="P226" s="7" t="n">
        <x:f>MAX(0,N226-F226-I226)</x:f>
        <x:v>0</x:v>
      </x:c>
      <x:c r="Q226" s="7" t="n">
        <x:f>MAX(0,G226+J226-P226)</x:f>
        <x:v>0</x:v>
      </x:c>
      <x:c r="R226" s="7" t="n">
        <x:f>M226+MAX(0,K226-MAX(0,P226-G226-J226))</x:f>
        <x:v>0</x:v>
      </x:c>
      <x:c r="S226" s="7" t="n">
        <x:f>SUM(O226,Q226,R226)</x:f>
        <x:v>3087.6796714579054</x:v>
      </x:c>
      <x:c r="T226" s="14" t="n">
        <x:f>'Inventory detail'!T226</x:f>
        <x:v>0.1867</x:v>
      </x:c>
      <x:c r="U226" s="14" t="n">
        <x:f>'Inventory detail'!U226</x:f>
        <x:v>0.203445</x:v>
      </x:c>
      <x:c r="V226" s="9" t="n">
        <x:f>O226*T226</x:f>
        <x:v>576.4697946611909</x:v>
      </x:c>
      <x:c r="W226" s="9" t="n">
        <x:f>Q226*T226</x:f>
        <x:v>0</x:v>
      </x:c>
      <x:c r="X226" s="9" t="n">
        <x:f>R226*T226</x:f>
        <x:v>0</x:v>
      </x:c>
      <x:c r="Y226" s="9" t="n">
        <x:f>S226*T226</x:f>
        <x:v>576.4697946611909</x:v>
      </x:c>
      <x:c r="Z226" s="9" t="n">
        <x:f>IF(ISNUMBER(U226),S226*(U226-T226),"n.a.")</x:f>
        <x:v>51.70319609856257</x:v>
      </x:c>
      <x:c r="AA226" s="9" t="n">
        <x:f>IF(ISNUMBER(U226),Y226,0)</x:f>
        <x:v>576.4697946611909</x:v>
      </x:c>
      <x:c r="AB226" s="7" t="n">
        <x:f>MAX(0,L226-SUM(F226:K226))</x:f>
        <x:v>0</x:v>
      </x:c>
    </x:row>
    <x:row r="227" ht="22" customHeight="1">
      <x:c r="A227" s="18" t="n">
        <x:f>Summary!C$41</x:f>
        <x:v>46327</x:v>
      </x:c>
      <x:c r="B227" s="2" t="str">
        <x:f>'Inventory detail'!A227</x:f>
        <x:v>WIRE</x:v>
      </x:c>
      <x:c r="C227" s="2" t="str">
        <x:f>'Inventory detail'!B227</x:f>
        <x:v>60</x:v>
      </x:c>
      <x:c r="D227" s="2" t="str">
        <x:f>'Inventory detail'!C227</x:f>
        <x:v>DL716WHT</x:v>
      </x:c>
      <x:c r="E227" s="10" t="n">
        <x:f>Summary!$E$5</x:f>
        <x:v>46304</x:v>
      </x:c>
      <x:c r="F227" s="7" t="n">
        <x:f>'Inventory detail'!W227</x:f>
        <x:v>0</x:v>
      </x:c>
      <x:c r="G227" s="7" t="n">
        <x:f>'Inventory detail'!X227</x:f>
        <x:v>0</x:v>
      </x:c>
      <x:c r="H227" s="7" t="n">
        <x:f>'Inventory detail'!Y227</x:f>
        <x:v>100</x:v>
      </x:c>
      <x:c r="I227" s="7" t="n">
        <x:f>0</x:f>
        <x:v>0</x:v>
      </x:c>
      <x:c r="J227" s="7" t="n">
        <x:f>0</x:f>
        <x:v>0</x:v>
      </x:c>
      <x:c r="K227" s="7" t="n">
        <x:f>0</x:f>
        <x:v>0</x:v>
      </x:c>
      <x:c r="L227" s="7" t="n">
        <x:f>'Inventory detail'!F227*Summary!$K$5*(A227-E227)/Summary!$K$6</x:f>
        <x:v>806.0257905544149</x:v>
      </x:c>
      <x:c r="M227" s="7" t="n">
        <x:f>MAX(0,H227-L227)</x:f>
        <x:v>0</x:v>
      </x:c>
      <x:c r="N227" s="7" t="n">
        <x:f>MAX(0,L227-H227)</x:f>
        <x:v>706.0257905544149</x:v>
      </x:c>
      <x:c r="O227" s="7" t="n">
        <x:f>MAX(0,F227+I227-N227)</x:f>
        <x:v>0</x:v>
      </x:c>
      <x:c r="P227" s="7" t="n">
        <x:f>MAX(0,N227-F227-I227)</x:f>
        <x:v>706.0257905544149</x:v>
      </x:c>
      <x:c r="Q227" s="7" t="n">
        <x:f>MAX(0,G227+J227-P227)</x:f>
        <x:v>0</x:v>
      </x:c>
      <x:c r="R227" s="7" t="n">
        <x:f>M227+MAX(0,K227-MAX(0,P227-G227-J227))</x:f>
        <x:v>0</x:v>
      </x:c>
      <x:c r="S227" s="7" t="n">
        <x:f>SUM(O227,Q227,R227)</x:f>
        <x:v>0</x:v>
      </x:c>
      <x:c r="T227" s="14" t="n">
        <x:f>'Inventory detail'!T227</x:f>
        <x:v>0.0732</x:v>
      </x:c>
      <x:c r="U227" s="14" t="n">
        <x:f>'Inventory detail'!U227</x:f>
        <x:v>0.0732</x:v>
      </x:c>
      <x:c r="V227" s="9" t="n">
        <x:f>O227*T227</x:f>
        <x:v>0</x:v>
      </x:c>
      <x:c r="W227" s="9" t="n">
        <x:f>Q227*T227</x:f>
        <x:v>0</x:v>
      </x:c>
      <x:c r="X227" s="9" t="n">
        <x:f>R227*T227</x:f>
        <x:v>0</x:v>
      </x:c>
      <x:c r="Y227" s="9" t="n">
        <x:f>S227*T227</x:f>
        <x:v>0</x:v>
      </x:c>
      <x:c r="Z227" s="9" t="n">
        <x:f>IF(ISNUMBER(U227),S227*(U227-T227),"n.a.")</x:f>
        <x:v>0</x:v>
      </x:c>
      <x:c r="AA227" s="9" t="n">
        <x:f>IF(ISNUMBER(U227),Y227,0)</x:f>
        <x:v>0</x:v>
      </x:c>
      <x:c r="AB227" s="7" t="n">
        <x:f>MAX(0,L227-SUM(F227:K227))</x:f>
        <x:v>706.0257905544149</x:v>
      </x:c>
    </x:row>
    <x:row r="228" ht="22" customHeight="1">
      <x:c r="A228" s="18" t="n">
        <x:f>Summary!C$41</x:f>
        <x:v>46327</x:v>
      </x:c>
      <x:c r="B228" s="2" t="str">
        <x:f>'Inventory detail'!A228</x:f>
        <x:v>WIRE</x:v>
      </x:c>
      <x:c r="C228" s="2" t="str">
        <x:f>'Inventory detail'!B228</x:f>
        <x:v>30</x:v>
      </x:c>
      <x:c r="D228" s="2" t="str">
        <x:f>'Inventory detail'!C228</x:f>
        <x:v>DL014SIL</x:v>
      </x:c>
      <x:c r="E228" s="10" t="n">
        <x:f>Summary!$E$5</x:f>
        <x:v>46304</x:v>
      </x:c>
      <x:c r="F228" s="7" t="n">
        <x:f>'Inventory detail'!W228</x:f>
        <x:v>0</x:v>
      </x:c>
      <x:c r="G228" s="7" t="n">
        <x:f>'Inventory detail'!X228</x:f>
        <x:v>0</x:v>
      </x:c>
      <x:c r="H228" s="7" t="n">
        <x:f>'Inventory detail'!Y228</x:f>
        <x:v>6700</x:v>
      </x:c>
      <x:c r="I228" s="7" t="n">
        <x:f>0</x:f>
        <x:v>0</x:v>
      </x:c>
      <x:c r="J228" s="7" t="n">
        <x:f>0</x:f>
        <x:v>0</x:v>
      </x:c>
      <x:c r="K228" s="7" t="n">
        <x:f>0</x:f>
        <x:v>0</x:v>
      </x:c>
      <x:c r="L228" s="7" t="n">
        <x:f>'Inventory detail'!F228*Summary!$K$5*(A228-E228)/Summary!$K$6</x:f>
        <x:v>787.1346201232034</x:v>
      </x:c>
      <x:c r="M228" s="7" t="n">
        <x:f>MAX(0,H228-L228)</x:f>
        <x:v>5912.865379876796</x:v>
      </x:c>
      <x:c r="N228" s="7" t="n">
        <x:f>MAX(0,L228-H228)</x:f>
        <x:v>0</x:v>
      </x:c>
      <x:c r="O228" s="7" t="n">
        <x:f>MAX(0,F228+I228-N228)</x:f>
        <x:v>0</x:v>
      </x:c>
      <x:c r="P228" s="7" t="n">
        <x:f>MAX(0,N228-F228-I228)</x:f>
        <x:v>0</x:v>
      </x:c>
      <x:c r="Q228" s="7" t="n">
        <x:f>MAX(0,G228+J228-P228)</x:f>
        <x:v>0</x:v>
      </x:c>
      <x:c r="R228" s="7" t="n">
        <x:f>M228+MAX(0,K228-MAX(0,P228-G228-J228))</x:f>
        <x:v>5912.865379876796</x:v>
      </x:c>
      <x:c r="S228" s="7" t="n">
        <x:f>SUM(O228,Q228,R228)</x:f>
        <x:v>5912.865379876796</x:v>
      </x:c>
      <x:c r="T228" s="14" t="n">
        <x:f>'Inventory detail'!T228</x:f>
        <x:v>0.0363</x:v>
      </x:c>
      <x:c r="U228" s="14" t="n">
        <x:f>'Inventory detail'!U228</x:f>
        <x:v>0.0363</x:v>
      </x:c>
      <x:c r="V228" s="9" t="n">
        <x:f>O228*T228</x:f>
        <x:v>0</x:v>
      </x:c>
      <x:c r="W228" s="9" t="n">
        <x:f>Q228*T228</x:f>
        <x:v>0</x:v>
      </x:c>
      <x:c r="X228" s="9" t="n">
        <x:f>R228*T228</x:f>
        <x:v>214.63701328952772</x:v>
      </x:c>
      <x:c r="Y228" s="9" t="n">
        <x:f>S228*T228</x:f>
        <x:v>214.63701328952772</x:v>
      </x:c>
      <x:c r="Z228" s="9" t="n">
        <x:f>IF(ISNUMBER(U228),S228*(U228-T228),"n.a.")</x:f>
        <x:v>0</x:v>
      </x:c>
      <x:c r="AA228" s="9" t="n">
        <x:f>IF(ISNUMBER(U228),Y228,0)</x:f>
        <x:v>214.63701328952772</x:v>
      </x:c>
      <x:c r="AB228" s="7" t="n">
        <x:f>MAX(0,L228-SUM(F228:K228))</x:f>
        <x:v>0</x:v>
      </x:c>
    </x:row>
    <x:row r="229" ht="22" customHeight="1">
      <x:c r="A229" s="18" t="n">
        <x:f>Summary!C$41</x:f>
        <x:v>46327</x:v>
      </x:c>
      <x:c r="B229" s="2" t="str">
        <x:f>'Inventory detail'!A229</x:f>
        <x:v>COIL</x:v>
      </x:c>
      <x:c r="C229" s="2" t="str">
        <x:f>'Inventory detail'!B229</x:f>
        <x:v>10</x:v>
      </x:c>
      <x:c r="D229" s="2" t="str">
        <x:f>'Inventory detail'!C229</x:f>
        <x:v>8BLU12-4</x:v>
      </x:c>
      <x:c r="E229" s="10" t="n">
        <x:f>Summary!$E$5</x:f>
        <x:v>46304</x:v>
      </x:c>
      <x:c r="F229" s="7" t="n">
        <x:f>'Inventory detail'!W229</x:f>
        <x:v>2600</x:v>
      </x:c>
      <x:c r="G229" s="7" t="n">
        <x:f>'Inventory detail'!X229</x:f>
        <x:v>0</x:v>
      </x:c>
      <x:c r="H229" s="7" t="n">
        <x:f>'Inventory detail'!Y229</x:f>
        <x:v>0</x:v>
      </x:c>
      <x:c r="I229" s="7" t="n">
        <x:f>SUMIFS('PO detail'!$W$522:$W$526,'PO detail'!$V$522:$V$526,"&gt;="&amp;E229,'PO detail'!$V$522:$V$526,"&lt;"&amp;A229)</x:f>
        <x:v>0</x:v>
      </x:c>
      <x:c r="J229" s="7" t="n">
        <x:f>SUMIFS('PO detail'!$X$522:$X$526,'PO detail'!$V$522:$V$526,"&gt;="&amp;E229,'PO detail'!$V$522:$V$526,"&lt;"&amp;A229)</x:f>
        <x:v>0</x:v>
      </x:c>
      <x:c r="K229" s="7" t="n">
        <x:f>SUMIFS('PO detail'!$Y$522:$Y$526,'PO detail'!$V$522:$V$526,"&gt;="&amp;E229,'PO detail'!$V$522:$V$526,"&lt;"&amp;A229)</x:f>
        <x:v>0</x:v>
      </x:c>
      <x:c r="L229" s="7" t="n">
        <x:f>'Inventory detail'!F229*Summary!$K$5*(A229-E229)/Summary!$K$6</x:f>
        <x:v>774.5379876796715</x:v>
      </x:c>
      <x:c r="M229" s="7" t="n">
        <x:f>MAX(0,H229-L229)</x:f>
        <x:v>0</x:v>
      </x:c>
      <x:c r="N229" s="7" t="n">
        <x:f>MAX(0,L229-H229)</x:f>
        <x:v>774.5379876796715</x:v>
      </x:c>
      <x:c r="O229" s="7" t="n">
        <x:f>MAX(0,F229+I229-N229)</x:f>
        <x:v>1825.4620123203285</x:v>
      </x:c>
      <x:c r="P229" s="7" t="n">
        <x:f>MAX(0,N229-F229-I229)</x:f>
        <x:v>0</x:v>
      </x:c>
      <x:c r="Q229" s="7" t="n">
        <x:f>MAX(0,G229+J229-P229)</x:f>
        <x:v>0</x:v>
      </x:c>
      <x:c r="R229" s="7" t="n">
        <x:f>M229+MAX(0,K229-MAX(0,P229-G229-J229))</x:f>
        <x:v>0</x:v>
      </x:c>
      <x:c r="S229" s="7" t="n">
        <x:f>SUM(O229,Q229,R229)</x:f>
        <x:v>1825.4620123203285</x:v>
      </x:c>
      <x:c r="T229" s="14" t="n">
        <x:f>'Inventory detail'!T229</x:f>
        <x:v>0.042</x:v>
      </x:c>
      <x:c r="U229" s="14" t="n">
        <x:f>'Inventory detail'!U229</x:f>
        <x:v>0.041216499999999996</x:v>
      </x:c>
      <x:c r="V229" s="9" t="n">
        <x:f>O229*T229</x:f>
        <x:v>76.6694045174538</x:v>
      </x:c>
      <x:c r="W229" s="9" t="n">
        <x:f>Q229*T229</x:f>
        <x:v>0</x:v>
      </x:c>
      <x:c r="X229" s="9" t="n">
        <x:f>R229*T229</x:f>
        <x:v>0</x:v>
      </x:c>
      <x:c r="Y229" s="9" t="n">
        <x:f>S229*T229</x:f>
        <x:v>76.6694045174538</x:v>
      </x:c>
      <x:c r="Z229" s="9" t="n">
        <x:f>IF(ISNUMBER(U229),S229*(U229-T229),"n.a.")</x:f>
        <x:v>-1.4302494866529891</x:v>
      </x:c>
      <x:c r="AA229" s="9" t="n">
        <x:f>IF(ISNUMBER(U229),Y229,0)</x:f>
        <x:v>76.6694045174538</x:v>
      </x:c>
      <x:c r="AB229" s="7" t="n">
        <x:f>MAX(0,L229-SUM(F229:K229))</x:f>
        <x:v>0</x:v>
      </x:c>
    </x:row>
    <x:row r="230" ht="22" customHeight="1">
      <x:c r="A230" s="18" t="n">
        <x:f>Summary!C$41</x:f>
        <x:v>46327</x:v>
      </x:c>
      <x:c r="B230" s="2" t="str">
        <x:f>'Inventory detail'!A230</x:f>
        <x:v>POUC</x:v>
      </x:c>
      <x:c r="C230" s="2" t="str">
        <x:f>'Inventory detail'!B230</x:f>
        <x:v>60</x:v>
      </x:c>
      <x:c r="D230" s="2" t="str">
        <x:f>'Inventory detail'!C230</x:f>
        <x:v>IND5</x:v>
      </x:c>
      <x:c r="E230" s="10" t="n">
        <x:f>Summary!$E$5</x:f>
        <x:v>46304</x:v>
      </x:c>
      <x:c r="F230" s="7" t="n">
        <x:f>'Inventory detail'!W230</x:f>
        <x:v>9900</x:v>
      </x:c>
      <x:c r="G230" s="7" t="n">
        <x:f>'Inventory detail'!X230</x:f>
        <x:v>0</x:v>
      </x:c>
      <x:c r="H230" s="7" t="n">
        <x:f>'Inventory detail'!Y230</x:f>
        <x:v>0</x:v>
      </x:c>
      <x:c r="I230" s="7" t="n">
        <x:f>SUMIFS('PO detail'!$W$1741:$W$1742,'PO detail'!$V$1741:$V$1742,"&gt;="&amp;E230,'PO detail'!$V$1741:$V$1742,"&lt;"&amp;A230)</x:f>
        <x:v>0</x:v>
      </x:c>
      <x:c r="J230" s="7" t="n">
        <x:f>SUMIFS('PO detail'!$X$1741:$X$1742,'PO detail'!$V$1741:$V$1742,"&gt;="&amp;E230,'PO detail'!$V$1741:$V$1742,"&lt;"&amp;A230)</x:f>
        <x:v>0</x:v>
      </x:c>
      <x:c r="K230" s="7" t="n">
        <x:f>SUMIFS('PO detail'!$Y$1741:$Y$1742,'PO detail'!$V$1741:$V$1742,"&gt;="&amp;E230,'PO detail'!$V$1741:$V$1742,"&lt;"&amp;A230)</x:f>
        <x:v>0</x:v>
      </x:c>
      <x:c r="L230" s="7" t="n">
        <x:f>'Inventory detail'!F230*Summary!$K$5*(A230-E230)/Summary!$K$6</x:f>
        <x:v>774.5379876796715</x:v>
      </x:c>
      <x:c r="M230" s="7" t="n">
        <x:f>MAX(0,H230-L230)</x:f>
        <x:v>0</x:v>
      </x:c>
      <x:c r="N230" s="7" t="n">
        <x:f>MAX(0,L230-H230)</x:f>
        <x:v>774.5379876796715</x:v>
      </x:c>
      <x:c r="O230" s="7" t="n">
        <x:f>MAX(0,F230+I230-N230)</x:f>
        <x:v>9125.462012320328</x:v>
      </x:c>
      <x:c r="P230" s="7" t="n">
        <x:f>MAX(0,N230-F230-I230)</x:f>
        <x:v>0</x:v>
      </x:c>
      <x:c r="Q230" s="7" t="n">
        <x:f>MAX(0,G230+J230-P230)</x:f>
        <x:v>0</x:v>
      </x:c>
      <x:c r="R230" s="7" t="n">
        <x:f>M230+MAX(0,K230-MAX(0,P230-G230-J230))</x:f>
        <x:v>0</x:v>
      </x:c>
      <x:c r="S230" s="7" t="n">
        <x:f>SUM(O230,Q230,R230)</x:f>
        <x:v>9125.462012320328</x:v>
      </x:c>
      <x:c r="T230" s="14" t="n">
        <x:f>'Inventory detail'!T230</x:f>
        <x:v>0.014199999999999999</x:v>
      </x:c>
      <x:c r="U230" s="14" t="n">
        <x:f>'Inventory detail'!U230</x:f>
        <x:v>0.01551</x:v>
      </x:c>
      <x:c r="V230" s="9" t="n">
        <x:f>O230*T230</x:f>
        <x:v>129.58156057494864</x:v>
      </x:c>
      <x:c r="W230" s="9" t="n">
        <x:f>Q230*T230</x:f>
        <x:v>0</x:v>
      </x:c>
      <x:c r="X230" s="9" t="n">
        <x:f>R230*T230</x:f>
        <x:v>0</x:v>
      </x:c>
      <x:c r="Y230" s="9" t="n">
        <x:f>S230*T230</x:f>
        <x:v>129.58156057494864</x:v>
      </x:c>
      <x:c r="Z230" s="9" t="n">
        <x:f>IF(ISNUMBER(U230),S230*(U230-T230),"n.a.")</x:f>
        <x:v>11.954355236139634</x:v>
      </x:c>
      <x:c r="AA230" s="9" t="n">
        <x:f>IF(ISNUMBER(U230),Y230,0)</x:f>
        <x:v>129.58156057494864</x:v>
      </x:c>
      <x:c r="AB230" s="7" t="n">
        <x:f>MAX(0,L230-SUM(F230:K230))</x:f>
        <x:v>0</x:v>
      </x:c>
    </x:row>
    <x:row r="231" ht="22" customHeight="1">
      <x:c r="A231" s="18" t="n">
        <x:f>Summary!C$41</x:f>
        <x:v>46327</x:v>
      </x:c>
      <x:c r="B231" s="2" t="str">
        <x:f>'Inventory detail'!A231</x:f>
        <x:v>COIL</x:v>
      </x:c>
      <x:c r="C231" s="2" t="str">
        <x:f>'Inventory detail'!B231</x:f>
        <x:v>10</x:v>
      </x:c>
      <x:c r="D231" s="2" t="str">
        <x:f>'Inventory detail'!C231</x:f>
        <x:v>38BLK12-4</x:v>
      </x:c>
      <x:c r="E231" s="10" t="n">
        <x:f>Summary!$E$5</x:f>
        <x:v>46304</x:v>
      </x:c>
      <x:c r="F231" s="7" t="n">
        <x:f>'Inventory detail'!W231</x:f>
        <x:v>700</x:v>
      </x:c>
      <x:c r="G231" s="7" t="n">
        <x:f>'Inventory detail'!X231</x:f>
        <x:v>0</x:v>
      </x:c>
      <x:c r="H231" s="7" t="n">
        <x:f>'Inventory detail'!Y231</x:f>
        <x:v>0</x:v>
      </x:c>
      <x:c r="I231" s="7" t="n">
        <x:f>SUMIFS('PO detail'!$W$410:$W$416,'PO detail'!$V$410:$V$416,"&gt;="&amp;E231,'PO detail'!$V$410:$V$416,"&lt;"&amp;A231)</x:f>
        <x:v>0</x:v>
      </x:c>
      <x:c r="J231" s="7" t="n">
        <x:f>SUMIFS('PO detail'!$X$410:$X$416,'PO detail'!$V$410:$V$416,"&gt;="&amp;E231,'PO detail'!$V$410:$V$416,"&lt;"&amp;A231)</x:f>
        <x:v>0</x:v>
      </x:c>
      <x:c r="K231" s="7" t="n">
        <x:f>SUMIFS('PO detail'!$Y$410:$Y$416,'PO detail'!$V$410:$V$416,"&gt;="&amp;E231,'PO detail'!$V$410:$V$416,"&lt;"&amp;A231)</x:f>
        <x:v>0</x:v>
      </x:c>
      <x:c r="L231" s="7" t="n">
        <x:f>'Inventory detail'!F231*Summary!$K$5*(A231-E231)/Summary!$K$6</x:f>
        <x:v>768.2434496919918</x:v>
      </x:c>
      <x:c r="M231" s="7" t="n">
        <x:f>MAX(0,H231-L231)</x:f>
        <x:v>0</x:v>
      </x:c>
      <x:c r="N231" s="7" t="n">
        <x:f>MAX(0,L231-H231)</x:f>
        <x:v>768.2434496919918</x:v>
      </x:c>
      <x:c r="O231" s="7" t="n">
        <x:f>MAX(0,F231+I231-N231)</x:f>
        <x:v>0</x:v>
      </x:c>
      <x:c r="P231" s="7" t="n">
        <x:f>MAX(0,N231-F231-I231)</x:f>
        <x:v>68.24344969199183</x:v>
      </x:c>
      <x:c r="Q231" s="7" t="n">
        <x:f>MAX(0,G231+J231-P231)</x:f>
        <x:v>0</x:v>
      </x:c>
      <x:c r="R231" s="7" t="n">
        <x:f>M231+MAX(0,K231-MAX(0,P231-G231-J231))</x:f>
        <x:v>0</x:v>
      </x:c>
      <x:c r="S231" s="7" t="n">
        <x:f>SUM(O231,Q231,R231)</x:f>
        <x:v>0</x:v>
      </x:c>
      <x:c r="T231" s="14" t="n">
        <x:f>'Inventory detail'!T231</x:f>
        <x:v>0.2779</x:v>
      </x:c>
      <x:c r="U231" s="14" t="n">
        <x:f>'Inventory detail'!U231</x:f>
        <x:v>0.272272</x:v>
      </x:c>
      <x:c r="V231" s="9" t="n">
        <x:f>O231*T231</x:f>
        <x:v>0</x:v>
      </x:c>
      <x:c r="W231" s="9" t="n">
        <x:f>Q231*T231</x:f>
        <x:v>0</x:v>
      </x:c>
      <x:c r="X231" s="9" t="n">
        <x:f>R231*T231</x:f>
        <x:v>0</x:v>
      </x:c>
      <x:c r="Y231" s="9" t="n">
        <x:f>S231*T231</x:f>
        <x:v>0</x:v>
      </x:c>
      <x:c r="Z231" s="9" t="n">
        <x:f>IF(ISNUMBER(U231),S231*(U231-T231),"n.a.")</x:f>
        <x:v>0</x:v>
      </x:c>
      <x:c r="AA231" s="9" t="n">
        <x:f>IF(ISNUMBER(U231),Y231,0)</x:f>
        <x:v>0</x:v>
      </x:c>
      <x:c r="AB231" s="7" t="n">
        <x:f>MAX(0,L231-SUM(F231:K231))</x:f>
        <x:v>68.24344969199183</x:v>
      </x:c>
    </x:row>
    <x:row r="232" ht="22" customHeight="1">
      <x:c r="A232" s="18" t="n">
        <x:f>Summary!C$41</x:f>
        <x:v>46327</x:v>
      </x:c>
      <x:c r="B232" s="2" t="str">
        <x:f>'Inventory detail'!A232</x:f>
        <x:v>COIL</x:v>
      </x:c>
      <x:c r="C232" s="2" t="str">
        <x:f>'Inventory detail'!B232</x:f>
        <x:v>30</x:v>
      </x:c>
      <x:c r="D232" s="2" t="str">
        <x:f>'Inventory detail'!C232</x:f>
        <x:v>10BLK36-4</x:v>
      </x:c>
      <x:c r="E232" s="10" t="n">
        <x:f>Summary!$E$5</x:f>
        <x:v>46304</x:v>
      </x:c>
      <x:c r="F232" s="7" t="n">
        <x:f>'Inventory detail'!W232</x:f>
        <x:v>400</x:v>
      </x:c>
      <x:c r="G232" s="7" t="n">
        <x:f>'Inventory detail'!X232</x:f>
        <x:v>0</x:v>
      </x:c>
      <x:c r="H232" s="7" t="n">
        <x:f>'Inventory detail'!Y232</x:f>
        <x:v>0</x:v>
      </x:c>
      <x:c r="I232" s="7" t="n">
        <x:f>SUMIFS('PO detail'!$W$697:$W$703,'PO detail'!$V$697:$V$703,"&gt;="&amp;E232,'PO detail'!$V$697:$V$703,"&lt;"&amp;A232)</x:f>
        <x:v>0</x:v>
      </x:c>
      <x:c r="J232" s="7" t="n">
        <x:f>SUMIFS('PO detail'!$X$697:$X$703,'PO detail'!$V$697:$V$703,"&gt;="&amp;E232,'PO detail'!$V$697:$V$703,"&lt;"&amp;A232)</x:f>
        <x:v>0</x:v>
      </x:c>
      <x:c r="K232" s="7" t="n">
        <x:f>SUMIFS('PO detail'!$Y$697:$Y$703,'PO detail'!$V$697:$V$703,"&gt;="&amp;E232,'PO detail'!$V$697:$V$703,"&lt;"&amp;A232)</x:f>
        <x:v>0</x:v>
      </x:c>
      <x:c r="L232" s="7" t="n">
        <x:f>'Inventory detail'!F232*Summary!$K$5*(A232-E232)/Summary!$K$6</x:f>
        <x:v>761.9413552361397</x:v>
      </x:c>
      <x:c r="M232" s="7" t="n">
        <x:f>MAX(0,H232-L232)</x:f>
        <x:v>0</x:v>
      </x:c>
      <x:c r="N232" s="7" t="n">
        <x:f>MAX(0,L232-H232)</x:f>
        <x:v>761.9413552361397</x:v>
      </x:c>
      <x:c r="O232" s="7" t="n">
        <x:f>MAX(0,F232+I232-N232)</x:f>
        <x:v>0</x:v>
      </x:c>
      <x:c r="P232" s="7" t="n">
        <x:f>MAX(0,N232-F232-I232)</x:f>
        <x:v>361.94135523613966</x:v>
      </x:c>
      <x:c r="Q232" s="7" t="n">
        <x:f>MAX(0,G232+J232-P232)</x:f>
        <x:v>0</x:v>
      </x:c>
      <x:c r="R232" s="7" t="n">
        <x:f>M232+MAX(0,K232-MAX(0,P232-G232-J232))</x:f>
        <x:v>0</x:v>
      </x:c>
      <x:c r="S232" s="7" t="n">
        <x:f>SUM(O232,Q232,R232)</x:f>
        <x:v>0</x:v>
      </x:c>
      <x:c r="T232" s="14" t="n">
        <x:f>'Inventory detail'!T232</x:f>
        <x:v>0.1518</x:v>
      </x:c>
      <x:c r="U232" s="14" t="n">
        <x:f>'Inventory detail'!U232</x:f>
        <x:v>0.148733</x:v>
      </x:c>
      <x:c r="V232" s="9" t="n">
        <x:f>O232*T232</x:f>
        <x:v>0</x:v>
      </x:c>
      <x:c r="W232" s="9" t="n">
        <x:f>Q232*T232</x:f>
        <x:v>0</x:v>
      </x:c>
      <x:c r="X232" s="9" t="n">
        <x:f>R232*T232</x:f>
        <x:v>0</x:v>
      </x:c>
      <x:c r="Y232" s="9" t="n">
        <x:f>S232*T232</x:f>
        <x:v>0</x:v>
      </x:c>
      <x:c r="Z232" s="9" t="n">
        <x:f>IF(ISNUMBER(U232),S232*(U232-T232),"n.a.")</x:f>
        <x:v>0</x:v>
      </x:c>
      <x:c r="AA232" s="9" t="n">
        <x:f>IF(ISNUMBER(U232),Y232,0)</x:f>
        <x:v>0</x:v>
      </x:c>
      <x:c r="AB232" s="7" t="n">
        <x:f>MAX(0,L232-SUM(F232:K232))</x:f>
        <x:v>361.94135523613966</x:v>
      </x:c>
    </x:row>
    <x:row r="233" ht="22" customHeight="1">
      <x:c r="A233" s="18" t="n">
        <x:f>Summary!C$41</x:f>
        <x:v>46327</x:v>
      </x:c>
      <x:c r="B233" s="2" t="str">
        <x:f>'Inventory detail'!A233</x:f>
        <x:v>COIL</x:v>
      </x:c>
      <x:c r="C233" s="2" t="str">
        <x:f>'Inventory detail'!B233</x:f>
        <x:v>30</x:v>
      </x:c>
      <x:c r="D233" s="2" t="str">
        <x:f>'Inventory detail'!C233</x:f>
        <x:v>32BLK12-4</x:v>
      </x:c>
      <x:c r="E233" s="10" t="n">
        <x:f>Summary!$E$5</x:f>
        <x:v>46304</x:v>
      </x:c>
      <x:c r="F233" s="7" t="n">
        <x:f>'Inventory detail'!W233</x:f>
        <x:v>4600</x:v>
      </x:c>
      <x:c r="G233" s="7" t="n">
        <x:f>'Inventory detail'!X233</x:f>
        <x:v>0</x:v>
      </x:c>
      <x:c r="H233" s="7" t="n">
        <x:f>'Inventory detail'!Y233</x:f>
        <x:v>0</x:v>
      </x:c>
      <x:c r="I233" s="7" t="n">
        <x:f>SUMIFS('PO detail'!$W$894:$W$899,'PO detail'!$V$894:$V$899,"&gt;="&amp;E233,'PO detail'!$V$894:$V$899,"&lt;"&amp;A233)</x:f>
        <x:v>0</x:v>
      </x:c>
      <x:c r="J233" s="7" t="n">
        <x:f>SUMIFS('PO detail'!$X$894:$X$899,'PO detail'!$V$894:$V$899,"&gt;="&amp;E233,'PO detail'!$V$894:$V$899,"&lt;"&amp;A233)</x:f>
        <x:v>0</x:v>
      </x:c>
      <x:c r="K233" s="7" t="n">
        <x:f>SUMIFS('PO detail'!$Y$894:$Y$899,'PO detail'!$V$894:$V$899,"&gt;="&amp;E233,'PO detail'!$V$894:$V$899,"&lt;"&amp;A233)</x:f>
        <x:v>0</x:v>
      </x:c>
      <x:c r="L233" s="7" t="n">
        <x:f>'Inventory detail'!F233*Summary!$K$5*(A233-E233)/Summary!$K$6</x:f>
        <x:v>761.9413552361397</x:v>
      </x:c>
      <x:c r="M233" s="7" t="n">
        <x:f>MAX(0,H233-L233)</x:f>
        <x:v>0</x:v>
      </x:c>
      <x:c r="N233" s="7" t="n">
        <x:f>MAX(0,L233-H233)</x:f>
        <x:v>761.9413552361397</x:v>
      </x:c>
      <x:c r="O233" s="7" t="n">
        <x:f>MAX(0,F233+I233-N233)</x:f>
        <x:v>3838.0586447638602</x:v>
      </x:c>
      <x:c r="P233" s="7" t="n">
        <x:f>MAX(0,N233-F233-I233)</x:f>
        <x:v>0</x:v>
      </x:c>
      <x:c r="Q233" s="7" t="n">
        <x:f>MAX(0,G233+J233-P233)</x:f>
        <x:v>0</x:v>
      </x:c>
      <x:c r="R233" s="7" t="n">
        <x:f>M233+MAX(0,K233-MAX(0,P233-G233-J233))</x:f>
        <x:v>0</x:v>
      </x:c>
      <x:c r="S233" s="7" t="n">
        <x:f>SUM(O233,Q233,R233)</x:f>
        <x:v>3838.0586447638602</x:v>
      </x:c>
      <x:c r="T233" s="14" t="n">
        <x:f>'Inventory detail'!T233</x:f>
        <x:v>0.1997</x:v>
      </x:c>
      <x:c r="U233" s="14" t="n">
        <x:f>'Inventory detail'!U233</x:f>
        <x:v>0.1956955</x:v>
      </x:c>
      <x:c r="V233" s="9" t="n">
        <x:f>O233*T233</x:f>
        <x:v>766.4603113593429</x:v>
      </x:c>
      <x:c r="W233" s="9" t="n">
        <x:f>Q233*T233</x:f>
        <x:v>0</x:v>
      </x:c>
      <x:c r="X233" s="9" t="n">
        <x:f>R233*T233</x:f>
        <x:v>0</x:v>
      </x:c>
      <x:c r="Y233" s="9" t="n">
        <x:f>S233*T233</x:f>
        <x:v>766.4603113593429</x:v>
      </x:c>
      <x:c r="Z233" s="9" t="n">
        <x:f>IF(ISNUMBER(U233),S233*(U233-T233),"n.a.")</x:f>
        <x:v>-15.369505842956857</x:v>
      </x:c>
      <x:c r="AA233" s="9" t="n">
        <x:f>IF(ISNUMBER(U233),Y233,0)</x:f>
        <x:v>766.4603113593429</x:v>
      </x:c>
      <x:c r="AB233" s="7" t="n">
        <x:f>MAX(0,L233-SUM(F233:K233))</x:f>
        <x:v>0</x:v>
      </x:c>
    </x:row>
    <x:row r="234" ht="22" customHeight="1">
      <x:c r="A234" s="18" t="n">
        <x:f>Summary!C$41</x:f>
        <x:v>46327</x:v>
      </x:c>
      <x:c r="B234" s="2" t="str">
        <x:f>'Inventory detail'!A234</x:f>
        <x:v>POUC</x:v>
      </x:c>
      <x:c r="C234" s="2" t="str">
        <x:f>'Inventory detail'!B234</x:f>
        <x:v>10</x:v>
      </x:c>
      <x:c r="D234" s="2" t="str">
        <x:f>'Inventory detail'!C234</x:f>
        <x:v>BUS7</x:v>
      </x:c>
      <x:c r="E234" s="10" t="n">
        <x:f>Summary!$E$5</x:f>
        <x:v>46304</x:v>
      </x:c>
      <x:c r="F234" s="7" t="n">
        <x:f>'Inventory detail'!W234</x:f>
        <x:v>0</x:v>
      </x:c>
      <x:c r="G234" s="7" t="n">
        <x:f>'Inventory detail'!X234</x:f>
        <x:v>0</x:v>
      </x:c>
      <x:c r="H234" s="7" t="n">
        <x:f>'Inventory detail'!Y234</x:f>
        <x:v>19500</x:v>
      </x:c>
      <x:c r="I234" s="7" t="n">
        <x:f>0</x:f>
        <x:v>0</x:v>
      </x:c>
      <x:c r="J234" s="7" t="n">
        <x:f>0</x:f>
        <x:v>0</x:v>
      </x:c>
      <x:c r="K234" s="7" t="n">
        <x:f>0</x:f>
        <x:v>0</x:v>
      </x:c>
      <x:c r="L234" s="7" t="n">
        <x:f>'Inventory detail'!F234*Summary!$K$5*(A234-E234)/Summary!$K$6</x:f>
        <x:v>761.9413552361397</x:v>
      </x:c>
      <x:c r="M234" s="7" t="n">
        <x:f>MAX(0,H234-L234)</x:f>
        <x:v>18738.05864476386</x:v>
      </x:c>
      <x:c r="N234" s="7" t="n">
        <x:f>MAX(0,L234-H234)</x:f>
        <x:v>0</x:v>
      </x:c>
      <x:c r="O234" s="7" t="n">
        <x:f>MAX(0,F234+I234-N234)</x:f>
        <x:v>0</x:v>
      </x:c>
      <x:c r="P234" s="7" t="n">
        <x:f>MAX(0,N234-F234-I234)</x:f>
        <x:v>0</x:v>
      </x:c>
      <x:c r="Q234" s="7" t="n">
        <x:f>MAX(0,G234+J234-P234)</x:f>
        <x:v>0</x:v>
      </x:c>
      <x:c r="R234" s="7" t="n">
        <x:f>M234+MAX(0,K234-MAX(0,P234-G234-J234))</x:f>
        <x:v>18738.05864476386</x:v>
      </x:c>
      <x:c r="S234" s="7" t="n">
        <x:f>SUM(O234,Q234,R234)</x:f>
        <x:v>18738.05864476386</x:v>
      </x:c>
      <x:c r="T234" s="14" t="n">
        <x:f>'Inventory detail'!T234</x:f>
        <x:v>0.009000000000000001</x:v>
      </x:c>
      <x:c r="U234" s="14" t="n">
        <x:f>'Inventory detail'!U234</x:f>
        <x:v>0.009734999999999999</x:v>
      </x:c>
      <x:c r="V234" s="9" t="n">
        <x:f>O234*T234</x:f>
        <x:v>0</x:v>
      </x:c>
      <x:c r="W234" s="9" t="n">
        <x:f>Q234*T234</x:f>
        <x:v>0</x:v>
      </x:c>
      <x:c r="X234" s="9" t="n">
        <x:f>R234*T234</x:f>
        <x:v>168.64252780287475</x:v>
      </x:c>
      <x:c r="Y234" s="9" t="n">
        <x:f>S234*T234</x:f>
        <x:v>168.64252780287475</x:v>
      </x:c>
      <x:c r="Z234" s="9" t="n">
        <x:f>IF(ISNUMBER(U234),S234*(U234-T234),"n.a.")</x:f>
        <x:v>13.772473103901396</x:v>
      </x:c>
      <x:c r="AA234" s="9" t="n">
        <x:f>IF(ISNUMBER(U234),Y234,0)</x:f>
        <x:v>168.64252780287475</x:v>
      </x:c>
      <x:c r="AB234" s="7" t="n">
        <x:f>MAX(0,L234-SUM(F234:K234))</x:f>
        <x:v>0</x:v>
      </x:c>
    </x:row>
    <x:row r="235" ht="22" customHeight="1">
      <x:c r="A235" s="18" t="n">
        <x:f>Summary!C$41</x:f>
        <x:v>46327</x:v>
      </x:c>
      <x:c r="B235" s="2" t="str">
        <x:f>'Inventory detail'!A235</x:f>
        <x:v>POUC</x:v>
      </x:c>
      <x:c r="C235" s="2" t="str">
        <x:f>'Inventory detail'!B235</x:f>
        <x:v>60</x:v>
      </x:c>
      <x:c r="D235" s="2" t="str">
        <x:f>'Inventory detail'!C235</x:f>
        <x:v>KEY5</x:v>
      </x:c>
      <x:c r="E235" s="10" t="n">
        <x:f>Summary!$E$5</x:f>
        <x:v>46304</x:v>
      </x:c>
      <x:c r="F235" s="7" t="n">
        <x:f>'Inventory detail'!W235</x:f>
        <x:v>0</x:v>
      </x:c>
      <x:c r="G235" s="7" t="n">
        <x:f>'Inventory detail'!X235</x:f>
        <x:v>0</x:v>
      </x:c>
      <x:c r="H235" s="7" t="n">
        <x:f>'Inventory detail'!Y235</x:f>
        <x:v>700</x:v>
      </x:c>
      <x:c r="I235" s="7" t="n">
        <x:f>0</x:f>
        <x:v>0</x:v>
      </x:c>
      <x:c r="J235" s="7" t="n">
        <x:f>0</x:f>
        <x:v>0</x:v>
      </x:c>
      <x:c r="K235" s="7" t="n">
        <x:f>0</x:f>
        <x:v>0</x:v>
      </x:c>
      <x:c r="L235" s="7" t="n">
        <x:f>'Inventory detail'!F235*Summary!$K$5*(A235-E235)/Summary!$K$6</x:f>
        <x:v>755.6468172484599</x:v>
      </x:c>
      <x:c r="M235" s="7" t="n">
        <x:f>MAX(0,H235-L235)</x:f>
        <x:v>0</x:v>
      </x:c>
      <x:c r="N235" s="7" t="n">
        <x:f>MAX(0,L235-H235)</x:f>
        <x:v>55.64681724845991</x:v>
      </x:c>
      <x:c r="O235" s="7" t="n">
        <x:f>MAX(0,F235+I235-N235)</x:f>
        <x:v>0</x:v>
      </x:c>
      <x:c r="P235" s="7" t="n">
        <x:f>MAX(0,N235-F235-I235)</x:f>
        <x:v>55.64681724845991</x:v>
      </x:c>
      <x:c r="Q235" s="7" t="n">
        <x:f>MAX(0,G235+J235-P235)</x:f>
        <x:v>0</x:v>
      </x:c>
      <x:c r="R235" s="7" t="n">
        <x:f>M235+MAX(0,K235-MAX(0,P235-G235-J235))</x:f>
        <x:v>0</x:v>
      </x:c>
      <x:c r="S235" s="7" t="n">
        <x:f>SUM(O235,Q235,R235)</x:f>
        <x:v>0</x:v>
      </x:c>
      <x:c r="T235" s="14" t="n">
        <x:f>'Inventory detail'!T235</x:f>
        <x:v>0.0066</x:v>
      </x:c>
      <x:c r="U235" s="14" t="n">
        <x:f>'Inventory detail'!U235</x:f>
        <x:v>0.008579999999999999</x:v>
      </x:c>
      <x:c r="V235" s="9" t="n">
        <x:f>O235*T235</x:f>
        <x:v>0</x:v>
      </x:c>
      <x:c r="W235" s="9" t="n">
        <x:f>Q235*T235</x:f>
        <x:v>0</x:v>
      </x:c>
      <x:c r="X235" s="9" t="n">
        <x:f>R235*T235</x:f>
        <x:v>0</x:v>
      </x:c>
      <x:c r="Y235" s="9" t="n">
        <x:f>S235*T235</x:f>
        <x:v>0</x:v>
      </x:c>
      <x:c r="Z235" s="9" t="n">
        <x:f>IF(ISNUMBER(U235),S235*(U235-T235),"n.a.")</x:f>
        <x:v>0</x:v>
      </x:c>
      <x:c r="AA235" s="9" t="n">
        <x:f>IF(ISNUMBER(U235),Y235,0)</x:f>
        <x:v>0</x:v>
      </x:c>
      <x:c r="AB235" s="7" t="n">
        <x:f>MAX(0,L235-SUM(F235:K235))</x:f>
        <x:v>55.64681724845991</x:v>
      </x:c>
    </x:row>
    <x:row r="236" ht="22" customHeight="1">
      <x:c r="A236" s="18" t="n">
        <x:f>Summary!C$41</x:f>
        <x:v>46327</x:v>
      </x:c>
      <x:c r="B236" s="2" t="str">
        <x:f>'Inventory detail'!A236</x:f>
        <x:v>WIRE</x:v>
      </x:c>
      <x:c r="C236" s="2" t="str">
        <x:f>'Inventory detail'!B236</x:f>
        <x:v>10</x:v>
      </x:c>
      <x:c r="D236" s="2" t="str">
        <x:f>'Inventory detail'!C236</x:f>
        <x:v>DL716GOLD</x:v>
      </x:c>
      <x:c r="E236" s="10" t="n">
        <x:f>Summary!$E$5</x:f>
        <x:v>46304</x:v>
      </x:c>
      <x:c r="F236" s="7" t="n">
        <x:f>'Inventory detail'!W236</x:f>
        <x:v>7200</x:v>
      </x:c>
      <x:c r="G236" s="7" t="n">
        <x:f>'Inventory detail'!X236</x:f>
        <x:v>0</x:v>
      </x:c>
      <x:c r="H236" s="7" t="n">
        <x:f>'Inventory detail'!Y236</x:f>
        <x:v>0</x:v>
      </x:c>
      <x:c r="I236" s="7" t="n">
        <x:f>SUMIFS('PO detail'!$W$2012:$W$2014,'PO detail'!$V$2012:$V$2014,"&gt;="&amp;E236,'PO detail'!$V$2012:$V$2014,"&lt;"&amp;A236)</x:f>
        <x:v>0</x:v>
      </x:c>
      <x:c r="J236" s="7" t="n">
        <x:f>SUMIFS('PO detail'!$X$2012:$X$2014,'PO detail'!$V$2012:$V$2014,"&gt;="&amp;E236,'PO detail'!$V$2012:$V$2014,"&lt;"&amp;A236)</x:f>
        <x:v>0</x:v>
      </x:c>
      <x:c r="K236" s="7" t="n">
        <x:f>SUMIFS('PO detail'!$Y$2012:$Y$2014,'PO detail'!$V$2012:$V$2014,"&gt;="&amp;E236,'PO detail'!$V$2012:$V$2014,"&lt;"&amp;A236)</x:f>
        <x:v>0</x:v>
      </x:c>
      <x:c r="L236" s="7" t="n">
        <x:f>'Inventory detail'!F236*Summary!$K$5*(A236-E236)/Summary!$K$6</x:f>
        <x:v>755.6468172484599</x:v>
      </x:c>
      <x:c r="M236" s="7" t="n">
        <x:f>MAX(0,H236-L236)</x:f>
        <x:v>0</x:v>
      </x:c>
      <x:c r="N236" s="7" t="n">
        <x:f>MAX(0,L236-H236)</x:f>
        <x:v>755.6468172484599</x:v>
      </x:c>
      <x:c r="O236" s="7" t="n">
        <x:f>MAX(0,F236+I236-N236)</x:f>
        <x:v>6444.35318275154</x:v>
      </x:c>
      <x:c r="P236" s="7" t="n">
        <x:f>MAX(0,N236-F236-I236)</x:f>
        <x:v>0</x:v>
      </x:c>
      <x:c r="Q236" s="7" t="n">
        <x:f>MAX(0,G236+J236-P236)</x:f>
        <x:v>0</x:v>
      </x:c>
      <x:c r="R236" s="7" t="n">
        <x:f>M236+MAX(0,K236-MAX(0,P236-G236-J236))</x:f>
        <x:v>0</x:v>
      </x:c>
      <x:c r="S236" s="7" t="n">
        <x:f>SUM(O236,Q236,R236)</x:f>
        <x:v>6444.35318275154</x:v>
      </x:c>
      <x:c r="T236" s="14" t="n">
        <x:f>'Inventory detail'!T236</x:f>
        <x:v>0.0732</x:v>
      </x:c>
      <x:c r="U236" s="14" t="n">
        <x:f>'Inventory detail'!U236</x:f>
        <x:v>0.0732</x:v>
      </x:c>
      <x:c r="V236" s="9" t="n">
        <x:f>O236*T236</x:f>
        <x:v>471.7266529774127</x:v>
      </x:c>
      <x:c r="W236" s="9" t="n">
        <x:f>Q236*T236</x:f>
        <x:v>0</x:v>
      </x:c>
      <x:c r="X236" s="9" t="n">
        <x:f>R236*T236</x:f>
        <x:v>0</x:v>
      </x:c>
      <x:c r="Y236" s="9" t="n">
        <x:f>S236*T236</x:f>
        <x:v>471.7266529774127</x:v>
      </x:c>
      <x:c r="Z236" s="9" t="n">
        <x:f>IF(ISNUMBER(U236),S236*(U236-T236),"n.a.")</x:f>
        <x:v>0</x:v>
      </x:c>
      <x:c r="AA236" s="9" t="n">
        <x:f>IF(ISNUMBER(U236),Y236,0)</x:f>
        <x:v>471.7266529774127</x:v>
      </x:c>
      <x:c r="AB236" s="7" t="n">
        <x:f>MAX(0,L236-SUM(F236:K236))</x:f>
        <x:v>0</x:v>
      </x:c>
    </x:row>
    <x:row r="237" ht="22" customHeight="1">
      <x:c r="A237" s="18" t="n">
        <x:f>Summary!C$41</x:f>
        <x:v>46327</x:v>
      </x:c>
      <x:c r="B237" s="2" t="str">
        <x:f>'Inventory detail'!A237</x:f>
        <x:v>WIRE</x:v>
      </x:c>
      <x:c r="C237" s="2" t="str">
        <x:f>'Inventory detail'!B237</x:f>
        <x:v>30</x:v>
      </x:c>
      <x:c r="D237" s="2" t="str">
        <x:f>'Inventory detail'!C237</x:f>
        <x:v>DL516WHT</x:v>
      </x:c>
      <x:c r="E237" s="10" t="n">
        <x:f>Summary!$E$5</x:f>
        <x:v>46304</x:v>
      </x:c>
      <x:c r="F237" s="7" t="n">
        <x:f>'Inventory detail'!W237</x:f>
        <x:v>0</x:v>
      </x:c>
      <x:c r="G237" s="7" t="n">
        <x:f>'Inventory detail'!X237</x:f>
        <x:v>0</x:v>
      </x:c>
      <x:c r="H237" s="7" t="n">
        <x:f>'Inventory detail'!Y237</x:f>
        <x:v>4700</x:v>
      </x:c>
      <x:c r="I237" s="7" t="n">
        <x:f>0</x:f>
        <x:v>0</x:v>
      </x:c>
      <x:c r="J237" s="7" t="n">
        <x:f>0</x:f>
        <x:v>0</x:v>
      </x:c>
      <x:c r="K237" s="7" t="n">
        <x:f>0</x:f>
        <x:v>0</x:v>
      </x:c>
      <x:c r="L237" s="7" t="n">
        <x:f>'Inventory detail'!F237*Summary!$K$5*(A237-E237)/Summary!$K$6</x:f>
        <x:v>755.6468172484599</x:v>
      </x:c>
      <x:c r="M237" s="7" t="n">
        <x:f>MAX(0,H237-L237)</x:f>
        <x:v>3944.35318275154</x:v>
      </x:c>
      <x:c r="N237" s="7" t="n">
        <x:f>MAX(0,L237-H237)</x:f>
        <x:v>0</x:v>
      </x:c>
      <x:c r="O237" s="7" t="n">
        <x:f>MAX(0,F237+I237-N237)</x:f>
        <x:v>0</x:v>
      </x:c>
      <x:c r="P237" s="7" t="n">
        <x:f>MAX(0,N237-F237-I237)</x:f>
        <x:v>0</x:v>
      </x:c>
      <x:c r="Q237" s="7" t="n">
        <x:f>MAX(0,G237+J237-P237)</x:f>
        <x:v>0</x:v>
      </x:c>
      <x:c r="R237" s="7" t="n">
        <x:f>M237+MAX(0,K237-MAX(0,P237-G237-J237))</x:f>
        <x:v>3944.35318275154</x:v>
      </x:c>
      <x:c r="S237" s="7" t="n">
        <x:f>SUM(O237,Q237,R237)</x:f>
        <x:v>3944.35318275154</x:v>
      </x:c>
      <x:c r="T237" s="14" t="n">
        <x:f>'Inventory detail'!T237</x:f>
        <x:v>0.0475</x:v>
      </x:c>
      <x:c r="U237" s="14" t="n">
        <x:f>'Inventory detail'!U237</x:f>
        <x:v>0.0475</x:v>
      </x:c>
      <x:c r="V237" s="9" t="n">
        <x:f>O237*T237</x:f>
        <x:v>0</x:v>
      </x:c>
      <x:c r="W237" s="9" t="n">
        <x:f>Q237*T237</x:f>
        <x:v>0</x:v>
      </x:c>
      <x:c r="X237" s="9" t="n">
        <x:f>R237*T237</x:f>
        <x:v>187.35677618069815</x:v>
      </x:c>
      <x:c r="Y237" s="9" t="n">
        <x:f>S237*T237</x:f>
        <x:v>187.35677618069815</x:v>
      </x:c>
      <x:c r="Z237" s="9" t="n">
        <x:f>IF(ISNUMBER(U237),S237*(U237-T237),"n.a.")</x:f>
        <x:v>0</x:v>
      </x:c>
      <x:c r="AA237" s="9" t="n">
        <x:f>IF(ISNUMBER(U237),Y237,0)</x:f>
        <x:v>187.35677618069815</x:v>
      </x:c>
      <x:c r="AB237" s="7" t="n">
        <x:f>MAX(0,L237-SUM(F237:K237))</x:f>
        <x:v>0</x:v>
      </x:c>
    </x:row>
    <x:row r="238" ht="22" customHeight="1">
      <x:c r="A238" s="18" t="n">
        <x:f>Summary!C$41</x:f>
        <x:v>46327</x:v>
      </x:c>
      <x:c r="B238" s="2" t="str">
        <x:f>'Inventory detail'!A238</x:f>
        <x:v>COIL</x:v>
      </x:c>
      <x:c r="C238" s="2" t="str">
        <x:f>'Inventory detail'!B238</x:f>
        <x:v>30</x:v>
      </x:c>
      <x:c r="D238" s="2" t="str">
        <x:f>'Inventory detail'!C238</x:f>
        <x:v>8CLR12-4</x:v>
      </x:c>
      <x:c r="E238" s="10" t="n">
        <x:f>Summary!$E$5</x:f>
        <x:v>46304</x:v>
      </x:c>
      <x:c r="F238" s="7" t="n">
        <x:f>'Inventory detail'!W238</x:f>
        <x:v>1200</x:v>
      </x:c>
      <x:c r="G238" s="7" t="n">
        <x:f>'Inventory detail'!X238</x:f>
        <x:v>0</x:v>
      </x:c>
      <x:c r="H238" s="7" t="n">
        <x:f>'Inventory detail'!Y238</x:f>
        <x:v>0</x:v>
      </x:c>
      <x:c r="I238" s="7" t="n">
        <x:f>SUMIFS('PO detail'!$W$972:$W$975,'PO detail'!$V$972:$V$975,"&gt;="&amp;E238,'PO detail'!$V$972:$V$975,"&lt;"&amp;A238)</x:f>
        <x:v>7500</x:v>
      </x:c>
      <x:c r="J238" s="7" t="n">
        <x:f>SUMIFS('PO detail'!$X$972:$X$975,'PO detail'!$V$972:$V$975,"&gt;="&amp;E238,'PO detail'!$V$972:$V$975,"&lt;"&amp;A238)</x:f>
        <x:v>0</x:v>
      </x:c>
      <x:c r="K238" s="7" t="n">
        <x:f>SUMIFS('PO detail'!$Y$972:$Y$975,'PO detail'!$V$972:$V$975,"&gt;="&amp;E238,'PO detail'!$V$972:$V$975,"&lt;"&amp;A238)</x:f>
        <x:v>0</x:v>
      </x:c>
      <x:c r="L238" s="7" t="n">
        <x:f>'Inventory detail'!F238*Summary!$K$5*(A238-E238)/Summary!$K$6</x:f>
        <x:v>749.3522792607803</x:v>
      </x:c>
      <x:c r="M238" s="7" t="n">
        <x:f>MAX(0,H238-L238)</x:f>
        <x:v>0</x:v>
      </x:c>
      <x:c r="N238" s="7" t="n">
        <x:f>MAX(0,L238-H238)</x:f>
        <x:v>749.3522792607803</x:v>
      </x:c>
      <x:c r="O238" s="7" t="n">
        <x:f>MAX(0,F238+I238-N238)</x:f>
        <x:v>7950.64772073922</x:v>
      </x:c>
      <x:c r="P238" s="7" t="n">
        <x:f>MAX(0,N238-F238-I238)</x:f>
        <x:v>0</x:v>
      </x:c>
      <x:c r="Q238" s="7" t="n">
        <x:f>MAX(0,G238+J238-P238)</x:f>
        <x:v>0</x:v>
      </x:c>
      <x:c r="R238" s="7" t="n">
        <x:f>M238+MAX(0,K238-MAX(0,P238-G238-J238))</x:f>
        <x:v>0</x:v>
      </x:c>
      <x:c r="S238" s="7" t="n">
        <x:f>SUM(O238,Q238,R238)</x:f>
        <x:v>7950.64772073922</x:v>
      </x:c>
      <x:c r="T238" s="14" t="n">
        <x:f>'Inventory detail'!T238</x:f>
        <x:v>0.042</x:v>
      </x:c>
      <x:c r="U238" s="14" t="n">
        <x:f>'Inventory detail'!U238</x:f>
        <x:v>0.041216499999999996</x:v>
      </x:c>
      <x:c r="V238" s="9" t="n">
        <x:f>O238*T238</x:f>
        <x:v>333.92720427104723</x:v>
      </x:c>
      <x:c r="W238" s="9" t="n">
        <x:f>Q238*T238</x:f>
        <x:v>0</x:v>
      </x:c>
      <x:c r="X238" s="9" t="n">
        <x:f>R238*T238</x:f>
        <x:v>0</x:v>
      </x:c>
      <x:c r="Y238" s="9" t="n">
        <x:f>S238*T238</x:f>
        <x:v>333.92720427104723</x:v>
      </x:c>
      <x:c r="Z238" s="9" t="n">
        <x:f>IF(ISNUMBER(U238),S238*(U238-T238),"n.a.")</x:f>
        <x:v>-6.22933248919923</x:v>
      </x:c>
      <x:c r="AA238" s="9" t="n">
        <x:f>IF(ISNUMBER(U238),Y238,0)</x:f>
        <x:v>333.92720427104723</x:v>
      </x:c>
      <x:c r="AB238" s="7" t="n">
        <x:f>MAX(0,L238-SUM(F238:K238))</x:f>
        <x:v>0</x:v>
      </x:c>
    </x:row>
    <x:row r="239" ht="22" customHeight="1">
      <x:c r="A239" s="18" t="n">
        <x:f>Summary!C$41</x:f>
        <x:v>46327</x:v>
      </x:c>
      <x:c r="B239" s="2" t="str">
        <x:f>'Inventory detail'!A239</x:f>
        <x:v>COIL</x:v>
      </x:c>
      <x:c r="C239" s="2" t="str">
        <x:f>'Inventory detail'!B239</x:f>
        <x:v>10</x:v>
      </x:c>
      <x:c r="D239" s="2" t="str">
        <x:f>'Inventory detail'!C239</x:f>
        <x:v>45BLK12-4</x:v>
      </x:c>
      <x:c r="E239" s="10" t="n">
        <x:f>Summary!$E$5</x:f>
        <x:v>46304</x:v>
      </x:c>
      <x:c r="F239" s="7" t="n">
        <x:f>'Inventory detail'!W239</x:f>
        <x:v>2900</x:v>
      </x:c>
      <x:c r="G239" s="7" t="n">
        <x:f>'Inventory detail'!X239</x:f>
        <x:v>0</x:v>
      </x:c>
      <x:c r="H239" s="7" t="n">
        <x:f>'Inventory detail'!Y239</x:f>
        <x:v>0</x:v>
      </x:c>
      <x:c r="I239" s="7" t="n">
        <x:f>SUMIFS('PO detail'!$W$424:$W$430,'PO detail'!$V$424:$V$430,"&gt;="&amp;E239,'PO detail'!$V$424:$V$430,"&lt;"&amp;A239)</x:f>
        <x:v>0</x:v>
      </x:c>
      <x:c r="J239" s="7" t="n">
        <x:f>SUMIFS('PO detail'!$X$424:$X$430,'PO detail'!$V$424:$V$430,"&gt;="&amp;E239,'PO detail'!$V$424:$V$430,"&lt;"&amp;A239)</x:f>
        <x:v>0</x:v>
      </x:c>
      <x:c r="K239" s="7" t="n">
        <x:f>SUMIFS('PO detail'!$Y$424:$Y$430,'PO detail'!$V$424:$V$430,"&gt;="&amp;E239,'PO detail'!$V$424:$V$430,"&lt;"&amp;A239)</x:f>
        <x:v>0</x:v>
      </x:c>
      <x:c r="L239" s="7" t="n">
        <x:f>'Inventory detail'!F239*Summary!$K$5*(A239-E239)/Summary!$K$6</x:f>
        <x:v>743.0501848049281</x:v>
      </x:c>
      <x:c r="M239" s="7" t="n">
        <x:f>MAX(0,H239-L239)</x:f>
        <x:v>0</x:v>
      </x:c>
      <x:c r="N239" s="7" t="n">
        <x:f>MAX(0,L239-H239)</x:f>
        <x:v>743.0501848049281</x:v>
      </x:c>
      <x:c r="O239" s="7" t="n">
        <x:f>MAX(0,F239+I239-N239)</x:f>
        <x:v>2156.949815195072</x:v>
      </x:c>
      <x:c r="P239" s="7" t="n">
        <x:f>MAX(0,N239-F239-I239)</x:f>
        <x:v>0</x:v>
      </x:c>
      <x:c r="Q239" s="7" t="n">
        <x:f>MAX(0,G239+J239-P239)</x:f>
        <x:v>0</x:v>
      </x:c>
      <x:c r="R239" s="7" t="n">
        <x:f>M239+MAX(0,K239-MAX(0,P239-G239-J239))</x:f>
        <x:v>0</x:v>
      </x:c>
      <x:c r="S239" s="7" t="n">
        <x:f>SUM(O239,Q239,R239)</x:f>
        <x:v>2156.949815195072</x:v>
      </x:c>
      <x:c r="T239" s="14" t="n">
        <x:f>'Inventory detail'!T239</x:f>
        <x:v>0.33740000000000003</x:v>
      </x:c>
      <x:c r="U239" s="14" t="n">
        <x:f>'Inventory detail'!U239</x:f>
        <x:v>0.33061599999999997</x:v>
      </x:c>
      <x:c r="V239" s="9" t="n">
        <x:f>O239*T239</x:f>
        <x:v>727.7548676468174</x:v>
      </x:c>
      <x:c r="W239" s="9" t="n">
        <x:f>Q239*T239</x:f>
        <x:v>0</x:v>
      </x:c>
      <x:c r="X239" s="9" t="n">
        <x:f>R239*T239</x:f>
        <x:v>0</x:v>
      </x:c>
      <x:c r="Y239" s="9" t="n">
        <x:f>S239*T239</x:f>
        <x:v>727.7548676468174</x:v>
      </x:c>
      <x:c r="Z239" s="9" t="n">
        <x:f>IF(ISNUMBER(U239),S239*(U239-T239),"n.a.")</x:f>
        <x:v>-14.632747546283515</x:v>
      </x:c>
      <x:c r="AA239" s="9" t="n">
        <x:f>IF(ISNUMBER(U239),Y239,0)</x:f>
        <x:v>727.7548676468174</x:v>
      </x:c>
      <x:c r="AB239" s="7" t="n">
        <x:f>MAX(0,L239-SUM(F239:K239))</x:f>
        <x:v>0</x:v>
      </x:c>
    </x:row>
    <x:row r="240" ht="22" customHeight="1">
      <x:c r="A240" s="18" t="n">
        <x:f>Summary!C$41</x:f>
        <x:v>46327</x:v>
      </x:c>
      <x:c r="B240" s="2" t="str">
        <x:f>'Inventory detail'!A240</x:f>
        <x:v>WIRE</x:v>
      </x:c>
      <x:c r="C240" s="2" t="str">
        <x:f>'Inventory detail'!B240</x:f>
        <x:v>10</x:v>
      </x:c>
      <x:c r="D240" s="2" t="str">
        <x:f>'Inventory detail'!C240</x:f>
        <x:v>DL012GOLD</x:v>
      </x:c>
      <x:c r="E240" s="10" t="n">
        <x:f>Summary!$E$5</x:f>
        <x:v>46304</x:v>
      </x:c>
      <x:c r="F240" s="7" t="n">
        <x:f>'Inventory detail'!W240</x:f>
        <x:v>10900</x:v>
      </x:c>
      <x:c r="G240" s="7" t="n">
        <x:f>'Inventory detail'!X240</x:f>
        <x:v>0</x:v>
      </x:c>
      <x:c r="H240" s="7" t="n">
        <x:f>'Inventory detail'!Y240</x:f>
        <x:v>0</x:v>
      </x:c>
      <x:c r="I240" s="7" t="n">
        <x:f>SUMIFS('PO detail'!$W$1881:$W$1883,'PO detail'!$V$1881:$V$1883,"&gt;="&amp;E240,'PO detail'!$V$1881:$V$1883,"&lt;"&amp;A240)</x:f>
        <x:v>0</x:v>
      </x:c>
      <x:c r="J240" s="7" t="n">
        <x:f>SUMIFS('PO detail'!$X$1881:$X$1883,'PO detail'!$V$1881:$V$1883,"&gt;="&amp;E240,'PO detail'!$V$1881:$V$1883,"&lt;"&amp;A240)</x:f>
        <x:v>0</x:v>
      </x:c>
      <x:c r="K240" s="7" t="n">
        <x:f>SUMIFS('PO detail'!$Y$1881:$Y$1883,'PO detail'!$V$1881:$V$1883,"&gt;="&amp;E240,'PO detail'!$V$1881:$V$1883,"&lt;"&amp;A240)</x:f>
        <x:v>0</x:v>
      </x:c>
      <x:c r="L240" s="7" t="n">
        <x:f>'Inventory detail'!F240*Summary!$K$5*(A240-E240)/Summary!$K$6</x:f>
        <x:v>743.0501848049281</x:v>
      </x:c>
      <x:c r="M240" s="7" t="n">
        <x:f>MAX(0,H240-L240)</x:f>
        <x:v>0</x:v>
      </x:c>
      <x:c r="N240" s="7" t="n">
        <x:f>MAX(0,L240-H240)</x:f>
        <x:v>743.0501848049281</x:v>
      </x:c>
      <x:c r="O240" s="7" t="n">
        <x:f>MAX(0,F240+I240-N240)</x:f>
        <x:v>10156.949815195072</x:v>
      </x:c>
      <x:c r="P240" s="7" t="n">
        <x:f>MAX(0,N240-F240-I240)</x:f>
        <x:v>0</x:v>
      </x:c>
      <x:c r="Q240" s="7" t="n">
        <x:f>MAX(0,G240+J240-P240)</x:f>
        <x:v>0</x:v>
      </x:c>
      <x:c r="R240" s="7" t="n">
        <x:f>M240+MAX(0,K240-MAX(0,P240-G240-J240))</x:f>
        <x:v>0</x:v>
      </x:c>
      <x:c r="S240" s="7" t="n">
        <x:f>SUM(O240,Q240,R240)</x:f>
        <x:v>10156.949815195072</x:v>
      </x:c>
      <x:c r="T240" s="14" t="n">
        <x:f>'Inventory detail'!T240</x:f>
        <x:v>0.08259999999999999</x:v>
      </x:c>
      <x:c r="U240" s="14" t="n">
        <x:f>'Inventory detail'!U240</x:f>
        <x:v>0.08259999999999999</x:v>
      </x:c>
      <x:c r="V240" s="9" t="n">
        <x:f>O240*T240</x:f>
        <x:v>838.9640547351129</x:v>
      </x:c>
      <x:c r="W240" s="9" t="n">
        <x:f>Q240*T240</x:f>
        <x:v>0</x:v>
      </x:c>
      <x:c r="X240" s="9" t="n">
        <x:f>R240*T240</x:f>
        <x:v>0</x:v>
      </x:c>
      <x:c r="Y240" s="9" t="n">
        <x:f>S240*T240</x:f>
        <x:v>838.9640547351129</x:v>
      </x:c>
      <x:c r="Z240" s="9" t="n">
        <x:f>IF(ISNUMBER(U240),S240*(U240-T240),"n.a.")</x:f>
        <x:v>0</x:v>
      </x:c>
      <x:c r="AA240" s="9" t="n">
        <x:f>IF(ISNUMBER(U240),Y240,0)</x:f>
        <x:v>838.9640547351129</x:v>
      </x:c>
      <x:c r="AB240" s="7" t="n">
        <x:f>MAX(0,L240-SUM(F240:K240))</x:f>
        <x:v>0</x:v>
      </x:c>
    </x:row>
    <x:row r="241" ht="22" customHeight="1">
      <x:c r="A241" s="18" t="n">
        <x:f>Summary!C$41</x:f>
        <x:v>46327</x:v>
      </x:c>
      <x:c r="B241" s="2" t="str">
        <x:f>'Inventory detail'!A241</x:f>
        <x:v>COIL</x:v>
      </x:c>
      <x:c r="C241" s="2" t="str">
        <x:f>'Inventory detail'!B241</x:f>
        <x:v>30</x:v>
      </x:c>
      <x:c r="D241" s="2" t="str">
        <x:f>'Inventory detail'!C241</x:f>
        <x:v>12WHT12-4</x:v>
      </x:c>
      <x:c r="E241" s="10" t="n">
        <x:f>Summary!$E$5</x:f>
        <x:v>46304</x:v>
      </x:c>
      <x:c r="F241" s="7" t="n">
        <x:f>'Inventory detail'!W241</x:f>
        <x:v>0</x:v>
      </x:c>
      <x:c r="G241" s="7" t="n">
        <x:f>'Inventory detail'!X241</x:f>
        <x:v>0</x:v>
      </x:c>
      <x:c r="H241" s="7" t="n">
        <x:f>'Inventory detail'!Y241</x:f>
        <x:v>0</x:v>
      </x:c>
      <x:c r="I241" s="7" t="n">
        <x:f>SUMIFS('PO detail'!$W$746:$W$749,'PO detail'!$V$746:$V$749,"&gt;="&amp;E241,'PO detail'!$V$746:$V$749,"&lt;"&amp;A241)</x:f>
        <x:v>6300</x:v>
      </x:c>
      <x:c r="J241" s="7" t="n">
        <x:f>SUMIFS('PO detail'!$X$746:$X$749,'PO detail'!$V$746:$V$749,"&gt;="&amp;E241,'PO detail'!$V$746:$V$749,"&lt;"&amp;A241)</x:f>
        <x:v>0</x:v>
      </x:c>
      <x:c r="K241" s="7" t="n">
        <x:f>SUMIFS('PO detail'!$Y$746:$Y$749,'PO detail'!$V$746:$V$749,"&gt;="&amp;E241,'PO detail'!$V$746:$V$749,"&lt;"&amp;A241)</x:f>
        <x:v>0</x:v>
      </x:c>
      <x:c r="L241" s="7" t="n">
        <x:f>'Inventory detail'!F241*Summary!$K$5*(A241-E241)/Summary!$K$6</x:f>
        <x:v>730.4611088295687</x:v>
      </x:c>
      <x:c r="M241" s="7" t="n">
        <x:f>MAX(0,H241-L241)</x:f>
        <x:v>0</x:v>
      </x:c>
      <x:c r="N241" s="7" t="n">
        <x:f>MAX(0,L241-H241)</x:f>
        <x:v>730.4611088295687</x:v>
      </x:c>
      <x:c r="O241" s="7" t="n">
        <x:f>MAX(0,F241+I241-N241)</x:f>
        <x:v>5569.538891170431</x:v>
      </x:c>
      <x:c r="P241" s="7" t="n">
        <x:f>MAX(0,N241-F241-I241)</x:f>
        <x:v>0</x:v>
      </x:c>
      <x:c r="Q241" s="7" t="n">
        <x:f>MAX(0,G241+J241-P241)</x:f>
        <x:v>0</x:v>
      </x:c>
      <x:c r="R241" s="7" t="n">
        <x:f>M241+MAX(0,K241-MAX(0,P241-G241-J241))</x:f>
        <x:v>0</x:v>
      </x:c>
      <x:c r="S241" s="7" t="n">
        <x:f>SUM(O241,Q241,R241)</x:f>
        <x:v>5569.538891170431</x:v>
      </x:c>
      <x:c r="T241" s="14" t="n">
        <x:f>'Inventory detail'!T241</x:f>
        <x:v>0.0717</x:v>
      </x:c>
      <x:c r="U241" s="14" t="n">
        <x:f>'Inventory detail'!U241</x:f>
        <x:v>0.07027800000000001</x:v>
      </x:c>
      <x:c r="V241" s="9" t="n">
        <x:f>O241*T241</x:f>
        <x:v>399.33593849691994</x:v>
      </x:c>
      <x:c r="W241" s="9" t="n">
        <x:f>Q241*T241</x:f>
        <x:v>0</x:v>
      </x:c>
      <x:c r="X241" s="9" t="n">
        <x:f>R241*T241</x:f>
        <x:v>0</x:v>
      </x:c>
      <x:c r="Y241" s="9" t="n">
        <x:f>S241*T241</x:f>
        <x:v>399.33593849691994</x:v>
      </x:c>
      <x:c r="Z241" s="9" t="n">
        <x:f>IF(ISNUMBER(U241),S241*(U241-T241),"n.a.")</x:f>
        <x:v>-7.919884303244313</x:v>
      </x:c>
      <x:c r="AA241" s="9" t="n">
        <x:f>IF(ISNUMBER(U241),Y241,0)</x:f>
        <x:v>399.33593849691994</x:v>
      </x:c>
      <x:c r="AB241" s="7" t="n">
        <x:f>MAX(0,L241-SUM(F241:K241))</x:f>
        <x:v>0</x:v>
      </x:c>
    </x:row>
    <x:row r="242" ht="22" customHeight="1">
      <x:c r="A242" s="18" t="n">
        <x:f>Summary!C$41</x:f>
        <x:v>46327</x:v>
      </x:c>
      <x:c r="B242" s="2" t="str">
        <x:f>'Inventory detail'!A242</x:f>
        <x:v>POUC</x:v>
      </x:c>
      <x:c r="C242" s="2" t="str">
        <x:f>'Inventory detail'!B242</x:f>
        <x:v>30</x:v>
      </x:c>
      <x:c r="D242" s="2" t="str">
        <x:f>'Inventory detail'!C242</x:f>
        <x:v>MLMEN5</x:v>
      </x:c>
      <x:c r="E242" s="10" t="n">
        <x:f>Summary!$E$5</x:f>
        <x:v>46304</x:v>
      </x:c>
      <x:c r="F242" s="7" t="n">
        <x:f>'Inventory detail'!W242</x:f>
        <x:v>3100</x:v>
      </x:c>
      <x:c r="G242" s="7" t="n">
        <x:f>'Inventory detail'!X242</x:f>
        <x:v>0</x:v>
      </x:c>
      <x:c r="H242" s="7" t="n">
        <x:f>'Inventory detail'!Y242</x:f>
        <x:v>0</x:v>
      </x:c>
      <x:c r="I242" s="7" t="n">
        <x:f>SUMIFS('PO detail'!$W$1688:$W$1692,'PO detail'!$V$1688:$V$1692,"&gt;="&amp;E242,'PO detail'!$V$1688:$V$1692,"&lt;"&amp;A242)</x:f>
        <x:v>0</x:v>
      </x:c>
      <x:c r="J242" s="7" t="n">
        <x:f>SUMIFS('PO detail'!$X$1688:$X$1692,'PO detail'!$V$1688:$V$1692,"&gt;="&amp;E242,'PO detail'!$V$1688:$V$1692,"&lt;"&amp;A242)</x:f>
        <x:v>800</x:v>
      </x:c>
      <x:c r="K242" s="7" t="n">
        <x:f>SUMIFS('PO detail'!$Y$1688:$Y$1692,'PO detail'!$V$1688:$V$1692,"&gt;="&amp;E242,'PO detail'!$V$1688:$V$1692,"&lt;"&amp;A242)</x:f>
        <x:v>0</x:v>
      </x:c>
      <x:c r="L242" s="7" t="n">
        <x:f>'Inventory detail'!F242*Summary!$K$5*(A242-E242)/Summary!$K$6</x:f>
        <x:v>717.8644763860369</x:v>
      </x:c>
      <x:c r="M242" s="7" t="n">
        <x:f>MAX(0,H242-L242)</x:f>
        <x:v>0</x:v>
      </x:c>
      <x:c r="N242" s="7" t="n">
        <x:f>MAX(0,L242-H242)</x:f>
        <x:v>717.8644763860369</x:v>
      </x:c>
      <x:c r="O242" s="7" t="n">
        <x:f>MAX(0,F242+I242-N242)</x:f>
        <x:v>2382.135523613963</x:v>
      </x:c>
      <x:c r="P242" s="7" t="n">
        <x:f>MAX(0,N242-F242-I242)</x:f>
        <x:v>0</x:v>
      </x:c>
      <x:c r="Q242" s="7" t="n">
        <x:f>MAX(0,G242+J242-P242)</x:f>
        <x:v>800</x:v>
      </x:c>
      <x:c r="R242" s="7" t="n">
        <x:f>M242+MAX(0,K242-MAX(0,P242-G242-J242))</x:f>
        <x:v>0</x:v>
      </x:c>
      <x:c r="S242" s="7" t="n">
        <x:f>SUM(O242,Q242,R242)</x:f>
        <x:v>3182.135523613963</x:v>
      </x:c>
      <x:c r="T242" s="14" t="n">
        <x:f>'Inventory detail'!T242</x:f>
        <x:v>0.33659999999999995</x:v>
      </x:c>
      <x:c r="U242" s="14" t="n">
        <x:f>'Inventory detail'!U242</x:f>
        <x:v>0.36695999999999995</x:v>
      </x:c>
      <x:c r="V242" s="9" t="n">
        <x:f>O242*T242</x:f>
        <x:v>801.8268172484599</x:v>
      </x:c>
      <x:c r="W242" s="9" t="n">
        <x:f>Q242*T242</x:f>
        <x:v>269.28</x:v>
      </x:c>
      <x:c r="X242" s="9" t="n">
        <x:f>R242*T242</x:f>
        <x:v>0</x:v>
      </x:c>
      <x:c r="Y242" s="9" t="n">
        <x:f>S242*T242</x:f>
        <x:v>1071.1068172484597</x:v>
      </x:c>
      <x:c r="Z242" s="9" t="n">
        <x:f>IF(ISNUMBER(U242),S242*(U242-T242),"n.a.")</x:f>
        <x:v>96.60963449691991</x:v>
      </x:c>
      <x:c r="AA242" s="9" t="n">
        <x:f>IF(ISNUMBER(U242),Y242,0)</x:f>
        <x:v>1071.1068172484597</x:v>
      </x:c>
      <x:c r="AB242" s="7" t="n">
        <x:f>MAX(0,L242-SUM(F242:K242))</x:f>
        <x:v>0</x:v>
      </x:c>
    </x:row>
    <x:row r="243" ht="22" customHeight="1">
      <x:c r="A243" s="18" t="n">
        <x:f>Summary!C$41</x:f>
        <x:v>46327</x:v>
      </x:c>
      <x:c r="B243" s="2" t="str">
        <x:f>'Inventory detail'!A243</x:f>
        <x:v>POUC</x:v>
      </x:c>
      <x:c r="C243" s="2" t="str">
        <x:f>'Inventory detail'!B243</x:f>
        <x:v>10</x:v>
      </x:c>
      <x:c r="D243" s="2" t="str">
        <x:f>'Inventory detail'!C243</x:f>
        <x:v>LEG7</x:v>
      </x:c>
      <x:c r="E243" s="10" t="n">
        <x:f>Summary!$E$5</x:f>
        <x:v>46304</x:v>
      </x:c>
      <x:c r="F243" s="7" t="n">
        <x:f>'Inventory detail'!W243</x:f>
        <x:v>2200</x:v>
      </x:c>
      <x:c r="G243" s="7" t="n">
        <x:f>'Inventory detail'!X243</x:f>
        <x:v>0</x:v>
      </x:c>
      <x:c r="H243" s="7" t="n">
        <x:f>'Inventory detail'!Y243</x:f>
        <x:v>0</x:v>
      </x:c>
      <x:c r="I243" s="7" t="n">
        <x:f>SUMIFS('PO detail'!$W$1494:$W$1497,'PO detail'!$V$1494:$V$1497,"&gt;="&amp;E243,'PO detail'!$V$1494:$V$1497,"&lt;"&amp;A243)</x:f>
        <x:v>0</x:v>
      </x:c>
      <x:c r="J243" s="7" t="n">
        <x:f>SUMIFS('PO detail'!$X$1494:$X$1497,'PO detail'!$V$1494:$V$1497,"&gt;="&amp;E243,'PO detail'!$V$1494:$V$1497,"&lt;"&amp;A243)</x:f>
        <x:v>1000</x:v>
      </x:c>
      <x:c r="K243" s="7" t="n">
        <x:f>SUMIFS('PO detail'!$Y$1494:$Y$1497,'PO detail'!$V$1494:$V$1497,"&gt;="&amp;E243,'PO detail'!$V$1494:$V$1497,"&lt;"&amp;A243)</x:f>
        <x:v>0</x:v>
      </x:c>
      <x:c r="L243" s="7" t="n">
        <x:f>'Inventory detail'!F243*Summary!$K$5*(A243-E243)/Summary!$K$6</x:f>
        <x:v>711.5699383983573</x:v>
      </x:c>
      <x:c r="M243" s="7" t="n">
        <x:f>MAX(0,H243-L243)</x:f>
        <x:v>0</x:v>
      </x:c>
      <x:c r="N243" s="7" t="n">
        <x:f>MAX(0,L243-H243)</x:f>
        <x:v>711.5699383983573</x:v>
      </x:c>
      <x:c r="O243" s="7" t="n">
        <x:f>MAX(0,F243+I243-N243)</x:f>
        <x:v>1488.4300616016426</x:v>
      </x:c>
      <x:c r="P243" s="7" t="n">
        <x:f>MAX(0,N243-F243-I243)</x:f>
        <x:v>0</x:v>
      </x:c>
      <x:c r="Q243" s="7" t="n">
        <x:f>MAX(0,G243+J243-P243)</x:f>
        <x:v>1000</x:v>
      </x:c>
      <x:c r="R243" s="7" t="n">
        <x:f>M243+MAX(0,K243-MAX(0,P243-G243-J243))</x:f>
        <x:v>0</x:v>
      </x:c>
      <x:c r="S243" s="7" t="n">
        <x:f>SUM(O243,Q243,R243)</x:f>
        <x:v>2488.4300616016426</x:v>
      </x:c>
      <x:c r="T243" s="14" t="n">
        <x:f>'Inventory detail'!T243</x:f>
        <x:v>0.11259999999999999</x:v>
      </x:c>
      <x:c r="U243" s="14" t="n">
        <x:f>'Inventory detail'!U243</x:f>
        <x:v>0.12276</x:v>
      </x:c>
      <x:c r="V243" s="9" t="n">
        <x:f>O243*T243</x:f>
        <x:v>167.59722493634496</x:v>
      </x:c>
      <x:c r="W243" s="9" t="n">
        <x:f>Q243*T243</x:f>
        <x:v>112.6</x:v>
      </x:c>
      <x:c r="X243" s="9" t="n">
        <x:f>R243*T243</x:f>
        <x:v>0</x:v>
      </x:c>
      <x:c r="Y243" s="9" t="n">
        <x:f>S243*T243</x:f>
        <x:v>280.1972249363449</x:v>
      </x:c>
      <x:c r="Z243" s="9" t="n">
        <x:f>IF(ISNUMBER(U243),S243*(U243-T243),"n.a.")</x:f>
        <x:v>25.282449425872695</x:v>
      </x:c>
      <x:c r="AA243" s="9" t="n">
        <x:f>IF(ISNUMBER(U243),Y243,0)</x:f>
        <x:v>280.1972249363449</x:v>
      </x:c>
      <x:c r="AB243" s="7" t="n">
        <x:f>MAX(0,L243-SUM(F243:K243))</x:f>
        <x:v>0</x:v>
      </x:c>
    </x:row>
    <x:row r="244" ht="22" customHeight="1">
      <x:c r="A244" s="18" t="n">
        <x:f>Summary!C$41</x:f>
        <x:v>46327</x:v>
      </x:c>
      <x:c r="B244" s="2" t="str">
        <x:f>'Inventory detail'!A244</x:f>
        <x:v>POUC</x:v>
      </x:c>
      <x:c r="C244" s="2" t="str">
        <x:f>'Inventory detail'!B244</x:f>
        <x:v>60</x:v>
      </x:c>
      <x:c r="D244" s="2" t="str">
        <x:f>'Inventory detail'!C244</x:f>
        <x:v>XLMEN5</x:v>
      </x:c>
      <x:c r="E244" s="10" t="n">
        <x:f>Summary!$E$5</x:f>
        <x:v>46304</x:v>
      </x:c>
      <x:c r="F244" s="7" t="n">
        <x:f>'Inventory detail'!W244</x:f>
        <x:v>0</x:v>
      </x:c>
      <x:c r="G244" s="7" t="n">
        <x:f>'Inventory detail'!X244</x:f>
        <x:v>0</x:v>
      </x:c>
      <x:c r="H244" s="7" t="n">
        <x:f>'Inventory detail'!Y244</x:f>
        <x:v>0</x:v>
      </x:c>
      <x:c r="I244" s="7" t="n">
        <x:f>SUMIFS('PO detail'!$W$1857:$W$1860,'PO detail'!$V$1857:$V$1860,"&gt;="&amp;E244,'PO detail'!$V$1857:$V$1860,"&lt;"&amp;A244)</x:f>
        <x:v>0</x:v>
      </x:c>
      <x:c r="J244" s="7" t="n">
        <x:f>SUMIFS('PO detail'!$X$1857:$X$1860,'PO detail'!$V$1857:$V$1860,"&gt;="&amp;E244,'PO detail'!$V$1857:$V$1860,"&lt;"&amp;A244)</x:f>
        <x:v>4800</x:v>
      </x:c>
      <x:c r="K244" s="7" t="n">
        <x:f>SUMIFS('PO detail'!$Y$1857:$Y$1860,'PO detail'!$V$1857:$V$1860,"&gt;="&amp;E244,'PO detail'!$V$1857:$V$1860,"&lt;"&amp;A244)</x:f>
        <x:v>0</x:v>
      </x:c>
      <x:c r="L244" s="7" t="n">
        <x:f>'Inventory detail'!F244*Summary!$K$5*(A244-E244)/Summary!$K$6</x:f>
        <x:v>705.2678439425051</x:v>
      </x:c>
      <x:c r="M244" s="7" t="n">
        <x:f>MAX(0,H244-L244)</x:f>
        <x:v>0</x:v>
      </x:c>
      <x:c r="N244" s="7" t="n">
        <x:f>MAX(0,L244-H244)</x:f>
        <x:v>705.2678439425051</x:v>
      </x:c>
      <x:c r="O244" s="7" t="n">
        <x:f>MAX(0,F244+I244-N244)</x:f>
        <x:v>0</x:v>
      </x:c>
      <x:c r="P244" s="7" t="n">
        <x:f>MAX(0,N244-F244-I244)</x:f>
        <x:v>705.2678439425051</x:v>
      </x:c>
      <x:c r="Q244" s="7" t="n">
        <x:f>MAX(0,G244+J244-P244)</x:f>
        <x:v>4094.7321560574946</x:v>
      </x:c>
      <x:c r="R244" s="7" t="n">
        <x:f>M244+MAX(0,K244-MAX(0,P244-G244-J244))</x:f>
        <x:v>0</x:v>
      </x:c>
      <x:c r="S244" s="7" t="n">
        <x:f>SUM(O244,Q244,R244)</x:f>
        <x:v>4094.7321560574946</x:v>
      </x:c>
      <x:c r="T244" s="14" t="n">
        <x:f>'Inventory detail'!T244</x:f>
        <x:v>0.1671</x:v>
      </x:c>
      <x:c r="U244" s="14" t="n">
        <x:f>'Inventory detail'!U244</x:f>
        <x:v>0.18199499999999996</x:v>
      </x:c>
      <x:c r="V244" s="9" t="n">
        <x:f>O244*T244</x:f>
        <x:v>0</x:v>
      </x:c>
      <x:c r="W244" s="9" t="n">
        <x:f>Q244*T244</x:f>
        <x:v>684.2297432772074</x:v>
      </x:c>
      <x:c r="X244" s="9" t="n">
        <x:f>R244*T244</x:f>
        <x:v>0</x:v>
      </x:c>
      <x:c r="Y244" s="9" t="n">
        <x:f>S244*T244</x:f>
        <x:v>684.2297432772074</x:v>
      </x:c>
      <x:c r="Z244" s="9" t="n">
        <x:f>IF(ISNUMBER(U244),S244*(U244-T244),"n.a.")</x:f>
        <x:v>60.991035464476234</x:v>
      </x:c>
      <x:c r="AA244" s="9" t="n">
        <x:f>IF(ISNUMBER(U244),Y244,0)</x:f>
        <x:v>684.2297432772074</x:v>
      </x:c>
      <x:c r="AB244" s="7" t="n">
        <x:f>MAX(0,L244-SUM(F244:K244))</x:f>
        <x:v>0</x:v>
      </x:c>
    </x:row>
    <x:row r="245" ht="22" customHeight="1">
      <x:c r="A245" s="18" t="n">
        <x:f>Summary!C$41</x:f>
        <x:v>46327</x:v>
      </x:c>
      <x:c r="B245" s="2" t="str">
        <x:f>'Inventory detail'!A245</x:f>
        <x:v>WIRE</x:v>
      </x:c>
      <x:c r="C245" s="2" t="str">
        <x:f>'Inventory detail'!B245</x:f>
        <x:v>10</x:v>
      </x:c>
      <x:c r="D245" s="2" t="str">
        <x:f>'Inventory detail'!C245</x:f>
        <x:v>DL034SIL</x:v>
      </x:c>
      <x:c r="E245" s="10" t="n">
        <x:f>Summary!$E$5</x:f>
        <x:v>46304</x:v>
      </x:c>
      <x:c r="F245" s="7" t="n">
        <x:f>'Inventory detail'!W245</x:f>
        <x:v>10000</x:v>
      </x:c>
      <x:c r="G245" s="7" t="n">
        <x:f>'Inventory detail'!X245</x:f>
        <x:v>0</x:v>
      </x:c>
      <x:c r="H245" s="7" t="n">
        <x:f>'Inventory detail'!Y245</x:f>
        <x:v>6800</x:v>
      </x:c>
      <x:c r="I245" s="7" t="n">
        <x:f>SUMIFS('PO detail'!$W$1921:$W$1923,'PO detail'!$V$1921:$V$1923,"&gt;="&amp;E245,'PO detail'!$V$1921:$V$1923,"&lt;"&amp;A245)</x:f>
        <x:v>0</x:v>
      </x:c>
      <x:c r="J245" s="7" t="n">
        <x:f>SUMIFS('PO detail'!$X$1921:$X$1923,'PO detail'!$V$1921:$V$1923,"&gt;="&amp;E245,'PO detail'!$V$1921:$V$1923,"&lt;"&amp;A245)</x:f>
        <x:v>0</x:v>
      </x:c>
      <x:c r="K245" s="7" t="n">
        <x:f>SUMIFS('PO detail'!$Y$1921:$Y$1923,'PO detail'!$V$1921:$V$1923,"&gt;="&amp;E245,'PO detail'!$V$1921:$V$1923,"&lt;"&amp;A245)</x:f>
        <x:v>0</x:v>
      </x:c>
      <x:c r="L245" s="7" t="n">
        <x:f>'Inventory detail'!F245*Summary!$K$5*(A245-E245)/Summary!$K$6</x:f>
        <x:v>695.8222587268993</x:v>
      </x:c>
      <x:c r="M245" s="7" t="n">
        <x:f>MAX(0,H245-L245)</x:f>
        <x:v>6104.177741273101</x:v>
      </x:c>
      <x:c r="N245" s="7" t="n">
        <x:f>MAX(0,L245-H245)</x:f>
        <x:v>0</x:v>
      </x:c>
      <x:c r="O245" s="7" t="n">
        <x:f>MAX(0,F245+I245-N245)</x:f>
        <x:v>10000</x:v>
      </x:c>
      <x:c r="P245" s="7" t="n">
        <x:f>MAX(0,N245-F245-I245)</x:f>
        <x:v>0</x:v>
      </x:c>
      <x:c r="Q245" s="7" t="n">
        <x:f>MAX(0,G245+J245-P245)</x:f>
        <x:v>0</x:v>
      </x:c>
      <x:c r="R245" s="7" t="n">
        <x:f>M245+MAX(0,K245-MAX(0,P245-G245-J245))</x:f>
        <x:v>6104.177741273101</x:v>
      </x:c>
      <x:c r="S245" s="7" t="n">
        <x:f>SUM(O245,Q245,R245)</x:f>
        <x:v>16104.1777412731</x:v>
      </x:c>
      <x:c r="T245" s="14" t="n">
        <x:f>'Inventory detail'!T245</x:f>
        <x:v>0.1424</x:v>
      </x:c>
      <x:c r="U245" s="14" t="n">
        <x:f>'Inventory detail'!U245</x:f>
        <x:v>0.1424</x:v>
      </x:c>
      <x:c r="V245" s="9" t="n">
        <x:f>O245*T245</x:f>
        <x:v>1424</x:v>
      </x:c>
      <x:c r="W245" s="9" t="n">
        <x:f>Q245*T245</x:f>
        <x:v>0</x:v>
      </x:c>
      <x:c r="X245" s="9" t="n">
        <x:f>R245*T245</x:f>
        <x:v>869.2349103572896</x:v>
      </x:c>
      <x:c r="Y245" s="9" t="n">
        <x:f>S245*T245</x:f>
        <x:v>2293.2349103572897</x:v>
      </x:c>
      <x:c r="Z245" s="9" t="n">
        <x:f>IF(ISNUMBER(U245),S245*(U245-T245),"n.a.")</x:f>
        <x:v>0</x:v>
      </x:c>
      <x:c r="AA245" s="9" t="n">
        <x:f>IF(ISNUMBER(U245),Y245,0)</x:f>
        <x:v>2293.2349103572897</x:v>
      </x:c>
      <x:c r="AB245" s="7" t="n">
        <x:f>MAX(0,L245-SUM(F245:K245))</x:f>
        <x:v>0</x:v>
      </x:c>
    </x:row>
    <x:row r="246" ht="22" customHeight="1">
      <x:c r="A246" s="18" t="n">
        <x:f>Summary!C$41</x:f>
        <x:v>46327</x:v>
      </x:c>
      <x:c r="B246" s="2" t="str">
        <x:f>'Inventory detail'!A246</x:f>
        <x:v>POUC</x:v>
      </x:c>
      <x:c r="C246" s="2" t="str">
        <x:f>'Inventory detail'!B246</x:f>
        <x:v>60</x:v>
      </x:c>
      <x:c r="D246" s="2" t="str">
        <x:f>'Inventory detail'!C246</x:f>
        <x:v>CRC10</x:v>
      </x:c>
      <x:c r="E246" s="10" t="n">
        <x:f>Summary!$E$5</x:f>
        <x:v>46304</x:v>
      </x:c>
      <x:c r="F246" s="7" t="n">
        <x:f>'Inventory detail'!W246</x:f>
        <x:v>10000</x:v>
      </x:c>
      <x:c r="G246" s="7" t="n">
        <x:f>'Inventory detail'!X246</x:f>
        <x:v>0</x:v>
      </x:c>
      <x:c r="H246" s="7" t="n">
        <x:f>'Inventory detail'!Y246</x:f>
        <x:v>100</x:v>
      </x:c>
      <x:c r="I246" s="7" t="n">
        <x:f>SUMIFS('PO detail'!$W$1733:$W$1733,'PO detail'!$V$1733:$V$1733,"&gt;="&amp;E246,'PO detail'!$V$1733:$V$1733,"&lt;"&amp;A246)</x:f>
        <x:v>0</x:v>
      </x:c>
      <x:c r="J246" s="7" t="n">
        <x:f>SUMIFS('PO detail'!$X$1733:$X$1733,'PO detail'!$V$1733:$V$1733,"&gt;="&amp;E246,'PO detail'!$V$1733:$V$1733,"&lt;"&amp;A246)</x:f>
        <x:v>0</x:v>
      </x:c>
      <x:c r="K246" s="7" t="n">
        <x:f>SUMIFS('PO detail'!$Y$1733:$Y$1733,'PO detail'!$V$1733:$V$1733,"&gt;="&amp;E246,'PO detail'!$V$1733:$V$1733,"&lt;"&amp;A246)</x:f>
        <x:v>0</x:v>
      </x:c>
      <x:c r="L246" s="7" t="n">
        <x:f>'Inventory detail'!F246*Summary!$K$5*(A246-E246)/Summary!$K$6</x:f>
        <x:v>692.6787679671457</x:v>
      </x:c>
      <x:c r="M246" s="7" t="n">
        <x:f>MAX(0,H246-L246)</x:f>
        <x:v>0</x:v>
      </x:c>
      <x:c r="N246" s="7" t="n">
        <x:f>MAX(0,L246-H246)</x:f>
        <x:v>592.6787679671457</x:v>
      </x:c>
      <x:c r="O246" s="7" t="n">
        <x:f>MAX(0,F246+I246-N246)</x:f>
        <x:v>9407.321232032855</x:v>
      </x:c>
      <x:c r="P246" s="7" t="n">
        <x:f>MAX(0,N246-F246-I246)</x:f>
        <x:v>0</x:v>
      </x:c>
      <x:c r="Q246" s="7" t="n">
        <x:f>MAX(0,G246+J246-P246)</x:f>
        <x:v>0</x:v>
      </x:c>
      <x:c r="R246" s="7" t="n">
        <x:f>M246+MAX(0,K246-MAX(0,P246-G246-J246))</x:f>
        <x:v>0</x:v>
      </x:c>
      <x:c r="S246" s="7" t="n">
        <x:f>SUM(O246,Q246,R246)</x:f>
        <x:v>9407.321232032855</x:v>
      </x:c>
      <x:c r="T246" s="14" t="n">
        <x:f>'Inventory detail'!T246</x:f>
        <x:v>0.0115</x:v>
      </x:c>
      <x:c r="U246" s="14" t="n">
        <x:f>'Inventory detail'!U246</x:f>
        <x:v>0.012374999999999999</x:v>
      </x:c>
      <x:c r="V246" s="9" t="n">
        <x:f>O246*T246</x:f>
        <x:v>108.18419416837783</x:v>
      </x:c>
      <x:c r="W246" s="9" t="n">
        <x:f>Q246*T246</x:f>
        <x:v>0</x:v>
      </x:c>
      <x:c r="X246" s="9" t="n">
        <x:f>R246*T246</x:f>
        <x:v>0</x:v>
      </x:c>
      <x:c r="Y246" s="9" t="n">
        <x:f>S246*T246</x:f>
        <x:v>108.18419416837783</x:v>
      </x:c>
      <x:c r="Z246" s="9" t="n">
        <x:f>IF(ISNUMBER(U246),S246*(U246-T246),"n.a.")</x:f>
        <x:v>8.231406078028739</x:v>
      </x:c>
      <x:c r="AA246" s="9" t="n">
        <x:f>IF(ISNUMBER(U246),Y246,0)</x:f>
        <x:v>108.18419416837783</x:v>
      </x:c>
      <x:c r="AB246" s="7" t="n">
        <x:f>MAX(0,L246-SUM(F246:K246))</x:f>
        <x:v>0</x:v>
      </x:c>
    </x:row>
    <x:row r="247" ht="22" customHeight="1">
      <x:c r="A247" s="18" t="n">
        <x:f>Summary!C$41</x:f>
        <x:v>46327</x:v>
      </x:c>
      <x:c r="B247" s="2" t="str">
        <x:f>'Inventory detail'!A247</x:f>
        <x:v>POUC</x:v>
      </x:c>
      <x:c r="C247" s="2" t="str">
        <x:f>'Inventory detail'!B247</x:f>
        <x:v>10</x:v>
      </x:c>
      <x:c r="D247" s="2" t="str">
        <x:f>'Inventory detail'!C247</x:f>
        <x:v>JUM7</x:v>
      </x:c>
      <x:c r="E247" s="10" t="n">
        <x:f>Summary!$E$5</x:f>
        <x:v>46304</x:v>
      </x:c>
      <x:c r="F247" s="7" t="n">
        <x:f>'Inventory detail'!W247</x:f>
        <x:v>7600</x:v>
      </x:c>
      <x:c r="G247" s="7" t="n">
        <x:f>'Inventory detail'!X247</x:f>
        <x:v>0</x:v>
      </x:c>
      <x:c r="H247" s="7" t="n">
        <x:f>'Inventory detail'!Y247</x:f>
        <x:v>0</x:v>
      </x:c>
      <x:c r="I247" s="7" t="n">
        <x:f>SUMIFS('PO detail'!$W$1475:$W$1475,'PO detail'!$V$1475:$V$1475,"&gt;="&amp;E247,'PO detail'!$V$1475:$V$1475,"&lt;"&amp;A247)</x:f>
        <x:v>0</x:v>
      </x:c>
      <x:c r="J247" s="7" t="n">
        <x:f>SUMIFS('PO detail'!$X$1475:$X$1475,'PO detail'!$V$1475:$V$1475,"&gt;="&amp;E247,'PO detail'!$V$1475:$V$1475,"&lt;"&amp;A247)</x:f>
        <x:v>0</x:v>
      </x:c>
      <x:c r="K247" s="7" t="n">
        <x:f>SUMIFS('PO detail'!$Y$1475:$Y$1475,'PO detail'!$V$1475:$V$1475,"&gt;="&amp;E247,'PO detail'!$V$1475:$V$1475,"&lt;"&amp;A247)</x:f>
        <x:v>0</x:v>
      </x:c>
      <x:c r="L247" s="7" t="n">
        <x:f>'Inventory detail'!F247*Summary!$K$5*(A247-E247)/Summary!$K$6</x:f>
        <x:v>680.0821355236139</x:v>
      </x:c>
      <x:c r="M247" s="7" t="n">
        <x:f>MAX(0,H247-L247)</x:f>
        <x:v>0</x:v>
      </x:c>
      <x:c r="N247" s="7" t="n">
        <x:f>MAX(0,L247-H247)</x:f>
        <x:v>680.0821355236139</x:v>
      </x:c>
      <x:c r="O247" s="7" t="n">
        <x:f>MAX(0,F247+I247-N247)</x:f>
        <x:v>6919.917864476386</x:v>
      </x:c>
      <x:c r="P247" s="7" t="n">
        <x:f>MAX(0,N247-F247-I247)</x:f>
        <x:v>0</x:v>
      </x:c>
      <x:c r="Q247" s="7" t="n">
        <x:f>MAX(0,G247+J247-P247)</x:f>
        <x:v>0</x:v>
      </x:c>
      <x:c r="R247" s="7" t="n">
        <x:f>M247+MAX(0,K247-MAX(0,P247-G247-J247))</x:f>
        <x:v>0</x:v>
      </x:c>
      <x:c r="S247" s="7" t="n">
        <x:f>SUM(O247,Q247,R247)</x:f>
        <x:v>6919.917864476386</x:v>
      </x:c>
      <x:c r="T247" s="14" t="n">
        <x:f>'Inventory detail'!T247</x:f>
        <x:v>0.015</x:v>
      </x:c>
      <x:c r="U247" s="14" t="n">
        <x:f>'Inventory detail'!U247</x:f>
        <x:v>0.016335</x:v>
      </x:c>
      <x:c r="V247" s="9" t="n">
        <x:f>O247*T247</x:f>
        <x:v>103.79876796714579</x:v>
      </x:c>
      <x:c r="W247" s="9" t="n">
        <x:f>Q247*T247</x:f>
        <x:v>0</x:v>
      </x:c>
      <x:c r="X247" s="9" t="n">
        <x:f>R247*T247</x:f>
        <x:v>0</x:v>
      </x:c>
      <x:c r="Y247" s="9" t="n">
        <x:f>S247*T247</x:f>
        <x:v>103.79876796714579</x:v>
      </x:c>
      <x:c r="Z247" s="9" t="n">
        <x:f>IF(ISNUMBER(U247),S247*(U247-T247),"n.a.")</x:f>
        <x:v>9.238090349075971</x:v>
      </x:c>
      <x:c r="AA247" s="9" t="n">
        <x:f>IF(ISNUMBER(U247),Y247,0)</x:f>
        <x:v>103.79876796714579</x:v>
      </x:c>
      <x:c r="AB247" s="7" t="n">
        <x:f>MAX(0,L247-SUM(F247:K247))</x:f>
        <x:v>0</x:v>
      </x:c>
    </x:row>
    <x:row r="248" ht="22" customHeight="1">
      <x:c r="A248" s="18" t="n">
        <x:f>Summary!C$41</x:f>
        <x:v>46327</x:v>
      </x:c>
      <x:c r="B248" s="2" t="str">
        <x:f>'Inventory detail'!A248</x:f>
        <x:v>COIL</x:v>
      </x:c>
      <x:c r="C248" s="2" t="str">
        <x:f>'Inventory detail'!B248</x:f>
        <x:v>10</x:v>
      </x:c>
      <x:c r="D248" s="2" t="str">
        <x:f>'Inventory detail'!C248</x:f>
        <x:v>9CLR12-4</x:v>
      </x:c>
      <x:c r="E248" s="10" t="n">
        <x:f>Summary!$E$5</x:f>
        <x:v>46304</x:v>
      </x:c>
      <x:c r="F248" s="7" t="n">
        <x:f>'Inventory detail'!W248</x:f>
        <x:v>1500</x:v>
      </x:c>
      <x:c r="G248" s="7" t="n">
        <x:f>'Inventory detail'!X248</x:f>
        <x:v>0</x:v>
      </x:c>
      <x:c r="H248" s="7" t="n">
        <x:f>'Inventory detail'!Y248</x:f>
        <x:v>0</x:v>
      </x:c>
      <x:c r="I248" s="7" t="n">
        <x:f>SUMIFS('PO detail'!$W$579:$W$581,'PO detail'!$V$579:$V$581,"&gt;="&amp;E248,'PO detail'!$V$579:$V$581,"&lt;"&amp;A248)</x:f>
        <x:v>0</x:v>
      </x:c>
      <x:c r="J248" s="7" t="n">
        <x:f>SUMIFS('PO detail'!$X$579:$X$581,'PO detail'!$V$579:$V$581,"&gt;="&amp;E248,'PO detail'!$V$579:$V$581,"&lt;"&amp;A248)</x:f>
        <x:v>0</x:v>
      </x:c>
      <x:c r="K248" s="7" t="n">
        <x:f>SUMIFS('PO detail'!$Y$579:$Y$581,'PO detail'!$V$579:$V$581,"&gt;="&amp;E248,'PO detail'!$V$579:$V$581,"&lt;"&amp;A248)</x:f>
        <x:v>0</x:v>
      </x:c>
      <x:c r="L248" s="7" t="n">
        <x:f>'Inventory detail'!F248*Summary!$K$5*(A248-E248)/Summary!$K$6</x:f>
        <x:v>673.7875975359343</x:v>
      </x:c>
      <x:c r="M248" s="7" t="n">
        <x:f>MAX(0,H248-L248)</x:f>
        <x:v>0</x:v>
      </x:c>
      <x:c r="N248" s="7" t="n">
        <x:f>MAX(0,L248-H248)</x:f>
        <x:v>673.7875975359343</x:v>
      </x:c>
      <x:c r="O248" s="7" t="n">
        <x:f>MAX(0,F248+I248-N248)</x:f>
        <x:v>826.2124024640657</x:v>
      </x:c>
      <x:c r="P248" s="7" t="n">
        <x:f>MAX(0,N248-F248-I248)</x:f>
        <x:v>0</x:v>
      </x:c>
      <x:c r="Q248" s="7" t="n">
        <x:f>MAX(0,G248+J248-P248)</x:f>
        <x:v>0</x:v>
      </x:c>
      <x:c r="R248" s="7" t="n">
        <x:f>M248+MAX(0,K248-MAX(0,P248-G248-J248))</x:f>
        <x:v>0</x:v>
      </x:c>
      <x:c r="S248" s="7" t="n">
        <x:f>SUM(O248,Q248,R248)</x:f>
        <x:v>826.2124024640657</x:v>
      </x:c>
      <x:c r="T248" s="14" t="n">
        <x:f>'Inventory detail'!T248</x:f>
        <x:v>0.0478</x:v>
      </x:c>
      <x:c r="U248" s="14" t="n">
        <x:f>'Inventory detail'!U248</x:f>
        <x:v>0.046852</x:v>
      </x:c>
      <x:c r="V248" s="9" t="n">
        <x:f>O248*T248</x:f>
        <x:v>39.49295283778234</x:v>
      </x:c>
      <x:c r="W248" s="9" t="n">
        <x:f>Q248*T248</x:f>
        <x:v>0</x:v>
      </x:c>
      <x:c r="X248" s="9" t="n">
        <x:f>R248*T248</x:f>
        <x:v>0</x:v>
      </x:c>
      <x:c r="Y248" s="9" t="n">
        <x:f>S248*T248</x:f>
        <x:v>39.49295283778234</x:v>
      </x:c>
      <x:c r="Z248" s="9" t="n">
        <x:f>IF(ISNUMBER(U248),S248*(U248-T248),"n.a.")</x:f>
        <x:v>-0.7832493575359379</x:v>
      </x:c>
      <x:c r="AA248" s="9" t="n">
        <x:f>IF(ISNUMBER(U248),Y248,0)</x:f>
        <x:v>39.49295283778234</x:v>
      </x:c>
      <x:c r="AB248" s="7" t="n">
        <x:f>MAX(0,L248-SUM(F248:K248))</x:f>
        <x:v>0</x:v>
      </x:c>
    </x:row>
    <x:row r="249" ht="22" customHeight="1">
      <x:c r="A249" s="18" t="n">
        <x:f>Summary!C$41</x:f>
        <x:v>46327</x:v>
      </x:c>
      <x:c r="B249" s="2" t="str">
        <x:f>'Inventory detail'!A249</x:f>
        <x:v>POUC</x:v>
      </x:c>
      <x:c r="C249" s="2" t="str">
        <x:f>'Inventory detail'!B249</x:f>
        <x:v>60</x:v>
      </x:c>
      <x:c r="D249" s="2" t="str">
        <x:f>'Inventory detail'!C249</x:f>
        <x:v>PHO5</x:v>
      </x:c>
      <x:c r="E249" s="10" t="n">
        <x:f>Summary!$E$5</x:f>
        <x:v>46304</x:v>
      </x:c>
      <x:c r="F249" s="7" t="n">
        <x:f>'Inventory detail'!W249</x:f>
        <x:v>0</x:v>
      </x:c>
      <x:c r="G249" s="7" t="n">
        <x:f>'Inventory detail'!X249</x:f>
        <x:v>0</x:v>
      </x:c>
      <x:c r="H249" s="7" t="n">
        <x:f>'Inventory detail'!Y249</x:f>
        <x:v>0</x:v>
      </x:c>
      <x:c r="I249" s="7" t="n">
        <x:f>SUMIFS('PO detail'!$W$1826:$W$1828,'PO detail'!$V$1826:$V$1828,"&gt;="&amp;E249,'PO detail'!$V$1826:$V$1828,"&lt;"&amp;A249)</x:f>
        <x:v>0</x:v>
      </x:c>
      <x:c r="J249" s="7" t="n">
        <x:f>SUMIFS('PO detail'!$X$1826:$X$1828,'PO detail'!$V$1826:$V$1828,"&gt;="&amp;E249,'PO detail'!$V$1826:$V$1828,"&lt;"&amp;A249)</x:f>
        <x:v>4000</x:v>
      </x:c>
      <x:c r="K249" s="7" t="n">
        <x:f>SUMIFS('PO detail'!$Y$1826:$Y$1828,'PO detail'!$V$1826:$V$1828,"&gt;="&amp;E249,'PO detail'!$V$1826:$V$1828,"&lt;"&amp;A249)</x:f>
        <x:v>0</x:v>
      </x:c>
      <x:c r="L249" s="7" t="n">
        <x:f>'Inventory detail'!F249*Summary!$K$5*(A249-E249)/Summary!$K$6</x:f>
        <x:v>673.7875975359343</x:v>
      </x:c>
      <x:c r="M249" s="7" t="n">
        <x:f>MAX(0,H249-L249)</x:f>
        <x:v>0</x:v>
      </x:c>
      <x:c r="N249" s="7" t="n">
        <x:f>MAX(0,L249-H249)</x:f>
        <x:v>673.7875975359343</x:v>
      </x:c>
      <x:c r="O249" s="7" t="n">
        <x:f>MAX(0,F249+I249-N249)</x:f>
        <x:v>0</x:v>
      </x:c>
      <x:c r="P249" s="7" t="n">
        <x:f>MAX(0,N249-F249-I249)</x:f>
        <x:v>673.7875975359343</x:v>
      </x:c>
      <x:c r="Q249" s="7" t="n">
        <x:f>MAX(0,G249+J249-P249)</x:f>
        <x:v>3326.2124024640657</x:v>
      </x:c>
      <x:c r="R249" s="7" t="n">
        <x:f>M249+MAX(0,K249-MAX(0,P249-G249-J249))</x:f>
        <x:v>0</x:v>
      </x:c>
      <x:c r="S249" s="7" t="n">
        <x:f>SUM(O249,Q249,R249)</x:f>
        <x:v>3326.2124024640657</x:v>
      </x:c>
      <x:c r="T249" s="14" t="n">
        <x:f>'Inventory detail'!T249</x:f>
        <x:v>0.0364</x:v>
      </x:c>
      <x:c r="U249" s="14" t="n">
        <x:f>'Inventory detail'!U249</x:f>
        <x:v>0.039765</x:v>
      </x:c>
      <x:c r="V249" s="9" t="n">
        <x:f>O249*T249</x:f>
        <x:v>0</x:v>
      </x:c>
      <x:c r="W249" s="9" t="n">
        <x:f>Q249*T249</x:f>
        <x:v>121.074131449692</x:v>
      </x:c>
      <x:c r="X249" s="9" t="n">
        <x:f>R249*T249</x:f>
        <x:v>0</x:v>
      </x:c>
      <x:c r="Y249" s="9" t="n">
        <x:f>S249*T249</x:f>
        <x:v>121.074131449692</x:v>
      </x:c>
      <x:c r="Z249" s="9" t="n">
        <x:f>IF(ISNUMBER(U249),S249*(U249-T249),"n.a.")</x:f>
        <x:v>11.192704734291581</x:v>
      </x:c>
      <x:c r="AA249" s="9" t="n">
        <x:f>IF(ISNUMBER(U249),Y249,0)</x:f>
        <x:v>121.074131449692</x:v>
      </x:c>
      <x:c r="AB249" s="7" t="n">
        <x:f>MAX(0,L249-SUM(F249:K249))</x:f>
        <x:v>0</x:v>
      </x:c>
    </x:row>
    <x:row r="250" ht="22" customHeight="1">
      <x:c r="A250" s="18" t="n">
        <x:f>Summary!C$41</x:f>
        <x:v>46327</x:v>
      </x:c>
      <x:c r="B250" s="2" t="str">
        <x:f>'Inventory detail'!A250</x:f>
        <x:v>POUC</x:v>
      </x:c>
      <x:c r="C250" s="2" t="str">
        <x:f>'Inventory detail'!B250</x:f>
        <x:v>30</x:v>
      </x:c>
      <x:c r="D250" s="2" t="str">
        <x:f>'Inventory detail'!C250</x:f>
        <x:v>RMEN10</x:v>
      </x:c>
      <x:c r="E250" s="10" t="n">
        <x:f>Summary!$E$5</x:f>
        <x:v>46304</x:v>
      </x:c>
      <x:c r="F250" s="7" t="n">
        <x:f>'Inventory detail'!W250</x:f>
        <x:v>2700</x:v>
      </x:c>
      <x:c r="G250" s="7" t="n">
        <x:f>'Inventory detail'!X250</x:f>
        <x:v>0</x:v>
      </x:c>
      <x:c r="H250" s="7" t="n">
        <x:f>'Inventory detail'!Y250</x:f>
        <x:v>0</x:v>
      </x:c>
      <x:c r="I250" s="7" t="n">
        <x:f>SUMIFS('PO detail'!$W$1696:$W$1696,'PO detail'!$V$1696:$V$1696,"&gt;="&amp;E250,'PO detail'!$V$1696:$V$1696,"&lt;"&amp;A250)</x:f>
        <x:v>0</x:v>
      </x:c>
      <x:c r="J250" s="7" t="n">
        <x:f>SUMIFS('PO detail'!$X$1696:$X$1696,'PO detail'!$V$1696:$V$1696,"&gt;="&amp;E250,'PO detail'!$V$1696:$V$1696,"&lt;"&amp;A250)</x:f>
        <x:v>0</x:v>
      </x:c>
      <x:c r="K250" s="7" t="n">
        <x:f>SUMIFS('PO detail'!$Y$1696:$Y$1696,'PO detail'!$V$1696:$V$1696,"&gt;="&amp;E250,'PO detail'!$V$1696:$V$1696,"&lt;"&amp;A250)</x:f>
        <x:v>0</x:v>
      </x:c>
      <x:c r="L250" s="7" t="n">
        <x:f>'Inventory detail'!F250*Summary!$K$5*(A250-E250)/Summary!$K$6</x:f>
        <x:v>670.6365503080082</x:v>
      </x:c>
      <x:c r="M250" s="7" t="n">
        <x:f>MAX(0,H250-L250)</x:f>
        <x:v>0</x:v>
      </x:c>
      <x:c r="N250" s="7" t="n">
        <x:f>MAX(0,L250-H250)</x:f>
        <x:v>670.6365503080082</x:v>
      </x:c>
      <x:c r="O250" s="7" t="n">
        <x:f>MAX(0,F250+I250-N250)</x:f>
        <x:v>2029.3634496919917</x:v>
      </x:c>
      <x:c r="P250" s="7" t="n">
        <x:f>MAX(0,N250-F250-I250)</x:f>
        <x:v>0</x:v>
      </x:c>
      <x:c r="Q250" s="7" t="n">
        <x:f>MAX(0,G250+J250-P250)</x:f>
        <x:v>0</x:v>
      </x:c>
      <x:c r="R250" s="7" t="n">
        <x:f>M250+MAX(0,K250-MAX(0,P250-G250-J250))</x:f>
        <x:v>0</x:v>
      </x:c>
      <x:c r="S250" s="7" t="n">
        <x:f>SUM(O250,Q250,R250)</x:f>
        <x:v>2029.3634496919917</x:v>
      </x:c>
      <x:c r="T250" s="14" t="n">
        <x:f>'Inventory detail'!T250</x:f>
        <x:v>0.2875</x:v>
      </x:c>
      <x:c r="U250" s="14" t="n">
        <x:f>'Inventory detail'!U250</x:f>
        <x:v>0.3135</x:v>
      </x:c>
      <x:c r="V250" s="9" t="n">
        <x:f>O250*T250</x:f>
        <x:v>583.4419917864476</x:v>
      </x:c>
      <x:c r="W250" s="9" t="n">
        <x:f>Q250*T250</x:f>
        <x:v>0</x:v>
      </x:c>
      <x:c r="X250" s="9" t="n">
        <x:f>R250*T250</x:f>
        <x:v>0</x:v>
      </x:c>
      <x:c r="Y250" s="9" t="n">
        <x:f>S250*T250</x:f>
        <x:v>583.4419917864476</x:v>
      </x:c>
      <x:c r="Z250" s="9" t="n">
        <x:f>IF(ISNUMBER(U250),S250*(U250-T250),"n.a.")</x:f>
        <x:v>52.76344969199183</x:v>
      </x:c>
      <x:c r="AA250" s="9" t="n">
        <x:f>IF(ISNUMBER(U250),Y250,0)</x:f>
        <x:v>583.4419917864476</x:v>
      </x:c>
      <x:c r="AB250" s="7" t="n">
        <x:f>MAX(0,L250-SUM(F250:K250))</x:f>
        <x:v>0</x:v>
      </x:c>
    </x:row>
    <x:row r="251" ht="22" customHeight="1">
      <x:c r="A251" s="18" t="n">
        <x:f>Summary!C$41</x:f>
        <x:v>46327</x:v>
      </x:c>
      <x:c r="B251" s="2" t="str">
        <x:f>'Inventory detail'!A251</x:f>
        <x:v>POUC</x:v>
      </x:c>
      <x:c r="C251" s="2" t="str">
        <x:f>'Inventory detail'!B251</x:f>
        <x:v>60</x:v>
      </x:c>
      <x:c r="D251" s="2" t="str">
        <x:f>'Inventory detail'!C251</x:f>
        <x:v>LEG10</x:v>
      </x:c>
      <x:c r="E251" s="10" t="n">
        <x:f>Summary!$E$5</x:f>
        <x:v>46304</x:v>
      </x:c>
      <x:c r="F251" s="7" t="n">
        <x:f>'Inventory detail'!W251</x:f>
        <x:v>6250</x:v>
      </x:c>
      <x:c r="G251" s="7" t="n">
        <x:f>'Inventory detail'!X251</x:f>
        <x:v>0</x:v>
      </x:c>
      <x:c r="H251" s="7" t="n">
        <x:f>'Inventory detail'!Y251</x:f>
        <x:v>0</x:v>
      </x:c>
      <x:c r="I251" s="7" t="n">
        <x:f>SUMIFS('PO detail'!$W$1745:$W$1748,'PO detail'!$V$1745:$V$1748,"&gt;="&amp;E251,'PO detail'!$V$1745:$V$1748,"&lt;"&amp;A251)</x:f>
        <x:v>0</x:v>
      </x:c>
      <x:c r="J251" s="7" t="n">
        <x:f>SUMIFS('PO detail'!$X$1745:$X$1748,'PO detail'!$V$1745:$V$1748,"&gt;="&amp;E251,'PO detail'!$V$1745:$V$1748,"&lt;"&amp;A251)</x:f>
        <x:v>750</x:v>
      </x:c>
      <x:c r="K251" s="7" t="n">
        <x:f>SUMIFS('PO detail'!$Y$1745:$Y$1748,'PO detail'!$V$1745:$V$1748,"&gt;="&amp;E251,'PO detail'!$V$1745:$V$1748,"&lt;"&amp;A251)</x:f>
        <x:v>0</x:v>
      </x:c>
      <x:c r="L251" s="7" t="n">
        <x:f>'Inventory detail'!F251*Summary!$K$5*(A251-E251)/Summary!$K$6</x:f>
        <x:v>670.6365503080082</x:v>
      </x:c>
      <x:c r="M251" s="7" t="n">
        <x:f>MAX(0,H251-L251)</x:f>
        <x:v>0</x:v>
      </x:c>
      <x:c r="N251" s="7" t="n">
        <x:f>MAX(0,L251-H251)</x:f>
        <x:v>670.6365503080082</x:v>
      </x:c>
      <x:c r="O251" s="7" t="n">
        <x:f>MAX(0,F251+I251-N251)</x:f>
        <x:v>5579.363449691992</x:v>
      </x:c>
      <x:c r="P251" s="7" t="n">
        <x:f>MAX(0,N251-F251-I251)</x:f>
        <x:v>0</x:v>
      </x:c>
      <x:c r="Q251" s="7" t="n">
        <x:f>MAX(0,G251+J251-P251)</x:f>
        <x:v>750</x:v>
      </x:c>
      <x:c r="R251" s="7" t="n">
        <x:f>M251+MAX(0,K251-MAX(0,P251-G251-J251))</x:f>
        <x:v>0</x:v>
      </x:c>
      <x:c r="S251" s="7" t="n">
        <x:f>SUM(O251,Q251,R251)</x:f>
        <x:v>6329.363449691992</x:v>
      </x:c>
      <x:c r="T251" s="14" t="n">
        <x:f>'Inventory detail'!T251</x:f>
        <x:v>0.1796</x:v>
      </x:c>
      <x:c r="U251" s="14" t="n">
        <x:f>'Inventory detail'!U251</x:f>
        <x:v>0.19569</x:v>
      </x:c>
      <x:c r="V251" s="9" t="n">
        <x:f>O251*T251</x:f>
        <x:v>1002.0536755646818</x:v>
      </x:c>
      <x:c r="W251" s="9" t="n">
        <x:f>Q251*T251</x:f>
        <x:v>134.70000000000002</x:v>
      </x:c>
      <x:c r="X251" s="9" t="n">
        <x:f>R251*T251</x:f>
        <x:v>0</x:v>
      </x:c>
      <x:c r="Y251" s="9" t="n">
        <x:f>S251*T251</x:f>
        <x:v>1136.7536755646818</x:v>
      </x:c>
      <x:c r="Z251" s="9" t="n">
        <x:f>IF(ISNUMBER(U251),S251*(U251-T251),"n.a.")</x:f>
        <x:v>101.83945790554411</x:v>
      </x:c>
      <x:c r="AA251" s="9" t="n">
        <x:f>IF(ISNUMBER(U251),Y251,0)</x:f>
        <x:v>1136.7536755646818</x:v>
      </x:c>
      <x:c r="AB251" s="7" t="n">
        <x:f>MAX(0,L251-SUM(F251:K251))</x:f>
        <x:v>0</x:v>
      </x:c>
    </x:row>
    <x:row r="252" ht="22" customHeight="1">
      <x:c r="A252" s="18" t="n">
        <x:f>Summary!C$41</x:f>
        <x:v>46327</x:v>
      </x:c>
      <x:c r="B252" s="2" t="str">
        <x:f>'Inventory detail'!A252</x:f>
        <x:v>COIL</x:v>
      </x:c>
      <x:c r="C252" s="2" t="str">
        <x:f>'Inventory detail'!B252</x:f>
        <x:v>60</x:v>
      </x:c>
      <x:c r="D252" s="2" t="str">
        <x:f>'Inventory detail'!C252</x:f>
        <x:v>6CLR12-4</x:v>
      </x:c>
      <x:c r="E252" s="10" t="n">
        <x:f>Summary!$E$5</x:f>
        <x:v>46304</x:v>
      </x:c>
      <x:c r="F252" s="7" t="n">
        <x:f>'Inventory detail'!W252</x:f>
        <x:v>4900</x:v>
      </x:c>
      <x:c r="G252" s="7" t="n">
        <x:f>'Inventory detail'!X252</x:f>
        <x:v>0</x:v>
      </x:c>
      <x:c r="H252" s="7" t="n">
        <x:f>'Inventory detail'!Y252</x:f>
        <x:v>0</x:v>
      </x:c>
      <x:c r="I252" s="7" t="n">
        <x:f>SUMIFS('PO detail'!$W$1352:$W$1354,'PO detail'!$V$1352:$V$1354,"&gt;="&amp;E252,'PO detail'!$V$1352:$V$1354,"&lt;"&amp;A252)</x:f>
        <x:v>0</x:v>
      </x:c>
      <x:c r="J252" s="7" t="n">
        <x:f>SUMIFS('PO detail'!$X$1352:$X$1354,'PO detail'!$V$1352:$V$1354,"&gt;="&amp;E252,'PO detail'!$V$1352:$V$1354,"&lt;"&amp;A252)</x:f>
        <x:v>0</x:v>
      </x:c>
      <x:c r="K252" s="7" t="n">
        <x:f>SUMIFS('PO detail'!$Y$1352:$Y$1354,'PO detail'!$V$1352:$V$1354,"&gt;="&amp;E252,'PO detail'!$V$1352:$V$1354,"&lt;"&amp;A252)</x:f>
        <x:v>0</x:v>
      </x:c>
      <x:c r="L252" s="7" t="n">
        <x:f>'Inventory detail'!F252*Summary!$K$5*(A252-E252)/Summary!$K$6</x:f>
        <x:v>667.4855030800821</x:v>
      </x:c>
      <x:c r="M252" s="7" t="n">
        <x:f>MAX(0,H252-L252)</x:f>
        <x:v>0</x:v>
      </x:c>
      <x:c r="N252" s="7" t="n">
        <x:f>MAX(0,L252-H252)</x:f>
        <x:v>667.4855030800821</x:v>
      </x:c>
      <x:c r="O252" s="7" t="n">
        <x:f>MAX(0,F252+I252-N252)</x:f>
        <x:v>4232.514496919918</x:v>
      </x:c>
      <x:c r="P252" s="7" t="n">
        <x:f>MAX(0,N252-F252-I252)</x:f>
        <x:v>0</x:v>
      </x:c>
      <x:c r="Q252" s="7" t="n">
        <x:f>MAX(0,G252+J252-P252)</x:f>
        <x:v>0</x:v>
      </x:c>
      <x:c r="R252" s="7" t="n">
        <x:f>M252+MAX(0,K252-MAX(0,P252-G252-J252))</x:f>
        <x:v>0</x:v>
      </x:c>
      <x:c r="S252" s="7" t="n">
        <x:f>SUM(O252,Q252,R252)</x:f>
        <x:v>4232.514496919918</x:v>
      </x:c>
      <x:c r="T252" s="14" t="n">
        <x:f>'Inventory detail'!T252</x:f>
        <x:v>0.0365</x:v>
      </x:c>
      <x:c r="U252" s="14" t="n">
        <x:f>'Inventory detail'!U252</x:f>
        <x:v>0.0356915</x:v>
      </x:c>
      <x:c r="V252" s="9" t="n">
        <x:f>O252*T252</x:f>
        <x:v>154.486779137577</x:v>
      </x:c>
      <x:c r="W252" s="9" t="n">
        <x:f>Q252*T252</x:f>
        <x:v>0</x:v>
      </x:c>
      <x:c r="X252" s="9" t="n">
        <x:f>R252*T252</x:f>
        <x:v>0</x:v>
      </x:c>
      <x:c r="Y252" s="9" t="n">
        <x:f>S252*T252</x:f>
        <x:v>154.486779137577</x:v>
      </x:c>
      <x:c r="Z252" s="9" t="n">
        <x:f>IF(ISNUMBER(U252),S252*(U252-T252),"n.a.")</x:f>
        <x:v>-3.42198797075974</x:v>
      </x:c>
      <x:c r="AA252" s="9" t="n">
        <x:f>IF(ISNUMBER(U252),Y252,0)</x:f>
        <x:v>154.486779137577</x:v>
      </x:c>
      <x:c r="AB252" s="7" t="n">
        <x:f>MAX(0,L252-SUM(F252:K252))</x:f>
        <x:v>0</x:v>
      </x:c>
    </x:row>
    <x:row r="253" ht="22" customHeight="1">
      <x:c r="A253" s="18" t="n">
        <x:f>Summary!C$41</x:f>
        <x:v>46327</x:v>
      </x:c>
      <x:c r="B253" s="2" t="str">
        <x:f>'Inventory detail'!A253</x:f>
        <x:v>COIL</x:v>
      </x:c>
      <x:c r="C253" s="2" t="str">
        <x:f>'Inventory detail'!B253</x:f>
        <x:v>10</x:v>
      </x:c>
      <x:c r="D253" s="2" t="str">
        <x:f>'Inventory detail'!C253</x:f>
        <x:v>7BLK36-4</x:v>
      </x:c>
      <x:c r="E253" s="10" t="n">
        <x:f>Summary!$E$5</x:f>
        <x:v>46304</x:v>
      </x:c>
      <x:c r="F253" s="7" t="n">
        <x:f>'Inventory detail'!W253</x:f>
        <x:v>3500</x:v>
      </x:c>
      <x:c r="G253" s="7" t="n">
        <x:f>'Inventory detail'!X253</x:f>
        <x:v>0</x:v>
      </x:c>
      <x:c r="H253" s="7" t="n">
        <x:f>'Inventory detail'!Y253</x:f>
        <x:v>0</x:v>
      </x:c>
      <x:c r="I253" s="7" t="n">
        <x:f>SUMIFS('PO detail'!$W$484:$W$489,'PO detail'!$V$484:$V$489,"&gt;="&amp;E253,'PO detail'!$V$484:$V$489,"&lt;"&amp;A253)</x:f>
        <x:v>0</x:v>
      </x:c>
      <x:c r="J253" s="7" t="n">
        <x:f>SUMIFS('PO detail'!$X$484:$X$489,'PO detail'!$V$484:$V$489,"&gt;="&amp;E253,'PO detail'!$V$484:$V$489,"&lt;"&amp;A253)</x:f>
        <x:v>0</x:v>
      </x:c>
      <x:c r="K253" s="7" t="n">
        <x:f>SUMIFS('PO detail'!$Y$484:$Y$489,'PO detail'!$V$484:$V$489,"&gt;="&amp;E253,'PO detail'!$V$484:$V$489,"&lt;"&amp;A253)</x:f>
        <x:v>0</x:v>
      </x:c>
      <x:c r="L253" s="7" t="n">
        <x:f>'Inventory detail'!F253*Summary!$K$5*(A253-E253)/Summary!$K$6</x:f>
        <x:v>661.1909650924025</x:v>
      </x:c>
      <x:c r="M253" s="7" t="n">
        <x:f>MAX(0,H253-L253)</x:f>
        <x:v>0</x:v>
      </x:c>
      <x:c r="N253" s="7" t="n">
        <x:f>MAX(0,L253-H253)</x:f>
        <x:v>661.1909650924025</x:v>
      </x:c>
      <x:c r="O253" s="7" t="n">
        <x:f>MAX(0,F253+I253-N253)</x:f>
        <x:v>2838.8090349075974</x:v>
      </x:c>
      <x:c r="P253" s="7" t="n">
        <x:f>MAX(0,N253-F253-I253)</x:f>
        <x:v>0</x:v>
      </x:c>
      <x:c r="Q253" s="7" t="n">
        <x:f>MAX(0,G253+J253-P253)</x:f>
        <x:v>0</x:v>
      </x:c>
      <x:c r="R253" s="7" t="n">
        <x:f>M253+MAX(0,K253-MAX(0,P253-G253-J253))</x:f>
        <x:v>0</x:v>
      </x:c>
      <x:c r="S253" s="7" t="n">
        <x:f>SUM(O253,Q253,R253)</x:f>
        <x:v>2838.8090349075974</x:v>
      </x:c>
      <x:c r="T253" s="14" t="n">
        <x:f>'Inventory detail'!T253</x:f>
        <x:v>0.1148</x:v>
      </x:c>
      <x:c r="U253" s="14" t="n">
        <x:f>'Inventory detail'!U253</x:f>
        <x:v>0.11248899999999999</x:v>
      </x:c>
      <x:c r="V253" s="9" t="n">
        <x:f>O253*T253</x:f>
        <x:v>325.89527720739216</x:v>
      </x:c>
      <x:c r="W253" s="9" t="n">
        <x:f>Q253*T253</x:f>
        <x:v>0</x:v>
      </x:c>
      <x:c r="X253" s="9" t="n">
        <x:f>R253*T253</x:f>
        <x:v>0</x:v>
      </x:c>
      <x:c r="Y253" s="9" t="n">
        <x:f>S253*T253</x:f>
        <x:v>325.89527720739216</x:v>
      </x:c>
      <x:c r="Z253" s="9" t="n">
        <x:f>IF(ISNUMBER(U253),S253*(U253-T253),"n.a.")</x:f>
        <x:v>-6.560487679671478</x:v>
      </x:c>
      <x:c r="AA253" s="9" t="n">
        <x:f>IF(ISNUMBER(U253),Y253,0)</x:f>
        <x:v>325.89527720739216</x:v>
      </x:c>
      <x:c r="AB253" s="7" t="n">
        <x:f>MAX(0,L253-SUM(F253:K253))</x:f>
        <x:v>0</x:v>
      </x:c>
    </x:row>
    <x:row r="254" ht="22" customHeight="1">
      <x:c r="A254" s="18" t="n">
        <x:f>Summary!C$41</x:f>
        <x:v>46327</x:v>
      </x:c>
      <x:c r="B254" s="2" t="str">
        <x:f>'Inventory detail'!A254</x:f>
        <x:v>COIL</x:v>
      </x:c>
      <x:c r="C254" s="2" t="str">
        <x:f>'Inventory detail'!B254</x:f>
        <x:v>10</x:v>
      </x:c>
      <x:c r="D254" s="2" t="str">
        <x:f>'Inventory detail'!C254</x:f>
        <x:v>14CLR12-4</x:v>
      </x:c>
      <x:c r="E254" s="10" t="n">
        <x:f>Summary!$E$5</x:f>
        <x:v>46304</x:v>
      </x:c>
      <x:c r="F254" s="7" t="n">
        <x:f>'Inventory detail'!W254</x:f>
        <x:v>5900</x:v>
      </x:c>
      <x:c r="G254" s="7" t="n">
        <x:f>'Inventory detail'!X254</x:f>
        <x:v>0</x:v>
      </x:c>
      <x:c r="H254" s="7" t="n">
        <x:f>'Inventory detail'!Y254</x:f>
        <x:v>0</x:v>
      </x:c>
      <x:c r="I254" s="7" t="n">
        <x:f>SUMIFS('PO detail'!$W$180:$W$182,'PO detail'!$V$180:$V$182,"&gt;="&amp;E254,'PO detail'!$V$180:$V$182,"&lt;"&amp;A254)</x:f>
        <x:v>0</x:v>
      </x:c>
      <x:c r="J254" s="7" t="n">
        <x:f>SUMIFS('PO detail'!$X$180:$X$182,'PO detail'!$V$180:$V$182,"&gt;="&amp;E254,'PO detail'!$V$180:$V$182,"&lt;"&amp;A254)</x:f>
        <x:v>0</x:v>
      </x:c>
      <x:c r="K254" s="7" t="n">
        <x:f>SUMIFS('PO detail'!$Y$180:$Y$182,'PO detail'!$V$180:$V$182,"&gt;="&amp;E254,'PO detail'!$V$180:$V$182,"&lt;"&amp;A254)</x:f>
        <x:v>0</x:v>
      </x:c>
      <x:c r="L254" s="7" t="n">
        <x:f>'Inventory detail'!F254*Summary!$K$5*(A254-E254)/Summary!$K$6</x:f>
        <x:v>654.8964271047228</x:v>
      </x:c>
      <x:c r="M254" s="7" t="n">
        <x:f>MAX(0,H254-L254)</x:f>
        <x:v>0</x:v>
      </x:c>
      <x:c r="N254" s="7" t="n">
        <x:f>MAX(0,L254-H254)</x:f>
        <x:v>654.8964271047228</x:v>
      </x:c>
      <x:c r="O254" s="7" t="n">
        <x:f>MAX(0,F254+I254-N254)</x:f>
        <x:v>5245.1035728952775</x:v>
      </x:c>
      <x:c r="P254" s="7" t="n">
        <x:f>MAX(0,N254-F254-I254)</x:f>
        <x:v>0</x:v>
      </x:c>
      <x:c r="Q254" s="7" t="n">
        <x:f>MAX(0,G254+J254-P254)</x:f>
        <x:v>0</x:v>
      </x:c>
      <x:c r="R254" s="7" t="n">
        <x:f>M254+MAX(0,K254-MAX(0,P254-G254-J254))</x:f>
        <x:v>0</x:v>
      </x:c>
      <x:c r="S254" s="7" t="n">
        <x:f>SUM(O254,Q254,R254)</x:f>
        <x:v>5245.1035728952775</x:v>
      </x:c>
      <x:c r="T254" s="14" t="n">
        <x:f>'Inventory detail'!T254</x:f>
        <x:v>0.09179999999999999</x:v>
      </x:c>
      <x:c r="U254" s="14" t="n">
        <x:f>'Inventory detail'!U254</x:f>
        <x:v>0.089947</x:v>
      </x:c>
      <x:c r="V254" s="9" t="n">
        <x:f>O254*T254</x:f>
        <x:v>481.50050799178644</x:v>
      </x:c>
      <x:c r="W254" s="9" t="n">
        <x:f>Q254*T254</x:f>
        <x:v>0</x:v>
      </x:c>
      <x:c r="X254" s="9" t="n">
        <x:f>R254*T254</x:f>
        <x:v>0</x:v>
      </x:c>
      <x:c r="Y254" s="9" t="n">
        <x:f>S254*T254</x:f>
        <x:v>481.50050799178644</x:v>
      </x:c>
      <x:c r="Z254" s="9" t="n">
        <x:f>IF(ISNUMBER(U254),S254*(U254-T254),"n.a.")</x:f>
        <x:v>-9.719176920574915</x:v>
      </x:c>
      <x:c r="AA254" s="9" t="n">
        <x:f>IF(ISNUMBER(U254),Y254,0)</x:f>
        <x:v>481.50050799178644</x:v>
      </x:c>
      <x:c r="AB254" s="7" t="n">
        <x:f>MAX(0,L254-SUM(F254:K254))</x:f>
        <x:v>0</x:v>
      </x:c>
    </x:row>
    <x:row r="255" ht="22" customHeight="1">
      <x:c r="A255" s="18" t="n">
        <x:f>Summary!C$41</x:f>
        <x:v>46327</x:v>
      </x:c>
      <x:c r="B255" s="2" t="str">
        <x:f>'Inventory detail'!A255</x:f>
        <x:v>COIL</x:v>
      </x:c>
      <x:c r="C255" s="2" t="str">
        <x:f>'Inventory detail'!B255</x:f>
        <x:v>30</x:v>
      </x:c>
      <x:c r="D255" s="2" t="str">
        <x:f>'Inventory detail'!C255</x:f>
        <x:v>28BLK12-4</x:v>
      </x:c>
      <x:c r="E255" s="10" t="n">
        <x:f>Summary!$E$5</x:f>
        <x:v>46304</x:v>
      </x:c>
      <x:c r="F255" s="7" t="n">
        <x:f>'Inventory detail'!W255</x:f>
        <x:v>300</x:v>
      </x:c>
      <x:c r="G255" s="7" t="n">
        <x:f>'Inventory detail'!X255</x:f>
        <x:v>0</x:v>
      </x:c>
      <x:c r="H255" s="7" t="n">
        <x:f>'Inventory detail'!Y255</x:f>
        <x:v>0</x:v>
      </x:c>
      <x:c r="I255" s="7" t="n">
        <x:f>SUMIFS('PO detail'!$W$874:$W$881,'PO detail'!$V$874:$V$881,"&gt;="&amp;E255,'PO detail'!$V$874:$V$881,"&lt;"&amp;A255)</x:f>
        <x:v>1200</x:v>
      </x:c>
      <x:c r="J255" s="7" t="n">
        <x:f>SUMIFS('PO detail'!$X$874:$X$881,'PO detail'!$V$874:$V$881,"&gt;="&amp;E255,'PO detail'!$V$874:$V$881,"&lt;"&amp;A255)</x:f>
        <x:v>0</x:v>
      </x:c>
      <x:c r="K255" s="7" t="n">
        <x:f>SUMIFS('PO detail'!$Y$874:$Y$881,'PO detail'!$V$874:$V$881,"&gt;="&amp;E255,'PO detail'!$V$874:$V$881,"&lt;"&amp;A255)</x:f>
        <x:v>0</x:v>
      </x:c>
      <x:c r="L255" s="7" t="n">
        <x:f>'Inventory detail'!F255*Summary!$K$5*(A255-E255)/Summary!$K$6</x:f>
        <x:v>654.8964271047228</x:v>
      </x:c>
      <x:c r="M255" s="7" t="n">
        <x:f>MAX(0,H255-L255)</x:f>
        <x:v>0</x:v>
      </x:c>
      <x:c r="N255" s="7" t="n">
        <x:f>MAX(0,L255-H255)</x:f>
        <x:v>654.8964271047228</x:v>
      </x:c>
      <x:c r="O255" s="7" t="n">
        <x:f>MAX(0,F255+I255-N255)</x:f>
        <x:v>845.1035728952772</x:v>
      </x:c>
      <x:c r="P255" s="7" t="n">
        <x:f>MAX(0,N255-F255-I255)</x:f>
        <x:v>0</x:v>
      </x:c>
      <x:c r="Q255" s="7" t="n">
        <x:f>MAX(0,G255+J255-P255)</x:f>
        <x:v>0</x:v>
      </x:c>
      <x:c r="R255" s="7" t="n">
        <x:f>M255+MAX(0,K255-MAX(0,P255-G255-J255))</x:f>
        <x:v>0</x:v>
      </x:c>
      <x:c r="S255" s="7" t="n">
        <x:f>SUM(O255,Q255,R255)</x:f>
        <x:v>845.1035728952772</x:v>
      </x:c>
      <x:c r="T255" s="14" t="n">
        <x:f>'Inventory detail'!T255</x:f>
        <x:v>0.17559999999999998</x:v>
      </x:c>
      <x:c r="U255" s="14" t="n">
        <x:f>'Inventory detail'!U255</x:f>
        <x:v>0.1720485</x:v>
      </x:c>
      <x:c r="V255" s="9" t="n">
        <x:f>O255*T255</x:f>
        <x:v>148.40018740041066</x:v>
      </x:c>
      <x:c r="W255" s="9" t="n">
        <x:f>Q255*T255</x:f>
        <x:v>0</x:v>
      </x:c>
      <x:c r="X255" s="9" t="n">
        <x:f>R255*T255</x:f>
        <x:v>0</x:v>
      </x:c>
      <x:c r="Y255" s="9" t="n">
        <x:f>S255*T255</x:f>
        <x:v>148.40018740041066</x:v>
      </x:c>
      <x:c r="Z255" s="9" t="n">
        <x:f>IF(ISNUMBER(U255),S255*(U255-T255),"n.a.")</x:f>
        <x:v>-3.0013853391375647</x:v>
      </x:c>
      <x:c r="AA255" s="9" t="n">
        <x:f>IF(ISNUMBER(U255),Y255,0)</x:f>
        <x:v>148.40018740041066</x:v>
      </x:c>
      <x:c r="AB255" s="7" t="n">
        <x:f>MAX(0,L255-SUM(F255:K255))</x:f>
        <x:v>0</x:v>
      </x:c>
    </x:row>
    <x:row r="256" ht="22" customHeight="1">
      <x:c r="A256" s="18" t="n">
        <x:f>Summary!C$41</x:f>
        <x:v>46327</x:v>
      </x:c>
      <x:c r="B256" s="2" t="str">
        <x:f>'Inventory detail'!A256</x:f>
        <x:v>COIL</x:v>
      </x:c>
      <x:c r="C256" s="2" t="str">
        <x:f>'Inventory detail'!B256</x:f>
        <x:v>60</x:v>
      </x:c>
      <x:c r="D256" s="2" t="str">
        <x:f>'Inventory detail'!C256</x:f>
        <x:v>25WHT12-4</x:v>
      </x:c>
      <x:c r="E256" s="10" t="n">
        <x:f>Summary!$E$5</x:f>
        <x:v>46304</x:v>
      </x:c>
      <x:c r="F256" s="7" t="n">
        <x:f>'Inventory detail'!W256</x:f>
        <x:v>1500</x:v>
      </x:c>
      <x:c r="G256" s="7" t="n">
        <x:f>'Inventory detail'!X256</x:f>
        <x:v>0</x:v>
      </x:c>
      <x:c r="H256" s="7" t="n">
        <x:f>'Inventory detail'!Y256</x:f>
        <x:v>0</x:v>
      </x:c>
      <x:c r="I256" s="7" t="n">
        <x:f>SUMIFS('PO detail'!$W$1244:$W$1249,'PO detail'!$V$1244:$V$1249,"&gt;="&amp;E256,'PO detail'!$V$1244:$V$1249,"&lt;"&amp;A256)</x:f>
        <x:v>1200</x:v>
      </x:c>
      <x:c r="J256" s="7" t="n">
        <x:f>SUMIFS('PO detail'!$X$1244:$X$1249,'PO detail'!$V$1244:$V$1249,"&gt;="&amp;E256,'PO detail'!$V$1244:$V$1249,"&lt;"&amp;A256)</x:f>
        <x:v>0</x:v>
      </x:c>
      <x:c r="K256" s="7" t="n">
        <x:f>SUMIFS('PO detail'!$Y$1244:$Y$1249,'PO detail'!$V$1244:$V$1249,"&gt;="&amp;E256,'PO detail'!$V$1244:$V$1249,"&lt;"&amp;A256)</x:f>
        <x:v>0</x:v>
      </x:c>
      <x:c r="L256" s="7" t="n">
        <x:f>'Inventory detail'!F256*Summary!$K$5*(A256-E256)/Summary!$K$6</x:f>
        <x:v>654.8964271047228</x:v>
      </x:c>
      <x:c r="M256" s="7" t="n">
        <x:f>MAX(0,H256-L256)</x:f>
        <x:v>0</x:v>
      </x:c>
      <x:c r="N256" s="7" t="n">
        <x:f>MAX(0,L256-H256)</x:f>
        <x:v>654.8964271047228</x:v>
      </x:c>
      <x:c r="O256" s="7" t="n">
        <x:f>MAX(0,F256+I256-N256)</x:f>
        <x:v>2045.1035728952772</x:v>
      </x:c>
      <x:c r="P256" s="7" t="n">
        <x:f>MAX(0,N256-F256-I256)</x:f>
        <x:v>0</x:v>
      </x:c>
      <x:c r="Q256" s="7" t="n">
        <x:f>MAX(0,G256+J256-P256)</x:f>
        <x:v>0</x:v>
      </x:c>
      <x:c r="R256" s="7" t="n">
        <x:f>M256+MAX(0,K256-MAX(0,P256-G256-J256))</x:f>
        <x:v>0</x:v>
      </x:c>
      <x:c r="S256" s="7" t="n">
        <x:f>SUM(O256,Q256,R256)</x:f>
        <x:v>2045.1035728952772</x:v>
      </x:c>
      <x:c r="T256" s="14" t="n">
        <x:f>'Inventory detail'!T256</x:f>
        <x:v>0.2144</x:v>
      </x:c>
      <x:c r="U256" s="14" t="n">
        <x:f>'Inventory detail'!U256</x:f>
        <x:v>0.2100605</x:v>
      </x:c>
      <x:c r="V256" s="9" t="n">
        <x:f>O256*T256</x:f>
        <x:v>438.47020602874744</x:v>
      </x:c>
      <x:c r="W256" s="9" t="n">
        <x:f>Q256*T256</x:f>
        <x:v>0</x:v>
      </x:c>
      <x:c r="X256" s="9" t="n">
        <x:f>R256*T256</x:f>
        <x:v>0</x:v>
      </x:c>
      <x:c r="Y256" s="9" t="n">
        <x:f>S256*T256</x:f>
        <x:v>438.47020602874744</x:v>
      </x:c>
      <x:c r="Z256" s="9" t="n">
        <x:f>IF(ISNUMBER(U256),S256*(U256-T256),"n.a.")</x:f>
        <x:v>-8.874726954579048</x:v>
      </x:c>
      <x:c r="AA256" s="9" t="n">
        <x:f>IF(ISNUMBER(U256),Y256,0)</x:f>
        <x:v>438.47020602874744</x:v>
      </x:c>
      <x:c r="AB256" s="7" t="n">
        <x:f>MAX(0,L256-SUM(F256:K256))</x:f>
        <x:v>0</x:v>
      </x:c>
    </x:row>
    <x:row r="257" ht="22" customHeight="1">
      <x:c r="A257" s="18" t="n">
        <x:f>Summary!C$41</x:f>
        <x:v>46327</x:v>
      </x:c>
      <x:c r="B257" s="2" t="str">
        <x:f>'Inventory detail'!A257</x:f>
        <x:v>POUC</x:v>
      </x:c>
      <x:c r="C257" s="2" t="str">
        <x:f>'Inventory detail'!B257</x:f>
        <x:v>10</x:v>
      </x:c>
      <x:c r="D257" s="2" t="str">
        <x:f>'Inventory detail'!C257</x:f>
        <x:v>KEY5</x:v>
      </x:c>
      <x:c r="E257" s="10" t="n">
        <x:f>Summary!$E$5</x:f>
        <x:v>46304</x:v>
      </x:c>
      <x:c r="F257" s="7" t="n">
        <x:f>'Inventory detail'!W257</x:f>
        <x:v>0</x:v>
      </x:c>
      <x:c r="G257" s="7" t="n">
        <x:f>'Inventory detail'!X257</x:f>
        <x:v>0</x:v>
      </x:c>
      <x:c r="H257" s="7" t="n">
        <x:f>'Inventory detail'!Y257</x:f>
        <x:v>0</x:v>
      </x:c>
      <x:c r="I257" s="7" t="n">
        <x:f>0</x:f>
        <x:v>0</x:v>
      </x:c>
      <x:c r="J257" s="7" t="n">
        <x:f>0</x:f>
        <x:v>0</x:v>
      </x:c>
      <x:c r="K257" s="7" t="n">
        <x:f>0</x:f>
        <x:v>0</x:v>
      </x:c>
      <x:c r="L257" s="7" t="n">
        <x:f>'Inventory detail'!F257*Summary!$K$5*(A257-E257)/Summary!$K$6</x:f>
        <x:v>654.8964271047228</x:v>
      </x:c>
      <x:c r="M257" s="7" t="n">
        <x:f>MAX(0,H257-L257)</x:f>
        <x:v>0</x:v>
      </x:c>
      <x:c r="N257" s="7" t="n">
        <x:f>MAX(0,L257-H257)</x:f>
        <x:v>654.8964271047228</x:v>
      </x:c>
      <x:c r="O257" s="7" t="n">
        <x:f>MAX(0,F257+I257-N257)</x:f>
        <x:v>0</x:v>
      </x:c>
      <x:c r="P257" s="7" t="n">
        <x:f>MAX(0,N257-F257-I257)</x:f>
        <x:v>654.8964271047228</x:v>
      </x:c>
      <x:c r="Q257" s="7" t="n">
        <x:f>MAX(0,G257+J257-P257)</x:f>
        <x:v>0</x:v>
      </x:c>
      <x:c r="R257" s="7" t="n">
        <x:f>M257+MAX(0,K257-MAX(0,P257-G257-J257))</x:f>
        <x:v>0</x:v>
      </x:c>
      <x:c r="S257" s="7" t="n">
        <x:f>SUM(O257,Q257,R257)</x:f>
        <x:v>0</x:v>
      </x:c>
      <x:c r="T257" s="14" t="n">
        <x:f>'Inventory detail'!T257</x:f>
        <x:v>0.0066</x:v>
      </x:c>
      <x:c r="U257" s="14" t="n">
        <x:f>'Inventory detail'!U257</x:f>
        <x:v>0.008579999999999999</x:v>
      </x:c>
      <x:c r="V257" s="9" t="n">
        <x:f>O257*T257</x:f>
        <x:v>0</x:v>
      </x:c>
      <x:c r="W257" s="9" t="n">
        <x:f>Q257*T257</x:f>
        <x:v>0</x:v>
      </x:c>
      <x:c r="X257" s="9" t="n">
        <x:f>R257*T257</x:f>
        <x:v>0</x:v>
      </x:c>
      <x:c r="Y257" s="9" t="n">
        <x:f>S257*T257</x:f>
        <x:v>0</x:v>
      </x:c>
      <x:c r="Z257" s="9" t="n">
        <x:f>IF(ISNUMBER(U257),S257*(U257-T257),"n.a.")</x:f>
        <x:v>0</x:v>
      </x:c>
      <x:c r="AA257" s="9" t="n">
        <x:f>IF(ISNUMBER(U257),Y257,0)</x:f>
        <x:v>0</x:v>
      </x:c>
      <x:c r="AB257" s="7" t="n">
        <x:f>MAX(0,L257-SUM(F257:K257))</x:f>
        <x:v>654.8964271047228</x:v>
      </x:c>
    </x:row>
    <x:row r="258" ht="22" customHeight="1">
      <x:c r="A258" s="18" t="n">
        <x:f>Summary!C$41</x:f>
        <x:v>46327</x:v>
      </x:c>
      <x:c r="B258" s="2" t="str">
        <x:f>'Inventory detail'!A258</x:f>
        <x:v>POUC</x:v>
      </x:c>
      <x:c r="C258" s="2" t="str">
        <x:f>'Inventory detail'!B258</x:f>
        <x:v>10</x:v>
      </x:c>
      <x:c r="D258" s="2" t="str">
        <x:f>'Inventory detail'!C258</x:f>
        <x:v>SMEN10</x:v>
      </x:c>
      <x:c r="E258" s="10" t="n">
        <x:f>Summary!$E$5</x:f>
        <x:v>46304</x:v>
      </x:c>
      <x:c r="F258" s="7" t="n">
        <x:f>'Inventory detail'!W258</x:f>
        <x:v>3650</x:v>
      </x:c>
      <x:c r="G258" s="7" t="n">
        <x:f>'Inventory detail'!X258</x:f>
        <x:v>0</x:v>
      </x:c>
      <x:c r="H258" s="7" t="n">
        <x:f>'Inventory detail'!Y258</x:f>
        <x:v>0</x:v>
      </x:c>
      <x:c r="I258" s="7" t="n">
        <x:f>SUMIFS('PO detail'!$W$1598:$W$1602,'PO detail'!$V$1598:$V$1602,"&gt;="&amp;E258,'PO detail'!$V$1598:$V$1602,"&lt;"&amp;A258)</x:f>
        <x:v>0</x:v>
      </x:c>
      <x:c r="J258" s="7" t="n">
        <x:f>SUMIFS('PO detail'!$X$1598:$X$1602,'PO detail'!$V$1598:$V$1602,"&gt;="&amp;E258,'PO detail'!$V$1598:$V$1602,"&lt;"&amp;A258)</x:f>
        <x:v>3000</x:v>
      </x:c>
      <x:c r="K258" s="7" t="n">
        <x:f>SUMIFS('PO detail'!$Y$1598:$Y$1602,'PO detail'!$V$1598:$V$1602,"&gt;="&amp;E258,'PO detail'!$V$1598:$V$1602,"&lt;"&amp;A258)</x:f>
        <x:v>0</x:v>
      </x:c>
      <x:c r="L258" s="7" t="n">
        <x:f>'Inventory detail'!F258*Summary!$K$5*(A258-E258)/Summary!$K$6</x:f>
        <x:v>654.8964271047228</x:v>
      </x:c>
      <x:c r="M258" s="7" t="n">
        <x:f>MAX(0,H258-L258)</x:f>
        <x:v>0</x:v>
      </x:c>
      <x:c r="N258" s="7" t="n">
        <x:f>MAX(0,L258-H258)</x:f>
        <x:v>654.8964271047228</x:v>
      </x:c>
      <x:c r="O258" s="7" t="n">
        <x:f>MAX(0,F258+I258-N258)</x:f>
        <x:v>2995.1035728952775</x:v>
      </x:c>
      <x:c r="P258" s="7" t="n">
        <x:f>MAX(0,N258-F258-I258)</x:f>
        <x:v>0</x:v>
      </x:c>
      <x:c r="Q258" s="7" t="n">
        <x:f>MAX(0,G258+J258-P258)</x:f>
        <x:v>3000</x:v>
      </x:c>
      <x:c r="R258" s="7" t="n">
        <x:f>M258+MAX(0,K258-MAX(0,P258-G258-J258))</x:f>
        <x:v>0</x:v>
      </x:c>
      <x:c r="S258" s="7" t="n">
        <x:f>SUM(O258,Q258,R258)</x:f>
        <x:v>5995.1035728952775</x:v>
      </x:c>
      <x:c r="T258" s="14" t="n">
        <x:f>'Inventory detail'!T258</x:f>
        <x:v>0.2783</x:v>
      </x:c>
      <x:c r="U258" s="14" t="n">
        <x:f>'Inventory detail'!U258</x:f>
        <x:v>0.303435</x:v>
      </x:c>
      <x:c r="V258" s="9" t="n">
        <x:f>O258*T258</x:f>
        <x:v>833.5373243367557</x:v>
      </x:c>
      <x:c r="W258" s="9" t="n">
        <x:f>Q258*T258</x:f>
        <x:v>834.9</x:v>
      </x:c>
      <x:c r="X258" s="9" t="n">
        <x:f>R258*T258</x:f>
        <x:v>0</x:v>
      </x:c>
      <x:c r="Y258" s="9" t="n">
        <x:f>S258*T258</x:f>
        <x:v>1668.4373243367556</x:v>
      </x:c>
      <x:c r="Z258" s="9" t="n">
        <x:f>IF(ISNUMBER(U258),S258*(U258-T258),"n.a.")</x:f>
        <x:v>150.6869283047229</x:v>
      </x:c>
      <x:c r="AA258" s="9" t="n">
        <x:f>IF(ISNUMBER(U258),Y258,0)</x:f>
        <x:v>1668.4373243367556</x:v>
      </x:c>
      <x:c r="AB258" s="7" t="n">
        <x:f>MAX(0,L258-SUM(F258:K258))</x:f>
        <x:v>0</x:v>
      </x:c>
    </x:row>
    <x:row r="259" ht="22" customHeight="1">
      <x:c r="A259" s="18" t="n">
        <x:f>Summary!C$41</x:f>
        <x:v>46327</x:v>
      </x:c>
      <x:c r="B259" s="2" t="str">
        <x:f>'Inventory detail'!A259</x:f>
        <x:v>POUC</x:v>
      </x:c>
      <x:c r="C259" s="2" t="str">
        <x:f>'Inventory detail'!B259</x:f>
        <x:v>30</x:v>
      </x:c>
      <x:c r="D259" s="2" t="str">
        <x:f>'Inventory detail'!C259</x:f>
        <x:v>SMEN5</x:v>
      </x:c>
      <x:c r="E259" s="10" t="n">
        <x:f>Summary!$E$5</x:f>
        <x:v>46304</x:v>
      </x:c>
      <x:c r="F259" s="7" t="n">
        <x:f>'Inventory detail'!W259</x:f>
        <x:v>5600</x:v>
      </x:c>
      <x:c r="G259" s="7" t="n">
        <x:f>'Inventory detail'!X259</x:f>
        <x:v>0</x:v>
      </x:c>
      <x:c r="H259" s="7" t="n">
        <x:f>'Inventory detail'!Y259</x:f>
        <x:v>0</x:v>
      </x:c>
      <x:c r="I259" s="7" t="n">
        <x:f>SUMIFS('PO detail'!$W$1713:$W$1716,'PO detail'!$V$1713:$V$1716,"&gt;="&amp;E259,'PO detail'!$V$1713:$V$1716,"&lt;"&amp;A259)</x:f>
        <x:v>0</x:v>
      </x:c>
      <x:c r="J259" s="7" t="n">
        <x:f>SUMIFS('PO detail'!$X$1713:$X$1716,'PO detail'!$V$1713:$V$1716,"&gt;="&amp;E259,'PO detail'!$V$1713:$V$1716,"&lt;"&amp;A259)</x:f>
        <x:v>2500</x:v>
      </x:c>
      <x:c r="K259" s="7" t="n">
        <x:f>SUMIFS('PO detail'!$Y$1713:$Y$1716,'PO detail'!$V$1713:$V$1716,"&gt;="&amp;E259,'PO detail'!$V$1713:$V$1716,"&lt;"&amp;A259)</x:f>
        <x:v>0</x:v>
      </x:c>
      <x:c r="L259" s="7" t="n">
        <x:f>'Inventory detail'!F259*Summary!$K$5*(A259-E259)/Summary!$K$6</x:f>
        <x:v>654.8964271047228</x:v>
      </x:c>
      <x:c r="M259" s="7" t="n">
        <x:f>MAX(0,H259-L259)</x:f>
        <x:v>0</x:v>
      </x:c>
      <x:c r="N259" s="7" t="n">
        <x:f>MAX(0,L259-H259)</x:f>
        <x:v>654.8964271047228</x:v>
      </x:c>
      <x:c r="O259" s="7" t="n">
        <x:f>MAX(0,F259+I259-N259)</x:f>
        <x:v>4945.1035728952775</x:v>
      </x:c>
      <x:c r="P259" s="7" t="n">
        <x:f>MAX(0,N259-F259-I259)</x:f>
        <x:v>0</x:v>
      </x:c>
      <x:c r="Q259" s="7" t="n">
        <x:f>MAX(0,G259+J259-P259)</x:f>
        <x:v>2500</x:v>
      </x:c>
      <x:c r="R259" s="7" t="n">
        <x:f>M259+MAX(0,K259-MAX(0,P259-G259-J259))</x:f>
        <x:v>0</x:v>
      </x:c>
      <x:c r="S259" s="7" t="n">
        <x:f>SUM(O259,Q259,R259)</x:f>
        <x:v>7445.1035728952775</x:v>
      </x:c>
      <x:c r="T259" s="14" t="n">
        <x:f>'Inventory detail'!T259</x:f>
        <x:v>0.132</x:v>
      </x:c>
      <x:c r="U259" s="14" t="n">
        <x:f>'Inventory detail'!U259</x:f>
        <x:v>0.14388</x:v>
      </x:c>
      <x:c r="V259" s="9" t="n">
        <x:f>O259*T259</x:f>
        <x:v>652.7536716221766</x:v>
      </x:c>
      <x:c r="W259" s="9" t="n">
        <x:f>Q259*T259</x:f>
        <x:v>330</x:v>
      </x:c>
      <x:c r="X259" s="9" t="n">
        <x:f>R259*T259</x:f>
        <x:v>0</x:v>
      </x:c>
      <x:c r="Y259" s="9" t="n">
        <x:f>S259*T259</x:f>
        <x:v>982.7536716221766</x:v>
      </x:c>
      <x:c r="Z259" s="9" t="n">
        <x:f>IF(ISNUMBER(U259),S259*(U259-T259),"n.a.")</x:f>
        <x:v>88.4478304459959</x:v>
      </x:c>
      <x:c r="AA259" s="9" t="n">
        <x:f>IF(ISNUMBER(U259),Y259,0)</x:f>
        <x:v>982.7536716221766</x:v>
      </x:c>
      <x:c r="AB259" s="7" t="n">
        <x:f>MAX(0,L259-SUM(F259:K259))</x:f>
        <x:v>0</x:v>
      </x:c>
    </x:row>
    <x:row r="260" ht="22" customHeight="1">
      <x:c r="A260" s="18" t="n">
        <x:f>Summary!C$41</x:f>
        <x:v>46327</x:v>
      </x:c>
      <x:c r="B260" s="2" t="str">
        <x:f>'Inventory detail'!A260</x:f>
        <x:v>POUC</x:v>
      </x:c>
      <x:c r="C260" s="2" t="str">
        <x:f>'Inventory detail'!B260</x:f>
        <x:v>10</x:v>
      </x:c>
      <x:c r="D260" s="2" t="str">
        <x:f>'Inventory detail'!C260</x:f>
        <x:v>RMEN3</x:v>
      </x:c>
      <x:c r="E260" s="10" t="n">
        <x:f>Summary!$E$5</x:f>
        <x:v>46304</x:v>
      </x:c>
      <x:c r="F260" s="7" t="n">
        <x:f>'Inventory detail'!W260</x:f>
        <x:v>8800</x:v>
      </x:c>
      <x:c r="G260" s="7" t="n">
        <x:f>'Inventory detail'!X260</x:f>
        <x:v>0</x:v>
      </x:c>
      <x:c r="H260" s="7" t="n">
        <x:f>'Inventory detail'!Y260</x:f>
        <x:v>0</x:v>
      </x:c>
      <x:c r="I260" s="7" t="n">
        <x:f>SUMIFS('PO detail'!$W$1588:$W$1588,'PO detail'!$V$1588:$V$1588,"&gt;="&amp;E260,'PO detail'!$V$1588:$V$1588,"&lt;"&amp;A260)</x:f>
        <x:v>0</x:v>
      </x:c>
      <x:c r="J260" s="7" t="n">
        <x:f>SUMIFS('PO detail'!$X$1588:$X$1588,'PO detail'!$V$1588:$V$1588,"&gt;="&amp;E260,'PO detail'!$V$1588:$V$1588,"&lt;"&amp;A260)</x:f>
        <x:v>0</x:v>
      </x:c>
      <x:c r="K260" s="7" t="n">
        <x:f>SUMIFS('PO detail'!$Y$1588:$Y$1588,'PO detail'!$V$1588:$V$1588,"&gt;="&amp;E260,'PO detail'!$V$1588:$V$1588,"&lt;"&amp;A260)</x:f>
        <x:v>0</x:v>
      </x:c>
      <x:c r="L260" s="7" t="n">
        <x:f>'Inventory detail'!F260*Summary!$K$5*(A260-E260)/Summary!$K$6</x:f>
        <x:v>648.5943326488706</x:v>
      </x:c>
      <x:c r="M260" s="7" t="n">
        <x:f>MAX(0,H260-L260)</x:f>
        <x:v>0</x:v>
      </x:c>
      <x:c r="N260" s="7" t="n">
        <x:f>MAX(0,L260-H260)</x:f>
        <x:v>648.5943326488706</x:v>
      </x:c>
      <x:c r="O260" s="7" t="n">
        <x:f>MAX(0,F260+I260-N260)</x:f>
        <x:v>8151.4056673511295</x:v>
      </x:c>
      <x:c r="P260" s="7" t="n">
        <x:f>MAX(0,N260-F260-I260)</x:f>
        <x:v>0</x:v>
      </x:c>
      <x:c r="Q260" s="7" t="n">
        <x:f>MAX(0,G260+J260-P260)</x:f>
        <x:v>0</x:v>
      </x:c>
      <x:c r="R260" s="7" t="n">
        <x:f>M260+MAX(0,K260-MAX(0,P260-G260-J260))</x:f>
        <x:v>0</x:v>
      </x:c>
      <x:c r="S260" s="7" t="n">
        <x:f>SUM(O260,Q260,R260)</x:f>
        <x:v>8151.4056673511295</x:v>
      </x:c>
      <x:c r="T260" s="14" t="n">
        <x:f>'Inventory detail'!T260</x:f>
        <x:v>0.08689999999999999</x:v>
      </x:c>
      <x:c r="U260" s="14" t="n">
        <x:f>'Inventory detail'!U260</x:f>
        <x:v>0.09487499999999999</x:v>
      </x:c>
      <x:c r="V260" s="9" t="n">
        <x:f>O260*T260</x:f>
        <x:v>708.357152492813</x:v>
      </x:c>
      <x:c r="W260" s="9" t="n">
        <x:f>Q260*T260</x:f>
        <x:v>0</x:v>
      </x:c>
      <x:c r="X260" s="9" t="n">
        <x:f>R260*T260</x:f>
        <x:v>0</x:v>
      </x:c>
      <x:c r="Y260" s="9" t="n">
        <x:f>S260*T260</x:f>
        <x:v>708.357152492813</x:v>
      </x:c>
      <x:c r="Z260" s="9" t="n">
        <x:f>IF(ISNUMBER(U260),S260*(U260-T260),"n.a.")</x:f>
        <x:v>65.00746019712523</x:v>
      </x:c>
      <x:c r="AA260" s="9" t="n">
        <x:f>IF(ISNUMBER(U260),Y260,0)</x:f>
        <x:v>708.357152492813</x:v>
      </x:c>
      <x:c r="AB260" s="7" t="n">
        <x:f>MAX(0,L260-SUM(F260:K260))</x:f>
        <x:v>0</x:v>
      </x:c>
    </x:row>
    <x:row r="261" ht="22" customHeight="1">
      <x:c r="A261" s="18" t="n">
        <x:f>Summary!C$41</x:f>
        <x:v>46327</x:v>
      </x:c>
      <x:c r="B261" s="2" t="str">
        <x:f>'Inventory detail'!A261</x:f>
        <x:v>COIL</x:v>
      </x:c>
      <x:c r="C261" s="2" t="str">
        <x:f>'Inventory detail'!B261</x:f>
        <x:v>30</x:v>
      </x:c>
      <x:c r="D261" s="2" t="str">
        <x:f>'Inventory detail'!C261</x:f>
        <x:v>12BLK36-4</x:v>
      </x:c>
      <x:c r="E261" s="10" t="n">
        <x:f>Summary!$E$5</x:f>
        <x:v>46304</x:v>
      </x:c>
      <x:c r="F261" s="7" t="n">
        <x:f>'Inventory detail'!W261</x:f>
        <x:v>4300</x:v>
      </x:c>
      <x:c r="G261" s="7" t="n">
        <x:f>'Inventory detail'!X261</x:f>
        <x:v>0</x:v>
      </x:c>
      <x:c r="H261" s="7" t="n">
        <x:f>'Inventory detail'!Y261</x:f>
        <x:v>0</x:v>
      </x:c>
      <x:c r="I261" s="7" t="n">
        <x:f>SUMIFS('PO detail'!$W$737:$W$741,'PO detail'!$V$737:$V$741,"&gt;="&amp;E261,'PO detail'!$V$737:$V$741,"&lt;"&amp;A261)</x:f>
        <x:v>0</x:v>
      </x:c>
      <x:c r="J261" s="7" t="n">
        <x:f>SUMIFS('PO detail'!$X$737:$X$741,'PO detail'!$V$737:$V$741,"&gt;="&amp;E261,'PO detail'!$V$737:$V$741,"&lt;"&amp;A261)</x:f>
        <x:v>0</x:v>
      </x:c>
      <x:c r="K261" s="7" t="n">
        <x:f>SUMIFS('PO detail'!$Y$737:$Y$741,'PO detail'!$V$737:$V$741,"&gt;="&amp;E261,'PO detail'!$V$737:$V$741,"&lt;"&amp;A261)</x:f>
        <x:v>0</x:v>
      </x:c>
      <x:c r="L261" s="7" t="n">
        <x:f>'Inventory detail'!F261*Summary!$K$5*(A261-E261)/Summary!$K$6</x:f>
        <x:v>642.299794661191</x:v>
      </x:c>
      <x:c r="M261" s="7" t="n">
        <x:f>MAX(0,H261-L261)</x:f>
        <x:v>0</x:v>
      </x:c>
      <x:c r="N261" s="7" t="n">
        <x:f>MAX(0,L261-H261)</x:f>
        <x:v>642.299794661191</x:v>
      </x:c>
      <x:c r="O261" s="7" t="n">
        <x:f>MAX(0,F261+I261-N261)</x:f>
        <x:v>3657.700205338809</x:v>
      </x:c>
      <x:c r="P261" s="7" t="n">
        <x:f>MAX(0,N261-F261-I261)</x:f>
        <x:v>0</x:v>
      </x:c>
      <x:c r="Q261" s="7" t="n">
        <x:f>MAX(0,G261+J261-P261)</x:f>
        <x:v>0</x:v>
      </x:c>
      <x:c r="R261" s="7" t="n">
        <x:f>M261+MAX(0,K261-MAX(0,P261-G261-J261))</x:f>
        <x:v>0</x:v>
      </x:c>
      <x:c r="S261" s="7" t="n">
        <x:f>SUM(O261,Q261,R261)</x:f>
        <x:v>3657.700205338809</x:v>
      </x:c>
      <x:c r="T261" s="14" t="n">
        <x:f>'Inventory detail'!T261</x:f>
        <x:v>0.1825</x:v>
      </x:c>
      <x:c r="U261" s="14" t="n">
        <x:f>'Inventory detail'!U261</x:f>
        <x:v>0.17878899999999998</x:v>
      </x:c>
      <x:c r="V261" s="9" t="n">
        <x:f>O261*T261</x:f>
        <x:v>667.5302874743327</x:v>
      </x:c>
      <x:c r="W261" s="9" t="n">
        <x:f>Q261*T261</x:f>
        <x:v>0</x:v>
      </x:c>
      <x:c r="X261" s="9" t="n">
        <x:f>R261*T261</x:f>
        <x:v>0</x:v>
      </x:c>
      <x:c r="Y261" s="9" t="n">
        <x:f>S261*T261</x:f>
        <x:v>667.5302874743327</x:v>
      </x:c>
      <x:c r="Z261" s="9" t="n">
        <x:f>IF(ISNUMBER(U261),S261*(U261-T261),"n.a.")</x:f>
        <x:v>-13.573725462012394</x:v>
      </x:c>
      <x:c r="AA261" s="9" t="n">
        <x:f>IF(ISNUMBER(U261),Y261,0)</x:f>
        <x:v>667.5302874743327</x:v>
      </x:c>
      <x:c r="AB261" s="7" t="n">
        <x:f>MAX(0,L261-SUM(F261:K261))</x:f>
        <x:v>0</x:v>
      </x:c>
    </x:row>
    <x:row r="262" ht="22" customHeight="1">
      <x:c r="A262" s="18" t="n">
        <x:f>Summary!C$41</x:f>
        <x:v>46327</x:v>
      </x:c>
      <x:c r="B262" s="2" t="str">
        <x:f>'Inventory detail'!A262</x:f>
        <x:v>WIRE</x:v>
      </x:c>
      <x:c r="C262" s="2" t="str">
        <x:f>'Inventory detail'!B262</x:f>
        <x:v>30</x:v>
      </x:c>
      <x:c r="D262" s="2" t="str">
        <x:f>'Inventory detail'!C262</x:f>
        <x:v>DL716SIL</x:v>
      </x:c>
      <x:c r="E262" s="10" t="n">
        <x:f>Summary!$E$5</x:f>
        <x:v>46304</x:v>
      </x:c>
      <x:c r="F262" s="7" t="n">
        <x:f>'Inventory detail'!W262</x:f>
        <x:v>0</x:v>
      </x:c>
      <x:c r="G262" s="7" t="n">
        <x:f>'Inventory detail'!X262</x:f>
        <x:v>0</x:v>
      </x:c>
      <x:c r="H262" s="7" t="n">
        <x:f>'Inventory detail'!Y262</x:f>
        <x:v>12100</x:v>
      </x:c>
      <x:c r="I262" s="7" t="n">
        <x:f>0</x:f>
        <x:v>0</x:v>
      </x:c>
      <x:c r="J262" s="7" t="n">
        <x:f>0</x:f>
        <x:v>0</x:v>
      </x:c>
      <x:c r="K262" s="7" t="n">
        <x:f>0</x:f>
        <x:v>0</x:v>
      </x:c>
      <x:c r="L262" s="7" t="n">
        <x:f>'Inventory detail'!F262*Summary!$K$5*(A262-E262)/Summary!$K$6</x:f>
        <x:v>642.299794661191</x:v>
      </x:c>
      <x:c r="M262" s="7" t="n">
        <x:f>MAX(0,H262-L262)</x:f>
        <x:v>11457.70020533881</x:v>
      </x:c>
      <x:c r="N262" s="7" t="n">
        <x:f>MAX(0,L262-H262)</x:f>
        <x:v>0</x:v>
      </x:c>
      <x:c r="O262" s="7" t="n">
        <x:f>MAX(0,F262+I262-N262)</x:f>
        <x:v>0</x:v>
      </x:c>
      <x:c r="P262" s="7" t="n">
        <x:f>MAX(0,N262-F262-I262)</x:f>
        <x:v>0</x:v>
      </x:c>
      <x:c r="Q262" s="7" t="n">
        <x:f>MAX(0,G262+J262-P262)</x:f>
        <x:v>0</x:v>
      </x:c>
      <x:c r="R262" s="7" t="n">
        <x:f>M262+MAX(0,K262-MAX(0,P262-G262-J262))</x:f>
        <x:v>11457.70020533881</x:v>
      </x:c>
      <x:c r="S262" s="7" t="n">
        <x:f>SUM(O262,Q262,R262)</x:f>
        <x:v>11457.70020533881</x:v>
      </x:c>
      <x:c r="T262" s="14" t="n">
        <x:f>'Inventory detail'!T262</x:f>
        <x:v>0.0732</x:v>
      </x:c>
      <x:c r="U262" s="14" t="n">
        <x:f>'Inventory detail'!U262</x:f>
        <x:v>0.0732</x:v>
      </x:c>
      <x:c r="V262" s="9" t="n">
        <x:f>O262*T262</x:f>
        <x:v>0</x:v>
      </x:c>
      <x:c r="W262" s="9" t="n">
        <x:f>Q262*T262</x:f>
        <x:v>0</x:v>
      </x:c>
      <x:c r="X262" s="9" t="n">
        <x:f>R262*T262</x:f>
        <x:v>838.7036550308009</x:v>
      </x:c>
      <x:c r="Y262" s="9" t="n">
        <x:f>S262*T262</x:f>
        <x:v>838.7036550308009</x:v>
      </x:c>
      <x:c r="Z262" s="9" t="n">
        <x:f>IF(ISNUMBER(U262),S262*(U262-T262),"n.a.")</x:f>
        <x:v>0</x:v>
      </x:c>
      <x:c r="AA262" s="9" t="n">
        <x:f>IF(ISNUMBER(U262),Y262,0)</x:f>
        <x:v>838.7036550308009</x:v>
      </x:c>
      <x:c r="AB262" s="7" t="n">
        <x:f>MAX(0,L262-SUM(F262:K262))</x:f>
        <x:v>0</x:v>
      </x:c>
    </x:row>
    <x:row r="263" ht="22" customHeight="1">
      <x:c r="A263" s="18" t="n">
        <x:f>Summary!C$41</x:f>
        <x:v>46327</x:v>
      </x:c>
      <x:c r="B263" s="2" t="str">
        <x:f>'Inventory detail'!A263</x:f>
        <x:v>COIL</x:v>
      </x:c>
      <x:c r="C263" s="2" t="str">
        <x:f>'Inventory detail'!B263</x:f>
        <x:v>60</x:v>
      </x:c>
      <x:c r="D263" s="2" t="str">
        <x:f>'Inventory detail'!C263</x:f>
        <x:v>9CLR12-4</x:v>
      </x:c>
      <x:c r="E263" s="10" t="n">
        <x:f>Summary!$E$5</x:f>
        <x:v>46304</x:v>
      </x:c>
      <x:c r="F263" s="7" t="n">
        <x:f>'Inventory detail'!W263</x:f>
        <x:v>3400</x:v>
      </x:c>
      <x:c r="G263" s="7" t="n">
        <x:f>'Inventory detail'!X263</x:f>
        <x:v>0</x:v>
      </x:c>
      <x:c r="H263" s="7" t="n">
        <x:f>'Inventory detail'!Y263</x:f>
        <x:v>0</x:v>
      </x:c>
      <x:c r="I263" s="7" t="n">
        <x:f>SUMIFS('PO detail'!$W$1447:$W$1448,'PO detail'!$V$1447:$V$1448,"&gt;="&amp;E263,'PO detail'!$V$1447:$V$1448,"&lt;"&amp;A263)</x:f>
        <x:v>0</x:v>
      </x:c>
      <x:c r="J263" s="7" t="n">
        <x:f>SUMIFS('PO detail'!$X$1447:$X$1448,'PO detail'!$V$1447:$V$1448,"&gt;="&amp;E263,'PO detail'!$V$1447:$V$1448,"&lt;"&amp;A263)</x:f>
        <x:v>0</x:v>
      </x:c>
      <x:c r="K263" s="7" t="n">
        <x:f>SUMIFS('PO detail'!$Y$1447:$Y$1448,'PO detail'!$V$1447:$V$1448,"&gt;="&amp;E263,'PO detail'!$V$1447:$V$1448,"&lt;"&amp;A263)</x:f>
        <x:v>0</x:v>
      </x:c>
      <x:c r="L263" s="7" t="n">
        <x:f>'Inventory detail'!F263*Summary!$K$5*(A263-E263)/Summary!$K$6</x:f>
        <x:v>636.0052566735113</x:v>
      </x:c>
      <x:c r="M263" s="7" t="n">
        <x:f>MAX(0,H263-L263)</x:f>
        <x:v>0</x:v>
      </x:c>
      <x:c r="N263" s="7" t="n">
        <x:f>MAX(0,L263-H263)</x:f>
        <x:v>636.0052566735113</x:v>
      </x:c>
      <x:c r="O263" s="7" t="n">
        <x:f>MAX(0,F263+I263-N263)</x:f>
        <x:v>2763.994743326489</x:v>
      </x:c>
      <x:c r="P263" s="7" t="n">
        <x:f>MAX(0,N263-F263-I263)</x:f>
        <x:v>0</x:v>
      </x:c>
      <x:c r="Q263" s="7" t="n">
        <x:f>MAX(0,G263+J263-P263)</x:f>
        <x:v>0</x:v>
      </x:c>
      <x:c r="R263" s="7" t="n">
        <x:f>M263+MAX(0,K263-MAX(0,P263-G263-J263))</x:f>
        <x:v>0</x:v>
      </x:c>
      <x:c r="S263" s="7" t="n">
        <x:f>SUM(O263,Q263,R263)</x:f>
        <x:v>2763.994743326489</x:v>
      </x:c>
      <x:c r="T263" s="14" t="n">
        <x:f>'Inventory detail'!T263</x:f>
        <x:v>0.0478</x:v>
      </x:c>
      <x:c r="U263" s="14" t="n">
        <x:f>'Inventory detail'!U263</x:f>
        <x:v>0.046852</x:v>
      </x:c>
      <x:c r="V263" s="9" t="n">
        <x:f>O263*T263</x:f>
        <x:v>132.11894873100616</x:v>
      </x:c>
      <x:c r="W263" s="9" t="n">
        <x:f>Q263*T263</x:f>
        <x:v>0</x:v>
      </x:c>
      <x:c r="X263" s="9" t="n">
        <x:f>R263*T263</x:f>
        <x:v>0</x:v>
      </x:c>
      <x:c r="Y263" s="9" t="n">
        <x:f>S263*T263</x:f>
        <x:v>132.11894873100616</x:v>
      </x:c>
      <x:c r="Z263" s="9" t="n">
        <x:f>IF(ISNUMBER(U263),S263*(U263-T263),"n.a.")</x:f>
        <x:v>-2.6202670166735236</x:v>
      </x:c>
      <x:c r="AA263" s="9" t="n">
        <x:f>IF(ISNUMBER(U263),Y263,0)</x:f>
        <x:v>132.11894873100616</x:v>
      </x:c>
      <x:c r="AB263" s="7" t="n">
        <x:f>MAX(0,L263-SUM(F263:K263))</x:f>
        <x:v>0</x:v>
      </x:c>
    </x:row>
    <x:row r="264" ht="22" customHeight="1">
      <x:c r="A264" s="18" t="n">
        <x:f>Summary!C$41</x:f>
        <x:v>46327</x:v>
      </x:c>
      <x:c r="B264" s="2" t="str">
        <x:f>'Inventory detail'!A264</x:f>
        <x:v>COIL</x:v>
      </x:c>
      <x:c r="C264" s="2" t="str">
        <x:f>'Inventory detail'!B264</x:f>
        <x:v>10</x:v>
      </x:c>
      <x:c r="D264" s="2" t="str">
        <x:f>'Inventory detail'!C264</x:f>
        <x:v>50BLK12-4</x:v>
      </x:c>
      <x:c r="E264" s="10" t="n">
        <x:f>Summary!$E$5</x:f>
        <x:v>46304</x:v>
      </x:c>
      <x:c r="F264" s="7" t="n">
        <x:f>'Inventory detail'!W264</x:f>
        <x:v>3700</x:v>
      </x:c>
      <x:c r="G264" s="7" t="n">
        <x:f>'Inventory detail'!X264</x:f>
        <x:v>0</x:v>
      </x:c>
      <x:c r="H264" s="7" t="n">
        <x:f>'Inventory detail'!Y264</x:f>
        <x:v>0</x:v>
      </x:c>
      <x:c r="I264" s="7" t="n">
        <x:f>SUMIFS('PO detail'!$W$431:$W$437,'PO detail'!$V$431:$V$437,"&gt;="&amp;E264,'PO detail'!$V$431:$V$437,"&lt;"&amp;A264)</x:f>
        <x:v>0</x:v>
      </x:c>
      <x:c r="J264" s="7" t="n">
        <x:f>SUMIFS('PO detail'!$X$431:$X$437,'PO detail'!$V$431:$V$437,"&gt;="&amp;E264,'PO detail'!$V$431:$V$437,"&lt;"&amp;A264)</x:f>
        <x:v>0</x:v>
      </x:c>
      <x:c r="K264" s="7" t="n">
        <x:f>SUMIFS('PO detail'!$Y$431:$Y$437,'PO detail'!$V$431:$V$437,"&gt;="&amp;E264,'PO detail'!$V$431:$V$437,"&lt;"&amp;A264)</x:f>
        <x:v>0</x:v>
      </x:c>
      <x:c r="L264" s="7" t="n">
        <x:f>'Inventory detail'!F264*Summary!$K$5*(A264-E264)/Summary!$K$6</x:f>
        <x:v>617.1140862422998</x:v>
      </x:c>
      <x:c r="M264" s="7" t="n">
        <x:f>MAX(0,H264-L264)</x:f>
        <x:v>0</x:v>
      </x:c>
      <x:c r="N264" s="7" t="n">
        <x:f>MAX(0,L264-H264)</x:f>
        <x:v>617.1140862422998</x:v>
      </x:c>
      <x:c r="O264" s="7" t="n">
        <x:f>MAX(0,F264+I264-N264)</x:f>
        <x:v>3082.8859137577</x:v>
      </x:c>
      <x:c r="P264" s="7" t="n">
        <x:f>MAX(0,N264-F264-I264)</x:f>
        <x:v>0</x:v>
      </x:c>
      <x:c r="Q264" s="7" t="n">
        <x:f>MAX(0,G264+J264-P264)</x:f>
        <x:v>0</x:v>
      </x:c>
      <x:c r="R264" s="7" t="n">
        <x:f>M264+MAX(0,K264-MAX(0,P264-G264-J264))</x:f>
        <x:v>0</x:v>
      </x:c>
      <x:c r="S264" s="7" t="n">
        <x:f>SUM(O264,Q264,R264)</x:f>
        <x:v>3082.8859137577</x:v>
      </x:c>
      <x:c r="T264" s="14" t="n">
        <x:f>'Inventory detail'!T264</x:f>
        <x:v>0.3699</x:v>
      </x:c>
      <x:c r="U264" s="14" t="n">
        <x:f>'Inventory detail'!U264</x:f>
        <x:v>0.36232949999999997</x:v>
      </x:c>
      <x:c r="V264" s="9" t="n">
        <x:f>O264*T264</x:f>
        <x:v>1140.3594994989733</x:v>
      </x:c>
      <x:c r="W264" s="9" t="n">
        <x:f>Q264*T264</x:f>
        <x:v>0</x:v>
      </x:c>
      <x:c r="X264" s="9" t="n">
        <x:f>R264*T264</x:f>
        <x:v>0</x:v>
      </x:c>
      <x:c r="Y264" s="9" t="n">
        <x:f>S264*T264</x:f>
        <x:v>1140.3594994989733</x:v>
      </x:c>
      <x:c r="Z264" s="9" t="n">
        <x:f>IF(ISNUMBER(U264),S264*(U264-T264),"n.a.")</x:f>
        <x:v>-23.33898781010278</x:v>
      </x:c>
      <x:c r="AA264" s="9" t="n">
        <x:f>IF(ISNUMBER(U264),Y264,0)</x:f>
        <x:v>1140.3594994989733</x:v>
      </x:c>
      <x:c r="AB264" s="7" t="n">
        <x:f>MAX(0,L264-SUM(F264:K264))</x:f>
        <x:v>0</x:v>
      </x:c>
    </x:row>
    <x:row r="265" ht="22" customHeight="1">
      <x:c r="A265" s="18" t="n">
        <x:f>Summary!C$41</x:f>
        <x:v>46327</x:v>
      </x:c>
      <x:c r="B265" s="2" t="str">
        <x:f>'Inventory detail'!A265</x:f>
        <x:v>POUC</x:v>
      </x:c>
      <x:c r="C265" s="2" t="str">
        <x:f>'Inventory detail'!B265</x:f>
        <x:v>10</x:v>
      </x:c>
      <x:c r="D265" s="2" t="str">
        <x:f>'Inventory detail'!C265</x:f>
        <x:v>LEG3</x:v>
      </x:c>
      <x:c r="E265" s="10" t="n">
        <x:f>Summary!$E$5</x:f>
        <x:v>46304</x:v>
      </x:c>
      <x:c r="F265" s="7" t="n">
        <x:f>'Inventory detail'!W265</x:f>
        <x:v>400</x:v>
      </x:c>
      <x:c r="G265" s="7" t="n">
        <x:f>'Inventory detail'!X265</x:f>
        <x:v>1000</x:v>
      </x:c>
      <x:c r="H265" s="7" t="n">
        <x:f>'Inventory detail'!Y265</x:f>
        <x:v>0</x:v>
      </x:c>
      <x:c r="I265" s="7" t="n">
        <x:f>SUMIFS('PO detail'!$W$1484:$W$1488,'PO detail'!$V$1484:$V$1488,"&gt;="&amp;E265,'PO detail'!$V$1484:$V$1488,"&lt;"&amp;A265)</x:f>
        <x:v>0</x:v>
      </x:c>
      <x:c r="J265" s="7" t="n">
        <x:f>SUMIFS('PO detail'!$X$1484:$X$1488,'PO detail'!$V$1484:$V$1488,"&gt;="&amp;E265,'PO detail'!$V$1484:$V$1488,"&lt;"&amp;A265)</x:f>
        <x:v>1000</x:v>
      </x:c>
      <x:c r="K265" s="7" t="n">
        <x:f>SUMIFS('PO detail'!$Y$1484:$Y$1488,'PO detail'!$V$1484:$V$1488,"&gt;="&amp;E265,'PO detail'!$V$1484:$V$1488,"&lt;"&amp;A265)</x:f>
        <x:v>0</x:v>
      </x:c>
      <x:c r="L265" s="7" t="n">
        <x:f>'Inventory detail'!F265*Summary!$K$5*(A265-E265)/Summary!$K$6</x:f>
        <x:v>617.1140862422998</x:v>
      </x:c>
      <x:c r="M265" s="7" t="n">
        <x:f>MAX(0,H265-L265)</x:f>
        <x:v>0</x:v>
      </x:c>
      <x:c r="N265" s="7" t="n">
        <x:f>MAX(0,L265-H265)</x:f>
        <x:v>617.1140862422998</x:v>
      </x:c>
      <x:c r="O265" s="7" t="n">
        <x:f>MAX(0,F265+I265-N265)</x:f>
        <x:v>0</x:v>
      </x:c>
      <x:c r="P265" s="7" t="n">
        <x:f>MAX(0,N265-F265-I265)</x:f>
        <x:v>217.11408624229978</x:v>
      </x:c>
      <x:c r="Q265" s="7" t="n">
        <x:f>MAX(0,G265+J265-P265)</x:f>
        <x:v>1782.8859137577</x:v>
      </x:c>
      <x:c r="R265" s="7" t="n">
        <x:f>M265+MAX(0,K265-MAX(0,P265-G265-J265))</x:f>
        <x:v>0</x:v>
      </x:c>
      <x:c r="S265" s="7" t="n">
        <x:f>SUM(O265,Q265,R265)</x:f>
        <x:v>1782.8859137577</x:v>
      </x:c>
      <x:c r="T265" s="14" t="n">
        <x:f>'Inventory detail'!T265</x:f>
        <x:v>0.056600000000000004</x:v>
      </x:c>
      <x:c r="U265" s="14" t="n">
        <x:f>'Inventory detail'!U265</x:f>
        <x:v>0.06171</x:v>
      </x:c>
      <x:c r="V265" s="9" t="n">
        <x:f>O265*T265</x:f>
        <x:v>0</x:v>
      </x:c>
      <x:c r="W265" s="9" t="n">
        <x:f>Q265*T265</x:f>
        <x:v>100.91134271868583</x:v>
      </x:c>
      <x:c r="X265" s="9" t="n">
        <x:f>R265*T265</x:f>
        <x:v>0</x:v>
      </x:c>
      <x:c r="Y265" s="9" t="n">
        <x:f>S265*T265</x:f>
        <x:v>100.91134271868583</x:v>
      </x:c>
      <x:c r="Z265" s="9" t="n">
        <x:f>IF(ISNUMBER(U265),S265*(U265-T265),"n.a.")</x:f>
        <x:v>9.11054701930184</x:v>
      </x:c>
      <x:c r="AA265" s="9" t="n">
        <x:f>IF(ISNUMBER(U265),Y265,0)</x:f>
        <x:v>100.91134271868583</x:v>
      </x:c>
      <x:c r="AB265" s="7" t="n">
        <x:f>MAX(0,L265-SUM(F265:K265))</x:f>
        <x:v>0</x:v>
      </x:c>
    </x:row>
    <x:row r="266" ht="22" customHeight="1">
      <x:c r="A266" s="18" t="n">
        <x:f>Summary!C$41</x:f>
        <x:v>46327</x:v>
      </x:c>
      <x:c r="B266" s="2" t="str">
        <x:f>'Inventory detail'!A266</x:f>
        <x:v>POUC</x:v>
      </x:c>
      <x:c r="C266" s="2" t="str">
        <x:f>'Inventory detail'!B266</x:f>
        <x:v>30</x:v>
      </x:c>
      <x:c r="D266" s="2" t="str">
        <x:f>'Inventory detail'!C266</x:f>
        <x:v>LMEN3</x:v>
      </x:c>
      <x:c r="E266" s="10" t="n">
        <x:f>Summary!$E$5</x:f>
        <x:v>46304</x:v>
      </x:c>
      <x:c r="F266" s="7" t="n">
        <x:f>'Inventory detail'!W266</x:f>
        <x:v>0</x:v>
      </x:c>
      <x:c r="G266" s="7" t="n">
        <x:f>'Inventory detail'!X266</x:f>
        <x:v>2000</x:v>
      </x:c>
      <x:c r="H266" s="7" t="n">
        <x:f>'Inventory detail'!Y266</x:f>
        <x:v>200</x:v>
      </x:c>
      <x:c r="I266" s="7" t="n">
        <x:f>SUMIFS('PO detail'!$W$1662:$W$1664,'PO detail'!$V$1662:$V$1664,"&gt;="&amp;E266,'PO detail'!$V$1662:$V$1664,"&lt;"&amp;A266)</x:f>
        <x:v>0</x:v>
      </x:c>
      <x:c r="J266" s="7" t="n">
        <x:f>SUMIFS('PO detail'!$X$1662:$X$1664,'PO detail'!$V$1662:$V$1664,"&gt;="&amp;E266,'PO detail'!$V$1662:$V$1664,"&lt;"&amp;A266)</x:f>
        <x:v>5000</x:v>
      </x:c>
      <x:c r="K266" s="7" t="n">
        <x:f>SUMIFS('PO detail'!$Y$1662:$Y$1664,'PO detail'!$V$1662:$V$1664,"&gt;="&amp;E266,'PO detail'!$V$1662:$V$1664,"&lt;"&amp;A266)</x:f>
        <x:v>0</x:v>
      </x:c>
      <x:c r="L266" s="7" t="n">
        <x:f>'Inventory detail'!F266*Summary!$K$5*(A266-E266)/Summary!$K$6</x:f>
        <x:v>610.8119917864476</x:v>
      </x:c>
      <x:c r="M266" s="7" t="n">
        <x:f>MAX(0,H266-L266)</x:f>
        <x:v>0</x:v>
      </x:c>
      <x:c r="N266" s="7" t="n">
        <x:f>MAX(0,L266-H266)</x:f>
        <x:v>410.8119917864476</x:v>
      </x:c>
      <x:c r="O266" s="7" t="n">
        <x:f>MAX(0,F266+I266-N266)</x:f>
        <x:v>0</x:v>
      </x:c>
      <x:c r="P266" s="7" t="n">
        <x:f>MAX(0,N266-F266-I266)</x:f>
        <x:v>410.8119917864476</x:v>
      </x:c>
      <x:c r="Q266" s="7" t="n">
        <x:f>MAX(0,G266+J266-P266)</x:f>
        <x:v>6589.188008213552</x:v>
      </x:c>
      <x:c r="R266" s="7" t="n">
        <x:f>M266+MAX(0,K266-MAX(0,P266-G266-J266))</x:f>
        <x:v>0</x:v>
      </x:c>
      <x:c r="S266" s="7" t="n">
        <x:f>SUM(O266,Q266,R266)</x:f>
        <x:v>6589.188008213552</x:v>
      </x:c>
      <x:c r="T266" s="14" t="n">
        <x:f>'Inventory detail'!T266</x:f>
        <x:v>0.0915</x:v>
      </x:c>
      <x:c r="U266" s="14" t="n">
        <x:f>'Inventory detail'!U266</x:f>
        <x:v>0.099825</x:v>
      </x:c>
      <x:c r="V266" s="9" t="n">
        <x:f>O266*T266</x:f>
        <x:v>0</x:v>
      </x:c>
      <x:c r="W266" s="9" t="n">
        <x:f>Q266*T266</x:f>
        <x:v>602.91070275154</x:v>
      </x:c>
      <x:c r="X266" s="9" t="n">
        <x:f>R266*T266</x:f>
        <x:v>0</x:v>
      </x:c>
      <x:c r="Y266" s="9" t="n">
        <x:f>S266*T266</x:f>
        <x:v>602.91070275154</x:v>
      </x:c>
      <x:c r="Z266" s="9" t="n">
        <x:f>IF(ISNUMBER(U266),S266*(U266-T266),"n.a.")</x:f>
        <x:v>54.85499016837782</x:v>
      </x:c>
      <x:c r="AA266" s="9" t="n">
        <x:f>IF(ISNUMBER(U266),Y266,0)</x:f>
        <x:v>602.91070275154</x:v>
      </x:c>
      <x:c r="AB266" s="7" t="n">
        <x:f>MAX(0,L266-SUM(F266:K266))</x:f>
        <x:v>0</x:v>
      </x:c>
    </x:row>
    <x:row r="267" ht="22" customHeight="1">
      <x:c r="A267" s="18" t="n">
        <x:f>Summary!C$41</x:f>
        <x:v>46327</x:v>
      </x:c>
      <x:c r="B267" s="2" t="str">
        <x:f>'Inventory detail'!A267</x:f>
        <x:v>WIRE</x:v>
      </x:c>
      <x:c r="C267" s="2" t="str">
        <x:f>'Inventory detail'!B267</x:f>
        <x:v>10</x:v>
      </x:c>
      <x:c r="D267" s="2" t="str">
        <x:f>'Inventory detail'!C267</x:f>
        <x:v>DL078WHT</x:v>
      </x:c>
      <x:c r="E267" s="10" t="n">
        <x:f>Summary!$E$5</x:f>
        <x:v>46304</x:v>
      </x:c>
      <x:c r="F267" s="7" t="n">
        <x:f>'Inventory detail'!W267</x:f>
        <x:v>9100</x:v>
      </x:c>
      <x:c r="G267" s="7" t="n">
        <x:f>'Inventory detail'!X267</x:f>
        <x:v>0</x:v>
      </x:c>
      <x:c r="H267" s="7" t="n">
        <x:f>'Inventory detail'!Y267</x:f>
        <x:v>0</x:v>
      </x:c>
      <x:c r="I267" s="7" t="n">
        <x:f>SUMIFS('PO detail'!$W$1974:$W$1977,'PO detail'!$V$1974:$V$1977,"&gt;="&amp;E267,'PO detail'!$V$1974:$V$1977,"&lt;"&amp;A267)</x:f>
        <x:v>0</x:v>
      </x:c>
      <x:c r="J267" s="7" t="n">
        <x:f>SUMIFS('PO detail'!$X$1974:$X$1977,'PO detail'!$V$1974:$V$1977,"&gt;="&amp;E267,'PO detail'!$V$1974:$V$1977,"&lt;"&amp;A267)</x:f>
        <x:v>0</x:v>
      </x:c>
      <x:c r="K267" s="7" t="n">
        <x:f>SUMIFS('PO detail'!$Y$1974:$Y$1977,'PO detail'!$V$1974:$V$1977,"&gt;="&amp;E267,'PO detail'!$V$1974:$V$1977,"&lt;"&amp;A267)</x:f>
        <x:v>0</x:v>
      </x:c>
      <x:c r="L267" s="7" t="n">
        <x:f>'Inventory detail'!F267*Summary!$K$5*(A267-E267)/Summary!$K$6</x:f>
        <x:v>607.668501026694</x:v>
      </x:c>
      <x:c r="M267" s="7" t="n">
        <x:f>MAX(0,H267-L267)</x:f>
        <x:v>0</x:v>
      </x:c>
      <x:c r="N267" s="7" t="n">
        <x:f>MAX(0,L267-H267)</x:f>
        <x:v>607.668501026694</x:v>
      </x:c>
      <x:c r="O267" s="7" t="n">
        <x:f>MAX(0,F267+I267-N267)</x:f>
        <x:v>8492.331498973306</x:v>
      </x:c>
      <x:c r="P267" s="7" t="n">
        <x:f>MAX(0,N267-F267-I267)</x:f>
        <x:v>0</x:v>
      </x:c>
      <x:c r="Q267" s="7" t="n">
        <x:f>MAX(0,G267+J267-P267)</x:f>
        <x:v>0</x:v>
      </x:c>
      <x:c r="R267" s="7" t="n">
        <x:f>M267+MAX(0,K267-MAX(0,P267-G267-J267))</x:f>
        <x:v>0</x:v>
      </x:c>
      <x:c r="S267" s="7" t="n">
        <x:f>SUM(O267,Q267,R267)</x:f>
        <x:v>8492.331498973306</x:v>
      </x:c>
      <x:c r="T267" s="14" t="n">
        <x:f>'Inventory detail'!T267</x:f>
        <x:v>0.16329999999999997</x:v>
      </x:c>
      <x:c r="U267" s="14" t="n">
        <x:f>'Inventory detail'!U267</x:f>
        <x:v>0.16329999999999997</x:v>
      </x:c>
      <x:c r="V267" s="9" t="n">
        <x:f>O267*T267</x:f>
        <x:v>1386.7977337823406</x:v>
      </x:c>
      <x:c r="W267" s="9" t="n">
        <x:f>Q267*T267</x:f>
        <x:v>0</x:v>
      </x:c>
      <x:c r="X267" s="9" t="n">
        <x:f>R267*T267</x:f>
        <x:v>0</x:v>
      </x:c>
      <x:c r="Y267" s="9" t="n">
        <x:f>S267*T267</x:f>
        <x:v>1386.7977337823406</x:v>
      </x:c>
      <x:c r="Z267" s="9" t="n">
        <x:f>IF(ISNUMBER(U267),S267*(U267-T267),"n.a.")</x:f>
        <x:v>0</x:v>
      </x:c>
      <x:c r="AA267" s="9" t="n">
        <x:f>IF(ISNUMBER(U267),Y267,0)</x:f>
        <x:v>1386.7977337823406</x:v>
      </x:c>
      <x:c r="AB267" s="7" t="n">
        <x:f>MAX(0,L267-SUM(F267:K267))</x:f>
        <x:v>0</x:v>
      </x:c>
    </x:row>
    <x:row r="268" ht="22" customHeight="1">
      <x:c r="A268" s="18" t="n">
        <x:f>Summary!C$41</x:f>
        <x:v>46327</x:v>
      </x:c>
      <x:c r="B268" s="2" t="str">
        <x:f>'Inventory detail'!A268</x:f>
        <x:v>POUC</x:v>
      </x:c>
      <x:c r="C268" s="2" t="str">
        <x:f>'Inventory detail'!B268</x:f>
        <x:v>60</x:v>
      </x:c>
      <x:c r="D268" s="2" t="str">
        <x:f>'Inventory detail'!C268</x:f>
        <x:v>LEG7</x:v>
      </x:c>
      <x:c r="E268" s="10" t="n">
        <x:f>Summary!$E$5</x:f>
        <x:v>46304</x:v>
      </x:c>
      <x:c r="F268" s="7" t="n">
        <x:f>'Inventory detail'!W268</x:f>
        <x:v>5800</x:v>
      </x:c>
      <x:c r="G268" s="7" t="n">
        <x:f>'Inventory detail'!X268</x:f>
        <x:v>0</x:v>
      </x:c>
      <x:c r="H268" s="7" t="n">
        <x:f>'Inventory detail'!Y268</x:f>
        <x:v>0</x:v>
      </x:c>
      <x:c r="I268" s="7" t="n">
        <x:f>SUMIFS('PO detail'!$W$1756:$W$1759,'PO detail'!$V$1756:$V$1759,"&gt;="&amp;E268,'PO detail'!$V$1756:$V$1759,"&lt;"&amp;A268)</x:f>
        <x:v>0</x:v>
      </x:c>
      <x:c r="J268" s="7" t="n">
        <x:f>SUMIFS('PO detail'!$X$1756:$X$1759,'PO detail'!$V$1756:$V$1759,"&gt;="&amp;E268,'PO detail'!$V$1756:$V$1759,"&lt;"&amp;A268)</x:f>
        <x:v>1000</x:v>
      </x:c>
      <x:c r="K268" s="7" t="n">
        <x:f>SUMIFS('PO detail'!$Y$1756:$Y$1759,'PO detail'!$V$1756:$V$1759,"&gt;="&amp;E268,'PO detail'!$V$1756:$V$1759,"&lt;"&amp;A268)</x:f>
        <x:v>0</x:v>
      </x:c>
      <x:c r="L268" s="7" t="n">
        <x:f>'Inventory detail'!F268*Summary!$K$5*(A268-E268)/Summary!$K$6</x:f>
        <x:v>604.517453798768</x:v>
      </x:c>
      <x:c r="M268" s="7" t="n">
        <x:f>MAX(0,H268-L268)</x:f>
        <x:v>0</x:v>
      </x:c>
      <x:c r="N268" s="7" t="n">
        <x:f>MAX(0,L268-H268)</x:f>
        <x:v>604.517453798768</x:v>
      </x:c>
      <x:c r="O268" s="7" t="n">
        <x:f>MAX(0,F268+I268-N268)</x:f>
        <x:v>5195.482546201232</x:v>
      </x:c>
      <x:c r="P268" s="7" t="n">
        <x:f>MAX(0,N268-F268-I268)</x:f>
        <x:v>0</x:v>
      </x:c>
      <x:c r="Q268" s="7" t="n">
        <x:f>MAX(0,G268+J268-P268)</x:f>
        <x:v>1000</x:v>
      </x:c>
      <x:c r="R268" s="7" t="n">
        <x:f>M268+MAX(0,K268-MAX(0,P268-G268-J268))</x:f>
        <x:v>0</x:v>
      </x:c>
      <x:c r="S268" s="7" t="n">
        <x:f>SUM(O268,Q268,R268)</x:f>
        <x:v>6195.482546201232</x:v>
      </x:c>
      <x:c r="T268" s="14" t="n">
        <x:f>'Inventory detail'!T268</x:f>
        <x:v>0.11259999999999999</x:v>
      </x:c>
      <x:c r="U268" s="14" t="n">
        <x:f>'Inventory detail'!U268</x:f>
        <x:v>0.12276</x:v>
      </x:c>
      <x:c r="V268" s="9" t="n">
        <x:f>O268*T268</x:f>
        <x:v>585.0113347022588</x:v>
      </x:c>
      <x:c r="W268" s="9" t="n">
        <x:f>Q268*T268</x:f>
        <x:v>112.6</x:v>
      </x:c>
      <x:c r="X268" s="9" t="n">
        <x:f>R268*T268</x:f>
        <x:v>0</x:v>
      </x:c>
      <x:c r="Y268" s="9" t="n">
        <x:f>S268*T268</x:f>
        <x:v>697.6113347022587</x:v>
      </x:c>
      <x:c r="Z268" s="9" t="n">
        <x:f>IF(ISNUMBER(U268),S268*(U268-T268),"n.a.")</x:f>
        <x:v>62.94610266940453</x:v>
      </x:c>
      <x:c r="AA268" s="9" t="n">
        <x:f>IF(ISNUMBER(U268),Y268,0)</x:f>
        <x:v>697.6113347022587</x:v>
      </x:c>
      <x:c r="AB268" s="7" t="n">
        <x:f>MAX(0,L268-SUM(F268:K268))</x:f>
        <x:v>0</x:v>
      </x:c>
    </x:row>
    <x:row r="269" ht="22" customHeight="1">
      <x:c r="A269" s="18" t="n">
        <x:f>Summary!C$41</x:f>
        <x:v>46327</x:v>
      </x:c>
      <x:c r="B269" s="2" t="str">
        <x:f>'Inventory detail'!A269</x:f>
        <x:v>WIRE</x:v>
      </x:c>
      <x:c r="C269" s="2" t="str">
        <x:f>'Inventory detail'!B269</x:f>
        <x:v>10</x:v>
      </x:c>
      <x:c r="D269" s="2" t="str">
        <x:f>'Inventory detail'!C269</x:f>
        <x:v>DL034WHT</x:v>
      </x:c>
      <x:c r="E269" s="10" t="n">
        <x:f>Summary!$E$5</x:f>
        <x:v>46304</x:v>
      </x:c>
      <x:c r="F269" s="7" t="n">
        <x:f>'Inventory detail'!W269</x:f>
        <x:v>6250</x:v>
      </x:c>
      <x:c r="G269" s="7" t="n">
        <x:f>'Inventory detail'!X269</x:f>
        <x:v>0</x:v>
      </x:c>
      <x:c r="H269" s="7" t="n">
        <x:f>'Inventory detail'!Y269</x:f>
        <x:v>0</x:v>
      </x:c>
      <x:c r="I269" s="7" t="n">
        <x:f>SUMIFS('PO detail'!$W$1924:$W$1927,'PO detail'!$V$1924:$V$1927,"&gt;="&amp;E269,'PO detail'!$V$1924:$V$1927,"&lt;"&amp;A269)</x:f>
        <x:v>0</x:v>
      </x:c>
      <x:c r="J269" s="7" t="n">
        <x:f>SUMIFS('PO detail'!$X$1924:$X$1927,'PO detail'!$V$1924:$V$1927,"&gt;="&amp;E269,'PO detail'!$V$1924:$V$1927,"&lt;"&amp;A269)</x:f>
        <x:v>0</x:v>
      </x:c>
      <x:c r="K269" s="7" t="n">
        <x:f>SUMIFS('PO detail'!$Y$1924:$Y$1927,'PO detail'!$V$1924:$V$1927,"&gt;="&amp;E269,'PO detail'!$V$1924:$V$1927,"&lt;"&amp;A269)</x:f>
        <x:v>0</x:v>
      </x:c>
      <x:c r="L269" s="7" t="n">
        <x:f>'Inventory detail'!F269*Summary!$K$5*(A269-E269)/Summary!$K$6</x:f>
        <x:v>604.517453798768</x:v>
      </x:c>
      <x:c r="M269" s="7" t="n">
        <x:f>MAX(0,H269-L269)</x:f>
        <x:v>0</x:v>
      </x:c>
      <x:c r="N269" s="7" t="n">
        <x:f>MAX(0,L269-H269)</x:f>
        <x:v>604.517453798768</x:v>
      </x:c>
      <x:c r="O269" s="7" t="n">
        <x:f>MAX(0,F269+I269-N269)</x:f>
        <x:v>5645.482546201232</x:v>
      </x:c>
      <x:c r="P269" s="7" t="n">
        <x:f>MAX(0,N269-F269-I269)</x:f>
        <x:v>0</x:v>
      </x:c>
      <x:c r="Q269" s="7" t="n">
        <x:f>MAX(0,G269+J269-P269)</x:f>
        <x:v>0</x:v>
      </x:c>
      <x:c r="R269" s="7" t="n">
        <x:f>M269+MAX(0,K269-MAX(0,P269-G269-J269))</x:f>
        <x:v>0</x:v>
      </x:c>
      <x:c r="S269" s="7" t="n">
        <x:f>SUM(O269,Q269,R269)</x:f>
        <x:v>5645.482546201232</x:v>
      </x:c>
      <x:c r="T269" s="14" t="n">
        <x:f>'Inventory detail'!T269</x:f>
        <x:v>0.1424</x:v>
      </x:c>
      <x:c r="U269" s="14" t="n">
        <x:f>'Inventory detail'!U269</x:f>
        <x:v>0.1424</x:v>
      </x:c>
      <x:c r="V269" s="9" t="n">
        <x:f>O269*T269</x:f>
        <x:v>803.9167145790555</x:v>
      </x:c>
      <x:c r="W269" s="9" t="n">
        <x:f>Q269*T269</x:f>
        <x:v>0</x:v>
      </x:c>
      <x:c r="X269" s="9" t="n">
        <x:f>R269*T269</x:f>
        <x:v>0</x:v>
      </x:c>
      <x:c r="Y269" s="9" t="n">
        <x:f>S269*T269</x:f>
        <x:v>803.9167145790555</x:v>
      </x:c>
      <x:c r="Z269" s="9" t="n">
        <x:f>IF(ISNUMBER(U269),S269*(U269-T269),"n.a.")</x:f>
        <x:v>0</x:v>
      </x:c>
      <x:c r="AA269" s="9" t="n">
        <x:f>IF(ISNUMBER(U269),Y269,0)</x:f>
        <x:v>803.9167145790555</x:v>
      </x:c>
      <x:c r="AB269" s="7" t="n">
        <x:f>MAX(0,L269-SUM(F269:K269))</x:f>
        <x:v>0</x:v>
      </x:c>
    </x:row>
    <x:row r="270" ht="22" customHeight="1">
      <x:c r="A270" s="18" t="n">
        <x:f>Summary!C$41</x:f>
        <x:v>46327</x:v>
      </x:c>
      <x:c r="B270" s="2" t="str">
        <x:f>'Inventory detail'!A270</x:f>
        <x:v>POUC</x:v>
      </x:c>
      <x:c r="C270" s="2" t="str">
        <x:f>'Inventory detail'!B270</x:f>
        <x:v>60</x:v>
      </x:c>
      <x:c r="D270" s="2" t="str">
        <x:f>'Inventory detail'!C270</x:f>
        <x:v>BUS7</x:v>
      </x:c>
      <x:c r="E270" s="10" t="n">
        <x:f>Summary!$E$5</x:f>
        <x:v>46304</x:v>
      </x:c>
      <x:c r="F270" s="7" t="n">
        <x:f>'Inventory detail'!W270</x:f>
        <x:v>5600</x:v>
      </x:c>
      <x:c r="G270" s="7" t="n">
        <x:f>'Inventory detail'!X270</x:f>
        <x:v>0</x:v>
      </x:c>
      <x:c r="H270" s="7" t="n">
        <x:f>'Inventory detail'!Y270</x:f>
        <x:v>0</x:v>
      </x:c>
      <x:c r="I270" s="7" t="n">
        <x:f>SUMIFS('PO detail'!$W$1730:$W$1732,'PO detail'!$V$1730:$V$1732,"&gt;="&amp;E270,'PO detail'!$V$1730:$V$1732,"&lt;"&amp;A270)</x:f>
        <x:v>0</x:v>
      </x:c>
      <x:c r="J270" s="7" t="n">
        <x:f>SUMIFS('PO detail'!$X$1730:$X$1732,'PO detail'!$V$1730:$V$1732,"&gt;="&amp;E270,'PO detail'!$V$1730:$V$1732,"&lt;"&amp;A270)</x:f>
        <x:v>0</x:v>
      </x:c>
      <x:c r="K270" s="7" t="n">
        <x:f>SUMIFS('PO detail'!$Y$1730:$Y$1732,'PO detail'!$V$1730:$V$1732,"&gt;="&amp;E270,'PO detail'!$V$1730:$V$1732,"&lt;"&amp;A270)</x:f>
        <x:v>0</x:v>
      </x:c>
      <x:c r="L270" s="7" t="n">
        <x:f>'Inventory detail'!F270*Summary!$K$5*(A270-E270)/Summary!$K$6</x:f>
        <x:v>598.2229158110883</x:v>
      </x:c>
      <x:c r="M270" s="7" t="n">
        <x:f>MAX(0,H270-L270)</x:f>
        <x:v>0</x:v>
      </x:c>
      <x:c r="N270" s="7" t="n">
        <x:f>MAX(0,L270-H270)</x:f>
        <x:v>598.2229158110883</x:v>
      </x:c>
      <x:c r="O270" s="7" t="n">
        <x:f>MAX(0,F270+I270-N270)</x:f>
        <x:v>5001.777084188911</x:v>
      </x:c>
      <x:c r="P270" s="7" t="n">
        <x:f>MAX(0,N270-F270-I270)</x:f>
        <x:v>0</x:v>
      </x:c>
      <x:c r="Q270" s="7" t="n">
        <x:f>MAX(0,G270+J270-P270)</x:f>
        <x:v>0</x:v>
      </x:c>
      <x:c r="R270" s="7" t="n">
        <x:f>M270+MAX(0,K270-MAX(0,P270-G270-J270))</x:f>
        <x:v>0</x:v>
      </x:c>
      <x:c r="S270" s="7" t="n">
        <x:f>SUM(O270,Q270,R270)</x:f>
        <x:v>5001.777084188911</x:v>
      </x:c>
      <x:c r="T270" s="14" t="n">
        <x:f>'Inventory detail'!T270</x:f>
        <x:v>0.009000000000000001</x:v>
      </x:c>
      <x:c r="U270" s="14" t="n">
        <x:f>'Inventory detail'!U270</x:f>
        <x:v>0.009734999999999999</x:v>
      </x:c>
      <x:c r="V270" s="9" t="n">
        <x:f>O270*T270</x:f>
        <x:v>45.01599375770021</x:v>
      </x:c>
      <x:c r="W270" s="9" t="n">
        <x:f>Q270*T270</x:f>
        <x:v>0</x:v>
      </x:c>
      <x:c r="X270" s="9" t="n">
        <x:f>R270*T270</x:f>
        <x:v>0</x:v>
      </x:c>
      <x:c r="Y270" s="9" t="n">
        <x:f>S270*T270</x:f>
        <x:v>45.01599375770021</x:v>
      </x:c>
      <x:c r="Z270" s="9" t="n">
        <x:f>IF(ISNUMBER(U270),S270*(U270-T270),"n.a.")</x:f>
        <x:v>3.676306156878839</x:v>
      </x:c>
      <x:c r="AA270" s="9" t="n">
        <x:f>IF(ISNUMBER(U270),Y270,0)</x:f>
        <x:v>45.01599375770021</x:v>
      </x:c>
      <x:c r="AB270" s="7" t="n">
        <x:f>MAX(0,L270-SUM(F270:K270))</x:f>
        <x:v>0</x:v>
      </x:c>
    </x:row>
    <x:row r="271" ht="22" customHeight="1">
      <x:c r="A271" s="18" t="n">
        <x:f>Summary!C$41</x:f>
        <x:v>46327</x:v>
      </x:c>
      <x:c r="B271" s="2" t="str">
        <x:f>'Inventory detail'!A271</x:f>
        <x:v>POUC</x:v>
      </x:c>
      <x:c r="C271" s="2" t="str">
        <x:f>'Inventory detail'!B271</x:f>
        <x:v>60</x:v>
      </x:c>
      <x:c r="D271" s="2" t="str">
        <x:f>'Inventory detail'!C271</x:f>
        <x:v>RMEN10</x:v>
      </x:c>
      <x:c r="E271" s="10" t="n">
        <x:f>Summary!$E$5</x:f>
        <x:v>46304</x:v>
      </x:c>
      <x:c r="F271" s="7" t="n">
        <x:f>'Inventory detail'!W271</x:f>
        <x:v>750</x:v>
      </x:c>
      <x:c r="G271" s="7" t="n">
        <x:f>'Inventory detail'!X271</x:f>
        <x:v>0</x:v>
      </x:c>
      <x:c r="H271" s="7" t="n">
        <x:f>'Inventory detail'!Y271</x:f>
        <x:v>0</x:v>
      </x:c>
      <x:c r="I271" s="7" t="n">
        <x:f>SUMIFS('PO detail'!$W$1832:$W$1834,'PO detail'!$V$1832:$V$1834,"&gt;="&amp;E271,'PO detail'!$V$1832:$V$1834,"&lt;"&amp;A271)</x:f>
        <x:v>0</x:v>
      </x:c>
      <x:c r="J271" s="7" t="n">
        <x:f>SUMIFS('PO detail'!$X$1832:$X$1834,'PO detail'!$V$1832:$V$1834,"&gt;="&amp;E271,'PO detail'!$V$1832:$V$1834,"&lt;"&amp;A271)</x:f>
        <x:v>3000</x:v>
      </x:c>
      <x:c r="K271" s="7" t="n">
        <x:f>SUMIFS('PO detail'!$Y$1832:$Y$1834,'PO detail'!$V$1832:$V$1834,"&gt;="&amp;E271,'PO detail'!$V$1832:$V$1834,"&lt;"&amp;A271)</x:f>
        <x:v>0</x:v>
      </x:c>
      <x:c r="L271" s="7" t="n">
        <x:f>'Inventory detail'!F271*Summary!$K$5*(A271-E271)/Summary!$K$6</x:f>
        <x:v>595.0718685831622</x:v>
      </x:c>
      <x:c r="M271" s="7" t="n">
        <x:f>MAX(0,H271-L271)</x:f>
        <x:v>0</x:v>
      </x:c>
      <x:c r="N271" s="7" t="n">
        <x:f>MAX(0,L271-H271)</x:f>
        <x:v>595.0718685831622</x:v>
      </x:c>
      <x:c r="O271" s="7" t="n">
        <x:f>MAX(0,F271+I271-N271)</x:f>
        <x:v>154.9281314168378</x:v>
      </x:c>
      <x:c r="P271" s="7" t="n">
        <x:f>MAX(0,N271-F271-I271)</x:f>
        <x:v>0</x:v>
      </x:c>
      <x:c r="Q271" s="7" t="n">
        <x:f>MAX(0,G271+J271-P271)</x:f>
        <x:v>3000</x:v>
      </x:c>
      <x:c r="R271" s="7" t="n">
        <x:f>M271+MAX(0,K271-MAX(0,P271-G271-J271))</x:f>
        <x:v>0</x:v>
      </x:c>
      <x:c r="S271" s="7" t="n">
        <x:f>SUM(O271,Q271,R271)</x:f>
        <x:v>3154.928131416838</x:v>
      </x:c>
      <x:c r="T271" s="14" t="n">
        <x:f>'Inventory detail'!T271</x:f>
        <x:v>0.2875</x:v>
      </x:c>
      <x:c r="U271" s="14" t="n">
        <x:f>'Inventory detail'!U271</x:f>
        <x:v>0.3135</x:v>
      </x:c>
      <x:c r="V271" s="9" t="n">
        <x:f>O271*T271</x:f>
        <x:v>44.54183778234086</x:v>
      </x:c>
      <x:c r="W271" s="9" t="n">
        <x:f>Q271*T271</x:f>
        <x:v>862.4999999999999</x:v>
      </x:c>
      <x:c r="X271" s="9" t="n">
        <x:f>R271*T271</x:f>
        <x:v>0</x:v>
      </x:c>
      <x:c r="Y271" s="9" t="n">
        <x:f>S271*T271</x:f>
        <x:v>907.0418377823408</x:v>
      </x:c>
      <x:c r="Z271" s="9" t="n">
        <x:f>IF(ISNUMBER(U271),S271*(U271-T271),"n.a.")</x:f>
        <x:v>82.02813141683787</x:v>
      </x:c>
      <x:c r="AA271" s="9" t="n">
        <x:f>IF(ISNUMBER(U271),Y271,0)</x:f>
        <x:v>907.0418377823408</x:v>
      </x:c>
      <x:c r="AB271" s="7" t="n">
        <x:f>MAX(0,L271-SUM(F271:K271))</x:f>
        <x:v>0</x:v>
      </x:c>
    </x:row>
    <x:row r="272" ht="22" customHeight="1">
      <x:c r="A272" s="18" t="n">
        <x:f>Summary!C$41</x:f>
        <x:v>46327</x:v>
      </x:c>
      <x:c r="B272" s="2" t="str">
        <x:f>'Inventory detail'!A272</x:f>
        <x:v>COIL</x:v>
      </x:c>
      <x:c r="C272" s="2" t="str">
        <x:f>'Inventory detail'!B272</x:f>
        <x:v>10</x:v>
      </x:c>
      <x:c r="D272" s="2" t="str">
        <x:f>'Inventory detail'!C272</x:f>
        <x:v>18BLK36-4</x:v>
      </x:c>
      <x:c r="E272" s="10" t="n">
        <x:f>Summary!$E$5</x:f>
        <x:v>46304</x:v>
      </x:c>
      <x:c r="F272" s="7" t="n">
        <x:f>'Inventory detail'!W272</x:f>
        <x:v>2400</x:v>
      </x:c>
      <x:c r="G272" s="7" t="n">
        <x:f>'Inventory detail'!X272</x:f>
        <x:v>0</x:v>
      </x:c>
      <x:c r="H272" s="7" t="n">
        <x:f>'Inventory detail'!Y272</x:f>
        <x:v>0</x:v>
      </x:c>
      <x:c r="I272" s="7" t="n">
        <x:f>SUMIFS('PO detail'!$W$250:$W$254,'PO detail'!$V$250:$V$254,"&gt;="&amp;E272,'PO detail'!$V$250:$V$254,"&lt;"&amp;A272)</x:f>
        <x:v>0</x:v>
      </x:c>
      <x:c r="J272" s="7" t="n">
        <x:f>SUMIFS('PO detail'!$X$250:$X$254,'PO detail'!$V$250:$V$254,"&gt;="&amp;E272,'PO detail'!$V$250:$V$254,"&lt;"&amp;A272)</x:f>
        <x:v>0</x:v>
      </x:c>
      <x:c r="K272" s="7" t="n">
        <x:f>SUMIFS('PO detail'!$Y$250:$Y$254,'PO detail'!$V$250:$V$254,"&gt;="&amp;E272,'PO detail'!$V$250:$V$254,"&lt;"&amp;A272)</x:f>
        <x:v>0</x:v>
      </x:c>
      <x:c r="L272" s="7" t="n">
        <x:f>'Inventory detail'!F272*Summary!$K$5*(A272-E272)/Summary!$K$6</x:f>
        <x:v>585.6262833675564</x:v>
      </x:c>
      <x:c r="M272" s="7" t="n">
        <x:f>MAX(0,H272-L272)</x:f>
        <x:v>0</x:v>
      </x:c>
      <x:c r="N272" s="7" t="n">
        <x:f>MAX(0,L272-H272)</x:f>
        <x:v>585.6262833675564</x:v>
      </x:c>
      <x:c r="O272" s="7" t="n">
        <x:f>MAX(0,F272+I272-N272)</x:f>
        <x:v>1814.3737166324436</x:v>
      </x:c>
      <x:c r="P272" s="7" t="n">
        <x:f>MAX(0,N272-F272-I272)</x:f>
        <x:v>0</x:v>
      </x:c>
      <x:c r="Q272" s="7" t="n">
        <x:f>MAX(0,G272+J272-P272)</x:f>
        <x:v>0</x:v>
      </x:c>
      <x:c r="R272" s="7" t="n">
        <x:f>M272+MAX(0,K272-MAX(0,P272-G272-J272))</x:f>
        <x:v>0</x:v>
      </x:c>
      <x:c r="S272" s="7" t="n">
        <x:f>SUM(O272,Q272,R272)</x:f>
        <x:v>1814.3737166324436</x:v>
      </x:c>
      <x:c r="T272" s="14" t="n">
        <x:f>'Inventory detail'!T272</x:f>
        <x:v>0.3345</x:v>
      </x:c>
      <x:c r="U272" s="14" t="n">
        <x:f>'Inventory detail'!U272</x:f>
        <x:v>0.32774299999999995</x:v>
      </x:c>
      <x:c r="V272" s="9" t="n">
        <x:f>O272*T272</x:f>
        <x:v>606.9080082135524</x:v>
      </x:c>
      <x:c r="W272" s="9" t="n">
        <x:f>Q272*T272</x:f>
        <x:v>0</x:v>
      </x:c>
      <x:c r="X272" s="9" t="n">
        <x:f>R272*T272</x:f>
        <x:v>0</x:v>
      </x:c>
      <x:c r="Y272" s="9" t="n">
        <x:f>S272*T272</x:f>
        <x:v>606.9080082135524</x:v>
      </x:c>
      <x:c r="Z272" s="9" t="n">
        <x:f>IF(ISNUMBER(U272),S272*(U272-T272),"n.a.")</x:f>
        <x:v>-12.259723203285546</x:v>
      </x:c>
      <x:c r="AA272" s="9" t="n">
        <x:f>IF(ISNUMBER(U272),Y272,0)</x:f>
        <x:v>606.9080082135524</x:v>
      </x:c>
      <x:c r="AB272" s="7" t="n">
        <x:f>MAX(0,L272-SUM(F272:K272))</x:f>
        <x:v>0</x:v>
      </x:c>
    </x:row>
    <x:row r="273" ht="22" customHeight="1">
      <x:c r="A273" s="18" t="n">
        <x:f>Summary!C$41</x:f>
        <x:v>46327</x:v>
      </x:c>
      <x:c r="B273" s="2" t="str">
        <x:f>'Inventory detail'!A273</x:f>
        <x:v>POUC</x:v>
      </x:c>
      <x:c r="C273" s="2" t="str">
        <x:f>'Inventory detail'!B273</x:f>
        <x:v>10</x:v>
      </x:c>
      <x:c r="D273" s="2" t="str">
        <x:f>'Inventory detail'!C273</x:f>
        <x:v>JUM10</x:v>
      </x:c>
      <x:c r="E273" s="10" t="n">
        <x:f>Summary!$E$5</x:f>
        <x:v>46304</x:v>
      </x:c>
      <x:c r="F273" s="7" t="n">
        <x:f>'Inventory detail'!W273</x:f>
        <x:v>0</x:v>
      </x:c>
      <x:c r="G273" s="7" t="n">
        <x:f>'Inventory detail'!X273</x:f>
        <x:v>0</x:v>
      </x:c>
      <x:c r="H273" s="7" t="n">
        <x:f>'Inventory detail'!Y273</x:f>
        <x:v>700</x:v>
      </x:c>
      <x:c r="I273" s="7" t="n">
        <x:f>SUMIFS('PO detail'!$W$1473:$W$1473,'PO detail'!$V$1473:$V$1473,"&gt;="&amp;E273,'PO detail'!$V$1473:$V$1473,"&lt;"&amp;A273)</x:f>
        <x:v>0</x:v>
      </x:c>
      <x:c r="J273" s="7" t="n">
        <x:f>SUMIFS('PO detail'!$X$1473:$X$1473,'PO detail'!$V$1473:$V$1473,"&gt;="&amp;E273,'PO detail'!$V$1473:$V$1473,"&lt;"&amp;A273)</x:f>
        <x:v>8000</x:v>
      </x:c>
      <x:c r="K273" s="7" t="n">
        <x:f>SUMIFS('PO detail'!$Y$1473:$Y$1473,'PO detail'!$V$1473:$V$1473,"&gt;="&amp;E273,'PO detail'!$V$1473:$V$1473,"&lt;"&amp;A273)</x:f>
        <x:v>0</x:v>
      </x:c>
      <x:c r="L273" s="7" t="n">
        <x:f>'Inventory detail'!F273*Summary!$K$5*(A273-E273)/Summary!$K$6</x:f>
        <x:v>585.6262833675564</x:v>
      </x:c>
      <x:c r="M273" s="7" t="n">
        <x:f>MAX(0,H273-L273)</x:f>
        <x:v>114.37371663244357</x:v>
      </x:c>
      <x:c r="N273" s="7" t="n">
        <x:f>MAX(0,L273-H273)</x:f>
        <x:v>0</x:v>
      </x:c>
      <x:c r="O273" s="7" t="n">
        <x:f>MAX(0,F273+I273-N273)</x:f>
        <x:v>0</x:v>
      </x:c>
      <x:c r="P273" s="7" t="n">
        <x:f>MAX(0,N273-F273-I273)</x:f>
        <x:v>0</x:v>
      </x:c>
      <x:c r="Q273" s="7" t="n">
        <x:f>MAX(0,G273+J273-P273)</x:f>
        <x:v>8000</x:v>
      </x:c>
      <x:c r="R273" s="7" t="n">
        <x:f>M273+MAX(0,K273-MAX(0,P273-G273-J273))</x:f>
        <x:v>114.37371663244357</x:v>
      </x:c>
      <x:c r="S273" s="7" t="n">
        <x:f>SUM(O273,Q273,R273)</x:f>
        <x:v>8114.373716632444</x:v>
      </x:c>
      <x:c r="T273" s="14" t="n">
        <x:f>'Inventory detail'!T273</x:f>
        <x:v>0.0225</x:v>
      </x:c>
      <x:c r="U273" s="14" t="n">
        <x:f>'Inventory detail'!U273</x:f>
        <x:v>0.024585</x:v>
      </x:c>
      <x:c r="V273" s="9" t="n">
        <x:f>O273*T273</x:f>
        <x:v>0</x:v>
      </x:c>
      <x:c r="W273" s="9" t="n">
        <x:f>Q273*T273</x:f>
        <x:v>180</x:v>
      </x:c>
      <x:c r="X273" s="9" t="n">
        <x:f>R273*T273</x:f>
        <x:v>2.5734086242299803</x:v>
      </x:c>
      <x:c r="Y273" s="9" t="n">
        <x:f>S273*T273</x:f>
        <x:v>182.57340862422998</x:v>
      </x:c>
      <x:c r="Z273" s="9" t="n">
        <x:f>IF(ISNUMBER(U273),S273*(U273-T273),"n.a.")</x:f>
        <x:v>16.918469199178645</x:v>
      </x:c>
      <x:c r="AA273" s="9" t="n">
        <x:f>IF(ISNUMBER(U273),Y273,0)</x:f>
        <x:v>182.57340862422998</x:v>
      </x:c>
      <x:c r="AB273" s="7" t="n">
        <x:f>MAX(0,L273-SUM(F273:K273))</x:f>
        <x:v>0</x:v>
      </x:c>
    </x:row>
    <x:row r="274" ht="22" customHeight="1">
      <x:c r="A274" s="18" t="n">
        <x:f>Summary!C$41</x:f>
        <x:v>46327</x:v>
      </x:c>
      <x:c r="B274" s="2" t="str">
        <x:f>'Inventory detail'!A274</x:f>
        <x:v>WIRE</x:v>
      </x:c>
      <x:c r="C274" s="2" t="str">
        <x:f>'Inventory detail'!B274</x:f>
        <x:v>10</x:v>
      </x:c>
      <x:c r="D274" s="2" t="str">
        <x:f>'Inventory detail'!C274</x:f>
        <x:v>DL114BLK</x:v>
      </x:c>
      <x:c r="E274" s="10" t="n">
        <x:f>Summary!$E$5</x:f>
        <x:v>46304</x:v>
      </x:c>
      <x:c r="F274" s="7" t="n">
        <x:f>'Inventory detail'!W274</x:f>
        <x:v>0</x:v>
      </x:c>
      <x:c r="G274" s="7" t="n">
        <x:f>'Inventory detail'!X274</x:f>
        <x:v>0</x:v>
      </x:c>
      <x:c r="H274" s="7" t="n">
        <x:f>'Inventory detail'!Y274</x:f>
        <x:v>1350</x:v>
      </x:c>
      <x:c r="I274" s="7" t="n">
        <x:f>SUMIFS('PO detail'!$W$1982:$W$1988,'PO detail'!$V$1982:$V$1988,"&gt;="&amp;E274,'PO detail'!$V$1982:$V$1988,"&lt;"&amp;A274)</x:f>
        <x:v>0</x:v>
      </x:c>
      <x:c r="J274" s="7" t="n">
        <x:f>SUMIFS('PO detail'!$X$1982:$X$1988,'PO detail'!$V$1982:$V$1988,"&gt;="&amp;E274,'PO detail'!$V$1982:$V$1988,"&lt;"&amp;A274)</x:f>
        <x:v>0</x:v>
      </x:c>
      <x:c r="K274" s="7" t="n">
        <x:f>SUMIFS('PO detail'!$Y$1982:$Y$1988,'PO detail'!$V$1982:$V$1988,"&gt;="&amp;E274,'PO detail'!$V$1982:$V$1988,"&lt;"&amp;A274)</x:f>
        <x:v>2000</x:v>
      </x:c>
      <x:c r="L274" s="7" t="n">
        <x:f>'Inventory detail'!F274*Summary!$K$5*(A274-E274)/Summary!$K$6</x:f>
        <x:v>585.6262833675564</x:v>
      </x:c>
      <x:c r="M274" s="7" t="n">
        <x:f>MAX(0,H274-L274)</x:f>
        <x:v>764.3737166324436</x:v>
      </x:c>
      <x:c r="N274" s="7" t="n">
        <x:f>MAX(0,L274-H274)</x:f>
        <x:v>0</x:v>
      </x:c>
      <x:c r="O274" s="7" t="n">
        <x:f>MAX(0,F274+I274-N274)</x:f>
        <x:v>0</x:v>
      </x:c>
      <x:c r="P274" s="7" t="n">
        <x:f>MAX(0,N274-F274-I274)</x:f>
        <x:v>0</x:v>
      </x:c>
      <x:c r="Q274" s="7" t="n">
        <x:f>MAX(0,G274+J274-P274)</x:f>
        <x:v>0</x:v>
      </x:c>
      <x:c r="R274" s="7" t="n">
        <x:f>M274+MAX(0,K274-MAX(0,P274-G274-J274))</x:f>
        <x:v>2764.3737166324436</x:v>
      </x:c>
      <x:c r="S274" s="7" t="n">
        <x:f>SUM(O274,Q274,R274)</x:f>
        <x:v>2764.3737166324436</x:v>
      </x:c>
      <x:c r="T274" s="14" t="n">
        <x:f>'Inventory detail'!T274</x:f>
        <x:v>0.5507</x:v>
      </x:c>
      <x:c r="U274" s="14" t="n">
        <x:f>'Inventory detail'!U274</x:f>
        <x:v>0.5507</x:v>
      </x:c>
      <x:c r="V274" s="9" t="n">
        <x:f>O274*T274</x:f>
        <x:v>0</x:v>
      </x:c>
      <x:c r="W274" s="9" t="n">
        <x:f>Q274*T274</x:f>
        <x:v>0</x:v>
      </x:c>
      <x:c r="X274" s="9" t="n">
        <x:f>R274*T274</x:f>
        <x:v>1522.3406057494865</x:v>
      </x:c>
      <x:c r="Y274" s="9" t="n">
        <x:f>S274*T274</x:f>
        <x:v>1522.3406057494865</x:v>
      </x:c>
      <x:c r="Z274" s="9" t="n">
        <x:f>IF(ISNUMBER(U274),S274*(U274-T274),"n.a.")</x:f>
        <x:v>0</x:v>
      </x:c>
      <x:c r="AA274" s="9" t="n">
        <x:f>IF(ISNUMBER(U274),Y274,0)</x:f>
        <x:v>1522.3406057494865</x:v>
      </x:c>
      <x:c r="AB274" s="7" t="n">
        <x:f>MAX(0,L274-SUM(F274:K274))</x:f>
        <x:v>0</x:v>
      </x:c>
    </x:row>
    <x:row r="275" ht="22" customHeight="1">
      <x:c r="A275" s="18" t="n">
        <x:f>Summary!C$41</x:f>
        <x:v>46327</x:v>
      </x:c>
      <x:c r="B275" s="2" t="str">
        <x:f>'Inventory detail'!A275</x:f>
        <x:v>WIRE</x:v>
      </x:c>
      <x:c r="C275" s="2" t="str">
        <x:f>'Inventory detail'!B275</x:f>
        <x:v>30</x:v>
      </x:c>
      <x:c r="D275" s="2" t="str">
        <x:f>'Inventory detail'!C275</x:f>
        <x:v>DL916BLK</x:v>
      </x:c>
      <x:c r="E275" s="10" t="n">
        <x:f>Summary!$E$5</x:f>
        <x:v>46304</x:v>
      </x:c>
      <x:c r="F275" s="7" t="n">
        <x:f>'Inventory detail'!W275</x:f>
        <x:v>0</x:v>
      </x:c>
      <x:c r="G275" s="7" t="n">
        <x:f>'Inventory detail'!X275</x:f>
        <x:v>0</x:v>
      </x:c>
      <x:c r="H275" s="7" t="n">
        <x:f>'Inventory detail'!Y275</x:f>
        <x:v>0</x:v>
      </x:c>
      <x:c r="I275" s="7" t="n">
        <x:f>0</x:f>
        <x:v>0</x:v>
      </x:c>
      <x:c r="J275" s="7" t="n">
        <x:f>0</x:f>
        <x:v>0</x:v>
      </x:c>
      <x:c r="K275" s="7" t="n">
        <x:f>0</x:f>
        <x:v>0</x:v>
      </x:c>
      <x:c r="L275" s="7" t="n">
        <x:f>'Inventory detail'!F275*Summary!$K$5*(A275-E275)/Summary!$K$6</x:f>
        <x:v>585.6262833675564</x:v>
      </x:c>
      <x:c r="M275" s="7" t="n">
        <x:f>MAX(0,H275-L275)</x:f>
        <x:v>0</x:v>
      </x:c>
      <x:c r="N275" s="7" t="n">
        <x:f>MAX(0,L275-H275)</x:f>
        <x:v>585.6262833675564</x:v>
      </x:c>
      <x:c r="O275" s="7" t="n">
        <x:f>MAX(0,F275+I275-N275)</x:f>
        <x:v>0</x:v>
      </x:c>
      <x:c r="P275" s="7" t="n">
        <x:f>MAX(0,N275-F275-I275)</x:f>
        <x:v>585.6262833675564</x:v>
      </x:c>
      <x:c r="Q275" s="7" t="n">
        <x:f>MAX(0,G275+J275-P275)</x:f>
        <x:v>0</x:v>
      </x:c>
      <x:c r="R275" s="7" t="n">
        <x:f>M275+MAX(0,K275-MAX(0,P275-G275-J275))</x:f>
        <x:v>0</x:v>
      </x:c>
      <x:c r="S275" s="7" t="n">
        <x:f>SUM(O275,Q275,R275)</x:f>
        <x:v>0</x:v>
      </x:c>
      <x:c r="T275" s="14" t="n">
        <x:f>'Inventory detail'!T275</x:f>
        <x:v>0.1041</x:v>
      </x:c>
      <x:c r="U275" s="14" t="n">
        <x:f>'Inventory detail'!U275</x:f>
        <x:v>0.1041</x:v>
      </x:c>
      <x:c r="V275" s="9" t="n">
        <x:f>O275*T275</x:f>
        <x:v>0</x:v>
      </x:c>
      <x:c r="W275" s="9" t="n">
        <x:f>Q275*T275</x:f>
        <x:v>0</x:v>
      </x:c>
      <x:c r="X275" s="9" t="n">
        <x:f>R275*T275</x:f>
        <x:v>0</x:v>
      </x:c>
      <x:c r="Y275" s="9" t="n">
        <x:f>S275*T275</x:f>
        <x:v>0</x:v>
      </x:c>
      <x:c r="Z275" s="9" t="n">
        <x:f>IF(ISNUMBER(U275),S275*(U275-T275),"n.a.")</x:f>
        <x:v>0</x:v>
      </x:c>
      <x:c r="AA275" s="9" t="n">
        <x:f>IF(ISNUMBER(U275),Y275,0)</x:f>
        <x:v>0</x:v>
      </x:c>
      <x:c r="AB275" s="7" t="n">
        <x:f>MAX(0,L275-SUM(F275:K275))</x:f>
        <x:v>585.6262833675564</x:v>
      </x:c>
    </x:row>
    <x:row r="276" ht="22" customHeight="1">
      <x:c r="A276" s="18" t="n">
        <x:f>Summary!C$41</x:f>
        <x:v>46327</x:v>
      </x:c>
      <x:c r="B276" s="2" t="str">
        <x:f>'Inventory detail'!A276</x:f>
        <x:v>COIL</x:v>
      </x:c>
      <x:c r="C276" s="2" t="str">
        <x:f>'Inventory detail'!B276</x:f>
        <x:v>60</x:v>
      </x:c>
      <x:c r="D276" s="2" t="str">
        <x:f>'Inventory detail'!C276</x:f>
        <x:v>45BLK12-4</x:v>
      </x:c>
      <x:c r="E276" s="10" t="n">
        <x:f>Summary!$E$5</x:f>
        <x:v>46304</x:v>
      </x:c>
      <x:c r="F276" s="7" t="n">
        <x:f>'Inventory detail'!W276</x:f>
        <x:v>550</x:v>
      </x:c>
      <x:c r="G276" s="7" t="n">
        <x:f>'Inventory detail'!X276</x:f>
        <x:v>0</x:v>
      </x:c>
      <x:c r="H276" s="7" t="n">
        <x:f>'Inventory detail'!Y276</x:f>
        <x:v>0</x:v>
      </x:c>
      <x:c r="I276" s="7" t="n">
        <x:f>SUMIFS('PO detail'!$W$1321:$W$1324,'PO detail'!$V$1321:$V$1324,"&gt;="&amp;E276,'PO detail'!$V$1321:$V$1324,"&lt;"&amp;A276)</x:f>
        <x:v>3000</x:v>
      </x:c>
      <x:c r="J276" s="7" t="n">
        <x:f>SUMIFS('PO detail'!$X$1321:$X$1324,'PO detail'!$V$1321:$V$1324,"&gt;="&amp;E276,'PO detail'!$V$1321:$V$1324,"&lt;"&amp;A276)</x:f>
        <x:v>0</x:v>
      </x:c>
      <x:c r="K276" s="7" t="n">
        <x:f>SUMIFS('PO detail'!$Y$1321:$Y$1324,'PO detail'!$V$1321:$V$1324,"&gt;="&amp;E276,'PO detail'!$V$1321:$V$1324,"&lt;"&amp;A276)</x:f>
        <x:v>0</x:v>
      </x:c>
      <x:c r="L276" s="7" t="n">
        <x:f>'Inventory detail'!F276*Summary!$K$5*(A276-E276)/Summary!$K$6</x:f>
        <x:v>560.4405749486652</x:v>
      </x:c>
      <x:c r="M276" s="7" t="n">
        <x:f>MAX(0,H276-L276)</x:f>
        <x:v>0</x:v>
      </x:c>
      <x:c r="N276" s="7" t="n">
        <x:f>MAX(0,L276-H276)</x:f>
        <x:v>560.4405749486652</x:v>
      </x:c>
      <x:c r="O276" s="7" t="n">
        <x:f>MAX(0,F276+I276-N276)</x:f>
        <x:v>2989.559425051335</x:v>
      </x:c>
      <x:c r="P276" s="7" t="n">
        <x:f>MAX(0,N276-F276-I276)</x:f>
        <x:v>0</x:v>
      </x:c>
      <x:c r="Q276" s="7" t="n">
        <x:f>MAX(0,G276+J276-P276)</x:f>
        <x:v>0</x:v>
      </x:c>
      <x:c r="R276" s="7" t="n">
        <x:f>M276+MAX(0,K276-MAX(0,P276-G276-J276))</x:f>
        <x:v>0</x:v>
      </x:c>
      <x:c r="S276" s="7" t="n">
        <x:f>SUM(O276,Q276,R276)</x:f>
        <x:v>2989.559425051335</x:v>
      </x:c>
      <x:c r="T276" s="14" t="n">
        <x:f>'Inventory detail'!T276</x:f>
        <x:v>0.33740000000000003</x:v>
      </x:c>
      <x:c r="U276" s="14" t="n">
        <x:f>'Inventory detail'!U276</x:f>
        <x:v>0.33061599999999997</x:v>
      </x:c>
      <x:c r="V276" s="9" t="n">
        <x:f>O276*T276</x:f>
        <x:v>1008.6773500123205</x:v>
      </x:c>
      <x:c r="W276" s="9" t="n">
        <x:f>Q276*T276</x:f>
        <x:v>0</x:v>
      </x:c>
      <x:c r="X276" s="9" t="n">
        <x:f>R276*T276</x:f>
        <x:v>0</x:v>
      </x:c>
      <x:c r="Y276" s="9" t="n">
        <x:f>S276*T276</x:f>
        <x:v>1008.6773500123205</x:v>
      </x:c>
      <x:c r="Z276" s="9" t="n">
        <x:f>IF(ISNUMBER(U276),S276*(U276-T276),"n.a.")</x:f>
        <x:v>-20.28117113954846</x:v>
      </x:c>
      <x:c r="AA276" s="9" t="n">
        <x:f>IF(ISNUMBER(U276),Y276,0)</x:f>
        <x:v>1008.6773500123205</x:v>
      </x:c>
      <x:c r="AB276" s="7" t="n">
        <x:f>MAX(0,L276-SUM(F276:K276))</x:f>
        <x:v>0</x:v>
      </x:c>
    </x:row>
    <x:row r="277" ht="22" customHeight="1">
      <x:c r="A277" s="18" t="n">
        <x:f>Summary!C$41</x:f>
        <x:v>46327</x:v>
      </x:c>
      <x:c r="B277" s="2" t="str">
        <x:f>'Inventory detail'!A277</x:f>
        <x:v>POUC</x:v>
      </x:c>
      <x:c r="C277" s="2" t="str">
        <x:f>'Inventory detail'!B277</x:f>
        <x:v>10</x:v>
      </x:c>
      <x:c r="D277" s="2" t="str">
        <x:f>'Inventory detail'!C277</x:f>
        <x:v>SMEN7</x:v>
      </x:c>
      <x:c r="E277" s="10" t="n">
        <x:f>Summary!$E$5</x:f>
        <x:v>46304</x:v>
      </x:c>
      <x:c r="F277" s="7" t="n">
        <x:f>'Inventory detail'!W277</x:f>
        <x:v>1300</x:v>
      </x:c>
      <x:c r="G277" s="7" t="n">
        <x:f>'Inventory detail'!X277</x:f>
        <x:v>0</x:v>
      </x:c>
      <x:c r="H277" s="7" t="n">
        <x:f>'Inventory detail'!Y277</x:f>
        <x:v>0</x:v>
      </x:c>
      <x:c r="I277" s="7" t="n">
        <x:f>SUMIFS('PO detail'!$W$1609:$W$1612,'PO detail'!$V$1609:$V$1612,"&gt;="&amp;E277,'PO detail'!$V$1609:$V$1612,"&lt;"&amp;A277)</x:f>
        <x:v>0</x:v>
      </x:c>
      <x:c r="J277" s="7" t="n">
        <x:f>SUMIFS('PO detail'!$X$1609:$X$1612,'PO detail'!$V$1609:$V$1612,"&gt;="&amp;E277,'PO detail'!$V$1609:$V$1612,"&lt;"&amp;A277)</x:f>
        <x:v>1600</x:v>
      </x:c>
      <x:c r="K277" s="7" t="n">
        <x:f>SUMIFS('PO detail'!$Y$1609:$Y$1612,'PO detail'!$V$1609:$V$1612,"&gt;="&amp;E277,'PO detail'!$V$1609:$V$1612,"&lt;"&amp;A277)</x:f>
        <x:v>0</x:v>
      </x:c>
      <x:c r="L277" s="7" t="n">
        <x:f>'Inventory detail'!F277*Summary!$K$5*(A277-E277)/Summary!$K$6</x:f>
        <x:v>554.1384804928132</x:v>
      </x:c>
      <x:c r="M277" s="7" t="n">
        <x:f>MAX(0,H277-L277)</x:f>
        <x:v>0</x:v>
      </x:c>
      <x:c r="N277" s="7" t="n">
        <x:f>MAX(0,L277-H277)</x:f>
        <x:v>554.1384804928132</x:v>
      </x:c>
      <x:c r="O277" s="7" t="n">
        <x:f>MAX(0,F277+I277-N277)</x:f>
        <x:v>745.8615195071868</x:v>
      </x:c>
      <x:c r="P277" s="7" t="n">
        <x:f>MAX(0,N277-F277-I277)</x:f>
        <x:v>0</x:v>
      </x:c>
      <x:c r="Q277" s="7" t="n">
        <x:f>MAX(0,G277+J277-P277)</x:f>
        <x:v>1600</x:v>
      </x:c>
      <x:c r="R277" s="7" t="n">
        <x:f>M277+MAX(0,K277-MAX(0,P277-G277-J277))</x:f>
        <x:v>0</x:v>
      </x:c>
      <x:c r="S277" s="7" t="n">
        <x:f>SUM(O277,Q277,R277)</x:f>
        <x:v>2345.861519507187</x:v>
      </x:c>
      <x:c r="T277" s="14" t="n">
        <x:f>'Inventory detail'!T277</x:f>
        <x:v>0.1804</x:v>
      </x:c>
      <x:c r="U277" s="14" t="n">
        <x:f>'Inventory detail'!U277</x:f>
        <x:v>0.19668</x:v>
      </x:c>
      <x:c r="V277" s="9" t="n">
        <x:f>O277*T277</x:f>
        <x:v>134.5534181190965</x:v>
      </x:c>
      <x:c r="W277" s="9" t="n">
        <x:f>Q277*T277</x:f>
        <x:v>288.64</x:v>
      </x:c>
      <x:c r="X277" s="9" t="n">
        <x:f>R277*T277</x:f>
        <x:v>0</x:v>
      </x:c>
      <x:c r="Y277" s="9" t="n">
        <x:f>S277*T277</x:f>
        <x:v>423.1934181190966</x:v>
      </x:c>
      <x:c r="Z277" s="9" t="n">
        <x:f>IF(ISNUMBER(U277),S277*(U277-T277),"n.a.")</x:f>
        <x:v>38.19062553757698</x:v>
      </x:c>
      <x:c r="AA277" s="9" t="n">
        <x:f>IF(ISNUMBER(U277),Y277,0)</x:f>
        <x:v>423.1934181190966</x:v>
      </x:c>
      <x:c r="AB277" s="7" t="n">
        <x:f>MAX(0,L277-SUM(F277:K277))</x:f>
        <x:v>0</x:v>
      </x:c>
    </x:row>
    <x:row r="278" ht="22" customHeight="1">
      <x:c r="A278" s="18" t="n">
        <x:f>Summary!C$41</x:f>
        <x:v>46327</x:v>
      </x:c>
      <x:c r="B278" s="2" t="str">
        <x:f>'Inventory detail'!A278</x:f>
        <x:v>POUC</x:v>
      </x:c>
      <x:c r="C278" s="2" t="str">
        <x:f>'Inventory detail'!B278</x:f>
        <x:v>30</x:v>
      </x:c>
      <x:c r="D278" s="2" t="str">
        <x:f>'Inventory detail'!C278</x:f>
        <x:v>KEY5</x:v>
      </x:c>
      <x:c r="E278" s="10" t="n">
        <x:f>Summary!$E$5</x:f>
        <x:v>46304</x:v>
      </x:c>
      <x:c r="F278" s="7" t="n">
        <x:f>'Inventory detail'!W278</x:f>
        <x:v>0</x:v>
      </x:c>
      <x:c r="G278" s="7" t="n">
        <x:f>'Inventory detail'!X278</x:f>
        <x:v>0</x:v>
      </x:c>
      <x:c r="H278" s="7" t="n">
        <x:f>'Inventory detail'!Y278</x:f>
        <x:v>0</x:v>
      </x:c>
      <x:c r="I278" s="7" t="n">
        <x:f>0</x:f>
        <x:v>0</x:v>
      </x:c>
      <x:c r="J278" s="7" t="n">
        <x:f>0</x:f>
        <x:v>0</x:v>
      </x:c>
      <x:c r="K278" s="7" t="n">
        <x:f>0</x:f>
        <x:v>0</x:v>
      </x:c>
      <x:c r="L278" s="7" t="n">
        <x:f>'Inventory detail'!F278*Summary!$K$5*(A278-E278)/Summary!$K$6</x:f>
        <x:v>554.1384804928132</x:v>
      </x:c>
      <x:c r="M278" s="7" t="n">
        <x:f>MAX(0,H278-L278)</x:f>
        <x:v>0</x:v>
      </x:c>
      <x:c r="N278" s="7" t="n">
        <x:f>MAX(0,L278-H278)</x:f>
        <x:v>554.1384804928132</x:v>
      </x:c>
      <x:c r="O278" s="7" t="n">
        <x:f>MAX(0,F278+I278-N278)</x:f>
        <x:v>0</x:v>
      </x:c>
      <x:c r="P278" s="7" t="n">
        <x:f>MAX(0,N278-F278-I278)</x:f>
        <x:v>554.1384804928132</x:v>
      </x:c>
      <x:c r="Q278" s="7" t="n">
        <x:f>MAX(0,G278+J278-P278)</x:f>
        <x:v>0</x:v>
      </x:c>
      <x:c r="R278" s="7" t="n">
        <x:f>M278+MAX(0,K278-MAX(0,P278-G278-J278))</x:f>
        <x:v>0</x:v>
      </x:c>
      <x:c r="S278" s="7" t="n">
        <x:f>SUM(O278,Q278,R278)</x:f>
        <x:v>0</x:v>
      </x:c>
      <x:c r="T278" s="14" t="n">
        <x:f>'Inventory detail'!T278</x:f>
        <x:v>0.0066</x:v>
      </x:c>
      <x:c r="U278" s="14" t="n">
        <x:f>'Inventory detail'!U278</x:f>
        <x:v>0.008579999999999999</x:v>
      </x:c>
      <x:c r="V278" s="9" t="n">
        <x:f>O278*T278</x:f>
        <x:v>0</x:v>
      </x:c>
      <x:c r="W278" s="9" t="n">
        <x:f>Q278*T278</x:f>
        <x:v>0</x:v>
      </x:c>
      <x:c r="X278" s="9" t="n">
        <x:f>R278*T278</x:f>
        <x:v>0</x:v>
      </x:c>
      <x:c r="Y278" s="9" t="n">
        <x:f>S278*T278</x:f>
        <x:v>0</x:v>
      </x:c>
      <x:c r="Z278" s="9" t="n">
        <x:f>IF(ISNUMBER(U278),S278*(U278-T278),"n.a.")</x:f>
        <x:v>0</x:v>
      </x:c>
      <x:c r="AA278" s="9" t="n">
        <x:f>IF(ISNUMBER(U278),Y278,0)</x:f>
        <x:v>0</x:v>
      </x:c>
      <x:c r="AB278" s="7" t="n">
        <x:f>MAX(0,L278-SUM(F278:K278))</x:f>
        <x:v>554.1384804928132</x:v>
      </x:c>
    </x:row>
    <x:row r="279" ht="22" customHeight="1">
      <x:c r="A279" s="18" t="n">
        <x:f>Summary!C$41</x:f>
        <x:v>46327</x:v>
      </x:c>
      <x:c r="B279" s="2" t="str">
        <x:f>'Inventory detail'!A279</x:f>
        <x:v>WIRE</x:v>
      </x:c>
      <x:c r="C279" s="2" t="str">
        <x:f>'Inventory detail'!B279</x:f>
        <x:v>30</x:v>
      </x:c>
      <x:c r="D279" s="2" t="str">
        <x:f>'Inventory detail'!C279</x:f>
        <x:v>DL012SIL</x:v>
      </x:c>
      <x:c r="E279" s="10" t="n">
        <x:f>Summary!$E$5</x:f>
        <x:v>46304</x:v>
      </x:c>
      <x:c r="F279" s="7" t="n">
        <x:f>'Inventory detail'!W279</x:f>
        <x:v>0</x:v>
      </x:c>
      <x:c r="G279" s="7" t="n">
        <x:f>'Inventory detail'!X279</x:f>
        <x:v>0</x:v>
      </x:c>
      <x:c r="H279" s="7" t="n">
        <x:f>'Inventory detail'!Y279</x:f>
        <x:v>2200</x:v>
      </x:c>
      <x:c r="I279" s="7" t="n">
        <x:f>0</x:f>
        <x:v>0</x:v>
      </x:c>
      <x:c r="J279" s="7" t="n">
        <x:f>0</x:f>
        <x:v>0</x:v>
      </x:c>
      <x:c r="K279" s="7" t="n">
        <x:f>0</x:f>
        <x:v>0</x:v>
      </x:c>
      <x:c r="L279" s="7" t="n">
        <x:f>'Inventory detail'!F279*Summary!$K$5*(A279-E279)/Summary!$K$6</x:f>
        <x:v>547.8439425051334</x:v>
      </x:c>
      <x:c r="M279" s="7" t="n">
        <x:f>MAX(0,H279-L279)</x:f>
        <x:v>1652.1560574948667</x:v>
      </x:c>
      <x:c r="N279" s="7" t="n">
        <x:f>MAX(0,L279-H279)</x:f>
        <x:v>0</x:v>
      </x:c>
      <x:c r="O279" s="7" t="n">
        <x:f>MAX(0,F279+I279-N279)</x:f>
        <x:v>0</x:v>
      </x:c>
      <x:c r="P279" s="7" t="n">
        <x:f>MAX(0,N279-F279-I279)</x:f>
        <x:v>0</x:v>
      </x:c>
      <x:c r="Q279" s="7" t="n">
        <x:f>MAX(0,G279+J279-P279)</x:f>
        <x:v>0</x:v>
      </x:c>
      <x:c r="R279" s="7" t="n">
        <x:f>M279+MAX(0,K279-MAX(0,P279-G279-J279))</x:f>
        <x:v>1652.1560574948667</x:v>
      </x:c>
      <x:c r="S279" s="7" t="n">
        <x:f>SUM(O279,Q279,R279)</x:f>
        <x:v>1652.1560574948667</x:v>
      </x:c>
      <x:c r="T279" s="14" t="n">
        <x:f>'Inventory detail'!T279</x:f>
        <x:v>0.08259999999999999</x:v>
      </x:c>
      <x:c r="U279" s="14" t="n">
        <x:f>'Inventory detail'!U279</x:f>
        <x:v>0.08259999999999999</x:v>
      </x:c>
      <x:c r="V279" s="9" t="n">
        <x:f>O279*T279</x:f>
        <x:v>0</x:v>
      </x:c>
      <x:c r="W279" s="9" t="n">
        <x:f>Q279*T279</x:f>
        <x:v>0</x:v>
      </x:c>
      <x:c r="X279" s="9" t="n">
        <x:f>R279*T279</x:f>
        <x:v>136.46809034907596</x:v>
      </x:c>
      <x:c r="Y279" s="9" t="n">
        <x:f>S279*T279</x:f>
        <x:v>136.46809034907596</x:v>
      </x:c>
      <x:c r="Z279" s="9" t="n">
        <x:f>IF(ISNUMBER(U279),S279*(U279-T279),"n.a.")</x:f>
        <x:v>0</x:v>
      </x:c>
      <x:c r="AA279" s="9" t="n">
        <x:f>IF(ISNUMBER(U279),Y279,0)</x:f>
        <x:v>136.46809034907596</x:v>
      </x:c>
      <x:c r="AB279" s="7" t="n">
        <x:f>MAX(0,L279-SUM(F279:K279))</x:f>
        <x:v>0</x:v>
      </x:c>
    </x:row>
    <x:row r="280" ht="22" customHeight="1">
      <x:c r="A280" s="18" t="n">
        <x:f>Summary!C$41</x:f>
        <x:v>46327</x:v>
      </x:c>
      <x:c r="B280" s="2" t="str">
        <x:f>'Inventory detail'!A280</x:f>
        <x:v>WIRE</x:v>
      </x:c>
      <x:c r="C280" s="2" t="str">
        <x:f>'Inventory detail'!B280</x:f>
        <x:v>60</x:v>
      </x:c>
      <x:c r="D280" s="2" t="str">
        <x:f>'Inventory detail'!C280</x:f>
        <x:v>DL916WHT</x:v>
      </x:c>
      <x:c r="E280" s="10" t="n">
        <x:f>Summary!$E$5</x:f>
        <x:v>46304</x:v>
      </x:c>
      <x:c r="F280" s="7" t="n">
        <x:f>'Inventory detail'!W280</x:f>
        <x:v>0</x:v>
      </x:c>
      <x:c r="G280" s="7" t="n">
        <x:f>'Inventory detail'!X280</x:f>
        <x:v>0</x:v>
      </x:c>
      <x:c r="H280" s="7" t="n">
        <x:f>'Inventory detail'!Y280</x:f>
        <x:v>0</x:v>
      </x:c>
      <x:c r="I280" s="7" t="n">
        <x:f>0</x:f>
        <x:v>0</x:v>
      </x:c>
      <x:c r="J280" s="7" t="n">
        <x:f>0</x:f>
        <x:v>0</x:v>
      </x:c>
      <x:c r="K280" s="7" t="n">
        <x:f>0</x:f>
        <x:v>0</x:v>
      </x:c>
      <x:c r="L280" s="7" t="n">
        <x:f>'Inventory detail'!F280*Summary!$K$5*(A280-E280)/Summary!$K$6</x:f>
        <x:v>547.8439425051334</x:v>
      </x:c>
      <x:c r="M280" s="7" t="n">
        <x:f>MAX(0,H280-L280)</x:f>
        <x:v>0</x:v>
      </x:c>
      <x:c r="N280" s="7" t="n">
        <x:f>MAX(0,L280-H280)</x:f>
        <x:v>547.8439425051334</x:v>
      </x:c>
      <x:c r="O280" s="7" t="n">
        <x:f>MAX(0,F280+I280-N280)</x:f>
        <x:v>0</x:v>
      </x:c>
      <x:c r="P280" s="7" t="n">
        <x:f>MAX(0,N280-F280-I280)</x:f>
        <x:v>547.8439425051334</x:v>
      </x:c>
      <x:c r="Q280" s="7" t="n">
        <x:f>MAX(0,G280+J280-P280)</x:f>
        <x:v>0</x:v>
      </x:c>
      <x:c r="R280" s="7" t="n">
        <x:f>M280+MAX(0,K280-MAX(0,P280-G280-J280))</x:f>
        <x:v>0</x:v>
      </x:c>
      <x:c r="S280" s="7" t="n">
        <x:f>SUM(O280,Q280,R280)</x:f>
        <x:v>0</x:v>
      </x:c>
      <x:c r="T280" s="14" t="n">
        <x:f>'Inventory detail'!T280</x:f>
        <x:v>0.1041</x:v>
      </x:c>
      <x:c r="U280" s="14" t="n">
        <x:f>'Inventory detail'!U280</x:f>
        <x:v>0.1041</x:v>
      </x:c>
      <x:c r="V280" s="9" t="n">
        <x:f>O280*T280</x:f>
        <x:v>0</x:v>
      </x:c>
      <x:c r="W280" s="9" t="n">
        <x:f>Q280*T280</x:f>
        <x:v>0</x:v>
      </x:c>
      <x:c r="X280" s="9" t="n">
        <x:f>R280*T280</x:f>
        <x:v>0</x:v>
      </x:c>
      <x:c r="Y280" s="9" t="n">
        <x:f>S280*T280</x:f>
        <x:v>0</x:v>
      </x:c>
      <x:c r="Z280" s="9" t="n">
        <x:f>IF(ISNUMBER(U280),S280*(U280-T280),"n.a.")</x:f>
        <x:v>0</x:v>
      </x:c>
      <x:c r="AA280" s="9" t="n">
        <x:f>IF(ISNUMBER(U280),Y280,0)</x:f>
        <x:v>0</x:v>
      </x:c>
      <x:c r="AB280" s="7" t="n">
        <x:f>MAX(0,L280-SUM(F280:K280))</x:f>
        <x:v>547.8439425051334</x:v>
      </x:c>
    </x:row>
    <x:row r="281" ht="22" customHeight="1">
      <x:c r="A281" s="18" t="n">
        <x:f>Summary!C$41</x:f>
        <x:v>46327</x:v>
      </x:c>
      <x:c r="B281" s="2" t="str">
        <x:f>'Inventory detail'!A281</x:f>
        <x:v>COIL</x:v>
      </x:c>
      <x:c r="C281" s="2" t="str">
        <x:f>'Inventory detail'!B281</x:f>
        <x:v>30</x:v>
      </x:c>
      <x:c r="D281" s="2" t="str">
        <x:f>'Inventory detail'!C281</x:f>
        <x:v>16WHT12-4</x:v>
      </x:c>
      <x:c r="E281" s="10" t="n">
        <x:f>Summary!$E$5</x:f>
        <x:v>46304</x:v>
      </x:c>
      <x:c r="F281" s="7" t="n">
        <x:f>'Inventory detail'!W281</x:f>
        <x:v>0</x:v>
      </x:c>
      <x:c r="G281" s="7" t="n">
        <x:f>'Inventory detail'!X281</x:f>
        <x:v>0</x:v>
      </x:c>
      <x:c r="H281" s="7" t="n">
        <x:f>'Inventory detail'!Y281</x:f>
        <x:v>100</x:v>
      </x:c>
      <x:c r="I281" s="7" t="n">
        <x:f>SUMIFS('PO detail'!$W$804:$W$804,'PO detail'!$V$804:$V$804,"&gt;="&amp;E281,'PO detail'!$V$804:$V$804,"&lt;"&amp;A281)</x:f>
        <x:v>0</x:v>
      </x:c>
      <x:c r="J281" s="7" t="n">
        <x:f>SUMIFS('PO detail'!$X$804:$X$804,'PO detail'!$V$804:$V$804,"&gt;="&amp;E281,'PO detail'!$V$804:$V$804,"&lt;"&amp;A281)</x:f>
        <x:v>0</x:v>
      </x:c>
      <x:c r="K281" s="7" t="n">
        <x:f>SUMIFS('PO detail'!$Y$804:$Y$804,'PO detail'!$V$804:$V$804,"&gt;="&amp;E281,'PO detail'!$V$804:$V$804,"&lt;"&amp;A281)</x:f>
        <x:v>0</x:v>
      </x:c>
      <x:c r="L281" s="7" t="n">
        <x:f>'Inventory detail'!F281*Summary!$K$5*(A281-E281)/Summary!$K$6</x:f>
        <x:v>541.5494045174538</x:v>
      </x:c>
      <x:c r="M281" s="7" t="n">
        <x:f>MAX(0,H281-L281)</x:f>
        <x:v>0</x:v>
      </x:c>
      <x:c r="N281" s="7" t="n">
        <x:f>MAX(0,L281-H281)</x:f>
        <x:v>441.5494045174538</x:v>
      </x:c>
      <x:c r="O281" s="7" t="n">
        <x:f>MAX(0,F281+I281-N281)</x:f>
        <x:v>0</x:v>
      </x:c>
      <x:c r="P281" s="7" t="n">
        <x:f>MAX(0,N281-F281-I281)</x:f>
        <x:v>441.5494045174538</x:v>
      </x:c>
      <x:c r="Q281" s="7" t="n">
        <x:f>MAX(0,G281+J281-P281)</x:f>
        <x:v>0</x:v>
      </x:c>
      <x:c r="R281" s="7" t="n">
        <x:f>M281+MAX(0,K281-MAX(0,P281-G281-J281))</x:f>
        <x:v>0</x:v>
      </x:c>
      <x:c r="S281" s="7" t="n">
        <x:f>SUM(O281,Q281,R281)</x:f>
        <x:v>0</x:v>
      </x:c>
      <x:c r="T281" s="14" t="n">
        <x:f>'Inventory detail'!T281</x:f>
        <x:v>0.11230000000000001</x:v>
      </x:c>
      <x:c r="U281" s="14" t="n">
        <x:f>'Inventory detail'!U281</x:f>
        <x:v>0.1099475</x:v>
      </x:c>
      <x:c r="V281" s="9" t="n">
        <x:f>O281*T281</x:f>
        <x:v>0</x:v>
      </x:c>
      <x:c r="W281" s="9" t="n">
        <x:f>Q281*T281</x:f>
        <x:v>0</x:v>
      </x:c>
      <x:c r="X281" s="9" t="n">
        <x:f>R281*T281</x:f>
        <x:v>0</x:v>
      </x:c>
      <x:c r="Y281" s="9" t="n">
        <x:f>S281*T281</x:f>
        <x:v>0</x:v>
      </x:c>
      <x:c r="Z281" s="9" t="n">
        <x:f>IF(ISNUMBER(U281),S281*(U281-T281),"n.a.")</x:f>
        <x:v>0</x:v>
      </x:c>
      <x:c r="AA281" s="9" t="n">
        <x:f>IF(ISNUMBER(U281),Y281,0)</x:f>
        <x:v>0</x:v>
      </x:c>
      <x:c r="AB281" s="7" t="n">
        <x:f>MAX(0,L281-SUM(F281:K281))</x:f>
        <x:v>441.5494045174538</x:v>
      </x:c>
    </x:row>
    <x:row r="282" ht="22" customHeight="1">
      <x:c r="A282" s="18" t="n">
        <x:f>Summary!C$41</x:f>
        <x:v>46327</x:v>
      </x:c>
      <x:c r="B282" s="2" t="str">
        <x:f>'Inventory detail'!A282</x:f>
        <x:v>POUC</x:v>
      </x:c>
      <x:c r="C282" s="2" t="str">
        <x:f>'Inventory detail'!B282</x:f>
        <x:v>10</x:v>
      </x:c>
      <x:c r="D282" s="2" t="str">
        <x:f>'Inventory detail'!C282</x:f>
        <x:v>MIL10</x:v>
      </x:c>
      <x:c r="E282" s="10" t="n">
        <x:f>Summary!$E$5</x:f>
        <x:v>46304</x:v>
      </x:c>
      <x:c r="F282" s="7" t="n">
        <x:f>'Inventory detail'!W282</x:f>
        <x:v>0</x:v>
      </x:c>
      <x:c r="G282" s="7" t="n">
        <x:f>'Inventory detail'!X282</x:f>
        <x:v>0</x:v>
      </x:c>
      <x:c r="H282" s="7" t="n">
        <x:f>'Inventory detail'!Y282</x:f>
        <x:v>13100</x:v>
      </x:c>
      <x:c r="I282" s="7" t="n">
        <x:f>0</x:f>
        <x:v>0</x:v>
      </x:c>
      <x:c r="J282" s="7" t="n">
        <x:f>0</x:f>
        <x:v>0</x:v>
      </x:c>
      <x:c r="K282" s="7" t="n">
        <x:f>0</x:f>
        <x:v>0</x:v>
      </x:c>
      <x:c r="L282" s="7" t="n">
        <x:f>'Inventory detail'!F282*Summary!$K$5*(A282-E282)/Summary!$K$6</x:f>
        <x:v>535.2473100616016</x:v>
      </x:c>
      <x:c r="M282" s="7" t="n">
        <x:f>MAX(0,H282-L282)</x:f>
        <x:v>12564.7526899384</x:v>
      </x:c>
      <x:c r="N282" s="7" t="n">
        <x:f>MAX(0,L282-H282)</x:f>
        <x:v>0</x:v>
      </x:c>
      <x:c r="O282" s="7" t="n">
        <x:f>MAX(0,F282+I282-N282)</x:f>
        <x:v>0</x:v>
      </x:c>
      <x:c r="P282" s="7" t="n">
        <x:f>MAX(0,N282-F282-I282)</x:f>
        <x:v>0</x:v>
      </x:c>
      <x:c r="Q282" s="7" t="n">
        <x:f>MAX(0,G282+J282-P282)</x:f>
        <x:v>0</x:v>
      </x:c>
      <x:c r="R282" s="7" t="n">
        <x:f>M282+MAX(0,K282-MAX(0,P282-G282-J282))</x:f>
        <x:v>12564.7526899384</x:v>
      </x:c>
      <x:c r="S282" s="7" t="n">
        <x:f>SUM(O282,Q282,R282)</x:f>
        <x:v>12564.7526899384</x:v>
      </x:c>
      <x:c r="T282" s="14" t="n">
        <x:f>'Inventory detail'!T282</x:f>
        <x:v>0.0159</x:v>
      </x:c>
      <x:c r="U282" s="14" t="n">
        <x:f>'Inventory detail'!U282</x:f>
        <x:v>0.017325</x:v>
      </x:c>
      <x:c r="V282" s="9" t="n">
        <x:f>O282*T282</x:f>
        <x:v>0</x:v>
      </x:c>
      <x:c r="W282" s="9" t="n">
        <x:f>Q282*T282</x:f>
        <x:v>0</x:v>
      </x:c>
      <x:c r="X282" s="9" t="n">
        <x:f>R282*T282</x:f>
        <x:v>199.77956777002055</x:v>
      </x:c>
      <x:c r="Y282" s="9" t="n">
        <x:f>S282*T282</x:f>
        <x:v>199.77956777002055</x:v>
      </x:c>
      <x:c r="Z282" s="9" t="n">
        <x:f>IF(ISNUMBER(U282),S282*(U282-T282),"n.a.")</x:f>
        <x:v>17.90477258316221</x:v>
      </x:c>
      <x:c r="AA282" s="9" t="n">
        <x:f>IF(ISNUMBER(U282),Y282,0)</x:f>
        <x:v>199.77956777002055</x:v>
      </x:c>
      <x:c r="AB282" s="7" t="n">
        <x:f>MAX(0,L282-SUM(F282:K282))</x:f>
        <x:v>0</x:v>
      </x:c>
    </x:row>
    <x:row r="283" ht="22" customHeight="1">
      <x:c r="A283" s="18" t="n">
        <x:f>Summary!C$41</x:f>
        <x:v>46327</x:v>
      </x:c>
      <x:c r="B283" s="2" t="str">
        <x:f>'Inventory detail'!A283</x:f>
        <x:v>POUC</x:v>
      </x:c>
      <x:c r="C283" s="2" t="str">
        <x:f>'Inventory detail'!B283</x:f>
        <x:v>30</x:v>
      </x:c>
      <x:c r="D283" s="2" t="str">
        <x:f>'Inventory detail'!C283</x:f>
        <x:v>LUG5</x:v>
      </x:c>
      <x:c r="E283" s="10" t="n">
        <x:f>Summary!$E$5</x:f>
        <x:v>46304</x:v>
      </x:c>
      <x:c r="F283" s="7" t="n">
        <x:f>'Inventory detail'!W283</x:f>
        <x:v>0</x:v>
      </x:c>
      <x:c r="G283" s="7" t="n">
        <x:f>'Inventory detail'!X283</x:f>
        <x:v>0</x:v>
      </x:c>
      <x:c r="H283" s="7" t="n">
        <x:f>'Inventory detail'!Y283</x:f>
        <x:v>9400</x:v>
      </x:c>
      <x:c r="I283" s="7" t="n">
        <x:f>0</x:f>
        <x:v>0</x:v>
      </x:c>
      <x:c r="J283" s="7" t="n">
        <x:f>0</x:f>
        <x:v>0</x:v>
      </x:c>
      <x:c r="K283" s="7" t="n">
        <x:f>0</x:f>
        <x:v>0</x:v>
      </x:c>
      <x:c r="L283" s="7" t="n">
        <x:f>'Inventory detail'!F283*Summary!$K$5*(A283-E283)/Summary!$K$6</x:f>
        <x:v>535.2473100616016</x:v>
      </x:c>
      <x:c r="M283" s="7" t="n">
        <x:f>MAX(0,H283-L283)</x:f>
        <x:v>8864.7526899384</x:v>
      </x:c>
      <x:c r="N283" s="7" t="n">
        <x:f>MAX(0,L283-H283)</x:f>
        <x:v>0</x:v>
      </x:c>
      <x:c r="O283" s="7" t="n">
        <x:f>MAX(0,F283+I283-N283)</x:f>
        <x:v>0</x:v>
      </x:c>
      <x:c r="P283" s="7" t="n">
        <x:f>MAX(0,N283-F283-I283)</x:f>
        <x:v>0</x:v>
      </x:c>
      <x:c r="Q283" s="7" t="n">
        <x:f>MAX(0,G283+J283-P283)</x:f>
        <x:v>0</x:v>
      </x:c>
      <x:c r="R283" s="7" t="n">
        <x:f>M283+MAX(0,K283-MAX(0,P283-G283-J283))</x:f>
        <x:v>8864.7526899384</x:v>
      </x:c>
      <x:c r="S283" s="7" t="n">
        <x:f>SUM(O283,Q283,R283)</x:f>
        <x:v>8864.7526899384</x:v>
      </x:c>
      <x:c r="T283" s="14" t="n">
        <x:f>'Inventory detail'!T283</x:f>
        <x:v>0.0103</x:v>
      </x:c>
      <x:c r="U283" s="14" t="n">
        <x:f>'Inventory detail'!U283</x:f>
        <x:v>0.01122</x:v>
      </x:c>
      <x:c r="V283" s="9" t="n">
        <x:f>O283*T283</x:f>
        <x:v>0</x:v>
      </x:c>
      <x:c r="W283" s="9" t="n">
        <x:f>Q283*T283</x:f>
        <x:v>0</x:v>
      </x:c>
      <x:c r="X283" s="9" t="n">
        <x:f>R283*T283</x:f>
        <x:v>91.30695270636551</x:v>
      </x:c>
      <x:c r="Y283" s="9" t="n">
        <x:f>S283*T283</x:f>
        <x:v>91.30695270636551</x:v>
      </x:c>
      <x:c r="Z283" s="9" t="n">
        <x:f>IF(ISNUMBER(U283),S283*(U283-T283),"n.a.")</x:f>
        <x:v>8.155572474743334</x:v>
      </x:c>
      <x:c r="AA283" s="9" t="n">
        <x:f>IF(ISNUMBER(U283),Y283,0)</x:f>
        <x:v>91.30695270636551</x:v>
      </x:c>
      <x:c r="AB283" s="7" t="n">
        <x:f>MAX(0,L283-SUM(F283:K283))</x:f>
        <x:v>0</x:v>
      </x:c>
    </x:row>
    <x:row r="284" ht="22" customHeight="1">
      <x:c r="A284" s="18" t="n">
        <x:f>Summary!C$41</x:f>
        <x:v>46327</x:v>
      </x:c>
      <x:c r="B284" s="2" t="str">
        <x:f>'Inventory detail'!A284</x:f>
        <x:v>WIRE</x:v>
      </x:c>
      <x:c r="C284" s="2" t="str">
        <x:f>'Inventory detail'!B284</x:f>
        <x:v>30</x:v>
      </x:c>
      <x:c r="D284" s="2" t="str">
        <x:f>'Inventory detail'!C284</x:f>
        <x:v>DL001BLK</x:v>
      </x:c>
      <x:c r="E284" s="10" t="n">
        <x:f>Summary!$E$5</x:f>
        <x:v>46304</x:v>
      </x:c>
      <x:c r="F284" s="7" t="n">
        <x:f>'Inventory detail'!W284</x:f>
        <x:v>0</x:v>
      </x:c>
      <x:c r="G284" s="7" t="n">
        <x:f>'Inventory detail'!X284</x:f>
        <x:v>0</x:v>
      </x:c>
      <x:c r="H284" s="7" t="n">
        <x:f>'Inventory detail'!Y284</x:f>
        <x:v>400</x:v>
      </x:c>
      <x:c r="I284" s="7" t="n">
        <x:f>0</x:f>
        <x:v>0</x:v>
      </x:c>
      <x:c r="J284" s="7" t="n">
        <x:f>0</x:f>
        <x:v>0</x:v>
      </x:c>
      <x:c r="K284" s="7" t="n">
        <x:f>0</x:f>
        <x:v>0</x:v>
      </x:c>
      <x:c r="L284" s="7" t="n">
        <x:f>'Inventory detail'!F284*Summary!$K$5*(A284-E284)/Summary!$K$6</x:f>
        <x:v>535.2473100616016</x:v>
      </x:c>
      <x:c r="M284" s="7" t="n">
        <x:f>MAX(0,H284-L284)</x:f>
        <x:v>0</x:v>
      </x:c>
      <x:c r="N284" s="7" t="n">
        <x:f>MAX(0,L284-H284)</x:f>
        <x:v>135.24731006160164</x:v>
      </x:c>
      <x:c r="O284" s="7" t="n">
        <x:f>MAX(0,F284+I284-N284)</x:f>
        <x:v>0</x:v>
      </x:c>
      <x:c r="P284" s="7" t="n">
        <x:f>MAX(0,N284-F284-I284)</x:f>
        <x:v>135.24731006160164</x:v>
      </x:c>
      <x:c r="Q284" s="7" t="n">
        <x:f>MAX(0,G284+J284-P284)</x:f>
        <x:v>0</x:v>
      </x:c>
      <x:c r="R284" s="7" t="n">
        <x:f>M284+MAX(0,K284-MAX(0,P284-G284-J284))</x:f>
        <x:v>0</x:v>
      </x:c>
      <x:c r="S284" s="7" t="n">
        <x:f>SUM(O284,Q284,R284)</x:f>
        <x:v>0</x:v>
      </x:c>
      <x:c r="T284" s="14" t="n">
        <x:f>'Inventory detail'!T284</x:f>
        <x:v>0.19140000000000001</x:v>
      </x:c>
      <x:c r="U284" s="14" t="n">
        <x:f>'Inventory detail'!U284</x:f>
        <x:v>0.19140000000000001</x:v>
      </x:c>
      <x:c r="V284" s="9" t="n">
        <x:f>O284*T284</x:f>
        <x:v>0</x:v>
      </x:c>
      <x:c r="W284" s="9" t="n">
        <x:f>Q284*T284</x:f>
        <x:v>0</x:v>
      </x:c>
      <x:c r="X284" s="9" t="n">
        <x:f>R284*T284</x:f>
        <x:v>0</x:v>
      </x:c>
      <x:c r="Y284" s="9" t="n">
        <x:f>S284*T284</x:f>
        <x:v>0</x:v>
      </x:c>
      <x:c r="Z284" s="9" t="n">
        <x:f>IF(ISNUMBER(U284),S284*(U284-T284),"n.a.")</x:f>
        <x:v>0</x:v>
      </x:c>
      <x:c r="AA284" s="9" t="n">
        <x:f>IF(ISNUMBER(U284),Y284,0)</x:f>
        <x:v>0</x:v>
      </x:c>
      <x:c r="AB284" s="7" t="n">
        <x:f>MAX(0,L284-SUM(F284:K284))</x:f>
        <x:v>135.24731006160164</x:v>
      </x:c>
    </x:row>
    <x:row r="285" ht="22" customHeight="1">
      <x:c r="A285" s="18" t="n">
        <x:f>Summary!C$41</x:f>
        <x:v>46327</x:v>
      </x:c>
      <x:c r="B285" s="2" t="str">
        <x:f>'Inventory detail'!A285</x:f>
        <x:v>COIL</x:v>
      </x:c>
      <x:c r="C285" s="2" t="str">
        <x:f>'Inventory detail'!B285</x:f>
        <x:v>60</x:v>
      </x:c>
      <x:c r="D285" s="2" t="str">
        <x:f>'Inventory detail'!C285</x:f>
        <x:v>50BLK12-4</x:v>
      </x:c>
      <x:c r="E285" s="10" t="n">
        <x:f>Summary!$E$5</x:f>
        <x:v>46304</x:v>
      </x:c>
      <x:c r="F285" s="7" t="n">
        <x:f>'Inventory detail'!W285</x:f>
        <x:v>550</x:v>
      </x:c>
      <x:c r="G285" s="7" t="n">
        <x:f>'Inventory detail'!X285</x:f>
        <x:v>0</x:v>
      </x:c>
      <x:c r="H285" s="7" t="n">
        <x:f>'Inventory detail'!Y285</x:f>
        <x:v>0</x:v>
      </x:c>
      <x:c r="I285" s="7" t="n">
        <x:f>SUMIFS('PO detail'!$W$1325:$W$1331,'PO detail'!$V$1325:$V$1331,"&gt;="&amp;E285,'PO detail'!$V$1325:$V$1331,"&lt;"&amp;A285)</x:f>
        <x:v>2400</x:v>
      </x:c>
      <x:c r="J285" s="7" t="n">
        <x:f>SUMIFS('PO detail'!$X$1325:$X$1331,'PO detail'!$V$1325:$V$1331,"&gt;="&amp;E285,'PO detail'!$V$1325:$V$1331,"&lt;"&amp;A285)</x:f>
        <x:v>0</x:v>
      </x:c>
      <x:c r="K285" s="7" t="n">
        <x:f>SUMIFS('PO detail'!$Y$1325:$Y$1331,'PO detail'!$V$1325:$V$1331,"&gt;="&amp;E285,'PO detail'!$V$1325:$V$1331,"&lt;"&amp;A285)</x:f>
        <x:v>0</x:v>
      </x:c>
      <x:c r="L285" s="7" t="n">
        <x:f>'Inventory detail'!F285*Summary!$K$5*(A285-E285)/Summary!$K$6</x:f>
        <x:v>528.952772073922</x:v>
      </x:c>
      <x:c r="M285" s="7" t="n">
        <x:f>MAX(0,H285-L285)</x:f>
        <x:v>0</x:v>
      </x:c>
      <x:c r="N285" s="7" t="n">
        <x:f>MAX(0,L285-H285)</x:f>
        <x:v>528.952772073922</x:v>
      </x:c>
      <x:c r="O285" s="7" t="n">
        <x:f>MAX(0,F285+I285-N285)</x:f>
        <x:v>2421.047227926078</x:v>
      </x:c>
      <x:c r="P285" s="7" t="n">
        <x:f>MAX(0,N285-F285-I285)</x:f>
        <x:v>0</x:v>
      </x:c>
      <x:c r="Q285" s="7" t="n">
        <x:f>MAX(0,G285+J285-P285)</x:f>
        <x:v>0</x:v>
      </x:c>
      <x:c r="R285" s="7" t="n">
        <x:f>M285+MAX(0,K285-MAX(0,P285-G285-J285))</x:f>
        <x:v>0</x:v>
      </x:c>
      <x:c r="S285" s="7" t="n">
        <x:f>SUM(O285,Q285,R285)</x:f>
        <x:v>2421.047227926078</x:v>
      </x:c>
      <x:c r="T285" s="14" t="n">
        <x:f>'Inventory detail'!T285</x:f>
        <x:v>0.3699</x:v>
      </x:c>
      <x:c r="U285" s="14" t="n">
        <x:f>'Inventory detail'!U285</x:f>
        <x:v>0.36232949999999997</x:v>
      </x:c>
      <x:c r="V285" s="9" t="n">
        <x:f>O285*T285</x:f>
        <x:v>895.5453696098563</x:v>
      </x:c>
      <x:c r="W285" s="9" t="n">
        <x:f>Q285*T285</x:f>
        <x:v>0</x:v>
      </x:c>
      <x:c r="X285" s="9" t="n">
        <x:f>R285*T285</x:f>
        <x:v>0</x:v>
      </x:c>
      <x:c r="Y285" s="9" t="n">
        <x:f>S285*T285</x:f>
        <x:v>895.5453696098563</x:v>
      </x:c>
      <x:c r="Z285" s="9" t="n">
        <x:f>IF(ISNUMBER(U285),S285*(U285-T285),"n.a.")</x:f>
        <x:v>-18.32853803901446</x:v>
      </x:c>
      <x:c r="AA285" s="9" t="n">
        <x:f>IF(ISNUMBER(U285),Y285,0)</x:f>
        <x:v>895.5453696098563</x:v>
      </x:c>
      <x:c r="AB285" s="7" t="n">
        <x:f>MAX(0,L285-SUM(F285:K285))</x:f>
        <x:v>0</x:v>
      </x:c>
    </x:row>
    <x:row r="286" ht="22" customHeight="1">
      <x:c r="A286" s="18" t="n">
        <x:f>Summary!C$41</x:f>
        <x:v>46327</x:v>
      </x:c>
      <x:c r="B286" s="2" t="str">
        <x:f>'Inventory detail'!A286</x:f>
        <x:v>POUC</x:v>
      </x:c>
      <x:c r="C286" s="2" t="str">
        <x:f>'Inventory detail'!B286</x:f>
        <x:v>30</x:v>
      </x:c>
      <x:c r="D286" s="2" t="str">
        <x:f>'Inventory detail'!C286</x:f>
        <x:v>XLMEN5</x:v>
      </x:c>
      <x:c r="E286" s="10" t="n">
        <x:f>Summary!$E$5</x:f>
        <x:v>46304</x:v>
      </x:c>
      <x:c r="F286" s="7" t="n">
        <x:f>'Inventory detail'!W286</x:f>
        <x:v>2000</x:v>
      </x:c>
      <x:c r="G286" s="7" t="n">
        <x:f>'Inventory detail'!X286</x:f>
        <x:v>0</x:v>
      </x:c>
      <x:c r="H286" s="7" t="n">
        <x:f>'Inventory detail'!Y286</x:f>
        <x:v>0</x:v>
      </x:c>
      <x:c r="I286" s="7" t="n">
        <x:f>SUMIFS('PO detail'!$W$1722:$W$1724,'PO detail'!$V$1722:$V$1724,"&gt;="&amp;E286,'PO detail'!$V$1722:$V$1724,"&lt;"&amp;A286)</x:f>
        <x:v>0</x:v>
      </x:c>
      <x:c r="J286" s="7" t="n">
        <x:f>SUMIFS('PO detail'!$X$1722:$X$1724,'PO detail'!$V$1722:$V$1724,"&gt;="&amp;E286,'PO detail'!$V$1722:$V$1724,"&lt;"&amp;A286)</x:f>
        <x:v>1600</x:v>
      </x:c>
      <x:c r="K286" s="7" t="n">
        <x:f>SUMIFS('PO detail'!$Y$1722:$Y$1724,'PO detail'!$V$1722:$V$1724,"&gt;="&amp;E286,'PO detail'!$V$1722:$V$1724,"&lt;"&amp;A286)</x:f>
        <x:v>0</x:v>
      </x:c>
      <x:c r="L286" s="7" t="n">
        <x:f>'Inventory detail'!F286*Summary!$K$5*(A286-E286)/Summary!$K$6</x:f>
        <x:v>528.952772073922</x:v>
      </x:c>
      <x:c r="M286" s="7" t="n">
        <x:f>MAX(0,H286-L286)</x:f>
        <x:v>0</x:v>
      </x:c>
      <x:c r="N286" s="7" t="n">
        <x:f>MAX(0,L286-H286)</x:f>
        <x:v>528.952772073922</x:v>
      </x:c>
      <x:c r="O286" s="7" t="n">
        <x:f>MAX(0,F286+I286-N286)</x:f>
        <x:v>1471.047227926078</x:v>
      </x:c>
      <x:c r="P286" s="7" t="n">
        <x:f>MAX(0,N286-F286-I286)</x:f>
        <x:v>0</x:v>
      </x:c>
      <x:c r="Q286" s="7" t="n">
        <x:f>MAX(0,G286+J286-P286)</x:f>
        <x:v>1600</x:v>
      </x:c>
      <x:c r="R286" s="7" t="n">
        <x:f>M286+MAX(0,K286-MAX(0,P286-G286-J286))</x:f>
        <x:v>0</x:v>
      </x:c>
      <x:c r="S286" s="7" t="n">
        <x:f>SUM(O286,Q286,R286)</x:f>
        <x:v>3071.047227926078</x:v>
      </x:c>
      <x:c r="T286" s="14" t="n">
        <x:f>'Inventory detail'!T286</x:f>
        <x:v>0.1671</x:v>
      </x:c>
      <x:c r="U286" s="14" t="n">
        <x:f>'Inventory detail'!U286</x:f>
        <x:v>0.18199499999999996</x:v>
      </x:c>
      <x:c r="V286" s="9" t="n">
        <x:f>O286*T286</x:f>
        <x:v>245.81199178644763</x:v>
      </x:c>
      <x:c r="W286" s="9" t="n">
        <x:f>Q286*T286</x:f>
        <x:v>267.36</x:v>
      </x:c>
      <x:c r="X286" s="9" t="n">
        <x:f>R286*T286</x:f>
        <x:v>0</x:v>
      </x:c>
      <x:c r="Y286" s="9" t="n">
        <x:f>S286*T286</x:f>
        <x:v>513.1719917864476</x:v>
      </x:c>
      <x:c r="Z286" s="9" t="n">
        <x:f>IF(ISNUMBER(U286),S286*(U286-T286),"n.a.")</x:f>
        <x:v>45.74324845995882</x:v>
      </x:c>
      <x:c r="AA286" s="9" t="n">
        <x:f>IF(ISNUMBER(U286),Y286,0)</x:f>
        <x:v>513.1719917864476</x:v>
      </x:c>
      <x:c r="AB286" s="7" t="n">
        <x:f>MAX(0,L286-SUM(F286:K286))</x:f>
        <x:v>0</x:v>
      </x:c>
    </x:row>
    <x:row r="287" ht="22" customHeight="1">
      <x:c r="A287" s="18" t="n">
        <x:f>Summary!C$41</x:f>
        <x:v>46327</x:v>
      </x:c>
      <x:c r="B287" s="2" t="str">
        <x:f>'Inventory detail'!A287</x:f>
        <x:v>WIRE</x:v>
      </x:c>
      <x:c r="C287" s="2" t="str">
        <x:f>'Inventory detail'!B287</x:f>
        <x:v>60</x:v>
      </x:c>
      <x:c r="D287" s="2" t="str">
        <x:f>'Inventory detail'!C287</x:f>
        <x:v>DL001BLK</x:v>
      </x:c>
      <x:c r="E287" s="10" t="n">
        <x:f>Summary!$E$5</x:f>
        <x:v>46304</x:v>
      </x:c>
      <x:c r="F287" s="7" t="n">
        <x:f>'Inventory detail'!W287</x:f>
        <x:v>0</x:v>
      </x:c>
      <x:c r="G287" s="7" t="n">
        <x:f>'Inventory detail'!X287</x:f>
        <x:v>0</x:v>
      </x:c>
      <x:c r="H287" s="7" t="n">
        <x:f>'Inventory detail'!Y287</x:f>
        <x:v>0</x:v>
      </x:c>
      <x:c r="I287" s="7" t="n">
        <x:f>0</x:f>
        <x:v>0</x:v>
      </x:c>
      <x:c r="J287" s="7" t="n">
        <x:f>0</x:f>
        <x:v>0</x:v>
      </x:c>
      <x:c r="K287" s="7" t="n">
        <x:f>0</x:f>
        <x:v>0</x:v>
      </x:c>
      <x:c r="L287" s="7" t="n">
        <x:f>'Inventory detail'!F287*Summary!$K$5*(A287-E287)/Summary!$K$6</x:f>
        <x:v>528.952772073922</x:v>
      </x:c>
      <x:c r="M287" s="7" t="n">
        <x:f>MAX(0,H287-L287)</x:f>
        <x:v>0</x:v>
      </x:c>
      <x:c r="N287" s="7" t="n">
        <x:f>MAX(0,L287-H287)</x:f>
        <x:v>528.952772073922</x:v>
      </x:c>
      <x:c r="O287" s="7" t="n">
        <x:f>MAX(0,F287+I287-N287)</x:f>
        <x:v>0</x:v>
      </x:c>
      <x:c r="P287" s="7" t="n">
        <x:f>MAX(0,N287-F287-I287)</x:f>
        <x:v>528.952772073922</x:v>
      </x:c>
      <x:c r="Q287" s="7" t="n">
        <x:f>MAX(0,G287+J287-P287)</x:f>
        <x:v>0</x:v>
      </x:c>
      <x:c r="R287" s="7" t="n">
        <x:f>M287+MAX(0,K287-MAX(0,P287-G287-J287))</x:f>
        <x:v>0</x:v>
      </x:c>
      <x:c r="S287" s="7" t="n">
        <x:f>SUM(O287,Q287,R287)</x:f>
        <x:v>0</x:v>
      </x:c>
      <x:c r="T287" s="14" t="n">
        <x:f>'Inventory detail'!T287</x:f>
        <x:v>0.19140000000000001</x:v>
      </x:c>
      <x:c r="U287" s="14" t="n">
        <x:f>'Inventory detail'!U287</x:f>
        <x:v>0.19140000000000001</x:v>
      </x:c>
      <x:c r="V287" s="9" t="n">
        <x:f>O287*T287</x:f>
        <x:v>0</x:v>
      </x:c>
      <x:c r="W287" s="9" t="n">
        <x:f>Q287*T287</x:f>
        <x:v>0</x:v>
      </x:c>
      <x:c r="X287" s="9" t="n">
        <x:f>R287*T287</x:f>
        <x:v>0</x:v>
      </x:c>
      <x:c r="Y287" s="9" t="n">
        <x:f>S287*T287</x:f>
        <x:v>0</x:v>
      </x:c>
      <x:c r="Z287" s="9" t="n">
        <x:f>IF(ISNUMBER(U287),S287*(U287-T287),"n.a.")</x:f>
        <x:v>0</x:v>
      </x:c>
      <x:c r="AA287" s="9" t="n">
        <x:f>IF(ISNUMBER(U287),Y287,0)</x:f>
        <x:v>0</x:v>
      </x:c>
      <x:c r="AB287" s="7" t="n">
        <x:f>MAX(0,L287-SUM(F287:K287))</x:f>
        <x:v>528.952772073922</x:v>
      </x:c>
    </x:row>
    <x:row r="288" ht="22" customHeight="1">
      <x:c r="A288" s="18" t="n">
        <x:f>Summary!C$41</x:f>
        <x:v>46327</x:v>
      </x:c>
      <x:c r="B288" s="2" t="str">
        <x:f>'Inventory detail'!A288</x:f>
        <x:v>COIL</x:v>
      </x:c>
      <x:c r="C288" s="2" t="str">
        <x:f>'Inventory detail'!B288</x:f>
        <x:v>60</x:v>
      </x:c>
      <x:c r="D288" s="2" t="str">
        <x:f>'Inventory detail'!C288</x:f>
        <x:v>12CLR12-4</x:v>
      </x:c>
      <x:c r="E288" s="10" t="n">
        <x:f>Summary!$E$5</x:f>
        <x:v>46304</x:v>
      </x:c>
      <x:c r="F288" s="7" t="n">
        <x:f>'Inventory detail'!W288</x:f>
        <x:v>2100</x:v>
      </x:c>
      <x:c r="G288" s="7" t="n">
        <x:f>'Inventory detail'!X288</x:f>
        <x:v>0</x:v>
      </x:c>
      <x:c r="H288" s="7" t="n">
        <x:f>'Inventory detail'!Y288</x:f>
        <x:v>300</x:v>
      </x:c>
      <x:c r="I288" s="7" t="n">
        <x:f>SUMIFS('PO detail'!$W$1072:$W$1073,'PO detail'!$V$1072:$V$1073,"&gt;="&amp;E288,'PO detail'!$V$1072:$V$1073,"&lt;"&amp;A288)</x:f>
        <x:v>2100</x:v>
      </x:c>
      <x:c r="J288" s="7" t="n">
        <x:f>SUMIFS('PO detail'!$X$1072:$X$1073,'PO detail'!$V$1072:$V$1073,"&gt;="&amp;E288,'PO detail'!$V$1072:$V$1073,"&lt;"&amp;A288)</x:f>
        <x:v>0</x:v>
      </x:c>
      <x:c r="K288" s="7" t="n">
        <x:f>SUMIFS('PO detail'!$Y$1072:$Y$1073,'PO detail'!$V$1072:$V$1073,"&gt;="&amp;E288,'PO detail'!$V$1072:$V$1073,"&lt;"&amp;A288)</x:f>
        <x:v>0</x:v>
      </x:c>
      <x:c r="L288" s="7" t="n">
        <x:f>'Inventory detail'!F288*Summary!$K$5*(A288-E288)/Summary!$K$6</x:f>
        <x:v>522.6582340862423</x:v>
      </x:c>
      <x:c r="M288" s="7" t="n">
        <x:f>MAX(0,H288-L288)</x:f>
        <x:v>0</x:v>
      </x:c>
      <x:c r="N288" s="7" t="n">
        <x:f>MAX(0,L288-H288)</x:f>
        <x:v>222.65823408624226</x:v>
      </x:c>
      <x:c r="O288" s="7" t="n">
        <x:f>MAX(0,F288+I288-N288)</x:f>
        <x:v>3977.3417659137576</x:v>
      </x:c>
      <x:c r="P288" s="7" t="n">
        <x:f>MAX(0,N288-F288-I288)</x:f>
        <x:v>0</x:v>
      </x:c>
      <x:c r="Q288" s="7" t="n">
        <x:f>MAX(0,G288+J288-P288)</x:f>
        <x:v>0</x:v>
      </x:c>
      <x:c r="R288" s="7" t="n">
        <x:f>M288+MAX(0,K288-MAX(0,P288-G288-J288))</x:f>
        <x:v>0</x:v>
      </x:c>
      <x:c r="S288" s="7" t="n">
        <x:f>SUM(O288,Q288,R288)</x:f>
        <x:v>3977.3417659137576</x:v>
      </x:c>
      <x:c r="T288" s="14" t="n">
        <x:f>'Inventory detail'!T288</x:f>
        <x:v>0.0717</x:v>
      </x:c>
      <x:c r="U288" s="14" t="n">
        <x:f>'Inventory detail'!U288</x:f>
        <x:v>0.07027800000000001</x:v>
      </x:c>
      <x:c r="V288" s="9" t="n">
        <x:f>O288*T288</x:f>
        <x:v>285.1754046160164</x:v>
      </x:c>
      <x:c r="W288" s="9" t="n">
        <x:f>Q288*T288</x:f>
        <x:v>0</x:v>
      </x:c>
      <x:c r="X288" s="9" t="n">
        <x:f>R288*T288</x:f>
        <x:v>0</x:v>
      </x:c>
      <x:c r="Y288" s="9" t="n">
        <x:f>S288*T288</x:f>
        <x:v>285.1754046160164</x:v>
      </x:c>
      <x:c r="Z288" s="9" t="n">
        <x:f>IF(ISNUMBER(U288),S288*(U288-T288),"n.a.")</x:f>
        <x:v>-5.655779991129334</x:v>
      </x:c>
      <x:c r="AA288" s="9" t="n">
        <x:f>IF(ISNUMBER(U288),Y288,0)</x:f>
        <x:v>285.1754046160164</x:v>
      </x:c>
      <x:c r="AB288" s="7" t="n">
        <x:f>MAX(0,L288-SUM(F288:K288))</x:f>
        <x:v>0</x:v>
      </x:c>
    </x:row>
    <x:row r="289" ht="22" customHeight="1">
      <x:c r="A289" s="18" t="n">
        <x:f>Summary!C$41</x:f>
        <x:v>46327</x:v>
      </x:c>
      <x:c r="B289" s="2" t="str">
        <x:f>'Inventory detail'!A289</x:f>
        <x:v>POUC</x:v>
      </x:c>
      <x:c r="C289" s="2" t="str">
        <x:f>'Inventory detail'!B289</x:f>
        <x:v>30</x:v>
      </x:c>
      <x:c r="D289" s="2" t="str">
        <x:f>'Inventory detail'!C289</x:f>
        <x:v>LUG7</x:v>
      </x:c>
      <x:c r="E289" s="10" t="n">
        <x:f>Summary!$E$5</x:f>
        <x:v>46304</x:v>
      </x:c>
      <x:c r="F289" s="7" t="n">
        <x:f>'Inventory detail'!W289</x:f>
        <x:v>10000</x:v>
      </x:c>
      <x:c r="G289" s="7" t="n">
        <x:f>'Inventory detail'!X289</x:f>
        <x:v>0</x:v>
      </x:c>
      <x:c r="H289" s="7" t="n">
        <x:f>'Inventory detail'!Y289</x:f>
        <x:v>3000</x:v>
      </x:c>
      <x:c r="I289" s="7" t="n">
        <x:f>SUMIFS('PO detail'!$W$1677:$W$1677,'PO detail'!$V$1677:$V$1677,"&gt;="&amp;E289,'PO detail'!$V$1677:$V$1677,"&lt;"&amp;A289)</x:f>
        <x:v>0</x:v>
      </x:c>
      <x:c r="J289" s="7" t="n">
        <x:f>SUMIFS('PO detail'!$X$1677:$X$1677,'PO detail'!$V$1677:$V$1677,"&gt;="&amp;E289,'PO detail'!$V$1677:$V$1677,"&lt;"&amp;A289)</x:f>
        <x:v>0</x:v>
      </x:c>
      <x:c r="K289" s="7" t="n">
        <x:f>SUMIFS('PO detail'!$Y$1677:$Y$1677,'PO detail'!$V$1677:$V$1677,"&gt;="&amp;E289,'PO detail'!$V$1677:$V$1677,"&lt;"&amp;A289)</x:f>
        <x:v>0</x:v>
      </x:c>
      <x:c r="L289" s="7" t="n">
        <x:f>'Inventory detail'!F289*Summary!$K$5*(A289-E289)/Summary!$K$6</x:f>
        <x:v>522.6582340862423</x:v>
      </x:c>
      <x:c r="M289" s="7" t="n">
        <x:f>MAX(0,H289-L289)</x:f>
        <x:v>2477.3417659137576</x:v>
      </x:c>
      <x:c r="N289" s="7" t="n">
        <x:f>MAX(0,L289-H289)</x:f>
        <x:v>0</x:v>
      </x:c>
      <x:c r="O289" s="7" t="n">
        <x:f>MAX(0,F289+I289-N289)</x:f>
        <x:v>10000</x:v>
      </x:c>
      <x:c r="P289" s="7" t="n">
        <x:f>MAX(0,N289-F289-I289)</x:f>
        <x:v>0</x:v>
      </x:c>
      <x:c r="Q289" s="7" t="n">
        <x:f>MAX(0,G289+J289-P289)</x:f>
        <x:v>0</x:v>
      </x:c>
      <x:c r="R289" s="7" t="n">
        <x:f>M289+MAX(0,K289-MAX(0,P289-G289-J289))</x:f>
        <x:v>2477.3417659137576</x:v>
      </x:c>
      <x:c r="S289" s="7" t="n">
        <x:f>SUM(O289,Q289,R289)</x:f>
        <x:v>12477.341765913758</x:v>
      </x:c>
      <x:c r="T289" s="14" t="n">
        <x:f>'Inventory detail'!T289</x:f>
        <x:v>0.013500000000000002</x:v>
      </x:c>
      <x:c r="U289" s="14" t="n">
        <x:f>'Inventory detail'!U289</x:f>
        <x:v>0.014849999999999999</x:v>
      </x:c>
      <x:c r="V289" s="9" t="n">
        <x:f>O289*T289</x:f>
        <x:v>135.00000000000003</x:v>
      </x:c>
      <x:c r="W289" s="9" t="n">
        <x:f>Q289*T289</x:f>
        <x:v>0</x:v>
      </x:c>
      <x:c r="X289" s="9" t="n">
        <x:f>R289*T289</x:f>
        <x:v>33.44411383983573</x:v>
      </x:c>
      <x:c r="Y289" s="9" t="n">
        <x:f>S289*T289</x:f>
        <x:v>168.44411383983575</x:v>
      </x:c>
      <x:c r="Z289" s="9" t="n">
        <x:f>IF(ISNUMBER(U289),S289*(U289-T289),"n.a.")</x:f>
        <x:v>16.844411383983537</x:v>
      </x:c>
      <x:c r="AA289" s="9" t="n">
        <x:f>IF(ISNUMBER(U289),Y289,0)</x:f>
        <x:v>168.44411383983575</x:v>
      </x:c>
      <x:c r="AB289" s="7" t="n">
        <x:f>MAX(0,L289-SUM(F289:K289))</x:f>
        <x:v>0</x:v>
      </x:c>
    </x:row>
    <x:row r="290" ht="22" customHeight="1">
      <x:c r="A290" s="18" t="n">
        <x:f>Summary!C$41</x:f>
        <x:v>46327</x:v>
      </x:c>
      <x:c r="B290" s="2" t="str">
        <x:f>'Inventory detail'!A290</x:f>
        <x:v>WIRE</x:v>
      </x:c>
      <x:c r="C290" s="2" t="str">
        <x:f>'Inventory detail'!B290</x:f>
        <x:v>60</x:v>
      </x:c>
      <x:c r="D290" s="2" t="str">
        <x:f>'Inventory detail'!C290</x:f>
        <x:v>DL058BLK</x:v>
      </x:c>
      <x:c r="E290" s="10" t="n">
        <x:f>Summary!$E$5</x:f>
        <x:v>46304</x:v>
      </x:c>
      <x:c r="F290" s="7" t="n">
        <x:f>'Inventory detail'!W290</x:f>
        <x:v>0</x:v>
      </x:c>
      <x:c r="G290" s="7" t="n">
        <x:f>'Inventory detail'!X290</x:f>
        <x:v>0</x:v>
      </x:c>
      <x:c r="H290" s="7" t="n">
        <x:f>'Inventory detail'!Y290</x:f>
        <x:v>1600</x:v>
      </x:c>
      <x:c r="I290" s="7" t="n">
        <x:f>0</x:f>
        <x:v>0</x:v>
      </x:c>
      <x:c r="J290" s="7" t="n">
        <x:f>0</x:f>
        <x:v>0</x:v>
      </x:c>
      <x:c r="K290" s="7" t="n">
        <x:f>0</x:f>
        <x:v>0</x:v>
      </x:c>
      <x:c r="L290" s="7" t="n">
        <x:f>'Inventory detail'!F290*Summary!$K$5*(A290-E290)/Summary!$K$6</x:f>
        <x:v>519.5071868583162</x:v>
      </x:c>
      <x:c r="M290" s="7" t="n">
        <x:f>MAX(0,H290-L290)</x:f>
        <x:v>1080.4928131416837</x:v>
      </x:c>
      <x:c r="N290" s="7" t="n">
        <x:f>MAX(0,L290-H290)</x:f>
        <x:v>0</x:v>
      </x:c>
      <x:c r="O290" s="7" t="n">
        <x:f>MAX(0,F290+I290-N290)</x:f>
        <x:v>0</x:v>
      </x:c>
      <x:c r="P290" s="7" t="n">
        <x:f>MAX(0,N290-F290-I290)</x:f>
        <x:v>0</x:v>
      </x:c>
      <x:c r="Q290" s="7" t="n">
        <x:f>MAX(0,G290+J290-P290)</x:f>
        <x:v>0</x:v>
      </x:c>
      <x:c r="R290" s="7" t="n">
        <x:f>M290+MAX(0,K290-MAX(0,P290-G290-J290))</x:f>
        <x:v>1080.4928131416837</x:v>
      </x:c>
      <x:c r="S290" s="7" t="n">
        <x:f>SUM(O290,Q290,R290)</x:f>
        <x:v>1080.4928131416837</x:v>
      </x:c>
      <x:c r="T290" s="14" t="n">
        <x:f>'Inventory detail'!T290</x:f>
        <x:v>0.1082</x:v>
      </x:c>
      <x:c r="U290" s="14" t="n">
        <x:f>'Inventory detail'!U290</x:f>
        <x:v>0.1082</x:v>
      </x:c>
      <x:c r="V290" s="9" t="n">
        <x:f>O290*T290</x:f>
        <x:v>0</x:v>
      </x:c>
      <x:c r="W290" s="9" t="n">
        <x:f>Q290*T290</x:f>
        <x:v>0</x:v>
      </x:c>
      <x:c r="X290" s="9" t="n">
        <x:f>R290*T290</x:f>
        <x:v>116.90932238193018</x:v>
      </x:c>
      <x:c r="Y290" s="9" t="n">
        <x:f>S290*T290</x:f>
        <x:v>116.90932238193018</x:v>
      </x:c>
      <x:c r="Z290" s="9" t="n">
        <x:f>IF(ISNUMBER(U290),S290*(U290-T290),"n.a.")</x:f>
        <x:v>0</x:v>
      </x:c>
      <x:c r="AA290" s="9" t="n">
        <x:f>IF(ISNUMBER(U290),Y290,0)</x:f>
        <x:v>116.90932238193018</x:v>
      </x:c>
      <x:c r="AB290" s="7" t="n">
        <x:f>MAX(0,L290-SUM(F290:K290))</x:f>
        <x:v>0</x:v>
      </x:c>
    </x:row>
    <x:row r="291" ht="22" customHeight="1">
      <x:c r="A291" s="18" t="n">
        <x:f>Summary!C$41</x:f>
        <x:v>46327</x:v>
      </x:c>
      <x:c r="B291" s="2" t="str">
        <x:f>'Inventory detail'!A291</x:f>
        <x:v>COIL</x:v>
      </x:c>
      <x:c r="C291" s="2" t="str">
        <x:f>'Inventory detail'!B291</x:f>
        <x:v>10</x:v>
      </x:c>
      <x:c r="D291" s="2" t="str">
        <x:f>'Inventory detail'!C291</x:f>
        <x:v>16BLK36-4</x:v>
      </x:c>
      <x:c r="E291" s="10" t="n">
        <x:f>Summary!$E$5</x:f>
        <x:v>46304</x:v>
      </x:c>
      <x:c r="F291" s="7" t="n">
        <x:f>'Inventory detail'!W291</x:f>
        <x:v>3200</x:v>
      </x:c>
      <x:c r="G291" s="7" t="n">
        <x:f>'Inventory detail'!X291</x:f>
        <x:v>0</x:v>
      </x:c>
      <x:c r="H291" s="7" t="n">
        <x:f>'Inventory detail'!Y291</x:f>
        <x:v>0</x:v>
      </x:c>
      <x:c r="I291" s="7" t="n">
        <x:f>SUMIFS('PO detail'!$W$208:$W$215,'PO detail'!$V$208:$V$215,"&gt;="&amp;E291,'PO detail'!$V$208:$V$215,"&lt;"&amp;A291)</x:f>
        <x:v>0</x:v>
      </x:c>
      <x:c r="J291" s="7" t="n">
        <x:f>SUMIFS('PO detail'!$X$208:$X$215,'PO detail'!$V$208:$V$215,"&gt;="&amp;E291,'PO detail'!$V$208:$V$215,"&lt;"&amp;A291)</x:f>
        <x:v>0</x:v>
      </x:c>
      <x:c r="K291" s="7" t="n">
        <x:f>SUMIFS('PO detail'!$Y$208:$Y$215,'PO detail'!$V$208:$V$215,"&gt;="&amp;E291,'PO detail'!$V$208:$V$215,"&lt;"&amp;A291)</x:f>
        <x:v>0</x:v>
      </x:c>
      <x:c r="L291" s="7" t="n">
        <x:f>'Inventory detail'!F291*Summary!$K$5*(A291-E291)/Summary!$K$6</x:f>
        <x:v>516.3561396303902</x:v>
      </x:c>
      <x:c r="M291" s="7" t="n">
        <x:f>MAX(0,H291-L291)</x:f>
        <x:v>0</x:v>
      </x:c>
      <x:c r="N291" s="7" t="n">
        <x:f>MAX(0,L291-H291)</x:f>
        <x:v>516.3561396303902</x:v>
      </x:c>
      <x:c r="O291" s="7" t="n">
        <x:f>MAX(0,F291+I291-N291)</x:f>
        <x:v>2683.6438603696097</x:v>
      </x:c>
      <x:c r="P291" s="7" t="n">
        <x:f>MAX(0,N291-F291-I291)</x:f>
        <x:v>0</x:v>
      </x:c>
      <x:c r="Q291" s="7" t="n">
        <x:f>MAX(0,G291+J291-P291)</x:f>
        <x:v>0</x:v>
      </x:c>
      <x:c r="R291" s="7" t="n">
        <x:f>M291+MAX(0,K291-MAX(0,P291-G291-J291))</x:f>
        <x:v>0</x:v>
      </x:c>
      <x:c r="S291" s="7" t="n">
        <x:f>SUM(O291,Q291,R291)</x:f>
        <x:v>2683.6438603696097</x:v>
      </x:c>
      <x:c r="T291" s="14" t="n">
        <x:f>'Inventory detail'!T291</x:f>
        <x:v>0.2757</x:v>
      </x:c>
      <x:c r="U291" s="14" t="n">
        <x:f>'Inventory detail'!U291</x:f>
        <x:v>0.2701725</x:v>
      </x:c>
      <x:c r="V291" s="9" t="n">
        <x:f>O291*T291</x:f>
        <x:v>739.8806123039014</x:v>
      </x:c>
      <x:c r="W291" s="9" t="n">
        <x:f>Q291*T291</x:f>
        <x:v>0</x:v>
      </x:c>
      <x:c r="X291" s="9" t="n">
        <x:f>R291*T291</x:f>
        <x:v>0</x:v>
      </x:c>
      <x:c r="Y291" s="9" t="n">
        <x:f>S291*T291</x:f>
        <x:v>739.8806123039014</x:v>
      </x:c>
      <x:c r="Z291" s="9" t="n">
        <x:f>IF(ISNUMBER(U291),S291*(U291-T291),"n.a.")</x:f>
        <x:v>-14.833841438193067</x:v>
      </x:c>
      <x:c r="AA291" s="9" t="n">
        <x:f>IF(ISNUMBER(U291),Y291,0)</x:f>
        <x:v>739.8806123039014</x:v>
      </x:c>
      <x:c r="AB291" s="7" t="n">
        <x:f>MAX(0,L291-SUM(F291:K291))</x:f>
        <x:v>0</x:v>
      </x:c>
    </x:row>
    <x:row r="292" ht="22" customHeight="1">
      <x:c r="A292" s="18" t="n">
        <x:f>Summary!C$41</x:f>
        <x:v>46327</x:v>
      </x:c>
      <x:c r="B292" s="2" t="str">
        <x:f>'Inventory detail'!A292</x:f>
        <x:v>COIL</x:v>
      </x:c>
      <x:c r="C292" s="2" t="str">
        <x:f>'Inventory detail'!B292</x:f>
        <x:v>60</x:v>
      </x:c>
      <x:c r="D292" s="2" t="str">
        <x:f>'Inventory detail'!C292</x:f>
        <x:v>14CLR12-4</x:v>
      </x:c>
      <x:c r="E292" s="10" t="n">
        <x:f>Summary!$E$5</x:f>
        <x:v>46304</x:v>
      </x:c>
      <x:c r="F292" s="7" t="n">
        <x:f>'Inventory detail'!W292</x:f>
        <x:v>100</x:v>
      </x:c>
      <x:c r="G292" s="7" t="n">
        <x:f>'Inventory detail'!X292</x:f>
        <x:v>0</x:v>
      </x:c>
      <x:c r="H292" s="7" t="n">
        <x:f>'Inventory detail'!Y292</x:f>
        <x:v>0</x:v>
      </x:c>
      <x:c r="I292" s="7" t="n">
        <x:f>SUMIFS('PO detail'!$W$1123:$W$1125,'PO detail'!$V$1123:$V$1125,"&gt;="&amp;E292,'PO detail'!$V$1123:$V$1125,"&lt;"&amp;A292)</x:f>
        <x:v>2100</x:v>
      </x:c>
      <x:c r="J292" s="7" t="n">
        <x:f>SUMIFS('PO detail'!$X$1123:$X$1125,'PO detail'!$V$1123:$V$1125,"&gt;="&amp;E292,'PO detail'!$V$1123:$V$1125,"&lt;"&amp;A292)</x:f>
        <x:v>0</x:v>
      </x:c>
      <x:c r="K292" s="7" t="n">
        <x:f>SUMIFS('PO detail'!$Y$1123:$Y$1125,'PO detail'!$V$1123:$V$1125,"&gt;="&amp;E292,'PO detail'!$V$1123:$V$1125,"&lt;"&amp;A292)</x:f>
        <x:v>0</x:v>
      </x:c>
      <x:c r="L292" s="7" t="n">
        <x:f>'Inventory detail'!F292*Summary!$K$5*(A292-E292)/Summary!$K$6</x:f>
        <x:v>510.06160164271046</x:v>
      </x:c>
      <x:c r="M292" s="7" t="n">
        <x:f>MAX(0,H292-L292)</x:f>
        <x:v>0</x:v>
      </x:c>
      <x:c r="N292" s="7" t="n">
        <x:f>MAX(0,L292-H292)</x:f>
        <x:v>510.06160164271046</x:v>
      </x:c>
      <x:c r="O292" s="7" t="n">
        <x:f>MAX(0,F292+I292-N292)</x:f>
        <x:v>1689.9383983572895</x:v>
      </x:c>
      <x:c r="P292" s="7" t="n">
        <x:f>MAX(0,N292-F292-I292)</x:f>
        <x:v>0</x:v>
      </x:c>
      <x:c r="Q292" s="7" t="n">
        <x:f>MAX(0,G292+J292-P292)</x:f>
        <x:v>0</x:v>
      </x:c>
      <x:c r="R292" s="7" t="n">
        <x:f>M292+MAX(0,K292-MAX(0,P292-G292-J292))</x:f>
        <x:v>0</x:v>
      </x:c>
      <x:c r="S292" s="7" t="n">
        <x:f>SUM(O292,Q292,R292)</x:f>
        <x:v>1689.9383983572895</x:v>
      </x:c>
      <x:c r="T292" s="14" t="n">
        <x:f>'Inventory detail'!T292</x:f>
        <x:v>0.09179999999999999</x:v>
      </x:c>
      <x:c r="U292" s="14" t="n">
        <x:f>'Inventory detail'!U292</x:f>
        <x:v>0.089947</x:v>
      </x:c>
      <x:c r="V292" s="9" t="n">
        <x:f>O292*T292</x:f>
        <x:v>155.13634496919917</x:v>
      </x:c>
      <x:c r="W292" s="9" t="n">
        <x:f>Q292*T292</x:f>
        <x:v>0</x:v>
      </x:c>
      <x:c r="X292" s="9" t="n">
        <x:f>R292*T292</x:f>
        <x:v>0</x:v>
      </x:c>
      <x:c r="Y292" s="9" t="n">
        <x:f>S292*T292</x:f>
        <x:v>155.13634496919917</x:v>
      </x:c>
      <x:c r="Z292" s="9" t="n">
        <x:f>IF(ISNUMBER(U292),S292*(U292-T292),"n.a.")</x:f>
        <x:v>-3.1314558521560465</x:v>
      </x:c>
      <x:c r="AA292" s="9" t="n">
        <x:f>IF(ISNUMBER(U292),Y292,0)</x:f>
        <x:v>155.13634496919917</x:v>
      </x:c>
      <x:c r="AB292" s="7" t="n">
        <x:f>MAX(0,L292-SUM(F292:K292))</x:f>
        <x:v>0</x:v>
      </x:c>
    </x:row>
    <x:row r="293" ht="22" customHeight="1">
      <x:c r="A293" s="18" t="n">
        <x:f>Summary!C$41</x:f>
        <x:v>46327</x:v>
      </x:c>
      <x:c r="B293" s="2" t="str">
        <x:f>'Inventory detail'!A293</x:f>
        <x:v>WIRE</x:v>
      </x:c>
      <x:c r="C293" s="2" t="str">
        <x:f>'Inventory detail'!B293</x:f>
        <x:v>10</x:v>
      </x:c>
      <x:c r="D293" s="2" t="str">
        <x:f>'Inventory detail'!C293</x:f>
        <x:v>DL078GOLD</x:v>
      </x:c>
      <x:c r="E293" s="10" t="n">
        <x:f>Summary!$E$5</x:f>
        <x:v>46304</x:v>
      </x:c>
      <x:c r="F293" s="7" t="n">
        <x:f>'Inventory detail'!W293</x:f>
        <x:v>350</x:v>
      </x:c>
      <x:c r="G293" s="7" t="n">
        <x:f>'Inventory detail'!X293</x:f>
        <x:v>0</x:v>
      </x:c>
      <x:c r="H293" s="7" t="n">
        <x:f>'Inventory detail'!Y293</x:f>
        <x:v>0</x:v>
      </x:c>
      <x:c r="I293" s="7" t="n">
        <x:f>SUMIFS('PO detail'!$W$1966:$W$1967,'PO detail'!$V$1966:$V$1967,"&gt;="&amp;E293,'PO detail'!$V$1966:$V$1967,"&lt;"&amp;A293)</x:f>
        <x:v>0</x:v>
      </x:c>
      <x:c r="J293" s="7" t="n">
        <x:f>SUMIFS('PO detail'!$X$1966:$X$1967,'PO detail'!$V$1966:$V$1967,"&gt;="&amp;E293,'PO detail'!$V$1966:$V$1967,"&lt;"&amp;A293)</x:f>
        <x:v>0</x:v>
      </x:c>
      <x:c r="K293" s="7" t="n">
        <x:f>SUMIFS('PO detail'!$Y$1966:$Y$1967,'PO detail'!$V$1966:$V$1967,"&gt;="&amp;E293,'PO detail'!$V$1966:$V$1967,"&lt;"&amp;A293)</x:f>
        <x:v>0</x:v>
      </x:c>
      <x:c r="L293" s="7" t="n">
        <x:f>'Inventory detail'!F293*Summary!$K$5*(A293-E293)/Summary!$K$6</x:f>
        <x:v>510.06160164271046</x:v>
      </x:c>
      <x:c r="M293" s="7" t="n">
        <x:f>MAX(0,H293-L293)</x:f>
        <x:v>0</x:v>
      </x:c>
      <x:c r="N293" s="7" t="n">
        <x:f>MAX(0,L293-H293)</x:f>
        <x:v>510.06160164271046</x:v>
      </x:c>
      <x:c r="O293" s="7" t="n">
        <x:f>MAX(0,F293+I293-N293)</x:f>
        <x:v>0</x:v>
      </x:c>
      <x:c r="P293" s="7" t="n">
        <x:f>MAX(0,N293-F293-I293)</x:f>
        <x:v>160.06160164271046</x:v>
      </x:c>
      <x:c r="Q293" s="7" t="n">
        <x:f>MAX(0,G293+J293-P293)</x:f>
        <x:v>0</x:v>
      </x:c>
      <x:c r="R293" s="7" t="n">
        <x:f>M293+MAX(0,K293-MAX(0,P293-G293-J293))</x:f>
        <x:v>0</x:v>
      </x:c>
      <x:c r="S293" s="7" t="n">
        <x:f>SUM(O293,Q293,R293)</x:f>
        <x:v>0</x:v>
      </x:c>
      <x:c r="T293" s="14" t="n">
        <x:f>'Inventory detail'!T293</x:f>
        <x:v>0.16329999999999997</x:v>
      </x:c>
      <x:c r="U293" s="14" t="n">
        <x:f>'Inventory detail'!U293</x:f>
        <x:v>0.16329999999999997</x:v>
      </x:c>
      <x:c r="V293" s="9" t="n">
        <x:f>O293*T293</x:f>
        <x:v>0</x:v>
      </x:c>
      <x:c r="W293" s="9" t="n">
        <x:f>Q293*T293</x:f>
        <x:v>0</x:v>
      </x:c>
      <x:c r="X293" s="9" t="n">
        <x:f>R293*T293</x:f>
        <x:v>0</x:v>
      </x:c>
      <x:c r="Y293" s="9" t="n">
        <x:f>S293*T293</x:f>
        <x:v>0</x:v>
      </x:c>
      <x:c r="Z293" s="9" t="n">
        <x:f>IF(ISNUMBER(U293),S293*(U293-T293),"n.a.")</x:f>
        <x:v>0</x:v>
      </x:c>
      <x:c r="AA293" s="9" t="n">
        <x:f>IF(ISNUMBER(U293),Y293,0)</x:f>
        <x:v>0</x:v>
      </x:c>
      <x:c r="AB293" s="7" t="n">
        <x:f>MAX(0,L293-SUM(F293:K293))</x:f>
        <x:v>160.06160164271046</x:v>
      </x:c>
    </x:row>
    <x:row r="294" ht="22" customHeight="1">
      <x:c r="A294" s="18" t="n">
        <x:f>Summary!C$41</x:f>
        <x:v>46327</x:v>
      </x:c>
      <x:c r="B294" s="2" t="str">
        <x:f>'Inventory detail'!A294</x:f>
        <x:v>COIL</x:v>
      </x:c>
      <x:c r="C294" s="2" t="str">
        <x:f>'Inventory detail'!B294</x:f>
        <x:v>10</x:v>
      </x:c>
      <x:c r="D294" s="2" t="str">
        <x:f>'Inventory detail'!C294</x:f>
        <x:v>14NAV12-4</x:v>
      </x:c>
      <x:c r="E294" s="10" t="n">
        <x:f>Summary!$E$5</x:f>
        <x:v>46304</x:v>
      </x:c>
      <x:c r="F294" s="7" t="n">
        <x:f>'Inventory detail'!W294</x:f>
        <x:v>3900</x:v>
      </x:c>
      <x:c r="G294" s="7" t="n">
        <x:f>'Inventory detail'!X294</x:f>
        <x:v>0</x:v>
      </x:c>
      <x:c r="H294" s="7" t="n">
        <x:f>'Inventory detail'!Y294</x:f>
        <x:v>0</x:v>
      </x:c>
      <x:c r="I294" s="7" t="n">
        <x:f>SUMIFS('PO detail'!$W$183:$W$184,'PO detail'!$V$183:$V$184,"&gt;="&amp;E294,'PO detail'!$V$183:$V$184,"&lt;"&amp;A294)</x:f>
        <x:v>0</x:v>
      </x:c>
      <x:c r="J294" s="7" t="n">
        <x:f>SUMIFS('PO detail'!$X$183:$X$184,'PO detail'!$V$183:$V$184,"&gt;="&amp;E294,'PO detail'!$V$183:$V$184,"&lt;"&amp;A294)</x:f>
        <x:v>0</x:v>
      </x:c>
      <x:c r="K294" s="7" t="n">
        <x:f>SUMIFS('PO detail'!$Y$183:$Y$184,'PO detail'!$V$183:$V$184,"&gt;="&amp;E294,'PO detail'!$V$183:$V$184,"&lt;"&amp;A294)</x:f>
        <x:v>0</x:v>
      </x:c>
      <x:c r="L294" s="7" t="n">
        <x:f>'Inventory detail'!F294*Summary!$K$5*(A294-E294)/Summary!$K$6</x:f>
        <x:v>503.76706365503077</x:v>
      </x:c>
      <x:c r="M294" s="7" t="n">
        <x:f>MAX(0,H294-L294)</x:f>
        <x:v>0</x:v>
      </x:c>
      <x:c r="N294" s="7" t="n">
        <x:f>MAX(0,L294-H294)</x:f>
        <x:v>503.76706365503077</x:v>
      </x:c>
      <x:c r="O294" s="7" t="n">
        <x:f>MAX(0,F294+I294-N294)</x:f>
        <x:v>3396.2329363449694</x:v>
      </x:c>
      <x:c r="P294" s="7" t="n">
        <x:f>MAX(0,N294-F294-I294)</x:f>
        <x:v>0</x:v>
      </x:c>
      <x:c r="Q294" s="7" t="n">
        <x:f>MAX(0,G294+J294-P294)</x:f>
        <x:v>0</x:v>
      </x:c>
      <x:c r="R294" s="7" t="n">
        <x:f>M294+MAX(0,K294-MAX(0,P294-G294-J294))</x:f>
        <x:v>0</x:v>
      </x:c>
      <x:c r="S294" s="7" t="n">
        <x:f>SUM(O294,Q294,R294)</x:f>
        <x:v>3396.2329363449694</x:v>
      </x:c>
      <x:c r="T294" s="14" t="n">
        <x:f>'Inventory detail'!T294</x:f>
        <x:v>0.09179999999999999</x:v>
      </x:c>
      <x:c r="U294" s="14" t="n">
        <x:f>'Inventory detail'!U294</x:f>
        <x:v>0.089947</x:v>
      </x:c>
      <x:c r="V294" s="9" t="n">
        <x:f>O294*T294</x:f>
        <x:v>311.7741835564682</x:v>
      </x:c>
      <x:c r="W294" s="9" t="n">
        <x:f>Q294*T294</x:f>
        <x:v>0</x:v>
      </x:c>
      <x:c r="X294" s="9" t="n">
        <x:f>R294*T294</x:f>
        <x:v>0</x:v>
      </x:c>
      <x:c r="Y294" s="9" t="n">
        <x:f>S294*T294</x:f>
        <x:v>311.7741835564682</x:v>
      </x:c>
      <x:c r="Z294" s="9" t="n">
        <x:f>IF(ISNUMBER(U294),S294*(U294-T294),"n.a.")</x:f>
        <x:v>-6.293219631047206</x:v>
      </x:c>
      <x:c r="AA294" s="9" t="n">
        <x:f>IF(ISNUMBER(U294),Y294,0)</x:f>
        <x:v>311.7741835564682</x:v>
      </x:c>
      <x:c r="AB294" s="7" t="n">
        <x:f>MAX(0,L294-SUM(F294:K294))</x:f>
        <x:v>0</x:v>
      </x:c>
    </x:row>
    <x:row r="295" ht="22" customHeight="1">
      <x:c r="A295" s="18" t="n">
        <x:f>Summary!C$41</x:f>
        <x:v>46327</x:v>
      </x:c>
      <x:c r="B295" s="2" t="str">
        <x:f>'Inventory detail'!A295</x:f>
        <x:v>COIL</x:v>
      </x:c>
      <x:c r="C295" s="2" t="str">
        <x:f>'Inventory detail'!B295</x:f>
        <x:v>10</x:v>
      </x:c>
      <x:c r="D295" s="2" t="str">
        <x:f>'Inventory detail'!C295</x:f>
        <x:v>18CLR12-4</x:v>
      </x:c>
      <x:c r="E295" s="10" t="n">
        <x:f>Summary!$E$5</x:f>
        <x:v>46304</x:v>
      </x:c>
      <x:c r="F295" s="7" t="n">
        <x:f>'Inventory detail'!W295</x:f>
        <x:v>2200</x:v>
      </x:c>
      <x:c r="G295" s="7" t="n">
        <x:f>'Inventory detail'!X295</x:f>
        <x:v>0</x:v>
      </x:c>
      <x:c r="H295" s="7" t="n">
        <x:f>'Inventory detail'!Y295</x:f>
        <x:v>0</x:v>
      </x:c>
      <x:c r="I295" s="7" t="n">
        <x:f>SUMIFS('PO detail'!$W$256:$W$259,'PO detail'!$V$256:$V$259,"&gt;="&amp;E295,'PO detail'!$V$256:$V$259,"&lt;"&amp;A295)</x:f>
        <x:v>0</x:v>
      </x:c>
      <x:c r="J295" s="7" t="n">
        <x:f>SUMIFS('PO detail'!$X$256:$X$259,'PO detail'!$V$256:$V$259,"&gt;="&amp;E295,'PO detail'!$V$256:$V$259,"&lt;"&amp;A295)</x:f>
        <x:v>0</x:v>
      </x:c>
      <x:c r="K295" s="7" t="n">
        <x:f>SUMIFS('PO detail'!$Y$256:$Y$259,'PO detail'!$V$256:$V$259,"&gt;="&amp;E295,'PO detail'!$V$256:$V$259,"&lt;"&amp;A295)</x:f>
        <x:v>0</x:v>
      </x:c>
      <x:c r="L295" s="7" t="n">
        <x:f>'Inventory detail'!F295*Summary!$K$5*(A295-E295)/Summary!$K$6</x:f>
        <x:v>503.76706365503077</x:v>
      </x:c>
      <x:c r="M295" s="7" t="n">
        <x:f>MAX(0,H295-L295)</x:f>
        <x:v>0</x:v>
      </x:c>
      <x:c r="N295" s="7" t="n">
        <x:f>MAX(0,L295-H295)</x:f>
        <x:v>503.76706365503077</x:v>
      </x:c>
      <x:c r="O295" s="7" t="n">
        <x:f>MAX(0,F295+I295-N295)</x:f>
        <x:v>1696.2329363449692</x:v>
      </x:c>
      <x:c r="P295" s="7" t="n">
        <x:f>MAX(0,N295-F295-I295)</x:f>
        <x:v>0</x:v>
      </x:c>
      <x:c r="Q295" s="7" t="n">
        <x:f>MAX(0,G295+J295-P295)</x:f>
        <x:v>0</x:v>
      </x:c>
      <x:c r="R295" s="7" t="n">
        <x:f>M295+MAX(0,K295-MAX(0,P295-G295-J295))</x:f>
        <x:v>0</x:v>
      </x:c>
      <x:c r="S295" s="7" t="n">
        <x:f>SUM(O295,Q295,R295)</x:f>
        <x:v>1696.2329363449692</x:v>
      </x:c>
      <x:c r="T295" s="14" t="n">
        <x:f>'Inventory detail'!T295</x:f>
        <x:v>0.1448</x:v>
      </x:c>
      <x:c r="U295" s="14" t="n">
        <x:f>'Inventory detail'!U295</x:f>
        <x:v>0.141882</x:v>
      </x:c>
      <x:c r="V295" s="9" t="n">
        <x:f>O295*T295</x:f>
        <x:v>245.61452918275157</x:v>
      </x:c>
      <x:c r="W295" s="9" t="n">
        <x:f>Q295*T295</x:f>
        <x:v>0</x:v>
      </x:c>
      <x:c r="X295" s="9" t="n">
        <x:f>R295*T295</x:f>
        <x:v>0</x:v>
      </x:c>
      <x:c r="Y295" s="9" t="n">
        <x:f>S295*T295</x:f>
        <x:v>245.61452918275157</x:v>
      </x:c>
      <x:c r="Z295" s="9" t="n">
        <x:f>IF(ISNUMBER(U295),S295*(U295-T295),"n.a.")</x:f>
        <x:v>-4.949607708254627</x:v>
      </x:c>
      <x:c r="AA295" s="9" t="n">
        <x:f>IF(ISNUMBER(U295),Y295,0)</x:f>
        <x:v>245.61452918275157</x:v>
      </x:c>
      <x:c r="AB295" s="7" t="n">
        <x:f>MAX(0,L295-SUM(F295:K295))</x:f>
        <x:v>0</x:v>
      </x:c>
    </x:row>
    <x:row r="296" ht="22" customHeight="1">
      <x:c r="A296" s="18" t="n">
        <x:f>Summary!C$41</x:f>
        <x:v>46327</x:v>
      </x:c>
      <x:c r="B296" s="2" t="str">
        <x:f>'Inventory detail'!A296</x:f>
        <x:v>WIRE</x:v>
      </x:c>
      <x:c r="C296" s="2" t="str">
        <x:f>'Inventory detail'!B296</x:f>
        <x:v>60</x:v>
      </x:c>
      <x:c r="D296" s="2" t="str">
        <x:f>'Inventory detail'!C296</x:f>
        <x:v>DL516GOLD</x:v>
      </x:c>
      <x:c r="E296" s="10" t="n">
        <x:f>Summary!$E$5</x:f>
        <x:v>46304</x:v>
      </x:c>
      <x:c r="F296" s="7" t="n">
        <x:f>'Inventory detail'!W296</x:f>
        <x:v>0</x:v>
      </x:c>
      <x:c r="G296" s="7" t="n">
        <x:f>'Inventory detail'!X296</x:f>
        <x:v>0</x:v>
      </x:c>
      <x:c r="H296" s="7" t="n">
        <x:f>'Inventory detail'!Y296</x:f>
        <x:v>1100</x:v>
      </x:c>
      <x:c r="I296" s="7" t="n">
        <x:f>0</x:f>
        <x:v>0</x:v>
      </x:c>
      <x:c r="J296" s="7" t="n">
        <x:f>0</x:f>
        <x:v>0</x:v>
      </x:c>
      <x:c r="K296" s="7" t="n">
        <x:f>0</x:f>
        <x:v>0</x:v>
      </x:c>
      <x:c r="L296" s="7" t="n">
        <x:f>'Inventory detail'!F296*Summary!$K$5*(A296-E296)/Summary!$K$6</x:f>
        <x:v>503.76706365503077</x:v>
      </x:c>
      <x:c r="M296" s="7" t="n">
        <x:f>MAX(0,H296-L296)</x:f>
        <x:v>596.2329363449692</x:v>
      </x:c>
      <x:c r="N296" s="7" t="n">
        <x:f>MAX(0,L296-H296)</x:f>
        <x:v>0</x:v>
      </x:c>
      <x:c r="O296" s="7" t="n">
        <x:f>MAX(0,F296+I296-N296)</x:f>
        <x:v>0</x:v>
      </x:c>
      <x:c r="P296" s="7" t="n">
        <x:f>MAX(0,N296-F296-I296)</x:f>
        <x:v>0</x:v>
      </x:c>
      <x:c r="Q296" s="7" t="n">
        <x:f>MAX(0,G296+J296-P296)</x:f>
        <x:v>0</x:v>
      </x:c>
      <x:c r="R296" s="7" t="n">
        <x:f>M296+MAX(0,K296-MAX(0,P296-G296-J296))</x:f>
        <x:v>596.2329363449692</x:v>
      </x:c>
      <x:c r="S296" s="7" t="n">
        <x:f>SUM(O296,Q296,R296)</x:f>
        <x:v>596.2329363449692</x:v>
      </x:c>
      <x:c r="T296" s="14" t="n">
        <x:f>'Inventory detail'!T296</x:f>
        <x:v>0.0475</x:v>
      </x:c>
      <x:c r="U296" s="14" t="n">
        <x:f>'Inventory detail'!U296</x:f>
        <x:v>0.0475</x:v>
      </x:c>
      <x:c r="V296" s="9" t="n">
        <x:f>O296*T296</x:f>
        <x:v>0</x:v>
      </x:c>
      <x:c r="W296" s="9" t="n">
        <x:f>Q296*T296</x:f>
        <x:v>0</x:v>
      </x:c>
      <x:c r="X296" s="9" t="n">
        <x:f>R296*T296</x:f>
        <x:v>28.321064476386034</x:v>
      </x:c>
      <x:c r="Y296" s="9" t="n">
        <x:f>S296*T296</x:f>
        <x:v>28.321064476386034</x:v>
      </x:c>
      <x:c r="Z296" s="9" t="n">
        <x:f>IF(ISNUMBER(U296),S296*(U296-T296),"n.a.")</x:f>
        <x:v>0</x:v>
      </x:c>
      <x:c r="AA296" s="9" t="n">
        <x:f>IF(ISNUMBER(U296),Y296,0)</x:f>
        <x:v>28.321064476386034</x:v>
      </x:c>
      <x:c r="AB296" s="7" t="n">
        <x:f>MAX(0,L296-SUM(F296:K296))</x:f>
        <x:v>0</x:v>
      </x:c>
    </x:row>
    <x:row r="297" ht="22" customHeight="1">
      <x:c r="A297" s="18" t="n">
        <x:f>Summary!C$41</x:f>
        <x:v>46327</x:v>
      </x:c>
      <x:c r="B297" s="2" t="str">
        <x:f>'Inventory detail'!A297</x:f>
        <x:v>COIL</x:v>
      </x:c>
      <x:c r="C297" s="2" t="str">
        <x:f>'Inventory detail'!B297</x:f>
        <x:v>30</x:v>
      </x:c>
      <x:c r="D297" s="2" t="str">
        <x:f>'Inventory detail'!C297</x:f>
        <x:v>38BLK12-4</x:v>
      </x:c>
      <x:c r="E297" s="10" t="n">
        <x:f>Summary!$E$5</x:f>
        <x:v>46304</x:v>
      </x:c>
      <x:c r="F297" s="7" t="n">
        <x:f>'Inventory detail'!W297</x:f>
        <x:v>0</x:v>
      </x:c>
      <x:c r="G297" s="7" t="n">
        <x:f>'Inventory detail'!X297</x:f>
        <x:v>0</x:v>
      </x:c>
      <x:c r="H297" s="7" t="n">
        <x:f>'Inventory detail'!Y297</x:f>
        <x:v>0</x:v>
      </x:c>
      <x:c r="I297" s="7" t="n">
        <x:f>SUMIFS('PO detail'!$W$905:$W$910,'PO detail'!$V$905:$V$910,"&gt;="&amp;E297,'PO detail'!$V$905:$V$910,"&lt;"&amp;A297)</x:f>
        <x:v>1200</x:v>
      </x:c>
      <x:c r="J297" s="7" t="n">
        <x:f>SUMIFS('PO detail'!$X$905:$X$910,'PO detail'!$V$905:$V$910,"&gt;="&amp;E297,'PO detail'!$V$905:$V$910,"&lt;"&amp;A297)</x:f>
        <x:v>0</x:v>
      </x:c>
      <x:c r="K297" s="7" t="n">
        <x:f>SUMIFS('PO detail'!$Y$905:$Y$910,'PO detail'!$V$905:$V$910,"&gt;="&amp;E297,'PO detail'!$V$905:$V$910,"&lt;"&amp;A297)</x:f>
        <x:v>0</x:v>
      </x:c>
      <x:c r="L297" s="7" t="n">
        <x:f>'Inventory detail'!F297*Summary!$K$5*(A297-E297)/Summary!$K$6</x:f>
        <x:v>491.17043121149896</x:v>
      </x:c>
      <x:c r="M297" s="7" t="n">
        <x:f>MAX(0,H297-L297)</x:f>
        <x:v>0</x:v>
      </x:c>
      <x:c r="N297" s="7" t="n">
        <x:f>MAX(0,L297-H297)</x:f>
        <x:v>491.17043121149896</x:v>
      </x:c>
      <x:c r="O297" s="7" t="n">
        <x:f>MAX(0,F297+I297-N297)</x:f>
        <x:v>708.8295687885011</x:v>
      </x:c>
      <x:c r="P297" s="7" t="n">
        <x:f>MAX(0,N297-F297-I297)</x:f>
        <x:v>0</x:v>
      </x:c>
      <x:c r="Q297" s="7" t="n">
        <x:f>MAX(0,G297+J297-P297)</x:f>
        <x:v>0</x:v>
      </x:c>
      <x:c r="R297" s="7" t="n">
        <x:f>M297+MAX(0,K297-MAX(0,P297-G297-J297))</x:f>
        <x:v>0</x:v>
      </x:c>
      <x:c r="S297" s="7" t="n">
        <x:f>SUM(O297,Q297,R297)</x:f>
        <x:v>708.8295687885011</x:v>
      </x:c>
      <x:c r="T297" s="14" t="n">
        <x:f>'Inventory detail'!T297</x:f>
        <x:v>0.2779</x:v>
      </x:c>
      <x:c r="U297" s="14" t="n">
        <x:f>'Inventory detail'!U297</x:f>
        <x:v>0.272272</x:v>
      </x:c>
      <x:c r="V297" s="9" t="n">
        <x:f>O297*T297</x:f>
        <x:v>196.98373716632443</x:v>
      </x:c>
      <x:c r="W297" s="9" t="n">
        <x:f>Q297*T297</x:f>
        <x:v>0</x:v>
      </x:c>
      <x:c r="X297" s="9" t="n">
        <x:f>R297*T297</x:f>
        <x:v>0</x:v>
      </x:c>
      <x:c r="Y297" s="9" t="n">
        <x:f>S297*T297</x:f>
        <x:v>196.98373716632443</x:v>
      </x:c>
      <x:c r="Z297" s="9" t="n">
        <x:f>IF(ISNUMBER(U297),S297*(U297-T297),"n.a.")</x:f>
        <x:v>-3.9892928131416605</x:v>
      </x:c>
      <x:c r="AA297" s="9" t="n">
        <x:f>IF(ISNUMBER(U297),Y297,0)</x:f>
        <x:v>196.98373716632443</x:v>
      </x:c>
      <x:c r="AB297" s="7" t="n">
        <x:f>MAX(0,L297-SUM(F297:K297))</x:f>
        <x:v>0</x:v>
      </x:c>
    </x:row>
    <x:row r="298" ht="22" customHeight="1">
      <x:c r="A298" s="18" t="n">
        <x:f>Summary!C$41</x:f>
        <x:v>46327</x:v>
      </x:c>
      <x:c r="B298" s="2" t="str">
        <x:f>'Inventory detail'!A298</x:f>
        <x:v>WIRE</x:v>
      </x:c>
      <x:c r="C298" s="2" t="str">
        <x:f>'Inventory detail'!B298</x:f>
        <x:v>60</x:v>
      </x:c>
      <x:c r="D298" s="2" t="str">
        <x:f>'Inventory detail'!C298</x:f>
        <x:v>DL058WHT</x:v>
      </x:c>
      <x:c r="E298" s="10" t="n">
        <x:f>Summary!$E$5</x:f>
        <x:v>46304</x:v>
      </x:c>
      <x:c r="F298" s="7" t="n">
        <x:f>'Inventory detail'!W298</x:f>
        <x:v>0</x:v>
      </x:c>
      <x:c r="G298" s="7" t="n">
        <x:f>'Inventory detail'!X298</x:f>
        <x:v>0</x:v>
      </x:c>
      <x:c r="H298" s="7" t="n">
        <x:f>'Inventory detail'!Y298</x:f>
        <x:v>5450</x:v>
      </x:c>
      <x:c r="I298" s="7" t="n">
        <x:f>0</x:f>
        <x:v>0</x:v>
      </x:c>
      <x:c r="J298" s="7" t="n">
        <x:f>0</x:f>
        <x:v>0</x:v>
      </x:c>
      <x:c r="K298" s="7" t="n">
        <x:f>0</x:f>
        <x:v>0</x:v>
      </x:c>
      <x:c r="L298" s="7" t="n">
        <x:f>'Inventory detail'!F298*Summary!$K$5*(A298-E298)/Summary!$K$6</x:f>
        <x:v>491.17043121149896</x:v>
      </x:c>
      <x:c r="M298" s="7" t="n">
        <x:f>MAX(0,H298-L298)</x:f>
        <x:v>4958.829568788501</x:v>
      </x:c>
      <x:c r="N298" s="7" t="n">
        <x:f>MAX(0,L298-H298)</x:f>
        <x:v>0</x:v>
      </x:c>
      <x:c r="O298" s="7" t="n">
        <x:f>MAX(0,F298+I298-N298)</x:f>
        <x:v>0</x:v>
      </x:c>
      <x:c r="P298" s="7" t="n">
        <x:f>MAX(0,N298-F298-I298)</x:f>
        <x:v>0</x:v>
      </x:c>
      <x:c r="Q298" s="7" t="n">
        <x:f>MAX(0,G298+J298-P298)</x:f>
        <x:v>0</x:v>
      </x:c>
      <x:c r="R298" s="7" t="n">
        <x:f>M298+MAX(0,K298-MAX(0,P298-G298-J298))</x:f>
        <x:v>4958.829568788501</x:v>
      </x:c>
      <x:c r="S298" s="7" t="n">
        <x:f>SUM(O298,Q298,R298)</x:f>
        <x:v>4958.829568788501</x:v>
      </x:c>
      <x:c r="T298" s="14" t="n">
        <x:f>'Inventory detail'!T298</x:f>
        <x:v>0.1082</x:v>
      </x:c>
      <x:c r="U298" s="14" t="n">
        <x:f>'Inventory detail'!U298</x:f>
        <x:v>0.1082</x:v>
      </x:c>
      <x:c r="V298" s="9" t="n">
        <x:f>O298*T298</x:f>
        <x:v>0</x:v>
      </x:c>
      <x:c r="W298" s="9" t="n">
        <x:f>Q298*T298</x:f>
        <x:v>0</x:v>
      </x:c>
      <x:c r="X298" s="9" t="n">
        <x:f>R298*T298</x:f>
        <x:v>536.5453593429158</x:v>
      </x:c>
      <x:c r="Y298" s="9" t="n">
        <x:f>S298*T298</x:f>
        <x:v>536.5453593429158</x:v>
      </x:c>
      <x:c r="Z298" s="9" t="n">
        <x:f>IF(ISNUMBER(U298),S298*(U298-T298),"n.a.")</x:f>
        <x:v>0</x:v>
      </x:c>
      <x:c r="AA298" s="9" t="n">
        <x:f>IF(ISNUMBER(U298),Y298,0)</x:f>
        <x:v>536.5453593429158</x:v>
      </x:c>
      <x:c r="AB298" s="7" t="n">
        <x:f>MAX(0,L298-SUM(F298:K298))</x:f>
        <x:v>0</x:v>
      </x:c>
    </x:row>
    <x:row r="299" ht="22" customHeight="1">
      <x:c r="A299" s="18" t="n">
        <x:f>Summary!C$41</x:f>
        <x:v>46327</x:v>
      </x:c>
      <x:c r="B299" s="2" t="str">
        <x:f>'Inventory detail'!A299</x:f>
        <x:v>COIL</x:v>
      </x:c>
      <x:c r="C299" s="2" t="str">
        <x:f>'Inventory detail'!B299</x:f>
        <x:v>60</x:v>
      </x:c>
      <x:c r="D299" s="2" t="str">
        <x:f>'Inventory detail'!C299</x:f>
        <x:v>14NAV12-4</x:v>
      </x:c>
      <x:c r="E299" s="10" t="n">
        <x:f>Summary!$E$5</x:f>
        <x:v>46304</x:v>
      </x:c>
      <x:c r="F299" s="7" t="n">
        <x:f>'Inventory detail'!W299</x:f>
        <x:v>700</x:v>
      </x:c>
      <x:c r="G299" s="7" t="n">
        <x:f>'Inventory detail'!X299</x:f>
        <x:v>0</x:v>
      </x:c>
      <x:c r="H299" s="7" t="n">
        <x:f>'Inventory detail'!Y299</x:f>
        <x:v>0</x:v>
      </x:c>
      <x:c r="I299" s="7" t="n">
        <x:f>SUMIFS('PO detail'!$W$1126:$W$1129,'PO detail'!$V$1126:$V$1129,"&gt;="&amp;E299,'PO detail'!$V$1126:$V$1129,"&lt;"&amp;A299)</x:f>
        <x:v>2100</x:v>
      </x:c>
      <x:c r="J299" s="7" t="n">
        <x:f>SUMIFS('PO detail'!$X$1126:$X$1129,'PO detail'!$V$1126:$V$1129,"&gt;="&amp;E299,'PO detail'!$V$1126:$V$1129,"&lt;"&amp;A299)</x:f>
        <x:v>0</x:v>
      </x:c>
      <x:c r="K299" s="7" t="n">
        <x:f>SUMIFS('PO detail'!$Y$1126:$Y$1129,'PO detail'!$V$1126:$V$1129,"&gt;="&amp;E299,'PO detail'!$V$1126:$V$1129,"&lt;"&amp;A299)</x:f>
        <x:v>0</x:v>
      </x:c>
      <x:c r="L299" s="7" t="n">
        <x:f>'Inventory detail'!F299*Summary!$K$5*(A299-E299)/Summary!$K$6</x:f>
        <x:v>484.8758932238193</x:v>
      </x:c>
      <x:c r="M299" s="7" t="n">
        <x:f>MAX(0,H299-L299)</x:f>
        <x:v>0</x:v>
      </x:c>
      <x:c r="N299" s="7" t="n">
        <x:f>MAX(0,L299-H299)</x:f>
        <x:v>484.8758932238193</x:v>
      </x:c>
      <x:c r="O299" s="7" t="n">
        <x:f>MAX(0,F299+I299-N299)</x:f>
        <x:v>2315.1241067761807</x:v>
      </x:c>
      <x:c r="P299" s="7" t="n">
        <x:f>MAX(0,N299-F299-I299)</x:f>
        <x:v>0</x:v>
      </x:c>
      <x:c r="Q299" s="7" t="n">
        <x:f>MAX(0,G299+J299-P299)</x:f>
        <x:v>0</x:v>
      </x:c>
      <x:c r="R299" s="7" t="n">
        <x:f>M299+MAX(0,K299-MAX(0,P299-G299-J299))</x:f>
        <x:v>0</x:v>
      </x:c>
      <x:c r="S299" s="7" t="n">
        <x:f>SUM(O299,Q299,R299)</x:f>
        <x:v>2315.1241067761807</x:v>
      </x:c>
      <x:c r="T299" s="14" t="n">
        <x:f>'Inventory detail'!T299</x:f>
        <x:v>0.09179999999999999</x:v>
      </x:c>
      <x:c r="U299" s="14" t="n">
        <x:f>'Inventory detail'!U299</x:f>
        <x:v>0.089947</x:v>
      </x:c>
      <x:c r="V299" s="9" t="n">
        <x:f>O299*T299</x:f>
        <x:v>212.52839300205338</x:v>
      </x:c>
      <x:c r="W299" s="9" t="n">
        <x:f>Q299*T299</x:f>
        <x:v>0</x:v>
      </x:c>
      <x:c r="X299" s="9" t="n">
        <x:f>R299*T299</x:f>
        <x:v>0</x:v>
      </x:c>
      <x:c r="Y299" s="9" t="n">
        <x:f>S299*T299</x:f>
        <x:v>212.52839300205338</x:v>
      </x:c>
      <x:c r="Z299" s="9" t="n">
        <x:f>IF(ISNUMBER(U299),S299*(U299-T299),"n.a.")</x:f>
        <x:v>-4.289924969856248</x:v>
      </x:c>
      <x:c r="AA299" s="9" t="n">
        <x:f>IF(ISNUMBER(U299),Y299,0)</x:f>
        <x:v>212.52839300205338</x:v>
      </x:c>
      <x:c r="AB299" s="7" t="n">
        <x:f>MAX(0,L299-SUM(F299:K299))</x:f>
        <x:v>0</x:v>
      </x:c>
    </x:row>
    <x:row r="300" ht="22" customHeight="1">
      <x:c r="A300" s="18" t="n">
        <x:f>Summary!C$41</x:f>
        <x:v>46327</x:v>
      </x:c>
      <x:c r="B300" s="2" t="str">
        <x:f>'Inventory detail'!A300</x:f>
        <x:v>POUC</x:v>
      </x:c>
      <x:c r="C300" s="2" t="str">
        <x:f>'Inventory detail'!B300</x:f>
        <x:v>60</x:v>
      </x:c>
      <x:c r="D300" s="2" t="str">
        <x:f>'Inventory detail'!C300</x:f>
        <x:v>BUS10</x:v>
      </x:c>
      <x:c r="E300" s="10" t="n">
        <x:f>Summary!$E$5</x:f>
        <x:v>46304</x:v>
      </x:c>
      <x:c r="F300" s="7" t="n">
        <x:f>'Inventory detail'!W300</x:f>
        <x:v>5000</x:v>
      </x:c>
      <x:c r="G300" s="7" t="n">
        <x:f>'Inventory detail'!X300</x:f>
        <x:v>0</x:v>
      </x:c>
      <x:c r="H300" s="7" t="n">
        <x:f>'Inventory detail'!Y300</x:f>
        <x:v>5000</x:v>
      </x:c>
      <x:c r="I300" s="7" t="n">
        <x:f>SUMIFS('PO detail'!$W$1727:$W$1727,'PO detail'!$V$1727:$V$1727,"&gt;="&amp;E300,'PO detail'!$V$1727:$V$1727,"&lt;"&amp;A300)</x:f>
        <x:v>0</x:v>
      </x:c>
      <x:c r="J300" s="7" t="n">
        <x:f>SUMIFS('PO detail'!$X$1727:$X$1727,'PO detail'!$V$1727:$V$1727,"&gt;="&amp;E300,'PO detail'!$V$1727:$V$1727,"&lt;"&amp;A300)</x:f>
        <x:v>0</x:v>
      </x:c>
      <x:c r="K300" s="7" t="n">
        <x:f>SUMIFS('PO detail'!$Y$1727:$Y$1727,'PO detail'!$V$1727:$V$1727,"&gt;="&amp;E300,'PO detail'!$V$1727:$V$1727,"&lt;"&amp;A300)</x:f>
        <x:v>0</x:v>
      </x:c>
      <x:c r="L300" s="7" t="n">
        <x:f>'Inventory detail'!F300*Summary!$K$5*(A300-E300)/Summary!$K$6</x:f>
        <x:v>484.8758932238193</x:v>
      </x:c>
      <x:c r="M300" s="7" t="n">
        <x:f>MAX(0,H300-L300)</x:f>
        <x:v>4515.12410677618</x:v>
      </x:c>
      <x:c r="N300" s="7" t="n">
        <x:f>MAX(0,L300-H300)</x:f>
        <x:v>0</x:v>
      </x:c>
      <x:c r="O300" s="7" t="n">
        <x:f>MAX(0,F300+I300-N300)</x:f>
        <x:v>5000</x:v>
      </x:c>
      <x:c r="P300" s="7" t="n">
        <x:f>MAX(0,N300-F300-I300)</x:f>
        <x:v>0</x:v>
      </x:c>
      <x:c r="Q300" s="7" t="n">
        <x:f>MAX(0,G300+J300-P300)</x:f>
        <x:v>0</x:v>
      </x:c>
      <x:c r="R300" s="7" t="n">
        <x:f>M300+MAX(0,K300-MAX(0,P300-G300-J300))</x:f>
        <x:v>4515.12410677618</x:v>
      </x:c>
      <x:c r="S300" s="7" t="n">
        <x:f>SUM(O300,Q300,R300)</x:f>
        <x:v>9515.12410677618</x:v>
      </x:c>
      <x:c r="T300" s="14" t="n">
        <x:f>'Inventory detail'!T300</x:f>
        <x:v>0.0132</x:v>
      </x:c>
      <x:c r="U300" s="14" t="n">
        <x:f>'Inventory detail'!U300</x:f>
        <x:v>0.014355</x:v>
      </x:c>
      <x:c r="V300" s="9" t="n">
        <x:f>O300*T300</x:f>
        <x:v>66</x:v>
      </x:c>
      <x:c r="W300" s="9" t="n">
        <x:f>Q300*T300</x:f>
        <x:v>0</x:v>
      </x:c>
      <x:c r="X300" s="9" t="n">
        <x:f>R300*T300</x:f>
        <x:v>59.59963820944558</x:v>
      </x:c>
      <x:c r="Y300" s="9" t="n">
        <x:f>S300*T300</x:f>
        <x:v>125.59963820944557</x:v>
      </x:c>
      <x:c r="Z300" s="9" t="n">
        <x:f>IF(ISNUMBER(U300),S300*(U300-T300),"n.a.")</x:f>
        <x:v>10.989968343326487</x:v>
      </x:c>
      <x:c r="AA300" s="9" t="n">
        <x:f>IF(ISNUMBER(U300),Y300,0)</x:f>
        <x:v>125.59963820944557</x:v>
      </x:c>
      <x:c r="AB300" s="7" t="n">
        <x:f>MAX(0,L300-SUM(F300:K300))</x:f>
        <x:v>0</x:v>
      </x:c>
    </x:row>
    <x:row r="301" ht="22" customHeight="1">
      <x:c r="A301" s="18" t="n">
        <x:f>Summary!C$41</x:f>
        <x:v>46327</x:v>
      </x:c>
      <x:c r="B301" s="2" t="str">
        <x:f>'Inventory detail'!A301</x:f>
        <x:v>COIL</x:v>
      </x:c>
      <x:c r="C301" s="2" t="str">
        <x:f>'Inventory detail'!B301</x:f>
        <x:v>60</x:v>
      </x:c>
      <x:c r="D301" s="2" t="str">
        <x:f>'Inventory detail'!C301</x:f>
        <x:v>28WHT12-4</x:v>
      </x:c>
      <x:c r="E301" s="10" t="n">
        <x:f>Summary!$E$5</x:f>
        <x:v>46304</x:v>
      </x:c>
      <x:c r="F301" s="7" t="n">
        <x:f>'Inventory detail'!W301</x:f>
        <x:v>2800</x:v>
      </x:c>
      <x:c r="G301" s="7" t="n">
        <x:f>'Inventory detail'!X301</x:f>
        <x:v>0</x:v>
      </x:c>
      <x:c r="H301" s="7" t="n">
        <x:f>'Inventory detail'!Y301</x:f>
        <x:v>0</x:v>
      </x:c>
      <x:c r="I301" s="7" t="n">
        <x:f>SUMIFS('PO detail'!$W$1263:$W$1264,'PO detail'!$V$1263:$V$1264,"&gt;="&amp;E301,'PO detail'!$V$1263:$V$1264,"&lt;"&amp;A301)</x:f>
        <x:v>0</x:v>
      </x:c>
      <x:c r="J301" s="7" t="n">
        <x:f>SUMIFS('PO detail'!$X$1263:$X$1264,'PO detail'!$V$1263:$V$1264,"&gt;="&amp;E301,'PO detail'!$V$1263:$V$1264,"&lt;"&amp;A301)</x:f>
        <x:v>0</x:v>
      </x:c>
      <x:c r="K301" s="7" t="n">
        <x:f>SUMIFS('PO detail'!$Y$1263:$Y$1264,'PO detail'!$V$1263:$V$1264,"&gt;="&amp;E301,'PO detail'!$V$1263:$V$1264,"&lt;"&amp;A301)</x:f>
        <x:v>0</x:v>
      </x:c>
      <x:c r="L301" s="7" t="n">
        <x:f>'Inventory detail'!F301*Summary!$K$5*(A301-E301)/Summary!$K$6</x:f>
        <x:v>478.57379876796716</x:v>
      </x:c>
      <x:c r="M301" s="7" t="n">
        <x:f>MAX(0,H301-L301)</x:f>
        <x:v>0</x:v>
      </x:c>
      <x:c r="N301" s="7" t="n">
        <x:f>MAX(0,L301-H301)</x:f>
        <x:v>478.57379876796716</x:v>
      </x:c>
      <x:c r="O301" s="7" t="n">
        <x:f>MAX(0,F301+I301-N301)</x:f>
        <x:v>2321.426201232033</x:v>
      </x:c>
      <x:c r="P301" s="7" t="n">
        <x:f>MAX(0,N301-F301-I301)</x:f>
        <x:v>0</x:v>
      </x:c>
      <x:c r="Q301" s="7" t="n">
        <x:f>MAX(0,G301+J301-P301)</x:f>
        <x:v>0</x:v>
      </x:c>
      <x:c r="R301" s="7" t="n">
        <x:f>M301+MAX(0,K301-MAX(0,P301-G301-J301))</x:f>
        <x:v>0</x:v>
      </x:c>
      <x:c r="S301" s="7" t="n">
        <x:f>SUM(O301,Q301,R301)</x:f>
        <x:v>2321.426201232033</x:v>
      </x:c>
      <x:c r="T301" s="14" t="n">
        <x:f>'Inventory detail'!T301</x:f>
        <x:v>0.2327</x:v>
      </x:c>
      <x:c r="U301" s="14" t="n">
        <x:f>'Inventory detail'!U301</x:f>
        <x:v>0.22796149999999998</x:v>
      </x:c>
      <x:c r="V301" s="9" t="n">
        <x:f>O301*T301</x:f>
        <x:v>540.195877026694</x:v>
      </x:c>
      <x:c r="W301" s="9" t="n">
        <x:f>Q301*T301</x:f>
        <x:v>0</x:v>
      </x:c>
      <x:c r="X301" s="9" t="n">
        <x:f>R301*T301</x:f>
        <x:v>0</x:v>
      </x:c>
      <x:c r="Y301" s="9" t="n">
        <x:f>S301*T301</x:f>
        <x:v>540.195877026694</x:v>
      </x:c>
      <x:c r="Z301" s="9" t="n">
        <x:f>IF(ISNUMBER(U301),S301*(U301-T301),"n.a.")</x:f>
        <x:v>-11.000078054538003</x:v>
      </x:c>
      <x:c r="AA301" s="9" t="n">
        <x:f>IF(ISNUMBER(U301),Y301,0)</x:f>
        <x:v>540.195877026694</x:v>
      </x:c>
      <x:c r="AB301" s="7" t="n">
        <x:f>MAX(0,L301-SUM(F301:K301))</x:f>
        <x:v>0</x:v>
      </x:c>
    </x:row>
    <x:row r="302" ht="22" customHeight="1">
      <x:c r="A302" s="18" t="n">
        <x:f>Summary!C$41</x:f>
        <x:v>46327</x:v>
      </x:c>
      <x:c r="B302" s="2" t="str">
        <x:f>'Inventory detail'!A302</x:f>
        <x:v>POUC</x:v>
      </x:c>
      <x:c r="C302" s="2" t="str">
        <x:f>'Inventory detail'!B302</x:f>
        <x:v>60</x:v>
      </x:c>
      <x:c r="D302" s="2" t="str">
        <x:f>'Inventory detail'!C302</x:f>
        <x:v>SMEN7</x:v>
      </x:c>
      <x:c r="E302" s="10" t="n">
        <x:f>Summary!$E$5</x:f>
        <x:v>46304</x:v>
      </x:c>
      <x:c r="F302" s="7" t="n">
        <x:f>'Inventory detail'!W302</x:f>
        <x:v>200</x:v>
      </x:c>
      <x:c r="G302" s="7" t="n">
        <x:f>'Inventory detail'!X302</x:f>
        <x:v>0</x:v>
      </x:c>
      <x:c r="H302" s="7" t="n">
        <x:f>'Inventory detail'!Y302</x:f>
        <x:v>0</x:v>
      </x:c>
      <x:c r="I302" s="7" t="n">
        <x:f>SUMIFS('PO detail'!$W$1851:$W$1855,'PO detail'!$V$1851:$V$1855,"&gt;="&amp;E302,'PO detail'!$V$1851:$V$1855,"&lt;"&amp;A302)</x:f>
        <x:v>0</x:v>
      </x:c>
      <x:c r="J302" s="7" t="n">
        <x:f>SUMIFS('PO detail'!$X$1851:$X$1855,'PO detail'!$V$1851:$V$1855,"&gt;="&amp;E302,'PO detail'!$V$1851:$V$1855,"&lt;"&amp;A302)</x:f>
        <x:v>1600</x:v>
      </x:c>
      <x:c r="K302" s="7" t="n">
        <x:f>SUMIFS('PO detail'!$Y$1851:$Y$1855,'PO detail'!$V$1851:$V$1855,"&gt;="&amp;E302,'PO detail'!$V$1851:$V$1855,"&lt;"&amp;A302)</x:f>
        <x:v>0</x:v>
      </x:c>
      <x:c r="L302" s="7" t="n">
        <x:f>'Inventory detail'!F302*Summary!$K$5*(A302-E302)/Summary!$K$6</x:f>
        <x:v>472.2792607802875</x:v>
      </x:c>
      <x:c r="M302" s="7" t="n">
        <x:f>MAX(0,H302-L302)</x:f>
        <x:v>0</x:v>
      </x:c>
      <x:c r="N302" s="7" t="n">
        <x:f>MAX(0,L302-H302)</x:f>
        <x:v>472.2792607802875</x:v>
      </x:c>
      <x:c r="O302" s="7" t="n">
        <x:f>MAX(0,F302+I302-N302)</x:f>
        <x:v>0</x:v>
      </x:c>
      <x:c r="P302" s="7" t="n">
        <x:f>MAX(0,N302-F302-I302)</x:f>
        <x:v>272.2792607802875</x:v>
      </x:c>
      <x:c r="Q302" s="7" t="n">
        <x:f>MAX(0,G302+J302-P302)</x:f>
        <x:v>1327.7207392197124</x:v>
      </x:c>
      <x:c r="R302" s="7" t="n">
        <x:f>M302+MAX(0,K302-MAX(0,P302-G302-J302))</x:f>
        <x:v>0</x:v>
      </x:c>
      <x:c r="S302" s="7" t="n">
        <x:f>SUM(O302,Q302,R302)</x:f>
        <x:v>1327.7207392197124</x:v>
      </x:c>
      <x:c r="T302" s="14" t="n">
        <x:f>'Inventory detail'!T302</x:f>
        <x:v>0.1804</x:v>
      </x:c>
      <x:c r="U302" s="14" t="n">
        <x:f>'Inventory detail'!U302</x:f>
        <x:v>0.19668</x:v>
      </x:c>
      <x:c r="V302" s="9" t="n">
        <x:f>O302*T302</x:f>
        <x:v>0</x:v>
      </x:c>
      <x:c r="W302" s="9" t="n">
        <x:f>Q302*T302</x:f>
        <x:v>239.52082135523614</x:v>
      </x:c>
      <x:c r="X302" s="9" t="n">
        <x:f>R302*T302</x:f>
        <x:v>0</x:v>
      </x:c>
      <x:c r="Y302" s="9" t="n">
        <x:f>S302*T302</x:f>
        <x:v>239.52082135523614</x:v>
      </x:c>
      <x:c r="Z302" s="9" t="n">
        <x:f>IF(ISNUMBER(U302),S302*(U302-T302),"n.a.")</x:f>
        <x:v>21.615293634496904</x:v>
      </x:c>
      <x:c r="AA302" s="9" t="n">
        <x:f>IF(ISNUMBER(U302),Y302,0)</x:f>
        <x:v>239.52082135523614</x:v>
      </x:c>
      <x:c r="AB302" s="7" t="n">
        <x:f>MAX(0,L302-SUM(F302:K302))</x:f>
        <x:v>0</x:v>
      </x:c>
    </x:row>
    <x:row r="303" ht="22" customHeight="1">
      <x:c r="A303" s="18" t="n">
        <x:f>Summary!C$41</x:f>
        <x:v>46327</x:v>
      </x:c>
      <x:c r="B303" s="2" t="str">
        <x:f>'Inventory detail'!A303</x:f>
        <x:v>WIRE</x:v>
      </x:c>
      <x:c r="C303" s="2" t="str">
        <x:f>'Inventory detail'!B303</x:f>
        <x:v>10</x:v>
      </x:c>
      <x:c r="D303" s="2" t="str">
        <x:f>'Inventory detail'!C303</x:f>
        <x:v>DL034GOLD</x:v>
      </x:c>
      <x:c r="E303" s="10" t="n">
        <x:f>Summary!$E$5</x:f>
        <x:v>46304</x:v>
      </x:c>
      <x:c r="F303" s="7" t="n">
        <x:f>'Inventory detail'!W303</x:f>
        <x:v>7000</x:v>
      </x:c>
      <x:c r="G303" s="7" t="n">
        <x:f>'Inventory detail'!X303</x:f>
        <x:v>0</x:v>
      </x:c>
      <x:c r="H303" s="7" t="n">
        <x:f>'Inventory detail'!Y303</x:f>
        <x:v>0</x:v>
      </x:c>
      <x:c r="I303" s="7" t="n">
        <x:f>SUMIFS('PO detail'!$W$1917:$W$1919,'PO detail'!$V$1917:$V$1919,"&gt;="&amp;E303,'PO detail'!$V$1917:$V$1919,"&lt;"&amp;A303)</x:f>
        <x:v>0</x:v>
      </x:c>
      <x:c r="J303" s="7" t="n">
        <x:f>SUMIFS('PO detail'!$X$1917:$X$1919,'PO detail'!$V$1917:$V$1919,"&gt;="&amp;E303,'PO detail'!$V$1917:$V$1919,"&lt;"&amp;A303)</x:f>
        <x:v>0</x:v>
      </x:c>
      <x:c r="K303" s="7" t="n">
        <x:f>SUMIFS('PO detail'!$Y$1917:$Y$1919,'PO detail'!$V$1917:$V$1919,"&gt;="&amp;E303,'PO detail'!$V$1917:$V$1919,"&lt;"&amp;A303)</x:f>
        <x:v>0</x:v>
      </x:c>
      <x:c r="L303" s="7" t="n">
        <x:f>'Inventory detail'!F303*Summary!$K$5*(A303-E303)/Summary!$K$6</x:f>
        <x:v>459.68262833675567</x:v>
      </x:c>
      <x:c r="M303" s="7" t="n">
        <x:f>MAX(0,H303-L303)</x:f>
        <x:v>0</x:v>
      </x:c>
      <x:c r="N303" s="7" t="n">
        <x:f>MAX(0,L303-H303)</x:f>
        <x:v>459.68262833675567</x:v>
      </x:c>
      <x:c r="O303" s="7" t="n">
        <x:f>MAX(0,F303+I303-N303)</x:f>
        <x:v>6540.317371663245</x:v>
      </x:c>
      <x:c r="P303" s="7" t="n">
        <x:f>MAX(0,N303-F303-I303)</x:f>
        <x:v>0</x:v>
      </x:c>
      <x:c r="Q303" s="7" t="n">
        <x:f>MAX(0,G303+J303-P303)</x:f>
        <x:v>0</x:v>
      </x:c>
      <x:c r="R303" s="7" t="n">
        <x:f>M303+MAX(0,K303-MAX(0,P303-G303-J303))</x:f>
        <x:v>0</x:v>
      </x:c>
      <x:c r="S303" s="7" t="n">
        <x:f>SUM(O303,Q303,R303)</x:f>
        <x:v>6540.317371663245</x:v>
      </x:c>
      <x:c r="T303" s="14" t="n">
        <x:f>'Inventory detail'!T303</x:f>
        <x:v>0.1424</x:v>
      </x:c>
      <x:c r="U303" s="14" t="n">
        <x:f>'Inventory detail'!U303</x:f>
        <x:v>0.1424</x:v>
      </x:c>
      <x:c r="V303" s="9" t="n">
        <x:f>O303*T303</x:f>
        <x:v>931.341193724846</x:v>
      </x:c>
      <x:c r="W303" s="9" t="n">
        <x:f>Q303*T303</x:f>
        <x:v>0</x:v>
      </x:c>
      <x:c r="X303" s="9" t="n">
        <x:f>R303*T303</x:f>
        <x:v>0</x:v>
      </x:c>
      <x:c r="Y303" s="9" t="n">
        <x:f>S303*T303</x:f>
        <x:v>931.341193724846</x:v>
      </x:c>
      <x:c r="Z303" s="9" t="n">
        <x:f>IF(ISNUMBER(U303),S303*(U303-T303),"n.a.")</x:f>
        <x:v>0</x:v>
      </x:c>
      <x:c r="AA303" s="9" t="n">
        <x:f>IF(ISNUMBER(U303),Y303,0)</x:f>
        <x:v>931.341193724846</x:v>
      </x:c>
      <x:c r="AB303" s="7" t="n">
        <x:f>MAX(0,L303-SUM(F303:K303))</x:f>
        <x:v>0</x:v>
      </x:c>
    </x:row>
    <x:row r="304" ht="22" customHeight="1">
      <x:c r="A304" s="18" t="n">
        <x:f>Summary!C$41</x:f>
        <x:v>46327</x:v>
      </x:c>
      <x:c r="B304" s="2" t="str">
        <x:f>'Inventory detail'!A304</x:f>
        <x:v>WIRE</x:v>
      </x:c>
      <x:c r="C304" s="2" t="str">
        <x:f>'Inventory detail'!B304</x:f>
        <x:v>30</x:v>
      </x:c>
      <x:c r="D304" s="2" t="str">
        <x:f>'Inventory detail'!C304</x:f>
        <x:v>DL038WHT</x:v>
      </x:c>
      <x:c r="E304" s="10" t="n">
        <x:f>Summary!$E$5</x:f>
        <x:v>46304</x:v>
      </x:c>
      <x:c r="F304" s="7" t="n">
        <x:f>'Inventory detail'!W304</x:f>
        <x:v>0</x:v>
      </x:c>
      <x:c r="G304" s="7" t="n">
        <x:f>'Inventory detail'!X304</x:f>
        <x:v>0</x:v>
      </x:c>
      <x:c r="H304" s="7" t="n">
        <x:f>'Inventory detail'!Y304</x:f>
        <x:v>3600</x:v>
      </x:c>
      <x:c r="I304" s="7" t="n">
        <x:f>0</x:f>
        <x:v>0</x:v>
      </x:c>
      <x:c r="J304" s="7" t="n">
        <x:f>0</x:f>
        <x:v>0</x:v>
      </x:c>
      <x:c r="K304" s="7" t="n">
        <x:f>0</x:f>
        <x:v>0</x:v>
      </x:c>
      <x:c r="L304" s="7" t="n">
        <x:f>'Inventory detail'!F304*Summary!$K$5*(A304-E304)/Summary!$K$6</x:f>
        <x:v>459.68262833675567</x:v>
      </x:c>
      <x:c r="M304" s="7" t="n">
        <x:f>MAX(0,H304-L304)</x:f>
        <x:v>3140.3173716632446</x:v>
      </x:c>
      <x:c r="N304" s="7" t="n">
        <x:f>MAX(0,L304-H304)</x:f>
        <x:v>0</x:v>
      </x:c>
      <x:c r="O304" s="7" t="n">
        <x:f>MAX(0,F304+I304-N304)</x:f>
        <x:v>0</x:v>
      </x:c>
      <x:c r="P304" s="7" t="n">
        <x:f>MAX(0,N304-F304-I304)</x:f>
        <x:v>0</x:v>
      </x:c>
      <x:c r="Q304" s="7" t="n">
        <x:f>MAX(0,G304+J304-P304)</x:f>
        <x:v>0</x:v>
      </x:c>
      <x:c r="R304" s="7" t="n">
        <x:f>M304+MAX(0,K304-MAX(0,P304-G304-J304))</x:f>
        <x:v>3140.3173716632446</x:v>
      </x:c>
      <x:c r="S304" s="7" t="n">
        <x:f>SUM(O304,Q304,R304)</x:f>
        <x:v>3140.3173716632446</x:v>
      </x:c>
      <x:c r="T304" s="14" t="n">
        <x:f>'Inventory detail'!T304</x:f>
        <x:v>0.056299999999999996</x:v>
      </x:c>
      <x:c r="U304" s="14" t="n">
        <x:f>'Inventory detail'!U304</x:f>
        <x:v>0.056299999999999996</x:v>
      </x:c>
      <x:c r="V304" s="9" t="n">
        <x:f>O304*T304</x:f>
        <x:v>0</x:v>
      </x:c>
      <x:c r="W304" s="9" t="n">
        <x:f>Q304*T304</x:f>
        <x:v>0</x:v>
      </x:c>
      <x:c r="X304" s="9" t="n">
        <x:f>R304*T304</x:f>
        <x:v>176.79986802464066</x:v>
      </x:c>
      <x:c r="Y304" s="9" t="n">
        <x:f>S304*T304</x:f>
        <x:v>176.79986802464066</x:v>
      </x:c>
      <x:c r="Z304" s="9" t="n">
        <x:f>IF(ISNUMBER(U304),S304*(U304-T304),"n.a.")</x:f>
        <x:v>0</x:v>
      </x:c>
      <x:c r="AA304" s="9" t="n">
        <x:f>IF(ISNUMBER(U304),Y304,0)</x:f>
        <x:v>176.79986802464066</x:v>
      </x:c>
      <x:c r="AB304" s="7" t="n">
        <x:f>MAX(0,L304-SUM(F304:K304))</x:f>
        <x:v>0</x:v>
      </x:c>
    </x:row>
    <x:row r="305" ht="22" customHeight="1">
      <x:c r="A305" s="18" t="n">
        <x:f>Summary!C$41</x:f>
        <x:v>46327</x:v>
      </x:c>
      <x:c r="B305" s="2" t="str">
        <x:f>'Inventory detail'!A305</x:f>
        <x:v>COIL</x:v>
      </x:c>
      <x:c r="C305" s="2" t="str">
        <x:f>'Inventory detail'!B305</x:f>
        <x:v>30</x:v>
      </x:c>
      <x:c r="D305" s="2" t="str">
        <x:f>'Inventory detail'!C305</x:f>
        <x:v>35BLK12-4</x:v>
      </x:c>
      <x:c r="E305" s="10" t="n">
        <x:f>Summary!$E$5</x:f>
        <x:v>46304</x:v>
      </x:c>
      <x:c r="F305" s="7" t="n">
        <x:f>'Inventory detail'!W305</x:f>
        <x:v>1900</x:v>
      </x:c>
      <x:c r="G305" s="7" t="n">
        <x:f>'Inventory detail'!X305</x:f>
        <x:v>0</x:v>
      </x:c>
      <x:c r="H305" s="7" t="n">
        <x:f>'Inventory detail'!Y305</x:f>
        <x:v>0</x:v>
      </x:c>
      <x:c r="I305" s="7" t="n">
        <x:f>SUMIFS('PO detail'!$W$900:$W$904,'PO detail'!$V$900:$V$904,"&gt;="&amp;E305,'PO detail'!$V$900:$V$904,"&lt;"&amp;A305)</x:f>
        <x:v>0</x:v>
      </x:c>
      <x:c r="J305" s="7" t="n">
        <x:f>SUMIFS('PO detail'!$X$900:$X$904,'PO detail'!$V$900:$V$904,"&gt;="&amp;E305,'PO detail'!$V$900:$V$904,"&lt;"&amp;A305)</x:f>
        <x:v>0</x:v>
      </x:c>
      <x:c r="K305" s="7" t="n">
        <x:f>SUMIFS('PO detail'!$Y$900:$Y$904,'PO detail'!$V$900:$V$904,"&gt;="&amp;E305,'PO detail'!$V$900:$V$904,"&lt;"&amp;A305)</x:f>
        <x:v>0</x:v>
      </x:c>
      <x:c r="L305" s="7" t="n">
        <x:f>'Inventory detail'!F305*Summary!$K$5*(A305-E305)/Summary!$K$6</x:f>
        <x:v>453.388090349076</x:v>
      </x:c>
      <x:c r="M305" s="7" t="n">
        <x:f>MAX(0,H305-L305)</x:f>
        <x:v>0</x:v>
      </x:c>
      <x:c r="N305" s="7" t="n">
        <x:f>MAX(0,L305-H305)</x:f>
        <x:v>453.388090349076</x:v>
      </x:c>
      <x:c r="O305" s="7" t="n">
        <x:f>MAX(0,F305+I305-N305)</x:f>
        <x:v>1446.611909650924</x:v>
      </x:c>
      <x:c r="P305" s="7" t="n">
        <x:f>MAX(0,N305-F305-I305)</x:f>
        <x:v>0</x:v>
      </x:c>
      <x:c r="Q305" s="7" t="n">
        <x:f>MAX(0,G305+J305-P305)</x:f>
        <x:v>0</x:v>
      </x:c>
      <x:c r="R305" s="7" t="n">
        <x:f>M305+MAX(0,K305-MAX(0,P305-G305-J305))</x:f>
        <x:v>0</x:v>
      </x:c>
      <x:c r="S305" s="7" t="n">
        <x:f>SUM(O305,Q305,R305)</x:f>
        <x:v>1446.611909650924</x:v>
      </x:c>
      <x:c r="T305" s="14" t="n">
        <x:f>'Inventory detail'!T305</x:f>
        <x:v>0.23309999999999997</x:v>
      </x:c>
      <x:c r="U305" s="14" t="n">
        <x:f>'Inventory detail'!U305</x:f>
        <x:v>0.2284035</x:v>
      </x:c>
      <x:c r="V305" s="9" t="n">
        <x:f>O305*T305</x:f>
        <x:v>337.20523613963036</x:v>
      </x:c>
      <x:c r="W305" s="9" t="n">
        <x:f>Q305*T305</x:f>
        <x:v>0</x:v>
      </x:c>
      <x:c r="X305" s="9" t="n">
        <x:f>R305*T305</x:f>
        <x:v>0</x:v>
      </x:c>
      <x:c r="Y305" s="9" t="n">
        <x:f>S305*T305</x:f>
        <x:v>337.20523613963036</x:v>
      </x:c>
      <x:c r="Z305" s="9" t="n">
        <x:f>IF(ISNUMBER(U305),S305*(U305-T305),"n.a.")</x:f>
        <x:v>-6.794012833675513</x:v>
      </x:c>
      <x:c r="AA305" s="9" t="n">
        <x:f>IF(ISNUMBER(U305),Y305,0)</x:f>
        <x:v>337.20523613963036</x:v>
      </x:c>
      <x:c r="AB305" s="7" t="n">
        <x:f>MAX(0,L305-SUM(F305:K305))</x:f>
        <x:v>0</x:v>
      </x:c>
    </x:row>
    <x:row r="306" ht="22" customHeight="1">
      <x:c r="A306" s="18" t="n">
        <x:f>Summary!C$41</x:f>
        <x:v>46327</x:v>
      </x:c>
      <x:c r="B306" s="2" t="str">
        <x:f>'Inventory detail'!A306</x:f>
        <x:v>POUC</x:v>
      </x:c>
      <x:c r="C306" s="2" t="str">
        <x:f>'Inventory detail'!B306</x:f>
        <x:v>60</x:v>
      </x:c>
      <x:c r="D306" s="2" t="str">
        <x:f>'Inventory detail'!C306</x:f>
        <x:v>SMEN3</x:v>
      </x:c>
      <x:c r="E306" s="10" t="n">
        <x:f>Summary!$E$5</x:f>
        <x:v>46304</x:v>
      </x:c>
      <x:c r="F306" s="7" t="n">
        <x:f>'Inventory detail'!W306</x:f>
        <x:v>6000</x:v>
      </x:c>
      <x:c r="G306" s="7" t="n">
        <x:f>'Inventory detail'!X306</x:f>
        <x:v>0</x:v>
      </x:c>
      <x:c r="H306" s="7" t="n">
        <x:f>'Inventory detail'!Y306</x:f>
        <x:v>1900</x:v>
      </x:c>
      <x:c r="I306" s="7" t="n">
        <x:f>SUMIFS('PO detail'!$W$1845:$W$1845,'PO detail'!$V$1845:$V$1845,"&gt;="&amp;E306,'PO detail'!$V$1845:$V$1845,"&lt;"&amp;A306)</x:f>
        <x:v>0</x:v>
      </x:c>
      <x:c r="J306" s="7" t="n">
        <x:f>SUMIFS('PO detail'!$X$1845:$X$1845,'PO detail'!$V$1845:$V$1845,"&gt;="&amp;E306,'PO detail'!$V$1845:$V$1845,"&lt;"&amp;A306)</x:f>
        <x:v>0</x:v>
      </x:c>
      <x:c r="K306" s="7" t="n">
        <x:f>SUMIFS('PO detail'!$Y$1845:$Y$1845,'PO detail'!$V$1845:$V$1845,"&gt;="&amp;E306,'PO detail'!$V$1845:$V$1845,"&lt;"&amp;A306)</x:f>
        <x:v>0</x:v>
      </x:c>
      <x:c r="L306" s="7" t="n">
        <x:f>'Inventory detail'!F306*Summary!$K$5*(A306-E306)/Summary!$K$6</x:f>
        <x:v>453.388090349076</x:v>
      </x:c>
      <x:c r="M306" s="7" t="n">
        <x:f>MAX(0,H306-L306)</x:f>
        <x:v>1446.611909650924</x:v>
      </x:c>
      <x:c r="N306" s="7" t="n">
        <x:f>MAX(0,L306-H306)</x:f>
        <x:v>0</x:v>
      </x:c>
      <x:c r="O306" s="7" t="n">
        <x:f>MAX(0,F306+I306-N306)</x:f>
        <x:v>6000</x:v>
      </x:c>
      <x:c r="P306" s="7" t="n">
        <x:f>MAX(0,N306-F306-I306)</x:f>
        <x:v>0</x:v>
      </x:c>
      <x:c r="Q306" s="7" t="n">
        <x:f>MAX(0,G306+J306-P306)</x:f>
        <x:v>0</x:v>
      </x:c>
      <x:c r="R306" s="7" t="n">
        <x:f>M306+MAX(0,K306-MAX(0,P306-G306-J306))</x:f>
        <x:v>1446.611909650924</x:v>
      </x:c>
      <x:c r="S306" s="7" t="n">
        <x:f>SUM(O306,Q306,R306)</x:f>
        <x:v>7446.611909650924</x:v>
      </x:c>
      <x:c r="T306" s="14" t="n">
        <x:f>'Inventory detail'!T306</x:f>
        <x:v>0.084</x:v>
      </x:c>
      <x:c r="U306" s="14" t="n">
        <x:f>'Inventory detail'!U306</x:f>
        <x:v>0.09173999999999999</x:v>
      </x:c>
      <x:c r="V306" s="9" t="n">
        <x:f>O306*T306</x:f>
        <x:v>504.00000000000006</x:v>
      </x:c>
      <x:c r="W306" s="9" t="n">
        <x:f>Q306*T306</x:f>
        <x:v>0</x:v>
      </x:c>
      <x:c r="X306" s="9" t="n">
        <x:f>R306*T306</x:f>
        <x:v>121.51540041067761</x:v>
      </x:c>
      <x:c r="Y306" s="9" t="n">
        <x:f>S306*T306</x:f>
        <x:v>625.5154004106777</x:v>
      </x:c>
      <x:c r="Z306" s="9" t="n">
        <x:f>IF(ISNUMBER(U306),S306*(U306-T306),"n.a.")</x:f>
        <x:v>57.63677618069802</x:v>
      </x:c>
      <x:c r="AA306" s="9" t="n">
        <x:f>IF(ISNUMBER(U306),Y306,0)</x:f>
        <x:v>625.5154004106777</x:v>
      </x:c>
      <x:c r="AB306" s="7" t="n">
        <x:f>MAX(0,L306-SUM(F306:K306))</x:f>
        <x:v>0</x:v>
      </x:c>
    </x:row>
    <x:row r="307" ht="22" customHeight="1">
      <x:c r="A307" s="18" t="n">
        <x:f>Summary!C$41</x:f>
        <x:v>46327</x:v>
      </x:c>
      <x:c r="B307" s="2" t="str">
        <x:f>'Inventory detail'!A307</x:f>
        <x:v>WIRE</x:v>
      </x:c>
      <x:c r="C307" s="2" t="str">
        <x:f>'Inventory detail'!B307</x:f>
        <x:v>10</x:v>
      </x:c>
      <x:c r="D307" s="2" t="str">
        <x:f>'Inventory detail'!C307</x:f>
        <x:v>DL078SIL</x:v>
      </x:c>
      <x:c r="E307" s="10" t="n">
        <x:f>Summary!$E$5</x:f>
        <x:v>46304</x:v>
      </x:c>
      <x:c r="F307" s="7" t="n">
        <x:f>'Inventory detail'!W307</x:f>
        <x:v>3950</x:v>
      </x:c>
      <x:c r="G307" s="7" t="n">
        <x:f>'Inventory detail'!X307</x:f>
        <x:v>0</x:v>
      </x:c>
      <x:c r="H307" s="7" t="n">
        <x:f>'Inventory detail'!Y307</x:f>
        <x:v>0</x:v>
      </x:c>
      <x:c r="I307" s="7" t="n">
        <x:f>SUMIFS('PO detail'!$W$1970:$W$1973,'PO detail'!$V$1970:$V$1973,"&gt;="&amp;E307,'PO detail'!$V$1970:$V$1973,"&lt;"&amp;A307)</x:f>
        <x:v>0</x:v>
      </x:c>
      <x:c r="J307" s="7" t="n">
        <x:f>SUMIFS('PO detail'!$X$1970:$X$1973,'PO detail'!$V$1970:$V$1973,"&gt;="&amp;E307,'PO detail'!$V$1970:$V$1973,"&lt;"&amp;A307)</x:f>
        <x:v>0</x:v>
      </x:c>
      <x:c r="K307" s="7" t="n">
        <x:f>SUMIFS('PO detail'!$Y$1970:$Y$1973,'PO detail'!$V$1970:$V$1973,"&gt;="&amp;E307,'PO detail'!$V$1970:$V$1973,"&lt;"&amp;A307)</x:f>
        <x:v>0</x:v>
      </x:c>
      <x:c r="L307" s="7" t="n">
        <x:f>'Inventory detail'!F307*Summary!$K$5*(A307-E307)/Summary!$K$6</x:f>
        <x:v>450.2370431211499</x:v>
      </x:c>
      <x:c r="M307" s="7" t="n">
        <x:f>MAX(0,H307-L307)</x:f>
        <x:v>0</x:v>
      </x:c>
      <x:c r="N307" s="7" t="n">
        <x:f>MAX(0,L307-H307)</x:f>
        <x:v>450.2370431211499</x:v>
      </x:c>
      <x:c r="O307" s="7" t="n">
        <x:f>MAX(0,F307+I307-N307)</x:f>
        <x:v>3499.76295687885</x:v>
      </x:c>
      <x:c r="P307" s="7" t="n">
        <x:f>MAX(0,N307-F307-I307)</x:f>
        <x:v>0</x:v>
      </x:c>
      <x:c r="Q307" s="7" t="n">
        <x:f>MAX(0,G307+J307-P307)</x:f>
        <x:v>0</x:v>
      </x:c>
      <x:c r="R307" s="7" t="n">
        <x:f>M307+MAX(0,K307-MAX(0,P307-G307-J307))</x:f>
        <x:v>0</x:v>
      </x:c>
      <x:c r="S307" s="7" t="n">
        <x:f>SUM(O307,Q307,R307)</x:f>
        <x:v>3499.76295687885</x:v>
      </x:c>
      <x:c r="T307" s="14" t="n">
        <x:f>'Inventory detail'!T307</x:f>
        <x:v>0.16329999999999997</x:v>
      </x:c>
      <x:c r="U307" s="14" t="n">
        <x:f>'Inventory detail'!U307</x:f>
        <x:v>0.16329999999999997</x:v>
      </x:c>
      <x:c r="V307" s="9" t="n">
        <x:f>O307*T307</x:f>
        <x:v>571.5112908583161</x:v>
      </x:c>
      <x:c r="W307" s="9" t="n">
        <x:f>Q307*T307</x:f>
        <x:v>0</x:v>
      </x:c>
      <x:c r="X307" s="9" t="n">
        <x:f>R307*T307</x:f>
        <x:v>0</x:v>
      </x:c>
      <x:c r="Y307" s="9" t="n">
        <x:f>S307*T307</x:f>
        <x:v>571.5112908583161</x:v>
      </x:c>
      <x:c r="Z307" s="9" t="n">
        <x:f>IF(ISNUMBER(U307),S307*(U307-T307),"n.a.")</x:f>
        <x:v>0</x:v>
      </x:c>
      <x:c r="AA307" s="9" t="n">
        <x:f>IF(ISNUMBER(U307),Y307,0)</x:f>
        <x:v>571.5112908583161</x:v>
      </x:c>
      <x:c r="AB307" s="7" t="n">
        <x:f>MAX(0,L307-SUM(F307:K307))</x:f>
        <x:v>0</x:v>
      </x:c>
    </x:row>
    <x:row r="308" ht="22" customHeight="1">
      <x:c r="A308" s="18" t="n">
        <x:f>Summary!C$41</x:f>
        <x:v>46327</x:v>
      </x:c>
      <x:c r="B308" s="2" t="str">
        <x:f>'Inventory detail'!A308</x:f>
        <x:v>POUC</x:v>
      </x:c>
      <x:c r="C308" s="2" t="str">
        <x:f>'Inventory detail'!B308</x:f>
        <x:v>10</x:v>
      </x:c>
      <x:c r="D308" s="2" t="str">
        <x:f>'Inventory detail'!C308</x:f>
        <x:v>CRC7</x:v>
      </x:c>
      <x:c r="E308" s="10" t="n">
        <x:f>Summary!$E$5</x:f>
        <x:v>46304</x:v>
      </x:c>
      <x:c r="F308" s="7" t="n">
        <x:f>'Inventory detail'!W308</x:f>
        <x:v>5000</x:v>
      </x:c>
      <x:c r="G308" s="7" t="n">
        <x:f>'Inventory detail'!X308</x:f>
        <x:v>0</x:v>
      </x:c>
      <x:c r="H308" s="7" t="n">
        <x:f>'Inventory detail'!Y308</x:f>
        <x:v>500</x:v>
      </x:c>
      <x:c r="I308" s="7" t="n">
        <x:f>SUMIFS('PO detail'!$W$1460:$W$1460,'PO detail'!$V$1460:$V$1460,"&gt;="&amp;E308,'PO detail'!$V$1460:$V$1460,"&lt;"&amp;A308)</x:f>
        <x:v>0</x:v>
      </x:c>
      <x:c r="J308" s="7" t="n">
        <x:f>SUMIFS('PO detail'!$X$1460:$X$1460,'PO detail'!$V$1460:$V$1460,"&gt;="&amp;E308,'PO detail'!$V$1460:$V$1460,"&lt;"&amp;A308)</x:f>
        <x:v>0</x:v>
      </x:c>
      <x:c r="K308" s="7" t="n">
        <x:f>SUMIFS('PO detail'!$Y$1460:$Y$1460,'PO detail'!$V$1460:$V$1460,"&gt;="&amp;E308,'PO detail'!$V$1460:$V$1460,"&lt;"&amp;A308)</x:f>
        <x:v>0</x:v>
      </x:c>
      <x:c r="L308" s="7" t="n">
        <x:f>'Inventory detail'!F308*Summary!$K$5*(A308-E308)/Summary!$K$6</x:f>
        <x:v>447.0935523613963</x:v>
      </x:c>
      <x:c r="M308" s="7" t="n">
        <x:f>MAX(0,H308-L308)</x:f>
        <x:v>52.90644763860371</x:v>
      </x:c>
      <x:c r="N308" s="7" t="n">
        <x:f>MAX(0,L308-H308)</x:f>
        <x:v>0</x:v>
      </x:c>
      <x:c r="O308" s="7" t="n">
        <x:f>MAX(0,F308+I308-N308)</x:f>
        <x:v>5000</x:v>
      </x:c>
      <x:c r="P308" s="7" t="n">
        <x:f>MAX(0,N308-F308-I308)</x:f>
        <x:v>0</x:v>
      </x:c>
      <x:c r="Q308" s="7" t="n">
        <x:f>MAX(0,G308+J308-P308)</x:f>
        <x:v>0</x:v>
      </x:c>
      <x:c r="R308" s="7" t="n">
        <x:f>M308+MAX(0,K308-MAX(0,P308-G308-J308))</x:f>
        <x:v>52.90644763860371</x:v>
      </x:c>
      <x:c r="S308" s="7" t="n">
        <x:f>SUM(O308,Q308,R308)</x:f>
        <x:v>5052.906447638604</x:v>
      </x:c>
      <x:c r="T308" s="14" t="n">
        <x:f>'Inventory detail'!T308</x:f>
        <x:v>0.0077</x:v>
      </x:c>
      <x:c r="U308" s="14" t="n">
        <x:f>'Inventory detail'!U308</x:f>
        <x:v>0.008579999999999999</x:v>
      </x:c>
      <x:c r="V308" s="9" t="n">
        <x:f>O308*T308</x:f>
        <x:v>38.5</x:v>
      </x:c>
      <x:c r="W308" s="9" t="n">
        <x:f>Q308*T308</x:f>
        <x:v>0</x:v>
      </x:c>
      <x:c r="X308" s="9" t="n">
        <x:f>R308*T308</x:f>
        <x:v>0.4073796468172486</x:v>
      </x:c>
      <x:c r="Y308" s="9" t="n">
        <x:f>S308*T308</x:f>
        <x:v>38.90737964681725</x:v>
      </x:c>
      <x:c r="Z308" s="9" t="n">
        <x:f>IF(ISNUMBER(U308),S308*(U308-T308),"n.a.")</x:f>
        <x:v>4.446557673921966</x:v>
      </x:c>
      <x:c r="AA308" s="9" t="n">
        <x:f>IF(ISNUMBER(U308),Y308,0)</x:f>
        <x:v>38.90737964681725</x:v>
      </x:c>
      <x:c r="AB308" s="7" t="n">
        <x:f>MAX(0,L308-SUM(F308:K308))</x:f>
        <x:v>0</x:v>
      </x:c>
    </x:row>
    <x:row r="309" ht="22" customHeight="1">
      <x:c r="A309" s="18" t="n">
        <x:f>Summary!C$41</x:f>
        <x:v>46327</x:v>
      </x:c>
      <x:c r="B309" s="2" t="str">
        <x:f>'Inventory detail'!A309</x:f>
        <x:v>POUC</x:v>
      </x:c>
      <x:c r="C309" s="2" t="str">
        <x:f>'Inventory detail'!B309</x:f>
        <x:v>10</x:v>
      </x:c>
      <x:c r="D309" s="2" t="str">
        <x:f>'Inventory detail'!C309</x:f>
        <x:v>IND10</x:v>
      </x:c>
      <x:c r="E309" s="10" t="n">
        <x:f>Summary!$E$5</x:f>
        <x:v>46304</x:v>
      </x:c>
      <x:c r="F309" s="7" t="n">
        <x:f>'Inventory detail'!W309</x:f>
        <x:v>100</x:v>
      </x:c>
      <x:c r="G309" s="7" t="n">
        <x:f>'Inventory detail'!X309</x:f>
        <x:v>0</x:v>
      </x:c>
      <x:c r="H309" s="7" t="n">
        <x:f>'Inventory detail'!Y309</x:f>
        <x:v>0</x:v>
      </x:c>
      <x:c r="I309" s="7" t="n">
        <x:f>SUMIFS('PO detail'!$W$1468:$W$1469,'PO detail'!$V$1468:$V$1469,"&gt;="&amp;E309,'PO detail'!$V$1468:$V$1469,"&lt;"&amp;A309)</x:f>
        <x:v>0</x:v>
      </x:c>
      <x:c r="J309" s="7" t="n">
        <x:f>SUMIFS('PO detail'!$X$1468:$X$1469,'PO detail'!$V$1468:$V$1469,"&gt;="&amp;E309,'PO detail'!$V$1468:$V$1469,"&lt;"&amp;A309)</x:f>
        <x:v>0</x:v>
      </x:c>
      <x:c r="K309" s="7" t="n">
        <x:f>SUMIFS('PO detail'!$Y$1468:$Y$1469,'PO detail'!$V$1468:$V$1469,"&gt;="&amp;E309,'PO detail'!$V$1468:$V$1469,"&lt;"&amp;A309)</x:f>
        <x:v>0</x:v>
      </x:c>
      <x:c r="L309" s="7" t="n">
        <x:f>'Inventory detail'!F309*Summary!$K$5*(A309-E309)/Summary!$K$6</x:f>
        <x:v>447.0935523613963</x:v>
      </x:c>
      <x:c r="M309" s="7" t="n">
        <x:f>MAX(0,H309-L309)</x:f>
        <x:v>0</x:v>
      </x:c>
      <x:c r="N309" s="7" t="n">
        <x:f>MAX(0,L309-H309)</x:f>
        <x:v>447.0935523613963</x:v>
      </x:c>
      <x:c r="O309" s="7" t="n">
        <x:f>MAX(0,F309+I309-N309)</x:f>
        <x:v>0</x:v>
      </x:c>
      <x:c r="P309" s="7" t="n">
        <x:f>MAX(0,N309-F309-I309)</x:f>
        <x:v>347.0935523613963</x:v>
      </x:c>
      <x:c r="Q309" s="7" t="n">
        <x:f>MAX(0,G309+J309-P309)</x:f>
        <x:v>0</x:v>
      </x:c>
      <x:c r="R309" s="7" t="n">
        <x:f>M309+MAX(0,K309-MAX(0,P309-G309-J309))</x:f>
        <x:v>0</x:v>
      </x:c>
      <x:c r="S309" s="7" t="n">
        <x:f>SUM(O309,Q309,R309)</x:f>
        <x:v>0</x:v>
      </x:c>
      <x:c r="T309" s="14" t="n">
        <x:f>'Inventory detail'!T309</x:f>
        <x:v>0.0286</x:v>
      </x:c>
      <x:c r="U309" s="14" t="n">
        <x:f>'Inventory detail'!U309</x:f>
        <x:v>0.031184999999999997</x:v>
      </x:c>
      <x:c r="V309" s="9" t="n">
        <x:f>O309*T309</x:f>
        <x:v>0</x:v>
      </x:c>
      <x:c r="W309" s="9" t="n">
        <x:f>Q309*T309</x:f>
        <x:v>0</x:v>
      </x:c>
      <x:c r="X309" s="9" t="n">
        <x:f>R309*T309</x:f>
        <x:v>0</x:v>
      </x:c>
      <x:c r="Y309" s="9" t="n">
        <x:f>S309*T309</x:f>
        <x:v>0</x:v>
      </x:c>
      <x:c r="Z309" s="9" t="n">
        <x:f>IF(ISNUMBER(U309),S309*(U309-T309),"n.a.")</x:f>
        <x:v>0</x:v>
      </x:c>
      <x:c r="AA309" s="9" t="n">
        <x:f>IF(ISNUMBER(U309),Y309,0)</x:f>
        <x:v>0</x:v>
      </x:c>
      <x:c r="AB309" s="7" t="n">
        <x:f>MAX(0,L309-SUM(F309:K309))</x:f>
        <x:v>347.0935523613963</x:v>
      </x:c>
    </x:row>
    <x:row r="310" ht="22" customHeight="1">
      <x:c r="A310" s="18" t="n">
        <x:f>Summary!C$41</x:f>
        <x:v>46327</x:v>
      </x:c>
      <x:c r="B310" s="2" t="str">
        <x:f>'Inventory detail'!A310</x:f>
        <x:v>POUC</x:v>
      </x:c>
      <x:c r="C310" s="2" t="str">
        <x:f>'Inventory detail'!B310</x:f>
        <x:v>30</x:v>
      </x:c>
      <x:c r="D310" s="2" t="str">
        <x:f>'Inventory detail'!C310</x:f>
        <x:v>LMEN7</x:v>
      </x:c>
      <x:c r="E310" s="10" t="n">
        <x:f>Summary!$E$5</x:f>
        <x:v>46304</x:v>
      </x:c>
      <x:c r="F310" s="7" t="n">
        <x:f>'Inventory detail'!W310</x:f>
        <x:v>300</x:v>
      </x:c>
      <x:c r="G310" s="7" t="n">
        <x:f>'Inventory detail'!X310</x:f>
        <x:v>900</x:v>
      </x:c>
      <x:c r="H310" s="7" t="n">
        <x:f>'Inventory detail'!Y310</x:f>
        <x:v>500</x:v>
      </x:c>
      <x:c r="I310" s="7" t="n">
        <x:f>SUMIFS('PO detail'!$W$1670:$W$1673,'PO detail'!$V$1670:$V$1673,"&gt;="&amp;E310,'PO detail'!$V$1670:$V$1673,"&lt;"&amp;A310)</x:f>
        <x:v>0</x:v>
      </x:c>
      <x:c r="J310" s="7" t="n">
        <x:f>SUMIFS('PO detail'!$X$1670:$X$1673,'PO detail'!$V$1670:$V$1673,"&gt;="&amp;E310,'PO detail'!$V$1670:$V$1673,"&lt;"&amp;A310)</x:f>
        <x:v>900</x:v>
      </x:c>
      <x:c r="K310" s="7" t="n">
        <x:f>SUMIFS('PO detail'!$Y$1670:$Y$1673,'PO detail'!$V$1670:$V$1673,"&gt;="&amp;E310,'PO detail'!$V$1670:$V$1673,"&lt;"&amp;A310)</x:f>
        <x:v>0</x:v>
      </x:c>
      <x:c r="L310" s="7" t="n">
        <x:f>'Inventory detail'!F310*Summary!$K$5*(A310-E310)/Summary!$K$6</x:f>
        <x:v>447.0935523613963</x:v>
      </x:c>
      <x:c r="M310" s="7" t="n">
        <x:f>MAX(0,H310-L310)</x:f>
        <x:v>52.90644763860371</x:v>
      </x:c>
      <x:c r="N310" s="7" t="n">
        <x:f>MAX(0,L310-H310)</x:f>
        <x:v>0</x:v>
      </x:c>
      <x:c r="O310" s="7" t="n">
        <x:f>MAX(0,F310+I310-N310)</x:f>
        <x:v>300</x:v>
      </x:c>
      <x:c r="P310" s="7" t="n">
        <x:f>MAX(0,N310-F310-I310)</x:f>
        <x:v>0</x:v>
      </x:c>
      <x:c r="Q310" s="7" t="n">
        <x:f>MAX(0,G310+J310-P310)</x:f>
        <x:v>1800</x:v>
      </x:c>
      <x:c r="R310" s="7" t="n">
        <x:f>M310+MAX(0,K310-MAX(0,P310-G310-J310))</x:f>
        <x:v>52.90644763860371</x:v>
      </x:c>
      <x:c r="S310" s="7" t="n">
        <x:f>SUM(O310,Q310,R310)</x:f>
        <x:v>2152.906447638604</x:v>
      </x:c>
      <x:c r="T310" s="14" t="n">
        <x:f>'Inventory detail'!T310</x:f>
        <x:v>0.20170000000000002</x:v>
      </x:c>
      <x:c r="U310" s="14" t="n">
        <x:f>'Inventory detail'!U310</x:f>
        <x:v>0.21977999999999998</x:v>
      </x:c>
      <x:c r="V310" s="9" t="n">
        <x:f>O310*T310</x:f>
        <x:v>60.510000000000005</x:v>
      </x:c>
      <x:c r="W310" s="9" t="n">
        <x:f>Q310*T310</x:f>
        <x:v>363.06000000000006</x:v>
      </x:c>
      <x:c r="X310" s="9" t="n">
        <x:f>R310*T310</x:f>
        <x:v>10.67123048870637</x:v>
      </x:c>
      <x:c r="Y310" s="9" t="n">
        <x:f>S310*T310</x:f>
        <x:v>434.24123048870644</x:v>
      </x:c>
      <x:c r="Z310" s="9" t="n">
        <x:f>IF(ISNUMBER(U310),S310*(U310-T310),"n.a.")</x:f>
        <x:v>38.92454857330586</x:v>
      </x:c>
      <x:c r="AA310" s="9" t="n">
        <x:f>IF(ISNUMBER(U310),Y310,0)</x:f>
        <x:v>434.24123048870644</x:v>
      </x:c>
      <x:c r="AB310" s="7" t="n">
        <x:f>MAX(0,L310-SUM(F310:K310))</x:f>
        <x:v>0</x:v>
      </x:c>
    </x:row>
    <x:row r="311" ht="22" customHeight="1">
      <x:c r="A311" s="18" t="n">
        <x:f>Summary!C$41</x:f>
        <x:v>46327</x:v>
      </x:c>
      <x:c r="B311" s="2" t="str">
        <x:f>'Inventory detail'!A311</x:f>
        <x:v>COIL</x:v>
      </x:c>
      <x:c r="C311" s="2" t="str">
        <x:f>'Inventory detail'!B311</x:f>
        <x:v>60</x:v>
      </x:c>
      <x:c r="D311" s="2" t="str">
        <x:f>'Inventory detail'!C311</x:f>
        <x:v>9NAV12-4</x:v>
      </x:c>
      <x:c r="E311" s="10" t="n">
        <x:f>Summary!$E$5</x:f>
        <x:v>46304</x:v>
      </x:c>
      <x:c r="F311" s="7" t="n">
        <x:f>'Inventory detail'!W311</x:f>
        <x:v>3600</x:v>
      </x:c>
      <x:c r="G311" s="7" t="n">
        <x:f>'Inventory detail'!X311</x:f>
        <x:v>0</x:v>
      </x:c>
      <x:c r="H311" s="7" t="n">
        <x:f>'Inventory detail'!Y311</x:f>
        <x:v>0</x:v>
      </x:c>
      <x:c r="I311" s="7" t="n">
        <x:f>SUMIFS('PO detail'!$W$1449:$W$1449,'PO detail'!$V$1449:$V$1449,"&gt;="&amp;E311,'PO detail'!$V$1449:$V$1449,"&lt;"&amp;A311)</x:f>
        <x:v>0</x:v>
      </x:c>
      <x:c r="J311" s="7" t="n">
        <x:f>SUMIFS('PO detail'!$X$1449:$X$1449,'PO detail'!$V$1449:$V$1449,"&gt;="&amp;E311,'PO detail'!$V$1449:$V$1449,"&lt;"&amp;A311)</x:f>
        <x:v>0</x:v>
      </x:c>
      <x:c r="K311" s="7" t="n">
        <x:f>SUMIFS('PO detail'!$Y$1449:$Y$1449,'PO detail'!$V$1449:$V$1449,"&gt;="&amp;E311,'PO detail'!$V$1449:$V$1449,"&lt;"&amp;A311)</x:f>
        <x:v>0</x:v>
      </x:c>
      <x:c r="L311" s="7" t="n">
        <x:f>'Inventory detail'!F311*Summary!$K$5*(A311-E311)/Summary!$K$6</x:f>
        <x:v>440.7914579055442</x:v>
      </x:c>
      <x:c r="M311" s="7" t="n">
        <x:f>MAX(0,H311-L311)</x:f>
        <x:v>0</x:v>
      </x:c>
      <x:c r="N311" s="7" t="n">
        <x:f>MAX(0,L311-H311)</x:f>
        <x:v>440.7914579055442</x:v>
      </x:c>
      <x:c r="O311" s="7" t="n">
        <x:f>MAX(0,F311+I311-N311)</x:f>
        <x:v>3159.208542094456</x:v>
      </x:c>
      <x:c r="P311" s="7" t="n">
        <x:f>MAX(0,N311-F311-I311)</x:f>
        <x:v>0</x:v>
      </x:c>
      <x:c r="Q311" s="7" t="n">
        <x:f>MAX(0,G311+J311-P311)</x:f>
        <x:v>0</x:v>
      </x:c>
      <x:c r="R311" s="7" t="n">
        <x:f>M311+MAX(0,K311-MAX(0,P311-G311-J311))</x:f>
        <x:v>0</x:v>
      </x:c>
      <x:c r="S311" s="7" t="n">
        <x:f>SUM(O311,Q311,R311)</x:f>
        <x:v>3159.208542094456</x:v>
      </x:c>
      <x:c r="T311" s="14" t="n">
        <x:f>'Inventory detail'!T311</x:f>
        <x:v>0.0478</x:v>
      </x:c>
      <x:c r="U311" s="14" t="n">
        <x:f>'Inventory detail'!U311</x:f>
        <x:v>0.046852</x:v>
      </x:c>
      <x:c r="V311" s="9" t="n">
        <x:f>O311*T311</x:f>
        <x:v>151.01016831211498</x:v>
      </x:c>
      <x:c r="W311" s="9" t="n">
        <x:f>Q311*T311</x:f>
        <x:v>0</x:v>
      </x:c>
      <x:c r="X311" s="9" t="n">
        <x:f>R311*T311</x:f>
        <x:v>0</x:v>
      </x:c>
      <x:c r="Y311" s="9" t="n">
        <x:f>S311*T311</x:f>
        <x:v>151.01016831211498</x:v>
      </x:c>
      <x:c r="Z311" s="9" t="n">
        <x:f>IF(ISNUMBER(U311),S311*(U311-T311),"n.a.")</x:f>
        <x:v>-2.994929697905558</x:v>
      </x:c>
      <x:c r="AA311" s="9" t="n">
        <x:f>IF(ISNUMBER(U311),Y311,0)</x:f>
        <x:v>151.01016831211498</x:v>
      </x:c>
      <x:c r="AB311" s="7" t="n">
        <x:f>MAX(0,L311-SUM(F311:K311))</x:f>
        <x:v>0</x:v>
      </x:c>
    </x:row>
    <x:row r="312" ht="22" customHeight="1">
      <x:c r="A312" s="18" t="n">
        <x:f>Summary!C$41</x:f>
        <x:v>46327</x:v>
      </x:c>
      <x:c r="B312" s="2" t="str">
        <x:f>'Inventory detail'!A312</x:f>
        <x:v>COIL</x:v>
      </x:c>
      <x:c r="C312" s="2" t="str">
        <x:f>'Inventory detail'!B312</x:f>
        <x:v>10</x:v>
      </x:c>
      <x:c r="D312" s="2" t="str">
        <x:f>'Inventory detail'!C312</x:f>
        <x:v>9NAV12-4</x:v>
      </x:c>
      <x:c r="E312" s="10" t="n">
        <x:f>Summary!$E$5</x:f>
        <x:v>46304</x:v>
      </x:c>
      <x:c r="F312" s="7" t="n">
        <x:f>'Inventory detail'!W312</x:f>
        <x:v>3000</x:v>
      </x:c>
      <x:c r="G312" s="7" t="n">
        <x:f>'Inventory detail'!X312</x:f>
        <x:v>0</x:v>
      </x:c>
      <x:c r="H312" s="7" t="n">
        <x:f>'Inventory detail'!Y312</x:f>
        <x:v>0</x:v>
      </x:c>
      <x:c r="I312" s="7" t="n">
        <x:f>SUMIFS('PO detail'!$W$582:$W$583,'PO detail'!$V$582:$V$583,"&gt;="&amp;E312,'PO detail'!$V$582:$V$583,"&lt;"&amp;A312)</x:f>
        <x:v>0</x:v>
      </x:c>
      <x:c r="J312" s="7" t="n">
        <x:f>SUMIFS('PO detail'!$X$582:$X$583,'PO detail'!$V$582:$V$583,"&gt;="&amp;E312,'PO detail'!$V$582:$V$583,"&lt;"&amp;A312)</x:f>
        <x:v>0</x:v>
      </x:c>
      <x:c r="K312" s="7" t="n">
        <x:f>SUMIFS('PO detail'!$Y$582:$Y$583,'PO detail'!$V$582:$V$583,"&gt;="&amp;E312,'PO detail'!$V$582:$V$583,"&lt;"&amp;A312)</x:f>
        <x:v>0</x:v>
      </x:c>
      <x:c r="L312" s="7" t="n">
        <x:f>'Inventory detail'!F312*Summary!$K$5*(A312-E312)/Summary!$K$6</x:f>
        <x:v>434.4969199178645</x:v>
      </x:c>
      <x:c r="M312" s="7" t="n">
        <x:f>MAX(0,H312-L312)</x:f>
        <x:v>0</x:v>
      </x:c>
      <x:c r="N312" s="7" t="n">
        <x:f>MAX(0,L312-H312)</x:f>
        <x:v>434.4969199178645</x:v>
      </x:c>
      <x:c r="O312" s="7" t="n">
        <x:f>MAX(0,F312+I312-N312)</x:f>
        <x:v>2565.5030800821355</x:v>
      </x:c>
      <x:c r="P312" s="7" t="n">
        <x:f>MAX(0,N312-F312-I312)</x:f>
        <x:v>0</x:v>
      </x:c>
      <x:c r="Q312" s="7" t="n">
        <x:f>MAX(0,G312+J312-P312)</x:f>
        <x:v>0</x:v>
      </x:c>
      <x:c r="R312" s="7" t="n">
        <x:f>M312+MAX(0,K312-MAX(0,P312-G312-J312))</x:f>
        <x:v>0</x:v>
      </x:c>
      <x:c r="S312" s="7" t="n">
        <x:f>SUM(O312,Q312,R312)</x:f>
        <x:v>2565.5030800821355</x:v>
      </x:c>
      <x:c r="T312" s="14" t="n">
        <x:f>'Inventory detail'!T312</x:f>
        <x:v>0.0478</x:v>
      </x:c>
      <x:c r="U312" s="14" t="n">
        <x:f>'Inventory detail'!U312</x:f>
        <x:v>0.046852</x:v>
      </x:c>
      <x:c r="V312" s="9" t="n">
        <x:f>O312*T312</x:f>
        <x:v>122.63104722792609</x:v>
      </x:c>
      <x:c r="W312" s="9" t="n">
        <x:f>Q312*T312</x:f>
        <x:v>0</x:v>
      </x:c>
      <x:c r="X312" s="9" t="n">
        <x:f>R312*T312</x:f>
        <x:v>0</x:v>
      </x:c>
      <x:c r="Y312" s="9" t="n">
        <x:f>S312*T312</x:f>
        <x:v>122.63104722792609</x:v>
      </x:c>
      <x:c r="Z312" s="9" t="n">
        <x:f>IF(ISNUMBER(U312),S312*(U312-T312),"n.a.")</x:f>
        <x:v>-2.4320969199178757</x:v>
      </x:c>
      <x:c r="AA312" s="9" t="n">
        <x:f>IF(ISNUMBER(U312),Y312,0)</x:f>
        <x:v>122.63104722792609</x:v>
      </x:c>
      <x:c r="AB312" s="7" t="n">
        <x:f>MAX(0,L312-SUM(F312:K312))</x:f>
        <x:v>0</x:v>
      </x:c>
    </x:row>
    <x:row r="313" ht="22" customHeight="1">
      <x:c r="A313" s="18" t="n">
        <x:f>Summary!C$41</x:f>
        <x:v>46327</x:v>
      </x:c>
      <x:c r="B313" s="2" t="str">
        <x:f>'Inventory detail'!A313</x:f>
        <x:v>COIL</x:v>
      </x:c>
      <x:c r="C313" s="2" t="str">
        <x:f>'Inventory detail'!B313</x:f>
        <x:v>30</x:v>
      </x:c>
      <x:c r="D313" s="2" t="str">
        <x:f>'Inventory detail'!C313</x:f>
        <x:v>8NAV12-4</x:v>
      </x:c>
      <x:c r="E313" s="10" t="n">
        <x:f>Summary!$E$5</x:f>
        <x:v>46304</x:v>
      </x:c>
      <x:c r="F313" s="7" t="n">
        <x:f>'Inventory detail'!W313</x:f>
        <x:v>2200</x:v>
      </x:c>
      <x:c r="G313" s="7" t="n">
        <x:f>'Inventory detail'!X313</x:f>
        <x:v>0</x:v>
      </x:c>
      <x:c r="H313" s="7" t="n">
        <x:f>'Inventory detail'!Y313</x:f>
        <x:v>0</x:v>
      </x:c>
      <x:c r="I313" s="7" t="n">
        <x:f>SUMIFS('PO detail'!$W$976:$W$978,'PO detail'!$V$976:$V$978,"&gt;="&amp;E313,'PO detail'!$V$976:$V$978,"&lt;"&amp;A313)</x:f>
        <x:v>0</x:v>
      </x:c>
      <x:c r="J313" s="7" t="n">
        <x:f>SUMIFS('PO detail'!$X$976:$X$978,'PO detail'!$V$976:$V$978,"&gt;="&amp;E313,'PO detail'!$V$976:$V$978,"&lt;"&amp;A313)</x:f>
        <x:v>0</x:v>
      </x:c>
      <x:c r="K313" s="7" t="n">
        <x:f>SUMIFS('PO detail'!$Y$976:$Y$978,'PO detail'!$V$976:$V$978,"&gt;="&amp;E313,'PO detail'!$V$976:$V$978,"&lt;"&amp;A313)</x:f>
        <x:v>0</x:v>
      </x:c>
      <x:c r="L313" s="7" t="n">
        <x:f>'Inventory detail'!F313*Summary!$K$5*(A313-E313)/Summary!$K$6</x:f>
        <x:v>434.4969199178645</x:v>
      </x:c>
      <x:c r="M313" s="7" t="n">
        <x:f>MAX(0,H313-L313)</x:f>
        <x:v>0</x:v>
      </x:c>
      <x:c r="N313" s="7" t="n">
        <x:f>MAX(0,L313-H313)</x:f>
        <x:v>434.4969199178645</x:v>
      </x:c>
      <x:c r="O313" s="7" t="n">
        <x:f>MAX(0,F313+I313-N313)</x:f>
        <x:v>1765.5030800821355</x:v>
      </x:c>
      <x:c r="P313" s="7" t="n">
        <x:f>MAX(0,N313-F313-I313)</x:f>
        <x:v>0</x:v>
      </x:c>
      <x:c r="Q313" s="7" t="n">
        <x:f>MAX(0,G313+J313-P313)</x:f>
        <x:v>0</x:v>
      </x:c>
      <x:c r="R313" s="7" t="n">
        <x:f>M313+MAX(0,K313-MAX(0,P313-G313-J313))</x:f>
        <x:v>0</x:v>
      </x:c>
      <x:c r="S313" s="7" t="n">
        <x:f>SUM(O313,Q313,R313)</x:f>
        <x:v>1765.5030800821355</x:v>
      </x:c>
      <x:c r="T313" s="14" t="n">
        <x:f>'Inventory detail'!T313</x:f>
        <x:v>0.042</x:v>
      </x:c>
      <x:c r="U313" s="14" t="n">
        <x:f>'Inventory detail'!U313</x:f>
        <x:v>0.041216499999999996</x:v>
      </x:c>
      <x:c r="V313" s="9" t="n">
        <x:f>O313*T313</x:f>
        <x:v>74.1511293634497</x:v>
      </x:c>
      <x:c r="W313" s="9" t="n">
        <x:f>Q313*T313</x:f>
        <x:v>0</x:v>
      </x:c>
      <x:c r="X313" s="9" t="n">
        <x:f>R313*T313</x:f>
        <x:v>0</x:v>
      </x:c>
      <x:c r="Y313" s="9" t="n">
        <x:f>S313*T313</x:f>
        <x:v>74.1511293634497</x:v>
      </x:c>
      <x:c r="Z313" s="9" t="n">
        <x:f>IF(ISNUMBER(U313),S313*(U313-T313),"n.a.")</x:f>
        <x:v>-1.3832716632443645</x:v>
      </x:c>
      <x:c r="AA313" s="9" t="n">
        <x:f>IF(ISNUMBER(U313),Y313,0)</x:f>
        <x:v>74.1511293634497</x:v>
      </x:c>
      <x:c r="AB313" s="7" t="n">
        <x:f>MAX(0,L313-SUM(F313:K313))</x:f>
        <x:v>0</x:v>
      </x:c>
    </x:row>
    <x:row r="314" ht="22" customHeight="1">
      <x:c r="A314" s="18" t="n">
        <x:f>Summary!C$41</x:f>
        <x:v>46327</x:v>
      </x:c>
      <x:c r="B314" s="2" t="str">
        <x:f>'Inventory detail'!A314</x:f>
        <x:v>POUC</x:v>
      </x:c>
      <x:c r="C314" s="2" t="str">
        <x:f>'Inventory detail'!B314</x:f>
        <x:v>60</x:v>
      </x:c>
      <x:c r="D314" s="2" t="str">
        <x:f>'Inventory detail'!C314</x:f>
        <x:v>MEM10</x:v>
      </x:c>
      <x:c r="E314" s="10" t="n">
        <x:f>Summary!$E$5</x:f>
        <x:v>46304</x:v>
      </x:c>
      <x:c r="F314" s="7" t="n">
        <x:f>'Inventory detail'!W314</x:f>
        <x:v>0</x:v>
      </x:c>
      <x:c r="G314" s="7" t="n">
        <x:f>'Inventory detail'!X314</x:f>
        <x:v>0</x:v>
      </x:c>
      <x:c r="H314" s="7" t="n">
        <x:f>'Inventory detail'!Y314</x:f>
        <x:v>0</x:v>
      </x:c>
      <x:c r="I314" s="7" t="n">
        <x:f>SUMIFS('PO detail'!$W$1807:$W$1807,'PO detail'!$V$1807:$V$1807,"&gt;="&amp;E314,'PO detail'!$V$1807:$V$1807,"&lt;"&amp;A314)</x:f>
        <x:v>0</x:v>
      </x:c>
      <x:c r="J314" s="7" t="n">
        <x:f>SUMIFS('PO detail'!$X$1807:$X$1807,'PO detail'!$V$1807:$V$1807,"&gt;="&amp;E314,'PO detail'!$V$1807:$V$1807,"&lt;"&amp;A314)</x:f>
        <x:v>8000</x:v>
      </x:c>
      <x:c r="K314" s="7" t="n">
        <x:f>SUMIFS('PO detail'!$Y$1807:$Y$1807,'PO detail'!$V$1807:$V$1807,"&gt;="&amp;E314,'PO detail'!$V$1807:$V$1807,"&lt;"&amp;A314)</x:f>
        <x:v>0</x:v>
      </x:c>
      <x:c r="L314" s="7" t="n">
        <x:f>'Inventory detail'!F314*Summary!$K$5*(A314-E314)/Summary!$K$6</x:f>
        <x:v>428.2023819301848</x:v>
      </x:c>
      <x:c r="M314" s="7" t="n">
        <x:f>MAX(0,H314-L314)</x:f>
        <x:v>0</x:v>
      </x:c>
      <x:c r="N314" s="7" t="n">
        <x:f>MAX(0,L314-H314)</x:f>
        <x:v>428.2023819301848</x:v>
      </x:c>
      <x:c r="O314" s="7" t="n">
        <x:f>MAX(0,F314+I314-N314)</x:f>
        <x:v>0</x:v>
      </x:c>
      <x:c r="P314" s="7" t="n">
        <x:f>MAX(0,N314-F314-I314)</x:f>
        <x:v>428.2023819301848</x:v>
      </x:c>
      <x:c r="Q314" s="7" t="n">
        <x:f>MAX(0,G314+J314-P314)</x:f>
        <x:v>7571.797618069815</x:v>
      </x:c>
      <x:c r="R314" s="7" t="n">
        <x:f>M314+MAX(0,K314-MAX(0,P314-G314-J314))</x:f>
        <x:v>0</x:v>
      </x:c>
      <x:c r="S314" s="7" t="n">
        <x:f>SUM(O314,Q314,R314)</x:f>
        <x:v>7571.797618069815</x:v>
      </x:c>
      <x:c r="T314" s="14" t="n">
        <x:f>'Inventory detail'!T314</x:f>
        <x:v>0.022000000000000002</x:v>
      </x:c>
      <x:c r="U314" s="14" t="n">
        <x:f>'Inventory detail'!U314</x:f>
        <x:v>0.024089999999999997</x:v>
      </x:c>
      <x:c r="V314" s="9" t="n">
        <x:f>O314*T314</x:f>
        <x:v>0</x:v>
      </x:c>
      <x:c r="W314" s="9" t="n">
        <x:f>Q314*T314</x:f>
        <x:v>166.57954759753596</x:v>
      </x:c>
      <x:c r="X314" s="9" t="n">
        <x:f>R314*T314</x:f>
        <x:v>0</x:v>
      </x:c>
      <x:c r="Y314" s="9" t="n">
        <x:f>S314*T314</x:f>
        <x:v>166.57954759753596</x:v>
      </x:c>
      <x:c r="Z314" s="9" t="n">
        <x:f>IF(ISNUMBER(U314),S314*(U314-T314),"n.a.")</x:f>
        <x:v>15.825057021765874</x:v>
      </x:c>
      <x:c r="AA314" s="9" t="n">
        <x:f>IF(ISNUMBER(U314),Y314,0)</x:f>
        <x:v>166.57954759753596</x:v>
      </x:c>
      <x:c r="AB314" s="7" t="n">
        <x:f>MAX(0,L314-SUM(F314:K314))</x:f>
        <x:v>0</x:v>
      </x:c>
    </x:row>
    <x:row r="315" ht="22" customHeight="1">
      <x:c r="A315" s="18" t="n">
        <x:f>Summary!C$41</x:f>
        <x:v>46327</x:v>
      </x:c>
      <x:c r="B315" s="2" t="str">
        <x:f>'Inventory detail'!A315</x:f>
        <x:v>POUC</x:v>
      </x:c>
      <x:c r="C315" s="2" t="str">
        <x:f>'Inventory detail'!B315</x:f>
        <x:v>60</x:v>
      </x:c>
      <x:c r="D315" s="2" t="str">
        <x:f>'Inventory detail'!C315</x:f>
        <x:v>RMEN7</x:v>
      </x:c>
      <x:c r="E315" s="10" t="n">
        <x:f>Summary!$E$5</x:f>
        <x:v>46304</x:v>
      </x:c>
      <x:c r="F315" s="7" t="n">
        <x:f>'Inventory detail'!W315</x:f>
        <x:v>1800</x:v>
      </x:c>
      <x:c r="G315" s="7" t="n">
        <x:f>'Inventory detail'!X315</x:f>
        <x:v>0</x:v>
      </x:c>
      <x:c r="H315" s="7" t="n">
        <x:f>'Inventory detail'!Y315</x:f>
        <x:v>0</x:v>
      </x:c>
      <x:c r="I315" s="7" t="n">
        <x:f>SUMIFS('PO detail'!$W$1841:$W$1844,'PO detail'!$V$1841:$V$1844,"&gt;="&amp;E315,'PO detail'!$V$1841:$V$1844,"&lt;"&amp;A315)</x:f>
        <x:v>0</x:v>
      </x:c>
      <x:c r="J315" s="7" t="n">
        <x:f>SUMIFS('PO detail'!$X$1841:$X$1844,'PO detail'!$V$1841:$V$1844,"&gt;="&amp;E315,'PO detail'!$V$1841:$V$1844,"&lt;"&amp;A315)</x:f>
        <x:v>0</x:v>
      </x:c>
      <x:c r="K315" s="7" t="n">
        <x:f>SUMIFS('PO detail'!$Y$1841:$Y$1844,'PO detail'!$V$1841:$V$1844,"&gt;="&amp;E315,'PO detail'!$V$1841:$V$1844,"&lt;"&amp;A315)</x:f>
        <x:v>0</x:v>
      </x:c>
      <x:c r="L315" s="7" t="n">
        <x:f>'Inventory detail'!F315*Summary!$K$5*(A315-E315)/Summary!$K$6</x:f>
        <x:v>428.2023819301848</x:v>
      </x:c>
      <x:c r="M315" s="7" t="n">
        <x:f>MAX(0,H315-L315)</x:f>
        <x:v>0</x:v>
      </x:c>
      <x:c r="N315" s="7" t="n">
        <x:f>MAX(0,L315-H315)</x:f>
        <x:v>428.2023819301848</x:v>
      </x:c>
      <x:c r="O315" s="7" t="n">
        <x:f>MAX(0,F315+I315-N315)</x:f>
        <x:v>1371.7976180698151</x:v>
      </x:c>
      <x:c r="P315" s="7" t="n">
        <x:f>MAX(0,N315-F315-I315)</x:f>
        <x:v>0</x:v>
      </x:c>
      <x:c r="Q315" s="7" t="n">
        <x:f>MAX(0,G315+J315-P315)</x:f>
        <x:v>0</x:v>
      </x:c>
      <x:c r="R315" s="7" t="n">
        <x:f>M315+MAX(0,K315-MAX(0,P315-G315-J315))</x:f>
        <x:v>0</x:v>
      </x:c>
      <x:c r="S315" s="7" t="n">
        <x:f>SUM(O315,Q315,R315)</x:f>
        <x:v>1371.7976180698151</x:v>
      </x:c>
      <x:c r="T315" s="14" t="n">
        <x:f>'Inventory detail'!T315</x:f>
        <x:v>0.1867</x:v>
      </x:c>
      <x:c r="U315" s="14" t="n">
        <x:f>'Inventory detail'!U315</x:f>
        <x:v>0.203445</x:v>
      </x:c>
      <x:c r="V315" s="9" t="n">
        <x:f>O315*T315</x:f>
        <x:v>256.1146152936345</x:v>
      </x:c>
      <x:c r="W315" s="9" t="n">
        <x:f>Q315*T315</x:f>
        <x:v>0</x:v>
      </x:c>
      <x:c r="X315" s="9" t="n">
        <x:f>R315*T315</x:f>
        <x:v>0</x:v>
      </x:c>
      <x:c r="Y315" s="9" t="n">
        <x:f>S315*T315</x:f>
        <x:v>256.1146152936345</x:v>
      </x:c>
      <x:c r="Z315" s="9" t="n">
        <x:f>IF(ISNUMBER(U315),S315*(U315-T315),"n.a.")</x:f>
        <x:v>22.97075111457903</x:v>
      </x:c>
      <x:c r="AA315" s="9" t="n">
        <x:f>IF(ISNUMBER(U315),Y315,0)</x:f>
        <x:v>256.1146152936345</x:v>
      </x:c>
      <x:c r="AB315" s="7" t="n">
        <x:f>MAX(0,L315-SUM(F315:K315))</x:f>
        <x:v>0</x:v>
      </x:c>
    </x:row>
    <x:row r="316" ht="22" customHeight="1">
      <x:c r="A316" s="18" t="n">
        <x:f>Summary!C$41</x:f>
        <x:v>46327</x:v>
      </x:c>
      <x:c r="B316" s="2" t="str">
        <x:f>'Inventory detail'!A316</x:f>
        <x:v>COIL</x:v>
      </x:c>
      <x:c r="C316" s="2" t="str">
        <x:f>'Inventory detail'!B316</x:f>
        <x:v>10</x:v>
      </x:c>
      <x:c r="D316" s="2" t="str">
        <x:f>'Inventory detail'!C316</x:f>
        <x:v>16NAV12-4</x:v>
      </x:c>
      <x:c r="E316" s="10" t="n">
        <x:f>Summary!$E$5</x:f>
        <x:v>46304</x:v>
      </x:c>
      <x:c r="F316" s="7" t="n">
        <x:f>'Inventory detail'!W316</x:f>
        <x:v>3200</x:v>
      </x:c>
      <x:c r="G316" s="7" t="n">
        <x:f>'Inventory detail'!X316</x:f>
        <x:v>0</x:v>
      </x:c>
      <x:c r="H316" s="7" t="n">
        <x:f>'Inventory detail'!Y316</x:f>
        <x:v>0</x:v>
      </x:c>
      <x:c r="I316" s="7" t="n">
        <x:f>SUMIFS('PO detail'!$W$220:$W$224,'PO detail'!$V$220:$V$224,"&gt;="&amp;E316,'PO detail'!$V$220:$V$224,"&lt;"&amp;A316)</x:f>
        <x:v>0</x:v>
      </x:c>
      <x:c r="J316" s="7" t="n">
        <x:f>SUMIFS('PO detail'!$X$220:$X$224,'PO detail'!$V$220:$V$224,"&gt;="&amp;E316,'PO detail'!$V$220:$V$224,"&lt;"&amp;A316)</x:f>
        <x:v>0</x:v>
      </x:c>
      <x:c r="K316" s="7" t="n">
        <x:f>SUMIFS('PO detail'!$Y$220:$Y$224,'PO detail'!$V$220:$V$224,"&gt;="&amp;E316,'PO detail'!$V$220:$V$224,"&lt;"&amp;A316)</x:f>
        <x:v>0</x:v>
      </x:c>
      <x:c r="L316" s="7" t="n">
        <x:f>'Inventory detail'!F316*Summary!$K$5*(A316-E316)/Summary!$K$6</x:f>
        <x:v>421.90028747433263</x:v>
      </x:c>
      <x:c r="M316" s="7" t="n">
        <x:f>MAX(0,H316-L316)</x:f>
        <x:v>0</x:v>
      </x:c>
      <x:c r="N316" s="7" t="n">
        <x:f>MAX(0,L316-H316)</x:f>
        <x:v>421.90028747433263</x:v>
      </x:c>
      <x:c r="O316" s="7" t="n">
        <x:f>MAX(0,F316+I316-N316)</x:f>
        <x:v>2778.099712525667</x:v>
      </x:c>
      <x:c r="P316" s="7" t="n">
        <x:f>MAX(0,N316-F316-I316)</x:f>
        <x:v>0</x:v>
      </x:c>
      <x:c r="Q316" s="7" t="n">
        <x:f>MAX(0,G316+J316-P316)</x:f>
        <x:v>0</x:v>
      </x:c>
      <x:c r="R316" s="7" t="n">
        <x:f>M316+MAX(0,K316-MAX(0,P316-G316-J316))</x:f>
        <x:v>0</x:v>
      </x:c>
      <x:c r="S316" s="7" t="n">
        <x:f>SUM(O316,Q316,R316)</x:f>
        <x:v>2778.099712525667</x:v>
      </x:c>
      <x:c r="T316" s="14" t="n">
        <x:f>'Inventory detail'!T316</x:f>
        <x:v>0.11230000000000001</x:v>
      </x:c>
      <x:c r="U316" s="14" t="n">
        <x:f>'Inventory detail'!U316</x:f>
        <x:v>0.1099475</x:v>
      </x:c>
      <x:c r="V316" s="9" t="n">
        <x:f>O316*T316</x:f>
        <x:v>311.9805977166325</x:v>
      </x:c>
      <x:c r="W316" s="9" t="n">
        <x:f>Q316*T316</x:f>
        <x:v>0</x:v>
      </x:c>
      <x:c r="X316" s="9" t="n">
        <x:f>R316*T316</x:f>
        <x:v>0</x:v>
      </x:c>
      <x:c r="Y316" s="9" t="n">
        <x:f>S316*T316</x:f>
        <x:v>311.9805977166325</x:v>
      </x:c>
      <x:c r="Z316" s="9" t="n">
        <x:f>IF(ISNUMBER(U316),S316*(U316-T316),"n.a.")</x:f>
        <x:v>-6.5354795737166524</x:v>
      </x:c>
      <x:c r="AA316" s="9" t="n">
        <x:f>IF(ISNUMBER(U316),Y316,0)</x:f>
        <x:v>311.9805977166325</x:v>
      </x:c>
      <x:c r="AB316" s="7" t="n">
        <x:f>MAX(0,L316-SUM(F316:K316))</x:f>
        <x:v>0</x:v>
      </x:c>
    </x:row>
    <x:row r="317" ht="22" customHeight="1">
      <x:c r="A317" s="18" t="n">
        <x:f>Summary!C$41</x:f>
        <x:v>46327</x:v>
      </x:c>
      <x:c r="B317" s="2" t="str">
        <x:f>'Inventory detail'!A317</x:f>
        <x:v>COIL</x:v>
      </x:c>
      <x:c r="C317" s="2" t="str">
        <x:f>'Inventory detail'!B317</x:f>
        <x:v>10</x:v>
      </x:c>
      <x:c r="D317" s="2" t="str">
        <x:f>'Inventory detail'!C317</x:f>
        <x:v>20NAV12-4</x:v>
      </x:c>
      <x:c r="E317" s="10" t="n">
        <x:f>Summary!$E$5</x:f>
        <x:v>46304</x:v>
      </x:c>
      <x:c r="F317" s="7" t="n">
        <x:f>'Inventory detail'!W317</x:f>
        <x:v>2600</x:v>
      </x:c>
      <x:c r="G317" s="7" t="n">
        <x:f>'Inventory detail'!X317</x:f>
        <x:v>0</x:v>
      </x:c>
      <x:c r="H317" s="7" t="n">
        <x:f>'Inventory detail'!Y317</x:f>
        <x:v>0</x:v>
      </x:c>
      <x:c r="I317" s="7" t="n">
        <x:f>SUMIFS('PO detail'!$W$295:$W$295,'PO detail'!$V$295:$V$295,"&gt;="&amp;E317,'PO detail'!$V$295:$V$295,"&lt;"&amp;A317)</x:f>
        <x:v>0</x:v>
      </x:c>
      <x:c r="J317" s="7" t="n">
        <x:f>SUMIFS('PO detail'!$X$295:$X$295,'PO detail'!$V$295:$V$295,"&gt;="&amp;E317,'PO detail'!$V$295:$V$295,"&lt;"&amp;A317)</x:f>
        <x:v>0</x:v>
      </x:c>
      <x:c r="K317" s="7" t="n">
        <x:f>SUMIFS('PO detail'!$Y$295:$Y$295,'PO detail'!$V$295:$V$295,"&gt;="&amp;E317,'PO detail'!$V$295:$V$295,"&lt;"&amp;A317)</x:f>
        <x:v>0</x:v>
      </x:c>
      <x:c r="L317" s="7" t="n">
        <x:f>'Inventory detail'!F317*Summary!$K$5*(A317-E317)/Summary!$K$6</x:f>
        <x:v>421.90028747433263</x:v>
      </x:c>
      <x:c r="M317" s="7" t="n">
        <x:f>MAX(0,H317-L317)</x:f>
        <x:v>0</x:v>
      </x:c>
      <x:c r="N317" s="7" t="n">
        <x:f>MAX(0,L317-H317)</x:f>
        <x:v>421.90028747433263</x:v>
      </x:c>
      <x:c r="O317" s="7" t="n">
        <x:f>MAX(0,F317+I317-N317)</x:f>
        <x:v>2178.099712525667</x:v>
      </x:c>
      <x:c r="P317" s="7" t="n">
        <x:f>MAX(0,N317-F317-I317)</x:f>
        <x:v>0</x:v>
      </x:c>
      <x:c r="Q317" s="7" t="n">
        <x:f>MAX(0,G317+J317-P317)</x:f>
        <x:v>0</x:v>
      </x:c>
      <x:c r="R317" s="7" t="n">
        <x:f>M317+MAX(0,K317-MAX(0,P317-G317-J317))</x:f>
        <x:v>0</x:v>
      </x:c>
      <x:c r="S317" s="7" t="n">
        <x:f>SUM(O317,Q317,R317)</x:f>
        <x:v>2178.099712525667</x:v>
      </x:c>
      <x:c r="T317" s="14" t="n">
        <x:f>'Inventory detail'!T317</x:f>
        <x:v>0.1567</x:v>
      </x:c>
      <x:c r="U317" s="14" t="n">
        <x:f>'Inventory detail'!U317</x:f>
        <x:v>0.1534845</x:v>
      </x:c>
      <x:c r="V317" s="9" t="n">
        <x:f>O317*T317</x:f>
        <x:v>341.30822495277204</x:v>
      </x:c>
      <x:c r="W317" s="9" t="n">
        <x:f>Q317*T317</x:f>
        <x:v>0</x:v>
      </x:c>
      <x:c r="X317" s="9" t="n">
        <x:f>R317*T317</x:f>
        <x:v>0</x:v>
      </x:c>
      <x:c r="Y317" s="9" t="n">
        <x:f>S317*T317</x:f>
        <x:v>341.30822495277204</x:v>
      </x:c>
      <x:c r="Z317" s="9" t="n">
        <x:f>IF(ISNUMBER(U317),S317*(U317-T317),"n.a.")</x:f>
        <x:v>-7.0036796256263045</x:v>
      </x:c>
      <x:c r="AA317" s="9" t="n">
        <x:f>IF(ISNUMBER(U317),Y317,0)</x:f>
        <x:v>341.30822495277204</x:v>
      </x:c>
      <x:c r="AB317" s="7" t="n">
        <x:f>MAX(0,L317-SUM(F317:K317))</x:f>
        <x:v>0</x:v>
      </x:c>
    </x:row>
    <x:row r="318" ht="22" customHeight="1">
      <x:c r="A318" s="18" t="n">
        <x:f>Summary!C$41</x:f>
        <x:v>46327</x:v>
      </x:c>
      <x:c r="B318" s="2" t="str">
        <x:f>'Inventory detail'!A318</x:f>
        <x:v>COIL</x:v>
      </x:c>
      <x:c r="C318" s="2" t="str">
        <x:f>'Inventory detail'!B318</x:f>
        <x:v>10</x:v>
      </x:c>
      <x:c r="D318" s="2" t="str">
        <x:f>'Inventory detail'!C318</x:f>
        <x:v>6CLR12-4</x:v>
      </x:c>
      <x:c r="E318" s="10" t="n">
        <x:f>Summary!$E$5</x:f>
        <x:v>46304</x:v>
      </x:c>
      <x:c r="F318" s="7" t="n">
        <x:f>'Inventory detail'!W318</x:f>
        <x:v>2200</x:v>
      </x:c>
      <x:c r="G318" s="7" t="n">
        <x:f>'Inventory detail'!X318</x:f>
        <x:v>0</x:v>
      </x:c>
      <x:c r="H318" s="7" t="n">
        <x:f>'Inventory detail'!Y318</x:f>
        <x:v>0</x:v>
      </x:c>
      <x:c r="I318" s="7" t="n">
        <x:f>SUMIFS('PO detail'!$W$458:$W$458,'PO detail'!$V$458:$V$458,"&gt;="&amp;E318,'PO detail'!$V$458:$V$458,"&lt;"&amp;A318)</x:f>
        <x:v>0</x:v>
      </x:c>
      <x:c r="J318" s="7" t="n">
        <x:f>SUMIFS('PO detail'!$X$458:$X$458,'PO detail'!$V$458:$V$458,"&gt;="&amp;E318,'PO detail'!$V$458:$V$458,"&lt;"&amp;A318)</x:f>
        <x:v>0</x:v>
      </x:c>
      <x:c r="K318" s="7" t="n">
        <x:f>SUMIFS('PO detail'!$Y$458:$Y$458,'PO detail'!$V$458:$V$458,"&gt;="&amp;E318,'PO detail'!$V$458:$V$458,"&lt;"&amp;A318)</x:f>
        <x:v>0</x:v>
      </x:c>
      <x:c r="L318" s="7" t="n">
        <x:f>'Inventory detail'!F318*Summary!$K$5*(A318-E318)/Summary!$K$6</x:f>
        <x:v>421.90028747433263</x:v>
      </x:c>
      <x:c r="M318" s="7" t="n">
        <x:f>MAX(0,H318-L318)</x:f>
        <x:v>0</x:v>
      </x:c>
      <x:c r="N318" s="7" t="n">
        <x:f>MAX(0,L318-H318)</x:f>
        <x:v>421.90028747433263</x:v>
      </x:c>
      <x:c r="O318" s="7" t="n">
        <x:f>MAX(0,F318+I318-N318)</x:f>
        <x:v>1778.0997125256674</x:v>
      </x:c>
      <x:c r="P318" s="7" t="n">
        <x:f>MAX(0,N318-F318-I318)</x:f>
        <x:v>0</x:v>
      </x:c>
      <x:c r="Q318" s="7" t="n">
        <x:f>MAX(0,G318+J318-P318)</x:f>
        <x:v>0</x:v>
      </x:c>
      <x:c r="R318" s="7" t="n">
        <x:f>M318+MAX(0,K318-MAX(0,P318-G318-J318))</x:f>
        <x:v>0</x:v>
      </x:c>
      <x:c r="S318" s="7" t="n">
        <x:f>SUM(O318,Q318,R318)</x:f>
        <x:v>1778.0997125256674</x:v>
      </x:c>
      <x:c r="T318" s="14" t="n">
        <x:f>'Inventory detail'!T318</x:f>
        <x:v>0.0365</x:v>
      </x:c>
      <x:c r="U318" s="14" t="n">
        <x:f>'Inventory detail'!U318</x:f>
        <x:v>0.0356915</x:v>
      </x:c>
      <x:c r="V318" s="9" t="n">
        <x:f>O318*T318</x:f>
        <x:v>64.90063950718685</x:v>
      </x:c>
      <x:c r="W318" s="9" t="n">
        <x:f>Q318*T318</x:f>
        <x:v>0</x:v>
      </x:c>
      <x:c r="X318" s="9" t="n">
        <x:f>R318*T318</x:f>
        <x:v>0</x:v>
      </x:c>
      <x:c r="Y318" s="9" t="n">
        <x:f>S318*T318</x:f>
        <x:v>64.90063950718685</x:v>
      </x:c>
      <x:c r="Z318" s="9" t="n">
        <x:f>IF(ISNUMBER(U318),S318*(U318-T318),"n.a.")</x:f>
        <x:v>-1.4375936175769963</x:v>
      </x:c>
      <x:c r="AA318" s="9" t="n">
        <x:f>IF(ISNUMBER(U318),Y318,0)</x:f>
        <x:v>64.90063950718685</x:v>
      </x:c>
      <x:c r="AB318" s="7" t="n">
        <x:f>MAX(0,L318-SUM(F318:K318))</x:f>
        <x:v>0</x:v>
      </x:c>
    </x:row>
    <x:row r="319" ht="22" customHeight="1">
      <x:c r="A319" s="18" t="n">
        <x:f>Summary!C$41</x:f>
        <x:v>46327</x:v>
      </x:c>
      <x:c r="B319" s="2" t="str">
        <x:f>'Inventory detail'!A319</x:f>
        <x:v>COIL</x:v>
      </x:c>
      <x:c r="C319" s="2" t="str">
        <x:f>'Inventory detail'!B319</x:f>
        <x:v>30</x:v>
      </x:c>
      <x:c r="D319" s="2" t="str">
        <x:f>'Inventory detail'!C319</x:f>
        <x:v>6CLR12-4</x:v>
      </x:c>
      <x:c r="E319" s="10" t="n">
        <x:f>Summary!$E$5</x:f>
        <x:v>46304</x:v>
      </x:c>
      <x:c r="F319" s="7" t="n">
        <x:f>'Inventory detail'!W319</x:f>
        <x:v>8300</x:v>
      </x:c>
      <x:c r="G319" s="7" t="n">
        <x:f>'Inventory detail'!X319</x:f>
        <x:v>0</x:v>
      </x:c>
      <x:c r="H319" s="7" t="n">
        <x:f>'Inventory detail'!Y319</x:f>
        <x:v>0</x:v>
      </x:c>
      <x:c r="I319" s="7" t="n">
        <x:f>SUMIFS('PO detail'!$W$938:$W$939,'PO detail'!$V$938:$V$939,"&gt;="&amp;E319,'PO detail'!$V$938:$V$939,"&lt;"&amp;A319)</x:f>
        <x:v>0</x:v>
      </x:c>
      <x:c r="J319" s="7" t="n">
        <x:f>SUMIFS('PO detail'!$X$938:$X$939,'PO detail'!$V$938:$V$939,"&gt;="&amp;E319,'PO detail'!$V$938:$V$939,"&lt;"&amp;A319)</x:f>
        <x:v>0</x:v>
      </x:c>
      <x:c r="K319" s="7" t="n">
        <x:f>SUMIFS('PO detail'!$Y$938:$Y$939,'PO detail'!$V$938:$V$939,"&gt;="&amp;E319,'PO detail'!$V$938:$V$939,"&lt;"&amp;A319)</x:f>
        <x:v>0</x:v>
      </x:c>
      <x:c r="L319" s="7" t="n">
        <x:f>'Inventory detail'!F319*Summary!$K$5*(A319-E319)/Summary!$K$6</x:f>
        <x:v>421.90028747433263</x:v>
      </x:c>
      <x:c r="M319" s="7" t="n">
        <x:f>MAX(0,H319-L319)</x:f>
        <x:v>0</x:v>
      </x:c>
      <x:c r="N319" s="7" t="n">
        <x:f>MAX(0,L319-H319)</x:f>
        <x:v>421.90028747433263</x:v>
      </x:c>
      <x:c r="O319" s="7" t="n">
        <x:f>MAX(0,F319+I319-N319)</x:f>
        <x:v>7878.099712525667</x:v>
      </x:c>
      <x:c r="P319" s="7" t="n">
        <x:f>MAX(0,N319-F319-I319)</x:f>
        <x:v>0</x:v>
      </x:c>
      <x:c r="Q319" s="7" t="n">
        <x:f>MAX(0,G319+J319-P319)</x:f>
        <x:v>0</x:v>
      </x:c>
      <x:c r="R319" s="7" t="n">
        <x:f>M319+MAX(0,K319-MAX(0,P319-G319-J319))</x:f>
        <x:v>0</x:v>
      </x:c>
      <x:c r="S319" s="7" t="n">
        <x:f>SUM(O319,Q319,R319)</x:f>
        <x:v>7878.099712525667</x:v>
      </x:c>
      <x:c r="T319" s="14" t="n">
        <x:f>'Inventory detail'!T319</x:f>
        <x:v>0.0365</x:v>
      </x:c>
      <x:c r="U319" s="14" t="n">
        <x:f>'Inventory detail'!U319</x:f>
        <x:v>0.0356915</x:v>
      </x:c>
      <x:c r="V319" s="9" t="n">
        <x:f>O319*T319</x:f>
        <x:v>287.5506395071868</x:v>
      </x:c>
      <x:c r="W319" s="9" t="n">
        <x:f>Q319*T319</x:f>
        <x:v>0</x:v>
      </x:c>
      <x:c r="X319" s="9" t="n">
        <x:f>R319*T319</x:f>
        <x:v>0</x:v>
      </x:c>
      <x:c r="Y319" s="9" t="n">
        <x:f>S319*T319</x:f>
        <x:v>287.5506395071868</x:v>
      </x:c>
      <x:c r="Z319" s="9" t="n">
        <x:f>IF(ISNUMBER(U319),S319*(U319-T319),"n.a.")</x:f>
        <x:v>-6.369443617576976</x:v>
      </x:c>
      <x:c r="AA319" s="9" t="n">
        <x:f>IF(ISNUMBER(U319),Y319,0)</x:f>
        <x:v>287.5506395071868</x:v>
      </x:c>
      <x:c r="AB319" s="7" t="n">
        <x:f>MAX(0,L319-SUM(F319:K319))</x:f>
        <x:v>0</x:v>
      </x:c>
    </x:row>
    <x:row r="320" ht="22" customHeight="1">
      <x:c r="A320" s="18" t="n">
        <x:f>Summary!C$41</x:f>
        <x:v>46327</x:v>
      </x:c>
      <x:c r="B320" s="2" t="str">
        <x:f>'Inventory detail'!A320</x:f>
        <x:v>POUC</x:v>
      </x:c>
      <x:c r="C320" s="2" t="str">
        <x:f>'Inventory detail'!B320</x:f>
        <x:v>10</x:v>
      </x:c>
      <x:c r="D320" s="2" t="str">
        <x:f>'Inventory detail'!C320</x:f>
        <x:v>PRC5</x:v>
      </x:c>
      <x:c r="E320" s="10" t="n">
        <x:f>Summary!$E$5</x:f>
        <x:v>46304</x:v>
      </x:c>
      <x:c r="F320" s="7" t="n">
        <x:f>'Inventory detail'!W320</x:f>
        <x:v>9900</x:v>
      </x:c>
      <x:c r="G320" s="7" t="n">
        <x:f>'Inventory detail'!X320</x:f>
        <x:v>0</x:v>
      </x:c>
      <x:c r="H320" s="7" t="n">
        <x:f>'Inventory detail'!Y320</x:f>
        <x:v>0</x:v>
      </x:c>
      <x:c r="I320" s="7" t="n">
        <x:f>SUMIFS('PO detail'!$W$1584:$W$1584,'PO detail'!$V$1584:$V$1584,"&gt;="&amp;E320,'PO detail'!$V$1584:$V$1584,"&lt;"&amp;A320)</x:f>
        <x:v>0</x:v>
      </x:c>
      <x:c r="J320" s="7" t="n">
        <x:f>SUMIFS('PO detail'!$X$1584:$X$1584,'PO detail'!$V$1584:$V$1584,"&gt;="&amp;E320,'PO detail'!$V$1584:$V$1584,"&lt;"&amp;A320)</x:f>
        <x:v>0</x:v>
      </x:c>
      <x:c r="K320" s="7" t="n">
        <x:f>SUMIFS('PO detail'!$Y$1584:$Y$1584,'PO detail'!$V$1584:$V$1584,"&gt;="&amp;E320,'PO detail'!$V$1584:$V$1584,"&lt;"&amp;A320)</x:f>
        <x:v>0</x:v>
      </x:c>
      <x:c r="L320" s="7" t="n">
        <x:f>'Inventory detail'!F320*Summary!$K$5*(A320-E320)/Summary!$K$6</x:f>
        <x:v>421.90028747433263</x:v>
      </x:c>
      <x:c r="M320" s="7" t="n">
        <x:f>MAX(0,H320-L320)</x:f>
        <x:v>0</x:v>
      </x:c>
      <x:c r="N320" s="7" t="n">
        <x:f>MAX(0,L320-H320)</x:f>
        <x:v>421.90028747433263</x:v>
      </x:c>
      <x:c r="O320" s="7" t="n">
        <x:f>MAX(0,F320+I320-N320)</x:f>
        <x:v>9478.099712525667</x:v>
      </x:c>
      <x:c r="P320" s="7" t="n">
        <x:f>MAX(0,N320-F320-I320)</x:f>
        <x:v>0</x:v>
      </x:c>
      <x:c r="Q320" s="7" t="n">
        <x:f>MAX(0,G320+J320-P320)</x:f>
        <x:v>0</x:v>
      </x:c>
      <x:c r="R320" s="7" t="n">
        <x:f>M320+MAX(0,K320-MAX(0,P320-G320-J320))</x:f>
        <x:v>0</x:v>
      </x:c>
      <x:c r="S320" s="7" t="n">
        <x:f>SUM(O320,Q320,R320)</x:f>
        <x:v>9478.099712525667</x:v>
      </x:c>
      <x:c r="T320" s="14" t="n">
        <x:f>'Inventory detail'!T320</x:f>
        <x:v>0.0098</x:v>
      </x:c>
      <x:c r="U320" s="14" t="n">
        <x:f>'Inventory detail'!U320</x:f>
        <x:v>0.010725</x:v>
      </x:c>
      <x:c r="V320" s="9" t="n">
        <x:f>O320*T320</x:f>
        <x:v>92.88537718275154</x:v>
      </x:c>
      <x:c r="W320" s="9" t="n">
        <x:f>Q320*T320</x:f>
        <x:v>0</x:v>
      </x:c>
      <x:c r="X320" s="9" t="n">
        <x:f>R320*T320</x:f>
        <x:v>0</x:v>
      </x:c>
      <x:c r="Y320" s="9" t="n">
        <x:f>S320*T320</x:f>
        <x:v>92.88537718275154</x:v>
      </x:c>
      <x:c r="Z320" s="9" t="n">
        <x:f>IF(ISNUMBER(U320),S320*(U320-T320),"n.a.")</x:f>
        <x:v>8.767242234086247</x:v>
      </x:c>
      <x:c r="AA320" s="9" t="n">
        <x:f>IF(ISNUMBER(U320),Y320,0)</x:f>
        <x:v>92.88537718275154</x:v>
      </x:c>
      <x:c r="AB320" s="7" t="n">
        <x:f>MAX(0,L320-SUM(F320:K320))</x:f>
        <x:v>0</x:v>
      </x:c>
    </x:row>
    <x:row r="321" ht="22" customHeight="1">
      <x:c r="A321" s="18" t="n">
        <x:f>Summary!C$41</x:f>
        <x:v>46327</x:v>
      </x:c>
      <x:c r="B321" s="2" t="str">
        <x:f>'Inventory detail'!A321</x:f>
        <x:v>POUC</x:v>
      </x:c>
      <x:c r="C321" s="2" t="str">
        <x:f>'Inventory detail'!B321</x:f>
        <x:v>30</x:v>
      </x:c>
      <x:c r="D321" s="2" t="str">
        <x:f>'Inventory detail'!C321</x:f>
        <x:v>XLMEN3</x:v>
      </x:c>
      <x:c r="E321" s="10" t="n">
        <x:f>Summary!$E$5</x:f>
        <x:v>46304</x:v>
      </x:c>
      <x:c r="F321" s="7" t="n">
        <x:f>'Inventory detail'!W321</x:f>
        <x:v>4700</x:v>
      </x:c>
      <x:c r="G321" s="7" t="n">
        <x:f>'Inventory detail'!X321</x:f>
        <x:v>0</x:v>
      </x:c>
      <x:c r="H321" s="7" t="n">
        <x:f>'Inventory detail'!Y321</x:f>
        <x:v>0</x:v>
      </x:c>
      <x:c r="I321" s="7" t="n">
        <x:f>SUMIFS('PO detail'!$W$1720:$W$1721,'PO detail'!$V$1720:$V$1721,"&gt;="&amp;E321,'PO detail'!$V$1720:$V$1721,"&lt;"&amp;A321)</x:f>
        <x:v>0</x:v>
      </x:c>
      <x:c r="J321" s="7" t="n">
        <x:f>SUMIFS('PO detail'!$X$1720:$X$1721,'PO detail'!$V$1720:$V$1721,"&gt;="&amp;E321,'PO detail'!$V$1720:$V$1721,"&lt;"&amp;A321)</x:f>
        <x:v>1000</x:v>
      </x:c>
      <x:c r="K321" s="7" t="n">
        <x:f>SUMIFS('PO detail'!$Y$1720:$Y$1721,'PO detail'!$V$1720:$V$1721,"&gt;="&amp;E321,'PO detail'!$V$1720:$V$1721,"&lt;"&amp;A321)</x:f>
        <x:v>0</x:v>
      </x:c>
      <x:c r="L321" s="7" t="n">
        <x:f>'Inventory detail'!F321*Summary!$K$5*(A321-E321)/Summary!$K$6</x:f>
        <x:v>421.90028747433263</x:v>
      </x:c>
      <x:c r="M321" s="7" t="n">
        <x:f>MAX(0,H321-L321)</x:f>
        <x:v>0</x:v>
      </x:c>
      <x:c r="N321" s="7" t="n">
        <x:f>MAX(0,L321-H321)</x:f>
        <x:v>421.90028747433263</x:v>
      </x:c>
      <x:c r="O321" s="7" t="n">
        <x:f>MAX(0,F321+I321-N321)</x:f>
        <x:v>4278.099712525667</x:v>
      </x:c>
      <x:c r="P321" s="7" t="n">
        <x:f>MAX(0,N321-F321-I321)</x:f>
        <x:v>0</x:v>
      </x:c>
      <x:c r="Q321" s="7" t="n">
        <x:f>MAX(0,G321+J321-P321)</x:f>
        <x:v>1000</x:v>
      </x:c>
      <x:c r="R321" s="7" t="n">
        <x:f>M321+MAX(0,K321-MAX(0,P321-G321-J321))</x:f>
        <x:v>0</x:v>
      </x:c>
      <x:c r="S321" s="7" t="n">
        <x:f>SUM(O321,Q321,R321)</x:f>
        <x:v>5278.099712525667</x:v>
      </x:c>
      <x:c r="T321" s="14" t="n">
        <x:f>'Inventory detail'!T321</x:f>
        <x:v>0.0978</x:v>
      </x:c>
      <x:c r="U321" s="14" t="n">
        <x:f>'Inventory detail'!U321</x:f>
        <x:v>0.10658999999999999</x:v>
      </x:c>
      <x:c r="V321" s="9" t="n">
        <x:f>O321*T321</x:f>
        <x:v>418.39815188501024</x:v>
      </x:c>
      <x:c r="W321" s="9" t="n">
        <x:f>Q321*T321</x:f>
        <x:v>97.8</x:v>
      </x:c>
      <x:c r="X321" s="9" t="n">
        <x:f>R321*T321</x:f>
        <x:v>0</x:v>
      </x:c>
      <x:c r="Y321" s="9" t="n">
        <x:f>S321*T321</x:f>
        <x:v>516.1981518850102</x:v>
      </x:c>
      <x:c r="Z321" s="9" t="n">
        <x:f>IF(ISNUMBER(U321),S321*(U321-T321),"n.a.")</x:f>
        <x:v>46.394496473100574</x:v>
      </x:c>
      <x:c r="AA321" s="9" t="n">
        <x:f>IF(ISNUMBER(U321),Y321,0)</x:f>
        <x:v>516.1981518850102</x:v>
      </x:c>
      <x:c r="AB321" s="7" t="n">
        <x:f>MAX(0,L321-SUM(F321:K321))</x:f>
        <x:v>0</x:v>
      </x:c>
    </x:row>
    <x:row r="322" ht="22" customHeight="1">
      <x:c r="A322" s="18" t="n">
        <x:f>Summary!C$41</x:f>
        <x:v>46327</x:v>
      </x:c>
      <x:c r="B322" s="2" t="str">
        <x:f>'Inventory detail'!A322</x:f>
        <x:v>POUC</x:v>
      </x:c>
      <x:c r="C322" s="2" t="str">
        <x:f>'Inventory detail'!B322</x:f>
        <x:v>30</x:v>
      </x:c>
      <x:c r="D322" s="2" t="str">
        <x:f>'Inventory detail'!C322</x:f>
        <x:v>SCH10</x:v>
      </x:c>
      <x:c r="E322" s="10" t="n">
        <x:f>Summary!$E$5</x:f>
        <x:v>46304</x:v>
      </x:c>
      <x:c r="F322" s="7" t="n">
        <x:f>'Inventory detail'!W322</x:f>
        <x:v>0</x:v>
      </x:c>
      <x:c r="G322" s="7" t="n">
        <x:f>'Inventory detail'!X322</x:f>
        <x:v>0</x:v>
      </x:c>
      <x:c r="H322" s="7" t="n">
        <x:f>'Inventory detail'!Y322</x:f>
        <x:v>6200</x:v>
      </x:c>
      <x:c r="I322" s="7" t="n">
        <x:f>SUMIFS('PO detail'!$W$1706:$W$1706,'PO detail'!$V$1706:$V$1706,"&gt;="&amp;E322,'PO detail'!$V$1706:$V$1706,"&lt;"&amp;A322)</x:f>
        <x:v>0</x:v>
      </x:c>
      <x:c r="J322" s="7" t="n">
        <x:f>SUMIFS('PO detail'!$X$1706:$X$1706,'PO detail'!$V$1706:$V$1706,"&gt;="&amp;E322,'PO detail'!$V$1706:$V$1706,"&lt;"&amp;A322)</x:f>
        <x:v>0</x:v>
      </x:c>
      <x:c r="K322" s="7" t="n">
        <x:f>SUMIFS('PO detail'!$Y$1706:$Y$1706,'PO detail'!$V$1706:$V$1706,"&gt;="&amp;E322,'PO detail'!$V$1706:$V$1706,"&lt;"&amp;A322)</x:f>
        <x:v>0</x:v>
      </x:c>
      <x:c r="L322" s="7" t="n">
        <x:f>'Inventory detail'!F322*Summary!$K$5*(A322-E322)/Summary!$K$6</x:f>
        <x:v>409.3112114989733</x:v>
      </x:c>
      <x:c r="M322" s="7" t="n">
        <x:f>MAX(0,H322-L322)</x:f>
        <x:v>5790.6887885010265</x:v>
      </x:c>
      <x:c r="N322" s="7" t="n">
        <x:f>MAX(0,L322-H322)</x:f>
        <x:v>0</x:v>
      </x:c>
      <x:c r="O322" s="7" t="n">
        <x:f>MAX(0,F322+I322-N322)</x:f>
        <x:v>0</x:v>
      </x:c>
      <x:c r="P322" s="7" t="n">
        <x:f>MAX(0,N322-F322-I322)</x:f>
        <x:v>0</x:v>
      </x:c>
      <x:c r="Q322" s="7" t="n">
        <x:f>MAX(0,G322+J322-P322)</x:f>
        <x:v>0</x:v>
      </x:c>
      <x:c r="R322" s="7" t="n">
        <x:f>M322+MAX(0,K322-MAX(0,P322-G322-J322))</x:f>
        <x:v>5790.6887885010265</x:v>
      </x:c>
      <x:c r="S322" s="7" t="n">
        <x:f>SUM(O322,Q322,R322)</x:f>
        <x:v>5790.6887885010265</x:v>
      </x:c>
      <x:c r="T322" s="14" t="n">
        <x:f>'Inventory detail'!T322</x:f>
        <x:v>0.014199999999999999</x:v>
      </x:c>
      <x:c r="U322" s="14" t="n">
        <x:f>'Inventory detail'!U322</x:f>
        <x:v>0.01551</x:v>
      </x:c>
      <x:c r="V322" s="9" t="n">
        <x:f>O322*T322</x:f>
        <x:v>0</x:v>
      </x:c>
      <x:c r="W322" s="9" t="n">
        <x:f>Q322*T322</x:f>
        <x:v>0</x:v>
      </x:c>
      <x:c r="X322" s="9" t="n">
        <x:f>R322*T322</x:f>
        <x:v>82.22778079671457</x:v>
      </x:c>
      <x:c r="Y322" s="9" t="n">
        <x:f>S322*T322</x:f>
        <x:v>82.22778079671457</x:v>
      </x:c>
      <x:c r="Z322" s="9" t="n">
        <x:f>IF(ISNUMBER(U322),S322*(U322-T322),"n.a.")</x:f>
        <x:v>7.585802312936347</x:v>
      </x:c>
      <x:c r="AA322" s="9" t="n">
        <x:f>IF(ISNUMBER(U322),Y322,0)</x:f>
        <x:v>82.22778079671457</x:v>
      </x:c>
      <x:c r="AB322" s="7" t="n">
        <x:f>MAX(0,L322-SUM(F322:K322))</x:f>
        <x:v>0</x:v>
      </x:c>
    </x:row>
    <x:row r="323" ht="22" customHeight="1">
      <x:c r="A323" s="18" t="n">
        <x:f>Summary!C$41</x:f>
        <x:v>46327</x:v>
      </x:c>
      <x:c r="B323" s="2" t="str">
        <x:f>'Inventory detail'!A323</x:f>
        <x:v>COIL</x:v>
      </x:c>
      <x:c r="C323" s="2" t="str">
        <x:f>'Inventory detail'!B323</x:f>
        <x:v>60</x:v>
      </x:c>
      <x:c r="D323" s="2" t="str">
        <x:f>'Inventory detail'!C323</x:f>
        <x:v>20WHT12-4</x:v>
      </x:c>
      <x:c r="E323" s="10" t="n">
        <x:f>Summary!$E$5</x:f>
        <x:v>46304</x:v>
      </x:c>
      <x:c r="F323" s="7" t="n">
        <x:f>'Inventory detail'!W323</x:f>
        <x:v>5600</x:v>
      </x:c>
      <x:c r="G323" s="7" t="n">
        <x:f>'Inventory detail'!X323</x:f>
        <x:v>0</x:v>
      </x:c>
      <x:c r="H323" s="7" t="n">
        <x:f>'Inventory detail'!Y323</x:f>
        <x:v>0</x:v>
      </x:c>
      <x:c r="I323" s="7" t="n">
        <x:f>SUMIFS('PO detail'!$W$1200:$W$1201,'PO detail'!$V$1200:$V$1201,"&gt;="&amp;E323,'PO detail'!$V$1200:$V$1201,"&lt;"&amp;A323)</x:f>
        <x:v>0</x:v>
      </x:c>
      <x:c r="J323" s="7" t="n">
        <x:f>SUMIFS('PO detail'!$X$1200:$X$1201,'PO detail'!$V$1200:$V$1201,"&gt;="&amp;E323,'PO detail'!$V$1200:$V$1201,"&lt;"&amp;A323)</x:f>
        <x:v>0</x:v>
      </x:c>
      <x:c r="K323" s="7" t="n">
        <x:f>SUMIFS('PO detail'!$Y$1200:$Y$1201,'PO detail'!$V$1200:$V$1201,"&gt;="&amp;E323,'PO detail'!$V$1200:$V$1201,"&lt;"&amp;A323)</x:f>
        <x:v>0</x:v>
      </x:c>
      <x:c r="L323" s="7" t="n">
        <x:f>'Inventory detail'!F323*Summary!$K$5*(A323-E323)/Summary!$K$6</x:f>
        <x:v>403.00911704312114</x:v>
      </x:c>
      <x:c r="M323" s="7" t="n">
        <x:f>MAX(0,H323-L323)</x:f>
        <x:v>0</x:v>
      </x:c>
      <x:c r="N323" s="7" t="n">
        <x:f>MAX(0,L323-H323)</x:f>
        <x:v>403.00911704312114</x:v>
      </x:c>
      <x:c r="O323" s="7" t="n">
        <x:f>MAX(0,F323+I323-N323)</x:f>
        <x:v>5196.9908829568785</x:v>
      </x:c>
      <x:c r="P323" s="7" t="n">
        <x:f>MAX(0,N323-F323-I323)</x:f>
        <x:v>0</x:v>
      </x:c>
      <x:c r="Q323" s="7" t="n">
        <x:f>MAX(0,G323+J323-P323)</x:f>
        <x:v>0</x:v>
      </x:c>
      <x:c r="R323" s="7" t="n">
        <x:f>M323+MAX(0,K323-MAX(0,P323-G323-J323))</x:f>
        <x:v>0</x:v>
      </x:c>
      <x:c r="S323" s="7" t="n">
        <x:f>SUM(O323,Q323,R323)</x:f>
        <x:v>5196.9908829568785</x:v>
      </x:c>
      <x:c r="T323" s="14" t="n">
        <x:f>'Inventory detail'!T323</x:f>
        <x:v>0.1567</x:v>
      </x:c>
      <x:c r="U323" s="14" t="n">
        <x:f>'Inventory detail'!U323</x:f>
        <x:v>0.1534845</x:v>
      </x:c>
      <x:c r="V323" s="9" t="n">
        <x:f>O323*T323</x:f>
        <x:v>814.368471359343</x:v>
      </x:c>
      <x:c r="W323" s="9" t="n">
        <x:f>Q323*T323</x:f>
        <x:v>0</x:v>
      </x:c>
      <x:c r="X323" s="9" t="n">
        <x:f>R323*T323</x:f>
        <x:v>0</x:v>
      </x:c>
      <x:c r="Y323" s="9" t="n">
        <x:f>S323*T323</x:f>
        <x:v>814.368471359343</x:v>
      </x:c>
      <x:c r="Z323" s="9" t="n">
        <x:f>IF(ISNUMBER(U323),S323*(U323-T323),"n.a.")</x:f>
        <x:v>-16.710924184147895</x:v>
      </x:c>
      <x:c r="AA323" s="9" t="n">
        <x:f>IF(ISNUMBER(U323),Y323,0)</x:f>
        <x:v>814.368471359343</x:v>
      </x:c>
      <x:c r="AB323" s="7" t="n">
        <x:f>MAX(0,L323-SUM(F323:K323))</x:f>
        <x:v>0</x:v>
      </x:c>
    </x:row>
    <x:row r="324" ht="22" customHeight="1">
      <x:c r="A324" s="18" t="n">
        <x:f>Summary!C$41</x:f>
        <x:v>46327</x:v>
      </x:c>
      <x:c r="B324" s="2" t="str">
        <x:f>'Inventory detail'!A324</x:f>
        <x:v>POUC</x:v>
      </x:c>
      <x:c r="C324" s="2" t="str">
        <x:f>'Inventory detail'!B324</x:f>
        <x:v>30</x:v>
      </x:c>
      <x:c r="D324" s="2" t="str">
        <x:f>'Inventory detail'!C324</x:f>
        <x:v>IBM7</x:v>
      </x:c>
      <x:c r="E324" s="10" t="n">
        <x:f>Summary!$E$5</x:f>
        <x:v>46304</x:v>
      </x:c>
      <x:c r="F324" s="7" t="n">
        <x:f>'Inventory detail'!W324</x:f>
        <x:v>10000</x:v>
      </x:c>
      <x:c r="G324" s="7" t="n">
        <x:f>'Inventory detail'!X324</x:f>
        <x:v>0</x:v>
      </x:c>
      <x:c r="H324" s="7" t="n">
        <x:f>'Inventory detail'!Y324</x:f>
        <x:v>0</x:v>
      </x:c>
      <x:c r="I324" s="7" t="n">
        <x:f>SUMIFS('PO detail'!$W$1626:$W$1626,'PO detail'!$V$1626:$V$1626,"&gt;="&amp;E324,'PO detail'!$V$1626:$V$1626,"&lt;"&amp;A324)</x:f>
        <x:v>0</x:v>
      </x:c>
      <x:c r="J324" s="7" t="n">
        <x:f>SUMIFS('PO detail'!$X$1626:$X$1626,'PO detail'!$V$1626:$V$1626,"&gt;="&amp;E324,'PO detail'!$V$1626:$V$1626,"&lt;"&amp;A324)</x:f>
        <x:v>0</x:v>
      </x:c>
      <x:c r="K324" s="7" t="n">
        <x:f>SUMIFS('PO detail'!$Y$1626:$Y$1626,'PO detail'!$V$1626:$V$1626,"&gt;="&amp;E324,'PO detail'!$V$1626:$V$1626,"&lt;"&amp;A324)</x:f>
        <x:v>0</x:v>
      </x:c>
      <x:c r="L324" s="7" t="n">
        <x:f>'Inventory detail'!F324*Summary!$K$5*(A324-E324)/Summary!$K$6</x:f>
        <x:v>403.00911704312114</x:v>
      </x:c>
      <x:c r="M324" s="7" t="n">
        <x:f>MAX(0,H324-L324)</x:f>
        <x:v>0</x:v>
      </x:c>
      <x:c r="N324" s="7" t="n">
        <x:f>MAX(0,L324-H324)</x:f>
        <x:v>403.00911704312114</x:v>
      </x:c>
      <x:c r="O324" s="7" t="n">
        <x:f>MAX(0,F324+I324-N324)</x:f>
        <x:v>9596.99088295688</x:v>
      </x:c>
      <x:c r="P324" s="7" t="n">
        <x:f>MAX(0,N324-F324-I324)</x:f>
        <x:v>0</x:v>
      </x:c>
      <x:c r="Q324" s="7" t="n">
        <x:f>MAX(0,G324+J324-P324)</x:f>
        <x:v>0</x:v>
      </x:c>
      <x:c r="R324" s="7" t="n">
        <x:f>M324+MAX(0,K324-MAX(0,P324-G324-J324))</x:f>
        <x:v>0</x:v>
      </x:c>
      <x:c r="S324" s="7" t="n">
        <x:f>SUM(O324,Q324,R324)</x:f>
        <x:v>9596.99088295688</x:v>
      </x:c>
      <x:c r="T324" s="14" t="n">
        <x:f>'Inventory detail'!T324</x:f>
        <x:v>0.0083</x:v>
      </x:c>
      <x:c r="U324" s="14" t="n">
        <x:f>'Inventory detail'!U324</x:f>
        <x:v>0.00891</x:v>
      </x:c>
      <x:c r="V324" s="9" t="n">
        <x:f>O324*T324</x:f>
        <x:v>79.6550243285421</x:v>
      </x:c>
      <x:c r="W324" s="9" t="n">
        <x:f>Q324*T324</x:f>
        <x:v>0</x:v>
      </x:c>
      <x:c r="X324" s="9" t="n">
        <x:f>R324*T324</x:f>
        <x:v>0</x:v>
      </x:c>
      <x:c r="Y324" s="9" t="n">
        <x:f>S324*T324</x:f>
        <x:v>79.6550243285421</x:v>
      </x:c>
      <x:c r="Z324" s="9" t="n">
        <x:f>IF(ISNUMBER(U324),S324*(U324-T324),"n.a.")</x:f>
        <x:v>5.854164438603691</x:v>
      </x:c>
      <x:c r="AA324" s="9" t="n">
        <x:f>IF(ISNUMBER(U324),Y324,0)</x:f>
        <x:v>79.6550243285421</x:v>
      </x:c>
      <x:c r="AB324" s="7" t="n">
        <x:f>MAX(0,L324-SUM(F324:K324))</x:f>
        <x:v>0</x:v>
      </x:c>
    </x:row>
    <x:row r="325" ht="22" customHeight="1">
      <x:c r="A325" s="18" t="n">
        <x:f>Summary!C$41</x:f>
        <x:v>46327</x:v>
      </x:c>
      <x:c r="B325" s="2" t="str">
        <x:f>'Inventory detail'!A325</x:f>
        <x:v>WIRE</x:v>
      </x:c>
      <x:c r="C325" s="2" t="str">
        <x:f>'Inventory detail'!B325</x:f>
        <x:v>30</x:v>
      </x:c>
      <x:c r="D325" s="2" t="str">
        <x:f>'Inventory detail'!C325</x:f>
        <x:v>DL516SIL</x:v>
      </x:c>
      <x:c r="E325" s="10" t="n">
        <x:f>Summary!$E$5</x:f>
        <x:v>46304</x:v>
      </x:c>
      <x:c r="F325" s="7" t="n">
        <x:f>'Inventory detail'!W325</x:f>
        <x:v>0</x:v>
      </x:c>
      <x:c r="G325" s="7" t="n">
        <x:f>'Inventory detail'!X325</x:f>
        <x:v>0</x:v>
      </x:c>
      <x:c r="H325" s="7" t="n">
        <x:f>'Inventory detail'!Y325</x:f>
        <x:v>3100</x:v>
      </x:c>
      <x:c r="I325" s="7" t="n">
        <x:f>0</x:f>
        <x:v>0</x:v>
      </x:c>
      <x:c r="J325" s="7" t="n">
        <x:f>0</x:f>
        <x:v>0</x:v>
      </x:c>
      <x:c r="K325" s="7" t="n">
        <x:f>0</x:f>
        <x:v>0</x:v>
      </x:c>
      <x:c r="L325" s="7" t="n">
        <x:f>'Inventory detail'!F325*Summary!$K$5*(A325-E325)/Summary!$K$6</x:f>
        <x:v>403.00911704312114</x:v>
      </x:c>
      <x:c r="M325" s="7" t="n">
        <x:f>MAX(0,H325-L325)</x:f>
        <x:v>2696.990882956879</x:v>
      </x:c>
      <x:c r="N325" s="7" t="n">
        <x:f>MAX(0,L325-H325)</x:f>
        <x:v>0</x:v>
      </x:c>
      <x:c r="O325" s="7" t="n">
        <x:f>MAX(0,F325+I325-N325)</x:f>
        <x:v>0</x:v>
      </x:c>
      <x:c r="P325" s="7" t="n">
        <x:f>MAX(0,N325-F325-I325)</x:f>
        <x:v>0</x:v>
      </x:c>
      <x:c r="Q325" s="7" t="n">
        <x:f>MAX(0,G325+J325-P325)</x:f>
        <x:v>0</x:v>
      </x:c>
      <x:c r="R325" s="7" t="n">
        <x:f>M325+MAX(0,K325-MAX(0,P325-G325-J325))</x:f>
        <x:v>2696.990882956879</x:v>
      </x:c>
      <x:c r="S325" s="7" t="n">
        <x:f>SUM(O325,Q325,R325)</x:f>
        <x:v>2696.990882956879</x:v>
      </x:c>
      <x:c r="T325" s="14" t="n">
        <x:f>'Inventory detail'!T325</x:f>
        <x:v>0.0475</x:v>
      </x:c>
      <x:c r="U325" s="14" t="n">
        <x:f>'Inventory detail'!U325</x:f>
        <x:v>0.0475</x:v>
      </x:c>
      <x:c r="V325" s="9" t="n">
        <x:f>O325*T325</x:f>
        <x:v>0</x:v>
      </x:c>
      <x:c r="W325" s="9" t="n">
        <x:f>Q325*T325</x:f>
        <x:v>0</x:v>
      </x:c>
      <x:c r="X325" s="9" t="n">
        <x:f>R325*T325</x:f>
        <x:v>128.10706694045174</x:v>
      </x:c>
      <x:c r="Y325" s="9" t="n">
        <x:f>S325*T325</x:f>
        <x:v>128.10706694045174</x:v>
      </x:c>
      <x:c r="Z325" s="9" t="n">
        <x:f>IF(ISNUMBER(U325),S325*(U325-T325),"n.a.")</x:f>
        <x:v>0</x:v>
      </x:c>
      <x:c r="AA325" s="9" t="n">
        <x:f>IF(ISNUMBER(U325),Y325,0)</x:f>
        <x:v>128.10706694045174</x:v>
      </x:c>
      <x:c r="AB325" s="7" t="n">
        <x:f>MAX(0,L325-SUM(F325:K325))</x:f>
        <x:v>0</x:v>
      </x:c>
    </x:row>
    <x:row r="326" ht="22" customHeight="1">
      <x:c r="A326" s="18" t="n">
        <x:f>Summary!C$41</x:f>
        <x:v>46327</x:v>
      </x:c>
      <x:c r="B326" s="2" t="str">
        <x:f>'Inventory detail'!A326</x:f>
        <x:v>COIL</x:v>
      </x:c>
      <x:c r="C326" s="2" t="str">
        <x:f>'Inventory detail'!B326</x:f>
        <x:v>10</x:v>
      </x:c>
      <x:c r="D326" s="2" t="str">
        <x:f>'Inventory detail'!C326</x:f>
        <x:v>12RED12-4</x:v>
      </x:c>
      <x:c r="E326" s="10" t="n">
        <x:f>Summary!$E$5</x:f>
        <x:v>46304</x:v>
      </x:c>
      <x:c r="F326" s="7" t="n">
        <x:f>'Inventory detail'!W326</x:f>
        <x:v>2200</x:v>
      </x:c>
      <x:c r="G326" s="7" t="n">
        <x:f>'Inventory detail'!X326</x:f>
        <x:v>0</x:v>
      </x:c>
      <x:c r="H326" s="7" t="n">
        <x:f>'Inventory detail'!Y326</x:f>
        <x:v>0</x:v>
      </x:c>
      <x:c r="I326" s="7" t="n">
        <x:f>SUMIFS('PO detail'!$W$116:$W$118,'PO detail'!$V$116:$V$118,"&gt;="&amp;E326,'PO detail'!$V$116:$V$118,"&lt;"&amp;A326)</x:f>
        <x:v>0</x:v>
      </x:c>
      <x:c r="J326" s="7" t="n">
        <x:f>SUMIFS('PO detail'!$X$116:$X$118,'PO detail'!$V$116:$V$118,"&gt;="&amp;E326,'PO detail'!$V$116:$V$118,"&lt;"&amp;A326)</x:f>
        <x:v>0</x:v>
      </x:c>
      <x:c r="K326" s="7" t="n">
        <x:f>SUMIFS('PO detail'!$Y$116:$Y$118,'PO detail'!$V$116:$V$118,"&gt;="&amp;E326,'PO detail'!$V$116:$V$118,"&lt;"&amp;A326)</x:f>
        <x:v>0</x:v>
      </x:c>
      <x:c r="L326" s="7" t="n">
        <x:f>'Inventory detail'!F326*Summary!$K$5*(A326-E326)/Summary!$K$6</x:f>
        <x:v>390.4200410677618</x:v>
      </x:c>
      <x:c r="M326" s="7" t="n">
        <x:f>MAX(0,H326-L326)</x:f>
        <x:v>0</x:v>
      </x:c>
      <x:c r="N326" s="7" t="n">
        <x:f>MAX(0,L326-H326)</x:f>
        <x:v>390.4200410677618</x:v>
      </x:c>
      <x:c r="O326" s="7" t="n">
        <x:f>MAX(0,F326+I326-N326)</x:f>
        <x:v>1809.5799589322382</x:v>
      </x:c>
      <x:c r="P326" s="7" t="n">
        <x:f>MAX(0,N326-F326-I326)</x:f>
        <x:v>0</x:v>
      </x:c>
      <x:c r="Q326" s="7" t="n">
        <x:f>MAX(0,G326+J326-P326)</x:f>
        <x:v>0</x:v>
      </x:c>
      <x:c r="R326" s="7" t="n">
        <x:f>M326+MAX(0,K326-MAX(0,P326-G326-J326))</x:f>
        <x:v>0</x:v>
      </x:c>
      <x:c r="S326" s="7" t="n">
        <x:f>SUM(O326,Q326,R326)</x:f>
        <x:v>1809.5799589322382</x:v>
      </x:c>
      <x:c r="T326" s="14" t="n">
        <x:f>'Inventory detail'!T326</x:f>
        <x:v>0.0717</x:v>
      </x:c>
      <x:c r="U326" s="14" t="n">
        <x:f>'Inventory detail'!U326</x:f>
        <x:v>0.07027800000000001</x:v>
      </x:c>
      <x:c r="V326" s="9" t="n">
        <x:f>O326*T326</x:f>
        <x:v>129.7468830554415</x:v>
      </x:c>
      <x:c r="W326" s="9" t="n">
        <x:f>Q326*T326</x:f>
        <x:v>0</x:v>
      </x:c>
      <x:c r="X326" s="9" t="n">
        <x:f>R326*T326</x:f>
        <x:v>0</x:v>
      </x:c>
      <x:c r="Y326" s="9" t="n">
        <x:f>S326*T326</x:f>
        <x:v>129.7468830554415</x:v>
      </x:c>
      <x:c r="Z326" s="9" t="n">
        <x:f>IF(ISNUMBER(U326),S326*(U326-T326),"n.a.")</x:f>
        <x:v>-2.5732227016016296</x:v>
      </x:c>
      <x:c r="AA326" s="9" t="n">
        <x:f>IF(ISNUMBER(U326),Y326,0)</x:f>
        <x:v>129.7468830554415</x:v>
      </x:c>
      <x:c r="AB326" s="7" t="n">
        <x:f>MAX(0,L326-SUM(F326:K326))</x:f>
        <x:v>0</x:v>
      </x:c>
    </x:row>
    <x:row r="327" ht="22" customHeight="1">
      <x:c r="A327" s="18" t="n">
        <x:f>Summary!C$41</x:f>
        <x:v>46327</x:v>
      </x:c>
      <x:c r="B327" s="2" t="str">
        <x:f>'Inventory detail'!A327</x:f>
        <x:v>COIL</x:v>
      </x:c>
      <x:c r="C327" s="2" t="str">
        <x:f>'Inventory detail'!B327</x:f>
        <x:v>60</x:v>
      </x:c>
      <x:c r="D327" s="2" t="str">
        <x:f>'Inventory detail'!C327</x:f>
        <x:v>14BLK36-4</x:v>
      </x:c>
      <x:c r="E327" s="10" t="n">
        <x:f>Summary!$E$5</x:f>
        <x:v>46304</x:v>
      </x:c>
      <x:c r="F327" s="7" t="n">
        <x:f>'Inventory detail'!W327</x:f>
        <x:v>900</x:v>
      </x:c>
      <x:c r="G327" s="7" t="n">
        <x:f>'Inventory detail'!X327</x:f>
        <x:v>0</x:v>
      </x:c>
      <x:c r="H327" s="7" t="n">
        <x:f>'Inventory detail'!Y327</x:f>
        <x:v>0</x:v>
      </x:c>
      <x:c r="I327" s="7" t="n">
        <x:f>SUMIFS('PO detail'!$W$1116:$W$1122,'PO detail'!$V$1116:$V$1122,"&gt;="&amp;E327,'PO detail'!$V$1116:$V$1122,"&lt;"&amp;A327)</x:f>
        <x:v>500</x:v>
      </x:c>
      <x:c r="J327" s="7" t="n">
        <x:f>SUMIFS('PO detail'!$X$1116:$X$1122,'PO detail'!$V$1116:$V$1122,"&gt;="&amp;E327,'PO detail'!$V$1116:$V$1122,"&lt;"&amp;A327)</x:f>
        <x:v>0</x:v>
      </x:c>
      <x:c r="K327" s="7" t="n">
        <x:f>SUMIFS('PO detail'!$Y$1116:$Y$1122,'PO detail'!$V$1116:$V$1122,"&gt;="&amp;E327,'PO detail'!$V$1116:$V$1122,"&lt;"&amp;A327)</x:f>
        <x:v>0</x:v>
      </x:c>
      <x:c r="L327" s="7" t="n">
        <x:f>'Inventory detail'!F327*Summary!$K$5*(A327-E327)/Summary!$K$6</x:f>
        <x:v>390.4200410677618</x:v>
      </x:c>
      <x:c r="M327" s="7" t="n">
        <x:f>MAX(0,H327-L327)</x:f>
        <x:v>0</x:v>
      </x:c>
      <x:c r="N327" s="7" t="n">
        <x:f>MAX(0,L327-H327)</x:f>
        <x:v>390.4200410677618</x:v>
      </x:c>
      <x:c r="O327" s="7" t="n">
        <x:f>MAX(0,F327+I327-N327)</x:f>
        <x:v>1009.5799589322382</x:v>
      </x:c>
      <x:c r="P327" s="7" t="n">
        <x:f>MAX(0,N327-F327-I327)</x:f>
        <x:v>0</x:v>
      </x:c>
      <x:c r="Q327" s="7" t="n">
        <x:f>MAX(0,G327+J327-P327)</x:f>
        <x:v>0</x:v>
      </x:c>
      <x:c r="R327" s="7" t="n">
        <x:f>M327+MAX(0,K327-MAX(0,P327-G327-J327))</x:f>
        <x:v>0</x:v>
      </x:c>
      <x:c r="S327" s="7" t="n">
        <x:f>SUM(O327,Q327,R327)</x:f>
        <x:v>1009.5799589322382</x:v>
      </x:c>
      <x:c r="T327" s="14" t="n">
        <x:f>'Inventory detail'!T327</x:f>
        <x:v>0.2254</x:v>
      </x:c>
      <x:c r="U327" s="14" t="n">
        <x:f>'Inventory detail'!U327</x:f>
        <x:v>0.220779</x:v>
      </x:c>
      <x:c r="V327" s="9" t="n">
        <x:f>O327*T327</x:f>
        <x:v>227.55932274332648</x:v>
      </x:c>
      <x:c r="W327" s="9" t="n">
        <x:f>Q327*T327</x:f>
        <x:v>0</x:v>
      </x:c>
      <x:c r="X327" s="9" t="n">
        <x:f>R327*T327</x:f>
        <x:v>0</x:v>
      </x:c>
      <x:c r="Y327" s="9" t="n">
        <x:f>S327*T327</x:f>
        <x:v>227.55932274332648</x:v>
      </x:c>
      <x:c r="Z327" s="9" t="n">
        <x:f>IF(ISNUMBER(U327),S327*(U327-T327),"n.a.")</x:f>
        <x:v>-4.665268990225859</x:v>
      </x:c>
      <x:c r="AA327" s="9" t="n">
        <x:f>IF(ISNUMBER(U327),Y327,0)</x:f>
        <x:v>227.55932274332648</x:v>
      </x:c>
      <x:c r="AB327" s="7" t="n">
        <x:f>MAX(0,L327-SUM(F327:K327))</x:f>
        <x:v>0</x:v>
      </x:c>
    </x:row>
    <x:row r="328" ht="22" customHeight="1">
      <x:c r="A328" s="18" t="n">
        <x:f>Summary!C$41</x:f>
        <x:v>46327</x:v>
      </x:c>
      <x:c r="B328" s="2" t="str">
        <x:f>'Inventory detail'!A328</x:f>
        <x:v>POUC</x:v>
      </x:c>
      <x:c r="C328" s="2" t="str">
        <x:f>'Inventory detail'!B328</x:f>
        <x:v>30</x:v>
      </x:c>
      <x:c r="D328" s="2" t="str">
        <x:f>'Inventory detail'!C328</x:f>
        <x:v>SMEN7</x:v>
      </x:c>
      <x:c r="E328" s="10" t="n">
        <x:f>Summary!$E$5</x:f>
        <x:v>46304</x:v>
      </x:c>
      <x:c r="F328" s="7" t="n">
        <x:f>'Inventory detail'!W328</x:f>
        <x:v>1500</x:v>
      </x:c>
      <x:c r="G328" s="7" t="n">
        <x:f>'Inventory detail'!X328</x:f>
        <x:v>0</x:v>
      </x:c>
      <x:c r="H328" s="7" t="n">
        <x:f>'Inventory detail'!Y328</x:f>
        <x:v>0</x:v>
      </x:c>
      <x:c r="I328" s="7" t="n">
        <x:f>SUMIFS('PO detail'!$W$1717:$W$1719,'PO detail'!$V$1717:$V$1719,"&gt;="&amp;E328,'PO detail'!$V$1717:$V$1719,"&lt;"&amp;A328)</x:f>
        <x:v>0</x:v>
      </x:c>
      <x:c r="J328" s="7" t="n">
        <x:f>SUMIFS('PO detail'!$X$1717:$X$1719,'PO detail'!$V$1717:$V$1719,"&gt;="&amp;E328,'PO detail'!$V$1717:$V$1719,"&lt;"&amp;A328)</x:f>
        <x:v>0</x:v>
      </x:c>
      <x:c r="K328" s="7" t="n">
        <x:f>SUMIFS('PO detail'!$Y$1717:$Y$1719,'PO detail'!$V$1717:$V$1719,"&gt;="&amp;E328,'PO detail'!$V$1717:$V$1719,"&lt;"&amp;A328)</x:f>
        <x:v>0</x:v>
      </x:c>
      <x:c r="L328" s="7" t="n">
        <x:f>'Inventory detail'!F328*Summary!$K$5*(A328-E328)/Summary!$K$6</x:f>
        <x:v>390.4200410677618</x:v>
      </x:c>
      <x:c r="M328" s="7" t="n">
        <x:f>MAX(0,H328-L328)</x:f>
        <x:v>0</x:v>
      </x:c>
      <x:c r="N328" s="7" t="n">
        <x:f>MAX(0,L328-H328)</x:f>
        <x:v>390.4200410677618</x:v>
      </x:c>
      <x:c r="O328" s="7" t="n">
        <x:f>MAX(0,F328+I328-N328)</x:f>
        <x:v>1109.5799589322382</x:v>
      </x:c>
      <x:c r="P328" s="7" t="n">
        <x:f>MAX(0,N328-F328-I328)</x:f>
        <x:v>0</x:v>
      </x:c>
      <x:c r="Q328" s="7" t="n">
        <x:f>MAX(0,G328+J328-P328)</x:f>
        <x:v>0</x:v>
      </x:c>
      <x:c r="R328" s="7" t="n">
        <x:f>M328+MAX(0,K328-MAX(0,P328-G328-J328))</x:f>
        <x:v>0</x:v>
      </x:c>
      <x:c r="S328" s="7" t="n">
        <x:f>SUM(O328,Q328,R328)</x:f>
        <x:v>1109.5799589322382</x:v>
      </x:c>
      <x:c r="T328" s="14" t="n">
        <x:f>'Inventory detail'!T328</x:f>
        <x:v>0.1804</x:v>
      </x:c>
      <x:c r="U328" s="14" t="n">
        <x:f>'Inventory detail'!U328</x:f>
        <x:v>0.19668</x:v>
      </x:c>
      <x:c r="V328" s="9" t="n">
        <x:f>O328*T328</x:f>
        <x:v>200.16822459137578</x:v>
      </x:c>
      <x:c r="W328" s="9" t="n">
        <x:f>Q328*T328</x:f>
        <x:v>0</x:v>
      </x:c>
      <x:c r="X328" s="9" t="n">
        <x:f>R328*T328</x:f>
        <x:v>0</x:v>
      </x:c>
      <x:c r="Y328" s="9" t="n">
        <x:f>S328*T328</x:f>
        <x:v>200.16822459137578</x:v>
      </x:c>
      <x:c r="Z328" s="9" t="n">
        <x:f>IF(ISNUMBER(U328),S328*(U328-T328),"n.a.")</x:f>
        <x:v>18.063961731416825</x:v>
      </x:c>
      <x:c r="AA328" s="9" t="n">
        <x:f>IF(ISNUMBER(U328),Y328,0)</x:f>
        <x:v>200.16822459137578</x:v>
      </x:c>
      <x:c r="AB328" s="7" t="n">
        <x:f>MAX(0,L328-SUM(F328:K328))</x:f>
        <x:v>0</x:v>
      </x:c>
    </x:row>
    <x:row r="329" ht="22" customHeight="1">
      <x:c r="A329" s="18" t="n">
        <x:f>Summary!C$41</x:f>
        <x:v>46327</x:v>
      </x:c>
      <x:c r="B329" s="2" t="str">
        <x:f>'Inventory detail'!A329</x:f>
        <x:v>COIL</x:v>
      </x:c>
      <x:c r="C329" s="2" t="str">
        <x:f>'Inventory detail'!B329</x:f>
        <x:v>30</x:v>
      </x:c>
      <x:c r="D329" s="2" t="str">
        <x:f>'Inventory detail'!C329</x:f>
        <x:v>20BLK36-4</x:v>
      </x:c>
      <x:c r="E329" s="10" t="n">
        <x:f>Summary!$E$5</x:f>
        <x:v>46304</x:v>
      </x:c>
      <x:c r="F329" s="7" t="n">
        <x:f>'Inventory detail'!W329</x:f>
        <x:v>1200</x:v>
      </x:c>
      <x:c r="G329" s="7" t="n">
        <x:f>'Inventory detail'!X329</x:f>
        <x:v>0</x:v>
      </x:c>
      <x:c r="H329" s="7" t="n">
        <x:f>'Inventory detail'!Y329</x:f>
        <x:v>0</x:v>
      </x:c>
      <x:c r="I329" s="7" t="n">
        <x:f>SUMIFS('PO detail'!$W$836:$W$842,'PO detail'!$V$836:$V$842,"&gt;="&amp;E329,'PO detail'!$V$836:$V$842,"&lt;"&amp;A329)</x:f>
        <x:v>1000</x:v>
      </x:c>
      <x:c r="J329" s="7" t="n">
        <x:f>SUMIFS('PO detail'!$X$836:$X$842,'PO detail'!$V$836:$V$842,"&gt;="&amp;E329,'PO detail'!$V$836:$V$842,"&lt;"&amp;A329)</x:f>
        <x:v>0</x:v>
      </x:c>
      <x:c r="K329" s="7" t="n">
        <x:f>SUMIFS('PO detail'!$Y$836:$Y$842,'PO detail'!$V$836:$V$842,"&gt;="&amp;E329,'PO detail'!$V$836:$V$842,"&lt;"&amp;A329)</x:f>
        <x:v>0</x:v>
      </x:c>
      <x:c r="L329" s="7" t="n">
        <x:f>'Inventory detail'!F329*Summary!$K$5*(A329-E329)/Summary!$K$6</x:f>
        <x:v>384.11794661190964</x:v>
      </x:c>
      <x:c r="M329" s="7" t="n">
        <x:f>MAX(0,H329-L329)</x:f>
        <x:v>0</x:v>
      </x:c>
      <x:c r="N329" s="7" t="n">
        <x:f>MAX(0,L329-H329)</x:f>
        <x:v>384.11794661190964</x:v>
      </x:c>
      <x:c r="O329" s="7" t="n">
        <x:f>MAX(0,F329+I329-N329)</x:f>
        <x:v>1815.8820533880903</x:v>
      </x:c>
      <x:c r="P329" s="7" t="n">
        <x:f>MAX(0,N329-F329-I329)</x:f>
        <x:v>0</x:v>
      </x:c>
      <x:c r="Q329" s="7" t="n">
        <x:f>MAX(0,G329+J329-P329)</x:f>
        <x:v>0</x:v>
      </x:c>
      <x:c r="R329" s="7" t="n">
        <x:f>M329+MAX(0,K329-MAX(0,P329-G329-J329))</x:f>
        <x:v>0</x:v>
      </x:c>
      <x:c r="S329" s="7" t="n">
        <x:f>SUM(O329,Q329,R329)</x:f>
        <x:v>1815.8820533880903</x:v>
      </x:c>
      <x:c r="T329" s="14" t="n">
        <x:f>'Inventory detail'!T329</x:f>
        <x:v>0.3599</x:v>
      </x:c>
      <x:c r="U329" s="14" t="n">
        <x:f>'Inventory detail'!U329</x:f>
        <x:v>0.3526055</x:v>
      </x:c>
      <x:c r="V329" s="9" t="n">
        <x:f>O329*T329</x:f>
        <x:v>653.5359510143737</x:v>
      </x:c>
      <x:c r="W329" s="9" t="n">
        <x:f>Q329*T329</x:f>
        <x:v>0</x:v>
      </x:c>
      <x:c r="X329" s="9" t="n">
        <x:f>R329*T329</x:f>
        <x:v>0</x:v>
      </x:c>
      <x:c r="Y329" s="9" t="n">
        <x:f>S329*T329</x:f>
        <x:v>653.5359510143737</x:v>
      </x:c>
      <x:c r="Z329" s="9" t="n">
        <x:f>IF(ISNUMBER(U329),S329*(U329-T329),"n.a.")</x:f>
        <x:v>-13.245951638439392</x:v>
      </x:c>
      <x:c r="AA329" s="9" t="n">
        <x:f>IF(ISNUMBER(U329),Y329,0)</x:f>
        <x:v>653.5359510143737</x:v>
      </x:c>
      <x:c r="AB329" s="7" t="n">
        <x:f>MAX(0,L329-SUM(F329:K329))</x:f>
        <x:v>0</x:v>
      </x:c>
    </x:row>
    <x:row r="330" ht="22" customHeight="1">
      <x:c r="A330" s="18" t="n">
        <x:f>Summary!C$41</x:f>
        <x:v>46327</x:v>
      </x:c>
      <x:c r="B330" s="2" t="str">
        <x:f>'Inventory detail'!A330</x:f>
        <x:v>POUC</x:v>
      </x:c>
      <x:c r="C330" s="2" t="str">
        <x:f>'Inventory detail'!B330</x:f>
        <x:v>10</x:v>
      </x:c>
      <x:c r="D330" s="2" t="str">
        <x:f>'Inventory detail'!C330</x:f>
        <x:v>IBM7</x:v>
      </x:c>
      <x:c r="E330" s="10" t="n">
        <x:f>Summary!$E$5</x:f>
        <x:v>46304</x:v>
      </x:c>
      <x:c r="F330" s="7" t="n">
        <x:f>'Inventory detail'!W330</x:f>
        <x:v>10000</x:v>
      </x:c>
      <x:c r="G330" s="7" t="n">
        <x:f>'Inventory detail'!X330</x:f>
        <x:v>0</x:v>
      </x:c>
      <x:c r="H330" s="7" t="n">
        <x:f>'Inventory detail'!Y330</x:f>
        <x:v>0</x:v>
      </x:c>
      <x:c r="I330" s="7" t="n">
        <x:f>SUMIFS('PO detail'!$W$1467:$W$1467,'PO detail'!$V$1467:$V$1467,"&gt;="&amp;E330,'PO detail'!$V$1467:$V$1467,"&lt;"&amp;A330)</x:f>
        <x:v>0</x:v>
      </x:c>
      <x:c r="J330" s="7" t="n">
        <x:f>SUMIFS('PO detail'!$X$1467:$X$1467,'PO detail'!$V$1467:$V$1467,"&gt;="&amp;E330,'PO detail'!$V$1467:$V$1467,"&lt;"&amp;A330)</x:f>
        <x:v>0</x:v>
      </x:c>
      <x:c r="K330" s="7" t="n">
        <x:f>SUMIFS('PO detail'!$Y$1467:$Y$1467,'PO detail'!$V$1467:$V$1467,"&gt;="&amp;E330,'PO detail'!$V$1467:$V$1467,"&lt;"&amp;A330)</x:f>
        <x:v>0</x:v>
      </x:c>
      <x:c r="L330" s="7" t="n">
        <x:f>'Inventory detail'!F330*Summary!$K$5*(A330-E330)/Summary!$K$6</x:f>
        <x:v>384.11794661190964</x:v>
      </x:c>
      <x:c r="M330" s="7" t="n">
        <x:f>MAX(0,H330-L330)</x:f>
        <x:v>0</x:v>
      </x:c>
      <x:c r="N330" s="7" t="n">
        <x:f>MAX(0,L330-H330)</x:f>
        <x:v>384.11794661190964</x:v>
      </x:c>
      <x:c r="O330" s="7" t="n">
        <x:f>MAX(0,F330+I330-N330)</x:f>
        <x:v>9615.88205338809</x:v>
      </x:c>
      <x:c r="P330" s="7" t="n">
        <x:f>MAX(0,N330-F330-I330)</x:f>
        <x:v>0</x:v>
      </x:c>
      <x:c r="Q330" s="7" t="n">
        <x:f>MAX(0,G330+J330-P330)</x:f>
        <x:v>0</x:v>
      </x:c>
      <x:c r="R330" s="7" t="n">
        <x:f>M330+MAX(0,K330-MAX(0,P330-G330-J330))</x:f>
        <x:v>0</x:v>
      </x:c>
      <x:c r="S330" s="7" t="n">
        <x:f>SUM(O330,Q330,R330)</x:f>
        <x:v>9615.88205338809</x:v>
      </x:c>
      <x:c r="T330" s="14" t="n">
        <x:f>'Inventory detail'!T330</x:f>
        <x:v>0.0083</x:v>
      </x:c>
      <x:c r="U330" s="14" t="n">
        <x:f>'Inventory detail'!U330</x:f>
        <x:v>0.00891</x:v>
      </x:c>
      <x:c r="V330" s="9" t="n">
        <x:f>O330*T330</x:f>
        <x:v>79.81182104312114</x:v>
      </x:c>
      <x:c r="W330" s="9" t="n">
        <x:f>Q330*T330</x:f>
        <x:v>0</x:v>
      </x:c>
      <x:c r="X330" s="9" t="n">
        <x:f>R330*T330</x:f>
        <x:v>0</x:v>
      </x:c>
      <x:c r="Y330" s="9" t="n">
        <x:f>S330*T330</x:f>
        <x:v>79.81182104312114</x:v>
      </x:c>
      <x:c r="Z330" s="9" t="n">
        <x:f>IF(ISNUMBER(U330),S330*(U330-T330),"n.a.")</x:f>
        <x:v>5.865688052566729</x:v>
      </x:c>
      <x:c r="AA330" s="9" t="n">
        <x:f>IF(ISNUMBER(U330),Y330,0)</x:f>
        <x:v>79.81182104312114</x:v>
      </x:c>
      <x:c r="AB330" s="7" t="n">
        <x:f>MAX(0,L330-SUM(F330:K330))</x:f>
        <x:v>0</x:v>
      </x:c>
    </x:row>
    <x:row r="331" ht="22" customHeight="1">
      <x:c r="A331" s="18" t="n">
        <x:f>Summary!C$41</x:f>
        <x:v>46327</x:v>
      </x:c>
      <x:c r="B331" s="2" t="str">
        <x:f>'Inventory detail'!A331</x:f>
        <x:v>POUC</x:v>
      </x:c>
      <x:c r="C331" s="2" t="str">
        <x:f>'Inventory detail'!B331</x:f>
        <x:v>60</x:v>
      </x:c>
      <x:c r="D331" s="2" t="str">
        <x:f>'Inventory detail'!C331</x:f>
        <x:v>MLET5</x:v>
      </x:c>
      <x:c r="E331" s="10" t="n">
        <x:f>Summary!$E$5</x:f>
        <x:v>46304</x:v>
      </x:c>
      <x:c r="F331" s="7" t="n">
        <x:f>'Inventory detail'!W331</x:f>
        <x:v>0</x:v>
      </x:c>
      <x:c r="G331" s="7" t="n">
        <x:f>'Inventory detail'!X331</x:f>
        <x:v>0</x:v>
      </x:c>
      <x:c r="H331" s="7" t="n">
        <x:f>'Inventory detail'!Y331</x:f>
        <x:v>0</x:v>
      </x:c>
      <x:c r="I331" s="7" t="n">
        <x:f>SUMIFS('PO detail'!$W$1818:$W$1821,'PO detail'!$V$1818:$V$1821,"&gt;="&amp;E331,'PO detail'!$V$1818:$V$1821,"&lt;"&amp;A331)</x:f>
        <x:v>0</x:v>
      </x:c>
      <x:c r="J331" s="7" t="n">
        <x:f>SUMIFS('PO detail'!$X$1818:$X$1821,'PO detail'!$V$1818:$V$1821,"&gt;="&amp;E331,'PO detail'!$V$1818:$V$1821,"&lt;"&amp;A331)</x:f>
        <x:v>1000</x:v>
      </x:c>
      <x:c r="K331" s="7" t="n">
        <x:f>SUMIFS('PO detail'!$Y$1818:$Y$1821,'PO detail'!$V$1818:$V$1821,"&gt;="&amp;E331,'PO detail'!$V$1818:$V$1821,"&lt;"&amp;A331)</x:f>
        <x:v>0</x:v>
      </x:c>
      <x:c r="L331" s="7" t="n">
        <x:f>'Inventory detail'!F331*Summary!$K$5*(A331-E331)/Summary!$K$6</x:f>
        <x:v>384.11794661190964</x:v>
      </x:c>
      <x:c r="M331" s="7" t="n">
        <x:f>MAX(0,H331-L331)</x:f>
        <x:v>0</x:v>
      </x:c>
      <x:c r="N331" s="7" t="n">
        <x:f>MAX(0,L331-H331)</x:f>
        <x:v>384.11794661190964</x:v>
      </x:c>
      <x:c r="O331" s="7" t="n">
        <x:f>MAX(0,F331+I331-N331)</x:f>
        <x:v>0</x:v>
      </x:c>
      <x:c r="P331" s="7" t="n">
        <x:f>MAX(0,N331-F331-I331)</x:f>
        <x:v>384.11794661190964</x:v>
      </x:c>
      <x:c r="Q331" s="7" t="n">
        <x:f>MAX(0,G331+J331-P331)</x:f>
        <x:v>615.8820533880903</x:v>
      </x:c>
      <x:c r="R331" s="7" t="n">
        <x:f>M331+MAX(0,K331-MAX(0,P331-G331-J331))</x:f>
        <x:v>0</x:v>
      </x:c>
      <x:c r="S331" s="7" t="n">
        <x:f>SUM(O331,Q331,R331)</x:f>
        <x:v>615.8820533880903</x:v>
      </x:c>
      <x:c r="T331" s="14" t="n">
        <x:f>'Inventory detail'!T331</x:f>
        <x:v>0.1613</x:v>
      </x:c>
      <x:c r="U331" s="14" t="n">
        <x:f>'Inventory detail'!U331</x:f>
        <x:v>0.175725</x:v>
      </x:c>
      <x:c r="V331" s="9" t="n">
        <x:f>O331*T331</x:f>
        <x:v>0</x:v>
      </x:c>
      <x:c r="W331" s="9" t="n">
        <x:f>Q331*T331</x:f>
        <x:v>99.34177521149897</x:v>
      </x:c>
      <x:c r="X331" s="9" t="n">
        <x:f>R331*T331</x:f>
        <x:v>0</x:v>
      </x:c>
      <x:c r="Y331" s="9" t="n">
        <x:f>S331*T331</x:f>
        <x:v>99.34177521149897</x:v>
      </x:c>
      <x:c r="Z331" s="9" t="n">
        <x:f>IF(ISNUMBER(U331),S331*(U331-T331),"n.a.")</x:f>
        <x:v>8.884098620123199</x:v>
      </x:c>
      <x:c r="AA331" s="9" t="n">
        <x:f>IF(ISNUMBER(U331),Y331,0)</x:f>
        <x:v>99.34177521149897</x:v>
      </x:c>
      <x:c r="AB331" s="7" t="n">
        <x:f>MAX(0,L331-SUM(F331:K331))</x:f>
        <x:v>0</x:v>
      </x:c>
    </x:row>
    <x:row r="332" ht="22" customHeight="1">
      <x:c r="A332" s="18" t="n">
        <x:f>Summary!C$41</x:f>
        <x:v>46327</x:v>
      </x:c>
      <x:c r="B332" s="2" t="str">
        <x:f>'Inventory detail'!A332</x:f>
        <x:v>COIL</x:v>
      </x:c>
      <x:c r="C332" s="2" t="str">
        <x:f>'Inventory detail'!B332</x:f>
        <x:v>30</x:v>
      </x:c>
      <x:c r="D332" s="2" t="str">
        <x:f>'Inventory detail'!C332</x:f>
        <x:v>6WHT12-4</x:v>
      </x:c>
      <x:c r="E332" s="10" t="n">
        <x:f>Summary!$E$5</x:f>
        <x:v>46304</x:v>
      </x:c>
      <x:c r="F332" s="7" t="n">
        <x:f>'Inventory detail'!W332</x:f>
        <x:v>2800</x:v>
      </x:c>
      <x:c r="G332" s="7" t="n">
        <x:f>'Inventory detail'!X332</x:f>
        <x:v>0</x:v>
      </x:c>
      <x:c r="H332" s="7" t="n">
        <x:f>'Inventory detail'!Y332</x:f>
        <x:v>0</x:v>
      </x:c>
      <x:c r="I332" s="7" t="n">
        <x:f>SUMIFS('PO detail'!$W$942:$W$943,'PO detail'!$V$942:$V$943,"&gt;="&amp;E332,'PO detail'!$V$942:$V$943,"&lt;"&amp;A332)</x:f>
        <x:v>0</x:v>
      </x:c>
      <x:c r="J332" s="7" t="n">
        <x:f>SUMIFS('PO detail'!$X$942:$X$943,'PO detail'!$V$942:$V$943,"&gt;="&amp;E332,'PO detail'!$V$942:$V$943,"&lt;"&amp;A332)</x:f>
        <x:v>0</x:v>
      </x:c>
      <x:c r="K332" s="7" t="n">
        <x:f>SUMIFS('PO detail'!$Y$942:$Y$943,'PO detail'!$V$942:$V$943,"&gt;="&amp;E332,'PO detail'!$V$942:$V$943,"&lt;"&amp;A332)</x:f>
        <x:v>0</x:v>
      </x:c>
      <x:c r="L332" s="7" t="n">
        <x:f>'Inventory detail'!F332*Summary!$K$5*(A332-E332)/Summary!$K$6</x:f>
        <x:v>377.82340862422996</x:v>
      </x:c>
      <x:c r="M332" s="7" t="n">
        <x:f>MAX(0,H332-L332)</x:f>
        <x:v>0</x:v>
      </x:c>
      <x:c r="N332" s="7" t="n">
        <x:f>MAX(0,L332-H332)</x:f>
        <x:v>377.82340862422996</x:v>
      </x:c>
      <x:c r="O332" s="7" t="n">
        <x:f>MAX(0,F332+I332-N332)</x:f>
        <x:v>2422.17659137577</x:v>
      </x:c>
      <x:c r="P332" s="7" t="n">
        <x:f>MAX(0,N332-F332-I332)</x:f>
        <x:v>0</x:v>
      </x:c>
      <x:c r="Q332" s="7" t="n">
        <x:f>MAX(0,G332+J332-P332)</x:f>
        <x:v>0</x:v>
      </x:c>
      <x:c r="R332" s="7" t="n">
        <x:f>M332+MAX(0,K332-MAX(0,P332-G332-J332))</x:f>
        <x:v>0</x:v>
      </x:c>
      <x:c r="S332" s="7" t="n">
        <x:f>SUM(O332,Q332,R332)</x:f>
        <x:v>2422.17659137577</x:v>
      </x:c>
      <x:c r="T332" s="14" t="n">
        <x:f>'Inventory detail'!T332</x:f>
        <x:v>0.0365</x:v>
      </x:c>
      <x:c r="U332" s="14" t="n">
        <x:f>'Inventory detail'!U332</x:f>
        <x:v>0.0356915</x:v>
      </x:c>
      <x:c r="V332" s="9" t="n">
        <x:f>O332*T332</x:f>
        <x:v>88.4094455852156</x:v>
      </x:c>
      <x:c r="W332" s="9" t="n">
        <x:f>Q332*T332</x:f>
        <x:v>0</x:v>
      </x:c>
      <x:c r="X332" s="9" t="n">
        <x:f>R332*T332</x:f>
        <x:v>0</x:v>
      </x:c>
      <x:c r="Y332" s="9" t="n">
        <x:f>S332*T332</x:f>
        <x:v>88.4094455852156</x:v>
      </x:c>
      <x:c r="Z332" s="9" t="n">
        <x:f>IF(ISNUMBER(U332),S332*(U332-T332),"n.a.")</x:f>
        <x:v>-1.958329774127302</x:v>
      </x:c>
      <x:c r="AA332" s="9" t="n">
        <x:f>IF(ISNUMBER(U332),Y332,0)</x:f>
        <x:v>88.4094455852156</x:v>
      </x:c>
      <x:c r="AB332" s="7" t="n">
        <x:f>MAX(0,L332-SUM(F332:K332))</x:f>
        <x:v>0</x:v>
      </x:c>
    </x:row>
    <x:row r="333" ht="22" customHeight="1">
      <x:c r="A333" s="18" t="n">
        <x:f>Summary!C$41</x:f>
        <x:v>46327</x:v>
      </x:c>
      <x:c r="B333" s="2" t="str">
        <x:f>'Inventory detail'!A333</x:f>
        <x:v>COIL</x:v>
      </x:c>
      <x:c r="C333" s="2" t="str">
        <x:f>'Inventory detail'!B333</x:f>
        <x:v>60</x:v>
      </x:c>
      <x:c r="D333" s="2" t="str">
        <x:f>'Inventory detail'!C333</x:f>
        <x:v>18BLK36-4</x:v>
      </x:c>
      <x:c r="E333" s="10" t="n">
        <x:f>Summary!$E$5</x:f>
        <x:v>46304</x:v>
      </x:c>
      <x:c r="F333" s="7" t="n">
        <x:f>'Inventory detail'!W333</x:f>
        <x:v>500</x:v>
      </x:c>
      <x:c r="G333" s="7" t="n">
        <x:f>'Inventory detail'!X333</x:f>
        <x:v>0</x:v>
      </x:c>
      <x:c r="H333" s="7" t="n">
        <x:f>'Inventory detail'!Y333</x:f>
        <x:v>0</x:v>
      </x:c>
      <x:c r="I333" s="7" t="n">
        <x:f>SUMIFS('PO detail'!$W$1170:$W$1175,'PO detail'!$V$1170:$V$1175,"&gt;="&amp;E333,'PO detail'!$V$1170:$V$1175,"&lt;"&amp;A333)</x:f>
        <x:v>500</x:v>
      </x:c>
      <x:c r="J333" s="7" t="n">
        <x:f>SUMIFS('PO detail'!$X$1170:$X$1175,'PO detail'!$V$1170:$V$1175,"&gt;="&amp;E333,'PO detail'!$V$1170:$V$1175,"&lt;"&amp;A333)</x:f>
        <x:v>0</x:v>
      </x:c>
      <x:c r="K333" s="7" t="n">
        <x:f>SUMIFS('PO detail'!$Y$1170:$Y$1175,'PO detail'!$V$1170:$V$1175,"&gt;="&amp;E333,'PO detail'!$V$1170:$V$1175,"&lt;"&amp;A333)</x:f>
        <x:v>0</x:v>
      </x:c>
      <x:c r="L333" s="7" t="n">
        <x:f>'Inventory detail'!F333*Summary!$K$5*(A333-E333)/Summary!$K$6</x:f>
        <x:v>377.82340862422996</x:v>
      </x:c>
      <x:c r="M333" s="7" t="n">
        <x:f>MAX(0,H333-L333)</x:f>
        <x:v>0</x:v>
      </x:c>
      <x:c r="N333" s="7" t="n">
        <x:f>MAX(0,L333-H333)</x:f>
        <x:v>377.82340862422996</x:v>
      </x:c>
      <x:c r="O333" s="7" t="n">
        <x:f>MAX(0,F333+I333-N333)</x:f>
        <x:v>622.17659137577</x:v>
      </x:c>
      <x:c r="P333" s="7" t="n">
        <x:f>MAX(0,N333-F333-I333)</x:f>
        <x:v>0</x:v>
      </x:c>
      <x:c r="Q333" s="7" t="n">
        <x:f>MAX(0,G333+J333-P333)</x:f>
        <x:v>0</x:v>
      </x:c>
      <x:c r="R333" s="7" t="n">
        <x:f>M333+MAX(0,K333-MAX(0,P333-G333-J333))</x:f>
        <x:v>0</x:v>
      </x:c>
      <x:c r="S333" s="7" t="n">
        <x:f>SUM(O333,Q333,R333)</x:f>
        <x:v>622.17659137577</x:v>
      </x:c>
      <x:c r="T333" s="14" t="n">
        <x:f>'Inventory detail'!T333</x:f>
        <x:v>0.3345</x:v>
      </x:c>
      <x:c r="U333" s="14" t="n">
        <x:f>'Inventory detail'!U333</x:f>
        <x:v>0.32774299999999995</x:v>
      </x:c>
      <x:c r="V333" s="9" t="n">
        <x:f>O333*T333</x:f>
        <x:v>208.1180698151951</x:v>
      </x:c>
      <x:c r="W333" s="9" t="n">
        <x:f>Q333*T333</x:f>
        <x:v>0</x:v>
      </x:c>
      <x:c r="X333" s="9" t="n">
        <x:f>R333*T333</x:f>
        <x:v>0</x:v>
      </x:c>
      <x:c r="Y333" s="9" t="n">
        <x:f>S333*T333</x:f>
        <x:v>208.1180698151951</x:v>
      </x:c>
      <x:c r="Z333" s="9" t="n">
        <x:f>IF(ISNUMBER(U333),S333*(U333-T333),"n.a.")</x:f>
        <x:v>-4.204047227926121</x:v>
      </x:c>
      <x:c r="AA333" s="9" t="n">
        <x:f>IF(ISNUMBER(U333),Y333,0)</x:f>
        <x:v>208.1180698151951</x:v>
      </x:c>
      <x:c r="AB333" s="7" t="n">
        <x:f>MAX(0,L333-SUM(F333:K333))</x:f>
        <x:v>0</x:v>
      </x:c>
    </x:row>
    <x:row r="334" ht="22" customHeight="1">
      <x:c r="A334" s="18" t="n">
        <x:f>Summary!C$41</x:f>
        <x:v>46327</x:v>
      </x:c>
      <x:c r="B334" s="2" t="str">
        <x:f>'Inventory detail'!A334</x:f>
        <x:v>COIL</x:v>
      </x:c>
      <x:c r="C334" s="2" t="str">
        <x:f>'Inventory detail'!B334</x:f>
        <x:v>60</x:v>
      </x:c>
      <x:c r="D334" s="2" t="str">
        <x:f>'Inventory detail'!C334</x:f>
        <x:v>7NAV12-4</x:v>
      </x:c>
      <x:c r="E334" s="10" t="n">
        <x:f>Summary!$E$5</x:f>
        <x:v>46304</x:v>
      </x:c>
      <x:c r="F334" s="7" t="n">
        <x:f>'Inventory detail'!W334</x:f>
        <x:v>3200</x:v>
      </x:c>
      <x:c r="G334" s="7" t="n">
        <x:f>'Inventory detail'!X334</x:f>
        <x:v>0</x:v>
      </x:c>
      <x:c r="H334" s="7" t="n">
        <x:f>'Inventory detail'!Y334</x:f>
        <x:v>0</x:v>
      </x:c>
      <x:c r="I334" s="7" t="n">
        <x:f>SUMIFS('PO detail'!$W$1380:$W$1380,'PO detail'!$V$1380:$V$1380,"&gt;="&amp;E334,'PO detail'!$V$1380:$V$1380,"&lt;"&amp;A334)</x:f>
        <x:v>0</x:v>
      </x:c>
      <x:c r="J334" s="7" t="n">
        <x:f>SUMIFS('PO detail'!$X$1380:$X$1380,'PO detail'!$V$1380:$V$1380,"&gt;="&amp;E334,'PO detail'!$V$1380:$V$1380,"&lt;"&amp;A334)</x:f>
        <x:v>0</x:v>
      </x:c>
      <x:c r="K334" s="7" t="n">
        <x:f>SUMIFS('PO detail'!$Y$1380:$Y$1380,'PO detail'!$V$1380:$V$1380,"&gt;="&amp;E334,'PO detail'!$V$1380:$V$1380,"&lt;"&amp;A334)</x:f>
        <x:v>0</x:v>
      </x:c>
      <x:c r="L334" s="7" t="n">
        <x:f>'Inventory detail'!F334*Summary!$K$5*(A334-E334)/Summary!$K$6</x:f>
        <x:v>377.82340862422996</x:v>
      </x:c>
      <x:c r="M334" s="7" t="n">
        <x:f>MAX(0,H334-L334)</x:f>
        <x:v>0</x:v>
      </x:c>
      <x:c r="N334" s="7" t="n">
        <x:f>MAX(0,L334-H334)</x:f>
        <x:v>377.82340862422996</x:v>
      </x:c>
      <x:c r="O334" s="7" t="n">
        <x:f>MAX(0,F334+I334-N334)</x:f>
        <x:v>2822.17659137577</x:v>
      </x:c>
      <x:c r="P334" s="7" t="n">
        <x:f>MAX(0,N334-F334-I334)</x:f>
        <x:v>0</x:v>
      </x:c>
      <x:c r="Q334" s="7" t="n">
        <x:f>MAX(0,G334+J334-P334)</x:f>
        <x:v>0</x:v>
      </x:c>
      <x:c r="R334" s="7" t="n">
        <x:f>M334+MAX(0,K334-MAX(0,P334-G334-J334))</x:f>
        <x:v>0</x:v>
      </x:c>
      <x:c r="S334" s="7" t="n">
        <x:f>SUM(O334,Q334,R334)</x:f>
        <x:v>2822.17659137577</x:v>
      </x:c>
      <x:c r="T334" s="14" t="n">
        <x:f>'Inventory detail'!T334</x:f>
        <x:v>0.0392</x:v>
      </x:c>
      <x:c r="U334" s="14" t="n">
        <x:f>'Inventory detail'!U334</x:f>
        <x:v>0.038453999999999995</x:v>
      </x:c>
      <x:c r="V334" s="9" t="n">
        <x:f>O334*T334</x:f>
        <x:v>110.62932238193018</x:v>
      </x:c>
      <x:c r="W334" s="9" t="n">
        <x:f>Q334*T334</x:f>
        <x:v>0</x:v>
      </x:c>
      <x:c r="X334" s="9" t="n">
        <x:f>R334*T334</x:f>
        <x:v>0</x:v>
      </x:c>
      <x:c r="Y334" s="9" t="n">
        <x:f>S334*T334</x:f>
        <x:v>110.62932238193018</x:v>
      </x:c>
      <x:c r="Z334" s="9" t="n">
        <x:f>IF(ISNUMBER(U334),S334*(U334-T334),"n.a.")</x:f>
        <x:v>-2.1053437371663346</x:v>
      </x:c>
      <x:c r="AA334" s="9" t="n">
        <x:f>IF(ISNUMBER(U334),Y334,0)</x:f>
        <x:v>110.62932238193018</x:v>
      </x:c>
      <x:c r="AB334" s="7" t="n">
        <x:f>MAX(0,L334-SUM(F334:K334))</x:f>
        <x:v>0</x:v>
      </x:c>
    </x:row>
    <x:row r="335" ht="22" customHeight="1">
      <x:c r="A335" s="18" t="n">
        <x:f>Summary!C$41</x:f>
        <x:v>46327</x:v>
      </x:c>
      <x:c r="B335" s="2" t="str">
        <x:f>'Inventory detail'!A335</x:f>
        <x:v>POUC</x:v>
      </x:c>
      <x:c r="C335" s="2" t="str">
        <x:f>'Inventory detail'!B335</x:f>
        <x:v>60</x:v>
      </x:c>
      <x:c r="D335" s="2" t="str">
        <x:f>'Inventory detail'!C335</x:f>
        <x:v>MLMEN5</x:v>
      </x:c>
      <x:c r="E335" s="10" t="n">
        <x:f>Summary!$E$5</x:f>
        <x:v>46304</x:v>
      </x:c>
      <x:c r="F335" s="7" t="n">
        <x:f>'Inventory detail'!W335</x:f>
        <x:v>500</x:v>
      </x:c>
      <x:c r="G335" s="7" t="n">
        <x:f>'Inventory detail'!X335</x:f>
        <x:v>0</x:v>
      </x:c>
      <x:c r="H335" s="7" t="n">
        <x:f>'Inventory detail'!Y335</x:f>
        <x:v>0</x:v>
      </x:c>
      <x:c r="I335" s="7" t="n">
        <x:f>SUMIFS('PO detail'!$W$1823:$W$1824,'PO detail'!$V$1823:$V$1824,"&gt;="&amp;E335,'PO detail'!$V$1823:$V$1824,"&lt;"&amp;A335)</x:f>
        <x:v>0</x:v>
      </x:c>
      <x:c r="J335" s="7" t="n">
        <x:f>SUMIFS('PO detail'!$X$1823:$X$1824,'PO detail'!$V$1823:$V$1824,"&gt;="&amp;E335,'PO detail'!$V$1823:$V$1824,"&lt;"&amp;A335)</x:f>
        <x:v>0</x:v>
      </x:c>
      <x:c r="K335" s="7" t="n">
        <x:f>SUMIFS('PO detail'!$Y$1823:$Y$1824,'PO detail'!$V$1823:$V$1824,"&gt;="&amp;E335,'PO detail'!$V$1823:$V$1824,"&lt;"&amp;A335)</x:f>
        <x:v>0</x:v>
      </x:c>
      <x:c r="L335" s="7" t="n">
        <x:f>'Inventory detail'!F335*Summary!$K$5*(A335-E335)/Summary!$K$6</x:f>
        <x:v>377.82340862422996</x:v>
      </x:c>
      <x:c r="M335" s="7" t="n">
        <x:f>MAX(0,H335-L335)</x:f>
        <x:v>0</x:v>
      </x:c>
      <x:c r="N335" s="7" t="n">
        <x:f>MAX(0,L335-H335)</x:f>
        <x:v>377.82340862422996</x:v>
      </x:c>
      <x:c r="O335" s="7" t="n">
        <x:f>MAX(0,F335+I335-N335)</x:f>
        <x:v>122.17659137577004</x:v>
      </x:c>
      <x:c r="P335" s="7" t="n">
        <x:f>MAX(0,N335-F335-I335)</x:f>
        <x:v>0</x:v>
      </x:c>
      <x:c r="Q335" s="7" t="n">
        <x:f>MAX(0,G335+J335-P335)</x:f>
        <x:v>0</x:v>
      </x:c>
      <x:c r="R335" s="7" t="n">
        <x:f>M335+MAX(0,K335-MAX(0,P335-G335-J335))</x:f>
        <x:v>0</x:v>
      </x:c>
      <x:c r="S335" s="7" t="n">
        <x:f>SUM(O335,Q335,R335)</x:f>
        <x:v>122.17659137577004</x:v>
      </x:c>
      <x:c r="T335" s="14" t="n">
        <x:f>'Inventory detail'!T335</x:f>
        <x:v>0.33659999999999995</x:v>
      </x:c>
      <x:c r="U335" s="14" t="n">
        <x:f>'Inventory detail'!U335</x:f>
        <x:v>0.36695999999999995</x:v>
      </x:c>
      <x:c r="V335" s="9" t="n">
        <x:f>O335*T335</x:f>
        <x:v>41.12464065708419</x:v>
      </x:c>
      <x:c r="W335" s="9" t="n">
        <x:f>Q335*T335</x:f>
        <x:v>0</x:v>
      </x:c>
      <x:c r="X335" s="9" t="n">
        <x:f>R335*T335</x:f>
        <x:v>0</x:v>
      </x:c>
      <x:c r="Y335" s="9" t="n">
        <x:f>S335*T335</x:f>
        <x:v>41.12464065708419</x:v>
      </x:c>
      <x:c r="Z335" s="9" t="n">
        <x:f>IF(ISNUMBER(U335),S335*(U335-T335),"n.a.")</x:f>
        <x:v>3.7092813141683783</x:v>
      </x:c>
      <x:c r="AA335" s="9" t="n">
        <x:f>IF(ISNUMBER(U335),Y335,0)</x:f>
        <x:v>41.12464065708419</x:v>
      </x:c>
      <x:c r="AB335" s="7" t="n">
        <x:f>MAX(0,L335-SUM(F335:K335))</x:f>
        <x:v>0</x:v>
      </x:c>
    </x:row>
    <x:row r="336" ht="22" customHeight="1">
      <x:c r="A336" s="18" t="n">
        <x:f>Summary!C$41</x:f>
        <x:v>46327</x:v>
      </x:c>
      <x:c r="B336" s="2" t="str">
        <x:f>'Inventory detail'!A336</x:f>
        <x:v>COIL</x:v>
      </x:c>
      <x:c r="C336" s="2" t="str">
        <x:f>'Inventory detail'!B336</x:f>
        <x:v>10</x:v>
      </x:c>
      <x:c r="D336" s="2" t="str">
        <x:f>'Inventory detail'!C336</x:f>
        <x:v>16CLR12-4</x:v>
      </x:c>
      <x:c r="E336" s="10" t="n">
        <x:f>Summary!$E$5</x:f>
        <x:v>46304</x:v>
      </x:c>
      <x:c r="F336" s="7" t="n">
        <x:f>'Inventory detail'!W336</x:f>
        <x:v>2400</x:v>
      </x:c>
      <x:c r="G336" s="7" t="n">
        <x:f>'Inventory detail'!X336</x:f>
        <x:v>0</x:v>
      </x:c>
      <x:c r="H336" s="7" t="n">
        <x:f>'Inventory detail'!Y336</x:f>
        <x:v>0</x:v>
      </x:c>
      <x:c r="I336" s="7" t="n">
        <x:f>SUMIFS('PO detail'!$W$218:$W$219,'PO detail'!$V$218:$V$219,"&gt;="&amp;E336,'PO detail'!$V$218:$V$219,"&lt;"&amp;A336)</x:f>
        <x:v>0</x:v>
      </x:c>
      <x:c r="J336" s="7" t="n">
        <x:f>SUMIFS('PO detail'!$X$218:$X$219,'PO detail'!$V$218:$V$219,"&gt;="&amp;E336,'PO detail'!$V$218:$V$219,"&lt;"&amp;A336)</x:f>
        <x:v>0</x:v>
      </x:c>
      <x:c r="K336" s="7" t="n">
        <x:f>SUMIFS('PO detail'!$Y$218:$Y$219,'PO detail'!$V$218:$V$219,"&gt;="&amp;E336,'PO detail'!$V$218:$V$219,"&lt;"&amp;A336)</x:f>
        <x:v>0</x:v>
      </x:c>
      <x:c r="L336" s="7" t="n">
        <x:f>'Inventory detail'!F336*Summary!$K$5*(A336-E336)/Summary!$K$6</x:f>
        <x:v>371.5288706365503</x:v>
      </x:c>
      <x:c r="M336" s="7" t="n">
        <x:f>MAX(0,H336-L336)</x:f>
        <x:v>0</x:v>
      </x:c>
      <x:c r="N336" s="7" t="n">
        <x:f>MAX(0,L336-H336)</x:f>
        <x:v>371.5288706365503</x:v>
      </x:c>
      <x:c r="O336" s="7" t="n">
        <x:f>MAX(0,F336+I336-N336)</x:f>
        <x:v>2028.4711293634496</x:v>
      </x:c>
      <x:c r="P336" s="7" t="n">
        <x:f>MAX(0,N336-F336-I336)</x:f>
        <x:v>0</x:v>
      </x:c>
      <x:c r="Q336" s="7" t="n">
        <x:f>MAX(0,G336+J336-P336)</x:f>
        <x:v>0</x:v>
      </x:c>
      <x:c r="R336" s="7" t="n">
        <x:f>M336+MAX(0,K336-MAX(0,P336-G336-J336))</x:f>
        <x:v>0</x:v>
      </x:c>
      <x:c r="S336" s="7" t="n">
        <x:f>SUM(O336,Q336,R336)</x:f>
        <x:v>2028.4711293634496</x:v>
      </x:c>
      <x:c r="T336" s="14" t="n">
        <x:f>'Inventory detail'!T336</x:f>
        <x:v>0.11230000000000001</x:v>
      </x:c>
      <x:c r="U336" s="14" t="n">
        <x:f>'Inventory detail'!U336</x:f>
        <x:v>0.1099475</x:v>
      </x:c>
      <x:c r="V336" s="9" t="n">
        <x:f>O336*T336</x:f>
        <x:v>227.7973078275154</x:v>
      </x:c>
      <x:c r="W336" s="9" t="n">
        <x:f>Q336*T336</x:f>
        <x:v>0</x:v>
      </x:c>
      <x:c r="X336" s="9" t="n">
        <x:f>R336*T336</x:f>
        <x:v>0</x:v>
      </x:c>
      <x:c r="Y336" s="9" t="n">
        <x:f>S336*T336</x:f>
        <x:v>227.7973078275154</x:v>
      </x:c>
      <x:c r="Z336" s="9" t="n">
        <x:f>IF(ISNUMBER(U336),S336*(U336-T336),"n.a.")</x:f>
        <x:v>-4.77197833182753</x:v>
      </x:c>
      <x:c r="AA336" s="9" t="n">
        <x:f>IF(ISNUMBER(U336),Y336,0)</x:f>
        <x:v>227.7973078275154</x:v>
      </x:c>
      <x:c r="AB336" s="7" t="n">
        <x:f>MAX(0,L336-SUM(F336:K336))</x:f>
        <x:v>0</x:v>
      </x:c>
    </x:row>
    <x:row r="337" ht="22" customHeight="1">
      <x:c r="A337" s="18" t="n">
        <x:f>Summary!C$41</x:f>
        <x:v>46327</x:v>
      </x:c>
      <x:c r="B337" s="2" t="str">
        <x:f>'Inventory detail'!A337</x:f>
        <x:v>POUC</x:v>
      </x:c>
      <x:c r="C337" s="2" t="str">
        <x:f>'Inventory detail'!B337</x:f>
        <x:v>30</x:v>
      </x:c>
      <x:c r="D337" s="2" t="str">
        <x:f>'Inventory detail'!C337</x:f>
        <x:v>IND10</x:v>
      </x:c>
      <x:c r="E337" s="10" t="n">
        <x:f>Summary!$E$5</x:f>
        <x:v>46304</x:v>
      </x:c>
      <x:c r="F337" s="7" t="n">
        <x:f>'Inventory detail'!W337</x:f>
        <x:v>6000</x:v>
      </x:c>
      <x:c r="G337" s="7" t="n">
        <x:f>'Inventory detail'!X337</x:f>
        <x:v>0</x:v>
      </x:c>
      <x:c r="H337" s="7" t="n">
        <x:f>'Inventory detail'!Y337</x:f>
        <x:v>1000</x:v>
      </x:c>
      <x:c r="I337" s="7" t="n">
        <x:f>SUMIFS('PO detail'!$W$1627:$W$1627,'PO detail'!$V$1627:$V$1627,"&gt;="&amp;E337,'PO detail'!$V$1627:$V$1627,"&lt;"&amp;A337)</x:f>
        <x:v>0</x:v>
      </x:c>
      <x:c r="J337" s="7" t="n">
        <x:f>SUMIFS('PO detail'!$X$1627:$X$1627,'PO detail'!$V$1627:$V$1627,"&gt;="&amp;E337,'PO detail'!$V$1627:$V$1627,"&lt;"&amp;A337)</x:f>
        <x:v>0</x:v>
      </x:c>
      <x:c r="K337" s="7" t="n">
        <x:f>SUMIFS('PO detail'!$Y$1627:$Y$1627,'PO detail'!$V$1627:$V$1627,"&gt;="&amp;E337,'PO detail'!$V$1627:$V$1627,"&lt;"&amp;A337)</x:f>
        <x:v>0</x:v>
      </x:c>
      <x:c r="L337" s="7" t="n">
        <x:f>'Inventory detail'!F337*Summary!$K$5*(A337-E337)/Summary!$K$6</x:f>
        <x:v>365.22677618069815</x:v>
      </x:c>
      <x:c r="M337" s="7" t="n">
        <x:f>MAX(0,H337-L337)</x:f>
        <x:v>634.7732238193018</x:v>
      </x:c>
      <x:c r="N337" s="7" t="n">
        <x:f>MAX(0,L337-H337)</x:f>
        <x:v>0</x:v>
      </x:c>
      <x:c r="O337" s="7" t="n">
        <x:f>MAX(0,F337+I337-N337)</x:f>
        <x:v>6000</x:v>
      </x:c>
      <x:c r="P337" s="7" t="n">
        <x:f>MAX(0,N337-F337-I337)</x:f>
        <x:v>0</x:v>
      </x:c>
      <x:c r="Q337" s="7" t="n">
        <x:f>MAX(0,G337+J337-P337)</x:f>
        <x:v>0</x:v>
      </x:c>
      <x:c r="R337" s="7" t="n">
        <x:f>M337+MAX(0,K337-MAX(0,P337-G337-J337))</x:f>
        <x:v>634.7732238193018</x:v>
      </x:c>
      <x:c r="S337" s="7" t="n">
        <x:f>SUM(O337,Q337,R337)</x:f>
        <x:v>6634.773223819302</x:v>
      </x:c>
      <x:c r="T337" s="14" t="n">
        <x:f>'Inventory detail'!T337</x:f>
        <x:v>0.0286</x:v>
      </x:c>
      <x:c r="U337" s="14" t="n">
        <x:f>'Inventory detail'!U337</x:f>
        <x:v>0.031184999999999997</x:v>
      </x:c>
      <x:c r="V337" s="9" t="n">
        <x:f>O337*T337</x:f>
        <x:v>171.6</x:v>
      </x:c>
      <x:c r="W337" s="9" t="n">
        <x:f>Q337*T337</x:f>
        <x:v>0</x:v>
      </x:c>
      <x:c r="X337" s="9" t="n">
        <x:f>R337*T337</x:f>
        <x:v>18.154514201232033</x:v>
      </x:c>
      <x:c r="Y337" s="9" t="n">
        <x:f>S337*T337</x:f>
        <x:v>189.75451420123204</x:v>
      </x:c>
      <x:c r="Z337" s="9" t="n">
        <x:f>IF(ISNUMBER(U337),S337*(U337-T337),"n.a.")</x:f>
        <x:v>17.150888783572878</x:v>
      </x:c>
      <x:c r="AA337" s="9" t="n">
        <x:f>IF(ISNUMBER(U337),Y337,0)</x:f>
        <x:v>189.75451420123204</x:v>
      </x:c>
      <x:c r="AB337" s="7" t="n">
        <x:f>MAX(0,L337-SUM(F337:K337))</x:f>
        <x:v>0</x:v>
      </x:c>
    </x:row>
    <x:row r="338" ht="22" customHeight="1">
      <x:c r="A338" s="18" t="n">
        <x:f>Summary!C$41</x:f>
        <x:v>46327</x:v>
      </x:c>
      <x:c r="B338" s="2" t="str">
        <x:f>'Inventory detail'!A338</x:f>
        <x:v>POUC</x:v>
      </x:c>
      <x:c r="C338" s="2" t="str">
        <x:f>'Inventory detail'!B338</x:f>
        <x:v>30</x:v>
      </x:c>
      <x:c r="D338" s="2" t="str">
        <x:f>'Inventory detail'!C338</x:f>
        <x:v>PRC5</x:v>
      </x:c>
      <x:c r="E338" s="10" t="n">
        <x:f>Summary!$E$5</x:f>
        <x:v>46304</x:v>
      </x:c>
      <x:c r="F338" s="7" t="n">
        <x:f>'Inventory detail'!W338</x:f>
        <x:v>9200</x:v>
      </x:c>
      <x:c r="G338" s="7" t="n">
        <x:f>'Inventory detail'!X338</x:f>
        <x:v>0</x:v>
      </x:c>
      <x:c r="H338" s="7" t="n">
        <x:f>'Inventory detail'!Y338</x:f>
        <x:v>0</x:v>
      </x:c>
      <x:c r="I338" s="7" t="n">
        <x:f>SUMIFS('PO detail'!$W$1695:$W$1695,'PO detail'!$V$1695:$V$1695,"&gt;="&amp;E338,'PO detail'!$V$1695:$V$1695,"&lt;"&amp;A338)</x:f>
        <x:v>0</x:v>
      </x:c>
      <x:c r="J338" s="7" t="n">
        <x:f>SUMIFS('PO detail'!$X$1695:$X$1695,'PO detail'!$V$1695:$V$1695,"&gt;="&amp;E338,'PO detail'!$V$1695:$V$1695,"&lt;"&amp;A338)</x:f>
        <x:v>0</x:v>
      </x:c>
      <x:c r="K338" s="7" t="n">
        <x:f>SUMIFS('PO detail'!$Y$1695:$Y$1695,'PO detail'!$V$1695:$V$1695,"&gt;="&amp;E338,'PO detail'!$V$1695:$V$1695,"&lt;"&amp;A338)</x:f>
        <x:v>0</x:v>
      </x:c>
      <x:c r="L338" s="7" t="n">
        <x:f>'Inventory detail'!F338*Summary!$K$5*(A338-E338)/Summary!$K$6</x:f>
        <x:v>365.22677618069815</x:v>
      </x:c>
      <x:c r="M338" s="7" t="n">
        <x:f>MAX(0,H338-L338)</x:f>
        <x:v>0</x:v>
      </x:c>
      <x:c r="N338" s="7" t="n">
        <x:f>MAX(0,L338-H338)</x:f>
        <x:v>365.22677618069815</x:v>
      </x:c>
      <x:c r="O338" s="7" t="n">
        <x:f>MAX(0,F338+I338-N338)</x:f>
        <x:v>8834.773223819302</x:v>
      </x:c>
      <x:c r="P338" s="7" t="n">
        <x:f>MAX(0,N338-F338-I338)</x:f>
        <x:v>0</x:v>
      </x:c>
      <x:c r="Q338" s="7" t="n">
        <x:f>MAX(0,G338+J338-P338)</x:f>
        <x:v>0</x:v>
      </x:c>
      <x:c r="R338" s="7" t="n">
        <x:f>M338+MAX(0,K338-MAX(0,P338-G338-J338))</x:f>
        <x:v>0</x:v>
      </x:c>
      <x:c r="S338" s="7" t="n">
        <x:f>SUM(O338,Q338,R338)</x:f>
        <x:v>8834.773223819302</x:v>
      </x:c>
      <x:c r="T338" s="14" t="n">
        <x:f>'Inventory detail'!T338</x:f>
        <x:v>0.0098</x:v>
      </x:c>
      <x:c r="U338" s="14" t="n">
        <x:f>'Inventory detail'!U338</x:f>
        <x:v>0.010725</x:v>
      </x:c>
      <x:c r="V338" s="9" t="n">
        <x:f>O338*T338</x:f>
        <x:v>86.58077759342916</x:v>
      </x:c>
      <x:c r="W338" s="9" t="n">
        <x:f>Q338*T338</x:f>
        <x:v>0</x:v>
      </x:c>
      <x:c r="X338" s="9" t="n">
        <x:f>R338*T338</x:f>
        <x:v>0</x:v>
      </x:c>
      <x:c r="Y338" s="9" t="n">
        <x:f>S338*T338</x:f>
        <x:v>86.58077759342916</x:v>
      </x:c>
      <x:c r="Z338" s="9" t="n">
        <x:f>IF(ISNUMBER(U338),S338*(U338-T338),"n.a.")</x:f>
        <x:v>8.172165232032858</x:v>
      </x:c>
      <x:c r="AA338" s="9" t="n">
        <x:f>IF(ISNUMBER(U338),Y338,0)</x:f>
        <x:v>86.58077759342916</x:v>
      </x:c>
      <x:c r="AB338" s="7" t="n">
        <x:f>MAX(0,L338-SUM(F338:K338))</x:f>
        <x:v>0</x:v>
      </x:c>
    </x:row>
    <x:row r="339" ht="22" customHeight="1">
      <x:c r="A339" s="18" t="n">
        <x:f>Summary!C$41</x:f>
        <x:v>46327</x:v>
      </x:c>
      <x:c r="B339" s="2" t="str">
        <x:f>'Inventory detail'!A339</x:f>
        <x:v>WIRE</x:v>
      </x:c>
      <x:c r="C339" s="2" t="str">
        <x:f>'Inventory detail'!B339</x:f>
        <x:v>30</x:v>
      </x:c>
      <x:c r="D339" s="2" t="str">
        <x:f>'Inventory detail'!C339</x:f>
        <x:v>DL014WHT</x:v>
      </x:c>
      <x:c r="E339" s="10" t="n">
        <x:f>Summary!$E$5</x:f>
        <x:v>46304</x:v>
      </x:c>
      <x:c r="F339" s="7" t="n">
        <x:f>'Inventory detail'!W339</x:f>
        <x:v>0</x:v>
      </x:c>
      <x:c r="G339" s="7" t="n">
        <x:f>'Inventory detail'!X339</x:f>
        <x:v>0</x:v>
      </x:c>
      <x:c r="H339" s="7" t="n">
        <x:f>'Inventory detail'!Y339</x:f>
        <x:v>2900</x:v>
      </x:c>
      <x:c r="I339" s="7" t="n">
        <x:f>0</x:f>
        <x:v>0</x:v>
      </x:c>
      <x:c r="J339" s="7" t="n">
        <x:f>0</x:f>
        <x:v>0</x:v>
      </x:c>
      <x:c r="K339" s="7" t="n">
        <x:f>0</x:f>
        <x:v>0</x:v>
      </x:c>
      <x:c r="L339" s="7" t="n">
        <x:f>'Inventory detail'!F339*Summary!$K$5*(A339-E339)/Summary!$K$6</x:f>
        <x:v>365.22677618069815</x:v>
      </x:c>
      <x:c r="M339" s="7" t="n">
        <x:f>MAX(0,H339-L339)</x:f>
        <x:v>2534.773223819302</x:v>
      </x:c>
      <x:c r="N339" s="7" t="n">
        <x:f>MAX(0,L339-H339)</x:f>
        <x:v>0</x:v>
      </x:c>
      <x:c r="O339" s="7" t="n">
        <x:f>MAX(0,F339+I339-N339)</x:f>
        <x:v>0</x:v>
      </x:c>
      <x:c r="P339" s="7" t="n">
        <x:f>MAX(0,N339-F339-I339)</x:f>
        <x:v>0</x:v>
      </x:c>
      <x:c r="Q339" s="7" t="n">
        <x:f>MAX(0,G339+J339-P339)</x:f>
        <x:v>0</x:v>
      </x:c>
      <x:c r="R339" s="7" t="n">
        <x:f>M339+MAX(0,K339-MAX(0,P339-G339-J339))</x:f>
        <x:v>2534.773223819302</x:v>
      </x:c>
      <x:c r="S339" s="7" t="n">
        <x:f>SUM(O339,Q339,R339)</x:f>
        <x:v>2534.773223819302</x:v>
      </x:c>
      <x:c r="T339" s="14" t="n">
        <x:f>'Inventory detail'!T339</x:f>
        <x:v>0.0363</x:v>
      </x:c>
      <x:c r="U339" s="14" t="n">
        <x:f>'Inventory detail'!U339</x:f>
        <x:v>0.0363</x:v>
      </x:c>
      <x:c r="V339" s="9" t="n">
        <x:f>O339*T339</x:f>
        <x:v>0</x:v>
      </x:c>
      <x:c r="W339" s="9" t="n">
        <x:f>Q339*T339</x:f>
        <x:v>0</x:v>
      </x:c>
      <x:c r="X339" s="9" t="n">
        <x:f>R339*T339</x:f>
        <x:v>92.01226802464066</x:v>
      </x:c>
      <x:c r="Y339" s="9" t="n">
        <x:f>S339*T339</x:f>
        <x:v>92.01226802464066</x:v>
      </x:c>
      <x:c r="Z339" s="9" t="n">
        <x:f>IF(ISNUMBER(U339),S339*(U339-T339),"n.a.")</x:f>
        <x:v>0</x:v>
      </x:c>
      <x:c r="AA339" s="9" t="n">
        <x:f>IF(ISNUMBER(U339),Y339,0)</x:f>
        <x:v>92.01226802464066</x:v>
      </x:c>
      <x:c r="AB339" s="7" t="n">
        <x:f>MAX(0,L339-SUM(F339:K339))</x:f>
        <x:v>0</x:v>
      </x:c>
    </x:row>
    <x:row r="340" ht="22" customHeight="1">
      <x:c r="A340" s="18" t="n">
        <x:f>Summary!C$41</x:f>
        <x:v>46327</x:v>
      </x:c>
      <x:c r="B340" s="2" t="str">
        <x:f>'Inventory detail'!A340</x:f>
        <x:v>WIRE</x:v>
      </x:c>
      <x:c r="C340" s="2" t="str">
        <x:f>'Inventory detail'!B340</x:f>
        <x:v>60</x:v>
      </x:c>
      <x:c r="D340" s="2" t="str">
        <x:f>'Inventory detail'!C340</x:f>
        <x:v>DL716GOLD</x:v>
      </x:c>
      <x:c r="E340" s="10" t="n">
        <x:f>Summary!$E$5</x:f>
        <x:v>46304</x:v>
      </x:c>
      <x:c r="F340" s="7" t="n">
        <x:f>'Inventory detail'!W340</x:f>
        <x:v>0</x:v>
      </x:c>
      <x:c r="G340" s="7" t="n">
        <x:f>'Inventory detail'!X340</x:f>
        <x:v>0</x:v>
      </x:c>
      <x:c r="H340" s="7" t="n">
        <x:f>'Inventory detail'!Y340</x:f>
        <x:v>0</x:v>
      </x:c>
      <x:c r="I340" s="7" t="n">
        <x:f>0</x:f>
        <x:v>0</x:v>
      </x:c>
      <x:c r="J340" s="7" t="n">
        <x:f>0</x:f>
        <x:v>0</x:v>
      </x:c>
      <x:c r="K340" s="7" t="n">
        <x:f>0</x:f>
        <x:v>0</x:v>
      </x:c>
      <x:c r="L340" s="7" t="n">
        <x:f>'Inventory detail'!F340*Summary!$K$5*(A340-E340)/Summary!$K$6</x:f>
        <x:v>365.22677618069815</x:v>
      </x:c>
      <x:c r="M340" s="7" t="n">
        <x:f>MAX(0,H340-L340)</x:f>
        <x:v>0</x:v>
      </x:c>
      <x:c r="N340" s="7" t="n">
        <x:f>MAX(0,L340-H340)</x:f>
        <x:v>365.22677618069815</x:v>
      </x:c>
      <x:c r="O340" s="7" t="n">
        <x:f>MAX(0,F340+I340-N340)</x:f>
        <x:v>0</x:v>
      </x:c>
      <x:c r="P340" s="7" t="n">
        <x:f>MAX(0,N340-F340-I340)</x:f>
        <x:v>365.22677618069815</x:v>
      </x:c>
      <x:c r="Q340" s="7" t="n">
        <x:f>MAX(0,G340+J340-P340)</x:f>
        <x:v>0</x:v>
      </x:c>
      <x:c r="R340" s="7" t="n">
        <x:f>M340+MAX(0,K340-MAX(0,P340-G340-J340))</x:f>
        <x:v>0</x:v>
      </x:c>
      <x:c r="S340" s="7" t="n">
        <x:f>SUM(O340,Q340,R340)</x:f>
        <x:v>0</x:v>
      </x:c>
      <x:c r="T340" s="14" t="n">
        <x:f>'Inventory detail'!T340</x:f>
        <x:v>0.0732</x:v>
      </x:c>
      <x:c r="U340" s="14" t="n">
        <x:f>'Inventory detail'!U340</x:f>
        <x:v>0.0732</x:v>
      </x:c>
      <x:c r="V340" s="9" t="n">
        <x:f>O340*T340</x:f>
        <x:v>0</x:v>
      </x:c>
      <x:c r="W340" s="9" t="n">
        <x:f>Q340*T340</x:f>
        <x:v>0</x:v>
      </x:c>
      <x:c r="X340" s="9" t="n">
        <x:f>R340*T340</x:f>
        <x:v>0</x:v>
      </x:c>
      <x:c r="Y340" s="9" t="n">
        <x:f>S340*T340</x:f>
        <x:v>0</x:v>
      </x:c>
      <x:c r="Z340" s="9" t="n">
        <x:f>IF(ISNUMBER(U340),S340*(U340-T340),"n.a.")</x:f>
        <x:v>0</x:v>
      </x:c>
      <x:c r="AA340" s="9" t="n">
        <x:f>IF(ISNUMBER(U340),Y340,0)</x:f>
        <x:v>0</x:v>
      </x:c>
      <x:c r="AB340" s="7" t="n">
        <x:f>MAX(0,L340-SUM(F340:K340))</x:f>
        <x:v>365.22677618069815</x:v>
      </x:c>
    </x:row>
    <x:row r="341" ht="22" customHeight="1">
      <x:c r="A341" s="18" t="n">
        <x:f>Summary!C$41</x:f>
        <x:v>46327</x:v>
      </x:c>
      <x:c r="B341" s="2" t="str">
        <x:f>'Inventory detail'!A341</x:f>
        <x:v>COIL</x:v>
      </x:c>
      <x:c r="C341" s="2" t="str">
        <x:f>'Inventory detail'!B341</x:f>
        <x:v>10</x:v>
      </x:c>
      <x:c r="D341" s="2" t="str">
        <x:f>'Inventory detail'!C341</x:f>
        <x:v>20BLK36-4</x:v>
      </x:c>
      <x:c r="E341" s="10" t="n">
        <x:f>Summary!$E$5</x:f>
        <x:v>46304</x:v>
      </x:c>
      <x:c r="F341" s="7" t="n">
        <x:f>'Inventory detail'!W341</x:f>
        <x:v>1600</x:v>
      </x:c>
      <x:c r="G341" s="7" t="n">
        <x:f>'Inventory detail'!X341</x:f>
        <x:v>0</x:v>
      </x:c>
      <x:c r="H341" s="7" t="n">
        <x:f>'Inventory detail'!Y341</x:f>
        <x:v>0</x:v>
      </x:c>
      <x:c r="I341" s="7" t="n">
        <x:f>SUMIFS('PO detail'!$W$286:$W$291,'PO detail'!$V$286:$V$291,"&gt;="&amp;E341,'PO detail'!$V$286:$V$291,"&lt;"&amp;A341)</x:f>
        <x:v>0</x:v>
      </x:c>
      <x:c r="J341" s="7" t="n">
        <x:f>SUMIFS('PO detail'!$X$286:$X$291,'PO detail'!$V$286:$V$291,"&gt;="&amp;E341,'PO detail'!$V$286:$V$291,"&lt;"&amp;A341)</x:f>
        <x:v>0</x:v>
      </x:c>
      <x:c r="K341" s="7" t="n">
        <x:f>SUMIFS('PO detail'!$Y$286:$Y$291,'PO detail'!$V$286:$V$291,"&gt;="&amp;E341,'PO detail'!$V$286:$V$291,"&lt;"&amp;A341)</x:f>
        <x:v>0</x:v>
      </x:c>
      <x:c r="L341" s="7" t="n">
        <x:f>'Inventory detail'!F341*Summary!$K$5*(A341-E341)/Summary!$K$6</x:f>
        <x:v>352.63770020533883</x:v>
      </x:c>
      <x:c r="M341" s="7" t="n">
        <x:f>MAX(0,H341-L341)</x:f>
        <x:v>0</x:v>
      </x:c>
      <x:c r="N341" s="7" t="n">
        <x:f>MAX(0,L341-H341)</x:f>
        <x:v>352.63770020533883</x:v>
      </x:c>
      <x:c r="O341" s="7" t="n">
        <x:f>MAX(0,F341+I341-N341)</x:f>
        <x:v>1247.362299794661</x:v>
      </x:c>
      <x:c r="P341" s="7" t="n">
        <x:f>MAX(0,N341-F341-I341)</x:f>
        <x:v>0</x:v>
      </x:c>
      <x:c r="Q341" s="7" t="n">
        <x:f>MAX(0,G341+J341-P341)</x:f>
        <x:v>0</x:v>
      </x:c>
      <x:c r="R341" s="7" t="n">
        <x:f>M341+MAX(0,K341-MAX(0,P341-G341-J341))</x:f>
        <x:v>0</x:v>
      </x:c>
      <x:c r="S341" s="7" t="n">
        <x:f>SUM(O341,Q341,R341)</x:f>
        <x:v>1247.362299794661</x:v>
      </x:c>
      <x:c r="T341" s="14" t="n">
        <x:f>'Inventory detail'!T341</x:f>
        <x:v>0.3599</x:v>
      </x:c>
      <x:c r="U341" s="14" t="n">
        <x:f>'Inventory detail'!U341</x:f>
        <x:v>0.3526055</x:v>
      </x:c>
      <x:c r="V341" s="9" t="n">
        <x:f>O341*T341</x:f>
        <x:v>448.9256916960985</x:v>
      </x:c>
      <x:c r="W341" s="9" t="n">
        <x:f>Q341*T341</x:f>
        <x:v>0</x:v>
      </x:c>
      <x:c r="X341" s="9" t="n">
        <x:f>R341*T341</x:f>
        <x:v>0</x:v>
      </x:c>
      <x:c r="Y341" s="9" t="n">
        <x:f>S341*T341</x:f>
        <x:v>448.9256916960985</x:v>
      </x:c>
      <x:c r="Z341" s="9" t="n">
        <x:f>IF(ISNUMBER(U341),S341*(U341-T341),"n.a.")</x:f>
        <x:v>-9.098884295852132</x:v>
      </x:c>
      <x:c r="AA341" s="9" t="n">
        <x:f>IF(ISNUMBER(U341),Y341,0)</x:f>
        <x:v>448.9256916960985</x:v>
      </x:c>
      <x:c r="AB341" s="7" t="n">
        <x:f>MAX(0,L341-SUM(F341:K341))</x:f>
        <x:v>0</x:v>
      </x:c>
    </x:row>
    <x:row r="342" ht="22" customHeight="1">
      <x:c r="A342" s="18" t="n">
        <x:f>Summary!C$41</x:f>
        <x:v>46327</x:v>
      </x:c>
      <x:c r="B342" s="2" t="str">
        <x:f>'Inventory detail'!A342</x:f>
        <x:v>COIL</x:v>
      </x:c>
      <x:c r="C342" s="2" t="str">
        <x:f>'Inventory detail'!B342</x:f>
        <x:v>10</x:v>
      </x:c>
      <x:c r="D342" s="2" t="str">
        <x:f>'Inventory detail'!C342</x:f>
        <x:v>9BLK36-4</x:v>
      </x:c>
      <x:c r="E342" s="10" t="n">
        <x:f>Summary!$E$5</x:f>
        <x:v>46304</x:v>
      </x:c>
      <x:c r="F342" s="7" t="n">
        <x:f>'Inventory detail'!W342</x:f>
        <x:v>2000</x:v>
      </x:c>
      <x:c r="G342" s="7" t="n">
        <x:f>'Inventory detail'!X342</x:f>
        <x:v>0</x:v>
      </x:c>
      <x:c r="H342" s="7" t="n">
        <x:f>'Inventory detail'!Y342</x:f>
        <x:v>0</x:v>
      </x:c>
      <x:c r="I342" s="7" t="n">
        <x:f>SUMIFS('PO detail'!$W$573:$W$577,'PO detail'!$V$573:$V$577,"&gt;="&amp;E342,'PO detail'!$V$573:$V$577,"&lt;"&amp;A342)</x:f>
        <x:v>0</x:v>
      </x:c>
      <x:c r="J342" s="7" t="n">
        <x:f>SUMIFS('PO detail'!$X$573:$X$577,'PO detail'!$V$573:$V$577,"&gt;="&amp;E342,'PO detail'!$V$573:$V$577,"&lt;"&amp;A342)</x:f>
        <x:v>0</x:v>
      </x:c>
      <x:c r="K342" s="7" t="n">
        <x:f>SUMIFS('PO detail'!$Y$573:$Y$577,'PO detail'!$V$573:$V$577,"&gt;="&amp;E342,'PO detail'!$V$573:$V$577,"&lt;"&amp;A342)</x:f>
        <x:v>0</x:v>
      </x:c>
      <x:c r="L342" s="7" t="n">
        <x:f>'Inventory detail'!F342*Summary!$K$5*(A342-E342)/Summary!$K$6</x:f>
        <x:v>352.63770020533883</x:v>
      </x:c>
      <x:c r="M342" s="7" t="n">
        <x:f>MAX(0,H342-L342)</x:f>
        <x:v>0</x:v>
      </x:c>
      <x:c r="N342" s="7" t="n">
        <x:f>MAX(0,L342-H342)</x:f>
        <x:v>352.63770020533883</x:v>
      </x:c>
      <x:c r="O342" s="7" t="n">
        <x:f>MAX(0,F342+I342-N342)</x:f>
        <x:v>1647.362299794661</x:v>
      </x:c>
      <x:c r="P342" s="7" t="n">
        <x:f>MAX(0,N342-F342-I342)</x:f>
        <x:v>0</x:v>
      </x:c>
      <x:c r="Q342" s="7" t="n">
        <x:f>MAX(0,G342+J342-P342)</x:f>
        <x:v>0</x:v>
      </x:c>
      <x:c r="R342" s="7" t="n">
        <x:f>M342+MAX(0,K342-MAX(0,P342-G342-J342))</x:f>
        <x:v>0</x:v>
      </x:c>
      <x:c r="S342" s="7" t="n">
        <x:f>SUM(O342,Q342,R342)</x:f>
        <x:v>1647.362299794661</x:v>
      </x:c>
      <x:c r="T342" s="14" t="n">
        <x:f>'Inventory detail'!T342</x:f>
        <x:v>0.1344</x:v>
      </x:c>
      <x:c r="U342" s="14" t="n">
        <x:f>'Inventory detail'!U342</x:f>
        <x:v>0.131716</x:v>
      </x:c>
      <x:c r="V342" s="9" t="n">
        <x:f>O342*T342</x:f>
        <x:v>221.40549309240245</x:v>
      </x:c>
      <x:c r="W342" s="9" t="n">
        <x:f>Q342*T342</x:f>
        <x:v>0</x:v>
      </x:c>
      <x:c r="X342" s="9" t="n">
        <x:f>R342*T342</x:f>
        <x:v>0</x:v>
      </x:c>
      <x:c r="Y342" s="9" t="n">
        <x:f>S342*T342</x:f>
        <x:v>221.40549309240245</x:v>
      </x:c>
      <x:c r="Z342" s="9" t="n">
        <x:f>IF(ISNUMBER(U342),S342*(U342-T342),"n.a.")</x:f>
        <x:v>-4.421520412648857</x:v>
      </x:c>
      <x:c r="AA342" s="9" t="n">
        <x:f>IF(ISNUMBER(U342),Y342,0)</x:f>
        <x:v>221.40549309240245</x:v>
      </x:c>
      <x:c r="AB342" s="7" t="n">
        <x:f>MAX(0,L342-SUM(F342:K342))</x:f>
        <x:v>0</x:v>
      </x:c>
    </x:row>
    <x:row r="343" ht="22" customHeight="1">
      <x:c r="A343" s="18" t="n">
        <x:f>Summary!C$41</x:f>
        <x:v>46327</x:v>
      </x:c>
      <x:c r="B343" s="2" t="str">
        <x:f>'Inventory detail'!A343</x:f>
        <x:v>COIL</x:v>
      </x:c>
      <x:c r="C343" s="2" t="str">
        <x:f>'Inventory detail'!B343</x:f>
        <x:v>30</x:v>
      </x:c>
      <x:c r="D343" s="2" t="str">
        <x:f>'Inventory detail'!C343</x:f>
        <x:v>14BLK36-4</x:v>
      </x:c>
      <x:c r="E343" s="10" t="n">
        <x:f>Summary!$E$5</x:f>
        <x:v>46304</x:v>
      </x:c>
      <x:c r="F343" s="7" t="n">
        <x:f>'Inventory detail'!W343</x:f>
        <x:v>2700</x:v>
      </x:c>
      <x:c r="G343" s="7" t="n">
        <x:f>'Inventory detail'!X343</x:f>
        <x:v>0</x:v>
      </x:c>
      <x:c r="H343" s="7" t="n">
        <x:f>'Inventory detail'!Y343</x:f>
        <x:v>0</x:v>
      </x:c>
      <x:c r="I343" s="7" t="n">
        <x:f>SUMIFS('PO detail'!$W$771:$W$776,'PO detail'!$V$771:$V$776,"&gt;="&amp;E343,'PO detail'!$V$771:$V$776,"&lt;"&amp;A343)</x:f>
        <x:v>0</x:v>
      </x:c>
      <x:c r="J343" s="7" t="n">
        <x:f>SUMIFS('PO detail'!$X$771:$X$776,'PO detail'!$V$771:$V$776,"&gt;="&amp;E343,'PO detail'!$V$771:$V$776,"&lt;"&amp;A343)</x:f>
        <x:v>0</x:v>
      </x:c>
      <x:c r="K343" s="7" t="n">
        <x:f>SUMIFS('PO detail'!$Y$771:$Y$776,'PO detail'!$V$771:$V$776,"&gt;="&amp;E343,'PO detail'!$V$771:$V$776,"&lt;"&amp;A343)</x:f>
        <x:v>0</x:v>
      </x:c>
      <x:c r="L343" s="7" t="n">
        <x:f>'Inventory detail'!F343*Summary!$K$5*(A343-E343)/Summary!$K$6</x:f>
        <x:v>352.63770020533883</x:v>
      </x:c>
      <x:c r="M343" s="7" t="n">
        <x:f>MAX(0,H343-L343)</x:f>
        <x:v>0</x:v>
      </x:c>
      <x:c r="N343" s="7" t="n">
        <x:f>MAX(0,L343-H343)</x:f>
        <x:v>352.63770020533883</x:v>
      </x:c>
      <x:c r="O343" s="7" t="n">
        <x:f>MAX(0,F343+I343-N343)</x:f>
        <x:v>2347.3622997946613</x:v>
      </x:c>
      <x:c r="P343" s="7" t="n">
        <x:f>MAX(0,N343-F343-I343)</x:f>
        <x:v>0</x:v>
      </x:c>
      <x:c r="Q343" s="7" t="n">
        <x:f>MAX(0,G343+J343-P343)</x:f>
        <x:v>0</x:v>
      </x:c>
      <x:c r="R343" s="7" t="n">
        <x:f>M343+MAX(0,K343-MAX(0,P343-G343-J343))</x:f>
        <x:v>0</x:v>
      </x:c>
      <x:c r="S343" s="7" t="n">
        <x:f>SUM(O343,Q343,R343)</x:f>
        <x:v>2347.3622997946613</x:v>
      </x:c>
      <x:c r="T343" s="14" t="n">
        <x:f>'Inventory detail'!T343</x:f>
        <x:v>0.2254</x:v>
      </x:c>
      <x:c r="U343" s="14" t="n">
        <x:f>'Inventory detail'!U343</x:f>
        <x:v>0.220779</x:v>
      </x:c>
      <x:c r="V343" s="9" t="n">
        <x:f>O343*T343</x:f>
        <x:v>529.0954623737166</x:v>
      </x:c>
      <x:c r="W343" s="9" t="n">
        <x:f>Q343*T343</x:f>
        <x:v>0</x:v>
      </x:c>
      <x:c r="X343" s="9" t="n">
        <x:f>R343*T343</x:f>
        <x:v>0</x:v>
      </x:c>
      <x:c r="Y343" s="9" t="n">
        <x:f>S343*T343</x:f>
        <x:v>529.0954623737166</x:v>
      </x:c>
      <x:c r="Z343" s="9" t="n">
        <x:f>IF(ISNUMBER(U343),S343*(U343-T343),"n.a.")</x:f>
        <x:v>-10.847161187351098</x:v>
      </x:c>
      <x:c r="AA343" s="9" t="n">
        <x:f>IF(ISNUMBER(U343),Y343,0)</x:f>
        <x:v>529.0954623737166</x:v>
      </x:c>
      <x:c r="AB343" s="7" t="n">
        <x:f>MAX(0,L343-SUM(F343:K343))</x:f>
        <x:v>0</x:v>
      </x:c>
    </x:row>
    <x:row r="344" ht="22" customHeight="1">
      <x:c r="A344" s="18" t="n">
        <x:f>Summary!C$41</x:f>
        <x:v>46327</x:v>
      </x:c>
      <x:c r="B344" s="2" t="str">
        <x:f>'Inventory detail'!A344</x:f>
        <x:v>COIL</x:v>
      </x:c>
      <x:c r="C344" s="2" t="str">
        <x:f>'Inventory detail'!B344</x:f>
        <x:v>60</x:v>
      </x:c>
      <x:c r="D344" s="2" t="str">
        <x:f>'Inventory detail'!C344</x:f>
        <x:v>23BLK12-4</x:v>
      </x:c>
      <x:c r="E344" s="10" t="n">
        <x:f>Summary!$E$5</x:f>
        <x:v>46304</x:v>
      </x:c>
      <x:c r="F344" s="7" t="n">
        <x:f>'Inventory detail'!W344</x:f>
        <x:v>0</x:v>
      </x:c>
      <x:c r="G344" s="7" t="n">
        <x:f>'Inventory detail'!X344</x:f>
        <x:v>0</x:v>
      </x:c>
      <x:c r="H344" s="7" t="n">
        <x:f>'Inventory detail'!Y344</x:f>
        <x:v>600</x:v>
      </x:c>
      <x:c r="I344" s="7" t="n">
        <x:f>SUMIFS('PO detail'!$W$1223:$W$1225,'PO detail'!$V$1223:$V$1225,"&gt;="&amp;E344,'PO detail'!$V$1223:$V$1225,"&lt;"&amp;A344)</x:f>
        <x:v>0</x:v>
      </x:c>
      <x:c r="J344" s="7" t="n">
        <x:f>SUMIFS('PO detail'!$X$1223:$X$1225,'PO detail'!$V$1223:$V$1225,"&gt;="&amp;E344,'PO detail'!$V$1223:$V$1225,"&lt;"&amp;A344)</x:f>
        <x:v>0</x:v>
      </x:c>
      <x:c r="K344" s="7" t="n">
        <x:f>SUMIFS('PO detail'!$Y$1223:$Y$1225,'PO detail'!$V$1223:$V$1225,"&gt;="&amp;E344,'PO detail'!$V$1223:$V$1225,"&lt;"&amp;A344)</x:f>
        <x:v>1200</x:v>
      </x:c>
      <x:c r="L344" s="7" t="n">
        <x:f>'Inventory detail'!F344*Summary!$K$5*(A344-E344)/Summary!$K$6</x:f>
        <x:v>352.63770020533883</x:v>
      </x:c>
      <x:c r="M344" s="7" t="n">
        <x:f>MAX(0,H344-L344)</x:f>
        <x:v>247.36229979466117</x:v>
      </x:c>
      <x:c r="N344" s="7" t="n">
        <x:f>MAX(0,L344-H344)</x:f>
        <x:v>0</x:v>
      </x:c>
      <x:c r="O344" s="7" t="n">
        <x:f>MAX(0,F344+I344-N344)</x:f>
        <x:v>0</x:v>
      </x:c>
      <x:c r="P344" s="7" t="n">
        <x:f>MAX(0,N344-F344-I344)</x:f>
        <x:v>0</x:v>
      </x:c>
      <x:c r="Q344" s="7" t="n">
        <x:f>MAX(0,G344+J344-P344)</x:f>
        <x:v>0</x:v>
      </x:c>
      <x:c r="R344" s="7" t="n">
        <x:f>M344+MAX(0,K344-MAX(0,P344-G344-J344))</x:f>
        <x:v>1447.362299794661</x:v>
      </x:c>
      <x:c r="S344" s="7" t="n">
        <x:f>SUM(O344,Q344,R344)</x:f>
        <x:v>1447.362299794661</x:v>
      </x:c>
      <x:c r="T344" s="14" t="n">
        <x:f>'Inventory detail'!T344</x:f>
        <x:v>0.1419</x:v>
      </x:c>
      <x:c r="U344" s="14" t="str">
        <x:f>'Inventory detail'!U344</x:f>
        <x:v>n.a.</x:v>
      </x:c>
      <x:c r="V344" s="9" t="n">
        <x:f>O344*T344</x:f>
        <x:v>0</x:v>
      </x:c>
      <x:c r="W344" s="9" t="n">
        <x:f>Q344*T344</x:f>
        <x:v>0</x:v>
      </x:c>
      <x:c r="X344" s="9" t="n">
        <x:f>R344*T344</x:f>
        <x:v>205.3807103408624</x:v>
      </x:c>
      <x:c r="Y344" s="9" t="n">
        <x:f>S344*T344</x:f>
        <x:v>205.3807103408624</x:v>
      </x:c>
      <x:c r="Z344" s="9" t="str">
        <x:f>IF(ISNUMBER(U344),S344*(U344-T344),"n.a.")</x:f>
        <x:v>n.a.</x:v>
      </x:c>
      <x:c r="AA344" s="9" t="n">
        <x:f>IF(ISNUMBER(U344),Y344,0)</x:f>
        <x:v>0</x:v>
      </x:c>
      <x:c r="AB344" s="7" t="n">
        <x:f>MAX(0,L344-SUM(F344:K344))</x:f>
        <x:v>0</x:v>
      </x:c>
    </x:row>
    <x:row r="345" ht="22" customHeight="1">
      <x:c r="A345" s="18" t="n">
        <x:f>Summary!C$41</x:f>
        <x:v>46327</x:v>
      </x:c>
      <x:c r="B345" s="2" t="str">
        <x:f>'Inventory detail'!A345</x:f>
        <x:v>POUC</x:v>
      </x:c>
      <x:c r="C345" s="2" t="str">
        <x:f>'Inventory detail'!B345</x:f>
        <x:v>10</x:v>
      </x:c>
      <x:c r="D345" s="2" t="str">
        <x:f>'Inventory detail'!C345</x:f>
        <x:v>MLMEN5</x:v>
      </x:c>
      <x:c r="E345" s="10" t="n">
        <x:f>Summary!$E$5</x:f>
        <x:v>46304</x:v>
      </x:c>
      <x:c r="F345" s="7" t="n">
        <x:f>'Inventory detail'!W345</x:f>
        <x:v>1900</x:v>
      </x:c>
      <x:c r="G345" s="7" t="n">
        <x:f>'Inventory detail'!X345</x:f>
        <x:v>0</x:v>
      </x:c>
      <x:c r="H345" s="7" t="n">
        <x:f>'Inventory detail'!Y345</x:f>
        <x:v>0</x:v>
      </x:c>
      <x:c r="I345" s="7" t="n">
        <x:f>SUMIFS('PO detail'!$W$1571:$W$1573,'PO detail'!$V$1571:$V$1573,"&gt;="&amp;E345,'PO detail'!$V$1571:$V$1573,"&lt;"&amp;A345)</x:f>
        <x:v>0</x:v>
      </x:c>
      <x:c r="J345" s="7" t="n">
        <x:f>SUMIFS('PO detail'!$X$1571:$X$1573,'PO detail'!$V$1571:$V$1573,"&gt;="&amp;E345,'PO detail'!$V$1571:$V$1573,"&lt;"&amp;A345)</x:f>
        <x:v>0</x:v>
      </x:c>
      <x:c r="K345" s="7" t="n">
        <x:f>SUMIFS('PO detail'!$Y$1571:$Y$1573,'PO detail'!$V$1571:$V$1573,"&gt;="&amp;E345,'PO detail'!$V$1571:$V$1573,"&lt;"&amp;A345)</x:f>
        <x:v>0</x:v>
      </x:c>
      <x:c r="L345" s="7" t="n">
        <x:f>'Inventory detail'!F345*Summary!$K$5*(A345-E345)/Summary!$K$6</x:f>
        <x:v>352.63770020533883</x:v>
      </x:c>
      <x:c r="M345" s="7" t="n">
        <x:f>MAX(0,H345-L345)</x:f>
        <x:v>0</x:v>
      </x:c>
      <x:c r="N345" s="7" t="n">
        <x:f>MAX(0,L345-H345)</x:f>
        <x:v>352.63770020533883</x:v>
      </x:c>
      <x:c r="O345" s="7" t="n">
        <x:f>MAX(0,F345+I345-N345)</x:f>
        <x:v>1547.362299794661</x:v>
      </x:c>
      <x:c r="P345" s="7" t="n">
        <x:f>MAX(0,N345-F345-I345)</x:f>
        <x:v>0</x:v>
      </x:c>
      <x:c r="Q345" s="7" t="n">
        <x:f>MAX(0,G345+J345-P345)</x:f>
        <x:v>0</x:v>
      </x:c>
      <x:c r="R345" s="7" t="n">
        <x:f>M345+MAX(0,K345-MAX(0,P345-G345-J345))</x:f>
        <x:v>0</x:v>
      </x:c>
      <x:c r="S345" s="7" t="n">
        <x:f>SUM(O345,Q345,R345)</x:f>
        <x:v>1547.362299794661</x:v>
      </x:c>
      <x:c r="T345" s="14" t="n">
        <x:f>'Inventory detail'!T345</x:f>
        <x:v>0.33659999999999995</x:v>
      </x:c>
      <x:c r="U345" s="14" t="n">
        <x:f>'Inventory detail'!U345</x:f>
        <x:v>0.36695999999999995</x:v>
      </x:c>
      <x:c r="V345" s="9" t="n">
        <x:f>O345*T345</x:f>
        <x:v>520.8421501108828</x:v>
      </x:c>
      <x:c r="W345" s="9" t="n">
        <x:f>Q345*T345</x:f>
        <x:v>0</x:v>
      </x:c>
      <x:c r="X345" s="9" t="n">
        <x:f>R345*T345</x:f>
        <x:v>0</x:v>
      </x:c>
      <x:c r="Y345" s="9" t="n">
        <x:f>S345*T345</x:f>
        <x:v>520.8421501108828</x:v>
      </x:c>
      <x:c r="Z345" s="9" t="n">
        <x:f>IF(ISNUMBER(U345),S345*(U345-T345),"n.a.")</x:f>
        <x:v>46.97791942176591</x:v>
      </x:c>
      <x:c r="AA345" s="9" t="n">
        <x:f>IF(ISNUMBER(U345),Y345,0)</x:f>
        <x:v>520.8421501108828</x:v>
      </x:c>
      <x:c r="AB345" s="7" t="n">
        <x:f>MAX(0,L345-SUM(F345:K345))</x:f>
        <x:v>0</x:v>
      </x:c>
    </x:row>
    <x:row r="346" ht="22" customHeight="1">
      <x:c r="A346" s="18" t="n">
        <x:f>Summary!C$41</x:f>
        <x:v>46327</x:v>
      </x:c>
      <x:c r="B346" s="2" t="str">
        <x:f>'Inventory detail'!A346</x:f>
        <x:v>POUC</x:v>
      </x:c>
      <x:c r="C346" s="2" t="str">
        <x:f>'Inventory detail'!B346</x:f>
        <x:v>60</x:v>
      </x:c>
      <x:c r="D346" s="2" t="str">
        <x:f>'Inventory detail'!C346</x:f>
        <x:v>MEM7</x:v>
      </x:c>
      <x:c r="E346" s="10" t="n">
        <x:f>Summary!$E$5</x:f>
        <x:v>46304</x:v>
      </x:c>
      <x:c r="F346" s="7" t="n">
        <x:f>'Inventory detail'!W346</x:f>
        <x:v>5000</x:v>
      </x:c>
      <x:c r="G346" s="7" t="n">
        <x:f>'Inventory detail'!X346</x:f>
        <x:v>0</x:v>
      </x:c>
      <x:c r="H346" s="7" t="n">
        <x:f>'Inventory detail'!Y346</x:f>
        <x:v>1300</x:v>
      </x:c>
      <x:c r="I346" s="7" t="n">
        <x:f>SUMIFS('PO detail'!$W$1809:$W$1809,'PO detail'!$V$1809:$V$1809,"&gt;="&amp;E346,'PO detail'!$V$1809:$V$1809,"&lt;"&amp;A346)</x:f>
        <x:v>0</x:v>
      </x:c>
      <x:c r="J346" s="7" t="n">
        <x:f>SUMIFS('PO detail'!$X$1809:$X$1809,'PO detail'!$V$1809:$V$1809,"&gt;="&amp;E346,'PO detail'!$V$1809:$V$1809,"&lt;"&amp;A346)</x:f>
        <x:v>0</x:v>
      </x:c>
      <x:c r="K346" s="7" t="n">
        <x:f>SUMIFS('PO detail'!$Y$1809:$Y$1809,'PO detail'!$V$1809:$V$1809,"&gt;="&amp;E346,'PO detail'!$V$1809:$V$1809,"&lt;"&amp;A346)</x:f>
        <x:v>0</x:v>
      </x:c>
      <x:c r="L346" s="7" t="n">
        <x:f>'Inventory detail'!F346*Summary!$K$5*(A346-E346)/Summary!$K$6</x:f>
        <x:v>352.63770020533883</x:v>
      </x:c>
      <x:c r="M346" s="7" t="n">
        <x:f>MAX(0,H346-L346)</x:f>
        <x:v>947.3622997946611</x:v>
      </x:c>
      <x:c r="N346" s="7" t="n">
        <x:f>MAX(0,L346-H346)</x:f>
        <x:v>0</x:v>
      </x:c>
      <x:c r="O346" s="7" t="n">
        <x:f>MAX(0,F346+I346-N346)</x:f>
        <x:v>5000</x:v>
      </x:c>
      <x:c r="P346" s="7" t="n">
        <x:f>MAX(0,N346-F346-I346)</x:f>
        <x:v>0</x:v>
      </x:c>
      <x:c r="Q346" s="7" t="n">
        <x:f>MAX(0,G346+J346-P346)</x:f>
        <x:v>0</x:v>
      </x:c>
      <x:c r="R346" s="7" t="n">
        <x:f>M346+MAX(0,K346-MAX(0,P346-G346-J346))</x:f>
        <x:v>947.3622997946611</x:v>
      </x:c>
      <x:c r="S346" s="7" t="n">
        <x:f>SUM(O346,Q346,R346)</x:f>
        <x:v>5947.362299794661</x:v>
      </x:c>
      <x:c r="T346" s="14" t="n">
        <x:f>'Inventory detail'!T346</x:f>
        <x:v>0.0147</x:v>
      </x:c>
      <x:c r="U346" s="14" t="n">
        <x:f>'Inventory detail'!U346</x:f>
        <x:v>0.01584</x:v>
      </x:c>
      <x:c r="V346" s="9" t="n">
        <x:f>O346*T346</x:f>
        <x:v>73.5</x:v>
      </x:c>
      <x:c r="W346" s="9" t="n">
        <x:f>Q346*T346</x:f>
        <x:v>0</x:v>
      </x:c>
      <x:c r="X346" s="9" t="n">
        <x:f>R346*T346</x:f>
        <x:v>13.926225806981519</x:v>
      </x:c>
      <x:c r="Y346" s="9" t="n">
        <x:f>S346*T346</x:f>
        <x:v>87.42622580698152</x:v>
      </x:c>
      <x:c r="Z346" s="9" t="n">
        <x:f>IF(ISNUMBER(U346),S346*(U346-T346),"n.a.")</x:f>
        <x:v>6.779993021765916</x:v>
      </x:c>
      <x:c r="AA346" s="9" t="n">
        <x:f>IF(ISNUMBER(U346),Y346,0)</x:f>
        <x:v>87.42622580698152</x:v>
      </x:c>
      <x:c r="AB346" s="7" t="n">
        <x:f>MAX(0,L346-SUM(F346:K346))</x:f>
        <x:v>0</x:v>
      </x:c>
    </x:row>
    <x:row r="347" ht="22" customHeight="1">
      <x:c r="A347" s="18" t="n">
        <x:f>Summary!C$41</x:f>
        <x:v>46327</x:v>
      </x:c>
      <x:c r="B347" s="2" t="str">
        <x:f>'Inventory detail'!A347</x:f>
        <x:v>WIRE</x:v>
      </x:c>
      <x:c r="C347" s="2" t="str">
        <x:f>'Inventory detail'!B347</x:f>
        <x:v>10</x:v>
      </x:c>
      <x:c r="D347" s="2" t="str">
        <x:f>'Inventory detail'!C347</x:f>
        <x:v>DL716GRAY</x:v>
      </x:c>
      <x:c r="E347" s="10" t="n">
        <x:f>Summary!$E$5</x:f>
        <x:v>46304</x:v>
      </x:c>
      <x:c r="F347" s="7" t="n">
        <x:f>'Inventory detail'!W347</x:f>
        <x:v>4000</x:v>
      </x:c>
      <x:c r="G347" s="7" t="n">
        <x:f>'Inventory detail'!X347</x:f>
        <x:v>0</x:v>
      </x:c>
      <x:c r="H347" s="7" t="n">
        <x:f>'Inventory detail'!Y347</x:f>
        <x:v>0</x:v>
      </x:c>
      <x:c r="I347" s="7" t="n">
        <x:f>SUMIFS('PO detail'!$W$2015:$W$2017,'PO detail'!$V$2015:$V$2017,"&gt;="&amp;E347,'PO detail'!$V$2015:$V$2017,"&lt;"&amp;A347)</x:f>
        <x:v>0</x:v>
      </x:c>
      <x:c r="J347" s="7" t="n">
        <x:f>SUMIFS('PO detail'!$X$2015:$X$2017,'PO detail'!$V$2015:$V$2017,"&gt;="&amp;E347,'PO detail'!$V$2015:$V$2017,"&lt;"&amp;A347)</x:f>
        <x:v>0</x:v>
      </x:c>
      <x:c r="K347" s="7" t="n">
        <x:f>SUMIFS('PO detail'!$Y$2015:$Y$2017,'PO detail'!$V$2015:$V$2017,"&gt;="&amp;E347,'PO detail'!$V$2015:$V$2017,"&lt;"&amp;A347)</x:f>
        <x:v>0</x:v>
      </x:c>
      <x:c r="L347" s="7" t="n">
        <x:f>'Inventory detail'!F347*Summary!$K$5*(A347-E347)/Summary!$K$6</x:f>
        <x:v>352.63770020533883</x:v>
      </x:c>
      <x:c r="M347" s="7" t="n">
        <x:f>MAX(0,H347-L347)</x:f>
        <x:v>0</x:v>
      </x:c>
      <x:c r="N347" s="7" t="n">
        <x:f>MAX(0,L347-H347)</x:f>
        <x:v>352.63770020533883</x:v>
      </x:c>
      <x:c r="O347" s="7" t="n">
        <x:f>MAX(0,F347+I347-N347)</x:f>
        <x:v>3647.3622997946613</x:v>
      </x:c>
      <x:c r="P347" s="7" t="n">
        <x:f>MAX(0,N347-F347-I347)</x:f>
        <x:v>0</x:v>
      </x:c>
      <x:c r="Q347" s="7" t="n">
        <x:f>MAX(0,G347+J347-P347)</x:f>
        <x:v>0</x:v>
      </x:c>
      <x:c r="R347" s="7" t="n">
        <x:f>M347+MAX(0,K347-MAX(0,P347-G347-J347))</x:f>
        <x:v>0</x:v>
      </x:c>
      <x:c r="S347" s="7" t="n">
        <x:f>SUM(O347,Q347,R347)</x:f>
        <x:v>3647.3622997946613</x:v>
      </x:c>
      <x:c r="T347" s="14" t="n">
        <x:f>'Inventory detail'!T347</x:f>
        <x:v>0.0732</x:v>
      </x:c>
      <x:c r="U347" s="14" t="n">
        <x:f>'Inventory detail'!U347</x:f>
        <x:v>0.0732</x:v>
      </x:c>
      <x:c r="V347" s="9" t="n">
        <x:f>O347*T347</x:f>
        <x:v>266.98692034496923</x:v>
      </x:c>
      <x:c r="W347" s="9" t="n">
        <x:f>Q347*T347</x:f>
        <x:v>0</x:v>
      </x:c>
      <x:c r="X347" s="9" t="n">
        <x:f>R347*T347</x:f>
        <x:v>0</x:v>
      </x:c>
      <x:c r="Y347" s="9" t="n">
        <x:f>S347*T347</x:f>
        <x:v>266.98692034496923</x:v>
      </x:c>
      <x:c r="Z347" s="9" t="n">
        <x:f>IF(ISNUMBER(U347),S347*(U347-T347),"n.a.")</x:f>
        <x:v>0</x:v>
      </x:c>
      <x:c r="AA347" s="9" t="n">
        <x:f>IF(ISNUMBER(U347),Y347,0)</x:f>
        <x:v>266.98692034496923</x:v>
      </x:c>
      <x:c r="AB347" s="7" t="n">
        <x:f>MAX(0,L347-SUM(F347:K347))</x:f>
        <x:v>0</x:v>
      </x:c>
    </x:row>
    <x:row r="348" ht="22" customHeight="1">
      <x:c r="A348" s="18" t="n">
        <x:f>Summary!C$41</x:f>
        <x:v>46327</x:v>
      </x:c>
      <x:c r="B348" s="2" t="str">
        <x:f>'Inventory detail'!A348</x:f>
        <x:v>COIL</x:v>
      </x:c>
      <x:c r="C348" s="2" t="str">
        <x:f>'Inventory detail'!B348</x:f>
        <x:v>10</x:v>
      </x:c>
      <x:c r="D348" s="2" t="str">
        <x:f>'Inventory detail'!C348</x:f>
        <x:v>7CLR12-4</x:v>
      </x:c>
      <x:c r="E348" s="10" t="n">
        <x:f>Summary!$E$5</x:f>
        <x:v>46304</x:v>
      </x:c>
      <x:c r="F348" s="7" t="n">
        <x:f>'Inventory detail'!W348</x:f>
        <x:v>3000</x:v>
      </x:c>
      <x:c r="G348" s="7" t="n">
        <x:f>'Inventory detail'!X348</x:f>
        <x:v>0</x:v>
      </x:c>
      <x:c r="H348" s="7" t="n">
        <x:f>'Inventory detail'!Y348</x:f>
        <x:v>0</x:v>
      </x:c>
      <x:c r="I348" s="7" t="n">
        <x:f>SUMIFS('PO detail'!$W$490:$W$492,'PO detail'!$V$490:$V$492,"&gt;="&amp;E348,'PO detail'!$V$490:$V$492,"&lt;"&amp;A348)</x:f>
        <x:v>0</x:v>
      </x:c>
      <x:c r="J348" s="7" t="n">
        <x:f>SUMIFS('PO detail'!$X$490:$X$492,'PO detail'!$V$490:$V$492,"&gt;="&amp;E348,'PO detail'!$V$490:$V$492,"&lt;"&amp;A348)</x:f>
        <x:v>0</x:v>
      </x:c>
      <x:c r="K348" s="7" t="n">
        <x:f>SUMIFS('PO detail'!$Y$490:$Y$492,'PO detail'!$V$490:$V$492,"&gt;="&amp;E348,'PO detail'!$V$490:$V$492,"&lt;"&amp;A348)</x:f>
        <x:v>0</x:v>
      </x:c>
      <x:c r="L348" s="7" t="n">
        <x:f>'Inventory detail'!F348*Summary!$K$5*(A348-E348)/Summary!$K$6</x:f>
        <x:v>346.33560574948666</x:v>
      </x:c>
      <x:c r="M348" s="7" t="n">
        <x:f>MAX(0,H348-L348)</x:f>
        <x:v>0</x:v>
      </x:c>
      <x:c r="N348" s="7" t="n">
        <x:f>MAX(0,L348-H348)</x:f>
        <x:v>346.33560574948666</x:v>
      </x:c>
      <x:c r="O348" s="7" t="n">
        <x:f>MAX(0,F348+I348-N348)</x:f>
        <x:v>2653.6643942505134</x:v>
      </x:c>
      <x:c r="P348" s="7" t="n">
        <x:f>MAX(0,N348-F348-I348)</x:f>
        <x:v>0</x:v>
      </x:c>
      <x:c r="Q348" s="7" t="n">
        <x:f>MAX(0,G348+J348-P348)</x:f>
        <x:v>0</x:v>
      </x:c>
      <x:c r="R348" s="7" t="n">
        <x:f>M348+MAX(0,K348-MAX(0,P348-G348-J348))</x:f>
        <x:v>0</x:v>
      </x:c>
      <x:c r="S348" s="7" t="n">
        <x:f>SUM(O348,Q348,R348)</x:f>
        <x:v>2653.6643942505134</x:v>
      </x:c>
      <x:c r="T348" s="14" t="n">
        <x:f>'Inventory detail'!T348</x:f>
        <x:v>0.0392</x:v>
      </x:c>
      <x:c r="U348" s="14" t="n">
        <x:f>'Inventory detail'!U348</x:f>
        <x:v>0.038453999999999995</x:v>
      </x:c>
      <x:c r="V348" s="9" t="n">
        <x:f>O348*T348</x:f>
        <x:v>104.02364425462012</x:v>
      </x:c>
      <x:c r="W348" s="9" t="n">
        <x:f>Q348*T348</x:f>
        <x:v>0</x:v>
      </x:c>
      <x:c r="X348" s="9" t="n">
        <x:f>R348*T348</x:f>
        <x:v>0</x:v>
      </x:c>
      <x:c r="Y348" s="9" t="n">
        <x:f>S348*T348</x:f>
        <x:v>104.02364425462012</x:v>
      </x:c>
      <x:c r="Z348" s="9" t="n">
        <x:f>IF(ISNUMBER(U348),S348*(U348-T348),"n.a.")</x:f>
        <x:v>-1.9796336381108925</x:v>
      </x:c>
      <x:c r="AA348" s="9" t="n">
        <x:f>IF(ISNUMBER(U348),Y348,0)</x:f>
        <x:v>104.02364425462012</x:v>
      </x:c>
      <x:c r="AB348" s="7" t="n">
        <x:f>MAX(0,L348-SUM(F348:K348))</x:f>
        <x:v>0</x:v>
      </x:c>
    </x:row>
    <x:row r="349" ht="22" customHeight="1">
      <x:c r="A349" s="18" t="n">
        <x:f>Summary!C$41</x:f>
        <x:v>46327</x:v>
      </x:c>
      <x:c r="B349" s="2" t="str">
        <x:f>'Inventory detail'!A349</x:f>
        <x:v>COIL</x:v>
      </x:c>
      <x:c r="C349" s="2" t="str">
        <x:f>'Inventory detail'!B349</x:f>
        <x:v>30</x:v>
      </x:c>
      <x:c r="D349" s="2" t="str">
        <x:f>'Inventory detail'!C349</x:f>
        <x:v>9BLK36-4</x:v>
      </x:c>
      <x:c r="E349" s="10" t="n">
        <x:f>Summary!$E$5</x:f>
        <x:v>46304</x:v>
      </x:c>
      <x:c r="F349" s="7" t="n">
        <x:f>'Inventory detail'!W349</x:f>
        <x:v>3900</x:v>
      </x:c>
      <x:c r="G349" s="7" t="n">
        <x:f>'Inventory detail'!X349</x:f>
        <x:v>0</x:v>
      </x:c>
      <x:c r="H349" s="7" t="n">
        <x:f>'Inventory detail'!Y349</x:f>
        <x:v>0</x:v>
      </x:c>
      <x:c r="I349" s="7" t="n">
        <x:f>SUMIFS('PO detail'!$W$993:$W$997,'PO detail'!$V$993:$V$997,"&gt;="&amp;E349,'PO detail'!$V$993:$V$997,"&lt;"&amp;A349)</x:f>
        <x:v>0</x:v>
      </x:c>
      <x:c r="J349" s="7" t="n">
        <x:f>SUMIFS('PO detail'!$X$993:$X$997,'PO detail'!$V$993:$V$997,"&gt;="&amp;E349,'PO detail'!$V$993:$V$997,"&lt;"&amp;A349)</x:f>
        <x:v>0</x:v>
      </x:c>
      <x:c r="K349" s="7" t="n">
        <x:f>SUMIFS('PO detail'!$Y$993:$Y$997,'PO detail'!$V$993:$V$997,"&gt;="&amp;E349,'PO detail'!$V$993:$V$997,"&lt;"&amp;A349)</x:f>
        <x:v>0</x:v>
      </x:c>
      <x:c r="L349" s="7" t="n">
        <x:f>'Inventory detail'!F349*Summary!$K$5*(A349-E349)/Summary!$K$6</x:f>
        <x:v>346.33560574948666</x:v>
      </x:c>
      <x:c r="M349" s="7" t="n">
        <x:f>MAX(0,H349-L349)</x:f>
        <x:v>0</x:v>
      </x:c>
      <x:c r="N349" s="7" t="n">
        <x:f>MAX(0,L349-H349)</x:f>
        <x:v>346.33560574948666</x:v>
      </x:c>
      <x:c r="O349" s="7" t="n">
        <x:f>MAX(0,F349+I349-N349)</x:f>
        <x:v>3553.6643942505134</x:v>
      </x:c>
      <x:c r="P349" s="7" t="n">
        <x:f>MAX(0,N349-F349-I349)</x:f>
        <x:v>0</x:v>
      </x:c>
      <x:c r="Q349" s="7" t="n">
        <x:f>MAX(0,G349+J349-P349)</x:f>
        <x:v>0</x:v>
      </x:c>
      <x:c r="R349" s="7" t="n">
        <x:f>M349+MAX(0,K349-MAX(0,P349-G349-J349))</x:f>
        <x:v>0</x:v>
      </x:c>
      <x:c r="S349" s="7" t="n">
        <x:f>SUM(O349,Q349,R349)</x:f>
        <x:v>3553.6643942505134</x:v>
      </x:c>
      <x:c r="T349" s="14" t="n">
        <x:f>'Inventory detail'!T349</x:f>
        <x:v>0.1344</x:v>
      </x:c>
      <x:c r="U349" s="14" t="n">
        <x:f>'Inventory detail'!U349</x:f>
        <x:v>0.131716</x:v>
      </x:c>
      <x:c r="V349" s="9" t="n">
        <x:f>O349*T349</x:f>
        <x:v>477.612494587269</x:v>
      </x:c>
      <x:c r="W349" s="9" t="n">
        <x:f>Q349*T349</x:f>
        <x:v>0</x:v>
      </x:c>
      <x:c r="X349" s="9" t="n">
        <x:f>R349*T349</x:f>
        <x:v>0</x:v>
      </x:c>
      <x:c r="Y349" s="9" t="n">
        <x:f>S349*T349</x:f>
        <x:v>477.612494587269</x:v>
      </x:c>
      <x:c r="Z349" s="9" t="n">
        <x:f>IF(ISNUMBER(U349),S349*(U349-T349),"n.a.")</x:f>
        <x:v>-9.53803523416835</x:v>
      </x:c>
      <x:c r="AA349" s="9" t="n">
        <x:f>IF(ISNUMBER(U349),Y349,0)</x:f>
        <x:v>477.612494587269</x:v>
      </x:c>
      <x:c r="AB349" s="7" t="n">
        <x:f>MAX(0,L349-SUM(F349:K349))</x:f>
        <x:v>0</x:v>
      </x:c>
    </x:row>
    <x:row r="350" ht="22" customHeight="1">
      <x:c r="A350" s="18" t="n">
        <x:f>Summary!C$41</x:f>
        <x:v>46327</x:v>
      </x:c>
      <x:c r="B350" s="2" t="str">
        <x:f>'Inventory detail'!A350</x:f>
        <x:v>POUC</x:v>
      </x:c>
      <x:c r="C350" s="2" t="str">
        <x:f>'Inventory detail'!B350</x:f>
        <x:v>60</x:v>
      </x:c>
      <x:c r="D350" s="2" t="str">
        <x:f>'Inventory detail'!C350</x:f>
        <x:v>JUM5</x:v>
      </x:c>
      <x:c r="E350" s="10" t="n">
        <x:f>Summary!$E$5</x:f>
        <x:v>46304</x:v>
      </x:c>
      <x:c r="F350" s="7" t="n">
        <x:f>'Inventory detail'!W350</x:f>
        <x:v>0</x:v>
      </x:c>
      <x:c r="G350" s="7" t="n">
        <x:f>'Inventory detail'!X350</x:f>
        <x:v>0</x:v>
      </x:c>
      <x:c r="H350" s="7" t="n">
        <x:f>'Inventory detail'!Y350</x:f>
        <x:v>800</x:v>
      </x:c>
      <x:c r="I350" s="7" t="n">
        <x:f>SUMIFS('PO detail'!$W$1743:$W$1743,'PO detail'!$V$1743:$V$1743,"&gt;="&amp;E350,'PO detail'!$V$1743:$V$1743,"&lt;"&amp;A350)</x:f>
        <x:v>0</x:v>
      </x:c>
      <x:c r="J350" s="7" t="n">
        <x:f>SUMIFS('PO detail'!$X$1743:$X$1743,'PO detail'!$V$1743:$V$1743,"&gt;="&amp;E350,'PO detail'!$V$1743:$V$1743,"&lt;"&amp;A350)</x:f>
        <x:v>0</x:v>
      </x:c>
      <x:c r="K350" s="7" t="n">
        <x:f>SUMIFS('PO detail'!$Y$1743:$Y$1743,'PO detail'!$V$1743:$V$1743,"&gt;="&amp;E350,'PO detail'!$V$1743:$V$1743,"&lt;"&amp;A350)</x:f>
        <x:v>0</x:v>
      </x:c>
      <x:c r="L350" s="7" t="n">
        <x:f>'Inventory detail'!F350*Summary!$K$5*(A350-E350)/Summary!$K$6</x:f>
        <x:v>346.33560574948666</x:v>
      </x:c>
      <x:c r="M350" s="7" t="n">
        <x:f>MAX(0,H350-L350)</x:f>
        <x:v>453.66439425051334</x:v>
      </x:c>
      <x:c r="N350" s="7" t="n">
        <x:f>MAX(0,L350-H350)</x:f>
        <x:v>0</x:v>
      </x:c>
      <x:c r="O350" s="7" t="n">
        <x:f>MAX(0,F350+I350-N350)</x:f>
        <x:v>0</x:v>
      </x:c>
      <x:c r="P350" s="7" t="n">
        <x:f>MAX(0,N350-F350-I350)</x:f>
        <x:v>0</x:v>
      </x:c>
      <x:c r="Q350" s="7" t="n">
        <x:f>MAX(0,G350+J350-P350)</x:f>
        <x:v>0</x:v>
      </x:c>
      <x:c r="R350" s="7" t="n">
        <x:f>M350+MAX(0,K350-MAX(0,P350-G350-J350))</x:f>
        <x:v>453.66439425051334</x:v>
      </x:c>
      <x:c r="S350" s="7" t="n">
        <x:f>SUM(O350,Q350,R350)</x:f>
        <x:v>453.66439425051334</x:v>
      </x:c>
      <x:c r="T350" s="14" t="n">
        <x:f>'Inventory detail'!T350</x:f>
        <x:v>0.0115</x:v>
      </x:c>
      <x:c r="U350" s="14" t="n">
        <x:f>'Inventory detail'!U350</x:f>
        <x:v>0.012374999999999999</x:v>
      </x:c>
      <x:c r="V350" s="9" t="n">
        <x:f>O350*T350</x:f>
        <x:v>0</x:v>
      </x:c>
      <x:c r="W350" s="9" t="n">
        <x:f>Q350*T350</x:f>
        <x:v>0</x:v>
      </x:c>
      <x:c r="X350" s="9" t="n">
        <x:f>R350*T350</x:f>
        <x:v>5.217140533880904</x:v>
      </x:c>
      <x:c r="Y350" s="9" t="n">
        <x:f>S350*T350</x:f>
        <x:v>5.217140533880904</x:v>
      </x:c>
      <x:c r="Z350" s="9" t="n">
        <x:f>IF(ISNUMBER(U350),S350*(U350-T350),"n.a.")</x:f>
        <x:v>0.39695634496919874</x:v>
      </x:c>
      <x:c r="AA350" s="9" t="n">
        <x:f>IF(ISNUMBER(U350),Y350,0)</x:f>
        <x:v>5.217140533880904</x:v>
      </x:c>
      <x:c r="AB350" s="7" t="n">
        <x:f>MAX(0,L350-SUM(F350:K350))</x:f>
        <x:v>0</x:v>
      </x:c>
    </x:row>
    <x:row r="351" ht="22" customHeight="1">
      <x:c r="A351" s="18" t="n">
        <x:f>Summary!C$41</x:f>
        <x:v>46327</x:v>
      </x:c>
      <x:c r="B351" s="2" t="str">
        <x:f>'Inventory detail'!A351</x:f>
        <x:v>POUC</x:v>
      </x:c>
      <x:c r="C351" s="2" t="str">
        <x:f>'Inventory detail'!B351</x:f>
        <x:v>60</x:v>
      </x:c>
      <x:c r="D351" s="2" t="str">
        <x:f>'Inventory detail'!C351</x:f>
        <x:v>SCH10</x:v>
      </x:c>
      <x:c r="E351" s="10" t="n">
        <x:f>Summary!$E$5</x:f>
        <x:v>46304</x:v>
      </x:c>
      <x:c r="F351" s="7" t="n">
        <x:f>'Inventory detail'!W351</x:f>
        <x:v>0</x:v>
      </x:c>
      <x:c r="G351" s="7" t="n">
        <x:f>'Inventory detail'!X351</x:f>
        <x:v>0</x:v>
      </x:c>
      <x:c r="H351" s="7" t="n">
        <x:f>'Inventory detail'!Y351</x:f>
        <x:v>11500</x:v>
      </x:c>
      <x:c r="I351" s="7" t="n">
        <x:f>0</x:f>
        <x:v>0</x:v>
      </x:c>
      <x:c r="J351" s="7" t="n">
        <x:f>0</x:f>
        <x:v>0</x:v>
      </x:c>
      <x:c r="K351" s="7" t="n">
        <x:f>0</x:f>
        <x:v>0</x:v>
      </x:c>
      <x:c r="L351" s="7" t="n">
        <x:f>'Inventory detail'!F351*Summary!$K$5*(A351-E351)/Summary!$K$6</x:f>
        <x:v>346.33560574948666</x:v>
      </x:c>
      <x:c r="M351" s="7" t="n">
        <x:f>MAX(0,H351-L351)</x:f>
        <x:v>11153.664394250512</x:v>
      </x:c>
      <x:c r="N351" s="7" t="n">
        <x:f>MAX(0,L351-H351)</x:f>
        <x:v>0</x:v>
      </x:c>
      <x:c r="O351" s="7" t="n">
        <x:f>MAX(0,F351+I351-N351)</x:f>
        <x:v>0</x:v>
      </x:c>
      <x:c r="P351" s="7" t="n">
        <x:f>MAX(0,N351-F351-I351)</x:f>
        <x:v>0</x:v>
      </x:c>
      <x:c r="Q351" s="7" t="n">
        <x:f>MAX(0,G351+J351-P351)</x:f>
        <x:v>0</x:v>
      </x:c>
      <x:c r="R351" s="7" t="n">
        <x:f>M351+MAX(0,K351-MAX(0,P351-G351-J351))</x:f>
        <x:v>11153.664394250512</x:v>
      </x:c>
      <x:c r="S351" s="7" t="n">
        <x:f>SUM(O351,Q351,R351)</x:f>
        <x:v>11153.664394250512</x:v>
      </x:c>
      <x:c r="T351" s="14" t="n">
        <x:f>'Inventory detail'!T351</x:f>
        <x:v>0.014199999999999999</x:v>
      </x:c>
      <x:c r="U351" s="14" t="n">
        <x:f>'Inventory detail'!U351</x:f>
        <x:v>0.01551</x:v>
      </x:c>
      <x:c r="V351" s="9" t="n">
        <x:f>O351*T351</x:f>
        <x:v>0</x:v>
      </x:c>
      <x:c r="W351" s="9" t="n">
        <x:f>Q351*T351</x:f>
        <x:v>0</x:v>
      </x:c>
      <x:c r="X351" s="9" t="n">
        <x:f>R351*T351</x:f>
        <x:v>158.38203439835726</x:v>
      </x:c>
      <x:c r="Y351" s="9" t="n">
        <x:f>S351*T351</x:f>
        <x:v>158.38203439835726</x:v>
      </x:c>
      <x:c r="Z351" s="9" t="n">
        <x:f>IF(ISNUMBER(U351),S351*(U351-T351),"n.a.")</x:f>
        <x:v>14.611300356468176</x:v>
      </x:c>
      <x:c r="AA351" s="9" t="n">
        <x:f>IF(ISNUMBER(U351),Y351,0)</x:f>
        <x:v>158.38203439835726</x:v>
      </x:c>
      <x:c r="AB351" s="7" t="n">
        <x:f>MAX(0,L351-SUM(F351:K351))</x:f>
        <x:v>0</x:v>
      </x:c>
    </x:row>
    <x:row r="352" ht="22" customHeight="1">
      <x:c r="A352" s="18" t="n">
        <x:f>Summary!C$41</x:f>
        <x:v>46327</x:v>
      </x:c>
      <x:c r="B352" s="2" t="str">
        <x:f>'Inventory detail'!A352</x:f>
        <x:v>WIRE</x:v>
      </x:c>
      <x:c r="C352" s="2" t="str">
        <x:f>'Inventory detail'!B352</x:f>
        <x:v>30</x:v>
      </x:c>
      <x:c r="D352" s="2" t="str">
        <x:f>'Inventory detail'!C352</x:f>
        <x:v>DL716WHT</x:v>
      </x:c>
      <x:c r="E352" s="10" t="n">
        <x:f>Summary!$E$5</x:f>
        <x:v>46304</x:v>
      </x:c>
      <x:c r="F352" s="7" t="n">
        <x:f>'Inventory detail'!W352</x:f>
        <x:v>0</x:v>
      </x:c>
      <x:c r="G352" s="7" t="n">
        <x:f>'Inventory detail'!X352</x:f>
        <x:v>0</x:v>
      </x:c>
      <x:c r="H352" s="7" t="n">
        <x:f>'Inventory detail'!Y352</x:f>
        <x:v>0</x:v>
      </x:c>
      <x:c r="I352" s="7" t="n">
        <x:f>0</x:f>
        <x:v>0</x:v>
      </x:c>
      <x:c r="J352" s="7" t="n">
        <x:f>0</x:f>
        <x:v>0</x:v>
      </x:c>
      <x:c r="K352" s="7" t="n">
        <x:f>0</x:f>
        <x:v>0</x:v>
      </x:c>
      <x:c r="L352" s="7" t="n">
        <x:f>'Inventory detail'!F352*Summary!$K$5*(A352-E352)/Summary!$K$6</x:f>
        <x:v>346.33560574948666</x:v>
      </x:c>
      <x:c r="M352" s="7" t="n">
        <x:f>MAX(0,H352-L352)</x:f>
        <x:v>0</x:v>
      </x:c>
      <x:c r="N352" s="7" t="n">
        <x:f>MAX(0,L352-H352)</x:f>
        <x:v>346.33560574948666</x:v>
      </x:c>
      <x:c r="O352" s="7" t="n">
        <x:f>MAX(0,F352+I352-N352)</x:f>
        <x:v>0</x:v>
      </x:c>
      <x:c r="P352" s="7" t="n">
        <x:f>MAX(0,N352-F352-I352)</x:f>
        <x:v>346.33560574948666</x:v>
      </x:c>
      <x:c r="Q352" s="7" t="n">
        <x:f>MAX(0,G352+J352-P352)</x:f>
        <x:v>0</x:v>
      </x:c>
      <x:c r="R352" s="7" t="n">
        <x:f>M352+MAX(0,K352-MAX(0,P352-G352-J352))</x:f>
        <x:v>0</x:v>
      </x:c>
      <x:c r="S352" s="7" t="n">
        <x:f>SUM(O352,Q352,R352)</x:f>
        <x:v>0</x:v>
      </x:c>
      <x:c r="T352" s="14" t="n">
        <x:f>'Inventory detail'!T352</x:f>
        <x:v>0.0732</x:v>
      </x:c>
      <x:c r="U352" s="14" t="n">
        <x:f>'Inventory detail'!U352</x:f>
        <x:v>0.0732</x:v>
      </x:c>
      <x:c r="V352" s="9" t="n">
        <x:f>O352*T352</x:f>
        <x:v>0</x:v>
      </x:c>
      <x:c r="W352" s="9" t="n">
        <x:f>Q352*T352</x:f>
        <x:v>0</x:v>
      </x:c>
      <x:c r="X352" s="9" t="n">
        <x:f>R352*T352</x:f>
        <x:v>0</x:v>
      </x:c>
      <x:c r="Y352" s="9" t="n">
        <x:f>S352*T352</x:f>
        <x:v>0</x:v>
      </x:c>
      <x:c r="Z352" s="9" t="n">
        <x:f>IF(ISNUMBER(U352),S352*(U352-T352),"n.a.")</x:f>
        <x:v>0</x:v>
      </x:c>
      <x:c r="AA352" s="9" t="n">
        <x:f>IF(ISNUMBER(U352),Y352,0)</x:f>
        <x:v>0</x:v>
      </x:c>
      <x:c r="AB352" s="7" t="n">
        <x:f>MAX(0,L352-SUM(F352:K352))</x:f>
        <x:v>346.33560574948666</x:v>
      </x:c>
    </x:row>
    <x:row r="353" ht="22" customHeight="1">
      <x:c r="A353" s="18" t="n">
        <x:f>Summary!C$41</x:f>
        <x:v>46327</x:v>
      </x:c>
      <x:c r="B353" s="2" t="str">
        <x:f>'Inventory detail'!A353</x:f>
        <x:v>WIRE</x:v>
      </x:c>
      <x:c r="C353" s="2" t="str">
        <x:f>'Inventory detail'!B353</x:f>
        <x:v>30</x:v>
      </x:c>
      <x:c r="D353" s="2" t="str">
        <x:f>'Inventory detail'!C353</x:f>
        <x:v>DL058BLK</x:v>
      </x:c>
      <x:c r="E353" s="10" t="n">
        <x:f>Summary!$E$5</x:f>
        <x:v>46304</x:v>
      </x:c>
      <x:c r="F353" s="7" t="n">
        <x:f>'Inventory detail'!W353</x:f>
        <x:v>0</x:v>
      </x:c>
      <x:c r="G353" s="7" t="n">
        <x:f>'Inventory detail'!X353</x:f>
        <x:v>0</x:v>
      </x:c>
      <x:c r="H353" s="7" t="n">
        <x:f>'Inventory detail'!Y353</x:f>
        <x:v>1150</x:v>
      </x:c>
      <x:c r="I353" s="7" t="n">
        <x:f>0</x:f>
        <x:v>0</x:v>
      </x:c>
      <x:c r="J353" s="7" t="n">
        <x:f>0</x:f>
        <x:v>0</x:v>
      </x:c>
      <x:c r="K353" s="7" t="n">
        <x:f>0</x:f>
        <x:v>0</x:v>
      </x:c>
      <x:c r="L353" s="7" t="n">
        <x:f>'Inventory detail'!F353*Summary!$K$5*(A353-E353)/Summary!$K$6</x:f>
        <x:v>343.19211498973306</x:v>
      </x:c>
      <x:c r="M353" s="7" t="n">
        <x:f>MAX(0,H353-L353)</x:f>
        <x:v>806.807885010267</x:v>
      </x:c>
      <x:c r="N353" s="7" t="n">
        <x:f>MAX(0,L353-H353)</x:f>
        <x:v>0</x:v>
      </x:c>
      <x:c r="O353" s="7" t="n">
        <x:f>MAX(0,F353+I353-N353)</x:f>
        <x:v>0</x:v>
      </x:c>
      <x:c r="P353" s="7" t="n">
        <x:f>MAX(0,N353-F353-I353)</x:f>
        <x:v>0</x:v>
      </x:c>
      <x:c r="Q353" s="7" t="n">
        <x:f>MAX(0,G353+J353-P353)</x:f>
        <x:v>0</x:v>
      </x:c>
      <x:c r="R353" s="7" t="n">
        <x:f>M353+MAX(0,K353-MAX(0,P353-G353-J353))</x:f>
        <x:v>806.807885010267</x:v>
      </x:c>
      <x:c r="S353" s="7" t="n">
        <x:f>SUM(O353,Q353,R353)</x:f>
        <x:v>806.807885010267</x:v>
      </x:c>
      <x:c r="T353" s="14" t="n">
        <x:f>'Inventory detail'!T353</x:f>
        <x:v>0.1082</x:v>
      </x:c>
      <x:c r="U353" s="14" t="n">
        <x:f>'Inventory detail'!U353</x:f>
        <x:v>0.1082</x:v>
      </x:c>
      <x:c r="V353" s="9" t="n">
        <x:f>O353*T353</x:f>
        <x:v>0</x:v>
      </x:c>
      <x:c r="W353" s="9" t="n">
        <x:f>Q353*T353</x:f>
        <x:v>0</x:v>
      </x:c>
      <x:c r="X353" s="9" t="n">
        <x:f>R353*T353</x:f>
        <x:v>87.29661315811089</x:v>
      </x:c>
      <x:c r="Y353" s="9" t="n">
        <x:f>S353*T353</x:f>
        <x:v>87.29661315811089</x:v>
      </x:c>
      <x:c r="Z353" s="9" t="n">
        <x:f>IF(ISNUMBER(U353),S353*(U353-T353),"n.a.")</x:f>
        <x:v>0</x:v>
      </x:c>
      <x:c r="AA353" s="9" t="n">
        <x:f>IF(ISNUMBER(U353),Y353,0)</x:f>
        <x:v>87.29661315811089</x:v>
      </x:c>
      <x:c r="AB353" s="7" t="n">
        <x:f>MAX(0,L353-SUM(F353:K353))</x:f>
        <x:v>0</x:v>
      </x:c>
    </x:row>
    <x:row r="354" ht="22" customHeight="1">
      <x:c r="A354" s="18" t="n">
        <x:f>Summary!C$41</x:f>
        <x:v>46327</x:v>
      </x:c>
      <x:c r="B354" s="2" t="str">
        <x:f>'Inventory detail'!A354</x:f>
        <x:v>COIL</x:v>
      </x:c>
      <x:c r="C354" s="2" t="str">
        <x:f>'Inventory detail'!B354</x:f>
        <x:v>60</x:v>
      </x:c>
      <x:c r="D354" s="2" t="str">
        <x:f>'Inventory detail'!C354</x:f>
        <x:v>11WHT12-4</x:v>
      </x:c>
      <x:c r="E354" s="10" t="n">
        <x:f>Summary!$E$5</x:f>
        <x:v>46304</x:v>
      </x:c>
      <x:c r="F354" s="7" t="n">
        <x:f>'Inventory detail'!W354</x:f>
        <x:v>700</x:v>
      </x:c>
      <x:c r="G354" s="7" t="n">
        <x:f>'Inventory detail'!X354</x:f>
        <x:v>0</x:v>
      </x:c>
      <x:c r="H354" s="7" t="n">
        <x:f>'Inventory detail'!Y354</x:f>
        <x:v>0</x:v>
      </x:c>
      <x:c r="I354" s="7" t="n">
        <x:f>SUMIFS('PO detail'!$W$1053:$W$1054,'PO detail'!$V$1053:$V$1054,"&gt;="&amp;E354,'PO detail'!$V$1053:$V$1054,"&lt;"&amp;A354)</x:f>
        <x:v>2100</x:v>
      </x:c>
      <x:c r="J354" s="7" t="n">
        <x:f>SUMIFS('PO detail'!$X$1053:$X$1054,'PO detail'!$V$1053:$V$1054,"&gt;="&amp;E354,'PO detail'!$V$1053:$V$1054,"&lt;"&amp;A354)</x:f>
        <x:v>0</x:v>
      </x:c>
      <x:c r="K354" s="7" t="n">
        <x:f>SUMIFS('PO detail'!$Y$1053:$Y$1054,'PO detail'!$V$1053:$V$1054,"&gt;="&amp;E354,'PO detail'!$V$1053:$V$1054,"&lt;"&amp;A354)</x:f>
        <x:v>0</x:v>
      </x:c>
      <x:c r="L354" s="7" t="n">
        <x:f>'Inventory detail'!F354*Summary!$K$5*(A354-E354)/Summary!$K$6</x:f>
        <x:v>340.04106776180697</x:v>
      </x:c>
      <x:c r="M354" s="7" t="n">
        <x:f>MAX(0,H354-L354)</x:f>
        <x:v>0</x:v>
      </x:c>
      <x:c r="N354" s="7" t="n">
        <x:f>MAX(0,L354-H354)</x:f>
        <x:v>340.04106776180697</x:v>
      </x:c>
      <x:c r="O354" s="7" t="n">
        <x:f>MAX(0,F354+I354-N354)</x:f>
        <x:v>2459.958932238193</x:v>
      </x:c>
      <x:c r="P354" s="7" t="n">
        <x:f>MAX(0,N354-F354-I354)</x:f>
        <x:v>0</x:v>
      </x:c>
      <x:c r="Q354" s="7" t="n">
        <x:f>MAX(0,G354+J354-P354)</x:f>
        <x:v>0</x:v>
      </x:c>
      <x:c r="R354" s="7" t="n">
        <x:f>M354+MAX(0,K354-MAX(0,P354-G354-J354))</x:f>
        <x:v>0</x:v>
      </x:c>
      <x:c r="S354" s="7" t="n">
        <x:f>SUM(O354,Q354,R354)</x:f>
        <x:v>2459.958932238193</x:v>
      </x:c>
      <x:c r="T354" s="14" t="n">
        <x:f>'Inventory detail'!T354</x:f>
        <x:v>0.0682</x:v>
      </x:c>
      <x:c r="U354" s="14" t="n">
        <x:f>'Inventory detail'!U354</x:f>
        <x:v>0.0668525</x:v>
      </x:c>
      <x:c r="V354" s="9" t="n">
        <x:f>O354*T354</x:f>
        <x:v>167.76919917864475</x:v>
      </x:c>
      <x:c r="W354" s="9" t="n">
        <x:f>Q354*T354</x:f>
        <x:v>0</x:v>
      </x:c>
      <x:c r="X354" s="9" t="n">
        <x:f>R354*T354</x:f>
        <x:v>0</x:v>
      </x:c>
      <x:c r="Y354" s="9" t="n">
        <x:f>S354*T354</x:f>
        <x:v>167.76919917864475</x:v>
      </x:c>
      <x:c r="Z354" s="9" t="n">
        <x:f>IF(ISNUMBER(U354),S354*(U354-T354),"n.a.")</x:f>
        <x:v>-3.3147946611909687</x:v>
      </x:c>
      <x:c r="AA354" s="9" t="n">
        <x:f>IF(ISNUMBER(U354),Y354,0)</x:f>
        <x:v>167.76919917864475</x:v>
      </x:c>
      <x:c r="AB354" s="7" t="n">
        <x:f>MAX(0,L354-SUM(F354:K354))</x:f>
        <x:v>0</x:v>
      </x:c>
    </x:row>
    <x:row r="355" ht="22" customHeight="1">
      <x:c r="A355" s="18" t="n">
        <x:f>Summary!C$41</x:f>
        <x:v>46327</x:v>
      </x:c>
      <x:c r="B355" s="2" t="str">
        <x:f>'Inventory detail'!A355</x:f>
        <x:v>COIL</x:v>
      </x:c>
      <x:c r="C355" s="2" t="str">
        <x:f>'Inventory detail'!B355</x:f>
        <x:v>60</x:v>
      </x:c>
      <x:c r="D355" s="2" t="str">
        <x:f>'Inventory detail'!C355</x:f>
        <x:v>25NAV12-4</x:v>
      </x:c>
      <x:c r="E355" s="10" t="n">
        <x:f>Summary!$E$5</x:f>
        <x:v>46304</x:v>
      </x:c>
      <x:c r="F355" s="7" t="n">
        <x:f>'Inventory detail'!W355</x:f>
        <x:v>300</x:v>
      </x:c>
      <x:c r="G355" s="7" t="n">
        <x:f>'Inventory detail'!X355</x:f>
        <x:v>0</x:v>
      </x:c>
      <x:c r="H355" s="7" t="n">
        <x:f>'Inventory detail'!Y355</x:f>
        <x:v>0</x:v>
      </x:c>
      <x:c r="I355" s="7" t="n">
        <x:f>SUMIFS('PO detail'!$W$1240:$W$1243,'PO detail'!$V$1240:$V$1243,"&gt;="&amp;E355,'PO detail'!$V$1240:$V$1243,"&lt;"&amp;A355)</x:f>
        <x:v>1200</x:v>
      </x:c>
      <x:c r="J355" s="7" t="n">
        <x:f>SUMIFS('PO detail'!$X$1240:$X$1243,'PO detail'!$V$1240:$V$1243,"&gt;="&amp;E355,'PO detail'!$V$1240:$V$1243,"&lt;"&amp;A355)</x:f>
        <x:v>0</x:v>
      </x:c>
      <x:c r="K355" s="7" t="n">
        <x:f>SUMIFS('PO detail'!$Y$1240:$Y$1243,'PO detail'!$V$1240:$V$1243,"&gt;="&amp;E355,'PO detail'!$V$1240:$V$1243,"&lt;"&amp;A355)</x:f>
        <x:v>0</x:v>
      </x:c>
      <x:c r="L355" s="7" t="n">
        <x:f>'Inventory detail'!F355*Summary!$K$5*(A355-E355)/Summary!$K$6</x:f>
        <x:v>340.04106776180697</x:v>
      </x:c>
      <x:c r="M355" s="7" t="n">
        <x:f>MAX(0,H355-L355)</x:f>
        <x:v>0</x:v>
      </x:c>
      <x:c r="N355" s="7" t="n">
        <x:f>MAX(0,L355-H355)</x:f>
        <x:v>340.04106776180697</x:v>
      </x:c>
      <x:c r="O355" s="7" t="n">
        <x:f>MAX(0,F355+I355-N355)</x:f>
        <x:v>1159.958932238193</x:v>
      </x:c>
      <x:c r="P355" s="7" t="n">
        <x:f>MAX(0,N355-F355-I355)</x:f>
        <x:v>0</x:v>
      </x:c>
      <x:c r="Q355" s="7" t="n">
        <x:f>MAX(0,G355+J355-P355)</x:f>
        <x:v>0</x:v>
      </x:c>
      <x:c r="R355" s="7" t="n">
        <x:f>M355+MAX(0,K355-MAX(0,P355-G355-J355))</x:f>
        <x:v>0</x:v>
      </x:c>
      <x:c r="S355" s="7" t="n">
        <x:f>SUM(O355,Q355,R355)</x:f>
        <x:v>1159.958932238193</x:v>
      </x:c>
      <x:c r="T355" s="14" t="n">
        <x:f>'Inventory detail'!T355</x:f>
        <x:v>0.2144</x:v>
      </x:c>
      <x:c r="U355" s="14" t="n">
        <x:f>'Inventory detail'!U355</x:f>
        <x:v>0.2100605</x:v>
      </x:c>
      <x:c r="V355" s="9" t="n">
        <x:f>O355*T355</x:f>
        <x:v>248.6951950718686</x:v>
      </x:c>
      <x:c r="W355" s="9" t="n">
        <x:f>Q355*T355</x:f>
        <x:v>0</x:v>
      </x:c>
      <x:c r="X355" s="9" t="n">
        <x:f>R355*T355</x:f>
        <x:v>0</x:v>
      </x:c>
      <x:c r="Y355" s="9" t="n">
        <x:f>S355*T355</x:f>
        <x:v>248.6951950718686</x:v>
      </x:c>
      <x:c r="Z355" s="9" t="n">
        <x:f>IF(ISNUMBER(U355),S355*(U355-T355),"n.a.")</x:f>
        <x:v>-5.033641786447634</x:v>
      </x:c>
      <x:c r="AA355" s="9" t="n">
        <x:f>IF(ISNUMBER(U355),Y355,0)</x:f>
        <x:v>248.6951950718686</x:v>
      </x:c>
      <x:c r="AB355" s="7" t="n">
        <x:f>MAX(0,L355-SUM(F355:K355))</x:f>
        <x:v>0</x:v>
      </x:c>
    </x:row>
    <x:row r="356" ht="22" customHeight="1">
      <x:c r="A356" s="18" t="n">
        <x:f>Summary!C$41</x:f>
        <x:v>46327</x:v>
      </x:c>
      <x:c r="B356" s="2" t="str">
        <x:f>'Inventory detail'!A356</x:f>
        <x:v>POUC</x:v>
      </x:c>
      <x:c r="C356" s="2" t="str">
        <x:f>'Inventory detail'!B356</x:f>
        <x:v>10</x:v>
      </x:c>
      <x:c r="D356" s="2" t="str">
        <x:f>'Inventory detail'!C356</x:f>
        <x:v>LUGWO10</x:v>
      </x:c>
      <x:c r="E356" s="10" t="n">
        <x:f>Summary!$E$5</x:f>
        <x:v>46304</x:v>
      </x:c>
      <x:c r="F356" s="7" t="n">
        <x:f>'Inventory detail'!W356</x:f>
        <x:v>5000</x:v>
      </x:c>
      <x:c r="G356" s="7" t="n">
        <x:f>'Inventory detail'!X356</x:f>
        <x:v>0</x:v>
      </x:c>
      <x:c r="H356" s="7" t="n">
        <x:f>'Inventory detail'!Y356</x:f>
        <x:v>1400</x:v>
      </x:c>
      <x:c r="I356" s="7" t="n">
        <x:f>SUMIFS('PO detail'!$W$1553:$W$1553,'PO detail'!$V$1553:$V$1553,"&gt;="&amp;E356,'PO detail'!$V$1553:$V$1553,"&lt;"&amp;A356)</x:f>
        <x:v>0</x:v>
      </x:c>
      <x:c r="J356" s="7" t="n">
        <x:f>SUMIFS('PO detail'!$X$1553:$X$1553,'PO detail'!$V$1553:$V$1553,"&gt;="&amp;E356,'PO detail'!$V$1553:$V$1553,"&lt;"&amp;A356)</x:f>
        <x:v>0</x:v>
      </x:c>
      <x:c r="K356" s="7" t="n">
        <x:f>SUMIFS('PO detail'!$Y$1553:$Y$1553,'PO detail'!$V$1553:$V$1553,"&gt;="&amp;E356,'PO detail'!$V$1553:$V$1553,"&lt;"&amp;A356)</x:f>
        <x:v>0</x:v>
      </x:c>
      <x:c r="L356" s="7" t="n">
        <x:f>'Inventory detail'!F356*Summary!$K$5*(A356-E356)/Summary!$K$6</x:f>
        <x:v>340.04106776180697</x:v>
      </x:c>
      <x:c r="M356" s="7" t="n">
        <x:f>MAX(0,H356-L356)</x:f>
        <x:v>1059.958932238193</x:v>
      </x:c>
      <x:c r="N356" s="7" t="n">
        <x:f>MAX(0,L356-H356)</x:f>
        <x:v>0</x:v>
      </x:c>
      <x:c r="O356" s="7" t="n">
        <x:f>MAX(0,F356+I356-N356)</x:f>
        <x:v>5000</x:v>
      </x:c>
      <x:c r="P356" s="7" t="n">
        <x:f>MAX(0,N356-F356-I356)</x:f>
        <x:v>0</x:v>
      </x:c>
      <x:c r="Q356" s="7" t="n">
        <x:f>MAX(0,G356+J356-P356)</x:f>
        <x:v>0</x:v>
      </x:c>
      <x:c r="R356" s="7" t="n">
        <x:f>M356+MAX(0,K356-MAX(0,P356-G356-J356))</x:f>
        <x:v>1059.958932238193</x:v>
      </x:c>
      <x:c r="S356" s="7" t="n">
        <x:f>SUM(O356,Q356,R356)</x:f>
        <x:v>6059.958932238193</x:v>
      </x:c>
      <x:c r="T356" s="14" t="n">
        <x:f>'Inventory detail'!T356</x:f>
        <x:v>0.016399999999999998</x:v>
      </x:c>
      <x:c r="U356" s="14" t="n">
        <x:f>'Inventory detail'!U356</x:f>
        <x:v>0.017985</x:v>
      </x:c>
      <x:c r="V356" s="9" t="n">
        <x:f>O356*T356</x:f>
        <x:v>81.99999999999999</x:v>
      </x:c>
      <x:c r="W356" s="9" t="n">
        <x:f>Q356*T356</x:f>
        <x:v>0</x:v>
      </x:c>
      <x:c r="X356" s="9" t="n">
        <x:f>R356*T356</x:f>
        <x:v>17.383326488706363</x:v>
      </x:c>
      <x:c r="Y356" s="9" t="n">
        <x:f>S356*T356</x:f>
        <x:v>99.38332648870635</x:v>
      </x:c>
      <x:c r="Z356" s="9" t="n">
        <x:f>IF(ISNUMBER(U356),S356*(U356-T356),"n.a.")</x:f>
        <x:v>9.605034907597554</x:v>
      </x:c>
      <x:c r="AA356" s="9" t="n">
        <x:f>IF(ISNUMBER(U356),Y356,0)</x:f>
        <x:v>99.38332648870635</x:v>
      </x:c>
      <x:c r="AB356" s="7" t="n">
        <x:f>MAX(0,L356-SUM(F356:K356))</x:f>
        <x:v>0</x:v>
      </x:c>
    </x:row>
    <x:row r="357" ht="22" customHeight="1">
      <x:c r="A357" s="18" t="n">
        <x:f>Summary!C$41</x:f>
        <x:v>46327</x:v>
      </x:c>
      <x:c r="B357" s="2" t="str">
        <x:f>'Inventory detail'!A357</x:f>
        <x:v>WIRE</x:v>
      </x:c>
      <x:c r="C357" s="2" t="str">
        <x:f>'Inventory detail'!B357</x:f>
        <x:v>30</x:v>
      </x:c>
      <x:c r="D357" s="2" t="str">
        <x:f>'Inventory detail'!C357</x:f>
        <x:v>DL038SIL</x:v>
      </x:c>
      <x:c r="E357" s="10" t="n">
        <x:f>Summary!$E$5</x:f>
        <x:v>46304</x:v>
      </x:c>
      <x:c r="F357" s="7" t="n">
        <x:f>'Inventory detail'!W357</x:f>
        <x:v>0</x:v>
      </x:c>
      <x:c r="G357" s="7" t="n">
        <x:f>'Inventory detail'!X357</x:f>
        <x:v>0</x:v>
      </x:c>
      <x:c r="H357" s="7" t="n">
        <x:f>'Inventory detail'!Y357</x:f>
        <x:v>5100</x:v>
      </x:c>
      <x:c r="I357" s="7" t="n">
        <x:f>0</x:f>
        <x:v>0</x:v>
      </x:c>
      <x:c r="J357" s="7" t="n">
        <x:f>0</x:f>
        <x:v>0</x:v>
      </x:c>
      <x:c r="K357" s="7" t="n">
        <x:f>0</x:f>
        <x:v>0</x:v>
      </x:c>
      <x:c r="L357" s="7" t="n">
        <x:f>'Inventory detail'!F357*Summary!$K$5*(A357-E357)/Summary!$K$6</x:f>
        <x:v>340.04106776180697</x:v>
      </x:c>
      <x:c r="M357" s="7" t="n">
        <x:f>MAX(0,H357-L357)</x:f>
        <x:v>4759.958932238193</x:v>
      </x:c>
      <x:c r="N357" s="7" t="n">
        <x:f>MAX(0,L357-H357)</x:f>
        <x:v>0</x:v>
      </x:c>
      <x:c r="O357" s="7" t="n">
        <x:f>MAX(0,F357+I357-N357)</x:f>
        <x:v>0</x:v>
      </x:c>
      <x:c r="P357" s="7" t="n">
        <x:f>MAX(0,N357-F357-I357)</x:f>
        <x:v>0</x:v>
      </x:c>
      <x:c r="Q357" s="7" t="n">
        <x:f>MAX(0,G357+J357-P357)</x:f>
        <x:v>0</x:v>
      </x:c>
      <x:c r="R357" s="7" t="n">
        <x:f>M357+MAX(0,K357-MAX(0,P357-G357-J357))</x:f>
        <x:v>4759.958932238193</x:v>
      </x:c>
      <x:c r="S357" s="7" t="n">
        <x:f>SUM(O357,Q357,R357)</x:f>
        <x:v>4759.958932238193</x:v>
      </x:c>
      <x:c r="T357" s="14" t="n">
        <x:f>'Inventory detail'!T357</x:f>
        <x:v>0.056299999999999996</x:v>
      </x:c>
      <x:c r="U357" s="14" t="n">
        <x:f>'Inventory detail'!U357</x:f>
        <x:v>0.056299999999999996</x:v>
      </x:c>
      <x:c r="V357" s="9" t="n">
        <x:f>O357*T357</x:f>
        <x:v>0</x:v>
      </x:c>
      <x:c r="W357" s="9" t="n">
        <x:f>Q357*T357</x:f>
        <x:v>0</x:v>
      </x:c>
      <x:c r="X357" s="9" t="n">
        <x:f>R357*T357</x:f>
        <x:v>267.98568788501024</x:v>
      </x:c>
      <x:c r="Y357" s="9" t="n">
        <x:f>S357*T357</x:f>
        <x:v>267.98568788501024</x:v>
      </x:c>
      <x:c r="Z357" s="9" t="n">
        <x:f>IF(ISNUMBER(U357),S357*(U357-T357),"n.a.")</x:f>
        <x:v>0</x:v>
      </x:c>
      <x:c r="AA357" s="9" t="n">
        <x:f>IF(ISNUMBER(U357),Y357,0)</x:f>
        <x:v>267.98568788501024</x:v>
      </x:c>
      <x:c r="AB357" s="7" t="n">
        <x:f>MAX(0,L357-SUM(F357:K357))</x:f>
        <x:v>0</x:v>
      </x:c>
    </x:row>
    <x:row r="358" ht="22" customHeight="1">
      <x:c r="A358" s="18" t="n">
        <x:f>Summary!C$41</x:f>
        <x:v>46327</x:v>
      </x:c>
      <x:c r="B358" s="2" t="str">
        <x:f>'Inventory detail'!A358</x:f>
        <x:v>POUC</x:v>
      </x:c>
      <x:c r="C358" s="2" t="str">
        <x:f>'Inventory detail'!B358</x:f>
        <x:v>30</x:v>
      </x:c>
      <x:c r="D358" s="2" t="str">
        <x:f>'Inventory detail'!C358</x:f>
        <x:v>SMEN10</x:v>
      </x:c>
      <x:c r="E358" s="10" t="n">
        <x:f>Summary!$E$5</x:f>
        <x:v>46304</x:v>
      </x:c>
      <x:c r="F358" s="7" t="n">
        <x:f>'Inventory detail'!W358</x:f>
        <x:v>4700</x:v>
      </x:c>
      <x:c r="G358" s="7" t="n">
        <x:f>'Inventory detail'!X358</x:f>
        <x:v>0</x:v>
      </x:c>
      <x:c r="H358" s="7" t="n">
        <x:f>'Inventory detail'!Y358</x:f>
        <x:v>0</x:v>
      </x:c>
      <x:c r="I358" s="7" t="n">
        <x:f>SUMIFS('PO detail'!$W$1707:$W$1708,'PO detail'!$V$1707:$V$1708,"&gt;="&amp;E358,'PO detail'!$V$1707:$V$1708,"&lt;"&amp;A358)</x:f>
        <x:v>0</x:v>
      </x:c>
      <x:c r="J358" s="7" t="n">
        <x:f>SUMIFS('PO detail'!$X$1707:$X$1708,'PO detail'!$V$1707:$V$1708,"&gt;="&amp;E358,'PO detail'!$V$1707:$V$1708,"&lt;"&amp;A358)</x:f>
        <x:v>0</x:v>
      </x:c>
      <x:c r="K358" s="7" t="n">
        <x:f>SUMIFS('PO detail'!$Y$1707:$Y$1708,'PO detail'!$V$1707:$V$1708,"&gt;="&amp;E358,'PO detail'!$V$1707:$V$1708,"&lt;"&amp;A358)</x:f>
        <x:v>0</x:v>
      </x:c>
      <x:c r="L358" s="7" t="n">
        <x:f>'Inventory detail'!F358*Summary!$K$5*(A358-E358)/Summary!$K$6</x:f>
        <x:v>336.8900205338809</x:v>
      </x:c>
      <x:c r="M358" s="7" t="n">
        <x:f>MAX(0,H358-L358)</x:f>
        <x:v>0</x:v>
      </x:c>
      <x:c r="N358" s="7" t="n">
        <x:f>MAX(0,L358-H358)</x:f>
        <x:v>336.8900205338809</x:v>
      </x:c>
      <x:c r="O358" s="7" t="n">
        <x:f>MAX(0,F358+I358-N358)</x:f>
        <x:v>4363.1099794661195</x:v>
      </x:c>
      <x:c r="P358" s="7" t="n">
        <x:f>MAX(0,N358-F358-I358)</x:f>
        <x:v>0</x:v>
      </x:c>
      <x:c r="Q358" s="7" t="n">
        <x:f>MAX(0,G358+J358-P358)</x:f>
        <x:v>0</x:v>
      </x:c>
      <x:c r="R358" s="7" t="n">
        <x:f>M358+MAX(0,K358-MAX(0,P358-G358-J358))</x:f>
        <x:v>0</x:v>
      </x:c>
      <x:c r="S358" s="7" t="n">
        <x:f>SUM(O358,Q358,R358)</x:f>
        <x:v>4363.1099794661195</x:v>
      </x:c>
      <x:c r="T358" s="14" t="n">
        <x:f>'Inventory detail'!T358</x:f>
        <x:v>0.2783</x:v>
      </x:c>
      <x:c r="U358" s="14" t="n">
        <x:f>'Inventory detail'!U358</x:f>
        <x:v>0.303435</x:v>
      </x:c>
      <x:c r="V358" s="9" t="n">
        <x:f>O358*T358</x:f>
        <x:v>1214.253507285421</x:v>
      </x:c>
      <x:c r="W358" s="9" t="n">
        <x:f>Q358*T358</x:f>
        <x:v>0</x:v>
      </x:c>
      <x:c r="X358" s="9" t="n">
        <x:f>R358*T358</x:f>
        <x:v>0</x:v>
      </x:c>
      <x:c r="Y358" s="9" t="n">
        <x:f>S358*T358</x:f>
        <x:v>1214.253507285421</x:v>
      </x:c>
      <x:c r="Z358" s="9" t="n">
        <x:f>IF(ISNUMBER(U358),S358*(U358-T358),"n.a.")</x:f>
        <x:v>109.66676933388099</x:v>
      </x:c>
      <x:c r="AA358" s="9" t="n">
        <x:f>IF(ISNUMBER(U358),Y358,0)</x:f>
        <x:v>1214.253507285421</x:v>
      </x:c>
      <x:c r="AB358" s="7" t="n">
        <x:f>MAX(0,L358-SUM(F358:K358))</x:f>
        <x:v>0</x:v>
      </x:c>
    </x:row>
    <x:row r="359" ht="22" customHeight="1">
      <x:c r="A359" s="18" t="n">
        <x:f>Summary!C$41</x:f>
        <x:v>46327</x:v>
      </x:c>
      <x:c r="B359" s="2" t="str">
        <x:f>'Inventory detail'!A359</x:f>
        <x:v>POUC</x:v>
      </x:c>
      <x:c r="C359" s="2" t="str">
        <x:f>'Inventory detail'!B359</x:f>
        <x:v>30</x:v>
      </x:c>
      <x:c r="D359" s="2" t="str">
        <x:f>'Inventory detail'!C359</x:f>
        <x:v>MIL5</x:v>
      </x:c>
      <x:c r="E359" s="10" t="n">
        <x:f>Summary!$E$5</x:f>
        <x:v>46304</x:v>
      </x:c>
      <x:c r="F359" s="7" t="n">
        <x:f>'Inventory detail'!W359</x:f>
        <x:v>0</x:v>
      </x:c>
      <x:c r="G359" s="7" t="n">
        <x:f>'Inventory detail'!X359</x:f>
        <x:v>0</x:v>
      </x:c>
      <x:c r="H359" s="7" t="n">
        <x:f>'Inventory detail'!Y359</x:f>
        <x:v>2000</x:v>
      </x:c>
      <x:c r="I359" s="7" t="n">
        <x:f>0</x:f>
        <x:v>0</x:v>
      </x:c>
      <x:c r="J359" s="7" t="n">
        <x:f>0</x:f>
        <x:v>0</x:v>
      </x:c>
      <x:c r="K359" s="7" t="n">
        <x:f>0</x:f>
        <x:v>0</x:v>
      </x:c>
      <x:c r="L359" s="7" t="n">
        <x:f>'Inventory detail'!F359*Summary!$K$5*(A359-E359)/Summary!$K$6</x:f>
        <x:v>333.7465297741273</x:v>
      </x:c>
      <x:c r="M359" s="7" t="n">
        <x:f>MAX(0,H359-L359)</x:f>
        <x:v>1666.2534702258727</x:v>
      </x:c>
      <x:c r="N359" s="7" t="n">
        <x:f>MAX(0,L359-H359)</x:f>
        <x:v>0</x:v>
      </x:c>
      <x:c r="O359" s="7" t="n">
        <x:f>MAX(0,F359+I359-N359)</x:f>
        <x:v>0</x:v>
      </x:c>
      <x:c r="P359" s="7" t="n">
        <x:f>MAX(0,N359-F359-I359)</x:f>
        <x:v>0</x:v>
      </x:c>
      <x:c r="Q359" s="7" t="n">
        <x:f>MAX(0,G359+J359-P359)</x:f>
        <x:v>0</x:v>
      </x:c>
      <x:c r="R359" s="7" t="n">
        <x:f>M359+MAX(0,K359-MAX(0,P359-G359-J359))</x:f>
        <x:v>1666.2534702258727</x:v>
      </x:c>
      <x:c r="S359" s="7" t="n">
        <x:f>SUM(O359,Q359,R359)</x:f>
        <x:v>1666.2534702258727</x:v>
      </x:c>
      <x:c r="T359" s="14" t="n">
        <x:f>'Inventory detail'!T359</x:f>
        <x:v>0.008100000000000001</x:v>
      </x:c>
      <x:c r="U359" s="14" t="n">
        <x:f>'Inventory detail'!U359</x:f>
        <x:v>0.00891</x:v>
      </x:c>
      <x:c r="V359" s="9" t="n">
        <x:f>O359*T359</x:f>
        <x:v>0</x:v>
      </x:c>
      <x:c r="W359" s="9" t="n">
        <x:f>Q359*T359</x:f>
        <x:v>0</x:v>
      </x:c>
      <x:c r="X359" s="9" t="n">
        <x:f>R359*T359</x:f>
        <x:v>13.496653108829571</x:v>
      </x:c>
      <x:c r="Y359" s="9" t="n">
        <x:f>S359*T359</x:f>
        <x:v>13.496653108829571</x:v>
      </x:c>
      <x:c r="Z359" s="9" t="n">
        <x:f>IF(ISNUMBER(U359),S359*(U359-T359),"n.a.")</x:f>
        <x:v>1.349665310882954</x:v>
      </x:c>
      <x:c r="AA359" s="9" t="n">
        <x:f>IF(ISNUMBER(U359),Y359,0)</x:f>
        <x:v>13.496653108829571</x:v>
      </x:c>
      <x:c r="AB359" s="7" t="n">
        <x:f>MAX(0,L359-SUM(F359:K359))</x:f>
        <x:v>0</x:v>
      </x:c>
    </x:row>
    <x:row r="360" ht="22" customHeight="1">
      <x:c r="A360" s="18" t="n">
        <x:f>Summary!C$41</x:f>
        <x:v>46327</x:v>
      </x:c>
      <x:c r="B360" s="2" t="str">
        <x:f>'Inventory detail'!A360</x:f>
        <x:v>POUC</x:v>
      </x:c>
      <x:c r="C360" s="2" t="str">
        <x:f>'Inventory detail'!B360</x:f>
        <x:v>60</x:v>
      </x:c>
      <x:c r="D360" s="2" t="str">
        <x:f>'Inventory detail'!C360</x:f>
        <x:v>SMEN10</x:v>
      </x:c>
      <x:c r="E360" s="10" t="n">
        <x:f>Summary!$E$5</x:f>
        <x:v>46304</x:v>
      </x:c>
      <x:c r="F360" s="7" t="n">
        <x:f>'Inventory detail'!W360</x:f>
        <x:v>0</x:v>
      </x:c>
      <x:c r="G360" s="7" t="n">
        <x:f>'Inventory detail'!X360</x:f>
        <x:v>0</x:v>
      </x:c>
      <x:c r="H360" s="7" t="n">
        <x:f>'Inventory detail'!Y360</x:f>
        <x:v>4700</x:v>
      </x:c>
      <x:c r="I360" s="7" t="n">
        <x:f>0</x:f>
        <x:v>0</x:v>
      </x:c>
      <x:c r="J360" s="7" t="n">
        <x:f>0</x:f>
        <x:v>0</x:v>
      </x:c>
      <x:c r="K360" s="7" t="n">
        <x:f>0</x:f>
        <x:v>0</x:v>
      </x:c>
      <x:c r="L360" s="7" t="n">
        <x:f>'Inventory detail'!F360*Summary!$K$5*(A360-E360)/Summary!$K$6</x:f>
        <x:v>330.59548254620125</x:v>
      </x:c>
      <x:c r="M360" s="7" t="n">
        <x:f>MAX(0,H360-L360)</x:f>
        <x:v>4369.404517453799</x:v>
      </x:c>
      <x:c r="N360" s="7" t="n">
        <x:f>MAX(0,L360-H360)</x:f>
        <x:v>0</x:v>
      </x:c>
      <x:c r="O360" s="7" t="n">
        <x:f>MAX(0,F360+I360-N360)</x:f>
        <x:v>0</x:v>
      </x:c>
      <x:c r="P360" s="7" t="n">
        <x:f>MAX(0,N360-F360-I360)</x:f>
        <x:v>0</x:v>
      </x:c>
      <x:c r="Q360" s="7" t="n">
        <x:f>MAX(0,G360+J360-P360)</x:f>
        <x:v>0</x:v>
      </x:c>
      <x:c r="R360" s="7" t="n">
        <x:f>M360+MAX(0,K360-MAX(0,P360-G360-J360))</x:f>
        <x:v>4369.404517453799</x:v>
      </x:c>
      <x:c r="S360" s="7" t="n">
        <x:f>SUM(O360,Q360,R360)</x:f>
        <x:v>4369.404517453799</x:v>
      </x:c>
      <x:c r="T360" s="14" t="n">
        <x:f>'Inventory detail'!T360</x:f>
        <x:v>0.2783</x:v>
      </x:c>
      <x:c r="U360" s="14" t="n">
        <x:f>'Inventory detail'!U360</x:f>
        <x:v>0.303435</x:v>
      </x:c>
      <x:c r="V360" s="9" t="n">
        <x:f>O360*T360</x:f>
        <x:v>0</x:v>
      </x:c>
      <x:c r="W360" s="9" t="n">
        <x:f>Q360*T360</x:f>
        <x:v>0</x:v>
      </x:c>
      <x:c r="X360" s="9" t="n">
        <x:f>R360*T360</x:f>
        <x:v>1216.005277207392</x:v>
      </x:c>
      <x:c r="Y360" s="9" t="n">
        <x:f>S360*T360</x:f>
        <x:v>1216.005277207392</x:v>
      </x:c>
      <x:c r="Z360" s="9" t="n">
        <x:f>IF(ISNUMBER(U360),S360*(U360-T360),"n.a.")</x:f>
        <x:v>109.82498254620131</x:v>
      </x:c>
      <x:c r="AA360" s="9" t="n">
        <x:f>IF(ISNUMBER(U360),Y360,0)</x:f>
        <x:v>1216.005277207392</x:v>
      </x:c>
      <x:c r="AB360" s="7" t="n">
        <x:f>MAX(0,L360-SUM(F360:K360))</x:f>
        <x:v>0</x:v>
      </x:c>
    </x:row>
    <x:row r="361" ht="22" customHeight="1">
      <x:c r="A361" s="18" t="n">
        <x:f>Summary!C$41</x:f>
        <x:v>46327</x:v>
      </x:c>
      <x:c r="B361" s="2" t="str">
        <x:f>'Inventory detail'!A361</x:f>
        <x:v>COIL</x:v>
      </x:c>
      <x:c r="C361" s="2" t="str">
        <x:f>'Inventory detail'!B361</x:f>
        <x:v>10</x:v>
      </x:c>
      <x:c r="D361" s="2" t="str">
        <x:f>'Inventory detail'!C361</x:f>
        <x:v>10BLU12-4</x:v>
      </x:c>
      <x:c r="E361" s="10" t="n">
        <x:f>Summary!$E$5</x:f>
        <x:v>46304</x:v>
      </x:c>
      <x:c r="F361" s="7" t="n">
        <x:f>'Inventory detail'!W361</x:f>
        <x:v>0</x:v>
      </x:c>
      <x:c r="G361" s="7" t="n">
        <x:f>'Inventory detail'!X361</x:f>
        <x:v>0</x:v>
      </x:c>
      <x:c r="H361" s="7" t="n">
        <x:f>'Inventory detail'!Y361</x:f>
        <x:v>0</x:v>
      </x:c>
      <x:c r="I361" s="7" t="n">
        <x:f>SUMIFS('PO detail'!$W$26:$W$28,'PO detail'!$V$26:$V$28,"&gt;="&amp;E361,'PO detail'!$V$26:$V$28,"&lt;"&amp;A361)</x:f>
        <x:v>0</x:v>
      </x:c>
      <x:c r="J361" s="7" t="n">
        <x:f>SUMIFS('PO detail'!$X$26:$X$28,'PO detail'!$V$26:$V$28,"&gt;="&amp;E361,'PO detail'!$V$26:$V$28,"&lt;"&amp;A361)</x:f>
        <x:v>0</x:v>
      </x:c>
      <x:c r="K361" s="7" t="n">
        <x:f>SUMIFS('PO detail'!$Y$26:$Y$28,'PO detail'!$V$26:$V$28,"&gt;="&amp;E361,'PO detail'!$V$26:$V$28,"&lt;"&amp;A361)</x:f>
        <x:v>0</x:v>
      </x:c>
      <x:c r="L361" s="7" t="n">
        <x:f>'Inventory detail'!F361*Summary!$K$5*(A361-E361)/Summary!$K$6</x:f>
        <x:v>327.44443531827517</x:v>
      </x:c>
      <x:c r="M361" s="7" t="n">
        <x:f>MAX(0,H361-L361)</x:f>
        <x:v>0</x:v>
      </x:c>
      <x:c r="N361" s="7" t="n">
        <x:f>MAX(0,L361-H361)</x:f>
        <x:v>327.44443531827517</x:v>
      </x:c>
      <x:c r="O361" s="7" t="n">
        <x:f>MAX(0,F361+I361-N361)</x:f>
        <x:v>0</x:v>
      </x:c>
      <x:c r="P361" s="7" t="n">
        <x:f>MAX(0,N361-F361-I361)</x:f>
        <x:v>327.44443531827517</x:v>
      </x:c>
      <x:c r="Q361" s="7" t="n">
        <x:f>MAX(0,G361+J361-P361)</x:f>
        <x:v>0</x:v>
      </x:c>
      <x:c r="R361" s="7" t="n">
        <x:f>M361+MAX(0,K361-MAX(0,P361-G361-J361))</x:f>
        <x:v>0</x:v>
      </x:c>
      <x:c r="S361" s="7" t="n">
        <x:f>SUM(O361,Q361,R361)</x:f>
        <x:v>0</x:v>
      </x:c>
      <x:c r="T361" s="14" t="n">
        <x:f>'Inventory detail'!T361</x:f>
        <x:v>0.0584</x:v>
      </x:c>
      <x:c r="U361" s="14" t="n">
        <x:f>'Inventory detail'!U361</x:f>
        <x:v>0.057239</x:v>
      </x:c>
      <x:c r="V361" s="9" t="n">
        <x:f>O361*T361</x:f>
        <x:v>0</x:v>
      </x:c>
      <x:c r="W361" s="9" t="n">
        <x:f>Q361*T361</x:f>
        <x:v>0</x:v>
      </x:c>
      <x:c r="X361" s="9" t="n">
        <x:f>R361*T361</x:f>
        <x:v>0</x:v>
      </x:c>
      <x:c r="Y361" s="9" t="n">
        <x:f>S361*T361</x:f>
        <x:v>0</x:v>
      </x:c>
      <x:c r="Z361" s="9" t="n">
        <x:f>IF(ISNUMBER(U361),S361*(U361-T361),"n.a.")</x:f>
        <x:v>0</x:v>
      </x:c>
      <x:c r="AA361" s="9" t="n">
        <x:f>IF(ISNUMBER(U361),Y361,0)</x:f>
        <x:v>0</x:v>
      </x:c>
      <x:c r="AB361" s="7" t="n">
        <x:f>MAX(0,L361-SUM(F361:K361))</x:f>
        <x:v>327.44443531827517</x:v>
      </x:c>
    </x:row>
    <x:row r="362" ht="22" customHeight="1">
      <x:c r="A362" s="18" t="n">
        <x:f>Summary!C$41</x:f>
        <x:v>46327</x:v>
      </x:c>
      <x:c r="B362" s="2" t="str">
        <x:f>'Inventory detail'!A362</x:f>
        <x:v>COIL</x:v>
      </x:c>
      <x:c r="C362" s="2" t="str">
        <x:f>'Inventory detail'!B362</x:f>
        <x:v>30</x:v>
      </x:c>
      <x:c r="D362" s="2" t="str">
        <x:f>'Inventory detail'!C362</x:f>
        <x:v>6BLK36-4</x:v>
      </x:c>
      <x:c r="E362" s="10" t="n">
        <x:f>Summary!$E$5</x:f>
        <x:v>46304</x:v>
      </x:c>
      <x:c r="F362" s="7" t="n">
        <x:f>'Inventory detail'!W362</x:f>
        <x:v>400</x:v>
      </x:c>
      <x:c r="G362" s="7" t="n">
        <x:f>'Inventory detail'!X362</x:f>
        <x:v>0</x:v>
      </x:c>
      <x:c r="H362" s="7" t="n">
        <x:f>'Inventory detail'!Y362</x:f>
        <x:v>0</x:v>
      </x:c>
      <x:c r="I362" s="7" t="n">
        <x:f>SUMIFS('PO detail'!$W$934:$W$937,'PO detail'!$V$934:$V$937,"&gt;="&amp;E362,'PO detail'!$V$934:$V$937,"&lt;"&amp;A362)</x:f>
        <x:v>0</x:v>
      </x:c>
      <x:c r="J362" s="7" t="n">
        <x:f>SUMIFS('PO detail'!$X$934:$X$937,'PO detail'!$V$934:$V$937,"&gt;="&amp;E362,'PO detail'!$V$934:$V$937,"&lt;"&amp;A362)</x:f>
        <x:v>0</x:v>
      </x:c>
      <x:c r="K362" s="7" t="n">
        <x:f>SUMIFS('PO detail'!$Y$934:$Y$937,'PO detail'!$V$934:$V$937,"&gt;="&amp;E362,'PO detail'!$V$934:$V$937,"&lt;"&amp;A362)</x:f>
        <x:v>0</x:v>
      </x:c>
      <x:c r="L362" s="7" t="n">
        <x:f>'Inventory detail'!F362*Summary!$K$5*(A362-E362)/Summary!$K$6</x:f>
        <x:v>327.44443531827517</x:v>
      </x:c>
      <x:c r="M362" s="7" t="n">
        <x:f>MAX(0,H362-L362)</x:f>
        <x:v>0</x:v>
      </x:c>
      <x:c r="N362" s="7" t="n">
        <x:f>MAX(0,L362-H362)</x:f>
        <x:v>327.44443531827517</x:v>
      </x:c>
      <x:c r="O362" s="7" t="n">
        <x:f>MAX(0,F362+I362-N362)</x:f>
        <x:v>72.55556468172483</x:v>
      </x:c>
      <x:c r="P362" s="7" t="n">
        <x:f>MAX(0,N362-F362-I362)</x:f>
        <x:v>0</x:v>
      </x:c>
      <x:c r="Q362" s="7" t="n">
        <x:f>MAX(0,G362+J362-P362)</x:f>
        <x:v>0</x:v>
      </x:c>
      <x:c r="R362" s="7" t="n">
        <x:f>M362+MAX(0,K362-MAX(0,P362-G362-J362))</x:f>
        <x:v>0</x:v>
      </x:c>
      <x:c r="S362" s="7" t="n">
        <x:f>SUM(O362,Q362,R362)</x:f>
        <x:v>72.55556468172483</x:v>
      </x:c>
      <x:c r="T362" s="14" t="n">
        <x:f>'Inventory detail'!T362</x:f>
        <x:v>0.1099</x:v>
      </x:c>
      <x:c r="U362" s="14" t="n">
        <x:f>'Inventory detail'!U362</x:f>
        <x:v>0.107627</x:v>
      </x:c>
      <x:c r="V362" s="9" t="n">
        <x:f>O362*T362</x:f>
        <x:v>7.973856558521558</x:v>
      </x:c>
      <x:c r="W362" s="9" t="n">
        <x:f>Q362*T362</x:f>
        <x:v>0</x:v>
      </x:c>
      <x:c r="X362" s="9" t="n">
        <x:f>R362*T362</x:f>
        <x:v>0</x:v>
      </x:c>
      <x:c r="Y362" s="9" t="n">
        <x:f>S362*T362</x:f>
        <x:v>7.973856558521558</x:v>
      </x:c>
      <x:c r="Z362" s="9" t="n">
        <x:f>IF(ISNUMBER(U362),S362*(U362-T362),"n.a.")</x:f>
        <x:v>-0.16491879852156036</x:v>
      </x:c>
      <x:c r="AA362" s="9" t="n">
        <x:f>IF(ISNUMBER(U362),Y362,0)</x:f>
        <x:v>7.973856558521558</x:v>
      </x:c>
      <x:c r="AB362" s="7" t="n">
        <x:f>MAX(0,L362-SUM(F362:K362))</x:f>
        <x:v>0</x:v>
      </x:c>
    </x:row>
    <x:row r="363" ht="22" customHeight="1">
      <x:c r="A363" s="18" t="n">
        <x:f>Summary!C$41</x:f>
        <x:v>46327</x:v>
      </x:c>
      <x:c r="B363" s="2" t="str">
        <x:f>'Inventory detail'!A363</x:f>
        <x:v>COIL</x:v>
      </x:c>
      <x:c r="C363" s="2" t="str">
        <x:f>'Inventory detail'!B363</x:f>
        <x:v>60</x:v>
      </x:c>
      <x:c r="D363" s="2" t="str">
        <x:f>'Inventory detail'!C363</x:f>
        <x:v>13CLR12-4</x:v>
      </x:c>
      <x:c r="E363" s="10" t="n">
        <x:f>Summary!$E$5</x:f>
        <x:v>46304</x:v>
      </x:c>
      <x:c r="F363" s="7" t="n">
        <x:f>'Inventory detail'!W363</x:f>
        <x:v>1900</x:v>
      </x:c>
      <x:c r="G363" s="7" t="n">
        <x:f>'Inventory detail'!X363</x:f>
        <x:v>0</x:v>
      </x:c>
      <x:c r="H363" s="7" t="n">
        <x:f>'Inventory detail'!Y363</x:f>
        <x:v>0</x:v>
      </x:c>
      <x:c r="I363" s="7" t="n">
        <x:f>SUMIFS('PO detail'!$W$1100:$W$1100,'PO detail'!$V$1100:$V$1100,"&gt;="&amp;E363,'PO detail'!$V$1100:$V$1100,"&lt;"&amp;A363)</x:f>
        <x:v>0</x:v>
      </x:c>
      <x:c r="J363" s="7" t="n">
        <x:f>SUMIFS('PO detail'!$X$1100:$X$1100,'PO detail'!$V$1100:$V$1100,"&gt;="&amp;E363,'PO detail'!$V$1100:$V$1100,"&lt;"&amp;A363)</x:f>
        <x:v>0</x:v>
      </x:c>
      <x:c r="K363" s="7" t="n">
        <x:f>SUMIFS('PO detail'!$Y$1100:$Y$1100,'PO detail'!$V$1100:$V$1100,"&gt;="&amp;E363,'PO detail'!$V$1100:$V$1100,"&lt;"&amp;A363)</x:f>
        <x:v>0</x:v>
      </x:c>
      <x:c r="L363" s="7" t="n">
        <x:f>'Inventory detail'!F363*Summary!$K$5*(A363-E363)/Summary!$K$6</x:f>
        <x:v>327.44443531827517</x:v>
      </x:c>
      <x:c r="M363" s="7" t="n">
        <x:f>MAX(0,H363-L363)</x:f>
        <x:v>0</x:v>
      </x:c>
      <x:c r="N363" s="7" t="n">
        <x:f>MAX(0,L363-H363)</x:f>
        <x:v>327.44443531827517</x:v>
      </x:c>
      <x:c r="O363" s="7" t="n">
        <x:f>MAX(0,F363+I363-N363)</x:f>
        <x:v>1572.5555646817247</x:v>
      </x:c>
      <x:c r="P363" s="7" t="n">
        <x:f>MAX(0,N363-F363-I363)</x:f>
        <x:v>0</x:v>
      </x:c>
      <x:c r="Q363" s="7" t="n">
        <x:f>MAX(0,G363+J363-P363)</x:f>
        <x:v>0</x:v>
      </x:c>
      <x:c r="R363" s="7" t="n">
        <x:f>M363+MAX(0,K363-MAX(0,P363-G363-J363))</x:f>
        <x:v>0</x:v>
      </x:c>
      <x:c r="S363" s="7" t="n">
        <x:f>SUM(O363,Q363,R363)</x:f>
        <x:v>1572.5555646817247</x:v>
      </x:c>
      <x:c r="T363" s="14" t="n">
        <x:f>'Inventory detail'!T363</x:f>
        <x:v>0.0848</x:v>
      </x:c>
      <x:c r="U363" s="14" t="n">
        <x:f>'Inventory detail'!U363</x:f>
        <x:v>0.083096</x:v>
      </x:c>
      <x:c r="V363" s="9" t="n">
        <x:f>O363*T363</x:f>
        <x:v>133.35271188501025</x:v>
      </x:c>
      <x:c r="W363" s="9" t="n">
        <x:f>Q363*T363</x:f>
        <x:v>0</x:v>
      </x:c>
      <x:c r="X363" s="9" t="n">
        <x:f>R363*T363</x:f>
        <x:v>0</x:v>
      </x:c>
      <x:c r="Y363" s="9" t="n">
        <x:f>S363*T363</x:f>
        <x:v>133.35271188501025</x:v>
      </x:c>
      <x:c r="Z363" s="9" t="n">
        <x:f>IF(ISNUMBER(U363),S363*(U363-T363),"n.a.")</x:f>
        <x:v>-2.6796346822176544</x:v>
      </x:c>
      <x:c r="AA363" s="9" t="n">
        <x:f>IF(ISNUMBER(U363),Y363,0)</x:f>
        <x:v>133.35271188501025</x:v>
      </x:c>
      <x:c r="AB363" s="7" t="n">
        <x:f>MAX(0,L363-SUM(F363:K363))</x:f>
        <x:v>0</x:v>
      </x:c>
    </x:row>
    <x:row r="364" ht="22" customHeight="1">
      <x:c r="A364" s="18" t="n">
        <x:f>Summary!C$41</x:f>
        <x:v>46327</x:v>
      </x:c>
      <x:c r="B364" s="2" t="str">
        <x:f>'Inventory detail'!A364</x:f>
        <x:v>POUC</x:v>
      </x:c>
      <x:c r="C364" s="2" t="str">
        <x:f>'Inventory detail'!B364</x:f>
        <x:v>10</x:v>
      </x:c>
      <x:c r="D364" s="2" t="str">
        <x:f>'Inventory detail'!C364</x:f>
        <x:v>DRI7</x:v>
      </x:c>
      <x:c r="E364" s="10" t="n">
        <x:f>Summary!$E$5</x:f>
        <x:v>46304</x:v>
      </x:c>
      <x:c r="F364" s="7" t="n">
        <x:f>'Inventory detail'!W364</x:f>
        <x:v>5000</x:v>
      </x:c>
      <x:c r="G364" s="7" t="n">
        <x:f>'Inventory detail'!X364</x:f>
        <x:v>0</x:v>
      </x:c>
      <x:c r="H364" s="7" t="n">
        <x:f>'Inventory detail'!Y364</x:f>
        <x:v>2900</x:v>
      </x:c>
      <x:c r="I364" s="7" t="n">
        <x:f>SUMIFS('PO detail'!$W$1464:$W$1464,'PO detail'!$V$1464:$V$1464,"&gt;="&amp;E364,'PO detail'!$V$1464:$V$1464,"&lt;"&amp;A364)</x:f>
        <x:v>0</x:v>
      </x:c>
      <x:c r="J364" s="7" t="n">
        <x:f>SUMIFS('PO detail'!$X$1464:$X$1464,'PO detail'!$V$1464:$V$1464,"&gt;="&amp;E364,'PO detail'!$V$1464:$V$1464,"&lt;"&amp;A364)</x:f>
        <x:v>0</x:v>
      </x:c>
      <x:c r="K364" s="7" t="n">
        <x:f>SUMIFS('PO detail'!$Y$1464:$Y$1464,'PO detail'!$V$1464:$V$1464,"&gt;="&amp;E364,'PO detail'!$V$1464:$V$1464,"&lt;"&amp;A364)</x:f>
        <x:v>0</x:v>
      </x:c>
      <x:c r="L364" s="7" t="n">
        <x:f>'Inventory detail'!F364*Summary!$K$5*(A364-E364)/Summary!$K$6</x:f>
        <x:v>327.44443531827517</x:v>
      </x:c>
      <x:c r="M364" s="7" t="n">
        <x:f>MAX(0,H364-L364)</x:f>
        <x:v>2572.5555646817247</x:v>
      </x:c>
      <x:c r="N364" s="7" t="n">
        <x:f>MAX(0,L364-H364)</x:f>
        <x:v>0</x:v>
      </x:c>
      <x:c r="O364" s="7" t="n">
        <x:f>MAX(0,F364+I364-N364)</x:f>
        <x:v>5000</x:v>
      </x:c>
      <x:c r="P364" s="7" t="n">
        <x:f>MAX(0,N364-F364-I364)</x:f>
        <x:v>0</x:v>
      </x:c>
      <x:c r="Q364" s="7" t="n">
        <x:f>MAX(0,G364+J364-P364)</x:f>
        <x:v>0</x:v>
      </x:c>
      <x:c r="R364" s="7" t="n">
        <x:f>M364+MAX(0,K364-MAX(0,P364-G364-J364))</x:f>
        <x:v>2572.5555646817247</x:v>
      </x:c>
      <x:c r="S364" s="7" t="n">
        <x:f>SUM(O364,Q364,R364)</x:f>
        <x:v>7572.555564681725</x:v>
      </x:c>
      <x:c r="T364" s="14" t="n">
        <x:f>'Inventory detail'!T364</x:f>
        <x:v>0.0092</x:v>
      </x:c>
      <x:c r="U364" s="14" t="n">
        <x:f>'Inventory detail'!U364</x:f>
        <x:v>0.009899999999999999</x:v>
      </x:c>
      <x:c r="V364" s="9" t="n">
        <x:f>O364*T364</x:f>
        <x:v>46</x:v>
      </x:c>
      <x:c r="W364" s="9" t="n">
        <x:f>Q364*T364</x:f>
        <x:v>0</x:v>
      </x:c>
      <x:c r="X364" s="9" t="n">
        <x:f>R364*T364</x:f>
        <x:v>23.667511195071867</x:v>
      </x:c>
      <x:c r="Y364" s="9" t="n">
        <x:f>S364*T364</x:f>
        <x:v>69.66751119507187</x:v>
      </x:c>
      <x:c r="Z364" s="9" t="n">
        <x:f>IF(ISNUMBER(U364),S364*(U364-T364),"n.a.")</x:f>
        <x:v>5.3007888952772015</x:v>
      </x:c>
      <x:c r="AA364" s="9" t="n">
        <x:f>IF(ISNUMBER(U364),Y364,0)</x:f>
        <x:v>69.66751119507187</x:v>
      </x:c>
      <x:c r="AB364" s="7" t="n">
        <x:f>MAX(0,L364-SUM(F364:K364))</x:f>
        <x:v>0</x:v>
      </x:c>
    </x:row>
    <x:row r="365" ht="22" customHeight="1">
      <x:c r="A365" s="18" t="n">
        <x:f>Summary!C$41</x:f>
        <x:v>46327</x:v>
      </x:c>
      <x:c r="B365" s="2" t="str">
        <x:f>'Inventory detail'!A365</x:f>
        <x:v>COIL</x:v>
      </x:c>
      <x:c r="C365" s="2" t="str">
        <x:f>'Inventory detail'!B365</x:f>
        <x:v>30</x:v>
      </x:c>
      <x:c r="D365" s="2" t="str">
        <x:f>'Inventory detail'!C365</x:f>
        <x:v>12NAV12-4</x:v>
      </x:c>
      <x:c r="E365" s="10" t="n">
        <x:f>Summary!$E$5</x:f>
        <x:v>46304</x:v>
      </x:c>
      <x:c r="F365" s="7" t="n">
        <x:f>'Inventory detail'!W365</x:f>
        <x:v>1900</x:v>
      </x:c>
      <x:c r="G365" s="7" t="n">
        <x:f>'Inventory detail'!X365</x:f>
        <x:v>0</x:v>
      </x:c>
      <x:c r="H365" s="7" t="n">
        <x:f>'Inventory detail'!Y365</x:f>
        <x:v>0</x:v>
      </x:c>
      <x:c r="I365" s="7" t="n">
        <x:f>SUMIFS('PO detail'!$W$744:$W$745,'PO detail'!$V$744:$V$745,"&gt;="&amp;E365,'PO detail'!$V$744:$V$745,"&lt;"&amp;A365)</x:f>
        <x:v>0</x:v>
      </x:c>
      <x:c r="J365" s="7" t="n">
        <x:f>SUMIFS('PO detail'!$X$744:$X$745,'PO detail'!$V$744:$V$745,"&gt;="&amp;E365,'PO detail'!$V$744:$V$745,"&lt;"&amp;A365)</x:f>
        <x:v>0</x:v>
      </x:c>
      <x:c r="K365" s="7" t="n">
        <x:f>SUMIFS('PO detail'!$Y$744:$Y$745,'PO detail'!$V$744:$V$745,"&gt;="&amp;E365,'PO detail'!$V$744:$V$745,"&lt;"&amp;A365)</x:f>
        <x:v>0</x:v>
      </x:c>
      <x:c r="L365" s="7" t="n">
        <x:f>'Inventory detail'!F365*Summary!$K$5*(A365-E365)/Summary!$K$6</x:f>
        <x:v>321.1498973305955</x:v>
      </x:c>
      <x:c r="M365" s="7" t="n">
        <x:f>MAX(0,H365-L365)</x:f>
        <x:v>0</x:v>
      </x:c>
      <x:c r="N365" s="7" t="n">
        <x:f>MAX(0,L365-H365)</x:f>
        <x:v>321.1498973305955</x:v>
      </x:c>
      <x:c r="O365" s="7" t="n">
        <x:f>MAX(0,F365+I365-N365)</x:f>
        <x:v>1578.8501026694046</x:v>
      </x:c>
      <x:c r="P365" s="7" t="n">
        <x:f>MAX(0,N365-F365-I365)</x:f>
        <x:v>0</x:v>
      </x:c>
      <x:c r="Q365" s="7" t="n">
        <x:f>MAX(0,G365+J365-P365)</x:f>
        <x:v>0</x:v>
      </x:c>
      <x:c r="R365" s="7" t="n">
        <x:f>M365+MAX(0,K365-MAX(0,P365-G365-J365))</x:f>
        <x:v>0</x:v>
      </x:c>
      <x:c r="S365" s="7" t="n">
        <x:f>SUM(O365,Q365,R365)</x:f>
        <x:v>1578.8501026694046</x:v>
      </x:c>
      <x:c r="T365" s="14" t="n">
        <x:f>'Inventory detail'!T365</x:f>
        <x:v>0.0717</x:v>
      </x:c>
      <x:c r="U365" s="14" t="n">
        <x:f>'Inventory detail'!U365</x:f>
        <x:v>0.07027800000000001</x:v>
      </x:c>
      <x:c r="V365" s="9" t="n">
        <x:f>O365*T365</x:f>
        <x:v>113.2035523613963</x:v>
      </x:c>
      <x:c r="W365" s="9" t="n">
        <x:f>Q365*T365</x:f>
        <x:v>0</x:v>
      </x:c>
      <x:c r="X365" s="9" t="n">
        <x:f>R365*T365</x:f>
        <x:v>0</x:v>
      </x:c>
      <x:c r="Y365" s="9" t="n">
        <x:f>S365*T365</x:f>
        <x:v>113.2035523613963</x:v>
      </x:c>
      <x:c r="Z365" s="9" t="n">
        <x:f>IF(ISNUMBER(U365),S365*(U365-T365),"n.a.")</x:f>
        <x:v>-2.245124845995882</x:v>
      </x:c>
      <x:c r="AA365" s="9" t="n">
        <x:f>IF(ISNUMBER(U365),Y365,0)</x:f>
        <x:v>113.2035523613963</x:v>
      </x:c>
      <x:c r="AB365" s="7" t="n">
        <x:f>MAX(0,L365-SUM(F365:K365))</x:f>
        <x:v>0</x:v>
      </x:c>
    </x:row>
    <x:row r="366" ht="22" customHeight="1">
      <x:c r="A366" s="18" t="n">
        <x:f>Summary!C$41</x:f>
        <x:v>46327</x:v>
      </x:c>
      <x:c r="B366" s="2" t="str">
        <x:f>'Inventory detail'!A366</x:f>
        <x:v>POUC</x:v>
      </x:c>
      <x:c r="C366" s="2" t="str">
        <x:f>'Inventory detail'!B366</x:f>
        <x:v>60</x:v>
      </x:c>
      <x:c r="D366" s="2" t="str">
        <x:f>'Inventory detail'!C366</x:f>
        <x:v>IND10</x:v>
      </x:c>
      <x:c r="E366" s="10" t="n">
        <x:f>Summary!$E$5</x:f>
        <x:v>46304</x:v>
      </x:c>
      <x:c r="F366" s="7" t="n">
        <x:f>'Inventory detail'!W366</x:f>
        <x:v>400</x:v>
      </x:c>
      <x:c r="G366" s="7" t="n">
        <x:f>'Inventory detail'!X366</x:f>
        <x:v>0</x:v>
      </x:c>
      <x:c r="H366" s="7" t="n">
        <x:f>'Inventory detail'!Y366</x:f>
        <x:v>0</x:v>
      </x:c>
      <x:c r="I366" s="7" t="n">
        <x:f>SUMIFS('PO detail'!$W$1739:$W$1740,'PO detail'!$V$1739:$V$1740,"&gt;="&amp;E366,'PO detail'!$V$1739:$V$1740,"&lt;"&amp;A366)</x:f>
        <x:v>0</x:v>
      </x:c>
      <x:c r="J366" s="7" t="n">
        <x:f>SUMIFS('PO detail'!$X$1739:$X$1740,'PO detail'!$V$1739:$V$1740,"&gt;="&amp;E366,'PO detail'!$V$1739:$V$1740,"&lt;"&amp;A366)</x:f>
        <x:v>0</x:v>
      </x:c>
      <x:c r="K366" s="7" t="n">
        <x:f>SUMIFS('PO detail'!$Y$1739:$Y$1740,'PO detail'!$V$1739:$V$1740,"&gt;="&amp;E366,'PO detail'!$V$1739:$V$1740,"&lt;"&amp;A366)</x:f>
        <x:v>0</x:v>
      </x:c>
      <x:c r="L366" s="7" t="n">
        <x:f>'Inventory detail'!F366*Summary!$K$5*(A366-E366)/Summary!$K$6</x:f>
        <x:v>321.1498973305955</x:v>
      </x:c>
      <x:c r="M366" s="7" t="n">
        <x:f>MAX(0,H366-L366)</x:f>
        <x:v>0</x:v>
      </x:c>
      <x:c r="N366" s="7" t="n">
        <x:f>MAX(0,L366-H366)</x:f>
        <x:v>321.1498973305955</x:v>
      </x:c>
      <x:c r="O366" s="7" t="n">
        <x:f>MAX(0,F366+I366-N366)</x:f>
        <x:v>78.85010266940452</x:v>
      </x:c>
      <x:c r="P366" s="7" t="n">
        <x:f>MAX(0,N366-F366-I366)</x:f>
        <x:v>0</x:v>
      </x:c>
      <x:c r="Q366" s="7" t="n">
        <x:f>MAX(0,G366+J366-P366)</x:f>
        <x:v>0</x:v>
      </x:c>
      <x:c r="R366" s="7" t="n">
        <x:f>M366+MAX(0,K366-MAX(0,P366-G366-J366))</x:f>
        <x:v>0</x:v>
      </x:c>
      <x:c r="S366" s="7" t="n">
        <x:f>SUM(O366,Q366,R366)</x:f>
        <x:v>78.85010266940452</x:v>
      </x:c>
      <x:c r="T366" s="14" t="n">
        <x:f>'Inventory detail'!T366</x:f>
        <x:v>0.0286</x:v>
      </x:c>
      <x:c r="U366" s="14" t="n">
        <x:f>'Inventory detail'!U366</x:f>
        <x:v>0.031184999999999997</x:v>
      </x:c>
      <x:c r="V366" s="9" t="n">
        <x:f>O366*T366</x:f>
        <x:v>2.255112936344969</x:v>
      </x:c>
      <x:c r="W366" s="9" t="n">
        <x:f>Q366*T366</x:f>
        <x:v>0</x:v>
      </x:c>
      <x:c r="X366" s="9" t="n">
        <x:f>R366*T366</x:f>
        <x:v>0</x:v>
      </x:c>
      <x:c r="Y366" s="9" t="n">
        <x:f>S366*T366</x:f>
        <x:v>2.255112936344969</x:v>
      </x:c>
      <x:c r="Z366" s="9" t="n">
        <x:f>IF(ISNUMBER(U366),S366*(U366-T366),"n.a.")</x:f>
        <x:v>0.20382751540041044</x:v>
      </x:c>
      <x:c r="AA366" s="9" t="n">
        <x:f>IF(ISNUMBER(U366),Y366,0)</x:f>
        <x:v>2.255112936344969</x:v>
      </x:c>
      <x:c r="AB366" s="7" t="n">
        <x:f>MAX(0,L366-SUM(F366:K366))</x:f>
        <x:v>0</x:v>
      </x:c>
    </x:row>
    <x:row r="367" ht="22" customHeight="1">
      <x:c r="A367" s="18" t="n">
        <x:f>Summary!C$41</x:f>
        <x:v>46327</x:v>
      </x:c>
      <x:c r="B367" s="2" t="str">
        <x:f>'Inventory detail'!A367</x:f>
        <x:v>POUC</x:v>
      </x:c>
      <x:c r="C367" s="2" t="str">
        <x:f>'Inventory detail'!B367</x:f>
        <x:v>60</x:v>
      </x:c>
      <x:c r="D367" s="2" t="str">
        <x:f>'Inventory detail'!C367</x:f>
        <x:v>MIL5</x:v>
      </x:c>
      <x:c r="E367" s="10" t="n">
        <x:f>Summary!$E$5</x:f>
        <x:v>46304</x:v>
      </x:c>
      <x:c r="F367" s="7" t="n">
        <x:f>'Inventory detail'!W367</x:f>
        <x:v>10000</x:v>
      </x:c>
      <x:c r="G367" s="7" t="n">
        <x:f>'Inventory detail'!X367</x:f>
        <x:v>0</x:v>
      </x:c>
      <x:c r="H367" s="7" t="n">
        <x:f>'Inventory detail'!Y367</x:f>
        <x:v>800</x:v>
      </x:c>
      <x:c r="I367" s="7" t="n">
        <x:f>SUMIFS('PO detail'!$W$1812:$W$1812,'PO detail'!$V$1812:$V$1812,"&gt;="&amp;E367,'PO detail'!$V$1812:$V$1812,"&lt;"&amp;A367)</x:f>
        <x:v>0</x:v>
      </x:c>
      <x:c r="J367" s="7" t="n">
        <x:f>SUMIFS('PO detail'!$X$1812:$X$1812,'PO detail'!$V$1812:$V$1812,"&gt;="&amp;E367,'PO detail'!$V$1812:$V$1812,"&lt;"&amp;A367)</x:f>
        <x:v>0</x:v>
      </x:c>
      <x:c r="K367" s="7" t="n">
        <x:f>SUMIFS('PO detail'!$Y$1812:$Y$1812,'PO detail'!$V$1812:$V$1812,"&gt;="&amp;E367,'PO detail'!$V$1812:$V$1812,"&lt;"&amp;A367)</x:f>
        <x:v>0</x:v>
      </x:c>
      <x:c r="L367" s="7" t="n">
        <x:f>'Inventory detail'!F367*Summary!$K$5*(A367-E367)/Summary!$K$6</x:f>
        <x:v>321.1498973305955</x:v>
      </x:c>
      <x:c r="M367" s="7" t="n">
        <x:f>MAX(0,H367-L367)</x:f>
        <x:v>478.8501026694045</x:v>
      </x:c>
      <x:c r="N367" s="7" t="n">
        <x:f>MAX(0,L367-H367)</x:f>
        <x:v>0</x:v>
      </x:c>
      <x:c r="O367" s="7" t="n">
        <x:f>MAX(0,F367+I367-N367)</x:f>
        <x:v>10000</x:v>
      </x:c>
      <x:c r="P367" s="7" t="n">
        <x:f>MAX(0,N367-F367-I367)</x:f>
        <x:v>0</x:v>
      </x:c>
      <x:c r="Q367" s="7" t="n">
        <x:f>MAX(0,G367+J367-P367)</x:f>
        <x:v>0</x:v>
      </x:c>
      <x:c r="R367" s="7" t="n">
        <x:f>M367+MAX(0,K367-MAX(0,P367-G367-J367))</x:f>
        <x:v>478.8501026694045</x:v>
      </x:c>
      <x:c r="S367" s="7" t="n">
        <x:f>SUM(O367,Q367,R367)</x:f>
        <x:v>10478.850102669405</x:v>
      </x:c>
      <x:c r="T367" s="14" t="n">
        <x:f>'Inventory detail'!T367</x:f>
        <x:v>0.008100000000000001</x:v>
      </x:c>
      <x:c r="U367" s="14" t="n">
        <x:f>'Inventory detail'!U367</x:f>
        <x:v>0.00891</x:v>
      </x:c>
      <x:c r="V367" s="9" t="n">
        <x:f>O367*T367</x:f>
        <x:v>81.00000000000001</x:v>
      </x:c>
      <x:c r="W367" s="9" t="n">
        <x:f>Q367*T367</x:f>
        <x:v>0</x:v>
      </x:c>
      <x:c r="X367" s="9" t="n">
        <x:f>R367*T367</x:f>
        <x:v>3.8786858316221773</x:v>
      </x:c>
      <x:c r="Y367" s="9" t="n">
        <x:f>S367*T367</x:f>
        <x:v>84.87868583162219</x:v>
      </x:c>
      <x:c r="Z367" s="9" t="n">
        <x:f>IF(ISNUMBER(U367),S367*(U367-T367),"n.a.")</x:f>
        <x:v>8.4878685831622</x:v>
      </x:c>
      <x:c r="AA367" s="9" t="n">
        <x:f>IF(ISNUMBER(U367),Y367,0)</x:f>
        <x:v>84.87868583162219</x:v>
      </x:c>
      <x:c r="AB367" s="7" t="n">
        <x:f>MAX(0,L367-SUM(F367:K367))</x:f>
        <x:v>0</x:v>
      </x:c>
    </x:row>
    <x:row r="368" ht="22" customHeight="1">
      <x:c r="A368" s="18" t="n">
        <x:f>Summary!C$41</x:f>
        <x:v>46327</x:v>
      </x:c>
      <x:c r="B368" s="2" t="str">
        <x:f>'Inventory detail'!A368</x:f>
        <x:v>WIRE</x:v>
      </x:c>
      <x:c r="C368" s="2" t="str">
        <x:f>'Inventory detail'!B368</x:f>
        <x:v>30</x:v>
      </x:c>
      <x:c r="D368" s="2" t="str">
        <x:f>'Inventory detail'!C368</x:f>
        <x:v>DL012BLK</x:v>
      </x:c>
      <x:c r="E368" s="10" t="n">
        <x:f>Summary!$E$5</x:f>
        <x:v>46304</x:v>
      </x:c>
      <x:c r="F368" s="7" t="n">
        <x:f>'Inventory detail'!W368</x:f>
        <x:v>0</x:v>
      </x:c>
      <x:c r="G368" s="7" t="n">
        <x:f>'Inventory detail'!X368</x:f>
        <x:v>0</x:v>
      </x:c>
      <x:c r="H368" s="7" t="n">
        <x:f>'Inventory detail'!Y368</x:f>
        <x:v>2800</x:v>
      </x:c>
      <x:c r="I368" s="7" t="n">
        <x:f>0</x:f>
        <x:v>0</x:v>
      </x:c>
      <x:c r="J368" s="7" t="n">
        <x:f>0</x:f>
        <x:v>0</x:v>
      </x:c>
      <x:c r="K368" s="7" t="n">
        <x:f>0</x:f>
        <x:v>0</x:v>
      </x:c>
      <x:c r="L368" s="7" t="n">
        <x:f>'Inventory detail'!F368*Summary!$K$5*(A368-E368)/Summary!$K$6</x:f>
        <x:v>321.1498973305955</x:v>
      </x:c>
      <x:c r="M368" s="7" t="n">
        <x:f>MAX(0,H368-L368)</x:f>
        <x:v>2478.8501026694044</x:v>
      </x:c>
      <x:c r="N368" s="7" t="n">
        <x:f>MAX(0,L368-H368)</x:f>
        <x:v>0</x:v>
      </x:c>
      <x:c r="O368" s="7" t="n">
        <x:f>MAX(0,F368+I368-N368)</x:f>
        <x:v>0</x:v>
      </x:c>
      <x:c r="P368" s="7" t="n">
        <x:f>MAX(0,N368-F368-I368)</x:f>
        <x:v>0</x:v>
      </x:c>
      <x:c r="Q368" s="7" t="n">
        <x:f>MAX(0,G368+J368-P368)</x:f>
        <x:v>0</x:v>
      </x:c>
      <x:c r="R368" s="7" t="n">
        <x:f>M368+MAX(0,K368-MAX(0,P368-G368-J368))</x:f>
        <x:v>2478.8501026694044</x:v>
      </x:c>
      <x:c r="S368" s="7" t="n">
        <x:f>SUM(O368,Q368,R368)</x:f>
        <x:v>2478.8501026694044</x:v>
      </x:c>
      <x:c r="T368" s="14" t="n">
        <x:f>'Inventory detail'!T368</x:f>
        <x:v>0.08259999999999999</x:v>
      </x:c>
      <x:c r="U368" s="14" t="n">
        <x:f>'Inventory detail'!U368</x:f>
        <x:v>0.08259999999999999</x:v>
      </x:c>
      <x:c r="V368" s="9" t="n">
        <x:f>O368*T368</x:f>
        <x:v>0</x:v>
      </x:c>
      <x:c r="W368" s="9" t="n">
        <x:f>Q368*T368</x:f>
        <x:v>0</x:v>
      </x:c>
      <x:c r="X368" s="9" t="n">
        <x:f>R368*T368</x:f>
        <x:v>204.75301848049278</x:v>
      </x:c>
      <x:c r="Y368" s="9" t="n">
        <x:f>S368*T368</x:f>
        <x:v>204.75301848049278</x:v>
      </x:c>
      <x:c r="Z368" s="9" t="n">
        <x:f>IF(ISNUMBER(U368),S368*(U368-T368),"n.a.")</x:f>
        <x:v>0</x:v>
      </x:c>
      <x:c r="AA368" s="9" t="n">
        <x:f>IF(ISNUMBER(U368),Y368,0)</x:f>
        <x:v>204.75301848049278</x:v>
      </x:c>
      <x:c r="AB368" s="7" t="n">
        <x:f>MAX(0,L368-SUM(F368:K368))</x:f>
        <x:v>0</x:v>
      </x:c>
    </x:row>
    <x:row r="369" ht="22" customHeight="1">
      <x:c r="A369" s="18" t="n">
        <x:f>Summary!C$41</x:f>
        <x:v>46327</x:v>
      </x:c>
      <x:c r="B369" s="2" t="str">
        <x:f>'Inventory detail'!A369</x:f>
        <x:v>POUC</x:v>
      </x:c>
      <x:c r="C369" s="2" t="str">
        <x:f>'Inventory detail'!B369</x:f>
        <x:v>10</x:v>
      </x:c>
      <x:c r="D369" s="2" t="str">
        <x:f>'Inventory detail'!C369</x:f>
        <x:v>BMS5</x:v>
      </x:c>
      <x:c r="E369" s="10" t="n">
        <x:f>Summary!$E$5</x:f>
        <x:v>46304</x:v>
      </x:c>
      <x:c r="F369" s="7" t="n">
        <x:f>'Inventory detail'!W369</x:f>
        <x:v>0</x:v>
      </x:c>
      <x:c r="G369" s="7" t="n">
        <x:f>'Inventory detail'!X369</x:f>
        <x:v>0</x:v>
      </x:c>
      <x:c r="H369" s="7" t="n">
        <x:f>'Inventory detail'!Y369</x:f>
        <x:v>0</x:v>
      </x:c>
      <x:c r="I369" s="7" t="n">
        <x:f>SUMIFS('PO detail'!$W$1455:$W$1455,'PO detail'!$V$1455:$V$1455,"&gt;="&amp;E369,'PO detail'!$V$1455:$V$1455,"&lt;"&amp;A369)</x:f>
        <x:v>0</x:v>
      </x:c>
      <x:c r="J369" s="7" t="n">
        <x:f>SUMIFS('PO detail'!$X$1455:$X$1455,'PO detail'!$V$1455:$V$1455,"&gt;="&amp;E369,'PO detail'!$V$1455:$V$1455,"&lt;"&amp;A369)</x:f>
        <x:v>10000</x:v>
      </x:c>
      <x:c r="K369" s="7" t="n">
        <x:f>SUMIFS('PO detail'!$Y$1455:$Y$1455,'PO detail'!$V$1455:$V$1455,"&gt;="&amp;E369,'PO detail'!$V$1455:$V$1455,"&lt;"&amp;A369)</x:f>
        <x:v>0</x:v>
      </x:c>
      <x:c r="L369" s="7" t="n">
        <x:f>'Inventory detail'!F369*Summary!$K$5*(A369-E369)/Summary!$K$6</x:f>
        <x:v>314.8553593429158</x:v>
      </x:c>
      <x:c r="M369" s="7" t="n">
        <x:f>MAX(0,H369-L369)</x:f>
        <x:v>0</x:v>
      </x:c>
      <x:c r="N369" s="7" t="n">
        <x:f>MAX(0,L369-H369)</x:f>
        <x:v>314.8553593429158</x:v>
      </x:c>
      <x:c r="O369" s="7" t="n">
        <x:f>MAX(0,F369+I369-N369)</x:f>
        <x:v>0</x:v>
      </x:c>
      <x:c r="P369" s="7" t="n">
        <x:f>MAX(0,N369-F369-I369)</x:f>
        <x:v>314.8553593429158</x:v>
      </x:c>
      <x:c r="Q369" s="7" t="n">
        <x:f>MAX(0,G369+J369-P369)</x:f>
        <x:v>9685.144640657085</x:v>
      </x:c>
      <x:c r="R369" s="7" t="n">
        <x:f>M369+MAX(0,K369-MAX(0,P369-G369-J369))</x:f>
        <x:v>0</x:v>
      </x:c>
      <x:c r="S369" s="7" t="n">
        <x:f>SUM(O369,Q369,R369)</x:f>
        <x:v>9685.144640657085</x:v>
      </x:c>
      <x:c r="T369" s="14" t="n">
        <x:f>'Inventory detail'!T369</x:f>
        <x:v>0.0104</x:v>
      </x:c>
      <x:c r="U369" s="14" t="n">
        <x:f>'Inventory detail'!U369</x:f>
        <x:v>0.011385</x:v>
      </x:c>
      <x:c r="V369" s="9" t="n">
        <x:f>O369*T369</x:f>
        <x:v>0</x:v>
      </x:c>
      <x:c r="W369" s="9" t="n">
        <x:f>Q369*T369</x:f>
        <x:v>100.72550426283368</x:v>
      </x:c>
      <x:c r="X369" s="9" t="n">
        <x:f>R369*T369</x:f>
        <x:v>0</x:v>
      </x:c>
      <x:c r="Y369" s="9" t="n">
        <x:f>S369*T369</x:f>
        <x:v>100.72550426283368</x:v>
      </x:c>
      <x:c r="Z369" s="9" t="n">
        <x:f>IF(ISNUMBER(U369),S369*(U369-T369),"n.a.")</x:f>
        <x:v>9.539867471047227</x:v>
      </x:c>
      <x:c r="AA369" s="9" t="n">
        <x:f>IF(ISNUMBER(U369),Y369,0)</x:f>
        <x:v>100.72550426283368</x:v>
      </x:c>
      <x:c r="AB369" s="7" t="n">
        <x:f>MAX(0,L369-SUM(F369:K369))</x:f>
        <x:v>0</x:v>
      </x:c>
    </x:row>
    <x:row r="370" ht="22" customHeight="1">
      <x:c r="A370" s="18" t="n">
        <x:f>Summary!C$41</x:f>
        <x:v>46327</x:v>
      </x:c>
      <x:c r="B370" s="2" t="str">
        <x:f>'Inventory detail'!A370</x:f>
        <x:v>POUC</x:v>
      </x:c>
      <x:c r="C370" s="2" t="str">
        <x:f>'Inventory detail'!B370</x:f>
        <x:v>10</x:v>
      </x:c>
      <x:c r="D370" s="2" t="str">
        <x:f>'Inventory detail'!C370</x:f>
        <x:v>IBM10</x:v>
      </x:c>
      <x:c r="E370" s="10" t="n">
        <x:f>Summary!$E$5</x:f>
        <x:v>46304</x:v>
      </x:c>
      <x:c r="F370" s="7" t="n">
        <x:f>'Inventory detail'!W370</x:f>
        <x:v>5800</x:v>
      </x:c>
      <x:c r="G370" s="7" t="n">
        <x:f>'Inventory detail'!X370</x:f>
        <x:v>0</x:v>
      </x:c>
      <x:c r="H370" s="7" t="n">
        <x:f>'Inventory detail'!Y370</x:f>
        <x:v>0</x:v>
      </x:c>
      <x:c r="I370" s="7" t="n">
        <x:f>SUMIFS('PO detail'!$W$1465:$W$1466,'PO detail'!$V$1465:$V$1466,"&gt;="&amp;E370,'PO detail'!$V$1465:$V$1466,"&lt;"&amp;A370)</x:f>
        <x:v>0</x:v>
      </x:c>
      <x:c r="J370" s="7" t="n">
        <x:f>SUMIFS('PO detail'!$X$1465:$X$1466,'PO detail'!$V$1465:$V$1466,"&gt;="&amp;E370,'PO detail'!$V$1465:$V$1466,"&lt;"&amp;A370)</x:f>
        <x:v>0</x:v>
      </x:c>
      <x:c r="K370" s="7" t="n">
        <x:f>SUMIFS('PO detail'!$Y$1465:$Y$1466,'PO detail'!$V$1465:$V$1466,"&gt;="&amp;E370,'PO detail'!$V$1465:$V$1466,"&lt;"&amp;A370)</x:f>
        <x:v>0</x:v>
      </x:c>
      <x:c r="L370" s="7" t="n">
        <x:f>'Inventory detail'!F370*Summary!$K$5*(A370-E370)/Summary!$K$6</x:f>
        <x:v>314.8553593429158</x:v>
      </x:c>
      <x:c r="M370" s="7" t="n">
        <x:f>MAX(0,H370-L370)</x:f>
        <x:v>0</x:v>
      </x:c>
      <x:c r="N370" s="7" t="n">
        <x:f>MAX(0,L370-H370)</x:f>
        <x:v>314.8553593429158</x:v>
      </x:c>
      <x:c r="O370" s="7" t="n">
        <x:f>MAX(0,F370+I370-N370)</x:f>
        <x:v>5485.144640657084</x:v>
      </x:c>
      <x:c r="P370" s="7" t="n">
        <x:f>MAX(0,N370-F370-I370)</x:f>
        <x:v>0</x:v>
      </x:c>
      <x:c r="Q370" s="7" t="n">
        <x:f>MAX(0,G370+J370-P370)</x:f>
        <x:v>0</x:v>
      </x:c>
      <x:c r="R370" s="7" t="n">
        <x:f>M370+MAX(0,K370-MAX(0,P370-G370-J370))</x:f>
        <x:v>0</x:v>
      </x:c>
      <x:c r="S370" s="7" t="n">
        <x:f>SUM(O370,Q370,R370)</x:f>
        <x:v>5485.144640657084</x:v>
      </x:c>
      <x:c r="T370" s="14" t="n">
        <x:f>'Inventory detail'!T370</x:f>
        <x:v>0.0121</x:v>
      </x:c>
      <x:c r="U370" s="14" t="n">
        <x:f>'Inventory detail'!U370</x:f>
        <x:v>0.0132</x:v>
      </x:c>
      <x:c r="V370" s="9" t="n">
        <x:f>O370*T370</x:f>
        <x:v>66.37025015195071</x:v>
      </x:c>
      <x:c r="W370" s="9" t="n">
        <x:f>Q370*T370</x:f>
        <x:v>0</x:v>
      </x:c>
      <x:c r="X370" s="9" t="n">
        <x:f>R370*T370</x:f>
        <x:v>0</x:v>
      </x:c>
      <x:c r="Y370" s="9" t="n">
        <x:f>S370*T370</x:f>
        <x:v>66.37025015195071</x:v>
      </x:c>
      <x:c r="Z370" s="9" t="n">
        <x:f>IF(ISNUMBER(U370),S370*(U370-T370),"n.a.")</x:f>
        <x:v>6.033659104722794</x:v>
      </x:c>
      <x:c r="AA370" s="9" t="n">
        <x:f>IF(ISNUMBER(U370),Y370,0)</x:f>
        <x:v>66.37025015195071</x:v>
      </x:c>
      <x:c r="AB370" s="7" t="n">
        <x:f>MAX(0,L370-SUM(F370:K370))</x:f>
        <x:v>0</x:v>
      </x:c>
    </x:row>
    <x:row r="371" ht="22" customHeight="1">
      <x:c r="A371" s="18" t="n">
        <x:f>Summary!C$41</x:f>
        <x:v>46327</x:v>
      </x:c>
      <x:c r="B371" s="2" t="str">
        <x:f>'Inventory detail'!A371</x:f>
        <x:v>POUC</x:v>
      </x:c>
      <x:c r="C371" s="2" t="str">
        <x:f>'Inventory detail'!B371</x:f>
        <x:v>30</x:v>
      </x:c>
      <x:c r="D371" s="2" t="str">
        <x:f>'Inventory detail'!C371</x:f>
        <x:v>JUM10</x:v>
      </x:c>
      <x:c r="E371" s="10" t="n">
        <x:f>Summary!$E$5</x:f>
        <x:v>46304</x:v>
      </x:c>
      <x:c r="F371" s="7" t="n">
        <x:f>'Inventory detail'!W371</x:f>
        <x:v>0</x:v>
      </x:c>
      <x:c r="G371" s="7" t="n">
        <x:f>'Inventory detail'!X371</x:f>
        <x:v>0</x:v>
      </x:c>
      <x:c r="H371" s="7" t="n">
        <x:f>'Inventory detail'!Y371</x:f>
        <x:v>0</x:v>
      </x:c>
      <x:c r="I371" s="7" t="n">
        <x:f>0</x:f>
        <x:v>0</x:v>
      </x:c>
      <x:c r="J371" s="7" t="n">
        <x:f>0</x:f>
        <x:v>0</x:v>
      </x:c>
      <x:c r="K371" s="7" t="n">
        <x:f>0</x:f>
        <x:v>0</x:v>
      </x:c>
      <x:c r="L371" s="7" t="n">
        <x:f>'Inventory detail'!F371*Summary!$K$5*(A371-E371)/Summary!$K$6</x:f>
        <x:v>314.8553593429158</x:v>
      </x:c>
      <x:c r="M371" s="7" t="n">
        <x:f>MAX(0,H371-L371)</x:f>
        <x:v>0</x:v>
      </x:c>
      <x:c r="N371" s="7" t="n">
        <x:f>MAX(0,L371-H371)</x:f>
        <x:v>314.8553593429158</x:v>
      </x:c>
      <x:c r="O371" s="7" t="n">
        <x:f>MAX(0,F371+I371-N371)</x:f>
        <x:v>0</x:v>
      </x:c>
      <x:c r="P371" s="7" t="n">
        <x:f>MAX(0,N371-F371-I371)</x:f>
        <x:v>314.8553593429158</x:v>
      </x:c>
      <x:c r="Q371" s="7" t="n">
        <x:f>MAX(0,G371+J371-P371)</x:f>
        <x:v>0</x:v>
      </x:c>
      <x:c r="R371" s="7" t="n">
        <x:f>M371+MAX(0,K371-MAX(0,P371-G371-J371))</x:f>
        <x:v>0</x:v>
      </x:c>
      <x:c r="S371" s="7" t="n">
        <x:f>SUM(O371,Q371,R371)</x:f>
        <x:v>0</x:v>
      </x:c>
      <x:c r="T371" s="14" t="n">
        <x:f>'Inventory detail'!T371</x:f>
        <x:v>0.0225</x:v>
      </x:c>
      <x:c r="U371" s="14" t="n">
        <x:f>'Inventory detail'!U371</x:f>
        <x:v>0.024585</x:v>
      </x:c>
      <x:c r="V371" s="9" t="n">
        <x:f>O371*T371</x:f>
        <x:v>0</x:v>
      </x:c>
      <x:c r="W371" s="9" t="n">
        <x:f>Q371*T371</x:f>
        <x:v>0</x:v>
      </x:c>
      <x:c r="X371" s="9" t="n">
        <x:f>R371*T371</x:f>
        <x:v>0</x:v>
      </x:c>
      <x:c r="Y371" s="9" t="n">
        <x:f>S371*T371</x:f>
        <x:v>0</x:v>
      </x:c>
      <x:c r="Z371" s="9" t="n">
        <x:f>IF(ISNUMBER(U371),S371*(U371-T371),"n.a.")</x:f>
        <x:v>0</x:v>
      </x:c>
      <x:c r="AA371" s="9" t="n">
        <x:f>IF(ISNUMBER(U371),Y371,0)</x:f>
        <x:v>0</x:v>
      </x:c>
      <x:c r="AB371" s="7" t="n">
        <x:f>MAX(0,L371-SUM(F371:K371))</x:f>
        <x:v>314.8553593429158</x:v>
      </x:c>
    </x:row>
    <x:row r="372" ht="22" customHeight="1">
      <x:c r="A372" s="18" t="n">
        <x:f>Summary!C$41</x:f>
        <x:v>46327</x:v>
      </x:c>
      <x:c r="B372" s="2" t="str">
        <x:f>'Inventory detail'!A372</x:f>
        <x:v>POUC</x:v>
      </x:c>
      <x:c r="C372" s="2" t="str">
        <x:f>'Inventory detail'!B372</x:f>
        <x:v>30</x:v>
      </x:c>
      <x:c r="D372" s="2" t="str">
        <x:f>'Inventory detail'!C372</x:f>
        <x:v>LEG7</x:v>
      </x:c>
      <x:c r="E372" s="10" t="n">
        <x:f>Summary!$E$5</x:f>
        <x:v>46304</x:v>
      </x:c>
      <x:c r="F372" s="7" t="n">
        <x:f>'Inventory detail'!W372</x:f>
        <x:v>2500</x:v>
      </x:c>
      <x:c r="G372" s="7" t="n">
        <x:f>'Inventory detail'!X372</x:f>
        <x:v>0</x:v>
      </x:c>
      <x:c r="H372" s="7" t="n">
        <x:f>'Inventory detail'!Y372</x:f>
        <x:v>700</x:v>
      </x:c>
      <x:c r="I372" s="7" t="n">
        <x:f>SUMIFS('PO detail'!$W$1634:$W$1635,'PO detail'!$V$1634:$V$1635,"&gt;="&amp;E372,'PO detail'!$V$1634:$V$1635,"&lt;"&amp;A372)</x:f>
        <x:v>0</x:v>
      </x:c>
      <x:c r="J372" s="7" t="n">
        <x:f>SUMIFS('PO detail'!$X$1634:$X$1635,'PO detail'!$V$1634:$V$1635,"&gt;="&amp;E372,'PO detail'!$V$1634:$V$1635,"&lt;"&amp;A372)</x:f>
        <x:v>0</x:v>
      </x:c>
      <x:c r="K372" s="7" t="n">
        <x:f>SUMIFS('PO detail'!$Y$1634:$Y$1635,'PO detail'!$V$1634:$V$1635,"&gt;="&amp;E372,'PO detail'!$V$1634:$V$1635,"&lt;"&amp;A372)</x:f>
        <x:v>0</x:v>
      </x:c>
      <x:c r="L372" s="7" t="n">
        <x:f>'Inventory detail'!F372*Summary!$K$5*(A372-E372)/Summary!$K$6</x:f>
        <x:v>314.8553593429158</x:v>
      </x:c>
      <x:c r="M372" s="7" t="n">
        <x:f>MAX(0,H372-L372)</x:f>
        <x:v>385.1446406570842</x:v>
      </x:c>
      <x:c r="N372" s="7" t="n">
        <x:f>MAX(0,L372-H372)</x:f>
        <x:v>0</x:v>
      </x:c>
      <x:c r="O372" s="7" t="n">
        <x:f>MAX(0,F372+I372-N372)</x:f>
        <x:v>2500</x:v>
      </x:c>
      <x:c r="P372" s="7" t="n">
        <x:f>MAX(0,N372-F372-I372)</x:f>
        <x:v>0</x:v>
      </x:c>
      <x:c r="Q372" s="7" t="n">
        <x:f>MAX(0,G372+J372-P372)</x:f>
        <x:v>0</x:v>
      </x:c>
      <x:c r="R372" s="7" t="n">
        <x:f>M372+MAX(0,K372-MAX(0,P372-G372-J372))</x:f>
        <x:v>385.1446406570842</x:v>
      </x:c>
      <x:c r="S372" s="7" t="n">
        <x:f>SUM(O372,Q372,R372)</x:f>
        <x:v>2885.144640657084</x:v>
      </x:c>
      <x:c r="T372" s="14" t="n">
        <x:f>'Inventory detail'!T372</x:f>
        <x:v>0.11259999999999999</x:v>
      </x:c>
      <x:c r="U372" s="14" t="n">
        <x:f>'Inventory detail'!U372</x:f>
        <x:v>0.12276</x:v>
      </x:c>
      <x:c r="V372" s="9" t="n">
        <x:f>O372*T372</x:f>
        <x:v>281.5</x:v>
      </x:c>
      <x:c r="W372" s="9" t="n">
        <x:f>Q372*T372</x:f>
        <x:v>0</x:v>
      </x:c>
      <x:c r="X372" s="9" t="n">
        <x:f>R372*T372</x:f>
        <x:v>43.36728653798768</x:v>
      </x:c>
      <x:c r="Y372" s="9" t="n">
        <x:f>S372*T372</x:f>
        <x:v>324.86728653798764</x:v>
      </x:c>
      <x:c r="Z372" s="9" t="n">
        <x:f>IF(ISNUMBER(U372),S372*(U372-T372),"n.a.")</x:f>
        <x:v>29.31306954907598</x:v>
      </x:c>
      <x:c r="AA372" s="9" t="n">
        <x:f>IF(ISNUMBER(U372),Y372,0)</x:f>
        <x:v>324.86728653798764</x:v>
      </x:c>
      <x:c r="AB372" s="7" t="n">
        <x:f>MAX(0,L372-SUM(F372:K372))</x:f>
        <x:v>0</x:v>
      </x:c>
    </x:row>
    <x:row r="373" ht="22" customHeight="1">
      <x:c r="A373" s="18" t="n">
        <x:f>Summary!C$41</x:f>
        <x:v>46327</x:v>
      </x:c>
      <x:c r="B373" s="2" t="str">
        <x:f>'Inventory detail'!A373</x:f>
        <x:v>POUC</x:v>
      </x:c>
      <x:c r="C373" s="2" t="str">
        <x:f>'Inventory detail'!B373</x:f>
        <x:v>30</x:v>
      </x:c>
      <x:c r="D373" s="2" t="str">
        <x:f>'Inventory detail'!C373</x:f>
        <x:v>PHO5</x:v>
      </x:c>
      <x:c r="E373" s="10" t="n">
        <x:f>Summary!$E$5</x:f>
        <x:v>46304</x:v>
      </x:c>
      <x:c r="F373" s="7" t="n">
        <x:f>'Inventory detail'!W373</x:f>
        <x:v>0</x:v>
      </x:c>
      <x:c r="G373" s="7" t="n">
        <x:f>'Inventory detail'!X373</x:f>
        <x:v>0</x:v>
      </x:c>
      <x:c r="H373" s="7" t="n">
        <x:f>'Inventory detail'!Y373</x:f>
        <x:v>600</x:v>
      </x:c>
      <x:c r="I373" s="7" t="n">
        <x:f>SUMIFS('PO detail'!$W$1693:$W$1694,'PO detail'!$V$1693:$V$1694,"&gt;="&amp;E373,'PO detail'!$V$1693:$V$1694,"&lt;"&amp;A373)</x:f>
        <x:v>0</x:v>
      </x:c>
      <x:c r="J373" s="7" t="n">
        <x:f>SUMIFS('PO detail'!$X$1693:$X$1694,'PO detail'!$V$1693:$V$1694,"&gt;="&amp;E373,'PO detail'!$V$1693:$V$1694,"&lt;"&amp;A373)</x:f>
        <x:v>2000</x:v>
      </x:c>
      <x:c r="K373" s="7" t="n">
        <x:f>SUMIFS('PO detail'!$Y$1693:$Y$1694,'PO detail'!$V$1693:$V$1694,"&gt;="&amp;E373,'PO detail'!$V$1693:$V$1694,"&lt;"&amp;A373)</x:f>
        <x:v>0</x:v>
      </x:c>
      <x:c r="L373" s="7" t="n">
        <x:f>'Inventory detail'!F373*Summary!$K$5*(A373-E373)/Summary!$K$6</x:f>
        <x:v>314.8553593429158</x:v>
      </x:c>
      <x:c r="M373" s="7" t="n">
        <x:f>MAX(0,H373-L373)</x:f>
        <x:v>285.1446406570842</x:v>
      </x:c>
      <x:c r="N373" s="7" t="n">
        <x:f>MAX(0,L373-H373)</x:f>
        <x:v>0</x:v>
      </x:c>
      <x:c r="O373" s="7" t="n">
        <x:f>MAX(0,F373+I373-N373)</x:f>
        <x:v>0</x:v>
      </x:c>
      <x:c r="P373" s="7" t="n">
        <x:f>MAX(0,N373-F373-I373)</x:f>
        <x:v>0</x:v>
      </x:c>
      <x:c r="Q373" s="7" t="n">
        <x:f>MAX(0,G373+J373-P373)</x:f>
        <x:v>2000</x:v>
      </x:c>
      <x:c r="R373" s="7" t="n">
        <x:f>M373+MAX(0,K373-MAX(0,P373-G373-J373))</x:f>
        <x:v>285.1446406570842</x:v>
      </x:c>
      <x:c r="S373" s="7" t="n">
        <x:f>SUM(O373,Q373,R373)</x:f>
        <x:v>2285.144640657084</x:v>
      </x:c>
      <x:c r="T373" s="14" t="n">
        <x:f>'Inventory detail'!T373</x:f>
        <x:v>0.0364</x:v>
      </x:c>
      <x:c r="U373" s="14" t="n">
        <x:f>'Inventory detail'!U373</x:f>
        <x:v>0.039765</x:v>
      </x:c>
      <x:c r="V373" s="9" t="n">
        <x:f>O373*T373</x:f>
        <x:v>0</x:v>
      </x:c>
      <x:c r="W373" s="9" t="n">
        <x:f>Q373*T373</x:f>
        <x:v>72.8</x:v>
      </x:c>
      <x:c r="X373" s="9" t="n">
        <x:f>R373*T373</x:f>
        <x:v>10.379264919917865</x:v>
      </x:c>
      <x:c r="Y373" s="9" t="n">
        <x:f>S373*T373</x:f>
        <x:v>83.17926491991786</x:v>
      </x:c>
      <x:c r="Z373" s="9" t="n">
        <x:f>IF(ISNUMBER(U373),S373*(U373-T373),"n.a.")</x:f>
        <x:v>7.689511715811087</x:v>
      </x:c>
      <x:c r="AA373" s="9" t="n">
        <x:f>IF(ISNUMBER(U373),Y373,0)</x:f>
        <x:v>83.17926491991786</x:v>
      </x:c>
      <x:c r="AB373" s="7" t="n">
        <x:f>MAX(0,L373-SUM(F373:K373))</x:f>
        <x:v>0</x:v>
      </x:c>
    </x:row>
    <x:row r="374" ht="22" customHeight="1">
      <x:c r="A374" s="18" t="n">
        <x:f>Summary!C$41</x:f>
        <x:v>46327</x:v>
      </x:c>
      <x:c r="B374" s="2" t="str">
        <x:f>'Inventory detail'!A374</x:f>
        <x:v>POUC</x:v>
      </x:c>
      <x:c r="C374" s="2" t="str">
        <x:f>'Inventory detail'!B374</x:f>
        <x:v>30</x:v>
      </x:c>
      <x:c r="D374" s="2" t="str">
        <x:f>'Inventory detail'!C374</x:f>
        <x:v>RMEN7</x:v>
      </x:c>
      <x:c r="E374" s="10" t="n">
        <x:f>Summary!$E$5</x:f>
        <x:v>46304</x:v>
      </x:c>
      <x:c r="F374" s="7" t="n">
        <x:f>'Inventory detail'!W374</x:f>
        <x:v>1000</x:v>
      </x:c>
      <x:c r="G374" s="7" t="n">
        <x:f>'Inventory detail'!X374</x:f>
        <x:v>0</x:v>
      </x:c>
      <x:c r="H374" s="7" t="n">
        <x:f>'Inventory detail'!Y374</x:f>
        <x:v>0</x:v>
      </x:c>
      <x:c r="I374" s="7" t="n">
        <x:f>SUMIFS('PO detail'!$W$1703:$W$1705,'PO detail'!$V$1703:$V$1705,"&gt;="&amp;E374,'PO detail'!$V$1703:$V$1705,"&lt;"&amp;A374)</x:f>
        <x:v>0</x:v>
      </x:c>
      <x:c r="J374" s="7" t="n">
        <x:f>SUMIFS('PO detail'!$X$1703:$X$1705,'PO detail'!$V$1703:$V$1705,"&gt;="&amp;E374,'PO detail'!$V$1703:$V$1705,"&lt;"&amp;A374)</x:f>
        <x:v>0</x:v>
      </x:c>
      <x:c r="K374" s="7" t="n">
        <x:f>SUMIFS('PO detail'!$Y$1703:$Y$1705,'PO detail'!$V$1703:$V$1705,"&gt;="&amp;E374,'PO detail'!$V$1703:$V$1705,"&lt;"&amp;A374)</x:f>
        <x:v>0</x:v>
      </x:c>
      <x:c r="L374" s="7" t="n">
        <x:f>'Inventory detail'!F374*Summary!$K$5*(A374-E374)/Summary!$K$6</x:f>
        <x:v>314.8553593429158</x:v>
      </x:c>
      <x:c r="M374" s="7" t="n">
        <x:f>MAX(0,H374-L374)</x:f>
        <x:v>0</x:v>
      </x:c>
      <x:c r="N374" s="7" t="n">
        <x:f>MAX(0,L374-H374)</x:f>
        <x:v>314.8553593429158</x:v>
      </x:c>
      <x:c r="O374" s="7" t="n">
        <x:f>MAX(0,F374+I374-N374)</x:f>
        <x:v>685.1446406570842</x:v>
      </x:c>
      <x:c r="P374" s="7" t="n">
        <x:f>MAX(0,N374-F374-I374)</x:f>
        <x:v>0</x:v>
      </x:c>
      <x:c r="Q374" s="7" t="n">
        <x:f>MAX(0,G374+J374-P374)</x:f>
        <x:v>0</x:v>
      </x:c>
      <x:c r="R374" s="7" t="n">
        <x:f>M374+MAX(0,K374-MAX(0,P374-G374-J374))</x:f>
        <x:v>0</x:v>
      </x:c>
      <x:c r="S374" s="7" t="n">
        <x:f>SUM(O374,Q374,R374)</x:f>
        <x:v>685.1446406570842</x:v>
      </x:c>
      <x:c r="T374" s="14" t="n">
        <x:f>'Inventory detail'!T374</x:f>
        <x:v>0.1867</x:v>
      </x:c>
      <x:c r="U374" s="14" t="n">
        <x:f>'Inventory detail'!U374</x:f>
        <x:v>0.203445</x:v>
      </x:c>
      <x:c r="V374" s="9" t="n">
        <x:f>O374*T374</x:f>
        <x:v>127.91650441067763</x:v>
      </x:c>
      <x:c r="W374" s="9" t="n">
        <x:f>Q374*T374</x:f>
        <x:v>0</x:v>
      </x:c>
      <x:c r="X374" s="9" t="n">
        <x:f>R374*T374</x:f>
        <x:v>0</x:v>
      </x:c>
      <x:c r="Y374" s="9" t="n">
        <x:f>S374*T374</x:f>
        <x:v>127.91650441067763</x:v>
      </x:c>
      <x:c r="Z374" s="9" t="n">
        <x:f>IF(ISNUMBER(U374),S374*(U374-T374),"n.a.")</x:f>
        <x:v>11.472747007802862</x:v>
      </x:c>
      <x:c r="AA374" s="9" t="n">
        <x:f>IF(ISNUMBER(U374),Y374,0)</x:f>
        <x:v>127.91650441067763</x:v>
      </x:c>
      <x:c r="AB374" s="7" t="n">
        <x:f>MAX(0,L374-SUM(F374:K374))</x:f>
        <x:v>0</x:v>
      </x:c>
    </x:row>
    <x:row r="375" ht="22" customHeight="1">
      <x:c r="A375" s="18" t="n">
        <x:f>Summary!C$41</x:f>
        <x:v>46327</x:v>
      </x:c>
      <x:c r="B375" s="2" t="str">
        <x:f>'Inventory detail'!A375</x:f>
        <x:v>POUC</x:v>
      </x:c>
      <x:c r="C375" s="2" t="str">
        <x:f>'Inventory detail'!B375</x:f>
        <x:v>30</x:v>
      </x:c>
      <x:c r="D375" s="2" t="str">
        <x:f>'Inventory detail'!C375</x:f>
        <x:v>IND5</x:v>
      </x:c>
      <x:c r="E375" s="10" t="n">
        <x:f>Summary!$E$5</x:f>
        <x:v>46304</x:v>
      </x:c>
      <x:c r="F375" s="7" t="n">
        <x:f>'Inventory detail'!W375</x:f>
        <x:v>0</x:v>
      </x:c>
      <x:c r="G375" s="7" t="n">
        <x:f>'Inventory detail'!X375</x:f>
        <x:v>0</x:v>
      </x:c>
      <x:c r="H375" s="7" t="n">
        <x:f>'Inventory detail'!Y375</x:f>
        <x:v>1700</x:v>
      </x:c>
      <x:c r="I375" s="7" t="n">
        <x:f>SUMIFS('PO detail'!$W$1628:$W$1628,'PO detail'!$V$1628:$V$1628,"&gt;="&amp;E375,'PO detail'!$V$1628:$V$1628,"&lt;"&amp;A375)</x:f>
        <x:v>0</x:v>
      </x:c>
      <x:c r="J375" s="7" t="n">
        <x:f>SUMIFS('PO detail'!$X$1628:$X$1628,'PO detail'!$V$1628:$V$1628,"&gt;="&amp;E375,'PO detail'!$V$1628:$V$1628,"&lt;"&amp;A375)</x:f>
        <x:v>0</x:v>
      </x:c>
      <x:c r="K375" s="7" t="n">
        <x:f>SUMIFS('PO detail'!$Y$1628:$Y$1628,'PO detail'!$V$1628:$V$1628,"&gt;="&amp;E375,'PO detail'!$V$1628:$V$1628,"&lt;"&amp;A375)</x:f>
        <x:v>0</x:v>
      </x:c>
      <x:c r="L375" s="7" t="n">
        <x:f>'Inventory detail'!F375*Summary!$K$5*(A375-E375)/Summary!$K$6</x:f>
        <x:v>308.5532648870637</x:v>
      </x:c>
      <x:c r="M375" s="7" t="n">
        <x:f>MAX(0,H375-L375)</x:f>
        <x:v>1391.4467351129363</x:v>
      </x:c>
      <x:c r="N375" s="7" t="n">
        <x:f>MAX(0,L375-H375)</x:f>
        <x:v>0</x:v>
      </x:c>
      <x:c r="O375" s="7" t="n">
        <x:f>MAX(0,F375+I375-N375)</x:f>
        <x:v>0</x:v>
      </x:c>
      <x:c r="P375" s="7" t="n">
        <x:f>MAX(0,N375-F375-I375)</x:f>
        <x:v>0</x:v>
      </x:c>
      <x:c r="Q375" s="7" t="n">
        <x:f>MAX(0,G375+J375-P375)</x:f>
        <x:v>0</x:v>
      </x:c>
      <x:c r="R375" s="7" t="n">
        <x:f>M375+MAX(0,K375-MAX(0,P375-G375-J375))</x:f>
        <x:v>1391.4467351129363</x:v>
      </x:c>
      <x:c r="S375" s="7" t="n">
        <x:f>SUM(O375,Q375,R375)</x:f>
        <x:v>1391.4467351129363</x:v>
      </x:c>
      <x:c r="T375" s="14" t="n">
        <x:f>'Inventory detail'!T375</x:f>
        <x:v>0.014199999999999999</x:v>
      </x:c>
      <x:c r="U375" s="14" t="n">
        <x:f>'Inventory detail'!U375</x:f>
        <x:v>0.01551</x:v>
      </x:c>
      <x:c r="V375" s="9" t="n">
        <x:f>O375*T375</x:f>
        <x:v>0</x:v>
      </x:c>
      <x:c r="W375" s="9" t="n">
        <x:f>Q375*T375</x:f>
        <x:v>0</x:v>
      </x:c>
      <x:c r="X375" s="9" t="n">
        <x:f>R375*T375</x:f>
        <x:v>19.758543638603694</x:v>
      </x:c>
      <x:c r="Y375" s="9" t="n">
        <x:f>S375*T375</x:f>
        <x:v>19.758543638603694</x:v>
      </x:c>
      <x:c r="Z375" s="9" t="n">
        <x:f>IF(ISNUMBER(U375),S375*(U375-T375),"n.a.")</x:f>
        <x:v>1.8227952229979472</x:v>
      </x:c>
      <x:c r="AA375" s="9" t="n">
        <x:f>IF(ISNUMBER(U375),Y375,0)</x:f>
        <x:v>19.758543638603694</x:v>
      </x:c>
      <x:c r="AB375" s="7" t="n">
        <x:f>MAX(0,L375-SUM(F375:K375))</x:f>
        <x:v>0</x:v>
      </x:c>
    </x:row>
    <x:row r="376" ht="22" customHeight="1">
      <x:c r="A376" s="18" t="n">
        <x:f>Summary!C$41</x:f>
        <x:v>46327</x:v>
      </x:c>
      <x:c r="B376" s="2" t="str">
        <x:f>'Inventory detail'!A376</x:f>
        <x:v>POUC</x:v>
      </x:c>
      <x:c r="C376" s="2" t="str">
        <x:f>'Inventory detail'!B376</x:f>
        <x:v>60</x:v>
      </x:c>
      <x:c r="D376" s="2" t="str">
        <x:f>'Inventory detail'!C376</x:f>
        <x:v>LEG3</x:v>
      </x:c>
      <x:c r="E376" s="10" t="n">
        <x:f>Summary!$E$5</x:f>
        <x:v>46304</x:v>
      </x:c>
      <x:c r="F376" s="7" t="n">
        <x:f>'Inventory detail'!W376</x:f>
        <x:v>3000</x:v>
      </x:c>
      <x:c r="G376" s="7" t="n">
        <x:f>'Inventory detail'!X376</x:f>
        <x:v>0</x:v>
      </x:c>
      <x:c r="H376" s="7" t="n">
        <x:f>'Inventory detail'!Y376</x:f>
        <x:v>400</x:v>
      </x:c>
      <x:c r="I376" s="7" t="n">
        <x:f>SUMIFS('PO detail'!$W$1749:$W$1750,'PO detail'!$V$1749:$V$1750,"&gt;="&amp;E376,'PO detail'!$V$1749:$V$1750,"&lt;"&amp;A376)</x:f>
        <x:v>0</x:v>
      </x:c>
      <x:c r="J376" s="7" t="n">
        <x:f>SUMIFS('PO detail'!$X$1749:$X$1750,'PO detail'!$V$1749:$V$1750,"&gt;="&amp;E376,'PO detail'!$V$1749:$V$1750,"&lt;"&amp;A376)</x:f>
        <x:v>1000</x:v>
      </x:c>
      <x:c r="K376" s="7" t="n">
        <x:f>SUMIFS('PO detail'!$Y$1749:$Y$1750,'PO detail'!$V$1749:$V$1750,"&gt;="&amp;E376,'PO detail'!$V$1749:$V$1750,"&lt;"&amp;A376)</x:f>
        <x:v>0</x:v>
      </x:c>
      <x:c r="L376" s="7" t="n">
        <x:f>'Inventory detail'!F376*Summary!$K$5*(A376-E376)/Summary!$K$6</x:f>
        <x:v>302.258726899384</x:v>
      </x:c>
      <x:c r="M376" s="7" t="n">
        <x:f>MAX(0,H376-L376)</x:f>
        <x:v>97.74127310061601</x:v>
      </x:c>
      <x:c r="N376" s="7" t="n">
        <x:f>MAX(0,L376-H376)</x:f>
        <x:v>0</x:v>
      </x:c>
      <x:c r="O376" s="7" t="n">
        <x:f>MAX(0,F376+I376-N376)</x:f>
        <x:v>3000</x:v>
      </x:c>
      <x:c r="P376" s="7" t="n">
        <x:f>MAX(0,N376-F376-I376)</x:f>
        <x:v>0</x:v>
      </x:c>
      <x:c r="Q376" s="7" t="n">
        <x:f>MAX(0,G376+J376-P376)</x:f>
        <x:v>1000</x:v>
      </x:c>
      <x:c r="R376" s="7" t="n">
        <x:f>M376+MAX(0,K376-MAX(0,P376-G376-J376))</x:f>
        <x:v>97.74127310061601</x:v>
      </x:c>
      <x:c r="S376" s="7" t="n">
        <x:f>SUM(O376,Q376,R376)</x:f>
        <x:v>4097.741273100616</x:v>
      </x:c>
      <x:c r="T376" s="14" t="n">
        <x:f>'Inventory detail'!T376</x:f>
        <x:v>0.056600000000000004</x:v>
      </x:c>
      <x:c r="U376" s="14" t="n">
        <x:f>'Inventory detail'!U376</x:f>
        <x:v>0.06171</x:v>
      </x:c>
      <x:c r="V376" s="9" t="n">
        <x:f>O376*T376</x:f>
        <x:v>169.8</x:v>
      </x:c>
      <x:c r="W376" s="9" t="n">
        <x:f>Q376*T376</x:f>
        <x:v>56.6</x:v>
      </x:c>
      <x:c r="X376" s="9" t="n">
        <x:f>R376*T376</x:f>
        <x:v>5.532156057494867</x:v>
      </x:c>
      <x:c r="Y376" s="9" t="n">
        <x:f>S376*T376</x:f>
        <x:v>231.9321560574949</x:v>
      </x:c>
      <x:c r="Z376" s="9" t="n">
        <x:f>IF(ISNUMBER(U376),S376*(U376-T376),"n.a.")</x:f>
        <x:v>20.939457905544135</x:v>
      </x:c>
      <x:c r="AA376" s="9" t="n">
        <x:f>IF(ISNUMBER(U376),Y376,0)</x:f>
        <x:v>231.9321560574949</x:v>
      </x:c>
      <x:c r="AB376" s="7" t="n">
        <x:f>MAX(0,L376-SUM(F376:K376))</x:f>
        <x:v>0</x:v>
      </x:c>
    </x:row>
    <x:row r="377" ht="22" customHeight="1">
      <x:c r="A377" s="18" t="n">
        <x:f>Summary!C$41</x:f>
        <x:v>46327</x:v>
      </x:c>
      <x:c r="B377" s="2" t="str">
        <x:f>'Inventory detail'!A377</x:f>
        <x:v>WIRE</x:v>
      </x:c>
      <x:c r="C377" s="2" t="str">
        <x:f>'Inventory detail'!B377</x:f>
        <x:v>10</x:v>
      </x:c>
      <x:c r="D377" s="2" t="str">
        <x:f>'Inventory detail'!C377</x:f>
        <x:v>DL516GRAY</x:v>
      </x:c>
      <x:c r="E377" s="10" t="n">
        <x:f>Summary!$E$5</x:f>
        <x:v>46304</x:v>
      </x:c>
      <x:c r="F377" s="7" t="n">
        <x:f>'Inventory detail'!W377</x:f>
        <x:v>6600</x:v>
      </x:c>
      <x:c r="G377" s="7" t="n">
        <x:f>'Inventory detail'!X377</x:f>
        <x:v>0</x:v>
      </x:c>
      <x:c r="H377" s="7" t="n">
        <x:f>'Inventory detail'!Y377</x:f>
        <x:v>0</x:v>
      </x:c>
      <x:c r="I377" s="7" t="n">
        <x:f>SUMIFS('PO detail'!$W$1996:$W$1998,'PO detail'!$V$1996:$V$1998,"&gt;="&amp;E377,'PO detail'!$V$1996:$V$1998,"&lt;"&amp;A377)</x:f>
        <x:v>0</x:v>
      </x:c>
      <x:c r="J377" s="7" t="n">
        <x:f>SUMIFS('PO detail'!$X$1996:$X$1998,'PO detail'!$V$1996:$V$1998,"&gt;="&amp;E377,'PO detail'!$V$1996:$V$1998,"&lt;"&amp;A377)</x:f>
        <x:v>0</x:v>
      </x:c>
      <x:c r="K377" s="7" t="n">
        <x:f>SUMIFS('PO detail'!$Y$1996:$Y$1998,'PO detail'!$V$1996:$V$1998,"&gt;="&amp;E377,'PO detail'!$V$1996:$V$1998,"&lt;"&amp;A377)</x:f>
        <x:v>0</x:v>
      </x:c>
      <x:c r="L377" s="7" t="n">
        <x:f>'Inventory detail'!F377*Summary!$K$5*(A377-E377)/Summary!$K$6</x:f>
        <x:v>302.258726899384</x:v>
      </x:c>
      <x:c r="M377" s="7" t="n">
        <x:f>MAX(0,H377-L377)</x:f>
        <x:v>0</x:v>
      </x:c>
      <x:c r="N377" s="7" t="n">
        <x:f>MAX(0,L377-H377)</x:f>
        <x:v>302.258726899384</x:v>
      </x:c>
      <x:c r="O377" s="7" t="n">
        <x:f>MAX(0,F377+I377-N377)</x:f>
        <x:v>6297.741273100616</x:v>
      </x:c>
      <x:c r="P377" s="7" t="n">
        <x:f>MAX(0,N377-F377-I377)</x:f>
        <x:v>0</x:v>
      </x:c>
      <x:c r="Q377" s="7" t="n">
        <x:f>MAX(0,G377+J377-P377)</x:f>
        <x:v>0</x:v>
      </x:c>
      <x:c r="R377" s="7" t="n">
        <x:f>M377+MAX(0,K377-MAX(0,P377-G377-J377))</x:f>
        <x:v>0</x:v>
      </x:c>
      <x:c r="S377" s="7" t="n">
        <x:f>SUM(O377,Q377,R377)</x:f>
        <x:v>6297.741273100616</x:v>
      </x:c>
      <x:c r="T377" s="14" t="n">
        <x:f>'Inventory detail'!T377</x:f>
        <x:v>0.0475</x:v>
      </x:c>
      <x:c r="U377" s="14" t="n">
        <x:f>'Inventory detail'!U377</x:f>
        <x:v>0.0475</x:v>
      </x:c>
      <x:c r="V377" s="9" t="n">
        <x:f>O377*T377</x:f>
        <x:v>299.14271047227925</x:v>
      </x:c>
      <x:c r="W377" s="9" t="n">
        <x:f>Q377*T377</x:f>
        <x:v>0</x:v>
      </x:c>
      <x:c r="X377" s="9" t="n">
        <x:f>R377*T377</x:f>
        <x:v>0</x:v>
      </x:c>
      <x:c r="Y377" s="9" t="n">
        <x:f>S377*T377</x:f>
        <x:v>299.14271047227925</x:v>
      </x:c>
      <x:c r="Z377" s="9" t="n">
        <x:f>IF(ISNUMBER(U377),S377*(U377-T377),"n.a.")</x:f>
        <x:v>0</x:v>
      </x:c>
      <x:c r="AA377" s="9" t="n">
        <x:f>IF(ISNUMBER(U377),Y377,0)</x:f>
        <x:v>299.14271047227925</x:v>
      </x:c>
      <x:c r="AB377" s="7" t="n">
        <x:f>MAX(0,L377-SUM(F377:K377))</x:f>
        <x:v>0</x:v>
      </x:c>
    </x:row>
    <x:row r="378" ht="22" customHeight="1">
      <x:c r="A378" s="18" t="n">
        <x:f>Summary!C$41</x:f>
        <x:v>46327</x:v>
      </x:c>
      <x:c r="B378" s="2" t="str">
        <x:f>'Inventory detail'!A378</x:f>
        <x:v>WIRE</x:v>
      </x:c>
      <x:c r="C378" s="2" t="str">
        <x:f>'Inventory detail'!B378</x:f>
        <x:v>60</x:v>
      </x:c>
      <x:c r="D378" s="2" t="str">
        <x:f>'Inventory detail'!C378</x:f>
        <x:v>DL034WHT</x:v>
      </x:c>
      <x:c r="E378" s="10" t="n">
        <x:f>Summary!$E$5</x:f>
        <x:v>46304</x:v>
      </x:c>
      <x:c r="F378" s="7" t="n">
        <x:f>'Inventory detail'!W378</x:f>
        <x:v>0</x:v>
      </x:c>
      <x:c r="G378" s="7" t="n">
        <x:f>'Inventory detail'!X378</x:f>
        <x:v>0</x:v>
      </x:c>
      <x:c r="H378" s="7" t="n">
        <x:f>'Inventory detail'!Y378</x:f>
        <x:v>500</x:v>
      </x:c>
      <x:c r="I378" s="7" t="n">
        <x:f>0</x:f>
        <x:v>0</x:v>
      </x:c>
      <x:c r="J378" s="7" t="n">
        <x:f>0</x:f>
        <x:v>0</x:v>
      </x:c>
      <x:c r="K378" s="7" t="n">
        <x:f>0</x:f>
        <x:v>0</x:v>
      </x:c>
      <x:c r="L378" s="7" t="n">
        <x:f>'Inventory detail'!F378*Summary!$K$5*(A378-E378)/Summary!$K$6</x:f>
        <x:v>302.258726899384</x:v>
      </x:c>
      <x:c r="M378" s="7" t="n">
        <x:f>MAX(0,H378-L378)</x:f>
        <x:v>197.741273100616</x:v>
      </x:c>
      <x:c r="N378" s="7" t="n">
        <x:f>MAX(0,L378-H378)</x:f>
        <x:v>0</x:v>
      </x:c>
      <x:c r="O378" s="7" t="n">
        <x:f>MAX(0,F378+I378-N378)</x:f>
        <x:v>0</x:v>
      </x:c>
      <x:c r="P378" s="7" t="n">
        <x:f>MAX(0,N378-F378-I378)</x:f>
        <x:v>0</x:v>
      </x:c>
      <x:c r="Q378" s="7" t="n">
        <x:f>MAX(0,G378+J378-P378)</x:f>
        <x:v>0</x:v>
      </x:c>
      <x:c r="R378" s="7" t="n">
        <x:f>M378+MAX(0,K378-MAX(0,P378-G378-J378))</x:f>
        <x:v>197.741273100616</x:v>
      </x:c>
      <x:c r="S378" s="7" t="n">
        <x:f>SUM(O378,Q378,R378)</x:f>
        <x:v>197.741273100616</x:v>
      </x:c>
      <x:c r="T378" s="14" t="n">
        <x:f>'Inventory detail'!T378</x:f>
        <x:v>0.1424</x:v>
      </x:c>
      <x:c r="U378" s="14" t="n">
        <x:f>'Inventory detail'!U378</x:f>
        <x:v>0.1424</x:v>
      </x:c>
      <x:c r="V378" s="9" t="n">
        <x:f>O378*T378</x:f>
        <x:v>0</x:v>
      </x:c>
      <x:c r="W378" s="9" t="n">
        <x:f>Q378*T378</x:f>
        <x:v>0</x:v>
      </x:c>
      <x:c r="X378" s="9" t="n">
        <x:f>R378*T378</x:f>
        <x:v>28.15835728952772</x:v>
      </x:c>
      <x:c r="Y378" s="9" t="n">
        <x:f>S378*T378</x:f>
        <x:v>28.15835728952772</x:v>
      </x:c>
      <x:c r="Z378" s="9" t="n">
        <x:f>IF(ISNUMBER(U378),S378*(U378-T378),"n.a.")</x:f>
        <x:v>0</x:v>
      </x:c>
      <x:c r="AA378" s="9" t="n">
        <x:f>IF(ISNUMBER(U378),Y378,0)</x:f>
        <x:v>28.15835728952772</x:v>
      </x:c>
      <x:c r="AB378" s="7" t="n">
        <x:f>MAX(0,L378-SUM(F378:K378))</x:f>
        <x:v>0</x:v>
      </x:c>
    </x:row>
    <x:row r="379" ht="22" customHeight="1">
      <x:c r="A379" s="18" t="n">
        <x:f>Summary!C$41</x:f>
        <x:v>46327</x:v>
      </x:c>
      <x:c r="B379" s="2" t="str">
        <x:f>'Inventory detail'!A379</x:f>
        <x:v>COIL</x:v>
      </x:c>
      <x:c r="C379" s="2" t="str">
        <x:f>'Inventory detail'!B379</x:f>
        <x:v>30</x:v>
      </x:c>
      <x:c r="D379" s="2" t="str">
        <x:f>'Inventory detail'!C379</x:f>
        <x:v>18WHT12-4</x:v>
      </x:c>
      <x:c r="E379" s="10" t="n">
        <x:f>Summary!$E$5</x:f>
        <x:v>46304</x:v>
      </x:c>
      <x:c r="F379" s="7" t="n">
        <x:f>'Inventory detail'!W379</x:f>
        <x:v>0</x:v>
      </x:c>
      <x:c r="G379" s="7" t="n">
        <x:f>'Inventory detail'!X379</x:f>
        <x:v>0</x:v>
      </x:c>
      <x:c r="H379" s="7" t="n">
        <x:f>'Inventory detail'!Y379</x:f>
        <x:v>0</x:v>
      </x:c>
      <x:c r="I379" s="7" t="n">
        <x:f>SUMIFS('PO detail'!$W$823:$W$825,'PO detail'!$V$823:$V$825,"&gt;="&amp;E379,'PO detail'!$V$823:$V$825,"&lt;"&amp;A379)</x:f>
        <x:v>0</x:v>
      </x:c>
      <x:c r="J379" s="7" t="n">
        <x:f>SUMIFS('PO detail'!$X$823:$X$825,'PO detail'!$V$823:$V$825,"&gt;="&amp;E379,'PO detail'!$V$823:$V$825,"&lt;"&amp;A379)</x:f>
        <x:v>0</x:v>
      </x:c>
      <x:c r="K379" s="7" t="n">
        <x:f>SUMIFS('PO detail'!$Y$823:$Y$825,'PO detail'!$V$823:$V$825,"&gt;="&amp;E379,'PO detail'!$V$823:$V$825,"&lt;"&amp;A379)</x:f>
        <x:v>0</x:v>
      </x:c>
      <x:c r="L379" s="7" t="n">
        <x:f>'Inventory detail'!F379*Summary!$K$5*(A379-E379)/Summary!$K$6</x:f>
        <x:v>295.9641889117043</x:v>
      </x:c>
      <x:c r="M379" s="7" t="n">
        <x:f>MAX(0,H379-L379)</x:f>
        <x:v>0</x:v>
      </x:c>
      <x:c r="N379" s="7" t="n">
        <x:f>MAX(0,L379-H379)</x:f>
        <x:v>295.9641889117043</x:v>
      </x:c>
      <x:c r="O379" s="7" t="n">
        <x:f>MAX(0,F379+I379-N379)</x:f>
        <x:v>0</x:v>
      </x:c>
      <x:c r="P379" s="7" t="n">
        <x:f>MAX(0,N379-F379-I379)</x:f>
        <x:v>295.9641889117043</x:v>
      </x:c>
      <x:c r="Q379" s="7" t="n">
        <x:f>MAX(0,G379+J379-P379)</x:f>
        <x:v>0</x:v>
      </x:c>
      <x:c r="R379" s="7" t="n">
        <x:f>M379+MAX(0,K379-MAX(0,P379-G379-J379))</x:f>
        <x:v>0</x:v>
      </x:c>
      <x:c r="S379" s="7" t="n">
        <x:f>SUM(O379,Q379,R379)</x:f>
        <x:v>0</x:v>
      </x:c>
      <x:c r="T379" s="14" t="n">
        <x:f>'Inventory detail'!T379</x:f>
        <x:v>0.1448</x:v>
      </x:c>
      <x:c r="U379" s="14" t="n">
        <x:f>'Inventory detail'!U379</x:f>
        <x:v>0.141882</x:v>
      </x:c>
      <x:c r="V379" s="9" t="n">
        <x:f>O379*T379</x:f>
        <x:v>0</x:v>
      </x:c>
      <x:c r="W379" s="9" t="n">
        <x:f>Q379*T379</x:f>
        <x:v>0</x:v>
      </x:c>
      <x:c r="X379" s="9" t="n">
        <x:f>R379*T379</x:f>
        <x:v>0</x:v>
      </x:c>
      <x:c r="Y379" s="9" t="n">
        <x:f>S379*T379</x:f>
        <x:v>0</x:v>
      </x:c>
      <x:c r="Z379" s="9" t="n">
        <x:f>IF(ISNUMBER(U379),S379*(U379-T379),"n.a.")</x:f>
        <x:v>0</x:v>
      </x:c>
      <x:c r="AA379" s="9" t="n">
        <x:f>IF(ISNUMBER(U379),Y379,0)</x:f>
        <x:v>0</x:v>
      </x:c>
      <x:c r="AB379" s="7" t="n">
        <x:f>MAX(0,L379-SUM(F379:K379))</x:f>
        <x:v>295.9641889117043</x:v>
      </x:c>
    </x:row>
    <x:row r="380" ht="22" customHeight="1">
      <x:c r="A380" s="18" t="n">
        <x:f>Summary!C$41</x:f>
        <x:v>46327</x:v>
      </x:c>
      <x:c r="B380" s="2" t="str">
        <x:f>'Inventory detail'!A380</x:f>
        <x:v>COIL</x:v>
      </x:c>
      <x:c r="C380" s="2" t="str">
        <x:f>'Inventory detail'!B380</x:f>
        <x:v>30</x:v>
      </x:c>
      <x:c r="D380" s="2" t="str">
        <x:f>'Inventory detail'!C380</x:f>
        <x:v>22WHT12-4</x:v>
      </x:c>
      <x:c r="E380" s="10" t="n">
        <x:f>Summary!$E$5</x:f>
        <x:v>46304</x:v>
      </x:c>
      <x:c r="F380" s="7" t="n">
        <x:f>'Inventory detail'!W380</x:f>
        <x:v>2800</x:v>
      </x:c>
      <x:c r="G380" s="7" t="n">
        <x:f>'Inventory detail'!X380</x:f>
        <x:v>0</x:v>
      </x:c>
      <x:c r="H380" s="7" t="n">
        <x:f>'Inventory detail'!Y380</x:f>
        <x:v>100</x:v>
      </x:c>
      <x:c r="I380" s="7" t="n">
        <x:f>SUMIFS('PO detail'!$W$860:$W$860,'PO detail'!$V$860:$V$860,"&gt;="&amp;E380,'PO detail'!$V$860:$V$860,"&lt;"&amp;A380)</x:f>
        <x:v>0</x:v>
      </x:c>
      <x:c r="J380" s="7" t="n">
        <x:f>SUMIFS('PO detail'!$X$860:$X$860,'PO detail'!$V$860:$V$860,"&gt;="&amp;E380,'PO detail'!$V$860:$V$860,"&lt;"&amp;A380)</x:f>
        <x:v>0</x:v>
      </x:c>
      <x:c r="K380" s="7" t="n">
        <x:f>SUMIFS('PO detail'!$Y$860:$Y$860,'PO detail'!$V$860:$V$860,"&gt;="&amp;E380,'PO detail'!$V$860:$V$860,"&lt;"&amp;A380)</x:f>
        <x:v>0</x:v>
      </x:c>
      <x:c r="L380" s="7" t="n">
        <x:f>'Inventory detail'!F380*Summary!$K$5*(A380-E380)/Summary!$K$6</x:f>
        <x:v>295.9641889117043</x:v>
      </x:c>
      <x:c r="M380" s="7" t="n">
        <x:f>MAX(0,H380-L380)</x:f>
        <x:v>0</x:v>
      </x:c>
      <x:c r="N380" s="7" t="n">
        <x:f>MAX(0,L380-H380)</x:f>
        <x:v>195.9641889117043</x:v>
      </x:c>
      <x:c r="O380" s="7" t="n">
        <x:f>MAX(0,F380+I380-N380)</x:f>
        <x:v>2604.0358110882958</x:v>
      </x:c>
      <x:c r="P380" s="7" t="n">
        <x:f>MAX(0,N380-F380-I380)</x:f>
        <x:v>0</x:v>
      </x:c>
      <x:c r="Q380" s="7" t="n">
        <x:f>MAX(0,G380+J380-P380)</x:f>
        <x:v>0</x:v>
      </x:c>
      <x:c r="R380" s="7" t="n">
        <x:f>M380+MAX(0,K380-MAX(0,P380-G380-J380))</x:f>
        <x:v>0</x:v>
      </x:c>
      <x:c r="S380" s="7" t="n">
        <x:f>SUM(O380,Q380,R380)</x:f>
        <x:v>2604.0358110882958</x:v>
      </x:c>
      <x:c r="T380" s="14" t="n">
        <x:f>'Inventory detail'!T380</x:f>
        <x:v>0.1674</x:v>
      </x:c>
      <x:c r="U380" s="14" t="n">
        <x:f>'Inventory detail'!U380</x:f>
        <x:v>0.163982</x:v>
      </x:c>
      <x:c r="V380" s="9" t="n">
        <x:f>O380*T380</x:f>
        <x:v>435.9155947761807</x:v>
      </x:c>
      <x:c r="W380" s="9" t="n">
        <x:f>Q380*T380</x:f>
        <x:v>0</x:v>
      </x:c>
      <x:c r="X380" s="9" t="n">
        <x:f>R380*T380</x:f>
        <x:v>0</x:v>
      </x:c>
      <x:c r="Y380" s="9" t="n">
        <x:f>S380*T380</x:f>
        <x:v>435.9155947761807</x:v>
      </x:c>
      <x:c r="Z380" s="9" t="n">
        <x:f>IF(ISNUMBER(U380),S380*(U380-T380),"n.a.")</x:f>
        <x:v>-8.900594402299806</x:v>
      </x:c>
      <x:c r="AA380" s="9" t="n">
        <x:f>IF(ISNUMBER(U380),Y380,0)</x:f>
        <x:v>435.9155947761807</x:v>
      </x:c>
      <x:c r="AB380" s="7" t="n">
        <x:f>MAX(0,L380-SUM(F380:K380))</x:f>
        <x:v>0</x:v>
      </x:c>
    </x:row>
    <x:row r="381" ht="22" customHeight="1">
      <x:c r="A381" s="18" t="n">
        <x:f>Summary!C$41</x:f>
        <x:v>46327</x:v>
      </x:c>
      <x:c r="B381" s="2" t="str">
        <x:f>'Inventory detail'!A381</x:f>
        <x:v>POUC</x:v>
      </x:c>
      <x:c r="C381" s="2" t="str">
        <x:f>'Inventory detail'!B381</x:f>
        <x:v>10</x:v>
      </x:c>
      <x:c r="D381" s="2" t="str">
        <x:f>'Inventory detail'!C381</x:f>
        <x:v>KEY7</x:v>
      </x:c>
      <x:c r="E381" s="10" t="n">
        <x:f>Summary!$E$5</x:f>
        <x:v>46304</x:v>
      </x:c>
      <x:c r="F381" s="7" t="n">
        <x:f>'Inventory detail'!W381</x:f>
        <x:v>0</x:v>
      </x:c>
      <x:c r="G381" s="7" t="n">
        <x:f>'Inventory detail'!X381</x:f>
        <x:v>0</x:v>
      </x:c>
      <x:c r="H381" s="7" t="n">
        <x:f>'Inventory detail'!Y381</x:f>
        <x:v>0</x:v>
      </x:c>
      <x:c r="I381" s="7" t="n">
        <x:f>0</x:f>
        <x:v>0</x:v>
      </x:c>
      <x:c r="J381" s="7" t="n">
        <x:f>0</x:f>
        <x:v>0</x:v>
      </x:c>
      <x:c r="K381" s="7" t="n">
        <x:f>0</x:f>
        <x:v>0</x:v>
      </x:c>
      <x:c r="L381" s="7" t="n">
        <x:f>'Inventory detail'!F381*Summary!$K$5*(A381-E381)/Summary!$K$6</x:f>
        <x:v>295.9641889117043</x:v>
      </x:c>
      <x:c r="M381" s="7" t="n">
        <x:f>MAX(0,H381-L381)</x:f>
        <x:v>0</x:v>
      </x:c>
      <x:c r="N381" s="7" t="n">
        <x:f>MAX(0,L381-H381)</x:f>
        <x:v>295.9641889117043</x:v>
      </x:c>
      <x:c r="O381" s="7" t="n">
        <x:f>MAX(0,F381+I381-N381)</x:f>
        <x:v>0</x:v>
      </x:c>
      <x:c r="P381" s="7" t="n">
        <x:f>MAX(0,N381-F381-I381)</x:f>
        <x:v>295.9641889117043</x:v>
      </x:c>
      <x:c r="Q381" s="7" t="n">
        <x:f>MAX(0,G381+J381-P381)</x:f>
        <x:v>0</x:v>
      </x:c>
      <x:c r="R381" s="7" t="n">
        <x:f>M381+MAX(0,K381-MAX(0,P381-G381-J381))</x:f>
        <x:v>0</x:v>
      </x:c>
      <x:c r="S381" s="7" t="n">
        <x:f>SUM(O381,Q381,R381)</x:f>
        <x:v>0</x:v>
      </x:c>
      <x:c r="T381" s="14" t="n">
        <x:f>'Inventory detail'!T381</x:f>
        <x:v>0.009000000000000001</x:v>
      </x:c>
      <x:c r="U381" s="14" t="n">
        <x:f>'Inventory detail'!U381</x:f>
        <x:v>0.01122</x:v>
      </x:c>
      <x:c r="V381" s="9" t="n">
        <x:f>O381*T381</x:f>
        <x:v>0</x:v>
      </x:c>
      <x:c r="W381" s="9" t="n">
        <x:f>Q381*T381</x:f>
        <x:v>0</x:v>
      </x:c>
      <x:c r="X381" s="9" t="n">
        <x:f>R381*T381</x:f>
        <x:v>0</x:v>
      </x:c>
      <x:c r="Y381" s="9" t="n">
        <x:f>S381*T381</x:f>
        <x:v>0</x:v>
      </x:c>
      <x:c r="Z381" s="9" t="n">
        <x:f>IF(ISNUMBER(U381),S381*(U381-T381),"n.a.")</x:f>
        <x:v>0</x:v>
      </x:c>
      <x:c r="AA381" s="9" t="n">
        <x:f>IF(ISNUMBER(U381),Y381,0)</x:f>
        <x:v>0</x:v>
      </x:c>
      <x:c r="AB381" s="7" t="n">
        <x:f>MAX(0,L381-SUM(F381:K381))</x:f>
        <x:v>295.9641889117043</x:v>
      </x:c>
    </x:row>
    <x:row r="382" ht="22" customHeight="1">
      <x:c r="A382" s="18" t="n">
        <x:f>Summary!C$41</x:f>
        <x:v>46327</x:v>
      </x:c>
      <x:c r="B382" s="2" t="str">
        <x:f>'Inventory detail'!A382</x:f>
        <x:v>POUC</x:v>
      </x:c>
      <x:c r="C382" s="2" t="str">
        <x:f>'Inventory detail'!B382</x:f>
        <x:v>60</x:v>
      </x:c>
      <x:c r="D382" s="2" t="str">
        <x:f>'Inventory detail'!C382</x:f>
        <x:v>DRI5</x:v>
      </x:c>
      <x:c r="E382" s="10" t="n">
        <x:f>Summary!$E$5</x:f>
        <x:v>46304</x:v>
      </x:c>
      <x:c r="F382" s="7" t="n">
        <x:f>'Inventory detail'!W382</x:f>
        <x:v>0</x:v>
      </x:c>
      <x:c r="G382" s="7" t="n">
        <x:f>'Inventory detail'!X382</x:f>
        <x:v>0</x:v>
      </x:c>
      <x:c r="H382" s="7" t="n">
        <x:f>'Inventory detail'!Y382</x:f>
        <x:v>2300</x:v>
      </x:c>
      <x:c r="I382" s="7" t="n">
        <x:f>0</x:f>
        <x:v>0</x:v>
      </x:c>
      <x:c r="J382" s="7" t="n">
        <x:f>0</x:f>
        <x:v>0</x:v>
      </x:c>
      <x:c r="K382" s="7" t="n">
        <x:f>0</x:f>
        <x:v>0</x:v>
      </x:c>
      <x:c r="L382" s="7" t="n">
        <x:f>'Inventory detail'!F382*Summary!$K$5*(A382-E382)/Summary!$K$6</x:f>
        <x:v>295.9641889117043</x:v>
      </x:c>
      <x:c r="M382" s="7" t="n">
        <x:f>MAX(0,H382-L382)</x:f>
        <x:v>2004.0358110882958</x:v>
      </x:c>
      <x:c r="N382" s="7" t="n">
        <x:f>MAX(0,L382-H382)</x:f>
        <x:v>0</x:v>
      </x:c>
      <x:c r="O382" s="7" t="n">
        <x:f>MAX(0,F382+I382-N382)</x:f>
        <x:v>0</x:v>
      </x:c>
      <x:c r="P382" s="7" t="n">
        <x:f>MAX(0,N382-F382-I382)</x:f>
        <x:v>0</x:v>
      </x:c>
      <x:c r="Q382" s="7" t="n">
        <x:f>MAX(0,G382+J382-P382)</x:f>
        <x:v>0</x:v>
      </x:c>
      <x:c r="R382" s="7" t="n">
        <x:f>M382+MAX(0,K382-MAX(0,P382-G382-J382))</x:f>
        <x:v>2004.0358110882958</x:v>
      </x:c>
      <x:c r="S382" s="7" t="n">
        <x:f>SUM(O382,Q382,R382)</x:f>
        <x:v>2004.0358110882958</x:v>
      </x:c>
      <x:c r="T382" s="14" t="n">
        <x:f>'Inventory detail'!T382</x:f>
        <x:v>0.006999999999999999</x:v>
      </x:c>
      <x:c r="U382" s="14" t="n">
        <x:f>'Inventory detail'!U382</x:f>
        <x:v>0.007755</x:v>
      </x:c>
      <x:c r="V382" s="9" t="n">
        <x:f>O382*T382</x:f>
        <x:v>0</x:v>
      </x:c>
      <x:c r="W382" s="9" t="n">
        <x:f>Q382*T382</x:f>
        <x:v>0</x:v>
      </x:c>
      <x:c r="X382" s="9" t="n">
        <x:f>R382*T382</x:f>
        <x:v>14.028250677618068</x:v>
      </x:c>
      <x:c r="Y382" s="9" t="n">
        <x:f>S382*T382</x:f>
        <x:v>14.028250677618068</x:v>
      </x:c>
      <x:c r="Z382" s="9" t="n">
        <x:f>IF(ISNUMBER(U382),S382*(U382-T382),"n.a.")</x:f>
        <x:v>1.5130470373716642</x:v>
      </x:c>
      <x:c r="AA382" s="9" t="n">
        <x:f>IF(ISNUMBER(U382),Y382,0)</x:f>
        <x:v>14.028250677618068</x:v>
      </x:c>
      <x:c r="AB382" s="7" t="n">
        <x:f>MAX(0,L382-SUM(F382:K382))</x:f>
        <x:v>0</x:v>
      </x:c>
    </x:row>
    <x:row r="383" ht="22" customHeight="1">
      <x:c r="A383" s="18" t="n">
        <x:f>Summary!C$41</x:f>
        <x:v>46327</x:v>
      </x:c>
      <x:c r="B383" s="2" t="str">
        <x:f>'Inventory detail'!A383</x:f>
        <x:v>WIRE</x:v>
      </x:c>
      <x:c r="C383" s="2" t="str">
        <x:f>'Inventory detail'!B383</x:f>
        <x:v>60</x:v>
      </x:c>
      <x:c r="D383" s="2" t="str">
        <x:f>'Inventory detail'!C383</x:f>
        <x:v>DL078WHT</x:v>
      </x:c>
      <x:c r="E383" s="10" t="n">
        <x:f>Summary!$E$5</x:f>
        <x:v>46304</x:v>
      </x:c>
      <x:c r="F383" s="7" t="n">
        <x:f>'Inventory detail'!W383</x:f>
        <x:v>0</x:v>
      </x:c>
      <x:c r="G383" s="7" t="n">
        <x:f>'Inventory detail'!X383</x:f>
        <x:v>0</x:v>
      </x:c>
      <x:c r="H383" s="7" t="n">
        <x:f>'Inventory detail'!Y383</x:f>
        <x:v>7100</x:v>
      </x:c>
      <x:c r="I383" s="7" t="n">
        <x:f>0</x:f>
        <x:v>0</x:v>
      </x:c>
      <x:c r="J383" s="7" t="n">
        <x:f>0</x:f>
        <x:v>0</x:v>
      </x:c>
      <x:c r="K383" s="7" t="n">
        <x:f>0</x:f>
        <x:v>0</x:v>
      </x:c>
      <x:c r="L383" s="7" t="n">
        <x:f>'Inventory detail'!F383*Summary!$K$5*(A383-E383)/Summary!$K$6</x:f>
        <x:v>295.9641889117043</x:v>
      </x:c>
      <x:c r="M383" s="7" t="n">
        <x:f>MAX(0,H383-L383)</x:f>
        <x:v>6804.035811088295</x:v>
      </x:c>
      <x:c r="N383" s="7" t="n">
        <x:f>MAX(0,L383-H383)</x:f>
        <x:v>0</x:v>
      </x:c>
      <x:c r="O383" s="7" t="n">
        <x:f>MAX(0,F383+I383-N383)</x:f>
        <x:v>0</x:v>
      </x:c>
      <x:c r="P383" s="7" t="n">
        <x:f>MAX(0,N383-F383-I383)</x:f>
        <x:v>0</x:v>
      </x:c>
      <x:c r="Q383" s="7" t="n">
        <x:f>MAX(0,G383+J383-P383)</x:f>
        <x:v>0</x:v>
      </x:c>
      <x:c r="R383" s="7" t="n">
        <x:f>M383+MAX(0,K383-MAX(0,P383-G383-J383))</x:f>
        <x:v>6804.035811088295</x:v>
      </x:c>
      <x:c r="S383" s="7" t="n">
        <x:f>SUM(O383,Q383,R383)</x:f>
        <x:v>6804.035811088295</x:v>
      </x:c>
      <x:c r="T383" s="14" t="n">
        <x:f>'Inventory detail'!T383</x:f>
        <x:v>0.16329999999999997</x:v>
      </x:c>
      <x:c r="U383" s="14" t="n">
        <x:f>'Inventory detail'!U383</x:f>
        <x:v>0.16329999999999997</x:v>
      </x:c>
      <x:c r="V383" s="9" t="n">
        <x:f>O383*T383</x:f>
        <x:v>0</x:v>
      </x:c>
      <x:c r="W383" s="9" t="n">
        <x:f>Q383*T383</x:f>
        <x:v>0</x:v>
      </x:c>
      <x:c r="X383" s="9" t="n">
        <x:f>R383*T383</x:f>
        <x:v>1111.0990479507184</x:v>
      </x:c>
      <x:c r="Y383" s="9" t="n">
        <x:f>S383*T383</x:f>
        <x:v>1111.0990479507184</x:v>
      </x:c>
      <x:c r="Z383" s="9" t="n">
        <x:f>IF(ISNUMBER(U383),S383*(U383-T383),"n.a.")</x:f>
        <x:v>0</x:v>
      </x:c>
      <x:c r="AA383" s="9" t="n">
        <x:f>IF(ISNUMBER(U383),Y383,0)</x:f>
        <x:v>1111.0990479507184</x:v>
      </x:c>
      <x:c r="AB383" s="7" t="n">
        <x:f>MAX(0,L383-SUM(F383:K383))</x:f>
        <x:v>0</x:v>
      </x:c>
    </x:row>
    <x:row r="384" ht="22" customHeight="1">
      <x:c r="A384" s="18" t="n">
        <x:f>Summary!C$41</x:f>
        <x:v>46327</x:v>
      </x:c>
      <x:c r="B384" s="2" t="str">
        <x:f>'Inventory detail'!A384</x:f>
        <x:v>POUC</x:v>
      </x:c>
      <x:c r="C384" s="2" t="str">
        <x:f>'Inventory detail'!B384</x:f>
        <x:v>10</x:v>
      </x:c>
      <x:c r="D384" s="2" t="str">
        <x:f>'Inventory detail'!C384</x:f>
        <x:v>MEM7</x:v>
      </x:c>
      <x:c r="E384" s="10" t="n">
        <x:f>Summary!$E$5</x:f>
        <x:v>46304</x:v>
      </x:c>
      <x:c r="F384" s="7" t="n">
        <x:f>'Inventory detail'!W384</x:f>
        <x:v>7900</x:v>
      </x:c>
      <x:c r="G384" s="7" t="n">
        <x:f>'Inventory detail'!X384</x:f>
        <x:v>0</x:v>
      </x:c>
      <x:c r="H384" s="7" t="n">
        <x:f>'Inventory detail'!Y384</x:f>
        <x:v>0</x:v>
      </x:c>
      <x:c r="I384" s="7" t="n">
        <x:f>SUMIFS('PO detail'!$W$1559:$W$1559,'PO detail'!$V$1559:$V$1559,"&gt;="&amp;E384,'PO detail'!$V$1559:$V$1559,"&lt;"&amp;A384)</x:f>
        <x:v>0</x:v>
      </x:c>
      <x:c r="J384" s="7" t="n">
        <x:f>SUMIFS('PO detail'!$X$1559:$X$1559,'PO detail'!$V$1559:$V$1559,"&gt;="&amp;E384,'PO detail'!$V$1559:$V$1559,"&lt;"&amp;A384)</x:f>
        <x:v>0</x:v>
      </x:c>
      <x:c r="K384" s="7" t="n">
        <x:f>SUMIFS('PO detail'!$Y$1559:$Y$1559,'PO detail'!$V$1559:$V$1559,"&gt;="&amp;E384,'PO detail'!$V$1559:$V$1559,"&lt;"&amp;A384)</x:f>
        <x:v>0</x:v>
      </x:c>
      <x:c r="L384" s="7" t="n">
        <x:f>'Inventory detail'!F384*Summary!$K$5*(A384-E384)/Summary!$K$6</x:f>
        <x:v>289.6620944558522</x:v>
      </x:c>
      <x:c r="M384" s="7" t="n">
        <x:f>MAX(0,H384-L384)</x:f>
        <x:v>0</x:v>
      </x:c>
      <x:c r="N384" s="7" t="n">
        <x:f>MAX(0,L384-H384)</x:f>
        <x:v>289.6620944558522</x:v>
      </x:c>
      <x:c r="O384" s="7" t="n">
        <x:f>MAX(0,F384+I384-N384)</x:f>
        <x:v>7610.337905544147</x:v>
      </x:c>
      <x:c r="P384" s="7" t="n">
        <x:f>MAX(0,N384-F384-I384)</x:f>
        <x:v>0</x:v>
      </x:c>
      <x:c r="Q384" s="7" t="n">
        <x:f>MAX(0,G384+J384-P384)</x:f>
        <x:v>0</x:v>
      </x:c>
      <x:c r="R384" s="7" t="n">
        <x:f>M384+MAX(0,K384-MAX(0,P384-G384-J384))</x:f>
        <x:v>0</x:v>
      </x:c>
      <x:c r="S384" s="7" t="n">
        <x:f>SUM(O384,Q384,R384)</x:f>
        <x:v>7610.337905544147</x:v>
      </x:c>
      <x:c r="T384" s="14" t="n">
        <x:f>'Inventory detail'!T384</x:f>
        <x:v>0.0147</x:v>
      </x:c>
      <x:c r="U384" s="14" t="n">
        <x:f>'Inventory detail'!U384</x:f>
        <x:v>0.01584</x:v>
      </x:c>
      <x:c r="V384" s="9" t="n">
        <x:f>O384*T384</x:f>
        <x:v>111.87196721149897</x:v>
      </x:c>
      <x:c r="W384" s="9" t="n">
        <x:f>Q384*T384</x:f>
        <x:v>0</x:v>
      </x:c>
      <x:c r="X384" s="9" t="n">
        <x:f>R384*T384</x:f>
        <x:v>0</x:v>
      </x:c>
      <x:c r="Y384" s="9" t="n">
        <x:f>S384*T384</x:f>
        <x:v>111.87196721149897</x:v>
      </x:c>
      <x:c r="Z384" s="9" t="n">
        <x:f>IF(ISNUMBER(U384),S384*(U384-T384),"n.a.")</x:f>
        <x:v>8.675785212320331</x:v>
      </x:c>
      <x:c r="AA384" s="9" t="n">
        <x:f>IF(ISNUMBER(U384),Y384,0)</x:f>
        <x:v>111.87196721149897</x:v>
      </x:c>
      <x:c r="AB384" s="7" t="n">
        <x:f>MAX(0,L384-SUM(F384:K384))</x:f>
        <x:v>0</x:v>
      </x:c>
    </x:row>
    <x:row r="385" ht="22" customHeight="1">
      <x:c r="A385" s="18" t="n">
        <x:f>Summary!C$41</x:f>
        <x:v>46327</x:v>
      </x:c>
      <x:c r="B385" s="2" t="str">
        <x:f>'Inventory detail'!A385</x:f>
        <x:v>WIRE</x:v>
      </x:c>
      <x:c r="C385" s="2" t="str">
        <x:f>'Inventory detail'!B385</x:f>
        <x:v>60</x:v>
      </x:c>
      <x:c r="D385" s="2" t="str">
        <x:f>'Inventory detail'!C385</x:f>
        <x:v>DL078BLK</x:v>
      </x:c>
      <x:c r="E385" s="10" t="n">
        <x:f>Summary!$E$5</x:f>
        <x:v>46304</x:v>
      </x:c>
      <x:c r="F385" s="7" t="n">
        <x:f>'Inventory detail'!W385</x:f>
        <x:v>0</x:v>
      </x:c>
      <x:c r="G385" s="7" t="n">
        <x:f>'Inventory detail'!X385</x:f>
        <x:v>0</x:v>
      </x:c>
      <x:c r="H385" s="7" t="n">
        <x:f>'Inventory detail'!Y385</x:f>
        <x:v>0</x:v>
      </x:c>
      <x:c r="I385" s="7" t="n">
        <x:f>0</x:f>
        <x:v>0</x:v>
      </x:c>
      <x:c r="J385" s="7" t="n">
        <x:f>0</x:f>
        <x:v>0</x:v>
      </x:c>
      <x:c r="K385" s="7" t="n">
        <x:f>0</x:f>
        <x:v>0</x:v>
      </x:c>
      <x:c r="L385" s="7" t="n">
        <x:f>'Inventory detail'!F385*Summary!$K$5*(A385-E385)/Summary!$K$6</x:f>
        <x:v>289.6620944558522</x:v>
      </x:c>
      <x:c r="M385" s="7" t="n">
        <x:f>MAX(0,H385-L385)</x:f>
        <x:v>0</x:v>
      </x:c>
      <x:c r="N385" s="7" t="n">
        <x:f>MAX(0,L385-H385)</x:f>
        <x:v>289.6620944558522</x:v>
      </x:c>
      <x:c r="O385" s="7" t="n">
        <x:f>MAX(0,F385+I385-N385)</x:f>
        <x:v>0</x:v>
      </x:c>
      <x:c r="P385" s="7" t="n">
        <x:f>MAX(0,N385-F385-I385)</x:f>
        <x:v>289.6620944558522</x:v>
      </x:c>
      <x:c r="Q385" s="7" t="n">
        <x:f>MAX(0,G385+J385-P385)</x:f>
        <x:v>0</x:v>
      </x:c>
      <x:c r="R385" s="7" t="n">
        <x:f>M385+MAX(0,K385-MAX(0,P385-G385-J385))</x:f>
        <x:v>0</x:v>
      </x:c>
      <x:c r="S385" s="7" t="n">
        <x:f>SUM(O385,Q385,R385)</x:f>
        <x:v>0</x:v>
      </x:c>
      <x:c r="T385" s="14" t="n">
        <x:f>'Inventory detail'!T385</x:f>
        <x:v>0.16329999999999997</x:v>
      </x:c>
      <x:c r="U385" s="14" t="n">
        <x:f>'Inventory detail'!U385</x:f>
        <x:v>0.16329999999999997</x:v>
      </x:c>
      <x:c r="V385" s="9" t="n">
        <x:f>O385*T385</x:f>
        <x:v>0</x:v>
      </x:c>
      <x:c r="W385" s="9" t="n">
        <x:f>Q385*T385</x:f>
        <x:v>0</x:v>
      </x:c>
      <x:c r="X385" s="9" t="n">
        <x:f>R385*T385</x:f>
        <x:v>0</x:v>
      </x:c>
      <x:c r="Y385" s="9" t="n">
        <x:f>S385*T385</x:f>
        <x:v>0</x:v>
      </x:c>
      <x:c r="Z385" s="9" t="n">
        <x:f>IF(ISNUMBER(U385),S385*(U385-T385),"n.a.")</x:f>
        <x:v>0</x:v>
      </x:c>
      <x:c r="AA385" s="9" t="n">
        <x:f>IF(ISNUMBER(U385),Y385,0)</x:f>
        <x:v>0</x:v>
      </x:c>
      <x:c r="AB385" s="7" t="n">
        <x:f>MAX(0,L385-SUM(F385:K385))</x:f>
        <x:v>289.6620944558522</x:v>
      </x:c>
    </x:row>
    <x:row r="386" ht="22" customHeight="1">
      <x:c r="A386" s="18" t="n">
        <x:f>Summary!C$41</x:f>
        <x:v>46327</x:v>
      </x:c>
      <x:c r="B386" s="2" t="str">
        <x:f>'Inventory detail'!A386</x:f>
        <x:v>COIL</x:v>
      </x:c>
      <x:c r="C386" s="2" t="str">
        <x:f>'Inventory detail'!B386</x:f>
        <x:v>10</x:v>
      </x:c>
      <x:c r="D386" s="2" t="str">
        <x:f>'Inventory detail'!C386</x:f>
        <x:v>18RED12-4</x:v>
      </x:c>
      <x:c r="E386" s="10" t="n">
        <x:f>Summary!$E$5</x:f>
        <x:v>46304</x:v>
      </x:c>
      <x:c r="F386" s="7" t="n">
        <x:f>'Inventory detail'!W386</x:f>
        <x:v>1400</x:v>
      </x:c>
      <x:c r="G386" s="7" t="n">
        <x:f>'Inventory detail'!X386</x:f>
        <x:v>0</x:v>
      </x:c>
      <x:c r="H386" s="7" t="n">
        <x:f>'Inventory detail'!Y386</x:f>
        <x:v>0</x:v>
      </x:c>
      <x:c r="I386" s="7" t="n">
        <x:f>SUMIFS('PO detail'!$W$262:$W$265,'PO detail'!$V$262:$V$265,"&gt;="&amp;E386,'PO detail'!$V$262:$V$265,"&lt;"&amp;A386)</x:f>
        <x:v>0</x:v>
      </x:c>
      <x:c r="J386" s="7" t="n">
        <x:f>SUMIFS('PO detail'!$X$262:$X$265,'PO detail'!$V$262:$V$265,"&gt;="&amp;E386,'PO detail'!$V$262:$V$265,"&lt;"&amp;A386)</x:f>
        <x:v>0</x:v>
      </x:c>
      <x:c r="K386" s="7" t="n">
        <x:f>SUMIFS('PO detail'!$Y$262:$Y$265,'PO detail'!$V$262:$V$265,"&gt;="&amp;E386,'PO detail'!$V$262:$V$265,"&lt;"&amp;A386)</x:f>
        <x:v>0</x:v>
      </x:c>
      <x:c r="L386" s="7" t="n">
        <x:f>'Inventory detail'!F386*Summary!$K$5*(A386-E386)/Summary!$K$6</x:f>
        <x:v>283.3675564681725</x:v>
      </x:c>
      <x:c r="M386" s="7" t="n">
        <x:f>MAX(0,H386-L386)</x:f>
        <x:v>0</x:v>
      </x:c>
      <x:c r="N386" s="7" t="n">
        <x:f>MAX(0,L386-H386)</x:f>
        <x:v>283.3675564681725</x:v>
      </x:c>
      <x:c r="O386" s="7" t="n">
        <x:f>MAX(0,F386+I386-N386)</x:f>
        <x:v>1116.6324435318274</x:v>
      </x:c>
      <x:c r="P386" s="7" t="n">
        <x:f>MAX(0,N386-F386-I386)</x:f>
        <x:v>0</x:v>
      </x:c>
      <x:c r="Q386" s="7" t="n">
        <x:f>MAX(0,G386+J386-P386)</x:f>
        <x:v>0</x:v>
      </x:c>
      <x:c r="R386" s="7" t="n">
        <x:f>M386+MAX(0,K386-MAX(0,P386-G386-J386))</x:f>
        <x:v>0</x:v>
      </x:c>
      <x:c r="S386" s="7" t="n">
        <x:f>SUM(O386,Q386,R386)</x:f>
        <x:v>1116.6324435318274</x:v>
      </x:c>
      <x:c r="T386" s="14" t="n">
        <x:f>'Inventory detail'!T386</x:f>
        <x:v>0.1448</x:v>
      </x:c>
      <x:c r="U386" s="14" t="n">
        <x:f>'Inventory detail'!U386</x:f>
        <x:v>0.141882</x:v>
      </x:c>
      <x:c r="V386" s="9" t="n">
        <x:f>O386*T386</x:f>
        <x:v>161.68837782340862</x:v>
      </x:c>
      <x:c r="W386" s="9" t="n">
        <x:f>Q386*T386</x:f>
        <x:v>0</x:v>
      </x:c>
      <x:c r="X386" s="9" t="n">
        <x:f>R386*T386</x:f>
        <x:v>0</x:v>
      </x:c>
      <x:c r="Y386" s="9" t="n">
        <x:f>S386*T386</x:f>
        <x:v>161.68837782340862</x:v>
      </x:c>
      <x:c r="Z386" s="9" t="n">
        <x:f>IF(ISNUMBER(U386),S386*(U386-T386),"n.a.")</x:f>
        <x:v>-3.258333470225877</x:v>
      </x:c>
      <x:c r="AA386" s="9" t="n">
        <x:f>IF(ISNUMBER(U386),Y386,0)</x:f>
        <x:v>161.68837782340862</x:v>
      </x:c>
      <x:c r="AB386" s="7" t="n">
        <x:f>MAX(0,L386-SUM(F386:K386))</x:f>
        <x:v>0</x:v>
      </x:c>
    </x:row>
    <x:row r="387" ht="22" customHeight="1">
      <x:c r="A387" s="18" t="n">
        <x:f>Summary!C$41</x:f>
        <x:v>46327</x:v>
      </x:c>
      <x:c r="B387" s="2" t="str">
        <x:f>'Inventory detail'!A387</x:f>
        <x:v>POUC</x:v>
      </x:c>
      <x:c r="C387" s="2" t="str">
        <x:f>'Inventory detail'!B387</x:f>
        <x:v>10</x:v>
      </x:c>
      <x:c r="D387" s="2" t="str">
        <x:f>'Inventory detail'!C387</x:f>
        <x:v>BUS10</x:v>
      </x:c>
      <x:c r="E387" s="10" t="n">
        <x:f>Summary!$E$5</x:f>
        <x:v>46304</x:v>
      </x:c>
      <x:c r="F387" s="7" t="n">
        <x:f>'Inventory detail'!W387</x:f>
        <x:v>0</x:v>
      </x:c>
      <x:c r="G387" s="7" t="n">
        <x:f>'Inventory detail'!X387</x:f>
        <x:v>0</x:v>
      </x:c>
      <x:c r="H387" s="7" t="n">
        <x:f>'Inventory detail'!Y387</x:f>
        <x:v>8200</x:v>
      </x:c>
      <x:c r="I387" s="7" t="n">
        <x:f>0</x:f>
        <x:v>0</x:v>
      </x:c>
      <x:c r="J387" s="7" t="n">
        <x:f>0</x:f>
        <x:v>0</x:v>
      </x:c>
      <x:c r="K387" s="7" t="n">
        <x:f>0</x:f>
        <x:v>0</x:v>
      </x:c>
      <x:c r="L387" s="7" t="n">
        <x:f>'Inventory detail'!F387*Summary!$K$5*(A387-E387)/Summary!$K$6</x:f>
        <x:v>283.3675564681725</x:v>
      </x:c>
      <x:c r="M387" s="7" t="n">
        <x:f>MAX(0,H387-L387)</x:f>
        <x:v>7916.632443531827</x:v>
      </x:c>
      <x:c r="N387" s="7" t="n">
        <x:f>MAX(0,L387-H387)</x:f>
        <x:v>0</x:v>
      </x:c>
      <x:c r="O387" s="7" t="n">
        <x:f>MAX(0,F387+I387-N387)</x:f>
        <x:v>0</x:v>
      </x:c>
      <x:c r="P387" s="7" t="n">
        <x:f>MAX(0,N387-F387-I387)</x:f>
        <x:v>0</x:v>
      </x:c>
      <x:c r="Q387" s="7" t="n">
        <x:f>MAX(0,G387+J387-P387)</x:f>
        <x:v>0</x:v>
      </x:c>
      <x:c r="R387" s="7" t="n">
        <x:f>M387+MAX(0,K387-MAX(0,P387-G387-J387))</x:f>
        <x:v>7916.632443531827</x:v>
      </x:c>
      <x:c r="S387" s="7" t="n">
        <x:f>SUM(O387,Q387,R387)</x:f>
        <x:v>7916.632443531827</x:v>
      </x:c>
      <x:c r="T387" s="14" t="n">
        <x:f>'Inventory detail'!T387</x:f>
        <x:v>0.0132</x:v>
      </x:c>
      <x:c r="U387" s="14" t="n">
        <x:f>'Inventory detail'!U387</x:f>
        <x:v>0.014355</x:v>
      </x:c>
      <x:c r="V387" s="9" t="n">
        <x:f>O387*T387</x:f>
        <x:v>0</x:v>
      </x:c>
      <x:c r="W387" s="9" t="n">
        <x:f>Q387*T387</x:f>
        <x:v>0</x:v>
      </x:c>
      <x:c r="X387" s="9" t="n">
        <x:f>R387*T387</x:f>
        <x:v>104.49954825462012</x:v>
      </x:c>
      <x:c r="Y387" s="9" t="n">
        <x:f>S387*T387</x:f>
        <x:v>104.49954825462012</x:v>
      </x:c>
      <x:c r="Z387" s="9" t="n">
        <x:f>IF(ISNUMBER(U387),S387*(U387-T387),"n.a.")</x:f>
        <x:v>9.14371047227926</x:v>
      </x:c>
      <x:c r="AA387" s="9" t="n">
        <x:f>IF(ISNUMBER(U387),Y387,0)</x:f>
        <x:v>104.49954825462012</x:v>
      </x:c>
      <x:c r="AB387" s="7" t="n">
        <x:f>MAX(0,L387-SUM(F387:K387))</x:f>
        <x:v>0</x:v>
      </x:c>
    </x:row>
    <x:row r="388" ht="22" customHeight="1">
      <x:c r="A388" s="18" t="n">
        <x:f>Summary!C$41</x:f>
        <x:v>46327</x:v>
      </x:c>
      <x:c r="B388" s="2" t="str">
        <x:f>'Inventory detail'!A388</x:f>
        <x:v>POUC</x:v>
      </x:c>
      <x:c r="C388" s="2" t="str">
        <x:f>'Inventory detail'!B388</x:f>
        <x:v>60</x:v>
      </x:c>
      <x:c r="D388" s="2" t="str">
        <x:f>'Inventory detail'!C388</x:f>
        <x:v>RMEN3</x:v>
      </x:c>
      <x:c r="E388" s="10" t="n">
        <x:f>Summary!$E$5</x:f>
        <x:v>46304</x:v>
      </x:c>
      <x:c r="F388" s="7" t="n">
        <x:f>'Inventory detail'!W388</x:f>
        <x:v>3000</x:v>
      </x:c>
      <x:c r="G388" s="7" t="n">
        <x:f>'Inventory detail'!X388</x:f>
        <x:v>0</x:v>
      </x:c>
      <x:c r="H388" s="7" t="n">
        <x:f>'Inventory detail'!Y388</x:f>
        <x:v>0</x:v>
      </x:c>
      <x:c r="I388" s="7" t="n">
        <x:f>SUMIFS('PO detail'!$W$1835:$W$1835,'PO detail'!$V$1835:$V$1835,"&gt;="&amp;E388,'PO detail'!$V$1835:$V$1835,"&lt;"&amp;A388)</x:f>
        <x:v>0</x:v>
      </x:c>
      <x:c r="J388" s="7" t="n">
        <x:f>SUMIFS('PO detail'!$X$1835:$X$1835,'PO detail'!$V$1835:$V$1835,"&gt;="&amp;E388,'PO detail'!$V$1835:$V$1835,"&lt;"&amp;A388)</x:f>
        <x:v>0</x:v>
      </x:c>
      <x:c r="K388" s="7" t="n">
        <x:f>SUMIFS('PO detail'!$Y$1835:$Y$1835,'PO detail'!$V$1835:$V$1835,"&gt;="&amp;E388,'PO detail'!$V$1835:$V$1835,"&lt;"&amp;A388)</x:f>
        <x:v>0</x:v>
      </x:c>
      <x:c r="L388" s="7" t="n">
        <x:f>'Inventory detail'!F388*Summary!$K$5*(A388-E388)/Summary!$K$6</x:f>
        <x:v>283.3675564681725</x:v>
      </x:c>
      <x:c r="M388" s="7" t="n">
        <x:f>MAX(0,H388-L388)</x:f>
        <x:v>0</x:v>
      </x:c>
      <x:c r="N388" s="7" t="n">
        <x:f>MAX(0,L388-H388)</x:f>
        <x:v>283.3675564681725</x:v>
      </x:c>
      <x:c r="O388" s="7" t="n">
        <x:f>MAX(0,F388+I388-N388)</x:f>
        <x:v>2716.6324435318274</x:v>
      </x:c>
      <x:c r="P388" s="7" t="n">
        <x:f>MAX(0,N388-F388-I388)</x:f>
        <x:v>0</x:v>
      </x:c>
      <x:c r="Q388" s="7" t="n">
        <x:f>MAX(0,G388+J388-P388)</x:f>
        <x:v>0</x:v>
      </x:c>
      <x:c r="R388" s="7" t="n">
        <x:f>M388+MAX(0,K388-MAX(0,P388-G388-J388))</x:f>
        <x:v>0</x:v>
      </x:c>
      <x:c r="S388" s="7" t="n">
        <x:f>SUM(O388,Q388,R388)</x:f>
        <x:v>2716.6324435318274</x:v>
      </x:c>
      <x:c r="T388" s="14" t="n">
        <x:f>'Inventory detail'!T388</x:f>
        <x:v>0.08689999999999999</x:v>
      </x:c>
      <x:c r="U388" s="14" t="n">
        <x:f>'Inventory detail'!U388</x:f>
        <x:v>0.09487499999999999</x:v>
      </x:c>
      <x:c r="V388" s="9" t="n">
        <x:f>O388*T388</x:f>
        <x:v>236.0753593429158</x:v>
      </x:c>
      <x:c r="W388" s="9" t="n">
        <x:f>Q388*T388</x:f>
        <x:v>0</x:v>
      </x:c>
      <x:c r="X388" s="9" t="n">
        <x:f>R388*T388</x:f>
        <x:v>0</x:v>
      </x:c>
      <x:c r="Y388" s="9" t="n">
        <x:f>S388*T388</x:f>
        <x:v>236.0753593429158</x:v>
      </x:c>
      <x:c r="Z388" s="9" t="n">
        <x:f>IF(ISNUMBER(U388),S388*(U388-T388),"n.a.")</x:f>
        <x:v>21.665143737166314</x:v>
      </x:c>
      <x:c r="AA388" s="9" t="n">
        <x:f>IF(ISNUMBER(U388),Y388,0)</x:f>
        <x:v>236.0753593429158</x:v>
      </x:c>
      <x:c r="AB388" s="7" t="n">
        <x:f>MAX(0,L388-SUM(F388:K388))</x:f>
        <x:v>0</x:v>
      </x:c>
    </x:row>
    <x:row r="389" ht="22" customHeight="1">
      <x:c r="A389" s="18" t="n">
        <x:f>Summary!C$41</x:f>
        <x:v>46327</x:v>
      </x:c>
      <x:c r="B389" s="2" t="str">
        <x:f>'Inventory detail'!A389</x:f>
        <x:v>WIRE</x:v>
      </x:c>
      <x:c r="C389" s="2" t="str">
        <x:f>'Inventory detail'!B389</x:f>
        <x:v>60</x:v>
      </x:c>
      <x:c r="D389" s="2" t="str">
        <x:f>'Inventory detail'!C389</x:f>
        <x:v>DL058SIL</x:v>
      </x:c>
      <x:c r="E389" s="10" t="n">
        <x:f>Summary!$E$5</x:f>
        <x:v>46304</x:v>
      </x:c>
      <x:c r="F389" s="7" t="n">
        <x:f>'Inventory detail'!W389</x:f>
        <x:v>0</x:v>
      </x:c>
      <x:c r="G389" s="7" t="n">
        <x:f>'Inventory detail'!X389</x:f>
        <x:v>0</x:v>
      </x:c>
      <x:c r="H389" s="7" t="n">
        <x:f>'Inventory detail'!Y389</x:f>
        <x:v>3400</x:v>
      </x:c>
      <x:c r="I389" s="7" t="n">
        <x:f>0</x:f>
        <x:v>0</x:v>
      </x:c>
      <x:c r="J389" s="7" t="n">
        <x:f>0</x:f>
        <x:v>0</x:v>
      </x:c>
      <x:c r="K389" s="7" t="n">
        <x:f>0</x:f>
        <x:v>0</x:v>
      </x:c>
      <x:c r="L389" s="7" t="n">
        <x:f>'Inventory detail'!F389*Summary!$K$5*(A389-E389)/Summary!$K$6</x:f>
        <x:v>280.2165092402464</x:v>
      </x:c>
      <x:c r="M389" s="7" t="n">
        <x:f>MAX(0,H389-L389)</x:f>
        <x:v>3119.7834907597535</x:v>
      </x:c>
      <x:c r="N389" s="7" t="n">
        <x:f>MAX(0,L389-H389)</x:f>
        <x:v>0</x:v>
      </x:c>
      <x:c r="O389" s="7" t="n">
        <x:f>MAX(0,F389+I389-N389)</x:f>
        <x:v>0</x:v>
      </x:c>
      <x:c r="P389" s="7" t="n">
        <x:f>MAX(0,N389-F389-I389)</x:f>
        <x:v>0</x:v>
      </x:c>
      <x:c r="Q389" s="7" t="n">
        <x:f>MAX(0,G389+J389-P389)</x:f>
        <x:v>0</x:v>
      </x:c>
      <x:c r="R389" s="7" t="n">
        <x:f>M389+MAX(0,K389-MAX(0,P389-G389-J389))</x:f>
        <x:v>3119.7834907597535</x:v>
      </x:c>
      <x:c r="S389" s="7" t="n">
        <x:f>SUM(O389,Q389,R389)</x:f>
        <x:v>3119.7834907597535</x:v>
      </x:c>
      <x:c r="T389" s="14" t="n">
        <x:f>'Inventory detail'!T389</x:f>
        <x:v>0.1082</x:v>
      </x:c>
      <x:c r="U389" s="14" t="n">
        <x:f>'Inventory detail'!U389</x:f>
        <x:v>0.1082</x:v>
      </x:c>
      <x:c r="V389" s="9" t="n">
        <x:f>O389*T389</x:f>
        <x:v>0</x:v>
      </x:c>
      <x:c r="W389" s="9" t="n">
        <x:f>Q389*T389</x:f>
        <x:v>0</x:v>
      </x:c>
      <x:c r="X389" s="9" t="n">
        <x:f>R389*T389</x:f>
        <x:v>337.56057370020534</x:v>
      </x:c>
      <x:c r="Y389" s="9" t="n">
        <x:f>S389*T389</x:f>
        <x:v>337.56057370020534</x:v>
      </x:c>
      <x:c r="Z389" s="9" t="n">
        <x:f>IF(ISNUMBER(U389),S389*(U389-T389),"n.a.")</x:f>
        <x:v>0</x:v>
      </x:c>
      <x:c r="AA389" s="9" t="n">
        <x:f>IF(ISNUMBER(U389),Y389,0)</x:f>
        <x:v>337.56057370020534</x:v>
      </x:c>
      <x:c r="AB389" s="7" t="n">
        <x:f>MAX(0,L389-SUM(F389:K389))</x:f>
        <x:v>0</x:v>
      </x:c>
    </x:row>
    <x:row r="390" ht="22" customHeight="1">
      <x:c r="A390" s="18" t="n">
        <x:f>Summary!C$41</x:f>
        <x:v>46327</x:v>
      </x:c>
      <x:c r="B390" s="2" t="str">
        <x:f>'Inventory detail'!A390</x:f>
        <x:v>COIL</x:v>
      </x:c>
      <x:c r="C390" s="2" t="str">
        <x:f>'Inventory detail'!B390</x:f>
        <x:v>60</x:v>
      </x:c>
      <x:c r="D390" s="2" t="str">
        <x:f>'Inventory detail'!C390</x:f>
        <x:v>11NAV12-4</x:v>
      </x:c>
      <x:c r="E390" s="10" t="n">
        <x:f>Summary!$E$5</x:f>
        <x:v>46304</x:v>
      </x:c>
      <x:c r="F390" s="7" t="n">
        <x:f>'Inventory detail'!W390</x:f>
        <x:v>1700</x:v>
      </x:c>
      <x:c r="G390" s="7" t="n">
        <x:f>'Inventory detail'!X390</x:f>
        <x:v>0</x:v>
      </x:c>
      <x:c r="H390" s="7" t="n">
        <x:f>'Inventory detail'!Y390</x:f>
        <x:v>0</x:v>
      </x:c>
      <x:c r="I390" s="7" t="n">
        <x:f>SUMIFS('PO detail'!$W$1052:$W$1052,'PO detail'!$V$1052:$V$1052,"&gt;="&amp;E390,'PO detail'!$V$1052:$V$1052,"&lt;"&amp;A390)</x:f>
        <x:v>0</x:v>
      </x:c>
      <x:c r="J390" s="7" t="n">
        <x:f>SUMIFS('PO detail'!$X$1052:$X$1052,'PO detail'!$V$1052:$V$1052,"&gt;="&amp;E390,'PO detail'!$V$1052:$V$1052,"&lt;"&amp;A390)</x:f>
        <x:v>0</x:v>
      </x:c>
      <x:c r="K390" s="7" t="n">
        <x:f>SUMIFS('PO detail'!$Y$1052:$Y$1052,'PO detail'!$V$1052:$V$1052,"&gt;="&amp;E390,'PO detail'!$V$1052:$V$1052,"&lt;"&amp;A390)</x:f>
        <x:v>0</x:v>
      </x:c>
      <x:c r="L390" s="7" t="n">
        <x:f>'Inventory detail'!F390*Summary!$K$5*(A390-E390)/Summary!$K$6</x:f>
        <x:v>277.0730184804928</x:v>
      </x:c>
      <x:c r="M390" s="7" t="n">
        <x:f>MAX(0,H390-L390)</x:f>
        <x:v>0</x:v>
      </x:c>
      <x:c r="N390" s="7" t="n">
        <x:f>MAX(0,L390-H390)</x:f>
        <x:v>277.0730184804928</x:v>
      </x:c>
      <x:c r="O390" s="7" t="n">
        <x:f>MAX(0,F390+I390-N390)</x:f>
        <x:v>1422.926981519507</x:v>
      </x:c>
      <x:c r="P390" s="7" t="n">
        <x:f>MAX(0,N390-F390-I390)</x:f>
        <x:v>0</x:v>
      </x:c>
      <x:c r="Q390" s="7" t="n">
        <x:f>MAX(0,G390+J390-P390)</x:f>
        <x:v>0</x:v>
      </x:c>
      <x:c r="R390" s="7" t="n">
        <x:f>M390+MAX(0,K390-MAX(0,P390-G390-J390))</x:f>
        <x:v>0</x:v>
      </x:c>
      <x:c r="S390" s="7" t="n">
        <x:f>SUM(O390,Q390,R390)</x:f>
        <x:v>1422.926981519507</x:v>
      </x:c>
      <x:c r="T390" s="14" t="n">
        <x:f>'Inventory detail'!T390</x:f>
        <x:v>0.0682</x:v>
      </x:c>
      <x:c r="U390" s="14" t="n">
        <x:f>'Inventory detail'!U390</x:f>
        <x:v>0.0668525</x:v>
      </x:c>
      <x:c r="V390" s="9" t="n">
        <x:f>O390*T390</x:f>
        <x:v>97.04362013963038</x:v>
      </x:c>
      <x:c r="W390" s="9" t="n">
        <x:f>Q390*T390</x:f>
        <x:v>0</x:v>
      </x:c>
      <x:c r="X390" s="9" t="n">
        <x:f>R390*T390</x:f>
        <x:v>0</x:v>
      </x:c>
      <x:c r="Y390" s="9" t="n">
        <x:f>S390*T390</x:f>
        <x:v>97.04362013963038</x:v>
      </x:c>
      <x:c r="Z390" s="9" t="n">
        <x:f>IF(ISNUMBER(U390),S390*(U390-T390),"n.a.")</x:f>
        <x:v>-1.9173941075975378</x:v>
      </x:c>
      <x:c r="AA390" s="9" t="n">
        <x:f>IF(ISNUMBER(U390),Y390,0)</x:f>
        <x:v>97.04362013963038</x:v>
      </x:c>
      <x:c r="AB390" s="7" t="n">
        <x:f>MAX(0,L390-SUM(F390:K390))</x:f>
        <x:v>0</x:v>
      </x:c>
    </x:row>
    <x:row r="391" ht="22" customHeight="1">
      <x:c r="A391" s="18" t="n">
        <x:f>Summary!C$41</x:f>
        <x:v>46327</x:v>
      </x:c>
      <x:c r="B391" s="2" t="str">
        <x:f>'Inventory detail'!A391</x:f>
        <x:v>POUC</x:v>
      </x:c>
      <x:c r="C391" s="2" t="str">
        <x:f>'Inventory detail'!B391</x:f>
        <x:v>60</x:v>
      </x:c>
      <x:c r="D391" s="2" t="str">
        <x:f>'Inventory detail'!C391</x:f>
        <x:v>BML5</x:v>
      </x:c>
      <x:c r="E391" s="10" t="n">
        <x:f>Summary!$E$5</x:f>
        <x:v>46304</x:v>
      </x:c>
      <x:c r="F391" s="7" t="n">
        <x:f>'Inventory detail'!W391</x:f>
        <x:v>4200</x:v>
      </x:c>
      <x:c r="G391" s="7" t="n">
        <x:f>'Inventory detail'!X391</x:f>
        <x:v>0</x:v>
      </x:c>
      <x:c r="H391" s="7" t="n">
        <x:f>'Inventory detail'!Y391</x:f>
        <x:v>0</x:v>
      </x:c>
      <x:c r="I391" s="7" t="n">
        <x:f>SUMIFS('PO detail'!$W$1725:$W$1725,'PO detail'!$V$1725:$V$1725,"&gt;="&amp;E391,'PO detail'!$V$1725:$V$1725,"&lt;"&amp;A391)</x:f>
        <x:v>0</x:v>
      </x:c>
      <x:c r="J391" s="7" t="n">
        <x:f>SUMIFS('PO detail'!$X$1725:$X$1725,'PO detail'!$V$1725:$V$1725,"&gt;="&amp;E391,'PO detail'!$V$1725:$V$1725,"&lt;"&amp;A391)</x:f>
        <x:v>0</x:v>
      </x:c>
      <x:c r="K391" s="7" t="n">
        <x:f>SUMIFS('PO detail'!$Y$1725:$Y$1725,'PO detail'!$V$1725:$V$1725,"&gt;="&amp;E391,'PO detail'!$V$1725:$V$1725,"&lt;"&amp;A391)</x:f>
        <x:v>0</x:v>
      </x:c>
      <x:c r="L391" s="7" t="n">
        <x:f>'Inventory detail'!F391*Summary!$K$5*(A391-E391)/Summary!$K$6</x:f>
        <x:v>277.0730184804928</x:v>
      </x:c>
      <x:c r="M391" s="7" t="n">
        <x:f>MAX(0,H391-L391)</x:f>
        <x:v>0</x:v>
      </x:c>
      <x:c r="N391" s="7" t="n">
        <x:f>MAX(0,L391-H391)</x:f>
        <x:v>277.0730184804928</x:v>
      </x:c>
      <x:c r="O391" s="7" t="n">
        <x:f>MAX(0,F391+I391-N391)</x:f>
        <x:v>3922.926981519507</x:v>
      </x:c>
      <x:c r="P391" s="7" t="n">
        <x:f>MAX(0,N391-F391-I391)</x:f>
        <x:v>0</x:v>
      </x:c>
      <x:c r="Q391" s="7" t="n">
        <x:f>MAX(0,G391+J391-P391)</x:f>
        <x:v>0</x:v>
      </x:c>
      <x:c r="R391" s="7" t="n">
        <x:f>M391+MAX(0,K391-MAX(0,P391-G391-J391))</x:f>
        <x:v>0</x:v>
      </x:c>
      <x:c r="S391" s="7" t="n">
        <x:f>SUM(O391,Q391,R391)</x:f>
        <x:v>3922.926981519507</x:v>
      </x:c>
      <x:c r="T391" s="14" t="n">
        <x:f>'Inventory detail'!T391</x:f>
        <x:v>0.0151</x:v>
      </x:c>
      <x:c r="U391" s="14" t="n">
        <x:f>'Inventory detail'!U391</x:f>
        <x:v>0.0165</x:v>
      </x:c>
      <x:c r="V391" s="9" t="n">
        <x:f>O391*T391</x:f>
        <x:v>59.236197420944556</x:v>
      </x:c>
      <x:c r="W391" s="9" t="n">
        <x:f>Q391*T391</x:f>
        <x:v>0</x:v>
      </x:c>
      <x:c r="X391" s="9" t="n">
        <x:f>R391*T391</x:f>
        <x:v>0</x:v>
      </x:c>
      <x:c r="Y391" s="9" t="n">
        <x:f>S391*T391</x:f>
        <x:v>59.236197420944556</x:v>
      </x:c>
      <x:c r="Z391" s="9" t="n">
        <x:f>IF(ISNUMBER(U391),S391*(U391-T391),"n.a.")</x:f>
        <x:v>5.492097774127311</x:v>
      </x:c>
      <x:c r="AA391" s="9" t="n">
        <x:f>IF(ISNUMBER(U391),Y391,0)</x:f>
        <x:v>59.236197420944556</x:v>
      </x:c>
      <x:c r="AB391" s="7" t="n">
        <x:f>MAX(0,L391-SUM(F391:K391))</x:f>
        <x:v>0</x:v>
      </x:c>
    </x:row>
    <x:row r="392" ht="22" customHeight="1">
      <x:c r="A392" s="18" t="n">
        <x:f>Summary!C$41</x:f>
        <x:v>46327</x:v>
      </x:c>
      <x:c r="B392" s="2" t="str">
        <x:f>'Inventory detail'!A392</x:f>
        <x:v>COIL</x:v>
      </x:c>
      <x:c r="C392" s="2" t="str">
        <x:f>'Inventory detail'!B392</x:f>
        <x:v>10</x:v>
      </x:c>
      <x:c r="D392" s="2" t="str">
        <x:f>'Inventory detail'!C392</x:f>
        <x:v>8RED12-4</x:v>
      </x:c>
      <x:c r="E392" s="10" t="n">
        <x:f>Summary!$E$5</x:f>
        <x:v>46304</x:v>
      </x:c>
      <x:c r="F392" s="7" t="n">
        <x:f>'Inventory detail'!W392</x:f>
        <x:v>3900</x:v>
      </x:c>
      <x:c r="G392" s="7" t="n">
        <x:f>'Inventory detail'!X392</x:f>
        <x:v>0</x:v>
      </x:c>
      <x:c r="H392" s="7" t="n">
        <x:f>'Inventory detail'!Y392</x:f>
        <x:v>0</x:v>
      </x:c>
      <x:c r="I392" s="7" t="n">
        <x:f>SUMIFS('PO detail'!$W$547:$W$548,'PO detail'!$V$547:$V$548,"&gt;="&amp;E392,'PO detail'!$V$547:$V$548,"&lt;"&amp;A392)</x:f>
        <x:v>0</x:v>
      </x:c>
      <x:c r="J392" s="7" t="n">
        <x:f>SUMIFS('PO detail'!$X$547:$X$548,'PO detail'!$V$547:$V$548,"&gt;="&amp;E392,'PO detail'!$V$547:$V$548,"&lt;"&amp;A392)</x:f>
        <x:v>0</x:v>
      </x:c>
      <x:c r="K392" s="7" t="n">
        <x:f>SUMIFS('PO detail'!$Y$547:$Y$548,'PO detail'!$V$547:$V$548,"&gt;="&amp;E392,'PO detail'!$V$547:$V$548,"&lt;"&amp;A392)</x:f>
        <x:v>0</x:v>
      </x:c>
      <x:c r="L392" s="7" t="n">
        <x:f>'Inventory detail'!F392*Summary!$K$5*(A392-E392)/Summary!$K$6</x:f>
        <x:v>270.77092402464064</x:v>
      </x:c>
      <x:c r="M392" s="7" t="n">
        <x:f>MAX(0,H392-L392)</x:f>
        <x:v>0</x:v>
      </x:c>
      <x:c r="N392" s="7" t="n">
        <x:f>MAX(0,L392-H392)</x:f>
        <x:v>270.77092402464064</x:v>
      </x:c>
      <x:c r="O392" s="7" t="n">
        <x:f>MAX(0,F392+I392-N392)</x:f>
        <x:v>3629.2290759753596</x:v>
      </x:c>
      <x:c r="P392" s="7" t="n">
        <x:f>MAX(0,N392-F392-I392)</x:f>
        <x:v>0</x:v>
      </x:c>
      <x:c r="Q392" s="7" t="n">
        <x:f>MAX(0,G392+J392-P392)</x:f>
        <x:v>0</x:v>
      </x:c>
      <x:c r="R392" s="7" t="n">
        <x:f>M392+MAX(0,K392-MAX(0,P392-G392-J392))</x:f>
        <x:v>0</x:v>
      </x:c>
      <x:c r="S392" s="7" t="n">
        <x:f>SUM(O392,Q392,R392)</x:f>
        <x:v>3629.2290759753596</x:v>
      </x:c>
      <x:c r="T392" s="14" t="n">
        <x:f>'Inventory detail'!T392</x:f>
        <x:v>0.042</x:v>
      </x:c>
      <x:c r="U392" s="14" t="n">
        <x:f>'Inventory detail'!U392</x:f>
        <x:v>0.041216499999999996</x:v>
      </x:c>
      <x:c r="V392" s="9" t="n">
        <x:f>O392*T392</x:f>
        <x:v>152.4276211909651</x:v>
      </x:c>
      <x:c r="W392" s="9" t="n">
        <x:f>Q392*T392</x:f>
        <x:v>0</x:v>
      </x:c>
      <x:c r="X392" s="9" t="n">
        <x:f>R392*T392</x:f>
        <x:v>0</x:v>
      </x:c>
      <x:c r="Y392" s="9" t="n">
        <x:f>S392*T392</x:f>
        <x:v>152.4276211909651</x:v>
      </x:c>
      <x:c r="Z392" s="9" t="n">
        <x:f>IF(ISNUMBER(U392),S392*(U392-T392),"n.a.")</x:f>
        <x:v>-2.8435009810267173</x:v>
      </x:c>
      <x:c r="AA392" s="9" t="n">
        <x:f>IF(ISNUMBER(U392),Y392,0)</x:f>
        <x:v>152.4276211909651</x:v>
      </x:c>
      <x:c r="AB392" s="7" t="n">
        <x:f>MAX(0,L392-SUM(F392:K392))</x:f>
        <x:v>0</x:v>
      </x:c>
    </x:row>
    <x:row r="393" ht="22" customHeight="1">
      <x:c r="A393" s="18" t="n">
        <x:f>Summary!C$41</x:f>
        <x:v>46327</x:v>
      </x:c>
      <x:c r="B393" s="2" t="str">
        <x:f>'Inventory detail'!A393</x:f>
        <x:v>COIL</x:v>
      </x:c>
      <x:c r="C393" s="2" t="str">
        <x:f>'Inventory detail'!B393</x:f>
        <x:v>60</x:v>
      </x:c>
      <x:c r="D393" s="2" t="str">
        <x:f>'Inventory detail'!C393</x:f>
        <x:v>22CLR12-4</x:v>
      </x:c>
      <x:c r="E393" s="10" t="n">
        <x:f>Summary!$E$5</x:f>
        <x:v>46304</x:v>
      </x:c>
      <x:c r="F393" s="7" t="n">
        <x:f>'Inventory detail'!W393</x:f>
        <x:v>2000</x:v>
      </x:c>
      <x:c r="G393" s="7" t="n">
        <x:f>'Inventory detail'!X393</x:f>
        <x:v>0</x:v>
      </x:c>
      <x:c r="H393" s="7" t="n">
        <x:f>'Inventory detail'!Y393</x:f>
        <x:v>0</x:v>
      </x:c>
      <x:c r="I393" s="7" t="n">
        <x:f>SUMIFS('PO detail'!$W$1215:$W$1216,'PO detail'!$V$1215:$V$1216,"&gt;="&amp;E393,'PO detail'!$V$1215:$V$1216,"&lt;"&amp;A393)</x:f>
        <x:v>0</x:v>
      </x:c>
      <x:c r="J393" s="7" t="n">
        <x:f>SUMIFS('PO detail'!$X$1215:$X$1216,'PO detail'!$V$1215:$V$1216,"&gt;="&amp;E393,'PO detail'!$V$1215:$V$1216,"&lt;"&amp;A393)</x:f>
        <x:v>0</x:v>
      </x:c>
      <x:c r="K393" s="7" t="n">
        <x:f>SUMIFS('PO detail'!$Y$1215:$Y$1216,'PO detail'!$V$1215:$V$1216,"&gt;="&amp;E393,'PO detail'!$V$1215:$V$1216,"&lt;"&amp;A393)</x:f>
        <x:v>0</x:v>
      </x:c>
      <x:c r="L393" s="7" t="n">
        <x:f>'Inventory detail'!F393*Summary!$K$5*(A393-E393)/Summary!$K$6</x:f>
        <x:v>270.77092402464064</x:v>
      </x:c>
      <x:c r="M393" s="7" t="n">
        <x:f>MAX(0,H393-L393)</x:f>
        <x:v>0</x:v>
      </x:c>
      <x:c r="N393" s="7" t="n">
        <x:f>MAX(0,L393-H393)</x:f>
        <x:v>270.77092402464064</x:v>
      </x:c>
      <x:c r="O393" s="7" t="n">
        <x:f>MAX(0,F393+I393-N393)</x:f>
        <x:v>1729.2290759753594</x:v>
      </x:c>
      <x:c r="P393" s="7" t="n">
        <x:f>MAX(0,N393-F393-I393)</x:f>
        <x:v>0</x:v>
      </x:c>
      <x:c r="Q393" s="7" t="n">
        <x:f>MAX(0,G393+J393-P393)</x:f>
        <x:v>0</x:v>
      </x:c>
      <x:c r="R393" s="7" t="n">
        <x:f>M393+MAX(0,K393-MAX(0,P393-G393-J393))</x:f>
        <x:v>0</x:v>
      </x:c>
      <x:c r="S393" s="7" t="n">
        <x:f>SUM(O393,Q393,R393)</x:f>
        <x:v>1729.2290759753594</x:v>
      </x:c>
      <x:c r="T393" s="14" t="n">
        <x:f>'Inventory detail'!T393</x:f>
        <x:v>0.1674</x:v>
      </x:c>
      <x:c r="U393" s="14" t="n">
        <x:f>'Inventory detail'!U393</x:f>
        <x:v>0.163982</x:v>
      </x:c>
      <x:c r="V393" s="9" t="n">
        <x:f>O393*T393</x:f>
        <x:v>289.47294731827515</x:v>
      </x:c>
      <x:c r="W393" s="9" t="n">
        <x:f>Q393*T393</x:f>
        <x:v>0</x:v>
      </x:c>
      <x:c r="X393" s="9" t="n">
        <x:f>R393*T393</x:f>
        <x:v>0</x:v>
      </x:c>
      <x:c r="Y393" s="9" t="n">
        <x:f>S393*T393</x:f>
        <x:v>289.47294731827515</x:v>
      </x:c>
      <x:c r="Z393" s="9" t="n">
        <x:f>IF(ISNUMBER(U393),S393*(U393-T393),"n.a.")</x:f>
        <x:v>-5.910504981683786</x:v>
      </x:c>
      <x:c r="AA393" s="9" t="n">
        <x:f>IF(ISNUMBER(U393),Y393,0)</x:f>
        <x:v>289.47294731827515</x:v>
      </x:c>
      <x:c r="AB393" s="7" t="n">
        <x:f>MAX(0,L393-SUM(F393:K393))</x:f>
        <x:v>0</x:v>
      </x:c>
    </x:row>
    <x:row r="394" ht="22" customHeight="1">
      <x:c r="A394" s="18" t="n">
        <x:f>Summary!C$41</x:f>
        <x:v>46327</x:v>
      </x:c>
      <x:c r="B394" s="2" t="str">
        <x:f>'Inventory detail'!A394</x:f>
        <x:v>POUC</x:v>
      </x:c>
      <x:c r="C394" s="2" t="str">
        <x:f>'Inventory detail'!B394</x:f>
        <x:v>60</x:v>
      </x:c>
      <x:c r="D394" s="2" t="str">
        <x:f>'Inventory detail'!C394</x:f>
        <x:v>DRI10</x:v>
      </x:c>
      <x:c r="E394" s="10" t="n">
        <x:f>Summary!$E$5</x:f>
        <x:v>46304</x:v>
      </x:c>
      <x:c r="F394" s="7" t="n">
        <x:f>'Inventory detail'!W394</x:f>
        <x:v>5000</x:v>
      </x:c>
      <x:c r="G394" s="7" t="n">
        <x:f>'Inventory detail'!X394</x:f>
        <x:v>0</x:v>
      </x:c>
      <x:c r="H394" s="7" t="n">
        <x:f>'Inventory detail'!Y394</x:f>
        <x:v>4300</x:v>
      </x:c>
      <x:c r="I394" s="7" t="n">
        <x:f>SUMIFS('PO detail'!$W$1735:$W$1735,'PO detail'!$V$1735:$V$1735,"&gt;="&amp;E394,'PO detail'!$V$1735:$V$1735,"&lt;"&amp;A394)</x:f>
        <x:v>0</x:v>
      </x:c>
      <x:c r="J394" s="7" t="n">
        <x:f>SUMIFS('PO detail'!$X$1735:$X$1735,'PO detail'!$V$1735:$V$1735,"&gt;="&amp;E394,'PO detail'!$V$1735:$V$1735,"&lt;"&amp;A394)</x:f>
        <x:v>0</x:v>
      </x:c>
      <x:c r="K394" s="7" t="n">
        <x:f>SUMIFS('PO detail'!$Y$1735:$Y$1735,'PO detail'!$V$1735:$V$1735,"&gt;="&amp;E394,'PO detail'!$V$1735:$V$1735,"&lt;"&amp;A394)</x:f>
        <x:v>0</x:v>
      </x:c>
      <x:c r="L394" s="7" t="n">
        <x:f>'Inventory detail'!F394*Summary!$K$5*(A394-E394)/Summary!$K$6</x:f>
        <x:v>270.77092402464064</x:v>
      </x:c>
      <x:c r="M394" s="7" t="n">
        <x:f>MAX(0,H394-L394)</x:f>
        <x:v>4029.2290759753596</x:v>
      </x:c>
      <x:c r="N394" s="7" t="n">
        <x:f>MAX(0,L394-H394)</x:f>
        <x:v>0</x:v>
      </x:c>
      <x:c r="O394" s="7" t="n">
        <x:f>MAX(0,F394+I394-N394)</x:f>
        <x:v>5000</x:v>
      </x:c>
      <x:c r="P394" s="7" t="n">
        <x:f>MAX(0,N394-F394-I394)</x:f>
        <x:v>0</x:v>
      </x:c>
      <x:c r="Q394" s="7" t="n">
        <x:f>MAX(0,G394+J394-P394)</x:f>
        <x:v>0</x:v>
      </x:c>
      <x:c r="R394" s="7" t="n">
        <x:f>M394+MAX(0,K394-MAX(0,P394-G394-J394))</x:f>
        <x:v>4029.2290759753596</x:v>
      </x:c>
      <x:c r="S394" s="7" t="n">
        <x:f>SUM(O394,Q394,R394)</x:f>
        <x:v>9029.22907597536</x:v>
      </x:c>
      <x:c r="T394" s="14" t="n">
        <x:f>'Inventory detail'!T394</x:f>
        <x:v>0.013500000000000002</x:v>
      </x:c>
      <x:c r="U394" s="14" t="n">
        <x:f>'Inventory detail'!U394</x:f>
        <x:v>0.014849999999999999</x:v>
      </x:c>
      <x:c r="V394" s="9" t="n">
        <x:f>O394*T394</x:f>
        <x:v>67.50000000000001</x:v>
      </x:c>
      <x:c r="W394" s="9" t="n">
        <x:f>Q394*T394</x:f>
        <x:v>0</x:v>
      </x:c>
      <x:c r="X394" s="9" t="n">
        <x:f>R394*T394</x:f>
        <x:v>54.39459252566736</x:v>
      </x:c>
      <x:c r="Y394" s="9" t="n">
        <x:f>S394*T394</x:f>
        <x:v>121.89459252566736</x:v>
      </x:c>
      <x:c r="Z394" s="9" t="n">
        <x:f>IF(ISNUMBER(U394),S394*(U394-T394),"n.a.")</x:f>
        <x:v>12.189459252566708</x:v>
      </x:c>
      <x:c r="AA394" s="9" t="n">
        <x:f>IF(ISNUMBER(U394),Y394,0)</x:f>
        <x:v>121.89459252566736</x:v>
      </x:c>
      <x:c r="AB394" s="7" t="n">
        <x:f>MAX(0,L394-SUM(F394:K394))</x:f>
        <x:v>0</x:v>
      </x:c>
    </x:row>
    <x:row r="395" ht="22" customHeight="1">
      <x:c r="A395" s="18" t="n">
        <x:f>Summary!C$41</x:f>
        <x:v>46327</x:v>
      </x:c>
      <x:c r="B395" s="2" t="str">
        <x:f>'Inventory detail'!A395</x:f>
        <x:v>WIRE</x:v>
      </x:c>
      <x:c r="C395" s="2" t="str">
        <x:f>'Inventory detail'!B395</x:f>
        <x:v>30</x:v>
      </x:c>
      <x:c r="D395" s="2" t="str">
        <x:f>'Inventory detail'!C395</x:f>
        <x:v>DL916WHT</x:v>
      </x:c>
      <x:c r="E395" s="10" t="n">
        <x:f>Summary!$E$5</x:f>
        <x:v>46304</x:v>
      </x:c>
      <x:c r="F395" s="7" t="n">
        <x:f>'Inventory detail'!W395</x:f>
        <x:v>0</x:v>
      </x:c>
      <x:c r="G395" s="7" t="n">
        <x:f>'Inventory detail'!X395</x:f>
        <x:v>0</x:v>
      </x:c>
      <x:c r="H395" s="7" t="n">
        <x:f>'Inventory detail'!Y395</x:f>
        <x:v>1200</x:v>
      </x:c>
      <x:c r="I395" s="7" t="n">
        <x:f>0</x:f>
        <x:v>0</x:v>
      </x:c>
      <x:c r="J395" s="7" t="n">
        <x:f>0</x:f>
        <x:v>0</x:v>
      </x:c>
      <x:c r="K395" s="7" t="n">
        <x:f>0</x:f>
        <x:v>0</x:v>
      </x:c>
      <x:c r="L395" s="7" t="n">
        <x:f>'Inventory detail'!F395*Summary!$K$5*(A395-E395)/Summary!$K$6</x:f>
        <x:v>270.77092402464064</x:v>
      </x:c>
      <x:c r="M395" s="7" t="n">
        <x:f>MAX(0,H395-L395)</x:f>
        <x:v>929.2290759753594</x:v>
      </x:c>
      <x:c r="N395" s="7" t="n">
        <x:f>MAX(0,L395-H395)</x:f>
        <x:v>0</x:v>
      </x:c>
      <x:c r="O395" s="7" t="n">
        <x:f>MAX(0,F395+I395-N395)</x:f>
        <x:v>0</x:v>
      </x:c>
      <x:c r="P395" s="7" t="n">
        <x:f>MAX(0,N395-F395-I395)</x:f>
        <x:v>0</x:v>
      </x:c>
      <x:c r="Q395" s="7" t="n">
        <x:f>MAX(0,G395+J395-P395)</x:f>
        <x:v>0</x:v>
      </x:c>
      <x:c r="R395" s="7" t="n">
        <x:f>M395+MAX(0,K395-MAX(0,P395-G395-J395))</x:f>
        <x:v>929.2290759753594</x:v>
      </x:c>
      <x:c r="S395" s="7" t="n">
        <x:f>SUM(O395,Q395,R395)</x:f>
        <x:v>929.2290759753594</x:v>
      </x:c>
      <x:c r="T395" s="14" t="n">
        <x:f>'Inventory detail'!T395</x:f>
        <x:v>0.1041</x:v>
      </x:c>
      <x:c r="U395" s="14" t="n">
        <x:f>'Inventory detail'!U395</x:f>
        <x:v>0.1041</x:v>
      </x:c>
      <x:c r="V395" s="9" t="n">
        <x:f>O395*T395</x:f>
        <x:v>0</x:v>
      </x:c>
      <x:c r="W395" s="9" t="n">
        <x:f>Q395*T395</x:f>
        <x:v>0</x:v>
      </x:c>
      <x:c r="X395" s="9" t="n">
        <x:f>R395*T395</x:f>
        <x:v>96.73274680903491</x:v>
      </x:c>
      <x:c r="Y395" s="9" t="n">
        <x:f>S395*T395</x:f>
        <x:v>96.73274680903491</x:v>
      </x:c>
      <x:c r="Z395" s="9" t="n">
        <x:f>IF(ISNUMBER(U395),S395*(U395-T395),"n.a.")</x:f>
        <x:v>0</x:v>
      </x:c>
      <x:c r="AA395" s="9" t="n">
        <x:f>IF(ISNUMBER(U395),Y395,0)</x:f>
        <x:v>96.73274680903491</x:v>
      </x:c>
      <x:c r="AB395" s="7" t="n">
        <x:f>MAX(0,L395-SUM(F395:K395))</x:f>
        <x:v>0</x:v>
      </x:c>
    </x:row>
    <x:row r="396" ht="22" customHeight="1">
      <x:c r="A396" s="18" t="n">
        <x:f>Summary!C$41</x:f>
        <x:v>46327</x:v>
      </x:c>
      <x:c r="B396" s="2" t="str">
        <x:f>'Inventory detail'!A396</x:f>
        <x:v>COIL</x:v>
      </x:c>
      <x:c r="C396" s="2" t="str">
        <x:f>'Inventory detail'!B396</x:f>
        <x:v>10</x:v>
      </x:c>
      <x:c r="D396" s="2" t="str">
        <x:f>'Inventory detail'!C396</x:f>
        <x:v>13RED12-4</x:v>
      </x:c>
      <x:c r="E396" s="10" t="n">
        <x:f>Summary!$E$5</x:f>
        <x:v>46304</x:v>
      </x:c>
      <x:c r="F396" s="7" t="n">
        <x:f>'Inventory detail'!W396</x:f>
        <x:v>1800</x:v>
      </x:c>
      <x:c r="G396" s="7" t="n">
        <x:f>'Inventory detail'!X396</x:f>
        <x:v>0</x:v>
      </x:c>
      <x:c r="H396" s="7" t="n">
        <x:f>'Inventory detail'!Y396</x:f>
        <x:v>0</x:v>
      </x:c>
      <x:c r="I396" s="7" t="n">
        <x:f>SUMIFS('PO detail'!$W$146:$W$146,'PO detail'!$V$146:$V$146,"&gt;="&amp;E396,'PO detail'!$V$146:$V$146,"&lt;"&amp;A396)</x:f>
        <x:v>0</x:v>
      </x:c>
      <x:c r="J396" s="7" t="n">
        <x:f>SUMIFS('PO detail'!$X$146:$X$146,'PO detail'!$V$146:$V$146,"&gt;="&amp;E396,'PO detail'!$V$146:$V$146,"&lt;"&amp;A396)</x:f>
        <x:v>0</x:v>
      </x:c>
      <x:c r="K396" s="7" t="n">
        <x:f>SUMIFS('PO detail'!$Y$146:$Y$146,'PO detail'!$V$146:$V$146,"&gt;="&amp;E396,'PO detail'!$V$146:$V$146,"&lt;"&amp;A396)</x:f>
        <x:v>0</x:v>
      </x:c>
      <x:c r="L396" s="7" t="n">
        <x:f>'Inventory detail'!F396*Summary!$K$5*(A396-E396)/Summary!$K$6</x:f>
        <x:v>264.476386036961</x:v>
      </x:c>
      <x:c r="M396" s="7" t="n">
        <x:f>MAX(0,H396-L396)</x:f>
        <x:v>0</x:v>
      </x:c>
      <x:c r="N396" s="7" t="n">
        <x:f>MAX(0,L396-H396)</x:f>
        <x:v>264.476386036961</x:v>
      </x:c>
      <x:c r="O396" s="7" t="n">
        <x:f>MAX(0,F396+I396-N396)</x:f>
        <x:v>1535.523613963039</x:v>
      </x:c>
      <x:c r="P396" s="7" t="n">
        <x:f>MAX(0,N396-F396-I396)</x:f>
        <x:v>0</x:v>
      </x:c>
      <x:c r="Q396" s="7" t="n">
        <x:f>MAX(0,G396+J396-P396)</x:f>
        <x:v>0</x:v>
      </x:c>
      <x:c r="R396" s="7" t="n">
        <x:f>M396+MAX(0,K396-MAX(0,P396-G396-J396))</x:f>
        <x:v>0</x:v>
      </x:c>
      <x:c r="S396" s="7" t="n">
        <x:f>SUM(O396,Q396,R396)</x:f>
        <x:v>1535.523613963039</x:v>
      </x:c>
      <x:c r="T396" s="14" t="n">
        <x:f>'Inventory detail'!T396</x:f>
        <x:v>0.0848</x:v>
      </x:c>
      <x:c r="U396" s="14" t="n">
        <x:f>'Inventory detail'!U396</x:f>
        <x:v>0.083096</x:v>
      </x:c>
      <x:c r="V396" s="9" t="n">
        <x:f>O396*T396</x:f>
        <x:v>130.21240246406572</x:v>
      </x:c>
      <x:c r="W396" s="9" t="n">
        <x:f>Q396*T396</x:f>
        <x:v>0</x:v>
      </x:c>
      <x:c r="X396" s="9" t="n">
        <x:f>R396*T396</x:f>
        <x:v>0</x:v>
      </x:c>
      <x:c r="Y396" s="9" t="n">
        <x:f>S396*T396</x:f>
        <x:v>130.21240246406572</x:v>
      </x:c>
      <x:c r="Z396" s="9" t="n">
        <x:f>IF(ISNUMBER(U396),S396*(U396-T396),"n.a.")</x:f>
        <x:v>-2.616532238193014</x:v>
      </x:c>
      <x:c r="AA396" s="9" t="n">
        <x:f>IF(ISNUMBER(U396),Y396,0)</x:f>
        <x:v>130.21240246406572</x:v>
      </x:c>
      <x:c r="AB396" s="7" t="n">
        <x:f>MAX(0,L396-SUM(F396:K396))</x:f>
        <x:v>0</x:v>
      </x:c>
    </x:row>
    <x:row r="397" ht="22" customHeight="1">
      <x:c r="A397" s="18" t="n">
        <x:f>Summary!C$41</x:f>
        <x:v>46327</x:v>
      </x:c>
      <x:c r="B397" s="2" t="str">
        <x:f>'Inventory detail'!A397</x:f>
        <x:v>COIL</x:v>
      </x:c>
      <x:c r="C397" s="2" t="str">
        <x:f>'Inventory detail'!B397</x:f>
        <x:v>30</x:v>
      </x:c>
      <x:c r="D397" s="2" t="str">
        <x:f>'Inventory detail'!C397</x:f>
        <x:v>10CLR12-4</x:v>
      </x:c>
      <x:c r="E397" s="10" t="n">
        <x:f>Summary!$E$5</x:f>
        <x:v>46304</x:v>
      </x:c>
      <x:c r="F397" s="7" t="n">
        <x:f>'Inventory detail'!W397</x:f>
        <x:v>0</x:v>
      </x:c>
      <x:c r="G397" s="7" t="n">
        <x:f>'Inventory detail'!X397</x:f>
        <x:v>0</x:v>
      </x:c>
      <x:c r="H397" s="7" t="n">
        <x:f>'Inventory detail'!Y397</x:f>
        <x:v>1800</x:v>
      </x:c>
      <x:c r="I397" s="7" t="n">
        <x:f>SUMIFS('PO detail'!$W$704:$W$704,'PO detail'!$V$704:$V$704,"&gt;="&amp;E397,'PO detail'!$V$704:$V$704,"&lt;"&amp;A397)</x:f>
        <x:v>2100</x:v>
      </x:c>
      <x:c r="J397" s="7" t="n">
        <x:f>SUMIFS('PO detail'!$X$704:$X$704,'PO detail'!$V$704:$V$704,"&gt;="&amp;E397,'PO detail'!$V$704:$V$704,"&lt;"&amp;A397)</x:f>
        <x:v>0</x:v>
      </x:c>
      <x:c r="K397" s="7" t="n">
        <x:f>SUMIFS('PO detail'!$Y$704:$Y$704,'PO detail'!$V$704:$V$704,"&gt;="&amp;E397,'PO detail'!$V$704:$V$704,"&lt;"&amp;A397)</x:f>
        <x:v>0</x:v>
      </x:c>
      <x:c r="L397" s="7" t="n">
        <x:f>'Inventory detail'!F397*Summary!$K$5*(A397-E397)/Summary!$K$6</x:f>
        <x:v>264.476386036961</x:v>
      </x:c>
      <x:c r="M397" s="7" t="n">
        <x:f>MAX(0,H397-L397)</x:f>
        <x:v>1535.523613963039</x:v>
      </x:c>
      <x:c r="N397" s="7" t="n">
        <x:f>MAX(0,L397-H397)</x:f>
        <x:v>0</x:v>
      </x:c>
      <x:c r="O397" s="7" t="n">
        <x:f>MAX(0,F397+I397-N397)</x:f>
        <x:v>2100</x:v>
      </x:c>
      <x:c r="P397" s="7" t="n">
        <x:f>MAX(0,N397-F397-I397)</x:f>
        <x:v>0</x:v>
      </x:c>
      <x:c r="Q397" s="7" t="n">
        <x:f>MAX(0,G397+J397-P397)</x:f>
        <x:v>0</x:v>
      </x:c>
      <x:c r="R397" s="7" t="n">
        <x:f>M397+MAX(0,K397-MAX(0,P397-G397-J397))</x:f>
        <x:v>1535.523613963039</x:v>
      </x:c>
      <x:c r="S397" s="7" t="n">
        <x:f>SUM(O397,Q397,R397)</x:f>
        <x:v>3635.5236139630388</x:v>
      </x:c>
      <x:c r="T397" s="14" t="n">
        <x:f>'Inventory detail'!T397</x:f>
        <x:v>0.0584</x:v>
      </x:c>
      <x:c r="U397" s="14" t="n">
        <x:f>'Inventory detail'!U397</x:f>
        <x:v>0.057239</x:v>
      </x:c>
      <x:c r="V397" s="9" t="n">
        <x:f>O397*T397</x:f>
        <x:v>122.64</x:v>
      </x:c>
      <x:c r="W397" s="9" t="n">
        <x:f>Q397*T397</x:f>
        <x:v>0</x:v>
      </x:c>
      <x:c r="X397" s="9" t="n">
        <x:f>R397*T397</x:f>
        <x:v>89.67457905544148</x:v>
      </x:c>
      <x:c r="Y397" s="9" t="n">
        <x:f>S397*T397</x:f>
        <x:v>212.31457905544147</x:v>
      </x:c>
      <x:c r="Z397" s="9" t="n">
        <x:f>IF(ISNUMBER(U397),S397*(U397-T397),"n.a.")</x:f>
        <x:v>-4.2208429158110965</x:v>
      </x:c>
      <x:c r="AA397" s="9" t="n">
        <x:f>IF(ISNUMBER(U397),Y397,0)</x:f>
        <x:v>212.31457905544147</x:v>
      </x:c>
      <x:c r="AB397" s="7" t="n">
        <x:f>MAX(0,L397-SUM(F397:K397))</x:f>
        <x:v>0</x:v>
      </x:c>
    </x:row>
    <x:row r="398" ht="22" customHeight="1">
      <x:c r="A398" s="18" t="n">
        <x:f>Summary!C$41</x:f>
        <x:v>46327</x:v>
      </x:c>
      <x:c r="B398" s="2" t="str">
        <x:f>'Inventory detail'!A398</x:f>
        <x:v>COIL</x:v>
      </x:c>
      <x:c r="C398" s="2" t="str">
        <x:f>'Inventory detail'!B398</x:f>
        <x:v>30</x:v>
      </x:c>
      <x:c r="D398" s="2" t="str">
        <x:f>'Inventory detail'!C398</x:f>
        <x:v>18BLK36-4</x:v>
      </x:c>
      <x:c r="E398" s="10" t="n">
        <x:f>Summary!$E$5</x:f>
        <x:v>46304</x:v>
      </x:c>
      <x:c r="F398" s="7" t="n">
        <x:f>'Inventory detail'!W398</x:f>
        <x:v>1700</x:v>
      </x:c>
      <x:c r="G398" s="7" t="n">
        <x:f>'Inventory detail'!X398</x:f>
        <x:v>0</x:v>
      </x:c>
      <x:c r="H398" s="7" t="n">
        <x:f>'Inventory detail'!Y398</x:f>
        <x:v>0</x:v>
      </x:c>
      <x:c r="I398" s="7" t="n">
        <x:f>SUMIFS('PO detail'!$W$816:$W$819,'PO detail'!$V$816:$V$819,"&gt;="&amp;E398,'PO detail'!$V$816:$V$819,"&lt;"&amp;A398)</x:f>
        <x:v>0</x:v>
      </x:c>
      <x:c r="J398" s="7" t="n">
        <x:f>SUMIFS('PO detail'!$X$816:$X$819,'PO detail'!$V$816:$V$819,"&gt;="&amp;E398,'PO detail'!$V$816:$V$819,"&lt;"&amp;A398)</x:f>
        <x:v>0</x:v>
      </x:c>
      <x:c r="K398" s="7" t="n">
        <x:f>SUMIFS('PO detail'!$Y$816:$Y$819,'PO detail'!$V$816:$V$819,"&gt;="&amp;E398,'PO detail'!$V$816:$V$819,"&lt;"&amp;A398)</x:f>
        <x:v>0</x:v>
      </x:c>
      <x:c r="L398" s="7" t="n">
        <x:f>'Inventory detail'!F398*Summary!$K$5*(A398-E398)/Summary!$K$6</x:f>
        <x:v>264.476386036961</x:v>
      </x:c>
      <x:c r="M398" s="7" t="n">
        <x:f>MAX(0,H398-L398)</x:f>
        <x:v>0</x:v>
      </x:c>
      <x:c r="N398" s="7" t="n">
        <x:f>MAX(0,L398-H398)</x:f>
        <x:v>264.476386036961</x:v>
      </x:c>
      <x:c r="O398" s="7" t="n">
        <x:f>MAX(0,F398+I398-N398)</x:f>
        <x:v>1435.523613963039</x:v>
      </x:c>
      <x:c r="P398" s="7" t="n">
        <x:f>MAX(0,N398-F398-I398)</x:f>
        <x:v>0</x:v>
      </x:c>
      <x:c r="Q398" s="7" t="n">
        <x:f>MAX(0,G398+J398-P398)</x:f>
        <x:v>0</x:v>
      </x:c>
      <x:c r="R398" s="7" t="n">
        <x:f>M398+MAX(0,K398-MAX(0,P398-G398-J398))</x:f>
        <x:v>0</x:v>
      </x:c>
      <x:c r="S398" s="7" t="n">
        <x:f>SUM(O398,Q398,R398)</x:f>
        <x:v>1435.523613963039</x:v>
      </x:c>
      <x:c r="T398" s="14" t="n">
        <x:f>'Inventory detail'!T398</x:f>
        <x:v>0.3345</x:v>
      </x:c>
      <x:c r="U398" s="14" t="n">
        <x:f>'Inventory detail'!U398</x:f>
        <x:v>0.32774299999999995</x:v>
      </x:c>
      <x:c r="V398" s="9" t="n">
        <x:f>O398*T398</x:f>
        <x:v>480.18264887063657</x:v>
      </x:c>
      <x:c r="W398" s="9" t="n">
        <x:f>Q398*T398</x:f>
        <x:v>0</x:v>
      </x:c>
      <x:c r="X398" s="9" t="n">
        <x:f>R398*T398</x:f>
        <x:v>0</x:v>
      </x:c>
      <x:c r="Y398" s="9" t="n">
        <x:f>S398*T398</x:f>
        <x:v>480.18264887063657</x:v>
      </x:c>
      <x:c r="Z398" s="9" t="n">
        <x:f>IF(ISNUMBER(U398),S398*(U398-T398),"n.a.")</x:f>
        <x:v>-9.699833059548354</x:v>
      </x:c>
      <x:c r="AA398" s="9" t="n">
        <x:f>IF(ISNUMBER(U398),Y398,0)</x:f>
        <x:v>480.18264887063657</x:v>
      </x:c>
      <x:c r="AB398" s="7" t="n">
        <x:f>MAX(0,L398-SUM(F398:K398))</x:f>
        <x:v>0</x:v>
      </x:c>
    </x:row>
    <x:row r="399" ht="22" customHeight="1">
      <x:c r="A399" s="18" t="n">
        <x:f>Summary!C$41</x:f>
        <x:v>46327</x:v>
      </x:c>
      <x:c r="B399" s="2" t="str">
        <x:f>'Inventory detail'!A399</x:f>
        <x:v>POUC</x:v>
      </x:c>
      <x:c r="C399" s="2" t="str">
        <x:f>'Inventory detail'!B399</x:f>
        <x:v>30</x:v>
      </x:c>
      <x:c r="D399" s="2" t="str">
        <x:f>'Inventory detail'!C399</x:f>
        <x:v>LUGWO5</x:v>
      </x:c>
      <x:c r="E399" s="10" t="n">
        <x:f>Summary!$E$5</x:f>
        <x:v>46304</x:v>
      </x:c>
      <x:c r="F399" s="7" t="n">
        <x:f>'Inventory detail'!W399</x:f>
        <x:v>8000</x:v>
      </x:c>
      <x:c r="G399" s="7" t="n">
        <x:f>'Inventory detail'!X399</x:f>
        <x:v>0</x:v>
      </x:c>
      <x:c r="H399" s="7" t="n">
        <x:f>'Inventory detail'!Y399</x:f>
        <x:v>500</x:v>
      </x:c>
      <x:c r="I399" s="7" t="n">
        <x:f>SUMIFS('PO detail'!$W$1678:$W$1678,'PO detail'!$V$1678:$V$1678,"&gt;="&amp;E399,'PO detail'!$V$1678:$V$1678,"&lt;"&amp;A399)</x:f>
        <x:v>0</x:v>
      </x:c>
      <x:c r="J399" s="7" t="n">
        <x:f>SUMIFS('PO detail'!$X$1678:$X$1678,'PO detail'!$V$1678:$V$1678,"&gt;="&amp;E399,'PO detail'!$V$1678:$V$1678,"&lt;"&amp;A399)</x:f>
        <x:v>0</x:v>
      </x:c>
      <x:c r="K399" s="7" t="n">
        <x:f>SUMIFS('PO detail'!$Y$1678:$Y$1678,'PO detail'!$V$1678:$V$1678,"&gt;="&amp;E399,'PO detail'!$V$1678:$V$1678,"&lt;"&amp;A399)</x:f>
        <x:v>0</x:v>
      </x:c>
      <x:c r="L399" s="7" t="n">
        <x:f>'Inventory detail'!F399*Summary!$K$5*(A399-E399)/Summary!$K$6</x:f>
        <x:v>264.476386036961</x:v>
      </x:c>
      <x:c r="M399" s="7" t="n">
        <x:f>MAX(0,H399-L399)</x:f>
        <x:v>235.523613963039</x:v>
      </x:c>
      <x:c r="N399" s="7" t="n">
        <x:f>MAX(0,L399-H399)</x:f>
        <x:v>0</x:v>
      </x:c>
      <x:c r="O399" s="7" t="n">
        <x:f>MAX(0,F399+I399-N399)</x:f>
        <x:v>8000</x:v>
      </x:c>
      <x:c r="P399" s="7" t="n">
        <x:f>MAX(0,N399-F399-I399)</x:f>
        <x:v>0</x:v>
      </x:c>
      <x:c r="Q399" s="7" t="n">
        <x:f>MAX(0,G399+J399-P399)</x:f>
        <x:v>0</x:v>
      </x:c>
      <x:c r="R399" s="7" t="n">
        <x:f>M399+MAX(0,K399-MAX(0,P399-G399-J399))</x:f>
        <x:v>235.523613963039</x:v>
      </x:c>
      <x:c r="S399" s="7" t="n">
        <x:f>SUM(O399,Q399,R399)</x:f>
        <x:v>8235.52361396304</x:v>
      </x:c>
      <x:c r="T399" s="14" t="n">
        <x:f>'Inventory detail'!T399</x:f>
        <x:v>0.0084</x:v>
      </x:c>
      <x:c r="U399" s="14" t="n">
        <x:f>'Inventory detail'!U399</x:f>
        <x:v>0.009075</x:v>
      </x:c>
      <x:c r="V399" s="9" t="n">
        <x:f>O399*T399</x:f>
        <x:v>67.2</x:v>
      </x:c>
      <x:c r="W399" s="9" t="n">
        <x:f>Q399*T399</x:f>
        <x:v>0</x:v>
      </x:c>
      <x:c r="X399" s="9" t="n">
        <x:f>R399*T399</x:f>
        <x:v>1.9783983572895274</x:v>
      </x:c>
      <x:c r="Y399" s="9" t="n">
        <x:f>S399*T399</x:f>
        <x:v>69.17839835728952</x:v>
      </x:c>
      <x:c r="Z399" s="9" t="n">
        <x:f>IF(ISNUMBER(U399),S399*(U399-T399),"n.a.")</x:f>
        <x:v>5.558978439425053</x:v>
      </x:c>
      <x:c r="AA399" s="9" t="n">
        <x:f>IF(ISNUMBER(U399),Y399,0)</x:f>
        <x:v>69.17839835728952</x:v>
      </x:c>
      <x:c r="AB399" s="7" t="n">
        <x:f>MAX(0,L399-SUM(F399:K399))</x:f>
        <x:v>0</x:v>
      </x:c>
    </x:row>
    <x:row r="400" ht="22" customHeight="1">
      <x:c r="A400" s="18" t="n">
        <x:f>Summary!C$41</x:f>
        <x:v>46327</x:v>
      </x:c>
      <x:c r="B400" s="2" t="str">
        <x:f>'Inventory detail'!A400</x:f>
        <x:v>COIL</x:v>
      </x:c>
      <x:c r="C400" s="2" t="str">
        <x:f>'Inventory detail'!B400</x:f>
        <x:v>30</x:v>
      </x:c>
      <x:c r="D400" s="2" t="str">
        <x:f>'Inventory detail'!C400</x:f>
        <x:v>12CLR12-4</x:v>
      </x:c>
      <x:c r="E400" s="10" t="n">
        <x:f>Summary!$E$5</x:f>
        <x:v>46304</x:v>
      </x:c>
      <x:c r="F400" s="7" t="n">
        <x:f>'Inventory detail'!W400</x:f>
        <x:v>3100</x:v>
      </x:c>
      <x:c r="G400" s="7" t="n">
        <x:f>'Inventory detail'!X400</x:f>
        <x:v>0</x:v>
      </x:c>
      <x:c r="H400" s="7" t="n">
        <x:f>'Inventory detail'!Y400</x:f>
        <x:v>0</x:v>
      </x:c>
      <x:c r="I400" s="7" t="n">
        <x:f>SUMIFS('PO detail'!$W$742:$W$743,'PO detail'!$V$742:$V$743,"&gt;="&amp;E400,'PO detail'!$V$742:$V$743,"&lt;"&amp;A400)</x:f>
        <x:v>0</x:v>
      </x:c>
      <x:c r="J400" s="7" t="n">
        <x:f>SUMIFS('PO detail'!$X$742:$X$743,'PO detail'!$V$742:$V$743,"&gt;="&amp;E400,'PO detail'!$V$742:$V$743,"&lt;"&amp;A400)</x:f>
        <x:v>0</x:v>
      </x:c>
      <x:c r="K400" s="7" t="n">
        <x:f>SUMIFS('PO detail'!$Y$742:$Y$743,'PO detail'!$V$742:$V$743,"&gt;="&amp;E400,'PO detail'!$V$742:$V$743,"&lt;"&amp;A400)</x:f>
        <x:v>0</x:v>
      </x:c>
      <x:c r="L400" s="7" t="n">
        <x:f>'Inventory detail'!F400*Summary!$K$5*(A400-E400)/Summary!$K$6</x:f>
        <x:v>258.1818480492813</x:v>
      </x:c>
      <x:c r="M400" s="7" t="n">
        <x:f>MAX(0,H400-L400)</x:f>
        <x:v>0</x:v>
      </x:c>
      <x:c r="N400" s="7" t="n">
        <x:f>MAX(0,L400-H400)</x:f>
        <x:v>258.1818480492813</x:v>
      </x:c>
      <x:c r="O400" s="7" t="n">
        <x:f>MAX(0,F400+I400-N400)</x:f>
        <x:v>2841.818151950719</x:v>
      </x:c>
      <x:c r="P400" s="7" t="n">
        <x:f>MAX(0,N400-F400-I400)</x:f>
        <x:v>0</x:v>
      </x:c>
      <x:c r="Q400" s="7" t="n">
        <x:f>MAX(0,G400+J400-P400)</x:f>
        <x:v>0</x:v>
      </x:c>
      <x:c r="R400" s="7" t="n">
        <x:f>M400+MAX(0,K400-MAX(0,P400-G400-J400))</x:f>
        <x:v>0</x:v>
      </x:c>
      <x:c r="S400" s="7" t="n">
        <x:f>SUM(O400,Q400,R400)</x:f>
        <x:v>2841.818151950719</x:v>
      </x:c>
      <x:c r="T400" s="14" t="n">
        <x:f>'Inventory detail'!T400</x:f>
        <x:v>0.0717</x:v>
      </x:c>
      <x:c r="U400" s="14" t="n">
        <x:f>'Inventory detail'!U400</x:f>
        <x:v>0.07027800000000001</x:v>
      </x:c>
      <x:c r="V400" s="9" t="n">
        <x:f>O400*T400</x:f>
        <x:v>203.75836149486653</x:v>
      </x:c>
      <x:c r="W400" s="9" t="n">
        <x:f>Q400*T400</x:f>
        <x:v>0</x:v>
      </x:c>
      <x:c r="X400" s="9" t="n">
        <x:f>R400*T400</x:f>
        <x:v>0</x:v>
      </x:c>
      <x:c r="Y400" s="9" t="n">
        <x:f>S400*T400</x:f>
        <x:v>203.75836149486653</x:v>
      </x:c>
      <x:c r="Z400" s="9" t="n">
        <x:f>IF(ISNUMBER(U400),S400*(U400-T400),"n.a.")</x:f>
        <x:v>-4.041065412073902</x:v>
      </x:c>
      <x:c r="AA400" s="9" t="n">
        <x:f>IF(ISNUMBER(U400),Y400,0)</x:f>
        <x:v>203.75836149486653</x:v>
      </x:c>
      <x:c r="AB400" s="7" t="n">
        <x:f>MAX(0,L400-SUM(F400:K400))</x:f>
        <x:v>0</x:v>
      </x:c>
    </x:row>
    <x:row r="401" ht="22" customHeight="1">
      <x:c r="A401" s="18" t="n">
        <x:f>Summary!C$41</x:f>
        <x:v>46327</x:v>
      </x:c>
      <x:c r="B401" s="2" t="str">
        <x:f>'Inventory detail'!A401</x:f>
        <x:v>POUC</x:v>
      </x:c>
      <x:c r="C401" s="2" t="str">
        <x:f>'Inventory detail'!B401</x:f>
        <x:v>10</x:v>
      </x:c>
      <x:c r="D401" s="2" t="str">
        <x:f>'Inventory detail'!C401</x:f>
        <x:v>DRI5</x:v>
      </x:c>
      <x:c r="E401" s="10" t="n">
        <x:f>Summary!$E$5</x:f>
        <x:v>46304</x:v>
      </x:c>
      <x:c r="F401" s="7" t="n">
        <x:f>'Inventory detail'!W401</x:f>
        <x:v>9500</x:v>
      </x:c>
      <x:c r="G401" s="7" t="n">
        <x:f>'Inventory detail'!X401</x:f>
        <x:v>0</x:v>
      </x:c>
      <x:c r="H401" s="7" t="n">
        <x:f>'Inventory detail'!Y401</x:f>
        <x:v>0</x:v>
      </x:c>
      <x:c r="I401" s="7" t="n">
        <x:f>SUMIFS('PO detail'!$W$1463:$W$1463,'PO detail'!$V$1463:$V$1463,"&gt;="&amp;E401,'PO detail'!$V$1463:$V$1463,"&lt;"&amp;A401)</x:f>
        <x:v>0</x:v>
      </x:c>
      <x:c r="J401" s="7" t="n">
        <x:f>SUMIFS('PO detail'!$X$1463:$X$1463,'PO detail'!$V$1463:$V$1463,"&gt;="&amp;E401,'PO detail'!$V$1463:$V$1463,"&lt;"&amp;A401)</x:f>
        <x:v>0</x:v>
      </x:c>
      <x:c r="K401" s="7" t="n">
        <x:f>SUMIFS('PO detail'!$Y$1463:$Y$1463,'PO detail'!$V$1463:$V$1463,"&gt;="&amp;E401,'PO detail'!$V$1463:$V$1463,"&lt;"&amp;A401)</x:f>
        <x:v>0</x:v>
      </x:c>
      <x:c r="L401" s="7" t="n">
        <x:f>'Inventory detail'!F401*Summary!$K$5*(A401-E401)/Summary!$K$6</x:f>
        <x:v>258.1818480492813</x:v>
      </x:c>
      <x:c r="M401" s="7" t="n">
        <x:f>MAX(0,H401-L401)</x:f>
        <x:v>0</x:v>
      </x:c>
      <x:c r="N401" s="7" t="n">
        <x:f>MAX(0,L401-H401)</x:f>
        <x:v>258.1818480492813</x:v>
      </x:c>
      <x:c r="O401" s="7" t="n">
        <x:f>MAX(0,F401+I401-N401)</x:f>
        <x:v>9241.818151950718</x:v>
      </x:c>
      <x:c r="P401" s="7" t="n">
        <x:f>MAX(0,N401-F401-I401)</x:f>
        <x:v>0</x:v>
      </x:c>
      <x:c r="Q401" s="7" t="n">
        <x:f>MAX(0,G401+J401-P401)</x:f>
        <x:v>0</x:v>
      </x:c>
      <x:c r="R401" s="7" t="n">
        <x:f>M401+MAX(0,K401-MAX(0,P401-G401-J401))</x:f>
        <x:v>0</x:v>
      </x:c>
      <x:c r="S401" s="7" t="n">
        <x:f>SUM(O401,Q401,R401)</x:f>
        <x:v>9241.818151950718</x:v>
      </x:c>
      <x:c r="T401" s="14" t="n">
        <x:f>'Inventory detail'!T401</x:f>
        <x:v>0.006999999999999999</x:v>
      </x:c>
      <x:c r="U401" s="14" t="n">
        <x:f>'Inventory detail'!U401</x:f>
        <x:v>0.007755</x:v>
      </x:c>
      <x:c r="V401" s="9" t="n">
        <x:f>O401*T401</x:f>
        <x:v>64.69272706365501</x:v>
      </x:c>
      <x:c r="W401" s="9" t="n">
        <x:f>Q401*T401</x:f>
        <x:v>0</x:v>
      </x:c>
      <x:c r="X401" s="9" t="n">
        <x:f>R401*T401</x:f>
        <x:v>0</x:v>
      </x:c>
      <x:c r="Y401" s="9" t="n">
        <x:f>S401*T401</x:f>
        <x:v>64.69272706365501</x:v>
      </x:c>
      <x:c r="Z401" s="9" t="n">
        <x:f>IF(ISNUMBER(U401),S401*(U401-T401),"n.a.")</x:f>
        <x:v>6.977572704722796</x:v>
      </x:c>
      <x:c r="AA401" s="9" t="n">
        <x:f>IF(ISNUMBER(U401),Y401,0)</x:f>
        <x:v>64.69272706365501</x:v>
      </x:c>
      <x:c r="AB401" s="7" t="n">
        <x:f>MAX(0,L401-SUM(F401:K401))</x:f>
        <x:v>0</x:v>
      </x:c>
    </x:row>
    <x:row r="402" ht="22" customHeight="1">
      <x:c r="A402" s="18" t="n">
        <x:f>Summary!C$41</x:f>
        <x:v>46327</x:v>
      </x:c>
      <x:c r="B402" s="2" t="str">
        <x:f>'Inventory detail'!A402</x:f>
        <x:v>POUC</x:v>
      </x:c>
      <x:c r="C402" s="2" t="str">
        <x:f>'Inventory detail'!B402</x:f>
        <x:v>30</x:v>
      </x:c>
      <x:c r="D402" s="2" t="str">
        <x:f>'Inventory detail'!C402</x:f>
        <x:v>MIL10</x:v>
      </x:c>
      <x:c r="E402" s="10" t="n">
        <x:f>Summary!$E$5</x:f>
        <x:v>46304</x:v>
      </x:c>
      <x:c r="F402" s="7" t="n">
        <x:f>'Inventory detail'!W402</x:f>
        <x:v>0</x:v>
      </x:c>
      <x:c r="G402" s="7" t="n">
        <x:f>'Inventory detail'!X402</x:f>
        <x:v>0</x:v>
      </x:c>
      <x:c r="H402" s="7" t="n">
        <x:f>'Inventory detail'!Y402</x:f>
        <x:v>11500</x:v>
      </x:c>
      <x:c r="I402" s="7" t="n">
        <x:f>0</x:f>
        <x:v>0</x:v>
      </x:c>
      <x:c r="J402" s="7" t="n">
        <x:f>0</x:f>
        <x:v>0</x:v>
      </x:c>
      <x:c r="K402" s="7" t="n">
        <x:f>0</x:f>
        <x:v>0</x:v>
      </x:c>
      <x:c r="L402" s="7" t="n">
        <x:f>'Inventory detail'!F402*Summary!$K$5*(A402-E402)/Summary!$K$6</x:f>
        <x:v>251.87975359342914</x:v>
      </x:c>
      <x:c r="M402" s="7" t="n">
        <x:f>MAX(0,H402-L402)</x:f>
        <x:v>11248.12024640657</x:v>
      </x:c>
      <x:c r="N402" s="7" t="n">
        <x:f>MAX(0,L402-H402)</x:f>
        <x:v>0</x:v>
      </x:c>
      <x:c r="O402" s="7" t="n">
        <x:f>MAX(0,F402+I402-N402)</x:f>
        <x:v>0</x:v>
      </x:c>
      <x:c r="P402" s="7" t="n">
        <x:f>MAX(0,N402-F402-I402)</x:f>
        <x:v>0</x:v>
      </x:c>
      <x:c r="Q402" s="7" t="n">
        <x:f>MAX(0,G402+J402-P402)</x:f>
        <x:v>0</x:v>
      </x:c>
      <x:c r="R402" s="7" t="n">
        <x:f>M402+MAX(0,K402-MAX(0,P402-G402-J402))</x:f>
        <x:v>11248.12024640657</x:v>
      </x:c>
      <x:c r="S402" s="7" t="n">
        <x:f>SUM(O402,Q402,R402)</x:f>
        <x:v>11248.12024640657</x:v>
      </x:c>
      <x:c r="T402" s="14" t="n">
        <x:f>'Inventory detail'!T402</x:f>
        <x:v>0.0159</x:v>
      </x:c>
      <x:c r="U402" s="14" t="n">
        <x:f>'Inventory detail'!U402</x:f>
        <x:v>0.017325</x:v>
      </x:c>
      <x:c r="V402" s="9" t="n">
        <x:f>O402*T402</x:f>
        <x:v>0</x:v>
      </x:c>
      <x:c r="W402" s="9" t="n">
        <x:f>Q402*T402</x:f>
        <x:v>0</x:v>
      </x:c>
      <x:c r="X402" s="9" t="n">
        <x:f>R402*T402</x:f>
        <x:v>178.84511191786447</x:v>
      </x:c>
      <x:c r="Y402" s="9" t="n">
        <x:f>S402*T402</x:f>
        <x:v>178.84511191786447</x:v>
      </x:c>
      <x:c r="Z402" s="9" t="n">
        <x:f>IF(ISNUMBER(U402),S402*(U402-T402),"n.a.")</x:f>
        <x:v>16.028571351129354</x:v>
      </x:c>
      <x:c r="AA402" s="9" t="n">
        <x:f>IF(ISNUMBER(U402),Y402,0)</x:f>
        <x:v>178.84511191786447</x:v>
      </x:c>
      <x:c r="AB402" s="7" t="n">
        <x:f>MAX(0,L402-SUM(F402:K402))</x:f>
        <x:v>0</x:v>
      </x:c>
    </x:row>
    <x:row r="403" ht="22" customHeight="1">
      <x:c r="A403" s="18" t="n">
        <x:f>Summary!C$41</x:f>
        <x:v>46327</x:v>
      </x:c>
      <x:c r="B403" s="2" t="str">
        <x:f>'Inventory detail'!A403</x:f>
        <x:v>WIRE</x:v>
      </x:c>
      <x:c r="C403" s="2" t="str">
        <x:f>'Inventory detail'!B403</x:f>
        <x:v>30</x:v>
      </x:c>
      <x:c r="D403" s="2" t="str">
        <x:f>'Inventory detail'!C403</x:f>
        <x:v>DL014GOLD</x:v>
      </x:c>
      <x:c r="E403" s="10" t="n">
        <x:f>Summary!$E$5</x:f>
        <x:v>46304</x:v>
      </x:c>
      <x:c r="F403" s="7" t="n">
        <x:f>'Inventory detail'!W403</x:f>
        <x:v>0</x:v>
      </x:c>
      <x:c r="G403" s="7" t="n">
        <x:f>'Inventory detail'!X403</x:f>
        <x:v>0</x:v>
      </x:c>
      <x:c r="H403" s="7" t="n">
        <x:f>'Inventory detail'!Y403</x:f>
        <x:v>0</x:v>
      </x:c>
      <x:c r="I403" s="7" t="n">
        <x:f>0</x:f>
        <x:v>0</x:v>
      </x:c>
      <x:c r="J403" s="7" t="n">
        <x:f>0</x:f>
        <x:v>0</x:v>
      </x:c>
      <x:c r="K403" s="7" t="n">
        <x:f>0</x:f>
        <x:v>0</x:v>
      </x:c>
      <x:c r="L403" s="7" t="n">
        <x:f>'Inventory detail'!F403*Summary!$K$5*(A403-E403)/Summary!$K$6</x:f>
        <x:v>251.87975359342914</x:v>
      </x:c>
      <x:c r="M403" s="7" t="n">
        <x:f>MAX(0,H403-L403)</x:f>
        <x:v>0</x:v>
      </x:c>
      <x:c r="N403" s="7" t="n">
        <x:f>MAX(0,L403-H403)</x:f>
        <x:v>251.87975359342914</x:v>
      </x:c>
      <x:c r="O403" s="7" t="n">
        <x:f>MAX(0,F403+I403-N403)</x:f>
        <x:v>0</x:v>
      </x:c>
      <x:c r="P403" s="7" t="n">
        <x:f>MAX(0,N403-F403-I403)</x:f>
        <x:v>251.87975359342914</x:v>
      </x:c>
      <x:c r="Q403" s="7" t="n">
        <x:f>MAX(0,G403+J403-P403)</x:f>
        <x:v>0</x:v>
      </x:c>
      <x:c r="R403" s="7" t="n">
        <x:f>M403+MAX(0,K403-MAX(0,P403-G403-J403))</x:f>
        <x:v>0</x:v>
      </x:c>
      <x:c r="S403" s="7" t="n">
        <x:f>SUM(O403,Q403,R403)</x:f>
        <x:v>0</x:v>
      </x:c>
      <x:c r="T403" s="14" t="n">
        <x:f>'Inventory detail'!T403</x:f>
        <x:v>0.0363</x:v>
      </x:c>
      <x:c r="U403" s="14" t="n">
        <x:f>'Inventory detail'!U403</x:f>
        <x:v>0.0363</x:v>
      </x:c>
      <x:c r="V403" s="9" t="n">
        <x:f>O403*T403</x:f>
        <x:v>0</x:v>
      </x:c>
      <x:c r="W403" s="9" t="n">
        <x:f>Q403*T403</x:f>
        <x:v>0</x:v>
      </x:c>
      <x:c r="X403" s="9" t="n">
        <x:f>R403*T403</x:f>
        <x:v>0</x:v>
      </x:c>
      <x:c r="Y403" s="9" t="n">
        <x:f>S403*T403</x:f>
        <x:v>0</x:v>
      </x:c>
      <x:c r="Z403" s="9" t="n">
        <x:f>IF(ISNUMBER(U403),S403*(U403-T403),"n.a.")</x:f>
        <x:v>0</x:v>
      </x:c>
      <x:c r="AA403" s="9" t="n">
        <x:f>IF(ISNUMBER(U403),Y403,0)</x:f>
        <x:v>0</x:v>
      </x:c>
      <x:c r="AB403" s="7" t="n">
        <x:f>MAX(0,L403-SUM(F403:K403))</x:f>
        <x:v>251.87975359342914</x:v>
      </x:c>
    </x:row>
    <x:row r="404" ht="22" customHeight="1">
      <x:c r="A404" s="18" t="n">
        <x:f>Summary!C$41</x:f>
        <x:v>46327</x:v>
      </x:c>
      <x:c r="B404" s="2" t="str">
        <x:f>'Inventory detail'!A404</x:f>
        <x:v>WIRE</x:v>
      </x:c>
      <x:c r="C404" s="2" t="str">
        <x:f>'Inventory detail'!B404</x:f>
        <x:v>30</x:v>
      </x:c>
      <x:c r="D404" s="2" t="str">
        <x:f>'Inventory detail'!C404</x:f>
        <x:v>DL038GOLD</x:v>
      </x:c>
      <x:c r="E404" s="10" t="n">
        <x:f>Summary!$E$5</x:f>
        <x:v>46304</x:v>
      </x:c>
      <x:c r="F404" s="7" t="n">
        <x:f>'Inventory detail'!W404</x:f>
        <x:v>0</x:v>
      </x:c>
      <x:c r="G404" s="7" t="n">
        <x:f>'Inventory detail'!X404</x:f>
        <x:v>0</x:v>
      </x:c>
      <x:c r="H404" s="7" t="n">
        <x:f>'Inventory detail'!Y404</x:f>
        <x:v>500</x:v>
      </x:c>
      <x:c r="I404" s="7" t="n">
        <x:f>0</x:f>
        <x:v>0</x:v>
      </x:c>
      <x:c r="J404" s="7" t="n">
        <x:f>0</x:f>
        <x:v>0</x:v>
      </x:c>
      <x:c r="K404" s="7" t="n">
        <x:f>0</x:f>
        <x:v>0</x:v>
      </x:c>
      <x:c r="L404" s="7" t="n">
        <x:f>'Inventory detail'!F404*Summary!$K$5*(A404-E404)/Summary!$K$6</x:f>
        <x:v>251.87975359342914</x:v>
      </x:c>
      <x:c r="M404" s="7" t="n">
        <x:f>MAX(0,H404-L404)</x:f>
        <x:v>248.12024640657086</x:v>
      </x:c>
      <x:c r="N404" s="7" t="n">
        <x:f>MAX(0,L404-H404)</x:f>
        <x:v>0</x:v>
      </x:c>
      <x:c r="O404" s="7" t="n">
        <x:f>MAX(0,F404+I404-N404)</x:f>
        <x:v>0</x:v>
      </x:c>
      <x:c r="P404" s="7" t="n">
        <x:f>MAX(0,N404-F404-I404)</x:f>
        <x:v>0</x:v>
      </x:c>
      <x:c r="Q404" s="7" t="n">
        <x:f>MAX(0,G404+J404-P404)</x:f>
        <x:v>0</x:v>
      </x:c>
      <x:c r="R404" s="7" t="n">
        <x:f>M404+MAX(0,K404-MAX(0,P404-G404-J404))</x:f>
        <x:v>248.12024640657086</x:v>
      </x:c>
      <x:c r="S404" s="7" t="n">
        <x:f>SUM(O404,Q404,R404)</x:f>
        <x:v>248.12024640657086</x:v>
      </x:c>
      <x:c r="T404" s="14" t="n">
        <x:f>'Inventory detail'!T404</x:f>
        <x:v>0.056299999999999996</x:v>
      </x:c>
      <x:c r="U404" s="14" t="n">
        <x:f>'Inventory detail'!U404</x:f>
        <x:v>0.056299999999999996</x:v>
      </x:c>
      <x:c r="V404" s="9" t="n">
        <x:f>O404*T404</x:f>
        <x:v>0</x:v>
      </x:c>
      <x:c r="W404" s="9" t="n">
        <x:f>Q404*T404</x:f>
        <x:v>0</x:v>
      </x:c>
      <x:c r="X404" s="9" t="n">
        <x:f>R404*T404</x:f>
        <x:v>13.969169872689939</x:v>
      </x:c>
      <x:c r="Y404" s="9" t="n">
        <x:f>S404*T404</x:f>
        <x:v>13.969169872689939</x:v>
      </x:c>
      <x:c r="Z404" s="9" t="n">
        <x:f>IF(ISNUMBER(U404),S404*(U404-T404),"n.a.")</x:f>
        <x:v>0</x:v>
      </x:c>
      <x:c r="AA404" s="9" t="n">
        <x:f>IF(ISNUMBER(U404),Y404,0)</x:f>
        <x:v>13.969169872689939</x:v>
      </x:c>
      <x:c r="AB404" s="7" t="n">
        <x:f>MAX(0,L404-SUM(F404:K404))</x:f>
        <x:v>0</x:v>
      </x:c>
    </x:row>
    <x:row r="405" ht="22" customHeight="1">
      <x:c r="A405" s="18" t="n">
        <x:f>Summary!C$41</x:f>
        <x:v>46327</x:v>
      </x:c>
      <x:c r="B405" s="2" t="str">
        <x:f>'Inventory detail'!A405</x:f>
        <x:v>WIRE</x:v>
      </x:c>
      <x:c r="C405" s="2" t="str">
        <x:f>'Inventory detail'!B405</x:f>
        <x:v>10</x:v>
      </x:c>
      <x:c r="D405" s="2" t="str">
        <x:f>'Inventory detail'!C405</x:f>
        <x:v>DL001SIL</x:v>
      </x:c>
      <x:c r="E405" s="10" t="n">
        <x:f>Summary!$E$5</x:f>
        <x:v>46304</x:v>
      </x:c>
      <x:c r="F405" s="7" t="n">
        <x:f>'Inventory detail'!W405</x:f>
        <x:v>1050</x:v>
      </x:c>
      <x:c r="G405" s="7" t="n">
        <x:f>'Inventory detail'!X405</x:f>
        <x:v>0</x:v>
      </x:c>
      <x:c r="H405" s="7" t="n">
        <x:f>'Inventory detail'!Y405</x:f>
        <x:v>0</x:v>
      </x:c>
      <x:c r="I405" s="7" t="n">
        <x:f>SUMIFS('PO detail'!$W$1871:$W$1872,'PO detail'!$V$1871:$V$1872,"&gt;="&amp;E405,'PO detail'!$V$1871:$V$1872,"&lt;"&amp;A405)</x:f>
        <x:v>0</x:v>
      </x:c>
      <x:c r="J405" s="7" t="n">
        <x:f>SUMIFS('PO detail'!$X$1871:$X$1872,'PO detail'!$V$1871:$V$1872,"&gt;="&amp;E405,'PO detail'!$V$1871:$V$1872,"&lt;"&amp;A405)</x:f>
        <x:v>0</x:v>
      </x:c>
      <x:c r="K405" s="7" t="n">
        <x:f>SUMIFS('PO detail'!$Y$1871:$Y$1872,'PO detail'!$V$1871:$V$1872,"&gt;="&amp;E405,'PO detail'!$V$1871:$V$1872,"&lt;"&amp;A405)</x:f>
        <x:v>0</x:v>
      </x:c>
      <x:c r="L405" s="7" t="n">
        <x:f>'Inventory detail'!F405*Summary!$K$5*(A405-E405)/Summary!$K$6</x:f>
        <x:v>248.7287063655031</x:v>
      </x:c>
      <x:c r="M405" s="7" t="n">
        <x:f>MAX(0,H405-L405)</x:f>
        <x:v>0</x:v>
      </x:c>
      <x:c r="N405" s="7" t="n">
        <x:f>MAX(0,L405-H405)</x:f>
        <x:v>248.7287063655031</x:v>
      </x:c>
      <x:c r="O405" s="7" t="n">
        <x:f>MAX(0,F405+I405-N405)</x:f>
        <x:v>801.2712936344969</x:v>
      </x:c>
      <x:c r="P405" s="7" t="n">
        <x:f>MAX(0,N405-F405-I405)</x:f>
        <x:v>0</x:v>
      </x:c>
      <x:c r="Q405" s="7" t="n">
        <x:f>MAX(0,G405+J405-P405)</x:f>
        <x:v>0</x:v>
      </x:c>
      <x:c r="R405" s="7" t="n">
        <x:f>M405+MAX(0,K405-MAX(0,P405-G405-J405))</x:f>
        <x:v>0</x:v>
      </x:c>
      <x:c r="S405" s="7" t="n">
        <x:f>SUM(O405,Q405,R405)</x:f>
        <x:v>801.2712936344969</x:v>
      </x:c>
      <x:c r="T405" s="14" t="n">
        <x:f>'Inventory detail'!T405</x:f>
        <x:v>0.19140000000000001</x:v>
      </x:c>
      <x:c r="U405" s="14" t="n">
        <x:f>'Inventory detail'!U405</x:f>
        <x:v>0.19140000000000001</x:v>
      </x:c>
      <x:c r="V405" s="9" t="n">
        <x:f>O405*T405</x:f>
        <x:v>153.3633256016427</x:v>
      </x:c>
      <x:c r="W405" s="9" t="n">
        <x:f>Q405*T405</x:f>
        <x:v>0</x:v>
      </x:c>
      <x:c r="X405" s="9" t="n">
        <x:f>R405*T405</x:f>
        <x:v>0</x:v>
      </x:c>
      <x:c r="Y405" s="9" t="n">
        <x:f>S405*T405</x:f>
        <x:v>153.3633256016427</x:v>
      </x:c>
      <x:c r="Z405" s="9" t="n">
        <x:f>IF(ISNUMBER(U405),S405*(U405-T405),"n.a.")</x:f>
        <x:v>0</x:v>
      </x:c>
      <x:c r="AA405" s="9" t="n">
        <x:f>IF(ISNUMBER(U405),Y405,0)</x:f>
        <x:v>153.3633256016427</x:v>
      </x:c>
      <x:c r="AB405" s="7" t="n">
        <x:f>MAX(0,L405-SUM(F405:K405))</x:f>
        <x:v>0</x:v>
      </x:c>
    </x:row>
    <x:row r="406" ht="22" customHeight="1">
      <x:c r="A406" s="18" t="n">
        <x:f>Summary!C$41</x:f>
        <x:v>46327</x:v>
      </x:c>
      <x:c r="B406" s="2" t="str">
        <x:f>'Inventory detail'!A406</x:f>
        <x:v>COIL</x:v>
      </x:c>
      <x:c r="C406" s="2" t="str">
        <x:f>'Inventory detail'!B406</x:f>
        <x:v>30</x:v>
      </x:c>
      <x:c r="D406" s="2" t="str">
        <x:f>'Inventory detail'!C406</x:f>
        <x:v>6NAV12-4</x:v>
      </x:c>
      <x:c r="E406" s="10" t="n">
        <x:f>Summary!$E$5</x:f>
        <x:v>46304</x:v>
      </x:c>
      <x:c r="F406" s="7" t="n">
        <x:f>'Inventory detail'!W406</x:f>
        <x:v>2500</x:v>
      </x:c>
      <x:c r="G406" s="7" t="n">
        <x:f>'Inventory detail'!X406</x:f>
        <x:v>0</x:v>
      </x:c>
      <x:c r="H406" s="7" t="n">
        <x:f>'Inventory detail'!Y406</x:f>
        <x:v>0</x:v>
      </x:c>
      <x:c r="I406" s="7" t="n">
        <x:f>SUMIFS('PO detail'!$W$940:$W$941,'PO detail'!$V$940:$V$941,"&gt;="&amp;E406,'PO detail'!$V$940:$V$941,"&lt;"&amp;A406)</x:f>
        <x:v>0</x:v>
      </x:c>
      <x:c r="J406" s="7" t="n">
        <x:f>SUMIFS('PO detail'!$X$940:$X$941,'PO detail'!$V$940:$V$941,"&gt;="&amp;E406,'PO detail'!$V$940:$V$941,"&lt;"&amp;A406)</x:f>
        <x:v>0</x:v>
      </x:c>
      <x:c r="K406" s="7" t="n">
        <x:f>SUMIFS('PO detail'!$Y$940:$Y$941,'PO detail'!$V$940:$V$941,"&gt;="&amp;E406,'PO detail'!$V$940:$V$941,"&lt;"&amp;A406)</x:f>
        <x:v>0</x:v>
      </x:c>
      <x:c r="L406" s="7" t="n">
        <x:f>'Inventory detail'!F406*Summary!$K$5*(A406-E406)/Summary!$K$6</x:f>
        <x:v>245.58521560574948</x:v>
      </x:c>
      <x:c r="M406" s="7" t="n">
        <x:f>MAX(0,H406-L406)</x:f>
        <x:v>0</x:v>
      </x:c>
      <x:c r="N406" s="7" t="n">
        <x:f>MAX(0,L406-H406)</x:f>
        <x:v>245.58521560574948</x:v>
      </x:c>
      <x:c r="O406" s="7" t="n">
        <x:f>MAX(0,F406+I406-N406)</x:f>
        <x:v>2254.4147843942505</x:v>
      </x:c>
      <x:c r="P406" s="7" t="n">
        <x:f>MAX(0,N406-F406-I406)</x:f>
        <x:v>0</x:v>
      </x:c>
      <x:c r="Q406" s="7" t="n">
        <x:f>MAX(0,G406+J406-P406)</x:f>
        <x:v>0</x:v>
      </x:c>
      <x:c r="R406" s="7" t="n">
        <x:f>M406+MAX(0,K406-MAX(0,P406-G406-J406))</x:f>
        <x:v>0</x:v>
      </x:c>
      <x:c r="S406" s="7" t="n">
        <x:f>SUM(O406,Q406,R406)</x:f>
        <x:v>2254.4147843942505</x:v>
      </x:c>
      <x:c r="T406" s="14" t="n">
        <x:f>'Inventory detail'!T406</x:f>
        <x:v>0.0365</x:v>
      </x:c>
      <x:c r="U406" s="14" t="n">
        <x:f>'Inventory detail'!U406</x:f>
        <x:v>0.0356915</x:v>
      </x:c>
      <x:c r="V406" s="9" t="n">
        <x:f>O406*T406</x:f>
        <x:v>82.28613963039014</x:v>
      </x:c>
      <x:c r="W406" s="9" t="n">
        <x:f>Q406*T406</x:f>
        <x:v>0</x:v>
      </x:c>
      <x:c r="X406" s="9" t="n">
        <x:f>R406*T406</x:f>
        <x:v>0</x:v>
      </x:c>
      <x:c r="Y406" s="9" t="n">
        <x:f>S406*T406</x:f>
        <x:v>82.28613963039014</x:v>
      </x:c>
      <x:c r="Z406" s="9" t="n">
        <x:f>IF(ISNUMBER(U406),S406*(U406-T406),"n.a.")</x:f>
        <x:v>-1.8226943531827442</x:v>
      </x:c>
      <x:c r="AA406" s="9" t="n">
        <x:f>IF(ISNUMBER(U406),Y406,0)</x:f>
        <x:v>82.28613963039014</x:v>
      </x:c>
      <x:c r="AB406" s="7" t="n">
        <x:f>MAX(0,L406-SUM(F406:K406))</x:f>
        <x:v>0</x:v>
      </x:c>
    </x:row>
    <x:row r="407" ht="22" customHeight="1">
      <x:c r="A407" s="18" t="n">
        <x:f>Summary!C$41</x:f>
        <x:v>46327</x:v>
      </x:c>
      <x:c r="B407" s="2" t="str">
        <x:f>'Inventory detail'!A407</x:f>
        <x:v>COIL</x:v>
      </x:c>
      <x:c r="C407" s="2" t="str">
        <x:f>'Inventory detail'!B407</x:f>
        <x:v>60</x:v>
      </x:c>
      <x:c r="D407" s="2" t="str">
        <x:f>'Inventory detail'!C407</x:f>
        <x:v>9BLK36-4</x:v>
      </x:c>
      <x:c r="E407" s="10" t="n">
        <x:f>Summary!$E$5</x:f>
        <x:v>46304</x:v>
      </x:c>
      <x:c r="F407" s="7" t="n">
        <x:f>'Inventory detail'!W407</x:f>
        <x:v>1700</x:v>
      </x:c>
      <x:c r="G407" s="7" t="n">
        <x:f>'Inventory detail'!X407</x:f>
        <x:v>0</x:v>
      </x:c>
      <x:c r="H407" s="7" t="n">
        <x:f>'Inventory detail'!Y407</x:f>
        <x:v>0</x:v>
      </x:c>
      <x:c r="I407" s="7" t="n">
        <x:f>SUMIFS('PO detail'!$W$1444:$W$1446,'PO detail'!$V$1444:$V$1446,"&gt;="&amp;E407,'PO detail'!$V$1444:$V$1446,"&lt;"&amp;A407)</x:f>
        <x:v>0</x:v>
      </x:c>
      <x:c r="J407" s="7" t="n">
        <x:f>SUMIFS('PO detail'!$X$1444:$X$1446,'PO detail'!$V$1444:$V$1446,"&gt;="&amp;E407,'PO detail'!$V$1444:$V$1446,"&lt;"&amp;A407)</x:f>
        <x:v>0</x:v>
      </x:c>
      <x:c r="K407" s="7" t="n">
        <x:f>SUMIFS('PO detail'!$Y$1444:$Y$1446,'PO detail'!$V$1444:$V$1446,"&gt;="&amp;E407,'PO detail'!$V$1444:$V$1446,"&lt;"&amp;A407)</x:f>
        <x:v>0</x:v>
      </x:c>
      <x:c r="L407" s="7" t="n">
        <x:f>'Inventory detail'!F407*Summary!$K$5*(A407-E407)/Summary!$K$6</x:f>
        <x:v>245.58521560574948</x:v>
      </x:c>
      <x:c r="M407" s="7" t="n">
        <x:f>MAX(0,H407-L407)</x:f>
        <x:v>0</x:v>
      </x:c>
      <x:c r="N407" s="7" t="n">
        <x:f>MAX(0,L407-H407)</x:f>
        <x:v>245.58521560574948</x:v>
      </x:c>
      <x:c r="O407" s="7" t="n">
        <x:f>MAX(0,F407+I407-N407)</x:f>
        <x:v>1454.4147843942505</x:v>
      </x:c>
      <x:c r="P407" s="7" t="n">
        <x:f>MAX(0,N407-F407-I407)</x:f>
        <x:v>0</x:v>
      </x:c>
      <x:c r="Q407" s="7" t="n">
        <x:f>MAX(0,G407+J407-P407)</x:f>
        <x:v>0</x:v>
      </x:c>
      <x:c r="R407" s="7" t="n">
        <x:f>M407+MAX(0,K407-MAX(0,P407-G407-J407))</x:f>
        <x:v>0</x:v>
      </x:c>
      <x:c r="S407" s="7" t="n">
        <x:f>SUM(O407,Q407,R407)</x:f>
        <x:v>1454.4147843942505</x:v>
      </x:c>
      <x:c r="T407" s="14" t="n">
        <x:f>'Inventory detail'!T407</x:f>
        <x:v>0.1344</x:v>
      </x:c>
      <x:c r="U407" s="14" t="n">
        <x:f>'Inventory detail'!U407</x:f>
        <x:v>0.131716</x:v>
      </x:c>
      <x:c r="V407" s="9" t="n">
        <x:f>O407*T407</x:f>
        <x:v>195.47334702258726</x:v>
      </x:c>
      <x:c r="W407" s="9" t="n">
        <x:f>Q407*T407</x:f>
        <x:v>0</x:v>
      </x:c>
      <x:c r="X407" s="9" t="n">
        <x:f>R407*T407</x:f>
        <x:v>0</x:v>
      </x:c>
      <x:c r="Y407" s="9" t="n">
        <x:f>S407*T407</x:f>
        <x:v>195.47334702258726</x:v>
      </x:c>
      <x:c r="Z407" s="9" t="n">
        <x:f>IF(ISNUMBER(U407),S407*(U407-T407),"n.a.")</x:f>
        <x:v>-3.9036492813141566</x:v>
      </x:c>
      <x:c r="AA407" s="9" t="n">
        <x:f>IF(ISNUMBER(U407),Y407,0)</x:f>
        <x:v>195.47334702258726</x:v>
      </x:c>
      <x:c r="AB407" s="7" t="n">
        <x:f>MAX(0,L407-SUM(F407:K407))</x:f>
        <x:v>0</x:v>
      </x:c>
    </x:row>
    <x:row r="408" ht="22" customHeight="1">
      <x:c r="A408" s="18" t="n">
        <x:f>Summary!C$41</x:f>
        <x:v>46327</x:v>
      </x:c>
      <x:c r="B408" s="2" t="str">
        <x:f>'Inventory detail'!A408</x:f>
        <x:v>COIL</x:v>
      </x:c>
      <x:c r="C408" s="2" t="str">
        <x:f>'Inventory detail'!B408</x:f>
        <x:v>10</x:v>
      </x:c>
      <x:c r="D408" s="2" t="str">
        <x:f>'Inventory detail'!C408</x:f>
        <x:v>20CLR12-4</x:v>
      </x:c>
      <x:c r="E408" s="10" t="n">
        <x:f>Summary!$E$5</x:f>
        <x:v>46304</x:v>
      </x:c>
      <x:c r="F408" s="7" t="n">
        <x:f>'Inventory detail'!W408</x:f>
        <x:v>1400</x:v>
      </x:c>
      <x:c r="G408" s="7" t="n">
        <x:f>'Inventory detail'!X408</x:f>
        <x:v>0</x:v>
      </x:c>
      <x:c r="H408" s="7" t="n">
        <x:f>'Inventory detail'!Y408</x:f>
        <x:v>0</x:v>
      </x:c>
      <x:c r="I408" s="7" t="n">
        <x:f>SUMIFS('PO detail'!$W$293:$W$294,'PO detail'!$V$293:$V$294,"&gt;="&amp;E408,'PO detail'!$V$293:$V$294,"&lt;"&amp;A408)</x:f>
        <x:v>0</x:v>
      </x:c>
      <x:c r="J408" s="7" t="n">
        <x:f>SUMIFS('PO detail'!$X$293:$X$294,'PO detail'!$V$293:$V$294,"&gt;="&amp;E408,'PO detail'!$V$293:$V$294,"&lt;"&amp;A408)</x:f>
        <x:v>0</x:v>
      </x:c>
      <x:c r="K408" s="7" t="n">
        <x:f>SUMIFS('PO detail'!$Y$293:$Y$294,'PO detail'!$V$293:$V$294,"&gt;="&amp;E408,'PO detail'!$V$293:$V$294,"&lt;"&amp;A408)</x:f>
        <x:v>0</x:v>
      </x:c>
      <x:c r="L408" s="7" t="n">
        <x:f>'Inventory detail'!F408*Summary!$K$5*(A408-E408)/Summary!$K$6</x:f>
        <x:v>239.29067761806985</x:v>
      </x:c>
      <x:c r="M408" s="7" t="n">
        <x:f>MAX(0,H408-L408)</x:f>
        <x:v>0</x:v>
      </x:c>
      <x:c r="N408" s="7" t="n">
        <x:f>MAX(0,L408-H408)</x:f>
        <x:v>239.29067761806985</x:v>
      </x:c>
      <x:c r="O408" s="7" t="n">
        <x:f>MAX(0,F408+I408-N408)</x:f>
        <x:v>1160.7093223819302</x:v>
      </x:c>
      <x:c r="P408" s="7" t="n">
        <x:f>MAX(0,N408-F408-I408)</x:f>
        <x:v>0</x:v>
      </x:c>
      <x:c r="Q408" s="7" t="n">
        <x:f>MAX(0,G408+J408-P408)</x:f>
        <x:v>0</x:v>
      </x:c>
      <x:c r="R408" s="7" t="n">
        <x:f>M408+MAX(0,K408-MAX(0,P408-G408-J408))</x:f>
        <x:v>0</x:v>
      </x:c>
      <x:c r="S408" s="7" t="n">
        <x:f>SUM(O408,Q408,R408)</x:f>
        <x:v>1160.7093223819302</x:v>
      </x:c>
      <x:c r="T408" s="14" t="n">
        <x:f>'Inventory detail'!T408</x:f>
        <x:v>0.1567</x:v>
      </x:c>
      <x:c r="U408" s="14" t="n">
        <x:f>'Inventory detail'!U408</x:f>
        <x:v>0.1534845</x:v>
      </x:c>
      <x:c r="V408" s="9" t="n">
        <x:f>O408*T408</x:f>
        <x:v>181.88315081724846</x:v>
      </x:c>
      <x:c r="W408" s="9" t="n">
        <x:f>Q408*T408</x:f>
        <x:v>0</x:v>
      </x:c>
      <x:c r="X408" s="9" t="n">
        <x:f>R408*T408</x:f>
        <x:v>0</x:v>
      </x:c>
      <x:c r="Y408" s="9" t="n">
        <x:f>S408*T408</x:f>
        <x:v>181.88315081724846</x:v>
      </x:c>
      <x:c r="Z408" s="9" t="n">
        <x:f>IF(ISNUMBER(U408),S408*(U408-T408),"n.a.")</x:f>
        <x:v>-3.732260826119108</x:v>
      </x:c>
      <x:c r="AA408" s="9" t="n">
        <x:f>IF(ISNUMBER(U408),Y408,0)</x:f>
        <x:v>181.88315081724846</x:v>
      </x:c>
      <x:c r="AB408" s="7" t="n">
        <x:f>MAX(0,L408-SUM(F408:K408))</x:f>
        <x:v>0</x:v>
      </x:c>
    </x:row>
    <x:row r="409" ht="22" customHeight="1">
      <x:c r="A409" s="18" t="n">
        <x:f>Summary!C$41</x:f>
        <x:v>46327</x:v>
      </x:c>
      <x:c r="B409" s="2" t="str">
        <x:f>'Inventory detail'!A409</x:f>
        <x:v>COIL</x:v>
      </x:c>
      <x:c r="C409" s="2" t="str">
        <x:f>'Inventory detail'!B409</x:f>
        <x:v>10</x:v>
      </x:c>
      <x:c r="D409" s="2" t="str">
        <x:f>'Inventory detail'!C409</x:f>
        <x:v>25BLK36-4</x:v>
      </x:c>
      <x:c r="E409" s="10" t="n">
        <x:f>Summary!$E$5</x:f>
        <x:v>46304</x:v>
      </x:c>
      <x:c r="F409" s="7" t="n">
        <x:f>'Inventory detail'!W409</x:f>
        <x:v>2000</x:v>
      </x:c>
      <x:c r="G409" s="7" t="n">
        <x:f>'Inventory detail'!X409</x:f>
        <x:v>0</x:v>
      </x:c>
      <x:c r="H409" s="7" t="n">
        <x:f>'Inventory detail'!Y409</x:f>
        <x:v>0</x:v>
      </x:c>
      <x:c r="I409" s="7" t="n">
        <x:f>SUMIFS('PO detail'!$W$343:$W$347,'PO detail'!$V$343:$V$347,"&gt;="&amp;E409,'PO detail'!$V$343:$V$347,"&lt;"&amp;A409)</x:f>
        <x:v>0</x:v>
      </x:c>
      <x:c r="J409" s="7" t="n">
        <x:f>SUMIFS('PO detail'!$X$343:$X$347,'PO detail'!$V$343:$V$347,"&gt;="&amp;E409,'PO detail'!$V$343:$V$347,"&lt;"&amp;A409)</x:f>
        <x:v>0</x:v>
      </x:c>
      <x:c r="K409" s="7" t="n">
        <x:f>SUMIFS('PO detail'!$Y$343:$Y$347,'PO detail'!$V$343:$V$347,"&gt;="&amp;E409,'PO detail'!$V$343:$V$347,"&lt;"&amp;A409)</x:f>
        <x:v>0</x:v>
      </x:c>
      <x:c r="L409" s="7" t="n">
        <x:f>'Inventory detail'!F409*Summary!$K$5*(A409-E409)/Summary!$K$6</x:f>
        <x:v>239.29067761806985</x:v>
      </x:c>
      <x:c r="M409" s="7" t="n">
        <x:f>MAX(0,H409-L409)</x:f>
        <x:v>0</x:v>
      </x:c>
      <x:c r="N409" s="7" t="n">
        <x:f>MAX(0,L409-H409)</x:f>
        <x:v>239.29067761806985</x:v>
      </x:c>
      <x:c r="O409" s="7" t="n">
        <x:f>MAX(0,F409+I409-N409)</x:f>
        <x:v>1760.7093223819302</x:v>
      </x:c>
      <x:c r="P409" s="7" t="n">
        <x:f>MAX(0,N409-F409-I409)</x:f>
        <x:v>0</x:v>
      </x:c>
      <x:c r="Q409" s="7" t="n">
        <x:f>MAX(0,G409+J409-P409)</x:f>
        <x:v>0</x:v>
      </x:c>
      <x:c r="R409" s="7" t="n">
        <x:f>M409+MAX(0,K409-MAX(0,P409-G409-J409))</x:f>
        <x:v>0</x:v>
      </x:c>
      <x:c r="S409" s="7" t="n">
        <x:f>SUM(O409,Q409,R409)</x:f>
        <x:v>1760.7093223819302</x:v>
      </x:c>
      <x:c r="T409" s="14" t="n">
        <x:f>'Inventory detail'!T409</x:f>
        <x:v>0.4901</x:v>
      </x:c>
      <x:c r="U409" s="14" t="n">
        <x:f>'Inventory detail'!U409</x:f>
        <x:v>0.4801225</x:v>
      </x:c>
      <x:c r="V409" s="9" t="n">
        <x:f>O409*T409</x:f>
        <x:v>862.923638899384</x:v>
      </x:c>
      <x:c r="W409" s="9" t="n">
        <x:f>Q409*T409</x:f>
        <x:v>0</x:v>
      </x:c>
      <x:c r="X409" s="9" t="n">
        <x:f>R409*T409</x:f>
        <x:v>0</x:v>
      </x:c>
      <x:c r="Y409" s="9" t="n">
        <x:f>S409*T409</x:f>
        <x:v>862.923638899384</x:v>
      </x:c>
      <x:c r="Z409" s="9" t="n">
        <x:f>IF(ISNUMBER(U409),S409*(U409-T409),"n.a.")</x:f>
        <x:v>-17.56747726406566</x:v>
      </x:c>
      <x:c r="AA409" s="9" t="n">
        <x:f>IF(ISNUMBER(U409),Y409,0)</x:f>
        <x:v>862.923638899384</x:v>
      </x:c>
      <x:c r="AB409" s="7" t="n">
        <x:f>MAX(0,L409-SUM(F409:K409))</x:f>
        <x:v>0</x:v>
      </x:c>
    </x:row>
    <x:row r="410" ht="22" customHeight="1">
      <x:c r="A410" s="18" t="n">
        <x:f>Summary!C$41</x:f>
        <x:v>46327</x:v>
      </x:c>
      <x:c r="B410" s="2" t="str">
        <x:f>'Inventory detail'!A410</x:f>
        <x:v>WIRE</x:v>
      </x:c>
      <x:c r="C410" s="2" t="str">
        <x:f>'Inventory detail'!B410</x:f>
        <x:v>30</x:v>
      </x:c>
      <x:c r="D410" s="2" t="str">
        <x:f>'Inventory detail'!C410</x:f>
        <x:v>DL058GOLD</x:v>
      </x:c>
      <x:c r="E410" s="10" t="n">
        <x:f>Summary!$E$5</x:f>
        <x:v>46304</x:v>
      </x:c>
      <x:c r="F410" s="7" t="n">
        <x:f>'Inventory detail'!W410</x:f>
        <x:v>0</x:v>
      </x:c>
      <x:c r="G410" s="7" t="n">
        <x:f>'Inventory detail'!X410</x:f>
        <x:v>0</x:v>
      </x:c>
      <x:c r="H410" s="7" t="n">
        <x:f>'Inventory detail'!Y410</x:f>
        <x:v>650</x:v>
      </x:c>
      <x:c r="I410" s="7" t="n">
        <x:f>0</x:f>
        <x:v>0</x:v>
      </x:c>
      <x:c r="J410" s="7" t="n">
        <x:f>0</x:f>
        <x:v>0</x:v>
      </x:c>
      <x:c r="K410" s="7" t="n">
        <x:f>0</x:f>
        <x:v>0</x:v>
      </x:c>
      <x:c r="L410" s="7" t="n">
        <x:f>'Inventory detail'!F410*Summary!$K$5*(A410-E410)/Summary!$K$6</x:f>
        <x:v>239.29067761806985</x:v>
      </x:c>
      <x:c r="M410" s="7" t="n">
        <x:f>MAX(0,H410-L410)</x:f>
        <x:v>410.7093223819302</x:v>
      </x:c>
      <x:c r="N410" s="7" t="n">
        <x:f>MAX(0,L410-H410)</x:f>
        <x:v>0</x:v>
      </x:c>
      <x:c r="O410" s="7" t="n">
        <x:f>MAX(0,F410+I410-N410)</x:f>
        <x:v>0</x:v>
      </x:c>
      <x:c r="P410" s="7" t="n">
        <x:f>MAX(0,N410-F410-I410)</x:f>
        <x:v>0</x:v>
      </x:c>
      <x:c r="Q410" s="7" t="n">
        <x:f>MAX(0,G410+J410-P410)</x:f>
        <x:v>0</x:v>
      </x:c>
      <x:c r="R410" s="7" t="n">
        <x:f>M410+MAX(0,K410-MAX(0,P410-G410-J410))</x:f>
        <x:v>410.7093223819302</x:v>
      </x:c>
      <x:c r="S410" s="7" t="n">
        <x:f>SUM(O410,Q410,R410)</x:f>
        <x:v>410.7093223819302</x:v>
      </x:c>
      <x:c r="T410" s="14" t="n">
        <x:f>'Inventory detail'!T410</x:f>
        <x:v>0.1082</x:v>
      </x:c>
      <x:c r="U410" s="14" t="n">
        <x:f>'Inventory detail'!U410</x:f>
        <x:v>0.1082</x:v>
      </x:c>
      <x:c r="V410" s="9" t="n">
        <x:f>O410*T410</x:f>
        <x:v>0</x:v>
      </x:c>
      <x:c r="W410" s="9" t="n">
        <x:f>Q410*T410</x:f>
        <x:v>0</x:v>
      </x:c>
      <x:c r="X410" s="9" t="n">
        <x:f>R410*T410</x:f>
        <x:v>44.438748681724846</x:v>
      </x:c>
      <x:c r="Y410" s="9" t="n">
        <x:f>S410*T410</x:f>
        <x:v>44.438748681724846</x:v>
      </x:c>
      <x:c r="Z410" s="9" t="n">
        <x:f>IF(ISNUMBER(U410),S410*(U410-T410),"n.a.")</x:f>
        <x:v>0</x:v>
      </x:c>
      <x:c r="AA410" s="9" t="n">
        <x:f>IF(ISNUMBER(U410),Y410,0)</x:f>
        <x:v>44.438748681724846</x:v>
      </x:c>
      <x:c r="AB410" s="7" t="n">
        <x:f>MAX(0,L410-SUM(F410:K410))</x:f>
        <x:v>0</x:v>
      </x:c>
    </x:row>
    <x:row r="411" ht="22" customHeight="1">
      <x:c r="A411" s="18" t="n">
        <x:f>Summary!C$41</x:f>
        <x:v>46327</x:v>
      </x:c>
      <x:c r="B411" s="2" t="str">
        <x:f>'Inventory detail'!A411</x:f>
        <x:v>COIL</x:v>
      </x:c>
      <x:c r="C411" s="2" t="str">
        <x:f>'Inventory detail'!B411</x:f>
        <x:v>30</x:v>
      </x:c>
      <x:c r="D411" s="2" t="str">
        <x:f>'Inventory detail'!C411</x:f>
        <x:v>20WHT12-4</x:v>
      </x:c>
      <x:c r="E411" s="10" t="n">
        <x:f>Summary!$E$5</x:f>
        <x:v>46304</x:v>
      </x:c>
      <x:c r="F411" s="7" t="n">
        <x:f>'Inventory detail'!W411</x:f>
        <x:v>1300</x:v>
      </x:c>
      <x:c r="G411" s="7" t="n">
        <x:f>'Inventory detail'!X411</x:f>
        <x:v>0</x:v>
      </x:c>
      <x:c r="H411" s="7" t="n">
        <x:f>'Inventory detail'!Y411</x:f>
        <x:v>0</x:v>
      </x:c>
      <x:c r="I411" s="7" t="n">
        <x:f>SUMIFS('PO detail'!$W$844:$W$846,'PO detail'!$V$844:$V$846,"&gt;="&amp;E411,'PO detail'!$V$844:$V$846,"&lt;"&amp;A411)</x:f>
        <x:v>0</x:v>
      </x:c>
      <x:c r="J411" s="7" t="n">
        <x:f>SUMIFS('PO detail'!$X$844:$X$846,'PO detail'!$V$844:$V$846,"&gt;="&amp;E411,'PO detail'!$V$844:$V$846,"&lt;"&amp;A411)</x:f>
        <x:v>0</x:v>
      </x:c>
      <x:c r="K411" s="7" t="n">
        <x:f>SUMIFS('PO detail'!$Y$844:$Y$846,'PO detail'!$V$844:$V$846,"&gt;="&amp;E411,'PO detail'!$V$844:$V$846,"&lt;"&amp;A411)</x:f>
        <x:v>0</x:v>
      </x:c>
      <x:c r="L411" s="7" t="n">
        <x:f>'Inventory detail'!F411*Summary!$K$5*(A411-E411)/Summary!$K$6</x:f>
        <x:v>232.98858316221762</x:v>
      </x:c>
      <x:c r="M411" s="7" t="n">
        <x:f>MAX(0,H411-L411)</x:f>
        <x:v>0</x:v>
      </x:c>
      <x:c r="N411" s="7" t="n">
        <x:f>MAX(0,L411-H411)</x:f>
        <x:v>232.98858316221762</x:v>
      </x:c>
      <x:c r="O411" s="7" t="n">
        <x:f>MAX(0,F411+I411-N411)</x:f>
        <x:v>1067.0114168377825</x:v>
      </x:c>
      <x:c r="P411" s="7" t="n">
        <x:f>MAX(0,N411-F411-I411)</x:f>
        <x:v>0</x:v>
      </x:c>
      <x:c r="Q411" s="7" t="n">
        <x:f>MAX(0,G411+J411-P411)</x:f>
        <x:v>0</x:v>
      </x:c>
      <x:c r="R411" s="7" t="n">
        <x:f>M411+MAX(0,K411-MAX(0,P411-G411-J411))</x:f>
        <x:v>0</x:v>
      </x:c>
      <x:c r="S411" s="7" t="n">
        <x:f>SUM(O411,Q411,R411)</x:f>
        <x:v>1067.0114168377825</x:v>
      </x:c>
      <x:c r="T411" s="14" t="n">
        <x:f>'Inventory detail'!T411</x:f>
        <x:v>0.1567</x:v>
      </x:c>
      <x:c r="U411" s="14" t="n">
        <x:f>'Inventory detail'!U411</x:f>
        <x:v>0.1534845</x:v>
      </x:c>
      <x:c r="V411" s="9" t="n">
        <x:f>O411*T411</x:f>
        <x:v>167.20068901848052</x:v>
      </x:c>
      <x:c r="W411" s="9" t="n">
        <x:f>Q411*T411</x:f>
        <x:v>0</x:v>
      </x:c>
      <x:c r="X411" s="9" t="n">
        <x:f>R411*T411</x:f>
        <x:v>0</x:v>
      </x:c>
      <x:c r="Y411" s="9" t="n">
        <x:f>S411*T411</x:f>
        <x:v>167.20068901848052</x:v>
      </x:c>
      <x:c r="Z411" s="9" t="n">
        <x:f>IF(ISNUMBER(U411),S411*(U411-T411),"n.a.")</x:f>
        <x:v>-3.4309752108419</x:v>
      </x:c>
      <x:c r="AA411" s="9" t="n">
        <x:f>IF(ISNUMBER(U411),Y411,0)</x:f>
        <x:v>167.20068901848052</x:v>
      </x:c>
      <x:c r="AB411" s="7" t="n">
        <x:f>MAX(0,L411-SUM(F411:K411))</x:f>
        <x:v>0</x:v>
      </x:c>
    </x:row>
    <x:row r="412" ht="22" customHeight="1">
      <x:c r="A412" s="18" t="n">
        <x:f>Summary!C$41</x:f>
        <x:v>46327</x:v>
      </x:c>
      <x:c r="B412" s="2" t="str">
        <x:f>'Inventory detail'!A412</x:f>
        <x:v>POUC</x:v>
      </x:c>
      <x:c r="C412" s="2" t="str">
        <x:f>'Inventory detail'!B412</x:f>
        <x:v>60</x:v>
      </x:c>
      <x:c r="D412" s="2" t="str">
        <x:f>'Inventory detail'!C412</x:f>
        <x:v>LUGWO10</x:v>
      </x:c>
      <x:c r="E412" s="10" t="n">
        <x:f>Summary!$E$5</x:f>
        <x:v>46304</x:v>
      </x:c>
      <x:c r="F412" s="7" t="n">
        <x:f>'Inventory detail'!W412</x:f>
        <x:v>10000</x:v>
      </x:c>
      <x:c r="G412" s="7" t="n">
        <x:f>'Inventory detail'!X412</x:f>
        <x:v>0</x:v>
      </x:c>
      <x:c r="H412" s="7" t="n">
        <x:f>'Inventory detail'!Y412</x:f>
        <x:v>2100</x:v>
      </x:c>
      <x:c r="I412" s="7" t="n">
        <x:f>SUMIFS('PO detail'!$W$1805:$W$1805,'PO detail'!$V$1805:$V$1805,"&gt;="&amp;E412,'PO detail'!$V$1805:$V$1805,"&lt;"&amp;A412)</x:f>
        <x:v>0</x:v>
      </x:c>
      <x:c r="J412" s="7" t="n">
        <x:f>SUMIFS('PO detail'!$X$1805:$X$1805,'PO detail'!$V$1805:$V$1805,"&gt;="&amp;E412,'PO detail'!$V$1805:$V$1805,"&lt;"&amp;A412)</x:f>
        <x:v>0</x:v>
      </x:c>
      <x:c r="K412" s="7" t="n">
        <x:f>SUMIFS('PO detail'!$Y$1805:$Y$1805,'PO detail'!$V$1805:$V$1805,"&gt;="&amp;E412,'PO detail'!$V$1805:$V$1805,"&lt;"&amp;A412)</x:f>
        <x:v>0</x:v>
      </x:c>
      <x:c r="L412" s="7" t="n">
        <x:f>'Inventory detail'!F412*Summary!$K$5*(A412-E412)/Summary!$K$6</x:f>
        <x:v>232.98858316221762</x:v>
      </x:c>
      <x:c r="M412" s="7" t="n">
        <x:f>MAX(0,H412-L412)</x:f>
        <x:v>1867.0114168377825</x:v>
      </x:c>
      <x:c r="N412" s="7" t="n">
        <x:f>MAX(0,L412-H412)</x:f>
        <x:v>0</x:v>
      </x:c>
      <x:c r="O412" s="7" t="n">
        <x:f>MAX(0,F412+I412-N412)</x:f>
        <x:v>10000</x:v>
      </x:c>
      <x:c r="P412" s="7" t="n">
        <x:f>MAX(0,N412-F412-I412)</x:f>
        <x:v>0</x:v>
      </x:c>
      <x:c r="Q412" s="7" t="n">
        <x:f>MAX(0,G412+J412-P412)</x:f>
        <x:v>0</x:v>
      </x:c>
      <x:c r="R412" s="7" t="n">
        <x:f>M412+MAX(0,K412-MAX(0,P412-G412-J412))</x:f>
        <x:v>1867.0114168377825</x:v>
      </x:c>
      <x:c r="S412" s="7" t="n">
        <x:f>SUM(O412,Q412,R412)</x:f>
        <x:v>11867.011416837782</x:v>
      </x:c>
      <x:c r="T412" s="14" t="n">
        <x:f>'Inventory detail'!T412</x:f>
        <x:v>0.016399999999999998</x:v>
      </x:c>
      <x:c r="U412" s="14" t="n">
        <x:f>'Inventory detail'!U412</x:f>
        <x:v>0.017985</x:v>
      </x:c>
      <x:c r="V412" s="9" t="n">
        <x:f>O412*T412</x:f>
        <x:v>163.99999999999997</x:v>
      </x:c>
      <x:c r="W412" s="9" t="n">
        <x:f>Q412*T412</x:f>
        <x:v>0</x:v>
      </x:c>
      <x:c r="X412" s="9" t="n">
        <x:f>R412*T412</x:f>
        <x:v>30.618987236139628</x:v>
      </x:c>
      <x:c r="Y412" s="9" t="n">
        <x:f>S412*T412</x:f>
        <x:v>194.61898723613962</x:v>
      </x:c>
      <x:c r="Z412" s="9" t="n">
        <x:f>IF(ISNUMBER(U412),S412*(U412-T412),"n.a.")</x:f>
        <x:v>18.80921309568792</x:v>
      </x:c>
      <x:c r="AA412" s="9" t="n">
        <x:f>IF(ISNUMBER(U412),Y412,0)</x:f>
        <x:v>194.61898723613962</x:v>
      </x:c>
      <x:c r="AB412" s="7" t="n">
        <x:f>MAX(0,L412-SUM(F412:K412))</x:f>
        <x:v>0</x:v>
      </x:c>
    </x:row>
    <x:row r="413" ht="22" customHeight="1">
      <x:c r="A413" s="18" t="n">
        <x:f>Summary!C$41</x:f>
        <x:v>46327</x:v>
      </x:c>
      <x:c r="B413" s="2" t="str">
        <x:f>'Inventory detail'!A413</x:f>
        <x:v>COIL</x:v>
      </x:c>
      <x:c r="C413" s="2" t="str">
        <x:f>'Inventory detail'!B413</x:f>
        <x:v>10</x:v>
      </x:c>
      <x:c r="D413" s="2" t="str">
        <x:f>'Inventory detail'!C413</x:f>
        <x:v>6RED12-4</x:v>
      </x:c>
      <x:c r="E413" s="10" t="n">
        <x:f>Summary!$E$5</x:f>
        <x:v>46304</x:v>
      </x:c>
      <x:c r="F413" s="7" t="n">
        <x:f>'Inventory detail'!W413</x:f>
        <x:v>0</x:v>
      </x:c>
      <x:c r="G413" s="7" t="n">
        <x:f>'Inventory detail'!X413</x:f>
        <x:v>0</x:v>
      </x:c>
      <x:c r="H413" s="7" t="n">
        <x:f>'Inventory detail'!Y413</x:f>
        <x:v>1500</x:v>
      </x:c>
      <x:c r="I413" s="7" t="n">
        <x:f>0</x:f>
        <x:v>0</x:v>
      </x:c>
      <x:c r="J413" s="7" t="n">
        <x:f>0</x:f>
        <x:v>0</x:v>
      </x:c>
      <x:c r="K413" s="7" t="n">
        <x:f>0</x:f>
        <x:v>0</x:v>
      </x:c>
      <x:c r="L413" s="7" t="n">
        <x:f>'Inventory detail'!F413*Summary!$K$5*(A413-E413)/Summary!$K$6</x:f>
        <x:v>226.694045174538</x:v>
      </x:c>
      <x:c r="M413" s="7" t="n">
        <x:f>MAX(0,H413-L413)</x:f>
        <x:v>1273.305954825462</x:v>
      </x:c>
      <x:c r="N413" s="7" t="n">
        <x:f>MAX(0,L413-H413)</x:f>
        <x:v>0</x:v>
      </x:c>
      <x:c r="O413" s="7" t="n">
        <x:f>MAX(0,F413+I413-N413)</x:f>
        <x:v>0</x:v>
      </x:c>
      <x:c r="P413" s="7" t="n">
        <x:f>MAX(0,N413-F413-I413)</x:f>
        <x:v>0</x:v>
      </x:c>
      <x:c r="Q413" s="7" t="n">
        <x:f>MAX(0,G413+J413-P413)</x:f>
        <x:v>0</x:v>
      </x:c>
      <x:c r="R413" s="7" t="n">
        <x:f>M413+MAX(0,K413-MAX(0,P413-G413-J413))</x:f>
        <x:v>1273.305954825462</x:v>
      </x:c>
      <x:c r="S413" s="7" t="n">
        <x:f>SUM(O413,Q413,R413)</x:f>
        <x:v>1273.305954825462</x:v>
      </x:c>
      <x:c r="T413" s="14" t="n">
        <x:f>'Inventory detail'!T413</x:f>
        <x:v>0.0365</x:v>
      </x:c>
      <x:c r="U413" s="14" t="n">
        <x:f>'Inventory detail'!U413</x:f>
        <x:v>0.0356915</x:v>
      </x:c>
      <x:c r="V413" s="9" t="n">
        <x:f>O413*T413</x:f>
        <x:v>0</x:v>
      </x:c>
      <x:c r="W413" s="9" t="n">
        <x:f>Q413*T413</x:f>
        <x:v>0</x:v>
      </x:c>
      <x:c r="X413" s="9" t="n">
        <x:f>R413*T413</x:f>
        <x:v>46.47566735112937</x:v>
      </x:c>
      <x:c r="Y413" s="9" t="n">
        <x:f>S413*T413</x:f>
        <x:v>46.47566735112937</x:v>
      </x:c>
      <x:c r="Z413" s="9" t="n">
        <x:f>IF(ISNUMBER(U413),S413*(U413-T413),"n.a.")</x:f>
        <x:v>-1.029467864476382</x:v>
      </x:c>
      <x:c r="AA413" s="9" t="n">
        <x:f>IF(ISNUMBER(U413),Y413,0)</x:f>
        <x:v>46.47566735112937</x:v>
      </x:c>
      <x:c r="AB413" s="7" t="n">
        <x:f>MAX(0,L413-SUM(F413:K413))</x:f>
        <x:v>0</x:v>
      </x:c>
    </x:row>
    <x:row r="414" ht="22" customHeight="1">
      <x:c r="A414" s="18" t="n">
        <x:f>Summary!C$41</x:f>
        <x:v>46327</x:v>
      </x:c>
      <x:c r="B414" s="2" t="str">
        <x:f>'Inventory detail'!A414</x:f>
        <x:v>POUC</x:v>
      </x:c>
      <x:c r="C414" s="2" t="str">
        <x:f>'Inventory detail'!B414</x:f>
        <x:v>10</x:v>
      </x:c>
      <x:c r="D414" s="2" t="str">
        <x:f>'Inventory detail'!C414</x:f>
        <x:v>CRC10</x:v>
      </x:c>
      <x:c r="E414" s="10" t="n">
        <x:f>Summary!$E$5</x:f>
        <x:v>46304</x:v>
      </x:c>
      <x:c r="F414" s="7" t="n">
        <x:f>'Inventory detail'!W414</x:f>
        <x:v>0</x:v>
      </x:c>
      <x:c r="G414" s="7" t="n">
        <x:f>'Inventory detail'!X414</x:f>
        <x:v>0</x:v>
      </x:c>
      <x:c r="H414" s="7" t="n">
        <x:f>'Inventory detail'!Y414</x:f>
        <x:v>2900</x:v>
      </x:c>
      <x:c r="I414" s="7" t="n">
        <x:f>SUMIFS('PO detail'!$W$1459:$W$1459,'PO detail'!$V$1459:$V$1459,"&gt;="&amp;E414,'PO detail'!$V$1459:$V$1459,"&lt;"&amp;A414)</x:f>
        <x:v>0</x:v>
      </x:c>
      <x:c r="J414" s="7" t="n">
        <x:f>SUMIFS('PO detail'!$X$1459:$X$1459,'PO detail'!$V$1459:$V$1459,"&gt;="&amp;E414,'PO detail'!$V$1459:$V$1459,"&lt;"&amp;A414)</x:f>
        <x:v>10000</x:v>
      </x:c>
      <x:c r="K414" s="7" t="n">
        <x:f>SUMIFS('PO detail'!$Y$1459:$Y$1459,'PO detail'!$V$1459:$V$1459,"&gt;="&amp;E414,'PO detail'!$V$1459:$V$1459,"&lt;"&amp;A414)</x:f>
        <x:v>0</x:v>
      </x:c>
      <x:c r="L414" s="7" t="n">
        <x:f>'Inventory detail'!F414*Summary!$K$5*(A414-E414)/Summary!$K$6</x:f>
        <x:v>226.694045174538</x:v>
      </x:c>
      <x:c r="M414" s="7" t="n">
        <x:f>MAX(0,H414-L414)</x:f>
        <x:v>2673.305954825462</x:v>
      </x:c>
      <x:c r="N414" s="7" t="n">
        <x:f>MAX(0,L414-H414)</x:f>
        <x:v>0</x:v>
      </x:c>
      <x:c r="O414" s="7" t="n">
        <x:f>MAX(0,F414+I414-N414)</x:f>
        <x:v>0</x:v>
      </x:c>
      <x:c r="P414" s="7" t="n">
        <x:f>MAX(0,N414-F414-I414)</x:f>
        <x:v>0</x:v>
      </x:c>
      <x:c r="Q414" s="7" t="n">
        <x:f>MAX(0,G414+J414-P414)</x:f>
        <x:v>10000</x:v>
      </x:c>
      <x:c r="R414" s="7" t="n">
        <x:f>M414+MAX(0,K414-MAX(0,P414-G414-J414))</x:f>
        <x:v>2673.305954825462</x:v>
      </x:c>
      <x:c r="S414" s="7" t="n">
        <x:f>SUM(O414,Q414,R414)</x:f>
        <x:v>12673.305954825462</x:v>
      </x:c>
      <x:c r="T414" s="14" t="n">
        <x:f>'Inventory detail'!T414</x:f>
        <x:v>0.0115</x:v>
      </x:c>
      <x:c r="U414" s="14" t="n">
        <x:f>'Inventory detail'!U414</x:f>
        <x:v>0.012374999999999999</x:v>
      </x:c>
      <x:c r="V414" s="9" t="n">
        <x:f>O414*T414</x:f>
        <x:v>0</x:v>
      </x:c>
      <x:c r="W414" s="9" t="n">
        <x:f>Q414*T414</x:f>
        <x:v>115</x:v>
      </x:c>
      <x:c r="X414" s="9" t="n">
        <x:f>R414*T414</x:f>
        <x:v>30.74301848049281</x:v>
      </x:c>
      <x:c r="Y414" s="9" t="n">
        <x:f>S414*T414</x:f>
        <x:v>145.74301848049282</x:v>
      </x:c>
      <x:c r="Z414" s="9" t="n">
        <x:f>IF(ISNUMBER(U414),S414*(U414-T414),"n.a.")</x:f>
        <x:v>11.089142710472267</x:v>
      </x:c>
      <x:c r="AA414" s="9" t="n">
        <x:f>IF(ISNUMBER(U414),Y414,0)</x:f>
        <x:v>145.74301848049282</x:v>
      </x:c>
      <x:c r="AB414" s="7" t="n">
        <x:f>MAX(0,L414-SUM(F414:K414))</x:f>
        <x:v>0</x:v>
      </x:c>
    </x:row>
    <x:row r="415" ht="22" customHeight="1">
      <x:c r="A415" s="18" t="n">
        <x:f>Summary!C$41</x:f>
        <x:v>46327</x:v>
      </x:c>
      <x:c r="B415" s="2" t="str">
        <x:f>'Inventory detail'!A415</x:f>
        <x:v>POUC</x:v>
      </x:c>
      <x:c r="C415" s="2" t="str">
        <x:f>'Inventory detail'!B415</x:f>
        <x:v>30</x:v>
      </x:c>
      <x:c r="D415" s="2" t="str">
        <x:f>'Inventory detail'!C415</x:f>
        <x:v>MLET5</x:v>
      </x:c>
      <x:c r="E415" s="10" t="n">
        <x:f>Summary!$E$5</x:f>
        <x:v>46304</x:v>
      </x:c>
      <x:c r="F415" s="7" t="n">
        <x:f>'Inventory detail'!W415</x:f>
        <x:v>0</x:v>
      </x:c>
      <x:c r="G415" s="7" t="n">
        <x:f>'Inventory detail'!X415</x:f>
        <x:v>400</x:v>
      </x:c>
      <x:c r="H415" s="7" t="n">
        <x:f>'Inventory detail'!Y415</x:f>
        <x:v>0</x:v>
      </x:c>
      <x:c r="I415" s="7" t="n">
        <x:f>SUMIFS('PO detail'!$W$1684:$W$1686,'PO detail'!$V$1684:$V$1686,"&gt;="&amp;E415,'PO detail'!$V$1684:$V$1686,"&lt;"&amp;A415)</x:f>
        <x:v>0</x:v>
      </x:c>
      <x:c r="J415" s="7" t="n">
        <x:f>SUMIFS('PO detail'!$X$1684:$X$1686,'PO detail'!$V$1684:$V$1686,"&gt;="&amp;E415,'PO detail'!$V$1684:$V$1686,"&lt;"&amp;A415)</x:f>
        <x:v>3000</x:v>
      </x:c>
      <x:c r="K415" s="7" t="n">
        <x:f>SUMIFS('PO detail'!$Y$1684:$Y$1686,'PO detail'!$V$1684:$V$1686,"&gt;="&amp;E415,'PO detail'!$V$1684:$V$1686,"&lt;"&amp;A415)</x:f>
        <x:v>0</x:v>
      </x:c>
      <x:c r="L415" s="7" t="n">
        <x:f>'Inventory detail'!F415*Summary!$K$5*(A415-E415)/Summary!$K$6</x:f>
        <x:v>226.694045174538</x:v>
      </x:c>
      <x:c r="M415" s="7" t="n">
        <x:f>MAX(0,H415-L415)</x:f>
        <x:v>0</x:v>
      </x:c>
      <x:c r="N415" s="7" t="n">
        <x:f>MAX(0,L415-H415)</x:f>
        <x:v>226.694045174538</x:v>
      </x:c>
      <x:c r="O415" s="7" t="n">
        <x:f>MAX(0,F415+I415-N415)</x:f>
        <x:v>0</x:v>
      </x:c>
      <x:c r="P415" s="7" t="n">
        <x:f>MAX(0,N415-F415-I415)</x:f>
        <x:v>226.694045174538</x:v>
      </x:c>
      <x:c r="Q415" s="7" t="n">
        <x:f>MAX(0,G415+J415-P415)</x:f>
        <x:v>3173.305954825462</x:v>
      </x:c>
      <x:c r="R415" s="7" t="n">
        <x:f>M415+MAX(0,K415-MAX(0,P415-G415-J415))</x:f>
        <x:v>0</x:v>
      </x:c>
      <x:c r="S415" s="7" t="n">
        <x:f>SUM(O415,Q415,R415)</x:f>
        <x:v>3173.305954825462</x:v>
      </x:c>
      <x:c r="T415" s="14" t="n">
        <x:f>'Inventory detail'!T415</x:f>
        <x:v>0.1613</x:v>
      </x:c>
      <x:c r="U415" s="14" t="n">
        <x:f>'Inventory detail'!U415</x:f>
        <x:v>0.175725</x:v>
      </x:c>
      <x:c r="V415" s="9" t="n">
        <x:f>O415*T415</x:f>
        <x:v>0</x:v>
      </x:c>
      <x:c r="W415" s="9" t="n">
        <x:f>Q415*T415</x:f>
        <x:v>511.854250513347</x:v>
      </x:c>
      <x:c r="X415" s="9" t="n">
        <x:f>R415*T415</x:f>
        <x:v>0</x:v>
      </x:c>
      <x:c r="Y415" s="9" t="n">
        <x:f>S415*T415</x:f>
        <x:v>511.854250513347</x:v>
      </x:c>
      <x:c r="Z415" s="9" t="n">
        <x:f>IF(ISNUMBER(U415),S415*(U415-T415),"n.a.")</x:f>
        <x:v>45.774938398357264</x:v>
      </x:c>
      <x:c r="AA415" s="9" t="n">
        <x:f>IF(ISNUMBER(U415),Y415,0)</x:f>
        <x:v>511.854250513347</x:v>
      </x:c>
      <x:c r="AB415" s="7" t="n">
        <x:f>MAX(0,L415-SUM(F415:K415))</x:f>
        <x:v>0</x:v>
      </x:c>
    </x:row>
    <x:row r="416" ht="22" customHeight="1">
      <x:c r="A416" s="18" t="n">
        <x:f>Summary!C$41</x:f>
        <x:v>46327</x:v>
      </x:c>
      <x:c r="B416" s="2" t="str">
        <x:f>'Inventory detail'!A416</x:f>
        <x:v>COIL</x:v>
      </x:c>
      <x:c r="C416" s="2" t="str">
        <x:f>'Inventory detail'!B416</x:f>
        <x:v>30</x:v>
      </x:c>
      <x:c r="D416" s="2" t="str">
        <x:f>'Inventory detail'!C416</x:f>
        <x:v>45BLK12-4</x:v>
      </x:c>
      <x:c r="E416" s="10" t="n">
        <x:f>Summary!$E$5</x:f>
        <x:v>46304</x:v>
      </x:c>
      <x:c r="F416" s="7" t="n">
        <x:f>'Inventory detail'!W416</x:f>
        <x:v>700</x:v>
      </x:c>
      <x:c r="G416" s="7" t="n">
        <x:f>'Inventory detail'!X416</x:f>
        <x:v>0</x:v>
      </x:c>
      <x:c r="H416" s="7" t="n">
        <x:f>'Inventory detail'!Y416</x:f>
        <x:v>0</x:v>
      </x:c>
      <x:c r="I416" s="7" t="n">
        <x:f>SUMIFS('PO detail'!$W$914:$W$918,'PO detail'!$V$914:$V$918,"&gt;="&amp;E416,'PO detail'!$V$914:$V$918,"&lt;"&amp;A416)</x:f>
        <x:v>0</x:v>
      </x:c>
      <x:c r="J416" s="7" t="n">
        <x:f>SUMIFS('PO detail'!$X$914:$X$918,'PO detail'!$V$914:$V$918,"&gt;="&amp;E416,'PO detail'!$V$914:$V$918,"&lt;"&amp;A416)</x:f>
        <x:v>0</x:v>
      </x:c>
      <x:c r="K416" s="7" t="n">
        <x:f>SUMIFS('PO detail'!$Y$914:$Y$918,'PO detail'!$V$914:$V$918,"&gt;="&amp;E416,'PO detail'!$V$914:$V$918,"&lt;"&amp;A416)</x:f>
        <x:v>0</x:v>
      </x:c>
      <x:c r="L416" s="7" t="n">
        <x:f>'Inventory detail'!F416*Summary!$K$5*(A416-E416)/Summary!$K$6</x:f>
        <x:v>223.54299794661188</x:v>
      </x:c>
      <x:c r="M416" s="7" t="n">
        <x:f>MAX(0,H416-L416)</x:f>
        <x:v>0</x:v>
      </x:c>
      <x:c r="N416" s="7" t="n">
        <x:f>MAX(0,L416-H416)</x:f>
        <x:v>223.54299794661188</x:v>
      </x:c>
      <x:c r="O416" s="7" t="n">
        <x:f>MAX(0,F416+I416-N416)</x:f>
        <x:v>476.4570020533881</x:v>
      </x:c>
      <x:c r="P416" s="7" t="n">
        <x:f>MAX(0,N416-F416-I416)</x:f>
        <x:v>0</x:v>
      </x:c>
      <x:c r="Q416" s="7" t="n">
        <x:f>MAX(0,G416+J416-P416)</x:f>
        <x:v>0</x:v>
      </x:c>
      <x:c r="R416" s="7" t="n">
        <x:f>M416+MAX(0,K416-MAX(0,P416-G416-J416))</x:f>
        <x:v>0</x:v>
      </x:c>
      <x:c r="S416" s="7" t="n">
        <x:f>SUM(O416,Q416,R416)</x:f>
        <x:v>476.4570020533881</x:v>
      </x:c>
      <x:c r="T416" s="14" t="n">
        <x:f>'Inventory detail'!T416</x:f>
        <x:v>0.33740000000000003</x:v>
      </x:c>
      <x:c r="U416" s="14" t="n">
        <x:f>'Inventory detail'!U416</x:f>
        <x:v>0.33061599999999997</x:v>
      </x:c>
      <x:c r="V416" s="9" t="n">
        <x:f>O416*T416</x:f>
        <x:v>160.75659249281316</x:v>
      </x:c>
      <x:c r="W416" s="9" t="n">
        <x:f>Q416*T416</x:f>
        <x:v>0</x:v>
      </x:c>
      <x:c r="X416" s="9" t="n">
        <x:f>R416*T416</x:f>
        <x:v>0</x:v>
      </x:c>
      <x:c r="Y416" s="9" t="n">
        <x:f>S416*T416</x:f>
        <x:v>160.75659249281316</x:v>
      </x:c>
      <x:c r="Z416" s="9" t="n">
        <x:f>IF(ISNUMBER(U416),S416*(U416-T416),"n.a.")</x:f>
        <x:v>-3.232284301930217</x:v>
      </x:c>
      <x:c r="AA416" s="9" t="n">
        <x:f>IF(ISNUMBER(U416),Y416,0)</x:f>
        <x:v>160.75659249281316</x:v>
      </x:c>
      <x:c r="AB416" s="7" t="n">
        <x:f>MAX(0,L416-SUM(F416:K416))</x:f>
        <x:v>0</x:v>
      </x:c>
    </x:row>
    <x:row r="417" ht="22" customHeight="1">
      <x:c r="A417" s="18" t="n">
        <x:f>Summary!C$41</x:f>
        <x:v>46327</x:v>
      </x:c>
      <x:c r="B417" s="2" t="str">
        <x:f>'Inventory detail'!A417</x:f>
        <x:v>COIL</x:v>
      </x:c>
      <x:c r="C417" s="2" t="str">
        <x:f>'Inventory detail'!B417</x:f>
        <x:v>30</x:v>
      </x:c>
      <x:c r="D417" s="2" t="str">
        <x:f>'Inventory detail'!C417</x:f>
        <x:v>13WHT12-4</x:v>
      </x:c>
      <x:c r="E417" s="10" t="n">
        <x:f>Summary!$E$5</x:f>
        <x:v>46304</x:v>
      </x:c>
      <x:c r="F417" s="7" t="n">
        <x:f>'Inventory detail'!W417</x:f>
        <x:v>800</x:v>
      </x:c>
      <x:c r="G417" s="7" t="n">
        <x:f>'Inventory detail'!X417</x:f>
        <x:v>0</x:v>
      </x:c>
      <x:c r="H417" s="7" t="n">
        <x:f>'Inventory detail'!Y417</x:f>
        <x:v>0</x:v>
      </x:c>
      <x:c r="I417" s="7" t="n">
        <x:f>SUMIFS('PO detail'!$W$758:$W$759,'PO detail'!$V$758:$V$759,"&gt;="&amp;E417,'PO detail'!$V$758:$V$759,"&lt;"&amp;A417)</x:f>
        <x:v>4200</x:v>
      </x:c>
      <x:c r="J417" s="7" t="n">
        <x:f>SUMIFS('PO detail'!$X$758:$X$759,'PO detail'!$V$758:$V$759,"&gt;="&amp;E417,'PO detail'!$V$758:$V$759,"&lt;"&amp;A417)</x:f>
        <x:v>0</x:v>
      </x:c>
      <x:c r="K417" s="7" t="n">
        <x:f>SUMIFS('PO detail'!$Y$758:$Y$759,'PO detail'!$V$758:$V$759,"&gt;="&amp;E417,'PO detail'!$V$758:$V$759,"&lt;"&amp;A417)</x:f>
        <x:v>0</x:v>
      </x:c>
      <x:c r="L417" s="7" t="n">
        <x:f>'Inventory detail'!F417*Summary!$K$5*(A417-E417)/Summary!$K$6</x:f>
        <x:v>220.39950718685833</x:v>
      </x:c>
      <x:c r="M417" s="7" t="n">
        <x:f>MAX(0,H417-L417)</x:f>
        <x:v>0</x:v>
      </x:c>
      <x:c r="N417" s="7" t="n">
        <x:f>MAX(0,L417-H417)</x:f>
        <x:v>220.39950718685833</x:v>
      </x:c>
      <x:c r="O417" s="7" t="n">
        <x:f>MAX(0,F417+I417-N417)</x:f>
        <x:v>4779.6004928131415</x:v>
      </x:c>
      <x:c r="P417" s="7" t="n">
        <x:f>MAX(0,N417-F417-I417)</x:f>
        <x:v>0</x:v>
      </x:c>
      <x:c r="Q417" s="7" t="n">
        <x:f>MAX(0,G417+J417-P417)</x:f>
        <x:v>0</x:v>
      </x:c>
      <x:c r="R417" s="7" t="n">
        <x:f>M417+MAX(0,K417-MAX(0,P417-G417-J417))</x:f>
        <x:v>0</x:v>
      </x:c>
      <x:c r="S417" s="7" t="n">
        <x:f>SUM(O417,Q417,R417)</x:f>
        <x:v>4779.6004928131415</x:v>
      </x:c>
      <x:c r="T417" s="14" t="n">
        <x:f>'Inventory detail'!T417</x:f>
        <x:v>0.0848</x:v>
      </x:c>
      <x:c r="U417" s="14" t="n">
        <x:f>'Inventory detail'!U417</x:f>
        <x:v>0.083096</x:v>
      </x:c>
      <x:c r="V417" s="9" t="n">
        <x:f>O417*T417</x:f>
        <x:v>405.3101217905544</x:v>
      </x:c>
      <x:c r="W417" s="9" t="n">
        <x:f>Q417*T417</x:f>
        <x:v>0</x:v>
      </x:c>
      <x:c r="X417" s="9" t="n">
        <x:f>R417*T417</x:f>
        <x:v>0</x:v>
      </x:c>
      <x:c r="Y417" s="9" t="n">
        <x:f>S417*T417</x:f>
        <x:v>405.3101217905544</x:v>
      </x:c>
      <x:c r="Z417" s="9" t="n">
        <x:f>IF(ISNUMBER(U417),S417*(U417-T417),"n.a.")</x:f>
        <x:v>-8.144439239753579</x:v>
      </x:c>
      <x:c r="AA417" s="9" t="n">
        <x:f>IF(ISNUMBER(U417),Y417,0)</x:f>
        <x:v>405.3101217905544</x:v>
      </x:c>
      <x:c r="AB417" s="7" t="n">
        <x:f>MAX(0,L417-SUM(F417:K417))</x:f>
        <x:v>0</x:v>
      </x:c>
    </x:row>
    <x:row r="418" ht="22" customHeight="1">
      <x:c r="A418" s="18" t="n">
        <x:f>Summary!C$41</x:f>
        <x:v>46327</x:v>
      </x:c>
      <x:c r="B418" s="2" t="str">
        <x:f>'Inventory detail'!A418</x:f>
        <x:v>COIL</x:v>
      </x:c>
      <x:c r="C418" s="2" t="str">
        <x:f>'Inventory detail'!B418</x:f>
        <x:v>30</x:v>
      </x:c>
      <x:c r="D418" s="2" t="str">
        <x:f>'Inventory detail'!C418</x:f>
        <x:v>16BLK36-4</x:v>
      </x:c>
      <x:c r="E418" s="10" t="n">
        <x:f>Summary!$E$5</x:f>
        <x:v>46304</x:v>
      </x:c>
      <x:c r="F418" s="7" t="n">
        <x:f>'Inventory detail'!W418</x:f>
        <x:v>300</x:v>
      </x:c>
      <x:c r="G418" s="7" t="n">
        <x:f>'Inventory detail'!X418</x:f>
        <x:v>0</x:v>
      </x:c>
      <x:c r="H418" s="7" t="n">
        <x:f>'Inventory detail'!Y418</x:f>
        <x:v>0</x:v>
      </x:c>
      <x:c r="I418" s="7" t="n">
        <x:f>SUMIFS('PO detail'!$W$796:$W$800,'PO detail'!$V$796:$V$800,"&gt;="&amp;E418,'PO detail'!$V$796:$V$800,"&lt;"&amp;A418)</x:f>
        <x:v>2000</x:v>
      </x:c>
      <x:c r="J418" s="7" t="n">
        <x:f>SUMIFS('PO detail'!$X$796:$X$800,'PO detail'!$V$796:$V$800,"&gt;="&amp;E418,'PO detail'!$V$796:$V$800,"&lt;"&amp;A418)</x:f>
        <x:v>0</x:v>
      </x:c>
      <x:c r="K418" s="7" t="n">
        <x:f>SUMIFS('PO detail'!$Y$796:$Y$800,'PO detail'!$V$796:$V$800,"&gt;="&amp;E418,'PO detail'!$V$796:$V$800,"&lt;"&amp;A418)</x:f>
        <x:v>0</x:v>
      </x:c>
      <x:c r="L418" s="7" t="n">
        <x:f>'Inventory detail'!F418*Summary!$K$5*(A418-E418)/Summary!$K$6</x:f>
        <x:v>220.39950718685833</x:v>
      </x:c>
      <x:c r="M418" s="7" t="n">
        <x:f>MAX(0,H418-L418)</x:f>
        <x:v>0</x:v>
      </x:c>
      <x:c r="N418" s="7" t="n">
        <x:f>MAX(0,L418-H418)</x:f>
        <x:v>220.39950718685833</x:v>
      </x:c>
      <x:c r="O418" s="7" t="n">
        <x:f>MAX(0,F418+I418-N418)</x:f>
        <x:v>2079.6004928131415</x:v>
      </x:c>
      <x:c r="P418" s="7" t="n">
        <x:f>MAX(0,N418-F418-I418)</x:f>
        <x:v>0</x:v>
      </x:c>
      <x:c r="Q418" s="7" t="n">
        <x:f>MAX(0,G418+J418-P418)</x:f>
        <x:v>0</x:v>
      </x:c>
      <x:c r="R418" s="7" t="n">
        <x:f>M418+MAX(0,K418-MAX(0,P418-G418-J418))</x:f>
        <x:v>0</x:v>
      </x:c>
      <x:c r="S418" s="7" t="n">
        <x:f>SUM(O418,Q418,R418)</x:f>
        <x:v>2079.6004928131415</x:v>
      </x:c>
      <x:c r="T418" s="14" t="n">
        <x:f>'Inventory detail'!T418</x:f>
        <x:v>0.2757</x:v>
      </x:c>
      <x:c r="U418" s="14" t="n">
        <x:f>'Inventory detail'!U418</x:f>
        <x:v>0.2701725</x:v>
      </x:c>
      <x:c r="V418" s="9" t="n">
        <x:f>O418*T418</x:f>
        <x:v>573.3458558685832</x:v>
      </x:c>
      <x:c r="W418" s="9" t="n">
        <x:f>Q418*T418</x:f>
        <x:v>0</x:v>
      </x:c>
      <x:c r="X418" s="9" t="n">
        <x:f>R418*T418</x:f>
        <x:v>0</x:v>
      </x:c>
      <x:c r="Y418" s="9" t="n">
        <x:f>S418*T418</x:f>
        <x:v>573.3458558685832</x:v>
      </x:c>
      <x:c r="Z418" s="9" t="n">
        <x:f>IF(ISNUMBER(U418),S418*(U418-T418),"n.a.")</x:f>
        <x:v>-11.494991724024677</x:v>
      </x:c>
      <x:c r="AA418" s="9" t="n">
        <x:f>IF(ISNUMBER(U418),Y418,0)</x:f>
        <x:v>573.3458558685832</x:v>
      </x:c>
      <x:c r="AB418" s="7" t="n">
        <x:f>MAX(0,L418-SUM(F418:K418))</x:f>
        <x:v>0</x:v>
      </x:c>
    </x:row>
    <x:row r="419" ht="22" customHeight="1">
      <x:c r="A419" s="18" t="n">
        <x:f>Summary!C$41</x:f>
        <x:v>46327</x:v>
      </x:c>
      <x:c r="B419" s="2" t="str">
        <x:f>'Inventory detail'!A419</x:f>
        <x:v>COIL</x:v>
      </x:c>
      <x:c r="C419" s="2" t="str">
        <x:f>'Inventory detail'!B419</x:f>
        <x:v>30</x:v>
      </x:c>
      <x:c r="D419" s="2" t="str">
        <x:f>'Inventory detail'!C419</x:f>
        <x:v>40BLK12-4</x:v>
      </x:c>
      <x:c r="E419" s="10" t="n">
        <x:f>Summary!$E$5</x:f>
        <x:v>46304</x:v>
      </x:c>
      <x:c r="F419" s="7" t="n">
        <x:f>'Inventory detail'!W419</x:f>
        <x:v>1250</x:v>
      </x:c>
      <x:c r="G419" s="7" t="n">
        <x:f>'Inventory detail'!X419</x:f>
        <x:v>0</x:v>
      </x:c>
      <x:c r="H419" s="7" t="n">
        <x:f>'Inventory detail'!Y419</x:f>
        <x:v>0</x:v>
      </x:c>
      <x:c r="I419" s="7" t="n">
        <x:f>SUMIFS('PO detail'!$W$911:$W$913,'PO detail'!$V$911:$V$913,"&gt;="&amp;E419,'PO detail'!$V$911:$V$913,"&lt;"&amp;A419)</x:f>
        <x:v>0</x:v>
      </x:c>
      <x:c r="J419" s="7" t="n">
        <x:f>SUMIFS('PO detail'!$X$911:$X$913,'PO detail'!$V$911:$V$913,"&gt;="&amp;E419,'PO detail'!$V$911:$V$913,"&lt;"&amp;A419)</x:f>
        <x:v>0</x:v>
      </x:c>
      <x:c r="K419" s="7" t="n">
        <x:f>SUMIFS('PO detail'!$Y$911:$Y$913,'PO detail'!$V$911:$V$913,"&gt;="&amp;E419,'PO detail'!$V$911:$V$913,"&lt;"&amp;A419)</x:f>
        <x:v>0</x:v>
      </x:c>
      <x:c r="L419" s="7" t="n">
        <x:f>'Inventory detail'!F419*Summary!$K$5*(A419-E419)/Summary!$K$6</x:f>
        <x:v>220.39950718685833</x:v>
      </x:c>
      <x:c r="M419" s="7" t="n">
        <x:f>MAX(0,H419-L419)</x:f>
        <x:v>0</x:v>
      </x:c>
      <x:c r="N419" s="7" t="n">
        <x:f>MAX(0,L419-H419)</x:f>
        <x:v>220.39950718685833</x:v>
      </x:c>
      <x:c r="O419" s="7" t="n">
        <x:f>MAX(0,F419+I419-N419)</x:f>
        <x:v>1029.6004928131417</x:v>
      </x:c>
      <x:c r="P419" s="7" t="n">
        <x:f>MAX(0,N419-F419-I419)</x:f>
        <x:v>0</x:v>
      </x:c>
      <x:c r="Q419" s="7" t="n">
        <x:f>MAX(0,G419+J419-P419)</x:f>
        <x:v>0</x:v>
      </x:c>
      <x:c r="R419" s="7" t="n">
        <x:f>M419+MAX(0,K419-MAX(0,P419-G419-J419))</x:f>
        <x:v>0</x:v>
      </x:c>
      <x:c r="S419" s="7" t="n">
        <x:f>SUM(O419,Q419,R419)</x:f>
        <x:v>1029.6004928131417</x:v>
      </x:c>
      <x:c r="T419" s="14" t="n">
        <x:f>'Inventory detail'!T419</x:f>
        <x:v>0.30670000000000003</x:v>
      </x:c>
      <x:c r="U419" s="14" t="n">
        <x:f>'Inventory detail'!U419</x:f>
        <x:v>0.30056</x:v>
      </x:c>
      <x:c r="V419" s="9" t="n">
        <x:f>O419*T419</x:f>
        <x:v>315.7784711457906</x:v>
      </x:c>
      <x:c r="W419" s="9" t="n">
        <x:f>Q419*T419</x:f>
        <x:v>0</x:v>
      </x:c>
      <x:c r="X419" s="9" t="n">
        <x:f>R419*T419</x:f>
        <x:v>0</x:v>
      </x:c>
      <x:c r="Y419" s="9" t="n">
        <x:f>S419*T419</x:f>
        <x:v>315.7784711457906</x:v>
      </x:c>
      <x:c r="Z419" s="9" t="n">
        <x:f>IF(ISNUMBER(U419),S419*(U419-T419),"n.a.")</x:f>
        <x:v>-6.3217470258727255</x:v>
      </x:c>
      <x:c r="AA419" s="9" t="n">
        <x:f>IF(ISNUMBER(U419),Y419,0)</x:f>
        <x:v>315.7784711457906</x:v>
      </x:c>
      <x:c r="AB419" s="7" t="n">
        <x:f>MAX(0,L419-SUM(F419:K419))</x:f>
        <x:v>0</x:v>
      </x:c>
    </x:row>
    <x:row r="420" ht="22" customHeight="1">
      <x:c r="A420" s="18" t="n">
        <x:f>Summary!C$41</x:f>
        <x:v>46327</x:v>
      </x:c>
      <x:c r="B420" s="2" t="str">
        <x:f>'Inventory detail'!A420</x:f>
        <x:v>WIRE</x:v>
      </x:c>
      <x:c r="C420" s="2" t="str">
        <x:f>'Inventory detail'!B420</x:f>
        <x:v>60</x:v>
      </x:c>
      <x:c r="D420" s="2" t="str">
        <x:f>'Inventory detail'!C420</x:f>
        <x:v>DL034SIL</x:v>
      </x:c>
      <x:c r="E420" s="10" t="n">
        <x:f>Summary!$E$5</x:f>
        <x:v>46304</x:v>
      </x:c>
      <x:c r="F420" s="7" t="n">
        <x:f>'Inventory detail'!W420</x:f>
        <x:v>0</x:v>
      </x:c>
      <x:c r="G420" s="7" t="n">
        <x:f>'Inventory detail'!X420</x:f>
        <x:v>0</x:v>
      </x:c>
      <x:c r="H420" s="7" t="n">
        <x:f>'Inventory detail'!Y420</x:f>
        <x:v>1650</x:v>
      </x:c>
      <x:c r="I420" s="7" t="n">
        <x:f>0</x:f>
        <x:v>0</x:v>
      </x:c>
      <x:c r="J420" s="7" t="n">
        <x:f>0</x:f>
        <x:v>0</x:v>
      </x:c>
      <x:c r="K420" s="7" t="n">
        <x:f>0</x:f>
        <x:v>0</x:v>
      </x:c>
      <x:c r="L420" s="7" t="n">
        <x:f>'Inventory detail'!F420*Summary!$K$5*(A420-E420)/Summary!$K$6</x:f>
        <x:v>217.24845995893224</x:v>
      </x:c>
      <x:c r="M420" s="7" t="n">
        <x:f>MAX(0,H420-L420)</x:f>
        <x:v>1432.7515400410678</x:v>
      </x:c>
      <x:c r="N420" s="7" t="n">
        <x:f>MAX(0,L420-H420)</x:f>
        <x:v>0</x:v>
      </x:c>
      <x:c r="O420" s="7" t="n">
        <x:f>MAX(0,F420+I420-N420)</x:f>
        <x:v>0</x:v>
      </x:c>
      <x:c r="P420" s="7" t="n">
        <x:f>MAX(0,N420-F420-I420)</x:f>
        <x:v>0</x:v>
      </x:c>
      <x:c r="Q420" s="7" t="n">
        <x:f>MAX(0,G420+J420-P420)</x:f>
        <x:v>0</x:v>
      </x:c>
      <x:c r="R420" s="7" t="n">
        <x:f>M420+MAX(0,K420-MAX(0,P420-G420-J420))</x:f>
        <x:v>1432.7515400410678</x:v>
      </x:c>
      <x:c r="S420" s="7" t="n">
        <x:f>SUM(O420,Q420,R420)</x:f>
        <x:v>1432.7515400410678</x:v>
      </x:c>
      <x:c r="T420" s="14" t="n">
        <x:f>'Inventory detail'!T420</x:f>
        <x:v>0.1424</x:v>
      </x:c>
      <x:c r="U420" s="14" t="n">
        <x:f>'Inventory detail'!U420</x:f>
        <x:v>0.1424</x:v>
      </x:c>
      <x:c r="V420" s="9" t="n">
        <x:f>O420*T420</x:f>
        <x:v>0</x:v>
      </x:c>
      <x:c r="W420" s="9" t="n">
        <x:f>Q420*T420</x:f>
        <x:v>0</x:v>
      </x:c>
      <x:c r="X420" s="9" t="n">
        <x:f>R420*T420</x:f>
        <x:v>204.02381930184805</x:v>
      </x:c>
      <x:c r="Y420" s="9" t="n">
        <x:f>S420*T420</x:f>
        <x:v>204.02381930184805</x:v>
      </x:c>
      <x:c r="Z420" s="9" t="n">
        <x:f>IF(ISNUMBER(U420),S420*(U420-T420),"n.a.")</x:f>
        <x:v>0</x:v>
      </x:c>
      <x:c r="AA420" s="9" t="n">
        <x:f>IF(ISNUMBER(U420),Y420,0)</x:f>
        <x:v>204.02381930184805</x:v>
      </x:c>
      <x:c r="AB420" s="7" t="n">
        <x:f>MAX(0,L420-SUM(F420:K420))</x:f>
        <x:v>0</x:v>
      </x:c>
    </x:row>
    <x:row r="421" ht="22" customHeight="1">
      <x:c r="A421" s="18" t="n">
        <x:f>Summary!C$41</x:f>
        <x:v>46327</x:v>
      </x:c>
      <x:c r="B421" s="2" t="str">
        <x:f>'Inventory detail'!A421</x:f>
        <x:v>COIL</x:v>
      </x:c>
      <x:c r="C421" s="2" t="str">
        <x:f>'Inventory detail'!B421</x:f>
        <x:v>10</x:v>
      </x:c>
      <x:c r="D421" s="2" t="str">
        <x:f>'Inventory detail'!C421</x:f>
        <x:v>13NAV12-4</x:v>
      </x:c>
      <x:c r="E421" s="10" t="n">
        <x:f>Summary!$E$5</x:f>
        <x:v>46304</x:v>
      </x:c>
      <x:c r="F421" s="7" t="n">
        <x:f>'Inventory detail'!W421</x:f>
        <x:v>2100</x:v>
      </x:c>
      <x:c r="G421" s="7" t="n">
        <x:f>'Inventory detail'!X421</x:f>
        <x:v>0</x:v>
      </x:c>
      <x:c r="H421" s="7" t="n">
        <x:f>'Inventory detail'!Y421</x:f>
        <x:v>500</x:v>
      </x:c>
      <x:c r="I421" s="7" t="n">
        <x:f>SUMIFS('PO detail'!$W$145:$W$145,'PO detail'!$V$145:$V$145,"&gt;="&amp;E421,'PO detail'!$V$145:$V$145,"&lt;"&amp;A421)</x:f>
        <x:v>0</x:v>
      </x:c>
      <x:c r="J421" s="7" t="n">
        <x:f>SUMIFS('PO detail'!$X$145:$X$145,'PO detail'!$V$145:$V$145,"&gt;="&amp;E421,'PO detail'!$V$145:$V$145,"&lt;"&amp;A421)</x:f>
        <x:v>0</x:v>
      </x:c>
      <x:c r="K421" s="7" t="n">
        <x:f>SUMIFS('PO detail'!$Y$145:$Y$145,'PO detail'!$V$145:$V$145,"&gt;="&amp;E421,'PO detail'!$V$145:$V$145,"&lt;"&amp;A421)</x:f>
        <x:v>0</x:v>
      </x:c>
      <x:c r="L421" s="7" t="n">
        <x:f>'Inventory detail'!F421*Summary!$K$5*(A421-E421)/Summary!$K$6</x:f>
        <x:v>214.09741273100613</x:v>
      </x:c>
      <x:c r="M421" s="7" t="n">
        <x:f>MAX(0,H421-L421)</x:f>
        <x:v>285.9025872689939</x:v>
      </x:c>
      <x:c r="N421" s="7" t="n">
        <x:f>MAX(0,L421-H421)</x:f>
        <x:v>0</x:v>
      </x:c>
      <x:c r="O421" s="7" t="n">
        <x:f>MAX(0,F421+I421-N421)</x:f>
        <x:v>2100</x:v>
      </x:c>
      <x:c r="P421" s="7" t="n">
        <x:f>MAX(0,N421-F421-I421)</x:f>
        <x:v>0</x:v>
      </x:c>
      <x:c r="Q421" s="7" t="n">
        <x:f>MAX(0,G421+J421-P421)</x:f>
        <x:v>0</x:v>
      </x:c>
      <x:c r="R421" s="7" t="n">
        <x:f>M421+MAX(0,K421-MAX(0,P421-G421-J421))</x:f>
        <x:v>285.9025872689939</x:v>
      </x:c>
      <x:c r="S421" s="7" t="n">
        <x:f>SUM(O421,Q421,R421)</x:f>
        <x:v>2385.902587268994</x:v>
      </x:c>
      <x:c r="T421" s="14" t="n">
        <x:f>'Inventory detail'!T421</x:f>
        <x:v>0.0848</x:v>
      </x:c>
      <x:c r="U421" s="14" t="n">
        <x:f>'Inventory detail'!U421</x:f>
        <x:v>0.083096</x:v>
      </x:c>
      <x:c r="V421" s="9" t="n">
        <x:f>O421*T421</x:f>
        <x:v>178.08</x:v>
      </x:c>
      <x:c r="W421" s="9" t="n">
        <x:f>Q421*T421</x:f>
        <x:v>0</x:v>
      </x:c>
      <x:c r="X421" s="9" t="n">
        <x:f>R421*T421</x:f>
        <x:v>24.244539400410684</x:v>
      </x:c>
      <x:c r="Y421" s="9" t="n">
        <x:f>S421*T421</x:f>
        <x:v>202.32453940041069</x:v>
      </x:c>
      <x:c r="Z421" s="9" t="n">
        <x:f>IF(ISNUMBER(U421),S421*(U421-T421),"n.a.")</x:f>
        <x:v>-4.065578008706359</x:v>
      </x:c>
      <x:c r="AA421" s="9" t="n">
        <x:f>IF(ISNUMBER(U421),Y421,0)</x:f>
        <x:v>202.32453940041069</x:v>
      </x:c>
      <x:c r="AB421" s="7" t="n">
        <x:f>MAX(0,L421-SUM(F421:K421))</x:f>
        <x:v>0</x:v>
      </x:c>
    </x:row>
    <x:row r="422" ht="22" customHeight="1">
      <x:c r="A422" s="18" t="n">
        <x:f>Summary!C$41</x:f>
        <x:v>46327</x:v>
      </x:c>
      <x:c r="B422" s="2" t="str">
        <x:f>'Inventory detail'!A422</x:f>
        <x:v>COIL</x:v>
      </x:c>
      <x:c r="C422" s="2" t="str">
        <x:f>'Inventory detail'!B422</x:f>
        <x:v>30</x:v>
      </x:c>
      <x:c r="D422" s="2" t="str">
        <x:f>'Inventory detail'!C422</x:f>
        <x:v>11CLR12-4</x:v>
      </x:c>
      <x:c r="E422" s="10" t="n">
        <x:f>Summary!$E$5</x:f>
        <x:v>46304</x:v>
      </x:c>
      <x:c r="F422" s="7" t="n">
        <x:f>'Inventory detail'!W422</x:f>
        <x:v>4800</x:v>
      </x:c>
      <x:c r="G422" s="7" t="n">
        <x:f>'Inventory detail'!X422</x:f>
        <x:v>0</x:v>
      </x:c>
      <x:c r="H422" s="7" t="n">
        <x:f>'Inventory detail'!Y422</x:f>
        <x:v>0</x:v>
      </x:c>
      <x:c r="I422" s="7" t="n">
        <x:f>SUMIFS('PO detail'!$W$724:$W$725,'PO detail'!$V$724:$V$725,"&gt;="&amp;E422,'PO detail'!$V$724:$V$725,"&lt;"&amp;A422)</x:f>
        <x:v>0</x:v>
      </x:c>
      <x:c r="J422" s="7" t="n">
        <x:f>SUMIFS('PO detail'!$X$724:$X$725,'PO detail'!$V$724:$V$725,"&gt;="&amp;E422,'PO detail'!$V$724:$V$725,"&lt;"&amp;A422)</x:f>
        <x:v>0</x:v>
      </x:c>
      <x:c r="K422" s="7" t="n">
        <x:f>SUMIFS('PO detail'!$Y$724:$Y$725,'PO detail'!$V$724:$V$725,"&gt;="&amp;E422,'PO detail'!$V$724:$V$725,"&lt;"&amp;A422)</x:f>
        <x:v>0</x:v>
      </x:c>
      <x:c r="L422" s="7" t="n">
        <x:f>'Inventory detail'!F422*Summary!$K$5*(A422-E422)/Summary!$K$6</x:f>
        <x:v>214.09741273100613</x:v>
      </x:c>
      <x:c r="M422" s="7" t="n">
        <x:f>MAX(0,H422-L422)</x:f>
        <x:v>0</x:v>
      </x:c>
      <x:c r="N422" s="7" t="n">
        <x:f>MAX(0,L422-H422)</x:f>
        <x:v>214.09741273100613</x:v>
      </x:c>
      <x:c r="O422" s="7" t="n">
        <x:f>MAX(0,F422+I422-N422)</x:f>
        <x:v>4585.902587268994</x:v>
      </x:c>
      <x:c r="P422" s="7" t="n">
        <x:f>MAX(0,N422-F422-I422)</x:f>
        <x:v>0</x:v>
      </x:c>
      <x:c r="Q422" s="7" t="n">
        <x:f>MAX(0,G422+J422-P422)</x:f>
        <x:v>0</x:v>
      </x:c>
      <x:c r="R422" s="7" t="n">
        <x:f>M422+MAX(0,K422-MAX(0,P422-G422-J422))</x:f>
        <x:v>0</x:v>
      </x:c>
      <x:c r="S422" s="7" t="n">
        <x:f>SUM(O422,Q422,R422)</x:f>
        <x:v>4585.902587268994</x:v>
      </x:c>
      <x:c r="T422" s="14" t="n">
        <x:f>'Inventory detail'!T422</x:f>
        <x:v>0.0682</x:v>
      </x:c>
      <x:c r="U422" s="14" t="n">
        <x:f>'Inventory detail'!U422</x:f>
        <x:v>0.0668525</x:v>
      </x:c>
      <x:c r="V422" s="9" t="n">
        <x:f>O422*T422</x:f>
        <x:v>312.75855645174533</x:v>
      </x:c>
      <x:c r="W422" s="9" t="n">
        <x:f>Q422*T422</x:f>
        <x:v>0</x:v>
      </x:c>
      <x:c r="X422" s="9" t="n">
        <x:f>R422*T422</x:f>
        <x:v>0</x:v>
      </x:c>
      <x:c r="Y422" s="9" t="n">
        <x:f>S422*T422</x:f>
        <x:v>312.75855645174533</x:v>
      </x:c>
      <x:c r="Z422" s="9" t="n">
        <x:f>IF(ISNUMBER(U422),S422*(U422-T422),"n.a.")</x:f>
        <x:v>-6.179503736344976</x:v>
      </x:c>
      <x:c r="AA422" s="9" t="n">
        <x:f>IF(ISNUMBER(U422),Y422,0)</x:f>
        <x:v>312.75855645174533</x:v>
      </x:c>
      <x:c r="AB422" s="7" t="n">
        <x:f>MAX(0,L422-SUM(F422:K422))</x:f>
        <x:v>0</x:v>
      </x:c>
    </x:row>
    <x:row r="423" ht="22" customHeight="1">
      <x:c r="A423" s="18" t="n">
        <x:f>Summary!C$41</x:f>
        <x:v>46327</x:v>
      </x:c>
      <x:c r="B423" s="2" t="str">
        <x:f>'Inventory detail'!A423</x:f>
        <x:v>POUC</x:v>
      </x:c>
      <x:c r="C423" s="2" t="str">
        <x:f>'Inventory detail'!B423</x:f>
        <x:v>10</x:v>
      </x:c>
      <x:c r="D423" s="2" t="str">
        <x:f>'Inventory detail'!C423</x:f>
        <x:v>MEM5</x:v>
      </x:c>
      <x:c r="E423" s="10" t="n">
        <x:f>Summary!$E$5</x:f>
        <x:v>46304</x:v>
      </x:c>
      <x:c r="F423" s="7" t="n">
        <x:f>'Inventory detail'!W423</x:f>
        <x:v>0</x:v>
      </x:c>
      <x:c r="G423" s="7" t="n">
        <x:f>'Inventory detail'!X423</x:f>
        <x:v>0</x:v>
      </x:c>
      <x:c r="H423" s="7" t="n">
        <x:f>'Inventory detail'!Y423</x:f>
        <x:v>3700</x:v>
      </x:c>
      <x:c r="I423" s="7" t="n">
        <x:f>0</x:f>
        <x:v>0</x:v>
      </x:c>
      <x:c r="J423" s="7" t="n">
        <x:f>0</x:f>
        <x:v>0</x:v>
      </x:c>
      <x:c r="K423" s="7" t="n">
        <x:f>0</x:f>
        <x:v>0</x:v>
      </x:c>
      <x:c r="L423" s="7" t="n">
        <x:f>'Inventory detail'!F423*Summary!$K$5*(A423-E423)/Summary!$K$6</x:f>
        <x:v>214.09741273100613</x:v>
      </x:c>
      <x:c r="M423" s="7" t="n">
        <x:f>MAX(0,H423-L423)</x:f>
        <x:v>3485.902587268994</x:v>
      </x:c>
      <x:c r="N423" s="7" t="n">
        <x:f>MAX(0,L423-H423)</x:f>
        <x:v>0</x:v>
      </x:c>
      <x:c r="O423" s="7" t="n">
        <x:f>MAX(0,F423+I423-N423)</x:f>
        <x:v>0</x:v>
      </x:c>
      <x:c r="P423" s="7" t="n">
        <x:f>MAX(0,N423-F423-I423)</x:f>
        <x:v>0</x:v>
      </x:c>
      <x:c r="Q423" s="7" t="n">
        <x:f>MAX(0,G423+J423-P423)</x:f>
        <x:v>0</x:v>
      </x:c>
      <x:c r="R423" s="7" t="n">
        <x:f>M423+MAX(0,K423-MAX(0,P423-G423-J423))</x:f>
        <x:v>3485.902587268994</x:v>
      </x:c>
      <x:c r="S423" s="7" t="n">
        <x:f>SUM(O423,Q423,R423)</x:f>
        <x:v>3485.902587268994</x:v>
      </x:c>
      <x:c r="T423" s="14" t="n">
        <x:f>'Inventory detail'!T423</x:f>
        <x:v>0.011200000000000002</x:v>
      </x:c>
      <x:c r="U423" s="14" t="n">
        <x:f>'Inventory detail'!U423</x:f>
        <x:v>0.012209999999999999</x:v>
      </x:c>
      <x:c r="V423" s="9" t="n">
        <x:f>O423*T423</x:f>
        <x:v>0</x:v>
      </x:c>
      <x:c r="W423" s="9" t="n">
        <x:f>Q423*T423</x:f>
        <x:v>0</x:v>
      </x:c>
      <x:c r="X423" s="9" t="n">
        <x:f>R423*T423</x:f>
        <x:v>39.04210897741274</x:v>
      </x:c>
      <x:c r="Y423" s="9" t="n">
        <x:f>S423*T423</x:f>
        <x:v>39.04210897741274</x:v>
      </x:c>
      <x:c r="Z423" s="9" t="n">
        <x:f>IF(ISNUMBER(U423),S423*(U423-T423),"n.a.")</x:f>
        <x:v>3.5207616131416737</x:v>
      </x:c>
      <x:c r="AA423" s="9" t="n">
        <x:f>IF(ISNUMBER(U423),Y423,0)</x:f>
        <x:v>39.04210897741274</x:v>
      </x:c>
      <x:c r="AB423" s="7" t="n">
        <x:f>MAX(0,L423-SUM(F423:K423))</x:f>
        <x:v>0</x:v>
      </x:c>
    </x:row>
    <x:row r="424" ht="22" customHeight="1">
      <x:c r="A424" s="18" t="n">
        <x:f>Summary!C$41</x:f>
        <x:v>46327</x:v>
      </x:c>
      <x:c r="B424" s="2" t="str">
        <x:f>'Inventory detail'!A424</x:f>
        <x:v>WIRE</x:v>
      </x:c>
      <x:c r="C424" s="2" t="str">
        <x:f>'Inventory detail'!B424</x:f>
        <x:v>60</x:v>
      </x:c>
      <x:c r="D424" s="2" t="str">
        <x:f>'Inventory detail'!C424</x:f>
        <x:v>DL716GRAY</x:v>
      </x:c>
      <x:c r="E424" s="10" t="n">
        <x:f>Summary!$E$5</x:f>
        <x:v>46304</x:v>
      </x:c>
      <x:c r="F424" s="7" t="n">
        <x:f>'Inventory detail'!W424</x:f>
        <x:v>0</x:v>
      </x:c>
      <x:c r="G424" s="7" t="n">
        <x:f>'Inventory detail'!X424</x:f>
        <x:v>0</x:v>
      </x:c>
      <x:c r="H424" s="7" t="n">
        <x:f>'Inventory detail'!Y424</x:f>
        <x:v>2300</x:v>
      </x:c>
      <x:c r="I424" s="7" t="n">
        <x:f>0</x:f>
        <x:v>0</x:v>
      </x:c>
      <x:c r="J424" s="7" t="n">
        <x:f>0</x:f>
        <x:v>0</x:v>
      </x:c>
      <x:c r="K424" s="7" t="n">
        <x:f>0</x:f>
        <x:v>0</x:v>
      </x:c>
      <x:c r="L424" s="7" t="n">
        <x:f>'Inventory detail'!F424*Summary!$K$5*(A424-E424)/Summary!$K$6</x:f>
        <x:v>214.09741273100613</x:v>
      </x:c>
      <x:c r="M424" s="7" t="n">
        <x:f>MAX(0,H424-L424)</x:f>
        <x:v>2085.902587268994</x:v>
      </x:c>
      <x:c r="N424" s="7" t="n">
        <x:f>MAX(0,L424-H424)</x:f>
        <x:v>0</x:v>
      </x:c>
      <x:c r="O424" s="7" t="n">
        <x:f>MAX(0,F424+I424-N424)</x:f>
        <x:v>0</x:v>
      </x:c>
      <x:c r="P424" s="7" t="n">
        <x:f>MAX(0,N424-F424-I424)</x:f>
        <x:v>0</x:v>
      </x:c>
      <x:c r="Q424" s="7" t="n">
        <x:f>MAX(0,G424+J424-P424)</x:f>
        <x:v>0</x:v>
      </x:c>
      <x:c r="R424" s="7" t="n">
        <x:f>M424+MAX(0,K424-MAX(0,P424-G424-J424))</x:f>
        <x:v>2085.902587268994</x:v>
      </x:c>
      <x:c r="S424" s="7" t="n">
        <x:f>SUM(O424,Q424,R424)</x:f>
        <x:v>2085.902587268994</x:v>
      </x:c>
      <x:c r="T424" s="14" t="n">
        <x:f>'Inventory detail'!T424</x:f>
        <x:v>0.0732</x:v>
      </x:c>
      <x:c r="U424" s="14" t="n">
        <x:f>'Inventory detail'!U424</x:f>
        <x:v>0.0732</x:v>
      </x:c>
      <x:c r="V424" s="9" t="n">
        <x:f>O424*T424</x:f>
        <x:v>0</x:v>
      </x:c>
      <x:c r="W424" s="9" t="n">
        <x:f>Q424*T424</x:f>
        <x:v>0</x:v>
      </x:c>
      <x:c r="X424" s="9" t="n">
        <x:f>R424*T424</x:f>
        <x:v>152.68806938809036</x:v>
      </x:c>
      <x:c r="Y424" s="9" t="n">
        <x:f>S424*T424</x:f>
        <x:v>152.68806938809036</x:v>
      </x:c>
      <x:c r="Z424" s="9" t="n">
        <x:f>IF(ISNUMBER(U424),S424*(U424-T424),"n.a.")</x:f>
        <x:v>0</x:v>
      </x:c>
      <x:c r="AA424" s="9" t="n">
        <x:f>IF(ISNUMBER(U424),Y424,0)</x:f>
        <x:v>152.68806938809036</x:v>
      </x:c>
      <x:c r="AB424" s="7" t="n">
        <x:f>MAX(0,L424-SUM(F424:K424))</x:f>
        <x:v>0</x:v>
      </x:c>
    </x:row>
    <x:row r="425" ht="22" customHeight="1">
      <x:c r="A425" s="18" t="n">
        <x:f>Summary!C$41</x:f>
        <x:v>46327</x:v>
      </x:c>
      <x:c r="B425" s="2" t="str">
        <x:f>'Inventory detail'!A425</x:f>
        <x:v>COIL</x:v>
      </x:c>
      <x:c r="C425" s="2" t="str">
        <x:f>'Inventory detail'!B425</x:f>
        <x:v>10</x:v>
      </x:c>
      <x:c r="D425" s="2" t="str">
        <x:f>'Inventory detail'!C425</x:f>
        <x:v>18NAV12-4</x:v>
      </x:c>
      <x:c r="E425" s="10" t="n">
        <x:f>Summary!$E$5</x:f>
        <x:v>46304</x:v>
      </x:c>
      <x:c r="F425" s="7" t="n">
        <x:f>'Inventory detail'!W425</x:f>
        <x:v>2200</x:v>
      </x:c>
      <x:c r="G425" s="7" t="n">
        <x:f>'Inventory detail'!X425</x:f>
        <x:v>0</x:v>
      </x:c>
      <x:c r="H425" s="7" t="n">
        <x:f>'Inventory detail'!Y425</x:f>
        <x:v>0</x:v>
      </x:c>
      <x:c r="I425" s="7" t="n">
        <x:f>SUMIFS('PO detail'!$W$260:$W$261,'PO detail'!$V$260:$V$261,"&gt;="&amp;E425,'PO detail'!$V$260:$V$261,"&lt;"&amp;A425)</x:f>
        <x:v>0</x:v>
      </x:c>
      <x:c r="J425" s="7" t="n">
        <x:f>SUMIFS('PO detail'!$X$260:$X$261,'PO detail'!$V$260:$V$261,"&gt;="&amp;E425,'PO detail'!$V$260:$V$261,"&lt;"&amp;A425)</x:f>
        <x:v>0</x:v>
      </x:c>
      <x:c r="K425" s="7" t="n">
        <x:f>SUMIFS('PO detail'!$Y$260:$Y$261,'PO detail'!$V$260:$V$261,"&gt;="&amp;E425,'PO detail'!$V$260:$V$261,"&lt;"&amp;A425)</x:f>
        <x:v>0</x:v>
      </x:c>
      <x:c r="L425" s="7" t="n">
        <x:f>'Inventory detail'!F425*Summary!$K$5*(A425-E425)/Summary!$K$6</x:f>
        <x:v>207.8028747433265</x:v>
      </x:c>
      <x:c r="M425" s="7" t="n">
        <x:f>MAX(0,H425-L425)</x:f>
        <x:v>0</x:v>
      </x:c>
      <x:c r="N425" s="7" t="n">
        <x:f>MAX(0,L425-H425)</x:f>
        <x:v>207.8028747433265</x:v>
      </x:c>
      <x:c r="O425" s="7" t="n">
        <x:f>MAX(0,F425+I425-N425)</x:f>
        <x:v>1992.1971252566734</x:v>
      </x:c>
      <x:c r="P425" s="7" t="n">
        <x:f>MAX(0,N425-F425-I425)</x:f>
        <x:v>0</x:v>
      </x:c>
      <x:c r="Q425" s="7" t="n">
        <x:f>MAX(0,G425+J425-P425)</x:f>
        <x:v>0</x:v>
      </x:c>
      <x:c r="R425" s="7" t="n">
        <x:f>M425+MAX(0,K425-MAX(0,P425-G425-J425))</x:f>
        <x:v>0</x:v>
      </x:c>
      <x:c r="S425" s="7" t="n">
        <x:f>SUM(O425,Q425,R425)</x:f>
        <x:v>1992.1971252566734</x:v>
      </x:c>
      <x:c r="T425" s="14" t="n">
        <x:f>'Inventory detail'!T425</x:f>
        <x:v>0.1448</x:v>
      </x:c>
      <x:c r="U425" s="14" t="n">
        <x:f>'Inventory detail'!U425</x:f>
        <x:v>0.141882</x:v>
      </x:c>
      <x:c r="V425" s="9" t="n">
        <x:f>O425*T425</x:f>
        <x:v>288.4701437371663</x:v>
      </x:c>
      <x:c r="W425" s="9" t="n">
        <x:f>Q425*T425</x:f>
        <x:v>0</x:v>
      </x:c>
      <x:c r="X425" s="9" t="n">
        <x:f>R425*T425</x:f>
        <x:v>0</x:v>
      </x:c>
      <x:c r="Y425" s="9" t="n">
        <x:f>S425*T425</x:f>
        <x:v>288.4701437371663</x:v>
      </x:c>
      <x:c r="Z425" s="9" t="n">
        <x:f>IF(ISNUMBER(U425),S425*(U425-T425),"n.a.")</x:f>
        <x:v>-5.813231211498981</x:v>
      </x:c>
      <x:c r="AA425" s="9" t="n">
        <x:f>IF(ISNUMBER(U425),Y425,0)</x:f>
        <x:v>288.4701437371663</x:v>
      </x:c>
      <x:c r="AB425" s="7" t="n">
        <x:f>MAX(0,L425-SUM(F425:K425))</x:f>
        <x:v>0</x:v>
      </x:c>
    </x:row>
    <x:row r="426" ht="22" customHeight="1">
      <x:c r="A426" s="18" t="n">
        <x:f>Summary!C$41</x:f>
        <x:v>46327</x:v>
      </x:c>
      <x:c r="B426" s="2" t="str">
        <x:f>'Inventory detail'!A426</x:f>
        <x:v>COIL</x:v>
      </x:c>
      <x:c r="C426" s="2" t="str">
        <x:f>'Inventory detail'!B426</x:f>
        <x:v>30</x:v>
      </x:c>
      <x:c r="D426" s="2" t="str">
        <x:f>'Inventory detail'!C426</x:f>
        <x:v>16NAV12-4</x:v>
      </x:c>
      <x:c r="E426" s="10" t="n">
        <x:f>Summary!$E$5</x:f>
        <x:v>46304</x:v>
      </x:c>
      <x:c r="F426" s="7" t="n">
        <x:f>'Inventory detail'!W426</x:f>
        <x:v>1400</x:v>
      </x:c>
      <x:c r="G426" s="7" t="n">
        <x:f>'Inventory detail'!X426</x:f>
        <x:v>0</x:v>
      </x:c>
      <x:c r="H426" s="7" t="n">
        <x:f>'Inventory detail'!Y426</x:f>
        <x:v>0</x:v>
      </x:c>
      <x:c r="I426" s="7" t="n">
        <x:f>SUMIFS('PO detail'!$W$802:$W$803,'PO detail'!$V$802:$V$803,"&gt;="&amp;E426,'PO detail'!$V$802:$V$803,"&lt;"&amp;A426)</x:f>
        <x:v>0</x:v>
      </x:c>
      <x:c r="J426" s="7" t="n">
        <x:f>SUMIFS('PO detail'!$X$802:$X$803,'PO detail'!$V$802:$V$803,"&gt;="&amp;E426,'PO detail'!$V$802:$V$803,"&lt;"&amp;A426)</x:f>
        <x:v>0</x:v>
      </x:c>
      <x:c r="K426" s="7" t="n">
        <x:f>SUMIFS('PO detail'!$Y$802:$Y$803,'PO detail'!$V$802:$V$803,"&gt;="&amp;E426,'PO detail'!$V$802:$V$803,"&lt;"&amp;A426)</x:f>
        <x:v>0</x:v>
      </x:c>
      <x:c r="L426" s="7" t="n">
        <x:f>'Inventory detail'!F426*Summary!$K$5*(A426-E426)/Summary!$K$6</x:f>
        <x:v>207.8028747433265</x:v>
      </x:c>
      <x:c r="M426" s="7" t="n">
        <x:f>MAX(0,H426-L426)</x:f>
        <x:v>0</x:v>
      </x:c>
      <x:c r="N426" s="7" t="n">
        <x:f>MAX(0,L426-H426)</x:f>
        <x:v>207.8028747433265</x:v>
      </x:c>
      <x:c r="O426" s="7" t="n">
        <x:f>MAX(0,F426+I426-N426)</x:f>
        <x:v>1192.1971252566734</x:v>
      </x:c>
      <x:c r="P426" s="7" t="n">
        <x:f>MAX(0,N426-F426-I426)</x:f>
        <x:v>0</x:v>
      </x:c>
      <x:c r="Q426" s="7" t="n">
        <x:f>MAX(0,G426+J426-P426)</x:f>
        <x:v>0</x:v>
      </x:c>
      <x:c r="R426" s="7" t="n">
        <x:f>M426+MAX(0,K426-MAX(0,P426-G426-J426))</x:f>
        <x:v>0</x:v>
      </x:c>
      <x:c r="S426" s="7" t="n">
        <x:f>SUM(O426,Q426,R426)</x:f>
        <x:v>1192.1971252566734</x:v>
      </x:c>
      <x:c r="T426" s="14" t="n">
        <x:f>'Inventory detail'!T426</x:f>
        <x:v>0.11230000000000001</x:v>
      </x:c>
      <x:c r="U426" s="14" t="n">
        <x:f>'Inventory detail'!U426</x:f>
        <x:v>0.1099475</x:v>
      </x:c>
      <x:c r="V426" s="9" t="n">
        <x:f>O426*T426</x:f>
        <x:v>133.88373716632444</x:v>
      </x:c>
      <x:c r="W426" s="9" t="n">
        <x:f>Q426*T426</x:f>
        <x:v>0</x:v>
      </x:c>
      <x:c r="X426" s="9" t="n">
        <x:f>R426*T426</x:f>
        <x:v>0</x:v>
      </x:c>
      <x:c r="Y426" s="9" t="n">
        <x:f>S426*T426</x:f>
        <x:v>133.88373716632444</x:v>
      </x:c>
      <x:c r="Z426" s="9" t="n">
        <x:f>IF(ISNUMBER(U426),S426*(U426-T426),"n.a.")</x:f>
        <x:v>-2.804643737166333</x:v>
      </x:c>
      <x:c r="AA426" s="9" t="n">
        <x:f>IF(ISNUMBER(U426),Y426,0)</x:f>
        <x:v>133.88373716632444</x:v>
      </x:c>
      <x:c r="AB426" s="7" t="n">
        <x:f>MAX(0,L426-SUM(F426:K426))</x:f>
        <x:v>0</x:v>
      </x:c>
    </x:row>
    <x:row r="427" ht="22" customHeight="1">
      <x:c r="A427" s="18" t="n">
        <x:f>Summary!C$41</x:f>
        <x:v>46327</x:v>
      </x:c>
      <x:c r="B427" s="2" t="str">
        <x:f>'Inventory detail'!A427</x:f>
        <x:v>COIL</x:v>
      </x:c>
      <x:c r="C427" s="2" t="str">
        <x:f>'Inventory detail'!B427</x:f>
        <x:v>60</x:v>
      </x:c>
      <x:c r="D427" s="2" t="str">
        <x:f>'Inventory detail'!C427</x:f>
        <x:v>16BLK36-4</x:v>
      </x:c>
      <x:c r="E427" s="10" t="n">
        <x:f>Summary!$E$5</x:f>
        <x:v>46304</x:v>
      </x:c>
      <x:c r="F427" s="7" t="n">
        <x:f>'Inventory detail'!W427</x:f>
        <x:v>2000</x:v>
      </x:c>
      <x:c r="G427" s="7" t="n">
        <x:f>'Inventory detail'!X427</x:f>
        <x:v>0</x:v>
      </x:c>
      <x:c r="H427" s="7" t="n">
        <x:f>'Inventory detail'!Y427</x:f>
        <x:v>200</x:v>
      </x:c>
      <x:c r="I427" s="7" t="n">
        <x:f>SUMIFS('PO detail'!$W$1149:$W$1149,'PO detail'!$V$1149:$V$1149,"&gt;="&amp;E427,'PO detail'!$V$1149:$V$1149,"&lt;"&amp;A427)</x:f>
        <x:v>0</x:v>
      </x:c>
      <x:c r="J427" s="7" t="n">
        <x:f>SUMIFS('PO detail'!$X$1149:$X$1149,'PO detail'!$V$1149:$V$1149,"&gt;="&amp;E427,'PO detail'!$V$1149:$V$1149,"&lt;"&amp;A427)</x:f>
        <x:v>0</x:v>
      </x:c>
      <x:c r="K427" s="7" t="n">
        <x:f>SUMIFS('PO detail'!$Y$1149:$Y$1149,'PO detail'!$V$1149:$V$1149,"&gt;="&amp;E427,'PO detail'!$V$1149:$V$1149,"&lt;"&amp;A427)</x:f>
        <x:v>0</x:v>
      </x:c>
      <x:c r="L427" s="7" t="n">
        <x:f>'Inventory detail'!F427*Summary!$K$5*(A427-E427)/Summary!$K$6</x:f>
        <x:v>207.8028747433265</x:v>
      </x:c>
      <x:c r="M427" s="7" t="n">
        <x:f>MAX(0,H427-L427)</x:f>
        <x:v>0</x:v>
      </x:c>
      <x:c r="N427" s="7" t="n">
        <x:f>MAX(0,L427-H427)</x:f>
        <x:v>7.802874743326498</x:v>
      </x:c>
      <x:c r="O427" s="7" t="n">
        <x:f>MAX(0,F427+I427-N427)</x:f>
        <x:v>1992.1971252566734</x:v>
      </x:c>
      <x:c r="P427" s="7" t="n">
        <x:f>MAX(0,N427-F427-I427)</x:f>
        <x:v>0</x:v>
      </x:c>
      <x:c r="Q427" s="7" t="n">
        <x:f>MAX(0,G427+J427-P427)</x:f>
        <x:v>0</x:v>
      </x:c>
      <x:c r="R427" s="7" t="n">
        <x:f>M427+MAX(0,K427-MAX(0,P427-G427-J427))</x:f>
        <x:v>0</x:v>
      </x:c>
      <x:c r="S427" s="7" t="n">
        <x:f>SUM(O427,Q427,R427)</x:f>
        <x:v>1992.1971252566734</x:v>
      </x:c>
      <x:c r="T427" s="14" t="n">
        <x:f>'Inventory detail'!T427</x:f>
        <x:v>0.2757</x:v>
      </x:c>
      <x:c r="U427" s="14" t="n">
        <x:f>'Inventory detail'!U427</x:f>
        <x:v>0.2701725</x:v>
      </x:c>
      <x:c r="V427" s="9" t="n">
        <x:f>O427*T427</x:f>
        <x:v>549.2487474332648</x:v>
      </x:c>
      <x:c r="W427" s="9" t="n">
        <x:f>Q427*T427</x:f>
        <x:v>0</x:v>
      </x:c>
      <x:c r="X427" s="9" t="n">
        <x:f>R427*T427</x:f>
        <x:v>0</x:v>
      </x:c>
      <x:c r="Y427" s="9" t="n">
        <x:f>S427*T427</x:f>
        <x:v>549.2487474332648</x:v>
      </x:c>
      <x:c r="Z427" s="9" t="n">
        <x:f>IF(ISNUMBER(U427),S427*(U427-T427),"n.a.")</x:f>
        <x:v>-11.0118696098563</x:v>
      </x:c>
      <x:c r="AA427" s="9" t="n">
        <x:f>IF(ISNUMBER(U427),Y427,0)</x:f>
        <x:v>549.2487474332648</x:v>
      </x:c>
      <x:c r="AB427" s="7" t="n">
        <x:f>MAX(0,L427-SUM(F427:K427))</x:f>
        <x:v>0</x:v>
      </x:c>
    </x:row>
    <x:row r="428" ht="22" customHeight="1">
      <x:c r="A428" s="18" t="n">
        <x:f>Summary!C$41</x:f>
        <x:v>46327</x:v>
      </x:c>
      <x:c r="B428" s="2" t="str">
        <x:f>'Inventory detail'!A428</x:f>
        <x:v>COIL</x:v>
      </x:c>
      <x:c r="C428" s="2" t="str">
        <x:f>'Inventory detail'!B428</x:f>
        <x:v>30</x:v>
      </x:c>
      <x:c r="D428" s="2" t="str">
        <x:f>'Inventory detail'!C428</x:f>
        <x:v>10NAV12-4</x:v>
      </x:c>
      <x:c r="E428" s="10" t="n">
        <x:f>Summary!$E$5</x:f>
        <x:v>46304</x:v>
      </x:c>
      <x:c r="F428" s="7" t="n">
        <x:f>'Inventory detail'!W428</x:f>
        <x:v>2400</x:v>
      </x:c>
      <x:c r="G428" s="7" t="n">
        <x:f>'Inventory detail'!X428</x:f>
        <x:v>0</x:v>
      </x:c>
      <x:c r="H428" s="7" t="n">
        <x:f>'Inventory detail'!Y428</x:f>
        <x:v>0</x:v>
      </x:c>
      <x:c r="I428" s="7" t="n">
        <x:f>SUMIFS('PO detail'!$W$705:$W$706,'PO detail'!$V$705:$V$706,"&gt;="&amp;E428,'PO detail'!$V$705:$V$706,"&lt;"&amp;A428)</x:f>
        <x:v>0</x:v>
      </x:c>
      <x:c r="J428" s="7" t="n">
        <x:f>SUMIFS('PO detail'!$X$705:$X$706,'PO detail'!$V$705:$V$706,"&gt;="&amp;E428,'PO detail'!$V$705:$V$706,"&lt;"&amp;A428)</x:f>
        <x:v>0</x:v>
      </x:c>
      <x:c r="K428" s="7" t="n">
        <x:f>SUMIFS('PO detail'!$Y$705:$Y$706,'PO detail'!$V$705:$V$706,"&gt;="&amp;E428,'PO detail'!$V$705:$V$706,"&lt;"&amp;A428)</x:f>
        <x:v>0</x:v>
      </x:c>
      <x:c r="L428" s="7" t="n">
        <x:f>'Inventory detail'!F428*Summary!$K$5*(A428-E428)/Summary!$K$6</x:f>
        <x:v>201.50833675564684</x:v>
      </x:c>
      <x:c r="M428" s="7" t="n">
        <x:f>MAX(0,H428-L428)</x:f>
        <x:v>0</x:v>
      </x:c>
      <x:c r="N428" s="7" t="n">
        <x:f>MAX(0,L428-H428)</x:f>
        <x:v>201.50833675564684</x:v>
      </x:c>
      <x:c r="O428" s="7" t="n">
        <x:f>MAX(0,F428+I428-N428)</x:f>
        <x:v>2198.4916632443533</x:v>
      </x:c>
      <x:c r="P428" s="7" t="n">
        <x:f>MAX(0,N428-F428-I428)</x:f>
        <x:v>0</x:v>
      </x:c>
      <x:c r="Q428" s="7" t="n">
        <x:f>MAX(0,G428+J428-P428)</x:f>
        <x:v>0</x:v>
      </x:c>
      <x:c r="R428" s="7" t="n">
        <x:f>M428+MAX(0,K428-MAX(0,P428-G428-J428))</x:f>
        <x:v>0</x:v>
      </x:c>
      <x:c r="S428" s="7" t="n">
        <x:f>SUM(O428,Q428,R428)</x:f>
        <x:v>2198.4916632443533</x:v>
      </x:c>
      <x:c r="T428" s="14" t="n">
        <x:f>'Inventory detail'!T428</x:f>
        <x:v>0.0584</x:v>
      </x:c>
      <x:c r="U428" s="14" t="n">
        <x:f>'Inventory detail'!U428</x:f>
        <x:v>0.057239</x:v>
      </x:c>
      <x:c r="V428" s="9" t="n">
        <x:f>O428*T428</x:f>
        <x:v>128.39191313347024</x:v>
      </x:c>
      <x:c r="W428" s="9" t="n">
        <x:f>Q428*T428</x:f>
        <x:v>0</x:v>
      </x:c>
      <x:c r="X428" s="9" t="n">
        <x:f>R428*T428</x:f>
        <x:v>0</x:v>
      </x:c>
      <x:c r="Y428" s="9" t="n">
        <x:f>S428*T428</x:f>
        <x:v>128.39191313347024</x:v>
      </x:c>
      <x:c r="Z428" s="9" t="n">
        <x:f>IF(ISNUMBER(U428),S428*(U428-T428),"n.a.")</x:f>
        <x:v>-2.552448821026699</x:v>
      </x:c>
      <x:c r="AA428" s="9" t="n">
        <x:f>IF(ISNUMBER(U428),Y428,0)</x:f>
        <x:v>128.39191313347024</x:v>
      </x:c>
      <x:c r="AB428" s="7" t="n">
        <x:f>MAX(0,L428-SUM(F428:K428))</x:f>
        <x:v>0</x:v>
      </x:c>
    </x:row>
    <x:row r="429" ht="22" customHeight="1">
      <x:c r="A429" s="18" t="n">
        <x:f>Summary!C$41</x:f>
        <x:v>46327</x:v>
      </x:c>
      <x:c r="B429" s="2" t="str">
        <x:f>'Inventory detail'!A429</x:f>
        <x:v>WIRE</x:v>
      </x:c>
      <x:c r="C429" s="2" t="str">
        <x:f>'Inventory detail'!B429</x:f>
        <x:v>30</x:v>
      </x:c>
      <x:c r="D429" s="2" t="str">
        <x:f>'Inventory detail'!C429</x:f>
        <x:v>DL034BLK</x:v>
      </x:c>
      <x:c r="E429" s="10" t="n">
        <x:f>Summary!$E$5</x:f>
        <x:v>46304</x:v>
      </x:c>
      <x:c r="F429" s="7" t="n">
        <x:f>'Inventory detail'!W429</x:f>
        <x:v>0</x:v>
      </x:c>
      <x:c r="G429" s="7" t="n">
        <x:f>'Inventory detail'!X429</x:f>
        <x:v>0</x:v>
      </x:c>
      <x:c r="H429" s="7" t="n">
        <x:f>'Inventory detail'!Y429</x:f>
        <x:v>3600</x:v>
      </x:c>
      <x:c r="I429" s="7" t="n">
        <x:f>0</x:f>
        <x:v>0</x:v>
      </x:c>
      <x:c r="J429" s="7" t="n">
        <x:f>0</x:f>
        <x:v>0</x:v>
      </x:c>
      <x:c r="K429" s="7" t="n">
        <x:f>0</x:f>
        <x:v>0</x:v>
      </x:c>
      <x:c r="L429" s="7" t="n">
        <x:f>'Inventory detail'!F429*Summary!$K$5*(A429-E429)/Summary!$K$6</x:f>
        <x:v>201.50833675564684</x:v>
      </x:c>
      <x:c r="M429" s="7" t="n">
        <x:f>MAX(0,H429-L429)</x:f>
        <x:v>3398.4916632443533</x:v>
      </x:c>
      <x:c r="N429" s="7" t="n">
        <x:f>MAX(0,L429-H429)</x:f>
        <x:v>0</x:v>
      </x:c>
      <x:c r="O429" s="7" t="n">
        <x:f>MAX(0,F429+I429-N429)</x:f>
        <x:v>0</x:v>
      </x:c>
      <x:c r="P429" s="7" t="n">
        <x:f>MAX(0,N429-F429-I429)</x:f>
        <x:v>0</x:v>
      </x:c>
      <x:c r="Q429" s="7" t="n">
        <x:f>MAX(0,G429+J429-P429)</x:f>
        <x:v>0</x:v>
      </x:c>
      <x:c r="R429" s="7" t="n">
        <x:f>M429+MAX(0,K429-MAX(0,P429-G429-J429))</x:f>
        <x:v>3398.4916632443533</x:v>
      </x:c>
      <x:c r="S429" s="7" t="n">
        <x:f>SUM(O429,Q429,R429)</x:f>
        <x:v>3398.4916632443533</x:v>
      </x:c>
      <x:c r="T429" s="14" t="n">
        <x:f>'Inventory detail'!T429</x:f>
        <x:v>0.1424</x:v>
      </x:c>
      <x:c r="U429" s="14" t="n">
        <x:f>'Inventory detail'!U429</x:f>
        <x:v>0.1424</x:v>
      </x:c>
      <x:c r="V429" s="9" t="n">
        <x:f>O429*T429</x:f>
        <x:v>0</x:v>
      </x:c>
      <x:c r="W429" s="9" t="n">
        <x:f>Q429*T429</x:f>
        <x:v>0</x:v>
      </x:c>
      <x:c r="X429" s="9" t="n">
        <x:f>R429*T429</x:f>
        <x:v>483.9452128459959</x:v>
      </x:c>
      <x:c r="Y429" s="9" t="n">
        <x:f>S429*T429</x:f>
        <x:v>483.9452128459959</x:v>
      </x:c>
      <x:c r="Z429" s="9" t="n">
        <x:f>IF(ISNUMBER(U429),S429*(U429-T429),"n.a.")</x:f>
        <x:v>0</x:v>
      </x:c>
      <x:c r="AA429" s="9" t="n">
        <x:f>IF(ISNUMBER(U429),Y429,0)</x:f>
        <x:v>483.9452128459959</x:v>
      </x:c>
      <x:c r="AB429" s="7" t="n">
        <x:f>MAX(0,L429-SUM(F429:K429))</x:f>
        <x:v>0</x:v>
      </x:c>
    </x:row>
    <x:row r="430" ht="22" customHeight="1">
      <x:c r="A430" s="18" t="n">
        <x:f>Summary!C$41</x:f>
        <x:v>46327</x:v>
      </x:c>
      <x:c r="B430" s="2" t="str">
        <x:f>'Inventory detail'!A430</x:f>
        <x:v>WIRE</x:v>
      </x:c>
      <x:c r="C430" s="2" t="str">
        <x:f>'Inventory detail'!B430</x:f>
        <x:v>30</x:v>
      </x:c>
      <x:c r="D430" s="2" t="str">
        <x:f>'Inventory detail'!C430</x:f>
        <x:v>DL916GOLD</x:v>
      </x:c>
      <x:c r="E430" s="10" t="n">
        <x:f>Summary!$E$5</x:f>
        <x:v>46304</x:v>
      </x:c>
      <x:c r="F430" s="7" t="n">
        <x:f>'Inventory detail'!W430</x:f>
        <x:v>0</x:v>
      </x:c>
      <x:c r="G430" s="7" t="n">
        <x:f>'Inventory detail'!X430</x:f>
        <x:v>0</x:v>
      </x:c>
      <x:c r="H430" s="7" t="n">
        <x:f>'Inventory detail'!Y430</x:f>
        <x:v>0</x:v>
      </x:c>
      <x:c r="I430" s="7" t="n">
        <x:f>0</x:f>
        <x:v>0</x:v>
      </x:c>
      <x:c r="J430" s="7" t="n">
        <x:f>0</x:f>
        <x:v>0</x:v>
      </x:c>
      <x:c r="K430" s="7" t="n">
        <x:f>0</x:f>
        <x:v>0</x:v>
      </x:c>
      <x:c r="L430" s="7" t="n">
        <x:f>'Inventory detail'!F430*Summary!$K$5*(A430-E430)/Summary!$K$6</x:f>
        <x:v>201.50833675564684</x:v>
      </x:c>
      <x:c r="M430" s="7" t="n">
        <x:f>MAX(0,H430-L430)</x:f>
        <x:v>0</x:v>
      </x:c>
      <x:c r="N430" s="7" t="n">
        <x:f>MAX(0,L430-H430)</x:f>
        <x:v>201.50833675564684</x:v>
      </x:c>
      <x:c r="O430" s="7" t="n">
        <x:f>MAX(0,F430+I430-N430)</x:f>
        <x:v>0</x:v>
      </x:c>
      <x:c r="P430" s="7" t="n">
        <x:f>MAX(0,N430-F430-I430)</x:f>
        <x:v>201.50833675564684</x:v>
      </x:c>
      <x:c r="Q430" s="7" t="n">
        <x:f>MAX(0,G430+J430-P430)</x:f>
        <x:v>0</x:v>
      </x:c>
      <x:c r="R430" s="7" t="n">
        <x:f>M430+MAX(0,K430-MAX(0,P430-G430-J430))</x:f>
        <x:v>0</x:v>
      </x:c>
      <x:c r="S430" s="7" t="n">
        <x:f>SUM(O430,Q430,R430)</x:f>
        <x:v>0</x:v>
      </x:c>
      <x:c r="T430" s="14" t="n">
        <x:f>'Inventory detail'!T430</x:f>
        <x:v>0.1041</x:v>
      </x:c>
      <x:c r="U430" s="14" t="n">
        <x:f>'Inventory detail'!U430</x:f>
        <x:v>0.1041</x:v>
      </x:c>
      <x:c r="V430" s="9" t="n">
        <x:f>O430*T430</x:f>
        <x:v>0</x:v>
      </x:c>
      <x:c r="W430" s="9" t="n">
        <x:f>Q430*T430</x:f>
        <x:v>0</x:v>
      </x:c>
      <x:c r="X430" s="9" t="n">
        <x:f>R430*T430</x:f>
        <x:v>0</x:v>
      </x:c>
      <x:c r="Y430" s="9" t="n">
        <x:f>S430*T430</x:f>
        <x:v>0</x:v>
      </x:c>
      <x:c r="Z430" s="9" t="n">
        <x:f>IF(ISNUMBER(U430),S430*(U430-T430),"n.a.")</x:f>
        <x:v>0</x:v>
      </x:c>
      <x:c r="AA430" s="9" t="n">
        <x:f>IF(ISNUMBER(U430),Y430,0)</x:f>
        <x:v>0</x:v>
      </x:c>
      <x:c r="AB430" s="7" t="n">
        <x:f>MAX(0,L430-SUM(F430:K430))</x:f>
        <x:v>201.50833675564684</x:v>
      </x:c>
    </x:row>
    <x:row r="431" ht="22" customHeight="1">
      <x:c r="A431" s="18" t="n">
        <x:f>Summary!C$41</x:f>
        <x:v>46327</x:v>
      </x:c>
      <x:c r="B431" s="2" t="str">
        <x:f>'Inventory detail'!A431</x:f>
        <x:v>WIRE</x:v>
      </x:c>
      <x:c r="C431" s="2" t="str">
        <x:f>'Inventory detail'!B431</x:f>
        <x:v>60</x:v>
      </x:c>
      <x:c r="D431" s="2" t="str">
        <x:f>'Inventory detail'!C431</x:f>
        <x:v>DL078SIL</x:v>
      </x:c>
      <x:c r="E431" s="10" t="n">
        <x:f>Summary!$E$5</x:f>
        <x:v>46304</x:v>
      </x:c>
      <x:c r="F431" s="7" t="n">
        <x:f>'Inventory detail'!W431</x:f>
        <x:v>0</x:v>
      </x:c>
      <x:c r="G431" s="7" t="n">
        <x:f>'Inventory detail'!X431</x:f>
        <x:v>0</x:v>
      </x:c>
      <x:c r="H431" s="7" t="n">
        <x:f>'Inventory detail'!Y431</x:f>
        <x:v>1900</x:v>
      </x:c>
      <x:c r="I431" s="7" t="n">
        <x:f>0</x:f>
        <x:v>0</x:v>
      </x:c>
      <x:c r="J431" s="7" t="n">
        <x:f>0</x:f>
        <x:v>0</x:v>
      </x:c>
      <x:c r="K431" s="7" t="n">
        <x:f>0</x:f>
        <x:v>0</x:v>
      </x:c>
      <x:c r="L431" s="7" t="n">
        <x:f>'Inventory detail'!F431*Summary!$K$5*(A431-E431)/Summary!$K$6</x:f>
        <x:v>201.50833675564684</x:v>
      </x:c>
      <x:c r="M431" s="7" t="n">
        <x:f>MAX(0,H431-L431)</x:f>
        <x:v>1698.4916632443533</x:v>
      </x:c>
      <x:c r="N431" s="7" t="n">
        <x:f>MAX(0,L431-H431)</x:f>
        <x:v>0</x:v>
      </x:c>
      <x:c r="O431" s="7" t="n">
        <x:f>MAX(0,F431+I431-N431)</x:f>
        <x:v>0</x:v>
      </x:c>
      <x:c r="P431" s="7" t="n">
        <x:f>MAX(0,N431-F431-I431)</x:f>
        <x:v>0</x:v>
      </x:c>
      <x:c r="Q431" s="7" t="n">
        <x:f>MAX(0,G431+J431-P431)</x:f>
        <x:v>0</x:v>
      </x:c>
      <x:c r="R431" s="7" t="n">
        <x:f>M431+MAX(0,K431-MAX(0,P431-G431-J431))</x:f>
        <x:v>1698.4916632443533</x:v>
      </x:c>
      <x:c r="S431" s="7" t="n">
        <x:f>SUM(O431,Q431,R431)</x:f>
        <x:v>1698.4916632443533</x:v>
      </x:c>
      <x:c r="T431" s="14" t="n">
        <x:f>'Inventory detail'!T431</x:f>
        <x:v>0.16329999999999997</x:v>
      </x:c>
      <x:c r="U431" s="14" t="n">
        <x:f>'Inventory detail'!U431</x:f>
        <x:v>0.16329999999999997</x:v>
      </x:c>
      <x:c r="V431" s="9" t="n">
        <x:f>O431*T431</x:f>
        <x:v>0</x:v>
      </x:c>
      <x:c r="W431" s="9" t="n">
        <x:f>Q431*T431</x:f>
        <x:v>0</x:v>
      </x:c>
      <x:c r="X431" s="9" t="n">
        <x:f>R431*T431</x:f>
        <x:v>277.3636886078028</x:v>
      </x:c>
      <x:c r="Y431" s="9" t="n">
        <x:f>S431*T431</x:f>
        <x:v>277.3636886078028</x:v>
      </x:c>
      <x:c r="Z431" s="9" t="n">
        <x:f>IF(ISNUMBER(U431),S431*(U431-T431),"n.a.")</x:f>
        <x:v>0</x:v>
      </x:c>
      <x:c r="AA431" s="9" t="n">
        <x:f>IF(ISNUMBER(U431),Y431,0)</x:f>
        <x:v>277.3636886078028</x:v>
      </x:c>
      <x:c r="AB431" s="7" t="n">
        <x:f>MAX(0,L431-SUM(F431:K431))</x:f>
        <x:v>0</x:v>
      </x:c>
    </x:row>
    <x:row r="432" ht="22" customHeight="1">
      <x:c r="A432" s="18" t="n">
        <x:f>Summary!C$41</x:f>
        <x:v>46327</x:v>
      </x:c>
      <x:c r="B432" s="2" t="str">
        <x:f>'Inventory detail'!A432</x:f>
        <x:v>COIL</x:v>
      </x:c>
      <x:c r="C432" s="2" t="str">
        <x:f>'Inventory detail'!B432</x:f>
        <x:v>10</x:v>
      </x:c>
      <x:c r="D432" s="2" t="str">
        <x:f>'Inventory detail'!C432</x:f>
        <x:v>22NAV12-4</x:v>
      </x:c>
      <x:c r="E432" s="10" t="n">
        <x:f>Summary!$E$5</x:f>
        <x:v>46304</x:v>
      </x:c>
      <x:c r="F432" s="7" t="n">
        <x:f>'Inventory detail'!W432</x:f>
        <x:v>1400</x:v>
      </x:c>
      <x:c r="G432" s="7" t="n">
        <x:f>'Inventory detail'!X432</x:f>
        <x:v>0</x:v>
      </x:c>
      <x:c r="H432" s="7" t="n">
        <x:f>'Inventory detail'!Y432</x:f>
        <x:v>200</x:v>
      </x:c>
      <x:c r="I432" s="7" t="n">
        <x:f>SUMIFS('PO detail'!$W$320:$W$320,'PO detail'!$V$320:$V$320,"&gt;="&amp;E432,'PO detail'!$V$320:$V$320,"&lt;"&amp;A432)</x:f>
        <x:v>0</x:v>
      </x:c>
      <x:c r="J432" s="7" t="n">
        <x:f>SUMIFS('PO detail'!$X$320:$X$320,'PO detail'!$V$320:$V$320,"&gt;="&amp;E432,'PO detail'!$V$320:$V$320,"&lt;"&amp;A432)</x:f>
        <x:v>0</x:v>
      </x:c>
      <x:c r="K432" s="7" t="n">
        <x:f>SUMIFS('PO detail'!$Y$320:$Y$320,'PO detail'!$V$320:$V$320,"&gt;="&amp;E432,'PO detail'!$V$320:$V$320,"&lt;"&amp;A432)</x:f>
        <x:v>0</x:v>
      </x:c>
      <x:c r="L432" s="7" t="n">
        <x:f>'Inventory detail'!F432*Summary!$K$5*(A432-E432)/Summary!$K$6</x:f>
        <x:v>195.20624229979464</x:v>
      </x:c>
      <x:c r="M432" s="7" t="n">
        <x:f>MAX(0,H432-L432)</x:f>
        <x:v>4.7937577002053615</x:v>
      </x:c>
      <x:c r="N432" s="7" t="n">
        <x:f>MAX(0,L432-H432)</x:f>
        <x:v>0</x:v>
      </x:c>
      <x:c r="O432" s="7" t="n">
        <x:f>MAX(0,F432+I432-N432)</x:f>
        <x:v>1400</x:v>
      </x:c>
      <x:c r="P432" s="7" t="n">
        <x:f>MAX(0,N432-F432-I432)</x:f>
        <x:v>0</x:v>
      </x:c>
      <x:c r="Q432" s="7" t="n">
        <x:f>MAX(0,G432+J432-P432)</x:f>
        <x:v>0</x:v>
      </x:c>
      <x:c r="R432" s="7" t="n">
        <x:f>M432+MAX(0,K432-MAX(0,P432-G432-J432))</x:f>
        <x:v>4.7937577002053615</x:v>
      </x:c>
      <x:c r="S432" s="7" t="n">
        <x:f>SUM(O432,Q432,R432)</x:f>
        <x:v>1404.7937577002053</x:v>
      </x:c>
      <x:c r="T432" s="14" t="n">
        <x:f>'Inventory detail'!T432</x:f>
        <x:v>0.1674</x:v>
      </x:c>
      <x:c r="U432" s="14" t="n">
        <x:f>'Inventory detail'!U432</x:f>
        <x:v>0.163982</x:v>
      </x:c>
      <x:c r="V432" s="9" t="n">
        <x:f>O432*T432</x:f>
        <x:v>234.35999999999999</x:v>
      </x:c>
      <x:c r="W432" s="9" t="n">
        <x:f>Q432*T432</x:f>
        <x:v>0</x:v>
      </x:c>
      <x:c r="X432" s="9" t="n">
        <x:f>R432*T432</x:f>
        <x:v>0.8024750390143774</x:v>
      </x:c>
      <x:c r="Y432" s="9" t="n">
        <x:f>S432*T432</x:f>
        <x:v>235.16247503901437</x:v>
      </x:c>
      <x:c r="Z432" s="9" t="n">
        <x:f>IF(ISNUMBER(U432),S432*(U432-T432),"n.a.")</x:f>
        <x:v>-4.801585063819308</x:v>
      </x:c>
      <x:c r="AA432" s="9" t="n">
        <x:f>IF(ISNUMBER(U432),Y432,0)</x:f>
        <x:v>235.16247503901437</x:v>
      </x:c>
      <x:c r="AB432" s="7" t="n">
        <x:f>MAX(0,L432-SUM(F432:K432))</x:f>
        <x:v>0</x:v>
      </x:c>
    </x:row>
    <x:row r="433" ht="22" customHeight="1">
      <x:c r="A433" s="18" t="n">
        <x:f>Summary!C$41</x:f>
        <x:v>46327</x:v>
      </x:c>
      <x:c r="B433" s="2" t="str">
        <x:f>'Inventory detail'!A433</x:f>
        <x:v>COIL</x:v>
      </x:c>
      <x:c r="C433" s="2" t="str">
        <x:f>'Inventory detail'!B433</x:f>
        <x:v>60</x:v>
      </x:c>
      <x:c r="D433" s="2" t="str">
        <x:f>'Inventory detail'!C433</x:f>
        <x:v>16NAV12-4</x:v>
      </x:c>
      <x:c r="E433" s="10" t="n">
        <x:f>Summary!$E$5</x:f>
        <x:v>46304</x:v>
      </x:c>
      <x:c r="F433" s="7" t="n">
        <x:f>'Inventory detail'!W433</x:f>
        <x:v>1400</x:v>
      </x:c>
      <x:c r="G433" s="7" t="n">
        <x:f>'Inventory detail'!X433</x:f>
        <x:v>0</x:v>
      </x:c>
      <x:c r="H433" s="7" t="n">
        <x:f>'Inventory detail'!Y433</x:f>
        <x:v>200</x:v>
      </x:c>
      <x:c r="I433" s="7" t="n">
        <x:f>SUMIFS('PO detail'!$W$1151:$W$1151,'PO detail'!$V$1151:$V$1151,"&gt;="&amp;E433,'PO detail'!$V$1151:$V$1151,"&lt;"&amp;A433)</x:f>
        <x:v>0</x:v>
      </x:c>
      <x:c r="J433" s="7" t="n">
        <x:f>SUMIFS('PO detail'!$X$1151:$X$1151,'PO detail'!$V$1151:$V$1151,"&gt;="&amp;E433,'PO detail'!$V$1151:$V$1151,"&lt;"&amp;A433)</x:f>
        <x:v>0</x:v>
      </x:c>
      <x:c r="K433" s="7" t="n">
        <x:f>SUMIFS('PO detail'!$Y$1151:$Y$1151,'PO detail'!$V$1151:$V$1151,"&gt;="&amp;E433,'PO detail'!$V$1151:$V$1151,"&lt;"&amp;A433)</x:f>
        <x:v>0</x:v>
      </x:c>
      <x:c r="L433" s="7" t="n">
        <x:f>'Inventory detail'!F433*Summary!$K$5*(A433-E433)/Summary!$K$6</x:f>
        <x:v>195.20624229979464</x:v>
      </x:c>
      <x:c r="M433" s="7" t="n">
        <x:f>MAX(0,H433-L433)</x:f>
        <x:v>4.7937577002053615</x:v>
      </x:c>
      <x:c r="N433" s="7" t="n">
        <x:f>MAX(0,L433-H433)</x:f>
        <x:v>0</x:v>
      </x:c>
      <x:c r="O433" s="7" t="n">
        <x:f>MAX(0,F433+I433-N433)</x:f>
        <x:v>1400</x:v>
      </x:c>
      <x:c r="P433" s="7" t="n">
        <x:f>MAX(0,N433-F433-I433)</x:f>
        <x:v>0</x:v>
      </x:c>
      <x:c r="Q433" s="7" t="n">
        <x:f>MAX(0,G433+J433-P433)</x:f>
        <x:v>0</x:v>
      </x:c>
      <x:c r="R433" s="7" t="n">
        <x:f>M433+MAX(0,K433-MAX(0,P433-G433-J433))</x:f>
        <x:v>4.7937577002053615</x:v>
      </x:c>
      <x:c r="S433" s="7" t="n">
        <x:f>SUM(O433,Q433,R433)</x:f>
        <x:v>1404.7937577002053</x:v>
      </x:c>
      <x:c r="T433" s="14" t="n">
        <x:f>'Inventory detail'!T433</x:f>
        <x:v>0.11230000000000001</x:v>
      </x:c>
      <x:c r="U433" s="14" t="n">
        <x:f>'Inventory detail'!U433</x:f>
        <x:v>0.1099475</x:v>
      </x:c>
      <x:c r="V433" s="9" t="n">
        <x:f>O433*T433</x:f>
        <x:v>157.22000000000003</x:v>
      </x:c>
      <x:c r="W433" s="9" t="n">
        <x:f>Q433*T433</x:f>
        <x:v>0</x:v>
      </x:c>
      <x:c r="X433" s="9" t="n">
        <x:f>R433*T433</x:f>
        <x:v>0.5383389897330622</x:v>
      </x:c>
      <x:c r="Y433" s="9" t="n">
        <x:f>S433*T433</x:f>
        <x:v>157.75833898973306</x:v>
      </x:c>
      <x:c r="Z433" s="9" t="n">
        <x:f>IF(ISNUMBER(U433),S433*(U433-T433),"n.a.")</x:f>
        <x:v>-3.3047773149897433</x:v>
      </x:c>
      <x:c r="AA433" s="9" t="n">
        <x:f>IF(ISNUMBER(U433),Y433,0)</x:f>
        <x:v>157.75833898973306</x:v>
      </x:c>
      <x:c r="AB433" s="7" t="n">
        <x:f>MAX(0,L433-SUM(F433:K433))</x:f>
        <x:v>0</x:v>
      </x:c>
    </x:row>
    <x:row r="434" ht="22" customHeight="1">
      <x:c r="A434" s="18" t="n">
        <x:f>Summary!C$41</x:f>
        <x:v>46327</x:v>
      </x:c>
      <x:c r="B434" s="2" t="str">
        <x:f>'Inventory detail'!A434</x:f>
        <x:v>POUC</x:v>
      </x:c>
      <x:c r="C434" s="2" t="str">
        <x:f>'Inventory detail'!B434</x:f>
        <x:v>10</x:v>
      </x:c>
      <x:c r="D434" s="2" t="str">
        <x:f>'Inventory detail'!C434</x:f>
        <x:v>SJUM7</x:v>
      </x:c>
      <x:c r="E434" s="10" t="n">
        <x:f>Summary!$E$5</x:f>
        <x:v>46304</x:v>
      </x:c>
      <x:c r="F434" s="7" t="n">
        <x:f>'Inventory detail'!W434</x:f>
        <x:v>0</x:v>
      </x:c>
      <x:c r="G434" s="7" t="n">
        <x:f>'Inventory detail'!X434</x:f>
        <x:v>0</x:v>
      </x:c>
      <x:c r="H434" s="7" t="n">
        <x:f>'Inventory detail'!Y434</x:f>
        <x:v>6000</x:v>
      </x:c>
      <x:c r="I434" s="7" t="n">
        <x:f>0</x:f>
        <x:v>0</x:v>
      </x:c>
      <x:c r="J434" s="7" t="n">
        <x:f>0</x:f>
        <x:v>0</x:v>
      </x:c>
      <x:c r="K434" s="7" t="n">
        <x:f>0</x:f>
        <x:v>0</x:v>
      </x:c>
      <x:c r="L434" s="7" t="n">
        <x:f>'Inventory detail'!F434*Summary!$K$5*(A434-E434)/Summary!$K$6</x:f>
        <x:v>195.20624229979464</x:v>
      </x:c>
      <x:c r="M434" s="7" t="n">
        <x:f>MAX(0,H434-L434)</x:f>
        <x:v>5804.793757700206</x:v>
      </x:c>
      <x:c r="N434" s="7" t="n">
        <x:f>MAX(0,L434-H434)</x:f>
        <x:v>0</x:v>
      </x:c>
      <x:c r="O434" s="7" t="n">
        <x:f>MAX(0,F434+I434-N434)</x:f>
        <x:v>0</x:v>
      </x:c>
      <x:c r="P434" s="7" t="n">
        <x:f>MAX(0,N434-F434-I434)</x:f>
        <x:v>0</x:v>
      </x:c>
      <x:c r="Q434" s="7" t="n">
        <x:f>MAX(0,G434+J434-P434)</x:f>
        <x:v>0</x:v>
      </x:c>
      <x:c r="R434" s="7" t="n">
        <x:f>M434+MAX(0,K434-MAX(0,P434-G434-J434))</x:f>
        <x:v>5804.793757700206</x:v>
      </x:c>
      <x:c r="S434" s="7" t="n">
        <x:f>SUM(O434,Q434,R434)</x:f>
        <x:v>5804.793757700206</x:v>
      </x:c>
      <x:c r="T434" s="14" t="n">
        <x:f>'Inventory detail'!T434</x:f>
        <x:v>0.016399999999999998</x:v>
      </x:c>
      <x:c r="U434" s="14" t="n">
        <x:f>'Inventory detail'!U434</x:f>
        <x:v>0.017985</x:v>
      </x:c>
      <x:c r="V434" s="9" t="n">
        <x:f>O434*T434</x:f>
        <x:v>0</x:v>
      </x:c>
      <x:c r="W434" s="9" t="n">
        <x:f>Q434*T434</x:f>
        <x:v>0</x:v>
      </x:c>
      <x:c r="X434" s="9" t="n">
        <x:f>R434*T434</x:f>
        <x:v>95.19861762628337</x:v>
      </x:c>
      <x:c r="Y434" s="9" t="n">
        <x:f>S434*T434</x:f>
        <x:v>95.19861762628337</x:v>
      </x:c>
      <x:c r="Z434" s="9" t="n">
        <x:f>IF(ISNUMBER(U434),S434*(U434-T434),"n.a.")</x:f>
        <x:v>9.200598105954844</x:v>
      </x:c>
      <x:c r="AA434" s="9" t="n">
        <x:f>IF(ISNUMBER(U434),Y434,0)</x:f>
        <x:v>95.19861762628337</x:v>
      </x:c>
      <x:c r="AB434" s="7" t="n">
        <x:f>MAX(0,L434-SUM(F434:K434))</x:f>
        <x:v>0</x:v>
      </x:c>
    </x:row>
    <x:row r="435" ht="22" customHeight="1">
      <x:c r="A435" s="18" t="n">
        <x:f>Summary!C$41</x:f>
        <x:v>46327</x:v>
      </x:c>
      <x:c r="B435" s="2" t="str">
        <x:f>'Inventory detail'!A435</x:f>
        <x:v>POUC</x:v>
      </x:c>
      <x:c r="C435" s="2" t="str">
        <x:f>'Inventory detail'!B435</x:f>
        <x:v>60</x:v>
      </x:c>
      <x:c r="D435" s="2" t="str">
        <x:f>'Inventory detail'!C435</x:f>
        <x:v>LUGWO7</x:v>
      </x:c>
      <x:c r="E435" s="10" t="n">
        <x:f>Summary!$E$5</x:f>
        <x:v>46304</x:v>
      </x:c>
      <x:c r="F435" s="7" t="n">
        <x:f>'Inventory detail'!W435</x:f>
        <x:v>15000</x:v>
      </x:c>
      <x:c r="G435" s="7" t="n">
        <x:f>'Inventory detail'!X435</x:f>
        <x:v>0</x:v>
      </x:c>
      <x:c r="H435" s="7" t="n">
        <x:f>'Inventory detail'!Y435</x:f>
        <x:v>500</x:v>
      </x:c>
      <x:c r="I435" s="7" t="n">
        <x:f>SUMIFS('PO detail'!$W$1806:$W$1806,'PO detail'!$V$1806:$V$1806,"&gt;="&amp;E435,'PO detail'!$V$1806:$V$1806,"&lt;"&amp;A435)</x:f>
        <x:v>0</x:v>
      </x:c>
      <x:c r="J435" s="7" t="n">
        <x:f>SUMIFS('PO detail'!$X$1806:$X$1806,'PO detail'!$V$1806:$V$1806,"&gt;="&amp;E435,'PO detail'!$V$1806:$V$1806,"&lt;"&amp;A435)</x:f>
        <x:v>0</x:v>
      </x:c>
      <x:c r="K435" s="7" t="n">
        <x:f>SUMIFS('PO detail'!$Y$1806:$Y$1806,'PO detail'!$V$1806:$V$1806,"&gt;="&amp;E435,'PO detail'!$V$1806:$V$1806,"&lt;"&amp;A435)</x:f>
        <x:v>0</x:v>
      </x:c>
      <x:c r="L435" s="7" t="n">
        <x:f>'Inventory detail'!F435*Summary!$K$5*(A435-E435)/Summary!$K$6</x:f>
        <x:v>195.20624229979464</x:v>
      </x:c>
      <x:c r="M435" s="7" t="n">
        <x:f>MAX(0,H435-L435)</x:f>
        <x:v>304.79375770020533</x:v>
      </x:c>
      <x:c r="N435" s="7" t="n">
        <x:f>MAX(0,L435-H435)</x:f>
        <x:v>0</x:v>
      </x:c>
      <x:c r="O435" s="7" t="n">
        <x:f>MAX(0,F435+I435-N435)</x:f>
        <x:v>15000</x:v>
      </x:c>
      <x:c r="P435" s="7" t="n">
        <x:f>MAX(0,N435-F435-I435)</x:f>
        <x:v>0</x:v>
      </x:c>
      <x:c r="Q435" s="7" t="n">
        <x:f>MAX(0,G435+J435-P435)</x:f>
        <x:v>0</x:v>
      </x:c>
      <x:c r="R435" s="7" t="n">
        <x:f>M435+MAX(0,K435-MAX(0,P435-G435-J435))</x:f>
        <x:v>304.79375770020533</x:v>
      </x:c>
      <x:c r="S435" s="7" t="n">
        <x:f>SUM(O435,Q435,R435)</x:f>
        <x:v>15304.793757700205</x:v>
      </x:c>
      <x:c r="T435" s="14" t="n">
        <x:f>'Inventory detail'!T435</x:f>
        <x:v>0.0109</x:v>
      </x:c>
      <x:c r="U435" s="14" t="n">
        <x:f>'Inventory detail'!U435</x:f>
        <x:v>0.01188</x:v>
      </x:c>
      <x:c r="V435" s="9" t="n">
        <x:f>O435*T435</x:f>
        <x:v>163.5</x:v>
      </x:c>
      <x:c r="W435" s="9" t="n">
        <x:f>Q435*T435</x:f>
        <x:v>0</x:v>
      </x:c>
      <x:c r="X435" s="9" t="n">
        <x:f>R435*T435</x:f>
        <x:v>3.322251958932238</x:v>
      </x:c>
      <x:c r="Y435" s="9" t="n">
        <x:f>S435*T435</x:f>
        <x:v>166.82225195893224</x:v>
      </x:c>
      <x:c r="Z435" s="9" t="n">
        <x:f>IF(ISNUMBER(U435),S435*(U435-T435),"n.a.")</x:f>
        <x:v>14.9986978825462</x:v>
      </x:c>
      <x:c r="AA435" s="9" t="n">
        <x:f>IF(ISNUMBER(U435),Y435,0)</x:f>
        <x:v>166.82225195893224</x:v>
      </x:c>
      <x:c r="AB435" s="7" t="n">
        <x:f>MAX(0,L435-SUM(F435:K435))</x:f>
        <x:v>0</x:v>
      </x:c>
    </x:row>
    <x:row r="436" ht="22" customHeight="1">
      <x:c r="A436" s="18" t="n">
        <x:f>Summary!C$41</x:f>
        <x:v>46327</x:v>
      </x:c>
      <x:c r="B436" s="2" t="str">
        <x:f>'Inventory detail'!A436</x:f>
        <x:v>COIL</x:v>
      </x:c>
      <x:c r="C436" s="2" t="str">
        <x:f>'Inventory detail'!B436</x:f>
        <x:v>10</x:v>
      </x:c>
      <x:c r="D436" s="2" t="str">
        <x:f>'Inventory detail'!C436</x:f>
        <x:v>10RED12-4</x:v>
      </x:c>
      <x:c r="E436" s="10" t="n">
        <x:f>Summary!$E$5</x:f>
        <x:v>46304</x:v>
      </x:c>
      <x:c r="F436" s="7" t="n">
        <x:f>'Inventory detail'!W436</x:f>
        <x:v>2300</x:v>
      </x:c>
      <x:c r="G436" s="7" t="n">
        <x:f>'Inventory detail'!X436</x:f>
        <x:v>0</x:v>
      </x:c>
      <x:c r="H436" s="7" t="n">
        <x:f>'Inventory detail'!Y436</x:f>
        <x:v>0</x:v>
      </x:c>
      <x:c r="I436" s="7" t="n">
        <x:f>SUMIFS('PO detail'!$W$43:$W$44,'PO detail'!$V$43:$V$44,"&gt;="&amp;E436,'PO detail'!$V$43:$V$44,"&lt;"&amp;A436)</x:f>
        <x:v>0</x:v>
      </x:c>
      <x:c r="J436" s="7" t="n">
        <x:f>SUMIFS('PO detail'!$X$43:$X$44,'PO detail'!$V$43:$V$44,"&gt;="&amp;E436,'PO detail'!$V$43:$V$44,"&lt;"&amp;A436)</x:f>
        <x:v>0</x:v>
      </x:c>
      <x:c r="K436" s="7" t="n">
        <x:f>SUMIFS('PO detail'!$Y$43:$Y$44,'PO detail'!$V$43:$V$44,"&gt;="&amp;E436,'PO detail'!$V$43:$V$44,"&lt;"&amp;A436)</x:f>
        <x:v>0</x:v>
      </x:c>
      <x:c r="L436" s="7" t="n">
        <x:f>'Inventory detail'!F436*Summary!$K$5*(A436-E436)/Summary!$K$6</x:f>
        <x:v>188.91170431211498</x:v>
      </x:c>
      <x:c r="M436" s="7" t="n">
        <x:f>MAX(0,H436-L436)</x:f>
        <x:v>0</x:v>
      </x:c>
      <x:c r="N436" s="7" t="n">
        <x:f>MAX(0,L436-H436)</x:f>
        <x:v>188.91170431211498</x:v>
      </x:c>
      <x:c r="O436" s="7" t="n">
        <x:f>MAX(0,F436+I436-N436)</x:f>
        <x:v>2111.088295687885</x:v>
      </x:c>
      <x:c r="P436" s="7" t="n">
        <x:f>MAX(0,N436-F436-I436)</x:f>
        <x:v>0</x:v>
      </x:c>
      <x:c r="Q436" s="7" t="n">
        <x:f>MAX(0,G436+J436-P436)</x:f>
        <x:v>0</x:v>
      </x:c>
      <x:c r="R436" s="7" t="n">
        <x:f>M436+MAX(0,K436-MAX(0,P436-G436-J436))</x:f>
        <x:v>0</x:v>
      </x:c>
      <x:c r="S436" s="7" t="n">
        <x:f>SUM(O436,Q436,R436)</x:f>
        <x:v>2111.088295687885</x:v>
      </x:c>
      <x:c r="T436" s="14" t="n">
        <x:f>'Inventory detail'!T436</x:f>
        <x:v>0.0584</x:v>
      </x:c>
      <x:c r="U436" s="14" t="n">
        <x:f>'Inventory detail'!U436</x:f>
        <x:v>0.057239</x:v>
      </x:c>
      <x:c r="V436" s="9" t="n">
        <x:f>O436*T436</x:f>
        <x:v>123.28755646817248</x:v>
      </x:c>
      <x:c r="W436" s="9" t="n">
        <x:f>Q436*T436</x:f>
        <x:v>0</x:v>
      </x:c>
      <x:c r="X436" s="9" t="n">
        <x:f>R436*T436</x:f>
        <x:v>0</x:v>
      </x:c>
      <x:c r="Y436" s="9" t="n">
        <x:f>S436*T436</x:f>
        <x:v>123.28755646817248</x:v>
      </x:c>
      <x:c r="Z436" s="9" t="n">
        <x:f>IF(ISNUMBER(U436),S436*(U436-T436),"n.a.")</x:f>
        <x:v>-2.4509735112936393</x:v>
      </x:c>
      <x:c r="AA436" s="9" t="n">
        <x:f>IF(ISNUMBER(U436),Y436,0)</x:f>
        <x:v>123.28755646817248</x:v>
      </x:c>
      <x:c r="AB436" s="7" t="n">
        <x:f>MAX(0,L436-SUM(F436:K436))</x:f>
        <x:v>0</x:v>
      </x:c>
    </x:row>
    <x:row r="437" ht="22" customHeight="1">
      <x:c r="A437" s="18" t="n">
        <x:f>Summary!C$41</x:f>
        <x:v>46327</x:v>
      </x:c>
      <x:c r="B437" s="2" t="str">
        <x:f>'Inventory detail'!A437</x:f>
        <x:v>COIL</x:v>
      </x:c>
      <x:c r="C437" s="2" t="str">
        <x:f>'Inventory detail'!B437</x:f>
        <x:v>10</x:v>
      </x:c>
      <x:c r="D437" s="2" t="str">
        <x:f>'Inventory detail'!C437</x:f>
        <x:v>32WHT12-4</x:v>
      </x:c>
      <x:c r="E437" s="10" t="n">
        <x:f>Summary!$E$5</x:f>
        <x:v>46304</x:v>
      </x:c>
      <x:c r="F437" s="7" t="n">
        <x:f>'Inventory detail'!W437</x:f>
        <x:v>2200</x:v>
      </x:c>
      <x:c r="G437" s="7" t="n">
        <x:f>'Inventory detail'!X437</x:f>
        <x:v>0</x:v>
      </x:c>
      <x:c r="H437" s="7" t="n">
        <x:f>'Inventory detail'!Y437</x:f>
        <x:v>0</x:v>
      </x:c>
      <x:c r="I437" s="7" t="n">
        <x:f>SUMIFS('PO detail'!$W$400:$W$400,'PO detail'!$V$400:$V$400,"&gt;="&amp;E437,'PO detail'!$V$400:$V$400,"&lt;"&amp;A437)</x:f>
        <x:v>0</x:v>
      </x:c>
      <x:c r="J437" s="7" t="n">
        <x:f>SUMIFS('PO detail'!$X$400:$X$400,'PO detail'!$V$400:$V$400,"&gt;="&amp;E437,'PO detail'!$V$400:$V$400,"&lt;"&amp;A437)</x:f>
        <x:v>0</x:v>
      </x:c>
      <x:c r="K437" s="7" t="n">
        <x:f>SUMIFS('PO detail'!$Y$400:$Y$400,'PO detail'!$V$400:$V$400,"&gt;="&amp;E437,'PO detail'!$V$400:$V$400,"&lt;"&amp;A437)</x:f>
        <x:v>0</x:v>
      </x:c>
      <x:c r="L437" s="7" t="n">
        <x:f>'Inventory detail'!F437*Summary!$K$5*(A437-E437)/Summary!$K$6</x:f>
        <x:v>188.91170431211498</x:v>
      </x:c>
      <x:c r="M437" s="7" t="n">
        <x:f>MAX(0,H437-L437)</x:f>
        <x:v>0</x:v>
      </x:c>
      <x:c r="N437" s="7" t="n">
        <x:f>MAX(0,L437-H437)</x:f>
        <x:v>188.91170431211498</x:v>
      </x:c>
      <x:c r="O437" s="7" t="n">
        <x:f>MAX(0,F437+I437-N437)</x:f>
        <x:v>2011.088295687885</x:v>
      </x:c>
      <x:c r="P437" s="7" t="n">
        <x:f>MAX(0,N437-F437-I437)</x:f>
        <x:v>0</x:v>
      </x:c>
      <x:c r="Q437" s="7" t="n">
        <x:f>MAX(0,G437+J437-P437)</x:f>
        <x:v>0</x:v>
      </x:c>
      <x:c r="R437" s="7" t="n">
        <x:f>M437+MAX(0,K437-MAX(0,P437-G437-J437))</x:f>
        <x:v>0</x:v>
      </x:c>
      <x:c r="S437" s="7" t="n">
        <x:f>SUM(O437,Q437,R437)</x:f>
        <x:v>2011.088295687885</x:v>
      </x:c>
      <x:c r="T437" s="14" t="n">
        <x:f>'Inventory detail'!T437</x:f>
        <x:v>0.2647</x:v>
      </x:c>
      <x:c r="U437" s="14" t="n">
        <x:f>'Inventory detail'!U437</x:f>
        <x:v>0.2593435</x:v>
      </x:c>
      <x:c r="V437" s="9" t="n">
        <x:f>O437*T437</x:f>
        <x:v>532.3350718685831</x:v>
      </x:c>
      <x:c r="W437" s="9" t="n">
        <x:f>Q437*T437</x:f>
        <x:v>0</x:v>
      </x:c>
      <x:c r="X437" s="9" t="n">
        <x:f>R437*T437</x:f>
        <x:v>0</x:v>
      </x:c>
      <x:c r="Y437" s="9" t="n">
        <x:f>S437*T437</x:f>
        <x:v>532.3350718685831</x:v>
      </x:c>
      <x:c r="Z437" s="9" t="n">
        <x:f>IF(ISNUMBER(U437),S437*(U437-T437),"n.a.")</x:f>
        <x:v>-10.772394455852128</x:v>
      </x:c>
      <x:c r="AA437" s="9" t="n">
        <x:f>IF(ISNUMBER(U437),Y437,0)</x:f>
        <x:v>532.3350718685831</x:v>
      </x:c>
      <x:c r="AB437" s="7" t="n">
        <x:f>MAX(0,L437-SUM(F437:K437))</x:f>
        <x:v>0</x:v>
      </x:c>
    </x:row>
    <x:row r="438" ht="22" customHeight="1">
      <x:c r="A438" s="18" t="n">
        <x:f>Summary!C$41</x:f>
        <x:v>46327</x:v>
      </x:c>
      <x:c r="B438" s="2" t="str">
        <x:f>'Inventory detail'!A438</x:f>
        <x:v>POUC</x:v>
      </x:c>
      <x:c r="C438" s="2" t="str">
        <x:f>'Inventory detail'!B438</x:f>
        <x:v>10</x:v>
      </x:c>
      <x:c r="D438" s="2" t="str">
        <x:f>'Inventory detail'!C438</x:f>
        <x:v>MLMEN3</x:v>
      </x:c>
      <x:c r="E438" s="10" t="n">
        <x:f>Summary!$E$5</x:f>
        <x:v>46304</x:v>
      </x:c>
      <x:c r="F438" s="7" t="n">
        <x:f>'Inventory detail'!W438</x:f>
        <x:v>0</x:v>
      </x:c>
      <x:c r="G438" s="7" t="n">
        <x:f>'Inventory detail'!X438</x:f>
        <x:v>0</x:v>
      </x:c>
      <x:c r="H438" s="7" t="n">
        <x:f>'Inventory detail'!Y438</x:f>
        <x:v>0</x:v>
      </x:c>
      <x:c r="I438" s="7" t="n">
        <x:f>SUMIFS('PO detail'!$W$1570:$W$1570,'PO detail'!$V$1570:$V$1570,"&gt;="&amp;E438,'PO detail'!$V$1570:$V$1570,"&lt;"&amp;A438)</x:f>
        <x:v>0</x:v>
      </x:c>
      <x:c r="J438" s="7" t="n">
        <x:f>SUMIFS('PO detail'!$X$1570:$X$1570,'PO detail'!$V$1570:$V$1570,"&gt;="&amp;E438,'PO detail'!$V$1570:$V$1570,"&lt;"&amp;A438)</x:f>
        <x:v>0</x:v>
      </x:c>
      <x:c r="K438" s="7" t="n">
        <x:f>SUMIFS('PO detail'!$Y$1570:$Y$1570,'PO detail'!$V$1570:$V$1570,"&gt;="&amp;E438,'PO detail'!$V$1570:$V$1570,"&lt;"&amp;A438)</x:f>
        <x:v>0</x:v>
      </x:c>
      <x:c r="L438" s="7" t="n">
        <x:f>'Inventory detail'!F438*Summary!$K$5*(A438-E438)/Summary!$K$6</x:f>
        <x:v>188.91170431211498</x:v>
      </x:c>
      <x:c r="M438" s="7" t="n">
        <x:f>MAX(0,H438-L438)</x:f>
        <x:v>0</x:v>
      </x:c>
      <x:c r="N438" s="7" t="n">
        <x:f>MAX(0,L438-H438)</x:f>
        <x:v>188.91170431211498</x:v>
      </x:c>
      <x:c r="O438" s="7" t="n">
        <x:f>MAX(0,F438+I438-N438)</x:f>
        <x:v>0</x:v>
      </x:c>
      <x:c r="P438" s="7" t="n">
        <x:f>MAX(0,N438-F438-I438)</x:f>
        <x:v>188.91170431211498</x:v>
      </x:c>
      <x:c r="Q438" s="7" t="n">
        <x:f>MAX(0,G438+J438-P438)</x:f>
        <x:v>0</x:v>
      </x:c>
      <x:c r="R438" s="7" t="n">
        <x:f>M438+MAX(0,K438-MAX(0,P438-G438-J438))</x:f>
        <x:v>0</x:v>
      </x:c>
      <x:c r="S438" s="7" t="n">
        <x:f>SUM(O438,Q438,R438)</x:f>
        <x:v>0</x:v>
      </x:c>
      <x:c r="T438" s="14" t="n">
        <x:f>'Inventory detail'!T438</x:f>
        <x:v>0.1739</x:v>
      </x:c>
      <x:c r="U438" s="14" t="n">
        <x:f>'Inventory detail'!U438</x:f>
        <x:v>0.255915</x:v>
      </x:c>
      <x:c r="V438" s="9" t="n">
        <x:f>O438*T438</x:f>
        <x:v>0</x:v>
      </x:c>
      <x:c r="W438" s="9" t="n">
        <x:f>Q438*T438</x:f>
        <x:v>0</x:v>
      </x:c>
      <x:c r="X438" s="9" t="n">
        <x:f>R438*T438</x:f>
        <x:v>0</x:v>
      </x:c>
      <x:c r="Y438" s="9" t="n">
        <x:f>S438*T438</x:f>
        <x:v>0</x:v>
      </x:c>
      <x:c r="Z438" s="9" t="n">
        <x:f>IF(ISNUMBER(U438),S438*(U438-T438),"n.a.")</x:f>
        <x:v>0</x:v>
      </x:c>
      <x:c r="AA438" s="9" t="n">
        <x:f>IF(ISNUMBER(U438),Y438,0)</x:f>
        <x:v>0</x:v>
      </x:c>
      <x:c r="AB438" s="7" t="n">
        <x:f>MAX(0,L438-SUM(F438:K438))</x:f>
        <x:v>188.91170431211498</x:v>
      </x:c>
    </x:row>
    <x:row r="439" ht="22" customHeight="1">
      <x:c r="A439" s="18" t="n">
        <x:f>Summary!C$41</x:f>
        <x:v>46327</x:v>
      </x:c>
      <x:c r="B439" s="2" t="str">
        <x:f>'Inventory detail'!A439</x:f>
        <x:v>WIRE</x:v>
      </x:c>
      <x:c r="C439" s="2" t="str">
        <x:f>'Inventory detail'!B439</x:f>
        <x:v>60</x:v>
      </x:c>
      <x:c r="D439" s="2" t="str">
        <x:f>'Inventory detail'!C439</x:f>
        <x:v>DL078GOLD</x:v>
      </x:c>
      <x:c r="E439" s="10" t="n">
        <x:f>Summary!$E$5</x:f>
        <x:v>46304</x:v>
      </x:c>
      <x:c r="F439" s="7" t="n">
        <x:f>'Inventory detail'!W439</x:f>
        <x:v>0</x:v>
      </x:c>
      <x:c r="G439" s="7" t="n">
        <x:f>'Inventory detail'!X439</x:f>
        <x:v>0</x:v>
      </x:c>
      <x:c r="H439" s="7" t="n">
        <x:f>'Inventory detail'!Y439</x:f>
        <x:v>500</x:v>
      </x:c>
      <x:c r="I439" s="7" t="n">
        <x:f>0</x:f>
        <x:v>0</x:v>
      </x:c>
      <x:c r="J439" s="7" t="n">
        <x:f>0</x:f>
        <x:v>0</x:v>
      </x:c>
      <x:c r="K439" s="7" t="n">
        <x:f>0</x:f>
        <x:v>0</x:v>
      </x:c>
      <x:c r="L439" s="7" t="n">
        <x:f>'Inventory detail'!F439*Summary!$K$5*(A439-E439)/Summary!$K$6</x:f>
        <x:v>188.91170431211498</x:v>
      </x:c>
      <x:c r="M439" s="7" t="n">
        <x:f>MAX(0,H439-L439)</x:f>
        <x:v>311.088295687885</x:v>
      </x:c>
      <x:c r="N439" s="7" t="n">
        <x:f>MAX(0,L439-H439)</x:f>
        <x:v>0</x:v>
      </x:c>
      <x:c r="O439" s="7" t="n">
        <x:f>MAX(0,F439+I439-N439)</x:f>
        <x:v>0</x:v>
      </x:c>
      <x:c r="P439" s="7" t="n">
        <x:f>MAX(0,N439-F439-I439)</x:f>
        <x:v>0</x:v>
      </x:c>
      <x:c r="Q439" s="7" t="n">
        <x:f>MAX(0,G439+J439-P439)</x:f>
        <x:v>0</x:v>
      </x:c>
      <x:c r="R439" s="7" t="n">
        <x:f>M439+MAX(0,K439-MAX(0,P439-G439-J439))</x:f>
        <x:v>311.088295687885</x:v>
      </x:c>
      <x:c r="S439" s="7" t="n">
        <x:f>SUM(O439,Q439,R439)</x:f>
        <x:v>311.088295687885</x:v>
      </x:c>
      <x:c r="T439" s="14" t="n">
        <x:f>'Inventory detail'!T439</x:f>
        <x:v>0.16329999999999997</x:v>
      </x:c>
      <x:c r="U439" s="14" t="n">
        <x:f>'Inventory detail'!U439</x:f>
        <x:v>0.16329999999999997</x:v>
      </x:c>
      <x:c r="V439" s="9" t="n">
        <x:f>O439*T439</x:f>
        <x:v>0</x:v>
      </x:c>
      <x:c r="W439" s="9" t="n">
        <x:f>Q439*T439</x:f>
        <x:v>0</x:v>
      </x:c>
      <x:c r="X439" s="9" t="n">
        <x:f>R439*T439</x:f>
        <x:v>50.80071868583162</x:v>
      </x:c>
      <x:c r="Y439" s="9" t="n">
        <x:f>S439*T439</x:f>
        <x:v>50.80071868583162</x:v>
      </x:c>
      <x:c r="Z439" s="9" t="n">
        <x:f>IF(ISNUMBER(U439),S439*(U439-T439),"n.a.")</x:f>
        <x:v>0</x:v>
      </x:c>
      <x:c r="AA439" s="9" t="n">
        <x:f>IF(ISNUMBER(U439),Y439,0)</x:f>
        <x:v>50.80071868583162</x:v>
      </x:c>
      <x:c r="AB439" s="7" t="n">
        <x:f>MAX(0,L439-SUM(F439:K439))</x:f>
        <x:v>0</x:v>
      </x:c>
    </x:row>
    <x:row r="440" ht="22" customHeight="1">
      <x:c r="A440" s="18" t="n">
        <x:f>Summary!C$41</x:f>
        <x:v>46327</x:v>
      </x:c>
      <x:c r="B440" s="2" t="str">
        <x:f>'Inventory detail'!A440</x:f>
        <x:v>COIL</x:v>
      </x:c>
      <x:c r="C440" s="2" t="str">
        <x:f>'Inventory detail'!B440</x:f>
        <x:v>10</x:v>
      </x:c>
      <x:c r="D440" s="2" t="str">
        <x:f>'Inventory detail'!C440</x:f>
        <x:v>22BLK36-4</x:v>
      </x:c>
      <x:c r="E440" s="10" t="n">
        <x:f>Summary!$E$5</x:f>
        <x:v>46304</x:v>
      </x:c>
      <x:c r="F440" s="7" t="n">
        <x:f>'Inventory detail'!W440</x:f>
        <x:v>1600</x:v>
      </x:c>
      <x:c r="G440" s="7" t="n">
        <x:f>'Inventory detail'!X440</x:f>
        <x:v>0</x:v>
      </x:c>
      <x:c r="H440" s="7" t="n">
        <x:f>'Inventory detail'!Y440</x:f>
        <x:v>0</x:v>
      </x:c>
      <x:c r="I440" s="7" t="n">
        <x:f>SUMIFS('PO detail'!$W$314:$W$318,'PO detail'!$V$314:$V$318,"&gt;="&amp;E440,'PO detail'!$V$314:$V$318,"&lt;"&amp;A440)</x:f>
        <x:v>0</x:v>
      </x:c>
      <x:c r="J440" s="7" t="n">
        <x:f>SUMIFS('PO detail'!$X$314:$X$318,'PO detail'!$V$314:$V$318,"&gt;="&amp;E440,'PO detail'!$V$314:$V$318,"&lt;"&amp;A440)</x:f>
        <x:v>0</x:v>
      </x:c>
      <x:c r="K440" s="7" t="n">
        <x:f>SUMIFS('PO detail'!$Y$314:$Y$318,'PO detail'!$V$314:$V$318,"&gt;="&amp;E440,'PO detail'!$V$314:$V$318,"&lt;"&amp;A440)</x:f>
        <x:v>0</x:v>
      </x:c>
      <x:c r="L440" s="7" t="n">
        <x:f>'Inventory detail'!F440*Summary!$K$5*(A440-E440)/Summary!$K$6</x:f>
        <x:v>182.61716632443532</x:v>
      </x:c>
      <x:c r="M440" s="7" t="n">
        <x:f>MAX(0,H440-L440)</x:f>
        <x:v>0</x:v>
      </x:c>
      <x:c r="N440" s="7" t="n">
        <x:f>MAX(0,L440-H440)</x:f>
        <x:v>182.61716632443532</x:v>
      </x:c>
      <x:c r="O440" s="7" t="n">
        <x:f>MAX(0,F440+I440-N440)</x:f>
        <x:v>1417.3828336755646</x:v>
      </x:c>
      <x:c r="P440" s="7" t="n">
        <x:f>MAX(0,N440-F440-I440)</x:f>
        <x:v>0</x:v>
      </x:c>
      <x:c r="Q440" s="7" t="n">
        <x:f>MAX(0,G440+J440-P440)</x:f>
        <x:v>0</x:v>
      </x:c>
      <x:c r="R440" s="7" t="n">
        <x:f>M440+MAX(0,K440-MAX(0,P440-G440-J440))</x:f>
        <x:v>0</x:v>
      </x:c>
      <x:c r="S440" s="7" t="n">
        <x:f>SUM(O440,Q440,R440)</x:f>
        <x:v>1417.3828336755646</x:v>
      </x:c>
      <x:c r="T440" s="14" t="n">
        <x:f>'Inventory detail'!T440</x:f>
        <x:v>0.3826</x:v>
      </x:c>
      <x:c r="U440" s="14" t="n">
        <x:f>'Inventory detail'!U440</x:f>
        <x:v>0.3749265</x:v>
      </x:c>
      <x:c r="V440" s="9" t="n">
        <x:f>O440*T440</x:f>
        <x:v>542.290672164271</x:v>
      </x:c>
      <x:c r="W440" s="9" t="n">
        <x:f>Q440*T440</x:f>
        <x:v>0</x:v>
      </x:c>
      <x:c r="X440" s="9" t="n">
        <x:f>R440*T440</x:f>
        <x:v>0</x:v>
      </x:c>
      <x:c r="Y440" s="9" t="n">
        <x:f>S440*T440</x:f>
        <x:v>542.290672164271</x:v>
      </x:c>
      <x:c r="Z440" s="9" t="n">
        <x:f>IF(ISNUMBER(U440),S440*(U440-T440),"n.a.")</x:f>
        <x:v>-10.876287174209445</x:v>
      </x:c>
      <x:c r="AA440" s="9" t="n">
        <x:f>IF(ISNUMBER(U440),Y440,0)</x:f>
        <x:v>542.290672164271</x:v>
      </x:c>
      <x:c r="AB440" s="7" t="n">
        <x:f>MAX(0,L440-SUM(F440:K440))</x:f>
        <x:v>0</x:v>
      </x:c>
    </x:row>
    <x:row r="441" ht="22" customHeight="1">
      <x:c r="A441" s="18" t="n">
        <x:f>Summary!C$41</x:f>
        <x:v>46327</x:v>
      </x:c>
      <x:c r="B441" s="2" t="str">
        <x:f>'Inventory detail'!A441</x:f>
        <x:v>COIL</x:v>
      </x:c>
      <x:c r="C441" s="2" t="str">
        <x:f>'Inventory detail'!B441</x:f>
        <x:v>30</x:v>
      </x:c>
      <x:c r="D441" s="2" t="str">
        <x:f>'Inventory detail'!C441</x:f>
        <x:v>7BLK36-4</x:v>
      </x:c>
      <x:c r="E441" s="10" t="n">
        <x:f>Summary!$E$5</x:f>
        <x:v>46304</x:v>
      </x:c>
      <x:c r="F441" s="7" t="n">
        <x:f>'Inventory detail'!W441</x:f>
        <x:v>0</x:v>
      </x:c>
      <x:c r="G441" s="7" t="n">
        <x:f>'Inventory detail'!X441</x:f>
        <x:v>0</x:v>
      </x:c>
      <x:c r="H441" s="7" t="n">
        <x:f>'Inventory detail'!Y441</x:f>
        <x:v>2700</x:v>
      </x:c>
      <x:c r="I441" s="7" t="n">
        <x:f>0</x:f>
        <x:v>0</x:v>
      </x:c>
      <x:c r="J441" s="7" t="n">
        <x:f>0</x:f>
        <x:v>0</x:v>
      </x:c>
      <x:c r="K441" s="7" t="n">
        <x:f>0</x:f>
        <x:v>0</x:v>
      </x:c>
      <x:c r="L441" s="7" t="n">
        <x:f>'Inventory detail'!F441*Summary!$K$5*(A441-E441)/Summary!$K$6</x:f>
        <x:v>182.61716632443532</x:v>
      </x:c>
      <x:c r="M441" s="7" t="n">
        <x:f>MAX(0,H441-L441)</x:f>
        <x:v>2517.3828336755646</x:v>
      </x:c>
      <x:c r="N441" s="7" t="n">
        <x:f>MAX(0,L441-H441)</x:f>
        <x:v>0</x:v>
      </x:c>
      <x:c r="O441" s="7" t="n">
        <x:f>MAX(0,F441+I441-N441)</x:f>
        <x:v>0</x:v>
      </x:c>
      <x:c r="P441" s="7" t="n">
        <x:f>MAX(0,N441-F441-I441)</x:f>
        <x:v>0</x:v>
      </x:c>
      <x:c r="Q441" s="7" t="n">
        <x:f>MAX(0,G441+J441-P441)</x:f>
        <x:v>0</x:v>
      </x:c>
      <x:c r="R441" s="7" t="n">
        <x:f>M441+MAX(0,K441-MAX(0,P441-G441-J441))</x:f>
        <x:v>2517.3828336755646</x:v>
      </x:c>
      <x:c r="S441" s="7" t="n">
        <x:f>SUM(O441,Q441,R441)</x:f>
        <x:v>2517.3828336755646</x:v>
      </x:c>
      <x:c r="T441" s="14" t="n">
        <x:f>'Inventory detail'!T441</x:f>
        <x:v>0.1148</x:v>
      </x:c>
      <x:c r="U441" s="14" t="n">
        <x:f>'Inventory detail'!U441</x:f>
        <x:v>0.11248899999999999</x:v>
      </x:c>
      <x:c r="V441" s="9" t="n">
        <x:f>O441*T441</x:f>
        <x:v>0</x:v>
      </x:c>
      <x:c r="W441" s="9" t="n">
        <x:f>Q441*T441</x:f>
        <x:v>0</x:v>
      </x:c>
      <x:c r="X441" s="9" t="n">
        <x:f>R441*T441</x:f>
        <x:v>288.9955493059548</x:v>
      </x:c>
      <x:c r="Y441" s="9" t="n">
        <x:f>S441*T441</x:f>
        <x:v>288.9955493059548</x:v>
      </x:c>
      <x:c r="Z441" s="9" t="n">
        <x:f>IF(ISNUMBER(U441),S441*(U441-T441),"n.a.")</x:f>
        <x:v>-5.817671728624249</x:v>
      </x:c>
      <x:c r="AA441" s="9" t="n">
        <x:f>IF(ISNUMBER(U441),Y441,0)</x:f>
        <x:v>288.9955493059548</x:v>
      </x:c>
      <x:c r="AB441" s="7" t="n">
        <x:f>MAX(0,L441-SUM(F441:K441))</x:f>
        <x:v>0</x:v>
      </x:c>
    </x:row>
    <x:row r="442" ht="22" customHeight="1">
      <x:c r="A442" s="18" t="n">
        <x:f>Summary!C$41</x:f>
        <x:v>46327</x:v>
      </x:c>
      <x:c r="B442" s="2" t="str">
        <x:f>'Inventory detail'!A442</x:f>
        <x:v>COIL</x:v>
      </x:c>
      <x:c r="C442" s="2" t="str">
        <x:f>'Inventory detail'!B442</x:f>
        <x:v>60</x:v>
      </x:c>
      <x:c r="D442" s="2" t="str">
        <x:f>'Inventory detail'!C442</x:f>
        <x:v>8WHT36-4</x:v>
      </x:c>
      <x:c r="E442" s="10" t="n">
        <x:f>Summary!$E$5</x:f>
        <x:v>46304</x:v>
      </x:c>
      <x:c r="F442" s="7" t="n">
        <x:f>'Inventory detail'!W442</x:f>
        <x:v>1500</x:v>
      </x:c>
      <x:c r="G442" s="7" t="n">
        <x:f>'Inventory detail'!X442</x:f>
        <x:v>0</x:v>
      </x:c>
      <x:c r="H442" s="7" t="n">
        <x:f>'Inventory detail'!Y442</x:f>
        <x:v>0</x:v>
      </x:c>
      <x:c r="I442" s="7" t="n">
        <x:f>SUMIFS('PO detail'!$W$1432:$W$1432,'PO detail'!$V$1432:$V$1432,"&gt;="&amp;E442,'PO detail'!$V$1432:$V$1432,"&lt;"&amp;A442)</x:f>
        <x:v>0</x:v>
      </x:c>
      <x:c r="J442" s="7" t="n">
        <x:f>SUMIFS('PO detail'!$X$1432:$X$1432,'PO detail'!$V$1432:$V$1432,"&gt;="&amp;E442,'PO detail'!$V$1432:$V$1432,"&lt;"&amp;A442)</x:f>
        <x:v>0</x:v>
      </x:c>
      <x:c r="K442" s="7" t="n">
        <x:f>SUMIFS('PO detail'!$Y$1432:$Y$1432,'PO detail'!$V$1432:$V$1432,"&gt;="&amp;E442,'PO detail'!$V$1432:$V$1432,"&lt;"&amp;A442)</x:f>
        <x:v>0</x:v>
      </x:c>
      <x:c r="L442" s="7" t="n">
        <x:f>'Inventory detail'!F442*Summary!$K$5*(A442-E442)/Summary!$K$6</x:f>
        <x:v>182.61716632443532</x:v>
      </x:c>
      <x:c r="M442" s="7" t="n">
        <x:f>MAX(0,H442-L442)</x:f>
        <x:v>0</x:v>
      </x:c>
      <x:c r="N442" s="7" t="n">
        <x:f>MAX(0,L442-H442)</x:f>
        <x:v>182.61716632443532</x:v>
      </x:c>
      <x:c r="O442" s="7" t="n">
        <x:f>MAX(0,F442+I442-N442)</x:f>
        <x:v>1317.3828336755646</x:v>
      </x:c>
      <x:c r="P442" s="7" t="n">
        <x:f>MAX(0,N442-F442-I442)</x:f>
        <x:v>0</x:v>
      </x:c>
      <x:c r="Q442" s="7" t="n">
        <x:f>MAX(0,G442+J442-P442)</x:f>
        <x:v>0</x:v>
      </x:c>
      <x:c r="R442" s="7" t="n">
        <x:f>M442+MAX(0,K442-MAX(0,P442-G442-J442))</x:f>
        <x:v>0</x:v>
      </x:c>
      <x:c r="S442" s="7" t="n">
        <x:f>SUM(O442,Q442,R442)</x:f>
        <x:v>1317.3828336755646</x:v>
      </x:c>
      <x:c r="T442" s="14" t="n">
        <x:f>'Inventory detail'!T442</x:f>
        <x:v>0.14429999999999998</x:v>
      </x:c>
      <x:c r="U442" s="14" t="n">
        <x:f>'Inventory detail'!U442</x:f>
        <x:v>0.1413295</x:v>
      </x:c>
      <x:c r="V442" s="9" t="n">
        <x:f>O442*T442</x:f>
        <x:v>190.09834289938394</x:v>
      </x:c>
      <x:c r="W442" s="9" t="n">
        <x:f>Q442*T442</x:f>
        <x:v>0</x:v>
      </x:c>
      <x:c r="X442" s="9" t="n">
        <x:f>R442*T442</x:f>
        <x:v>0</x:v>
      </x:c>
      <x:c r="Y442" s="9" t="n">
        <x:f>S442*T442</x:f>
        <x:v>190.09834289938394</x:v>
      </x:c>
      <x:c r="Z442" s="9" t="n">
        <x:f>IF(ISNUMBER(U442),S442*(U442-T442),"n.a.")</x:f>
        <x:v>-3.9132857074332477</x:v>
      </x:c>
      <x:c r="AA442" s="9" t="n">
        <x:f>IF(ISNUMBER(U442),Y442,0)</x:f>
        <x:v>190.09834289938394</x:v>
      </x:c>
      <x:c r="AB442" s="7" t="n">
        <x:f>MAX(0,L442-SUM(F442:K442))</x:f>
        <x:v>0</x:v>
      </x:c>
    </x:row>
    <x:row r="443" ht="22" customHeight="1">
      <x:c r="A443" s="18" t="n">
        <x:f>Summary!C$41</x:f>
        <x:v>46327</x:v>
      </x:c>
      <x:c r="B443" s="2" t="str">
        <x:f>'Inventory detail'!A443</x:f>
        <x:v>POUC</x:v>
      </x:c>
      <x:c r="C443" s="2" t="str">
        <x:f>'Inventory detail'!B443</x:f>
        <x:v>60</x:v>
      </x:c>
      <x:c r="D443" s="2" t="str">
        <x:f>'Inventory detail'!C443</x:f>
        <x:v>MLEG5</x:v>
      </x:c>
      <x:c r="E443" s="10" t="n">
        <x:f>Summary!$E$5</x:f>
        <x:v>46304</x:v>
      </x:c>
      <x:c r="F443" s="7" t="n">
        <x:f>'Inventory detail'!W443</x:f>
        <x:v>0</x:v>
      </x:c>
      <x:c r="G443" s="7" t="n">
        <x:f>'Inventory detail'!X443</x:f>
        <x:v>0</x:v>
      </x:c>
      <x:c r="H443" s="7" t="n">
        <x:f>'Inventory detail'!Y443</x:f>
        <x:v>300</x:v>
      </x:c>
      <x:c r="I443" s="7" t="n">
        <x:f>SUMIFS('PO detail'!$W$1816:$W$1816,'PO detail'!$V$1816:$V$1816,"&gt;="&amp;E443,'PO detail'!$V$1816:$V$1816,"&lt;"&amp;A443)</x:f>
        <x:v>0</x:v>
      </x:c>
      <x:c r="J443" s="7" t="n">
        <x:f>SUMIFS('PO detail'!$X$1816:$X$1816,'PO detail'!$V$1816:$V$1816,"&gt;="&amp;E443,'PO detail'!$V$1816:$V$1816,"&lt;"&amp;A443)</x:f>
        <x:v>0</x:v>
      </x:c>
      <x:c r="K443" s="7" t="n">
        <x:f>SUMIFS('PO detail'!$Y$1816:$Y$1816,'PO detail'!$V$1816:$V$1816,"&gt;="&amp;E443,'PO detail'!$V$1816:$V$1816,"&lt;"&amp;A443)</x:f>
        <x:v>0</x:v>
      </x:c>
      <x:c r="L443" s="7" t="n">
        <x:f>'Inventory detail'!F443*Summary!$K$5*(A443-E443)/Summary!$K$6</x:f>
        <x:v>182.61716632443532</x:v>
      </x:c>
      <x:c r="M443" s="7" t="n">
        <x:f>MAX(0,H443-L443)</x:f>
        <x:v>117.38283367556468</x:v>
      </x:c>
      <x:c r="N443" s="7" t="n">
        <x:f>MAX(0,L443-H443)</x:f>
        <x:v>0</x:v>
      </x:c>
      <x:c r="O443" s="7" t="n">
        <x:f>MAX(0,F443+I443-N443)</x:f>
        <x:v>0</x:v>
      </x:c>
      <x:c r="P443" s="7" t="n">
        <x:f>MAX(0,N443-F443-I443)</x:f>
        <x:v>0</x:v>
      </x:c>
      <x:c r="Q443" s="7" t="n">
        <x:f>MAX(0,G443+J443-P443)</x:f>
        <x:v>0</x:v>
      </x:c>
      <x:c r="R443" s="7" t="n">
        <x:f>M443+MAX(0,K443-MAX(0,P443-G443-J443))</x:f>
        <x:v>117.38283367556468</x:v>
      </x:c>
      <x:c r="S443" s="7" t="n">
        <x:f>SUM(O443,Q443,R443)</x:f>
        <x:v>117.38283367556468</x:v>
      </x:c>
      <x:c r="T443" s="14" t="n">
        <x:f>'Inventory detail'!T443</x:f>
        <x:v>0.20329999999999998</x:v>
      </x:c>
      <x:c r="U443" s="14" t="n">
        <x:f>'Inventory detail'!U443</x:f>
        <x:v>0.22175999999999998</x:v>
      </x:c>
      <x:c r="V443" s="9" t="n">
        <x:f>O443*T443</x:f>
        <x:v>0</x:v>
      </x:c>
      <x:c r="W443" s="9" t="n">
        <x:f>Q443*T443</x:f>
        <x:v>0</x:v>
      </x:c>
      <x:c r="X443" s="9" t="n">
        <x:f>R443*T443</x:f>
        <x:v>23.8639300862423</x:v>
      </x:c>
      <x:c r="Y443" s="9" t="n">
        <x:f>S443*T443</x:f>
        <x:v>23.8639300862423</x:v>
      </x:c>
      <x:c r="Z443" s="9" t="n">
        <x:f>IF(ISNUMBER(U443),S443*(U443-T443),"n.a.")</x:f>
        <x:v>2.1668871096509243</x:v>
      </x:c>
      <x:c r="AA443" s="9" t="n">
        <x:f>IF(ISNUMBER(U443),Y443,0)</x:f>
        <x:v>23.8639300862423</x:v>
      </x:c>
      <x:c r="AB443" s="7" t="n">
        <x:f>MAX(0,L443-SUM(F443:K443))</x:f>
        <x:v>0</x:v>
      </x:c>
    </x:row>
    <x:row r="444" ht="22" customHeight="1">
      <x:c r="A444" s="18" t="n">
        <x:f>Summary!C$41</x:f>
        <x:v>46327</x:v>
      </x:c>
      <x:c r="B444" s="2" t="str">
        <x:f>'Inventory detail'!A444</x:f>
        <x:v>POUC</x:v>
      </x:c>
      <x:c r="C444" s="2" t="str">
        <x:f>'Inventory detail'!B444</x:f>
        <x:v>60</x:v>
      </x:c>
      <x:c r="D444" s="2" t="str">
        <x:f>'Inventory detail'!C444</x:f>
        <x:v>PHO3</x:v>
      </x:c>
      <x:c r="E444" s="10" t="n">
        <x:f>Summary!$E$5</x:f>
        <x:v>46304</x:v>
      </x:c>
      <x:c r="F444" s="7" t="n">
        <x:f>'Inventory detail'!W444</x:f>
        <x:v>0</x:v>
      </x:c>
      <x:c r="G444" s="7" t="n">
        <x:f>'Inventory detail'!X444</x:f>
        <x:v>0</x:v>
      </x:c>
      <x:c r="H444" s="7" t="n">
        <x:f>'Inventory detail'!Y444</x:f>
        <x:v>1500</x:v>
      </x:c>
      <x:c r="I444" s="7" t="n">
        <x:f>SUMIFS('PO detail'!$W$1825:$W$1825,'PO detail'!$V$1825:$V$1825,"&gt;="&amp;E444,'PO detail'!$V$1825:$V$1825,"&lt;"&amp;A444)</x:f>
        <x:v>0</x:v>
      </x:c>
      <x:c r="J444" s="7" t="n">
        <x:f>SUMIFS('PO detail'!$X$1825:$X$1825,'PO detail'!$V$1825:$V$1825,"&gt;="&amp;E444,'PO detail'!$V$1825:$V$1825,"&lt;"&amp;A444)</x:f>
        <x:v>0</x:v>
      </x:c>
      <x:c r="K444" s="7" t="n">
        <x:f>SUMIFS('PO detail'!$Y$1825:$Y$1825,'PO detail'!$V$1825:$V$1825,"&gt;="&amp;E444,'PO detail'!$V$1825:$V$1825,"&lt;"&amp;A444)</x:f>
        <x:v>0</x:v>
      </x:c>
      <x:c r="L444" s="7" t="n">
        <x:f>'Inventory detail'!F444*Summary!$K$5*(A444-E444)/Summary!$K$6</x:f>
        <x:v>182.61716632443532</x:v>
      </x:c>
      <x:c r="M444" s="7" t="n">
        <x:f>MAX(0,H444-L444)</x:f>
        <x:v>1317.3828336755646</x:v>
      </x:c>
      <x:c r="N444" s="7" t="n">
        <x:f>MAX(0,L444-H444)</x:f>
        <x:v>0</x:v>
      </x:c>
      <x:c r="O444" s="7" t="n">
        <x:f>MAX(0,F444+I444-N444)</x:f>
        <x:v>0</x:v>
      </x:c>
      <x:c r="P444" s="7" t="n">
        <x:f>MAX(0,N444-F444-I444)</x:f>
        <x:v>0</x:v>
      </x:c>
      <x:c r="Q444" s="7" t="n">
        <x:f>MAX(0,G444+J444-P444)</x:f>
        <x:v>0</x:v>
      </x:c>
      <x:c r="R444" s="7" t="n">
        <x:f>M444+MAX(0,K444-MAX(0,P444-G444-J444))</x:f>
        <x:v>1317.3828336755646</x:v>
      </x:c>
      <x:c r="S444" s="7" t="n">
        <x:f>SUM(O444,Q444,R444)</x:f>
        <x:v>1317.3828336755646</x:v>
      </x:c>
      <x:c r="T444" s="14" t="n">
        <x:f>'Inventory detail'!T444</x:f>
        <x:v>0.022799999999999997</x:v>
      </x:c>
      <x:c r="U444" s="14" t="n">
        <x:f>'Inventory detail'!U444</x:f>
        <x:v>0.024915</x:v>
      </x:c>
      <x:c r="V444" s="9" t="n">
        <x:f>O444*T444</x:f>
        <x:v>0</x:v>
      </x:c>
      <x:c r="W444" s="9" t="n">
        <x:f>Q444*T444</x:f>
        <x:v>0</x:v>
      </x:c>
      <x:c r="X444" s="9" t="n">
        <x:f>R444*T444</x:f>
        <x:v>30.03632860780287</x:v>
      </x:c>
      <x:c r="Y444" s="9" t="n">
        <x:f>S444*T444</x:f>
        <x:v>30.03632860780287</x:v>
      </x:c>
      <x:c r="Z444" s="9" t="n">
        <x:f>IF(ISNUMBER(U444),S444*(U444-T444),"n.a.")</x:f>
        <x:v>2.786264693223822</x:v>
      </x:c>
      <x:c r="AA444" s="9" t="n">
        <x:f>IF(ISNUMBER(U444),Y444,0)</x:f>
        <x:v>30.03632860780287</x:v>
      </x:c>
      <x:c r="AB444" s="7" t="n">
        <x:f>MAX(0,L444-SUM(F444:K444))</x:f>
        <x:v>0</x:v>
      </x:c>
    </x:row>
    <x:row r="445" ht="22" customHeight="1">
      <x:c r="A445" s="18" t="n">
        <x:f>Summary!C$41</x:f>
        <x:v>46327</x:v>
      </x:c>
      <x:c r="B445" s="2" t="str">
        <x:f>'Inventory detail'!A445</x:f>
        <x:v>COIL</x:v>
      </x:c>
      <x:c r="C445" s="2" t="str">
        <x:f>'Inventory detail'!B445</x:f>
        <x:v>10</x:v>
      </x:c>
      <x:c r="D445" s="2" t="str">
        <x:f>'Inventory detail'!C445</x:f>
        <x:v>14WHT36-4</x:v>
      </x:c>
      <x:c r="E445" s="10" t="n">
        <x:f>Summary!$E$5</x:f>
        <x:v>46304</x:v>
      </x:c>
      <x:c r="F445" s="7" t="n">
        <x:f>'Inventory detail'!W445</x:f>
        <x:v>1500</x:v>
      </x:c>
      <x:c r="G445" s="7" t="n">
        <x:f>'Inventory detail'!X445</x:f>
        <x:v>0</x:v>
      </x:c>
      <x:c r="H445" s="7" t="n">
        <x:f>'Inventory detail'!Y445</x:f>
        <x:v>0</x:v>
      </x:c>
      <x:c r="I445" s="7" t="n">
        <x:f>SUMIFS('PO detail'!$W$192:$W$194,'PO detail'!$V$192:$V$194,"&gt;="&amp;E445,'PO detail'!$V$192:$V$194,"&lt;"&amp;A445)</x:f>
        <x:v>0</x:v>
      </x:c>
      <x:c r="J445" s="7" t="n">
        <x:f>SUMIFS('PO detail'!$X$192:$X$194,'PO detail'!$V$192:$V$194,"&gt;="&amp;E445,'PO detail'!$V$192:$V$194,"&lt;"&amp;A445)</x:f>
        <x:v>0</x:v>
      </x:c>
      <x:c r="K445" s="7" t="n">
        <x:f>SUMIFS('PO detail'!$Y$192:$Y$194,'PO detail'!$V$192:$V$194,"&gt;="&amp;E445,'PO detail'!$V$192:$V$194,"&lt;"&amp;A445)</x:f>
        <x:v>0</x:v>
      </x:c>
      <x:c r="L445" s="7" t="n">
        <x:f>'Inventory detail'!F445*Summary!$K$5*(A445-E445)/Summary!$K$6</x:f>
        <x:v>176.31507186858317</x:v>
      </x:c>
      <x:c r="M445" s="7" t="n">
        <x:f>MAX(0,H445-L445)</x:f>
        <x:v>0</x:v>
      </x:c>
      <x:c r="N445" s="7" t="n">
        <x:f>MAX(0,L445-H445)</x:f>
        <x:v>176.31507186858317</x:v>
      </x:c>
      <x:c r="O445" s="7" t="n">
        <x:f>MAX(0,F445+I445-N445)</x:f>
        <x:v>1323.6849281314169</x:v>
      </x:c>
      <x:c r="P445" s="7" t="n">
        <x:f>MAX(0,N445-F445-I445)</x:f>
        <x:v>0</x:v>
      </x:c>
      <x:c r="Q445" s="7" t="n">
        <x:f>MAX(0,G445+J445-P445)</x:f>
        <x:v>0</x:v>
      </x:c>
      <x:c r="R445" s="7" t="n">
        <x:f>M445+MAX(0,K445-MAX(0,P445-G445-J445))</x:f>
        <x:v>0</x:v>
      </x:c>
      <x:c r="S445" s="7" t="n">
        <x:f>SUM(O445,Q445,R445)</x:f>
        <x:v>1323.6849281314169</x:v>
      </x:c>
      <x:c r="T445" s="14" t="n">
        <x:f>'Inventory detail'!T445</x:f>
        <x:v>0.2818</x:v>
      </x:c>
      <x:c r="U445" s="14" t="n">
        <x:f>'Inventory detail'!U445</x:f>
        <x:v>0.2761395</x:v>
      </x:c>
      <x:c r="V445" s="9" t="n">
        <x:f>O445*T445</x:f>
        <x:v>373.01441274743325</x:v>
      </x:c>
      <x:c r="W445" s="9" t="n">
        <x:f>Q445*T445</x:f>
        <x:v>0</x:v>
      </x:c>
      <x:c r="X445" s="9" t="n">
        <x:f>R445*T445</x:f>
        <x:v>0</x:v>
      </x:c>
      <x:c r="Y445" s="9" t="n">
        <x:f>S445*T445</x:f>
        <x:v>373.01441274743325</x:v>
      </x:c>
      <x:c r="Z445" s="9" t="n">
        <x:f>IF(ISNUMBER(U445),S445*(U445-T445),"n.a.")</x:f>
        <x:v>-7.492718535687902</x:v>
      </x:c>
      <x:c r="AA445" s="9" t="n">
        <x:f>IF(ISNUMBER(U445),Y445,0)</x:f>
        <x:v>373.01441274743325</x:v>
      </x:c>
      <x:c r="AB445" s="7" t="n">
        <x:f>MAX(0,L445-SUM(F445:K445))</x:f>
        <x:v>0</x:v>
      </x:c>
    </x:row>
    <x:row r="446" ht="22" customHeight="1">
      <x:c r="A446" s="18" t="n">
        <x:f>Summary!C$41</x:f>
        <x:v>46327</x:v>
      </x:c>
      <x:c r="B446" s="2" t="str">
        <x:f>'Inventory detail'!A446</x:f>
        <x:v>COIL</x:v>
      </x:c>
      <x:c r="C446" s="2" t="str">
        <x:f>'Inventory detail'!B446</x:f>
        <x:v>30</x:v>
      </x:c>
      <x:c r="D446" s="2" t="str">
        <x:f>'Inventory detail'!C446</x:f>
        <x:v>9CLR12-4</x:v>
      </x:c>
      <x:c r="E446" s="10" t="n">
        <x:f>Summary!$E$5</x:f>
        <x:v>46304</x:v>
      </x:c>
      <x:c r="F446" s="7" t="n">
        <x:f>'Inventory detail'!W446</x:f>
        <x:v>6300</x:v>
      </x:c>
      <x:c r="G446" s="7" t="n">
        <x:f>'Inventory detail'!X446</x:f>
        <x:v>0</x:v>
      </x:c>
      <x:c r="H446" s="7" t="n">
        <x:f>'Inventory detail'!Y446</x:f>
        <x:v>100</x:v>
      </x:c>
      <x:c r="I446" s="7" t="n">
        <x:f>SUMIFS('PO detail'!$W$998:$W$998,'PO detail'!$V$998:$V$998,"&gt;="&amp;E446,'PO detail'!$V$998:$V$998,"&lt;"&amp;A446)</x:f>
        <x:v>0</x:v>
      </x:c>
      <x:c r="J446" s="7" t="n">
        <x:f>SUMIFS('PO detail'!$X$998:$X$998,'PO detail'!$V$998:$V$998,"&gt;="&amp;E446,'PO detail'!$V$998:$V$998,"&lt;"&amp;A446)</x:f>
        <x:v>0</x:v>
      </x:c>
      <x:c r="K446" s="7" t="n">
        <x:f>SUMIFS('PO detail'!$Y$998:$Y$998,'PO detail'!$V$998:$V$998,"&gt;="&amp;E446,'PO detail'!$V$998:$V$998,"&lt;"&amp;A446)</x:f>
        <x:v>0</x:v>
      </x:c>
      <x:c r="L446" s="7" t="n">
        <x:f>'Inventory detail'!F446*Summary!$K$5*(A446-E446)/Summary!$K$6</x:f>
        <x:v>176.31507186858317</x:v>
      </x:c>
      <x:c r="M446" s="7" t="n">
        <x:f>MAX(0,H446-L446)</x:f>
        <x:v>0</x:v>
      </x:c>
      <x:c r="N446" s="7" t="n">
        <x:f>MAX(0,L446-H446)</x:f>
        <x:v>76.31507186858317</x:v>
      </x:c>
      <x:c r="O446" s="7" t="n">
        <x:f>MAX(0,F446+I446-N446)</x:f>
        <x:v>6223.684928131417</x:v>
      </x:c>
      <x:c r="P446" s="7" t="n">
        <x:f>MAX(0,N446-F446-I446)</x:f>
        <x:v>0</x:v>
      </x:c>
      <x:c r="Q446" s="7" t="n">
        <x:f>MAX(0,G446+J446-P446)</x:f>
        <x:v>0</x:v>
      </x:c>
      <x:c r="R446" s="7" t="n">
        <x:f>M446+MAX(0,K446-MAX(0,P446-G446-J446))</x:f>
        <x:v>0</x:v>
      </x:c>
      <x:c r="S446" s="7" t="n">
        <x:f>SUM(O446,Q446,R446)</x:f>
        <x:v>6223.684928131417</x:v>
      </x:c>
      <x:c r="T446" s="14" t="n">
        <x:f>'Inventory detail'!T446</x:f>
        <x:v>0.0478</x:v>
      </x:c>
      <x:c r="U446" s="14" t="n">
        <x:f>'Inventory detail'!U446</x:f>
        <x:v>0.046852</x:v>
      </x:c>
      <x:c r="V446" s="9" t="n">
        <x:f>O446*T446</x:f>
        <x:v>297.49213956468174</x:v>
      </x:c>
      <x:c r="W446" s="9" t="n">
        <x:f>Q446*T446</x:f>
        <x:v>0</x:v>
      </x:c>
      <x:c r="X446" s="9" t="n">
        <x:f>R446*T446</x:f>
        <x:v>0</x:v>
      </x:c>
      <x:c r="Y446" s="9" t="n">
        <x:f>S446*T446</x:f>
        <x:v>297.49213956468174</x:v>
      </x:c>
      <x:c r="Z446" s="9" t="n">
        <x:f>IF(ISNUMBER(U446),S446*(U446-T446),"n.a.")</x:f>
        <x:v>-5.900053311868611</x:v>
      </x:c>
      <x:c r="AA446" s="9" t="n">
        <x:f>IF(ISNUMBER(U446),Y446,0)</x:f>
        <x:v>297.49213956468174</x:v>
      </x:c>
      <x:c r="AB446" s="7" t="n">
        <x:f>MAX(0,L446-SUM(F446:K446))</x:f>
        <x:v>0</x:v>
      </x:c>
    </x:row>
    <x:row r="447" ht="22" customHeight="1">
      <x:c r="A447" s="18" t="n">
        <x:f>Summary!C$41</x:f>
        <x:v>46327</x:v>
      </x:c>
      <x:c r="B447" s="2" t="str">
        <x:f>'Inventory detail'!A447</x:f>
        <x:v>COIL</x:v>
      </x:c>
      <x:c r="C447" s="2" t="str">
        <x:f>'Inventory detail'!B447</x:f>
        <x:v>60</x:v>
      </x:c>
      <x:c r="D447" s="2" t="str">
        <x:f>'Inventory detail'!C447</x:f>
        <x:v>32WHT12-4</x:v>
      </x:c>
      <x:c r="E447" s="10" t="n">
        <x:f>Summary!$E$5</x:f>
        <x:v>46304</x:v>
      </x:c>
      <x:c r="F447" s="7" t="n">
        <x:f>'Inventory detail'!W447</x:f>
        <x:v>1300</x:v>
      </x:c>
      <x:c r="G447" s="7" t="n">
        <x:f>'Inventory detail'!X447</x:f>
        <x:v>0</x:v>
      </x:c>
      <x:c r="H447" s="7" t="n">
        <x:f>'Inventory detail'!Y447</x:f>
        <x:v>0</x:v>
      </x:c>
      <x:c r="I447" s="7" t="n">
        <x:f>SUMIFS('PO detail'!$W$1289:$W$1290,'PO detail'!$V$1289:$V$1290,"&gt;="&amp;E447,'PO detail'!$V$1289:$V$1290,"&lt;"&amp;A447)</x:f>
        <x:v>0</x:v>
      </x:c>
      <x:c r="J447" s="7" t="n">
        <x:f>SUMIFS('PO detail'!$X$1289:$X$1290,'PO detail'!$V$1289:$V$1290,"&gt;="&amp;E447,'PO detail'!$V$1289:$V$1290,"&lt;"&amp;A447)</x:f>
        <x:v>0</x:v>
      </x:c>
      <x:c r="K447" s="7" t="n">
        <x:f>SUMIFS('PO detail'!$Y$1289:$Y$1290,'PO detail'!$V$1289:$V$1290,"&gt;="&amp;E447,'PO detail'!$V$1289:$V$1290,"&lt;"&amp;A447)</x:f>
        <x:v>0</x:v>
      </x:c>
      <x:c r="L447" s="7" t="n">
        <x:f>'Inventory detail'!F447*Summary!$K$5*(A447-E447)/Summary!$K$6</x:f>
        <x:v>176.31507186858317</x:v>
      </x:c>
      <x:c r="M447" s="7" t="n">
        <x:f>MAX(0,H447-L447)</x:f>
        <x:v>0</x:v>
      </x:c>
      <x:c r="N447" s="7" t="n">
        <x:f>MAX(0,L447-H447)</x:f>
        <x:v>176.31507186858317</x:v>
      </x:c>
      <x:c r="O447" s="7" t="n">
        <x:f>MAX(0,F447+I447-N447)</x:f>
        <x:v>1123.6849281314169</x:v>
      </x:c>
      <x:c r="P447" s="7" t="n">
        <x:f>MAX(0,N447-F447-I447)</x:f>
        <x:v>0</x:v>
      </x:c>
      <x:c r="Q447" s="7" t="n">
        <x:f>MAX(0,G447+J447-P447)</x:f>
        <x:v>0</x:v>
      </x:c>
      <x:c r="R447" s="7" t="n">
        <x:f>M447+MAX(0,K447-MAX(0,P447-G447-J447))</x:f>
        <x:v>0</x:v>
      </x:c>
      <x:c r="S447" s="7" t="n">
        <x:f>SUM(O447,Q447,R447)</x:f>
        <x:v>1123.6849281314169</x:v>
      </x:c>
      <x:c r="T447" s="14" t="n">
        <x:f>'Inventory detail'!T447</x:f>
        <x:v>0.2647</x:v>
      </x:c>
      <x:c r="U447" s="14" t="n">
        <x:f>'Inventory detail'!U447</x:f>
        <x:v>0.2593435</x:v>
      </x:c>
      <x:c r="V447" s="9" t="n">
        <x:f>O447*T447</x:f>
        <x:v>297.439400476386</x:v>
      </x:c>
      <x:c r="W447" s="9" t="n">
        <x:f>Q447*T447</x:f>
        <x:v>0</x:v>
      </x:c>
      <x:c r="X447" s="9" t="n">
        <x:f>R447*T447</x:f>
        <x:v>0</x:v>
      </x:c>
      <x:c r="Y447" s="9" t="n">
        <x:f>S447*T447</x:f>
        <x:v>297.439400476386</x:v>
      </x:c>
      <x:c r="Z447" s="9" t="n">
        <x:f>IF(ISNUMBER(U447),S447*(U447-T447),"n.a.")</x:f>
        <x:v>-6.019018317535919</x:v>
      </x:c>
      <x:c r="AA447" s="9" t="n">
        <x:f>IF(ISNUMBER(U447),Y447,0)</x:f>
        <x:v>297.439400476386</x:v>
      </x:c>
      <x:c r="AB447" s="7" t="n">
        <x:f>MAX(0,L447-SUM(F447:K447))</x:f>
        <x:v>0</x:v>
      </x:c>
    </x:row>
    <x:row r="448" ht="22" customHeight="1">
      <x:c r="A448" s="18" t="n">
        <x:f>Summary!C$41</x:f>
        <x:v>46327</x:v>
      </x:c>
      <x:c r="B448" s="2" t="str">
        <x:f>'Inventory detail'!A448</x:f>
        <x:v>COIL</x:v>
      </x:c>
      <x:c r="C448" s="2" t="str">
        <x:f>'Inventory detail'!B448</x:f>
        <x:v>60</x:v>
      </x:c>
      <x:c r="D448" s="2" t="str">
        <x:f>'Inventory detail'!C448</x:f>
        <x:v>7BLK36-4</x:v>
      </x:c>
      <x:c r="E448" s="10" t="n">
        <x:f>Summary!$E$5</x:f>
        <x:v>46304</x:v>
      </x:c>
      <x:c r="F448" s="7" t="n">
        <x:f>'Inventory detail'!W448</x:f>
        <x:v>400</x:v>
      </x:c>
      <x:c r="G448" s="7" t="n">
        <x:f>'Inventory detail'!X448</x:f>
        <x:v>0</x:v>
      </x:c>
      <x:c r="H448" s="7" t="n">
        <x:f>'Inventory detail'!Y448</x:f>
        <x:v>0</x:v>
      </x:c>
      <x:c r="I448" s="7" t="n">
        <x:f>SUMIFS('PO detail'!$W$1376:$W$1378,'PO detail'!$V$1376:$V$1378,"&gt;="&amp;E448,'PO detail'!$V$1376:$V$1378,"&lt;"&amp;A448)</x:f>
        <x:v>0</x:v>
      </x:c>
      <x:c r="J448" s="7" t="n">
        <x:f>SUMIFS('PO detail'!$X$1376:$X$1378,'PO detail'!$V$1376:$V$1378,"&gt;="&amp;E448,'PO detail'!$V$1376:$V$1378,"&lt;"&amp;A448)</x:f>
        <x:v>0</x:v>
      </x:c>
      <x:c r="K448" s="7" t="n">
        <x:f>SUMIFS('PO detail'!$Y$1376:$Y$1378,'PO detail'!$V$1376:$V$1378,"&gt;="&amp;E448,'PO detail'!$V$1376:$V$1378,"&lt;"&amp;A448)</x:f>
        <x:v>0</x:v>
      </x:c>
      <x:c r="L448" s="7" t="n">
        <x:f>'Inventory detail'!F448*Summary!$K$5*(A448-E448)/Summary!$K$6</x:f>
        <x:v>176.31507186858317</x:v>
      </x:c>
      <x:c r="M448" s="7" t="n">
        <x:f>MAX(0,H448-L448)</x:f>
        <x:v>0</x:v>
      </x:c>
      <x:c r="N448" s="7" t="n">
        <x:f>MAX(0,L448-H448)</x:f>
        <x:v>176.31507186858317</x:v>
      </x:c>
      <x:c r="O448" s="7" t="n">
        <x:f>MAX(0,F448+I448-N448)</x:f>
        <x:v>223.68492813141683</x:v>
      </x:c>
      <x:c r="P448" s="7" t="n">
        <x:f>MAX(0,N448-F448-I448)</x:f>
        <x:v>0</x:v>
      </x:c>
      <x:c r="Q448" s="7" t="n">
        <x:f>MAX(0,G448+J448-P448)</x:f>
        <x:v>0</x:v>
      </x:c>
      <x:c r="R448" s="7" t="n">
        <x:f>M448+MAX(0,K448-MAX(0,P448-G448-J448))</x:f>
        <x:v>0</x:v>
      </x:c>
      <x:c r="S448" s="7" t="n">
        <x:f>SUM(O448,Q448,R448)</x:f>
        <x:v>223.68492813141683</x:v>
      </x:c>
      <x:c r="T448" s="14" t="n">
        <x:f>'Inventory detail'!T448</x:f>
        <x:v>0.1148</x:v>
      </x:c>
      <x:c r="U448" s="14" t="n">
        <x:f>'Inventory detail'!U448</x:f>
        <x:v>0.11248899999999999</x:v>
      </x:c>
      <x:c r="V448" s="9" t="n">
        <x:f>O448*T448</x:f>
        <x:v>25.679029749486652</x:v>
      </x:c>
      <x:c r="W448" s="9" t="n">
        <x:f>Q448*T448</x:f>
        <x:v>0</x:v>
      </x:c>
      <x:c r="X448" s="9" t="n">
        <x:f>R448*T448</x:f>
        <x:v>0</x:v>
      </x:c>
      <x:c r="Y448" s="9" t="n">
        <x:f>S448*T448</x:f>
        <x:v>25.679029749486652</x:v>
      </x:c>
      <x:c r="Z448" s="9" t="n">
        <x:f>IF(ISNUMBER(U448),S448*(U448-T448),"n.a.")</x:f>
        <x:v>-0.516935868911706</x:v>
      </x:c>
      <x:c r="AA448" s="9" t="n">
        <x:f>IF(ISNUMBER(U448),Y448,0)</x:f>
        <x:v>25.679029749486652</x:v>
      </x:c>
      <x:c r="AB448" s="7" t="n">
        <x:f>MAX(0,L448-SUM(F448:K448))</x:f>
        <x:v>0</x:v>
      </x:c>
    </x:row>
    <x:row r="449" ht="22" customHeight="1">
      <x:c r="A449" s="18" t="n">
        <x:f>Summary!C$41</x:f>
        <x:v>46327</x:v>
      </x:c>
      <x:c r="B449" s="2" t="str">
        <x:f>'Inventory detail'!A449</x:f>
        <x:v>POUC</x:v>
      </x:c>
      <x:c r="C449" s="2" t="str">
        <x:f>'Inventory detail'!B449</x:f>
        <x:v>60</x:v>
      </x:c>
      <x:c r="D449" s="2" t="str">
        <x:f>'Inventory detail'!C449</x:f>
        <x:v>CRC7</x:v>
      </x:c>
      <x:c r="E449" s="10" t="n">
        <x:f>Summary!$E$5</x:f>
        <x:v>46304</x:v>
      </x:c>
      <x:c r="F449" s="7" t="n">
        <x:f>'Inventory detail'!W449</x:f>
        <x:v>0</x:v>
      </x:c>
      <x:c r="G449" s="7" t="n">
        <x:f>'Inventory detail'!X449</x:f>
        <x:v>0</x:v>
      </x:c>
      <x:c r="H449" s="7" t="n">
        <x:f>'Inventory detail'!Y449</x:f>
        <x:v>400</x:v>
      </x:c>
      <x:c r="I449" s="7" t="n">
        <x:f>SUMIFS('PO detail'!$W$1734:$W$1734,'PO detail'!$V$1734:$V$1734,"&gt;="&amp;E449,'PO detail'!$V$1734:$V$1734,"&lt;"&amp;A449)</x:f>
        <x:v>0</x:v>
      </x:c>
      <x:c r="J449" s="7" t="n">
        <x:f>SUMIFS('PO detail'!$X$1734:$X$1734,'PO detail'!$V$1734:$V$1734,"&gt;="&amp;E449,'PO detail'!$V$1734:$V$1734,"&lt;"&amp;A449)</x:f>
        <x:v>5000</x:v>
      </x:c>
      <x:c r="K449" s="7" t="n">
        <x:f>SUMIFS('PO detail'!$Y$1734:$Y$1734,'PO detail'!$V$1734:$V$1734,"&gt;="&amp;E449,'PO detail'!$V$1734:$V$1734,"&lt;"&amp;A449)</x:f>
        <x:v>0</x:v>
      </x:c>
      <x:c r="L449" s="7" t="n">
        <x:f>'Inventory detail'!F449*Summary!$K$5*(A449-E449)/Summary!$K$6</x:f>
        <x:v>176.31507186858317</x:v>
      </x:c>
      <x:c r="M449" s="7" t="n">
        <x:f>MAX(0,H449-L449)</x:f>
        <x:v>223.68492813141683</x:v>
      </x:c>
      <x:c r="N449" s="7" t="n">
        <x:f>MAX(0,L449-H449)</x:f>
        <x:v>0</x:v>
      </x:c>
      <x:c r="O449" s="7" t="n">
        <x:f>MAX(0,F449+I449-N449)</x:f>
        <x:v>0</x:v>
      </x:c>
      <x:c r="P449" s="7" t="n">
        <x:f>MAX(0,N449-F449-I449)</x:f>
        <x:v>0</x:v>
      </x:c>
      <x:c r="Q449" s="7" t="n">
        <x:f>MAX(0,G449+J449-P449)</x:f>
        <x:v>5000</x:v>
      </x:c>
      <x:c r="R449" s="7" t="n">
        <x:f>M449+MAX(0,K449-MAX(0,P449-G449-J449))</x:f>
        <x:v>223.68492813141683</x:v>
      </x:c>
      <x:c r="S449" s="7" t="n">
        <x:f>SUM(O449,Q449,R449)</x:f>
        <x:v>5223.684928131417</x:v>
      </x:c>
      <x:c r="T449" s="14" t="n">
        <x:f>'Inventory detail'!T449</x:f>
        <x:v>0.0077</x:v>
      </x:c>
      <x:c r="U449" s="14" t="n">
        <x:f>'Inventory detail'!U449</x:f>
        <x:v>0.008579999999999999</x:v>
      </x:c>
      <x:c r="V449" s="9" t="n">
        <x:f>O449*T449</x:f>
        <x:v>0</x:v>
      </x:c>
      <x:c r="W449" s="9" t="n">
        <x:f>Q449*T449</x:f>
        <x:v>38.5</x:v>
      </x:c>
      <x:c r="X449" s="9" t="n">
        <x:f>R449*T449</x:f>
        <x:v>1.7223739466119097</x:v>
      </x:c>
      <x:c r="Y449" s="9" t="n">
        <x:f>S449*T449</x:f>
        <x:v>40.22237394661191</x:v>
      </x:c>
      <x:c r="Z449" s="9" t="n">
        <x:f>IF(ISNUMBER(U449),S449*(U449-T449),"n.a.")</x:f>
        <x:v>4.596842736755641</x:v>
      </x:c>
      <x:c r="AA449" s="9" t="n">
        <x:f>IF(ISNUMBER(U449),Y449,0)</x:f>
        <x:v>40.22237394661191</x:v>
      </x:c>
      <x:c r="AB449" s="7" t="n">
        <x:f>MAX(0,L449-SUM(F449:K449))</x:f>
        <x:v>0</x:v>
      </x:c>
    </x:row>
    <x:row r="450" ht="22" customHeight="1">
      <x:c r="A450" s="18" t="n">
        <x:f>Summary!C$41</x:f>
        <x:v>46327</x:v>
      </x:c>
      <x:c r="B450" s="2" t="str">
        <x:f>'Inventory detail'!A450</x:f>
        <x:v>WIRE</x:v>
      </x:c>
      <x:c r="C450" s="2" t="str">
        <x:f>'Inventory detail'!B450</x:f>
        <x:v>10</x:v>
      </x:c>
      <x:c r="D450" s="2" t="str">
        <x:f>'Inventory detail'!C450</x:f>
        <x:v>DL001GOLD</x:v>
      </x:c>
      <x:c r="E450" s="10" t="n">
        <x:f>Summary!$E$5</x:f>
        <x:v>46304</x:v>
      </x:c>
      <x:c r="F450" s="7" t="n">
        <x:f>'Inventory detail'!W450</x:f>
        <x:v>3000</x:v>
      </x:c>
      <x:c r="G450" s="7" t="n">
        <x:f>'Inventory detail'!X450</x:f>
        <x:v>0</x:v>
      </x:c>
      <x:c r="H450" s="7" t="n">
        <x:f>'Inventory detail'!Y450</x:f>
        <x:v>0</x:v>
      </x:c>
      <x:c r="I450" s="7" t="n">
        <x:f>SUMIFS('PO detail'!$W$1866:$W$1868,'PO detail'!$V$1866:$V$1868,"&gt;="&amp;E450,'PO detail'!$V$1866:$V$1868,"&lt;"&amp;A450)</x:f>
        <x:v>0</x:v>
      </x:c>
      <x:c r="J450" s="7" t="n">
        <x:f>SUMIFS('PO detail'!$X$1866:$X$1868,'PO detail'!$V$1866:$V$1868,"&gt;="&amp;E450,'PO detail'!$V$1866:$V$1868,"&lt;"&amp;A450)</x:f>
        <x:v>0</x:v>
      </x:c>
      <x:c r="K450" s="7" t="n">
        <x:f>SUMIFS('PO detail'!$Y$1866:$Y$1868,'PO detail'!$V$1866:$V$1868,"&gt;="&amp;E450,'PO detail'!$V$1866:$V$1868,"&lt;"&amp;A450)</x:f>
        <x:v>0</x:v>
      </x:c>
      <x:c r="L450" s="7" t="n">
        <x:f>'Inventory detail'!F450*Summary!$K$5*(A450-E450)/Summary!$K$6</x:f>
        <x:v>176.31507186858317</x:v>
      </x:c>
      <x:c r="M450" s="7" t="n">
        <x:f>MAX(0,H450-L450)</x:f>
        <x:v>0</x:v>
      </x:c>
      <x:c r="N450" s="7" t="n">
        <x:f>MAX(0,L450-H450)</x:f>
        <x:v>176.31507186858317</x:v>
      </x:c>
      <x:c r="O450" s="7" t="n">
        <x:f>MAX(0,F450+I450-N450)</x:f>
        <x:v>2823.6849281314167</x:v>
      </x:c>
      <x:c r="P450" s="7" t="n">
        <x:f>MAX(0,N450-F450-I450)</x:f>
        <x:v>0</x:v>
      </x:c>
      <x:c r="Q450" s="7" t="n">
        <x:f>MAX(0,G450+J450-P450)</x:f>
        <x:v>0</x:v>
      </x:c>
      <x:c r="R450" s="7" t="n">
        <x:f>M450+MAX(0,K450-MAX(0,P450-G450-J450))</x:f>
        <x:v>0</x:v>
      </x:c>
      <x:c r="S450" s="7" t="n">
        <x:f>SUM(O450,Q450,R450)</x:f>
        <x:v>2823.6849281314167</x:v>
      </x:c>
      <x:c r="T450" s="14" t="n">
        <x:f>'Inventory detail'!T450</x:f>
        <x:v>0.19140000000000001</x:v>
      </x:c>
      <x:c r="U450" s="14" t="n">
        <x:f>'Inventory detail'!U450</x:f>
        <x:v>0.19140000000000001</x:v>
      </x:c>
      <x:c r="V450" s="9" t="n">
        <x:f>O450*T450</x:f>
        <x:v>540.4532952443532</x:v>
      </x:c>
      <x:c r="W450" s="9" t="n">
        <x:f>Q450*T450</x:f>
        <x:v>0</x:v>
      </x:c>
      <x:c r="X450" s="9" t="n">
        <x:f>R450*T450</x:f>
        <x:v>0</x:v>
      </x:c>
      <x:c r="Y450" s="9" t="n">
        <x:f>S450*T450</x:f>
        <x:v>540.4532952443532</x:v>
      </x:c>
      <x:c r="Z450" s="9" t="n">
        <x:f>IF(ISNUMBER(U450),S450*(U450-T450),"n.a.")</x:f>
        <x:v>0</x:v>
      </x:c>
      <x:c r="AA450" s="9" t="n">
        <x:f>IF(ISNUMBER(U450),Y450,0)</x:f>
        <x:v>540.4532952443532</x:v>
      </x:c>
      <x:c r="AB450" s="7" t="n">
        <x:f>MAX(0,L450-SUM(F450:K450))</x:f>
        <x:v>0</x:v>
      </x:c>
    </x:row>
    <x:row r="451" ht="22" customHeight="1">
      <x:c r="A451" s="18" t="n">
        <x:f>Summary!C$41</x:f>
        <x:v>46327</x:v>
      </x:c>
      <x:c r="B451" s="2" t="str">
        <x:f>'Inventory detail'!A451</x:f>
        <x:v>WIRE</x:v>
      </x:c>
      <x:c r="C451" s="2" t="str">
        <x:f>'Inventory detail'!B451</x:f>
        <x:v>10</x:v>
      </x:c>
      <x:c r="D451" s="2" t="str">
        <x:f>'Inventory detail'!C451</x:f>
        <x:v>DL112BLK</x:v>
      </x:c>
      <x:c r="E451" s="10" t="n">
        <x:f>Summary!$E$5</x:f>
        <x:v>46304</x:v>
      </x:c>
      <x:c r="F451" s="7" t="n">
        <x:f>'Inventory detail'!W451</x:f>
        <x:v>1140</x:v>
      </x:c>
      <x:c r="G451" s="7" t="n">
        <x:f>'Inventory detail'!X451</x:f>
        <x:v>0</x:v>
      </x:c>
      <x:c r="H451" s="7" t="n">
        <x:f>'Inventory detail'!Y451</x:f>
        <x:v>0</x:v>
      </x:c>
      <x:c r="I451" s="7" t="n">
        <x:f>SUMIFS('PO detail'!$W$1978:$W$1981,'PO detail'!$V$1978:$V$1981,"&gt;="&amp;E451,'PO detail'!$V$1978:$V$1981,"&lt;"&amp;A451)</x:f>
        <x:v>0</x:v>
      </x:c>
      <x:c r="J451" s="7" t="n">
        <x:f>SUMIFS('PO detail'!$X$1978:$X$1981,'PO detail'!$V$1978:$V$1981,"&gt;="&amp;E451,'PO detail'!$V$1978:$V$1981,"&lt;"&amp;A451)</x:f>
        <x:v>0</x:v>
      </x:c>
      <x:c r="K451" s="7" t="n">
        <x:f>SUMIFS('PO detail'!$Y$1978:$Y$1981,'PO detail'!$V$1978:$V$1981,"&gt;="&amp;E451,'PO detail'!$V$1978:$V$1981,"&lt;"&amp;A451)</x:f>
        <x:v>0</x:v>
      </x:c>
      <x:c r="L451" s="7" t="n">
        <x:f>'Inventory detail'!F451*Summary!$K$5*(A451-E451)/Summary!$K$6</x:f>
        <x:v>176.31507186858317</x:v>
      </x:c>
      <x:c r="M451" s="7" t="n">
        <x:f>MAX(0,H451-L451)</x:f>
        <x:v>0</x:v>
      </x:c>
      <x:c r="N451" s="7" t="n">
        <x:f>MAX(0,L451-H451)</x:f>
        <x:v>176.31507186858317</x:v>
      </x:c>
      <x:c r="O451" s="7" t="n">
        <x:f>MAX(0,F451+I451-N451)</x:f>
        <x:v>963.6849281314169</x:v>
      </x:c>
      <x:c r="P451" s="7" t="n">
        <x:f>MAX(0,N451-F451-I451)</x:f>
        <x:v>0</x:v>
      </x:c>
      <x:c r="Q451" s="7" t="n">
        <x:f>MAX(0,G451+J451-P451)</x:f>
        <x:v>0</x:v>
      </x:c>
      <x:c r="R451" s="7" t="n">
        <x:f>M451+MAX(0,K451-MAX(0,P451-G451-J451))</x:f>
        <x:v>0</x:v>
      </x:c>
      <x:c r="S451" s="7" t="n">
        <x:f>SUM(O451,Q451,R451)</x:f>
        <x:v>963.6849281314169</x:v>
      </x:c>
      <x:c r="T451" s="14" t="n">
        <x:f>'Inventory detail'!T451</x:f>
        <x:v>0.846</x:v>
      </x:c>
      <x:c r="U451" s="14" t="n">
        <x:f>'Inventory detail'!U451</x:f>
        <x:v>0.846</x:v>
      </x:c>
      <x:c r="V451" s="9" t="n">
        <x:f>O451*T451</x:f>
        <x:v>815.2774491991787</x:v>
      </x:c>
      <x:c r="W451" s="9" t="n">
        <x:f>Q451*T451</x:f>
        <x:v>0</x:v>
      </x:c>
      <x:c r="X451" s="9" t="n">
        <x:f>R451*T451</x:f>
        <x:v>0</x:v>
      </x:c>
      <x:c r="Y451" s="9" t="n">
        <x:f>S451*T451</x:f>
        <x:v>815.2774491991787</x:v>
      </x:c>
      <x:c r="Z451" s="9" t="n">
        <x:f>IF(ISNUMBER(U451),S451*(U451-T451),"n.a.")</x:f>
        <x:v>0</x:v>
      </x:c>
      <x:c r="AA451" s="9" t="n">
        <x:f>IF(ISNUMBER(U451),Y451,0)</x:f>
        <x:v>815.2774491991787</x:v>
      </x:c>
      <x:c r="AB451" s="7" t="n">
        <x:f>MAX(0,L451-SUM(F451:K451))</x:f>
        <x:v>0</x:v>
      </x:c>
    </x:row>
    <x:row r="452" ht="22" customHeight="1">
      <x:c r="A452" s="18" t="n">
        <x:f>Summary!C$41</x:f>
        <x:v>46327</x:v>
      </x:c>
      <x:c r="B452" s="2" t="str">
        <x:f>'Inventory detail'!A452</x:f>
        <x:v>WIRE</x:v>
      </x:c>
      <x:c r="C452" s="2" t="str">
        <x:f>'Inventory detail'!B452</x:f>
        <x:v>30</x:v>
      </x:c>
      <x:c r="D452" s="2" t="str">
        <x:f>'Inventory detail'!C452</x:f>
        <x:v>DL516GOLD</x:v>
      </x:c>
      <x:c r="E452" s="10" t="n">
        <x:f>Summary!$E$5</x:f>
        <x:v>46304</x:v>
      </x:c>
      <x:c r="F452" s="7" t="n">
        <x:f>'Inventory detail'!W452</x:f>
        <x:v>0</x:v>
      </x:c>
      <x:c r="G452" s="7" t="n">
        <x:f>'Inventory detail'!X452</x:f>
        <x:v>0</x:v>
      </x:c>
      <x:c r="H452" s="7" t="n">
        <x:f>'Inventory detail'!Y452</x:f>
        <x:v>0</x:v>
      </x:c>
      <x:c r="I452" s="7" t="n">
        <x:f>0</x:f>
        <x:v>0</x:v>
      </x:c>
      <x:c r="J452" s="7" t="n">
        <x:f>0</x:f>
        <x:v>0</x:v>
      </x:c>
      <x:c r="K452" s="7" t="n">
        <x:f>0</x:f>
        <x:v>0</x:v>
      </x:c>
      <x:c r="L452" s="7" t="n">
        <x:f>'Inventory detail'!F452*Summary!$K$5*(A452-E452)/Summary!$K$6</x:f>
        <x:v>176.31507186858317</x:v>
      </x:c>
      <x:c r="M452" s="7" t="n">
        <x:f>MAX(0,H452-L452)</x:f>
        <x:v>0</x:v>
      </x:c>
      <x:c r="N452" s="7" t="n">
        <x:f>MAX(0,L452-H452)</x:f>
        <x:v>176.31507186858317</x:v>
      </x:c>
      <x:c r="O452" s="7" t="n">
        <x:f>MAX(0,F452+I452-N452)</x:f>
        <x:v>0</x:v>
      </x:c>
      <x:c r="P452" s="7" t="n">
        <x:f>MAX(0,N452-F452-I452)</x:f>
        <x:v>176.31507186858317</x:v>
      </x:c>
      <x:c r="Q452" s="7" t="n">
        <x:f>MAX(0,G452+J452-P452)</x:f>
        <x:v>0</x:v>
      </x:c>
      <x:c r="R452" s="7" t="n">
        <x:f>M452+MAX(0,K452-MAX(0,P452-G452-J452))</x:f>
        <x:v>0</x:v>
      </x:c>
      <x:c r="S452" s="7" t="n">
        <x:f>SUM(O452,Q452,R452)</x:f>
        <x:v>0</x:v>
      </x:c>
      <x:c r="T452" s="14" t="n">
        <x:f>'Inventory detail'!T452</x:f>
        <x:v>0.0475</x:v>
      </x:c>
      <x:c r="U452" s="14" t="n">
        <x:f>'Inventory detail'!U452</x:f>
        <x:v>0.0475</x:v>
      </x:c>
      <x:c r="V452" s="9" t="n">
        <x:f>O452*T452</x:f>
        <x:v>0</x:v>
      </x:c>
      <x:c r="W452" s="9" t="n">
        <x:f>Q452*T452</x:f>
        <x:v>0</x:v>
      </x:c>
      <x:c r="X452" s="9" t="n">
        <x:f>R452*T452</x:f>
        <x:v>0</x:v>
      </x:c>
      <x:c r="Y452" s="9" t="n">
        <x:f>S452*T452</x:f>
        <x:v>0</x:v>
      </x:c>
      <x:c r="Z452" s="9" t="n">
        <x:f>IF(ISNUMBER(U452),S452*(U452-T452),"n.a.")</x:f>
        <x:v>0</x:v>
      </x:c>
      <x:c r="AA452" s="9" t="n">
        <x:f>IF(ISNUMBER(U452),Y452,0)</x:f>
        <x:v>0</x:v>
      </x:c>
      <x:c r="AB452" s="7" t="n">
        <x:f>MAX(0,L452-SUM(F452:K452))</x:f>
        <x:v>176.31507186858317</x:v>
      </x:c>
    </x:row>
    <x:row r="453" ht="22" customHeight="1">
      <x:c r="A453" s="18" t="n">
        <x:f>Summary!C$41</x:f>
        <x:v>46327</x:v>
      </x:c>
      <x:c r="B453" s="2" t="str">
        <x:f>'Inventory detail'!A453</x:f>
        <x:v>COIL</x:v>
      </x:c>
      <x:c r="C453" s="2" t="str">
        <x:f>'Inventory detail'!B453</x:f>
        <x:v>10</x:v>
      </x:c>
      <x:c r="D453" s="2" t="str">
        <x:f>'Inventory detail'!C453</x:f>
        <x:v>10WHT36-4</x:v>
      </x:c>
      <x:c r="E453" s="10" t="n">
        <x:f>Summary!$E$5</x:f>
        <x:v>46304</x:v>
      </x:c>
      <x:c r="F453" s="7" t="n">
        <x:f>'Inventory detail'!W453</x:f>
        <x:v>500</x:v>
      </x:c>
      <x:c r="G453" s="7" t="n">
        <x:f>'Inventory detail'!X453</x:f>
        <x:v>0</x:v>
      </x:c>
      <x:c r="H453" s="7" t="n">
        <x:f>'Inventory detail'!Y453</x:f>
        <x:v>300</x:v>
      </x:c>
      <x:c r="I453" s="7" t="n">
        <x:f>SUMIFS('PO detail'!$W$58:$W$59,'PO detail'!$V$58:$V$59,"&gt;="&amp;E453,'PO detail'!$V$58:$V$59,"&lt;"&amp;A453)</x:f>
        <x:v>0</x:v>
      </x:c>
      <x:c r="J453" s="7" t="n">
        <x:f>SUMIFS('PO detail'!$X$58:$X$59,'PO detail'!$V$58:$V$59,"&gt;="&amp;E453,'PO detail'!$V$58:$V$59,"&lt;"&amp;A453)</x:f>
        <x:v>0</x:v>
      </x:c>
      <x:c r="K453" s="7" t="n">
        <x:f>SUMIFS('PO detail'!$Y$58:$Y$59,'PO detail'!$V$58:$V$59,"&gt;="&amp;E453,'PO detail'!$V$58:$V$59,"&lt;"&amp;A453)</x:f>
        <x:v>0</x:v>
      </x:c>
      <x:c r="L453" s="7" t="n">
        <x:f>'Inventory detail'!F453*Summary!$K$5*(A453-E453)/Summary!$K$6</x:f>
        <x:v>170.02053388090349</x:v>
      </x:c>
      <x:c r="M453" s="7" t="n">
        <x:f>MAX(0,H453-L453)</x:f>
        <x:v>129.97946611909651</x:v>
      </x:c>
      <x:c r="N453" s="7" t="n">
        <x:f>MAX(0,L453-H453)</x:f>
        <x:v>0</x:v>
      </x:c>
      <x:c r="O453" s="7" t="n">
        <x:f>MAX(0,F453+I453-N453)</x:f>
        <x:v>500</x:v>
      </x:c>
      <x:c r="P453" s="7" t="n">
        <x:f>MAX(0,N453-F453-I453)</x:f>
        <x:v>0</x:v>
      </x:c>
      <x:c r="Q453" s="7" t="n">
        <x:f>MAX(0,G453+J453-P453)</x:f>
        <x:v>0</x:v>
      </x:c>
      <x:c r="R453" s="7" t="n">
        <x:f>M453+MAX(0,K453-MAX(0,P453-G453-J453))</x:f>
        <x:v>129.97946611909651</x:v>
      </x:c>
      <x:c r="S453" s="7" t="n">
        <x:f>SUM(O453,Q453,R453)</x:f>
        <x:v>629.9794661190965</x:v>
      </x:c>
      <x:c r="T453" s="14" t="n">
        <x:f>'Inventory detail'!T453</x:f>
        <x:v>0.1825</x:v>
      </x:c>
      <x:c r="U453" s="14" t="n">
        <x:f>'Inventory detail'!U453</x:f>
        <x:v>0.17878899999999998</x:v>
      </x:c>
      <x:c r="V453" s="9" t="n">
        <x:f>O453*T453</x:f>
        <x:v>91.25</x:v>
      </x:c>
      <x:c r="W453" s="9" t="n">
        <x:f>Q453*T453</x:f>
        <x:v>0</x:v>
      </x:c>
      <x:c r="X453" s="9" t="n">
        <x:f>R453*T453</x:f>
        <x:v>23.721252566735114</x:v>
      </x:c>
      <x:c r="Y453" s="9" t="n">
        <x:f>S453*T453</x:f>
        <x:v>114.97125256673512</x:v>
      </x:c>
      <x:c r="Z453" s="9" t="n">
        <x:f>IF(ISNUMBER(U453),S453*(U453-T453),"n.a.")</x:f>
        <x:v>-2.3378537987679797</x:v>
      </x:c>
      <x:c r="AA453" s="9" t="n">
        <x:f>IF(ISNUMBER(U453),Y453,0)</x:f>
        <x:v>114.97125256673512</x:v>
      </x:c>
      <x:c r="AB453" s="7" t="n">
        <x:f>MAX(0,L453-SUM(F453:K453))</x:f>
        <x:v>0</x:v>
      </x:c>
    </x:row>
    <x:row r="454" ht="22" customHeight="1">
      <x:c r="A454" s="18" t="n">
        <x:f>Summary!C$41</x:f>
        <x:v>46327</x:v>
      </x:c>
      <x:c r="B454" s="2" t="str">
        <x:f>'Inventory detail'!A454</x:f>
        <x:v>COIL</x:v>
      </x:c>
      <x:c r="C454" s="2" t="str">
        <x:f>'Inventory detail'!B454</x:f>
        <x:v>60</x:v>
      </x:c>
      <x:c r="D454" s="2" t="str">
        <x:f>'Inventory detail'!C454</x:f>
        <x:v>10WHT36-4</x:v>
      </x:c>
      <x:c r="E454" s="10" t="n">
        <x:f>Summary!$E$5</x:f>
        <x:v>46304</x:v>
      </x:c>
      <x:c r="F454" s="7" t="n">
        <x:f>'Inventory detail'!W454</x:f>
        <x:v>500</x:v>
      </x:c>
      <x:c r="G454" s="7" t="n">
        <x:f>'Inventory detail'!X454</x:f>
        <x:v>0</x:v>
      </x:c>
      <x:c r="H454" s="7" t="n">
        <x:f>'Inventory detail'!Y454</x:f>
        <x:v>700</x:v>
      </x:c>
      <x:c r="I454" s="7" t="n">
        <x:f>SUMIFS('PO detail'!$W$1041:$W$1042,'PO detail'!$V$1041:$V$1042,"&gt;="&amp;E454,'PO detail'!$V$1041:$V$1042,"&lt;"&amp;A454)</x:f>
        <x:v>500</x:v>
      </x:c>
      <x:c r="J454" s="7" t="n">
        <x:f>SUMIFS('PO detail'!$X$1041:$X$1042,'PO detail'!$V$1041:$V$1042,"&gt;="&amp;E454,'PO detail'!$V$1041:$V$1042,"&lt;"&amp;A454)</x:f>
        <x:v>0</x:v>
      </x:c>
      <x:c r="K454" s="7" t="n">
        <x:f>SUMIFS('PO detail'!$Y$1041:$Y$1042,'PO detail'!$V$1041:$V$1042,"&gt;="&amp;E454,'PO detail'!$V$1041:$V$1042,"&lt;"&amp;A454)</x:f>
        <x:v>0</x:v>
      </x:c>
      <x:c r="L454" s="7" t="n">
        <x:f>'Inventory detail'!F454*Summary!$K$5*(A454-E454)/Summary!$K$6</x:f>
        <x:v>170.02053388090349</x:v>
      </x:c>
      <x:c r="M454" s="7" t="n">
        <x:f>MAX(0,H454-L454)</x:f>
        <x:v>529.9794661190965</x:v>
      </x:c>
      <x:c r="N454" s="7" t="n">
        <x:f>MAX(0,L454-H454)</x:f>
        <x:v>0</x:v>
      </x:c>
      <x:c r="O454" s="7" t="n">
        <x:f>MAX(0,F454+I454-N454)</x:f>
        <x:v>1000</x:v>
      </x:c>
      <x:c r="P454" s="7" t="n">
        <x:f>MAX(0,N454-F454-I454)</x:f>
        <x:v>0</x:v>
      </x:c>
      <x:c r="Q454" s="7" t="n">
        <x:f>MAX(0,G454+J454-P454)</x:f>
        <x:v>0</x:v>
      </x:c>
      <x:c r="R454" s="7" t="n">
        <x:f>M454+MAX(0,K454-MAX(0,P454-G454-J454))</x:f>
        <x:v>529.9794661190965</x:v>
      </x:c>
      <x:c r="S454" s="7" t="n">
        <x:f>SUM(O454,Q454,R454)</x:f>
        <x:v>1529.9794661190965</x:v>
      </x:c>
      <x:c r="T454" s="14" t="n">
        <x:f>'Inventory detail'!T454</x:f>
        <x:v>0.1825</x:v>
      </x:c>
      <x:c r="U454" s="14" t="n">
        <x:f>'Inventory detail'!U454</x:f>
        <x:v>0.17878899999999998</x:v>
      </x:c>
      <x:c r="V454" s="9" t="n">
        <x:f>O454*T454</x:f>
        <x:v>182.5</x:v>
      </x:c>
      <x:c r="W454" s="9" t="n">
        <x:f>Q454*T454</x:f>
        <x:v>0</x:v>
      </x:c>
      <x:c r="X454" s="9" t="n">
        <x:f>R454*T454</x:f>
        <x:v>96.72125256673512</x:v>
      </x:c>
      <x:c r="Y454" s="9" t="n">
        <x:f>S454*T454</x:f>
        <x:v>279.22125256673513</x:v>
      </x:c>
      <x:c r="Z454" s="9" t="n">
        <x:f>IF(ISNUMBER(U454),S454*(U454-T454),"n.a.")</x:f>
        <x:v>-5.677753798767998</x:v>
      </x:c>
      <x:c r="AA454" s="9" t="n">
        <x:f>IF(ISNUMBER(U454),Y454,0)</x:f>
        <x:v>279.22125256673513</x:v>
      </x:c>
      <x:c r="AB454" s="7" t="n">
        <x:f>MAX(0,L454-SUM(F454:K454))</x:f>
        <x:v>0</x:v>
      </x:c>
    </x:row>
    <x:row r="455" ht="22" customHeight="1">
      <x:c r="A455" s="18" t="n">
        <x:f>Summary!C$41</x:f>
        <x:v>46327</x:v>
      </x:c>
      <x:c r="B455" s="2" t="str">
        <x:f>'Inventory detail'!A455</x:f>
        <x:v>POUC</x:v>
      </x:c>
      <x:c r="C455" s="2" t="str">
        <x:f>'Inventory detail'!B455</x:f>
        <x:v>10</x:v>
      </x:c>
      <x:c r="D455" s="2" t="str">
        <x:f>'Inventory detail'!C455</x:f>
        <x:v>LET3SL</x:v>
      </x:c>
      <x:c r="E455" s="10" t="n">
        <x:f>Summary!$E$5</x:f>
        <x:v>46304</x:v>
      </x:c>
      <x:c r="F455" s="7" t="n">
        <x:f>'Inventory detail'!W455</x:f>
        <x:v>0</x:v>
      </x:c>
      <x:c r="G455" s="7" t="n">
        <x:f>'Inventory detail'!X455</x:f>
        <x:v>0</x:v>
      </x:c>
      <x:c r="H455" s="7" t="n">
        <x:f>'Inventory detail'!Y455</x:f>
        <x:v>1500</x:v>
      </x:c>
      <x:c r="I455" s="7" t="n">
        <x:f>SUMIFS('PO detail'!$W$1510:$W$1510,'PO detail'!$V$1510:$V$1510,"&gt;="&amp;E455,'PO detail'!$V$1510:$V$1510,"&lt;"&amp;A455)</x:f>
        <x:v>0</x:v>
      </x:c>
      <x:c r="J455" s="7" t="n">
        <x:f>SUMIFS('PO detail'!$X$1510:$X$1510,'PO detail'!$V$1510:$V$1510,"&gt;="&amp;E455,'PO detail'!$V$1510:$V$1510,"&lt;"&amp;A455)</x:f>
        <x:v>1000</x:v>
      </x:c>
      <x:c r="K455" s="7" t="n">
        <x:f>SUMIFS('PO detail'!$Y$1510:$Y$1510,'PO detail'!$V$1510:$V$1510,"&gt;="&amp;E455,'PO detail'!$V$1510:$V$1510,"&lt;"&amp;A455)</x:f>
        <x:v>0</x:v>
      </x:c>
      <x:c r="L455" s="7" t="n">
        <x:f>'Inventory detail'!F455*Summary!$K$5*(A455-E455)/Summary!$K$6</x:f>
        <x:v>170.02053388090349</x:v>
      </x:c>
      <x:c r="M455" s="7" t="n">
        <x:f>MAX(0,H455-L455)</x:f>
        <x:v>1329.9794661190965</x:v>
      </x:c>
      <x:c r="N455" s="7" t="n">
        <x:f>MAX(0,L455-H455)</x:f>
        <x:v>0</x:v>
      </x:c>
      <x:c r="O455" s="7" t="n">
        <x:f>MAX(0,F455+I455-N455)</x:f>
        <x:v>0</x:v>
      </x:c>
      <x:c r="P455" s="7" t="n">
        <x:f>MAX(0,N455-F455-I455)</x:f>
        <x:v>0</x:v>
      </x:c>
      <x:c r="Q455" s="7" t="n">
        <x:f>MAX(0,G455+J455-P455)</x:f>
        <x:v>1000</x:v>
      </x:c>
      <x:c r="R455" s="7" t="n">
        <x:f>M455+MAX(0,K455-MAX(0,P455-G455-J455))</x:f>
        <x:v>1329.9794661190965</x:v>
      </x:c>
      <x:c r="S455" s="7" t="n">
        <x:f>SUM(O455,Q455,R455)</x:f>
        <x:v>2329.9794661190963</x:v>
      </x:c>
      <x:c r="T455" s="14" t="n">
        <x:f>'Inventory detail'!T455</x:f>
        <x:v>0.1149</x:v>
      </x:c>
      <x:c r="U455" s="14" t="n">
        <x:f>'Inventory detail'!U455</x:f>
        <x:v>0.12507</x:v>
      </x:c>
      <x:c r="V455" s="9" t="n">
        <x:f>O455*T455</x:f>
        <x:v>0</x:v>
      </x:c>
      <x:c r="W455" s="9" t="n">
        <x:f>Q455*T455</x:f>
        <x:v>114.9</x:v>
      </x:c>
      <x:c r="X455" s="9" t="n">
        <x:f>R455*T455</x:f>
        <x:v>152.8146406570842</x:v>
      </x:c>
      <x:c r="Y455" s="9" t="n">
        <x:f>S455*T455</x:f>
        <x:v>267.71464065708415</x:v>
      </x:c>
      <x:c r="Z455" s="9" t="n">
        <x:f>IF(ISNUMBER(U455),S455*(U455-T455),"n.a.")</x:f>
        <x:v>23.695891170431175</x:v>
      </x:c>
      <x:c r="AA455" s="9" t="n">
        <x:f>IF(ISNUMBER(U455),Y455,0)</x:f>
        <x:v>267.71464065708415</x:v>
      </x:c>
      <x:c r="AB455" s="7" t="n">
        <x:f>MAX(0,L455-SUM(F455:K455))</x:f>
        <x:v>0</x:v>
      </x:c>
    </x:row>
    <x:row r="456" ht="22" customHeight="1">
      <x:c r="A456" s="18" t="n">
        <x:f>Summary!C$41</x:f>
        <x:v>46327</x:v>
      </x:c>
      <x:c r="B456" s="2" t="str">
        <x:f>'Inventory detail'!A456</x:f>
        <x:v>POUC</x:v>
      </x:c>
      <x:c r="C456" s="2" t="str">
        <x:f>'Inventory detail'!B456</x:f>
        <x:v>30</x:v>
      </x:c>
      <x:c r="D456" s="2" t="str">
        <x:f>'Inventory detail'!C456</x:f>
        <x:v>LEG10</x:v>
      </x:c>
      <x:c r="E456" s="10" t="n">
        <x:f>Summary!$E$5</x:f>
        <x:v>46304</x:v>
      </x:c>
      <x:c r="F456" s="7" t="n">
        <x:f>'Inventory detail'!W456</x:f>
        <x:v>0</x:v>
      </x:c>
      <x:c r="G456" s="7" t="n">
        <x:f>'Inventory detail'!X456</x:f>
        <x:v>0</x:v>
      </x:c>
      <x:c r="H456" s="7" t="n">
        <x:f>'Inventory detail'!Y456</x:f>
        <x:v>2300</x:v>
      </x:c>
      <x:c r="I456" s="7" t="n">
        <x:f>0</x:f>
        <x:v>0</x:v>
      </x:c>
      <x:c r="J456" s="7" t="n">
        <x:f>0</x:f>
        <x:v>0</x:v>
      </x:c>
      <x:c r="K456" s="7" t="n">
        <x:f>0</x:f>
        <x:v>0</x:v>
      </x:c>
      <x:c r="L456" s="7" t="n">
        <x:f>'Inventory detail'!F456*Summary!$K$5*(A456-E456)/Summary!$K$6</x:f>
        <x:v>170.02053388090349</x:v>
      </x:c>
      <x:c r="M456" s="7" t="n">
        <x:f>MAX(0,H456-L456)</x:f>
        <x:v>2129.9794661190963</x:v>
      </x:c>
      <x:c r="N456" s="7" t="n">
        <x:f>MAX(0,L456-H456)</x:f>
        <x:v>0</x:v>
      </x:c>
      <x:c r="O456" s="7" t="n">
        <x:f>MAX(0,F456+I456-N456)</x:f>
        <x:v>0</x:v>
      </x:c>
      <x:c r="P456" s="7" t="n">
        <x:f>MAX(0,N456-F456-I456)</x:f>
        <x:v>0</x:v>
      </x:c>
      <x:c r="Q456" s="7" t="n">
        <x:f>MAX(0,G456+J456-P456)</x:f>
        <x:v>0</x:v>
      </x:c>
      <x:c r="R456" s="7" t="n">
        <x:f>M456+MAX(0,K456-MAX(0,P456-G456-J456))</x:f>
        <x:v>2129.9794661190963</x:v>
      </x:c>
      <x:c r="S456" s="7" t="n">
        <x:f>SUM(O456,Q456,R456)</x:f>
        <x:v>2129.9794661190963</x:v>
      </x:c>
      <x:c r="T456" s="14" t="n">
        <x:f>'Inventory detail'!T456</x:f>
        <x:v>0.1796</x:v>
      </x:c>
      <x:c r="U456" s="14" t="n">
        <x:f>'Inventory detail'!U456</x:f>
        <x:v>0.19569</x:v>
      </x:c>
      <x:c r="V456" s="9" t="n">
        <x:f>O456*T456</x:f>
        <x:v>0</x:v>
      </x:c>
      <x:c r="W456" s="9" t="n">
        <x:f>Q456*T456</x:f>
        <x:v>0</x:v>
      </x:c>
      <x:c r="X456" s="9" t="n">
        <x:f>R456*T456</x:f>
        <x:v>382.54431211498974</x:v>
      </x:c>
      <x:c r="Y456" s="9" t="n">
        <x:f>S456*T456</x:f>
        <x:v>382.54431211498974</x:v>
      </x:c>
      <x:c r="Z456" s="9" t="n">
        <x:f>IF(ISNUMBER(U456),S456*(U456-T456),"n.a.")</x:f>
        <x:v>34.271369609856244</x:v>
      </x:c>
      <x:c r="AA456" s="9" t="n">
        <x:f>IF(ISNUMBER(U456),Y456,0)</x:f>
        <x:v>382.54431211498974</x:v>
      </x:c>
      <x:c r="AB456" s="7" t="n">
        <x:f>MAX(0,L456-SUM(F456:K456))</x:f>
        <x:v>0</x:v>
      </x:c>
    </x:row>
    <x:row r="457" ht="22" customHeight="1">
      <x:c r="A457" s="18" t="n">
        <x:f>Summary!C$41</x:f>
        <x:v>46327</x:v>
      </x:c>
      <x:c r="B457" s="2" t="str">
        <x:f>'Inventory detail'!A457</x:f>
        <x:v>POUC</x:v>
      </x:c>
      <x:c r="C457" s="2" t="str">
        <x:f>'Inventory detail'!B457</x:f>
        <x:v>60</x:v>
      </x:c>
      <x:c r="D457" s="2" t="str">
        <x:f>'Inventory detail'!C457</x:f>
        <x:v>MLMEN3</x:v>
      </x:c>
      <x:c r="E457" s="10" t="n">
        <x:f>Summary!$E$5</x:f>
        <x:v>46304</x:v>
      </x:c>
      <x:c r="F457" s="7" t="n">
        <x:f>'Inventory detail'!W457</x:f>
        <x:v>0</x:v>
      </x:c>
      <x:c r="G457" s="7" t="n">
        <x:f>'Inventory detail'!X457</x:f>
        <x:v>0</x:v>
      </x:c>
      <x:c r="H457" s="7" t="n">
        <x:f>'Inventory detail'!Y457</x:f>
        <x:v>0</x:v>
      </x:c>
      <x:c r="I457" s="7" t="n">
        <x:f>SUMIFS('PO detail'!$W$1822:$W$1822,'PO detail'!$V$1822:$V$1822,"&gt;="&amp;E457,'PO detail'!$V$1822:$V$1822,"&lt;"&amp;A457)</x:f>
        <x:v>0</x:v>
      </x:c>
      <x:c r="J457" s="7" t="n">
        <x:f>SUMIFS('PO detail'!$X$1822:$X$1822,'PO detail'!$V$1822:$V$1822,"&gt;="&amp;E457,'PO detail'!$V$1822:$V$1822,"&lt;"&amp;A457)</x:f>
        <x:v>0</x:v>
      </x:c>
      <x:c r="K457" s="7" t="n">
        <x:f>SUMIFS('PO detail'!$Y$1822:$Y$1822,'PO detail'!$V$1822:$V$1822,"&gt;="&amp;E457,'PO detail'!$V$1822:$V$1822,"&lt;"&amp;A457)</x:f>
        <x:v>0</x:v>
      </x:c>
      <x:c r="L457" s="7" t="n">
        <x:f>'Inventory detail'!F457*Summary!$K$5*(A457-E457)/Summary!$K$6</x:f>
        <x:v>170.02053388090349</x:v>
      </x:c>
      <x:c r="M457" s="7" t="n">
        <x:f>MAX(0,H457-L457)</x:f>
        <x:v>0</x:v>
      </x:c>
      <x:c r="N457" s="7" t="n">
        <x:f>MAX(0,L457-H457)</x:f>
        <x:v>170.02053388090349</x:v>
      </x:c>
      <x:c r="O457" s="7" t="n">
        <x:f>MAX(0,F457+I457-N457)</x:f>
        <x:v>0</x:v>
      </x:c>
      <x:c r="P457" s="7" t="n">
        <x:f>MAX(0,N457-F457-I457)</x:f>
        <x:v>170.02053388090349</x:v>
      </x:c>
      <x:c r="Q457" s="7" t="n">
        <x:f>MAX(0,G457+J457-P457)</x:f>
        <x:v>0</x:v>
      </x:c>
      <x:c r="R457" s="7" t="n">
        <x:f>M457+MAX(0,K457-MAX(0,P457-G457-J457))</x:f>
        <x:v>0</x:v>
      </x:c>
      <x:c r="S457" s="7" t="n">
        <x:f>SUM(O457,Q457,R457)</x:f>
        <x:v>0</x:v>
      </x:c>
      <x:c r="T457" s="14" t="n">
        <x:f>'Inventory detail'!T457</x:f>
        <x:v>0.1739</x:v>
      </x:c>
      <x:c r="U457" s="14" t="n">
        <x:f>'Inventory detail'!U457</x:f>
        <x:v>0.255915</x:v>
      </x:c>
      <x:c r="V457" s="9" t="n">
        <x:f>O457*T457</x:f>
        <x:v>0</x:v>
      </x:c>
      <x:c r="W457" s="9" t="n">
        <x:f>Q457*T457</x:f>
        <x:v>0</x:v>
      </x:c>
      <x:c r="X457" s="9" t="n">
        <x:f>R457*T457</x:f>
        <x:v>0</x:v>
      </x:c>
      <x:c r="Y457" s="9" t="n">
        <x:f>S457*T457</x:f>
        <x:v>0</x:v>
      </x:c>
      <x:c r="Z457" s="9" t="n">
        <x:f>IF(ISNUMBER(U457),S457*(U457-T457),"n.a.")</x:f>
        <x:v>0</x:v>
      </x:c>
      <x:c r="AA457" s="9" t="n">
        <x:f>IF(ISNUMBER(U457),Y457,0)</x:f>
        <x:v>0</x:v>
      </x:c>
      <x:c r="AB457" s="7" t="n">
        <x:f>MAX(0,L457-SUM(F457:K457))</x:f>
        <x:v>170.02053388090349</x:v>
      </x:c>
    </x:row>
    <x:row r="458" ht="22" customHeight="1">
      <x:c r="A458" s="18" t="n">
        <x:f>Summary!C$41</x:f>
        <x:v>46327</x:v>
      </x:c>
      <x:c r="B458" s="2" t="str">
        <x:f>'Inventory detail'!A458</x:f>
        <x:v>COIL</x:v>
      </x:c>
      <x:c r="C458" s="2" t="str">
        <x:f>'Inventory detail'!B458</x:f>
        <x:v>30</x:v>
      </x:c>
      <x:c r="D458" s="2" t="str">
        <x:f>'Inventory detail'!C458</x:f>
        <x:v>7CLR12-4</x:v>
      </x:c>
      <x:c r="E458" s="10" t="n">
        <x:f>Summary!$E$5</x:f>
        <x:v>46304</x:v>
      </x:c>
      <x:c r="F458" s="7" t="n">
        <x:f>'Inventory detail'!W458</x:f>
        <x:v>5000</x:v>
      </x:c>
      <x:c r="G458" s="7" t="n">
        <x:f>'Inventory detail'!X458</x:f>
        <x:v>0</x:v>
      </x:c>
      <x:c r="H458" s="7" t="n">
        <x:f>'Inventory detail'!Y458</x:f>
        <x:v>100</x:v>
      </x:c>
      <x:c r="I458" s="7" t="n">
        <x:f>SUMIFS('PO detail'!$W$952:$W$952,'PO detail'!$V$952:$V$952,"&gt;="&amp;E458,'PO detail'!$V$952:$V$952,"&lt;"&amp;A458)</x:f>
        <x:v>0</x:v>
      </x:c>
      <x:c r="J458" s="7" t="n">
        <x:f>SUMIFS('PO detail'!$X$952:$X$952,'PO detail'!$V$952:$V$952,"&gt;="&amp;E458,'PO detail'!$V$952:$V$952,"&lt;"&amp;A458)</x:f>
        <x:v>0</x:v>
      </x:c>
      <x:c r="K458" s="7" t="n">
        <x:f>SUMIFS('PO detail'!$Y$952:$Y$952,'PO detail'!$V$952:$V$952,"&gt;="&amp;E458,'PO detail'!$V$952:$V$952,"&lt;"&amp;A458)</x:f>
        <x:v>0</x:v>
      </x:c>
      <x:c r="L458" s="7" t="n">
        <x:f>'Inventory detail'!F458*Summary!$K$5*(A458-E458)/Summary!$K$6</x:f>
        <x:v>163.72599589322382</x:v>
      </x:c>
      <x:c r="M458" s="7" t="n">
        <x:f>MAX(0,H458-L458)</x:f>
        <x:v>0</x:v>
      </x:c>
      <x:c r="N458" s="7" t="n">
        <x:f>MAX(0,L458-H458)</x:f>
        <x:v>63.725995893223825</x:v>
      </x:c>
      <x:c r="O458" s="7" t="n">
        <x:f>MAX(0,F458+I458-N458)</x:f>
        <x:v>4936.274004106776</x:v>
      </x:c>
      <x:c r="P458" s="7" t="n">
        <x:f>MAX(0,N458-F458-I458)</x:f>
        <x:v>0</x:v>
      </x:c>
      <x:c r="Q458" s="7" t="n">
        <x:f>MAX(0,G458+J458-P458)</x:f>
        <x:v>0</x:v>
      </x:c>
      <x:c r="R458" s="7" t="n">
        <x:f>M458+MAX(0,K458-MAX(0,P458-G458-J458))</x:f>
        <x:v>0</x:v>
      </x:c>
      <x:c r="S458" s="7" t="n">
        <x:f>SUM(O458,Q458,R458)</x:f>
        <x:v>4936.274004106776</x:v>
      </x:c>
      <x:c r="T458" s="14" t="n">
        <x:f>'Inventory detail'!T458</x:f>
        <x:v>0.0392</x:v>
      </x:c>
      <x:c r="U458" s="14" t="n">
        <x:f>'Inventory detail'!U458</x:f>
        <x:v>0.038453999999999995</x:v>
      </x:c>
      <x:c r="V458" s="9" t="n">
        <x:f>O458*T458</x:f>
        <x:v>193.50194096098562</x:v>
      </x:c>
      <x:c r="W458" s="9" t="n">
        <x:f>Q458*T458</x:f>
        <x:v>0</x:v>
      </x:c>
      <x:c r="X458" s="9" t="n">
        <x:f>R458*T458</x:f>
        <x:v>0</x:v>
      </x:c>
      <x:c r="Y458" s="9" t="n">
        <x:f>S458*T458</x:f>
        <x:v>193.50194096098562</x:v>
      </x:c>
      <x:c r="Z458" s="9" t="n">
        <x:f>IF(ISNUMBER(U458),S458*(U458-T458),"n.a.")</x:f>
        <x:v>-3.682460407063673</x:v>
      </x:c>
      <x:c r="AA458" s="9" t="n">
        <x:f>IF(ISNUMBER(U458),Y458,0)</x:f>
        <x:v>193.50194096098562</x:v>
      </x:c>
      <x:c r="AB458" s="7" t="n">
        <x:f>MAX(0,L458-SUM(F458:K458))</x:f>
        <x:v>0</x:v>
      </x:c>
    </x:row>
    <x:row r="459" ht="22" customHeight="1">
      <x:c r="A459" s="18" t="n">
        <x:f>Summary!C$41</x:f>
        <x:v>46327</x:v>
      </x:c>
      <x:c r="B459" s="2" t="str">
        <x:f>'Inventory detail'!A459</x:f>
        <x:v>COIL</x:v>
      </x:c>
      <x:c r="C459" s="2" t="str">
        <x:f>'Inventory detail'!B459</x:f>
        <x:v>60</x:v>
      </x:c>
      <x:c r="D459" s="2" t="str">
        <x:f>'Inventory detail'!C459</x:f>
        <x:v>20BLK36-4</x:v>
      </x:c>
      <x:c r="E459" s="10" t="n">
        <x:f>Summary!$E$5</x:f>
        <x:v>46304</x:v>
      </x:c>
      <x:c r="F459" s="7" t="n">
        <x:f>'Inventory detail'!W459</x:f>
        <x:v>500</x:v>
      </x:c>
      <x:c r="G459" s="7" t="n">
        <x:f>'Inventory detail'!X459</x:f>
        <x:v>0</x:v>
      </x:c>
      <x:c r="H459" s="7" t="n">
        <x:f>'Inventory detail'!Y459</x:f>
        <x:v>0</x:v>
      </x:c>
      <x:c r="I459" s="7" t="n">
        <x:f>SUMIFS('PO detail'!$W$1198:$W$1199,'PO detail'!$V$1198:$V$1199,"&gt;="&amp;E459,'PO detail'!$V$1198:$V$1199,"&lt;"&amp;A459)</x:f>
        <x:v>0</x:v>
      </x:c>
      <x:c r="J459" s="7" t="n">
        <x:f>SUMIFS('PO detail'!$X$1198:$X$1199,'PO detail'!$V$1198:$V$1199,"&gt;="&amp;E459,'PO detail'!$V$1198:$V$1199,"&lt;"&amp;A459)</x:f>
        <x:v>0</x:v>
      </x:c>
      <x:c r="K459" s="7" t="n">
        <x:f>SUMIFS('PO detail'!$Y$1198:$Y$1199,'PO detail'!$V$1198:$V$1199,"&gt;="&amp;E459,'PO detail'!$V$1198:$V$1199,"&lt;"&amp;A459)</x:f>
        <x:v>0</x:v>
      </x:c>
      <x:c r="L459" s="7" t="n">
        <x:f>'Inventory detail'!F459*Summary!$K$5*(A459-E459)/Summary!$K$6</x:f>
        <x:v>163.72599589322382</x:v>
      </x:c>
      <x:c r="M459" s="7" t="n">
        <x:f>MAX(0,H459-L459)</x:f>
        <x:v>0</x:v>
      </x:c>
      <x:c r="N459" s="7" t="n">
        <x:f>MAX(0,L459-H459)</x:f>
        <x:v>163.72599589322382</x:v>
      </x:c>
      <x:c r="O459" s="7" t="n">
        <x:f>MAX(0,F459+I459-N459)</x:f>
        <x:v>336.27400410677615</x:v>
      </x:c>
      <x:c r="P459" s="7" t="n">
        <x:f>MAX(0,N459-F459-I459)</x:f>
        <x:v>0</x:v>
      </x:c>
      <x:c r="Q459" s="7" t="n">
        <x:f>MAX(0,G459+J459-P459)</x:f>
        <x:v>0</x:v>
      </x:c>
      <x:c r="R459" s="7" t="n">
        <x:f>M459+MAX(0,K459-MAX(0,P459-G459-J459))</x:f>
        <x:v>0</x:v>
      </x:c>
      <x:c r="S459" s="7" t="n">
        <x:f>SUM(O459,Q459,R459)</x:f>
        <x:v>336.27400410677615</x:v>
      </x:c>
      <x:c r="T459" s="14" t="n">
        <x:f>'Inventory detail'!T459</x:f>
        <x:v>0.3599</x:v>
      </x:c>
      <x:c r="U459" s="14" t="n">
        <x:f>'Inventory detail'!U459</x:f>
        <x:v>0.3526055</x:v>
      </x:c>
      <x:c r="V459" s="9" t="n">
        <x:f>O459*T459</x:f>
        <x:v>121.02501407802873</x:v>
      </x:c>
      <x:c r="W459" s="9" t="n">
        <x:f>Q459*T459</x:f>
        <x:v>0</x:v>
      </x:c>
      <x:c r="X459" s="9" t="n">
        <x:f>R459*T459</x:f>
        <x:v>0</x:v>
      </x:c>
      <x:c r="Y459" s="9" t="n">
        <x:f>S459*T459</x:f>
        <x:v>121.02501407802873</x:v>
      </x:c>
      <x:c r="Z459" s="9" t="n">
        <x:f>IF(ISNUMBER(U459),S459*(U459-T459),"n.a.")</x:f>
        <x:v>-2.4529507229568726</x:v>
      </x:c>
      <x:c r="AA459" s="9" t="n">
        <x:f>IF(ISNUMBER(U459),Y459,0)</x:f>
        <x:v>121.02501407802873</x:v>
      </x:c>
      <x:c r="AB459" s="7" t="n">
        <x:f>MAX(0,L459-SUM(F459:K459))</x:f>
        <x:v>0</x:v>
      </x:c>
    </x:row>
    <x:row r="460" ht="22" customHeight="1">
      <x:c r="A460" s="18" t="n">
        <x:f>Summary!C$41</x:f>
        <x:v>46327</x:v>
      </x:c>
      <x:c r="B460" s="2" t="str">
        <x:f>'Inventory detail'!A460</x:f>
        <x:v>POUC</x:v>
      </x:c>
      <x:c r="C460" s="2" t="str">
        <x:f>'Inventory detail'!B460</x:f>
        <x:v>30</x:v>
      </x:c>
      <x:c r="D460" s="2" t="str">
        <x:f>'Inventory detail'!C460</x:f>
        <x:v>MEM5</x:v>
      </x:c>
      <x:c r="E460" s="10" t="n">
        <x:f>Summary!$E$5</x:f>
        <x:v>46304</x:v>
      </x:c>
      <x:c r="F460" s="7" t="n">
        <x:f>'Inventory detail'!W460</x:f>
        <x:v>0</x:v>
      </x:c>
      <x:c r="G460" s="7" t="n">
        <x:f>'Inventory detail'!X460</x:f>
        <x:v>0</x:v>
      </x:c>
      <x:c r="H460" s="7" t="n">
        <x:f>'Inventory detail'!Y460</x:f>
        <x:v>900</x:v>
      </x:c>
      <x:c r="I460" s="7" t="n">
        <x:f>SUMIFS('PO detail'!$W$1680:$W$1680,'PO detail'!$V$1680:$V$1680,"&gt;="&amp;E460,'PO detail'!$V$1680:$V$1680,"&lt;"&amp;A460)</x:f>
        <x:v>0</x:v>
      </x:c>
      <x:c r="J460" s="7" t="n">
        <x:f>SUMIFS('PO detail'!$X$1680:$X$1680,'PO detail'!$V$1680:$V$1680,"&gt;="&amp;E460,'PO detail'!$V$1680:$V$1680,"&lt;"&amp;A460)</x:f>
        <x:v>5000</x:v>
      </x:c>
      <x:c r="K460" s="7" t="n">
        <x:f>SUMIFS('PO detail'!$Y$1680:$Y$1680,'PO detail'!$V$1680:$V$1680,"&gt;="&amp;E460,'PO detail'!$V$1680:$V$1680,"&lt;"&amp;A460)</x:f>
        <x:v>0</x:v>
      </x:c>
      <x:c r="L460" s="7" t="n">
        <x:f>'Inventory detail'!F460*Summary!$K$5*(A460-E460)/Summary!$K$6</x:f>
        <x:v>163.72599589322382</x:v>
      </x:c>
      <x:c r="M460" s="7" t="n">
        <x:f>MAX(0,H460-L460)</x:f>
        <x:v>736.2740041067761</x:v>
      </x:c>
      <x:c r="N460" s="7" t="n">
        <x:f>MAX(0,L460-H460)</x:f>
        <x:v>0</x:v>
      </x:c>
      <x:c r="O460" s="7" t="n">
        <x:f>MAX(0,F460+I460-N460)</x:f>
        <x:v>0</x:v>
      </x:c>
      <x:c r="P460" s="7" t="n">
        <x:f>MAX(0,N460-F460-I460)</x:f>
        <x:v>0</x:v>
      </x:c>
      <x:c r="Q460" s="7" t="n">
        <x:f>MAX(0,G460+J460-P460)</x:f>
        <x:v>5000</x:v>
      </x:c>
      <x:c r="R460" s="7" t="n">
        <x:f>M460+MAX(0,K460-MAX(0,P460-G460-J460))</x:f>
        <x:v>736.2740041067761</x:v>
      </x:c>
      <x:c r="S460" s="7" t="n">
        <x:f>SUM(O460,Q460,R460)</x:f>
        <x:v>5736.274004106776</x:v>
      </x:c>
      <x:c r="T460" s="14" t="n">
        <x:f>'Inventory detail'!T460</x:f>
        <x:v>0.011200000000000002</x:v>
      </x:c>
      <x:c r="U460" s="14" t="n">
        <x:f>'Inventory detail'!U460</x:f>
        <x:v>0.012209999999999999</x:v>
      </x:c>
      <x:c r="V460" s="9" t="n">
        <x:f>O460*T460</x:f>
        <x:v>0</x:v>
      </x:c>
      <x:c r="W460" s="9" t="n">
        <x:f>Q460*T460</x:f>
        <x:v>56.00000000000001</x:v>
      </x:c>
      <x:c r="X460" s="9" t="n">
        <x:f>R460*T460</x:f>
        <x:v>8.246268845995894</x:v>
      </x:c>
      <x:c r="Y460" s="9" t="n">
        <x:f>S460*T460</x:f>
        <x:v>64.2462688459959</x:v>
      </x:c>
      <x:c r="Z460" s="9" t="n">
        <x:f>IF(ISNUMBER(U460),S460*(U460-T460),"n.a.")</x:f>
        <x:v>5.793636744147827</x:v>
      </x:c>
      <x:c r="AA460" s="9" t="n">
        <x:f>IF(ISNUMBER(U460),Y460,0)</x:f>
        <x:v>64.2462688459959</x:v>
      </x:c>
      <x:c r="AB460" s="7" t="n">
        <x:f>MAX(0,L460-SUM(F460:K460))</x:f>
        <x:v>0</x:v>
      </x:c>
    </x:row>
    <x:row r="461" ht="22" customHeight="1">
      <x:c r="A461" s="18" t="n">
        <x:f>Summary!C$41</x:f>
        <x:v>46327</x:v>
      </x:c>
      <x:c r="B461" s="2" t="str">
        <x:f>'Inventory detail'!A461</x:f>
        <x:v>COIL</x:v>
      </x:c>
      <x:c r="C461" s="2" t="str">
        <x:f>'Inventory detail'!B461</x:f>
        <x:v>10</x:v>
      </x:c>
      <x:c r="D461" s="2" t="str">
        <x:f>'Inventory detail'!C461</x:f>
        <x:v>22CLR12-4</x:v>
      </x:c>
      <x:c r="E461" s="10" t="n">
        <x:f>Summary!$E$5</x:f>
        <x:v>46304</x:v>
      </x:c>
      <x:c r="F461" s="7" t="n">
        <x:f>'Inventory detail'!W461</x:f>
        <x:v>1000</x:v>
      </x:c>
      <x:c r="G461" s="7" t="n">
        <x:f>'Inventory detail'!X461</x:f>
        <x:v>0</x:v>
      </x:c>
      <x:c r="H461" s="7" t="n">
        <x:f>'Inventory detail'!Y461</x:f>
        <x:v>0</x:v>
      </x:c>
      <x:c r="I461" s="7" t="n">
        <x:f>SUMIFS('PO detail'!$W$319:$W$319,'PO detail'!$V$319:$V$319,"&gt;="&amp;E461,'PO detail'!$V$319:$V$319,"&lt;"&amp;A461)</x:f>
        <x:v>0</x:v>
      </x:c>
      <x:c r="J461" s="7" t="n">
        <x:f>SUMIFS('PO detail'!$X$319:$X$319,'PO detail'!$V$319:$V$319,"&gt;="&amp;E461,'PO detail'!$V$319:$V$319,"&lt;"&amp;A461)</x:f>
        <x:v>0</x:v>
      </x:c>
      <x:c r="K461" s="7" t="n">
        <x:f>SUMIFS('PO detail'!$Y$319:$Y$319,'PO detail'!$V$319:$V$319,"&gt;="&amp;E461,'PO detail'!$V$319:$V$319,"&lt;"&amp;A461)</x:f>
        <x:v>0</x:v>
      </x:c>
      <x:c r="L461" s="7" t="n">
        <x:f>'Inventory detail'!F461*Summary!$K$5*(A461-E461)/Summary!$K$6</x:f>
        <x:v>157.42390143737165</x:v>
      </x:c>
      <x:c r="M461" s="7" t="n">
        <x:f>MAX(0,H461-L461)</x:f>
        <x:v>0</x:v>
      </x:c>
      <x:c r="N461" s="7" t="n">
        <x:f>MAX(0,L461-H461)</x:f>
        <x:v>157.42390143737165</x:v>
      </x:c>
      <x:c r="O461" s="7" t="n">
        <x:f>MAX(0,F461+I461-N461)</x:f>
        <x:v>842.5760985626283</x:v>
      </x:c>
      <x:c r="P461" s="7" t="n">
        <x:f>MAX(0,N461-F461-I461)</x:f>
        <x:v>0</x:v>
      </x:c>
      <x:c r="Q461" s="7" t="n">
        <x:f>MAX(0,G461+J461-P461)</x:f>
        <x:v>0</x:v>
      </x:c>
      <x:c r="R461" s="7" t="n">
        <x:f>M461+MAX(0,K461-MAX(0,P461-G461-J461))</x:f>
        <x:v>0</x:v>
      </x:c>
      <x:c r="S461" s="7" t="n">
        <x:f>SUM(O461,Q461,R461)</x:f>
        <x:v>842.5760985626283</x:v>
      </x:c>
      <x:c r="T461" s="14" t="n">
        <x:f>'Inventory detail'!T461</x:f>
        <x:v>0.1674</x:v>
      </x:c>
      <x:c r="U461" s="14" t="n">
        <x:f>'Inventory detail'!U461</x:f>
        <x:v>0.163982</x:v>
      </x:c>
      <x:c r="V461" s="9" t="n">
        <x:f>O461*T461</x:f>
        <x:v>141.04723889938398</x:v>
      </x:c>
      <x:c r="W461" s="9" t="n">
        <x:f>Q461*T461</x:f>
        <x:v>0</x:v>
      </x:c>
      <x:c r="X461" s="9" t="n">
        <x:f>R461*T461</x:f>
        <x:v>0</x:v>
      </x:c>
      <x:c r="Y461" s="9" t="n">
        <x:f>S461*T461</x:f>
        <x:v>141.04723889938398</x:v>
      </x:c>
      <x:c r="Z461" s="9" t="n">
        <x:f>IF(ISNUMBER(U461),S461*(U461-T461),"n.a.")</x:f>
        <x:v>-2.879925104887067</x:v>
      </x:c>
      <x:c r="AA461" s="9" t="n">
        <x:f>IF(ISNUMBER(U461),Y461,0)</x:f>
        <x:v>141.04723889938398</x:v>
      </x:c>
      <x:c r="AB461" s="7" t="n">
        <x:f>MAX(0,L461-SUM(F461:K461))</x:f>
        <x:v>0</x:v>
      </x:c>
    </x:row>
    <x:row r="462" ht="22" customHeight="1">
      <x:c r="A462" s="18" t="n">
        <x:f>Summary!C$41</x:f>
        <x:v>46327</x:v>
      </x:c>
      <x:c r="B462" s="2" t="str">
        <x:f>'Inventory detail'!A462</x:f>
        <x:v>COIL</x:v>
      </x:c>
      <x:c r="C462" s="2" t="str">
        <x:f>'Inventory detail'!B462</x:f>
        <x:v>10</x:v>
      </x:c>
      <x:c r="D462" s="2" t="str">
        <x:f>'Inventory detail'!C462</x:f>
        <x:v>6BLU12-4</x:v>
      </x:c>
      <x:c r="E462" s="10" t="n">
        <x:f>Summary!$E$5</x:f>
        <x:v>46304</x:v>
      </x:c>
      <x:c r="F462" s="7" t="n">
        <x:f>'Inventory detail'!W462</x:f>
        <x:v>0</x:v>
      </x:c>
      <x:c r="G462" s="7" t="n">
        <x:f>'Inventory detail'!X462</x:f>
        <x:v>0</x:v>
      </x:c>
      <x:c r="H462" s="7" t="n">
        <x:f>'Inventory detail'!Y462</x:f>
        <x:v>2500</x:v>
      </x:c>
      <x:c r="I462" s="7" t="n">
        <x:f>0</x:f>
        <x:v>0</x:v>
      </x:c>
      <x:c r="J462" s="7" t="n">
        <x:f>0</x:f>
        <x:v>0</x:v>
      </x:c>
      <x:c r="K462" s="7" t="n">
        <x:f>0</x:f>
        <x:v>0</x:v>
      </x:c>
      <x:c r="L462" s="7" t="n">
        <x:f>'Inventory detail'!F462*Summary!$K$5*(A462-E462)/Summary!$K$6</x:f>
        <x:v>157.42390143737165</x:v>
      </x:c>
      <x:c r="M462" s="7" t="n">
        <x:f>MAX(0,H462-L462)</x:f>
        <x:v>2342.5760985626284</x:v>
      </x:c>
      <x:c r="N462" s="7" t="n">
        <x:f>MAX(0,L462-H462)</x:f>
        <x:v>0</x:v>
      </x:c>
      <x:c r="O462" s="7" t="n">
        <x:f>MAX(0,F462+I462-N462)</x:f>
        <x:v>0</x:v>
      </x:c>
      <x:c r="P462" s="7" t="n">
        <x:f>MAX(0,N462-F462-I462)</x:f>
        <x:v>0</x:v>
      </x:c>
      <x:c r="Q462" s="7" t="n">
        <x:f>MAX(0,G462+J462-P462)</x:f>
        <x:v>0</x:v>
      </x:c>
      <x:c r="R462" s="7" t="n">
        <x:f>M462+MAX(0,K462-MAX(0,P462-G462-J462))</x:f>
        <x:v>2342.5760985626284</x:v>
      </x:c>
      <x:c r="S462" s="7" t="n">
        <x:f>SUM(O462,Q462,R462)</x:f>
        <x:v>2342.5760985626284</x:v>
      </x:c>
      <x:c r="T462" s="14" t="n">
        <x:f>'Inventory detail'!T462</x:f>
        <x:v>0.0365</x:v>
      </x:c>
      <x:c r="U462" s="14" t="n">
        <x:f>'Inventory detail'!U462</x:f>
        <x:v>0.0356915</x:v>
      </x:c>
      <x:c r="V462" s="9" t="n">
        <x:f>O462*T462</x:f>
        <x:v>0</x:v>
      </x:c>
      <x:c r="W462" s="9" t="n">
        <x:f>Q462*T462</x:f>
        <x:v>0</x:v>
      </x:c>
      <x:c r="X462" s="9" t="n">
        <x:f>R462*T462</x:f>
        <x:v>85.50402759753594</x:v>
      </x:c>
      <x:c r="Y462" s="9" t="n">
        <x:f>S462*T462</x:f>
        <x:v>85.50402759753594</x:v>
      </x:c>
      <x:c r="Z462" s="9" t="n">
        <x:f>IF(ISNUMBER(U462),S462*(U462-T462),"n.a.")</x:f>
        <x:v>-1.8939727756878775</x:v>
      </x:c>
      <x:c r="AA462" s="9" t="n">
        <x:f>IF(ISNUMBER(U462),Y462,0)</x:f>
        <x:v>85.50402759753594</x:v>
      </x:c>
      <x:c r="AB462" s="7" t="n">
        <x:f>MAX(0,L462-SUM(F462:K462))</x:f>
        <x:v>0</x:v>
      </x:c>
    </x:row>
    <x:row r="463" ht="22" customHeight="1">
      <x:c r="A463" s="18" t="n">
        <x:f>Summary!C$41</x:f>
        <x:v>46327</x:v>
      </x:c>
      <x:c r="B463" s="2" t="str">
        <x:f>'Inventory detail'!A463</x:f>
        <x:v>COIL</x:v>
      </x:c>
      <x:c r="C463" s="2" t="str">
        <x:f>'Inventory detail'!B463</x:f>
        <x:v>30</x:v>
      </x:c>
      <x:c r="D463" s="2" t="str">
        <x:f>'Inventory detail'!C463</x:f>
        <x:v>14NAV12-4</x:v>
      </x:c>
      <x:c r="E463" s="10" t="n">
        <x:f>Summary!$E$5</x:f>
        <x:v>46304</x:v>
      </x:c>
      <x:c r="F463" s="7" t="n">
        <x:f>'Inventory detail'!W463</x:f>
        <x:v>600</x:v>
      </x:c>
      <x:c r="G463" s="7" t="n">
        <x:f>'Inventory detail'!X463</x:f>
        <x:v>0</x:v>
      </x:c>
      <x:c r="H463" s="7" t="n">
        <x:f>'Inventory detail'!Y463</x:f>
        <x:v>0</x:v>
      </x:c>
      <x:c r="I463" s="7" t="n">
        <x:f>SUMIFS('PO detail'!$W$778:$W$779,'PO detail'!$V$778:$V$779,"&gt;="&amp;E463,'PO detail'!$V$778:$V$779,"&lt;"&amp;A463)</x:f>
        <x:v>2100</x:v>
      </x:c>
      <x:c r="J463" s="7" t="n">
        <x:f>SUMIFS('PO detail'!$X$778:$X$779,'PO detail'!$V$778:$V$779,"&gt;="&amp;E463,'PO detail'!$V$778:$V$779,"&lt;"&amp;A463)</x:f>
        <x:v>0</x:v>
      </x:c>
      <x:c r="K463" s="7" t="n">
        <x:f>SUMIFS('PO detail'!$Y$778:$Y$779,'PO detail'!$V$778:$V$779,"&gt;="&amp;E463,'PO detail'!$V$778:$V$779,"&lt;"&amp;A463)</x:f>
        <x:v>0</x:v>
      </x:c>
      <x:c r="L463" s="7" t="n">
        <x:f>'Inventory detail'!F463*Summary!$K$5*(A463-E463)/Summary!$K$6</x:f>
        <x:v>157.42390143737165</x:v>
      </x:c>
      <x:c r="M463" s="7" t="n">
        <x:f>MAX(0,H463-L463)</x:f>
        <x:v>0</x:v>
      </x:c>
      <x:c r="N463" s="7" t="n">
        <x:f>MAX(0,L463-H463)</x:f>
        <x:v>157.42390143737165</x:v>
      </x:c>
      <x:c r="O463" s="7" t="n">
        <x:f>MAX(0,F463+I463-N463)</x:f>
        <x:v>2542.5760985626284</x:v>
      </x:c>
      <x:c r="P463" s="7" t="n">
        <x:f>MAX(0,N463-F463-I463)</x:f>
        <x:v>0</x:v>
      </x:c>
      <x:c r="Q463" s="7" t="n">
        <x:f>MAX(0,G463+J463-P463)</x:f>
        <x:v>0</x:v>
      </x:c>
      <x:c r="R463" s="7" t="n">
        <x:f>M463+MAX(0,K463-MAX(0,P463-G463-J463))</x:f>
        <x:v>0</x:v>
      </x:c>
      <x:c r="S463" s="7" t="n">
        <x:f>SUM(O463,Q463,R463)</x:f>
        <x:v>2542.5760985626284</x:v>
      </x:c>
      <x:c r="T463" s="14" t="n">
        <x:f>'Inventory detail'!T463</x:f>
        <x:v>0.09179999999999999</x:v>
      </x:c>
      <x:c r="U463" s="14" t="n">
        <x:f>'Inventory detail'!U463</x:f>
        <x:v>0.089947</x:v>
      </x:c>
      <x:c r="V463" s="9" t="n">
        <x:f>O463*T463</x:f>
        <x:v>233.40848584804928</x:v>
      </x:c>
      <x:c r="W463" s="9" t="n">
        <x:f>Q463*T463</x:f>
        <x:v>0</x:v>
      </x:c>
      <x:c r="X463" s="9" t="n">
        <x:f>R463*T463</x:f>
        <x:v>0</x:v>
      </x:c>
      <x:c r="Y463" s="9" t="n">
        <x:f>S463*T463</x:f>
        <x:v>233.40848584804928</x:v>
      </x:c>
      <x:c r="Z463" s="9" t="n">
        <x:f>IF(ISNUMBER(U463),S463*(U463-T463),"n.a.")</x:f>
        <x:v>-4.711393510636534</x:v>
      </x:c>
      <x:c r="AA463" s="9" t="n">
        <x:f>IF(ISNUMBER(U463),Y463,0)</x:f>
        <x:v>233.40848584804928</x:v>
      </x:c>
      <x:c r="AB463" s="7" t="n">
        <x:f>MAX(0,L463-SUM(F463:K463))</x:f>
        <x:v>0</x:v>
      </x:c>
    </x:row>
    <x:row r="464" ht="22" customHeight="1">
      <x:c r="A464" s="18" t="n">
        <x:f>Summary!C$41</x:f>
        <x:v>46327</x:v>
      </x:c>
      <x:c r="B464" s="2" t="str">
        <x:f>'Inventory detail'!A464</x:f>
        <x:v>COIL</x:v>
      </x:c>
      <x:c r="C464" s="2" t="str">
        <x:f>'Inventory detail'!B464</x:f>
        <x:v>30</x:v>
      </x:c>
      <x:c r="D464" s="2" t="str">
        <x:f>'Inventory detail'!C464</x:f>
        <x:v>18CLR12-4</x:v>
      </x:c>
      <x:c r="E464" s="10" t="n">
        <x:f>Summary!$E$5</x:f>
        <x:v>46304</x:v>
      </x:c>
      <x:c r="F464" s="7" t="n">
        <x:f>'Inventory detail'!W464</x:f>
        <x:v>800</x:v>
      </x:c>
      <x:c r="G464" s="7" t="n">
        <x:f>'Inventory detail'!X464</x:f>
        <x:v>0</x:v>
      </x:c>
      <x:c r="H464" s="7" t="n">
        <x:f>'Inventory detail'!Y464</x:f>
        <x:v>0</x:v>
      </x:c>
      <x:c r="I464" s="7" t="n">
        <x:f>SUMIFS('PO detail'!$W$820:$W$821,'PO detail'!$V$820:$V$821,"&gt;="&amp;E464,'PO detail'!$V$820:$V$821,"&lt;"&amp;A464)</x:f>
        <x:v>1400</x:v>
      </x:c>
      <x:c r="J464" s="7" t="n">
        <x:f>SUMIFS('PO detail'!$X$820:$X$821,'PO detail'!$V$820:$V$821,"&gt;="&amp;E464,'PO detail'!$V$820:$V$821,"&lt;"&amp;A464)</x:f>
        <x:v>0</x:v>
      </x:c>
      <x:c r="K464" s="7" t="n">
        <x:f>SUMIFS('PO detail'!$Y$820:$Y$821,'PO detail'!$V$820:$V$821,"&gt;="&amp;E464,'PO detail'!$V$820:$V$821,"&lt;"&amp;A464)</x:f>
        <x:v>0</x:v>
      </x:c>
      <x:c r="L464" s="7" t="n">
        <x:f>'Inventory detail'!F464*Summary!$K$5*(A464-E464)/Summary!$K$6</x:f>
        <x:v>157.42390143737165</x:v>
      </x:c>
      <x:c r="M464" s="7" t="n">
        <x:f>MAX(0,H464-L464)</x:f>
        <x:v>0</x:v>
      </x:c>
      <x:c r="N464" s="7" t="n">
        <x:f>MAX(0,L464-H464)</x:f>
        <x:v>157.42390143737165</x:v>
      </x:c>
      <x:c r="O464" s="7" t="n">
        <x:f>MAX(0,F464+I464-N464)</x:f>
        <x:v>2042.5760985626284</x:v>
      </x:c>
      <x:c r="P464" s="7" t="n">
        <x:f>MAX(0,N464-F464-I464)</x:f>
        <x:v>0</x:v>
      </x:c>
      <x:c r="Q464" s="7" t="n">
        <x:f>MAX(0,G464+J464-P464)</x:f>
        <x:v>0</x:v>
      </x:c>
      <x:c r="R464" s="7" t="n">
        <x:f>M464+MAX(0,K464-MAX(0,P464-G464-J464))</x:f>
        <x:v>0</x:v>
      </x:c>
      <x:c r="S464" s="7" t="n">
        <x:f>SUM(O464,Q464,R464)</x:f>
        <x:v>2042.5760985626284</x:v>
      </x:c>
      <x:c r="T464" s="14" t="n">
        <x:f>'Inventory detail'!T464</x:f>
        <x:v>0.1448</x:v>
      </x:c>
      <x:c r="U464" s="14" t="n">
        <x:f>'Inventory detail'!U464</x:f>
        <x:v>0.141882</x:v>
      </x:c>
      <x:c r="V464" s="9" t="n">
        <x:f>O464*T464</x:f>
        <x:v>295.7650190718686</x:v>
      </x:c>
      <x:c r="W464" s="9" t="n">
        <x:f>Q464*T464</x:f>
        <x:v>0</x:v>
      </x:c>
      <x:c r="X464" s="9" t="n">
        <x:f>R464*T464</x:f>
        <x:v>0</x:v>
      </x:c>
      <x:c r="Y464" s="9" t="n">
        <x:f>S464*T464</x:f>
        <x:v>295.7650190718686</x:v>
      </x:c>
      <x:c r="Z464" s="9" t="n">
        <x:f>IF(ISNUMBER(U464),S464*(U464-T464),"n.a.")</x:f>
        <x:v>-5.960237055605758</x:v>
      </x:c>
      <x:c r="AA464" s="9" t="n">
        <x:f>IF(ISNUMBER(U464),Y464,0)</x:f>
        <x:v>295.7650190718686</x:v>
      </x:c>
      <x:c r="AB464" s="7" t="n">
        <x:f>MAX(0,L464-SUM(F464:K464))</x:f>
        <x:v>0</x:v>
      </x:c>
    </x:row>
    <x:row r="465" ht="22" customHeight="1">
      <x:c r="A465" s="18" t="n">
        <x:f>Summary!C$41</x:f>
        <x:v>46327</x:v>
      </x:c>
      <x:c r="B465" s="2" t="str">
        <x:f>'Inventory detail'!A465</x:f>
        <x:v>COIL</x:v>
      </x:c>
      <x:c r="C465" s="2" t="str">
        <x:f>'Inventory detail'!B465</x:f>
        <x:v>30</x:v>
      </x:c>
      <x:c r="D465" s="2" t="str">
        <x:f>'Inventory detail'!C465</x:f>
        <x:v>7WHT12-4</x:v>
      </x:c>
      <x:c r="E465" s="10" t="n">
        <x:f>Summary!$E$5</x:f>
        <x:v>46304</x:v>
      </x:c>
      <x:c r="F465" s="7" t="n">
        <x:f>'Inventory detail'!W465</x:f>
        <x:v>2500</x:v>
      </x:c>
      <x:c r="G465" s="7" t="n">
        <x:f>'Inventory detail'!X465</x:f>
        <x:v>0</x:v>
      </x:c>
      <x:c r="H465" s="7" t="n">
        <x:f>'Inventory detail'!Y465</x:f>
        <x:v>1300</x:v>
      </x:c>
      <x:c r="I465" s="7" t="n">
        <x:f>SUMIFS('PO detail'!$W$954:$W$954,'PO detail'!$V$954:$V$954,"&gt;="&amp;E465,'PO detail'!$V$954:$V$954,"&lt;"&amp;A465)</x:f>
        <x:v>0</x:v>
      </x:c>
      <x:c r="J465" s="7" t="n">
        <x:f>SUMIFS('PO detail'!$X$954:$X$954,'PO detail'!$V$954:$V$954,"&gt;="&amp;E465,'PO detail'!$V$954:$V$954,"&lt;"&amp;A465)</x:f>
        <x:v>0</x:v>
      </x:c>
      <x:c r="K465" s="7" t="n">
        <x:f>SUMIFS('PO detail'!$Y$954:$Y$954,'PO detail'!$V$954:$V$954,"&gt;="&amp;E465,'PO detail'!$V$954:$V$954,"&lt;"&amp;A465)</x:f>
        <x:v>0</x:v>
      </x:c>
      <x:c r="L465" s="7" t="n">
        <x:f>'Inventory detail'!F465*Summary!$K$5*(A465-E465)/Summary!$K$6</x:f>
        <x:v>157.42390143737165</x:v>
      </x:c>
      <x:c r="M465" s="7" t="n">
        <x:f>MAX(0,H465-L465)</x:f>
        <x:v>1142.5760985626284</x:v>
      </x:c>
      <x:c r="N465" s="7" t="n">
        <x:f>MAX(0,L465-H465)</x:f>
        <x:v>0</x:v>
      </x:c>
      <x:c r="O465" s="7" t="n">
        <x:f>MAX(0,F465+I465-N465)</x:f>
        <x:v>2500</x:v>
      </x:c>
      <x:c r="P465" s="7" t="n">
        <x:f>MAX(0,N465-F465-I465)</x:f>
        <x:v>0</x:v>
      </x:c>
      <x:c r="Q465" s="7" t="n">
        <x:f>MAX(0,G465+J465-P465)</x:f>
        <x:v>0</x:v>
      </x:c>
      <x:c r="R465" s="7" t="n">
        <x:f>M465+MAX(0,K465-MAX(0,P465-G465-J465))</x:f>
        <x:v>1142.5760985626284</x:v>
      </x:c>
      <x:c r="S465" s="7" t="n">
        <x:f>SUM(O465,Q465,R465)</x:f>
        <x:v>3642.5760985626284</x:v>
      </x:c>
      <x:c r="T465" s="14" t="n">
        <x:f>'Inventory detail'!T465</x:f>
        <x:v>0.0392</x:v>
      </x:c>
      <x:c r="U465" s="14" t="n">
        <x:f>'Inventory detail'!U465</x:f>
        <x:v>0.038453999999999995</x:v>
      </x:c>
      <x:c r="V465" s="9" t="n">
        <x:f>O465*T465</x:f>
        <x:v>98</x:v>
      </x:c>
      <x:c r="W465" s="9" t="n">
        <x:f>Q465*T465</x:f>
        <x:v>0</x:v>
      </x:c>
      <x:c r="X465" s="9" t="n">
        <x:f>R465*T465</x:f>
        <x:v>44.78898306365503</x:v>
      </x:c>
      <x:c r="Y465" s="9" t="n">
        <x:f>S465*T465</x:f>
        <x:v>142.78898306365502</x:v>
      </x:c>
      <x:c r="Z465" s="9" t="n">
        <x:f>IF(ISNUMBER(U465),S465*(U465-T465),"n.a.")</x:f>
        <x:v>-2.717361769527734</x:v>
      </x:c>
      <x:c r="AA465" s="9" t="n">
        <x:f>IF(ISNUMBER(U465),Y465,0)</x:f>
        <x:v>142.78898306365502</x:v>
      </x:c>
      <x:c r="AB465" s="7" t="n">
        <x:f>MAX(0,L465-SUM(F465:K465))</x:f>
        <x:v>0</x:v>
      </x:c>
    </x:row>
    <x:row r="466" ht="22" customHeight="1">
      <x:c r="A466" s="18" t="n">
        <x:f>Summary!C$41</x:f>
        <x:v>46327</x:v>
      </x:c>
      <x:c r="B466" s="2" t="str">
        <x:f>'Inventory detail'!A466</x:f>
        <x:v>POUC</x:v>
      </x:c>
      <x:c r="C466" s="2" t="str">
        <x:f>'Inventory detail'!B466</x:f>
        <x:v>60</x:v>
      </x:c>
      <x:c r="D466" s="2" t="str">
        <x:f>'Inventory detail'!C466</x:f>
        <x:v>IND7</x:v>
      </x:c>
      <x:c r="E466" s="10" t="n">
        <x:f>Summary!$E$5</x:f>
        <x:v>46304</x:v>
      </x:c>
      <x:c r="F466" s="7" t="n">
        <x:f>'Inventory detail'!W466</x:f>
        <x:v>0</x:v>
      </x:c>
      <x:c r="G466" s="7" t="n">
        <x:f>'Inventory detail'!X466</x:f>
        <x:v>0</x:v>
      </x:c>
      <x:c r="H466" s="7" t="n">
        <x:f>'Inventory detail'!Y466</x:f>
        <x:v>7600</x:v>
      </x:c>
      <x:c r="I466" s="7" t="n">
        <x:f>0</x:f>
        <x:v>0</x:v>
      </x:c>
      <x:c r="J466" s="7" t="n">
        <x:f>0</x:f>
        <x:v>0</x:v>
      </x:c>
      <x:c r="K466" s="7" t="n">
        <x:f>0</x:f>
        <x:v>0</x:v>
      </x:c>
      <x:c r="L466" s="7" t="n">
        <x:f>'Inventory detail'!F466*Summary!$K$5*(A466-E466)/Summary!$K$6</x:f>
        <x:v>157.42390143737165</x:v>
      </x:c>
      <x:c r="M466" s="7" t="n">
        <x:f>MAX(0,H466-L466)</x:f>
        <x:v>7442.576098562628</x:v>
      </x:c>
      <x:c r="N466" s="7" t="n">
        <x:f>MAX(0,L466-H466)</x:f>
        <x:v>0</x:v>
      </x:c>
      <x:c r="O466" s="7" t="n">
        <x:f>MAX(0,F466+I466-N466)</x:f>
        <x:v>0</x:v>
      </x:c>
      <x:c r="P466" s="7" t="n">
        <x:f>MAX(0,N466-F466-I466)</x:f>
        <x:v>0</x:v>
      </x:c>
      <x:c r="Q466" s="7" t="n">
        <x:f>MAX(0,G466+J466-P466)</x:f>
        <x:v>0</x:v>
      </x:c>
      <x:c r="R466" s="7" t="n">
        <x:f>M466+MAX(0,K466-MAX(0,P466-G466-J466))</x:f>
        <x:v>7442.576098562628</x:v>
      </x:c>
      <x:c r="S466" s="7" t="n">
        <x:f>SUM(O466,Q466,R466)</x:f>
        <x:v>7442.576098562628</x:v>
      </x:c>
      <x:c r="T466" s="14" t="n">
        <x:f>'Inventory detail'!T466</x:f>
        <x:v>0.0187</x:v>
      </x:c>
      <x:c r="U466" s="14" t="n">
        <x:f>'Inventory detail'!U466</x:f>
        <x:v>0.020295</x:v>
      </x:c>
      <x:c r="V466" s="9" t="n">
        <x:f>O466*T466</x:f>
        <x:v>0</x:v>
      </x:c>
      <x:c r="W466" s="9" t="n">
        <x:f>Q466*T466</x:f>
        <x:v>0</x:v>
      </x:c>
      <x:c r="X466" s="9" t="n">
        <x:f>R466*T466</x:f>
        <x:v>139.17617304312117</x:v>
      </x:c>
      <x:c r="Y466" s="9" t="n">
        <x:f>S466*T466</x:f>
        <x:v>139.17617304312117</x:v>
      </x:c>
      <x:c r="Z466" s="9" t="n">
        <x:f>IF(ISNUMBER(U466),S466*(U466-T466),"n.a.")</x:f>
        <x:v>11.870908877207386</x:v>
      </x:c>
      <x:c r="AA466" s="9" t="n">
        <x:f>IF(ISNUMBER(U466),Y466,0)</x:f>
        <x:v>139.17617304312117</x:v>
      </x:c>
      <x:c r="AB466" s="7" t="n">
        <x:f>MAX(0,L466-SUM(F466:K466))</x:f>
        <x:v>0</x:v>
      </x:c>
    </x:row>
    <x:row r="467" ht="22" customHeight="1">
      <x:c r="A467" s="18" t="n">
        <x:f>Summary!C$41</x:f>
        <x:v>46327</x:v>
      </x:c>
      <x:c r="B467" s="2" t="str">
        <x:f>'Inventory detail'!A467</x:f>
        <x:v>WIRE</x:v>
      </x:c>
      <x:c r="C467" s="2" t="str">
        <x:f>'Inventory detail'!B467</x:f>
        <x:v>30</x:v>
      </x:c>
      <x:c r="D467" s="2" t="str">
        <x:f>'Inventory detail'!C467</x:f>
        <x:v>DL034SIL</x:v>
      </x:c>
      <x:c r="E467" s="10" t="n">
        <x:f>Summary!$E$5</x:f>
        <x:v>46304</x:v>
      </x:c>
      <x:c r="F467" s="7" t="n">
        <x:f>'Inventory detail'!W467</x:f>
        <x:v>0</x:v>
      </x:c>
      <x:c r="G467" s="7" t="n">
        <x:f>'Inventory detail'!X467</x:f>
        <x:v>0</x:v>
      </x:c>
      <x:c r="H467" s="7" t="n">
        <x:f>'Inventory detail'!Y467</x:f>
        <x:v>7400</x:v>
      </x:c>
      <x:c r="I467" s="7" t="n">
        <x:f>0</x:f>
        <x:v>0</x:v>
      </x:c>
      <x:c r="J467" s="7" t="n">
        <x:f>0</x:f>
        <x:v>0</x:v>
      </x:c>
      <x:c r="K467" s="7" t="n">
        <x:f>0</x:f>
        <x:v>0</x:v>
      </x:c>
      <x:c r="L467" s="7" t="n">
        <x:f>'Inventory detail'!F467*Summary!$K$5*(A467-E467)/Summary!$K$6</x:f>
        <x:v>157.42390143737165</x:v>
      </x:c>
      <x:c r="M467" s="7" t="n">
        <x:f>MAX(0,H467-L467)</x:f>
        <x:v>7242.576098562628</x:v>
      </x:c>
      <x:c r="N467" s="7" t="n">
        <x:f>MAX(0,L467-H467)</x:f>
        <x:v>0</x:v>
      </x:c>
      <x:c r="O467" s="7" t="n">
        <x:f>MAX(0,F467+I467-N467)</x:f>
        <x:v>0</x:v>
      </x:c>
      <x:c r="P467" s="7" t="n">
        <x:f>MAX(0,N467-F467-I467)</x:f>
        <x:v>0</x:v>
      </x:c>
      <x:c r="Q467" s="7" t="n">
        <x:f>MAX(0,G467+J467-P467)</x:f>
        <x:v>0</x:v>
      </x:c>
      <x:c r="R467" s="7" t="n">
        <x:f>M467+MAX(0,K467-MAX(0,P467-G467-J467))</x:f>
        <x:v>7242.576098562628</x:v>
      </x:c>
      <x:c r="S467" s="7" t="n">
        <x:f>SUM(O467,Q467,R467)</x:f>
        <x:v>7242.576098562628</x:v>
      </x:c>
      <x:c r="T467" s="14" t="n">
        <x:f>'Inventory detail'!T467</x:f>
        <x:v>0.1424</x:v>
      </x:c>
      <x:c r="U467" s="14" t="n">
        <x:f>'Inventory detail'!U467</x:f>
        <x:v>0.1424</x:v>
      </x:c>
      <x:c r="V467" s="9" t="n">
        <x:f>O467*T467</x:f>
        <x:v>0</x:v>
      </x:c>
      <x:c r="W467" s="9" t="n">
        <x:f>Q467*T467</x:f>
        <x:v>0</x:v>
      </x:c>
      <x:c r="X467" s="9" t="n">
        <x:f>R467*T467</x:f>
        <x:v>1031.3428364353183</x:v>
      </x:c>
      <x:c r="Y467" s="9" t="n">
        <x:f>S467*T467</x:f>
        <x:v>1031.3428364353183</x:v>
      </x:c>
      <x:c r="Z467" s="9" t="n">
        <x:f>IF(ISNUMBER(U467),S467*(U467-T467),"n.a.")</x:f>
        <x:v>0</x:v>
      </x:c>
      <x:c r="AA467" s="9" t="n">
        <x:f>IF(ISNUMBER(U467),Y467,0)</x:f>
        <x:v>1031.3428364353183</x:v>
      </x:c>
      <x:c r="AB467" s="7" t="n">
        <x:f>MAX(0,L467-SUM(F467:K467))</x:f>
        <x:v>0</x:v>
      </x:c>
    </x:row>
    <x:row r="468" ht="22" customHeight="1">
      <x:c r="A468" s="18" t="n">
        <x:f>Summary!C$41</x:f>
        <x:v>46327</x:v>
      </x:c>
      <x:c r="B468" s="2" t="str">
        <x:f>'Inventory detail'!A468</x:f>
        <x:v>COIL</x:v>
      </x:c>
      <x:c r="C468" s="2" t="str">
        <x:f>'Inventory detail'!B468</x:f>
        <x:v>10</x:v>
      </x:c>
      <x:c r="D468" s="2" t="str">
        <x:f>'Inventory detail'!C468</x:f>
        <x:v>11BLK36-4</x:v>
      </x:c>
      <x:c r="E468" s="10" t="n">
        <x:f>Summary!$E$5</x:f>
        <x:v>46304</x:v>
      </x:c>
      <x:c r="F468" s="7" t="n">
        <x:f>'Inventory detail'!W468</x:f>
        <x:v>1300</x:v>
      </x:c>
      <x:c r="G468" s="7" t="n">
        <x:f>'Inventory detail'!X468</x:f>
        <x:v>0</x:v>
      </x:c>
      <x:c r="H468" s="7" t="n">
        <x:f>'Inventory detail'!Y468</x:f>
        <x:v>0</x:v>
      </x:c>
      <x:c r="I468" s="7" t="n">
        <x:f>SUMIFS('PO detail'!$W$70:$W$71,'PO detail'!$V$70:$V$71,"&gt;="&amp;E468,'PO detail'!$V$70:$V$71,"&lt;"&amp;A468)</x:f>
        <x:v>0</x:v>
      </x:c>
      <x:c r="J468" s="7" t="n">
        <x:f>SUMIFS('PO detail'!$X$70:$X$71,'PO detail'!$V$70:$V$71,"&gt;="&amp;E468,'PO detail'!$V$70:$V$71,"&lt;"&amp;A468)</x:f>
        <x:v>0</x:v>
      </x:c>
      <x:c r="K468" s="7" t="n">
        <x:f>SUMIFS('PO detail'!$Y$70:$Y$71,'PO detail'!$V$70:$V$71,"&gt;="&amp;E468,'PO detail'!$V$70:$V$71,"&lt;"&amp;A468)</x:f>
        <x:v>0</x:v>
      </x:c>
      <x:c r="L468" s="7" t="n">
        <x:f>'Inventory detail'!F468*Summary!$K$5*(A468-E468)/Summary!$K$6</x:f>
        <x:v>151.129363449692</x:v>
      </x:c>
      <x:c r="M468" s="7" t="n">
        <x:f>MAX(0,H468-L468)</x:f>
        <x:v>0</x:v>
      </x:c>
      <x:c r="N468" s="7" t="n">
        <x:f>MAX(0,L468-H468)</x:f>
        <x:v>151.129363449692</x:v>
      </x:c>
      <x:c r="O468" s="7" t="n">
        <x:f>MAX(0,F468+I468-N468)</x:f>
        <x:v>1148.870636550308</x:v>
      </x:c>
      <x:c r="P468" s="7" t="n">
        <x:f>MAX(0,N468-F468-I468)</x:f>
        <x:v>0</x:v>
      </x:c>
      <x:c r="Q468" s="7" t="n">
        <x:f>MAX(0,G468+J468-P468)</x:f>
        <x:v>0</x:v>
      </x:c>
      <x:c r="R468" s="7" t="n">
        <x:f>M468+MAX(0,K468-MAX(0,P468-G468-J468))</x:f>
        <x:v>0</x:v>
      </x:c>
      <x:c r="S468" s="7" t="n">
        <x:f>SUM(O468,Q468,R468)</x:f>
        <x:v>1148.870636550308</x:v>
      </x:c>
      <x:c r="T468" s="14" t="n">
        <x:f>'Inventory detail'!T468</x:f>
        <x:v>0.177</x:v>
      </x:c>
      <x:c r="U468" s="14" t="n">
        <x:f>'Inventory detail'!U468</x:f>
        <x:v>0.17337450000000001</x:v>
      </x:c>
      <x:c r="V468" s="9" t="n">
        <x:f>O468*T468</x:f>
        <x:v>203.35010266940452</x:v>
      </x:c>
      <x:c r="W468" s="9" t="n">
        <x:f>Q468*T468</x:f>
        <x:v>0</x:v>
      </x:c>
      <x:c r="X468" s="9" t="n">
        <x:f>R468*T468</x:f>
        <x:v>0</x:v>
      </x:c>
      <x:c r="Y468" s="9" t="n">
        <x:f>S468*T468</x:f>
        <x:v>203.35010266940452</x:v>
      </x:c>
      <x:c r="Z468" s="9" t="n">
        <x:f>IF(ISNUMBER(U468),S468*(U468-T468),"n.a.")</x:f>
        <x:v>-4.165230492813114</x:v>
      </x:c>
      <x:c r="AA468" s="9" t="n">
        <x:f>IF(ISNUMBER(U468),Y468,0)</x:f>
        <x:v>203.35010266940452</x:v>
      </x:c>
      <x:c r="AB468" s="7" t="n">
        <x:f>MAX(0,L468-SUM(F468:K468))</x:f>
        <x:v>0</x:v>
      </x:c>
    </x:row>
    <x:row r="469" ht="22" customHeight="1">
      <x:c r="A469" s="18" t="n">
        <x:f>Summary!C$41</x:f>
        <x:v>46327</x:v>
      </x:c>
      <x:c r="B469" s="2" t="str">
        <x:f>'Inventory detail'!A469</x:f>
        <x:v>COIL</x:v>
      </x:c>
      <x:c r="C469" s="2" t="str">
        <x:f>'Inventory detail'!B469</x:f>
        <x:v>10</x:v>
      </x:c>
      <x:c r="D469" s="2" t="str">
        <x:f>'Inventory detail'!C469</x:f>
        <x:v>12BLU12-4</x:v>
      </x:c>
      <x:c r="E469" s="10" t="n">
        <x:f>Summary!$E$5</x:f>
        <x:v>46304</x:v>
      </x:c>
      <x:c r="F469" s="7" t="n">
        <x:f>'Inventory detail'!W469</x:f>
        <x:v>1800</x:v>
      </x:c>
      <x:c r="G469" s="7" t="n">
        <x:f>'Inventory detail'!X469</x:f>
        <x:v>0</x:v>
      </x:c>
      <x:c r="H469" s="7" t="n">
        <x:f>'Inventory detail'!Y469</x:f>
        <x:v>0</x:v>
      </x:c>
      <x:c r="I469" s="7" t="n">
        <x:f>SUMIFS('PO detail'!$W$103:$W$103,'PO detail'!$V$103:$V$103,"&gt;="&amp;E469,'PO detail'!$V$103:$V$103,"&lt;"&amp;A469)</x:f>
        <x:v>0</x:v>
      </x:c>
      <x:c r="J469" s="7" t="n">
        <x:f>SUMIFS('PO detail'!$X$103:$X$103,'PO detail'!$V$103:$V$103,"&gt;="&amp;E469,'PO detail'!$V$103:$V$103,"&lt;"&amp;A469)</x:f>
        <x:v>0</x:v>
      </x:c>
      <x:c r="K469" s="7" t="n">
        <x:f>SUMIFS('PO detail'!$Y$103:$Y$103,'PO detail'!$V$103:$V$103,"&gt;="&amp;E469,'PO detail'!$V$103:$V$103,"&lt;"&amp;A469)</x:f>
        <x:v>0</x:v>
      </x:c>
      <x:c r="L469" s="7" t="n">
        <x:f>'Inventory detail'!F469*Summary!$K$5*(A469-E469)/Summary!$K$6</x:f>
        <x:v>151.129363449692</x:v>
      </x:c>
      <x:c r="M469" s="7" t="n">
        <x:f>MAX(0,H469-L469)</x:f>
        <x:v>0</x:v>
      </x:c>
      <x:c r="N469" s="7" t="n">
        <x:f>MAX(0,L469-H469)</x:f>
        <x:v>151.129363449692</x:v>
      </x:c>
      <x:c r="O469" s="7" t="n">
        <x:f>MAX(0,F469+I469-N469)</x:f>
        <x:v>1648.870636550308</x:v>
      </x:c>
      <x:c r="P469" s="7" t="n">
        <x:f>MAX(0,N469-F469-I469)</x:f>
        <x:v>0</x:v>
      </x:c>
      <x:c r="Q469" s="7" t="n">
        <x:f>MAX(0,G469+J469-P469)</x:f>
        <x:v>0</x:v>
      </x:c>
      <x:c r="R469" s="7" t="n">
        <x:f>M469+MAX(0,K469-MAX(0,P469-G469-J469))</x:f>
        <x:v>0</x:v>
      </x:c>
      <x:c r="S469" s="7" t="n">
        <x:f>SUM(O469,Q469,R469)</x:f>
        <x:v>1648.870636550308</x:v>
      </x:c>
      <x:c r="T469" s="14" t="n">
        <x:f>'Inventory detail'!T469</x:f>
        <x:v>0.0717</x:v>
      </x:c>
      <x:c r="U469" s="14" t="n">
        <x:f>'Inventory detail'!U469</x:f>
        <x:v>0.07027800000000001</x:v>
      </x:c>
      <x:c r="V469" s="9" t="n">
        <x:f>O469*T469</x:f>
        <x:v>118.22402464065709</x:v>
      </x:c>
      <x:c r="W469" s="9" t="n">
        <x:f>Q469*T469</x:f>
        <x:v>0</x:v>
      </x:c>
      <x:c r="X469" s="9" t="n">
        <x:f>R469*T469</x:f>
        <x:v>0</x:v>
      </x:c>
      <x:c r="Y469" s="9" t="n">
        <x:f>S469*T469</x:f>
        <x:v>118.22402464065709</x:v>
      </x:c>
      <x:c r="Z469" s="9" t="n">
        <x:f>IF(ISNUMBER(U469),S469*(U469-T469),"n.a.")</x:f>
        <x:v>-2.344694045174526</x:v>
      </x:c>
      <x:c r="AA469" s="9" t="n">
        <x:f>IF(ISNUMBER(U469),Y469,0)</x:f>
        <x:v>118.22402464065709</x:v>
      </x:c>
      <x:c r="AB469" s="7" t="n">
        <x:f>MAX(0,L469-SUM(F469:K469))</x:f>
        <x:v>0</x:v>
      </x:c>
    </x:row>
    <x:row r="470" ht="22" customHeight="1">
      <x:c r="A470" s="18" t="n">
        <x:f>Summary!C$41</x:f>
        <x:v>46327</x:v>
      </x:c>
      <x:c r="B470" s="2" t="str">
        <x:f>'Inventory detail'!A470</x:f>
        <x:v>COIL</x:v>
      </x:c>
      <x:c r="C470" s="2" t="str">
        <x:f>'Inventory detail'!B470</x:f>
        <x:v>10</x:v>
      </x:c>
      <x:c r="D470" s="2" t="str">
        <x:f>'Inventory detail'!C470</x:f>
        <x:v>16BLU12-4</x:v>
      </x:c>
      <x:c r="E470" s="10" t="n">
        <x:f>Summary!$E$5</x:f>
        <x:v>46304</x:v>
      </x:c>
      <x:c r="F470" s="7" t="n">
        <x:f>'Inventory detail'!W470</x:f>
        <x:v>1600</x:v>
      </x:c>
      <x:c r="G470" s="7" t="n">
        <x:f>'Inventory detail'!X470</x:f>
        <x:v>0</x:v>
      </x:c>
      <x:c r="H470" s="7" t="n">
        <x:f>'Inventory detail'!Y470</x:f>
        <x:v>0</x:v>
      </x:c>
      <x:c r="I470" s="7" t="n">
        <x:f>SUMIFS('PO detail'!$W$216:$W$217,'PO detail'!$V$216:$V$217,"&gt;="&amp;E470,'PO detail'!$V$216:$V$217,"&lt;"&amp;A470)</x:f>
        <x:v>0</x:v>
      </x:c>
      <x:c r="J470" s="7" t="n">
        <x:f>SUMIFS('PO detail'!$X$216:$X$217,'PO detail'!$V$216:$V$217,"&gt;="&amp;E470,'PO detail'!$V$216:$V$217,"&lt;"&amp;A470)</x:f>
        <x:v>0</x:v>
      </x:c>
      <x:c r="K470" s="7" t="n">
        <x:f>SUMIFS('PO detail'!$Y$216:$Y$217,'PO detail'!$V$216:$V$217,"&gt;="&amp;E470,'PO detail'!$V$216:$V$217,"&lt;"&amp;A470)</x:f>
        <x:v>0</x:v>
      </x:c>
      <x:c r="L470" s="7" t="n">
        <x:f>'Inventory detail'!F470*Summary!$K$5*(A470-E470)/Summary!$K$6</x:f>
        <x:v>151.129363449692</x:v>
      </x:c>
      <x:c r="M470" s="7" t="n">
        <x:f>MAX(0,H470-L470)</x:f>
        <x:v>0</x:v>
      </x:c>
      <x:c r="N470" s="7" t="n">
        <x:f>MAX(0,L470-H470)</x:f>
        <x:v>151.129363449692</x:v>
      </x:c>
      <x:c r="O470" s="7" t="n">
        <x:f>MAX(0,F470+I470-N470)</x:f>
        <x:v>1448.870636550308</x:v>
      </x:c>
      <x:c r="P470" s="7" t="n">
        <x:f>MAX(0,N470-F470-I470)</x:f>
        <x:v>0</x:v>
      </x:c>
      <x:c r="Q470" s="7" t="n">
        <x:f>MAX(0,G470+J470-P470)</x:f>
        <x:v>0</x:v>
      </x:c>
      <x:c r="R470" s="7" t="n">
        <x:f>M470+MAX(0,K470-MAX(0,P470-G470-J470))</x:f>
        <x:v>0</x:v>
      </x:c>
      <x:c r="S470" s="7" t="n">
        <x:f>SUM(O470,Q470,R470)</x:f>
        <x:v>1448.870636550308</x:v>
      </x:c>
      <x:c r="T470" s="14" t="n">
        <x:f>'Inventory detail'!T470</x:f>
        <x:v>0.11230000000000001</x:v>
      </x:c>
      <x:c r="U470" s="14" t="n">
        <x:f>'Inventory detail'!U470</x:f>
        <x:v>0.1099475</x:v>
      </x:c>
      <x:c r="V470" s="9" t="n">
        <x:f>O470*T470</x:f>
        <x:v>162.7081724845996</x:v>
      </x:c>
      <x:c r="W470" s="9" t="n">
        <x:f>Q470*T470</x:f>
        <x:v>0</x:v>
      </x:c>
      <x:c r="X470" s="9" t="n">
        <x:f>R470*T470</x:f>
        <x:v>0</x:v>
      </x:c>
      <x:c r="Y470" s="9" t="n">
        <x:f>S470*T470</x:f>
        <x:v>162.7081724845996</x:v>
      </x:c>
      <x:c r="Z470" s="9" t="n">
        <x:f>IF(ISNUMBER(U470),S470*(U470-T470),"n.a.")</x:f>
        <x:v>-3.40846817248461</x:v>
      </x:c>
      <x:c r="AA470" s="9" t="n">
        <x:f>IF(ISNUMBER(U470),Y470,0)</x:f>
        <x:v>162.7081724845996</x:v>
      </x:c>
      <x:c r="AB470" s="7" t="n">
        <x:f>MAX(0,L470-SUM(F470:K470))</x:f>
        <x:v>0</x:v>
      </x:c>
    </x:row>
    <x:row r="471" ht="22" customHeight="1">
      <x:c r="A471" s="18" t="n">
        <x:f>Summary!C$41</x:f>
        <x:v>46327</x:v>
      </x:c>
      <x:c r="B471" s="2" t="str">
        <x:f>'Inventory detail'!A471</x:f>
        <x:v>COIL</x:v>
      </x:c>
      <x:c r="C471" s="2" t="str">
        <x:f>'Inventory detail'!B471</x:f>
        <x:v>10</x:v>
      </x:c>
      <x:c r="D471" s="2" t="str">
        <x:f>'Inventory detail'!C471</x:f>
        <x:v>30WHT12-4</x:v>
      </x:c>
      <x:c r="E471" s="10" t="n">
        <x:f>Summary!$E$5</x:f>
        <x:v>46304</x:v>
      </x:c>
      <x:c r="F471" s="7" t="n">
        <x:f>'Inventory detail'!W471</x:f>
        <x:v>1700</x:v>
      </x:c>
      <x:c r="G471" s="7" t="n">
        <x:f>'Inventory detail'!X471</x:f>
        <x:v>0</x:v>
      </x:c>
      <x:c r="H471" s="7" t="n">
        <x:f>'Inventory detail'!Y471</x:f>
        <x:v>0</x:v>
      </x:c>
      <x:c r="I471" s="7" t="n">
        <x:f>SUMIFS('PO detail'!$W$390:$W$391,'PO detail'!$V$390:$V$391,"&gt;="&amp;E471,'PO detail'!$V$390:$V$391,"&lt;"&amp;A471)</x:f>
        <x:v>0</x:v>
      </x:c>
      <x:c r="J471" s="7" t="n">
        <x:f>SUMIFS('PO detail'!$X$390:$X$391,'PO detail'!$V$390:$V$391,"&gt;="&amp;E471,'PO detail'!$V$390:$V$391,"&lt;"&amp;A471)</x:f>
        <x:v>0</x:v>
      </x:c>
      <x:c r="K471" s="7" t="n">
        <x:f>SUMIFS('PO detail'!$Y$390:$Y$391,'PO detail'!$V$390:$V$391,"&gt;="&amp;E471,'PO detail'!$V$390:$V$391,"&lt;"&amp;A471)</x:f>
        <x:v>0</x:v>
      </x:c>
      <x:c r="L471" s="7" t="n">
        <x:f>'Inventory detail'!F471*Summary!$K$5*(A471-E471)/Summary!$K$6</x:f>
        <x:v>151.129363449692</x:v>
      </x:c>
      <x:c r="M471" s="7" t="n">
        <x:f>MAX(0,H471-L471)</x:f>
        <x:v>0</x:v>
      </x:c>
      <x:c r="N471" s="7" t="n">
        <x:f>MAX(0,L471-H471)</x:f>
        <x:v>151.129363449692</x:v>
      </x:c>
      <x:c r="O471" s="7" t="n">
        <x:f>MAX(0,F471+I471-N471)</x:f>
        <x:v>1548.870636550308</x:v>
      </x:c>
      <x:c r="P471" s="7" t="n">
        <x:f>MAX(0,N471-F471-I471)</x:f>
        <x:v>0</x:v>
      </x:c>
      <x:c r="Q471" s="7" t="n">
        <x:f>MAX(0,G471+J471-P471)</x:f>
        <x:v>0</x:v>
      </x:c>
      <x:c r="R471" s="7" t="n">
        <x:f>M471+MAX(0,K471-MAX(0,P471-G471-J471))</x:f>
        <x:v>0</x:v>
      </x:c>
      <x:c r="S471" s="7" t="n">
        <x:f>SUM(O471,Q471,R471)</x:f>
        <x:v>1548.870636550308</x:v>
      </x:c>
      <x:c r="T471" s="14" t="n">
        <x:f>'Inventory detail'!T471</x:f>
        <x:v>0.25079999999999997</x:v>
      </x:c>
      <x:c r="U471" s="14" t="n">
        <x:f>'Inventory detail'!U471</x:f>
        <x:v>0.245752</x:v>
      </x:c>
      <x:c r="V471" s="9" t="n">
        <x:f>O471*T471</x:f>
        <x:v>388.4567556468172</x:v>
      </x:c>
      <x:c r="W471" s="9" t="n">
        <x:f>Q471*T471</x:f>
        <x:v>0</x:v>
      </x:c>
      <x:c r="X471" s="9" t="n">
        <x:f>R471*T471</x:f>
        <x:v>0</x:v>
      </x:c>
      <x:c r="Y471" s="9" t="n">
        <x:f>S471*T471</x:f>
        <x:v>388.4567556468172</x:v>
      </x:c>
      <x:c r="Z471" s="9" t="n">
        <x:f>IF(ISNUMBER(U471),S471*(U471-T471),"n.a.")</x:f>
        <x:v>-7.818698973305907</x:v>
      </x:c>
      <x:c r="AA471" s="9" t="n">
        <x:f>IF(ISNUMBER(U471),Y471,0)</x:f>
        <x:v>388.4567556468172</x:v>
      </x:c>
      <x:c r="AB471" s="7" t="n">
        <x:f>MAX(0,L471-SUM(F471:K471))</x:f>
        <x:v>0</x:v>
      </x:c>
    </x:row>
    <x:row r="472" ht="22" customHeight="1">
      <x:c r="A472" s="18" t="n">
        <x:f>Summary!C$41</x:f>
        <x:v>46327</x:v>
      </x:c>
      <x:c r="B472" s="2" t="str">
        <x:f>'Inventory detail'!A472</x:f>
        <x:v>POUC</x:v>
      </x:c>
      <x:c r="C472" s="2" t="str">
        <x:f>'Inventory detail'!B472</x:f>
        <x:v>10</x:v>
      </x:c>
      <x:c r="D472" s="2" t="str">
        <x:f>'Inventory detail'!C472</x:f>
        <x:v>MLET5</x:v>
      </x:c>
      <x:c r="E472" s="10" t="n">
        <x:f>Summary!$E$5</x:f>
        <x:v>46304</x:v>
      </x:c>
      <x:c r="F472" s="7" t="n">
        <x:f>'Inventory detail'!W472</x:f>
        <x:v>0</x:v>
      </x:c>
      <x:c r="G472" s="7" t="n">
        <x:f>'Inventory detail'!X472</x:f>
        <x:v>400</x:v>
      </x:c>
      <x:c r="H472" s="7" t="n">
        <x:f>'Inventory detail'!Y472</x:f>
        <x:v>0</x:v>
      </x:c>
      <x:c r="I472" s="7" t="n">
        <x:f>SUMIFS('PO detail'!$W$1568:$W$1569,'PO detail'!$V$1568:$V$1569,"&gt;="&amp;E472,'PO detail'!$V$1568:$V$1569,"&lt;"&amp;A472)</x:f>
        <x:v>0</x:v>
      </x:c>
      <x:c r="J472" s="7" t="n">
        <x:f>SUMIFS('PO detail'!$X$1568:$X$1569,'PO detail'!$V$1568:$V$1569,"&gt;="&amp;E472,'PO detail'!$V$1568:$V$1569,"&lt;"&amp;A472)</x:f>
        <x:v>0</x:v>
      </x:c>
      <x:c r="K472" s="7" t="n">
        <x:f>SUMIFS('PO detail'!$Y$1568:$Y$1569,'PO detail'!$V$1568:$V$1569,"&gt;="&amp;E472,'PO detail'!$V$1568:$V$1569,"&lt;"&amp;A472)</x:f>
        <x:v>0</x:v>
      </x:c>
      <x:c r="L472" s="7" t="n">
        <x:f>'Inventory detail'!F472*Summary!$K$5*(A472-E472)/Summary!$K$6</x:f>
        <x:v>151.129363449692</x:v>
      </x:c>
      <x:c r="M472" s="7" t="n">
        <x:f>MAX(0,H472-L472)</x:f>
        <x:v>0</x:v>
      </x:c>
      <x:c r="N472" s="7" t="n">
        <x:f>MAX(0,L472-H472)</x:f>
        <x:v>151.129363449692</x:v>
      </x:c>
      <x:c r="O472" s="7" t="n">
        <x:f>MAX(0,F472+I472-N472)</x:f>
        <x:v>0</x:v>
      </x:c>
      <x:c r="P472" s="7" t="n">
        <x:f>MAX(0,N472-F472-I472)</x:f>
        <x:v>151.129363449692</x:v>
      </x:c>
      <x:c r="Q472" s="7" t="n">
        <x:f>MAX(0,G472+J472-P472)</x:f>
        <x:v>248.870636550308</x:v>
      </x:c>
      <x:c r="R472" s="7" t="n">
        <x:f>M472+MAX(0,K472-MAX(0,P472-G472-J472))</x:f>
        <x:v>0</x:v>
      </x:c>
      <x:c r="S472" s="7" t="n">
        <x:f>SUM(O472,Q472,R472)</x:f>
        <x:v>248.870636550308</x:v>
      </x:c>
      <x:c r="T472" s="14" t="n">
        <x:f>'Inventory detail'!T472</x:f>
        <x:v>0.1613</x:v>
      </x:c>
      <x:c r="U472" s="14" t="n">
        <x:f>'Inventory detail'!U472</x:f>
        <x:v>0.175725</x:v>
      </x:c>
      <x:c r="V472" s="9" t="n">
        <x:f>O472*T472</x:f>
        <x:v>0</x:v>
      </x:c>
      <x:c r="W472" s="9" t="n">
        <x:f>Q472*T472</x:f>
        <x:v>40.14283367556468</x:v>
      </x:c>
      <x:c r="X472" s="9" t="n">
        <x:f>R472*T472</x:f>
        <x:v>0</x:v>
      </x:c>
      <x:c r="Y472" s="9" t="n">
        <x:f>S472*T472</x:f>
        <x:v>40.14283367556468</x:v>
      </x:c>
      <x:c r="Z472" s="9" t="n">
        <x:f>IF(ISNUMBER(U472),S472*(U472-T472),"n.a.")</x:f>
        <x:v>3.5899589322381913</x:v>
      </x:c>
      <x:c r="AA472" s="9" t="n">
        <x:f>IF(ISNUMBER(U472),Y472,0)</x:f>
        <x:v>40.14283367556468</x:v>
      </x:c>
      <x:c r="AB472" s="7" t="n">
        <x:f>MAX(0,L472-SUM(F472:K472))</x:f>
        <x:v>0</x:v>
      </x:c>
    </x:row>
    <x:row r="473" ht="22" customHeight="1">
      <x:c r="A473" s="18" t="n">
        <x:f>Summary!C$41</x:f>
        <x:v>46327</x:v>
      </x:c>
      <x:c r="B473" s="2" t="str">
        <x:f>'Inventory detail'!A473</x:f>
        <x:v>POUC</x:v>
      </x:c>
      <x:c r="C473" s="2" t="str">
        <x:f>'Inventory detail'!B473</x:f>
        <x:v>30</x:v>
      </x:c>
      <x:c r="D473" s="2" t="str">
        <x:f>'Inventory detail'!C473</x:f>
        <x:v>DRI5</x:v>
      </x:c>
      <x:c r="E473" s="10" t="n">
        <x:f>Summary!$E$5</x:f>
        <x:v>46304</x:v>
      </x:c>
      <x:c r="F473" s="7" t="n">
        <x:f>'Inventory detail'!W473</x:f>
        <x:v>0</x:v>
      </x:c>
      <x:c r="G473" s="7" t="n">
        <x:f>'Inventory detail'!X473</x:f>
        <x:v>0</x:v>
      </x:c>
      <x:c r="H473" s="7" t="n">
        <x:f>'Inventory detail'!Y473</x:f>
        <x:v>8700</x:v>
      </x:c>
      <x:c r="I473" s="7" t="n">
        <x:f>0</x:f>
        <x:v>0</x:v>
      </x:c>
      <x:c r="J473" s="7" t="n">
        <x:f>0</x:f>
        <x:v>0</x:v>
      </x:c>
      <x:c r="K473" s="7" t="n">
        <x:f>0</x:f>
        <x:v>0</x:v>
      </x:c>
      <x:c r="L473" s="7" t="n">
        <x:f>'Inventory detail'!F473*Summary!$K$5*(A473-E473)/Summary!$K$6</x:f>
        <x:v>151.129363449692</x:v>
      </x:c>
      <x:c r="M473" s="7" t="n">
        <x:f>MAX(0,H473-L473)</x:f>
        <x:v>8548.870636550308</x:v>
      </x:c>
      <x:c r="N473" s="7" t="n">
        <x:f>MAX(0,L473-H473)</x:f>
        <x:v>0</x:v>
      </x:c>
      <x:c r="O473" s="7" t="n">
        <x:f>MAX(0,F473+I473-N473)</x:f>
        <x:v>0</x:v>
      </x:c>
      <x:c r="P473" s="7" t="n">
        <x:f>MAX(0,N473-F473-I473)</x:f>
        <x:v>0</x:v>
      </x:c>
      <x:c r="Q473" s="7" t="n">
        <x:f>MAX(0,G473+J473-P473)</x:f>
        <x:v>0</x:v>
      </x:c>
      <x:c r="R473" s="7" t="n">
        <x:f>M473+MAX(0,K473-MAX(0,P473-G473-J473))</x:f>
        <x:v>8548.870636550308</x:v>
      </x:c>
      <x:c r="S473" s="7" t="n">
        <x:f>SUM(O473,Q473,R473)</x:f>
        <x:v>8548.870636550308</x:v>
      </x:c>
      <x:c r="T473" s="14" t="n">
        <x:f>'Inventory detail'!T473</x:f>
        <x:v>0.006999999999999999</x:v>
      </x:c>
      <x:c r="U473" s="14" t="n">
        <x:f>'Inventory detail'!U473</x:f>
        <x:v>0.007755</x:v>
      </x:c>
      <x:c r="V473" s="9" t="n">
        <x:f>O473*T473</x:f>
        <x:v>0</x:v>
      </x:c>
      <x:c r="W473" s="9" t="n">
        <x:f>Q473*T473</x:f>
        <x:v>0</x:v>
      </x:c>
      <x:c r="X473" s="9" t="n">
        <x:f>R473*T473</x:f>
        <x:v>59.84209445585215</x:v>
      </x:c>
      <x:c r="Y473" s="9" t="n">
        <x:f>S473*T473</x:f>
        <x:v>59.84209445585215</x:v>
      </x:c>
      <x:c r="Z473" s="9" t="n">
        <x:f>IF(ISNUMBER(U473),S473*(U473-T473),"n.a.")</x:f>
        <x:v>6.454397330595486</x:v>
      </x:c>
      <x:c r="AA473" s="9" t="n">
        <x:f>IF(ISNUMBER(U473),Y473,0)</x:f>
        <x:v>59.84209445585215</x:v>
      </x:c>
      <x:c r="AB473" s="7" t="n">
        <x:f>MAX(0,L473-SUM(F473:K473))</x:f>
        <x:v>0</x:v>
      </x:c>
    </x:row>
    <x:row r="474" ht="22" customHeight="1">
      <x:c r="A474" s="18" t="n">
        <x:f>Summary!C$41</x:f>
        <x:v>46327</x:v>
      </x:c>
      <x:c r="B474" s="2" t="str">
        <x:f>'Inventory detail'!A474</x:f>
        <x:v>WIRE</x:v>
      </x:c>
      <x:c r="C474" s="2" t="str">
        <x:f>'Inventory detail'!B474</x:f>
        <x:v>10</x:v>
      </x:c>
      <x:c r="D474" s="2" t="str">
        <x:f>'Inventory detail'!C474</x:f>
        <x:v>DL038GRAY</x:v>
      </x:c>
      <x:c r="E474" s="10" t="n">
        <x:f>Summary!$E$5</x:f>
        <x:v>46304</x:v>
      </x:c>
      <x:c r="F474" s="7" t="n">
        <x:f>'Inventory detail'!W474</x:f>
        <x:v>8200</x:v>
      </x:c>
      <x:c r="G474" s="7" t="n">
        <x:f>'Inventory detail'!X474</x:f>
        <x:v>0</x:v>
      </x:c>
      <x:c r="H474" s="7" t="n">
        <x:f>'Inventory detail'!Y474</x:f>
        <x:v>0</x:v>
      </x:c>
      <x:c r="I474" s="7" t="n">
        <x:f>SUMIFS('PO detail'!$W$1935:$W$1937,'PO detail'!$V$1935:$V$1937,"&gt;="&amp;E474,'PO detail'!$V$1935:$V$1937,"&lt;"&amp;A474)</x:f>
        <x:v>0</x:v>
      </x:c>
      <x:c r="J474" s="7" t="n">
        <x:f>SUMIFS('PO detail'!$X$1935:$X$1937,'PO detail'!$V$1935:$V$1937,"&gt;="&amp;E474,'PO detail'!$V$1935:$V$1937,"&lt;"&amp;A474)</x:f>
        <x:v>0</x:v>
      </x:c>
      <x:c r="K474" s="7" t="n">
        <x:f>SUMIFS('PO detail'!$Y$1935:$Y$1937,'PO detail'!$V$1935:$V$1937,"&gt;="&amp;E474,'PO detail'!$V$1935:$V$1937,"&lt;"&amp;A474)</x:f>
        <x:v>0</x:v>
      </x:c>
      <x:c r="L474" s="7" t="n">
        <x:f>'Inventory detail'!F474*Summary!$K$5*(A474-E474)/Summary!$K$6</x:f>
        <x:v>151.129363449692</x:v>
      </x:c>
      <x:c r="M474" s="7" t="n">
        <x:f>MAX(0,H474-L474)</x:f>
        <x:v>0</x:v>
      </x:c>
      <x:c r="N474" s="7" t="n">
        <x:f>MAX(0,L474-H474)</x:f>
        <x:v>151.129363449692</x:v>
      </x:c>
      <x:c r="O474" s="7" t="n">
        <x:f>MAX(0,F474+I474-N474)</x:f>
        <x:v>8048.870636550308</x:v>
      </x:c>
      <x:c r="P474" s="7" t="n">
        <x:f>MAX(0,N474-F474-I474)</x:f>
        <x:v>0</x:v>
      </x:c>
      <x:c r="Q474" s="7" t="n">
        <x:f>MAX(0,G474+J474-P474)</x:f>
        <x:v>0</x:v>
      </x:c>
      <x:c r="R474" s="7" t="n">
        <x:f>M474+MAX(0,K474-MAX(0,P474-G474-J474))</x:f>
        <x:v>0</x:v>
      </x:c>
      <x:c r="S474" s="7" t="n">
        <x:f>SUM(O474,Q474,R474)</x:f>
        <x:v>8048.870636550308</x:v>
      </x:c>
      <x:c r="T474" s="14" t="n">
        <x:f>'Inventory detail'!T474</x:f>
        <x:v>0.056299999999999996</x:v>
      </x:c>
      <x:c r="U474" s="14" t="n">
        <x:f>'Inventory detail'!U474</x:f>
        <x:v>0.056299999999999996</x:v>
      </x:c>
      <x:c r="V474" s="9" t="n">
        <x:f>O474*T474</x:f>
        <x:v>453.1514168377823</x:v>
      </x:c>
      <x:c r="W474" s="9" t="n">
        <x:f>Q474*T474</x:f>
        <x:v>0</x:v>
      </x:c>
      <x:c r="X474" s="9" t="n">
        <x:f>R474*T474</x:f>
        <x:v>0</x:v>
      </x:c>
      <x:c r="Y474" s="9" t="n">
        <x:f>S474*T474</x:f>
        <x:v>453.1514168377823</x:v>
      </x:c>
      <x:c r="Z474" s="9" t="n">
        <x:f>IF(ISNUMBER(U474),S474*(U474-T474),"n.a.")</x:f>
        <x:v>0</x:v>
      </x:c>
      <x:c r="AA474" s="9" t="n">
        <x:f>IF(ISNUMBER(U474),Y474,0)</x:f>
        <x:v>453.1514168377823</x:v>
      </x:c>
      <x:c r="AB474" s="7" t="n">
        <x:f>MAX(0,L474-SUM(F474:K474))</x:f>
        <x:v>0</x:v>
      </x:c>
    </x:row>
    <x:row r="475" ht="22" customHeight="1">
      <x:c r="A475" s="18" t="n">
        <x:f>Summary!C$41</x:f>
        <x:v>46327</x:v>
      </x:c>
      <x:c r="B475" s="2" t="str">
        <x:f>'Inventory detail'!A475</x:f>
        <x:v>COIL</x:v>
      </x:c>
      <x:c r="C475" s="2" t="str">
        <x:f>'Inventory detail'!B475</x:f>
        <x:v>10</x:v>
      </x:c>
      <x:c r="D475" s="2" t="str">
        <x:f>'Inventory detail'!C475</x:f>
        <x:v>11NAV12-4</x:v>
      </x:c>
      <x:c r="E475" s="10" t="n">
        <x:f>Summary!$E$5</x:f>
        <x:v>46304</x:v>
      </x:c>
      <x:c r="F475" s="7" t="n">
        <x:f>'Inventory detail'!W475</x:f>
        <x:v>1900</x:v>
      </x:c>
      <x:c r="G475" s="7" t="n">
        <x:f>'Inventory detail'!X475</x:f>
        <x:v>0</x:v>
      </x:c>
      <x:c r="H475" s="7" t="n">
        <x:f>'Inventory detail'!Y475</x:f>
        <x:v>0</x:v>
      </x:c>
      <x:c r="I475" s="7" t="n">
        <x:f>SUMIFS('PO detail'!$W$73:$W$73,'PO detail'!$V$73:$V$73,"&gt;="&amp;E475,'PO detail'!$V$73:$V$73,"&lt;"&amp;A475)</x:f>
        <x:v>0</x:v>
      </x:c>
      <x:c r="J475" s="7" t="n">
        <x:f>SUMIFS('PO detail'!$X$73:$X$73,'PO detail'!$V$73:$V$73,"&gt;="&amp;E475,'PO detail'!$V$73:$V$73,"&lt;"&amp;A475)</x:f>
        <x:v>0</x:v>
      </x:c>
      <x:c r="K475" s="7" t="n">
        <x:f>SUMIFS('PO detail'!$Y$73:$Y$73,'PO detail'!$V$73:$V$73,"&gt;="&amp;E475,'PO detail'!$V$73:$V$73,"&lt;"&amp;A475)</x:f>
        <x:v>0</x:v>
      </x:c>
      <x:c r="L475" s="7" t="n">
        <x:f>'Inventory detail'!F475*Summary!$K$5*(A475-E475)/Summary!$K$6</x:f>
        <x:v>144.8348254620123</x:v>
      </x:c>
      <x:c r="M475" s="7" t="n">
        <x:f>MAX(0,H475-L475)</x:f>
        <x:v>0</x:v>
      </x:c>
      <x:c r="N475" s="7" t="n">
        <x:f>MAX(0,L475-H475)</x:f>
        <x:v>144.8348254620123</x:v>
      </x:c>
      <x:c r="O475" s="7" t="n">
        <x:f>MAX(0,F475+I475-N475)</x:f>
        <x:v>1755.1651745379877</x:v>
      </x:c>
      <x:c r="P475" s="7" t="n">
        <x:f>MAX(0,N475-F475-I475)</x:f>
        <x:v>0</x:v>
      </x:c>
      <x:c r="Q475" s="7" t="n">
        <x:f>MAX(0,G475+J475-P475)</x:f>
        <x:v>0</x:v>
      </x:c>
      <x:c r="R475" s="7" t="n">
        <x:f>M475+MAX(0,K475-MAX(0,P475-G475-J475))</x:f>
        <x:v>0</x:v>
      </x:c>
      <x:c r="S475" s="7" t="n">
        <x:f>SUM(O475,Q475,R475)</x:f>
        <x:v>1755.1651745379877</x:v>
      </x:c>
      <x:c r="T475" s="14" t="n">
        <x:f>'Inventory detail'!T475</x:f>
        <x:v>0.0682</x:v>
      </x:c>
      <x:c r="U475" s="14" t="n">
        <x:f>'Inventory detail'!U475</x:f>
        <x:v>0.0668525</x:v>
      </x:c>
      <x:c r="V475" s="9" t="n">
        <x:f>O475*T475</x:f>
        <x:v>119.70226490349076</x:v>
      </x:c>
      <x:c r="W475" s="9" t="n">
        <x:f>Q475*T475</x:f>
        <x:v>0</x:v>
      </x:c>
      <x:c r="X475" s="9" t="n">
        <x:f>R475*T475</x:f>
        <x:v>0</x:v>
      </x:c>
      <x:c r="Y475" s="9" t="n">
        <x:f>S475*T475</x:f>
        <x:v>119.70226490349076</x:v>
      </x:c>
      <x:c r="Z475" s="9" t="n">
        <x:f>IF(ISNUMBER(U475),S475*(U475-T475),"n.a.")</x:f>
        <x:v>-2.365085072689941</x:v>
      </x:c>
      <x:c r="AA475" s="9" t="n">
        <x:f>IF(ISNUMBER(U475),Y475,0)</x:f>
        <x:v>119.70226490349076</x:v>
      </x:c>
      <x:c r="AB475" s="7" t="n">
        <x:f>MAX(0,L475-SUM(F475:K475))</x:f>
        <x:v>0</x:v>
      </x:c>
    </x:row>
    <x:row r="476" ht="22" customHeight="1">
      <x:c r="A476" s="18" t="n">
        <x:f>Summary!C$41</x:f>
        <x:v>46327</x:v>
      </x:c>
      <x:c r="B476" s="2" t="str">
        <x:f>'Inventory detail'!A476</x:f>
        <x:v>COIL</x:v>
      </x:c>
      <x:c r="C476" s="2" t="str">
        <x:f>'Inventory detail'!B476</x:f>
        <x:v>60</x:v>
      </x:c>
      <x:c r="D476" s="2" t="str">
        <x:f>'Inventory detail'!C476</x:f>
        <x:v>18CLR12-4</x:v>
      </x:c>
      <x:c r="E476" s="10" t="n">
        <x:f>Summary!$E$5</x:f>
        <x:v>46304</x:v>
      </x:c>
      <x:c r="F476" s="7" t="n">
        <x:f>'Inventory detail'!W476</x:f>
        <x:v>1400</x:v>
      </x:c>
      <x:c r="G476" s="7" t="n">
        <x:f>'Inventory detail'!X476</x:f>
        <x:v>0</x:v>
      </x:c>
      <x:c r="H476" s="7" t="n">
        <x:f>'Inventory detail'!Y476</x:f>
        <x:v>200</x:v>
      </x:c>
      <x:c r="I476" s="7" t="n">
        <x:f>SUMIFS('PO detail'!$W$1176:$W$1176,'PO detail'!$V$1176:$V$1176,"&gt;="&amp;E476,'PO detail'!$V$1176:$V$1176,"&lt;"&amp;A476)</x:f>
        <x:v>0</x:v>
      </x:c>
      <x:c r="J476" s="7" t="n">
        <x:f>SUMIFS('PO detail'!$X$1176:$X$1176,'PO detail'!$V$1176:$V$1176,"&gt;="&amp;E476,'PO detail'!$V$1176:$V$1176,"&lt;"&amp;A476)</x:f>
        <x:v>0</x:v>
      </x:c>
      <x:c r="K476" s="7" t="n">
        <x:f>SUMIFS('PO detail'!$Y$1176:$Y$1176,'PO detail'!$V$1176:$V$1176,"&gt;="&amp;E476,'PO detail'!$V$1176:$V$1176,"&lt;"&amp;A476)</x:f>
        <x:v>0</x:v>
      </x:c>
      <x:c r="L476" s="7" t="n">
        <x:f>'Inventory detail'!F476*Summary!$K$5*(A476-E476)/Summary!$K$6</x:f>
        <x:v>144.8348254620123</x:v>
      </x:c>
      <x:c r="M476" s="7" t="n">
        <x:f>MAX(0,H476-L476)</x:f>
        <x:v>55.165174537987696</x:v>
      </x:c>
      <x:c r="N476" s="7" t="n">
        <x:f>MAX(0,L476-H476)</x:f>
        <x:v>0</x:v>
      </x:c>
      <x:c r="O476" s="7" t="n">
        <x:f>MAX(0,F476+I476-N476)</x:f>
        <x:v>1400</x:v>
      </x:c>
      <x:c r="P476" s="7" t="n">
        <x:f>MAX(0,N476-F476-I476)</x:f>
        <x:v>0</x:v>
      </x:c>
      <x:c r="Q476" s="7" t="n">
        <x:f>MAX(0,G476+J476-P476)</x:f>
        <x:v>0</x:v>
      </x:c>
      <x:c r="R476" s="7" t="n">
        <x:f>M476+MAX(0,K476-MAX(0,P476-G476-J476))</x:f>
        <x:v>55.165174537987696</x:v>
      </x:c>
      <x:c r="S476" s="7" t="n">
        <x:f>SUM(O476,Q476,R476)</x:f>
        <x:v>1455.1651745379877</x:v>
      </x:c>
      <x:c r="T476" s="14" t="n">
        <x:f>'Inventory detail'!T476</x:f>
        <x:v>0.1448</x:v>
      </x:c>
      <x:c r="U476" s="14" t="n">
        <x:f>'Inventory detail'!U476</x:f>
        <x:v>0.141882</x:v>
      </x:c>
      <x:c r="V476" s="9" t="n">
        <x:f>O476*T476</x:f>
        <x:v>202.72000000000003</x:v>
      </x:c>
      <x:c r="W476" s="9" t="n">
        <x:f>Q476*T476</x:f>
        <x:v>0</x:v>
      </x:c>
      <x:c r="X476" s="9" t="n">
        <x:f>R476*T476</x:f>
        <x:v>7.987917273100619</x:v>
      </x:c>
      <x:c r="Y476" s="9" t="n">
        <x:f>S476*T476</x:f>
        <x:v>210.70791727310063</x:v>
      </x:c>
      <x:c r="Z476" s="9" t="n">
        <x:f>IF(ISNUMBER(U476),S476*(U476-T476),"n.a.")</x:f>
        <x:v>-4.246171979301854</x:v>
      </x:c>
      <x:c r="AA476" s="9" t="n">
        <x:f>IF(ISNUMBER(U476),Y476,0)</x:f>
        <x:v>210.70791727310063</x:v>
      </x:c>
      <x:c r="AB476" s="7" t="n">
        <x:f>MAX(0,L476-SUM(F476:K476))</x:f>
        <x:v>0</x:v>
      </x:c>
    </x:row>
    <x:row r="477" ht="22" customHeight="1">
      <x:c r="A477" s="18" t="n">
        <x:f>Summary!C$41</x:f>
        <x:v>46327</x:v>
      </x:c>
      <x:c r="B477" s="2" t="str">
        <x:f>'Inventory detail'!A477</x:f>
        <x:v>POUC</x:v>
      </x:c>
      <x:c r="C477" s="2" t="str">
        <x:f>'Inventory detail'!B477</x:f>
        <x:v>60</x:v>
      </x:c>
      <x:c r="D477" s="2" t="str">
        <x:f>'Inventory detail'!C477</x:f>
        <x:v>BMS5</x:v>
      </x:c>
      <x:c r="E477" s="10" t="n">
        <x:f>Summary!$E$5</x:f>
        <x:v>46304</x:v>
      </x:c>
      <x:c r="F477" s="7" t="n">
        <x:f>'Inventory detail'!W477</x:f>
        <x:v>0</x:v>
      </x:c>
      <x:c r="G477" s="7" t="n">
        <x:f>'Inventory detail'!X477</x:f>
        <x:v>0</x:v>
      </x:c>
      <x:c r="H477" s="7" t="n">
        <x:f>'Inventory detail'!Y477</x:f>
        <x:v>1600</x:v>
      </x:c>
      <x:c r="I477" s="7" t="n">
        <x:f>SUMIFS('PO detail'!$W$1726:$W$1726,'PO detail'!$V$1726:$V$1726,"&gt;="&amp;E477,'PO detail'!$V$1726:$V$1726,"&lt;"&amp;A477)</x:f>
        <x:v>0</x:v>
      </x:c>
      <x:c r="J477" s="7" t="n">
        <x:f>SUMIFS('PO detail'!$X$1726:$X$1726,'PO detail'!$V$1726:$V$1726,"&gt;="&amp;E477,'PO detail'!$V$1726:$V$1726,"&lt;"&amp;A477)</x:f>
        <x:v>0</x:v>
      </x:c>
      <x:c r="K477" s="7" t="n">
        <x:f>SUMIFS('PO detail'!$Y$1726:$Y$1726,'PO detail'!$V$1726:$V$1726,"&gt;="&amp;E477,'PO detail'!$V$1726:$V$1726,"&lt;"&amp;A477)</x:f>
        <x:v>0</x:v>
      </x:c>
      <x:c r="L477" s="7" t="n">
        <x:f>'Inventory detail'!F477*Summary!$K$5*(A477-E477)/Summary!$K$6</x:f>
        <x:v>144.8348254620123</x:v>
      </x:c>
      <x:c r="M477" s="7" t="n">
        <x:f>MAX(0,H477-L477)</x:f>
        <x:v>1455.1651745379877</x:v>
      </x:c>
      <x:c r="N477" s="7" t="n">
        <x:f>MAX(0,L477-H477)</x:f>
        <x:v>0</x:v>
      </x:c>
      <x:c r="O477" s="7" t="n">
        <x:f>MAX(0,F477+I477-N477)</x:f>
        <x:v>0</x:v>
      </x:c>
      <x:c r="P477" s="7" t="n">
        <x:f>MAX(0,N477-F477-I477)</x:f>
        <x:v>0</x:v>
      </x:c>
      <x:c r="Q477" s="7" t="n">
        <x:f>MAX(0,G477+J477-P477)</x:f>
        <x:v>0</x:v>
      </x:c>
      <x:c r="R477" s="7" t="n">
        <x:f>M477+MAX(0,K477-MAX(0,P477-G477-J477))</x:f>
        <x:v>1455.1651745379877</x:v>
      </x:c>
      <x:c r="S477" s="7" t="n">
        <x:f>SUM(O477,Q477,R477)</x:f>
        <x:v>1455.1651745379877</x:v>
      </x:c>
      <x:c r="T477" s="14" t="n">
        <x:f>'Inventory detail'!T477</x:f>
        <x:v>0.0104</x:v>
      </x:c>
      <x:c r="U477" s="14" t="n">
        <x:f>'Inventory detail'!U477</x:f>
        <x:v>0.011385</x:v>
      </x:c>
      <x:c r="V477" s="9" t="n">
        <x:f>O477*T477</x:f>
        <x:v>0</x:v>
      </x:c>
      <x:c r="W477" s="9" t="n">
        <x:f>Q477*T477</x:f>
        <x:v>0</x:v>
      </x:c>
      <x:c r="X477" s="9" t="n">
        <x:f>R477*T477</x:f>
        <x:v>15.133717815195071</x:v>
      </x:c>
      <x:c r="Y477" s="9" t="n">
        <x:f>S477*T477</x:f>
        <x:v>15.133717815195071</x:v>
      </x:c>
      <x:c r="Z477" s="9" t="n">
        <x:f>IF(ISNUMBER(U477),S477*(U477-T477),"n.a.")</x:f>
        <x:v>1.4333376969199176</x:v>
      </x:c>
      <x:c r="AA477" s="9" t="n">
        <x:f>IF(ISNUMBER(U477),Y477,0)</x:f>
        <x:v>15.133717815195071</x:v>
      </x:c>
      <x:c r="AB477" s="7" t="n">
        <x:f>MAX(0,L477-SUM(F477:K477))</x:f>
        <x:v>0</x:v>
      </x:c>
    </x:row>
    <x:row r="478" ht="22" customHeight="1">
      <x:c r="A478" s="18" t="n">
        <x:f>Summary!C$41</x:f>
        <x:v>46327</x:v>
      </x:c>
      <x:c r="B478" s="2" t="str">
        <x:f>'Inventory detail'!A478</x:f>
        <x:v>WIRE</x:v>
      </x:c>
      <x:c r="C478" s="2" t="str">
        <x:f>'Inventory detail'!B478</x:f>
        <x:v>30</x:v>
      </x:c>
      <x:c r="D478" s="2" t="str">
        <x:f>'Inventory detail'!C478</x:f>
        <x:v>DL916SIL</x:v>
      </x:c>
      <x:c r="E478" s="10" t="n">
        <x:f>Summary!$E$5</x:f>
        <x:v>46304</x:v>
      </x:c>
      <x:c r="F478" s="7" t="n">
        <x:f>'Inventory detail'!W478</x:f>
        <x:v>0</x:v>
      </x:c>
      <x:c r="G478" s="7" t="n">
        <x:f>'Inventory detail'!X478</x:f>
        <x:v>0</x:v>
      </x:c>
      <x:c r="H478" s="7" t="n">
        <x:f>'Inventory detail'!Y478</x:f>
        <x:v>0</x:v>
      </x:c>
      <x:c r="I478" s="7" t="n">
        <x:f>0</x:f>
        <x:v>0</x:v>
      </x:c>
      <x:c r="J478" s="7" t="n">
        <x:f>0</x:f>
        <x:v>0</x:v>
      </x:c>
      <x:c r="K478" s="7" t="n">
        <x:f>0</x:f>
        <x:v>0</x:v>
      </x:c>
      <x:c r="L478" s="7" t="n">
        <x:f>'Inventory detail'!F478*Summary!$K$5*(A478-E478)/Summary!$K$6</x:f>
        <x:v>144.8348254620123</x:v>
      </x:c>
      <x:c r="M478" s="7" t="n">
        <x:f>MAX(0,H478-L478)</x:f>
        <x:v>0</x:v>
      </x:c>
      <x:c r="N478" s="7" t="n">
        <x:f>MAX(0,L478-H478)</x:f>
        <x:v>144.8348254620123</x:v>
      </x:c>
      <x:c r="O478" s="7" t="n">
        <x:f>MAX(0,F478+I478-N478)</x:f>
        <x:v>0</x:v>
      </x:c>
      <x:c r="P478" s="7" t="n">
        <x:f>MAX(0,N478-F478-I478)</x:f>
        <x:v>144.8348254620123</x:v>
      </x:c>
      <x:c r="Q478" s="7" t="n">
        <x:f>MAX(0,G478+J478-P478)</x:f>
        <x:v>0</x:v>
      </x:c>
      <x:c r="R478" s="7" t="n">
        <x:f>M478+MAX(0,K478-MAX(0,P478-G478-J478))</x:f>
        <x:v>0</x:v>
      </x:c>
      <x:c r="S478" s="7" t="n">
        <x:f>SUM(O478,Q478,R478)</x:f>
        <x:v>0</x:v>
      </x:c>
      <x:c r="T478" s="14" t="n">
        <x:f>'Inventory detail'!T478</x:f>
        <x:v>0.1041</x:v>
      </x:c>
      <x:c r="U478" s="14" t="n">
        <x:f>'Inventory detail'!U478</x:f>
        <x:v>0.1041</x:v>
      </x:c>
      <x:c r="V478" s="9" t="n">
        <x:f>O478*T478</x:f>
        <x:v>0</x:v>
      </x:c>
      <x:c r="W478" s="9" t="n">
        <x:f>Q478*T478</x:f>
        <x:v>0</x:v>
      </x:c>
      <x:c r="X478" s="9" t="n">
        <x:f>R478*T478</x:f>
        <x:v>0</x:v>
      </x:c>
      <x:c r="Y478" s="9" t="n">
        <x:f>S478*T478</x:f>
        <x:v>0</x:v>
      </x:c>
      <x:c r="Z478" s="9" t="n">
        <x:f>IF(ISNUMBER(U478),S478*(U478-T478),"n.a.")</x:f>
        <x:v>0</x:v>
      </x:c>
      <x:c r="AA478" s="9" t="n">
        <x:f>IF(ISNUMBER(U478),Y478,0)</x:f>
        <x:v>0</x:v>
      </x:c>
      <x:c r="AB478" s="7" t="n">
        <x:f>MAX(0,L478-SUM(F478:K478))</x:f>
        <x:v>144.8348254620123</x:v>
      </x:c>
    </x:row>
    <x:row r="479" ht="22" customHeight="1">
      <x:c r="A479" s="18" t="n">
        <x:f>Summary!C$41</x:f>
        <x:v>46327</x:v>
      </x:c>
      <x:c r="B479" s="2" t="str">
        <x:f>'Inventory detail'!A479</x:f>
        <x:v>COIL</x:v>
      </x:c>
      <x:c r="C479" s="2" t="str">
        <x:f>'Inventory detail'!B479</x:f>
        <x:v>30</x:v>
      </x:c>
      <x:c r="D479" s="2" t="str">
        <x:f>'Inventory detail'!C479</x:f>
        <x:v>50BLK12-4</x:v>
      </x:c>
      <x:c r="E479" s="10" t="n">
        <x:f>Summary!$E$5</x:f>
        <x:v>46304</x:v>
      </x:c>
      <x:c r="F479" s="7" t="n">
        <x:f>'Inventory detail'!W479</x:f>
        <x:v>900</x:v>
      </x:c>
      <x:c r="G479" s="7" t="n">
        <x:f>'Inventory detail'!X479</x:f>
        <x:v>0</x:v>
      </x:c>
      <x:c r="H479" s="7" t="n">
        <x:f>'Inventory detail'!Y479</x:f>
        <x:v>0</x:v>
      </x:c>
      <x:c r="I479" s="7" t="n">
        <x:f>SUMIFS('PO detail'!$W$919:$W$922,'PO detail'!$V$919:$V$922,"&gt;="&amp;E479,'PO detail'!$V$919:$V$922,"&lt;"&amp;A479)</x:f>
        <x:v>0</x:v>
      </x:c>
      <x:c r="J479" s="7" t="n">
        <x:f>SUMIFS('PO detail'!$X$919:$X$922,'PO detail'!$V$919:$V$922,"&gt;="&amp;E479,'PO detail'!$V$919:$V$922,"&lt;"&amp;A479)</x:f>
        <x:v>0</x:v>
      </x:c>
      <x:c r="K479" s="7" t="n">
        <x:f>SUMIFS('PO detail'!$Y$919:$Y$922,'PO detail'!$V$919:$V$922,"&gt;="&amp;E479,'PO detail'!$V$919:$V$922,"&lt;"&amp;A479)</x:f>
        <x:v>0</x:v>
      </x:c>
      <x:c r="L479" s="7" t="n">
        <x:f>'Inventory detail'!F479*Summary!$K$5*(A479-E479)/Summary!$K$6</x:f>
        <x:v>141.68377823408625</x:v>
      </x:c>
      <x:c r="M479" s="7" t="n">
        <x:f>MAX(0,H479-L479)</x:f>
        <x:v>0</x:v>
      </x:c>
      <x:c r="N479" s="7" t="n">
        <x:f>MAX(0,L479-H479)</x:f>
        <x:v>141.68377823408625</x:v>
      </x:c>
      <x:c r="O479" s="7" t="n">
        <x:f>MAX(0,F479+I479-N479)</x:f>
        <x:v>758.3162217659137</x:v>
      </x:c>
      <x:c r="P479" s="7" t="n">
        <x:f>MAX(0,N479-F479-I479)</x:f>
        <x:v>0</x:v>
      </x:c>
      <x:c r="Q479" s="7" t="n">
        <x:f>MAX(0,G479+J479-P479)</x:f>
        <x:v>0</x:v>
      </x:c>
      <x:c r="R479" s="7" t="n">
        <x:f>M479+MAX(0,K479-MAX(0,P479-G479-J479))</x:f>
        <x:v>0</x:v>
      </x:c>
      <x:c r="S479" s="7" t="n">
        <x:f>SUM(O479,Q479,R479)</x:f>
        <x:v>758.3162217659137</x:v>
      </x:c>
      <x:c r="T479" s="14" t="n">
        <x:f>'Inventory detail'!T479</x:f>
        <x:v>0.3699</x:v>
      </x:c>
      <x:c r="U479" s="14" t="n">
        <x:f>'Inventory detail'!U479</x:f>
        <x:v>0.36232949999999997</x:v>
      </x:c>
      <x:c r="V479" s="9" t="n">
        <x:f>O479*T479</x:f>
        <x:v>280.5011704312115</x:v>
      </x:c>
      <x:c r="W479" s="9" t="n">
        <x:f>Q479*T479</x:f>
        <x:v>0</x:v>
      </x:c>
      <x:c r="X479" s="9" t="n">
        <x:f>R479*T479</x:f>
        <x:v>0</x:v>
      </x:c>
      <x:c r="Y479" s="9" t="n">
        <x:f>S479*T479</x:f>
        <x:v>280.5011704312115</x:v>
      </x:c>
      <x:c r="Z479" s="9" t="n">
        <x:f>IF(ISNUMBER(U479),S479*(U479-T479),"n.a.")</x:f>
        <x:v>-5.740832956878877</x:v>
      </x:c>
      <x:c r="AA479" s="9" t="n">
        <x:f>IF(ISNUMBER(U479),Y479,0)</x:f>
        <x:v>280.5011704312115</x:v>
      </x:c>
      <x:c r="AB479" s="7" t="n">
        <x:f>MAX(0,L479-SUM(F479:K479))</x:f>
        <x:v>0</x:v>
      </x:c>
    </x:row>
    <x:row r="480" ht="22" customHeight="1">
      <x:c r="A480" s="18" t="n">
        <x:f>Summary!C$41</x:f>
        <x:v>46327</x:v>
      </x:c>
      <x:c r="B480" s="2" t="str">
        <x:f>'Inventory detail'!A480</x:f>
        <x:v>COIL</x:v>
      </x:c>
      <x:c r="C480" s="2" t="str">
        <x:f>'Inventory detail'!B480</x:f>
        <x:v>10</x:v>
      </x:c>
      <x:c r="D480" s="2" t="str">
        <x:f>'Inventory detail'!C480</x:f>
        <x:v>14BLU12-4</x:v>
      </x:c>
      <x:c r="E480" s="10" t="n">
        <x:f>Summary!$E$5</x:f>
        <x:v>46304</x:v>
      </x:c>
      <x:c r="F480" s="7" t="n">
        <x:f>'Inventory detail'!W480</x:f>
        <x:v>2000</x:v>
      </x:c>
      <x:c r="G480" s="7" t="n">
        <x:f>'Inventory detail'!X480</x:f>
        <x:v>0</x:v>
      </x:c>
      <x:c r="H480" s="7" t="n">
        <x:f>'Inventory detail'!Y480</x:f>
        <x:v>0</x:v>
      </x:c>
      <x:c r="I480" s="7" t="n">
        <x:f>SUMIFS('PO detail'!$W$179:$W$179,'PO detail'!$V$179:$V$179,"&gt;="&amp;E480,'PO detail'!$V$179:$V$179,"&lt;"&amp;A480)</x:f>
        <x:v>0</x:v>
      </x:c>
      <x:c r="J480" s="7" t="n">
        <x:f>SUMIFS('PO detail'!$X$179:$X$179,'PO detail'!$V$179:$V$179,"&gt;="&amp;E480,'PO detail'!$V$179:$V$179,"&lt;"&amp;A480)</x:f>
        <x:v>0</x:v>
      </x:c>
      <x:c r="K480" s="7" t="n">
        <x:f>SUMIFS('PO detail'!$Y$179:$Y$179,'PO detail'!$V$179:$V$179,"&gt;="&amp;E480,'PO detail'!$V$179:$V$179,"&lt;"&amp;A480)</x:f>
        <x:v>0</x:v>
      </x:c>
      <x:c r="L480" s="7" t="n">
        <x:f>'Inventory detail'!F480*Summary!$K$5*(A480-E480)/Summary!$K$6</x:f>
        <x:v>138.53273100616016</x:v>
      </x:c>
      <x:c r="M480" s="7" t="n">
        <x:f>MAX(0,H480-L480)</x:f>
        <x:v>0</x:v>
      </x:c>
      <x:c r="N480" s="7" t="n">
        <x:f>MAX(0,L480-H480)</x:f>
        <x:v>138.53273100616016</x:v>
      </x:c>
      <x:c r="O480" s="7" t="n">
        <x:f>MAX(0,F480+I480-N480)</x:f>
        <x:v>1861.4672689938398</x:v>
      </x:c>
      <x:c r="P480" s="7" t="n">
        <x:f>MAX(0,N480-F480-I480)</x:f>
        <x:v>0</x:v>
      </x:c>
      <x:c r="Q480" s="7" t="n">
        <x:f>MAX(0,G480+J480-P480)</x:f>
        <x:v>0</x:v>
      </x:c>
      <x:c r="R480" s="7" t="n">
        <x:f>M480+MAX(0,K480-MAX(0,P480-G480-J480))</x:f>
        <x:v>0</x:v>
      </x:c>
      <x:c r="S480" s="7" t="n">
        <x:f>SUM(O480,Q480,R480)</x:f>
        <x:v>1861.4672689938398</x:v>
      </x:c>
      <x:c r="T480" s="14" t="n">
        <x:f>'Inventory detail'!T480</x:f>
        <x:v>0.09179999999999999</x:v>
      </x:c>
      <x:c r="U480" s="14" t="n">
        <x:f>'Inventory detail'!U480</x:f>
        <x:v>0.089947</x:v>
      </x:c>
      <x:c r="V480" s="9" t="n">
        <x:f>O480*T480</x:f>
        <x:v>170.88269529363447</x:v>
      </x:c>
      <x:c r="W480" s="9" t="n">
        <x:f>Q480*T480</x:f>
        <x:v>0</x:v>
      </x:c>
      <x:c r="X480" s="9" t="n">
        <x:f>R480*T480</x:f>
        <x:v>0</x:v>
      </x:c>
      <x:c r="Y480" s="9" t="n">
        <x:f>S480*T480</x:f>
        <x:v>170.88269529363447</x:v>
      </x:c>
      <x:c r="Z480" s="9" t="n">
        <x:f>IF(ISNUMBER(U480),S480*(U480-T480),"n.a.")</x:f>
        <x:v>-3.449298849445573</x:v>
      </x:c>
      <x:c r="AA480" s="9" t="n">
        <x:f>IF(ISNUMBER(U480),Y480,0)</x:f>
        <x:v>170.88269529363447</x:v>
      </x:c>
      <x:c r="AB480" s="7" t="n">
        <x:f>MAX(0,L480-SUM(F480:K480))</x:f>
        <x:v>0</x:v>
      </x:c>
    </x:row>
    <x:row r="481" ht="22" customHeight="1">
      <x:c r="A481" s="18" t="n">
        <x:f>Summary!C$41</x:f>
        <x:v>46327</x:v>
      </x:c>
      <x:c r="B481" s="2" t="str">
        <x:f>'Inventory detail'!A481</x:f>
        <x:v>COIL</x:v>
      </x:c>
      <x:c r="C481" s="2" t="str">
        <x:f>'Inventory detail'!B481</x:f>
        <x:v>10</x:v>
      </x:c>
      <x:c r="D481" s="2" t="str">
        <x:f>'Inventory detail'!C481</x:f>
        <x:v>16RED12-4</x:v>
      </x:c>
      <x:c r="E481" s="10" t="n">
        <x:f>Summary!$E$5</x:f>
        <x:v>46304</x:v>
      </x:c>
      <x:c r="F481" s="7" t="n">
        <x:f>'Inventory detail'!W481</x:f>
        <x:v>1300</x:v>
      </x:c>
      <x:c r="G481" s="7" t="n">
        <x:f>'Inventory detail'!X481</x:f>
        <x:v>0</x:v>
      </x:c>
      <x:c r="H481" s="7" t="n">
        <x:f>'Inventory detail'!Y481</x:f>
        <x:v>0</x:v>
      </x:c>
      <x:c r="I481" s="7" t="n">
        <x:f>SUMIFS('PO detail'!$W$225:$W$225,'PO detail'!$V$225:$V$225,"&gt;="&amp;E481,'PO detail'!$V$225:$V$225,"&lt;"&amp;A481)</x:f>
        <x:v>0</x:v>
      </x:c>
      <x:c r="J481" s="7" t="n">
        <x:f>SUMIFS('PO detail'!$X$225:$X$225,'PO detail'!$V$225:$V$225,"&gt;="&amp;E481,'PO detail'!$V$225:$V$225,"&lt;"&amp;A481)</x:f>
        <x:v>0</x:v>
      </x:c>
      <x:c r="K481" s="7" t="n">
        <x:f>SUMIFS('PO detail'!$Y$225:$Y$225,'PO detail'!$V$225:$V$225,"&gt;="&amp;E481,'PO detail'!$V$225:$V$225,"&lt;"&amp;A481)</x:f>
        <x:v>0</x:v>
      </x:c>
      <x:c r="L481" s="7" t="n">
        <x:f>'Inventory detail'!F481*Summary!$K$5*(A481-E481)/Summary!$K$6</x:f>
        <x:v>138.53273100616016</x:v>
      </x:c>
      <x:c r="M481" s="7" t="n">
        <x:f>MAX(0,H481-L481)</x:f>
        <x:v>0</x:v>
      </x:c>
      <x:c r="N481" s="7" t="n">
        <x:f>MAX(0,L481-H481)</x:f>
        <x:v>138.53273100616016</x:v>
      </x:c>
      <x:c r="O481" s="7" t="n">
        <x:f>MAX(0,F481+I481-N481)</x:f>
        <x:v>1161.4672689938398</x:v>
      </x:c>
      <x:c r="P481" s="7" t="n">
        <x:f>MAX(0,N481-F481-I481)</x:f>
        <x:v>0</x:v>
      </x:c>
      <x:c r="Q481" s="7" t="n">
        <x:f>MAX(0,G481+J481-P481)</x:f>
        <x:v>0</x:v>
      </x:c>
      <x:c r="R481" s="7" t="n">
        <x:f>M481+MAX(0,K481-MAX(0,P481-G481-J481))</x:f>
        <x:v>0</x:v>
      </x:c>
      <x:c r="S481" s="7" t="n">
        <x:f>SUM(O481,Q481,R481)</x:f>
        <x:v>1161.4672689938398</x:v>
      </x:c>
      <x:c r="T481" s="14" t="n">
        <x:f>'Inventory detail'!T481</x:f>
        <x:v>0.11230000000000001</x:v>
      </x:c>
      <x:c r="U481" s="14" t="n">
        <x:f>'Inventory detail'!U481</x:f>
        <x:v>0.1099475</x:v>
      </x:c>
      <x:c r="V481" s="9" t="n">
        <x:f>O481*T481</x:f>
        <x:v>130.43277430800822</x:v>
      </x:c>
      <x:c r="W481" s="9" t="n">
        <x:f>Q481*T481</x:f>
        <x:v>0</x:v>
      </x:c>
      <x:c r="X481" s="9" t="n">
        <x:f>R481*T481</x:f>
        <x:v>0</x:v>
      </x:c>
      <x:c r="Y481" s="9" t="n">
        <x:f>S481*T481</x:f>
        <x:v>130.43277430800822</x:v>
      </x:c>
      <x:c r="Z481" s="9" t="n">
        <x:f>IF(ISNUMBER(U481),S481*(U481-T481),"n.a.")</x:f>
        <x:v>-2.7323517503080166</x:v>
      </x:c>
      <x:c r="AA481" s="9" t="n">
        <x:f>IF(ISNUMBER(U481),Y481,0)</x:f>
        <x:v>130.43277430800822</x:v>
      </x:c>
      <x:c r="AB481" s="7" t="n">
        <x:f>MAX(0,L481-SUM(F481:K481))</x:f>
        <x:v>0</x:v>
      </x:c>
    </x:row>
    <x:row r="482" ht="22" customHeight="1">
      <x:c r="A482" s="18" t="n">
        <x:f>Summary!C$41</x:f>
        <x:v>46327</x:v>
      </x:c>
      <x:c r="B482" s="2" t="str">
        <x:f>'Inventory detail'!A482</x:f>
        <x:v>COIL</x:v>
      </x:c>
      <x:c r="C482" s="2" t="str">
        <x:f>'Inventory detail'!B482</x:f>
        <x:v>60</x:v>
      </x:c>
      <x:c r="D482" s="2" t="str">
        <x:f>'Inventory detail'!C482</x:f>
        <x:v>11CLR12-4</x:v>
      </x:c>
      <x:c r="E482" s="10" t="n">
        <x:f>Summary!$E$5</x:f>
        <x:v>46304</x:v>
      </x:c>
      <x:c r="F482" s="7" t="n">
        <x:f>'Inventory detail'!W482</x:f>
        <x:v>2100</x:v>
      </x:c>
      <x:c r="G482" s="7" t="n">
        <x:f>'Inventory detail'!X482</x:f>
        <x:v>0</x:v>
      </x:c>
      <x:c r="H482" s="7" t="n">
        <x:f>'Inventory detail'!Y482</x:f>
        <x:v>200</x:v>
      </x:c>
      <x:c r="I482" s="7" t="n">
        <x:f>SUMIFS('PO detail'!$W$1051:$W$1051,'PO detail'!$V$1051:$V$1051,"&gt;="&amp;E482,'PO detail'!$V$1051:$V$1051,"&lt;"&amp;A482)</x:f>
        <x:v>0</x:v>
      </x:c>
      <x:c r="J482" s="7" t="n">
        <x:f>SUMIFS('PO detail'!$X$1051:$X$1051,'PO detail'!$V$1051:$V$1051,"&gt;="&amp;E482,'PO detail'!$V$1051:$V$1051,"&lt;"&amp;A482)</x:f>
        <x:v>0</x:v>
      </x:c>
      <x:c r="K482" s="7" t="n">
        <x:f>SUMIFS('PO detail'!$Y$1051:$Y$1051,'PO detail'!$V$1051:$V$1051,"&gt;="&amp;E482,'PO detail'!$V$1051:$V$1051,"&lt;"&amp;A482)</x:f>
        <x:v>0</x:v>
      </x:c>
      <x:c r="L482" s="7" t="n">
        <x:f>'Inventory detail'!F482*Summary!$K$5*(A482-E482)/Summary!$K$6</x:f>
        <x:v>138.53273100616016</x:v>
      </x:c>
      <x:c r="M482" s="7" t="n">
        <x:f>MAX(0,H482-L482)</x:f>
        <x:v>61.46726899383984</x:v>
      </x:c>
      <x:c r="N482" s="7" t="n">
        <x:f>MAX(0,L482-H482)</x:f>
        <x:v>0</x:v>
      </x:c>
      <x:c r="O482" s="7" t="n">
        <x:f>MAX(0,F482+I482-N482)</x:f>
        <x:v>2100</x:v>
      </x:c>
      <x:c r="P482" s="7" t="n">
        <x:f>MAX(0,N482-F482-I482)</x:f>
        <x:v>0</x:v>
      </x:c>
      <x:c r="Q482" s="7" t="n">
        <x:f>MAX(0,G482+J482-P482)</x:f>
        <x:v>0</x:v>
      </x:c>
      <x:c r="R482" s="7" t="n">
        <x:f>M482+MAX(0,K482-MAX(0,P482-G482-J482))</x:f>
        <x:v>61.46726899383984</x:v>
      </x:c>
      <x:c r="S482" s="7" t="n">
        <x:f>SUM(O482,Q482,R482)</x:f>
        <x:v>2161.4672689938398</x:v>
      </x:c>
      <x:c r="T482" s="14" t="n">
        <x:f>'Inventory detail'!T482</x:f>
        <x:v>0.0682</x:v>
      </x:c>
      <x:c r="U482" s="14" t="n">
        <x:f>'Inventory detail'!U482</x:f>
        <x:v>0.0668525</x:v>
      </x:c>
      <x:c r="V482" s="9" t="n">
        <x:f>O482*T482</x:f>
        <x:v>143.22</x:v>
      </x:c>
      <x:c r="W482" s="9" t="n">
        <x:f>Q482*T482</x:f>
        <x:v>0</x:v>
      </x:c>
      <x:c r="X482" s="9" t="n">
        <x:f>R482*T482</x:f>
        <x:v>4.192067745379877</x:v>
      </x:c>
      <x:c r="Y482" s="9" t="n">
        <x:f>S482*T482</x:f>
        <x:v>147.41206774537986</x:v>
      </x:c>
      <x:c r="Z482" s="9" t="n">
        <x:f>IF(ISNUMBER(U482),S482*(U482-T482),"n.a.")</x:f>
        <x:v>-2.912577144969202</x:v>
      </x:c>
      <x:c r="AA482" s="9" t="n">
        <x:f>IF(ISNUMBER(U482),Y482,0)</x:f>
        <x:v>147.41206774537986</x:v>
      </x:c>
      <x:c r="AB482" s="7" t="n">
        <x:f>MAX(0,L482-SUM(F482:K482))</x:f>
        <x:v>0</x:v>
      </x:c>
    </x:row>
    <x:row r="483" ht="22" customHeight="1">
      <x:c r="A483" s="18" t="n">
        <x:f>Summary!C$41</x:f>
        <x:v>46327</x:v>
      </x:c>
      <x:c r="B483" s="2" t="str">
        <x:f>'Inventory detail'!A483</x:f>
        <x:v>POUC</x:v>
      </x:c>
      <x:c r="C483" s="2" t="str">
        <x:f>'Inventory detail'!B483</x:f>
        <x:v>30</x:v>
      </x:c>
      <x:c r="D483" s="2" t="str">
        <x:f>'Inventory detail'!C483</x:f>
        <x:v>MEM10</x:v>
      </x:c>
      <x:c r="E483" s="10" t="n">
        <x:f>Summary!$E$5</x:f>
        <x:v>46304</x:v>
      </x:c>
      <x:c r="F483" s="7" t="n">
        <x:f>'Inventory detail'!W483</x:f>
        <x:v>0</x:v>
      </x:c>
      <x:c r="G483" s="7" t="n">
        <x:f>'Inventory detail'!X483</x:f>
        <x:v>0</x:v>
      </x:c>
      <x:c r="H483" s="7" t="n">
        <x:f>'Inventory detail'!Y483</x:f>
        <x:v>0</x:v>
      </x:c>
      <x:c r="I483" s="7" t="n">
        <x:f>SUMIFS('PO detail'!$W$1679:$W$1679,'PO detail'!$V$1679:$V$1679,"&gt;="&amp;E483,'PO detail'!$V$1679:$V$1679,"&lt;"&amp;A483)</x:f>
        <x:v>0</x:v>
      </x:c>
      <x:c r="J483" s="7" t="n">
        <x:f>SUMIFS('PO detail'!$X$1679:$X$1679,'PO detail'!$V$1679:$V$1679,"&gt;="&amp;E483,'PO detail'!$V$1679:$V$1679,"&lt;"&amp;A483)</x:f>
        <x:v>4000</x:v>
      </x:c>
      <x:c r="K483" s="7" t="n">
        <x:f>SUMIFS('PO detail'!$Y$1679:$Y$1679,'PO detail'!$V$1679:$V$1679,"&gt;="&amp;E483,'PO detail'!$V$1679:$V$1679,"&lt;"&amp;A483)</x:f>
        <x:v>0</x:v>
      </x:c>
      <x:c r="L483" s="7" t="n">
        <x:f>'Inventory detail'!F483*Summary!$K$5*(A483-E483)/Summary!$K$6</x:f>
        <x:v>138.53273100616016</x:v>
      </x:c>
      <x:c r="M483" s="7" t="n">
        <x:f>MAX(0,H483-L483)</x:f>
        <x:v>0</x:v>
      </x:c>
      <x:c r="N483" s="7" t="n">
        <x:f>MAX(0,L483-H483)</x:f>
        <x:v>138.53273100616016</x:v>
      </x:c>
      <x:c r="O483" s="7" t="n">
        <x:f>MAX(0,F483+I483-N483)</x:f>
        <x:v>0</x:v>
      </x:c>
      <x:c r="P483" s="7" t="n">
        <x:f>MAX(0,N483-F483-I483)</x:f>
        <x:v>138.53273100616016</x:v>
      </x:c>
      <x:c r="Q483" s="7" t="n">
        <x:f>MAX(0,G483+J483-P483)</x:f>
        <x:v>3861.4672689938398</x:v>
      </x:c>
      <x:c r="R483" s="7" t="n">
        <x:f>M483+MAX(0,K483-MAX(0,P483-G483-J483))</x:f>
        <x:v>0</x:v>
      </x:c>
      <x:c r="S483" s="7" t="n">
        <x:f>SUM(O483,Q483,R483)</x:f>
        <x:v>3861.4672689938398</x:v>
      </x:c>
      <x:c r="T483" s="14" t="n">
        <x:f>'Inventory detail'!T483</x:f>
        <x:v>0.022000000000000002</x:v>
      </x:c>
      <x:c r="U483" s="14" t="n">
        <x:f>'Inventory detail'!U483</x:f>
        <x:v>0.024089999999999997</x:v>
      </x:c>
      <x:c r="V483" s="9" t="n">
        <x:f>O483*T483</x:f>
        <x:v>0</x:v>
      </x:c>
      <x:c r="W483" s="9" t="n">
        <x:f>Q483*T483</x:f>
        <x:v>84.95227991786449</x:v>
      </x:c>
      <x:c r="X483" s="9" t="n">
        <x:f>R483*T483</x:f>
        <x:v>0</x:v>
      </x:c>
      <x:c r="Y483" s="9" t="n">
        <x:f>S483*T483</x:f>
        <x:v>84.95227991786449</x:v>
      </x:c>
      <x:c r="Z483" s="9" t="n">
        <x:f>IF(ISNUMBER(U483),S483*(U483-T483),"n.a.")</x:f>
        <x:v>8.070466592197105</x:v>
      </x:c>
      <x:c r="AA483" s="9" t="n">
        <x:f>IF(ISNUMBER(U483),Y483,0)</x:f>
        <x:v>84.95227991786449</x:v>
      </x:c>
      <x:c r="AB483" s="7" t="n">
        <x:f>MAX(0,L483-SUM(F483:K483))</x:f>
        <x:v>0</x:v>
      </x:c>
    </x:row>
    <x:row r="484" ht="22" customHeight="1">
      <x:c r="A484" s="18" t="n">
        <x:f>Summary!C$41</x:f>
        <x:v>46327</x:v>
      </x:c>
      <x:c r="B484" s="2" t="str">
        <x:f>'Inventory detail'!A484</x:f>
        <x:v>WIRE</x:v>
      </x:c>
      <x:c r="C484" s="2" t="str">
        <x:f>'Inventory detail'!B484</x:f>
        <x:v>10</x:v>
      </x:c>
      <x:c r="D484" s="2" t="str">
        <x:f>'Inventory detail'!C484</x:f>
        <x:v>DL916GRAY</x:v>
      </x:c>
      <x:c r="E484" s="10" t="n">
        <x:f>Summary!$E$5</x:f>
        <x:v>46304</x:v>
      </x:c>
      <x:c r="F484" s="7" t="n">
        <x:f>'Inventory detail'!W484</x:f>
        <x:v>4000</x:v>
      </x:c>
      <x:c r="G484" s="7" t="n">
        <x:f>'Inventory detail'!X484</x:f>
        <x:v>0</x:v>
      </x:c>
      <x:c r="H484" s="7" t="n">
        <x:f>'Inventory detail'!Y484</x:f>
        <x:v>100</x:v>
      </x:c>
      <x:c r="I484" s="7" t="n">
        <x:f>SUMIFS('PO detail'!$W$2033:$W$2034,'PO detail'!$V$2033:$V$2034,"&gt;="&amp;E484,'PO detail'!$V$2033:$V$2034,"&lt;"&amp;A484)</x:f>
        <x:v>0</x:v>
      </x:c>
      <x:c r="J484" s="7" t="n">
        <x:f>SUMIFS('PO detail'!$X$2033:$X$2034,'PO detail'!$V$2033:$V$2034,"&gt;="&amp;E484,'PO detail'!$V$2033:$V$2034,"&lt;"&amp;A484)</x:f>
        <x:v>0</x:v>
      </x:c>
      <x:c r="K484" s="7" t="n">
        <x:f>SUMIFS('PO detail'!$Y$2033:$Y$2034,'PO detail'!$V$2033:$V$2034,"&gt;="&amp;E484,'PO detail'!$V$2033:$V$2034,"&lt;"&amp;A484)</x:f>
        <x:v>0</x:v>
      </x:c>
      <x:c r="L484" s="7" t="n">
        <x:f>'Inventory detail'!F484*Summary!$K$5*(A484-E484)/Summary!$K$6</x:f>
        <x:v>138.53273100616016</x:v>
      </x:c>
      <x:c r="M484" s="7" t="n">
        <x:f>MAX(0,H484-L484)</x:f>
        <x:v>0</x:v>
      </x:c>
      <x:c r="N484" s="7" t="n">
        <x:f>MAX(0,L484-H484)</x:f>
        <x:v>38.53273100616016</x:v>
      </x:c>
      <x:c r="O484" s="7" t="n">
        <x:f>MAX(0,F484+I484-N484)</x:f>
        <x:v>3961.4672689938398</x:v>
      </x:c>
      <x:c r="P484" s="7" t="n">
        <x:f>MAX(0,N484-F484-I484)</x:f>
        <x:v>0</x:v>
      </x:c>
      <x:c r="Q484" s="7" t="n">
        <x:f>MAX(0,G484+J484-P484)</x:f>
        <x:v>0</x:v>
      </x:c>
      <x:c r="R484" s="7" t="n">
        <x:f>M484+MAX(0,K484-MAX(0,P484-G484-J484))</x:f>
        <x:v>0</x:v>
      </x:c>
      <x:c r="S484" s="7" t="n">
        <x:f>SUM(O484,Q484,R484)</x:f>
        <x:v>3961.4672689938398</x:v>
      </x:c>
      <x:c r="T484" s="14" t="n">
        <x:f>'Inventory detail'!T484</x:f>
        <x:v>0.1041</x:v>
      </x:c>
      <x:c r="U484" s="14" t="n">
        <x:f>'Inventory detail'!U484</x:f>
        <x:v>0.1041</x:v>
      </x:c>
      <x:c r="V484" s="9" t="n">
        <x:f>O484*T484</x:f>
        <x:v>412.3887427022587</x:v>
      </x:c>
      <x:c r="W484" s="9" t="n">
        <x:f>Q484*T484</x:f>
        <x:v>0</x:v>
      </x:c>
      <x:c r="X484" s="9" t="n">
        <x:f>R484*T484</x:f>
        <x:v>0</x:v>
      </x:c>
      <x:c r="Y484" s="9" t="n">
        <x:f>S484*T484</x:f>
        <x:v>412.3887427022587</x:v>
      </x:c>
      <x:c r="Z484" s="9" t="n">
        <x:f>IF(ISNUMBER(U484),S484*(U484-T484),"n.a.")</x:f>
        <x:v>0</x:v>
      </x:c>
      <x:c r="AA484" s="9" t="n">
        <x:f>IF(ISNUMBER(U484),Y484,0)</x:f>
        <x:v>412.3887427022587</x:v>
      </x:c>
      <x:c r="AB484" s="7" t="n">
        <x:f>MAX(0,L484-SUM(F484:K484))</x:f>
        <x:v>0</x:v>
      </x:c>
    </x:row>
    <x:row r="485" ht="22" customHeight="1">
      <x:c r="A485" s="18" t="n">
        <x:f>Summary!C$41</x:f>
        <x:v>46327</x:v>
      </x:c>
      <x:c r="B485" s="2" t="str">
        <x:f>'Inventory detail'!A485</x:f>
        <x:v>WIRE</x:v>
      </x:c>
      <x:c r="C485" s="2" t="str">
        <x:f>'Inventory detail'!B485</x:f>
        <x:v>30</x:v>
      </x:c>
      <x:c r="D485" s="2" t="str">
        <x:f>'Inventory detail'!C485</x:f>
        <x:v>DL012GOLD</x:v>
      </x:c>
      <x:c r="E485" s="10" t="n">
        <x:f>Summary!$E$5</x:f>
        <x:v>46304</x:v>
      </x:c>
      <x:c r="F485" s="7" t="n">
        <x:f>'Inventory detail'!W485</x:f>
        <x:v>0</x:v>
      </x:c>
      <x:c r="G485" s="7" t="n">
        <x:f>'Inventory detail'!X485</x:f>
        <x:v>0</x:v>
      </x:c>
      <x:c r="H485" s="7" t="n">
        <x:f>'Inventory detail'!Y485</x:f>
        <x:v>0</x:v>
      </x:c>
      <x:c r="I485" s="7" t="n">
        <x:f>0</x:f>
        <x:v>0</x:v>
      </x:c>
      <x:c r="J485" s="7" t="n">
        <x:f>0</x:f>
        <x:v>0</x:v>
      </x:c>
      <x:c r="K485" s="7" t="n">
        <x:f>0</x:f>
        <x:v>0</x:v>
      </x:c>
      <x:c r="L485" s="7" t="n">
        <x:f>'Inventory detail'!F485*Summary!$K$5*(A485-E485)/Summary!$K$6</x:f>
        <x:v>138.53273100616016</x:v>
      </x:c>
      <x:c r="M485" s="7" t="n">
        <x:f>MAX(0,H485-L485)</x:f>
        <x:v>0</x:v>
      </x:c>
      <x:c r="N485" s="7" t="n">
        <x:f>MAX(0,L485-H485)</x:f>
        <x:v>138.53273100616016</x:v>
      </x:c>
      <x:c r="O485" s="7" t="n">
        <x:f>MAX(0,F485+I485-N485)</x:f>
        <x:v>0</x:v>
      </x:c>
      <x:c r="P485" s="7" t="n">
        <x:f>MAX(0,N485-F485-I485)</x:f>
        <x:v>138.53273100616016</x:v>
      </x:c>
      <x:c r="Q485" s="7" t="n">
        <x:f>MAX(0,G485+J485-P485)</x:f>
        <x:v>0</x:v>
      </x:c>
      <x:c r="R485" s="7" t="n">
        <x:f>M485+MAX(0,K485-MAX(0,P485-G485-J485))</x:f>
        <x:v>0</x:v>
      </x:c>
      <x:c r="S485" s="7" t="n">
        <x:f>SUM(O485,Q485,R485)</x:f>
        <x:v>0</x:v>
      </x:c>
      <x:c r="T485" s="14" t="n">
        <x:f>'Inventory detail'!T485</x:f>
        <x:v>0.08259999999999999</x:v>
      </x:c>
      <x:c r="U485" s="14" t="n">
        <x:f>'Inventory detail'!U485</x:f>
        <x:v>0.08259999999999999</x:v>
      </x:c>
      <x:c r="V485" s="9" t="n">
        <x:f>O485*T485</x:f>
        <x:v>0</x:v>
      </x:c>
      <x:c r="W485" s="9" t="n">
        <x:f>Q485*T485</x:f>
        <x:v>0</x:v>
      </x:c>
      <x:c r="X485" s="9" t="n">
        <x:f>R485*T485</x:f>
        <x:v>0</x:v>
      </x:c>
      <x:c r="Y485" s="9" t="n">
        <x:f>S485*T485</x:f>
        <x:v>0</x:v>
      </x:c>
      <x:c r="Z485" s="9" t="n">
        <x:f>IF(ISNUMBER(U485),S485*(U485-T485),"n.a.")</x:f>
        <x:v>0</x:v>
      </x:c>
      <x:c r="AA485" s="9" t="n">
        <x:f>IF(ISNUMBER(U485),Y485,0)</x:f>
        <x:v>0</x:v>
      </x:c>
      <x:c r="AB485" s="7" t="n">
        <x:f>MAX(0,L485-SUM(F485:K485))</x:f>
        <x:v>138.53273100616016</x:v>
      </x:c>
    </x:row>
    <x:row r="486" ht="22" customHeight="1">
      <x:c r="A486" s="18" t="n">
        <x:f>Summary!C$41</x:f>
        <x:v>46327</x:v>
      </x:c>
      <x:c r="B486" s="2" t="str">
        <x:f>'Inventory detail'!A486</x:f>
        <x:v>WIRE</x:v>
      </x:c>
      <x:c r="C486" s="2" t="str">
        <x:f>'Inventory detail'!B486</x:f>
        <x:v>30</x:v>
      </x:c>
      <x:c r="D486" s="2" t="str">
        <x:f>'Inventory detail'!C486</x:f>
        <x:v>DL058WHT</x:v>
      </x:c>
      <x:c r="E486" s="10" t="n">
        <x:f>Summary!$E$5</x:f>
        <x:v>46304</x:v>
      </x:c>
      <x:c r="F486" s="7" t="n">
        <x:f>'Inventory detail'!W486</x:f>
        <x:v>0</x:v>
      </x:c>
      <x:c r="G486" s="7" t="n">
        <x:f>'Inventory detail'!X486</x:f>
        <x:v>0</x:v>
      </x:c>
      <x:c r="H486" s="7" t="n">
        <x:f>'Inventory detail'!Y486</x:f>
        <x:v>4000</x:v>
      </x:c>
      <x:c r="I486" s="7" t="n">
        <x:f>0</x:f>
        <x:v>0</x:v>
      </x:c>
      <x:c r="J486" s="7" t="n">
        <x:f>0</x:f>
        <x:v>0</x:v>
      </x:c>
      <x:c r="K486" s="7" t="n">
        <x:f>0</x:f>
        <x:v>0</x:v>
      </x:c>
      <x:c r="L486" s="7" t="n">
        <x:f>'Inventory detail'!F486*Summary!$K$5*(A486-E486)/Summary!$K$6</x:f>
        <x:v>138.53273100616016</x:v>
      </x:c>
      <x:c r="M486" s="7" t="n">
        <x:f>MAX(0,H486-L486)</x:f>
        <x:v>3861.4672689938398</x:v>
      </x:c>
      <x:c r="N486" s="7" t="n">
        <x:f>MAX(0,L486-H486)</x:f>
        <x:v>0</x:v>
      </x:c>
      <x:c r="O486" s="7" t="n">
        <x:f>MAX(0,F486+I486-N486)</x:f>
        <x:v>0</x:v>
      </x:c>
      <x:c r="P486" s="7" t="n">
        <x:f>MAX(0,N486-F486-I486)</x:f>
        <x:v>0</x:v>
      </x:c>
      <x:c r="Q486" s="7" t="n">
        <x:f>MAX(0,G486+J486-P486)</x:f>
        <x:v>0</x:v>
      </x:c>
      <x:c r="R486" s="7" t="n">
        <x:f>M486+MAX(0,K486-MAX(0,P486-G486-J486))</x:f>
        <x:v>3861.4672689938398</x:v>
      </x:c>
      <x:c r="S486" s="7" t="n">
        <x:f>SUM(O486,Q486,R486)</x:f>
        <x:v>3861.4672689938398</x:v>
      </x:c>
      <x:c r="T486" s="14" t="n">
        <x:f>'Inventory detail'!T486</x:f>
        <x:v>0.1082</x:v>
      </x:c>
      <x:c r="U486" s="14" t="n">
        <x:f>'Inventory detail'!U486</x:f>
        <x:v>0.1082</x:v>
      </x:c>
      <x:c r="V486" s="9" t="n">
        <x:f>O486*T486</x:f>
        <x:v>0</x:v>
      </x:c>
      <x:c r="W486" s="9" t="n">
        <x:f>Q486*T486</x:f>
        <x:v>0</x:v>
      </x:c>
      <x:c r="X486" s="9" t="n">
        <x:f>R486*T486</x:f>
        <x:v>417.8107585051335</x:v>
      </x:c>
      <x:c r="Y486" s="9" t="n">
        <x:f>S486*T486</x:f>
        <x:v>417.8107585051335</x:v>
      </x:c>
      <x:c r="Z486" s="9" t="n">
        <x:f>IF(ISNUMBER(U486),S486*(U486-T486),"n.a.")</x:f>
        <x:v>0</x:v>
      </x:c>
      <x:c r="AA486" s="9" t="n">
        <x:f>IF(ISNUMBER(U486),Y486,0)</x:f>
        <x:v>417.8107585051335</x:v>
      </x:c>
      <x:c r="AB486" s="7" t="n">
        <x:f>MAX(0,L486-SUM(F486:K486))</x:f>
        <x:v>0</x:v>
      </x:c>
    </x:row>
    <x:row r="487" ht="22" customHeight="1">
      <x:c r="A487" s="18" t="n">
        <x:f>Summary!C$41</x:f>
        <x:v>46327</x:v>
      </x:c>
      <x:c r="B487" s="2" t="str">
        <x:f>'Inventory detail'!A487</x:f>
        <x:v>WIRE</x:v>
      </x:c>
      <x:c r="C487" s="2" t="str">
        <x:f>'Inventory detail'!B487</x:f>
        <x:v>60</x:v>
      </x:c>
      <x:c r="D487" s="2" t="str">
        <x:f>'Inventory detail'!C487</x:f>
        <x:v>DL038GRAY</x:v>
      </x:c>
      <x:c r="E487" s="10" t="n">
        <x:f>Summary!$E$5</x:f>
        <x:v>46304</x:v>
      </x:c>
      <x:c r="F487" s="7" t="n">
        <x:f>'Inventory detail'!W487</x:f>
        <x:v>0</x:v>
      </x:c>
      <x:c r="G487" s="7" t="n">
        <x:f>'Inventory detail'!X487</x:f>
        <x:v>0</x:v>
      </x:c>
      <x:c r="H487" s="7" t="n">
        <x:f>'Inventory detail'!Y487</x:f>
        <x:v>1900</x:v>
      </x:c>
      <x:c r="I487" s="7" t="n">
        <x:f>0</x:f>
        <x:v>0</x:v>
      </x:c>
      <x:c r="J487" s="7" t="n">
        <x:f>0</x:f>
        <x:v>0</x:v>
      </x:c>
      <x:c r="K487" s="7" t="n">
        <x:f>0</x:f>
        <x:v>0</x:v>
      </x:c>
      <x:c r="L487" s="7" t="n">
        <x:f>'Inventory detail'!F487*Summary!$K$5*(A487-E487)/Summary!$K$6</x:f>
        <x:v>138.53273100616016</x:v>
      </x:c>
      <x:c r="M487" s="7" t="n">
        <x:f>MAX(0,H487-L487)</x:f>
        <x:v>1761.4672689938398</x:v>
      </x:c>
      <x:c r="N487" s="7" t="n">
        <x:f>MAX(0,L487-H487)</x:f>
        <x:v>0</x:v>
      </x:c>
      <x:c r="O487" s="7" t="n">
        <x:f>MAX(0,F487+I487-N487)</x:f>
        <x:v>0</x:v>
      </x:c>
      <x:c r="P487" s="7" t="n">
        <x:f>MAX(0,N487-F487-I487)</x:f>
        <x:v>0</x:v>
      </x:c>
      <x:c r="Q487" s="7" t="n">
        <x:f>MAX(0,G487+J487-P487)</x:f>
        <x:v>0</x:v>
      </x:c>
      <x:c r="R487" s="7" t="n">
        <x:f>M487+MAX(0,K487-MAX(0,P487-G487-J487))</x:f>
        <x:v>1761.4672689938398</x:v>
      </x:c>
      <x:c r="S487" s="7" t="n">
        <x:f>SUM(O487,Q487,R487)</x:f>
        <x:v>1761.4672689938398</x:v>
      </x:c>
      <x:c r="T487" s="14" t="n">
        <x:f>'Inventory detail'!T487</x:f>
        <x:v>0.056299999999999996</x:v>
      </x:c>
      <x:c r="U487" s="14" t="n">
        <x:f>'Inventory detail'!U487</x:f>
        <x:v>0.056299999999999996</x:v>
      </x:c>
      <x:c r="V487" s="9" t="n">
        <x:f>O487*T487</x:f>
        <x:v>0</x:v>
      </x:c>
      <x:c r="W487" s="9" t="n">
        <x:f>Q487*T487</x:f>
        <x:v>0</x:v>
      </x:c>
      <x:c r="X487" s="9" t="n">
        <x:f>R487*T487</x:f>
        <x:v>99.17060724435316</x:v>
      </x:c>
      <x:c r="Y487" s="9" t="n">
        <x:f>S487*T487</x:f>
        <x:v>99.17060724435316</x:v>
      </x:c>
      <x:c r="Z487" s="9" t="n">
        <x:f>IF(ISNUMBER(U487),S487*(U487-T487),"n.a.")</x:f>
        <x:v>0</x:v>
      </x:c>
      <x:c r="AA487" s="9" t="n">
        <x:f>IF(ISNUMBER(U487),Y487,0)</x:f>
        <x:v>99.17060724435316</x:v>
      </x:c>
      <x:c r="AB487" s="7" t="n">
        <x:f>MAX(0,L487-SUM(F487:K487))</x:f>
        <x:v>0</x:v>
      </x:c>
    </x:row>
    <x:row r="488" ht="22" customHeight="1">
      <x:c r="A488" s="18" t="n">
        <x:f>Summary!C$41</x:f>
        <x:v>46327</x:v>
      </x:c>
      <x:c r="B488" s="2" t="str">
        <x:f>'Inventory detail'!A488</x:f>
        <x:v>COIL</x:v>
      </x:c>
      <x:c r="C488" s="2" t="str">
        <x:f>'Inventory detail'!B488</x:f>
        <x:v>10</x:v>
      </x:c>
      <x:c r="D488" s="2" t="str">
        <x:f>'Inventory detail'!C488</x:f>
        <x:v>11CLR12-4</x:v>
      </x:c>
      <x:c r="E488" s="10" t="n">
        <x:f>Summary!$E$5</x:f>
        <x:v>46304</x:v>
      </x:c>
      <x:c r="F488" s="7" t="n">
        <x:f>'Inventory detail'!W488</x:f>
        <x:v>2100</x:v>
      </x:c>
      <x:c r="G488" s="7" t="n">
        <x:f>'Inventory detail'!X488</x:f>
        <x:v>0</x:v>
      </x:c>
      <x:c r="H488" s="7" t="n">
        <x:f>'Inventory detail'!Y488</x:f>
        <x:v>600</x:v>
      </x:c>
      <x:c r="I488" s="7" t="n">
        <x:f>SUMIFS('PO detail'!$W$72:$W$72,'PO detail'!$V$72:$V$72,"&gt;="&amp;E488,'PO detail'!$V$72:$V$72,"&lt;"&amp;A488)</x:f>
        <x:v>0</x:v>
      </x:c>
      <x:c r="J488" s="7" t="n">
        <x:f>SUMIFS('PO detail'!$X$72:$X$72,'PO detail'!$V$72:$V$72,"&gt;="&amp;E488,'PO detail'!$V$72:$V$72,"&lt;"&amp;A488)</x:f>
        <x:v>0</x:v>
      </x:c>
      <x:c r="K488" s="7" t="n">
        <x:f>SUMIFS('PO detail'!$Y$72:$Y$72,'PO detail'!$V$72:$V$72,"&gt;="&amp;E488,'PO detail'!$V$72:$V$72,"&lt;"&amp;A488)</x:f>
        <x:v>0</x:v>
      </x:c>
      <x:c r="L488" s="7" t="n">
        <x:f>'Inventory detail'!F488*Summary!$K$5*(A488-E488)/Summary!$K$6</x:f>
        <x:v>132.2381930184805</x:v>
      </x:c>
      <x:c r="M488" s="7" t="n">
        <x:f>MAX(0,H488-L488)</x:f>
        <x:v>467.7618069815195</x:v>
      </x:c>
      <x:c r="N488" s="7" t="n">
        <x:f>MAX(0,L488-H488)</x:f>
        <x:v>0</x:v>
      </x:c>
      <x:c r="O488" s="7" t="n">
        <x:f>MAX(0,F488+I488-N488)</x:f>
        <x:v>2100</x:v>
      </x:c>
      <x:c r="P488" s="7" t="n">
        <x:f>MAX(0,N488-F488-I488)</x:f>
        <x:v>0</x:v>
      </x:c>
      <x:c r="Q488" s="7" t="n">
        <x:f>MAX(0,G488+J488-P488)</x:f>
        <x:v>0</x:v>
      </x:c>
      <x:c r="R488" s="7" t="n">
        <x:f>M488+MAX(0,K488-MAX(0,P488-G488-J488))</x:f>
        <x:v>467.7618069815195</x:v>
      </x:c>
      <x:c r="S488" s="7" t="n">
        <x:f>SUM(O488,Q488,R488)</x:f>
        <x:v>2567.7618069815194</x:v>
      </x:c>
      <x:c r="T488" s="14" t="n">
        <x:f>'Inventory detail'!T488</x:f>
        <x:v>0.0682</x:v>
      </x:c>
      <x:c r="U488" s="14" t="n">
        <x:f>'Inventory detail'!U488</x:f>
        <x:v>0.0668525</x:v>
      </x:c>
      <x:c r="V488" s="9" t="n">
        <x:f>O488*T488</x:f>
        <x:v>143.22</x:v>
      </x:c>
      <x:c r="W488" s="9" t="n">
        <x:f>Q488*T488</x:f>
        <x:v>0</x:v>
      </x:c>
      <x:c r="X488" s="9" t="n">
        <x:f>R488*T488</x:f>
        <x:v>31.90135523613963</x:v>
      </x:c>
      <x:c r="Y488" s="9" t="n">
        <x:f>S488*T488</x:f>
        <x:v>175.1213552361396</x:v>
      </x:c>
      <x:c r="Z488" s="9" t="n">
        <x:f>IF(ISNUMBER(U488),S488*(U488-T488),"n.a.")</x:f>
        <x:v>-3.460059034907601</x:v>
      </x:c>
      <x:c r="AA488" s="9" t="n">
        <x:f>IF(ISNUMBER(U488),Y488,0)</x:f>
        <x:v>175.1213552361396</x:v>
      </x:c>
      <x:c r="AB488" s="7" t="n">
        <x:f>MAX(0,L488-SUM(F488:K488))</x:f>
        <x:v>0</x:v>
      </x:c>
    </x:row>
    <x:row r="489" ht="22" customHeight="1">
      <x:c r="A489" s="18" t="n">
        <x:f>Summary!C$41</x:f>
        <x:v>46327</x:v>
      </x:c>
      <x:c r="B489" s="2" t="str">
        <x:f>'Inventory detail'!A489</x:f>
        <x:v>COIL</x:v>
      </x:c>
      <x:c r="C489" s="2" t="str">
        <x:f>'Inventory detail'!B489</x:f>
        <x:v>30</x:v>
      </x:c>
      <x:c r="D489" s="2" t="str">
        <x:f>'Inventory detail'!C489</x:f>
        <x:v>25BLK36-4</x:v>
      </x:c>
      <x:c r="E489" s="10" t="n">
        <x:f>Summary!$E$5</x:f>
        <x:v>46304</x:v>
      </x:c>
      <x:c r="F489" s="7" t="n">
        <x:f>'Inventory detail'!W489</x:f>
        <x:v>1400</x:v>
      </x:c>
      <x:c r="G489" s="7" t="n">
        <x:f>'Inventory detail'!X489</x:f>
        <x:v>0</x:v>
      </x:c>
      <x:c r="H489" s="7" t="n">
        <x:f>'Inventory detail'!Y489</x:f>
        <x:v>0</x:v>
      </x:c>
      <x:c r="I489" s="7" t="n">
        <x:f>SUMIFS('PO detail'!$W$870:$W$871,'PO detail'!$V$870:$V$871,"&gt;="&amp;E489,'PO detail'!$V$870:$V$871,"&lt;"&amp;A489)</x:f>
        <x:v>0</x:v>
      </x:c>
      <x:c r="J489" s="7" t="n">
        <x:f>SUMIFS('PO detail'!$X$870:$X$871,'PO detail'!$V$870:$V$871,"&gt;="&amp;E489,'PO detail'!$V$870:$V$871,"&lt;"&amp;A489)</x:f>
        <x:v>0</x:v>
      </x:c>
      <x:c r="K489" s="7" t="n">
        <x:f>SUMIFS('PO detail'!$Y$870:$Y$871,'PO detail'!$V$870:$V$871,"&gt;="&amp;E489,'PO detail'!$V$870:$V$871,"&lt;"&amp;A489)</x:f>
        <x:v>0</x:v>
      </x:c>
      <x:c r="L489" s="7" t="n">
        <x:f>'Inventory detail'!F489*Summary!$K$5*(A489-E489)/Summary!$K$6</x:f>
        <x:v>132.2381930184805</x:v>
      </x:c>
      <x:c r="M489" s="7" t="n">
        <x:f>MAX(0,H489-L489)</x:f>
        <x:v>0</x:v>
      </x:c>
      <x:c r="N489" s="7" t="n">
        <x:f>MAX(0,L489-H489)</x:f>
        <x:v>132.2381930184805</x:v>
      </x:c>
      <x:c r="O489" s="7" t="n">
        <x:f>MAX(0,F489+I489-N489)</x:f>
        <x:v>1267.7618069815194</x:v>
      </x:c>
      <x:c r="P489" s="7" t="n">
        <x:f>MAX(0,N489-F489-I489)</x:f>
        <x:v>0</x:v>
      </x:c>
      <x:c r="Q489" s="7" t="n">
        <x:f>MAX(0,G489+J489-P489)</x:f>
        <x:v>0</x:v>
      </x:c>
      <x:c r="R489" s="7" t="n">
        <x:f>M489+MAX(0,K489-MAX(0,P489-G489-J489))</x:f>
        <x:v>0</x:v>
      </x:c>
      <x:c r="S489" s="7" t="n">
        <x:f>SUM(O489,Q489,R489)</x:f>
        <x:v>1267.7618069815194</x:v>
      </x:c>
      <x:c r="T489" s="14" t="n">
        <x:f>'Inventory detail'!T489</x:f>
        <x:v>0.4901</x:v>
      </x:c>
      <x:c r="U489" s="14" t="n">
        <x:f>'Inventory detail'!U489</x:f>
        <x:v>0.4801225</x:v>
      </x:c>
      <x:c r="V489" s="9" t="n">
        <x:f>O489*T489</x:f>
        <x:v>621.3300616016426</x:v>
      </x:c>
      <x:c r="W489" s="9" t="n">
        <x:f>Q489*T489</x:f>
        <x:v>0</x:v>
      </x:c>
      <x:c r="X489" s="9" t="n">
        <x:f>R489*T489</x:f>
        <x:v>0</x:v>
      </x:c>
      <x:c r="Y489" s="9" t="n">
        <x:f>S489*T489</x:f>
        <x:v>621.3300616016426</x:v>
      </x:c>
      <x:c r="Z489" s="9" t="n">
        <x:f>IF(ISNUMBER(U489),S489*(U489-T489),"n.a.")</x:f>
        <x:v>-12.649093429158075</x:v>
      </x:c>
      <x:c r="AA489" s="9" t="n">
        <x:f>IF(ISNUMBER(U489),Y489,0)</x:f>
        <x:v>621.3300616016426</x:v>
      </x:c>
      <x:c r="AB489" s="7" t="n">
        <x:f>MAX(0,L489-SUM(F489:K489))</x:f>
        <x:v>0</x:v>
      </x:c>
    </x:row>
    <x:row r="490" ht="22" customHeight="1">
      <x:c r="A490" s="18" t="n">
        <x:f>Summary!C$41</x:f>
        <x:v>46327</x:v>
      </x:c>
      <x:c r="B490" s="2" t="str">
        <x:f>'Inventory detail'!A490</x:f>
        <x:v>COIL</x:v>
      </x:c>
      <x:c r="C490" s="2" t="str">
        <x:f>'Inventory detail'!B490</x:f>
        <x:v>60</x:v>
      </x:c>
      <x:c r="D490" s="2" t="str">
        <x:f>'Inventory detail'!C490</x:f>
        <x:v>13BLK36-4</x:v>
      </x:c>
      <x:c r="E490" s="10" t="n">
        <x:f>Summary!$E$5</x:f>
        <x:v>46304</x:v>
      </x:c>
      <x:c r="F490" s="7" t="n">
        <x:f>'Inventory detail'!W490</x:f>
        <x:v>600</x:v>
      </x:c>
      <x:c r="G490" s="7" t="n">
        <x:f>'Inventory detail'!X490</x:f>
        <x:v>0</x:v>
      </x:c>
      <x:c r="H490" s="7" t="n">
        <x:f>'Inventory detail'!Y490</x:f>
        <x:v>0</x:v>
      </x:c>
      <x:c r="I490" s="7" t="n">
        <x:f>SUMIFS('PO detail'!$W$1098:$W$1099,'PO detail'!$V$1098:$V$1099,"&gt;="&amp;E490,'PO detail'!$V$1098:$V$1099,"&lt;"&amp;A490)</x:f>
        <x:v>0</x:v>
      </x:c>
      <x:c r="J490" s="7" t="n">
        <x:f>SUMIFS('PO detail'!$X$1098:$X$1099,'PO detail'!$V$1098:$V$1099,"&gt;="&amp;E490,'PO detail'!$V$1098:$V$1099,"&lt;"&amp;A490)</x:f>
        <x:v>0</x:v>
      </x:c>
      <x:c r="K490" s="7" t="n">
        <x:f>SUMIFS('PO detail'!$Y$1098:$Y$1099,'PO detail'!$V$1098:$V$1099,"&gt;="&amp;E490,'PO detail'!$V$1098:$V$1099,"&lt;"&amp;A490)</x:f>
        <x:v>0</x:v>
      </x:c>
      <x:c r="L490" s="7" t="n">
        <x:f>'Inventory detail'!F490*Summary!$K$5*(A490-E490)/Summary!$K$6</x:f>
        <x:v>132.2381930184805</x:v>
      </x:c>
      <x:c r="M490" s="7" t="n">
        <x:f>MAX(0,H490-L490)</x:f>
        <x:v>0</x:v>
      </x:c>
      <x:c r="N490" s="7" t="n">
        <x:f>MAX(0,L490-H490)</x:f>
        <x:v>132.2381930184805</x:v>
      </x:c>
      <x:c r="O490" s="7" t="n">
        <x:f>MAX(0,F490+I490-N490)</x:f>
        <x:v>467.7618069815195</x:v>
      </x:c>
      <x:c r="P490" s="7" t="n">
        <x:f>MAX(0,N490-F490-I490)</x:f>
        <x:v>0</x:v>
      </x:c>
      <x:c r="Q490" s="7" t="n">
        <x:f>MAX(0,G490+J490-P490)</x:f>
        <x:v>0</x:v>
      </x:c>
      <x:c r="R490" s="7" t="n">
        <x:f>M490+MAX(0,K490-MAX(0,P490-G490-J490))</x:f>
        <x:v>0</x:v>
      </x:c>
      <x:c r="S490" s="7" t="n">
        <x:f>SUM(O490,Q490,R490)</x:f>
        <x:v>467.7618069815195</x:v>
      </x:c>
      <x:c r="T490" s="14" t="n">
        <x:f>'Inventory detail'!T490</x:f>
        <x:v>0.2066</x:v>
      </x:c>
      <x:c r="U490" s="14" t="n">
        <x:f>'Inventory detail'!U490</x:f>
        <x:v>0.202436</x:v>
      </x:c>
      <x:c r="V490" s="9" t="n">
        <x:f>O490*T490</x:f>
        <x:v>96.63958932238194</x:v>
      </x:c>
      <x:c r="W490" s="9" t="n">
        <x:f>Q490*T490</x:f>
        <x:v>0</x:v>
      </x:c>
      <x:c r="X490" s="9" t="n">
        <x:f>R490*T490</x:f>
        <x:v>0</x:v>
      </x:c>
      <x:c r="Y490" s="9" t="n">
        <x:f>S490*T490</x:f>
        <x:v>96.63958932238194</x:v>
      </x:c>
      <x:c r="Z490" s="9" t="n">
        <x:f>IF(ISNUMBER(U490),S490*(U490-T490),"n.a.")</x:f>
        <x:v>-1.9477601642710476</x:v>
      </x:c>
      <x:c r="AA490" s="9" t="n">
        <x:f>IF(ISNUMBER(U490),Y490,0)</x:f>
        <x:v>96.63958932238194</x:v>
      </x:c>
      <x:c r="AB490" s="7" t="n">
        <x:f>MAX(0,L490-SUM(F490:K490))</x:f>
        <x:v>0</x:v>
      </x:c>
    </x:row>
    <x:row r="491" ht="22" customHeight="1">
      <x:c r="A491" s="18" t="n">
        <x:f>Summary!C$41</x:f>
        <x:v>46327</x:v>
      </x:c>
      <x:c r="B491" s="2" t="str">
        <x:f>'Inventory detail'!A491</x:f>
        <x:v>POUC</x:v>
      </x:c>
      <x:c r="C491" s="2" t="str">
        <x:f>'Inventory detail'!B491</x:f>
        <x:v>30</x:v>
      </x:c>
      <x:c r="D491" s="2" t="str">
        <x:f>'Inventory detail'!C491</x:f>
        <x:v>MEM7</x:v>
      </x:c>
      <x:c r="E491" s="10" t="n">
        <x:f>Summary!$E$5</x:f>
        <x:v>46304</x:v>
      </x:c>
      <x:c r="F491" s="7" t="n">
        <x:f>'Inventory detail'!W491</x:f>
        <x:v>0</x:v>
      </x:c>
      <x:c r="G491" s="7" t="n">
        <x:f>'Inventory detail'!X491</x:f>
        <x:v>0</x:v>
      </x:c>
      <x:c r="H491" s="7" t="n">
        <x:f>'Inventory detail'!Y491</x:f>
        <x:v>5400</x:v>
      </x:c>
      <x:c r="I491" s="7" t="n">
        <x:f>0</x:f>
        <x:v>0</x:v>
      </x:c>
      <x:c r="J491" s="7" t="n">
        <x:f>0</x:f>
        <x:v>0</x:v>
      </x:c>
      <x:c r="K491" s="7" t="n">
        <x:f>0</x:f>
        <x:v>0</x:v>
      </x:c>
      <x:c r="L491" s="7" t="n">
        <x:f>'Inventory detail'!F491*Summary!$K$5*(A491-E491)/Summary!$K$6</x:f>
        <x:v>132.2381930184805</x:v>
      </x:c>
      <x:c r="M491" s="7" t="n">
        <x:f>MAX(0,H491-L491)</x:f>
        <x:v>5267.76180698152</x:v>
      </x:c>
      <x:c r="N491" s="7" t="n">
        <x:f>MAX(0,L491-H491)</x:f>
        <x:v>0</x:v>
      </x:c>
      <x:c r="O491" s="7" t="n">
        <x:f>MAX(0,F491+I491-N491)</x:f>
        <x:v>0</x:v>
      </x:c>
      <x:c r="P491" s="7" t="n">
        <x:f>MAX(0,N491-F491-I491)</x:f>
        <x:v>0</x:v>
      </x:c>
      <x:c r="Q491" s="7" t="n">
        <x:f>MAX(0,G491+J491-P491)</x:f>
        <x:v>0</x:v>
      </x:c>
      <x:c r="R491" s="7" t="n">
        <x:f>M491+MAX(0,K491-MAX(0,P491-G491-J491))</x:f>
        <x:v>5267.76180698152</x:v>
      </x:c>
      <x:c r="S491" s="7" t="n">
        <x:f>SUM(O491,Q491,R491)</x:f>
        <x:v>5267.76180698152</x:v>
      </x:c>
      <x:c r="T491" s="14" t="n">
        <x:f>'Inventory detail'!T491</x:f>
        <x:v>0.0147</x:v>
      </x:c>
      <x:c r="U491" s="14" t="n">
        <x:f>'Inventory detail'!U491</x:f>
        <x:v>0.01584</x:v>
      </x:c>
      <x:c r="V491" s="9" t="n">
        <x:f>O491*T491</x:f>
        <x:v>0</x:v>
      </x:c>
      <x:c r="W491" s="9" t="n">
        <x:f>Q491*T491</x:f>
        <x:v>0</x:v>
      </x:c>
      <x:c r="X491" s="9" t="n">
        <x:f>R491*T491</x:f>
        <x:v>77.43609856262835</x:v>
      </x:c>
      <x:c r="Y491" s="9" t="n">
        <x:f>S491*T491</x:f>
        <x:v>77.43609856262835</x:v>
      </x:c>
      <x:c r="Z491" s="9" t="n">
        <x:f>IF(ISNUMBER(U491),S491*(U491-T491),"n.a.")</x:f>
        <x:v>6.005248459958935</x:v>
      </x:c>
      <x:c r="AA491" s="9" t="n">
        <x:f>IF(ISNUMBER(U491),Y491,0)</x:f>
        <x:v>77.43609856262835</x:v>
      </x:c>
      <x:c r="AB491" s="7" t="n">
        <x:f>MAX(0,L491-SUM(F491:K491))</x:f>
        <x:v>0</x:v>
      </x:c>
    </x:row>
    <x:row r="492" ht="22" customHeight="1">
      <x:c r="A492" s="18" t="n">
        <x:f>Summary!C$41</x:f>
        <x:v>46327</x:v>
      </x:c>
      <x:c r="B492" s="2" t="str">
        <x:f>'Inventory detail'!A492</x:f>
        <x:v>POUC</x:v>
      </x:c>
      <x:c r="C492" s="2" t="str">
        <x:f>'Inventory detail'!B492</x:f>
        <x:v>30</x:v>
      </x:c>
      <x:c r="D492" s="2" t="str">
        <x:f>'Inventory detail'!C492</x:f>
        <x:v>RMEN3</x:v>
      </x:c>
      <x:c r="E492" s="10" t="n">
        <x:f>Summary!$E$5</x:f>
        <x:v>46304</x:v>
      </x:c>
      <x:c r="F492" s="7" t="n">
        <x:f>'Inventory detail'!W492</x:f>
        <x:v>2000</x:v>
      </x:c>
      <x:c r="G492" s="7" t="n">
        <x:f>'Inventory detail'!X492</x:f>
        <x:v>0</x:v>
      </x:c>
      <x:c r="H492" s="7" t="n">
        <x:f>'Inventory detail'!Y492</x:f>
        <x:v>400</x:v>
      </x:c>
      <x:c r="I492" s="7" t="n">
        <x:f>SUMIFS('PO detail'!$W$1697:$W$1697,'PO detail'!$V$1697:$V$1697,"&gt;="&amp;E492,'PO detail'!$V$1697:$V$1697,"&lt;"&amp;A492)</x:f>
        <x:v>0</x:v>
      </x:c>
      <x:c r="J492" s="7" t="n">
        <x:f>SUMIFS('PO detail'!$X$1697:$X$1697,'PO detail'!$V$1697:$V$1697,"&gt;="&amp;E492,'PO detail'!$V$1697:$V$1697,"&lt;"&amp;A492)</x:f>
        <x:v>0</x:v>
      </x:c>
      <x:c r="K492" s="7" t="n">
        <x:f>SUMIFS('PO detail'!$Y$1697:$Y$1697,'PO detail'!$V$1697:$V$1697,"&gt;="&amp;E492,'PO detail'!$V$1697:$V$1697,"&lt;"&amp;A492)</x:f>
        <x:v>0</x:v>
      </x:c>
      <x:c r="L492" s="7" t="n">
        <x:f>'Inventory detail'!F492*Summary!$K$5*(A492-E492)/Summary!$K$6</x:f>
        <x:v>132.2381930184805</x:v>
      </x:c>
      <x:c r="M492" s="7" t="n">
        <x:f>MAX(0,H492-L492)</x:f>
        <x:v>267.7618069815195</x:v>
      </x:c>
      <x:c r="N492" s="7" t="n">
        <x:f>MAX(0,L492-H492)</x:f>
        <x:v>0</x:v>
      </x:c>
      <x:c r="O492" s="7" t="n">
        <x:f>MAX(0,F492+I492-N492)</x:f>
        <x:v>2000</x:v>
      </x:c>
      <x:c r="P492" s="7" t="n">
        <x:f>MAX(0,N492-F492-I492)</x:f>
        <x:v>0</x:v>
      </x:c>
      <x:c r="Q492" s="7" t="n">
        <x:f>MAX(0,G492+J492-P492)</x:f>
        <x:v>0</x:v>
      </x:c>
      <x:c r="R492" s="7" t="n">
        <x:f>M492+MAX(0,K492-MAX(0,P492-G492-J492))</x:f>
        <x:v>267.7618069815195</x:v>
      </x:c>
      <x:c r="S492" s="7" t="n">
        <x:f>SUM(O492,Q492,R492)</x:f>
        <x:v>2267.7618069815194</x:v>
      </x:c>
      <x:c r="T492" s="14" t="n">
        <x:f>'Inventory detail'!T492</x:f>
        <x:v>0.08689999999999999</x:v>
      </x:c>
      <x:c r="U492" s="14" t="n">
        <x:f>'Inventory detail'!U492</x:f>
        <x:v>0.09487499999999999</x:v>
      </x:c>
      <x:c r="V492" s="9" t="n">
        <x:f>O492*T492</x:f>
        <x:v>173.79999999999998</x:v>
      </x:c>
      <x:c r="W492" s="9" t="n">
        <x:f>Q492*T492</x:f>
        <x:v>0</x:v>
      </x:c>
      <x:c r="X492" s="9" t="n">
        <x:f>R492*T492</x:f>
        <x:v>23.268501026694043</x:v>
      </x:c>
      <x:c r="Y492" s="9" t="n">
        <x:f>S492*T492</x:f>
        <x:v>197.068501026694</x:v>
      </x:c>
      <x:c r="Z492" s="9" t="n">
        <x:f>IF(ISNUMBER(U492),S492*(U492-T492),"n.a.")</x:f>
        <x:v>18.085400410677607</x:v>
      </x:c>
      <x:c r="AA492" s="9" t="n">
        <x:f>IF(ISNUMBER(U492),Y492,0)</x:f>
        <x:v>197.068501026694</x:v>
      </x:c>
      <x:c r="AB492" s="7" t="n">
        <x:f>MAX(0,L492-SUM(F492:K492))</x:f>
        <x:v>0</x:v>
      </x:c>
    </x:row>
    <x:row r="493" ht="22" customHeight="1">
      <x:c r="A493" s="18" t="n">
        <x:f>Summary!C$41</x:f>
        <x:v>46327</x:v>
      </x:c>
      <x:c r="B493" s="2" t="str">
        <x:f>'Inventory detail'!A493</x:f>
        <x:v>WIRE</x:v>
      </x:c>
      <x:c r="C493" s="2" t="str">
        <x:f>'Inventory detail'!B493</x:f>
        <x:v>10</x:v>
      </x:c>
      <x:c r="D493" s="2" t="str">
        <x:f>'Inventory detail'!C493</x:f>
        <x:v>DL012BLU</x:v>
      </x:c>
      <x:c r="E493" s="10" t="n">
        <x:f>Summary!$E$5</x:f>
        <x:v>46304</x:v>
      </x:c>
      <x:c r="F493" s="7" t="n">
        <x:f>'Inventory detail'!W493</x:f>
        <x:v>0</x:v>
      </x:c>
      <x:c r="G493" s="7" t="n">
        <x:f>'Inventory detail'!X493</x:f>
        <x:v>0</x:v>
      </x:c>
      <x:c r="H493" s="7" t="n">
        <x:f>'Inventory detail'!Y493</x:f>
        <x:v>100</x:v>
      </x:c>
      <x:c r="I493" s="7" t="n">
        <x:f>0</x:f>
        <x:v>0</x:v>
      </x:c>
      <x:c r="J493" s="7" t="n">
        <x:f>0</x:f>
        <x:v>0</x:v>
      </x:c>
      <x:c r="K493" s="7" t="n">
        <x:f>0</x:f>
        <x:v>0</x:v>
      </x:c>
      <x:c r="L493" s="7" t="n">
        <x:f>'Inventory detail'!F493*Summary!$K$5*(A493-E493)/Summary!$K$6</x:f>
        <x:v>132.2381930184805</x:v>
      </x:c>
      <x:c r="M493" s="7" t="n">
        <x:f>MAX(0,H493-L493)</x:f>
        <x:v>0</x:v>
      </x:c>
      <x:c r="N493" s="7" t="n">
        <x:f>MAX(0,L493-H493)</x:f>
        <x:v>32.2381930184805</x:v>
      </x:c>
      <x:c r="O493" s="7" t="n">
        <x:f>MAX(0,F493+I493-N493)</x:f>
        <x:v>0</x:v>
      </x:c>
      <x:c r="P493" s="7" t="n">
        <x:f>MAX(0,N493-F493-I493)</x:f>
        <x:v>32.2381930184805</x:v>
      </x:c>
      <x:c r="Q493" s="7" t="n">
        <x:f>MAX(0,G493+J493-P493)</x:f>
        <x:v>0</x:v>
      </x:c>
      <x:c r="R493" s="7" t="n">
        <x:f>M493+MAX(0,K493-MAX(0,P493-G493-J493))</x:f>
        <x:v>0</x:v>
      </x:c>
      <x:c r="S493" s="7" t="n">
        <x:f>SUM(O493,Q493,R493)</x:f>
        <x:v>0</x:v>
      </x:c>
      <x:c r="T493" s="14" t="n">
        <x:f>'Inventory detail'!T493</x:f>
        <x:v>0.059000000000000004</x:v>
      </x:c>
      <x:c r="U493" s="14" t="n">
        <x:f>'Inventory detail'!U493</x:f>
        <x:v>0.059000000000000004</x:v>
      </x:c>
      <x:c r="V493" s="9" t="n">
        <x:f>O493*T493</x:f>
        <x:v>0</x:v>
      </x:c>
      <x:c r="W493" s="9" t="n">
        <x:f>Q493*T493</x:f>
        <x:v>0</x:v>
      </x:c>
      <x:c r="X493" s="9" t="n">
        <x:f>R493*T493</x:f>
        <x:v>0</x:v>
      </x:c>
      <x:c r="Y493" s="9" t="n">
        <x:f>S493*T493</x:f>
        <x:v>0</x:v>
      </x:c>
      <x:c r="Z493" s="9" t="n">
        <x:f>IF(ISNUMBER(U493),S493*(U493-T493),"n.a.")</x:f>
        <x:v>0</x:v>
      </x:c>
      <x:c r="AA493" s="9" t="n">
        <x:f>IF(ISNUMBER(U493),Y493,0)</x:f>
        <x:v>0</x:v>
      </x:c>
      <x:c r="AB493" s="7" t="n">
        <x:f>MAX(0,L493-SUM(F493:K493))</x:f>
        <x:v>32.2381930184805</x:v>
      </x:c>
    </x:row>
    <x:row r="494" ht="22" customHeight="1">
      <x:c r="A494" s="18" t="n">
        <x:f>Summary!C$41</x:f>
        <x:v>46327</x:v>
      </x:c>
      <x:c r="B494" s="2" t="str">
        <x:f>'Inventory detail'!A494</x:f>
        <x:v>COIL</x:v>
      </x:c>
      <x:c r="C494" s="2" t="str">
        <x:f>'Inventory detail'!B494</x:f>
        <x:v>10</x:v>
      </x:c>
      <x:c r="D494" s="2" t="str">
        <x:f>'Inventory detail'!C494</x:f>
        <x:v>25WHT36-4</x:v>
      </x:c>
      <x:c r="E494" s="10" t="n">
        <x:f>Summary!$E$5</x:f>
        <x:v>46304</x:v>
      </x:c>
      <x:c r="F494" s="7" t="n">
        <x:f>'Inventory detail'!W494</x:f>
        <x:v>300</x:v>
      </x:c>
      <x:c r="G494" s="7" t="n">
        <x:f>'Inventory detail'!X494</x:f>
        <x:v>0</x:v>
      </x:c>
      <x:c r="H494" s="7" t="n">
        <x:f>'Inventory detail'!Y494</x:f>
        <x:v>0</x:v>
      </x:c>
      <x:c r="I494" s="7" t="n">
        <x:f>SUMIFS('PO detail'!$W$355:$W$356,'PO detail'!$V$355:$V$356,"&gt;="&amp;E494,'PO detail'!$V$355:$V$356,"&lt;"&amp;A494)</x:f>
        <x:v>0</x:v>
      </x:c>
      <x:c r="J494" s="7" t="n">
        <x:f>SUMIFS('PO detail'!$X$355:$X$356,'PO detail'!$V$355:$V$356,"&gt;="&amp;E494,'PO detail'!$V$355:$V$356,"&lt;"&amp;A494)</x:f>
        <x:v>0</x:v>
      </x:c>
      <x:c r="K494" s="7" t="n">
        <x:f>SUMIFS('PO detail'!$Y$355:$Y$356,'PO detail'!$V$355:$V$356,"&gt;="&amp;E494,'PO detail'!$V$355:$V$356,"&lt;"&amp;A494)</x:f>
        <x:v>0</x:v>
      </x:c>
      <x:c r="L494" s="7" t="n">
        <x:f>'Inventory detail'!F494*Summary!$K$5*(A494-E494)/Summary!$K$6</x:f>
        <x:v>125.94365503080081</x:v>
      </x:c>
      <x:c r="M494" s="7" t="n">
        <x:f>MAX(0,H494-L494)</x:f>
        <x:v>0</x:v>
      </x:c>
      <x:c r="N494" s="7" t="n">
        <x:f>MAX(0,L494-H494)</x:f>
        <x:v>125.94365503080081</x:v>
      </x:c>
      <x:c r="O494" s="7" t="n">
        <x:f>MAX(0,F494+I494-N494)</x:f>
        <x:v>174.0563449691992</x:v>
      </x:c>
      <x:c r="P494" s="7" t="n">
        <x:f>MAX(0,N494-F494-I494)</x:f>
        <x:v>0</x:v>
      </x:c>
      <x:c r="Q494" s="7" t="n">
        <x:f>MAX(0,G494+J494-P494)</x:f>
        <x:v>0</x:v>
      </x:c>
      <x:c r="R494" s="7" t="n">
        <x:f>M494+MAX(0,K494-MAX(0,P494-G494-J494))</x:f>
        <x:v>0</x:v>
      </x:c>
      <x:c r="S494" s="7" t="n">
        <x:f>SUM(O494,Q494,R494)</x:f>
        <x:v>174.0563449691992</x:v>
      </x:c>
      <x:c r="T494" s="14" t="n">
        <x:f>'Inventory detail'!T494</x:f>
        <x:v>0.6485</x:v>
      </x:c>
      <x:c r="U494" s="14" t="n">
        <x:f>'Inventory detail'!U494</x:f>
        <x:v>0.635375</x:v>
      </x:c>
      <x:c r="V494" s="9" t="n">
        <x:f>O494*T494</x:f>
        <x:v>112.87553971252566</x:v>
      </x:c>
      <x:c r="W494" s="9" t="n">
        <x:f>Q494*T494</x:f>
        <x:v>0</x:v>
      </x:c>
      <x:c r="X494" s="9" t="n">
        <x:f>R494*T494</x:f>
        <x:v>0</x:v>
      </x:c>
      <x:c r="Y494" s="9" t="n">
        <x:f>S494*T494</x:f>
        <x:v>112.87553971252566</x:v>
      </x:c>
      <x:c r="Z494" s="9" t="n">
        <x:f>IF(ISNUMBER(U494),S494*(U494-T494),"n.a.")</x:f>
        <x:v>-2.284489527720729</x:v>
      </x:c>
      <x:c r="AA494" s="9" t="n">
        <x:f>IF(ISNUMBER(U494),Y494,0)</x:f>
        <x:v>112.87553971252566</x:v>
      </x:c>
      <x:c r="AB494" s="7" t="n">
        <x:f>MAX(0,L494-SUM(F494:K494))</x:f>
        <x:v>0</x:v>
      </x:c>
    </x:row>
    <x:row r="495" ht="22" customHeight="1">
      <x:c r="A495" s="18" t="n">
        <x:f>Summary!C$41</x:f>
        <x:v>46327</x:v>
      </x:c>
      <x:c r="B495" s="2" t="str">
        <x:f>'Inventory detail'!A495</x:f>
        <x:v>COIL</x:v>
      </x:c>
      <x:c r="C495" s="2" t="str">
        <x:f>'Inventory detail'!B495</x:f>
        <x:v>10</x:v>
      </x:c>
      <x:c r="D495" s="2" t="str">
        <x:f>'Inventory detail'!C495</x:f>
        <x:v>28BLK36-4</x:v>
      </x:c>
      <x:c r="E495" s="10" t="n">
        <x:f>Summary!$E$5</x:f>
        <x:v>46304</x:v>
      </x:c>
      <x:c r="F495" s="7" t="n">
        <x:f>'Inventory detail'!W495</x:f>
        <x:v>0</x:v>
      </x:c>
      <x:c r="G495" s="7" t="n">
        <x:f>'Inventory detail'!X495</x:f>
        <x:v>0</x:v>
      </x:c>
      <x:c r="H495" s="7" t="n">
        <x:f>'Inventory detail'!Y495</x:f>
        <x:v>800</x:v>
      </x:c>
      <x:c r="I495" s="7" t="n">
        <x:f>0</x:f>
        <x:v>0</x:v>
      </x:c>
      <x:c r="J495" s="7" t="n">
        <x:f>0</x:f>
        <x:v>0</x:v>
      </x:c>
      <x:c r="K495" s="7" t="n">
        <x:f>0</x:f>
        <x:v>0</x:v>
      </x:c>
      <x:c r="L495" s="7" t="n">
        <x:f>'Inventory detail'!F495*Summary!$K$5*(A495-E495)/Summary!$K$6</x:f>
        <x:v>125.94365503080081</x:v>
      </x:c>
      <x:c r="M495" s="7" t="n">
        <x:f>MAX(0,H495-L495)</x:f>
        <x:v>674.0563449691992</x:v>
      </x:c>
      <x:c r="N495" s="7" t="n">
        <x:f>MAX(0,L495-H495)</x:f>
        <x:v>0</x:v>
      </x:c>
      <x:c r="O495" s="7" t="n">
        <x:f>MAX(0,F495+I495-N495)</x:f>
        <x:v>0</x:v>
      </x:c>
      <x:c r="P495" s="7" t="n">
        <x:f>MAX(0,N495-F495-I495)</x:f>
        <x:v>0</x:v>
      </x:c>
      <x:c r="Q495" s="7" t="n">
        <x:f>MAX(0,G495+J495-P495)</x:f>
        <x:v>0</x:v>
      </x:c>
      <x:c r="R495" s="7" t="n">
        <x:f>M495+MAX(0,K495-MAX(0,P495-G495-J495))</x:f>
        <x:v>674.0563449691992</x:v>
      </x:c>
      <x:c r="S495" s="7" t="n">
        <x:f>SUM(O495,Q495,R495)</x:f>
        <x:v>674.0563449691992</x:v>
      </x:c>
      <x:c r="T495" s="14" t="n">
        <x:f>'Inventory detail'!T495</x:f>
        <x:v>0.5282</x:v>
      </x:c>
      <x:c r="U495" s="14" t="n">
        <x:f>'Inventory detail'!U495</x:f>
        <x:v>0.5174715</x:v>
      </x:c>
      <x:c r="V495" s="9" t="n">
        <x:f>O495*T495</x:f>
        <x:v>0</x:v>
      </x:c>
      <x:c r="W495" s="9" t="n">
        <x:f>Q495*T495</x:f>
        <x:v>0</x:v>
      </x:c>
      <x:c r="X495" s="9" t="n">
        <x:f>R495*T495</x:f>
        <x:v>356.03656141273103</x:v>
      </x:c>
      <x:c r="Y495" s="9" t="n">
        <x:f>S495*T495</x:f>
        <x:v>356.03656141273103</x:v>
      </x:c>
      <x:c r="Z495" s="9" t="n">
        <x:f>IF(ISNUMBER(U495),S495*(U495-T495),"n.a.")</x:f>
        <x:v>-7.2316134970020745</x:v>
      </x:c>
      <x:c r="AA495" s="9" t="n">
        <x:f>IF(ISNUMBER(U495),Y495,0)</x:f>
        <x:v>356.03656141273103</x:v>
      </x:c>
      <x:c r="AB495" s="7" t="n">
        <x:f>MAX(0,L495-SUM(F495:K495))</x:f>
        <x:v>0</x:v>
      </x:c>
    </x:row>
    <x:row r="496" ht="22" customHeight="1">
      <x:c r="A496" s="18" t="n">
        <x:f>Summary!C$41</x:f>
        <x:v>46327</x:v>
      </x:c>
      <x:c r="B496" s="2" t="str">
        <x:f>'Inventory detail'!A496</x:f>
        <x:v>COIL</x:v>
      </x:c>
      <x:c r="C496" s="2" t="str">
        <x:f>'Inventory detail'!B496</x:f>
        <x:v>10</x:v>
      </x:c>
      <x:c r="D496" s="2" t="str">
        <x:f>'Inventory detail'!C496</x:f>
        <x:v>7BLU12-4</x:v>
      </x:c>
      <x:c r="E496" s="10" t="n">
        <x:f>Summary!$E$5</x:f>
        <x:v>46304</x:v>
      </x:c>
      <x:c r="F496" s="7" t="n">
        <x:f>'Inventory detail'!W496</x:f>
        <x:v>0</x:v>
      </x:c>
      <x:c r="G496" s="7" t="n">
        <x:f>'Inventory detail'!X496</x:f>
        <x:v>0</x:v>
      </x:c>
      <x:c r="H496" s="7" t="n">
        <x:f>'Inventory detail'!Y496</x:f>
        <x:v>3000</x:v>
      </x:c>
      <x:c r="I496" s="7" t="n">
        <x:f>0</x:f>
        <x:v>0</x:v>
      </x:c>
      <x:c r="J496" s="7" t="n">
        <x:f>0</x:f>
        <x:v>0</x:v>
      </x:c>
      <x:c r="K496" s="7" t="n">
        <x:f>0</x:f>
        <x:v>0</x:v>
      </x:c>
      <x:c r="L496" s="7" t="n">
        <x:f>'Inventory detail'!F496*Summary!$K$5*(A496-E496)/Summary!$K$6</x:f>
        <x:v>125.94365503080081</x:v>
      </x:c>
      <x:c r="M496" s="7" t="n">
        <x:f>MAX(0,H496-L496)</x:f>
        <x:v>2874.056344969199</x:v>
      </x:c>
      <x:c r="N496" s="7" t="n">
        <x:f>MAX(0,L496-H496)</x:f>
        <x:v>0</x:v>
      </x:c>
      <x:c r="O496" s="7" t="n">
        <x:f>MAX(0,F496+I496-N496)</x:f>
        <x:v>0</x:v>
      </x:c>
      <x:c r="P496" s="7" t="n">
        <x:f>MAX(0,N496-F496-I496)</x:f>
        <x:v>0</x:v>
      </x:c>
      <x:c r="Q496" s="7" t="n">
        <x:f>MAX(0,G496+J496-P496)</x:f>
        <x:v>0</x:v>
      </x:c>
      <x:c r="R496" s="7" t="n">
        <x:f>M496+MAX(0,K496-MAX(0,P496-G496-J496))</x:f>
        <x:v>2874.056344969199</x:v>
      </x:c>
      <x:c r="S496" s="7" t="n">
        <x:f>SUM(O496,Q496,R496)</x:f>
        <x:v>2874.056344969199</x:v>
      </x:c>
      <x:c r="T496" s="14" t="n">
        <x:f>'Inventory detail'!T496</x:f>
        <x:v>0.0392</x:v>
      </x:c>
      <x:c r="U496" s="14" t="n">
        <x:f>'Inventory detail'!U496</x:f>
        <x:v>0.038453999999999995</x:v>
      </x:c>
      <x:c r="V496" s="9" t="n">
        <x:f>O496*T496</x:f>
        <x:v>0</x:v>
      </x:c>
      <x:c r="W496" s="9" t="n">
        <x:f>Q496*T496</x:f>
        <x:v>0</x:v>
      </x:c>
      <x:c r="X496" s="9" t="n">
        <x:f>R496*T496</x:f>
        <x:v>112.6630087227926</x:v>
      </x:c>
      <x:c r="Y496" s="9" t="n">
        <x:f>S496*T496</x:f>
        <x:v>112.6630087227926</x:v>
      </x:c>
      <x:c r="Z496" s="9" t="n">
        <x:f>IF(ISNUMBER(U496),S496*(U496-T496),"n.a.")</x:f>
        <x:v>-2.144046033347033</x:v>
      </x:c>
      <x:c r="AA496" s="9" t="n">
        <x:f>IF(ISNUMBER(U496),Y496,0)</x:f>
        <x:v>112.6630087227926</x:v>
      </x:c>
      <x:c r="AB496" s="7" t="n">
        <x:f>MAX(0,L496-SUM(F496:K496))</x:f>
        <x:v>0</x:v>
      </x:c>
    </x:row>
    <x:row r="497" ht="22" customHeight="1">
      <x:c r="A497" s="18" t="n">
        <x:f>Summary!C$41</x:f>
        <x:v>46327</x:v>
      </x:c>
      <x:c r="B497" s="2" t="str">
        <x:f>'Inventory detail'!A497</x:f>
        <x:v>COIL</x:v>
      </x:c>
      <x:c r="C497" s="2" t="str">
        <x:f>'Inventory detail'!B497</x:f>
        <x:v>10</x:v>
      </x:c>
      <x:c r="D497" s="2" t="str">
        <x:f>'Inventory detail'!C497</x:f>
        <x:v>8WHT36-4</x:v>
      </x:c>
      <x:c r="E497" s="10" t="n">
        <x:f>Summary!$E$5</x:f>
        <x:v>46304</x:v>
      </x:c>
      <x:c r="F497" s="7" t="n">
        <x:f>'Inventory detail'!W497</x:f>
        <x:v>900</x:v>
      </x:c>
      <x:c r="G497" s="7" t="n">
        <x:f>'Inventory detail'!X497</x:f>
        <x:v>0</x:v>
      </x:c>
      <x:c r="H497" s="7" t="n">
        <x:f>'Inventory detail'!Y497</x:f>
        <x:v>0</x:v>
      </x:c>
      <x:c r="I497" s="7" t="n">
        <x:f>SUMIFS('PO detail'!$W$559:$W$559,'PO detail'!$V$559:$V$559,"&gt;="&amp;E497,'PO detail'!$V$559:$V$559,"&lt;"&amp;A497)</x:f>
        <x:v>0</x:v>
      </x:c>
      <x:c r="J497" s="7" t="n">
        <x:f>SUMIFS('PO detail'!$X$559:$X$559,'PO detail'!$V$559:$V$559,"&gt;="&amp;E497,'PO detail'!$V$559:$V$559,"&lt;"&amp;A497)</x:f>
        <x:v>0</x:v>
      </x:c>
      <x:c r="K497" s="7" t="n">
        <x:f>SUMIFS('PO detail'!$Y$559:$Y$559,'PO detail'!$V$559:$V$559,"&gt;="&amp;E497,'PO detail'!$V$559:$V$559,"&lt;"&amp;A497)</x:f>
        <x:v>0</x:v>
      </x:c>
      <x:c r="L497" s="7" t="n">
        <x:f>'Inventory detail'!F497*Summary!$K$5*(A497-E497)/Summary!$K$6</x:f>
        <x:v>125.94365503080081</x:v>
      </x:c>
      <x:c r="M497" s="7" t="n">
        <x:f>MAX(0,H497-L497)</x:f>
        <x:v>0</x:v>
      </x:c>
      <x:c r="N497" s="7" t="n">
        <x:f>MAX(0,L497-H497)</x:f>
        <x:v>125.94365503080081</x:v>
      </x:c>
      <x:c r="O497" s="7" t="n">
        <x:f>MAX(0,F497+I497-N497)</x:f>
        <x:v>774.0563449691992</x:v>
      </x:c>
      <x:c r="P497" s="7" t="n">
        <x:f>MAX(0,N497-F497-I497)</x:f>
        <x:v>0</x:v>
      </x:c>
      <x:c r="Q497" s="7" t="n">
        <x:f>MAX(0,G497+J497-P497)</x:f>
        <x:v>0</x:v>
      </x:c>
      <x:c r="R497" s="7" t="n">
        <x:f>M497+MAX(0,K497-MAX(0,P497-G497-J497))</x:f>
        <x:v>0</x:v>
      </x:c>
      <x:c r="S497" s="7" t="n">
        <x:f>SUM(O497,Q497,R497)</x:f>
        <x:v>774.0563449691992</x:v>
      </x:c>
      <x:c r="T497" s="14" t="n">
        <x:f>'Inventory detail'!T497</x:f>
        <x:v>0.14429999999999998</x:v>
      </x:c>
      <x:c r="U497" s="14" t="n">
        <x:f>'Inventory detail'!U497</x:f>
        <x:v>0.1413295</x:v>
      </x:c>
      <x:c r="V497" s="9" t="n">
        <x:f>O497*T497</x:f>
        <x:v>111.69633057905544</x:v>
      </x:c>
      <x:c r="W497" s="9" t="n">
        <x:f>Q497*T497</x:f>
        <x:v>0</x:v>
      </x:c>
      <x:c r="X497" s="9" t="n">
        <x:f>R497*T497</x:f>
        <x:v>0</x:v>
      </x:c>
      <x:c r="Y497" s="9" t="n">
        <x:f>S497*T497</x:f>
        <x:v>111.69633057905544</x:v>
      </x:c>
      <x:c r="Z497" s="9" t="n">
        <x:f>IF(ISNUMBER(U497),S497*(U497-T497),"n.a.")</x:f>
        <x:v>-2.2993343727309963</x:v>
      </x:c>
      <x:c r="AA497" s="9" t="n">
        <x:f>IF(ISNUMBER(U497),Y497,0)</x:f>
        <x:v>111.69633057905544</x:v>
      </x:c>
      <x:c r="AB497" s="7" t="n">
        <x:f>MAX(0,L497-SUM(F497:K497))</x:f>
        <x:v>0</x:v>
      </x:c>
    </x:row>
    <x:row r="498" ht="22" customHeight="1">
      <x:c r="A498" s="18" t="n">
        <x:f>Summary!C$41</x:f>
        <x:v>46327</x:v>
      </x:c>
      <x:c r="B498" s="2" t="str">
        <x:f>'Inventory detail'!A498</x:f>
        <x:v>COIL</x:v>
      </x:c>
      <x:c r="C498" s="2" t="str">
        <x:f>'Inventory detail'!B498</x:f>
        <x:v>10</x:v>
      </x:c>
      <x:c r="D498" s="2" t="str">
        <x:f>'Inventory detail'!C498</x:f>
        <x:v>9BLU12-4</x:v>
      </x:c>
      <x:c r="E498" s="10" t="n">
        <x:f>Summary!$E$5</x:f>
        <x:v>46304</x:v>
      </x:c>
      <x:c r="F498" s="7" t="n">
        <x:f>'Inventory detail'!W498</x:f>
        <x:v>1200</x:v>
      </x:c>
      <x:c r="G498" s="7" t="n">
        <x:f>'Inventory detail'!X498</x:f>
        <x:v>0</x:v>
      </x:c>
      <x:c r="H498" s="7" t="n">
        <x:f>'Inventory detail'!Y498</x:f>
        <x:v>0</x:v>
      </x:c>
      <x:c r="I498" s="7" t="n">
        <x:f>SUMIFS('PO detail'!$W$578:$W$578,'PO detail'!$V$578:$V$578,"&gt;="&amp;E498,'PO detail'!$V$578:$V$578,"&lt;"&amp;A498)</x:f>
        <x:v>0</x:v>
      </x:c>
      <x:c r="J498" s="7" t="n">
        <x:f>SUMIFS('PO detail'!$X$578:$X$578,'PO detail'!$V$578:$V$578,"&gt;="&amp;E498,'PO detail'!$V$578:$V$578,"&lt;"&amp;A498)</x:f>
        <x:v>0</x:v>
      </x:c>
      <x:c r="K498" s="7" t="n">
        <x:f>SUMIFS('PO detail'!$Y$578:$Y$578,'PO detail'!$V$578:$V$578,"&gt;="&amp;E498,'PO detail'!$V$578:$V$578,"&lt;"&amp;A498)</x:f>
        <x:v>0</x:v>
      </x:c>
      <x:c r="L498" s="7" t="n">
        <x:f>'Inventory detail'!F498*Summary!$K$5*(A498-E498)/Summary!$K$6</x:f>
        <x:v>125.94365503080081</x:v>
      </x:c>
      <x:c r="M498" s="7" t="n">
        <x:f>MAX(0,H498-L498)</x:f>
        <x:v>0</x:v>
      </x:c>
      <x:c r="N498" s="7" t="n">
        <x:f>MAX(0,L498-H498)</x:f>
        <x:v>125.94365503080081</x:v>
      </x:c>
      <x:c r="O498" s="7" t="n">
        <x:f>MAX(0,F498+I498-N498)</x:f>
        <x:v>1074.0563449691992</x:v>
      </x:c>
      <x:c r="P498" s="7" t="n">
        <x:f>MAX(0,N498-F498-I498)</x:f>
        <x:v>0</x:v>
      </x:c>
      <x:c r="Q498" s="7" t="n">
        <x:f>MAX(0,G498+J498-P498)</x:f>
        <x:v>0</x:v>
      </x:c>
      <x:c r="R498" s="7" t="n">
        <x:f>M498+MAX(0,K498-MAX(0,P498-G498-J498))</x:f>
        <x:v>0</x:v>
      </x:c>
      <x:c r="S498" s="7" t="n">
        <x:f>SUM(O498,Q498,R498)</x:f>
        <x:v>1074.0563449691992</x:v>
      </x:c>
      <x:c r="T498" s="14" t="n">
        <x:f>'Inventory detail'!T498</x:f>
        <x:v>0.0478</x:v>
      </x:c>
      <x:c r="U498" s="14" t="n">
        <x:f>'Inventory detail'!U498</x:f>
        <x:v>0.046852</x:v>
      </x:c>
      <x:c r="V498" s="9" t="n">
        <x:f>O498*T498</x:f>
        <x:v>51.33989328952773</x:v>
      </x:c>
      <x:c r="W498" s="9" t="n">
        <x:f>Q498*T498</x:f>
        <x:v>0</x:v>
      </x:c>
      <x:c r="X498" s="9" t="n">
        <x:f>R498*T498</x:f>
        <x:v>0</x:v>
      </x:c>
      <x:c r="Y498" s="9" t="n">
        <x:f>S498*T498</x:f>
        <x:v>51.33989328952773</x:v>
      </x:c>
      <x:c r="Z498" s="9" t="n">
        <x:f>IF(ISNUMBER(U498),S498*(U498-T498),"n.a.")</x:f>
        <x:v>-1.0182054150308055</x:v>
      </x:c>
      <x:c r="AA498" s="9" t="n">
        <x:f>IF(ISNUMBER(U498),Y498,0)</x:f>
        <x:v>51.33989328952773</x:v>
      </x:c>
      <x:c r="AB498" s="7" t="n">
        <x:f>MAX(0,L498-SUM(F498:K498))</x:f>
        <x:v>0</x:v>
      </x:c>
    </x:row>
    <x:row r="499" ht="22" customHeight="1">
      <x:c r="A499" s="18" t="n">
        <x:f>Summary!C$41</x:f>
        <x:v>46327</x:v>
      </x:c>
      <x:c r="B499" s="2" t="str">
        <x:f>'Inventory detail'!A499</x:f>
        <x:v>POUC</x:v>
      </x:c>
      <x:c r="C499" s="2" t="str">
        <x:f>'Inventory detail'!B499</x:f>
        <x:v>60</x:v>
      </x:c>
      <x:c r="D499" s="2" t="str">
        <x:f>'Inventory detail'!C499</x:f>
        <x:v>KEY10</x:v>
      </x:c>
      <x:c r="E499" s="10" t="n">
        <x:f>Summary!$E$5</x:f>
        <x:v>46304</x:v>
      </x:c>
      <x:c r="F499" s="7" t="n">
        <x:f>'Inventory detail'!W499</x:f>
        <x:v>8900</x:v>
      </x:c>
      <x:c r="G499" s="7" t="n">
        <x:f>'Inventory detail'!X499</x:f>
        <x:v>0</x:v>
      </x:c>
      <x:c r="H499" s="7" t="n">
        <x:f>'Inventory detail'!Y499</x:f>
        <x:v>0</x:v>
      </x:c>
      <x:c r="I499" s="7" t="n">
        <x:f>SUMIFS('PO detail'!$W$1744:$W$1744,'PO detail'!$V$1744:$V$1744,"&gt;="&amp;E499,'PO detail'!$V$1744:$V$1744,"&lt;"&amp;A499)</x:f>
        <x:v>0</x:v>
      </x:c>
      <x:c r="J499" s="7" t="n">
        <x:f>SUMIFS('PO detail'!$X$1744:$X$1744,'PO detail'!$V$1744:$V$1744,"&gt;="&amp;E499,'PO detail'!$V$1744:$V$1744,"&lt;"&amp;A499)</x:f>
        <x:v>0</x:v>
      </x:c>
      <x:c r="K499" s="7" t="n">
        <x:f>SUMIFS('PO detail'!$Y$1744:$Y$1744,'PO detail'!$V$1744:$V$1744,"&gt;="&amp;E499,'PO detail'!$V$1744:$V$1744,"&lt;"&amp;A499)</x:f>
        <x:v>0</x:v>
      </x:c>
      <x:c r="L499" s="7" t="n">
        <x:f>'Inventory detail'!F499*Summary!$K$5*(A499-E499)/Summary!$K$6</x:f>
        <x:v>125.94365503080081</x:v>
      </x:c>
      <x:c r="M499" s="7" t="n">
        <x:f>MAX(0,H499-L499)</x:f>
        <x:v>0</x:v>
      </x:c>
      <x:c r="N499" s="7" t="n">
        <x:f>MAX(0,L499-H499)</x:f>
        <x:v>125.94365503080081</x:v>
      </x:c>
      <x:c r="O499" s="7" t="n">
        <x:f>MAX(0,F499+I499-N499)</x:f>
        <x:v>8774.0563449692</x:v>
      </x:c>
      <x:c r="P499" s="7" t="n">
        <x:f>MAX(0,N499-F499-I499)</x:f>
        <x:v>0</x:v>
      </x:c>
      <x:c r="Q499" s="7" t="n">
        <x:f>MAX(0,G499+J499-P499)</x:f>
        <x:v>0</x:v>
      </x:c>
      <x:c r="R499" s="7" t="n">
        <x:f>M499+MAX(0,K499-MAX(0,P499-G499-J499))</x:f>
        <x:v>0</x:v>
      </x:c>
      <x:c r="S499" s="7" t="n">
        <x:f>SUM(O499,Q499,R499)</x:f>
        <x:v>8774.0563449692</x:v>
      </x:c>
      <x:c r="T499" s="14" t="n">
        <x:f>'Inventory detail'!T499</x:f>
        <x:v>0.0151</x:v>
      </x:c>
      <x:c r="U499" s="14" t="n">
        <x:f>'Inventory detail'!U499</x:f>
        <x:v>0.0165</x:v>
      </x:c>
      <x:c r="V499" s="9" t="n">
        <x:f>O499*T499</x:f>
        <x:v>132.48825080903492</x:v>
      </x:c>
      <x:c r="W499" s="9" t="n">
        <x:f>Q499*T499</x:f>
        <x:v>0</x:v>
      </x:c>
      <x:c r="X499" s="9" t="n">
        <x:f>R499*T499</x:f>
        <x:v>0</x:v>
      </x:c>
      <x:c r="Y499" s="9" t="n">
        <x:f>S499*T499</x:f>
        <x:v>132.48825080903492</x:v>
      </x:c>
      <x:c r="Z499" s="9" t="n">
        <x:f>IF(ISNUMBER(U499),S499*(U499-T499),"n.a.")</x:f>
        <x:v>12.283678882956881</x:v>
      </x:c>
      <x:c r="AA499" s="9" t="n">
        <x:f>IF(ISNUMBER(U499),Y499,0)</x:f>
        <x:v>132.48825080903492</x:v>
      </x:c>
      <x:c r="AB499" s="7" t="n">
        <x:f>MAX(0,L499-SUM(F499:K499))</x:f>
        <x:v>0</x:v>
      </x:c>
    </x:row>
    <x:row r="500" ht="22" customHeight="1">
      <x:c r="A500" s="18" t="n">
        <x:f>Summary!C$41</x:f>
        <x:v>46327</x:v>
      </x:c>
      <x:c r="B500" s="2" t="str">
        <x:f>'Inventory detail'!A500</x:f>
        <x:v>POUC</x:v>
      </x:c>
      <x:c r="C500" s="2" t="str">
        <x:f>'Inventory detail'!B500</x:f>
        <x:v>60</x:v>
      </x:c>
      <x:c r="D500" s="2" t="str">
        <x:f>'Inventory detail'!C500</x:f>
        <x:v>LUG7</x:v>
      </x:c>
      <x:c r="E500" s="10" t="n">
        <x:f>Summary!$E$5</x:f>
        <x:v>46304</x:v>
      </x:c>
      <x:c r="F500" s="7" t="n">
        <x:f>'Inventory detail'!W500</x:f>
        <x:v>1100</x:v>
      </x:c>
      <x:c r="G500" s="7" t="n">
        <x:f>'Inventory detail'!X500</x:f>
        <x:v>0</x:v>
      </x:c>
      <x:c r="H500" s="7" t="n">
        <x:f>'Inventory detail'!Y500</x:f>
        <x:v>0</x:v>
      </x:c>
      <x:c r="I500" s="7" t="n">
        <x:f>SUMIFS('PO detail'!$W$1804:$W$1804,'PO detail'!$V$1804:$V$1804,"&gt;="&amp;E500,'PO detail'!$V$1804:$V$1804,"&lt;"&amp;A500)</x:f>
        <x:v>0</x:v>
      </x:c>
      <x:c r="J500" s="7" t="n">
        <x:f>SUMIFS('PO detail'!$X$1804:$X$1804,'PO detail'!$V$1804:$V$1804,"&gt;="&amp;E500,'PO detail'!$V$1804:$V$1804,"&lt;"&amp;A500)</x:f>
        <x:v>0</x:v>
      </x:c>
      <x:c r="K500" s="7" t="n">
        <x:f>SUMIFS('PO detail'!$Y$1804:$Y$1804,'PO detail'!$V$1804:$V$1804,"&gt;="&amp;E500,'PO detail'!$V$1804:$V$1804,"&lt;"&amp;A500)</x:f>
        <x:v>0</x:v>
      </x:c>
      <x:c r="L500" s="7" t="n">
        <x:f>'Inventory detail'!F500*Summary!$K$5*(A500-E500)/Summary!$K$6</x:f>
        <x:v>125.94365503080081</x:v>
      </x:c>
      <x:c r="M500" s="7" t="n">
        <x:f>MAX(0,H500-L500)</x:f>
        <x:v>0</x:v>
      </x:c>
      <x:c r="N500" s="7" t="n">
        <x:f>MAX(0,L500-H500)</x:f>
        <x:v>125.94365503080081</x:v>
      </x:c>
      <x:c r="O500" s="7" t="n">
        <x:f>MAX(0,F500+I500-N500)</x:f>
        <x:v>974.0563449691992</x:v>
      </x:c>
      <x:c r="P500" s="7" t="n">
        <x:f>MAX(0,N500-F500-I500)</x:f>
        <x:v>0</x:v>
      </x:c>
      <x:c r="Q500" s="7" t="n">
        <x:f>MAX(0,G500+J500-P500)</x:f>
        <x:v>0</x:v>
      </x:c>
      <x:c r="R500" s="7" t="n">
        <x:f>M500+MAX(0,K500-MAX(0,P500-G500-J500))</x:f>
        <x:v>0</x:v>
      </x:c>
      <x:c r="S500" s="7" t="n">
        <x:f>SUM(O500,Q500,R500)</x:f>
        <x:v>974.0563449691992</x:v>
      </x:c>
      <x:c r="T500" s="14" t="n">
        <x:f>'Inventory detail'!T500</x:f>
        <x:v>0.013500000000000002</x:v>
      </x:c>
      <x:c r="U500" s="14" t="n">
        <x:f>'Inventory detail'!U500</x:f>
        <x:v>0.014849999999999999</x:v>
      </x:c>
      <x:c r="V500" s="9" t="n">
        <x:f>O500*T500</x:f>
        <x:v>13.149760657084192</x:v>
      </x:c>
      <x:c r="W500" s="9" t="n">
        <x:f>Q500*T500</x:f>
        <x:v>0</x:v>
      </x:c>
      <x:c r="X500" s="9" t="n">
        <x:f>R500*T500</x:f>
        <x:v>0</x:v>
      </x:c>
      <x:c r="Y500" s="9" t="n">
        <x:f>S500*T500</x:f>
        <x:v>13.149760657084192</x:v>
      </x:c>
      <x:c r="Z500" s="9" t="n">
        <x:f>IF(ISNUMBER(U500),S500*(U500-T500),"n.a.")</x:f>
        <x:v>1.3149760657084162</x:v>
      </x:c>
      <x:c r="AA500" s="9" t="n">
        <x:f>IF(ISNUMBER(U500),Y500,0)</x:f>
        <x:v>13.149760657084192</x:v>
      </x:c>
      <x:c r="AB500" s="7" t="n">
        <x:f>MAX(0,L500-SUM(F500:K500))</x:f>
        <x:v>0</x:v>
      </x:c>
    </x:row>
    <x:row r="501" ht="22" customHeight="1">
      <x:c r="A501" s="18" t="n">
        <x:f>Summary!C$41</x:f>
        <x:v>46327</x:v>
      </x:c>
      <x:c r="B501" s="2" t="str">
        <x:f>'Inventory detail'!A501</x:f>
        <x:v>POUC</x:v>
      </x:c>
      <x:c r="C501" s="2" t="str">
        <x:f>'Inventory detail'!B501</x:f>
        <x:v>60</x:v>
      </x:c>
      <x:c r="D501" s="2" t="str">
        <x:f>'Inventory detail'!C501</x:f>
        <x:v>SCH5</x:v>
      </x:c>
      <x:c r="E501" s="10" t="n">
        <x:f>Summary!$E$5</x:f>
        <x:v>46304</x:v>
      </x:c>
      <x:c r="F501" s="7" t="n">
        <x:f>'Inventory detail'!W501</x:f>
        <x:v>0</x:v>
      </x:c>
      <x:c r="G501" s="7" t="n">
        <x:f>'Inventory detail'!X501</x:f>
        <x:v>0</x:v>
      </x:c>
      <x:c r="H501" s="7" t="n">
        <x:f>'Inventory detail'!Y501</x:f>
        <x:v>10900</x:v>
      </x:c>
      <x:c r="I501" s="7" t="n">
        <x:f>0</x:f>
        <x:v>0</x:v>
      </x:c>
      <x:c r="J501" s="7" t="n">
        <x:f>0</x:f>
        <x:v>0</x:v>
      </x:c>
      <x:c r="K501" s="7" t="n">
        <x:f>0</x:f>
        <x:v>0</x:v>
      </x:c>
      <x:c r="L501" s="7" t="n">
        <x:f>'Inventory detail'!F501*Summary!$K$5*(A501-E501)/Summary!$K$6</x:f>
        <x:v>125.94365503080081</x:v>
      </x:c>
      <x:c r="M501" s="7" t="n">
        <x:f>MAX(0,H501-L501)</x:f>
        <x:v>10774.0563449692</x:v>
      </x:c>
      <x:c r="N501" s="7" t="n">
        <x:f>MAX(0,L501-H501)</x:f>
        <x:v>0</x:v>
      </x:c>
      <x:c r="O501" s="7" t="n">
        <x:f>MAX(0,F501+I501-N501)</x:f>
        <x:v>0</x:v>
      </x:c>
      <x:c r="P501" s="7" t="n">
        <x:f>MAX(0,N501-F501-I501)</x:f>
        <x:v>0</x:v>
      </x:c>
      <x:c r="Q501" s="7" t="n">
        <x:f>MAX(0,G501+J501-P501)</x:f>
        <x:v>0</x:v>
      </x:c>
      <x:c r="R501" s="7" t="n">
        <x:f>M501+MAX(0,K501-MAX(0,P501-G501-J501))</x:f>
        <x:v>10774.0563449692</x:v>
      </x:c>
      <x:c r="S501" s="7" t="n">
        <x:f>SUM(O501,Q501,R501)</x:f>
        <x:v>10774.0563449692</x:v>
      </x:c>
      <x:c r="T501" s="14" t="n">
        <x:f>'Inventory detail'!T501</x:f>
        <x:v>0.0072</x:v>
      </x:c>
      <x:c r="U501" s="14" t="n">
        <x:f>'Inventory detail'!U501</x:f>
        <x:v>0.00792</x:v>
      </x:c>
      <x:c r="V501" s="9" t="n">
        <x:f>O501*T501</x:f>
        <x:v>0</x:v>
      </x:c>
      <x:c r="W501" s="9" t="n">
        <x:f>Q501*T501</x:f>
        <x:v>0</x:v>
      </x:c>
      <x:c r="X501" s="9" t="n">
        <x:f>R501*T501</x:f>
        <x:v>77.57320568377824</x:v>
      </x:c>
      <x:c r="Y501" s="9" t="n">
        <x:f>S501*T501</x:f>
        <x:v>77.57320568377824</x:v>
      </x:c>
      <x:c r="Z501" s="9" t="n">
        <x:f>IF(ISNUMBER(U501),S501*(U501-T501),"n.a.")</x:f>
        <x:v>7.757320568377826</x:v>
      </x:c>
      <x:c r="AA501" s="9" t="n">
        <x:f>IF(ISNUMBER(U501),Y501,0)</x:f>
        <x:v>77.57320568377824</x:v>
      </x:c>
      <x:c r="AB501" s="7" t="n">
        <x:f>MAX(0,L501-SUM(F501:K501))</x:f>
        <x:v>0</x:v>
      </x:c>
    </x:row>
    <x:row r="502" ht="22" customHeight="1">
      <x:c r="A502" s="18" t="n">
        <x:f>Summary!C$41</x:f>
        <x:v>46327</x:v>
      </x:c>
      <x:c r="B502" s="2" t="str">
        <x:f>'Inventory detail'!A502</x:f>
        <x:v>POUC</x:v>
      </x:c>
      <x:c r="C502" s="2" t="str">
        <x:f>'Inventory detail'!B502</x:f>
        <x:v>60</x:v>
      </x:c>
      <x:c r="D502" s="2" t="str">
        <x:f>'Inventory detail'!C502</x:f>
        <x:v>XLMEN3</x:v>
      </x:c>
      <x:c r="E502" s="10" t="n">
        <x:f>Summary!$E$5</x:f>
        <x:v>46304</x:v>
      </x:c>
      <x:c r="F502" s="7" t="n">
        <x:f>'Inventory detail'!W502</x:f>
        <x:v>0</x:v>
      </x:c>
      <x:c r="G502" s="7" t="n">
        <x:f>'Inventory detail'!X502</x:f>
        <x:v>0</x:v>
      </x:c>
      <x:c r="H502" s="7" t="n">
        <x:f>'Inventory detail'!Y502</x:f>
        <x:v>1200</x:v>
      </x:c>
      <x:c r="I502" s="7" t="n">
        <x:f>SUMIFS('PO detail'!$W$1856:$W$1856,'PO detail'!$V$1856:$V$1856,"&gt;="&amp;E502,'PO detail'!$V$1856:$V$1856,"&lt;"&amp;A502)</x:f>
        <x:v>0</x:v>
      </x:c>
      <x:c r="J502" s="7" t="n">
        <x:f>SUMIFS('PO detail'!$X$1856:$X$1856,'PO detail'!$V$1856:$V$1856,"&gt;="&amp;E502,'PO detail'!$V$1856:$V$1856,"&lt;"&amp;A502)</x:f>
        <x:v>0</x:v>
      </x:c>
      <x:c r="K502" s="7" t="n">
        <x:f>SUMIFS('PO detail'!$Y$1856:$Y$1856,'PO detail'!$V$1856:$V$1856,"&gt;="&amp;E502,'PO detail'!$V$1856:$V$1856,"&lt;"&amp;A502)</x:f>
        <x:v>0</x:v>
      </x:c>
      <x:c r="L502" s="7" t="n">
        <x:f>'Inventory detail'!F502*Summary!$K$5*(A502-E502)/Summary!$K$6</x:f>
        <x:v>125.94365503080081</x:v>
      </x:c>
      <x:c r="M502" s="7" t="n">
        <x:f>MAX(0,H502-L502)</x:f>
        <x:v>1074.0563449691992</x:v>
      </x:c>
      <x:c r="N502" s="7" t="n">
        <x:f>MAX(0,L502-H502)</x:f>
        <x:v>0</x:v>
      </x:c>
      <x:c r="O502" s="7" t="n">
        <x:f>MAX(0,F502+I502-N502)</x:f>
        <x:v>0</x:v>
      </x:c>
      <x:c r="P502" s="7" t="n">
        <x:f>MAX(0,N502-F502-I502)</x:f>
        <x:v>0</x:v>
      </x:c>
      <x:c r="Q502" s="7" t="n">
        <x:f>MAX(0,G502+J502-P502)</x:f>
        <x:v>0</x:v>
      </x:c>
      <x:c r="R502" s="7" t="n">
        <x:f>M502+MAX(0,K502-MAX(0,P502-G502-J502))</x:f>
        <x:v>1074.0563449691992</x:v>
      </x:c>
      <x:c r="S502" s="7" t="n">
        <x:f>SUM(O502,Q502,R502)</x:f>
        <x:v>1074.0563449691992</x:v>
      </x:c>
      <x:c r="T502" s="14" t="n">
        <x:f>'Inventory detail'!T502</x:f>
        <x:v>0.0978</x:v>
      </x:c>
      <x:c r="U502" s="14" t="n">
        <x:f>'Inventory detail'!U502</x:f>
        <x:v>0.10658999999999999</x:v>
      </x:c>
      <x:c r="V502" s="9" t="n">
        <x:f>O502*T502</x:f>
        <x:v>0</x:v>
      </x:c>
      <x:c r="W502" s="9" t="n">
        <x:f>Q502*T502</x:f>
        <x:v>0</x:v>
      </x:c>
      <x:c r="X502" s="9" t="n">
        <x:f>R502*T502</x:f>
        <x:v>105.04271053798769</x:v>
      </x:c>
      <x:c r="Y502" s="9" t="n">
        <x:f>S502*T502</x:f>
        <x:v>105.04271053798769</x:v>
      </x:c>
      <x:c r="Z502" s="9" t="n">
        <x:f>IF(ISNUMBER(U502),S502*(U502-T502),"n.a.")</x:f>
        <x:v>9.440955272279252</x:v>
      </x:c>
      <x:c r="AA502" s="9" t="n">
        <x:f>IF(ISNUMBER(U502),Y502,0)</x:f>
        <x:v>105.04271053798769</x:v>
      </x:c>
      <x:c r="AB502" s="7" t="n">
        <x:f>MAX(0,L502-SUM(F502:K502))</x:f>
        <x:v>0</x:v>
      </x:c>
    </x:row>
    <x:row r="503" ht="22" customHeight="1">
      <x:c r="A503" s="18" t="n">
        <x:f>Summary!C$41</x:f>
        <x:v>46327</x:v>
      </x:c>
      <x:c r="B503" s="2" t="str">
        <x:f>'Inventory detail'!A503</x:f>
        <x:v>WIRE</x:v>
      </x:c>
      <x:c r="C503" s="2" t="str">
        <x:f>'Inventory detail'!B503</x:f>
        <x:v>60</x:v>
      </x:c>
      <x:c r="D503" s="2" t="str">
        <x:f>'Inventory detail'!C503</x:f>
        <x:v>DL516GRAY</x:v>
      </x:c>
      <x:c r="E503" s="10" t="n">
        <x:f>Summary!$E$5</x:f>
        <x:v>46304</x:v>
      </x:c>
      <x:c r="F503" s="7" t="n">
        <x:f>'Inventory detail'!W503</x:f>
        <x:v>0</x:v>
      </x:c>
      <x:c r="G503" s="7" t="n">
        <x:f>'Inventory detail'!X503</x:f>
        <x:v>0</x:v>
      </x:c>
      <x:c r="H503" s="7" t="n">
        <x:f>'Inventory detail'!Y503</x:f>
        <x:v>1900</x:v>
      </x:c>
      <x:c r="I503" s="7" t="n">
        <x:f>0</x:f>
        <x:v>0</x:v>
      </x:c>
      <x:c r="J503" s="7" t="n">
        <x:f>0</x:f>
        <x:v>0</x:v>
      </x:c>
      <x:c r="K503" s="7" t="n">
        <x:f>0</x:f>
        <x:v>0</x:v>
      </x:c>
      <x:c r="L503" s="7" t="n">
        <x:f>'Inventory detail'!F503*Summary!$K$5*(A503-E503)/Summary!$K$6</x:f>
        <x:v>125.94365503080081</x:v>
      </x:c>
      <x:c r="M503" s="7" t="n">
        <x:f>MAX(0,H503-L503)</x:f>
        <x:v>1774.0563449691992</x:v>
      </x:c>
      <x:c r="N503" s="7" t="n">
        <x:f>MAX(0,L503-H503)</x:f>
        <x:v>0</x:v>
      </x:c>
      <x:c r="O503" s="7" t="n">
        <x:f>MAX(0,F503+I503-N503)</x:f>
        <x:v>0</x:v>
      </x:c>
      <x:c r="P503" s="7" t="n">
        <x:f>MAX(0,N503-F503-I503)</x:f>
        <x:v>0</x:v>
      </x:c>
      <x:c r="Q503" s="7" t="n">
        <x:f>MAX(0,G503+J503-P503)</x:f>
        <x:v>0</x:v>
      </x:c>
      <x:c r="R503" s="7" t="n">
        <x:f>M503+MAX(0,K503-MAX(0,P503-G503-J503))</x:f>
        <x:v>1774.0563449691992</x:v>
      </x:c>
      <x:c r="S503" s="7" t="n">
        <x:f>SUM(O503,Q503,R503)</x:f>
        <x:v>1774.0563449691992</x:v>
      </x:c>
      <x:c r="T503" s="14" t="n">
        <x:f>'Inventory detail'!T503</x:f>
        <x:v>0.0475</x:v>
      </x:c>
      <x:c r="U503" s="14" t="n">
        <x:f>'Inventory detail'!U503</x:f>
        <x:v>0.0475</x:v>
      </x:c>
      <x:c r="V503" s="9" t="n">
        <x:f>O503*T503</x:f>
        <x:v>0</x:v>
      </x:c>
      <x:c r="W503" s="9" t="n">
        <x:f>Q503*T503</x:f>
        <x:v>0</x:v>
      </x:c>
      <x:c r="X503" s="9" t="n">
        <x:f>R503*T503</x:f>
        <x:v>84.26767638603697</x:v>
      </x:c>
      <x:c r="Y503" s="9" t="n">
        <x:f>S503*T503</x:f>
        <x:v>84.26767638603697</x:v>
      </x:c>
      <x:c r="Z503" s="9" t="n">
        <x:f>IF(ISNUMBER(U503),S503*(U503-T503),"n.a.")</x:f>
        <x:v>0</x:v>
      </x:c>
      <x:c r="AA503" s="9" t="n">
        <x:f>IF(ISNUMBER(U503),Y503,0)</x:f>
        <x:v>84.26767638603697</x:v>
      </x:c>
      <x:c r="AB503" s="7" t="n">
        <x:f>MAX(0,L503-SUM(F503:K503))</x:f>
        <x:v>0</x:v>
      </x:c>
    </x:row>
    <x:row r="504" ht="22" customHeight="1">
      <x:c r="A504" s="18" t="n">
        <x:f>Summary!C$41</x:f>
        <x:v>46327</x:v>
      </x:c>
      <x:c r="B504" s="2" t="str">
        <x:f>'Inventory detail'!A504</x:f>
        <x:v>COIL</x:v>
      </x:c>
      <x:c r="C504" s="2" t="str">
        <x:f>'Inventory detail'!B504</x:f>
        <x:v>10</x:v>
      </x:c>
      <x:c r="D504" s="2" t="str">
        <x:f>'Inventory detail'!C504</x:f>
        <x:v>7RED12-4</x:v>
      </x:c>
      <x:c r="E504" s="10" t="n">
        <x:f>Summary!$E$5</x:f>
        <x:v>46304</x:v>
      </x:c>
      <x:c r="F504" s="7" t="n">
        <x:f>'Inventory detail'!W504</x:f>
        <x:v>0</x:v>
      </x:c>
      <x:c r="G504" s="7" t="n">
        <x:f>'Inventory detail'!X504</x:f>
        <x:v>0</x:v>
      </x:c>
      <x:c r="H504" s="7" t="n">
        <x:f>'Inventory detail'!Y504</x:f>
        <x:v>3100</x:v>
      </x:c>
      <x:c r="I504" s="7" t="n">
        <x:f>0</x:f>
        <x:v>0</x:v>
      </x:c>
      <x:c r="J504" s="7" t="n">
        <x:f>0</x:f>
        <x:v>0</x:v>
      </x:c>
      <x:c r="K504" s="7" t="n">
        <x:f>0</x:f>
        <x:v>0</x:v>
      </x:c>
      <x:c r="L504" s="7" t="n">
        <x:f>'Inventory detail'!F504*Summary!$K$5*(A504-E504)/Summary!$K$6</x:f>
        <x:v>119.64156057494867</x:v>
      </x:c>
      <x:c r="M504" s="7" t="n">
        <x:f>MAX(0,H504-L504)</x:f>
        <x:v>2980.3584394250515</x:v>
      </x:c>
      <x:c r="N504" s="7" t="n">
        <x:f>MAX(0,L504-H504)</x:f>
        <x:v>0</x:v>
      </x:c>
      <x:c r="O504" s="7" t="n">
        <x:f>MAX(0,F504+I504-N504)</x:f>
        <x:v>0</x:v>
      </x:c>
      <x:c r="P504" s="7" t="n">
        <x:f>MAX(0,N504-F504-I504)</x:f>
        <x:v>0</x:v>
      </x:c>
      <x:c r="Q504" s="7" t="n">
        <x:f>MAX(0,G504+J504-P504)</x:f>
        <x:v>0</x:v>
      </x:c>
      <x:c r="R504" s="7" t="n">
        <x:f>M504+MAX(0,K504-MAX(0,P504-G504-J504))</x:f>
        <x:v>2980.3584394250515</x:v>
      </x:c>
      <x:c r="S504" s="7" t="n">
        <x:f>SUM(O504,Q504,R504)</x:f>
        <x:v>2980.3584394250515</x:v>
      </x:c>
      <x:c r="T504" s="14" t="n">
        <x:f>'Inventory detail'!T504</x:f>
        <x:v>0.0392</x:v>
      </x:c>
      <x:c r="U504" s="14" t="n">
        <x:f>'Inventory detail'!U504</x:f>
        <x:v>0.038453999999999995</x:v>
      </x:c>
      <x:c r="V504" s="9" t="n">
        <x:f>O504*T504</x:f>
        <x:v>0</x:v>
      </x:c>
      <x:c r="W504" s="9" t="n">
        <x:f>Q504*T504</x:f>
        <x:v>0</x:v>
      </x:c>
      <x:c r="X504" s="9" t="n">
        <x:f>R504*T504</x:f>
        <x:v>116.83005082546201</x:v>
      </x:c>
      <x:c r="Y504" s="9" t="n">
        <x:f>S504*T504</x:f>
        <x:v>116.83005082546201</x:v>
      </x:c>
      <x:c r="Z504" s="9" t="n">
        <x:f>IF(ISNUMBER(U504),S504*(U504-T504),"n.a.")</x:f>
        <x:v>-2.223347395811099</x:v>
      </x:c>
      <x:c r="AA504" s="9" t="n">
        <x:f>IF(ISNUMBER(U504),Y504,0)</x:f>
        <x:v>116.83005082546201</x:v>
      </x:c>
      <x:c r="AB504" s="7" t="n">
        <x:f>MAX(0,L504-SUM(F504:K504))</x:f>
        <x:v>0</x:v>
      </x:c>
    </x:row>
    <x:row r="505" ht="22" customHeight="1">
      <x:c r="A505" s="18" t="n">
        <x:f>Summary!C$41</x:f>
        <x:v>46327</x:v>
      </x:c>
      <x:c r="B505" s="2" t="str">
        <x:f>'Inventory detail'!A505</x:f>
        <x:v>COIL</x:v>
      </x:c>
      <x:c r="C505" s="2" t="str">
        <x:f>'Inventory detail'!B505</x:f>
        <x:v>60</x:v>
      </x:c>
      <x:c r="D505" s="2" t="str">
        <x:f>'Inventory detail'!C505</x:f>
        <x:v>7CLR12-4</x:v>
      </x:c>
      <x:c r="E505" s="10" t="n">
        <x:f>Summary!$E$5</x:f>
        <x:v>46304</x:v>
      </x:c>
      <x:c r="F505" s="7" t="n">
        <x:f>'Inventory detail'!W505</x:f>
        <x:v>2500</x:v>
      </x:c>
      <x:c r="G505" s="7" t="n">
        <x:f>'Inventory detail'!X505</x:f>
        <x:v>0</x:v>
      </x:c>
      <x:c r="H505" s="7" t="n">
        <x:f>'Inventory detail'!Y505</x:f>
        <x:v>400</x:v>
      </x:c>
      <x:c r="I505" s="7" t="n">
        <x:f>SUMIFS('PO detail'!$W$1379:$W$1379,'PO detail'!$V$1379:$V$1379,"&gt;="&amp;E505,'PO detail'!$V$1379:$V$1379,"&lt;"&amp;A505)</x:f>
        <x:v>0</x:v>
      </x:c>
      <x:c r="J505" s="7" t="n">
        <x:f>SUMIFS('PO detail'!$X$1379:$X$1379,'PO detail'!$V$1379:$V$1379,"&gt;="&amp;E505,'PO detail'!$V$1379:$V$1379,"&lt;"&amp;A505)</x:f>
        <x:v>0</x:v>
      </x:c>
      <x:c r="K505" s="7" t="n">
        <x:f>SUMIFS('PO detail'!$Y$1379:$Y$1379,'PO detail'!$V$1379:$V$1379,"&gt;="&amp;E505,'PO detail'!$V$1379:$V$1379,"&lt;"&amp;A505)</x:f>
        <x:v>0</x:v>
      </x:c>
      <x:c r="L505" s="7" t="n">
        <x:f>'Inventory detail'!F505*Summary!$K$5*(A505-E505)/Summary!$K$6</x:f>
        <x:v>119.64156057494867</x:v>
      </x:c>
      <x:c r="M505" s="7" t="n">
        <x:f>MAX(0,H505-L505)</x:f>
        <x:v>280.3584394250513</x:v>
      </x:c>
      <x:c r="N505" s="7" t="n">
        <x:f>MAX(0,L505-H505)</x:f>
        <x:v>0</x:v>
      </x:c>
      <x:c r="O505" s="7" t="n">
        <x:f>MAX(0,F505+I505-N505)</x:f>
        <x:v>2500</x:v>
      </x:c>
      <x:c r="P505" s="7" t="n">
        <x:f>MAX(0,N505-F505-I505)</x:f>
        <x:v>0</x:v>
      </x:c>
      <x:c r="Q505" s="7" t="n">
        <x:f>MAX(0,G505+J505-P505)</x:f>
        <x:v>0</x:v>
      </x:c>
      <x:c r="R505" s="7" t="n">
        <x:f>M505+MAX(0,K505-MAX(0,P505-G505-J505))</x:f>
        <x:v>280.3584394250513</x:v>
      </x:c>
      <x:c r="S505" s="7" t="n">
        <x:f>SUM(O505,Q505,R505)</x:f>
        <x:v>2780.358439425051</x:v>
      </x:c>
      <x:c r="T505" s="14" t="n">
        <x:f>'Inventory detail'!T505</x:f>
        <x:v>0.0392</x:v>
      </x:c>
      <x:c r="U505" s="14" t="n">
        <x:f>'Inventory detail'!U505</x:f>
        <x:v>0.038453999999999995</x:v>
      </x:c>
      <x:c r="V505" s="9" t="n">
        <x:f>O505*T505</x:f>
        <x:v>98</x:v>
      </x:c>
      <x:c r="W505" s="9" t="n">
        <x:f>Q505*T505</x:f>
        <x:v>0</x:v>
      </x:c>
      <x:c r="X505" s="9" t="n">
        <x:f>R505*T505</x:f>
        <x:v>10.99005082546201</x:v>
      </x:c>
      <x:c r="Y505" s="9" t="n">
        <x:f>S505*T505</x:f>
        <x:v>108.99005082546199</x:v>
      </x:c>
      <x:c r="Z505" s="9" t="n">
        <x:f>IF(ISNUMBER(U505),S505*(U505-T505),"n.a.")</x:f>
        <x:v>-2.074147395811098</x:v>
      </x:c>
      <x:c r="AA505" s="9" t="n">
        <x:f>IF(ISNUMBER(U505),Y505,0)</x:f>
        <x:v>108.99005082546199</x:v>
      </x:c>
      <x:c r="AB505" s="7" t="n">
        <x:f>MAX(0,L505-SUM(F505:K505))</x:f>
        <x:v>0</x:v>
      </x:c>
    </x:row>
    <x:row r="506" ht="22" customHeight="1">
      <x:c r="A506" s="18" t="n">
        <x:f>Summary!C$41</x:f>
        <x:v>46327</x:v>
      </x:c>
      <x:c r="B506" s="2" t="str">
        <x:f>'Inventory detail'!A506</x:f>
        <x:v>COIL</x:v>
      </x:c>
      <x:c r="C506" s="2" t="str">
        <x:f>'Inventory detail'!B506</x:f>
        <x:v>10</x:v>
      </x:c>
      <x:c r="D506" s="2" t="str">
        <x:f>'Inventory detail'!C506</x:f>
        <x:v>9RED12-4</x:v>
      </x:c>
      <x:c r="E506" s="10" t="n">
        <x:f>Summary!$E$5</x:f>
        <x:v>46304</x:v>
      </x:c>
      <x:c r="F506" s="7" t="n">
        <x:f>'Inventory detail'!W506</x:f>
        <x:v>2100</x:v>
      </x:c>
      <x:c r="G506" s="7" t="n">
        <x:f>'Inventory detail'!X506</x:f>
        <x:v>0</x:v>
      </x:c>
      <x:c r="H506" s="7" t="n">
        <x:f>'Inventory detail'!Y506</x:f>
        <x:v>300</x:v>
      </x:c>
      <x:c r="I506" s="7" t="n">
        <x:f>SUMIFS('PO detail'!$W$584:$W$584,'PO detail'!$V$584:$V$584,"&gt;="&amp;E506,'PO detail'!$V$584:$V$584,"&lt;"&amp;A506)</x:f>
        <x:v>0</x:v>
      </x:c>
      <x:c r="J506" s="7" t="n">
        <x:f>SUMIFS('PO detail'!$X$584:$X$584,'PO detail'!$V$584:$V$584,"&gt;="&amp;E506,'PO detail'!$V$584:$V$584,"&lt;"&amp;A506)</x:f>
        <x:v>0</x:v>
      </x:c>
      <x:c r="K506" s="7" t="n">
        <x:f>SUMIFS('PO detail'!$Y$584:$Y$584,'PO detail'!$V$584:$V$584,"&gt;="&amp;E506,'PO detail'!$V$584:$V$584,"&lt;"&amp;A506)</x:f>
        <x:v>0</x:v>
      </x:c>
      <x:c r="L506" s="7" t="n">
        <x:f>'Inventory detail'!F506*Summary!$K$5*(A506-E506)/Summary!$K$6</x:f>
        <x:v>113.347022587269</x:v>
      </x:c>
      <x:c r="M506" s="7" t="n">
        <x:f>MAX(0,H506-L506)</x:f>
        <x:v>186.652977412731</x:v>
      </x:c>
      <x:c r="N506" s="7" t="n">
        <x:f>MAX(0,L506-H506)</x:f>
        <x:v>0</x:v>
      </x:c>
      <x:c r="O506" s="7" t="n">
        <x:f>MAX(0,F506+I506-N506)</x:f>
        <x:v>2100</x:v>
      </x:c>
      <x:c r="P506" s="7" t="n">
        <x:f>MAX(0,N506-F506-I506)</x:f>
        <x:v>0</x:v>
      </x:c>
      <x:c r="Q506" s="7" t="n">
        <x:f>MAX(0,G506+J506-P506)</x:f>
        <x:v>0</x:v>
      </x:c>
      <x:c r="R506" s="7" t="n">
        <x:f>M506+MAX(0,K506-MAX(0,P506-G506-J506))</x:f>
        <x:v>186.652977412731</x:v>
      </x:c>
      <x:c r="S506" s="7" t="n">
        <x:f>SUM(O506,Q506,R506)</x:f>
        <x:v>2286.652977412731</x:v>
      </x:c>
      <x:c r="T506" s="14" t="n">
        <x:f>'Inventory detail'!T506</x:f>
        <x:v>0.0478</x:v>
      </x:c>
      <x:c r="U506" s="14" t="n">
        <x:f>'Inventory detail'!U506</x:f>
        <x:v>0.046852</x:v>
      </x:c>
      <x:c r="V506" s="9" t="n">
        <x:f>O506*T506</x:f>
        <x:v>100.38000000000001</x:v>
      </x:c>
      <x:c r="W506" s="9" t="n">
        <x:f>Q506*T506</x:f>
        <x:v>0</x:v>
      </x:c>
      <x:c r="X506" s="9" t="n">
        <x:f>R506*T506</x:f>
        <x:v>8.922012320328541</x:v>
      </x:c>
      <x:c r="Y506" s="9" t="n">
        <x:f>S506*T506</x:f>
        <x:v>109.30201232032856</x:v>
      </x:c>
      <x:c r="Z506" s="9" t="n">
        <x:f>IF(ISNUMBER(U506),S506*(U506-T506),"n.a.")</x:f>
        <x:v>-2.167747022587279</x:v>
      </x:c>
      <x:c r="AA506" s="9" t="n">
        <x:f>IF(ISNUMBER(U506),Y506,0)</x:f>
        <x:v>109.30201232032856</x:v>
      </x:c>
      <x:c r="AB506" s="7" t="n">
        <x:f>MAX(0,L506-SUM(F506:K506))</x:f>
        <x:v>0</x:v>
      </x:c>
    </x:row>
    <x:row r="507" ht="22" customHeight="1">
      <x:c r="A507" s="18" t="n">
        <x:f>Summary!C$41</x:f>
        <x:v>46327</x:v>
      </x:c>
      <x:c r="B507" s="2" t="str">
        <x:f>'Inventory detail'!A507</x:f>
        <x:v>COIL</x:v>
      </x:c>
      <x:c r="C507" s="2" t="str">
        <x:f>'Inventory detail'!B507</x:f>
        <x:v>30</x:v>
      </x:c>
      <x:c r="D507" s="2" t="str">
        <x:f>'Inventory detail'!C507</x:f>
        <x:v>14CLR12-4</x:v>
      </x:c>
      <x:c r="E507" s="10" t="n">
        <x:f>Summary!$E$5</x:f>
        <x:v>46304</x:v>
      </x:c>
      <x:c r="F507" s="7" t="n">
        <x:f>'Inventory detail'!W507</x:f>
        <x:v>0</x:v>
      </x:c>
      <x:c r="G507" s="7" t="n">
        <x:f>'Inventory detail'!X507</x:f>
        <x:v>0</x:v>
      </x:c>
      <x:c r="H507" s="7" t="n">
        <x:f>'Inventory detail'!Y507</x:f>
        <x:v>600</x:v>
      </x:c>
      <x:c r="I507" s="7" t="n">
        <x:f>SUMIFS('PO detail'!$W$777:$W$777,'PO detail'!$V$777:$V$777,"&gt;="&amp;E507,'PO detail'!$V$777:$V$777,"&lt;"&amp;A507)</x:f>
        <x:v>2100</x:v>
      </x:c>
      <x:c r="J507" s="7" t="n">
        <x:f>SUMIFS('PO detail'!$X$777:$X$777,'PO detail'!$V$777:$V$777,"&gt;="&amp;E507,'PO detail'!$V$777:$V$777,"&lt;"&amp;A507)</x:f>
        <x:v>0</x:v>
      </x:c>
      <x:c r="K507" s="7" t="n">
        <x:f>SUMIFS('PO detail'!$Y$777:$Y$777,'PO detail'!$V$777:$V$777,"&gt;="&amp;E507,'PO detail'!$V$777:$V$777,"&lt;"&amp;A507)</x:f>
        <x:v>0</x:v>
      </x:c>
      <x:c r="L507" s="7" t="n">
        <x:f>'Inventory detail'!F507*Summary!$K$5*(A507-E507)/Summary!$K$6</x:f>
        <x:v>113.347022587269</x:v>
      </x:c>
      <x:c r="M507" s="7" t="n">
        <x:f>MAX(0,H507-L507)</x:f>
        <x:v>486.652977412731</x:v>
      </x:c>
      <x:c r="N507" s="7" t="n">
        <x:f>MAX(0,L507-H507)</x:f>
        <x:v>0</x:v>
      </x:c>
      <x:c r="O507" s="7" t="n">
        <x:f>MAX(0,F507+I507-N507)</x:f>
        <x:v>2100</x:v>
      </x:c>
      <x:c r="P507" s="7" t="n">
        <x:f>MAX(0,N507-F507-I507)</x:f>
        <x:v>0</x:v>
      </x:c>
      <x:c r="Q507" s="7" t="n">
        <x:f>MAX(0,G507+J507-P507)</x:f>
        <x:v>0</x:v>
      </x:c>
      <x:c r="R507" s="7" t="n">
        <x:f>M507+MAX(0,K507-MAX(0,P507-G507-J507))</x:f>
        <x:v>486.652977412731</x:v>
      </x:c>
      <x:c r="S507" s="7" t="n">
        <x:f>SUM(O507,Q507,R507)</x:f>
        <x:v>2586.652977412731</x:v>
      </x:c>
      <x:c r="T507" s="14" t="n">
        <x:f>'Inventory detail'!T507</x:f>
        <x:v>0.09179999999999999</x:v>
      </x:c>
      <x:c r="U507" s="14" t="n">
        <x:f>'Inventory detail'!U507</x:f>
        <x:v>0.089947</x:v>
      </x:c>
      <x:c r="V507" s="9" t="n">
        <x:f>O507*T507</x:f>
        <x:v>192.77999999999997</x:v>
      </x:c>
      <x:c r="W507" s="9" t="n">
        <x:f>Q507*T507</x:f>
        <x:v>0</x:v>
      </x:c>
      <x:c r="X507" s="9" t="n">
        <x:f>R507*T507</x:f>
        <x:v>44.6747433264887</x:v>
      </x:c>
      <x:c r="Y507" s="9" t="n">
        <x:f>S507*T507</x:f>
        <x:v>237.4547433264887</x:v>
      </x:c>
      <x:c r="Z507" s="9" t="n">
        <x:f>IF(ISNUMBER(U507),S507*(U507-T507),"n.a.")</x:f>
        <x:v>-4.793067967145774</x:v>
      </x:c>
      <x:c r="AA507" s="9" t="n">
        <x:f>IF(ISNUMBER(U507),Y507,0)</x:f>
        <x:v>237.4547433264887</x:v>
      </x:c>
      <x:c r="AB507" s="7" t="n">
        <x:f>MAX(0,L507-SUM(F507:K507))</x:f>
        <x:v>0</x:v>
      </x:c>
    </x:row>
    <x:row r="508" ht="22" customHeight="1">
      <x:c r="A508" s="18" t="n">
        <x:f>Summary!C$41</x:f>
        <x:v>46327</x:v>
      </x:c>
      <x:c r="B508" s="2" t="str">
        <x:f>'Inventory detail'!A508</x:f>
        <x:v>COIL</x:v>
      </x:c>
      <x:c r="C508" s="2" t="str">
        <x:f>'Inventory detail'!B508</x:f>
        <x:v>30</x:v>
      </x:c>
      <x:c r="D508" s="2" t="str">
        <x:f>'Inventory detail'!C508</x:f>
        <x:v>18NAV12-4</x:v>
      </x:c>
      <x:c r="E508" s="10" t="n">
        <x:f>Summary!$E$5</x:f>
        <x:v>46304</x:v>
      </x:c>
      <x:c r="F508" s="7" t="n">
        <x:f>'Inventory detail'!W508</x:f>
        <x:v>1000</x:v>
      </x:c>
      <x:c r="G508" s="7" t="n">
        <x:f>'Inventory detail'!X508</x:f>
        <x:v>0</x:v>
      </x:c>
      <x:c r="H508" s="7" t="n">
        <x:f>'Inventory detail'!Y508</x:f>
        <x:v>0</x:v>
      </x:c>
      <x:c r="I508" s="7" t="n">
        <x:f>SUMIFS('PO detail'!$W$822:$W$822,'PO detail'!$V$822:$V$822,"&gt;="&amp;E508,'PO detail'!$V$822:$V$822,"&lt;"&amp;A508)</x:f>
        <x:v>0</x:v>
      </x:c>
      <x:c r="J508" s="7" t="n">
        <x:f>SUMIFS('PO detail'!$X$822:$X$822,'PO detail'!$V$822:$V$822,"&gt;="&amp;E508,'PO detail'!$V$822:$V$822,"&lt;"&amp;A508)</x:f>
        <x:v>0</x:v>
      </x:c>
      <x:c r="K508" s="7" t="n">
        <x:f>SUMIFS('PO detail'!$Y$822:$Y$822,'PO detail'!$V$822:$V$822,"&gt;="&amp;E508,'PO detail'!$V$822:$V$822,"&lt;"&amp;A508)</x:f>
        <x:v>0</x:v>
      </x:c>
      <x:c r="L508" s="7" t="n">
        <x:f>'Inventory detail'!F508*Summary!$K$5*(A508-E508)/Summary!$K$6</x:f>
        <x:v>113.347022587269</x:v>
      </x:c>
      <x:c r="M508" s="7" t="n">
        <x:f>MAX(0,H508-L508)</x:f>
        <x:v>0</x:v>
      </x:c>
      <x:c r="N508" s="7" t="n">
        <x:f>MAX(0,L508-H508)</x:f>
        <x:v>113.347022587269</x:v>
      </x:c>
      <x:c r="O508" s="7" t="n">
        <x:f>MAX(0,F508+I508-N508)</x:f>
        <x:v>886.652977412731</x:v>
      </x:c>
      <x:c r="P508" s="7" t="n">
        <x:f>MAX(0,N508-F508-I508)</x:f>
        <x:v>0</x:v>
      </x:c>
      <x:c r="Q508" s="7" t="n">
        <x:f>MAX(0,G508+J508-P508)</x:f>
        <x:v>0</x:v>
      </x:c>
      <x:c r="R508" s="7" t="n">
        <x:f>M508+MAX(0,K508-MAX(0,P508-G508-J508))</x:f>
        <x:v>0</x:v>
      </x:c>
      <x:c r="S508" s="7" t="n">
        <x:f>SUM(O508,Q508,R508)</x:f>
        <x:v>886.652977412731</x:v>
      </x:c>
      <x:c r="T508" s="14" t="n">
        <x:f>'Inventory detail'!T508</x:f>
        <x:v>0.1448</x:v>
      </x:c>
      <x:c r="U508" s="14" t="n">
        <x:f>'Inventory detail'!U508</x:f>
        <x:v>0.141882</x:v>
      </x:c>
      <x:c r="V508" s="9" t="n">
        <x:f>O508*T508</x:f>
        <x:v>128.38735112936345</x:v>
      </x:c>
      <x:c r="W508" s="9" t="n">
        <x:f>Q508*T508</x:f>
        <x:v>0</x:v>
      </x:c>
      <x:c r="X508" s="9" t="n">
        <x:f>R508*T508</x:f>
        <x:v>0</x:v>
      </x:c>
      <x:c r="Y508" s="9" t="n">
        <x:f>S508*T508</x:f>
        <x:v>128.38735112936345</x:v>
      </x:c>
      <x:c r="Z508" s="9" t="n">
        <x:f>IF(ISNUMBER(U508),S508*(U508-T508),"n.a.")</x:f>
        <x:v>-2.5872533880903528</x:v>
      </x:c>
      <x:c r="AA508" s="9" t="n">
        <x:f>IF(ISNUMBER(U508),Y508,0)</x:f>
        <x:v>128.38735112936345</x:v>
      </x:c>
      <x:c r="AB508" s="7" t="n">
        <x:f>MAX(0,L508-SUM(F508:K508))</x:f>
        <x:v>0</x:v>
      </x:c>
    </x:row>
    <x:row r="509" ht="22" customHeight="1">
      <x:c r="A509" s="18" t="n">
        <x:f>Summary!C$41</x:f>
        <x:v>46327</x:v>
      </x:c>
      <x:c r="B509" s="2" t="str">
        <x:f>'Inventory detail'!A509</x:f>
        <x:v>POUC</x:v>
      </x:c>
      <x:c r="C509" s="2" t="str">
        <x:f>'Inventory detail'!B509</x:f>
        <x:v>10</x:v>
      </x:c>
      <x:c r="D509" s="2" t="str">
        <x:f>'Inventory detail'!C509</x:f>
        <x:v>MLEG3</x:v>
      </x:c>
      <x:c r="E509" s="10" t="n">
        <x:f>Summary!$E$5</x:f>
        <x:v>46304</x:v>
      </x:c>
      <x:c r="F509" s="7" t="n">
        <x:f>'Inventory detail'!W509</x:f>
        <x:v>0</x:v>
      </x:c>
      <x:c r="G509" s="7" t="n">
        <x:f>'Inventory detail'!X509</x:f>
        <x:v>0</x:v>
      </x:c>
      <x:c r="H509" s="7" t="n">
        <x:f>'Inventory detail'!Y509</x:f>
        <x:v>2500</x:v>
      </x:c>
      <x:c r="I509" s="7" t="n">
        <x:f>SUMIFS('PO detail'!$W$1564:$W$1564,'PO detail'!$V$1564:$V$1564,"&gt;="&amp;E509,'PO detail'!$V$1564:$V$1564,"&lt;"&amp;A509)</x:f>
        <x:v>0</x:v>
      </x:c>
      <x:c r="J509" s="7" t="n">
        <x:f>SUMIFS('PO detail'!$X$1564:$X$1564,'PO detail'!$V$1564:$V$1564,"&gt;="&amp;E509,'PO detail'!$V$1564:$V$1564,"&lt;"&amp;A509)</x:f>
        <x:v>0</x:v>
      </x:c>
      <x:c r="K509" s="7" t="n">
        <x:f>SUMIFS('PO detail'!$Y$1564:$Y$1564,'PO detail'!$V$1564:$V$1564,"&gt;="&amp;E509,'PO detail'!$V$1564:$V$1564,"&lt;"&amp;A509)</x:f>
        <x:v>0</x:v>
      </x:c>
      <x:c r="L509" s="7" t="n">
        <x:f>'Inventory detail'!F509*Summary!$K$5*(A509-E509)/Summary!$K$6</x:f>
        <x:v>113.347022587269</x:v>
      </x:c>
      <x:c r="M509" s="7" t="n">
        <x:f>MAX(0,H509-L509)</x:f>
        <x:v>2386.652977412731</x:v>
      </x:c>
      <x:c r="N509" s="7" t="n">
        <x:f>MAX(0,L509-H509)</x:f>
        <x:v>0</x:v>
      </x:c>
      <x:c r="O509" s="7" t="n">
        <x:f>MAX(0,F509+I509-N509)</x:f>
        <x:v>0</x:v>
      </x:c>
      <x:c r="P509" s="7" t="n">
        <x:f>MAX(0,N509-F509-I509)</x:f>
        <x:v>0</x:v>
      </x:c>
      <x:c r="Q509" s="7" t="n">
        <x:f>MAX(0,G509+J509-P509)</x:f>
        <x:v>0</x:v>
      </x:c>
      <x:c r="R509" s="7" t="n">
        <x:f>M509+MAX(0,K509-MAX(0,P509-G509-J509))</x:f>
        <x:v>2386.652977412731</x:v>
      </x:c>
      <x:c r="S509" s="7" t="n">
        <x:f>SUM(O509,Q509,R509)</x:f>
        <x:v>2386.652977412731</x:v>
      </x:c>
      <x:c r="T509" s="14" t="n">
        <x:f>'Inventory detail'!T509</x:f>
        <x:v>0.1051</x:v>
      </x:c>
      <x:c r="U509" s="14" t="n">
        <x:f>'Inventory detail'!U509</x:f>
        <x:v>0.154605</x:v>
      </x:c>
      <x:c r="V509" s="9" t="n">
        <x:f>O509*T509</x:f>
        <x:v>0</x:v>
      </x:c>
      <x:c r="W509" s="9" t="n">
        <x:f>Q509*T509</x:f>
        <x:v>0</x:v>
      </x:c>
      <x:c r="X509" s="9" t="n">
        <x:f>R509*T509</x:f>
        <x:v>250.83722792607804</x:v>
      </x:c>
      <x:c r="Y509" s="9" t="n">
        <x:f>S509*T509</x:f>
        <x:v>250.83722792607804</x:v>
      </x:c>
      <x:c r="Z509" s="9" t="n">
        <x:f>IF(ISNUMBER(U509),S509*(U509-T509),"n.a.")</x:f>
        <x:v>118.15125564681723</x:v>
      </x:c>
      <x:c r="AA509" s="9" t="n">
        <x:f>IF(ISNUMBER(U509),Y509,0)</x:f>
        <x:v>250.83722792607804</x:v>
      </x:c>
      <x:c r="AB509" s="7" t="n">
        <x:f>MAX(0,L509-SUM(F509:K509))</x:f>
        <x:v>0</x:v>
      </x:c>
    </x:row>
    <x:row r="510" ht="22" customHeight="1">
      <x:c r="A510" s="18" t="n">
        <x:f>Summary!C$41</x:f>
        <x:v>46327</x:v>
      </x:c>
      <x:c r="B510" s="2" t="str">
        <x:f>'Inventory detail'!A510</x:f>
        <x:v>WIRE</x:v>
      </x:c>
      <x:c r="C510" s="2" t="str">
        <x:f>'Inventory detail'!B510</x:f>
        <x:v>30</x:v>
      </x:c>
      <x:c r="D510" s="2" t="str">
        <x:f>'Inventory detail'!C510</x:f>
        <x:v>DL716GOLD</x:v>
      </x:c>
      <x:c r="E510" s="10" t="n">
        <x:f>Summary!$E$5</x:f>
        <x:v>46304</x:v>
      </x:c>
      <x:c r="F510" s="7" t="n">
        <x:f>'Inventory detail'!W510</x:f>
        <x:v>0</x:v>
      </x:c>
      <x:c r="G510" s="7" t="n">
        <x:f>'Inventory detail'!X510</x:f>
        <x:v>0</x:v>
      </x:c>
      <x:c r="H510" s="7" t="n">
        <x:f>'Inventory detail'!Y510</x:f>
        <x:v>600</x:v>
      </x:c>
      <x:c r="I510" s="7" t="n">
        <x:f>0</x:f>
        <x:v>0</x:v>
      </x:c>
      <x:c r="J510" s="7" t="n">
        <x:f>0</x:f>
        <x:v>0</x:v>
      </x:c>
      <x:c r="K510" s="7" t="n">
        <x:f>0</x:f>
        <x:v>0</x:v>
      </x:c>
      <x:c r="L510" s="7" t="n">
        <x:f>'Inventory detail'!F510*Summary!$K$5*(A510-E510)/Summary!$K$6</x:f>
        <x:v>113.347022587269</x:v>
      </x:c>
      <x:c r="M510" s="7" t="n">
        <x:f>MAX(0,H510-L510)</x:f>
        <x:v>486.652977412731</x:v>
      </x:c>
      <x:c r="N510" s="7" t="n">
        <x:f>MAX(0,L510-H510)</x:f>
        <x:v>0</x:v>
      </x:c>
      <x:c r="O510" s="7" t="n">
        <x:f>MAX(0,F510+I510-N510)</x:f>
        <x:v>0</x:v>
      </x:c>
      <x:c r="P510" s="7" t="n">
        <x:f>MAX(0,N510-F510-I510)</x:f>
        <x:v>0</x:v>
      </x:c>
      <x:c r="Q510" s="7" t="n">
        <x:f>MAX(0,G510+J510-P510)</x:f>
        <x:v>0</x:v>
      </x:c>
      <x:c r="R510" s="7" t="n">
        <x:f>M510+MAX(0,K510-MAX(0,P510-G510-J510))</x:f>
        <x:v>486.652977412731</x:v>
      </x:c>
      <x:c r="S510" s="7" t="n">
        <x:f>SUM(O510,Q510,R510)</x:f>
        <x:v>486.652977412731</x:v>
      </x:c>
      <x:c r="T510" s="14" t="n">
        <x:f>'Inventory detail'!T510</x:f>
        <x:v>0.0732</x:v>
      </x:c>
      <x:c r="U510" s="14" t="n">
        <x:f>'Inventory detail'!U510</x:f>
        <x:v>0.0732</x:v>
      </x:c>
      <x:c r="V510" s="9" t="n">
        <x:f>O510*T510</x:f>
        <x:v>0</x:v>
      </x:c>
      <x:c r="W510" s="9" t="n">
        <x:f>Q510*T510</x:f>
        <x:v>0</x:v>
      </x:c>
      <x:c r="X510" s="9" t="n">
        <x:f>R510*T510</x:f>
        <x:v>35.62299794661191</x:v>
      </x:c>
      <x:c r="Y510" s="9" t="n">
        <x:f>S510*T510</x:f>
        <x:v>35.62299794661191</x:v>
      </x:c>
      <x:c r="Z510" s="9" t="n">
        <x:f>IF(ISNUMBER(U510),S510*(U510-T510),"n.a.")</x:f>
        <x:v>0</x:v>
      </x:c>
      <x:c r="AA510" s="9" t="n">
        <x:f>IF(ISNUMBER(U510),Y510,0)</x:f>
        <x:v>35.62299794661191</x:v>
      </x:c>
      <x:c r="AB510" s="7" t="n">
        <x:f>MAX(0,L510-SUM(F510:K510))</x:f>
        <x:v>0</x:v>
      </x:c>
    </x:row>
    <x:row r="511" ht="22" customHeight="1">
      <x:c r="A511" s="18" t="n">
        <x:f>Summary!C$41</x:f>
        <x:v>46327</x:v>
      </x:c>
      <x:c r="B511" s="2" t="str">
        <x:f>'Inventory detail'!A511</x:f>
        <x:v>WIRE</x:v>
      </x:c>
      <x:c r="C511" s="2" t="str">
        <x:f>'Inventory detail'!B511</x:f>
        <x:v>60</x:v>
      </x:c>
      <x:c r="D511" s="2" t="str">
        <x:f>'Inventory detail'!C511</x:f>
        <x:v>DL114BLK</x:v>
      </x:c>
      <x:c r="E511" s="10" t="n">
        <x:f>Summary!$E$5</x:f>
        <x:v>46304</x:v>
      </x:c>
      <x:c r="F511" s="7" t="n">
        <x:f>'Inventory detail'!W511</x:f>
        <x:v>0</x:v>
      </x:c>
      <x:c r="G511" s="7" t="n">
        <x:f>'Inventory detail'!X511</x:f>
        <x:v>0</x:v>
      </x:c>
      <x:c r="H511" s="7" t="n">
        <x:f>'Inventory detail'!Y511</x:f>
        <x:v>900</x:v>
      </x:c>
      <x:c r="I511" s="7" t="n">
        <x:f>SUMIFS('PO detail'!$W$2044:$W$2045,'PO detail'!$V$2044:$V$2045,"&gt;="&amp;E511,'PO detail'!$V$2044:$V$2045,"&lt;"&amp;A511)</x:f>
        <x:v>0</x:v>
      </x:c>
      <x:c r="J511" s="7" t="n">
        <x:f>SUMIFS('PO detail'!$X$2044:$X$2045,'PO detail'!$V$2044:$V$2045,"&gt;="&amp;E511,'PO detail'!$V$2044:$V$2045,"&lt;"&amp;A511)</x:f>
        <x:v>0</x:v>
      </x:c>
      <x:c r="K511" s="7" t="n">
        <x:f>SUMIFS('PO detail'!$Y$2044:$Y$2045,'PO detail'!$V$2044:$V$2045,"&gt;="&amp;E511,'PO detail'!$V$2044:$V$2045,"&lt;"&amp;A511)</x:f>
        <x:v>0</x:v>
      </x:c>
      <x:c r="L511" s="7" t="n">
        <x:f>'Inventory detail'!F511*Summary!$K$5*(A511-E511)/Summary!$K$6</x:f>
        <x:v>113.347022587269</x:v>
      </x:c>
      <x:c r="M511" s="7" t="n">
        <x:f>MAX(0,H511-L511)</x:f>
        <x:v>786.652977412731</x:v>
      </x:c>
      <x:c r="N511" s="7" t="n">
        <x:f>MAX(0,L511-H511)</x:f>
        <x:v>0</x:v>
      </x:c>
      <x:c r="O511" s="7" t="n">
        <x:f>MAX(0,F511+I511-N511)</x:f>
        <x:v>0</x:v>
      </x:c>
      <x:c r="P511" s="7" t="n">
        <x:f>MAX(0,N511-F511-I511)</x:f>
        <x:v>0</x:v>
      </x:c>
      <x:c r="Q511" s="7" t="n">
        <x:f>MAX(0,G511+J511-P511)</x:f>
        <x:v>0</x:v>
      </x:c>
      <x:c r="R511" s="7" t="n">
        <x:f>M511+MAX(0,K511-MAX(0,P511-G511-J511))</x:f>
        <x:v>786.652977412731</x:v>
      </x:c>
      <x:c r="S511" s="7" t="n">
        <x:f>SUM(O511,Q511,R511)</x:f>
        <x:v>786.652977412731</x:v>
      </x:c>
      <x:c r="T511" s="14" t="n">
        <x:f>'Inventory detail'!T511</x:f>
        <x:v>0.5507</x:v>
      </x:c>
      <x:c r="U511" s="14" t="n">
        <x:f>'Inventory detail'!U511</x:f>
        <x:v>0.5507</x:v>
      </x:c>
      <x:c r="V511" s="9" t="n">
        <x:f>O511*T511</x:f>
        <x:v>0</x:v>
      </x:c>
      <x:c r="W511" s="9" t="n">
        <x:f>Q511*T511</x:f>
        <x:v>0</x:v>
      </x:c>
      <x:c r="X511" s="9" t="n">
        <x:f>R511*T511</x:f>
        <x:v>433.209794661191</x:v>
      </x:c>
      <x:c r="Y511" s="9" t="n">
        <x:f>S511*T511</x:f>
        <x:v>433.209794661191</x:v>
      </x:c>
      <x:c r="Z511" s="9" t="n">
        <x:f>IF(ISNUMBER(U511),S511*(U511-T511),"n.a.")</x:f>
        <x:v>0</x:v>
      </x:c>
      <x:c r="AA511" s="9" t="n">
        <x:f>IF(ISNUMBER(U511),Y511,0)</x:f>
        <x:v>433.209794661191</x:v>
      </x:c>
      <x:c r="AB511" s="7" t="n">
        <x:f>MAX(0,L511-SUM(F511:K511))</x:f>
        <x:v>0</x:v>
      </x:c>
    </x:row>
    <x:row r="512" ht="22" customHeight="1">
      <x:c r="A512" s="18" t="n">
        <x:f>Summary!C$41</x:f>
        <x:v>46327</x:v>
      </x:c>
      <x:c r="B512" s="2" t="str">
        <x:f>'Inventory detail'!A512</x:f>
        <x:v>COIL</x:v>
      </x:c>
      <x:c r="C512" s="2" t="str">
        <x:f>'Inventory detail'!B512</x:f>
        <x:v>10</x:v>
      </x:c>
      <x:c r="D512" s="2" t="str">
        <x:f>'Inventory detail'!C512</x:f>
        <x:v>13CLR12-4</x:v>
      </x:c>
      <x:c r="E512" s="10" t="n">
        <x:f>Summary!$E$5</x:f>
        <x:v>46304</x:v>
      </x:c>
      <x:c r="F512" s="7" t="n">
        <x:f>'Inventory detail'!W512</x:f>
        <x:v>2100</x:v>
      </x:c>
      <x:c r="G512" s="7" t="n">
        <x:f>'Inventory detail'!X512</x:f>
        <x:v>0</x:v>
      </x:c>
      <x:c r="H512" s="7" t="n">
        <x:f>'Inventory detail'!Y512</x:f>
        <x:v>900</x:v>
      </x:c>
      <x:c r="I512" s="7" t="n">
        <x:f>SUMIFS('PO detail'!$W$144:$W$144,'PO detail'!$V$144:$V$144,"&gt;="&amp;E512,'PO detail'!$V$144:$V$144,"&lt;"&amp;A512)</x:f>
        <x:v>0</x:v>
      </x:c>
      <x:c r="J512" s="7" t="n">
        <x:f>SUMIFS('PO detail'!$X$144:$X$144,'PO detail'!$V$144:$V$144,"&gt;="&amp;E512,'PO detail'!$V$144:$V$144,"&lt;"&amp;A512)</x:f>
        <x:v>0</x:v>
      </x:c>
      <x:c r="K512" s="7" t="n">
        <x:f>SUMIFS('PO detail'!$Y$144:$Y$144,'PO detail'!$V$144:$V$144,"&gt;="&amp;E512,'PO detail'!$V$144:$V$144,"&lt;"&amp;A512)</x:f>
        <x:v>0</x:v>
      </x:c>
      <x:c r="L512" s="7" t="n">
        <x:f>'Inventory detail'!F512*Summary!$K$5*(A512-E512)/Summary!$K$6</x:f>
        <x:v>107.05248459958932</x:v>
      </x:c>
      <x:c r="M512" s="7" t="n">
        <x:f>MAX(0,H512-L512)</x:f>
        <x:v>792.9475154004107</x:v>
      </x:c>
      <x:c r="N512" s="7" t="n">
        <x:f>MAX(0,L512-H512)</x:f>
        <x:v>0</x:v>
      </x:c>
      <x:c r="O512" s="7" t="n">
        <x:f>MAX(0,F512+I512-N512)</x:f>
        <x:v>2100</x:v>
      </x:c>
      <x:c r="P512" s="7" t="n">
        <x:f>MAX(0,N512-F512-I512)</x:f>
        <x:v>0</x:v>
      </x:c>
      <x:c r="Q512" s="7" t="n">
        <x:f>MAX(0,G512+J512-P512)</x:f>
        <x:v>0</x:v>
      </x:c>
      <x:c r="R512" s="7" t="n">
        <x:f>M512+MAX(0,K512-MAX(0,P512-G512-J512))</x:f>
        <x:v>792.9475154004107</x:v>
      </x:c>
      <x:c r="S512" s="7" t="n">
        <x:f>SUM(O512,Q512,R512)</x:f>
        <x:v>2892.947515400411</x:v>
      </x:c>
      <x:c r="T512" s="14" t="n">
        <x:f>'Inventory detail'!T512</x:f>
        <x:v>0.0848</x:v>
      </x:c>
      <x:c r="U512" s="14" t="n">
        <x:f>'Inventory detail'!U512</x:f>
        <x:v>0.083096</x:v>
      </x:c>
      <x:c r="V512" s="9" t="n">
        <x:f>O512*T512</x:f>
        <x:v>178.08</x:v>
      </x:c>
      <x:c r="W512" s="9" t="n">
        <x:f>Q512*T512</x:f>
        <x:v>0</x:v>
      </x:c>
      <x:c r="X512" s="9" t="n">
        <x:f>R512*T512</x:f>
        <x:v>67.24194930595483</x:v>
      </x:c>
      <x:c r="Y512" s="9" t="n">
        <x:f>S512*T512</x:f>
        <x:v>245.32194930595483</x:v>
      </x:c>
      <x:c r="Z512" s="9" t="n">
        <x:f>IF(ISNUMBER(U512),S512*(U512-T512),"n.a.")</x:f>
        <x:v>-4.929582566242292</x:v>
      </x:c>
      <x:c r="AA512" s="9" t="n">
        <x:f>IF(ISNUMBER(U512),Y512,0)</x:f>
        <x:v>245.32194930595483</x:v>
      </x:c>
      <x:c r="AB512" s="7" t="n">
        <x:f>MAX(0,L512-SUM(F512:K512))</x:f>
        <x:v>0</x:v>
      </x:c>
    </x:row>
    <x:row r="513" ht="22" customHeight="1">
      <x:c r="A513" s="18" t="n">
        <x:f>Summary!C$41</x:f>
        <x:v>46327</x:v>
      </x:c>
      <x:c r="B513" s="2" t="str">
        <x:f>'Inventory detail'!A513</x:f>
        <x:v>COIL</x:v>
      </x:c>
      <x:c r="C513" s="2" t="str">
        <x:f>'Inventory detail'!B513</x:f>
        <x:v>10</x:v>
      </x:c>
      <x:c r="D513" s="2" t="str">
        <x:f>'Inventory detail'!C513</x:f>
        <x:v>20BLU12-4</x:v>
      </x:c>
      <x:c r="E513" s="10" t="n">
        <x:f>Summary!$E$5</x:f>
        <x:v>46304</x:v>
      </x:c>
      <x:c r="F513" s="7" t="n">
        <x:f>'Inventory detail'!W513</x:f>
        <x:v>700</x:v>
      </x:c>
      <x:c r="G513" s="7" t="n">
        <x:f>'Inventory detail'!X513</x:f>
        <x:v>0</x:v>
      </x:c>
      <x:c r="H513" s="7" t="n">
        <x:f>'Inventory detail'!Y513</x:f>
        <x:v>0</x:v>
      </x:c>
      <x:c r="I513" s="7" t="n">
        <x:f>SUMIFS('PO detail'!$W$292:$W$292,'PO detail'!$V$292:$V$292,"&gt;="&amp;E513,'PO detail'!$V$292:$V$292,"&lt;"&amp;A513)</x:f>
        <x:v>0</x:v>
      </x:c>
      <x:c r="J513" s="7" t="n">
        <x:f>SUMIFS('PO detail'!$X$292:$X$292,'PO detail'!$V$292:$V$292,"&gt;="&amp;E513,'PO detail'!$V$292:$V$292,"&lt;"&amp;A513)</x:f>
        <x:v>0</x:v>
      </x:c>
      <x:c r="K513" s="7" t="n">
        <x:f>SUMIFS('PO detail'!$Y$292:$Y$292,'PO detail'!$V$292:$V$292,"&gt;="&amp;E513,'PO detail'!$V$292:$V$292,"&lt;"&amp;A513)</x:f>
        <x:v>0</x:v>
      </x:c>
      <x:c r="L513" s="7" t="n">
        <x:f>'Inventory detail'!F513*Summary!$K$5*(A513-E513)/Summary!$K$6</x:f>
        <x:v>107.05248459958932</x:v>
      </x:c>
      <x:c r="M513" s="7" t="n">
        <x:f>MAX(0,H513-L513)</x:f>
        <x:v>0</x:v>
      </x:c>
      <x:c r="N513" s="7" t="n">
        <x:f>MAX(0,L513-H513)</x:f>
        <x:v>107.05248459958932</x:v>
      </x:c>
      <x:c r="O513" s="7" t="n">
        <x:f>MAX(0,F513+I513-N513)</x:f>
        <x:v>592.9475154004107</x:v>
      </x:c>
      <x:c r="P513" s="7" t="n">
        <x:f>MAX(0,N513-F513-I513)</x:f>
        <x:v>0</x:v>
      </x:c>
      <x:c r="Q513" s="7" t="n">
        <x:f>MAX(0,G513+J513-P513)</x:f>
        <x:v>0</x:v>
      </x:c>
      <x:c r="R513" s="7" t="n">
        <x:f>M513+MAX(0,K513-MAX(0,P513-G513-J513))</x:f>
        <x:v>0</x:v>
      </x:c>
      <x:c r="S513" s="7" t="n">
        <x:f>SUM(O513,Q513,R513)</x:f>
        <x:v>592.9475154004107</x:v>
      </x:c>
      <x:c r="T513" s="14" t="n">
        <x:f>'Inventory detail'!T513</x:f>
        <x:v>0.1567</x:v>
      </x:c>
      <x:c r="U513" s="14" t="n">
        <x:f>'Inventory detail'!U513</x:f>
        <x:v>0.1534845</x:v>
      </x:c>
      <x:c r="V513" s="9" t="n">
        <x:f>O513*T513</x:f>
        <x:v>92.91487566324436</x:v>
      </x:c>
      <x:c r="W513" s="9" t="n">
        <x:f>Q513*T513</x:f>
        <x:v>0</x:v>
      </x:c>
      <x:c r="X513" s="9" t="n">
        <x:f>R513*T513</x:f>
        <x:v>0</x:v>
      </x:c>
      <x:c r="Y513" s="9" t="n">
        <x:f>S513*T513</x:f>
        <x:v>92.91487566324436</x:v>
      </x:c>
      <x:c r="Z513" s="9" t="n">
        <x:f>IF(ISNUMBER(U513),S513*(U513-T513),"n.a.")</x:f>
        <x:v>-1.9066227357700265</x:v>
      </x:c>
      <x:c r="AA513" s="9" t="n">
        <x:f>IF(ISNUMBER(U513),Y513,0)</x:f>
        <x:v>92.91487566324436</x:v>
      </x:c>
      <x:c r="AB513" s="7" t="n">
        <x:f>MAX(0,L513-SUM(F513:K513))</x:f>
        <x:v>0</x:v>
      </x:c>
    </x:row>
    <x:row r="514" ht="22" customHeight="1">
      <x:c r="A514" s="18" t="n">
        <x:f>Summary!C$41</x:f>
        <x:v>46327</x:v>
      </x:c>
      <x:c r="B514" s="2" t="str">
        <x:f>'Inventory detail'!A514</x:f>
        <x:v>COIL</x:v>
      </x:c>
      <x:c r="C514" s="2" t="str">
        <x:f>'Inventory detail'!B514</x:f>
        <x:v>30</x:v>
      </x:c>
      <x:c r="D514" s="2" t="str">
        <x:f>'Inventory detail'!C514</x:f>
        <x:v>22CLR12-4</x:v>
      </x:c>
      <x:c r="E514" s="10" t="n">
        <x:f>Summary!$E$5</x:f>
        <x:v>46304</x:v>
      </x:c>
      <x:c r="F514" s="7" t="n">
        <x:f>'Inventory detail'!W514</x:f>
        <x:v>1300</x:v>
      </x:c>
      <x:c r="G514" s="7" t="n">
        <x:f>'Inventory detail'!X514</x:f>
        <x:v>0</x:v>
      </x:c>
      <x:c r="H514" s="7" t="n">
        <x:f>'Inventory detail'!Y514</x:f>
        <x:v>0</x:v>
      </x:c>
      <x:c r="I514" s="7" t="n">
        <x:f>SUMIFS('PO detail'!$W$859:$W$859,'PO detail'!$V$859:$V$859,"&gt;="&amp;E514,'PO detail'!$V$859:$V$859,"&lt;"&amp;A514)</x:f>
        <x:v>0</x:v>
      </x:c>
      <x:c r="J514" s="7" t="n">
        <x:f>SUMIFS('PO detail'!$X$859:$X$859,'PO detail'!$V$859:$V$859,"&gt;="&amp;E514,'PO detail'!$V$859:$V$859,"&lt;"&amp;A514)</x:f>
        <x:v>0</x:v>
      </x:c>
      <x:c r="K514" s="7" t="n">
        <x:f>SUMIFS('PO detail'!$Y$859:$Y$859,'PO detail'!$V$859:$V$859,"&gt;="&amp;E514,'PO detail'!$V$859:$V$859,"&lt;"&amp;A514)</x:f>
        <x:v>0</x:v>
      </x:c>
      <x:c r="L514" s="7" t="n">
        <x:f>'Inventory detail'!F514*Summary!$K$5*(A514-E514)/Summary!$K$6</x:f>
        <x:v>107.05248459958932</x:v>
      </x:c>
      <x:c r="M514" s="7" t="n">
        <x:f>MAX(0,H514-L514)</x:f>
        <x:v>0</x:v>
      </x:c>
      <x:c r="N514" s="7" t="n">
        <x:f>MAX(0,L514-H514)</x:f>
        <x:v>107.05248459958932</x:v>
      </x:c>
      <x:c r="O514" s="7" t="n">
        <x:f>MAX(0,F514+I514-N514)</x:f>
        <x:v>1192.9475154004108</x:v>
      </x:c>
      <x:c r="P514" s="7" t="n">
        <x:f>MAX(0,N514-F514-I514)</x:f>
        <x:v>0</x:v>
      </x:c>
      <x:c r="Q514" s="7" t="n">
        <x:f>MAX(0,G514+J514-P514)</x:f>
        <x:v>0</x:v>
      </x:c>
      <x:c r="R514" s="7" t="n">
        <x:f>M514+MAX(0,K514-MAX(0,P514-G514-J514))</x:f>
        <x:v>0</x:v>
      </x:c>
      <x:c r="S514" s="7" t="n">
        <x:f>SUM(O514,Q514,R514)</x:f>
        <x:v>1192.9475154004108</x:v>
      </x:c>
      <x:c r="T514" s="14" t="n">
        <x:f>'Inventory detail'!T514</x:f>
        <x:v>0.1674</x:v>
      </x:c>
      <x:c r="U514" s="14" t="n">
        <x:f>'Inventory detail'!U514</x:f>
        <x:v>0.163982</x:v>
      </x:c>
      <x:c r="V514" s="9" t="n">
        <x:f>O514*T514</x:f>
        <x:v>199.69941407802875</x:v>
      </x:c>
      <x:c r="W514" s="9" t="n">
        <x:f>Q514*T514</x:f>
        <x:v>0</x:v>
      </x:c>
      <x:c r="X514" s="9" t="n">
        <x:f>R514*T514</x:f>
        <x:v>0</x:v>
      </x:c>
      <x:c r="Y514" s="9" t="n">
        <x:f>S514*T514</x:f>
        <x:v>199.69941407802875</x:v>
      </x:c>
      <x:c r="Z514" s="9" t="n">
        <x:f>IF(ISNUMBER(U514),S514*(U514-T514),"n.a.")</x:f>
        <x:v>-4.077494607638609</x:v>
      </x:c>
      <x:c r="AA514" s="9" t="n">
        <x:f>IF(ISNUMBER(U514),Y514,0)</x:f>
        <x:v>199.69941407802875</x:v>
      </x:c>
      <x:c r="AB514" s="7" t="n">
        <x:f>MAX(0,L514-SUM(F514:K514))</x:f>
        <x:v>0</x:v>
      </x:c>
    </x:row>
    <x:row r="515" ht="22" customHeight="1">
      <x:c r="A515" s="18" t="n">
        <x:f>Summary!C$41</x:f>
        <x:v>46327</x:v>
      </x:c>
      <x:c r="B515" s="2" t="str">
        <x:f>'Inventory detail'!A515</x:f>
        <x:v>COIL</x:v>
      </x:c>
      <x:c r="C515" s="2" t="str">
        <x:f>'Inventory detail'!B515</x:f>
        <x:v>60</x:v>
      </x:c>
      <x:c r="D515" s="2" t="str">
        <x:f>'Inventory detail'!C515</x:f>
        <x:v>20CLR12-4</x:v>
      </x:c>
      <x:c r="E515" s="10" t="n">
        <x:f>Summary!$E$5</x:f>
        <x:v>46304</x:v>
      </x:c>
      <x:c r="F515" s="7" t="n">
        <x:f>'Inventory detail'!W515</x:f>
        <x:v>0</x:v>
      </x:c>
      <x:c r="G515" s="7" t="n">
        <x:f>'Inventory detail'!X515</x:f>
        <x:v>0</x:v>
      </x:c>
      <x:c r="H515" s="7" t="n">
        <x:f>'Inventory detail'!Y515</x:f>
        <x:v>2500</x:v>
      </x:c>
      <x:c r="I515" s="7" t="n">
        <x:f>0</x:f>
        <x:v>0</x:v>
      </x:c>
      <x:c r="J515" s="7" t="n">
        <x:f>0</x:f>
        <x:v>0</x:v>
      </x:c>
      <x:c r="K515" s="7" t="n">
        <x:f>0</x:f>
        <x:v>0</x:v>
      </x:c>
      <x:c r="L515" s="7" t="n">
        <x:f>'Inventory detail'!F515*Summary!$K$5*(A515-E515)/Summary!$K$6</x:f>
        <x:v>107.05248459958932</x:v>
      </x:c>
      <x:c r="M515" s="7" t="n">
        <x:f>MAX(0,H515-L515)</x:f>
        <x:v>2392.947515400411</x:v>
      </x:c>
      <x:c r="N515" s="7" t="n">
        <x:f>MAX(0,L515-H515)</x:f>
        <x:v>0</x:v>
      </x:c>
      <x:c r="O515" s="7" t="n">
        <x:f>MAX(0,F515+I515-N515)</x:f>
        <x:v>0</x:v>
      </x:c>
      <x:c r="P515" s="7" t="n">
        <x:f>MAX(0,N515-F515-I515)</x:f>
        <x:v>0</x:v>
      </x:c>
      <x:c r="Q515" s="7" t="n">
        <x:f>MAX(0,G515+J515-P515)</x:f>
        <x:v>0</x:v>
      </x:c>
      <x:c r="R515" s="7" t="n">
        <x:f>M515+MAX(0,K515-MAX(0,P515-G515-J515))</x:f>
        <x:v>2392.947515400411</x:v>
      </x:c>
      <x:c r="S515" s="7" t="n">
        <x:f>SUM(O515,Q515,R515)</x:f>
        <x:v>2392.947515400411</x:v>
      </x:c>
      <x:c r="T515" s="14" t="n">
        <x:f>'Inventory detail'!T515</x:f>
        <x:v>0.1567</x:v>
      </x:c>
      <x:c r="U515" s="14" t="n">
        <x:f>'Inventory detail'!U515</x:f>
        <x:v>0.1534845</x:v>
      </x:c>
      <x:c r="V515" s="9" t="n">
        <x:f>O515*T515</x:f>
        <x:v>0</x:v>
      </x:c>
      <x:c r="W515" s="9" t="n">
        <x:f>Q515*T515</x:f>
        <x:v>0</x:v>
      </x:c>
      <x:c r="X515" s="9" t="n">
        <x:f>R515*T515</x:f>
        <x:v>374.9748756632444</x:v>
      </x:c>
      <x:c r="Y515" s="9" t="n">
        <x:f>S515*T515</x:f>
        <x:v>374.9748756632444</x:v>
      </x:c>
      <x:c r="Z515" s="9" t="n">
        <x:f>IF(ISNUMBER(U515),S515*(U515-T515),"n.a.")</x:f>
        <x:v>-7.694522735770045</x:v>
      </x:c>
      <x:c r="AA515" s="9" t="n">
        <x:f>IF(ISNUMBER(U515),Y515,0)</x:f>
        <x:v>374.9748756632444</x:v>
      </x:c>
      <x:c r="AB515" s="7" t="n">
        <x:f>MAX(0,L515-SUM(F515:K515))</x:f>
        <x:v>0</x:v>
      </x:c>
    </x:row>
    <x:row r="516" ht="22" customHeight="1">
      <x:c r="A516" s="18" t="n">
        <x:f>Summary!C$41</x:f>
        <x:v>46327</x:v>
      </x:c>
      <x:c r="B516" s="2" t="str">
        <x:f>'Inventory detail'!A516</x:f>
        <x:v>COIL</x:v>
      </x:c>
      <x:c r="C516" s="2" t="str">
        <x:f>'Inventory detail'!B516</x:f>
        <x:v>60</x:v>
      </x:c>
      <x:c r="D516" s="2" t="str">
        <x:f>'Inventory detail'!C516</x:f>
        <x:v>30WHT12-4</x:v>
      </x:c>
      <x:c r="E516" s="10" t="n">
        <x:f>Summary!$E$5</x:f>
        <x:v>46304</x:v>
      </x:c>
      <x:c r="F516" s="7" t="n">
        <x:f>'Inventory detail'!W516</x:f>
        <x:v>0</x:v>
      </x:c>
      <x:c r="G516" s="7" t="n">
        <x:f>'Inventory detail'!X516</x:f>
        <x:v>0</x:v>
      </x:c>
      <x:c r="H516" s="7" t="n">
        <x:f>'Inventory detail'!Y516</x:f>
        <x:v>2000</x:v>
      </x:c>
      <x:c r="I516" s="7" t="n">
        <x:f>0</x:f>
        <x:v>0</x:v>
      </x:c>
      <x:c r="J516" s="7" t="n">
        <x:f>0</x:f>
        <x:v>0</x:v>
      </x:c>
      <x:c r="K516" s="7" t="n">
        <x:f>0</x:f>
        <x:v>0</x:v>
      </x:c>
      <x:c r="L516" s="7" t="n">
        <x:f>'Inventory detail'!F516*Summary!$K$5*(A516-E516)/Summary!$K$6</x:f>
        <x:v>107.05248459958932</x:v>
      </x:c>
      <x:c r="M516" s="7" t="n">
        <x:f>MAX(0,H516-L516)</x:f>
        <x:v>1892.9475154004108</x:v>
      </x:c>
      <x:c r="N516" s="7" t="n">
        <x:f>MAX(0,L516-H516)</x:f>
        <x:v>0</x:v>
      </x:c>
      <x:c r="O516" s="7" t="n">
        <x:f>MAX(0,F516+I516-N516)</x:f>
        <x:v>0</x:v>
      </x:c>
      <x:c r="P516" s="7" t="n">
        <x:f>MAX(0,N516-F516-I516)</x:f>
        <x:v>0</x:v>
      </x:c>
      <x:c r="Q516" s="7" t="n">
        <x:f>MAX(0,G516+J516-P516)</x:f>
        <x:v>0</x:v>
      </x:c>
      <x:c r="R516" s="7" t="n">
        <x:f>M516+MAX(0,K516-MAX(0,P516-G516-J516))</x:f>
        <x:v>1892.9475154004108</x:v>
      </x:c>
      <x:c r="S516" s="7" t="n">
        <x:f>SUM(O516,Q516,R516)</x:f>
        <x:v>1892.9475154004108</x:v>
      </x:c>
      <x:c r="T516" s="14" t="n">
        <x:f>'Inventory detail'!T516</x:f>
        <x:v>0.25079999999999997</x:v>
      </x:c>
      <x:c r="U516" s="14" t="n">
        <x:f>'Inventory detail'!U516</x:f>
        <x:v>0.245752</x:v>
      </x:c>
      <x:c r="V516" s="9" t="n">
        <x:f>O516*T516</x:f>
        <x:v>0</x:v>
      </x:c>
      <x:c r="W516" s="9" t="n">
        <x:f>Q516*T516</x:f>
        <x:v>0</x:v>
      </x:c>
      <x:c r="X516" s="9" t="n">
        <x:f>R516*T516</x:f>
        <x:v>474.75123686242296</x:v>
      </x:c>
      <x:c r="Y516" s="9" t="n">
        <x:f>S516*T516</x:f>
        <x:v>474.75123686242296</x:v>
      </x:c>
      <x:c r="Z516" s="9" t="n">
        <x:f>IF(ISNUMBER(U516),S516*(U516-T516),"n.a.")</x:f>
        <x:v>-9.555599057741215</x:v>
      </x:c>
      <x:c r="AA516" s="9" t="n">
        <x:f>IF(ISNUMBER(U516),Y516,0)</x:f>
        <x:v>474.75123686242296</x:v>
      </x:c>
      <x:c r="AB516" s="7" t="n">
        <x:f>MAX(0,L516-SUM(F516:K516))</x:f>
        <x:v>0</x:v>
      </x:c>
    </x:row>
    <x:row r="517" ht="22" customHeight="1">
      <x:c r="A517" s="18" t="n">
        <x:f>Summary!C$41</x:f>
        <x:v>46327</x:v>
      </x:c>
      <x:c r="B517" s="2" t="str">
        <x:f>'Inventory detail'!A517</x:f>
        <x:v>WIRE</x:v>
      </x:c>
      <x:c r="C517" s="2" t="str">
        <x:f>'Inventory detail'!B517</x:f>
        <x:v>30</x:v>
      </x:c>
      <x:c r="D517" s="2" t="str">
        <x:f>'Inventory detail'!C517</x:f>
        <x:v>DL001WHT</x:v>
      </x:c>
      <x:c r="E517" s="10" t="n">
        <x:f>Summary!$E$5</x:f>
        <x:v>46304</x:v>
      </x:c>
      <x:c r="F517" s="7" t="n">
        <x:f>'Inventory detail'!W517</x:f>
        <x:v>0</x:v>
      </x:c>
      <x:c r="G517" s="7" t="n">
        <x:f>'Inventory detail'!X517</x:f>
        <x:v>0</x:v>
      </x:c>
      <x:c r="H517" s="7" t="n">
        <x:f>'Inventory detail'!Y517</x:f>
        <x:v>500</x:v>
      </x:c>
      <x:c r="I517" s="7" t="n">
        <x:f>0</x:f>
        <x:v>0</x:v>
      </x:c>
      <x:c r="J517" s="7" t="n">
        <x:f>0</x:f>
        <x:v>0</x:v>
      </x:c>
      <x:c r="K517" s="7" t="n">
        <x:f>0</x:f>
        <x:v>0</x:v>
      </x:c>
      <x:c r="L517" s="7" t="n">
        <x:f>'Inventory detail'!F517*Summary!$K$5*(A517-E517)/Summary!$K$6</x:f>
        <x:v>107.05248459958932</x:v>
      </x:c>
      <x:c r="M517" s="7" t="n">
        <x:f>MAX(0,H517-L517)</x:f>
        <x:v>392.9475154004107</x:v>
      </x:c>
      <x:c r="N517" s="7" t="n">
        <x:f>MAX(0,L517-H517)</x:f>
        <x:v>0</x:v>
      </x:c>
      <x:c r="O517" s="7" t="n">
        <x:f>MAX(0,F517+I517-N517)</x:f>
        <x:v>0</x:v>
      </x:c>
      <x:c r="P517" s="7" t="n">
        <x:f>MAX(0,N517-F517-I517)</x:f>
        <x:v>0</x:v>
      </x:c>
      <x:c r="Q517" s="7" t="n">
        <x:f>MAX(0,G517+J517-P517)</x:f>
        <x:v>0</x:v>
      </x:c>
      <x:c r="R517" s="7" t="n">
        <x:f>M517+MAX(0,K517-MAX(0,P517-G517-J517))</x:f>
        <x:v>392.9475154004107</x:v>
      </x:c>
      <x:c r="S517" s="7" t="n">
        <x:f>SUM(O517,Q517,R517)</x:f>
        <x:v>392.9475154004107</x:v>
      </x:c>
      <x:c r="T517" s="14" t="n">
        <x:f>'Inventory detail'!T517</x:f>
        <x:v>0.19140000000000001</x:v>
      </x:c>
      <x:c r="U517" s="14" t="n">
        <x:f>'Inventory detail'!U517</x:f>
        <x:v>0.19140000000000001</x:v>
      </x:c>
      <x:c r="V517" s="9" t="n">
        <x:f>O517*T517</x:f>
        <x:v>0</x:v>
      </x:c>
      <x:c r="W517" s="9" t="n">
        <x:f>Q517*T517</x:f>
        <x:v>0</x:v>
      </x:c>
      <x:c r="X517" s="9" t="n">
        <x:f>R517*T517</x:f>
        <x:v>75.21015444763862</x:v>
      </x:c>
      <x:c r="Y517" s="9" t="n">
        <x:f>S517*T517</x:f>
        <x:v>75.21015444763862</x:v>
      </x:c>
      <x:c r="Z517" s="9" t="n">
        <x:f>IF(ISNUMBER(U517),S517*(U517-T517),"n.a.")</x:f>
        <x:v>0</x:v>
      </x:c>
      <x:c r="AA517" s="9" t="n">
        <x:f>IF(ISNUMBER(U517),Y517,0)</x:f>
        <x:v>75.21015444763862</x:v>
      </x:c>
      <x:c r="AB517" s="7" t="n">
        <x:f>MAX(0,L517-SUM(F517:K517))</x:f>
        <x:v>0</x:v>
      </x:c>
    </x:row>
    <x:row r="518" ht="22" customHeight="1">
      <x:c r="A518" s="18" t="n">
        <x:f>Summary!C$41</x:f>
        <x:v>46327</x:v>
      </x:c>
      <x:c r="B518" s="2" t="str">
        <x:f>'Inventory detail'!A518</x:f>
        <x:v>WIRE</x:v>
      </x:c>
      <x:c r="C518" s="2" t="str">
        <x:f>'Inventory detail'!B518</x:f>
        <x:v>30</x:v>
      </x:c>
      <x:c r="D518" s="2" t="str">
        <x:f>'Inventory detail'!C518</x:f>
        <x:v>DL058SIL</x:v>
      </x:c>
      <x:c r="E518" s="10" t="n">
        <x:f>Summary!$E$5</x:f>
        <x:v>46304</x:v>
      </x:c>
      <x:c r="F518" s="7" t="n">
        <x:f>'Inventory detail'!W518</x:f>
        <x:v>0</x:v>
      </x:c>
      <x:c r="G518" s="7" t="n">
        <x:f>'Inventory detail'!X518</x:f>
        <x:v>0</x:v>
      </x:c>
      <x:c r="H518" s="7" t="n">
        <x:f>'Inventory detail'!Y518</x:f>
        <x:v>3100</x:v>
      </x:c>
      <x:c r="I518" s="7" t="n">
        <x:f>0</x:f>
        <x:v>0</x:v>
      </x:c>
      <x:c r="J518" s="7" t="n">
        <x:f>0</x:f>
        <x:v>0</x:v>
      </x:c>
      <x:c r="K518" s="7" t="n">
        <x:f>0</x:f>
        <x:v>0</x:v>
      </x:c>
      <x:c r="L518" s="7" t="n">
        <x:f>'Inventory detail'!F518*Summary!$K$5*(A518-E518)/Summary!$K$6</x:f>
        <x:v>107.05248459958932</x:v>
      </x:c>
      <x:c r="M518" s="7" t="n">
        <x:f>MAX(0,H518-L518)</x:f>
        <x:v>2992.947515400411</x:v>
      </x:c>
      <x:c r="N518" s="7" t="n">
        <x:f>MAX(0,L518-H518)</x:f>
        <x:v>0</x:v>
      </x:c>
      <x:c r="O518" s="7" t="n">
        <x:f>MAX(0,F518+I518-N518)</x:f>
        <x:v>0</x:v>
      </x:c>
      <x:c r="P518" s="7" t="n">
        <x:f>MAX(0,N518-F518-I518)</x:f>
        <x:v>0</x:v>
      </x:c>
      <x:c r="Q518" s="7" t="n">
        <x:f>MAX(0,G518+J518-P518)</x:f>
        <x:v>0</x:v>
      </x:c>
      <x:c r="R518" s="7" t="n">
        <x:f>M518+MAX(0,K518-MAX(0,P518-G518-J518))</x:f>
        <x:v>2992.947515400411</x:v>
      </x:c>
      <x:c r="S518" s="7" t="n">
        <x:f>SUM(O518,Q518,R518)</x:f>
        <x:v>2992.947515400411</x:v>
      </x:c>
      <x:c r="T518" s="14" t="n">
        <x:f>'Inventory detail'!T518</x:f>
        <x:v>0.1082</x:v>
      </x:c>
      <x:c r="U518" s="14" t="n">
        <x:f>'Inventory detail'!U518</x:f>
        <x:v>0.1082</x:v>
      </x:c>
      <x:c r="V518" s="9" t="n">
        <x:f>O518*T518</x:f>
        <x:v>0</x:v>
      </x:c>
      <x:c r="W518" s="9" t="n">
        <x:f>Q518*T518</x:f>
        <x:v>0</x:v>
      </x:c>
      <x:c r="X518" s="9" t="n">
        <x:f>R518*T518</x:f>
        <x:v>323.8369211663245</x:v>
      </x:c>
      <x:c r="Y518" s="9" t="n">
        <x:f>S518*T518</x:f>
        <x:v>323.8369211663245</x:v>
      </x:c>
      <x:c r="Z518" s="9" t="n">
        <x:f>IF(ISNUMBER(U518),S518*(U518-T518),"n.a.")</x:f>
        <x:v>0</x:v>
      </x:c>
      <x:c r="AA518" s="9" t="n">
        <x:f>IF(ISNUMBER(U518),Y518,0)</x:f>
        <x:v>323.8369211663245</x:v>
      </x:c>
      <x:c r="AB518" s="7" t="n">
        <x:f>MAX(0,L518-SUM(F518:K518))</x:f>
        <x:v>0</x:v>
      </x:c>
    </x:row>
    <x:row r="519" ht="22" customHeight="1">
      <x:c r="A519" s="18" t="n">
        <x:f>Summary!C$41</x:f>
        <x:v>46327</x:v>
      </x:c>
      <x:c r="B519" s="2" t="str">
        <x:f>'Inventory detail'!A519</x:f>
        <x:v>COIL</x:v>
      </x:c>
      <x:c r="C519" s="2" t="str">
        <x:f>'Inventory detail'!B519</x:f>
        <x:v>10</x:v>
      </x:c>
      <x:c r="D519" s="2" t="str">
        <x:f>'Inventory detail'!C519</x:f>
        <x:v>13BLK36-4</x:v>
      </x:c>
      <x:c r="E519" s="10" t="n">
        <x:f>Summary!$E$5</x:f>
        <x:v>46304</x:v>
      </x:c>
      <x:c r="F519" s="7" t="n">
        <x:f>'Inventory detail'!W519</x:f>
        <x:v>900</x:v>
      </x:c>
      <x:c r="G519" s="7" t="n">
        <x:f>'Inventory detail'!X519</x:f>
        <x:v>0</x:v>
      </x:c>
      <x:c r="H519" s="7" t="n">
        <x:f>'Inventory detail'!Y519</x:f>
        <x:v>0</x:v>
      </x:c>
      <x:c r="I519" s="7" t="n">
        <x:f>SUMIFS('PO detail'!$W$142:$W$143,'PO detail'!$V$142:$V$143,"&gt;="&amp;E519,'PO detail'!$V$142:$V$143,"&lt;"&amp;A519)</x:f>
        <x:v>0</x:v>
      </x:c>
      <x:c r="J519" s="7" t="n">
        <x:f>SUMIFS('PO detail'!$X$142:$X$143,'PO detail'!$V$142:$V$143,"&gt;="&amp;E519,'PO detail'!$V$142:$V$143,"&lt;"&amp;A519)</x:f>
        <x:v>0</x:v>
      </x:c>
      <x:c r="K519" s="7" t="n">
        <x:f>SUMIFS('PO detail'!$Y$142:$Y$143,'PO detail'!$V$142:$V$143,"&gt;="&amp;E519,'PO detail'!$V$142:$V$143,"&lt;"&amp;A519)</x:f>
        <x:v>0</x:v>
      </x:c>
      <x:c r="L519" s="7" t="n">
        <x:f>'Inventory detail'!F519*Summary!$K$5*(A519-E519)/Summary!$K$6</x:f>
        <x:v>100.75039014373718</x:v>
      </x:c>
      <x:c r="M519" s="7" t="n">
        <x:f>MAX(0,H519-L519)</x:f>
        <x:v>0</x:v>
      </x:c>
      <x:c r="N519" s="7" t="n">
        <x:f>MAX(0,L519-H519)</x:f>
        <x:v>100.75039014373718</x:v>
      </x:c>
      <x:c r="O519" s="7" t="n">
        <x:f>MAX(0,F519+I519-N519)</x:f>
        <x:v>799.2496098562629</x:v>
      </x:c>
      <x:c r="P519" s="7" t="n">
        <x:f>MAX(0,N519-F519-I519)</x:f>
        <x:v>0</x:v>
      </x:c>
      <x:c r="Q519" s="7" t="n">
        <x:f>MAX(0,G519+J519-P519)</x:f>
        <x:v>0</x:v>
      </x:c>
      <x:c r="R519" s="7" t="n">
        <x:f>M519+MAX(0,K519-MAX(0,P519-G519-J519))</x:f>
        <x:v>0</x:v>
      </x:c>
      <x:c r="S519" s="7" t="n">
        <x:f>SUM(O519,Q519,R519)</x:f>
        <x:v>799.2496098562629</x:v>
      </x:c>
      <x:c r="T519" s="14" t="n">
        <x:f>'Inventory detail'!T519</x:f>
        <x:v>0.2066</x:v>
      </x:c>
      <x:c r="U519" s="14" t="n">
        <x:f>'Inventory detail'!U519</x:f>
        <x:v>0.202436</x:v>
      </x:c>
      <x:c r="V519" s="9" t="n">
        <x:f>O519*T519</x:f>
        <x:v>165.1249693963039</x:v>
      </x:c>
      <x:c r="W519" s="9" t="n">
        <x:f>Q519*T519</x:f>
        <x:v>0</x:v>
      </x:c>
      <x:c r="X519" s="9" t="n">
        <x:f>R519*T519</x:f>
        <x:v>0</x:v>
      </x:c>
      <x:c r="Y519" s="9" t="n">
        <x:f>S519*T519</x:f>
        <x:v>165.1249693963039</x:v>
      </x:c>
      <x:c r="Z519" s="9" t="n">
        <x:f>IF(ISNUMBER(U519),S519*(U519-T519),"n.a.")</x:f>
        <x:v>-3.3280753754414794</x:v>
      </x:c>
      <x:c r="AA519" s="9" t="n">
        <x:f>IF(ISNUMBER(U519),Y519,0)</x:f>
        <x:v>165.1249693963039</x:v>
      </x:c>
      <x:c r="AB519" s="7" t="n">
        <x:f>MAX(0,L519-SUM(F519:K519))</x:f>
        <x:v>0</x:v>
      </x:c>
    </x:row>
    <x:row r="520" ht="22" customHeight="1">
      <x:c r="A520" s="18" t="n">
        <x:f>Summary!C$41</x:f>
        <x:v>46327</x:v>
      </x:c>
      <x:c r="B520" s="2" t="str">
        <x:f>'Inventory detail'!A520</x:f>
        <x:v>COIL</x:v>
      </x:c>
      <x:c r="C520" s="2" t="str">
        <x:f>'Inventory detail'!B520</x:f>
        <x:v>30</x:v>
      </x:c>
      <x:c r="D520" s="2" t="str">
        <x:f>'Inventory detail'!C520</x:f>
        <x:v>9WHT12-4</x:v>
      </x:c>
      <x:c r="E520" s="10" t="n">
        <x:f>Summary!$E$5</x:f>
        <x:v>46304</x:v>
      </x:c>
      <x:c r="F520" s="7" t="n">
        <x:f>'Inventory detail'!W520</x:f>
        <x:v>0</x:v>
      </x:c>
      <x:c r="G520" s="7" t="n">
        <x:f>'Inventory detail'!X520</x:f>
        <x:v>0</x:v>
      </x:c>
      <x:c r="H520" s="7" t="n">
        <x:f>'Inventory detail'!Y520</x:f>
        <x:v>700</x:v>
      </x:c>
      <x:c r="I520" s="7" t="n">
        <x:f>SUMIFS('PO detail'!$W$1000:$W$1000,'PO detail'!$V$1000:$V$1000,"&gt;="&amp;E520,'PO detail'!$V$1000:$V$1000,"&lt;"&amp;A520)</x:f>
        <x:v>2100</x:v>
      </x:c>
      <x:c r="J520" s="7" t="n">
        <x:f>SUMIFS('PO detail'!$X$1000:$X$1000,'PO detail'!$V$1000:$V$1000,"&gt;="&amp;E520,'PO detail'!$V$1000:$V$1000,"&lt;"&amp;A520)</x:f>
        <x:v>0</x:v>
      </x:c>
      <x:c r="K520" s="7" t="n">
        <x:f>SUMIFS('PO detail'!$Y$1000:$Y$1000,'PO detail'!$V$1000:$V$1000,"&gt;="&amp;E520,'PO detail'!$V$1000:$V$1000,"&lt;"&amp;A520)</x:f>
        <x:v>0</x:v>
      </x:c>
      <x:c r="L520" s="7" t="n">
        <x:f>'Inventory detail'!F520*Summary!$K$5*(A520-E520)/Summary!$K$6</x:f>
        <x:v>100.75039014373718</x:v>
      </x:c>
      <x:c r="M520" s="7" t="n">
        <x:f>MAX(0,H520-L520)</x:f>
        <x:v>599.2496098562629</x:v>
      </x:c>
      <x:c r="N520" s="7" t="n">
        <x:f>MAX(0,L520-H520)</x:f>
        <x:v>0</x:v>
      </x:c>
      <x:c r="O520" s="7" t="n">
        <x:f>MAX(0,F520+I520-N520)</x:f>
        <x:v>2100</x:v>
      </x:c>
      <x:c r="P520" s="7" t="n">
        <x:f>MAX(0,N520-F520-I520)</x:f>
        <x:v>0</x:v>
      </x:c>
      <x:c r="Q520" s="7" t="n">
        <x:f>MAX(0,G520+J520-P520)</x:f>
        <x:v>0</x:v>
      </x:c>
      <x:c r="R520" s="7" t="n">
        <x:f>M520+MAX(0,K520-MAX(0,P520-G520-J520))</x:f>
        <x:v>599.2496098562629</x:v>
      </x:c>
      <x:c r="S520" s="7" t="n">
        <x:f>SUM(O520,Q520,R520)</x:f>
        <x:v>2699.249609856263</x:v>
      </x:c>
      <x:c r="T520" s="14" t="n">
        <x:f>'Inventory detail'!T520</x:f>
        <x:v>0.0478</x:v>
      </x:c>
      <x:c r="U520" s="14" t="n">
        <x:f>'Inventory detail'!U520</x:f>
        <x:v>0.046852</x:v>
      </x:c>
      <x:c r="V520" s="9" t="n">
        <x:f>O520*T520</x:f>
        <x:v>100.38000000000001</x:v>
      </x:c>
      <x:c r="W520" s="9" t="n">
        <x:f>Q520*T520</x:f>
        <x:v>0</x:v>
      </x:c>
      <x:c r="X520" s="9" t="n">
        <x:f>R520*T520</x:f>
        <x:v>28.644131351129367</x:v>
      </x:c>
      <x:c r="Y520" s="9" t="n">
        <x:f>S520*T520</x:f>
        <x:v>129.02413135112937</x:v>
      </x:c>
      <x:c r="Z520" s="9" t="n">
        <x:f>IF(ISNUMBER(U520),S520*(U520-T520),"n.a.")</x:f>
        <x:v>-2.5588886301437492</x:v>
      </x:c>
      <x:c r="AA520" s="9" t="n">
        <x:f>IF(ISNUMBER(U520),Y520,0)</x:f>
        <x:v>129.02413135112937</x:v>
      </x:c>
      <x:c r="AB520" s="7" t="n">
        <x:f>MAX(0,L520-SUM(F520:K520))</x:f>
        <x:v>0</x:v>
      </x:c>
    </x:row>
    <x:row r="521" ht="22" customHeight="1">
      <x:c r="A521" s="18" t="n">
        <x:f>Summary!C$41</x:f>
        <x:v>46327</x:v>
      </x:c>
      <x:c r="B521" s="2" t="str">
        <x:f>'Inventory detail'!A521</x:f>
        <x:v>COIL</x:v>
      </x:c>
      <x:c r="C521" s="2" t="str">
        <x:f>'Inventory detail'!B521</x:f>
        <x:v>60</x:v>
      </x:c>
      <x:c r="D521" s="2" t="str">
        <x:f>'Inventory detail'!C521</x:f>
        <x:v>18WHT36-4</x:v>
      </x:c>
      <x:c r="E521" s="10" t="n">
        <x:f>Summary!$E$5</x:f>
        <x:v>46304</x:v>
      </x:c>
      <x:c r="F521" s="7" t="n">
        <x:f>'Inventory detail'!W521</x:f>
        <x:v>500</x:v>
      </x:c>
      <x:c r="G521" s="7" t="n">
        <x:f>'Inventory detail'!X521</x:f>
        <x:v>0</x:v>
      </x:c>
      <x:c r="H521" s="7" t="n">
        <x:f>'Inventory detail'!Y521</x:f>
        <x:v>0</x:v>
      </x:c>
      <x:c r="I521" s="7" t="n">
        <x:f>SUMIFS('PO detail'!$W$1185:$W$1186,'PO detail'!$V$1185:$V$1186,"&gt;="&amp;E521,'PO detail'!$V$1185:$V$1186,"&lt;"&amp;A521)</x:f>
        <x:v>500</x:v>
      </x:c>
      <x:c r="J521" s="7" t="n">
        <x:f>SUMIFS('PO detail'!$X$1185:$X$1186,'PO detail'!$V$1185:$V$1186,"&gt;="&amp;E521,'PO detail'!$V$1185:$V$1186,"&lt;"&amp;A521)</x:f>
        <x:v>0</x:v>
      </x:c>
      <x:c r="K521" s="7" t="n">
        <x:f>SUMIFS('PO detail'!$Y$1185:$Y$1186,'PO detail'!$V$1185:$V$1186,"&gt;="&amp;E521,'PO detail'!$V$1185:$V$1186,"&lt;"&amp;A521)</x:f>
        <x:v>0</x:v>
      </x:c>
      <x:c r="L521" s="7" t="n">
        <x:f>'Inventory detail'!F521*Summary!$K$5*(A521-E521)/Summary!$K$6</x:f>
        <x:v>100.75039014373718</x:v>
      </x:c>
      <x:c r="M521" s="7" t="n">
        <x:f>MAX(0,H521-L521)</x:f>
        <x:v>0</x:v>
      </x:c>
      <x:c r="N521" s="7" t="n">
        <x:f>MAX(0,L521-H521)</x:f>
        <x:v>100.75039014373718</x:v>
      </x:c>
      <x:c r="O521" s="7" t="n">
        <x:f>MAX(0,F521+I521-N521)</x:f>
        <x:v>899.2496098562629</x:v>
      </x:c>
      <x:c r="P521" s="7" t="n">
        <x:f>MAX(0,N521-F521-I521)</x:f>
        <x:v>0</x:v>
      </x:c>
      <x:c r="Q521" s="7" t="n">
        <x:f>MAX(0,G521+J521-P521)</x:f>
        <x:v>0</x:v>
      </x:c>
      <x:c r="R521" s="7" t="n">
        <x:f>M521+MAX(0,K521-MAX(0,P521-G521-J521))</x:f>
        <x:v>0</x:v>
      </x:c>
      <x:c r="S521" s="7" t="n">
        <x:f>SUM(O521,Q521,R521)</x:f>
        <x:v>899.2496098562629</x:v>
      </x:c>
      <x:c r="T521" s="14" t="n">
        <x:f>'Inventory detail'!T521</x:f>
        <x:v>0.4202</x:v>
      </x:c>
      <x:c r="U521" s="14" t="n">
        <x:f>'Inventory detail'!U521</x:f>
        <x:v>0.411723</x:v>
      </x:c>
      <x:c r="V521" s="9" t="n">
        <x:f>O521*T521</x:f>
        <x:v>377.8646860616017</x:v>
      </x:c>
      <x:c r="W521" s="9" t="n">
        <x:f>Q521*T521</x:f>
        <x:v>0</x:v>
      </x:c>
      <x:c r="X521" s="9" t="n">
        <x:f>R521*T521</x:f>
        <x:v>0</x:v>
      </x:c>
      <x:c r="Y521" s="9" t="n">
        <x:f>S521*T521</x:f>
        <x:v>377.8646860616017</x:v>
      </x:c>
      <x:c r="Z521" s="9" t="n">
        <x:f>IF(ISNUMBER(U521),S521*(U521-T521),"n.a.")</x:f>
        <x:v>-7.622938942751551</x:v>
      </x:c>
      <x:c r="AA521" s="9" t="n">
        <x:f>IF(ISNUMBER(U521),Y521,0)</x:f>
        <x:v>377.8646860616017</x:v>
      </x:c>
      <x:c r="AB521" s="7" t="n">
        <x:f>MAX(0,L521-SUM(F521:K521))</x:f>
        <x:v>0</x:v>
      </x:c>
    </x:row>
    <x:row r="522" ht="22" customHeight="1">
      <x:c r="A522" s="18" t="n">
        <x:f>Summary!C$41</x:f>
        <x:v>46327</x:v>
      </x:c>
      <x:c r="B522" s="2" t="str">
        <x:f>'Inventory detail'!A522</x:f>
        <x:v>COIL</x:v>
      </x:c>
      <x:c r="C522" s="2" t="str">
        <x:f>'Inventory detail'!B522</x:f>
        <x:v>60</x:v>
      </x:c>
      <x:c r="D522" s="2" t="str">
        <x:f>'Inventory detail'!C522</x:f>
        <x:v>25BLK36-4</x:v>
      </x:c>
      <x:c r="E522" s="10" t="n">
        <x:f>Summary!$E$5</x:f>
        <x:v>46304</x:v>
      </x:c>
      <x:c r="F522" s="7" t="n">
        <x:f>'Inventory detail'!W522</x:f>
        <x:v>0</x:v>
      </x:c>
      <x:c r="G522" s="7" t="n">
        <x:f>'Inventory detail'!X522</x:f>
        <x:v>0</x:v>
      </x:c>
      <x:c r="H522" s="7" t="n">
        <x:f>'Inventory detail'!Y522</x:f>
        <x:v>600</x:v>
      </x:c>
      <x:c r="I522" s="7" t="n">
        <x:f>SUMIFS('PO detail'!$W$1238:$W$1238,'PO detail'!$V$1238:$V$1238,"&gt;="&amp;E522,'PO detail'!$V$1238:$V$1238,"&lt;"&amp;A522)</x:f>
        <x:v>0</x:v>
      </x:c>
      <x:c r="J522" s="7" t="n">
        <x:f>SUMIFS('PO detail'!$X$1238:$X$1238,'PO detail'!$V$1238:$V$1238,"&gt;="&amp;E522,'PO detail'!$V$1238:$V$1238,"&lt;"&amp;A522)</x:f>
        <x:v>0</x:v>
      </x:c>
      <x:c r="K522" s="7" t="n">
        <x:f>SUMIFS('PO detail'!$Y$1238:$Y$1238,'PO detail'!$V$1238:$V$1238,"&gt;="&amp;E522,'PO detail'!$V$1238:$V$1238,"&lt;"&amp;A522)</x:f>
        <x:v>0</x:v>
      </x:c>
      <x:c r="L522" s="7" t="n">
        <x:f>'Inventory detail'!F522*Summary!$K$5*(A522-E522)/Summary!$K$6</x:f>
        <x:v>100.75039014373718</x:v>
      </x:c>
      <x:c r="M522" s="7" t="n">
        <x:f>MAX(0,H522-L522)</x:f>
        <x:v>499.24960985626285</x:v>
      </x:c>
      <x:c r="N522" s="7" t="n">
        <x:f>MAX(0,L522-H522)</x:f>
        <x:v>0</x:v>
      </x:c>
      <x:c r="O522" s="7" t="n">
        <x:f>MAX(0,F522+I522-N522)</x:f>
        <x:v>0</x:v>
      </x:c>
      <x:c r="P522" s="7" t="n">
        <x:f>MAX(0,N522-F522-I522)</x:f>
        <x:v>0</x:v>
      </x:c>
      <x:c r="Q522" s="7" t="n">
        <x:f>MAX(0,G522+J522-P522)</x:f>
        <x:v>0</x:v>
      </x:c>
      <x:c r="R522" s="7" t="n">
        <x:f>M522+MAX(0,K522-MAX(0,P522-G522-J522))</x:f>
        <x:v>499.24960985626285</x:v>
      </x:c>
      <x:c r="S522" s="7" t="n">
        <x:f>SUM(O522,Q522,R522)</x:f>
        <x:v>499.24960985626285</x:v>
      </x:c>
      <x:c r="T522" s="14" t="n">
        <x:f>'Inventory detail'!T522</x:f>
        <x:v>0.4901</x:v>
      </x:c>
      <x:c r="U522" s="14" t="n">
        <x:f>'Inventory detail'!U522</x:f>
        <x:v>0.4801225</x:v>
      </x:c>
      <x:c r="V522" s="9" t="n">
        <x:f>O522*T522</x:f>
        <x:v>0</x:v>
      </x:c>
      <x:c r="W522" s="9" t="n">
        <x:f>Q522*T522</x:f>
        <x:v>0</x:v>
      </x:c>
      <x:c r="X522" s="9" t="n">
        <x:f>R522*T522</x:f>
        <x:v>244.68223379055442</x:v>
      </x:c>
      <x:c r="Y522" s="9" t="n">
        <x:f>S522*T522</x:f>
        <x:v>244.68223379055442</x:v>
      </x:c>
      <x:c r="Z522" s="9" t="n">
        <x:f>IF(ISNUMBER(U522),S522*(U522-T522),"n.a.")</x:f>
        <x:v>-4.981262982340849</x:v>
      </x:c>
      <x:c r="AA522" s="9" t="n">
        <x:f>IF(ISNUMBER(U522),Y522,0)</x:f>
        <x:v>244.68223379055442</x:v>
      </x:c>
      <x:c r="AB522" s="7" t="n">
        <x:f>MAX(0,L522-SUM(F522:K522))</x:f>
        <x:v>0</x:v>
      </x:c>
    </x:row>
    <x:row r="523" ht="22" customHeight="1">
      <x:c r="A523" s="18" t="n">
        <x:f>Summary!C$41</x:f>
        <x:v>46327</x:v>
      </x:c>
      <x:c r="B523" s="2" t="str">
        <x:f>'Inventory detail'!A523</x:f>
        <x:v>POUC</x:v>
      </x:c>
      <x:c r="C523" s="2" t="str">
        <x:f>'Inventory detail'!B523</x:f>
        <x:v>10</x:v>
      </x:c>
      <x:c r="D523" s="2" t="str">
        <x:f>'Inventory detail'!C523</x:f>
        <x:v>BML5</x:v>
      </x:c>
      <x:c r="E523" s="10" t="n">
        <x:f>Summary!$E$5</x:f>
        <x:v>46304</x:v>
      </x:c>
      <x:c r="F523" s="7" t="n">
        <x:f>'Inventory detail'!W523</x:f>
        <x:v>0</x:v>
      </x:c>
      <x:c r="G523" s="7" t="n">
        <x:f>'Inventory detail'!X523</x:f>
        <x:v>0</x:v>
      </x:c>
      <x:c r="H523" s="7" t="n">
        <x:f>'Inventory detail'!Y523</x:f>
        <x:v>0</x:v>
      </x:c>
      <x:c r="I523" s="7" t="n">
        <x:f>SUMIFS('PO detail'!$W$1454:$W$1454,'PO detail'!$V$1454:$V$1454,"&gt;="&amp;E523,'PO detail'!$V$1454:$V$1454,"&lt;"&amp;A523)</x:f>
        <x:v>0</x:v>
      </x:c>
      <x:c r="J523" s="7" t="n">
        <x:f>SUMIFS('PO detail'!$X$1454:$X$1454,'PO detail'!$V$1454:$V$1454,"&gt;="&amp;E523,'PO detail'!$V$1454:$V$1454,"&lt;"&amp;A523)</x:f>
        <x:v>8000</x:v>
      </x:c>
      <x:c r="K523" s="7" t="n">
        <x:f>SUMIFS('PO detail'!$Y$1454:$Y$1454,'PO detail'!$V$1454:$V$1454,"&gt;="&amp;E523,'PO detail'!$V$1454:$V$1454,"&lt;"&amp;A523)</x:f>
        <x:v>0</x:v>
      </x:c>
      <x:c r="L523" s="7" t="n">
        <x:f>'Inventory detail'!F523*Summary!$K$5*(A523-E523)/Summary!$K$6</x:f>
        <x:v>100.75039014373718</x:v>
      </x:c>
      <x:c r="M523" s="7" t="n">
        <x:f>MAX(0,H523-L523)</x:f>
        <x:v>0</x:v>
      </x:c>
      <x:c r="N523" s="7" t="n">
        <x:f>MAX(0,L523-H523)</x:f>
        <x:v>100.75039014373718</x:v>
      </x:c>
      <x:c r="O523" s="7" t="n">
        <x:f>MAX(0,F523+I523-N523)</x:f>
        <x:v>0</x:v>
      </x:c>
      <x:c r="P523" s="7" t="n">
        <x:f>MAX(0,N523-F523-I523)</x:f>
        <x:v>100.75039014373718</x:v>
      </x:c>
      <x:c r="Q523" s="7" t="n">
        <x:f>MAX(0,G523+J523-P523)</x:f>
        <x:v>7899.249609856262</x:v>
      </x:c>
      <x:c r="R523" s="7" t="n">
        <x:f>M523+MAX(0,K523-MAX(0,P523-G523-J523))</x:f>
        <x:v>0</x:v>
      </x:c>
      <x:c r="S523" s="7" t="n">
        <x:f>SUM(O523,Q523,R523)</x:f>
        <x:v>7899.249609856262</x:v>
      </x:c>
      <x:c r="T523" s="14" t="n">
        <x:f>'Inventory detail'!T523</x:f>
        <x:v>0.0151</x:v>
      </x:c>
      <x:c r="U523" s="14" t="n">
        <x:f>'Inventory detail'!U523</x:f>
        <x:v>0.0165</x:v>
      </x:c>
      <x:c r="V523" s="9" t="n">
        <x:f>O523*T523</x:f>
        <x:v>0</x:v>
      </x:c>
      <x:c r="W523" s="9" t="n">
        <x:f>Q523*T523</x:f>
        <x:v>119.27866910882956</x:v>
      </x:c>
      <x:c r="X523" s="9" t="n">
        <x:f>R523*T523</x:f>
        <x:v>0</x:v>
      </x:c>
      <x:c r="Y523" s="9" t="n">
        <x:f>S523*T523</x:f>
        <x:v>119.27866910882956</x:v>
      </x:c>
      <x:c r="Z523" s="9" t="n">
        <x:f>IF(ISNUMBER(U523),S523*(U523-T523),"n.a.")</x:f>
        <x:v>11.05894945379877</x:v>
      </x:c>
      <x:c r="AA523" s="9" t="n">
        <x:f>IF(ISNUMBER(U523),Y523,0)</x:f>
        <x:v>119.27866910882956</x:v>
      </x:c>
      <x:c r="AB523" s="7" t="n">
        <x:f>MAX(0,L523-SUM(F523:K523))</x:f>
        <x:v>0</x:v>
      </x:c>
    </x:row>
    <x:row r="524" ht="22" customHeight="1">
      <x:c r="A524" s="18" t="n">
        <x:f>Summary!C$41</x:f>
        <x:v>46327</x:v>
      </x:c>
      <x:c r="B524" s="2" t="str">
        <x:f>'Inventory detail'!A524</x:f>
        <x:v>WIRE</x:v>
      </x:c>
      <x:c r="C524" s="2" t="str">
        <x:f>'Inventory detail'!B524</x:f>
        <x:v>60</x:v>
      </x:c>
      <x:c r="D524" s="2" t="str">
        <x:f>'Inventory detail'!C524</x:f>
        <x:v>DL014GOLD</x:v>
      </x:c>
      <x:c r="E524" s="10" t="n">
        <x:f>Summary!$E$5</x:f>
        <x:v>46304</x:v>
      </x:c>
      <x:c r="F524" s="7" t="n">
        <x:f>'Inventory detail'!W524</x:f>
        <x:v>0</x:v>
      </x:c>
      <x:c r="G524" s="7" t="n">
        <x:f>'Inventory detail'!X524</x:f>
        <x:v>0</x:v>
      </x:c>
      <x:c r="H524" s="7" t="n">
        <x:f>'Inventory detail'!Y524</x:f>
        <x:v>100</x:v>
      </x:c>
      <x:c r="I524" s="7" t="n">
        <x:f>0</x:f>
        <x:v>0</x:v>
      </x:c>
      <x:c r="J524" s="7" t="n">
        <x:f>0</x:f>
        <x:v>0</x:v>
      </x:c>
      <x:c r="K524" s="7" t="n">
        <x:f>0</x:f>
        <x:v>0</x:v>
      </x:c>
      <x:c r="L524" s="7" t="n">
        <x:f>'Inventory detail'!F524*Summary!$K$5*(A524-E524)/Summary!$K$6</x:f>
        <x:v>100.75039014373718</x:v>
      </x:c>
      <x:c r="M524" s="7" t="n">
        <x:f>MAX(0,H524-L524)</x:f>
        <x:v>0</x:v>
      </x:c>
      <x:c r="N524" s="7" t="n">
        <x:f>MAX(0,L524-H524)</x:f>
        <x:v>0.750390143737178</x:v>
      </x:c>
      <x:c r="O524" s="7" t="n">
        <x:f>MAX(0,F524+I524-N524)</x:f>
        <x:v>0</x:v>
      </x:c>
      <x:c r="P524" s="7" t="n">
        <x:f>MAX(0,N524-F524-I524)</x:f>
        <x:v>0.750390143737178</x:v>
      </x:c>
      <x:c r="Q524" s="7" t="n">
        <x:f>MAX(0,G524+J524-P524)</x:f>
        <x:v>0</x:v>
      </x:c>
      <x:c r="R524" s="7" t="n">
        <x:f>M524+MAX(0,K524-MAX(0,P524-G524-J524))</x:f>
        <x:v>0</x:v>
      </x:c>
      <x:c r="S524" s="7" t="n">
        <x:f>SUM(O524,Q524,R524)</x:f>
        <x:v>0</x:v>
      </x:c>
      <x:c r="T524" s="14" t="n">
        <x:f>'Inventory detail'!T524</x:f>
        <x:v>0.0363</x:v>
      </x:c>
      <x:c r="U524" s="14" t="n">
        <x:f>'Inventory detail'!U524</x:f>
        <x:v>0.0363</x:v>
      </x:c>
      <x:c r="V524" s="9" t="n">
        <x:f>O524*T524</x:f>
        <x:v>0</x:v>
      </x:c>
      <x:c r="W524" s="9" t="n">
        <x:f>Q524*T524</x:f>
        <x:v>0</x:v>
      </x:c>
      <x:c r="X524" s="9" t="n">
        <x:f>R524*T524</x:f>
        <x:v>0</x:v>
      </x:c>
      <x:c r="Y524" s="9" t="n">
        <x:f>S524*T524</x:f>
        <x:v>0</x:v>
      </x:c>
      <x:c r="Z524" s="9" t="n">
        <x:f>IF(ISNUMBER(U524),S524*(U524-T524),"n.a.")</x:f>
        <x:v>0</x:v>
      </x:c>
      <x:c r="AA524" s="9" t="n">
        <x:f>IF(ISNUMBER(U524),Y524,0)</x:f>
        <x:v>0</x:v>
      </x:c>
      <x:c r="AB524" s="7" t="n">
        <x:f>MAX(0,L524-SUM(F524:K524))</x:f>
        <x:v>0.750390143737178</x:v>
      </x:c>
    </x:row>
    <x:row r="525" ht="22" customHeight="1">
      <x:c r="A525" s="18" t="n">
        <x:f>Summary!C$41</x:f>
        <x:v>46327</x:v>
      </x:c>
      <x:c r="B525" s="2" t="str">
        <x:f>'Inventory detail'!A525</x:f>
        <x:v>COIL</x:v>
      </x:c>
      <x:c r="C525" s="2" t="str">
        <x:f>'Inventory detail'!B525</x:f>
        <x:v>30</x:v>
      </x:c>
      <x:c r="D525" s="2" t="str">
        <x:f>'Inventory detail'!C525</x:f>
        <x:v>28BLK36-4</x:v>
      </x:c>
      <x:c r="E525" s="10" t="n">
        <x:f>Summary!$E$5</x:f>
        <x:v>46304</x:v>
      </x:c>
      <x:c r="F525" s="7" t="n">
        <x:f>'Inventory detail'!W525</x:f>
        <x:v>600</x:v>
      </x:c>
      <x:c r="G525" s="7" t="n">
        <x:f>'Inventory detail'!X525</x:f>
        <x:v>0</x:v>
      </x:c>
      <x:c r="H525" s="7" t="n">
        <x:f>'Inventory detail'!Y525</x:f>
        <x:v>0</x:v>
      </x:c>
      <x:c r="I525" s="7" t="n">
        <x:f>SUMIFS('PO detail'!$W$882:$W$883,'PO detail'!$V$882:$V$883,"&gt;="&amp;E525,'PO detail'!$V$882:$V$883,"&lt;"&amp;A525)</x:f>
        <x:v>0</x:v>
      </x:c>
      <x:c r="J525" s="7" t="n">
        <x:f>SUMIFS('PO detail'!$X$882:$X$883,'PO detail'!$V$882:$V$883,"&gt;="&amp;E525,'PO detail'!$V$882:$V$883,"&lt;"&amp;A525)</x:f>
        <x:v>0</x:v>
      </x:c>
      <x:c r="K525" s="7" t="n">
        <x:f>SUMIFS('PO detail'!$Y$882:$Y$883,'PO detail'!$V$882:$V$883,"&gt;="&amp;E525,'PO detail'!$V$882:$V$883,"&lt;"&amp;A525)</x:f>
        <x:v>0</x:v>
      </x:c>
      <x:c r="L525" s="7" t="n">
        <x:f>'Inventory detail'!F525*Summary!$K$5*(A525-E525)/Summary!$K$6</x:f>
        <x:v>94.45585215605749</x:v>
      </x:c>
      <x:c r="M525" s="7" t="n">
        <x:f>MAX(0,H525-L525)</x:f>
        <x:v>0</x:v>
      </x:c>
      <x:c r="N525" s="7" t="n">
        <x:f>MAX(0,L525-H525)</x:f>
        <x:v>94.45585215605749</x:v>
      </x:c>
      <x:c r="O525" s="7" t="n">
        <x:f>MAX(0,F525+I525-N525)</x:f>
        <x:v>505.5441478439425</x:v>
      </x:c>
      <x:c r="P525" s="7" t="n">
        <x:f>MAX(0,N525-F525-I525)</x:f>
        <x:v>0</x:v>
      </x:c>
      <x:c r="Q525" s="7" t="n">
        <x:f>MAX(0,G525+J525-P525)</x:f>
        <x:v>0</x:v>
      </x:c>
      <x:c r="R525" s="7" t="n">
        <x:f>M525+MAX(0,K525-MAX(0,P525-G525-J525))</x:f>
        <x:v>0</x:v>
      </x:c>
      <x:c r="S525" s="7" t="n">
        <x:f>SUM(O525,Q525,R525)</x:f>
        <x:v>505.5441478439425</x:v>
      </x:c>
      <x:c r="T525" s="14" t="n">
        <x:f>'Inventory detail'!T525</x:f>
        <x:v>0.5282</x:v>
      </x:c>
      <x:c r="U525" s="14" t="n">
        <x:f>'Inventory detail'!U525</x:f>
        <x:v>0.5174715</x:v>
      </x:c>
      <x:c r="V525" s="9" t="n">
        <x:f>O525*T525</x:f>
        <x:v>267.0284188911704</x:v>
      </x:c>
      <x:c r="W525" s="9" t="n">
        <x:f>Q525*T525</x:f>
        <x:v>0</x:v>
      </x:c>
      <x:c r="X525" s="9" t="n">
        <x:f>R525*T525</x:f>
        <x:v>0</x:v>
      </x:c>
      <x:c r="Y525" s="9" t="n">
        <x:f>S525*T525</x:f>
        <x:v>267.0284188911704</x:v>
      </x:c>
      <x:c r="Z525" s="9" t="n">
        <x:f>IF(ISNUMBER(U525),S525*(U525-T525),"n.a.")</x:f>
        <x:v>-5.423730390143752</x:v>
      </x:c>
      <x:c r="AA525" s="9" t="n">
        <x:f>IF(ISNUMBER(U525),Y525,0)</x:f>
        <x:v>267.0284188911704</x:v>
      </x:c>
      <x:c r="AB525" s="7" t="n">
        <x:f>MAX(0,L525-SUM(F525:K525))</x:f>
        <x:v>0</x:v>
      </x:c>
    </x:row>
    <x:row r="526" ht="22" customHeight="1">
      <x:c r="A526" s="18" t="n">
        <x:f>Summary!C$41</x:f>
        <x:v>46327</x:v>
      </x:c>
      <x:c r="B526" s="2" t="str">
        <x:f>'Inventory detail'!A526</x:f>
        <x:v>COIL</x:v>
      </x:c>
      <x:c r="C526" s="2" t="str">
        <x:f>'Inventory detail'!B526</x:f>
        <x:v>60</x:v>
      </x:c>
      <x:c r="D526" s="2" t="str">
        <x:f>'Inventory detail'!C526</x:f>
        <x:v>25CLR12-4</x:v>
      </x:c>
      <x:c r="E526" s="10" t="n">
        <x:f>Summary!$E$5</x:f>
        <x:v>46304</x:v>
      </x:c>
      <x:c r="F526" s="7" t="n">
        <x:f>'Inventory detail'!W526</x:f>
        <x:v>800</x:v>
      </x:c>
      <x:c r="G526" s="7" t="n">
        <x:f>'Inventory detail'!X526</x:f>
        <x:v>0</x:v>
      </x:c>
      <x:c r="H526" s="7" t="n">
        <x:f>'Inventory detail'!Y526</x:f>
        <x:v>0</x:v>
      </x:c>
      <x:c r="I526" s="7" t="n">
        <x:f>SUMIFS('PO detail'!$W$1239:$W$1239,'PO detail'!$V$1239:$V$1239,"&gt;="&amp;E526,'PO detail'!$V$1239:$V$1239,"&lt;"&amp;A526)</x:f>
        <x:v>0</x:v>
      </x:c>
      <x:c r="J526" s="7" t="n">
        <x:f>SUMIFS('PO detail'!$X$1239:$X$1239,'PO detail'!$V$1239:$V$1239,"&gt;="&amp;E526,'PO detail'!$V$1239:$V$1239,"&lt;"&amp;A526)</x:f>
        <x:v>0</x:v>
      </x:c>
      <x:c r="K526" s="7" t="n">
        <x:f>SUMIFS('PO detail'!$Y$1239:$Y$1239,'PO detail'!$V$1239:$V$1239,"&gt;="&amp;E526,'PO detail'!$V$1239:$V$1239,"&lt;"&amp;A526)</x:f>
        <x:v>0</x:v>
      </x:c>
      <x:c r="L526" s="7" t="n">
        <x:f>'Inventory detail'!F526*Summary!$K$5*(A526-E526)/Summary!$K$6</x:f>
        <x:v>94.45585215605749</x:v>
      </x:c>
      <x:c r="M526" s="7" t="n">
        <x:f>MAX(0,H526-L526)</x:f>
        <x:v>0</x:v>
      </x:c>
      <x:c r="N526" s="7" t="n">
        <x:f>MAX(0,L526-H526)</x:f>
        <x:v>94.45585215605749</x:v>
      </x:c>
      <x:c r="O526" s="7" t="n">
        <x:f>MAX(0,F526+I526-N526)</x:f>
        <x:v>705.5441478439425</x:v>
      </x:c>
      <x:c r="P526" s="7" t="n">
        <x:f>MAX(0,N526-F526-I526)</x:f>
        <x:v>0</x:v>
      </x:c>
      <x:c r="Q526" s="7" t="n">
        <x:f>MAX(0,G526+J526-P526)</x:f>
        <x:v>0</x:v>
      </x:c>
      <x:c r="R526" s="7" t="n">
        <x:f>M526+MAX(0,K526-MAX(0,P526-G526-J526))</x:f>
        <x:v>0</x:v>
      </x:c>
      <x:c r="S526" s="7" t="n">
        <x:f>SUM(O526,Q526,R526)</x:f>
        <x:v>705.5441478439425</x:v>
      </x:c>
      <x:c r="T526" s="14" t="n">
        <x:f>'Inventory detail'!T526</x:f>
        <x:v>0.2144</x:v>
      </x:c>
      <x:c r="U526" s="14" t="n">
        <x:f>'Inventory detail'!U526</x:f>
        <x:v>0.2100605</x:v>
      </x:c>
      <x:c r="V526" s="9" t="n">
        <x:f>O526*T526</x:f>
        <x:v>151.26866529774128</x:v>
      </x:c>
      <x:c r="W526" s="9" t="n">
        <x:f>Q526*T526</x:f>
        <x:v>0</x:v>
      </x:c>
      <x:c r="X526" s="9" t="n">
        <x:f>R526*T526</x:f>
        <x:v>0</x:v>
      </x:c>
      <x:c r="Y526" s="9" t="n">
        <x:f>S526*T526</x:f>
        <x:v>151.26866529774128</x:v>
      </x:c>
      <x:c r="Z526" s="9" t="n">
        <x:f>IF(ISNUMBER(U526),S526*(U526-T526),"n.a.")</x:f>
        <x:v>-3.0617088295687855</x:v>
      </x:c>
      <x:c r="AA526" s="9" t="n">
        <x:f>IF(ISNUMBER(U526),Y526,0)</x:f>
        <x:v>151.26866529774128</x:v>
      </x:c>
      <x:c r="AB526" s="7" t="n">
        <x:f>MAX(0,L526-SUM(F526:K526))</x:f>
        <x:v>0</x:v>
      </x:c>
    </x:row>
    <x:row r="527" ht="22" customHeight="1">
      <x:c r="A527" s="18" t="n">
        <x:f>Summary!C$41</x:f>
        <x:v>46327</x:v>
      </x:c>
      <x:c r="B527" s="2" t="str">
        <x:f>'Inventory detail'!A527</x:f>
        <x:v>POUC</x:v>
      </x:c>
      <x:c r="C527" s="2" t="str">
        <x:f>'Inventory detail'!B527</x:f>
        <x:v>10</x:v>
      </x:c>
      <x:c r="D527" s="2" t="str">
        <x:f>'Inventory detail'!C527</x:f>
        <x:v>LET5SL</x:v>
      </x:c>
      <x:c r="E527" s="10" t="n">
        <x:f>Summary!$E$5</x:f>
        <x:v>46304</x:v>
      </x:c>
      <x:c r="F527" s="7" t="n">
        <x:f>'Inventory detail'!W527</x:f>
        <x:v>500</x:v>
      </x:c>
      <x:c r="G527" s="7" t="n">
        <x:f>'Inventory detail'!X527</x:f>
        <x:v>0</x:v>
      </x:c>
      <x:c r="H527" s="7" t="n">
        <x:f>'Inventory detail'!Y527</x:f>
        <x:v>1050</x:v>
      </x:c>
      <x:c r="I527" s="7" t="n">
        <x:f>SUMIFS('PO detail'!$W$1516:$W$1516,'PO detail'!$V$1516:$V$1516,"&gt;="&amp;E527,'PO detail'!$V$1516:$V$1516,"&lt;"&amp;A527)</x:f>
        <x:v>0</x:v>
      </x:c>
      <x:c r="J527" s="7" t="n">
        <x:f>SUMIFS('PO detail'!$X$1516:$X$1516,'PO detail'!$V$1516:$V$1516,"&gt;="&amp;E527,'PO detail'!$V$1516:$V$1516,"&lt;"&amp;A527)</x:f>
        <x:v>0</x:v>
      </x:c>
      <x:c r="K527" s="7" t="n">
        <x:f>SUMIFS('PO detail'!$Y$1516:$Y$1516,'PO detail'!$V$1516:$V$1516,"&gt;="&amp;E527,'PO detail'!$V$1516:$V$1516,"&lt;"&amp;A527)</x:f>
        <x:v>0</x:v>
      </x:c>
      <x:c r="L527" s="7" t="n">
        <x:f>'Inventory detail'!F527*Summary!$K$5*(A527-E527)/Summary!$K$6</x:f>
        <x:v>94.45585215605749</x:v>
      </x:c>
      <x:c r="M527" s="7" t="n">
        <x:f>MAX(0,H527-L527)</x:f>
        <x:v>955.5441478439425</x:v>
      </x:c>
      <x:c r="N527" s="7" t="n">
        <x:f>MAX(0,L527-H527)</x:f>
        <x:v>0</x:v>
      </x:c>
      <x:c r="O527" s="7" t="n">
        <x:f>MAX(0,F527+I527-N527)</x:f>
        <x:v>500</x:v>
      </x:c>
      <x:c r="P527" s="7" t="n">
        <x:f>MAX(0,N527-F527-I527)</x:f>
        <x:v>0</x:v>
      </x:c>
      <x:c r="Q527" s="7" t="n">
        <x:f>MAX(0,G527+J527-P527)</x:f>
        <x:v>0</x:v>
      </x:c>
      <x:c r="R527" s="7" t="n">
        <x:f>M527+MAX(0,K527-MAX(0,P527-G527-J527))</x:f>
        <x:v>955.5441478439425</x:v>
      </x:c>
      <x:c r="S527" s="7" t="n">
        <x:f>SUM(O527,Q527,R527)</x:f>
        <x:v>1455.5441478439425</x:v>
      </x:c>
      <x:c r="T527" s="14" t="n">
        <x:f>'Inventory detail'!T527</x:f>
        <x:v>0.1429</x:v>
      </x:c>
      <x:c r="U527" s="14" t="n">
        <x:f>'Inventory detail'!U527</x:f>
        <x:v>0.15575999999999998</x:v>
      </x:c>
      <x:c r="V527" s="9" t="n">
        <x:f>O527*T527</x:f>
        <x:v>71.45</x:v>
      </x:c>
      <x:c r="W527" s="9" t="n">
        <x:f>Q527*T527</x:f>
        <x:v>0</x:v>
      </x:c>
      <x:c r="X527" s="9" t="n">
        <x:f>R527*T527</x:f>
        <x:v>136.54725872689937</x:v>
      </x:c>
      <x:c r="Y527" s="9" t="n">
        <x:f>S527*T527</x:f>
        <x:v>207.9972587268994</x:v>
      </x:c>
      <x:c r="Z527" s="9" t="n">
        <x:f>IF(ISNUMBER(U527),S527*(U527-T527),"n.a.")</x:f>
        <x:v>18.718297741273076</x:v>
      </x:c>
      <x:c r="AA527" s="9" t="n">
        <x:f>IF(ISNUMBER(U527),Y527,0)</x:f>
        <x:v>207.9972587268994</x:v>
      </x:c>
      <x:c r="AB527" s="7" t="n">
        <x:f>MAX(0,L527-SUM(F527:K527))</x:f>
        <x:v>0</x:v>
      </x:c>
    </x:row>
    <x:row r="528" ht="22" customHeight="1">
      <x:c r="A528" s="18" t="n">
        <x:f>Summary!C$41</x:f>
        <x:v>46327</x:v>
      </x:c>
      <x:c r="B528" s="2" t="str">
        <x:f>'Inventory detail'!A528</x:f>
        <x:v>WIRE</x:v>
      </x:c>
      <x:c r="C528" s="2" t="str">
        <x:f>'Inventory detail'!B528</x:f>
        <x:v>30</x:v>
      </x:c>
      <x:c r="D528" s="2" t="str">
        <x:f>'Inventory detail'!C528</x:f>
        <x:v>DL034GOLD</x:v>
      </x:c>
      <x:c r="E528" s="10" t="n">
        <x:f>Summary!$E$5</x:f>
        <x:v>46304</x:v>
      </x:c>
      <x:c r="F528" s="7" t="n">
        <x:f>'Inventory detail'!W528</x:f>
        <x:v>0</x:v>
      </x:c>
      <x:c r="G528" s="7" t="n">
        <x:f>'Inventory detail'!X528</x:f>
        <x:v>0</x:v>
      </x:c>
      <x:c r="H528" s="7" t="n">
        <x:f>'Inventory detail'!Y528</x:f>
        <x:v>500</x:v>
      </x:c>
      <x:c r="I528" s="7" t="n">
        <x:f>0</x:f>
        <x:v>0</x:v>
      </x:c>
      <x:c r="J528" s="7" t="n">
        <x:f>0</x:f>
        <x:v>0</x:v>
      </x:c>
      <x:c r="K528" s="7" t="n">
        <x:f>0</x:f>
        <x:v>0</x:v>
      </x:c>
      <x:c r="L528" s="7" t="n">
        <x:f>'Inventory detail'!F528*Summary!$K$5*(A528-E528)/Summary!$K$6</x:f>
        <x:v>94.45585215605749</x:v>
      </x:c>
      <x:c r="M528" s="7" t="n">
        <x:f>MAX(0,H528-L528)</x:f>
        <x:v>405.5441478439425</x:v>
      </x:c>
      <x:c r="N528" s="7" t="n">
        <x:f>MAX(0,L528-H528)</x:f>
        <x:v>0</x:v>
      </x:c>
      <x:c r="O528" s="7" t="n">
        <x:f>MAX(0,F528+I528-N528)</x:f>
        <x:v>0</x:v>
      </x:c>
      <x:c r="P528" s="7" t="n">
        <x:f>MAX(0,N528-F528-I528)</x:f>
        <x:v>0</x:v>
      </x:c>
      <x:c r="Q528" s="7" t="n">
        <x:f>MAX(0,G528+J528-P528)</x:f>
        <x:v>0</x:v>
      </x:c>
      <x:c r="R528" s="7" t="n">
        <x:f>M528+MAX(0,K528-MAX(0,P528-G528-J528))</x:f>
        <x:v>405.5441478439425</x:v>
      </x:c>
      <x:c r="S528" s="7" t="n">
        <x:f>SUM(O528,Q528,R528)</x:f>
        <x:v>405.5441478439425</x:v>
      </x:c>
      <x:c r="T528" s="14" t="n">
        <x:f>'Inventory detail'!T528</x:f>
        <x:v>0.1424</x:v>
      </x:c>
      <x:c r="U528" s="14" t="n">
        <x:f>'Inventory detail'!U528</x:f>
        <x:v>0.1424</x:v>
      </x:c>
      <x:c r="V528" s="9" t="n">
        <x:f>O528*T528</x:f>
        <x:v>0</x:v>
      </x:c>
      <x:c r="W528" s="9" t="n">
        <x:f>Q528*T528</x:f>
        <x:v>0</x:v>
      </x:c>
      <x:c r="X528" s="9" t="n">
        <x:f>R528*T528</x:f>
        <x:v>57.74948665297741</x:v>
      </x:c>
      <x:c r="Y528" s="9" t="n">
        <x:f>S528*T528</x:f>
        <x:v>57.74948665297741</x:v>
      </x:c>
      <x:c r="Z528" s="9" t="n">
        <x:f>IF(ISNUMBER(U528),S528*(U528-T528),"n.a.")</x:f>
        <x:v>0</x:v>
      </x:c>
      <x:c r="AA528" s="9" t="n">
        <x:f>IF(ISNUMBER(U528),Y528,0)</x:f>
        <x:v>57.74948665297741</x:v>
      </x:c>
      <x:c r="AB528" s="7" t="n">
        <x:f>MAX(0,L528-SUM(F528:K528))</x:f>
        <x:v>0</x:v>
      </x:c>
    </x:row>
    <x:row r="529" ht="22" customHeight="1">
      <x:c r="A529" s="18" t="n">
        <x:f>Summary!C$41</x:f>
        <x:v>46327</x:v>
      </x:c>
      <x:c r="B529" s="2" t="str">
        <x:f>'Inventory detail'!A529</x:f>
        <x:v>COIL</x:v>
      </x:c>
      <x:c r="C529" s="2" t="str">
        <x:f>'Inventory detail'!B529</x:f>
        <x:v>10</x:v>
      </x:c>
      <x:c r="D529" s="2" t="str">
        <x:f>'Inventory detail'!C529</x:f>
        <x:v>14RED12-4</x:v>
      </x:c>
      <x:c r="E529" s="10" t="n">
        <x:f>Summary!$E$5</x:f>
        <x:v>46304</x:v>
      </x:c>
      <x:c r="F529" s="7" t="n">
        <x:f>'Inventory detail'!W529</x:f>
        <x:v>0</x:v>
      </x:c>
      <x:c r="G529" s="7" t="n">
        <x:f>'Inventory detail'!X529</x:f>
        <x:v>0</x:v>
      </x:c>
      <x:c r="H529" s="7" t="n">
        <x:f>'Inventory detail'!Y529</x:f>
        <x:v>1000</x:v>
      </x:c>
      <x:c r="I529" s="7" t="n">
        <x:f>0</x:f>
        <x:v>0</x:v>
      </x:c>
      <x:c r="J529" s="7" t="n">
        <x:f>0</x:f>
        <x:v>0</x:v>
      </x:c>
      <x:c r="K529" s="7" t="n">
        <x:f>0</x:f>
        <x:v>0</x:v>
      </x:c>
      <x:c r="L529" s="7" t="n">
        <x:f>'Inventory detail'!F529*Summary!$K$5*(A529-E529)/Summary!$K$6</x:f>
        <x:v>88.16131416837781</x:v>
      </x:c>
      <x:c r="M529" s="7" t="n">
        <x:f>MAX(0,H529-L529)</x:f>
        <x:v>911.8386858316222</x:v>
      </x:c>
      <x:c r="N529" s="7" t="n">
        <x:f>MAX(0,L529-H529)</x:f>
        <x:v>0</x:v>
      </x:c>
      <x:c r="O529" s="7" t="n">
        <x:f>MAX(0,F529+I529-N529)</x:f>
        <x:v>0</x:v>
      </x:c>
      <x:c r="P529" s="7" t="n">
        <x:f>MAX(0,N529-F529-I529)</x:f>
        <x:v>0</x:v>
      </x:c>
      <x:c r="Q529" s="7" t="n">
        <x:f>MAX(0,G529+J529-P529)</x:f>
        <x:v>0</x:v>
      </x:c>
      <x:c r="R529" s="7" t="n">
        <x:f>M529+MAX(0,K529-MAX(0,P529-G529-J529))</x:f>
        <x:v>911.8386858316222</x:v>
      </x:c>
      <x:c r="S529" s="7" t="n">
        <x:f>SUM(O529,Q529,R529)</x:f>
        <x:v>911.8386858316222</x:v>
      </x:c>
      <x:c r="T529" s="14" t="n">
        <x:f>'Inventory detail'!T529</x:f>
        <x:v>0.09179999999999999</x:v>
      </x:c>
      <x:c r="U529" s="14" t="n">
        <x:f>'Inventory detail'!U529</x:f>
        <x:v>0.089947</x:v>
      </x:c>
      <x:c r="V529" s="9" t="n">
        <x:f>O529*T529</x:f>
        <x:v>0</x:v>
      </x:c>
      <x:c r="W529" s="9" t="n">
        <x:f>Q529*T529</x:f>
        <x:v>0</x:v>
      </x:c>
      <x:c r="X529" s="9" t="n">
        <x:f>R529*T529</x:f>
        <x:v>83.70679135934292</x:v>
      </x:c>
      <x:c r="Y529" s="9" t="n">
        <x:f>S529*T529</x:f>
        <x:v>83.70679135934292</x:v>
      </x:c>
      <x:c r="Z529" s="9" t="n">
        <x:f>IF(ISNUMBER(U529),S529*(U529-T529),"n.a.")</x:f>
        <x:v>-1.68963708484599</x:v>
      </x:c>
      <x:c r="AA529" s="9" t="n">
        <x:f>IF(ISNUMBER(U529),Y529,0)</x:f>
        <x:v>83.70679135934292</x:v>
      </x:c>
      <x:c r="AB529" s="7" t="n">
        <x:f>MAX(0,L529-SUM(F529:K529))</x:f>
        <x:v>0</x:v>
      </x:c>
    </x:row>
    <x:row r="530" ht="22" customHeight="1">
      <x:c r="A530" s="18" t="n">
        <x:f>Summary!C$41</x:f>
        <x:v>46327</x:v>
      </x:c>
      <x:c r="B530" s="2" t="str">
        <x:f>'Inventory detail'!A530</x:f>
        <x:v>COIL</x:v>
      </x:c>
      <x:c r="C530" s="2" t="str">
        <x:f>'Inventory detail'!B530</x:f>
        <x:v>60</x:v>
      </x:c>
      <x:c r="D530" s="2" t="str">
        <x:f>'Inventory detail'!C530</x:f>
        <x:v>16CLR12-4</x:v>
      </x:c>
      <x:c r="E530" s="10" t="n">
        <x:f>Summary!$E$5</x:f>
        <x:v>46304</x:v>
      </x:c>
      <x:c r="F530" s="7" t="n">
        <x:f>'Inventory detail'!W530</x:f>
        <x:v>0</x:v>
      </x:c>
      <x:c r="G530" s="7" t="n">
        <x:f>'Inventory detail'!X530</x:f>
        <x:v>0</x:v>
      </x:c>
      <x:c r="H530" s="7" t="n">
        <x:f>'Inventory detail'!Y530</x:f>
        <x:v>400</x:v>
      </x:c>
      <x:c r="I530" s="7" t="n">
        <x:f>SUMIFS('PO detail'!$W$1150:$W$1150,'PO detail'!$V$1150:$V$1150,"&gt;="&amp;E530,'PO detail'!$V$1150:$V$1150,"&lt;"&amp;A530)</x:f>
        <x:v>0</x:v>
      </x:c>
      <x:c r="J530" s="7" t="n">
        <x:f>SUMIFS('PO detail'!$X$1150:$X$1150,'PO detail'!$V$1150:$V$1150,"&gt;="&amp;E530,'PO detail'!$V$1150:$V$1150,"&lt;"&amp;A530)</x:f>
        <x:v>0</x:v>
      </x:c>
      <x:c r="K530" s="7" t="n">
        <x:f>SUMIFS('PO detail'!$Y$1150:$Y$1150,'PO detail'!$V$1150:$V$1150,"&gt;="&amp;E530,'PO detail'!$V$1150:$V$1150,"&lt;"&amp;A530)</x:f>
        <x:v>0</x:v>
      </x:c>
      <x:c r="L530" s="7" t="n">
        <x:f>'Inventory detail'!F530*Summary!$K$5*(A530-E530)/Summary!$K$6</x:f>
        <x:v>88.16131416837781</x:v>
      </x:c>
      <x:c r="M530" s="7" t="n">
        <x:f>MAX(0,H530-L530)</x:f>
        <x:v>311.8386858316222</x:v>
      </x:c>
      <x:c r="N530" s="7" t="n">
        <x:f>MAX(0,L530-H530)</x:f>
        <x:v>0</x:v>
      </x:c>
      <x:c r="O530" s="7" t="n">
        <x:f>MAX(0,F530+I530-N530)</x:f>
        <x:v>0</x:v>
      </x:c>
      <x:c r="P530" s="7" t="n">
        <x:f>MAX(0,N530-F530-I530)</x:f>
        <x:v>0</x:v>
      </x:c>
      <x:c r="Q530" s="7" t="n">
        <x:f>MAX(0,G530+J530-P530)</x:f>
        <x:v>0</x:v>
      </x:c>
      <x:c r="R530" s="7" t="n">
        <x:f>M530+MAX(0,K530-MAX(0,P530-G530-J530))</x:f>
        <x:v>311.8386858316222</x:v>
      </x:c>
      <x:c r="S530" s="7" t="n">
        <x:f>SUM(O530,Q530,R530)</x:f>
        <x:v>311.8386858316222</x:v>
      </x:c>
      <x:c r="T530" s="14" t="n">
        <x:f>'Inventory detail'!T530</x:f>
        <x:v>0.11230000000000001</x:v>
      </x:c>
      <x:c r="U530" s="14" t="n">
        <x:f>'Inventory detail'!U530</x:f>
        <x:v>0.1099475</x:v>
      </x:c>
      <x:c r="V530" s="9" t="n">
        <x:f>O530*T530</x:f>
        <x:v>0</x:v>
      </x:c>
      <x:c r="W530" s="9" t="n">
        <x:f>Q530*T530</x:f>
        <x:v>0</x:v>
      </x:c>
      <x:c r="X530" s="9" t="n">
        <x:f>R530*T530</x:f>
        <x:v>35.019484418891174</x:v>
      </x:c>
      <x:c r="Y530" s="9" t="n">
        <x:f>S530*T530</x:f>
        <x:v>35.019484418891174</x:v>
      </x:c>
      <x:c r="Z530" s="9" t="n">
        <x:f>IF(ISNUMBER(U530),S530*(U530-T530),"n.a.")</x:f>
        <x:v>-0.7336005084188935</x:v>
      </x:c>
      <x:c r="AA530" s="9" t="n">
        <x:f>IF(ISNUMBER(U530),Y530,0)</x:f>
        <x:v>35.019484418891174</x:v>
      </x:c>
      <x:c r="AB530" s="7" t="n">
        <x:f>MAX(0,L530-SUM(F530:K530))</x:f>
        <x:v>0</x:v>
      </x:c>
    </x:row>
    <x:row r="531" ht="22" customHeight="1">
      <x:c r="A531" s="18" t="n">
        <x:f>Summary!C$41</x:f>
        <x:v>46327</x:v>
      </x:c>
      <x:c r="B531" s="2" t="str">
        <x:f>'Inventory detail'!A531</x:f>
        <x:v>COIL</x:v>
      </x:c>
      <x:c r="C531" s="2" t="str">
        <x:f>'Inventory detail'!B531</x:f>
        <x:v>60</x:v>
      </x:c>
      <x:c r="D531" s="2" t="str">
        <x:f>'Inventory detail'!C531</x:f>
        <x:v>28CLR12-4</x:v>
      </x:c>
      <x:c r="E531" s="10" t="n">
        <x:f>Summary!$E$5</x:f>
        <x:v>46304</x:v>
      </x:c>
      <x:c r="F531" s="7" t="n">
        <x:f>'Inventory detail'!W531</x:f>
        <x:v>1300</x:v>
      </x:c>
      <x:c r="G531" s="7" t="n">
        <x:f>'Inventory detail'!X531</x:f>
        <x:v>0</x:v>
      </x:c>
      <x:c r="H531" s="7" t="n">
        <x:f>'Inventory detail'!Y531</x:f>
        <x:v>0</x:v>
      </x:c>
      <x:c r="I531" s="7" t="n">
        <x:f>SUMIFS('PO detail'!$W$1260:$W$1261,'PO detail'!$V$1260:$V$1261,"&gt;="&amp;E531,'PO detail'!$V$1260:$V$1261,"&lt;"&amp;A531)</x:f>
        <x:v>0</x:v>
      </x:c>
      <x:c r="J531" s="7" t="n">
        <x:f>SUMIFS('PO detail'!$X$1260:$X$1261,'PO detail'!$V$1260:$V$1261,"&gt;="&amp;E531,'PO detail'!$V$1260:$V$1261,"&lt;"&amp;A531)</x:f>
        <x:v>0</x:v>
      </x:c>
      <x:c r="K531" s="7" t="n">
        <x:f>SUMIFS('PO detail'!$Y$1260:$Y$1261,'PO detail'!$V$1260:$V$1261,"&gt;="&amp;E531,'PO detail'!$V$1260:$V$1261,"&lt;"&amp;A531)</x:f>
        <x:v>0</x:v>
      </x:c>
      <x:c r="L531" s="7" t="n">
        <x:f>'Inventory detail'!F531*Summary!$K$5*(A531-E531)/Summary!$K$6</x:f>
        <x:v>88.16131416837781</x:v>
      </x:c>
      <x:c r="M531" s="7" t="n">
        <x:f>MAX(0,H531-L531)</x:f>
        <x:v>0</x:v>
      </x:c>
      <x:c r="N531" s="7" t="n">
        <x:f>MAX(0,L531-H531)</x:f>
        <x:v>88.16131416837781</x:v>
      </x:c>
      <x:c r="O531" s="7" t="n">
        <x:f>MAX(0,F531+I531-N531)</x:f>
        <x:v>1211.8386858316221</x:v>
      </x:c>
      <x:c r="P531" s="7" t="n">
        <x:f>MAX(0,N531-F531-I531)</x:f>
        <x:v>0</x:v>
      </x:c>
      <x:c r="Q531" s="7" t="n">
        <x:f>MAX(0,G531+J531-P531)</x:f>
        <x:v>0</x:v>
      </x:c>
      <x:c r="R531" s="7" t="n">
        <x:f>M531+MAX(0,K531-MAX(0,P531-G531-J531))</x:f>
        <x:v>0</x:v>
      </x:c>
      <x:c r="S531" s="7" t="n">
        <x:f>SUM(O531,Q531,R531)</x:f>
        <x:v>1211.8386858316221</x:v>
      </x:c>
      <x:c r="T531" s="14" t="n">
        <x:f>'Inventory detail'!T531</x:f>
        <x:v>0.2327</x:v>
      </x:c>
      <x:c r="U531" s="14" t="n">
        <x:f>'Inventory detail'!U531</x:f>
        <x:v>0.22796149999999998</x:v>
      </x:c>
      <x:c r="V531" s="9" t="n">
        <x:f>O531*T531</x:f>
        <x:v>281.99486219301843</x:v>
      </x:c>
      <x:c r="W531" s="9" t="n">
        <x:f>Q531*T531</x:f>
        <x:v>0</x:v>
      </x:c>
      <x:c r="X531" s="9" t="n">
        <x:f>R531*T531</x:f>
        <x:v>0</x:v>
      </x:c>
      <x:c r="Y531" s="9" t="n">
        <x:f>S531*T531</x:f>
        <x:v>281.99486219301843</x:v>
      </x:c>
      <x:c r="Z531" s="9" t="n">
        <x:f>IF(ISNUMBER(U531),S531*(U531-T531),"n.a.")</x:f>
        <x:v>-5.742297612813149</x:v>
      </x:c>
      <x:c r="AA531" s="9" t="n">
        <x:f>IF(ISNUMBER(U531),Y531,0)</x:f>
        <x:v>281.99486219301843</x:v>
      </x:c>
      <x:c r="AB531" s="7" t="n">
        <x:f>MAX(0,L531-SUM(F531:K531))</x:f>
        <x:v>0</x:v>
      </x:c>
    </x:row>
    <x:row r="532" ht="22" customHeight="1">
      <x:c r="A532" s="18" t="n">
        <x:f>Summary!C$41</x:f>
        <x:v>46327</x:v>
      </x:c>
      <x:c r="B532" s="2" t="str">
        <x:f>'Inventory detail'!A532</x:f>
        <x:v>COIL</x:v>
      </x:c>
      <x:c r="C532" s="2" t="str">
        <x:f>'Inventory detail'!B532</x:f>
        <x:v>60</x:v>
      </x:c>
      <x:c r="D532" s="2" t="str">
        <x:f>'Inventory detail'!C532</x:f>
        <x:v>28NAV12-4</x:v>
      </x:c>
      <x:c r="E532" s="10" t="n">
        <x:f>Summary!$E$5</x:f>
        <x:v>46304</x:v>
      </x:c>
      <x:c r="F532" s="7" t="n">
        <x:f>'Inventory detail'!W532</x:f>
        <x:v>1200</x:v>
      </x:c>
      <x:c r="G532" s="7" t="n">
        <x:f>'Inventory detail'!X532</x:f>
        <x:v>0</x:v>
      </x:c>
      <x:c r="H532" s="7" t="n">
        <x:f>'Inventory detail'!Y532</x:f>
        <x:v>100</x:v>
      </x:c>
      <x:c r="I532" s="7" t="n">
        <x:f>SUMIFS('PO detail'!$W$1262:$W$1262,'PO detail'!$V$1262:$V$1262,"&gt;="&amp;E532,'PO detail'!$V$1262:$V$1262,"&lt;"&amp;A532)</x:f>
        <x:v>0</x:v>
      </x:c>
      <x:c r="J532" s="7" t="n">
        <x:f>SUMIFS('PO detail'!$X$1262:$X$1262,'PO detail'!$V$1262:$V$1262,"&gt;="&amp;E532,'PO detail'!$V$1262:$V$1262,"&lt;"&amp;A532)</x:f>
        <x:v>0</x:v>
      </x:c>
      <x:c r="K532" s="7" t="n">
        <x:f>SUMIFS('PO detail'!$Y$1262:$Y$1262,'PO detail'!$V$1262:$V$1262,"&gt;="&amp;E532,'PO detail'!$V$1262:$V$1262,"&lt;"&amp;A532)</x:f>
        <x:v>0</x:v>
      </x:c>
      <x:c r="L532" s="7" t="n">
        <x:f>'Inventory detail'!F532*Summary!$K$5*(A532-E532)/Summary!$K$6</x:f>
        <x:v>88.16131416837781</x:v>
      </x:c>
      <x:c r="M532" s="7" t="n">
        <x:f>MAX(0,H532-L532)</x:f>
        <x:v>11.838685831622186</x:v>
      </x:c>
      <x:c r="N532" s="7" t="n">
        <x:f>MAX(0,L532-H532)</x:f>
        <x:v>0</x:v>
      </x:c>
      <x:c r="O532" s="7" t="n">
        <x:f>MAX(0,F532+I532-N532)</x:f>
        <x:v>1200</x:v>
      </x:c>
      <x:c r="P532" s="7" t="n">
        <x:f>MAX(0,N532-F532-I532)</x:f>
        <x:v>0</x:v>
      </x:c>
      <x:c r="Q532" s="7" t="n">
        <x:f>MAX(0,G532+J532-P532)</x:f>
        <x:v>0</x:v>
      </x:c>
      <x:c r="R532" s="7" t="n">
        <x:f>M532+MAX(0,K532-MAX(0,P532-G532-J532))</x:f>
        <x:v>11.838685831622186</x:v>
      </x:c>
      <x:c r="S532" s="7" t="n">
        <x:f>SUM(O532,Q532,R532)</x:f>
        <x:v>1211.8386858316221</x:v>
      </x:c>
      <x:c r="T532" s="14" t="n">
        <x:f>'Inventory detail'!T532</x:f>
        <x:v>0.2327</x:v>
      </x:c>
      <x:c r="U532" s="14" t="n">
        <x:f>'Inventory detail'!U532</x:f>
        <x:v>0.22796149999999998</x:v>
      </x:c>
      <x:c r="V532" s="9" t="n">
        <x:f>O532*T532</x:f>
        <x:v>279.24</x:v>
      </x:c>
      <x:c r="W532" s="9" t="n">
        <x:f>Q532*T532</x:f>
        <x:v>0</x:v>
      </x:c>
      <x:c r="X532" s="9" t="n">
        <x:f>R532*T532</x:f>
        <x:v>2.7548621930184827</x:v>
      </x:c>
      <x:c r="Y532" s="9" t="n">
        <x:f>S532*T532</x:f>
        <x:v>281.99486219301843</x:v>
      </x:c>
      <x:c r="Z532" s="9" t="n">
        <x:f>IF(ISNUMBER(U532),S532*(U532-T532),"n.a.")</x:f>
        <x:v>-5.742297612813149</x:v>
      </x:c>
      <x:c r="AA532" s="9" t="n">
        <x:f>IF(ISNUMBER(U532),Y532,0)</x:f>
        <x:v>281.99486219301843</x:v>
      </x:c>
      <x:c r="AB532" s="7" t="n">
        <x:f>MAX(0,L532-SUM(F532:K532))</x:f>
        <x:v>0</x:v>
      </x:c>
    </x:row>
    <x:row r="533" ht="22" customHeight="1">
      <x:c r="A533" s="18" t="n">
        <x:f>Summary!C$41</x:f>
        <x:v>46327</x:v>
      </x:c>
      <x:c r="B533" s="2" t="str">
        <x:f>'Inventory detail'!A533</x:f>
        <x:v>POUC</x:v>
      </x:c>
      <x:c r="C533" s="2" t="str">
        <x:f>'Inventory detail'!B533</x:f>
        <x:v>10</x:v>
      </x:c>
      <x:c r="D533" s="2" t="str">
        <x:f>'Inventory detail'!C533</x:f>
        <x:v>MLET3</x:v>
      </x:c>
      <x:c r="E533" s="10" t="n">
        <x:f>Summary!$E$5</x:f>
        <x:v>46304</x:v>
      </x:c>
      <x:c r="F533" s="7" t="n">
        <x:f>'Inventory detail'!W533</x:f>
        <x:v>100</x:v>
      </x:c>
      <x:c r="G533" s="7" t="n">
        <x:f>'Inventory detail'!X533</x:f>
        <x:v>0</x:v>
      </x:c>
      <x:c r="H533" s="7" t="n">
        <x:f>'Inventory detail'!Y533</x:f>
        <x:v>0</x:v>
      </x:c>
      <x:c r="I533" s="7" t="n">
        <x:f>SUMIFS('PO detail'!$W$1566:$W$1567,'PO detail'!$V$1566:$V$1567,"&gt;="&amp;E533,'PO detail'!$V$1566:$V$1567,"&lt;"&amp;A533)</x:f>
        <x:v>0</x:v>
      </x:c>
      <x:c r="J533" s="7" t="n">
        <x:f>SUMIFS('PO detail'!$X$1566:$X$1567,'PO detail'!$V$1566:$V$1567,"&gt;="&amp;E533,'PO detail'!$V$1566:$V$1567,"&lt;"&amp;A533)</x:f>
        <x:v>0</x:v>
      </x:c>
      <x:c r="K533" s="7" t="n">
        <x:f>SUMIFS('PO detail'!$Y$1566:$Y$1567,'PO detail'!$V$1566:$V$1567,"&gt;="&amp;E533,'PO detail'!$V$1566:$V$1567,"&lt;"&amp;A533)</x:f>
        <x:v>0</x:v>
      </x:c>
      <x:c r="L533" s="7" t="n">
        <x:f>'Inventory detail'!F533*Summary!$K$5*(A533-E533)/Summary!$K$6</x:f>
        <x:v>88.16131416837781</x:v>
      </x:c>
      <x:c r="M533" s="7" t="n">
        <x:f>MAX(0,H533-L533)</x:f>
        <x:v>0</x:v>
      </x:c>
      <x:c r="N533" s="7" t="n">
        <x:f>MAX(0,L533-H533)</x:f>
        <x:v>88.16131416837781</x:v>
      </x:c>
      <x:c r="O533" s="7" t="n">
        <x:f>MAX(0,F533+I533-N533)</x:f>
        <x:v>11.838685831622186</x:v>
      </x:c>
      <x:c r="P533" s="7" t="n">
        <x:f>MAX(0,N533-F533-I533)</x:f>
        <x:v>0</x:v>
      </x:c>
      <x:c r="Q533" s="7" t="n">
        <x:f>MAX(0,G533+J533-P533)</x:f>
        <x:v>0</x:v>
      </x:c>
      <x:c r="R533" s="7" t="n">
        <x:f>M533+MAX(0,K533-MAX(0,P533-G533-J533))</x:f>
        <x:v>0</x:v>
      </x:c>
      <x:c r="S533" s="7" t="n">
        <x:f>SUM(O533,Q533,R533)</x:f>
        <x:v>11.838685831622186</x:v>
      </x:c>
      <x:c r="T533" s="14" t="n">
        <x:f>'Inventory detail'!T533</x:f>
        <x:v>0.0836</x:v>
      </x:c>
      <x:c r="U533" s="14" t="n">
        <x:f>'Inventory detail'!U533</x:f>
        <x:v>0.12276</x:v>
      </x:c>
      <x:c r="V533" s="9" t="n">
        <x:f>O533*T533</x:f>
        <x:v>0.9897141355236146</x:v>
      </x:c>
      <x:c r="W533" s="9" t="n">
        <x:f>Q533*T533</x:f>
        <x:v>0</x:v>
      </x:c>
      <x:c r="X533" s="9" t="n">
        <x:f>R533*T533</x:f>
        <x:v>0</x:v>
      </x:c>
      <x:c r="Y533" s="9" t="n">
        <x:f>S533*T533</x:f>
        <x:v>0.9897141355236146</x:v>
      </x:c>
      <x:c r="Z533" s="9" t="n">
        <x:f>IF(ISNUMBER(U533),S533*(U533-T533),"n.a.")</x:f>
        <x:v>0.46360293716632484</x:v>
      </x:c>
      <x:c r="AA533" s="9" t="n">
        <x:f>IF(ISNUMBER(U533),Y533,0)</x:f>
        <x:v>0.9897141355236146</x:v>
      </x:c>
      <x:c r="AB533" s="7" t="n">
        <x:f>MAX(0,L533-SUM(F533:K533))</x:f>
        <x:v>0</x:v>
      </x:c>
    </x:row>
    <x:row r="534" ht="22" customHeight="1">
      <x:c r="A534" s="18" t="n">
        <x:f>Summary!C$41</x:f>
        <x:v>46327</x:v>
      </x:c>
      <x:c r="B534" s="2" t="str">
        <x:f>'Inventory detail'!A534</x:f>
        <x:v>WIRE</x:v>
      </x:c>
      <x:c r="C534" s="2" t="str">
        <x:f>'Inventory detail'!B534</x:f>
        <x:v>10</x:v>
      </x:c>
      <x:c r="D534" s="2" t="str">
        <x:f>'Inventory detail'!C534</x:f>
        <x:v>DL001GRAY</x:v>
      </x:c>
      <x:c r="E534" s="10" t="n">
        <x:f>Summary!$E$5</x:f>
        <x:v>46304</x:v>
      </x:c>
      <x:c r="F534" s="7" t="n">
        <x:f>'Inventory detail'!W534</x:f>
        <x:v>3000</x:v>
      </x:c>
      <x:c r="G534" s="7" t="n">
        <x:f>'Inventory detail'!X534</x:f>
        <x:v>0</x:v>
      </x:c>
      <x:c r="H534" s="7" t="n">
        <x:f>'Inventory detail'!Y534</x:f>
        <x:v>450</x:v>
      </x:c>
      <x:c r="I534" s="7" t="n">
        <x:f>SUMIFS('PO detail'!$W$1869:$W$1870,'PO detail'!$V$1869:$V$1870,"&gt;="&amp;E534,'PO detail'!$V$1869:$V$1870,"&lt;"&amp;A534)</x:f>
        <x:v>0</x:v>
      </x:c>
      <x:c r="J534" s="7" t="n">
        <x:f>SUMIFS('PO detail'!$X$1869:$X$1870,'PO detail'!$V$1869:$V$1870,"&gt;="&amp;E534,'PO detail'!$V$1869:$V$1870,"&lt;"&amp;A534)</x:f>
        <x:v>0</x:v>
      </x:c>
      <x:c r="K534" s="7" t="n">
        <x:f>SUMIFS('PO detail'!$Y$1869:$Y$1870,'PO detail'!$V$1869:$V$1870,"&gt;="&amp;E534,'PO detail'!$V$1869:$V$1870,"&lt;"&amp;A534)</x:f>
        <x:v>0</x:v>
      </x:c>
      <x:c r="L534" s="7" t="n">
        <x:f>'Inventory detail'!F534*Summary!$K$5*(A534-E534)/Summary!$K$6</x:f>
        <x:v>88.16131416837781</x:v>
      </x:c>
      <x:c r="M534" s="7" t="n">
        <x:f>MAX(0,H534-L534)</x:f>
        <x:v>361.8386858316222</x:v>
      </x:c>
      <x:c r="N534" s="7" t="n">
        <x:f>MAX(0,L534-H534)</x:f>
        <x:v>0</x:v>
      </x:c>
      <x:c r="O534" s="7" t="n">
        <x:f>MAX(0,F534+I534-N534)</x:f>
        <x:v>3000</x:v>
      </x:c>
      <x:c r="P534" s="7" t="n">
        <x:f>MAX(0,N534-F534-I534)</x:f>
        <x:v>0</x:v>
      </x:c>
      <x:c r="Q534" s="7" t="n">
        <x:f>MAX(0,G534+J534-P534)</x:f>
        <x:v>0</x:v>
      </x:c>
      <x:c r="R534" s="7" t="n">
        <x:f>M534+MAX(0,K534-MAX(0,P534-G534-J534))</x:f>
        <x:v>361.8386858316222</x:v>
      </x:c>
      <x:c r="S534" s="7" t="n">
        <x:f>SUM(O534,Q534,R534)</x:f>
        <x:v>3361.838685831622</x:v>
      </x:c>
      <x:c r="T534" s="14" t="n">
        <x:f>'Inventory detail'!T534</x:f>
        <x:v>0.19140000000000001</x:v>
      </x:c>
      <x:c r="U534" s="14" t="n">
        <x:f>'Inventory detail'!U534</x:f>
        <x:v>0.19140000000000001</x:v>
      </x:c>
      <x:c r="V534" s="9" t="n">
        <x:f>O534*T534</x:f>
        <x:v>574.2</x:v>
      </x:c>
      <x:c r="W534" s="9" t="n">
        <x:f>Q534*T534</x:f>
        <x:v>0</x:v>
      </x:c>
      <x:c r="X534" s="9" t="n">
        <x:f>R534*T534</x:f>
        <x:v>69.2559244681725</x:v>
      </x:c>
      <x:c r="Y534" s="9" t="n">
        <x:f>S534*T534</x:f>
        <x:v>643.4559244681725</x:v>
      </x:c>
      <x:c r="Z534" s="9" t="n">
        <x:f>IF(ISNUMBER(U534),S534*(U534-T534),"n.a.")</x:f>
        <x:v>0</x:v>
      </x:c>
      <x:c r="AA534" s="9" t="n">
        <x:f>IF(ISNUMBER(U534),Y534,0)</x:f>
        <x:v>643.4559244681725</x:v>
      </x:c>
      <x:c r="AB534" s="7" t="n">
        <x:f>MAX(0,L534-SUM(F534:K534))</x:f>
        <x:v>0</x:v>
      </x:c>
    </x:row>
    <x:row r="535" ht="22" customHeight="1">
      <x:c r="A535" s="18" t="n">
        <x:f>Summary!C$41</x:f>
        <x:v>46327</x:v>
      </x:c>
      <x:c r="B535" s="2" t="str">
        <x:f>'Inventory detail'!A535</x:f>
        <x:v>WIRE</x:v>
      </x:c>
      <x:c r="C535" s="2" t="str">
        <x:f>'Inventory detail'!B535</x:f>
        <x:v>60</x:v>
      </x:c>
      <x:c r="D535" s="2" t="str">
        <x:f>'Inventory detail'!C535</x:f>
        <x:v>DL001GRAY</x:v>
      </x:c>
      <x:c r="E535" s="10" t="n">
        <x:f>Summary!$E$5</x:f>
        <x:v>46304</x:v>
      </x:c>
      <x:c r="F535" s="7" t="n">
        <x:f>'Inventory detail'!W535</x:f>
        <x:v>0</x:v>
      </x:c>
      <x:c r="G535" s="7" t="n">
        <x:f>'Inventory detail'!X535</x:f>
        <x:v>0</x:v>
      </x:c>
      <x:c r="H535" s="7" t="n">
        <x:f>'Inventory detail'!Y535</x:f>
        <x:v>800</x:v>
      </x:c>
      <x:c r="I535" s="7" t="n">
        <x:f>0</x:f>
        <x:v>0</x:v>
      </x:c>
      <x:c r="J535" s="7" t="n">
        <x:f>0</x:f>
        <x:v>0</x:v>
      </x:c>
      <x:c r="K535" s="7" t="n">
        <x:f>0</x:f>
        <x:v>0</x:v>
      </x:c>
      <x:c r="L535" s="7" t="n">
        <x:f>'Inventory detail'!F535*Summary!$K$5*(A535-E535)/Summary!$K$6</x:f>
        <x:v>88.16131416837781</x:v>
      </x:c>
      <x:c r="M535" s="7" t="n">
        <x:f>MAX(0,H535-L535)</x:f>
        <x:v>711.8386858316222</x:v>
      </x:c>
      <x:c r="N535" s="7" t="n">
        <x:f>MAX(0,L535-H535)</x:f>
        <x:v>0</x:v>
      </x:c>
      <x:c r="O535" s="7" t="n">
        <x:f>MAX(0,F535+I535-N535)</x:f>
        <x:v>0</x:v>
      </x:c>
      <x:c r="P535" s="7" t="n">
        <x:f>MAX(0,N535-F535-I535)</x:f>
        <x:v>0</x:v>
      </x:c>
      <x:c r="Q535" s="7" t="n">
        <x:f>MAX(0,G535+J535-P535)</x:f>
        <x:v>0</x:v>
      </x:c>
      <x:c r="R535" s="7" t="n">
        <x:f>M535+MAX(0,K535-MAX(0,P535-G535-J535))</x:f>
        <x:v>711.8386858316222</x:v>
      </x:c>
      <x:c r="S535" s="7" t="n">
        <x:f>SUM(O535,Q535,R535)</x:f>
        <x:v>711.8386858316222</x:v>
      </x:c>
      <x:c r="T535" s="14" t="n">
        <x:f>'Inventory detail'!T535</x:f>
        <x:v>0.19140000000000001</x:v>
      </x:c>
      <x:c r="U535" s="14" t="n">
        <x:f>'Inventory detail'!U535</x:f>
        <x:v>0.19140000000000001</x:v>
      </x:c>
      <x:c r="V535" s="9" t="n">
        <x:f>O535*T535</x:f>
        <x:v>0</x:v>
      </x:c>
      <x:c r="W535" s="9" t="n">
        <x:f>Q535*T535</x:f>
        <x:v>0</x:v>
      </x:c>
      <x:c r="X535" s="9" t="n">
        <x:f>R535*T535</x:f>
        <x:v>136.24592446817252</x:v>
      </x:c>
      <x:c r="Y535" s="9" t="n">
        <x:f>S535*T535</x:f>
        <x:v>136.24592446817252</x:v>
      </x:c>
      <x:c r="Z535" s="9" t="n">
        <x:f>IF(ISNUMBER(U535),S535*(U535-T535),"n.a.")</x:f>
        <x:v>0</x:v>
      </x:c>
      <x:c r="AA535" s="9" t="n">
        <x:f>IF(ISNUMBER(U535),Y535,0)</x:f>
        <x:v>136.24592446817252</x:v>
      </x:c>
      <x:c r="AB535" s="7" t="n">
        <x:f>MAX(0,L535-SUM(F535:K535))</x:f>
        <x:v>0</x:v>
      </x:c>
    </x:row>
    <x:row r="536" ht="22" customHeight="1">
      <x:c r="A536" s="18" t="n">
        <x:f>Summary!C$41</x:f>
        <x:v>46327</x:v>
      </x:c>
      <x:c r="B536" s="2" t="str">
        <x:f>'Inventory detail'!A536</x:f>
        <x:v>WIRE</x:v>
      </x:c>
      <x:c r="C536" s="2" t="str">
        <x:f>'Inventory detail'!B536</x:f>
        <x:v>60</x:v>
      </x:c>
      <x:c r="D536" s="2" t="str">
        <x:f>'Inventory detail'!C536</x:f>
        <x:v>DL001WHT</x:v>
      </x:c>
      <x:c r="E536" s="10" t="n">
        <x:f>Summary!$E$5</x:f>
        <x:v>46304</x:v>
      </x:c>
      <x:c r="F536" s="7" t="n">
        <x:f>'Inventory detail'!W536</x:f>
        <x:v>0</x:v>
      </x:c>
      <x:c r="G536" s="7" t="n">
        <x:f>'Inventory detail'!X536</x:f>
        <x:v>0</x:v>
      </x:c>
      <x:c r="H536" s="7" t="n">
        <x:f>'Inventory detail'!Y536</x:f>
        <x:v>350</x:v>
      </x:c>
      <x:c r="I536" s="7" t="n">
        <x:f>0</x:f>
        <x:v>0</x:v>
      </x:c>
      <x:c r="J536" s="7" t="n">
        <x:f>0</x:f>
        <x:v>0</x:v>
      </x:c>
      <x:c r="K536" s="7" t="n">
        <x:f>0</x:f>
        <x:v>0</x:v>
      </x:c>
      <x:c r="L536" s="7" t="n">
        <x:f>'Inventory detail'!F536*Summary!$K$5*(A536-E536)/Summary!$K$6</x:f>
        <x:v>88.16131416837781</x:v>
      </x:c>
      <x:c r="M536" s="7" t="n">
        <x:f>MAX(0,H536-L536)</x:f>
        <x:v>261.8386858316222</x:v>
      </x:c>
      <x:c r="N536" s="7" t="n">
        <x:f>MAX(0,L536-H536)</x:f>
        <x:v>0</x:v>
      </x:c>
      <x:c r="O536" s="7" t="n">
        <x:f>MAX(0,F536+I536-N536)</x:f>
        <x:v>0</x:v>
      </x:c>
      <x:c r="P536" s="7" t="n">
        <x:f>MAX(0,N536-F536-I536)</x:f>
        <x:v>0</x:v>
      </x:c>
      <x:c r="Q536" s="7" t="n">
        <x:f>MAX(0,G536+J536-P536)</x:f>
        <x:v>0</x:v>
      </x:c>
      <x:c r="R536" s="7" t="n">
        <x:f>M536+MAX(0,K536-MAX(0,P536-G536-J536))</x:f>
        <x:v>261.8386858316222</x:v>
      </x:c>
      <x:c r="S536" s="7" t="n">
        <x:f>SUM(O536,Q536,R536)</x:f>
        <x:v>261.8386858316222</x:v>
      </x:c>
      <x:c r="T536" s="14" t="n">
        <x:f>'Inventory detail'!T536</x:f>
        <x:v>0.19140000000000001</x:v>
      </x:c>
      <x:c r="U536" s="14" t="n">
        <x:f>'Inventory detail'!U536</x:f>
        <x:v>0.19140000000000001</x:v>
      </x:c>
      <x:c r="V536" s="9" t="n">
        <x:f>O536*T536</x:f>
        <x:v>0</x:v>
      </x:c>
      <x:c r="W536" s="9" t="n">
        <x:f>Q536*T536</x:f>
        <x:v>0</x:v>
      </x:c>
      <x:c r="X536" s="9" t="n">
        <x:f>R536*T536</x:f>
        <x:v>50.11592446817249</x:v>
      </x:c>
      <x:c r="Y536" s="9" t="n">
        <x:f>S536*T536</x:f>
        <x:v>50.11592446817249</x:v>
      </x:c>
      <x:c r="Z536" s="9" t="n">
        <x:f>IF(ISNUMBER(U536),S536*(U536-T536),"n.a.")</x:f>
        <x:v>0</x:v>
      </x:c>
      <x:c r="AA536" s="9" t="n">
        <x:f>IF(ISNUMBER(U536),Y536,0)</x:f>
        <x:v>50.11592446817249</x:v>
      </x:c>
      <x:c r="AB536" s="7" t="n">
        <x:f>MAX(0,L536-SUM(F536:K536))</x:f>
        <x:v>0</x:v>
      </x:c>
    </x:row>
    <x:row r="537" ht="22" customHeight="1">
      <x:c r="A537" s="18" t="n">
        <x:f>Summary!C$41</x:f>
        <x:v>46327</x:v>
      </x:c>
      <x:c r="B537" s="2" t="str">
        <x:f>'Inventory detail'!A537</x:f>
        <x:v>WIRE</x:v>
      </x:c>
      <x:c r="C537" s="2" t="str">
        <x:f>'Inventory detail'!B537</x:f>
        <x:v>60</x:v>
      </x:c>
      <x:c r="D537" s="2" t="str">
        <x:f>'Inventory detail'!C537</x:f>
        <x:v>DL012GOLD</x:v>
      </x:c>
      <x:c r="E537" s="10" t="n">
        <x:f>Summary!$E$5</x:f>
        <x:v>46304</x:v>
      </x:c>
      <x:c r="F537" s="7" t="n">
        <x:f>'Inventory detail'!W537</x:f>
        <x:v>0</x:v>
      </x:c>
      <x:c r="G537" s="7" t="n">
        <x:f>'Inventory detail'!X537</x:f>
        <x:v>0</x:v>
      </x:c>
      <x:c r="H537" s="7" t="n">
        <x:f>'Inventory detail'!Y537</x:f>
        <x:v>0</x:v>
      </x:c>
      <x:c r="I537" s="7" t="n">
        <x:f>0</x:f>
        <x:v>0</x:v>
      </x:c>
      <x:c r="J537" s="7" t="n">
        <x:f>0</x:f>
        <x:v>0</x:v>
      </x:c>
      <x:c r="K537" s="7" t="n">
        <x:f>0</x:f>
        <x:v>0</x:v>
      </x:c>
      <x:c r="L537" s="7" t="n">
        <x:f>'Inventory detail'!F537*Summary!$K$5*(A537-E537)/Summary!$K$6</x:f>
        <x:v>88.16131416837781</x:v>
      </x:c>
      <x:c r="M537" s="7" t="n">
        <x:f>MAX(0,H537-L537)</x:f>
        <x:v>0</x:v>
      </x:c>
      <x:c r="N537" s="7" t="n">
        <x:f>MAX(0,L537-H537)</x:f>
        <x:v>88.16131416837781</x:v>
      </x:c>
      <x:c r="O537" s="7" t="n">
        <x:f>MAX(0,F537+I537-N537)</x:f>
        <x:v>0</x:v>
      </x:c>
      <x:c r="P537" s="7" t="n">
        <x:f>MAX(0,N537-F537-I537)</x:f>
        <x:v>88.16131416837781</x:v>
      </x:c>
      <x:c r="Q537" s="7" t="n">
        <x:f>MAX(0,G537+J537-P537)</x:f>
        <x:v>0</x:v>
      </x:c>
      <x:c r="R537" s="7" t="n">
        <x:f>M537+MAX(0,K537-MAX(0,P537-G537-J537))</x:f>
        <x:v>0</x:v>
      </x:c>
      <x:c r="S537" s="7" t="n">
        <x:f>SUM(O537,Q537,R537)</x:f>
        <x:v>0</x:v>
      </x:c>
      <x:c r="T537" s="14" t="n">
        <x:f>'Inventory detail'!T537</x:f>
        <x:v>0.08259999999999999</x:v>
      </x:c>
      <x:c r="U537" s="14" t="n">
        <x:f>'Inventory detail'!U537</x:f>
        <x:v>0.08259999999999999</x:v>
      </x:c>
      <x:c r="V537" s="9" t="n">
        <x:f>O537*T537</x:f>
        <x:v>0</x:v>
      </x:c>
      <x:c r="W537" s="9" t="n">
        <x:f>Q537*T537</x:f>
        <x:v>0</x:v>
      </x:c>
      <x:c r="X537" s="9" t="n">
        <x:f>R537*T537</x:f>
        <x:v>0</x:v>
      </x:c>
      <x:c r="Y537" s="9" t="n">
        <x:f>S537*T537</x:f>
        <x:v>0</x:v>
      </x:c>
      <x:c r="Z537" s="9" t="n">
        <x:f>IF(ISNUMBER(U537),S537*(U537-T537),"n.a.")</x:f>
        <x:v>0</x:v>
      </x:c>
      <x:c r="AA537" s="9" t="n">
        <x:f>IF(ISNUMBER(U537),Y537,0)</x:f>
        <x:v>0</x:v>
      </x:c>
      <x:c r="AB537" s="7" t="n">
        <x:f>MAX(0,L537-SUM(F537:K537))</x:f>
        <x:v>88.16131416837781</x:v>
      </x:c>
    </x:row>
    <x:row r="538" ht="22" customHeight="1">
      <x:c r="A538" s="18" t="n">
        <x:f>Summary!C$41</x:f>
        <x:v>46327</x:v>
      </x:c>
      <x:c r="B538" s="2" t="str">
        <x:f>'Inventory detail'!A538</x:f>
        <x:v>WIRE</x:v>
      </x:c>
      <x:c r="C538" s="2" t="str">
        <x:f>'Inventory detail'!B538</x:f>
        <x:v>60</x:v>
      </x:c>
      <x:c r="D538" s="2" t="str">
        <x:f>'Inventory detail'!C538</x:f>
        <x:v>DL916GOLD</x:v>
      </x:c>
      <x:c r="E538" s="10" t="n">
        <x:f>Summary!$E$5</x:f>
        <x:v>46304</x:v>
      </x:c>
      <x:c r="F538" s="7" t="n">
        <x:f>'Inventory detail'!W538</x:f>
        <x:v>0</x:v>
      </x:c>
      <x:c r="G538" s="7" t="n">
        <x:f>'Inventory detail'!X538</x:f>
        <x:v>0</x:v>
      </x:c>
      <x:c r="H538" s="7" t="n">
        <x:f>'Inventory detail'!Y538</x:f>
        <x:v>0</x:v>
      </x:c>
      <x:c r="I538" s="7" t="n">
        <x:f>0</x:f>
        <x:v>0</x:v>
      </x:c>
      <x:c r="J538" s="7" t="n">
        <x:f>0</x:f>
        <x:v>0</x:v>
      </x:c>
      <x:c r="K538" s="7" t="n">
        <x:f>0</x:f>
        <x:v>0</x:v>
      </x:c>
      <x:c r="L538" s="7" t="n">
        <x:f>'Inventory detail'!F538*Summary!$K$5*(A538-E538)/Summary!$K$6</x:f>
        <x:v>88.16131416837781</x:v>
      </x:c>
      <x:c r="M538" s="7" t="n">
        <x:f>MAX(0,H538-L538)</x:f>
        <x:v>0</x:v>
      </x:c>
      <x:c r="N538" s="7" t="n">
        <x:f>MAX(0,L538-H538)</x:f>
        <x:v>88.16131416837781</x:v>
      </x:c>
      <x:c r="O538" s="7" t="n">
        <x:f>MAX(0,F538+I538-N538)</x:f>
        <x:v>0</x:v>
      </x:c>
      <x:c r="P538" s="7" t="n">
        <x:f>MAX(0,N538-F538-I538)</x:f>
        <x:v>88.16131416837781</x:v>
      </x:c>
      <x:c r="Q538" s="7" t="n">
        <x:f>MAX(0,G538+J538-P538)</x:f>
        <x:v>0</x:v>
      </x:c>
      <x:c r="R538" s="7" t="n">
        <x:f>M538+MAX(0,K538-MAX(0,P538-G538-J538))</x:f>
        <x:v>0</x:v>
      </x:c>
      <x:c r="S538" s="7" t="n">
        <x:f>SUM(O538,Q538,R538)</x:f>
        <x:v>0</x:v>
      </x:c>
      <x:c r="T538" s="14" t="n">
        <x:f>'Inventory detail'!T538</x:f>
        <x:v>0.1041</x:v>
      </x:c>
      <x:c r="U538" s="14" t="n">
        <x:f>'Inventory detail'!U538</x:f>
        <x:v>0.1041</x:v>
      </x:c>
      <x:c r="V538" s="9" t="n">
        <x:f>O538*T538</x:f>
        <x:v>0</x:v>
      </x:c>
      <x:c r="W538" s="9" t="n">
        <x:f>Q538*T538</x:f>
        <x:v>0</x:v>
      </x:c>
      <x:c r="X538" s="9" t="n">
        <x:f>R538*T538</x:f>
        <x:v>0</x:v>
      </x:c>
      <x:c r="Y538" s="9" t="n">
        <x:f>S538*T538</x:f>
        <x:v>0</x:v>
      </x:c>
      <x:c r="Z538" s="9" t="n">
        <x:f>IF(ISNUMBER(U538),S538*(U538-T538),"n.a.")</x:f>
        <x:v>0</x:v>
      </x:c>
      <x:c r="AA538" s="9" t="n">
        <x:f>IF(ISNUMBER(U538),Y538,0)</x:f>
        <x:v>0</x:v>
      </x:c>
      <x:c r="AB538" s="7" t="n">
        <x:f>MAX(0,L538-SUM(F538:K538))</x:f>
        <x:v>88.16131416837781</x:v>
      </x:c>
    </x:row>
    <x:row r="539" ht="22" customHeight="1">
      <x:c r="A539" s="18" t="n">
        <x:f>Summary!C$41</x:f>
        <x:v>46327</x:v>
      </x:c>
      <x:c r="B539" s="2" t="str">
        <x:f>'Inventory detail'!A539</x:f>
        <x:v>WIRE</x:v>
      </x:c>
      <x:c r="C539" s="2" t="str">
        <x:f>'Inventory detail'!B539</x:f>
        <x:v>10</x:v>
      </x:c>
      <x:c r="D539" s="2" t="str">
        <x:f>'Inventory detail'!C539</x:f>
        <x:v>DL012GRAY</x:v>
      </x:c>
      <x:c r="E539" s="10" t="n">
        <x:f>Summary!$E$5</x:f>
        <x:v>46304</x:v>
      </x:c>
      <x:c r="F539" s="7" t="n">
        <x:f>'Inventory detail'!W539</x:f>
        <x:v>5000</x:v>
      </x:c>
      <x:c r="G539" s="7" t="n">
        <x:f>'Inventory detail'!X539</x:f>
        <x:v>0</x:v>
      </x:c>
      <x:c r="H539" s="7" t="n">
        <x:f>'Inventory detail'!Y539</x:f>
        <x:v>100</x:v>
      </x:c>
      <x:c r="I539" s="7" t="n">
        <x:f>SUMIFS('PO detail'!$W$1884:$W$1885,'PO detail'!$V$1884:$V$1885,"&gt;="&amp;E539,'PO detail'!$V$1884:$V$1885,"&lt;"&amp;A539)</x:f>
        <x:v>0</x:v>
      </x:c>
      <x:c r="J539" s="7" t="n">
        <x:f>SUMIFS('PO detail'!$X$1884:$X$1885,'PO detail'!$V$1884:$V$1885,"&gt;="&amp;E539,'PO detail'!$V$1884:$V$1885,"&lt;"&amp;A539)</x:f>
        <x:v>0</x:v>
      </x:c>
      <x:c r="K539" s="7" t="n">
        <x:f>SUMIFS('PO detail'!$Y$1884:$Y$1885,'PO detail'!$V$1884:$V$1885,"&gt;="&amp;E539,'PO detail'!$V$1884:$V$1885,"&lt;"&amp;A539)</x:f>
        <x:v>0</x:v>
      </x:c>
      <x:c r="L539" s="7" t="n">
        <x:f>'Inventory detail'!F539*Summary!$K$5*(A539-E539)/Summary!$K$6</x:f>
        <x:v>88.15375770020533</x:v>
      </x:c>
      <x:c r="M539" s="7" t="n">
        <x:f>MAX(0,H539-L539)</x:f>
        <x:v>11.846242299794667</x:v>
      </x:c>
      <x:c r="N539" s="7" t="n">
        <x:f>MAX(0,L539-H539)</x:f>
        <x:v>0</x:v>
      </x:c>
      <x:c r="O539" s="7" t="n">
        <x:f>MAX(0,F539+I539-N539)</x:f>
        <x:v>5000</x:v>
      </x:c>
      <x:c r="P539" s="7" t="n">
        <x:f>MAX(0,N539-F539-I539)</x:f>
        <x:v>0</x:v>
      </x:c>
      <x:c r="Q539" s="7" t="n">
        <x:f>MAX(0,G539+J539-P539)</x:f>
        <x:v>0</x:v>
      </x:c>
      <x:c r="R539" s="7" t="n">
        <x:f>M539+MAX(0,K539-MAX(0,P539-G539-J539))</x:f>
        <x:v>11.846242299794667</x:v>
      </x:c>
      <x:c r="S539" s="7" t="n">
        <x:f>SUM(O539,Q539,R539)</x:f>
        <x:v>5011.8462422997945</x:v>
      </x:c>
      <x:c r="T539" s="14" t="n">
        <x:f>'Inventory detail'!T539</x:f>
        <x:v>0.08259999999999999</x:v>
      </x:c>
      <x:c r="U539" s="14" t="n">
        <x:f>'Inventory detail'!U539</x:f>
        <x:v>0.08259999999999999</x:v>
      </x:c>
      <x:c r="V539" s="9" t="n">
        <x:f>O539*T539</x:f>
        <x:v>412.99999999999994</x:v>
      </x:c>
      <x:c r="W539" s="9" t="n">
        <x:f>Q539*T539</x:f>
        <x:v>0</x:v>
      </x:c>
      <x:c r="X539" s="9" t="n">
        <x:f>R539*T539</x:f>
        <x:v>0.9784996139630394</x:v>
      </x:c>
      <x:c r="Y539" s="9" t="n">
        <x:f>S539*T539</x:f>
        <x:v>413.978499613963</x:v>
      </x:c>
      <x:c r="Z539" s="9" t="n">
        <x:f>IF(ISNUMBER(U539),S539*(U539-T539),"n.a.")</x:f>
        <x:v>0</x:v>
      </x:c>
      <x:c r="AA539" s="9" t="n">
        <x:f>IF(ISNUMBER(U539),Y539,0)</x:f>
        <x:v>413.978499613963</x:v>
      </x:c>
      <x:c r="AB539" s="7" t="n">
        <x:f>MAX(0,L539-SUM(F539:K539))</x:f>
        <x:v>0</x:v>
      </x:c>
    </x:row>
    <x:row r="540" ht="22" customHeight="1">
      <x:c r="A540" s="18" t="n">
        <x:f>Summary!C$41</x:f>
        <x:v>46327</x:v>
      </x:c>
      <x:c r="B540" s="2" t="str">
        <x:f>'Inventory detail'!A540</x:f>
        <x:v>WIRE</x:v>
      </x:c>
      <x:c r="C540" s="2" t="str">
        <x:f>'Inventory detail'!B540</x:f>
        <x:v>30</x:v>
      </x:c>
      <x:c r="D540" s="2" t="str">
        <x:f>'Inventory detail'!C540</x:f>
        <x:v>DL078SIL</x:v>
      </x:c>
      <x:c r="E540" s="10" t="n">
        <x:f>Summary!$E$5</x:f>
        <x:v>46304</x:v>
      </x:c>
      <x:c r="F540" s="7" t="n">
        <x:f>'Inventory detail'!W540</x:f>
        <x:v>0</x:v>
      </x:c>
      <x:c r="G540" s="7" t="n">
        <x:f>'Inventory detail'!X540</x:f>
        <x:v>0</x:v>
      </x:c>
      <x:c r="H540" s="7" t="n">
        <x:f>'Inventory detail'!Y540</x:f>
        <x:v>1150</x:v>
      </x:c>
      <x:c r="I540" s="7" t="n">
        <x:f>0</x:f>
        <x:v>0</x:v>
      </x:c>
      <x:c r="J540" s="7" t="n">
        <x:f>0</x:f>
        <x:v>0</x:v>
      </x:c>
      <x:c r="K540" s="7" t="n">
        <x:f>0</x:f>
        <x:v>0</x:v>
      </x:c>
      <x:c r="L540" s="7" t="n">
        <x:f>'Inventory detail'!F540*Summary!$K$5*(A540-E540)/Summary!$K$6</x:f>
        <x:v>81.85921971252567</x:v>
      </x:c>
      <x:c r="M540" s="7" t="n">
        <x:f>MAX(0,H540-L540)</x:f>
        <x:v>1068.1407802874744</x:v>
      </x:c>
      <x:c r="N540" s="7" t="n">
        <x:f>MAX(0,L540-H540)</x:f>
        <x:v>0</x:v>
      </x:c>
      <x:c r="O540" s="7" t="n">
        <x:f>MAX(0,F540+I540-N540)</x:f>
        <x:v>0</x:v>
      </x:c>
      <x:c r="P540" s="7" t="n">
        <x:f>MAX(0,N540-F540-I540)</x:f>
        <x:v>0</x:v>
      </x:c>
      <x:c r="Q540" s="7" t="n">
        <x:f>MAX(0,G540+J540-P540)</x:f>
        <x:v>0</x:v>
      </x:c>
      <x:c r="R540" s="7" t="n">
        <x:f>M540+MAX(0,K540-MAX(0,P540-G540-J540))</x:f>
        <x:v>1068.1407802874744</x:v>
      </x:c>
      <x:c r="S540" s="7" t="n">
        <x:f>SUM(O540,Q540,R540)</x:f>
        <x:v>1068.1407802874744</x:v>
      </x:c>
      <x:c r="T540" s="14" t="n">
        <x:f>'Inventory detail'!T540</x:f>
        <x:v>0.16329999999999997</x:v>
      </x:c>
      <x:c r="U540" s="14" t="n">
        <x:f>'Inventory detail'!U540</x:f>
        <x:v>0.16329999999999997</x:v>
      </x:c>
      <x:c r="V540" s="9" t="n">
        <x:f>O540*T540</x:f>
        <x:v>0</x:v>
      </x:c>
      <x:c r="W540" s="9" t="n">
        <x:f>Q540*T540</x:f>
        <x:v>0</x:v>
      </x:c>
      <x:c r="X540" s="9" t="n">
        <x:f>R540*T540</x:f>
        <x:v>174.42738942094454</x:v>
      </x:c>
      <x:c r="Y540" s="9" t="n">
        <x:f>S540*T540</x:f>
        <x:v>174.42738942094454</x:v>
      </x:c>
      <x:c r="Z540" s="9" t="n">
        <x:f>IF(ISNUMBER(U540),S540*(U540-T540),"n.a.")</x:f>
        <x:v>0</x:v>
      </x:c>
      <x:c r="AA540" s="9" t="n">
        <x:f>IF(ISNUMBER(U540),Y540,0)</x:f>
        <x:v>174.42738942094454</x:v>
      </x:c>
      <x:c r="AB540" s="7" t="n">
        <x:f>MAX(0,L540-SUM(F540:K540))</x:f>
        <x:v>0</x:v>
      </x:c>
    </x:row>
    <x:row r="541" ht="22" customHeight="1">
      <x:c r="A541" s="18" t="n">
        <x:f>Summary!C$41</x:f>
        <x:v>46327</x:v>
      </x:c>
      <x:c r="B541" s="2" t="str">
        <x:f>'Inventory detail'!A541</x:f>
        <x:v>WIRE</x:v>
      </x:c>
      <x:c r="C541" s="2" t="str">
        <x:f>'Inventory detail'!B541</x:f>
        <x:v>60</x:v>
      </x:c>
      <x:c r="D541" s="2" t="str">
        <x:f>'Inventory detail'!C541</x:f>
        <x:v>DL001GOLD</x:v>
      </x:c>
      <x:c r="E541" s="10" t="n">
        <x:f>Summary!$E$5</x:f>
        <x:v>46304</x:v>
      </x:c>
      <x:c r="F541" s="7" t="n">
        <x:f>'Inventory detail'!W541</x:f>
        <x:v>0</x:v>
      </x:c>
      <x:c r="G541" s="7" t="n">
        <x:f>'Inventory detail'!X541</x:f>
        <x:v>0</x:v>
      </x:c>
      <x:c r="H541" s="7" t="n">
        <x:f>'Inventory detail'!Y541</x:f>
        <x:v>850</x:v>
      </x:c>
      <x:c r="I541" s="7" t="n">
        <x:f>0</x:f>
        <x:v>0</x:v>
      </x:c>
      <x:c r="J541" s="7" t="n">
        <x:f>0</x:f>
        <x:v>0</x:v>
      </x:c>
      <x:c r="K541" s="7" t="n">
        <x:f>0</x:f>
        <x:v>0</x:v>
      </x:c>
      <x:c r="L541" s="7" t="n">
        <x:f>'Inventory detail'!F541*Summary!$K$5*(A541-E541)/Summary!$K$6</x:f>
        <x:v>81.85921971252567</x:v>
      </x:c>
      <x:c r="M541" s="7" t="n">
        <x:f>MAX(0,H541-L541)</x:f>
        <x:v>768.1407802874743</x:v>
      </x:c>
      <x:c r="N541" s="7" t="n">
        <x:f>MAX(0,L541-H541)</x:f>
        <x:v>0</x:v>
      </x:c>
      <x:c r="O541" s="7" t="n">
        <x:f>MAX(0,F541+I541-N541)</x:f>
        <x:v>0</x:v>
      </x:c>
      <x:c r="P541" s="7" t="n">
        <x:f>MAX(0,N541-F541-I541)</x:f>
        <x:v>0</x:v>
      </x:c>
      <x:c r="Q541" s="7" t="n">
        <x:f>MAX(0,G541+J541-P541)</x:f>
        <x:v>0</x:v>
      </x:c>
      <x:c r="R541" s="7" t="n">
        <x:f>M541+MAX(0,K541-MAX(0,P541-G541-J541))</x:f>
        <x:v>768.1407802874743</x:v>
      </x:c>
      <x:c r="S541" s="7" t="n">
        <x:f>SUM(O541,Q541,R541)</x:f>
        <x:v>768.1407802874743</x:v>
      </x:c>
      <x:c r="T541" s="14" t="n">
        <x:f>'Inventory detail'!T541</x:f>
        <x:v>0.19140000000000001</x:v>
      </x:c>
      <x:c r="U541" s="14" t="n">
        <x:f>'Inventory detail'!U541</x:f>
        <x:v>0.19140000000000001</x:v>
      </x:c>
      <x:c r="V541" s="9" t="n">
        <x:f>O541*T541</x:f>
        <x:v>0</x:v>
      </x:c>
      <x:c r="W541" s="9" t="n">
        <x:f>Q541*T541</x:f>
        <x:v>0</x:v>
      </x:c>
      <x:c r="X541" s="9" t="n">
        <x:f>R541*T541</x:f>
        <x:v>147.0221453470226</x:v>
      </x:c>
      <x:c r="Y541" s="9" t="n">
        <x:f>S541*T541</x:f>
        <x:v>147.0221453470226</x:v>
      </x:c>
      <x:c r="Z541" s="9" t="n">
        <x:f>IF(ISNUMBER(U541),S541*(U541-T541),"n.a.")</x:f>
        <x:v>0</x:v>
      </x:c>
      <x:c r="AA541" s="9" t="n">
        <x:f>IF(ISNUMBER(U541),Y541,0)</x:f>
        <x:v>147.0221453470226</x:v>
      </x:c>
      <x:c r="AB541" s="7" t="n">
        <x:f>MAX(0,L541-SUM(F541:K541))</x:f>
        <x:v>0</x:v>
      </x:c>
    </x:row>
    <x:row r="542" ht="22" customHeight="1">
      <x:c r="A542" s="18" t="n">
        <x:f>Summary!C$41</x:f>
        <x:v>46327</x:v>
      </x:c>
      <x:c r="B542" s="2" t="str">
        <x:f>'Inventory detail'!A542</x:f>
        <x:v>COIL</x:v>
      </x:c>
      <x:c r="C542" s="2" t="str">
        <x:f>'Inventory detail'!B542</x:f>
        <x:v>10</x:v>
      </x:c>
      <x:c r="D542" s="2" t="str">
        <x:f>'Inventory detail'!C542</x:f>
        <x:v>18BLU12-4</x:v>
      </x:c>
      <x:c r="E542" s="10" t="n">
        <x:f>Summary!$E$5</x:f>
        <x:v>46304</x:v>
      </x:c>
      <x:c r="F542" s="7" t="n">
        <x:f>'Inventory detail'!W542</x:f>
        <x:v>700</x:v>
      </x:c>
      <x:c r="G542" s="7" t="n">
        <x:f>'Inventory detail'!X542</x:f>
        <x:v>0</x:v>
      </x:c>
      <x:c r="H542" s="7" t="n">
        <x:f>'Inventory detail'!Y542</x:f>
        <x:v>0</x:v>
      </x:c>
      <x:c r="I542" s="7" t="n">
        <x:f>SUMIFS('PO detail'!$W$255:$W$255,'PO detail'!$V$255:$V$255,"&gt;="&amp;E542,'PO detail'!$V$255:$V$255,"&lt;"&amp;A542)</x:f>
        <x:v>0</x:v>
      </x:c>
      <x:c r="J542" s="7" t="n">
        <x:f>SUMIFS('PO detail'!$X$255:$X$255,'PO detail'!$V$255:$V$255,"&gt;="&amp;E542,'PO detail'!$V$255:$V$255,"&lt;"&amp;A542)</x:f>
        <x:v>0</x:v>
      </x:c>
      <x:c r="K542" s="7" t="n">
        <x:f>SUMIFS('PO detail'!$Y$255:$Y$255,'PO detail'!$V$255:$V$255,"&gt;="&amp;E542,'PO detail'!$V$255:$V$255,"&lt;"&amp;A542)</x:f>
        <x:v>0</x:v>
      </x:c>
      <x:c r="L542" s="7" t="n">
        <x:f>'Inventory detail'!F542*Summary!$K$5*(A542-E542)/Summary!$K$6</x:f>
        <x:v>75.564681724846</x:v>
      </x:c>
      <x:c r="M542" s="7" t="n">
        <x:f>MAX(0,H542-L542)</x:f>
        <x:v>0</x:v>
      </x:c>
      <x:c r="N542" s="7" t="n">
        <x:f>MAX(0,L542-H542)</x:f>
        <x:v>75.564681724846</x:v>
      </x:c>
      <x:c r="O542" s="7" t="n">
        <x:f>MAX(0,F542+I542-N542)</x:f>
        <x:v>624.435318275154</x:v>
      </x:c>
      <x:c r="P542" s="7" t="n">
        <x:f>MAX(0,N542-F542-I542)</x:f>
        <x:v>0</x:v>
      </x:c>
      <x:c r="Q542" s="7" t="n">
        <x:f>MAX(0,G542+J542-P542)</x:f>
        <x:v>0</x:v>
      </x:c>
      <x:c r="R542" s="7" t="n">
        <x:f>M542+MAX(0,K542-MAX(0,P542-G542-J542))</x:f>
        <x:v>0</x:v>
      </x:c>
      <x:c r="S542" s="7" t="n">
        <x:f>SUM(O542,Q542,R542)</x:f>
        <x:v>624.435318275154</x:v>
      </x:c>
      <x:c r="T542" s="14" t="n">
        <x:f>'Inventory detail'!T542</x:f>
        <x:v>0.1448</x:v>
      </x:c>
      <x:c r="U542" s="14" t="n">
        <x:f>'Inventory detail'!U542</x:f>
        <x:v>0.141882</x:v>
      </x:c>
      <x:c r="V542" s="9" t="n">
        <x:f>O542*T542</x:f>
        <x:v>90.41823408624231</x:v>
      </x:c>
      <x:c r="W542" s="9" t="n">
        <x:f>Q542*T542</x:f>
        <x:v>0</x:v>
      </x:c>
      <x:c r="X542" s="9" t="n">
        <x:f>R542*T542</x:f>
        <x:v>0</x:v>
      </x:c>
      <x:c r="Y542" s="9" t="n">
        <x:f>S542*T542</x:f>
        <x:v>90.41823408624231</x:v>
      </x:c>
      <x:c r="Z542" s="9" t="n">
        <x:f>IF(ISNUMBER(U542),S542*(U542-T542),"n.a.")</x:f>
        <x:v>-1.822102258726902</x:v>
      </x:c>
      <x:c r="AA542" s="9" t="n">
        <x:f>IF(ISNUMBER(U542),Y542,0)</x:f>
        <x:v>90.41823408624231</x:v>
      </x:c>
      <x:c r="AB542" s="7" t="n">
        <x:f>MAX(0,L542-SUM(F542:K542))</x:f>
        <x:v>0</x:v>
      </x:c>
    </x:row>
    <x:row r="543" ht="22" customHeight="1">
      <x:c r="A543" s="18" t="n">
        <x:f>Summary!C$41</x:f>
        <x:v>46327</x:v>
      </x:c>
      <x:c r="B543" s="2" t="str">
        <x:f>'Inventory detail'!A543</x:f>
        <x:v>COIL</x:v>
      </x:c>
      <x:c r="C543" s="2" t="str">
        <x:f>'Inventory detail'!B543</x:f>
        <x:v>30</x:v>
      </x:c>
      <x:c r="D543" s="2" t="str">
        <x:f>'Inventory detail'!C543</x:f>
        <x:v>11WHT12-4</x:v>
      </x:c>
      <x:c r="E543" s="10" t="n">
        <x:f>Summary!$E$5</x:f>
        <x:v>46304</x:v>
      </x:c>
      <x:c r="F543" s="7" t="n">
        <x:f>'Inventory detail'!W543</x:f>
        <x:v>0</x:v>
      </x:c>
      <x:c r="G543" s="7" t="n">
        <x:f>'Inventory detail'!X543</x:f>
        <x:v>0</x:v>
      </x:c>
      <x:c r="H543" s="7" t="n">
        <x:f>'Inventory detail'!Y543</x:f>
        <x:v>1000</x:v>
      </x:c>
      <x:c r="I543" s="7" t="n">
        <x:f>0</x:f>
        <x:v>0</x:v>
      </x:c>
      <x:c r="J543" s="7" t="n">
        <x:f>0</x:f>
        <x:v>0</x:v>
      </x:c>
      <x:c r="K543" s="7" t="n">
        <x:f>0</x:f>
        <x:v>0</x:v>
      </x:c>
      <x:c r="L543" s="7" t="n">
        <x:f>'Inventory detail'!F543*Summary!$K$5*(A543-E543)/Summary!$K$6</x:f>
        <x:v>75.564681724846</x:v>
      </x:c>
      <x:c r="M543" s="7" t="n">
        <x:f>MAX(0,H543-L543)</x:f>
        <x:v>924.435318275154</x:v>
      </x:c>
      <x:c r="N543" s="7" t="n">
        <x:f>MAX(0,L543-H543)</x:f>
        <x:v>0</x:v>
      </x:c>
      <x:c r="O543" s="7" t="n">
        <x:f>MAX(0,F543+I543-N543)</x:f>
        <x:v>0</x:v>
      </x:c>
      <x:c r="P543" s="7" t="n">
        <x:f>MAX(0,N543-F543-I543)</x:f>
        <x:v>0</x:v>
      </x:c>
      <x:c r="Q543" s="7" t="n">
        <x:f>MAX(0,G543+J543-P543)</x:f>
        <x:v>0</x:v>
      </x:c>
      <x:c r="R543" s="7" t="n">
        <x:f>M543+MAX(0,K543-MAX(0,P543-G543-J543))</x:f>
        <x:v>924.435318275154</x:v>
      </x:c>
      <x:c r="S543" s="7" t="n">
        <x:f>SUM(O543,Q543,R543)</x:f>
        <x:v>924.435318275154</x:v>
      </x:c>
      <x:c r="T543" s="14" t="n">
        <x:f>'Inventory detail'!T543</x:f>
        <x:v>0.0682</x:v>
      </x:c>
      <x:c r="U543" s="14" t="n">
        <x:f>'Inventory detail'!U543</x:f>
        <x:v>0.0668525</x:v>
      </x:c>
      <x:c r="V543" s="9" t="n">
        <x:f>O543*T543</x:f>
        <x:v>0</x:v>
      </x:c>
      <x:c r="W543" s="9" t="n">
        <x:f>Q543*T543</x:f>
        <x:v>0</x:v>
      </x:c>
      <x:c r="X543" s="9" t="n">
        <x:f>R543*T543</x:f>
        <x:v>63.0464887063655</x:v>
      </x:c>
      <x:c r="Y543" s="9" t="n">
        <x:f>S543*T543</x:f>
        <x:v>63.0464887063655</x:v>
      </x:c>
      <x:c r="Z543" s="9" t="n">
        <x:f>IF(ISNUMBER(U543),S543*(U543-T543),"n.a.")</x:f>
        <x:v>-1.2456765913757715</x:v>
      </x:c>
      <x:c r="AA543" s="9" t="n">
        <x:f>IF(ISNUMBER(U543),Y543,0)</x:f>
        <x:v>63.0464887063655</x:v>
      </x:c>
      <x:c r="AB543" s="7" t="n">
        <x:f>MAX(0,L543-SUM(F543:K543))</x:f>
        <x:v>0</x:v>
      </x:c>
    </x:row>
    <x:row r="544" ht="22" customHeight="1">
      <x:c r="A544" s="18" t="n">
        <x:f>Summary!C$41</x:f>
        <x:v>46327</x:v>
      </x:c>
      <x:c r="B544" s="2" t="str">
        <x:f>'Inventory detail'!A544</x:f>
        <x:v>COIL</x:v>
      </x:c>
      <x:c r="C544" s="2" t="str">
        <x:f>'Inventory detail'!B544</x:f>
        <x:v>30</x:v>
      </x:c>
      <x:c r="D544" s="2" t="str">
        <x:f>'Inventory detail'!C544</x:f>
        <x:v>25CLR12-4</x:v>
      </x:c>
      <x:c r="E544" s="10" t="n">
        <x:f>Summary!$E$5</x:f>
        <x:v>46304</x:v>
      </x:c>
      <x:c r="F544" s="7" t="n">
        <x:f>'Inventory detail'!W544</x:f>
        <x:v>1000</x:v>
      </x:c>
      <x:c r="G544" s="7" t="n">
        <x:f>'Inventory detail'!X544</x:f>
        <x:v>0</x:v>
      </x:c>
      <x:c r="H544" s="7" t="n">
        <x:f>'Inventory detail'!Y544</x:f>
        <x:v>0</x:v>
      </x:c>
      <x:c r="I544" s="7" t="n">
        <x:f>SUMIFS('PO detail'!$W$872:$W$872,'PO detail'!$V$872:$V$872,"&gt;="&amp;E544,'PO detail'!$V$872:$V$872,"&lt;"&amp;A544)</x:f>
        <x:v>0</x:v>
      </x:c>
      <x:c r="J544" s="7" t="n">
        <x:f>SUMIFS('PO detail'!$X$872:$X$872,'PO detail'!$V$872:$V$872,"&gt;="&amp;E544,'PO detail'!$V$872:$V$872,"&lt;"&amp;A544)</x:f>
        <x:v>0</x:v>
      </x:c>
      <x:c r="K544" s="7" t="n">
        <x:f>SUMIFS('PO detail'!$Y$872:$Y$872,'PO detail'!$V$872:$V$872,"&gt;="&amp;E544,'PO detail'!$V$872:$V$872,"&lt;"&amp;A544)</x:f>
        <x:v>0</x:v>
      </x:c>
      <x:c r="L544" s="7" t="n">
        <x:f>'Inventory detail'!F544*Summary!$K$5*(A544-E544)/Summary!$K$6</x:f>
        <x:v>75.564681724846</x:v>
      </x:c>
      <x:c r="M544" s="7" t="n">
        <x:f>MAX(0,H544-L544)</x:f>
        <x:v>0</x:v>
      </x:c>
      <x:c r="N544" s="7" t="n">
        <x:f>MAX(0,L544-H544)</x:f>
        <x:v>75.564681724846</x:v>
      </x:c>
      <x:c r="O544" s="7" t="n">
        <x:f>MAX(0,F544+I544-N544)</x:f>
        <x:v>924.435318275154</x:v>
      </x:c>
      <x:c r="P544" s="7" t="n">
        <x:f>MAX(0,N544-F544-I544)</x:f>
        <x:v>0</x:v>
      </x:c>
      <x:c r="Q544" s="7" t="n">
        <x:f>MAX(0,G544+J544-P544)</x:f>
        <x:v>0</x:v>
      </x:c>
      <x:c r="R544" s="7" t="n">
        <x:f>M544+MAX(0,K544-MAX(0,P544-G544-J544))</x:f>
        <x:v>0</x:v>
      </x:c>
      <x:c r="S544" s="7" t="n">
        <x:f>SUM(O544,Q544,R544)</x:f>
        <x:v>924.435318275154</x:v>
      </x:c>
      <x:c r="T544" s="14" t="n">
        <x:f>'Inventory detail'!T544</x:f>
        <x:v>0.2144</x:v>
      </x:c>
      <x:c r="U544" s="14" t="n">
        <x:f>'Inventory detail'!U544</x:f>
        <x:v>0.2100605</x:v>
      </x:c>
      <x:c r="V544" s="9" t="n">
        <x:f>O544*T544</x:f>
        <x:v>198.19893223819304</x:v>
      </x:c>
      <x:c r="W544" s="9" t="n">
        <x:f>Q544*T544</x:f>
        <x:v>0</x:v>
      </x:c>
      <x:c r="X544" s="9" t="n">
        <x:f>R544*T544</x:f>
        <x:v>0</x:v>
      </x:c>
      <x:c r="Y544" s="9" t="n">
        <x:f>S544*T544</x:f>
        <x:v>198.19893223819304</x:v>
      </x:c>
      <x:c r="Z544" s="9" t="n">
        <x:f>IF(ISNUMBER(U544),S544*(U544-T544),"n.a.")</x:f>
        <x:v>-4.0115870636550275</x:v>
      </x:c>
      <x:c r="AA544" s="9" t="n">
        <x:f>IF(ISNUMBER(U544),Y544,0)</x:f>
        <x:v>198.19893223819304</x:v>
      </x:c>
      <x:c r="AB544" s="7" t="n">
        <x:f>MAX(0,L544-SUM(F544:K544))</x:f>
        <x:v>0</x:v>
      </x:c>
    </x:row>
    <x:row r="545" ht="22" customHeight="1">
      <x:c r="A545" s="18" t="n">
        <x:f>Summary!C$41</x:f>
        <x:v>46327</x:v>
      </x:c>
      <x:c r="B545" s="2" t="str">
        <x:f>'Inventory detail'!A545</x:f>
        <x:v>COIL</x:v>
      </x:c>
      <x:c r="C545" s="2" t="str">
        <x:f>'Inventory detail'!B545</x:f>
        <x:v>60</x:v>
      </x:c>
      <x:c r="D545" s="2" t="str">
        <x:f>'Inventory detail'!C545</x:f>
        <x:v>20NAV12-4</x:v>
      </x:c>
      <x:c r="E545" s="10" t="n">
        <x:f>Summary!$E$5</x:f>
        <x:v>46304</x:v>
      </x:c>
      <x:c r="F545" s="7" t="n">
        <x:f>'Inventory detail'!W545</x:f>
        <x:v>0</x:v>
      </x:c>
      <x:c r="G545" s="7" t="n">
        <x:f>'Inventory detail'!X545</x:f>
        <x:v>0</x:v>
      </x:c>
      <x:c r="H545" s="7" t="n">
        <x:f>'Inventory detail'!Y545</x:f>
        <x:v>1800</x:v>
      </x:c>
      <x:c r="I545" s="7" t="n">
        <x:f>0</x:f>
        <x:v>0</x:v>
      </x:c>
      <x:c r="J545" s="7" t="n">
        <x:f>0</x:f>
        <x:v>0</x:v>
      </x:c>
      <x:c r="K545" s="7" t="n">
        <x:f>0</x:f>
        <x:v>0</x:v>
      </x:c>
      <x:c r="L545" s="7" t="n">
        <x:f>'Inventory detail'!F545*Summary!$K$5*(A545-E545)/Summary!$K$6</x:f>
        <x:v>75.564681724846</x:v>
      </x:c>
      <x:c r="M545" s="7" t="n">
        <x:f>MAX(0,H545-L545)</x:f>
        <x:v>1724.435318275154</x:v>
      </x:c>
      <x:c r="N545" s="7" t="n">
        <x:f>MAX(0,L545-H545)</x:f>
        <x:v>0</x:v>
      </x:c>
      <x:c r="O545" s="7" t="n">
        <x:f>MAX(0,F545+I545-N545)</x:f>
        <x:v>0</x:v>
      </x:c>
      <x:c r="P545" s="7" t="n">
        <x:f>MAX(0,N545-F545-I545)</x:f>
        <x:v>0</x:v>
      </x:c>
      <x:c r="Q545" s="7" t="n">
        <x:f>MAX(0,G545+J545-P545)</x:f>
        <x:v>0</x:v>
      </x:c>
      <x:c r="R545" s="7" t="n">
        <x:f>M545+MAX(0,K545-MAX(0,P545-G545-J545))</x:f>
        <x:v>1724.435318275154</x:v>
      </x:c>
      <x:c r="S545" s="7" t="n">
        <x:f>SUM(O545,Q545,R545)</x:f>
        <x:v>1724.435318275154</x:v>
      </x:c>
      <x:c r="T545" s="14" t="n">
        <x:f>'Inventory detail'!T545</x:f>
        <x:v>0.1567</x:v>
      </x:c>
      <x:c r="U545" s="14" t="n">
        <x:f>'Inventory detail'!U545</x:f>
        <x:v>0.1534845</x:v>
      </x:c>
      <x:c r="V545" s="9" t="n">
        <x:f>O545*T545</x:f>
        <x:v>0</x:v>
      </x:c>
      <x:c r="W545" s="9" t="n">
        <x:f>Q545*T545</x:f>
        <x:v>0</x:v>
      </x:c>
      <x:c r="X545" s="9" t="n">
        <x:f>R545*T545</x:f>
        <x:v>270.2190143737167</x:v>
      </x:c>
      <x:c r="Y545" s="9" t="n">
        <x:f>S545*T545</x:f>
        <x:v>270.2190143737167</x:v>
      </x:c>
      <x:c r="Z545" s="9" t="n">
        <x:f>IF(ISNUMBER(U545),S545*(U545-T545),"n.a.")</x:f>
        <x:v>-5.5449217659137755</x:v>
      </x:c>
      <x:c r="AA545" s="9" t="n">
        <x:f>IF(ISNUMBER(U545),Y545,0)</x:f>
        <x:v>270.2190143737167</x:v>
      </x:c>
      <x:c r="AB545" s="7" t="n">
        <x:f>MAX(0,L545-SUM(F545:K545))</x:f>
        <x:v>0</x:v>
      </x:c>
    </x:row>
    <x:row r="546" ht="22" customHeight="1">
      <x:c r="A546" s="18" t="n">
        <x:f>Summary!C$41</x:f>
        <x:v>46327</x:v>
      </x:c>
      <x:c r="B546" s="2" t="str">
        <x:f>'Inventory detail'!A546</x:f>
        <x:v>COIL</x:v>
      </x:c>
      <x:c r="C546" s="2" t="str">
        <x:f>'Inventory detail'!B546</x:f>
        <x:v>60</x:v>
      </x:c>
      <x:c r="D546" s="2" t="str">
        <x:f>'Inventory detail'!C546</x:f>
        <x:v>22BLK36-4</x:v>
      </x:c>
      <x:c r="E546" s="10" t="n">
        <x:f>Summary!$E$5</x:f>
        <x:v>46304</x:v>
      </x:c>
      <x:c r="F546" s="7" t="n">
        <x:f>'Inventory detail'!W546</x:f>
        <x:v>700</x:v>
      </x:c>
      <x:c r="G546" s="7" t="n">
        <x:f>'Inventory detail'!X546</x:f>
        <x:v>0</x:v>
      </x:c>
      <x:c r="H546" s="7" t="n">
        <x:f>'Inventory detail'!Y546</x:f>
        <x:v>0</x:v>
      </x:c>
      <x:c r="I546" s="7" t="n">
        <x:f>SUMIFS('PO detail'!$W$1213:$W$1214,'PO detail'!$V$1213:$V$1214,"&gt;="&amp;E546,'PO detail'!$V$1213:$V$1214,"&lt;"&amp;A546)</x:f>
        <x:v>0</x:v>
      </x:c>
      <x:c r="J546" s="7" t="n">
        <x:f>SUMIFS('PO detail'!$X$1213:$X$1214,'PO detail'!$V$1213:$V$1214,"&gt;="&amp;E546,'PO detail'!$V$1213:$V$1214,"&lt;"&amp;A546)</x:f>
        <x:v>0</x:v>
      </x:c>
      <x:c r="K546" s="7" t="n">
        <x:f>SUMIFS('PO detail'!$Y$1213:$Y$1214,'PO detail'!$V$1213:$V$1214,"&gt;="&amp;E546,'PO detail'!$V$1213:$V$1214,"&lt;"&amp;A546)</x:f>
        <x:v>0</x:v>
      </x:c>
      <x:c r="L546" s="7" t="n">
        <x:f>'Inventory detail'!F546*Summary!$K$5*(A546-E546)/Summary!$K$6</x:f>
        <x:v>75.564681724846</x:v>
      </x:c>
      <x:c r="M546" s="7" t="n">
        <x:f>MAX(0,H546-L546)</x:f>
        <x:v>0</x:v>
      </x:c>
      <x:c r="N546" s="7" t="n">
        <x:f>MAX(0,L546-H546)</x:f>
        <x:v>75.564681724846</x:v>
      </x:c>
      <x:c r="O546" s="7" t="n">
        <x:f>MAX(0,F546+I546-N546)</x:f>
        <x:v>624.435318275154</x:v>
      </x:c>
      <x:c r="P546" s="7" t="n">
        <x:f>MAX(0,N546-F546-I546)</x:f>
        <x:v>0</x:v>
      </x:c>
      <x:c r="Q546" s="7" t="n">
        <x:f>MAX(0,G546+J546-P546)</x:f>
        <x:v>0</x:v>
      </x:c>
      <x:c r="R546" s="7" t="n">
        <x:f>M546+MAX(0,K546-MAX(0,P546-G546-J546))</x:f>
        <x:v>0</x:v>
      </x:c>
      <x:c r="S546" s="7" t="n">
        <x:f>SUM(O546,Q546,R546)</x:f>
        <x:v>624.435318275154</x:v>
      </x:c>
      <x:c r="T546" s="14" t="n">
        <x:f>'Inventory detail'!T546</x:f>
        <x:v>0.3826</x:v>
      </x:c>
      <x:c r="U546" s="14" t="n">
        <x:f>'Inventory detail'!U546</x:f>
        <x:v>0.3749265</x:v>
      </x:c>
      <x:c r="V546" s="9" t="n">
        <x:f>O546*T546</x:f>
        <x:v>238.90895277207392</x:v>
      </x:c>
      <x:c r="W546" s="9" t="n">
        <x:f>Q546*T546</x:f>
        <x:v>0</x:v>
      </x:c>
      <x:c r="X546" s="9" t="n">
        <x:f>R546*T546</x:f>
        <x:v>0</x:v>
      </x:c>
      <x:c r="Y546" s="9" t="n">
        <x:f>S546*T546</x:f>
        <x:v>238.90895277207392</x:v>
      </x:c>
      <x:c r="Z546" s="9" t="n">
        <x:f>IF(ISNUMBER(U546),S546*(U546-T546),"n.a.")</x:f>
        <x:v>-4.791604414784394</x:v>
      </x:c>
      <x:c r="AA546" s="9" t="n">
        <x:f>IF(ISNUMBER(U546),Y546,0)</x:f>
        <x:v>238.90895277207392</x:v>
      </x:c>
      <x:c r="AB546" s="7" t="n">
        <x:f>MAX(0,L546-SUM(F546:K546))</x:f>
        <x:v>0</x:v>
      </x:c>
    </x:row>
    <x:row r="547" ht="22" customHeight="1">
      <x:c r="A547" s="18" t="n">
        <x:f>Summary!C$41</x:f>
        <x:v>46327</x:v>
      </x:c>
      <x:c r="B547" s="2" t="str">
        <x:f>'Inventory detail'!A547</x:f>
        <x:v>COIL</x:v>
      </x:c>
      <x:c r="C547" s="2" t="str">
        <x:f>'Inventory detail'!B547</x:f>
        <x:v>60</x:v>
      </x:c>
      <x:c r="D547" s="2" t="str">
        <x:f>'Inventory detail'!C547</x:f>
        <x:v>30NAV12-4</x:v>
      </x:c>
      <x:c r="E547" s="10" t="n">
        <x:f>Summary!$E$5</x:f>
        <x:v>46304</x:v>
      </x:c>
      <x:c r="F547" s="7" t="n">
        <x:f>'Inventory detail'!W547</x:f>
        <x:v>0</x:v>
      </x:c>
      <x:c r="G547" s="7" t="n">
        <x:f>'Inventory detail'!X547</x:f>
        <x:v>0</x:v>
      </x:c>
      <x:c r="H547" s="7" t="n">
        <x:f>'Inventory detail'!Y547</x:f>
        <x:v>1900</x:v>
      </x:c>
      <x:c r="I547" s="7" t="n">
        <x:f>0</x:f>
        <x:v>0</x:v>
      </x:c>
      <x:c r="J547" s="7" t="n">
        <x:f>0</x:f>
        <x:v>0</x:v>
      </x:c>
      <x:c r="K547" s="7" t="n">
        <x:f>0</x:f>
        <x:v>0</x:v>
      </x:c>
      <x:c r="L547" s="7" t="n">
        <x:f>'Inventory detail'!F547*Summary!$K$5*(A547-E547)/Summary!$K$6</x:f>
        <x:v>75.564681724846</x:v>
      </x:c>
      <x:c r="M547" s="7" t="n">
        <x:f>MAX(0,H547-L547)</x:f>
        <x:v>1824.435318275154</x:v>
      </x:c>
      <x:c r="N547" s="7" t="n">
        <x:f>MAX(0,L547-H547)</x:f>
        <x:v>0</x:v>
      </x:c>
      <x:c r="O547" s="7" t="n">
        <x:f>MAX(0,F547+I547-N547)</x:f>
        <x:v>0</x:v>
      </x:c>
      <x:c r="P547" s="7" t="n">
        <x:f>MAX(0,N547-F547-I547)</x:f>
        <x:v>0</x:v>
      </x:c>
      <x:c r="Q547" s="7" t="n">
        <x:f>MAX(0,G547+J547-P547)</x:f>
        <x:v>0</x:v>
      </x:c>
      <x:c r="R547" s="7" t="n">
        <x:f>M547+MAX(0,K547-MAX(0,P547-G547-J547))</x:f>
        <x:v>1824.435318275154</x:v>
      </x:c>
      <x:c r="S547" s="7" t="n">
        <x:f>SUM(O547,Q547,R547)</x:f>
        <x:v>1824.435318275154</x:v>
      </x:c>
      <x:c r="T547" s="14" t="n">
        <x:f>'Inventory detail'!T547</x:f>
        <x:v>0.25079999999999997</x:v>
      </x:c>
      <x:c r="U547" s="14" t="n">
        <x:f>'Inventory detail'!U547</x:f>
        <x:v>0.245752</x:v>
      </x:c>
      <x:c r="V547" s="9" t="n">
        <x:f>O547*T547</x:f>
        <x:v>0</x:v>
      </x:c>
      <x:c r="W547" s="9" t="n">
        <x:f>Q547*T547</x:f>
        <x:v>0</x:v>
      </x:c>
      <x:c r="X547" s="9" t="n">
        <x:f>R547*T547</x:f>
        <x:v>457.5683778234086</x:v>
      </x:c>
      <x:c r="Y547" s="9" t="n">
        <x:f>S547*T547</x:f>
        <x:v>457.5683778234086</x:v>
      </x:c>
      <x:c r="Z547" s="9" t="n">
        <x:f>IF(ISNUMBER(U547),S547*(U547-T547),"n.a.")</x:f>
        <x:v>-9.209749486652921</x:v>
      </x:c>
      <x:c r="AA547" s="9" t="n">
        <x:f>IF(ISNUMBER(U547),Y547,0)</x:f>
        <x:v>457.5683778234086</x:v>
      </x:c>
      <x:c r="AB547" s="7" t="n">
        <x:f>MAX(0,L547-SUM(F547:K547))</x:f>
        <x:v>0</x:v>
      </x:c>
    </x:row>
    <x:row r="548" ht="22" customHeight="1">
      <x:c r="A548" s="18" t="n">
        <x:f>Summary!C$41</x:f>
        <x:v>46327</x:v>
      </x:c>
      <x:c r="B548" s="2" t="str">
        <x:f>'Inventory detail'!A548</x:f>
        <x:v>POUC</x:v>
      </x:c>
      <x:c r="C548" s="2" t="str">
        <x:f>'Inventory detail'!B548</x:f>
        <x:v>10</x:v>
      </x:c>
      <x:c r="D548" s="2" t="str">
        <x:f>'Inventory detail'!C548</x:f>
        <x:v>LUGWO7</x:v>
      </x:c>
      <x:c r="E548" s="10" t="n">
        <x:f>Summary!$E$5</x:f>
        <x:v>46304</x:v>
      </x:c>
      <x:c r="F548" s="7" t="n">
        <x:f>'Inventory detail'!W548</x:f>
        <x:v>5000</x:v>
      </x:c>
      <x:c r="G548" s="7" t="n">
        <x:f>'Inventory detail'!X548</x:f>
        <x:v>0</x:v>
      </x:c>
      <x:c r="H548" s="7" t="n">
        <x:f>'Inventory detail'!Y548</x:f>
        <x:v>2500</x:v>
      </x:c>
      <x:c r="I548" s="7" t="n">
        <x:f>SUMIFS('PO detail'!$W$1555:$W$1555,'PO detail'!$V$1555:$V$1555,"&gt;="&amp;E548,'PO detail'!$V$1555:$V$1555,"&lt;"&amp;A548)</x:f>
        <x:v>0</x:v>
      </x:c>
      <x:c r="J548" s="7" t="n">
        <x:f>SUMIFS('PO detail'!$X$1555:$X$1555,'PO detail'!$V$1555:$V$1555,"&gt;="&amp;E548,'PO detail'!$V$1555:$V$1555,"&lt;"&amp;A548)</x:f>
        <x:v>0</x:v>
      </x:c>
      <x:c r="K548" s="7" t="n">
        <x:f>SUMIFS('PO detail'!$Y$1555:$Y$1555,'PO detail'!$V$1555:$V$1555,"&gt;="&amp;E548,'PO detail'!$V$1555:$V$1555,"&lt;"&amp;A548)</x:f>
        <x:v>0</x:v>
      </x:c>
      <x:c r="L548" s="7" t="n">
        <x:f>'Inventory detail'!F548*Summary!$K$5*(A548-E548)/Summary!$K$6</x:f>
        <x:v>75.564681724846</x:v>
      </x:c>
      <x:c r="M548" s="7" t="n">
        <x:f>MAX(0,H548-L548)</x:f>
        <x:v>2424.435318275154</x:v>
      </x:c>
      <x:c r="N548" s="7" t="n">
        <x:f>MAX(0,L548-H548)</x:f>
        <x:v>0</x:v>
      </x:c>
      <x:c r="O548" s="7" t="n">
        <x:f>MAX(0,F548+I548-N548)</x:f>
        <x:v>5000</x:v>
      </x:c>
      <x:c r="P548" s="7" t="n">
        <x:f>MAX(0,N548-F548-I548)</x:f>
        <x:v>0</x:v>
      </x:c>
      <x:c r="Q548" s="7" t="n">
        <x:f>MAX(0,G548+J548-P548)</x:f>
        <x:v>0</x:v>
      </x:c>
      <x:c r="R548" s="7" t="n">
        <x:f>M548+MAX(0,K548-MAX(0,P548-G548-J548))</x:f>
        <x:v>2424.435318275154</x:v>
      </x:c>
      <x:c r="S548" s="7" t="n">
        <x:f>SUM(O548,Q548,R548)</x:f>
        <x:v>7424.435318275154</x:v>
      </x:c>
      <x:c r="T548" s="14" t="n">
        <x:f>'Inventory detail'!T548</x:f>
        <x:v>0.0109</x:v>
      </x:c>
      <x:c r="U548" s="14" t="n">
        <x:f>'Inventory detail'!U548</x:f>
        <x:v>0.01188</x:v>
      </x:c>
      <x:c r="V548" s="9" t="n">
        <x:f>O548*T548</x:f>
        <x:v>54.5</x:v>
      </x:c>
      <x:c r="W548" s="9" t="n">
        <x:f>Q548*T548</x:f>
        <x:v>0</x:v>
      </x:c>
      <x:c r="X548" s="9" t="n">
        <x:f>R548*T548</x:f>
        <x:v>26.426344969199178</x:v>
      </x:c>
      <x:c r="Y548" s="9" t="n">
        <x:f>S548*T548</x:f>
        <x:v>80.92634496919918</x:v>
      </x:c>
      <x:c r="Z548" s="9" t="n">
        <x:f>IF(ISNUMBER(U548),S548*(U548-T548),"n.a.")</x:f>
        <x:v>7.27594661190965</x:v>
      </x:c>
      <x:c r="AA548" s="9" t="n">
        <x:f>IF(ISNUMBER(U548),Y548,0)</x:f>
        <x:v>80.92634496919918</x:v>
      </x:c>
      <x:c r="AB548" s="7" t="n">
        <x:f>MAX(0,L548-SUM(F548:K548))</x:f>
        <x:v>0</x:v>
      </x:c>
    </x:row>
    <x:row r="549" ht="22" customHeight="1">
      <x:c r="A549" s="18" t="n">
        <x:f>Summary!C$41</x:f>
        <x:v>46327</x:v>
      </x:c>
      <x:c r="B549" s="2" t="str">
        <x:f>'Inventory detail'!A549</x:f>
        <x:v>POUC</x:v>
      </x:c>
      <x:c r="C549" s="2" t="str">
        <x:f>'Inventory detail'!B549</x:f>
        <x:v>60</x:v>
      </x:c>
      <x:c r="D549" s="2" t="str">
        <x:f>'Inventory detail'!C549</x:f>
        <x:v>KEY7</x:v>
      </x:c>
      <x:c r="E549" s="10" t="n">
        <x:f>Summary!$E$5</x:f>
        <x:v>46304</x:v>
      </x:c>
      <x:c r="F549" s="7" t="n">
        <x:f>'Inventory detail'!W549</x:f>
        <x:v>0</x:v>
      </x:c>
      <x:c r="G549" s="7" t="n">
        <x:f>'Inventory detail'!X549</x:f>
        <x:v>0</x:v>
      </x:c>
      <x:c r="H549" s="7" t="n">
        <x:f>'Inventory detail'!Y549</x:f>
        <x:v>4200</x:v>
      </x:c>
      <x:c r="I549" s="7" t="n">
        <x:f>0</x:f>
        <x:v>0</x:v>
      </x:c>
      <x:c r="J549" s="7" t="n">
        <x:f>0</x:f>
        <x:v>0</x:v>
      </x:c>
      <x:c r="K549" s="7" t="n">
        <x:f>0</x:f>
        <x:v>0</x:v>
      </x:c>
      <x:c r="L549" s="7" t="n">
        <x:f>'Inventory detail'!F549*Summary!$K$5*(A549-E549)/Summary!$K$6</x:f>
        <x:v>75.564681724846</x:v>
      </x:c>
      <x:c r="M549" s="7" t="n">
        <x:f>MAX(0,H549-L549)</x:f>
        <x:v>4124.435318275154</x:v>
      </x:c>
      <x:c r="N549" s="7" t="n">
        <x:f>MAX(0,L549-H549)</x:f>
        <x:v>0</x:v>
      </x:c>
      <x:c r="O549" s="7" t="n">
        <x:f>MAX(0,F549+I549-N549)</x:f>
        <x:v>0</x:v>
      </x:c>
      <x:c r="P549" s="7" t="n">
        <x:f>MAX(0,N549-F549-I549)</x:f>
        <x:v>0</x:v>
      </x:c>
      <x:c r="Q549" s="7" t="n">
        <x:f>MAX(0,G549+J549-P549)</x:f>
        <x:v>0</x:v>
      </x:c>
      <x:c r="R549" s="7" t="n">
        <x:f>M549+MAX(0,K549-MAX(0,P549-G549-J549))</x:f>
        <x:v>4124.435318275154</x:v>
      </x:c>
      <x:c r="S549" s="7" t="n">
        <x:f>SUM(O549,Q549,R549)</x:f>
        <x:v>4124.435318275154</x:v>
      </x:c>
      <x:c r="T549" s="14" t="n">
        <x:f>'Inventory detail'!T549</x:f>
        <x:v>0.009000000000000001</x:v>
      </x:c>
      <x:c r="U549" s="14" t="n">
        <x:f>'Inventory detail'!U549</x:f>
        <x:v>0.01122</x:v>
      </x:c>
      <x:c r="V549" s="9" t="n">
        <x:f>O549*T549</x:f>
        <x:v>0</x:v>
      </x:c>
      <x:c r="W549" s="9" t="n">
        <x:f>Q549*T549</x:f>
        <x:v>0</x:v>
      </x:c>
      <x:c r="X549" s="9" t="n">
        <x:f>R549*T549</x:f>
        <x:v>37.11991786447639</x:v>
      </x:c>
      <x:c r="Y549" s="9" t="n">
        <x:f>S549*T549</x:f>
        <x:v>37.11991786447639</x:v>
      </x:c>
      <x:c r="Z549" s="9" t="n">
        <x:f>IF(ISNUMBER(U549),S549*(U549-T549),"n.a.")</x:f>
        <x:v>9.15624640657084</x:v>
      </x:c>
      <x:c r="AA549" s="9" t="n">
        <x:f>IF(ISNUMBER(U549),Y549,0)</x:f>
        <x:v>37.11991786447639</x:v>
      </x:c>
      <x:c r="AB549" s="7" t="n">
        <x:f>MAX(0,L549-SUM(F549:K549))</x:f>
        <x:v>0</x:v>
      </x:c>
    </x:row>
    <x:row r="550" ht="22" customHeight="1">
      <x:c r="A550" s="18" t="n">
        <x:f>Summary!C$41</x:f>
        <x:v>46327</x:v>
      </x:c>
      <x:c r="B550" s="2" t="str">
        <x:f>'Inventory detail'!A550</x:f>
        <x:v>WIRE</x:v>
      </x:c>
      <x:c r="C550" s="2" t="str">
        <x:f>'Inventory detail'!B550</x:f>
        <x:v>10</x:v>
      </x:c>
      <x:c r="D550" s="2" t="str">
        <x:f>'Inventory detail'!C550</x:f>
        <x:v>DL078GRAY</x:v>
      </x:c>
      <x:c r="E550" s="10" t="n">
        <x:f>Summary!$E$5</x:f>
        <x:v>46304</x:v>
      </x:c>
      <x:c r="F550" s="7" t="n">
        <x:f>'Inventory detail'!W550</x:f>
        <x:v>4000</x:v>
      </x:c>
      <x:c r="G550" s="7" t="n">
        <x:f>'Inventory detail'!X550</x:f>
        <x:v>0</x:v>
      </x:c>
      <x:c r="H550" s="7" t="n">
        <x:f>'Inventory detail'!Y550</x:f>
        <x:v>1850</x:v>
      </x:c>
      <x:c r="I550" s="7" t="n">
        <x:f>SUMIFS('PO detail'!$W$1968:$W$1969,'PO detail'!$V$1968:$V$1969,"&gt;="&amp;E550,'PO detail'!$V$1968:$V$1969,"&lt;"&amp;A550)</x:f>
        <x:v>0</x:v>
      </x:c>
      <x:c r="J550" s="7" t="n">
        <x:f>SUMIFS('PO detail'!$X$1968:$X$1969,'PO detail'!$V$1968:$V$1969,"&gt;="&amp;E550,'PO detail'!$V$1968:$V$1969,"&lt;"&amp;A550)</x:f>
        <x:v>0</x:v>
      </x:c>
      <x:c r="K550" s="7" t="n">
        <x:f>SUMIFS('PO detail'!$Y$1968:$Y$1969,'PO detail'!$V$1968:$V$1969,"&gt;="&amp;E550,'PO detail'!$V$1968:$V$1969,"&lt;"&amp;A550)</x:f>
        <x:v>0</x:v>
      </x:c>
      <x:c r="L550" s="7" t="n">
        <x:f>'Inventory detail'!F550*Summary!$K$5*(A550-E550)/Summary!$K$6</x:f>
        <x:v>75.564681724846</x:v>
      </x:c>
      <x:c r="M550" s="7" t="n">
        <x:f>MAX(0,H550-L550)</x:f>
        <x:v>1774.435318275154</x:v>
      </x:c>
      <x:c r="N550" s="7" t="n">
        <x:f>MAX(0,L550-H550)</x:f>
        <x:v>0</x:v>
      </x:c>
      <x:c r="O550" s="7" t="n">
        <x:f>MAX(0,F550+I550-N550)</x:f>
        <x:v>4000</x:v>
      </x:c>
      <x:c r="P550" s="7" t="n">
        <x:f>MAX(0,N550-F550-I550)</x:f>
        <x:v>0</x:v>
      </x:c>
      <x:c r="Q550" s="7" t="n">
        <x:f>MAX(0,G550+J550-P550)</x:f>
        <x:v>0</x:v>
      </x:c>
      <x:c r="R550" s="7" t="n">
        <x:f>M550+MAX(0,K550-MAX(0,P550-G550-J550))</x:f>
        <x:v>1774.435318275154</x:v>
      </x:c>
      <x:c r="S550" s="7" t="n">
        <x:f>SUM(O550,Q550,R550)</x:f>
        <x:v>5774.435318275154</x:v>
      </x:c>
      <x:c r="T550" s="14" t="n">
        <x:f>'Inventory detail'!T550</x:f>
        <x:v>0.16329999999999997</x:v>
      </x:c>
      <x:c r="U550" s="14" t="n">
        <x:f>'Inventory detail'!U550</x:f>
        <x:v>0.16329999999999997</x:v>
      </x:c>
      <x:c r="V550" s="9" t="n">
        <x:f>O550*T550</x:f>
        <x:v>653.1999999999999</x:v>
      </x:c>
      <x:c r="W550" s="9" t="n">
        <x:f>Q550*T550</x:f>
        <x:v>0</x:v>
      </x:c>
      <x:c r="X550" s="9" t="n">
        <x:f>R550*T550</x:f>
        <x:v>289.7652874743326</x:v>
      </x:c>
      <x:c r="Y550" s="9" t="n">
        <x:f>S550*T550</x:f>
        <x:v>942.9652874743325</x:v>
      </x:c>
      <x:c r="Z550" s="9" t="n">
        <x:f>IF(ISNUMBER(U550),S550*(U550-T550),"n.a.")</x:f>
        <x:v>0</x:v>
      </x:c>
      <x:c r="AA550" s="9" t="n">
        <x:f>IF(ISNUMBER(U550),Y550,0)</x:f>
        <x:v>942.9652874743325</x:v>
      </x:c>
      <x:c r="AB550" s="7" t="n">
        <x:f>MAX(0,L550-SUM(F550:K550))</x:f>
        <x:v>0</x:v>
      </x:c>
    </x:row>
    <x:row r="551" ht="22" customHeight="1">
      <x:c r="A551" s="18" t="n">
        <x:f>Summary!C$41</x:f>
        <x:v>46327</x:v>
      </x:c>
      <x:c r="B551" s="2" t="str">
        <x:f>'Inventory detail'!A551</x:f>
        <x:v>WIRE</x:v>
      </x:c>
      <x:c r="C551" s="2" t="str">
        <x:f>'Inventory detail'!B551</x:f>
        <x:v>60</x:v>
      </x:c>
      <x:c r="D551" s="2" t="str">
        <x:f>'Inventory detail'!C551</x:f>
        <x:v>DL001SIL</x:v>
      </x:c>
      <x:c r="E551" s="10" t="n">
        <x:f>Summary!$E$5</x:f>
        <x:v>46304</x:v>
      </x:c>
      <x:c r="F551" s="7" t="n">
        <x:f>'Inventory detail'!W551</x:f>
        <x:v>0</x:v>
      </x:c>
      <x:c r="G551" s="7" t="n">
        <x:f>'Inventory detail'!X551</x:f>
        <x:v>0</x:v>
      </x:c>
      <x:c r="H551" s="7" t="n">
        <x:f>'Inventory detail'!Y551</x:f>
        <x:v>700</x:v>
      </x:c>
      <x:c r="I551" s="7" t="n">
        <x:f>0</x:f>
        <x:v>0</x:v>
      </x:c>
      <x:c r="J551" s="7" t="n">
        <x:f>0</x:f>
        <x:v>0</x:v>
      </x:c>
      <x:c r="K551" s="7" t="n">
        <x:f>0</x:f>
        <x:v>0</x:v>
      </x:c>
      <x:c r="L551" s="7" t="n">
        <x:f>'Inventory detail'!F551*Summary!$K$5*(A551-E551)/Summary!$K$6</x:f>
        <x:v>75.564681724846</x:v>
      </x:c>
      <x:c r="M551" s="7" t="n">
        <x:f>MAX(0,H551-L551)</x:f>
        <x:v>624.435318275154</x:v>
      </x:c>
      <x:c r="N551" s="7" t="n">
        <x:f>MAX(0,L551-H551)</x:f>
        <x:v>0</x:v>
      </x:c>
      <x:c r="O551" s="7" t="n">
        <x:f>MAX(0,F551+I551-N551)</x:f>
        <x:v>0</x:v>
      </x:c>
      <x:c r="P551" s="7" t="n">
        <x:f>MAX(0,N551-F551-I551)</x:f>
        <x:v>0</x:v>
      </x:c>
      <x:c r="Q551" s="7" t="n">
        <x:f>MAX(0,G551+J551-P551)</x:f>
        <x:v>0</x:v>
      </x:c>
      <x:c r="R551" s="7" t="n">
        <x:f>M551+MAX(0,K551-MAX(0,P551-G551-J551))</x:f>
        <x:v>624.435318275154</x:v>
      </x:c>
      <x:c r="S551" s="7" t="n">
        <x:f>SUM(O551,Q551,R551)</x:f>
        <x:v>624.435318275154</x:v>
      </x:c>
      <x:c r="T551" s="14" t="n">
        <x:f>'Inventory detail'!T551</x:f>
        <x:v>0.19140000000000001</x:v>
      </x:c>
      <x:c r="U551" s="14" t="n">
        <x:f>'Inventory detail'!U551</x:f>
        <x:v>0.19140000000000001</x:v>
      </x:c>
      <x:c r="V551" s="9" t="n">
        <x:f>O551*T551</x:f>
        <x:v>0</x:v>
      </x:c>
      <x:c r="W551" s="9" t="n">
        <x:f>Q551*T551</x:f>
        <x:v>0</x:v>
      </x:c>
      <x:c r="X551" s="9" t="n">
        <x:f>R551*T551</x:f>
        <x:v>119.51691991786448</x:v>
      </x:c>
      <x:c r="Y551" s="9" t="n">
        <x:f>S551*T551</x:f>
        <x:v>119.51691991786448</x:v>
      </x:c>
      <x:c r="Z551" s="9" t="n">
        <x:f>IF(ISNUMBER(U551),S551*(U551-T551),"n.a.")</x:f>
        <x:v>0</x:v>
      </x:c>
      <x:c r="AA551" s="9" t="n">
        <x:f>IF(ISNUMBER(U551),Y551,0)</x:f>
        <x:v>119.51691991786448</x:v>
      </x:c>
      <x:c r="AB551" s="7" t="n">
        <x:f>MAX(0,L551-SUM(F551:K551))</x:f>
        <x:v>0</x:v>
      </x:c>
    </x:row>
    <x:row r="552" ht="22" customHeight="1">
      <x:c r="A552" s="18" t="n">
        <x:f>Summary!C$41</x:f>
        <x:v>46327</x:v>
      </x:c>
      <x:c r="B552" s="2" t="str">
        <x:f>'Inventory detail'!A552</x:f>
        <x:v>WIRE</x:v>
      </x:c>
      <x:c r="C552" s="2" t="str">
        <x:f>'Inventory detail'!B552</x:f>
        <x:v>30</x:v>
      </x:c>
      <x:c r="D552" s="2" t="str">
        <x:f>'Inventory detail'!C552</x:f>
        <x:v>DL001SIL</x:v>
      </x:c>
      <x:c r="E552" s="10" t="n">
        <x:f>Summary!$E$5</x:f>
        <x:v>46304</x:v>
      </x:c>
      <x:c r="F552" s="7" t="n">
        <x:f>'Inventory detail'!W552</x:f>
        <x:v>0</x:v>
      </x:c>
      <x:c r="G552" s="7" t="n">
        <x:f>'Inventory detail'!X552</x:f>
        <x:v>0</x:v>
      </x:c>
      <x:c r="H552" s="7" t="n">
        <x:f>'Inventory detail'!Y552</x:f>
        <x:v>1150</x:v>
      </x:c>
      <x:c r="I552" s="7" t="n">
        <x:f>0</x:f>
        <x:v>0</x:v>
      </x:c>
      <x:c r="J552" s="7" t="n">
        <x:f>0</x:f>
        <x:v>0</x:v>
      </x:c>
      <x:c r="K552" s="7" t="n">
        <x:f>0</x:f>
        <x:v>0</x:v>
      </x:c>
      <x:c r="L552" s="7" t="n">
        <x:f>'Inventory detail'!F552*Summary!$K$5*(A552-E552)/Summary!$K$6</x:f>
        <x:v>72.41363449691993</x:v>
      </x:c>
      <x:c r="M552" s="7" t="n">
        <x:f>MAX(0,H552-L552)</x:f>
        <x:v>1077.58636550308</x:v>
      </x:c>
      <x:c r="N552" s="7" t="n">
        <x:f>MAX(0,L552-H552)</x:f>
        <x:v>0</x:v>
      </x:c>
      <x:c r="O552" s="7" t="n">
        <x:f>MAX(0,F552+I552-N552)</x:f>
        <x:v>0</x:v>
      </x:c>
      <x:c r="P552" s="7" t="n">
        <x:f>MAX(0,N552-F552-I552)</x:f>
        <x:v>0</x:v>
      </x:c>
      <x:c r="Q552" s="7" t="n">
        <x:f>MAX(0,G552+J552-P552)</x:f>
        <x:v>0</x:v>
      </x:c>
      <x:c r="R552" s="7" t="n">
        <x:f>M552+MAX(0,K552-MAX(0,P552-G552-J552))</x:f>
        <x:v>1077.58636550308</x:v>
      </x:c>
      <x:c r="S552" s="7" t="n">
        <x:f>SUM(O552,Q552,R552)</x:f>
        <x:v>1077.58636550308</x:v>
      </x:c>
      <x:c r="T552" s="14" t="n">
        <x:f>'Inventory detail'!T552</x:f>
        <x:v>0.19140000000000001</x:v>
      </x:c>
      <x:c r="U552" s="14" t="n">
        <x:f>'Inventory detail'!U552</x:f>
        <x:v>0.19140000000000001</x:v>
      </x:c>
      <x:c r="V552" s="9" t="n">
        <x:f>O552*T552</x:f>
        <x:v>0</x:v>
      </x:c>
      <x:c r="W552" s="9" t="n">
        <x:f>Q552*T552</x:f>
        <x:v>0</x:v>
      </x:c>
      <x:c r="X552" s="9" t="n">
        <x:f>R552*T552</x:f>
        <x:v>206.25003035728955</x:v>
      </x:c>
      <x:c r="Y552" s="9" t="n">
        <x:f>S552*T552</x:f>
        <x:v>206.25003035728955</x:v>
      </x:c>
      <x:c r="Z552" s="9" t="n">
        <x:f>IF(ISNUMBER(U552),S552*(U552-T552),"n.a.")</x:f>
        <x:v>0</x:v>
      </x:c>
      <x:c r="AA552" s="9" t="n">
        <x:f>IF(ISNUMBER(U552),Y552,0)</x:f>
        <x:v>206.25003035728955</x:v>
      </x:c>
      <x:c r="AB552" s="7" t="n">
        <x:f>MAX(0,L552-SUM(F552:K552))</x:f>
        <x:v>0</x:v>
      </x:c>
    </x:row>
    <x:row r="553" ht="22" customHeight="1">
      <x:c r="A553" s="18" t="n">
        <x:f>Summary!C$41</x:f>
        <x:v>46327</x:v>
      </x:c>
      <x:c r="B553" s="2" t="str">
        <x:f>'Inventory detail'!A553</x:f>
        <x:v>COIL</x:v>
      </x:c>
      <x:c r="C553" s="2" t="str">
        <x:f>'Inventory detail'!B553</x:f>
        <x:v>10</x:v>
      </x:c>
      <x:c r="D553" s="2" t="str">
        <x:f>'Inventory detail'!C553</x:f>
        <x:v>12WHT36-4</x:v>
      </x:c>
      <x:c r="E553" s="10" t="n">
        <x:f>Summary!$E$5</x:f>
        <x:v>46304</x:v>
      </x:c>
      <x:c r="F553" s="7" t="n">
        <x:f>'Inventory detail'!W553</x:f>
        <x:v>400</x:v>
      </x:c>
      <x:c r="G553" s="7" t="n">
        <x:f>'Inventory detail'!X553</x:f>
        <x:v>0</x:v>
      </x:c>
      <x:c r="H553" s="7" t="n">
        <x:f>'Inventory detail'!Y553</x:f>
        <x:v>0</x:v>
      </x:c>
      <x:c r="I553" s="7" t="n">
        <x:f>SUMIFS('PO detail'!$W$129:$W$129,'PO detail'!$V$129:$V$129,"&gt;="&amp;E553,'PO detail'!$V$129:$V$129,"&lt;"&amp;A553)</x:f>
        <x:v>0</x:v>
      </x:c>
      <x:c r="J553" s="7" t="n">
        <x:f>SUMIFS('PO detail'!$X$129:$X$129,'PO detail'!$V$129:$V$129,"&gt;="&amp;E553,'PO detail'!$V$129:$V$129,"&lt;"&amp;A553)</x:f>
        <x:v>0</x:v>
      </x:c>
      <x:c r="K553" s="7" t="n">
        <x:f>SUMIFS('PO detail'!$Y$129:$Y$129,'PO detail'!$V$129:$V$129,"&gt;="&amp;E553,'PO detail'!$V$129:$V$129,"&lt;"&amp;A553)</x:f>
        <x:v>0</x:v>
      </x:c>
      <x:c r="L553" s="7" t="n">
        <x:f>'Inventory detail'!F553*Summary!$K$5*(A553-E553)/Summary!$K$6</x:f>
        <x:v>69.27014373716632</x:v>
      </x:c>
      <x:c r="M553" s="7" t="n">
        <x:f>MAX(0,H553-L553)</x:f>
        <x:v>0</x:v>
      </x:c>
      <x:c r="N553" s="7" t="n">
        <x:f>MAX(0,L553-H553)</x:f>
        <x:v>69.27014373716632</x:v>
      </x:c>
      <x:c r="O553" s="7" t="n">
        <x:f>MAX(0,F553+I553-N553)</x:f>
        <x:v>330.72985626283366</x:v>
      </x:c>
      <x:c r="P553" s="7" t="n">
        <x:f>MAX(0,N553-F553-I553)</x:f>
        <x:v>0</x:v>
      </x:c>
      <x:c r="Q553" s="7" t="n">
        <x:f>MAX(0,G553+J553-P553)</x:f>
        <x:v>0</x:v>
      </x:c>
      <x:c r="R553" s="7" t="n">
        <x:f>M553+MAX(0,K553-MAX(0,P553-G553-J553))</x:f>
        <x:v>0</x:v>
      </x:c>
      <x:c r="S553" s="7" t="n">
        <x:f>SUM(O553,Q553,R553)</x:f>
        <x:v>330.72985626283366</x:v>
      </x:c>
      <x:c r="T553" s="14" t="n">
        <x:f>'Inventory detail'!T553</x:f>
        <x:v>0.2237</x:v>
      </x:c>
      <x:c r="U553" s="14" t="n">
        <x:f>'Inventory detail'!U553</x:f>
        <x:v>0.21923199999999998</x:v>
      </x:c>
      <x:c r="V553" s="9" t="n">
        <x:f>O553*T553</x:f>
        <x:v>73.9842688459959</x:v>
      </x:c>
      <x:c r="W553" s="9" t="n">
        <x:f>Q553*T553</x:f>
        <x:v>0</x:v>
      </x:c>
      <x:c r="X553" s="9" t="n">
        <x:f>R553*T553</x:f>
        <x:v>0</x:v>
      </x:c>
      <x:c r="Y553" s="9" t="n">
        <x:f>S553*T553</x:f>
        <x:v>73.9842688459959</x:v>
      </x:c>
      <x:c r="Z553" s="9" t="n">
        <x:f>IF(ISNUMBER(U553),S553*(U553-T553),"n.a.")</x:f>
        <x:v>-1.4777009977823499</x:v>
      </x:c>
      <x:c r="AA553" s="9" t="n">
        <x:f>IF(ISNUMBER(U553),Y553,0)</x:f>
        <x:v>73.9842688459959</x:v>
      </x:c>
      <x:c r="AB553" s="7" t="n">
        <x:f>MAX(0,L553-SUM(F553:K553))</x:f>
        <x:v>0</x:v>
      </x:c>
    </x:row>
    <x:row r="554" ht="22" customHeight="1">
      <x:c r="A554" s="18" t="n">
        <x:f>Summary!C$41</x:f>
        <x:v>46327</x:v>
      </x:c>
      <x:c r="B554" s="2" t="str">
        <x:f>'Inventory detail'!A554</x:f>
        <x:v>COIL</x:v>
      </x:c>
      <x:c r="C554" s="2" t="str">
        <x:f>'Inventory detail'!B554</x:f>
        <x:v>30</x:v>
      </x:c>
      <x:c r="D554" s="2" t="str">
        <x:f>'Inventory detail'!C554</x:f>
        <x:v>9NAV12-4</x:v>
      </x:c>
      <x:c r="E554" s="10" t="n">
        <x:f>Summary!$E$5</x:f>
        <x:v>46304</x:v>
      </x:c>
      <x:c r="F554" s="7" t="n">
        <x:f>'Inventory detail'!W554</x:f>
        <x:v>1900</x:v>
      </x:c>
      <x:c r="G554" s="7" t="n">
        <x:f>'Inventory detail'!X554</x:f>
        <x:v>0</x:v>
      </x:c>
      <x:c r="H554" s="7" t="n">
        <x:f>'Inventory detail'!Y554</x:f>
        <x:v>0</x:v>
      </x:c>
      <x:c r="I554" s="7" t="n">
        <x:f>SUMIFS('PO detail'!$W$999:$W$999,'PO detail'!$V$999:$V$999,"&gt;="&amp;E554,'PO detail'!$V$999:$V$999,"&lt;"&amp;A554)</x:f>
        <x:v>0</x:v>
      </x:c>
      <x:c r="J554" s="7" t="n">
        <x:f>SUMIFS('PO detail'!$X$999:$X$999,'PO detail'!$V$999:$V$999,"&gt;="&amp;E554,'PO detail'!$V$999:$V$999,"&lt;"&amp;A554)</x:f>
        <x:v>0</x:v>
      </x:c>
      <x:c r="K554" s="7" t="n">
        <x:f>SUMIFS('PO detail'!$Y$999:$Y$999,'PO detail'!$V$999:$V$999,"&gt;="&amp;E554,'PO detail'!$V$999:$V$999,"&lt;"&amp;A554)</x:f>
        <x:v>0</x:v>
      </x:c>
      <x:c r="L554" s="7" t="n">
        <x:f>'Inventory detail'!F554*Summary!$K$5*(A554-E554)/Summary!$K$6</x:f>
        <x:v>69.27014373716632</x:v>
      </x:c>
      <x:c r="M554" s="7" t="n">
        <x:f>MAX(0,H554-L554)</x:f>
        <x:v>0</x:v>
      </x:c>
      <x:c r="N554" s="7" t="n">
        <x:f>MAX(0,L554-H554)</x:f>
        <x:v>69.27014373716632</x:v>
      </x:c>
      <x:c r="O554" s="7" t="n">
        <x:f>MAX(0,F554+I554-N554)</x:f>
        <x:v>1830.7298562628337</x:v>
      </x:c>
      <x:c r="P554" s="7" t="n">
        <x:f>MAX(0,N554-F554-I554)</x:f>
        <x:v>0</x:v>
      </x:c>
      <x:c r="Q554" s="7" t="n">
        <x:f>MAX(0,G554+J554-P554)</x:f>
        <x:v>0</x:v>
      </x:c>
      <x:c r="R554" s="7" t="n">
        <x:f>M554+MAX(0,K554-MAX(0,P554-G554-J554))</x:f>
        <x:v>0</x:v>
      </x:c>
      <x:c r="S554" s="7" t="n">
        <x:f>SUM(O554,Q554,R554)</x:f>
        <x:v>1830.7298562628337</x:v>
      </x:c>
      <x:c r="T554" s="14" t="n">
        <x:f>'Inventory detail'!T554</x:f>
        <x:v>0.0478</x:v>
      </x:c>
      <x:c r="U554" s="14" t="n">
        <x:f>'Inventory detail'!U554</x:f>
        <x:v>0.046852</x:v>
      </x:c>
      <x:c r="V554" s="9" t="n">
        <x:f>O554*T554</x:f>
        <x:v>87.50888712936346</x:v>
      </x:c>
      <x:c r="W554" s="9" t="n">
        <x:f>Q554*T554</x:f>
        <x:v>0</x:v>
      </x:c>
      <x:c r="X554" s="9" t="n">
        <x:f>R554*T554</x:f>
        <x:v>0</x:v>
      </x:c>
      <x:c r="Y554" s="9" t="n">
        <x:f>S554*T554</x:f>
        <x:v>87.50888712936346</x:v>
      </x:c>
      <x:c r="Z554" s="9" t="n">
        <x:f>IF(ISNUMBER(U554),S554*(U554-T554),"n.a.")</x:f>
        <x:v>-1.7355319037371744</x:v>
      </x:c>
      <x:c r="AA554" s="9" t="n">
        <x:f>IF(ISNUMBER(U554),Y554,0)</x:f>
        <x:v>87.50888712936346</x:v>
      </x:c>
      <x:c r="AB554" s="7" t="n">
        <x:f>MAX(0,L554-SUM(F554:K554))</x:f>
        <x:v>0</x:v>
      </x:c>
    </x:row>
    <x:row r="555" ht="22" customHeight="1">
      <x:c r="A555" s="18" t="n">
        <x:f>Summary!C$41</x:f>
        <x:v>46327</x:v>
      </x:c>
      <x:c r="B555" s="2" t="str">
        <x:f>'Inventory detail'!A555</x:f>
        <x:v>COIL</x:v>
      </x:c>
      <x:c r="C555" s="2" t="str">
        <x:f>'Inventory detail'!B555</x:f>
        <x:v>60</x:v>
      </x:c>
      <x:c r="D555" s="2" t="str">
        <x:f>'Inventory detail'!C555</x:f>
        <x:v>6WHT36-4</x:v>
      </x:c>
      <x:c r="E555" s="10" t="n">
        <x:f>Summary!$E$5</x:f>
        <x:v>46304</x:v>
      </x:c>
      <x:c r="F555" s="7" t="n">
        <x:f>'Inventory detail'!W555</x:f>
        <x:v>600</x:v>
      </x:c>
      <x:c r="G555" s="7" t="n">
        <x:f>'Inventory detail'!X555</x:f>
        <x:v>0</x:v>
      </x:c>
      <x:c r="H555" s="7" t="n">
        <x:f>'Inventory detail'!Y555</x:f>
        <x:v>0</x:v>
      </x:c>
      <x:c r="I555" s="7" t="n">
        <x:f>SUMIFS('PO detail'!$W$1363:$W$1364,'PO detail'!$V$1363:$V$1364,"&gt;="&amp;E555,'PO detail'!$V$1363:$V$1364,"&lt;"&amp;A555)</x:f>
        <x:v>0</x:v>
      </x:c>
      <x:c r="J555" s="7" t="n">
        <x:f>SUMIFS('PO detail'!$X$1363:$X$1364,'PO detail'!$V$1363:$V$1364,"&gt;="&amp;E555,'PO detail'!$V$1363:$V$1364,"&lt;"&amp;A555)</x:f>
        <x:v>0</x:v>
      </x:c>
      <x:c r="K555" s="7" t="n">
        <x:f>SUMIFS('PO detail'!$Y$1363:$Y$1364,'PO detail'!$V$1363:$V$1364,"&gt;="&amp;E555,'PO detail'!$V$1363:$V$1364,"&lt;"&amp;A555)</x:f>
        <x:v>0</x:v>
      </x:c>
      <x:c r="L555" s="7" t="n">
        <x:f>'Inventory detail'!F555*Summary!$K$5*(A555-E555)/Summary!$K$6</x:f>
        <x:v>69.27014373716632</x:v>
      </x:c>
      <x:c r="M555" s="7" t="n">
        <x:f>MAX(0,H555-L555)</x:f>
        <x:v>0</x:v>
      </x:c>
      <x:c r="N555" s="7" t="n">
        <x:f>MAX(0,L555-H555)</x:f>
        <x:v>69.27014373716632</x:v>
      </x:c>
      <x:c r="O555" s="7" t="n">
        <x:f>MAX(0,F555+I555-N555)</x:f>
        <x:v>530.7298562628337</x:v>
      </x:c>
      <x:c r="P555" s="7" t="n">
        <x:f>MAX(0,N555-F555-I555)</x:f>
        <x:v>0</x:v>
      </x:c>
      <x:c r="Q555" s="7" t="n">
        <x:f>MAX(0,G555+J555-P555)</x:f>
        <x:v>0</x:v>
      </x:c>
      <x:c r="R555" s="7" t="n">
        <x:f>M555+MAX(0,K555-MAX(0,P555-G555-J555))</x:f>
        <x:v>0</x:v>
      </x:c>
      <x:c r="S555" s="7" t="n">
        <x:f>SUM(O555,Q555,R555)</x:f>
        <x:v>530.7298562628337</x:v>
      </x:c>
      <x:c r="T555" s="14" t="n">
        <x:f>'Inventory detail'!T555</x:f>
        <x:v>0.1266</x:v>
      </x:c>
      <x:c r="U555" s="14" t="n">
        <x:f>'Inventory detail'!U555</x:f>
        <x:v>0.12398100000000001</x:v>
      </x:c>
      <x:c r="V555" s="9" t="n">
        <x:f>O555*T555</x:f>
        <x:v>67.19039980287474</x:v>
      </x:c>
      <x:c r="W555" s="9" t="n">
        <x:f>Q555*T555</x:f>
        <x:v>0</x:v>
      </x:c>
      <x:c r="X555" s="9" t="n">
        <x:f>R555*T555</x:f>
        <x:v>0</x:v>
      </x:c>
      <x:c r="Y555" s="9" t="n">
        <x:f>S555*T555</x:f>
        <x:v>67.19039980287474</x:v>
      </x:c>
      <x:c r="Z555" s="9" t="n">
        <x:f>IF(ISNUMBER(U555),S555*(U555-T555),"n.a.")</x:f>
        <x:v>-1.389981493552352</x:v>
      </x:c>
      <x:c r="AA555" s="9" t="n">
        <x:f>IF(ISNUMBER(U555),Y555,0)</x:f>
        <x:v>67.19039980287474</x:v>
      </x:c>
      <x:c r="AB555" s="7" t="n">
        <x:f>MAX(0,L555-SUM(F555:K555))</x:f>
        <x:v>0</x:v>
      </x:c>
    </x:row>
    <x:row r="556" ht="22" customHeight="1">
      <x:c r="A556" s="18" t="n">
        <x:f>Summary!C$41</x:f>
        <x:v>46327</x:v>
      </x:c>
      <x:c r="B556" s="2" t="str">
        <x:f>'Inventory detail'!A556</x:f>
        <x:v>POUC</x:v>
      </x:c>
      <x:c r="C556" s="2" t="str">
        <x:f>'Inventory detail'!B556</x:f>
        <x:v>10</x:v>
      </x:c>
      <x:c r="D556" s="2" t="str">
        <x:f>'Inventory detail'!C556</x:f>
        <x:v>IBM5</x:v>
      </x:c>
      <x:c r="E556" s="10" t="n">
        <x:f>Summary!$E$5</x:f>
        <x:v>46304</x:v>
      </x:c>
      <x:c r="F556" s="7" t="n">
        <x:f>'Inventory detail'!W556</x:f>
        <x:v>0</x:v>
      </x:c>
      <x:c r="G556" s="7" t="n">
        <x:f>'Inventory detail'!X556</x:f>
        <x:v>0</x:v>
      </x:c>
      <x:c r="H556" s="7" t="n">
        <x:f>'Inventory detail'!Y556</x:f>
        <x:v>16600</x:v>
      </x:c>
      <x:c r="I556" s="7" t="n">
        <x:f>0</x:f>
        <x:v>0</x:v>
      </x:c>
      <x:c r="J556" s="7" t="n">
        <x:f>0</x:f>
        <x:v>0</x:v>
      </x:c>
      <x:c r="K556" s="7" t="n">
        <x:f>0</x:f>
        <x:v>0</x:v>
      </x:c>
      <x:c r="L556" s="7" t="n">
        <x:f>'Inventory detail'!F556*Summary!$K$5*(A556-E556)/Summary!$K$6</x:f>
        <x:v>69.27014373716632</x:v>
      </x:c>
      <x:c r="M556" s="7" t="n">
        <x:f>MAX(0,H556-L556)</x:f>
        <x:v>16530.729856262835</x:v>
      </x:c>
      <x:c r="N556" s="7" t="n">
        <x:f>MAX(0,L556-H556)</x:f>
        <x:v>0</x:v>
      </x:c>
      <x:c r="O556" s="7" t="n">
        <x:f>MAX(0,F556+I556-N556)</x:f>
        <x:v>0</x:v>
      </x:c>
      <x:c r="P556" s="7" t="n">
        <x:f>MAX(0,N556-F556-I556)</x:f>
        <x:v>0</x:v>
      </x:c>
      <x:c r="Q556" s="7" t="n">
        <x:f>MAX(0,G556+J556-P556)</x:f>
        <x:v>0</x:v>
      </x:c>
      <x:c r="R556" s="7" t="n">
        <x:f>M556+MAX(0,K556-MAX(0,P556-G556-J556))</x:f>
        <x:v>16530.729856262835</x:v>
      </x:c>
      <x:c r="S556" s="7" t="n">
        <x:f>SUM(O556,Q556,R556)</x:f>
        <x:v>16530.729856262835</x:v>
      </x:c>
      <x:c r="T556" s="14" t="n">
        <x:f>'Inventory detail'!T556</x:f>
        <x:v>0.0064</x:v>
      </x:c>
      <x:c r="U556" s="14" t="n">
        <x:f>'Inventory detail'!U556</x:f>
        <x:v>0.007094999999999999</x:v>
      </x:c>
      <x:c r="V556" s="9" t="n">
        <x:f>O556*T556</x:f>
        <x:v>0</x:v>
      </x:c>
      <x:c r="W556" s="9" t="n">
        <x:f>Q556*T556</x:f>
        <x:v>0</x:v>
      </x:c>
      <x:c r="X556" s="9" t="n">
        <x:f>R556*T556</x:f>
        <x:v>105.79667108008215</x:v>
      </x:c>
      <x:c r="Y556" s="9" t="n">
        <x:f>S556*T556</x:f>
        <x:v>105.79667108008215</x:v>
      </x:c>
      <x:c r="Z556" s="9" t="n">
        <x:f>IF(ISNUMBER(U556),S556*(U556-T556),"n.a.")</x:f>
        <x:v>11.488857250102647</x:v>
      </x:c>
      <x:c r="AA556" s="9" t="n">
        <x:f>IF(ISNUMBER(U556),Y556,0)</x:f>
        <x:v>105.79667108008215</x:v>
      </x:c>
      <x:c r="AB556" s="7" t="n">
        <x:f>MAX(0,L556-SUM(F556:K556))</x:f>
        <x:v>0</x:v>
      </x:c>
    </x:row>
    <x:row r="557" ht="22" customHeight="1">
      <x:c r="A557" s="18" t="n">
        <x:f>Summary!C$41</x:f>
        <x:v>46327</x:v>
      </x:c>
      <x:c r="B557" s="2" t="str">
        <x:f>'Inventory detail'!A557</x:f>
        <x:v>POUC</x:v>
      </x:c>
      <x:c r="C557" s="2" t="str">
        <x:f>'Inventory detail'!B557</x:f>
        <x:v>60</x:v>
      </x:c>
      <x:c r="D557" s="2" t="str">
        <x:f>'Inventory detail'!C557</x:f>
        <x:v>JUM7</x:v>
      </x:c>
      <x:c r="E557" s="10" t="n">
        <x:f>Summary!$E$5</x:f>
        <x:v>46304</x:v>
      </x:c>
      <x:c r="F557" s="7" t="n">
        <x:f>'Inventory detail'!W557</x:f>
        <x:v>0</x:v>
      </x:c>
      <x:c r="G557" s="7" t="n">
        <x:f>'Inventory detail'!X557</x:f>
        <x:v>0</x:v>
      </x:c>
      <x:c r="H557" s="7" t="n">
        <x:f>'Inventory detail'!Y557</x:f>
        <x:v>8800</x:v>
      </x:c>
      <x:c r="I557" s="7" t="n">
        <x:f>0</x:f>
        <x:v>0</x:v>
      </x:c>
      <x:c r="J557" s="7" t="n">
        <x:f>0</x:f>
        <x:v>0</x:v>
      </x:c>
      <x:c r="K557" s="7" t="n">
        <x:f>0</x:f>
        <x:v>0</x:v>
      </x:c>
      <x:c r="L557" s="7" t="n">
        <x:f>'Inventory detail'!F557*Summary!$K$5*(A557-E557)/Summary!$K$6</x:f>
        <x:v>69.27014373716632</x:v>
      </x:c>
      <x:c r="M557" s="7" t="n">
        <x:f>MAX(0,H557-L557)</x:f>
        <x:v>8730.729856262833</x:v>
      </x:c>
      <x:c r="N557" s="7" t="n">
        <x:f>MAX(0,L557-H557)</x:f>
        <x:v>0</x:v>
      </x:c>
      <x:c r="O557" s="7" t="n">
        <x:f>MAX(0,F557+I557-N557)</x:f>
        <x:v>0</x:v>
      </x:c>
      <x:c r="P557" s="7" t="n">
        <x:f>MAX(0,N557-F557-I557)</x:f>
        <x:v>0</x:v>
      </x:c>
      <x:c r="Q557" s="7" t="n">
        <x:f>MAX(0,G557+J557-P557)</x:f>
        <x:v>0</x:v>
      </x:c>
      <x:c r="R557" s="7" t="n">
        <x:f>M557+MAX(0,K557-MAX(0,P557-G557-J557))</x:f>
        <x:v>8730.729856262833</x:v>
      </x:c>
      <x:c r="S557" s="7" t="n">
        <x:f>SUM(O557,Q557,R557)</x:f>
        <x:v>8730.729856262833</x:v>
      </x:c>
      <x:c r="T557" s="14" t="n">
        <x:f>'Inventory detail'!T557</x:f>
        <x:v>0.015</x:v>
      </x:c>
      <x:c r="U557" s="14" t="n">
        <x:f>'Inventory detail'!U557</x:f>
        <x:v>0.016335</x:v>
      </x:c>
      <x:c r="V557" s="9" t="n">
        <x:f>O557*T557</x:f>
        <x:v>0</x:v>
      </x:c>
      <x:c r="W557" s="9" t="n">
        <x:f>Q557*T557</x:f>
        <x:v>0</x:v>
      </x:c>
      <x:c r="X557" s="9" t="n">
        <x:f>R557*T557</x:f>
        <x:v>130.96094784394248</x:v>
      </x:c>
      <x:c r="Y557" s="9" t="n">
        <x:f>S557*T557</x:f>
        <x:v>130.96094784394248</x:v>
      </x:c>
      <x:c r="Z557" s="9" t="n">
        <x:f>IF(ISNUMBER(U557),S557*(U557-T557),"n.a.")</x:f>
        <x:v>11.655524358110876</x:v>
      </x:c>
      <x:c r="AA557" s="9" t="n">
        <x:f>IF(ISNUMBER(U557),Y557,0)</x:f>
        <x:v>130.96094784394248</x:v>
      </x:c>
      <x:c r="AB557" s="7" t="n">
        <x:f>MAX(0,L557-SUM(F557:K557))</x:f>
        <x:v>0</x:v>
      </x:c>
    </x:row>
    <x:row r="558" ht="22" customHeight="1">
      <x:c r="A558" s="18" t="n">
        <x:f>Summary!C$41</x:f>
        <x:v>46327</x:v>
      </x:c>
      <x:c r="B558" s="2" t="str">
        <x:f>'Inventory detail'!A558</x:f>
        <x:v>COIL</x:v>
      </x:c>
      <x:c r="C558" s="2" t="str">
        <x:f>'Inventory detail'!B558</x:f>
        <x:v>10</x:v>
      </x:c>
      <x:c r="D558" s="2" t="str">
        <x:f>'Inventory detail'!C558</x:f>
        <x:v>11RED12-4</x:v>
      </x:c>
      <x:c r="E558" s="10" t="n">
        <x:f>Summary!$E$5</x:f>
        <x:v>46304</x:v>
      </x:c>
      <x:c r="F558" s="7" t="n">
        <x:f>'Inventory detail'!W558</x:f>
        <x:v>0</x:v>
      </x:c>
      <x:c r="G558" s="7" t="n">
        <x:f>'Inventory detail'!X558</x:f>
        <x:v>0</x:v>
      </x:c>
      <x:c r="H558" s="7" t="n">
        <x:f>'Inventory detail'!Y558</x:f>
        <x:v>1100</x:v>
      </x:c>
      <x:c r="I558" s="7" t="n">
        <x:f>0</x:f>
        <x:v>0</x:v>
      </x:c>
      <x:c r="J558" s="7" t="n">
        <x:f>0</x:f>
        <x:v>0</x:v>
      </x:c>
      <x:c r="K558" s="7" t="n">
        <x:f>0</x:f>
        <x:v>0</x:v>
      </x:c>
      <x:c r="L558" s="7" t="n">
        <x:f>'Inventory detail'!F558*Summary!$K$5*(A558-E558)/Summary!$K$6</x:f>
        <x:v>62.968049281314165</x:v>
      </x:c>
      <x:c r="M558" s="7" t="n">
        <x:f>MAX(0,H558-L558)</x:f>
        <x:v>1037.031950718686</x:v>
      </x:c>
      <x:c r="N558" s="7" t="n">
        <x:f>MAX(0,L558-H558)</x:f>
        <x:v>0</x:v>
      </x:c>
      <x:c r="O558" s="7" t="n">
        <x:f>MAX(0,F558+I558-N558)</x:f>
        <x:v>0</x:v>
      </x:c>
      <x:c r="P558" s="7" t="n">
        <x:f>MAX(0,N558-F558-I558)</x:f>
        <x:v>0</x:v>
      </x:c>
      <x:c r="Q558" s="7" t="n">
        <x:f>MAX(0,G558+J558-P558)</x:f>
        <x:v>0</x:v>
      </x:c>
      <x:c r="R558" s="7" t="n">
        <x:f>M558+MAX(0,K558-MAX(0,P558-G558-J558))</x:f>
        <x:v>1037.031950718686</x:v>
      </x:c>
      <x:c r="S558" s="7" t="n">
        <x:f>SUM(O558,Q558,R558)</x:f>
        <x:v>1037.031950718686</x:v>
      </x:c>
      <x:c r="T558" s="14" t="n">
        <x:f>'Inventory detail'!T558</x:f>
        <x:v>0.0682</x:v>
      </x:c>
      <x:c r="U558" s="14" t="n">
        <x:f>'Inventory detail'!U558</x:f>
        <x:v>0.0668525</x:v>
      </x:c>
      <x:c r="V558" s="9" t="n">
        <x:f>O558*T558</x:f>
        <x:v>0</x:v>
      </x:c>
      <x:c r="W558" s="9" t="n">
        <x:f>Q558*T558</x:f>
        <x:v>0</x:v>
      </x:c>
      <x:c r="X558" s="9" t="n">
        <x:f>R558*T558</x:f>
        <x:v>70.72557903901438</x:v>
      </x:c>
      <x:c r="Y558" s="9" t="n">
        <x:f>S558*T558</x:f>
        <x:v>70.72557903901438</x:v>
      </x:c>
      <x:c r="Z558" s="9" t="n">
        <x:f>IF(ISNUMBER(U558),S558*(U558-T558),"n.a.")</x:f>
        <x:v>-1.3974005535934308</x:v>
      </x:c>
      <x:c r="AA558" s="9" t="n">
        <x:f>IF(ISNUMBER(U558),Y558,0)</x:f>
        <x:v>70.72557903901438</x:v>
      </x:c>
      <x:c r="AB558" s="7" t="n">
        <x:f>MAX(0,L558-SUM(F558:K558))</x:f>
        <x:v>0</x:v>
      </x:c>
    </x:row>
    <x:row r="559" ht="22" customHeight="1">
      <x:c r="A559" s="18" t="n">
        <x:f>Summary!C$41</x:f>
        <x:v>46327</x:v>
      </x:c>
      <x:c r="B559" s="2" t="str">
        <x:f>'Inventory detail'!A559</x:f>
        <x:v>COIL</x:v>
      </x:c>
      <x:c r="C559" s="2" t="str">
        <x:f>'Inventory detail'!B559</x:f>
        <x:v>10</x:v>
      </x:c>
      <x:c r="D559" s="2" t="str">
        <x:f>'Inventory detail'!C559</x:f>
        <x:v>25CLR12-4</x:v>
      </x:c>
      <x:c r="E559" s="10" t="n">
        <x:f>Summary!$E$5</x:f>
        <x:v>46304</x:v>
      </x:c>
      <x:c r="F559" s="7" t="n">
        <x:f>'Inventory detail'!W559</x:f>
        <x:v>0</x:v>
      </x:c>
      <x:c r="G559" s="7" t="n">
        <x:f>'Inventory detail'!X559</x:f>
        <x:v>0</x:v>
      </x:c>
      <x:c r="H559" s="7" t="n">
        <x:f>'Inventory detail'!Y559</x:f>
        <x:v>1700</x:v>
      </x:c>
      <x:c r="I559" s="7" t="n">
        <x:f>0</x:f>
        <x:v>0</x:v>
      </x:c>
      <x:c r="J559" s="7" t="n">
        <x:f>0</x:f>
        <x:v>0</x:v>
      </x:c>
      <x:c r="K559" s="7" t="n">
        <x:f>0</x:f>
        <x:v>0</x:v>
      </x:c>
      <x:c r="L559" s="7" t="n">
        <x:f>'Inventory detail'!F559*Summary!$K$5*(A559-E559)/Summary!$K$6</x:f>
        <x:v>62.968049281314165</x:v>
      </x:c>
      <x:c r="M559" s="7" t="n">
        <x:f>MAX(0,H559-L559)</x:f>
        <x:v>1637.031950718686</x:v>
      </x:c>
      <x:c r="N559" s="7" t="n">
        <x:f>MAX(0,L559-H559)</x:f>
        <x:v>0</x:v>
      </x:c>
      <x:c r="O559" s="7" t="n">
        <x:f>MAX(0,F559+I559-N559)</x:f>
        <x:v>0</x:v>
      </x:c>
      <x:c r="P559" s="7" t="n">
        <x:f>MAX(0,N559-F559-I559)</x:f>
        <x:v>0</x:v>
      </x:c>
      <x:c r="Q559" s="7" t="n">
        <x:f>MAX(0,G559+J559-P559)</x:f>
        <x:v>0</x:v>
      </x:c>
      <x:c r="R559" s="7" t="n">
        <x:f>M559+MAX(0,K559-MAX(0,P559-G559-J559))</x:f>
        <x:v>1637.031950718686</x:v>
      </x:c>
      <x:c r="S559" s="7" t="n">
        <x:f>SUM(O559,Q559,R559)</x:f>
        <x:v>1637.031950718686</x:v>
      </x:c>
      <x:c r="T559" s="14" t="n">
        <x:f>'Inventory detail'!T559</x:f>
        <x:v>0.2144</x:v>
      </x:c>
      <x:c r="U559" s="14" t="n">
        <x:f>'Inventory detail'!U559</x:f>
        <x:v>0.2100605</x:v>
      </x:c>
      <x:c r="V559" s="9" t="n">
        <x:f>O559*T559</x:f>
        <x:v>0</x:v>
      </x:c>
      <x:c r="W559" s="9" t="n">
        <x:f>Q559*T559</x:f>
        <x:v>0</x:v>
      </x:c>
      <x:c r="X559" s="9" t="n">
        <x:f>R559*T559</x:f>
        <x:v>350.9796502340863</x:v>
      </x:c>
      <x:c r="Y559" s="9" t="n">
        <x:f>S559*T559</x:f>
        <x:v>350.9796502340863</x:v>
      </x:c>
      <x:c r="Z559" s="9" t="n">
        <x:f>IF(ISNUMBER(U559),S559*(U559-T559),"n.a.")</x:f>
        <x:v>-7.1039001501437316</x:v>
      </x:c>
      <x:c r="AA559" s="9" t="n">
        <x:f>IF(ISNUMBER(U559),Y559,0)</x:f>
        <x:v>350.9796502340863</x:v>
      </x:c>
      <x:c r="AB559" s="7" t="n">
        <x:f>MAX(0,L559-SUM(F559:K559))</x:f>
        <x:v>0</x:v>
      </x:c>
    </x:row>
    <x:row r="560" ht="22" customHeight="1">
      <x:c r="A560" s="18" t="n">
        <x:f>Summary!C$41</x:f>
        <x:v>46327</x:v>
      </x:c>
      <x:c r="B560" s="2" t="str">
        <x:f>'Inventory detail'!A560</x:f>
        <x:v>COIL</x:v>
      </x:c>
      <x:c r="C560" s="2" t="str">
        <x:f>'Inventory detail'!B560</x:f>
        <x:v>30</x:v>
      </x:c>
      <x:c r="D560" s="2" t="str">
        <x:f>'Inventory detail'!C560</x:f>
        <x:v>11BLK36-4</x:v>
      </x:c>
      <x:c r="E560" s="10" t="n">
        <x:f>Summary!$E$5</x:f>
        <x:v>46304</x:v>
      </x:c>
      <x:c r="F560" s="7" t="n">
        <x:f>'Inventory detail'!W560</x:f>
        <x:v>1000</x:v>
      </x:c>
      <x:c r="G560" s="7" t="n">
        <x:f>'Inventory detail'!X560</x:f>
        <x:v>0</x:v>
      </x:c>
      <x:c r="H560" s="7" t="n">
        <x:f>'Inventory detail'!Y560</x:f>
        <x:v>300</x:v>
      </x:c>
      <x:c r="I560" s="7" t="n">
        <x:f>SUMIFS('PO detail'!$W$723:$W$723,'PO detail'!$V$723:$V$723,"&gt;="&amp;E560,'PO detail'!$V$723:$V$723,"&lt;"&amp;A560)</x:f>
        <x:v>0</x:v>
      </x:c>
      <x:c r="J560" s="7" t="n">
        <x:f>SUMIFS('PO detail'!$X$723:$X$723,'PO detail'!$V$723:$V$723,"&gt;="&amp;E560,'PO detail'!$V$723:$V$723,"&lt;"&amp;A560)</x:f>
        <x:v>0</x:v>
      </x:c>
      <x:c r="K560" s="7" t="n">
        <x:f>SUMIFS('PO detail'!$Y$723:$Y$723,'PO detail'!$V$723:$V$723,"&gt;="&amp;E560,'PO detail'!$V$723:$V$723,"&lt;"&amp;A560)</x:f>
        <x:v>0</x:v>
      </x:c>
      <x:c r="L560" s="7" t="n">
        <x:f>'Inventory detail'!F560*Summary!$K$5*(A560-E560)/Summary!$K$6</x:f>
        <x:v>62.968049281314165</x:v>
      </x:c>
      <x:c r="M560" s="7" t="n">
        <x:f>MAX(0,H560-L560)</x:f>
        <x:v>237.03195071868583</x:v>
      </x:c>
      <x:c r="N560" s="7" t="n">
        <x:f>MAX(0,L560-H560)</x:f>
        <x:v>0</x:v>
      </x:c>
      <x:c r="O560" s="7" t="n">
        <x:f>MAX(0,F560+I560-N560)</x:f>
        <x:v>1000</x:v>
      </x:c>
      <x:c r="P560" s="7" t="n">
        <x:f>MAX(0,N560-F560-I560)</x:f>
        <x:v>0</x:v>
      </x:c>
      <x:c r="Q560" s="7" t="n">
        <x:f>MAX(0,G560+J560-P560)</x:f>
        <x:v>0</x:v>
      </x:c>
      <x:c r="R560" s="7" t="n">
        <x:f>M560+MAX(0,K560-MAX(0,P560-G560-J560))</x:f>
        <x:v>237.03195071868583</x:v>
      </x:c>
      <x:c r="S560" s="7" t="n">
        <x:f>SUM(O560,Q560,R560)</x:f>
        <x:v>1237.031950718686</x:v>
      </x:c>
      <x:c r="T560" s="14" t="n">
        <x:f>'Inventory detail'!T560</x:f>
        <x:v>0.177</x:v>
      </x:c>
      <x:c r="U560" s="14" t="n">
        <x:f>'Inventory detail'!U560</x:f>
        <x:v>0.17337450000000001</x:v>
      </x:c>
      <x:c r="V560" s="9" t="n">
        <x:f>O560*T560</x:f>
        <x:v>177</x:v>
      </x:c>
      <x:c r="W560" s="9" t="n">
        <x:f>Q560*T560</x:f>
        <x:v>0</x:v>
      </x:c>
      <x:c r="X560" s="9" t="n">
        <x:f>R560*T560</x:f>
        <x:v>41.954655277207394</x:v>
      </x:c>
      <x:c r="Y560" s="9" t="n">
        <x:f>S560*T560</x:f>
        <x:v>218.9546552772074</x:v>
      </x:c>
      <x:c r="Z560" s="9" t="n">
        <x:f>IF(ISNUMBER(U560),S560*(U560-T560),"n.a.")</x:f>
        <x:v>-4.484859337330566</x:v>
      </x:c>
      <x:c r="AA560" s="9" t="n">
        <x:f>IF(ISNUMBER(U560),Y560,0)</x:f>
        <x:v>218.9546552772074</x:v>
      </x:c>
      <x:c r="AB560" s="7" t="n">
        <x:f>MAX(0,L560-SUM(F560:K560))</x:f>
        <x:v>0</x:v>
      </x:c>
    </x:row>
    <x:row r="561" ht="22" customHeight="1">
      <x:c r="A561" s="18" t="n">
        <x:f>Summary!C$41</x:f>
        <x:v>46327</x:v>
      </x:c>
      <x:c r="B561" s="2" t="str">
        <x:f>'Inventory detail'!A561</x:f>
        <x:v>COIL</x:v>
      </x:c>
      <x:c r="C561" s="2" t="str">
        <x:f>'Inventory detail'!B561</x:f>
        <x:v>30</x:v>
      </x:c>
      <x:c r="D561" s="2" t="str">
        <x:f>'Inventory detail'!C561</x:f>
        <x:v>20NAV12-4</x:v>
      </x:c>
      <x:c r="E561" s="10" t="n">
        <x:f>Summary!$E$5</x:f>
        <x:v>46304</x:v>
      </x:c>
      <x:c r="F561" s="7" t="n">
        <x:f>'Inventory detail'!W561</x:f>
        <x:v>1400</x:v>
      </x:c>
      <x:c r="G561" s="7" t="n">
        <x:f>'Inventory detail'!X561</x:f>
        <x:v>0</x:v>
      </x:c>
      <x:c r="H561" s="7" t="n">
        <x:f>'Inventory detail'!Y561</x:f>
        <x:v>400</x:v>
      </x:c>
      <x:c r="I561" s="7" t="n">
        <x:f>SUMIFS('PO detail'!$W$843:$W$843,'PO detail'!$V$843:$V$843,"&gt;="&amp;E561,'PO detail'!$V$843:$V$843,"&lt;"&amp;A561)</x:f>
        <x:v>0</x:v>
      </x:c>
      <x:c r="J561" s="7" t="n">
        <x:f>SUMIFS('PO detail'!$X$843:$X$843,'PO detail'!$V$843:$V$843,"&gt;="&amp;E561,'PO detail'!$V$843:$V$843,"&lt;"&amp;A561)</x:f>
        <x:v>0</x:v>
      </x:c>
      <x:c r="K561" s="7" t="n">
        <x:f>SUMIFS('PO detail'!$Y$843:$Y$843,'PO detail'!$V$843:$V$843,"&gt;="&amp;E561,'PO detail'!$V$843:$V$843,"&lt;"&amp;A561)</x:f>
        <x:v>0</x:v>
      </x:c>
      <x:c r="L561" s="7" t="n">
        <x:f>'Inventory detail'!F561*Summary!$K$5*(A561-E561)/Summary!$K$6</x:f>
        <x:v>62.968049281314165</x:v>
      </x:c>
      <x:c r="M561" s="7" t="n">
        <x:f>MAX(0,H561-L561)</x:f>
        <x:v>337.03195071868583</x:v>
      </x:c>
      <x:c r="N561" s="7" t="n">
        <x:f>MAX(0,L561-H561)</x:f>
        <x:v>0</x:v>
      </x:c>
      <x:c r="O561" s="7" t="n">
        <x:f>MAX(0,F561+I561-N561)</x:f>
        <x:v>1400</x:v>
      </x:c>
      <x:c r="P561" s="7" t="n">
        <x:f>MAX(0,N561-F561-I561)</x:f>
        <x:v>0</x:v>
      </x:c>
      <x:c r="Q561" s="7" t="n">
        <x:f>MAX(0,G561+J561-P561)</x:f>
        <x:v>0</x:v>
      </x:c>
      <x:c r="R561" s="7" t="n">
        <x:f>M561+MAX(0,K561-MAX(0,P561-G561-J561))</x:f>
        <x:v>337.03195071868583</x:v>
      </x:c>
      <x:c r="S561" s="7" t="n">
        <x:f>SUM(O561,Q561,R561)</x:f>
        <x:v>1737.031950718686</x:v>
      </x:c>
      <x:c r="T561" s="14" t="n">
        <x:f>'Inventory detail'!T561</x:f>
        <x:v>0.1567</x:v>
      </x:c>
      <x:c r="U561" s="14" t="n">
        <x:f>'Inventory detail'!U561</x:f>
        <x:v>0.1534845</x:v>
      </x:c>
      <x:c r="V561" s="9" t="n">
        <x:f>O561*T561</x:f>
        <x:v>219.38</x:v>
      </x:c>
      <x:c r="W561" s="9" t="n">
        <x:f>Q561*T561</x:f>
        <x:v>0</x:v>
      </x:c>
      <x:c r="X561" s="9" t="n">
        <x:f>R561*T561</x:f>
        <x:v>52.812906677618074</x:v>
      </x:c>
      <x:c r="Y561" s="9" t="n">
        <x:f>S561*T561</x:f>
        <x:v>272.1929066776181</x:v>
      </x:c>
      <x:c r="Z561" s="9" t="n">
        <x:f>IF(ISNUMBER(U561),S561*(U561-T561),"n.a.")</x:f>
        <x:v>-5.585426237535952</x:v>
      </x:c>
      <x:c r="AA561" s="9" t="n">
        <x:f>IF(ISNUMBER(U561),Y561,0)</x:f>
        <x:v>272.1929066776181</x:v>
      </x:c>
      <x:c r="AB561" s="7" t="n">
        <x:f>MAX(0,L561-SUM(F561:K561))</x:f>
        <x:v>0</x:v>
      </x:c>
    </x:row>
    <x:row r="562" ht="22" customHeight="1">
      <x:c r="A562" s="18" t="n">
        <x:f>Summary!C$41</x:f>
        <x:v>46327</x:v>
      </x:c>
      <x:c r="B562" s="2" t="str">
        <x:f>'Inventory detail'!A562</x:f>
        <x:v>COIL</x:v>
      </x:c>
      <x:c r="C562" s="2" t="str">
        <x:f>'Inventory detail'!B562</x:f>
        <x:v>60</x:v>
      </x:c>
      <x:c r="D562" s="2" t="str">
        <x:f>'Inventory detail'!C562</x:f>
        <x:v>11BLK36-4</x:v>
      </x:c>
      <x:c r="E562" s="10" t="n">
        <x:f>Summary!$E$5</x:f>
        <x:v>46304</x:v>
      </x:c>
      <x:c r="F562" s="7" t="n">
        <x:f>'Inventory detail'!W562</x:f>
        <x:v>0</x:v>
      </x:c>
      <x:c r="G562" s="7" t="n">
        <x:f>'Inventory detail'!X562</x:f>
        <x:v>0</x:v>
      </x:c>
      <x:c r="H562" s="7" t="n">
        <x:f>'Inventory detail'!Y562</x:f>
        <x:v>1000</x:v>
      </x:c>
      <x:c r="I562" s="7" t="n">
        <x:f>0</x:f>
        <x:v>0</x:v>
      </x:c>
      <x:c r="J562" s="7" t="n">
        <x:f>0</x:f>
        <x:v>0</x:v>
      </x:c>
      <x:c r="K562" s="7" t="n">
        <x:f>0</x:f>
        <x:v>0</x:v>
      </x:c>
      <x:c r="L562" s="7" t="n">
        <x:f>'Inventory detail'!F562*Summary!$K$5*(A562-E562)/Summary!$K$6</x:f>
        <x:v>62.968049281314165</x:v>
      </x:c>
      <x:c r="M562" s="7" t="n">
        <x:f>MAX(0,H562-L562)</x:f>
        <x:v>937.0319507186858</x:v>
      </x:c>
      <x:c r="N562" s="7" t="n">
        <x:f>MAX(0,L562-H562)</x:f>
        <x:v>0</x:v>
      </x:c>
      <x:c r="O562" s="7" t="n">
        <x:f>MAX(0,F562+I562-N562)</x:f>
        <x:v>0</x:v>
      </x:c>
      <x:c r="P562" s="7" t="n">
        <x:f>MAX(0,N562-F562-I562)</x:f>
        <x:v>0</x:v>
      </x:c>
      <x:c r="Q562" s="7" t="n">
        <x:f>MAX(0,G562+J562-P562)</x:f>
        <x:v>0</x:v>
      </x:c>
      <x:c r="R562" s="7" t="n">
        <x:f>M562+MAX(0,K562-MAX(0,P562-G562-J562))</x:f>
        <x:v>937.0319507186858</x:v>
      </x:c>
      <x:c r="S562" s="7" t="n">
        <x:f>SUM(O562,Q562,R562)</x:f>
        <x:v>937.0319507186858</x:v>
      </x:c>
      <x:c r="T562" s="14" t="n">
        <x:f>'Inventory detail'!T562</x:f>
        <x:v>0.177</x:v>
      </x:c>
      <x:c r="U562" s="14" t="n">
        <x:f>'Inventory detail'!U562</x:f>
        <x:v>0.17337450000000001</x:v>
      </x:c>
      <x:c r="V562" s="9" t="n">
        <x:f>O562*T562</x:f>
        <x:v>0</x:v>
      </x:c>
      <x:c r="W562" s="9" t="n">
        <x:f>Q562*T562</x:f>
        <x:v>0</x:v>
      </x:c>
      <x:c r="X562" s="9" t="n">
        <x:f>R562*T562</x:f>
        <x:v>165.85465527720737</x:v>
      </x:c>
      <x:c r="Y562" s="9" t="n">
        <x:f>S562*T562</x:f>
        <x:v>165.85465527720737</x:v>
      </x:c>
      <x:c r="Z562" s="9" t="n">
        <x:f>IF(ISNUMBER(U562),S562*(U562-T562),"n.a.")</x:f>
        <x:v>-3.397209337330573</x:v>
      </x:c>
      <x:c r="AA562" s="9" t="n">
        <x:f>IF(ISNUMBER(U562),Y562,0)</x:f>
        <x:v>165.85465527720737</x:v>
      </x:c>
      <x:c r="AB562" s="7" t="n">
        <x:f>MAX(0,L562-SUM(F562:K562))</x:f>
        <x:v>0</x:v>
      </x:c>
    </x:row>
    <x:row r="563" ht="22" customHeight="1">
      <x:c r="A563" s="18" t="n">
        <x:f>Summary!C$41</x:f>
        <x:v>46327</x:v>
      </x:c>
      <x:c r="B563" s="2" t="str">
        <x:f>'Inventory detail'!A563</x:f>
        <x:v>COIL</x:v>
      </x:c>
      <x:c r="C563" s="2" t="str">
        <x:f>'Inventory detail'!B563</x:f>
        <x:v>60</x:v>
      </x:c>
      <x:c r="D563" s="2" t="str">
        <x:f>'Inventory detail'!C563</x:f>
        <x:v>13NAV12-4</x:v>
      </x:c>
      <x:c r="E563" s="10" t="n">
        <x:f>Summary!$E$5</x:f>
        <x:v>46304</x:v>
      </x:c>
      <x:c r="F563" s="7" t="n">
        <x:f>'Inventory detail'!W563</x:f>
        <x:v>0</x:v>
      </x:c>
      <x:c r="G563" s="7" t="n">
        <x:f>'Inventory detail'!X563</x:f>
        <x:v>0</x:v>
      </x:c>
      <x:c r="H563" s="7" t="n">
        <x:f>'Inventory detail'!Y563</x:f>
        <x:v>1600</x:v>
      </x:c>
      <x:c r="I563" s="7" t="n">
        <x:f>0</x:f>
        <x:v>0</x:v>
      </x:c>
      <x:c r="J563" s="7" t="n">
        <x:f>0</x:f>
        <x:v>0</x:v>
      </x:c>
      <x:c r="K563" s="7" t="n">
        <x:f>0</x:f>
        <x:v>0</x:v>
      </x:c>
      <x:c r="L563" s="7" t="n">
        <x:f>'Inventory detail'!F563*Summary!$K$5*(A563-E563)/Summary!$K$6</x:f>
        <x:v>62.968049281314165</x:v>
      </x:c>
      <x:c r="M563" s="7" t="n">
        <x:f>MAX(0,H563-L563)</x:f>
        <x:v>1537.031950718686</x:v>
      </x:c>
      <x:c r="N563" s="7" t="n">
        <x:f>MAX(0,L563-H563)</x:f>
        <x:v>0</x:v>
      </x:c>
      <x:c r="O563" s="7" t="n">
        <x:f>MAX(0,F563+I563-N563)</x:f>
        <x:v>0</x:v>
      </x:c>
      <x:c r="P563" s="7" t="n">
        <x:f>MAX(0,N563-F563-I563)</x:f>
        <x:v>0</x:v>
      </x:c>
      <x:c r="Q563" s="7" t="n">
        <x:f>MAX(0,G563+J563-P563)</x:f>
        <x:v>0</x:v>
      </x:c>
      <x:c r="R563" s="7" t="n">
        <x:f>M563+MAX(0,K563-MAX(0,P563-G563-J563))</x:f>
        <x:v>1537.031950718686</x:v>
      </x:c>
      <x:c r="S563" s="7" t="n">
        <x:f>SUM(O563,Q563,R563)</x:f>
        <x:v>1537.031950718686</x:v>
      </x:c>
      <x:c r="T563" s="14" t="n">
        <x:f>'Inventory detail'!T563</x:f>
        <x:v>0.0848</x:v>
      </x:c>
      <x:c r="U563" s="14" t="n">
        <x:f>'Inventory detail'!U563</x:f>
        <x:v>0.083096</x:v>
      </x:c>
      <x:c r="V563" s="9" t="n">
        <x:f>O563*T563</x:f>
        <x:v>0</x:v>
      </x:c>
      <x:c r="W563" s="9" t="n">
        <x:f>Q563*T563</x:f>
        <x:v>0</x:v>
      </x:c>
      <x:c r="X563" s="9" t="n">
        <x:f>R563*T563</x:f>
        <x:v>130.34030942094458</x:v>
      </x:c>
      <x:c r="Y563" s="9" t="n">
        <x:f>S563*T563</x:f>
        <x:v>130.34030942094458</x:v>
      </x:c>
      <x:c r="Z563" s="9" t="n">
        <x:f>IF(ISNUMBER(U563),S563*(U563-T563),"n.a.")</x:f>
        <x:v>-2.6191024440246364</x:v>
      </x:c>
      <x:c r="AA563" s="9" t="n">
        <x:f>IF(ISNUMBER(U563),Y563,0)</x:f>
        <x:v>130.34030942094458</x:v>
      </x:c>
      <x:c r="AB563" s="7" t="n">
        <x:f>MAX(0,L563-SUM(F563:K563))</x:f>
        <x:v>0</x:v>
      </x:c>
    </x:row>
    <x:row r="564" ht="22" customHeight="1">
      <x:c r="A564" s="18" t="n">
        <x:f>Summary!C$41</x:f>
        <x:v>46327</x:v>
      </x:c>
      <x:c r="B564" s="2" t="str">
        <x:f>'Inventory detail'!A564</x:f>
        <x:v>POUC</x:v>
      </x:c>
      <x:c r="C564" s="2" t="str">
        <x:f>'Inventory detail'!B564</x:f>
        <x:v>30</x:v>
      </x:c>
      <x:c r="D564" s="2" t="str">
        <x:f>'Inventory detail'!C564</x:f>
        <x:v>KEY10</x:v>
      </x:c>
      <x:c r="E564" s="10" t="n">
        <x:f>Summary!$E$5</x:f>
        <x:v>46304</x:v>
      </x:c>
      <x:c r="F564" s="7" t="n">
        <x:f>'Inventory detail'!W564</x:f>
        <x:v>0</x:v>
      </x:c>
      <x:c r="G564" s="7" t="n">
        <x:f>'Inventory detail'!X564</x:f>
        <x:v>0</x:v>
      </x:c>
      <x:c r="H564" s="7" t="n">
        <x:f>'Inventory detail'!Y564</x:f>
        <x:v>17700</x:v>
      </x:c>
      <x:c r="I564" s="7" t="n">
        <x:f>0</x:f>
        <x:v>0</x:v>
      </x:c>
      <x:c r="J564" s="7" t="n">
        <x:f>0</x:f>
        <x:v>0</x:v>
      </x:c>
      <x:c r="K564" s="7" t="n">
        <x:f>0</x:f>
        <x:v>0</x:v>
      </x:c>
      <x:c r="L564" s="7" t="n">
        <x:f>'Inventory detail'!F564*Summary!$K$5*(A564-E564)/Summary!$K$6</x:f>
        <x:v>62.968049281314165</x:v>
      </x:c>
      <x:c r="M564" s="7" t="n">
        <x:f>MAX(0,H564-L564)</x:f>
        <x:v>17637.031950718687</x:v>
      </x:c>
      <x:c r="N564" s="7" t="n">
        <x:f>MAX(0,L564-H564)</x:f>
        <x:v>0</x:v>
      </x:c>
      <x:c r="O564" s="7" t="n">
        <x:f>MAX(0,F564+I564-N564)</x:f>
        <x:v>0</x:v>
      </x:c>
      <x:c r="P564" s="7" t="n">
        <x:f>MAX(0,N564-F564-I564)</x:f>
        <x:v>0</x:v>
      </x:c>
      <x:c r="Q564" s="7" t="n">
        <x:f>MAX(0,G564+J564-P564)</x:f>
        <x:v>0</x:v>
      </x:c>
      <x:c r="R564" s="7" t="n">
        <x:f>M564+MAX(0,K564-MAX(0,P564-G564-J564))</x:f>
        <x:v>17637.031950718687</x:v>
      </x:c>
      <x:c r="S564" s="7" t="n">
        <x:f>SUM(O564,Q564,R564)</x:f>
        <x:v>17637.031950718687</x:v>
      </x:c>
      <x:c r="T564" s="14" t="n">
        <x:f>'Inventory detail'!T564</x:f>
        <x:v>0.0151</x:v>
      </x:c>
      <x:c r="U564" s="14" t="n">
        <x:f>'Inventory detail'!U564</x:f>
        <x:v>0.0165</x:v>
      </x:c>
      <x:c r="V564" s="9" t="n">
        <x:f>O564*T564</x:f>
        <x:v>0</x:v>
      </x:c>
      <x:c r="W564" s="9" t="n">
        <x:f>Q564*T564</x:f>
        <x:v>0</x:v>
      </x:c>
      <x:c r="X564" s="9" t="n">
        <x:f>R564*T564</x:f>
        <x:v>266.3191824558522</x:v>
      </x:c>
      <x:c r="Y564" s="9" t="n">
        <x:f>S564*T564</x:f>
        <x:v>266.3191824558522</x:v>
      </x:c>
      <x:c r="Z564" s="9" t="n">
        <x:f>IF(ISNUMBER(U564),S564*(U564-T564),"n.a.")</x:f>
        <x:v>24.691844731006164</x:v>
      </x:c>
      <x:c r="AA564" s="9" t="n">
        <x:f>IF(ISNUMBER(U564),Y564,0)</x:f>
        <x:v>266.3191824558522</x:v>
      </x:c>
      <x:c r="AB564" s="7" t="n">
        <x:f>MAX(0,L564-SUM(F564:K564))</x:f>
        <x:v>0</x:v>
      </x:c>
    </x:row>
    <x:row r="565" ht="22" customHeight="1">
      <x:c r="A565" s="18" t="n">
        <x:f>Summary!C$41</x:f>
        <x:v>46327</x:v>
      </x:c>
      <x:c r="B565" s="2" t="str">
        <x:f>'Inventory detail'!A565</x:f>
        <x:v>WIRE</x:v>
      </x:c>
      <x:c r="C565" s="2" t="str">
        <x:f>'Inventory detail'!B565</x:f>
        <x:v>10</x:v>
      </x:c>
      <x:c r="D565" s="2" t="str">
        <x:f>'Inventory detail'!C565</x:f>
        <x:v>DL014GRAY</x:v>
      </x:c>
      <x:c r="E565" s="10" t="n">
        <x:f>Summary!$E$5</x:f>
        <x:v>46304</x:v>
      </x:c>
      <x:c r="F565" s="7" t="n">
        <x:f>'Inventory detail'!W565</x:f>
        <x:v>10700</x:v>
      </x:c>
      <x:c r="G565" s="7" t="n">
        <x:f>'Inventory detail'!X565</x:f>
        <x:v>0</x:v>
      </x:c>
      <x:c r="H565" s="7" t="n">
        <x:f>'Inventory detail'!Y565</x:f>
        <x:v>0</x:v>
      </x:c>
      <x:c r="I565" s="7" t="n">
        <x:f>SUMIFS('PO detail'!$W$1902:$W$1904,'PO detail'!$V$1902:$V$1904,"&gt;="&amp;E565,'PO detail'!$V$1902:$V$1904,"&lt;"&amp;A565)</x:f>
        <x:v>0</x:v>
      </x:c>
      <x:c r="J565" s="7" t="n">
        <x:f>SUMIFS('PO detail'!$X$1902:$X$1904,'PO detail'!$V$1902:$V$1904,"&gt;="&amp;E565,'PO detail'!$V$1902:$V$1904,"&lt;"&amp;A565)</x:f>
        <x:v>0</x:v>
      </x:c>
      <x:c r="K565" s="7" t="n">
        <x:f>SUMIFS('PO detail'!$Y$1902:$Y$1904,'PO detail'!$V$1902:$V$1904,"&gt;="&amp;E565,'PO detail'!$V$1902:$V$1904,"&lt;"&amp;A565)</x:f>
        <x:v>0</x:v>
      </x:c>
      <x:c r="L565" s="7" t="n">
        <x:f>'Inventory detail'!F565*Summary!$K$5*(A565-E565)/Summary!$K$6</x:f>
        <x:v>62.968049281314165</x:v>
      </x:c>
      <x:c r="M565" s="7" t="n">
        <x:f>MAX(0,H565-L565)</x:f>
        <x:v>0</x:v>
      </x:c>
      <x:c r="N565" s="7" t="n">
        <x:f>MAX(0,L565-H565)</x:f>
        <x:v>62.968049281314165</x:v>
      </x:c>
      <x:c r="O565" s="7" t="n">
        <x:f>MAX(0,F565+I565-N565)</x:f>
        <x:v>10637.031950718685</x:v>
      </x:c>
      <x:c r="P565" s="7" t="n">
        <x:f>MAX(0,N565-F565-I565)</x:f>
        <x:v>0</x:v>
      </x:c>
      <x:c r="Q565" s="7" t="n">
        <x:f>MAX(0,G565+J565-P565)</x:f>
        <x:v>0</x:v>
      </x:c>
      <x:c r="R565" s="7" t="n">
        <x:f>M565+MAX(0,K565-MAX(0,P565-G565-J565))</x:f>
        <x:v>0</x:v>
      </x:c>
      <x:c r="S565" s="7" t="n">
        <x:f>SUM(O565,Q565,R565)</x:f>
        <x:v>10637.031950718685</x:v>
      </x:c>
      <x:c r="T565" s="14" t="n">
        <x:f>'Inventory detail'!T565</x:f>
        <x:v>0.0363</x:v>
      </x:c>
      <x:c r="U565" s="14" t="n">
        <x:f>'Inventory detail'!U565</x:f>
        <x:v>0.0363</x:v>
      </x:c>
      <x:c r="V565" s="9" t="n">
        <x:f>O565*T565</x:f>
        <x:v>386.1242598110883</x:v>
      </x:c>
      <x:c r="W565" s="9" t="n">
        <x:f>Q565*T565</x:f>
        <x:v>0</x:v>
      </x:c>
      <x:c r="X565" s="9" t="n">
        <x:f>R565*T565</x:f>
        <x:v>0</x:v>
      </x:c>
      <x:c r="Y565" s="9" t="n">
        <x:f>S565*T565</x:f>
        <x:v>386.1242598110883</x:v>
      </x:c>
      <x:c r="Z565" s="9" t="n">
        <x:f>IF(ISNUMBER(U565),S565*(U565-T565),"n.a.")</x:f>
        <x:v>0</x:v>
      </x:c>
      <x:c r="AA565" s="9" t="n">
        <x:f>IF(ISNUMBER(U565),Y565,0)</x:f>
        <x:v>386.1242598110883</x:v>
      </x:c>
      <x:c r="AB565" s="7" t="n">
        <x:f>MAX(0,L565-SUM(F565:K565))</x:f>
        <x:v>0</x:v>
      </x:c>
    </x:row>
    <x:row r="566" ht="22" customHeight="1">
      <x:c r="A566" s="18" t="n">
        <x:f>Summary!C$41</x:f>
        <x:v>46327</x:v>
      </x:c>
      <x:c r="B566" s="2" t="str">
        <x:f>'Inventory detail'!A566</x:f>
        <x:v>WIRE</x:v>
      </x:c>
      <x:c r="C566" s="2" t="str">
        <x:f>'Inventory detail'!B566</x:f>
        <x:v>30</x:v>
      </x:c>
      <x:c r="D566" s="2" t="str">
        <x:f>'Inventory detail'!C566</x:f>
        <x:v>DL114BLK</x:v>
      </x:c>
      <x:c r="E566" s="10" t="n">
        <x:f>Summary!$E$5</x:f>
        <x:v>46304</x:v>
      </x:c>
      <x:c r="F566" s="7" t="n">
        <x:f>'Inventory detail'!W566</x:f>
        <x:v>0</x:v>
      </x:c>
      <x:c r="G566" s="7" t="n">
        <x:f>'Inventory detail'!X566</x:f>
        <x:v>0</x:v>
      </x:c>
      <x:c r="H566" s="7" t="n">
        <x:f>'Inventory detail'!Y566</x:f>
        <x:v>500</x:v>
      </x:c>
      <x:c r="I566" s="7" t="n">
        <x:f>SUMIFS('PO detail'!$W$2043:$W$2043,'PO detail'!$V$2043:$V$2043,"&gt;="&amp;E566,'PO detail'!$V$2043:$V$2043,"&lt;"&amp;A566)</x:f>
        <x:v>0</x:v>
      </x:c>
      <x:c r="J566" s="7" t="n">
        <x:f>SUMIFS('PO detail'!$X$2043:$X$2043,'PO detail'!$V$2043:$V$2043,"&gt;="&amp;E566,'PO detail'!$V$2043:$V$2043,"&lt;"&amp;A566)</x:f>
        <x:v>0</x:v>
      </x:c>
      <x:c r="K566" s="7" t="n">
        <x:f>SUMIFS('PO detail'!$Y$2043:$Y$2043,'PO detail'!$V$2043:$V$2043,"&gt;="&amp;E566,'PO detail'!$V$2043:$V$2043,"&lt;"&amp;A566)</x:f>
        <x:v>0</x:v>
      </x:c>
      <x:c r="L566" s="7" t="n">
        <x:f>'Inventory detail'!F566*Summary!$K$5*(A566-E566)/Summary!$K$6</x:f>
        <x:v>62.968049281314165</x:v>
      </x:c>
      <x:c r="M566" s="7" t="n">
        <x:f>MAX(0,H566-L566)</x:f>
        <x:v>437.03195071868583</x:v>
      </x:c>
      <x:c r="N566" s="7" t="n">
        <x:f>MAX(0,L566-H566)</x:f>
        <x:v>0</x:v>
      </x:c>
      <x:c r="O566" s="7" t="n">
        <x:f>MAX(0,F566+I566-N566)</x:f>
        <x:v>0</x:v>
      </x:c>
      <x:c r="P566" s="7" t="n">
        <x:f>MAX(0,N566-F566-I566)</x:f>
        <x:v>0</x:v>
      </x:c>
      <x:c r="Q566" s="7" t="n">
        <x:f>MAX(0,G566+J566-P566)</x:f>
        <x:v>0</x:v>
      </x:c>
      <x:c r="R566" s="7" t="n">
        <x:f>M566+MAX(0,K566-MAX(0,P566-G566-J566))</x:f>
        <x:v>437.03195071868583</x:v>
      </x:c>
      <x:c r="S566" s="7" t="n">
        <x:f>SUM(O566,Q566,R566)</x:f>
        <x:v>437.03195071868583</x:v>
      </x:c>
      <x:c r="T566" s="14" t="n">
        <x:f>'Inventory detail'!T566</x:f>
        <x:v>0.5507</x:v>
      </x:c>
      <x:c r="U566" s="14" t="n">
        <x:f>'Inventory detail'!U566</x:f>
        <x:v>0.5507</x:v>
      </x:c>
      <x:c r="V566" s="9" t="n">
        <x:f>O566*T566</x:f>
        <x:v>0</x:v>
      </x:c>
      <x:c r="W566" s="9" t="n">
        <x:f>Q566*T566</x:f>
        <x:v>0</x:v>
      </x:c>
      <x:c r="X566" s="9" t="n">
        <x:f>R566*T566</x:f>
        <x:v>240.67349526078027</x:v>
      </x:c>
      <x:c r="Y566" s="9" t="n">
        <x:f>S566*T566</x:f>
        <x:v>240.67349526078027</x:v>
      </x:c>
      <x:c r="Z566" s="9" t="n">
        <x:f>IF(ISNUMBER(U566),S566*(U566-T566),"n.a.")</x:f>
        <x:v>0</x:v>
      </x:c>
      <x:c r="AA566" s="9" t="n">
        <x:f>IF(ISNUMBER(U566),Y566,0)</x:f>
        <x:v>240.67349526078027</x:v>
      </x:c>
      <x:c r="AB566" s="7" t="n">
        <x:f>MAX(0,L566-SUM(F566:K566))</x:f>
        <x:v>0</x:v>
      </x:c>
    </x:row>
    <x:row r="567" ht="22" customHeight="1">
      <x:c r="A567" s="18" t="n">
        <x:f>Summary!C$41</x:f>
        <x:v>46327</x:v>
      </x:c>
      <x:c r="B567" s="2" t="str">
        <x:f>'Inventory detail'!A567</x:f>
        <x:v>WIRE</x:v>
      </x:c>
      <x:c r="C567" s="2" t="str">
        <x:f>'Inventory detail'!B567</x:f>
        <x:v>30</x:v>
      </x:c>
      <x:c r="D567" s="2" t="str">
        <x:f>'Inventory detail'!C567</x:f>
        <x:v>DL012WHT</x:v>
      </x:c>
      <x:c r="E567" s="10" t="n">
        <x:f>Summary!$E$5</x:f>
        <x:v>46304</x:v>
      </x:c>
      <x:c r="F567" s="7" t="n">
        <x:f>'Inventory detail'!W567</x:f>
        <x:v>0</x:v>
      </x:c>
      <x:c r="G567" s="7" t="n">
        <x:f>'Inventory detail'!X567</x:f>
        <x:v>0</x:v>
      </x:c>
      <x:c r="H567" s="7" t="n">
        <x:f>'Inventory detail'!Y567</x:f>
        <x:v>900</x:v>
      </x:c>
      <x:c r="I567" s="7" t="n">
        <x:f>0</x:f>
        <x:v>0</x:v>
      </x:c>
      <x:c r="J567" s="7" t="n">
        <x:f>0</x:f>
        <x:v>0</x:v>
      </x:c>
      <x:c r="K567" s="7" t="n">
        <x:f>0</x:f>
        <x:v>0</x:v>
      </x:c>
      <x:c r="L567" s="7" t="n">
        <x:f>'Inventory detail'!F567*Summary!$K$5*(A567-E567)/Summary!$K$6</x:f>
        <x:v>62.968049281314165</x:v>
      </x:c>
      <x:c r="M567" s="7" t="n">
        <x:f>MAX(0,H567-L567)</x:f>
        <x:v>837.0319507186858</x:v>
      </x:c>
      <x:c r="N567" s="7" t="n">
        <x:f>MAX(0,L567-H567)</x:f>
        <x:v>0</x:v>
      </x:c>
      <x:c r="O567" s="7" t="n">
        <x:f>MAX(0,F567+I567-N567)</x:f>
        <x:v>0</x:v>
      </x:c>
      <x:c r="P567" s="7" t="n">
        <x:f>MAX(0,N567-F567-I567)</x:f>
        <x:v>0</x:v>
      </x:c>
      <x:c r="Q567" s="7" t="n">
        <x:f>MAX(0,G567+J567-P567)</x:f>
        <x:v>0</x:v>
      </x:c>
      <x:c r="R567" s="7" t="n">
        <x:f>M567+MAX(0,K567-MAX(0,P567-G567-J567))</x:f>
        <x:v>837.0319507186858</x:v>
      </x:c>
      <x:c r="S567" s="7" t="n">
        <x:f>SUM(O567,Q567,R567)</x:f>
        <x:v>837.0319507186858</x:v>
      </x:c>
      <x:c r="T567" s="14" t="n">
        <x:f>'Inventory detail'!T567</x:f>
        <x:v>0.08259999999999999</x:v>
      </x:c>
      <x:c r="U567" s="14" t="n">
        <x:f>'Inventory detail'!U567</x:f>
        <x:v>0.08259999999999999</x:v>
      </x:c>
      <x:c r="V567" s="9" t="n">
        <x:f>O567*T567</x:f>
        <x:v>0</x:v>
      </x:c>
      <x:c r="W567" s="9" t="n">
        <x:f>Q567*T567</x:f>
        <x:v>0</x:v>
      </x:c>
      <x:c r="X567" s="9" t="n">
        <x:f>R567*T567</x:f>
        <x:v>69.13883912936345</x:v>
      </x:c>
      <x:c r="Y567" s="9" t="n">
        <x:f>S567*T567</x:f>
        <x:v>69.13883912936345</x:v>
      </x:c>
      <x:c r="Z567" s="9" t="n">
        <x:f>IF(ISNUMBER(U567),S567*(U567-T567),"n.a.")</x:f>
        <x:v>0</x:v>
      </x:c>
      <x:c r="AA567" s="9" t="n">
        <x:f>IF(ISNUMBER(U567),Y567,0)</x:f>
        <x:v>69.13883912936345</x:v>
      </x:c>
      <x:c r="AB567" s="7" t="n">
        <x:f>MAX(0,L567-SUM(F567:K567))</x:f>
        <x:v>0</x:v>
      </x:c>
    </x:row>
    <x:row r="568" ht="22" customHeight="1">
      <x:c r="A568" s="18" t="n">
        <x:f>Summary!C$41</x:f>
        <x:v>46327</x:v>
      </x:c>
      <x:c r="B568" s="2" t="str">
        <x:f>'Inventory detail'!A568</x:f>
        <x:v>WIRE</x:v>
      </x:c>
      <x:c r="C568" s="2" t="str">
        <x:f>'Inventory detail'!B568</x:f>
        <x:v>60</x:v>
      </x:c>
      <x:c r="D568" s="2" t="str">
        <x:f>'Inventory detail'!C568</x:f>
        <x:v>DL078GRAY</x:v>
      </x:c>
      <x:c r="E568" s="10" t="n">
        <x:f>Summary!$E$5</x:f>
        <x:v>46304</x:v>
      </x:c>
      <x:c r="F568" s="7" t="n">
        <x:f>'Inventory detail'!W568</x:f>
        <x:v>0</x:v>
      </x:c>
      <x:c r="G568" s="7" t="n">
        <x:f>'Inventory detail'!X568</x:f>
        <x:v>0</x:v>
      </x:c>
      <x:c r="H568" s="7" t="n">
        <x:f>'Inventory detail'!Y568</x:f>
        <x:v>1500</x:v>
      </x:c>
      <x:c r="I568" s="7" t="n">
        <x:f>0</x:f>
        <x:v>0</x:v>
      </x:c>
      <x:c r="J568" s="7" t="n">
        <x:f>0</x:f>
        <x:v>0</x:v>
      </x:c>
      <x:c r="K568" s="7" t="n">
        <x:f>0</x:f>
        <x:v>0</x:v>
      </x:c>
      <x:c r="L568" s="7" t="n">
        <x:f>'Inventory detail'!F568*Summary!$K$5*(A568-E568)/Summary!$K$6</x:f>
        <x:v>62.968049281314165</x:v>
      </x:c>
      <x:c r="M568" s="7" t="n">
        <x:f>MAX(0,H568-L568)</x:f>
        <x:v>1437.031950718686</x:v>
      </x:c>
      <x:c r="N568" s="7" t="n">
        <x:f>MAX(0,L568-H568)</x:f>
        <x:v>0</x:v>
      </x:c>
      <x:c r="O568" s="7" t="n">
        <x:f>MAX(0,F568+I568-N568)</x:f>
        <x:v>0</x:v>
      </x:c>
      <x:c r="P568" s="7" t="n">
        <x:f>MAX(0,N568-F568-I568)</x:f>
        <x:v>0</x:v>
      </x:c>
      <x:c r="Q568" s="7" t="n">
        <x:f>MAX(0,G568+J568-P568)</x:f>
        <x:v>0</x:v>
      </x:c>
      <x:c r="R568" s="7" t="n">
        <x:f>M568+MAX(0,K568-MAX(0,P568-G568-J568))</x:f>
        <x:v>1437.031950718686</x:v>
      </x:c>
      <x:c r="S568" s="7" t="n">
        <x:f>SUM(O568,Q568,R568)</x:f>
        <x:v>1437.031950718686</x:v>
      </x:c>
      <x:c r="T568" s="14" t="n">
        <x:f>'Inventory detail'!T568</x:f>
        <x:v>0.16329999999999997</x:v>
      </x:c>
      <x:c r="U568" s="14" t="n">
        <x:f>'Inventory detail'!U568</x:f>
        <x:v>0.16329999999999997</x:v>
      </x:c>
      <x:c r="V568" s="9" t="n">
        <x:f>O568*T568</x:f>
        <x:v>0</x:v>
      </x:c>
      <x:c r="W568" s="9" t="n">
        <x:f>Q568*T568</x:f>
        <x:v>0</x:v>
      </x:c>
      <x:c r="X568" s="9" t="n">
        <x:f>R568*T568</x:f>
        <x:v>234.66731755236137</x:v>
      </x:c>
      <x:c r="Y568" s="9" t="n">
        <x:f>S568*T568</x:f>
        <x:v>234.66731755236137</x:v>
      </x:c>
      <x:c r="Z568" s="9" t="n">
        <x:f>IF(ISNUMBER(U568),S568*(U568-T568),"n.a.")</x:f>
        <x:v>0</x:v>
      </x:c>
      <x:c r="AA568" s="9" t="n">
        <x:f>IF(ISNUMBER(U568),Y568,0)</x:f>
        <x:v>234.66731755236137</x:v>
      </x:c>
      <x:c r="AB568" s="7" t="n">
        <x:f>MAX(0,L568-SUM(F568:K568))</x:f>
        <x:v>0</x:v>
      </x:c>
    </x:row>
    <x:row r="569" ht="22" customHeight="1">
      <x:c r="A569" s="18" t="n">
        <x:f>Summary!C$41</x:f>
        <x:v>46327</x:v>
      </x:c>
      <x:c r="B569" s="2" t="str">
        <x:f>'Inventory detail'!A569</x:f>
        <x:v>WIRE</x:v>
      </x:c>
      <x:c r="C569" s="2" t="str">
        <x:f>'Inventory detail'!B569</x:f>
        <x:v>60</x:v>
      </x:c>
      <x:c r="D569" s="2" t="str">
        <x:f>'Inventory detail'!C569</x:f>
        <x:v>DL916GRAY</x:v>
      </x:c>
      <x:c r="E569" s="10" t="n">
        <x:f>Summary!$E$5</x:f>
        <x:v>46304</x:v>
      </x:c>
      <x:c r="F569" s="7" t="n">
        <x:f>'Inventory detail'!W569</x:f>
        <x:v>0</x:v>
      </x:c>
      <x:c r="G569" s="7" t="n">
        <x:f>'Inventory detail'!X569</x:f>
        <x:v>0</x:v>
      </x:c>
      <x:c r="H569" s="7" t="n">
        <x:f>'Inventory detail'!Y569</x:f>
        <x:v>1100</x:v>
      </x:c>
      <x:c r="I569" s="7" t="n">
        <x:f>0</x:f>
        <x:v>0</x:v>
      </x:c>
      <x:c r="J569" s="7" t="n">
        <x:f>0</x:f>
        <x:v>0</x:v>
      </x:c>
      <x:c r="K569" s="7" t="n">
        <x:f>0</x:f>
        <x:v>0</x:v>
      </x:c>
      <x:c r="L569" s="7" t="n">
        <x:f>'Inventory detail'!F569*Summary!$K$5*(A569-E569)/Summary!$K$6</x:f>
        <x:v>62.968049281314165</x:v>
      </x:c>
      <x:c r="M569" s="7" t="n">
        <x:f>MAX(0,H569-L569)</x:f>
        <x:v>1037.031950718686</x:v>
      </x:c>
      <x:c r="N569" s="7" t="n">
        <x:f>MAX(0,L569-H569)</x:f>
        <x:v>0</x:v>
      </x:c>
      <x:c r="O569" s="7" t="n">
        <x:f>MAX(0,F569+I569-N569)</x:f>
        <x:v>0</x:v>
      </x:c>
      <x:c r="P569" s="7" t="n">
        <x:f>MAX(0,N569-F569-I569)</x:f>
        <x:v>0</x:v>
      </x:c>
      <x:c r="Q569" s="7" t="n">
        <x:f>MAX(0,G569+J569-P569)</x:f>
        <x:v>0</x:v>
      </x:c>
      <x:c r="R569" s="7" t="n">
        <x:f>M569+MAX(0,K569-MAX(0,P569-G569-J569))</x:f>
        <x:v>1037.031950718686</x:v>
      </x:c>
      <x:c r="S569" s="7" t="n">
        <x:f>SUM(O569,Q569,R569)</x:f>
        <x:v>1037.031950718686</x:v>
      </x:c>
      <x:c r="T569" s="14" t="n">
        <x:f>'Inventory detail'!T569</x:f>
        <x:v>0.1041</x:v>
      </x:c>
      <x:c r="U569" s="14" t="n">
        <x:f>'Inventory detail'!U569</x:f>
        <x:v>0.1041</x:v>
      </x:c>
      <x:c r="V569" s="9" t="n">
        <x:f>O569*T569</x:f>
        <x:v>0</x:v>
      </x:c>
      <x:c r="W569" s="9" t="n">
        <x:f>Q569*T569</x:f>
        <x:v>0</x:v>
      </x:c>
      <x:c r="X569" s="9" t="n">
        <x:f>R569*T569</x:f>
        <x:v>107.9550260698152</x:v>
      </x:c>
      <x:c r="Y569" s="9" t="n">
        <x:f>S569*T569</x:f>
        <x:v>107.9550260698152</x:v>
      </x:c>
      <x:c r="Z569" s="9" t="n">
        <x:f>IF(ISNUMBER(U569),S569*(U569-T569),"n.a.")</x:f>
        <x:v>0</x:v>
      </x:c>
      <x:c r="AA569" s="9" t="n">
        <x:f>IF(ISNUMBER(U569),Y569,0)</x:f>
        <x:v>107.9550260698152</x:v>
      </x:c>
      <x:c r="AB569" s="7" t="n">
        <x:f>MAX(0,L569-SUM(F569:K569))</x:f>
        <x:v>0</x:v>
      </x:c>
    </x:row>
    <x:row r="570" ht="22" customHeight="1">
      <x:c r="A570" s="18" t="n">
        <x:f>Summary!C$41</x:f>
        <x:v>46327</x:v>
      </x:c>
      <x:c r="B570" s="2" t="str">
        <x:f>'Inventory detail'!A570</x:f>
        <x:v>COIL</x:v>
      </x:c>
      <x:c r="C570" s="2" t="str">
        <x:f>'Inventory detail'!B570</x:f>
        <x:v>30</x:v>
      </x:c>
      <x:c r="D570" s="2" t="str">
        <x:f>'Inventory detail'!C570</x:f>
        <x:v>32WHT12-4</x:v>
      </x:c>
      <x:c r="E570" s="10" t="n">
        <x:f>Summary!$E$5</x:f>
        <x:v>46304</x:v>
      </x:c>
      <x:c r="F570" s="7" t="n">
        <x:f>'Inventory detail'!W570</x:f>
        <x:v>0</x:v>
      </x:c>
      <x:c r="G570" s="7" t="n">
        <x:f>'Inventory detail'!X570</x:f>
        <x:v>0</x:v>
      </x:c>
      <x:c r="H570" s="7" t="n">
        <x:f>'Inventory detail'!Y570</x:f>
        <x:v>1900</x:v>
      </x:c>
      <x:c r="I570" s="7" t="n">
        <x:f>0</x:f>
        <x:v>0</x:v>
      </x:c>
      <x:c r="J570" s="7" t="n">
        <x:f>0</x:f>
        <x:v>0</x:v>
      </x:c>
      <x:c r="K570" s="7" t="n">
        <x:f>0</x:f>
        <x:v>0</x:v>
      </x:c>
      <x:c r="L570" s="7" t="n">
        <x:f>'Inventory detail'!F570*Summary!$K$5*(A570-E570)/Summary!$K$6</x:f>
        <x:v>56.6735112936345</x:v>
      </x:c>
      <x:c r="M570" s="7" t="n">
        <x:f>MAX(0,H570-L570)</x:f>
        <x:v>1843.3264887063656</x:v>
      </x:c>
      <x:c r="N570" s="7" t="n">
        <x:f>MAX(0,L570-H570)</x:f>
        <x:v>0</x:v>
      </x:c>
      <x:c r="O570" s="7" t="n">
        <x:f>MAX(0,F570+I570-N570)</x:f>
        <x:v>0</x:v>
      </x:c>
      <x:c r="P570" s="7" t="n">
        <x:f>MAX(0,N570-F570-I570)</x:f>
        <x:v>0</x:v>
      </x:c>
      <x:c r="Q570" s="7" t="n">
        <x:f>MAX(0,G570+J570-P570)</x:f>
        <x:v>0</x:v>
      </x:c>
      <x:c r="R570" s="7" t="n">
        <x:f>M570+MAX(0,K570-MAX(0,P570-G570-J570))</x:f>
        <x:v>1843.3264887063656</x:v>
      </x:c>
      <x:c r="S570" s="7" t="n">
        <x:f>SUM(O570,Q570,R570)</x:f>
        <x:v>1843.3264887063656</x:v>
      </x:c>
      <x:c r="T570" s="14" t="n">
        <x:f>'Inventory detail'!T570</x:f>
        <x:v>0.2647</x:v>
      </x:c>
      <x:c r="U570" s="14" t="n">
        <x:f>'Inventory detail'!U570</x:f>
        <x:v>0.2593435</x:v>
      </x:c>
      <x:c r="V570" s="9" t="n">
        <x:f>O570*T570</x:f>
        <x:v>0</x:v>
      </x:c>
      <x:c r="W570" s="9" t="n">
        <x:f>Q570*T570</x:f>
        <x:v>0</x:v>
      </x:c>
      <x:c r="X570" s="9" t="n">
        <x:f>R570*T570</x:f>
        <x:v>487.92852156057495</x:v>
      </x:c>
      <x:c r="Y570" s="9" t="n">
        <x:f>S570*T570</x:f>
        <x:v>487.92852156057495</x:v>
      </x:c>
      <x:c r="Z570" s="9" t="n">
        <x:f>IF(ISNUMBER(U570),S570*(U570-T570),"n.a.")</x:f>
        <x:v>-9.873778336755622</x:v>
      </x:c>
      <x:c r="AA570" s="9" t="n">
        <x:f>IF(ISNUMBER(U570),Y570,0)</x:f>
        <x:v>487.92852156057495</x:v>
      </x:c>
      <x:c r="AB570" s="7" t="n">
        <x:f>MAX(0,L570-SUM(F570:K570))</x:f>
        <x:v>0</x:v>
      </x:c>
    </x:row>
    <x:row r="571" ht="22" customHeight="1">
      <x:c r="A571" s="18" t="n">
        <x:f>Summary!C$41</x:f>
        <x:v>46327</x:v>
      </x:c>
      <x:c r="B571" s="2" t="str">
        <x:f>'Inventory detail'!A571</x:f>
        <x:v>COIL</x:v>
      </x:c>
      <x:c r="C571" s="2" t="str">
        <x:f>'Inventory detail'!B571</x:f>
        <x:v>60</x:v>
      </x:c>
      <x:c r="D571" s="2" t="str">
        <x:f>'Inventory detail'!C571</x:f>
        <x:v>18NAV12-4</x:v>
      </x:c>
      <x:c r="E571" s="10" t="n">
        <x:f>Summary!$E$5</x:f>
        <x:v>46304</x:v>
      </x:c>
      <x:c r="F571" s="7" t="n">
        <x:f>'Inventory detail'!W571</x:f>
        <x:v>0</x:v>
      </x:c>
      <x:c r="G571" s="7" t="n">
        <x:f>'Inventory detail'!X571</x:f>
        <x:v>0</x:v>
      </x:c>
      <x:c r="H571" s="7" t="n">
        <x:f>'Inventory detail'!Y571</x:f>
        <x:v>2300</x:v>
      </x:c>
      <x:c r="I571" s="7" t="n">
        <x:f>0</x:f>
        <x:v>0</x:v>
      </x:c>
      <x:c r="J571" s="7" t="n">
        <x:f>0</x:f>
        <x:v>0</x:v>
      </x:c>
      <x:c r="K571" s="7" t="n">
        <x:f>0</x:f>
        <x:v>0</x:v>
      </x:c>
      <x:c r="L571" s="7" t="n">
        <x:f>'Inventory detail'!F571*Summary!$K$5*(A571-E571)/Summary!$K$6</x:f>
        <x:v>56.6735112936345</x:v>
      </x:c>
      <x:c r="M571" s="7" t="n">
        <x:f>MAX(0,H571-L571)</x:f>
        <x:v>2243.3264887063656</x:v>
      </x:c>
      <x:c r="N571" s="7" t="n">
        <x:f>MAX(0,L571-H571)</x:f>
        <x:v>0</x:v>
      </x:c>
      <x:c r="O571" s="7" t="n">
        <x:f>MAX(0,F571+I571-N571)</x:f>
        <x:v>0</x:v>
      </x:c>
      <x:c r="P571" s="7" t="n">
        <x:f>MAX(0,N571-F571-I571)</x:f>
        <x:v>0</x:v>
      </x:c>
      <x:c r="Q571" s="7" t="n">
        <x:f>MAX(0,G571+J571-P571)</x:f>
        <x:v>0</x:v>
      </x:c>
      <x:c r="R571" s="7" t="n">
        <x:f>M571+MAX(0,K571-MAX(0,P571-G571-J571))</x:f>
        <x:v>2243.3264887063656</x:v>
      </x:c>
      <x:c r="S571" s="7" t="n">
        <x:f>SUM(O571,Q571,R571)</x:f>
        <x:v>2243.3264887063656</x:v>
      </x:c>
      <x:c r="T571" s="14" t="n">
        <x:f>'Inventory detail'!T571</x:f>
        <x:v>0.1448</x:v>
      </x:c>
      <x:c r="U571" s="14" t="n">
        <x:f>'Inventory detail'!U571</x:f>
        <x:v>0.141882</x:v>
      </x:c>
      <x:c r="V571" s="9" t="n">
        <x:f>O571*T571</x:f>
        <x:v>0</x:v>
      </x:c>
      <x:c r="W571" s="9" t="n">
        <x:f>Q571*T571</x:f>
        <x:v>0</x:v>
      </x:c>
      <x:c r="X571" s="9" t="n">
        <x:f>R571*T571</x:f>
        <x:v>324.83367556468176</x:v>
      </x:c>
      <x:c r="Y571" s="9" t="n">
        <x:f>S571*T571</x:f>
        <x:v>324.83367556468176</x:v>
      </x:c>
      <x:c r="Z571" s="9" t="n">
        <x:f>IF(ISNUMBER(U571),S571*(U571-T571),"n.a.")</x:f>
        <x:v>-6.5460266940451834</x:v>
      </x:c>
      <x:c r="AA571" s="9" t="n">
        <x:f>IF(ISNUMBER(U571),Y571,0)</x:f>
        <x:v>324.83367556468176</x:v>
      </x:c>
      <x:c r="AB571" s="7" t="n">
        <x:f>MAX(0,L571-SUM(F571:K571))</x:f>
        <x:v>0</x:v>
      </x:c>
    </x:row>
    <x:row r="572" ht="22" customHeight="1">
      <x:c r="A572" s="18" t="n">
        <x:f>Summary!C$41</x:f>
        <x:v>46327</x:v>
      </x:c>
      <x:c r="B572" s="2" t="str">
        <x:f>'Inventory detail'!A572</x:f>
        <x:v>COIL</x:v>
      </x:c>
      <x:c r="C572" s="2" t="str">
        <x:f>'Inventory detail'!B572</x:f>
        <x:v>60</x:v>
      </x:c>
      <x:c r="D572" s="2" t="str">
        <x:f>'Inventory detail'!C572</x:f>
        <x:v>22NAV12-4</x:v>
      </x:c>
      <x:c r="E572" s="10" t="n">
        <x:f>Summary!$E$5</x:f>
        <x:v>46304</x:v>
      </x:c>
      <x:c r="F572" s="7" t="n">
        <x:f>'Inventory detail'!W572</x:f>
        <x:v>0</x:v>
      </x:c>
      <x:c r="G572" s="7" t="n">
        <x:f>'Inventory detail'!X572</x:f>
        <x:v>0</x:v>
      </x:c>
      <x:c r="H572" s="7" t="n">
        <x:f>'Inventory detail'!Y572</x:f>
        <x:v>500</x:v>
      </x:c>
      <x:c r="I572" s="7" t="n">
        <x:f>0</x:f>
        <x:v>0</x:v>
      </x:c>
      <x:c r="J572" s="7" t="n">
        <x:f>0</x:f>
        <x:v>0</x:v>
      </x:c>
      <x:c r="K572" s="7" t="n">
        <x:f>0</x:f>
        <x:v>0</x:v>
      </x:c>
      <x:c r="L572" s="7" t="n">
        <x:f>'Inventory detail'!F572*Summary!$K$5*(A572-E572)/Summary!$K$6</x:f>
        <x:v>56.6735112936345</x:v>
      </x:c>
      <x:c r="M572" s="7" t="n">
        <x:f>MAX(0,H572-L572)</x:f>
        <x:v>443.3264887063655</x:v>
      </x:c>
      <x:c r="N572" s="7" t="n">
        <x:f>MAX(0,L572-H572)</x:f>
        <x:v>0</x:v>
      </x:c>
      <x:c r="O572" s="7" t="n">
        <x:f>MAX(0,F572+I572-N572)</x:f>
        <x:v>0</x:v>
      </x:c>
      <x:c r="P572" s="7" t="n">
        <x:f>MAX(0,N572-F572-I572)</x:f>
        <x:v>0</x:v>
      </x:c>
      <x:c r="Q572" s="7" t="n">
        <x:f>MAX(0,G572+J572-P572)</x:f>
        <x:v>0</x:v>
      </x:c>
      <x:c r="R572" s="7" t="n">
        <x:f>M572+MAX(0,K572-MAX(0,P572-G572-J572))</x:f>
        <x:v>443.3264887063655</x:v>
      </x:c>
      <x:c r="S572" s="7" t="n">
        <x:f>SUM(O572,Q572,R572)</x:f>
        <x:v>443.3264887063655</x:v>
      </x:c>
      <x:c r="T572" s="14" t="n">
        <x:f>'Inventory detail'!T572</x:f>
        <x:v>0.1674</x:v>
      </x:c>
      <x:c r="U572" s="14" t="n">
        <x:f>'Inventory detail'!U572</x:f>
        <x:v>0.163982</x:v>
      </x:c>
      <x:c r="V572" s="9" t="n">
        <x:f>O572*T572</x:f>
        <x:v>0</x:v>
      </x:c>
      <x:c r="W572" s="9" t="n">
        <x:f>Q572*T572</x:f>
        <x:v>0</x:v>
      </x:c>
      <x:c r="X572" s="9" t="n">
        <x:f>R572*T572</x:f>
        <x:v>74.21285420944558</x:v>
      </x:c>
      <x:c r="Y572" s="9" t="n">
        <x:f>S572*T572</x:f>
        <x:v>74.21285420944558</x:v>
      </x:c>
      <x:c r="Z572" s="9" t="n">
        <x:f>IF(ISNUMBER(U572),S572*(U572-T572),"n.a.")</x:f>
        <x:v>-1.5152899383983593</x:v>
      </x:c>
      <x:c r="AA572" s="9" t="n">
        <x:f>IF(ISNUMBER(U572),Y572,0)</x:f>
        <x:v>74.21285420944558</x:v>
      </x:c>
      <x:c r="AB572" s="7" t="n">
        <x:f>MAX(0,L572-SUM(F572:K572))</x:f>
        <x:v>0</x:v>
      </x:c>
    </x:row>
    <x:row r="573" ht="22" customHeight="1">
      <x:c r="A573" s="18" t="n">
        <x:f>Summary!C$41</x:f>
        <x:v>46327</x:v>
      </x:c>
      <x:c r="B573" s="2" t="str">
        <x:f>'Inventory detail'!A573</x:f>
        <x:v>COIL</x:v>
      </x:c>
      <x:c r="C573" s="2" t="str">
        <x:f>'Inventory detail'!B573</x:f>
        <x:v>60</x:v>
      </x:c>
      <x:c r="D573" s="2" t="str">
        <x:f>'Inventory detail'!C573</x:f>
        <x:v>30BLK36-4</x:v>
      </x:c>
      <x:c r="E573" s="10" t="n">
        <x:f>Summary!$E$5</x:f>
        <x:v>46304</x:v>
      </x:c>
      <x:c r="F573" s="7" t="n">
        <x:f>'Inventory detail'!W573</x:f>
        <x:v>900</x:v>
      </x:c>
      <x:c r="G573" s="7" t="n">
        <x:f>'Inventory detail'!X573</x:f>
        <x:v>0</x:v>
      </x:c>
      <x:c r="H573" s="7" t="n">
        <x:f>'Inventory detail'!Y573</x:f>
        <x:v>200</x:v>
      </x:c>
      <x:c r="I573" s="7" t="n">
        <x:f>SUMIFS('PO detail'!$W$1276:$W$1278,'PO detail'!$V$1276:$V$1278,"&gt;="&amp;E573,'PO detail'!$V$1276:$V$1278,"&lt;"&amp;A573)</x:f>
        <x:v>0</x:v>
      </x:c>
      <x:c r="J573" s="7" t="n">
        <x:f>SUMIFS('PO detail'!$X$1276:$X$1278,'PO detail'!$V$1276:$V$1278,"&gt;="&amp;E573,'PO detail'!$V$1276:$V$1278,"&lt;"&amp;A573)</x:f>
        <x:v>0</x:v>
      </x:c>
      <x:c r="K573" s="7" t="n">
        <x:f>SUMIFS('PO detail'!$Y$1276:$Y$1278,'PO detail'!$V$1276:$V$1278,"&gt;="&amp;E573,'PO detail'!$V$1276:$V$1278,"&lt;"&amp;A573)</x:f>
        <x:v>0</x:v>
      </x:c>
      <x:c r="L573" s="7" t="n">
        <x:f>'Inventory detail'!F573*Summary!$K$5*(A573-E573)/Summary!$K$6</x:f>
        <x:v>56.6735112936345</x:v>
      </x:c>
      <x:c r="M573" s="7" t="n">
        <x:f>MAX(0,H573-L573)</x:f>
        <x:v>143.3264887063655</x:v>
      </x:c>
      <x:c r="N573" s="7" t="n">
        <x:f>MAX(0,L573-H573)</x:f>
        <x:v>0</x:v>
      </x:c>
      <x:c r="O573" s="7" t="n">
        <x:f>MAX(0,F573+I573-N573)</x:f>
        <x:v>900</x:v>
      </x:c>
      <x:c r="P573" s="7" t="n">
        <x:f>MAX(0,N573-F573-I573)</x:f>
        <x:v>0</x:v>
      </x:c>
      <x:c r="Q573" s="7" t="n">
        <x:f>MAX(0,G573+J573-P573)</x:f>
        <x:v>0</x:v>
      </x:c>
      <x:c r="R573" s="7" t="n">
        <x:f>M573+MAX(0,K573-MAX(0,P573-G573-J573))</x:f>
        <x:v>143.3264887063655</x:v>
      </x:c>
      <x:c r="S573" s="7" t="n">
        <x:f>SUM(O573,Q573,R573)</x:f>
        <x:v>1043.3264887063656</x:v>
      </x:c>
      <x:c r="T573" s="14" t="n">
        <x:f>'Inventory detail'!T573</x:f>
        <x:v>0.5734</x:v>
      </x:c>
      <x:c r="U573" s="14" t="n">
        <x:f>'Inventory detail'!U573</x:f>
        <x:v>0.561782</x:v>
      </x:c>
      <x:c r="V573" s="9" t="n">
        <x:f>O573*T573</x:f>
        <x:v>516.0600000000001</x:v>
      </x:c>
      <x:c r="W573" s="9" t="n">
        <x:f>Q573*T573</x:f>
        <x:v>0</x:v>
      </x:c>
      <x:c r="X573" s="9" t="n">
        <x:f>R573*T573</x:f>
        <x:v>82.18340862422998</x:v>
      </x:c>
      <x:c r="Y573" s="9" t="n">
        <x:f>S573*T573</x:f>
        <x:v>598.24340862423</x:v>
      </x:c>
      <x:c r="Z573" s="9" t="n">
        <x:f>IF(ISNUMBER(U573),S573*(U573-T573),"n.a.")</x:f>
        <x:v>-12.121367145790574</x:v>
      </x:c>
      <x:c r="AA573" s="9" t="n">
        <x:f>IF(ISNUMBER(U573),Y573,0)</x:f>
        <x:v>598.24340862423</x:v>
      </x:c>
      <x:c r="AB573" s="7" t="n">
        <x:f>MAX(0,L573-SUM(F573:K573))</x:f>
        <x:v>0</x:v>
      </x:c>
    </x:row>
    <x:row r="574" ht="22" customHeight="1">
      <x:c r="A574" s="18" t="n">
        <x:f>Summary!C$41</x:f>
        <x:v>46327</x:v>
      </x:c>
      <x:c r="B574" s="2" t="str">
        <x:f>'Inventory detail'!A574</x:f>
        <x:v>POUC</x:v>
      </x:c>
      <x:c r="C574" s="2" t="str">
        <x:f>'Inventory detail'!B574</x:f>
        <x:v>30</x:v>
      </x:c>
      <x:c r="D574" s="2" t="str">
        <x:f>'Inventory detail'!C574</x:f>
        <x:v>LET3SL</x:v>
      </x:c>
      <x:c r="E574" s="10" t="n">
        <x:f>Summary!$E$5</x:f>
        <x:v>46304</x:v>
      </x:c>
      <x:c r="F574" s="7" t="n">
        <x:f>'Inventory detail'!W574</x:f>
        <x:v>0</x:v>
      </x:c>
      <x:c r="G574" s="7" t="n">
        <x:f>'Inventory detail'!X574</x:f>
        <x:v>0</x:v>
      </x:c>
      <x:c r="H574" s="7" t="n">
        <x:f>'Inventory detail'!Y574</x:f>
        <x:v>700</x:v>
      </x:c>
      <x:c r="I574" s="7" t="n">
        <x:f>0</x:f>
        <x:v>0</x:v>
      </x:c>
      <x:c r="J574" s="7" t="n">
        <x:f>0</x:f>
        <x:v>0</x:v>
      </x:c>
      <x:c r="K574" s="7" t="n">
        <x:f>0</x:f>
        <x:v>0</x:v>
      </x:c>
      <x:c r="L574" s="7" t="n">
        <x:f>'Inventory detail'!F574*Summary!$K$5*(A574-E574)/Summary!$K$6</x:f>
        <x:v>56.6735112936345</x:v>
      </x:c>
      <x:c r="M574" s="7" t="n">
        <x:f>MAX(0,H574-L574)</x:f>
        <x:v>643.3264887063655</x:v>
      </x:c>
      <x:c r="N574" s="7" t="n">
        <x:f>MAX(0,L574-H574)</x:f>
        <x:v>0</x:v>
      </x:c>
      <x:c r="O574" s="7" t="n">
        <x:f>MAX(0,F574+I574-N574)</x:f>
        <x:v>0</x:v>
      </x:c>
      <x:c r="P574" s="7" t="n">
        <x:f>MAX(0,N574-F574-I574)</x:f>
        <x:v>0</x:v>
      </x:c>
      <x:c r="Q574" s="7" t="n">
        <x:f>MAX(0,G574+J574-P574)</x:f>
        <x:v>0</x:v>
      </x:c>
      <x:c r="R574" s="7" t="n">
        <x:f>M574+MAX(0,K574-MAX(0,P574-G574-J574))</x:f>
        <x:v>643.3264887063655</x:v>
      </x:c>
      <x:c r="S574" s="7" t="n">
        <x:f>SUM(O574,Q574,R574)</x:f>
        <x:v>643.3264887063655</x:v>
      </x:c>
      <x:c r="T574" s="14" t="n">
        <x:f>'Inventory detail'!T574</x:f>
        <x:v>0.1149</x:v>
      </x:c>
      <x:c r="U574" s="14" t="n">
        <x:f>'Inventory detail'!U574</x:f>
        <x:v>0.12507</x:v>
      </x:c>
      <x:c r="V574" s="9" t="n">
        <x:f>O574*T574</x:f>
        <x:v>0</x:v>
      </x:c>
      <x:c r="W574" s="9" t="n">
        <x:f>Q574*T574</x:f>
        <x:v>0</x:v>
      </x:c>
      <x:c r="X574" s="9" t="n">
        <x:f>R574*T574</x:f>
        <x:v>73.9182135523614</x:v>
      </x:c>
      <x:c r="Y574" s="9" t="n">
        <x:f>S574*T574</x:f>
        <x:v>73.9182135523614</x:v>
      </x:c>
      <x:c r="Z574" s="9" t="n">
        <x:f>IF(ISNUMBER(U574),S574*(U574-T574),"n.a.")</x:f>
        <x:v>6.542630390143727</x:v>
      </x:c>
      <x:c r="AA574" s="9" t="n">
        <x:f>IF(ISNUMBER(U574),Y574,0)</x:f>
        <x:v>73.9182135523614</x:v>
      </x:c>
      <x:c r="AB574" s="7" t="n">
        <x:f>MAX(0,L574-SUM(F574:K574))</x:f>
        <x:v>0</x:v>
      </x:c>
    </x:row>
    <x:row r="575" ht="22" customHeight="1">
      <x:c r="A575" s="18" t="n">
        <x:f>Summary!C$41</x:f>
        <x:v>46327</x:v>
      </x:c>
      <x:c r="B575" s="2" t="str">
        <x:f>'Inventory detail'!A575</x:f>
        <x:v>WIRE</x:v>
      </x:c>
      <x:c r="C575" s="2" t="str">
        <x:f>'Inventory detail'!B575</x:f>
        <x:v>10</x:v>
      </x:c>
      <x:c r="D575" s="2" t="str">
        <x:f>'Inventory detail'!C575</x:f>
        <x:v>DL716BLU</x:v>
      </x:c>
      <x:c r="E575" s="10" t="n">
        <x:f>Summary!$E$5</x:f>
        <x:v>46304</x:v>
      </x:c>
      <x:c r="F575" s="7" t="n">
        <x:f>'Inventory detail'!W575</x:f>
        <x:v>0</x:v>
      </x:c>
      <x:c r="G575" s="7" t="n">
        <x:f>'Inventory detail'!X575</x:f>
        <x:v>0</x:v>
      </x:c>
      <x:c r="H575" s="7" t="n">
        <x:f>'Inventory detail'!Y575</x:f>
        <x:v>0</x:v>
      </x:c>
      <x:c r="I575" s="7" t="n">
        <x:f>0</x:f>
        <x:v>0</x:v>
      </x:c>
      <x:c r="J575" s="7" t="n">
        <x:f>0</x:f>
        <x:v>0</x:v>
      </x:c>
      <x:c r="K575" s="7" t="n">
        <x:f>0</x:f>
        <x:v>0</x:v>
      </x:c>
      <x:c r="L575" s="7" t="n">
        <x:f>'Inventory detail'!F575*Summary!$K$5*(A575-E575)/Summary!$K$6</x:f>
        <x:v>56.6735112936345</x:v>
      </x:c>
      <x:c r="M575" s="7" t="n">
        <x:f>MAX(0,H575-L575)</x:f>
        <x:v>0</x:v>
      </x:c>
      <x:c r="N575" s="7" t="n">
        <x:f>MAX(0,L575-H575)</x:f>
        <x:v>56.6735112936345</x:v>
      </x:c>
      <x:c r="O575" s="7" t="n">
        <x:f>MAX(0,F575+I575-N575)</x:f>
        <x:v>0</x:v>
      </x:c>
      <x:c r="P575" s="7" t="n">
        <x:f>MAX(0,N575-F575-I575)</x:f>
        <x:v>56.6735112936345</x:v>
      </x:c>
      <x:c r="Q575" s="7" t="n">
        <x:f>MAX(0,G575+J575-P575)</x:f>
        <x:v>0</x:v>
      </x:c>
      <x:c r="R575" s="7" t="n">
        <x:f>M575+MAX(0,K575-MAX(0,P575-G575-J575))</x:f>
        <x:v>0</x:v>
      </x:c>
      <x:c r="S575" s="7" t="n">
        <x:f>SUM(O575,Q575,R575)</x:f>
        <x:v>0</x:v>
      </x:c>
      <x:c r="T575" s="14" t="n">
        <x:f>'Inventory detail'!T575</x:f>
        <x:v>0.051399999999999994</x:v>
      </x:c>
      <x:c r="U575" s="14" t="n">
        <x:f>'Inventory detail'!U575</x:f>
        <x:v>0.051399999999999994</x:v>
      </x:c>
      <x:c r="V575" s="9" t="n">
        <x:f>O575*T575</x:f>
        <x:v>0</x:v>
      </x:c>
      <x:c r="W575" s="9" t="n">
        <x:f>Q575*T575</x:f>
        <x:v>0</x:v>
      </x:c>
      <x:c r="X575" s="9" t="n">
        <x:f>R575*T575</x:f>
        <x:v>0</x:v>
      </x:c>
      <x:c r="Y575" s="9" t="n">
        <x:f>S575*T575</x:f>
        <x:v>0</x:v>
      </x:c>
      <x:c r="Z575" s="9" t="n">
        <x:f>IF(ISNUMBER(U575),S575*(U575-T575),"n.a.")</x:f>
        <x:v>0</x:v>
      </x:c>
      <x:c r="AA575" s="9" t="n">
        <x:f>IF(ISNUMBER(U575),Y575,0)</x:f>
        <x:v>0</x:v>
      </x:c>
      <x:c r="AB575" s="7" t="n">
        <x:f>MAX(0,L575-SUM(F575:K575))</x:f>
        <x:v>56.6735112936345</x:v>
      </x:c>
    </x:row>
    <x:row r="576" ht="22" customHeight="1">
      <x:c r="A576" s="18" t="n">
        <x:f>Summary!C$41</x:f>
        <x:v>46327</x:v>
      </x:c>
      <x:c r="B576" s="2" t="str">
        <x:f>'Inventory detail'!A576</x:f>
        <x:v>COIL</x:v>
      </x:c>
      <x:c r="C576" s="2" t="str">
        <x:f>'Inventory detail'!B576</x:f>
        <x:v>10</x:v>
      </x:c>
      <x:c r="D576" s="2" t="str">
        <x:f>'Inventory detail'!C576</x:f>
        <x:v>20RED12-4</x:v>
      </x:c>
      <x:c r="E576" s="10" t="n">
        <x:f>Summary!$E$5</x:f>
        <x:v>46304</x:v>
      </x:c>
      <x:c r="F576" s="7" t="n">
        <x:f>'Inventory detail'!W576</x:f>
        <x:v>0</x:v>
      </x:c>
      <x:c r="G576" s="7" t="n">
        <x:f>'Inventory detail'!X576</x:f>
        <x:v>0</x:v>
      </x:c>
      <x:c r="H576" s="7" t="n">
        <x:f>'Inventory detail'!Y576</x:f>
        <x:v>600</x:v>
      </x:c>
      <x:c r="I576" s="7" t="n">
        <x:f>0</x:f>
        <x:v>0</x:v>
      </x:c>
      <x:c r="J576" s="7" t="n">
        <x:f>0</x:f>
        <x:v>0</x:v>
      </x:c>
      <x:c r="K576" s="7" t="n">
        <x:f>0</x:f>
        <x:v>0</x:v>
      </x:c>
      <x:c r="L576" s="7" t="n">
        <x:f>'Inventory detail'!F576*Summary!$K$5*(A576-E576)/Summary!$K$6</x:f>
        <x:v>50.37897330595483</x:v>
      </x:c>
      <x:c r="M576" s="7" t="n">
        <x:f>MAX(0,H576-L576)</x:f>
        <x:v>549.6210266940452</x:v>
      </x:c>
      <x:c r="N576" s="7" t="n">
        <x:f>MAX(0,L576-H576)</x:f>
        <x:v>0</x:v>
      </x:c>
      <x:c r="O576" s="7" t="n">
        <x:f>MAX(0,F576+I576-N576)</x:f>
        <x:v>0</x:v>
      </x:c>
      <x:c r="P576" s="7" t="n">
        <x:f>MAX(0,N576-F576-I576)</x:f>
        <x:v>0</x:v>
      </x:c>
      <x:c r="Q576" s="7" t="n">
        <x:f>MAX(0,G576+J576-P576)</x:f>
        <x:v>0</x:v>
      </x:c>
      <x:c r="R576" s="7" t="n">
        <x:f>M576+MAX(0,K576-MAX(0,P576-G576-J576))</x:f>
        <x:v>549.6210266940452</x:v>
      </x:c>
      <x:c r="S576" s="7" t="n">
        <x:f>SUM(O576,Q576,R576)</x:f>
        <x:v>549.6210266940452</x:v>
      </x:c>
      <x:c r="T576" s="14" t="n">
        <x:f>'Inventory detail'!T576</x:f>
        <x:v>0.1567</x:v>
      </x:c>
      <x:c r="U576" s="14" t="n">
        <x:f>'Inventory detail'!U576</x:f>
        <x:v>0.1534845</x:v>
      </x:c>
      <x:c r="V576" s="9" t="n">
        <x:f>O576*T576</x:f>
        <x:v>0</x:v>
      </x:c>
      <x:c r="W576" s="9" t="n">
        <x:f>Q576*T576</x:f>
        <x:v>0</x:v>
      </x:c>
      <x:c r="X576" s="9" t="n">
        <x:f>R576*T576</x:f>
        <x:v>86.12561488295688</x:v>
      </x:c>
      <x:c r="Y576" s="9" t="n">
        <x:f>S576*T576</x:f>
        <x:v>86.12561488295688</x:v>
      </x:c>
      <x:c r="Z576" s="9" t="n">
        <x:f>IF(ISNUMBER(U576),S576*(U576-T576),"n.a.")</x:f>
        <x:v>-1.767306411334708</x:v>
      </x:c>
      <x:c r="AA576" s="9" t="n">
        <x:f>IF(ISNUMBER(U576),Y576,0)</x:f>
        <x:v>86.12561488295688</x:v>
      </x:c>
      <x:c r="AB576" s="7" t="n">
        <x:f>MAX(0,L576-SUM(F576:K576))</x:f>
        <x:v>0</x:v>
      </x:c>
    </x:row>
    <x:row r="577" ht="22" customHeight="1">
      <x:c r="A577" s="18" t="n">
        <x:f>Summary!C$41</x:f>
        <x:v>46327</x:v>
      </x:c>
      <x:c r="B577" s="2" t="str">
        <x:f>'Inventory detail'!A577</x:f>
        <x:v>COIL</x:v>
      </x:c>
      <x:c r="C577" s="2" t="str">
        <x:f>'Inventory detail'!B577</x:f>
        <x:v>10</x:v>
      </x:c>
      <x:c r="D577" s="2" t="str">
        <x:f>'Inventory detail'!C577</x:f>
        <x:v>6WHT36-4</x:v>
      </x:c>
      <x:c r="E577" s="10" t="n">
        <x:f>Summary!$E$5</x:f>
        <x:v>46304</x:v>
      </x:c>
      <x:c r="F577" s="7" t="n">
        <x:f>'Inventory detail'!W577</x:f>
        <x:v>0</x:v>
      </x:c>
      <x:c r="G577" s="7" t="n">
        <x:f>'Inventory detail'!X577</x:f>
        <x:v>0</x:v>
      </x:c>
      <x:c r="H577" s="7" t="n">
        <x:f>'Inventory detail'!Y577</x:f>
        <x:v>1000</x:v>
      </x:c>
      <x:c r="I577" s="7" t="n">
        <x:f>0</x:f>
        <x:v>0</x:v>
      </x:c>
      <x:c r="J577" s="7" t="n">
        <x:f>0</x:f>
        <x:v>0</x:v>
      </x:c>
      <x:c r="K577" s="7" t="n">
        <x:f>0</x:f>
        <x:v>0</x:v>
      </x:c>
      <x:c r="L577" s="7" t="n">
        <x:f>'Inventory detail'!F577*Summary!$K$5*(A577-E577)/Summary!$K$6</x:f>
        <x:v>50.37897330595483</x:v>
      </x:c>
      <x:c r="M577" s="7" t="n">
        <x:f>MAX(0,H577-L577)</x:f>
        <x:v>949.6210266940452</x:v>
      </x:c>
      <x:c r="N577" s="7" t="n">
        <x:f>MAX(0,L577-H577)</x:f>
        <x:v>0</x:v>
      </x:c>
      <x:c r="O577" s="7" t="n">
        <x:f>MAX(0,F577+I577-N577)</x:f>
        <x:v>0</x:v>
      </x:c>
      <x:c r="P577" s="7" t="n">
        <x:f>MAX(0,N577-F577-I577)</x:f>
        <x:v>0</x:v>
      </x:c>
      <x:c r="Q577" s="7" t="n">
        <x:f>MAX(0,G577+J577-P577)</x:f>
        <x:v>0</x:v>
      </x:c>
      <x:c r="R577" s="7" t="n">
        <x:f>M577+MAX(0,K577-MAX(0,P577-G577-J577))</x:f>
        <x:v>949.6210266940452</x:v>
      </x:c>
      <x:c r="S577" s="7" t="n">
        <x:f>SUM(O577,Q577,R577)</x:f>
        <x:v>949.6210266940452</x:v>
      </x:c>
      <x:c r="T577" s="14" t="n">
        <x:f>'Inventory detail'!T577</x:f>
        <x:v>0.1266</x:v>
      </x:c>
      <x:c r="U577" s="14" t="n">
        <x:f>'Inventory detail'!U577</x:f>
        <x:v>0.12398100000000001</x:v>
      </x:c>
      <x:c r="V577" s="9" t="n">
        <x:f>O577*T577</x:f>
        <x:v>0</x:v>
      </x:c>
      <x:c r="W577" s="9" t="n">
        <x:f>Q577*T577</x:f>
        <x:v>0</x:v>
      </x:c>
      <x:c r="X577" s="9" t="n">
        <x:f>R577*T577</x:f>
        <x:v>120.22202197946612</x:v>
      </x:c>
      <x:c r="Y577" s="9" t="n">
        <x:f>S577*T577</x:f>
        <x:v>120.22202197946612</x:v>
      </x:c>
      <x:c r="Z577" s="9" t="n">
        <x:f>IF(ISNUMBER(U577),S577*(U577-T577),"n.a.")</x:f>
        <x:v>-2.4870574689116878</x:v>
      </x:c>
      <x:c r="AA577" s="9" t="n">
        <x:f>IF(ISNUMBER(U577),Y577,0)</x:f>
        <x:v>120.22202197946612</x:v>
      </x:c>
      <x:c r="AB577" s="7" t="n">
        <x:f>MAX(0,L577-SUM(F577:K577))</x:f>
        <x:v>0</x:v>
      </x:c>
    </x:row>
    <x:row r="578" ht="22" customHeight="1">
      <x:c r="A578" s="18" t="n">
        <x:f>Summary!C$41</x:f>
        <x:v>46327</x:v>
      </x:c>
      <x:c r="B578" s="2" t="str">
        <x:f>'Inventory detail'!A578</x:f>
        <x:v>COIL</x:v>
      </x:c>
      <x:c r="C578" s="2" t="str">
        <x:f>'Inventory detail'!B578</x:f>
        <x:v>30</x:v>
      </x:c>
      <x:c r="D578" s="2" t="str">
        <x:f>'Inventory detail'!C578</x:f>
        <x:v>25NAV12-4</x:v>
      </x:c>
      <x:c r="E578" s="10" t="n">
        <x:f>Summary!$E$5</x:f>
        <x:v>46304</x:v>
      </x:c>
      <x:c r="F578" s="7" t="n">
        <x:f>'Inventory detail'!W578</x:f>
        <x:v>0</x:v>
      </x:c>
      <x:c r="G578" s="7" t="n">
        <x:f>'Inventory detail'!X578</x:f>
        <x:v>0</x:v>
      </x:c>
      <x:c r="H578" s="7" t="n">
        <x:f>'Inventory detail'!Y578</x:f>
        <x:v>400</x:v>
      </x:c>
      <x:c r="I578" s="7" t="n">
        <x:f>0</x:f>
        <x:v>0</x:v>
      </x:c>
      <x:c r="J578" s="7" t="n">
        <x:f>0</x:f>
        <x:v>0</x:v>
      </x:c>
      <x:c r="K578" s="7" t="n">
        <x:f>0</x:f>
        <x:v>0</x:v>
      </x:c>
      <x:c r="L578" s="7" t="n">
        <x:f>'Inventory detail'!F578*Summary!$K$5*(A578-E578)/Summary!$K$6</x:f>
        <x:v>50.37897330595483</x:v>
      </x:c>
      <x:c r="M578" s="7" t="n">
        <x:f>MAX(0,H578-L578)</x:f>
        <x:v>349.62102669404516</x:v>
      </x:c>
      <x:c r="N578" s="7" t="n">
        <x:f>MAX(0,L578-H578)</x:f>
        <x:v>0</x:v>
      </x:c>
      <x:c r="O578" s="7" t="n">
        <x:f>MAX(0,F578+I578-N578)</x:f>
        <x:v>0</x:v>
      </x:c>
      <x:c r="P578" s="7" t="n">
        <x:f>MAX(0,N578-F578-I578)</x:f>
        <x:v>0</x:v>
      </x:c>
      <x:c r="Q578" s="7" t="n">
        <x:f>MAX(0,G578+J578-P578)</x:f>
        <x:v>0</x:v>
      </x:c>
      <x:c r="R578" s="7" t="n">
        <x:f>M578+MAX(0,K578-MAX(0,P578-G578-J578))</x:f>
        <x:v>349.62102669404516</x:v>
      </x:c>
      <x:c r="S578" s="7" t="n">
        <x:f>SUM(O578,Q578,R578)</x:f>
        <x:v>349.62102669404516</x:v>
      </x:c>
      <x:c r="T578" s="14" t="n">
        <x:f>'Inventory detail'!T578</x:f>
        <x:v>0.2144</x:v>
      </x:c>
      <x:c r="U578" s="14" t="n">
        <x:f>'Inventory detail'!U578</x:f>
        <x:v>0.2100605</x:v>
      </x:c>
      <x:c r="V578" s="9" t="n">
        <x:f>O578*T578</x:f>
        <x:v>0</x:v>
      </x:c>
      <x:c r="W578" s="9" t="n">
        <x:f>Q578*T578</x:f>
        <x:v>0</x:v>
      </x:c>
      <x:c r="X578" s="9" t="n">
        <x:f>R578*T578</x:f>
        <x:v>74.95874812320328</x:v>
      </x:c>
      <x:c r="Y578" s="9" t="n">
        <x:f>S578*T578</x:f>
        <x:v>74.95874812320328</x:v>
      </x:c>
      <x:c r="Z578" s="9" t="n">
        <x:f>IF(ISNUMBER(U578),S578*(U578-T578),"n.a.")</x:f>
        <x:v>-1.5171804453388076</x:v>
      </x:c>
      <x:c r="AA578" s="9" t="n">
        <x:f>IF(ISNUMBER(U578),Y578,0)</x:f>
        <x:v>74.95874812320328</x:v>
      </x:c>
      <x:c r="AB578" s="7" t="n">
        <x:f>MAX(0,L578-SUM(F578:K578))</x:f>
        <x:v>0</x:v>
      </x:c>
    </x:row>
    <x:row r="579" ht="22" customHeight="1">
      <x:c r="A579" s="18" t="n">
        <x:f>Summary!C$41</x:f>
        <x:v>46327</x:v>
      </x:c>
      <x:c r="B579" s="2" t="str">
        <x:f>'Inventory detail'!A579</x:f>
        <x:v>COIL</x:v>
      </x:c>
      <x:c r="C579" s="2" t="str">
        <x:f>'Inventory detail'!B579</x:f>
        <x:v>30</x:v>
      </x:c>
      <x:c r="D579" s="2" t="str">
        <x:f>'Inventory detail'!C579</x:f>
        <x:v>7NAV12-4</x:v>
      </x:c>
      <x:c r="E579" s="10" t="n">
        <x:f>Summary!$E$5</x:f>
        <x:v>46304</x:v>
      </x:c>
      <x:c r="F579" s="7" t="n">
        <x:f>'Inventory detail'!W579</x:f>
        <x:v>2500</x:v>
      </x:c>
      <x:c r="G579" s="7" t="n">
        <x:f>'Inventory detail'!X579</x:f>
        <x:v>0</x:v>
      </x:c>
      <x:c r="H579" s="7" t="n">
        <x:f>'Inventory detail'!Y579</x:f>
        <x:v>100</x:v>
      </x:c>
      <x:c r="I579" s="7" t="n">
        <x:f>SUMIFS('PO detail'!$W$953:$W$953,'PO detail'!$V$953:$V$953,"&gt;="&amp;E579,'PO detail'!$V$953:$V$953,"&lt;"&amp;A579)</x:f>
        <x:v>0</x:v>
      </x:c>
      <x:c r="J579" s="7" t="n">
        <x:f>SUMIFS('PO detail'!$X$953:$X$953,'PO detail'!$V$953:$V$953,"&gt;="&amp;E579,'PO detail'!$V$953:$V$953,"&lt;"&amp;A579)</x:f>
        <x:v>0</x:v>
      </x:c>
      <x:c r="K579" s="7" t="n">
        <x:f>SUMIFS('PO detail'!$Y$953:$Y$953,'PO detail'!$V$953:$V$953,"&gt;="&amp;E579,'PO detail'!$V$953:$V$953,"&lt;"&amp;A579)</x:f>
        <x:v>0</x:v>
      </x:c>
      <x:c r="L579" s="7" t="n">
        <x:f>'Inventory detail'!F579*Summary!$K$5*(A579-E579)/Summary!$K$6</x:f>
        <x:v>50.37897330595483</x:v>
      </x:c>
      <x:c r="M579" s="7" t="n">
        <x:f>MAX(0,H579-L579)</x:f>
        <x:v>49.62102669404517</x:v>
      </x:c>
      <x:c r="N579" s="7" t="n">
        <x:f>MAX(0,L579-H579)</x:f>
        <x:v>0</x:v>
      </x:c>
      <x:c r="O579" s="7" t="n">
        <x:f>MAX(0,F579+I579-N579)</x:f>
        <x:v>2500</x:v>
      </x:c>
      <x:c r="P579" s="7" t="n">
        <x:f>MAX(0,N579-F579-I579)</x:f>
        <x:v>0</x:v>
      </x:c>
      <x:c r="Q579" s="7" t="n">
        <x:f>MAX(0,G579+J579-P579)</x:f>
        <x:v>0</x:v>
      </x:c>
      <x:c r="R579" s="7" t="n">
        <x:f>M579+MAX(0,K579-MAX(0,P579-G579-J579))</x:f>
        <x:v>49.62102669404517</x:v>
      </x:c>
      <x:c r="S579" s="7" t="n">
        <x:f>SUM(O579,Q579,R579)</x:f>
        <x:v>2549.621026694045</x:v>
      </x:c>
      <x:c r="T579" s="14" t="n">
        <x:f>'Inventory detail'!T579</x:f>
        <x:v>0.0392</x:v>
      </x:c>
      <x:c r="U579" s="14" t="n">
        <x:f>'Inventory detail'!U579</x:f>
        <x:v>0.038453999999999995</x:v>
      </x:c>
      <x:c r="V579" s="9" t="n">
        <x:f>O579*T579</x:f>
        <x:v>98</x:v>
      </x:c>
      <x:c r="W579" s="9" t="n">
        <x:f>Q579*T579</x:f>
        <x:v>0</x:v>
      </x:c>
      <x:c r="X579" s="9" t="n">
        <x:f>R579*T579</x:f>
        <x:v>1.9451442464065707</x:v>
      </x:c>
      <x:c r="Y579" s="9" t="n">
        <x:f>S579*T579</x:f>
        <x:v>99.94514424640657</x:v>
      </x:c>
      <x:c r="Z579" s="9" t="n">
        <x:f>IF(ISNUMBER(U579),S579*(U579-T579),"n.a.")</x:f>
        <x:v>-1.902017285913767</x:v>
      </x:c>
      <x:c r="AA579" s="9" t="n">
        <x:f>IF(ISNUMBER(U579),Y579,0)</x:f>
        <x:v>99.94514424640657</x:v>
      </x:c>
      <x:c r="AB579" s="7" t="n">
        <x:f>MAX(0,L579-SUM(F579:K579))</x:f>
        <x:v>0</x:v>
      </x:c>
    </x:row>
    <x:row r="580" ht="22" customHeight="1">
      <x:c r="A580" s="18" t="n">
        <x:f>Summary!C$41</x:f>
        <x:v>46327</x:v>
      </x:c>
      <x:c r="B580" s="2" t="str">
        <x:f>'Inventory detail'!A580</x:f>
        <x:v>COIL</x:v>
      </x:c>
      <x:c r="C580" s="2" t="str">
        <x:f>'Inventory detail'!B580</x:f>
        <x:v>60</x:v>
      </x:c>
      <x:c r="D580" s="2" t="str">
        <x:f>'Inventory detail'!C580</x:f>
        <x:v>12WHT36-4</x:v>
      </x:c>
      <x:c r="E580" s="10" t="n">
        <x:f>Summary!$E$5</x:f>
        <x:v>46304</x:v>
      </x:c>
      <x:c r="F580" s="7" t="n">
        <x:f>'Inventory detail'!W580</x:f>
        <x:v>500</x:v>
      </x:c>
      <x:c r="G580" s="7" t="n">
        <x:f>'Inventory detail'!X580</x:f>
        <x:v>0</x:v>
      </x:c>
      <x:c r="H580" s="7" t="n">
        <x:f>'Inventory detail'!Y580</x:f>
        <x:v>600</x:v>
      </x:c>
      <x:c r="I580" s="7" t="n">
        <x:f>SUMIFS('PO detail'!$W$1087:$W$1087,'PO detail'!$V$1087:$V$1087,"&gt;="&amp;E580,'PO detail'!$V$1087:$V$1087,"&lt;"&amp;A580)</x:f>
        <x:v>0</x:v>
      </x:c>
      <x:c r="J580" s="7" t="n">
        <x:f>SUMIFS('PO detail'!$X$1087:$X$1087,'PO detail'!$V$1087:$V$1087,"&gt;="&amp;E580,'PO detail'!$V$1087:$V$1087,"&lt;"&amp;A580)</x:f>
        <x:v>0</x:v>
      </x:c>
      <x:c r="K580" s="7" t="n">
        <x:f>SUMIFS('PO detail'!$Y$1087:$Y$1087,'PO detail'!$V$1087:$V$1087,"&gt;="&amp;E580,'PO detail'!$V$1087:$V$1087,"&lt;"&amp;A580)</x:f>
        <x:v>0</x:v>
      </x:c>
      <x:c r="L580" s="7" t="n">
        <x:f>'Inventory detail'!F580*Summary!$K$5*(A580-E580)/Summary!$K$6</x:f>
        <x:v>50.37897330595483</x:v>
      </x:c>
      <x:c r="M580" s="7" t="n">
        <x:f>MAX(0,H580-L580)</x:f>
        <x:v>549.6210266940452</x:v>
      </x:c>
      <x:c r="N580" s="7" t="n">
        <x:f>MAX(0,L580-H580)</x:f>
        <x:v>0</x:v>
      </x:c>
      <x:c r="O580" s="7" t="n">
        <x:f>MAX(0,F580+I580-N580)</x:f>
        <x:v>500</x:v>
      </x:c>
      <x:c r="P580" s="7" t="n">
        <x:f>MAX(0,N580-F580-I580)</x:f>
        <x:v>0</x:v>
      </x:c>
      <x:c r="Q580" s="7" t="n">
        <x:f>MAX(0,G580+J580-P580)</x:f>
        <x:v>0</x:v>
      </x:c>
      <x:c r="R580" s="7" t="n">
        <x:f>M580+MAX(0,K580-MAX(0,P580-G580-J580))</x:f>
        <x:v>549.6210266940452</x:v>
      </x:c>
      <x:c r="S580" s="7" t="n">
        <x:f>SUM(O580,Q580,R580)</x:f>
        <x:v>1049.6210266940452</x:v>
      </x:c>
      <x:c r="T580" s="14" t="n">
        <x:f>'Inventory detail'!T580</x:f>
        <x:v>0.2237</x:v>
      </x:c>
      <x:c r="U580" s="14" t="n">
        <x:f>'Inventory detail'!U580</x:f>
        <x:v>0.21923199999999998</x:v>
      </x:c>
      <x:c r="V580" s="9" t="n">
        <x:f>O580*T580</x:f>
        <x:v>111.85000000000001</x:v>
      </x:c>
      <x:c r="W580" s="9" t="n">
        <x:f>Q580*T580</x:f>
        <x:v>0</x:v>
      </x:c>
      <x:c r="X580" s="9" t="n">
        <x:f>R580*T580</x:f>
        <x:v>122.95022367145792</x:v>
      </x:c>
      <x:c r="Y580" s="9" t="n">
        <x:f>S580*T580</x:f>
        <x:v>234.80022367145793</x:v>
      </x:c>
      <x:c r="Z580" s="9" t="n">
        <x:f>IF(ISNUMBER(U580),S580*(U580-T580),"n.a.")</x:f>
        <x:v>-4.689706747269023</x:v>
      </x:c>
      <x:c r="AA580" s="9" t="n">
        <x:f>IF(ISNUMBER(U580),Y580,0)</x:f>
        <x:v>234.80022367145793</x:v>
      </x:c>
      <x:c r="AB580" s="7" t="n">
        <x:f>MAX(0,L580-SUM(F580:K580))</x:f>
        <x:v>0</x:v>
      </x:c>
    </x:row>
    <x:row r="581" ht="22" customHeight="1">
      <x:c r="A581" s="18" t="n">
        <x:f>Summary!C$41</x:f>
        <x:v>46327</x:v>
      </x:c>
      <x:c r="B581" s="2" t="str">
        <x:f>'Inventory detail'!A581</x:f>
        <x:v>POUC</x:v>
      </x:c>
      <x:c r="C581" s="2" t="str">
        <x:f>'Inventory detail'!B581</x:f>
        <x:v>10</x:v>
      </x:c>
      <x:c r="D581" s="2" t="str">
        <x:f>'Inventory detail'!C581</x:f>
        <x:v>LUGWO5</x:v>
      </x:c>
      <x:c r="E581" s="10" t="n">
        <x:f>Summary!$E$5</x:f>
        <x:v>46304</x:v>
      </x:c>
      <x:c r="F581" s="7" t="n">
        <x:f>'Inventory detail'!W581</x:f>
        <x:v>7400</x:v>
      </x:c>
      <x:c r="G581" s="7" t="n">
        <x:f>'Inventory detail'!X581</x:f>
        <x:v>0</x:v>
      </x:c>
      <x:c r="H581" s="7" t="n">
        <x:f>'Inventory detail'!Y581</x:f>
        <x:v>0</x:v>
      </x:c>
      <x:c r="I581" s="7" t="n">
        <x:f>SUMIFS('PO detail'!$W$1554:$W$1554,'PO detail'!$V$1554:$V$1554,"&gt;="&amp;E581,'PO detail'!$V$1554:$V$1554,"&lt;"&amp;A581)</x:f>
        <x:v>0</x:v>
      </x:c>
      <x:c r="J581" s="7" t="n">
        <x:f>SUMIFS('PO detail'!$X$1554:$X$1554,'PO detail'!$V$1554:$V$1554,"&gt;="&amp;E581,'PO detail'!$V$1554:$V$1554,"&lt;"&amp;A581)</x:f>
        <x:v>0</x:v>
      </x:c>
      <x:c r="K581" s="7" t="n">
        <x:f>SUMIFS('PO detail'!$Y$1554:$Y$1554,'PO detail'!$V$1554:$V$1554,"&gt;="&amp;E581,'PO detail'!$V$1554:$V$1554,"&lt;"&amp;A581)</x:f>
        <x:v>0</x:v>
      </x:c>
      <x:c r="L581" s="7" t="n">
        <x:f>'Inventory detail'!F581*Summary!$K$5*(A581-E581)/Summary!$K$6</x:f>
        <x:v>50.37897330595483</x:v>
      </x:c>
      <x:c r="M581" s="7" t="n">
        <x:f>MAX(0,H581-L581)</x:f>
        <x:v>0</x:v>
      </x:c>
      <x:c r="N581" s="7" t="n">
        <x:f>MAX(0,L581-H581)</x:f>
        <x:v>50.37897330595483</x:v>
      </x:c>
      <x:c r="O581" s="7" t="n">
        <x:f>MAX(0,F581+I581-N581)</x:f>
        <x:v>7349.621026694045</x:v>
      </x:c>
      <x:c r="P581" s="7" t="n">
        <x:f>MAX(0,N581-F581-I581)</x:f>
        <x:v>0</x:v>
      </x:c>
      <x:c r="Q581" s="7" t="n">
        <x:f>MAX(0,G581+J581-P581)</x:f>
        <x:v>0</x:v>
      </x:c>
      <x:c r="R581" s="7" t="n">
        <x:f>M581+MAX(0,K581-MAX(0,P581-G581-J581))</x:f>
        <x:v>0</x:v>
      </x:c>
      <x:c r="S581" s="7" t="n">
        <x:f>SUM(O581,Q581,R581)</x:f>
        <x:v>7349.621026694045</x:v>
      </x:c>
      <x:c r="T581" s="14" t="n">
        <x:f>'Inventory detail'!T581</x:f>
        <x:v>0.0084</x:v>
      </x:c>
      <x:c r="U581" s="14" t="n">
        <x:f>'Inventory detail'!U581</x:f>
        <x:v>0.009075</x:v>
      </x:c>
      <x:c r="V581" s="9" t="n">
        <x:f>O581*T581</x:f>
        <x:v>61.736816624229974</x:v>
      </x:c>
      <x:c r="W581" s="9" t="n">
        <x:f>Q581*T581</x:f>
        <x:v>0</x:v>
      </x:c>
      <x:c r="X581" s="9" t="n">
        <x:f>R581*T581</x:f>
        <x:v>0</x:v>
      </x:c>
      <x:c r="Y581" s="9" t="n">
        <x:f>S581*T581</x:f>
        <x:v>61.736816624229974</x:v>
      </x:c>
      <x:c r="Z581" s="9" t="n">
        <x:f>IF(ISNUMBER(U581),S581*(U581-T581),"n.a.")</x:f>
        <x:v>4.960994193018482</x:v>
      </x:c>
      <x:c r="AA581" s="9" t="n">
        <x:f>IF(ISNUMBER(U581),Y581,0)</x:f>
        <x:v>61.736816624229974</x:v>
      </x:c>
      <x:c r="AB581" s="7" t="n">
        <x:f>MAX(0,L581-SUM(F581:K581))</x:f>
        <x:v>0</x:v>
      </x:c>
    </x:row>
    <x:row r="582" ht="22" customHeight="1">
      <x:c r="A582" s="18" t="n">
        <x:f>Summary!C$41</x:f>
        <x:v>46327</x:v>
      </x:c>
      <x:c r="B582" s="2" t="str">
        <x:f>'Inventory detail'!A582</x:f>
        <x:v>POUC</x:v>
      </x:c>
      <x:c r="C582" s="2" t="str">
        <x:f>'Inventory detail'!B582</x:f>
        <x:v>10</x:v>
      </x:c>
      <x:c r="D582" s="2" t="str">
        <x:f>'Inventory detail'!C582</x:f>
        <x:v>SCH7</x:v>
      </x:c>
      <x:c r="E582" s="10" t="n">
        <x:f>Summary!$E$5</x:f>
        <x:v>46304</x:v>
      </x:c>
      <x:c r="F582" s="7" t="n">
        <x:f>'Inventory detail'!W582</x:f>
        <x:v>0</x:v>
      </x:c>
      <x:c r="G582" s="7" t="n">
        <x:f>'Inventory detail'!X582</x:f>
        <x:v>0</x:v>
      </x:c>
      <x:c r="H582" s="7" t="n">
        <x:f>'Inventory detail'!Y582</x:f>
        <x:v>1100</x:v>
      </x:c>
      <x:c r="I582" s="7" t="n">
        <x:f>SUMIFS('PO detail'!$W$1597:$W$1597,'PO detail'!$V$1597:$V$1597,"&gt;="&amp;E582,'PO detail'!$V$1597:$V$1597,"&lt;"&amp;A582)</x:f>
        <x:v>0</x:v>
      </x:c>
      <x:c r="J582" s="7" t="n">
        <x:f>SUMIFS('PO detail'!$X$1597:$X$1597,'PO detail'!$V$1597:$V$1597,"&gt;="&amp;E582,'PO detail'!$V$1597:$V$1597,"&lt;"&amp;A582)</x:f>
        <x:v>5000</x:v>
      </x:c>
      <x:c r="K582" s="7" t="n">
        <x:f>SUMIFS('PO detail'!$Y$1597:$Y$1597,'PO detail'!$V$1597:$V$1597,"&gt;="&amp;E582,'PO detail'!$V$1597:$V$1597,"&lt;"&amp;A582)</x:f>
        <x:v>0</x:v>
      </x:c>
      <x:c r="L582" s="7" t="n">
        <x:f>'Inventory detail'!F582*Summary!$K$5*(A582-E582)/Summary!$K$6</x:f>
        <x:v>50.37897330595483</x:v>
      </x:c>
      <x:c r="M582" s="7" t="n">
        <x:f>MAX(0,H582-L582)</x:f>
        <x:v>1049.6210266940452</x:v>
      </x:c>
      <x:c r="N582" s="7" t="n">
        <x:f>MAX(0,L582-H582)</x:f>
        <x:v>0</x:v>
      </x:c>
      <x:c r="O582" s="7" t="n">
        <x:f>MAX(0,F582+I582-N582)</x:f>
        <x:v>0</x:v>
      </x:c>
      <x:c r="P582" s="7" t="n">
        <x:f>MAX(0,N582-F582-I582)</x:f>
        <x:v>0</x:v>
      </x:c>
      <x:c r="Q582" s="7" t="n">
        <x:f>MAX(0,G582+J582-P582)</x:f>
        <x:v>5000</x:v>
      </x:c>
      <x:c r="R582" s="7" t="n">
        <x:f>M582+MAX(0,K582-MAX(0,P582-G582-J582))</x:f>
        <x:v>1049.6210266940452</x:v>
      </x:c>
      <x:c r="S582" s="7" t="n">
        <x:f>SUM(O582,Q582,R582)</x:f>
        <x:v>6049.621026694045</x:v>
      </x:c>
      <x:c r="T582" s="14" t="n">
        <x:f>'Inventory detail'!T582</x:f>
        <x:v>0.0095</x:v>
      </x:c>
      <x:c r="U582" s="14" t="n">
        <x:f>'Inventory detail'!U582</x:f>
        <x:v>0.010394999999999998</x:v>
      </x:c>
      <x:c r="V582" s="9" t="n">
        <x:f>O582*T582</x:f>
        <x:v>0</x:v>
      </x:c>
      <x:c r="W582" s="9" t="n">
        <x:f>Q582*T582</x:f>
        <x:v>47.5</x:v>
      </x:c>
      <x:c r="X582" s="9" t="n">
        <x:f>R582*T582</x:f>
        <x:v>9.97139975359343</x:v>
      </x:c>
      <x:c r="Y582" s="9" t="n">
        <x:f>S582*T582</x:f>
        <x:v>57.47139975359343</x:v>
      </x:c>
      <x:c r="Z582" s="9" t="n">
        <x:f>IF(ISNUMBER(U582),S582*(U582-T582),"n.a.")</x:f>
        <x:v>5.4144108188911595</x:v>
      </x:c>
      <x:c r="AA582" s="9" t="n">
        <x:f>IF(ISNUMBER(U582),Y582,0)</x:f>
        <x:v>57.47139975359343</x:v>
      </x:c>
      <x:c r="AB582" s="7" t="n">
        <x:f>MAX(0,L582-SUM(F582:K582))</x:f>
        <x:v>0</x:v>
      </x:c>
    </x:row>
    <x:row r="583" ht="22" customHeight="1">
      <x:c r="A583" s="18" t="n">
        <x:f>Summary!C$41</x:f>
        <x:v>46327</x:v>
      </x:c>
      <x:c r="B583" s="2" t="str">
        <x:f>'Inventory detail'!A583</x:f>
        <x:v>POUC</x:v>
      </x:c>
      <x:c r="C583" s="2" t="str">
        <x:f>'Inventory detail'!B583</x:f>
        <x:v>30</x:v>
      </x:c>
      <x:c r="D583" s="2" t="str">
        <x:f>'Inventory detail'!C583</x:f>
        <x:v>LEG3</x:v>
      </x:c>
      <x:c r="E583" s="10" t="n">
        <x:f>Summary!$E$5</x:f>
        <x:v>46304</x:v>
      </x:c>
      <x:c r="F583" s="7" t="n">
        <x:f>'Inventory detail'!W583</x:f>
        <x:v>0</x:v>
      </x:c>
      <x:c r="G583" s="7" t="n">
        <x:f>'Inventory detail'!X583</x:f>
        <x:v>0</x:v>
      </x:c>
      <x:c r="H583" s="7" t="n">
        <x:f>'Inventory detail'!Y583</x:f>
        <x:v>1500</x:v>
      </x:c>
      <x:c r="I583" s="7" t="n">
        <x:f>0</x:f>
        <x:v>0</x:v>
      </x:c>
      <x:c r="J583" s="7" t="n">
        <x:f>0</x:f>
        <x:v>0</x:v>
      </x:c>
      <x:c r="K583" s="7" t="n">
        <x:f>0</x:f>
        <x:v>0</x:v>
      </x:c>
      <x:c r="L583" s="7" t="n">
        <x:f>'Inventory detail'!F583*Summary!$K$5*(A583-E583)/Summary!$K$6</x:f>
        <x:v>50.37897330595483</x:v>
      </x:c>
      <x:c r="M583" s="7" t="n">
        <x:f>MAX(0,H583-L583)</x:f>
        <x:v>1449.6210266940452</x:v>
      </x:c>
      <x:c r="N583" s="7" t="n">
        <x:f>MAX(0,L583-H583)</x:f>
        <x:v>0</x:v>
      </x:c>
      <x:c r="O583" s="7" t="n">
        <x:f>MAX(0,F583+I583-N583)</x:f>
        <x:v>0</x:v>
      </x:c>
      <x:c r="P583" s="7" t="n">
        <x:f>MAX(0,N583-F583-I583)</x:f>
        <x:v>0</x:v>
      </x:c>
      <x:c r="Q583" s="7" t="n">
        <x:f>MAX(0,G583+J583-P583)</x:f>
        <x:v>0</x:v>
      </x:c>
      <x:c r="R583" s="7" t="n">
        <x:f>M583+MAX(0,K583-MAX(0,P583-G583-J583))</x:f>
        <x:v>1449.6210266940452</x:v>
      </x:c>
      <x:c r="S583" s="7" t="n">
        <x:f>SUM(O583,Q583,R583)</x:f>
        <x:v>1449.6210266940452</x:v>
      </x:c>
      <x:c r="T583" s="14" t="n">
        <x:f>'Inventory detail'!T583</x:f>
        <x:v>0.056600000000000004</x:v>
      </x:c>
      <x:c r="U583" s="14" t="n">
        <x:f>'Inventory detail'!U583</x:f>
        <x:v>0.06171</x:v>
      </x:c>
      <x:c r="V583" s="9" t="n">
        <x:f>O583*T583</x:f>
        <x:v>0</x:v>
      </x:c>
      <x:c r="W583" s="9" t="n">
        <x:f>Q583*T583</x:f>
        <x:v>0</x:v>
      </x:c>
      <x:c r="X583" s="9" t="n">
        <x:f>R583*T583</x:f>
        <x:v>82.04855011088297</x:v>
      </x:c>
      <x:c r="Y583" s="9" t="n">
        <x:f>S583*T583</x:f>
        <x:v>82.04855011088297</x:v>
      </x:c>
      <x:c r="Z583" s="9" t="n">
        <x:f>IF(ISNUMBER(U583),S583*(U583-T583),"n.a.")</x:f>
        <x:v>7.407563446406566</x:v>
      </x:c>
      <x:c r="AA583" s="9" t="n">
        <x:f>IF(ISNUMBER(U583),Y583,0)</x:f>
        <x:v>82.04855011088297</x:v>
      </x:c>
      <x:c r="AB583" s="7" t="n">
        <x:f>MAX(0,L583-SUM(F583:K583))</x:f>
        <x:v>0</x:v>
      </x:c>
    </x:row>
    <x:row r="584" ht="22" customHeight="1">
      <x:c r="A584" s="18" t="n">
        <x:f>Summary!C$41</x:f>
        <x:v>46327</x:v>
      </x:c>
      <x:c r="B584" s="2" t="str">
        <x:f>'Inventory detail'!A584</x:f>
        <x:v>WIRE</x:v>
      </x:c>
      <x:c r="C584" s="2" t="str">
        <x:f>'Inventory detail'!B584</x:f>
        <x:v>60</x:v>
      </x:c>
      <x:c r="D584" s="2" t="str">
        <x:f>'Inventory detail'!C584</x:f>
        <x:v>DL038GOLD</x:v>
      </x:c>
      <x:c r="E584" s="10" t="n">
        <x:f>Summary!$E$5</x:f>
        <x:v>46304</x:v>
      </x:c>
      <x:c r="F584" s="7" t="n">
        <x:f>'Inventory detail'!W584</x:f>
        <x:v>0</x:v>
      </x:c>
      <x:c r="G584" s="7" t="n">
        <x:f>'Inventory detail'!X584</x:f>
        <x:v>0</x:v>
      </x:c>
      <x:c r="H584" s="7" t="n">
        <x:f>'Inventory detail'!Y584</x:f>
        <x:v>700</x:v>
      </x:c>
      <x:c r="I584" s="7" t="n">
        <x:f>0</x:f>
        <x:v>0</x:v>
      </x:c>
      <x:c r="J584" s="7" t="n">
        <x:f>0</x:f>
        <x:v>0</x:v>
      </x:c>
      <x:c r="K584" s="7" t="n">
        <x:f>0</x:f>
        <x:v>0</x:v>
      </x:c>
      <x:c r="L584" s="7" t="n">
        <x:f>'Inventory detail'!F584*Summary!$K$5*(A584-E584)/Summary!$K$6</x:f>
        <x:v>50.37897330595483</x:v>
      </x:c>
      <x:c r="M584" s="7" t="n">
        <x:f>MAX(0,H584-L584)</x:f>
        <x:v>649.6210266940452</x:v>
      </x:c>
      <x:c r="N584" s="7" t="n">
        <x:f>MAX(0,L584-H584)</x:f>
        <x:v>0</x:v>
      </x:c>
      <x:c r="O584" s="7" t="n">
        <x:f>MAX(0,F584+I584-N584)</x:f>
        <x:v>0</x:v>
      </x:c>
      <x:c r="P584" s="7" t="n">
        <x:f>MAX(0,N584-F584-I584)</x:f>
        <x:v>0</x:v>
      </x:c>
      <x:c r="Q584" s="7" t="n">
        <x:f>MAX(0,G584+J584-P584)</x:f>
        <x:v>0</x:v>
      </x:c>
      <x:c r="R584" s="7" t="n">
        <x:f>M584+MAX(0,K584-MAX(0,P584-G584-J584))</x:f>
        <x:v>649.6210266940452</x:v>
      </x:c>
      <x:c r="S584" s="7" t="n">
        <x:f>SUM(O584,Q584,R584)</x:f>
        <x:v>649.6210266940452</x:v>
      </x:c>
      <x:c r="T584" s="14" t="n">
        <x:f>'Inventory detail'!T584</x:f>
        <x:v>0.056299999999999996</x:v>
      </x:c>
      <x:c r="U584" s="14" t="n">
        <x:f>'Inventory detail'!U584</x:f>
        <x:v>0.056299999999999996</x:v>
      </x:c>
      <x:c r="V584" s="9" t="n">
        <x:f>O584*T584</x:f>
        <x:v>0</x:v>
      </x:c>
      <x:c r="W584" s="9" t="n">
        <x:f>Q584*T584</x:f>
        <x:v>0</x:v>
      </x:c>
      <x:c r="X584" s="9" t="n">
        <x:f>R584*T584</x:f>
        <x:v>36.57366380287474</x:v>
      </x:c>
      <x:c r="Y584" s="9" t="n">
        <x:f>S584*T584</x:f>
        <x:v>36.57366380287474</x:v>
      </x:c>
      <x:c r="Z584" s="9" t="n">
        <x:f>IF(ISNUMBER(U584),S584*(U584-T584),"n.a.")</x:f>
        <x:v>0</x:v>
      </x:c>
      <x:c r="AA584" s="9" t="n">
        <x:f>IF(ISNUMBER(U584),Y584,0)</x:f>
        <x:v>36.57366380287474</x:v>
      </x:c>
      <x:c r="AB584" s="7" t="n">
        <x:f>MAX(0,L584-SUM(F584:K584))</x:f>
        <x:v>0</x:v>
      </x:c>
    </x:row>
    <x:row r="585" ht="22" customHeight="1">
      <x:c r="A585" s="18" t="n">
        <x:f>Summary!C$41</x:f>
        <x:v>46327</x:v>
      </x:c>
      <x:c r="B585" s="2" t="str">
        <x:f>'Inventory detail'!A585</x:f>
        <x:v>WIRE</x:v>
      </x:c>
      <x:c r="C585" s="2" t="str">
        <x:f>'Inventory detail'!B585</x:f>
        <x:v>30</x:v>
      </x:c>
      <x:c r="D585" s="2" t="str">
        <x:f>'Inventory detail'!C585</x:f>
        <x:v>DL034WHT</x:v>
      </x:c>
      <x:c r="E585" s="10" t="n">
        <x:f>Summary!$E$5</x:f>
        <x:v>46304</x:v>
      </x:c>
      <x:c r="F585" s="7" t="n">
        <x:f>'Inventory detail'!W585</x:f>
        <x:v>0</x:v>
      </x:c>
      <x:c r="G585" s="7" t="n">
        <x:f>'Inventory detail'!X585</x:f>
        <x:v>0</x:v>
      </x:c>
      <x:c r="H585" s="7" t="n">
        <x:f>'Inventory detail'!Y585</x:f>
        <x:v>1750</x:v>
      </x:c>
      <x:c r="I585" s="7" t="n">
        <x:f>0</x:f>
        <x:v>0</x:v>
      </x:c>
      <x:c r="J585" s="7" t="n">
        <x:f>0</x:f>
        <x:v>0</x:v>
      </x:c>
      <x:c r="K585" s="7" t="n">
        <x:f>0</x:f>
        <x:v>0</x:v>
      </x:c>
      <x:c r="L585" s="7" t="n">
        <x:f>'Inventory detail'!F585*Summary!$K$5*(A585-E585)/Summary!$K$6</x:f>
        <x:v>47.227926078028744</x:v>
      </x:c>
      <x:c r="M585" s="7" t="n">
        <x:f>MAX(0,H585-L585)</x:f>
        <x:v>1702.7720739219712</x:v>
      </x:c>
      <x:c r="N585" s="7" t="n">
        <x:f>MAX(0,L585-H585)</x:f>
        <x:v>0</x:v>
      </x:c>
      <x:c r="O585" s="7" t="n">
        <x:f>MAX(0,F585+I585-N585)</x:f>
        <x:v>0</x:v>
      </x:c>
      <x:c r="P585" s="7" t="n">
        <x:f>MAX(0,N585-F585-I585)</x:f>
        <x:v>0</x:v>
      </x:c>
      <x:c r="Q585" s="7" t="n">
        <x:f>MAX(0,G585+J585-P585)</x:f>
        <x:v>0</x:v>
      </x:c>
      <x:c r="R585" s="7" t="n">
        <x:f>M585+MAX(0,K585-MAX(0,P585-G585-J585))</x:f>
        <x:v>1702.7720739219712</x:v>
      </x:c>
      <x:c r="S585" s="7" t="n">
        <x:f>SUM(O585,Q585,R585)</x:f>
        <x:v>1702.7720739219712</x:v>
      </x:c>
      <x:c r="T585" s="14" t="n">
        <x:f>'Inventory detail'!T585</x:f>
        <x:v>0.1424</x:v>
      </x:c>
      <x:c r="U585" s="14" t="n">
        <x:f>'Inventory detail'!U585</x:f>
        <x:v>0.1424</x:v>
      </x:c>
      <x:c r="V585" s="9" t="n">
        <x:f>O585*T585</x:f>
        <x:v>0</x:v>
      </x:c>
      <x:c r="W585" s="9" t="n">
        <x:f>Q585*T585</x:f>
        <x:v>0</x:v>
      </x:c>
      <x:c r="X585" s="9" t="n">
        <x:f>R585*T585</x:f>
        <x:v>242.4747433264887</x:v>
      </x:c>
      <x:c r="Y585" s="9" t="n">
        <x:f>S585*T585</x:f>
        <x:v>242.4747433264887</x:v>
      </x:c>
      <x:c r="Z585" s="9" t="n">
        <x:f>IF(ISNUMBER(U585),S585*(U585-T585),"n.a.")</x:f>
        <x:v>0</x:v>
      </x:c>
      <x:c r="AA585" s="9" t="n">
        <x:f>IF(ISNUMBER(U585),Y585,0)</x:f>
        <x:v>242.4747433264887</x:v>
      </x:c>
      <x:c r="AB585" s="7" t="n">
        <x:f>MAX(0,L585-SUM(F585:K585))</x:f>
        <x:v>0</x:v>
      </x:c>
    </x:row>
    <x:row r="586" ht="22" customHeight="1">
      <x:c r="A586" s="18" t="n">
        <x:f>Summary!C$41</x:f>
        <x:v>46327</x:v>
      </x:c>
      <x:c r="B586" s="2" t="str">
        <x:f>'Inventory detail'!A586</x:f>
        <x:v>COIL</x:v>
      </x:c>
      <x:c r="C586" s="2" t="str">
        <x:f>'Inventory detail'!B586</x:f>
        <x:v>30</x:v>
      </x:c>
      <x:c r="D586" s="2" t="str">
        <x:f>'Inventory detail'!C586</x:f>
        <x:v>13BLK36-4</x:v>
      </x:c>
      <x:c r="E586" s="10" t="n">
        <x:f>Summary!$E$5</x:f>
        <x:v>46304</x:v>
      </x:c>
      <x:c r="F586" s="7" t="n">
        <x:f>'Inventory detail'!W586</x:f>
        <x:v>0</x:v>
      </x:c>
      <x:c r="G586" s="7" t="n">
        <x:f>'Inventory detail'!X586</x:f>
        <x:v>0</x:v>
      </x:c>
      <x:c r="H586" s="7" t="n">
        <x:f>'Inventory detail'!Y586</x:f>
        <x:v>1600</x:v>
      </x:c>
      <x:c r="I586" s="7" t="n">
        <x:f>0</x:f>
        <x:v>0</x:v>
      </x:c>
      <x:c r="J586" s="7" t="n">
        <x:f>0</x:f>
        <x:v>0</x:v>
      </x:c>
      <x:c r="K586" s="7" t="n">
        <x:f>0</x:f>
        <x:v>0</x:v>
      </x:c>
      <x:c r="L586" s="7" t="n">
        <x:f>'Inventory detail'!F586*Summary!$K$5*(A586-E586)/Summary!$K$6</x:f>
        <x:v>44.076878850102666</x:v>
      </x:c>
      <x:c r="M586" s="7" t="n">
        <x:f>MAX(0,H586-L586)</x:f>
        <x:v>1555.9231211498973</x:v>
      </x:c>
      <x:c r="N586" s="7" t="n">
        <x:f>MAX(0,L586-H586)</x:f>
        <x:v>0</x:v>
      </x:c>
      <x:c r="O586" s="7" t="n">
        <x:f>MAX(0,F586+I586-N586)</x:f>
        <x:v>0</x:v>
      </x:c>
      <x:c r="P586" s="7" t="n">
        <x:f>MAX(0,N586-F586-I586)</x:f>
        <x:v>0</x:v>
      </x:c>
      <x:c r="Q586" s="7" t="n">
        <x:f>MAX(0,G586+J586-P586)</x:f>
        <x:v>0</x:v>
      </x:c>
      <x:c r="R586" s="7" t="n">
        <x:f>M586+MAX(0,K586-MAX(0,P586-G586-J586))</x:f>
        <x:v>1555.9231211498973</x:v>
      </x:c>
      <x:c r="S586" s="7" t="n">
        <x:f>SUM(O586,Q586,R586)</x:f>
        <x:v>1555.9231211498973</x:v>
      </x:c>
      <x:c r="T586" s="14" t="n">
        <x:f>'Inventory detail'!T586</x:f>
        <x:v>0.2066</x:v>
      </x:c>
      <x:c r="U586" s="14" t="n">
        <x:f>'Inventory detail'!U586</x:f>
        <x:v>0.202436</x:v>
      </x:c>
      <x:c r="V586" s="9" t="n">
        <x:f>O586*T586</x:f>
        <x:v>0</x:v>
      </x:c>
      <x:c r="W586" s="9" t="n">
        <x:f>Q586*T586</x:f>
        <x:v>0</x:v>
      </x:c>
      <x:c r="X586" s="9" t="n">
        <x:f>R586*T586</x:f>
        <x:v>321.4537168295688</x:v>
      </x:c>
      <x:c r="Y586" s="9" t="n">
        <x:f>S586*T586</x:f>
        <x:v>321.4537168295688</x:v>
      </x:c>
      <x:c r="Z586" s="9" t="n">
        <x:f>IF(ISNUMBER(U586),S586*(U586-T586),"n.a.")</x:f>
        <x:v>-6.478863876468174</x:v>
      </x:c>
      <x:c r="AA586" s="9" t="n">
        <x:f>IF(ISNUMBER(U586),Y586,0)</x:f>
        <x:v>321.4537168295688</x:v>
      </x:c>
      <x:c r="AB586" s="7" t="n">
        <x:f>MAX(0,L586-SUM(F586:K586))</x:f>
        <x:v>0</x:v>
      </x:c>
    </x:row>
    <x:row r="587" ht="22" customHeight="1">
      <x:c r="A587" s="18" t="n">
        <x:f>Summary!C$41</x:f>
        <x:v>46327</x:v>
      </x:c>
      <x:c r="B587" s="2" t="str">
        <x:f>'Inventory detail'!A587</x:f>
        <x:v>COIL</x:v>
      </x:c>
      <x:c r="C587" s="2" t="str">
        <x:f>'Inventory detail'!B587</x:f>
        <x:v>30</x:v>
      </x:c>
      <x:c r="D587" s="2" t="str">
        <x:f>'Inventory detail'!C587</x:f>
        <x:v>18BLU12-4</x:v>
      </x:c>
      <x:c r="E587" s="10" t="n">
        <x:f>Summary!$E$5</x:f>
        <x:v>46304</x:v>
      </x:c>
      <x:c r="F587" s="7" t="n">
        <x:f>'Inventory detail'!W587</x:f>
        <x:v>0</x:v>
      </x:c>
      <x:c r="G587" s="7" t="n">
        <x:f>'Inventory detail'!X587</x:f>
        <x:v>0</x:v>
      </x:c>
      <x:c r="H587" s="7" t="n">
        <x:f>'Inventory detail'!Y587</x:f>
        <x:v>0</x:v>
      </x:c>
      <x:c r="I587" s="7" t="n">
        <x:f>0</x:f>
        <x:v>0</x:v>
      </x:c>
      <x:c r="J587" s="7" t="n">
        <x:f>0</x:f>
        <x:v>0</x:v>
      </x:c>
      <x:c r="K587" s="7" t="n">
        <x:f>0</x:f>
        <x:v>0</x:v>
      </x:c>
      <x:c r="L587" s="7" t="n">
        <x:f>'Inventory detail'!F587*Summary!$K$5*(A587-E587)/Summary!$K$6</x:f>
        <x:v>44.076878850102666</x:v>
      </x:c>
      <x:c r="M587" s="7" t="n">
        <x:f>MAX(0,H587-L587)</x:f>
        <x:v>0</x:v>
      </x:c>
      <x:c r="N587" s="7" t="n">
        <x:f>MAX(0,L587-H587)</x:f>
        <x:v>44.076878850102666</x:v>
      </x:c>
      <x:c r="O587" s="7" t="n">
        <x:f>MAX(0,F587+I587-N587)</x:f>
        <x:v>0</x:v>
      </x:c>
      <x:c r="P587" s="7" t="n">
        <x:f>MAX(0,N587-F587-I587)</x:f>
        <x:v>44.076878850102666</x:v>
      </x:c>
      <x:c r="Q587" s="7" t="n">
        <x:f>MAX(0,G587+J587-P587)</x:f>
        <x:v>0</x:v>
      </x:c>
      <x:c r="R587" s="7" t="n">
        <x:f>M587+MAX(0,K587-MAX(0,P587-G587-J587))</x:f>
        <x:v>0</x:v>
      </x:c>
      <x:c r="S587" s="7" t="n">
        <x:f>SUM(O587,Q587,R587)</x:f>
        <x:v>0</x:v>
      </x:c>
      <x:c r="T587" s="14" t="n">
        <x:f>'Inventory detail'!T587</x:f>
        <x:v>0.1448</x:v>
      </x:c>
      <x:c r="U587" s="14" t="n">
        <x:f>'Inventory detail'!U587</x:f>
        <x:v>0.141882</x:v>
      </x:c>
      <x:c r="V587" s="9" t="n">
        <x:f>O587*T587</x:f>
        <x:v>0</x:v>
      </x:c>
      <x:c r="W587" s="9" t="n">
        <x:f>Q587*T587</x:f>
        <x:v>0</x:v>
      </x:c>
      <x:c r="X587" s="9" t="n">
        <x:f>R587*T587</x:f>
        <x:v>0</x:v>
      </x:c>
      <x:c r="Y587" s="9" t="n">
        <x:f>S587*T587</x:f>
        <x:v>0</x:v>
      </x:c>
      <x:c r="Z587" s="9" t="n">
        <x:f>IF(ISNUMBER(U587),S587*(U587-T587),"n.a.")</x:f>
        <x:v>0</x:v>
      </x:c>
      <x:c r="AA587" s="9" t="n">
        <x:f>IF(ISNUMBER(U587),Y587,0)</x:f>
        <x:v>0</x:v>
      </x:c>
      <x:c r="AB587" s="7" t="n">
        <x:f>MAX(0,L587-SUM(F587:K587))</x:f>
        <x:v>44.076878850102666</x:v>
      </x:c>
    </x:row>
    <x:row r="588" ht="22" customHeight="1">
      <x:c r="A588" s="18" t="n">
        <x:f>Summary!C$41</x:f>
        <x:v>46327</x:v>
      </x:c>
      <x:c r="B588" s="2" t="str">
        <x:f>'Inventory detail'!A588</x:f>
        <x:v>COIL</x:v>
      </x:c>
      <x:c r="C588" s="2" t="str">
        <x:f>'Inventory detail'!B588</x:f>
        <x:v>30</x:v>
      </x:c>
      <x:c r="D588" s="2" t="str">
        <x:f>'Inventory detail'!C588</x:f>
        <x:v>20CLR12-4</x:v>
      </x:c>
      <x:c r="E588" s="10" t="n">
        <x:f>Summary!$E$5</x:f>
        <x:v>46304</x:v>
      </x:c>
      <x:c r="F588" s="7" t="n">
        <x:f>'Inventory detail'!W588</x:f>
        <x:v>0</x:v>
      </x:c>
      <x:c r="G588" s="7" t="n">
        <x:f>'Inventory detail'!X588</x:f>
        <x:v>0</x:v>
      </x:c>
      <x:c r="H588" s="7" t="n">
        <x:f>'Inventory detail'!Y588</x:f>
        <x:v>1000</x:v>
      </x:c>
      <x:c r="I588" s="7" t="n">
        <x:f>0</x:f>
        <x:v>0</x:v>
      </x:c>
      <x:c r="J588" s="7" t="n">
        <x:f>0</x:f>
        <x:v>0</x:v>
      </x:c>
      <x:c r="K588" s="7" t="n">
        <x:f>0</x:f>
        <x:v>0</x:v>
      </x:c>
      <x:c r="L588" s="7" t="n">
        <x:f>'Inventory detail'!F588*Summary!$K$5*(A588-E588)/Summary!$K$6</x:f>
        <x:v>44.076878850102666</x:v>
      </x:c>
      <x:c r="M588" s="7" t="n">
        <x:f>MAX(0,H588-L588)</x:f>
        <x:v>955.9231211498974</x:v>
      </x:c>
      <x:c r="N588" s="7" t="n">
        <x:f>MAX(0,L588-H588)</x:f>
        <x:v>0</x:v>
      </x:c>
      <x:c r="O588" s="7" t="n">
        <x:f>MAX(0,F588+I588-N588)</x:f>
        <x:v>0</x:v>
      </x:c>
      <x:c r="P588" s="7" t="n">
        <x:f>MAX(0,N588-F588-I588)</x:f>
        <x:v>0</x:v>
      </x:c>
      <x:c r="Q588" s="7" t="n">
        <x:f>MAX(0,G588+J588-P588)</x:f>
        <x:v>0</x:v>
      </x:c>
      <x:c r="R588" s="7" t="n">
        <x:f>M588+MAX(0,K588-MAX(0,P588-G588-J588))</x:f>
        <x:v>955.9231211498974</x:v>
      </x:c>
      <x:c r="S588" s="7" t="n">
        <x:f>SUM(O588,Q588,R588)</x:f>
        <x:v>955.9231211498974</x:v>
      </x:c>
      <x:c r="T588" s="14" t="n">
        <x:f>'Inventory detail'!T588</x:f>
        <x:v>0.1567</x:v>
      </x:c>
      <x:c r="U588" s="14" t="n">
        <x:f>'Inventory detail'!U588</x:f>
        <x:v>0.1534845</x:v>
      </x:c>
      <x:c r="V588" s="9" t="n">
        <x:f>O588*T588</x:f>
        <x:v>0</x:v>
      </x:c>
      <x:c r="W588" s="9" t="n">
        <x:f>Q588*T588</x:f>
        <x:v>0</x:v>
      </x:c>
      <x:c r="X588" s="9" t="n">
        <x:f>R588*T588</x:f>
        <x:v>149.79315308418893</x:v>
      </x:c>
      <x:c r="Y588" s="9" t="n">
        <x:f>S588*T588</x:f>
        <x:v>149.79315308418893</x:v>
      </x:c>
      <x:c r="Z588" s="9" t="n">
        <x:f>IF(ISNUMBER(U588),S588*(U588-T588),"n.a.")</x:f>
        <x:v>-3.0737707960575045</x:v>
      </x:c>
      <x:c r="AA588" s="9" t="n">
        <x:f>IF(ISNUMBER(U588),Y588,0)</x:f>
        <x:v>149.79315308418893</x:v>
      </x:c>
      <x:c r="AB588" s="7" t="n">
        <x:f>MAX(0,L588-SUM(F588:K588))</x:f>
        <x:v>0</x:v>
      </x:c>
    </x:row>
    <x:row r="589" ht="22" customHeight="1">
      <x:c r="A589" s="18" t="n">
        <x:f>Summary!C$41</x:f>
        <x:v>46327</x:v>
      </x:c>
      <x:c r="B589" s="2" t="str">
        <x:f>'Inventory detail'!A589</x:f>
        <x:v>COIL</x:v>
      </x:c>
      <x:c r="C589" s="2" t="str">
        <x:f>'Inventory detail'!B589</x:f>
        <x:v>30</x:v>
      </x:c>
      <x:c r="D589" s="2" t="str">
        <x:f>'Inventory detail'!C589</x:f>
        <x:v>22BLK36-4</x:v>
      </x:c>
      <x:c r="E589" s="10" t="n">
        <x:f>Summary!$E$5</x:f>
        <x:v>46304</x:v>
      </x:c>
      <x:c r="F589" s="7" t="n">
        <x:f>'Inventory detail'!W589</x:f>
        <x:v>800</x:v>
      </x:c>
      <x:c r="G589" s="7" t="n">
        <x:f>'Inventory detail'!X589</x:f>
        <x:v>0</x:v>
      </x:c>
      <x:c r="H589" s="7" t="n">
        <x:f>'Inventory detail'!Y589</x:f>
        <x:v>0</x:v>
      </x:c>
      <x:c r="I589" s="7" t="n">
        <x:f>SUMIFS('PO detail'!$W$857:$W$858,'PO detail'!$V$857:$V$858,"&gt;="&amp;E589,'PO detail'!$V$857:$V$858,"&lt;"&amp;A589)</x:f>
        <x:v>0</x:v>
      </x:c>
      <x:c r="J589" s="7" t="n">
        <x:f>SUMIFS('PO detail'!$X$857:$X$858,'PO detail'!$V$857:$V$858,"&gt;="&amp;E589,'PO detail'!$V$857:$V$858,"&lt;"&amp;A589)</x:f>
        <x:v>0</x:v>
      </x:c>
      <x:c r="K589" s="7" t="n">
        <x:f>SUMIFS('PO detail'!$Y$857:$Y$858,'PO detail'!$V$857:$V$858,"&gt;="&amp;E589,'PO detail'!$V$857:$V$858,"&lt;"&amp;A589)</x:f>
        <x:v>0</x:v>
      </x:c>
      <x:c r="L589" s="7" t="n">
        <x:f>'Inventory detail'!F589*Summary!$K$5*(A589-E589)/Summary!$K$6</x:f>
        <x:v>44.076878850102666</x:v>
      </x:c>
      <x:c r="M589" s="7" t="n">
        <x:f>MAX(0,H589-L589)</x:f>
        <x:v>0</x:v>
      </x:c>
      <x:c r="N589" s="7" t="n">
        <x:f>MAX(0,L589-H589)</x:f>
        <x:v>44.076878850102666</x:v>
      </x:c>
      <x:c r="O589" s="7" t="n">
        <x:f>MAX(0,F589+I589-N589)</x:f>
        <x:v>755.9231211498974</x:v>
      </x:c>
      <x:c r="P589" s="7" t="n">
        <x:f>MAX(0,N589-F589-I589)</x:f>
        <x:v>0</x:v>
      </x:c>
      <x:c r="Q589" s="7" t="n">
        <x:f>MAX(0,G589+J589-P589)</x:f>
        <x:v>0</x:v>
      </x:c>
      <x:c r="R589" s="7" t="n">
        <x:f>M589+MAX(0,K589-MAX(0,P589-G589-J589))</x:f>
        <x:v>0</x:v>
      </x:c>
      <x:c r="S589" s="7" t="n">
        <x:f>SUM(O589,Q589,R589)</x:f>
        <x:v>755.9231211498974</x:v>
      </x:c>
      <x:c r="T589" s="14" t="n">
        <x:f>'Inventory detail'!T589</x:f>
        <x:v>0.3826</x:v>
      </x:c>
      <x:c r="U589" s="14" t="n">
        <x:f>'Inventory detail'!U589</x:f>
        <x:v>0.3749265</x:v>
      </x:c>
      <x:c r="V589" s="9" t="n">
        <x:f>O589*T589</x:f>
        <x:v>289.21618615195075</x:v>
      </x:c>
      <x:c r="W589" s="9" t="n">
        <x:f>Q589*T589</x:f>
        <x:v>0</x:v>
      </x:c>
      <x:c r="X589" s="9" t="n">
        <x:f>R589*T589</x:f>
        <x:v>0</x:v>
      </x:c>
      <x:c r="Y589" s="9" t="n">
        <x:f>S589*T589</x:f>
        <x:v>289.21618615195075</x:v>
      </x:c>
      <x:c r="Z589" s="9" t="n">
        <x:f>IF(ISNUMBER(U589),S589*(U589-T589),"n.a.")</x:f>
        <x:v>-5.800576070143737</x:v>
      </x:c>
      <x:c r="AA589" s="9" t="n">
        <x:f>IF(ISNUMBER(U589),Y589,0)</x:f>
        <x:v>289.21618615195075</x:v>
      </x:c>
      <x:c r="AB589" s="7" t="n">
        <x:f>MAX(0,L589-SUM(F589:K589))</x:f>
        <x:v>0</x:v>
      </x:c>
    </x:row>
    <x:row r="590" ht="22" customHeight="1">
      <x:c r="A590" s="18" t="n">
        <x:f>Summary!C$41</x:f>
        <x:v>46327</x:v>
      </x:c>
      <x:c r="B590" s="2" t="str">
        <x:f>'Inventory detail'!A590</x:f>
        <x:v>COIL</x:v>
      </x:c>
      <x:c r="C590" s="2" t="str">
        <x:f>'Inventory detail'!B590</x:f>
        <x:v>30</x:v>
      </x:c>
      <x:c r="D590" s="2" t="str">
        <x:f>'Inventory detail'!C590</x:f>
        <x:v>25WHT12-4</x:v>
      </x:c>
      <x:c r="E590" s="10" t="n">
        <x:f>Summary!$E$5</x:f>
        <x:v>46304</x:v>
      </x:c>
      <x:c r="F590" s="7" t="n">
        <x:f>'Inventory detail'!W590</x:f>
        <x:v>0</x:v>
      </x:c>
      <x:c r="G590" s="7" t="n">
        <x:f>'Inventory detail'!X590</x:f>
        <x:v>0</x:v>
      </x:c>
      <x:c r="H590" s="7" t="n">
        <x:f>'Inventory detail'!Y590</x:f>
        <x:v>300</x:v>
      </x:c>
      <x:c r="I590" s="7" t="n">
        <x:f>SUMIFS('PO detail'!$W$873:$W$873,'PO detail'!$V$873:$V$873,"&gt;="&amp;E590,'PO detail'!$V$873:$V$873,"&lt;"&amp;A590)</x:f>
        <x:v>0</x:v>
      </x:c>
      <x:c r="J590" s="7" t="n">
        <x:f>SUMIFS('PO detail'!$X$873:$X$873,'PO detail'!$V$873:$V$873,"&gt;="&amp;E590,'PO detail'!$V$873:$V$873,"&lt;"&amp;A590)</x:f>
        <x:v>0</x:v>
      </x:c>
      <x:c r="K590" s="7" t="n">
        <x:f>SUMIFS('PO detail'!$Y$873:$Y$873,'PO detail'!$V$873:$V$873,"&gt;="&amp;E590,'PO detail'!$V$873:$V$873,"&lt;"&amp;A590)</x:f>
        <x:v>0</x:v>
      </x:c>
      <x:c r="L590" s="7" t="n">
        <x:f>'Inventory detail'!F590*Summary!$K$5*(A590-E590)/Summary!$K$6</x:f>
        <x:v>44.076878850102666</x:v>
      </x:c>
      <x:c r="M590" s="7" t="n">
        <x:f>MAX(0,H590-L590)</x:f>
        <x:v>255.92312114989733</x:v>
      </x:c>
      <x:c r="N590" s="7" t="n">
        <x:f>MAX(0,L590-H590)</x:f>
        <x:v>0</x:v>
      </x:c>
      <x:c r="O590" s="7" t="n">
        <x:f>MAX(0,F590+I590-N590)</x:f>
        <x:v>0</x:v>
      </x:c>
      <x:c r="P590" s="7" t="n">
        <x:f>MAX(0,N590-F590-I590)</x:f>
        <x:v>0</x:v>
      </x:c>
      <x:c r="Q590" s="7" t="n">
        <x:f>MAX(0,G590+J590-P590)</x:f>
        <x:v>0</x:v>
      </x:c>
      <x:c r="R590" s="7" t="n">
        <x:f>M590+MAX(0,K590-MAX(0,P590-G590-J590))</x:f>
        <x:v>255.92312114989733</x:v>
      </x:c>
      <x:c r="S590" s="7" t="n">
        <x:f>SUM(O590,Q590,R590)</x:f>
        <x:v>255.92312114989733</x:v>
      </x:c>
      <x:c r="T590" s="14" t="n">
        <x:f>'Inventory detail'!T590</x:f>
        <x:v>0.2144</x:v>
      </x:c>
      <x:c r="U590" s="14" t="n">
        <x:f>'Inventory detail'!U590</x:f>
        <x:v>0.2100605</x:v>
      </x:c>
      <x:c r="V590" s="9" t="n">
        <x:f>O590*T590</x:f>
        <x:v>0</x:v>
      </x:c>
      <x:c r="W590" s="9" t="n">
        <x:f>Q590*T590</x:f>
        <x:v>0</x:v>
      </x:c>
      <x:c r="X590" s="9" t="n">
        <x:f>R590*T590</x:f>
        <x:v>54.86991717453799</x:v>
      </x:c>
      <x:c r="Y590" s="9" t="n">
        <x:f>S590*T590</x:f>
        <x:v>54.86991717453799</x:v>
      </x:c>
      <x:c r="Z590" s="9" t="n">
        <x:f>IF(ISNUMBER(U590),S590*(U590-T590),"n.a.")</x:f>
        <x:v>-1.1105783842299786</x:v>
      </x:c>
      <x:c r="AA590" s="9" t="n">
        <x:f>IF(ISNUMBER(U590),Y590,0)</x:f>
        <x:v>54.86991717453799</x:v>
      </x:c>
      <x:c r="AB590" s="7" t="n">
        <x:f>MAX(0,L590-SUM(F590:K590))</x:f>
        <x:v>0</x:v>
      </x:c>
    </x:row>
    <x:row r="591" ht="22" customHeight="1">
      <x:c r="A591" s="18" t="n">
        <x:f>Summary!C$41</x:f>
        <x:v>46327</x:v>
      </x:c>
      <x:c r="B591" s="2" t="str">
        <x:f>'Inventory detail'!A591</x:f>
        <x:v>COIL</x:v>
      </x:c>
      <x:c r="C591" s="2" t="str">
        <x:f>'Inventory detail'!B591</x:f>
        <x:v>60</x:v>
      </x:c>
      <x:c r="D591" s="2" t="str">
        <x:f>'Inventory detail'!C591</x:f>
        <x:v>32BLK36-4</x:v>
      </x:c>
      <x:c r="E591" s="10" t="n">
        <x:f>Summary!$E$5</x:f>
        <x:v>46304</x:v>
      </x:c>
      <x:c r="F591" s="7" t="n">
        <x:f>'Inventory detail'!W591</x:f>
        <x:v>0</x:v>
      </x:c>
      <x:c r="G591" s="7" t="n">
        <x:f>'Inventory detail'!X591</x:f>
        <x:v>0</x:v>
      </x:c>
      <x:c r="H591" s="7" t="n">
        <x:f>'Inventory detail'!Y591</x:f>
        <x:v>500</x:v>
      </x:c>
      <x:c r="I591" s="7" t="n">
        <x:f>0</x:f>
        <x:v>0</x:v>
      </x:c>
      <x:c r="J591" s="7" t="n">
        <x:f>0</x:f>
        <x:v>0</x:v>
      </x:c>
      <x:c r="K591" s="7" t="n">
        <x:f>0</x:f>
        <x:v>0</x:v>
      </x:c>
      <x:c r="L591" s="7" t="n">
        <x:f>'Inventory detail'!F591*Summary!$K$5*(A591-E591)/Summary!$K$6</x:f>
        <x:v>44.076878850102666</x:v>
      </x:c>
      <x:c r="M591" s="7" t="n">
        <x:f>MAX(0,H591-L591)</x:f>
        <x:v>455.9231211498973</x:v>
      </x:c>
      <x:c r="N591" s="7" t="n">
        <x:f>MAX(0,L591-H591)</x:f>
        <x:v>0</x:v>
      </x:c>
      <x:c r="O591" s="7" t="n">
        <x:f>MAX(0,F591+I591-N591)</x:f>
        <x:v>0</x:v>
      </x:c>
      <x:c r="P591" s="7" t="n">
        <x:f>MAX(0,N591-F591-I591)</x:f>
        <x:v>0</x:v>
      </x:c>
      <x:c r="Q591" s="7" t="n">
        <x:f>MAX(0,G591+J591-P591)</x:f>
        <x:v>0</x:v>
      </x:c>
      <x:c r="R591" s="7" t="n">
        <x:f>M591+MAX(0,K591-MAX(0,P591-G591-J591))</x:f>
        <x:v>455.9231211498973</x:v>
      </x:c>
      <x:c r="S591" s="7" t="n">
        <x:f>SUM(O591,Q591,R591)</x:f>
        <x:v>455.9231211498973</x:v>
      </x:c>
      <x:c r="T591" s="14" t="n">
        <x:f>'Inventory detail'!T591</x:f>
        <x:v>0.6029</x:v>
      </x:c>
      <x:c r="U591" s="14" t="n">
        <x:f>'Inventory detail'!U591</x:f>
        <x:v>0.5906224999999999</x:v>
      </x:c>
      <x:c r="V591" s="9" t="n">
        <x:f>O591*T591</x:f>
        <x:v>0</x:v>
      </x:c>
      <x:c r="W591" s="9" t="n">
        <x:f>Q591*T591</x:f>
        <x:v>0</x:v>
      </x:c>
      <x:c r="X591" s="9" t="n">
        <x:f>R591*T591</x:f>
        <x:v>274.8760497412731</x:v>
      </x:c>
      <x:c r="Y591" s="9" t="n">
        <x:f>S591*T591</x:f>
        <x:v>274.8760497412731</x:v>
      </x:c>
      <x:c r="Z591" s="9" t="n">
        <x:f>IF(ISNUMBER(U591),S591*(U591-T591),"n.a.")</x:f>
        <x:v>-5.597596119917888</x:v>
      </x:c>
      <x:c r="AA591" s="9" t="n">
        <x:f>IF(ISNUMBER(U591),Y591,0)</x:f>
        <x:v>274.8760497412731</x:v>
      </x:c>
      <x:c r="AB591" s="7" t="n">
        <x:f>MAX(0,L591-SUM(F591:K591))</x:f>
        <x:v>0</x:v>
      </x:c>
    </x:row>
    <x:row r="592" ht="22" customHeight="1">
      <x:c r="A592" s="18" t="n">
        <x:f>Summary!C$41</x:f>
        <x:v>46327</x:v>
      </x:c>
      <x:c r="B592" s="2" t="str">
        <x:f>'Inventory detail'!A592</x:f>
        <x:v>POUC</x:v>
      </x:c>
      <x:c r="C592" s="2" t="str">
        <x:f>'Inventory detail'!B592</x:f>
        <x:v>30</x:v>
      </x:c>
      <x:c r="D592" s="2" t="str">
        <x:f>'Inventory detail'!C592</x:f>
        <x:v>BUS7</x:v>
      </x:c>
      <x:c r="E592" s="10" t="n">
        <x:f>Summary!$E$5</x:f>
        <x:v>46304</x:v>
      </x:c>
      <x:c r="F592" s="7" t="n">
        <x:f>'Inventory detail'!W592</x:f>
        <x:v>0</x:v>
      </x:c>
      <x:c r="G592" s="7" t="n">
        <x:f>'Inventory detail'!X592</x:f>
        <x:v>0</x:v>
      </x:c>
      <x:c r="H592" s="7" t="n">
        <x:f>'Inventory detail'!Y592</x:f>
        <x:v>3100</x:v>
      </x:c>
      <x:c r="I592" s="7" t="n">
        <x:f>0</x:f>
        <x:v>0</x:v>
      </x:c>
      <x:c r="J592" s="7" t="n">
        <x:f>0</x:f>
        <x:v>0</x:v>
      </x:c>
      <x:c r="K592" s="7" t="n">
        <x:f>0</x:f>
        <x:v>0</x:v>
      </x:c>
      <x:c r="L592" s="7" t="n">
        <x:f>'Inventory detail'!F592*Summary!$K$5*(A592-E592)/Summary!$K$6</x:f>
        <x:v>44.076878850102666</x:v>
      </x:c>
      <x:c r="M592" s="7" t="n">
        <x:f>MAX(0,H592-L592)</x:f>
        <x:v>3055.9231211498973</x:v>
      </x:c>
      <x:c r="N592" s="7" t="n">
        <x:f>MAX(0,L592-H592)</x:f>
        <x:v>0</x:v>
      </x:c>
      <x:c r="O592" s="7" t="n">
        <x:f>MAX(0,F592+I592-N592)</x:f>
        <x:v>0</x:v>
      </x:c>
      <x:c r="P592" s="7" t="n">
        <x:f>MAX(0,N592-F592-I592)</x:f>
        <x:v>0</x:v>
      </x:c>
      <x:c r="Q592" s="7" t="n">
        <x:f>MAX(0,G592+J592-P592)</x:f>
        <x:v>0</x:v>
      </x:c>
      <x:c r="R592" s="7" t="n">
        <x:f>M592+MAX(0,K592-MAX(0,P592-G592-J592))</x:f>
        <x:v>3055.9231211498973</x:v>
      </x:c>
      <x:c r="S592" s="7" t="n">
        <x:f>SUM(O592,Q592,R592)</x:f>
        <x:v>3055.9231211498973</x:v>
      </x:c>
      <x:c r="T592" s="14" t="n">
        <x:f>'Inventory detail'!T592</x:f>
        <x:v>0.009000000000000001</x:v>
      </x:c>
      <x:c r="U592" s="14" t="n">
        <x:f>'Inventory detail'!U592</x:f>
        <x:v>0.009734999999999999</x:v>
      </x:c>
      <x:c r="V592" s="9" t="n">
        <x:f>O592*T592</x:f>
        <x:v>0</x:v>
      </x:c>
      <x:c r="W592" s="9" t="n">
        <x:f>Q592*T592</x:f>
        <x:v>0</x:v>
      </x:c>
      <x:c r="X592" s="9" t="n">
        <x:f>R592*T592</x:f>
        <x:v>27.50330809034908</x:v>
      </x:c>
      <x:c r="Y592" s="9" t="n">
        <x:f>S592*T592</x:f>
        <x:v>27.50330809034908</x:v>
      </x:c>
      <x:c r="Z592" s="9" t="n">
        <x:f>IF(ISNUMBER(U592),S592*(U592-T592),"n.a.")</x:f>
        <x:v>2.2461034940451676</x:v>
      </x:c>
      <x:c r="AA592" s="9" t="n">
        <x:f>IF(ISNUMBER(U592),Y592,0)</x:f>
        <x:v>27.50330809034908</x:v>
      </x:c>
      <x:c r="AB592" s="7" t="n">
        <x:f>MAX(0,L592-SUM(F592:K592))</x:f>
        <x:v>0</x:v>
      </x:c>
    </x:row>
    <x:row r="593" ht="22" customHeight="1">
      <x:c r="A593" s="18" t="n">
        <x:f>Summary!C$41</x:f>
        <x:v>46327</x:v>
      </x:c>
      <x:c r="B593" s="2" t="str">
        <x:f>'Inventory detail'!A593</x:f>
        <x:v>WIRE</x:v>
      </x:c>
      <x:c r="C593" s="2" t="str">
        <x:f>'Inventory detail'!B593</x:f>
        <x:v>30</x:v>
      </x:c>
      <x:c r="D593" s="2" t="str">
        <x:f>'Inventory detail'!C593</x:f>
        <x:v>DL012BLU</x:v>
      </x:c>
      <x:c r="E593" s="10" t="n">
        <x:f>Summary!$E$5</x:f>
        <x:v>46304</x:v>
      </x:c>
      <x:c r="F593" s="7" t="n">
        <x:f>'Inventory detail'!W593</x:f>
        <x:v>0</x:v>
      </x:c>
      <x:c r="G593" s="7" t="n">
        <x:f>'Inventory detail'!X593</x:f>
        <x:v>0</x:v>
      </x:c>
      <x:c r="H593" s="7" t="n">
        <x:f>'Inventory detail'!Y593</x:f>
        <x:v>300</x:v>
      </x:c>
      <x:c r="I593" s="7" t="n">
        <x:f>0</x:f>
        <x:v>0</x:v>
      </x:c>
      <x:c r="J593" s="7" t="n">
        <x:f>0</x:f>
        <x:v>0</x:v>
      </x:c>
      <x:c r="K593" s="7" t="n">
        <x:f>0</x:f>
        <x:v>0</x:v>
      </x:c>
      <x:c r="L593" s="7" t="n">
        <x:f>'Inventory detail'!F593*Summary!$K$5*(A593-E593)/Summary!$K$6</x:f>
        <x:v>44.076878850102666</x:v>
      </x:c>
      <x:c r="M593" s="7" t="n">
        <x:f>MAX(0,H593-L593)</x:f>
        <x:v>255.92312114989733</x:v>
      </x:c>
      <x:c r="N593" s="7" t="n">
        <x:f>MAX(0,L593-H593)</x:f>
        <x:v>0</x:v>
      </x:c>
      <x:c r="O593" s="7" t="n">
        <x:f>MAX(0,F593+I593-N593)</x:f>
        <x:v>0</x:v>
      </x:c>
      <x:c r="P593" s="7" t="n">
        <x:f>MAX(0,N593-F593-I593)</x:f>
        <x:v>0</x:v>
      </x:c>
      <x:c r="Q593" s="7" t="n">
        <x:f>MAX(0,G593+J593-P593)</x:f>
        <x:v>0</x:v>
      </x:c>
      <x:c r="R593" s="7" t="n">
        <x:f>M593+MAX(0,K593-MAX(0,P593-G593-J593))</x:f>
        <x:v>255.92312114989733</x:v>
      </x:c>
      <x:c r="S593" s="7" t="n">
        <x:f>SUM(O593,Q593,R593)</x:f>
        <x:v>255.92312114989733</x:v>
      </x:c>
      <x:c r="T593" s="14" t="n">
        <x:f>'Inventory detail'!T593</x:f>
        <x:v>0.059000000000000004</x:v>
      </x:c>
      <x:c r="U593" s="14" t="n">
        <x:f>'Inventory detail'!U593</x:f>
        <x:v>0.059000000000000004</x:v>
      </x:c>
      <x:c r="V593" s="9" t="n">
        <x:f>O593*T593</x:f>
        <x:v>0</x:v>
      </x:c>
      <x:c r="W593" s="9" t="n">
        <x:f>Q593*T593</x:f>
        <x:v>0</x:v>
      </x:c>
      <x:c r="X593" s="9" t="n">
        <x:f>R593*T593</x:f>
        <x:v>15.099464147843943</x:v>
      </x:c>
      <x:c r="Y593" s="9" t="n">
        <x:f>S593*T593</x:f>
        <x:v>15.099464147843943</x:v>
      </x:c>
      <x:c r="Z593" s="9" t="n">
        <x:f>IF(ISNUMBER(U593),S593*(U593-T593),"n.a.")</x:f>
        <x:v>0</x:v>
      </x:c>
      <x:c r="AA593" s="9" t="n">
        <x:f>IF(ISNUMBER(U593),Y593,0)</x:f>
        <x:v>15.099464147843943</x:v>
      </x:c>
      <x:c r="AB593" s="7" t="n">
        <x:f>MAX(0,L593-SUM(F593:K593))</x:f>
        <x:v>0</x:v>
      </x:c>
    </x:row>
    <x:row r="594" ht="22" customHeight="1">
      <x:c r="A594" s="18" t="n">
        <x:f>Summary!C$41</x:f>
        <x:v>46327</x:v>
      </x:c>
      <x:c r="B594" s="2" t="str">
        <x:f>'Inventory detail'!A594</x:f>
        <x:v>POUC</x:v>
      </x:c>
      <x:c r="C594" s="2" t="str">
        <x:f>'Inventory detail'!B594</x:f>
        <x:v>30</x:v>
      </x:c>
      <x:c r="D594" s="2" t="str">
        <x:f>'Inventory detail'!C594</x:f>
        <x:v>LET5SL</x:v>
      </x:c>
      <x:c r="E594" s="10" t="n">
        <x:f>Summary!$E$5</x:f>
        <x:v>46304</x:v>
      </x:c>
      <x:c r="F594" s="7" t="n">
        <x:f>'Inventory detail'!W594</x:f>
        <x:v>800</x:v>
      </x:c>
      <x:c r="G594" s="7" t="n">
        <x:f>'Inventory detail'!X594</x:f>
        <x:v>0</x:v>
      </x:c>
      <x:c r="H594" s="7" t="n">
        <x:f>'Inventory detail'!Y594</x:f>
        <x:v>0</x:v>
      </x:c>
      <x:c r="I594" s="7" t="n">
        <x:f>SUMIFS('PO detail'!$W$1651:$W$1651,'PO detail'!$V$1651:$V$1651,"&gt;="&amp;E594,'PO detail'!$V$1651:$V$1651,"&lt;"&amp;A594)</x:f>
        <x:v>0</x:v>
      </x:c>
      <x:c r="J594" s="7" t="n">
        <x:f>SUMIFS('PO detail'!$X$1651:$X$1651,'PO detail'!$V$1651:$V$1651,"&gt;="&amp;E594,'PO detail'!$V$1651:$V$1651,"&lt;"&amp;A594)</x:f>
        <x:v>0</x:v>
      </x:c>
      <x:c r="K594" s="7" t="n">
        <x:f>SUMIFS('PO detail'!$Y$1651:$Y$1651,'PO detail'!$V$1651:$V$1651,"&gt;="&amp;E594,'PO detail'!$V$1651:$V$1651,"&lt;"&amp;A594)</x:f>
        <x:v>0</x:v>
      </x:c>
      <x:c r="L594" s="7" t="n">
        <x:f>'Inventory detail'!F594*Summary!$K$5*(A594-E594)/Summary!$K$6</x:f>
        <x:v>40.93338809034908</x:v>
      </x:c>
      <x:c r="M594" s="7" t="n">
        <x:f>MAX(0,H594-L594)</x:f>
        <x:v>0</x:v>
      </x:c>
      <x:c r="N594" s="7" t="n">
        <x:f>MAX(0,L594-H594)</x:f>
        <x:v>40.93338809034908</x:v>
      </x:c>
      <x:c r="O594" s="7" t="n">
        <x:f>MAX(0,F594+I594-N594)</x:f>
        <x:v>759.0666119096509</x:v>
      </x:c>
      <x:c r="P594" s="7" t="n">
        <x:f>MAX(0,N594-F594-I594)</x:f>
        <x:v>0</x:v>
      </x:c>
      <x:c r="Q594" s="7" t="n">
        <x:f>MAX(0,G594+J594-P594)</x:f>
        <x:v>0</x:v>
      </x:c>
      <x:c r="R594" s="7" t="n">
        <x:f>M594+MAX(0,K594-MAX(0,P594-G594-J594))</x:f>
        <x:v>0</x:v>
      </x:c>
      <x:c r="S594" s="7" t="n">
        <x:f>SUM(O594,Q594,R594)</x:f>
        <x:v>759.0666119096509</x:v>
      </x:c>
      <x:c r="T594" s="14" t="n">
        <x:f>'Inventory detail'!T594</x:f>
        <x:v>0.1429</x:v>
      </x:c>
      <x:c r="U594" s="14" t="n">
        <x:f>'Inventory detail'!U594</x:f>
        <x:v>0.15575999999999998</x:v>
      </x:c>
      <x:c r="V594" s="9" t="n">
        <x:f>O594*T594</x:f>
        <x:v>108.4706188418891</x:v>
      </x:c>
      <x:c r="W594" s="9" t="n">
        <x:f>Q594*T594</x:f>
        <x:v>0</x:v>
      </x:c>
      <x:c r="X594" s="9" t="n">
        <x:f>R594*T594</x:f>
        <x:v>0</x:v>
      </x:c>
      <x:c r="Y594" s="9" t="n">
        <x:f>S594*T594</x:f>
        <x:v>108.4706188418891</x:v>
      </x:c>
      <x:c r="Z594" s="9" t="n">
        <x:f>IF(ISNUMBER(U594),S594*(U594-T594),"n.a.")</x:f>
        <x:v>9.761596629158097</x:v>
      </x:c>
      <x:c r="AA594" s="9" t="n">
        <x:f>IF(ISNUMBER(U594),Y594,0)</x:f>
        <x:v>108.4706188418891</x:v>
      </x:c>
      <x:c r="AB594" s="7" t="n">
        <x:f>MAX(0,L594-SUM(F594:K594))</x:f>
        <x:v>0</x:v>
      </x:c>
    </x:row>
    <x:row r="595" ht="22" customHeight="1">
      <x:c r="A595" s="18" t="n">
        <x:f>Summary!C$41</x:f>
        <x:v>46327</x:v>
      </x:c>
      <x:c r="B595" s="2" t="str">
        <x:f>'Inventory detail'!A595</x:f>
        <x:v>COIL</x:v>
      </x:c>
      <x:c r="C595" s="2" t="str">
        <x:f>'Inventory detail'!B595</x:f>
        <x:v>10</x:v>
      </x:c>
      <x:c r="D595" s="2" t="str">
        <x:f>'Inventory detail'!C595</x:f>
        <x:v>22WHT36-4</x:v>
      </x:c>
      <x:c r="E595" s="10" t="n">
        <x:f>Summary!$E$5</x:f>
        <x:v>46304</x:v>
      </x:c>
      <x:c r="F595" s="7" t="n">
        <x:f>'Inventory detail'!W595</x:f>
        <x:v>0</x:v>
      </x:c>
      <x:c r="G595" s="7" t="n">
        <x:f>'Inventory detail'!X595</x:f>
        <x:v>0</x:v>
      </x:c>
      <x:c r="H595" s="7" t="n">
        <x:f>'Inventory detail'!Y595</x:f>
        <x:v>500</x:v>
      </x:c>
      <x:c r="I595" s="7" t="n">
        <x:f>0</x:f>
        <x:v>0</x:v>
      </x:c>
      <x:c r="J595" s="7" t="n">
        <x:f>0</x:f>
        <x:v>0</x:v>
      </x:c>
      <x:c r="K595" s="7" t="n">
        <x:f>0</x:f>
        <x:v>0</x:v>
      </x:c>
      <x:c r="L595" s="7" t="n">
        <x:f>'Inventory detail'!F595*Summary!$K$5*(A595-E595)/Summary!$K$6</x:f>
        <x:v>37.782340862423</x:v>
      </x:c>
      <x:c r="M595" s="7" t="n">
        <x:f>MAX(0,H595-L595)</x:f>
        <x:v>462.217659137577</x:v>
      </x:c>
      <x:c r="N595" s="7" t="n">
        <x:f>MAX(0,L595-H595)</x:f>
        <x:v>0</x:v>
      </x:c>
      <x:c r="O595" s="7" t="n">
        <x:f>MAX(0,F595+I595-N595)</x:f>
        <x:v>0</x:v>
      </x:c>
      <x:c r="P595" s="7" t="n">
        <x:f>MAX(0,N595-F595-I595)</x:f>
        <x:v>0</x:v>
      </x:c>
      <x:c r="Q595" s="7" t="n">
        <x:f>MAX(0,G595+J595-P595)</x:f>
        <x:v>0</x:v>
      </x:c>
      <x:c r="R595" s="7" t="n">
        <x:f>M595+MAX(0,K595-MAX(0,P595-G595-J595))</x:f>
        <x:v>462.217659137577</x:v>
      </x:c>
      <x:c r="S595" s="7" t="n">
        <x:f>SUM(O595,Q595,R595)</x:f>
        <x:v>462.217659137577</x:v>
      </x:c>
      <x:c r="T595" s="14" t="n">
        <x:f>'Inventory detail'!T595</x:f>
        <x:v>0.4882</x:v>
      </x:c>
      <x:c r="U595" s="14" t="n">
        <x:f>'Inventory detail'!U595</x:f>
        <x:v>0.4783545</x:v>
      </x:c>
      <x:c r="V595" s="9" t="n">
        <x:f>O595*T595</x:f>
        <x:v>0</x:v>
      </x:c>
      <x:c r="W595" s="9" t="n">
        <x:f>Q595*T595</x:f>
        <x:v>0</x:v>
      </x:c>
      <x:c r="X595" s="9" t="n">
        <x:f>R595*T595</x:f>
        <x:v>225.6546611909651</x:v>
      </x:c>
      <x:c r="Y595" s="9" t="n">
        <x:f>S595*T595</x:f>
        <x:v>225.6546611909651</x:v>
      </x:c>
      <x:c r="Z595" s="9" t="n">
        <x:f>IF(ISNUMBER(U595),S595*(U595-T595),"n.a.")</x:f>
        <x:v>-4.550763963039017</x:v>
      </x:c>
      <x:c r="AA595" s="9" t="n">
        <x:f>IF(ISNUMBER(U595),Y595,0)</x:f>
        <x:v>225.6546611909651</x:v>
      </x:c>
      <x:c r="AB595" s="7" t="n">
        <x:f>MAX(0,L595-SUM(F595:K595))</x:f>
        <x:v>0</x:v>
      </x:c>
    </x:row>
    <x:row r="596" ht="22" customHeight="1">
      <x:c r="A596" s="18" t="n">
        <x:f>Summary!C$41</x:f>
        <x:v>46327</x:v>
      </x:c>
      <x:c r="B596" s="2" t="str">
        <x:f>'Inventory detail'!A596</x:f>
        <x:v>COIL</x:v>
      </x:c>
      <x:c r="C596" s="2" t="str">
        <x:f>'Inventory detail'!B596</x:f>
        <x:v>10</x:v>
      </x:c>
      <x:c r="D596" s="2" t="str">
        <x:f>'Inventory detail'!C596</x:f>
        <x:v>30FG12-4</x:v>
      </x:c>
      <x:c r="E596" s="10" t="n">
        <x:f>Summary!$E$5</x:f>
        <x:v>46304</x:v>
      </x:c>
      <x:c r="F596" s="7" t="n">
        <x:f>'Inventory detail'!W596</x:f>
        <x:v>0</x:v>
      </x:c>
      <x:c r="G596" s="7" t="n">
        <x:f>'Inventory detail'!X596</x:f>
        <x:v>0</x:v>
      </x:c>
      <x:c r="H596" s="7" t="n">
        <x:f>'Inventory detail'!Y596</x:f>
        <x:v>300</x:v>
      </x:c>
      <x:c r="I596" s="7" t="n">
        <x:f>0</x:f>
        <x:v>0</x:v>
      </x:c>
      <x:c r="J596" s="7" t="n">
        <x:f>0</x:f>
        <x:v>0</x:v>
      </x:c>
      <x:c r="K596" s="7" t="n">
        <x:f>0</x:f>
        <x:v>0</x:v>
      </x:c>
      <x:c r="L596" s="7" t="n">
        <x:f>'Inventory detail'!F596*Summary!$K$5*(A596-E596)/Summary!$K$6</x:f>
        <x:v>37.782340862423</x:v>
      </x:c>
      <x:c r="M596" s="7" t="n">
        <x:f>MAX(0,H596-L596)</x:f>
        <x:v>262.217659137577</x:v>
      </x:c>
      <x:c r="N596" s="7" t="n">
        <x:f>MAX(0,L596-H596)</x:f>
        <x:v>0</x:v>
      </x:c>
      <x:c r="O596" s="7" t="n">
        <x:f>MAX(0,F596+I596-N596)</x:f>
        <x:v>0</x:v>
      </x:c>
      <x:c r="P596" s="7" t="n">
        <x:f>MAX(0,N596-F596-I596)</x:f>
        <x:v>0</x:v>
      </x:c>
      <x:c r="Q596" s="7" t="n">
        <x:f>MAX(0,G596+J596-P596)</x:f>
        <x:v>0</x:v>
      </x:c>
      <x:c r="R596" s="7" t="n">
        <x:f>M596+MAX(0,K596-MAX(0,P596-G596-J596))</x:f>
        <x:v>262.217659137577</x:v>
      </x:c>
      <x:c r="S596" s="7" t="n">
        <x:f>SUM(O596,Q596,R596)</x:f>
        <x:v>262.217659137577</x:v>
      </x:c>
      <x:c r="T596" s="14" t="n">
        <x:f>'Inventory detail'!T596</x:f>
        <x:v>0.1408</x:v>
      </x:c>
      <x:c r="U596" s="14" t="str">
        <x:f>'Inventory detail'!U596</x:f>
        <x:v>n.a.</x:v>
      </x:c>
      <x:c r="V596" s="9" t="n">
        <x:f>O596*T596</x:f>
        <x:v>0</x:v>
      </x:c>
      <x:c r="W596" s="9" t="n">
        <x:f>Q596*T596</x:f>
        <x:v>0</x:v>
      </x:c>
      <x:c r="X596" s="9" t="n">
        <x:f>R596*T596</x:f>
        <x:v>36.92024640657085</x:v>
      </x:c>
      <x:c r="Y596" s="9" t="n">
        <x:f>S596*T596</x:f>
        <x:v>36.92024640657085</x:v>
      </x:c>
      <x:c r="Z596" s="9" t="str">
        <x:f>IF(ISNUMBER(U596),S596*(U596-T596),"n.a.")</x:f>
        <x:v>n.a.</x:v>
      </x:c>
      <x:c r="AA596" s="9" t="n">
        <x:f>IF(ISNUMBER(U596),Y596,0)</x:f>
        <x:v>0</x:v>
      </x:c>
      <x:c r="AB596" s="7" t="n">
        <x:f>MAX(0,L596-SUM(F596:K596))</x:f>
        <x:v>0</x:v>
      </x:c>
    </x:row>
    <x:row r="597" ht="22" customHeight="1">
      <x:c r="A597" s="18" t="n">
        <x:f>Summary!C$41</x:f>
        <x:v>46327</x:v>
      </x:c>
      <x:c r="B597" s="2" t="str">
        <x:f>'Inventory detail'!A597</x:f>
        <x:v>COIL</x:v>
      </x:c>
      <x:c r="C597" s="2" t="str">
        <x:f>'Inventory detail'!B597</x:f>
        <x:v>30</x:v>
      </x:c>
      <x:c r="D597" s="2" t="str">
        <x:f>'Inventory detail'!C597</x:f>
        <x:v>14WHT36-4</x:v>
      </x:c>
      <x:c r="E597" s="10" t="n">
        <x:f>Summary!$E$5</x:f>
        <x:v>46304</x:v>
      </x:c>
      <x:c r="F597" s="7" t="n">
        <x:f>'Inventory detail'!W597</x:f>
        <x:v>0</x:v>
      </x:c>
      <x:c r="G597" s="7" t="n">
        <x:f>'Inventory detail'!X597</x:f>
        <x:v>0</x:v>
      </x:c>
      <x:c r="H597" s="7" t="n">
        <x:f>'Inventory detail'!Y597</x:f>
        <x:v>1000</x:v>
      </x:c>
      <x:c r="I597" s="7" t="n">
        <x:f>0</x:f>
        <x:v>0</x:v>
      </x:c>
      <x:c r="J597" s="7" t="n">
        <x:f>0</x:f>
        <x:v>0</x:v>
      </x:c>
      <x:c r="K597" s="7" t="n">
        <x:f>0</x:f>
        <x:v>0</x:v>
      </x:c>
      <x:c r="L597" s="7" t="n">
        <x:f>'Inventory detail'!F597*Summary!$K$5*(A597-E597)/Summary!$K$6</x:f>
        <x:v>37.782340862423</x:v>
      </x:c>
      <x:c r="M597" s="7" t="n">
        <x:f>MAX(0,H597-L597)</x:f>
        <x:v>962.217659137577</x:v>
      </x:c>
      <x:c r="N597" s="7" t="n">
        <x:f>MAX(0,L597-H597)</x:f>
        <x:v>0</x:v>
      </x:c>
      <x:c r="O597" s="7" t="n">
        <x:f>MAX(0,F597+I597-N597)</x:f>
        <x:v>0</x:v>
      </x:c>
      <x:c r="P597" s="7" t="n">
        <x:f>MAX(0,N597-F597-I597)</x:f>
        <x:v>0</x:v>
      </x:c>
      <x:c r="Q597" s="7" t="n">
        <x:f>MAX(0,G597+J597-P597)</x:f>
        <x:v>0</x:v>
      </x:c>
      <x:c r="R597" s="7" t="n">
        <x:f>M597+MAX(0,K597-MAX(0,P597-G597-J597))</x:f>
        <x:v>962.217659137577</x:v>
      </x:c>
      <x:c r="S597" s="7" t="n">
        <x:f>SUM(O597,Q597,R597)</x:f>
        <x:v>962.217659137577</x:v>
      </x:c>
      <x:c r="T597" s="14" t="n">
        <x:f>'Inventory detail'!T597</x:f>
        <x:v>0.2818</x:v>
      </x:c>
      <x:c r="U597" s="14" t="n">
        <x:f>'Inventory detail'!U597</x:f>
        <x:v>0.2761395</x:v>
      </x:c>
      <x:c r="V597" s="9" t="n">
        <x:f>O597*T597</x:f>
        <x:v>0</x:v>
      </x:c>
      <x:c r="W597" s="9" t="n">
        <x:f>Q597*T597</x:f>
        <x:v>0</x:v>
      </x:c>
      <x:c r="X597" s="9" t="n">
        <x:f>R597*T597</x:f>
        <x:v>271.1529363449692</x:v>
      </x:c>
      <x:c r="Y597" s="9" t="n">
        <x:f>S597*T597</x:f>
        <x:v>271.1529363449692</x:v>
      </x:c>
      <x:c r="Z597" s="9" t="n">
        <x:f>IF(ISNUMBER(U597),S597*(U597-T597),"n.a.")</x:f>
        <x:v>-5.446633059548267</x:v>
      </x:c>
      <x:c r="AA597" s="9" t="n">
        <x:f>IF(ISNUMBER(U597),Y597,0)</x:f>
        <x:v>271.1529363449692</x:v>
      </x:c>
      <x:c r="AB597" s="7" t="n">
        <x:f>MAX(0,L597-SUM(F597:K597))</x:f>
        <x:v>0</x:v>
      </x:c>
    </x:row>
    <x:row r="598" ht="22" customHeight="1">
      <x:c r="A598" s="18" t="n">
        <x:f>Summary!C$41</x:f>
        <x:v>46327</x:v>
      </x:c>
      <x:c r="B598" s="2" t="str">
        <x:f>'Inventory detail'!A598</x:f>
        <x:v>COIL</x:v>
      </x:c>
      <x:c r="C598" s="2" t="str">
        <x:f>'Inventory detail'!B598</x:f>
        <x:v>60</x:v>
      </x:c>
      <x:c r="D598" s="2" t="str">
        <x:f>'Inventory detail'!C598</x:f>
        <x:v>25BLU12-4</x:v>
      </x:c>
      <x:c r="E598" s="10" t="n">
        <x:f>Summary!$E$5</x:f>
        <x:v>46304</x:v>
      </x:c>
      <x:c r="F598" s="7" t="n">
        <x:f>'Inventory detail'!W598</x:f>
        <x:v>0</x:v>
      </x:c>
      <x:c r="G598" s="7" t="n">
        <x:f>'Inventory detail'!X598</x:f>
        <x:v>0</x:v>
      </x:c>
      <x:c r="H598" s="7" t="n">
        <x:f>'Inventory detail'!Y598</x:f>
        <x:v>0</x:v>
      </x:c>
      <x:c r="I598" s="7" t="n">
        <x:f>0</x:f>
        <x:v>0</x:v>
      </x:c>
      <x:c r="J598" s="7" t="n">
        <x:f>0</x:f>
        <x:v>0</x:v>
      </x:c>
      <x:c r="K598" s="7" t="n">
        <x:f>0</x:f>
        <x:v>0</x:v>
      </x:c>
      <x:c r="L598" s="7" t="n">
        <x:f>'Inventory detail'!F598*Summary!$K$5*(A598-E598)/Summary!$K$6</x:f>
        <x:v>37.782340862423</x:v>
      </x:c>
      <x:c r="M598" s="7" t="n">
        <x:f>MAX(0,H598-L598)</x:f>
        <x:v>0</x:v>
      </x:c>
      <x:c r="N598" s="7" t="n">
        <x:f>MAX(0,L598-H598)</x:f>
        <x:v>37.782340862423</x:v>
      </x:c>
      <x:c r="O598" s="7" t="n">
        <x:f>MAX(0,F598+I598-N598)</x:f>
        <x:v>0</x:v>
      </x:c>
      <x:c r="P598" s="7" t="n">
        <x:f>MAX(0,N598-F598-I598)</x:f>
        <x:v>37.782340862423</x:v>
      </x:c>
      <x:c r="Q598" s="7" t="n">
        <x:f>MAX(0,G598+J598-P598)</x:f>
        <x:v>0</x:v>
      </x:c>
      <x:c r="R598" s="7" t="n">
        <x:f>M598+MAX(0,K598-MAX(0,P598-G598-J598))</x:f>
        <x:v>0</x:v>
      </x:c>
      <x:c r="S598" s="7" t="n">
        <x:f>SUM(O598,Q598,R598)</x:f>
        <x:v>0</x:v>
      </x:c>
      <x:c r="T598" s="14" t="n">
        <x:f>'Inventory detail'!T598</x:f>
        <x:v>0.1158</x:v>
      </x:c>
      <x:c r="U598" s="14" t="str">
        <x:f>'Inventory detail'!U598</x:f>
        <x:v>n.a.</x:v>
      </x:c>
      <x:c r="V598" s="9" t="n">
        <x:f>O598*T598</x:f>
        <x:v>0</x:v>
      </x:c>
      <x:c r="W598" s="9" t="n">
        <x:f>Q598*T598</x:f>
        <x:v>0</x:v>
      </x:c>
      <x:c r="X598" s="9" t="n">
        <x:f>R598*T598</x:f>
        <x:v>0</x:v>
      </x:c>
      <x:c r="Y598" s="9" t="n">
        <x:f>S598*T598</x:f>
        <x:v>0</x:v>
      </x:c>
      <x:c r="Z598" s="9" t="str">
        <x:f>IF(ISNUMBER(U598),S598*(U598-T598),"n.a.")</x:f>
        <x:v>n.a.</x:v>
      </x:c>
      <x:c r="AA598" s="9" t="n">
        <x:f>IF(ISNUMBER(U598),Y598,0)</x:f>
        <x:v>0</x:v>
      </x:c>
      <x:c r="AB598" s="7" t="n">
        <x:f>MAX(0,L598-SUM(F598:K598))</x:f>
        <x:v>37.782340862423</x:v>
      </x:c>
    </x:row>
    <x:row r="599" ht="22" customHeight="1">
      <x:c r="A599" s="18" t="n">
        <x:f>Summary!C$41</x:f>
        <x:v>46327</x:v>
      </x:c>
      <x:c r="B599" s="2" t="str">
        <x:f>'Inventory detail'!A599</x:f>
        <x:v>POUC</x:v>
      </x:c>
      <x:c r="C599" s="2" t="str">
        <x:f>'Inventory detail'!B599</x:f>
        <x:v>30</x:v>
      </x:c>
      <x:c r="D599" s="2" t="str">
        <x:f>'Inventory detail'!C599</x:f>
        <x:v>MLMEN3</x:v>
      </x:c>
      <x:c r="E599" s="10" t="n">
        <x:f>Summary!$E$5</x:f>
        <x:v>46304</x:v>
      </x:c>
      <x:c r="F599" s="7" t="n">
        <x:f>'Inventory detail'!W599</x:f>
        <x:v>0</x:v>
      </x:c>
      <x:c r="G599" s="7" t="n">
        <x:f>'Inventory detail'!X599</x:f>
        <x:v>0</x:v>
      </x:c>
      <x:c r="H599" s="7" t="n">
        <x:f>'Inventory detail'!Y599</x:f>
        <x:v>0</x:v>
      </x:c>
      <x:c r="I599" s="7" t="n">
        <x:f>SUMIFS('PO detail'!$W$1687:$W$1687,'PO detail'!$V$1687:$V$1687,"&gt;="&amp;E599,'PO detail'!$V$1687:$V$1687,"&lt;"&amp;A599)</x:f>
        <x:v>0</x:v>
      </x:c>
      <x:c r="J599" s="7" t="n">
        <x:f>SUMIFS('PO detail'!$X$1687:$X$1687,'PO detail'!$V$1687:$V$1687,"&gt;="&amp;E599,'PO detail'!$V$1687:$V$1687,"&lt;"&amp;A599)</x:f>
        <x:v>0</x:v>
      </x:c>
      <x:c r="K599" s="7" t="n">
        <x:f>SUMIFS('PO detail'!$Y$1687:$Y$1687,'PO detail'!$V$1687:$V$1687,"&gt;="&amp;E599,'PO detail'!$V$1687:$V$1687,"&lt;"&amp;A599)</x:f>
        <x:v>0</x:v>
      </x:c>
      <x:c r="L599" s="7" t="n">
        <x:f>'Inventory detail'!F599*Summary!$K$5*(A599-E599)/Summary!$K$6</x:f>
        <x:v>37.782340862423</x:v>
      </x:c>
      <x:c r="M599" s="7" t="n">
        <x:f>MAX(0,H599-L599)</x:f>
        <x:v>0</x:v>
      </x:c>
      <x:c r="N599" s="7" t="n">
        <x:f>MAX(0,L599-H599)</x:f>
        <x:v>37.782340862423</x:v>
      </x:c>
      <x:c r="O599" s="7" t="n">
        <x:f>MAX(0,F599+I599-N599)</x:f>
        <x:v>0</x:v>
      </x:c>
      <x:c r="P599" s="7" t="n">
        <x:f>MAX(0,N599-F599-I599)</x:f>
        <x:v>37.782340862423</x:v>
      </x:c>
      <x:c r="Q599" s="7" t="n">
        <x:f>MAX(0,G599+J599-P599)</x:f>
        <x:v>0</x:v>
      </x:c>
      <x:c r="R599" s="7" t="n">
        <x:f>M599+MAX(0,K599-MAX(0,P599-G599-J599))</x:f>
        <x:v>0</x:v>
      </x:c>
      <x:c r="S599" s="7" t="n">
        <x:f>SUM(O599,Q599,R599)</x:f>
        <x:v>0</x:v>
      </x:c>
      <x:c r="T599" s="14" t="n">
        <x:f>'Inventory detail'!T599</x:f>
        <x:v>0.1739</x:v>
      </x:c>
      <x:c r="U599" s="14" t="n">
        <x:f>'Inventory detail'!U599</x:f>
        <x:v>0.255915</x:v>
      </x:c>
      <x:c r="V599" s="9" t="n">
        <x:f>O599*T599</x:f>
        <x:v>0</x:v>
      </x:c>
      <x:c r="W599" s="9" t="n">
        <x:f>Q599*T599</x:f>
        <x:v>0</x:v>
      </x:c>
      <x:c r="X599" s="9" t="n">
        <x:f>R599*T599</x:f>
        <x:v>0</x:v>
      </x:c>
      <x:c r="Y599" s="9" t="n">
        <x:f>S599*T599</x:f>
        <x:v>0</x:v>
      </x:c>
      <x:c r="Z599" s="9" t="n">
        <x:f>IF(ISNUMBER(U599),S599*(U599-T599),"n.a.")</x:f>
        <x:v>0</x:v>
      </x:c>
      <x:c r="AA599" s="9" t="n">
        <x:f>IF(ISNUMBER(U599),Y599,0)</x:f>
        <x:v>0</x:v>
      </x:c>
      <x:c r="AB599" s="7" t="n">
        <x:f>MAX(0,L599-SUM(F599:K599))</x:f>
        <x:v>37.782340862423</x:v>
      </x:c>
    </x:row>
    <x:row r="600" ht="22" customHeight="1">
      <x:c r="A600" s="18" t="n">
        <x:f>Summary!C$41</x:f>
        <x:v>46327</x:v>
      </x:c>
      <x:c r="B600" s="2" t="str">
        <x:f>'Inventory detail'!A600</x:f>
        <x:v>POUC</x:v>
      </x:c>
      <x:c r="C600" s="2" t="str">
        <x:f>'Inventory detail'!B600</x:f>
        <x:v>60</x:v>
      </x:c>
      <x:c r="D600" s="2" t="str">
        <x:f>'Inventory detail'!C600</x:f>
        <x:v>CRC5</x:v>
      </x:c>
      <x:c r="E600" s="10" t="n">
        <x:f>Summary!$E$5</x:f>
        <x:v>46304</x:v>
      </x:c>
      <x:c r="F600" s="7" t="n">
        <x:f>'Inventory detail'!W600</x:f>
        <x:v>0</x:v>
      </x:c>
      <x:c r="G600" s="7" t="n">
        <x:f>'Inventory detail'!X600</x:f>
        <x:v>0</x:v>
      </x:c>
      <x:c r="H600" s="7" t="n">
        <x:f>'Inventory detail'!Y600</x:f>
        <x:v>4800</x:v>
      </x:c>
      <x:c r="I600" s="7" t="n">
        <x:f>0</x:f>
        <x:v>0</x:v>
      </x:c>
      <x:c r="J600" s="7" t="n">
        <x:f>0</x:f>
        <x:v>0</x:v>
      </x:c>
      <x:c r="K600" s="7" t="n">
        <x:f>0</x:f>
        <x:v>0</x:v>
      </x:c>
      <x:c r="L600" s="7" t="n">
        <x:f>'Inventory detail'!F600*Summary!$K$5*(A600-E600)/Summary!$K$6</x:f>
        <x:v>37.782340862423</x:v>
      </x:c>
      <x:c r="M600" s="7" t="n">
        <x:f>MAX(0,H600-L600)</x:f>
        <x:v>4762.217659137577</x:v>
      </x:c>
      <x:c r="N600" s="7" t="n">
        <x:f>MAX(0,L600-H600)</x:f>
        <x:v>0</x:v>
      </x:c>
      <x:c r="O600" s="7" t="n">
        <x:f>MAX(0,F600+I600-N600)</x:f>
        <x:v>0</x:v>
      </x:c>
      <x:c r="P600" s="7" t="n">
        <x:f>MAX(0,N600-F600-I600)</x:f>
        <x:v>0</x:v>
      </x:c>
      <x:c r="Q600" s="7" t="n">
        <x:f>MAX(0,G600+J600-P600)</x:f>
        <x:v>0</x:v>
      </x:c>
      <x:c r="R600" s="7" t="n">
        <x:f>M600+MAX(0,K600-MAX(0,P600-G600-J600))</x:f>
        <x:v>4762.217659137577</x:v>
      </x:c>
      <x:c r="S600" s="7" t="n">
        <x:f>SUM(O600,Q600,R600)</x:f>
        <x:v>4762.217659137577</x:v>
      </x:c>
      <x:c r="T600" s="14" t="n">
        <x:f>'Inventory detail'!T600</x:f>
        <x:v>0.0058</x:v>
      </x:c>
      <x:c r="U600" s="14" t="n">
        <x:f>'Inventory detail'!U600</x:f>
        <x:v>0.00627</x:v>
      </x:c>
      <x:c r="V600" s="9" t="n">
        <x:f>O600*T600</x:f>
        <x:v>0</x:v>
      </x:c>
      <x:c r="W600" s="9" t="n">
        <x:f>Q600*T600</x:f>
        <x:v>0</x:v>
      </x:c>
      <x:c r="X600" s="9" t="n">
        <x:f>R600*T600</x:f>
        <x:v>27.62086242299795</x:v>
      </x:c>
      <x:c r="Y600" s="9" t="n">
        <x:f>S600*T600</x:f>
        <x:v>27.62086242299795</x:v>
      </x:c>
      <x:c r="Z600" s="9" t="n">
        <x:f>IF(ISNUMBER(U600),S600*(U600-T600),"n.a.")</x:f>
        <x:v>2.238242299794665</x:v>
      </x:c>
      <x:c r="AA600" s="9" t="n">
        <x:f>IF(ISNUMBER(U600),Y600,0)</x:f>
        <x:v>27.62086242299795</x:v>
      </x:c>
      <x:c r="AB600" s="7" t="n">
        <x:f>MAX(0,L600-SUM(F600:K600))</x:f>
        <x:v>0</x:v>
      </x:c>
    </x:row>
    <x:row r="601" ht="22" customHeight="1">
      <x:c r="A601" s="18" t="n">
        <x:f>Summary!C$41</x:f>
        <x:v>46327</x:v>
      </x:c>
      <x:c r="B601" s="2" t="str">
        <x:f>'Inventory detail'!A601</x:f>
        <x:v>WIRE</x:v>
      </x:c>
      <x:c r="C601" s="2" t="str">
        <x:f>'Inventory detail'!B601</x:f>
        <x:v>10</x:v>
      </x:c>
      <x:c r="D601" s="2" t="str">
        <x:f>'Inventory detail'!C601</x:f>
        <x:v>DL058GRAY</x:v>
      </x:c>
      <x:c r="E601" s="10" t="n">
        <x:f>Summary!$E$5</x:f>
        <x:v>46304</x:v>
      </x:c>
      <x:c r="F601" s="7" t="n">
        <x:f>'Inventory detail'!W601</x:f>
        <x:v>4000</x:v>
      </x:c>
      <x:c r="G601" s="7" t="n">
        <x:f>'Inventory detail'!X601</x:f>
        <x:v>0</x:v>
      </x:c>
      <x:c r="H601" s="7" t="n">
        <x:f>'Inventory detail'!Y601</x:f>
        <x:v>3000</x:v>
      </x:c>
      <x:c r="I601" s="7" t="n">
        <x:f>SUMIFS('PO detail'!$W$1953:$W$1954,'PO detail'!$V$1953:$V$1954,"&gt;="&amp;E601,'PO detail'!$V$1953:$V$1954,"&lt;"&amp;A601)</x:f>
        <x:v>0</x:v>
      </x:c>
      <x:c r="J601" s="7" t="n">
        <x:f>SUMIFS('PO detail'!$X$1953:$X$1954,'PO detail'!$V$1953:$V$1954,"&gt;="&amp;E601,'PO detail'!$V$1953:$V$1954,"&lt;"&amp;A601)</x:f>
        <x:v>0</x:v>
      </x:c>
      <x:c r="K601" s="7" t="n">
        <x:f>SUMIFS('PO detail'!$Y$1953:$Y$1954,'PO detail'!$V$1953:$V$1954,"&gt;="&amp;E601,'PO detail'!$V$1953:$V$1954,"&lt;"&amp;A601)</x:f>
        <x:v>0</x:v>
      </x:c>
      <x:c r="L601" s="7" t="n">
        <x:f>'Inventory detail'!F601*Summary!$K$5*(A601-E601)/Summary!$K$6</x:f>
        <x:v>37.782340862423</x:v>
      </x:c>
      <x:c r="M601" s="7" t="n">
        <x:f>MAX(0,H601-L601)</x:f>
        <x:v>2962.217659137577</x:v>
      </x:c>
      <x:c r="N601" s="7" t="n">
        <x:f>MAX(0,L601-H601)</x:f>
        <x:v>0</x:v>
      </x:c>
      <x:c r="O601" s="7" t="n">
        <x:f>MAX(0,F601+I601-N601)</x:f>
        <x:v>4000</x:v>
      </x:c>
      <x:c r="P601" s="7" t="n">
        <x:f>MAX(0,N601-F601-I601)</x:f>
        <x:v>0</x:v>
      </x:c>
      <x:c r="Q601" s="7" t="n">
        <x:f>MAX(0,G601+J601-P601)</x:f>
        <x:v>0</x:v>
      </x:c>
      <x:c r="R601" s="7" t="n">
        <x:f>M601+MAX(0,K601-MAX(0,P601-G601-J601))</x:f>
        <x:v>2962.217659137577</x:v>
      </x:c>
      <x:c r="S601" s="7" t="n">
        <x:f>SUM(O601,Q601,R601)</x:f>
        <x:v>6962.217659137577</x:v>
      </x:c>
      <x:c r="T601" s="14" t="n">
        <x:f>'Inventory detail'!T601</x:f>
        <x:v>0.1082</x:v>
      </x:c>
      <x:c r="U601" s="14" t="n">
        <x:f>'Inventory detail'!U601</x:f>
        <x:v>0.1082</x:v>
      </x:c>
      <x:c r="V601" s="9" t="n">
        <x:f>O601*T601</x:f>
        <x:v>432.8</x:v>
      </x:c>
      <x:c r="W601" s="9" t="n">
        <x:f>Q601*T601</x:f>
        <x:v>0</x:v>
      </x:c>
      <x:c r="X601" s="9" t="n">
        <x:f>R601*T601</x:f>
        <x:v>320.51195071868585</x:v>
      </x:c>
      <x:c r="Y601" s="9" t="n">
        <x:f>S601*T601</x:f>
        <x:v>753.3119507186859</x:v>
      </x:c>
      <x:c r="Z601" s="9" t="n">
        <x:f>IF(ISNUMBER(U601),S601*(U601-T601),"n.a.")</x:f>
        <x:v>0</x:v>
      </x:c>
      <x:c r="AA601" s="9" t="n">
        <x:f>IF(ISNUMBER(U601),Y601,0)</x:f>
        <x:v>753.3119507186859</x:v>
      </x:c>
      <x:c r="AB601" s="7" t="n">
        <x:f>MAX(0,L601-SUM(F601:K601))</x:f>
        <x:v>0</x:v>
      </x:c>
    </x:row>
    <x:row r="602" ht="22" customHeight="1">
      <x:c r="A602" s="18" t="n">
        <x:f>Summary!C$41</x:f>
        <x:v>46327</x:v>
      </x:c>
      <x:c r="B602" s="2" t="str">
        <x:f>'Inventory detail'!A602</x:f>
        <x:v>WIRE</x:v>
      </x:c>
      <x:c r="C602" s="2" t="str">
        <x:f>'Inventory detail'!B602</x:f>
        <x:v>60</x:v>
      </x:c>
      <x:c r="D602" s="2" t="str">
        <x:f>'Inventory detail'!C602</x:f>
        <x:v>DL058GRAY</x:v>
      </x:c>
      <x:c r="E602" s="10" t="n">
        <x:f>Summary!$E$5</x:f>
        <x:v>46304</x:v>
      </x:c>
      <x:c r="F602" s="7" t="n">
        <x:f>'Inventory detail'!W602</x:f>
        <x:v>0</x:v>
      </x:c>
      <x:c r="G602" s="7" t="n">
        <x:f>'Inventory detail'!X602</x:f>
        <x:v>0</x:v>
      </x:c>
      <x:c r="H602" s="7" t="n">
        <x:f>'Inventory detail'!Y602</x:f>
        <x:v>700</x:v>
      </x:c>
      <x:c r="I602" s="7" t="n">
        <x:f>0</x:f>
        <x:v>0</x:v>
      </x:c>
      <x:c r="J602" s="7" t="n">
        <x:f>0</x:f>
        <x:v>0</x:v>
      </x:c>
      <x:c r="K602" s="7" t="n">
        <x:f>0</x:f>
        <x:v>0</x:v>
      </x:c>
      <x:c r="L602" s="7" t="n">
        <x:f>'Inventory detail'!F602*Summary!$K$5*(A602-E602)/Summary!$K$6</x:f>
        <x:v>37.782340862423</x:v>
      </x:c>
      <x:c r="M602" s="7" t="n">
        <x:f>MAX(0,H602-L602)</x:f>
        <x:v>662.217659137577</x:v>
      </x:c>
      <x:c r="N602" s="7" t="n">
        <x:f>MAX(0,L602-H602)</x:f>
        <x:v>0</x:v>
      </x:c>
      <x:c r="O602" s="7" t="n">
        <x:f>MAX(0,F602+I602-N602)</x:f>
        <x:v>0</x:v>
      </x:c>
      <x:c r="P602" s="7" t="n">
        <x:f>MAX(0,N602-F602-I602)</x:f>
        <x:v>0</x:v>
      </x:c>
      <x:c r="Q602" s="7" t="n">
        <x:f>MAX(0,G602+J602-P602)</x:f>
        <x:v>0</x:v>
      </x:c>
      <x:c r="R602" s="7" t="n">
        <x:f>M602+MAX(0,K602-MAX(0,P602-G602-J602))</x:f>
        <x:v>662.217659137577</x:v>
      </x:c>
      <x:c r="S602" s="7" t="n">
        <x:f>SUM(O602,Q602,R602)</x:f>
        <x:v>662.217659137577</x:v>
      </x:c>
      <x:c r="T602" s="14" t="n">
        <x:f>'Inventory detail'!T602</x:f>
        <x:v>0.1082</x:v>
      </x:c>
      <x:c r="U602" s="14" t="n">
        <x:f>'Inventory detail'!U602</x:f>
        <x:v>0.1082</x:v>
      </x:c>
      <x:c r="V602" s="9" t="n">
        <x:f>O602*T602</x:f>
        <x:v>0</x:v>
      </x:c>
      <x:c r="W602" s="9" t="n">
        <x:f>Q602*T602</x:f>
        <x:v>0</x:v>
      </x:c>
      <x:c r="X602" s="9" t="n">
        <x:f>R602*T602</x:f>
        <x:v>71.65195071868584</x:v>
      </x:c>
      <x:c r="Y602" s="9" t="n">
        <x:f>S602*T602</x:f>
        <x:v>71.65195071868584</x:v>
      </x:c>
      <x:c r="Z602" s="9" t="n">
        <x:f>IF(ISNUMBER(U602),S602*(U602-T602),"n.a.")</x:f>
        <x:v>0</x:v>
      </x:c>
      <x:c r="AA602" s="9" t="n">
        <x:f>IF(ISNUMBER(U602),Y602,0)</x:f>
        <x:v>71.65195071868584</x:v>
      </x:c>
      <x:c r="AB602" s="7" t="n">
        <x:f>MAX(0,L602-SUM(F602:K602))</x:f>
        <x:v>0</x:v>
      </x:c>
    </x:row>
    <x:row r="603" ht="22" customHeight="1">
      <x:c r="A603" s="18" t="n">
        <x:f>Summary!C$41</x:f>
        <x:v>46327</x:v>
      </x:c>
      <x:c r="B603" s="2" t="str">
        <x:f>'Inventory detail'!A603</x:f>
        <x:v>COIL</x:v>
      </x:c>
      <x:c r="C603" s="2" t="str">
        <x:f>'Inventory detail'!B603</x:f>
        <x:v>10</x:v>
      </x:c>
      <x:c r="D603" s="2" t="str">
        <x:f>'Inventory detail'!C603</x:f>
        <x:v>25NAV12-4</x:v>
      </x:c>
      <x:c r="E603" s="10" t="n">
        <x:f>Summary!$E$5</x:f>
        <x:v>46304</x:v>
      </x:c>
      <x:c r="F603" s="7" t="n">
        <x:f>'Inventory detail'!W603</x:f>
        <x:v>1200</x:v>
      </x:c>
      <x:c r="G603" s="7" t="n">
        <x:f>'Inventory detail'!X603</x:f>
        <x:v>0</x:v>
      </x:c>
      <x:c r="H603" s="7" t="n">
        <x:f>'Inventory detail'!Y603</x:f>
        <x:v>200</x:v>
      </x:c>
      <x:c r="I603" s="7" t="n">
        <x:f>SUMIFS('PO detail'!$W$348:$W$348,'PO detail'!$V$348:$V$348,"&gt;="&amp;E603,'PO detail'!$V$348:$V$348,"&lt;"&amp;A603)</x:f>
        <x:v>0</x:v>
      </x:c>
      <x:c r="J603" s="7" t="n">
        <x:f>SUMIFS('PO detail'!$X$348:$X$348,'PO detail'!$V$348:$V$348,"&gt;="&amp;E603,'PO detail'!$V$348:$V$348,"&lt;"&amp;A603)</x:f>
        <x:v>0</x:v>
      </x:c>
      <x:c r="K603" s="7" t="n">
        <x:f>SUMIFS('PO detail'!$Y$348:$Y$348,'PO detail'!$V$348:$V$348,"&gt;="&amp;E603,'PO detail'!$V$348:$V$348,"&lt;"&amp;A603)</x:f>
        <x:v>0</x:v>
      </x:c>
      <x:c r="L603" s="7" t="n">
        <x:f>'Inventory detail'!F603*Summary!$K$5*(A603-E603)/Summary!$K$6</x:f>
        <x:v>31.48780287474333</x:v>
      </x:c>
      <x:c r="M603" s="7" t="n">
        <x:f>MAX(0,H603-L603)</x:f>
        <x:v>168.51219712525668</x:v>
      </x:c>
      <x:c r="N603" s="7" t="n">
        <x:f>MAX(0,L603-H603)</x:f>
        <x:v>0</x:v>
      </x:c>
      <x:c r="O603" s="7" t="n">
        <x:f>MAX(0,F603+I603-N603)</x:f>
        <x:v>1200</x:v>
      </x:c>
      <x:c r="P603" s="7" t="n">
        <x:f>MAX(0,N603-F603-I603)</x:f>
        <x:v>0</x:v>
      </x:c>
      <x:c r="Q603" s="7" t="n">
        <x:f>MAX(0,G603+J603-P603)</x:f>
        <x:v>0</x:v>
      </x:c>
      <x:c r="R603" s="7" t="n">
        <x:f>M603+MAX(0,K603-MAX(0,P603-G603-J603))</x:f>
        <x:v>168.51219712525668</x:v>
      </x:c>
      <x:c r="S603" s="7" t="n">
        <x:f>SUM(O603,Q603,R603)</x:f>
        <x:v>1368.5121971252568</x:v>
      </x:c>
      <x:c r="T603" s="14" t="n">
        <x:f>'Inventory detail'!T603</x:f>
        <x:v>0.2144</x:v>
      </x:c>
      <x:c r="U603" s="14" t="n">
        <x:f>'Inventory detail'!U603</x:f>
        <x:v>0.2100605</x:v>
      </x:c>
      <x:c r="V603" s="9" t="n">
        <x:f>O603*T603</x:f>
        <x:v>257.28000000000003</x:v>
      </x:c>
      <x:c r="W603" s="9" t="n">
        <x:f>Q603*T603</x:f>
        <x:v>0</x:v>
      </x:c>
      <x:c r="X603" s="9" t="n">
        <x:f>R603*T603</x:f>
        <x:v>36.12901506365503</x:v>
      </x:c>
      <x:c r="Y603" s="9" t="n">
        <x:f>S603*T603</x:f>
        <x:v>293.40901506365503</x:v>
      </x:c>
      <x:c r="Z603" s="9" t="n">
        <x:f>IF(ISNUMBER(U603),S603*(U603-T603),"n.a.")</x:f>
        <x:v>-5.938658679425046</x:v>
      </x:c>
      <x:c r="AA603" s="9" t="n">
        <x:f>IF(ISNUMBER(U603),Y603,0)</x:f>
        <x:v>293.40901506365503</x:v>
      </x:c>
      <x:c r="AB603" s="7" t="n">
        <x:f>MAX(0,L603-SUM(F603:K603))</x:f>
        <x:v>0</x:v>
      </x:c>
    </x:row>
    <x:row r="604" ht="22" customHeight="1">
      <x:c r="A604" s="18" t="n">
        <x:f>Summary!C$41</x:f>
        <x:v>46327</x:v>
      </x:c>
      <x:c r="B604" s="2" t="str">
        <x:f>'Inventory detail'!A604</x:f>
        <x:v>COIL</x:v>
      </x:c>
      <x:c r="C604" s="2" t="str">
        <x:f>'Inventory detail'!B604</x:f>
        <x:v>10</x:v>
      </x:c>
      <x:c r="D604" s="2" t="str">
        <x:f>'Inventory detail'!C604</x:f>
        <x:v>28NAV12-4</x:v>
      </x:c>
      <x:c r="E604" s="10" t="n">
        <x:f>Summary!$E$5</x:f>
        <x:v>46304</x:v>
      </x:c>
      <x:c r="F604" s="7" t="n">
        <x:f>'Inventory detail'!W604</x:f>
        <x:v>0</x:v>
      </x:c>
      <x:c r="G604" s="7" t="n">
        <x:f>'Inventory detail'!X604</x:f>
        <x:v>0</x:v>
      </x:c>
      <x:c r="H604" s="7" t="n">
        <x:f>'Inventory detail'!Y604</x:f>
        <x:v>2000</x:v>
      </x:c>
      <x:c r="I604" s="7" t="n">
        <x:f>0</x:f>
        <x:v>0</x:v>
      </x:c>
      <x:c r="J604" s="7" t="n">
        <x:f>0</x:f>
        <x:v>0</x:v>
      </x:c>
      <x:c r="K604" s="7" t="n">
        <x:f>0</x:f>
        <x:v>0</x:v>
      </x:c>
      <x:c r="L604" s="7" t="n">
        <x:f>'Inventory detail'!F604*Summary!$K$5*(A604-E604)/Summary!$K$6</x:f>
        <x:v>31.48780287474333</x:v>
      </x:c>
      <x:c r="M604" s="7" t="n">
        <x:f>MAX(0,H604-L604)</x:f>
        <x:v>1968.5121971252568</x:v>
      </x:c>
      <x:c r="N604" s="7" t="n">
        <x:f>MAX(0,L604-H604)</x:f>
        <x:v>0</x:v>
      </x:c>
      <x:c r="O604" s="7" t="n">
        <x:f>MAX(0,F604+I604-N604)</x:f>
        <x:v>0</x:v>
      </x:c>
      <x:c r="P604" s="7" t="n">
        <x:f>MAX(0,N604-F604-I604)</x:f>
        <x:v>0</x:v>
      </x:c>
      <x:c r="Q604" s="7" t="n">
        <x:f>MAX(0,G604+J604-P604)</x:f>
        <x:v>0</x:v>
      </x:c>
      <x:c r="R604" s="7" t="n">
        <x:f>M604+MAX(0,K604-MAX(0,P604-G604-J604))</x:f>
        <x:v>1968.5121971252568</x:v>
      </x:c>
      <x:c r="S604" s="7" t="n">
        <x:f>SUM(O604,Q604,R604)</x:f>
        <x:v>1968.5121971252568</x:v>
      </x:c>
      <x:c r="T604" s="14" t="n">
        <x:f>'Inventory detail'!T604</x:f>
        <x:v>0.2327</x:v>
      </x:c>
      <x:c r="U604" s="14" t="n">
        <x:f>'Inventory detail'!U604</x:f>
        <x:v>0.22796149999999998</x:v>
      </x:c>
      <x:c r="V604" s="9" t="n">
        <x:f>O604*T604</x:f>
        <x:v>0</x:v>
      </x:c>
      <x:c r="W604" s="9" t="n">
        <x:f>Q604*T604</x:f>
        <x:v>0</x:v>
      </x:c>
      <x:c r="X604" s="9" t="n">
        <x:f>R604*T604</x:f>
        <x:v>458.0727882710472</x:v>
      </x:c>
      <x:c r="Y604" s="9" t="n">
        <x:f>S604*T604</x:f>
        <x:v>458.0727882710472</x:v>
      </x:c>
      <x:c r="Z604" s="9" t="n">
        <x:f>IF(ISNUMBER(U604),S604*(U604-T604),"n.a.")</x:f>
        <x:v>-9.327795046078043</x:v>
      </x:c>
      <x:c r="AA604" s="9" t="n">
        <x:f>IF(ISNUMBER(U604),Y604,0)</x:f>
        <x:v>458.0727882710472</x:v>
      </x:c>
      <x:c r="AB604" s="7" t="n">
        <x:f>MAX(0,L604-SUM(F604:K604))</x:f>
        <x:v>0</x:v>
      </x:c>
    </x:row>
    <x:row r="605" ht="22" customHeight="1">
      <x:c r="A605" s="18" t="n">
        <x:f>Summary!C$41</x:f>
        <x:v>46327</x:v>
      </x:c>
      <x:c r="B605" s="2" t="str">
        <x:f>'Inventory detail'!A605</x:f>
        <x:v>COIL</x:v>
      </x:c>
      <x:c r="C605" s="2" t="str">
        <x:f>'Inventory detail'!B605</x:f>
        <x:v>30</x:v>
      </x:c>
      <x:c r="D605" s="2" t="str">
        <x:f>'Inventory detail'!C605</x:f>
        <x:v>16CLR12-4</x:v>
      </x:c>
      <x:c r="E605" s="10" t="n">
        <x:f>Summary!$E$5</x:f>
        <x:v>46304</x:v>
      </x:c>
      <x:c r="F605" s="7" t="n">
        <x:f>'Inventory detail'!W605</x:f>
        <x:v>1200</x:v>
      </x:c>
      <x:c r="G605" s="7" t="n">
        <x:f>'Inventory detail'!X605</x:f>
        <x:v>0</x:v>
      </x:c>
      <x:c r="H605" s="7" t="n">
        <x:f>'Inventory detail'!Y605</x:f>
        <x:v>0</x:v>
      </x:c>
      <x:c r="I605" s="7" t="n">
        <x:f>SUMIFS('PO detail'!$W$801:$W$801,'PO detail'!$V$801:$V$801,"&gt;="&amp;E605,'PO detail'!$V$801:$V$801,"&lt;"&amp;A605)</x:f>
        <x:v>0</x:v>
      </x:c>
      <x:c r="J605" s="7" t="n">
        <x:f>SUMIFS('PO detail'!$X$801:$X$801,'PO detail'!$V$801:$V$801,"&gt;="&amp;E605,'PO detail'!$V$801:$V$801,"&lt;"&amp;A605)</x:f>
        <x:v>0</x:v>
      </x:c>
      <x:c r="K605" s="7" t="n">
        <x:f>SUMIFS('PO detail'!$Y$801:$Y$801,'PO detail'!$V$801:$V$801,"&gt;="&amp;E605,'PO detail'!$V$801:$V$801,"&lt;"&amp;A605)</x:f>
        <x:v>0</x:v>
      </x:c>
      <x:c r="L605" s="7" t="n">
        <x:f>'Inventory detail'!F605*Summary!$K$5*(A605-E605)/Summary!$K$6</x:f>
        <x:v>31.48780287474333</x:v>
      </x:c>
      <x:c r="M605" s="7" t="n">
        <x:f>MAX(0,H605-L605)</x:f>
        <x:v>0</x:v>
      </x:c>
      <x:c r="N605" s="7" t="n">
        <x:f>MAX(0,L605-H605)</x:f>
        <x:v>31.48780287474333</x:v>
      </x:c>
      <x:c r="O605" s="7" t="n">
        <x:f>MAX(0,F605+I605-N605)</x:f>
        <x:v>1168.5121971252568</x:v>
      </x:c>
      <x:c r="P605" s="7" t="n">
        <x:f>MAX(0,N605-F605-I605)</x:f>
        <x:v>0</x:v>
      </x:c>
      <x:c r="Q605" s="7" t="n">
        <x:f>MAX(0,G605+J605-P605)</x:f>
        <x:v>0</x:v>
      </x:c>
      <x:c r="R605" s="7" t="n">
        <x:f>M605+MAX(0,K605-MAX(0,P605-G605-J605))</x:f>
        <x:v>0</x:v>
      </x:c>
      <x:c r="S605" s="7" t="n">
        <x:f>SUM(O605,Q605,R605)</x:f>
        <x:v>1168.5121971252568</x:v>
      </x:c>
      <x:c r="T605" s="14" t="n">
        <x:f>'Inventory detail'!T605</x:f>
        <x:v>0.11230000000000001</x:v>
      </x:c>
      <x:c r="U605" s="14" t="n">
        <x:f>'Inventory detail'!U605</x:f>
        <x:v>0.1099475</x:v>
      </x:c>
      <x:c r="V605" s="9" t="n">
        <x:f>O605*T605</x:f>
        <x:v>131.22391973716634</x:v>
      </x:c>
      <x:c r="W605" s="9" t="n">
        <x:f>Q605*T605</x:f>
        <x:v>0</x:v>
      </x:c>
      <x:c r="X605" s="9" t="n">
        <x:f>R605*T605</x:f>
        <x:v>0</x:v>
      </x:c>
      <x:c r="Y605" s="9" t="n">
        <x:f>S605*T605</x:f>
        <x:v>131.22391973716634</x:v>
      </x:c>
      <x:c r="Z605" s="9" t="n">
        <x:f>IF(ISNUMBER(U605),S605*(U605-T605),"n.a.")</x:f>
        <x:v>-2.748924943737175</x:v>
      </x:c>
      <x:c r="AA605" s="9" t="n">
        <x:f>IF(ISNUMBER(U605),Y605,0)</x:f>
        <x:v>131.22391973716634</x:v>
      </x:c>
      <x:c r="AB605" s="7" t="n">
        <x:f>MAX(0,L605-SUM(F605:K605))</x:f>
        <x:v>0</x:v>
      </x:c>
    </x:row>
    <x:row r="606" ht="22" customHeight="1">
      <x:c r="A606" s="18" t="n">
        <x:f>Summary!C$41</x:f>
        <x:v>46327</x:v>
      </x:c>
      <x:c r="B606" s="2" t="str">
        <x:f>'Inventory detail'!A606</x:f>
        <x:v>COIL</x:v>
      </x:c>
      <x:c r="C606" s="2" t="str">
        <x:f>'Inventory detail'!B606</x:f>
        <x:v>30</x:v>
      </x:c>
      <x:c r="D606" s="2" t="str">
        <x:f>'Inventory detail'!C606</x:f>
        <x:v>8WHT36-4</x:v>
      </x:c>
      <x:c r="E606" s="10" t="n">
        <x:f>Summary!$E$5</x:f>
        <x:v>46304</x:v>
      </x:c>
      <x:c r="F606" s="7" t="n">
        <x:f>'Inventory detail'!W606</x:f>
        <x:v>0</x:v>
      </x:c>
      <x:c r="G606" s="7" t="n">
        <x:f>'Inventory detail'!X606</x:f>
        <x:v>0</x:v>
      </x:c>
      <x:c r="H606" s="7" t="n">
        <x:f>'Inventory detail'!Y606</x:f>
        <x:v>700</x:v>
      </x:c>
      <x:c r="I606" s="7" t="n">
        <x:f>0</x:f>
        <x:v>0</x:v>
      </x:c>
      <x:c r="J606" s="7" t="n">
        <x:f>0</x:f>
        <x:v>0</x:v>
      </x:c>
      <x:c r="K606" s="7" t="n">
        <x:f>0</x:f>
        <x:v>0</x:v>
      </x:c>
      <x:c r="L606" s="7" t="n">
        <x:f>'Inventory detail'!F606*Summary!$K$5*(A606-E606)/Summary!$K$6</x:f>
        <x:v>31.48780287474333</x:v>
      </x:c>
      <x:c r="M606" s="7" t="n">
        <x:f>MAX(0,H606-L606)</x:f>
        <x:v>668.5121971252566</x:v>
      </x:c>
      <x:c r="N606" s="7" t="n">
        <x:f>MAX(0,L606-H606)</x:f>
        <x:v>0</x:v>
      </x:c>
      <x:c r="O606" s="7" t="n">
        <x:f>MAX(0,F606+I606-N606)</x:f>
        <x:v>0</x:v>
      </x:c>
      <x:c r="P606" s="7" t="n">
        <x:f>MAX(0,N606-F606-I606)</x:f>
        <x:v>0</x:v>
      </x:c>
      <x:c r="Q606" s="7" t="n">
        <x:f>MAX(0,G606+J606-P606)</x:f>
        <x:v>0</x:v>
      </x:c>
      <x:c r="R606" s="7" t="n">
        <x:f>M606+MAX(0,K606-MAX(0,P606-G606-J606))</x:f>
        <x:v>668.5121971252566</x:v>
      </x:c>
      <x:c r="S606" s="7" t="n">
        <x:f>SUM(O606,Q606,R606)</x:f>
        <x:v>668.5121971252566</x:v>
      </x:c>
      <x:c r="T606" s="14" t="n">
        <x:f>'Inventory detail'!T606</x:f>
        <x:v>0.14429999999999998</x:v>
      </x:c>
      <x:c r="U606" s="14" t="n">
        <x:f>'Inventory detail'!U606</x:f>
        <x:v>0.1413295</x:v>
      </x:c>
      <x:c r="V606" s="9" t="n">
        <x:f>O606*T606</x:f>
        <x:v>0</x:v>
      </x:c>
      <x:c r="W606" s="9" t="n">
        <x:f>Q606*T606</x:f>
        <x:v>0</x:v>
      </x:c>
      <x:c r="X606" s="9" t="n">
        <x:f>R606*T606</x:f>
        <x:v>96.46631004517452</x:v>
      </x:c>
      <x:c r="Y606" s="9" t="n">
        <x:f>S606*T606</x:f>
        <x:v>96.46631004517452</x:v>
      </x:c>
      <x:c r="Z606" s="9" t="n">
        <x:f>IF(ISNUMBER(U606),S606*(U606-T606),"n.a.")</x:f>
        <x:v>-1.9858154815605662</x:v>
      </x:c>
      <x:c r="AA606" s="9" t="n">
        <x:f>IF(ISNUMBER(U606),Y606,0)</x:f>
        <x:v>96.46631004517452</x:v>
      </x:c>
      <x:c r="AB606" s="7" t="n">
        <x:f>MAX(0,L606-SUM(F606:K606))</x:f>
        <x:v>0</x:v>
      </x:c>
    </x:row>
    <x:row r="607" ht="22" customHeight="1">
      <x:c r="A607" s="18" t="n">
        <x:f>Summary!C$41</x:f>
        <x:v>46327</x:v>
      </x:c>
      <x:c r="B607" s="2" t="str">
        <x:f>'Inventory detail'!A607</x:f>
        <x:v>COIL</x:v>
      </x:c>
      <x:c r="C607" s="2" t="str">
        <x:f>'Inventory detail'!B607</x:f>
        <x:v>60</x:v>
      </x:c>
      <x:c r="D607" s="2" t="str">
        <x:f>'Inventory detail'!C607</x:f>
        <x:v>28BLK36-4</x:v>
      </x:c>
      <x:c r="E607" s="10" t="n">
        <x:f>Summary!$E$5</x:f>
        <x:v>46304</x:v>
      </x:c>
      <x:c r="F607" s="7" t="n">
        <x:f>'Inventory detail'!W607</x:f>
        <x:v>600</x:v>
      </x:c>
      <x:c r="G607" s="7" t="n">
        <x:f>'Inventory detail'!X607</x:f>
        <x:v>0</x:v>
      </x:c>
      <x:c r="H607" s="7" t="n">
        <x:f>'Inventory detail'!Y607</x:f>
        <x:v>0</x:v>
      </x:c>
      <x:c r="I607" s="7" t="n">
        <x:f>SUMIFS('PO detail'!$W$1259:$W$1259,'PO detail'!$V$1259:$V$1259,"&gt;="&amp;E607,'PO detail'!$V$1259:$V$1259,"&lt;"&amp;A607)</x:f>
        <x:v>0</x:v>
      </x:c>
      <x:c r="J607" s="7" t="n">
        <x:f>SUMIFS('PO detail'!$X$1259:$X$1259,'PO detail'!$V$1259:$V$1259,"&gt;="&amp;E607,'PO detail'!$V$1259:$V$1259,"&lt;"&amp;A607)</x:f>
        <x:v>0</x:v>
      </x:c>
      <x:c r="K607" s="7" t="n">
        <x:f>SUMIFS('PO detail'!$Y$1259:$Y$1259,'PO detail'!$V$1259:$V$1259,"&gt;="&amp;E607,'PO detail'!$V$1259:$V$1259,"&lt;"&amp;A607)</x:f>
        <x:v>0</x:v>
      </x:c>
      <x:c r="L607" s="7" t="n">
        <x:f>'Inventory detail'!F607*Summary!$K$5*(A607-E607)/Summary!$K$6</x:f>
        <x:v>31.48780287474333</x:v>
      </x:c>
      <x:c r="M607" s="7" t="n">
        <x:f>MAX(0,H607-L607)</x:f>
        <x:v>0</x:v>
      </x:c>
      <x:c r="N607" s="7" t="n">
        <x:f>MAX(0,L607-H607)</x:f>
        <x:v>31.48780287474333</x:v>
      </x:c>
      <x:c r="O607" s="7" t="n">
        <x:f>MAX(0,F607+I607-N607)</x:f>
        <x:v>568.5121971252566</x:v>
      </x:c>
      <x:c r="P607" s="7" t="n">
        <x:f>MAX(0,N607-F607-I607)</x:f>
        <x:v>0</x:v>
      </x:c>
      <x:c r="Q607" s="7" t="n">
        <x:f>MAX(0,G607+J607-P607)</x:f>
        <x:v>0</x:v>
      </x:c>
      <x:c r="R607" s="7" t="n">
        <x:f>M607+MAX(0,K607-MAX(0,P607-G607-J607))</x:f>
        <x:v>0</x:v>
      </x:c>
      <x:c r="S607" s="7" t="n">
        <x:f>SUM(O607,Q607,R607)</x:f>
        <x:v>568.5121971252566</x:v>
      </x:c>
      <x:c r="T607" s="14" t="n">
        <x:f>'Inventory detail'!T607</x:f>
        <x:v>0.5282</x:v>
      </x:c>
      <x:c r="U607" s="14" t="n">
        <x:f>'Inventory detail'!U607</x:f>
        <x:v>0.5174715</x:v>
      </x:c>
      <x:c r="V607" s="9" t="n">
        <x:f>O607*T607</x:f>
        <x:v>300.2881425215606</x:v>
      </x:c>
      <x:c r="W607" s="9" t="n">
        <x:f>Q607*T607</x:f>
        <x:v>0</x:v>
      </x:c>
      <x:c r="X607" s="9" t="n">
        <x:f>R607*T607</x:f>
        <x:v>0</x:v>
      </x:c>
      <x:c r="Y607" s="9" t="n">
        <x:f>S607*T607</x:f>
        <x:v>300.2881425215606</x:v>
      </x:c>
      <x:c r="Z607" s="9" t="n">
        <x:f>IF(ISNUMBER(U607),S607*(U607-T607),"n.a.")</x:f>
        <x:v>-6.099283106858333</x:v>
      </x:c>
      <x:c r="AA607" s="9" t="n">
        <x:f>IF(ISNUMBER(U607),Y607,0)</x:f>
        <x:v>300.2881425215606</x:v>
      </x:c>
      <x:c r="AB607" s="7" t="n">
        <x:f>MAX(0,L607-SUM(F607:K607))</x:f>
        <x:v>0</x:v>
      </x:c>
    </x:row>
    <x:row r="608" ht="22" customHeight="1">
      <x:c r="A608" s="18" t="n">
        <x:f>Summary!C$41</x:f>
        <x:v>46327</x:v>
      </x:c>
      <x:c r="B608" s="2" t="str">
        <x:f>'Inventory detail'!A608</x:f>
        <x:v>POUC</x:v>
      </x:c>
      <x:c r="C608" s="2" t="str">
        <x:f>'Inventory detail'!B608</x:f>
        <x:v>10</x:v>
      </x:c>
      <x:c r="D608" s="2" t="str">
        <x:f>'Inventory detail'!C608</x:f>
        <x:v>LEG5SL</x:v>
      </x:c>
      <x:c r="E608" s="10" t="n">
        <x:f>Summary!$E$5</x:f>
        <x:v>46304</x:v>
      </x:c>
      <x:c r="F608" s="7" t="n">
        <x:f>'Inventory detail'!W608</x:f>
        <x:v>0</x:v>
      </x:c>
      <x:c r="G608" s="7" t="n">
        <x:f>'Inventory detail'!X608</x:f>
        <x:v>0</x:v>
      </x:c>
      <x:c r="H608" s="7" t="n">
        <x:f>'Inventory detail'!Y608</x:f>
        <x:v>300</x:v>
      </x:c>
      <x:c r="I608" s="7" t="n">
        <x:f>0</x:f>
        <x:v>0</x:v>
      </x:c>
      <x:c r="J608" s="7" t="n">
        <x:f>0</x:f>
        <x:v>0</x:v>
      </x:c>
      <x:c r="K608" s="7" t="n">
        <x:f>0</x:f>
        <x:v>0</x:v>
      </x:c>
      <x:c r="L608" s="7" t="n">
        <x:f>'Inventory detail'!F608*Summary!$K$5*(A608-E608)/Summary!$K$6</x:f>
        <x:v>31.48780287474333</x:v>
      </x:c>
      <x:c r="M608" s="7" t="n">
        <x:f>MAX(0,H608-L608)</x:f>
        <x:v>268.51219712525665</x:v>
      </x:c>
      <x:c r="N608" s="7" t="n">
        <x:f>MAX(0,L608-H608)</x:f>
        <x:v>0</x:v>
      </x:c>
      <x:c r="O608" s="7" t="n">
        <x:f>MAX(0,F608+I608-N608)</x:f>
        <x:v>0</x:v>
      </x:c>
      <x:c r="P608" s="7" t="n">
        <x:f>MAX(0,N608-F608-I608)</x:f>
        <x:v>0</x:v>
      </x:c>
      <x:c r="Q608" s="7" t="n">
        <x:f>MAX(0,G608+J608-P608)</x:f>
        <x:v>0</x:v>
      </x:c>
      <x:c r="R608" s="7" t="n">
        <x:f>M608+MAX(0,K608-MAX(0,P608-G608-J608))</x:f>
        <x:v>268.51219712525665</x:v>
      </x:c>
      <x:c r="S608" s="7" t="n">
        <x:f>SUM(O608,Q608,R608)</x:f>
        <x:v>268.51219712525665</x:v>
      </x:c>
      <x:c r="T608" s="14" t="n">
        <x:f>'Inventory detail'!T608</x:f>
        <x:v>0.1555</x:v>
      </x:c>
      <x:c r="U608" s="14" t="n">
        <x:f>'Inventory detail'!U608</x:f>
        <x:v>0.19139999999999996</x:v>
      </x:c>
      <x:c r="V608" s="9" t="n">
        <x:f>O608*T608</x:f>
        <x:v>0</x:v>
      </x:c>
      <x:c r="W608" s="9" t="n">
        <x:f>Q608*T608</x:f>
        <x:v>0</x:v>
      </x:c>
      <x:c r="X608" s="9" t="n">
        <x:f>R608*T608</x:f>
        <x:v>41.75364665297741</x:v>
      </x:c>
      <x:c r="Y608" s="9" t="n">
        <x:f>S608*T608</x:f>
        <x:v>41.75364665297741</x:v>
      </x:c>
      <x:c r="Z608" s="9" t="n">
        <x:f>IF(ISNUMBER(U608),S608*(U608-T608),"n.a.")</x:f>
        <x:v>9.639587876796703</x:v>
      </x:c>
      <x:c r="AA608" s="9" t="n">
        <x:f>IF(ISNUMBER(U608),Y608,0)</x:f>
        <x:v>41.75364665297741</x:v>
      </x:c>
      <x:c r="AB608" s="7" t="n">
        <x:f>MAX(0,L608-SUM(F608:K608))</x:f>
        <x:v>0</x:v>
      </x:c>
    </x:row>
    <x:row r="609" ht="22" customHeight="1">
      <x:c r="A609" s="18" t="n">
        <x:f>Summary!C$41</x:f>
        <x:v>46327</x:v>
      </x:c>
      <x:c r="B609" s="2" t="str">
        <x:f>'Inventory detail'!A609</x:f>
        <x:v>POUC</x:v>
      </x:c>
      <x:c r="C609" s="2" t="str">
        <x:f>'Inventory detail'!B609</x:f>
        <x:v>10</x:v>
      </x:c>
      <x:c r="D609" s="2" t="str">
        <x:f>'Inventory detail'!C609</x:f>
        <x:v>SCH10</x:v>
      </x:c>
      <x:c r="E609" s="10" t="n">
        <x:f>Summary!$E$5</x:f>
        <x:v>46304</x:v>
      </x:c>
      <x:c r="F609" s="7" t="n">
        <x:f>'Inventory detail'!W609</x:f>
        <x:v>0</x:v>
      </x:c>
      <x:c r="G609" s="7" t="n">
        <x:f>'Inventory detail'!X609</x:f>
        <x:v>0</x:v>
      </x:c>
      <x:c r="H609" s="7" t="n">
        <x:f>'Inventory detail'!Y609</x:f>
        <x:v>6300</x:v>
      </x:c>
      <x:c r="I609" s="7" t="n">
        <x:f>0</x:f>
        <x:v>0</x:v>
      </x:c>
      <x:c r="J609" s="7" t="n">
        <x:f>0</x:f>
        <x:v>0</x:v>
      </x:c>
      <x:c r="K609" s="7" t="n">
        <x:f>0</x:f>
        <x:v>0</x:v>
      </x:c>
      <x:c r="L609" s="7" t="n">
        <x:f>'Inventory detail'!F609*Summary!$K$5*(A609-E609)/Summary!$K$6</x:f>
        <x:v>31.48780287474333</x:v>
      </x:c>
      <x:c r="M609" s="7" t="n">
        <x:f>MAX(0,H609-L609)</x:f>
        <x:v>6268.5121971252565</x:v>
      </x:c>
      <x:c r="N609" s="7" t="n">
        <x:f>MAX(0,L609-H609)</x:f>
        <x:v>0</x:v>
      </x:c>
      <x:c r="O609" s="7" t="n">
        <x:f>MAX(0,F609+I609-N609)</x:f>
        <x:v>0</x:v>
      </x:c>
      <x:c r="P609" s="7" t="n">
        <x:f>MAX(0,N609-F609-I609)</x:f>
        <x:v>0</x:v>
      </x:c>
      <x:c r="Q609" s="7" t="n">
        <x:f>MAX(0,G609+J609-P609)</x:f>
        <x:v>0</x:v>
      </x:c>
      <x:c r="R609" s="7" t="n">
        <x:f>M609+MAX(0,K609-MAX(0,P609-G609-J609))</x:f>
        <x:v>6268.5121971252565</x:v>
      </x:c>
      <x:c r="S609" s="7" t="n">
        <x:f>SUM(O609,Q609,R609)</x:f>
        <x:v>6268.5121971252565</x:v>
      </x:c>
      <x:c r="T609" s="14" t="n">
        <x:f>'Inventory detail'!T609</x:f>
        <x:v>0.014199999999999999</x:v>
      </x:c>
      <x:c r="U609" s="14" t="n">
        <x:f>'Inventory detail'!U609</x:f>
        <x:v>0.01551</x:v>
      </x:c>
      <x:c r="V609" s="9" t="n">
        <x:f>O609*T609</x:f>
        <x:v>0</x:v>
      </x:c>
      <x:c r="W609" s="9" t="n">
        <x:f>Q609*T609</x:f>
        <x:v>0</x:v>
      </x:c>
      <x:c r="X609" s="9" t="n">
        <x:f>R609*T609</x:f>
        <x:v>89.01287319917864</x:v>
      </x:c>
      <x:c r="Y609" s="9" t="n">
        <x:f>S609*T609</x:f>
        <x:v>89.01287319917864</x:v>
      </x:c>
      <x:c r="Z609" s="9" t="n">
        <x:f>IF(ISNUMBER(U609),S609*(U609-T609),"n.a.")</x:f>
        <x:v>8.211750978234088</x:v>
      </x:c>
      <x:c r="AA609" s="9" t="n">
        <x:f>IF(ISNUMBER(U609),Y609,0)</x:f>
        <x:v>89.01287319917864</x:v>
      </x:c>
      <x:c r="AB609" s="7" t="n">
        <x:f>MAX(0,L609-SUM(F609:K609))</x:f>
        <x:v>0</x:v>
      </x:c>
    </x:row>
    <x:row r="610" ht="22" customHeight="1">
      <x:c r="A610" s="18" t="n">
        <x:f>Summary!C$41</x:f>
        <x:v>46327</x:v>
      </x:c>
      <x:c r="B610" s="2" t="str">
        <x:f>'Inventory detail'!A610</x:f>
        <x:v>POUC</x:v>
      </x:c>
      <x:c r="C610" s="2" t="str">
        <x:f>'Inventory detail'!B610</x:f>
        <x:v>10</x:v>
      </x:c>
      <x:c r="D610" s="2" t="str">
        <x:f>'Inventory detail'!C610</x:f>
        <x:v>SCH5</x:v>
      </x:c>
      <x:c r="E610" s="10" t="n">
        <x:f>Summary!$E$5</x:f>
        <x:v>46304</x:v>
      </x:c>
      <x:c r="F610" s="7" t="n">
        <x:f>'Inventory detail'!W610</x:f>
        <x:v>0</x:v>
      </x:c>
      <x:c r="G610" s="7" t="n">
        <x:f>'Inventory detail'!X610</x:f>
        <x:v>0</x:v>
      </x:c>
      <x:c r="H610" s="7" t="n">
        <x:f>'Inventory detail'!Y610</x:f>
        <x:v>11400</x:v>
      </x:c>
      <x:c r="I610" s="7" t="n">
        <x:f>0</x:f>
        <x:v>0</x:v>
      </x:c>
      <x:c r="J610" s="7" t="n">
        <x:f>0</x:f>
        <x:v>0</x:v>
      </x:c>
      <x:c r="K610" s="7" t="n">
        <x:f>0</x:f>
        <x:v>0</x:v>
      </x:c>
      <x:c r="L610" s="7" t="n">
        <x:f>'Inventory detail'!F610*Summary!$K$5*(A610-E610)/Summary!$K$6</x:f>
        <x:v>31.48780287474333</x:v>
      </x:c>
      <x:c r="M610" s="7" t="n">
        <x:f>MAX(0,H610-L610)</x:f>
        <x:v>11368.512197125257</x:v>
      </x:c>
      <x:c r="N610" s="7" t="n">
        <x:f>MAX(0,L610-H610)</x:f>
        <x:v>0</x:v>
      </x:c>
      <x:c r="O610" s="7" t="n">
        <x:f>MAX(0,F610+I610-N610)</x:f>
        <x:v>0</x:v>
      </x:c>
      <x:c r="P610" s="7" t="n">
        <x:f>MAX(0,N610-F610-I610)</x:f>
        <x:v>0</x:v>
      </x:c>
      <x:c r="Q610" s="7" t="n">
        <x:f>MAX(0,G610+J610-P610)</x:f>
        <x:v>0</x:v>
      </x:c>
      <x:c r="R610" s="7" t="n">
        <x:f>M610+MAX(0,K610-MAX(0,P610-G610-J610))</x:f>
        <x:v>11368.512197125257</x:v>
      </x:c>
      <x:c r="S610" s="7" t="n">
        <x:f>SUM(O610,Q610,R610)</x:f>
        <x:v>11368.512197125257</x:v>
      </x:c>
      <x:c r="T610" s="14" t="n">
        <x:f>'Inventory detail'!T610</x:f>
        <x:v>0.0072</x:v>
      </x:c>
      <x:c r="U610" s="14" t="n">
        <x:f>'Inventory detail'!U610</x:f>
        <x:v>0.00792</x:v>
      </x:c>
      <x:c r="V610" s="9" t="n">
        <x:f>O610*T610</x:f>
        <x:v>0</x:v>
      </x:c>
      <x:c r="W610" s="9" t="n">
        <x:f>Q610*T610</x:f>
        <x:v>0</x:v>
      </x:c>
      <x:c r="X610" s="9" t="n">
        <x:f>R610*T610</x:f>
        <x:v>81.85328781930185</x:v>
      </x:c>
      <x:c r="Y610" s="9" t="n">
        <x:f>S610*T610</x:f>
        <x:v>81.85328781930185</x:v>
      </x:c>
      <x:c r="Z610" s="9" t="n">
        <x:f>IF(ISNUMBER(U610),S610*(U610-T610),"n.a.")</x:f>
        <x:v>8.185328781930187</x:v>
      </x:c>
      <x:c r="AA610" s="9" t="n">
        <x:f>IF(ISNUMBER(U610),Y610,0)</x:f>
        <x:v>81.85328781930185</x:v>
      </x:c>
      <x:c r="AB610" s="7" t="n">
        <x:f>MAX(0,L610-SUM(F610:K610))</x:f>
        <x:v>0</x:v>
      </x:c>
    </x:row>
    <x:row r="611" ht="22" customHeight="1">
      <x:c r="A611" s="18" t="n">
        <x:f>Summary!C$41</x:f>
        <x:v>46327</x:v>
      </x:c>
      <x:c r="B611" s="2" t="str">
        <x:f>'Inventory detail'!A611</x:f>
        <x:v>POUC</x:v>
      </x:c>
      <x:c r="C611" s="2" t="str">
        <x:f>'Inventory detail'!B611</x:f>
        <x:v>30</x:v>
      </x:c>
      <x:c r="D611" s="2" t="str">
        <x:f>'Inventory detail'!C611</x:f>
        <x:v>BUS10</x:v>
      </x:c>
      <x:c r="E611" s="10" t="n">
        <x:f>Summary!$E$5</x:f>
        <x:v>46304</x:v>
      </x:c>
      <x:c r="F611" s="7" t="n">
        <x:f>'Inventory detail'!W611</x:f>
        <x:v>0</x:v>
      </x:c>
      <x:c r="G611" s="7" t="n">
        <x:f>'Inventory detail'!X611</x:f>
        <x:v>0</x:v>
      </x:c>
      <x:c r="H611" s="7" t="n">
        <x:f>'Inventory detail'!Y611</x:f>
        <x:v>2400</x:v>
      </x:c>
      <x:c r="I611" s="7" t="n">
        <x:f>0</x:f>
        <x:v>0</x:v>
      </x:c>
      <x:c r="J611" s="7" t="n">
        <x:f>0</x:f>
        <x:v>0</x:v>
      </x:c>
      <x:c r="K611" s="7" t="n">
        <x:f>0</x:f>
        <x:v>0</x:v>
      </x:c>
      <x:c r="L611" s="7" t="n">
        <x:f>'Inventory detail'!F611*Summary!$K$5*(A611-E611)/Summary!$K$6</x:f>
        <x:v>31.48780287474333</x:v>
      </x:c>
      <x:c r="M611" s="7" t="n">
        <x:f>MAX(0,H611-L611)</x:f>
        <x:v>2368.5121971252565</x:v>
      </x:c>
      <x:c r="N611" s="7" t="n">
        <x:f>MAX(0,L611-H611)</x:f>
        <x:v>0</x:v>
      </x:c>
      <x:c r="O611" s="7" t="n">
        <x:f>MAX(0,F611+I611-N611)</x:f>
        <x:v>0</x:v>
      </x:c>
      <x:c r="P611" s="7" t="n">
        <x:f>MAX(0,N611-F611-I611)</x:f>
        <x:v>0</x:v>
      </x:c>
      <x:c r="Q611" s="7" t="n">
        <x:f>MAX(0,G611+J611-P611)</x:f>
        <x:v>0</x:v>
      </x:c>
      <x:c r="R611" s="7" t="n">
        <x:f>M611+MAX(0,K611-MAX(0,P611-G611-J611))</x:f>
        <x:v>2368.5121971252565</x:v>
      </x:c>
      <x:c r="S611" s="7" t="n">
        <x:f>SUM(O611,Q611,R611)</x:f>
        <x:v>2368.5121971252565</x:v>
      </x:c>
      <x:c r="T611" s="14" t="n">
        <x:f>'Inventory detail'!T611</x:f>
        <x:v>0.0132</x:v>
      </x:c>
      <x:c r="U611" s="14" t="n">
        <x:f>'Inventory detail'!U611</x:f>
        <x:v>0.014355</x:v>
      </x:c>
      <x:c r="V611" s="9" t="n">
        <x:f>O611*T611</x:f>
        <x:v>0</x:v>
      </x:c>
      <x:c r="W611" s="9" t="n">
        <x:f>Q611*T611</x:f>
        <x:v>0</x:v>
      </x:c>
      <x:c r="X611" s="9" t="n">
        <x:f>R611*T611</x:f>
        <x:v>31.264361002053388</x:v>
      </x:c>
      <x:c r="Y611" s="9" t="n">
        <x:f>S611*T611</x:f>
        <x:v>31.264361002053388</x:v>
      </x:c>
      <x:c r="Z611" s="9" t="n">
        <x:f>IF(ISNUMBER(U611),S611*(U611-T611),"n.a.")</x:f>
        <x:v>2.735631587679671</x:v>
      </x:c>
      <x:c r="AA611" s="9" t="n">
        <x:f>IF(ISNUMBER(U611),Y611,0)</x:f>
        <x:v>31.264361002053388</x:v>
      </x:c>
      <x:c r="AB611" s="7" t="n">
        <x:f>MAX(0,L611-SUM(F611:K611))</x:f>
        <x:v>0</x:v>
      </x:c>
    </x:row>
    <x:row r="612" ht="22" customHeight="1">
      <x:c r="A612" s="18" t="n">
        <x:f>Summary!C$41</x:f>
        <x:v>46327</x:v>
      </x:c>
      <x:c r="B612" s="2" t="str">
        <x:f>'Inventory detail'!A612</x:f>
        <x:v>POUC</x:v>
      </x:c>
      <x:c r="C612" s="2" t="str">
        <x:f>'Inventory detail'!B612</x:f>
        <x:v>30</x:v>
      </x:c>
      <x:c r="D612" s="2" t="str">
        <x:f>'Inventory detail'!C612</x:f>
        <x:v>CRC7</x:v>
      </x:c>
      <x:c r="E612" s="10" t="n">
        <x:f>Summary!$E$5</x:f>
        <x:v>46304</x:v>
      </x:c>
      <x:c r="F612" s="7" t="n">
        <x:f>'Inventory detail'!W612</x:f>
        <x:v>0</x:v>
      </x:c>
      <x:c r="G612" s="7" t="n">
        <x:f>'Inventory detail'!X612</x:f>
        <x:v>0</x:v>
      </x:c>
      <x:c r="H612" s="7" t="n">
        <x:f>'Inventory detail'!Y612</x:f>
        <x:v>7000</x:v>
      </x:c>
      <x:c r="I612" s="7" t="n">
        <x:f>0</x:f>
        <x:v>0</x:v>
      </x:c>
      <x:c r="J612" s="7" t="n">
        <x:f>0</x:f>
        <x:v>0</x:v>
      </x:c>
      <x:c r="K612" s="7" t="n">
        <x:f>0</x:f>
        <x:v>0</x:v>
      </x:c>
      <x:c r="L612" s="7" t="n">
        <x:f>'Inventory detail'!F612*Summary!$K$5*(A612-E612)/Summary!$K$6</x:f>
        <x:v>31.48780287474333</x:v>
      </x:c>
      <x:c r="M612" s="7" t="n">
        <x:f>MAX(0,H612-L612)</x:f>
        <x:v>6968.5121971252565</x:v>
      </x:c>
      <x:c r="N612" s="7" t="n">
        <x:f>MAX(0,L612-H612)</x:f>
        <x:v>0</x:v>
      </x:c>
      <x:c r="O612" s="7" t="n">
        <x:f>MAX(0,F612+I612-N612)</x:f>
        <x:v>0</x:v>
      </x:c>
      <x:c r="P612" s="7" t="n">
        <x:f>MAX(0,N612-F612-I612)</x:f>
        <x:v>0</x:v>
      </x:c>
      <x:c r="Q612" s="7" t="n">
        <x:f>MAX(0,G612+J612-P612)</x:f>
        <x:v>0</x:v>
      </x:c>
      <x:c r="R612" s="7" t="n">
        <x:f>M612+MAX(0,K612-MAX(0,P612-G612-J612))</x:f>
        <x:v>6968.5121971252565</x:v>
      </x:c>
      <x:c r="S612" s="7" t="n">
        <x:f>SUM(O612,Q612,R612)</x:f>
        <x:v>6968.5121971252565</x:v>
      </x:c>
      <x:c r="T612" s="14" t="n">
        <x:f>'Inventory detail'!T612</x:f>
        <x:v>0.0077</x:v>
      </x:c>
      <x:c r="U612" s="14" t="n">
        <x:f>'Inventory detail'!U612</x:f>
        <x:v>0.008579999999999999</x:v>
      </x:c>
      <x:c r="V612" s="9" t="n">
        <x:f>O612*T612</x:f>
        <x:v>0</x:v>
      </x:c>
      <x:c r="W612" s="9" t="n">
        <x:f>Q612*T612</x:f>
        <x:v>0</x:v>
      </x:c>
      <x:c r="X612" s="9" t="n">
        <x:f>R612*T612</x:f>
        <x:v>53.65754391786448</x:v>
      </x:c>
      <x:c r="Y612" s="9" t="n">
        <x:f>S612*T612</x:f>
        <x:v>53.65754391786448</x:v>
      </x:c>
      <x:c r="Z612" s="9" t="n">
        <x:f>IF(ISNUMBER(U612),S612*(U612-T612),"n.a.")</x:f>
        <x:v>6.132290733470217</x:v>
      </x:c>
      <x:c r="AA612" s="9" t="n">
        <x:f>IF(ISNUMBER(U612),Y612,0)</x:f>
        <x:v>53.65754391786448</x:v>
      </x:c>
      <x:c r="AB612" s="7" t="n">
        <x:f>MAX(0,L612-SUM(F612:K612))</x:f>
        <x:v>0</x:v>
      </x:c>
    </x:row>
    <x:row r="613" ht="22" customHeight="1">
      <x:c r="A613" s="18" t="n">
        <x:f>Summary!C$41</x:f>
        <x:v>46327</x:v>
      </x:c>
      <x:c r="B613" s="2" t="str">
        <x:f>'Inventory detail'!A613</x:f>
        <x:v>WIRE</x:v>
      </x:c>
      <x:c r="C613" s="2" t="str">
        <x:f>'Inventory detail'!B613</x:f>
        <x:v>10</x:v>
      </x:c>
      <x:c r="D613" s="2" t="str">
        <x:f>'Inventory detail'!C613</x:f>
        <x:v>DL916RED</x:v>
      </x:c>
      <x:c r="E613" s="10" t="n">
        <x:f>Summary!$E$5</x:f>
        <x:v>46304</x:v>
      </x:c>
      <x:c r="F613" s="7" t="n">
        <x:f>'Inventory detail'!W613</x:f>
        <x:v>0</x:v>
      </x:c>
      <x:c r="G613" s="7" t="n">
        <x:f>'Inventory detail'!X613</x:f>
        <x:v>0</x:v>
      </x:c>
      <x:c r="H613" s="7" t="n">
        <x:f>'Inventory detail'!Y613</x:f>
        <x:v>800</x:v>
      </x:c>
      <x:c r="I613" s="7" t="n">
        <x:f>0</x:f>
        <x:v>0</x:v>
      </x:c>
      <x:c r="J613" s="7" t="n">
        <x:f>0</x:f>
        <x:v>0</x:v>
      </x:c>
      <x:c r="K613" s="7" t="n">
        <x:f>0</x:f>
        <x:v>0</x:v>
      </x:c>
      <x:c r="L613" s="7" t="n">
        <x:f>'Inventory detail'!F613*Summary!$K$5*(A613-E613)/Summary!$K$6</x:f>
        <x:v>31.48780287474333</x:v>
      </x:c>
      <x:c r="M613" s="7" t="n">
        <x:f>MAX(0,H613-L613)</x:f>
        <x:v>768.5121971252566</x:v>
      </x:c>
      <x:c r="N613" s="7" t="n">
        <x:f>MAX(0,L613-H613)</x:f>
        <x:v>0</x:v>
      </x:c>
      <x:c r="O613" s="7" t="n">
        <x:f>MAX(0,F613+I613-N613)</x:f>
        <x:v>0</x:v>
      </x:c>
      <x:c r="P613" s="7" t="n">
        <x:f>MAX(0,N613-F613-I613)</x:f>
        <x:v>0</x:v>
      </x:c>
      <x:c r="Q613" s="7" t="n">
        <x:f>MAX(0,G613+J613-P613)</x:f>
        <x:v>0</x:v>
      </x:c>
      <x:c r="R613" s="7" t="n">
        <x:f>M613+MAX(0,K613-MAX(0,P613-G613-J613))</x:f>
        <x:v>768.5121971252566</x:v>
      </x:c>
      <x:c r="S613" s="7" t="n">
        <x:f>SUM(O613,Q613,R613)</x:f>
        <x:v>768.5121971252566</x:v>
      </x:c>
      <x:c r="T613" s="14" t="n">
        <x:f>'Inventory detail'!T613</x:f>
        <x:v>0.0754</x:v>
      </x:c>
      <x:c r="U613" s="14" t="n">
        <x:f>'Inventory detail'!U613</x:f>
        <x:v>0.0754</x:v>
      </x:c>
      <x:c r="V613" s="9" t="n">
        <x:f>O613*T613</x:f>
        <x:v>0</x:v>
      </x:c>
      <x:c r="W613" s="9" t="n">
        <x:f>Q613*T613</x:f>
        <x:v>0</x:v>
      </x:c>
      <x:c r="X613" s="9" t="n">
        <x:f>R613*T613</x:f>
        <x:v>57.94581966324435</x:v>
      </x:c>
      <x:c r="Y613" s="9" t="n">
        <x:f>S613*T613</x:f>
        <x:v>57.94581966324435</x:v>
      </x:c>
      <x:c r="Z613" s="9" t="n">
        <x:f>IF(ISNUMBER(U613),S613*(U613-T613),"n.a.")</x:f>
        <x:v>0</x:v>
      </x:c>
      <x:c r="AA613" s="9" t="n">
        <x:f>IF(ISNUMBER(U613),Y613,0)</x:f>
        <x:v>57.94581966324435</x:v>
      </x:c>
      <x:c r="AB613" s="7" t="n">
        <x:f>MAX(0,L613-SUM(F613:K613))</x:f>
        <x:v>0</x:v>
      </x:c>
    </x:row>
    <x:row r="614" ht="22" customHeight="1">
      <x:c r="A614" s="18" t="n">
        <x:f>Summary!C$41</x:f>
        <x:v>46327</x:v>
      </x:c>
      <x:c r="B614" s="2" t="str">
        <x:f>'Inventory detail'!A614</x:f>
        <x:v>WIRE</x:v>
      </x:c>
      <x:c r="C614" s="2" t="str">
        <x:f>'Inventory detail'!B614</x:f>
        <x:v>30</x:v>
      </x:c>
      <x:c r="D614" s="2" t="str">
        <x:f>'Inventory detail'!C614</x:f>
        <x:v>DL001GOLD</x:v>
      </x:c>
      <x:c r="E614" s="10" t="n">
        <x:f>Summary!$E$5</x:f>
        <x:v>46304</x:v>
      </x:c>
      <x:c r="F614" s="7" t="n">
        <x:f>'Inventory detail'!W614</x:f>
        <x:v>0</x:v>
      </x:c>
      <x:c r="G614" s="7" t="n">
        <x:f>'Inventory detail'!X614</x:f>
        <x:v>0</x:v>
      </x:c>
      <x:c r="H614" s="7" t="n">
        <x:f>'Inventory detail'!Y614</x:f>
        <x:v>800</x:v>
      </x:c>
      <x:c r="I614" s="7" t="n">
        <x:f>0</x:f>
        <x:v>0</x:v>
      </x:c>
      <x:c r="J614" s="7" t="n">
        <x:f>0</x:f>
        <x:v>0</x:v>
      </x:c>
      <x:c r="K614" s="7" t="n">
        <x:f>0</x:f>
        <x:v>0</x:v>
      </x:c>
      <x:c r="L614" s="7" t="n">
        <x:f>'Inventory detail'!F614*Summary!$K$5*(A614-E614)/Summary!$K$6</x:f>
        <x:v>31.48780287474333</x:v>
      </x:c>
      <x:c r="M614" s="7" t="n">
        <x:f>MAX(0,H614-L614)</x:f>
        <x:v>768.5121971252566</x:v>
      </x:c>
      <x:c r="N614" s="7" t="n">
        <x:f>MAX(0,L614-H614)</x:f>
        <x:v>0</x:v>
      </x:c>
      <x:c r="O614" s="7" t="n">
        <x:f>MAX(0,F614+I614-N614)</x:f>
        <x:v>0</x:v>
      </x:c>
      <x:c r="P614" s="7" t="n">
        <x:f>MAX(0,N614-F614-I614)</x:f>
        <x:v>0</x:v>
      </x:c>
      <x:c r="Q614" s="7" t="n">
        <x:f>MAX(0,G614+J614-P614)</x:f>
        <x:v>0</x:v>
      </x:c>
      <x:c r="R614" s="7" t="n">
        <x:f>M614+MAX(0,K614-MAX(0,P614-G614-J614))</x:f>
        <x:v>768.5121971252566</x:v>
      </x:c>
      <x:c r="S614" s="7" t="n">
        <x:f>SUM(O614,Q614,R614)</x:f>
        <x:v>768.5121971252566</x:v>
      </x:c>
      <x:c r="T614" s="14" t="n">
        <x:f>'Inventory detail'!T614</x:f>
        <x:v>0.19140000000000001</x:v>
      </x:c>
      <x:c r="U614" s="14" t="n">
        <x:f>'Inventory detail'!U614</x:f>
        <x:v>0.19140000000000001</x:v>
      </x:c>
      <x:c r="V614" s="9" t="n">
        <x:f>O614*T614</x:f>
        <x:v>0</x:v>
      </x:c>
      <x:c r="W614" s="9" t="n">
        <x:f>Q614*T614</x:f>
        <x:v>0</x:v>
      </x:c>
      <x:c r="X614" s="9" t="n">
        <x:f>R614*T614</x:f>
        <x:v>147.09323452977412</x:v>
      </x:c>
      <x:c r="Y614" s="9" t="n">
        <x:f>S614*T614</x:f>
        <x:v>147.09323452977412</x:v>
      </x:c>
      <x:c r="Z614" s="9" t="n">
        <x:f>IF(ISNUMBER(U614),S614*(U614-T614),"n.a.")</x:f>
        <x:v>0</x:v>
      </x:c>
      <x:c r="AA614" s="9" t="n">
        <x:f>IF(ISNUMBER(U614),Y614,0)</x:f>
        <x:v>147.09323452977412</x:v>
      </x:c>
      <x:c r="AB614" s="7" t="n">
        <x:f>MAX(0,L614-SUM(F614:K614))</x:f>
        <x:v>0</x:v>
      </x:c>
    </x:row>
    <x:row r="615" ht="22" customHeight="1">
      <x:c r="A615" s="18" t="n">
        <x:f>Summary!C$41</x:f>
        <x:v>46327</x:v>
      </x:c>
      <x:c r="B615" s="2" t="str">
        <x:f>'Inventory detail'!A615</x:f>
        <x:v>WIRE</x:v>
      </x:c>
      <x:c r="C615" s="2" t="str">
        <x:f>'Inventory detail'!B615</x:f>
        <x:v>60</x:v>
      </x:c>
      <x:c r="D615" s="2" t="str">
        <x:f>'Inventory detail'!C615</x:f>
        <x:v>DL058GOLD</x:v>
      </x:c>
      <x:c r="E615" s="10" t="n">
        <x:f>Summary!$E$5</x:f>
        <x:v>46304</x:v>
      </x:c>
      <x:c r="F615" s="7" t="n">
        <x:f>'Inventory detail'!W615</x:f>
        <x:v>0</x:v>
      </x:c>
      <x:c r="G615" s="7" t="n">
        <x:f>'Inventory detail'!X615</x:f>
        <x:v>0</x:v>
      </x:c>
      <x:c r="H615" s="7" t="n">
        <x:f>'Inventory detail'!Y615</x:f>
        <x:v>150</x:v>
      </x:c>
      <x:c r="I615" s="7" t="n">
        <x:f>0</x:f>
        <x:v>0</x:v>
      </x:c>
      <x:c r="J615" s="7" t="n">
        <x:f>0</x:f>
        <x:v>0</x:v>
      </x:c>
      <x:c r="K615" s="7" t="n">
        <x:f>0</x:f>
        <x:v>0</x:v>
      </x:c>
      <x:c r="L615" s="7" t="n">
        <x:f>'Inventory detail'!F615*Summary!$K$5*(A615-E615)/Summary!$K$6</x:f>
        <x:v>31.48780287474333</x:v>
      </x:c>
      <x:c r="M615" s="7" t="n">
        <x:f>MAX(0,H615-L615)</x:f>
        <x:v>118.51219712525668</x:v>
      </x:c>
      <x:c r="N615" s="7" t="n">
        <x:f>MAX(0,L615-H615)</x:f>
        <x:v>0</x:v>
      </x:c>
      <x:c r="O615" s="7" t="n">
        <x:f>MAX(0,F615+I615-N615)</x:f>
        <x:v>0</x:v>
      </x:c>
      <x:c r="P615" s="7" t="n">
        <x:f>MAX(0,N615-F615-I615)</x:f>
        <x:v>0</x:v>
      </x:c>
      <x:c r="Q615" s="7" t="n">
        <x:f>MAX(0,G615+J615-P615)</x:f>
        <x:v>0</x:v>
      </x:c>
      <x:c r="R615" s="7" t="n">
        <x:f>M615+MAX(0,K615-MAX(0,P615-G615-J615))</x:f>
        <x:v>118.51219712525668</x:v>
      </x:c>
      <x:c r="S615" s="7" t="n">
        <x:f>SUM(O615,Q615,R615)</x:f>
        <x:v>118.51219712525668</x:v>
      </x:c>
      <x:c r="T615" s="14" t="n">
        <x:f>'Inventory detail'!T615</x:f>
        <x:v>0.1082</x:v>
      </x:c>
      <x:c r="U615" s="14" t="n">
        <x:f>'Inventory detail'!U615</x:f>
        <x:v>0.1082</x:v>
      </x:c>
      <x:c r="V615" s="9" t="n">
        <x:f>O615*T615</x:f>
        <x:v>0</x:v>
      </x:c>
      <x:c r="W615" s="9" t="n">
        <x:f>Q615*T615</x:f>
        <x:v>0</x:v>
      </x:c>
      <x:c r="X615" s="9" t="n">
        <x:f>R615*T615</x:f>
        <x:v>12.823019728952772</x:v>
      </x:c>
      <x:c r="Y615" s="9" t="n">
        <x:f>S615*T615</x:f>
        <x:v>12.823019728952772</x:v>
      </x:c>
      <x:c r="Z615" s="9" t="n">
        <x:f>IF(ISNUMBER(U615),S615*(U615-T615),"n.a.")</x:f>
        <x:v>0</x:v>
      </x:c>
      <x:c r="AA615" s="9" t="n">
        <x:f>IF(ISNUMBER(U615),Y615,0)</x:f>
        <x:v>12.823019728952772</x:v>
      </x:c>
      <x:c r="AB615" s="7" t="n">
        <x:f>MAX(0,L615-SUM(F615:K615))</x:f>
        <x:v>0</x:v>
      </x:c>
    </x:row>
    <x:row r="616" ht="22" customHeight="1">
      <x:c r="A616" s="18" t="n">
        <x:f>Summary!C$41</x:f>
        <x:v>46327</x:v>
      </x:c>
      <x:c r="B616" s="2" t="str">
        <x:f>'Inventory detail'!A616</x:f>
        <x:v>POUC</x:v>
      </x:c>
      <x:c r="C616" s="2" t="str">
        <x:f>'Inventory detail'!B616</x:f>
        <x:v>60</x:v>
      </x:c>
      <x:c r="D616" s="2" t="str">
        <x:f>'Inventory detail'!C616</x:f>
        <x:v>LET5SL</x:v>
      </x:c>
      <x:c r="E616" s="10" t="n">
        <x:f>Summary!$E$5</x:f>
        <x:v>46304</x:v>
      </x:c>
      <x:c r="F616" s="7" t="n">
        <x:f>'Inventory detail'!W616</x:f>
        <x:v>1950</x:v>
      </x:c>
      <x:c r="G616" s="7" t="n">
        <x:f>'Inventory detail'!X616</x:f>
        <x:v>0</x:v>
      </x:c>
      <x:c r="H616" s="7" t="n">
        <x:f>'Inventory detail'!Y616</x:f>
        <x:v>0</x:v>
      </x:c>
      <x:c r="I616" s="7" t="n">
        <x:f>SUMIFS('PO detail'!$W$1776:$W$1776,'PO detail'!$V$1776:$V$1776,"&gt;="&amp;E616,'PO detail'!$V$1776:$V$1776,"&lt;"&amp;A616)</x:f>
        <x:v>0</x:v>
      </x:c>
      <x:c r="J616" s="7" t="n">
        <x:f>SUMIFS('PO detail'!$X$1776:$X$1776,'PO detail'!$V$1776:$V$1776,"&gt;="&amp;E616,'PO detail'!$V$1776:$V$1776,"&lt;"&amp;A616)</x:f>
        <x:v>0</x:v>
      </x:c>
      <x:c r="K616" s="7" t="n">
        <x:f>SUMIFS('PO detail'!$Y$1776:$Y$1776,'PO detail'!$V$1776:$V$1776,"&gt;="&amp;E616,'PO detail'!$V$1776:$V$1776,"&lt;"&amp;A616)</x:f>
        <x:v>0</x:v>
      </x:c>
      <x:c r="L616" s="7" t="n">
        <x:f>'Inventory detail'!F616*Summary!$K$5*(A616-E616)/Summary!$K$6</x:f>
        <x:v>28.33675564681725</x:v>
      </x:c>
      <x:c r="M616" s="7" t="n">
        <x:f>MAX(0,H616-L616)</x:f>
        <x:v>0</x:v>
      </x:c>
      <x:c r="N616" s="7" t="n">
        <x:f>MAX(0,L616-H616)</x:f>
        <x:v>28.33675564681725</x:v>
      </x:c>
      <x:c r="O616" s="7" t="n">
        <x:f>MAX(0,F616+I616-N616)</x:f>
        <x:v>1921.6632443531828</x:v>
      </x:c>
      <x:c r="P616" s="7" t="n">
        <x:f>MAX(0,N616-F616-I616)</x:f>
        <x:v>0</x:v>
      </x:c>
      <x:c r="Q616" s="7" t="n">
        <x:f>MAX(0,G616+J616-P616)</x:f>
        <x:v>0</x:v>
      </x:c>
      <x:c r="R616" s="7" t="n">
        <x:f>M616+MAX(0,K616-MAX(0,P616-G616-J616))</x:f>
        <x:v>0</x:v>
      </x:c>
      <x:c r="S616" s="7" t="n">
        <x:f>SUM(O616,Q616,R616)</x:f>
        <x:v>1921.6632443531828</x:v>
      </x:c>
      <x:c r="T616" s="14" t="n">
        <x:f>'Inventory detail'!T616</x:f>
        <x:v>0.1429</x:v>
      </x:c>
      <x:c r="U616" s="14" t="n">
        <x:f>'Inventory detail'!U616</x:f>
        <x:v>0.15575999999999998</x:v>
      </x:c>
      <x:c r="V616" s="9" t="n">
        <x:f>O616*T616</x:f>
        <x:v>274.6056776180698</x:v>
      </x:c>
      <x:c r="W616" s="9" t="n">
        <x:f>Q616*T616</x:f>
        <x:v>0</x:v>
      </x:c>
      <x:c r="X616" s="9" t="n">
        <x:f>R616*T616</x:f>
        <x:v>0</x:v>
      </x:c>
      <x:c r="Y616" s="9" t="n">
        <x:f>S616*T616</x:f>
        <x:v>274.6056776180698</x:v>
      </x:c>
      <x:c r="Z616" s="9" t="n">
        <x:f>IF(ISNUMBER(U616),S616*(U616-T616),"n.a.")</x:f>
        <x:v>24.7125893223819</x:v>
      </x:c>
      <x:c r="AA616" s="9" t="n">
        <x:f>IF(ISNUMBER(U616),Y616,0)</x:f>
        <x:v>274.6056776180698</x:v>
      </x:c>
      <x:c r="AB616" s="7" t="n">
        <x:f>MAX(0,L616-SUM(F616:K616))</x:f>
        <x:v>0</x:v>
      </x:c>
    </x:row>
    <x:row r="617" ht="22" customHeight="1">
      <x:c r="A617" s="18" t="n">
        <x:f>Summary!C$41</x:f>
        <x:v>46327</x:v>
      </x:c>
      <x:c r="B617" s="2" t="str">
        <x:f>'Inventory detail'!A617</x:f>
        <x:v>COIL</x:v>
      </x:c>
      <x:c r="C617" s="2" t="str">
        <x:f>'Inventory detail'!B617</x:f>
        <x:v>10</x:v>
      </x:c>
      <x:c r="D617" s="2" t="str">
        <x:f>'Inventory detail'!C617</x:f>
        <x:v>32BLK36-4</x:v>
      </x:c>
      <x:c r="E617" s="10" t="n">
        <x:f>Summary!$E$5</x:f>
        <x:v>46304</x:v>
      </x:c>
      <x:c r="F617" s="7" t="n">
        <x:f>'Inventory detail'!W617</x:f>
        <x:v>0</x:v>
      </x:c>
      <x:c r="G617" s="7" t="n">
        <x:f>'Inventory detail'!X617</x:f>
        <x:v>0</x:v>
      </x:c>
      <x:c r="H617" s="7" t="n">
        <x:f>'Inventory detail'!Y617</x:f>
        <x:v>400</x:v>
      </x:c>
      <x:c r="I617" s="7" t="n">
        <x:f>0</x:f>
        <x:v>0</x:v>
      </x:c>
      <x:c r="J617" s="7" t="n">
        <x:f>0</x:f>
        <x:v>0</x:v>
      </x:c>
      <x:c r="K617" s="7" t="n">
        <x:f>0</x:f>
        <x:v>0</x:v>
      </x:c>
      <x:c r="L617" s="7" t="n">
        <x:f>'Inventory detail'!F617*Summary!$K$5*(A617-E617)/Summary!$K$6</x:f>
        <x:v>25.185708418891167</x:v>
      </x:c>
      <x:c r="M617" s="7" t="n">
        <x:f>MAX(0,H617-L617)</x:f>
        <x:v>374.8142915811088</x:v>
      </x:c>
      <x:c r="N617" s="7" t="n">
        <x:f>MAX(0,L617-H617)</x:f>
        <x:v>0</x:v>
      </x:c>
      <x:c r="O617" s="7" t="n">
        <x:f>MAX(0,F617+I617-N617)</x:f>
        <x:v>0</x:v>
      </x:c>
      <x:c r="P617" s="7" t="n">
        <x:f>MAX(0,N617-F617-I617)</x:f>
        <x:v>0</x:v>
      </x:c>
      <x:c r="Q617" s="7" t="n">
        <x:f>MAX(0,G617+J617-P617)</x:f>
        <x:v>0</x:v>
      </x:c>
      <x:c r="R617" s="7" t="n">
        <x:f>M617+MAX(0,K617-MAX(0,P617-G617-J617))</x:f>
        <x:v>374.8142915811088</x:v>
      </x:c>
      <x:c r="S617" s="7" t="n">
        <x:f>SUM(O617,Q617,R617)</x:f>
        <x:v>374.8142915811088</x:v>
      </x:c>
      <x:c r="T617" s="14" t="n">
        <x:f>'Inventory detail'!T617</x:f>
        <x:v>0.6029</x:v>
      </x:c>
      <x:c r="U617" s="14" t="n">
        <x:f>'Inventory detail'!U617</x:f>
        <x:v>0.5906224999999999</x:v>
      </x:c>
      <x:c r="V617" s="9" t="n">
        <x:f>O617*T617</x:f>
        <x:v>0</x:v>
      </x:c>
      <x:c r="W617" s="9" t="n">
        <x:f>Q617*T617</x:f>
        <x:v>0</x:v>
      </x:c>
      <x:c r="X617" s="9" t="n">
        <x:f>R617*T617</x:f>
        <x:v>225.9755363942505</x:v>
      </x:c>
      <x:c r="Y617" s="9" t="n">
        <x:f>S617*T617</x:f>
        <x:v>225.9755363942505</x:v>
      </x:c>
      <x:c r="Z617" s="9" t="n">
        <x:f>IF(ISNUMBER(U617),S617*(U617-T617),"n.a.")</x:f>
        <x:v>-4.6017824648870835</x:v>
      </x:c>
      <x:c r="AA617" s="9" t="n">
        <x:f>IF(ISNUMBER(U617),Y617,0)</x:f>
        <x:v>225.9755363942505</x:v>
      </x:c>
      <x:c r="AB617" s="7" t="n">
        <x:f>MAX(0,L617-SUM(F617:K617))</x:f>
        <x:v>0</x:v>
      </x:c>
    </x:row>
    <x:row r="618" ht="22" customHeight="1">
      <x:c r="A618" s="18" t="n">
        <x:f>Summary!C$41</x:f>
        <x:v>46327</x:v>
      </x:c>
      <x:c r="B618" s="2" t="str">
        <x:f>'Inventory detail'!A618</x:f>
        <x:v>COIL</x:v>
      </x:c>
      <x:c r="C618" s="2" t="str">
        <x:f>'Inventory detail'!B618</x:f>
        <x:v>30</x:v>
      </x:c>
      <x:c r="D618" s="2" t="str">
        <x:f>'Inventory detail'!C618</x:f>
        <x:v>12WHT36-4</x:v>
      </x:c>
      <x:c r="E618" s="10" t="n">
        <x:f>Summary!$E$5</x:f>
        <x:v>46304</x:v>
      </x:c>
      <x:c r="F618" s="7" t="n">
        <x:f>'Inventory detail'!W618</x:f>
        <x:v>0</x:v>
      </x:c>
      <x:c r="G618" s="7" t="n">
        <x:f>'Inventory detail'!X618</x:f>
        <x:v>0</x:v>
      </x:c>
      <x:c r="H618" s="7" t="n">
        <x:f>'Inventory detail'!Y618</x:f>
        <x:v>800</x:v>
      </x:c>
      <x:c r="I618" s="7" t="n">
        <x:f>0</x:f>
        <x:v>0</x:v>
      </x:c>
      <x:c r="J618" s="7" t="n">
        <x:f>0</x:f>
        <x:v>0</x:v>
      </x:c>
      <x:c r="K618" s="7" t="n">
        <x:f>0</x:f>
        <x:v>0</x:v>
      </x:c>
      <x:c r="L618" s="7" t="n">
        <x:f>'Inventory detail'!F618*Summary!$K$5*(A618-E618)/Summary!$K$6</x:f>
        <x:v>25.185708418891167</x:v>
      </x:c>
      <x:c r="M618" s="7" t="n">
        <x:f>MAX(0,H618-L618)</x:f>
        <x:v>774.8142915811088</x:v>
      </x:c>
      <x:c r="N618" s="7" t="n">
        <x:f>MAX(0,L618-H618)</x:f>
        <x:v>0</x:v>
      </x:c>
      <x:c r="O618" s="7" t="n">
        <x:f>MAX(0,F618+I618-N618)</x:f>
        <x:v>0</x:v>
      </x:c>
      <x:c r="P618" s="7" t="n">
        <x:f>MAX(0,N618-F618-I618)</x:f>
        <x:v>0</x:v>
      </x:c>
      <x:c r="Q618" s="7" t="n">
        <x:f>MAX(0,G618+J618-P618)</x:f>
        <x:v>0</x:v>
      </x:c>
      <x:c r="R618" s="7" t="n">
        <x:f>M618+MAX(0,K618-MAX(0,P618-G618-J618))</x:f>
        <x:v>774.8142915811088</x:v>
      </x:c>
      <x:c r="S618" s="7" t="n">
        <x:f>SUM(O618,Q618,R618)</x:f>
        <x:v>774.8142915811088</x:v>
      </x:c>
      <x:c r="T618" s="14" t="n">
        <x:f>'Inventory detail'!T618</x:f>
        <x:v>0.2237</x:v>
      </x:c>
      <x:c r="U618" s="14" t="n">
        <x:f>'Inventory detail'!U618</x:f>
        <x:v>0.21923199999999998</x:v>
      </x:c>
      <x:c r="V618" s="9" t="n">
        <x:f>O618*T618</x:f>
        <x:v>0</x:v>
      </x:c>
      <x:c r="W618" s="9" t="n">
        <x:f>Q618*T618</x:f>
        <x:v>0</x:v>
      </x:c>
      <x:c r="X618" s="9" t="n">
        <x:f>R618*T618</x:f>
        <x:v>173.32595702669406</x:v>
      </x:c>
      <x:c r="Y618" s="9" t="n">
        <x:f>S618*T618</x:f>
        <x:v>173.32595702669406</x:v>
      </x:c>
      <x:c r="Z618" s="9" t="n">
        <x:f>IF(ISNUMBER(U618),S618*(U618-T618),"n.a.")</x:f>
        <x:v>-3.4618702547844156</x:v>
      </x:c>
      <x:c r="AA618" s="9" t="n">
        <x:f>IF(ISNUMBER(U618),Y618,0)</x:f>
        <x:v>173.32595702669406</x:v>
      </x:c>
      <x:c r="AB618" s="7" t="n">
        <x:f>MAX(0,L618-SUM(F618:K618))</x:f>
        <x:v>0</x:v>
      </x:c>
    </x:row>
    <x:row r="619" ht="22" customHeight="1">
      <x:c r="A619" s="18" t="n">
        <x:f>Summary!C$41</x:f>
        <x:v>46327</x:v>
      </x:c>
      <x:c r="B619" s="2" t="str">
        <x:f>'Inventory detail'!A619</x:f>
        <x:v>COIL</x:v>
      </x:c>
      <x:c r="C619" s="2" t="str">
        <x:f>'Inventory detail'!B619</x:f>
        <x:v>30</x:v>
      </x:c>
      <x:c r="D619" s="2" t="str">
        <x:f>'Inventory detail'!C619</x:f>
        <x:v>13CLR12-4</x:v>
      </x:c>
      <x:c r="E619" s="10" t="n">
        <x:f>Summary!$E$5</x:f>
        <x:v>46304</x:v>
      </x:c>
      <x:c r="F619" s="7" t="n">
        <x:f>'Inventory detail'!W619</x:f>
        <x:v>0</x:v>
      </x:c>
      <x:c r="G619" s="7" t="n">
        <x:f>'Inventory detail'!X619</x:f>
        <x:v>0</x:v>
      </x:c>
      <x:c r="H619" s="7" t="n">
        <x:f>'Inventory detail'!Y619</x:f>
        <x:v>800</x:v>
      </x:c>
      <x:c r="I619" s="7" t="n">
        <x:f>0</x:f>
        <x:v>0</x:v>
      </x:c>
      <x:c r="J619" s="7" t="n">
        <x:f>0</x:f>
        <x:v>0</x:v>
      </x:c>
      <x:c r="K619" s="7" t="n">
        <x:f>0</x:f>
        <x:v>0</x:v>
      </x:c>
      <x:c r="L619" s="7" t="n">
        <x:f>'Inventory detail'!F619*Summary!$K$5*(A619-E619)/Summary!$K$6</x:f>
        <x:v>25.185708418891167</x:v>
      </x:c>
      <x:c r="M619" s="7" t="n">
        <x:f>MAX(0,H619-L619)</x:f>
        <x:v>774.8142915811088</x:v>
      </x:c>
      <x:c r="N619" s="7" t="n">
        <x:f>MAX(0,L619-H619)</x:f>
        <x:v>0</x:v>
      </x:c>
      <x:c r="O619" s="7" t="n">
        <x:f>MAX(0,F619+I619-N619)</x:f>
        <x:v>0</x:v>
      </x:c>
      <x:c r="P619" s="7" t="n">
        <x:f>MAX(0,N619-F619-I619)</x:f>
        <x:v>0</x:v>
      </x:c>
      <x:c r="Q619" s="7" t="n">
        <x:f>MAX(0,G619+J619-P619)</x:f>
        <x:v>0</x:v>
      </x:c>
      <x:c r="R619" s="7" t="n">
        <x:f>M619+MAX(0,K619-MAX(0,P619-G619-J619))</x:f>
        <x:v>774.8142915811088</x:v>
      </x:c>
      <x:c r="S619" s="7" t="n">
        <x:f>SUM(O619,Q619,R619)</x:f>
        <x:v>774.8142915811088</x:v>
      </x:c>
      <x:c r="T619" s="14" t="n">
        <x:f>'Inventory detail'!T619</x:f>
        <x:v>0.0848</x:v>
      </x:c>
      <x:c r="U619" s="14" t="n">
        <x:f>'Inventory detail'!U619</x:f>
        <x:v>0.083096</x:v>
      </x:c>
      <x:c r="V619" s="9" t="n">
        <x:f>O619*T619</x:f>
        <x:v>0</x:v>
      </x:c>
      <x:c r="W619" s="9" t="n">
        <x:f>Q619*T619</x:f>
        <x:v>0</x:v>
      </x:c>
      <x:c r="X619" s="9" t="n">
        <x:f>R619*T619</x:f>
        <x:v>65.70425192607803</x:v>
      </x:c>
      <x:c r="Y619" s="9" t="n">
        <x:f>S619*T619</x:f>
        <x:v>65.70425192607803</x:v>
      </x:c>
      <x:c r="Z619" s="9" t="n">
        <x:f>IF(ISNUMBER(U619),S619*(U619-T619),"n.a.")</x:f>
        <x:v>-1.3202835528542072</x:v>
      </x:c>
      <x:c r="AA619" s="9" t="n">
        <x:f>IF(ISNUMBER(U619),Y619,0)</x:f>
        <x:v>65.70425192607803</x:v>
      </x:c>
      <x:c r="AB619" s="7" t="n">
        <x:f>MAX(0,L619-SUM(F619:K619))</x:f>
        <x:v>0</x:v>
      </x:c>
    </x:row>
    <x:row r="620" ht="22" customHeight="1">
      <x:c r="A620" s="18" t="n">
        <x:f>Summary!C$41</x:f>
        <x:v>46327</x:v>
      </x:c>
      <x:c r="B620" s="2" t="str">
        <x:f>'Inventory detail'!A620</x:f>
        <x:v>COIL</x:v>
      </x:c>
      <x:c r="C620" s="2" t="str">
        <x:f>'Inventory detail'!B620</x:f>
        <x:v>30</x:v>
      </x:c>
      <x:c r="D620" s="2" t="str">
        <x:f>'Inventory detail'!C620</x:f>
        <x:v>13NAV12-4</x:v>
      </x:c>
      <x:c r="E620" s="10" t="n">
        <x:f>Summary!$E$5</x:f>
        <x:v>46304</x:v>
      </x:c>
      <x:c r="F620" s="7" t="n">
        <x:f>'Inventory detail'!W620</x:f>
        <x:v>2100</x:v>
      </x:c>
      <x:c r="G620" s="7" t="n">
        <x:f>'Inventory detail'!X620</x:f>
        <x:v>0</x:v>
      </x:c>
      <x:c r="H620" s="7" t="n">
        <x:f>'Inventory detail'!Y620</x:f>
        <x:v>400</x:v>
      </x:c>
      <x:c r="I620" s="7" t="n">
        <x:f>SUMIFS('PO detail'!$W$757:$W$757,'PO detail'!$V$757:$V$757,"&gt;="&amp;E620,'PO detail'!$V$757:$V$757,"&lt;"&amp;A620)</x:f>
        <x:v>0</x:v>
      </x:c>
      <x:c r="J620" s="7" t="n">
        <x:f>SUMIFS('PO detail'!$X$757:$X$757,'PO detail'!$V$757:$V$757,"&gt;="&amp;E620,'PO detail'!$V$757:$V$757,"&lt;"&amp;A620)</x:f>
        <x:v>0</x:v>
      </x:c>
      <x:c r="K620" s="7" t="n">
        <x:f>SUMIFS('PO detail'!$Y$757:$Y$757,'PO detail'!$V$757:$V$757,"&gt;="&amp;E620,'PO detail'!$V$757:$V$757,"&lt;"&amp;A620)</x:f>
        <x:v>0</x:v>
      </x:c>
      <x:c r="L620" s="7" t="n">
        <x:f>'Inventory detail'!F620*Summary!$K$5*(A620-E620)/Summary!$K$6</x:f>
        <x:v>25.185708418891167</x:v>
      </x:c>
      <x:c r="M620" s="7" t="n">
        <x:f>MAX(0,H620-L620)</x:f>
        <x:v>374.8142915811088</x:v>
      </x:c>
      <x:c r="N620" s="7" t="n">
        <x:f>MAX(0,L620-H620)</x:f>
        <x:v>0</x:v>
      </x:c>
      <x:c r="O620" s="7" t="n">
        <x:f>MAX(0,F620+I620-N620)</x:f>
        <x:v>2100</x:v>
      </x:c>
      <x:c r="P620" s="7" t="n">
        <x:f>MAX(0,N620-F620-I620)</x:f>
        <x:v>0</x:v>
      </x:c>
      <x:c r="Q620" s="7" t="n">
        <x:f>MAX(0,G620+J620-P620)</x:f>
        <x:v>0</x:v>
      </x:c>
      <x:c r="R620" s="7" t="n">
        <x:f>M620+MAX(0,K620-MAX(0,P620-G620-J620))</x:f>
        <x:v>374.8142915811088</x:v>
      </x:c>
      <x:c r="S620" s="7" t="n">
        <x:f>SUM(O620,Q620,R620)</x:f>
        <x:v>2474.8142915811086</x:v>
      </x:c>
      <x:c r="T620" s="14" t="n">
        <x:f>'Inventory detail'!T620</x:f>
        <x:v>0.0848</x:v>
      </x:c>
      <x:c r="U620" s="14" t="n">
        <x:f>'Inventory detail'!U620</x:f>
        <x:v>0.083096</x:v>
      </x:c>
      <x:c r="V620" s="9" t="n">
        <x:f>O620*T620</x:f>
        <x:v>178.08</x:v>
      </x:c>
      <x:c r="W620" s="9" t="n">
        <x:f>Q620*T620</x:f>
        <x:v>0</x:v>
      </x:c>
      <x:c r="X620" s="9" t="n">
        <x:f>R620*T620</x:f>
        <x:v>31.784251926078028</x:v>
      </x:c>
      <x:c r="Y620" s="9" t="n">
        <x:f>S620*T620</x:f>
        <x:v>209.864251926078</x:v>
      </x:c>
      <x:c r="Z620" s="9" t="n">
        <x:f>IF(ISNUMBER(U620),S620*(U620-T620),"n.a.")</x:f>
        <x:v>-4.217083552854202</x:v>
      </x:c>
      <x:c r="AA620" s="9" t="n">
        <x:f>IF(ISNUMBER(U620),Y620,0)</x:f>
        <x:v>209.864251926078</x:v>
      </x:c>
      <x:c r="AB620" s="7" t="n">
        <x:f>MAX(0,L620-SUM(F620:K620))</x:f>
        <x:v>0</x:v>
      </x:c>
    </x:row>
    <x:row r="621" ht="22" customHeight="1">
      <x:c r="A621" s="18" t="n">
        <x:f>Summary!C$41</x:f>
        <x:v>46327</x:v>
      </x:c>
      <x:c r="B621" s="2" t="str">
        <x:f>'Inventory detail'!A621</x:f>
        <x:v>COIL</x:v>
      </x:c>
      <x:c r="C621" s="2" t="str">
        <x:f>'Inventory detail'!B621</x:f>
        <x:v>30</x:v>
      </x:c>
      <x:c r="D621" s="2" t="str">
        <x:f>'Inventory detail'!C621</x:f>
        <x:v>18WHT36-4</x:v>
      </x:c>
      <x:c r="E621" s="10" t="n">
        <x:f>Summary!$E$5</x:f>
        <x:v>46304</x:v>
      </x:c>
      <x:c r="F621" s="7" t="n">
        <x:f>'Inventory detail'!W621</x:f>
        <x:v>0</x:v>
      </x:c>
      <x:c r="G621" s="7" t="n">
        <x:f>'Inventory detail'!X621</x:f>
        <x:v>0</x:v>
      </x:c>
      <x:c r="H621" s="7" t="n">
        <x:f>'Inventory detail'!Y621</x:f>
        <x:v>1000</x:v>
      </x:c>
      <x:c r="I621" s="7" t="n">
        <x:f>0</x:f>
        <x:v>0</x:v>
      </x:c>
      <x:c r="J621" s="7" t="n">
        <x:f>0</x:f>
        <x:v>0</x:v>
      </x:c>
      <x:c r="K621" s="7" t="n">
        <x:f>0</x:f>
        <x:v>0</x:v>
      </x:c>
      <x:c r="L621" s="7" t="n">
        <x:f>'Inventory detail'!F621*Summary!$K$5*(A621-E621)/Summary!$K$6</x:f>
        <x:v>25.185708418891167</x:v>
      </x:c>
      <x:c r="M621" s="7" t="n">
        <x:f>MAX(0,H621-L621)</x:f>
        <x:v>974.8142915811088</x:v>
      </x:c>
      <x:c r="N621" s="7" t="n">
        <x:f>MAX(0,L621-H621)</x:f>
        <x:v>0</x:v>
      </x:c>
      <x:c r="O621" s="7" t="n">
        <x:f>MAX(0,F621+I621-N621)</x:f>
        <x:v>0</x:v>
      </x:c>
      <x:c r="P621" s="7" t="n">
        <x:f>MAX(0,N621-F621-I621)</x:f>
        <x:v>0</x:v>
      </x:c>
      <x:c r="Q621" s="7" t="n">
        <x:f>MAX(0,G621+J621-P621)</x:f>
        <x:v>0</x:v>
      </x:c>
      <x:c r="R621" s="7" t="n">
        <x:f>M621+MAX(0,K621-MAX(0,P621-G621-J621))</x:f>
        <x:v>974.8142915811088</x:v>
      </x:c>
      <x:c r="S621" s="7" t="n">
        <x:f>SUM(O621,Q621,R621)</x:f>
        <x:v>974.8142915811088</x:v>
      </x:c>
      <x:c r="T621" s="14" t="n">
        <x:f>'Inventory detail'!T621</x:f>
        <x:v>0.4202</x:v>
      </x:c>
      <x:c r="U621" s="14" t="n">
        <x:f>'Inventory detail'!U621</x:f>
        <x:v>0.411723</x:v>
      </x:c>
      <x:c r="V621" s="9" t="n">
        <x:f>O621*T621</x:f>
        <x:v>0</x:v>
      </x:c>
      <x:c r="W621" s="9" t="n">
        <x:f>Q621*T621</x:f>
        <x:v>0</x:v>
      </x:c>
      <x:c r="X621" s="9" t="n">
        <x:f>R621*T621</x:f>
        <x:v>409.61696532238193</x:v>
      </x:c>
      <x:c r="Y621" s="9" t="n">
        <x:f>S621*T621</x:f>
        <x:v>409.61696532238193</x:v>
      </x:c>
      <x:c r="Z621" s="9" t="n">
        <x:f>IF(ISNUMBER(U621),S621*(U621-T621),"n.a.")</x:f>
        <x:v>-8.26350074973307</x:v>
      </x:c>
      <x:c r="AA621" s="9" t="n">
        <x:f>IF(ISNUMBER(U621),Y621,0)</x:f>
        <x:v>409.61696532238193</x:v>
      </x:c>
      <x:c r="AB621" s="7" t="n">
        <x:f>MAX(0,L621-SUM(F621:K621))</x:f>
        <x:v>0</x:v>
      </x:c>
    </x:row>
    <x:row r="622" ht="22" customHeight="1">
      <x:c r="A622" s="18" t="n">
        <x:f>Summary!C$41</x:f>
        <x:v>46327</x:v>
      </x:c>
      <x:c r="B622" s="2" t="str">
        <x:f>'Inventory detail'!A622</x:f>
        <x:v>COIL</x:v>
      </x:c>
      <x:c r="C622" s="2" t="str">
        <x:f>'Inventory detail'!B622</x:f>
        <x:v>60</x:v>
      </x:c>
      <x:c r="D622" s="2" t="str">
        <x:f>'Inventory detail'!C622</x:f>
        <x:v>18MAR12-4</x:v>
      </x:c>
      <x:c r="E622" s="10" t="n">
        <x:f>Summary!$E$5</x:f>
        <x:v>46304</x:v>
      </x:c>
      <x:c r="F622" s="7" t="n">
        <x:f>'Inventory detail'!W622</x:f>
        <x:v>0</x:v>
      </x:c>
      <x:c r="G622" s="7" t="n">
        <x:f>'Inventory detail'!X622</x:f>
        <x:v>0</x:v>
      </x:c>
      <x:c r="H622" s="7" t="n">
        <x:f>'Inventory detail'!Y622</x:f>
        <x:v>0</x:v>
      </x:c>
      <x:c r="I622" s="7" t="n">
        <x:f>0</x:f>
        <x:v>0</x:v>
      </x:c>
      <x:c r="J622" s="7" t="n">
        <x:f>0</x:f>
        <x:v>0</x:v>
      </x:c>
      <x:c r="K622" s="7" t="n">
        <x:f>0</x:f>
        <x:v>0</x:v>
      </x:c>
      <x:c r="L622" s="7" t="n">
        <x:f>'Inventory detail'!F622*Summary!$K$5*(A622-E622)/Summary!$K$6</x:f>
        <x:v>25.185708418891167</x:v>
      </x:c>
      <x:c r="M622" s="7" t="n">
        <x:f>MAX(0,H622-L622)</x:f>
        <x:v>0</x:v>
      </x:c>
      <x:c r="N622" s="7" t="n">
        <x:f>MAX(0,L622-H622)</x:f>
        <x:v>25.185708418891167</x:v>
      </x:c>
      <x:c r="O622" s="7" t="n">
        <x:f>MAX(0,F622+I622-N622)</x:f>
        <x:v>0</x:v>
      </x:c>
      <x:c r="P622" s="7" t="n">
        <x:f>MAX(0,N622-F622-I622)</x:f>
        <x:v>25.185708418891167</x:v>
      </x:c>
      <x:c r="Q622" s="7" t="n">
        <x:f>MAX(0,G622+J622-P622)</x:f>
        <x:v>0</x:v>
      </x:c>
      <x:c r="R622" s="7" t="n">
        <x:f>M622+MAX(0,K622-MAX(0,P622-G622-J622))</x:f>
        <x:v>0</x:v>
      </x:c>
      <x:c r="S622" s="7" t="n">
        <x:f>SUM(O622,Q622,R622)</x:f>
        <x:v>0</x:v>
      </x:c>
      <x:c r="T622" s="14" t="n">
        <x:f>'Inventory detail'!T622</x:f>
        <x:v>0.0785</x:v>
      </x:c>
      <x:c r="U622" s="14" t="str">
        <x:f>'Inventory detail'!U622</x:f>
        <x:v>n.a.</x:v>
      </x:c>
      <x:c r="V622" s="9" t="n">
        <x:f>O622*T622</x:f>
        <x:v>0</x:v>
      </x:c>
      <x:c r="W622" s="9" t="n">
        <x:f>Q622*T622</x:f>
        <x:v>0</x:v>
      </x:c>
      <x:c r="X622" s="9" t="n">
        <x:f>R622*T622</x:f>
        <x:v>0</x:v>
      </x:c>
      <x:c r="Y622" s="9" t="n">
        <x:f>S622*T622</x:f>
        <x:v>0</x:v>
      </x:c>
      <x:c r="Z622" s="9" t="str">
        <x:f>IF(ISNUMBER(U622),S622*(U622-T622),"n.a.")</x:f>
        <x:v>n.a.</x:v>
      </x:c>
      <x:c r="AA622" s="9" t="n">
        <x:f>IF(ISNUMBER(U622),Y622,0)</x:f>
        <x:v>0</x:v>
      </x:c>
      <x:c r="AB622" s="7" t="n">
        <x:f>MAX(0,L622-SUM(F622:K622))</x:f>
        <x:v>25.185708418891167</x:v>
      </x:c>
    </x:row>
    <x:row r="623" ht="22" customHeight="1">
      <x:c r="A623" s="18" t="n">
        <x:f>Summary!C$41</x:f>
        <x:v>46327</x:v>
      </x:c>
      <x:c r="B623" s="2" t="str">
        <x:f>'Inventory detail'!A623</x:f>
        <x:v>COIL</x:v>
      </x:c>
      <x:c r="C623" s="2" t="str">
        <x:f>'Inventory detail'!B623</x:f>
        <x:v>60</x:v>
      </x:c>
      <x:c r="D623" s="2" t="str">
        <x:f>'Inventory detail'!C623</x:f>
        <x:v>22MAR12-4</x:v>
      </x:c>
      <x:c r="E623" s="10" t="n">
        <x:f>Summary!$E$5</x:f>
        <x:v>46304</x:v>
      </x:c>
      <x:c r="F623" s="7" t="n">
        <x:f>'Inventory detail'!W623</x:f>
        <x:v>0</x:v>
      </x:c>
      <x:c r="G623" s="7" t="n">
        <x:f>'Inventory detail'!X623</x:f>
        <x:v>0</x:v>
      </x:c>
      <x:c r="H623" s="7" t="n">
        <x:f>'Inventory detail'!Y623</x:f>
        <x:v>900</x:v>
      </x:c>
      <x:c r="I623" s="7" t="n">
        <x:f>0</x:f>
        <x:v>0</x:v>
      </x:c>
      <x:c r="J623" s="7" t="n">
        <x:f>0</x:f>
        <x:v>0</x:v>
      </x:c>
      <x:c r="K623" s="7" t="n">
        <x:f>0</x:f>
        <x:v>0</x:v>
      </x:c>
      <x:c r="L623" s="7" t="n">
        <x:f>'Inventory detail'!F623*Summary!$K$5*(A623-E623)/Summary!$K$6</x:f>
        <x:v>25.185708418891167</x:v>
      </x:c>
      <x:c r="M623" s="7" t="n">
        <x:f>MAX(0,H623-L623)</x:f>
        <x:v>874.8142915811088</x:v>
      </x:c>
      <x:c r="N623" s="7" t="n">
        <x:f>MAX(0,L623-H623)</x:f>
        <x:v>0</x:v>
      </x:c>
      <x:c r="O623" s="7" t="n">
        <x:f>MAX(0,F623+I623-N623)</x:f>
        <x:v>0</x:v>
      </x:c>
      <x:c r="P623" s="7" t="n">
        <x:f>MAX(0,N623-F623-I623)</x:f>
        <x:v>0</x:v>
      </x:c>
      <x:c r="Q623" s="7" t="n">
        <x:f>MAX(0,G623+J623-P623)</x:f>
        <x:v>0</x:v>
      </x:c>
      <x:c r="R623" s="7" t="n">
        <x:f>M623+MAX(0,K623-MAX(0,P623-G623-J623))</x:f>
        <x:v>874.8142915811088</x:v>
      </x:c>
      <x:c r="S623" s="7" t="n">
        <x:f>SUM(O623,Q623,R623)</x:f>
        <x:v>874.8142915811088</x:v>
      </x:c>
      <x:c r="T623" s="14" t="n">
        <x:f>'Inventory detail'!T623</x:f>
        <x:v>0.09480000000000001</x:v>
      </x:c>
      <x:c r="U623" s="14" t="str">
        <x:f>'Inventory detail'!U623</x:f>
        <x:v>n.a.</x:v>
      </x:c>
      <x:c r="V623" s="9" t="n">
        <x:f>O623*T623</x:f>
        <x:v>0</x:v>
      </x:c>
      <x:c r="W623" s="9" t="n">
        <x:f>Q623*T623</x:f>
        <x:v>0</x:v>
      </x:c>
      <x:c r="X623" s="9" t="n">
        <x:f>R623*T623</x:f>
        <x:v>82.93239484188912</x:v>
      </x:c>
      <x:c r="Y623" s="9" t="n">
        <x:f>S623*T623</x:f>
        <x:v>82.93239484188912</x:v>
      </x:c>
      <x:c r="Z623" s="9" t="str">
        <x:f>IF(ISNUMBER(U623),S623*(U623-T623),"n.a.")</x:f>
        <x:v>n.a.</x:v>
      </x:c>
      <x:c r="AA623" s="9" t="n">
        <x:f>IF(ISNUMBER(U623),Y623,0)</x:f>
        <x:v>0</x:v>
      </x:c>
      <x:c r="AB623" s="7" t="n">
        <x:f>MAX(0,L623-SUM(F623:K623))</x:f>
        <x:v>0</x:v>
      </x:c>
    </x:row>
    <x:row r="624" ht="22" customHeight="1">
      <x:c r="A624" s="18" t="n">
        <x:f>Summary!C$41</x:f>
        <x:v>46327</x:v>
      </x:c>
      <x:c r="B624" s="2" t="str">
        <x:f>'Inventory detail'!A624</x:f>
        <x:v>COIL</x:v>
      </x:c>
      <x:c r="C624" s="2" t="str">
        <x:f>'Inventory detail'!B624</x:f>
        <x:v>60</x:v>
      </x:c>
      <x:c r="D624" s="2" t="str">
        <x:f>'Inventory detail'!C624</x:f>
        <x:v>32WHT36-4</x:v>
      </x:c>
      <x:c r="E624" s="10" t="n">
        <x:f>Summary!$E$5</x:f>
        <x:v>46304</x:v>
      </x:c>
      <x:c r="F624" s="7" t="n">
        <x:f>'Inventory detail'!W624</x:f>
        <x:v>0</x:v>
      </x:c>
      <x:c r="G624" s="7" t="n">
        <x:f>'Inventory detail'!X624</x:f>
        <x:v>0</x:v>
      </x:c>
      <x:c r="H624" s="7" t="n">
        <x:f>'Inventory detail'!Y624</x:f>
        <x:v>100</x:v>
      </x:c>
      <x:c r="I624" s="7" t="n">
        <x:f>0</x:f>
        <x:v>0</x:v>
      </x:c>
      <x:c r="J624" s="7" t="n">
        <x:f>0</x:f>
        <x:v>0</x:v>
      </x:c>
      <x:c r="K624" s="7" t="n">
        <x:f>0</x:f>
        <x:v>0</x:v>
      </x:c>
      <x:c r="L624" s="7" t="n">
        <x:f>'Inventory detail'!F624*Summary!$K$5*(A624-E624)/Summary!$K$6</x:f>
        <x:v>25.185708418891167</x:v>
      </x:c>
      <x:c r="M624" s="7" t="n">
        <x:f>MAX(0,H624-L624)</x:f>
        <x:v>74.81429158110883</x:v>
      </x:c>
      <x:c r="N624" s="7" t="n">
        <x:f>MAX(0,L624-H624)</x:f>
        <x:v>0</x:v>
      </x:c>
      <x:c r="O624" s="7" t="n">
        <x:f>MAX(0,F624+I624-N624)</x:f>
        <x:v>0</x:v>
      </x:c>
      <x:c r="P624" s="7" t="n">
        <x:f>MAX(0,N624-F624-I624)</x:f>
        <x:v>0</x:v>
      </x:c>
      <x:c r="Q624" s="7" t="n">
        <x:f>MAX(0,G624+J624-P624)</x:f>
        <x:v>0</x:v>
      </x:c>
      <x:c r="R624" s="7" t="n">
        <x:f>M624+MAX(0,K624-MAX(0,P624-G624-J624))</x:f>
        <x:v>74.81429158110883</x:v>
      </x:c>
      <x:c r="S624" s="7" t="n">
        <x:f>SUM(O624,Q624,R624)</x:f>
        <x:v>74.81429158110883</x:v>
      </x:c>
      <x:c r="T624" s="14" t="n">
        <x:f>'Inventory detail'!T624</x:f>
        <x:v>0.3912</x:v>
      </x:c>
      <x:c r="U624" s="14" t="str">
        <x:f>'Inventory detail'!U624</x:f>
        <x:v>n.a.</x:v>
      </x:c>
      <x:c r="V624" s="9" t="n">
        <x:f>O624*T624</x:f>
        <x:v>0</x:v>
      </x:c>
      <x:c r="W624" s="9" t="n">
        <x:f>Q624*T624</x:f>
        <x:v>0</x:v>
      </x:c>
      <x:c r="X624" s="9" t="n">
        <x:f>R624*T624</x:f>
        <x:v>29.267350866529775</x:v>
      </x:c>
      <x:c r="Y624" s="9" t="n">
        <x:f>S624*T624</x:f>
        <x:v>29.267350866529775</x:v>
      </x:c>
      <x:c r="Z624" s="9" t="str">
        <x:f>IF(ISNUMBER(U624),S624*(U624-T624),"n.a.")</x:f>
        <x:v>n.a.</x:v>
      </x:c>
      <x:c r="AA624" s="9" t="n">
        <x:f>IF(ISNUMBER(U624),Y624,0)</x:f>
        <x:v>0</x:v>
      </x:c>
      <x:c r="AB624" s="7" t="n">
        <x:f>MAX(0,L624-SUM(F624:K624))</x:f>
        <x:v>0</x:v>
      </x:c>
    </x:row>
    <x:row r="625" ht="22" customHeight="1">
      <x:c r="A625" s="18" t="n">
        <x:f>Summary!C$41</x:f>
        <x:v>46327</x:v>
      </x:c>
      <x:c r="B625" s="2" t="str">
        <x:f>'Inventory detail'!A625</x:f>
        <x:v>COIL</x:v>
      </x:c>
      <x:c r="C625" s="2" t="str">
        <x:f>'Inventory detail'!B625</x:f>
        <x:v>60</x:v>
      </x:c>
      <x:c r="D625" s="2" t="str">
        <x:f>'Inventory detail'!C625</x:f>
        <x:v>9MAR12-4</x:v>
      </x:c>
      <x:c r="E625" s="10" t="n">
        <x:f>Summary!$E$5</x:f>
        <x:v>46304</x:v>
      </x:c>
      <x:c r="F625" s="7" t="n">
        <x:f>'Inventory detail'!W625</x:f>
        <x:v>0</x:v>
      </x:c>
      <x:c r="G625" s="7" t="n">
        <x:f>'Inventory detail'!X625</x:f>
        <x:v>0</x:v>
      </x:c>
      <x:c r="H625" s="7" t="n">
        <x:f>'Inventory detail'!Y625</x:f>
        <x:v>0</x:v>
      </x:c>
      <x:c r="I625" s="7" t="n">
        <x:f>0</x:f>
        <x:v>0</x:v>
      </x:c>
      <x:c r="J625" s="7" t="n">
        <x:f>0</x:f>
        <x:v>0</x:v>
      </x:c>
      <x:c r="K625" s="7" t="n">
        <x:f>0</x:f>
        <x:v>0</x:v>
      </x:c>
      <x:c r="L625" s="7" t="n">
        <x:f>'Inventory detail'!F625*Summary!$K$5*(A625-E625)/Summary!$K$6</x:f>
        <x:v>25.185708418891167</x:v>
      </x:c>
      <x:c r="M625" s="7" t="n">
        <x:f>MAX(0,H625-L625)</x:f>
        <x:v>0</x:v>
      </x:c>
      <x:c r="N625" s="7" t="n">
        <x:f>MAX(0,L625-H625)</x:f>
        <x:v>25.185708418891167</x:v>
      </x:c>
      <x:c r="O625" s="7" t="n">
        <x:f>MAX(0,F625+I625-N625)</x:f>
        <x:v>0</x:v>
      </x:c>
      <x:c r="P625" s="7" t="n">
        <x:f>MAX(0,N625-F625-I625)</x:f>
        <x:v>25.185708418891167</x:v>
      </x:c>
      <x:c r="Q625" s="7" t="n">
        <x:f>MAX(0,G625+J625-P625)</x:f>
        <x:v>0</x:v>
      </x:c>
      <x:c r="R625" s="7" t="n">
        <x:f>M625+MAX(0,K625-MAX(0,P625-G625-J625))</x:f>
        <x:v>0</x:v>
      </x:c>
      <x:c r="S625" s="7" t="n">
        <x:f>SUM(O625,Q625,R625)</x:f>
        <x:v>0</x:v>
      </x:c>
      <x:c r="T625" s="14" t="n">
        <x:f>'Inventory detail'!T625</x:f>
        <x:v>0.0286</x:v>
      </x:c>
      <x:c r="U625" s="14" t="str">
        <x:f>'Inventory detail'!U625</x:f>
        <x:v>n.a.</x:v>
      </x:c>
      <x:c r="V625" s="9" t="n">
        <x:f>O625*T625</x:f>
        <x:v>0</x:v>
      </x:c>
      <x:c r="W625" s="9" t="n">
        <x:f>Q625*T625</x:f>
        <x:v>0</x:v>
      </x:c>
      <x:c r="X625" s="9" t="n">
        <x:f>R625*T625</x:f>
        <x:v>0</x:v>
      </x:c>
      <x:c r="Y625" s="9" t="n">
        <x:f>S625*T625</x:f>
        <x:v>0</x:v>
      </x:c>
      <x:c r="Z625" s="9" t="str">
        <x:f>IF(ISNUMBER(U625),S625*(U625-T625),"n.a.")</x:f>
        <x:v>n.a.</x:v>
      </x:c>
      <x:c r="AA625" s="9" t="n">
        <x:f>IF(ISNUMBER(U625),Y625,0)</x:f>
        <x:v>0</x:v>
      </x:c>
      <x:c r="AB625" s="7" t="n">
        <x:f>MAX(0,L625-SUM(F625:K625))</x:f>
        <x:v>25.185708418891167</x:v>
      </x:c>
    </x:row>
    <x:row r="626" ht="22" customHeight="1">
      <x:c r="A626" s="18" t="n">
        <x:f>Summary!C$41</x:f>
        <x:v>46327</x:v>
      </x:c>
      <x:c r="B626" s="2" t="str">
        <x:f>'Inventory detail'!A626</x:f>
        <x:v>POUC</x:v>
      </x:c>
      <x:c r="C626" s="2" t="str">
        <x:f>'Inventory detail'!B626</x:f>
        <x:v>10</x:v>
      </x:c>
      <x:c r="D626" s="2" t="str">
        <x:f>'Inventory detail'!C626</x:f>
        <x:v>LEG3SL</x:v>
      </x:c>
      <x:c r="E626" s="10" t="n">
        <x:f>Summary!$E$5</x:f>
        <x:v>46304</x:v>
      </x:c>
      <x:c r="F626" s="7" t="n">
        <x:f>'Inventory detail'!W626</x:f>
        <x:v>0</x:v>
      </x:c>
      <x:c r="G626" s="7" t="n">
        <x:f>'Inventory detail'!X626</x:f>
        <x:v>0</x:v>
      </x:c>
      <x:c r="H626" s="7" t="n">
        <x:f>'Inventory detail'!Y626</x:f>
        <x:v>100</x:v>
      </x:c>
      <x:c r="I626" s="7" t="n">
        <x:f>0</x:f>
        <x:v>0</x:v>
      </x:c>
      <x:c r="J626" s="7" t="n">
        <x:f>0</x:f>
        <x:v>0</x:v>
      </x:c>
      <x:c r="K626" s="7" t="n">
        <x:f>0</x:f>
        <x:v>0</x:v>
      </x:c>
      <x:c r="L626" s="7" t="n">
        <x:f>'Inventory detail'!F626*Summary!$K$5*(A626-E626)/Summary!$K$6</x:f>
        <x:v>25.185708418891167</x:v>
      </x:c>
      <x:c r="M626" s="7" t="n">
        <x:f>MAX(0,H626-L626)</x:f>
        <x:v>74.81429158110883</x:v>
      </x:c>
      <x:c r="N626" s="7" t="n">
        <x:f>MAX(0,L626-H626)</x:f>
        <x:v>0</x:v>
      </x:c>
      <x:c r="O626" s="7" t="n">
        <x:f>MAX(0,F626+I626-N626)</x:f>
        <x:v>0</x:v>
      </x:c>
      <x:c r="P626" s="7" t="n">
        <x:f>MAX(0,N626-F626-I626)</x:f>
        <x:v>0</x:v>
      </x:c>
      <x:c r="Q626" s="7" t="n">
        <x:f>MAX(0,G626+J626-P626)</x:f>
        <x:v>0</x:v>
      </x:c>
      <x:c r="R626" s="7" t="n">
        <x:f>M626+MAX(0,K626-MAX(0,P626-G626-J626))</x:f>
        <x:v>74.81429158110883</x:v>
      </x:c>
      <x:c r="S626" s="7" t="n">
        <x:f>SUM(O626,Q626,R626)</x:f>
        <x:v>74.81429158110883</x:v>
      </x:c>
      <x:c r="T626" s="14" t="n">
        <x:f>'Inventory detail'!T626</x:f>
        <x:v>0.11470000000000001</x:v>
      </x:c>
      <x:c r="U626" s="14" t="n">
        <x:f>'Inventory detail'!U626</x:f>
        <x:v>0.15856499999999998</x:v>
      </x:c>
      <x:c r="V626" s="9" t="n">
        <x:f>O626*T626</x:f>
        <x:v>0</x:v>
      </x:c>
      <x:c r="W626" s="9" t="n">
        <x:f>Q626*T626</x:f>
        <x:v>0</x:v>
      </x:c>
      <x:c r="X626" s="9" t="n">
        <x:f>R626*T626</x:f>
        <x:v>8.581199244353185</x:v>
      </x:c>
      <x:c r="Y626" s="9" t="n">
        <x:f>S626*T626</x:f>
        <x:v>8.581199244353185</x:v>
      </x:c>
      <x:c r="Z626" s="9" t="n">
        <x:f>IF(ISNUMBER(U626),S626*(U626-T626),"n.a.")</x:f>
        <x:v>3.281728900205337</x:v>
      </x:c>
      <x:c r="AA626" s="9" t="n">
        <x:f>IF(ISNUMBER(U626),Y626,0)</x:f>
        <x:v>8.581199244353185</x:v>
      </x:c>
      <x:c r="AB626" s="7" t="n">
        <x:f>MAX(0,L626-SUM(F626:K626))</x:f>
        <x:v>0</x:v>
      </x:c>
    </x:row>
    <x:row r="627" ht="22" customHeight="1">
      <x:c r="A627" s="18" t="n">
        <x:f>Summary!C$41</x:f>
        <x:v>46327</x:v>
      </x:c>
      <x:c r="B627" s="2" t="str">
        <x:f>'Inventory detail'!A627</x:f>
        <x:v>POUC</x:v>
      </x:c>
      <x:c r="C627" s="2" t="str">
        <x:f>'Inventory detail'!B627</x:f>
        <x:v>60</x:v>
      </x:c>
      <x:c r="D627" s="2" t="str">
        <x:f>'Inventory detail'!C627</x:f>
        <x:v>LET3SL</x:v>
      </x:c>
      <x:c r="E627" s="10" t="n">
        <x:f>Summary!$E$5</x:f>
        <x:v>46304</x:v>
      </x:c>
      <x:c r="F627" s="7" t="n">
        <x:f>'Inventory detail'!W627</x:f>
        <x:v>0</x:v>
      </x:c>
      <x:c r="G627" s="7" t="n">
        <x:f>'Inventory detail'!X627</x:f>
        <x:v>0</x:v>
      </x:c>
      <x:c r="H627" s="7" t="n">
        <x:f>'Inventory detail'!Y627</x:f>
        <x:v>300</x:v>
      </x:c>
      <x:c r="I627" s="7" t="n">
        <x:f>SUMIFS('PO detail'!$W$1770:$W$1770,'PO detail'!$V$1770:$V$1770,"&gt;="&amp;E627,'PO detail'!$V$1770:$V$1770,"&lt;"&amp;A627)</x:f>
        <x:v>0</x:v>
      </x:c>
      <x:c r="J627" s="7" t="n">
        <x:f>SUMIFS('PO detail'!$X$1770:$X$1770,'PO detail'!$V$1770:$V$1770,"&gt;="&amp;E627,'PO detail'!$V$1770:$V$1770,"&lt;"&amp;A627)</x:f>
        <x:v>1000</x:v>
      </x:c>
      <x:c r="K627" s="7" t="n">
        <x:f>SUMIFS('PO detail'!$Y$1770:$Y$1770,'PO detail'!$V$1770:$V$1770,"&gt;="&amp;E627,'PO detail'!$V$1770:$V$1770,"&lt;"&amp;A627)</x:f>
        <x:v>0</x:v>
      </x:c>
      <x:c r="L627" s="7" t="n">
        <x:f>'Inventory detail'!F627*Summary!$K$5*(A627-E627)/Summary!$K$6</x:f>
        <x:v>25.185708418891167</x:v>
      </x:c>
      <x:c r="M627" s="7" t="n">
        <x:f>MAX(0,H627-L627)</x:f>
        <x:v>274.8142915811088</x:v>
      </x:c>
      <x:c r="N627" s="7" t="n">
        <x:f>MAX(0,L627-H627)</x:f>
        <x:v>0</x:v>
      </x:c>
      <x:c r="O627" s="7" t="n">
        <x:f>MAX(0,F627+I627-N627)</x:f>
        <x:v>0</x:v>
      </x:c>
      <x:c r="P627" s="7" t="n">
        <x:f>MAX(0,N627-F627-I627)</x:f>
        <x:v>0</x:v>
      </x:c>
      <x:c r="Q627" s="7" t="n">
        <x:f>MAX(0,G627+J627-P627)</x:f>
        <x:v>1000</x:v>
      </x:c>
      <x:c r="R627" s="7" t="n">
        <x:f>M627+MAX(0,K627-MAX(0,P627-G627-J627))</x:f>
        <x:v>274.8142915811088</x:v>
      </x:c>
      <x:c r="S627" s="7" t="n">
        <x:f>SUM(O627,Q627,R627)</x:f>
        <x:v>1274.8142915811088</x:v>
      </x:c>
      <x:c r="T627" s="14" t="n">
        <x:f>'Inventory detail'!T627</x:f>
        <x:v>0.1149</x:v>
      </x:c>
      <x:c r="U627" s="14" t="n">
        <x:f>'Inventory detail'!U627</x:f>
        <x:v>0.12507</x:v>
      </x:c>
      <x:c r="V627" s="9" t="n">
        <x:f>O627*T627</x:f>
        <x:v>0</x:v>
      </x:c>
      <x:c r="W627" s="9" t="n">
        <x:f>Q627*T627</x:f>
        <x:v>114.9</x:v>
      </x:c>
      <x:c r="X627" s="9" t="n">
        <x:f>R627*T627</x:f>
        <x:v>31.576162102669404</x:v>
      </x:c>
      <x:c r="Y627" s="9" t="n">
        <x:f>S627*T627</x:f>
        <x:v>146.4761621026694</x:v>
      </x:c>
      <x:c r="Z627" s="9" t="n">
        <x:f>IF(ISNUMBER(U627),S627*(U627-T627),"n.a.")</x:f>
        <x:v>12.964861345379857</x:v>
      </x:c>
      <x:c r="AA627" s="9" t="n">
        <x:f>IF(ISNUMBER(U627),Y627,0)</x:f>
        <x:v>146.4761621026694</x:v>
      </x:c>
      <x:c r="AB627" s="7" t="n">
        <x:f>MAX(0,L627-SUM(F627:K627))</x:f>
        <x:v>0</x:v>
      </x:c>
    </x:row>
    <x:row r="628" ht="22" customHeight="1">
      <x:c r="A628" s="18" t="n">
        <x:f>Summary!C$41</x:f>
        <x:v>46327</x:v>
      </x:c>
      <x:c r="B628" s="2" t="str">
        <x:f>'Inventory detail'!A628</x:f>
        <x:v>WIRE</x:v>
      </x:c>
      <x:c r="C628" s="2" t="str">
        <x:f>'Inventory detail'!B628</x:f>
        <x:v>30</x:v>
      </x:c>
      <x:c r="D628" s="2" t="str">
        <x:f>'Inventory detail'!C628</x:f>
        <x:v>DL516GRAY</x:v>
      </x:c>
      <x:c r="E628" s="10" t="n">
        <x:f>Summary!$E$5</x:f>
        <x:v>46304</x:v>
      </x:c>
      <x:c r="F628" s="7" t="n">
        <x:f>'Inventory detail'!W628</x:f>
        <x:v>0</x:v>
      </x:c>
      <x:c r="G628" s="7" t="n">
        <x:f>'Inventory detail'!X628</x:f>
        <x:v>0</x:v>
      </x:c>
      <x:c r="H628" s="7" t="n">
        <x:f>'Inventory detail'!Y628</x:f>
        <x:v>1700</x:v>
      </x:c>
      <x:c r="I628" s="7" t="n">
        <x:f>0</x:f>
        <x:v>0</x:v>
      </x:c>
      <x:c r="J628" s="7" t="n">
        <x:f>0</x:f>
        <x:v>0</x:v>
      </x:c>
      <x:c r="K628" s="7" t="n">
        <x:f>0</x:f>
        <x:v>0</x:v>
      </x:c>
      <x:c r="L628" s="7" t="n">
        <x:f>'Inventory detail'!F628*Summary!$K$5*(A628-E628)/Summary!$K$6</x:f>
        <x:v>25.185708418891167</x:v>
      </x:c>
      <x:c r="M628" s="7" t="n">
        <x:f>MAX(0,H628-L628)</x:f>
        <x:v>1674.8142915811088</x:v>
      </x:c>
      <x:c r="N628" s="7" t="n">
        <x:f>MAX(0,L628-H628)</x:f>
        <x:v>0</x:v>
      </x:c>
      <x:c r="O628" s="7" t="n">
        <x:f>MAX(0,F628+I628-N628)</x:f>
        <x:v>0</x:v>
      </x:c>
      <x:c r="P628" s="7" t="n">
        <x:f>MAX(0,N628-F628-I628)</x:f>
        <x:v>0</x:v>
      </x:c>
      <x:c r="Q628" s="7" t="n">
        <x:f>MAX(0,G628+J628-P628)</x:f>
        <x:v>0</x:v>
      </x:c>
      <x:c r="R628" s="7" t="n">
        <x:f>M628+MAX(0,K628-MAX(0,P628-G628-J628))</x:f>
        <x:v>1674.8142915811088</x:v>
      </x:c>
      <x:c r="S628" s="7" t="n">
        <x:f>SUM(O628,Q628,R628)</x:f>
        <x:v>1674.8142915811088</x:v>
      </x:c>
      <x:c r="T628" s="14" t="n">
        <x:f>'Inventory detail'!T628</x:f>
        <x:v>0.0475</x:v>
      </x:c>
      <x:c r="U628" s="14" t="n">
        <x:f>'Inventory detail'!U628</x:f>
        <x:v>0.0475</x:v>
      </x:c>
      <x:c r="V628" s="9" t="n">
        <x:f>O628*T628</x:f>
        <x:v>0</x:v>
      </x:c>
      <x:c r="W628" s="9" t="n">
        <x:f>Q628*T628</x:f>
        <x:v>0</x:v>
      </x:c>
      <x:c r="X628" s="9" t="n">
        <x:f>R628*T628</x:f>
        <x:v>79.55367885010267</x:v>
      </x:c>
      <x:c r="Y628" s="9" t="n">
        <x:f>S628*T628</x:f>
        <x:v>79.55367885010267</x:v>
      </x:c>
      <x:c r="Z628" s="9" t="n">
        <x:f>IF(ISNUMBER(U628),S628*(U628-T628),"n.a.")</x:f>
        <x:v>0</x:v>
      </x:c>
      <x:c r="AA628" s="9" t="n">
        <x:f>IF(ISNUMBER(U628),Y628,0)</x:f>
        <x:v>79.55367885010267</x:v>
      </x:c>
      <x:c r="AB628" s="7" t="n">
        <x:f>MAX(0,L628-SUM(F628:K628))</x:f>
        <x:v>0</x:v>
      </x:c>
    </x:row>
    <x:row r="629" ht="22" customHeight="1">
      <x:c r="A629" s="18" t="n">
        <x:f>Summary!C$41</x:f>
        <x:v>46327</x:v>
      </x:c>
      <x:c r="B629" s="2" t="str">
        <x:f>'Inventory detail'!A629</x:f>
        <x:v>WIRE</x:v>
      </x:c>
      <x:c r="C629" s="2" t="str">
        <x:f>'Inventory detail'!B629</x:f>
        <x:v>60</x:v>
      </x:c>
      <x:c r="D629" s="2" t="str">
        <x:f>'Inventory detail'!C629</x:f>
        <x:v>DL012GRAY</x:v>
      </x:c>
      <x:c r="E629" s="10" t="n">
        <x:f>Summary!$E$5</x:f>
        <x:v>46304</x:v>
      </x:c>
      <x:c r="F629" s="7" t="n">
        <x:f>'Inventory detail'!W629</x:f>
        <x:v>0</x:v>
      </x:c>
      <x:c r="G629" s="7" t="n">
        <x:f>'Inventory detail'!X629</x:f>
        <x:v>0</x:v>
      </x:c>
      <x:c r="H629" s="7" t="n">
        <x:f>'Inventory detail'!Y629</x:f>
        <x:v>1600</x:v>
      </x:c>
      <x:c r="I629" s="7" t="n">
        <x:f>0</x:f>
        <x:v>0</x:v>
      </x:c>
      <x:c r="J629" s="7" t="n">
        <x:f>0</x:f>
        <x:v>0</x:v>
      </x:c>
      <x:c r="K629" s="7" t="n">
        <x:f>0</x:f>
        <x:v>0</x:v>
      </x:c>
      <x:c r="L629" s="7" t="n">
        <x:f>'Inventory detail'!F629*Summary!$K$5*(A629-E629)/Summary!$K$6</x:f>
        <x:v>25.185708418891167</x:v>
      </x:c>
      <x:c r="M629" s="7" t="n">
        <x:f>MAX(0,H629-L629)</x:f>
        <x:v>1574.8142915811088</x:v>
      </x:c>
      <x:c r="N629" s="7" t="n">
        <x:f>MAX(0,L629-H629)</x:f>
        <x:v>0</x:v>
      </x:c>
      <x:c r="O629" s="7" t="n">
        <x:f>MAX(0,F629+I629-N629)</x:f>
        <x:v>0</x:v>
      </x:c>
      <x:c r="P629" s="7" t="n">
        <x:f>MAX(0,N629-F629-I629)</x:f>
        <x:v>0</x:v>
      </x:c>
      <x:c r="Q629" s="7" t="n">
        <x:f>MAX(0,G629+J629-P629)</x:f>
        <x:v>0</x:v>
      </x:c>
      <x:c r="R629" s="7" t="n">
        <x:f>M629+MAX(0,K629-MAX(0,P629-G629-J629))</x:f>
        <x:v>1574.8142915811088</x:v>
      </x:c>
      <x:c r="S629" s="7" t="n">
        <x:f>SUM(O629,Q629,R629)</x:f>
        <x:v>1574.8142915811088</x:v>
      </x:c>
      <x:c r="T629" s="14" t="n">
        <x:f>'Inventory detail'!T629</x:f>
        <x:v>0.08259999999999999</x:v>
      </x:c>
      <x:c r="U629" s="14" t="n">
        <x:f>'Inventory detail'!U629</x:f>
        <x:v>0.08259999999999999</x:v>
      </x:c>
      <x:c r="V629" s="9" t="n">
        <x:f>O629*T629</x:f>
        <x:v>0</x:v>
      </x:c>
      <x:c r="W629" s="9" t="n">
        <x:f>Q629*T629</x:f>
        <x:v>0</x:v>
      </x:c>
      <x:c r="X629" s="9" t="n">
        <x:f>R629*T629</x:f>
        <x:v>130.07966048459957</x:v>
      </x:c>
      <x:c r="Y629" s="9" t="n">
        <x:f>S629*T629</x:f>
        <x:v>130.07966048459957</x:v>
      </x:c>
      <x:c r="Z629" s="9" t="n">
        <x:f>IF(ISNUMBER(U629),S629*(U629-T629),"n.a.")</x:f>
        <x:v>0</x:v>
      </x:c>
      <x:c r="AA629" s="9" t="n">
        <x:f>IF(ISNUMBER(U629),Y629,0)</x:f>
        <x:v>130.07966048459957</x:v>
      </x:c>
      <x:c r="AB629" s="7" t="n">
        <x:f>MAX(0,L629-SUM(F629:K629))</x:f>
        <x:v>0</x:v>
      </x:c>
    </x:row>
    <x:row r="630" ht="22" customHeight="1">
      <x:c r="A630" s="18" t="n">
        <x:f>Summary!C$41</x:f>
        <x:v>46327</x:v>
      </x:c>
      <x:c r="B630" s="2" t="str">
        <x:f>'Inventory detail'!A630</x:f>
        <x:v>COIL</x:v>
      </x:c>
      <x:c r="C630" s="2" t="str">
        <x:f>'Inventory detail'!B630</x:f>
        <x:v>10</x:v>
      </x:c>
      <x:c r="D630" s="2" t="str">
        <x:f>'Inventory detail'!C630</x:f>
        <x:v>13BLU12-4</x:v>
      </x:c>
      <x:c r="E630" s="10" t="n">
        <x:f>Summary!$E$5</x:f>
        <x:v>46304</x:v>
      </x:c>
      <x:c r="F630" s="7" t="n">
        <x:f>'Inventory detail'!W630</x:f>
        <x:v>0</x:v>
      </x:c>
      <x:c r="G630" s="7" t="n">
        <x:f>'Inventory detail'!X630</x:f>
        <x:v>0</x:v>
      </x:c>
      <x:c r="H630" s="7" t="n">
        <x:f>'Inventory detail'!Y630</x:f>
        <x:v>1900</x:v>
      </x:c>
      <x:c r="I630" s="7" t="n">
        <x:f>0</x:f>
        <x:v>0</x:v>
      </x:c>
      <x:c r="J630" s="7" t="n">
        <x:f>0</x:f>
        <x:v>0</x:v>
      </x:c>
      <x:c r="K630" s="7" t="n">
        <x:f>0</x:f>
        <x:v>0</x:v>
      </x:c>
      <x:c r="L630" s="7" t="n">
        <x:f>'Inventory detail'!F630*Summary!$K$5*(A630-E630)/Summary!$K$6</x:f>
        <x:v>18.8911704312115</x:v>
      </x:c>
      <x:c r="M630" s="7" t="n">
        <x:f>MAX(0,H630-L630)</x:f>
        <x:v>1881.1088295687885</x:v>
      </x:c>
      <x:c r="N630" s="7" t="n">
        <x:f>MAX(0,L630-H630)</x:f>
        <x:v>0</x:v>
      </x:c>
      <x:c r="O630" s="7" t="n">
        <x:f>MAX(0,F630+I630-N630)</x:f>
        <x:v>0</x:v>
      </x:c>
      <x:c r="P630" s="7" t="n">
        <x:f>MAX(0,N630-F630-I630)</x:f>
        <x:v>0</x:v>
      </x:c>
      <x:c r="Q630" s="7" t="n">
        <x:f>MAX(0,G630+J630-P630)</x:f>
        <x:v>0</x:v>
      </x:c>
      <x:c r="R630" s="7" t="n">
        <x:f>M630+MAX(0,K630-MAX(0,P630-G630-J630))</x:f>
        <x:v>1881.1088295687885</x:v>
      </x:c>
      <x:c r="S630" s="7" t="n">
        <x:f>SUM(O630,Q630,R630)</x:f>
        <x:v>1881.1088295687885</x:v>
      </x:c>
      <x:c r="T630" s="14" t="n">
        <x:f>'Inventory detail'!T630</x:f>
        <x:v>0.0848</x:v>
      </x:c>
      <x:c r="U630" s="14" t="n">
        <x:f>'Inventory detail'!U630</x:f>
        <x:v>0.083096</x:v>
      </x:c>
      <x:c r="V630" s="9" t="n">
        <x:f>O630*T630</x:f>
        <x:v>0</x:v>
      </x:c>
      <x:c r="W630" s="9" t="n">
        <x:f>Q630*T630</x:f>
        <x:v>0</x:v>
      </x:c>
      <x:c r="X630" s="9" t="n">
        <x:f>R630*T630</x:f>
        <x:v>159.51802874743325</x:v>
      </x:c>
      <x:c r="Y630" s="9" t="n">
        <x:f>S630*T630</x:f>
        <x:v>159.51802874743325</x:v>
      </x:c>
      <x:c r="Z630" s="9" t="n">
        <x:f>IF(ISNUMBER(U630),S630*(U630-T630),"n.a.")</x:f>
        <x:v>-3.20540944558521</x:v>
      </x:c>
      <x:c r="AA630" s="9" t="n">
        <x:f>IF(ISNUMBER(U630),Y630,0)</x:f>
        <x:v>159.51802874743325</x:v>
      </x:c>
      <x:c r="AB630" s="7" t="n">
        <x:f>MAX(0,L630-SUM(F630:K630))</x:f>
        <x:v>0</x:v>
      </x:c>
    </x:row>
    <x:row r="631" ht="22" customHeight="1">
      <x:c r="A631" s="18" t="n">
        <x:f>Summary!C$41</x:f>
        <x:v>46327</x:v>
      </x:c>
      <x:c r="B631" s="2" t="str">
        <x:f>'Inventory detail'!A631</x:f>
        <x:v>COIL</x:v>
      </x:c>
      <x:c r="C631" s="2" t="str">
        <x:f>'Inventory detail'!B631</x:f>
        <x:v>10</x:v>
      </x:c>
      <x:c r="D631" s="2" t="str">
        <x:f>'Inventory detail'!C631</x:f>
        <x:v>14FG12-4</x:v>
      </x:c>
      <x:c r="E631" s="10" t="n">
        <x:f>Summary!$E$5</x:f>
        <x:v>46304</x:v>
      </x:c>
      <x:c r="F631" s="7" t="n">
        <x:f>'Inventory detail'!W631</x:f>
        <x:v>0</x:v>
      </x:c>
      <x:c r="G631" s="7" t="n">
        <x:f>'Inventory detail'!X631</x:f>
        <x:v>0</x:v>
      </x:c>
      <x:c r="H631" s="7" t="n">
        <x:f>'Inventory detail'!Y631</x:f>
        <x:v>100</x:v>
      </x:c>
      <x:c r="I631" s="7" t="n">
        <x:f>0</x:f>
        <x:v>0</x:v>
      </x:c>
      <x:c r="J631" s="7" t="n">
        <x:f>0</x:f>
        <x:v>0</x:v>
      </x:c>
      <x:c r="K631" s="7" t="n">
        <x:f>0</x:f>
        <x:v>0</x:v>
      </x:c>
      <x:c r="L631" s="7" t="n">
        <x:f>'Inventory detail'!F631*Summary!$K$5*(A631-E631)/Summary!$K$6</x:f>
        <x:v>18.8911704312115</x:v>
      </x:c>
      <x:c r="M631" s="7" t="n">
        <x:f>MAX(0,H631-L631)</x:f>
        <x:v>81.10882956878851</x:v>
      </x:c>
      <x:c r="N631" s="7" t="n">
        <x:f>MAX(0,L631-H631)</x:f>
        <x:v>0</x:v>
      </x:c>
      <x:c r="O631" s="7" t="n">
        <x:f>MAX(0,F631+I631-N631)</x:f>
        <x:v>0</x:v>
      </x:c>
      <x:c r="P631" s="7" t="n">
        <x:f>MAX(0,N631-F631-I631)</x:f>
        <x:v>0</x:v>
      </x:c>
      <x:c r="Q631" s="7" t="n">
        <x:f>MAX(0,G631+J631-P631)</x:f>
        <x:v>0</x:v>
      </x:c>
      <x:c r="R631" s="7" t="n">
        <x:f>M631+MAX(0,K631-MAX(0,P631-G631-J631))</x:f>
        <x:v>81.10882956878851</x:v>
      </x:c>
      <x:c r="S631" s="7" t="n">
        <x:f>SUM(O631,Q631,R631)</x:f>
        <x:v>81.10882956878851</x:v>
      </x:c>
      <x:c r="T631" s="14" t="n">
        <x:f>'Inventory detail'!T631</x:f>
        <x:v>0.0533</x:v>
      </x:c>
      <x:c r="U631" s="14" t="str">
        <x:f>'Inventory detail'!U631</x:f>
        <x:v>n.a.</x:v>
      </x:c>
      <x:c r="V631" s="9" t="n">
        <x:f>O631*T631</x:f>
        <x:v>0</x:v>
      </x:c>
      <x:c r="W631" s="9" t="n">
        <x:f>Q631*T631</x:f>
        <x:v>0</x:v>
      </x:c>
      <x:c r="X631" s="9" t="n">
        <x:f>R631*T631</x:f>
        <x:v>4.323100616016427</x:v>
      </x:c>
      <x:c r="Y631" s="9" t="n">
        <x:f>S631*T631</x:f>
        <x:v>4.323100616016427</x:v>
      </x:c>
      <x:c r="Z631" s="9" t="str">
        <x:f>IF(ISNUMBER(U631),S631*(U631-T631),"n.a.")</x:f>
        <x:v>n.a.</x:v>
      </x:c>
      <x:c r="AA631" s="9" t="n">
        <x:f>IF(ISNUMBER(U631),Y631,0)</x:f>
        <x:v>0</x:v>
      </x:c>
      <x:c r="AB631" s="7" t="n">
        <x:f>MAX(0,L631-SUM(F631:K631))</x:f>
        <x:v>0</x:v>
      </x:c>
    </x:row>
    <x:row r="632" ht="22" customHeight="1">
      <x:c r="A632" s="18" t="n">
        <x:f>Summary!C$41</x:f>
        <x:v>46327</x:v>
      </x:c>
      <x:c r="B632" s="2" t="str">
        <x:f>'Inventory detail'!A632</x:f>
        <x:v>COIL</x:v>
      </x:c>
      <x:c r="C632" s="2" t="str">
        <x:f>'Inventory detail'!B632</x:f>
        <x:v>10</x:v>
      </x:c>
      <x:c r="D632" s="2" t="str">
        <x:f>'Inventory detail'!C632</x:f>
        <x:v>25FG12-4</x:v>
      </x:c>
      <x:c r="E632" s="10" t="n">
        <x:f>Summary!$E$5</x:f>
        <x:v>46304</x:v>
      </x:c>
      <x:c r="F632" s="7" t="n">
        <x:f>'Inventory detail'!W632</x:f>
        <x:v>0</x:v>
      </x:c>
      <x:c r="G632" s="7" t="n">
        <x:f>'Inventory detail'!X632</x:f>
        <x:v>0</x:v>
      </x:c>
      <x:c r="H632" s="7" t="n">
        <x:f>'Inventory detail'!Y632</x:f>
        <x:v>0</x:v>
      </x:c>
      <x:c r="I632" s="7" t="n">
        <x:f>0</x:f>
        <x:v>0</x:v>
      </x:c>
      <x:c r="J632" s="7" t="n">
        <x:f>0</x:f>
        <x:v>0</x:v>
      </x:c>
      <x:c r="K632" s="7" t="n">
        <x:f>0</x:f>
        <x:v>0</x:v>
      </x:c>
      <x:c r="L632" s="7" t="n">
        <x:f>'Inventory detail'!F632*Summary!$K$5*(A632-E632)/Summary!$K$6</x:f>
        <x:v>18.8911704312115</x:v>
      </x:c>
      <x:c r="M632" s="7" t="n">
        <x:f>MAX(0,H632-L632)</x:f>
        <x:v>0</x:v>
      </x:c>
      <x:c r="N632" s="7" t="n">
        <x:f>MAX(0,L632-H632)</x:f>
        <x:v>18.8911704312115</x:v>
      </x:c>
      <x:c r="O632" s="7" t="n">
        <x:f>MAX(0,F632+I632-N632)</x:f>
        <x:v>0</x:v>
      </x:c>
      <x:c r="P632" s="7" t="n">
        <x:f>MAX(0,N632-F632-I632)</x:f>
        <x:v>18.8911704312115</x:v>
      </x:c>
      <x:c r="Q632" s="7" t="n">
        <x:f>MAX(0,G632+J632-P632)</x:f>
        <x:v>0</x:v>
      </x:c>
      <x:c r="R632" s="7" t="n">
        <x:f>M632+MAX(0,K632-MAX(0,P632-G632-J632))</x:f>
        <x:v>0</x:v>
      </x:c>
      <x:c r="S632" s="7" t="n">
        <x:f>SUM(O632,Q632,R632)</x:f>
        <x:v>0</x:v>
      </x:c>
      <x:c r="T632" s="14" t="n">
        <x:f>'Inventory detail'!T632</x:f>
        <x:v>0.1158</x:v>
      </x:c>
      <x:c r="U632" s="14" t="str">
        <x:f>'Inventory detail'!U632</x:f>
        <x:v>n.a.</x:v>
      </x:c>
      <x:c r="V632" s="9" t="n">
        <x:f>O632*T632</x:f>
        <x:v>0</x:v>
      </x:c>
      <x:c r="W632" s="9" t="n">
        <x:f>Q632*T632</x:f>
        <x:v>0</x:v>
      </x:c>
      <x:c r="X632" s="9" t="n">
        <x:f>R632*T632</x:f>
        <x:v>0</x:v>
      </x:c>
      <x:c r="Y632" s="9" t="n">
        <x:f>S632*T632</x:f>
        <x:v>0</x:v>
      </x:c>
      <x:c r="Z632" s="9" t="str">
        <x:f>IF(ISNUMBER(U632),S632*(U632-T632),"n.a.")</x:f>
        <x:v>n.a.</x:v>
      </x:c>
      <x:c r="AA632" s="9" t="n">
        <x:f>IF(ISNUMBER(U632),Y632,0)</x:f>
        <x:v>0</x:v>
      </x:c>
      <x:c r="AB632" s="7" t="n">
        <x:f>MAX(0,L632-SUM(F632:K632))</x:f>
        <x:v>18.8911704312115</x:v>
      </x:c>
    </x:row>
    <x:row r="633" ht="22" customHeight="1">
      <x:c r="A633" s="18" t="n">
        <x:f>Summary!C$41</x:f>
        <x:v>46327</x:v>
      </x:c>
      <x:c r="B633" s="2" t="str">
        <x:f>'Inventory detail'!A633</x:f>
        <x:v>COIL</x:v>
      </x:c>
      <x:c r="C633" s="2" t="str">
        <x:f>'Inventory detail'!B633</x:f>
        <x:v>10</x:v>
      </x:c>
      <x:c r="D633" s="2" t="str">
        <x:f>'Inventory detail'!C633</x:f>
        <x:v>28BLU12-4</x:v>
      </x:c>
      <x:c r="E633" s="10" t="n">
        <x:f>Summary!$E$5</x:f>
        <x:v>46304</x:v>
      </x:c>
      <x:c r="F633" s="7" t="n">
        <x:f>'Inventory detail'!W633</x:f>
        <x:v>0</x:v>
      </x:c>
      <x:c r="G633" s="7" t="n">
        <x:f>'Inventory detail'!X633</x:f>
        <x:v>0</x:v>
      </x:c>
      <x:c r="H633" s="7" t="n">
        <x:f>'Inventory detail'!Y633</x:f>
        <x:v>300</x:v>
      </x:c>
      <x:c r="I633" s="7" t="n">
        <x:f>0</x:f>
        <x:v>0</x:v>
      </x:c>
      <x:c r="J633" s="7" t="n">
        <x:f>0</x:f>
        <x:v>0</x:v>
      </x:c>
      <x:c r="K633" s="7" t="n">
        <x:f>0</x:f>
        <x:v>0</x:v>
      </x:c>
      <x:c r="L633" s="7" t="n">
        <x:f>'Inventory detail'!F633*Summary!$K$5*(A633-E633)/Summary!$K$6</x:f>
        <x:v>18.8911704312115</x:v>
      </x:c>
      <x:c r="M633" s="7" t="n">
        <x:f>MAX(0,H633-L633)</x:f>
        <x:v>281.1088295687885</x:v>
      </x:c>
      <x:c r="N633" s="7" t="n">
        <x:f>MAX(0,L633-H633)</x:f>
        <x:v>0</x:v>
      </x:c>
      <x:c r="O633" s="7" t="n">
        <x:f>MAX(0,F633+I633-N633)</x:f>
        <x:v>0</x:v>
      </x:c>
      <x:c r="P633" s="7" t="n">
        <x:f>MAX(0,N633-F633-I633)</x:f>
        <x:v>0</x:v>
      </x:c>
      <x:c r="Q633" s="7" t="n">
        <x:f>MAX(0,G633+J633-P633)</x:f>
        <x:v>0</x:v>
      </x:c>
      <x:c r="R633" s="7" t="n">
        <x:f>M633+MAX(0,K633-MAX(0,P633-G633-J633))</x:f>
        <x:v>281.1088295687885</x:v>
      </x:c>
      <x:c r="S633" s="7" t="n">
        <x:f>SUM(O633,Q633,R633)</x:f>
        <x:v>281.1088295687885</x:v>
      </x:c>
      <x:c r="T633" s="14" t="n">
        <x:f>'Inventory detail'!T633</x:f>
        <x:v>0.1292</x:v>
      </x:c>
      <x:c r="U633" s="14" t="str">
        <x:f>'Inventory detail'!U633</x:f>
        <x:v>n.a.</x:v>
      </x:c>
      <x:c r="V633" s="9" t="n">
        <x:f>O633*T633</x:f>
        <x:v>0</x:v>
      </x:c>
      <x:c r="W633" s="9" t="n">
        <x:f>Q633*T633</x:f>
        <x:v>0</x:v>
      </x:c>
      <x:c r="X633" s="9" t="n">
        <x:f>R633*T633</x:f>
        <x:v>36.31926078028748</x:v>
      </x:c>
      <x:c r="Y633" s="9" t="n">
        <x:f>S633*T633</x:f>
        <x:v>36.31926078028748</x:v>
      </x:c>
      <x:c r="Z633" s="9" t="str">
        <x:f>IF(ISNUMBER(U633),S633*(U633-T633),"n.a.")</x:f>
        <x:v>n.a.</x:v>
      </x:c>
      <x:c r="AA633" s="9" t="n">
        <x:f>IF(ISNUMBER(U633),Y633,0)</x:f>
        <x:v>0</x:v>
      </x:c>
      <x:c r="AB633" s="7" t="n">
        <x:f>MAX(0,L633-SUM(F633:K633))</x:f>
        <x:v>0</x:v>
      </x:c>
    </x:row>
    <x:row r="634" ht="22" customHeight="1">
      <x:c r="A634" s="18" t="n">
        <x:f>Summary!C$41</x:f>
        <x:v>46327</x:v>
      </x:c>
      <x:c r="B634" s="2" t="str">
        <x:f>'Inventory detail'!A634</x:f>
        <x:v>COIL</x:v>
      </x:c>
      <x:c r="C634" s="2" t="str">
        <x:f>'Inventory detail'!B634</x:f>
        <x:v>10</x:v>
      </x:c>
      <x:c r="D634" s="2" t="str">
        <x:f>'Inventory detail'!C634</x:f>
        <x:v>30CLR12-4</x:v>
      </x:c>
      <x:c r="E634" s="10" t="n">
        <x:f>Summary!$E$5</x:f>
        <x:v>46304</x:v>
      </x:c>
      <x:c r="F634" s="7" t="n">
        <x:f>'Inventory detail'!W634</x:f>
        <x:v>0</x:v>
      </x:c>
      <x:c r="G634" s="7" t="n">
        <x:f>'Inventory detail'!X634</x:f>
        <x:v>0</x:v>
      </x:c>
      <x:c r="H634" s="7" t="n">
        <x:f>'Inventory detail'!Y634</x:f>
        <x:v>1100</x:v>
      </x:c>
      <x:c r="I634" s="7" t="n">
        <x:f>0</x:f>
        <x:v>0</x:v>
      </x:c>
      <x:c r="J634" s="7" t="n">
        <x:f>0</x:f>
        <x:v>0</x:v>
      </x:c>
      <x:c r="K634" s="7" t="n">
        <x:f>0</x:f>
        <x:v>0</x:v>
      </x:c>
      <x:c r="L634" s="7" t="n">
        <x:f>'Inventory detail'!F634*Summary!$K$5*(A634-E634)/Summary!$K$6</x:f>
        <x:v>18.8911704312115</x:v>
      </x:c>
      <x:c r="M634" s="7" t="n">
        <x:f>MAX(0,H634-L634)</x:f>
        <x:v>1081.1088295687885</x:v>
      </x:c>
      <x:c r="N634" s="7" t="n">
        <x:f>MAX(0,L634-H634)</x:f>
        <x:v>0</x:v>
      </x:c>
      <x:c r="O634" s="7" t="n">
        <x:f>MAX(0,F634+I634-N634)</x:f>
        <x:v>0</x:v>
      </x:c>
      <x:c r="P634" s="7" t="n">
        <x:f>MAX(0,N634-F634-I634)</x:f>
        <x:v>0</x:v>
      </x:c>
      <x:c r="Q634" s="7" t="n">
        <x:f>MAX(0,G634+J634-P634)</x:f>
        <x:v>0</x:v>
      </x:c>
      <x:c r="R634" s="7" t="n">
        <x:f>M634+MAX(0,K634-MAX(0,P634-G634-J634))</x:f>
        <x:v>1081.1088295687885</x:v>
      </x:c>
      <x:c r="S634" s="7" t="n">
        <x:f>SUM(O634,Q634,R634)</x:f>
        <x:v>1081.1088295687885</x:v>
      </x:c>
      <x:c r="T634" s="14" t="n">
        <x:f>'Inventory detail'!T634</x:f>
        <x:v>0.25079999999999997</x:v>
      </x:c>
      <x:c r="U634" s="14" t="n">
        <x:f>'Inventory detail'!U634</x:f>
        <x:v>0.245752</x:v>
      </x:c>
      <x:c r="V634" s="9" t="n">
        <x:f>O634*T634</x:f>
        <x:v>0</x:v>
      </x:c>
      <x:c r="W634" s="9" t="n">
        <x:f>Q634*T634</x:f>
        <x:v>0</x:v>
      </x:c>
      <x:c r="X634" s="9" t="n">
        <x:f>R634*T634</x:f>
        <x:v>271.1420944558521</x:v>
      </x:c>
      <x:c r="Y634" s="9" t="n">
        <x:f>S634*T634</x:f>
        <x:v>271.1420944558521</x:v>
      </x:c>
      <x:c r="Z634" s="9" t="n">
        <x:f>IF(ISNUMBER(U634),S634*(U634-T634),"n.a.")</x:f>
        <x:v>-5.457437371663211</x:v>
      </x:c>
      <x:c r="AA634" s="9" t="n">
        <x:f>IF(ISNUMBER(U634),Y634,0)</x:f>
        <x:v>271.1420944558521</x:v>
      </x:c>
      <x:c r="AB634" s="7" t="n">
        <x:f>MAX(0,L634-SUM(F634:K634))</x:f>
        <x:v>0</x:v>
      </x:c>
    </x:row>
    <x:row r="635" ht="22" customHeight="1">
      <x:c r="A635" s="18" t="n">
        <x:f>Summary!C$41</x:f>
        <x:v>46327</x:v>
      </x:c>
      <x:c r="B635" s="2" t="str">
        <x:f>'Inventory detail'!A635</x:f>
        <x:v>COIL</x:v>
      </x:c>
      <x:c r="C635" s="2" t="str">
        <x:f>'Inventory detail'!B635</x:f>
        <x:v>10</x:v>
      </x:c>
      <x:c r="D635" s="2" t="str">
        <x:f>'Inventory detail'!C635</x:f>
        <x:v>32BLU12-4</x:v>
      </x:c>
      <x:c r="E635" s="10" t="n">
        <x:f>Summary!$E$5</x:f>
        <x:v>46304</x:v>
      </x:c>
      <x:c r="F635" s="7" t="n">
        <x:f>'Inventory detail'!W635</x:f>
        <x:v>0</x:v>
      </x:c>
      <x:c r="G635" s="7" t="n">
        <x:f>'Inventory detail'!X635</x:f>
        <x:v>0</x:v>
      </x:c>
      <x:c r="H635" s="7" t="n">
        <x:f>'Inventory detail'!Y635</x:f>
        <x:v>300</x:v>
      </x:c>
      <x:c r="I635" s="7" t="n">
        <x:f>0</x:f>
        <x:v>0</x:v>
      </x:c>
      <x:c r="J635" s="7" t="n">
        <x:f>0</x:f>
        <x:v>0</x:v>
      </x:c>
      <x:c r="K635" s="7" t="n">
        <x:f>0</x:f>
        <x:v>0</x:v>
      </x:c>
      <x:c r="L635" s="7" t="n">
        <x:f>'Inventory detail'!F635*Summary!$K$5*(A635-E635)/Summary!$K$6</x:f>
        <x:v>18.8911704312115</x:v>
      </x:c>
      <x:c r="M635" s="7" t="n">
        <x:f>MAX(0,H635-L635)</x:f>
        <x:v>281.1088295687885</x:v>
      </x:c>
      <x:c r="N635" s="7" t="n">
        <x:f>MAX(0,L635-H635)</x:f>
        <x:v>0</x:v>
      </x:c>
      <x:c r="O635" s="7" t="n">
        <x:f>MAX(0,F635+I635-N635)</x:f>
        <x:v>0</x:v>
      </x:c>
      <x:c r="P635" s="7" t="n">
        <x:f>MAX(0,N635-F635-I635)</x:f>
        <x:v>0</x:v>
      </x:c>
      <x:c r="Q635" s="7" t="n">
        <x:f>MAX(0,G635+J635-P635)</x:f>
        <x:v>0</x:v>
      </x:c>
      <x:c r="R635" s="7" t="n">
        <x:f>M635+MAX(0,K635-MAX(0,P635-G635-J635))</x:f>
        <x:v>281.1088295687885</x:v>
      </x:c>
      <x:c r="S635" s="7" t="n">
        <x:f>SUM(O635,Q635,R635)</x:f>
        <x:v>281.1088295687885</x:v>
      </x:c>
      <x:c r="T635" s="14" t="n">
        <x:f>'Inventory detail'!T635</x:f>
        <x:v>0.1489</x:v>
      </x:c>
      <x:c r="U635" s="14" t="str">
        <x:f>'Inventory detail'!U635</x:f>
        <x:v>n.a.</x:v>
      </x:c>
      <x:c r="V635" s="9" t="n">
        <x:f>O635*T635</x:f>
        <x:v>0</x:v>
      </x:c>
      <x:c r="W635" s="9" t="n">
        <x:f>Q635*T635</x:f>
        <x:v>0</x:v>
      </x:c>
      <x:c r="X635" s="9" t="n">
        <x:f>R635*T635</x:f>
        <x:v>41.85710472279261</x:v>
      </x:c>
      <x:c r="Y635" s="9" t="n">
        <x:f>S635*T635</x:f>
        <x:v>41.85710472279261</x:v>
      </x:c>
      <x:c r="Z635" s="9" t="str">
        <x:f>IF(ISNUMBER(U635),S635*(U635-T635),"n.a.")</x:f>
        <x:v>n.a.</x:v>
      </x:c>
      <x:c r="AA635" s="9" t="n">
        <x:f>IF(ISNUMBER(U635),Y635,0)</x:f>
        <x:v>0</x:v>
      </x:c>
      <x:c r="AB635" s="7" t="n">
        <x:f>MAX(0,L635-SUM(F635:K635))</x:f>
        <x:v>0</x:v>
      </x:c>
    </x:row>
    <x:row r="636" ht="22" customHeight="1">
      <x:c r="A636" s="18" t="n">
        <x:f>Summary!C$41</x:f>
        <x:v>46327</x:v>
      </x:c>
      <x:c r="B636" s="2" t="str">
        <x:f>'Inventory detail'!A636</x:f>
        <x:v>COIL</x:v>
      </x:c>
      <x:c r="C636" s="2" t="str">
        <x:f>'Inventory detail'!B636</x:f>
        <x:v>10</x:v>
      </x:c>
      <x:c r="D636" s="2" t="str">
        <x:f>'Inventory detail'!C636</x:f>
        <x:v>6BLK12-5</x:v>
      </x:c>
      <x:c r="E636" s="10" t="n">
        <x:f>Summary!$E$5</x:f>
        <x:v>46304</x:v>
      </x:c>
      <x:c r="F636" s="7" t="n">
        <x:f>'Inventory detail'!W636</x:f>
        <x:v>0</x:v>
      </x:c>
      <x:c r="G636" s="7" t="n">
        <x:f>'Inventory detail'!X636</x:f>
        <x:v>0</x:v>
      </x:c>
      <x:c r="H636" s="7" t="n">
        <x:f>'Inventory detail'!Y636</x:f>
        <x:v>0</x:v>
      </x:c>
      <x:c r="I636" s="7" t="n">
        <x:f>0</x:f>
        <x:v>0</x:v>
      </x:c>
      <x:c r="J636" s="7" t="n">
        <x:f>0</x:f>
        <x:v>0</x:v>
      </x:c>
      <x:c r="K636" s="7" t="n">
        <x:f>0</x:f>
        <x:v>0</x:v>
      </x:c>
      <x:c r="L636" s="7" t="n">
        <x:f>'Inventory detail'!F636*Summary!$K$5*(A636-E636)/Summary!$K$6</x:f>
        <x:v>18.8911704312115</x:v>
      </x:c>
      <x:c r="M636" s="7" t="n">
        <x:f>MAX(0,H636-L636)</x:f>
        <x:v>0</x:v>
      </x:c>
      <x:c r="N636" s="7" t="n">
        <x:f>MAX(0,L636-H636)</x:f>
        <x:v>18.8911704312115</x:v>
      </x:c>
      <x:c r="O636" s="7" t="n">
        <x:f>MAX(0,F636+I636-N636)</x:f>
        <x:v>0</x:v>
      </x:c>
      <x:c r="P636" s="7" t="n">
        <x:f>MAX(0,N636-F636-I636)</x:f>
        <x:v>18.8911704312115</x:v>
      </x:c>
      <x:c r="Q636" s="7" t="n">
        <x:f>MAX(0,G636+J636-P636)</x:f>
        <x:v>0</x:v>
      </x:c>
      <x:c r="R636" s="7" t="n">
        <x:f>M636+MAX(0,K636-MAX(0,P636-G636-J636))</x:f>
        <x:v>0</x:v>
      </x:c>
      <x:c r="S636" s="7" t="n">
        <x:f>SUM(O636,Q636,R636)</x:f>
        <x:v>0</x:v>
      </x:c>
      <x:c r="T636" s="14" t="n">
        <x:f>'Inventory detail'!T636</x:f>
        <x:v>0.0239</x:v>
      </x:c>
      <x:c r="U636" s="14" t="str">
        <x:f>'Inventory detail'!U636</x:f>
        <x:v>n.a.</x:v>
      </x:c>
      <x:c r="V636" s="9" t="n">
        <x:f>O636*T636</x:f>
        <x:v>0</x:v>
      </x:c>
      <x:c r="W636" s="9" t="n">
        <x:f>Q636*T636</x:f>
        <x:v>0</x:v>
      </x:c>
      <x:c r="X636" s="9" t="n">
        <x:f>R636*T636</x:f>
        <x:v>0</x:v>
      </x:c>
      <x:c r="Y636" s="9" t="n">
        <x:f>S636*T636</x:f>
        <x:v>0</x:v>
      </x:c>
      <x:c r="Z636" s="9" t="str">
        <x:f>IF(ISNUMBER(U636),S636*(U636-T636),"n.a.")</x:f>
        <x:v>n.a.</x:v>
      </x:c>
      <x:c r="AA636" s="9" t="n">
        <x:f>IF(ISNUMBER(U636),Y636,0)</x:f>
        <x:v>0</x:v>
      </x:c>
      <x:c r="AB636" s="7" t="n">
        <x:f>MAX(0,L636-SUM(F636:K636))</x:f>
        <x:v>18.8911704312115</x:v>
      </x:c>
    </x:row>
    <x:row r="637" ht="22" customHeight="1">
      <x:c r="A637" s="18" t="n">
        <x:f>Summary!C$41</x:f>
        <x:v>46327</x:v>
      </x:c>
      <x:c r="B637" s="2" t="str">
        <x:f>'Inventory detail'!A637</x:f>
        <x:v>COIL</x:v>
      </x:c>
      <x:c r="C637" s="2" t="str">
        <x:f>'Inventory detail'!B637</x:f>
        <x:v>30</x:v>
      </x:c>
      <x:c r="D637" s="2" t="str">
        <x:f>'Inventory detail'!C637</x:f>
        <x:v>10WHT36-4</x:v>
      </x:c>
      <x:c r="E637" s="10" t="n">
        <x:f>Summary!$E$5</x:f>
        <x:v>46304</x:v>
      </x:c>
      <x:c r="F637" s="7" t="n">
        <x:f>'Inventory detail'!W637</x:f>
        <x:v>0</x:v>
      </x:c>
      <x:c r="G637" s="7" t="n">
        <x:f>'Inventory detail'!X637</x:f>
        <x:v>0</x:v>
      </x:c>
      <x:c r="H637" s="7" t="n">
        <x:f>'Inventory detail'!Y637</x:f>
        <x:v>1800</x:v>
      </x:c>
      <x:c r="I637" s="7" t="n">
        <x:f>0</x:f>
        <x:v>0</x:v>
      </x:c>
      <x:c r="J637" s="7" t="n">
        <x:f>0</x:f>
        <x:v>0</x:v>
      </x:c>
      <x:c r="K637" s="7" t="n">
        <x:f>0</x:f>
        <x:v>0</x:v>
      </x:c>
      <x:c r="L637" s="7" t="n">
        <x:f>'Inventory detail'!F637*Summary!$K$5*(A637-E637)/Summary!$K$6</x:f>
        <x:v>18.8911704312115</x:v>
      </x:c>
      <x:c r="M637" s="7" t="n">
        <x:f>MAX(0,H637-L637)</x:f>
        <x:v>1781.1088295687885</x:v>
      </x:c>
      <x:c r="N637" s="7" t="n">
        <x:f>MAX(0,L637-H637)</x:f>
        <x:v>0</x:v>
      </x:c>
      <x:c r="O637" s="7" t="n">
        <x:f>MAX(0,F637+I637-N637)</x:f>
        <x:v>0</x:v>
      </x:c>
      <x:c r="P637" s="7" t="n">
        <x:f>MAX(0,N637-F637-I637)</x:f>
        <x:v>0</x:v>
      </x:c>
      <x:c r="Q637" s="7" t="n">
        <x:f>MAX(0,G637+J637-P637)</x:f>
        <x:v>0</x:v>
      </x:c>
      <x:c r="R637" s="7" t="n">
        <x:f>M637+MAX(0,K637-MAX(0,P637-G637-J637))</x:f>
        <x:v>1781.1088295687885</x:v>
      </x:c>
      <x:c r="S637" s="7" t="n">
        <x:f>SUM(O637,Q637,R637)</x:f>
        <x:v>1781.1088295687885</x:v>
      </x:c>
      <x:c r="T637" s="14" t="n">
        <x:f>'Inventory detail'!T637</x:f>
        <x:v>0.1825</x:v>
      </x:c>
      <x:c r="U637" s="14" t="n">
        <x:f>'Inventory detail'!U637</x:f>
        <x:v>0.17878899999999998</x:v>
      </x:c>
      <x:c r="V637" s="9" t="n">
        <x:f>O637*T637</x:f>
        <x:v>0</x:v>
      </x:c>
      <x:c r="W637" s="9" t="n">
        <x:f>Q637*T637</x:f>
        <x:v>0</x:v>
      </x:c>
      <x:c r="X637" s="9" t="n">
        <x:f>R637*T637</x:f>
        <x:v>325.05236139630387</x:v>
      </x:c>
      <x:c r="Y637" s="9" t="n">
        <x:f>S637*T637</x:f>
        <x:v>325.05236139630387</x:v>
      </x:c>
      <x:c r="Z637" s="9" t="n">
        <x:f>IF(ISNUMBER(U637),S637*(U637-T637),"n.a.")</x:f>
        <x:v>-6.609694866529809</x:v>
      </x:c>
      <x:c r="AA637" s="9" t="n">
        <x:f>IF(ISNUMBER(U637),Y637,0)</x:f>
        <x:v>325.05236139630387</x:v>
      </x:c>
      <x:c r="AB637" s="7" t="n">
        <x:f>MAX(0,L637-SUM(F637:K637))</x:f>
        <x:v>0</x:v>
      </x:c>
    </x:row>
    <x:row r="638" ht="22" customHeight="1">
      <x:c r="A638" s="18" t="n">
        <x:f>Summary!C$41</x:f>
        <x:v>46327</x:v>
      </x:c>
      <x:c r="B638" s="2" t="str">
        <x:f>'Inventory detail'!A638</x:f>
        <x:v>COIL</x:v>
      </x:c>
      <x:c r="C638" s="2" t="str">
        <x:f>'Inventory detail'!B638</x:f>
        <x:v>30</x:v>
      </x:c>
      <x:c r="D638" s="2" t="str">
        <x:f>'Inventory detail'!C638</x:f>
        <x:v>25BLU12-4</x:v>
      </x:c>
      <x:c r="E638" s="10" t="n">
        <x:f>Summary!$E$5</x:f>
        <x:v>46304</x:v>
      </x:c>
      <x:c r="F638" s="7" t="n">
        <x:f>'Inventory detail'!W638</x:f>
        <x:v>0</x:v>
      </x:c>
      <x:c r="G638" s="7" t="n">
        <x:f>'Inventory detail'!X638</x:f>
        <x:v>0</x:v>
      </x:c>
      <x:c r="H638" s="7" t="n">
        <x:f>'Inventory detail'!Y638</x:f>
        <x:v>0</x:v>
      </x:c>
      <x:c r="I638" s="7" t="n">
        <x:f>0</x:f>
        <x:v>0</x:v>
      </x:c>
      <x:c r="J638" s="7" t="n">
        <x:f>0</x:f>
        <x:v>0</x:v>
      </x:c>
      <x:c r="K638" s="7" t="n">
        <x:f>0</x:f>
        <x:v>0</x:v>
      </x:c>
      <x:c r="L638" s="7" t="n">
        <x:f>'Inventory detail'!F638*Summary!$K$5*(A638-E638)/Summary!$K$6</x:f>
        <x:v>18.8911704312115</x:v>
      </x:c>
      <x:c r="M638" s="7" t="n">
        <x:f>MAX(0,H638-L638)</x:f>
        <x:v>0</x:v>
      </x:c>
      <x:c r="N638" s="7" t="n">
        <x:f>MAX(0,L638-H638)</x:f>
        <x:v>18.8911704312115</x:v>
      </x:c>
      <x:c r="O638" s="7" t="n">
        <x:f>MAX(0,F638+I638-N638)</x:f>
        <x:v>0</x:v>
      </x:c>
      <x:c r="P638" s="7" t="n">
        <x:f>MAX(0,N638-F638-I638)</x:f>
        <x:v>18.8911704312115</x:v>
      </x:c>
      <x:c r="Q638" s="7" t="n">
        <x:f>MAX(0,G638+J638-P638)</x:f>
        <x:v>0</x:v>
      </x:c>
      <x:c r="R638" s="7" t="n">
        <x:f>M638+MAX(0,K638-MAX(0,P638-G638-J638))</x:f>
        <x:v>0</x:v>
      </x:c>
      <x:c r="S638" s="7" t="n">
        <x:f>SUM(O638,Q638,R638)</x:f>
        <x:v>0</x:v>
      </x:c>
      <x:c r="T638" s="14" t="n">
        <x:f>'Inventory detail'!T638</x:f>
        <x:v>0.1158</x:v>
      </x:c>
      <x:c r="U638" s="14" t="str">
        <x:f>'Inventory detail'!U638</x:f>
        <x:v>n.a.</x:v>
      </x:c>
      <x:c r="V638" s="9" t="n">
        <x:f>O638*T638</x:f>
        <x:v>0</x:v>
      </x:c>
      <x:c r="W638" s="9" t="n">
        <x:f>Q638*T638</x:f>
        <x:v>0</x:v>
      </x:c>
      <x:c r="X638" s="9" t="n">
        <x:f>R638*T638</x:f>
        <x:v>0</x:v>
      </x:c>
      <x:c r="Y638" s="9" t="n">
        <x:f>S638*T638</x:f>
        <x:v>0</x:v>
      </x:c>
      <x:c r="Z638" s="9" t="str">
        <x:f>IF(ISNUMBER(U638),S638*(U638-T638),"n.a.")</x:f>
        <x:v>n.a.</x:v>
      </x:c>
      <x:c r="AA638" s="9" t="n">
        <x:f>IF(ISNUMBER(U638),Y638,0)</x:f>
        <x:v>0</x:v>
      </x:c>
      <x:c r="AB638" s="7" t="n">
        <x:f>MAX(0,L638-SUM(F638:K638))</x:f>
        <x:v>18.8911704312115</x:v>
      </x:c>
    </x:row>
    <x:row r="639" ht="22" customHeight="1">
      <x:c r="A639" s="18" t="n">
        <x:f>Summary!C$41</x:f>
        <x:v>46327</x:v>
      </x:c>
      <x:c r="B639" s="2" t="str">
        <x:f>'Inventory detail'!A639</x:f>
        <x:v>COIL</x:v>
      </x:c>
      <x:c r="C639" s="2" t="str">
        <x:f>'Inventory detail'!B639</x:f>
        <x:v>30</x:v>
      </x:c>
      <x:c r="D639" s="2" t="str">
        <x:f>'Inventory detail'!C639</x:f>
        <x:v>30NAV12-4</x:v>
      </x:c>
      <x:c r="E639" s="10" t="n">
        <x:f>Summary!$E$5</x:f>
        <x:v>46304</x:v>
      </x:c>
      <x:c r="F639" s="7" t="n">
        <x:f>'Inventory detail'!W639</x:f>
        <x:v>0</x:v>
      </x:c>
      <x:c r="G639" s="7" t="n">
        <x:f>'Inventory detail'!X639</x:f>
        <x:v>0</x:v>
      </x:c>
      <x:c r="H639" s="7" t="n">
        <x:f>'Inventory detail'!Y639</x:f>
        <x:v>600</x:v>
      </x:c>
      <x:c r="I639" s="7" t="n">
        <x:f>0</x:f>
        <x:v>0</x:v>
      </x:c>
      <x:c r="J639" s="7" t="n">
        <x:f>0</x:f>
        <x:v>0</x:v>
      </x:c>
      <x:c r="K639" s="7" t="n">
        <x:f>0</x:f>
        <x:v>0</x:v>
      </x:c>
      <x:c r="L639" s="7" t="n">
        <x:f>'Inventory detail'!F639*Summary!$K$5*(A639-E639)/Summary!$K$6</x:f>
        <x:v>18.8911704312115</x:v>
      </x:c>
      <x:c r="M639" s="7" t="n">
        <x:f>MAX(0,H639-L639)</x:f>
        <x:v>581.1088295687885</x:v>
      </x:c>
      <x:c r="N639" s="7" t="n">
        <x:f>MAX(0,L639-H639)</x:f>
        <x:v>0</x:v>
      </x:c>
      <x:c r="O639" s="7" t="n">
        <x:f>MAX(0,F639+I639-N639)</x:f>
        <x:v>0</x:v>
      </x:c>
      <x:c r="P639" s="7" t="n">
        <x:f>MAX(0,N639-F639-I639)</x:f>
        <x:v>0</x:v>
      </x:c>
      <x:c r="Q639" s="7" t="n">
        <x:f>MAX(0,G639+J639-P639)</x:f>
        <x:v>0</x:v>
      </x:c>
      <x:c r="R639" s="7" t="n">
        <x:f>M639+MAX(0,K639-MAX(0,P639-G639-J639))</x:f>
        <x:v>581.1088295687885</x:v>
      </x:c>
      <x:c r="S639" s="7" t="n">
        <x:f>SUM(O639,Q639,R639)</x:f>
        <x:v>581.1088295687885</x:v>
      </x:c>
      <x:c r="T639" s="14" t="n">
        <x:f>'Inventory detail'!T639</x:f>
        <x:v>0.25079999999999997</x:v>
      </x:c>
      <x:c r="U639" s="14" t="n">
        <x:f>'Inventory detail'!U639</x:f>
        <x:v>0.245752</x:v>
      </x:c>
      <x:c r="V639" s="9" t="n">
        <x:f>O639*T639</x:f>
        <x:v>0</x:v>
      </x:c>
      <x:c r="W639" s="9" t="n">
        <x:f>Q639*T639</x:f>
        <x:v>0</x:v>
      </x:c>
      <x:c r="X639" s="9" t="n">
        <x:f>R639*T639</x:f>
        <x:v>145.7420944558521</x:v>
      </x:c>
      <x:c r="Y639" s="9" t="n">
        <x:f>S639*T639</x:f>
        <x:v>145.7420944558521</x:v>
      </x:c>
      <x:c r="Z639" s="9" t="n">
        <x:f>IF(ISNUMBER(U639),S639*(U639-T639),"n.a.")</x:f>
        <x:v>-2.933437371663226</x:v>
      </x:c>
      <x:c r="AA639" s="9" t="n">
        <x:f>IF(ISNUMBER(U639),Y639,0)</x:f>
        <x:v>145.7420944558521</x:v>
      </x:c>
      <x:c r="AB639" s="7" t="n">
        <x:f>MAX(0,L639-SUM(F639:K639))</x:f>
        <x:v>0</x:v>
      </x:c>
    </x:row>
    <x:row r="640" ht="22" customHeight="1">
      <x:c r="A640" s="18" t="n">
        <x:f>Summary!C$41</x:f>
        <x:v>46327</x:v>
      </x:c>
      <x:c r="B640" s="2" t="str">
        <x:f>'Inventory detail'!A640</x:f>
        <x:v>COIL</x:v>
      </x:c>
      <x:c r="C640" s="2" t="str">
        <x:f>'Inventory detail'!B640</x:f>
        <x:v>30</x:v>
      </x:c>
      <x:c r="D640" s="2" t="str">
        <x:f>'Inventory detail'!C640</x:f>
        <x:v>32BLK36-4</x:v>
      </x:c>
      <x:c r="E640" s="10" t="n">
        <x:f>Summary!$E$5</x:f>
        <x:v>46304</x:v>
      </x:c>
      <x:c r="F640" s="7" t="n">
        <x:f>'Inventory detail'!W640</x:f>
        <x:v>0</x:v>
      </x:c>
      <x:c r="G640" s="7" t="n">
        <x:f>'Inventory detail'!X640</x:f>
        <x:v>0</x:v>
      </x:c>
      <x:c r="H640" s="7" t="n">
        <x:f>'Inventory detail'!Y640</x:f>
        <x:v>200</x:v>
      </x:c>
      <x:c r="I640" s="7" t="n">
        <x:f>0</x:f>
        <x:v>0</x:v>
      </x:c>
      <x:c r="J640" s="7" t="n">
        <x:f>0</x:f>
        <x:v>0</x:v>
      </x:c>
      <x:c r="K640" s="7" t="n">
        <x:f>0</x:f>
        <x:v>0</x:v>
      </x:c>
      <x:c r="L640" s="7" t="n">
        <x:f>'Inventory detail'!F640*Summary!$K$5*(A640-E640)/Summary!$K$6</x:f>
        <x:v>18.8911704312115</x:v>
      </x:c>
      <x:c r="M640" s="7" t="n">
        <x:f>MAX(0,H640-L640)</x:f>
        <x:v>181.1088295687885</x:v>
      </x:c>
      <x:c r="N640" s="7" t="n">
        <x:f>MAX(0,L640-H640)</x:f>
        <x:v>0</x:v>
      </x:c>
      <x:c r="O640" s="7" t="n">
        <x:f>MAX(0,F640+I640-N640)</x:f>
        <x:v>0</x:v>
      </x:c>
      <x:c r="P640" s="7" t="n">
        <x:f>MAX(0,N640-F640-I640)</x:f>
        <x:v>0</x:v>
      </x:c>
      <x:c r="Q640" s="7" t="n">
        <x:f>MAX(0,G640+J640-P640)</x:f>
        <x:v>0</x:v>
      </x:c>
      <x:c r="R640" s="7" t="n">
        <x:f>M640+MAX(0,K640-MAX(0,P640-G640-J640))</x:f>
        <x:v>181.1088295687885</x:v>
      </x:c>
      <x:c r="S640" s="7" t="n">
        <x:f>SUM(O640,Q640,R640)</x:f>
        <x:v>181.1088295687885</x:v>
      </x:c>
      <x:c r="T640" s="14" t="n">
        <x:f>'Inventory detail'!T640</x:f>
        <x:v>0.6029</x:v>
      </x:c>
      <x:c r="U640" s="14" t="n">
        <x:f>'Inventory detail'!U640</x:f>
        <x:v>0.5906224999999999</x:v>
      </x:c>
      <x:c r="V640" s="9" t="n">
        <x:f>O640*T640</x:f>
        <x:v>0</x:v>
      </x:c>
      <x:c r="W640" s="9" t="n">
        <x:f>Q640*T640</x:f>
        <x:v>0</x:v>
      </x:c>
      <x:c r="X640" s="9" t="n">
        <x:f>R640*T640</x:f>
        <x:v>109.19051334702259</x:v>
      </x:c>
      <x:c r="Y640" s="9" t="n">
        <x:f>S640*T640</x:f>
        <x:v>109.19051334702259</x:v>
      </x:c>
      <x:c r="Z640" s="9" t="n">
        <x:f>IF(ISNUMBER(U640),S640*(U640-T640),"n.a.")</x:f>
        <x:v>-2.2235636550308104</x:v>
      </x:c>
      <x:c r="AA640" s="9" t="n">
        <x:f>IF(ISNUMBER(U640),Y640,0)</x:f>
        <x:v>109.19051334702259</x:v>
      </x:c>
      <x:c r="AB640" s="7" t="n">
        <x:f>MAX(0,L640-SUM(F640:K640))</x:f>
        <x:v>0</x:v>
      </x:c>
    </x:row>
    <x:row r="641" ht="22" customHeight="1">
      <x:c r="A641" s="18" t="n">
        <x:f>Summary!C$41</x:f>
        <x:v>46327</x:v>
      </x:c>
      <x:c r="B641" s="2" t="str">
        <x:f>'Inventory detail'!A641</x:f>
        <x:v>COIL</x:v>
      </x:c>
      <x:c r="C641" s="2" t="str">
        <x:f>'Inventory detail'!B641</x:f>
        <x:v>30</x:v>
      </x:c>
      <x:c r="D641" s="2" t="str">
        <x:f>'Inventory detail'!C641</x:f>
        <x:v>6WHT36-4</x:v>
      </x:c>
      <x:c r="E641" s="10" t="n">
        <x:f>Summary!$E$5</x:f>
        <x:v>46304</x:v>
      </x:c>
      <x:c r="F641" s="7" t="n">
        <x:f>'Inventory detail'!W641</x:f>
        <x:v>0</x:v>
      </x:c>
      <x:c r="G641" s="7" t="n">
        <x:f>'Inventory detail'!X641</x:f>
        <x:v>0</x:v>
      </x:c>
      <x:c r="H641" s="7" t="n">
        <x:f>'Inventory detail'!Y641</x:f>
        <x:v>500</x:v>
      </x:c>
      <x:c r="I641" s="7" t="n">
        <x:f>0</x:f>
        <x:v>0</x:v>
      </x:c>
      <x:c r="J641" s="7" t="n">
        <x:f>0</x:f>
        <x:v>0</x:v>
      </x:c>
      <x:c r="K641" s="7" t="n">
        <x:f>0</x:f>
        <x:v>0</x:v>
      </x:c>
      <x:c r="L641" s="7" t="n">
        <x:f>'Inventory detail'!F641*Summary!$K$5*(A641-E641)/Summary!$K$6</x:f>
        <x:v>18.8911704312115</x:v>
      </x:c>
      <x:c r="M641" s="7" t="n">
        <x:f>MAX(0,H641-L641)</x:f>
        <x:v>481.1088295687885</x:v>
      </x:c>
      <x:c r="N641" s="7" t="n">
        <x:f>MAX(0,L641-H641)</x:f>
        <x:v>0</x:v>
      </x:c>
      <x:c r="O641" s="7" t="n">
        <x:f>MAX(0,F641+I641-N641)</x:f>
        <x:v>0</x:v>
      </x:c>
      <x:c r="P641" s="7" t="n">
        <x:f>MAX(0,N641-F641-I641)</x:f>
        <x:v>0</x:v>
      </x:c>
      <x:c r="Q641" s="7" t="n">
        <x:f>MAX(0,G641+J641-P641)</x:f>
        <x:v>0</x:v>
      </x:c>
      <x:c r="R641" s="7" t="n">
        <x:f>M641+MAX(0,K641-MAX(0,P641-G641-J641))</x:f>
        <x:v>481.1088295687885</x:v>
      </x:c>
      <x:c r="S641" s="7" t="n">
        <x:f>SUM(O641,Q641,R641)</x:f>
        <x:v>481.1088295687885</x:v>
      </x:c>
      <x:c r="T641" s="14" t="n">
        <x:f>'Inventory detail'!T641</x:f>
        <x:v>0.1266</x:v>
      </x:c>
      <x:c r="U641" s="14" t="n">
        <x:f>'Inventory detail'!U641</x:f>
        <x:v>0.12398100000000001</x:v>
      </x:c>
      <x:c r="V641" s="9" t="n">
        <x:f>O641*T641</x:f>
        <x:v>0</x:v>
      </x:c>
      <x:c r="W641" s="9" t="n">
        <x:f>Q641*T641</x:f>
        <x:v>0</x:v>
      </x:c>
      <x:c r="X641" s="9" t="n">
        <x:f>R641*T641</x:f>
        <x:v>60.90837782340862</x:v>
      </x:c>
      <x:c r="Y641" s="9" t="n">
        <x:f>S641*T641</x:f>
        <x:v>60.90837782340862</x:v>
      </x:c>
      <x:c r="Z641" s="9" t="n">
        <x:f>IF(ISNUMBER(U641),S641*(U641-T641),"n.a.")</x:f>
        <x:v>-1.2600240246406487</x:v>
      </x:c>
      <x:c r="AA641" s="9" t="n">
        <x:f>IF(ISNUMBER(U641),Y641,0)</x:f>
        <x:v>60.90837782340862</x:v>
      </x:c>
      <x:c r="AB641" s="7" t="n">
        <x:f>MAX(0,L641-SUM(F641:K641))</x:f>
        <x:v>0</x:v>
      </x:c>
    </x:row>
    <x:row r="642" ht="22" customHeight="1">
      <x:c r="A642" s="18" t="n">
        <x:f>Summary!C$41</x:f>
        <x:v>46327</x:v>
      </x:c>
      <x:c r="B642" s="2" t="str">
        <x:f>'Inventory detail'!A642</x:f>
        <x:v>COIL</x:v>
      </x:c>
      <x:c r="C642" s="2" t="str">
        <x:f>'Inventory detail'!B642</x:f>
        <x:v>30</x:v>
      </x:c>
      <x:c r="D642" s="2" t="str">
        <x:f>'Inventory detail'!C642</x:f>
        <x:v>7BLU12-4</x:v>
      </x:c>
      <x:c r="E642" s="10" t="n">
        <x:f>Summary!$E$5</x:f>
        <x:v>46304</x:v>
      </x:c>
      <x:c r="F642" s="7" t="n">
        <x:f>'Inventory detail'!W642</x:f>
        <x:v>0</x:v>
      </x:c>
      <x:c r="G642" s="7" t="n">
        <x:f>'Inventory detail'!X642</x:f>
        <x:v>0</x:v>
      </x:c>
      <x:c r="H642" s="7" t="n">
        <x:f>'Inventory detail'!Y642</x:f>
        <x:v>200</x:v>
      </x:c>
      <x:c r="I642" s="7" t="n">
        <x:f>0</x:f>
        <x:v>0</x:v>
      </x:c>
      <x:c r="J642" s="7" t="n">
        <x:f>0</x:f>
        <x:v>0</x:v>
      </x:c>
      <x:c r="K642" s="7" t="n">
        <x:f>0</x:f>
        <x:v>0</x:v>
      </x:c>
      <x:c r="L642" s="7" t="n">
        <x:f>'Inventory detail'!F642*Summary!$K$5*(A642-E642)/Summary!$K$6</x:f>
        <x:v>18.8911704312115</x:v>
      </x:c>
      <x:c r="M642" s="7" t="n">
        <x:f>MAX(0,H642-L642)</x:f>
        <x:v>181.1088295687885</x:v>
      </x:c>
      <x:c r="N642" s="7" t="n">
        <x:f>MAX(0,L642-H642)</x:f>
        <x:v>0</x:v>
      </x:c>
      <x:c r="O642" s="7" t="n">
        <x:f>MAX(0,F642+I642-N642)</x:f>
        <x:v>0</x:v>
      </x:c>
      <x:c r="P642" s="7" t="n">
        <x:f>MAX(0,N642-F642-I642)</x:f>
        <x:v>0</x:v>
      </x:c>
      <x:c r="Q642" s="7" t="n">
        <x:f>MAX(0,G642+J642-P642)</x:f>
        <x:v>0</x:v>
      </x:c>
      <x:c r="R642" s="7" t="n">
        <x:f>M642+MAX(0,K642-MAX(0,P642-G642-J642))</x:f>
        <x:v>181.1088295687885</x:v>
      </x:c>
      <x:c r="S642" s="7" t="n">
        <x:f>SUM(O642,Q642,R642)</x:f>
        <x:v>181.1088295687885</x:v>
      </x:c>
      <x:c r="T642" s="14" t="n">
        <x:f>'Inventory detail'!T642</x:f>
        <x:v>0.0392</x:v>
      </x:c>
      <x:c r="U642" s="14" t="n">
        <x:f>'Inventory detail'!U642</x:f>
        <x:v>0.038453999999999995</x:v>
      </x:c>
      <x:c r="V642" s="9" t="n">
        <x:f>O642*T642</x:f>
        <x:v>0</x:v>
      </x:c>
      <x:c r="W642" s="9" t="n">
        <x:f>Q642*T642</x:f>
        <x:v>0</x:v>
      </x:c>
      <x:c r="X642" s="9" t="n">
        <x:f>R642*T642</x:f>
        <x:v>7.099466119096509</x:v>
      </x:c>
      <x:c r="Y642" s="9" t="n">
        <x:f>S642*T642</x:f>
        <x:v>7.099466119096509</x:v>
      </x:c>
      <x:c r="Z642" s="9" t="n">
        <x:f>IF(ISNUMBER(U642),S642*(U642-T642),"n.a.")</x:f>
        <x:v>-0.13510718685831688</x:v>
      </x:c>
      <x:c r="AA642" s="9" t="n">
        <x:f>IF(ISNUMBER(U642),Y642,0)</x:f>
        <x:v>7.099466119096509</x:v>
      </x:c>
      <x:c r="AB642" s="7" t="n">
        <x:f>MAX(0,L642-SUM(F642:K642))</x:f>
        <x:v>0</x:v>
      </x:c>
    </x:row>
    <x:row r="643" ht="22" customHeight="1">
      <x:c r="A643" s="18" t="n">
        <x:f>Summary!C$41</x:f>
        <x:v>46327</x:v>
      </x:c>
      <x:c r="B643" s="2" t="str">
        <x:f>'Inventory detail'!A643</x:f>
        <x:v>COIL</x:v>
      </x:c>
      <x:c r="C643" s="2" t="str">
        <x:f>'Inventory detail'!B643</x:f>
        <x:v>60</x:v>
      </x:c>
      <x:c r="D643" s="2" t="str">
        <x:f>'Inventory detail'!C643</x:f>
        <x:v>30CLR12-4</x:v>
      </x:c>
      <x:c r="E643" s="10" t="n">
        <x:f>Summary!$E$5</x:f>
        <x:v>46304</x:v>
      </x:c>
      <x:c r="F643" s="7" t="n">
        <x:f>'Inventory detail'!W643</x:f>
        <x:v>0</x:v>
      </x:c>
      <x:c r="G643" s="7" t="n">
        <x:f>'Inventory detail'!X643</x:f>
        <x:v>0</x:v>
      </x:c>
      <x:c r="H643" s="7" t="n">
        <x:f>'Inventory detail'!Y643</x:f>
        <x:v>1300</x:v>
      </x:c>
      <x:c r="I643" s="7" t="n">
        <x:f>0</x:f>
        <x:v>0</x:v>
      </x:c>
      <x:c r="J643" s="7" t="n">
        <x:f>0</x:f>
        <x:v>0</x:v>
      </x:c>
      <x:c r="K643" s="7" t="n">
        <x:f>0</x:f>
        <x:v>0</x:v>
      </x:c>
      <x:c r="L643" s="7" t="n">
        <x:f>'Inventory detail'!F643*Summary!$K$5*(A643-E643)/Summary!$K$6</x:f>
        <x:v>18.8911704312115</x:v>
      </x:c>
      <x:c r="M643" s="7" t="n">
        <x:f>MAX(0,H643-L643)</x:f>
        <x:v>1281.1088295687885</x:v>
      </x:c>
      <x:c r="N643" s="7" t="n">
        <x:f>MAX(0,L643-H643)</x:f>
        <x:v>0</x:v>
      </x:c>
      <x:c r="O643" s="7" t="n">
        <x:f>MAX(0,F643+I643-N643)</x:f>
        <x:v>0</x:v>
      </x:c>
      <x:c r="P643" s="7" t="n">
        <x:f>MAX(0,N643-F643-I643)</x:f>
        <x:v>0</x:v>
      </x:c>
      <x:c r="Q643" s="7" t="n">
        <x:f>MAX(0,G643+J643-P643)</x:f>
        <x:v>0</x:v>
      </x:c>
      <x:c r="R643" s="7" t="n">
        <x:f>M643+MAX(0,K643-MAX(0,P643-G643-J643))</x:f>
        <x:v>1281.1088295687885</x:v>
      </x:c>
      <x:c r="S643" s="7" t="n">
        <x:f>SUM(O643,Q643,R643)</x:f>
        <x:v>1281.1088295687885</x:v>
      </x:c>
      <x:c r="T643" s="14" t="n">
        <x:f>'Inventory detail'!T643</x:f>
        <x:v>0.25079999999999997</x:v>
      </x:c>
      <x:c r="U643" s="14" t="n">
        <x:f>'Inventory detail'!U643</x:f>
        <x:v>0.245752</x:v>
      </x:c>
      <x:c r="V643" s="9" t="n">
        <x:f>O643*T643</x:f>
        <x:v>0</x:v>
      </x:c>
      <x:c r="W643" s="9" t="n">
        <x:f>Q643*T643</x:f>
        <x:v>0</x:v>
      </x:c>
      <x:c r="X643" s="9" t="n">
        <x:f>R643*T643</x:f>
        <x:v>321.3020944558521</x:v>
      </x:c>
      <x:c r="Y643" s="9" t="n">
        <x:f>S643*T643</x:f>
        <x:v>321.3020944558521</x:v>
      </x:c>
      <x:c r="Z643" s="9" t="n">
        <x:f>IF(ISNUMBER(U643),S643*(U643-T643),"n.a.")</x:f>
        <x:v>-6.467037371663205</x:v>
      </x:c>
      <x:c r="AA643" s="9" t="n">
        <x:f>IF(ISNUMBER(U643),Y643,0)</x:f>
        <x:v>321.3020944558521</x:v>
      </x:c>
      <x:c r="AB643" s="7" t="n">
        <x:f>MAX(0,L643-SUM(F643:K643))</x:f>
        <x:v>0</x:v>
      </x:c>
    </x:row>
    <x:row r="644" ht="22" customHeight="1">
      <x:c r="A644" s="18" t="n">
        <x:f>Summary!C$41</x:f>
        <x:v>46327</x:v>
      </x:c>
      <x:c r="B644" s="2" t="str">
        <x:f>'Inventory detail'!A644</x:f>
        <x:v>POUC</x:v>
      </x:c>
      <x:c r="C644" s="2" t="str">
        <x:f>'Inventory detail'!B644</x:f>
        <x:v>30</x:v>
      </x:c>
      <x:c r="D644" s="2" t="str">
        <x:f>'Inventory detail'!C644</x:f>
        <x:v>LUGWO7</x:v>
      </x:c>
      <x:c r="E644" s="10" t="n">
        <x:f>Summary!$E$5</x:f>
        <x:v>46304</x:v>
      </x:c>
      <x:c r="F644" s="7" t="n">
        <x:f>'Inventory detail'!W644</x:f>
        <x:v>0</x:v>
      </x:c>
      <x:c r="G644" s="7" t="n">
        <x:f>'Inventory detail'!X644</x:f>
        <x:v>0</x:v>
      </x:c>
      <x:c r="H644" s="7" t="n">
        <x:f>'Inventory detail'!Y644</x:f>
        <x:v>3300</x:v>
      </x:c>
      <x:c r="I644" s="7" t="n">
        <x:f>0</x:f>
        <x:v>0</x:v>
      </x:c>
      <x:c r="J644" s="7" t="n">
        <x:f>0</x:f>
        <x:v>0</x:v>
      </x:c>
      <x:c r="K644" s="7" t="n">
        <x:f>0</x:f>
        <x:v>0</x:v>
      </x:c>
      <x:c r="L644" s="7" t="n">
        <x:f>'Inventory detail'!F644*Summary!$K$5*(A644-E644)/Summary!$K$6</x:f>
        <x:v>18.8911704312115</x:v>
      </x:c>
      <x:c r="M644" s="7" t="n">
        <x:f>MAX(0,H644-L644)</x:f>
        <x:v>3281.1088295687887</x:v>
      </x:c>
      <x:c r="N644" s="7" t="n">
        <x:f>MAX(0,L644-H644)</x:f>
        <x:v>0</x:v>
      </x:c>
      <x:c r="O644" s="7" t="n">
        <x:f>MAX(0,F644+I644-N644)</x:f>
        <x:v>0</x:v>
      </x:c>
      <x:c r="P644" s="7" t="n">
        <x:f>MAX(0,N644-F644-I644)</x:f>
        <x:v>0</x:v>
      </x:c>
      <x:c r="Q644" s="7" t="n">
        <x:f>MAX(0,G644+J644-P644)</x:f>
        <x:v>0</x:v>
      </x:c>
      <x:c r="R644" s="7" t="n">
        <x:f>M644+MAX(0,K644-MAX(0,P644-G644-J644))</x:f>
        <x:v>3281.1088295687887</x:v>
      </x:c>
      <x:c r="S644" s="7" t="n">
        <x:f>SUM(O644,Q644,R644)</x:f>
        <x:v>3281.1088295687887</x:v>
      </x:c>
      <x:c r="T644" s="14" t="n">
        <x:f>'Inventory detail'!T644</x:f>
        <x:v>0.0109</x:v>
      </x:c>
      <x:c r="U644" s="14" t="n">
        <x:f>'Inventory detail'!U644</x:f>
        <x:v>0.01188</x:v>
      </x:c>
      <x:c r="V644" s="9" t="n">
        <x:f>O644*T644</x:f>
        <x:v>0</x:v>
      </x:c>
      <x:c r="W644" s="9" t="n">
        <x:f>Q644*T644</x:f>
        <x:v>0</x:v>
      </x:c>
      <x:c r="X644" s="9" t="n">
        <x:f>R644*T644</x:f>
        <x:v>35.7640862422998</x:v>
      </x:c>
      <x:c r="Y644" s="9" t="n">
        <x:f>S644*T644</x:f>
        <x:v>35.7640862422998</x:v>
      </x:c>
      <x:c r="Z644" s="9" t="n">
        <x:f>IF(ISNUMBER(U644),S644*(U644-T644),"n.a.")</x:f>
        <x:v>3.215486652977413</x:v>
      </x:c>
      <x:c r="AA644" s="9" t="n">
        <x:f>IF(ISNUMBER(U644),Y644,0)</x:f>
        <x:v>35.7640862422998</x:v>
      </x:c>
      <x:c r="AB644" s="7" t="n">
        <x:f>MAX(0,L644-SUM(F644:K644))</x:f>
        <x:v>0</x:v>
      </x:c>
    </x:row>
    <x:row r="645" ht="22" customHeight="1">
      <x:c r="A645" s="18" t="n">
        <x:f>Summary!C$41</x:f>
        <x:v>46327</x:v>
      </x:c>
      <x:c r="B645" s="2" t="str">
        <x:f>'Inventory detail'!A645</x:f>
        <x:v>POUC</x:v>
      </x:c>
      <x:c r="C645" s="2" t="str">
        <x:f>'Inventory detail'!B645</x:f>
        <x:v>30</x:v>
      </x:c>
      <x:c r="D645" s="2" t="str">
        <x:f>'Inventory detail'!C645</x:f>
        <x:v>MIL7</x:v>
      </x:c>
      <x:c r="E645" s="10" t="n">
        <x:f>Summary!$E$5</x:f>
        <x:v>46304</x:v>
      </x:c>
      <x:c r="F645" s="7" t="n">
        <x:f>'Inventory detail'!W645</x:f>
        <x:v>0</x:v>
      </x:c>
      <x:c r="G645" s="7" t="n">
        <x:f>'Inventory detail'!X645</x:f>
        <x:v>0</x:v>
      </x:c>
      <x:c r="H645" s="7" t="n">
        <x:f>'Inventory detail'!Y645</x:f>
        <x:v>3700</x:v>
      </x:c>
      <x:c r="I645" s="7" t="n">
        <x:f>0</x:f>
        <x:v>0</x:v>
      </x:c>
      <x:c r="J645" s="7" t="n">
        <x:f>0</x:f>
        <x:v>0</x:v>
      </x:c>
      <x:c r="K645" s="7" t="n">
        <x:f>0</x:f>
        <x:v>0</x:v>
      </x:c>
      <x:c r="L645" s="7" t="n">
        <x:f>'Inventory detail'!F645*Summary!$K$5*(A645-E645)/Summary!$K$6</x:f>
        <x:v>18.8911704312115</x:v>
      </x:c>
      <x:c r="M645" s="7" t="n">
        <x:f>MAX(0,H645-L645)</x:f>
        <x:v>3681.1088295687887</x:v>
      </x:c>
      <x:c r="N645" s="7" t="n">
        <x:f>MAX(0,L645-H645)</x:f>
        <x:v>0</x:v>
      </x:c>
      <x:c r="O645" s="7" t="n">
        <x:f>MAX(0,F645+I645-N645)</x:f>
        <x:v>0</x:v>
      </x:c>
      <x:c r="P645" s="7" t="n">
        <x:f>MAX(0,N645-F645-I645)</x:f>
        <x:v>0</x:v>
      </x:c>
      <x:c r="Q645" s="7" t="n">
        <x:f>MAX(0,G645+J645-P645)</x:f>
        <x:v>0</x:v>
      </x:c>
      <x:c r="R645" s="7" t="n">
        <x:f>M645+MAX(0,K645-MAX(0,P645-G645-J645))</x:f>
        <x:v>3681.1088295687887</x:v>
      </x:c>
      <x:c r="S645" s="7" t="n">
        <x:f>SUM(O645,Q645,R645)</x:f>
        <x:v>3681.1088295687887</x:v>
      </x:c>
      <x:c r="T645" s="14" t="n">
        <x:f>'Inventory detail'!T645</x:f>
        <x:v>0.0106</x:v>
      </x:c>
      <x:c r="U645" s="14" t="n">
        <x:f>'Inventory detail'!U645</x:f>
        <x:v>0.011715</x:v>
      </x:c>
      <x:c r="V645" s="9" t="n">
        <x:f>O645*T645</x:f>
        <x:v>0</x:v>
      </x:c>
      <x:c r="W645" s="9" t="n">
        <x:f>Q645*T645</x:f>
        <x:v>0</x:v>
      </x:c>
      <x:c r="X645" s="9" t="n">
        <x:f>R645*T645</x:f>
        <x:v>39.01975359342916</x:v>
      </x:c>
      <x:c r="Y645" s="9" t="n">
        <x:f>S645*T645</x:f>
        <x:v>39.01975359342916</x:v>
      </x:c>
      <x:c r="Z645" s="9" t="n">
        <x:f>IF(ISNUMBER(U645),S645*(U645-T645),"n.a.")</x:f>
        <x:v>4.104436344969198</x:v>
      </x:c>
      <x:c r="AA645" s="9" t="n">
        <x:f>IF(ISNUMBER(U645),Y645,0)</x:f>
        <x:v>39.01975359342916</x:v>
      </x:c>
      <x:c r="AB645" s="7" t="n">
        <x:f>MAX(0,L645-SUM(F645:K645))</x:f>
        <x:v>0</x:v>
      </x:c>
    </x:row>
    <x:row r="646" ht="22" customHeight="1">
      <x:c r="A646" s="18" t="n">
        <x:f>Summary!C$41</x:f>
        <x:v>46327</x:v>
      </x:c>
      <x:c r="B646" s="2" t="str">
        <x:f>'Inventory detail'!A646</x:f>
        <x:v>POUC</x:v>
      </x:c>
      <x:c r="C646" s="2" t="str">
        <x:f>'Inventory detail'!B646</x:f>
        <x:v>30</x:v>
      </x:c>
      <x:c r="D646" s="2" t="str">
        <x:f>'Inventory detail'!C646</x:f>
        <x:v>MLEG3</x:v>
      </x:c>
      <x:c r="E646" s="10" t="n">
        <x:f>Summary!$E$5</x:f>
        <x:v>46304</x:v>
      </x:c>
      <x:c r="F646" s="7" t="n">
        <x:f>'Inventory detail'!W646</x:f>
        <x:v>0</x:v>
      </x:c>
      <x:c r="G646" s="7" t="n">
        <x:f>'Inventory detail'!X646</x:f>
        <x:v>0</x:v>
      </x:c>
      <x:c r="H646" s="7" t="n">
        <x:f>'Inventory detail'!Y646</x:f>
        <x:v>300</x:v>
      </x:c>
      <x:c r="I646" s="7" t="n">
        <x:f>SUMIFS('PO detail'!$W$1681:$W$1681,'PO detail'!$V$1681:$V$1681,"&gt;="&amp;E646,'PO detail'!$V$1681:$V$1681,"&lt;"&amp;A646)</x:f>
        <x:v>0</x:v>
      </x:c>
      <x:c r="J646" s="7" t="n">
        <x:f>SUMIFS('PO detail'!$X$1681:$X$1681,'PO detail'!$V$1681:$V$1681,"&gt;="&amp;E646,'PO detail'!$V$1681:$V$1681,"&lt;"&amp;A646)</x:f>
        <x:v>0</x:v>
      </x:c>
      <x:c r="K646" s="7" t="n">
        <x:f>SUMIFS('PO detail'!$Y$1681:$Y$1681,'PO detail'!$V$1681:$V$1681,"&gt;="&amp;E646,'PO detail'!$V$1681:$V$1681,"&lt;"&amp;A646)</x:f>
        <x:v>0</x:v>
      </x:c>
      <x:c r="L646" s="7" t="n">
        <x:f>'Inventory detail'!F646*Summary!$K$5*(A646-E646)/Summary!$K$6</x:f>
        <x:v>18.8911704312115</x:v>
      </x:c>
      <x:c r="M646" s="7" t="n">
        <x:f>MAX(0,H646-L646)</x:f>
        <x:v>281.1088295687885</x:v>
      </x:c>
      <x:c r="N646" s="7" t="n">
        <x:f>MAX(0,L646-H646)</x:f>
        <x:v>0</x:v>
      </x:c>
      <x:c r="O646" s="7" t="n">
        <x:f>MAX(0,F646+I646-N646)</x:f>
        <x:v>0</x:v>
      </x:c>
      <x:c r="P646" s="7" t="n">
        <x:f>MAX(0,N646-F646-I646)</x:f>
        <x:v>0</x:v>
      </x:c>
      <x:c r="Q646" s="7" t="n">
        <x:f>MAX(0,G646+J646-P646)</x:f>
        <x:v>0</x:v>
      </x:c>
      <x:c r="R646" s="7" t="n">
        <x:f>M646+MAX(0,K646-MAX(0,P646-G646-J646))</x:f>
        <x:v>281.1088295687885</x:v>
      </x:c>
      <x:c r="S646" s="7" t="n">
        <x:f>SUM(O646,Q646,R646)</x:f>
        <x:v>281.1088295687885</x:v>
      </x:c>
      <x:c r="T646" s="14" t="n">
        <x:f>'Inventory detail'!T646</x:f>
        <x:v>0.1051</x:v>
      </x:c>
      <x:c r="U646" s="14" t="n">
        <x:f>'Inventory detail'!U646</x:f>
        <x:v>0.154605</x:v>
      </x:c>
      <x:c r="V646" s="9" t="n">
        <x:f>O646*T646</x:f>
        <x:v>0</x:v>
      </x:c>
      <x:c r="W646" s="9" t="n">
        <x:f>Q646*T646</x:f>
        <x:v>0</x:v>
      </x:c>
      <x:c r="X646" s="9" t="n">
        <x:f>R646*T646</x:f>
        <x:v>29.54453798767967</x:v>
      </x:c>
      <x:c r="Y646" s="9" t="n">
        <x:f>S646*T646</x:f>
        <x:v>29.54453798767967</x:v>
      </x:c>
      <x:c r="Z646" s="9" t="n">
        <x:f>IF(ISNUMBER(U646),S646*(U646-T646),"n.a.")</x:f>
        <x:v>13.916292607802873</x:v>
      </x:c>
      <x:c r="AA646" s="9" t="n">
        <x:f>IF(ISNUMBER(U646),Y646,0)</x:f>
        <x:v>29.54453798767967</x:v>
      </x:c>
      <x:c r="AB646" s="7" t="n">
        <x:f>MAX(0,L646-SUM(F646:K646))</x:f>
        <x:v>0</x:v>
      </x:c>
    </x:row>
    <x:row r="647" ht="22" customHeight="1">
      <x:c r="A647" s="18" t="n">
        <x:f>Summary!C$41</x:f>
        <x:v>46327</x:v>
      </x:c>
      <x:c r="B647" s="2" t="str">
        <x:f>'Inventory detail'!A647</x:f>
        <x:v>WIRE</x:v>
      </x:c>
      <x:c r="C647" s="2" t="str">
        <x:f>'Inventory detail'!B647</x:f>
        <x:v>60</x:v>
      </x:c>
      <x:c r="D647" s="2" t="str">
        <x:f>'Inventory detail'!C647</x:f>
        <x:v>DL716RED</x:v>
      </x:c>
      <x:c r="E647" s="10" t="n">
        <x:f>Summary!$E$5</x:f>
        <x:v>46304</x:v>
      </x:c>
      <x:c r="F647" s="7" t="n">
        <x:f>'Inventory detail'!W647</x:f>
        <x:v>0</x:v>
      </x:c>
      <x:c r="G647" s="7" t="n">
        <x:f>'Inventory detail'!X647</x:f>
        <x:v>0</x:v>
      </x:c>
      <x:c r="H647" s="7" t="n">
        <x:f>'Inventory detail'!Y647</x:f>
        <x:v>500</x:v>
      </x:c>
      <x:c r="I647" s="7" t="n">
        <x:f>0</x:f>
        <x:v>0</x:v>
      </x:c>
      <x:c r="J647" s="7" t="n">
        <x:f>0</x:f>
        <x:v>0</x:v>
      </x:c>
      <x:c r="K647" s="7" t="n">
        <x:f>0</x:f>
        <x:v>0</x:v>
      </x:c>
      <x:c r="L647" s="7" t="n">
        <x:f>'Inventory detail'!F647*Summary!$K$5*(A647-E647)/Summary!$K$6</x:f>
        <x:v>18.8911704312115</x:v>
      </x:c>
      <x:c r="M647" s="7" t="n">
        <x:f>MAX(0,H647-L647)</x:f>
        <x:v>481.1088295687885</x:v>
      </x:c>
      <x:c r="N647" s="7" t="n">
        <x:f>MAX(0,L647-H647)</x:f>
        <x:v>0</x:v>
      </x:c>
      <x:c r="O647" s="7" t="n">
        <x:f>MAX(0,F647+I647-N647)</x:f>
        <x:v>0</x:v>
      </x:c>
      <x:c r="P647" s="7" t="n">
        <x:f>MAX(0,N647-F647-I647)</x:f>
        <x:v>0</x:v>
      </x:c>
      <x:c r="Q647" s="7" t="n">
        <x:f>MAX(0,G647+J647-P647)</x:f>
        <x:v>0</x:v>
      </x:c>
      <x:c r="R647" s="7" t="n">
        <x:f>M647+MAX(0,K647-MAX(0,P647-G647-J647))</x:f>
        <x:v>481.1088295687885</x:v>
      </x:c>
      <x:c r="S647" s="7" t="n">
        <x:f>SUM(O647,Q647,R647)</x:f>
        <x:v>481.1088295687885</x:v>
      </x:c>
      <x:c r="T647" s="14" t="n">
        <x:f>'Inventory detail'!T647</x:f>
        <x:v>0.051399999999999994</x:v>
      </x:c>
      <x:c r="U647" s="14" t="n">
        <x:f>'Inventory detail'!U647</x:f>
        <x:v>0.051399999999999994</x:v>
      </x:c>
      <x:c r="V647" s="9" t="n">
        <x:f>O647*T647</x:f>
        <x:v>0</x:v>
      </x:c>
      <x:c r="W647" s="9" t="n">
        <x:f>Q647*T647</x:f>
        <x:v>0</x:v>
      </x:c>
      <x:c r="X647" s="9" t="n">
        <x:f>R647*T647</x:f>
        <x:v>24.728993839835727</x:v>
      </x:c>
      <x:c r="Y647" s="9" t="n">
        <x:f>S647*T647</x:f>
        <x:v>24.728993839835727</x:v>
      </x:c>
      <x:c r="Z647" s="9" t="n">
        <x:f>IF(ISNUMBER(U647),S647*(U647-T647),"n.a.")</x:f>
        <x:v>0</x:v>
      </x:c>
      <x:c r="AA647" s="9" t="n">
        <x:f>IF(ISNUMBER(U647),Y647,0)</x:f>
        <x:v>24.728993839835727</x:v>
      </x:c>
      <x:c r="AB647" s="7" t="n">
        <x:f>MAX(0,L647-SUM(F647:K647))</x:f>
        <x:v>0</x:v>
      </x:c>
    </x:row>
    <x:row r="648" ht="22" customHeight="1">
      <x:c r="A648" s="18" t="n">
        <x:f>Summary!C$41</x:f>
        <x:v>46327</x:v>
      </x:c>
      <x:c r="B648" s="2" t="str">
        <x:f>'Inventory detail'!A648</x:f>
        <x:v>POUC</x:v>
      </x:c>
      <x:c r="C648" s="2" t="str">
        <x:f>'Inventory detail'!B648</x:f>
        <x:v>10</x:v>
      </x:c>
      <x:c r="D648" s="2" t="str">
        <x:f>'Inventory detail'!C648</x:f>
        <x:v>MP1114G</x:v>
      </x:c>
      <x:c r="E648" s="10" t="n">
        <x:f>Summary!$E$5</x:f>
        <x:v>46304</x:v>
      </x:c>
      <x:c r="F648" s="7" t="n">
        <x:f>'Inventory detail'!W648</x:f>
        <x:v>0</x:v>
      </x:c>
      <x:c r="G648" s="7" t="n">
        <x:f>'Inventory detail'!X648</x:f>
        <x:v>0</x:v>
      </x:c>
      <x:c r="H648" s="7" t="n">
        <x:f>'Inventory detail'!Y648</x:f>
        <x:v>173</x:v>
      </x:c>
      <x:c r="I648" s="7" t="n">
        <x:f>SUMIFS('PO detail'!$W$1574:$W$1574,'PO detail'!$V$1574:$V$1574,"&gt;="&amp;E648,'PO detail'!$V$1574:$V$1574,"&lt;"&amp;A648)</x:f>
        <x:v>0</x:v>
      </x:c>
      <x:c r="J648" s="7" t="n">
        <x:f>SUMIFS('PO detail'!$X$1574:$X$1574,'PO detail'!$V$1574:$V$1574,"&gt;="&amp;E648,'PO detail'!$V$1574:$V$1574,"&lt;"&amp;A648)</x:f>
        <x:v>0</x:v>
      </x:c>
      <x:c r="K648" s="7" t="n">
        <x:f>SUMIFS('PO detail'!$Y$1574:$Y$1574,'PO detail'!$V$1574:$V$1574,"&gt;="&amp;E648,'PO detail'!$V$1574:$V$1574,"&lt;"&amp;A648)</x:f>
        <x:v>0</x:v>
      </x:c>
      <x:c r="L648" s="7" t="n">
        <x:f>'Inventory detail'!F648*Summary!$K$5*(A648-E648)/Summary!$K$6</x:f>
        <x:v>15.868583162217659</x:v>
      </x:c>
      <x:c r="M648" s="7" t="n">
        <x:f>MAX(0,H648-L648)</x:f>
        <x:v>157.13141683778235</x:v>
      </x:c>
      <x:c r="N648" s="7" t="n">
        <x:f>MAX(0,L648-H648)</x:f>
        <x:v>0</x:v>
      </x:c>
      <x:c r="O648" s="7" t="n">
        <x:f>MAX(0,F648+I648-N648)</x:f>
        <x:v>0</x:v>
      </x:c>
      <x:c r="P648" s="7" t="n">
        <x:f>MAX(0,N648-F648-I648)</x:f>
        <x:v>0</x:v>
      </x:c>
      <x:c r="Q648" s="7" t="n">
        <x:f>MAX(0,G648+J648-P648)</x:f>
        <x:v>0</x:v>
      </x:c>
      <x:c r="R648" s="7" t="n">
        <x:f>M648+MAX(0,K648-MAX(0,P648-G648-J648))</x:f>
        <x:v>157.13141683778235</x:v>
      </x:c>
      <x:c r="S648" s="7" t="n">
        <x:f>SUM(O648,Q648,R648)</x:f>
        <x:v>157.13141683778235</x:v>
      </x:c>
      <x:c r="T648" s="14" t="n">
        <x:f>'Inventory detail'!T648</x:f>
        <x:v>13.3</x:v>
      </x:c>
      <x:c r="U648" s="14" t="str">
        <x:f>'Inventory detail'!U648</x:f>
        <x:v>n.a.</x:v>
      </x:c>
      <x:c r="V648" s="9" t="n">
        <x:f>O648*T648</x:f>
        <x:v>0</x:v>
      </x:c>
      <x:c r="W648" s="9" t="n">
        <x:f>Q648*T648</x:f>
        <x:v>0</x:v>
      </x:c>
      <x:c r="X648" s="9" t="n">
        <x:f>R648*T648</x:f>
        <x:v>2089.8478439425053</x:v>
      </x:c>
      <x:c r="Y648" s="9" t="n">
        <x:f>S648*T648</x:f>
        <x:v>2089.8478439425053</x:v>
      </x:c>
      <x:c r="Z648" s="9" t="str">
        <x:f>IF(ISNUMBER(U648),S648*(U648-T648),"n.a.")</x:f>
        <x:v>n.a.</x:v>
      </x:c>
      <x:c r="AA648" s="9" t="n">
        <x:f>IF(ISNUMBER(U648),Y648,0)</x:f>
        <x:v>0</x:v>
      </x:c>
      <x:c r="AB648" s="7" t="n">
        <x:f>MAX(0,L648-SUM(F648:K648))</x:f>
        <x:v>0</x:v>
      </x:c>
    </x:row>
    <x:row r="649" ht="22" customHeight="1">
      <x:c r="A649" s="18" t="n">
        <x:f>Summary!C$41</x:f>
        <x:v>46327</x:v>
      </x:c>
      <x:c r="B649" s="2" t="str">
        <x:f>'Inventory detail'!A649</x:f>
        <x:v>COIL</x:v>
      </x:c>
      <x:c r="C649" s="2" t="str">
        <x:f>'Inventory detail'!B649</x:f>
        <x:v>10</x:v>
      </x:c>
      <x:c r="D649" s="2" t="str">
        <x:f>'Inventory detail'!C649</x:f>
        <x:v>25RED12-4</x:v>
      </x:c>
      <x:c r="E649" s="10" t="n">
        <x:f>Summary!$E$5</x:f>
        <x:v>46304</x:v>
      </x:c>
      <x:c r="F649" s="7" t="n">
        <x:f>'Inventory detail'!W649</x:f>
        <x:v>0</x:v>
      </x:c>
      <x:c r="G649" s="7" t="n">
        <x:f>'Inventory detail'!X649</x:f>
        <x:v>0</x:v>
      </x:c>
      <x:c r="H649" s="7" t="n">
        <x:f>'Inventory detail'!Y649</x:f>
        <x:v>0</x:v>
      </x:c>
      <x:c r="I649" s="7" t="n">
        <x:f>0</x:f>
        <x:v>0</x:v>
      </x:c>
      <x:c r="J649" s="7" t="n">
        <x:f>0</x:f>
        <x:v>0</x:v>
      </x:c>
      <x:c r="K649" s="7" t="n">
        <x:f>0</x:f>
        <x:v>0</x:v>
      </x:c>
      <x:c r="L649" s="7" t="n">
        <x:f>'Inventory detail'!F649*Summary!$K$5*(A649-E649)/Summary!$K$6</x:f>
        <x:v>12.596632443531828</x:v>
      </x:c>
      <x:c r="M649" s="7" t="n">
        <x:f>MAX(0,H649-L649)</x:f>
        <x:v>0</x:v>
      </x:c>
      <x:c r="N649" s="7" t="n">
        <x:f>MAX(0,L649-H649)</x:f>
        <x:v>12.596632443531828</x:v>
      </x:c>
      <x:c r="O649" s="7" t="n">
        <x:f>MAX(0,F649+I649-N649)</x:f>
        <x:v>0</x:v>
      </x:c>
      <x:c r="P649" s="7" t="n">
        <x:f>MAX(0,N649-F649-I649)</x:f>
        <x:v>12.596632443531828</x:v>
      </x:c>
      <x:c r="Q649" s="7" t="n">
        <x:f>MAX(0,G649+J649-P649)</x:f>
        <x:v>0</x:v>
      </x:c>
      <x:c r="R649" s="7" t="n">
        <x:f>M649+MAX(0,K649-MAX(0,P649-G649-J649))</x:f>
        <x:v>0</x:v>
      </x:c>
      <x:c r="S649" s="7" t="n">
        <x:f>SUM(O649,Q649,R649)</x:f>
        <x:v>0</x:v>
      </x:c>
      <x:c r="T649" s="14" t="n">
        <x:f>'Inventory detail'!T649</x:f>
        <x:v>0.1158</x:v>
      </x:c>
      <x:c r="U649" s="14" t="str">
        <x:f>'Inventory detail'!U649</x:f>
        <x:v>n.a.</x:v>
      </x:c>
      <x:c r="V649" s="9" t="n">
        <x:f>O649*T649</x:f>
        <x:v>0</x:v>
      </x:c>
      <x:c r="W649" s="9" t="n">
        <x:f>Q649*T649</x:f>
        <x:v>0</x:v>
      </x:c>
      <x:c r="X649" s="9" t="n">
        <x:f>R649*T649</x:f>
        <x:v>0</x:v>
      </x:c>
      <x:c r="Y649" s="9" t="n">
        <x:f>S649*T649</x:f>
        <x:v>0</x:v>
      </x:c>
      <x:c r="Z649" s="9" t="str">
        <x:f>IF(ISNUMBER(U649),S649*(U649-T649),"n.a.")</x:f>
        <x:v>n.a.</x:v>
      </x:c>
      <x:c r="AA649" s="9" t="n">
        <x:f>IF(ISNUMBER(U649),Y649,0)</x:f>
        <x:v>0</x:v>
      </x:c>
      <x:c r="AB649" s="7" t="n">
        <x:f>MAX(0,L649-SUM(F649:K649))</x:f>
        <x:v>12.596632443531828</x:v>
      </x:c>
    </x:row>
    <x:row r="650" ht="22" customHeight="1">
      <x:c r="A650" s="18" t="n">
        <x:f>Summary!C$41</x:f>
        <x:v>46327</x:v>
      </x:c>
      <x:c r="B650" s="2" t="str">
        <x:f>'Inventory detail'!A650</x:f>
        <x:v>COIL</x:v>
      </x:c>
      <x:c r="C650" s="2" t="str">
        <x:f>'Inventory detail'!B650</x:f>
        <x:v>10</x:v>
      </x:c>
      <x:c r="D650" s="2" t="str">
        <x:f>'Inventory detail'!C650</x:f>
        <x:v>28CLR12-4</x:v>
      </x:c>
      <x:c r="E650" s="10" t="n">
        <x:f>Summary!$E$5</x:f>
        <x:v>46304</x:v>
      </x:c>
      <x:c r="F650" s="7" t="n">
        <x:f>'Inventory detail'!W650</x:f>
        <x:v>1200</x:v>
      </x:c>
      <x:c r="G650" s="7" t="n">
        <x:f>'Inventory detail'!X650</x:f>
        <x:v>0</x:v>
      </x:c>
      <x:c r="H650" s="7" t="n">
        <x:f>'Inventory detail'!Y650</x:f>
        <x:v>300</x:v>
      </x:c>
      <x:c r="I650" s="7" t="n">
        <x:f>SUMIFS('PO detail'!$W$369:$W$369,'PO detail'!$V$369:$V$369,"&gt;="&amp;E650,'PO detail'!$V$369:$V$369,"&lt;"&amp;A650)</x:f>
        <x:v>0</x:v>
      </x:c>
      <x:c r="J650" s="7" t="n">
        <x:f>SUMIFS('PO detail'!$X$369:$X$369,'PO detail'!$V$369:$V$369,"&gt;="&amp;E650,'PO detail'!$V$369:$V$369,"&lt;"&amp;A650)</x:f>
        <x:v>0</x:v>
      </x:c>
      <x:c r="K650" s="7" t="n">
        <x:f>SUMIFS('PO detail'!$Y$369:$Y$369,'PO detail'!$V$369:$V$369,"&gt;="&amp;E650,'PO detail'!$V$369:$V$369,"&lt;"&amp;A650)</x:f>
        <x:v>0</x:v>
      </x:c>
      <x:c r="L650" s="7" t="n">
        <x:f>'Inventory detail'!F650*Summary!$K$5*(A650-E650)/Summary!$K$6</x:f>
        <x:v>12.596632443531828</x:v>
      </x:c>
      <x:c r="M650" s="7" t="n">
        <x:f>MAX(0,H650-L650)</x:f>
        <x:v>287.4033675564682</x:v>
      </x:c>
      <x:c r="N650" s="7" t="n">
        <x:f>MAX(0,L650-H650)</x:f>
        <x:v>0</x:v>
      </x:c>
      <x:c r="O650" s="7" t="n">
        <x:f>MAX(0,F650+I650-N650)</x:f>
        <x:v>1200</x:v>
      </x:c>
      <x:c r="P650" s="7" t="n">
        <x:f>MAX(0,N650-F650-I650)</x:f>
        <x:v>0</x:v>
      </x:c>
      <x:c r="Q650" s="7" t="n">
        <x:f>MAX(0,G650+J650-P650)</x:f>
        <x:v>0</x:v>
      </x:c>
      <x:c r="R650" s="7" t="n">
        <x:f>M650+MAX(0,K650-MAX(0,P650-G650-J650))</x:f>
        <x:v>287.4033675564682</x:v>
      </x:c>
      <x:c r="S650" s="7" t="n">
        <x:f>SUM(O650,Q650,R650)</x:f>
        <x:v>1487.4033675564683</x:v>
      </x:c>
      <x:c r="T650" s="14" t="n">
        <x:f>'Inventory detail'!T650</x:f>
        <x:v>0.2327</x:v>
      </x:c>
      <x:c r="U650" s="14" t="n">
        <x:f>'Inventory detail'!U650</x:f>
        <x:v>0.22796149999999998</x:v>
      </x:c>
      <x:c r="V650" s="9" t="n">
        <x:f>O650*T650</x:f>
        <x:v>279.24</x:v>
      </x:c>
      <x:c r="W650" s="9" t="n">
        <x:f>Q650*T650</x:f>
        <x:v>0</x:v>
      </x:c>
      <x:c r="X650" s="9" t="n">
        <x:f>R650*T650</x:f>
        <x:v>66.87876363039015</x:v>
      </x:c>
      <x:c r="Y650" s="9" t="n">
        <x:f>S650*T650</x:f>
        <x:v>346.11876363039016</x:v>
      </x:c>
      <x:c r="Z650" s="9" t="n">
        <x:f>IF(ISNUMBER(U650),S650*(U650-T650),"n.a.")</x:f>
        <x:v>-7.048060857166335</x:v>
      </x:c>
      <x:c r="AA650" s="9" t="n">
        <x:f>IF(ISNUMBER(U650),Y650,0)</x:f>
        <x:v>346.11876363039016</x:v>
      </x:c>
      <x:c r="AB650" s="7" t="n">
        <x:f>MAX(0,L650-SUM(F650:K650))</x:f>
        <x:v>0</x:v>
      </x:c>
    </x:row>
    <x:row r="651" ht="22" customHeight="1">
      <x:c r="A651" s="18" t="n">
        <x:f>Summary!C$41</x:f>
        <x:v>46327</x:v>
      </x:c>
      <x:c r="B651" s="2" t="str">
        <x:f>'Inventory detail'!A651</x:f>
        <x:v>COIL</x:v>
      </x:c>
      <x:c r="C651" s="2" t="str">
        <x:f>'Inventory detail'!B651</x:f>
        <x:v>10</x:v>
      </x:c>
      <x:c r="D651" s="2" t="str">
        <x:f>'Inventory detail'!C651</x:f>
        <x:v>28FG12-4</x:v>
      </x:c>
      <x:c r="E651" s="10" t="n">
        <x:f>Summary!$E$5</x:f>
        <x:v>46304</x:v>
      </x:c>
      <x:c r="F651" s="7" t="n">
        <x:f>'Inventory detail'!W651</x:f>
        <x:v>0</x:v>
      </x:c>
      <x:c r="G651" s="7" t="n">
        <x:f>'Inventory detail'!X651</x:f>
        <x:v>0</x:v>
      </x:c>
      <x:c r="H651" s="7" t="n">
        <x:f>'Inventory detail'!Y651</x:f>
        <x:v>500</x:v>
      </x:c>
      <x:c r="I651" s="7" t="n">
        <x:f>0</x:f>
        <x:v>0</x:v>
      </x:c>
      <x:c r="J651" s="7" t="n">
        <x:f>0</x:f>
        <x:v>0</x:v>
      </x:c>
      <x:c r="K651" s="7" t="n">
        <x:f>0</x:f>
        <x:v>0</x:v>
      </x:c>
      <x:c r="L651" s="7" t="n">
        <x:f>'Inventory detail'!F651*Summary!$K$5*(A651-E651)/Summary!$K$6</x:f>
        <x:v>12.596632443531828</x:v>
      </x:c>
      <x:c r="M651" s="7" t="n">
        <x:f>MAX(0,H651-L651)</x:f>
        <x:v>487.4033675564682</x:v>
      </x:c>
      <x:c r="N651" s="7" t="n">
        <x:f>MAX(0,L651-H651)</x:f>
        <x:v>0</x:v>
      </x:c>
      <x:c r="O651" s="7" t="n">
        <x:f>MAX(0,F651+I651-N651)</x:f>
        <x:v>0</x:v>
      </x:c>
      <x:c r="P651" s="7" t="n">
        <x:f>MAX(0,N651-F651-I651)</x:f>
        <x:v>0</x:v>
      </x:c>
      <x:c r="Q651" s="7" t="n">
        <x:f>MAX(0,G651+J651-P651)</x:f>
        <x:v>0</x:v>
      </x:c>
      <x:c r="R651" s="7" t="n">
        <x:f>M651+MAX(0,K651-MAX(0,P651-G651-J651))</x:f>
        <x:v>487.4033675564682</x:v>
      </x:c>
      <x:c r="S651" s="7" t="n">
        <x:f>SUM(O651,Q651,R651)</x:f>
        <x:v>487.4033675564682</x:v>
      </x:c>
      <x:c r="T651" s="14" t="n">
        <x:f>'Inventory detail'!T651</x:f>
        <x:v>0.1292</x:v>
      </x:c>
      <x:c r="U651" s="14" t="str">
        <x:f>'Inventory detail'!U651</x:f>
        <x:v>n.a.</x:v>
      </x:c>
      <x:c r="V651" s="9" t="n">
        <x:f>O651*T651</x:f>
        <x:v>0</x:v>
      </x:c>
      <x:c r="W651" s="9" t="n">
        <x:f>Q651*T651</x:f>
        <x:v>0</x:v>
      </x:c>
      <x:c r="X651" s="9" t="n">
        <x:f>R651*T651</x:f>
        <x:v>62.972515088295694</x:v>
      </x:c>
      <x:c r="Y651" s="9" t="n">
        <x:f>S651*T651</x:f>
        <x:v>62.972515088295694</x:v>
      </x:c>
      <x:c r="Z651" s="9" t="str">
        <x:f>IF(ISNUMBER(U651),S651*(U651-T651),"n.a.")</x:f>
        <x:v>n.a.</x:v>
      </x:c>
      <x:c r="AA651" s="9" t="n">
        <x:f>IF(ISNUMBER(U651),Y651,0)</x:f>
        <x:v>0</x:v>
      </x:c>
      <x:c r="AB651" s="7" t="n">
        <x:f>MAX(0,L651-SUM(F651:K651))</x:f>
        <x:v>0</x:v>
      </x:c>
    </x:row>
    <x:row r="652" ht="22" customHeight="1">
      <x:c r="A652" s="18" t="n">
        <x:f>Summary!C$41</x:f>
        <x:v>46327</x:v>
      </x:c>
      <x:c r="B652" s="2" t="str">
        <x:f>'Inventory detail'!A652</x:f>
        <x:v>COIL</x:v>
      </x:c>
      <x:c r="C652" s="2" t="str">
        <x:f>'Inventory detail'!B652</x:f>
        <x:v>10</x:v>
      </x:c>
      <x:c r="D652" s="2" t="str">
        <x:f>'Inventory detail'!C652</x:f>
        <x:v>30BLK36-4</x:v>
      </x:c>
      <x:c r="E652" s="10" t="n">
        <x:f>Summary!$E$5</x:f>
        <x:v>46304</x:v>
      </x:c>
      <x:c r="F652" s="7" t="n">
        <x:f>'Inventory detail'!W652</x:f>
        <x:v>0</x:v>
      </x:c>
      <x:c r="G652" s="7" t="n">
        <x:f>'Inventory detail'!X652</x:f>
        <x:v>0</x:v>
      </x:c>
      <x:c r="H652" s="7" t="n">
        <x:f>'Inventory detail'!Y652</x:f>
        <x:v>300</x:v>
      </x:c>
      <x:c r="I652" s="7" t="n">
        <x:f>0</x:f>
        <x:v>0</x:v>
      </x:c>
      <x:c r="J652" s="7" t="n">
        <x:f>0</x:f>
        <x:v>0</x:v>
      </x:c>
      <x:c r="K652" s="7" t="n">
        <x:f>0</x:f>
        <x:v>0</x:v>
      </x:c>
      <x:c r="L652" s="7" t="n">
        <x:f>'Inventory detail'!F652*Summary!$K$5*(A652-E652)/Summary!$K$6</x:f>
        <x:v>12.596632443531828</x:v>
      </x:c>
      <x:c r="M652" s="7" t="n">
        <x:f>MAX(0,H652-L652)</x:f>
        <x:v>287.4033675564682</x:v>
      </x:c>
      <x:c r="N652" s="7" t="n">
        <x:f>MAX(0,L652-H652)</x:f>
        <x:v>0</x:v>
      </x:c>
      <x:c r="O652" s="7" t="n">
        <x:f>MAX(0,F652+I652-N652)</x:f>
        <x:v>0</x:v>
      </x:c>
      <x:c r="P652" s="7" t="n">
        <x:f>MAX(0,N652-F652-I652)</x:f>
        <x:v>0</x:v>
      </x:c>
      <x:c r="Q652" s="7" t="n">
        <x:f>MAX(0,G652+J652-P652)</x:f>
        <x:v>0</x:v>
      </x:c>
      <x:c r="R652" s="7" t="n">
        <x:f>M652+MAX(0,K652-MAX(0,P652-G652-J652))</x:f>
        <x:v>287.4033675564682</x:v>
      </x:c>
      <x:c r="S652" s="7" t="n">
        <x:f>SUM(O652,Q652,R652)</x:f>
        <x:v>287.4033675564682</x:v>
      </x:c>
      <x:c r="T652" s="14" t="n">
        <x:f>'Inventory detail'!T652</x:f>
        <x:v>0.5734</x:v>
      </x:c>
      <x:c r="U652" s="14" t="n">
        <x:f>'Inventory detail'!U652</x:f>
        <x:v>0.561782</x:v>
      </x:c>
      <x:c r="V652" s="9" t="n">
        <x:f>O652*T652</x:f>
        <x:v>0</x:v>
      </x:c>
      <x:c r="W652" s="9" t="n">
        <x:f>Q652*T652</x:f>
        <x:v>0</x:v>
      </x:c>
      <x:c r="X652" s="9" t="n">
        <x:f>R652*T652</x:f>
        <x:v>164.79709095687886</x:v>
      </x:c>
      <x:c r="Y652" s="9" t="n">
        <x:f>S652*T652</x:f>
        <x:v>164.79709095687886</x:v>
      </x:c>
      <x:c r="Z652" s="9" t="n">
        <x:f>IF(ISNUMBER(U652),S652*(U652-T652),"n.a.")</x:f>
        <x:v>-3.3390523242710524</x:v>
      </x:c>
      <x:c r="AA652" s="9" t="n">
        <x:f>IF(ISNUMBER(U652),Y652,0)</x:f>
        <x:v>164.79709095687886</x:v>
      </x:c>
      <x:c r="AB652" s="7" t="n">
        <x:f>MAX(0,L652-SUM(F652:K652))</x:f>
        <x:v>0</x:v>
      </x:c>
    </x:row>
    <x:row r="653" ht="22" customHeight="1">
      <x:c r="A653" s="18" t="n">
        <x:f>Summary!C$41</x:f>
        <x:v>46327</x:v>
      </x:c>
      <x:c r="B653" s="2" t="str">
        <x:f>'Inventory detail'!A653</x:f>
        <x:v>COIL</x:v>
      </x:c>
      <x:c r="C653" s="2" t="str">
        <x:f>'Inventory detail'!B653</x:f>
        <x:v>10</x:v>
      </x:c>
      <x:c r="D653" s="2" t="str">
        <x:f>'Inventory detail'!C653</x:f>
        <x:v>30NAV12-4</x:v>
      </x:c>
      <x:c r="E653" s="10" t="n">
        <x:f>Summary!$E$5</x:f>
        <x:v>46304</x:v>
      </x:c>
      <x:c r="F653" s="7" t="n">
        <x:f>'Inventory detail'!W653</x:f>
        <x:v>0</x:v>
      </x:c>
      <x:c r="G653" s="7" t="n">
        <x:f>'Inventory detail'!X653</x:f>
        <x:v>0</x:v>
      </x:c>
      <x:c r="H653" s="7" t="n">
        <x:f>'Inventory detail'!Y653</x:f>
        <x:v>1200</x:v>
      </x:c>
      <x:c r="I653" s="7" t="n">
        <x:f>0</x:f>
        <x:v>0</x:v>
      </x:c>
      <x:c r="J653" s="7" t="n">
        <x:f>0</x:f>
        <x:v>0</x:v>
      </x:c>
      <x:c r="K653" s="7" t="n">
        <x:f>0</x:f>
        <x:v>0</x:v>
      </x:c>
      <x:c r="L653" s="7" t="n">
        <x:f>'Inventory detail'!F653*Summary!$K$5*(A653-E653)/Summary!$K$6</x:f>
        <x:v>12.596632443531828</x:v>
      </x:c>
      <x:c r="M653" s="7" t="n">
        <x:f>MAX(0,H653-L653)</x:f>
        <x:v>1187.403367556468</x:v>
      </x:c>
      <x:c r="N653" s="7" t="n">
        <x:f>MAX(0,L653-H653)</x:f>
        <x:v>0</x:v>
      </x:c>
      <x:c r="O653" s="7" t="n">
        <x:f>MAX(0,F653+I653-N653)</x:f>
        <x:v>0</x:v>
      </x:c>
      <x:c r="P653" s="7" t="n">
        <x:f>MAX(0,N653-F653-I653)</x:f>
        <x:v>0</x:v>
      </x:c>
      <x:c r="Q653" s="7" t="n">
        <x:f>MAX(0,G653+J653-P653)</x:f>
        <x:v>0</x:v>
      </x:c>
      <x:c r="R653" s="7" t="n">
        <x:f>M653+MAX(0,K653-MAX(0,P653-G653-J653))</x:f>
        <x:v>1187.403367556468</x:v>
      </x:c>
      <x:c r="S653" s="7" t="n">
        <x:f>SUM(O653,Q653,R653)</x:f>
        <x:v>1187.403367556468</x:v>
      </x:c>
      <x:c r="T653" s="14" t="n">
        <x:f>'Inventory detail'!T653</x:f>
        <x:v>0.25079999999999997</x:v>
      </x:c>
      <x:c r="U653" s="14" t="n">
        <x:f>'Inventory detail'!U653</x:f>
        <x:v>0.245752</x:v>
      </x:c>
      <x:c r="V653" s="9" t="n">
        <x:f>O653*T653</x:f>
        <x:v>0</x:v>
      </x:c>
      <x:c r="W653" s="9" t="n">
        <x:f>Q653*T653</x:f>
        <x:v>0</x:v>
      </x:c>
      <x:c r="X653" s="9" t="n">
        <x:f>R653*T653</x:f>
        <x:v>297.80076458316216</x:v>
      </x:c>
      <x:c r="Y653" s="9" t="n">
        <x:f>S653*T653</x:f>
        <x:v>297.80076458316216</x:v>
      </x:c>
      <x:c r="Z653" s="9" t="n">
        <x:f>IF(ISNUMBER(U653),S653*(U653-T653),"n.a.")</x:f>
        <x:v>-5.994012199425014</x:v>
      </x:c>
      <x:c r="AA653" s="9" t="n">
        <x:f>IF(ISNUMBER(U653),Y653,0)</x:f>
        <x:v>297.80076458316216</x:v>
      </x:c>
      <x:c r="AB653" s="7" t="n">
        <x:f>MAX(0,L653-SUM(F653:K653))</x:f>
        <x:v>0</x:v>
      </x:c>
    </x:row>
    <x:row r="654" ht="22" customHeight="1">
      <x:c r="A654" s="18" t="n">
        <x:f>Summary!C$41</x:f>
        <x:v>46327</x:v>
      </x:c>
      <x:c r="B654" s="2" t="str">
        <x:f>'Inventory detail'!A654</x:f>
        <x:v>COIL</x:v>
      </x:c>
      <x:c r="C654" s="2" t="str">
        <x:f>'Inventory detail'!B654</x:f>
        <x:v>10</x:v>
      </x:c>
      <x:c r="D654" s="2" t="str">
        <x:f>'Inventory detail'!C654</x:f>
        <x:v>30RED12-4</x:v>
      </x:c>
      <x:c r="E654" s="10" t="n">
        <x:f>Summary!$E$5</x:f>
        <x:v>46304</x:v>
      </x:c>
      <x:c r="F654" s="7" t="n">
        <x:f>'Inventory detail'!W654</x:f>
        <x:v>0</x:v>
      </x:c>
      <x:c r="G654" s="7" t="n">
        <x:f>'Inventory detail'!X654</x:f>
        <x:v>0</x:v>
      </x:c>
      <x:c r="H654" s="7" t="n">
        <x:f>'Inventory detail'!Y654</x:f>
        <x:v>0</x:v>
      </x:c>
      <x:c r="I654" s="7" t="n">
        <x:f>0</x:f>
        <x:v>0</x:v>
      </x:c>
      <x:c r="J654" s="7" t="n">
        <x:f>0</x:f>
        <x:v>0</x:v>
      </x:c>
      <x:c r="K654" s="7" t="n">
        <x:f>0</x:f>
        <x:v>0</x:v>
      </x:c>
      <x:c r="L654" s="7" t="n">
        <x:f>'Inventory detail'!F654*Summary!$K$5*(A654-E654)/Summary!$K$6</x:f>
        <x:v>12.596632443531828</x:v>
      </x:c>
      <x:c r="M654" s="7" t="n">
        <x:f>MAX(0,H654-L654)</x:f>
        <x:v>0</x:v>
      </x:c>
      <x:c r="N654" s="7" t="n">
        <x:f>MAX(0,L654-H654)</x:f>
        <x:v>12.596632443531828</x:v>
      </x:c>
      <x:c r="O654" s="7" t="n">
        <x:f>MAX(0,F654+I654-N654)</x:f>
        <x:v>0</x:v>
      </x:c>
      <x:c r="P654" s="7" t="n">
        <x:f>MAX(0,N654-F654-I654)</x:f>
        <x:v>12.596632443531828</x:v>
      </x:c>
      <x:c r="Q654" s="7" t="n">
        <x:f>MAX(0,G654+J654-P654)</x:f>
        <x:v>0</x:v>
      </x:c>
      <x:c r="R654" s="7" t="n">
        <x:f>M654+MAX(0,K654-MAX(0,P654-G654-J654))</x:f>
        <x:v>0</x:v>
      </x:c>
      <x:c r="S654" s="7" t="n">
        <x:f>SUM(O654,Q654,R654)</x:f>
        <x:v>0</x:v>
      </x:c>
      <x:c r="T654" s="14" t="n">
        <x:f>'Inventory detail'!T654</x:f>
        <x:v>0.1408</x:v>
      </x:c>
      <x:c r="U654" s="14" t="str">
        <x:f>'Inventory detail'!U654</x:f>
        <x:v>n.a.</x:v>
      </x:c>
      <x:c r="V654" s="9" t="n">
        <x:f>O654*T654</x:f>
        <x:v>0</x:v>
      </x:c>
      <x:c r="W654" s="9" t="n">
        <x:f>Q654*T654</x:f>
        <x:v>0</x:v>
      </x:c>
      <x:c r="X654" s="9" t="n">
        <x:f>R654*T654</x:f>
        <x:v>0</x:v>
      </x:c>
      <x:c r="Y654" s="9" t="n">
        <x:f>S654*T654</x:f>
        <x:v>0</x:v>
      </x:c>
      <x:c r="Z654" s="9" t="str">
        <x:f>IF(ISNUMBER(U654),S654*(U654-T654),"n.a.")</x:f>
        <x:v>n.a.</x:v>
      </x:c>
      <x:c r="AA654" s="9" t="n">
        <x:f>IF(ISNUMBER(U654),Y654,0)</x:f>
        <x:v>0</x:v>
      </x:c>
      <x:c r="AB654" s="7" t="n">
        <x:f>MAX(0,L654-SUM(F654:K654))</x:f>
        <x:v>12.596632443531828</x:v>
      </x:c>
    </x:row>
    <x:row r="655" ht="22" customHeight="1">
      <x:c r="A655" s="18" t="n">
        <x:f>Summary!C$41</x:f>
        <x:v>46327</x:v>
      </x:c>
      <x:c r="B655" s="2" t="str">
        <x:f>'Inventory detail'!A655</x:f>
        <x:v>COIL</x:v>
      </x:c>
      <x:c r="C655" s="2" t="str">
        <x:f>'Inventory detail'!B655</x:f>
        <x:v>10</x:v>
      </x:c>
      <x:c r="D655" s="2" t="str">
        <x:f>'Inventory detail'!C655</x:f>
        <x:v>32CLR12-4</x:v>
      </x:c>
      <x:c r="E655" s="10" t="n">
        <x:f>Summary!$E$5</x:f>
        <x:v>46304</x:v>
      </x:c>
      <x:c r="F655" s="7" t="n">
        <x:f>'Inventory detail'!W655</x:f>
        <x:v>1200</x:v>
      </x:c>
      <x:c r="G655" s="7" t="n">
        <x:f>'Inventory detail'!X655</x:f>
        <x:v>0</x:v>
      </x:c>
      <x:c r="H655" s="7" t="n">
        <x:f>'Inventory detail'!Y655</x:f>
        <x:v>100</x:v>
      </x:c>
      <x:c r="I655" s="7" t="n">
        <x:f>SUMIFS('PO detail'!$W$398:$W$398,'PO detail'!$V$398:$V$398,"&gt;="&amp;E655,'PO detail'!$V$398:$V$398,"&lt;"&amp;A655)</x:f>
        <x:v>0</x:v>
      </x:c>
      <x:c r="J655" s="7" t="n">
        <x:f>SUMIFS('PO detail'!$X$398:$X$398,'PO detail'!$V$398:$V$398,"&gt;="&amp;E655,'PO detail'!$V$398:$V$398,"&lt;"&amp;A655)</x:f>
        <x:v>0</x:v>
      </x:c>
      <x:c r="K655" s="7" t="n">
        <x:f>SUMIFS('PO detail'!$Y$398:$Y$398,'PO detail'!$V$398:$V$398,"&gt;="&amp;E655,'PO detail'!$V$398:$V$398,"&lt;"&amp;A655)</x:f>
        <x:v>0</x:v>
      </x:c>
      <x:c r="L655" s="7" t="n">
        <x:f>'Inventory detail'!F655*Summary!$K$5*(A655-E655)/Summary!$K$6</x:f>
        <x:v>12.596632443531828</x:v>
      </x:c>
      <x:c r="M655" s="7" t="n">
        <x:f>MAX(0,H655-L655)</x:f>
        <x:v>87.40336755646817</x:v>
      </x:c>
      <x:c r="N655" s="7" t="n">
        <x:f>MAX(0,L655-H655)</x:f>
        <x:v>0</x:v>
      </x:c>
      <x:c r="O655" s="7" t="n">
        <x:f>MAX(0,F655+I655-N655)</x:f>
        <x:v>1200</x:v>
      </x:c>
      <x:c r="P655" s="7" t="n">
        <x:f>MAX(0,N655-F655-I655)</x:f>
        <x:v>0</x:v>
      </x:c>
      <x:c r="Q655" s="7" t="n">
        <x:f>MAX(0,G655+J655-P655)</x:f>
        <x:v>0</x:v>
      </x:c>
      <x:c r="R655" s="7" t="n">
        <x:f>M655+MAX(0,K655-MAX(0,P655-G655-J655))</x:f>
        <x:v>87.40336755646817</x:v>
      </x:c>
      <x:c r="S655" s="7" t="n">
        <x:f>SUM(O655,Q655,R655)</x:f>
        <x:v>1287.403367556468</x:v>
      </x:c>
      <x:c r="T655" s="14" t="n">
        <x:f>'Inventory detail'!T655</x:f>
        <x:v>0.2647</x:v>
      </x:c>
      <x:c r="U655" s="14" t="n">
        <x:f>'Inventory detail'!U655</x:f>
        <x:v>0.2593435</x:v>
      </x:c>
      <x:c r="V655" s="9" t="n">
        <x:f>O655*T655</x:f>
        <x:v>317.64</x:v>
      </x:c>
      <x:c r="W655" s="9" t="n">
        <x:f>Q655*T655</x:f>
        <x:v>0</x:v>
      </x:c>
      <x:c r="X655" s="9" t="n">
        <x:f>R655*T655</x:f>
        <x:v>23.135671392197125</x:v>
      </x:c>
      <x:c r="Y655" s="9" t="n">
        <x:f>S655*T655</x:f>
        <x:v>340.77567139219707</x:v>
      </x:c>
      <x:c r="Z655" s="9" t="n">
        <x:f>IF(ISNUMBER(U655),S655*(U655-T655),"n.a.")</x:f>
        <x:v>-6.895976138316204</x:v>
      </x:c>
      <x:c r="AA655" s="9" t="n">
        <x:f>IF(ISNUMBER(U655),Y655,0)</x:f>
        <x:v>340.77567139219707</x:v>
      </x:c>
      <x:c r="AB655" s="7" t="n">
        <x:f>MAX(0,L655-SUM(F655:K655))</x:f>
        <x:v>0</x:v>
      </x:c>
    </x:row>
    <x:row r="656" ht="22" customHeight="1">
      <x:c r="A656" s="18" t="n">
        <x:f>Summary!C$41</x:f>
        <x:v>46327</x:v>
      </x:c>
      <x:c r="B656" s="2" t="str">
        <x:f>'Inventory detail'!A656</x:f>
        <x:v>COIL</x:v>
      </x:c>
      <x:c r="C656" s="2" t="str">
        <x:f>'Inventory detail'!B656</x:f>
        <x:v>10</x:v>
      </x:c>
      <x:c r="D656" s="2" t="str">
        <x:f>'Inventory detail'!C656</x:f>
        <x:v>9MAR12-4</x:v>
      </x:c>
      <x:c r="E656" s="10" t="n">
        <x:f>Summary!$E$5</x:f>
        <x:v>46304</x:v>
      </x:c>
      <x:c r="F656" s="7" t="n">
        <x:f>'Inventory detail'!W656</x:f>
        <x:v>0</x:v>
      </x:c>
      <x:c r="G656" s="7" t="n">
        <x:f>'Inventory detail'!X656</x:f>
        <x:v>0</x:v>
      </x:c>
      <x:c r="H656" s="7" t="n">
        <x:f>'Inventory detail'!Y656</x:f>
        <x:v>300</x:v>
      </x:c>
      <x:c r="I656" s="7" t="n">
        <x:f>0</x:f>
        <x:v>0</x:v>
      </x:c>
      <x:c r="J656" s="7" t="n">
        <x:f>0</x:f>
        <x:v>0</x:v>
      </x:c>
      <x:c r="K656" s="7" t="n">
        <x:f>0</x:f>
        <x:v>0</x:v>
      </x:c>
      <x:c r="L656" s="7" t="n">
        <x:f>'Inventory detail'!F656*Summary!$K$5*(A656-E656)/Summary!$K$6</x:f>
        <x:v>12.596632443531828</x:v>
      </x:c>
      <x:c r="M656" s="7" t="n">
        <x:f>MAX(0,H656-L656)</x:f>
        <x:v>287.4033675564682</x:v>
      </x:c>
      <x:c r="N656" s="7" t="n">
        <x:f>MAX(0,L656-H656)</x:f>
        <x:v>0</x:v>
      </x:c>
      <x:c r="O656" s="7" t="n">
        <x:f>MAX(0,F656+I656-N656)</x:f>
        <x:v>0</x:v>
      </x:c>
      <x:c r="P656" s="7" t="n">
        <x:f>MAX(0,N656-F656-I656)</x:f>
        <x:v>0</x:v>
      </x:c>
      <x:c r="Q656" s="7" t="n">
        <x:f>MAX(0,G656+J656-P656)</x:f>
        <x:v>0</x:v>
      </x:c>
      <x:c r="R656" s="7" t="n">
        <x:f>M656+MAX(0,K656-MAX(0,P656-G656-J656))</x:f>
        <x:v>287.4033675564682</x:v>
      </x:c>
      <x:c r="S656" s="7" t="n">
        <x:f>SUM(O656,Q656,R656)</x:f>
        <x:v>287.4033675564682</x:v>
      </x:c>
      <x:c r="T656" s="14" t="n">
        <x:f>'Inventory detail'!T656</x:f>
        <x:v>0.0286</x:v>
      </x:c>
      <x:c r="U656" s="14" t="str">
        <x:f>'Inventory detail'!U656</x:f>
        <x:v>n.a.</x:v>
      </x:c>
      <x:c r="V656" s="9" t="n">
        <x:f>O656*T656</x:f>
        <x:v>0</x:v>
      </x:c>
      <x:c r="W656" s="9" t="n">
        <x:f>Q656*T656</x:f>
        <x:v>0</x:v>
      </x:c>
      <x:c r="X656" s="9" t="n">
        <x:f>R656*T656</x:f>
        <x:v>8.219736312114991</x:v>
      </x:c>
      <x:c r="Y656" s="9" t="n">
        <x:f>S656*T656</x:f>
        <x:v>8.219736312114991</x:v>
      </x:c>
      <x:c r="Z656" s="9" t="str">
        <x:f>IF(ISNUMBER(U656),S656*(U656-T656),"n.a.")</x:f>
        <x:v>n.a.</x:v>
      </x:c>
      <x:c r="AA656" s="9" t="n">
        <x:f>IF(ISNUMBER(U656),Y656,0)</x:f>
        <x:v>0</x:v>
      </x:c>
      <x:c r="AB656" s="7" t="n">
        <x:f>MAX(0,L656-SUM(F656:K656))</x:f>
        <x:v>0</x:v>
      </x:c>
    </x:row>
    <x:row r="657" ht="22" customHeight="1">
      <x:c r="A657" s="18" t="n">
        <x:f>Summary!C$41</x:f>
        <x:v>46327</x:v>
      </x:c>
      <x:c r="B657" s="2" t="str">
        <x:f>'Inventory detail'!A657</x:f>
        <x:v>COIL</x:v>
      </x:c>
      <x:c r="C657" s="2" t="str">
        <x:f>'Inventory detail'!B657</x:f>
        <x:v>30</x:v>
      </x:c>
      <x:c r="D657" s="2" t="str">
        <x:f>'Inventory detail'!C657</x:f>
        <x:v>30CLR12-4</x:v>
      </x:c>
      <x:c r="E657" s="10" t="n">
        <x:f>Summary!$E$5</x:f>
        <x:v>46304</x:v>
      </x:c>
      <x:c r="F657" s="7" t="n">
        <x:f>'Inventory detail'!W657</x:f>
        <x:v>1200</x:v>
      </x:c>
      <x:c r="G657" s="7" t="n">
        <x:f>'Inventory detail'!X657</x:f>
        <x:v>0</x:v>
      </x:c>
      <x:c r="H657" s="7" t="n">
        <x:f>'Inventory detail'!Y657</x:f>
        <x:v>400</x:v>
      </x:c>
      <x:c r="I657" s="7" t="n">
        <x:f>SUMIFS('PO detail'!$W$893:$W$893,'PO detail'!$V$893:$V$893,"&gt;="&amp;E657,'PO detail'!$V$893:$V$893,"&lt;"&amp;A657)</x:f>
        <x:v>0</x:v>
      </x:c>
      <x:c r="J657" s="7" t="n">
        <x:f>SUMIFS('PO detail'!$X$893:$X$893,'PO detail'!$V$893:$V$893,"&gt;="&amp;E657,'PO detail'!$V$893:$V$893,"&lt;"&amp;A657)</x:f>
        <x:v>0</x:v>
      </x:c>
      <x:c r="K657" s="7" t="n">
        <x:f>SUMIFS('PO detail'!$Y$893:$Y$893,'PO detail'!$V$893:$V$893,"&gt;="&amp;E657,'PO detail'!$V$893:$V$893,"&lt;"&amp;A657)</x:f>
        <x:v>0</x:v>
      </x:c>
      <x:c r="L657" s="7" t="n">
        <x:f>'Inventory detail'!F657*Summary!$K$5*(A657-E657)/Summary!$K$6</x:f>
        <x:v>12.596632443531828</x:v>
      </x:c>
      <x:c r="M657" s="7" t="n">
        <x:f>MAX(0,H657-L657)</x:f>
        <x:v>387.4033675564682</x:v>
      </x:c>
      <x:c r="N657" s="7" t="n">
        <x:f>MAX(0,L657-H657)</x:f>
        <x:v>0</x:v>
      </x:c>
      <x:c r="O657" s="7" t="n">
        <x:f>MAX(0,F657+I657-N657)</x:f>
        <x:v>1200</x:v>
      </x:c>
      <x:c r="P657" s="7" t="n">
        <x:f>MAX(0,N657-F657-I657)</x:f>
        <x:v>0</x:v>
      </x:c>
      <x:c r="Q657" s="7" t="n">
        <x:f>MAX(0,G657+J657-P657)</x:f>
        <x:v>0</x:v>
      </x:c>
      <x:c r="R657" s="7" t="n">
        <x:f>M657+MAX(0,K657-MAX(0,P657-G657-J657))</x:f>
        <x:v>387.4033675564682</x:v>
      </x:c>
      <x:c r="S657" s="7" t="n">
        <x:f>SUM(O657,Q657,R657)</x:f>
        <x:v>1587.4033675564683</x:v>
      </x:c>
      <x:c r="T657" s="14" t="n">
        <x:f>'Inventory detail'!T657</x:f>
        <x:v>0.25079999999999997</x:v>
      </x:c>
      <x:c r="U657" s="14" t="n">
        <x:f>'Inventory detail'!U657</x:f>
        <x:v>0.245752</x:v>
      </x:c>
      <x:c r="V657" s="9" t="n">
        <x:f>O657*T657</x:f>
        <x:v>300.96</x:v>
      </x:c>
      <x:c r="W657" s="9" t="n">
        <x:f>Q657*T657</x:f>
        <x:v>0</x:v>
      </x:c>
      <x:c r="X657" s="9" t="n">
        <x:f>R657*T657</x:f>
        <x:v>97.1607645831622</x:v>
      </x:c>
      <x:c r="Y657" s="9" t="n">
        <x:f>S657*T657</x:f>
        <x:v>398.1207645831622</x:v>
      </x:c>
      <x:c r="Z657" s="9" t="n">
        <x:f>IF(ISNUMBER(U657),S657*(U657-T657),"n.a.")</x:f>
        <x:v>-8.013212199425004</x:v>
      </x:c>
      <x:c r="AA657" s="9" t="n">
        <x:f>IF(ISNUMBER(U657),Y657,0)</x:f>
        <x:v>398.1207645831622</x:v>
      </x:c>
      <x:c r="AB657" s="7" t="n">
        <x:f>MAX(0,L657-SUM(F657:K657))</x:f>
        <x:v>0</x:v>
      </x:c>
    </x:row>
    <x:row r="658" ht="22" customHeight="1">
      <x:c r="A658" s="18" t="n">
        <x:f>Summary!C$41</x:f>
        <x:v>46327</x:v>
      </x:c>
      <x:c r="B658" s="2" t="str">
        <x:f>'Inventory detail'!A658</x:f>
        <x:v>COIL</x:v>
      </x:c>
      <x:c r="C658" s="2" t="str">
        <x:f>'Inventory detail'!B658</x:f>
        <x:v>60</x:v>
      </x:c>
      <x:c r="D658" s="2" t="str">
        <x:f>'Inventory detail'!C658</x:f>
        <x:v>30WHT36-4</x:v>
      </x:c>
      <x:c r="E658" s="10" t="n">
        <x:f>Summary!$E$5</x:f>
        <x:v>46304</x:v>
      </x:c>
      <x:c r="F658" s="7" t="n">
        <x:f>'Inventory detail'!W658</x:f>
        <x:v>0</x:v>
      </x:c>
      <x:c r="G658" s="7" t="n">
        <x:f>'Inventory detail'!X658</x:f>
        <x:v>0</x:v>
      </x:c>
      <x:c r="H658" s="7" t="n">
        <x:f>'Inventory detail'!Y658</x:f>
        <x:v>500</x:v>
      </x:c>
      <x:c r="I658" s="7" t="n">
        <x:f>0</x:f>
        <x:v>0</x:v>
      </x:c>
      <x:c r="J658" s="7" t="n">
        <x:f>0</x:f>
        <x:v>0</x:v>
      </x:c>
      <x:c r="K658" s="7" t="n">
        <x:f>0</x:f>
        <x:v>0</x:v>
      </x:c>
      <x:c r="L658" s="7" t="n">
        <x:f>'Inventory detail'!F658*Summary!$K$5*(A658-E658)/Summary!$K$6</x:f>
        <x:v>12.596632443531828</x:v>
      </x:c>
      <x:c r="M658" s="7" t="n">
        <x:f>MAX(0,H658-L658)</x:f>
        <x:v>487.4033675564682</x:v>
      </x:c>
      <x:c r="N658" s="7" t="n">
        <x:f>MAX(0,L658-H658)</x:f>
        <x:v>0</x:v>
      </x:c>
      <x:c r="O658" s="7" t="n">
        <x:f>MAX(0,F658+I658-N658)</x:f>
        <x:v>0</x:v>
      </x:c>
      <x:c r="P658" s="7" t="n">
        <x:f>MAX(0,N658-F658-I658)</x:f>
        <x:v>0</x:v>
      </x:c>
      <x:c r="Q658" s="7" t="n">
        <x:f>MAX(0,G658+J658-P658)</x:f>
        <x:v>0</x:v>
      </x:c>
      <x:c r="R658" s="7" t="n">
        <x:f>M658+MAX(0,K658-MAX(0,P658-G658-J658))</x:f>
        <x:v>487.4033675564682</x:v>
      </x:c>
      <x:c r="S658" s="7" t="n">
        <x:f>SUM(O658,Q658,R658)</x:f>
        <x:v>487.4033675564682</x:v>
      </x:c>
      <x:c r="T658" s="14" t="n">
        <x:f>'Inventory detail'!T658</x:f>
        <x:v>0.37829999999999997</x:v>
      </x:c>
      <x:c r="U658" s="14" t="str">
        <x:f>'Inventory detail'!U658</x:f>
        <x:v>n.a.</x:v>
      </x:c>
      <x:c r="V658" s="9" t="n">
        <x:f>O658*T658</x:f>
        <x:v>0</x:v>
      </x:c>
      <x:c r="W658" s="9" t="n">
        <x:f>Q658*T658</x:f>
        <x:v>0</x:v>
      </x:c>
      <x:c r="X658" s="9" t="n">
        <x:f>R658*T658</x:f>
        <x:v>184.38469394661192</x:v>
      </x:c>
      <x:c r="Y658" s="9" t="n">
        <x:f>S658*T658</x:f>
        <x:v>184.38469394661192</x:v>
      </x:c>
      <x:c r="Z658" s="9" t="str">
        <x:f>IF(ISNUMBER(U658),S658*(U658-T658),"n.a.")</x:f>
        <x:v>n.a.</x:v>
      </x:c>
      <x:c r="AA658" s="9" t="n">
        <x:f>IF(ISNUMBER(U658),Y658,0)</x:f>
        <x:v>0</x:v>
      </x:c>
      <x:c r="AB658" s="7" t="n">
        <x:f>MAX(0,L658-SUM(F658:K658))</x:f>
        <x:v>0</x:v>
      </x:c>
    </x:row>
    <x:row r="659" ht="22" customHeight="1">
      <x:c r="A659" s="18" t="n">
        <x:f>Summary!C$41</x:f>
        <x:v>46327</x:v>
      </x:c>
      <x:c r="B659" s="2" t="str">
        <x:f>'Inventory detail'!A659</x:f>
        <x:v>COIL</x:v>
      </x:c>
      <x:c r="C659" s="2" t="str">
        <x:f>'Inventory detail'!B659</x:f>
        <x:v>60</x:v>
      </x:c>
      <x:c r="D659" s="2" t="str">
        <x:f>'Inventory detail'!C659</x:f>
        <x:v>32CLR12-4</x:v>
      </x:c>
      <x:c r="E659" s="10" t="n">
        <x:f>Summary!$E$5</x:f>
        <x:v>46304</x:v>
      </x:c>
      <x:c r="F659" s="7" t="n">
        <x:f>'Inventory detail'!W659</x:f>
        <x:v>0</x:v>
      </x:c>
      <x:c r="G659" s="7" t="n">
        <x:f>'Inventory detail'!X659</x:f>
        <x:v>0</x:v>
      </x:c>
      <x:c r="H659" s="7" t="n">
        <x:f>'Inventory detail'!Y659</x:f>
        <x:v>1400</x:v>
      </x:c>
      <x:c r="I659" s="7" t="n">
        <x:f>0</x:f>
        <x:v>0</x:v>
      </x:c>
      <x:c r="J659" s="7" t="n">
        <x:f>0</x:f>
        <x:v>0</x:v>
      </x:c>
      <x:c r="K659" s="7" t="n">
        <x:f>0</x:f>
        <x:v>0</x:v>
      </x:c>
      <x:c r="L659" s="7" t="n">
        <x:f>'Inventory detail'!F659*Summary!$K$5*(A659-E659)/Summary!$K$6</x:f>
        <x:v>12.596632443531828</x:v>
      </x:c>
      <x:c r="M659" s="7" t="n">
        <x:f>MAX(0,H659-L659)</x:f>
        <x:v>1387.403367556468</x:v>
      </x:c>
      <x:c r="N659" s="7" t="n">
        <x:f>MAX(0,L659-H659)</x:f>
        <x:v>0</x:v>
      </x:c>
      <x:c r="O659" s="7" t="n">
        <x:f>MAX(0,F659+I659-N659)</x:f>
        <x:v>0</x:v>
      </x:c>
      <x:c r="P659" s="7" t="n">
        <x:f>MAX(0,N659-F659-I659)</x:f>
        <x:v>0</x:v>
      </x:c>
      <x:c r="Q659" s="7" t="n">
        <x:f>MAX(0,G659+J659-P659)</x:f>
        <x:v>0</x:v>
      </x:c>
      <x:c r="R659" s="7" t="n">
        <x:f>M659+MAX(0,K659-MAX(0,P659-G659-J659))</x:f>
        <x:v>1387.403367556468</x:v>
      </x:c>
      <x:c r="S659" s="7" t="n">
        <x:f>SUM(O659,Q659,R659)</x:f>
        <x:v>1387.403367556468</x:v>
      </x:c>
      <x:c r="T659" s="14" t="n">
        <x:f>'Inventory detail'!T659</x:f>
        <x:v>0.2647</x:v>
      </x:c>
      <x:c r="U659" s="14" t="n">
        <x:f>'Inventory detail'!U659</x:f>
        <x:v>0.2593435</x:v>
      </x:c>
      <x:c r="V659" s="9" t="n">
        <x:f>O659*T659</x:f>
        <x:v>0</x:v>
      </x:c>
      <x:c r="W659" s="9" t="n">
        <x:f>Q659*T659</x:f>
        <x:v>0</x:v>
      </x:c>
      <x:c r="X659" s="9" t="n">
        <x:f>R659*T659</x:f>
        <x:v>367.2456713921971</x:v>
      </x:c>
      <x:c r="Y659" s="9" t="n">
        <x:f>S659*T659</x:f>
        <x:v>367.2456713921971</x:v>
      </x:c>
      <x:c r="Z659" s="9" t="n">
        <x:f>IF(ISNUMBER(U659),S659*(U659-T659),"n.a.")</x:f>
        <x:v>-7.431626138316203</x:v>
      </x:c>
      <x:c r="AA659" s="9" t="n">
        <x:f>IF(ISNUMBER(U659),Y659,0)</x:f>
        <x:v>367.2456713921971</x:v>
      </x:c>
      <x:c r="AB659" s="7" t="n">
        <x:f>MAX(0,L659-SUM(F659:K659))</x:f>
        <x:v>0</x:v>
      </x:c>
    </x:row>
    <x:row r="660" ht="22" customHeight="1">
      <x:c r="A660" s="18" t="n">
        <x:f>Summary!C$41</x:f>
        <x:v>46327</x:v>
      </x:c>
      <x:c r="B660" s="2" t="str">
        <x:f>'Inventory detail'!A660</x:f>
        <x:v>COIL</x:v>
      </x:c>
      <x:c r="C660" s="2" t="str">
        <x:f>'Inventory detail'!B660</x:f>
        <x:v>60</x:v>
      </x:c>
      <x:c r="D660" s="2" t="str">
        <x:f>'Inventory detail'!C660</x:f>
        <x:v>6MAR12-4</x:v>
      </x:c>
      <x:c r="E660" s="10" t="n">
        <x:f>Summary!$E$5</x:f>
        <x:v>46304</x:v>
      </x:c>
      <x:c r="F660" s="7" t="n">
        <x:f>'Inventory detail'!W660</x:f>
        <x:v>0</x:v>
      </x:c>
      <x:c r="G660" s="7" t="n">
        <x:f>'Inventory detail'!X660</x:f>
        <x:v>0</x:v>
      </x:c>
      <x:c r="H660" s="7" t="n">
        <x:f>'Inventory detail'!Y660</x:f>
        <x:v>2300</x:v>
      </x:c>
      <x:c r="I660" s="7" t="n">
        <x:f>0</x:f>
        <x:v>0</x:v>
      </x:c>
      <x:c r="J660" s="7" t="n">
        <x:f>0</x:f>
        <x:v>0</x:v>
      </x:c>
      <x:c r="K660" s="7" t="n">
        <x:f>0</x:f>
        <x:v>0</x:v>
      </x:c>
      <x:c r="L660" s="7" t="n">
        <x:f>'Inventory detail'!F660*Summary!$K$5*(A660-E660)/Summary!$K$6</x:f>
        <x:v>12.596632443531828</x:v>
      </x:c>
      <x:c r="M660" s="7" t="n">
        <x:f>MAX(0,H660-L660)</x:f>
        <x:v>2287.4033675564683</x:v>
      </x:c>
      <x:c r="N660" s="7" t="n">
        <x:f>MAX(0,L660-H660)</x:f>
        <x:v>0</x:v>
      </x:c>
      <x:c r="O660" s="7" t="n">
        <x:f>MAX(0,F660+I660-N660)</x:f>
        <x:v>0</x:v>
      </x:c>
      <x:c r="P660" s="7" t="n">
        <x:f>MAX(0,N660-F660-I660)</x:f>
        <x:v>0</x:v>
      </x:c>
      <x:c r="Q660" s="7" t="n">
        <x:f>MAX(0,G660+J660-P660)</x:f>
        <x:v>0</x:v>
      </x:c>
      <x:c r="R660" s="7" t="n">
        <x:f>M660+MAX(0,K660-MAX(0,P660-G660-J660))</x:f>
        <x:v>2287.4033675564683</x:v>
      </x:c>
      <x:c r="S660" s="7" t="n">
        <x:f>SUM(O660,Q660,R660)</x:f>
        <x:v>2287.4033675564683</x:v>
      </x:c>
      <x:c r="T660" s="14" t="n">
        <x:f>'Inventory detail'!T660</x:f>
        <x:v>0.0216</x:v>
      </x:c>
      <x:c r="U660" s="14" t="str">
        <x:f>'Inventory detail'!U660</x:f>
        <x:v>n.a.</x:v>
      </x:c>
      <x:c r="V660" s="9" t="n">
        <x:f>O660*T660</x:f>
        <x:v>0</x:v>
      </x:c>
      <x:c r="W660" s="9" t="n">
        <x:f>Q660*T660</x:f>
        <x:v>0</x:v>
      </x:c>
      <x:c r="X660" s="9" t="n">
        <x:f>R660*T660</x:f>
        <x:v>49.40791273921972</x:v>
      </x:c>
      <x:c r="Y660" s="9" t="n">
        <x:f>S660*T660</x:f>
        <x:v>49.40791273921972</x:v>
      </x:c>
      <x:c r="Z660" s="9" t="str">
        <x:f>IF(ISNUMBER(U660),S660*(U660-T660),"n.a.")</x:f>
        <x:v>n.a.</x:v>
      </x:c>
      <x:c r="AA660" s="9" t="n">
        <x:f>IF(ISNUMBER(U660),Y660,0)</x:f>
        <x:v>0</x:v>
      </x:c>
      <x:c r="AB660" s="7" t="n">
        <x:f>MAX(0,L660-SUM(F660:K660))</x:f>
        <x:v>0</x:v>
      </x:c>
    </x:row>
    <x:row r="661" ht="22" customHeight="1">
      <x:c r="A661" s="18" t="n">
        <x:f>Summary!C$41</x:f>
        <x:v>46327</x:v>
      </x:c>
      <x:c r="B661" s="2" t="str">
        <x:f>'Inventory detail'!A661</x:f>
        <x:v>POUC</x:v>
      </x:c>
      <x:c r="C661" s="2" t="str">
        <x:f>'Inventory detail'!B661</x:f>
        <x:v>30</x:v>
      </x:c>
      <x:c r="D661" s="2" t="str">
        <x:f>'Inventory detail'!C661</x:f>
        <x:v>CRC10</x:v>
      </x:c>
      <x:c r="E661" s="10" t="n">
        <x:f>Summary!$E$5</x:f>
        <x:v>46304</x:v>
      </x:c>
      <x:c r="F661" s="7" t="n">
        <x:f>'Inventory detail'!W661</x:f>
        <x:v>0</x:v>
      </x:c>
      <x:c r="G661" s="7" t="n">
        <x:f>'Inventory detail'!X661</x:f>
        <x:v>0</x:v>
      </x:c>
      <x:c r="H661" s="7" t="n">
        <x:f>'Inventory detail'!Y661</x:f>
        <x:v>1700</x:v>
      </x:c>
      <x:c r="I661" s="7" t="n">
        <x:f>0</x:f>
        <x:v>0</x:v>
      </x:c>
      <x:c r="J661" s="7" t="n">
        <x:f>0</x:f>
        <x:v>0</x:v>
      </x:c>
      <x:c r="K661" s="7" t="n">
        <x:f>0</x:f>
        <x:v>0</x:v>
      </x:c>
      <x:c r="L661" s="7" t="n">
        <x:f>'Inventory detail'!F661*Summary!$K$5*(A661-E661)/Summary!$K$6</x:f>
        <x:v>12.596632443531828</x:v>
      </x:c>
      <x:c r="M661" s="7" t="n">
        <x:f>MAX(0,H661-L661)</x:f>
        <x:v>1687.403367556468</x:v>
      </x:c>
      <x:c r="N661" s="7" t="n">
        <x:f>MAX(0,L661-H661)</x:f>
        <x:v>0</x:v>
      </x:c>
      <x:c r="O661" s="7" t="n">
        <x:f>MAX(0,F661+I661-N661)</x:f>
        <x:v>0</x:v>
      </x:c>
      <x:c r="P661" s="7" t="n">
        <x:f>MAX(0,N661-F661-I661)</x:f>
        <x:v>0</x:v>
      </x:c>
      <x:c r="Q661" s="7" t="n">
        <x:f>MAX(0,G661+J661-P661)</x:f>
        <x:v>0</x:v>
      </x:c>
      <x:c r="R661" s="7" t="n">
        <x:f>M661+MAX(0,K661-MAX(0,P661-G661-J661))</x:f>
        <x:v>1687.403367556468</x:v>
      </x:c>
      <x:c r="S661" s="7" t="n">
        <x:f>SUM(O661,Q661,R661)</x:f>
        <x:v>1687.403367556468</x:v>
      </x:c>
      <x:c r="T661" s="14" t="n">
        <x:f>'Inventory detail'!T661</x:f>
        <x:v>0.0115</x:v>
      </x:c>
      <x:c r="U661" s="14" t="n">
        <x:f>'Inventory detail'!U661</x:f>
        <x:v>0.012374999999999999</x:v>
      </x:c>
      <x:c r="V661" s="9" t="n">
        <x:f>O661*T661</x:f>
        <x:v>0</x:v>
      </x:c>
      <x:c r="W661" s="9" t="n">
        <x:f>Q661*T661</x:f>
        <x:v>0</x:v>
      </x:c>
      <x:c r="X661" s="9" t="n">
        <x:f>R661*T661</x:f>
        <x:v>19.405138726899384</x:v>
      </x:c>
      <x:c r="Y661" s="9" t="n">
        <x:f>S661*T661</x:f>
        <x:v>19.405138726899384</x:v>
      </x:c>
      <x:c r="Z661" s="9" t="n">
        <x:f>IF(ISNUMBER(U661),S661*(U661-T661),"n.a.")</x:f>
        <x:v>1.476477946611908</x:v>
      </x:c>
      <x:c r="AA661" s="9" t="n">
        <x:f>IF(ISNUMBER(U661),Y661,0)</x:f>
        <x:v>19.405138726899384</x:v>
      </x:c>
      <x:c r="AB661" s="7" t="n">
        <x:f>MAX(0,L661-SUM(F661:K661))</x:f>
        <x:v>0</x:v>
      </x:c>
    </x:row>
    <x:row r="662" ht="22" customHeight="1">
      <x:c r="A662" s="18" t="n">
        <x:f>Summary!C$41</x:f>
        <x:v>46327</x:v>
      </x:c>
      <x:c r="B662" s="2" t="str">
        <x:f>'Inventory detail'!A662</x:f>
        <x:v>POUC</x:v>
      </x:c>
      <x:c r="C662" s="2" t="str">
        <x:f>'Inventory detail'!B662</x:f>
        <x:v>30</x:v>
      </x:c>
      <x:c r="D662" s="2" t="str">
        <x:f>'Inventory detail'!C662</x:f>
        <x:v>LEG3SL</x:v>
      </x:c>
      <x:c r="E662" s="10" t="n">
        <x:f>Summary!$E$5</x:f>
        <x:v>46304</x:v>
      </x:c>
      <x:c r="F662" s="7" t="n">
        <x:f>'Inventory detail'!W662</x:f>
        <x:v>0</x:v>
      </x:c>
      <x:c r="G662" s="7" t="n">
        <x:f>'Inventory detail'!X662</x:f>
        <x:v>0</x:v>
      </x:c>
      <x:c r="H662" s="7" t="n">
        <x:f>'Inventory detail'!Y662</x:f>
        <x:v>800</x:v>
      </x:c>
      <x:c r="I662" s="7" t="n">
        <x:f>0</x:f>
        <x:v>0</x:v>
      </x:c>
      <x:c r="J662" s="7" t="n">
        <x:f>0</x:f>
        <x:v>0</x:v>
      </x:c>
      <x:c r="K662" s="7" t="n">
        <x:f>0</x:f>
        <x:v>0</x:v>
      </x:c>
      <x:c r="L662" s="7" t="n">
        <x:f>'Inventory detail'!F662*Summary!$K$5*(A662-E662)/Summary!$K$6</x:f>
        <x:v>12.596632443531828</x:v>
      </x:c>
      <x:c r="M662" s="7" t="n">
        <x:f>MAX(0,H662-L662)</x:f>
        <x:v>787.4033675564682</x:v>
      </x:c>
      <x:c r="N662" s="7" t="n">
        <x:f>MAX(0,L662-H662)</x:f>
        <x:v>0</x:v>
      </x:c>
      <x:c r="O662" s="7" t="n">
        <x:f>MAX(0,F662+I662-N662)</x:f>
        <x:v>0</x:v>
      </x:c>
      <x:c r="P662" s="7" t="n">
        <x:f>MAX(0,N662-F662-I662)</x:f>
        <x:v>0</x:v>
      </x:c>
      <x:c r="Q662" s="7" t="n">
        <x:f>MAX(0,G662+J662-P662)</x:f>
        <x:v>0</x:v>
      </x:c>
      <x:c r="R662" s="7" t="n">
        <x:f>M662+MAX(0,K662-MAX(0,P662-G662-J662))</x:f>
        <x:v>787.4033675564682</x:v>
      </x:c>
      <x:c r="S662" s="7" t="n">
        <x:f>SUM(O662,Q662,R662)</x:f>
        <x:v>787.4033675564682</x:v>
      </x:c>
      <x:c r="T662" s="14" t="n">
        <x:f>'Inventory detail'!T662</x:f>
        <x:v>0.11470000000000001</x:v>
      </x:c>
      <x:c r="U662" s="14" t="n">
        <x:f>'Inventory detail'!U662</x:f>
        <x:v>0.15856499999999998</x:v>
      </x:c>
      <x:c r="V662" s="9" t="n">
        <x:f>O662*T662</x:f>
        <x:v>0</x:v>
      </x:c>
      <x:c r="W662" s="9" t="n">
        <x:f>Q662*T662</x:f>
        <x:v>0</x:v>
      </x:c>
      <x:c r="X662" s="9" t="n">
        <x:f>R662*T662</x:f>
        <x:v>90.3151662587269</x:v>
      </x:c>
      <x:c r="Y662" s="9" t="n">
        <x:f>S662*T662</x:f>
        <x:v>90.3151662587269</x:v>
      </x:c>
      <x:c r="Z662" s="9" t="n">
        <x:f>IF(ISNUMBER(U662),S662*(U662-T662),"n.a.")</x:f>
        <x:v>34.53944871786446</x:v>
      </x:c>
      <x:c r="AA662" s="9" t="n">
        <x:f>IF(ISNUMBER(U662),Y662,0)</x:f>
        <x:v>90.3151662587269</x:v>
      </x:c>
      <x:c r="AB662" s="7" t="n">
        <x:f>MAX(0,L662-SUM(F662:K662))</x:f>
        <x:v>0</x:v>
      </x:c>
    </x:row>
    <x:row r="663" ht="22" customHeight="1">
      <x:c r="A663" s="18" t="n">
        <x:f>Summary!C$41</x:f>
        <x:v>46327</x:v>
      </x:c>
      <x:c r="B663" s="2" t="str">
        <x:f>'Inventory detail'!A663</x:f>
        <x:v>WIRE</x:v>
      </x:c>
      <x:c r="C663" s="2" t="str">
        <x:f>'Inventory detail'!B663</x:f>
        <x:v>10</x:v>
      </x:c>
      <x:c r="D663" s="2" t="str">
        <x:f>'Inventory detail'!C663</x:f>
        <x:v>DL012RED</x:v>
      </x:c>
      <x:c r="E663" s="10" t="n">
        <x:f>Summary!$E$5</x:f>
        <x:v>46304</x:v>
      </x:c>
      <x:c r="F663" s="7" t="n">
        <x:f>'Inventory detail'!W663</x:f>
        <x:v>0</x:v>
      </x:c>
      <x:c r="G663" s="7" t="n">
        <x:f>'Inventory detail'!X663</x:f>
        <x:v>0</x:v>
      </x:c>
      <x:c r="H663" s="7" t="n">
        <x:f>'Inventory detail'!Y663</x:f>
        <x:v>0</x:v>
      </x:c>
      <x:c r="I663" s="7" t="n">
        <x:f>0</x:f>
        <x:v>0</x:v>
      </x:c>
      <x:c r="J663" s="7" t="n">
        <x:f>0</x:f>
        <x:v>0</x:v>
      </x:c>
      <x:c r="K663" s="7" t="n">
        <x:f>0</x:f>
        <x:v>0</x:v>
      </x:c>
      <x:c r="L663" s="7" t="n">
        <x:f>'Inventory detail'!F663*Summary!$K$5*(A663-E663)/Summary!$K$6</x:f>
        <x:v>12.596632443531828</x:v>
      </x:c>
      <x:c r="M663" s="7" t="n">
        <x:f>MAX(0,H663-L663)</x:f>
        <x:v>0</x:v>
      </x:c>
      <x:c r="N663" s="7" t="n">
        <x:f>MAX(0,L663-H663)</x:f>
        <x:v>12.596632443531828</x:v>
      </x:c>
      <x:c r="O663" s="7" t="n">
        <x:f>MAX(0,F663+I663-N663)</x:f>
        <x:v>0</x:v>
      </x:c>
      <x:c r="P663" s="7" t="n">
        <x:f>MAX(0,N663-F663-I663)</x:f>
        <x:v>12.596632443531828</x:v>
      </x:c>
      <x:c r="Q663" s="7" t="n">
        <x:f>MAX(0,G663+J663-P663)</x:f>
        <x:v>0</x:v>
      </x:c>
      <x:c r="R663" s="7" t="n">
        <x:f>M663+MAX(0,K663-MAX(0,P663-G663-J663))</x:f>
        <x:v>0</x:v>
      </x:c>
      <x:c r="S663" s="7" t="n">
        <x:f>SUM(O663,Q663,R663)</x:f>
        <x:v>0</x:v>
      </x:c>
      <x:c r="T663" s="14" t="n">
        <x:f>'Inventory detail'!T663</x:f>
        <x:v>0.059000000000000004</x:v>
      </x:c>
      <x:c r="U663" s="14" t="n">
        <x:f>'Inventory detail'!U663</x:f>
        <x:v>0.059000000000000004</x:v>
      </x:c>
      <x:c r="V663" s="9" t="n">
        <x:f>O663*T663</x:f>
        <x:v>0</x:v>
      </x:c>
      <x:c r="W663" s="9" t="n">
        <x:f>Q663*T663</x:f>
        <x:v>0</x:v>
      </x:c>
      <x:c r="X663" s="9" t="n">
        <x:f>R663*T663</x:f>
        <x:v>0</x:v>
      </x:c>
      <x:c r="Y663" s="9" t="n">
        <x:f>S663*T663</x:f>
        <x:v>0</x:v>
      </x:c>
      <x:c r="Z663" s="9" t="n">
        <x:f>IF(ISNUMBER(U663),S663*(U663-T663),"n.a.")</x:f>
        <x:v>0</x:v>
      </x:c>
      <x:c r="AA663" s="9" t="n">
        <x:f>IF(ISNUMBER(U663),Y663,0)</x:f>
        <x:v>0</x:v>
      </x:c>
      <x:c r="AB663" s="7" t="n">
        <x:f>MAX(0,L663-SUM(F663:K663))</x:f>
        <x:v>12.596632443531828</x:v>
      </x:c>
    </x:row>
    <x:row r="664" ht="22" customHeight="1">
      <x:c r="A664" s="18" t="n">
        <x:f>Summary!C$41</x:f>
        <x:v>46327</x:v>
      </x:c>
      <x:c r="B664" s="2" t="str">
        <x:f>'Inventory detail'!A664</x:f>
        <x:v>WIRE</x:v>
      </x:c>
      <x:c r="C664" s="2" t="str">
        <x:f>'Inventory detail'!B664</x:f>
        <x:v>10</x:v>
      </x:c>
      <x:c r="D664" s="2" t="str">
        <x:f>'Inventory detail'!C664</x:f>
        <x:v>DL034GRAY</x:v>
      </x:c>
      <x:c r="E664" s="10" t="n">
        <x:f>Summary!$E$5</x:f>
        <x:v>46304</x:v>
      </x:c>
      <x:c r="F664" s="7" t="n">
        <x:f>'Inventory detail'!W664</x:f>
        <x:v>2700</x:v>
      </x:c>
      <x:c r="G664" s="7" t="n">
        <x:f>'Inventory detail'!X664</x:f>
        <x:v>0</x:v>
      </x:c>
      <x:c r="H664" s="7" t="n">
        <x:f>'Inventory detail'!Y664</x:f>
        <x:v>0</x:v>
      </x:c>
      <x:c r="I664" s="7" t="n">
        <x:f>SUMIFS('PO detail'!$W$1920:$W$1920,'PO detail'!$V$1920:$V$1920,"&gt;="&amp;E664,'PO detail'!$V$1920:$V$1920,"&lt;"&amp;A664)</x:f>
        <x:v>0</x:v>
      </x:c>
      <x:c r="J664" s="7" t="n">
        <x:f>SUMIFS('PO detail'!$X$1920:$X$1920,'PO detail'!$V$1920:$V$1920,"&gt;="&amp;E664,'PO detail'!$V$1920:$V$1920,"&lt;"&amp;A664)</x:f>
        <x:v>0</x:v>
      </x:c>
      <x:c r="K664" s="7" t="n">
        <x:f>SUMIFS('PO detail'!$Y$1920:$Y$1920,'PO detail'!$V$1920:$V$1920,"&gt;="&amp;E664,'PO detail'!$V$1920:$V$1920,"&lt;"&amp;A664)</x:f>
        <x:v>0</x:v>
      </x:c>
      <x:c r="L664" s="7" t="n">
        <x:f>'Inventory detail'!F664*Summary!$K$5*(A664-E664)/Summary!$K$6</x:f>
        <x:v>12.596632443531828</x:v>
      </x:c>
      <x:c r="M664" s="7" t="n">
        <x:f>MAX(0,H664-L664)</x:f>
        <x:v>0</x:v>
      </x:c>
      <x:c r="N664" s="7" t="n">
        <x:f>MAX(0,L664-H664)</x:f>
        <x:v>12.596632443531828</x:v>
      </x:c>
      <x:c r="O664" s="7" t="n">
        <x:f>MAX(0,F664+I664-N664)</x:f>
        <x:v>2687.4033675564683</x:v>
      </x:c>
      <x:c r="P664" s="7" t="n">
        <x:f>MAX(0,N664-F664-I664)</x:f>
        <x:v>0</x:v>
      </x:c>
      <x:c r="Q664" s="7" t="n">
        <x:f>MAX(0,G664+J664-P664)</x:f>
        <x:v>0</x:v>
      </x:c>
      <x:c r="R664" s="7" t="n">
        <x:f>M664+MAX(0,K664-MAX(0,P664-G664-J664))</x:f>
        <x:v>0</x:v>
      </x:c>
      <x:c r="S664" s="7" t="n">
        <x:f>SUM(O664,Q664,R664)</x:f>
        <x:v>2687.4033675564683</x:v>
      </x:c>
      <x:c r="T664" s="14" t="n">
        <x:f>'Inventory detail'!T664</x:f>
        <x:v>0.1424</x:v>
      </x:c>
      <x:c r="U664" s="14" t="n">
        <x:f>'Inventory detail'!U664</x:f>
        <x:v>0.1424</x:v>
      </x:c>
      <x:c r="V664" s="9" t="n">
        <x:f>O664*T664</x:f>
        <x:v>382.6862395400411</x:v>
      </x:c>
      <x:c r="W664" s="9" t="n">
        <x:f>Q664*T664</x:f>
        <x:v>0</x:v>
      </x:c>
      <x:c r="X664" s="9" t="n">
        <x:f>R664*T664</x:f>
        <x:v>0</x:v>
      </x:c>
      <x:c r="Y664" s="9" t="n">
        <x:f>S664*T664</x:f>
        <x:v>382.6862395400411</x:v>
      </x:c>
      <x:c r="Z664" s="9" t="n">
        <x:f>IF(ISNUMBER(U664),S664*(U664-T664),"n.a.")</x:f>
        <x:v>0</x:v>
      </x:c>
      <x:c r="AA664" s="9" t="n">
        <x:f>IF(ISNUMBER(U664),Y664,0)</x:f>
        <x:v>382.6862395400411</x:v>
      </x:c>
      <x:c r="AB664" s="7" t="n">
        <x:f>MAX(0,L664-SUM(F664:K664))</x:f>
        <x:v>0</x:v>
      </x:c>
    </x:row>
    <x:row r="665" ht="22" customHeight="1">
      <x:c r="A665" s="18" t="n">
        <x:f>Summary!C$41</x:f>
        <x:v>46327</x:v>
      </x:c>
      <x:c r="B665" s="2" t="str">
        <x:f>'Inventory detail'!A665</x:f>
        <x:v>WIRE</x:v>
      </x:c>
      <x:c r="C665" s="2" t="str">
        <x:f>'Inventory detail'!B665</x:f>
        <x:v>30</x:v>
      </x:c>
      <x:c r="D665" s="2" t="str">
        <x:f>'Inventory detail'!C665</x:f>
        <x:v>DL034GRAY</x:v>
      </x:c>
      <x:c r="E665" s="10" t="n">
        <x:f>Summary!$E$5</x:f>
        <x:v>46304</x:v>
      </x:c>
      <x:c r="F665" s="7" t="n">
        <x:f>'Inventory detail'!W665</x:f>
        <x:v>0</x:v>
      </x:c>
      <x:c r="G665" s="7" t="n">
        <x:f>'Inventory detail'!X665</x:f>
        <x:v>0</x:v>
      </x:c>
      <x:c r="H665" s="7" t="n">
        <x:f>'Inventory detail'!Y665</x:f>
        <x:v>1400</x:v>
      </x:c>
      <x:c r="I665" s="7" t="n">
        <x:f>0</x:f>
        <x:v>0</x:v>
      </x:c>
      <x:c r="J665" s="7" t="n">
        <x:f>0</x:f>
        <x:v>0</x:v>
      </x:c>
      <x:c r="K665" s="7" t="n">
        <x:f>0</x:f>
        <x:v>0</x:v>
      </x:c>
      <x:c r="L665" s="7" t="n">
        <x:f>'Inventory detail'!F665*Summary!$K$5*(A665-E665)/Summary!$K$6</x:f>
        <x:v>12.596632443531828</x:v>
      </x:c>
      <x:c r="M665" s="7" t="n">
        <x:f>MAX(0,H665-L665)</x:f>
        <x:v>1387.403367556468</x:v>
      </x:c>
      <x:c r="N665" s="7" t="n">
        <x:f>MAX(0,L665-H665)</x:f>
        <x:v>0</x:v>
      </x:c>
      <x:c r="O665" s="7" t="n">
        <x:f>MAX(0,F665+I665-N665)</x:f>
        <x:v>0</x:v>
      </x:c>
      <x:c r="P665" s="7" t="n">
        <x:f>MAX(0,N665-F665-I665)</x:f>
        <x:v>0</x:v>
      </x:c>
      <x:c r="Q665" s="7" t="n">
        <x:f>MAX(0,G665+J665-P665)</x:f>
        <x:v>0</x:v>
      </x:c>
      <x:c r="R665" s="7" t="n">
        <x:f>M665+MAX(0,K665-MAX(0,P665-G665-J665))</x:f>
        <x:v>1387.403367556468</x:v>
      </x:c>
      <x:c r="S665" s="7" t="n">
        <x:f>SUM(O665,Q665,R665)</x:f>
        <x:v>1387.403367556468</x:v>
      </x:c>
      <x:c r="T665" s="14" t="n">
        <x:f>'Inventory detail'!T665</x:f>
        <x:v>0.1424</x:v>
      </x:c>
      <x:c r="U665" s="14" t="n">
        <x:f>'Inventory detail'!U665</x:f>
        <x:v>0.1424</x:v>
      </x:c>
      <x:c r="V665" s="9" t="n">
        <x:f>O665*T665</x:f>
        <x:v>0</x:v>
      </x:c>
      <x:c r="W665" s="9" t="n">
        <x:f>Q665*T665</x:f>
        <x:v>0</x:v>
      </x:c>
      <x:c r="X665" s="9" t="n">
        <x:f>R665*T665</x:f>
        <x:v>197.56623954004107</x:v>
      </x:c>
      <x:c r="Y665" s="9" t="n">
        <x:f>S665*T665</x:f>
        <x:v>197.56623954004107</x:v>
      </x:c>
      <x:c r="Z665" s="9" t="n">
        <x:f>IF(ISNUMBER(U665),S665*(U665-T665),"n.a.")</x:f>
        <x:v>0</x:v>
      </x:c>
      <x:c r="AA665" s="9" t="n">
        <x:f>IF(ISNUMBER(U665),Y665,0)</x:f>
        <x:v>197.56623954004107</x:v>
      </x:c>
      <x:c r="AB665" s="7" t="n">
        <x:f>MAX(0,L665-SUM(F665:K665))</x:f>
        <x:v>0</x:v>
      </x:c>
    </x:row>
    <x:row r="666" ht="22" customHeight="1">
      <x:c r="A666" s="18" t="n">
        <x:f>Summary!C$41</x:f>
        <x:v>46327</x:v>
      </x:c>
      <x:c r="B666" s="2" t="str">
        <x:f>'Inventory detail'!A666</x:f>
        <x:v>WIRE</x:v>
      </x:c>
      <x:c r="C666" s="2" t="str">
        <x:f>'Inventory detail'!B666</x:f>
        <x:v>30</x:v>
      </x:c>
      <x:c r="D666" s="2" t="str">
        <x:f>'Inventory detail'!C666</x:f>
        <x:v>DL038GRAY</x:v>
      </x:c>
      <x:c r="E666" s="10" t="n">
        <x:f>Summary!$E$5</x:f>
        <x:v>46304</x:v>
      </x:c>
      <x:c r="F666" s="7" t="n">
        <x:f>'Inventory detail'!W666</x:f>
        <x:v>0</x:v>
      </x:c>
      <x:c r="G666" s="7" t="n">
        <x:f>'Inventory detail'!X666</x:f>
        <x:v>0</x:v>
      </x:c>
      <x:c r="H666" s="7" t="n">
        <x:f>'Inventory detail'!Y666</x:f>
        <x:v>2700</x:v>
      </x:c>
      <x:c r="I666" s="7" t="n">
        <x:f>0</x:f>
        <x:v>0</x:v>
      </x:c>
      <x:c r="J666" s="7" t="n">
        <x:f>0</x:f>
        <x:v>0</x:v>
      </x:c>
      <x:c r="K666" s="7" t="n">
        <x:f>0</x:f>
        <x:v>0</x:v>
      </x:c>
      <x:c r="L666" s="7" t="n">
        <x:f>'Inventory detail'!F666*Summary!$K$5*(A666-E666)/Summary!$K$6</x:f>
        <x:v>12.596632443531828</x:v>
      </x:c>
      <x:c r="M666" s="7" t="n">
        <x:f>MAX(0,H666-L666)</x:f>
        <x:v>2687.4033675564683</x:v>
      </x:c>
      <x:c r="N666" s="7" t="n">
        <x:f>MAX(0,L666-H666)</x:f>
        <x:v>0</x:v>
      </x:c>
      <x:c r="O666" s="7" t="n">
        <x:f>MAX(0,F666+I666-N666)</x:f>
        <x:v>0</x:v>
      </x:c>
      <x:c r="P666" s="7" t="n">
        <x:f>MAX(0,N666-F666-I666)</x:f>
        <x:v>0</x:v>
      </x:c>
      <x:c r="Q666" s="7" t="n">
        <x:f>MAX(0,G666+J666-P666)</x:f>
        <x:v>0</x:v>
      </x:c>
      <x:c r="R666" s="7" t="n">
        <x:f>M666+MAX(0,K666-MAX(0,P666-G666-J666))</x:f>
        <x:v>2687.4033675564683</x:v>
      </x:c>
      <x:c r="S666" s="7" t="n">
        <x:f>SUM(O666,Q666,R666)</x:f>
        <x:v>2687.4033675564683</x:v>
      </x:c>
      <x:c r="T666" s="14" t="n">
        <x:f>'Inventory detail'!T666</x:f>
        <x:v>0.056299999999999996</x:v>
      </x:c>
      <x:c r="U666" s="14" t="n">
        <x:f>'Inventory detail'!U666</x:f>
        <x:v>0.056299999999999996</x:v>
      </x:c>
      <x:c r="V666" s="9" t="n">
        <x:f>O666*T666</x:f>
        <x:v>0</x:v>
      </x:c>
      <x:c r="W666" s="9" t="n">
        <x:f>Q666*T666</x:f>
        <x:v>0</x:v>
      </x:c>
      <x:c r="X666" s="9" t="n">
        <x:f>R666*T666</x:f>
        <x:v>151.30080959342916</x:v>
      </x:c>
      <x:c r="Y666" s="9" t="n">
        <x:f>S666*T666</x:f>
        <x:v>151.30080959342916</x:v>
      </x:c>
      <x:c r="Z666" s="9" t="n">
        <x:f>IF(ISNUMBER(U666),S666*(U666-T666),"n.a.")</x:f>
        <x:v>0</x:v>
      </x:c>
      <x:c r="AA666" s="9" t="n">
        <x:f>IF(ISNUMBER(U666),Y666,0)</x:f>
        <x:v>151.30080959342916</x:v>
      </x:c>
      <x:c r="AB666" s="7" t="n">
        <x:f>MAX(0,L666-SUM(F666:K666))</x:f>
        <x:v>0</x:v>
      </x:c>
    </x:row>
    <x:row r="667" ht="22" customHeight="1">
      <x:c r="A667" s="18" t="n">
        <x:f>Summary!C$41</x:f>
        <x:v>46327</x:v>
      </x:c>
      <x:c r="B667" s="2" t="str">
        <x:f>'Inventory detail'!A667</x:f>
        <x:v>WIRE</x:v>
      </x:c>
      <x:c r="C667" s="2" t="str">
        <x:f>'Inventory detail'!B667</x:f>
        <x:v>30</x:v>
      </x:c>
      <x:c r="D667" s="2" t="str">
        <x:f>'Inventory detail'!C667</x:f>
        <x:v>DL078GRAY</x:v>
      </x:c>
      <x:c r="E667" s="10" t="n">
        <x:f>Summary!$E$5</x:f>
        <x:v>46304</x:v>
      </x:c>
      <x:c r="F667" s="7" t="n">
        <x:f>'Inventory detail'!W667</x:f>
        <x:v>0</x:v>
      </x:c>
      <x:c r="G667" s="7" t="n">
        <x:f>'Inventory detail'!X667</x:f>
        <x:v>0</x:v>
      </x:c>
      <x:c r="H667" s="7" t="n">
        <x:f>'Inventory detail'!Y667</x:f>
        <x:v>900</x:v>
      </x:c>
      <x:c r="I667" s="7" t="n">
        <x:f>0</x:f>
        <x:v>0</x:v>
      </x:c>
      <x:c r="J667" s="7" t="n">
        <x:f>0</x:f>
        <x:v>0</x:v>
      </x:c>
      <x:c r="K667" s="7" t="n">
        <x:f>0</x:f>
        <x:v>0</x:v>
      </x:c>
      <x:c r="L667" s="7" t="n">
        <x:f>'Inventory detail'!F667*Summary!$K$5*(A667-E667)/Summary!$K$6</x:f>
        <x:v>12.596632443531828</x:v>
      </x:c>
      <x:c r="M667" s="7" t="n">
        <x:f>MAX(0,H667-L667)</x:f>
        <x:v>887.4033675564682</x:v>
      </x:c>
      <x:c r="N667" s="7" t="n">
        <x:f>MAX(0,L667-H667)</x:f>
        <x:v>0</x:v>
      </x:c>
      <x:c r="O667" s="7" t="n">
        <x:f>MAX(0,F667+I667-N667)</x:f>
        <x:v>0</x:v>
      </x:c>
      <x:c r="P667" s="7" t="n">
        <x:f>MAX(0,N667-F667-I667)</x:f>
        <x:v>0</x:v>
      </x:c>
      <x:c r="Q667" s="7" t="n">
        <x:f>MAX(0,G667+J667-P667)</x:f>
        <x:v>0</x:v>
      </x:c>
      <x:c r="R667" s="7" t="n">
        <x:f>M667+MAX(0,K667-MAX(0,P667-G667-J667))</x:f>
        <x:v>887.4033675564682</x:v>
      </x:c>
      <x:c r="S667" s="7" t="n">
        <x:f>SUM(O667,Q667,R667)</x:f>
        <x:v>887.4033675564682</x:v>
      </x:c>
      <x:c r="T667" s="14" t="n">
        <x:f>'Inventory detail'!T667</x:f>
        <x:v>0.16329999999999997</x:v>
      </x:c>
      <x:c r="U667" s="14" t="n">
        <x:f>'Inventory detail'!U667</x:f>
        <x:v>0.16329999999999997</x:v>
      </x:c>
      <x:c r="V667" s="9" t="n">
        <x:f>O667*T667</x:f>
        <x:v>0</x:v>
      </x:c>
      <x:c r="W667" s="9" t="n">
        <x:f>Q667*T667</x:f>
        <x:v>0</x:v>
      </x:c>
      <x:c r="X667" s="9" t="n">
        <x:f>R667*T667</x:f>
        <x:v>144.91296992197124</x:v>
      </x:c>
      <x:c r="Y667" s="9" t="n">
        <x:f>S667*T667</x:f>
        <x:v>144.91296992197124</x:v>
      </x:c>
      <x:c r="Z667" s="9" t="n">
        <x:f>IF(ISNUMBER(U667),S667*(U667-T667),"n.a.")</x:f>
        <x:v>0</x:v>
      </x:c>
      <x:c r="AA667" s="9" t="n">
        <x:f>IF(ISNUMBER(U667),Y667,0)</x:f>
        <x:v>144.91296992197124</x:v>
      </x:c>
      <x:c r="AB667" s="7" t="n">
        <x:f>MAX(0,L667-SUM(F667:K667))</x:f>
        <x:v>0</x:v>
      </x:c>
    </x:row>
    <x:row r="668" ht="22" customHeight="1">
      <x:c r="A668" s="18" t="n">
        <x:f>Summary!C$41</x:f>
        <x:v>46327</x:v>
      </x:c>
      <x:c r="B668" s="2" t="str">
        <x:f>'Inventory detail'!A668</x:f>
        <x:v>WIRE</x:v>
      </x:c>
      <x:c r="C668" s="2" t="str">
        <x:f>'Inventory detail'!B668</x:f>
        <x:v>30</x:v>
      </x:c>
      <x:c r="D668" s="2" t="str">
        <x:f>'Inventory detail'!C668</x:f>
        <x:v>DL716GRAY</x:v>
      </x:c>
      <x:c r="E668" s="10" t="n">
        <x:f>Summary!$E$5</x:f>
        <x:v>46304</x:v>
      </x:c>
      <x:c r="F668" s="7" t="n">
        <x:f>'Inventory detail'!W668</x:f>
        <x:v>0</x:v>
      </x:c>
      <x:c r="G668" s="7" t="n">
        <x:f>'Inventory detail'!X668</x:f>
        <x:v>0</x:v>
      </x:c>
      <x:c r="H668" s="7" t="n">
        <x:f>'Inventory detail'!Y668</x:f>
        <x:v>1700</x:v>
      </x:c>
      <x:c r="I668" s="7" t="n">
        <x:f>0</x:f>
        <x:v>0</x:v>
      </x:c>
      <x:c r="J668" s="7" t="n">
        <x:f>0</x:f>
        <x:v>0</x:v>
      </x:c>
      <x:c r="K668" s="7" t="n">
        <x:f>0</x:f>
        <x:v>0</x:v>
      </x:c>
      <x:c r="L668" s="7" t="n">
        <x:f>'Inventory detail'!F668*Summary!$K$5*(A668-E668)/Summary!$K$6</x:f>
        <x:v>12.596632443531828</x:v>
      </x:c>
      <x:c r="M668" s="7" t="n">
        <x:f>MAX(0,H668-L668)</x:f>
        <x:v>1687.403367556468</x:v>
      </x:c>
      <x:c r="N668" s="7" t="n">
        <x:f>MAX(0,L668-H668)</x:f>
        <x:v>0</x:v>
      </x:c>
      <x:c r="O668" s="7" t="n">
        <x:f>MAX(0,F668+I668-N668)</x:f>
        <x:v>0</x:v>
      </x:c>
      <x:c r="P668" s="7" t="n">
        <x:f>MAX(0,N668-F668-I668)</x:f>
        <x:v>0</x:v>
      </x:c>
      <x:c r="Q668" s="7" t="n">
        <x:f>MAX(0,G668+J668-P668)</x:f>
        <x:v>0</x:v>
      </x:c>
      <x:c r="R668" s="7" t="n">
        <x:f>M668+MAX(0,K668-MAX(0,P668-G668-J668))</x:f>
        <x:v>1687.403367556468</x:v>
      </x:c>
      <x:c r="S668" s="7" t="n">
        <x:f>SUM(O668,Q668,R668)</x:f>
        <x:v>1687.403367556468</x:v>
      </x:c>
      <x:c r="T668" s="14" t="n">
        <x:f>'Inventory detail'!T668</x:f>
        <x:v>0.0732</x:v>
      </x:c>
      <x:c r="U668" s="14" t="n">
        <x:f>'Inventory detail'!U668</x:f>
        <x:v>0.0732</x:v>
      </x:c>
      <x:c r="V668" s="9" t="n">
        <x:f>O668*T668</x:f>
        <x:v>0</x:v>
      </x:c>
      <x:c r="W668" s="9" t="n">
        <x:f>Q668*T668</x:f>
        <x:v>0</x:v>
      </x:c>
      <x:c r="X668" s="9" t="n">
        <x:f>R668*T668</x:f>
        <x:v>123.51792650513346</x:v>
      </x:c>
      <x:c r="Y668" s="9" t="n">
        <x:f>S668*T668</x:f>
        <x:v>123.51792650513346</x:v>
      </x:c>
      <x:c r="Z668" s="9" t="n">
        <x:f>IF(ISNUMBER(U668),S668*(U668-T668),"n.a.")</x:f>
        <x:v>0</x:v>
      </x:c>
      <x:c r="AA668" s="9" t="n">
        <x:f>IF(ISNUMBER(U668),Y668,0)</x:f>
        <x:v>123.51792650513346</x:v>
      </x:c>
      <x:c r="AB668" s="7" t="n">
        <x:f>MAX(0,L668-SUM(F668:K668))</x:f>
        <x:v>0</x:v>
      </x:c>
    </x:row>
    <x:row r="669" ht="22" customHeight="1">
      <x:c r="A669" s="18" t="n">
        <x:f>Summary!C$41</x:f>
        <x:v>46327</x:v>
      </x:c>
      <x:c r="B669" s="2" t="str">
        <x:f>'Inventory detail'!A669</x:f>
        <x:v>WIRE</x:v>
      </x:c>
      <x:c r="C669" s="2" t="str">
        <x:f>'Inventory detail'!B669</x:f>
        <x:v>30</x:v>
      </x:c>
      <x:c r="D669" s="2" t="str">
        <x:f>'Inventory detail'!C669</x:f>
        <x:v>DL916GRAY</x:v>
      </x:c>
      <x:c r="E669" s="10" t="n">
        <x:f>Summary!$E$5</x:f>
        <x:v>46304</x:v>
      </x:c>
      <x:c r="F669" s="7" t="n">
        <x:f>'Inventory detail'!W669</x:f>
        <x:v>0</x:v>
      </x:c>
      <x:c r="G669" s="7" t="n">
        <x:f>'Inventory detail'!X669</x:f>
        <x:v>0</x:v>
      </x:c>
      <x:c r="H669" s="7" t="n">
        <x:f>'Inventory detail'!Y669</x:f>
        <x:v>900</x:v>
      </x:c>
      <x:c r="I669" s="7" t="n">
        <x:f>0</x:f>
        <x:v>0</x:v>
      </x:c>
      <x:c r="J669" s="7" t="n">
        <x:f>0</x:f>
        <x:v>0</x:v>
      </x:c>
      <x:c r="K669" s="7" t="n">
        <x:f>0</x:f>
        <x:v>0</x:v>
      </x:c>
      <x:c r="L669" s="7" t="n">
        <x:f>'Inventory detail'!F669*Summary!$K$5*(A669-E669)/Summary!$K$6</x:f>
        <x:v>12.596632443531828</x:v>
      </x:c>
      <x:c r="M669" s="7" t="n">
        <x:f>MAX(0,H669-L669)</x:f>
        <x:v>887.4033675564682</x:v>
      </x:c>
      <x:c r="N669" s="7" t="n">
        <x:f>MAX(0,L669-H669)</x:f>
        <x:v>0</x:v>
      </x:c>
      <x:c r="O669" s="7" t="n">
        <x:f>MAX(0,F669+I669-N669)</x:f>
        <x:v>0</x:v>
      </x:c>
      <x:c r="P669" s="7" t="n">
        <x:f>MAX(0,N669-F669-I669)</x:f>
        <x:v>0</x:v>
      </x:c>
      <x:c r="Q669" s="7" t="n">
        <x:f>MAX(0,G669+J669-P669)</x:f>
        <x:v>0</x:v>
      </x:c>
      <x:c r="R669" s="7" t="n">
        <x:f>M669+MAX(0,K669-MAX(0,P669-G669-J669))</x:f>
        <x:v>887.4033675564682</x:v>
      </x:c>
      <x:c r="S669" s="7" t="n">
        <x:f>SUM(O669,Q669,R669)</x:f>
        <x:v>887.4033675564682</x:v>
      </x:c>
      <x:c r="T669" s="14" t="n">
        <x:f>'Inventory detail'!T669</x:f>
        <x:v>0.1041</x:v>
      </x:c>
      <x:c r="U669" s="14" t="n">
        <x:f>'Inventory detail'!U669</x:f>
        <x:v>0.1041</x:v>
      </x:c>
      <x:c r="V669" s="9" t="n">
        <x:f>O669*T669</x:f>
        <x:v>0</x:v>
      </x:c>
      <x:c r="W669" s="9" t="n">
        <x:f>Q669*T669</x:f>
        <x:v>0</x:v>
      </x:c>
      <x:c r="X669" s="9" t="n">
        <x:f>R669*T669</x:f>
        <x:v>92.37869056262834</x:v>
      </x:c>
      <x:c r="Y669" s="9" t="n">
        <x:f>S669*T669</x:f>
        <x:v>92.37869056262834</x:v>
      </x:c>
      <x:c r="Z669" s="9" t="n">
        <x:f>IF(ISNUMBER(U669),S669*(U669-T669),"n.a.")</x:f>
        <x:v>0</x:v>
      </x:c>
      <x:c r="AA669" s="9" t="n">
        <x:f>IF(ISNUMBER(U669),Y669,0)</x:f>
        <x:v>92.37869056262834</x:v>
      </x:c>
      <x:c r="AB669" s="7" t="n">
        <x:f>MAX(0,L669-SUM(F669:K669))</x:f>
        <x:v>0</x:v>
      </x:c>
    </x:row>
    <x:row r="670" ht="22" customHeight="1">
      <x:c r="A670" s="18" t="n">
        <x:f>Summary!C$41</x:f>
        <x:v>46327</x:v>
      </x:c>
      <x:c r="B670" s="2" t="str">
        <x:f>'Inventory detail'!A670</x:f>
        <x:v>WIRE</x:v>
      </x:c>
      <x:c r="C670" s="2" t="str">
        <x:f>'Inventory detail'!B670</x:f>
        <x:v>30</x:v>
      </x:c>
      <x:c r="D670" s="2" t="str">
        <x:f>'Inventory detail'!C670</x:f>
        <x:v>DL916RED</x:v>
      </x:c>
      <x:c r="E670" s="10" t="n">
        <x:f>Summary!$E$5</x:f>
        <x:v>46304</x:v>
      </x:c>
      <x:c r="F670" s="7" t="n">
        <x:f>'Inventory detail'!W670</x:f>
        <x:v>0</x:v>
      </x:c>
      <x:c r="G670" s="7" t="n">
        <x:f>'Inventory detail'!X670</x:f>
        <x:v>0</x:v>
      </x:c>
      <x:c r="H670" s="7" t="n">
        <x:f>'Inventory detail'!Y670</x:f>
        <x:v>600</x:v>
      </x:c>
      <x:c r="I670" s="7" t="n">
        <x:f>0</x:f>
        <x:v>0</x:v>
      </x:c>
      <x:c r="J670" s="7" t="n">
        <x:f>0</x:f>
        <x:v>0</x:v>
      </x:c>
      <x:c r="K670" s="7" t="n">
        <x:f>0</x:f>
        <x:v>0</x:v>
      </x:c>
      <x:c r="L670" s="7" t="n">
        <x:f>'Inventory detail'!F670*Summary!$K$5*(A670-E670)/Summary!$K$6</x:f>
        <x:v>12.596632443531828</x:v>
      </x:c>
      <x:c r="M670" s="7" t="n">
        <x:f>MAX(0,H670-L670)</x:f>
        <x:v>587.4033675564682</x:v>
      </x:c>
      <x:c r="N670" s="7" t="n">
        <x:f>MAX(0,L670-H670)</x:f>
        <x:v>0</x:v>
      </x:c>
      <x:c r="O670" s="7" t="n">
        <x:f>MAX(0,F670+I670-N670)</x:f>
        <x:v>0</x:v>
      </x:c>
      <x:c r="P670" s="7" t="n">
        <x:f>MAX(0,N670-F670-I670)</x:f>
        <x:v>0</x:v>
      </x:c>
      <x:c r="Q670" s="7" t="n">
        <x:f>MAX(0,G670+J670-P670)</x:f>
        <x:v>0</x:v>
      </x:c>
      <x:c r="R670" s="7" t="n">
        <x:f>M670+MAX(0,K670-MAX(0,P670-G670-J670))</x:f>
        <x:v>587.4033675564682</x:v>
      </x:c>
      <x:c r="S670" s="7" t="n">
        <x:f>SUM(O670,Q670,R670)</x:f>
        <x:v>587.4033675564682</x:v>
      </x:c>
      <x:c r="T670" s="14" t="n">
        <x:f>'Inventory detail'!T670</x:f>
        <x:v>0.0754</x:v>
      </x:c>
      <x:c r="U670" s="14" t="n">
        <x:f>'Inventory detail'!U670</x:f>
        <x:v>0.0754</x:v>
      </x:c>
      <x:c r="V670" s="9" t="n">
        <x:f>O670*T670</x:f>
        <x:v>0</x:v>
      </x:c>
      <x:c r="W670" s="9" t="n">
        <x:f>Q670*T670</x:f>
        <x:v>0</x:v>
      </x:c>
      <x:c r="X670" s="9" t="n">
        <x:f>R670*T670</x:f>
        <x:v>44.2902139137577</x:v>
      </x:c>
      <x:c r="Y670" s="9" t="n">
        <x:f>S670*T670</x:f>
        <x:v>44.2902139137577</x:v>
      </x:c>
      <x:c r="Z670" s="9" t="n">
        <x:f>IF(ISNUMBER(U670),S670*(U670-T670),"n.a.")</x:f>
        <x:v>0</x:v>
      </x:c>
      <x:c r="AA670" s="9" t="n">
        <x:f>IF(ISNUMBER(U670),Y670,0)</x:f>
        <x:v>44.2902139137577</x:v>
      </x:c>
      <x:c r="AB670" s="7" t="n">
        <x:f>MAX(0,L670-SUM(F670:K670))</x:f>
        <x:v>0</x:v>
      </x:c>
    </x:row>
    <x:row r="671" ht="22" customHeight="1">
      <x:c r="A671" s="18" t="n">
        <x:f>Summary!C$41</x:f>
        <x:v>46327</x:v>
      </x:c>
      <x:c r="B671" s="2" t="str">
        <x:f>'Inventory detail'!A671</x:f>
        <x:v>POUC</x:v>
      </x:c>
      <x:c r="C671" s="2" t="str">
        <x:f>'Inventory detail'!B671</x:f>
        <x:v>10</x:v>
      </x:c>
      <x:c r="D671" s="2" t="str">
        <x:f>'Inventory detail'!C671</x:f>
        <x:v>LETPC</x:v>
      </x:c>
      <x:c r="E671" s="10" t="n">
        <x:f>Summary!$E$5</x:f>
        <x:v>46304</x:v>
      </x:c>
      <x:c r="F671" s="7" t="n">
        <x:f>'Inventory detail'!W671</x:f>
        <x:v>0</x:v>
      </x:c>
      <x:c r="G671" s="7" t="n">
        <x:f>'Inventory detail'!X671</x:f>
        <x:v>0</x:v>
      </x:c>
      <x:c r="H671" s="7" t="n">
        <x:f>'Inventory detail'!Y671</x:f>
        <x:v>341</x:v>
      </x:c>
      <x:c r="I671" s="7" t="n">
        <x:f>0</x:f>
        <x:v>0</x:v>
      </x:c>
      <x:c r="J671" s="7" t="n">
        <x:f>0</x:f>
        <x:v>0</x:v>
      </x:c>
      <x:c r="K671" s="7" t="n">
        <x:f>0</x:f>
        <x:v>0</x:v>
      </x:c>
      <x:c r="L671" s="7" t="n">
        <x:f>'Inventory detail'!F671*Summary!$K$5*(A671-E671)/Summary!$K$6</x:f>
        <x:v>7.186201232032854</x:v>
      </x:c>
      <x:c r="M671" s="7" t="n">
        <x:f>MAX(0,H671-L671)</x:f>
        <x:v>333.81379876796717</x:v>
      </x:c>
      <x:c r="N671" s="7" t="n">
        <x:f>MAX(0,L671-H671)</x:f>
        <x:v>0</x:v>
      </x:c>
      <x:c r="O671" s="7" t="n">
        <x:f>MAX(0,F671+I671-N671)</x:f>
        <x:v>0</x:v>
      </x:c>
      <x:c r="P671" s="7" t="n">
        <x:f>MAX(0,N671-F671-I671)</x:f>
        <x:v>0</x:v>
      </x:c>
      <x:c r="Q671" s="7" t="n">
        <x:f>MAX(0,G671+J671-P671)</x:f>
        <x:v>0</x:v>
      </x:c>
      <x:c r="R671" s="7" t="n">
        <x:f>M671+MAX(0,K671-MAX(0,P671-G671-J671))</x:f>
        <x:v>333.81379876796717</x:v>
      </x:c>
      <x:c r="S671" s="7" t="n">
        <x:f>SUM(O671,Q671,R671)</x:f>
        <x:v>333.81379876796717</x:v>
      </x:c>
      <x:c r="T671" s="14" t="n">
        <x:f>'Inventory detail'!T671</x:f>
        <x:v>0.44</x:v>
      </x:c>
      <x:c r="U671" s="14" t="str">
        <x:f>'Inventory detail'!U671</x:f>
        <x:v>n.a.</x:v>
      </x:c>
      <x:c r="V671" s="9" t="n">
        <x:f>O671*T671</x:f>
        <x:v>0</x:v>
      </x:c>
      <x:c r="W671" s="9" t="n">
        <x:f>Q671*T671</x:f>
        <x:v>0</x:v>
      </x:c>
      <x:c r="X671" s="9" t="n">
        <x:f>R671*T671</x:f>
        <x:v>146.87807145790555</x:v>
      </x:c>
      <x:c r="Y671" s="9" t="n">
        <x:f>S671*T671</x:f>
        <x:v>146.87807145790555</x:v>
      </x:c>
      <x:c r="Z671" s="9" t="str">
        <x:f>IF(ISNUMBER(U671),S671*(U671-T671),"n.a.")</x:f>
        <x:v>n.a.</x:v>
      </x:c>
      <x:c r="AA671" s="9" t="n">
        <x:f>IF(ISNUMBER(U671),Y671,0)</x:f>
        <x:v>0</x:v>
      </x:c>
      <x:c r="AB671" s="7" t="n">
        <x:f>MAX(0,L671-SUM(F671:K671))</x:f>
        <x:v>0</x:v>
      </x:c>
    </x:row>
    <x:row r="672" ht="22" customHeight="1">
      <x:c r="A672" s="18" t="n">
        <x:f>Summary!C$41</x:f>
        <x:v>46327</x:v>
      </x:c>
      <x:c r="B672" s="2" t="str">
        <x:f>'Inventory detail'!A672</x:f>
        <x:v>POUC</x:v>
      </x:c>
      <x:c r="C672" s="2" t="str">
        <x:f>'Inventory detail'!B672</x:f>
        <x:v>10</x:v>
      </x:c>
      <x:c r="D672" s="2" t="str">
        <x:f>'Inventory detail'!C672</x:f>
        <x:v>MENPC</x:v>
      </x:c>
      <x:c r="E672" s="10" t="n">
        <x:f>Summary!$E$5</x:f>
        <x:v>46304</x:v>
      </x:c>
      <x:c r="F672" s="7" t="n">
        <x:f>'Inventory detail'!W672</x:f>
        <x:v>0</x:v>
      </x:c>
      <x:c r="G672" s="7" t="n">
        <x:f>'Inventory detail'!X672</x:f>
        <x:v>0</x:v>
      </x:c>
      <x:c r="H672" s="7" t="n">
        <x:f>'Inventory detail'!Y672</x:f>
        <x:v>622</x:v>
      </x:c>
      <x:c r="I672" s="7" t="n">
        <x:f>0</x:f>
        <x:v>0</x:v>
      </x:c>
      <x:c r="J672" s="7" t="n">
        <x:f>0</x:f>
        <x:v>0</x:v>
      </x:c>
      <x:c r="K672" s="7" t="n">
        <x:f>0</x:f>
        <x:v>0</x:v>
      </x:c>
      <x:c r="L672" s="7" t="n">
        <x:f>'Inventory detail'!F672*Summary!$K$5*(A672-E672)/Summary!$K$6</x:f>
        <x:v>7.1181930184804925</x:v>
      </x:c>
      <x:c r="M672" s="7" t="n">
        <x:f>MAX(0,H672-L672)</x:f>
        <x:v>614.8818069815195</x:v>
      </x:c>
      <x:c r="N672" s="7" t="n">
        <x:f>MAX(0,L672-H672)</x:f>
        <x:v>0</x:v>
      </x:c>
      <x:c r="O672" s="7" t="n">
        <x:f>MAX(0,F672+I672-N672)</x:f>
        <x:v>0</x:v>
      </x:c>
      <x:c r="P672" s="7" t="n">
        <x:f>MAX(0,N672-F672-I672)</x:f>
        <x:v>0</x:v>
      </x:c>
      <x:c r="Q672" s="7" t="n">
        <x:f>MAX(0,G672+J672-P672)</x:f>
        <x:v>0</x:v>
      </x:c>
      <x:c r="R672" s="7" t="n">
        <x:f>M672+MAX(0,K672-MAX(0,P672-G672-J672))</x:f>
        <x:v>614.8818069815195</x:v>
      </x:c>
      <x:c r="S672" s="7" t="n">
        <x:f>SUM(O672,Q672,R672)</x:f>
        <x:v>614.8818069815195</x:v>
      </x:c>
      <x:c r="T672" s="14" t="n">
        <x:f>'Inventory detail'!T672</x:f>
        <x:v>1.28</x:v>
      </x:c>
      <x:c r="U672" s="14" t="str">
        <x:f>'Inventory detail'!U672</x:f>
        <x:v>n.a.</x:v>
      </x:c>
      <x:c r="V672" s="9" t="n">
        <x:f>O672*T672</x:f>
        <x:v>0</x:v>
      </x:c>
      <x:c r="W672" s="9" t="n">
        <x:f>Q672*T672</x:f>
        <x:v>0</x:v>
      </x:c>
      <x:c r="X672" s="9" t="n">
        <x:f>R672*T672</x:f>
        <x:v>787.0487129363449</x:v>
      </x:c>
      <x:c r="Y672" s="9" t="n">
        <x:f>S672*T672</x:f>
        <x:v>787.0487129363449</x:v>
      </x:c>
      <x:c r="Z672" s="9" t="str">
        <x:f>IF(ISNUMBER(U672),S672*(U672-T672),"n.a.")</x:f>
        <x:v>n.a.</x:v>
      </x:c>
      <x:c r="AA672" s="9" t="n">
        <x:f>IF(ISNUMBER(U672),Y672,0)</x:f>
        <x:v>0</x:v>
      </x:c>
      <x:c r="AB672" s="7" t="n">
        <x:f>MAX(0,L672-SUM(F672:K672))</x:f>
        <x:v>0</x:v>
      </x:c>
    </x:row>
    <x:row r="673" ht="22" customHeight="1">
      <x:c r="A673" s="18" t="n">
        <x:f>Summary!C$41</x:f>
        <x:v>46327</x:v>
      </x:c>
      <x:c r="B673" s="2" t="str">
        <x:f>'Inventory detail'!A673</x:f>
        <x:v>COIL</x:v>
      </x:c>
      <x:c r="C673" s="2" t="str">
        <x:f>'Inventory detail'!B673</x:f>
        <x:v>10</x:v>
      </x:c>
      <x:c r="D673" s="2" t="str">
        <x:f>'Inventory detail'!C673</x:f>
        <x:v>16WHT36-4</x:v>
      </x:c>
      <x:c r="E673" s="10" t="n">
        <x:f>Summary!$E$5</x:f>
        <x:v>46304</x:v>
      </x:c>
      <x:c r="F673" s="7" t="n">
        <x:f>'Inventory detail'!W673</x:f>
        <x:v>0</x:v>
      </x:c>
      <x:c r="G673" s="7" t="n">
        <x:f>'Inventory detail'!X673</x:f>
        <x:v>0</x:v>
      </x:c>
      <x:c r="H673" s="7" t="n">
        <x:f>'Inventory detail'!Y673</x:f>
        <x:v>600</x:v>
      </x:c>
      <x:c r="I673" s="7" t="n">
        <x:f>0</x:f>
        <x:v>0</x:v>
      </x:c>
      <x:c r="J673" s="7" t="n">
        <x:f>0</x:f>
        <x:v>0</x:v>
      </x:c>
      <x:c r="K673" s="7" t="n">
        <x:f>0</x:f>
        <x:v>0</x:v>
      </x:c>
      <x:c r="L673" s="7" t="n">
        <x:f>'Inventory detail'!F673*Summary!$K$5*(A673-E673)/Summary!$K$6</x:f>
        <x:v>6.294537987679671</x:v>
      </x:c>
      <x:c r="M673" s="7" t="n">
        <x:f>MAX(0,H673-L673)</x:f>
        <x:v>593.7054620123204</x:v>
      </x:c>
      <x:c r="N673" s="7" t="n">
        <x:f>MAX(0,L673-H673)</x:f>
        <x:v>0</x:v>
      </x:c>
      <x:c r="O673" s="7" t="n">
        <x:f>MAX(0,F673+I673-N673)</x:f>
        <x:v>0</x:v>
      </x:c>
      <x:c r="P673" s="7" t="n">
        <x:f>MAX(0,N673-F673-I673)</x:f>
        <x:v>0</x:v>
      </x:c>
      <x:c r="Q673" s="7" t="n">
        <x:f>MAX(0,G673+J673-P673)</x:f>
        <x:v>0</x:v>
      </x:c>
      <x:c r="R673" s="7" t="n">
        <x:f>M673+MAX(0,K673-MAX(0,P673-G673-J673))</x:f>
        <x:v>593.7054620123204</x:v>
      </x:c>
      <x:c r="S673" s="7" t="n">
        <x:f>SUM(O673,Q673,R673)</x:f>
        <x:v>593.7054620123204</x:v>
      </x:c>
      <x:c r="T673" s="14" t="n">
        <x:f>'Inventory detail'!T673</x:f>
        <x:v>0.3226</x:v>
      </x:c>
      <x:c r="U673" s="14" t="n">
        <x:f>'Inventory detail'!U673</x:f>
        <x:v>0.31603000000000003</x:v>
      </x:c>
      <x:c r="V673" s="9" t="n">
        <x:f>O673*T673</x:f>
        <x:v>0</x:v>
      </x:c>
      <x:c r="W673" s="9" t="n">
        <x:f>Q673*T673</x:f>
        <x:v>0</x:v>
      </x:c>
      <x:c r="X673" s="9" t="n">
        <x:f>R673*T673</x:f>
        <x:v>191.52938204517454</x:v>
      </x:c>
      <x:c r="Y673" s="9" t="n">
        <x:f>S673*T673</x:f>
        <x:v>191.52938204517454</x:v>
      </x:c>
      <x:c r="Z673" s="9" t="n">
        <x:f>IF(ISNUMBER(U673),S673*(U673-T673),"n.a.")</x:f>
        <x:v>-3.900644885420924</x:v>
      </x:c>
      <x:c r="AA673" s="9" t="n">
        <x:f>IF(ISNUMBER(U673),Y673,0)</x:f>
        <x:v>191.52938204517454</x:v>
      </x:c>
      <x:c r="AB673" s="7" t="n">
        <x:f>MAX(0,L673-SUM(F673:K673))</x:f>
        <x:v>0</x:v>
      </x:c>
    </x:row>
    <x:row r="674" ht="22" customHeight="1">
      <x:c r="A674" s="18" t="n">
        <x:f>Summary!C$41</x:f>
        <x:v>46327</x:v>
      </x:c>
      <x:c r="B674" s="2" t="str">
        <x:f>'Inventory detail'!A674</x:f>
        <x:v>COIL</x:v>
      </x:c>
      <x:c r="C674" s="2" t="str">
        <x:f>'Inventory detail'!B674</x:f>
        <x:v>10</x:v>
      </x:c>
      <x:c r="D674" s="2" t="str">
        <x:f>'Inventory detail'!C674</x:f>
        <x:v>18MAR12-4</x:v>
      </x:c>
      <x:c r="E674" s="10" t="n">
        <x:f>Summary!$E$5</x:f>
        <x:v>46304</x:v>
      </x:c>
      <x:c r="F674" s="7" t="n">
        <x:f>'Inventory detail'!W674</x:f>
        <x:v>0</x:v>
      </x:c>
      <x:c r="G674" s="7" t="n">
        <x:f>'Inventory detail'!X674</x:f>
        <x:v>0</x:v>
      </x:c>
      <x:c r="H674" s="7" t="n">
        <x:f>'Inventory detail'!Y674</x:f>
        <x:v>200</x:v>
      </x:c>
      <x:c r="I674" s="7" t="n">
        <x:f>0</x:f>
        <x:v>0</x:v>
      </x:c>
      <x:c r="J674" s="7" t="n">
        <x:f>0</x:f>
        <x:v>0</x:v>
      </x:c>
      <x:c r="K674" s="7" t="n">
        <x:f>0</x:f>
        <x:v>0</x:v>
      </x:c>
      <x:c r="L674" s="7" t="n">
        <x:f>'Inventory detail'!F674*Summary!$K$5*(A674-E674)/Summary!$K$6</x:f>
        <x:v>6.294537987679671</x:v>
      </x:c>
      <x:c r="M674" s="7" t="n">
        <x:f>MAX(0,H674-L674)</x:f>
        <x:v>193.70546201232034</x:v>
      </x:c>
      <x:c r="N674" s="7" t="n">
        <x:f>MAX(0,L674-H674)</x:f>
        <x:v>0</x:v>
      </x:c>
      <x:c r="O674" s="7" t="n">
        <x:f>MAX(0,F674+I674-N674)</x:f>
        <x:v>0</x:v>
      </x:c>
      <x:c r="P674" s="7" t="n">
        <x:f>MAX(0,N674-F674-I674)</x:f>
        <x:v>0</x:v>
      </x:c>
      <x:c r="Q674" s="7" t="n">
        <x:f>MAX(0,G674+J674-P674)</x:f>
        <x:v>0</x:v>
      </x:c>
      <x:c r="R674" s="7" t="n">
        <x:f>M674+MAX(0,K674-MAX(0,P674-G674-J674))</x:f>
        <x:v>193.70546201232034</x:v>
      </x:c>
      <x:c r="S674" s="7" t="n">
        <x:f>SUM(O674,Q674,R674)</x:f>
        <x:v>193.70546201232034</x:v>
      </x:c>
      <x:c r="T674" s="14" t="n">
        <x:f>'Inventory detail'!T674</x:f>
        <x:v>0.0785</x:v>
      </x:c>
      <x:c r="U674" s="14" t="str">
        <x:f>'Inventory detail'!U674</x:f>
        <x:v>n.a.</x:v>
      </x:c>
      <x:c r="V674" s="9" t="n">
        <x:f>O674*T674</x:f>
        <x:v>0</x:v>
      </x:c>
      <x:c r="W674" s="9" t="n">
        <x:f>Q674*T674</x:f>
        <x:v>0</x:v>
      </x:c>
      <x:c r="X674" s="9" t="n">
        <x:f>R674*T674</x:f>
        <x:v>15.205878767967146</x:v>
      </x:c>
      <x:c r="Y674" s="9" t="n">
        <x:f>S674*T674</x:f>
        <x:v>15.205878767967146</x:v>
      </x:c>
      <x:c r="Z674" s="9" t="str">
        <x:f>IF(ISNUMBER(U674),S674*(U674-T674),"n.a.")</x:f>
        <x:v>n.a.</x:v>
      </x:c>
      <x:c r="AA674" s="9" t="n">
        <x:f>IF(ISNUMBER(U674),Y674,0)</x:f>
        <x:v>0</x:v>
      </x:c>
      <x:c r="AB674" s="7" t="n">
        <x:f>MAX(0,L674-SUM(F674:K674))</x:f>
        <x:v>0</x:v>
      </x:c>
    </x:row>
    <x:row r="675" ht="22" customHeight="1">
      <x:c r="A675" s="18" t="n">
        <x:f>Summary!C$41</x:f>
        <x:v>46327</x:v>
      </x:c>
      <x:c r="B675" s="2" t="str">
        <x:f>'Inventory detail'!A675</x:f>
        <x:v>COIL</x:v>
      </x:c>
      <x:c r="C675" s="2" t="str">
        <x:f>'Inventory detail'!B675</x:f>
        <x:v>10</x:v>
      </x:c>
      <x:c r="D675" s="2" t="str">
        <x:f>'Inventory detail'!C675</x:f>
        <x:v>20MAR12-4</x:v>
      </x:c>
      <x:c r="E675" s="10" t="n">
        <x:f>Summary!$E$5</x:f>
        <x:v>46304</x:v>
      </x:c>
      <x:c r="F675" s="7" t="n">
        <x:f>'Inventory detail'!W675</x:f>
        <x:v>0</x:v>
      </x:c>
      <x:c r="G675" s="7" t="n">
        <x:f>'Inventory detail'!X675</x:f>
        <x:v>0</x:v>
      </x:c>
      <x:c r="H675" s="7" t="n">
        <x:f>'Inventory detail'!Y675</x:f>
        <x:v>600</x:v>
      </x:c>
      <x:c r="I675" s="7" t="n">
        <x:f>0</x:f>
        <x:v>0</x:v>
      </x:c>
      <x:c r="J675" s="7" t="n">
        <x:f>0</x:f>
        <x:v>0</x:v>
      </x:c>
      <x:c r="K675" s="7" t="n">
        <x:f>0</x:f>
        <x:v>0</x:v>
      </x:c>
      <x:c r="L675" s="7" t="n">
        <x:f>'Inventory detail'!F675*Summary!$K$5*(A675-E675)/Summary!$K$6</x:f>
        <x:v>6.294537987679671</x:v>
      </x:c>
      <x:c r="M675" s="7" t="n">
        <x:f>MAX(0,H675-L675)</x:f>
        <x:v>593.7054620123204</x:v>
      </x:c>
      <x:c r="N675" s="7" t="n">
        <x:f>MAX(0,L675-H675)</x:f>
        <x:v>0</x:v>
      </x:c>
      <x:c r="O675" s="7" t="n">
        <x:f>MAX(0,F675+I675-N675)</x:f>
        <x:v>0</x:v>
      </x:c>
      <x:c r="P675" s="7" t="n">
        <x:f>MAX(0,N675-F675-I675)</x:f>
        <x:v>0</x:v>
      </x:c>
      <x:c r="Q675" s="7" t="n">
        <x:f>MAX(0,G675+J675-P675)</x:f>
        <x:v>0</x:v>
      </x:c>
      <x:c r="R675" s="7" t="n">
        <x:f>M675+MAX(0,K675-MAX(0,P675-G675-J675))</x:f>
        <x:v>593.7054620123204</x:v>
      </x:c>
      <x:c r="S675" s="7" t="n">
        <x:f>SUM(O675,Q675,R675)</x:f>
        <x:v>593.7054620123204</x:v>
      </x:c>
      <x:c r="T675" s="14" t="n">
        <x:f>'Inventory detail'!T675</x:f>
        <x:v>0.085</x:v>
      </x:c>
      <x:c r="U675" s="14" t="str">
        <x:f>'Inventory detail'!U675</x:f>
        <x:v>n.a.</x:v>
      </x:c>
      <x:c r="V675" s="9" t="n">
        <x:f>O675*T675</x:f>
        <x:v>0</x:v>
      </x:c>
      <x:c r="W675" s="9" t="n">
        <x:f>Q675*T675</x:f>
        <x:v>0</x:v>
      </x:c>
      <x:c r="X675" s="9" t="n">
        <x:f>R675*T675</x:f>
        <x:v>50.464964271047236</x:v>
      </x:c>
      <x:c r="Y675" s="9" t="n">
        <x:f>S675*T675</x:f>
        <x:v>50.464964271047236</x:v>
      </x:c>
      <x:c r="Z675" s="9" t="str">
        <x:f>IF(ISNUMBER(U675),S675*(U675-T675),"n.a.")</x:f>
        <x:v>n.a.</x:v>
      </x:c>
      <x:c r="AA675" s="9" t="n">
        <x:f>IF(ISNUMBER(U675),Y675,0)</x:f>
        <x:v>0</x:v>
      </x:c>
      <x:c r="AB675" s="7" t="n">
        <x:f>MAX(0,L675-SUM(F675:K675))</x:f>
        <x:v>0</x:v>
      </x:c>
    </x:row>
    <x:row r="676" ht="22" customHeight="1">
      <x:c r="A676" s="18" t="n">
        <x:f>Summary!C$41</x:f>
        <x:v>46327</x:v>
      </x:c>
      <x:c r="B676" s="2" t="str">
        <x:f>'Inventory detail'!A676</x:f>
        <x:v>COIL</x:v>
      </x:c>
      <x:c r="C676" s="2" t="str">
        <x:f>'Inventory detail'!B676</x:f>
        <x:v>10</x:v>
      </x:c>
      <x:c r="D676" s="2" t="str">
        <x:f>'Inventory detail'!C676</x:f>
        <x:v>20WHT36-4</x:v>
      </x:c>
      <x:c r="E676" s="10" t="n">
        <x:f>Summary!$E$5</x:f>
        <x:v>46304</x:v>
      </x:c>
      <x:c r="F676" s="7" t="n">
        <x:f>'Inventory detail'!W676</x:f>
        <x:v>0</x:v>
      </x:c>
      <x:c r="G676" s="7" t="n">
        <x:f>'Inventory detail'!X676</x:f>
        <x:v>0</x:v>
      </x:c>
      <x:c r="H676" s="7" t="n">
        <x:f>'Inventory detail'!Y676</x:f>
        <x:v>500</x:v>
      </x:c>
      <x:c r="I676" s="7" t="n">
        <x:f>0</x:f>
        <x:v>0</x:v>
      </x:c>
      <x:c r="J676" s="7" t="n">
        <x:f>0</x:f>
        <x:v>0</x:v>
      </x:c>
      <x:c r="K676" s="7" t="n">
        <x:f>0</x:f>
        <x:v>0</x:v>
      </x:c>
      <x:c r="L676" s="7" t="n">
        <x:f>'Inventory detail'!F676*Summary!$K$5*(A676-E676)/Summary!$K$6</x:f>
        <x:v>6.294537987679671</x:v>
      </x:c>
      <x:c r="M676" s="7" t="n">
        <x:f>MAX(0,H676-L676)</x:f>
        <x:v>493.7054620123203</x:v>
      </x:c>
      <x:c r="N676" s="7" t="n">
        <x:f>MAX(0,L676-H676)</x:f>
        <x:v>0</x:v>
      </x:c>
      <x:c r="O676" s="7" t="n">
        <x:f>MAX(0,F676+I676-N676)</x:f>
        <x:v>0</x:v>
      </x:c>
      <x:c r="P676" s="7" t="n">
        <x:f>MAX(0,N676-F676-I676)</x:f>
        <x:v>0</x:v>
      </x:c>
      <x:c r="Q676" s="7" t="n">
        <x:f>MAX(0,G676+J676-P676)</x:f>
        <x:v>0</x:v>
      </x:c>
      <x:c r="R676" s="7" t="n">
        <x:f>M676+MAX(0,K676-MAX(0,P676-G676-J676))</x:f>
        <x:v>493.7054620123203</x:v>
      </x:c>
      <x:c r="S676" s="7" t="n">
        <x:f>SUM(O676,Q676,R676)</x:f>
        <x:v>493.7054620123203</x:v>
      </x:c>
      <x:c r="T676" s="14" t="n">
        <x:f>'Inventory detail'!T676</x:f>
        <x:v>0.456</x:v>
      </x:c>
      <x:c r="U676" s="14" t="n">
        <x:f>'Inventory detail'!U676</x:f>
        <x:v>0.4467515</x:v>
      </x:c>
      <x:c r="V676" s="9" t="n">
        <x:f>O676*T676</x:f>
        <x:v>0</x:v>
      </x:c>
      <x:c r="W676" s="9" t="n">
        <x:f>Q676*T676</x:f>
        <x:v>0</x:v>
      </x:c>
      <x:c r="X676" s="9" t="n">
        <x:f>R676*T676</x:f>
        <x:v>225.12969067761807</x:v>
      </x:c>
      <x:c r="Y676" s="9" t="n">
        <x:f>S676*T676</x:f>
        <x:v>225.12969067761807</x:v>
      </x:c>
      <x:c r="Z676" s="9" t="n">
        <x:f>IF(ISNUMBER(U676),S676*(U676-T676),"n.a.")</x:f>
        <x:v>-4.566034965420941</x:v>
      </x:c>
      <x:c r="AA676" s="9" t="n">
        <x:f>IF(ISNUMBER(U676),Y676,0)</x:f>
        <x:v>225.12969067761807</x:v>
      </x:c>
      <x:c r="AB676" s="7" t="n">
        <x:f>MAX(0,L676-SUM(F676:K676))</x:f>
        <x:v>0</x:v>
      </x:c>
    </x:row>
    <x:row r="677" ht="22" customHeight="1">
      <x:c r="A677" s="18" t="n">
        <x:f>Summary!C$41</x:f>
        <x:v>46327</x:v>
      </x:c>
      <x:c r="B677" s="2" t="str">
        <x:f>'Inventory detail'!A677</x:f>
        <x:v>COIL</x:v>
      </x:c>
      <x:c r="C677" s="2" t="str">
        <x:f>'Inventory detail'!B677</x:f>
        <x:v>10</x:v>
      </x:c>
      <x:c r="D677" s="2" t="str">
        <x:f>'Inventory detail'!C677</x:f>
        <x:v>28RED12-4</x:v>
      </x:c>
      <x:c r="E677" s="10" t="n">
        <x:f>Summary!$E$5</x:f>
        <x:v>46304</x:v>
      </x:c>
      <x:c r="F677" s="7" t="n">
        <x:f>'Inventory detail'!W677</x:f>
        <x:v>0</x:v>
      </x:c>
      <x:c r="G677" s="7" t="n">
        <x:f>'Inventory detail'!X677</x:f>
        <x:v>0</x:v>
      </x:c>
      <x:c r="H677" s="7" t="n">
        <x:f>'Inventory detail'!Y677</x:f>
        <x:v>700</x:v>
      </x:c>
      <x:c r="I677" s="7" t="n">
        <x:f>0</x:f>
        <x:v>0</x:v>
      </x:c>
      <x:c r="J677" s="7" t="n">
        <x:f>0</x:f>
        <x:v>0</x:v>
      </x:c>
      <x:c r="K677" s="7" t="n">
        <x:f>0</x:f>
        <x:v>0</x:v>
      </x:c>
      <x:c r="L677" s="7" t="n">
        <x:f>'Inventory detail'!F677*Summary!$K$5*(A677-E677)/Summary!$K$6</x:f>
        <x:v>6.294537987679671</x:v>
      </x:c>
      <x:c r="M677" s="7" t="n">
        <x:f>MAX(0,H677-L677)</x:f>
        <x:v>693.7054620123204</x:v>
      </x:c>
      <x:c r="N677" s="7" t="n">
        <x:f>MAX(0,L677-H677)</x:f>
        <x:v>0</x:v>
      </x:c>
      <x:c r="O677" s="7" t="n">
        <x:f>MAX(0,F677+I677-N677)</x:f>
        <x:v>0</x:v>
      </x:c>
      <x:c r="P677" s="7" t="n">
        <x:f>MAX(0,N677-F677-I677)</x:f>
        <x:v>0</x:v>
      </x:c>
      <x:c r="Q677" s="7" t="n">
        <x:f>MAX(0,G677+J677-P677)</x:f>
        <x:v>0</x:v>
      </x:c>
      <x:c r="R677" s="7" t="n">
        <x:f>M677+MAX(0,K677-MAX(0,P677-G677-J677))</x:f>
        <x:v>693.7054620123204</x:v>
      </x:c>
      <x:c r="S677" s="7" t="n">
        <x:f>SUM(O677,Q677,R677)</x:f>
        <x:v>693.7054620123204</x:v>
      </x:c>
      <x:c r="T677" s="14" t="n">
        <x:f>'Inventory detail'!T677</x:f>
        <x:v>0.1292</x:v>
      </x:c>
      <x:c r="U677" s="14" t="str">
        <x:f>'Inventory detail'!U677</x:f>
        <x:v>n.a.</x:v>
      </x:c>
      <x:c r="V677" s="9" t="n">
        <x:f>O677*T677</x:f>
        <x:v>0</x:v>
      </x:c>
      <x:c r="W677" s="9" t="n">
        <x:f>Q677*T677</x:f>
        <x:v>0</x:v>
      </x:c>
      <x:c r="X677" s="9" t="n">
        <x:f>R677*T677</x:f>
        <x:v>89.6267456919918</x:v>
      </x:c>
      <x:c r="Y677" s="9" t="n">
        <x:f>S677*T677</x:f>
        <x:v>89.6267456919918</x:v>
      </x:c>
      <x:c r="Z677" s="9" t="str">
        <x:f>IF(ISNUMBER(U677),S677*(U677-T677),"n.a.")</x:f>
        <x:v>n.a.</x:v>
      </x:c>
      <x:c r="AA677" s="9" t="n">
        <x:f>IF(ISNUMBER(U677),Y677,0)</x:f>
        <x:v>0</x:v>
      </x:c>
      <x:c r="AB677" s="7" t="n">
        <x:f>MAX(0,L677-SUM(F677:K677))</x:f>
        <x:v>0</x:v>
      </x:c>
    </x:row>
    <x:row r="678" ht="22" customHeight="1">
      <x:c r="A678" s="18" t="n">
        <x:f>Summary!C$41</x:f>
        <x:v>46327</x:v>
      </x:c>
      <x:c r="B678" s="2" t="str">
        <x:f>'Inventory detail'!A678</x:f>
        <x:v>COIL</x:v>
      </x:c>
      <x:c r="C678" s="2" t="str">
        <x:f>'Inventory detail'!B678</x:f>
        <x:v>10</x:v>
      </x:c>
      <x:c r="D678" s="2" t="str">
        <x:f>'Inventory detail'!C678</x:f>
        <x:v>32NAV12-4</x:v>
      </x:c>
      <x:c r="E678" s="10" t="n">
        <x:f>Summary!$E$5</x:f>
        <x:v>46304</x:v>
      </x:c>
      <x:c r="F678" s="7" t="n">
        <x:f>'Inventory detail'!W678</x:f>
        <x:v>1200</x:v>
      </x:c>
      <x:c r="G678" s="7" t="n">
        <x:f>'Inventory detail'!X678</x:f>
        <x:v>0</x:v>
      </x:c>
      <x:c r="H678" s="7" t="n">
        <x:f>'Inventory detail'!Y678</x:f>
        <x:v>600</x:v>
      </x:c>
      <x:c r="I678" s="7" t="n">
        <x:f>SUMIFS('PO detail'!$W$399:$W$399,'PO detail'!$V$399:$V$399,"&gt;="&amp;E678,'PO detail'!$V$399:$V$399,"&lt;"&amp;A678)</x:f>
        <x:v>0</x:v>
      </x:c>
      <x:c r="J678" s="7" t="n">
        <x:f>SUMIFS('PO detail'!$X$399:$X$399,'PO detail'!$V$399:$V$399,"&gt;="&amp;E678,'PO detail'!$V$399:$V$399,"&lt;"&amp;A678)</x:f>
        <x:v>0</x:v>
      </x:c>
      <x:c r="K678" s="7" t="n">
        <x:f>SUMIFS('PO detail'!$Y$399:$Y$399,'PO detail'!$V$399:$V$399,"&gt;="&amp;E678,'PO detail'!$V$399:$V$399,"&lt;"&amp;A678)</x:f>
        <x:v>0</x:v>
      </x:c>
      <x:c r="L678" s="7" t="n">
        <x:f>'Inventory detail'!F678*Summary!$K$5*(A678-E678)/Summary!$K$6</x:f>
        <x:v>6.294537987679671</x:v>
      </x:c>
      <x:c r="M678" s="7" t="n">
        <x:f>MAX(0,H678-L678)</x:f>
        <x:v>593.7054620123204</x:v>
      </x:c>
      <x:c r="N678" s="7" t="n">
        <x:f>MAX(0,L678-H678)</x:f>
        <x:v>0</x:v>
      </x:c>
      <x:c r="O678" s="7" t="n">
        <x:f>MAX(0,F678+I678-N678)</x:f>
        <x:v>1200</x:v>
      </x:c>
      <x:c r="P678" s="7" t="n">
        <x:f>MAX(0,N678-F678-I678)</x:f>
        <x:v>0</x:v>
      </x:c>
      <x:c r="Q678" s="7" t="n">
        <x:f>MAX(0,G678+J678-P678)</x:f>
        <x:v>0</x:v>
      </x:c>
      <x:c r="R678" s="7" t="n">
        <x:f>M678+MAX(0,K678-MAX(0,P678-G678-J678))</x:f>
        <x:v>593.7054620123204</x:v>
      </x:c>
      <x:c r="S678" s="7" t="n">
        <x:f>SUM(O678,Q678,R678)</x:f>
        <x:v>1793.7054620123204</x:v>
      </x:c>
      <x:c r="T678" s="14" t="n">
        <x:f>'Inventory detail'!T678</x:f>
        <x:v>0.2647</x:v>
      </x:c>
      <x:c r="U678" s="14" t="n">
        <x:f>'Inventory detail'!U678</x:f>
        <x:v>0.2593435</x:v>
      </x:c>
      <x:c r="V678" s="9" t="n">
        <x:f>O678*T678</x:f>
        <x:v>317.64</x:v>
      </x:c>
      <x:c r="W678" s="9" t="n">
        <x:f>Q678*T678</x:f>
        <x:v>0</x:v>
      </x:c>
      <x:c r="X678" s="9" t="n">
        <x:f>R678*T678</x:f>
        <x:v>157.1538357946612</x:v>
      </x:c>
      <x:c r="Y678" s="9" t="n">
        <x:f>S678*T678</x:f>
        <x:v>474.79383579466116</x:v>
      </x:c>
      <x:c r="Z678" s="9" t="n">
        <x:f>IF(ISNUMBER(U678),S678*(U678-T678),"n.a.")</x:f>
        <x:v>-9.60798330726897</x:v>
      </x:c>
      <x:c r="AA678" s="9" t="n">
        <x:f>IF(ISNUMBER(U678),Y678,0)</x:f>
        <x:v>474.79383579466116</x:v>
      </x:c>
      <x:c r="AB678" s="7" t="n">
        <x:f>MAX(0,L678-SUM(F678:K678))</x:f>
        <x:v>0</x:v>
      </x:c>
    </x:row>
    <x:row r="679" ht="22" customHeight="1">
      <x:c r="A679" s="18" t="n">
        <x:f>Summary!C$41</x:f>
        <x:v>46327</x:v>
      </x:c>
      <x:c r="B679" s="2" t="str">
        <x:f>'Inventory detail'!A679</x:f>
        <x:v>COIL</x:v>
      </x:c>
      <x:c r="C679" s="2" t="str">
        <x:f>'Inventory detail'!B679</x:f>
        <x:v>30</x:v>
      </x:c>
      <x:c r="D679" s="2" t="str">
        <x:f>'Inventory detail'!C679</x:f>
        <x:v>16WHT36-4</x:v>
      </x:c>
      <x:c r="E679" s="10" t="n">
        <x:f>Summary!$E$5</x:f>
        <x:v>46304</x:v>
      </x:c>
      <x:c r="F679" s="7" t="n">
        <x:f>'Inventory detail'!W679</x:f>
        <x:v>0</x:v>
      </x:c>
      <x:c r="G679" s="7" t="n">
        <x:f>'Inventory detail'!X679</x:f>
        <x:v>0</x:v>
      </x:c>
      <x:c r="H679" s="7" t="n">
        <x:f>'Inventory detail'!Y679</x:f>
        <x:v>1600</x:v>
      </x:c>
      <x:c r="I679" s="7" t="n">
        <x:f>0</x:f>
        <x:v>0</x:v>
      </x:c>
      <x:c r="J679" s="7" t="n">
        <x:f>0</x:f>
        <x:v>0</x:v>
      </x:c>
      <x:c r="K679" s="7" t="n">
        <x:f>0</x:f>
        <x:v>0</x:v>
      </x:c>
      <x:c r="L679" s="7" t="n">
        <x:f>'Inventory detail'!F679*Summary!$K$5*(A679-E679)/Summary!$K$6</x:f>
        <x:v>6.294537987679671</x:v>
      </x:c>
      <x:c r="M679" s="7" t="n">
        <x:f>MAX(0,H679-L679)</x:f>
        <x:v>1593.7054620123204</x:v>
      </x:c>
      <x:c r="N679" s="7" t="n">
        <x:f>MAX(0,L679-H679)</x:f>
        <x:v>0</x:v>
      </x:c>
      <x:c r="O679" s="7" t="n">
        <x:f>MAX(0,F679+I679-N679)</x:f>
        <x:v>0</x:v>
      </x:c>
      <x:c r="P679" s="7" t="n">
        <x:f>MAX(0,N679-F679-I679)</x:f>
        <x:v>0</x:v>
      </x:c>
      <x:c r="Q679" s="7" t="n">
        <x:f>MAX(0,G679+J679-P679)</x:f>
        <x:v>0</x:v>
      </x:c>
      <x:c r="R679" s="7" t="n">
        <x:f>M679+MAX(0,K679-MAX(0,P679-G679-J679))</x:f>
        <x:v>1593.7054620123204</x:v>
      </x:c>
      <x:c r="S679" s="7" t="n">
        <x:f>SUM(O679,Q679,R679)</x:f>
        <x:v>1593.7054620123204</x:v>
      </x:c>
      <x:c r="T679" s="14" t="n">
        <x:f>'Inventory detail'!T679</x:f>
        <x:v>0.3226</x:v>
      </x:c>
      <x:c r="U679" s="14" t="n">
        <x:f>'Inventory detail'!U679</x:f>
        <x:v>0.31603000000000003</x:v>
      </x:c>
      <x:c r="V679" s="9" t="n">
        <x:f>O679*T679</x:f>
        <x:v>0</x:v>
      </x:c>
      <x:c r="W679" s="9" t="n">
        <x:f>Q679*T679</x:f>
        <x:v>0</x:v>
      </x:c>
      <x:c r="X679" s="9" t="n">
        <x:f>R679*T679</x:f>
        <x:v>514.1293820451746</x:v>
      </x:c>
      <x:c r="Y679" s="9" t="n">
        <x:f>S679*T679</x:f>
        <x:v>514.1293820451746</x:v>
      </x:c>
      <x:c r="Z679" s="9" t="n">
        <x:f>IF(ISNUMBER(U679),S679*(U679-T679),"n.a.")</x:f>
        <x:v>-10.470644885420889</x:v>
      </x:c>
      <x:c r="AA679" s="9" t="n">
        <x:f>IF(ISNUMBER(U679),Y679,0)</x:f>
        <x:v>514.1293820451746</x:v>
      </x:c>
      <x:c r="AB679" s="7" t="n">
        <x:f>MAX(0,L679-SUM(F679:K679))</x:f>
        <x:v>0</x:v>
      </x:c>
    </x:row>
    <x:row r="680" ht="22" customHeight="1">
      <x:c r="A680" s="18" t="n">
        <x:f>Summary!C$41</x:f>
        <x:v>46327</x:v>
      </x:c>
      <x:c r="B680" s="2" t="str">
        <x:f>'Inventory detail'!A680</x:f>
        <x:v>COIL</x:v>
      </x:c>
      <x:c r="C680" s="2" t="str">
        <x:f>'Inventory detail'!B680</x:f>
        <x:v>30</x:v>
      </x:c>
      <x:c r="D680" s="2" t="str">
        <x:f>'Inventory detail'!C680</x:f>
        <x:v>22NAV12-4</x:v>
      </x:c>
      <x:c r="E680" s="10" t="n">
        <x:f>Summary!$E$5</x:f>
        <x:v>46304</x:v>
      </x:c>
      <x:c r="F680" s="7" t="n">
        <x:f>'Inventory detail'!W680</x:f>
        <x:v>0</x:v>
      </x:c>
      <x:c r="G680" s="7" t="n">
        <x:f>'Inventory detail'!X680</x:f>
        <x:v>0</x:v>
      </x:c>
      <x:c r="H680" s="7" t="n">
        <x:f>'Inventory detail'!Y680</x:f>
        <x:v>1300</x:v>
      </x:c>
      <x:c r="I680" s="7" t="n">
        <x:f>0</x:f>
        <x:v>0</x:v>
      </x:c>
      <x:c r="J680" s="7" t="n">
        <x:f>0</x:f>
        <x:v>0</x:v>
      </x:c>
      <x:c r="K680" s="7" t="n">
        <x:f>0</x:f>
        <x:v>0</x:v>
      </x:c>
      <x:c r="L680" s="7" t="n">
        <x:f>'Inventory detail'!F680*Summary!$K$5*(A680-E680)/Summary!$K$6</x:f>
        <x:v>6.294537987679671</x:v>
      </x:c>
      <x:c r="M680" s="7" t="n">
        <x:f>MAX(0,H680-L680)</x:f>
        <x:v>1293.7054620123204</x:v>
      </x:c>
      <x:c r="N680" s="7" t="n">
        <x:f>MAX(0,L680-H680)</x:f>
        <x:v>0</x:v>
      </x:c>
      <x:c r="O680" s="7" t="n">
        <x:f>MAX(0,F680+I680-N680)</x:f>
        <x:v>0</x:v>
      </x:c>
      <x:c r="P680" s="7" t="n">
        <x:f>MAX(0,N680-F680-I680)</x:f>
        <x:v>0</x:v>
      </x:c>
      <x:c r="Q680" s="7" t="n">
        <x:f>MAX(0,G680+J680-P680)</x:f>
        <x:v>0</x:v>
      </x:c>
      <x:c r="R680" s="7" t="n">
        <x:f>M680+MAX(0,K680-MAX(0,P680-G680-J680))</x:f>
        <x:v>1293.7054620123204</x:v>
      </x:c>
      <x:c r="S680" s="7" t="n">
        <x:f>SUM(O680,Q680,R680)</x:f>
        <x:v>1293.7054620123204</x:v>
      </x:c>
      <x:c r="T680" s="14" t="n">
        <x:f>'Inventory detail'!T680</x:f>
        <x:v>0.1674</x:v>
      </x:c>
      <x:c r="U680" s="14" t="n">
        <x:f>'Inventory detail'!U680</x:f>
        <x:v>0.163982</x:v>
      </x:c>
      <x:c r="V680" s="9" t="n">
        <x:f>O680*T680</x:f>
        <x:v>0</x:v>
      </x:c>
      <x:c r="W680" s="9" t="n">
        <x:f>Q680*T680</x:f>
        <x:v>0</x:v>
      </x:c>
      <x:c r="X680" s="9" t="n">
        <x:f>R680*T680</x:f>
        <x:v>216.5662943408624</x:v>
      </x:c>
      <x:c r="Y680" s="9" t="n">
        <x:f>S680*T680</x:f>
        <x:v>216.5662943408624</x:v>
      </x:c>
      <x:c r="Z680" s="9" t="n">
        <x:f>IF(ISNUMBER(U680),S680*(U680-T680),"n.a.")</x:f>
        <x:v>-4.421885269158117</x:v>
      </x:c>
      <x:c r="AA680" s="9" t="n">
        <x:f>IF(ISNUMBER(U680),Y680,0)</x:f>
        <x:v>216.5662943408624</x:v>
      </x:c>
      <x:c r="AB680" s="7" t="n">
        <x:f>MAX(0,L680-SUM(F680:K680))</x:f>
        <x:v>0</x:v>
      </x:c>
    </x:row>
    <x:row r="681" ht="22" customHeight="1">
      <x:c r="A681" s="18" t="n">
        <x:f>Summary!C$41</x:f>
        <x:v>46327</x:v>
      </x:c>
      <x:c r="B681" s="2" t="str">
        <x:f>'Inventory detail'!A681</x:f>
        <x:v>COIL</x:v>
      </x:c>
      <x:c r="C681" s="2" t="str">
        <x:f>'Inventory detail'!B681</x:f>
        <x:v>30</x:v>
      </x:c>
      <x:c r="D681" s="2" t="str">
        <x:f>'Inventory detail'!C681</x:f>
        <x:v>28WHT12-4</x:v>
      </x:c>
      <x:c r="E681" s="10" t="n">
        <x:f>Summary!$E$5</x:f>
        <x:v>46304</x:v>
      </x:c>
      <x:c r="F681" s="7" t="n">
        <x:f>'Inventory detail'!W681</x:f>
        <x:v>0</x:v>
      </x:c>
      <x:c r="G681" s="7" t="n">
        <x:f>'Inventory detail'!X681</x:f>
        <x:v>0</x:v>
      </x:c>
      <x:c r="H681" s="7" t="n">
        <x:f>'Inventory detail'!Y681</x:f>
        <x:v>2500</x:v>
      </x:c>
      <x:c r="I681" s="7" t="n">
        <x:f>0</x:f>
        <x:v>0</x:v>
      </x:c>
      <x:c r="J681" s="7" t="n">
        <x:f>0</x:f>
        <x:v>0</x:v>
      </x:c>
      <x:c r="K681" s="7" t="n">
        <x:f>0</x:f>
        <x:v>0</x:v>
      </x:c>
      <x:c r="L681" s="7" t="n">
        <x:f>'Inventory detail'!F681*Summary!$K$5*(A681-E681)/Summary!$K$6</x:f>
        <x:v>6.294537987679671</x:v>
      </x:c>
      <x:c r="M681" s="7" t="n">
        <x:f>MAX(0,H681-L681)</x:f>
        <x:v>2493.7054620123204</x:v>
      </x:c>
      <x:c r="N681" s="7" t="n">
        <x:f>MAX(0,L681-H681)</x:f>
        <x:v>0</x:v>
      </x:c>
      <x:c r="O681" s="7" t="n">
        <x:f>MAX(0,F681+I681-N681)</x:f>
        <x:v>0</x:v>
      </x:c>
      <x:c r="P681" s="7" t="n">
        <x:f>MAX(0,N681-F681-I681)</x:f>
        <x:v>0</x:v>
      </x:c>
      <x:c r="Q681" s="7" t="n">
        <x:f>MAX(0,G681+J681-P681)</x:f>
        <x:v>0</x:v>
      </x:c>
      <x:c r="R681" s="7" t="n">
        <x:f>M681+MAX(0,K681-MAX(0,P681-G681-J681))</x:f>
        <x:v>2493.7054620123204</x:v>
      </x:c>
      <x:c r="S681" s="7" t="n">
        <x:f>SUM(O681,Q681,R681)</x:f>
        <x:v>2493.7054620123204</x:v>
      </x:c>
      <x:c r="T681" s="14" t="n">
        <x:f>'Inventory detail'!T681</x:f>
        <x:v>0.2327</x:v>
      </x:c>
      <x:c r="U681" s="14" t="n">
        <x:f>'Inventory detail'!U681</x:f>
        <x:v>0.22796149999999998</x:v>
      </x:c>
      <x:c r="V681" s="9" t="n">
        <x:f>O681*T681</x:f>
        <x:v>0</x:v>
      </x:c>
      <x:c r="W681" s="9" t="n">
        <x:f>Q681*T681</x:f>
        <x:v>0</x:v>
      </x:c>
      <x:c r="X681" s="9" t="n">
        <x:f>R681*T681</x:f>
        <x:v>580.2852610102669</x:v>
      </x:c>
      <x:c r="Y681" s="9" t="n">
        <x:f>S681*T681</x:f>
        <x:v>580.2852610102669</x:v>
      </x:c>
      <x:c r="Z681" s="9" t="n">
        <x:f>IF(ISNUMBER(U681),S681*(U681-T681),"n.a.")</x:f>
        <x:v>-11.816423331745396</x:v>
      </x:c>
      <x:c r="AA681" s="9" t="n">
        <x:f>IF(ISNUMBER(U681),Y681,0)</x:f>
        <x:v>580.2852610102669</x:v>
      </x:c>
      <x:c r="AB681" s="7" t="n">
        <x:f>MAX(0,L681-SUM(F681:K681))</x:f>
        <x:v>0</x:v>
      </x:c>
    </x:row>
    <x:row r="682" ht="22" customHeight="1">
      <x:c r="A682" s="18" t="n">
        <x:f>Summary!C$41</x:f>
        <x:v>46327</x:v>
      </x:c>
      <x:c r="B682" s="2" t="str">
        <x:f>'Inventory detail'!A682</x:f>
        <x:v>COIL</x:v>
      </x:c>
      <x:c r="C682" s="2" t="str">
        <x:f>'Inventory detail'!B682</x:f>
        <x:v>30</x:v>
      </x:c>
      <x:c r="D682" s="2" t="str">
        <x:f>'Inventory detail'!C682</x:f>
        <x:v>28WHT36-4</x:v>
      </x:c>
      <x:c r="E682" s="10" t="n">
        <x:f>Summary!$E$5</x:f>
        <x:v>46304</x:v>
      </x:c>
      <x:c r="F682" s="7" t="n">
        <x:f>'Inventory detail'!W682</x:f>
        <x:v>0</x:v>
      </x:c>
      <x:c r="G682" s="7" t="n">
        <x:f>'Inventory detail'!X682</x:f>
        <x:v>0</x:v>
      </x:c>
      <x:c r="H682" s="7" t="n">
        <x:f>'Inventory detail'!Y682</x:f>
        <x:v>200</x:v>
      </x:c>
      <x:c r="I682" s="7" t="n">
        <x:f>0</x:f>
        <x:v>0</x:v>
      </x:c>
      <x:c r="J682" s="7" t="n">
        <x:f>0</x:f>
        <x:v>0</x:v>
      </x:c>
      <x:c r="K682" s="7" t="n">
        <x:f>0</x:f>
        <x:v>0</x:v>
      </x:c>
      <x:c r="L682" s="7" t="n">
        <x:f>'Inventory detail'!F682*Summary!$K$5*(A682-E682)/Summary!$K$6</x:f>
        <x:v>6.294537987679671</x:v>
      </x:c>
      <x:c r="M682" s="7" t="n">
        <x:f>MAX(0,H682-L682)</x:f>
        <x:v>193.70546201232034</x:v>
      </x:c>
      <x:c r="N682" s="7" t="n">
        <x:f>MAX(0,L682-H682)</x:f>
        <x:v>0</x:v>
      </x:c>
      <x:c r="O682" s="7" t="n">
        <x:f>MAX(0,F682+I682-N682)</x:f>
        <x:v>0</x:v>
      </x:c>
      <x:c r="P682" s="7" t="n">
        <x:f>MAX(0,N682-F682-I682)</x:f>
        <x:v>0</x:v>
      </x:c>
      <x:c r="Q682" s="7" t="n">
        <x:f>MAX(0,G682+J682-P682)</x:f>
        <x:v>0</x:v>
      </x:c>
      <x:c r="R682" s="7" t="n">
        <x:f>M682+MAX(0,K682-MAX(0,P682-G682-J682))</x:f>
        <x:v>193.70546201232034</x:v>
      </x:c>
      <x:c r="S682" s="7" t="n">
        <x:f>SUM(O682,Q682,R682)</x:f>
        <x:v>193.70546201232034</x:v>
      </x:c>
      <x:c r="T682" s="14" t="n">
        <x:f>'Inventory detail'!T682</x:f>
        <x:v>0.34590000000000004</x:v>
      </x:c>
      <x:c r="U682" s="14" t="str">
        <x:f>'Inventory detail'!U682</x:f>
        <x:v>n.a.</x:v>
      </x:c>
      <x:c r="V682" s="9" t="n">
        <x:f>O682*T682</x:f>
        <x:v>0</x:v>
      </x:c>
      <x:c r="W682" s="9" t="n">
        <x:f>Q682*T682</x:f>
        <x:v>0</x:v>
      </x:c>
      <x:c r="X682" s="9" t="n">
        <x:f>R682*T682</x:f>
        <x:v>67.00271931006161</x:v>
      </x:c>
      <x:c r="Y682" s="9" t="n">
        <x:f>S682*T682</x:f>
        <x:v>67.00271931006161</x:v>
      </x:c>
      <x:c r="Z682" s="9" t="str">
        <x:f>IF(ISNUMBER(U682),S682*(U682-T682),"n.a.")</x:f>
        <x:v>n.a.</x:v>
      </x:c>
      <x:c r="AA682" s="9" t="n">
        <x:f>IF(ISNUMBER(U682),Y682,0)</x:f>
        <x:v>0</x:v>
      </x:c>
      <x:c r="AB682" s="7" t="n">
        <x:f>MAX(0,L682-SUM(F682:K682))</x:f>
        <x:v>0</x:v>
      </x:c>
    </x:row>
    <x:row r="683" ht="22" customHeight="1">
      <x:c r="A683" s="18" t="n">
        <x:f>Summary!C$41</x:f>
        <x:v>46327</x:v>
      </x:c>
      <x:c r="B683" s="2" t="str">
        <x:f>'Inventory detail'!A683</x:f>
        <x:v>COIL</x:v>
      </x:c>
      <x:c r="C683" s="2" t="str">
        <x:f>'Inventory detail'!B683</x:f>
        <x:v>30</x:v>
      </x:c>
      <x:c r="D683" s="2" t="str">
        <x:f>'Inventory detail'!C683</x:f>
        <x:v>30BLK36-4</x:v>
      </x:c>
      <x:c r="E683" s="10" t="n">
        <x:f>Summary!$E$5</x:f>
        <x:v>46304</x:v>
      </x:c>
      <x:c r="F683" s="7" t="n">
        <x:f>'Inventory detail'!W683</x:f>
        <x:v>0</x:v>
      </x:c>
      <x:c r="G683" s="7" t="n">
        <x:f>'Inventory detail'!X683</x:f>
        <x:v>0</x:v>
      </x:c>
      <x:c r="H683" s="7" t="n">
        <x:f>'Inventory detail'!Y683</x:f>
        <x:v>300</x:v>
      </x:c>
      <x:c r="I683" s="7" t="n">
        <x:f>0</x:f>
        <x:v>0</x:v>
      </x:c>
      <x:c r="J683" s="7" t="n">
        <x:f>0</x:f>
        <x:v>0</x:v>
      </x:c>
      <x:c r="K683" s="7" t="n">
        <x:f>0</x:f>
        <x:v>0</x:v>
      </x:c>
      <x:c r="L683" s="7" t="n">
        <x:f>'Inventory detail'!F683*Summary!$K$5*(A683-E683)/Summary!$K$6</x:f>
        <x:v>6.294537987679671</x:v>
      </x:c>
      <x:c r="M683" s="7" t="n">
        <x:f>MAX(0,H683-L683)</x:f>
        <x:v>293.7054620123203</x:v>
      </x:c>
      <x:c r="N683" s="7" t="n">
        <x:f>MAX(0,L683-H683)</x:f>
        <x:v>0</x:v>
      </x:c>
      <x:c r="O683" s="7" t="n">
        <x:f>MAX(0,F683+I683-N683)</x:f>
        <x:v>0</x:v>
      </x:c>
      <x:c r="P683" s="7" t="n">
        <x:f>MAX(0,N683-F683-I683)</x:f>
        <x:v>0</x:v>
      </x:c>
      <x:c r="Q683" s="7" t="n">
        <x:f>MAX(0,G683+J683-P683)</x:f>
        <x:v>0</x:v>
      </x:c>
      <x:c r="R683" s="7" t="n">
        <x:f>M683+MAX(0,K683-MAX(0,P683-G683-J683))</x:f>
        <x:v>293.7054620123203</x:v>
      </x:c>
      <x:c r="S683" s="7" t="n">
        <x:f>SUM(O683,Q683,R683)</x:f>
        <x:v>293.7054620123203</x:v>
      </x:c>
      <x:c r="T683" s="14" t="n">
        <x:f>'Inventory detail'!T683</x:f>
        <x:v>0.5734</x:v>
      </x:c>
      <x:c r="U683" s="14" t="n">
        <x:f>'Inventory detail'!U683</x:f>
        <x:v>0.561782</x:v>
      </x:c>
      <x:c r="V683" s="9" t="n">
        <x:f>O683*T683</x:f>
        <x:v>0</x:v>
      </x:c>
      <x:c r="W683" s="9" t="n">
        <x:f>Q683*T683</x:f>
        <x:v>0</x:v>
      </x:c>
      <x:c r="X683" s="9" t="n">
        <x:f>R683*T683</x:f>
        <x:v>168.41071191786446</x:v>
      </x:c>
      <x:c r="Y683" s="9" t="n">
        <x:f>S683*T683</x:f>
        <x:v>168.41071191786446</x:v>
      </x:c>
      <x:c r="Z683" s="9" t="n">
        <x:f>IF(ISNUMBER(U683),S683*(U683-T683),"n.a.")</x:f>
        <x:v>-3.4122700576591423</x:v>
      </x:c>
      <x:c r="AA683" s="9" t="n">
        <x:f>IF(ISNUMBER(U683),Y683,0)</x:f>
        <x:v>168.41071191786446</x:v>
      </x:c>
      <x:c r="AB683" s="7" t="n">
        <x:f>MAX(0,L683-SUM(F683:K683))</x:f>
        <x:v>0</x:v>
      </x:c>
    </x:row>
    <x:row r="684" ht="22" customHeight="1">
      <x:c r="A684" s="18" t="n">
        <x:f>Summary!C$41</x:f>
        <x:v>46327</x:v>
      </x:c>
      <x:c r="B684" s="2" t="str">
        <x:f>'Inventory detail'!A684</x:f>
        <x:v>COIL</x:v>
      </x:c>
      <x:c r="C684" s="2" t="str">
        <x:f>'Inventory detail'!B684</x:f>
        <x:v>60</x:v>
      </x:c>
      <x:c r="D684" s="2" t="str">
        <x:f>'Inventory detail'!C684</x:f>
        <x:v>14MAR12-4</x:v>
      </x:c>
      <x:c r="E684" s="10" t="n">
        <x:f>Summary!$E$5</x:f>
        <x:v>46304</x:v>
      </x:c>
      <x:c r="F684" s="7" t="n">
        <x:f>'Inventory detail'!W684</x:f>
        <x:v>0</x:v>
      </x:c>
      <x:c r="G684" s="7" t="n">
        <x:f>'Inventory detail'!X684</x:f>
        <x:v>0</x:v>
      </x:c>
      <x:c r="H684" s="7" t="n">
        <x:f>'Inventory detail'!Y684</x:f>
        <x:v>100</x:v>
      </x:c>
      <x:c r="I684" s="7" t="n">
        <x:f>0</x:f>
        <x:v>0</x:v>
      </x:c>
      <x:c r="J684" s="7" t="n">
        <x:f>0</x:f>
        <x:v>0</x:v>
      </x:c>
      <x:c r="K684" s="7" t="n">
        <x:f>0</x:f>
        <x:v>0</x:v>
      </x:c>
      <x:c r="L684" s="7" t="n">
        <x:f>'Inventory detail'!F684*Summary!$K$5*(A684-E684)/Summary!$K$6</x:f>
        <x:v>6.294537987679671</x:v>
      </x:c>
      <x:c r="M684" s="7" t="n">
        <x:f>MAX(0,H684-L684)</x:f>
        <x:v>93.70546201232033</x:v>
      </x:c>
      <x:c r="N684" s="7" t="n">
        <x:f>MAX(0,L684-H684)</x:f>
        <x:v>0</x:v>
      </x:c>
      <x:c r="O684" s="7" t="n">
        <x:f>MAX(0,F684+I684-N684)</x:f>
        <x:v>0</x:v>
      </x:c>
      <x:c r="P684" s="7" t="n">
        <x:f>MAX(0,N684-F684-I684)</x:f>
        <x:v>0</x:v>
      </x:c>
      <x:c r="Q684" s="7" t="n">
        <x:f>MAX(0,G684+J684-P684)</x:f>
        <x:v>0</x:v>
      </x:c>
      <x:c r="R684" s="7" t="n">
        <x:f>M684+MAX(0,K684-MAX(0,P684-G684-J684))</x:f>
        <x:v>93.70546201232033</x:v>
      </x:c>
      <x:c r="S684" s="7" t="n">
        <x:f>SUM(O684,Q684,R684)</x:f>
        <x:v>93.70546201232033</x:v>
      </x:c>
      <x:c r="T684" s="14" t="n">
        <x:f>'Inventory detail'!T684</x:f>
        <x:v>0.0533</x:v>
      </x:c>
      <x:c r="U684" s="14" t="str">
        <x:f>'Inventory detail'!U684</x:f>
        <x:v>n.a.</x:v>
      </x:c>
      <x:c r="V684" s="9" t="n">
        <x:f>O684*T684</x:f>
        <x:v>0</x:v>
      </x:c>
      <x:c r="W684" s="9" t="n">
        <x:f>Q684*T684</x:f>
        <x:v>0</x:v>
      </x:c>
      <x:c r="X684" s="9" t="n">
        <x:f>R684*T684</x:f>
        <x:v>4.994501125256673</x:v>
      </x:c>
      <x:c r="Y684" s="9" t="n">
        <x:f>S684*T684</x:f>
        <x:v>4.994501125256673</x:v>
      </x:c>
      <x:c r="Z684" s="9" t="str">
        <x:f>IF(ISNUMBER(U684),S684*(U684-T684),"n.a.")</x:f>
        <x:v>n.a.</x:v>
      </x:c>
      <x:c r="AA684" s="9" t="n">
        <x:f>IF(ISNUMBER(U684),Y684,0)</x:f>
        <x:v>0</x:v>
      </x:c>
      <x:c r="AB684" s="7" t="n">
        <x:f>MAX(0,L684-SUM(F684:K684))</x:f>
        <x:v>0</x:v>
      </x:c>
    </x:row>
    <x:row r="685" ht="22" customHeight="1">
      <x:c r="A685" s="18" t="n">
        <x:f>Summary!C$41</x:f>
        <x:v>46327</x:v>
      </x:c>
      <x:c r="B685" s="2" t="str">
        <x:f>'Inventory detail'!A685</x:f>
        <x:v>COIL</x:v>
      </x:c>
      <x:c r="C685" s="2" t="str">
        <x:f>'Inventory detail'!B685</x:f>
        <x:v>60</x:v>
      </x:c>
      <x:c r="D685" s="2" t="str">
        <x:f>'Inventory detail'!C685</x:f>
        <x:v>16WHT36-4</x:v>
      </x:c>
      <x:c r="E685" s="10" t="n">
        <x:f>Summary!$E$5</x:f>
        <x:v>46304</x:v>
      </x:c>
      <x:c r="F685" s="7" t="n">
        <x:f>'Inventory detail'!W685</x:f>
        <x:v>0</x:v>
      </x:c>
      <x:c r="G685" s="7" t="n">
        <x:f>'Inventory detail'!X685</x:f>
        <x:v>0</x:v>
      </x:c>
      <x:c r="H685" s="7" t="n">
        <x:f>'Inventory detail'!Y685</x:f>
        <x:v>1200</x:v>
      </x:c>
      <x:c r="I685" s="7" t="n">
        <x:f>0</x:f>
        <x:v>0</x:v>
      </x:c>
      <x:c r="J685" s="7" t="n">
        <x:f>0</x:f>
        <x:v>0</x:v>
      </x:c>
      <x:c r="K685" s="7" t="n">
        <x:f>0</x:f>
        <x:v>0</x:v>
      </x:c>
      <x:c r="L685" s="7" t="n">
        <x:f>'Inventory detail'!F685*Summary!$K$5*(A685-E685)/Summary!$K$6</x:f>
        <x:v>6.294537987679671</x:v>
      </x:c>
      <x:c r="M685" s="7" t="n">
        <x:f>MAX(0,H685-L685)</x:f>
        <x:v>1193.7054620123204</x:v>
      </x:c>
      <x:c r="N685" s="7" t="n">
        <x:f>MAX(0,L685-H685)</x:f>
        <x:v>0</x:v>
      </x:c>
      <x:c r="O685" s="7" t="n">
        <x:f>MAX(0,F685+I685-N685)</x:f>
        <x:v>0</x:v>
      </x:c>
      <x:c r="P685" s="7" t="n">
        <x:f>MAX(0,N685-F685-I685)</x:f>
        <x:v>0</x:v>
      </x:c>
      <x:c r="Q685" s="7" t="n">
        <x:f>MAX(0,G685+J685-P685)</x:f>
        <x:v>0</x:v>
      </x:c>
      <x:c r="R685" s="7" t="n">
        <x:f>M685+MAX(0,K685-MAX(0,P685-G685-J685))</x:f>
        <x:v>1193.7054620123204</x:v>
      </x:c>
      <x:c r="S685" s="7" t="n">
        <x:f>SUM(O685,Q685,R685)</x:f>
        <x:v>1193.7054620123204</x:v>
      </x:c>
      <x:c r="T685" s="14" t="n">
        <x:f>'Inventory detail'!T685</x:f>
        <x:v>0.3226</x:v>
      </x:c>
      <x:c r="U685" s="14" t="n">
        <x:f>'Inventory detail'!U685</x:f>
        <x:v>0.31603000000000003</x:v>
      </x:c>
      <x:c r="V685" s="9" t="n">
        <x:f>O685*T685</x:f>
        <x:v>0</x:v>
      </x:c>
      <x:c r="W685" s="9" t="n">
        <x:f>Q685*T685</x:f>
        <x:v>0</x:v>
      </x:c>
      <x:c r="X685" s="9" t="n">
        <x:f>R685*T685</x:f>
        <x:v>385.08938204517455</x:v>
      </x:c>
      <x:c r="Y685" s="9" t="n">
        <x:f>S685*T685</x:f>
        <x:v>385.08938204517455</x:v>
      </x:c>
      <x:c r="Z685" s="9" t="n">
        <x:f>IF(ISNUMBER(U685),S685*(U685-T685),"n.a.")</x:f>
        <x:v>-7.842644885420903</x:v>
      </x:c>
      <x:c r="AA685" s="9" t="n">
        <x:f>IF(ISNUMBER(U685),Y685,0)</x:f>
        <x:v>385.08938204517455</x:v>
      </x:c>
      <x:c r="AB685" s="7" t="n">
        <x:f>MAX(0,L685-SUM(F685:K685))</x:f>
        <x:v>0</x:v>
      </x:c>
    </x:row>
    <x:row r="686" ht="22" customHeight="1">
      <x:c r="A686" s="18" t="n">
        <x:f>Summary!C$41</x:f>
        <x:v>46327</x:v>
      </x:c>
      <x:c r="B686" s="2" t="str">
        <x:f>'Inventory detail'!A686</x:f>
        <x:v>COIL</x:v>
      </x:c>
      <x:c r="C686" s="2" t="str">
        <x:f>'Inventory detail'!B686</x:f>
        <x:v>60</x:v>
      </x:c>
      <x:c r="D686" s="2" t="str">
        <x:f>'Inventory detail'!C686</x:f>
        <x:v>28BLU12-4</x:v>
      </x:c>
      <x:c r="E686" s="10" t="n">
        <x:f>Summary!$E$5</x:f>
        <x:v>46304</x:v>
      </x:c>
      <x:c r="F686" s="7" t="n">
        <x:f>'Inventory detail'!W686</x:f>
        <x:v>0</x:v>
      </x:c>
      <x:c r="G686" s="7" t="n">
        <x:f>'Inventory detail'!X686</x:f>
        <x:v>0</x:v>
      </x:c>
      <x:c r="H686" s="7" t="n">
        <x:f>'Inventory detail'!Y686</x:f>
        <x:v>400</x:v>
      </x:c>
      <x:c r="I686" s="7" t="n">
        <x:f>0</x:f>
        <x:v>0</x:v>
      </x:c>
      <x:c r="J686" s="7" t="n">
        <x:f>0</x:f>
        <x:v>0</x:v>
      </x:c>
      <x:c r="K686" s="7" t="n">
        <x:f>0</x:f>
        <x:v>0</x:v>
      </x:c>
      <x:c r="L686" s="7" t="n">
        <x:f>'Inventory detail'!F686*Summary!$K$5*(A686-E686)/Summary!$K$6</x:f>
        <x:v>6.294537987679671</x:v>
      </x:c>
      <x:c r="M686" s="7" t="n">
        <x:f>MAX(0,H686-L686)</x:f>
        <x:v>393.7054620123203</x:v>
      </x:c>
      <x:c r="N686" s="7" t="n">
        <x:f>MAX(0,L686-H686)</x:f>
        <x:v>0</x:v>
      </x:c>
      <x:c r="O686" s="7" t="n">
        <x:f>MAX(0,F686+I686-N686)</x:f>
        <x:v>0</x:v>
      </x:c>
      <x:c r="P686" s="7" t="n">
        <x:f>MAX(0,N686-F686-I686)</x:f>
        <x:v>0</x:v>
      </x:c>
      <x:c r="Q686" s="7" t="n">
        <x:f>MAX(0,G686+J686-P686)</x:f>
        <x:v>0</x:v>
      </x:c>
      <x:c r="R686" s="7" t="n">
        <x:f>M686+MAX(0,K686-MAX(0,P686-G686-J686))</x:f>
        <x:v>393.7054620123203</x:v>
      </x:c>
      <x:c r="S686" s="7" t="n">
        <x:f>SUM(O686,Q686,R686)</x:f>
        <x:v>393.7054620123203</x:v>
      </x:c>
      <x:c r="T686" s="14" t="n">
        <x:f>'Inventory detail'!T686</x:f>
        <x:v>0.1292</x:v>
      </x:c>
      <x:c r="U686" s="14" t="str">
        <x:f>'Inventory detail'!U686</x:f>
        <x:v>n.a.</x:v>
      </x:c>
      <x:c r="V686" s="9" t="n">
        <x:f>O686*T686</x:f>
        <x:v>0</x:v>
      </x:c>
      <x:c r="W686" s="9" t="n">
        <x:f>Q686*T686</x:f>
        <x:v>0</x:v>
      </x:c>
      <x:c r="X686" s="9" t="n">
        <x:f>R686*T686</x:f>
        <x:v>50.86674569199179</x:v>
      </x:c>
      <x:c r="Y686" s="9" t="n">
        <x:f>S686*T686</x:f>
        <x:v>50.86674569199179</x:v>
      </x:c>
      <x:c r="Z686" s="9" t="str">
        <x:f>IF(ISNUMBER(U686),S686*(U686-T686),"n.a.")</x:f>
        <x:v>n.a.</x:v>
      </x:c>
      <x:c r="AA686" s="9" t="n">
        <x:f>IF(ISNUMBER(U686),Y686,0)</x:f>
        <x:v>0</x:v>
      </x:c>
      <x:c r="AB686" s="7" t="n">
        <x:f>MAX(0,L686-SUM(F686:K686))</x:f>
        <x:v>0</x:v>
      </x:c>
    </x:row>
    <x:row r="687" ht="22" customHeight="1">
      <x:c r="A687" s="18" t="n">
        <x:f>Summary!C$41</x:f>
        <x:v>46327</x:v>
      </x:c>
      <x:c r="B687" s="2" t="str">
        <x:f>'Inventory detail'!A687</x:f>
        <x:v>POUC</x:v>
      </x:c>
      <x:c r="C687" s="2" t="str">
        <x:f>'Inventory detail'!B687</x:f>
        <x:v>30</x:v>
      </x:c>
      <x:c r="D687" s="2" t="str">
        <x:f>'Inventory detail'!C687</x:f>
        <x:v>BMS5</x:v>
      </x:c>
      <x:c r="E687" s="10" t="n">
        <x:f>Summary!$E$5</x:f>
        <x:v>46304</x:v>
      </x:c>
      <x:c r="F687" s="7" t="n">
        <x:f>'Inventory detail'!W687</x:f>
        <x:v>0</x:v>
      </x:c>
      <x:c r="G687" s="7" t="n">
        <x:f>'Inventory detail'!X687</x:f>
        <x:v>0</x:v>
      </x:c>
      <x:c r="H687" s="7" t="n">
        <x:f>'Inventory detail'!Y687</x:f>
        <x:v>1600</x:v>
      </x:c>
      <x:c r="I687" s="7" t="n">
        <x:f>0</x:f>
        <x:v>0</x:v>
      </x:c>
      <x:c r="J687" s="7" t="n">
        <x:f>0</x:f>
        <x:v>0</x:v>
      </x:c>
      <x:c r="K687" s="7" t="n">
        <x:f>0</x:f>
        <x:v>0</x:v>
      </x:c>
      <x:c r="L687" s="7" t="n">
        <x:f>'Inventory detail'!F687*Summary!$K$5*(A687-E687)/Summary!$K$6</x:f>
        <x:v>6.294537987679671</x:v>
      </x:c>
      <x:c r="M687" s="7" t="n">
        <x:f>MAX(0,H687-L687)</x:f>
        <x:v>1593.7054620123204</x:v>
      </x:c>
      <x:c r="N687" s="7" t="n">
        <x:f>MAX(0,L687-H687)</x:f>
        <x:v>0</x:v>
      </x:c>
      <x:c r="O687" s="7" t="n">
        <x:f>MAX(0,F687+I687-N687)</x:f>
        <x:v>0</x:v>
      </x:c>
      <x:c r="P687" s="7" t="n">
        <x:f>MAX(0,N687-F687-I687)</x:f>
        <x:v>0</x:v>
      </x:c>
      <x:c r="Q687" s="7" t="n">
        <x:f>MAX(0,G687+J687-P687)</x:f>
        <x:v>0</x:v>
      </x:c>
      <x:c r="R687" s="7" t="n">
        <x:f>M687+MAX(0,K687-MAX(0,P687-G687-J687))</x:f>
        <x:v>1593.7054620123204</x:v>
      </x:c>
      <x:c r="S687" s="7" t="n">
        <x:f>SUM(O687,Q687,R687)</x:f>
        <x:v>1593.7054620123204</x:v>
      </x:c>
      <x:c r="T687" s="14" t="n">
        <x:f>'Inventory detail'!T687</x:f>
        <x:v>0.0104</x:v>
      </x:c>
      <x:c r="U687" s="14" t="n">
        <x:f>'Inventory detail'!U687</x:f>
        <x:v>0.011385</x:v>
      </x:c>
      <x:c r="V687" s="9" t="n">
        <x:f>O687*T687</x:f>
        <x:v>0</x:v>
      </x:c>
      <x:c r="W687" s="9" t="n">
        <x:f>Q687*T687</x:f>
        <x:v>0</x:v>
      </x:c>
      <x:c r="X687" s="9" t="n">
        <x:f>R687*T687</x:f>
        <x:v>16.57453680492813</x:v>
      </x:c>
      <x:c r="Y687" s="9" t="n">
        <x:f>S687*T687</x:f>
        <x:v>16.57453680492813</x:v>
      </x:c>
      <x:c r="Z687" s="9" t="n">
        <x:f>IF(ISNUMBER(U687),S687*(U687-T687),"n.a.")</x:f>
        <x:v>1.5697998800821351</x:v>
      </x:c>
      <x:c r="AA687" s="9" t="n">
        <x:f>IF(ISNUMBER(U687),Y687,0)</x:f>
        <x:v>16.57453680492813</x:v>
      </x:c>
      <x:c r="AB687" s="7" t="n">
        <x:f>MAX(0,L687-SUM(F687:K687))</x:f>
        <x:v>0</x:v>
      </x:c>
    </x:row>
    <x:row r="688" ht="22" customHeight="1">
      <x:c r="A688" s="18" t="n">
        <x:f>Summary!C$41</x:f>
        <x:v>46327</x:v>
      </x:c>
      <x:c r="B688" s="2" t="str">
        <x:f>'Inventory detail'!A688</x:f>
        <x:v>POUC</x:v>
      </x:c>
      <x:c r="C688" s="2" t="str">
        <x:f>'Inventory detail'!B688</x:f>
        <x:v>30</x:v>
      </x:c>
      <x:c r="D688" s="2" t="str">
        <x:f>'Inventory detail'!C688</x:f>
        <x:v>CRC5</x:v>
      </x:c>
      <x:c r="E688" s="10" t="n">
        <x:f>Summary!$E$5</x:f>
        <x:v>46304</x:v>
      </x:c>
      <x:c r="F688" s="7" t="n">
        <x:f>'Inventory detail'!W688</x:f>
        <x:v>0</x:v>
      </x:c>
      <x:c r="G688" s="7" t="n">
        <x:f>'Inventory detail'!X688</x:f>
        <x:v>0</x:v>
      </x:c>
      <x:c r="H688" s="7" t="n">
        <x:f>'Inventory detail'!Y688</x:f>
        <x:v>13300</x:v>
      </x:c>
      <x:c r="I688" s="7" t="n">
        <x:f>0</x:f>
        <x:v>0</x:v>
      </x:c>
      <x:c r="J688" s="7" t="n">
        <x:f>0</x:f>
        <x:v>0</x:v>
      </x:c>
      <x:c r="K688" s="7" t="n">
        <x:f>0</x:f>
        <x:v>0</x:v>
      </x:c>
      <x:c r="L688" s="7" t="n">
        <x:f>'Inventory detail'!F688*Summary!$K$5*(A688-E688)/Summary!$K$6</x:f>
        <x:v>6.294537987679671</x:v>
      </x:c>
      <x:c r="M688" s="7" t="n">
        <x:f>MAX(0,H688-L688)</x:f>
        <x:v>13293.70546201232</x:v>
      </x:c>
      <x:c r="N688" s="7" t="n">
        <x:f>MAX(0,L688-H688)</x:f>
        <x:v>0</x:v>
      </x:c>
      <x:c r="O688" s="7" t="n">
        <x:f>MAX(0,F688+I688-N688)</x:f>
        <x:v>0</x:v>
      </x:c>
      <x:c r="P688" s="7" t="n">
        <x:f>MAX(0,N688-F688-I688)</x:f>
        <x:v>0</x:v>
      </x:c>
      <x:c r="Q688" s="7" t="n">
        <x:f>MAX(0,G688+J688-P688)</x:f>
        <x:v>0</x:v>
      </x:c>
      <x:c r="R688" s="7" t="n">
        <x:f>M688+MAX(0,K688-MAX(0,P688-G688-J688))</x:f>
        <x:v>13293.70546201232</x:v>
      </x:c>
      <x:c r="S688" s="7" t="n">
        <x:f>SUM(O688,Q688,R688)</x:f>
        <x:v>13293.70546201232</x:v>
      </x:c>
      <x:c r="T688" s="14" t="n">
        <x:f>'Inventory detail'!T688</x:f>
        <x:v>0.0058</x:v>
      </x:c>
      <x:c r="U688" s="14" t="n">
        <x:f>'Inventory detail'!U688</x:f>
        <x:v>0.00627</x:v>
      </x:c>
      <x:c r="V688" s="9" t="n">
        <x:f>O688*T688</x:f>
        <x:v>0</x:v>
      </x:c>
      <x:c r="W688" s="9" t="n">
        <x:f>Q688*T688</x:f>
        <x:v>0</x:v>
      </x:c>
      <x:c r="X688" s="9" t="n">
        <x:f>R688*T688</x:f>
        <x:v>77.10349167967145</x:v>
      </x:c>
      <x:c r="Y688" s="9" t="n">
        <x:f>S688*T688</x:f>
        <x:v>77.10349167967145</x:v>
      </x:c>
      <x:c r="Z688" s="9" t="n">
        <x:f>IF(ISNUMBER(U688),S688*(U688-T688),"n.a.")</x:f>
        <x:v>6.248041567145801</x:v>
      </x:c>
      <x:c r="AA688" s="9" t="n">
        <x:f>IF(ISNUMBER(U688),Y688,0)</x:f>
        <x:v>77.10349167967145</x:v>
      </x:c>
      <x:c r="AB688" s="7" t="n">
        <x:f>MAX(0,L688-SUM(F688:K688))</x:f>
        <x:v>0</x:v>
      </x:c>
    </x:row>
    <x:row r="689" ht="22" customHeight="1">
      <x:c r="A689" s="18" t="n">
        <x:f>Summary!C$41</x:f>
        <x:v>46327</x:v>
      </x:c>
      <x:c r="B689" s="2" t="str">
        <x:f>'Inventory detail'!A689</x:f>
        <x:v>POUC</x:v>
      </x:c>
      <x:c r="C689" s="2" t="str">
        <x:f>'Inventory detail'!B689</x:f>
        <x:v>30</x:v>
      </x:c>
      <x:c r="D689" s="2" t="str">
        <x:f>'Inventory detail'!C689</x:f>
        <x:v>DRI7</x:v>
      </x:c>
      <x:c r="E689" s="10" t="n">
        <x:f>Summary!$E$5</x:f>
        <x:v>46304</x:v>
      </x:c>
      <x:c r="F689" s="7" t="n">
        <x:f>'Inventory detail'!W689</x:f>
        <x:v>0</x:v>
      </x:c>
      <x:c r="G689" s="7" t="n">
        <x:f>'Inventory detail'!X689</x:f>
        <x:v>0</x:v>
      </x:c>
      <x:c r="H689" s="7" t="n">
        <x:f>'Inventory detail'!Y689</x:f>
        <x:v>7200</x:v>
      </x:c>
      <x:c r="I689" s="7" t="n">
        <x:f>0</x:f>
        <x:v>0</x:v>
      </x:c>
      <x:c r="J689" s="7" t="n">
        <x:f>0</x:f>
        <x:v>0</x:v>
      </x:c>
      <x:c r="K689" s="7" t="n">
        <x:f>0</x:f>
        <x:v>0</x:v>
      </x:c>
      <x:c r="L689" s="7" t="n">
        <x:f>'Inventory detail'!F689*Summary!$K$5*(A689-E689)/Summary!$K$6</x:f>
        <x:v>6.294537987679671</x:v>
      </x:c>
      <x:c r="M689" s="7" t="n">
        <x:f>MAX(0,H689-L689)</x:f>
        <x:v>7193.70546201232</x:v>
      </x:c>
      <x:c r="N689" s="7" t="n">
        <x:f>MAX(0,L689-H689)</x:f>
        <x:v>0</x:v>
      </x:c>
      <x:c r="O689" s="7" t="n">
        <x:f>MAX(0,F689+I689-N689)</x:f>
        <x:v>0</x:v>
      </x:c>
      <x:c r="P689" s="7" t="n">
        <x:f>MAX(0,N689-F689-I689)</x:f>
        <x:v>0</x:v>
      </x:c>
      <x:c r="Q689" s="7" t="n">
        <x:f>MAX(0,G689+J689-P689)</x:f>
        <x:v>0</x:v>
      </x:c>
      <x:c r="R689" s="7" t="n">
        <x:f>M689+MAX(0,K689-MAX(0,P689-G689-J689))</x:f>
        <x:v>7193.70546201232</x:v>
      </x:c>
      <x:c r="S689" s="7" t="n">
        <x:f>SUM(O689,Q689,R689)</x:f>
        <x:v>7193.70546201232</x:v>
      </x:c>
      <x:c r="T689" s="14" t="n">
        <x:f>'Inventory detail'!T689</x:f>
        <x:v>0.0092</x:v>
      </x:c>
      <x:c r="U689" s="14" t="n">
        <x:f>'Inventory detail'!U689</x:f>
        <x:v>0.009899999999999999</x:v>
      </x:c>
      <x:c r="V689" s="9" t="n">
        <x:f>O689*T689</x:f>
        <x:v>0</x:v>
      </x:c>
      <x:c r="W689" s="9" t="n">
        <x:f>Q689*T689</x:f>
        <x:v>0</x:v>
      </x:c>
      <x:c r="X689" s="9" t="n">
        <x:f>R689*T689</x:f>
        <x:v>66.18209025051334</x:v>
      </x:c>
      <x:c r="Y689" s="9" t="n">
        <x:f>S689*T689</x:f>
        <x:v>66.18209025051334</x:v>
      </x:c>
      <x:c r="Z689" s="9" t="n">
        <x:f>IF(ISNUMBER(U689),S689*(U689-T689),"n.a.")</x:f>
        <x:v>5.035593823408618</x:v>
      </x:c>
      <x:c r="AA689" s="9" t="n">
        <x:f>IF(ISNUMBER(U689),Y689,0)</x:f>
        <x:v>66.18209025051334</x:v>
      </x:c>
      <x:c r="AB689" s="7" t="n">
        <x:f>MAX(0,L689-SUM(F689:K689))</x:f>
        <x:v>0</x:v>
      </x:c>
    </x:row>
    <x:row r="690" ht="22" customHeight="1">
      <x:c r="A690" s="18" t="n">
        <x:f>Summary!C$41</x:f>
        <x:v>46327</x:v>
      </x:c>
      <x:c r="B690" s="2" t="str">
        <x:f>'Inventory detail'!A690</x:f>
        <x:v>POUC</x:v>
      </x:c>
      <x:c r="C690" s="2" t="str">
        <x:f>'Inventory detail'!B690</x:f>
        <x:v>30</x:v>
      </x:c>
      <x:c r="D690" s="2" t="str">
        <x:f>'Inventory detail'!C690</x:f>
        <x:v>LEG5SL</x:v>
      </x:c>
      <x:c r="E690" s="10" t="n">
        <x:f>Summary!$E$5</x:f>
        <x:v>46304</x:v>
      </x:c>
      <x:c r="F690" s="7" t="n">
        <x:f>'Inventory detail'!W690</x:f>
        <x:v>0</x:v>
      </x:c>
      <x:c r="G690" s="7" t="n">
        <x:f>'Inventory detail'!X690</x:f>
        <x:v>0</x:v>
      </x:c>
      <x:c r="H690" s="7" t="n">
        <x:f>'Inventory detail'!Y690</x:f>
        <x:v>400</x:v>
      </x:c>
      <x:c r="I690" s="7" t="n">
        <x:f>0</x:f>
        <x:v>0</x:v>
      </x:c>
      <x:c r="J690" s="7" t="n">
        <x:f>0</x:f>
        <x:v>0</x:v>
      </x:c>
      <x:c r="K690" s="7" t="n">
        <x:f>0</x:f>
        <x:v>0</x:v>
      </x:c>
      <x:c r="L690" s="7" t="n">
        <x:f>'Inventory detail'!F690*Summary!$K$5*(A690-E690)/Summary!$K$6</x:f>
        <x:v>6.294537987679671</x:v>
      </x:c>
      <x:c r="M690" s="7" t="n">
        <x:f>MAX(0,H690-L690)</x:f>
        <x:v>393.7054620123203</x:v>
      </x:c>
      <x:c r="N690" s="7" t="n">
        <x:f>MAX(0,L690-H690)</x:f>
        <x:v>0</x:v>
      </x:c>
      <x:c r="O690" s="7" t="n">
        <x:f>MAX(0,F690+I690-N690)</x:f>
        <x:v>0</x:v>
      </x:c>
      <x:c r="P690" s="7" t="n">
        <x:f>MAX(0,N690-F690-I690)</x:f>
        <x:v>0</x:v>
      </x:c>
      <x:c r="Q690" s="7" t="n">
        <x:f>MAX(0,G690+J690-P690)</x:f>
        <x:v>0</x:v>
      </x:c>
      <x:c r="R690" s="7" t="n">
        <x:f>M690+MAX(0,K690-MAX(0,P690-G690-J690))</x:f>
        <x:v>393.7054620123203</x:v>
      </x:c>
      <x:c r="S690" s="7" t="n">
        <x:f>SUM(O690,Q690,R690)</x:f>
        <x:v>393.7054620123203</x:v>
      </x:c>
      <x:c r="T690" s="14" t="n">
        <x:f>'Inventory detail'!T690</x:f>
        <x:v>0.1555</x:v>
      </x:c>
      <x:c r="U690" s="14" t="n">
        <x:f>'Inventory detail'!U690</x:f>
        <x:v>0.19139999999999996</x:v>
      </x:c>
      <x:c r="V690" s="9" t="n">
        <x:f>O690*T690</x:f>
        <x:v>0</x:v>
      </x:c>
      <x:c r="W690" s="9" t="n">
        <x:f>Q690*T690</x:f>
        <x:v>0</x:v>
      </x:c>
      <x:c r="X690" s="9" t="n">
        <x:f>R690*T690</x:f>
        <x:v>61.22119934291581</x:v>
      </x:c>
      <x:c r="Y690" s="9" t="n">
        <x:f>S690*T690</x:f>
        <x:v>61.22119934291581</x:v>
      </x:c>
      <x:c r="Z690" s="9" t="n">
        <x:f>IF(ISNUMBER(U690),S690*(U690-T690),"n.a.")</x:f>
        <x:v>14.134026086242283</x:v>
      </x:c>
      <x:c r="AA690" s="9" t="n">
        <x:f>IF(ISNUMBER(U690),Y690,0)</x:f>
        <x:v>61.22119934291581</x:v>
      </x:c>
      <x:c r="AB690" s="7" t="n">
        <x:f>MAX(0,L690-SUM(F690:K690))</x:f>
        <x:v>0</x:v>
      </x:c>
    </x:row>
    <x:row r="691" ht="22" customHeight="1">
      <x:c r="A691" s="18" t="n">
        <x:f>Summary!C$41</x:f>
        <x:v>46327</x:v>
      </x:c>
      <x:c r="B691" s="2" t="str">
        <x:f>'Inventory detail'!A691</x:f>
        <x:v>POUC</x:v>
      </x:c>
      <x:c r="C691" s="2" t="str">
        <x:f>'Inventory detail'!B691</x:f>
        <x:v>30</x:v>
      </x:c>
      <x:c r="D691" s="2" t="str">
        <x:f>'Inventory detail'!C691</x:f>
        <x:v>SJUM7</x:v>
      </x:c>
      <x:c r="E691" s="10" t="n">
        <x:f>Summary!$E$5</x:f>
        <x:v>46304</x:v>
      </x:c>
      <x:c r="F691" s="7" t="n">
        <x:f>'Inventory detail'!W691</x:f>
        <x:v>0</x:v>
      </x:c>
      <x:c r="G691" s="7" t="n">
        <x:f>'Inventory detail'!X691</x:f>
        <x:v>0</x:v>
      </x:c>
      <x:c r="H691" s="7" t="n">
        <x:f>'Inventory detail'!Y691</x:f>
        <x:v>5500</x:v>
      </x:c>
      <x:c r="I691" s="7" t="n">
        <x:f>0</x:f>
        <x:v>0</x:v>
      </x:c>
      <x:c r="J691" s="7" t="n">
        <x:f>0</x:f>
        <x:v>0</x:v>
      </x:c>
      <x:c r="K691" s="7" t="n">
        <x:f>0</x:f>
        <x:v>0</x:v>
      </x:c>
      <x:c r="L691" s="7" t="n">
        <x:f>'Inventory detail'!F691*Summary!$K$5*(A691-E691)/Summary!$K$6</x:f>
        <x:v>6.294537987679671</x:v>
      </x:c>
      <x:c r="M691" s="7" t="n">
        <x:f>MAX(0,H691-L691)</x:f>
        <x:v>5493.70546201232</x:v>
      </x:c>
      <x:c r="N691" s="7" t="n">
        <x:f>MAX(0,L691-H691)</x:f>
        <x:v>0</x:v>
      </x:c>
      <x:c r="O691" s="7" t="n">
        <x:f>MAX(0,F691+I691-N691)</x:f>
        <x:v>0</x:v>
      </x:c>
      <x:c r="P691" s="7" t="n">
        <x:f>MAX(0,N691-F691-I691)</x:f>
        <x:v>0</x:v>
      </x:c>
      <x:c r="Q691" s="7" t="n">
        <x:f>MAX(0,G691+J691-P691)</x:f>
        <x:v>0</x:v>
      </x:c>
      <x:c r="R691" s="7" t="n">
        <x:f>M691+MAX(0,K691-MAX(0,P691-G691-J691))</x:f>
        <x:v>5493.70546201232</x:v>
      </x:c>
      <x:c r="S691" s="7" t="n">
        <x:f>SUM(O691,Q691,R691)</x:f>
        <x:v>5493.70546201232</x:v>
      </x:c>
      <x:c r="T691" s="14" t="n">
        <x:f>'Inventory detail'!T691</x:f>
        <x:v>0.016399999999999998</x:v>
      </x:c>
      <x:c r="U691" s="14" t="n">
        <x:f>'Inventory detail'!U691</x:f>
        <x:v>0.017985</x:v>
      </x:c>
      <x:c r="V691" s="9" t="n">
        <x:f>O691*T691</x:f>
        <x:v>0</x:v>
      </x:c>
      <x:c r="W691" s="9" t="n">
        <x:f>Q691*T691</x:f>
        <x:v>0</x:v>
      </x:c>
      <x:c r="X691" s="9" t="n">
        <x:f>R691*T691</x:f>
        <x:v>90.09676957700204</x:v>
      </x:c>
      <x:c r="Y691" s="9" t="n">
        <x:f>S691*T691</x:f>
        <x:v>90.09676957700204</x:v>
      </x:c>
      <x:c r="Z691" s="9" t="n">
        <x:f>IF(ISNUMBER(U691),S691*(U691-T691),"n.a.")</x:f>
        <x:v>8.707523157289543</x:v>
      </x:c>
      <x:c r="AA691" s="9" t="n">
        <x:f>IF(ISNUMBER(U691),Y691,0)</x:f>
        <x:v>90.09676957700204</x:v>
      </x:c>
      <x:c r="AB691" s="7" t="n">
        <x:f>MAX(0,L691-SUM(F691:K691))</x:f>
        <x:v>0</x:v>
      </x:c>
    </x:row>
    <x:row r="692" ht="22" customHeight="1">
      <x:c r="A692" s="18" t="n">
        <x:f>Summary!C$41</x:f>
        <x:v>46327</x:v>
      </x:c>
      <x:c r="B692" s="2" t="str">
        <x:f>'Inventory detail'!A692</x:f>
        <x:v>POUC</x:v>
      </x:c>
      <x:c r="C692" s="2" t="str">
        <x:f>'Inventory detail'!B692</x:f>
        <x:v>60</x:v>
      </x:c>
      <x:c r="D692" s="2" t="str">
        <x:f>'Inventory detail'!C692</x:f>
        <x:v>DRI7</x:v>
      </x:c>
      <x:c r="E692" s="10" t="n">
        <x:f>Summary!$E$5</x:f>
        <x:v>46304</x:v>
      </x:c>
      <x:c r="F692" s="7" t="n">
        <x:f>'Inventory detail'!W692</x:f>
        <x:v>0</x:v>
      </x:c>
      <x:c r="G692" s="7" t="n">
        <x:f>'Inventory detail'!X692</x:f>
        <x:v>0</x:v>
      </x:c>
      <x:c r="H692" s="7" t="n">
        <x:f>'Inventory detail'!Y692</x:f>
        <x:v>2100</x:v>
      </x:c>
      <x:c r="I692" s="7" t="n">
        <x:f>0</x:f>
        <x:v>0</x:v>
      </x:c>
      <x:c r="J692" s="7" t="n">
        <x:f>0</x:f>
        <x:v>0</x:v>
      </x:c>
      <x:c r="K692" s="7" t="n">
        <x:f>0</x:f>
        <x:v>0</x:v>
      </x:c>
      <x:c r="L692" s="7" t="n">
        <x:f>'Inventory detail'!F692*Summary!$K$5*(A692-E692)/Summary!$K$6</x:f>
        <x:v>6.294537987679671</x:v>
      </x:c>
      <x:c r="M692" s="7" t="n">
        <x:f>MAX(0,H692-L692)</x:f>
        <x:v>2093.7054620123204</x:v>
      </x:c>
      <x:c r="N692" s="7" t="n">
        <x:f>MAX(0,L692-H692)</x:f>
        <x:v>0</x:v>
      </x:c>
      <x:c r="O692" s="7" t="n">
        <x:f>MAX(0,F692+I692-N692)</x:f>
        <x:v>0</x:v>
      </x:c>
      <x:c r="P692" s="7" t="n">
        <x:f>MAX(0,N692-F692-I692)</x:f>
        <x:v>0</x:v>
      </x:c>
      <x:c r="Q692" s="7" t="n">
        <x:f>MAX(0,G692+J692-P692)</x:f>
        <x:v>0</x:v>
      </x:c>
      <x:c r="R692" s="7" t="n">
        <x:f>M692+MAX(0,K692-MAX(0,P692-G692-J692))</x:f>
        <x:v>2093.7054620123204</x:v>
      </x:c>
      <x:c r="S692" s="7" t="n">
        <x:f>SUM(O692,Q692,R692)</x:f>
        <x:v>2093.7054620123204</x:v>
      </x:c>
      <x:c r="T692" s="14" t="n">
        <x:f>'Inventory detail'!T692</x:f>
        <x:v>0.0092</x:v>
      </x:c>
      <x:c r="U692" s="14" t="n">
        <x:f>'Inventory detail'!U692</x:f>
        <x:v>0.009899999999999999</x:v>
      </x:c>
      <x:c r="V692" s="9" t="n">
        <x:f>O692*T692</x:f>
        <x:v>0</x:v>
      </x:c>
      <x:c r="W692" s="9" t="n">
        <x:f>Q692*T692</x:f>
        <x:v>0</x:v>
      </x:c>
      <x:c r="X692" s="9" t="n">
        <x:f>R692*T692</x:f>
        <x:v>19.262090250513346</x:v>
      </x:c>
      <x:c r="Y692" s="9" t="n">
        <x:f>S692*T692</x:f>
        <x:v>19.262090250513346</x:v>
      </x:c>
      <x:c r="Z692" s="9" t="n">
        <x:f>IF(ISNUMBER(U692),S692*(U692-T692),"n.a.")</x:f>
        <x:v>1.4655938234086225</x:v>
      </x:c>
      <x:c r="AA692" s="9" t="n">
        <x:f>IF(ISNUMBER(U692),Y692,0)</x:f>
        <x:v>19.262090250513346</x:v>
      </x:c>
      <x:c r="AB692" s="7" t="n">
        <x:f>MAX(0,L692-SUM(F692:K692))</x:f>
        <x:v>0</x:v>
      </x:c>
    </x:row>
    <x:row r="693" ht="22" customHeight="1">
      <x:c r="A693" s="18" t="n">
        <x:f>Summary!C$41</x:f>
        <x:v>46327</x:v>
      </x:c>
      <x:c r="B693" s="2" t="str">
        <x:f>'Inventory detail'!A693</x:f>
        <x:v>POUC</x:v>
      </x:c>
      <x:c r="C693" s="2" t="str">
        <x:f>'Inventory detail'!B693</x:f>
        <x:v>60</x:v>
      </x:c>
      <x:c r="D693" s="2" t="str">
        <x:f>'Inventory detail'!C693</x:f>
        <x:v>LEG3SL</x:v>
      </x:c>
      <x:c r="E693" s="10" t="n">
        <x:f>Summary!$E$5</x:f>
        <x:v>46304</x:v>
      </x:c>
      <x:c r="F693" s="7" t="n">
        <x:f>'Inventory detail'!W693</x:f>
        <x:v>0</x:v>
      </x:c>
      <x:c r="G693" s="7" t="n">
        <x:f>'Inventory detail'!X693</x:f>
        <x:v>0</x:v>
      </x:c>
      <x:c r="H693" s="7" t="n">
        <x:f>'Inventory detail'!Y693</x:f>
        <x:v>0</x:v>
      </x:c>
      <x:c r="I693" s="7" t="n">
        <x:f>0</x:f>
        <x:v>0</x:v>
      </x:c>
      <x:c r="J693" s="7" t="n">
        <x:f>0</x:f>
        <x:v>0</x:v>
      </x:c>
      <x:c r="K693" s="7" t="n">
        <x:f>0</x:f>
        <x:v>0</x:v>
      </x:c>
      <x:c r="L693" s="7" t="n">
        <x:f>'Inventory detail'!F693*Summary!$K$5*(A693-E693)/Summary!$K$6</x:f>
        <x:v>6.294537987679671</x:v>
      </x:c>
      <x:c r="M693" s="7" t="n">
        <x:f>MAX(0,H693-L693)</x:f>
        <x:v>0</x:v>
      </x:c>
      <x:c r="N693" s="7" t="n">
        <x:f>MAX(0,L693-H693)</x:f>
        <x:v>6.294537987679671</x:v>
      </x:c>
      <x:c r="O693" s="7" t="n">
        <x:f>MAX(0,F693+I693-N693)</x:f>
        <x:v>0</x:v>
      </x:c>
      <x:c r="P693" s="7" t="n">
        <x:f>MAX(0,N693-F693-I693)</x:f>
        <x:v>6.294537987679671</x:v>
      </x:c>
      <x:c r="Q693" s="7" t="n">
        <x:f>MAX(0,G693+J693-P693)</x:f>
        <x:v>0</x:v>
      </x:c>
      <x:c r="R693" s="7" t="n">
        <x:f>M693+MAX(0,K693-MAX(0,P693-G693-J693))</x:f>
        <x:v>0</x:v>
      </x:c>
      <x:c r="S693" s="7" t="n">
        <x:f>SUM(O693,Q693,R693)</x:f>
        <x:v>0</x:v>
      </x:c>
      <x:c r="T693" s="14" t="n">
        <x:f>'Inventory detail'!T693</x:f>
        <x:v>0.11470000000000001</x:v>
      </x:c>
      <x:c r="U693" s="14" t="n">
        <x:f>'Inventory detail'!U693</x:f>
        <x:v>0.15856499999999998</x:v>
      </x:c>
      <x:c r="V693" s="9" t="n">
        <x:f>O693*T693</x:f>
        <x:v>0</x:v>
      </x:c>
      <x:c r="W693" s="9" t="n">
        <x:f>Q693*T693</x:f>
        <x:v>0</x:v>
      </x:c>
      <x:c r="X693" s="9" t="n">
        <x:f>R693*T693</x:f>
        <x:v>0</x:v>
      </x:c>
      <x:c r="Y693" s="9" t="n">
        <x:f>S693*T693</x:f>
        <x:v>0</x:v>
      </x:c>
      <x:c r="Z693" s="9" t="n">
        <x:f>IF(ISNUMBER(U693),S693*(U693-T693),"n.a.")</x:f>
        <x:v>0</x:v>
      </x:c>
      <x:c r="AA693" s="9" t="n">
        <x:f>IF(ISNUMBER(U693),Y693,0)</x:f>
        <x:v>0</x:v>
      </x:c>
      <x:c r="AB693" s="7" t="n">
        <x:f>MAX(0,L693-SUM(F693:K693))</x:f>
        <x:v>6.294537987679671</x:v>
      </x:c>
    </x:row>
    <x:row r="694" ht="22" customHeight="1">
      <x:c r="A694" s="18" t="n">
        <x:f>Summary!C$41</x:f>
        <x:v>46327</x:v>
      </x:c>
      <x:c r="B694" s="2" t="str">
        <x:f>'Inventory detail'!A694</x:f>
        <x:v>POUC</x:v>
      </x:c>
      <x:c r="C694" s="2" t="str">
        <x:f>'Inventory detail'!B694</x:f>
        <x:v>60</x:v>
      </x:c>
      <x:c r="D694" s="2" t="str">
        <x:f>'Inventory detail'!C694</x:f>
        <x:v>LEG5SL</x:v>
      </x:c>
      <x:c r="E694" s="10" t="n">
        <x:f>Summary!$E$5</x:f>
        <x:v>46304</x:v>
      </x:c>
      <x:c r="F694" s="7" t="n">
        <x:f>'Inventory detail'!W694</x:f>
        <x:v>0</x:v>
      </x:c>
      <x:c r="G694" s="7" t="n">
        <x:f>'Inventory detail'!X694</x:f>
        <x:v>0</x:v>
      </x:c>
      <x:c r="H694" s="7" t="n">
        <x:f>'Inventory detail'!Y694</x:f>
        <x:v>0</x:v>
      </x:c>
      <x:c r="I694" s="7" t="n">
        <x:f>0</x:f>
        <x:v>0</x:v>
      </x:c>
      <x:c r="J694" s="7" t="n">
        <x:f>0</x:f>
        <x:v>0</x:v>
      </x:c>
      <x:c r="K694" s="7" t="n">
        <x:f>0</x:f>
        <x:v>0</x:v>
      </x:c>
      <x:c r="L694" s="7" t="n">
        <x:f>'Inventory detail'!F694*Summary!$K$5*(A694-E694)/Summary!$K$6</x:f>
        <x:v>6.294537987679671</x:v>
      </x:c>
      <x:c r="M694" s="7" t="n">
        <x:f>MAX(0,H694-L694)</x:f>
        <x:v>0</x:v>
      </x:c>
      <x:c r="N694" s="7" t="n">
        <x:f>MAX(0,L694-H694)</x:f>
        <x:v>6.294537987679671</x:v>
      </x:c>
      <x:c r="O694" s="7" t="n">
        <x:f>MAX(0,F694+I694-N694)</x:f>
        <x:v>0</x:v>
      </x:c>
      <x:c r="P694" s="7" t="n">
        <x:f>MAX(0,N694-F694-I694)</x:f>
        <x:v>6.294537987679671</x:v>
      </x:c>
      <x:c r="Q694" s="7" t="n">
        <x:f>MAX(0,G694+J694-P694)</x:f>
        <x:v>0</x:v>
      </x:c>
      <x:c r="R694" s="7" t="n">
        <x:f>M694+MAX(0,K694-MAX(0,P694-G694-J694))</x:f>
        <x:v>0</x:v>
      </x:c>
      <x:c r="S694" s="7" t="n">
        <x:f>SUM(O694,Q694,R694)</x:f>
        <x:v>0</x:v>
      </x:c>
      <x:c r="T694" s="14" t="n">
        <x:f>'Inventory detail'!T694</x:f>
        <x:v>0.1555</x:v>
      </x:c>
      <x:c r="U694" s="14" t="n">
        <x:f>'Inventory detail'!U694</x:f>
        <x:v>0.19139999999999996</x:v>
      </x:c>
      <x:c r="V694" s="9" t="n">
        <x:f>O694*T694</x:f>
        <x:v>0</x:v>
      </x:c>
      <x:c r="W694" s="9" t="n">
        <x:f>Q694*T694</x:f>
        <x:v>0</x:v>
      </x:c>
      <x:c r="X694" s="9" t="n">
        <x:f>R694*T694</x:f>
        <x:v>0</x:v>
      </x:c>
      <x:c r="Y694" s="9" t="n">
        <x:f>S694*T694</x:f>
        <x:v>0</x:v>
      </x:c>
      <x:c r="Z694" s="9" t="n">
        <x:f>IF(ISNUMBER(U694),S694*(U694-T694),"n.a.")</x:f>
        <x:v>0</x:v>
      </x:c>
      <x:c r="AA694" s="9" t="n">
        <x:f>IF(ISNUMBER(U694),Y694,0)</x:f>
        <x:v>0</x:v>
      </x:c>
      <x:c r="AB694" s="7" t="n">
        <x:f>MAX(0,L694-SUM(F694:K694))</x:f>
        <x:v>6.294537987679671</x:v>
      </x:c>
    </x:row>
    <x:row r="695" ht="22" customHeight="1">
      <x:c r="A695" s="18" t="n">
        <x:f>Summary!C$41</x:f>
        <x:v>46327</x:v>
      </x:c>
      <x:c r="B695" s="2" t="str">
        <x:f>'Inventory detail'!A695</x:f>
        <x:v>POUC</x:v>
      </x:c>
      <x:c r="C695" s="2" t="str">
        <x:f>'Inventory detail'!B695</x:f>
        <x:v>60</x:v>
      </x:c>
      <x:c r="D695" s="2" t="str">
        <x:f>'Inventory detail'!C695</x:f>
        <x:v>SJUM7</x:v>
      </x:c>
      <x:c r="E695" s="10" t="n">
        <x:f>Summary!$E$5</x:f>
        <x:v>46304</x:v>
      </x:c>
      <x:c r="F695" s="7" t="n">
        <x:f>'Inventory detail'!W695</x:f>
        <x:v>0</x:v>
      </x:c>
      <x:c r="G695" s="7" t="n">
        <x:f>'Inventory detail'!X695</x:f>
        <x:v>0</x:v>
      </x:c>
      <x:c r="H695" s="7" t="n">
        <x:f>'Inventory detail'!Y695</x:f>
        <x:v>10800</x:v>
      </x:c>
      <x:c r="I695" s="7" t="n">
        <x:f>0</x:f>
        <x:v>0</x:v>
      </x:c>
      <x:c r="J695" s="7" t="n">
        <x:f>0</x:f>
        <x:v>0</x:v>
      </x:c>
      <x:c r="K695" s="7" t="n">
        <x:f>0</x:f>
        <x:v>0</x:v>
      </x:c>
      <x:c r="L695" s="7" t="n">
        <x:f>'Inventory detail'!F695*Summary!$K$5*(A695-E695)/Summary!$K$6</x:f>
        <x:v>6.294537987679671</x:v>
      </x:c>
      <x:c r="M695" s="7" t="n">
        <x:f>MAX(0,H695-L695)</x:f>
        <x:v>10793.70546201232</x:v>
      </x:c>
      <x:c r="N695" s="7" t="n">
        <x:f>MAX(0,L695-H695)</x:f>
        <x:v>0</x:v>
      </x:c>
      <x:c r="O695" s="7" t="n">
        <x:f>MAX(0,F695+I695-N695)</x:f>
        <x:v>0</x:v>
      </x:c>
      <x:c r="P695" s="7" t="n">
        <x:f>MAX(0,N695-F695-I695)</x:f>
        <x:v>0</x:v>
      </x:c>
      <x:c r="Q695" s="7" t="n">
        <x:f>MAX(0,G695+J695-P695)</x:f>
        <x:v>0</x:v>
      </x:c>
      <x:c r="R695" s="7" t="n">
        <x:f>M695+MAX(0,K695-MAX(0,P695-G695-J695))</x:f>
        <x:v>10793.70546201232</x:v>
      </x:c>
      <x:c r="S695" s="7" t="n">
        <x:f>SUM(O695,Q695,R695)</x:f>
        <x:v>10793.70546201232</x:v>
      </x:c>
      <x:c r="T695" s="14" t="n">
        <x:f>'Inventory detail'!T695</x:f>
        <x:v>0.016399999999999998</x:v>
      </x:c>
      <x:c r="U695" s="14" t="n">
        <x:f>'Inventory detail'!U695</x:f>
        <x:v>0.017985</x:v>
      </x:c>
      <x:c r="V695" s="9" t="n">
        <x:f>O695*T695</x:f>
        <x:v>0</x:v>
      </x:c>
      <x:c r="W695" s="9" t="n">
        <x:f>Q695*T695</x:f>
        <x:v>0</x:v>
      </x:c>
      <x:c r="X695" s="9" t="n">
        <x:f>R695*T695</x:f>
        <x:v>177.01676957700204</x:v>
      </x:c>
      <x:c r="Y695" s="9" t="n">
        <x:f>S695*T695</x:f>
        <x:v>177.01676957700204</x:v>
      </x:c>
      <x:c r="Z695" s="9" t="n">
        <x:f>IF(ISNUMBER(U695),S695*(U695-T695),"n.a.")</x:f>
        <x:v>17.10802315728956</x:v>
      </x:c>
      <x:c r="AA695" s="9" t="n">
        <x:f>IF(ISNUMBER(U695),Y695,0)</x:f>
        <x:v>177.01676957700204</x:v>
      </x:c>
      <x:c r="AB695" s="7" t="n">
        <x:f>MAX(0,L695-SUM(F695:K695))</x:f>
        <x:v>0</x:v>
      </x:c>
    </x:row>
    <x:row r="696" ht="22" customHeight="1">
      <x:c r="A696" s="18" t="n">
        <x:f>Summary!C$41</x:f>
        <x:v>46327</x:v>
      </x:c>
      <x:c r="B696" s="2" t="str">
        <x:f>'Inventory detail'!A696</x:f>
        <x:v>WIRE</x:v>
      </x:c>
      <x:c r="C696" s="2" t="str">
        <x:f>'Inventory detail'!B696</x:f>
        <x:v>10</x:v>
      </x:c>
      <x:c r="D696" s="2" t="str">
        <x:f>'Inventory detail'!C696</x:f>
        <x:v>DL716RED</x:v>
      </x:c>
      <x:c r="E696" s="10" t="n">
        <x:f>Summary!$E$5</x:f>
        <x:v>46304</x:v>
      </x:c>
      <x:c r="F696" s="7" t="n">
        <x:f>'Inventory detail'!W696</x:f>
        <x:v>0</x:v>
      </x:c>
      <x:c r="G696" s="7" t="n">
        <x:f>'Inventory detail'!X696</x:f>
        <x:v>0</x:v>
      </x:c>
      <x:c r="H696" s="7" t="n">
        <x:f>'Inventory detail'!Y696</x:f>
        <x:v>100</x:v>
      </x:c>
      <x:c r="I696" s="7" t="n">
        <x:f>0</x:f>
        <x:v>0</x:v>
      </x:c>
      <x:c r="J696" s="7" t="n">
        <x:f>0</x:f>
        <x:v>0</x:v>
      </x:c>
      <x:c r="K696" s="7" t="n">
        <x:f>0</x:f>
        <x:v>0</x:v>
      </x:c>
      <x:c r="L696" s="7" t="n">
        <x:f>'Inventory detail'!F696*Summary!$K$5*(A696-E696)/Summary!$K$6</x:f>
        <x:v>6.294537987679671</x:v>
      </x:c>
      <x:c r="M696" s="7" t="n">
        <x:f>MAX(0,H696-L696)</x:f>
        <x:v>93.70546201232033</x:v>
      </x:c>
      <x:c r="N696" s="7" t="n">
        <x:f>MAX(0,L696-H696)</x:f>
        <x:v>0</x:v>
      </x:c>
      <x:c r="O696" s="7" t="n">
        <x:f>MAX(0,F696+I696-N696)</x:f>
        <x:v>0</x:v>
      </x:c>
      <x:c r="P696" s="7" t="n">
        <x:f>MAX(0,N696-F696-I696)</x:f>
        <x:v>0</x:v>
      </x:c>
      <x:c r="Q696" s="7" t="n">
        <x:f>MAX(0,G696+J696-P696)</x:f>
        <x:v>0</x:v>
      </x:c>
      <x:c r="R696" s="7" t="n">
        <x:f>M696+MAX(0,K696-MAX(0,P696-G696-J696))</x:f>
        <x:v>93.70546201232033</x:v>
      </x:c>
      <x:c r="S696" s="7" t="n">
        <x:f>SUM(O696,Q696,R696)</x:f>
        <x:v>93.70546201232033</x:v>
      </x:c>
      <x:c r="T696" s="14" t="n">
        <x:f>'Inventory detail'!T696</x:f>
        <x:v>0.051399999999999994</x:v>
      </x:c>
      <x:c r="U696" s="14" t="n">
        <x:f>'Inventory detail'!U696</x:f>
        <x:v>0.051399999999999994</x:v>
      </x:c>
      <x:c r="V696" s="9" t="n">
        <x:f>O696*T696</x:f>
        <x:v>0</x:v>
      </x:c>
      <x:c r="W696" s="9" t="n">
        <x:f>Q696*T696</x:f>
        <x:v>0</x:v>
      </x:c>
      <x:c r="X696" s="9" t="n">
        <x:f>R696*T696</x:f>
        <x:v>4.816460747433264</x:v>
      </x:c>
      <x:c r="Y696" s="9" t="n">
        <x:f>S696*T696</x:f>
        <x:v>4.816460747433264</x:v>
      </x:c>
      <x:c r="Z696" s="9" t="n">
        <x:f>IF(ISNUMBER(U696),S696*(U696-T696),"n.a.")</x:f>
        <x:v>0</x:v>
      </x:c>
      <x:c r="AA696" s="9" t="n">
        <x:f>IF(ISNUMBER(U696),Y696,0)</x:f>
        <x:v>4.816460747433264</x:v>
      </x:c>
      <x:c r="AB696" s="7" t="n">
        <x:f>MAX(0,L696-SUM(F696:K696))</x:f>
        <x:v>0</x:v>
      </x:c>
    </x:row>
    <x:row r="697" ht="22" customHeight="1">
      <x:c r="A697" s="18" t="n">
        <x:f>Summary!C$41</x:f>
        <x:v>46327</x:v>
      </x:c>
      <x:c r="B697" s="2" t="str">
        <x:f>'Inventory detail'!A697</x:f>
        <x:v>WIRE</x:v>
      </x:c>
      <x:c r="C697" s="2" t="str">
        <x:f>'Inventory detail'!B697</x:f>
        <x:v>10</x:v>
      </x:c>
      <x:c r="D697" s="2" t="str">
        <x:f>'Inventory detail'!C697</x:f>
        <x:v>DL916BLU</x:v>
      </x:c>
      <x:c r="E697" s="10" t="n">
        <x:f>Summary!$E$5</x:f>
        <x:v>46304</x:v>
      </x:c>
      <x:c r="F697" s="7" t="n">
        <x:f>'Inventory detail'!W697</x:f>
        <x:v>0</x:v>
      </x:c>
      <x:c r="G697" s="7" t="n">
        <x:f>'Inventory detail'!X697</x:f>
        <x:v>0</x:v>
      </x:c>
      <x:c r="H697" s="7" t="n">
        <x:f>'Inventory detail'!Y697</x:f>
        <x:v>0</x:v>
      </x:c>
      <x:c r="I697" s="7" t="n">
        <x:f>0</x:f>
        <x:v>0</x:v>
      </x:c>
      <x:c r="J697" s="7" t="n">
        <x:f>0</x:f>
        <x:v>0</x:v>
      </x:c>
      <x:c r="K697" s="7" t="n">
        <x:f>0</x:f>
        <x:v>0</x:v>
      </x:c>
      <x:c r="L697" s="7" t="n">
        <x:f>'Inventory detail'!F697*Summary!$K$5*(A697-E697)/Summary!$K$6</x:f>
        <x:v>6.294537987679671</x:v>
      </x:c>
      <x:c r="M697" s="7" t="n">
        <x:f>MAX(0,H697-L697)</x:f>
        <x:v>0</x:v>
      </x:c>
      <x:c r="N697" s="7" t="n">
        <x:f>MAX(0,L697-H697)</x:f>
        <x:v>6.294537987679671</x:v>
      </x:c>
      <x:c r="O697" s="7" t="n">
        <x:f>MAX(0,F697+I697-N697)</x:f>
        <x:v>0</x:v>
      </x:c>
      <x:c r="P697" s="7" t="n">
        <x:f>MAX(0,N697-F697-I697)</x:f>
        <x:v>6.294537987679671</x:v>
      </x:c>
      <x:c r="Q697" s="7" t="n">
        <x:f>MAX(0,G697+J697-P697)</x:f>
        <x:v>0</x:v>
      </x:c>
      <x:c r="R697" s="7" t="n">
        <x:f>M697+MAX(0,K697-MAX(0,P697-G697-J697))</x:f>
        <x:v>0</x:v>
      </x:c>
      <x:c r="S697" s="7" t="n">
        <x:f>SUM(O697,Q697,R697)</x:f>
        <x:v>0</x:v>
      </x:c>
      <x:c r="T697" s="14" t="n">
        <x:f>'Inventory detail'!T697</x:f>
        <x:v>0.0754</x:v>
      </x:c>
      <x:c r="U697" s="14" t="n">
        <x:f>'Inventory detail'!U697</x:f>
        <x:v>0.0754</x:v>
      </x:c>
      <x:c r="V697" s="9" t="n">
        <x:f>O697*T697</x:f>
        <x:v>0</x:v>
      </x:c>
      <x:c r="W697" s="9" t="n">
        <x:f>Q697*T697</x:f>
        <x:v>0</x:v>
      </x:c>
      <x:c r="X697" s="9" t="n">
        <x:f>R697*T697</x:f>
        <x:v>0</x:v>
      </x:c>
      <x:c r="Y697" s="9" t="n">
        <x:f>S697*T697</x:f>
        <x:v>0</x:v>
      </x:c>
      <x:c r="Z697" s="9" t="n">
        <x:f>IF(ISNUMBER(U697),S697*(U697-T697),"n.a.")</x:f>
        <x:v>0</x:v>
      </x:c>
      <x:c r="AA697" s="9" t="n">
        <x:f>IF(ISNUMBER(U697),Y697,0)</x:f>
        <x:v>0</x:v>
      </x:c>
      <x:c r="AB697" s="7" t="n">
        <x:f>MAX(0,L697-SUM(F697:K697))</x:f>
        <x:v>6.294537987679671</x:v>
      </x:c>
    </x:row>
    <x:row r="698" ht="22" customHeight="1">
      <x:c r="A698" s="18" t="n">
        <x:f>Summary!C$41</x:f>
        <x:v>46327</x:v>
      </x:c>
      <x:c r="B698" s="2" t="str">
        <x:f>'Inventory detail'!A698</x:f>
        <x:v>WIRE</x:v>
      </x:c>
      <x:c r="C698" s="2" t="str">
        <x:f>'Inventory detail'!B698</x:f>
        <x:v>60</x:v>
      </x:c>
      <x:c r="D698" s="2" t="str">
        <x:f>'Inventory detail'!C698</x:f>
        <x:v>DL038BLU</x:v>
      </x:c>
      <x:c r="E698" s="10" t="n">
        <x:f>Summary!$E$5</x:f>
        <x:v>46304</x:v>
      </x:c>
      <x:c r="F698" s="7" t="n">
        <x:f>'Inventory detail'!W698</x:f>
        <x:v>0</x:v>
      </x:c>
      <x:c r="G698" s="7" t="n">
        <x:f>'Inventory detail'!X698</x:f>
        <x:v>0</x:v>
      </x:c>
      <x:c r="H698" s="7" t="n">
        <x:f>'Inventory detail'!Y698</x:f>
        <x:v>0</x:v>
      </x:c>
      <x:c r="I698" s="7" t="n">
        <x:f>0</x:f>
        <x:v>0</x:v>
      </x:c>
      <x:c r="J698" s="7" t="n">
        <x:f>0</x:f>
        <x:v>0</x:v>
      </x:c>
      <x:c r="K698" s="7" t="n">
        <x:f>0</x:f>
        <x:v>0</x:v>
      </x:c>
      <x:c r="L698" s="7" t="n">
        <x:f>'Inventory detail'!F698*Summary!$K$5*(A698-E698)/Summary!$K$6</x:f>
        <x:v>6.294537987679671</x:v>
      </x:c>
      <x:c r="M698" s="7" t="n">
        <x:f>MAX(0,H698-L698)</x:f>
        <x:v>0</x:v>
      </x:c>
      <x:c r="N698" s="7" t="n">
        <x:f>MAX(0,L698-H698)</x:f>
        <x:v>6.294537987679671</x:v>
      </x:c>
      <x:c r="O698" s="7" t="n">
        <x:f>MAX(0,F698+I698-N698)</x:f>
        <x:v>0</x:v>
      </x:c>
      <x:c r="P698" s="7" t="n">
        <x:f>MAX(0,N698-F698-I698)</x:f>
        <x:v>6.294537987679671</x:v>
      </x:c>
      <x:c r="Q698" s="7" t="n">
        <x:f>MAX(0,G698+J698-P698)</x:f>
        <x:v>0</x:v>
      </x:c>
      <x:c r="R698" s="7" t="n">
        <x:f>M698+MAX(0,K698-MAX(0,P698-G698-J698))</x:f>
        <x:v>0</x:v>
      </x:c>
      <x:c r="S698" s="7" t="n">
        <x:f>SUM(O698,Q698,R698)</x:f>
        <x:v>0</x:v>
      </x:c>
      <x:c r="T698" s="14" t="n">
        <x:f>'Inventory detail'!T698</x:f>
        <x:v>0.0369</x:v>
      </x:c>
      <x:c r="U698" s="14" t="n">
        <x:f>'Inventory detail'!U698</x:f>
        <x:v>0.0369</x:v>
      </x:c>
      <x:c r="V698" s="9" t="n">
        <x:f>O698*T698</x:f>
        <x:v>0</x:v>
      </x:c>
      <x:c r="W698" s="9" t="n">
        <x:f>Q698*T698</x:f>
        <x:v>0</x:v>
      </x:c>
      <x:c r="X698" s="9" t="n">
        <x:f>R698*T698</x:f>
        <x:v>0</x:v>
      </x:c>
      <x:c r="Y698" s="9" t="n">
        <x:f>S698*T698</x:f>
        <x:v>0</x:v>
      </x:c>
      <x:c r="Z698" s="9" t="n">
        <x:f>IF(ISNUMBER(U698),S698*(U698-T698),"n.a.")</x:f>
        <x:v>0</x:v>
      </x:c>
      <x:c r="AA698" s="9" t="n">
        <x:f>IF(ISNUMBER(U698),Y698,0)</x:f>
        <x:v>0</x:v>
      </x:c>
      <x:c r="AB698" s="7" t="n">
        <x:f>MAX(0,L698-SUM(F698:K698))</x:f>
        <x:v>6.294537987679671</x:v>
      </x:c>
    </x:row>
    <x:row r="699" ht="22" customHeight="1">
      <x:c r="A699" s="18" t="n">
        <x:f>Summary!C$41</x:f>
        <x:v>46327</x:v>
      </x:c>
      <x:c r="B699" s="2" t="str">
        <x:f>'Inventory detail'!A699</x:f>
        <x:v>POUC</x:v>
      </x:c>
      <x:c r="C699" s="2" t="str">
        <x:f>'Inventory detail'!B699</x:f>
        <x:v>10</x:v>
      </x:c>
      <x:c r="D699" s="2" t="str">
        <x:f>'Inventory detail'!C699</x:f>
        <x:v>MP1218G</x:v>
      </x:c>
      <x:c r="E699" s="10" t="n">
        <x:f>Summary!$E$5</x:f>
        <x:v>46304</x:v>
      </x:c>
      <x:c r="F699" s="7" t="n">
        <x:f>'Inventory detail'!W699</x:f>
        <x:v>0</x:v>
      </x:c>
      <x:c r="G699" s="7" t="n">
        <x:f>'Inventory detail'!X699</x:f>
        <x:v>0</x:v>
      </x:c>
      <x:c r="H699" s="7" t="n">
        <x:f>'Inventory detail'!Y699</x:f>
        <x:v>187</x:v>
      </x:c>
      <x:c r="I699" s="7" t="n">
        <x:f>SUMIFS('PO detail'!$W$1575:$W$1575,'PO detail'!$V$1575:$V$1575,"&gt;="&amp;E699,'PO detail'!$V$1575:$V$1575,"&lt;"&amp;A699)</x:f>
        <x:v>0</x:v>
      </x:c>
      <x:c r="J699" s="7" t="n">
        <x:f>SUMIFS('PO detail'!$X$1575:$X$1575,'PO detail'!$V$1575:$V$1575,"&gt;="&amp;E699,'PO detail'!$V$1575:$V$1575,"&lt;"&amp;A699)</x:f>
        <x:v>0</x:v>
      </x:c>
      <x:c r="K699" s="7" t="n">
        <x:f>SUMIFS('PO detail'!$Y$1575:$Y$1575,'PO detail'!$V$1575:$V$1575,"&gt;="&amp;E699,'PO detail'!$V$1575:$V$1575,"&lt;"&amp;A699)</x:f>
        <x:v>0</x:v>
      </x:c>
      <x:c r="L699" s="7" t="n">
        <x:f>'Inventory detail'!F699*Summary!$K$5*(A699-E699)/Summary!$K$6</x:f>
        <x:v>5.161067761806982</x:v>
      </x:c>
      <x:c r="M699" s="7" t="n">
        <x:f>MAX(0,H699-L699)</x:f>
        <x:v>181.83893223819302</x:v>
      </x:c>
      <x:c r="N699" s="7" t="n">
        <x:f>MAX(0,L699-H699)</x:f>
        <x:v>0</x:v>
      </x:c>
      <x:c r="O699" s="7" t="n">
        <x:f>MAX(0,F699+I699-N699)</x:f>
        <x:v>0</x:v>
      </x:c>
      <x:c r="P699" s="7" t="n">
        <x:f>MAX(0,N699-F699-I699)</x:f>
        <x:v>0</x:v>
      </x:c>
      <x:c r="Q699" s="7" t="n">
        <x:f>MAX(0,G699+J699-P699)</x:f>
        <x:v>0</x:v>
      </x:c>
      <x:c r="R699" s="7" t="n">
        <x:f>M699+MAX(0,K699-MAX(0,P699-G699-J699))</x:f>
        <x:v>181.83893223819302</x:v>
      </x:c>
      <x:c r="S699" s="7" t="n">
        <x:f>SUM(O699,Q699,R699)</x:f>
        <x:v>181.83893223819302</x:v>
      </x:c>
      <x:c r="T699" s="14" t="n">
        <x:f>'Inventory detail'!T699</x:f>
        <x:v>10.37</x:v>
      </x:c>
      <x:c r="U699" s="14" t="str">
        <x:f>'Inventory detail'!U699</x:f>
        <x:v>n.a.</x:v>
      </x:c>
      <x:c r="V699" s="9" t="n">
        <x:f>O699*T699</x:f>
        <x:v>0</x:v>
      </x:c>
      <x:c r="W699" s="9" t="n">
        <x:f>Q699*T699</x:f>
        <x:v>0</x:v>
      </x:c>
      <x:c r="X699" s="9" t="n">
        <x:f>R699*T699</x:f>
        <x:v>1885.6697273100615</x:v>
      </x:c>
      <x:c r="Y699" s="9" t="n">
        <x:f>S699*T699</x:f>
        <x:v>1885.6697273100615</x:v>
      </x:c>
      <x:c r="Z699" s="9" t="str">
        <x:f>IF(ISNUMBER(U699),S699*(U699-T699),"n.a.")</x:f>
        <x:v>n.a.</x:v>
      </x:c>
      <x:c r="AA699" s="9" t="n">
        <x:f>IF(ISNUMBER(U699),Y699,0)</x:f>
        <x:v>0</x:v>
      </x:c>
      <x:c r="AB699" s="7" t="n">
        <x:f>MAX(0,L699-SUM(F699:K699))</x:f>
        <x:v>0</x:v>
      </x:c>
    </x:row>
    <x:row r="700" ht="22" customHeight="1">
      <x:c r="A700" s="18" t="n">
        <x:f>Summary!C$41</x:f>
        <x:v>46327</x:v>
      </x:c>
      <x:c r="B700" s="2" t="str">
        <x:f>'Inventory detail'!A700</x:f>
        <x:v>POUC</x:v>
      </x:c>
      <x:c r="C700" s="2" t="str">
        <x:f>'Inventory detail'!B700</x:f>
        <x:v>60</x:v>
      </x:c>
      <x:c r="D700" s="2" t="str">
        <x:f>'Inventory detail'!C700</x:f>
        <x:v>MENPC</x:v>
      </x:c>
      <x:c r="E700" s="10" t="n">
        <x:f>Summary!$E$5</x:f>
        <x:v>46304</x:v>
      </x:c>
      <x:c r="F700" s="7" t="n">
        <x:f>'Inventory detail'!W700</x:f>
        <x:v>0</x:v>
      </x:c>
      <x:c r="G700" s="7" t="n">
        <x:f>'Inventory detail'!X700</x:f>
        <x:v>0</x:v>
      </x:c>
      <x:c r="H700" s="7" t="n">
        <x:f>'Inventory detail'!Y700</x:f>
        <x:v>129</x:v>
      </x:c>
      <x:c r="I700" s="7" t="n">
        <x:f>0</x:f>
        <x:v>0</x:v>
      </x:c>
      <x:c r="J700" s="7" t="n">
        <x:f>0</x:f>
        <x:v>0</x:v>
      </x:c>
      <x:c r="K700" s="7" t="n">
        <x:f>0</x:f>
        <x:v>0</x:v>
      </x:c>
      <x:c r="L700" s="7" t="n">
        <x:f>'Inventory detail'!F700*Summary!$K$5*(A700-E700)/Summary!$K$6</x:f>
        <x:v>4.15605749486653</x:v>
      </x:c>
      <x:c r="M700" s="7" t="n">
        <x:f>MAX(0,H700-L700)</x:f>
        <x:v>124.84394250513347</x:v>
      </x:c>
      <x:c r="N700" s="7" t="n">
        <x:f>MAX(0,L700-H700)</x:f>
        <x:v>0</x:v>
      </x:c>
      <x:c r="O700" s="7" t="n">
        <x:f>MAX(0,F700+I700-N700)</x:f>
        <x:v>0</x:v>
      </x:c>
      <x:c r="P700" s="7" t="n">
        <x:f>MAX(0,N700-F700-I700)</x:f>
        <x:v>0</x:v>
      </x:c>
      <x:c r="Q700" s="7" t="n">
        <x:f>MAX(0,G700+J700-P700)</x:f>
        <x:v>0</x:v>
      </x:c>
      <x:c r="R700" s="7" t="n">
        <x:f>M700+MAX(0,K700-MAX(0,P700-G700-J700))</x:f>
        <x:v>124.84394250513347</x:v>
      </x:c>
      <x:c r="S700" s="7" t="n">
        <x:f>SUM(O700,Q700,R700)</x:f>
        <x:v>124.84394250513347</x:v>
      </x:c>
      <x:c r="T700" s="14" t="n">
        <x:f>'Inventory detail'!T700</x:f>
        <x:v>1.28</x:v>
      </x:c>
      <x:c r="U700" s="14" t="str">
        <x:f>'Inventory detail'!U700</x:f>
        <x:v>n.a.</x:v>
      </x:c>
      <x:c r="V700" s="9" t="n">
        <x:f>O700*T700</x:f>
        <x:v>0</x:v>
      </x:c>
      <x:c r="W700" s="9" t="n">
        <x:f>Q700*T700</x:f>
        <x:v>0</x:v>
      </x:c>
      <x:c r="X700" s="9" t="n">
        <x:f>R700*T700</x:f>
        <x:v>159.80024640657084</x:v>
      </x:c>
      <x:c r="Y700" s="9" t="n">
        <x:f>S700*T700</x:f>
        <x:v>159.80024640657084</x:v>
      </x:c>
      <x:c r="Z700" s="9" t="str">
        <x:f>IF(ISNUMBER(U700),S700*(U700-T700),"n.a.")</x:f>
        <x:v>n.a.</x:v>
      </x:c>
      <x:c r="AA700" s="9" t="n">
        <x:f>IF(ISNUMBER(U700),Y700,0)</x:f>
        <x:v>0</x:v>
      </x:c>
      <x:c r="AB700" s="7" t="n">
        <x:f>MAX(0,L700-SUM(F700:K700))</x:f>
        <x:v>0</x:v>
      </x:c>
    </x:row>
    <x:row r="701" ht="22" customHeight="1">
      <x:c r="A701" s="18" t="n">
        <x:f>Summary!C$41</x:f>
        <x:v>46327</x:v>
      </x:c>
      <x:c r="B701" s="2" t="str">
        <x:f>'Inventory detail'!A701</x:f>
        <x:v>POUC</x:v>
      </x:c>
      <x:c r="C701" s="2" t="str">
        <x:f>'Inventory detail'!B701</x:f>
        <x:v>60</x:v>
      </x:c>
      <x:c r="D701" s="2" t="str">
        <x:f>'Inventory detail'!C701</x:f>
        <x:v>LETPC</x:v>
      </x:c>
      <x:c r="E701" s="10" t="n">
        <x:f>Summary!$E$5</x:f>
        <x:v>46304</x:v>
      </x:c>
      <x:c r="F701" s="7" t="n">
        <x:f>'Inventory detail'!W701</x:f>
        <x:v>0</x:v>
      </x:c>
      <x:c r="G701" s="7" t="n">
        <x:f>'Inventory detail'!X701</x:f>
        <x:v>0</x:v>
      </x:c>
      <x:c r="H701" s="7" t="n">
        <x:f>'Inventory detail'!Y701</x:f>
        <x:v>140</x:v>
      </x:c>
      <x:c r="I701" s="7" t="n">
        <x:f>0</x:f>
        <x:v>0</x:v>
      </x:c>
      <x:c r="J701" s="7" t="n">
        <x:f>0</x:f>
        <x:v>0</x:v>
      </x:c>
      <x:c r="K701" s="7" t="n">
        <x:f>0</x:f>
        <x:v>0</x:v>
      </x:c>
      <x:c r="L701" s="7" t="n">
        <x:f>'Inventory detail'!F701*Summary!$K$5*(A701-E701)/Summary!$K$6</x:f>
        <x:v>3.1510472279260777</x:v>
      </x:c>
      <x:c r="M701" s="7" t="n">
        <x:f>MAX(0,H701-L701)</x:f>
        <x:v>136.84895277207391</x:v>
      </x:c>
      <x:c r="N701" s="7" t="n">
        <x:f>MAX(0,L701-H701)</x:f>
        <x:v>0</x:v>
      </x:c>
      <x:c r="O701" s="7" t="n">
        <x:f>MAX(0,F701+I701-N701)</x:f>
        <x:v>0</x:v>
      </x:c>
      <x:c r="P701" s="7" t="n">
        <x:f>MAX(0,N701-F701-I701)</x:f>
        <x:v>0</x:v>
      </x:c>
      <x:c r="Q701" s="7" t="n">
        <x:f>MAX(0,G701+J701-P701)</x:f>
        <x:v>0</x:v>
      </x:c>
      <x:c r="R701" s="7" t="n">
        <x:f>M701+MAX(0,K701-MAX(0,P701-G701-J701))</x:f>
        <x:v>136.84895277207391</x:v>
      </x:c>
      <x:c r="S701" s="7" t="n">
        <x:f>SUM(O701,Q701,R701)</x:f>
        <x:v>136.84895277207391</x:v>
      </x:c>
      <x:c r="T701" s="14" t="n">
        <x:f>'Inventory detail'!T701</x:f>
        <x:v>0.44</x:v>
      </x:c>
      <x:c r="U701" s="14" t="str">
        <x:f>'Inventory detail'!U701</x:f>
        <x:v>n.a.</x:v>
      </x:c>
      <x:c r="V701" s="9" t="n">
        <x:f>O701*T701</x:f>
        <x:v>0</x:v>
      </x:c>
      <x:c r="W701" s="9" t="n">
        <x:f>Q701*T701</x:f>
        <x:v>0</x:v>
      </x:c>
      <x:c r="X701" s="9" t="n">
        <x:f>R701*T701</x:f>
        <x:v>60.21353921971252</x:v>
      </x:c>
      <x:c r="Y701" s="9" t="n">
        <x:f>S701*T701</x:f>
        <x:v>60.21353921971252</x:v>
      </x:c>
      <x:c r="Z701" s="9" t="str">
        <x:f>IF(ISNUMBER(U701),S701*(U701-T701),"n.a.")</x:f>
        <x:v>n.a.</x:v>
      </x:c>
      <x:c r="AA701" s="9" t="n">
        <x:f>IF(ISNUMBER(U701),Y701,0)</x:f>
        <x:v>0</x:v>
      </x:c>
      <x:c r="AB701" s="7" t="n">
        <x:f>MAX(0,L701-SUM(F701:K701))</x:f>
        <x:v>0</x:v>
      </x:c>
    </x:row>
    <x:row r="702" ht="22" customHeight="1">
      <x:c r="A702" s="18" t="n">
        <x:f>Summary!C$41</x:f>
        <x:v>46327</x:v>
      </x:c>
      <x:c r="B702" s="2" t="str">
        <x:f>'Inventory detail'!A702</x:f>
        <x:v>WIRE</x:v>
      </x:c>
      <x:c r="C702" s="2" t="str">
        <x:f>'Inventory detail'!B702</x:f>
        <x:v>30</x:v>
      </x:c>
      <x:c r="D702" s="2" t="str">
        <x:f>'Inventory detail'!C702</x:f>
        <x:v>DL078WHT</x:v>
      </x:c>
      <x:c r="E702" s="10" t="n">
        <x:f>Summary!$E$5</x:f>
        <x:v>46304</x:v>
      </x:c>
      <x:c r="F702" s="7" t="n">
        <x:f>'Inventory detail'!W702</x:f>
        <x:v>0</x:v>
      </x:c>
      <x:c r="G702" s="7" t="n">
        <x:f>'Inventory detail'!X702</x:f>
        <x:v>0</x:v>
      </x:c>
      <x:c r="H702" s="7" t="n">
        <x:f>'Inventory detail'!Y702</x:f>
        <x:v>1950</x:v>
      </x:c>
      <x:c r="I702" s="7" t="n">
        <x:f>0</x:f>
        <x:v>0</x:v>
      </x:c>
      <x:c r="J702" s="7" t="n">
        <x:f>0</x:f>
        <x:v>0</x:v>
      </x:c>
      <x:c r="K702" s="7" t="n">
        <x:f>0</x:f>
        <x:v>0</x:v>
      </x:c>
      <x:c r="L702" s="7" t="n">
        <x:f>'Inventory detail'!F702*Summary!$K$5*(A702-E702)/Summary!$K$6</x:f>
        <x:v>3.1510472279260777</x:v>
      </x:c>
      <x:c r="M702" s="7" t="n">
        <x:f>MAX(0,H702-L702)</x:f>
        <x:v>1946.848952772074</x:v>
      </x:c>
      <x:c r="N702" s="7" t="n">
        <x:f>MAX(0,L702-H702)</x:f>
        <x:v>0</x:v>
      </x:c>
      <x:c r="O702" s="7" t="n">
        <x:f>MAX(0,F702+I702-N702)</x:f>
        <x:v>0</x:v>
      </x:c>
      <x:c r="P702" s="7" t="n">
        <x:f>MAX(0,N702-F702-I702)</x:f>
        <x:v>0</x:v>
      </x:c>
      <x:c r="Q702" s="7" t="n">
        <x:f>MAX(0,G702+J702-P702)</x:f>
        <x:v>0</x:v>
      </x:c>
      <x:c r="R702" s="7" t="n">
        <x:f>M702+MAX(0,K702-MAX(0,P702-G702-J702))</x:f>
        <x:v>1946.848952772074</x:v>
      </x:c>
      <x:c r="S702" s="7" t="n">
        <x:f>SUM(O702,Q702,R702)</x:f>
        <x:v>1946.848952772074</x:v>
      </x:c>
      <x:c r="T702" s="14" t="n">
        <x:f>'Inventory detail'!T702</x:f>
        <x:v>0.16329999999999997</x:v>
      </x:c>
      <x:c r="U702" s="14" t="n">
        <x:f>'Inventory detail'!U702</x:f>
        <x:v>0.16329999999999997</x:v>
      </x:c>
      <x:c r="V702" s="9" t="n">
        <x:f>O702*T702</x:f>
        <x:v>0</x:v>
      </x:c>
      <x:c r="W702" s="9" t="n">
        <x:f>Q702*T702</x:f>
        <x:v>0</x:v>
      </x:c>
      <x:c r="X702" s="9" t="n">
        <x:f>R702*T702</x:f>
        <x:v>317.92043398767964</x:v>
      </x:c>
      <x:c r="Y702" s="9" t="n">
        <x:f>S702*T702</x:f>
        <x:v>317.92043398767964</x:v>
      </x:c>
      <x:c r="Z702" s="9" t="n">
        <x:f>IF(ISNUMBER(U702),S702*(U702-T702),"n.a.")</x:f>
        <x:v>0</x:v>
      </x:c>
      <x:c r="AA702" s="9" t="n">
        <x:f>IF(ISNUMBER(U702),Y702,0)</x:f>
        <x:v>317.92043398767964</x:v>
      </x:c>
      <x:c r="AB702" s="7" t="n">
        <x:f>MAX(0,L702-SUM(F702:K702))</x:f>
        <x:v>0</x:v>
      </x:c>
    </x:row>
    <x:row r="703" ht="22" customHeight="1">
      <x:c r="A703" s="18" t="n">
        <x:f>Summary!C$41</x:f>
        <x:v>46327</x:v>
      </x:c>
      <x:c r="B703" s="2" t="str">
        <x:f>'Inventory detail'!A703</x:f>
        <x:v>POUC</x:v>
      </x:c>
      <x:c r="C703" s="2" t="str">
        <x:f>'Inventory detail'!B703</x:f>
        <x:v>10</x:v>
      </x:c>
      <x:c r="D703" s="2" t="str">
        <x:f>'Inventory detail'!C703</x:f>
        <x:v>LEGPC</x:v>
      </x:c>
      <x:c r="E703" s="10" t="n">
        <x:f>Summary!$E$5</x:f>
        <x:v>46304</x:v>
      </x:c>
      <x:c r="F703" s="7" t="n">
        <x:f>'Inventory detail'!W703</x:f>
        <x:v>0</x:v>
      </x:c>
      <x:c r="G703" s="7" t="n">
        <x:f>'Inventory detail'!X703</x:f>
        <x:v>0</x:v>
      </x:c>
      <x:c r="H703" s="7" t="n">
        <x:f>'Inventory detail'!Y703</x:f>
        <x:v>1160</x:v>
      </x:c>
      <x:c r="I703" s="7" t="n">
        <x:f>0</x:f>
        <x:v>0</x:v>
      </x:c>
      <x:c r="J703" s="7" t="n">
        <x:f>0</x:f>
        <x:v>0</x:v>
      </x:c>
      <x:c r="K703" s="7" t="n">
        <x:f>0</x:f>
        <x:v>0</x:v>
      </x:c>
      <x:c r="L703" s="7" t="n">
        <x:f>'Inventory detail'!F703*Summary!$K$5*(A703-E703)/Summary!$K$6</x:f>
        <x:v>0.8765503080082135</x:v>
      </x:c>
      <x:c r="M703" s="7" t="n">
        <x:f>MAX(0,H703-L703)</x:f>
        <x:v>1159.1234496919917</x:v>
      </x:c>
      <x:c r="N703" s="7" t="n">
        <x:f>MAX(0,L703-H703)</x:f>
        <x:v>0</x:v>
      </x:c>
      <x:c r="O703" s="7" t="n">
        <x:f>MAX(0,F703+I703-N703)</x:f>
        <x:v>0</x:v>
      </x:c>
      <x:c r="P703" s="7" t="n">
        <x:f>MAX(0,N703-F703-I703)</x:f>
        <x:v>0</x:v>
      </x:c>
      <x:c r="Q703" s="7" t="n">
        <x:f>MAX(0,G703+J703-P703)</x:f>
        <x:v>0</x:v>
      </x:c>
      <x:c r="R703" s="7" t="n">
        <x:f>M703+MAX(0,K703-MAX(0,P703-G703-J703))</x:f>
        <x:v>1159.1234496919917</x:v>
      </x:c>
      <x:c r="S703" s="7" t="n">
        <x:f>SUM(O703,Q703,R703)</x:f>
        <x:v>1159.1234496919917</x:v>
      </x:c>
      <x:c r="T703" s="14" t="n">
        <x:f>'Inventory detail'!T703</x:f>
        <x:v>0.77</x:v>
      </x:c>
      <x:c r="U703" s="14" t="str">
        <x:f>'Inventory detail'!U703</x:f>
        <x:v>n.a.</x:v>
      </x:c>
      <x:c r="V703" s="9" t="n">
        <x:f>O703*T703</x:f>
        <x:v>0</x:v>
      </x:c>
      <x:c r="W703" s="9" t="n">
        <x:f>Q703*T703</x:f>
        <x:v>0</x:v>
      </x:c>
      <x:c r="X703" s="9" t="n">
        <x:f>R703*T703</x:f>
        <x:v>892.5250562628337</x:v>
      </x:c>
      <x:c r="Y703" s="9" t="n">
        <x:f>S703*T703</x:f>
        <x:v>892.5250562628337</x:v>
      </x:c>
      <x:c r="Z703" s="9" t="str">
        <x:f>IF(ISNUMBER(U703),S703*(U703-T703),"n.a.")</x:f>
        <x:v>n.a.</x:v>
      </x:c>
      <x:c r="AA703" s="9" t="n">
        <x:f>IF(ISNUMBER(U703),Y703,0)</x:f>
        <x:v>0</x:v>
      </x:c>
      <x:c r="AB703" s="7" t="n">
        <x:f>MAX(0,L703-SUM(F703:K703))</x:f>
        <x:v>0</x:v>
      </x:c>
    </x:row>
    <x:row r="704" ht="22" customHeight="1">
      <x:c r="A704" s="18" t="n">
        <x:f>Summary!C$41</x:f>
        <x:v>46327</x:v>
      </x:c>
      <x:c r="B704" s="2" t="str">
        <x:f>'Inventory detail'!A704</x:f>
        <x:v>POUC</x:v>
      </x:c>
      <x:c r="C704" s="2" t="str">
        <x:f>'Inventory detail'!B704</x:f>
        <x:v>10</x:v>
      </x:c>
      <x:c r="D704" s="2" t="str">
        <x:f>'Inventory detail'!C704</x:f>
        <x:v>STLET12</x:v>
      </x:c>
      <x:c r="E704" s="10" t="n">
        <x:f>Summary!$E$5</x:f>
        <x:v>46304</x:v>
      </x:c>
      <x:c r="F704" s="7" t="n">
        <x:f>'Inventory detail'!W704</x:f>
        <x:v>0</x:v>
      </x:c>
      <x:c r="G704" s="7" t="n">
        <x:f>'Inventory detail'!X704</x:f>
        <x:v>0</x:v>
      </x:c>
      <x:c r="H704" s="7" t="n">
        <x:f>'Inventory detail'!Y704</x:f>
        <x:v>102</x:v>
      </x:c>
      <x:c r="I704" s="7" t="n">
        <x:f>0</x:f>
        <x:v>0</x:v>
      </x:c>
      <x:c r="J704" s="7" t="n">
        <x:f>0</x:f>
        <x:v>0</x:v>
      </x:c>
      <x:c r="K704" s="7" t="n">
        <x:f>0</x:f>
        <x:v>0</x:v>
      </x:c>
      <x:c r="L704" s="7" t="n">
        <x:f>'Inventory detail'!F704*Summary!$K$5*(A704-E704)/Summary!$K$6</x:f>
        <x:v>0.37782340862423</x:v>
      </x:c>
      <x:c r="M704" s="7" t="n">
        <x:f>MAX(0,H704-L704)</x:f>
        <x:v>101.62217659137578</x:v>
      </x:c>
      <x:c r="N704" s="7" t="n">
        <x:f>MAX(0,L704-H704)</x:f>
        <x:v>0</x:v>
      </x:c>
      <x:c r="O704" s="7" t="n">
        <x:f>MAX(0,F704+I704-N704)</x:f>
        <x:v>0</x:v>
      </x:c>
      <x:c r="P704" s="7" t="n">
        <x:f>MAX(0,N704-F704-I704)</x:f>
        <x:v>0</x:v>
      </x:c>
      <x:c r="Q704" s="7" t="n">
        <x:f>MAX(0,G704+J704-P704)</x:f>
        <x:v>0</x:v>
      </x:c>
      <x:c r="R704" s="7" t="n">
        <x:f>M704+MAX(0,K704-MAX(0,P704-G704-J704))</x:f>
        <x:v>101.62217659137578</x:v>
      </x:c>
      <x:c r="S704" s="7" t="n">
        <x:f>SUM(O704,Q704,R704)</x:f>
        <x:v>101.62217659137578</x:v>
      </x:c>
      <x:c r="T704" s="14" t="n">
        <x:f>'Inventory detail'!T704</x:f>
        <x:v>19.13</x:v>
      </x:c>
      <x:c r="U704" s="14" t="str">
        <x:f>'Inventory detail'!U704</x:f>
        <x:v>n.a.</x:v>
      </x:c>
      <x:c r="V704" s="9" t="n">
        <x:f>O704*T704</x:f>
        <x:v>0</x:v>
      </x:c>
      <x:c r="W704" s="9" t="n">
        <x:f>Q704*T704</x:f>
        <x:v>0</x:v>
      </x:c>
      <x:c r="X704" s="9" t="n">
        <x:f>R704*T704</x:f>
        <x:v>1944.0322381930184</x:v>
      </x:c>
      <x:c r="Y704" s="9" t="n">
        <x:f>S704*T704</x:f>
        <x:v>1944.0322381930184</x:v>
      </x:c>
      <x:c r="Z704" s="9" t="str">
        <x:f>IF(ISNUMBER(U704),S704*(U704-T704),"n.a.")</x:f>
        <x:v>n.a.</x:v>
      </x:c>
      <x:c r="AA704" s="9" t="n">
        <x:f>IF(ISNUMBER(U704),Y704,0)</x:f>
        <x:v>0</x:v>
      </x:c>
      <x:c r="AB704" s="7" t="n">
        <x:f>MAX(0,L704-SUM(F704:K704))</x:f>
        <x:v>0</x:v>
      </x:c>
    </x:row>
    <x:row r="705" ht="22" customHeight="1">
      <x:c r="A705" s="18" t="n">
        <x:f>Summary!C$41</x:f>
        <x:v>46327</x:v>
      </x:c>
      <x:c r="B705" s="2" t="str">
        <x:f>'Inventory detail'!A705</x:f>
        <x:v>POUC</x:v>
      </x:c>
      <x:c r="C705" s="2" t="str">
        <x:f>'Inventory detail'!B705</x:f>
        <x:v>30</x:v>
      </x:c>
      <x:c r="D705" s="2" t="str">
        <x:f>'Inventory detail'!C705</x:f>
        <x:v>MENPC</x:v>
      </x:c>
      <x:c r="E705" s="10" t="n">
        <x:f>Summary!$E$5</x:f>
        <x:v>46304</x:v>
      </x:c>
      <x:c r="F705" s="7" t="n">
        <x:f>'Inventory detail'!W705</x:f>
        <x:v>0</x:v>
      </x:c>
      <x:c r="G705" s="7" t="n">
        <x:f>'Inventory detail'!X705</x:f>
        <x:v>0</x:v>
      </x:c>
      <x:c r="H705" s="7" t="n">
        <x:f>'Inventory detail'!Y705</x:f>
        <x:v>231</x:v>
      </x:c>
      <x:c r="I705" s="7" t="n">
        <x:f>0</x:f>
        <x:v>0</x:v>
      </x:c>
      <x:c r="J705" s="7" t="n">
        <x:f>0</x:f>
        <x:v>0</x:v>
      </x:c>
      <x:c r="K705" s="7" t="n">
        <x:f>0</x:f>
        <x:v>0</x:v>
      </x:c>
      <x:c r="L705" s="7" t="n">
        <x:f>'Inventory detail'!F705*Summary!$K$5*(A705-E705)/Summary!$K$6</x:f>
        <x:v>0.3173716632443532</x:v>
      </x:c>
      <x:c r="M705" s="7" t="n">
        <x:f>MAX(0,H705-L705)</x:f>
        <x:v>230.68262833675564</x:v>
      </x:c>
      <x:c r="N705" s="7" t="n">
        <x:f>MAX(0,L705-H705)</x:f>
        <x:v>0</x:v>
      </x:c>
      <x:c r="O705" s="7" t="n">
        <x:f>MAX(0,F705+I705-N705)</x:f>
        <x:v>0</x:v>
      </x:c>
      <x:c r="P705" s="7" t="n">
        <x:f>MAX(0,N705-F705-I705)</x:f>
        <x:v>0</x:v>
      </x:c>
      <x:c r="Q705" s="7" t="n">
        <x:f>MAX(0,G705+J705-P705)</x:f>
        <x:v>0</x:v>
      </x:c>
      <x:c r="R705" s="7" t="n">
        <x:f>M705+MAX(0,K705-MAX(0,P705-G705-J705))</x:f>
        <x:v>230.68262833675564</x:v>
      </x:c>
      <x:c r="S705" s="7" t="n">
        <x:f>SUM(O705,Q705,R705)</x:f>
        <x:v>230.68262833675564</x:v>
      </x:c>
      <x:c r="T705" s="14" t="n">
        <x:f>'Inventory detail'!T705</x:f>
        <x:v>1.28</x:v>
      </x:c>
      <x:c r="U705" s="14" t="str">
        <x:f>'Inventory detail'!U705</x:f>
        <x:v>n.a.</x:v>
      </x:c>
      <x:c r="V705" s="9" t="n">
        <x:f>O705*T705</x:f>
        <x:v>0</x:v>
      </x:c>
      <x:c r="W705" s="9" t="n">
        <x:f>Q705*T705</x:f>
        <x:v>0</x:v>
      </x:c>
      <x:c r="X705" s="9" t="n">
        <x:f>R705*T705</x:f>
        <x:v>295.27376427104724</x:v>
      </x:c>
      <x:c r="Y705" s="9" t="n">
        <x:f>S705*T705</x:f>
        <x:v>295.27376427104724</x:v>
      </x:c>
      <x:c r="Z705" s="9" t="str">
        <x:f>IF(ISNUMBER(U705),S705*(U705-T705),"n.a.")</x:f>
        <x:v>n.a.</x:v>
      </x:c>
      <x:c r="AA705" s="9" t="n">
        <x:f>IF(ISNUMBER(U705),Y705,0)</x:f>
        <x:v>0</x:v>
      </x:c>
      <x:c r="AB705" s="7" t="n">
        <x:f>MAX(0,L705-SUM(F705:K705))</x:f>
        <x:v>0</x:v>
      </x:c>
    </x:row>
    <x:row r="706" ht="22" customHeight="1">
      <x:c r="A706" s="18" t="n">
        <x:f>Summary!C$41</x:f>
        <x:v>46327</x:v>
      </x:c>
      <x:c r="B706" s="2" t="str">
        <x:f>'Inventory detail'!A706</x:f>
        <x:v>COIL</x:v>
      </x:c>
      <x:c r="C706" s="2" t="str">
        <x:f>'Inventory detail'!B706</x:f>
        <x:v>10</x:v>
      </x:c>
      <x:c r="D706" s="2" t="str">
        <x:f>'Inventory detail'!C706</x:f>
        <x:v>CCSWATCH</x:v>
      </x:c>
      <x:c r="E706" s="10" t="n">
        <x:f>Summary!$E$5</x:f>
        <x:v>46304</x:v>
      </x:c>
      <x:c r="F706" s="7" t="n">
        <x:f>'Inventory detail'!W706</x:f>
        <x:v>0</x:v>
      </x:c>
      <x:c r="G706" s="7" t="n">
        <x:f>'Inventory detail'!X706</x:f>
        <x:v>0</x:v>
      </x:c>
      <x:c r="H706" s="7" t="n">
        <x:f>'Inventory detail'!Y706</x:f>
        <x:v>10</x:v>
      </x:c>
      <x:c r="I706" s="7" t="n">
        <x:f>0</x:f>
        <x:v>0</x:v>
      </x:c>
      <x:c r="J706" s="7" t="n">
        <x:f>0</x:f>
        <x:v>0</x:v>
      </x:c>
      <x:c r="K706" s="7" t="n">
        <x:f>0</x:f>
        <x:v>0</x:v>
      </x:c>
      <x:c r="L706" s="7" t="n">
        <x:f>'Inventory detail'!F706*Summary!$K$5*(A706-E706)/Summary!$K$6</x:f>
        <x:v>0.2493634496919918</x:v>
      </x:c>
      <x:c r="M706" s="7" t="n">
        <x:f>MAX(0,H706-L706)</x:f>
        <x:v>9.750636550308009</x:v>
      </x:c>
      <x:c r="N706" s="7" t="n">
        <x:f>MAX(0,L706-H706)</x:f>
        <x:v>0</x:v>
      </x:c>
      <x:c r="O706" s="7" t="n">
        <x:f>MAX(0,F706+I706-N706)</x:f>
        <x:v>0</x:v>
      </x:c>
      <x:c r="P706" s="7" t="n">
        <x:f>MAX(0,N706-F706-I706)</x:f>
        <x:v>0</x:v>
      </x:c>
      <x:c r="Q706" s="7" t="n">
        <x:f>MAX(0,G706+J706-P706)</x:f>
        <x:v>0</x:v>
      </x:c>
      <x:c r="R706" s="7" t="n">
        <x:f>M706+MAX(0,K706-MAX(0,P706-G706-J706))</x:f>
        <x:v>9.750636550308009</x:v>
      </x:c>
      <x:c r="S706" s="7" t="n">
        <x:f>SUM(O706,Q706,R706)</x:f>
        <x:v>9.750636550308009</x:v>
      </x:c>
      <x:c r="T706" s="14" t="n">
        <x:f>'Inventory detail'!T706</x:f>
        <x:v>4.4</x:v>
      </x:c>
      <x:c r="U706" s="14" t="str">
        <x:f>'Inventory detail'!U706</x:f>
        <x:v>n.a.</x:v>
      </x:c>
      <x:c r="V706" s="9" t="n">
        <x:f>O706*T706</x:f>
        <x:v>0</x:v>
      </x:c>
      <x:c r="W706" s="9" t="n">
        <x:f>Q706*T706</x:f>
        <x:v>0</x:v>
      </x:c>
      <x:c r="X706" s="9" t="n">
        <x:f>R706*T706</x:f>
        <x:v>42.90280082135524</x:v>
      </x:c>
      <x:c r="Y706" s="9" t="n">
        <x:f>S706*T706</x:f>
        <x:v>42.90280082135524</x:v>
      </x:c>
      <x:c r="Z706" s="9" t="str">
        <x:f>IF(ISNUMBER(U706),S706*(U706-T706),"n.a.")</x:f>
        <x:v>n.a.</x:v>
      </x:c>
      <x:c r="AA706" s="9" t="n">
        <x:f>IF(ISNUMBER(U706),Y706,0)</x:f>
        <x:v>0</x:v>
      </x:c>
      <x:c r="AB706" s="7" t="n">
        <x:f>MAX(0,L706-SUM(F706:K706))</x:f>
        <x:v>0</x:v>
      </x:c>
    </x:row>
    <x:row r="707" ht="22" customHeight="1">
      <x:c r="A707" s="18" t="n">
        <x:f>Summary!C$41</x:f>
        <x:v>46327</x:v>
      </x:c>
      <x:c r="B707" s="2" t="str">
        <x:f>'Inventory detail'!A707</x:f>
        <x:v>POUC</x:v>
      </x:c>
      <x:c r="C707" s="2" t="str">
        <x:f>'Inventory detail'!B707</x:f>
        <x:v>60</x:v>
      </x:c>
      <x:c r="D707" s="2" t="str">
        <x:f>'Inventory detail'!C707</x:f>
        <x:v>LEGPC</x:v>
      </x:c>
      <x:c r="E707" s="10" t="n">
        <x:f>Summary!$E$5</x:f>
        <x:v>46304</x:v>
      </x:c>
      <x:c r="F707" s="7" t="n">
        <x:f>'Inventory detail'!W707</x:f>
        <x:v>0</x:v>
      </x:c>
      <x:c r="G707" s="7" t="n">
        <x:f>'Inventory detail'!X707</x:f>
        <x:v>0</x:v>
      </x:c>
      <x:c r="H707" s="7" t="n">
        <x:f>'Inventory detail'!Y707</x:f>
        <x:v>97</x:v>
      </x:c>
      <x:c r="I707" s="7" t="n">
        <x:f>0</x:f>
        <x:v>0</x:v>
      </x:c>
      <x:c r="J707" s="7" t="n">
        <x:f>0</x:f>
        <x:v>0</x:v>
      </x:c>
      <x:c r="K707" s="7" t="n">
        <x:f>0</x:f>
        <x:v>0</x:v>
      </x:c>
      <x:c r="L707" s="7" t="n">
        <x:f>'Inventory detail'!F707*Summary!$K$5*(A707-E707)/Summary!$K$6</x:f>
        <x:v>0.2493634496919918</x:v>
      </x:c>
      <x:c r="M707" s="7" t="n">
        <x:f>MAX(0,H707-L707)</x:f>
        <x:v>96.750636550308</x:v>
      </x:c>
      <x:c r="N707" s="7" t="n">
        <x:f>MAX(0,L707-H707)</x:f>
        <x:v>0</x:v>
      </x:c>
      <x:c r="O707" s="7" t="n">
        <x:f>MAX(0,F707+I707-N707)</x:f>
        <x:v>0</x:v>
      </x:c>
      <x:c r="P707" s="7" t="n">
        <x:f>MAX(0,N707-F707-I707)</x:f>
        <x:v>0</x:v>
      </x:c>
      <x:c r="Q707" s="7" t="n">
        <x:f>MAX(0,G707+J707-P707)</x:f>
        <x:v>0</x:v>
      </x:c>
      <x:c r="R707" s="7" t="n">
        <x:f>M707+MAX(0,K707-MAX(0,P707-G707-J707))</x:f>
        <x:v>96.750636550308</x:v>
      </x:c>
      <x:c r="S707" s="7" t="n">
        <x:f>SUM(O707,Q707,R707)</x:f>
        <x:v>96.750636550308</x:v>
      </x:c>
      <x:c r="T707" s="14" t="n">
        <x:f>'Inventory detail'!T707</x:f>
        <x:v>0.77</x:v>
      </x:c>
      <x:c r="U707" s="14" t="str">
        <x:f>'Inventory detail'!U707</x:f>
        <x:v>n.a.</x:v>
      </x:c>
      <x:c r="V707" s="9" t="n">
        <x:f>O707*T707</x:f>
        <x:v>0</x:v>
      </x:c>
      <x:c r="W707" s="9" t="n">
        <x:f>Q707*T707</x:f>
        <x:v>0</x:v>
      </x:c>
      <x:c r="X707" s="9" t="n">
        <x:f>R707*T707</x:f>
        <x:v>74.49799014373717</x:v>
      </x:c>
      <x:c r="Y707" s="9" t="n">
        <x:f>S707*T707</x:f>
        <x:v>74.49799014373717</x:v>
      </x:c>
      <x:c r="Z707" s="9" t="str">
        <x:f>IF(ISNUMBER(U707),S707*(U707-T707),"n.a.")</x:f>
        <x:v>n.a.</x:v>
      </x:c>
      <x:c r="AA707" s="9" t="n">
        <x:f>IF(ISNUMBER(U707),Y707,0)</x:f>
        <x:v>0</x:v>
      </x:c>
      <x:c r="AB707" s="7" t="n">
        <x:f>MAX(0,L707-SUM(F707:K707))</x:f>
        <x:v>0</x:v>
      </x:c>
    </x:row>
    <x:row r="708" ht="22" customHeight="1">
      <x:c r="A708" s="18" t="n">
        <x:f>Summary!C$41</x:f>
        <x:v>46327</x:v>
      </x:c>
      <x:c r="B708" s="2" t="str">
        <x:f>'Inventory detail'!A708</x:f>
        <x:v>POUC</x:v>
      </x:c>
      <x:c r="C708" s="2" t="str">
        <x:f>'Inventory detail'!B708</x:f>
        <x:v>30</x:v>
      </x:c>
      <x:c r="D708" s="2" t="str">
        <x:f>'Inventory detail'!C708</x:f>
        <x:v>LETPC</x:v>
      </x:c>
      <x:c r="E708" s="10" t="n">
        <x:f>Summary!$E$5</x:f>
        <x:v>46304</x:v>
      </x:c>
      <x:c r="F708" s="7" t="n">
        <x:f>'Inventory detail'!W708</x:f>
        <x:v>0</x:v>
      </x:c>
      <x:c r="G708" s="7" t="n">
        <x:f>'Inventory detail'!X708</x:f>
        <x:v>0</x:v>
      </x:c>
      <x:c r="H708" s="7" t="n">
        <x:f>'Inventory detail'!Y708</x:f>
        <x:v>249</x:v>
      </x:c>
      <x:c r="I708" s="7" t="n">
        <x:f>0</x:f>
        <x:v>0</x:v>
      </x:c>
      <x:c r="J708" s="7" t="n">
        <x:f>0</x:f>
        <x:v>0</x:v>
      </x:c>
      <x:c r="K708" s="7" t="n">
        <x:f>0</x:f>
        <x:v>0</x:v>
      </x:c>
      <x:c r="L708" s="7" t="n">
        <x:f>'Inventory detail'!F708*Summary!$K$5*(A708-E708)/Summary!$K$6</x:f>
        <x:v>0.1284599589322382</x:v>
      </x:c>
      <x:c r="M708" s="7" t="n">
        <x:f>MAX(0,H708-L708)</x:f>
        <x:v>248.87154004106776</x:v>
      </x:c>
      <x:c r="N708" s="7" t="n">
        <x:f>MAX(0,L708-H708)</x:f>
        <x:v>0</x:v>
      </x:c>
      <x:c r="O708" s="7" t="n">
        <x:f>MAX(0,F708+I708-N708)</x:f>
        <x:v>0</x:v>
      </x:c>
      <x:c r="P708" s="7" t="n">
        <x:f>MAX(0,N708-F708-I708)</x:f>
        <x:v>0</x:v>
      </x:c>
      <x:c r="Q708" s="7" t="n">
        <x:f>MAX(0,G708+J708-P708)</x:f>
        <x:v>0</x:v>
      </x:c>
      <x:c r="R708" s="7" t="n">
        <x:f>M708+MAX(0,K708-MAX(0,P708-G708-J708))</x:f>
        <x:v>248.87154004106776</x:v>
      </x:c>
      <x:c r="S708" s="7" t="n">
        <x:f>SUM(O708,Q708,R708)</x:f>
        <x:v>248.87154004106776</x:v>
      </x:c>
      <x:c r="T708" s="14" t="n">
        <x:f>'Inventory detail'!T708</x:f>
        <x:v>0.44</x:v>
      </x:c>
      <x:c r="U708" s="14" t="str">
        <x:f>'Inventory detail'!U708</x:f>
        <x:v>n.a.</x:v>
      </x:c>
      <x:c r="V708" s="9" t="n">
        <x:f>O708*T708</x:f>
        <x:v>0</x:v>
      </x:c>
      <x:c r="W708" s="9" t="n">
        <x:f>Q708*T708</x:f>
        <x:v>0</x:v>
      </x:c>
      <x:c r="X708" s="9" t="n">
        <x:f>R708*T708</x:f>
        <x:v>109.50347761806981</x:v>
      </x:c>
      <x:c r="Y708" s="9" t="n">
        <x:f>S708*T708</x:f>
        <x:v>109.50347761806981</x:v>
      </x:c>
      <x:c r="Z708" s="9" t="str">
        <x:f>IF(ISNUMBER(U708),S708*(U708-T708),"n.a.")</x:f>
        <x:v>n.a.</x:v>
      </x:c>
      <x:c r="AA708" s="9" t="n">
        <x:f>IF(ISNUMBER(U708),Y708,0)</x:f>
        <x:v>0</x:v>
      </x:c>
      <x:c r="AB708" s="7" t="n">
        <x:f>MAX(0,L708-SUM(F708:K708))</x:f>
        <x:v>0</x:v>
      </x:c>
    </x:row>
    <x:row r="709" ht="22" customHeight="1">
      <x:c r="A709" s="18" t="n">
        <x:f>Summary!C$41</x:f>
        <x:v>46327</x:v>
      </x:c>
      <x:c r="B709" s="2" t="str">
        <x:f>'Inventory detail'!A709</x:f>
        <x:v>COIL</x:v>
      </x:c>
      <x:c r="C709" s="2" t="str">
        <x:f>'Inventory detail'!B709</x:f>
        <x:v>10</x:v>
      </x:c>
      <x:c r="D709" s="2" t="str">
        <x:f>'Inventory detail'!C709</x:f>
        <x:v>10BLK12-5</x:v>
      </x:c>
      <x:c r="E709" s="10" t="n">
        <x:f>Summary!$E$5</x:f>
        <x:v>46304</x:v>
      </x:c>
      <x:c r="F709" s="7" t="n">
        <x:f>'Inventory detail'!W709</x:f>
        <x:v>0</x:v>
      </x:c>
      <x:c r="G709" s="7" t="n">
        <x:f>'Inventory detail'!X709</x:f>
        <x:v>0</x:v>
      </x:c>
      <x:c r="H709" s="7" t="n">
        <x:f>'Inventory detail'!Y709</x:f>
        <x:v>0</x:v>
      </x:c>
      <x:c r="I709" s="7" t="n">
        <x:f>0</x:f>
        <x:v>0</x:v>
      </x:c>
      <x:c r="J709" s="7" t="n">
        <x:f>0</x:f>
        <x:v>0</x:v>
      </x:c>
      <x:c r="K709" s="7" t="n">
        <x:f>0</x:f>
        <x:v>0</x:v>
      </x:c>
      <x:c r="L709" s="7" t="n">
        <x:f>'Inventory detail'!F709*Summary!$K$5*(A709-E709)/Summary!$K$6</x:f>
        <x:v>0</x:v>
      </x:c>
      <x:c r="M709" s="7" t="n">
        <x:f>MAX(0,H709-L709)</x:f>
        <x:v>0</x:v>
      </x:c>
      <x:c r="N709" s="7" t="n">
        <x:f>MAX(0,L709-H709)</x:f>
        <x:v>0</x:v>
      </x:c>
      <x:c r="O709" s="7" t="n">
        <x:f>MAX(0,F709+I709-N709)</x:f>
        <x:v>0</x:v>
      </x:c>
      <x:c r="P709" s="7" t="n">
        <x:f>MAX(0,N709-F709-I709)</x:f>
        <x:v>0</x:v>
      </x:c>
      <x:c r="Q709" s="7" t="n">
        <x:f>MAX(0,G709+J709-P709)</x:f>
        <x:v>0</x:v>
      </x:c>
      <x:c r="R709" s="7" t="n">
        <x:f>M709+MAX(0,K709-MAX(0,P709-G709-J709))</x:f>
        <x:v>0</x:v>
      </x:c>
      <x:c r="S709" s="7" t="n">
        <x:f>SUM(O709,Q709,R709)</x:f>
        <x:v>0</x:v>
      </x:c>
      <x:c r="T709" s="14" t="n">
        <x:f>'Inventory detail'!T709</x:f>
        <x:v>0.0381</x:v>
      </x:c>
      <x:c r="U709" s="14" t="str">
        <x:f>'Inventory detail'!U709</x:f>
        <x:v>n.a.</x:v>
      </x:c>
      <x:c r="V709" s="9" t="n">
        <x:f>O709*T709</x:f>
        <x:v>0</x:v>
      </x:c>
      <x:c r="W709" s="9" t="n">
        <x:f>Q709*T709</x:f>
        <x:v>0</x:v>
      </x:c>
      <x:c r="X709" s="9" t="n">
        <x:f>R709*T709</x:f>
        <x:v>0</x:v>
      </x:c>
      <x:c r="Y709" s="9" t="n">
        <x:f>S709*T709</x:f>
        <x:v>0</x:v>
      </x:c>
      <x:c r="Z709" s="9" t="str">
        <x:f>IF(ISNUMBER(U709),S709*(U709-T709),"n.a.")</x:f>
        <x:v>n.a.</x:v>
      </x:c>
      <x:c r="AA709" s="9" t="n">
        <x:f>IF(ISNUMBER(U709),Y709,0)</x:f>
        <x:v>0</x:v>
      </x:c>
      <x:c r="AB709" s="7" t="n">
        <x:f>MAX(0,L709-SUM(F709:K709))</x:f>
        <x:v>0</x:v>
      </x:c>
    </x:row>
    <x:row r="710" ht="22" customHeight="1">
      <x:c r="A710" s="18" t="n">
        <x:f>Summary!C$41</x:f>
        <x:v>46327</x:v>
      </x:c>
      <x:c r="B710" s="2" t="str">
        <x:f>'Inventory detail'!A710</x:f>
        <x:v>COIL</x:v>
      </x:c>
      <x:c r="C710" s="2" t="str">
        <x:f>'Inventory detail'!B710</x:f>
        <x:v>10</x:v>
      </x:c>
      <x:c r="D710" s="2" t="str">
        <x:f>'Inventory detail'!C710</x:f>
        <x:v>10BLK36-5</x:v>
      </x:c>
      <x:c r="E710" s="10" t="n">
        <x:f>Summary!$E$5</x:f>
        <x:v>46304</x:v>
      </x:c>
      <x:c r="F710" s="7" t="n">
        <x:f>'Inventory detail'!W710</x:f>
        <x:v>0</x:v>
      </x:c>
      <x:c r="G710" s="7" t="n">
        <x:f>'Inventory detail'!X710</x:f>
        <x:v>0</x:v>
      </x:c>
      <x:c r="H710" s="7" t="n">
        <x:f>'Inventory detail'!Y710</x:f>
        <x:v>0</x:v>
      </x:c>
      <x:c r="I710" s="7" t="n">
        <x:f>0</x:f>
        <x:v>0</x:v>
      </x:c>
      <x:c r="J710" s="7" t="n">
        <x:f>0</x:f>
        <x:v>0</x:v>
      </x:c>
      <x:c r="K710" s="7" t="n">
        <x:f>0</x:f>
        <x:v>0</x:v>
      </x:c>
      <x:c r="L710" s="7" t="n">
        <x:f>'Inventory detail'!F710*Summary!$K$5*(A710-E710)/Summary!$K$6</x:f>
        <x:v>0</x:v>
      </x:c>
      <x:c r="M710" s="7" t="n">
        <x:f>MAX(0,H710-L710)</x:f>
        <x:v>0</x:v>
      </x:c>
      <x:c r="N710" s="7" t="n">
        <x:f>MAX(0,L710-H710)</x:f>
        <x:v>0</x:v>
      </x:c>
      <x:c r="O710" s="7" t="n">
        <x:f>MAX(0,F710+I710-N710)</x:f>
        <x:v>0</x:v>
      </x:c>
      <x:c r="P710" s="7" t="n">
        <x:f>MAX(0,N710-F710-I710)</x:f>
        <x:v>0</x:v>
      </x:c>
      <x:c r="Q710" s="7" t="n">
        <x:f>MAX(0,G710+J710-P710)</x:f>
        <x:v>0</x:v>
      </x:c>
      <x:c r="R710" s="7" t="n">
        <x:f>M710+MAX(0,K710-MAX(0,P710-G710-J710))</x:f>
        <x:v>0</x:v>
      </x:c>
      <x:c r="S710" s="7" t="n">
        <x:f>SUM(O710,Q710,R710)</x:f>
        <x:v>0</x:v>
      </x:c>
      <x:c r="T710" s="14" t="n">
        <x:f>'Inventory detail'!T710</x:f>
        <x:v>0.1116</x:v>
      </x:c>
      <x:c r="U710" s="14" t="str">
        <x:f>'Inventory detail'!U710</x:f>
        <x:v>n.a.</x:v>
      </x:c>
      <x:c r="V710" s="9" t="n">
        <x:f>O710*T710</x:f>
        <x:v>0</x:v>
      </x:c>
      <x:c r="W710" s="9" t="n">
        <x:f>Q710*T710</x:f>
        <x:v>0</x:v>
      </x:c>
      <x:c r="X710" s="9" t="n">
        <x:f>R710*T710</x:f>
        <x:v>0</x:v>
      </x:c>
      <x:c r="Y710" s="9" t="n">
        <x:f>S710*T710</x:f>
        <x:v>0</x:v>
      </x:c>
      <x:c r="Z710" s="9" t="str">
        <x:f>IF(ISNUMBER(U710),S710*(U710-T710),"n.a.")</x:f>
        <x:v>n.a.</x:v>
      </x:c>
      <x:c r="AA710" s="9" t="n">
        <x:f>IF(ISNUMBER(U710),Y710,0)</x:f>
        <x:v>0</x:v>
      </x:c>
      <x:c r="AB710" s="7" t="n">
        <x:f>MAX(0,L710-SUM(F710:K710))</x:f>
        <x:v>0</x:v>
      </x:c>
    </x:row>
    <x:row r="711" ht="22" customHeight="1">
      <x:c r="A711" s="18" t="n">
        <x:f>Summary!C$41</x:f>
        <x:v>46327</x:v>
      </x:c>
      <x:c r="B711" s="2" t="str">
        <x:f>'Inventory detail'!A711</x:f>
        <x:v>COIL</x:v>
      </x:c>
      <x:c r="C711" s="2" t="str">
        <x:f>'Inventory detail'!B711</x:f>
        <x:v>10</x:v>
      </x:c>
      <x:c r="D711" s="2" t="str">
        <x:f>'Inventory detail'!C711</x:f>
        <x:v>10FG12-4</x:v>
      </x:c>
      <x:c r="E711" s="10" t="n">
        <x:f>Summary!$E$5</x:f>
        <x:v>46304</x:v>
      </x:c>
      <x:c r="F711" s="7" t="n">
        <x:f>'Inventory detail'!W711</x:f>
        <x:v>0</x:v>
      </x:c>
      <x:c r="G711" s="7" t="n">
        <x:f>'Inventory detail'!X711</x:f>
        <x:v>0</x:v>
      </x:c>
      <x:c r="H711" s="7" t="n">
        <x:f>'Inventory detail'!Y711</x:f>
        <x:v>0</x:v>
      </x:c>
      <x:c r="I711" s="7" t="n">
        <x:f>0</x:f>
        <x:v>0</x:v>
      </x:c>
      <x:c r="J711" s="7" t="n">
        <x:f>0</x:f>
        <x:v>0</x:v>
      </x:c>
      <x:c r="K711" s="7" t="n">
        <x:f>0</x:f>
        <x:v>0</x:v>
      </x:c>
      <x:c r="L711" s="7" t="n">
        <x:f>'Inventory detail'!F711*Summary!$K$5*(A711-E711)/Summary!$K$6</x:f>
        <x:v>0</x:v>
      </x:c>
      <x:c r="M711" s="7" t="n">
        <x:f>MAX(0,H711-L711)</x:f>
        <x:v>0</x:v>
      </x:c>
      <x:c r="N711" s="7" t="n">
        <x:f>MAX(0,L711-H711)</x:f>
        <x:v>0</x:v>
      </x:c>
      <x:c r="O711" s="7" t="n">
        <x:f>MAX(0,F711+I711-N711)</x:f>
        <x:v>0</x:v>
      </x:c>
      <x:c r="P711" s="7" t="n">
        <x:f>MAX(0,N711-F711-I711)</x:f>
        <x:v>0</x:v>
      </x:c>
      <x:c r="Q711" s="7" t="n">
        <x:f>MAX(0,G711+J711-P711)</x:f>
        <x:v>0</x:v>
      </x:c>
      <x:c r="R711" s="7" t="n">
        <x:f>M711+MAX(0,K711-MAX(0,P711-G711-J711))</x:f>
        <x:v>0</x:v>
      </x:c>
      <x:c r="S711" s="7" t="n">
        <x:f>SUM(O711,Q711,R711)</x:f>
        <x:v>0</x:v>
      </x:c>
      <x:c r="T711" s="14" t="n">
        <x:f>'Inventory detail'!T711</x:f>
        <x:v>0.0336</x:v>
      </x:c>
      <x:c r="U711" s="14" t="str">
        <x:f>'Inventory detail'!U711</x:f>
        <x:v>n.a.</x:v>
      </x:c>
      <x:c r="V711" s="9" t="n">
        <x:f>O711*T711</x:f>
        <x:v>0</x:v>
      </x:c>
      <x:c r="W711" s="9" t="n">
        <x:f>Q711*T711</x:f>
        <x:v>0</x:v>
      </x:c>
      <x:c r="X711" s="9" t="n">
        <x:f>R711*T711</x:f>
        <x:v>0</x:v>
      </x:c>
      <x:c r="Y711" s="9" t="n">
        <x:f>S711*T711</x:f>
        <x:v>0</x:v>
      </x:c>
      <x:c r="Z711" s="9" t="str">
        <x:f>IF(ISNUMBER(U711),S711*(U711-T711),"n.a.")</x:f>
        <x:v>n.a.</x:v>
      </x:c>
      <x:c r="AA711" s="9" t="n">
        <x:f>IF(ISNUMBER(U711),Y711,0)</x:f>
        <x:v>0</x:v>
      </x:c>
      <x:c r="AB711" s="7" t="n">
        <x:f>MAX(0,L711-SUM(F711:K711))</x:f>
        <x:v>0</x:v>
      </x:c>
    </x:row>
    <x:row r="712" ht="22" customHeight="1">
      <x:c r="A712" s="18" t="n">
        <x:f>Summary!C$41</x:f>
        <x:v>46327</x:v>
      </x:c>
      <x:c r="B712" s="2" t="str">
        <x:f>'Inventory detail'!A712</x:f>
        <x:v>COIL</x:v>
      </x:c>
      <x:c r="C712" s="2" t="str">
        <x:f>'Inventory detail'!B712</x:f>
        <x:v>10</x:v>
      </x:c>
      <x:c r="D712" s="2" t="str">
        <x:f>'Inventory detail'!C712</x:f>
        <x:v>10MAR12-4</x:v>
      </x:c>
      <x:c r="E712" s="10" t="n">
        <x:f>Summary!$E$5</x:f>
        <x:v>46304</x:v>
      </x:c>
      <x:c r="F712" s="7" t="n">
        <x:f>'Inventory detail'!W712</x:f>
        <x:v>0</x:v>
      </x:c>
      <x:c r="G712" s="7" t="n">
        <x:f>'Inventory detail'!X712</x:f>
        <x:v>0</x:v>
      </x:c>
      <x:c r="H712" s="7" t="n">
        <x:f>'Inventory detail'!Y712</x:f>
        <x:v>0</x:v>
      </x:c>
      <x:c r="I712" s="7" t="n">
        <x:f>0</x:f>
        <x:v>0</x:v>
      </x:c>
      <x:c r="J712" s="7" t="n">
        <x:f>0</x:f>
        <x:v>0</x:v>
      </x:c>
      <x:c r="K712" s="7" t="n">
        <x:f>0</x:f>
        <x:v>0</x:v>
      </x:c>
      <x:c r="L712" s="7" t="n">
        <x:f>'Inventory detail'!F712*Summary!$K$5*(A712-E712)/Summary!$K$6</x:f>
        <x:v>0</x:v>
      </x:c>
      <x:c r="M712" s="7" t="n">
        <x:f>MAX(0,H712-L712)</x:f>
        <x:v>0</x:v>
      </x:c>
      <x:c r="N712" s="7" t="n">
        <x:f>MAX(0,L712-H712)</x:f>
        <x:v>0</x:v>
      </x:c>
      <x:c r="O712" s="7" t="n">
        <x:f>MAX(0,F712+I712-N712)</x:f>
        <x:v>0</x:v>
      </x:c>
      <x:c r="P712" s="7" t="n">
        <x:f>MAX(0,N712-F712-I712)</x:f>
        <x:v>0</x:v>
      </x:c>
      <x:c r="Q712" s="7" t="n">
        <x:f>MAX(0,G712+J712-P712)</x:f>
        <x:v>0</x:v>
      </x:c>
      <x:c r="R712" s="7" t="n">
        <x:f>M712+MAX(0,K712-MAX(0,P712-G712-J712))</x:f>
        <x:v>0</x:v>
      </x:c>
      <x:c r="S712" s="7" t="n">
        <x:f>SUM(O712,Q712,R712)</x:f>
        <x:v>0</x:v>
      </x:c>
      <x:c r="T712" s="14" t="n">
        <x:f>'Inventory detail'!T712</x:f>
        <x:v>0.0336</x:v>
      </x:c>
      <x:c r="U712" s="14" t="str">
        <x:f>'Inventory detail'!U712</x:f>
        <x:v>n.a.</x:v>
      </x:c>
      <x:c r="V712" s="9" t="n">
        <x:f>O712*T712</x:f>
        <x:v>0</x:v>
      </x:c>
      <x:c r="W712" s="9" t="n">
        <x:f>Q712*T712</x:f>
        <x:v>0</x:v>
      </x:c>
      <x:c r="X712" s="9" t="n">
        <x:f>R712*T712</x:f>
        <x:v>0</x:v>
      </x:c>
      <x:c r="Y712" s="9" t="n">
        <x:f>S712*T712</x:f>
        <x:v>0</x:v>
      </x:c>
      <x:c r="Z712" s="9" t="str">
        <x:f>IF(ISNUMBER(U712),S712*(U712-T712),"n.a.")</x:f>
        <x:v>n.a.</x:v>
      </x:c>
      <x:c r="AA712" s="9" t="n">
        <x:f>IF(ISNUMBER(U712),Y712,0)</x:f>
        <x:v>0</x:v>
      </x:c>
      <x:c r="AB712" s="7" t="n">
        <x:f>MAX(0,L712-SUM(F712:K712))</x:f>
        <x:v>0</x:v>
      </x:c>
    </x:row>
    <x:row r="713" ht="22" customHeight="1">
      <x:c r="A713" s="18" t="n">
        <x:f>Summary!C$41</x:f>
        <x:v>46327</x:v>
      </x:c>
      <x:c r="B713" s="2" t="str">
        <x:f>'Inventory detail'!A713</x:f>
        <x:v>COIL</x:v>
      </x:c>
      <x:c r="C713" s="2" t="str">
        <x:f>'Inventory detail'!B713</x:f>
        <x:v>10</x:v>
      </x:c>
      <x:c r="D713" s="2" t="str">
        <x:f>'Inventory detail'!C713</x:f>
        <x:v>10WHT12-5</x:v>
      </x:c>
      <x:c r="E713" s="10" t="n">
        <x:f>Summary!$E$5</x:f>
        <x:v>46304</x:v>
      </x:c>
      <x:c r="F713" s="7" t="n">
        <x:f>'Inventory detail'!W713</x:f>
        <x:v>0</x:v>
      </x:c>
      <x:c r="G713" s="7" t="n">
        <x:f>'Inventory detail'!X713</x:f>
        <x:v>0</x:v>
      </x:c>
      <x:c r="H713" s="7" t="n">
        <x:f>'Inventory detail'!Y713</x:f>
        <x:v>0</x:v>
      </x:c>
      <x:c r="I713" s="7" t="n">
        <x:f>0</x:f>
        <x:v>0</x:v>
      </x:c>
      <x:c r="J713" s="7" t="n">
        <x:f>0</x:f>
        <x:v>0</x:v>
      </x:c>
      <x:c r="K713" s="7" t="n">
        <x:f>0</x:f>
        <x:v>0</x:v>
      </x:c>
      <x:c r="L713" s="7" t="n">
        <x:f>'Inventory detail'!F713*Summary!$K$5*(A713-E713)/Summary!$K$6</x:f>
        <x:v>0</x:v>
      </x:c>
      <x:c r="M713" s="7" t="n">
        <x:f>MAX(0,H713-L713)</x:f>
        <x:v>0</x:v>
      </x:c>
      <x:c r="N713" s="7" t="n">
        <x:f>MAX(0,L713-H713)</x:f>
        <x:v>0</x:v>
      </x:c>
      <x:c r="O713" s="7" t="n">
        <x:f>MAX(0,F713+I713-N713)</x:f>
        <x:v>0</x:v>
      </x:c>
      <x:c r="P713" s="7" t="n">
        <x:f>MAX(0,N713-F713-I713)</x:f>
        <x:v>0</x:v>
      </x:c>
      <x:c r="Q713" s="7" t="n">
        <x:f>MAX(0,G713+J713-P713)</x:f>
        <x:v>0</x:v>
      </x:c>
      <x:c r="R713" s="7" t="n">
        <x:f>M713+MAX(0,K713-MAX(0,P713-G713-J713))</x:f>
        <x:v>0</x:v>
      </x:c>
      <x:c r="S713" s="7" t="n">
        <x:f>SUM(O713,Q713,R713)</x:f>
        <x:v>0</x:v>
      </x:c>
      <x:c r="T713" s="14" t="n">
        <x:f>'Inventory detail'!T713</x:f>
        <x:v>0.0381</x:v>
      </x:c>
      <x:c r="U713" s="14" t="str">
        <x:f>'Inventory detail'!U713</x:f>
        <x:v>n.a.</x:v>
      </x:c>
      <x:c r="V713" s="9" t="n">
        <x:f>O713*T713</x:f>
        <x:v>0</x:v>
      </x:c>
      <x:c r="W713" s="9" t="n">
        <x:f>Q713*T713</x:f>
        <x:v>0</x:v>
      </x:c>
      <x:c r="X713" s="9" t="n">
        <x:f>R713*T713</x:f>
        <x:v>0</x:v>
      </x:c>
      <x:c r="Y713" s="9" t="n">
        <x:f>S713*T713</x:f>
        <x:v>0</x:v>
      </x:c>
      <x:c r="Z713" s="9" t="str">
        <x:f>IF(ISNUMBER(U713),S713*(U713-T713),"n.a.")</x:f>
        <x:v>n.a.</x:v>
      </x:c>
      <x:c r="AA713" s="9" t="n">
        <x:f>IF(ISNUMBER(U713),Y713,0)</x:f>
        <x:v>0</x:v>
      </x:c>
      <x:c r="AB713" s="7" t="n">
        <x:f>MAX(0,L713-SUM(F713:K713))</x:f>
        <x:v>0</x:v>
      </x:c>
    </x:row>
    <x:row r="714" ht="22" customHeight="1">
      <x:c r="A714" s="18" t="n">
        <x:f>Summary!C$41</x:f>
        <x:v>46327</x:v>
      </x:c>
      <x:c r="B714" s="2" t="str">
        <x:f>'Inventory detail'!A714</x:f>
        <x:v>COIL</x:v>
      </x:c>
      <x:c r="C714" s="2" t="str">
        <x:f>'Inventory detail'!B714</x:f>
        <x:v>10</x:v>
      </x:c>
      <x:c r="D714" s="2" t="str">
        <x:f>'Inventory detail'!C714</x:f>
        <x:v>10WHT36-5</x:v>
      </x:c>
      <x:c r="E714" s="10" t="n">
        <x:f>Summary!$E$5</x:f>
        <x:v>46304</x:v>
      </x:c>
      <x:c r="F714" s="7" t="n">
        <x:f>'Inventory detail'!W714</x:f>
        <x:v>0</x:v>
      </x:c>
      <x:c r="G714" s="7" t="n">
        <x:f>'Inventory detail'!X714</x:f>
        <x:v>0</x:v>
      </x:c>
      <x:c r="H714" s="7" t="n">
        <x:f>'Inventory detail'!Y714</x:f>
        <x:v>0</x:v>
      </x:c>
      <x:c r="I714" s="7" t="n">
        <x:f>0</x:f>
        <x:v>0</x:v>
      </x:c>
      <x:c r="J714" s="7" t="n">
        <x:f>0</x:f>
        <x:v>0</x:v>
      </x:c>
      <x:c r="K714" s="7" t="n">
        <x:f>0</x:f>
        <x:v>0</x:v>
      </x:c>
      <x:c r="L714" s="7" t="n">
        <x:f>'Inventory detail'!F714*Summary!$K$5*(A714-E714)/Summary!$K$6</x:f>
        <x:v>0</x:v>
      </x:c>
      <x:c r="M714" s="7" t="n">
        <x:f>MAX(0,H714-L714)</x:f>
        <x:v>0</x:v>
      </x:c>
      <x:c r="N714" s="7" t="n">
        <x:f>MAX(0,L714-H714)</x:f>
        <x:v>0</x:v>
      </x:c>
      <x:c r="O714" s="7" t="n">
        <x:f>MAX(0,F714+I714-N714)</x:f>
        <x:v>0</x:v>
      </x:c>
      <x:c r="P714" s="7" t="n">
        <x:f>MAX(0,N714-F714-I714)</x:f>
        <x:v>0</x:v>
      </x:c>
      <x:c r="Q714" s="7" t="n">
        <x:f>MAX(0,G714+J714-P714)</x:f>
        <x:v>0</x:v>
      </x:c>
      <x:c r="R714" s="7" t="n">
        <x:f>M714+MAX(0,K714-MAX(0,P714-G714-J714))</x:f>
        <x:v>0</x:v>
      </x:c>
      <x:c r="S714" s="7" t="n">
        <x:f>SUM(O714,Q714,R714)</x:f>
        <x:v>0</x:v>
      </x:c>
      <x:c r="T714" s="14" t="n">
        <x:f>'Inventory detail'!T714</x:f>
        <x:v>0.1116</x:v>
      </x:c>
      <x:c r="U714" s="14" t="str">
        <x:f>'Inventory detail'!U714</x:f>
        <x:v>n.a.</x:v>
      </x:c>
      <x:c r="V714" s="9" t="n">
        <x:f>O714*T714</x:f>
        <x:v>0</x:v>
      </x:c>
      <x:c r="W714" s="9" t="n">
        <x:f>Q714*T714</x:f>
        <x:v>0</x:v>
      </x:c>
      <x:c r="X714" s="9" t="n">
        <x:f>R714*T714</x:f>
        <x:v>0</x:v>
      </x:c>
      <x:c r="Y714" s="9" t="n">
        <x:f>S714*T714</x:f>
        <x:v>0</x:v>
      </x:c>
      <x:c r="Z714" s="9" t="str">
        <x:f>IF(ISNUMBER(U714),S714*(U714-T714),"n.a.")</x:f>
        <x:v>n.a.</x:v>
      </x:c>
      <x:c r="AA714" s="9" t="n">
        <x:f>IF(ISNUMBER(U714),Y714,0)</x:f>
        <x:v>0</x:v>
      </x:c>
      <x:c r="AB714" s="7" t="n">
        <x:f>MAX(0,L714-SUM(F714:K714))</x:f>
        <x:v>0</x:v>
      </x:c>
    </x:row>
    <x:row r="715" ht="22" customHeight="1">
      <x:c r="A715" s="18" t="n">
        <x:f>Summary!C$41</x:f>
        <x:v>46327</x:v>
      </x:c>
      <x:c r="B715" s="2" t="str">
        <x:f>'Inventory detail'!A715</x:f>
        <x:v>COIL</x:v>
      </x:c>
      <x:c r="C715" s="2" t="str">
        <x:f>'Inventory detail'!B715</x:f>
        <x:v>10</x:v>
      </x:c>
      <x:c r="D715" s="2" t="str">
        <x:f>'Inventory detail'!C715</x:f>
        <x:v>11BLK12-5</x:v>
      </x:c>
      <x:c r="E715" s="10" t="n">
        <x:f>Summary!$E$5</x:f>
        <x:v>46304</x:v>
      </x:c>
      <x:c r="F715" s="7" t="n">
        <x:f>'Inventory detail'!W715</x:f>
        <x:v>0</x:v>
      </x:c>
      <x:c r="G715" s="7" t="n">
        <x:f>'Inventory detail'!X715</x:f>
        <x:v>0</x:v>
      </x:c>
      <x:c r="H715" s="7" t="n">
        <x:f>'Inventory detail'!Y715</x:f>
        <x:v>0</x:v>
      </x:c>
      <x:c r="I715" s="7" t="n">
        <x:f>0</x:f>
        <x:v>0</x:v>
      </x:c>
      <x:c r="J715" s="7" t="n">
        <x:f>0</x:f>
        <x:v>0</x:v>
      </x:c>
      <x:c r="K715" s="7" t="n">
        <x:f>0</x:f>
        <x:v>0</x:v>
      </x:c>
      <x:c r="L715" s="7" t="n">
        <x:f>'Inventory detail'!F715*Summary!$K$5*(A715-E715)/Summary!$K$6</x:f>
        <x:v>0</x:v>
      </x:c>
      <x:c r="M715" s="7" t="n">
        <x:f>MAX(0,H715-L715)</x:f>
        <x:v>0</x:v>
      </x:c>
      <x:c r="N715" s="7" t="n">
        <x:f>MAX(0,L715-H715)</x:f>
        <x:v>0</x:v>
      </x:c>
      <x:c r="O715" s="7" t="n">
        <x:f>MAX(0,F715+I715-N715)</x:f>
        <x:v>0</x:v>
      </x:c>
      <x:c r="P715" s="7" t="n">
        <x:f>MAX(0,N715-F715-I715)</x:f>
        <x:v>0</x:v>
      </x:c>
      <x:c r="Q715" s="7" t="n">
        <x:f>MAX(0,G715+J715-P715)</x:f>
        <x:v>0</x:v>
      </x:c>
      <x:c r="R715" s="7" t="n">
        <x:f>M715+MAX(0,K715-MAX(0,P715-G715-J715))</x:f>
        <x:v>0</x:v>
      </x:c>
      <x:c r="S715" s="7" t="n">
        <x:f>SUM(O715,Q715,R715)</x:f>
        <x:v>0</x:v>
      </x:c>
      <x:c r="T715" s="14" t="n">
        <x:f>'Inventory detail'!T715</x:f>
        <x:v>0.0409</x:v>
      </x:c>
      <x:c r="U715" s="14" t="str">
        <x:f>'Inventory detail'!U715</x:f>
        <x:v>n.a.</x:v>
      </x:c>
      <x:c r="V715" s="9" t="n">
        <x:f>O715*T715</x:f>
        <x:v>0</x:v>
      </x:c>
      <x:c r="W715" s="9" t="n">
        <x:f>Q715*T715</x:f>
        <x:v>0</x:v>
      </x:c>
      <x:c r="X715" s="9" t="n">
        <x:f>R715*T715</x:f>
        <x:v>0</x:v>
      </x:c>
      <x:c r="Y715" s="9" t="n">
        <x:f>S715*T715</x:f>
        <x:v>0</x:v>
      </x:c>
      <x:c r="Z715" s="9" t="str">
        <x:f>IF(ISNUMBER(U715),S715*(U715-T715),"n.a.")</x:f>
        <x:v>n.a.</x:v>
      </x:c>
      <x:c r="AA715" s="9" t="n">
        <x:f>IF(ISNUMBER(U715),Y715,0)</x:f>
        <x:v>0</x:v>
      </x:c>
      <x:c r="AB715" s="7" t="n">
        <x:f>MAX(0,L715-SUM(F715:K715))</x:f>
        <x:v>0</x:v>
      </x:c>
    </x:row>
    <x:row r="716" ht="22" customHeight="1">
      <x:c r="A716" s="18" t="n">
        <x:f>Summary!C$41</x:f>
        <x:v>46327</x:v>
      </x:c>
      <x:c r="B716" s="2" t="str">
        <x:f>'Inventory detail'!A716</x:f>
        <x:v>COIL</x:v>
      </x:c>
      <x:c r="C716" s="2" t="str">
        <x:f>'Inventory detail'!B716</x:f>
        <x:v>10</x:v>
      </x:c>
      <x:c r="D716" s="2" t="str">
        <x:f>'Inventory detail'!C716</x:f>
        <x:v>11BLK36-5</x:v>
      </x:c>
      <x:c r="E716" s="10" t="n">
        <x:f>Summary!$E$5</x:f>
        <x:v>46304</x:v>
      </x:c>
      <x:c r="F716" s="7" t="n">
        <x:f>'Inventory detail'!W716</x:f>
        <x:v>0</x:v>
      </x:c>
      <x:c r="G716" s="7" t="n">
        <x:f>'Inventory detail'!X716</x:f>
        <x:v>0</x:v>
      </x:c>
      <x:c r="H716" s="7" t="n">
        <x:f>'Inventory detail'!Y716</x:f>
        <x:v>0</x:v>
      </x:c>
      <x:c r="I716" s="7" t="n">
        <x:f>0</x:f>
        <x:v>0</x:v>
      </x:c>
      <x:c r="J716" s="7" t="n">
        <x:f>0</x:f>
        <x:v>0</x:v>
      </x:c>
      <x:c r="K716" s="7" t="n">
        <x:f>0</x:f>
        <x:v>0</x:v>
      </x:c>
      <x:c r="L716" s="7" t="n">
        <x:f>'Inventory detail'!F716*Summary!$K$5*(A716-E716)/Summary!$K$6</x:f>
        <x:v>0</x:v>
      </x:c>
      <x:c r="M716" s="7" t="n">
        <x:f>MAX(0,H716-L716)</x:f>
        <x:v>0</x:v>
      </x:c>
      <x:c r="N716" s="7" t="n">
        <x:f>MAX(0,L716-H716)</x:f>
        <x:v>0</x:v>
      </x:c>
      <x:c r="O716" s="7" t="n">
        <x:f>MAX(0,F716+I716-N716)</x:f>
        <x:v>0</x:v>
      </x:c>
      <x:c r="P716" s="7" t="n">
        <x:f>MAX(0,N716-F716-I716)</x:f>
        <x:v>0</x:v>
      </x:c>
      <x:c r="Q716" s="7" t="n">
        <x:f>MAX(0,G716+J716-P716)</x:f>
        <x:v>0</x:v>
      </x:c>
      <x:c r="R716" s="7" t="n">
        <x:f>M716+MAX(0,K716-MAX(0,P716-G716-J716))</x:f>
        <x:v>0</x:v>
      </x:c>
      <x:c r="S716" s="7" t="n">
        <x:f>SUM(O716,Q716,R716)</x:f>
        <x:v>0</x:v>
      </x:c>
      <x:c r="T716" s="14" t="n">
        <x:f>'Inventory detail'!T716</x:f>
        <x:v>0.1226</x:v>
      </x:c>
      <x:c r="U716" s="14" t="str">
        <x:f>'Inventory detail'!U716</x:f>
        <x:v>n.a.</x:v>
      </x:c>
      <x:c r="V716" s="9" t="n">
        <x:f>O716*T716</x:f>
        <x:v>0</x:v>
      </x:c>
      <x:c r="W716" s="9" t="n">
        <x:f>Q716*T716</x:f>
        <x:v>0</x:v>
      </x:c>
      <x:c r="X716" s="9" t="n">
        <x:f>R716*T716</x:f>
        <x:v>0</x:v>
      </x:c>
      <x:c r="Y716" s="9" t="n">
        <x:f>S716*T716</x:f>
        <x:v>0</x:v>
      </x:c>
      <x:c r="Z716" s="9" t="str">
        <x:f>IF(ISNUMBER(U716),S716*(U716-T716),"n.a.")</x:f>
        <x:v>n.a.</x:v>
      </x:c>
      <x:c r="AA716" s="9" t="n">
        <x:f>IF(ISNUMBER(U716),Y716,0)</x:f>
        <x:v>0</x:v>
      </x:c>
      <x:c r="AB716" s="7" t="n">
        <x:f>MAX(0,L716-SUM(F716:K716))</x:f>
        <x:v>0</x:v>
      </x:c>
    </x:row>
    <x:row r="717" ht="22" customHeight="1">
      <x:c r="A717" s="18" t="n">
        <x:f>Summary!C$41</x:f>
        <x:v>46327</x:v>
      </x:c>
      <x:c r="B717" s="2" t="str">
        <x:f>'Inventory detail'!A717</x:f>
        <x:v>COIL</x:v>
      </x:c>
      <x:c r="C717" s="2" t="str">
        <x:f>'Inventory detail'!B717</x:f>
        <x:v>10</x:v>
      </x:c>
      <x:c r="D717" s="2" t="str">
        <x:f>'Inventory detail'!C717</x:f>
        <x:v>11BLU12-4</x:v>
      </x:c>
      <x:c r="E717" s="10" t="n">
        <x:f>Summary!$E$5</x:f>
        <x:v>46304</x:v>
      </x:c>
      <x:c r="F717" s="7" t="n">
        <x:f>'Inventory detail'!W717</x:f>
        <x:v>0</x:v>
      </x:c>
      <x:c r="G717" s="7" t="n">
        <x:f>'Inventory detail'!X717</x:f>
        <x:v>0</x:v>
      </x:c>
      <x:c r="H717" s="7" t="n">
        <x:f>'Inventory detail'!Y717</x:f>
        <x:v>2100</x:v>
      </x:c>
      <x:c r="I717" s="7" t="n">
        <x:f>0</x:f>
        <x:v>0</x:v>
      </x:c>
      <x:c r="J717" s="7" t="n">
        <x:f>0</x:f>
        <x:v>0</x:v>
      </x:c>
      <x:c r="K717" s="7" t="n">
        <x:f>0</x:f>
        <x:v>0</x:v>
      </x:c>
      <x:c r="L717" s="7" t="n">
        <x:f>'Inventory detail'!F717*Summary!$K$5*(A717-E717)/Summary!$K$6</x:f>
        <x:v>0</x:v>
      </x:c>
      <x:c r="M717" s="7" t="n">
        <x:f>MAX(0,H717-L717)</x:f>
        <x:v>2100</x:v>
      </x:c>
      <x:c r="N717" s="7" t="n">
        <x:f>MAX(0,L717-H717)</x:f>
        <x:v>0</x:v>
      </x:c>
      <x:c r="O717" s="7" t="n">
        <x:f>MAX(0,F717+I717-N717)</x:f>
        <x:v>0</x:v>
      </x:c>
      <x:c r="P717" s="7" t="n">
        <x:f>MAX(0,N717-F717-I717)</x:f>
        <x:v>0</x:v>
      </x:c>
      <x:c r="Q717" s="7" t="n">
        <x:f>MAX(0,G717+J717-P717)</x:f>
        <x:v>0</x:v>
      </x:c>
      <x:c r="R717" s="7" t="n">
        <x:f>M717+MAX(0,K717-MAX(0,P717-G717-J717))</x:f>
        <x:v>2100</x:v>
      </x:c>
      <x:c r="S717" s="7" t="n">
        <x:f>SUM(O717,Q717,R717)</x:f>
        <x:v>2100</x:v>
      </x:c>
      <x:c r="T717" s="14" t="n">
        <x:f>'Inventory detail'!T717</x:f>
        <x:v>0.0682</x:v>
      </x:c>
      <x:c r="U717" s="14" t="n">
        <x:f>'Inventory detail'!U717</x:f>
        <x:v>0.0668525</x:v>
      </x:c>
      <x:c r="V717" s="9" t="n">
        <x:f>O717*T717</x:f>
        <x:v>0</x:v>
      </x:c>
      <x:c r="W717" s="9" t="n">
        <x:f>Q717*T717</x:f>
        <x:v>0</x:v>
      </x:c>
      <x:c r="X717" s="9" t="n">
        <x:f>R717*T717</x:f>
        <x:v>143.22</x:v>
      </x:c>
      <x:c r="Y717" s="9" t="n">
        <x:f>S717*T717</x:f>
        <x:v>143.22</x:v>
      </x:c>
      <x:c r="Z717" s="9" t="n">
        <x:f>IF(ISNUMBER(U717),S717*(U717-T717),"n.a.")</x:f>
        <x:v>-2.8297500000000033</x:v>
      </x:c>
      <x:c r="AA717" s="9" t="n">
        <x:f>IF(ISNUMBER(U717),Y717,0)</x:f>
        <x:v>143.22</x:v>
      </x:c>
      <x:c r="AB717" s="7" t="n">
        <x:f>MAX(0,L717-SUM(F717:K717))</x:f>
        <x:v>0</x:v>
      </x:c>
    </x:row>
    <x:row r="718" ht="22" customHeight="1">
      <x:c r="A718" s="18" t="n">
        <x:f>Summary!C$41</x:f>
        <x:v>46327</x:v>
      </x:c>
      <x:c r="B718" s="2" t="str">
        <x:f>'Inventory detail'!A718</x:f>
        <x:v>COIL</x:v>
      </x:c>
      <x:c r="C718" s="2" t="str">
        <x:f>'Inventory detail'!B718</x:f>
        <x:v>10</x:v>
      </x:c>
      <x:c r="D718" s="2" t="str">
        <x:f>'Inventory detail'!C718</x:f>
        <x:v>11FG12-4</x:v>
      </x:c>
      <x:c r="E718" s="10" t="n">
        <x:f>Summary!$E$5</x:f>
        <x:v>46304</x:v>
      </x:c>
      <x:c r="F718" s="7" t="n">
        <x:f>'Inventory detail'!W718</x:f>
        <x:v>0</x:v>
      </x:c>
      <x:c r="G718" s="7" t="n">
        <x:f>'Inventory detail'!X718</x:f>
        <x:v>0</x:v>
      </x:c>
      <x:c r="H718" s="7" t="n">
        <x:f>'Inventory detail'!Y718</x:f>
        <x:v>0</x:v>
      </x:c>
      <x:c r="I718" s="7" t="n">
        <x:f>0</x:f>
        <x:v>0</x:v>
      </x:c>
      <x:c r="J718" s="7" t="n">
        <x:f>0</x:f>
        <x:v>0</x:v>
      </x:c>
      <x:c r="K718" s="7" t="n">
        <x:f>0</x:f>
        <x:v>0</x:v>
      </x:c>
      <x:c r="L718" s="7" t="n">
        <x:f>'Inventory detail'!F718*Summary!$K$5*(A718-E718)/Summary!$K$6</x:f>
        <x:v>0</x:v>
      </x:c>
      <x:c r="M718" s="7" t="n">
        <x:f>MAX(0,H718-L718)</x:f>
        <x:v>0</x:v>
      </x:c>
      <x:c r="N718" s="7" t="n">
        <x:f>MAX(0,L718-H718)</x:f>
        <x:v>0</x:v>
      </x:c>
      <x:c r="O718" s="7" t="n">
        <x:f>MAX(0,F718+I718-N718)</x:f>
        <x:v>0</x:v>
      </x:c>
      <x:c r="P718" s="7" t="n">
        <x:f>MAX(0,N718-F718-I718)</x:f>
        <x:v>0</x:v>
      </x:c>
      <x:c r="Q718" s="7" t="n">
        <x:f>MAX(0,G718+J718-P718)</x:f>
        <x:v>0</x:v>
      </x:c>
      <x:c r="R718" s="7" t="n">
        <x:f>M718+MAX(0,K718-MAX(0,P718-G718-J718))</x:f>
        <x:v>0</x:v>
      </x:c>
      <x:c r="S718" s="7" t="n">
        <x:f>SUM(O718,Q718,R718)</x:f>
        <x:v>0</x:v>
      </x:c>
      <x:c r="T718" s="14" t="n">
        <x:f>'Inventory detail'!T718</x:f>
        <x:v>0.036699999999999997</x:v>
      </x:c>
      <x:c r="U718" s="14" t="str">
        <x:f>'Inventory detail'!U718</x:f>
        <x:v>n.a.</x:v>
      </x:c>
      <x:c r="V718" s="9" t="n">
        <x:f>O718*T718</x:f>
        <x:v>0</x:v>
      </x:c>
      <x:c r="W718" s="9" t="n">
        <x:f>Q718*T718</x:f>
        <x:v>0</x:v>
      </x:c>
      <x:c r="X718" s="9" t="n">
        <x:f>R718*T718</x:f>
        <x:v>0</x:v>
      </x:c>
      <x:c r="Y718" s="9" t="n">
        <x:f>S718*T718</x:f>
        <x:v>0</x:v>
      </x:c>
      <x:c r="Z718" s="9" t="str">
        <x:f>IF(ISNUMBER(U718),S718*(U718-T718),"n.a.")</x:f>
        <x:v>n.a.</x:v>
      </x:c>
      <x:c r="AA718" s="9" t="n">
        <x:f>IF(ISNUMBER(U718),Y718,0)</x:f>
        <x:v>0</x:v>
      </x:c>
      <x:c r="AB718" s="7" t="n">
        <x:f>MAX(0,L718-SUM(F718:K718))</x:f>
        <x:v>0</x:v>
      </x:c>
    </x:row>
    <x:row r="719" ht="22" customHeight="1">
      <x:c r="A719" s="18" t="n">
        <x:f>Summary!C$41</x:f>
        <x:v>46327</x:v>
      </x:c>
      <x:c r="B719" s="2" t="str">
        <x:f>'Inventory detail'!A719</x:f>
        <x:v>COIL</x:v>
      </x:c>
      <x:c r="C719" s="2" t="str">
        <x:f>'Inventory detail'!B719</x:f>
        <x:v>10</x:v>
      </x:c>
      <x:c r="D719" s="2" t="str">
        <x:f>'Inventory detail'!C719</x:f>
        <x:v>11MAR12-4</x:v>
      </x:c>
      <x:c r="E719" s="10" t="n">
        <x:f>Summary!$E$5</x:f>
        <x:v>46304</x:v>
      </x:c>
      <x:c r="F719" s="7" t="n">
        <x:f>'Inventory detail'!W719</x:f>
        <x:v>0</x:v>
      </x:c>
      <x:c r="G719" s="7" t="n">
        <x:f>'Inventory detail'!X719</x:f>
        <x:v>0</x:v>
      </x:c>
      <x:c r="H719" s="7" t="n">
        <x:f>'Inventory detail'!Y719</x:f>
        <x:v>100</x:v>
      </x:c>
      <x:c r="I719" s="7" t="n">
        <x:f>0</x:f>
        <x:v>0</x:v>
      </x:c>
      <x:c r="J719" s="7" t="n">
        <x:f>0</x:f>
        <x:v>0</x:v>
      </x:c>
      <x:c r="K719" s="7" t="n">
        <x:f>0</x:f>
        <x:v>0</x:v>
      </x:c>
      <x:c r="L719" s="7" t="n">
        <x:f>'Inventory detail'!F719*Summary!$K$5*(A719-E719)/Summary!$K$6</x:f>
        <x:v>0</x:v>
      </x:c>
      <x:c r="M719" s="7" t="n">
        <x:f>MAX(0,H719-L719)</x:f>
        <x:v>100</x:v>
      </x:c>
      <x:c r="N719" s="7" t="n">
        <x:f>MAX(0,L719-H719)</x:f>
        <x:v>0</x:v>
      </x:c>
      <x:c r="O719" s="7" t="n">
        <x:f>MAX(0,F719+I719-N719)</x:f>
        <x:v>0</x:v>
      </x:c>
      <x:c r="P719" s="7" t="n">
        <x:f>MAX(0,N719-F719-I719)</x:f>
        <x:v>0</x:v>
      </x:c>
      <x:c r="Q719" s="7" t="n">
        <x:f>MAX(0,G719+J719-P719)</x:f>
        <x:v>0</x:v>
      </x:c>
      <x:c r="R719" s="7" t="n">
        <x:f>M719+MAX(0,K719-MAX(0,P719-G719-J719))</x:f>
        <x:v>100</x:v>
      </x:c>
      <x:c r="S719" s="7" t="n">
        <x:f>SUM(O719,Q719,R719)</x:f>
        <x:v>100</x:v>
      </x:c>
      <x:c r="T719" s="14" t="n">
        <x:f>'Inventory detail'!T719</x:f>
        <x:v>0.036699999999999997</x:v>
      </x:c>
      <x:c r="U719" s="14" t="str">
        <x:f>'Inventory detail'!U719</x:f>
        <x:v>n.a.</x:v>
      </x:c>
      <x:c r="V719" s="9" t="n">
        <x:f>O719*T719</x:f>
        <x:v>0</x:v>
      </x:c>
      <x:c r="W719" s="9" t="n">
        <x:f>Q719*T719</x:f>
        <x:v>0</x:v>
      </x:c>
      <x:c r="X719" s="9" t="n">
        <x:f>R719*T719</x:f>
        <x:v>3.6699999999999995</x:v>
      </x:c>
      <x:c r="Y719" s="9" t="n">
        <x:f>S719*T719</x:f>
        <x:v>3.6699999999999995</x:v>
      </x:c>
      <x:c r="Z719" s="9" t="str">
        <x:f>IF(ISNUMBER(U719),S719*(U719-T719),"n.a.")</x:f>
        <x:v>n.a.</x:v>
      </x:c>
      <x:c r="AA719" s="9" t="n">
        <x:f>IF(ISNUMBER(U719),Y719,0)</x:f>
        <x:v>0</x:v>
      </x:c>
      <x:c r="AB719" s="7" t="n">
        <x:f>MAX(0,L719-SUM(F719:K719))</x:f>
        <x:v>0</x:v>
      </x:c>
    </x:row>
    <x:row r="720" ht="22" customHeight="1">
      <x:c r="A720" s="18" t="n">
        <x:f>Summary!C$41</x:f>
        <x:v>46327</x:v>
      </x:c>
      <x:c r="B720" s="2" t="str">
        <x:f>'Inventory detail'!A720</x:f>
        <x:v>COIL</x:v>
      </x:c>
      <x:c r="C720" s="2" t="str">
        <x:f>'Inventory detail'!B720</x:f>
        <x:v>10</x:v>
      </x:c>
      <x:c r="D720" s="2" t="str">
        <x:f>'Inventory detail'!C720</x:f>
        <x:v>11WHT36-4</x:v>
      </x:c>
      <x:c r="E720" s="10" t="n">
        <x:f>Summary!$E$5</x:f>
        <x:v>46304</x:v>
      </x:c>
      <x:c r="F720" s="7" t="n">
        <x:f>'Inventory detail'!W720</x:f>
        <x:v>0</x:v>
      </x:c>
      <x:c r="G720" s="7" t="n">
        <x:f>'Inventory detail'!X720</x:f>
        <x:v>0</x:v>
      </x:c>
      <x:c r="H720" s="7" t="n">
        <x:f>'Inventory detail'!Y720</x:f>
        <x:v>0</x:v>
      </x:c>
      <x:c r="I720" s="7" t="n">
        <x:f>0</x:f>
        <x:v>0</x:v>
      </x:c>
      <x:c r="J720" s="7" t="n">
        <x:f>0</x:f>
        <x:v>0</x:v>
      </x:c>
      <x:c r="K720" s="7" t="n">
        <x:f>0</x:f>
        <x:v>0</x:v>
      </x:c>
      <x:c r="L720" s="7" t="n">
        <x:f>'Inventory detail'!F720*Summary!$K$5*(A720-E720)/Summary!$K$6</x:f>
        <x:v>0</x:v>
      </x:c>
      <x:c r="M720" s="7" t="n">
        <x:f>MAX(0,H720-L720)</x:f>
        <x:v>0</x:v>
      </x:c>
      <x:c r="N720" s="7" t="n">
        <x:f>MAX(0,L720-H720)</x:f>
        <x:v>0</x:v>
      </x:c>
      <x:c r="O720" s="7" t="n">
        <x:f>MAX(0,F720+I720-N720)</x:f>
        <x:v>0</x:v>
      </x:c>
      <x:c r="P720" s="7" t="n">
        <x:f>MAX(0,N720-F720-I720)</x:f>
        <x:v>0</x:v>
      </x:c>
      <x:c r="Q720" s="7" t="n">
        <x:f>MAX(0,G720+J720-P720)</x:f>
        <x:v>0</x:v>
      </x:c>
      <x:c r="R720" s="7" t="n">
        <x:f>M720+MAX(0,K720-MAX(0,P720-G720-J720))</x:f>
        <x:v>0</x:v>
      </x:c>
      <x:c r="S720" s="7" t="n">
        <x:f>SUM(O720,Q720,R720)</x:f>
        <x:v>0</x:v>
      </x:c>
      <x:c r="T720" s="14" t="n">
        <x:f>'Inventory detail'!T720</x:f>
        <x:v>0.1016</x:v>
      </x:c>
      <x:c r="U720" s="14" t="str">
        <x:f>'Inventory detail'!U720</x:f>
        <x:v>n.a.</x:v>
      </x:c>
      <x:c r="V720" s="9" t="n">
        <x:f>O720*T720</x:f>
        <x:v>0</x:v>
      </x:c>
      <x:c r="W720" s="9" t="n">
        <x:f>Q720*T720</x:f>
        <x:v>0</x:v>
      </x:c>
      <x:c r="X720" s="9" t="n">
        <x:f>R720*T720</x:f>
        <x:v>0</x:v>
      </x:c>
      <x:c r="Y720" s="9" t="n">
        <x:f>S720*T720</x:f>
        <x:v>0</x:v>
      </x:c>
      <x:c r="Z720" s="9" t="str">
        <x:f>IF(ISNUMBER(U720),S720*(U720-T720),"n.a.")</x:f>
        <x:v>n.a.</x:v>
      </x:c>
      <x:c r="AA720" s="9" t="n">
        <x:f>IF(ISNUMBER(U720),Y720,0)</x:f>
        <x:v>0</x:v>
      </x:c>
      <x:c r="AB720" s="7" t="n">
        <x:f>MAX(0,L720-SUM(F720:K720))</x:f>
        <x:v>0</x:v>
      </x:c>
    </x:row>
    <x:row r="721" ht="22" customHeight="1">
      <x:c r="A721" s="18" t="n">
        <x:f>Summary!C$41</x:f>
        <x:v>46327</x:v>
      </x:c>
      <x:c r="B721" s="2" t="str">
        <x:f>'Inventory detail'!A721</x:f>
        <x:v>COIL</x:v>
      </x:c>
      <x:c r="C721" s="2" t="str">
        <x:f>'Inventory detail'!B721</x:f>
        <x:v>10</x:v>
      </x:c>
      <x:c r="D721" s="2" t="str">
        <x:f>'Inventory detail'!C721</x:f>
        <x:v>12BLK12-5</x:v>
      </x:c>
      <x:c r="E721" s="10" t="n">
        <x:f>Summary!$E$5</x:f>
        <x:v>46304</x:v>
      </x:c>
      <x:c r="F721" s="7" t="n">
        <x:f>'Inventory detail'!W721</x:f>
        <x:v>0</x:v>
      </x:c>
      <x:c r="G721" s="7" t="n">
        <x:f>'Inventory detail'!X721</x:f>
        <x:v>0</x:v>
      </x:c>
      <x:c r="H721" s="7" t="n">
        <x:f>'Inventory detail'!Y721</x:f>
        <x:v>0</x:v>
      </x:c>
      <x:c r="I721" s="7" t="n">
        <x:f>0</x:f>
        <x:v>0</x:v>
      </x:c>
      <x:c r="J721" s="7" t="n">
        <x:f>0</x:f>
        <x:v>0</x:v>
      </x:c>
      <x:c r="K721" s="7" t="n">
        <x:f>0</x:f>
        <x:v>0</x:v>
      </x:c>
      <x:c r="L721" s="7" t="n">
        <x:f>'Inventory detail'!F721*Summary!$K$5*(A721-E721)/Summary!$K$6</x:f>
        <x:v>0</x:v>
      </x:c>
      <x:c r="M721" s="7" t="n">
        <x:f>MAX(0,H721-L721)</x:f>
        <x:v>0</x:v>
      </x:c>
      <x:c r="N721" s="7" t="n">
        <x:f>MAX(0,L721-H721)</x:f>
        <x:v>0</x:v>
      </x:c>
      <x:c r="O721" s="7" t="n">
        <x:f>MAX(0,F721+I721-N721)</x:f>
        <x:v>0</x:v>
      </x:c>
      <x:c r="P721" s="7" t="n">
        <x:f>MAX(0,N721-F721-I721)</x:f>
        <x:v>0</x:v>
      </x:c>
      <x:c r="Q721" s="7" t="n">
        <x:f>MAX(0,G721+J721-P721)</x:f>
        <x:v>0</x:v>
      </x:c>
      <x:c r="R721" s="7" t="n">
        <x:f>M721+MAX(0,K721-MAX(0,P721-G721-J721))</x:f>
        <x:v>0</x:v>
      </x:c>
      <x:c r="S721" s="7" t="n">
        <x:f>SUM(O721,Q721,R721)</x:f>
        <x:v>0</x:v>
      </x:c>
      <x:c r="T721" s="14" t="n">
        <x:f>'Inventory detail'!T721</x:f>
        <x:v>0.0492</x:v>
      </x:c>
      <x:c r="U721" s="14" t="str">
        <x:f>'Inventory detail'!U721</x:f>
        <x:v>n.a.</x:v>
      </x:c>
      <x:c r="V721" s="9" t="n">
        <x:f>O721*T721</x:f>
        <x:v>0</x:v>
      </x:c>
      <x:c r="W721" s="9" t="n">
        <x:f>Q721*T721</x:f>
        <x:v>0</x:v>
      </x:c>
      <x:c r="X721" s="9" t="n">
        <x:f>R721*T721</x:f>
        <x:v>0</x:v>
      </x:c>
      <x:c r="Y721" s="9" t="n">
        <x:f>S721*T721</x:f>
        <x:v>0</x:v>
      </x:c>
      <x:c r="Z721" s="9" t="str">
        <x:f>IF(ISNUMBER(U721),S721*(U721-T721),"n.a.")</x:f>
        <x:v>n.a.</x:v>
      </x:c>
      <x:c r="AA721" s="9" t="n">
        <x:f>IF(ISNUMBER(U721),Y721,0)</x:f>
        <x:v>0</x:v>
      </x:c>
      <x:c r="AB721" s="7" t="n">
        <x:f>MAX(0,L721-SUM(F721:K721))</x:f>
        <x:v>0</x:v>
      </x:c>
    </x:row>
    <x:row r="722" ht="22" customHeight="1">
      <x:c r="A722" s="18" t="n">
        <x:f>Summary!C$41</x:f>
        <x:v>46327</x:v>
      </x:c>
      <x:c r="B722" s="2" t="str">
        <x:f>'Inventory detail'!A722</x:f>
        <x:v>COIL</x:v>
      </x:c>
      <x:c r="C722" s="2" t="str">
        <x:f>'Inventory detail'!B722</x:f>
        <x:v>10</x:v>
      </x:c>
      <x:c r="D722" s="2" t="str">
        <x:f>'Inventory detail'!C722</x:f>
        <x:v>12BLK36-5</x:v>
      </x:c>
      <x:c r="E722" s="10" t="n">
        <x:f>Summary!$E$5</x:f>
        <x:v>46304</x:v>
      </x:c>
      <x:c r="F722" s="7" t="n">
        <x:f>'Inventory detail'!W722</x:f>
        <x:v>0</x:v>
      </x:c>
      <x:c r="G722" s="7" t="n">
        <x:f>'Inventory detail'!X722</x:f>
        <x:v>0</x:v>
      </x:c>
      <x:c r="H722" s="7" t="n">
        <x:f>'Inventory detail'!Y722</x:f>
        <x:v>0</x:v>
      </x:c>
      <x:c r="I722" s="7" t="n">
        <x:f>0</x:f>
        <x:v>0</x:v>
      </x:c>
      <x:c r="J722" s="7" t="n">
        <x:f>0</x:f>
        <x:v>0</x:v>
      </x:c>
      <x:c r="K722" s="7" t="n">
        <x:f>0</x:f>
        <x:v>0</x:v>
      </x:c>
      <x:c r="L722" s="7" t="n">
        <x:f>'Inventory detail'!F722*Summary!$K$5*(A722-E722)/Summary!$K$6</x:f>
        <x:v>0</x:v>
      </x:c>
      <x:c r="M722" s="7" t="n">
        <x:f>MAX(0,H722-L722)</x:f>
        <x:v>0</x:v>
      </x:c>
      <x:c r="N722" s="7" t="n">
        <x:f>MAX(0,L722-H722)</x:f>
        <x:v>0</x:v>
      </x:c>
      <x:c r="O722" s="7" t="n">
        <x:f>MAX(0,F722+I722-N722)</x:f>
        <x:v>0</x:v>
      </x:c>
      <x:c r="P722" s="7" t="n">
        <x:f>MAX(0,N722-F722-I722)</x:f>
        <x:v>0</x:v>
      </x:c>
      <x:c r="Q722" s="7" t="n">
        <x:f>MAX(0,G722+J722-P722)</x:f>
        <x:v>0</x:v>
      </x:c>
      <x:c r="R722" s="7" t="n">
        <x:f>M722+MAX(0,K722-MAX(0,P722-G722-J722))</x:f>
        <x:v>0</x:v>
      </x:c>
      <x:c r="S722" s="7" t="n">
        <x:f>SUM(O722,Q722,R722)</x:f>
        <x:v>0</x:v>
      </x:c>
      <x:c r="T722" s="14" t="n">
        <x:f>'Inventory detail'!T722</x:f>
        <x:v>0.14529999999999998</x:v>
      </x:c>
      <x:c r="U722" s="14" t="str">
        <x:f>'Inventory detail'!U722</x:f>
        <x:v>n.a.</x:v>
      </x:c>
      <x:c r="V722" s="9" t="n">
        <x:f>O722*T722</x:f>
        <x:v>0</x:v>
      </x:c>
      <x:c r="W722" s="9" t="n">
        <x:f>Q722*T722</x:f>
        <x:v>0</x:v>
      </x:c>
      <x:c r="X722" s="9" t="n">
        <x:f>R722*T722</x:f>
        <x:v>0</x:v>
      </x:c>
      <x:c r="Y722" s="9" t="n">
        <x:f>S722*T722</x:f>
        <x:v>0</x:v>
      </x:c>
      <x:c r="Z722" s="9" t="str">
        <x:f>IF(ISNUMBER(U722),S722*(U722-T722),"n.a.")</x:f>
        <x:v>n.a.</x:v>
      </x:c>
      <x:c r="AA722" s="9" t="n">
        <x:f>IF(ISNUMBER(U722),Y722,0)</x:f>
        <x:v>0</x:v>
      </x:c>
      <x:c r="AB722" s="7" t="n">
        <x:f>MAX(0,L722-SUM(F722:K722))</x:f>
        <x:v>0</x:v>
      </x:c>
    </x:row>
    <x:row r="723" ht="22" customHeight="1">
      <x:c r="A723" s="18" t="n">
        <x:f>Summary!C$41</x:f>
        <x:v>46327</x:v>
      </x:c>
      <x:c r="B723" s="2" t="str">
        <x:f>'Inventory detail'!A723</x:f>
        <x:v>COIL</x:v>
      </x:c>
      <x:c r="C723" s="2" t="str">
        <x:f>'Inventory detail'!B723</x:f>
        <x:v>10</x:v>
      </x:c>
      <x:c r="D723" s="2" t="str">
        <x:f>'Inventory detail'!C723</x:f>
        <x:v>12FG12-4</x:v>
      </x:c>
      <x:c r="E723" s="10" t="n">
        <x:f>Summary!$E$5</x:f>
        <x:v>46304</x:v>
      </x:c>
      <x:c r="F723" s="7" t="n">
        <x:f>'Inventory detail'!W723</x:f>
        <x:v>0</x:v>
      </x:c>
      <x:c r="G723" s="7" t="n">
        <x:f>'Inventory detail'!X723</x:f>
        <x:v>0</x:v>
      </x:c>
      <x:c r="H723" s="7" t="n">
        <x:f>'Inventory detail'!Y723</x:f>
        <x:v>0</x:v>
      </x:c>
      <x:c r="I723" s="7" t="n">
        <x:f>0</x:f>
        <x:v>0</x:v>
      </x:c>
      <x:c r="J723" s="7" t="n">
        <x:f>0</x:f>
        <x:v>0</x:v>
      </x:c>
      <x:c r="K723" s="7" t="n">
        <x:f>0</x:f>
        <x:v>0</x:v>
      </x:c>
      <x:c r="L723" s="7" t="n">
        <x:f>'Inventory detail'!F723*Summary!$K$5*(A723-E723)/Summary!$K$6</x:f>
        <x:v>0</x:v>
      </x:c>
      <x:c r="M723" s="7" t="n">
        <x:f>MAX(0,H723-L723)</x:f>
        <x:v>0</x:v>
      </x:c>
      <x:c r="N723" s="7" t="n">
        <x:f>MAX(0,L723-H723)</x:f>
        <x:v>0</x:v>
      </x:c>
      <x:c r="O723" s="7" t="n">
        <x:f>MAX(0,F723+I723-N723)</x:f>
        <x:v>0</x:v>
      </x:c>
      <x:c r="P723" s="7" t="n">
        <x:f>MAX(0,N723-F723-I723)</x:f>
        <x:v>0</x:v>
      </x:c>
      <x:c r="Q723" s="7" t="n">
        <x:f>MAX(0,G723+J723-P723)</x:f>
        <x:v>0</x:v>
      </x:c>
      <x:c r="R723" s="7" t="n">
        <x:f>M723+MAX(0,K723-MAX(0,P723-G723-J723))</x:f>
        <x:v>0</x:v>
      </x:c>
      <x:c r="S723" s="7" t="n">
        <x:f>SUM(O723,Q723,R723)</x:f>
        <x:v>0</x:v>
      </x:c>
      <x:c r="T723" s="14" t="n">
        <x:f>'Inventory detail'!T723</x:f>
        <x:v>0.0431</x:v>
      </x:c>
      <x:c r="U723" s="14" t="str">
        <x:f>'Inventory detail'!U723</x:f>
        <x:v>n.a.</x:v>
      </x:c>
      <x:c r="V723" s="9" t="n">
        <x:f>O723*T723</x:f>
        <x:v>0</x:v>
      </x:c>
      <x:c r="W723" s="9" t="n">
        <x:f>Q723*T723</x:f>
        <x:v>0</x:v>
      </x:c>
      <x:c r="X723" s="9" t="n">
        <x:f>R723*T723</x:f>
        <x:v>0</x:v>
      </x:c>
      <x:c r="Y723" s="9" t="n">
        <x:f>S723*T723</x:f>
        <x:v>0</x:v>
      </x:c>
      <x:c r="Z723" s="9" t="str">
        <x:f>IF(ISNUMBER(U723),S723*(U723-T723),"n.a.")</x:f>
        <x:v>n.a.</x:v>
      </x:c>
      <x:c r="AA723" s="9" t="n">
        <x:f>IF(ISNUMBER(U723),Y723,0)</x:f>
        <x:v>0</x:v>
      </x:c>
      <x:c r="AB723" s="7" t="n">
        <x:f>MAX(0,L723-SUM(F723:K723))</x:f>
        <x:v>0</x:v>
      </x:c>
    </x:row>
    <x:row r="724" ht="22" customHeight="1">
      <x:c r="A724" s="18" t="n">
        <x:f>Summary!C$41</x:f>
        <x:v>46327</x:v>
      </x:c>
      <x:c r="B724" s="2" t="str">
        <x:f>'Inventory detail'!A724</x:f>
        <x:v>COIL</x:v>
      </x:c>
      <x:c r="C724" s="2" t="str">
        <x:f>'Inventory detail'!B724</x:f>
        <x:v>10</x:v>
      </x:c>
      <x:c r="D724" s="2" t="str">
        <x:f>'Inventory detail'!C724</x:f>
        <x:v>12MAR12-4</x:v>
      </x:c>
      <x:c r="E724" s="10" t="n">
        <x:f>Summary!$E$5</x:f>
        <x:v>46304</x:v>
      </x:c>
      <x:c r="F724" s="7" t="n">
        <x:f>'Inventory detail'!W724</x:f>
        <x:v>0</x:v>
      </x:c>
      <x:c r="G724" s="7" t="n">
        <x:f>'Inventory detail'!X724</x:f>
        <x:v>0</x:v>
      </x:c>
      <x:c r="H724" s="7" t="n">
        <x:f>'Inventory detail'!Y724</x:f>
        <x:v>0</x:v>
      </x:c>
      <x:c r="I724" s="7" t="n">
        <x:f>0</x:f>
        <x:v>0</x:v>
      </x:c>
      <x:c r="J724" s="7" t="n">
        <x:f>0</x:f>
        <x:v>0</x:v>
      </x:c>
      <x:c r="K724" s="7" t="n">
        <x:f>0</x:f>
        <x:v>0</x:v>
      </x:c>
      <x:c r="L724" s="7" t="n">
        <x:f>'Inventory detail'!F724*Summary!$K$5*(A724-E724)/Summary!$K$6</x:f>
        <x:v>0</x:v>
      </x:c>
      <x:c r="M724" s="7" t="n">
        <x:f>MAX(0,H724-L724)</x:f>
        <x:v>0</x:v>
      </x:c>
      <x:c r="N724" s="7" t="n">
        <x:f>MAX(0,L724-H724)</x:f>
        <x:v>0</x:v>
      </x:c>
      <x:c r="O724" s="7" t="n">
        <x:f>MAX(0,F724+I724-N724)</x:f>
        <x:v>0</x:v>
      </x:c>
      <x:c r="P724" s="7" t="n">
        <x:f>MAX(0,N724-F724-I724)</x:f>
        <x:v>0</x:v>
      </x:c>
      <x:c r="Q724" s="7" t="n">
        <x:f>MAX(0,G724+J724-P724)</x:f>
        <x:v>0</x:v>
      </x:c>
      <x:c r="R724" s="7" t="n">
        <x:f>M724+MAX(0,K724-MAX(0,P724-G724-J724))</x:f>
        <x:v>0</x:v>
      </x:c>
      <x:c r="S724" s="7" t="n">
        <x:f>SUM(O724,Q724,R724)</x:f>
        <x:v>0</x:v>
      </x:c>
      <x:c r="T724" s="14" t="n">
        <x:f>'Inventory detail'!T724</x:f>
        <x:v>0.0431</x:v>
      </x:c>
      <x:c r="U724" s="14" t="str">
        <x:f>'Inventory detail'!U724</x:f>
        <x:v>n.a.</x:v>
      </x:c>
      <x:c r="V724" s="9" t="n">
        <x:f>O724*T724</x:f>
        <x:v>0</x:v>
      </x:c>
      <x:c r="W724" s="9" t="n">
        <x:f>Q724*T724</x:f>
        <x:v>0</x:v>
      </x:c>
      <x:c r="X724" s="9" t="n">
        <x:f>R724*T724</x:f>
        <x:v>0</x:v>
      </x:c>
      <x:c r="Y724" s="9" t="n">
        <x:f>S724*T724</x:f>
        <x:v>0</x:v>
      </x:c>
      <x:c r="Z724" s="9" t="str">
        <x:f>IF(ISNUMBER(U724),S724*(U724-T724),"n.a.")</x:f>
        <x:v>n.a.</x:v>
      </x:c>
      <x:c r="AA724" s="9" t="n">
        <x:f>IF(ISNUMBER(U724),Y724,0)</x:f>
        <x:v>0</x:v>
      </x:c>
      <x:c r="AB724" s="7" t="n">
        <x:f>MAX(0,L724-SUM(F724:K724))</x:f>
        <x:v>0</x:v>
      </x:c>
    </x:row>
    <x:row r="725" ht="22" customHeight="1">
      <x:c r="A725" s="18" t="n">
        <x:f>Summary!C$41</x:f>
        <x:v>46327</x:v>
      </x:c>
      <x:c r="B725" s="2" t="str">
        <x:f>'Inventory detail'!A725</x:f>
        <x:v>COIL</x:v>
      </x:c>
      <x:c r="C725" s="2" t="str">
        <x:f>'Inventory detail'!B725</x:f>
        <x:v>10</x:v>
      </x:c>
      <x:c r="D725" s="2" t="str">
        <x:f>'Inventory detail'!C725</x:f>
        <x:v>13BLK12-5</x:v>
      </x:c>
      <x:c r="E725" s="10" t="n">
        <x:f>Summary!$E$5</x:f>
        <x:v>46304</x:v>
      </x:c>
      <x:c r="F725" s="7" t="n">
        <x:f>'Inventory detail'!W725</x:f>
        <x:v>0</x:v>
      </x:c>
      <x:c r="G725" s="7" t="n">
        <x:f>'Inventory detail'!X725</x:f>
        <x:v>0</x:v>
      </x:c>
      <x:c r="H725" s="7" t="n">
        <x:f>'Inventory detail'!Y725</x:f>
        <x:v>0</x:v>
      </x:c>
      <x:c r="I725" s="7" t="n">
        <x:f>0</x:f>
        <x:v>0</x:v>
      </x:c>
      <x:c r="J725" s="7" t="n">
        <x:f>0</x:f>
        <x:v>0</x:v>
      </x:c>
      <x:c r="K725" s="7" t="n">
        <x:f>0</x:f>
        <x:v>0</x:v>
      </x:c>
      <x:c r="L725" s="7" t="n">
        <x:f>'Inventory detail'!F725*Summary!$K$5*(A725-E725)/Summary!$K$6</x:f>
        <x:v>0</x:v>
      </x:c>
      <x:c r="M725" s="7" t="n">
        <x:f>MAX(0,H725-L725)</x:f>
        <x:v>0</x:v>
      </x:c>
      <x:c r="N725" s="7" t="n">
        <x:f>MAX(0,L725-H725)</x:f>
        <x:v>0</x:v>
      </x:c>
      <x:c r="O725" s="7" t="n">
        <x:f>MAX(0,F725+I725-N725)</x:f>
        <x:v>0</x:v>
      </x:c>
      <x:c r="P725" s="7" t="n">
        <x:f>MAX(0,N725-F725-I725)</x:f>
        <x:v>0</x:v>
      </x:c>
      <x:c r="Q725" s="7" t="n">
        <x:f>MAX(0,G725+J725-P725)</x:f>
        <x:v>0</x:v>
      </x:c>
      <x:c r="R725" s="7" t="n">
        <x:f>M725+MAX(0,K725-MAX(0,P725-G725-J725))</x:f>
        <x:v>0</x:v>
      </x:c>
      <x:c r="S725" s="7" t="n">
        <x:f>SUM(O725,Q725,R725)</x:f>
        <x:v>0</x:v>
      </x:c>
      <x:c r="T725" s="14" t="n">
        <x:f>'Inventory detail'!T725</x:f>
        <x:v>0.0575</x:v>
      </x:c>
      <x:c r="U725" s="14" t="str">
        <x:f>'Inventory detail'!U725</x:f>
        <x:v>n.a.</x:v>
      </x:c>
      <x:c r="V725" s="9" t="n">
        <x:f>O725*T725</x:f>
        <x:v>0</x:v>
      </x:c>
      <x:c r="W725" s="9" t="n">
        <x:f>Q725*T725</x:f>
        <x:v>0</x:v>
      </x:c>
      <x:c r="X725" s="9" t="n">
        <x:f>R725*T725</x:f>
        <x:v>0</x:v>
      </x:c>
      <x:c r="Y725" s="9" t="n">
        <x:f>S725*T725</x:f>
        <x:v>0</x:v>
      </x:c>
      <x:c r="Z725" s="9" t="str">
        <x:f>IF(ISNUMBER(U725),S725*(U725-T725),"n.a.")</x:f>
        <x:v>n.a.</x:v>
      </x:c>
      <x:c r="AA725" s="9" t="n">
        <x:f>IF(ISNUMBER(U725),Y725,0)</x:f>
        <x:v>0</x:v>
      </x:c>
      <x:c r="AB725" s="7" t="n">
        <x:f>MAX(0,L725-SUM(F725:K725))</x:f>
        <x:v>0</x:v>
      </x:c>
    </x:row>
    <x:row r="726" ht="22" customHeight="1">
      <x:c r="A726" s="18" t="n">
        <x:f>Summary!C$41</x:f>
        <x:v>46327</x:v>
      </x:c>
      <x:c r="B726" s="2" t="str">
        <x:f>'Inventory detail'!A726</x:f>
        <x:v>COIL</x:v>
      </x:c>
      <x:c r="C726" s="2" t="str">
        <x:f>'Inventory detail'!B726</x:f>
        <x:v>10</x:v>
      </x:c>
      <x:c r="D726" s="2" t="str">
        <x:f>'Inventory detail'!C726</x:f>
        <x:v>13BLK36-5</x:v>
      </x:c>
      <x:c r="E726" s="10" t="n">
        <x:f>Summary!$E$5</x:f>
        <x:v>46304</x:v>
      </x:c>
      <x:c r="F726" s="7" t="n">
        <x:f>'Inventory detail'!W726</x:f>
        <x:v>0</x:v>
      </x:c>
      <x:c r="G726" s="7" t="n">
        <x:f>'Inventory detail'!X726</x:f>
        <x:v>0</x:v>
      </x:c>
      <x:c r="H726" s="7" t="n">
        <x:f>'Inventory detail'!Y726</x:f>
        <x:v>0</x:v>
      </x:c>
      <x:c r="I726" s="7" t="n">
        <x:f>0</x:f>
        <x:v>0</x:v>
      </x:c>
      <x:c r="J726" s="7" t="n">
        <x:f>0</x:f>
        <x:v>0</x:v>
      </x:c>
      <x:c r="K726" s="7" t="n">
        <x:f>0</x:f>
        <x:v>0</x:v>
      </x:c>
      <x:c r="L726" s="7" t="n">
        <x:f>'Inventory detail'!F726*Summary!$K$5*(A726-E726)/Summary!$K$6</x:f>
        <x:v>0</x:v>
      </x:c>
      <x:c r="M726" s="7" t="n">
        <x:f>MAX(0,H726-L726)</x:f>
        <x:v>0</x:v>
      </x:c>
      <x:c r="N726" s="7" t="n">
        <x:f>MAX(0,L726-H726)</x:f>
        <x:v>0</x:v>
      </x:c>
      <x:c r="O726" s="7" t="n">
        <x:f>MAX(0,F726+I726-N726)</x:f>
        <x:v>0</x:v>
      </x:c>
      <x:c r="P726" s="7" t="n">
        <x:f>MAX(0,N726-F726-I726)</x:f>
        <x:v>0</x:v>
      </x:c>
      <x:c r="Q726" s="7" t="n">
        <x:f>MAX(0,G726+J726-P726)</x:f>
        <x:v>0</x:v>
      </x:c>
      <x:c r="R726" s="7" t="n">
        <x:f>M726+MAX(0,K726-MAX(0,P726-G726-J726))</x:f>
        <x:v>0</x:v>
      </x:c>
      <x:c r="S726" s="7" t="n">
        <x:f>SUM(O726,Q726,R726)</x:f>
        <x:v>0</x:v>
      </x:c>
      <x:c r="T726" s="14" t="n">
        <x:f>'Inventory detail'!T726</x:f>
        <x:v>0.16760000000000003</x:v>
      </x:c>
      <x:c r="U726" s="14" t="str">
        <x:f>'Inventory detail'!U726</x:f>
        <x:v>n.a.</x:v>
      </x:c>
      <x:c r="V726" s="9" t="n">
        <x:f>O726*T726</x:f>
        <x:v>0</x:v>
      </x:c>
      <x:c r="W726" s="9" t="n">
        <x:f>Q726*T726</x:f>
        <x:v>0</x:v>
      </x:c>
      <x:c r="X726" s="9" t="n">
        <x:f>R726*T726</x:f>
        <x:v>0</x:v>
      </x:c>
      <x:c r="Y726" s="9" t="n">
        <x:f>S726*T726</x:f>
        <x:v>0</x:v>
      </x:c>
      <x:c r="Z726" s="9" t="str">
        <x:f>IF(ISNUMBER(U726),S726*(U726-T726),"n.a.")</x:f>
        <x:v>n.a.</x:v>
      </x:c>
      <x:c r="AA726" s="9" t="n">
        <x:f>IF(ISNUMBER(U726),Y726,0)</x:f>
        <x:v>0</x:v>
      </x:c>
      <x:c r="AB726" s="7" t="n">
        <x:f>MAX(0,L726-SUM(F726:K726))</x:f>
        <x:v>0</x:v>
      </x:c>
    </x:row>
    <x:row r="727" ht="22" customHeight="1">
      <x:c r="A727" s="18" t="n">
        <x:f>Summary!C$41</x:f>
        <x:v>46327</x:v>
      </x:c>
      <x:c r="B727" s="2" t="str">
        <x:f>'Inventory detail'!A727</x:f>
        <x:v>COIL</x:v>
      </x:c>
      <x:c r="C727" s="2" t="str">
        <x:f>'Inventory detail'!B727</x:f>
        <x:v>10</x:v>
      </x:c>
      <x:c r="D727" s="2" t="str">
        <x:f>'Inventory detail'!C727</x:f>
        <x:v>13FG12-4</x:v>
      </x:c>
      <x:c r="E727" s="10" t="n">
        <x:f>Summary!$E$5</x:f>
        <x:v>46304</x:v>
      </x:c>
      <x:c r="F727" s="7" t="n">
        <x:f>'Inventory detail'!W727</x:f>
        <x:v>0</x:v>
      </x:c>
      <x:c r="G727" s="7" t="n">
        <x:f>'Inventory detail'!X727</x:f>
        <x:v>0</x:v>
      </x:c>
      <x:c r="H727" s="7" t="n">
        <x:f>'Inventory detail'!Y727</x:f>
        <x:v>0</x:v>
      </x:c>
      <x:c r="I727" s="7" t="n">
        <x:f>0</x:f>
        <x:v>0</x:v>
      </x:c>
      <x:c r="J727" s="7" t="n">
        <x:f>0</x:f>
        <x:v>0</x:v>
      </x:c>
      <x:c r="K727" s="7" t="n">
        <x:f>0</x:f>
        <x:v>0</x:v>
      </x:c>
      <x:c r="L727" s="7" t="n">
        <x:f>'Inventory detail'!F727*Summary!$K$5*(A727-E727)/Summary!$K$6</x:f>
        <x:v>0</x:v>
      </x:c>
      <x:c r="M727" s="7" t="n">
        <x:f>MAX(0,H727-L727)</x:f>
        <x:v>0</x:v>
      </x:c>
      <x:c r="N727" s="7" t="n">
        <x:f>MAX(0,L727-H727)</x:f>
        <x:v>0</x:v>
      </x:c>
      <x:c r="O727" s="7" t="n">
        <x:f>MAX(0,F727+I727-N727)</x:f>
        <x:v>0</x:v>
      </x:c>
      <x:c r="P727" s="7" t="n">
        <x:f>MAX(0,N727-F727-I727)</x:f>
        <x:v>0</x:v>
      </x:c>
      <x:c r="Q727" s="7" t="n">
        <x:f>MAX(0,G727+J727-P727)</x:f>
        <x:v>0</x:v>
      </x:c>
      <x:c r="R727" s="7" t="n">
        <x:f>M727+MAX(0,K727-MAX(0,P727-G727-J727))</x:f>
        <x:v>0</x:v>
      </x:c>
      <x:c r="S727" s="7" t="n">
        <x:f>SUM(O727,Q727,R727)</x:f>
        <x:v>0</x:v>
      </x:c>
      <x:c r="T727" s="14" t="n">
        <x:f>'Inventory detail'!T727</x:f>
        <x:v>0.0518</x:v>
      </x:c>
      <x:c r="U727" s="14" t="str">
        <x:f>'Inventory detail'!U727</x:f>
        <x:v>n.a.</x:v>
      </x:c>
      <x:c r="V727" s="9" t="n">
        <x:f>O727*T727</x:f>
        <x:v>0</x:v>
      </x:c>
      <x:c r="W727" s="9" t="n">
        <x:f>Q727*T727</x:f>
        <x:v>0</x:v>
      </x:c>
      <x:c r="X727" s="9" t="n">
        <x:f>R727*T727</x:f>
        <x:v>0</x:v>
      </x:c>
      <x:c r="Y727" s="9" t="n">
        <x:f>S727*T727</x:f>
        <x:v>0</x:v>
      </x:c>
      <x:c r="Z727" s="9" t="str">
        <x:f>IF(ISNUMBER(U727),S727*(U727-T727),"n.a.")</x:f>
        <x:v>n.a.</x:v>
      </x:c>
      <x:c r="AA727" s="9" t="n">
        <x:f>IF(ISNUMBER(U727),Y727,0)</x:f>
        <x:v>0</x:v>
      </x:c>
      <x:c r="AB727" s="7" t="n">
        <x:f>MAX(0,L727-SUM(F727:K727))</x:f>
        <x:v>0</x:v>
      </x:c>
    </x:row>
    <x:row r="728" ht="22" customHeight="1">
      <x:c r="A728" s="18" t="n">
        <x:f>Summary!C$41</x:f>
        <x:v>46327</x:v>
      </x:c>
      <x:c r="B728" s="2" t="str">
        <x:f>'Inventory detail'!A728</x:f>
        <x:v>COIL</x:v>
      </x:c>
      <x:c r="C728" s="2" t="str">
        <x:f>'Inventory detail'!B728</x:f>
        <x:v>10</x:v>
      </x:c>
      <x:c r="D728" s="2" t="str">
        <x:f>'Inventory detail'!C728</x:f>
        <x:v>13MAR12-4</x:v>
      </x:c>
      <x:c r="E728" s="10" t="n">
        <x:f>Summary!$E$5</x:f>
        <x:v>46304</x:v>
      </x:c>
      <x:c r="F728" s="7" t="n">
        <x:f>'Inventory detail'!W728</x:f>
        <x:v>0</x:v>
      </x:c>
      <x:c r="G728" s="7" t="n">
        <x:f>'Inventory detail'!X728</x:f>
        <x:v>0</x:v>
      </x:c>
      <x:c r="H728" s="7" t="n">
        <x:f>'Inventory detail'!Y728</x:f>
        <x:v>100</x:v>
      </x:c>
      <x:c r="I728" s="7" t="n">
        <x:f>0</x:f>
        <x:v>0</x:v>
      </x:c>
      <x:c r="J728" s="7" t="n">
        <x:f>0</x:f>
        <x:v>0</x:v>
      </x:c>
      <x:c r="K728" s="7" t="n">
        <x:f>0</x:f>
        <x:v>0</x:v>
      </x:c>
      <x:c r="L728" s="7" t="n">
        <x:f>'Inventory detail'!F728*Summary!$K$5*(A728-E728)/Summary!$K$6</x:f>
        <x:v>0</x:v>
      </x:c>
      <x:c r="M728" s="7" t="n">
        <x:f>MAX(0,H728-L728)</x:f>
        <x:v>100</x:v>
      </x:c>
      <x:c r="N728" s="7" t="n">
        <x:f>MAX(0,L728-H728)</x:f>
        <x:v>0</x:v>
      </x:c>
      <x:c r="O728" s="7" t="n">
        <x:f>MAX(0,F728+I728-N728)</x:f>
        <x:v>0</x:v>
      </x:c>
      <x:c r="P728" s="7" t="n">
        <x:f>MAX(0,N728-F728-I728)</x:f>
        <x:v>0</x:v>
      </x:c>
      <x:c r="Q728" s="7" t="n">
        <x:f>MAX(0,G728+J728-P728)</x:f>
        <x:v>0</x:v>
      </x:c>
      <x:c r="R728" s="7" t="n">
        <x:f>M728+MAX(0,K728-MAX(0,P728-G728-J728))</x:f>
        <x:v>100</x:v>
      </x:c>
      <x:c r="S728" s="7" t="n">
        <x:f>SUM(O728,Q728,R728)</x:f>
        <x:v>100</x:v>
      </x:c>
      <x:c r="T728" s="14" t="n">
        <x:f>'Inventory detail'!T728</x:f>
        <x:v>0.0518</x:v>
      </x:c>
      <x:c r="U728" s="14" t="str">
        <x:f>'Inventory detail'!U728</x:f>
        <x:v>n.a.</x:v>
      </x:c>
      <x:c r="V728" s="9" t="n">
        <x:f>O728*T728</x:f>
        <x:v>0</x:v>
      </x:c>
      <x:c r="W728" s="9" t="n">
        <x:f>Q728*T728</x:f>
        <x:v>0</x:v>
      </x:c>
      <x:c r="X728" s="9" t="n">
        <x:f>R728*T728</x:f>
        <x:v>5.18</x:v>
      </x:c>
      <x:c r="Y728" s="9" t="n">
        <x:f>S728*T728</x:f>
        <x:v>5.18</x:v>
      </x:c>
      <x:c r="Z728" s="9" t="str">
        <x:f>IF(ISNUMBER(U728),S728*(U728-T728),"n.a.")</x:f>
        <x:v>n.a.</x:v>
      </x:c>
      <x:c r="AA728" s="9" t="n">
        <x:f>IF(ISNUMBER(U728),Y728,0)</x:f>
        <x:v>0</x:v>
      </x:c>
      <x:c r="AB728" s="7" t="n">
        <x:f>MAX(0,L728-SUM(F728:K728))</x:f>
        <x:v>0</x:v>
      </x:c>
    </x:row>
    <x:row r="729" ht="22" customHeight="1">
      <x:c r="A729" s="18" t="n">
        <x:f>Summary!C$41</x:f>
        <x:v>46327</x:v>
      </x:c>
      <x:c r="B729" s="2" t="str">
        <x:f>'Inventory detail'!A729</x:f>
        <x:v>COIL</x:v>
      </x:c>
      <x:c r="C729" s="2" t="str">
        <x:f>'Inventory detail'!B729</x:f>
        <x:v>10</x:v>
      </x:c>
      <x:c r="D729" s="2" t="str">
        <x:f>'Inventory detail'!C729</x:f>
        <x:v>13WHT12-5</x:v>
      </x:c>
      <x:c r="E729" s="10" t="n">
        <x:f>Summary!$E$5</x:f>
        <x:v>46304</x:v>
      </x:c>
      <x:c r="F729" s="7" t="n">
        <x:f>'Inventory detail'!W729</x:f>
        <x:v>0</x:v>
      </x:c>
      <x:c r="G729" s="7" t="n">
        <x:f>'Inventory detail'!X729</x:f>
        <x:v>0</x:v>
      </x:c>
      <x:c r="H729" s="7" t="n">
        <x:f>'Inventory detail'!Y729</x:f>
        <x:v>0</x:v>
      </x:c>
      <x:c r="I729" s="7" t="n">
        <x:f>0</x:f>
        <x:v>0</x:v>
      </x:c>
      <x:c r="J729" s="7" t="n">
        <x:f>0</x:f>
        <x:v>0</x:v>
      </x:c>
      <x:c r="K729" s="7" t="n">
        <x:f>0</x:f>
        <x:v>0</x:v>
      </x:c>
      <x:c r="L729" s="7" t="n">
        <x:f>'Inventory detail'!F729*Summary!$K$5*(A729-E729)/Summary!$K$6</x:f>
        <x:v>0</x:v>
      </x:c>
      <x:c r="M729" s="7" t="n">
        <x:f>MAX(0,H729-L729)</x:f>
        <x:v>0</x:v>
      </x:c>
      <x:c r="N729" s="7" t="n">
        <x:f>MAX(0,L729-H729)</x:f>
        <x:v>0</x:v>
      </x:c>
      <x:c r="O729" s="7" t="n">
        <x:f>MAX(0,F729+I729-N729)</x:f>
        <x:v>0</x:v>
      </x:c>
      <x:c r="P729" s="7" t="n">
        <x:f>MAX(0,N729-F729-I729)</x:f>
        <x:v>0</x:v>
      </x:c>
      <x:c r="Q729" s="7" t="n">
        <x:f>MAX(0,G729+J729-P729)</x:f>
        <x:v>0</x:v>
      </x:c>
      <x:c r="R729" s="7" t="n">
        <x:f>M729+MAX(0,K729-MAX(0,P729-G729-J729))</x:f>
        <x:v>0</x:v>
      </x:c>
      <x:c r="S729" s="7" t="n">
        <x:f>SUM(O729,Q729,R729)</x:f>
        <x:v>0</x:v>
      </x:c>
      <x:c r="T729" s="14" t="n">
        <x:f>'Inventory detail'!T729</x:f>
        <x:v>0.0575</x:v>
      </x:c>
      <x:c r="U729" s="14" t="str">
        <x:f>'Inventory detail'!U729</x:f>
        <x:v>n.a.</x:v>
      </x:c>
      <x:c r="V729" s="9" t="n">
        <x:f>O729*T729</x:f>
        <x:v>0</x:v>
      </x:c>
      <x:c r="W729" s="9" t="n">
        <x:f>Q729*T729</x:f>
        <x:v>0</x:v>
      </x:c>
      <x:c r="X729" s="9" t="n">
        <x:f>R729*T729</x:f>
        <x:v>0</x:v>
      </x:c>
      <x:c r="Y729" s="9" t="n">
        <x:f>S729*T729</x:f>
        <x:v>0</x:v>
      </x:c>
      <x:c r="Z729" s="9" t="str">
        <x:f>IF(ISNUMBER(U729),S729*(U729-T729),"n.a.")</x:f>
        <x:v>n.a.</x:v>
      </x:c>
      <x:c r="AA729" s="9" t="n">
        <x:f>IF(ISNUMBER(U729),Y729,0)</x:f>
        <x:v>0</x:v>
      </x:c>
      <x:c r="AB729" s="7" t="n">
        <x:f>MAX(0,L729-SUM(F729:K729))</x:f>
        <x:v>0</x:v>
      </x:c>
    </x:row>
    <x:row r="730" ht="22" customHeight="1">
      <x:c r="A730" s="18" t="n">
        <x:f>Summary!C$41</x:f>
        <x:v>46327</x:v>
      </x:c>
      <x:c r="B730" s="2" t="str">
        <x:f>'Inventory detail'!A730</x:f>
        <x:v>COIL</x:v>
      </x:c>
      <x:c r="C730" s="2" t="str">
        <x:f>'Inventory detail'!B730</x:f>
        <x:v>10</x:v>
      </x:c>
      <x:c r="D730" s="2" t="str">
        <x:f>'Inventory detail'!C730</x:f>
        <x:v>13WHT36-4</x:v>
      </x:c>
      <x:c r="E730" s="10" t="n">
        <x:f>Summary!$E$5</x:f>
        <x:v>46304</x:v>
      </x:c>
      <x:c r="F730" s="7" t="n">
        <x:f>'Inventory detail'!W730</x:f>
        <x:v>0</x:v>
      </x:c>
      <x:c r="G730" s="7" t="n">
        <x:f>'Inventory detail'!X730</x:f>
        <x:v>0</x:v>
      </x:c>
      <x:c r="H730" s="7" t="n">
        <x:f>'Inventory detail'!Y730</x:f>
        <x:v>0</x:v>
      </x:c>
      <x:c r="I730" s="7" t="n">
        <x:f>0</x:f>
        <x:v>0</x:v>
      </x:c>
      <x:c r="J730" s="7" t="n">
        <x:f>0</x:f>
        <x:v>0</x:v>
      </x:c>
      <x:c r="K730" s="7" t="n">
        <x:f>0</x:f>
        <x:v>0</x:v>
      </x:c>
      <x:c r="L730" s="7" t="n">
        <x:f>'Inventory detail'!F730*Summary!$K$5*(A730-E730)/Summary!$K$6</x:f>
        <x:v>0</x:v>
      </x:c>
      <x:c r="M730" s="7" t="n">
        <x:f>MAX(0,H730-L730)</x:f>
        <x:v>0</x:v>
      </x:c>
      <x:c r="N730" s="7" t="n">
        <x:f>MAX(0,L730-H730)</x:f>
        <x:v>0</x:v>
      </x:c>
      <x:c r="O730" s="7" t="n">
        <x:f>MAX(0,F730+I730-N730)</x:f>
        <x:v>0</x:v>
      </x:c>
      <x:c r="P730" s="7" t="n">
        <x:f>MAX(0,N730-F730-I730)</x:f>
        <x:v>0</x:v>
      </x:c>
      <x:c r="Q730" s="7" t="n">
        <x:f>MAX(0,G730+J730-P730)</x:f>
        <x:v>0</x:v>
      </x:c>
      <x:c r="R730" s="7" t="n">
        <x:f>M730+MAX(0,K730-MAX(0,P730-G730-J730))</x:f>
        <x:v>0</x:v>
      </x:c>
      <x:c r="S730" s="7" t="n">
        <x:f>SUM(O730,Q730,R730)</x:f>
        <x:v>0</x:v>
      </x:c>
      <x:c r="T730" s="14" t="n">
        <x:f>'Inventory detail'!T730</x:f>
        <x:v>0.1355</x:v>
      </x:c>
      <x:c r="U730" s="14" t="str">
        <x:f>'Inventory detail'!U730</x:f>
        <x:v>n.a.</x:v>
      </x:c>
      <x:c r="V730" s="9" t="n">
        <x:f>O730*T730</x:f>
        <x:v>0</x:v>
      </x:c>
      <x:c r="W730" s="9" t="n">
        <x:f>Q730*T730</x:f>
        <x:v>0</x:v>
      </x:c>
      <x:c r="X730" s="9" t="n">
        <x:f>R730*T730</x:f>
        <x:v>0</x:v>
      </x:c>
      <x:c r="Y730" s="9" t="n">
        <x:f>S730*T730</x:f>
        <x:v>0</x:v>
      </x:c>
      <x:c r="Z730" s="9" t="str">
        <x:f>IF(ISNUMBER(U730),S730*(U730-T730),"n.a.")</x:f>
        <x:v>n.a.</x:v>
      </x:c>
      <x:c r="AA730" s="9" t="n">
        <x:f>IF(ISNUMBER(U730),Y730,0)</x:f>
        <x:v>0</x:v>
      </x:c>
      <x:c r="AB730" s="7" t="n">
        <x:f>MAX(0,L730-SUM(F730:K730))</x:f>
        <x:v>0</x:v>
      </x:c>
    </x:row>
    <x:row r="731" ht="22" customHeight="1">
      <x:c r="A731" s="18" t="n">
        <x:f>Summary!C$41</x:f>
        <x:v>46327</x:v>
      </x:c>
      <x:c r="B731" s="2" t="str">
        <x:f>'Inventory detail'!A731</x:f>
        <x:v>COIL</x:v>
      </x:c>
      <x:c r="C731" s="2" t="str">
        <x:f>'Inventory detail'!B731</x:f>
        <x:v>10</x:v>
      </x:c>
      <x:c r="D731" s="2" t="str">
        <x:f>'Inventory detail'!C731</x:f>
        <x:v>14BLK12-5</x:v>
      </x:c>
      <x:c r="E731" s="10" t="n">
        <x:f>Summary!$E$5</x:f>
        <x:v>46304</x:v>
      </x:c>
      <x:c r="F731" s="7" t="n">
        <x:f>'Inventory detail'!W731</x:f>
        <x:v>0</x:v>
      </x:c>
      <x:c r="G731" s="7" t="n">
        <x:f>'Inventory detail'!X731</x:f>
        <x:v>0</x:v>
      </x:c>
      <x:c r="H731" s="7" t="n">
        <x:f>'Inventory detail'!Y731</x:f>
        <x:v>0</x:v>
      </x:c>
      <x:c r="I731" s="7" t="n">
        <x:f>0</x:f>
        <x:v>0</x:v>
      </x:c>
      <x:c r="J731" s="7" t="n">
        <x:f>0</x:f>
        <x:v>0</x:v>
      </x:c>
      <x:c r="K731" s="7" t="n">
        <x:f>0</x:f>
        <x:v>0</x:v>
      </x:c>
      <x:c r="L731" s="7" t="n">
        <x:f>'Inventory detail'!F731*Summary!$K$5*(A731-E731)/Summary!$K$6</x:f>
        <x:v>0</x:v>
      </x:c>
      <x:c r="M731" s="7" t="n">
        <x:f>MAX(0,H731-L731)</x:f>
        <x:v>0</x:v>
      </x:c>
      <x:c r="N731" s="7" t="n">
        <x:f>MAX(0,L731-H731)</x:f>
        <x:v>0</x:v>
      </x:c>
      <x:c r="O731" s="7" t="n">
        <x:f>MAX(0,F731+I731-N731)</x:f>
        <x:v>0</x:v>
      </x:c>
      <x:c r="P731" s="7" t="n">
        <x:f>MAX(0,N731-F731-I731)</x:f>
        <x:v>0</x:v>
      </x:c>
      <x:c r="Q731" s="7" t="n">
        <x:f>MAX(0,G731+J731-P731)</x:f>
        <x:v>0</x:v>
      </x:c>
      <x:c r="R731" s="7" t="n">
        <x:f>M731+MAX(0,K731-MAX(0,P731-G731-J731))</x:f>
        <x:v>0</x:v>
      </x:c>
      <x:c r="S731" s="7" t="n">
        <x:f>SUM(O731,Q731,R731)</x:f>
        <x:v>0</x:v>
      </x:c>
      <x:c r="T731" s="14" t="n">
        <x:f>'Inventory detail'!T731</x:f>
        <x:v>0.0605</x:v>
      </x:c>
      <x:c r="U731" s="14" t="str">
        <x:f>'Inventory detail'!U731</x:f>
        <x:v>n.a.</x:v>
      </x:c>
      <x:c r="V731" s="9" t="n">
        <x:f>O731*T731</x:f>
        <x:v>0</x:v>
      </x:c>
      <x:c r="W731" s="9" t="n">
        <x:f>Q731*T731</x:f>
        <x:v>0</x:v>
      </x:c>
      <x:c r="X731" s="9" t="n">
        <x:f>R731*T731</x:f>
        <x:v>0</x:v>
      </x:c>
      <x:c r="Y731" s="9" t="n">
        <x:f>S731*T731</x:f>
        <x:v>0</x:v>
      </x:c>
      <x:c r="Z731" s="9" t="str">
        <x:f>IF(ISNUMBER(U731),S731*(U731-T731),"n.a.")</x:f>
        <x:v>n.a.</x:v>
      </x:c>
      <x:c r="AA731" s="9" t="n">
        <x:f>IF(ISNUMBER(U731),Y731,0)</x:f>
        <x:v>0</x:v>
      </x:c>
      <x:c r="AB731" s="7" t="n">
        <x:f>MAX(0,L731-SUM(F731:K731))</x:f>
        <x:v>0</x:v>
      </x:c>
    </x:row>
    <x:row r="732" ht="22" customHeight="1">
      <x:c r="A732" s="18" t="n">
        <x:f>Summary!C$41</x:f>
        <x:v>46327</x:v>
      </x:c>
      <x:c r="B732" s="2" t="str">
        <x:f>'Inventory detail'!A732</x:f>
        <x:v>COIL</x:v>
      </x:c>
      <x:c r="C732" s="2" t="str">
        <x:f>'Inventory detail'!B732</x:f>
        <x:v>10</x:v>
      </x:c>
      <x:c r="D732" s="2" t="str">
        <x:f>'Inventory detail'!C732</x:f>
        <x:v>14BLK36-5</x:v>
      </x:c>
      <x:c r="E732" s="10" t="n">
        <x:f>Summary!$E$5</x:f>
        <x:v>46304</x:v>
      </x:c>
      <x:c r="F732" s="7" t="n">
        <x:f>'Inventory detail'!W732</x:f>
        <x:v>0</x:v>
      </x:c>
      <x:c r="G732" s="7" t="n">
        <x:f>'Inventory detail'!X732</x:f>
        <x:v>0</x:v>
      </x:c>
      <x:c r="H732" s="7" t="n">
        <x:f>'Inventory detail'!Y732</x:f>
        <x:v>0</x:v>
      </x:c>
      <x:c r="I732" s="7" t="n">
        <x:f>0</x:f>
        <x:v>0</x:v>
      </x:c>
      <x:c r="J732" s="7" t="n">
        <x:f>0</x:f>
        <x:v>0</x:v>
      </x:c>
      <x:c r="K732" s="7" t="n">
        <x:f>0</x:f>
        <x:v>0</x:v>
      </x:c>
      <x:c r="L732" s="7" t="n">
        <x:f>'Inventory detail'!F732*Summary!$K$5*(A732-E732)/Summary!$K$6</x:f>
        <x:v>0</x:v>
      </x:c>
      <x:c r="M732" s="7" t="n">
        <x:f>MAX(0,H732-L732)</x:f>
        <x:v>0</x:v>
      </x:c>
      <x:c r="N732" s="7" t="n">
        <x:f>MAX(0,L732-H732)</x:f>
        <x:v>0</x:v>
      </x:c>
      <x:c r="O732" s="7" t="n">
        <x:f>MAX(0,F732+I732-N732)</x:f>
        <x:v>0</x:v>
      </x:c>
      <x:c r="P732" s="7" t="n">
        <x:f>MAX(0,N732-F732-I732)</x:f>
        <x:v>0</x:v>
      </x:c>
      <x:c r="Q732" s="7" t="n">
        <x:f>MAX(0,G732+J732-P732)</x:f>
        <x:v>0</x:v>
      </x:c>
      <x:c r="R732" s="7" t="n">
        <x:f>M732+MAX(0,K732-MAX(0,P732-G732-J732))</x:f>
        <x:v>0</x:v>
      </x:c>
      <x:c r="S732" s="7" t="n">
        <x:f>SUM(O732,Q732,R732)</x:f>
        <x:v>0</x:v>
      </x:c>
      <x:c r="T732" s="14" t="n">
        <x:f>'Inventory detail'!T732</x:f>
        <x:v>0.1765</x:v>
      </x:c>
      <x:c r="U732" s="14" t="str">
        <x:f>'Inventory detail'!U732</x:f>
        <x:v>n.a.</x:v>
      </x:c>
      <x:c r="V732" s="9" t="n">
        <x:f>O732*T732</x:f>
        <x:v>0</x:v>
      </x:c>
      <x:c r="W732" s="9" t="n">
        <x:f>Q732*T732</x:f>
        <x:v>0</x:v>
      </x:c>
      <x:c r="X732" s="9" t="n">
        <x:f>R732*T732</x:f>
        <x:v>0</x:v>
      </x:c>
      <x:c r="Y732" s="9" t="n">
        <x:f>S732*T732</x:f>
        <x:v>0</x:v>
      </x:c>
      <x:c r="Z732" s="9" t="str">
        <x:f>IF(ISNUMBER(U732),S732*(U732-T732),"n.a.")</x:f>
        <x:v>n.a.</x:v>
      </x:c>
      <x:c r="AA732" s="9" t="n">
        <x:f>IF(ISNUMBER(U732),Y732,0)</x:f>
        <x:v>0</x:v>
      </x:c>
      <x:c r="AB732" s="7" t="n">
        <x:f>MAX(0,L732-SUM(F732:K732))</x:f>
        <x:v>0</x:v>
      </x:c>
    </x:row>
    <x:row r="733" ht="22" customHeight="1">
      <x:c r="A733" s="18" t="n">
        <x:f>Summary!C$41</x:f>
        <x:v>46327</x:v>
      </x:c>
      <x:c r="B733" s="2" t="str">
        <x:f>'Inventory detail'!A733</x:f>
        <x:v>COIL</x:v>
      </x:c>
      <x:c r="C733" s="2" t="str">
        <x:f>'Inventory detail'!B733</x:f>
        <x:v>10</x:v>
      </x:c>
      <x:c r="D733" s="2" t="str">
        <x:f>'Inventory detail'!C733</x:f>
        <x:v>14MAR12-4</x:v>
      </x:c>
      <x:c r="E733" s="10" t="n">
        <x:f>Summary!$E$5</x:f>
        <x:v>46304</x:v>
      </x:c>
      <x:c r="F733" s="7" t="n">
        <x:f>'Inventory detail'!W733</x:f>
        <x:v>0</x:v>
      </x:c>
      <x:c r="G733" s="7" t="n">
        <x:f>'Inventory detail'!X733</x:f>
        <x:v>0</x:v>
      </x:c>
      <x:c r="H733" s="7" t="n">
        <x:f>'Inventory detail'!Y733</x:f>
        <x:v>0</x:v>
      </x:c>
      <x:c r="I733" s="7" t="n">
        <x:f>0</x:f>
        <x:v>0</x:v>
      </x:c>
      <x:c r="J733" s="7" t="n">
        <x:f>0</x:f>
        <x:v>0</x:v>
      </x:c>
      <x:c r="K733" s="7" t="n">
        <x:f>0</x:f>
        <x:v>0</x:v>
      </x:c>
      <x:c r="L733" s="7" t="n">
        <x:f>'Inventory detail'!F733*Summary!$K$5*(A733-E733)/Summary!$K$6</x:f>
        <x:v>0</x:v>
      </x:c>
      <x:c r="M733" s="7" t="n">
        <x:f>MAX(0,H733-L733)</x:f>
        <x:v>0</x:v>
      </x:c>
      <x:c r="N733" s="7" t="n">
        <x:f>MAX(0,L733-H733)</x:f>
        <x:v>0</x:v>
      </x:c>
      <x:c r="O733" s="7" t="n">
        <x:f>MAX(0,F733+I733-N733)</x:f>
        <x:v>0</x:v>
      </x:c>
      <x:c r="P733" s="7" t="n">
        <x:f>MAX(0,N733-F733-I733)</x:f>
        <x:v>0</x:v>
      </x:c>
      <x:c r="Q733" s="7" t="n">
        <x:f>MAX(0,G733+J733-P733)</x:f>
        <x:v>0</x:v>
      </x:c>
      <x:c r="R733" s="7" t="n">
        <x:f>M733+MAX(0,K733-MAX(0,P733-G733-J733))</x:f>
        <x:v>0</x:v>
      </x:c>
      <x:c r="S733" s="7" t="n">
        <x:f>SUM(O733,Q733,R733)</x:f>
        <x:v>0</x:v>
      </x:c>
      <x:c r="T733" s="14" t="n">
        <x:f>'Inventory detail'!T733</x:f>
        <x:v>0.0533</x:v>
      </x:c>
      <x:c r="U733" s="14" t="str">
        <x:f>'Inventory detail'!U733</x:f>
        <x:v>n.a.</x:v>
      </x:c>
      <x:c r="V733" s="9" t="n">
        <x:f>O733*T733</x:f>
        <x:v>0</x:v>
      </x:c>
      <x:c r="W733" s="9" t="n">
        <x:f>Q733*T733</x:f>
        <x:v>0</x:v>
      </x:c>
      <x:c r="X733" s="9" t="n">
        <x:f>R733*T733</x:f>
        <x:v>0</x:v>
      </x:c>
      <x:c r="Y733" s="9" t="n">
        <x:f>S733*T733</x:f>
        <x:v>0</x:v>
      </x:c>
      <x:c r="Z733" s="9" t="str">
        <x:f>IF(ISNUMBER(U733),S733*(U733-T733),"n.a.")</x:f>
        <x:v>n.a.</x:v>
      </x:c>
      <x:c r="AA733" s="9" t="n">
        <x:f>IF(ISNUMBER(U733),Y733,0)</x:f>
        <x:v>0</x:v>
      </x:c>
      <x:c r="AB733" s="7" t="n">
        <x:f>MAX(0,L733-SUM(F733:K733))</x:f>
        <x:v>0</x:v>
      </x:c>
    </x:row>
    <x:row r="734" ht="22" customHeight="1">
      <x:c r="A734" s="18" t="n">
        <x:f>Summary!C$41</x:f>
        <x:v>46327</x:v>
      </x:c>
      <x:c r="B734" s="2" t="str">
        <x:f>'Inventory detail'!A734</x:f>
        <x:v>COIL</x:v>
      </x:c>
      <x:c r="C734" s="2" t="str">
        <x:f>'Inventory detail'!B734</x:f>
        <x:v>10</x:v>
      </x:c>
      <x:c r="D734" s="2" t="str">
        <x:f>'Inventory detail'!C734</x:f>
        <x:v>16BLK12-5</x:v>
      </x:c>
      <x:c r="E734" s="10" t="n">
        <x:f>Summary!$E$5</x:f>
        <x:v>46304</x:v>
      </x:c>
      <x:c r="F734" s="7" t="n">
        <x:f>'Inventory detail'!W734</x:f>
        <x:v>0</x:v>
      </x:c>
      <x:c r="G734" s="7" t="n">
        <x:f>'Inventory detail'!X734</x:f>
        <x:v>0</x:v>
      </x:c>
      <x:c r="H734" s="7" t="n">
        <x:f>'Inventory detail'!Y734</x:f>
        <x:v>0</x:v>
      </x:c>
      <x:c r="I734" s="7" t="n">
        <x:f>0</x:f>
        <x:v>0</x:v>
      </x:c>
      <x:c r="J734" s="7" t="n">
        <x:f>0</x:f>
        <x:v>0</x:v>
      </x:c>
      <x:c r="K734" s="7" t="n">
        <x:f>0</x:f>
        <x:v>0</x:v>
      </x:c>
      <x:c r="L734" s="7" t="n">
        <x:f>'Inventory detail'!F734*Summary!$K$5*(A734-E734)/Summary!$K$6</x:f>
        <x:v>0</x:v>
      </x:c>
      <x:c r="M734" s="7" t="n">
        <x:f>MAX(0,H734-L734)</x:f>
        <x:v>0</x:v>
      </x:c>
      <x:c r="N734" s="7" t="n">
        <x:f>MAX(0,L734-H734)</x:f>
        <x:v>0</x:v>
      </x:c>
      <x:c r="O734" s="7" t="n">
        <x:f>MAX(0,F734+I734-N734)</x:f>
        <x:v>0</x:v>
      </x:c>
      <x:c r="P734" s="7" t="n">
        <x:f>MAX(0,N734-F734-I734)</x:f>
        <x:v>0</x:v>
      </x:c>
      <x:c r="Q734" s="7" t="n">
        <x:f>MAX(0,G734+J734-P734)</x:f>
        <x:v>0</x:v>
      </x:c>
      <x:c r="R734" s="7" t="n">
        <x:f>M734+MAX(0,K734-MAX(0,P734-G734-J734))</x:f>
        <x:v>0</x:v>
      </x:c>
      <x:c r="S734" s="7" t="n">
        <x:f>SUM(O734,Q734,R734)</x:f>
        <x:v>0</x:v>
      </x:c>
      <x:c r="T734" s="14" t="n">
        <x:f>'Inventory detail'!T734</x:f>
        <x:v>0.0738</x:v>
      </x:c>
      <x:c r="U734" s="14" t="str">
        <x:f>'Inventory detail'!U734</x:f>
        <x:v>n.a.</x:v>
      </x:c>
      <x:c r="V734" s="9" t="n">
        <x:f>O734*T734</x:f>
        <x:v>0</x:v>
      </x:c>
      <x:c r="W734" s="9" t="n">
        <x:f>Q734*T734</x:f>
        <x:v>0</x:v>
      </x:c>
      <x:c r="X734" s="9" t="n">
        <x:f>R734*T734</x:f>
        <x:v>0</x:v>
      </x:c>
      <x:c r="Y734" s="9" t="n">
        <x:f>S734*T734</x:f>
        <x:v>0</x:v>
      </x:c>
      <x:c r="Z734" s="9" t="str">
        <x:f>IF(ISNUMBER(U734),S734*(U734-T734),"n.a.")</x:f>
        <x:v>n.a.</x:v>
      </x:c>
      <x:c r="AA734" s="9" t="n">
        <x:f>IF(ISNUMBER(U734),Y734,0)</x:f>
        <x:v>0</x:v>
      </x:c>
      <x:c r="AB734" s="7" t="n">
        <x:f>MAX(0,L734-SUM(F734:K734))</x:f>
        <x:v>0</x:v>
      </x:c>
    </x:row>
    <x:row r="735" ht="22" customHeight="1">
      <x:c r="A735" s="18" t="n">
        <x:f>Summary!C$41</x:f>
        <x:v>46327</x:v>
      </x:c>
      <x:c r="B735" s="2" t="str">
        <x:f>'Inventory detail'!A735</x:f>
        <x:v>COIL</x:v>
      </x:c>
      <x:c r="C735" s="2" t="str">
        <x:f>'Inventory detail'!B735</x:f>
        <x:v>10</x:v>
      </x:c>
      <x:c r="D735" s="2" t="str">
        <x:f>'Inventory detail'!C735</x:f>
        <x:v>16BLK36-5</x:v>
      </x:c>
      <x:c r="E735" s="10" t="n">
        <x:f>Summary!$E$5</x:f>
        <x:v>46304</x:v>
      </x:c>
      <x:c r="F735" s="7" t="n">
        <x:f>'Inventory detail'!W735</x:f>
        <x:v>0</x:v>
      </x:c>
      <x:c r="G735" s="7" t="n">
        <x:f>'Inventory detail'!X735</x:f>
        <x:v>0</x:v>
      </x:c>
      <x:c r="H735" s="7" t="n">
        <x:f>'Inventory detail'!Y735</x:f>
        <x:v>0</x:v>
      </x:c>
      <x:c r="I735" s="7" t="n">
        <x:f>0</x:f>
        <x:v>0</x:v>
      </x:c>
      <x:c r="J735" s="7" t="n">
        <x:f>0</x:f>
        <x:v>0</x:v>
      </x:c>
      <x:c r="K735" s="7" t="n">
        <x:f>0</x:f>
        <x:v>0</x:v>
      </x:c>
      <x:c r="L735" s="7" t="n">
        <x:f>'Inventory detail'!F735*Summary!$K$5*(A735-E735)/Summary!$K$6</x:f>
        <x:v>0</x:v>
      </x:c>
      <x:c r="M735" s="7" t="n">
        <x:f>MAX(0,H735-L735)</x:f>
        <x:v>0</x:v>
      </x:c>
      <x:c r="N735" s="7" t="n">
        <x:f>MAX(0,L735-H735)</x:f>
        <x:v>0</x:v>
      </x:c>
      <x:c r="O735" s="7" t="n">
        <x:f>MAX(0,F735+I735-N735)</x:f>
        <x:v>0</x:v>
      </x:c>
      <x:c r="P735" s="7" t="n">
        <x:f>MAX(0,N735-F735-I735)</x:f>
        <x:v>0</x:v>
      </x:c>
      <x:c r="Q735" s="7" t="n">
        <x:f>MAX(0,G735+J735-P735)</x:f>
        <x:v>0</x:v>
      </x:c>
      <x:c r="R735" s="7" t="n">
        <x:f>M735+MAX(0,K735-MAX(0,P735-G735-J735))</x:f>
        <x:v>0</x:v>
      </x:c>
      <x:c r="S735" s="7" t="n">
        <x:f>SUM(O735,Q735,R735)</x:f>
        <x:v>0</x:v>
      </x:c>
      <x:c r="T735" s="14" t="n">
        <x:f>'Inventory detail'!T735</x:f>
        <x:v>0.19940000000000002</x:v>
      </x:c>
      <x:c r="U735" s="14" t="str">
        <x:f>'Inventory detail'!U735</x:f>
        <x:v>n.a.</x:v>
      </x:c>
      <x:c r="V735" s="9" t="n">
        <x:f>O735*T735</x:f>
        <x:v>0</x:v>
      </x:c>
      <x:c r="W735" s="9" t="n">
        <x:f>Q735*T735</x:f>
        <x:v>0</x:v>
      </x:c>
      <x:c r="X735" s="9" t="n">
        <x:f>R735*T735</x:f>
        <x:v>0</x:v>
      </x:c>
      <x:c r="Y735" s="9" t="n">
        <x:f>S735*T735</x:f>
        <x:v>0</x:v>
      </x:c>
      <x:c r="Z735" s="9" t="str">
        <x:f>IF(ISNUMBER(U735),S735*(U735-T735),"n.a.")</x:f>
        <x:v>n.a.</x:v>
      </x:c>
      <x:c r="AA735" s="9" t="n">
        <x:f>IF(ISNUMBER(U735),Y735,0)</x:f>
        <x:v>0</x:v>
      </x:c>
      <x:c r="AB735" s="7" t="n">
        <x:f>MAX(0,L735-SUM(F735:K735))</x:f>
        <x:v>0</x:v>
      </x:c>
    </x:row>
    <x:row r="736" ht="22" customHeight="1">
      <x:c r="A736" s="18" t="n">
        <x:f>Summary!C$41</x:f>
        <x:v>46327</x:v>
      </x:c>
      <x:c r="B736" s="2" t="str">
        <x:f>'Inventory detail'!A736</x:f>
        <x:v>COIL</x:v>
      </x:c>
      <x:c r="C736" s="2" t="str">
        <x:f>'Inventory detail'!B736</x:f>
        <x:v>10</x:v>
      </x:c>
      <x:c r="D736" s="2" t="str">
        <x:f>'Inventory detail'!C736</x:f>
        <x:v>16FG12-4</x:v>
      </x:c>
      <x:c r="E736" s="10" t="n">
        <x:f>Summary!$E$5</x:f>
        <x:v>46304</x:v>
      </x:c>
      <x:c r="F736" s="7" t="n">
        <x:f>'Inventory detail'!W736</x:f>
        <x:v>0</x:v>
      </x:c>
      <x:c r="G736" s="7" t="n">
        <x:f>'Inventory detail'!X736</x:f>
        <x:v>0</x:v>
      </x:c>
      <x:c r="H736" s="7" t="n">
        <x:f>'Inventory detail'!Y736</x:f>
        <x:v>0</x:v>
      </x:c>
      <x:c r="I736" s="7" t="n">
        <x:f>0</x:f>
        <x:v>0</x:v>
      </x:c>
      <x:c r="J736" s="7" t="n">
        <x:f>0</x:f>
        <x:v>0</x:v>
      </x:c>
      <x:c r="K736" s="7" t="n">
        <x:f>0</x:f>
        <x:v>0</x:v>
      </x:c>
      <x:c r="L736" s="7" t="n">
        <x:f>'Inventory detail'!F736*Summary!$K$5*(A736-E736)/Summary!$K$6</x:f>
        <x:v>0</x:v>
      </x:c>
      <x:c r="M736" s="7" t="n">
        <x:f>MAX(0,H736-L736)</x:f>
        <x:v>0</x:v>
      </x:c>
      <x:c r="N736" s="7" t="n">
        <x:f>MAX(0,L736-H736)</x:f>
        <x:v>0</x:v>
      </x:c>
      <x:c r="O736" s="7" t="n">
        <x:f>MAX(0,F736+I736-N736)</x:f>
        <x:v>0</x:v>
      </x:c>
      <x:c r="P736" s="7" t="n">
        <x:f>MAX(0,N736-F736-I736)</x:f>
        <x:v>0</x:v>
      </x:c>
      <x:c r="Q736" s="7" t="n">
        <x:f>MAX(0,G736+J736-P736)</x:f>
        <x:v>0</x:v>
      </x:c>
      <x:c r="R736" s="7" t="n">
        <x:f>M736+MAX(0,K736-MAX(0,P736-G736-J736))</x:f>
        <x:v>0</x:v>
      </x:c>
      <x:c r="S736" s="7" t="n">
        <x:f>SUM(O736,Q736,R736)</x:f>
        <x:v>0</x:v>
      </x:c>
      <x:c r="T736" s="14" t="n">
        <x:f>'Inventory detail'!T736</x:f>
        <x:v>0.0647</x:v>
      </x:c>
      <x:c r="U736" s="14" t="str">
        <x:f>'Inventory detail'!U736</x:f>
        <x:v>n.a.</x:v>
      </x:c>
      <x:c r="V736" s="9" t="n">
        <x:f>O736*T736</x:f>
        <x:v>0</x:v>
      </x:c>
      <x:c r="W736" s="9" t="n">
        <x:f>Q736*T736</x:f>
        <x:v>0</x:v>
      </x:c>
      <x:c r="X736" s="9" t="n">
        <x:f>R736*T736</x:f>
        <x:v>0</x:v>
      </x:c>
      <x:c r="Y736" s="9" t="n">
        <x:f>S736*T736</x:f>
        <x:v>0</x:v>
      </x:c>
      <x:c r="Z736" s="9" t="str">
        <x:f>IF(ISNUMBER(U736),S736*(U736-T736),"n.a.")</x:f>
        <x:v>n.a.</x:v>
      </x:c>
      <x:c r="AA736" s="9" t="n">
        <x:f>IF(ISNUMBER(U736),Y736,0)</x:f>
        <x:v>0</x:v>
      </x:c>
      <x:c r="AB736" s="7" t="n">
        <x:f>MAX(0,L736-SUM(F736:K736))</x:f>
        <x:v>0</x:v>
      </x:c>
    </x:row>
    <x:row r="737" ht="22" customHeight="1">
      <x:c r="A737" s="18" t="n">
        <x:f>Summary!C$41</x:f>
        <x:v>46327</x:v>
      </x:c>
      <x:c r="B737" s="2" t="str">
        <x:f>'Inventory detail'!A737</x:f>
        <x:v>COIL</x:v>
      </x:c>
      <x:c r="C737" s="2" t="str">
        <x:f>'Inventory detail'!B737</x:f>
        <x:v>10</x:v>
      </x:c>
      <x:c r="D737" s="2" t="str">
        <x:f>'Inventory detail'!C737</x:f>
        <x:v>16MAR12-4</x:v>
      </x:c>
      <x:c r="E737" s="10" t="n">
        <x:f>Summary!$E$5</x:f>
        <x:v>46304</x:v>
      </x:c>
      <x:c r="F737" s="7" t="n">
        <x:f>'Inventory detail'!W737</x:f>
        <x:v>0</x:v>
      </x:c>
      <x:c r="G737" s="7" t="n">
        <x:f>'Inventory detail'!X737</x:f>
        <x:v>0</x:v>
      </x:c>
      <x:c r="H737" s="7" t="n">
        <x:f>'Inventory detail'!Y737</x:f>
        <x:v>0</x:v>
      </x:c>
      <x:c r="I737" s="7" t="n">
        <x:f>0</x:f>
        <x:v>0</x:v>
      </x:c>
      <x:c r="J737" s="7" t="n">
        <x:f>0</x:f>
        <x:v>0</x:v>
      </x:c>
      <x:c r="K737" s="7" t="n">
        <x:f>0</x:f>
        <x:v>0</x:v>
      </x:c>
      <x:c r="L737" s="7" t="n">
        <x:f>'Inventory detail'!F737*Summary!$K$5*(A737-E737)/Summary!$K$6</x:f>
        <x:v>0</x:v>
      </x:c>
      <x:c r="M737" s="7" t="n">
        <x:f>MAX(0,H737-L737)</x:f>
        <x:v>0</x:v>
      </x:c>
      <x:c r="N737" s="7" t="n">
        <x:f>MAX(0,L737-H737)</x:f>
        <x:v>0</x:v>
      </x:c>
      <x:c r="O737" s="7" t="n">
        <x:f>MAX(0,F737+I737-N737)</x:f>
        <x:v>0</x:v>
      </x:c>
      <x:c r="P737" s="7" t="n">
        <x:f>MAX(0,N737-F737-I737)</x:f>
        <x:v>0</x:v>
      </x:c>
      <x:c r="Q737" s="7" t="n">
        <x:f>MAX(0,G737+J737-P737)</x:f>
        <x:v>0</x:v>
      </x:c>
      <x:c r="R737" s="7" t="n">
        <x:f>M737+MAX(0,K737-MAX(0,P737-G737-J737))</x:f>
        <x:v>0</x:v>
      </x:c>
      <x:c r="S737" s="7" t="n">
        <x:f>SUM(O737,Q737,R737)</x:f>
        <x:v>0</x:v>
      </x:c>
      <x:c r="T737" s="14" t="n">
        <x:f>'Inventory detail'!T737</x:f>
        <x:v>0.0647</x:v>
      </x:c>
      <x:c r="U737" s="14" t="str">
        <x:f>'Inventory detail'!U737</x:f>
        <x:v>n.a.</x:v>
      </x:c>
      <x:c r="V737" s="9" t="n">
        <x:f>O737*T737</x:f>
        <x:v>0</x:v>
      </x:c>
      <x:c r="W737" s="9" t="n">
        <x:f>Q737*T737</x:f>
        <x:v>0</x:v>
      </x:c>
      <x:c r="X737" s="9" t="n">
        <x:f>R737*T737</x:f>
        <x:v>0</x:v>
      </x:c>
      <x:c r="Y737" s="9" t="n">
        <x:f>S737*T737</x:f>
        <x:v>0</x:v>
      </x:c>
      <x:c r="Z737" s="9" t="str">
        <x:f>IF(ISNUMBER(U737),S737*(U737-T737),"n.a.")</x:f>
        <x:v>n.a.</x:v>
      </x:c>
      <x:c r="AA737" s="9" t="n">
        <x:f>IF(ISNUMBER(U737),Y737,0)</x:f>
        <x:v>0</x:v>
      </x:c>
      <x:c r="AB737" s="7" t="n">
        <x:f>MAX(0,L737-SUM(F737:K737))</x:f>
        <x:v>0</x:v>
      </x:c>
    </x:row>
    <x:row r="738" ht="22" customHeight="1">
      <x:c r="A738" s="18" t="n">
        <x:f>Summary!C$41</x:f>
        <x:v>46327</x:v>
      </x:c>
      <x:c r="B738" s="2" t="str">
        <x:f>'Inventory detail'!A738</x:f>
        <x:v>COIL</x:v>
      </x:c>
      <x:c r="C738" s="2" t="str">
        <x:f>'Inventory detail'!B738</x:f>
        <x:v>10</x:v>
      </x:c>
      <x:c r="D738" s="2" t="str">
        <x:f>'Inventory detail'!C738</x:f>
        <x:v>16WHT36-5</x:v>
      </x:c>
      <x:c r="E738" s="10" t="n">
        <x:f>Summary!$E$5</x:f>
        <x:v>46304</x:v>
      </x:c>
      <x:c r="F738" s="7" t="n">
        <x:f>'Inventory detail'!W738</x:f>
        <x:v>0</x:v>
      </x:c>
      <x:c r="G738" s="7" t="n">
        <x:f>'Inventory detail'!X738</x:f>
        <x:v>0</x:v>
      </x:c>
      <x:c r="H738" s="7" t="n">
        <x:f>'Inventory detail'!Y738</x:f>
        <x:v>0</x:v>
      </x:c>
      <x:c r="I738" s="7" t="n">
        <x:f>0</x:f>
        <x:v>0</x:v>
      </x:c>
      <x:c r="J738" s="7" t="n">
        <x:f>0</x:f>
        <x:v>0</x:v>
      </x:c>
      <x:c r="K738" s="7" t="n">
        <x:f>0</x:f>
        <x:v>0</x:v>
      </x:c>
      <x:c r="L738" s="7" t="n">
        <x:f>'Inventory detail'!F738*Summary!$K$5*(A738-E738)/Summary!$K$6</x:f>
        <x:v>0</x:v>
      </x:c>
      <x:c r="M738" s="7" t="n">
        <x:f>MAX(0,H738-L738)</x:f>
        <x:v>0</x:v>
      </x:c>
      <x:c r="N738" s="7" t="n">
        <x:f>MAX(0,L738-H738)</x:f>
        <x:v>0</x:v>
      </x:c>
      <x:c r="O738" s="7" t="n">
        <x:f>MAX(0,F738+I738-N738)</x:f>
        <x:v>0</x:v>
      </x:c>
      <x:c r="P738" s="7" t="n">
        <x:f>MAX(0,N738-F738-I738)</x:f>
        <x:v>0</x:v>
      </x:c>
      <x:c r="Q738" s="7" t="n">
        <x:f>MAX(0,G738+J738-P738)</x:f>
        <x:v>0</x:v>
      </x:c>
      <x:c r="R738" s="7" t="n">
        <x:f>M738+MAX(0,K738-MAX(0,P738-G738-J738))</x:f>
        <x:v>0</x:v>
      </x:c>
      <x:c r="S738" s="7" t="n">
        <x:f>SUM(O738,Q738,R738)</x:f>
        <x:v>0</x:v>
      </x:c>
      <x:c r="T738" s="14" t="n">
        <x:f>'Inventory detail'!T738</x:f>
        <x:v>0.19940000000000002</x:v>
      </x:c>
      <x:c r="U738" s="14" t="str">
        <x:f>'Inventory detail'!U738</x:f>
        <x:v>n.a.</x:v>
      </x:c>
      <x:c r="V738" s="9" t="n">
        <x:f>O738*T738</x:f>
        <x:v>0</x:v>
      </x:c>
      <x:c r="W738" s="9" t="n">
        <x:f>Q738*T738</x:f>
        <x:v>0</x:v>
      </x:c>
      <x:c r="X738" s="9" t="n">
        <x:f>R738*T738</x:f>
        <x:v>0</x:v>
      </x:c>
      <x:c r="Y738" s="9" t="n">
        <x:f>S738*T738</x:f>
        <x:v>0</x:v>
      </x:c>
      <x:c r="Z738" s="9" t="str">
        <x:f>IF(ISNUMBER(U738),S738*(U738-T738),"n.a.")</x:f>
        <x:v>n.a.</x:v>
      </x:c>
      <x:c r="AA738" s="9" t="n">
        <x:f>IF(ISNUMBER(U738),Y738,0)</x:f>
        <x:v>0</x:v>
      </x:c>
      <x:c r="AB738" s="7" t="n">
        <x:f>MAX(0,L738-SUM(F738:K738))</x:f>
        <x:v>0</x:v>
      </x:c>
    </x:row>
    <x:row r="739" ht="22" customHeight="1">
      <x:c r="A739" s="18" t="n">
        <x:f>Summary!C$41</x:f>
        <x:v>46327</x:v>
      </x:c>
      <x:c r="B739" s="2" t="str">
        <x:f>'Inventory detail'!A739</x:f>
        <x:v>COIL</x:v>
      </x:c>
      <x:c r="C739" s="2" t="str">
        <x:f>'Inventory detail'!B739</x:f>
        <x:v>10</x:v>
      </x:c>
      <x:c r="D739" s="2" t="str">
        <x:f>'Inventory detail'!C739</x:f>
        <x:v>18BLK12-5</x:v>
      </x:c>
      <x:c r="E739" s="10" t="n">
        <x:f>Summary!$E$5</x:f>
        <x:v>46304</x:v>
      </x:c>
      <x:c r="F739" s="7" t="n">
        <x:f>'Inventory detail'!W739</x:f>
        <x:v>0</x:v>
      </x:c>
      <x:c r="G739" s="7" t="n">
        <x:f>'Inventory detail'!X739</x:f>
        <x:v>0</x:v>
      </x:c>
      <x:c r="H739" s="7" t="n">
        <x:f>'Inventory detail'!Y739</x:f>
        <x:v>0</x:v>
      </x:c>
      <x:c r="I739" s="7" t="n">
        <x:f>0</x:f>
        <x:v>0</x:v>
      </x:c>
      <x:c r="J739" s="7" t="n">
        <x:f>0</x:f>
        <x:v>0</x:v>
      </x:c>
      <x:c r="K739" s="7" t="n">
        <x:f>0</x:f>
        <x:v>0</x:v>
      </x:c>
      <x:c r="L739" s="7" t="n">
        <x:f>'Inventory detail'!F739*Summary!$K$5*(A739-E739)/Summary!$K$6</x:f>
        <x:v>0</x:v>
      </x:c>
      <x:c r="M739" s="7" t="n">
        <x:f>MAX(0,H739-L739)</x:f>
        <x:v>0</x:v>
      </x:c>
      <x:c r="N739" s="7" t="n">
        <x:f>MAX(0,L739-H739)</x:f>
        <x:v>0</x:v>
      </x:c>
      <x:c r="O739" s="7" t="n">
        <x:f>MAX(0,F739+I739-N739)</x:f>
        <x:v>0</x:v>
      </x:c>
      <x:c r="P739" s="7" t="n">
        <x:f>MAX(0,N739-F739-I739)</x:f>
        <x:v>0</x:v>
      </x:c>
      <x:c r="Q739" s="7" t="n">
        <x:f>MAX(0,G739+J739-P739)</x:f>
        <x:v>0</x:v>
      </x:c>
      <x:c r="R739" s="7" t="n">
        <x:f>M739+MAX(0,K739-MAX(0,P739-G739-J739))</x:f>
        <x:v>0</x:v>
      </x:c>
      <x:c r="S739" s="7" t="n">
        <x:f>SUM(O739,Q739,R739)</x:f>
        <x:v>0</x:v>
      </x:c>
      <x:c r="T739" s="14" t="n">
        <x:f>'Inventory detail'!T739</x:f>
        <x:v>0.0909</x:v>
      </x:c>
      <x:c r="U739" s="14" t="str">
        <x:f>'Inventory detail'!U739</x:f>
        <x:v>n.a.</x:v>
      </x:c>
      <x:c r="V739" s="9" t="n">
        <x:f>O739*T739</x:f>
        <x:v>0</x:v>
      </x:c>
      <x:c r="W739" s="9" t="n">
        <x:f>Q739*T739</x:f>
        <x:v>0</x:v>
      </x:c>
      <x:c r="X739" s="9" t="n">
        <x:f>R739*T739</x:f>
        <x:v>0</x:v>
      </x:c>
      <x:c r="Y739" s="9" t="n">
        <x:f>S739*T739</x:f>
        <x:v>0</x:v>
      </x:c>
      <x:c r="Z739" s="9" t="str">
        <x:f>IF(ISNUMBER(U739),S739*(U739-T739),"n.a.")</x:f>
        <x:v>n.a.</x:v>
      </x:c>
      <x:c r="AA739" s="9" t="n">
        <x:f>IF(ISNUMBER(U739),Y739,0)</x:f>
        <x:v>0</x:v>
      </x:c>
      <x:c r="AB739" s="7" t="n">
        <x:f>MAX(0,L739-SUM(F739:K739))</x:f>
        <x:v>0</x:v>
      </x:c>
    </x:row>
    <x:row r="740" ht="22" customHeight="1">
      <x:c r="A740" s="18" t="n">
        <x:f>Summary!C$41</x:f>
        <x:v>46327</x:v>
      </x:c>
      <x:c r="B740" s="2" t="str">
        <x:f>'Inventory detail'!A740</x:f>
        <x:v>COIL</x:v>
      </x:c>
      <x:c r="C740" s="2" t="str">
        <x:f>'Inventory detail'!B740</x:f>
        <x:v>10</x:v>
      </x:c>
      <x:c r="D740" s="2" t="str">
        <x:f>'Inventory detail'!C740</x:f>
        <x:v>18BLK36-5</x:v>
      </x:c>
      <x:c r="E740" s="10" t="n">
        <x:f>Summary!$E$5</x:f>
        <x:v>46304</x:v>
      </x:c>
      <x:c r="F740" s="7" t="n">
        <x:f>'Inventory detail'!W740</x:f>
        <x:v>0</x:v>
      </x:c>
      <x:c r="G740" s="7" t="n">
        <x:f>'Inventory detail'!X740</x:f>
        <x:v>0</x:v>
      </x:c>
      <x:c r="H740" s="7" t="n">
        <x:f>'Inventory detail'!Y740</x:f>
        <x:v>0</x:v>
      </x:c>
      <x:c r="I740" s="7" t="n">
        <x:f>0</x:f>
        <x:v>0</x:v>
      </x:c>
      <x:c r="J740" s="7" t="n">
        <x:f>0</x:f>
        <x:v>0</x:v>
      </x:c>
      <x:c r="K740" s="7" t="n">
        <x:f>0</x:f>
        <x:v>0</x:v>
      </x:c>
      <x:c r="L740" s="7" t="n">
        <x:f>'Inventory detail'!F740*Summary!$K$5*(A740-E740)/Summary!$K$6</x:f>
        <x:v>0</x:v>
      </x:c>
      <x:c r="M740" s="7" t="n">
        <x:f>MAX(0,H740-L740)</x:f>
        <x:v>0</x:v>
      </x:c>
      <x:c r="N740" s="7" t="n">
        <x:f>MAX(0,L740-H740)</x:f>
        <x:v>0</x:v>
      </x:c>
      <x:c r="O740" s="7" t="n">
        <x:f>MAX(0,F740+I740-N740)</x:f>
        <x:v>0</x:v>
      </x:c>
      <x:c r="P740" s="7" t="n">
        <x:f>MAX(0,N740-F740-I740)</x:f>
        <x:v>0</x:v>
      </x:c>
      <x:c r="Q740" s="7" t="n">
        <x:f>MAX(0,G740+J740-P740)</x:f>
        <x:v>0</x:v>
      </x:c>
      <x:c r="R740" s="7" t="n">
        <x:f>M740+MAX(0,K740-MAX(0,P740-G740-J740))</x:f>
        <x:v>0</x:v>
      </x:c>
      <x:c r="S740" s="7" t="n">
        <x:f>SUM(O740,Q740,R740)</x:f>
        <x:v>0</x:v>
      </x:c>
      <x:c r="T740" s="14" t="n">
        <x:f>'Inventory detail'!T740</x:f>
        <x:v>0.2494</x:v>
      </x:c>
      <x:c r="U740" s="14" t="str">
        <x:f>'Inventory detail'!U740</x:f>
        <x:v>n.a.</x:v>
      </x:c>
      <x:c r="V740" s="9" t="n">
        <x:f>O740*T740</x:f>
        <x:v>0</x:v>
      </x:c>
      <x:c r="W740" s="9" t="n">
        <x:f>Q740*T740</x:f>
        <x:v>0</x:v>
      </x:c>
      <x:c r="X740" s="9" t="n">
        <x:f>R740*T740</x:f>
        <x:v>0</x:v>
      </x:c>
      <x:c r="Y740" s="9" t="n">
        <x:f>S740*T740</x:f>
        <x:v>0</x:v>
      </x:c>
      <x:c r="Z740" s="9" t="str">
        <x:f>IF(ISNUMBER(U740),S740*(U740-T740),"n.a.")</x:f>
        <x:v>n.a.</x:v>
      </x:c>
      <x:c r="AA740" s="9" t="n">
        <x:f>IF(ISNUMBER(U740),Y740,0)</x:f>
        <x:v>0</x:v>
      </x:c>
      <x:c r="AB740" s="7" t="n">
        <x:f>MAX(0,L740-SUM(F740:K740))</x:f>
        <x:v>0</x:v>
      </x:c>
    </x:row>
    <x:row r="741" ht="22" customHeight="1">
      <x:c r="A741" s="18" t="n">
        <x:f>Summary!C$41</x:f>
        <x:v>46327</x:v>
      </x:c>
      <x:c r="B741" s="2" t="str">
        <x:f>'Inventory detail'!A741</x:f>
        <x:v>COIL</x:v>
      </x:c>
      <x:c r="C741" s="2" t="str">
        <x:f>'Inventory detail'!B741</x:f>
        <x:v>10</x:v>
      </x:c>
      <x:c r="D741" s="2" t="str">
        <x:f>'Inventory detail'!C741</x:f>
        <x:v>18FG12-4</x:v>
      </x:c>
      <x:c r="E741" s="10" t="n">
        <x:f>Summary!$E$5</x:f>
        <x:v>46304</x:v>
      </x:c>
      <x:c r="F741" s="7" t="n">
        <x:f>'Inventory detail'!W741</x:f>
        <x:v>0</x:v>
      </x:c>
      <x:c r="G741" s="7" t="n">
        <x:f>'Inventory detail'!X741</x:f>
        <x:v>0</x:v>
      </x:c>
      <x:c r="H741" s="7" t="n">
        <x:f>'Inventory detail'!Y741</x:f>
        <x:v>0</x:v>
      </x:c>
      <x:c r="I741" s="7" t="n">
        <x:f>0</x:f>
        <x:v>0</x:v>
      </x:c>
      <x:c r="J741" s="7" t="n">
        <x:f>0</x:f>
        <x:v>0</x:v>
      </x:c>
      <x:c r="K741" s="7" t="n">
        <x:f>0</x:f>
        <x:v>0</x:v>
      </x:c>
      <x:c r="L741" s="7" t="n">
        <x:f>'Inventory detail'!F741*Summary!$K$5*(A741-E741)/Summary!$K$6</x:f>
        <x:v>0</x:v>
      </x:c>
      <x:c r="M741" s="7" t="n">
        <x:f>MAX(0,H741-L741)</x:f>
        <x:v>0</x:v>
      </x:c>
      <x:c r="N741" s="7" t="n">
        <x:f>MAX(0,L741-H741)</x:f>
        <x:v>0</x:v>
      </x:c>
      <x:c r="O741" s="7" t="n">
        <x:f>MAX(0,F741+I741-N741)</x:f>
        <x:v>0</x:v>
      </x:c>
      <x:c r="P741" s="7" t="n">
        <x:f>MAX(0,N741-F741-I741)</x:f>
        <x:v>0</x:v>
      </x:c>
      <x:c r="Q741" s="7" t="n">
        <x:f>MAX(0,G741+J741-P741)</x:f>
        <x:v>0</x:v>
      </x:c>
      <x:c r="R741" s="7" t="n">
        <x:f>M741+MAX(0,K741-MAX(0,P741-G741-J741))</x:f>
        <x:v>0</x:v>
      </x:c>
      <x:c r="S741" s="7" t="n">
        <x:f>SUM(O741,Q741,R741)</x:f>
        <x:v>0</x:v>
      </x:c>
      <x:c r="T741" s="14" t="n">
        <x:f>'Inventory detail'!T741</x:f>
        <x:v>0.0785</x:v>
      </x:c>
      <x:c r="U741" s="14" t="str">
        <x:f>'Inventory detail'!U741</x:f>
        <x:v>n.a.</x:v>
      </x:c>
      <x:c r="V741" s="9" t="n">
        <x:f>O741*T741</x:f>
        <x:v>0</x:v>
      </x:c>
      <x:c r="W741" s="9" t="n">
        <x:f>Q741*T741</x:f>
        <x:v>0</x:v>
      </x:c>
      <x:c r="X741" s="9" t="n">
        <x:f>R741*T741</x:f>
        <x:v>0</x:v>
      </x:c>
      <x:c r="Y741" s="9" t="n">
        <x:f>S741*T741</x:f>
        <x:v>0</x:v>
      </x:c>
      <x:c r="Z741" s="9" t="str">
        <x:f>IF(ISNUMBER(U741),S741*(U741-T741),"n.a.")</x:f>
        <x:v>n.a.</x:v>
      </x:c>
      <x:c r="AA741" s="9" t="n">
        <x:f>IF(ISNUMBER(U741),Y741,0)</x:f>
        <x:v>0</x:v>
      </x:c>
      <x:c r="AB741" s="7" t="n">
        <x:f>MAX(0,L741-SUM(F741:K741))</x:f>
        <x:v>0</x:v>
      </x:c>
    </x:row>
    <x:row r="742" ht="22" customHeight="1">
      <x:c r="A742" s="18" t="n">
        <x:f>Summary!C$41</x:f>
        <x:v>46327</x:v>
      </x:c>
      <x:c r="B742" s="2" t="str">
        <x:f>'Inventory detail'!A742</x:f>
        <x:v>COIL</x:v>
      </x:c>
      <x:c r="C742" s="2" t="str">
        <x:f>'Inventory detail'!B742</x:f>
        <x:v>10</x:v>
      </x:c>
      <x:c r="D742" s="2" t="str">
        <x:f>'Inventory detail'!C742</x:f>
        <x:v>18WHT12-5</x:v>
      </x:c>
      <x:c r="E742" s="10" t="n">
        <x:f>Summary!$E$5</x:f>
        <x:v>46304</x:v>
      </x:c>
      <x:c r="F742" s="7" t="n">
        <x:f>'Inventory detail'!W742</x:f>
        <x:v>0</x:v>
      </x:c>
      <x:c r="G742" s="7" t="n">
        <x:f>'Inventory detail'!X742</x:f>
        <x:v>0</x:v>
      </x:c>
      <x:c r="H742" s="7" t="n">
        <x:f>'Inventory detail'!Y742</x:f>
        <x:v>0</x:v>
      </x:c>
      <x:c r="I742" s="7" t="n">
        <x:f>0</x:f>
        <x:v>0</x:v>
      </x:c>
      <x:c r="J742" s="7" t="n">
        <x:f>0</x:f>
        <x:v>0</x:v>
      </x:c>
      <x:c r="K742" s="7" t="n">
        <x:f>0</x:f>
        <x:v>0</x:v>
      </x:c>
      <x:c r="L742" s="7" t="n">
        <x:f>'Inventory detail'!F742*Summary!$K$5*(A742-E742)/Summary!$K$6</x:f>
        <x:v>0</x:v>
      </x:c>
      <x:c r="M742" s="7" t="n">
        <x:f>MAX(0,H742-L742)</x:f>
        <x:v>0</x:v>
      </x:c>
      <x:c r="N742" s="7" t="n">
        <x:f>MAX(0,L742-H742)</x:f>
        <x:v>0</x:v>
      </x:c>
      <x:c r="O742" s="7" t="n">
        <x:f>MAX(0,F742+I742-N742)</x:f>
        <x:v>0</x:v>
      </x:c>
      <x:c r="P742" s="7" t="n">
        <x:f>MAX(0,N742-F742-I742)</x:f>
        <x:v>0</x:v>
      </x:c>
      <x:c r="Q742" s="7" t="n">
        <x:f>MAX(0,G742+J742-P742)</x:f>
        <x:v>0</x:v>
      </x:c>
      <x:c r="R742" s="7" t="n">
        <x:f>M742+MAX(0,K742-MAX(0,P742-G742-J742))</x:f>
        <x:v>0</x:v>
      </x:c>
      <x:c r="S742" s="7" t="n">
        <x:f>SUM(O742,Q742,R742)</x:f>
        <x:v>0</x:v>
      </x:c>
      <x:c r="T742" s="14" t="n">
        <x:f>'Inventory detail'!T742</x:f>
        <x:v>0.0909</x:v>
      </x:c>
      <x:c r="U742" s="14" t="str">
        <x:f>'Inventory detail'!U742</x:f>
        <x:v>n.a.</x:v>
      </x:c>
      <x:c r="V742" s="9" t="n">
        <x:f>O742*T742</x:f>
        <x:v>0</x:v>
      </x:c>
      <x:c r="W742" s="9" t="n">
        <x:f>Q742*T742</x:f>
        <x:v>0</x:v>
      </x:c>
      <x:c r="X742" s="9" t="n">
        <x:f>R742*T742</x:f>
        <x:v>0</x:v>
      </x:c>
      <x:c r="Y742" s="9" t="n">
        <x:f>S742*T742</x:f>
        <x:v>0</x:v>
      </x:c>
      <x:c r="Z742" s="9" t="str">
        <x:f>IF(ISNUMBER(U742),S742*(U742-T742),"n.a.")</x:f>
        <x:v>n.a.</x:v>
      </x:c>
      <x:c r="AA742" s="9" t="n">
        <x:f>IF(ISNUMBER(U742),Y742,0)</x:f>
        <x:v>0</x:v>
      </x:c>
      <x:c r="AB742" s="7" t="n">
        <x:f>MAX(0,L742-SUM(F742:K742))</x:f>
        <x:v>0</x:v>
      </x:c>
    </x:row>
    <x:row r="743" ht="22" customHeight="1">
      <x:c r="A743" s="18" t="n">
        <x:f>Summary!C$41</x:f>
        <x:v>46327</x:v>
      </x:c>
      <x:c r="B743" s="2" t="str">
        <x:f>'Inventory detail'!A743</x:f>
        <x:v>COIL</x:v>
      </x:c>
      <x:c r="C743" s="2" t="str">
        <x:f>'Inventory detail'!B743</x:f>
        <x:v>10</x:v>
      </x:c>
      <x:c r="D743" s="2" t="str">
        <x:f>'Inventory detail'!C743</x:f>
        <x:v>18WHT36-4</x:v>
      </x:c>
      <x:c r="E743" s="10" t="n">
        <x:f>Summary!$E$5</x:f>
        <x:v>46304</x:v>
      </x:c>
      <x:c r="F743" s="7" t="n">
        <x:f>'Inventory detail'!W743</x:f>
        <x:v>0</x:v>
      </x:c>
      <x:c r="G743" s="7" t="n">
        <x:f>'Inventory detail'!X743</x:f>
        <x:v>0</x:v>
      </x:c>
      <x:c r="H743" s="7" t="n">
        <x:f>'Inventory detail'!Y743</x:f>
        <x:v>400</x:v>
      </x:c>
      <x:c r="I743" s="7" t="n">
        <x:f>0</x:f>
        <x:v>0</x:v>
      </x:c>
      <x:c r="J743" s="7" t="n">
        <x:f>0</x:f>
        <x:v>0</x:v>
      </x:c>
      <x:c r="K743" s="7" t="n">
        <x:f>0</x:f>
        <x:v>0</x:v>
      </x:c>
      <x:c r="L743" s="7" t="n">
        <x:f>'Inventory detail'!F743*Summary!$K$5*(A743-E743)/Summary!$K$6</x:f>
        <x:v>0</x:v>
      </x:c>
      <x:c r="M743" s="7" t="n">
        <x:f>MAX(0,H743-L743)</x:f>
        <x:v>400</x:v>
      </x:c>
      <x:c r="N743" s="7" t="n">
        <x:f>MAX(0,L743-H743)</x:f>
        <x:v>0</x:v>
      </x:c>
      <x:c r="O743" s="7" t="n">
        <x:f>MAX(0,F743+I743-N743)</x:f>
        <x:v>0</x:v>
      </x:c>
      <x:c r="P743" s="7" t="n">
        <x:f>MAX(0,N743-F743-I743)</x:f>
        <x:v>0</x:v>
      </x:c>
      <x:c r="Q743" s="7" t="n">
        <x:f>MAX(0,G743+J743-P743)</x:f>
        <x:v>0</x:v>
      </x:c>
      <x:c r="R743" s="7" t="n">
        <x:f>M743+MAX(0,K743-MAX(0,P743-G743-J743))</x:f>
        <x:v>400</x:v>
      </x:c>
      <x:c r="S743" s="7" t="n">
        <x:f>SUM(O743,Q743,R743)</x:f>
        <x:v>400</x:v>
      </x:c>
      <x:c r="T743" s="14" t="n">
        <x:f>'Inventory detail'!T743</x:f>
        <x:v>0.4202</x:v>
      </x:c>
      <x:c r="U743" s="14" t="n">
        <x:f>'Inventory detail'!U743</x:f>
        <x:v>0.411723</x:v>
      </x:c>
      <x:c r="V743" s="9" t="n">
        <x:f>O743*T743</x:f>
        <x:v>0</x:v>
      </x:c>
      <x:c r="W743" s="9" t="n">
        <x:f>Q743*T743</x:f>
        <x:v>0</x:v>
      </x:c>
      <x:c r="X743" s="9" t="n">
        <x:f>R743*T743</x:f>
        <x:v>168.08</x:v>
      </x:c>
      <x:c r="Y743" s="9" t="n">
        <x:f>S743*T743</x:f>
        <x:v>168.08</x:v>
      </x:c>
      <x:c r="Z743" s="9" t="n">
        <x:f>IF(ISNUMBER(U743),S743*(U743-T743),"n.a.")</x:f>
        <x:v>-3.390800000000005</x:v>
      </x:c>
      <x:c r="AA743" s="9" t="n">
        <x:f>IF(ISNUMBER(U743),Y743,0)</x:f>
        <x:v>168.08</x:v>
      </x:c>
      <x:c r="AB743" s="7" t="n">
        <x:f>MAX(0,L743-SUM(F743:K743))</x:f>
        <x:v>0</x:v>
      </x:c>
    </x:row>
    <x:row r="744" ht="22" customHeight="1">
      <x:c r="A744" s="18" t="n">
        <x:f>Summary!C$41</x:f>
        <x:v>46327</x:v>
      </x:c>
      <x:c r="B744" s="2" t="str">
        <x:f>'Inventory detail'!A744</x:f>
        <x:v>COIL</x:v>
      </x:c>
      <x:c r="C744" s="2" t="str">
        <x:f>'Inventory detail'!B744</x:f>
        <x:v>10</x:v>
      </x:c>
      <x:c r="D744" s="2" t="str">
        <x:f>'Inventory detail'!C744</x:f>
        <x:v>20BLK12-5</x:v>
      </x:c>
      <x:c r="E744" s="10" t="n">
        <x:f>Summary!$E$5</x:f>
        <x:v>46304</x:v>
      </x:c>
      <x:c r="F744" s="7" t="n">
        <x:f>'Inventory detail'!W744</x:f>
        <x:v>0</x:v>
      </x:c>
      <x:c r="G744" s="7" t="n">
        <x:f>'Inventory detail'!X744</x:f>
        <x:v>0</x:v>
      </x:c>
      <x:c r="H744" s="7" t="n">
        <x:f>'Inventory detail'!Y744</x:f>
        <x:v>0</x:v>
      </x:c>
      <x:c r="I744" s="7" t="n">
        <x:f>0</x:f>
        <x:v>0</x:v>
      </x:c>
      <x:c r="J744" s="7" t="n">
        <x:f>0</x:f>
        <x:v>0</x:v>
      </x:c>
      <x:c r="K744" s="7" t="n">
        <x:f>0</x:f>
        <x:v>0</x:v>
      </x:c>
      <x:c r="L744" s="7" t="n">
        <x:f>'Inventory detail'!F744*Summary!$K$5*(A744-E744)/Summary!$K$6</x:f>
        <x:v>0</x:v>
      </x:c>
      <x:c r="M744" s="7" t="n">
        <x:f>MAX(0,H744-L744)</x:f>
        <x:v>0</x:v>
      </x:c>
      <x:c r="N744" s="7" t="n">
        <x:f>MAX(0,L744-H744)</x:f>
        <x:v>0</x:v>
      </x:c>
      <x:c r="O744" s="7" t="n">
        <x:f>MAX(0,F744+I744-N744)</x:f>
        <x:v>0</x:v>
      </x:c>
      <x:c r="P744" s="7" t="n">
        <x:f>MAX(0,N744-F744-I744)</x:f>
        <x:v>0</x:v>
      </x:c>
      <x:c r="Q744" s="7" t="n">
        <x:f>MAX(0,G744+J744-P744)</x:f>
        <x:v>0</x:v>
      </x:c>
      <x:c r="R744" s="7" t="n">
        <x:f>M744+MAX(0,K744-MAX(0,P744-G744-J744))</x:f>
        <x:v>0</x:v>
      </x:c>
      <x:c r="S744" s="7" t="n">
        <x:f>SUM(O744,Q744,R744)</x:f>
        <x:v>0</x:v>
      </x:c>
      <x:c r="T744" s="14" t="n">
        <x:f>'Inventory detail'!T744</x:f>
        <x:v>0.098</x:v>
      </x:c>
      <x:c r="U744" s="14" t="str">
        <x:f>'Inventory detail'!U744</x:f>
        <x:v>n.a.</x:v>
      </x:c>
      <x:c r="V744" s="9" t="n">
        <x:f>O744*T744</x:f>
        <x:v>0</x:v>
      </x:c>
      <x:c r="W744" s="9" t="n">
        <x:f>Q744*T744</x:f>
        <x:v>0</x:v>
      </x:c>
      <x:c r="X744" s="9" t="n">
        <x:f>R744*T744</x:f>
        <x:v>0</x:v>
      </x:c>
      <x:c r="Y744" s="9" t="n">
        <x:f>S744*T744</x:f>
        <x:v>0</x:v>
      </x:c>
      <x:c r="Z744" s="9" t="str">
        <x:f>IF(ISNUMBER(U744),S744*(U744-T744),"n.a.")</x:f>
        <x:v>n.a.</x:v>
      </x:c>
      <x:c r="AA744" s="9" t="n">
        <x:f>IF(ISNUMBER(U744),Y744,0)</x:f>
        <x:v>0</x:v>
      </x:c>
      <x:c r="AB744" s="7" t="n">
        <x:f>MAX(0,L744-SUM(F744:K744))</x:f>
        <x:v>0</x:v>
      </x:c>
    </x:row>
    <x:row r="745" ht="22" customHeight="1">
      <x:c r="A745" s="18" t="n">
        <x:f>Summary!C$41</x:f>
        <x:v>46327</x:v>
      </x:c>
      <x:c r="B745" s="2" t="str">
        <x:f>'Inventory detail'!A745</x:f>
        <x:v>COIL</x:v>
      </x:c>
      <x:c r="C745" s="2" t="str">
        <x:f>'Inventory detail'!B745</x:f>
        <x:v>10</x:v>
      </x:c>
      <x:c r="D745" s="2" t="str">
        <x:f>'Inventory detail'!C745</x:f>
        <x:v>20BLK36-5</x:v>
      </x:c>
      <x:c r="E745" s="10" t="n">
        <x:f>Summary!$E$5</x:f>
        <x:v>46304</x:v>
      </x:c>
      <x:c r="F745" s="7" t="n">
        <x:f>'Inventory detail'!W745</x:f>
        <x:v>0</x:v>
      </x:c>
      <x:c r="G745" s="7" t="n">
        <x:f>'Inventory detail'!X745</x:f>
        <x:v>0</x:v>
      </x:c>
      <x:c r="H745" s="7" t="n">
        <x:f>'Inventory detail'!Y745</x:f>
        <x:v>0</x:v>
      </x:c>
      <x:c r="I745" s="7" t="n">
        <x:f>0</x:f>
        <x:v>0</x:v>
      </x:c>
      <x:c r="J745" s="7" t="n">
        <x:f>0</x:f>
        <x:v>0</x:v>
      </x:c>
      <x:c r="K745" s="7" t="n">
        <x:f>0</x:f>
        <x:v>0</x:v>
      </x:c>
      <x:c r="L745" s="7" t="n">
        <x:f>'Inventory detail'!F745*Summary!$K$5*(A745-E745)/Summary!$K$6</x:f>
        <x:v>0</x:v>
      </x:c>
      <x:c r="M745" s="7" t="n">
        <x:f>MAX(0,H745-L745)</x:f>
        <x:v>0</x:v>
      </x:c>
      <x:c r="N745" s="7" t="n">
        <x:f>MAX(0,L745-H745)</x:f>
        <x:v>0</x:v>
      </x:c>
      <x:c r="O745" s="7" t="n">
        <x:f>MAX(0,F745+I745-N745)</x:f>
        <x:v>0</x:v>
      </x:c>
      <x:c r="P745" s="7" t="n">
        <x:f>MAX(0,N745-F745-I745)</x:f>
        <x:v>0</x:v>
      </x:c>
      <x:c r="Q745" s="7" t="n">
        <x:f>MAX(0,G745+J745-P745)</x:f>
        <x:v>0</x:v>
      </x:c>
      <x:c r="R745" s="7" t="n">
        <x:f>M745+MAX(0,K745-MAX(0,P745-G745-J745))</x:f>
        <x:v>0</x:v>
      </x:c>
      <x:c r="S745" s="7" t="n">
        <x:f>SUM(O745,Q745,R745)</x:f>
        <x:v>0</x:v>
      </x:c>
      <x:c r="T745" s="14" t="n">
        <x:f>'Inventory detail'!T745</x:f>
        <x:v>0.272</x:v>
      </x:c>
      <x:c r="U745" s="14" t="str">
        <x:f>'Inventory detail'!U745</x:f>
        <x:v>n.a.</x:v>
      </x:c>
      <x:c r="V745" s="9" t="n">
        <x:f>O745*T745</x:f>
        <x:v>0</x:v>
      </x:c>
      <x:c r="W745" s="9" t="n">
        <x:f>Q745*T745</x:f>
        <x:v>0</x:v>
      </x:c>
      <x:c r="X745" s="9" t="n">
        <x:f>R745*T745</x:f>
        <x:v>0</x:v>
      </x:c>
      <x:c r="Y745" s="9" t="n">
        <x:f>S745*T745</x:f>
        <x:v>0</x:v>
      </x:c>
      <x:c r="Z745" s="9" t="str">
        <x:f>IF(ISNUMBER(U745),S745*(U745-T745),"n.a.")</x:f>
        <x:v>n.a.</x:v>
      </x:c>
      <x:c r="AA745" s="9" t="n">
        <x:f>IF(ISNUMBER(U745),Y745,0)</x:f>
        <x:v>0</x:v>
      </x:c>
      <x:c r="AB745" s="7" t="n">
        <x:f>MAX(0,L745-SUM(F745:K745))</x:f>
        <x:v>0</x:v>
      </x:c>
    </x:row>
    <x:row r="746" ht="22" customHeight="1">
      <x:c r="A746" s="18" t="n">
        <x:f>Summary!C$41</x:f>
        <x:v>46327</x:v>
      </x:c>
      <x:c r="B746" s="2" t="str">
        <x:f>'Inventory detail'!A746</x:f>
        <x:v>COIL</x:v>
      </x:c>
      <x:c r="C746" s="2" t="str">
        <x:f>'Inventory detail'!B746</x:f>
        <x:v>10</x:v>
      </x:c>
      <x:c r="D746" s="2" t="str">
        <x:f>'Inventory detail'!C746</x:f>
        <x:v>20FG12-4</x:v>
      </x:c>
      <x:c r="E746" s="10" t="n">
        <x:f>Summary!$E$5</x:f>
        <x:v>46304</x:v>
      </x:c>
      <x:c r="F746" s="7" t="n">
        <x:f>'Inventory detail'!W746</x:f>
        <x:v>0</x:v>
      </x:c>
      <x:c r="G746" s="7" t="n">
        <x:f>'Inventory detail'!X746</x:f>
        <x:v>0</x:v>
      </x:c>
      <x:c r="H746" s="7" t="n">
        <x:f>'Inventory detail'!Y746</x:f>
        <x:v>0</x:v>
      </x:c>
      <x:c r="I746" s="7" t="n">
        <x:f>0</x:f>
        <x:v>0</x:v>
      </x:c>
      <x:c r="J746" s="7" t="n">
        <x:f>0</x:f>
        <x:v>0</x:v>
      </x:c>
      <x:c r="K746" s="7" t="n">
        <x:f>0</x:f>
        <x:v>0</x:v>
      </x:c>
      <x:c r="L746" s="7" t="n">
        <x:f>'Inventory detail'!F746*Summary!$K$5*(A746-E746)/Summary!$K$6</x:f>
        <x:v>0</x:v>
      </x:c>
      <x:c r="M746" s="7" t="n">
        <x:f>MAX(0,H746-L746)</x:f>
        <x:v>0</x:v>
      </x:c>
      <x:c r="N746" s="7" t="n">
        <x:f>MAX(0,L746-H746)</x:f>
        <x:v>0</x:v>
      </x:c>
      <x:c r="O746" s="7" t="n">
        <x:f>MAX(0,F746+I746-N746)</x:f>
        <x:v>0</x:v>
      </x:c>
      <x:c r="P746" s="7" t="n">
        <x:f>MAX(0,N746-F746-I746)</x:f>
        <x:v>0</x:v>
      </x:c>
      <x:c r="Q746" s="7" t="n">
        <x:f>MAX(0,G746+J746-P746)</x:f>
        <x:v>0</x:v>
      </x:c>
      <x:c r="R746" s="7" t="n">
        <x:f>M746+MAX(0,K746-MAX(0,P746-G746-J746))</x:f>
        <x:v>0</x:v>
      </x:c>
      <x:c r="S746" s="7" t="n">
        <x:f>SUM(O746,Q746,R746)</x:f>
        <x:v>0</x:v>
      </x:c>
      <x:c r="T746" s="14" t="n">
        <x:f>'Inventory detail'!T746</x:f>
        <x:v>0.085</x:v>
      </x:c>
      <x:c r="U746" s="14" t="str">
        <x:f>'Inventory detail'!U746</x:f>
        <x:v>n.a.</x:v>
      </x:c>
      <x:c r="V746" s="9" t="n">
        <x:f>O746*T746</x:f>
        <x:v>0</x:v>
      </x:c>
      <x:c r="W746" s="9" t="n">
        <x:f>Q746*T746</x:f>
        <x:v>0</x:v>
      </x:c>
      <x:c r="X746" s="9" t="n">
        <x:f>R746*T746</x:f>
        <x:v>0</x:v>
      </x:c>
      <x:c r="Y746" s="9" t="n">
        <x:f>S746*T746</x:f>
        <x:v>0</x:v>
      </x:c>
      <x:c r="Z746" s="9" t="str">
        <x:f>IF(ISNUMBER(U746),S746*(U746-T746),"n.a.")</x:f>
        <x:v>n.a.</x:v>
      </x:c>
      <x:c r="AA746" s="9" t="n">
        <x:f>IF(ISNUMBER(U746),Y746,0)</x:f>
        <x:v>0</x:v>
      </x:c>
      <x:c r="AB746" s="7" t="n">
        <x:f>MAX(0,L746-SUM(F746:K746))</x:f>
        <x:v>0</x:v>
      </x:c>
    </x:row>
    <x:row r="747" ht="22" customHeight="1">
      <x:c r="A747" s="18" t="n">
        <x:f>Summary!C$41</x:f>
        <x:v>46327</x:v>
      </x:c>
      <x:c r="B747" s="2" t="str">
        <x:f>'Inventory detail'!A747</x:f>
        <x:v>COIL</x:v>
      </x:c>
      <x:c r="C747" s="2" t="str">
        <x:f>'Inventory detail'!B747</x:f>
        <x:v>10</x:v>
      </x:c>
      <x:c r="D747" s="2" t="str">
        <x:f>'Inventory detail'!C747</x:f>
        <x:v>22BLU12-4</x:v>
      </x:c>
      <x:c r="E747" s="10" t="n">
        <x:f>Summary!$E$5</x:f>
        <x:v>46304</x:v>
      </x:c>
      <x:c r="F747" s="7" t="n">
        <x:f>'Inventory detail'!W747</x:f>
        <x:v>0</x:v>
      </x:c>
      <x:c r="G747" s="7" t="n">
        <x:f>'Inventory detail'!X747</x:f>
        <x:v>0</x:v>
      </x:c>
      <x:c r="H747" s="7" t="n">
        <x:f>'Inventory detail'!Y747</x:f>
        <x:v>0</x:v>
      </x:c>
      <x:c r="I747" s="7" t="n">
        <x:f>0</x:f>
        <x:v>0</x:v>
      </x:c>
      <x:c r="J747" s="7" t="n">
        <x:f>0</x:f>
        <x:v>0</x:v>
      </x:c>
      <x:c r="K747" s="7" t="n">
        <x:f>0</x:f>
        <x:v>0</x:v>
      </x:c>
      <x:c r="L747" s="7" t="n">
        <x:f>'Inventory detail'!F747*Summary!$K$5*(A747-E747)/Summary!$K$6</x:f>
        <x:v>0</x:v>
      </x:c>
      <x:c r="M747" s="7" t="n">
        <x:f>MAX(0,H747-L747)</x:f>
        <x:v>0</x:v>
      </x:c>
      <x:c r="N747" s="7" t="n">
        <x:f>MAX(0,L747-H747)</x:f>
        <x:v>0</x:v>
      </x:c>
      <x:c r="O747" s="7" t="n">
        <x:f>MAX(0,F747+I747-N747)</x:f>
        <x:v>0</x:v>
      </x:c>
      <x:c r="P747" s="7" t="n">
        <x:f>MAX(0,N747-F747-I747)</x:f>
        <x:v>0</x:v>
      </x:c>
      <x:c r="Q747" s="7" t="n">
        <x:f>MAX(0,G747+J747-P747)</x:f>
        <x:v>0</x:v>
      </x:c>
      <x:c r="R747" s="7" t="n">
        <x:f>M747+MAX(0,K747-MAX(0,P747-G747-J747))</x:f>
        <x:v>0</x:v>
      </x:c>
      <x:c r="S747" s="7" t="n">
        <x:f>SUM(O747,Q747,R747)</x:f>
        <x:v>0</x:v>
      </x:c>
      <x:c r="T747" s="14" t="n">
        <x:f>'Inventory detail'!T747</x:f>
        <x:v>0.09480000000000001</x:v>
      </x:c>
      <x:c r="U747" s="14" t="str">
        <x:f>'Inventory detail'!U747</x:f>
        <x:v>n.a.</x:v>
      </x:c>
      <x:c r="V747" s="9" t="n">
        <x:f>O747*T747</x:f>
        <x:v>0</x:v>
      </x:c>
      <x:c r="W747" s="9" t="n">
        <x:f>Q747*T747</x:f>
        <x:v>0</x:v>
      </x:c>
      <x:c r="X747" s="9" t="n">
        <x:f>R747*T747</x:f>
        <x:v>0</x:v>
      </x:c>
      <x:c r="Y747" s="9" t="n">
        <x:f>S747*T747</x:f>
        <x:v>0</x:v>
      </x:c>
      <x:c r="Z747" s="9" t="str">
        <x:f>IF(ISNUMBER(U747),S747*(U747-T747),"n.a.")</x:f>
        <x:v>n.a.</x:v>
      </x:c>
      <x:c r="AA747" s="9" t="n">
        <x:f>IF(ISNUMBER(U747),Y747,0)</x:f>
        <x:v>0</x:v>
      </x:c>
      <x:c r="AB747" s="7" t="n">
        <x:f>MAX(0,L747-SUM(F747:K747))</x:f>
        <x:v>0</x:v>
      </x:c>
    </x:row>
    <x:row r="748" ht="22" customHeight="1">
      <x:c r="A748" s="18" t="n">
        <x:f>Summary!C$41</x:f>
        <x:v>46327</x:v>
      </x:c>
      <x:c r="B748" s="2" t="str">
        <x:f>'Inventory detail'!A748</x:f>
        <x:v>COIL</x:v>
      </x:c>
      <x:c r="C748" s="2" t="str">
        <x:f>'Inventory detail'!B748</x:f>
        <x:v>10</x:v>
      </x:c>
      <x:c r="D748" s="2" t="str">
        <x:f>'Inventory detail'!C748</x:f>
        <x:v>22FG12-4</x:v>
      </x:c>
      <x:c r="E748" s="10" t="n">
        <x:f>Summary!$E$5</x:f>
        <x:v>46304</x:v>
      </x:c>
      <x:c r="F748" s="7" t="n">
        <x:f>'Inventory detail'!W748</x:f>
        <x:v>0</x:v>
      </x:c>
      <x:c r="G748" s="7" t="n">
        <x:f>'Inventory detail'!X748</x:f>
        <x:v>0</x:v>
      </x:c>
      <x:c r="H748" s="7" t="n">
        <x:f>'Inventory detail'!Y748</x:f>
        <x:v>0</x:v>
      </x:c>
      <x:c r="I748" s="7" t="n">
        <x:f>0</x:f>
        <x:v>0</x:v>
      </x:c>
      <x:c r="J748" s="7" t="n">
        <x:f>0</x:f>
        <x:v>0</x:v>
      </x:c>
      <x:c r="K748" s="7" t="n">
        <x:f>0</x:f>
        <x:v>0</x:v>
      </x:c>
      <x:c r="L748" s="7" t="n">
        <x:f>'Inventory detail'!F748*Summary!$K$5*(A748-E748)/Summary!$K$6</x:f>
        <x:v>0</x:v>
      </x:c>
      <x:c r="M748" s="7" t="n">
        <x:f>MAX(0,H748-L748)</x:f>
        <x:v>0</x:v>
      </x:c>
      <x:c r="N748" s="7" t="n">
        <x:f>MAX(0,L748-H748)</x:f>
        <x:v>0</x:v>
      </x:c>
      <x:c r="O748" s="7" t="n">
        <x:f>MAX(0,F748+I748-N748)</x:f>
        <x:v>0</x:v>
      </x:c>
      <x:c r="P748" s="7" t="n">
        <x:f>MAX(0,N748-F748-I748)</x:f>
        <x:v>0</x:v>
      </x:c>
      <x:c r="Q748" s="7" t="n">
        <x:f>MAX(0,G748+J748-P748)</x:f>
        <x:v>0</x:v>
      </x:c>
      <x:c r="R748" s="7" t="n">
        <x:f>M748+MAX(0,K748-MAX(0,P748-G748-J748))</x:f>
        <x:v>0</x:v>
      </x:c>
      <x:c r="S748" s="7" t="n">
        <x:f>SUM(O748,Q748,R748)</x:f>
        <x:v>0</x:v>
      </x:c>
      <x:c r="T748" s="14" t="n">
        <x:f>'Inventory detail'!T748</x:f>
        <x:v>0.09480000000000001</x:v>
      </x:c>
      <x:c r="U748" s="14" t="str">
        <x:f>'Inventory detail'!U748</x:f>
        <x:v>n.a.</x:v>
      </x:c>
      <x:c r="V748" s="9" t="n">
        <x:f>O748*T748</x:f>
        <x:v>0</x:v>
      </x:c>
      <x:c r="W748" s="9" t="n">
        <x:f>Q748*T748</x:f>
        <x:v>0</x:v>
      </x:c>
      <x:c r="X748" s="9" t="n">
        <x:f>R748*T748</x:f>
        <x:v>0</x:v>
      </x:c>
      <x:c r="Y748" s="9" t="n">
        <x:f>S748*T748</x:f>
        <x:v>0</x:v>
      </x:c>
      <x:c r="Z748" s="9" t="str">
        <x:f>IF(ISNUMBER(U748),S748*(U748-T748),"n.a.")</x:f>
        <x:v>n.a.</x:v>
      </x:c>
      <x:c r="AA748" s="9" t="n">
        <x:f>IF(ISNUMBER(U748),Y748,0)</x:f>
        <x:v>0</x:v>
      </x:c>
      <x:c r="AB748" s="7" t="n">
        <x:f>MAX(0,L748-SUM(F748:K748))</x:f>
        <x:v>0</x:v>
      </x:c>
    </x:row>
    <x:row r="749" ht="22" customHeight="1">
      <x:c r="A749" s="18" t="n">
        <x:f>Summary!C$41</x:f>
        <x:v>46327</x:v>
      </x:c>
      <x:c r="B749" s="2" t="str">
        <x:f>'Inventory detail'!A749</x:f>
        <x:v>COIL</x:v>
      </x:c>
      <x:c r="C749" s="2" t="str">
        <x:f>'Inventory detail'!B749</x:f>
        <x:v>10</x:v>
      </x:c>
      <x:c r="D749" s="2" t="str">
        <x:f>'Inventory detail'!C749</x:f>
        <x:v>22MAR12-4</x:v>
      </x:c>
      <x:c r="E749" s="10" t="n">
        <x:f>Summary!$E$5</x:f>
        <x:v>46304</x:v>
      </x:c>
      <x:c r="F749" s="7" t="n">
        <x:f>'Inventory detail'!W749</x:f>
        <x:v>0</x:v>
      </x:c>
      <x:c r="G749" s="7" t="n">
        <x:f>'Inventory detail'!X749</x:f>
        <x:v>0</x:v>
      </x:c>
      <x:c r="H749" s="7" t="n">
        <x:f>'Inventory detail'!Y749</x:f>
        <x:v>1500</x:v>
      </x:c>
      <x:c r="I749" s="7" t="n">
        <x:f>0</x:f>
        <x:v>0</x:v>
      </x:c>
      <x:c r="J749" s="7" t="n">
        <x:f>0</x:f>
        <x:v>0</x:v>
      </x:c>
      <x:c r="K749" s="7" t="n">
        <x:f>0</x:f>
        <x:v>0</x:v>
      </x:c>
      <x:c r="L749" s="7" t="n">
        <x:f>'Inventory detail'!F749*Summary!$K$5*(A749-E749)/Summary!$K$6</x:f>
        <x:v>0</x:v>
      </x:c>
      <x:c r="M749" s="7" t="n">
        <x:f>MAX(0,H749-L749)</x:f>
        <x:v>1500</x:v>
      </x:c>
      <x:c r="N749" s="7" t="n">
        <x:f>MAX(0,L749-H749)</x:f>
        <x:v>0</x:v>
      </x:c>
      <x:c r="O749" s="7" t="n">
        <x:f>MAX(0,F749+I749-N749)</x:f>
        <x:v>0</x:v>
      </x:c>
      <x:c r="P749" s="7" t="n">
        <x:f>MAX(0,N749-F749-I749)</x:f>
        <x:v>0</x:v>
      </x:c>
      <x:c r="Q749" s="7" t="n">
        <x:f>MAX(0,G749+J749-P749)</x:f>
        <x:v>0</x:v>
      </x:c>
      <x:c r="R749" s="7" t="n">
        <x:f>M749+MAX(0,K749-MAX(0,P749-G749-J749))</x:f>
        <x:v>1500</x:v>
      </x:c>
      <x:c r="S749" s="7" t="n">
        <x:f>SUM(O749,Q749,R749)</x:f>
        <x:v>1500</x:v>
      </x:c>
      <x:c r="T749" s="14" t="n">
        <x:f>'Inventory detail'!T749</x:f>
        <x:v>0.09480000000000001</x:v>
      </x:c>
      <x:c r="U749" s="14" t="str">
        <x:f>'Inventory detail'!U749</x:f>
        <x:v>n.a.</x:v>
      </x:c>
      <x:c r="V749" s="9" t="n">
        <x:f>O749*T749</x:f>
        <x:v>0</x:v>
      </x:c>
      <x:c r="W749" s="9" t="n">
        <x:f>Q749*T749</x:f>
        <x:v>0</x:v>
      </x:c>
      <x:c r="X749" s="9" t="n">
        <x:f>R749*T749</x:f>
        <x:v>142.20000000000002</x:v>
      </x:c>
      <x:c r="Y749" s="9" t="n">
        <x:f>S749*T749</x:f>
        <x:v>142.20000000000002</x:v>
      </x:c>
      <x:c r="Z749" s="9" t="str">
        <x:f>IF(ISNUMBER(U749),S749*(U749-T749),"n.a.")</x:f>
        <x:v>n.a.</x:v>
      </x:c>
      <x:c r="AA749" s="9" t="n">
        <x:f>IF(ISNUMBER(U749),Y749,0)</x:f>
        <x:v>0</x:v>
      </x:c>
      <x:c r="AB749" s="7" t="n">
        <x:f>MAX(0,L749-SUM(F749:K749))</x:f>
        <x:v>0</x:v>
      </x:c>
    </x:row>
    <x:row r="750" ht="22" customHeight="1">
      <x:c r="A750" s="18" t="n">
        <x:f>Summary!C$41</x:f>
        <x:v>46327</x:v>
      </x:c>
      <x:c r="B750" s="2" t="str">
        <x:f>'Inventory detail'!A750</x:f>
        <x:v>COIL</x:v>
      </x:c>
      <x:c r="C750" s="2" t="str">
        <x:f>'Inventory detail'!B750</x:f>
        <x:v>10</x:v>
      </x:c>
      <x:c r="D750" s="2" t="str">
        <x:f>'Inventory detail'!C750</x:f>
        <x:v>22RED12-4</x:v>
      </x:c>
      <x:c r="E750" s="10" t="n">
        <x:f>Summary!$E$5</x:f>
        <x:v>46304</x:v>
      </x:c>
      <x:c r="F750" s="7" t="n">
        <x:f>'Inventory detail'!W750</x:f>
        <x:v>0</x:v>
      </x:c>
      <x:c r="G750" s="7" t="n">
        <x:f>'Inventory detail'!X750</x:f>
        <x:v>0</x:v>
      </x:c>
      <x:c r="H750" s="7" t="n">
        <x:f>'Inventory detail'!Y750</x:f>
        <x:v>0</x:v>
      </x:c>
      <x:c r="I750" s="7" t="n">
        <x:f>0</x:f>
        <x:v>0</x:v>
      </x:c>
      <x:c r="J750" s="7" t="n">
        <x:f>0</x:f>
        <x:v>0</x:v>
      </x:c>
      <x:c r="K750" s="7" t="n">
        <x:f>0</x:f>
        <x:v>0</x:v>
      </x:c>
      <x:c r="L750" s="7" t="n">
        <x:f>'Inventory detail'!F750*Summary!$K$5*(A750-E750)/Summary!$K$6</x:f>
        <x:v>0</x:v>
      </x:c>
      <x:c r="M750" s="7" t="n">
        <x:f>MAX(0,H750-L750)</x:f>
        <x:v>0</x:v>
      </x:c>
      <x:c r="N750" s="7" t="n">
        <x:f>MAX(0,L750-H750)</x:f>
        <x:v>0</x:v>
      </x:c>
      <x:c r="O750" s="7" t="n">
        <x:f>MAX(0,F750+I750-N750)</x:f>
        <x:v>0</x:v>
      </x:c>
      <x:c r="P750" s="7" t="n">
        <x:f>MAX(0,N750-F750-I750)</x:f>
        <x:v>0</x:v>
      </x:c>
      <x:c r="Q750" s="7" t="n">
        <x:f>MAX(0,G750+J750-P750)</x:f>
        <x:v>0</x:v>
      </x:c>
      <x:c r="R750" s="7" t="n">
        <x:f>M750+MAX(0,K750-MAX(0,P750-G750-J750))</x:f>
        <x:v>0</x:v>
      </x:c>
      <x:c r="S750" s="7" t="n">
        <x:f>SUM(O750,Q750,R750)</x:f>
        <x:v>0</x:v>
      </x:c>
      <x:c r="T750" s="14" t="n">
        <x:f>'Inventory detail'!T750</x:f>
        <x:v>0.09480000000000001</x:v>
      </x:c>
      <x:c r="U750" s="14" t="str">
        <x:f>'Inventory detail'!U750</x:f>
        <x:v>n.a.</x:v>
      </x:c>
      <x:c r="V750" s="9" t="n">
        <x:f>O750*T750</x:f>
        <x:v>0</x:v>
      </x:c>
      <x:c r="W750" s="9" t="n">
        <x:f>Q750*T750</x:f>
        <x:v>0</x:v>
      </x:c>
      <x:c r="X750" s="9" t="n">
        <x:f>R750*T750</x:f>
        <x:v>0</x:v>
      </x:c>
      <x:c r="Y750" s="9" t="n">
        <x:f>S750*T750</x:f>
        <x:v>0</x:v>
      </x:c>
      <x:c r="Z750" s="9" t="str">
        <x:f>IF(ISNUMBER(U750),S750*(U750-T750),"n.a.")</x:f>
        <x:v>n.a.</x:v>
      </x:c>
      <x:c r="AA750" s="9" t="n">
        <x:f>IF(ISNUMBER(U750),Y750,0)</x:f>
        <x:v>0</x:v>
      </x:c>
      <x:c r="AB750" s="7" t="n">
        <x:f>MAX(0,L750-SUM(F750:K750))</x:f>
        <x:v>0</x:v>
      </x:c>
    </x:row>
    <x:row r="751" ht="22" customHeight="1">
      <x:c r="A751" s="18" t="n">
        <x:f>Summary!C$41</x:f>
        <x:v>46327</x:v>
      </x:c>
      <x:c r="B751" s="2" t="str">
        <x:f>'Inventory detail'!A751</x:f>
        <x:v>COIL</x:v>
      </x:c>
      <x:c r="C751" s="2" t="str">
        <x:f>'Inventory detail'!B751</x:f>
        <x:v>10</x:v>
      </x:c>
      <x:c r="D751" s="2" t="str">
        <x:f>'Inventory detail'!C751</x:f>
        <x:v>23BLK12-4</x:v>
      </x:c>
      <x:c r="E751" s="10" t="n">
        <x:f>Summary!$E$5</x:f>
        <x:v>46304</x:v>
      </x:c>
      <x:c r="F751" s="7" t="n">
        <x:f>'Inventory detail'!W751</x:f>
        <x:v>0</x:v>
      </x:c>
      <x:c r="G751" s="7" t="n">
        <x:f>'Inventory detail'!X751</x:f>
        <x:v>0</x:v>
      </x:c>
      <x:c r="H751" s="7" t="n">
        <x:f>'Inventory detail'!Y751</x:f>
        <x:v>0</x:v>
      </x:c>
      <x:c r="I751" s="7" t="n">
        <x:f>0</x:f>
        <x:v>0</x:v>
      </x:c>
      <x:c r="J751" s="7" t="n">
        <x:f>0</x:f>
        <x:v>0</x:v>
      </x:c>
      <x:c r="K751" s="7" t="n">
        <x:f>0</x:f>
        <x:v>0</x:v>
      </x:c>
      <x:c r="L751" s="7" t="n">
        <x:f>'Inventory detail'!F751*Summary!$K$5*(A751-E751)/Summary!$K$6</x:f>
        <x:v>0</x:v>
      </x:c>
      <x:c r="M751" s="7" t="n">
        <x:f>MAX(0,H751-L751)</x:f>
        <x:v>0</x:v>
      </x:c>
      <x:c r="N751" s="7" t="n">
        <x:f>MAX(0,L751-H751)</x:f>
        <x:v>0</x:v>
      </x:c>
      <x:c r="O751" s="7" t="n">
        <x:f>MAX(0,F751+I751-N751)</x:f>
        <x:v>0</x:v>
      </x:c>
      <x:c r="P751" s="7" t="n">
        <x:f>MAX(0,N751-F751-I751)</x:f>
        <x:v>0</x:v>
      </x:c>
      <x:c r="Q751" s="7" t="n">
        <x:f>MAX(0,G751+J751-P751)</x:f>
        <x:v>0</x:v>
      </x:c>
      <x:c r="R751" s="7" t="n">
        <x:f>M751+MAX(0,K751-MAX(0,P751-G751-J751))</x:f>
        <x:v>0</x:v>
      </x:c>
      <x:c r="S751" s="7" t="n">
        <x:f>SUM(O751,Q751,R751)</x:f>
        <x:v>0</x:v>
      </x:c>
      <x:c r="T751" s="14" t="n">
        <x:f>'Inventory detail'!T751</x:f>
        <x:v>0.1419</x:v>
      </x:c>
      <x:c r="U751" s="14" t="n">
        <x:f>'Inventory detail'!U751</x:f>
        <x:v>0.128622</x:v>
      </x:c>
      <x:c r="V751" s="9" t="n">
        <x:f>O751*T751</x:f>
        <x:v>0</x:v>
      </x:c>
      <x:c r="W751" s="9" t="n">
        <x:f>Q751*T751</x:f>
        <x:v>0</x:v>
      </x:c>
      <x:c r="X751" s="9" t="n">
        <x:f>R751*T751</x:f>
        <x:v>0</x:v>
      </x:c>
      <x:c r="Y751" s="9" t="n">
        <x:f>S751*T751</x:f>
        <x:v>0</x:v>
      </x:c>
      <x:c r="Z751" s="9" t="n">
        <x:f>IF(ISNUMBER(U751),S751*(U751-T751),"n.a.")</x:f>
        <x:v>0</x:v>
      </x:c>
      <x:c r="AA751" s="9" t="n">
        <x:f>IF(ISNUMBER(U751),Y751,0)</x:f>
        <x:v>0</x:v>
      </x:c>
      <x:c r="AB751" s="7" t="n">
        <x:f>MAX(0,L751-SUM(F751:K751))</x:f>
        <x:v>0</x:v>
      </x:c>
    </x:row>
    <x:row r="752" ht="22" customHeight="1">
      <x:c r="A752" s="18" t="n">
        <x:f>Summary!C$41</x:f>
        <x:v>46327</x:v>
      </x:c>
      <x:c r="B752" s="2" t="str">
        <x:f>'Inventory detail'!A752</x:f>
        <x:v>COIL</x:v>
      </x:c>
      <x:c r="C752" s="2" t="str">
        <x:f>'Inventory detail'!B752</x:f>
        <x:v>10</x:v>
      </x:c>
      <x:c r="D752" s="2" t="str">
        <x:f>'Inventory detail'!C752</x:f>
        <x:v>25BLU12-4</x:v>
      </x:c>
      <x:c r="E752" s="10" t="n">
        <x:f>Summary!$E$5</x:f>
        <x:v>46304</x:v>
      </x:c>
      <x:c r="F752" s="7" t="n">
        <x:f>'Inventory detail'!W752</x:f>
        <x:v>0</x:v>
      </x:c>
      <x:c r="G752" s="7" t="n">
        <x:f>'Inventory detail'!X752</x:f>
        <x:v>0</x:v>
      </x:c>
      <x:c r="H752" s="7" t="n">
        <x:f>'Inventory detail'!Y752</x:f>
        <x:v>0</x:v>
      </x:c>
      <x:c r="I752" s="7" t="n">
        <x:f>0</x:f>
        <x:v>0</x:v>
      </x:c>
      <x:c r="J752" s="7" t="n">
        <x:f>0</x:f>
        <x:v>0</x:v>
      </x:c>
      <x:c r="K752" s="7" t="n">
        <x:f>0</x:f>
        <x:v>0</x:v>
      </x:c>
      <x:c r="L752" s="7" t="n">
        <x:f>'Inventory detail'!F752*Summary!$K$5*(A752-E752)/Summary!$K$6</x:f>
        <x:v>0</x:v>
      </x:c>
      <x:c r="M752" s="7" t="n">
        <x:f>MAX(0,H752-L752)</x:f>
        <x:v>0</x:v>
      </x:c>
      <x:c r="N752" s="7" t="n">
        <x:f>MAX(0,L752-H752)</x:f>
        <x:v>0</x:v>
      </x:c>
      <x:c r="O752" s="7" t="n">
        <x:f>MAX(0,F752+I752-N752)</x:f>
        <x:v>0</x:v>
      </x:c>
      <x:c r="P752" s="7" t="n">
        <x:f>MAX(0,N752-F752-I752)</x:f>
        <x:v>0</x:v>
      </x:c>
      <x:c r="Q752" s="7" t="n">
        <x:f>MAX(0,G752+J752-P752)</x:f>
        <x:v>0</x:v>
      </x:c>
      <x:c r="R752" s="7" t="n">
        <x:f>M752+MAX(0,K752-MAX(0,P752-G752-J752))</x:f>
        <x:v>0</x:v>
      </x:c>
      <x:c r="S752" s="7" t="n">
        <x:f>SUM(O752,Q752,R752)</x:f>
        <x:v>0</x:v>
      </x:c>
      <x:c r="T752" s="14" t="n">
        <x:f>'Inventory detail'!T752</x:f>
        <x:v>0.1158</x:v>
      </x:c>
      <x:c r="U752" s="14" t="str">
        <x:f>'Inventory detail'!U752</x:f>
        <x:v>n.a.</x:v>
      </x:c>
      <x:c r="V752" s="9" t="n">
        <x:f>O752*T752</x:f>
        <x:v>0</x:v>
      </x:c>
      <x:c r="W752" s="9" t="n">
        <x:f>Q752*T752</x:f>
        <x:v>0</x:v>
      </x:c>
      <x:c r="X752" s="9" t="n">
        <x:f>R752*T752</x:f>
        <x:v>0</x:v>
      </x:c>
      <x:c r="Y752" s="9" t="n">
        <x:f>S752*T752</x:f>
        <x:v>0</x:v>
      </x:c>
      <x:c r="Z752" s="9" t="str">
        <x:f>IF(ISNUMBER(U752),S752*(U752-T752),"n.a.")</x:f>
        <x:v>n.a.</x:v>
      </x:c>
      <x:c r="AA752" s="9" t="n">
        <x:f>IF(ISNUMBER(U752),Y752,0)</x:f>
        <x:v>0</x:v>
      </x:c>
      <x:c r="AB752" s="7" t="n">
        <x:f>MAX(0,L752-SUM(F752:K752))</x:f>
        <x:v>0</x:v>
      </x:c>
    </x:row>
    <x:row r="753" ht="22" customHeight="1">
      <x:c r="A753" s="18" t="n">
        <x:f>Summary!C$41</x:f>
        <x:v>46327</x:v>
      </x:c>
      <x:c r="B753" s="2" t="str">
        <x:f>'Inventory detail'!A753</x:f>
        <x:v>COIL</x:v>
      </x:c>
      <x:c r="C753" s="2" t="str">
        <x:f>'Inventory detail'!B753</x:f>
        <x:v>10</x:v>
      </x:c>
      <x:c r="D753" s="2" t="str">
        <x:f>'Inventory detail'!C753</x:f>
        <x:v>25MAR12-4</x:v>
      </x:c>
      <x:c r="E753" s="10" t="n">
        <x:f>Summary!$E$5</x:f>
        <x:v>46304</x:v>
      </x:c>
      <x:c r="F753" s="7" t="n">
        <x:f>'Inventory detail'!W753</x:f>
        <x:v>0</x:v>
      </x:c>
      <x:c r="G753" s="7" t="n">
        <x:f>'Inventory detail'!X753</x:f>
        <x:v>0</x:v>
      </x:c>
      <x:c r="H753" s="7" t="n">
        <x:f>'Inventory detail'!Y753</x:f>
        <x:v>400</x:v>
      </x:c>
      <x:c r="I753" s="7" t="n">
        <x:f>0</x:f>
        <x:v>0</x:v>
      </x:c>
      <x:c r="J753" s="7" t="n">
        <x:f>0</x:f>
        <x:v>0</x:v>
      </x:c>
      <x:c r="K753" s="7" t="n">
        <x:f>0</x:f>
        <x:v>0</x:v>
      </x:c>
      <x:c r="L753" s="7" t="n">
        <x:f>'Inventory detail'!F753*Summary!$K$5*(A753-E753)/Summary!$K$6</x:f>
        <x:v>0</x:v>
      </x:c>
      <x:c r="M753" s="7" t="n">
        <x:f>MAX(0,H753-L753)</x:f>
        <x:v>400</x:v>
      </x:c>
      <x:c r="N753" s="7" t="n">
        <x:f>MAX(0,L753-H753)</x:f>
        <x:v>0</x:v>
      </x:c>
      <x:c r="O753" s="7" t="n">
        <x:f>MAX(0,F753+I753-N753)</x:f>
        <x:v>0</x:v>
      </x:c>
      <x:c r="P753" s="7" t="n">
        <x:f>MAX(0,N753-F753-I753)</x:f>
        <x:v>0</x:v>
      </x:c>
      <x:c r="Q753" s="7" t="n">
        <x:f>MAX(0,G753+J753-P753)</x:f>
        <x:v>0</x:v>
      </x:c>
      <x:c r="R753" s="7" t="n">
        <x:f>M753+MAX(0,K753-MAX(0,P753-G753-J753))</x:f>
        <x:v>400</x:v>
      </x:c>
      <x:c r="S753" s="7" t="n">
        <x:f>SUM(O753,Q753,R753)</x:f>
        <x:v>400</x:v>
      </x:c>
      <x:c r="T753" s="14" t="n">
        <x:f>'Inventory detail'!T753</x:f>
        <x:v>0.1158</x:v>
      </x:c>
      <x:c r="U753" s="14" t="str">
        <x:f>'Inventory detail'!U753</x:f>
        <x:v>n.a.</x:v>
      </x:c>
      <x:c r="V753" s="9" t="n">
        <x:f>O753*T753</x:f>
        <x:v>0</x:v>
      </x:c>
      <x:c r="W753" s="9" t="n">
        <x:f>Q753*T753</x:f>
        <x:v>0</x:v>
      </x:c>
      <x:c r="X753" s="9" t="n">
        <x:f>R753*T753</x:f>
        <x:v>46.32</x:v>
      </x:c>
      <x:c r="Y753" s="9" t="n">
        <x:f>S753*T753</x:f>
        <x:v>46.32</x:v>
      </x:c>
      <x:c r="Z753" s="9" t="str">
        <x:f>IF(ISNUMBER(U753),S753*(U753-T753),"n.a.")</x:f>
        <x:v>n.a.</x:v>
      </x:c>
      <x:c r="AA753" s="9" t="n">
        <x:f>IF(ISNUMBER(U753),Y753,0)</x:f>
        <x:v>0</x:v>
      </x:c>
      <x:c r="AB753" s="7" t="n">
        <x:f>MAX(0,L753-SUM(F753:K753))</x:f>
        <x:v>0</x:v>
      </x:c>
    </x:row>
    <x:row r="754" ht="22" customHeight="1">
      <x:c r="A754" s="18" t="n">
        <x:f>Summary!C$41</x:f>
        <x:v>46327</x:v>
      </x:c>
      <x:c r="B754" s="2" t="str">
        <x:f>'Inventory detail'!A754</x:f>
        <x:v>COIL</x:v>
      </x:c>
      <x:c r="C754" s="2" t="str">
        <x:f>'Inventory detail'!B754</x:f>
        <x:v>10</x:v>
      </x:c>
      <x:c r="D754" s="2" t="str">
        <x:f>'Inventory detail'!C754</x:f>
        <x:v>28MAR12-4</x:v>
      </x:c>
      <x:c r="E754" s="10" t="n">
        <x:f>Summary!$E$5</x:f>
        <x:v>46304</x:v>
      </x:c>
      <x:c r="F754" s="7" t="n">
        <x:f>'Inventory detail'!W754</x:f>
        <x:v>0</x:v>
      </x:c>
      <x:c r="G754" s="7" t="n">
        <x:f>'Inventory detail'!X754</x:f>
        <x:v>0</x:v>
      </x:c>
      <x:c r="H754" s="7" t="n">
        <x:f>'Inventory detail'!Y754</x:f>
        <x:v>0</x:v>
      </x:c>
      <x:c r="I754" s="7" t="n">
        <x:f>0</x:f>
        <x:v>0</x:v>
      </x:c>
      <x:c r="J754" s="7" t="n">
        <x:f>0</x:f>
        <x:v>0</x:v>
      </x:c>
      <x:c r="K754" s="7" t="n">
        <x:f>0</x:f>
        <x:v>0</x:v>
      </x:c>
      <x:c r="L754" s="7" t="n">
        <x:f>'Inventory detail'!F754*Summary!$K$5*(A754-E754)/Summary!$K$6</x:f>
        <x:v>0</x:v>
      </x:c>
      <x:c r="M754" s="7" t="n">
        <x:f>MAX(0,H754-L754)</x:f>
        <x:v>0</x:v>
      </x:c>
      <x:c r="N754" s="7" t="n">
        <x:f>MAX(0,L754-H754)</x:f>
        <x:v>0</x:v>
      </x:c>
      <x:c r="O754" s="7" t="n">
        <x:f>MAX(0,F754+I754-N754)</x:f>
        <x:v>0</x:v>
      </x:c>
      <x:c r="P754" s="7" t="n">
        <x:f>MAX(0,N754-F754-I754)</x:f>
        <x:v>0</x:v>
      </x:c>
      <x:c r="Q754" s="7" t="n">
        <x:f>MAX(0,G754+J754-P754)</x:f>
        <x:v>0</x:v>
      </x:c>
      <x:c r="R754" s="7" t="n">
        <x:f>M754+MAX(0,K754-MAX(0,P754-G754-J754))</x:f>
        <x:v>0</x:v>
      </x:c>
      <x:c r="S754" s="7" t="n">
        <x:f>SUM(O754,Q754,R754)</x:f>
        <x:v>0</x:v>
      </x:c>
      <x:c r="T754" s="14" t="n">
        <x:f>'Inventory detail'!T754</x:f>
        <x:v>0.1292</x:v>
      </x:c>
      <x:c r="U754" s="14" t="str">
        <x:f>'Inventory detail'!U754</x:f>
        <x:v>n.a.</x:v>
      </x:c>
      <x:c r="V754" s="9" t="n">
        <x:f>O754*T754</x:f>
        <x:v>0</x:v>
      </x:c>
      <x:c r="W754" s="9" t="n">
        <x:f>Q754*T754</x:f>
        <x:v>0</x:v>
      </x:c>
      <x:c r="X754" s="9" t="n">
        <x:f>R754*T754</x:f>
        <x:v>0</x:v>
      </x:c>
      <x:c r="Y754" s="9" t="n">
        <x:f>S754*T754</x:f>
        <x:v>0</x:v>
      </x:c>
      <x:c r="Z754" s="9" t="str">
        <x:f>IF(ISNUMBER(U754),S754*(U754-T754),"n.a.")</x:f>
        <x:v>n.a.</x:v>
      </x:c>
      <x:c r="AA754" s="9" t="n">
        <x:f>IF(ISNUMBER(U754),Y754,0)</x:f>
        <x:v>0</x:v>
      </x:c>
      <x:c r="AB754" s="7" t="n">
        <x:f>MAX(0,L754-SUM(F754:K754))</x:f>
        <x:v>0</x:v>
      </x:c>
    </x:row>
    <x:row r="755" ht="22" customHeight="1">
      <x:c r="A755" s="18" t="n">
        <x:f>Summary!C$41</x:f>
        <x:v>46327</x:v>
      </x:c>
      <x:c r="B755" s="2" t="str">
        <x:f>'Inventory detail'!A755</x:f>
        <x:v>COIL</x:v>
      </x:c>
      <x:c r="C755" s="2" t="str">
        <x:f>'Inventory detail'!B755</x:f>
        <x:v>10</x:v>
      </x:c>
      <x:c r="D755" s="2" t="str">
        <x:f>'Inventory detail'!C755</x:f>
        <x:v>28WHT36-4</x:v>
      </x:c>
      <x:c r="E755" s="10" t="n">
        <x:f>Summary!$E$5</x:f>
        <x:v>46304</x:v>
      </x:c>
      <x:c r="F755" s="7" t="n">
        <x:f>'Inventory detail'!W755</x:f>
        <x:v>0</x:v>
      </x:c>
      <x:c r="G755" s="7" t="n">
        <x:f>'Inventory detail'!X755</x:f>
        <x:v>0</x:v>
      </x:c>
      <x:c r="H755" s="7" t="n">
        <x:f>'Inventory detail'!Y755</x:f>
        <x:v>0</x:v>
      </x:c>
      <x:c r="I755" s="7" t="n">
        <x:f>0</x:f>
        <x:v>0</x:v>
      </x:c>
      <x:c r="J755" s="7" t="n">
        <x:f>0</x:f>
        <x:v>0</x:v>
      </x:c>
      <x:c r="K755" s="7" t="n">
        <x:f>0</x:f>
        <x:v>0</x:v>
      </x:c>
      <x:c r="L755" s="7" t="n">
        <x:f>'Inventory detail'!F755*Summary!$K$5*(A755-E755)/Summary!$K$6</x:f>
        <x:v>0</x:v>
      </x:c>
      <x:c r="M755" s="7" t="n">
        <x:f>MAX(0,H755-L755)</x:f>
        <x:v>0</x:v>
      </x:c>
      <x:c r="N755" s="7" t="n">
        <x:f>MAX(0,L755-H755)</x:f>
        <x:v>0</x:v>
      </x:c>
      <x:c r="O755" s="7" t="n">
        <x:f>MAX(0,F755+I755-N755)</x:f>
        <x:v>0</x:v>
      </x:c>
      <x:c r="P755" s="7" t="n">
        <x:f>MAX(0,N755-F755-I755)</x:f>
        <x:v>0</x:v>
      </x:c>
      <x:c r="Q755" s="7" t="n">
        <x:f>MAX(0,G755+J755-P755)</x:f>
        <x:v>0</x:v>
      </x:c>
      <x:c r="R755" s="7" t="n">
        <x:f>M755+MAX(0,K755-MAX(0,P755-G755-J755))</x:f>
        <x:v>0</x:v>
      </x:c>
      <x:c r="S755" s="7" t="n">
        <x:f>SUM(O755,Q755,R755)</x:f>
        <x:v>0</x:v>
      </x:c>
      <x:c r="T755" s="14" t="n">
        <x:f>'Inventory detail'!T755</x:f>
        <x:v>0.34590000000000004</x:v>
      </x:c>
      <x:c r="U755" s="14" t="str">
        <x:f>'Inventory detail'!U755</x:f>
        <x:v>n.a.</x:v>
      </x:c>
      <x:c r="V755" s="9" t="n">
        <x:f>O755*T755</x:f>
        <x:v>0</x:v>
      </x:c>
      <x:c r="W755" s="9" t="n">
        <x:f>Q755*T755</x:f>
        <x:v>0</x:v>
      </x:c>
      <x:c r="X755" s="9" t="n">
        <x:f>R755*T755</x:f>
        <x:v>0</x:v>
      </x:c>
      <x:c r="Y755" s="9" t="n">
        <x:f>S755*T755</x:f>
        <x:v>0</x:v>
      </x:c>
      <x:c r="Z755" s="9" t="str">
        <x:f>IF(ISNUMBER(U755),S755*(U755-T755),"n.a.")</x:f>
        <x:v>n.a.</x:v>
      </x:c>
      <x:c r="AA755" s="9" t="n">
        <x:f>IF(ISNUMBER(U755),Y755,0)</x:f>
        <x:v>0</x:v>
      </x:c>
      <x:c r="AB755" s="7" t="n">
        <x:f>MAX(0,L755-SUM(F755:K755))</x:f>
        <x:v>0</x:v>
      </x:c>
    </x:row>
    <x:row r="756" ht="22" customHeight="1">
      <x:c r="A756" s="18" t="n">
        <x:f>Summary!C$41</x:f>
        <x:v>46327</x:v>
      </x:c>
      <x:c r="B756" s="2" t="str">
        <x:f>'Inventory detail'!A756</x:f>
        <x:v>COIL</x:v>
      </x:c>
      <x:c r="C756" s="2" t="str">
        <x:f>'Inventory detail'!B756</x:f>
        <x:v>10</x:v>
      </x:c>
      <x:c r="D756" s="2" t="str">
        <x:f>'Inventory detail'!C756</x:f>
        <x:v>30BLU12-4</x:v>
      </x:c>
      <x:c r="E756" s="10" t="n">
        <x:f>Summary!$E$5</x:f>
        <x:v>46304</x:v>
      </x:c>
      <x:c r="F756" s="7" t="n">
        <x:f>'Inventory detail'!W756</x:f>
        <x:v>0</x:v>
      </x:c>
      <x:c r="G756" s="7" t="n">
        <x:f>'Inventory detail'!X756</x:f>
        <x:v>0</x:v>
      </x:c>
      <x:c r="H756" s="7" t="n">
        <x:f>'Inventory detail'!Y756</x:f>
        <x:v>700</x:v>
      </x:c>
      <x:c r="I756" s="7" t="n">
        <x:f>0</x:f>
        <x:v>0</x:v>
      </x:c>
      <x:c r="J756" s="7" t="n">
        <x:f>0</x:f>
        <x:v>0</x:v>
      </x:c>
      <x:c r="K756" s="7" t="n">
        <x:f>0</x:f>
        <x:v>0</x:v>
      </x:c>
      <x:c r="L756" s="7" t="n">
        <x:f>'Inventory detail'!F756*Summary!$K$5*(A756-E756)/Summary!$K$6</x:f>
        <x:v>0</x:v>
      </x:c>
      <x:c r="M756" s="7" t="n">
        <x:f>MAX(0,H756-L756)</x:f>
        <x:v>700</x:v>
      </x:c>
      <x:c r="N756" s="7" t="n">
        <x:f>MAX(0,L756-H756)</x:f>
        <x:v>0</x:v>
      </x:c>
      <x:c r="O756" s="7" t="n">
        <x:f>MAX(0,F756+I756-N756)</x:f>
        <x:v>0</x:v>
      </x:c>
      <x:c r="P756" s="7" t="n">
        <x:f>MAX(0,N756-F756-I756)</x:f>
        <x:v>0</x:v>
      </x:c>
      <x:c r="Q756" s="7" t="n">
        <x:f>MAX(0,G756+J756-P756)</x:f>
        <x:v>0</x:v>
      </x:c>
      <x:c r="R756" s="7" t="n">
        <x:f>M756+MAX(0,K756-MAX(0,P756-G756-J756))</x:f>
        <x:v>700</x:v>
      </x:c>
      <x:c r="S756" s="7" t="n">
        <x:f>SUM(O756,Q756,R756)</x:f>
        <x:v>700</x:v>
      </x:c>
      <x:c r="T756" s="14" t="n">
        <x:f>'Inventory detail'!T756</x:f>
        <x:v>0.1408</x:v>
      </x:c>
      <x:c r="U756" s="14" t="str">
        <x:f>'Inventory detail'!U756</x:f>
        <x:v>n.a.</x:v>
      </x:c>
      <x:c r="V756" s="9" t="n">
        <x:f>O756*T756</x:f>
        <x:v>0</x:v>
      </x:c>
      <x:c r="W756" s="9" t="n">
        <x:f>Q756*T756</x:f>
        <x:v>0</x:v>
      </x:c>
      <x:c r="X756" s="9" t="n">
        <x:f>R756*T756</x:f>
        <x:v>98.56</x:v>
      </x:c>
      <x:c r="Y756" s="9" t="n">
        <x:f>S756*T756</x:f>
        <x:v>98.56</x:v>
      </x:c>
      <x:c r="Z756" s="9" t="str">
        <x:f>IF(ISNUMBER(U756),S756*(U756-T756),"n.a.")</x:f>
        <x:v>n.a.</x:v>
      </x:c>
      <x:c r="AA756" s="9" t="n">
        <x:f>IF(ISNUMBER(U756),Y756,0)</x:f>
        <x:v>0</x:v>
      </x:c>
      <x:c r="AB756" s="7" t="n">
        <x:f>MAX(0,L756-SUM(F756:K756))</x:f>
        <x:v>0</x:v>
      </x:c>
    </x:row>
    <x:row r="757" ht="22" customHeight="1">
      <x:c r="A757" s="18" t="n">
        <x:f>Summary!C$41</x:f>
        <x:v>46327</x:v>
      </x:c>
      <x:c r="B757" s="2" t="str">
        <x:f>'Inventory detail'!A757</x:f>
        <x:v>COIL</x:v>
      </x:c>
      <x:c r="C757" s="2" t="str">
        <x:f>'Inventory detail'!B757</x:f>
        <x:v>10</x:v>
      </x:c>
      <x:c r="D757" s="2" t="str">
        <x:f>'Inventory detail'!C757</x:f>
        <x:v>30MAR12-4</x:v>
      </x:c>
      <x:c r="E757" s="10" t="n">
        <x:f>Summary!$E$5</x:f>
        <x:v>46304</x:v>
      </x:c>
      <x:c r="F757" s="7" t="n">
        <x:f>'Inventory detail'!W757</x:f>
        <x:v>0</x:v>
      </x:c>
      <x:c r="G757" s="7" t="n">
        <x:f>'Inventory detail'!X757</x:f>
        <x:v>0</x:v>
      </x:c>
      <x:c r="H757" s="7" t="n">
        <x:f>'Inventory detail'!Y757</x:f>
        <x:v>500</x:v>
      </x:c>
      <x:c r="I757" s="7" t="n">
        <x:f>0</x:f>
        <x:v>0</x:v>
      </x:c>
      <x:c r="J757" s="7" t="n">
        <x:f>0</x:f>
        <x:v>0</x:v>
      </x:c>
      <x:c r="K757" s="7" t="n">
        <x:f>0</x:f>
        <x:v>0</x:v>
      </x:c>
      <x:c r="L757" s="7" t="n">
        <x:f>'Inventory detail'!F757*Summary!$K$5*(A757-E757)/Summary!$K$6</x:f>
        <x:v>0</x:v>
      </x:c>
      <x:c r="M757" s="7" t="n">
        <x:f>MAX(0,H757-L757)</x:f>
        <x:v>500</x:v>
      </x:c>
      <x:c r="N757" s="7" t="n">
        <x:f>MAX(0,L757-H757)</x:f>
        <x:v>0</x:v>
      </x:c>
      <x:c r="O757" s="7" t="n">
        <x:f>MAX(0,F757+I757-N757)</x:f>
        <x:v>0</x:v>
      </x:c>
      <x:c r="P757" s="7" t="n">
        <x:f>MAX(0,N757-F757-I757)</x:f>
        <x:v>0</x:v>
      </x:c>
      <x:c r="Q757" s="7" t="n">
        <x:f>MAX(0,G757+J757-P757)</x:f>
        <x:v>0</x:v>
      </x:c>
      <x:c r="R757" s="7" t="n">
        <x:f>M757+MAX(0,K757-MAX(0,P757-G757-J757))</x:f>
        <x:v>500</x:v>
      </x:c>
      <x:c r="S757" s="7" t="n">
        <x:f>SUM(O757,Q757,R757)</x:f>
        <x:v>500</x:v>
      </x:c>
      <x:c r="T757" s="14" t="n">
        <x:f>'Inventory detail'!T757</x:f>
        <x:v>0.1408</x:v>
      </x:c>
      <x:c r="U757" s="14" t="str">
        <x:f>'Inventory detail'!U757</x:f>
        <x:v>n.a.</x:v>
      </x:c>
      <x:c r="V757" s="9" t="n">
        <x:f>O757*T757</x:f>
        <x:v>0</x:v>
      </x:c>
      <x:c r="W757" s="9" t="n">
        <x:f>Q757*T757</x:f>
        <x:v>0</x:v>
      </x:c>
      <x:c r="X757" s="9" t="n">
        <x:f>R757*T757</x:f>
        <x:v>70.4</x:v>
      </x:c>
      <x:c r="Y757" s="9" t="n">
        <x:f>S757*T757</x:f>
        <x:v>70.4</x:v>
      </x:c>
      <x:c r="Z757" s="9" t="str">
        <x:f>IF(ISNUMBER(U757),S757*(U757-T757),"n.a.")</x:f>
        <x:v>n.a.</x:v>
      </x:c>
      <x:c r="AA757" s="9" t="n">
        <x:f>IF(ISNUMBER(U757),Y757,0)</x:f>
        <x:v>0</x:v>
      </x:c>
      <x:c r="AB757" s="7" t="n">
        <x:f>MAX(0,L757-SUM(F757:K757))</x:f>
        <x:v>0</x:v>
      </x:c>
    </x:row>
    <x:row r="758" ht="22" customHeight="1">
      <x:c r="A758" s="18" t="n">
        <x:f>Summary!C$41</x:f>
        <x:v>46327</x:v>
      </x:c>
      <x:c r="B758" s="2" t="str">
        <x:f>'Inventory detail'!A758</x:f>
        <x:v>COIL</x:v>
      </x:c>
      <x:c r="C758" s="2" t="str">
        <x:f>'Inventory detail'!B758</x:f>
        <x:v>10</x:v>
      </x:c>
      <x:c r="D758" s="2" t="str">
        <x:f>'Inventory detail'!C758</x:f>
        <x:v>30WHT36-4</x:v>
      </x:c>
      <x:c r="E758" s="10" t="n">
        <x:f>Summary!$E$5</x:f>
        <x:v>46304</x:v>
      </x:c>
      <x:c r="F758" s="7" t="n">
        <x:f>'Inventory detail'!W758</x:f>
        <x:v>0</x:v>
      </x:c>
      <x:c r="G758" s="7" t="n">
        <x:f>'Inventory detail'!X758</x:f>
        <x:v>0</x:v>
      </x:c>
      <x:c r="H758" s="7" t="n">
        <x:f>'Inventory detail'!Y758</x:f>
        <x:v>0</x:v>
      </x:c>
      <x:c r="I758" s="7" t="n">
        <x:f>0</x:f>
        <x:v>0</x:v>
      </x:c>
      <x:c r="J758" s="7" t="n">
        <x:f>0</x:f>
        <x:v>0</x:v>
      </x:c>
      <x:c r="K758" s="7" t="n">
        <x:f>0</x:f>
        <x:v>0</x:v>
      </x:c>
      <x:c r="L758" s="7" t="n">
        <x:f>'Inventory detail'!F758*Summary!$K$5*(A758-E758)/Summary!$K$6</x:f>
        <x:v>0</x:v>
      </x:c>
      <x:c r="M758" s="7" t="n">
        <x:f>MAX(0,H758-L758)</x:f>
        <x:v>0</x:v>
      </x:c>
      <x:c r="N758" s="7" t="n">
        <x:f>MAX(0,L758-H758)</x:f>
        <x:v>0</x:v>
      </x:c>
      <x:c r="O758" s="7" t="n">
        <x:f>MAX(0,F758+I758-N758)</x:f>
        <x:v>0</x:v>
      </x:c>
      <x:c r="P758" s="7" t="n">
        <x:f>MAX(0,N758-F758-I758)</x:f>
        <x:v>0</x:v>
      </x:c>
      <x:c r="Q758" s="7" t="n">
        <x:f>MAX(0,G758+J758-P758)</x:f>
        <x:v>0</x:v>
      </x:c>
      <x:c r="R758" s="7" t="n">
        <x:f>M758+MAX(0,K758-MAX(0,P758-G758-J758))</x:f>
        <x:v>0</x:v>
      </x:c>
      <x:c r="S758" s="7" t="n">
        <x:f>SUM(O758,Q758,R758)</x:f>
        <x:v>0</x:v>
      </x:c>
      <x:c r="T758" s="14" t="n">
        <x:f>'Inventory detail'!T758</x:f>
        <x:v>0.37829999999999997</x:v>
      </x:c>
      <x:c r="U758" s="14" t="str">
        <x:f>'Inventory detail'!U758</x:f>
        <x:v>n.a.</x:v>
      </x:c>
      <x:c r="V758" s="9" t="n">
        <x:f>O758*T758</x:f>
        <x:v>0</x:v>
      </x:c>
      <x:c r="W758" s="9" t="n">
        <x:f>Q758*T758</x:f>
        <x:v>0</x:v>
      </x:c>
      <x:c r="X758" s="9" t="n">
        <x:f>R758*T758</x:f>
        <x:v>0</x:v>
      </x:c>
      <x:c r="Y758" s="9" t="n">
        <x:f>S758*T758</x:f>
        <x:v>0</x:v>
      </x:c>
      <x:c r="Z758" s="9" t="str">
        <x:f>IF(ISNUMBER(U758),S758*(U758-T758),"n.a.")</x:f>
        <x:v>n.a.</x:v>
      </x:c>
      <x:c r="AA758" s="9" t="n">
        <x:f>IF(ISNUMBER(U758),Y758,0)</x:f>
        <x:v>0</x:v>
      </x:c>
      <x:c r="AB758" s="7" t="n">
        <x:f>MAX(0,L758-SUM(F758:K758))</x:f>
        <x:v>0</x:v>
      </x:c>
    </x:row>
    <x:row r="759" ht="22" customHeight="1">
      <x:c r="A759" s="18" t="n">
        <x:f>Summary!C$41</x:f>
        <x:v>46327</x:v>
      </x:c>
      <x:c r="B759" s="2" t="str">
        <x:f>'Inventory detail'!A759</x:f>
        <x:v>COIL</x:v>
      </x:c>
      <x:c r="C759" s="2" t="str">
        <x:f>'Inventory detail'!B759</x:f>
        <x:v>10</x:v>
      </x:c>
      <x:c r="D759" s="2" t="str">
        <x:f>'Inventory detail'!C759</x:f>
        <x:v>32FG12-4</x:v>
      </x:c>
      <x:c r="E759" s="10" t="n">
        <x:f>Summary!$E$5</x:f>
        <x:v>46304</x:v>
      </x:c>
      <x:c r="F759" s="7" t="n">
        <x:f>'Inventory detail'!W759</x:f>
        <x:v>0</x:v>
      </x:c>
      <x:c r="G759" s="7" t="n">
        <x:f>'Inventory detail'!X759</x:f>
        <x:v>0</x:v>
      </x:c>
      <x:c r="H759" s="7" t="n">
        <x:f>'Inventory detail'!Y759</x:f>
        <x:v>0</x:v>
      </x:c>
      <x:c r="I759" s="7" t="n">
        <x:f>0</x:f>
        <x:v>0</x:v>
      </x:c>
      <x:c r="J759" s="7" t="n">
        <x:f>0</x:f>
        <x:v>0</x:v>
      </x:c>
      <x:c r="K759" s="7" t="n">
        <x:f>0</x:f>
        <x:v>0</x:v>
      </x:c>
      <x:c r="L759" s="7" t="n">
        <x:f>'Inventory detail'!F759*Summary!$K$5*(A759-E759)/Summary!$K$6</x:f>
        <x:v>0</x:v>
      </x:c>
      <x:c r="M759" s="7" t="n">
        <x:f>MAX(0,H759-L759)</x:f>
        <x:v>0</x:v>
      </x:c>
      <x:c r="N759" s="7" t="n">
        <x:f>MAX(0,L759-H759)</x:f>
        <x:v>0</x:v>
      </x:c>
      <x:c r="O759" s="7" t="n">
        <x:f>MAX(0,F759+I759-N759)</x:f>
        <x:v>0</x:v>
      </x:c>
      <x:c r="P759" s="7" t="n">
        <x:f>MAX(0,N759-F759-I759)</x:f>
        <x:v>0</x:v>
      </x:c>
      <x:c r="Q759" s="7" t="n">
        <x:f>MAX(0,G759+J759-P759)</x:f>
        <x:v>0</x:v>
      </x:c>
      <x:c r="R759" s="7" t="n">
        <x:f>M759+MAX(0,K759-MAX(0,P759-G759-J759))</x:f>
        <x:v>0</x:v>
      </x:c>
      <x:c r="S759" s="7" t="n">
        <x:f>SUM(O759,Q759,R759)</x:f>
        <x:v>0</x:v>
      </x:c>
      <x:c r="T759" s="14" t="n">
        <x:f>'Inventory detail'!T759</x:f>
        <x:v>0.1489</x:v>
      </x:c>
      <x:c r="U759" s="14" t="str">
        <x:f>'Inventory detail'!U759</x:f>
        <x:v>n.a.</x:v>
      </x:c>
      <x:c r="V759" s="9" t="n">
        <x:f>O759*T759</x:f>
        <x:v>0</x:v>
      </x:c>
      <x:c r="W759" s="9" t="n">
        <x:f>Q759*T759</x:f>
        <x:v>0</x:v>
      </x:c>
      <x:c r="X759" s="9" t="n">
        <x:f>R759*T759</x:f>
        <x:v>0</x:v>
      </x:c>
      <x:c r="Y759" s="9" t="n">
        <x:f>S759*T759</x:f>
        <x:v>0</x:v>
      </x:c>
      <x:c r="Z759" s="9" t="str">
        <x:f>IF(ISNUMBER(U759),S759*(U759-T759),"n.a.")</x:f>
        <x:v>n.a.</x:v>
      </x:c>
      <x:c r="AA759" s="9" t="n">
        <x:f>IF(ISNUMBER(U759),Y759,0)</x:f>
        <x:v>0</x:v>
      </x:c>
      <x:c r="AB759" s="7" t="n">
        <x:f>MAX(0,L759-SUM(F759:K759))</x:f>
        <x:v>0</x:v>
      </x:c>
    </x:row>
    <x:row r="760" ht="22" customHeight="1">
      <x:c r="A760" s="18" t="n">
        <x:f>Summary!C$41</x:f>
        <x:v>46327</x:v>
      </x:c>
      <x:c r="B760" s="2" t="str">
        <x:f>'Inventory detail'!A760</x:f>
        <x:v>COIL</x:v>
      </x:c>
      <x:c r="C760" s="2" t="str">
        <x:f>'Inventory detail'!B760</x:f>
        <x:v>10</x:v>
      </x:c>
      <x:c r="D760" s="2" t="str">
        <x:f>'Inventory detail'!C760</x:f>
        <x:v>32MAR12-4</x:v>
      </x:c>
      <x:c r="E760" s="10" t="n">
        <x:f>Summary!$E$5</x:f>
        <x:v>46304</x:v>
      </x:c>
      <x:c r="F760" s="7" t="n">
        <x:f>'Inventory detail'!W760</x:f>
        <x:v>0</x:v>
      </x:c>
      <x:c r="G760" s="7" t="n">
        <x:f>'Inventory detail'!X760</x:f>
        <x:v>0</x:v>
      </x:c>
      <x:c r="H760" s="7" t="n">
        <x:f>'Inventory detail'!Y760</x:f>
        <x:v>600</x:v>
      </x:c>
      <x:c r="I760" s="7" t="n">
        <x:f>0</x:f>
        <x:v>0</x:v>
      </x:c>
      <x:c r="J760" s="7" t="n">
        <x:f>0</x:f>
        <x:v>0</x:v>
      </x:c>
      <x:c r="K760" s="7" t="n">
        <x:f>0</x:f>
        <x:v>0</x:v>
      </x:c>
      <x:c r="L760" s="7" t="n">
        <x:f>'Inventory detail'!F760*Summary!$K$5*(A760-E760)/Summary!$K$6</x:f>
        <x:v>0</x:v>
      </x:c>
      <x:c r="M760" s="7" t="n">
        <x:f>MAX(0,H760-L760)</x:f>
        <x:v>600</x:v>
      </x:c>
      <x:c r="N760" s="7" t="n">
        <x:f>MAX(0,L760-H760)</x:f>
        <x:v>0</x:v>
      </x:c>
      <x:c r="O760" s="7" t="n">
        <x:f>MAX(0,F760+I760-N760)</x:f>
        <x:v>0</x:v>
      </x:c>
      <x:c r="P760" s="7" t="n">
        <x:f>MAX(0,N760-F760-I760)</x:f>
        <x:v>0</x:v>
      </x:c>
      <x:c r="Q760" s="7" t="n">
        <x:f>MAX(0,G760+J760-P760)</x:f>
        <x:v>0</x:v>
      </x:c>
      <x:c r="R760" s="7" t="n">
        <x:f>M760+MAX(0,K760-MAX(0,P760-G760-J760))</x:f>
        <x:v>600</x:v>
      </x:c>
      <x:c r="S760" s="7" t="n">
        <x:f>SUM(O760,Q760,R760)</x:f>
        <x:v>600</x:v>
      </x:c>
      <x:c r="T760" s="14" t="n">
        <x:f>'Inventory detail'!T760</x:f>
        <x:v>0.1489</x:v>
      </x:c>
      <x:c r="U760" s="14" t="str">
        <x:f>'Inventory detail'!U760</x:f>
        <x:v>n.a.</x:v>
      </x:c>
      <x:c r="V760" s="9" t="n">
        <x:f>O760*T760</x:f>
        <x:v>0</x:v>
      </x:c>
      <x:c r="W760" s="9" t="n">
        <x:f>Q760*T760</x:f>
        <x:v>0</x:v>
      </x:c>
      <x:c r="X760" s="9" t="n">
        <x:f>R760*T760</x:f>
        <x:v>89.34</x:v>
      </x:c>
      <x:c r="Y760" s="9" t="n">
        <x:f>S760*T760</x:f>
        <x:v>89.34</x:v>
      </x:c>
      <x:c r="Z760" s="9" t="str">
        <x:f>IF(ISNUMBER(U760),S760*(U760-T760),"n.a.")</x:f>
        <x:v>n.a.</x:v>
      </x:c>
      <x:c r="AA760" s="9" t="n">
        <x:f>IF(ISNUMBER(U760),Y760,0)</x:f>
        <x:v>0</x:v>
      </x:c>
      <x:c r="AB760" s="7" t="n">
        <x:f>MAX(0,L760-SUM(F760:K760))</x:f>
        <x:v>0</x:v>
      </x:c>
    </x:row>
    <x:row r="761" ht="22" customHeight="1">
      <x:c r="A761" s="18" t="n">
        <x:f>Summary!C$41</x:f>
        <x:v>46327</x:v>
      </x:c>
      <x:c r="B761" s="2" t="str">
        <x:f>'Inventory detail'!A761</x:f>
        <x:v>COIL</x:v>
      </x:c>
      <x:c r="C761" s="2" t="str">
        <x:f>'Inventory detail'!B761</x:f>
        <x:v>10</x:v>
      </x:c>
      <x:c r="D761" s="2" t="str">
        <x:f>'Inventory detail'!C761</x:f>
        <x:v>32RED12-4</x:v>
      </x:c>
      <x:c r="E761" s="10" t="n">
        <x:f>Summary!$E$5</x:f>
        <x:v>46304</x:v>
      </x:c>
      <x:c r="F761" s="7" t="n">
        <x:f>'Inventory detail'!W761</x:f>
        <x:v>0</x:v>
      </x:c>
      <x:c r="G761" s="7" t="n">
        <x:f>'Inventory detail'!X761</x:f>
        <x:v>0</x:v>
      </x:c>
      <x:c r="H761" s="7" t="n">
        <x:f>'Inventory detail'!Y761</x:f>
        <x:v>400</x:v>
      </x:c>
      <x:c r="I761" s="7" t="n">
        <x:f>0</x:f>
        <x:v>0</x:v>
      </x:c>
      <x:c r="J761" s="7" t="n">
        <x:f>0</x:f>
        <x:v>0</x:v>
      </x:c>
      <x:c r="K761" s="7" t="n">
        <x:f>0</x:f>
        <x:v>0</x:v>
      </x:c>
      <x:c r="L761" s="7" t="n">
        <x:f>'Inventory detail'!F761*Summary!$K$5*(A761-E761)/Summary!$K$6</x:f>
        <x:v>0</x:v>
      </x:c>
      <x:c r="M761" s="7" t="n">
        <x:f>MAX(0,H761-L761)</x:f>
        <x:v>400</x:v>
      </x:c>
      <x:c r="N761" s="7" t="n">
        <x:f>MAX(0,L761-H761)</x:f>
        <x:v>0</x:v>
      </x:c>
      <x:c r="O761" s="7" t="n">
        <x:f>MAX(0,F761+I761-N761)</x:f>
        <x:v>0</x:v>
      </x:c>
      <x:c r="P761" s="7" t="n">
        <x:f>MAX(0,N761-F761-I761)</x:f>
        <x:v>0</x:v>
      </x:c>
      <x:c r="Q761" s="7" t="n">
        <x:f>MAX(0,G761+J761-P761)</x:f>
        <x:v>0</x:v>
      </x:c>
      <x:c r="R761" s="7" t="n">
        <x:f>M761+MAX(0,K761-MAX(0,P761-G761-J761))</x:f>
        <x:v>400</x:v>
      </x:c>
      <x:c r="S761" s="7" t="n">
        <x:f>SUM(O761,Q761,R761)</x:f>
        <x:v>400</x:v>
      </x:c>
      <x:c r="T761" s="14" t="n">
        <x:f>'Inventory detail'!T761</x:f>
        <x:v>0.1489</x:v>
      </x:c>
      <x:c r="U761" s="14" t="str">
        <x:f>'Inventory detail'!U761</x:f>
        <x:v>n.a.</x:v>
      </x:c>
      <x:c r="V761" s="9" t="n">
        <x:f>O761*T761</x:f>
        <x:v>0</x:v>
      </x:c>
      <x:c r="W761" s="9" t="n">
        <x:f>Q761*T761</x:f>
        <x:v>0</x:v>
      </x:c>
      <x:c r="X761" s="9" t="n">
        <x:f>R761*T761</x:f>
        <x:v>59.56</x:v>
      </x:c>
      <x:c r="Y761" s="9" t="n">
        <x:f>S761*T761</x:f>
        <x:v>59.56</x:v>
      </x:c>
      <x:c r="Z761" s="9" t="str">
        <x:f>IF(ISNUMBER(U761),S761*(U761-T761),"n.a.")</x:f>
        <x:v>n.a.</x:v>
      </x:c>
      <x:c r="AA761" s="9" t="n">
        <x:f>IF(ISNUMBER(U761),Y761,0)</x:f>
        <x:v>0</x:v>
      </x:c>
      <x:c r="AB761" s="7" t="n">
        <x:f>MAX(0,L761-SUM(F761:K761))</x:f>
        <x:v>0</x:v>
      </x:c>
    </x:row>
    <x:row r="762" ht="22" customHeight="1">
      <x:c r="A762" s="18" t="n">
        <x:f>Summary!C$41</x:f>
        <x:v>46327</x:v>
      </x:c>
      <x:c r="B762" s="2" t="str">
        <x:f>'Inventory detail'!A762</x:f>
        <x:v>COIL</x:v>
      </x:c>
      <x:c r="C762" s="2" t="str">
        <x:f>'Inventory detail'!B762</x:f>
        <x:v>10</x:v>
      </x:c>
      <x:c r="D762" s="2" t="str">
        <x:f>'Inventory detail'!C762</x:f>
        <x:v>32WHT36-4</x:v>
      </x:c>
      <x:c r="E762" s="10" t="n">
        <x:f>Summary!$E$5</x:f>
        <x:v>46304</x:v>
      </x:c>
      <x:c r="F762" s="7" t="n">
        <x:f>'Inventory detail'!W762</x:f>
        <x:v>0</x:v>
      </x:c>
      <x:c r="G762" s="7" t="n">
        <x:f>'Inventory detail'!X762</x:f>
        <x:v>0</x:v>
      </x:c>
      <x:c r="H762" s="7" t="n">
        <x:f>'Inventory detail'!Y762</x:f>
        <x:v>100</x:v>
      </x:c>
      <x:c r="I762" s="7" t="n">
        <x:f>0</x:f>
        <x:v>0</x:v>
      </x:c>
      <x:c r="J762" s="7" t="n">
        <x:f>0</x:f>
        <x:v>0</x:v>
      </x:c>
      <x:c r="K762" s="7" t="n">
        <x:f>0</x:f>
        <x:v>0</x:v>
      </x:c>
      <x:c r="L762" s="7" t="n">
        <x:f>'Inventory detail'!F762*Summary!$K$5*(A762-E762)/Summary!$K$6</x:f>
        <x:v>0</x:v>
      </x:c>
      <x:c r="M762" s="7" t="n">
        <x:f>MAX(0,H762-L762)</x:f>
        <x:v>100</x:v>
      </x:c>
      <x:c r="N762" s="7" t="n">
        <x:f>MAX(0,L762-H762)</x:f>
        <x:v>0</x:v>
      </x:c>
      <x:c r="O762" s="7" t="n">
        <x:f>MAX(0,F762+I762-N762)</x:f>
        <x:v>0</x:v>
      </x:c>
      <x:c r="P762" s="7" t="n">
        <x:f>MAX(0,N762-F762-I762)</x:f>
        <x:v>0</x:v>
      </x:c>
      <x:c r="Q762" s="7" t="n">
        <x:f>MAX(0,G762+J762-P762)</x:f>
        <x:v>0</x:v>
      </x:c>
      <x:c r="R762" s="7" t="n">
        <x:f>M762+MAX(0,K762-MAX(0,P762-G762-J762))</x:f>
        <x:v>100</x:v>
      </x:c>
      <x:c r="S762" s="7" t="n">
        <x:f>SUM(O762,Q762,R762)</x:f>
        <x:v>100</x:v>
      </x:c>
      <x:c r="T762" s="14" t="n">
        <x:f>'Inventory detail'!T762</x:f>
        <x:v>0.3912</x:v>
      </x:c>
      <x:c r="U762" s="14" t="str">
        <x:f>'Inventory detail'!U762</x:f>
        <x:v>n.a.</x:v>
      </x:c>
      <x:c r="V762" s="9" t="n">
        <x:f>O762*T762</x:f>
        <x:v>0</x:v>
      </x:c>
      <x:c r="W762" s="9" t="n">
        <x:f>Q762*T762</x:f>
        <x:v>0</x:v>
      </x:c>
      <x:c r="X762" s="9" t="n">
        <x:f>R762*T762</x:f>
        <x:v>39.12</x:v>
      </x:c>
      <x:c r="Y762" s="9" t="n">
        <x:f>S762*T762</x:f>
        <x:v>39.12</x:v>
      </x:c>
      <x:c r="Z762" s="9" t="str">
        <x:f>IF(ISNUMBER(U762),S762*(U762-T762),"n.a.")</x:f>
        <x:v>n.a.</x:v>
      </x:c>
      <x:c r="AA762" s="9" t="n">
        <x:f>IF(ISNUMBER(U762),Y762,0)</x:f>
        <x:v>0</x:v>
      </x:c>
      <x:c r="AB762" s="7" t="n">
        <x:f>MAX(0,L762-SUM(F762:K762))</x:f>
        <x:v>0</x:v>
      </x:c>
    </x:row>
    <x:row r="763" ht="22" customHeight="1">
      <x:c r="A763" s="18" t="n">
        <x:f>Summary!C$41</x:f>
        <x:v>46327</x:v>
      </x:c>
      <x:c r="B763" s="2" t="str">
        <x:f>'Inventory detail'!A763</x:f>
        <x:v>COIL</x:v>
      </x:c>
      <x:c r="C763" s="2" t="str">
        <x:f>'Inventory detail'!B763</x:f>
        <x:v>10</x:v>
      </x:c>
      <x:c r="D763" s="2" t="str">
        <x:f>'Inventory detail'!C763</x:f>
        <x:v>33BLK12-4</x:v>
      </x:c>
      <x:c r="E763" s="10" t="n">
        <x:f>Summary!$E$5</x:f>
        <x:v>46304</x:v>
      </x:c>
      <x:c r="F763" s="7" t="n">
        <x:f>'Inventory detail'!W763</x:f>
        <x:v>0</x:v>
      </x:c>
      <x:c r="G763" s="7" t="n">
        <x:f>'Inventory detail'!X763</x:f>
        <x:v>0</x:v>
      </x:c>
      <x:c r="H763" s="7" t="n">
        <x:f>'Inventory detail'!Y763</x:f>
        <x:v>0</x:v>
      </x:c>
      <x:c r="I763" s="7" t="n">
        <x:f>0</x:f>
        <x:v>0</x:v>
      </x:c>
      <x:c r="J763" s="7" t="n">
        <x:f>0</x:f>
        <x:v>0</x:v>
      </x:c>
      <x:c r="K763" s="7" t="n">
        <x:f>0</x:f>
        <x:v>0</x:v>
      </x:c>
      <x:c r="L763" s="7" t="n">
        <x:f>'Inventory detail'!F763*Summary!$K$5*(A763-E763)/Summary!$K$6</x:f>
        <x:v>0</x:v>
      </x:c>
      <x:c r="M763" s="7" t="n">
        <x:f>MAX(0,H763-L763)</x:f>
        <x:v>0</x:v>
      </x:c>
      <x:c r="N763" s="7" t="n">
        <x:f>MAX(0,L763-H763)</x:f>
        <x:v>0</x:v>
      </x:c>
      <x:c r="O763" s="7" t="n">
        <x:f>MAX(0,F763+I763-N763)</x:f>
        <x:v>0</x:v>
      </x:c>
      <x:c r="P763" s="7" t="n">
        <x:f>MAX(0,N763-F763-I763)</x:f>
        <x:v>0</x:v>
      </x:c>
      <x:c r="Q763" s="7" t="n">
        <x:f>MAX(0,G763+J763-P763)</x:f>
        <x:v>0</x:v>
      </x:c>
      <x:c r="R763" s="7" t="n">
        <x:f>M763+MAX(0,K763-MAX(0,P763-G763-J763))</x:f>
        <x:v>0</x:v>
      </x:c>
      <x:c r="S763" s="7" t="n">
        <x:f>SUM(O763,Q763,R763)</x:f>
        <x:v>0</x:v>
      </x:c>
      <x:c r="T763" s="14" t="n">
        <x:f>'Inventory detail'!T763</x:f>
        <x:v>0.21600000000000003</x:v>
      </x:c>
      <x:c r="U763" s="14" t="n">
        <x:f>'Inventory detail'!U763</x:f>
        <x:v>0.19591650000000002</x:v>
      </x:c>
      <x:c r="V763" s="9" t="n">
        <x:f>O763*T763</x:f>
        <x:v>0</x:v>
      </x:c>
      <x:c r="W763" s="9" t="n">
        <x:f>Q763*T763</x:f>
        <x:v>0</x:v>
      </x:c>
      <x:c r="X763" s="9" t="n">
        <x:f>R763*T763</x:f>
        <x:v>0</x:v>
      </x:c>
      <x:c r="Y763" s="9" t="n">
        <x:f>S763*T763</x:f>
        <x:v>0</x:v>
      </x:c>
      <x:c r="Z763" s="9" t="n">
        <x:f>IF(ISNUMBER(U763),S763*(U763-T763),"n.a.")</x:f>
        <x:v>0</x:v>
      </x:c>
      <x:c r="AA763" s="9" t="n">
        <x:f>IF(ISNUMBER(U763),Y763,0)</x:f>
        <x:v>0</x:v>
      </x:c>
      <x:c r="AB763" s="7" t="n">
        <x:f>MAX(0,L763-SUM(F763:K763))</x:f>
        <x:v>0</x:v>
      </x:c>
    </x:row>
    <x:row r="764" ht="22" customHeight="1">
      <x:c r="A764" s="18" t="n">
        <x:f>Summary!C$41</x:f>
        <x:v>46327</x:v>
      </x:c>
      <x:c r="B764" s="2" t="str">
        <x:f>'Inventory detail'!A764</x:f>
        <x:v>COIL</x:v>
      </x:c>
      <x:c r="C764" s="2" t="str">
        <x:f>'Inventory detail'!B764</x:f>
        <x:v>10</x:v>
      </x:c>
      <x:c r="D764" s="2" t="str">
        <x:f>'Inventory detail'!C764</x:f>
        <x:v>6BLK36-5</x:v>
      </x:c>
      <x:c r="E764" s="10" t="n">
        <x:f>Summary!$E$5</x:f>
        <x:v>46304</x:v>
      </x:c>
      <x:c r="F764" s="7" t="n">
        <x:f>'Inventory detail'!W764</x:f>
        <x:v>0</x:v>
      </x:c>
      <x:c r="G764" s="7" t="n">
        <x:f>'Inventory detail'!X764</x:f>
        <x:v>0</x:v>
      </x:c>
      <x:c r="H764" s="7" t="n">
        <x:f>'Inventory detail'!Y764</x:f>
        <x:v>0</x:v>
      </x:c>
      <x:c r="I764" s="7" t="n">
        <x:f>0</x:f>
        <x:v>0</x:v>
      </x:c>
      <x:c r="J764" s="7" t="n">
        <x:f>0</x:f>
        <x:v>0</x:v>
      </x:c>
      <x:c r="K764" s="7" t="n">
        <x:f>0</x:f>
        <x:v>0</x:v>
      </x:c>
      <x:c r="L764" s="7" t="n">
        <x:f>'Inventory detail'!F764*Summary!$K$5*(A764-E764)/Summary!$K$6</x:f>
        <x:v>0</x:v>
      </x:c>
      <x:c r="M764" s="7" t="n">
        <x:f>MAX(0,H764-L764)</x:f>
        <x:v>0</x:v>
      </x:c>
      <x:c r="N764" s="7" t="n">
        <x:f>MAX(0,L764-H764)</x:f>
        <x:v>0</x:v>
      </x:c>
      <x:c r="O764" s="7" t="n">
        <x:f>MAX(0,F764+I764-N764)</x:f>
        <x:v>0</x:v>
      </x:c>
      <x:c r="P764" s="7" t="n">
        <x:f>MAX(0,N764-F764-I764)</x:f>
        <x:v>0</x:v>
      </x:c>
      <x:c r="Q764" s="7" t="n">
        <x:f>MAX(0,G764+J764-P764)</x:f>
        <x:v>0</x:v>
      </x:c>
      <x:c r="R764" s="7" t="n">
        <x:f>M764+MAX(0,K764-MAX(0,P764-G764-J764))</x:f>
        <x:v>0</x:v>
      </x:c>
      <x:c r="S764" s="7" t="n">
        <x:f>SUM(O764,Q764,R764)</x:f>
        <x:v>0</x:v>
      </x:c>
      <x:c r="T764" s="14" t="n">
        <x:f>'Inventory detail'!T764</x:f>
        <x:v>0.0779</x:v>
      </x:c>
      <x:c r="U764" s="14" t="str">
        <x:f>'Inventory detail'!U764</x:f>
        <x:v>n.a.</x:v>
      </x:c>
      <x:c r="V764" s="9" t="n">
        <x:f>O764*T764</x:f>
        <x:v>0</x:v>
      </x:c>
      <x:c r="W764" s="9" t="n">
        <x:f>Q764*T764</x:f>
        <x:v>0</x:v>
      </x:c>
      <x:c r="X764" s="9" t="n">
        <x:f>R764*T764</x:f>
        <x:v>0</x:v>
      </x:c>
      <x:c r="Y764" s="9" t="n">
        <x:f>S764*T764</x:f>
        <x:v>0</x:v>
      </x:c>
      <x:c r="Z764" s="9" t="str">
        <x:f>IF(ISNUMBER(U764),S764*(U764-T764),"n.a.")</x:f>
        <x:v>n.a.</x:v>
      </x:c>
      <x:c r="AA764" s="9" t="n">
        <x:f>IF(ISNUMBER(U764),Y764,0)</x:f>
        <x:v>0</x:v>
      </x:c>
      <x:c r="AB764" s="7" t="n">
        <x:f>MAX(0,L764-SUM(F764:K764))</x:f>
        <x:v>0</x:v>
      </x:c>
    </x:row>
    <x:row r="765" ht="22" customHeight="1">
      <x:c r="A765" s="18" t="n">
        <x:f>Summary!C$41</x:f>
        <x:v>46327</x:v>
      </x:c>
      <x:c r="B765" s="2" t="str">
        <x:f>'Inventory detail'!A765</x:f>
        <x:v>COIL</x:v>
      </x:c>
      <x:c r="C765" s="2" t="str">
        <x:f>'Inventory detail'!B765</x:f>
        <x:v>10</x:v>
      </x:c>
      <x:c r="D765" s="2" t="str">
        <x:f>'Inventory detail'!C765</x:f>
        <x:v>6FG12-4</x:v>
      </x:c>
      <x:c r="E765" s="10" t="n">
        <x:f>Summary!$E$5</x:f>
        <x:v>46304</x:v>
      </x:c>
      <x:c r="F765" s="7" t="n">
        <x:f>'Inventory detail'!W765</x:f>
        <x:v>0</x:v>
      </x:c>
      <x:c r="G765" s="7" t="n">
        <x:f>'Inventory detail'!X765</x:f>
        <x:v>0</x:v>
      </x:c>
      <x:c r="H765" s="7" t="n">
        <x:f>'Inventory detail'!Y765</x:f>
        <x:v>0</x:v>
      </x:c>
      <x:c r="I765" s="7" t="n">
        <x:f>0</x:f>
        <x:v>0</x:v>
      </x:c>
      <x:c r="J765" s="7" t="n">
        <x:f>0</x:f>
        <x:v>0</x:v>
      </x:c>
      <x:c r="K765" s="7" t="n">
        <x:f>0</x:f>
        <x:v>0</x:v>
      </x:c>
      <x:c r="L765" s="7" t="n">
        <x:f>'Inventory detail'!F765*Summary!$K$5*(A765-E765)/Summary!$K$6</x:f>
        <x:v>0</x:v>
      </x:c>
      <x:c r="M765" s="7" t="n">
        <x:f>MAX(0,H765-L765)</x:f>
        <x:v>0</x:v>
      </x:c>
      <x:c r="N765" s="7" t="n">
        <x:f>MAX(0,L765-H765)</x:f>
        <x:v>0</x:v>
      </x:c>
      <x:c r="O765" s="7" t="n">
        <x:f>MAX(0,F765+I765-N765)</x:f>
        <x:v>0</x:v>
      </x:c>
      <x:c r="P765" s="7" t="n">
        <x:f>MAX(0,N765-F765-I765)</x:f>
        <x:v>0</x:v>
      </x:c>
      <x:c r="Q765" s="7" t="n">
        <x:f>MAX(0,G765+J765-P765)</x:f>
        <x:v>0</x:v>
      </x:c>
      <x:c r="R765" s="7" t="n">
        <x:f>M765+MAX(0,K765-MAX(0,P765-G765-J765))</x:f>
        <x:v>0</x:v>
      </x:c>
      <x:c r="S765" s="7" t="n">
        <x:f>SUM(O765,Q765,R765)</x:f>
        <x:v>0</x:v>
      </x:c>
      <x:c r="T765" s="14" t="n">
        <x:f>'Inventory detail'!T765</x:f>
        <x:v>0.0216</x:v>
      </x:c>
      <x:c r="U765" s="14" t="str">
        <x:f>'Inventory detail'!U765</x:f>
        <x:v>n.a.</x:v>
      </x:c>
      <x:c r="V765" s="9" t="n">
        <x:f>O765*T765</x:f>
        <x:v>0</x:v>
      </x:c>
      <x:c r="W765" s="9" t="n">
        <x:f>Q765*T765</x:f>
        <x:v>0</x:v>
      </x:c>
      <x:c r="X765" s="9" t="n">
        <x:f>R765*T765</x:f>
        <x:v>0</x:v>
      </x:c>
      <x:c r="Y765" s="9" t="n">
        <x:f>S765*T765</x:f>
        <x:v>0</x:v>
      </x:c>
      <x:c r="Z765" s="9" t="str">
        <x:f>IF(ISNUMBER(U765),S765*(U765-T765),"n.a.")</x:f>
        <x:v>n.a.</x:v>
      </x:c>
      <x:c r="AA765" s="9" t="n">
        <x:f>IF(ISNUMBER(U765),Y765,0)</x:f>
        <x:v>0</x:v>
      </x:c>
      <x:c r="AB765" s="7" t="n">
        <x:f>MAX(0,L765-SUM(F765:K765))</x:f>
        <x:v>0</x:v>
      </x:c>
    </x:row>
    <x:row r="766" ht="22" customHeight="1">
      <x:c r="A766" s="18" t="n">
        <x:f>Summary!C$41</x:f>
        <x:v>46327</x:v>
      </x:c>
      <x:c r="B766" s="2" t="str">
        <x:f>'Inventory detail'!A766</x:f>
        <x:v>COIL</x:v>
      </x:c>
      <x:c r="C766" s="2" t="str">
        <x:f>'Inventory detail'!B766</x:f>
        <x:v>10</x:v>
      </x:c>
      <x:c r="D766" s="2" t="str">
        <x:f>'Inventory detail'!C766</x:f>
        <x:v>6MAR12-4</x:v>
      </x:c>
      <x:c r="E766" s="10" t="n">
        <x:f>Summary!$E$5</x:f>
        <x:v>46304</x:v>
      </x:c>
      <x:c r="F766" s="7" t="n">
        <x:f>'Inventory detail'!W766</x:f>
        <x:v>0</x:v>
      </x:c>
      <x:c r="G766" s="7" t="n">
        <x:f>'Inventory detail'!X766</x:f>
        <x:v>0</x:v>
      </x:c>
      <x:c r="H766" s="7" t="n">
        <x:f>'Inventory detail'!Y766</x:f>
        <x:v>2200</x:v>
      </x:c>
      <x:c r="I766" s="7" t="n">
        <x:f>0</x:f>
        <x:v>0</x:v>
      </x:c>
      <x:c r="J766" s="7" t="n">
        <x:f>0</x:f>
        <x:v>0</x:v>
      </x:c>
      <x:c r="K766" s="7" t="n">
        <x:f>0</x:f>
        <x:v>0</x:v>
      </x:c>
      <x:c r="L766" s="7" t="n">
        <x:f>'Inventory detail'!F766*Summary!$K$5*(A766-E766)/Summary!$K$6</x:f>
        <x:v>0</x:v>
      </x:c>
      <x:c r="M766" s="7" t="n">
        <x:f>MAX(0,H766-L766)</x:f>
        <x:v>2200</x:v>
      </x:c>
      <x:c r="N766" s="7" t="n">
        <x:f>MAX(0,L766-H766)</x:f>
        <x:v>0</x:v>
      </x:c>
      <x:c r="O766" s="7" t="n">
        <x:f>MAX(0,F766+I766-N766)</x:f>
        <x:v>0</x:v>
      </x:c>
      <x:c r="P766" s="7" t="n">
        <x:f>MAX(0,N766-F766-I766)</x:f>
        <x:v>0</x:v>
      </x:c>
      <x:c r="Q766" s="7" t="n">
        <x:f>MAX(0,G766+J766-P766)</x:f>
        <x:v>0</x:v>
      </x:c>
      <x:c r="R766" s="7" t="n">
        <x:f>M766+MAX(0,K766-MAX(0,P766-G766-J766))</x:f>
        <x:v>2200</x:v>
      </x:c>
      <x:c r="S766" s="7" t="n">
        <x:f>SUM(O766,Q766,R766)</x:f>
        <x:v>2200</x:v>
      </x:c>
      <x:c r="T766" s="14" t="n">
        <x:f>'Inventory detail'!T766</x:f>
        <x:v>0.0216</x:v>
      </x:c>
      <x:c r="U766" s="14" t="str">
        <x:f>'Inventory detail'!U766</x:f>
        <x:v>n.a.</x:v>
      </x:c>
      <x:c r="V766" s="9" t="n">
        <x:f>O766*T766</x:f>
        <x:v>0</x:v>
      </x:c>
      <x:c r="W766" s="9" t="n">
        <x:f>Q766*T766</x:f>
        <x:v>0</x:v>
      </x:c>
      <x:c r="X766" s="9" t="n">
        <x:f>R766*T766</x:f>
        <x:v>47.52</x:v>
      </x:c>
      <x:c r="Y766" s="9" t="n">
        <x:f>S766*T766</x:f>
        <x:v>47.52</x:v>
      </x:c>
      <x:c r="Z766" s="9" t="str">
        <x:f>IF(ISNUMBER(U766),S766*(U766-T766),"n.a.")</x:f>
        <x:v>n.a.</x:v>
      </x:c>
      <x:c r="AA766" s="9" t="n">
        <x:f>IF(ISNUMBER(U766),Y766,0)</x:f>
        <x:v>0</x:v>
      </x:c>
      <x:c r="AB766" s="7" t="n">
        <x:f>MAX(0,L766-SUM(F766:K766))</x:f>
        <x:v>0</x:v>
      </x:c>
    </x:row>
    <x:row r="767" ht="22" customHeight="1">
      <x:c r="A767" s="18" t="n">
        <x:f>Summary!C$41</x:f>
        <x:v>46327</x:v>
      </x:c>
      <x:c r="B767" s="2" t="str">
        <x:f>'Inventory detail'!A767</x:f>
        <x:v>COIL</x:v>
      </x:c>
      <x:c r="C767" s="2" t="str">
        <x:f>'Inventory detail'!B767</x:f>
        <x:v>10</x:v>
      </x:c>
      <x:c r="D767" s="2" t="str">
        <x:f>'Inventory detail'!C767</x:f>
        <x:v>6WHT12-5</x:v>
      </x:c>
      <x:c r="E767" s="10" t="n">
        <x:f>Summary!$E$5</x:f>
        <x:v>46304</x:v>
      </x:c>
      <x:c r="F767" s="7" t="n">
        <x:f>'Inventory detail'!W767</x:f>
        <x:v>0</x:v>
      </x:c>
      <x:c r="G767" s="7" t="n">
        <x:f>'Inventory detail'!X767</x:f>
        <x:v>0</x:v>
      </x:c>
      <x:c r="H767" s="7" t="n">
        <x:f>'Inventory detail'!Y767</x:f>
        <x:v>0</x:v>
      </x:c>
      <x:c r="I767" s="7" t="n">
        <x:f>0</x:f>
        <x:v>0</x:v>
      </x:c>
      <x:c r="J767" s="7" t="n">
        <x:f>0</x:f>
        <x:v>0</x:v>
      </x:c>
      <x:c r="K767" s="7" t="n">
        <x:f>0</x:f>
        <x:v>0</x:v>
      </x:c>
      <x:c r="L767" s="7" t="n">
        <x:f>'Inventory detail'!F767*Summary!$K$5*(A767-E767)/Summary!$K$6</x:f>
        <x:v>0</x:v>
      </x:c>
      <x:c r="M767" s="7" t="n">
        <x:f>MAX(0,H767-L767)</x:f>
        <x:v>0</x:v>
      </x:c>
      <x:c r="N767" s="7" t="n">
        <x:f>MAX(0,L767-H767)</x:f>
        <x:v>0</x:v>
      </x:c>
      <x:c r="O767" s="7" t="n">
        <x:f>MAX(0,F767+I767-N767)</x:f>
        <x:v>0</x:v>
      </x:c>
      <x:c r="P767" s="7" t="n">
        <x:f>MAX(0,N767-F767-I767)</x:f>
        <x:v>0</x:v>
      </x:c>
      <x:c r="Q767" s="7" t="n">
        <x:f>MAX(0,G767+J767-P767)</x:f>
        <x:v>0</x:v>
      </x:c>
      <x:c r="R767" s="7" t="n">
        <x:f>M767+MAX(0,K767-MAX(0,P767-G767-J767))</x:f>
        <x:v>0</x:v>
      </x:c>
      <x:c r="S767" s="7" t="n">
        <x:f>SUM(O767,Q767,R767)</x:f>
        <x:v>0</x:v>
      </x:c>
      <x:c r="T767" s="14" t="n">
        <x:f>'Inventory detail'!T767</x:f>
        <x:v>0.0239</x:v>
      </x:c>
      <x:c r="U767" s="14" t="str">
        <x:f>'Inventory detail'!U767</x:f>
        <x:v>n.a.</x:v>
      </x:c>
      <x:c r="V767" s="9" t="n">
        <x:f>O767*T767</x:f>
        <x:v>0</x:v>
      </x:c>
      <x:c r="W767" s="9" t="n">
        <x:f>Q767*T767</x:f>
        <x:v>0</x:v>
      </x:c>
      <x:c r="X767" s="9" t="n">
        <x:f>R767*T767</x:f>
        <x:v>0</x:v>
      </x:c>
      <x:c r="Y767" s="9" t="n">
        <x:f>S767*T767</x:f>
        <x:v>0</x:v>
      </x:c>
      <x:c r="Z767" s="9" t="str">
        <x:f>IF(ISNUMBER(U767),S767*(U767-T767),"n.a.")</x:f>
        <x:v>n.a.</x:v>
      </x:c>
      <x:c r="AA767" s="9" t="n">
        <x:f>IF(ISNUMBER(U767),Y767,0)</x:f>
        <x:v>0</x:v>
      </x:c>
      <x:c r="AB767" s="7" t="n">
        <x:f>MAX(0,L767-SUM(F767:K767))</x:f>
        <x:v>0</x:v>
      </x:c>
    </x:row>
    <x:row r="768" ht="22" customHeight="1">
      <x:c r="A768" s="18" t="n">
        <x:f>Summary!C$41</x:f>
        <x:v>46327</x:v>
      </x:c>
      <x:c r="B768" s="2" t="str">
        <x:f>'Inventory detail'!A768</x:f>
        <x:v>COIL</x:v>
      </x:c>
      <x:c r="C768" s="2" t="str">
        <x:f>'Inventory detail'!B768</x:f>
        <x:v>10</x:v>
      </x:c>
      <x:c r="D768" s="2" t="str">
        <x:f>'Inventory detail'!C768</x:f>
        <x:v>6WHT36-5</x:v>
      </x:c>
      <x:c r="E768" s="10" t="n">
        <x:f>Summary!$E$5</x:f>
        <x:v>46304</x:v>
      </x:c>
      <x:c r="F768" s="7" t="n">
        <x:f>'Inventory detail'!W768</x:f>
        <x:v>0</x:v>
      </x:c>
      <x:c r="G768" s="7" t="n">
        <x:f>'Inventory detail'!X768</x:f>
        <x:v>0</x:v>
      </x:c>
      <x:c r="H768" s="7" t="n">
        <x:f>'Inventory detail'!Y768</x:f>
        <x:v>0</x:v>
      </x:c>
      <x:c r="I768" s="7" t="n">
        <x:f>0</x:f>
        <x:v>0</x:v>
      </x:c>
      <x:c r="J768" s="7" t="n">
        <x:f>0</x:f>
        <x:v>0</x:v>
      </x:c>
      <x:c r="K768" s="7" t="n">
        <x:f>0</x:f>
        <x:v>0</x:v>
      </x:c>
      <x:c r="L768" s="7" t="n">
        <x:f>'Inventory detail'!F768*Summary!$K$5*(A768-E768)/Summary!$K$6</x:f>
        <x:v>0</x:v>
      </x:c>
      <x:c r="M768" s="7" t="n">
        <x:f>MAX(0,H768-L768)</x:f>
        <x:v>0</x:v>
      </x:c>
      <x:c r="N768" s="7" t="n">
        <x:f>MAX(0,L768-H768)</x:f>
        <x:v>0</x:v>
      </x:c>
      <x:c r="O768" s="7" t="n">
        <x:f>MAX(0,F768+I768-N768)</x:f>
        <x:v>0</x:v>
      </x:c>
      <x:c r="P768" s="7" t="n">
        <x:f>MAX(0,N768-F768-I768)</x:f>
        <x:v>0</x:v>
      </x:c>
      <x:c r="Q768" s="7" t="n">
        <x:f>MAX(0,G768+J768-P768)</x:f>
        <x:v>0</x:v>
      </x:c>
      <x:c r="R768" s="7" t="n">
        <x:f>M768+MAX(0,K768-MAX(0,P768-G768-J768))</x:f>
        <x:v>0</x:v>
      </x:c>
      <x:c r="S768" s="7" t="n">
        <x:f>SUM(O768,Q768,R768)</x:f>
        <x:v>0</x:v>
      </x:c>
      <x:c r="T768" s="14" t="n">
        <x:f>'Inventory detail'!T768</x:f>
        <x:v>0.0779</x:v>
      </x:c>
      <x:c r="U768" s="14" t="str">
        <x:f>'Inventory detail'!U768</x:f>
        <x:v>n.a.</x:v>
      </x:c>
      <x:c r="V768" s="9" t="n">
        <x:f>O768*T768</x:f>
        <x:v>0</x:v>
      </x:c>
      <x:c r="W768" s="9" t="n">
        <x:f>Q768*T768</x:f>
        <x:v>0</x:v>
      </x:c>
      <x:c r="X768" s="9" t="n">
        <x:f>R768*T768</x:f>
        <x:v>0</x:v>
      </x:c>
      <x:c r="Y768" s="9" t="n">
        <x:f>S768*T768</x:f>
        <x:v>0</x:v>
      </x:c>
      <x:c r="Z768" s="9" t="str">
        <x:f>IF(ISNUMBER(U768),S768*(U768-T768),"n.a.")</x:f>
        <x:v>n.a.</x:v>
      </x:c>
      <x:c r="AA768" s="9" t="n">
        <x:f>IF(ISNUMBER(U768),Y768,0)</x:f>
        <x:v>0</x:v>
      </x:c>
      <x:c r="AB768" s="7" t="n">
        <x:f>MAX(0,L768-SUM(F768:K768))</x:f>
        <x:v>0</x:v>
      </x:c>
    </x:row>
    <x:row r="769" ht="22" customHeight="1">
      <x:c r="A769" s="18" t="n">
        <x:f>Summary!C$41</x:f>
        <x:v>46327</x:v>
      </x:c>
      <x:c r="B769" s="2" t="str">
        <x:f>'Inventory detail'!A769</x:f>
        <x:v>COIL</x:v>
      </x:c>
      <x:c r="C769" s="2" t="str">
        <x:f>'Inventory detail'!B769</x:f>
        <x:v>10</x:v>
      </x:c>
      <x:c r="D769" s="2" t="str">
        <x:f>'Inventory detail'!C769</x:f>
        <x:v>7BLK12-5</x:v>
      </x:c>
      <x:c r="E769" s="10" t="n">
        <x:f>Summary!$E$5</x:f>
        <x:v>46304</x:v>
      </x:c>
      <x:c r="F769" s="7" t="n">
        <x:f>'Inventory detail'!W769</x:f>
        <x:v>0</x:v>
      </x:c>
      <x:c r="G769" s="7" t="n">
        <x:f>'Inventory detail'!X769</x:f>
        <x:v>0</x:v>
      </x:c>
      <x:c r="H769" s="7" t="n">
        <x:f>'Inventory detail'!Y769</x:f>
        <x:v>0</x:v>
      </x:c>
      <x:c r="I769" s="7" t="n">
        <x:f>0</x:f>
        <x:v>0</x:v>
      </x:c>
      <x:c r="J769" s="7" t="n">
        <x:f>0</x:f>
        <x:v>0</x:v>
      </x:c>
      <x:c r="K769" s="7" t="n">
        <x:f>0</x:f>
        <x:v>0</x:v>
      </x:c>
      <x:c r="L769" s="7" t="n">
        <x:f>'Inventory detail'!F769*Summary!$K$5*(A769-E769)/Summary!$K$6</x:f>
        <x:v>0</x:v>
      </x:c>
      <x:c r="M769" s="7" t="n">
        <x:f>MAX(0,H769-L769)</x:f>
        <x:v>0</x:v>
      </x:c>
      <x:c r="N769" s="7" t="n">
        <x:f>MAX(0,L769-H769)</x:f>
        <x:v>0</x:v>
      </x:c>
      <x:c r="O769" s="7" t="n">
        <x:f>MAX(0,F769+I769-N769)</x:f>
        <x:v>0</x:v>
      </x:c>
      <x:c r="P769" s="7" t="n">
        <x:f>MAX(0,N769-F769-I769)</x:f>
        <x:v>0</x:v>
      </x:c>
      <x:c r="Q769" s="7" t="n">
        <x:f>MAX(0,G769+J769-P769)</x:f>
        <x:v>0</x:v>
      </x:c>
      <x:c r="R769" s="7" t="n">
        <x:f>M769+MAX(0,K769-MAX(0,P769-G769-J769))</x:f>
        <x:v>0</x:v>
      </x:c>
      <x:c r="S769" s="7" t="n">
        <x:f>SUM(O769,Q769,R769)</x:f>
        <x:v>0</x:v>
      </x:c>
      <x:c r="T769" s="14" t="n">
        <x:f>'Inventory detail'!T769</x:f>
        <x:v>0.0253</x:v>
      </x:c>
      <x:c r="U769" s="14" t="str">
        <x:f>'Inventory detail'!U769</x:f>
        <x:v>n.a.</x:v>
      </x:c>
      <x:c r="V769" s="9" t="n">
        <x:f>O769*T769</x:f>
        <x:v>0</x:v>
      </x:c>
      <x:c r="W769" s="9" t="n">
        <x:f>Q769*T769</x:f>
        <x:v>0</x:v>
      </x:c>
      <x:c r="X769" s="9" t="n">
        <x:f>R769*T769</x:f>
        <x:v>0</x:v>
      </x:c>
      <x:c r="Y769" s="9" t="n">
        <x:f>S769*T769</x:f>
        <x:v>0</x:v>
      </x:c>
      <x:c r="Z769" s="9" t="str">
        <x:f>IF(ISNUMBER(U769),S769*(U769-T769),"n.a.")</x:f>
        <x:v>n.a.</x:v>
      </x:c>
      <x:c r="AA769" s="9" t="n">
        <x:f>IF(ISNUMBER(U769),Y769,0)</x:f>
        <x:v>0</x:v>
      </x:c>
      <x:c r="AB769" s="7" t="n">
        <x:f>MAX(0,L769-SUM(F769:K769))</x:f>
        <x:v>0</x:v>
      </x:c>
    </x:row>
    <x:row r="770" ht="22" customHeight="1">
      <x:c r="A770" s="18" t="n">
        <x:f>Summary!C$41</x:f>
        <x:v>46327</x:v>
      </x:c>
      <x:c r="B770" s="2" t="str">
        <x:f>'Inventory detail'!A770</x:f>
        <x:v>COIL</x:v>
      </x:c>
      <x:c r="C770" s="2" t="str">
        <x:f>'Inventory detail'!B770</x:f>
        <x:v>10</x:v>
      </x:c>
      <x:c r="D770" s="2" t="str">
        <x:f>'Inventory detail'!C770</x:f>
        <x:v>7BLK36-5</x:v>
      </x:c>
      <x:c r="E770" s="10" t="n">
        <x:f>Summary!$E$5</x:f>
        <x:v>46304</x:v>
      </x:c>
      <x:c r="F770" s="7" t="n">
        <x:f>'Inventory detail'!W770</x:f>
        <x:v>0</x:v>
      </x:c>
      <x:c r="G770" s="7" t="n">
        <x:f>'Inventory detail'!X770</x:f>
        <x:v>0</x:v>
      </x:c>
      <x:c r="H770" s="7" t="n">
        <x:f>'Inventory detail'!Y770</x:f>
        <x:v>0</x:v>
      </x:c>
      <x:c r="I770" s="7" t="n">
        <x:f>0</x:f>
        <x:v>0</x:v>
      </x:c>
      <x:c r="J770" s="7" t="n">
        <x:f>0</x:f>
        <x:v>0</x:v>
      </x:c>
      <x:c r="K770" s="7" t="n">
        <x:f>0</x:f>
        <x:v>0</x:v>
      </x:c>
      <x:c r="L770" s="7" t="n">
        <x:f>'Inventory detail'!F770*Summary!$K$5*(A770-E770)/Summary!$K$6</x:f>
        <x:v>0</x:v>
      </x:c>
      <x:c r="M770" s="7" t="n">
        <x:f>MAX(0,H770-L770)</x:f>
        <x:v>0</x:v>
      </x:c>
      <x:c r="N770" s="7" t="n">
        <x:f>MAX(0,L770-H770)</x:f>
        <x:v>0</x:v>
      </x:c>
      <x:c r="O770" s="7" t="n">
        <x:f>MAX(0,F770+I770-N770)</x:f>
        <x:v>0</x:v>
      </x:c>
      <x:c r="P770" s="7" t="n">
        <x:f>MAX(0,N770-F770-I770)</x:f>
        <x:v>0</x:v>
      </x:c>
      <x:c r="Q770" s="7" t="n">
        <x:f>MAX(0,G770+J770-P770)</x:f>
        <x:v>0</x:v>
      </x:c>
      <x:c r="R770" s="7" t="n">
        <x:f>M770+MAX(0,K770-MAX(0,P770-G770-J770))</x:f>
        <x:v>0</x:v>
      </x:c>
      <x:c r="S770" s="7" t="n">
        <x:f>SUM(O770,Q770,R770)</x:f>
        <x:v>0</x:v>
      </x:c>
      <x:c r="T770" s="14" t="n">
        <x:f>'Inventory detail'!T770</x:f>
        <x:v>0.0825</x:v>
      </x:c>
      <x:c r="U770" s="14" t="str">
        <x:f>'Inventory detail'!U770</x:f>
        <x:v>n.a.</x:v>
      </x:c>
      <x:c r="V770" s="9" t="n">
        <x:f>O770*T770</x:f>
        <x:v>0</x:v>
      </x:c>
      <x:c r="W770" s="9" t="n">
        <x:f>Q770*T770</x:f>
        <x:v>0</x:v>
      </x:c>
      <x:c r="X770" s="9" t="n">
        <x:f>R770*T770</x:f>
        <x:v>0</x:v>
      </x:c>
      <x:c r="Y770" s="9" t="n">
        <x:f>S770*T770</x:f>
        <x:v>0</x:v>
      </x:c>
      <x:c r="Z770" s="9" t="str">
        <x:f>IF(ISNUMBER(U770),S770*(U770-T770),"n.a.")</x:f>
        <x:v>n.a.</x:v>
      </x:c>
      <x:c r="AA770" s="9" t="n">
        <x:f>IF(ISNUMBER(U770),Y770,0)</x:f>
        <x:v>0</x:v>
      </x:c>
      <x:c r="AB770" s="7" t="n">
        <x:f>MAX(0,L770-SUM(F770:K770))</x:f>
        <x:v>0</x:v>
      </x:c>
    </x:row>
    <x:row r="771" ht="22" customHeight="1">
      <x:c r="A771" s="18" t="n">
        <x:f>Summary!C$41</x:f>
        <x:v>46327</x:v>
      </x:c>
      <x:c r="B771" s="2" t="str">
        <x:f>'Inventory detail'!A771</x:f>
        <x:v>COIL</x:v>
      </x:c>
      <x:c r="C771" s="2" t="str">
        <x:f>'Inventory detail'!B771</x:f>
        <x:v>10</x:v>
      </x:c>
      <x:c r="D771" s="2" t="str">
        <x:f>'Inventory detail'!C771</x:f>
        <x:v>7FG12-4</x:v>
      </x:c>
      <x:c r="E771" s="10" t="n">
        <x:f>Summary!$E$5</x:f>
        <x:v>46304</x:v>
      </x:c>
      <x:c r="F771" s="7" t="n">
        <x:f>'Inventory detail'!W771</x:f>
        <x:v>0</x:v>
      </x:c>
      <x:c r="G771" s="7" t="n">
        <x:f>'Inventory detail'!X771</x:f>
        <x:v>0</x:v>
      </x:c>
      <x:c r="H771" s="7" t="n">
        <x:f>'Inventory detail'!Y771</x:f>
        <x:v>0</x:v>
      </x:c>
      <x:c r="I771" s="7" t="n">
        <x:f>0</x:f>
        <x:v>0</x:v>
      </x:c>
      <x:c r="J771" s="7" t="n">
        <x:f>0</x:f>
        <x:v>0</x:v>
      </x:c>
      <x:c r="K771" s="7" t="n">
        <x:f>0</x:f>
        <x:v>0</x:v>
      </x:c>
      <x:c r="L771" s="7" t="n">
        <x:f>'Inventory detail'!F771*Summary!$K$5*(A771-E771)/Summary!$K$6</x:f>
        <x:v>0</x:v>
      </x:c>
      <x:c r="M771" s="7" t="n">
        <x:f>MAX(0,H771-L771)</x:f>
        <x:v>0</x:v>
      </x:c>
      <x:c r="N771" s="7" t="n">
        <x:f>MAX(0,L771-H771)</x:f>
        <x:v>0</x:v>
      </x:c>
      <x:c r="O771" s="7" t="n">
        <x:f>MAX(0,F771+I771-N771)</x:f>
        <x:v>0</x:v>
      </x:c>
      <x:c r="P771" s="7" t="n">
        <x:f>MAX(0,N771-F771-I771)</x:f>
        <x:v>0</x:v>
      </x:c>
      <x:c r="Q771" s="7" t="n">
        <x:f>MAX(0,G771+J771-P771)</x:f>
        <x:v>0</x:v>
      </x:c>
      <x:c r="R771" s="7" t="n">
        <x:f>M771+MAX(0,K771-MAX(0,P771-G771-J771))</x:f>
        <x:v>0</x:v>
      </x:c>
      <x:c r="S771" s="7" t="n">
        <x:f>SUM(O771,Q771,R771)</x:f>
        <x:v>0</x:v>
      </x:c>
      <x:c r="T771" s="14" t="n">
        <x:f>'Inventory detail'!T771</x:f>
        <x:v>0.0229</x:v>
      </x:c>
      <x:c r="U771" s="14" t="str">
        <x:f>'Inventory detail'!U771</x:f>
        <x:v>n.a.</x:v>
      </x:c>
      <x:c r="V771" s="9" t="n">
        <x:f>O771*T771</x:f>
        <x:v>0</x:v>
      </x:c>
      <x:c r="W771" s="9" t="n">
        <x:f>Q771*T771</x:f>
        <x:v>0</x:v>
      </x:c>
      <x:c r="X771" s="9" t="n">
        <x:f>R771*T771</x:f>
        <x:v>0</x:v>
      </x:c>
      <x:c r="Y771" s="9" t="n">
        <x:f>S771*T771</x:f>
        <x:v>0</x:v>
      </x:c>
      <x:c r="Z771" s="9" t="str">
        <x:f>IF(ISNUMBER(U771),S771*(U771-T771),"n.a.")</x:f>
        <x:v>n.a.</x:v>
      </x:c>
      <x:c r="AA771" s="9" t="n">
        <x:f>IF(ISNUMBER(U771),Y771,0)</x:f>
        <x:v>0</x:v>
      </x:c>
      <x:c r="AB771" s="7" t="n">
        <x:f>MAX(0,L771-SUM(F771:K771))</x:f>
        <x:v>0</x:v>
      </x:c>
    </x:row>
    <x:row r="772" ht="22" customHeight="1">
      <x:c r="A772" s="18" t="n">
        <x:f>Summary!C$41</x:f>
        <x:v>46327</x:v>
      </x:c>
      <x:c r="B772" s="2" t="str">
        <x:f>'Inventory detail'!A772</x:f>
        <x:v>COIL</x:v>
      </x:c>
      <x:c r="C772" s="2" t="str">
        <x:f>'Inventory detail'!B772</x:f>
        <x:v>10</x:v>
      </x:c>
      <x:c r="D772" s="2" t="str">
        <x:f>'Inventory detail'!C772</x:f>
        <x:v>7MAR12-4</x:v>
      </x:c>
      <x:c r="E772" s="10" t="n">
        <x:f>Summary!$E$5</x:f>
        <x:v>46304</x:v>
      </x:c>
      <x:c r="F772" s="7" t="n">
        <x:f>'Inventory detail'!W772</x:f>
        <x:v>0</x:v>
      </x:c>
      <x:c r="G772" s="7" t="n">
        <x:f>'Inventory detail'!X772</x:f>
        <x:v>0</x:v>
      </x:c>
      <x:c r="H772" s="7" t="n">
        <x:f>'Inventory detail'!Y772</x:f>
        <x:v>0</x:v>
      </x:c>
      <x:c r="I772" s="7" t="n">
        <x:f>0</x:f>
        <x:v>0</x:v>
      </x:c>
      <x:c r="J772" s="7" t="n">
        <x:f>0</x:f>
        <x:v>0</x:v>
      </x:c>
      <x:c r="K772" s="7" t="n">
        <x:f>0</x:f>
        <x:v>0</x:v>
      </x:c>
      <x:c r="L772" s="7" t="n">
        <x:f>'Inventory detail'!F772*Summary!$K$5*(A772-E772)/Summary!$K$6</x:f>
        <x:v>0</x:v>
      </x:c>
      <x:c r="M772" s="7" t="n">
        <x:f>MAX(0,H772-L772)</x:f>
        <x:v>0</x:v>
      </x:c>
      <x:c r="N772" s="7" t="n">
        <x:f>MAX(0,L772-H772)</x:f>
        <x:v>0</x:v>
      </x:c>
      <x:c r="O772" s="7" t="n">
        <x:f>MAX(0,F772+I772-N772)</x:f>
        <x:v>0</x:v>
      </x:c>
      <x:c r="P772" s="7" t="n">
        <x:f>MAX(0,N772-F772-I772)</x:f>
        <x:v>0</x:v>
      </x:c>
      <x:c r="Q772" s="7" t="n">
        <x:f>MAX(0,G772+J772-P772)</x:f>
        <x:v>0</x:v>
      </x:c>
      <x:c r="R772" s="7" t="n">
        <x:f>M772+MAX(0,K772-MAX(0,P772-G772-J772))</x:f>
        <x:v>0</x:v>
      </x:c>
      <x:c r="S772" s="7" t="n">
        <x:f>SUM(O772,Q772,R772)</x:f>
        <x:v>0</x:v>
      </x:c>
      <x:c r="T772" s="14" t="n">
        <x:f>'Inventory detail'!T772</x:f>
        <x:v>0.0229</x:v>
      </x:c>
      <x:c r="U772" s="14" t="str">
        <x:f>'Inventory detail'!U772</x:f>
        <x:v>n.a.</x:v>
      </x:c>
      <x:c r="V772" s="9" t="n">
        <x:f>O772*T772</x:f>
        <x:v>0</x:v>
      </x:c>
      <x:c r="W772" s="9" t="n">
        <x:f>Q772*T772</x:f>
        <x:v>0</x:v>
      </x:c>
      <x:c r="X772" s="9" t="n">
        <x:f>R772*T772</x:f>
        <x:v>0</x:v>
      </x:c>
      <x:c r="Y772" s="9" t="n">
        <x:f>S772*T772</x:f>
        <x:v>0</x:v>
      </x:c>
      <x:c r="Z772" s="9" t="str">
        <x:f>IF(ISNUMBER(U772),S772*(U772-T772),"n.a.")</x:f>
        <x:v>n.a.</x:v>
      </x:c>
      <x:c r="AA772" s="9" t="n">
        <x:f>IF(ISNUMBER(U772),Y772,0)</x:f>
        <x:v>0</x:v>
      </x:c>
      <x:c r="AB772" s="7" t="n">
        <x:f>MAX(0,L772-SUM(F772:K772))</x:f>
        <x:v>0</x:v>
      </x:c>
    </x:row>
    <x:row r="773" ht="22" customHeight="1">
      <x:c r="A773" s="18" t="n">
        <x:f>Summary!C$41</x:f>
        <x:v>46327</x:v>
      </x:c>
      <x:c r="B773" s="2" t="str">
        <x:f>'Inventory detail'!A773</x:f>
        <x:v>COIL</x:v>
      </x:c>
      <x:c r="C773" s="2" t="str">
        <x:f>'Inventory detail'!B773</x:f>
        <x:v>10</x:v>
      </x:c>
      <x:c r="D773" s="2" t="str">
        <x:f>'Inventory detail'!C773</x:f>
        <x:v>7WHT12-5</x:v>
      </x:c>
      <x:c r="E773" s="10" t="n">
        <x:f>Summary!$E$5</x:f>
        <x:v>46304</x:v>
      </x:c>
      <x:c r="F773" s="7" t="n">
        <x:f>'Inventory detail'!W773</x:f>
        <x:v>0</x:v>
      </x:c>
      <x:c r="G773" s="7" t="n">
        <x:f>'Inventory detail'!X773</x:f>
        <x:v>0</x:v>
      </x:c>
      <x:c r="H773" s="7" t="n">
        <x:f>'Inventory detail'!Y773</x:f>
        <x:v>0</x:v>
      </x:c>
      <x:c r="I773" s="7" t="n">
        <x:f>0</x:f>
        <x:v>0</x:v>
      </x:c>
      <x:c r="J773" s="7" t="n">
        <x:f>0</x:f>
        <x:v>0</x:v>
      </x:c>
      <x:c r="K773" s="7" t="n">
        <x:f>0</x:f>
        <x:v>0</x:v>
      </x:c>
      <x:c r="L773" s="7" t="n">
        <x:f>'Inventory detail'!F773*Summary!$K$5*(A773-E773)/Summary!$K$6</x:f>
        <x:v>0</x:v>
      </x:c>
      <x:c r="M773" s="7" t="n">
        <x:f>MAX(0,H773-L773)</x:f>
        <x:v>0</x:v>
      </x:c>
      <x:c r="N773" s="7" t="n">
        <x:f>MAX(0,L773-H773)</x:f>
        <x:v>0</x:v>
      </x:c>
      <x:c r="O773" s="7" t="n">
        <x:f>MAX(0,F773+I773-N773)</x:f>
        <x:v>0</x:v>
      </x:c>
      <x:c r="P773" s="7" t="n">
        <x:f>MAX(0,N773-F773-I773)</x:f>
        <x:v>0</x:v>
      </x:c>
      <x:c r="Q773" s="7" t="n">
        <x:f>MAX(0,G773+J773-P773)</x:f>
        <x:v>0</x:v>
      </x:c>
      <x:c r="R773" s="7" t="n">
        <x:f>M773+MAX(0,K773-MAX(0,P773-G773-J773))</x:f>
        <x:v>0</x:v>
      </x:c>
      <x:c r="S773" s="7" t="n">
        <x:f>SUM(O773,Q773,R773)</x:f>
        <x:v>0</x:v>
      </x:c>
      <x:c r="T773" s="14" t="n">
        <x:f>'Inventory detail'!T773</x:f>
        <x:v>0.0253</x:v>
      </x:c>
      <x:c r="U773" s="14" t="str">
        <x:f>'Inventory detail'!U773</x:f>
        <x:v>n.a.</x:v>
      </x:c>
      <x:c r="V773" s="9" t="n">
        <x:f>O773*T773</x:f>
        <x:v>0</x:v>
      </x:c>
      <x:c r="W773" s="9" t="n">
        <x:f>Q773*T773</x:f>
        <x:v>0</x:v>
      </x:c>
      <x:c r="X773" s="9" t="n">
        <x:f>R773*T773</x:f>
        <x:v>0</x:v>
      </x:c>
      <x:c r="Y773" s="9" t="n">
        <x:f>S773*T773</x:f>
        <x:v>0</x:v>
      </x:c>
      <x:c r="Z773" s="9" t="str">
        <x:f>IF(ISNUMBER(U773),S773*(U773-T773),"n.a.")</x:f>
        <x:v>n.a.</x:v>
      </x:c>
      <x:c r="AA773" s="9" t="n">
        <x:f>IF(ISNUMBER(U773),Y773,0)</x:f>
        <x:v>0</x:v>
      </x:c>
      <x:c r="AB773" s="7" t="n">
        <x:f>MAX(0,L773-SUM(F773:K773))</x:f>
        <x:v>0</x:v>
      </x:c>
    </x:row>
    <x:row r="774" ht="22" customHeight="1">
      <x:c r="A774" s="18" t="n">
        <x:f>Summary!C$41</x:f>
        <x:v>46327</x:v>
      </x:c>
      <x:c r="B774" s="2" t="str">
        <x:f>'Inventory detail'!A774</x:f>
        <x:v>COIL</x:v>
      </x:c>
      <x:c r="C774" s="2" t="str">
        <x:f>'Inventory detail'!B774</x:f>
        <x:v>10</x:v>
      </x:c>
      <x:c r="D774" s="2" t="str">
        <x:f>'Inventory detail'!C774</x:f>
        <x:v>7WHT36-4</x:v>
      </x:c>
      <x:c r="E774" s="10" t="n">
        <x:f>Summary!$E$5</x:f>
        <x:v>46304</x:v>
      </x:c>
      <x:c r="F774" s="7" t="n">
        <x:f>'Inventory detail'!W774</x:f>
        <x:v>0</x:v>
      </x:c>
      <x:c r="G774" s="7" t="n">
        <x:f>'Inventory detail'!X774</x:f>
        <x:v>0</x:v>
      </x:c>
      <x:c r="H774" s="7" t="n">
        <x:f>'Inventory detail'!Y774</x:f>
        <x:v>0</x:v>
      </x:c>
      <x:c r="I774" s="7" t="n">
        <x:f>0</x:f>
        <x:v>0</x:v>
      </x:c>
      <x:c r="J774" s="7" t="n">
        <x:f>0</x:f>
        <x:v>0</x:v>
      </x:c>
      <x:c r="K774" s="7" t="n">
        <x:f>0</x:f>
        <x:v>0</x:v>
      </x:c>
      <x:c r="L774" s="7" t="n">
        <x:f>'Inventory detail'!F774*Summary!$K$5*(A774-E774)/Summary!$K$6</x:f>
        <x:v>0</x:v>
      </x:c>
      <x:c r="M774" s="7" t="n">
        <x:f>MAX(0,H774-L774)</x:f>
        <x:v>0</x:v>
      </x:c>
      <x:c r="N774" s="7" t="n">
        <x:f>MAX(0,L774-H774)</x:f>
        <x:v>0</x:v>
      </x:c>
      <x:c r="O774" s="7" t="n">
        <x:f>MAX(0,F774+I774-N774)</x:f>
        <x:v>0</x:v>
      </x:c>
      <x:c r="P774" s="7" t="n">
        <x:f>MAX(0,N774-F774-I774)</x:f>
        <x:v>0</x:v>
      </x:c>
      <x:c r="Q774" s="7" t="n">
        <x:f>MAX(0,G774+J774-P774)</x:f>
        <x:v>0</x:v>
      </x:c>
      <x:c r="R774" s="7" t="n">
        <x:f>M774+MAX(0,K774-MAX(0,P774-G774-J774))</x:f>
        <x:v>0</x:v>
      </x:c>
      <x:c r="S774" s="7" t="n">
        <x:f>SUM(O774,Q774,R774)</x:f>
        <x:v>0</x:v>
      </x:c>
      <x:c r="T774" s="14" t="n">
        <x:f>'Inventory detail'!T774</x:f>
        <x:v>0.0759</x:v>
      </x:c>
      <x:c r="U774" s="14" t="str">
        <x:f>'Inventory detail'!U774</x:f>
        <x:v>n.a.</x:v>
      </x:c>
      <x:c r="V774" s="9" t="n">
        <x:f>O774*T774</x:f>
        <x:v>0</x:v>
      </x:c>
      <x:c r="W774" s="9" t="n">
        <x:f>Q774*T774</x:f>
        <x:v>0</x:v>
      </x:c>
      <x:c r="X774" s="9" t="n">
        <x:f>R774*T774</x:f>
        <x:v>0</x:v>
      </x:c>
      <x:c r="Y774" s="9" t="n">
        <x:f>S774*T774</x:f>
        <x:v>0</x:v>
      </x:c>
      <x:c r="Z774" s="9" t="str">
        <x:f>IF(ISNUMBER(U774),S774*(U774-T774),"n.a.")</x:f>
        <x:v>n.a.</x:v>
      </x:c>
      <x:c r="AA774" s="9" t="n">
        <x:f>IF(ISNUMBER(U774),Y774,0)</x:f>
        <x:v>0</x:v>
      </x:c>
      <x:c r="AB774" s="7" t="n">
        <x:f>MAX(0,L774-SUM(F774:K774))</x:f>
        <x:v>0</x:v>
      </x:c>
    </x:row>
    <x:row r="775" ht="22" customHeight="1">
      <x:c r="A775" s="18" t="n">
        <x:f>Summary!C$41</x:f>
        <x:v>46327</x:v>
      </x:c>
      <x:c r="B775" s="2" t="str">
        <x:f>'Inventory detail'!A775</x:f>
        <x:v>COIL</x:v>
      </x:c>
      <x:c r="C775" s="2" t="str">
        <x:f>'Inventory detail'!B775</x:f>
        <x:v>10</x:v>
      </x:c>
      <x:c r="D775" s="2" t="str">
        <x:f>'Inventory detail'!C775</x:f>
        <x:v>7WHT36-5</x:v>
      </x:c>
      <x:c r="E775" s="10" t="n">
        <x:f>Summary!$E$5</x:f>
        <x:v>46304</x:v>
      </x:c>
      <x:c r="F775" s="7" t="n">
        <x:f>'Inventory detail'!W775</x:f>
        <x:v>0</x:v>
      </x:c>
      <x:c r="G775" s="7" t="n">
        <x:f>'Inventory detail'!X775</x:f>
        <x:v>0</x:v>
      </x:c>
      <x:c r="H775" s="7" t="n">
        <x:f>'Inventory detail'!Y775</x:f>
        <x:v>0</x:v>
      </x:c>
      <x:c r="I775" s="7" t="n">
        <x:f>0</x:f>
        <x:v>0</x:v>
      </x:c>
      <x:c r="J775" s="7" t="n">
        <x:f>0</x:f>
        <x:v>0</x:v>
      </x:c>
      <x:c r="K775" s="7" t="n">
        <x:f>0</x:f>
        <x:v>0</x:v>
      </x:c>
      <x:c r="L775" s="7" t="n">
        <x:f>'Inventory detail'!F775*Summary!$K$5*(A775-E775)/Summary!$K$6</x:f>
        <x:v>0</x:v>
      </x:c>
      <x:c r="M775" s="7" t="n">
        <x:f>MAX(0,H775-L775)</x:f>
        <x:v>0</x:v>
      </x:c>
      <x:c r="N775" s="7" t="n">
        <x:f>MAX(0,L775-H775)</x:f>
        <x:v>0</x:v>
      </x:c>
      <x:c r="O775" s="7" t="n">
        <x:f>MAX(0,F775+I775-N775)</x:f>
        <x:v>0</x:v>
      </x:c>
      <x:c r="P775" s="7" t="n">
        <x:f>MAX(0,N775-F775-I775)</x:f>
        <x:v>0</x:v>
      </x:c>
      <x:c r="Q775" s="7" t="n">
        <x:f>MAX(0,G775+J775-P775)</x:f>
        <x:v>0</x:v>
      </x:c>
      <x:c r="R775" s="7" t="n">
        <x:f>M775+MAX(0,K775-MAX(0,P775-G775-J775))</x:f>
        <x:v>0</x:v>
      </x:c>
      <x:c r="S775" s="7" t="n">
        <x:f>SUM(O775,Q775,R775)</x:f>
        <x:v>0</x:v>
      </x:c>
      <x:c r="T775" s="14" t="n">
        <x:f>'Inventory detail'!T775</x:f>
        <x:v>0.0825</x:v>
      </x:c>
      <x:c r="U775" s="14" t="str">
        <x:f>'Inventory detail'!U775</x:f>
        <x:v>n.a.</x:v>
      </x:c>
      <x:c r="V775" s="9" t="n">
        <x:f>O775*T775</x:f>
        <x:v>0</x:v>
      </x:c>
      <x:c r="W775" s="9" t="n">
        <x:f>Q775*T775</x:f>
        <x:v>0</x:v>
      </x:c>
      <x:c r="X775" s="9" t="n">
        <x:f>R775*T775</x:f>
        <x:v>0</x:v>
      </x:c>
      <x:c r="Y775" s="9" t="n">
        <x:f>S775*T775</x:f>
        <x:v>0</x:v>
      </x:c>
      <x:c r="Z775" s="9" t="str">
        <x:f>IF(ISNUMBER(U775),S775*(U775-T775),"n.a.")</x:f>
        <x:v>n.a.</x:v>
      </x:c>
      <x:c r="AA775" s="9" t="n">
        <x:f>IF(ISNUMBER(U775),Y775,0)</x:f>
        <x:v>0</x:v>
      </x:c>
      <x:c r="AB775" s="7" t="n">
        <x:f>MAX(0,L775-SUM(F775:K775))</x:f>
        <x:v>0</x:v>
      </x:c>
    </x:row>
    <x:row r="776" ht="22" customHeight="1">
      <x:c r="A776" s="18" t="n">
        <x:f>Summary!C$41</x:f>
        <x:v>46327</x:v>
      </x:c>
      <x:c r="B776" s="2" t="str">
        <x:f>'Inventory detail'!A776</x:f>
        <x:v>COIL</x:v>
      </x:c>
      <x:c r="C776" s="2" t="str">
        <x:f>'Inventory detail'!B776</x:f>
        <x:v>10</x:v>
      </x:c>
      <x:c r="D776" s="2" t="str">
        <x:f>'Inventory detail'!C776</x:f>
        <x:v>8BLK12-5</x:v>
      </x:c>
      <x:c r="E776" s="10" t="n">
        <x:f>Summary!$E$5</x:f>
        <x:v>46304</x:v>
      </x:c>
      <x:c r="F776" s="7" t="n">
        <x:f>'Inventory detail'!W776</x:f>
        <x:v>0</x:v>
      </x:c>
      <x:c r="G776" s="7" t="n">
        <x:f>'Inventory detail'!X776</x:f>
        <x:v>0</x:v>
      </x:c>
      <x:c r="H776" s="7" t="n">
        <x:f>'Inventory detail'!Y776</x:f>
        <x:v>0</x:v>
      </x:c>
      <x:c r="I776" s="7" t="n">
        <x:f>0</x:f>
        <x:v>0</x:v>
      </x:c>
      <x:c r="J776" s="7" t="n">
        <x:f>0</x:f>
        <x:v>0</x:v>
      </x:c>
      <x:c r="K776" s="7" t="n">
        <x:f>0</x:f>
        <x:v>0</x:v>
      </x:c>
      <x:c r="L776" s="7" t="n">
        <x:f>'Inventory detail'!F776*Summary!$K$5*(A776-E776)/Summary!$K$6</x:f>
        <x:v>0</x:v>
      </x:c>
      <x:c r="M776" s="7" t="n">
        <x:f>MAX(0,H776-L776)</x:f>
        <x:v>0</x:v>
      </x:c>
      <x:c r="N776" s="7" t="n">
        <x:f>MAX(0,L776-H776)</x:f>
        <x:v>0</x:v>
      </x:c>
      <x:c r="O776" s="7" t="n">
        <x:f>MAX(0,F776+I776-N776)</x:f>
        <x:v>0</x:v>
      </x:c>
      <x:c r="P776" s="7" t="n">
        <x:f>MAX(0,N776-F776-I776)</x:f>
        <x:v>0</x:v>
      </x:c>
      <x:c r="Q776" s="7" t="n">
        <x:f>MAX(0,G776+J776-P776)</x:f>
        <x:v>0</x:v>
      </x:c>
      <x:c r="R776" s="7" t="n">
        <x:f>M776+MAX(0,K776-MAX(0,P776-G776-J776))</x:f>
        <x:v>0</x:v>
      </x:c>
      <x:c r="S776" s="7" t="n">
        <x:f>SUM(O776,Q776,R776)</x:f>
        <x:v>0</x:v>
      </x:c>
      <x:c r="T776" s="14" t="n">
        <x:f>'Inventory detail'!T776</x:f>
        <x:v>0.0268</x:v>
      </x:c>
      <x:c r="U776" s="14" t="str">
        <x:f>'Inventory detail'!U776</x:f>
        <x:v>n.a.</x:v>
      </x:c>
      <x:c r="V776" s="9" t="n">
        <x:f>O776*T776</x:f>
        <x:v>0</x:v>
      </x:c>
      <x:c r="W776" s="9" t="n">
        <x:f>Q776*T776</x:f>
        <x:v>0</x:v>
      </x:c>
      <x:c r="X776" s="9" t="n">
        <x:f>R776*T776</x:f>
        <x:v>0</x:v>
      </x:c>
      <x:c r="Y776" s="9" t="n">
        <x:f>S776*T776</x:f>
        <x:v>0</x:v>
      </x:c>
      <x:c r="Z776" s="9" t="str">
        <x:f>IF(ISNUMBER(U776),S776*(U776-T776),"n.a.")</x:f>
        <x:v>n.a.</x:v>
      </x:c>
      <x:c r="AA776" s="9" t="n">
        <x:f>IF(ISNUMBER(U776),Y776,0)</x:f>
        <x:v>0</x:v>
      </x:c>
      <x:c r="AB776" s="7" t="n">
        <x:f>MAX(0,L776-SUM(F776:K776))</x:f>
        <x:v>0</x:v>
      </x:c>
    </x:row>
    <x:row r="777" ht="22" customHeight="1">
      <x:c r="A777" s="18" t="n">
        <x:f>Summary!C$41</x:f>
        <x:v>46327</x:v>
      </x:c>
      <x:c r="B777" s="2" t="str">
        <x:f>'Inventory detail'!A777</x:f>
        <x:v>COIL</x:v>
      </x:c>
      <x:c r="C777" s="2" t="str">
        <x:f>'Inventory detail'!B777</x:f>
        <x:v>10</x:v>
      </x:c>
      <x:c r="D777" s="2" t="str">
        <x:f>'Inventory detail'!C777</x:f>
        <x:v>8BLK36-5</x:v>
      </x:c>
      <x:c r="E777" s="10" t="n">
        <x:f>Summary!$E$5</x:f>
        <x:v>46304</x:v>
      </x:c>
      <x:c r="F777" s="7" t="n">
        <x:f>'Inventory detail'!W777</x:f>
        <x:v>0</x:v>
      </x:c>
      <x:c r="G777" s="7" t="n">
        <x:f>'Inventory detail'!X777</x:f>
        <x:v>0</x:v>
      </x:c>
      <x:c r="H777" s="7" t="n">
        <x:f>'Inventory detail'!Y777</x:f>
        <x:v>0</x:v>
      </x:c>
      <x:c r="I777" s="7" t="n">
        <x:f>0</x:f>
        <x:v>0</x:v>
      </x:c>
      <x:c r="J777" s="7" t="n">
        <x:f>0</x:f>
        <x:v>0</x:v>
      </x:c>
      <x:c r="K777" s="7" t="n">
        <x:f>0</x:f>
        <x:v>0</x:v>
      </x:c>
      <x:c r="L777" s="7" t="n">
        <x:f>'Inventory detail'!F777*Summary!$K$5*(A777-E777)/Summary!$K$6</x:f>
        <x:v>0</x:v>
      </x:c>
      <x:c r="M777" s="7" t="n">
        <x:f>MAX(0,H777-L777)</x:f>
        <x:v>0</x:v>
      </x:c>
      <x:c r="N777" s="7" t="n">
        <x:f>MAX(0,L777-H777)</x:f>
        <x:v>0</x:v>
      </x:c>
      <x:c r="O777" s="7" t="n">
        <x:f>MAX(0,F777+I777-N777)</x:f>
        <x:v>0</x:v>
      </x:c>
      <x:c r="P777" s="7" t="n">
        <x:f>MAX(0,N777-F777-I777)</x:f>
        <x:v>0</x:v>
      </x:c>
      <x:c r="Q777" s="7" t="n">
        <x:f>MAX(0,G777+J777-P777)</x:f>
        <x:v>0</x:v>
      </x:c>
      <x:c r="R777" s="7" t="n">
        <x:f>M777+MAX(0,K777-MAX(0,P777-G777-J777))</x:f>
        <x:v>0</x:v>
      </x:c>
      <x:c r="S777" s="7" t="n">
        <x:f>SUM(O777,Q777,R777)</x:f>
        <x:v>0</x:v>
      </x:c>
      <x:c r="T777" s="14" t="n">
        <x:f>'Inventory detail'!T777</x:f>
        <x:v>0.0882</x:v>
      </x:c>
      <x:c r="U777" s="14" t="str">
        <x:f>'Inventory detail'!U777</x:f>
        <x:v>n.a.</x:v>
      </x:c>
      <x:c r="V777" s="9" t="n">
        <x:f>O777*T777</x:f>
        <x:v>0</x:v>
      </x:c>
      <x:c r="W777" s="9" t="n">
        <x:f>Q777*T777</x:f>
        <x:v>0</x:v>
      </x:c>
      <x:c r="X777" s="9" t="n">
        <x:f>R777*T777</x:f>
        <x:v>0</x:v>
      </x:c>
      <x:c r="Y777" s="9" t="n">
        <x:f>S777*T777</x:f>
        <x:v>0</x:v>
      </x:c>
      <x:c r="Z777" s="9" t="str">
        <x:f>IF(ISNUMBER(U777),S777*(U777-T777),"n.a.")</x:f>
        <x:v>n.a.</x:v>
      </x:c>
      <x:c r="AA777" s="9" t="n">
        <x:f>IF(ISNUMBER(U777),Y777,0)</x:f>
        <x:v>0</x:v>
      </x:c>
      <x:c r="AB777" s="7" t="n">
        <x:f>MAX(0,L777-SUM(F777:K777))</x:f>
        <x:v>0</x:v>
      </x:c>
    </x:row>
    <x:row r="778" ht="22" customHeight="1">
      <x:c r="A778" s="18" t="n">
        <x:f>Summary!C$41</x:f>
        <x:v>46327</x:v>
      </x:c>
      <x:c r="B778" s="2" t="str">
        <x:f>'Inventory detail'!A778</x:f>
        <x:v>COIL</x:v>
      </x:c>
      <x:c r="C778" s="2" t="str">
        <x:f>'Inventory detail'!B778</x:f>
        <x:v>10</x:v>
      </x:c>
      <x:c r="D778" s="2" t="str">
        <x:f>'Inventory detail'!C778</x:f>
        <x:v>8FG12-4</x:v>
      </x:c>
      <x:c r="E778" s="10" t="n">
        <x:f>Summary!$E$5</x:f>
        <x:v>46304</x:v>
      </x:c>
      <x:c r="F778" s="7" t="n">
        <x:f>'Inventory detail'!W778</x:f>
        <x:v>0</x:v>
      </x:c>
      <x:c r="G778" s="7" t="n">
        <x:f>'Inventory detail'!X778</x:f>
        <x:v>0</x:v>
      </x:c>
      <x:c r="H778" s="7" t="n">
        <x:f>'Inventory detail'!Y778</x:f>
        <x:v>0</x:v>
      </x:c>
      <x:c r="I778" s="7" t="n">
        <x:f>0</x:f>
        <x:v>0</x:v>
      </x:c>
      <x:c r="J778" s="7" t="n">
        <x:f>0</x:f>
        <x:v>0</x:v>
      </x:c>
      <x:c r="K778" s="7" t="n">
        <x:f>0</x:f>
        <x:v>0</x:v>
      </x:c>
      <x:c r="L778" s="7" t="n">
        <x:f>'Inventory detail'!F778*Summary!$K$5*(A778-E778)/Summary!$K$6</x:f>
        <x:v>0</x:v>
      </x:c>
      <x:c r="M778" s="7" t="n">
        <x:f>MAX(0,H778-L778)</x:f>
        <x:v>0</x:v>
      </x:c>
      <x:c r="N778" s="7" t="n">
        <x:f>MAX(0,L778-H778)</x:f>
        <x:v>0</x:v>
      </x:c>
      <x:c r="O778" s="7" t="n">
        <x:f>MAX(0,F778+I778-N778)</x:f>
        <x:v>0</x:v>
      </x:c>
      <x:c r="P778" s="7" t="n">
        <x:f>MAX(0,N778-F778-I778)</x:f>
        <x:v>0</x:v>
      </x:c>
      <x:c r="Q778" s="7" t="n">
        <x:f>MAX(0,G778+J778-P778)</x:f>
        <x:v>0</x:v>
      </x:c>
      <x:c r="R778" s="7" t="n">
        <x:f>M778+MAX(0,K778-MAX(0,P778-G778-J778))</x:f>
        <x:v>0</x:v>
      </x:c>
      <x:c r="S778" s="7" t="n">
        <x:f>SUM(O778,Q778,R778)</x:f>
        <x:v>0</x:v>
      </x:c>
      <x:c r="T778" s="14" t="n">
        <x:f>'Inventory detail'!T778</x:f>
        <x:v>0.024900000000000002</x:v>
      </x:c>
      <x:c r="U778" s="14" t="str">
        <x:f>'Inventory detail'!U778</x:f>
        <x:v>n.a.</x:v>
      </x:c>
      <x:c r="V778" s="9" t="n">
        <x:f>O778*T778</x:f>
        <x:v>0</x:v>
      </x:c>
      <x:c r="W778" s="9" t="n">
        <x:f>Q778*T778</x:f>
        <x:v>0</x:v>
      </x:c>
      <x:c r="X778" s="9" t="n">
        <x:f>R778*T778</x:f>
        <x:v>0</x:v>
      </x:c>
      <x:c r="Y778" s="9" t="n">
        <x:f>S778*T778</x:f>
        <x:v>0</x:v>
      </x:c>
      <x:c r="Z778" s="9" t="str">
        <x:f>IF(ISNUMBER(U778),S778*(U778-T778),"n.a.")</x:f>
        <x:v>n.a.</x:v>
      </x:c>
      <x:c r="AA778" s="9" t="n">
        <x:f>IF(ISNUMBER(U778),Y778,0)</x:f>
        <x:v>0</x:v>
      </x:c>
      <x:c r="AB778" s="7" t="n">
        <x:f>MAX(0,L778-SUM(F778:K778))</x:f>
        <x:v>0</x:v>
      </x:c>
    </x:row>
    <x:row r="779" ht="22" customHeight="1">
      <x:c r="A779" s="18" t="n">
        <x:f>Summary!C$41</x:f>
        <x:v>46327</x:v>
      </x:c>
      <x:c r="B779" s="2" t="str">
        <x:f>'Inventory detail'!A779</x:f>
        <x:v>COIL</x:v>
      </x:c>
      <x:c r="C779" s="2" t="str">
        <x:f>'Inventory detail'!B779</x:f>
        <x:v>10</x:v>
      </x:c>
      <x:c r="D779" s="2" t="str">
        <x:f>'Inventory detail'!C779</x:f>
        <x:v>8MAR12-4</x:v>
      </x:c>
      <x:c r="E779" s="10" t="n">
        <x:f>Summary!$E$5</x:f>
        <x:v>46304</x:v>
      </x:c>
      <x:c r="F779" s="7" t="n">
        <x:f>'Inventory detail'!W779</x:f>
        <x:v>0</x:v>
      </x:c>
      <x:c r="G779" s="7" t="n">
        <x:f>'Inventory detail'!X779</x:f>
        <x:v>0</x:v>
      </x:c>
      <x:c r="H779" s="7" t="n">
        <x:f>'Inventory detail'!Y779</x:f>
        <x:v>0</x:v>
      </x:c>
      <x:c r="I779" s="7" t="n">
        <x:f>0</x:f>
        <x:v>0</x:v>
      </x:c>
      <x:c r="J779" s="7" t="n">
        <x:f>0</x:f>
        <x:v>0</x:v>
      </x:c>
      <x:c r="K779" s="7" t="n">
        <x:f>0</x:f>
        <x:v>0</x:v>
      </x:c>
      <x:c r="L779" s="7" t="n">
        <x:f>'Inventory detail'!F779*Summary!$K$5*(A779-E779)/Summary!$K$6</x:f>
        <x:v>0</x:v>
      </x:c>
      <x:c r="M779" s="7" t="n">
        <x:f>MAX(0,H779-L779)</x:f>
        <x:v>0</x:v>
      </x:c>
      <x:c r="N779" s="7" t="n">
        <x:f>MAX(0,L779-H779)</x:f>
        <x:v>0</x:v>
      </x:c>
      <x:c r="O779" s="7" t="n">
        <x:f>MAX(0,F779+I779-N779)</x:f>
        <x:v>0</x:v>
      </x:c>
      <x:c r="P779" s="7" t="n">
        <x:f>MAX(0,N779-F779-I779)</x:f>
        <x:v>0</x:v>
      </x:c>
      <x:c r="Q779" s="7" t="n">
        <x:f>MAX(0,G779+J779-P779)</x:f>
        <x:v>0</x:v>
      </x:c>
      <x:c r="R779" s="7" t="n">
        <x:f>M779+MAX(0,K779-MAX(0,P779-G779-J779))</x:f>
        <x:v>0</x:v>
      </x:c>
      <x:c r="S779" s="7" t="n">
        <x:f>SUM(O779,Q779,R779)</x:f>
        <x:v>0</x:v>
      </x:c>
      <x:c r="T779" s="14" t="n">
        <x:f>'Inventory detail'!T779</x:f>
        <x:v>0.024900000000000002</x:v>
      </x:c>
      <x:c r="U779" s="14" t="str">
        <x:f>'Inventory detail'!U779</x:f>
        <x:v>n.a.</x:v>
      </x:c>
      <x:c r="V779" s="9" t="n">
        <x:f>O779*T779</x:f>
        <x:v>0</x:v>
      </x:c>
      <x:c r="W779" s="9" t="n">
        <x:f>Q779*T779</x:f>
        <x:v>0</x:v>
      </x:c>
      <x:c r="X779" s="9" t="n">
        <x:f>R779*T779</x:f>
        <x:v>0</x:v>
      </x:c>
      <x:c r="Y779" s="9" t="n">
        <x:f>S779*T779</x:f>
        <x:v>0</x:v>
      </x:c>
      <x:c r="Z779" s="9" t="str">
        <x:f>IF(ISNUMBER(U779),S779*(U779-T779),"n.a.")</x:f>
        <x:v>n.a.</x:v>
      </x:c>
      <x:c r="AA779" s="9" t="n">
        <x:f>IF(ISNUMBER(U779),Y779,0)</x:f>
        <x:v>0</x:v>
      </x:c>
      <x:c r="AB779" s="7" t="n">
        <x:f>MAX(0,L779-SUM(F779:K779))</x:f>
        <x:v>0</x:v>
      </x:c>
    </x:row>
    <x:row r="780" ht="22" customHeight="1">
      <x:c r="A780" s="18" t="n">
        <x:f>Summary!C$41</x:f>
        <x:v>46327</x:v>
      </x:c>
      <x:c r="B780" s="2" t="str">
        <x:f>'Inventory detail'!A780</x:f>
        <x:v>COIL</x:v>
      </x:c>
      <x:c r="C780" s="2" t="str">
        <x:f>'Inventory detail'!B780</x:f>
        <x:v>10</x:v>
      </x:c>
      <x:c r="D780" s="2" t="str">
        <x:f>'Inventory detail'!C780</x:f>
        <x:v>8WHT12-5</x:v>
      </x:c>
      <x:c r="E780" s="10" t="n">
        <x:f>Summary!$E$5</x:f>
        <x:v>46304</x:v>
      </x:c>
      <x:c r="F780" s="7" t="n">
        <x:f>'Inventory detail'!W780</x:f>
        <x:v>0</x:v>
      </x:c>
      <x:c r="G780" s="7" t="n">
        <x:f>'Inventory detail'!X780</x:f>
        <x:v>0</x:v>
      </x:c>
      <x:c r="H780" s="7" t="n">
        <x:f>'Inventory detail'!Y780</x:f>
        <x:v>0</x:v>
      </x:c>
      <x:c r="I780" s="7" t="n">
        <x:f>0</x:f>
        <x:v>0</x:v>
      </x:c>
      <x:c r="J780" s="7" t="n">
        <x:f>0</x:f>
        <x:v>0</x:v>
      </x:c>
      <x:c r="K780" s="7" t="n">
        <x:f>0</x:f>
        <x:v>0</x:v>
      </x:c>
      <x:c r="L780" s="7" t="n">
        <x:f>'Inventory detail'!F780*Summary!$K$5*(A780-E780)/Summary!$K$6</x:f>
        <x:v>0</x:v>
      </x:c>
      <x:c r="M780" s="7" t="n">
        <x:f>MAX(0,H780-L780)</x:f>
        <x:v>0</x:v>
      </x:c>
      <x:c r="N780" s="7" t="n">
        <x:f>MAX(0,L780-H780)</x:f>
        <x:v>0</x:v>
      </x:c>
      <x:c r="O780" s="7" t="n">
        <x:f>MAX(0,F780+I780-N780)</x:f>
        <x:v>0</x:v>
      </x:c>
      <x:c r="P780" s="7" t="n">
        <x:f>MAX(0,N780-F780-I780)</x:f>
        <x:v>0</x:v>
      </x:c>
      <x:c r="Q780" s="7" t="n">
        <x:f>MAX(0,G780+J780-P780)</x:f>
        <x:v>0</x:v>
      </x:c>
      <x:c r="R780" s="7" t="n">
        <x:f>M780+MAX(0,K780-MAX(0,P780-G780-J780))</x:f>
        <x:v>0</x:v>
      </x:c>
      <x:c r="S780" s="7" t="n">
        <x:f>SUM(O780,Q780,R780)</x:f>
        <x:v>0</x:v>
      </x:c>
      <x:c r="T780" s="14" t="n">
        <x:f>'Inventory detail'!T780</x:f>
        <x:v>0.0268</x:v>
      </x:c>
      <x:c r="U780" s="14" t="str">
        <x:f>'Inventory detail'!U780</x:f>
        <x:v>n.a.</x:v>
      </x:c>
      <x:c r="V780" s="9" t="n">
        <x:f>O780*T780</x:f>
        <x:v>0</x:v>
      </x:c>
      <x:c r="W780" s="9" t="n">
        <x:f>Q780*T780</x:f>
        <x:v>0</x:v>
      </x:c>
      <x:c r="X780" s="9" t="n">
        <x:f>R780*T780</x:f>
        <x:v>0</x:v>
      </x:c>
      <x:c r="Y780" s="9" t="n">
        <x:f>S780*T780</x:f>
        <x:v>0</x:v>
      </x:c>
      <x:c r="Z780" s="9" t="str">
        <x:f>IF(ISNUMBER(U780),S780*(U780-T780),"n.a.")</x:f>
        <x:v>n.a.</x:v>
      </x:c>
      <x:c r="AA780" s="9" t="n">
        <x:f>IF(ISNUMBER(U780),Y780,0)</x:f>
        <x:v>0</x:v>
      </x:c>
      <x:c r="AB780" s="7" t="n">
        <x:f>MAX(0,L780-SUM(F780:K780))</x:f>
        <x:v>0</x:v>
      </x:c>
    </x:row>
    <x:row r="781" ht="22" customHeight="1">
      <x:c r="A781" s="18" t="n">
        <x:f>Summary!C$41</x:f>
        <x:v>46327</x:v>
      </x:c>
      <x:c r="B781" s="2" t="str">
        <x:f>'Inventory detail'!A781</x:f>
        <x:v>COIL</x:v>
      </x:c>
      <x:c r="C781" s="2" t="str">
        <x:f>'Inventory detail'!B781</x:f>
        <x:v>10</x:v>
      </x:c>
      <x:c r="D781" s="2" t="str">
        <x:f>'Inventory detail'!C781</x:f>
        <x:v>8WHT36-5</x:v>
      </x:c>
      <x:c r="E781" s="10" t="n">
        <x:f>Summary!$E$5</x:f>
        <x:v>46304</x:v>
      </x:c>
      <x:c r="F781" s="7" t="n">
        <x:f>'Inventory detail'!W781</x:f>
        <x:v>0</x:v>
      </x:c>
      <x:c r="G781" s="7" t="n">
        <x:f>'Inventory detail'!X781</x:f>
        <x:v>0</x:v>
      </x:c>
      <x:c r="H781" s="7" t="n">
        <x:f>'Inventory detail'!Y781</x:f>
        <x:v>0</x:v>
      </x:c>
      <x:c r="I781" s="7" t="n">
        <x:f>0</x:f>
        <x:v>0</x:v>
      </x:c>
      <x:c r="J781" s="7" t="n">
        <x:f>0</x:f>
        <x:v>0</x:v>
      </x:c>
      <x:c r="K781" s="7" t="n">
        <x:f>0</x:f>
        <x:v>0</x:v>
      </x:c>
      <x:c r="L781" s="7" t="n">
        <x:f>'Inventory detail'!F781*Summary!$K$5*(A781-E781)/Summary!$K$6</x:f>
        <x:v>0</x:v>
      </x:c>
      <x:c r="M781" s="7" t="n">
        <x:f>MAX(0,H781-L781)</x:f>
        <x:v>0</x:v>
      </x:c>
      <x:c r="N781" s="7" t="n">
        <x:f>MAX(0,L781-H781)</x:f>
        <x:v>0</x:v>
      </x:c>
      <x:c r="O781" s="7" t="n">
        <x:f>MAX(0,F781+I781-N781)</x:f>
        <x:v>0</x:v>
      </x:c>
      <x:c r="P781" s="7" t="n">
        <x:f>MAX(0,N781-F781-I781)</x:f>
        <x:v>0</x:v>
      </x:c>
      <x:c r="Q781" s="7" t="n">
        <x:f>MAX(0,G781+J781-P781)</x:f>
        <x:v>0</x:v>
      </x:c>
      <x:c r="R781" s="7" t="n">
        <x:f>M781+MAX(0,K781-MAX(0,P781-G781-J781))</x:f>
        <x:v>0</x:v>
      </x:c>
      <x:c r="S781" s="7" t="n">
        <x:f>SUM(O781,Q781,R781)</x:f>
        <x:v>0</x:v>
      </x:c>
      <x:c r="T781" s="14" t="n">
        <x:f>'Inventory detail'!T781</x:f>
        <x:v>0.0882</x:v>
      </x:c>
      <x:c r="U781" s="14" t="str">
        <x:f>'Inventory detail'!U781</x:f>
        <x:v>n.a.</x:v>
      </x:c>
      <x:c r="V781" s="9" t="n">
        <x:f>O781*T781</x:f>
        <x:v>0</x:v>
      </x:c>
      <x:c r="W781" s="9" t="n">
        <x:f>Q781*T781</x:f>
        <x:v>0</x:v>
      </x:c>
      <x:c r="X781" s="9" t="n">
        <x:f>R781*T781</x:f>
        <x:v>0</x:v>
      </x:c>
      <x:c r="Y781" s="9" t="n">
        <x:f>S781*T781</x:f>
        <x:v>0</x:v>
      </x:c>
      <x:c r="Z781" s="9" t="str">
        <x:f>IF(ISNUMBER(U781),S781*(U781-T781),"n.a.")</x:f>
        <x:v>n.a.</x:v>
      </x:c>
      <x:c r="AA781" s="9" t="n">
        <x:f>IF(ISNUMBER(U781),Y781,0)</x:f>
        <x:v>0</x:v>
      </x:c>
      <x:c r="AB781" s="7" t="n">
        <x:f>MAX(0,L781-SUM(F781:K781))</x:f>
        <x:v>0</x:v>
      </x:c>
    </x:row>
    <x:row r="782" ht="22" customHeight="1">
      <x:c r="A782" s="18" t="n">
        <x:f>Summary!C$41</x:f>
        <x:v>46327</x:v>
      </x:c>
      <x:c r="B782" s="2" t="str">
        <x:f>'Inventory detail'!A782</x:f>
        <x:v>COIL</x:v>
      </x:c>
      <x:c r="C782" s="2" t="str">
        <x:f>'Inventory detail'!B782</x:f>
        <x:v>10</x:v>
      </x:c>
      <x:c r="D782" s="2" t="str">
        <x:f>'Inventory detail'!C782</x:f>
        <x:v>9BLK12-5</x:v>
      </x:c>
      <x:c r="E782" s="10" t="n">
        <x:f>Summary!$E$5</x:f>
        <x:v>46304</x:v>
      </x:c>
      <x:c r="F782" s="7" t="n">
        <x:f>'Inventory detail'!W782</x:f>
        <x:v>0</x:v>
      </x:c>
      <x:c r="G782" s="7" t="n">
        <x:f>'Inventory detail'!X782</x:f>
        <x:v>0</x:v>
      </x:c>
      <x:c r="H782" s="7" t="n">
        <x:f>'Inventory detail'!Y782</x:f>
        <x:v>0</x:v>
      </x:c>
      <x:c r="I782" s="7" t="n">
        <x:f>0</x:f>
        <x:v>0</x:v>
      </x:c>
      <x:c r="J782" s="7" t="n">
        <x:f>0</x:f>
        <x:v>0</x:v>
      </x:c>
      <x:c r="K782" s="7" t="n">
        <x:f>0</x:f>
        <x:v>0</x:v>
      </x:c>
      <x:c r="L782" s="7" t="n">
        <x:f>'Inventory detail'!F782*Summary!$K$5*(A782-E782)/Summary!$K$6</x:f>
        <x:v>0</x:v>
      </x:c>
      <x:c r="M782" s="7" t="n">
        <x:f>MAX(0,H782-L782)</x:f>
        <x:v>0</x:v>
      </x:c>
      <x:c r="N782" s="7" t="n">
        <x:f>MAX(0,L782-H782)</x:f>
        <x:v>0</x:v>
      </x:c>
      <x:c r="O782" s="7" t="n">
        <x:f>MAX(0,F782+I782-N782)</x:f>
        <x:v>0</x:v>
      </x:c>
      <x:c r="P782" s="7" t="n">
        <x:f>MAX(0,N782-F782-I782)</x:f>
        <x:v>0</x:v>
      </x:c>
      <x:c r="Q782" s="7" t="n">
        <x:f>MAX(0,G782+J782-P782)</x:f>
        <x:v>0</x:v>
      </x:c>
      <x:c r="R782" s="7" t="n">
        <x:f>M782+MAX(0,K782-MAX(0,P782-G782-J782))</x:f>
        <x:v>0</x:v>
      </x:c>
      <x:c r="S782" s="7" t="n">
        <x:f>SUM(O782,Q782,R782)</x:f>
        <x:v>0</x:v>
      </x:c>
      <x:c r="T782" s="14" t="n">
        <x:f>'Inventory detail'!T782</x:f>
        <x:v>0.031400000000000004</x:v>
      </x:c>
      <x:c r="U782" s="14" t="str">
        <x:f>'Inventory detail'!U782</x:f>
        <x:v>n.a.</x:v>
      </x:c>
      <x:c r="V782" s="9" t="n">
        <x:f>O782*T782</x:f>
        <x:v>0</x:v>
      </x:c>
      <x:c r="W782" s="9" t="n">
        <x:f>Q782*T782</x:f>
        <x:v>0</x:v>
      </x:c>
      <x:c r="X782" s="9" t="n">
        <x:f>R782*T782</x:f>
        <x:v>0</x:v>
      </x:c>
      <x:c r="Y782" s="9" t="n">
        <x:f>S782*T782</x:f>
        <x:v>0</x:v>
      </x:c>
      <x:c r="Z782" s="9" t="str">
        <x:f>IF(ISNUMBER(U782),S782*(U782-T782),"n.a.")</x:f>
        <x:v>n.a.</x:v>
      </x:c>
      <x:c r="AA782" s="9" t="n">
        <x:f>IF(ISNUMBER(U782),Y782,0)</x:f>
        <x:v>0</x:v>
      </x:c>
      <x:c r="AB782" s="7" t="n">
        <x:f>MAX(0,L782-SUM(F782:K782))</x:f>
        <x:v>0</x:v>
      </x:c>
    </x:row>
    <x:row r="783" ht="22" customHeight="1">
      <x:c r="A783" s="18" t="n">
        <x:f>Summary!C$41</x:f>
        <x:v>46327</x:v>
      </x:c>
      <x:c r="B783" s="2" t="str">
        <x:f>'Inventory detail'!A783</x:f>
        <x:v>COIL</x:v>
      </x:c>
      <x:c r="C783" s="2" t="str">
        <x:f>'Inventory detail'!B783</x:f>
        <x:v>10</x:v>
      </x:c>
      <x:c r="D783" s="2" t="str">
        <x:f>'Inventory detail'!C783</x:f>
        <x:v>9BLK36-5</x:v>
      </x:c>
      <x:c r="E783" s="10" t="n">
        <x:f>Summary!$E$5</x:f>
        <x:v>46304</x:v>
      </x:c>
      <x:c r="F783" s="7" t="n">
        <x:f>'Inventory detail'!W783</x:f>
        <x:v>0</x:v>
      </x:c>
      <x:c r="G783" s="7" t="n">
        <x:f>'Inventory detail'!X783</x:f>
        <x:v>0</x:v>
      </x:c>
      <x:c r="H783" s="7" t="n">
        <x:f>'Inventory detail'!Y783</x:f>
        <x:v>0</x:v>
      </x:c>
      <x:c r="I783" s="7" t="n">
        <x:f>0</x:f>
        <x:v>0</x:v>
      </x:c>
      <x:c r="J783" s="7" t="n">
        <x:f>0</x:f>
        <x:v>0</x:v>
      </x:c>
      <x:c r="K783" s="7" t="n">
        <x:f>0</x:f>
        <x:v>0</x:v>
      </x:c>
      <x:c r="L783" s="7" t="n">
        <x:f>'Inventory detail'!F783*Summary!$K$5*(A783-E783)/Summary!$K$6</x:f>
        <x:v>0</x:v>
      </x:c>
      <x:c r="M783" s="7" t="n">
        <x:f>MAX(0,H783-L783)</x:f>
        <x:v>0</x:v>
      </x:c>
      <x:c r="N783" s="7" t="n">
        <x:f>MAX(0,L783-H783)</x:f>
        <x:v>0</x:v>
      </x:c>
      <x:c r="O783" s="7" t="n">
        <x:f>MAX(0,F783+I783-N783)</x:f>
        <x:v>0</x:v>
      </x:c>
      <x:c r="P783" s="7" t="n">
        <x:f>MAX(0,N783-F783-I783)</x:f>
        <x:v>0</x:v>
      </x:c>
      <x:c r="Q783" s="7" t="n">
        <x:f>MAX(0,G783+J783-P783)</x:f>
        <x:v>0</x:v>
      </x:c>
      <x:c r="R783" s="7" t="n">
        <x:f>M783+MAX(0,K783-MAX(0,P783-G783-J783))</x:f>
        <x:v>0</x:v>
      </x:c>
      <x:c r="S783" s="7" t="n">
        <x:f>SUM(O783,Q783,R783)</x:f>
        <x:v>0</x:v>
      </x:c>
      <x:c r="T783" s="14" t="n">
        <x:f>'Inventory detail'!T783</x:f>
        <x:v>0.0935</x:v>
      </x:c>
      <x:c r="U783" s="14" t="str">
        <x:f>'Inventory detail'!U783</x:f>
        <x:v>n.a.</x:v>
      </x:c>
      <x:c r="V783" s="9" t="n">
        <x:f>O783*T783</x:f>
        <x:v>0</x:v>
      </x:c>
      <x:c r="W783" s="9" t="n">
        <x:f>Q783*T783</x:f>
        <x:v>0</x:v>
      </x:c>
      <x:c r="X783" s="9" t="n">
        <x:f>R783*T783</x:f>
        <x:v>0</x:v>
      </x:c>
      <x:c r="Y783" s="9" t="n">
        <x:f>S783*T783</x:f>
        <x:v>0</x:v>
      </x:c>
      <x:c r="Z783" s="9" t="str">
        <x:f>IF(ISNUMBER(U783),S783*(U783-T783),"n.a.")</x:f>
        <x:v>n.a.</x:v>
      </x:c>
      <x:c r="AA783" s="9" t="n">
        <x:f>IF(ISNUMBER(U783),Y783,0)</x:f>
        <x:v>0</x:v>
      </x:c>
      <x:c r="AB783" s="7" t="n">
        <x:f>MAX(0,L783-SUM(F783:K783))</x:f>
        <x:v>0</x:v>
      </x:c>
    </x:row>
    <x:row r="784" ht="22" customHeight="1">
      <x:c r="A784" s="18" t="n">
        <x:f>Summary!C$41</x:f>
        <x:v>46327</x:v>
      </x:c>
      <x:c r="B784" s="2" t="str">
        <x:f>'Inventory detail'!A784</x:f>
        <x:v>COIL</x:v>
      </x:c>
      <x:c r="C784" s="2" t="str">
        <x:f>'Inventory detail'!B784</x:f>
        <x:v>10</x:v>
      </x:c>
      <x:c r="D784" s="2" t="str">
        <x:f>'Inventory detail'!C784</x:f>
        <x:v>9FG12-4</x:v>
      </x:c>
      <x:c r="E784" s="10" t="n">
        <x:f>Summary!$E$5</x:f>
        <x:v>46304</x:v>
      </x:c>
      <x:c r="F784" s="7" t="n">
        <x:f>'Inventory detail'!W784</x:f>
        <x:v>0</x:v>
      </x:c>
      <x:c r="G784" s="7" t="n">
        <x:f>'Inventory detail'!X784</x:f>
        <x:v>0</x:v>
      </x:c>
      <x:c r="H784" s="7" t="n">
        <x:f>'Inventory detail'!Y784</x:f>
        <x:v>0</x:v>
      </x:c>
      <x:c r="I784" s="7" t="n">
        <x:f>0</x:f>
        <x:v>0</x:v>
      </x:c>
      <x:c r="J784" s="7" t="n">
        <x:f>0</x:f>
        <x:v>0</x:v>
      </x:c>
      <x:c r="K784" s="7" t="n">
        <x:f>0</x:f>
        <x:v>0</x:v>
      </x:c>
      <x:c r="L784" s="7" t="n">
        <x:f>'Inventory detail'!F784*Summary!$K$5*(A784-E784)/Summary!$K$6</x:f>
        <x:v>0</x:v>
      </x:c>
      <x:c r="M784" s="7" t="n">
        <x:f>MAX(0,H784-L784)</x:f>
        <x:v>0</x:v>
      </x:c>
      <x:c r="N784" s="7" t="n">
        <x:f>MAX(0,L784-H784)</x:f>
        <x:v>0</x:v>
      </x:c>
      <x:c r="O784" s="7" t="n">
        <x:f>MAX(0,F784+I784-N784)</x:f>
        <x:v>0</x:v>
      </x:c>
      <x:c r="P784" s="7" t="n">
        <x:f>MAX(0,N784-F784-I784)</x:f>
        <x:v>0</x:v>
      </x:c>
      <x:c r="Q784" s="7" t="n">
        <x:f>MAX(0,G784+J784-P784)</x:f>
        <x:v>0</x:v>
      </x:c>
      <x:c r="R784" s="7" t="n">
        <x:f>M784+MAX(0,K784-MAX(0,P784-G784-J784))</x:f>
        <x:v>0</x:v>
      </x:c>
      <x:c r="S784" s="7" t="n">
        <x:f>SUM(O784,Q784,R784)</x:f>
        <x:v>0</x:v>
      </x:c>
      <x:c r="T784" s="14" t="n">
        <x:f>'Inventory detail'!T784</x:f>
        <x:v>0.0286</x:v>
      </x:c>
      <x:c r="U784" s="14" t="str">
        <x:f>'Inventory detail'!U784</x:f>
        <x:v>n.a.</x:v>
      </x:c>
      <x:c r="V784" s="9" t="n">
        <x:f>O784*T784</x:f>
        <x:v>0</x:v>
      </x:c>
      <x:c r="W784" s="9" t="n">
        <x:f>Q784*T784</x:f>
        <x:v>0</x:v>
      </x:c>
      <x:c r="X784" s="9" t="n">
        <x:f>R784*T784</x:f>
        <x:v>0</x:v>
      </x:c>
      <x:c r="Y784" s="9" t="n">
        <x:f>S784*T784</x:f>
        <x:v>0</x:v>
      </x:c>
      <x:c r="Z784" s="9" t="str">
        <x:f>IF(ISNUMBER(U784),S784*(U784-T784),"n.a.")</x:f>
        <x:v>n.a.</x:v>
      </x:c>
      <x:c r="AA784" s="9" t="n">
        <x:f>IF(ISNUMBER(U784),Y784,0)</x:f>
        <x:v>0</x:v>
      </x:c>
      <x:c r="AB784" s="7" t="n">
        <x:f>MAX(0,L784-SUM(F784:K784))</x:f>
        <x:v>0</x:v>
      </x:c>
    </x:row>
    <x:row r="785" ht="22" customHeight="1">
      <x:c r="A785" s="18" t="n">
        <x:f>Summary!C$41</x:f>
        <x:v>46327</x:v>
      </x:c>
      <x:c r="B785" s="2" t="str">
        <x:f>'Inventory detail'!A785</x:f>
        <x:v>COIL</x:v>
      </x:c>
      <x:c r="C785" s="2" t="str">
        <x:f>'Inventory detail'!B785</x:f>
        <x:v>10</x:v>
      </x:c>
      <x:c r="D785" s="2" t="str">
        <x:f>'Inventory detail'!C785</x:f>
        <x:v>9WHT36-4</x:v>
      </x:c>
      <x:c r="E785" s="10" t="n">
        <x:f>Summary!$E$5</x:f>
        <x:v>46304</x:v>
      </x:c>
      <x:c r="F785" s="7" t="n">
        <x:f>'Inventory detail'!W785</x:f>
        <x:v>0</x:v>
      </x:c>
      <x:c r="G785" s="7" t="n">
        <x:f>'Inventory detail'!X785</x:f>
        <x:v>0</x:v>
      </x:c>
      <x:c r="H785" s="7" t="n">
        <x:f>'Inventory detail'!Y785</x:f>
        <x:v>0</x:v>
      </x:c>
      <x:c r="I785" s="7" t="n">
        <x:f>0</x:f>
        <x:v>0</x:v>
      </x:c>
      <x:c r="J785" s="7" t="n">
        <x:f>0</x:f>
        <x:v>0</x:v>
      </x:c>
      <x:c r="K785" s="7" t="n">
        <x:f>0</x:f>
        <x:v>0</x:v>
      </x:c>
      <x:c r="L785" s="7" t="n">
        <x:f>'Inventory detail'!F785*Summary!$K$5*(A785-E785)/Summary!$K$6</x:f>
        <x:v>0</x:v>
      </x:c>
      <x:c r="M785" s="7" t="n">
        <x:f>MAX(0,H785-L785)</x:f>
        <x:v>0</x:v>
      </x:c>
      <x:c r="N785" s="7" t="n">
        <x:f>MAX(0,L785-H785)</x:f>
        <x:v>0</x:v>
      </x:c>
      <x:c r="O785" s="7" t="n">
        <x:f>MAX(0,F785+I785-N785)</x:f>
        <x:v>0</x:v>
      </x:c>
      <x:c r="P785" s="7" t="n">
        <x:f>MAX(0,N785-F785-I785)</x:f>
        <x:v>0</x:v>
      </x:c>
      <x:c r="Q785" s="7" t="n">
        <x:f>MAX(0,G785+J785-P785)</x:f>
        <x:v>0</x:v>
      </x:c>
      <x:c r="R785" s="7" t="n">
        <x:f>M785+MAX(0,K785-MAX(0,P785-G785-J785))</x:f>
        <x:v>0</x:v>
      </x:c>
      <x:c r="S785" s="7" t="n">
        <x:f>SUM(O785,Q785,R785)</x:f>
        <x:v>0</x:v>
      </x:c>
      <x:c r="T785" s="14" t="n">
        <x:f>'Inventory detail'!T785</x:f>
        <x:v>0.0888</x:v>
      </x:c>
      <x:c r="U785" s="14" t="str">
        <x:f>'Inventory detail'!U785</x:f>
        <x:v>n.a.</x:v>
      </x:c>
      <x:c r="V785" s="9" t="n">
        <x:f>O785*T785</x:f>
        <x:v>0</x:v>
      </x:c>
      <x:c r="W785" s="9" t="n">
        <x:f>Q785*T785</x:f>
        <x:v>0</x:v>
      </x:c>
      <x:c r="X785" s="9" t="n">
        <x:f>R785*T785</x:f>
        <x:v>0</x:v>
      </x:c>
      <x:c r="Y785" s="9" t="n">
        <x:f>S785*T785</x:f>
        <x:v>0</x:v>
      </x:c>
      <x:c r="Z785" s="9" t="str">
        <x:f>IF(ISNUMBER(U785),S785*(U785-T785),"n.a.")</x:f>
        <x:v>n.a.</x:v>
      </x:c>
      <x:c r="AA785" s="9" t="n">
        <x:f>IF(ISNUMBER(U785),Y785,0)</x:f>
        <x:v>0</x:v>
      </x:c>
      <x:c r="AB785" s="7" t="n">
        <x:f>MAX(0,L785-SUM(F785:K785))</x:f>
        <x:v>0</x:v>
      </x:c>
    </x:row>
    <x:row r="786" ht="22" customHeight="1">
      <x:c r="A786" s="18" t="n">
        <x:f>Summary!C$41</x:f>
        <x:v>46327</x:v>
      </x:c>
      <x:c r="B786" s="2" t="str">
        <x:f>'Inventory detail'!A786</x:f>
        <x:v>COIL</x:v>
      </x:c>
      <x:c r="C786" s="2" t="str">
        <x:f>'Inventory detail'!B786</x:f>
        <x:v>10</x:v>
      </x:c>
      <x:c r="D786" s="2" t="str">
        <x:f>'Inventory detail'!C786</x:f>
        <x:v>9WHT36-5</x:v>
      </x:c>
      <x:c r="E786" s="10" t="n">
        <x:f>Summary!$E$5</x:f>
        <x:v>46304</x:v>
      </x:c>
      <x:c r="F786" s="7" t="n">
        <x:f>'Inventory detail'!W786</x:f>
        <x:v>0</x:v>
      </x:c>
      <x:c r="G786" s="7" t="n">
        <x:f>'Inventory detail'!X786</x:f>
        <x:v>0</x:v>
      </x:c>
      <x:c r="H786" s="7" t="n">
        <x:f>'Inventory detail'!Y786</x:f>
        <x:v>0</x:v>
      </x:c>
      <x:c r="I786" s="7" t="n">
        <x:f>0</x:f>
        <x:v>0</x:v>
      </x:c>
      <x:c r="J786" s="7" t="n">
        <x:f>0</x:f>
        <x:v>0</x:v>
      </x:c>
      <x:c r="K786" s="7" t="n">
        <x:f>0</x:f>
        <x:v>0</x:v>
      </x:c>
      <x:c r="L786" s="7" t="n">
        <x:f>'Inventory detail'!F786*Summary!$K$5*(A786-E786)/Summary!$K$6</x:f>
        <x:v>0</x:v>
      </x:c>
      <x:c r="M786" s="7" t="n">
        <x:f>MAX(0,H786-L786)</x:f>
        <x:v>0</x:v>
      </x:c>
      <x:c r="N786" s="7" t="n">
        <x:f>MAX(0,L786-H786)</x:f>
        <x:v>0</x:v>
      </x:c>
      <x:c r="O786" s="7" t="n">
        <x:f>MAX(0,F786+I786-N786)</x:f>
        <x:v>0</x:v>
      </x:c>
      <x:c r="P786" s="7" t="n">
        <x:f>MAX(0,N786-F786-I786)</x:f>
        <x:v>0</x:v>
      </x:c>
      <x:c r="Q786" s="7" t="n">
        <x:f>MAX(0,G786+J786-P786)</x:f>
        <x:v>0</x:v>
      </x:c>
      <x:c r="R786" s="7" t="n">
        <x:f>M786+MAX(0,K786-MAX(0,P786-G786-J786))</x:f>
        <x:v>0</x:v>
      </x:c>
      <x:c r="S786" s="7" t="n">
        <x:f>SUM(O786,Q786,R786)</x:f>
        <x:v>0</x:v>
      </x:c>
      <x:c r="T786" s="14" t="n">
        <x:f>'Inventory detail'!T786</x:f>
        <x:v>0.0935</x:v>
      </x:c>
      <x:c r="U786" s="14" t="str">
        <x:f>'Inventory detail'!U786</x:f>
        <x:v>n.a.</x:v>
      </x:c>
      <x:c r="V786" s="9" t="n">
        <x:f>O786*T786</x:f>
        <x:v>0</x:v>
      </x:c>
      <x:c r="W786" s="9" t="n">
        <x:f>Q786*T786</x:f>
        <x:v>0</x:v>
      </x:c>
      <x:c r="X786" s="9" t="n">
        <x:f>R786*T786</x:f>
        <x:v>0</x:v>
      </x:c>
      <x:c r="Y786" s="9" t="n">
        <x:f>S786*T786</x:f>
        <x:v>0</x:v>
      </x:c>
      <x:c r="Z786" s="9" t="str">
        <x:f>IF(ISNUMBER(U786),S786*(U786-T786),"n.a.")</x:f>
        <x:v>n.a.</x:v>
      </x:c>
      <x:c r="AA786" s="9" t="n">
        <x:f>IF(ISNUMBER(U786),Y786,0)</x:f>
        <x:v>0</x:v>
      </x:c>
      <x:c r="AB786" s="7" t="n">
        <x:f>MAX(0,L786-SUM(F786:K786))</x:f>
        <x:v>0</x:v>
      </x:c>
    </x:row>
    <x:row r="787" ht="22" customHeight="1">
      <x:c r="A787" s="18" t="n">
        <x:f>Summary!C$41</x:f>
        <x:v>46327</x:v>
      </x:c>
      <x:c r="B787" s="2" t="str">
        <x:f>'Inventory detail'!A787</x:f>
        <x:v>COIL</x:v>
      </x:c>
      <x:c r="C787" s="2" t="str">
        <x:f>'Inventory detail'!B787</x:f>
        <x:v>10</x:v>
      </x:c>
      <x:c r="D787" s="2" t="str">
        <x:f>'Inventory detail'!C787</x:f>
        <x:v>COILSET</x:v>
      </x:c>
      <x:c r="E787" s="10" t="n">
        <x:f>Summary!$E$5</x:f>
        <x:v>46304</x:v>
      </x:c>
      <x:c r="F787" s="7" t="n">
        <x:f>'Inventory detail'!W787</x:f>
        <x:v>0</x:v>
      </x:c>
      <x:c r="G787" s="7" t="n">
        <x:f>'Inventory detail'!X787</x:f>
        <x:v>0</x:v>
      </x:c>
      <x:c r="H787" s="7" t="n">
        <x:f>'Inventory detail'!Y787</x:f>
        <x:v>1</x:v>
      </x:c>
      <x:c r="I787" s="7" t="n">
        <x:f>SUMIFS('PO detail'!$W$593:$W$685,'PO detail'!$V$593:$V$685,"&gt;="&amp;E787,'PO detail'!$V$593:$V$685,"&lt;"&amp;A787)</x:f>
        <x:v>0</x:v>
      </x:c>
      <x:c r="J787" s="7" t="n">
        <x:f>SUMIFS('PO detail'!$X$593:$X$685,'PO detail'!$V$593:$V$685,"&gt;="&amp;E787,'PO detail'!$V$593:$V$685,"&lt;"&amp;A787)</x:f>
        <x:v>0</x:v>
      </x:c>
      <x:c r="K787" s="7" t="n">
        <x:f>SUMIFS('PO detail'!$Y$593:$Y$685,'PO detail'!$V$593:$V$685,"&gt;="&amp;E787,'PO detail'!$V$593:$V$685,"&lt;"&amp;A787)</x:f>
        <x:v>2</x:v>
      </x:c>
      <x:c r="L787" s="7" t="n">
        <x:f>'Inventory detail'!F787*Summary!$K$5*(A787-E787)/Summary!$K$6</x:f>
        <x:v>0</x:v>
      </x:c>
      <x:c r="M787" s="7" t="n">
        <x:f>MAX(0,H787-L787)</x:f>
        <x:v>1</x:v>
      </x:c>
      <x:c r="N787" s="7" t="n">
        <x:f>MAX(0,L787-H787)</x:f>
        <x:v>0</x:v>
      </x:c>
      <x:c r="O787" s="7" t="n">
        <x:f>MAX(0,F787+I787-N787)</x:f>
        <x:v>0</x:v>
      </x:c>
      <x:c r="P787" s="7" t="n">
        <x:f>MAX(0,N787-F787-I787)</x:f>
        <x:v>0</x:v>
      </x:c>
      <x:c r="Q787" s="7" t="n">
        <x:f>MAX(0,G787+J787-P787)</x:f>
        <x:v>0</x:v>
      </x:c>
      <x:c r="R787" s="7" t="n">
        <x:f>M787+MAX(0,K787-MAX(0,P787-G787-J787))</x:f>
        <x:v>3</x:v>
      </x:c>
      <x:c r="S787" s="7" t="n">
        <x:f>SUM(O787,Q787,R787)</x:f>
        <x:v>3</x:v>
      </x:c>
      <x:c r="T787" s="14" t="n">
        <x:f>'Inventory detail'!T787</x:f>
        <x:v>0.00001</x:v>
      </x:c>
      <x:c r="U787" s="14" t="str">
        <x:f>'Inventory detail'!U787</x:f>
        <x:v>n.a.</x:v>
      </x:c>
      <x:c r="V787" s="9" t="n">
        <x:f>O787*T787</x:f>
        <x:v>0</x:v>
      </x:c>
      <x:c r="W787" s="9" t="n">
        <x:f>Q787*T787</x:f>
        <x:v>0</x:v>
      </x:c>
      <x:c r="X787" s="9" t="n">
        <x:f>R787*T787</x:f>
        <x:v>0.000030000000000000004</x:v>
      </x:c>
      <x:c r="Y787" s="9" t="n">
        <x:f>S787*T787</x:f>
        <x:v>0.000030000000000000004</x:v>
      </x:c>
      <x:c r="Z787" s="9" t="str">
        <x:f>IF(ISNUMBER(U787),S787*(U787-T787),"n.a.")</x:f>
        <x:v>n.a.</x:v>
      </x:c>
      <x:c r="AA787" s="9" t="n">
        <x:f>IF(ISNUMBER(U787),Y787,0)</x:f>
        <x:v>0</x:v>
      </x:c>
      <x:c r="AB787" s="7" t="n">
        <x:f>MAX(0,L787-SUM(F787:K787))</x:f>
        <x:v>0</x:v>
      </x:c>
    </x:row>
    <x:row r="788" ht="22" customHeight="1">
      <x:c r="A788" s="18" t="n">
        <x:f>Summary!C$41</x:f>
        <x:v>46327</x:v>
      </x:c>
      <x:c r="B788" s="2" t="str">
        <x:f>'Inventory detail'!A788</x:f>
        <x:v>COIL</x:v>
      </x:c>
      <x:c r="C788" s="2" t="str">
        <x:f>'Inventory detail'!B788</x:f>
        <x:v>10</x:v>
      </x:c>
      <x:c r="D788" s="2" t="str">
        <x:f>'Inventory detail'!C788</x:f>
        <x:v>10BRN12-4</x:v>
      </x:c>
      <x:c r="E788" s="10" t="n">
        <x:f>Summary!$E$5</x:f>
        <x:v>46304</x:v>
      </x:c>
      <x:c r="F788" s="7" t="n">
        <x:f>'Inventory detail'!W788</x:f>
        <x:v>0</x:v>
      </x:c>
      <x:c r="G788" s="7" t="n">
        <x:f>'Inventory detail'!X788</x:f>
        <x:v>0</x:v>
      </x:c>
      <x:c r="H788" s="7" t="n">
        <x:f>'Inventory detail'!Y788</x:f>
        <x:v>0</x:v>
      </x:c>
      <x:c r="I788" s="7" t="n">
        <x:f>0</x:f>
        <x:v>0</x:v>
      </x:c>
      <x:c r="J788" s="7" t="n">
        <x:f>0</x:f>
        <x:v>0</x:v>
      </x:c>
      <x:c r="K788" s="7" t="n">
        <x:f>0</x:f>
        <x:v>0</x:v>
      </x:c>
      <x:c r="L788" s="7" t="n">
        <x:f>'Inventory detail'!F788*Summary!$K$5*(A788-E788)/Summary!$K$6</x:f>
        <x:v>0</x:v>
      </x:c>
      <x:c r="M788" s="7" t="n">
        <x:f>MAX(0,H788-L788)</x:f>
        <x:v>0</x:v>
      </x:c>
      <x:c r="N788" s="7" t="n">
        <x:f>MAX(0,L788-H788)</x:f>
        <x:v>0</x:v>
      </x:c>
      <x:c r="O788" s="7" t="n">
        <x:f>MAX(0,F788+I788-N788)</x:f>
        <x:v>0</x:v>
      </x:c>
      <x:c r="P788" s="7" t="n">
        <x:f>MAX(0,N788-F788-I788)</x:f>
        <x:v>0</x:v>
      </x:c>
      <x:c r="Q788" s="7" t="n">
        <x:f>MAX(0,G788+J788-P788)</x:f>
        <x:v>0</x:v>
      </x:c>
      <x:c r="R788" s="7" t="n">
        <x:f>M788+MAX(0,K788-MAX(0,P788-G788-J788))</x:f>
        <x:v>0</x:v>
      </x:c>
      <x:c r="S788" s="7" t="n">
        <x:f>SUM(O788,Q788,R788)</x:f>
        <x:v>0</x:v>
      </x:c>
      <x:c r="T788" s="14" t="n">
        <x:f>'Inventory detail'!T788</x:f>
        <x:v>0.0302</x:v>
      </x:c>
      <x:c r="U788" s="14" t="str">
        <x:f>'Inventory detail'!U788</x:f>
        <x:v>n.a.</x:v>
      </x:c>
      <x:c r="V788" s="9" t="n">
        <x:f>O788*T788</x:f>
        <x:v>0</x:v>
      </x:c>
      <x:c r="W788" s="9" t="n">
        <x:f>Q788*T788</x:f>
        <x:v>0</x:v>
      </x:c>
      <x:c r="X788" s="9" t="n">
        <x:f>R788*T788</x:f>
        <x:v>0</x:v>
      </x:c>
      <x:c r="Y788" s="9" t="n">
        <x:f>S788*T788</x:f>
        <x:v>0</x:v>
      </x:c>
      <x:c r="Z788" s="9" t="str">
        <x:f>IF(ISNUMBER(U788),S788*(U788-T788),"n.a.")</x:f>
        <x:v>n.a.</x:v>
      </x:c>
      <x:c r="AA788" s="9" t="n">
        <x:f>IF(ISNUMBER(U788),Y788,0)</x:f>
        <x:v>0</x:v>
      </x:c>
      <x:c r="AB788" s="7" t="n">
        <x:f>MAX(0,L788-SUM(F788:K788))</x:f>
        <x:v>0</x:v>
      </x:c>
    </x:row>
    <x:row r="789" ht="22" customHeight="1">
      <x:c r="A789" s="18" t="n">
        <x:f>Summary!C$41</x:f>
        <x:v>46327</x:v>
      </x:c>
      <x:c r="B789" s="2" t="str">
        <x:f>'Inventory detail'!A789</x:f>
        <x:v>COIL</x:v>
      </x:c>
      <x:c r="C789" s="2" t="str">
        <x:f>'Inventory detail'!B789</x:f>
        <x:v>10</x:v>
      </x:c>
      <x:c r="D789" s="2" t="str">
        <x:f>'Inventory detail'!C789</x:f>
        <x:v>14BRN12-4</x:v>
      </x:c>
      <x:c r="E789" s="10" t="n">
        <x:f>Summary!$E$5</x:f>
        <x:v>46304</x:v>
      </x:c>
      <x:c r="F789" s="7" t="n">
        <x:f>'Inventory detail'!W789</x:f>
        <x:v>0</x:v>
      </x:c>
      <x:c r="G789" s="7" t="n">
        <x:f>'Inventory detail'!X789</x:f>
        <x:v>0</x:v>
      </x:c>
      <x:c r="H789" s="7" t="n">
        <x:f>'Inventory detail'!Y789</x:f>
        <x:v>0</x:v>
      </x:c>
      <x:c r="I789" s="7" t="n">
        <x:f>0</x:f>
        <x:v>0</x:v>
      </x:c>
      <x:c r="J789" s="7" t="n">
        <x:f>0</x:f>
        <x:v>0</x:v>
      </x:c>
      <x:c r="K789" s="7" t="n">
        <x:f>0</x:f>
        <x:v>0</x:v>
      </x:c>
      <x:c r="L789" s="7" t="n">
        <x:f>'Inventory detail'!F789*Summary!$K$5*(A789-E789)/Summary!$K$6</x:f>
        <x:v>0</x:v>
      </x:c>
      <x:c r="M789" s="7" t="n">
        <x:f>MAX(0,H789-L789)</x:f>
        <x:v>0</x:v>
      </x:c>
      <x:c r="N789" s="7" t="n">
        <x:f>MAX(0,L789-H789)</x:f>
        <x:v>0</x:v>
      </x:c>
      <x:c r="O789" s="7" t="n">
        <x:f>MAX(0,F789+I789-N789)</x:f>
        <x:v>0</x:v>
      </x:c>
      <x:c r="P789" s="7" t="n">
        <x:f>MAX(0,N789-F789-I789)</x:f>
        <x:v>0</x:v>
      </x:c>
      <x:c r="Q789" s="7" t="n">
        <x:f>MAX(0,G789+J789-P789)</x:f>
        <x:v>0</x:v>
      </x:c>
      <x:c r="R789" s="7" t="n">
        <x:f>M789+MAX(0,K789-MAX(0,P789-G789-J789))</x:f>
        <x:v>0</x:v>
      </x:c>
      <x:c r="S789" s="7" t="n">
        <x:f>SUM(O789,Q789,R789)</x:f>
        <x:v>0</x:v>
      </x:c>
      <x:c r="T789" s="14" t="n">
        <x:f>'Inventory detail'!T789</x:f>
        <x:v>0.047599999999999996</x:v>
      </x:c>
      <x:c r="U789" s="14" t="str">
        <x:f>'Inventory detail'!U789</x:f>
        <x:v>n.a.</x:v>
      </x:c>
      <x:c r="V789" s="9" t="n">
        <x:f>O789*T789</x:f>
        <x:v>0</x:v>
      </x:c>
      <x:c r="W789" s="9" t="n">
        <x:f>Q789*T789</x:f>
        <x:v>0</x:v>
      </x:c>
      <x:c r="X789" s="9" t="n">
        <x:f>R789*T789</x:f>
        <x:v>0</x:v>
      </x:c>
      <x:c r="Y789" s="9" t="n">
        <x:f>S789*T789</x:f>
        <x:v>0</x:v>
      </x:c>
      <x:c r="Z789" s="9" t="str">
        <x:f>IF(ISNUMBER(U789),S789*(U789-T789),"n.a.")</x:f>
        <x:v>n.a.</x:v>
      </x:c>
      <x:c r="AA789" s="9" t="n">
        <x:f>IF(ISNUMBER(U789),Y789,0)</x:f>
        <x:v>0</x:v>
      </x:c>
      <x:c r="AB789" s="7" t="n">
        <x:f>MAX(0,L789-SUM(F789:K789))</x:f>
        <x:v>0</x:v>
      </x:c>
    </x:row>
    <x:row r="790" ht="22" customHeight="1">
      <x:c r="A790" s="18" t="n">
        <x:f>Summary!C$41</x:f>
        <x:v>46327</x:v>
      </x:c>
      <x:c r="B790" s="2" t="str">
        <x:f>'Inventory detail'!A790</x:f>
        <x:v>COIL</x:v>
      </x:c>
      <x:c r="C790" s="2" t="str">
        <x:f>'Inventory detail'!B790</x:f>
        <x:v>10</x:v>
      </x:c>
      <x:c r="D790" s="2" t="str">
        <x:f>'Inventory detail'!C790</x:f>
        <x:v>16BRN12-4</x:v>
      </x:c>
      <x:c r="E790" s="10" t="n">
        <x:f>Summary!$E$5</x:f>
        <x:v>46304</x:v>
      </x:c>
      <x:c r="F790" s="7" t="n">
        <x:f>'Inventory detail'!W790</x:f>
        <x:v>0</x:v>
      </x:c>
      <x:c r="G790" s="7" t="n">
        <x:f>'Inventory detail'!X790</x:f>
        <x:v>0</x:v>
      </x:c>
      <x:c r="H790" s="7" t="n">
        <x:f>'Inventory detail'!Y790</x:f>
        <x:v>0</x:v>
      </x:c>
      <x:c r="I790" s="7" t="n">
        <x:f>0</x:f>
        <x:v>0</x:v>
      </x:c>
      <x:c r="J790" s="7" t="n">
        <x:f>0</x:f>
        <x:v>0</x:v>
      </x:c>
      <x:c r="K790" s="7" t="n">
        <x:f>0</x:f>
        <x:v>0</x:v>
      </x:c>
      <x:c r="L790" s="7" t="n">
        <x:f>'Inventory detail'!F790*Summary!$K$5*(A790-E790)/Summary!$K$6</x:f>
        <x:v>0</x:v>
      </x:c>
      <x:c r="M790" s="7" t="n">
        <x:f>MAX(0,H790-L790)</x:f>
        <x:v>0</x:v>
      </x:c>
      <x:c r="N790" s="7" t="n">
        <x:f>MAX(0,L790-H790)</x:f>
        <x:v>0</x:v>
      </x:c>
      <x:c r="O790" s="7" t="n">
        <x:f>MAX(0,F790+I790-N790)</x:f>
        <x:v>0</x:v>
      </x:c>
      <x:c r="P790" s="7" t="n">
        <x:f>MAX(0,N790-F790-I790)</x:f>
        <x:v>0</x:v>
      </x:c>
      <x:c r="Q790" s="7" t="n">
        <x:f>MAX(0,G790+J790-P790)</x:f>
        <x:v>0</x:v>
      </x:c>
      <x:c r="R790" s="7" t="n">
        <x:f>M790+MAX(0,K790-MAX(0,P790-G790-J790))</x:f>
        <x:v>0</x:v>
      </x:c>
      <x:c r="S790" s="7" t="n">
        <x:f>SUM(O790,Q790,R790)</x:f>
        <x:v>0</x:v>
      </x:c>
      <x:c r="T790" s="14" t="n">
        <x:f>'Inventory detail'!T790</x:f>
        <x:v>0.057800000000000004</x:v>
      </x:c>
      <x:c r="U790" s="14" t="str">
        <x:f>'Inventory detail'!U790</x:f>
        <x:v>n.a.</x:v>
      </x:c>
      <x:c r="V790" s="9" t="n">
        <x:f>O790*T790</x:f>
        <x:v>0</x:v>
      </x:c>
      <x:c r="W790" s="9" t="n">
        <x:f>Q790*T790</x:f>
        <x:v>0</x:v>
      </x:c>
      <x:c r="X790" s="9" t="n">
        <x:f>R790*T790</x:f>
        <x:v>0</x:v>
      </x:c>
      <x:c r="Y790" s="9" t="n">
        <x:f>S790*T790</x:f>
        <x:v>0</x:v>
      </x:c>
      <x:c r="Z790" s="9" t="str">
        <x:f>IF(ISNUMBER(U790),S790*(U790-T790),"n.a.")</x:f>
        <x:v>n.a.</x:v>
      </x:c>
      <x:c r="AA790" s="9" t="n">
        <x:f>IF(ISNUMBER(U790),Y790,0)</x:f>
        <x:v>0</x:v>
      </x:c>
      <x:c r="AB790" s="7" t="n">
        <x:f>MAX(0,L790-SUM(F790:K790))</x:f>
        <x:v>0</x:v>
      </x:c>
    </x:row>
    <x:row r="791" ht="22" customHeight="1">
      <x:c r="A791" s="18" t="n">
        <x:f>Summary!C$41</x:f>
        <x:v>46327</x:v>
      </x:c>
      <x:c r="B791" s="2" t="str">
        <x:f>'Inventory detail'!A791</x:f>
        <x:v>COIL</x:v>
      </x:c>
      <x:c r="C791" s="2" t="str">
        <x:f>'Inventory detail'!B791</x:f>
        <x:v>10</x:v>
      </x:c>
      <x:c r="D791" s="2" t="str">
        <x:f>'Inventory detail'!C791</x:f>
        <x:v>18GLD12-4</x:v>
      </x:c>
      <x:c r="E791" s="10" t="n">
        <x:f>Summary!$E$5</x:f>
        <x:v>46304</x:v>
      </x:c>
      <x:c r="F791" s="7" t="n">
        <x:f>'Inventory detail'!W791</x:f>
        <x:v>0</x:v>
      </x:c>
      <x:c r="G791" s="7" t="n">
        <x:f>'Inventory detail'!X791</x:f>
        <x:v>0</x:v>
      </x:c>
      <x:c r="H791" s="7" t="n">
        <x:f>'Inventory detail'!Y791</x:f>
        <x:v>0</x:v>
      </x:c>
      <x:c r="I791" s="7" t="n">
        <x:f>0</x:f>
        <x:v>0</x:v>
      </x:c>
      <x:c r="J791" s="7" t="n">
        <x:f>0</x:f>
        <x:v>0</x:v>
      </x:c>
      <x:c r="K791" s="7" t="n">
        <x:f>0</x:f>
        <x:v>0</x:v>
      </x:c>
      <x:c r="L791" s="7" t="n">
        <x:f>'Inventory detail'!F791*Summary!$K$5*(A791-E791)/Summary!$K$6</x:f>
        <x:v>0</x:v>
      </x:c>
      <x:c r="M791" s="7" t="n">
        <x:f>MAX(0,H791-L791)</x:f>
        <x:v>0</x:v>
      </x:c>
      <x:c r="N791" s="7" t="n">
        <x:f>MAX(0,L791-H791)</x:f>
        <x:v>0</x:v>
      </x:c>
      <x:c r="O791" s="7" t="n">
        <x:f>MAX(0,F791+I791-N791)</x:f>
        <x:v>0</x:v>
      </x:c>
      <x:c r="P791" s="7" t="n">
        <x:f>MAX(0,N791-F791-I791)</x:f>
        <x:v>0</x:v>
      </x:c>
      <x:c r="Q791" s="7" t="n">
        <x:f>MAX(0,G791+J791-P791)</x:f>
        <x:v>0</x:v>
      </x:c>
      <x:c r="R791" s="7" t="n">
        <x:f>M791+MAX(0,K791-MAX(0,P791-G791-J791))</x:f>
        <x:v>0</x:v>
      </x:c>
      <x:c r="S791" s="7" t="n">
        <x:f>SUM(O791,Q791,R791)</x:f>
        <x:v>0</x:v>
      </x:c>
      <x:c r="T791" s="14" t="n">
        <x:f>'Inventory detail'!T791</x:f>
        <x:v>0.07</x:v>
      </x:c>
      <x:c r="U791" s="14" t="str">
        <x:f>'Inventory detail'!U791</x:f>
        <x:v>n.a.</x:v>
      </x:c>
      <x:c r="V791" s="9" t="n">
        <x:f>O791*T791</x:f>
        <x:v>0</x:v>
      </x:c>
      <x:c r="W791" s="9" t="n">
        <x:f>Q791*T791</x:f>
        <x:v>0</x:v>
      </x:c>
      <x:c r="X791" s="9" t="n">
        <x:f>R791*T791</x:f>
        <x:v>0</x:v>
      </x:c>
      <x:c r="Y791" s="9" t="n">
        <x:f>S791*T791</x:f>
        <x:v>0</x:v>
      </x:c>
      <x:c r="Z791" s="9" t="str">
        <x:f>IF(ISNUMBER(U791),S791*(U791-T791),"n.a.")</x:f>
        <x:v>n.a.</x:v>
      </x:c>
      <x:c r="AA791" s="9" t="n">
        <x:f>IF(ISNUMBER(U791),Y791,0)</x:f>
        <x:v>0</x:v>
      </x:c>
      <x:c r="AB791" s="7" t="n">
        <x:f>MAX(0,L791-SUM(F791:K791))</x:f>
        <x:v>0</x:v>
      </x:c>
    </x:row>
    <x:row r="792" ht="22" customHeight="1">
      <x:c r="A792" s="18" t="n">
        <x:f>Summary!C$41</x:f>
        <x:v>46327</x:v>
      </x:c>
      <x:c r="B792" s="2" t="str">
        <x:f>'Inventory detail'!A792</x:f>
        <x:v>COIL</x:v>
      </x:c>
      <x:c r="C792" s="2" t="str">
        <x:f>'Inventory detail'!B792</x:f>
        <x:v>30</x:v>
      </x:c>
      <x:c r="D792" s="2" t="str">
        <x:f>'Inventory detail'!C792</x:f>
        <x:v>10BLK12-5</x:v>
      </x:c>
      <x:c r="E792" s="10" t="n">
        <x:f>Summary!$E$5</x:f>
        <x:v>46304</x:v>
      </x:c>
      <x:c r="F792" s="7" t="n">
        <x:f>'Inventory detail'!W792</x:f>
        <x:v>0</x:v>
      </x:c>
      <x:c r="G792" s="7" t="n">
        <x:f>'Inventory detail'!X792</x:f>
        <x:v>0</x:v>
      </x:c>
      <x:c r="H792" s="7" t="n">
        <x:f>'Inventory detail'!Y792</x:f>
        <x:v>0</x:v>
      </x:c>
      <x:c r="I792" s="7" t="n">
        <x:f>0</x:f>
        <x:v>0</x:v>
      </x:c>
      <x:c r="J792" s="7" t="n">
        <x:f>0</x:f>
        <x:v>0</x:v>
      </x:c>
      <x:c r="K792" s="7" t="n">
        <x:f>0</x:f>
        <x:v>0</x:v>
      </x:c>
      <x:c r="L792" s="7" t="n">
        <x:f>'Inventory detail'!F792*Summary!$K$5*(A792-E792)/Summary!$K$6</x:f>
        <x:v>0</x:v>
      </x:c>
      <x:c r="M792" s="7" t="n">
        <x:f>MAX(0,H792-L792)</x:f>
        <x:v>0</x:v>
      </x:c>
      <x:c r="N792" s="7" t="n">
        <x:f>MAX(0,L792-H792)</x:f>
        <x:v>0</x:v>
      </x:c>
      <x:c r="O792" s="7" t="n">
        <x:f>MAX(0,F792+I792-N792)</x:f>
        <x:v>0</x:v>
      </x:c>
      <x:c r="P792" s="7" t="n">
        <x:f>MAX(0,N792-F792-I792)</x:f>
        <x:v>0</x:v>
      </x:c>
      <x:c r="Q792" s="7" t="n">
        <x:f>MAX(0,G792+J792-P792)</x:f>
        <x:v>0</x:v>
      </x:c>
      <x:c r="R792" s="7" t="n">
        <x:f>M792+MAX(0,K792-MAX(0,P792-G792-J792))</x:f>
        <x:v>0</x:v>
      </x:c>
      <x:c r="S792" s="7" t="n">
        <x:f>SUM(O792,Q792,R792)</x:f>
        <x:v>0</x:v>
      </x:c>
      <x:c r="T792" s="14" t="n">
        <x:f>'Inventory detail'!T792</x:f>
        <x:v>0.0381</x:v>
      </x:c>
      <x:c r="U792" s="14" t="str">
        <x:f>'Inventory detail'!U792</x:f>
        <x:v>n.a.</x:v>
      </x:c>
      <x:c r="V792" s="9" t="n">
        <x:f>O792*T792</x:f>
        <x:v>0</x:v>
      </x:c>
      <x:c r="W792" s="9" t="n">
        <x:f>Q792*T792</x:f>
        <x:v>0</x:v>
      </x:c>
      <x:c r="X792" s="9" t="n">
        <x:f>R792*T792</x:f>
        <x:v>0</x:v>
      </x:c>
      <x:c r="Y792" s="9" t="n">
        <x:f>S792*T792</x:f>
        <x:v>0</x:v>
      </x:c>
      <x:c r="Z792" s="9" t="str">
        <x:f>IF(ISNUMBER(U792),S792*(U792-T792),"n.a.")</x:f>
        <x:v>n.a.</x:v>
      </x:c>
      <x:c r="AA792" s="9" t="n">
        <x:f>IF(ISNUMBER(U792),Y792,0)</x:f>
        <x:v>0</x:v>
      </x:c>
      <x:c r="AB792" s="7" t="n">
        <x:f>MAX(0,L792-SUM(F792:K792))</x:f>
        <x:v>0</x:v>
      </x:c>
    </x:row>
    <x:row r="793" ht="22" customHeight="1">
      <x:c r="A793" s="18" t="n">
        <x:f>Summary!C$41</x:f>
        <x:v>46327</x:v>
      </x:c>
      <x:c r="B793" s="2" t="str">
        <x:f>'Inventory detail'!A793</x:f>
        <x:v>COIL</x:v>
      </x:c>
      <x:c r="C793" s="2" t="str">
        <x:f>'Inventory detail'!B793</x:f>
        <x:v>30</x:v>
      </x:c>
      <x:c r="D793" s="2" t="str">
        <x:f>'Inventory detail'!C793</x:f>
        <x:v>10BLK36-5</x:v>
      </x:c>
      <x:c r="E793" s="10" t="n">
        <x:f>Summary!$E$5</x:f>
        <x:v>46304</x:v>
      </x:c>
      <x:c r="F793" s="7" t="n">
        <x:f>'Inventory detail'!W793</x:f>
        <x:v>0</x:v>
      </x:c>
      <x:c r="G793" s="7" t="n">
        <x:f>'Inventory detail'!X793</x:f>
        <x:v>0</x:v>
      </x:c>
      <x:c r="H793" s="7" t="n">
        <x:f>'Inventory detail'!Y793</x:f>
        <x:v>0</x:v>
      </x:c>
      <x:c r="I793" s="7" t="n">
        <x:f>0</x:f>
        <x:v>0</x:v>
      </x:c>
      <x:c r="J793" s="7" t="n">
        <x:f>0</x:f>
        <x:v>0</x:v>
      </x:c>
      <x:c r="K793" s="7" t="n">
        <x:f>0</x:f>
        <x:v>0</x:v>
      </x:c>
      <x:c r="L793" s="7" t="n">
        <x:f>'Inventory detail'!F793*Summary!$K$5*(A793-E793)/Summary!$K$6</x:f>
        <x:v>0</x:v>
      </x:c>
      <x:c r="M793" s="7" t="n">
        <x:f>MAX(0,H793-L793)</x:f>
        <x:v>0</x:v>
      </x:c>
      <x:c r="N793" s="7" t="n">
        <x:f>MAX(0,L793-H793)</x:f>
        <x:v>0</x:v>
      </x:c>
      <x:c r="O793" s="7" t="n">
        <x:f>MAX(0,F793+I793-N793)</x:f>
        <x:v>0</x:v>
      </x:c>
      <x:c r="P793" s="7" t="n">
        <x:f>MAX(0,N793-F793-I793)</x:f>
        <x:v>0</x:v>
      </x:c>
      <x:c r="Q793" s="7" t="n">
        <x:f>MAX(0,G793+J793-P793)</x:f>
        <x:v>0</x:v>
      </x:c>
      <x:c r="R793" s="7" t="n">
        <x:f>M793+MAX(0,K793-MAX(0,P793-G793-J793))</x:f>
        <x:v>0</x:v>
      </x:c>
      <x:c r="S793" s="7" t="n">
        <x:f>SUM(O793,Q793,R793)</x:f>
        <x:v>0</x:v>
      </x:c>
      <x:c r="T793" s="14" t="n">
        <x:f>'Inventory detail'!T793</x:f>
        <x:v>0.1116</x:v>
      </x:c>
      <x:c r="U793" s="14" t="str">
        <x:f>'Inventory detail'!U793</x:f>
        <x:v>n.a.</x:v>
      </x:c>
      <x:c r="V793" s="9" t="n">
        <x:f>O793*T793</x:f>
        <x:v>0</x:v>
      </x:c>
      <x:c r="W793" s="9" t="n">
        <x:f>Q793*T793</x:f>
        <x:v>0</x:v>
      </x:c>
      <x:c r="X793" s="9" t="n">
        <x:f>R793*T793</x:f>
        <x:v>0</x:v>
      </x:c>
      <x:c r="Y793" s="9" t="n">
        <x:f>S793*T793</x:f>
        <x:v>0</x:v>
      </x:c>
      <x:c r="Z793" s="9" t="str">
        <x:f>IF(ISNUMBER(U793),S793*(U793-T793),"n.a.")</x:f>
        <x:v>n.a.</x:v>
      </x:c>
      <x:c r="AA793" s="9" t="n">
        <x:f>IF(ISNUMBER(U793),Y793,0)</x:f>
        <x:v>0</x:v>
      </x:c>
      <x:c r="AB793" s="7" t="n">
        <x:f>MAX(0,L793-SUM(F793:K793))</x:f>
        <x:v>0</x:v>
      </x:c>
    </x:row>
    <x:row r="794" ht="22" customHeight="1">
      <x:c r="A794" s="18" t="n">
        <x:f>Summary!C$41</x:f>
        <x:v>46327</x:v>
      </x:c>
      <x:c r="B794" s="2" t="str">
        <x:f>'Inventory detail'!A794</x:f>
        <x:v>COIL</x:v>
      </x:c>
      <x:c r="C794" s="2" t="str">
        <x:f>'Inventory detail'!B794</x:f>
        <x:v>30</x:v>
      </x:c>
      <x:c r="D794" s="2" t="str">
        <x:f>'Inventory detail'!C794</x:f>
        <x:v>10BLU12-4</x:v>
      </x:c>
      <x:c r="E794" s="10" t="n">
        <x:f>Summary!$E$5</x:f>
        <x:v>46304</x:v>
      </x:c>
      <x:c r="F794" s="7" t="n">
        <x:f>'Inventory detail'!W794</x:f>
        <x:v>0</x:v>
      </x:c>
      <x:c r="G794" s="7" t="n">
        <x:f>'Inventory detail'!X794</x:f>
        <x:v>0</x:v>
      </x:c>
      <x:c r="H794" s="7" t="n">
        <x:f>'Inventory detail'!Y794</x:f>
        <x:v>0</x:v>
      </x:c>
      <x:c r="I794" s="7" t="n">
        <x:f>0</x:f>
        <x:v>0</x:v>
      </x:c>
      <x:c r="J794" s="7" t="n">
        <x:f>0</x:f>
        <x:v>0</x:v>
      </x:c>
      <x:c r="K794" s="7" t="n">
        <x:f>0</x:f>
        <x:v>0</x:v>
      </x:c>
      <x:c r="L794" s="7" t="n">
        <x:f>'Inventory detail'!F794*Summary!$K$5*(A794-E794)/Summary!$K$6</x:f>
        <x:v>0</x:v>
      </x:c>
      <x:c r="M794" s="7" t="n">
        <x:f>MAX(0,H794-L794)</x:f>
        <x:v>0</x:v>
      </x:c>
      <x:c r="N794" s="7" t="n">
        <x:f>MAX(0,L794-H794)</x:f>
        <x:v>0</x:v>
      </x:c>
      <x:c r="O794" s="7" t="n">
        <x:f>MAX(0,F794+I794-N794)</x:f>
        <x:v>0</x:v>
      </x:c>
      <x:c r="P794" s="7" t="n">
        <x:f>MAX(0,N794-F794-I794)</x:f>
        <x:v>0</x:v>
      </x:c>
      <x:c r="Q794" s="7" t="n">
        <x:f>MAX(0,G794+J794-P794)</x:f>
        <x:v>0</x:v>
      </x:c>
      <x:c r="R794" s="7" t="n">
        <x:f>M794+MAX(0,K794-MAX(0,P794-G794-J794))</x:f>
        <x:v>0</x:v>
      </x:c>
      <x:c r="S794" s="7" t="n">
        <x:f>SUM(O794,Q794,R794)</x:f>
        <x:v>0</x:v>
      </x:c>
      <x:c r="T794" s="14" t="n">
        <x:f>'Inventory detail'!T794</x:f>
        <x:v>0.0584</x:v>
      </x:c>
      <x:c r="U794" s="14" t="n">
        <x:f>'Inventory detail'!U794</x:f>
        <x:v>0.057239</x:v>
      </x:c>
      <x:c r="V794" s="9" t="n">
        <x:f>O794*T794</x:f>
        <x:v>0</x:v>
      </x:c>
      <x:c r="W794" s="9" t="n">
        <x:f>Q794*T794</x:f>
        <x:v>0</x:v>
      </x:c>
      <x:c r="X794" s="9" t="n">
        <x:f>R794*T794</x:f>
        <x:v>0</x:v>
      </x:c>
      <x:c r="Y794" s="9" t="n">
        <x:f>S794*T794</x:f>
        <x:v>0</x:v>
      </x:c>
      <x:c r="Z794" s="9" t="n">
        <x:f>IF(ISNUMBER(U794),S794*(U794-T794),"n.a.")</x:f>
        <x:v>0</x:v>
      </x:c>
      <x:c r="AA794" s="9" t="n">
        <x:f>IF(ISNUMBER(U794),Y794,0)</x:f>
        <x:v>0</x:v>
      </x:c>
      <x:c r="AB794" s="7" t="n">
        <x:f>MAX(0,L794-SUM(F794:K794))</x:f>
        <x:v>0</x:v>
      </x:c>
    </x:row>
    <x:row r="795" ht="22" customHeight="1">
      <x:c r="A795" s="18" t="n">
        <x:f>Summary!C$41</x:f>
        <x:v>46327</x:v>
      </x:c>
      <x:c r="B795" s="2" t="str">
        <x:f>'Inventory detail'!A795</x:f>
        <x:v>COIL</x:v>
      </x:c>
      <x:c r="C795" s="2" t="str">
        <x:f>'Inventory detail'!B795</x:f>
        <x:v>30</x:v>
      </x:c>
      <x:c r="D795" s="2" t="str">
        <x:f>'Inventory detail'!C795</x:f>
        <x:v>10FG12-4</x:v>
      </x:c>
      <x:c r="E795" s="10" t="n">
        <x:f>Summary!$E$5</x:f>
        <x:v>46304</x:v>
      </x:c>
      <x:c r="F795" s="7" t="n">
        <x:f>'Inventory detail'!W795</x:f>
        <x:v>0</x:v>
      </x:c>
      <x:c r="G795" s="7" t="n">
        <x:f>'Inventory detail'!X795</x:f>
        <x:v>0</x:v>
      </x:c>
      <x:c r="H795" s="7" t="n">
        <x:f>'Inventory detail'!Y795</x:f>
        <x:v>0</x:v>
      </x:c>
      <x:c r="I795" s="7" t="n">
        <x:f>0</x:f>
        <x:v>0</x:v>
      </x:c>
      <x:c r="J795" s="7" t="n">
        <x:f>0</x:f>
        <x:v>0</x:v>
      </x:c>
      <x:c r="K795" s="7" t="n">
        <x:f>0</x:f>
        <x:v>0</x:v>
      </x:c>
      <x:c r="L795" s="7" t="n">
        <x:f>'Inventory detail'!F795*Summary!$K$5*(A795-E795)/Summary!$K$6</x:f>
        <x:v>0</x:v>
      </x:c>
      <x:c r="M795" s="7" t="n">
        <x:f>MAX(0,H795-L795)</x:f>
        <x:v>0</x:v>
      </x:c>
      <x:c r="N795" s="7" t="n">
        <x:f>MAX(0,L795-H795)</x:f>
        <x:v>0</x:v>
      </x:c>
      <x:c r="O795" s="7" t="n">
        <x:f>MAX(0,F795+I795-N795)</x:f>
        <x:v>0</x:v>
      </x:c>
      <x:c r="P795" s="7" t="n">
        <x:f>MAX(0,N795-F795-I795)</x:f>
        <x:v>0</x:v>
      </x:c>
      <x:c r="Q795" s="7" t="n">
        <x:f>MAX(0,G795+J795-P795)</x:f>
        <x:v>0</x:v>
      </x:c>
      <x:c r="R795" s="7" t="n">
        <x:f>M795+MAX(0,K795-MAX(0,P795-G795-J795))</x:f>
        <x:v>0</x:v>
      </x:c>
      <x:c r="S795" s="7" t="n">
        <x:f>SUM(O795,Q795,R795)</x:f>
        <x:v>0</x:v>
      </x:c>
      <x:c r="T795" s="14" t="n">
        <x:f>'Inventory detail'!T795</x:f>
        <x:v>0.0336</x:v>
      </x:c>
      <x:c r="U795" s="14" t="str">
        <x:f>'Inventory detail'!U795</x:f>
        <x:v>n.a.</x:v>
      </x:c>
      <x:c r="V795" s="9" t="n">
        <x:f>O795*T795</x:f>
        <x:v>0</x:v>
      </x:c>
      <x:c r="W795" s="9" t="n">
        <x:f>Q795*T795</x:f>
        <x:v>0</x:v>
      </x:c>
      <x:c r="X795" s="9" t="n">
        <x:f>R795*T795</x:f>
        <x:v>0</x:v>
      </x:c>
      <x:c r="Y795" s="9" t="n">
        <x:f>S795*T795</x:f>
        <x:v>0</x:v>
      </x:c>
      <x:c r="Z795" s="9" t="str">
        <x:f>IF(ISNUMBER(U795),S795*(U795-T795),"n.a.")</x:f>
        <x:v>n.a.</x:v>
      </x:c>
      <x:c r="AA795" s="9" t="n">
        <x:f>IF(ISNUMBER(U795),Y795,0)</x:f>
        <x:v>0</x:v>
      </x:c>
      <x:c r="AB795" s="7" t="n">
        <x:f>MAX(0,L795-SUM(F795:K795))</x:f>
        <x:v>0</x:v>
      </x:c>
    </x:row>
    <x:row r="796" ht="22" customHeight="1">
      <x:c r="A796" s="18" t="n">
        <x:f>Summary!C$41</x:f>
        <x:v>46327</x:v>
      </x:c>
      <x:c r="B796" s="2" t="str">
        <x:f>'Inventory detail'!A796</x:f>
        <x:v>COIL</x:v>
      </x:c>
      <x:c r="C796" s="2" t="str">
        <x:f>'Inventory detail'!B796</x:f>
        <x:v>30</x:v>
      </x:c>
      <x:c r="D796" s="2" t="str">
        <x:f>'Inventory detail'!C796</x:f>
        <x:v>10MAR12-4</x:v>
      </x:c>
      <x:c r="E796" s="10" t="n">
        <x:f>Summary!$E$5</x:f>
        <x:v>46304</x:v>
      </x:c>
      <x:c r="F796" s="7" t="n">
        <x:f>'Inventory detail'!W796</x:f>
        <x:v>0</x:v>
      </x:c>
      <x:c r="G796" s="7" t="n">
        <x:f>'Inventory detail'!X796</x:f>
        <x:v>0</x:v>
      </x:c>
      <x:c r="H796" s="7" t="n">
        <x:f>'Inventory detail'!Y796</x:f>
        <x:v>0</x:v>
      </x:c>
      <x:c r="I796" s="7" t="n">
        <x:f>0</x:f>
        <x:v>0</x:v>
      </x:c>
      <x:c r="J796" s="7" t="n">
        <x:f>0</x:f>
        <x:v>0</x:v>
      </x:c>
      <x:c r="K796" s="7" t="n">
        <x:f>0</x:f>
        <x:v>0</x:v>
      </x:c>
      <x:c r="L796" s="7" t="n">
        <x:f>'Inventory detail'!F796*Summary!$K$5*(A796-E796)/Summary!$K$6</x:f>
        <x:v>0</x:v>
      </x:c>
      <x:c r="M796" s="7" t="n">
        <x:f>MAX(0,H796-L796)</x:f>
        <x:v>0</x:v>
      </x:c>
      <x:c r="N796" s="7" t="n">
        <x:f>MAX(0,L796-H796)</x:f>
        <x:v>0</x:v>
      </x:c>
      <x:c r="O796" s="7" t="n">
        <x:f>MAX(0,F796+I796-N796)</x:f>
        <x:v>0</x:v>
      </x:c>
      <x:c r="P796" s="7" t="n">
        <x:f>MAX(0,N796-F796-I796)</x:f>
        <x:v>0</x:v>
      </x:c>
      <x:c r="Q796" s="7" t="n">
        <x:f>MAX(0,G796+J796-P796)</x:f>
        <x:v>0</x:v>
      </x:c>
      <x:c r="R796" s="7" t="n">
        <x:f>M796+MAX(0,K796-MAX(0,P796-G796-J796))</x:f>
        <x:v>0</x:v>
      </x:c>
      <x:c r="S796" s="7" t="n">
        <x:f>SUM(O796,Q796,R796)</x:f>
        <x:v>0</x:v>
      </x:c>
      <x:c r="T796" s="14" t="n">
        <x:f>'Inventory detail'!T796</x:f>
        <x:v>0.0336</x:v>
      </x:c>
      <x:c r="U796" s="14" t="str">
        <x:f>'Inventory detail'!U796</x:f>
        <x:v>n.a.</x:v>
      </x:c>
      <x:c r="V796" s="9" t="n">
        <x:f>O796*T796</x:f>
        <x:v>0</x:v>
      </x:c>
      <x:c r="W796" s="9" t="n">
        <x:f>Q796*T796</x:f>
        <x:v>0</x:v>
      </x:c>
      <x:c r="X796" s="9" t="n">
        <x:f>R796*T796</x:f>
        <x:v>0</x:v>
      </x:c>
      <x:c r="Y796" s="9" t="n">
        <x:f>S796*T796</x:f>
        <x:v>0</x:v>
      </x:c>
      <x:c r="Z796" s="9" t="str">
        <x:f>IF(ISNUMBER(U796),S796*(U796-T796),"n.a.")</x:f>
        <x:v>n.a.</x:v>
      </x:c>
      <x:c r="AA796" s="9" t="n">
        <x:f>IF(ISNUMBER(U796),Y796,0)</x:f>
        <x:v>0</x:v>
      </x:c>
      <x:c r="AB796" s="7" t="n">
        <x:f>MAX(0,L796-SUM(F796:K796))</x:f>
        <x:v>0</x:v>
      </x:c>
    </x:row>
    <x:row r="797" ht="22" customHeight="1">
      <x:c r="A797" s="18" t="n">
        <x:f>Summary!C$41</x:f>
        <x:v>46327</x:v>
      </x:c>
      <x:c r="B797" s="2" t="str">
        <x:f>'Inventory detail'!A797</x:f>
        <x:v>COIL</x:v>
      </x:c>
      <x:c r="C797" s="2" t="str">
        <x:f>'Inventory detail'!B797</x:f>
        <x:v>30</x:v>
      </x:c>
      <x:c r="D797" s="2" t="str">
        <x:f>'Inventory detail'!C797</x:f>
        <x:v>10RED12-4</x:v>
      </x:c>
      <x:c r="E797" s="10" t="n">
        <x:f>Summary!$E$5</x:f>
        <x:v>46304</x:v>
      </x:c>
      <x:c r="F797" s="7" t="n">
        <x:f>'Inventory detail'!W797</x:f>
        <x:v>0</x:v>
      </x:c>
      <x:c r="G797" s="7" t="n">
        <x:f>'Inventory detail'!X797</x:f>
        <x:v>0</x:v>
      </x:c>
      <x:c r="H797" s="7" t="n">
        <x:f>'Inventory detail'!Y797</x:f>
        <x:v>0</x:v>
      </x:c>
      <x:c r="I797" s="7" t="n">
        <x:f>0</x:f>
        <x:v>0</x:v>
      </x:c>
      <x:c r="J797" s="7" t="n">
        <x:f>0</x:f>
        <x:v>0</x:v>
      </x:c>
      <x:c r="K797" s="7" t="n">
        <x:f>0</x:f>
        <x:v>0</x:v>
      </x:c>
      <x:c r="L797" s="7" t="n">
        <x:f>'Inventory detail'!F797*Summary!$K$5*(A797-E797)/Summary!$K$6</x:f>
        <x:v>0</x:v>
      </x:c>
      <x:c r="M797" s="7" t="n">
        <x:f>MAX(0,H797-L797)</x:f>
        <x:v>0</x:v>
      </x:c>
      <x:c r="N797" s="7" t="n">
        <x:f>MAX(0,L797-H797)</x:f>
        <x:v>0</x:v>
      </x:c>
      <x:c r="O797" s="7" t="n">
        <x:f>MAX(0,F797+I797-N797)</x:f>
        <x:v>0</x:v>
      </x:c>
      <x:c r="P797" s="7" t="n">
        <x:f>MAX(0,N797-F797-I797)</x:f>
        <x:v>0</x:v>
      </x:c>
      <x:c r="Q797" s="7" t="n">
        <x:f>MAX(0,G797+J797-P797)</x:f>
        <x:v>0</x:v>
      </x:c>
      <x:c r="R797" s="7" t="n">
        <x:f>M797+MAX(0,K797-MAX(0,P797-G797-J797))</x:f>
        <x:v>0</x:v>
      </x:c>
      <x:c r="S797" s="7" t="n">
        <x:f>SUM(O797,Q797,R797)</x:f>
        <x:v>0</x:v>
      </x:c>
      <x:c r="T797" s="14" t="n">
        <x:f>'Inventory detail'!T797</x:f>
        <x:v>0.0584</x:v>
      </x:c>
      <x:c r="U797" s="14" t="n">
        <x:f>'Inventory detail'!U797</x:f>
        <x:v>0.057239</x:v>
      </x:c>
      <x:c r="V797" s="9" t="n">
        <x:f>O797*T797</x:f>
        <x:v>0</x:v>
      </x:c>
      <x:c r="W797" s="9" t="n">
        <x:f>Q797*T797</x:f>
        <x:v>0</x:v>
      </x:c>
      <x:c r="X797" s="9" t="n">
        <x:f>R797*T797</x:f>
        <x:v>0</x:v>
      </x:c>
      <x:c r="Y797" s="9" t="n">
        <x:f>S797*T797</x:f>
        <x:v>0</x:v>
      </x:c>
      <x:c r="Z797" s="9" t="n">
        <x:f>IF(ISNUMBER(U797),S797*(U797-T797),"n.a.")</x:f>
        <x:v>0</x:v>
      </x:c>
      <x:c r="AA797" s="9" t="n">
        <x:f>IF(ISNUMBER(U797),Y797,0)</x:f>
        <x:v>0</x:v>
      </x:c>
      <x:c r="AB797" s="7" t="n">
        <x:f>MAX(0,L797-SUM(F797:K797))</x:f>
        <x:v>0</x:v>
      </x:c>
    </x:row>
    <x:row r="798" ht="22" customHeight="1">
      <x:c r="A798" s="18" t="n">
        <x:f>Summary!C$41</x:f>
        <x:v>46327</x:v>
      </x:c>
      <x:c r="B798" s="2" t="str">
        <x:f>'Inventory detail'!A798</x:f>
        <x:v>COIL</x:v>
      </x:c>
      <x:c r="C798" s="2" t="str">
        <x:f>'Inventory detail'!B798</x:f>
        <x:v>30</x:v>
      </x:c>
      <x:c r="D798" s="2" t="str">
        <x:f>'Inventory detail'!C798</x:f>
        <x:v>10WHT12-5</x:v>
      </x:c>
      <x:c r="E798" s="10" t="n">
        <x:f>Summary!$E$5</x:f>
        <x:v>46304</x:v>
      </x:c>
      <x:c r="F798" s="7" t="n">
        <x:f>'Inventory detail'!W798</x:f>
        <x:v>0</x:v>
      </x:c>
      <x:c r="G798" s="7" t="n">
        <x:f>'Inventory detail'!X798</x:f>
        <x:v>0</x:v>
      </x:c>
      <x:c r="H798" s="7" t="n">
        <x:f>'Inventory detail'!Y798</x:f>
        <x:v>0</x:v>
      </x:c>
      <x:c r="I798" s="7" t="n">
        <x:f>0</x:f>
        <x:v>0</x:v>
      </x:c>
      <x:c r="J798" s="7" t="n">
        <x:f>0</x:f>
        <x:v>0</x:v>
      </x:c>
      <x:c r="K798" s="7" t="n">
        <x:f>0</x:f>
        <x:v>0</x:v>
      </x:c>
      <x:c r="L798" s="7" t="n">
        <x:f>'Inventory detail'!F798*Summary!$K$5*(A798-E798)/Summary!$K$6</x:f>
        <x:v>0</x:v>
      </x:c>
      <x:c r="M798" s="7" t="n">
        <x:f>MAX(0,H798-L798)</x:f>
        <x:v>0</x:v>
      </x:c>
      <x:c r="N798" s="7" t="n">
        <x:f>MAX(0,L798-H798)</x:f>
        <x:v>0</x:v>
      </x:c>
      <x:c r="O798" s="7" t="n">
        <x:f>MAX(0,F798+I798-N798)</x:f>
        <x:v>0</x:v>
      </x:c>
      <x:c r="P798" s="7" t="n">
        <x:f>MAX(0,N798-F798-I798)</x:f>
        <x:v>0</x:v>
      </x:c>
      <x:c r="Q798" s="7" t="n">
        <x:f>MAX(0,G798+J798-P798)</x:f>
        <x:v>0</x:v>
      </x:c>
      <x:c r="R798" s="7" t="n">
        <x:f>M798+MAX(0,K798-MAX(0,P798-G798-J798))</x:f>
        <x:v>0</x:v>
      </x:c>
      <x:c r="S798" s="7" t="n">
        <x:f>SUM(O798,Q798,R798)</x:f>
        <x:v>0</x:v>
      </x:c>
      <x:c r="T798" s="14" t="n">
        <x:f>'Inventory detail'!T798</x:f>
        <x:v>0.0381</x:v>
      </x:c>
      <x:c r="U798" s="14" t="str">
        <x:f>'Inventory detail'!U798</x:f>
        <x:v>n.a.</x:v>
      </x:c>
      <x:c r="V798" s="9" t="n">
        <x:f>O798*T798</x:f>
        <x:v>0</x:v>
      </x:c>
      <x:c r="W798" s="9" t="n">
        <x:f>Q798*T798</x:f>
        <x:v>0</x:v>
      </x:c>
      <x:c r="X798" s="9" t="n">
        <x:f>R798*T798</x:f>
        <x:v>0</x:v>
      </x:c>
      <x:c r="Y798" s="9" t="n">
        <x:f>S798*T798</x:f>
        <x:v>0</x:v>
      </x:c>
      <x:c r="Z798" s="9" t="str">
        <x:f>IF(ISNUMBER(U798),S798*(U798-T798),"n.a.")</x:f>
        <x:v>n.a.</x:v>
      </x:c>
      <x:c r="AA798" s="9" t="n">
        <x:f>IF(ISNUMBER(U798),Y798,0)</x:f>
        <x:v>0</x:v>
      </x:c>
      <x:c r="AB798" s="7" t="n">
        <x:f>MAX(0,L798-SUM(F798:K798))</x:f>
        <x:v>0</x:v>
      </x:c>
    </x:row>
    <x:row r="799" ht="22" customHeight="1">
      <x:c r="A799" s="18" t="n">
        <x:f>Summary!C$41</x:f>
        <x:v>46327</x:v>
      </x:c>
      <x:c r="B799" s="2" t="str">
        <x:f>'Inventory detail'!A799</x:f>
        <x:v>COIL</x:v>
      </x:c>
      <x:c r="C799" s="2" t="str">
        <x:f>'Inventory detail'!B799</x:f>
        <x:v>30</x:v>
      </x:c>
      <x:c r="D799" s="2" t="str">
        <x:f>'Inventory detail'!C799</x:f>
        <x:v>10WHT36-5</x:v>
      </x:c>
      <x:c r="E799" s="10" t="n">
        <x:f>Summary!$E$5</x:f>
        <x:v>46304</x:v>
      </x:c>
      <x:c r="F799" s="7" t="n">
        <x:f>'Inventory detail'!W799</x:f>
        <x:v>0</x:v>
      </x:c>
      <x:c r="G799" s="7" t="n">
        <x:f>'Inventory detail'!X799</x:f>
        <x:v>0</x:v>
      </x:c>
      <x:c r="H799" s="7" t="n">
        <x:f>'Inventory detail'!Y799</x:f>
        <x:v>0</x:v>
      </x:c>
      <x:c r="I799" s="7" t="n">
        <x:f>0</x:f>
        <x:v>0</x:v>
      </x:c>
      <x:c r="J799" s="7" t="n">
        <x:f>0</x:f>
        <x:v>0</x:v>
      </x:c>
      <x:c r="K799" s="7" t="n">
        <x:f>0</x:f>
        <x:v>0</x:v>
      </x:c>
      <x:c r="L799" s="7" t="n">
        <x:f>'Inventory detail'!F799*Summary!$K$5*(A799-E799)/Summary!$K$6</x:f>
        <x:v>0</x:v>
      </x:c>
      <x:c r="M799" s="7" t="n">
        <x:f>MAX(0,H799-L799)</x:f>
        <x:v>0</x:v>
      </x:c>
      <x:c r="N799" s="7" t="n">
        <x:f>MAX(0,L799-H799)</x:f>
        <x:v>0</x:v>
      </x:c>
      <x:c r="O799" s="7" t="n">
        <x:f>MAX(0,F799+I799-N799)</x:f>
        <x:v>0</x:v>
      </x:c>
      <x:c r="P799" s="7" t="n">
        <x:f>MAX(0,N799-F799-I799)</x:f>
        <x:v>0</x:v>
      </x:c>
      <x:c r="Q799" s="7" t="n">
        <x:f>MAX(0,G799+J799-P799)</x:f>
        <x:v>0</x:v>
      </x:c>
      <x:c r="R799" s="7" t="n">
        <x:f>M799+MAX(0,K799-MAX(0,P799-G799-J799))</x:f>
        <x:v>0</x:v>
      </x:c>
      <x:c r="S799" s="7" t="n">
        <x:f>SUM(O799,Q799,R799)</x:f>
        <x:v>0</x:v>
      </x:c>
      <x:c r="T799" s="14" t="n">
        <x:f>'Inventory detail'!T799</x:f>
        <x:v>0.1116</x:v>
      </x:c>
      <x:c r="U799" s="14" t="str">
        <x:f>'Inventory detail'!U799</x:f>
        <x:v>n.a.</x:v>
      </x:c>
      <x:c r="V799" s="9" t="n">
        <x:f>O799*T799</x:f>
        <x:v>0</x:v>
      </x:c>
      <x:c r="W799" s="9" t="n">
        <x:f>Q799*T799</x:f>
        <x:v>0</x:v>
      </x:c>
      <x:c r="X799" s="9" t="n">
        <x:f>R799*T799</x:f>
        <x:v>0</x:v>
      </x:c>
      <x:c r="Y799" s="9" t="n">
        <x:f>S799*T799</x:f>
        <x:v>0</x:v>
      </x:c>
      <x:c r="Z799" s="9" t="str">
        <x:f>IF(ISNUMBER(U799),S799*(U799-T799),"n.a.")</x:f>
        <x:v>n.a.</x:v>
      </x:c>
      <x:c r="AA799" s="9" t="n">
        <x:f>IF(ISNUMBER(U799),Y799,0)</x:f>
        <x:v>0</x:v>
      </x:c>
      <x:c r="AB799" s="7" t="n">
        <x:f>MAX(0,L799-SUM(F799:K799))</x:f>
        <x:v>0</x:v>
      </x:c>
    </x:row>
    <x:row r="800" ht="22" customHeight="1">
      <x:c r="A800" s="18" t="n">
        <x:f>Summary!C$41</x:f>
        <x:v>46327</x:v>
      </x:c>
      <x:c r="B800" s="2" t="str">
        <x:f>'Inventory detail'!A800</x:f>
        <x:v>COIL</x:v>
      </x:c>
      <x:c r="C800" s="2" t="str">
        <x:f>'Inventory detail'!B800</x:f>
        <x:v>30</x:v>
      </x:c>
      <x:c r="D800" s="2" t="str">
        <x:f>'Inventory detail'!C800</x:f>
        <x:v>11BLK12-5</x:v>
      </x:c>
      <x:c r="E800" s="10" t="n">
        <x:f>Summary!$E$5</x:f>
        <x:v>46304</x:v>
      </x:c>
      <x:c r="F800" s="7" t="n">
        <x:f>'Inventory detail'!W800</x:f>
        <x:v>0</x:v>
      </x:c>
      <x:c r="G800" s="7" t="n">
        <x:f>'Inventory detail'!X800</x:f>
        <x:v>0</x:v>
      </x:c>
      <x:c r="H800" s="7" t="n">
        <x:f>'Inventory detail'!Y800</x:f>
        <x:v>0</x:v>
      </x:c>
      <x:c r="I800" s="7" t="n">
        <x:f>0</x:f>
        <x:v>0</x:v>
      </x:c>
      <x:c r="J800" s="7" t="n">
        <x:f>0</x:f>
        <x:v>0</x:v>
      </x:c>
      <x:c r="K800" s="7" t="n">
        <x:f>0</x:f>
        <x:v>0</x:v>
      </x:c>
      <x:c r="L800" s="7" t="n">
        <x:f>'Inventory detail'!F800*Summary!$K$5*(A800-E800)/Summary!$K$6</x:f>
        <x:v>0</x:v>
      </x:c>
      <x:c r="M800" s="7" t="n">
        <x:f>MAX(0,H800-L800)</x:f>
        <x:v>0</x:v>
      </x:c>
      <x:c r="N800" s="7" t="n">
        <x:f>MAX(0,L800-H800)</x:f>
        <x:v>0</x:v>
      </x:c>
      <x:c r="O800" s="7" t="n">
        <x:f>MAX(0,F800+I800-N800)</x:f>
        <x:v>0</x:v>
      </x:c>
      <x:c r="P800" s="7" t="n">
        <x:f>MAX(0,N800-F800-I800)</x:f>
        <x:v>0</x:v>
      </x:c>
      <x:c r="Q800" s="7" t="n">
        <x:f>MAX(0,G800+J800-P800)</x:f>
        <x:v>0</x:v>
      </x:c>
      <x:c r="R800" s="7" t="n">
        <x:f>M800+MAX(0,K800-MAX(0,P800-G800-J800))</x:f>
        <x:v>0</x:v>
      </x:c>
      <x:c r="S800" s="7" t="n">
        <x:f>SUM(O800,Q800,R800)</x:f>
        <x:v>0</x:v>
      </x:c>
      <x:c r="T800" s="14" t="n">
        <x:f>'Inventory detail'!T800</x:f>
        <x:v>0.0409</x:v>
      </x:c>
      <x:c r="U800" s="14" t="str">
        <x:f>'Inventory detail'!U800</x:f>
        <x:v>n.a.</x:v>
      </x:c>
      <x:c r="V800" s="9" t="n">
        <x:f>O800*T800</x:f>
        <x:v>0</x:v>
      </x:c>
      <x:c r="W800" s="9" t="n">
        <x:f>Q800*T800</x:f>
        <x:v>0</x:v>
      </x:c>
      <x:c r="X800" s="9" t="n">
        <x:f>R800*T800</x:f>
        <x:v>0</x:v>
      </x:c>
      <x:c r="Y800" s="9" t="n">
        <x:f>S800*T800</x:f>
        <x:v>0</x:v>
      </x:c>
      <x:c r="Z800" s="9" t="str">
        <x:f>IF(ISNUMBER(U800),S800*(U800-T800),"n.a.")</x:f>
        <x:v>n.a.</x:v>
      </x:c>
      <x:c r="AA800" s="9" t="n">
        <x:f>IF(ISNUMBER(U800),Y800,0)</x:f>
        <x:v>0</x:v>
      </x:c>
      <x:c r="AB800" s="7" t="n">
        <x:f>MAX(0,L800-SUM(F800:K800))</x:f>
        <x:v>0</x:v>
      </x:c>
    </x:row>
    <x:row r="801" ht="22" customHeight="1">
      <x:c r="A801" s="18" t="n">
        <x:f>Summary!C$41</x:f>
        <x:v>46327</x:v>
      </x:c>
      <x:c r="B801" s="2" t="str">
        <x:f>'Inventory detail'!A801</x:f>
        <x:v>COIL</x:v>
      </x:c>
      <x:c r="C801" s="2" t="str">
        <x:f>'Inventory detail'!B801</x:f>
        <x:v>30</x:v>
      </x:c>
      <x:c r="D801" s="2" t="str">
        <x:f>'Inventory detail'!C801</x:f>
        <x:v>11BLK36-5</x:v>
      </x:c>
      <x:c r="E801" s="10" t="n">
        <x:f>Summary!$E$5</x:f>
        <x:v>46304</x:v>
      </x:c>
      <x:c r="F801" s="7" t="n">
        <x:f>'Inventory detail'!W801</x:f>
        <x:v>0</x:v>
      </x:c>
      <x:c r="G801" s="7" t="n">
        <x:f>'Inventory detail'!X801</x:f>
        <x:v>0</x:v>
      </x:c>
      <x:c r="H801" s="7" t="n">
        <x:f>'Inventory detail'!Y801</x:f>
        <x:v>0</x:v>
      </x:c>
      <x:c r="I801" s="7" t="n">
        <x:f>0</x:f>
        <x:v>0</x:v>
      </x:c>
      <x:c r="J801" s="7" t="n">
        <x:f>0</x:f>
        <x:v>0</x:v>
      </x:c>
      <x:c r="K801" s="7" t="n">
        <x:f>0</x:f>
        <x:v>0</x:v>
      </x:c>
      <x:c r="L801" s="7" t="n">
        <x:f>'Inventory detail'!F801*Summary!$K$5*(A801-E801)/Summary!$K$6</x:f>
        <x:v>0</x:v>
      </x:c>
      <x:c r="M801" s="7" t="n">
        <x:f>MAX(0,H801-L801)</x:f>
        <x:v>0</x:v>
      </x:c>
      <x:c r="N801" s="7" t="n">
        <x:f>MAX(0,L801-H801)</x:f>
        <x:v>0</x:v>
      </x:c>
      <x:c r="O801" s="7" t="n">
        <x:f>MAX(0,F801+I801-N801)</x:f>
        <x:v>0</x:v>
      </x:c>
      <x:c r="P801" s="7" t="n">
        <x:f>MAX(0,N801-F801-I801)</x:f>
        <x:v>0</x:v>
      </x:c>
      <x:c r="Q801" s="7" t="n">
        <x:f>MAX(0,G801+J801-P801)</x:f>
        <x:v>0</x:v>
      </x:c>
      <x:c r="R801" s="7" t="n">
        <x:f>M801+MAX(0,K801-MAX(0,P801-G801-J801))</x:f>
        <x:v>0</x:v>
      </x:c>
      <x:c r="S801" s="7" t="n">
        <x:f>SUM(O801,Q801,R801)</x:f>
        <x:v>0</x:v>
      </x:c>
      <x:c r="T801" s="14" t="n">
        <x:f>'Inventory detail'!T801</x:f>
        <x:v>0.1226</x:v>
      </x:c>
      <x:c r="U801" s="14" t="str">
        <x:f>'Inventory detail'!U801</x:f>
        <x:v>n.a.</x:v>
      </x:c>
      <x:c r="V801" s="9" t="n">
        <x:f>O801*T801</x:f>
        <x:v>0</x:v>
      </x:c>
      <x:c r="W801" s="9" t="n">
        <x:f>Q801*T801</x:f>
        <x:v>0</x:v>
      </x:c>
      <x:c r="X801" s="9" t="n">
        <x:f>R801*T801</x:f>
        <x:v>0</x:v>
      </x:c>
      <x:c r="Y801" s="9" t="n">
        <x:f>S801*T801</x:f>
        <x:v>0</x:v>
      </x:c>
      <x:c r="Z801" s="9" t="str">
        <x:f>IF(ISNUMBER(U801),S801*(U801-T801),"n.a.")</x:f>
        <x:v>n.a.</x:v>
      </x:c>
      <x:c r="AA801" s="9" t="n">
        <x:f>IF(ISNUMBER(U801),Y801,0)</x:f>
        <x:v>0</x:v>
      </x:c>
      <x:c r="AB801" s="7" t="n">
        <x:f>MAX(0,L801-SUM(F801:K801))</x:f>
        <x:v>0</x:v>
      </x:c>
    </x:row>
    <x:row r="802" ht="22" customHeight="1">
      <x:c r="A802" s="18" t="n">
        <x:f>Summary!C$41</x:f>
        <x:v>46327</x:v>
      </x:c>
      <x:c r="B802" s="2" t="str">
        <x:f>'Inventory detail'!A802</x:f>
        <x:v>COIL</x:v>
      </x:c>
      <x:c r="C802" s="2" t="str">
        <x:f>'Inventory detail'!B802</x:f>
        <x:v>30</x:v>
      </x:c>
      <x:c r="D802" s="2" t="str">
        <x:f>'Inventory detail'!C802</x:f>
        <x:v>11BLU12-4</x:v>
      </x:c>
      <x:c r="E802" s="10" t="n">
        <x:f>Summary!$E$5</x:f>
        <x:v>46304</x:v>
      </x:c>
      <x:c r="F802" s="7" t="n">
        <x:f>'Inventory detail'!W802</x:f>
        <x:v>0</x:v>
      </x:c>
      <x:c r="G802" s="7" t="n">
        <x:f>'Inventory detail'!X802</x:f>
        <x:v>0</x:v>
      </x:c>
      <x:c r="H802" s="7" t="n">
        <x:f>'Inventory detail'!Y802</x:f>
        <x:v>0</x:v>
      </x:c>
      <x:c r="I802" s="7" t="n">
        <x:f>0</x:f>
        <x:v>0</x:v>
      </x:c>
      <x:c r="J802" s="7" t="n">
        <x:f>0</x:f>
        <x:v>0</x:v>
      </x:c>
      <x:c r="K802" s="7" t="n">
        <x:f>0</x:f>
        <x:v>0</x:v>
      </x:c>
      <x:c r="L802" s="7" t="n">
        <x:f>'Inventory detail'!F802*Summary!$K$5*(A802-E802)/Summary!$K$6</x:f>
        <x:v>0</x:v>
      </x:c>
      <x:c r="M802" s="7" t="n">
        <x:f>MAX(0,H802-L802)</x:f>
        <x:v>0</x:v>
      </x:c>
      <x:c r="N802" s="7" t="n">
        <x:f>MAX(0,L802-H802)</x:f>
        <x:v>0</x:v>
      </x:c>
      <x:c r="O802" s="7" t="n">
        <x:f>MAX(0,F802+I802-N802)</x:f>
        <x:v>0</x:v>
      </x:c>
      <x:c r="P802" s="7" t="n">
        <x:f>MAX(0,N802-F802-I802)</x:f>
        <x:v>0</x:v>
      </x:c>
      <x:c r="Q802" s="7" t="n">
        <x:f>MAX(0,G802+J802-P802)</x:f>
        <x:v>0</x:v>
      </x:c>
      <x:c r="R802" s="7" t="n">
        <x:f>M802+MAX(0,K802-MAX(0,P802-G802-J802))</x:f>
        <x:v>0</x:v>
      </x:c>
      <x:c r="S802" s="7" t="n">
        <x:f>SUM(O802,Q802,R802)</x:f>
        <x:v>0</x:v>
      </x:c>
      <x:c r="T802" s="14" t="n">
        <x:f>'Inventory detail'!T802</x:f>
        <x:v>0.0682</x:v>
      </x:c>
      <x:c r="U802" s="14" t="n">
        <x:f>'Inventory detail'!U802</x:f>
        <x:v>0.0668525</x:v>
      </x:c>
      <x:c r="V802" s="9" t="n">
        <x:f>O802*T802</x:f>
        <x:v>0</x:v>
      </x:c>
      <x:c r="W802" s="9" t="n">
        <x:f>Q802*T802</x:f>
        <x:v>0</x:v>
      </x:c>
      <x:c r="X802" s="9" t="n">
        <x:f>R802*T802</x:f>
        <x:v>0</x:v>
      </x:c>
      <x:c r="Y802" s="9" t="n">
        <x:f>S802*T802</x:f>
        <x:v>0</x:v>
      </x:c>
      <x:c r="Z802" s="9" t="n">
        <x:f>IF(ISNUMBER(U802),S802*(U802-T802),"n.a.")</x:f>
        <x:v>0</x:v>
      </x:c>
      <x:c r="AA802" s="9" t="n">
        <x:f>IF(ISNUMBER(U802),Y802,0)</x:f>
        <x:v>0</x:v>
      </x:c>
      <x:c r="AB802" s="7" t="n">
        <x:f>MAX(0,L802-SUM(F802:K802))</x:f>
        <x:v>0</x:v>
      </x:c>
    </x:row>
    <x:row r="803" ht="22" customHeight="1">
      <x:c r="A803" s="18" t="n">
        <x:f>Summary!C$41</x:f>
        <x:v>46327</x:v>
      </x:c>
      <x:c r="B803" s="2" t="str">
        <x:f>'Inventory detail'!A803</x:f>
        <x:v>COIL</x:v>
      </x:c>
      <x:c r="C803" s="2" t="str">
        <x:f>'Inventory detail'!B803</x:f>
        <x:v>30</x:v>
      </x:c>
      <x:c r="D803" s="2" t="str">
        <x:f>'Inventory detail'!C803</x:f>
        <x:v>11FG12-4</x:v>
      </x:c>
      <x:c r="E803" s="10" t="n">
        <x:f>Summary!$E$5</x:f>
        <x:v>46304</x:v>
      </x:c>
      <x:c r="F803" s="7" t="n">
        <x:f>'Inventory detail'!W803</x:f>
        <x:v>0</x:v>
      </x:c>
      <x:c r="G803" s="7" t="n">
        <x:f>'Inventory detail'!X803</x:f>
        <x:v>0</x:v>
      </x:c>
      <x:c r="H803" s="7" t="n">
        <x:f>'Inventory detail'!Y803</x:f>
        <x:v>0</x:v>
      </x:c>
      <x:c r="I803" s="7" t="n">
        <x:f>0</x:f>
        <x:v>0</x:v>
      </x:c>
      <x:c r="J803" s="7" t="n">
        <x:f>0</x:f>
        <x:v>0</x:v>
      </x:c>
      <x:c r="K803" s="7" t="n">
        <x:f>0</x:f>
        <x:v>0</x:v>
      </x:c>
      <x:c r="L803" s="7" t="n">
        <x:f>'Inventory detail'!F803*Summary!$K$5*(A803-E803)/Summary!$K$6</x:f>
        <x:v>0</x:v>
      </x:c>
      <x:c r="M803" s="7" t="n">
        <x:f>MAX(0,H803-L803)</x:f>
        <x:v>0</x:v>
      </x:c>
      <x:c r="N803" s="7" t="n">
        <x:f>MAX(0,L803-H803)</x:f>
        <x:v>0</x:v>
      </x:c>
      <x:c r="O803" s="7" t="n">
        <x:f>MAX(0,F803+I803-N803)</x:f>
        <x:v>0</x:v>
      </x:c>
      <x:c r="P803" s="7" t="n">
        <x:f>MAX(0,N803-F803-I803)</x:f>
        <x:v>0</x:v>
      </x:c>
      <x:c r="Q803" s="7" t="n">
        <x:f>MAX(0,G803+J803-P803)</x:f>
        <x:v>0</x:v>
      </x:c>
      <x:c r="R803" s="7" t="n">
        <x:f>M803+MAX(0,K803-MAX(0,P803-G803-J803))</x:f>
        <x:v>0</x:v>
      </x:c>
      <x:c r="S803" s="7" t="n">
        <x:f>SUM(O803,Q803,R803)</x:f>
        <x:v>0</x:v>
      </x:c>
      <x:c r="T803" s="14" t="n">
        <x:f>'Inventory detail'!T803</x:f>
        <x:v>0.036699999999999997</x:v>
      </x:c>
      <x:c r="U803" s="14" t="str">
        <x:f>'Inventory detail'!U803</x:f>
        <x:v>n.a.</x:v>
      </x:c>
      <x:c r="V803" s="9" t="n">
        <x:f>O803*T803</x:f>
        <x:v>0</x:v>
      </x:c>
      <x:c r="W803" s="9" t="n">
        <x:f>Q803*T803</x:f>
        <x:v>0</x:v>
      </x:c>
      <x:c r="X803" s="9" t="n">
        <x:f>R803*T803</x:f>
        <x:v>0</x:v>
      </x:c>
      <x:c r="Y803" s="9" t="n">
        <x:f>S803*T803</x:f>
        <x:v>0</x:v>
      </x:c>
      <x:c r="Z803" s="9" t="str">
        <x:f>IF(ISNUMBER(U803),S803*(U803-T803),"n.a.")</x:f>
        <x:v>n.a.</x:v>
      </x:c>
      <x:c r="AA803" s="9" t="n">
        <x:f>IF(ISNUMBER(U803),Y803,0)</x:f>
        <x:v>0</x:v>
      </x:c>
      <x:c r="AB803" s="7" t="n">
        <x:f>MAX(0,L803-SUM(F803:K803))</x:f>
        <x:v>0</x:v>
      </x:c>
    </x:row>
    <x:row r="804" ht="22" customHeight="1">
      <x:c r="A804" s="18" t="n">
        <x:f>Summary!C$41</x:f>
        <x:v>46327</x:v>
      </x:c>
      <x:c r="B804" s="2" t="str">
        <x:f>'Inventory detail'!A804</x:f>
        <x:v>COIL</x:v>
      </x:c>
      <x:c r="C804" s="2" t="str">
        <x:f>'Inventory detail'!B804</x:f>
        <x:v>30</x:v>
      </x:c>
      <x:c r="D804" s="2" t="str">
        <x:f>'Inventory detail'!C804</x:f>
        <x:v>11MAR12-4</x:v>
      </x:c>
      <x:c r="E804" s="10" t="n">
        <x:f>Summary!$E$5</x:f>
        <x:v>46304</x:v>
      </x:c>
      <x:c r="F804" s="7" t="n">
        <x:f>'Inventory detail'!W804</x:f>
        <x:v>0</x:v>
      </x:c>
      <x:c r="G804" s="7" t="n">
        <x:f>'Inventory detail'!X804</x:f>
        <x:v>0</x:v>
      </x:c>
      <x:c r="H804" s="7" t="n">
        <x:f>'Inventory detail'!Y804</x:f>
        <x:v>0</x:v>
      </x:c>
      <x:c r="I804" s="7" t="n">
        <x:f>0</x:f>
        <x:v>0</x:v>
      </x:c>
      <x:c r="J804" s="7" t="n">
        <x:f>0</x:f>
        <x:v>0</x:v>
      </x:c>
      <x:c r="K804" s="7" t="n">
        <x:f>0</x:f>
        <x:v>0</x:v>
      </x:c>
      <x:c r="L804" s="7" t="n">
        <x:f>'Inventory detail'!F804*Summary!$K$5*(A804-E804)/Summary!$K$6</x:f>
        <x:v>0</x:v>
      </x:c>
      <x:c r="M804" s="7" t="n">
        <x:f>MAX(0,H804-L804)</x:f>
        <x:v>0</x:v>
      </x:c>
      <x:c r="N804" s="7" t="n">
        <x:f>MAX(0,L804-H804)</x:f>
        <x:v>0</x:v>
      </x:c>
      <x:c r="O804" s="7" t="n">
        <x:f>MAX(0,F804+I804-N804)</x:f>
        <x:v>0</x:v>
      </x:c>
      <x:c r="P804" s="7" t="n">
        <x:f>MAX(0,N804-F804-I804)</x:f>
        <x:v>0</x:v>
      </x:c>
      <x:c r="Q804" s="7" t="n">
        <x:f>MAX(0,G804+J804-P804)</x:f>
        <x:v>0</x:v>
      </x:c>
      <x:c r="R804" s="7" t="n">
        <x:f>M804+MAX(0,K804-MAX(0,P804-G804-J804))</x:f>
        <x:v>0</x:v>
      </x:c>
      <x:c r="S804" s="7" t="n">
        <x:f>SUM(O804,Q804,R804)</x:f>
        <x:v>0</x:v>
      </x:c>
      <x:c r="T804" s="14" t="n">
        <x:f>'Inventory detail'!T804</x:f>
        <x:v>0.036699999999999997</x:v>
      </x:c>
      <x:c r="U804" s="14" t="str">
        <x:f>'Inventory detail'!U804</x:f>
        <x:v>n.a.</x:v>
      </x:c>
      <x:c r="V804" s="9" t="n">
        <x:f>O804*T804</x:f>
        <x:v>0</x:v>
      </x:c>
      <x:c r="W804" s="9" t="n">
        <x:f>Q804*T804</x:f>
        <x:v>0</x:v>
      </x:c>
      <x:c r="X804" s="9" t="n">
        <x:f>R804*T804</x:f>
        <x:v>0</x:v>
      </x:c>
      <x:c r="Y804" s="9" t="n">
        <x:f>S804*T804</x:f>
        <x:v>0</x:v>
      </x:c>
      <x:c r="Z804" s="9" t="str">
        <x:f>IF(ISNUMBER(U804),S804*(U804-T804),"n.a.")</x:f>
        <x:v>n.a.</x:v>
      </x:c>
      <x:c r="AA804" s="9" t="n">
        <x:f>IF(ISNUMBER(U804),Y804,0)</x:f>
        <x:v>0</x:v>
      </x:c>
      <x:c r="AB804" s="7" t="n">
        <x:f>MAX(0,L804-SUM(F804:K804))</x:f>
        <x:v>0</x:v>
      </x:c>
    </x:row>
    <x:row r="805" ht="22" customHeight="1">
      <x:c r="A805" s="18" t="n">
        <x:f>Summary!C$41</x:f>
        <x:v>46327</x:v>
      </x:c>
      <x:c r="B805" s="2" t="str">
        <x:f>'Inventory detail'!A805</x:f>
        <x:v>COIL</x:v>
      </x:c>
      <x:c r="C805" s="2" t="str">
        <x:f>'Inventory detail'!B805</x:f>
        <x:v>30</x:v>
      </x:c>
      <x:c r="D805" s="2" t="str">
        <x:f>'Inventory detail'!C805</x:f>
        <x:v>11NAV12-4</x:v>
      </x:c>
      <x:c r="E805" s="10" t="n">
        <x:f>Summary!$E$5</x:f>
        <x:v>46304</x:v>
      </x:c>
      <x:c r="F805" s="7" t="n">
        <x:f>'Inventory detail'!W805</x:f>
        <x:v>0</x:v>
      </x:c>
      <x:c r="G805" s="7" t="n">
        <x:f>'Inventory detail'!X805</x:f>
        <x:v>0</x:v>
      </x:c>
      <x:c r="H805" s="7" t="n">
        <x:f>'Inventory detail'!Y805</x:f>
        <x:v>2700</x:v>
      </x:c>
      <x:c r="I805" s="7" t="n">
        <x:f>0</x:f>
        <x:v>0</x:v>
      </x:c>
      <x:c r="J805" s="7" t="n">
        <x:f>0</x:f>
        <x:v>0</x:v>
      </x:c>
      <x:c r="K805" s="7" t="n">
        <x:f>0</x:f>
        <x:v>0</x:v>
      </x:c>
      <x:c r="L805" s="7" t="n">
        <x:f>'Inventory detail'!F805*Summary!$K$5*(A805-E805)/Summary!$K$6</x:f>
        <x:v>0</x:v>
      </x:c>
      <x:c r="M805" s="7" t="n">
        <x:f>MAX(0,H805-L805)</x:f>
        <x:v>2700</x:v>
      </x:c>
      <x:c r="N805" s="7" t="n">
        <x:f>MAX(0,L805-H805)</x:f>
        <x:v>0</x:v>
      </x:c>
      <x:c r="O805" s="7" t="n">
        <x:f>MAX(0,F805+I805-N805)</x:f>
        <x:v>0</x:v>
      </x:c>
      <x:c r="P805" s="7" t="n">
        <x:f>MAX(0,N805-F805-I805)</x:f>
        <x:v>0</x:v>
      </x:c>
      <x:c r="Q805" s="7" t="n">
        <x:f>MAX(0,G805+J805-P805)</x:f>
        <x:v>0</x:v>
      </x:c>
      <x:c r="R805" s="7" t="n">
        <x:f>M805+MAX(0,K805-MAX(0,P805-G805-J805))</x:f>
        <x:v>2700</x:v>
      </x:c>
      <x:c r="S805" s="7" t="n">
        <x:f>SUM(O805,Q805,R805)</x:f>
        <x:v>2700</x:v>
      </x:c>
      <x:c r="T805" s="14" t="n">
        <x:f>'Inventory detail'!T805</x:f>
        <x:v>0.0682</x:v>
      </x:c>
      <x:c r="U805" s="14" t="n">
        <x:f>'Inventory detail'!U805</x:f>
        <x:v>0.0668525</x:v>
      </x:c>
      <x:c r="V805" s="9" t="n">
        <x:f>O805*T805</x:f>
        <x:v>0</x:v>
      </x:c>
      <x:c r="W805" s="9" t="n">
        <x:f>Q805*T805</x:f>
        <x:v>0</x:v>
      </x:c>
      <x:c r="X805" s="9" t="n">
        <x:f>R805*T805</x:f>
        <x:v>184.14</x:v>
      </x:c>
      <x:c r="Y805" s="9" t="n">
        <x:f>S805*T805</x:f>
        <x:v>184.14</x:v>
      </x:c>
      <x:c r="Z805" s="9" t="n">
        <x:f>IF(ISNUMBER(U805),S805*(U805-T805),"n.a.")</x:f>
        <x:v>-3.6382500000000038</x:v>
      </x:c>
      <x:c r="AA805" s="9" t="n">
        <x:f>IF(ISNUMBER(U805),Y805,0)</x:f>
        <x:v>184.14</x:v>
      </x:c>
      <x:c r="AB805" s="7" t="n">
        <x:f>MAX(0,L805-SUM(F805:K805))</x:f>
        <x:v>0</x:v>
      </x:c>
    </x:row>
    <x:row r="806" ht="22" customHeight="1">
      <x:c r="A806" s="18" t="n">
        <x:f>Summary!C$41</x:f>
        <x:v>46327</x:v>
      </x:c>
      <x:c r="B806" s="2" t="str">
        <x:f>'Inventory detail'!A806</x:f>
        <x:v>COIL</x:v>
      </x:c>
      <x:c r="C806" s="2" t="str">
        <x:f>'Inventory detail'!B806</x:f>
        <x:v>30</x:v>
      </x:c>
      <x:c r="D806" s="2" t="str">
        <x:f>'Inventory detail'!C806</x:f>
        <x:v>11RED12-4</x:v>
      </x:c>
      <x:c r="E806" s="10" t="n">
        <x:f>Summary!$E$5</x:f>
        <x:v>46304</x:v>
      </x:c>
      <x:c r="F806" s="7" t="n">
        <x:f>'Inventory detail'!W806</x:f>
        <x:v>0</x:v>
      </x:c>
      <x:c r="G806" s="7" t="n">
        <x:f>'Inventory detail'!X806</x:f>
        <x:v>0</x:v>
      </x:c>
      <x:c r="H806" s="7" t="n">
        <x:f>'Inventory detail'!Y806</x:f>
        <x:v>0</x:v>
      </x:c>
      <x:c r="I806" s="7" t="n">
        <x:f>0</x:f>
        <x:v>0</x:v>
      </x:c>
      <x:c r="J806" s="7" t="n">
        <x:f>0</x:f>
        <x:v>0</x:v>
      </x:c>
      <x:c r="K806" s="7" t="n">
        <x:f>0</x:f>
        <x:v>0</x:v>
      </x:c>
      <x:c r="L806" s="7" t="n">
        <x:f>'Inventory detail'!F806*Summary!$K$5*(A806-E806)/Summary!$K$6</x:f>
        <x:v>0</x:v>
      </x:c>
      <x:c r="M806" s="7" t="n">
        <x:f>MAX(0,H806-L806)</x:f>
        <x:v>0</x:v>
      </x:c>
      <x:c r="N806" s="7" t="n">
        <x:f>MAX(0,L806-H806)</x:f>
        <x:v>0</x:v>
      </x:c>
      <x:c r="O806" s="7" t="n">
        <x:f>MAX(0,F806+I806-N806)</x:f>
        <x:v>0</x:v>
      </x:c>
      <x:c r="P806" s="7" t="n">
        <x:f>MAX(0,N806-F806-I806)</x:f>
        <x:v>0</x:v>
      </x:c>
      <x:c r="Q806" s="7" t="n">
        <x:f>MAX(0,G806+J806-P806)</x:f>
        <x:v>0</x:v>
      </x:c>
      <x:c r="R806" s="7" t="n">
        <x:f>M806+MAX(0,K806-MAX(0,P806-G806-J806))</x:f>
        <x:v>0</x:v>
      </x:c>
      <x:c r="S806" s="7" t="n">
        <x:f>SUM(O806,Q806,R806)</x:f>
        <x:v>0</x:v>
      </x:c>
      <x:c r="T806" s="14" t="n">
        <x:f>'Inventory detail'!T806</x:f>
        <x:v>0.0682</x:v>
      </x:c>
      <x:c r="U806" s="14" t="n">
        <x:f>'Inventory detail'!U806</x:f>
        <x:v>0.0668525</x:v>
      </x:c>
      <x:c r="V806" s="9" t="n">
        <x:f>O806*T806</x:f>
        <x:v>0</x:v>
      </x:c>
      <x:c r="W806" s="9" t="n">
        <x:f>Q806*T806</x:f>
        <x:v>0</x:v>
      </x:c>
      <x:c r="X806" s="9" t="n">
        <x:f>R806*T806</x:f>
        <x:v>0</x:v>
      </x:c>
      <x:c r="Y806" s="9" t="n">
        <x:f>S806*T806</x:f>
        <x:v>0</x:v>
      </x:c>
      <x:c r="Z806" s="9" t="n">
        <x:f>IF(ISNUMBER(U806),S806*(U806-T806),"n.a.")</x:f>
        <x:v>0</x:v>
      </x:c>
      <x:c r="AA806" s="9" t="n">
        <x:f>IF(ISNUMBER(U806),Y806,0)</x:f>
        <x:v>0</x:v>
      </x:c>
      <x:c r="AB806" s="7" t="n">
        <x:f>MAX(0,L806-SUM(F806:K806))</x:f>
        <x:v>0</x:v>
      </x:c>
    </x:row>
    <x:row r="807" ht="22" customHeight="1">
      <x:c r="A807" s="18" t="n">
        <x:f>Summary!C$41</x:f>
        <x:v>46327</x:v>
      </x:c>
      <x:c r="B807" s="2" t="str">
        <x:f>'Inventory detail'!A807</x:f>
        <x:v>COIL</x:v>
      </x:c>
      <x:c r="C807" s="2" t="str">
        <x:f>'Inventory detail'!B807</x:f>
        <x:v>30</x:v>
      </x:c>
      <x:c r="D807" s="2" t="str">
        <x:f>'Inventory detail'!C807</x:f>
        <x:v>11WHT36-4</x:v>
      </x:c>
      <x:c r="E807" s="10" t="n">
        <x:f>Summary!$E$5</x:f>
        <x:v>46304</x:v>
      </x:c>
      <x:c r="F807" s="7" t="n">
        <x:f>'Inventory detail'!W807</x:f>
        <x:v>0</x:v>
      </x:c>
      <x:c r="G807" s="7" t="n">
        <x:f>'Inventory detail'!X807</x:f>
        <x:v>0</x:v>
      </x:c>
      <x:c r="H807" s="7" t="n">
        <x:f>'Inventory detail'!Y807</x:f>
        <x:v>0</x:v>
      </x:c>
      <x:c r="I807" s="7" t="n">
        <x:f>0</x:f>
        <x:v>0</x:v>
      </x:c>
      <x:c r="J807" s="7" t="n">
        <x:f>0</x:f>
        <x:v>0</x:v>
      </x:c>
      <x:c r="K807" s="7" t="n">
        <x:f>0</x:f>
        <x:v>0</x:v>
      </x:c>
      <x:c r="L807" s="7" t="n">
        <x:f>'Inventory detail'!F807*Summary!$K$5*(A807-E807)/Summary!$K$6</x:f>
        <x:v>0</x:v>
      </x:c>
      <x:c r="M807" s="7" t="n">
        <x:f>MAX(0,H807-L807)</x:f>
        <x:v>0</x:v>
      </x:c>
      <x:c r="N807" s="7" t="n">
        <x:f>MAX(0,L807-H807)</x:f>
        <x:v>0</x:v>
      </x:c>
      <x:c r="O807" s="7" t="n">
        <x:f>MAX(0,F807+I807-N807)</x:f>
        <x:v>0</x:v>
      </x:c>
      <x:c r="P807" s="7" t="n">
        <x:f>MAX(0,N807-F807-I807)</x:f>
        <x:v>0</x:v>
      </x:c>
      <x:c r="Q807" s="7" t="n">
        <x:f>MAX(0,G807+J807-P807)</x:f>
        <x:v>0</x:v>
      </x:c>
      <x:c r="R807" s="7" t="n">
        <x:f>M807+MAX(0,K807-MAX(0,P807-G807-J807))</x:f>
        <x:v>0</x:v>
      </x:c>
      <x:c r="S807" s="7" t="n">
        <x:f>SUM(O807,Q807,R807)</x:f>
        <x:v>0</x:v>
      </x:c>
      <x:c r="T807" s="14" t="n">
        <x:f>'Inventory detail'!T807</x:f>
        <x:v>0.1016</x:v>
      </x:c>
      <x:c r="U807" s="14" t="str">
        <x:f>'Inventory detail'!U807</x:f>
        <x:v>n.a.</x:v>
      </x:c>
      <x:c r="V807" s="9" t="n">
        <x:f>O807*T807</x:f>
        <x:v>0</x:v>
      </x:c>
      <x:c r="W807" s="9" t="n">
        <x:f>Q807*T807</x:f>
        <x:v>0</x:v>
      </x:c>
      <x:c r="X807" s="9" t="n">
        <x:f>R807*T807</x:f>
        <x:v>0</x:v>
      </x:c>
      <x:c r="Y807" s="9" t="n">
        <x:f>S807*T807</x:f>
        <x:v>0</x:v>
      </x:c>
      <x:c r="Z807" s="9" t="str">
        <x:f>IF(ISNUMBER(U807),S807*(U807-T807),"n.a.")</x:f>
        <x:v>n.a.</x:v>
      </x:c>
      <x:c r="AA807" s="9" t="n">
        <x:f>IF(ISNUMBER(U807),Y807,0)</x:f>
        <x:v>0</x:v>
      </x:c>
      <x:c r="AB807" s="7" t="n">
        <x:f>MAX(0,L807-SUM(F807:K807))</x:f>
        <x:v>0</x:v>
      </x:c>
    </x:row>
    <x:row r="808" ht="22" customHeight="1">
      <x:c r="A808" s="18" t="n">
        <x:f>Summary!C$41</x:f>
        <x:v>46327</x:v>
      </x:c>
      <x:c r="B808" s="2" t="str">
        <x:f>'Inventory detail'!A808</x:f>
        <x:v>COIL</x:v>
      </x:c>
      <x:c r="C808" s="2" t="str">
        <x:f>'Inventory detail'!B808</x:f>
        <x:v>30</x:v>
      </x:c>
      <x:c r="D808" s="2" t="str">
        <x:f>'Inventory detail'!C808</x:f>
        <x:v>12BLK12-5</x:v>
      </x:c>
      <x:c r="E808" s="10" t="n">
        <x:f>Summary!$E$5</x:f>
        <x:v>46304</x:v>
      </x:c>
      <x:c r="F808" s="7" t="n">
        <x:f>'Inventory detail'!W808</x:f>
        <x:v>0</x:v>
      </x:c>
      <x:c r="G808" s="7" t="n">
        <x:f>'Inventory detail'!X808</x:f>
        <x:v>0</x:v>
      </x:c>
      <x:c r="H808" s="7" t="n">
        <x:f>'Inventory detail'!Y808</x:f>
        <x:v>0</x:v>
      </x:c>
      <x:c r="I808" s="7" t="n">
        <x:f>0</x:f>
        <x:v>0</x:v>
      </x:c>
      <x:c r="J808" s="7" t="n">
        <x:f>0</x:f>
        <x:v>0</x:v>
      </x:c>
      <x:c r="K808" s="7" t="n">
        <x:f>0</x:f>
        <x:v>0</x:v>
      </x:c>
      <x:c r="L808" s="7" t="n">
        <x:f>'Inventory detail'!F808*Summary!$K$5*(A808-E808)/Summary!$K$6</x:f>
        <x:v>0</x:v>
      </x:c>
      <x:c r="M808" s="7" t="n">
        <x:f>MAX(0,H808-L808)</x:f>
        <x:v>0</x:v>
      </x:c>
      <x:c r="N808" s="7" t="n">
        <x:f>MAX(0,L808-H808)</x:f>
        <x:v>0</x:v>
      </x:c>
      <x:c r="O808" s="7" t="n">
        <x:f>MAX(0,F808+I808-N808)</x:f>
        <x:v>0</x:v>
      </x:c>
      <x:c r="P808" s="7" t="n">
        <x:f>MAX(0,N808-F808-I808)</x:f>
        <x:v>0</x:v>
      </x:c>
      <x:c r="Q808" s="7" t="n">
        <x:f>MAX(0,G808+J808-P808)</x:f>
        <x:v>0</x:v>
      </x:c>
      <x:c r="R808" s="7" t="n">
        <x:f>M808+MAX(0,K808-MAX(0,P808-G808-J808))</x:f>
        <x:v>0</x:v>
      </x:c>
      <x:c r="S808" s="7" t="n">
        <x:f>SUM(O808,Q808,R808)</x:f>
        <x:v>0</x:v>
      </x:c>
      <x:c r="T808" s="14" t="n">
        <x:f>'Inventory detail'!T808</x:f>
        <x:v>0.0492</x:v>
      </x:c>
      <x:c r="U808" s="14" t="str">
        <x:f>'Inventory detail'!U808</x:f>
        <x:v>n.a.</x:v>
      </x:c>
      <x:c r="V808" s="9" t="n">
        <x:f>O808*T808</x:f>
        <x:v>0</x:v>
      </x:c>
      <x:c r="W808" s="9" t="n">
        <x:f>Q808*T808</x:f>
        <x:v>0</x:v>
      </x:c>
      <x:c r="X808" s="9" t="n">
        <x:f>R808*T808</x:f>
        <x:v>0</x:v>
      </x:c>
      <x:c r="Y808" s="9" t="n">
        <x:f>S808*T808</x:f>
        <x:v>0</x:v>
      </x:c>
      <x:c r="Z808" s="9" t="str">
        <x:f>IF(ISNUMBER(U808),S808*(U808-T808),"n.a.")</x:f>
        <x:v>n.a.</x:v>
      </x:c>
      <x:c r="AA808" s="9" t="n">
        <x:f>IF(ISNUMBER(U808),Y808,0)</x:f>
        <x:v>0</x:v>
      </x:c>
      <x:c r="AB808" s="7" t="n">
        <x:f>MAX(0,L808-SUM(F808:K808))</x:f>
        <x:v>0</x:v>
      </x:c>
    </x:row>
    <x:row r="809" ht="22" customHeight="1">
      <x:c r="A809" s="18" t="n">
        <x:f>Summary!C$41</x:f>
        <x:v>46327</x:v>
      </x:c>
      <x:c r="B809" s="2" t="str">
        <x:f>'Inventory detail'!A809</x:f>
        <x:v>COIL</x:v>
      </x:c>
      <x:c r="C809" s="2" t="str">
        <x:f>'Inventory detail'!B809</x:f>
        <x:v>30</x:v>
      </x:c>
      <x:c r="D809" s="2" t="str">
        <x:f>'Inventory detail'!C809</x:f>
        <x:v>12BLK36-5</x:v>
      </x:c>
      <x:c r="E809" s="10" t="n">
        <x:f>Summary!$E$5</x:f>
        <x:v>46304</x:v>
      </x:c>
      <x:c r="F809" s="7" t="n">
        <x:f>'Inventory detail'!W809</x:f>
        <x:v>0</x:v>
      </x:c>
      <x:c r="G809" s="7" t="n">
        <x:f>'Inventory detail'!X809</x:f>
        <x:v>0</x:v>
      </x:c>
      <x:c r="H809" s="7" t="n">
        <x:f>'Inventory detail'!Y809</x:f>
        <x:v>0</x:v>
      </x:c>
      <x:c r="I809" s="7" t="n">
        <x:f>0</x:f>
        <x:v>0</x:v>
      </x:c>
      <x:c r="J809" s="7" t="n">
        <x:f>0</x:f>
        <x:v>0</x:v>
      </x:c>
      <x:c r="K809" s="7" t="n">
        <x:f>0</x:f>
        <x:v>0</x:v>
      </x:c>
      <x:c r="L809" s="7" t="n">
        <x:f>'Inventory detail'!F809*Summary!$K$5*(A809-E809)/Summary!$K$6</x:f>
        <x:v>0</x:v>
      </x:c>
      <x:c r="M809" s="7" t="n">
        <x:f>MAX(0,H809-L809)</x:f>
        <x:v>0</x:v>
      </x:c>
      <x:c r="N809" s="7" t="n">
        <x:f>MAX(0,L809-H809)</x:f>
        <x:v>0</x:v>
      </x:c>
      <x:c r="O809" s="7" t="n">
        <x:f>MAX(0,F809+I809-N809)</x:f>
        <x:v>0</x:v>
      </x:c>
      <x:c r="P809" s="7" t="n">
        <x:f>MAX(0,N809-F809-I809)</x:f>
        <x:v>0</x:v>
      </x:c>
      <x:c r="Q809" s="7" t="n">
        <x:f>MAX(0,G809+J809-P809)</x:f>
        <x:v>0</x:v>
      </x:c>
      <x:c r="R809" s="7" t="n">
        <x:f>M809+MAX(0,K809-MAX(0,P809-G809-J809))</x:f>
        <x:v>0</x:v>
      </x:c>
      <x:c r="S809" s="7" t="n">
        <x:f>SUM(O809,Q809,R809)</x:f>
        <x:v>0</x:v>
      </x:c>
      <x:c r="T809" s="14" t="n">
        <x:f>'Inventory detail'!T809</x:f>
        <x:v>0.14529999999999998</x:v>
      </x:c>
      <x:c r="U809" s="14" t="str">
        <x:f>'Inventory detail'!U809</x:f>
        <x:v>n.a.</x:v>
      </x:c>
      <x:c r="V809" s="9" t="n">
        <x:f>O809*T809</x:f>
        <x:v>0</x:v>
      </x:c>
      <x:c r="W809" s="9" t="n">
        <x:f>Q809*T809</x:f>
        <x:v>0</x:v>
      </x:c>
      <x:c r="X809" s="9" t="n">
        <x:f>R809*T809</x:f>
        <x:v>0</x:v>
      </x:c>
      <x:c r="Y809" s="9" t="n">
        <x:f>S809*T809</x:f>
        <x:v>0</x:v>
      </x:c>
      <x:c r="Z809" s="9" t="str">
        <x:f>IF(ISNUMBER(U809),S809*(U809-T809),"n.a.")</x:f>
        <x:v>n.a.</x:v>
      </x:c>
      <x:c r="AA809" s="9" t="n">
        <x:f>IF(ISNUMBER(U809),Y809,0)</x:f>
        <x:v>0</x:v>
      </x:c>
      <x:c r="AB809" s="7" t="n">
        <x:f>MAX(0,L809-SUM(F809:K809))</x:f>
        <x:v>0</x:v>
      </x:c>
    </x:row>
    <x:row r="810" ht="22" customHeight="1">
      <x:c r="A810" s="18" t="n">
        <x:f>Summary!C$41</x:f>
        <x:v>46327</x:v>
      </x:c>
      <x:c r="B810" s="2" t="str">
        <x:f>'Inventory detail'!A810</x:f>
        <x:v>COIL</x:v>
      </x:c>
      <x:c r="C810" s="2" t="str">
        <x:f>'Inventory detail'!B810</x:f>
        <x:v>30</x:v>
      </x:c>
      <x:c r="D810" s="2" t="str">
        <x:f>'Inventory detail'!C810</x:f>
        <x:v>12BLU12-4</x:v>
      </x:c>
      <x:c r="E810" s="10" t="n">
        <x:f>Summary!$E$5</x:f>
        <x:v>46304</x:v>
      </x:c>
      <x:c r="F810" s="7" t="n">
        <x:f>'Inventory detail'!W810</x:f>
        <x:v>0</x:v>
      </x:c>
      <x:c r="G810" s="7" t="n">
        <x:f>'Inventory detail'!X810</x:f>
        <x:v>0</x:v>
      </x:c>
      <x:c r="H810" s="7" t="n">
        <x:f>'Inventory detail'!Y810</x:f>
        <x:v>0</x:v>
      </x:c>
      <x:c r="I810" s="7" t="n">
        <x:f>0</x:f>
        <x:v>0</x:v>
      </x:c>
      <x:c r="J810" s="7" t="n">
        <x:f>0</x:f>
        <x:v>0</x:v>
      </x:c>
      <x:c r="K810" s="7" t="n">
        <x:f>0</x:f>
        <x:v>0</x:v>
      </x:c>
      <x:c r="L810" s="7" t="n">
        <x:f>'Inventory detail'!F810*Summary!$K$5*(A810-E810)/Summary!$K$6</x:f>
        <x:v>0</x:v>
      </x:c>
      <x:c r="M810" s="7" t="n">
        <x:f>MAX(0,H810-L810)</x:f>
        <x:v>0</x:v>
      </x:c>
      <x:c r="N810" s="7" t="n">
        <x:f>MAX(0,L810-H810)</x:f>
        <x:v>0</x:v>
      </x:c>
      <x:c r="O810" s="7" t="n">
        <x:f>MAX(0,F810+I810-N810)</x:f>
        <x:v>0</x:v>
      </x:c>
      <x:c r="P810" s="7" t="n">
        <x:f>MAX(0,N810-F810-I810)</x:f>
        <x:v>0</x:v>
      </x:c>
      <x:c r="Q810" s="7" t="n">
        <x:f>MAX(0,G810+J810-P810)</x:f>
        <x:v>0</x:v>
      </x:c>
      <x:c r="R810" s="7" t="n">
        <x:f>M810+MAX(0,K810-MAX(0,P810-G810-J810))</x:f>
        <x:v>0</x:v>
      </x:c>
      <x:c r="S810" s="7" t="n">
        <x:f>SUM(O810,Q810,R810)</x:f>
        <x:v>0</x:v>
      </x:c>
      <x:c r="T810" s="14" t="n">
        <x:f>'Inventory detail'!T810</x:f>
        <x:v>0.0717</x:v>
      </x:c>
      <x:c r="U810" s="14" t="n">
        <x:f>'Inventory detail'!U810</x:f>
        <x:v>0.07027800000000001</x:v>
      </x:c>
      <x:c r="V810" s="9" t="n">
        <x:f>O810*T810</x:f>
        <x:v>0</x:v>
      </x:c>
      <x:c r="W810" s="9" t="n">
        <x:f>Q810*T810</x:f>
        <x:v>0</x:v>
      </x:c>
      <x:c r="X810" s="9" t="n">
        <x:f>R810*T810</x:f>
        <x:v>0</x:v>
      </x:c>
      <x:c r="Y810" s="9" t="n">
        <x:f>S810*T810</x:f>
        <x:v>0</x:v>
      </x:c>
      <x:c r="Z810" s="9" t="n">
        <x:f>IF(ISNUMBER(U810),S810*(U810-T810),"n.a.")</x:f>
        <x:v>0</x:v>
      </x:c>
      <x:c r="AA810" s="9" t="n">
        <x:f>IF(ISNUMBER(U810),Y810,0)</x:f>
        <x:v>0</x:v>
      </x:c>
      <x:c r="AB810" s="7" t="n">
        <x:f>MAX(0,L810-SUM(F810:K810))</x:f>
        <x:v>0</x:v>
      </x:c>
    </x:row>
    <x:row r="811" ht="22" customHeight="1">
      <x:c r="A811" s="18" t="n">
        <x:f>Summary!C$41</x:f>
        <x:v>46327</x:v>
      </x:c>
      <x:c r="B811" s="2" t="str">
        <x:f>'Inventory detail'!A811</x:f>
        <x:v>COIL</x:v>
      </x:c>
      <x:c r="C811" s="2" t="str">
        <x:f>'Inventory detail'!B811</x:f>
        <x:v>30</x:v>
      </x:c>
      <x:c r="D811" s="2" t="str">
        <x:f>'Inventory detail'!C811</x:f>
        <x:v>12FG12-4</x:v>
      </x:c>
      <x:c r="E811" s="10" t="n">
        <x:f>Summary!$E$5</x:f>
        <x:v>46304</x:v>
      </x:c>
      <x:c r="F811" s="7" t="n">
        <x:f>'Inventory detail'!W811</x:f>
        <x:v>0</x:v>
      </x:c>
      <x:c r="G811" s="7" t="n">
        <x:f>'Inventory detail'!X811</x:f>
        <x:v>0</x:v>
      </x:c>
      <x:c r="H811" s="7" t="n">
        <x:f>'Inventory detail'!Y811</x:f>
        <x:v>0</x:v>
      </x:c>
      <x:c r="I811" s="7" t="n">
        <x:f>0</x:f>
        <x:v>0</x:v>
      </x:c>
      <x:c r="J811" s="7" t="n">
        <x:f>0</x:f>
        <x:v>0</x:v>
      </x:c>
      <x:c r="K811" s="7" t="n">
        <x:f>0</x:f>
        <x:v>0</x:v>
      </x:c>
      <x:c r="L811" s="7" t="n">
        <x:f>'Inventory detail'!F811*Summary!$K$5*(A811-E811)/Summary!$K$6</x:f>
        <x:v>0</x:v>
      </x:c>
      <x:c r="M811" s="7" t="n">
        <x:f>MAX(0,H811-L811)</x:f>
        <x:v>0</x:v>
      </x:c>
      <x:c r="N811" s="7" t="n">
        <x:f>MAX(0,L811-H811)</x:f>
        <x:v>0</x:v>
      </x:c>
      <x:c r="O811" s="7" t="n">
        <x:f>MAX(0,F811+I811-N811)</x:f>
        <x:v>0</x:v>
      </x:c>
      <x:c r="P811" s="7" t="n">
        <x:f>MAX(0,N811-F811-I811)</x:f>
        <x:v>0</x:v>
      </x:c>
      <x:c r="Q811" s="7" t="n">
        <x:f>MAX(0,G811+J811-P811)</x:f>
        <x:v>0</x:v>
      </x:c>
      <x:c r="R811" s="7" t="n">
        <x:f>M811+MAX(0,K811-MAX(0,P811-G811-J811))</x:f>
        <x:v>0</x:v>
      </x:c>
      <x:c r="S811" s="7" t="n">
        <x:f>SUM(O811,Q811,R811)</x:f>
        <x:v>0</x:v>
      </x:c>
      <x:c r="T811" s="14" t="n">
        <x:f>'Inventory detail'!T811</x:f>
        <x:v>0.0431</x:v>
      </x:c>
      <x:c r="U811" s="14" t="str">
        <x:f>'Inventory detail'!U811</x:f>
        <x:v>n.a.</x:v>
      </x:c>
      <x:c r="V811" s="9" t="n">
        <x:f>O811*T811</x:f>
        <x:v>0</x:v>
      </x:c>
      <x:c r="W811" s="9" t="n">
        <x:f>Q811*T811</x:f>
        <x:v>0</x:v>
      </x:c>
      <x:c r="X811" s="9" t="n">
        <x:f>R811*T811</x:f>
        <x:v>0</x:v>
      </x:c>
      <x:c r="Y811" s="9" t="n">
        <x:f>S811*T811</x:f>
        <x:v>0</x:v>
      </x:c>
      <x:c r="Z811" s="9" t="str">
        <x:f>IF(ISNUMBER(U811),S811*(U811-T811),"n.a.")</x:f>
        <x:v>n.a.</x:v>
      </x:c>
      <x:c r="AA811" s="9" t="n">
        <x:f>IF(ISNUMBER(U811),Y811,0)</x:f>
        <x:v>0</x:v>
      </x:c>
      <x:c r="AB811" s="7" t="n">
        <x:f>MAX(0,L811-SUM(F811:K811))</x:f>
        <x:v>0</x:v>
      </x:c>
    </x:row>
    <x:row r="812" ht="22" customHeight="1">
      <x:c r="A812" s="18" t="n">
        <x:f>Summary!C$41</x:f>
        <x:v>46327</x:v>
      </x:c>
      <x:c r="B812" s="2" t="str">
        <x:f>'Inventory detail'!A812</x:f>
        <x:v>COIL</x:v>
      </x:c>
      <x:c r="C812" s="2" t="str">
        <x:f>'Inventory detail'!B812</x:f>
        <x:v>30</x:v>
      </x:c>
      <x:c r="D812" s="2" t="str">
        <x:f>'Inventory detail'!C812</x:f>
        <x:v>12MAR12-4</x:v>
      </x:c>
      <x:c r="E812" s="10" t="n">
        <x:f>Summary!$E$5</x:f>
        <x:v>46304</x:v>
      </x:c>
      <x:c r="F812" s="7" t="n">
        <x:f>'Inventory detail'!W812</x:f>
        <x:v>0</x:v>
      </x:c>
      <x:c r="G812" s="7" t="n">
        <x:f>'Inventory detail'!X812</x:f>
        <x:v>0</x:v>
      </x:c>
      <x:c r="H812" s="7" t="n">
        <x:f>'Inventory detail'!Y812</x:f>
        <x:v>0</x:v>
      </x:c>
      <x:c r="I812" s="7" t="n">
        <x:f>0</x:f>
        <x:v>0</x:v>
      </x:c>
      <x:c r="J812" s="7" t="n">
        <x:f>0</x:f>
        <x:v>0</x:v>
      </x:c>
      <x:c r="K812" s="7" t="n">
        <x:f>0</x:f>
        <x:v>0</x:v>
      </x:c>
      <x:c r="L812" s="7" t="n">
        <x:f>'Inventory detail'!F812*Summary!$K$5*(A812-E812)/Summary!$K$6</x:f>
        <x:v>0</x:v>
      </x:c>
      <x:c r="M812" s="7" t="n">
        <x:f>MAX(0,H812-L812)</x:f>
        <x:v>0</x:v>
      </x:c>
      <x:c r="N812" s="7" t="n">
        <x:f>MAX(0,L812-H812)</x:f>
        <x:v>0</x:v>
      </x:c>
      <x:c r="O812" s="7" t="n">
        <x:f>MAX(0,F812+I812-N812)</x:f>
        <x:v>0</x:v>
      </x:c>
      <x:c r="P812" s="7" t="n">
        <x:f>MAX(0,N812-F812-I812)</x:f>
        <x:v>0</x:v>
      </x:c>
      <x:c r="Q812" s="7" t="n">
        <x:f>MAX(0,G812+J812-P812)</x:f>
        <x:v>0</x:v>
      </x:c>
      <x:c r="R812" s="7" t="n">
        <x:f>M812+MAX(0,K812-MAX(0,P812-G812-J812))</x:f>
        <x:v>0</x:v>
      </x:c>
      <x:c r="S812" s="7" t="n">
        <x:f>SUM(O812,Q812,R812)</x:f>
        <x:v>0</x:v>
      </x:c>
      <x:c r="T812" s="14" t="n">
        <x:f>'Inventory detail'!T812</x:f>
        <x:v>0.0431</x:v>
      </x:c>
      <x:c r="U812" s="14" t="str">
        <x:f>'Inventory detail'!U812</x:f>
        <x:v>n.a.</x:v>
      </x:c>
      <x:c r="V812" s="9" t="n">
        <x:f>O812*T812</x:f>
        <x:v>0</x:v>
      </x:c>
      <x:c r="W812" s="9" t="n">
        <x:f>Q812*T812</x:f>
        <x:v>0</x:v>
      </x:c>
      <x:c r="X812" s="9" t="n">
        <x:f>R812*T812</x:f>
        <x:v>0</x:v>
      </x:c>
      <x:c r="Y812" s="9" t="n">
        <x:f>S812*T812</x:f>
        <x:v>0</x:v>
      </x:c>
      <x:c r="Z812" s="9" t="str">
        <x:f>IF(ISNUMBER(U812),S812*(U812-T812),"n.a.")</x:f>
        <x:v>n.a.</x:v>
      </x:c>
      <x:c r="AA812" s="9" t="n">
        <x:f>IF(ISNUMBER(U812),Y812,0)</x:f>
        <x:v>0</x:v>
      </x:c>
      <x:c r="AB812" s="7" t="n">
        <x:f>MAX(0,L812-SUM(F812:K812))</x:f>
        <x:v>0</x:v>
      </x:c>
    </x:row>
    <x:row r="813" ht="22" customHeight="1">
      <x:c r="A813" s="18" t="n">
        <x:f>Summary!C$41</x:f>
        <x:v>46327</x:v>
      </x:c>
      <x:c r="B813" s="2" t="str">
        <x:f>'Inventory detail'!A813</x:f>
        <x:v>COIL</x:v>
      </x:c>
      <x:c r="C813" s="2" t="str">
        <x:f>'Inventory detail'!B813</x:f>
        <x:v>30</x:v>
      </x:c>
      <x:c r="D813" s="2" t="str">
        <x:f>'Inventory detail'!C813</x:f>
        <x:v>12RED12-4</x:v>
      </x:c>
      <x:c r="E813" s="10" t="n">
        <x:f>Summary!$E$5</x:f>
        <x:v>46304</x:v>
      </x:c>
      <x:c r="F813" s="7" t="n">
        <x:f>'Inventory detail'!W813</x:f>
        <x:v>0</x:v>
      </x:c>
      <x:c r="G813" s="7" t="n">
        <x:f>'Inventory detail'!X813</x:f>
        <x:v>0</x:v>
      </x:c>
      <x:c r="H813" s="7" t="n">
        <x:f>'Inventory detail'!Y813</x:f>
        <x:v>0</x:v>
      </x:c>
      <x:c r="I813" s="7" t="n">
        <x:f>0</x:f>
        <x:v>0</x:v>
      </x:c>
      <x:c r="J813" s="7" t="n">
        <x:f>0</x:f>
        <x:v>0</x:v>
      </x:c>
      <x:c r="K813" s="7" t="n">
        <x:f>0</x:f>
        <x:v>0</x:v>
      </x:c>
      <x:c r="L813" s="7" t="n">
        <x:f>'Inventory detail'!F813*Summary!$K$5*(A813-E813)/Summary!$K$6</x:f>
        <x:v>0</x:v>
      </x:c>
      <x:c r="M813" s="7" t="n">
        <x:f>MAX(0,H813-L813)</x:f>
        <x:v>0</x:v>
      </x:c>
      <x:c r="N813" s="7" t="n">
        <x:f>MAX(0,L813-H813)</x:f>
        <x:v>0</x:v>
      </x:c>
      <x:c r="O813" s="7" t="n">
        <x:f>MAX(0,F813+I813-N813)</x:f>
        <x:v>0</x:v>
      </x:c>
      <x:c r="P813" s="7" t="n">
        <x:f>MAX(0,N813-F813-I813)</x:f>
        <x:v>0</x:v>
      </x:c>
      <x:c r="Q813" s="7" t="n">
        <x:f>MAX(0,G813+J813-P813)</x:f>
        <x:v>0</x:v>
      </x:c>
      <x:c r="R813" s="7" t="n">
        <x:f>M813+MAX(0,K813-MAX(0,P813-G813-J813))</x:f>
        <x:v>0</x:v>
      </x:c>
      <x:c r="S813" s="7" t="n">
        <x:f>SUM(O813,Q813,R813)</x:f>
        <x:v>0</x:v>
      </x:c>
      <x:c r="T813" s="14" t="n">
        <x:f>'Inventory detail'!T813</x:f>
        <x:v>0.0717</x:v>
      </x:c>
      <x:c r="U813" s="14" t="n">
        <x:f>'Inventory detail'!U813</x:f>
        <x:v>0.07027800000000001</x:v>
      </x:c>
      <x:c r="V813" s="9" t="n">
        <x:f>O813*T813</x:f>
        <x:v>0</x:v>
      </x:c>
      <x:c r="W813" s="9" t="n">
        <x:f>Q813*T813</x:f>
        <x:v>0</x:v>
      </x:c>
      <x:c r="X813" s="9" t="n">
        <x:f>R813*T813</x:f>
        <x:v>0</x:v>
      </x:c>
      <x:c r="Y813" s="9" t="n">
        <x:f>S813*T813</x:f>
        <x:v>0</x:v>
      </x:c>
      <x:c r="Z813" s="9" t="n">
        <x:f>IF(ISNUMBER(U813),S813*(U813-T813),"n.a.")</x:f>
        <x:v>0</x:v>
      </x:c>
      <x:c r="AA813" s="9" t="n">
        <x:f>IF(ISNUMBER(U813),Y813,0)</x:f>
        <x:v>0</x:v>
      </x:c>
      <x:c r="AB813" s="7" t="n">
        <x:f>MAX(0,L813-SUM(F813:K813))</x:f>
        <x:v>0</x:v>
      </x:c>
    </x:row>
    <x:row r="814" ht="22" customHeight="1">
      <x:c r="A814" s="18" t="n">
        <x:f>Summary!C$41</x:f>
        <x:v>46327</x:v>
      </x:c>
      <x:c r="B814" s="2" t="str">
        <x:f>'Inventory detail'!A814</x:f>
        <x:v>COIL</x:v>
      </x:c>
      <x:c r="C814" s="2" t="str">
        <x:f>'Inventory detail'!B814</x:f>
        <x:v>30</x:v>
      </x:c>
      <x:c r="D814" s="2" t="str">
        <x:f>'Inventory detail'!C814</x:f>
        <x:v>13BLK12-5</x:v>
      </x:c>
      <x:c r="E814" s="10" t="n">
        <x:f>Summary!$E$5</x:f>
        <x:v>46304</x:v>
      </x:c>
      <x:c r="F814" s="7" t="n">
        <x:f>'Inventory detail'!W814</x:f>
        <x:v>0</x:v>
      </x:c>
      <x:c r="G814" s="7" t="n">
        <x:f>'Inventory detail'!X814</x:f>
        <x:v>0</x:v>
      </x:c>
      <x:c r="H814" s="7" t="n">
        <x:f>'Inventory detail'!Y814</x:f>
        <x:v>0</x:v>
      </x:c>
      <x:c r="I814" s="7" t="n">
        <x:f>0</x:f>
        <x:v>0</x:v>
      </x:c>
      <x:c r="J814" s="7" t="n">
        <x:f>0</x:f>
        <x:v>0</x:v>
      </x:c>
      <x:c r="K814" s="7" t="n">
        <x:f>0</x:f>
        <x:v>0</x:v>
      </x:c>
      <x:c r="L814" s="7" t="n">
        <x:f>'Inventory detail'!F814*Summary!$K$5*(A814-E814)/Summary!$K$6</x:f>
        <x:v>0</x:v>
      </x:c>
      <x:c r="M814" s="7" t="n">
        <x:f>MAX(0,H814-L814)</x:f>
        <x:v>0</x:v>
      </x:c>
      <x:c r="N814" s="7" t="n">
        <x:f>MAX(0,L814-H814)</x:f>
        <x:v>0</x:v>
      </x:c>
      <x:c r="O814" s="7" t="n">
        <x:f>MAX(0,F814+I814-N814)</x:f>
        <x:v>0</x:v>
      </x:c>
      <x:c r="P814" s="7" t="n">
        <x:f>MAX(0,N814-F814-I814)</x:f>
        <x:v>0</x:v>
      </x:c>
      <x:c r="Q814" s="7" t="n">
        <x:f>MAX(0,G814+J814-P814)</x:f>
        <x:v>0</x:v>
      </x:c>
      <x:c r="R814" s="7" t="n">
        <x:f>M814+MAX(0,K814-MAX(0,P814-G814-J814))</x:f>
        <x:v>0</x:v>
      </x:c>
      <x:c r="S814" s="7" t="n">
        <x:f>SUM(O814,Q814,R814)</x:f>
        <x:v>0</x:v>
      </x:c>
      <x:c r="T814" s="14" t="n">
        <x:f>'Inventory detail'!T814</x:f>
        <x:v>0.0575</x:v>
      </x:c>
      <x:c r="U814" s="14" t="str">
        <x:f>'Inventory detail'!U814</x:f>
        <x:v>n.a.</x:v>
      </x:c>
      <x:c r="V814" s="9" t="n">
        <x:f>O814*T814</x:f>
        <x:v>0</x:v>
      </x:c>
      <x:c r="W814" s="9" t="n">
        <x:f>Q814*T814</x:f>
        <x:v>0</x:v>
      </x:c>
      <x:c r="X814" s="9" t="n">
        <x:f>R814*T814</x:f>
        <x:v>0</x:v>
      </x:c>
      <x:c r="Y814" s="9" t="n">
        <x:f>S814*T814</x:f>
        <x:v>0</x:v>
      </x:c>
      <x:c r="Z814" s="9" t="str">
        <x:f>IF(ISNUMBER(U814),S814*(U814-T814),"n.a.")</x:f>
        <x:v>n.a.</x:v>
      </x:c>
      <x:c r="AA814" s="9" t="n">
        <x:f>IF(ISNUMBER(U814),Y814,0)</x:f>
        <x:v>0</x:v>
      </x:c>
      <x:c r="AB814" s="7" t="n">
        <x:f>MAX(0,L814-SUM(F814:K814))</x:f>
        <x:v>0</x:v>
      </x:c>
    </x:row>
    <x:row r="815" ht="22" customHeight="1">
      <x:c r="A815" s="18" t="n">
        <x:f>Summary!C$41</x:f>
        <x:v>46327</x:v>
      </x:c>
      <x:c r="B815" s="2" t="str">
        <x:f>'Inventory detail'!A815</x:f>
        <x:v>COIL</x:v>
      </x:c>
      <x:c r="C815" s="2" t="str">
        <x:f>'Inventory detail'!B815</x:f>
        <x:v>30</x:v>
      </x:c>
      <x:c r="D815" s="2" t="str">
        <x:f>'Inventory detail'!C815</x:f>
        <x:v>13BLK36-5</x:v>
      </x:c>
      <x:c r="E815" s="10" t="n">
        <x:f>Summary!$E$5</x:f>
        <x:v>46304</x:v>
      </x:c>
      <x:c r="F815" s="7" t="n">
        <x:f>'Inventory detail'!W815</x:f>
        <x:v>0</x:v>
      </x:c>
      <x:c r="G815" s="7" t="n">
        <x:f>'Inventory detail'!X815</x:f>
        <x:v>0</x:v>
      </x:c>
      <x:c r="H815" s="7" t="n">
        <x:f>'Inventory detail'!Y815</x:f>
        <x:v>0</x:v>
      </x:c>
      <x:c r="I815" s="7" t="n">
        <x:f>0</x:f>
        <x:v>0</x:v>
      </x:c>
      <x:c r="J815" s="7" t="n">
        <x:f>0</x:f>
        <x:v>0</x:v>
      </x:c>
      <x:c r="K815" s="7" t="n">
        <x:f>0</x:f>
        <x:v>0</x:v>
      </x:c>
      <x:c r="L815" s="7" t="n">
        <x:f>'Inventory detail'!F815*Summary!$K$5*(A815-E815)/Summary!$K$6</x:f>
        <x:v>0</x:v>
      </x:c>
      <x:c r="M815" s="7" t="n">
        <x:f>MAX(0,H815-L815)</x:f>
        <x:v>0</x:v>
      </x:c>
      <x:c r="N815" s="7" t="n">
        <x:f>MAX(0,L815-H815)</x:f>
        <x:v>0</x:v>
      </x:c>
      <x:c r="O815" s="7" t="n">
        <x:f>MAX(0,F815+I815-N815)</x:f>
        <x:v>0</x:v>
      </x:c>
      <x:c r="P815" s="7" t="n">
        <x:f>MAX(0,N815-F815-I815)</x:f>
        <x:v>0</x:v>
      </x:c>
      <x:c r="Q815" s="7" t="n">
        <x:f>MAX(0,G815+J815-P815)</x:f>
        <x:v>0</x:v>
      </x:c>
      <x:c r="R815" s="7" t="n">
        <x:f>M815+MAX(0,K815-MAX(0,P815-G815-J815))</x:f>
        <x:v>0</x:v>
      </x:c>
      <x:c r="S815" s="7" t="n">
        <x:f>SUM(O815,Q815,R815)</x:f>
        <x:v>0</x:v>
      </x:c>
      <x:c r="T815" s="14" t="n">
        <x:f>'Inventory detail'!T815</x:f>
        <x:v>0.16760000000000003</x:v>
      </x:c>
      <x:c r="U815" s="14" t="str">
        <x:f>'Inventory detail'!U815</x:f>
        <x:v>n.a.</x:v>
      </x:c>
      <x:c r="V815" s="9" t="n">
        <x:f>O815*T815</x:f>
        <x:v>0</x:v>
      </x:c>
      <x:c r="W815" s="9" t="n">
        <x:f>Q815*T815</x:f>
        <x:v>0</x:v>
      </x:c>
      <x:c r="X815" s="9" t="n">
        <x:f>R815*T815</x:f>
        <x:v>0</x:v>
      </x:c>
      <x:c r="Y815" s="9" t="n">
        <x:f>S815*T815</x:f>
        <x:v>0</x:v>
      </x:c>
      <x:c r="Z815" s="9" t="str">
        <x:f>IF(ISNUMBER(U815),S815*(U815-T815),"n.a.")</x:f>
        <x:v>n.a.</x:v>
      </x:c>
      <x:c r="AA815" s="9" t="n">
        <x:f>IF(ISNUMBER(U815),Y815,0)</x:f>
        <x:v>0</x:v>
      </x:c>
      <x:c r="AB815" s="7" t="n">
        <x:f>MAX(0,L815-SUM(F815:K815))</x:f>
        <x:v>0</x:v>
      </x:c>
    </x:row>
    <x:row r="816" ht="22" customHeight="1">
      <x:c r="A816" s="18" t="n">
        <x:f>Summary!C$41</x:f>
        <x:v>46327</x:v>
      </x:c>
      <x:c r="B816" s="2" t="str">
        <x:f>'Inventory detail'!A816</x:f>
        <x:v>COIL</x:v>
      </x:c>
      <x:c r="C816" s="2" t="str">
        <x:f>'Inventory detail'!B816</x:f>
        <x:v>30</x:v>
      </x:c>
      <x:c r="D816" s="2" t="str">
        <x:f>'Inventory detail'!C816</x:f>
        <x:v>13BLU12-4</x:v>
      </x:c>
      <x:c r="E816" s="10" t="n">
        <x:f>Summary!$E$5</x:f>
        <x:v>46304</x:v>
      </x:c>
      <x:c r="F816" s="7" t="n">
        <x:f>'Inventory detail'!W816</x:f>
        <x:v>0</x:v>
      </x:c>
      <x:c r="G816" s="7" t="n">
        <x:f>'Inventory detail'!X816</x:f>
        <x:v>0</x:v>
      </x:c>
      <x:c r="H816" s="7" t="n">
        <x:f>'Inventory detail'!Y816</x:f>
        <x:v>0</x:v>
      </x:c>
      <x:c r="I816" s="7" t="n">
        <x:f>0</x:f>
        <x:v>0</x:v>
      </x:c>
      <x:c r="J816" s="7" t="n">
        <x:f>0</x:f>
        <x:v>0</x:v>
      </x:c>
      <x:c r="K816" s="7" t="n">
        <x:f>0</x:f>
        <x:v>0</x:v>
      </x:c>
      <x:c r="L816" s="7" t="n">
        <x:f>'Inventory detail'!F816*Summary!$K$5*(A816-E816)/Summary!$K$6</x:f>
        <x:v>0</x:v>
      </x:c>
      <x:c r="M816" s="7" t="n">
        <x:f>MAX(0,H816-L816)</x:f>
        <x:v>0</x:v>
      </x:c>
      <x:c r="N816" s="7" t="n">
        <x:f>MAX(0,L816-H816)</x:f>
        <x:v>0</x:v>
      </x:c>
      <x:c r="O816" s="7" t="n">
        <x:f>MAX(0,F816+I816-N816)</x:f>
        <x:v>0</x:v>
      </x:c>
      <x:c r="P816" s="7" t="n">
        <x:f>MAX(0,N816-F816-I816)</x:f>
        <x:v>0</x:v>
      </x:c>
      <x:c r="Q816" s="7" t="n">
        <x:f>MAX(0,G816+J816-P816)</x:f>
        <x:v>0</x:v>
      </x:c>
      <x:c r="R816" s="7" t="n">
        <x:f>M816+MAX(0,K816-MAX(0,P816-G816-J816))</x:f>
        <x:v>0</x:v>
      </x:c>
      <x:c r="S816" s="7" t="n">
        <x:f>SUM(O816,Q816,R816)</x:f>
        <x:v>0</x:v>
      </x:c>
      <x:c r="T816" s="14" t="n">
        <x:f>'Inventory detail'!T816</x:f>
        <x:v>0.0848</x:v>
      </x:c>
      <x:c r="U816" s="14" t="n">
        <x:f>'Inventory detail'!U816</x:f>
        <x:v>0.083096</x:v>
      </x:c>
      <x:c r="V816" s="9" t="n">
        <x:f>O816*T816</x:f>
        <x:v>0</x:v>
      </x:c>
      <x:c r="W816" s="9" t="n">
        <x:f>Q816*T816</x:f>
        <x:v>0</x:v>
      </x:c>
      <x:c r="X816" s="9" t="n">
        <x:f>R816*T816</x:f>
        <x:v>0</x:v>
      </x:c>
      <x:c r="Y816" s="9" t="n">
        <x:f>S816*T816</x:f>
        <x:v>0</x:v>
      </x:c>
      <x:c r="Z816" s="9" t="n">
        <x:f>IF(ISNUMBER(U816),S816*(U816-T816),"n.a.")</x:f>
        <x:v>0</x:v>
      </x:c>
      <x:c r="AA816" s="9" t="n">
        <x:f>IF(ISNUMBER(U816),Y816,0)</x:f>
        <x:v>0</x:v>
      </x:c>
      <x:c r="AB816" s="7" t="n">
        <x:f>MAX(0,L816-SUM(F816:K816))</x:f>
        <x:v>0</x:v>
      </x:c>
    </x:row>
    <x:row r="817" ht="22" customHeight="1">
      <x:c r="A817" s="18" t="n">
        <x:f>Summary!C$41</x:f>
        <x:v>46327</x:v>
      </x:c>
      <x:c r="B817" s="2" t="str">
        <x:f>'Inventory detail'!A817</x:f>
        <x:v>COIL</x:v>
      </x:c>
      <x:c r="C817" s="2" t="str">
        <x:f>'Inventory detail'!B817</x:f>
        <x:v>30</x:v>
      </x:c>
      <x:c r="D817" s="2" t="str">
        <x:f>'Inventory detail'!C817</x:f>
        <x:v>13FG12-4</x:v>
      </x:c>
      <x:c r="E817" s="10" t="n">
        <x:f>Summary!$E$5</x:f>
        <x:v>46304</x:v>
      </x:c>
      <x:c r="F817" s="7" t="n">
        <x:f>'Inventory detail'!W817</x:f>
        <x:v>0</x:v>
      </x:c>
      <x:c r="G817" s="7" t="n">
        <x:f>'Inventory detail'!X817</x:f>
        <x:v>0</x:v>
      </x:c>
      <x:c r="H817" s="7" t="n">
        <x:f>'Inventory detail'!Y817</x:f>
        <x:v>0</x:v>
      </x:c>
      <x:c r="I817" s="7" t="n">
        <x:f>0</x:f>
        <x:v>0</x:v>
      </x:c>
      <x:c r="J817" s="7" t="n">
        <x:f>0</x:f>
        <x:v>0</x:v>
      </x:c>
      <x:c r="K817" s="7" t="n">
        <x:f>0</x:f>
        <x:v>0</x:v>
      </x:c>
      <x:c r="L817" s="7" t="n">
        <x:f>'Inventory detail'!F817*Summary!$K$5*(A817-E817)/Summary!$K$6</x:f>
        <x:v>0</x:v>
      </x:c>
      <x:c r="M817" s="7" t="n">
        <x:f>MAX(0,H817-L817)</x:f>
        <x:v>0</x:v>
      </x:c>
      <x:c r="N817" s="7" t="n">
        <x:f>MAX(0,L817-H817)</x:f>
        <x:v>0</x:v>
      </x:c>
      <x:c r="O817" s="7" t="n">
        <x:f>MAX(0,F817+I817-N817)</x:f>
        <x:v>0</x:v>
      </x:c>
      <x:c r="P817" s="7" t="n">
        <x:f>MAX(0,N817-F817-I817)</x:f>
        <x:v>0</x:v>
      </x:c>
      <x:c r="Q817" s="7" t="n">
        <x:f>MAX(0,G817+J817-P817)</x:f>
        <x:v>0</x:v>
      </x:c>
      <x:c r="R817" s="7" t="n">
        <x:f>M817+MAX(0,K817-MAX(0,P817-G817-J817))</x:f>
        <x:v>0</x:v>
      </x:c>
      <x:c r="S817" s="7" t="n">
        <x:f>SUM(O817,Q817,R817)</x:f>
        <x:v>0</x:v>
      </x:c>
      <x:c r="T817" s="14" t="n">
        <x:f>'Inventory detail'!T817</x:f>
        <x:v>0.0518</x:v>
      </x:c>
      <x:c r="U817" s="14" t="str">
        <x:f>'Inventory detail'!U817</x:f>
        <x:v>n.a.</x:v>
      </x:c>
      <x:c r="V817" s="9" t="n">
        <x:f>O817*T817</x:f>
        <x:v>0</x:v>
      </x:c>
      <x:c r="W817" s="9" t="n">
        <x:f>Q817*T817</x:f>
        <x:v>0</x:v>
      </x:c>
      <x:c r="X817" s="9" t="n">
        <x:f>R817*T817</x:f>
        <x:v>0</x:v>
      </x:c>
      <x:c r="Y817" s="9" t="n">
        <x:f>S817*T817</x:f>
        <x:v>0</x:v>
      </x:c>
      <x:c r="Z817" s="9" t="str">
        <x:f>IF(ISNUMBER(U817),S817*(U817-T817),"n.a.")</x:f>
        <x:v>n.a.</x:v>
      </x:c>
      <x:c r="AA817" s="9" t="n">
        <x:f>IF(ISNUMBER(U817),Y817,0)</x:f>
        <x:v>0</x:v>
      </x:c>
      <x:c r="AB817" s="7" t="n">
        <x:f>MAX(0,L817-SUM(F817:K817))</x:f>
        <x:v>0</x:v>
      </x:c>
    </x:row>
    <x:row r="818" ht="22" customHeight="1">
      <x:c r="A818" s="18" t="n">
        <x:f>Summary!C$41</x:f>
        <x:v>46327</x:v>
      </x:c>
      <x:c r="B818" s="2" t="str">
        <x:f>'Inventory detail'!A818</x:f>
        <x:v>COIL</x:v>
      </x:c>
      <x:c r="C818" s="2" t="str">
        <x:f>'Inventory detail'!B818</x:f>
        <x:v>30</x:v>
      </x:c>
      <x:c r="D818" s="2" t="str">
        <x:f>'Inventory detail'!C818</x:f>
        <x:v>13MAR12-4</x:v>
      </x:c>
      <x:c r="E818" s="10" t="n">
        <x:f>Summary!$E$5</x:f>
        <x:v>46304</x:v>
      </x:c>
      <x:c r="F818" s="7" t="n">
        <x:f>'Inventory detail'!W818</x:f>
        <x:v>0</x:v>
      </x:c>
      <x:c r="G818" s="7" t="n">
        <x:f>'Inventory detail'!X818</x:f>
        <x:v>0</x:v>
      </x:c>
      <x:c r="H818" s="7" t="n">
        <x:f>'Inventory detail'!Y818</x:f>
        <x:v>0</x:v>
      </x:c>
      <x:c r="I818" s="7" t="n">
        <x:f>0</x:f>
        <x:v>0</x:v>
      </x:c>
      <x:c r="J818" s="7" t="n">
        <x:f>0</x:f>
        <x:v>0</x:v>
      </x:c>
      <x:c r="K818" s="7" t="n">
        <x:f>0</x:f>
        <x:v>0</x:v>
      </x:c>
      <x:c r="L818" s="7" t="n">
        <x:f>'Inventory detail'!F818*Summary!$K$5*(A818-E818)/Summary!$K$6</x:f>
        <x:v>0</x:v>
      </x:c>
      <x:c r="M818" s="7" t="n">
        <x:f>MAX(0,H818-L818)</x:f>
        <x:v>0</x:v>
      </x:c>
      <x:c r="N818" s="7" t="n">
        <x:f>MAX(0,L818-H818)</x:f>
        <x:v>0</x:v>
      </x:c>
      <x:c r="O818" s="7" t="n">
        <x:f>MAX(0,F818+I818-N818)</x:f>
        <x:v>0</x:v>
      </x:c>
      <x:c r="P818" s="7" t="n">
        <x:f>MAX(0,N818-F818-I818)</x:f>
        <x:v>0</x:v>
      </x:c>
      <x:c r="Q818" s="7" t="n">
        <x:f>MAX(0,G818+J818-P818)</x:f>
        <x:v>0</x:v>
      </x:c>
      <x:c r="R818" s="7" t="n">
        <x:f>M818+MAX(0,K818-MAX(0,P818-G818-J818))</x:f>
        <x:v>0</x:v>
      </x:c>
      <x:c r="S818" s="7" t="n">
        <x:f>SUM(O818,Q818,R818)</x:f>
        <x:v>0</x:v>
      </x:c>
      <x:c r="T818" s="14" t="n">
        <x:f>'Inventory detail'!T818</x:f>
        <x:v>0.0518</x:v>
      </x:c>
      <x:c r="U818" s="14" t="str">
        <x:f>'Inventory detail'!U818</x:f>
        <x:v>n.a.</x:v>
      </x:c>
      <x:c r="V818" s="9" t="n">
        <x:f>O818*T818</x:f>
        <x:v>0</x:v>
      </x:c>
      <x:c r="W818" s="9" t="n">
        <x:f>Q818*T818</x:f>
        <x:v>0</x:v>
      </x:c>
      <x:c r="X818" s="9" t="n">
        <x:f>R818*T818</x:f>
        <x:v>0</x:v>
      </x:c>
      <x:c r="Y818" s="9" t="n">
        <x:f>S818*T818</x:f>
        <x:v>0</x:v>
      </x:c>
      <x:c r="Z818" s="9" t="str">
        <x:f>IF(ISNUMBER(U818),S818*(U818-T818),"n.a.")</x:f>
        <x:v>n.a.</x:v>
      </x:c>
      <x:c r="AA818" s="9" t="n">
        <x:f>IF(ISNUMBER(U818),Y818,0)</x:f>
        <x:v>0</x:v>
      </x:c>
      <x:c r="AB818" s="7" t="n">
        <x:f>MAX(0,L818-SUM(F818:K818))</x:f>
        <x:v>0</x:v>
      </x:c>
    </x:row>
    <x:row r="819" ht="22" customHeight="1">
      <x:c r="A819" s="18" t="n">
        <x:f>Summary!C$41</x:f>
        <x:v>46327</x:v>
      </x:c>
      <x:c r="B819" s="2" t="str">
        <x:f>'Inventory detail'!A819</x:f>
        <x:v>COIL</x:v>
      </x:c>
      <x:c r="C819" s="2" t="str">
        <x:f>'Inventory detail'!B819</x:f>
        <x:v>30</x:v>
      </x:c>
      <x:c r="D819" s="2" t="str">
        <x:f>'Inventory detail'!C819</x:f>
        <x:v>13RED12-4</x:v>
      </x:c>
      <x:c r="E819" s="10" t="n">
        <x:f>Summary!$E$5</x:f>
        <x:v>46304</x:v>
      </x:c>
      <x:c r="F819" s="7" t="n">
        <x:f>'Inventory detail'!W819</x:f>
        <x:v>0</x:v>
      </x:c>
      <x:c r="G819" s="7" t="n">
        <x:f>'Inventory detail'!X819</x:f>
        <x:v>0</x:v>
      </x:c>
      <x:c r="H819" s="7" t="n">
        <x:f>'Inventory detail'!Y819</x:f>
        <x:v>0</x:v>
      </x:c>
      <x:c r="I819" s="7" t="n">
        <x:f>0</x:f>
        <x:v>0</x:v>
      </x:c>
      <x:c r="J819" s="7" t="n">
        <x:f>0</x:f>
        <x:v>0</x:v>
      </x:c>
      <x:c r="K819" s="7" t="n">
        <x:f>0</x:f>
        <x:v>0</x:v>
      </x:c>
      <x:c r="L819" s="7" t="n">
        <x:f>'Inventory detail'!F819*Summary!$K$5*(A819-E819)/Summary!$K$6</x:f>
        <x:v>0</x:v>
      </x:c>
      <x:c r="M819" s="7" t="n">
        <x:f>MAX(0,H819-L819)</x:f>
        <x:v>0</x:v>
      </x:c>
      <x:c r="N819" s="7" t="n">
        <x:f>MAX(0,L819-H819)</x:f>
        <x:v>0</x:v>
      </x:c>
      <x:c r="O819" s="7" t="n">
        <x:f>MAX(0,F819+I819-N819)</x:f>
        <x:v>0</x:v>
      </x:c>
      <x:c r="P819" s="7" t="n">
        <x:f>MAX(0,N819-F819-I819)</x:f>
        <x:v>0</x:v>
      </x:c>
      <x:c r="Q819" s="7" t="n">
        <x:f>MAX(0,G819+J819-P819)</x:f>
        <x:v>0</x:v>
      </x:c>
      <x:c r="R819" s="7" t="n">
        <x:f>M819+MAX(0,K819-MAX(0,P819-G819-J819))</x:f>
        <x:v>0</x:v>
      </x:c>
      <x:c r="S819" s="7" t="n">
        <x:f>SUM(O819,Q819,R819)</x:f>
        <x:v>0</x:v>
      </x:c>
      <x:c r="T819" s="14" t="n">
        <x:f>'Inventory detail'!T819</x:f>
        <x:v>0.0848</x:v>
      </x:c>
      <x:c r="U819" s="14" t="n">
        <x:f>'Inventory detail'!U819</x:f>
        <x:v>0.083096</x:v>
      </x:c>
      <x:c r="V819" s="9" t="n">
        <x:f>O819*T819</x:f>
        <x:v>0</x:v>
      </x:c>
      <x:c r="W819" s="9" t="n">
        <x:f>Q819*T819</x:f>
        <x:v>0</x:v>
      </x:c>
      <x:c r="X819" s="9" t="n">
        <x:f>R819*T819</x:f>
        <x:v>0</x:v>
      </x:c>
      <x:c r="Y819" s="9" t="n">
        <x:f>S819*T819</x:f>
        <x:v>0</x:v>
      </x:c>
      <x:c r="Z819" s="9" t="n">
        <x:f>IF(ISNUMBER(U819),S819*(U819-T819),"n.a.")</x:f>
        <x:v>0</x:v>
      </x:c>
      <x:c r="AA819" s="9" t="n">
        <x:f>IF(ISNUMBER(U819),Y819,0)</x:f>
        <x:v>0</x:v>
      </x:c>
      <x:c r="AB819" s="7" t="n">
        <x:f>MAX(0,L819-SUM(F819:K819))</x:f>
        <x:v>0</x:v>
      </x:c>
    </x:row>
    <x:row r="820" ht="22" customHeight="1">
      <x:c r="A820" s="18" t="n">
        <x:f>Summary!C$41</x:f>
        <x:v>46327</x:v>
      </x:c>
      <x:c r="B820" s="2" t="str">
        <x:f>'Inventory detail'!A820</x:f>
        <x:v>COIL</x:v>
      </x:c>
      <x:c r="C820" s="2" t="str">
        <x:f>'Inventory detail'!B820</x:f>
        <x:v>30</x:v>
      </x:c>
      <x:c r="D820" s="2" t="str">
        <x:f>'Inventory detail'!C820</x:f>
        <x:v>13WHT12-5</x:v>
      </x:c>
      <x:c r="E820" s="10" t="n">
        <x:f>Summary!$E$5</x:f>
        <x:v>46304</x:v>
      </x:c>
      <x:c r="F820" s="7" t="n">
        <x:f>'Inventory detail'!W820</x:f>
        <x:v>0</x:v>
      </x:c>
      <x:c r="G820" s="7" t="n">
        <x:f>'Inventory detail'!X820</x:f>
        <x:v>0</x:v>
      </x:c>
      <x:c r="H820" s="7" t="n">
        <x:f>'Inventory detail'!Y820</x:f>
        <x:v>0</x:v>
      </x:c>
      <x:c r="I820" s="7" t="n">
        <x:f>0</x:f>
        <x:v>0</x:v>
      </x:c>
      <x:c r="J820" s="7" t="n">
        <x:f>0</x:f>
        <x:v>0</x:v>
      </x:c>
      <x:c r="K820" s="7" t="n">
        <x:f>0</x:f>
        <x:v>0</x:v>
      </x:c>
      <x:c r="L820" s="7" t="n">
        <x:f>'Inventory detail'!F820*Summary!$K$5*(A820-E820)/Summary!$K$6</x:f>
        <x:v>0</x:v>
      </x:c>
      <x:c r="M820" s="7" t="n">
        <x:f>MAX(0,H820-L820)</x:f>
        <x:v>0</x:v>
      </x:c>
      <x:c r="N820" s="7" t="n">
        <x:f>MAX(0,L820-H820)</x:f>
        <x:v>0</x:v>
      </x:c>
      <x:c r="O820" s="7" t="n">
        <x:f>MAX(0,F820+I820-N820)</x:f>
        <x:v>0</x:v>
      </x:c>
      <x:c r="P820" s="7" t="n">
        <x:f>MAX(0,N820-F820-I820)</x:f>
        <x:v>0</x:v>
      </x:c>
      <x:c r="Q820" s="7" t="n">
        <x:f>MAX(0,G820+J820-P820)</x:f>
        <x:v>0</x:v>
      </x:c>
      <x:c r="R820" s="7" t="n">
        <x:f>M820+MAX(0,K820-MAX(0,P820-G820-J820))</x:f>
        <x:v>0</x:v>
      </x:c>
      <x:c r="S820" s="7" t="n">
        <x:f>SUM(O820,Q820,R820)</x:f>
        <x:v>0</x:v>
      </x:c>
      <x:c r="T820" s="14" t="n">
        <x:f>'Inventory detail'!T820</x:f>
        <x:v>0.0575</x:v>
      </x:c>
      <x:c r="U820" s="14" t="str">
        <x:f>'Inventory detail'!U820</x:f>
        <x:v>n.a.</x:v>
      </x:c>
      <x:c r="V820" s="9" t="n">
        <x:f>O820*T820</x:f>
        <x:v>0</x:v>
      </x:c>
      <x:c r="W820" s="9" t="n">
        <x:f>Q820*T820</x:f>
        <x:v>0</x:v>
      </x:c>
      <x:c r="X820" s="9" t="n">
        <x:f>R820*T820</x:f>
        <x:v>0</x:v>
      </x:c>
      <x:c r="Y820" s="9" t="n">
        <x:f>S820*T820</x:f>
        <x:v>0</x:v>
      </x:c>
      <x:c r="Z820" s="9" t="str">
        <x:f>IF(ISNUMBER(U820),S820*(U820-T820),"n.a.")</x:f>
        <x:v>n.a.</x:v>
      </x:c>
      <x:c r="AA820" s="9" t="n">
        <x:f>IF(ISNUMBER(U820),Y820,0)</x:f>
        <x:v>0</x:v>
      </x:c>
      <x:c r="AB820" s="7" t="n">
        <x:f>MAX(0,L820-SUM(F820:K820))</x:f>
        <x:v>0</x:v>
      </x:c>
    </x:row>
    <x:row r="821" ht="22" customHeight="1">
      <x:c r="A821" s="18" t="n">
        <x:f>Summary!C$41</x:f>
        <x:v>46327</x:v>
      </x:c>
      <x:c r="B821" s="2" t="str">
        <x:f>'Inventory detail'!A821</x:f>
        <x:v>COIL</x:v>
      </x:c>
      <x:c r="C821" s="2" t="str">
        <x:f>'Inventory detail'!B821</x:f>
        <x:v>30</x:v>
      </x:c>
      <x:c r="D821" s="2" t="str">
        <x:f>'Inventory detail'!C821</x:f>
        <x:v>13WHT36-4</x:v>
      </x:c>
      <x:c r="E821" s="10" t="n">
        <x:f>Summary!$E$5</x:f>
        <x:v>46304</x:v>
      </x:c>
      <x:c r="F821" s="7" t="n">
        <x:f>'Inventory detail'!W821</x:f>
        <x:v>0</x:v>
      </x:c>
      <x:c r="G821" s="7" t="n">
        <x:f>'Inventory detail'!X821</x:f>
        <x:v>0</x:v>
      </x:c>
      <x:c r="H821" s="7" t="n">
        <x:f>'Inventory detail'!Y821</x:f>
        <x:v>0</x:v>
      </x:c>
      <x:c r="I821" s="7" t="n">
        <x:f>0</x:f>
        <x:v>0</x:v>
      </x:c>
      <x:c r="J821" s="7" t="n">
        <x:f>0</x:f>
        <x:v>0</x:v>
      </x:c>
      <x:c r="K821" s="7" t="n">
        <x:f>0</x:f>
        <x:v>0</x:v>
      </x:c>
      <x:c r="L821" s="7" t="n">
        <x:f>'Inventory detail'!F821*Summary!$K$5*(A821-E821)/Summary!$K$6</x:f>
        <x:v>0</x:v>
      </x:c>
      <x:c r="M821" s="7" t="n">
        <x:f>MAX(0,H821-L821)</x:f>
        <x:v>0</x:v>
      </x:c>
      <x:c r="N821" s="7" t="n">
        <x:f>MAX(0,L821-H821)</x:f>
        <x:v>0</x:v>
      </x:c>
      <x:c r="O821" s="7" t="n">
        <x:f>MAX(0,F821+I821-N821)</x:f>
        <x:v>0</x:v>
      </x:c>
      <x:c r="P821" s="7" t="n">
        <x:f>MAX(0,N821-F821-I821)</x:f>
        <x:v>0</x:v>
      </x:c>
      <x:c r="Q821" s="7" t="n">
        <x:f>MAX(0,G821+J821-P821)</x:f>
        <x:v>0</x:v>
      </x:c>
      <x:c r="R821" s="7" t="n">
        <x:f>M821+MAX(0,K821-MAX(0,P821-G821-J821))</x:f>
        <x:v>0</x:v>
      </x:c>
      <x:c r="S821" s="7" t="n">
        <x:f>SUM(O821,Q821,R821)</x:f>
        <x:v>0</x:v>
      </x:c>
      <x:c r="T821" s="14" t="n">
        <x:f>'Inventory detail'!T821</x:f>
        <x:v>0.1355</x:v>
      </x:c>
      <x:c r="U821" s="14" t="str">
        <x:f>'Inventory detail'!U821</x:f>
        <x:v>n.a.</x:v>
      </x:c>
      <x:c r="V821" s="9" t="n">
        <x:f>O821*T821</x:f>
        <x:v>0</x:v>
      </x:c>
      <x:c r="W821" s="9" t="n">
        <x:f>Q821*T821</x:f>
        <x:v>0</x:v>
      </x:c>
      <x:c r="X821" s="9" t="n">
        <x:f>R821*T821</x:f>
        <x:v>0</x:v>
      </x:c>
      <x:c r="Y821" s="9" t="n">
        <x:f>S821*T821</x:f>
        <x:v>0</x:v>
      </x:c>
      <x:c r="Z821" s="9" t="str">
        <x:f>IF(ISNUMBER(U821),S821*(U821-T821),"n.a.")</x:f>
        <x:v>n.a.</x:v>
      </x:c>
      <x:c r="AA821" s="9" t="n">
        <x:f>IF(ISNUMBER(U821),Y821,0)</x:f>
        <x:v>0</x:v>
      </x:c>
      <x:c r="AB821" s="7" t="n">
        <x:f>MAX(0,L821-SUM(F821:K821))</x:f>
        <x:v>0</x:v>
      </x:c>
    </x:row>
    <x:row r="822" ht="22" customHeight="1">
      <x:c r="A822" s="18" t="n">
        <x:f>Summary!C$41</x:f>
        <x:v>46327</x:v>
      </x:c>
      <x:c r="B822" s="2" t="str">
        <x:f>'Inventory detail'!A822</x:f>
        <x:v>COIL</x:v>
      </x:c>
      <x:c r="C822" s="2" t="str">
        <x:f>'Inventory detail'!B822</x:f>
        <x:v>30</x:v>
      </x:c>
      <x:c r="D822" s="2" t="str">
        <x:f>'Inventory detail'!C822</x:f>
        <x:v>14BLK12-5</x:v>
      </x:c>
      <x:c r="E822" s="10" t="n">
        <x:f>Summary!$E$5</x:f>
        <x:v>46304</x:v>
      </x:c>
      <x:c r="F822" s="7" t="n">
        <x:f>'Inventory detail'!W822</x:f>
        <x:v>0</x:v>
      </x:c>
      <x:c r="G822" s="7" t="n">
        <x:f>'Inventory detail'!X822</x:f>
        <x:v>0</x:v>
      </x:c>
      <x:c r="H822" s="7" t="n">
        <x:f>'Inventory detail'!Y822</x:f>
        <x:v>0</x:v>
      </x:c>
      <x:c r="I822" s="7" t="n">
        <x:f>0</x:f>
        <x:v>0</x:v>
      </x:c>
      <x:c r="J822" s="7" t="n">
        <x:f>0</x:f>
        <x:v>0</x:v>
      </x:c>
      <x:c r="K822" s="7" t="n">
        <x:f>0</x:f>
        <x:v>0</x:v>
      </x:c>
      <x:c r="L822" s="7" t="n">
        <x:f>'Inventory detail'!F822*Summary!$K$5*(A822-E822)/Summary!$K$6</x:f>
        <x:v>0</x:v>
      </x:c>
      <x:c r="M822" s="7" t="n">
        <x:f>MAX(0,H822-L822)</x:f>
        <x:v>0</x:v>
      </x:c>
      <x:c r="N822" s="7" t="n">
        <x:f>MAX(0,L822-H822)</x:f>
        <x:v>0</x:v>
      </x:c>
      <x:c r="O822" s="7" t="n">
        <x:f>MAX(0,F822+I822-N822)</x:f>
        <x:v>0</x:v>
      </x:c>
      <x:c r="P822" s="7" t="n">
        <x:f>MAX(0,N822-F822-I822)</x:f>
        <x:v>0</x:v>
      </x:c>
      <x:c r="Q822" s="7" t="n">
        <x:f>MAX(0,G822+J822-P822)</x:f>
        <x:v>0</x:v>
      </x:c>
      <x:c r="R822" s="7" t="n">
        <x:f>M822+MAX(0,K822-MAX(0,P822-G822-J822))</x:f>
        <x:v>0</x:v>
      </x:c>
      <x:c r="S822" s="7" t="n">
        <x:f>SUM(O822,Q822,R822)</x:f>
        <x:v>0</x:v>
      </x:c>
      <x:c r="T822" s="14" t="n">
        <x:f>'Inventory detail'!T822</x:f>
        <x:v>0.0605</x:v>
      </x:c>
      <x:c r="U822" s="14" t="str">
        <x:f>'Inventory detail'!U822</x:f>
        <x:v>n.a.</x:v>
      </x:c>
      <x:c r="V822" s="9" t="n">
        <x:f>O822*T822</x:f>
        <x:v>0</x:v>
      </x:c>
      <x:c r="W822" s="9" t="n">
        <x:f>Q822*T822</x:f>
        <x:v>0</x:v>
      </x:c>
      <x:c r="X822" s="9" t="n">
        <x:f>R822*T822</x:f>
        <x:v>0</x:v>
      </x:c>
      <x:c r="Y822" s="9" t="n">
        <x:f>S822*T822</x:f>
        <x:v>0</x:v>
      </x:c>
      <x:c r="Z822" s="9" t="str">
        <x:f>IF(ISNUMBER(U822),S822*(U822-T822),"n.a.")</x:f>
        <x:v>n.a.</x:v>
      </x:c>
      <x:c r="AA822" s="9" t="n">
        <x:f>IF(ISNUMBER(U822),Y822,0)</x:f>
        <x:v>0</x:v>
      </x:c>
      <x:c r="AB822" s="7" t="n">
        <x:f>MAX(0,L822-SUM(F822:K822))</x:f>
        <x:v>0</x:v>
      </x:c>
    </x:row>
    <x:row r="823" ht="22" customHeight="1">
      <x:c r="A823" s="18" t="n">
        <x:f>Summary!C$41</x:f>
        <x:v>46327</x:v>
      </x:c>
      <x:c r="B823" s="2" t="str">
        <x:f>'Inventory detail'!A823</x:f>
        <x:v>COIL</x:v>
      </x:c>
      <x:c r="C823" s="2" t="str">
        <x:f>'Inventory detail'!B823</x:f>
        <x:v>30</x:v>
      </x:c>
      <x:c r="D823" s="2" t="str">
        <x:f>'Inventory detail'!C823</x:f>
        <x:v>14BLK36-5</x:v>
      </x:c>
      <x:c r="E823" s="10" t="n">
        <x:f>Summary!$E$5</x:f>
        <x:v>46304</x:v>
      </x:c>
      <x:c r="F823" s="7" t="n">
        <x:f>'Inventory detail'!W823</x:f>
        <x:v>0</x:v>
      </x:c>
      <x:c r="G823" s="7" t="n">
        <x:f>'Inventory detail'!X823</x:f>
        <x:v>0</x:v>
      </x:c>
      <x:c r="H823" s="7" t="n">
        <x:f>'Inventory detail'!Y823</x:f>
        <x:v>0</x:v>
      </x:c>
      <x:c r="I823" s="7" t="n">
        <x:f>0</x:f>
        <x:v>0</x:v>
      </x:c>
      <x:c r="J823" s="7" t="n">
        <x:f>0</x:f>
        <x:v>0</x:v>
      </x:c>
      <x:c r="K823" s="7" t="n">
        <x:f>0</x:f>
        <x:v>0</x:v>
      </x:c>
      <x:c r="L823" s="7" t="n">
        <x:f>'Inventory detail'!F823*Summary!$K$5*(A823-E823)/Summary!$K$6</x:f>
        <x:v>0</x:v>
      </x:c>
      <x:c r="M823" s="7" t="n">
        <x:f>MAX(0,H823-L823)</x:f>
        <x:v>0</x:v>
      </x:c>
      <x:c r="N823" s="7" t="n">
        <x:f>MAX(0,L823-H823)</x:f>
        <x:v>0</x:v>
      </x:c>
      <x:c r="O823" s="7" t="n">
        <x:f>MAX(0,F823+I823-N823)</x:f>
        <x:v>0</x:v>
      </x:c>
      <x:c r="P823" s="7" t="n">
        <x:f>MAX(0,N823-F823-I823)</x:f>
        <x:v>0</x:v>
      </x:c>
      <x:c r="Q823" s="7" t="n">
        <x:f>MAX(0,G823+J823-P823)</x:f>
        <x:v>0</x:v>
      </x:c>
      <x:c r="R823" s="7" t="n">
        <x:f>M823+MAX(0,K823-MAX(0,P823-G823-J823))</x:f>
        <x:v>0</x:v>
      </x:c>
      <x:c r="S823" s="7" t="n">
        <x:f>SUM(O823,Q823,R823)</x:f>
        <x:v>0</x:v>
      </x:c>
      <x:c r="T823" s="14" t="n">
        <x:f>'Inventory detail'!T823</x:f>
        <x:v>0.1765</x:v>
      </x:c>
      <x:c r="U823" s="14" t="str">
        <x:f>'Inventory detail'!U823</x:f>
        <x:v>n.a.</x:v>
      </x:c>
      <x:c r="V823" s="9" t="n">
        <x:f>O823*T823</x:f>
        <x:v>0</x:v>
      </x:c>
      <x:c r="W823" s="9" t="n">
        <x:f>Q823*T823</x:f>
        <x:v>0</x:v>
      </x:c>
      <x:c r="X823" s="9" t="n">
        <x:f>R823*T823</x:f>
        <x:v>0</x:v>
      </x:c>
      <x:c r="Y823" s="9" t="n">
        <x:f>S823*T823</x:f>
        <x:v>0</x:v>
      </x:c>
      <x:c r="Z823" s="9" t="str">
        <x:f>IF(ISNUMBER(U823),S823*(U823-T823),"n.a.")</x:f>
        <x:v>n.a.</x:v>
      </x:c>
      <x:c r="AA823" s="9" t="n">
        <x:f>IF(ISNUMBER(U823),Y823,0)</x:f>
        <x:v>0</x:v>
      </x:c>
      <x:c r="AB823" s="7" t="n">
        <x:f>MAX(0,L823-SUM(F823:K823))</x:f>
        <x:v>0</x:v>
      </x:c>
    </x:row>
    <x:row r="824" ht="22" customHeight="1">
      <x:c r="A824" s="18" t="n">
        <x:f>Summary!C$41</x:f>
        <x:v>46327</x:v>
      </x:c>
      <x:c r="B824" s="2" t="str">
        <x:f>'Inventory detail'!A824</x:f>
        <x:v>COIL</x:v>
      </x:c>
      <x:c r="C824" s="2" t="str">
        <x:f>'Inventory detail'!B824</x:f>
        <x:v>30</x:v>
      </x:c>
      <x:c r="D824" s="2" t="str">
        <x:f>'Inventory detail'!C824</x:f>
        <x:v>14BLU12-4</x:v>
      </x:c>
      <x:c r="E824" s="10" t="n">
        <x:f>Summary!$E$5</x:f>
        <x:v>46304</x:v>
      </x:c>
      <x:c r="F824" s="7" t="n">
        <x:f>'Inventory detail'!W824</x:f>
        <x:v>0</x:v>
      </x:c>
      <x:c r="G824" s="7" t="n">
        <x:f>'Inventory detail'!X824</x:f>
        <x:v>0</x:v>
      </x:c>
      <x:c r="H824" s="7" t="n">
        <x:f>'Inventory detail'!Y824</x:f>
        <x:v>0</x:v>
      </x:c>
      <x:c r="I824" s="7" t="n">
        <x:f>0</x:f>
        <x:v>0</x:v>
      </x:c>
      <x:c r="J824" s="7" t="n">
        <x:f>0</x:f>
        <x:v>0</x:v>
      </x:c>
      <x:c r="K824" s="7" t="n">
        <x:f>0</x:f>
        <x:v>0</x:v>
      </x:c>
      <x:c r="L824" s="7" t="n">
        <x:f>'Inventory detail'!F824*Summary!$K$5*(A824-E824)/Summary!$K$6</x:f>
        <x:v>0</x:v>
      </x:c>
      <x:c r="M824" s="7" t="n">
        <x:f>MAX(0,H824-L824)</x:f>
        <x:v>0</x:v>
      </x:c>
      <x:c r="N824" s="7" t="n">
        <x:f>MAX(0,L824-H824)</x:f>
        <x:v>0</x:v>
      </x:c>
      <x:c r="O824" s="7" t="n">
        <x:f>MAX(0,F824+I824-N824)</x:f>
        <x:v>0</x:v>
      </x:c>
      <x:c r="P824" s="7" t="n">
        <x:f>MAX(0,N824-F824-I824)</x:f>
        <x:v>0</x:v>
      </x:c>
      <x:c r="Q824" s="7" t="n">
        <x:f>MAX(0,G824+J824-P824)</x:f>
        <x:v>0</x:v>
      </x:c>
      <x:c r="R824" s="7" t="n">
        <x:f>M824+MAX(0,K824-MAX(0,P824-G824-J824))</x:f>
        <x:v>0</x:v>
      </x:c>
      <x:c r="S824" s="7" t="n">
        <x:f>SUM(O824,Q824,R824)</x:f>
        <x:v>0</x:v>
      </x:c>
      <x:c r="T824" s="14" t="n">
        <x:f>'Inventory detail'!T824</x:f>
        <x:v>0.09179999999999999</x:v>
      </x:c>
      <x:c r="U824" s="14" t="n">
        <x:f>'Inventory detail'!U824</x:f>
        <x:v>0.089947</x:v>
      </x:c>
      <x:c r="V824" s="9" t="n">
        <x:f>O824*T824</x:f>
        <x:v>0</x:v>
      </x:c>
      <x:c r="W824" s="9" t="n">
        <x:f>Q824*T824</x:f>
        <x:v>0</x:v>
      </x:c>
      <x:c r="X824" s="9" t="n">
        <x:f>R824*T824</x:f>
        <x:v>0</x:v>
      </x:c>
      <x:c r="Y824" s="9" t="n">
        <x:f>S824*T824</x:f>
        <x:v>0</x:v>
      </x:c>
      <x:c r="Z824" s="9" t="n">
        <x:f>IF(ISNUMBER(U824),S824*(U824-T824),"n.a.")</x:f>
        <x:v>0</x:v>
      </x:c>
      <x:c r="AA824" s="9" t="n">
        <x:f>IF(ISNUMBER(U824),Y824,0)</x:f>
        <x:v>0</x:v>
      </x:c>
      <x:c r="AB824" s="7" t="n">
        <x:f>MAX(0,L824-SUM(F824:K824))</x:f>
        <x:v>0</x:v>
      </x:c>
    </x:row>
    <x:row r="825" ht="22" customHeight="1">
      <x:c r="A825" s="18" t="n">
        <x:f>Summary!C$41</x:f>
        <x:v>46327</x:v>
      </x:c>
      <x:c r="B825" s="2" t="str">
        <x:f>'Inventory detail'!A825</x:f>
        <x:v>COIL</x:v>
      </x:c>
      <x:c r="C825" s="2" t="str">
        <x:f>'Inventory detail'!B825</x:f>
        <x:v>30</x:v>
      </x:c>
      <x:c r="D825" s="2" t="str">
        <x:f>'Inventory detail'!C825</x:f>
        <x:v>14FG12-4</x:v>
      </x:c>
      <x:c r="E825" s="10" t="n">
        <x:f>Summary!$E$5</x:f>
        <x:v>46304</x:v>
      </x:c>
      <x:c r="F825" s="7" t="n">
        <x:f>'Inventory detail'!W825</x:f>
        <x:v>0</x:v>
      </x:c>
      <x:c r="G825" s="7" t="n">
        <x:f>'Inventory detail'!X825</x:f>
        <x:v>0</x:v>
      </x:c>
      <x:c r="H825" s="7" t="n">
        <x:f>'Inventory detail'!Y825</x:f>
        <x:v>0</x:v>
      </x:c>
      <x:c r="I825" s="7" t="n">
        <x:f>0</x:f>
        <x:v>0</x:v>
      </x:c>
      <x:c r="J825" s="7" t="n">
        <x:f>0</x:f>
        <x:v>0</x:v>
      </x:c>
      <x:c r="K825" s="7" t="n">
        <x:f>0</x:f>
        <x:v>0</x:v>
      </x:c>
      <x:c r="L825" s="7" t="n">
        <x:f>'Inventory detail'!F825*Summary!$K$5*(A825-E825)/Summary!$K$6</x:f>
        <x:v>0</x:v>
      </x:c>
      <x:c r="M825" s="7" t="n">
        <x:f>MAX(0,H825-L825)</x:f>
        <x:v>0</x:v>
      </x:c>
      <x:c r="N825" s="7" t="n">
        <x:f>MAX(0,L825-H825)</x:f>
        <x:v>0</x:v>
      </x:c>
      <x:c r="O825" s="7" t="n">
        <x:f>MAX(0,F825+I825-N825)</x:f>
        <x:v>0</x:v>
      </x:c>
      <x:c r="P825" s="7" t="n">
        <x:f>MAX(0,N825-F825-I825)</x:f>
        <x:v>0</x:v>
      </x:c>
      <x:c r="Q825" s="7" t="n">
        <x:f>MAX(0,G825+J825-P825)</x:f>
        <x:v>0</x:v>
      </x:c>
      <x:c r="R825" s="7" t="n">
        <x:f>M825+MAX(0,K825-MAX(0,P825-G825-J825))</x:f>
        <x:v>0</x:v>
      </x:c>
      <x:c r="S825" s="7" t="n">
        <x:f>SUM(O825,Q825,R825)</x:f>
        <x:v>0</x:v>
      </x:c>
      <x:c r="T825" s="14" t="n">
        <x:f>'Inventory detail'!T825</x:f>
        <x:v>0.0533</x:v>
      </x:c>
      <x:c r="U825" s="14" t="str">
        <x:f>'Inventory detail'!U825</x:f>
        <x:v>n.a.</x:v>
      </x:c>
      <x:c r="V825" s="9" t="n">
        <x:f>O825*T825</x:f>
        <x:v>0</x:v>
      </x:c>
      <x:c r="W825" s="9" t="n">
        <x:f>Q825*T825</x:f>
        <x:v>0</x:v>
      </x:c>
      <x:c r="X825" s="9" t="n">
        <x:f>R825*T825</x:f>
        <x:v>0</x:v>
      </x:c>
      <x:c r="Y825" s="9" t="n">
        <x:f>S825*T825</x:f>
        <x:v>0</x:v>
      </x:c>
      <x:c r="Z825" s="9" t="str">
        <x:f>IF(ISNUMBER(U825),S825*(U825-T825),"n.a.")</x:f>
        <x:v>n.a.</x:v>
      </x:c>
      <x:c r="AA825" s="9" t="n">
        <x:f>IF(ISNUMBER(U825),Y825,0)</x:f>
        <x:v>0</x:v>
      </x:c>
      <x:c r="AB825" s="7" t="n">
        <x:f>MAX(0,L825-SUM(F825:K825))</x:f>
        <x:v>0</x:v>
      </x:c>
    </x:row>
    <x:row r="826" ht="22" customHeight="1">
      <x:c r="A826" s="18" t="n">
        <x:f>Summary!C$41</x:f>
        <x:v>46327</x:v>
      </x:c>
      <x:c r="B826" s="2" t="str">
        <x:f>'Inventory detail'!A826</x:f>
        <x:v>COIL</x:v>
      </x:c>
      <x:c r="C826" s="2" t="str">
        <x:f>'Inventory detail'!B826</x:f>
        <x:v>30</x:v>
      </x:c>
      <x:c r="D826" s="2" t="str">
        <x:f>'Inventory detail'!C826</x:f>
        <x:v>14MAR12-4</x:v>
      </x:c>
      <x:c r="E826" s="10" t="n">
        <x:f>Summary!$E$5</x:f>
        <x:v>46304</x:v>
      </x:c>
      <x:c r="F826" s="7" t="n">
        <x:f>'Inventory detail'!W826</x:f>
        <x:v>0</x:v>
      </x:c>
      <x:c r="G826" s="7" t="n">
        <x:f>'Inventory detail'!X826</x:f>
        <x:v>0</x:v>
      </x:c>
      <x:c r="H826" s="7" t="n">
        <x:f>'Inventory detail'!Y826</x:f>
        <x:v>0</x:v>
      </x:c>
      <x:c r="I826" s="7" t="n">
        <x:f>0</x:f>
        <x:v>0</x:v>
      </x:c>
      <x:c r="J826" s="7" t="n">
        <x:f>0</x:f>
        <x:v>0</x:v>
      </x:c>
      <x:c r="K826" s="7" t="n">
        <x:f>0</x:f>
        <x:v>0</x:v>
      </x:c>
      <x:c r="L826" s="7" t="n">
        <x:f>'Inventory detail'!F826*Summary!$K$5*(A826-E826)/Summary!$K$6</x:f>
        <x:v>0</x:v>
      </x:c>
      <x:c r="M826" s="7" t="n">
        <x:f>MAX(0,H826-L826)</x:f>
        <x:v>0</x:v>
      </x:c>
      <x:c r="N826" s="7" t="n">
        <x:f>MAX(0,L826-H826)</x:f>
        <x:v>0</x:v>
      </x:c>
      <x:c r="O826" s="7" t="n">
        <x:f>MAX(0,F826+I826-N826)</x:f>
        <x:v>0</x:v>
      </x:c>
      <x:c r="P826" s="7" t="n">
        <x:f>MAX(0,N826-F826-I826)</x:f>
        <x:v>0</x:v>
      </x:c>
      <x:c r="Q826" s="7" t="n">
        <x:f>MAX(0,G826+J826-P826)</x:f>
        <x:v>0</x:v>
      </x:c>
      <x:c r="R826" s="7" t="n">
        <x:f>M826+MAX(0,K826-MAX(0,P826-G826-J826))</x:f>
        <x:v>0</x:v>
      </x:c>
      <x:c r="S826" s="7" t="n">
        <x:f>SUM(O826,Q826,R826)</x:f>
        <x:v>0</x:v>
      </x:c>
      <x:c r="T826" s="14" t="n">
        <x:f>'Inventory detail'!T826</x:f>
        <x:v>0.0533</x:v>
      </x:c>
      <x:c r="U826" s="14" t="str">
        <x:f>'Inventory detail'!U826</x:f>
        <x:v>n.a.</x:v>
      </x:c>
      <x:c r="V826" s="9" t="n">
        <x:f>O826*T826</x:f>
        <x:v>0</x:v>
      </x:c>
      <x:c r="W826" s="9" t="n">
        <x:f>Q826*T826</x:f>
        <x:v>0</x:v>
      </x:c>
      <x:c r="X826" s="9" t="n">
        <x:f>R826*T826</x:f>
        <x:v>0</x:v>
      </x:c>
      <x:c r="Y826" s="9" t="n">
        <x:f>S826*T826</x:f>
        <x:v>0</x:v>
      </x:c>
      <x:c r="Z826" s="9" t="str">
        <x:f>IF(ISNUMBER(U826),S826*(U826-T826),"n.a.")</x:f>
        <x:v>n.a.</x:v>
      </x:c>
      <x:c r="AA826" s="9" t="n">
        <x:f>IF(ISNUMBER(U826),Y826,0)</x:f>
        <x:v>0</x:v>
      </x:c>
      <x:c r="AB826" s="7" t="n">
        <x:f>MAX(0,L826-SUM(F826:K826))</x:f>
        <x:v>0</x:v>
      </x:c>
    </x:row>
    <x:row r="827" ht="22" customHeight="1">
      <x:c r="A827" s="18" t="n">
        <x:f>Summary!C$41</x:f>
        <x:v>46327</x:v>
      </x:c>
      <x:c r="B827" s="2" t="str">
        <x:f>'Inventory detail'!A827</x:f>
        <x:v>COIL</x:v>
      </x:c>
      <x:c r="C827" s="2" t="str">
        <x:f>'Inventory detail'!B827</x:f>
        <x:v>30</x:v>
      </x:c>
      <x:c r="D827" s="2" t="str">
        <x:f>'Inventory detail'!C827</x:f>
        <x:v>14RED12-4</x:v>
      </x:c>
      <x:c r="E827" s="10" t="n">
        <x:f>Summary!$E$5</x:f>
        <x:v>46304</x:v>
      </x:c>
      <x:c r="F827" s="7" t="n">
        <x:f>'Inventory detail'!W827</x:f>
        <x:v>0</x:v>
      </x:c>
      <x:c r="G827" s="7" t="n">
        <x:f>'Inventory detail'!X827</x:f>
        <x:v>0</x:v>
      </x:c>
      <x:c r="H827" s="7" t="n">
        <x:f>'Inventory detail'!Y827</x:f>
        <x:v>0</x:v>
      </x:c>
      <x:c r="I827" s="7" t="n">
        <x:f>0</x:f>
        <x:v>0</x:v>
      </x:c>
      <x:c r="J827" s="7" t="n">
        <x:f>0</x:f>
        <x:v>0</x:v>
      </x:c>
      <x:c r="K827" s="7" t="n">
        <x:f>0</x:f>
        <x:v>0</x:v>
      </x:c>
      <x:c r="L827" s="7" t="n">
        <x:f>'Inventory detail'!F827*Summary!$K$5*(A827-E827)/Summary!$K$6</x:f>
        <x:v>0</x:v>
      </x:c>
      <x:c r="M827" s="7" t="n">
        <x:f>MAX(0,H827-L827)</x:f>
        <x:v>0</x:v>
      </x:c>
      <x:c r="N827" s="7" t="n">
        <x:f>MAX(0,L827-H827)</x:f>
        <x:v>0</x:v>
      </x:c>
      <x:c r="O827" s="7" t="n">
        <x:f>MAX(0,F827+I827-N827)</x:f>
        <x:v>0</x:v>
      </x:c>
      <x:c r="P827" s="7" t="n">
        <x:f>MAX(0,N827-F827-I827)</x:f>
        <x:v>0</x:v>
      </x:c>
      <x:c r="Q827" s="7" t="n">
        <x:f>MAX(0,G827+J827-P827)</x:f>
        <x:v>0</x:v>
      </x:c>
      <x:c r="R827" s="7" t="n">
        <x:f>M827+MAX(0,K827-MAX(0,P827-G827-J827))</x:f>
        <x:v>0</x:v>
      </x:c>
      <x:c r="S827" s="7" t="n">
        <x:f>SUM(O827,Q827,R827)</x:f>
        <x:v>0</x:v>
      </x:c>
      <x:c r="T827" s="14" t="n">
        <x:f>'Inventory detail'!T827</x:f>
        <x:v>0.09179999999999999</x:v>
      </x:c>
      <x:c r="U827" s="14" t="n">
        <x:f>'Inventory detail'!U827</x:f>
        <x:v>0.089947</x:v>
      </x:c>
      <x:c r="V827" s="9" t="n">
        <x:f>O827*T827</x:f>
        <x:v>0</x:v>
      </x:c>
      <x:c r="W827" s="9" t="n">
        <x:f>Q827*T827</x:f>
        <x:v>0</x:v>
      </x:c>
      <x:c r="X827" s="9" t="n">
        <x:f>R827*T827</x:f>
        <x:v>0</x:v>
      </x:c>
      <x:c r="Y827" s="9" t="n">
        <x:f>S827*T827</x:f>
        <x:v>0</x:v>
      </x:c>
      <x:c r="Z827" s="9" t="n">
        <x:f>IF(ISNUMBER(U827),S827*(U827-T827),"n.a.")</x:f>
        <x:v>0</x:v>
      </x:c>
      <x:c r="AA827" s="9" t="n">
        <x:f>IF(ISNUMBER(U827),Y827,0)</x:f>
        <x:v>0</x:v>
      </x:c>
      <x:c r="AB827" s="7" t="n">
        <x:f>MAX(0,L827-SUM(F827:K827))</x:f>
        <x:v>0</x:v>
      </x:c>
    </x:row>
    <x:row r="828" ht="22" customHeight="1">
      <x:c r="A828" s="18" t="n">
        <x:f>Summary!C$41</x:f>
        <x:v>46327</x:v>
      </x:c>
      <x:c r="B828" s="2" t="str">
        <x:f>'Inventory detail'!A828</x:f>
        <x:v>COIL</x:v>
      </x:c>
      <x:c r="C828" s="2" t="str">
        <x:f>'Inventory detail'!B828</x:f>
        <x:v>30</x:v>
      </x:c>
      <x:c r="D828" s="2" t="str">
        <x:f>'Inventory detail'!C828</x:f>
        <x:v>16BLK12-5</x:v>
      </x:c>
      <x:c r="E828" s="10" t="n">
        <x:f>Summary!$E$5</x:f>
        <x:v>46304</x:v>
      </x:c>
      <x:c r="F828" s="7" t="n">
        <x:f>'Inventory detail'!W828</x:f>
        <x:v>0</x:v>
      </x:c>
      <x:c r="G828" s="7" t="n">
        <x:f>'Inventory detail'!X828</x:f>
        <x:v>0</x:v>
      </x:c>
      <x:c r="H828" s="7" t="n">
        <x:f>'Inventory detail'!Y828</x:f>
        <x:v>0</x:v>
      </x:c>
      <x:c r="I828" s="7" t="n">
        <x:f>0</x:f>
        <x:v>0</x:v>
      </x:c>
      <x:c r="J828" s="7" t="n">
        <x:f>0</x:f>
        <x:v>0</x:v>
      </x:c>
      <x:c r="K828" s="7" t="n">
        <x:f>0</x:f>
        <x:v>0</x:v>
      </x:c>
      <x:c r="L828" s="7" t="n">
        <x:f>'Inventory detail'!F828*Summary!$K$5*(A828-E828)/Summary!$K$6</x:f>
        <x:v>0</x:v>
      </x:c>
      <x:c r="M828" s="7" t="n">
        <x:f>MAX(0,H828-L828)</x:f>
        <x:v>0</x:v>
      </x:c>
      <x:c r="N828" s="7" t="n">
        <x:f>MAX(0,L828-H828)</x:f>
        <x:v>0</x:v>
      </x:c>
      <x:c r="O828" s="7" t="n">
        <x:f>MAX(0,F828+I828-N828)</x:f>
        <x:v>0</x:v>
      </x:c>
      <x:c r="P828" s="7" t="n">
        <x:f>MAX(0,N828-F828-I828)</x:f>
        <x:v>0</x:v>
      </x:c>
      <x:c r="Q828" s="7" t="n">
        <x:f>MAX(0,G828+J828-P828)</x:f>
        <x:v>0</x:v>
      </x:c>
      <x:c r="R828" s="7" t="n">
        <x:f>M828+MAX(0,K828-MAX(0,P828-G828-J828))</x:f>
        <x:v>0</x:v>
      </x:c>
      <x:c r="S828" s="7" t="n">
        <x:f>SUM(O828,Q828,R828)</x:f>
        <x:v>0</x:v>
      </x:c>
      <x:c r="T828" s="14" t="n">
        <x:f>'Inventory detail'!T828</x:f>
        <x:v>0.0738</x:v>
      </x:c>
      <x:c r="U828" s="14" t="str">
        <x:f>'Inventory detail'!U828</x:f>
        <x:v>n.a.</x:v>
      </x:c>
      <x:c r="V828" s="9" t="n">
        <x:f>O828*T828</x:f>
        <x:v>0</x:v>
      </x:c>
      <x:c r="W828" s="9" t="n">
        <x:f>Q828*T828</x:f>
        <x:v>0</x:v>
      </x:c>
      <x:c r="X828" s="9" t="n">
        <x:f>R828*T828</x:f>
        <x:v>0</x:v>
      </x:c>
      <x:c r="Y828" s="9" t="n">
        <x:f>S828*T828</x:f>
        <x:v>0</x:v>
      </x:c>
      <x:c r="Z828" s="9" t="str">
        <x:f>IF(ISNUMBER(U828),S828*(U828-T828),"n.a.")</x:f>
        <x:v>n.a.</x:v>
      </x:c>
      <x:c r="AA828" s="9" t="n">
        <x:f>IF(ISNUMBER(U828),Y828,0)</x:f>
        <x:v>0</x:v>
      </x:c>
      <x:c r="AB828" s="7" t="n">
        <x:f>MAX(0,L828-SUM(F828:K828))</x:f>
        <x:v>0</x:v>
      </x:c>
    </x:row>
    <x:row r="829" ht="22" customHeight="1">
      <x:c r="A829" s="18" t="n">
        <x:f>Summary!C$41</x:f>
        <x:v>46327</x:v>
      </x:c>
      <x:c r="B829" s="2" t="str">
        <x:f>'Inventory detail'!A829</x:f>
        <x:v>COIL</x:v>
      </x:c>
      <x:c r="C829" s="2" t="str">
        <x:f>'Inventory detail'!B829</x:f>
        <x:v>30</x:v>
      </x:c>
      <x:c r="D829" s="2" t="str">
        <x:f>'Inventory detail'!C829</x:f>
        <x:v>16BLK36-5</x:v>
      </x:c>
      <x:c r="E829" s="10" t="n">
        <x:f>Summary!$E$5</x:f>
        <x:v>46304</x:v>
      </x:c>
      <x:c r="F829" s="7" t="n">
        <x:f>'Inventory detail'!W829</x:f>
        <x:v>0</x:v>
      </x:c>
      <x:c r="G829" s="7" t="n">
        <x:f>'Inventory detail'!X829</x:f>
        <x:v>0</x:v>
      </x:c>
      <x:c r="H829" s="7" t="n">
        <x:f>'Inventory detail'!Y829</x:f>
        <x:v>0</x:v>
      </x:c>
      <x:c r="I829" s="7" t="n">
        <x:f>0</x:f>
        <x:v>0</x:v>
      </x:c>
      <x:c r="J829" s="7" t="n">
        <x:f>0</x:f>
        <x:v>0</x:v>
      </x:c>
      <x:c r="K829" s="7" t="n">
        <x:f>0</x:f>
        <x:v>0</x:v>
      </x:c>
      <x:c r="L829" s="7" t="n">
        <x:f>'Inventory detail'!F829*Summary!$K$5*(A829-E829)/Summary!$K$6</x:f>
        <x:v>0</x:v>
      </x:c>
      <x:c r="M829" s="7" t="n">
        <x:f>MAX(0,H829-L829)</x:f>
        <x:v>0</x:v>
      </x:c>
      <x:c r="N829" s="7" t="n">
        <x:f>MAX(0,L829-H829)</x:f>
        <x:v>0</x:v>
      </x:c>
      <x:c r="O829" s="7" t="n">
        <x:f>MAX(0,F829+I829-N829)</x:f>
        <x:v>0</x:v>
      </x:c>
      <x:c r="P829" s="7" t="n">
        <x:f>MAX(0,N829-F829-I829)</x:f>
        <x:v>0</x:v>
      </x:c>
      <x:c r="Q829" s="7" t="n">
        <x:f>MAX(0,G829+J829-P829)</x:f>
        <x:v>0</x:v>
      </x:c>
      <x:c r="R829" s="7" t="n">
        <x:f>M829+MAX(0,K829-MAX(0,P829-G829-J829))</x:f>
        <x:v>0</x:v>
      </x:c>
      <x:c r="S829" s="7" t="n">
        <x:f>SUM(O829,Q829,R829)</x:f>
        <x:v>0</x:v>
      </x:c>
      <x:c r="T829" s="14" t="n">
        <x:f>'Inventory detail'!T829</x:f>
        <x:v>0.19940000000000002</x:v>
      </x:c>
      <x:c r="U829" s="14" t="str">
        <x:f>'Inventory detail'!U829</x:f>
        <x:v>n.a.</x:v>
      </x:c>
      <x:c r="V829" s="9" t="n">
        <x:f>O829*T829</x:f>
        <x:v>0</x:v>
      </x:c>
      <x:c r="W829" s="9" t="n">
        <x:f>Q829*T829</x:f>
        <x:v>0</x:v>
      </x:c>
      <x:c r="X829" s="9" t="n">
        <x:f>R829*T829</x:f>
        <x:v>0</x:v>
      </x:c>
      <x:c r="Y829" s="9" t="n">
        <x:f>S829*T829</x:f>
        <x:v>0</x:v>
      </x:c>
      <x:c r="Z829" s="9" t="str">
        <x:f>IF(ISNUMBER(U829),S829*(U829-T829),"n.a.")</x:f>
        <x:v>n.a.</x:v>
      </x:c>
      <x:c r="AA829" s="9" t="n">
        <x:f>IF(ISNUMBER(U829),Y829,0)</x:f>
        <x:v>0</x:v>
      </x:c>
      <x:c r="AB829" s="7" t="n">
        <x:f>MAX(0,L829-SUM(F829:K829))</x:f>
        <x:v>0</x:v>
      </x:c>
    </x:row>
    <x:row r="830" ht="22" customHeight="1">
      <x:c r="A830" s="18" t="n">
        <x:f>Summary!C$41</x:f>
        <x:v>46327</x:v>
      </x:c>
      <x:c r="B830" s="2" t="str">
        <x:f>'Inventory detail'!A830</x:f>
        <x:v>COIL</x:v>
      </x:c>
      <x:c r="C830" s="2" t="str">
        <x:f>'Inventory detail'!B830</x:f>
        <x:v>30</x:v>
      </x:c>
      <x:c r="D830" s="2" t="str">
        <x:f>'Inventory detail'!C830</x:f>
        <x:v>16BLU12-4</x:v>
      </x:c>
      <x:c r="E830" s="10" t="n">
        <x:f>Summary!$E$5</x:f>
        <x:v>46304</x:v>
      </x:c>
      <x:c r="F830" s="7" t="n">
        <x:f>'Inventory detail'!W830</x:f>
        <x:v>0</x:v>
      </x:c>
      <x:c r="G830" s="7" t="n">
        <x:f>'Inventory detail'!X830</x:f>
        <x:v>0</x:v>
      </x:c>
      <x:c r="H830" s="7" t="n">
        <x:f>'Inventory detail'!Y830</x:f>
        <x:v>0</x:v>
      </x:c>
      <x:c r="I830" s="7" t="n">
        <x:f>0</x:f>
        <x:v>0</x:v>
      </x:c>
      <x:c r="J830" s="7" t="n">
        <x:f>0</x:f>
        <x:v>0</x:v>
      </x:c>
      <x:c r="K830" s="7" t="n">
        <x:f>0</x:f>
        <x:v>0</x:v>
      </x:c>
      <x:c r="L830" s="7" t="n">
        <x:f>'Inventory detail'!F830*Summary!$K$5*(A830-E830)/Summary!$K$6</x:f>
        <x:v>0</x:v>
      </x:c>
      <x:c r="M830" s="7" t="n">
        <x:f>MAX(0,H830-L830)</x:f>
        <x:v>0</x:v>
      </x:c>
      <x:c r="N830" s="7" t="n">
        <x:f>MAX(0,L830-H830)</x:f>
        <x:v>0</x:v>
      </x:c>
      <x:c r="O830" s="7" t="n">
        <x:f>MAX(0,F830+I830-N830)</x:f>
        <x:v>0</x:v>
      </x:c>
      <x:c r="P830" s="7" t="n">
        <x:f>MAX(0,N830-F830-I830)</x:f>
        <x:v>0</x:v>
      </x:c>
      <x:c r="Q830" s="7" t="n">
        <x:f>MAX(0,G830+J830-P830)</x:f>
        <x:v>0</x:v>
      </x:c>
      <x:c r="R830" s="7" t="n">
        <x:f>M830+MAX(0,K830-MAX(0,P830-G830-J830))</x:f>
        <x:v>0</x:v>
      </x:c>
      <x:c r="S830" s="7" t="n">
        <x:f>SUM(O830,Q830,R830)</x:f>
        <x:v>0</x:v>
      </x:c>
      <x:c r="T830" s="14" t="n">
        <x:f>'Inventory detail'!T830</x:f>
        <x:v>0.11230000000000001</x:v>
      </x:c>
      <x:c r="U830" s="14" t="n">
        <x:f>'Inventory detail'!U830</x:f>
        <x:v>0.1099475</x:v>
      </x:c>
      <x:c r="V830" s="9" t="n">
        <x:f>O830*T830</x:f>
        <x:v>0</x:v>
      </x:c>
      <x:c r="W830" s="9" t="n">
        <x:f>Q830*T830</x:f>
        <x:v>0</x:v>
      </x:c>
      <x:c r="X830" s="9" t="n">
        <x:f>R830*T830</x:f>
        <x:v>0</x:v>
      </x:c>
      <x:c r="Y830" s="9" t="n">
        <x:f>S830*T830</x:f>
        <x:v>0</x:v>
      </x:c>
      <x:c r="Z830" s="9" t="n">
        <x:f>IF(ISNUMBER(U830),S830*(U830-T830),"n.a.")</x:f>
        <x:v>0</x:v>
      </x:c>
      <x:c r="AA830" s="9" t="n">
        <x:f>IF(ISNUMBER(U830),Y830,0)</x:f>
        <x:v>0</x:v>
      </x:c>
      <x:c r="AB830" s="7" t="n">
        <x:f>MAX(0,L830-SUM(F830:K830))</x:f>
        <x:v>0</x:v>
      </x:c>
    </x:row>
    <x:row r="831" ht="22" customHeight="1">
      <x:c r="A831" s="18" t="n">
        <x:f>Summary!C$41</x:f>
        <x:v>46327</x:v>
      </x:c>
      <x:c r="B831" s="2" t="str">
        <x:f>'Inventory detail'!A831</x:f>
        <x:v>COIL</x:v>
      </x:c>
      <x:c r="C831" s="2" t="str">
        <x:f>'Inventory detail'!B831</x:f>
        <x:v>30</x:v>
      </x:c>
      <x:c r="D831" s="2" t="str">
        <x:f>'Inventory detail'!C831</x:f>
        <x:v>16FG12-4</x:v>
      </x:c>
      <x:c r="E831" s="10" t="n">
        <x:f>Summary!$E$5</x:f>
        <x:v>46304</x:v>
      </x:c>
      <x:c r="F831" s="7" t="n">
        <x:f>'Inventory detail'!W831</x:f>
        <x:v>0</x:v>
      </x:c>
      <x:c r="G831" s="7" t="n">
        <x:f>'Inventory detail'!X831</x:f>
        <x:v>0</x:v>
      </x:c>
      <x:c r="H831" s="7" t="n">
        <x:f>'Inventory detail'!Y831</x:f>
        <x:v>0</x:v>
      </x:c>
      <x:c r="I831" s="7" t="n">
        <x:f>0</x:f>
        <x:v>0</x:v>
      </x:c>
      <x:c r="J831" s="7" t="n">
        <x:f>0</x:f>
        <x:v>0</x:v>
      </x:c>
      <x:c r="K831" s="7" t="n">
        <x:f>0</x:f>
        <x:v>0</x:v>
      </x:c>
      <x:c r="L831" s="7" t="n">
        <x:f>'Inventory detail'!F831*Summary!$K$5*(A831-E831)/Summary!$K$6</x:f>
        <x:v>0</x:v>
      </x:c>
      <x:c r="M831" s="7" t="n">
        <x:f>MAX(0,H831-L831)</x:f>
        <x:v>0</x:v>
      </x:c>
      <x:c r="N831" s="7" t="n">
        <x:f>MAX(0,L831-H831)</x:f>
        <x:v>0</x:v>
      </x:c>
      <x:c r="O831" s="7" t="n">
        <x:f>MAX(0,F831+I831-N831)</x:f>
        <x:v>0</x:v>
      </x:c>
      <x:c r="P831" s="7" t="n">
        <x:f>MAX(0,N831-F831-I831)</x:f>
        <x:v>0</x:v>
      </x:c>
      <x:c r="Q831" s="7" t="n">
        <x:f>MAX(0,G831+J831-P831)</x:f>
        <x:v>0</x:v>
      </x:c>
      <x:c r="R831" s="7" t="n">
        <x:f>M831+MAX(0,K831-MAX(0,P831-G831-J831))</x:f>
        <x:v>0</x:v>
      </x:c>
      <x:c r="S831" s="7" t="n">
        <x:f>SUM(O831,Q831,R831)</x:f>
        <x:v>0</x:v>
      </x:c>
      <x:c r="T831" s="14" t="n">
        <x:f>'Inventory detail'!T831</x:f>
        <x:v>0.0647</x:v>
      </x:c>
      <x:c r="U831" s="14" t="str">
        <x:f>'Inventory detail'!U831</x:f>
        <x:v>n.a.</x:v>
      </x:c>
      <x:c r="V831" s="9" t="n">
        <x:f>O831*T831</x:f>
        <x:v>0</x:v>
      </x:c>
      <x:c r="W831" s="9" t="n">
        <x:f>Q831*T831</x:f>
        <x:v>0</x:v>
      </x:c>
      <x:c r="X831" s="9" t="n">
        <x:f>R831*T831</x:f>
        <x:v>0</x:v>
      </x:c>
      <x:c r="Y831" s="9" t="n">
        <x:f>S831*T831</x:f>
        <x:v>0</x:v>
      </x:c>
      <x:c r="Z831" s="9" t="str">
        <x:f>IF(ISNUMBER(U831),S831*(U831-T831),"n.a.")</x:f>
        <x:v>n.a.</x:v>
      </x:c>
      <x:c r="AA831" s="9" t="n">
        <x:f>IF(ISNUMBER(U831),Y831,0)</x:f>
        <x:v>0</x:v>
      </x:c>
      <x:c r="AB831" s="7" t="n">
        <x:f>MAX(0,L831-SUM(F831:K831))</x:f>
        <x:v>0</x:v>
      </x:c>
    </x:row>
    <x:row r="832" ht="22" customHeight="1">
      <x:c r="A832" s="18" t="n">
        <x:f>Summary!C$41</x:f>
        <x:v>46327</x:v>
      </x:c>
      <x:c r="B832" s="2" t="str">
        <x:f>'Inventory detail'!A832</x:f>
        <x:v>COIL</x:v>
      </x:c>
      <x:c r="C832" s="2" t="str">
        <x:f>'Inventory detail'!B832</x:f>
        <x:v>30</x:v>
      </x:c>
      <x:c r="D832" s="2" t="str">
        <x:f>'Inventory detail'!C832</x:f>
        <x:v>16MAR12-4</x:v>
      </x:c>
      <x:c r="E832" s="10" t="n">
        <x:f>Summary!$E$5</x:f>
        <x:v>46304</x:v>
      </x:c>
      <x:c r="F832" s="7" t="n">
        <x:f>'Inventory detail'!W832</x:f>
        <x:v>0</x:v>
      </x:c>
      <x:c r="G832" s="7" t="n">
        <x:f>'Inventory detail'!X832</x:f>
        <x:v>0</x:v>
      </x:c>
      <x:c r="H832" s="7" t="n">
        <x:f>'Inventory detail'!Y832</x:f>
        <x:v>0</x:v>
      </x:c>
      <x:c r="I832" s="7" t="n">
        <x:f>0</x:f>
        <x:v>0</x:v>
      </x:c>
      <x:c r="J832" s="7" t="n">
        <x:f>0</x:f>
        <x:v>0</x:v>
      </x:c>
      <x:c r="K832" s="7" t="n">
        <x:f>0</x:f>
        <x:v>0</x:v>
      </x:c>
      <x:c r="L832" s="7" t="n">
        <x:f>'Inventory detail'!F832*Summary!$K$5*(A832-E832)/Summary!$K$6</x:f>
        <x:v>0</x:v>
      </x:c>
      <x:c r="M832" s="7" t="n">
        <x:f>MAX(0,H832-L832)</x:f>
        <x:v>0</x:v>
      </x:c>
      <x:c r="N832" s="7" t="n">
        <x:f>MAX(0,L832-H832)</x:f>
        <x:v>0</x:v>
      </x:c>
      <x:c r="O832" s="7" t="n">
        <x:f>MAX(0,F832+I832-N832)</x:f>
        <x:v>0</x:v>
      </x:c>
      <x:c r="P832" s="7" t="n">
        <x:f>MAX(0,N832-F832-I832)</x:f>
        <x:v>0</x:v>
      </x:c>
      <x:c r="Q832" s="7" t="n">
        <x:f>MAX(0,G832+J832-P832)</x:f>
        <x:v>0</x:v>
      </x:c>
      <x:c r="R832" s="7" t="n">
        <x:f>M832+MAX(0,K832-MAX(0,P832-G832-J832))</x:f>
        <x:v>0</x:v>
      </x:c>
      <x:c r="S832" s="7" t="n">
        <x:f>SUM(O832,Q832,R832)</x:f>
        <x:v>0</x:v>
      </x:c>
      <x:c r="T832" s="14" t="n">
        <x:f>'Inventory detail'!T832</x:f>
        <x:v>0.0647</x:v>
      </x:c>
      <x:c r="U832" s="14" t="str">
        <x:f>'Inventory detail'!U832</x:f>
        <x:v>n.a.</x:v>
      </x:c>
      <x:c r="V832" s="9" t="n">
        <x:f>O832*T832</x:f>
        <x:v>0</x:v>
      </x:c>
      <x:c r="W832" s="9" t="n">
        <x:f>Q832*T832</x:f>
        <x:v>0</x:v>
      </x:c>
      <x:c r="X832" s="9" t="n">
        <x:f>R832*T832</x:f>
        <x:v>0</x:v>
      </x:c>
      <x:c r="Y832" s="9" t="n">
        <x:f>S832*T832</x:f>
        <x:v>0</x:v>
      </x:c>
      <x:c r="Z832" s="9" t="str">
        <x:f>IF(ISNUMBER(U832),S832*(U832-T832),"n.a.")</x:f>
        <x:v>n.a.</x:v>
      </x:c>
      <x:c r="AA832" s="9" t="n">
        <x:f>IF(ISNUMBER(U832),Y832,0)</x:f>
        <x:v>0</x:v>
      </x:c>
      <x:c r="AB832" s="7" t="n">
        <x:f>MAX(0,L832-SUM(F832:K832))</x:f>
        <x:v>0</x:v>
      </x:c>
    </x:row>
    <x:row r="833" ht="22" customHeight="1">
      <x:c r="A833" s="18" t="n">
        <x:f>Summary!C$41</x:f>
        <x:v>46327</x:v>
      </x:c>
      <x:c r="B833" s="2" t="str">
        <x:f>'Inventory detail'!A833</x:f>
        <x:v>COIL</x:v>
      </x:c>
      <x:c r="C833" s="2" t="str">
        <x:f>'Inventory detail'!B833</x:f>
        <x:v>30</x:v>
      </x:c>
      <x:c r="D833" s="2" t="str">
        <x:f>'Inventory detail'!C833</x:f>
        <x:v>16RED12-4</x:v>
      </x:c>
      <x:c r="E833" s="10" t="n">
        <x:f>Summary!$E$5</x:f>
        <x:v>46304</x:v>
      </x:c>
      <x:c r="F833" s="7" t="n">
        <x:f>'Inventory detail'!W833</x:f>
        <x:v>0</x:v>
      </x:c>
      <x:c r="G833" s="7" t="n">
        <x:f>'Inventory detail'!X833</x:f>
        <x:v>0</x:v>
      </x:c>
      <x:c r="H833" s="7" t="n">
        <x:f>'Inventory detail'!Y833</x:f>
        <x:v>0</x:v>
      </x:c>
      <x:c r="I833" s="7" t="n">
        <x:f>0</x:f>
        <x:v>0</x:v>
      </x:c>
      <x:c r="J833" s="7" t="n">
        <x:f>0</x:f>
        <x:v>0</x:v>
      </x:c>
      <x:c r="K833" s="7" t="n">
        <x:f>0</x:f>
        <x:v>0</x:v>
      </x:c>
      <x:c r="L833" s="7" t="n">
        <x:f>'Inventory detail'!F833*Summary!$K$5*(A833-E833)/Summary!$K$6</x:f>
        <x:v>0</x:v>
      </x:c>
      <x:c r="M833" s="7" t="n">
        <x:f>MAX(0,H833-L833)</x:f>
        <x:v>0</x:v>
      </x:c>
      <x:c r="N833" s="7" t="n">
        <x:f>MAX(0,L833-H833)</x:f>
        <x:v>0</x:v>
      </x:c>
      <x:c r="O833" s="7" t="n">
        <x:f>MAX(0,F833+I833-N833)</x:f>
        <x:v>0</x:v>
      </x:c>
      <x:c r="P833" s="7" t="n">
        <x:f>MAX(0,N833-F833-I833)</x:f>
        <x:v>0</x:v>
      </x:c>
      <x:c r="Q833" s="7" t="n">
        <x:f>MAX(0,G833+J833-P833)</x:f>
        <x:v>0</x:v>
      </x:c>
      <x:c r="R833" s="7" t="n">
        <x:f>M833+MAX(0,K833-MAX(0,P833-G833-J833))</x:f>
        <x:v>0</x:v>
      </x:c>
      <x:c r="S833" s="7" t="n">
        <x:f>SUM(O833,Q833,R833)</x:f>
        <x:v>0</x:v>
      </x:c>
      <x:c r="T833" s="14" t="n">
        <x:f>'Inventory detail'!T833</x:f>
        <x:v>0.11230000000000001</x:v>
      </x:c>
      <x:c r="U833" s="14" t="n">
        <x:f>'Inventory detail'!U833</x:f>
        <x:v>0.1099475</x:v>
      </x:c>
      <x:c r="V833" s="9" t="n">
        <x:f>O833*T833</x:f>
        <x:v>0</x:v>
      </x:c>
      <x:c r="W833" s="9" t="n">
        <x:f>Q833*T833</x:f>
        <x:v>0</x:v>
      </x:c>
      <x:c r="X833" s="9" t="n">
        <x:f>R833*T833</x:f>
        <x:v>0</x:v>
      </x:c>
      <x:c r="Y833" s="9" t="n">
        <x:f>S833*T833</x:f>
        <x:v>0</x:v>
      </x:c>
      <x:c r="Z833" s="9" t="n">
        <x:f>IF(ISNUMBER(U833),S833*(U833-T833),"n.a.")</x:f>
        <x:v>0</x:v>
      </x:c>
      <x:c r="AA833" s="9" t="n">
        <x:f>IF(ISNUMBER(U833),Y833,0)</x:f>
        <x:v>0</x:v>
      </x:c>
      <x:c r="AB833" s="7" t="n">
        <x:f>MAX(0,L833-SUM(F833:K833))</x:f>
        <x:v>0</x:v>
      </x:c>
    </x:row>
    <x:row r="834" ht="22" customHeight="1">
      <x:c r="A834" s="18" t="n">
        <x:f>Summary!C$41</x:f>
        <x:v>46327</x:v>
      </x:c>
      <x:c r="B834" s="2" t="str">
        <x:f>'Inventory detail'!A834</x:f>
        <x:v>COIL</x:v>
      </x:c>
      <x:c r="C834" s="2" t="str">
        <x:f>'Inventory detail'!B834</x:f>
        <x:v>30</x:v>
      </x:c>
      <x:c r="D834" s="2" t="str">
        <x:f>'Inventory detail'!C834</x:f>
        <x:v>16WHT36-5</x:v>
      </x:c>
      <x:c r="E834" s="10" t="n">
        <x:f>Summary!$E$5</x:f>
        <x:v>46304</x:v>
      </x:c>
      <x:c r="F834" s="7" t="n">
        <x:f>'Inventory detail'!W834</x:f>
        <x:v>0</x:v>
      </x:c>
      <x:c r="G834" s="7" t="n">
        <x:f>'Inventory detail'!X834</x:f>
        <x:v>0</x:v>
      </x:c>
      <x:c r="H834" s="7" t="n">
        <x:f>'Inventory detail'!Y834</x:f>
        <x:v>0</x:v>
      </x:c>
      <x:c r="I834" s="7" t="n">
        <x:f>0</x:f>
        <x:v>0</x:v>
      </x:c>
      <x:c r="J834" s="7" t="n">
        <x:f>0</x:f>
        <x:v>0</x:v>
      </x:c>
      <x:c r="K834" s="7" t="n">
        <x:f>0</x:f>
        <x:v>0</x:v>
      </x:c>
      <x:c r="L834" s="7" t="n">
        <x:f>'Inventory detail'!F834*Summary!$K$5*(A834-E834)/Summary!$K$6</x:f>
        <x:v>0</x:v>
      </x:c>
      <x:c r="M834" s="7" t="n">
        <x:f>MAX(0,H834-L834)</x:f>
        <x:v>0</x:v>
      </x:c>
      <x:c r="N834" s="7" t="n">
        <x:f>MAX(0,L834-H834)</x:f>
        <x:v>0</x:v>
      </x:c>
      <x:c r="O834" s="7" t="n">
        <x:f>MAX(0,F834+I834-N834)</x:f>
        <x:v>0</x:v>
      </x:c>
      <x:c r="P834" s="7" t="n">
        <x:f>MAX(0,N834-F834-I834)</x:f>
        <x:v>0</x:v>
      </x:c>
      <x:c r="Q834" s="7" t="n">
        <x:f>MAX(0,G834+J834-P834)</x:f>
        <x:v>0</x:v>
      </x:c>
      <x:c r="R834" s="7" t="n">
        <x:f>M834+MAX(0,K834-MAX(0,P834-G834-J834))</x:f>
        <x:v>0</x:v>
      </x:c>
      <x:c r="S834" s="7" t="n">
        <x:f>SUM(O834,Q834,R834)</x:f>
        <x:v>0</x:v>
      </x:c>
      <x:c r="T834" s="14" t="n">
        <x:f>'Inventory detail'!T834</x:f>
        <x:v>0.19940000000000002</x:v>
      </x:c>
      <x:c r="U834" s="14" t="str">
        <x:f>'Inventory detail'!U834</x:f>
        <x:v>n.a.</x:v>
      </x:c>
      <x:c r="V834" s="9" t="n">
        <x:f>O834*T834</x:f>
        <x:v>0</x:v>
      </x:c>
      <x:c r="W834" s="9" t="n">
        <x:f>Q834*T834</x:f>
        <x:v>0</x:v>
      </x:c>
      <x:c r="X834" s="9" t="n">
        <x:f>R834*T834</x:f>
        <x:v>0</x:v>
      </x:c>
      <x:c r="Y834" s="9" t="n">
        <x:f>S834*T834</x:f>
        <x:v>0</x:v>
      </x:c>
      <x:c r="Z834" s="9" t="str">
        <x:f>IF(ISNUMBER(U834),S834*(U834-T834),"n.a.")</x:f>
        <x:v>n.a.</x:v>
      </x:c>
      <x:c r="AA834" s="9" t="n">
        <x:f>IF(ISNUMBER(U834),Y834,0)</x:f>
        <x:v>0</x:v>
      </x:c>
      <x:c r="AB834" s="7" t="n">
        <x:f>MAX(0,L834-SUM(F834:K834))</x:f>
        <x:v>0</x:v>
      </x:c>
    </x:row>
    <x:row r="835" ht="22" customHeight="1">
      <x:c r="A835" s="18" t="n">
        <x:f>Summary!C$41</x:f>
        <x:v>46327</x:v>
      </x:c>
      <x:c r="B835" s="2" t="str">
        <x:f>'Inventory detail'!A835</x:f>
        <x:v>COIL</x:v>
      </x:c>
      <x:c r="C835" s="2" t="str">
        <x:f>'Inventory detail'!B835</x:f>
        <x:v>30</x:v>
      </x:c>
      <x:c r="D835" s="2" t="str">
        <x:f>'Inventory detail'!C835</x:f>
        <x:v>18BLK12-5</x:v>
      </x:c>
      <x:c r="E835" s="10" t="n">
        <x:f>Summary!$E$5</x:f>
        <x:v>46304</x:v>
      </x:c>
      <x:c r="F835" s="7" t="n">
        <x:f>'Inventory detail'!W835</x:f>
        <x:v>0</x:v>
      </x:c>
      <x:c r="G835" s="7" t="n">
        <x:f>'Inventory detail'!X835</x:f>
        <x:v>0</x:v>
      </x:c>
      <x:c r="H835" s="7" t="n">
        <x:f>'Inventory detail'!Y835</x:f>
        <x:v>0</x:v>
      </x:c>
      <x:c r="I835" s="7" t="n">
        <x:f>0</x:f>
        <x:v>0</x:v>
      </x:c>
      <x:c r="J835" s="7" t="n">
        <x:f>0</x:f>
        <x:v>0</x:v>
      </x:c>
      <x:c r="K835" s="7" t="n">
        <x:f>0</x:f>
        <x:v>0</x:v>
      </x:c>
      <x:c r="L835" s="7" t="n">
        <x:f>'Inventory detail'!F835*Summary!$K$5*(A835-E835)/Summary!$K$6</x:f>
        <x:v>0</x:v>
      </x:c>
      <x:c r="M835" s="7" t="n">
        <x:f>MAX(0,H835-L835)</x:f>
        <x:v>0</x:v>
      </x:c>
      <x:c r="N835" s="7" t="n">
        <x:f>MAX(0,L835-H835)</x:f>
        <x:v>0</x:v>
      </x:c>
      <x:c r="O835" s="7" t="n">
        <x:f>MAX(0,F835+I835-N835)</x:f>
        <x:v>0</x:v>
      </x:c>
      <x:c r="P835" s="7" t="n">
        <x:f>MAX(0,N835-F835-I835)</x:f>
        <x:v>0</x:v>
      </x:c>
      <x:c r="Q835" s="7" t="n">
        <x:f>MAX(0,G835+J835-P835)</x:f>
        <x:v>0</x:v>
      </x:c>
      <x:c r="R835" s="7" t="n">
        <x:f>M835+MAX(0,K835-MAX(0,P835-G835-J835))</x:f>
        <x:v>0</x:v>
      </x:c>
      <x:c r="S835" s="7" t="n">
        <x:f>SUM(O835,Q835,R835)</x:f>
        <x:v>0</x:v>
      </x:c>
      <x:c r="T835" s="14" t="n">
        <x:f>'Inventory detail'!T835</x:f>
        <x:v>0.0909</x:v>
      </x:c>
      <x:c r="U835" s="14" t="str">
        <x:f>'Inventory detail'!U835</x:f>
        <x:v>n.a.</x:v>
      </x:c>
      <x:c r="V835" s="9" t="n">
        <x:f>O835*T835</x:f>
        <x:v>0</x:v>
      </x:c>
      <x:c r="W835" s="9" t="n">
        <x:f>Q835*T835</x:f>
        <x:v>0</x:v>
      </x:c>
      <x:c r="X835" s="9" t="n">
        <x:f>R835*T835</x:f>
        <x:v>0</x:v>
      </x:c>
      <x:c r="Y835" s="9" t="n">
        <x:f>S835*T835</x:f>
        <x:v>0</x:v>
      </x:c>
      <x:c r="Z835" s="9" t="str">
        <x:f>IF(ISNUMBER(U835),S835*(U835-T835),"n.a.")</x:f>
        <x:v>n.a.</x:v>
      </x:c>
      <x:c r="AA835" s="9" t="n">
        <x:f>IF(ISNUMBER(U835),Y835,0)</x:f>
        <x:v>0</x:v>
      </x:c>
      <x:c r="AB835" s="7" t="n">
        <x:f>MAX(0,L835-SUM(F835:K835))</x:f>
        <x:v>0</x:v>
      </x:c>
    </x:row>
    <x:row r="836" ht="22" customHeight="1">
      <x:c r="A836" s="18" t="n">
        <x:f>Summary!C$41</x:f>
        <x:v>46327</x:v>
      </x:c>
      <x:c r="B836" s="2" t="str">
        <x:f>'Inventory detail'!A836</x:f>
        <x:v>COIL</x:v>
      </x:c>
      <x:c r="C836" s="2" t="str">
        <x:f>'Inventory detail'!B836</x:f>
        <x:v>30</x:v>
      </x:c>
      <x:c r="D836" s="2" t="str">
        <x:f>'Inventory detail'!C836</x:f>
        <x:v>18BLK36-5</x:v>
      </x:c>
      <x:c r="E836" s="10" t="n">
        <x:f>Summary!$E$5</x:f>
        <x:v>46304</x:v>
      </x:c>
      <x:c r="F836" s="7" t="n">
        <x:f>'Inventory detail'!W836</x:f>
        <x:v>0</x:v>
      </x:c>
      <x:c r="G836" s="7" t="n">
        <x:f>'Inventory detail'!X836</x:f>
        <x:v>0</x:v>
      </x:c>
      <x:c r="H836" s="7" t="n">
        <x:f>'Inventory detail'!Y836</x:f>
        <x:v>0</x:v>
      </x:c>
      <x:c r="I836" s="7" t="n">
        <x:f>0</x:f>
        <x:v>0</x:v>
      </x:c>
      <x:c r="J836" s="7" t="n">
        <x:f>0</x:f>
        <x:v>0</x:v>
      </x:c>
      <x:c r="K836" s="7" t="n">
        <x:f>0</x:f>
        <x:v>0</x:v>
      </x:c>
      <x:c r="L836" s="7" t="n">
        <x:f>'Inventory detail'!F836*Summary!$K$5*(A836-E836)/Summary!$K$6</x:f>
        <x:v>0</x:v>
      </x:c>
      <x:c r="M836" s="7" t="n">
        <x:f>MAX(0,H836-L836)</x:f>
        <x:v>0</x:v>
      </x:c>
      <x:c r="N836" s="7" t="n">
        <x:f>MAX(0,L836-H836)</x:f>
        <x:v>0</x:v>
      </x:c>
      <x:c r="O836" s="7" t="n">
        <x:f>MAX(0,F836+I836-N836)</x:f>
        <x:v>0</x:v>
      </x:c>
      <x:c r="P836" s="7" t="n">
        <x:f>MAX(0,N836-F836-I836)</x:f>
        <x:v>0</x:v>
      </x:c>
      <x:c r="Q836" s="7" t="n">
        <x:f>MAX(0,G836+J836-P836)</x:f>
        <x:v>0</x:v>
      </x:c>
      <x:c r="R836" s="7" t="n">
        <x:f>M836+MAX(0,K836-MAX(0,P836-G836-J836))</x:f>
        <x:v>0</x:v>
      </x:c>
      <x:c r="S836" s="7" t="n">
        <x:f>SUM(O836,Q836,R836)</x:f>
        <x:v>0</x:v>
      </x:c>
      <x:c r="T836" s="14" t="n">
        <x:f>'Inventory detail'!T836</x:f>
        <x:v>0.2494</x:v>
      </x:c>
      <x:c r="U836" s="14" t="str">
        <x:f>'Inventory detail'!U836</x:f>
        <x:v>n.a.</x:v>
      </x:c>
      <x:c r="V836" s="9" t="n">
        <x:f>O836*T836</x:f>
        <x:v>0</x:v>
      </x:c>
      <x:c r="W836" s="9" t="n">
        <x:f>Q836*T836</x:f>
        <x:v>0</x:v>
      </x:c>
      <x:c r="X836" s="9" t="n">
        <x:f>R836*T836</x:f>
        <x:v>0</x:v>
      </x:c>
      <x:c r="Y836" s="9" t="n">
        <x:f>S836*T836</x:f>
        <x:v>0</x:v>
      </x:c>
      <x:c r="Z836" s="9" t="str">
        <x:f>IF(ISNUMBER(U836),S836*(U836-T836),"n.a.")</x:f>
        <x:v>n.a.</x:v>
      </x:c>
      <x:c r="AA836" s="9" t="n">
        <x:f>IF(ISNUMBER(U836),Y836,0)</x:f>
        <x:v>0</x:v>
      </x:c>
      <x:c r="AB836" s="7" t="n">
        <x:f>MAX(0,L836-SUM(F836:K836))</x:f>
        <x:v>0</x:v>
      </x:c>
    </x:row>
    <x:row r="837" ht="22" customHeight="1">
      <x:c r="A837" s="18" t="n">
        <x:f>Summary!C$41</x:f>
        <x:v>46327</x:v>
      </x:c>
      <x:c r="B837" s="2" t="str">
        <x:f>'Inventory detail'!A837</x:f>
        <x:v>COIL</x:v>
      </x:c>
      <x:c r="C837" s="2" t="str">
        <x:f>'Inventory detail'!B837</x:f>
        <x:v>30</x:v>
      </x:c>
      <x:c r="D837" s="2" t="str">
        <x:f>'Inventory detail'!C837</x:f>
        <x:v>18FG12-4</x:v>
      </x:c>
      <x:c r="E837" s="10" t="n">
        <x:f>Summary!$E$5</x:f>
        <x:v>46304</x:v>
      </x:c>
      <x:c r="F837" s="7" t="n">
        <x:f>'Inventory detail'!W837</x:f>
        <x:v>0</x:v>
      </x:c>
      <x:c r="G837" s="7" t="n">
        <x:f>'Inventory detail'!X837</x:f>
        <x:v>0</x:v>
      </x:c>
      <x:c r="H837" s="7" t="n">
        <x:f>'Inventory detail'!Y837</x:f>
        <x:v>0</x:v>
      </x:c>
      <x:c r="I837" s="7" t="n">
        <x:f>0</x:f>
        <x:v>0</x:v>
      </x:c>
      <x:c r="J837" s="7" t="n">
        <x:f>0</x:f>
        <x:v>0</x:v>
      </x:c>
      <x:c r="K837" s="7" t="n">
        <x:f>0</x:f>
        <x:v>0</x:v>
      </x:c>
      <x:c r="L837" s="7" t="n">
        <x:f>'Inventory detail'!F837*Summary!$K$5*(A837-E837)/Summary!$K$6</x:f>
        <x:v>0</x:v>
      </x:c>
      <x:c r="M837" s="7" t="n">
        <x:f>MAX(0,H837-L837)</x:f>
        <x:v>0</x:v>
      </x:c>
      <x:c r="N837" s="7" t="n">
        <x:f>MAX(0,L837-H837)</x:f>
        <x:v>0</x:v>
      </x:c>
      <x:c r="O837" s="7" t="n">
        <x:f>MAX(0,F837+I837-N837)</x:f>
        <x:v>0</x:v>
      </x:c>
      <x:c r="P837" s="7" t="n">
        <x:f>MAX(0,N837-F837-I837)</x:f>
        <x:v>0</x:v>
      </x:c>
      <x:c r="Q837" s="7" t="n">
        <x:f>MAX(0,G837+J837-P837)</x:f>
        <x:v>0</x:v>
      </x:c>
      <x:c r="R837" s="7" t="n">
        <x:f>M837+MAX(0,K837-MAX(0,P837-G837-J837))</x:f>
        <x:v>0</x:v>
      </x:c>
      <x:c r="S837" s="7" t="n">
        <x:f>SUM(O837,Q837,R837)</x:f>
        <x:v>0</x:v>
      </x:c>
      <x:c r="T837" s="14" t="n">
        <x:f>'Inventory detail'!T837</x:f>
        <x:v>0.0785</x:v>
      </x:c>
      <x:c r="U837" s="14" t="str">
        <x:f>'Inventory detail'!U837</x:f>
        <x:v>n.a.</x:v>
      </x:c>
      <x:c r="V837" s="9" t="n">
        <x:f>O837*T837</x:f>
        <x:v>0</x:v>
      </x:c>
      <x:c r="W837" s="9" t="n">
        <x:f>Q837*T837</x:f>
        <x:v>0</x:v>
      </x:c>
      <x:c r="X837" s="9" t="n">
        <x:f>R837*T837</x:f>
        <x:v>0</x:v>
      </x:c>
      <x:c r="Y837" s="9" t="n">
        <x:f>S837*T837</x:f>
        <x:v>0</x:v>
      </x:c>
      <x:c r="Z837" s="9" t="str">
        <x:f>IF(ISNUMBER(U837),S837*(U837-T837),"n.a.")</x:f>
        <x:v>n.a.</x:v>
      </x:c>
      <x:c r="AA837" s="9" t="n">
        <x:f>IF(ISNUMBER(U837),Y837,0)</x:f>
        <x:v>0</x:v>
      </x:c>
      <x:c r="AB837" s="7" t="n">
        <x:f>MAX(0,L837-SUM(F837:K837))</x:f>
        <x:v>0</x:v>
      </x:c>
    </x:row>
    <x:row r="838" ht="22" customHeight="1">
      <x:c r="A838" s="18" t="n">
        <x:f>Summary!C$41</x:f>
        <x:v>46327</x:v>
      </x:c>
      <x:c r="B838" s="2" t="str">
        <x:f>'Inventory detail'!A838</x:f>
        <x:v>COIL</x:v>
      </x:c>
      <x:c r="C838" s="2" t="str">
        <x:f>'Inventory detail'!B838</x:f>
        <x:v>30</x:v>
      </x:c>
      <x:c r="D838" s="2" t="str">
        <x:f>'Inventory detail'!C838</x:f>
        <x:v>18MAR12-4</x:v>
      </x:c>
      <x:c r="E838" s="10" t="n">
        <x:f>Summary!$E$5</x:f>
        <x:v>46304</x:v>
      </x:c>
      <x:c r="F838" s="7" t="n">
        <x:f>'Inventory detail'!W838</x:f>
        <x:v>0</x:v>
      </x:c>
      <x:c r="G838" s="7" t="n">
        <x:f>'Inventory detail'!X838</x:f>
        <x:v>0</x:v>
      </x:c>
      <x:c r="H838" s="7" t="n">
        <x:f>'Inventory detail'!Y838</x:f>
        <x:v>0</x:v>
      </x:c>
      <x:c r="I838" s="7" t="n">
        <x:f>0</x:f>
        <x:v>0</x:v>
      </x:c>
      <x:c r="J838" s="7" t="n">
        <x:f>0</x:f>
        <x:v>0</x:v>
      </x:c>
      <x:c r="K838" s="7" t="n">
        <x:f>0</x:f>
        <x:v>0</x:v>
      </x:c>
      <x:c r="L838" s="7" t="n">
        <x:f>'Inventory detail'!F838*Summary!$K$5*(A838-E838)/Summary!$K$6</x:f>
        <x:v>0</x:v>
      </x:c>
      <x:c r="M838" s="7" t="n">
        <x:f>MAX(0,H838-L838)</x:f>
        <x:v>0</x:v>
      </x:c>
      <x:c r="N838" s="7" t="n">
        <x:f>MAX(0,L838-H838)</x:f>
        <x:v>0</x:v>
      </x:c>
      <x:c r="O838" s="7" t="n">
        <x:f>MAX(0,F838+I838-N838)</x:f>
        <x:v>0</x:v>
      </x:c>
      <x:c r="P838" s="7" t="n">
        <x:f>MAX(0,N838-F838-I838)</x:f>
        <x:v>0</x:v>
      </x:c>
      <x:c r="Q838" s="7" t="n">
        <x:f>MAX(0,G838+J838-P838)</x:f>
        <x:v>0</x:v>
      </x:c>
      <x:c r="R838" s="7" t="n">
        <x:f>M838+MAX(0,K838-MAX(0,P838-G838-J838))</x:f>
        <x:v>0</x:v>
      </x:c>
      <x:c r="S838" s="7" t="n">
        <x:f>SUM(O838,Q838,R838)</x:f>
        <x:v>0</x:v>
      </x:c>
      <x:c r="T838" s="14" t="n">
        <x:f>'Inventory detail'!T838</x:f>
        <x:v>0.0785</x:v>
      </x:c>
      <x:c r="U838" s="14" t="str">
        <x:f>'Inventory detail'!U838</x:f>
        <x:v>n.a.</x:v>
      </x:c>
      <x:c r="V838" s="9" t="n">
        <x:f>O838*T838</x:f>
        <x:v>0</x:v>
      </x:c>
      <x:c r="W838" s="9" t="n">
        <x:f>Q838*T838</x:f>
        <x:v>0</x:v>
      </x:c>
      <x:c r="X838" s="9" t="n">
        <x:f>R838*T838</x:f>
        <x:v>0</x:v>
      </x:c>
      <x:c r="Y838" s="9" t="n">
        <x:f>S838*T838</x:f>
        <x:v>0</x:v>
      </x:c>
      <x:c r="Z838" s="9" t="str">
        <x:f>IF(ISNUMBER(U838),S838*(U838-T838),"n.a.")</x:f>
        <x:v>n.a.</x:v>
      </x:c>
      <x:c r="AA838" s="9" t="n">
        <x:f>IF(ISNUMBER(U838),Y838,0)</x:f>
        <x:v>0</x:v>
      </x:c>
      <x:c r="AB838" s="7" t="n">
        <x:f>MAX(0,L838-SUM(F838:K838))</x:f>
        <x:v>0</x:v>
      </x:c>
    </x:row>
    <x:row r="839" ht="22" customHeight="1">
      <x:c r="A839" s="18" t="n">
        <x:f>Summary!C$41</x:f>
        <x:v>46327</x:v>
      </x:c>
      <x:c r="B839" s="2" t="str">
        <x:f>'Inventory detail'!A839</x:f>
        <x:v>COIL</x:v>
      </x:c>
      <x:c r="C839" s="2" t="str">
        <x:f>'Inventory detail'!B839</x:f>
        <x:v>30</x:v>
      </x:c>
      <x:c r="D839" s="2" t="str">
        <x:f>'Inventory detail'!C839</x:f>
        <x:v>18RED12-4</x:v>
      </x:c>
      <x:c r="E839" s="10" t="n">
        <x:f>Summary!$E$5</x:f>
        <x:v>46304</x:v>
      </x:c>
      <x:c r="F839" s="7" t="n">
        <x:f>'Inventory detail'!W839</x:f>
        <x:v>0</x:v>
      </x:c>
      <x:c r="G839" s="7" t="n">
        <x:f>'Inventory detail'!X839</x:f>
        <x:v>0</x:v>
      </x:c>
      <x:c r="H839" s="7" t="n">
        <x:f>'Inventory detail'!Y839</x:f>
        <x:v>0</x:v>
      </x:c>
      <x:c r="I839" s="7" t="n">
        <x:f>0</x:f>
        <x:v>0</x:v>
      </x:c>
      <x:c r="J839" s="7" t="n">
        <x:f>0</x:f>
        <x:v>0</x:v>
      </x:c>
      <x:c r="K839" s="7" t="n">
        <x:f>0</x:f>
        <x:v>0</x:v>
      </x:c>
      <x:c r="L839" s="7" t="n">
        <x:f>'Inventory detail'!F839*Summary!$K$5*(A839-E839)/Summary!$K$6</x:f>
        <x:v>0</x:v>
      </x:c>
      <x:c r="M839" s="7" t="n">
        <x:f>MAX(0,H839-L839)</x:f>
        <x:v>0</x:v>
      </x:c>
      <x:c r="N839" s="7" t="n">
        <x:f>MAX(0,L839-H839)</x:f>
        <x:v>0</x:v>
      </x:c>
      <x:c r="O839" s="7" t="n">
        <x:f>MAX(0,F839+I839-N839)</x:f>
        <x:v>0</x:v>
      </x:c>
      <x:c r="P839" s="7" t="n">
        <x:f>MAX(0,N839-F839-I839)</x:f>
        <x:v>0</x:v>
      </x:c>
      <x:c r="Q839" s="7" t="n">
        <x:f>MAX(0,G839+J839-P839)</x:f>
        <x:v>0</x:v>
      </x:c>
      <x:c r="R839" s="7" t="n">
        <x:f>M839+MAX(0,K839-MAX(0,P839-G839-J839))</x:f>
        <x:v>0</x:v>
      </x:c>
      <x:c r="S839" s="7" t="n">
        <x:f>SUM(O839,Q839,R839)</x:f>
        <x:v>0</x:v>
      </x:c>
      <x:c r="T839" s="14" t="n">
        <x:f>'Inventory detail'!T839</x:f>
        <x:v>0.1448</x:v>
      </x:c>
      <x:c r="U839" s="14" t="n">
        <x:f>'Inventory detail'!U839</x:f>
        <x:v>0.141882</x:v>
      </x:c>
      <x:c r="V839" s="9" t="n">
        <x:f>O839*T839</x:f>
        <x:v>0</x:v>
      </x:c>
      <x:c r="W839" s="9" t="n">
        <x:f>Q839*T839</x:f>
        <x:v>0</x:v>
      </x:c>
      <x:c r="X839" s="9" t="n">
        <x:f>R839*T839</x:f>
        <x:v>0</x:v>
      </x:c>
      <x:c r="Y839" s="9" t="n">
        <x:f>S839*T839</x:f>
        <x:v>0</x:v>
      </x:c>
      <x:c r="Z839" s="9" t="n">
        <x:f>IF(ISNUMBER(U839),S839*(U839-T839),"n.a.")</x:f>
        <x:v>0</x:v>
      </x:c>
      <x:c r="AA839" s="9" t="n">
        <x:f>IF(ISNUMBER(U839),Y839,0)</x:f>
        <x:v>0</x:v>
      </x:c>
      <x:c r="AB839" s="7" t="n">
        <x:f>MAX(0,L839-SUM(F839:K839))</x:f>
        <x:v>0</x:v>
      </x:c>
    </x:row>
    <x:row r="840" ht="22" customHeight="1">
      <x:c r="A840" s="18" t="n">
        <x:f>Summary!C$41</x:f>
        <x:v>46327</x:v>
      </x:c>
      <x:c r="B840" s="2" t="str">
        <x:f>'Inventory detail'!A840</x:f>
        <x:v>COIL</x:v>
      </x:c>
      <x:c r="C840" s="2" t="str">
        <x:f>'Inventory detail'!B840</x:f>
        <x:v>30</x:v>
      </x:c>
      <x:c r="D840" s="2" t="str">
        <x:f>'Inventory detail'!C840</x:f>
        <x:v>18WHT12-5</x:v>
      </x:c>
      <x:c r="E840" s="10" t="n">
        <x:f>Summary!$E$5</x:f>
        <x:v>46304</x:v>
      </x:c>
      <x:c r="F840" s="7" t="n">
        <x:f>'Inventory detail'!W840</x:f>
        <x:v>0</x:v>
      </x:c>
      <x:c r="G840" s="7" t="n">
        <x:f>'Inventory detail'!X840</x:f>
        <x:v>0</x:v>
      </x:c>
      <x:c r="H840" s="7" t="n">
        <x:f>'Inventory detail'!Y840</x:f>
        <x:v>0</x:v>
      </x:c>
      <x:c r="I840" s="7" t="n">
        <x:f>0</x:f>
        <x:v>0</x:v>
      </x:c>
      <x:c r="J840" s="7" t="n">
        <x:f>0</x:f>
        <x:v>0</x:v>
      </x:c>
      <x:c r="K840" s="7" t="n">
        <x:f>0</x:f>
        <x:v>0</x:v>
      </x:c>
      <x:c r="L840" s="7" t="n">
        <x:f>'Inventory detail'!F840*Summary!$K$5*(A840-E840)/Summary!$K$6</x:f>
        <x:v>0</x:v>
      </x:c>
      <x:c r="M840" s="7" t="n">
        <x:f>MAX(0,H840-L840)</x:f>
        <x:v>0</x:v>
      </x:c>
      <x:c r="N840" s="7" t="n">
        <x:f>MAX(0,L840-H840)</x:f>
        <x:v>0</x:v>
      </x:c>
      <x:c r="O840" s="7" t="n">
        <x:f>MAX(0,F840+I840-N840)</x:f>
        <x:v>0</x:v>
      </x:c>
      <x:c r="P840" s="7" t="n">
        <x:f>MAX(0,N840-F840-I840)</x:f>
        <x:v>0</x:v>
      </x:c>
      <x:c r="Q840" s="7" t="n">
        <x:f>MAX(0,G840+J840-P840)</x:f>
        <x:v>0</x:v>
      </x:c>
      <x:c r="R840" s="7" t="n">
        <x:f>M840+MAX(0,K840-MAX(0,P840-G840-J840))</x:f>
        <x:v>0</x:v>
      </x:c>
      <x:c r="S840" s="7" t="n">
        <x:f>SUM(O840,Q840,R840)</x:f>
        <x:v>0</x:v>
      </x:c>
      <x:c r="T840" s="14" t="n">
        <x:f>'Inventory detail'!T840</x:f>
        <x:v>0.0909</x:v>
      </x:c>
      <x:c r="U840" s="14" t="str">
        <x:f>'Inventory detail'!U840</x:f>
        <x:v>n.a.</x:v>
      </x:c>
      <x:c r="V840" s="9" t="n">
        <x:f>O840*T840</x:f>
        <x:v>0</x:v>
      </x:c>
      <x:c r="W840" s="9" t="n">
        <x:f>Q840*T840</x:f>
        <x:v>0</x:v>
      </x:c>
      <x:c r="X840" s="9" t="n">
        <x:f>R840*T840</x:f>
        <x:v>0</x:v>
      </x:c>
      <x:c r="Y840" s="9" t="n">
        <x:f>S840*T840</x:f>
        <x:v>0</x:v>
      </x:c>
      <x:c r="Z840" s="9" t="str">
        <x:f>IF(ISNUMBER(U840),S840*(U840-T840),"n.a.")</x:f>
        <x:v>n.a.</x:v>
      </x:c>
      <x:c r="AA840" s="9" t="n">
        <x:f>IF(ISNUMBER(U840),Y840,0)</x:f>
        <x:v>0</x:v>
      </x:c>
      <x:c r="AB840" s="7" t="n">
        <x:f>MAX(0,L840-SUM(F840:K840))</x:f>
        <x:v>0</x:v>
      </x:c>
    </x:row>
    <x:row r="841" ht="22" customHeight="1">
      <x:c r="A841" s="18" t="n">
        <x:f>Summary!C$41</x:f>
        <x:v>46327</x:v>
      </x:c>
      <x:c r="B841" s="2" t="str">
        <x:f>'Inventory detail'!A841</x:f>
        <x:v>COIL</x:v>
      </x:c>
      <x:c r="C841" s="2" t="str">
        <x:f>'Inventory detail'!B841</x:f>
        <x:v>30</x:v>
      </x:c>
      <x:c r="D841" s="2" t="str">
        <x:f>'Inventory detail'!C841</x:f>
        <x:v>20BLK12-5</x:v>
      </x:c>
      <x:c r="E841" s="10" t="n">
        <x:f>Summary!$E$5</x:f>
        <x:v>46304</x:v>
      </x:c>
      <x:c r="F841" s="7" t="n">
        <x:f>'Inventory detail'!W841</x:f>
        <x:v>0</x:v>
      </x:c>
      <x:c r="G841" s="7" t="n">
        <x:f>'Inventory detail'!X841</x:f>
        <x:v>0</x:v>
      </x:c>
      <x:c r="H841" s="7" t="n">
        <x:f>'Inventory detail'!Y841</x:f>
        <x:v>0</x:v>
      </x:c>
      <x:c r="I841" s="7" t="n">
        <x:f>0</x:f>
        <x:v>0</x:v>
      </x:c>
      <x:c r="J841" s="7" t="n">
        <x:f>0</x:f>
        <x:v>0</x:v>
      </x:c>
      <x:c r="K841" s="7" t="n">
        <x:f>0</x:f>
        <x:v>0</x:v>
      </x:c>
      <x:c r="L841" s="7" t="n">
        <x:f>'Inventory detail'!F841*Summary!$K$5*(A841-E841)/Summary!$K$6</x:f>
        <x:v>0</x:v>
      </x:c>
      <x:c r="M841" s="7" t="n">
        <x:f>MAX(0,H841-L841)</x:f>
        <x:v>0</x:v>
      </x:c>
      <x:c r="N841" s="7" t="n">
        <x:f>MAX(0,L841-H841)</x:f>
        <x:v>0</x:v>
      </x:c>
      <x:c r="O841" s="7" t="n">
        <x:f>MAX(0,F841+I841-N841)</x:f>
        <x:v>0</x:v>
      </x:c>
      <x:c r="P841" s="7" t="n">
        <x:f>MAX(0,N841-F841-I841)</x:f>
        <x:v>0</x:v>
      </x:c>
      <x:c r="Q841" s="7" t="n">
        <x:f>MAX(0,G841+J841-P841)</x:f>
        <x:v>0</x:v>
      </x:c>
      <x:c r="R841" s="7" t="n">
        <x:f>M841+MAX(0,K841-MAX(0,P841-G841-J841))</x:f>
        <x:v>0</x:v>
      </x:c>
      <x:c r="S841" s="7" t="n">
        <x:f>SUM(O841,Q841,R841)</x:f>
        <x:v>0</x:v>
      </x:c>
      <x:c r="T841" s="14" t="n">
        <x:f>'Inventory detail'!T841</x:f>
        <x:v>0.098</x:v>
      </x:c>
      <x:c r="U841" s="14" t="str">
        <x:f>'Inventory detail'!U841</x:f>
        <x:v>n.a.</x:v>
      </x:c>
      <x:c r="V841" s="9" t="n">
        <x:f>O841*T841</x:f>
        <x:v>0</x:v>
      </x:c>
      <x:c r="W841" s="9" t="n">
        <x:f>Q841*T841</x:f>
        <x:v>0</x:v>
      </x:c>
      <x:c r="X841" s="9" t="n">
        <x:f>R841*T841</x:f>
        <x:v>0</x:v>
      </x:c>
      <x:c r="Y841" s="9" t="n">
        <x:f>S841*T841</x:f>
        <x:v>0</x:v>
      </x:c>
      <x:c r="Z841" s="9" t="str">
        <x:f>IF(ISNUMBER(U841),S841*(U841-T841),"n.a.")</x:f>
        <x:v>n.a.</x:v>
      </x:c>
      <x:c r="AA841" s="9" t="n">
        <x:f>IF(ISNUMBER(U841),Y841,0)</x:f>
        <x:v>0</x:v>
      </x:c>
      <x:c r="AB841" s="7" t="n">
        <x:f>MAX(0,L841-SUM(F841:K841))</x:f>
        <x:v>0</x:v>
      </x:c>
    </x:row>
    <x:row r="842" ht="22" customHeight="1">
      <x:c r="A842" s="18" t="n">
        <x:f>Summary!C$41</x:f>
        <x:v>46327</x:v>
      </x:c>
      <x:c r="B842" s="2" t="str">
        <x:f>'Inventory detail'!A842</x:f>
        <x:v>COIL</x:v>
      </x:c>
      <x:c r="C842" s="2" t="str">
        <x:f>'Inventory detail'!B842</x:f>
        <x:v>30</x:v>
      </x:c>
      <x:c r="D842" s="2" t="str">
        <x:f>'Inventory detail'!C842</x:f>
        <x:v>20BLK36-5</x:v>
      </x:c>
      <x:c r="E842" s="10" t="n">
        <x:f>Summary!$E$5</x:f>
        <x:v>46304</x:v>
      </x:c>
      <x:c r="F842" s="7" t="n">
        <x:f>'Inventory detail'!W842</x:f>
        <x:v>0</x:v>
      </x:c>
      <x:c r="G842" s="7" t="n">
        <x:f>'Inventory detail'!X842</x:f>
        <x:v>0</x:v>
      </x:c>
      <x:c r="H842" s="7" t="n">
        <x:f>'Inventory detail'!Y842</x:f>
        <x:v>0</x:v>
      </x:c>
      <x:c r="I842" s="7" t="n">
        <x:f>0</x:f>
        <x:v>0</x:v>
      </x:c>
      <x:c r="J842" s="7" t="n">
        <x:f>0</x:f>
        <x:v>0</x:v>
      </x:c>
      <x:c r="K842" s="7" t="n">
        <x:f>0</x:f>
        <x:v>0</x:v>
      </x:c>
      <x:c r="L842" s="7" t="n">
        <x:f>'Inventory detail'!F842*Summary!$K$5*(A842-E842)/Summary!$K$6</x:f>
        <x:v>0</x:v>
      </x:c>
      <x:c r="M842" s="7" t="n">
        <x:f>MAX(0,H842-L842)</x:f>
        <x:v>0</x:v>
      </x:c>
      <x:c r="N842" s="7" t="n">
        <x:f>MAX(0,L842-H842)</x:f>
        <x:v>0</x:v>
      </x:c>
      <x:c r="O842" s="7" t="n">
        <x:f>MAX(0,F842+I842-N842)</x:f>
        <x:v>0</x:v>
      </x:c>
      <x:c r="P842" s="7" t="n">
        <x:f>MAX(0,N842-F842-I842)</x:f>
        <x:v>0</x:v>
      </x:c>
      <x:c r="Q842" s="7" t="n">
        <x:f>MAX(0,G842+J842-P842)</x:f>
        <x:v>0</x:v>
      </x:c>
      <x:c r="R842" s="7" t="n">
        <x:f>M842+MAX(0,K842-MAX(0,P842-G842-J842))</x:f>
        <x:v>0</x:v>
      </x:c>
      <x:c r="S842" s="7" t="n">
        <x:f>SUM(O842,Q842,R842)</x:f>
        <x:v>0</x:v>
      </x:c>
      <x:c r="T842" s="14" t="n">
        <x:f>'Inventory detail'!T842</x:f>
        <x:v>0.272</x:v>
      </x:c>
      <x:c r="U842" s="14" t="str">
        <x:f>'Inventory detail'!U842</x:f>
        <x:v>n.a.</x:v>
      </x:c>
      <x:c r="V842" s="9" t="n">
        <x:f>O842*T842</x:f>
        <x:v>0</x:v>
      </x:c>
      <x:c r="W842" s="9" t="n">
        <x:f>Q842*T842</x:f>
        <x:v>0</x:v>
      </x:c>
      <x:c r="X842" s="9" t="n">
        <x:f>R842*T842</x:f>
        <x:v>0</x:v>
      </x:c>
      <x:c r="Y842" s="9" t="n">
        <x:f>S842*T842</x:f>
        <x:v>0</x:v>
      </x:c>
      <x:c r="Z842" s="9" t="str">
        <x:f>IF(ISNUMBER(U842),S842*(U842-T842),"n.a.")</x:f>
        <x:v>n.a.</x:v>
      </x:c>
      <x:c r="AA842" s="9" t="n">
        <x:f>IF(ISNUMBER(U842),Y842,0)</x:f>
        <x:v>0</x:v>
      </x:c>
      <x:c r="AB842" s="7" t="n">
        <x:f>MAX(0,L842-SUM(F842:K842))</x:f>
        <x:v>0</x:v>
      </x:c>
    </x:row>
    <x:row r="843" ht="22" customHeight="1">
      <x:c r="A843" s="18" t="n">
        <x:f>Summary!C$41</x:f>
        <x:v>46327</x:v>
      </x:c>
      <x:c r="B843" s="2" t="str">
        <x:f>'Inventory detail'!A843</x:f>
        <x:v>COIL</x:v>
      </x:c>
      <x:c r="C843" s="2" t="str">
        <x:f>'Inventory detail'!B843</x:f>
        <x:v>30</x:v>
      </x:c>
      <x:c r="D843" s="2" t="str">
        <x:f>'Inventory detail'!C843</x:f>
        <x:v>20BLU12-4</x:v>
      </x:c>
      <x:c r="E843" s="10" t="n">
        <x:f>Summary!$E$5</x:f>
        <x:v>46304</x:v>
      </x:c>
      <x:c r="F843" s="7" t="n">
        <x:f>'Inventory detail'!W843</x:f>
        <x:v>0</x:v>
      </x:c>
      <x:c r="G843" s="7" t="n">
        <x:f>'Inventory detail'!X843</x:f>
        <x:v>0</x:v>
      </x:c>
      <x:c r="H843" s="7" t="n">
        <x:f>'Inventory detail'!Y843</x:f>
        <x:v>0</x:v>
      </x:c>
      <x:c r="I843" s="7" t="n">
        <x:f>0</x:f>
        <x:v>0</x:v>
      </x:c>
      <x:c r="J843" s="7" t="n">
        <x:f>0</x:f>
        <x:v>0</x:v>
      </x:c>
      <x:c r="K843" s="7" t="n">
        <x:f>0</x:f>
        <x:v>0</x:v>
      </x:c>
      <x:c r="L843" s="7" t="n">
        <x:f>'Inventory detail'!F843*Summary!$K$5*(A843-E843)/Summary!$K$6</x:f>
        <x:v>0</x:v>
      </x:c>
      <x:c r="M843" s="7" t="n">
        <x:f>MAX(0,H843-L843)</x:f>
        <x:v>0</x:v>
      </x:c>
      <x:c r="N843" s="7" t="n">
        <x:f>MAX(0,L843-H843)</x:f>
        <x:v>0</x:v>
      </x:c>
      <x:c r="O843" s="7" t="n">
        <x:f>MAX(0,F843+I843-N843)</x:f>
        <x:v>0</x:v>
      </x:c>
      <x:c r="P843" s="7" t="n">
        <x:f>MAX(0,N843-F843-I843)</x:f>
        <x:v>0</x:v>
      </x:c>
      <x:c r="Q843" s="7" t="n">
        <x:f>MAX(0,G843+J843-P843)</x:f>
        <x:v>0</x:v>
      </x:c>
      <x:c r="R843" s="7" t="n">
        <x:f>M843+MAX(0,K843-MAX(0,P843-G843-J843))</x:f>
        <x:v>0</x:v>
      </x:c>
      <x:c r="S843" s="7" t="n">
        <x:f>SUM(O843,Q843,R843)</x:f>
        <x:v>0</x:v>
      </x:c>
      <x:c r="T843" s="14" t="n">
        <x:f>'Inventory detail'!T843</x:f>
        <x:v>0.1567</x:v>
      </x:c>
      <x:c r="U843" s="14" t="n">
        <x:f>'Inventory detail'!U843</x:f>
        <x:v>0.1534845</x:v>
      </x:c>
      <x:c r="V843" s="9" t="n">
        <x:f>O843*T843</x:f>
        <x:v>0</x:v>
      </x:c>
      <x:c r="W843" s="9" t="n">
        <x:f>Q843*T843</x:f>
        <x:v>0</x:v>
      </x:c>
      <x:c r="X843" s="9" t="n">
        <x:f>R843*T843</x:f>
        <x:v>0</x:v>
      </x:c>
      <x:c r="Y843" s="9" t="n">
        <x:f>S843*T843</x:f>
        <x:v>0</x:v>
      </x:c>
      <x:c r="Z843" s="9" t="n">
        <x:f>IF(ISNUMBER(U843),S843*(U843-T843),"n.a.")</x:f>
        <x:v>0</x:v>
      </x:c>
      <x:c r="AA843" s="9" t="n">
        <x:f>IF(ISNUMBER(U843),Y843,0)</x:f>
        <x:v>0</x:v>
      </x:c>
      <x:c r="AB843" s="7" t="n">
        <x:f>MAX(0,L843-SUM(F843:K843))</x:f>
        <x:v>0</x:v>
      </x:c>
    </x:row>
    <x:row r="844" ht="22" customHeight="1">
      <x:c r="A844" s="18" t="n">
        <x:f>Summary!C$41</x:f>
        <x:v>46327</x:v>
      </x:c>
      <x:c r="B844" s="2" t="str">
        <x:f>'Inventory detail'!A844</x:f>
        <x:v>COIL</x:v>
      </x:c>
      <x:c r="C844" s="2" t="str">
        <x:f>'Inventory detail'!B844</x:f>
        <x:v>30</x:v>
      </x:c>
      <x:c r="D844" s="2" t="str">
        <x:f>'Inventory detail'!C844</x:f>
        <x:v>20FG12-4</x:v>
      </x:c>
      <x:c r="E844" s="10" t="n">
        <x:f>Summary!$E$5</x:f>
        <x:v>46304</x:v>
      </x:c>
      <x:c r="F844" s="7" t="n">
        <x:f>'Inventory detail'!W844</x:f>
        <x:v>0</x:v>
      </x:c>
      <x:c r="G844" s="7" t="n">
        <x:f>'Inventory detail'!X844</x:f>
        <x:v>0</x:v>
      </x:c>
      <x:c r="H844" s="7" t="n">
        <x:f>'Inventory detail'!Y844</x:f>
        <x:v>0</x:v>
      </x:c>
      <x:c r="I844" s="7" t="n">
        <x:f>0</x:f>
        <x:v>0</x:v>
      </x:c>
      <x:c r="J844" s="7" t="n">
        <x:f>0</x:f>
        <x:v>0</x:v>
      </x:c>
      <x:c r="K844" s="7" t="n">
        <x:f>0</x:f>
        <x:v>0</x:v>
      </x:c>
      <x:c r="L844" s="7" t="n">
        <x:f>'Inventory detail'!F844*Summary!$K$5*(A844-E844)/Summary!$K$6</x:f>
        <x:v>0</x:v>
      </x:c>
      <x:c r="M844" s="7" t="n">
        <x:f>MAX(0,H844-L844)</x:f>
        <x:v>0</x:v>
      </x:c>
      <x:c r="N844" s="7" t="n">
        <x:f>MAX(0,L844-H844)</x:f>
        <x:v>0</x:v>
      </x:c>
      <x:c r="O844" s="7" t="n">
        <x:f>MAX(0,F844+I844-N844)</x:f>
        <x:v>0</x:v>
      </x:c>
      <x:c r="P844" s="7" t="n">
        <x:f>MAX(0,N844-F844-I844)</x:f>
        <x:v>0</x:v>
      </x:c>
      <x:c r="Q844" s="7" t="n">
        <x:f>MAX(0,G844+J844-P844)</x:f>
        <x:v>0</x:v>
      </x:c>
      <x:c r="R844" s="7" t="n">
        <x:f>M844+MAX(0,K844-MAX(0,P844-G844-J844))</x:f>
        <x:v>0</x:v>
      </x:c>
      <x:c r="S844" s="7" t="n">
        <x:f>SUM(O844,Q844,R844)</x:f>
        <x:v>0</x:v>
      </x:c>
      <x:c r="T844" s="14" t="n">
        <x:f>'Inventory detail'!T844</x:f>
        <x:v>0.085</x:v>
      </x:c>
      <x:c r="U844" s="14" t="str">
        <x:f>'Inventory detail'!U844</x:f>
        <x:v>n.a.</x:v>
      </x:c>
      <x:c r="V844" s="9" t="n">
        <x:f>O844*T844</x:f>
        <x:v>0</x:v>
      </x:c>
      <x:c r="W844" s="9" t="n">
        <x:f>Q844*T844</x:f>
        <x:v>0</x:v>
      </x:c>
      <x:c r="X844" s="9" t="n">
        <x:f>R844*T844</x:f>
        <x:v>0</x:v>
      </x:c>
      <x:c r="Y844" s="9" t="n">
        <x:f>S844*T844</x:f>
        <x:v>0</x:v>
      </x:c>
      <x:c r="Z844" s="9" t="str">
        <x:f>IF(ISNUMBER(U844),S844*(U844-T844),"n.a.")</x:f>
        <x:v>n.a.</x:v>
      </x:c>
      <x:c r="AA844" s="9" t="n">
        <x:f>IF(ISNUMBER(U844),Y844,0)</x:f>
        <x:v>0</x:v>
      </x:c>
      <x:c r="AB844" s="7" t="n">
        <x:f>MAX(0,L844-SUM(F844:K844))</x:f>
        <x:v>0</x:v>
      </x:c>
    </x:row>
    <x:row r="845" ht="22" customHeight="1">
      <x:c r="A845" s="18" t="n">
        <x:f>Summary!C$41</x:f>
        <x:v>46327</x:v>
      </x:c>
      <x:c r="B845" s="2" t="str">
        <x:f>'Inventory detail'!A845</x:f>
        <x:v>COIL</x:v>
      </x:c>
      <x:c r="C845" s="2" t="str">
        <x:f>'Inventory detail'!B845</x:f>
        <x:v>30</x:v>
      </x:c>
      <x:c r="D845" s="2" t="str">
        <x:f>'Inventory detail'!C845</x:f>
        <x:v>20MAR12-4</x:v>
      </x:c>
      <x:c r="E845" s="10" t="n">
        <x:f>Summary!$E$5</x:f>
        <x:v>46304</x:v>
      </x:c>
      <x:c r="F845" s="7" t="n">
        <x:f>'Inventory detail'!W845</x:f>
        <x:v>0</x:v>
      </x:c>
      <x:c r="G845" s="7" t="n">
        <x:f>'Inventory detail'!X845</x:f>
        <x:v>0</x:v>
      </x:c>
      <x:c r="H845" s="7" t="n">
        <x:f>'Inventory detail'!Y845</x:f>
        <x:v>0</x:v>
      </x:c>
      <x:c r="I845" s="7" t="n">
        <x:f>0</x:f>
        <x:v>0</x:v>
      </x:c>
      <x:c r="J845" s="7" t="n">
        <x:f>0</x:f>
        <x:v>0</x:v>
      </x:c>
      <x:c r="K845" s="7" t="n">
        <x:f>0</x:f>
        <x:v>0</x:v>
      </x:c>
      <x:c r="L845" s="7" t="n">
        <x:f>'Inventory detail'!F845*Summary!$K$5*(A845-E845)/Summary!$K$6</x:f>
        <x:v>0</x:v>
      </x:c>
      <x:c r="M845" s="7" t="n">
        <x:f>MAX(0,H845-L845)</x:f>
        <x:v>0</x:v>
      </x:c>
      <x:c r="N845" s="7" t="n">
        <x:f>MAX(0,L845-H845)</x:f>
        <x:v>0</x:v>
      </x:c>
      <x:c r="O845" s="7" t="n">
        <x:f>MAX(0,F845+I845-N845)</x:f>
        <x:v>0</x:v>
      </x:c>
      <x:c r="P845" s="7" t="n">
        <x:f>MAX(0,N845-F845-I845)</x:f>
        <x:v>0</x:v>
      </x:c>
      <x:c r="Q845" s="7" t="n">
        <x:f>MAX(0,G845+J845-P845)</x:f>
        <x:v>0</x:v>
      </x:c>
      <x:c r="R845" s="7" t="n">
        <x:f>M845+MAX(0,K845-MAX(0,P845-G845-J845))</x:f>
        <x:v>0</x:v>
      </x:c>
      <x:c r="S845" s="7" t="n">
        <x:f>SUM(O845,Q845,R845)</x:f>
        <x:v>0</x:v>
      </x:c>
      <x:c r="T845" s="14" t="n">
        <x:f>'Inventory detail'!T845</x:f>
        <x:v>0.085</x:v>
      </x:c>
      <x:c r="U845" s="14" t="str">
        <x:f>'Inventory detail'!U845</x:f>
        <x:v>n.a.</x:v>
      </x:c>
      <x:c r="V845" s="9" t="n">
        <x:f>O845*T845</x:f>
        <x:v>0</x:v>
      </x:c>
      <x:c r="W845" s="9" t="n">
        <x:f>Q845*T845</x:f>
        <x:v>0</x:v>
      </x:c>
      <x:c r="X845" s="9" t="n">
        <x:f>R845*T845</x:f>
        <x:v>0</x:v>
      </x:c>
      <x:c r="Y845" s="9" t="n">
        <x:f>S845*T845</x:f>
        <x:v>0</x:v>
      </x:c>
      <x:c r="Z845" s="9" t="str">
        <x:f>IF(ISNUMBER(U845),S845*(U845-T845),"n.a.")</x:f>
        <x:v>n.a.</x:v>
      </x:c>
      <x:c r="AA845" s="9" t="n">
        <x:f>IF(ISNUMBER(U845),Y845,0)</x:f>
        <x:v>0</x:v>
      </x:c>
      <x:c r="AB845" s="7" t="n">
        <x:f>MAX(0,L845-SUM(F845:K845))</x:f>
        <x:v>0</x:v>
      </x:c>
    </x:row>
    <x:row r="846" ht="22" customHeight="1">
      <x:c r="A846" s="18" t="n">
        <x:f>Summary!C$41</x:f>
        <x:v>46327</x:v>
      </x:c>
      <x:c r="B846" s="2" t="str">
        <x:f>'Inventory detail'!A846</x:f>
        <x:v>COIL</x:v>
      </x:c>
      <x:c r="C846" s="2" t="str">
        <x:f>'Inventory detail'!B846</x:f>
        <x:v>30</x:v>
      </x:c>
      <x:c r="D846" s="2" t="str">
        <x:f>'Inventory detail'!C846</x:f>
        <x:v>20RED12-4</x:v>
      </x:c>
      <x:c r="E846" s="10" t="n">
        <x:f>Summary!$E$5</x:f>
        <x:v>46304</x:v>
      </x:c>
      <x:c r="F846" s="7" t="n">
        <x:f>'Inventory detail'!W846</x:f>
        <x:v>0</x:v>
      </x:c>
      <x:c r="G846" s="7" t="n">
        <x:f>'Inventory detail'!X846</x:f>
        <x:v>0</x:v>
      </x:c>
      <x:c r="H846" s="7" t="n">
        <x:f>'Inventory detail'!Y846</x:f>
        <x:v>0</x:v>
      </x:c>
      <x:c r="I846" s="7" t="n">
        <x:f>0</x:f>
        <x:v>0</x:v>
      </x:c>
      <x:c r="J846" s="7" t="n">
        <x:f>0</x:f>
        <x:v>0</x:v>
      </x:c>
      <x:c r="K846" s="7" t="n">
        <x:f>0</x:f>
        <x:v>0</x:v>
      </x:c>
      <x:c r="L846" s="7" t="n">
        <x:f>'Inventory detail'!F846*Summary!$K$5*(A846-E846)/Summary!$K$6</x:f>
        <x:v>0</x:v>
      </x:c>
      <x:c r="M846" s="7" t="n">
        <x:f>MAX(0,H846-L846)</x:f>
        <x:v>0</x:v>
      </x:c>
      <x:c r="N846" s="7" t="n">
        <x:f>MAX(0,L846-H846)</x:f>
        <x:v>0</x:v>
      </x:c>
      <x:c r="O846" s="7" t="n">
        <x:f>MAX(0,F846+I846-N846)</x:f>
        <x:v>0</x:v>
      </x:c>
      <x:c r="P846" s="7" t="n">
        <x:f>MAX(0,N846-F846-I846)</x:f>
        <x:v>0</x:v>
      </x:c>
      <x:c r="Q846" s="7" t="n">
        <x:f>MAX(0,G846+J846-P846)</x:f>
        <x:v>0</x:v>
      </x:c>
      <x:c r="R846" s="7" t="n">
        <x:f>M846+MAX(0,K846-MAX(0,P846-G846-J846))</x:f>
        <x:v>0</x:v>
      </x:c>
      <x:c r="S846" s="7" t="n">
        <x:f>SUM(O846,Q846,R846)</x:f>
        <x:v>0</x:v>
      </x:c>
      <x:c r="T846" s="14" t="n">
        <x:f>'Inventory detail'!T846</x:f>
        <x:v>0.1567</x:v>
      </x:c>
      <x:c r="U846" s="14" t="n">
        <x:f>'Inventory detail'!U846</x:f>
        <x:v>0.1534845</x:v>
      </x:c>
      <x:c r="V846" s="9" t="n">
        <x:f>O846*T846</x:f>
        <x:v>0</x:v>
      </x:c>
      <x:c r="W846" s="9" t="n">
        <x:f>Q846*T846</x:f>
        <x:v>0</x:v>
      </x:c>
      <x:c r="X846" s="9" t="n">
        <x:f>R846*T846</x:f>
        <x:v>0</x:v>
      </x:c>
      <x:c r="Y846" s="9" t="n">
        <x:f>S846*T846</x:f>
        <x:v>0</x:v>
      </x:c>
      <x:c r="Z846" s="9" t="n">
        <x:f>IF(ISNUMBER(U846),S846*(U846-T846),"n.a.")</x:f>
        <x:v>0</x:v>
      </x:c>
      <x:c r="AA846" s="9" t="n">
        <x:f>IF(ISNUMBER(U846),Y846,0)</x:f>
        <x:v>0</x:v>
      </x:c>
      <x:c r="AB846" s="7" t="n">
        <x:f>MAX(0,L846-SUM(F846:K846))</x:f>
        <x:v>0</x:v>
      </x:c>
    </x:row>
    <x:row r="847" ht="22" customHeight="1">
      <x:c r="A847" s="18" t="n">
        <x:f>Summary!C$41</x:f>
        <x:v>46327</x:v>
      </x:c>
      <x:c r="B847" s="2" t="str">
        <x:f>'Inventory detail'!A847</x:f>
        <x:v>COIL</x:v>
      </x:c>
      <x:c r="C847" s="2" t="str">
        <x:f>'Inventory detail'!B847</x:f>
        <x:v>30</x:v>
      </x:c>
      <x:c r="D847" s="2" t="str">
        <x:f>'Inventory detail'!C847</x:f>
        <x:v>20WHT36-4</x:v>
      </x:c>
      <x:c r="E847" s="10" t="n">
        <x:f>Summary!$E$5</x:f>
        <x:v>46304</x:v>
      </x:c>
      <x:c r="F847" s="7" t="n">
        <x:f>'Inventory detail'!W847</x:f>
        <x:v>0</x:v>
      </x:c>
      <x:c r="G847" s="7" t="n">
        <x:f>'Inventory detail'!X847</x:f>
        <x:v>0</x:v>
      </x:c>
      <x:c r="H847" s="7" t="n">
        <x:f>'Inventory detail'!Y847</x:f>
        <x:v>700</x:v>
      </x:c>
      <x:c r="I847" s="7" t="n">
        <x:f>0</x:f>
        <x:v>0</x:v>
      </x:c>
      <x:c r="J847" s="7" t="n">
        <x:f>0</x:f>
        <x:v>0</x:v>
      </x:c>
      <x:c r="K847" s="7" t="n">
        <x:f>0</x:f>
        <x:v>0</x:v>
      </x:c>
      <x:c r="L847" s="7" t="n">
        <x:f>'Inventory detail'!F847*Summary!$K$5*(A847-E847)/Summary!$K$6</x:f>
        <x:v>0</x:v>
      </x:c>
      <x:c r="M847" s="7" t="n">
        <x:f>MAX(0,H847-L847)</x:f>
        <x:v>700</x:v>
      </x:c>
      <x:c r="N847" s="7" t="n">
        <x:f>MAX(0,L847-H847)</x:f>
        <x:v>0</x:v>
      </x:c>
      <x:c r="O847" s="7" t="n">
        <x:f>MAX(0,F847+I847-N847)</x:f>
        <x:v>0</x:v>
      </x:c>
      <x:c r="P847" s="7" t="n">
        <x:f>MAX(0,N847-F847-I847)</x:f>
        <x:v>0</x:v>
      </x:c>
      <x:c r="Q847" s="7" t="n">
        <x:f>MAX(0,G847+J847-P847)</x:f>
        <x:v>0</x:v>
      </x:c>
      <x:c r="R847" s="7" t="n">
        <x:f>M847+MAX(0,K847-MAX(0,P847-G847-J847))</x:f>
        <x:v>700</x:v>
      </x:c>
      <x:c r="S847" s="7" t="n">
        <x:f>SUM(O847,Q847,R847)</x:f>
        <x:v>700</x:v>
      </x:c>
      <x:c r="T847" s="14" t="n">
        <x:f>'Inventory detail'!T847</x:f>
        <x:v>0.456</x:v>
      </x:c>
      <x:c r="U847" s="14" t="n">
        <x:f>'Inventory detail'!U847</x:f>
        <x:v>0.4467515</x:v>
      </x:c>
      <x:c r="V847" s="9" t="n">
        <x:f>O847*T847</x:f>
        <x:v>0</x:v>
      </x:c>
      <x:c r="W847" s="9" t="n">
        <x:f>Q847*T847</x:f>
        <x:v>0</x:v>
      </x:c>
      <x:c r="X847" s="9" t="n">
        <x:f>R847*T847</x:f>
        <x:v>319.2</x:v>
      </x:c>
      <x:c r="Y847" s="9" t="n">
        <x:f>S847*T847</x:f>
        <x:v>319.2</x:v>
      </x:c>
      <x:c r="Z847" s="9" t="n">
        <x:f>IF(ISNUMBER(U847),S847*(U847-T847),"n.a.")</x:f>
        <x:v>-6.473949999999995</x:v>
      </x:c>
      <x:c r="AA847" s="9" t="n">
        <x:f>IF(ISNUMBER(U847),Y847,0)</x:f>
        <x:v>319.2</x:v>
      </x:c>
      <x:c r="AB847" s="7" t="n">
        <x:f>MAX(0,L847-SUM(F847:K847))</x:f>
        <x:v>0</x:v>
      </x:c>
    </x:row>
    <x:row r="848" ht="22" customHeight="1">
      <x:c r="A848" s="18" t="n">
        <x:f>Summary!C$41</x:f>
        <x:v>46327</x:v>
      </x:c>
      <x:c r="B848" s="2" t="str">
        <x:f>'Inventory detail'!A848</x:f>
        <x:v>COIL</x:v>
      </x:c>
      <x:c r="C848" s="2" t="str">
        <x:f>'Inventory detail'!B848</x:f>
        <x:v>30</x:v>
      </x:c>
      <x:c r="D848" s="2" t="str">
        <x:f>'Inventory detail'!C848</x:f>
        <x:v>22BLU12-4</x:v>
      </x:c>
      <x:c r="E848" s="10" t="n">
        <x:f>Summary!$E$5</x:f>
        <x:v>46304</x:v>
      </x:c>
      <x:c r="F848" s="7" t="n">
        <x:f>'Inventory detail'!W848</x:f>
        <x:v>0</x:v>
      </x:c>
      <x:c r="G848" s="7" t="n">
        <x:f>'Inventory detail'!X848</x:f>
        <x:v>0</x:v>
      </x:c>
      <x:c r="H848" s="7" t="n">
        <x:f>'Inventory detail'!Y848</x:f>
        <x:v>0</x:v>
      </x:c>
      <x:c r="I848" s="7" t="n">
        <x:f>0</x:f>
        <x:v>0</x:v>
      </x:c>
      <x:c r="J848" s="7" t="n">
        <x:f>0</x:f>
        <x:v>0</x:v>
      </x:c>
      <x:c r="K848" s="7" t="n">
        <x:f>0</x:f>
        <x:v>0</x:v>
      </x:c>
      <x:c r="L848" s="7" t="n">
        <x:f>'Inventory detail'!F848*Summary!$K$5*(A848-E848)/Summary!$K$6</x:f>
        <x:v>0</x:v>
      </x:c>
      <x:c r="M848" s="7" t="n">
        <x:f>MAX(0,H848-L848)</x:f>
        <x:v>0</x:v>
      </x:c>
      <x:c r="N848" s="7" t="n">
        <x:f>MAX(0,L848-H848)</x:f>
        <x:v>0</x:v>
      </x:c>
      <x:c r="O848" s="7" t="n">
        <x:f>MAX(0,F848+I848-N848)</x:f>
        <x:v>0</x:v>
      </x:c>
      <x:c r="P848" s="7" t="n">
        <x:f>MAX(0,N848-F848-I848)</x:f>
        <x:v>0</x:v>
      </x:c>
      <x:c r="Q848" s="7" t="n">
        <x:f>MAX(0,G848+J848-P848)</x:f>
        <x:v>0</x:v>
      </x:c>
      <x:c r="R848" s="7" t="n">
        <x:f>M848+MAX(0,K848-MAX(0,P848-G848-J848))</x:f>
        <x:v>0</x:v>
      </x:c>
      <x:c r="S848" s="7" t="n">
        <x:f>SUM(O848,Q848,R848)</x:f>
        <x:v>0</x:v>
      </x:c>
      <x:c r="T848" s="14" t="n">
        <x:f>'Inventory detail'!T848</x:f>
        <x:v>0.09480000000000001</x:v>
      </x:c>
      <x:c r="U848" s="14" t="str">
        <x:f>'Inventory detail'!U848</x:f>
        <x:v>n.a.</x:v>
      </x:c>
      <x:c r="V848" s="9" t="n">
        <x:f>O848*T848</x:f>
        <x:v>0</x:v>
      </x:c>
      <x:c r="W848" s="9" t="n">
        <x:f>Q848*T848</x:f>
        <x:v>0</x:v>
      </x:c>
      <x:c r="X848" s="9" t="n">
        <x:f>R848*T848</x:f>
        <x:v>0</x:v>
      </x:c>
      <x:c r="Y848" s="9" t="n">
        <x:f>S848*T848</x:f>
        <x:v>0</x:v>
      </x:c>
      <x:c r="Z848" s="9" t="str">
        <x:f>IF(ISNUMBER(U848),S848*(U848-T848),"n.a.")</x:f>
        <x:v>n.a.</x:v>
      </x:c>
      <x:c r="AA848" s="9" t="n">
        <x:f>IF(ISNUMBER(U848),Y848,0)</x:f>
        <x:v>0</x:v>
      </x:c>
      <x:c r="AB848" s="7" t="n">
        <x:f>MAX(0,L848-SUM(F848:K848))</x:f>
        <x:v>0</x:v>
      </x:c>
    </x:row>
    <x:row r="849" ht="22" customHeight="1">
      <x:c r="A849" s="18" t="n">
        <x:f>Summary!C$41</x:f>
        <x:v>46327</x:v>
      </x:c>
      <x:c r="B849" s="2" t="str">
        <x:f>'Inventory detail'!A849</x:f>
        <x:v>COIL</x:v>
      </x:c>
      <x:c r="C849" s="2" t="str">
        <x:f>'Inventory detail'!B849</x:f>
        <x:v>30</x:v>
      </x:c>
      <x:c r="D849" s="2" t="str">
        <x:f>'Inventory detail'!C849</x:f>
        <x:v>22FG12-4</x:v>
      </x:c>
      <x:c r="E849" s="10" t="n">
        <x:f>Summary!$E$5</x:f>
        <x:v>46304</x:v>
      </x:c>
      <x:c r="F849" s="7" t="n">
        <x:f>'Inventory detail'!W849</x:f>
        <x:v>0</x:v>
      </x:c>
      <x:c r="G849" s="7" t="n">
        <x:f>'Inventory detail'!X849</x:f>
        <x:v>0</x:v>
      </x:c>
      <x:c r="H849" s="7" t="n">
        <x:f>'Inventory detail'!Y849</x:f>
        <x:v>0</x:v>
      </x:c>
      <x:c r="I849" s="7" t="n">
        <x:f>0</x:f>
        <x:v>0</x:v>
      </x:c>
      <x:c r="J849" s="7" t="n">
        <x:f>0</x:f>
        <x:v>0</x:v>
      </x:c>
      <x:c r="K849" s="7" t="n">
        <x:f>0</x:f>
        <x:v>0</x:v>
      </x:c>
      <x:c r="L849" s="7" t="n">
        <x:f>'Inventory detail'!F849*Summary!$K$5*(A849-E849)/Summary!$K$6</x:f>
        <x:v>0</x:v>
      </x:c>
      <x:c r="M849" s="7" t="n">
        <x:f>MAX(0,H849-L849)</x:f>
        <x:v>0</x:v>
      </x:c>
      <x:c r="N849" s="7" t="n">
        <x:f>MAX(0,L849-H849)</x:f>
        <x:v>0</x:v>
      </x:c>
      <x:c r="O849" s="7" t="n">
        <x:f>MAX(0,F849+I849-N849)</x:f>
        <x:v>0</x:v>
      </x:c>
      <x:c r="P849" s="7" t="n">
        <x:f>MAX(0,N849-F849-I849)</x:f>
        <x:v>0</x:v>
      </x:c>
      <x:c r="Q849" s="7" t="n">
        <x:f>MAX(0,G849+J849-P849)</x:f>
        <x:v>0</x:v>
      </x:c>
      <x:c r="R849" s="7" t="n">
        <x:f>M849+MAX(0,K849-MAX(0,P849-G849-J849))</x:f>
        <x:v>0</x:v>
      </x:c>
      <x:c r="S849" s="7" t="n">
        <x:f>SUM(O849,Q849,R849)</x:f>
        <x:v>0</x:v>
      </x:c>
      <x:c r="T849" s="14" t="n">
        <x:f>'Inventory detail'!T849</x:f>
        <x:v>0.09480000000000001</x:v>
      </x:c>
      <x:c r="U849" s="14" t="str">
        <x:f>'Inventory detail'!U849</x:f>
        <x:v>n.a.</x:v>
      </x:c>
      <x:c r="V849" s="9" t="n">
        <x:f>O849*T849</x:f>
        <x:v>0</x:v>
      </x:c>
      <x:c r="W849" s="9" t="n">
        <x:f>Q849*T849</x:f>
        <x:v>0</x:v>
      </x:c>
      <x:c r="X849" s="9" t="n">
        <x:f>R849*T849</x:f>
        <x:v>0</x:v>
      </x:c>
      <x:c r="Y849" s="9" t="n">
        <x:f>S849*T849</x:f>
        <x:v>0</x:v>
      </x:c>
      <x:c r="Z849" s="9" t="str">
        <x:f>IF(ISNUMBER(U849),S849*(U849-T849),"n.a.")</x:f>
        <x:v>n.a.</x:v>
      </x:c>
      <x:c r="AA849" s="9" t="n">
        <x:f>IF(ISNUMBER(U849),Y849,0)</x:f>
        <x:v>0</x:v>
      </x:c>
      <x:c r="AB849" s="7" t="n">
        <x:f>MAX(0,L849-SUM(F849:K849))</x:f>
        <x:v>0</x:v>
      </x:c>
    </x:row>
    <x:row r="850" ht="22" customHeight="1">
      <x:c r="A850" s="18" t="n">
        <x:f>Summary!C$41</x:f>
        <x:v>46327</x:v>
      </x:c>
      <x:c r="B850" s="2" t="str">
        <x:f>'Inventory detail'!A850</x:f>
        <x:v>COIL</x:v>
      </x:c>
      <x:c r="C850" s="2" t="str">
        <x:f>'Inventory detail'!B850</x:f>
        <x:v>30</x:v>
      </x:c>
      <x:c r="D850" s="2" t="str">
        <x:f>'Inventory detail'!C850</x:f>
        <x:v>22MAR12-4</x:v>
      </x:c>
      <x:c r="E850" s="10" t="n">
        <x:f>Summary!$E$5</x:f>
        <x:v>46304</x:v>
      </x:c>
      <x:c r="F850" s="7" t="n">
        <x:f>'Inventory detail'!W850</x:f>
        <x:v>0</x:v>
      </x:c>
      <x:c r="G850" s="7" t="n">
        <x:f>'Inventory detail'!X850</x:f>
        <x:v>0</x:v>
      </x:c>
      <x:c r="H850" s="7" t="n">
        <x:f>'Inventory detail'!Y850</x:f>
        <x:v>0</x:v>
      </x:c>
      <x:c r="I850" s="7" t="n">
        <x:f>0</x:f>
        <x:v>0</x:v>
      </x:c>
      <x:c r="J850" s="7" t="n">
        <x:f>0</x:f>
        <x:v>0</x:v>
      </x:c>
      <x:c r="K850" s="7" t="n">
        <x:f>0</x:f>
        <x:v>0</x:v>
      </x:c>
      <x:c r="L850" s="7" t="n">
        <x:f>'Inventory detail'!F850*Summary!$K$5*(A850-E850)/Summary!$K$6</x:f>
        <x:v>0</x:v>
      </x:c>
      <x:c r="M850" s="7" t="n">
        <x:f>MAX(0,H850-L850)</x:f>
        <x:v>0</x:v>
      </x:c>
      <x:c r="N850" s="7" t="n">
        <x:f>MAX(0,L850-H850)</x:f>
        <x:v>0</x:v>
      </x:c>
      <x:c r="O850" s="7" t="n">
        <x:f>MAX(0,F850+I850-N850)</x:f>
        <x:v>0</x:v>
      </x:c>
      <x:c r="P850" s="7" t="n">
        <x:f>MAX(0,N850-F850-I850)</x:f>
        <x:v>0</x:v>
      </x:c>
      <x:c r="Q850" s="7" t="n">
        <x:f>MAX(0,G850+J850-P850)</x:f>
        <x:v>0</x:v>
      </x:c>
      <x:c r="R850" s="7" t="n">
        <x:f>M850+MAX(0,K850-MAX(0,P850-G850-J850))</x:f>
        <x:v>0</x:v>
      </x:c>
      <x:c r="S850" s="7" t="n">
        <x:f>SUM(O850,Q850,R850)</x:f>
        <x:v>0</x:v>
      </x:c>
      <x:c r="T850" s="14" t="n">
        <x:f>'Inventory detail'!T850</x:f>
        <x:v>0.09480000000000001</x:v>
      </x:c>
      <x:c r="U850" s="14" t="str">
        <x:f>'Inventory detail'!U850</x:f>
        <x:v>n.a.</x:v>
      </x:c>
      <x:c r="V850" s="9" t="n">
        <x:f>O850*T850</x:f>
        <x:v>0</x:v>
      </x:c>
      <x:c r="W850" s="9" t="n">
        <x:f>Q850*T850</x:f>
        <x:v>0</x:v>
      </x:c>
      <x:c r="X850" s="9" t="n">
        <x:f>R850*T850</x:f>
        <x:v>0</x:v>
      </x:c>
      <x:c r="Y850" s="9" t="n">
        <x:f>S850*T850</x:f>
        <x:v>0</x:v>
      </x:c>
      <x:c r="Z850" s="9" t="str">
        <x:f>IF(ISNUMBER(U850),S850*(U850-T850),"n.a.")</x:f>
        <x:v>n.a.</x:v>
      </x:c>
      <x:c r="AA850" s="9" t="n">
        <x:f>IF(ISNUMBER(U850),Y850,0)</x:f>
        <x:v>0</x:v>
      </x:c>
      <x:c r="AB850" s="7" t="n">
        <x:f>MAX(0,L850-SUM(F850:K850))</x:f>
        <x:v>0</x:v>
      </x:c>
    </x:row>
    <x:row r="851" ht="22" customHeight="1">
      <x:c r="A851" s="18" t="n">
        <x:f>Summary!C$41</x:f>
        <x:v>46327</x:v>
      </x:c>
      <x:c r="B851" s="2" t="str">
        <x:f>'Inventory detail'!A851</x:f>
        <x:v>COIL</x:v>
      </x:c>
      <x:c r="C851" s="2" t="str">
        <x:f>'Inventory detail'!B851</x:f>
        <x:v>30</x:v>
      </x:c>
      <x:c r="D851" s="2" t="str">
        <x:f>'Inventory detail'!C851</x:f>
        <x:v>22RED12-4</x:v>
      </x:c>
      <x:c r="E851" s="10" t="n">
        <x:f>Summary!$E$5</x:f>
        <x:v>46304</x:v>
      </x:c>
      <x:c r="F851" s="7" t="n">
        <x:f>'Inventory detail'!W851</x:f>
        <x:v>0</x:v>
      </x:c>
      <x:c r="G851" s="7" t="n">
        <x:f>'Inventory detail'!X851</x:f>
        <x:v>0</x:v>
      </x:c>
      <x:c r="H851" s="7" t="n">
        <x:f>'Inventory detail'!Y851</x:f>
        <x:v>0</x:v>
      </x:c>
      <x:c r="I851" s="7" t="n">
        <x:f>0</x:f>
        <x:v>0</x:v>
      </x:c>
      <x:c r="J851" s="7" t="n">
        <x:f>0</x:f>
        <x:v>0</x:v>
      </x:c>
      <x:c r="K851" s="7" t="n">
        <x:f>0</x:f>
        <x:v>0</x:v>
      </x:c>
      <x:c r="L851" s="7" t="n">
        <x:f>'Inventory detail'!F851*Summary!$K$5*(A851-E851)/Summary!$K$6</x:f>
        <x:v>0</x:v>
      </x:c>
      <x:c r="M851" s="7" t="n">
        <x:f>MAX(0,H851-L851)</x:f>
        <x:v>0</x:v>
      </x:c>
      <x:c r="N851" s="7" t="n">
        <x:f>MAX(0,L851-H851)</x:f>
        <x:v>0</x:v>
      </x:c>
      <x:c r="O851" s="7" t="n">
        <x:f>MAX(0,F851+I851-N851)</x:f>
        <x:v>0</x:v>
      </x:c>
      <x:c r="P851" s="7" t="n">
        <x:f>MAX(0,N851-F851-I851)</x:f>
        <x:v>0</x:v>
      </x:c>
      <x:c r="Q851" s="7" t="n">
        <x:f>MAX(0,G851+J851-P851)</x:f>
        <x:v>0</x:v>
      </x:c>
      <x:c r="R851" s="7" t="n">
        <x:f>M851+MAX(0,K851-MAX(0,P851-G851-J851))</x:f>
        <x:v>0</x:v>
      </x:c>
      <x:c r="S851" s="7" t="n">
        <x:f>SUM(O851,Q851,R851)</x:f>
        <x:v>0</x:v>
      </x:c>
      <x:c r="T851" s="14" t="n">
        <x:f>'Inventory detail'!T851</x:f>
        <x:v>0.09480000000000001</x:v>
      </x:c>
      <x:c r="U851" s="14" t="str">
        <x:f>'Inventory detail'!U851</x:f>
        <x:v>n.a.</x:v>
      </x:c>
      <x:c r="V851" s="9" t="n">
        <x:f>O851*T851</x:f>
        <x:v>0</x:v>
      </x:c>
      <x:c r="W851" s="9" t="n">
        <x:f>Q851*T851</x:f>
        <x:v>0</x:v>
      </x:c>
      <x:c r="X851" s="9" t="n">
        <x:f>R851*T851</x:f>
        <x:v>0</x:v>
      </x:c>
      <x:c r="Y851" s="9" t="n">
        <x:f>S851*T851</x:f>
        <x:v>0</x:v>
      </x:c>
      <x:c r="Z851" s="9" t="str">
        <x:f>IF(ISNUMBER(U851),S851*(U851-T851),"n.a.")</x:f>
        <x:v>n.a.</x:v>
      </x:c>
      <x:c r="AA851" s="9" t="n">
        <x:f>IF(ISNUMBER(U851),Y851,0)</x:f>
        <x:v>0</x:v>
      </x:c>
      <x:c r="AB851" s="7" t="n">
        <x:f>MAX(0,L851-SUM(F851:K851))</x:f>
        <x:v>0</x:v>
      </x:c>
    </x:row>
    <x:row r="852" ht="22" customHeight="1">
      <x:c r="A852" s="18" t="n">
        <x:f>Summary!C$41</x:f>
        <x:v>46327</x:v>
      </x:c>
      <x:c r="B852" s="2" t="str">
        <x:f>'Inventory detail'!A852</x:f>
        <x:v>COIL</x:v>
      </x:c>
      <x:c r="C852" s="2" t="str">
        <x:f>'Inventory detail'!B852</x:f>
        <x:v>30</x:v>
      </x:c>
      <x:c r="D852" s="2" t="str">
        <x:f>'Inventory detail'!C852</x:f>
        <x:v>22WHT36-4</x:v>
      </x:c>
      <x:c r="E852" s="10" t="n">
        <x:f>Summary!$E$5</x:f>
        <x:v>46304</x:v>
      </x:c>
      <x:c r="F852" s="7" t="n">
        <x:f>'Inventory detail'!W852</x:f>
        <x:v>0</x:v>
      </x:c>
      <x:c r="G852" s="7" t="n">
        <x:f>'Inventory detail'!X852</x:f>
        <x:v>0</x:v>
      </x:c>
      <x:c r="H852" s="7" t="n">
        <x:f>'Inventory detail'!Y852</x:f>
        <x:v>1000</x:v>
      </x:c>
      <x:c r="I852" s="7" t="n">
        <x:f>0</x:f>
        <x:v>0</x:v>
      </x:c>
      <x:c r="J852" s="7" t="n">
        <x:f>0</x:f>
        <x:v>0</x:v>
      </x:c>
      <x:c r="K852" s="7" t="n">
        <x:f>0</x:f>
        <x:v>0</x:v>
      </x:c>
      <x:c r="L852" s="7" t="n">
        <x:f>'Inventory detail'!F852*Summary!$K$5*(A852-E852)/Summary!$K$6</x:f>
        <x:v>0</x:v>
      </x:c>
      <x:c r="M852" s="7" t="n">
        <x:f>MAX(0,H852-L852)</x:f>
        <x:v>1000</x:v>
      </x:c>
      <x:c r="N852" s="7" t="n">
        <x:f>MAX(0,L852-H852)</x:f>
        <x:v>0</x:v>
      </x:c>
      <x:c r="O852" s="7" t="n">
        <x:f>MAX(0,F852+I852-N852)</x:f>
        <x:v>0</x:v>
      </x:c>
      <x:c r="P852" s="7" t="n">
        <x:f>MAX(0,N852-F852-I852)</x:f>
        <x:v>0</x:v>
      </x:c>
      <x:c r="Q852" s="7" t="n">
        <x:f>MAX(0,G852+J852-P852)</x:f>
        <x:v>0</x:v>
      </x:c>
      <x:c r="R852" s="7" t="n">
        <x:f>M852+MAX(0,K852-MAX(0,P852-G852-J852))</x:f>
        <x:v>1000</x:v>
      </x:c>
      <x:c r="S852" s="7" t="n">
        <x:f>SUM(O852,Q852,R852)</x:f>
        <x:v>1000</x:v>
      </x:c>
      <x:c r="T852" s="14" t="n">
        <x:f>'Inventory detail'!T852</x:f>
        <x:v>0.4882</x:v>
      </x:c>
      <x:c r="U852" s="14" t="n">
        <x:f>'Inventory detail'!U852</x:f>
        <x:v>0.4783545</x:v>
      </x:c>
      <x:c r="V852" s="9" t="n">
        <x:f>O852*T852</x:f>
        <x:v>0</x:v>
      </x:c>
      <x:c r="W852" s="9" t="n">
        <x:f>Q852*T852</x:f>
        <x:v>0</x:v>
      </x:c>
      <x:c r="X852" s="9" t="n">
        <x:f>R852*T852</x:f>
        <x:v>488.20000000000005</x:v>
      </x:c>
      <x:c r="Y852" s="9" t="n">
        <x:f>S852*T852</x:f>
        <x:v>488.20000000000005</x:v>
      </x:c>
      <x:c r="Z852" s="9" t="n">
        <x:f>IF(ISNUMBER(U852),S852*(U852-T852),"n.a.")</x:f>
        <x:v>-9.845500000000007</x:v>
      </x:c>
      <x:c r="AA852" s="9" t="n">
        <x:f>IF(ISNUMBER(U852),Y852,0)</x:f>
        <x:v>488.20000000000005</x:v>
      </x:c>
      <x:c r="AB852" s="7" t="n">
        <x:f>MAX(0,L852-SUM(F852:K852))</x:f>
        <x:v>0</x:v>
      </x:c>
    </x:row>
    <x:row r="853" ht="22" customHeight="1">
      <x:c r="A853" s="18" t="n">
        <x:f>Summary!C$41</x:f>
        <x:v>46327</x:v>
      </x:c>
      <x:c r="B853" s="2" t="str">
        <x:f>'Inventory detail'!A853</x:f>
        <x:v>COIL</x:v>
      </x:c>
      <x:c r="C853" s="2" t="str">
        <x:f>'Inventory detail'!B853</x:f>
        <x:v>30</x:v>
      </x:c>
      <x:c r="D853" s="2" t="str">
        <x:f>'Inventory detail'!C853</x:f>
        <x:v>25FG12-4</x:v>
      </x:c>
      <x:c r="E853" s="10" t="n">
        <x:f>Summary!$E$5</x:f>
        <x:v>46304</x:v>
      </x:c>
      <x:c r="F853" s="7" t="n">
        <x:f>'Inventory detail'!W853</x:f>
        <x:v>0</x:v>
      </x:c>
      <x:c r="G853" s="7" t="n">
        <x:f>'Inventory detail'!X853</x:f>
        <x:v>0</x:v>
      </x:c>
      <x:c r="H853" s="7" t="n">
        <x:f>'Inventory detail'!Y853</x:f>
        <x:v>0</x:v>
      </x:c>
      <x:c r="I853" s="7" t="n">
        <x:f>0</x:f>
        <x:v>0</x:v>
      </x:c>
      <x:c r="J853" s="7" t="n">
        <x:f>0</x:f>
        <x:v>0</x:v>
      </x:c>
      <x:c r="K853" s="7" t="n">
        <x:f>0</x:f>
        <x:v>0</x:v>
      </x:c>
      <x:c r="L853" s="7" t="n">
        <x:f>'Inventory detail'!F853*Summary!$K$5*(A853-E853)/Summary!$K$6</x:f>
        <x:v>0</x:v>
      </x:c>
      <x:c r="M853" s="7" t="n">
        <x:f>MAX(0,H853-L853)</x:f>
        <x:v>0</x:v>
      </x:c>
      <x:c r="N853" s="7" t="n">
        <x:f>MAX(0,L853-H853)</x:f>
        <x:v>0</x:v>
      </x:c>
      <x:c r="O853" s="7" t="n">
        <x:f>MAX(0,F853+I853-N853)</x:f>
        <x:v>0</x:v>
      </x:c>
      <x:c r="P853" s="7" t="n">
        <x:f>MAX(0,N853-F853-I853)</x:f>
        <x:v>0</x:v>
      </x:c>
      <x:c r="Q853" s="7" t="n">
        <x:f>MAX(0,G853+J853-P853)</x:f>
        <x:v>0</x:v>
      </x:c>
      <x:c r="R853" s="7" t="n">
        <x:f>M853+MAX(0,K853-MAX(0,P853-G853-J853))</x:f>
        <x:v>0</x:v>
      </x:c>
      <x:c r="S853" s="7" t="n">
        <x:f>SUM(O853,Q853,R853)</x:f>
        <x:v>0</x:v>
      </x:c>
      <x:c r="T853" s="14" t="n">
        <x:f>'Inventory detail'!T853</x:f>
        <x:v>0.1158</x:v>
      </x:c>
      <x:c r="U853" s="14" t="str">
        <x:f>'Inventory detail'!U853</x:f>
        <x:v>n.a.</x:v>
      </x:c>
      <x:c r="V853" s="9" t="n">
        <x:f>O853*T853</x:f>
        <x:v>0</x:v>
      </x:c>
      <x:c r="W853" s="9" t="n">
        <x:f>Q853*T853</x:f>
        <x:v>0</x:v>
      </x:c>
      <x:c r="X853" s="9" t="n">
        <x:f>R853*T853</x:f>
        <x:v>0</x:v>
      </x:c>
      <x:c r="Y853" s="9" t="n">
        <x:f>S853*T853</x:f>
        <x:v>0</x:v>
      </x:c>
      <x:c r="Z853" s="9" t="str">
        <x:f>IF(ISNUMBER(U853),S853*(U853-T853),"n.a.")</x:f>
        <x:v>n.a.</x:v>
      </x:c>
      <x:c r="AA853" s="9" t="n">
        <x:f>IF(ISNUMBER(U853),Y853,0)</x:f>
        <x:v>0</x:v>
      </x:c>
      <x:c r="AB853" s="7" t="n">
        <x:f>MAX(0,L853-SUM(F853:K853))</x:f>
        <x:v>0</x:v>
      </x:c>
    </x:row>
    <x:row r="854" ht="22" customHeight="1">
      <x:c r="A854" s="18" t="n">
        <x:f>Summary!C$41</x:f>
        <x:v>46327</x:v>
      </x:c>
      <x:c r="B854" s="2" t="str">
        <x:f>'Inventory detail'!A854</x:f>
        <x:v>COIL</x:v>
      </x:c>
      <x:c r="C854" s="2" t="str">
        <x:f>'Inventory detail'!B854</x:f>
        <x:v>30</x:v>
      </x:c>
      <x:c r="D854" s="2" t="str">
        <x:f>'Inventory detail'!C854</x:f>
        <x:v>25MAR12-4</x:v>
      </x:c>
      <x:c r="E854" s="10" t="n">
        <x:f>Summary!$E$5</x:f>
        <x:v>46304</x:v>
      </x:c>
      <x:c r="F854" s="7" t="n">
        <x:f>'Inventory detail'!W854</x:f>
        <x:v>0</x:v>
      </x:c>
      <x:c r="G854" s="7" t="n">
        <x:f>'Inventory detail'!X854</x:f>
        <x:v>0</x:v>
      </x:c>
      <x:c r="H854" s="7" t="n">
        <x:f>'Inventory detail'!Y854</x:f>
        <x:v>0</x:v>
      </x:c>
      <x:c r="I854" s="7" t="n">
        <x:f>0</x:f>
        <x:v>0</x:v>
      </x:c>
      <x:c r="J854" s="7" t="n">
        <x:f>0</x:f>
        <x:v>0</x:v>
      </x:c>
      <x:c r="K854" s="7" t="n">
        <x:f>0</x:f>
        <x:v>0</x:v>
      </x:c>
      <x:c r="L854" s="7" t="n">
        <x:f>'Inventory detail'!F854*Summary!$K$5*(A854-E854)/Summary!$K$6</x:f>
        <x:v>0</x:v>
      </x:c>
      <x:c r="M854" s="7" t="n">
        <x:f>MAX(0,H854-L854)</x:f>
        <x:v>0</x:v>
      </x:c>
      <x:c r="N854" s="7" t="n">
        <x:f>MAX(0,L854-H854)</x:f>
        <x:v>0</x:v>
      </x:c>
      <x:c r="O854" s="7" t="n">
        <x:f>MAX(0,F854+I854-N854)</x:f>
        <x:v>0</x:v>
      </x:c>
      <x:c r="P854" s="7" t="n">
        <x:f>MAX(0,N854-F854-I854)</x:f>
        <x:v>0</x:v>
      </x:c>
      <x:c r="Q854" s="7" t="n">
        <x:f>MAX(0,G854+J854-P854)</x:f>
        <x:v>0</x:v>
      </x:c>
      <x:c r="R854" s="7" t="n">
        <x:f>M854+MAX(0,K854-MAX(0,P854-G854-J854))</x:f>
        <x:v>0</x:v>
      </x:c>
      <x:c r="S854" s="7" t="n">
        <x:f>SUM(O854,Q854,R854)</x:f>
        <x:v>0</x:v>
      </x:c>
      <x:c r="T854" s="14" t="n">
        <x:f>'Inventory detail'!T854</x:f>
        <x:v>0.1158</x:v>
      </x:c>
      <x:c r="U854" s="14" t="str">
        <x:f>'Inventory detail'!U854</x:f>
        <x:v>n.a.</x:v>
      </x:c>
      <x:c r="V854" s="9" t="n">
        <x:f>O854*T854</x:f>
        <x:v>0</x:v>
      </x:c>
      <x:c r="W854" s="9" t="n">
        <x:f>Q854*T854</x:f>
        <x:v>0</x:v>
      </x:c>
      <x:c r="X854" s="9" t="n">
        <x:f>R854*T854</x:f>
        <x:v>0</x:v>
      </x:c>
      <x:c r="Y854" s="9" t="n">
        <x:f>S854*T854</x:f>
        <x:v>0</x:v>
      </x:c>
      <x:c r="Z854" s="9" t="str">
        <x:f>IF(ISNUMBER(U854),S854*(U854-T854),"n.a.")</x:f>
        <x:v>n.a.</x:v>
      </x:c>
      <x:c r="AA854" s="9" t="n">
        <x:f>IF(ISNUMBER(U854),Y854,0)</x:f>
        <x:v>0</x:v>
      </x:c>
      <x:c r="AB854" s="7" t="n">
        <x:f>MAX(0,L854-SUM(F854:K854))</x:f>
        <x:v>0</x:v>
      </x:c>
    </x:row>
    <x:row r="855" ht="22" customHeight="1">
      <x:c r="A855" s="18" t="n">
        <x:f>Summary!C$41</x:f>
        <x:v>46327</x:v>
      </x:c>
      <x:c r="B855" s="2" t="str">
        <x:f>'Inventory detail'!A855</x:f>
        <x:v>COIL</x:v>
      </x:c>
      <x:c r="C855" s="2" t="str">
        <x:f>'Inventory detail'!B855</x:f>
        <x:v>30</x:v>
      </x:c>
      <x:c r="D855" s="2" t="str">
        <x:f>'Inventory detail'!C855</x:f>
        <x:v>25RED12-4</x:v>
      </x:c>
      <x:c r="E855" s="10" t="n">
        <x:f>Summary!$E$5</x:f>
        <x:v>46304</x:v>
      </x:c>
      <x:c r="F855" s="7" t="n">
        <x:f>'Inventory detail'!W855</x:f>
        <x:v>0</x:v>
      </x:c>
      <x:c r="G855" s="7" t="n">
        <x:f>'Inventory detail'!X855</x:f>
        <x:v>0</x:v>
      </x:c>
      <x:c r="H855" s="7" t="n">
        <x:f>'Inventory detail'!Y855</x:f>
        <x:v>0</x:v>
      </x:c>
      <x:c r="I855" s="7" t="n">
        <x:f>0</x:f>
        <x:v>0</x:v>
      </x:c>
      <x:c r="J855" s="7" t="n">
        <x:f>0</x:f>
        <x:v>0</x:v>
      </x:c>
      <x:c r="K855" s="7" t="n">
        <x:f>0</x:f>
        <x:v>0</x:v>
      </x:c>
      <x:c r="L855" s="7" t="n">
        <x:f>'Inventory detail'!F855*Summary!$K$5*(A855-E855)/Summary!$K$6</x:f>
        <x:v>0</x:v>
      </x:c>
      <x:c r="M855" s="7" t="n">
        <x:f>MAX(0,H855-L855)</x:f>
        <x:v>0</x:v>
      </x:c>
      <x:c r="N855" s="7" t="n">
        <x:f>MAX(0,L855-H855)</x:f>
        <x:v>0</x:v>
      </x:c>
      <x:c r="O855" s="7" t="n">
        <x:f>MAX(0,F855+I855-N855)</x:f>
        <x:v>0</x:v>
      </x:c>
      <x:c r="P855" s="7" t="n">
        <x:f>MAX(0,N855-F855-I855)</x:f>
        <x:v>0</x:v>
      </x:c>
      <x:c r="Q855" s="7" t="n">
        <x:f>MAX(0,G855+J855-P855)</x:f>
        <x:v>0</x:v>
      </x:c>
      <x:c r="R855" s="7" t="n">
        <x:f>M855+MAX(0,K855-MAX(0,P855-G855-J855))</x:f>
        <x:v>0</x:v>
      </x:c>
      <x:c r="S855" s="7" t="n">
        <x:f>SUM(O855,Q855,R855)</x:f>
        <x:v>0</x:v>
      </x:c>
      <x:c r="T855" s="14" t="n">
        <x:f>'Inventory detail'!T855</x:f>
        <x:v>0.1158</x:v>
      </x:c>
      <x:c r="U855" s="14" t="str">
        <x:f>'Inventory detail'!U855</x:f>
        <x:v>n.a.</x:v>
      </x:c>
      <x:c r="V855" s="9" t="n">
        <x:f>O855*T855</x:f>
        <x:v>0</x:v>
      </x:c>
      <x:c r="W855" s="9" t="n">
        <x:f>Q855*T855</x:f>
        <x:v>0</x:v>
      </x:c>
      <x:c r="X855" s="9" t="n">
        <x:f>R855*T855</x:f>
        <x:v>0</x:v>
      </x:c>
      <x:c r="Y855" s="9" t="n">
        <x:f>S855*T855</x:f>
        <x:v>0</x:v>
      </x:c>
      <x:c r="Z855" s="9" t="str">
        <x:f>IF(ISNUMBER(U855),S855*(U855-T855),"n.a.")</x:f>
        <x:v>n.a.</x:v>
      </x:c>
      <x:c r="AA855" s="9" t="n">
        <x:f>IF(ISNUMBER(U855),Y855,0)</x:f>
        <x:v>0</x:v>
      </x:c>
      <x:c r="AB855" s="7" t="n">
        <x:f>MAX(0,L855-SUM(F855:K855))</x:f>
        <x:v>0</x:v>
      </x:c>
    </x:row>
    <x:row r="856" ht="22" customHeight="1">
      <x:c r="A856" s="18" t="n">
        <x:f>Summary!C$41</x:f>
        <x:v>46327</x:v>
      </x:c>
      <x:c r="B856" s="2" t="str">
        <x:f>'Inventory detail'!A856</x:f>
        <x:v>COIL</x:v>
      </x:c>
      <x:c r="C856" s="2" t="str">
        <x:f>'Inventory detail'!B856</x:f>
        <x:v>30</x:v>
      </x:c>
      <x:c r="D856" s="2" t="str">
        <x:f>'Inventory detail'!C856</x:f>
        <x:v>25WHT36-4</x:v>
      </x:c>
      <x:c r="E856" s="10" t="n">
        <x:f>Summary!$E$5</x:f>
        <x:v>46304</x:v>
      </x:c>
      <x:c r="F856" s="7" t="n">
        <x:f>'Inventory detail'!W856</x:f>
        <x:v>0</x:v>
      </x:c>
      <x:c r="G856" s="7" t="n">
        <x:f>'Inventory detail'!X856</x:f>
        <x:v>0</x:v>
      </x:c>
      <x:c r="H856" s="7" t="n">
        <x:f>'Inventory detail'!Y856</x:f>
        <x:v>1100</x:v>
      </x:c>
      <x:c r="I856" s="7" t="n">
        <x:f>0</x:f>
        <x:v>0</x:v>
      </x:c>
      <x:c r="J856" s="7" t="n">
        <x:f>0</x:f>
        <x:v>0</x:v>
      </x:c>
      <x:c r="K856" s="7" t="n">
        <x:f>0</x:f>
        <x:v>0</x:v>
      </x:c>
      <x:c r="L856" s="7" t="n">
        <x:f>'Inventory detail'!F856*Summary!$K$5*(A856-E856)/Summary!$K$6</x:f>
        <x:v>0</x:v>
      </x:c>
      <x:c r="M856" s="7" t="n">
        <x:f>MAX(0,H856-L856)</x:f>
        <x:v>1100</x:v>
      </x:c>
      <x:c r="N856" s="7" t="n">
        <x:f>MAX(0,L856-H856)</x:f>
        <x:v>0</x:v>
      </x:c>
      <x:c r="O856" s="7" t="n">
        <x:f>MAX(0,F856+I856-N856)</x:f>
        <x:v>0</x:v>
      </x:c>
      <x:c r="P856" s="7" t="n">
        <x:f>MAX(0,N856-F856-I856)</x:f>
        <x:v>0</x:v>
      </x:c>
      <x:c r="Q856" s="7" t="n">
        <x:f>MAX(0,G856+J856-P856)</x:f>
        <x:v>0</x:v>
      </x:c>
      <x:c r="R856" s="7" t="n">
        <x:f>M856+MAX(0,K856-MAX(0,P856-G856-J856))</x:f>
        <x:v>1100</x:v>
      </x:c>
      <x:c r="S856" s="7" t="n">
        <x:f>SUM(O856,Q856,R856)</x:f>
        <x:v>1100</x:v>
      </x:c>
      <x:c r="T856" s="14" t="n">
        <x:f>'Inventory detail'!T856</x:f>
        <x:v>0.6485</x:v>
      </x:c>
      <x:c r="U856" s="14" t="n">
        <x:f>'Inventory detail'!U856</x:f>
        <x:v>0.635375</x:v>
      </x:c>
      <x:c r="V856" s="9" t="n">
        <x:f>O856*T856</x:f>
        <x:v>0</x:v>
      </x:c>
      <x:c r="W856" s="9" t="n">
        <x:f>Q856*T856</x:f>
        <x:v>0</x:v>
      </x:c>
      <x:c r="X856" s="9" t="n">
        <x:f>R856*T856</x:f>
        <x:v>713.3499999999999</x:v>
      </x:c>
      <x:c r="Y856" s="9" t="n">
        <x:f>S856*T856</x:f>
        <x:v>713.3499999999999</x:v>
      </x:c>
      <x:c r="Z856" s="9" t="n">
        <x:f>IF(ISNUMBER(U856),S856*(U856-T856),"n.a.")</x:f>
        <x:v>-14.437499999999936</x:v>
      </x:c>
      <x:c r="AA856" s="9" t="n">
        <x:f>IF(ISNUMBER(U856),Y856,0)</x:f>
        <x:v>713.3499999999999</x:v>
      </x:c>
      <x:c r="AB856" s="7" t="n">
        <x:f>MAX(0,L856-SUM(F856:K856))</x:f>
        <x:v>0</x:v>
      </x:c>
    </x:row>
    <x:row r="857" ht="22" customHeight="1">
      <x:c r="A857" s="18" t="n">
        <x:f>Summary!C$41</x:f>
        <x:v>46327</x:v>
      </x:c>
      <x:c r="B857" s="2" t="str">
        <x:f>'Inventory detail'!A857</x:f>
        <x:v>COIL</x:v>
      </x:c>
      <x:c r="C857" s="2" t="str">
        <x:f>'Inventory detail'!B857</x:f>
        <x:v>30</x:v>
      </x:c>
      <x:c r="D857" s="2" t="str">
        <x:f>'Inventory detail'!C857</x:f>
        <x:v>28BLU12-4</x:v>
      </x:c>
      <x:c r="E857" s="10" t="n">
        <x:f>Summary!$E$5</x:f>
        <x:v>46304</x:v>
      </x:c>
      <x:c r="F857" s="7" t="n">
        <x:f>'Inventory detail'!W857</x:f>
        <x:v>0</x:v>
      </x:c>
      <x:c r="G857" s="7" t="n">
        <x:f>'Inventory detail'!X857</x:f>
        <x:v>0</x:v>
      </x:c>
      <x:c r="H857" s="7" t="n">
        <x:f>'Inventory detail'!Y857</x:f>
        <x:v>1100</x:v>
      </x:c>
      <x:c r="I857" s="7" t="n">
        <x:f>0</x:f>
        <x:v>0</x:v>
      </x:c>
      <x:c r="J857" s="7" t="n">
        <x:f>0</x:f>
        <x:v>0</x:v>
      </x:c>
      <x:c r="K857" s="7" t="n">
        <x:f>0</x:f>
        <x:v>0</x:v>
      </x:c>
      <x:c r="L857" s="7" t="n">
        <x:f>'Inventory detail'!F857*Summary!$K$5*(A857-E857)/Summary!$K$6</x:f>
        <x:v>0</x:v>
      </x:c>
      <x:c r="M857" s="7" t="n">
        <x:f>MAX(0,H857-L857)</x:f>
        <x:v>1100</x:v>
      </x:c>
      <x:c r="N857" s="7" t="n">
        <x:f>MAX(0,L857-H857)</x:f>
        <x:v>0</x:v>
      </x:c>
      <x:c r="O857" s="7" t="n">
        <x:f>MAX(0,F857+I857-N857)</x:f>
        <x:v>0</x:v>
      </x:c>
      <x:c r="P857" s="7" t="n">
        <x:f>MAX(0,N857-F857-I857)</x:f>
        <x:v>0</x:v>
      </x:c>
      <x:c r="Q857" s="7" t="n">
        <x:f>MAX(0,G857+J857-P857)</x:f>
        <x:v>0</x:v>
      </x:c>
      <x:c r="R857" s="7" t="n">
        <x:f>M857+MAX(0,K857-MAX(0,P857-G857-J857))</x:f>
        <x:v>1100</x:v>
      </x:c>
      <x:c r="S857" s="7" t="n">
        <x:f>SUM(O857,Q857,R857)</x:f>
        <x:v>1100</x:v>
      </x:c>
      <x:c r="T857" s="14" t="n">
        <x:f>'Inventory detail'!T857</x:f>
        <x:v>0.1292</x:v>
      </x:c>
      <x:c r="U857" s="14" t="str">
        <x:f>'Inventory detail'!U857</x:f>
        <x:v>n.a.</x:v>
      </x:c>
      <x:c r="V857" s="9" t="n">
        <x:f>O857*T857</x:f>
        <x:v>0</x:v>
      </x:c>
      <x:c r="W857" s="9" t="n">
        <x:f>Q857*T857</x:f>
        <x:v>0</x:v>
      </x:c>
      <x:c r="X857" s="9" t="n">
        <x:f>R857*T857</x:f>
        <x:v>142.12</x:v>
      </x:c>
      <x:c r="Y857" s="9" t="n">
        <x:f>S857*T857</x:f>
        <x:v>142.12</x:v>
      </x:c>
      <x:c r="Z857" s="9" t="str">
        <x:f>IF(ISNUMBER(U857),S857*(U857-T857),"n.a.")</x:f>
        <x:v>n.a.</x:v>
      </x:c>
      <x:c r="AA857" s="9" t="n">
        <x:f>IF(ISNUMBER(U857),Y857,0)</x:f>
        <x:v>0</x:v>
      </x:c>
      <x:c r="AB857" s="7" t="n">
        <x:f>MAX(0,L857-SUM(F857:K857))</x:f>
        <x:v>0</x:v>
      </x:c>
    </x:row>
    <x:row r="858" ht="22" customHeight="1">
      <x:c r="A858" s="18" t="n">
        <x:f>Summary!C$41</x:f>
        <x:v>46327</x:v>
      </x:c>
      <x:c r="B858" s="2" t="str">
        <x:f>'Inventory detail'!A858</x:f>
        <x:v>COIL</x:v>
      </x:c>
      <x:c r="C858" s="2" t="str">
        <x:f>'Inventory detail'!B858</x:f>
        <x:v>30</x:v>
      </x:c>
      <x:c r="D858" s="2" t="str">
        <x:f>'Inventory detail'!C858</x:f>
        <x:v>28CLR12-4</x:v>
      </x:c>
      <x:c r="E858" s="10" t="n">
        <x:f>Summary!$E$5</x:f>
        <x:v>46304</x:v>
      </x:c>
      <x:c r="F858" s="7" t="n">
        <x:f>'Inventory detail'!W858</x:f>
        <x:v>1200</x:v>
      </x:c>
      <x:c r="G858" s="7" t="n">
        <x:f>'Inventory detail'!X858</x:f>
        <x:v>0</x:v>
      </x:c>
      <x:c r="H858" s="7" t="n">
        <x:f>'Inventory detail'!Y858</x:f>
        <x:v>400</x:v>
      </x:c>
      <x:c r="I858" s="7" t="n">
        <x:f>SUMIFS('PO detail'!$W$884:$W$884,'PO detail'!$V$884:$V$884,"&gt;="&amp;E858,'PO detail'!$V$884:$V$884,"&lt;"&amp;A858)</x:f>
        <x:v>0</x:v>
      </x:c>
      <x:c r="J858" s="7" t="n">
        <x:f>SUMIFS('PO detail'!$X$884:$X$884,'PO detail'!$V$884:$V$884,"&gt;="&amp;E858,'PO detail'!$V$884:$V$884,"&lt;"&amp;A858)</x:f>
        <x:v>0</x:v>
      </x:c>
      <x:c r="K858" s="7" t="n">
        <x:f>SUMIFS('PO detail'!$Y$884:$Y$884,'PO detail'!$V$884:$V$884,"&gt;="&amp;E858,'PO detail'!$V$884:$V$884,"&lt;"&amp;A858)</x:f>
        <x:v>0</x:v>
      </x:c>
      <x:c r="L858" s="7" t="n">
        <x:f>'Inventory detail'!F858*Summary!$K$5*(A858-E858)/Summary!$K$6</x:f>
        <x:v>0</x:v>
      </x:c>
      <x:c r="M858" s="7" t="n">
        <x:f>MAX(0,H858-L858)</x:f>
        <x:v>400</x:v>
      </x:c>
      <x:c r="N858" s="7" t="n">
        <x:f>MAX(0,L858-H858)</x:f>
        <x:v>0</x:v>
      </x:c>
      <x:c r="O858" s="7" t="n">
        <x:f>MAX(0,F858+I858-N858)</x:f>
        <x:v>1200</x:v>
      </x:c>
      <x:c r="P858" s="7" t="n">
        <x:f>MAX(0,N858-F858-I858)</x:f>
        <x:v>0</x:v>
      </x:c>
      <x:c r="Q858" s="7" t="n">
        <x:f>MAX(0,G858+J858-P858)</x:f>
        <x:v>0</x:v>
      </x:c>
      <x:c r="R858" s="7" t="n">
        <x:f>M858+MAX(0,K858-MAX(0,P858-G858-J858))</x:f>
        <x:v>400</x:v>
      </x:c>
      <x:c r="S858" s="7" t="n">
        <x:f>SUM(O858,Q858,R858)</x:f>
        <x:v>1600</x:v>
      </x:c>
      <x:c r="T858" s="14" t="n">
        <x:f>'Inventory detail'!T858</x:f>
        <x:v>0.2327</x:v>
      </x:c>
      <x:c r="U858" s="14" t="n">
        <x:f>'Inventory detail'!U858</x:f>
        <x:v>0.22796149999999998</x:v>
      </x:c>
      <x:c r="V858" s="9" t="n">
        <x:f>O858*T858</x:f>
        <x:v>279.24</x:v>
      </x:c>
      <x:c r="W858" s="9" t="n">
        <x:f>Q858*T858</x:f>
        <x:v>0</x:v>
      </x:c>
      <x:c r="X858" s="9" t="n">
        <x:f>R858*T858</x:f>
        <x:v>93.08</x:v>
      </x:c>
      <x:c r="Y858" s="9" t="n">
        <x:f>S858*T858</x:f>
        <x:v>372.32</x:v>
      </x:c>
      <x:c r="Z858" s="9" t="n">
        <x:f>IF(ISNUMBER(U858),S858*(U858-T858),"n.a.")</x:f>
        <x:v>-7.5816000000000106</x:v>
      </x:c>
      <x:c r="AA858" s="9" t="n">
        <x:f>IF(ISNUMBER(U858),Y858,0)</x:f>
        <x:v>372.32</x:v>
      </x:c>
      <x:c r="AB858" s="7" t="n">
        <x:f>MAX(0,L858-SUM(F858:K858))</x:f>
        <x:v>0</x:v>
      </x:c>
    </x:row>
    <x:row r="859" ht="22" customHeight="1">
      <x:c r="A859" s="18" t="n">
        <x:f>Summary!C$41</x:f>
        <x:v>46327</x:v>
      </x:c>
      <x:c r="B859" s="2" t="str">
        <x:f>'Inventory detail'!A859</x:f>
        <x:v>COIL</x:v>
      </x:c>
      <x:c r="C859" s="2" t="str">
        <x:f>'Inventory detail'!B859</x:f>
        <x:v>30</x:v>
      </x:c>
      <x:c r="D859" s="2" t="str">
        <x:f>'Inventory detail'!C859</x:f>
        <x:v>28FG12-4</x:v>
      </x:c>
      <x:c r="E859" s="10" t="n">
        <x:f>Summary!$E$5</x:f>
        <x:v>46304</x:v>
      </x:c>
      <x:c r="F859" s="7" t="n">
        <x:f>'Inventory detail'!W859</x:f>
        <x:v>0</x:v>
      </x:c>
      <x:c r="G859" s="7" t="n">
        <x:f>'Inventory detail'!X859</x:f>
        <x:v>0</x:v>
      </x:c>
      <x:c r="H859" s="7" t="n">
        <x:f>'Inventory detail'!Y859</x:f>
        <x:v>0</x:v>
      </x:c>
      <x:c r="I859" s="7" t="n">
        <x:f>0</x:f>
        <x:v>0</x:v>
      </x:c>
      <x:c r="J859" s="7" t="n">
        <x:f>0</x:f>
        <x:v>0</x:v>
      </x:c>
      <x:c r="K859" s="7" t="n">
        <x:f>0</x:f>
        <x:v>0</x:v>
      </x:c>
      <x:c r="L859" s="7" t="n">
        <x:f>'Inventory detail'!F859*Summary!$K$5*(A859-E859)/Summary!$K$6</x:f>
        <x:v>0</x:v>
      </x:c>
      <x:c r="M859" s="7" t="n">
        <x:f>MAX(0,H859-L859)</x:f>
        <x:v>0</x:v>
      </x:c>
      <x:c r="N859" s="7" t="n">
        <x:f>MAX(0,L859-H859)</x:f>
        <x:v>0</x:v>
      </x:c>
      <x:c r="O859" s="7" t="n">
        <x:f>MAX(0,F859+I859-N859)</x:f>
        <x:v>0</x:v>
      </x:c>
      <x:c r="P859" s="7" t="n">
        <x:f>MAX(0,N859-F859-I859)</x:f>
        <x:v>0</x:v>
      </x:c>
      <x:c r="Q859" s="7" t="n">
        <x:f>MAX(0,G859+J859-P859)</x:f>
        <x:v>0</x:v>
      </x:c>
      <x:c r="R859" s="7" t="n">
        <x:f>M859+MAX(0,K859-MAX(0,P859-G859-J859))</x:f>
        <x:v>0</x:v>
      </x:c>
      <x:c r="S859" s="7" t="n">
        <x:f>SUM(O859,Q859,R859)</x:f>
        <x:v>0</x:v>
      </x:c>
      <x:c r="T859" s="14" t="n">
        <x:f>'Inventory detail'!T859</x:f>
        <x:v>0.1292</x:v>
      </x:c>
      <x:c r="U859" s="14" t="str">
        <x:f>'Inventory detail'!U859</x:f>
        <x:v>n.a.</x:v>
      </x:c>
      <x:c r="V859" s="9" t="n">
        <x:f>O859*T859</x:f>
        <x:v>0</x:v>
      </x:c>
      <x:c r="W859" s="9" t="n">
        <x:f>Q859*T859</x:f>
        <x:v>0</x:v>
      </x:c>
      <x:c r="X859" s="9" t="n">
        <x:f>R859*T859</x:f>
        <x:v>0</x:v>
      </x:c>
      <x:c r="Y859" s="9" t="n">
        <x:f>S859*T859</x:f>
        <x:v>0</x:v>
      </x:c>
      <x:c r="Z859" s="9" t="str">
        <x:f>IF(ISNUMBER(U859),S859*(U859-T859),"n.a.")</x:f>
        <x:v>n.a.</x:v>
      </x:c>
      <x:c r="AA859" s="9" t="n">
        <x:f>IF(ISNUMBER(U859),Y859,0)</x:f>
        <x:v>0</x:v>
      </x:c>
      <x:c r="AB859" s="7" t="n">
        <x:f>MAX(0,L859-SUM(F859:K859))</x:f>
        <x:v>0</x:v>
      </x:c>
    </x:row>
    <x:row r="860" ht="22" customHeight="1">
      <x:c r="A860" s="18" t="n">
        <x:f>Summary!C$41</x:f>
        <x:v>46327</x:v>
      </x:c>
      <x:c r="B860" s="2" t="str">
        <x:f>'Inventory detail'!A860</x:f>
        <x:v>COIL</x:v>
      </x:c>
      <x:c r="C860" s="2" t="str">
        <x:f>'Inventory detail'!B860</x:f>
        <x:v>30</x:v>
      </x:c>
      <x:c r="D860" s="2" t="str">
        <x:f>'Inventory detail'!C860</x:f>
        <x:v>28MAR12-4</x:v>
      </x:c>
      <x:c r="E860" s="10" t="n">
        <x:f>Summary!$E$5</x:f>
        <x:v>46304</x:v>
      </x:c>
      <x:c r="F860" s="7" t="n">
        <x:f>'Inventory detail'!W860</x:f>
        <x:v>0</x:v>
      </x:c>
      <x:c r="G860" s="7" t="n">
        <x:f>'Inventory detail'!X860</x:f>
        <x:v>0</x:v>
      </x:c>
      <x:c r="H860" s="7" t="n">
        <x:f>'Inventory detail'!Y860</x:f>
        <x:v>0</x:v>
      </x:c>
      <x:c r="I860" s="7" t="n">
        <x:f>0</x:f>
        <x:v>0</x:v>
      </x:c>
      <x:c r="J860" s="7" t="n">
        <x:f>0</x:f>
        <x:v>0</x:v>
      </x:c>
      <x:c r="K860" s="7" t="n">
        <x:f>0</x:f>
        <x:v>0</x:v>
      </x:c>
      <x:c r="L860" s="7" t="n">
        <x:f>'Inventory detail'!F860*Summary!$K$5*(A860-E860)/Summary!$K$6</x:f>
        <x:v>0</x:v>
      </x:c>
      <x:c r="M860" s="7" t="n">
        <x:f>MAX(0,H860-L860)</x:f>
        <x:v>0</x:v>
      </x:c>
      <x:c r="N860" s="7" t="n">
        <x:f>MAX(0,L860-H860)</x:f>
        <x:v>0</x:v>
      </x:c>
      <x:c r="O860" s="7" t="n">
        <x:f>MAX(0,F860+I860-N860)</x:f>
        <x:v>0</x:v>
      </x:c>
      <x:c r="P860" s="7" t="n">
        <x:f>MAX(0,N860-F860-I860)</x:f>
        <x:v>0</x:v>
      </x:c>
      <x:c r="Q860" s="7" t="n">
        <x:f>MAX(0,G860+J860-P860)</x:f>
        <x:v>0</x:v>
      </x:c>
      <x:c r="R860" s="7" t="n">
        <x:f>M860+MAX(0,K860-MAX(0,P860-G860-J860))</x:f>
        <x:v>0</x:v>
      </x:c>
      <x:c r="S860" s="7" t="n">
        <x:f>SUM(O860,Q860,R860)</x:f>
        <x:v>0</x:v>
      </x:c>
      <x:c r="T860" s="14" t="n">
        <x:f>'Inventory detail'!T860</x:f>
        <x:v>0.1292</x:v>
      </x:c>
      <x:c r="U860" s="14" t="str">
        <x:f>'Inventory detail'!U860</x:f>
        <x:v>n.a.</x:v>
      </x:c>
      <x:c r="V860" s="9" t="n">
        <x:f>O860*T860</x:f>
        <x:v>0</x:v>
      </x:c>
      <x:c r="W860" s="9" t="n">
        <x:f>Q860*T860</x:f>
        <x:v>0</x:v>
      </x:c>
      <x:c r="X860" s="9" t="n">
        <x:f>R860*T860</x:f>
        <x:v>0</x:v>
      </x:c>
      <x:c r="Y860" s="9" t="n">
        <x:f>S860*T860</x:f>
        <x:v>0</x:v>
      </x:c>
      <x:c r="Z860" s="9" t="str">
        <x:f>IF(ISNUMBER(U860),S860*(U860-T860),"n.a.")</x:f>
        <x:v>n.a.</x:v>
      </x:c>
      <x:c r="AA860" s="9" t="n">
        <x:f>IF(ISNUMBER(U860),Y860,0)</x:f>
        <x:v>0</x:v>
      </x:c>
      <x:c r="AB860" s="7" t="n">
        <x:f>MAX(0,L860-SUM(F860:K860))</x:f>
        <x:v>0</x:v>
      </x:c>
    </x:row>
    <x:row r="861" ht="22" customHeight="1">
      <x:c r="A861" s="18" t="n">
        <x:f>Summary!C$41</x:f>
        <x:v>46327</x:v>
      </x:c>
      <x:c r="B861" s="2" t="str">
        <x:f>'Inventory detail'!A861</x:f>
        <x:v>COIL</x:v>
      </x:c>
      <x:c r="C861" s="2" t="str">
        <x:f>'Inventory detail'!B861</x:f>
        <x:v>30</x:v>
      </x:c>
      <x:c r="D861" s="2" t="str">
        <x:f>'Inventory detail'!C861</x:f>
        <x:v>28NAV12-4</x:v>
      </x:c>
      <x:c r="E861" s="10" t="n">
        <x:f>Summary!$E$5</x:f>
        <x:v>46304</x:v>
      </x:c>
      <x:c r="F861" s="7" t="n">
        <x:f>'Inventory detail'!W861</x:f>
        <x:v>0</x:v>
      </x:c>
      <x:c r="G861" s="7" t="n">
        <x:f>'Inventory detail'!X861</x:f>
        <x:v>0</x:v>
      </x:c>
      <x:c r="H861" s="7" t="n">
        <x:f>'Inventory detail'!Y861</x:f>
        <x:v>1800</x:v>
      </x:c>
      <x:c r="I861" s="7" t="n">
        <x:f>0</x:f>
        <x:v>0</x:v>
      </x:c>
      <x:c r="J861" s="7" t="n">
        <x:f>0</x:f>
        <x:v>0</x:v>
      </x:c>
      <x:c r="K861" s="7" t="n">
        <x:f>0</x:f>
        <x:v>0</x:v>
      </x:c>
      <x:c r="L861" s="7" t="n">
        <x:f>'Inventory detail'!F861*Summary!$K$5*(A861-E861)/Summary!$K$6</x:f>
        <x:v>0</x:v>
      </x:c>
      <x:c r="M861" s="7" t="n">
        <x:f>MAX(0,H861-L861)</x:f>
        <x:v>1800</x:v>
      </x:c>
      <x:c r="N861" s="7" t="n">
        <x:f>MAX(0,L861-H861)</x:f>
        <x:v>0</x:v>
      </x:c>
      <x:c r="O861" s="7" t="n">
        <x:f>MAX(0,F861+I861-N861)</x:f>
        <x:v>0</x:v>
      </x:c>
      <x:c r="P861" s="7" t="n">
        <x:f>MAX(0,N861-F861-I861)</x:f>
        <x:v>0</x:v>
      </x:c>
      <x:c r="Q861" s="7" t="n">
        <x:f>MAX(0,G861+J861-P861)</x:f>
        <x:v>0</x:v>
      </x:c>
      <x:c r="R861" s="7" t="n">
        <x:f>M861+MAX(0,K861-MAX(0,P861-G861-J861))</x:f>
        <x:v>1800</x:v>
      </x:c>
      <x:c r="S861" s="7" t="n">
        <x:f>SUM(O861,Q861,R861)</x:f>
        <x:v>1800</x:v>
      </x:c>
      <x:c r="T861" s="14" t="n">
        <x:f>'Inventory detail'!T861</x:f>
        <x:v>0.2327</x:v>
      </x:c>
      <x:c r="U861" s="14" t="n">
        <x:f>'Inventory detail'!U861</x:f>
        <x:v>0.22796149999999998</x:v>
      </x:c>
      <x:c r="V861" s="9" t="n">
        <x:f>O861*T861</x:f>
        <x:v>0</x:v>
      </x:c>
      <x:c r="W861" s="9" t="n">
        <x:f>Q861*T861</x:f>
        <x:v>0</x:v>
      </x:c>
      <x:c r="X861" s="9" t="n">
        <x:f>R861*T861</x:f>
        <x:v>418.85999999999996</x:v>
      </x:c>
      <x:c r="Y861" s="9" t="n">
        <x:f>S861*T861</x:f>
        <x:v>418.85999999999996</x:v>
      </x:c>
      <x:c r="Z861" s="9" t="n">
        <x:f>IF(ISNUMBER(U861),S861*(U861-T861),"n.a.")</x:f>
        <x:v>-8.529300000000012</x:v>
      </x:c>
      <x:c r="AA861" s="9" t="n">
        <x:f>IF(ISNUMBER(U861),Y861,0)</x:f>
        <x:v>418.85999999999996</x:v>
      </x:c>
      <x:c r="AB861" s="7" t="n">
        <x:f>MAX(0,L861-SUM(F861:K861))</x:f>
        <x:v>0</x:v>
      </x:c>
    </x:row>
    <x:row r="862" ht="22" customHeight="1">
      <x:c r="A862" s="18" t="n">
        <x:f>Summary!C$41</x:f>
        <x:v>46327</x:v>
      </x:c>
      <x:c r="B862" s="2" t="str">
        <x:f>'Inventory detail'!A862</x:f>
        <x:v>COIL</x:v>
      </x:c>
      <x:c r="C862" s="2" t="str">
        <x:f>'Inventory detail'!B862</x:f>
        <x:v>30</x:v>
      </x:c>
      <x:c r="D862" s="2" t="str">
        <x:f>'Inventory detail'!C862</x:f>
        <x:v>28RED12-4</x:v>
      </x:c>
      <x:c r="E862" s="10" t="n">
        <x:f>Summary!$E$5</x:f>
        <x:v>46304</x:v>
      </x:c>
      <x:c r="F862" s="7" t="n">
        <x:f>'Inventory detail'!W862</x:f>
        <x:v>0</x:v>
      </x:c>
      <x:c r="G862" s="7" t="n">
        <x:f>'Inventory detail'!X862</x:f>
        <x:v>0</x:v>
      </x:c>
      <x:c r="H862" s="7" t="n">
        <x:f>'Inventory detail'!Y862</x:f>
        <x:v>0</x:v>
      </x:c>
      <x:c r="I862" s="7" t="n">
        <x:f>0</x:f>
        <x:v>0</x:v>
      </x:c>
      <x:c r="J862" s="7" t="n">
        <x:f>0</x:f>
        <x:v>0</x:v>
      </x:c>
      <x:c r="K862" s="7" t="n">
        <x:f>0</x:f>
        <x:v>0</x:v>
      </x:c>
      <x:c r="L862" s="7" t="n">
        <x:f>'Inventory detail'!F862*Summary!$K$5*(A862-E862)/Summary!$K$6</x:f>
        <x:v>0</x:v>
      </x:c>
      <x:c r="M862" s="7" t="n">
        <x:f>MAX(0,H862-L862)</x:f>
        <x:v>0</x:v>
      </x:c>
      <x:c r="N862" s="7" t="n">
        <x:f>MAX(0,L862-H862)</x:f>
        <x:v>0</x:v>
      </x:c>
      <x:c r="O862" s="7" t="n">
        <x:f>MAX(0,F862+I862-N862)</x:f>
        <x:v>0</x:v>
      </x:c>
      <x:c r="P862" s="7" t="n">
        <x:f>MAX(0,N862-F862-I862)</x:f>
        <x:v>0</x:v>
      </x:c>
      <x:c r="Q862" s="7" t="n">
        <x:f>MAX(0,G862+J862-P862)</x:f>
        <x:v>0</x:v>
      </x:c>
      <x:c r="R862" s="7" t="n">
        <x:f>M862+MAX(0,K862-MAX(0,P862-G862-J862))</x:f>
        <x:v>0</x:v>
      </x:c>
      <x:c r="S862" s="7" t="n">
        <x:f>SUM(O862,Q862,R862)</x:f>
        <x:v>0</x:v>
      </x:c>
      <x:c r="T862" s="14" t="n">
        <x:f>'Inventory detail'!T862</x:f>
        <x:v>0.1292</x:v>
      </x:c>
      <x:c r="U862" s="14" t="str">
        <x:f>'Inventory detail'!U862</x:f>
        <x:v>n.a.</x:v>
      </x:c>
      <x:c r="V862" s="9" t="n">
        <x:f>O862*T862</x:f>
        <x:v>0</x:v>
      </x:c>
      <x:c r="W862" s="9" t="n">
        <x:f>Q862*T862</x:f>
        <x:v>0</x:v>
      </x:c>
      <x:c r="X862" s="9" t="n">
        <x:f>R862*T862</x:f>
        <x:v>0</x:v>
      </x:c>
      <x:c r="Y862" s="9" t="n">
        <x:f>S862*T862</x:f>
        <x:v>0</x:v>
      </x:c>
      <x:c r="Z862" s="9" t="str">
        <x:f>IF(ISNUMBER(U862),S862*(U862-T862),"n.a.")</x:f>
        <x:v>n.a.</x:v>
      </x:c>
      <x:c r="AA862" s="9" t="n">
        <x:f>IF(ISNUMBER(U862),Y862,0)</x:f>
        <x:v>0</x:v>
      </x:c>
      <x:c r="AB862" s="7" t="n">
        <x:f>MAX(0,L862-SUM(F862:K862))</x:f>
        <x:v>0</x:v>
      </x:c>
    </x:row>
    <x:row r="863" ht="22" customHeight="1">
      <x:c r="A863" s="18" t="n">
        <x:f>Summary!C$41</x:f>
        <x:v>46327</x:v>
      </x:c>
      <x:c r="B863" s="2" t="str">
        <x:f>'Inventory detail'!A863</x:f>
        <x:v>COIL</x:v>
      </x:c>
      <x:c r="C863" s="2" t="str">
        <x:f>'Inventory detail'!B863</x:f>
        <x:v>30</x:v>
      </x:c>
      <x:c r="D863" s="2" t="str">
        <x:f>'Inventory detail'!C863</x:f>
        <x:v>30BLU12-4</x:v>
      </x:c>
      <x:c r="E863" s="10" t="n">
        <x:f>Summary!$E$5</x:f>
        <x:v>46304</x:v>
      </x:c>
      <x:c r="F863" s="7" t="n">
        <x:f>'Inventory detail'!W863</x:f>
        <x:v>0</x:v>
      </x:c>
      <x:c r="G863" s="7" t="n">
        <x:f>'Inventory detail'!X863</x:f>
        <x:v>0</x:v>
      </x:c>
      <x:c r="H863" s="7" t="n">
        <x:f>'Inventory detail'!Y863</x:f>
        <x:v>1300</x:v>
      </x:c>
      <x:c r="I863" s="7" t="n">
        <x:f>0</x:f>
        <x:v>0</x:v>
      </x:c>
      <x:c r="J863" s="7" t="n">
        <x:f>0</x:f>
        <x:v>0</x:v>
      </x:c>
      <x:c r="K863" s="7" t="n">
        <x:f>0</x:f>
        <x:v>0</x:v>
      </x:c>
      <x:c r="L863" s="7" t="n">
        <x:f>'Inventory detail'!F863*Summary!$K$5*(A863-E863)/Summary!$K$6</x:f>
        <x:v>0</x:v>
      </x:c>
      <x:c r="M863" s="7" t="n">
        <x:f>MAX(0,H863-L863)</x:f>
        <x:v>1300</x:v>
      </x:c>
      <x:c r="N863" s="7" t="n">
        <x:f>MAX(0,L863-H863)</x:f>
        <x:v>0</x:v>
      </x:c>
      <x:c r="O863" s="7" t="n">
        <x:f>MAX(0,F863+I863-N863)</x:f>
        <x:v>0</x:v>
      </x:c>
      <x:c r="P863" s="7" t="n">
        <x:f>MAX(0,N863-F863-I863)</x:f>
        <x:v>0</x:v>
      </x:c>
      <x:c r="Q863" s="7" t="n">
        <x:f>MAX(0,G863+J863-P863)</x:f>
        <x:v>0</x:v>
      </x:c>
      <x:c r="R863" s="7" t="n">
        <x:f>M863+MAX(0,K863-MAX(0,P863-G863-J863))</x:f>
        <x:v>1300</x:v>
      </x:c>
      <x:c r="S863" s="7" t="n">
        <x:f>SUM(O863,Q863,R863)</x:f>
        <x:v>1300</x:v>
      </x:c>
      <x:c r="T863" s="14" t="n">
        <x:f>'Inventory detail'!T863</x:f>
        <x:v>0.1408</x:v>
      </x:c>
      <x:c r="U863" s="14" t="str">
        <x:f>'Inventory detail'!U863</x:f>
        <x:v>n.a.</x:v>
      </x:c>
      <x:c r="V863" s="9" t="n">
        <x:f>O863*T863</x:f>
        <x:v>0</x:v>
      </x:c>
      <x:c r="W863" s="9" t="n">
        <x:f>Q863*T863</x:f>
        <x:v>0</x:v>
      </x:c>
      <x:c r="X863" s="9" t="n">
        <x:f>R863*T863</x:f>
        <x:v>183.04000000000002</x:v>
      </x:c>
      <x:c r="Y863" s="9" t="n">
        <x:f>S863*T863</x:f>
        <x:v>183.04000000000002</x:v>
      </x:c>
      <x:c r="Z863" s="9" t="str">
        <x:f>IF(ISNUMBER(U863),S863*(U863-T863),"n.a.")</x:f>
        <x:v>n.a.</x:v>
      </x:c>
      <x:c r="AA863" s="9" t="n">
        <x:f>IF(ISNUMBER(U863),Y863,0)</x:f>
        <x:v>0</x:v>
      </x:c>
      <x:c r="AB863" s="7" t="n">
        <x:f>MAX(0,L863-SUM(F863:K863))</x:f>
        <x:v>0</x:v>
      </x:c>
    </x:row>
    <x:row r="864" ht="22" customHeight="1">
      <x:c r="A864" s="18" t="n">
        <x:f>Summary!C$41</x:f>
        <x:v>46327</x:v>
      </x:c>
      <x:c r="B864" s="2" t="str">
        <x:f>'Inventory detail'!A864</x:f>
        <x:v>COIL</x:v>
      </x:c>
      <x:c r="C864" s="2" t="str">
        <x:f>'Inventory detail'!B864</x:f>
        <x:v>30</x:v>
      </x:c>
      <x:c r="D864" s="2" t="str">
        <x:f>'Inventory detail'!C864</x:f>
        <x:v>30FG12-4</x:v>
      </x:c>
      <x:c r="E864" s="10" t="n">
        <x:f>Summary!$E$5</x:f>
        <x:v>46304</x:v>
      </x:c>
      <x:c r="F864" s="7" t="n">
        <x:f>'Inventory detail'!W864</x:f>
        <x:v>0</x:v>
      </x:c>
      <x:c r="G864" s="7" t="n">
        <x:f>'Inventory detail'!X864</x:f>
        <x:v>0</x:v>
      </x:c>
      <x:c r="H864" s="7" t="n">
        <x:f>'Inventory detail'!Y864</x:f>
        <x:v>0</x:v>
      </x:c>
      <x:c r="I864" s="7" t="n">
        <x:f>0</x:f>
        <x:v>0</x:v>
      </x:c>
      <x:c r="J864" s="7" t="n">
        <x:f>0</x:f>
        <x:v>0</x:v>
      </x:c>
      <x:c r="K864" s="7" t="n">
        <x:f>0</x:f>
        <x:v>0</x:v>
      </x:c>
      <x:c r="L864" s="7" t="n">
        <x:f>'Inventory detail'!F864*Summary!$K$5*(A864-E864)/Summary!$K$6</x:f>
        <x:v>0</x:v>
      </x:c>
      <x:c r="M864" s="7" t="n">
        <x:f>MAX(0,H864-L864)</x:f>
        <x:v>0</x:v>
      </x:c>
      <x:c r="N864" s="7" t="n">
        <x:f>MAX(0,L864-H864)</x:f>
        <x:v>0</x:v>
      </x:c>
      <x:c r="O864" s="7" t="n">
        <x:f>MAX(0,F864+I864-N864)</x:f>
        <x:v>0</x:v>
      </x:c>
      <x:c r="P864" s="7" t="n">
        <x:f>MAX(0,N864-F864-I864)</x:f>
        <x:v>0</x:v>
      </x:c>
      <x:c r="Q864" s="7" t="n">
        <x:f>MAX(0,G864+J864-P864)</x:f>
        <x:v>0</x:v>
      </x:c>
      <x:c r="R864" s="7" t="n">
        <x:f>M864+MAX(0,K864-MAX(0,P864-G864-J864))</x:f>
        <x:v>0</x:v>
      </x:c>
      <x:c r="S864" s="7" t="n">
        <x:f>SUM(O864,Q864,R864)</x:f>
        <x:v>0</x:v>
      </x:c>
      <x:c r="T864" s="14" t="n">
        <x:f>'Inventory detail'!T864</x:f>
        <x:v>0.1408</x:v>
      </x:c>
      <x:c r="U864" s="14" t="str">
        <x:f>'Inventory detail'!U864</x:f>
        <x:v>n.a.</x:v>
      </x:c>
      <x:c r="V864" s="9" t="n">
        <x:f>O864*T864</x:f>
        <x:v>0</x:v>
      </x:c>
      <x:c r="W864" s="9" t="n">
        <x:f>Q864*T864</x:f>
        <x:v>0</x:v>
      </x:c>
      <x:c r="X864" s="9" t="n">
        <x:f>R864*T864</x:f>
        <x:v>0</x:v>
      </x:c>
      <x:c r="Y864" s="9" t="n">
        <x:f>S864*T864</x:f>
        <x:v>0</x:v>
      </x:c>
      <x:c r="Z864" s="9" t="str">
        <x:f>IF(ISNUMBER(U864),S864*(U864-T864),"n.a.")</x:f>
        <x:v>n.a.</x:v>
      </x:c>
      <x:c r="AA864" s="9" t="n">
        <x:f>IF(ISNUMBER(U864),Y864,0)</x:f>
        <x:v>0</x:v>
      </x:c>
      <x:c r="AB864" s="7" t="n">
        <x:f>MAX(0,L864-SUM(F864:K864))</x:f>
        <x:v>0</x:v>
      </x:c>
    </x:row>
    <x:row r="865" ht="22" customHeight="1">
      <x:c r="A865" s="18" t="n">
        <x:f>Summary!C$41</x:f>
        <x:v>46327</x:v>
      </x:c>
      <x:c r="B865" s="2" t="str">
        <x:f>'Inventory detail'!A865</x:f>
        <x:v>COIL</x:v>
      </x:c>
      <x:c r="C865" s="2" t="str">
        <x:f>'Inventory detail'!B865</x:f>
        <x:v>30</x:v>
      </x:c>
      <x:c r="D865" s="2" t="str">
        <x:f>'Inventory detail'!C865</x:f>
        <x:v>30MAR12-4</x:v>
      </x:c>
      <x:c r="E865" s="10" t="n">
        <x:f>Summary!$E$5</x:f>
        <x:v>46304</x:v>
      </x:c>
      <x:c r="F865" s="7" t="n">
        <x:f>'Inventory detail'!W865</x:f>
        <x:v>0</x:v>
      </x:c>
      <x:c r="G865" s="7" t="n">
        <x:f>'Inventory detail'!X865</x:f>
        <x:v>0</x:v>
      </x:c>
      <x:c r="H865" s="7" t="n">
        <x:f>'Inventory detail'!Y865</x:f>
        <x:v>0</x:v>
      </x:c>
      <x:c r="I865" s="7" t="n">
        <x:f>0</x:f>
        <x:v>0</x:v>
      </x:c>
      <x:c r="J865" s="7" t="n">
        <x:f>0</x:f>
        <x:v>0</x:v>
      </x:c>
      <x:c r="K865" s="7" t="n">
        <x:f>0</x:f>
        <x:v>0</x:v>
      </x:c>
      <x:c r="L865" s="7" t="n">
        <x:f>'Inventory detail'!F865*Summary!$K$5*(A865-E865)/Summary!$K$6</x:f>
        <x:v>0</x:v>
      </x:c>
      <x:c r="M865" s="7" t="n">
        <x:f>MAX(0,H865-L865)</x:f>
        <x:v>0</x:v>
      </x:c>
      <x:c r="N865" s="7" t="n">
        <x:f>MAX(0,L865-H865)</x:f>
        <x:v>0</x:v>
      </x:c>
      <x:c r="O865" s="7" t="n">
        <x:f>MAX(0,F865+I865-N865)</x:f>
        <x:v>0</x:v>
      </x:c>
      <x:c r="P865" s="7" t="n">
        <x:f>MAX(0,N865-F865-I865)</x:f>
        <x:v>0</x:v>
      </x:c>
      <x:c r="Q865" s="7" t="n">
        <x:f>MAX(0,G865+J865-P865)</x:f>
        <x:v>0</x:v>
      </x:c>
      <x:c r="R865" s="7" t="n">
        <x:f>M865+MAX(0,K865-MAX(0,P865-G865-J865))</x:f>
        <x:v>0</x:v>
      </x:c>
      <x:c r="S865" s="7" t="n">
        <x:f>SUM(O865,Q865,R865)</x:f>
        <x:v>0</x:v>
      </x:c>
      <x:c r="T865" s="14" t="n">
        <x:f>'Inventory detail'!T865</x:f>
        <x:v>0.1408</x:v>
      </x:c>
      <x:c r="U865" s="14" t="str">
        <x:f>'Inventory detail'!U865</x:f>
        <x:v>n.a.</x:v>
      </x:c>
      <x:c r="V865" s="9" t="n">
        <x:f>O865*T865</x:f>
        <x:v>0</x:v>
      </x:c>
      <x:c r="W865" s="9" t="n">
        <x:f>Q865*T865</x:f>
        <x:v>0</x:v>
      </x:c>
      <x:c r="X865" s="9" t="n">
        <x:f>R865*T865</x:f>
        <x:v>0</x:v>
      </x:c>
      <x:c r="Y865" s="9" t="n">
        <x:f>S865*T865</x:f>
        <x:v>0</x:v>
      </x:c>
      <x:c r="Z865" s="9" t="str">
        <x:f>IF(ISNUMBER(U865),S865*(U865-T865),"n.a.")</x:f>
        <x:v>n.a.</x:v>
      </x:c>
      <x:c r="AA865" s="9" t="n">
        <x:f>IF(ISNUMBER(U865),Y865,0)</x:f>
        <x:v>0</x:v>
      </x:c>
      <x:c r="AB865" s="7" t="n">
        <x:f>MAX(0,L865-SUM(F865:K865))</x:f>
        <x:v>0</x:v>
      </x:c>
    </x:row>
    <x:row r="866" ht="22" customHeight="1">
      <x:c r="A866" s="18" t="n">
        <x:f>Summary!C$41</x:f>
        <x:v>46327</x:v>
      </x:c>
      <x:c r="B866" s="2" t="str">
        <x:f>'Inventory detail'!A866</x:f>
        <x:v>COIL</x:v>
      </x:c>
      <x:c r="C866" s="2" t="str">
        <x:f>'Inventory detail'!B866</x:f>
        <x:v>30</x:v>
      </x:c>
      <x:c r="D866" s="2" t="str">
        <x:f>'Inventory detail'!C866</x:f>
        <x:v>30RED12-4</x:v>
      </x:c>
      <x:c r="E866" s="10" t="n">
        <x:f>Summary!$E$5</x:f>
        <x:v>46304</x:v>
      </x:c>
      <x:c r="F866" s="7" t="n">
        <x:f>'Inventory detail'!W866</x:f>
        <x:v>0</x:v>
      </x:c>
      <x:c r="G866" s="7" t="n">
        <x:f>'Inventory detail'!X866</x:f>
        <x:v>0</x:v>
      </x:c>
      <x:c r="H866" s="7" t="n">
        <x:f>'Inventory detail'!Y866</x:f>
        <x:v>0</x:v>
      </x:c>
      <x:c r="I866" s="7" t="n">
        <x:f>0</x:f>
        <x:v>0</x:v>
      </x:c>
      <x:c r="J866" s="7" t="n">
        <x:f>0</x:f>
        <x:v>0</x:v>
      </x:c>
      <x:c r="K866" s="7" t="n">
        <x:f>0</x:f>
        <x:v>0</x:v>
      </x:c>
      <x:c r="L866" s="7" t="n">
        <x:f>'Inventory detail'!F866*Summary!$K$5*(A866-E866)/Summary!$K$6</x:f>
        <x:v>0</x:v>
      </x:c>
      <x:c r="M866" s="7" t="n">
        <x:f>MAX(0,H866-L866)</x:f>
        <x:v>0</x:v>
      </x:c>
      <x:c r="N866" s="7" t="n">
        <x:f>MAX(0,L866-H866)</x:f>
        <x:v>0</x:v>
      </x:c>
      <x:c r="O866" s="7" t="n">
        <x:f>MAX(0,F866+I866-N866)</x:f>
        <x:v>0</x:v>
      </x:c>
      <x:c r="P866" s="7" t="n">
        <x:f>MAX(0,N866-F866-I866)</x:f>
        <x:v>0</x:v>
      </x:c>
      <x:c r="Q866" s="7" t="n">
        <x:f>MAX(0,G866+J866-P866)</x:f>
        <x:v>0</x:v>
      </x:c>
      <x:c r="R866" s="7" t="n">
        <x:f>M866+MAX(0,K866-MAX(0,P866-G866-J866))</x:f>
        <x:v>0</x:v>
      </x:c>
      <x:c r="S866" s="7" t="n">
        <x:f>SUM(O866,Q866,R866)</x:f>
        <x:v>0</x:v>
      </x:c>
      <x:c r="T866" s="14" t="n">
        <x:f>'Inventory detail'!T866</x:f>
        <x:v>0.1408</x:v>
      </x:c>
      <x:c r="U866" s="14" t="str">
        <x:f>'Inventory detail'!U866</x:f>
        <x:v>n.a.</x:v>
      </x:c>
      <x:c r="V866" s="9" t="n">
        <x:f>O866*T866</x:f>
        <x:v>0</x:v>
      </x:c>
      <x:c r="W866" s="9" t="n">
        <x:f>Q866*T866</x:f>
        <x:v>0</x:v>
      </x:c>
      <x:c r="X866" s="9" t="n">
        <x:f>R866*T866</x:f>
        <x:v>0</x:v>
      </x:c>
      <x:c r="Y866" s="9" t="n">
        <x:f>S866*T866</x:f>
        <x:v>0</x:v>
      </x:c>
      <x:c r="Z866" s="9" t="str">
        <x:f>IF(ISNUMBER(U866),S866*(U866-T866),"n.a.")</x:f>
        <x:v>n.a.</x:v>
      </x:c>
      <x:c r="AA866" s="9" t="n">
        <x:f>IF(ISNUMBER(U866),Y866,0)</x:f>
        <x:v>0</x:v>
      </x:c>
      <x:c r="AB866" s="7" t="n">
        <x:f>MAX(0,L866-SUM(F866:K866))</x:f>
        <x:v>0</x:v>
      </x:c>
    </x:row>
    <x:row r="867" ht="22" customHeight="1">
      <x:c r="A867" s="18" t="n">
        <x:f>Summary!C$41</x:f>
        <x:v>46327</x:v>
      </x:c>
      <x:c r="B867" s="2" t="str">
        <x:f>'Inventory detail'!A867</x:f>
        <x:v>COIL</x:v>
      </x:c>
      <x:c r="C867" s="2" t="str">
        <x:f>'Inventory detail'!B867</x:f>
        <x:v>30</x:v>
      </x:c>
      <x:c r="D867" s="2" t="str">
        <x:f>'Inventory detail'!C867</x:f>
        <x:v>30WHT12-4</x:v>
      </x:c>
      <x:c r="E867" s="10" t="n">
        <x:f>Summary!$E$5</x:f>
        <x:v>46304</x:v>
      </x:c>
      <x:c r="F867" s="7" t="n">
        <x:f>'Inventory detail'!W867</x:f>
        <x:v>0</x:v>
      </x:c>
      <x:c r="G867" s="7" t="n">
        <x:f>'Inventory detail'!X867</x:f>
        <x:v>0</x:v>
      </x:c>
      <x:c r="H867" s="7" t="n">
        <x:f>'Inventory detail'!Y867</x:f>
        <x:v>2600</x:v>
      </x:c>
      <x:c r="I867" s="7" t="n">
        <x:f>0</x:f>
        <x:v>0</x:v>
      </x:c>
      <x:c r="J867" s="7" t="n">
        <x:f>0</x:f>
        <x:v>0</x:v>
      </x:c>
      <x:c r="K867" s="7" t="n">
        <x:f>0</x:f>
        <x:v>0</x:v>
      </x:c>
      <x:c r="L867" s="7" t="n">
        <x:f>'Inventory detail'!F867*Summary!$K$5*(A867-E867)/Summary!$K$6</x:f>
        <x:v>0</x:v>
      </x:c>
      <x:c r="M867" s="7" t="n">
        <x:f>MAX(0,H867-L867)</x:f>
        <x:v>2600</x:v>
      </x:c>
      <x:c r="N867" s="7" t="n">
        <x:f>MAX(0,L867-H867)</x:f>
        <x:v>0</x:v>
      </x:c>
      <x:c r="O867" s="7" t="n">
        <x:f>MAX(0,F867+I867-N867)</x:f>
        <x:v>0</x:v>
      </x:c>
      <x:c r="P867" s="7" t="n">
        <x:f>MAX(0,N867-F867-I867)</x:f>
        <x:v>0</x:v>
      </x:c>
      <x:c r="Q867" s="7" t="n">
        <x:f>MAX(0,G867+J867-P867)</x:f>
        <x:v>0</x:v>
      </x:c>
      <x:c r="R867" s="7" t="n">
        <x:f>M867+MAX(0,K867-MAX(0,P867-G867-J867))</x:f>
        <x:v>2600</x:v>
      </x:c>
      <x:c r="S867" s="7" t="n">
        <x:f>SUM(O867,Q867,R867)</x:f>
        <x:v>2600</x:v>
      </x:c>
      <x:c r="T867" s="14" t="n">
        <x:f>'Inventory detail'!T867</x:f>
        <x:v>0.25079999999999997</x:v>
      </x:c>
      <x:c r="U867" s="14" t="n">
        <x:f>'Inventory detail'!U867</x:f>
        <x:v>0.245752</x:v>
      </x:c>
      <x:c r="V867" s="9" t="n">
        <x:f>O867*T867</x:f>
        <x:v>0</x:v>
      </x:c>
      <x:c r="W867" s="9" t="n">
        <x:f>Q867*T867</x:f>
        <x:v>0</x:v>
      </x:c>
      <x:c r="X867" s="9" t="n">
        <x:f>R867*T867</x:f>
        <x:v>652.0799999999999</x:v>
      </x:c>
      <x:c r="Y867" s="9" t="n">
        <x:f>S867*T867</x:f>
        <x:v>652.0799999999999</x:v>
      </x:c>
      <x:c r="Z867" s="9" t="n">
        <x:f>IF(ISNUMBER(U867),S867*(U867-T867),"n.a.")</x:f>
        <x:v>-13.12479999999992</x:v>
      </x:c>
      <x:c r="AA867" s="9" t="n">
        <x:f>IF(ISNUMBER(U867),Y867,0)</x:f>
        <x:v>652.0799999999999</x:v>
      </x:c>
      <x:c r="AB867" s="7" t="n">
        <x:f>MAX(0,L867-SUM(F867:K867))</x:f>
        <x:v>0</x:v>
      </x:c>
    </x:row>
    <x:row r="868" ht="22" customHeight="1">
      <x:c r="A868" s="18" t="n">
        <x:f>Summary!C$41</x:f>
        <x:v>46327</x:v>
      </x:c>
      <x:c r="B868" s="2" t="str">
        <x:f>'Inventory detail'!A868</x:f>
        <x:v>COIL</x:v>
      </x:c>
      <x:c r="C868" s="2" t="str">
        <x:f>'Inventory detail'!B868</x:f>
        <x:v>30</x:v>
      </x:c>
      <x:c r="D868" s="2" t="str">
        <x:f>'Inventory detail'!C868</x:f>
        <x:v>30WHT36-4</x:v>
      </x:c>
      <x:c r="E868" s="10" t="n">
        <x:f>Summary!$E$5</x:f>
        <x:v>46304</x:v>
      </x:c>
      <x:c r="F868" s="7" t="n">
        <x:f>'Inventory detail'!W868</x:f>
        <x:v>0</x:v>
      </x:c>
      <x:c r="G868" s="7" t="n">
        <x:f>'Inventory detail'!X868</x:f>
        <x:v>0</x:v>
      </x:c>
      <x:c r="H868" s="7" t="n">
        <x:f>'Inventory detail'!Y868</x:f>
        <x:v>500</x:v>
      </x:c>
      <x:c r="I868" s="7" t="n">
        <x:f>0</x:f>
        <x:v>0</x:v>
      </x:c>
      <x:c r="J868" s="7" t="n">
        <x:f>0</x:f>
        <x:v>0</x:v>
      </x:c>
      <x:c r="K868" s="7" t="n">
        <x:f>0</x:f>
        <x:v>0</x:v>
      </x:c>
      <x:c r="L868" s="7" t="n">
        <x:f>'Inventory detail'!F868*Summary!$K$5*(A868-E868)/Summary!$K$6</x:f>
        <x:v>0</x:v>
      </x:c>
      <x:c r="M868" s="7" t="n">
        <x:f>MAX(0,H868-L868)</x:f>
        <x:v>500</x:v>
      </x:c>
      <x:c r="N868" s="7" t="n">
        <x:f>MAX(0,L868-H868)</x:f>
        <x:v>0</x:v>
      </x:c>
      <x:c r="O868" s="7" t="n">
        <x:f>MAX(0,F868+I868-N868)</x:f>
        <x:v>0</x:v>
      </x:c>
      <x:c r="P868" s="7" t="n">
        <x:f>MAX(0,N868-F868-I868)</x:f>
        <x:v>0</x:v>
      </x:c>
      <x:c r="Q868" s="7" t="n">
        <x:f>MAX(0,G868+J868-P868)</x:f>
        <x:v>0</x:v>
      </x:c>
      <x:c r="R868" s="7" t="n">
        <x:f>M868+MAX(0,K868-MAX(0,P868-G868-J868))</x:f>
        <x:v>500</x:v>
      </x:c>
      <x:c r="S868" s="7" t="n">
        <x:f>SUM(O868,Q868,R868)</x:f>
        <x:v>500</x:v>
      </x:c>
      <x:c r="T868" s="14" t="n">
        <x:f>'Inventory detail'!T868</x:f>
        <x:v>0.37829999999999997</x:v>
      </x:c>
      <x:c r="U868" s="14" t="str">
        <x:f>'Inventory detail'!U868</x:f>
        <x:v>n.a.</x:v>
      </x:c>
      <x:c r="V868" s="9" t="n">
        <x:f>O868*T868</x:f>
        <x:v>0</x:v>
      </x:c>
      <x:c r="W868" s="9" t="n">
        <x:f>Q868*T868</x:f>
        <x:v>0</x:v>
      </x:c>
      <x:c r="X868" s="9" t="n">
        <x:f>R868*T868</x:f>
        <x:v>189.14999999999998</x:v>
      </x:c>
      <x:c r="Y868" s="9" t="n">
        <x:f>S868*T868</x:f>
        <x:v>189.14999999999998</x:v>
      </x:c>
      <x:c r="Z868" s="9" t="str">
        <x:f>IF(ISNUMBER(U868),S868*(U868-T868),"n.a.")</x:f>
        <x:v>n.a.</x:v>
      </x:c>
      <x:c r="AA868" s="9" t="n">
        <x:f>IF(ISNUMBER(U868),Y868,0)</x:f>
        <x:v>0</x:v>
      </x:c>
      <x:c r="AB868" s="7" t="n">
        <x:f>MAX(0,L868-SUM(F868:K868))</x:f>
        <x:v>0</x:v>
      </x:c>
    </x:row>
    <x:row r="869" ht="22" customHeight="1">
      <x:c r="A869" s="18" t="n">
        <x:f>Summary!C$41</x:f>
        <x:v>46327</x:v>
      </x:c>
      <x:c r="B869" s="2" t="str">
        <x:f>'Inventory detail'!A869</x:f>
        <x:v>COIL</x:v>
      </x:c>
      <x:c r="C869" s="2" t="str">
        <x:f>'Inventory detail'!B869</x:f>
        <x:v>30</x:v>
      </x:c>
      <x:c r="D869" s="2" t="str">
        <x:f>'Inventory detail'!C869</x:f>
        <x:v>32BLU12-4</x:v>
      </x:c>
      <x:c r="E869" s="10" t="n">
        <x:f>Summary!$E$5</x:f>
        <x:v>46304</x:v>
      </x:c>
      <x:c r="F869" s="7" t="n">
        <x:f>'Inventory detail'!W869</x:f>
        <x:v>0</x:v>
      </x:c>
      <x:c r="G869" s="7" t="n">
        <x:f>'Inventory detail'!X869</x:f>
        <x:v>0</x:v>
      </x:c>
      <x:c r="H869" s="7" t="n">
        <x:f>'Inventory detail'!Y869</x:f>
        <x:v>800</x:v>
      </x:c>
      <x:c r="I869" s="7" t="n">
        <x:f>0</x:f>
        <x:v>0</x:v>
      </x:c>
      <x:c r="J869" s="7" t="n">
        <x:f>0</x:f>
        <x:v>0</x:v>
      </x:c>
      <x:c r="K869" s="7" t="n">
        <x:f>0</x:f>
        <x:v>0</x:v>
      </x:c>
      <x:c r="L869" s="7" t="n">
        <x:f>'Inventory detail'!F869*Summary!$K$5*(A869-E869)/Summary!$K$6</x:f>
        <x:v>0</x:v>
      </x:c>
      <x:c r="M869" s="7" t="n">
        <x:f>MAX(0,H869-L869)</x:f>
        <x:v>800</x:v>
      </x:c>
      <x:c r="N869" s="7" t="n">
        <x:f>MAX(0,L869-H869)</x:f>
        <x:v>0</x:v>
      </x:c>
      <x:c r="O869" s="7" t="n">
        <x:f>MAX(0,F869+I869-N869)</x:f>
        <x:v>0</x:v>
      </x:c>
      <x:c r="P869" s="7" t="n">
        <x:f>MAX(0,N869-F869-I869)</x:f>
        <x:v>0</x:v>
      </x:c>
      <x:c r="Q869" s="7" t="n">
        <x:f>MAX(0,G869+J869-P869)</x:f>
        <x:v>0</x:v>
      </x:c>
      <x:c r="R869" s="7" t="n">
        <x:f>M869+MAX(0,K869-MAX(0,P869-G869-J869))</x:f>
        <x:v>800</x:v>
      </x:c>
      <x:c r="S869" s="7" t="n">
        <x:f>SUM(O869,Q869,R869)</x:f>
        <x:v>800</x:v>
      </x:c>
      <x:c r="T869" s="14" t="n">
        <x:f>'Inventory detail'!T869</x:f>
        <x:v>0.1489</x:v>
      </x:c>
      <x:c r="U869" s="14" t="str">
        <x:f>'Inventory detail'!U869</x:f>
        <x:v>n.a.</x:v>
      </x:c>
      <x:c r="V869" s="9" t="n">
        <x:f>O869*T869</x:f>
        <x:v>0</x:v>
      </x:c>
      <x:c r="W869" s="9" t="n">
        <x:f>Q869*T869</x:f>
        <x:v>0</x:v>
      </x:c>
      <x:c r="X869" s="9" t="n">
        <x:f>R869*T869</x:f>
        <x:v>119.12</x:v>
      </x:c>
      <x:c r="Y869" s="9" t="n">
        <x:f>S869*T869</x:f>
        <x:v>119.12</x:v>
      </x:c>
      <x:c r="Z869" s="9" t="str">
        <x:f>IF(ISNUMBER(U869),S869*(U869-T869),"n.a.")</x:f>
        <x:v>n.a.</x:v>
      </x:c>
      <x:c r="AA869" s="9" t="n">
        <x:f>IF(ISNUMBER(U869),Y869,0)</x:f>
        <x:v>0</x:v>
      </x:c>
      <x:c r="AB869" s="7" t="n">
        <x:f>MAX(0,L869-SUM(F869:K869))</x:f>
        <x:v>0</x:v>
      </x:c>
    </x:row>
    <x:row r="870" ht="22" customHeight="1">
      <x:c r="A870" s="18" t="n">
        <x:f>Summary!C$41</x:f>
        <x:v>46327</x:v>
      </x:c>
      <x:c r="B870" s="2" t="str">
        <x:f>'Inventory detail'!A870</x:f>
        <x:v>COIL</x:v>
      </x:c>
      <x:c r="C870" s="2" t="str">
        <x:f>'Inventory detail'!B870</x:f>
        <x:v>30</x:v>
      </x:c>
      <x:c r="D870" s="2" t="str">
        <x:f>'Inventory detail'!C870</x:f>
        <x:v>32CLR12-4</x:v>
      </x:c>
      <x:c r="E870" s="10" t="n">
        <x:f>Summary!$E$5</x:f>
        <x:v>46304</x:v>
      </x:c>
      <x:c r="F870" s="7" t="n">
        <x:f>'Inventory detail'!W870</x:f>
        <x:v>0</x:v>
      </x:c>
      <x:c r="G870" s="7" t="n">
        <x:f>'Inventory detail'!X870</x:f>
        <x:v>0</x:v>
      </x:c>
      <x:c r="H870" s="7" t="n">
        <x:f>'Inventory detail'!Y870</x:f>
        <x:v>900</x:v>
      </x:c>
      <x:c r="I870" s="7" t="n">
        <x:f>0</x:f>
        <x:v>0</x:v>
      </x:c>
      <x:c r="J870" s="7" t="n">
        <x:f>0</x:f>
        <x:v>0</x:v>
      </x:c>
      <x:c r="K870" s="7" t="n">
        <x:f>0</x:f>
        <x:v>0</x:v>
      </x:c>
      <x:c r="L870" s="7" t="n">
        <x:f>'Inventory detail'!F870*Summary!$K$5*(A870-E870)/Summary!$K$6</x:f>
        <x:v>0</x:v>
      </x:c>
      <x:c r="M870" s="7" t="n">
        <x:f>MAX(0,H870-L870)</x:f>
        <x:v>900</x:v>
      </x:c>
      <x:c r="N870" s="7" t="n">
        <x:f>MAX(0,L870-H870)</x:f>
        <x:v>0</x:v>
      </x:c>
      <x:c r="O870" s="7" t="n">
        <x:f>MAX(0,F870+I870-N870)</x:f>
        <x:v>0</x:v>
      </x:c>
      <x:c r="P870" s="7" t="n">
        <x:f>MAX(0,N870-F870-I870)</x:f>
        <x:v>0</x:v>
      </x:c>
      <x:c r="Q870" s="7" t="n">
        <x:f>MAX(0,G870+J870-P870)</x:f>
        <x:v>0</x:v>
      </x:c>
      <x:c r="R870" s="7" t="n">
        <x:f>M870+MAX(0,K870-MAX(0,P870-G870-J870))</x:f>
        <x:v>900</x:v>
      </x:c>
      <x:c r="S870" s="7" t="n">
        <x:f>SUM(O870,Q870,R870)</x:f>
        <x:v>900</x:v>
      </x:c>
      <x:c r="T870" s="14" t="n">
        <x:f>'Inventory detail'!T870</x:f>
        <x:v>0.2647</x:v>
      </x:c>
      <x:c r="U870" s="14" t="n">
        <x:f>'Inventory detail'!U870</x:f>
        <x:v>0.2593435</x:v>
      </x:c>
      <x:c r="V870" s="9" t="n">
        <x:f>O870*T870</x:f>
        <x:v>0</x:v>
      </x:c>
      <x:c r="W870" s="9" t="n">
        <x:f>Q870*T870</x:f>
        <x:v>0</x:v>
      </x:c>
      <x:c r="X870" s="9" t="n">
        <x:f>R870*T870</x:f>
        <x:v>238.23</x:v>
      </x:c>
      <x:c r="Y870" s="9" t="n">
        <x:f>S870*T870</x:f>
        <x:v>238.23</x:v>
      </x:c>
      <x:c r="Z870" s="9" t="n">
        <x:f>IF(ISNUMBER(U870),S870*(U870-T870),"n.a.")</x:f>
        <x:v>-4.820849999999988</x:v>
      </x:c>
      <x:c r="AA870" s="9" t="n">
        <x:f>IF(ISNUMBER(U870),Y870,0)</x:f>
        <x:v>238.23</x:v>
      </x:c>
      <x:c r="AB870" s="7" t="n">
        <x:f>MAX(0,L870-SUM(F870:K870))</x:f>
        <x:v>0</x:v>
      </x:c>
    </x:row>
    <x:row r="871" ht="22" customHeight="1">
      <x:c r="A871" s="18" t="n">
        <x:f>Summary!C$41</x:f>
        <x:v>46327</x:v>
      </x:c>
      <x:c r="B871" s="2" t="str">
        <x:f>'Inventory detail'!A871</x:f>
        <x:v>COIL</x:v>
      </x:c>
      <x:c r="C871" s="2" t="str">
        <x:f>'Inventory detail'!B871</x:f>
        <x:v>30</x:v>
      </x:c>
      <x:c r="D871" s="2" t="str">
        <x:f>'Inventory detail'!C871</x:f>
        <x:v>32FG12-4</x:v>
      </x:c>
      <x:c r="E871" s="10" t="n">
        <x:f>Summary!$E$5</x:f>
        <x:v>46304</x:v>
      </x:c>
      <x:c r="F871" s="7" t="n">
        <x:f>'Inventory detail'!W871</x:f>
        <x:v>0</x:v>
      </x:c>
      <x:c r="G871" s="7" t="n">
        <x:f>'Inventory detail'!X871</x:f>
        <x:v>0</x:v>
      </x:c>
      <x:c r="H871" s="7" t="n">
        <x:f>'Inventory detail'!Y871</x:f>
        <x:v>0</x:v>
      </x:c>
      <x:c r="I871" s="7" t="n">
        <x:f>0</x:f>
        <x:v>0</x:v>
      </x:c>
      <x:c r="J871" s="7" t="n">
        <x:f>0</x:f>
        <x:v>0</x:v>
      </x:c>
      <x:c r="K871" s="7" t="n">
        <x:f>0</x:f>
        <x:v>0</x:v>
      </x:c>
      <x:c r="L871" s="7" t="n">
        <x:f>'Inventory detail'!F871*Summary!$K$5*(A871-E871)/Summary!$K$6</x:f>
        <x:v>0</x:v>
      </x:c>
      <x:c r="M871" s="7" t="n">
        <x:f>MAX(0,H871-L871)</x:f>
        <x:v>0</x:v>
      </x:c>
      <x:c r="N871" s="7" t="n">
        <x:f>MAX(0,L871-H871)</x:f>
        <x:v>0</x:v>
      </x:c>
      <x:c r="O871" s="7" t="n">
        <x:f>MAX(0,F871+I871-N871)</x:f>
        <x:v>0</x:v>
      </x:c>
      <x:c r="P871" s="7" t="n">
        <x:f>MAX(0,N871-F871-I871)</x:f>
        <x:v>0</x:v>
      </x:c>
      <x:c r="Q871" s="7" t="n">
        <x:f>MAX(0,G871+J871-P871)</x:f>
        <x:v>0</x:v>
      </x:c>
      <x:c r="R871" s="7" t="n">
        <x:f>M871+MAX(0,K871-MAX(0,P871-G871-J871))</x:f>
        <x:v>0</x:v>
      </x:c>
      <x:c r="S871" s="7" t="n">
        <x:f>SUM(O871,Q871,R871)</x:f>
        <x:v>0</x:v>
      </x:c>
      <x:c r="T871" s="14" t="n">
        <x:f>'Inventory detail'!T871</x:f>
        <x:v>0.1489</x:v>
      </x:c>
      <x:c r="U871" s="14" t="str">
        <x:f>'Inventory detail'!U871</x:f>
        <x:v>n.a.</x:v>
      </x:c>
      <x:c r="V871" s="9" t="n">
        <x:f>O871*T871</x:f>
        <x:v>0</x:v>
      </x:c>
      <x:c r="W871" s="9" t="n">
        <x:f>Q871*T871</x:f>
        <x:v>0</x:v>
      </x:c>
      <x:c r="X871" s="9" t="n">
        <x:f>R871*T871</x:f>
        <x:v>0</x:v>
      </x:c>
      <x:c r="Y871" s="9" t="n">
        <x:f>S871*T871</x:f>
        <x:v>0</x:v>
      </x:c>
      <x:c r="Z871" s="9" t="str">
        <x:f>IF(ISNUMBER(U871),S871*(U871-T871),"n.a.")</x:f>
        <x:v>n.a.</x:v>
      </x:c>
      <x:c r="AA871" s="9" t="n">
        <x:f>IF(ISNUMBER(U871),Y871,0)</x:f>
        <x:v>0</x:v>
      </x:c>
      <x:c r="AB871" s="7" t="n">
        <x:f>MAX(0,L871-SUM(F871:K871))</x:f>
        <x:v>0</x:v>
      </x:c>
    </x:row>
    <x:row r="872" ht="22" customHeight="1">
      <x:c r="A872" s="18" t="n">
        <x:f>Summary!C$41</x:f>
        <x:v>46327</x:v>
      </x:c>
      <x:c r="B872" s="2" t="str">
        <x:f>'Inventory detail'!A872</x:f>
        <x:v>COIL</x:v>
      </x:c>
      <x:c r="C872" s="2" t="str">
        <x:f>'Inventory detail'!B872</x:f>
        <x:v>30</x:v>
      </x:c>
      <x:c r="D872" s="2" t="str">
        <x:f>'Inventory detail'!C872</x:f>
        <x:v>32MAR12-4</x:v>
      </x:c>
      <x:c r="E872" s="10" t="n">
        <x:f>Summary!$E$5</x:f>
        <x:v>46304</x:v>
      </x:c>
      <x:c r="F872" s="7" t="n">
        <x:f>'Inventory detail'!W872</x:f>
        <x:v>0</x:v>
      </x:c>
      <x:c r="G872" s="7" t="n">
        <x:f>'Inventory detail'!X872</x:f>
        <x:v>0</x:v>
      </x:c>
      <x:c r="H872" s="7" t="n">
        <x:f>'Inventory detail'!Y872</x:f>
        <x:v>0</x:v>
      </x:c>
      <x:c r="I872" s="7" t="n">
        <x:f>0</x:f>
        <x:v>0</x:v>
      </x:c>
      <x:c r="J872" s="7" t="n">
        <x:f>0</x:f>
        <x:v>0</x:v>
      </x:c>
      <x:c r="K872" s="7" t="n">
        <x:f>0</x:f>
        <x:v>0</x:v>
      </x:c>
      <x:c r="L872" s="7" t="n">
        <x:f>'Inventory detail'!F872*Summary!$K$5*(A872-E872)/Summary!$K$6</x:f>
        <x:v>0</x:v>
      </x:c>
      <x:c r="M872" s="7" t="n">
        <x:f>MAX(0,H872-L872)</x:f>
        <x:v>0</x:v>
      </x:c>
      <x:c r="N872" s="7" t="n">
        <x:f>MAX(0,L872-H872)</x:f>
        <x:v>0</x:v>
      </x:c>
      <x:c r="O872" s="7" t="n">
        <x:f>MAX(0,F872+I872-N872)</x:f>
        <x:v>0</x:v>
      </x:c>
      <x:c r="P872" s="7" t="n">
        <x:f>MAX(0,N872-F872-I872)</x:f>
        <x:v>0</x:v>
      </x:c>
      <x:c r="Q872" s="7" t="n">
        <x:f>MAX(0,G872+J872-P872)</x:f>
        <x:v>0</x:v>
      </x:c>
      <x:c r="R872" s="7" t="n">
        <x:f>M872+MAX(0,K872-MAX(0,P872-G872-J872))</x:f>
        <x:v>0</x:v>
      </x:c>
      <x:c r="S872" s="7" t="n">
        <x:f>SUM(O872,Q872,R872)</x:f>
        <x:v>0</x:v>
      </x:c>
      <x:c r="T872" s="14" t="n">
        <x:f>'Inventory detail'!T872</x:f>
        <x:v>0.1489</x:v>
      </x:c>
      <x:c r="U872" s="14" t="str">
        <x:f>'Inventory detail'!U872</x:f>
        <x:v>n.a.</x:v>
      </x:c>
      <x:c r="V872" s="9" t="n">
        <x:f>O872*T872</x:f>
        <x:v>0</x:v>
      </x:c>
      <x:c r="W872" s="9" t="n">
        <x:f>Q872*T872</x:f>
        <x:v>0</x:v>
      </x:c>
      <x:c r="X872" s="9" t="n">
        <x:f>R872*T872</x:f>
        <x:v>0</x:v>
      </x:c>
      <x:c r="Y872" s="9" t="n">
        <x:f>S872*T872</x:f>
        <x:v>0</x:v>
      </x:c>
      <x:c r="Z872" s="9" t="str">
        <x:f>IF(ISNUMBER(U872),S872*(U872-T872),"n.a.")</x:f>
        <x:v>n.a.</x:v>
      </x:c>
      <x:c r="AA872" s="9" t="n">
        <x:f>IF(ISNUMBER(U872),Y872,0)</x:f>
        <x:v>0</x:v>
      </x:c>
      <x:c r="AB872" s="7" t="n">
        <x:f>MAX(0,L872-SUM(F872:K872))</x:f>
        <x:v>0</x:v>
      </x:c>
    </x:row>
    <x:row r="873" ht="22" customHeight="1">
      <x:c r="A873" s="18" t="n">
        <x:f>Summary!C$41</x:f>
        <x:v>46327</x:v>
      </x:c>
      <x:c r="B873" s="2" t="str">
        <x:f>'Inventory detail'!A873</x:f>
        <x:v>COIL</x:v>
      </x:c>
      <x:c r="C873" s="2" t="str">
        <x:f>'Inventory detail'!B873</x:f>
        <x:v>30</x:v>
      </x:c>
      <x:c r="D873" s="2" t="str">
        <x:f>'Inventory detail'!C873</x:f>
        <x:v>32NAV12-4</x:v>
      </x:c>
      <x:c r="E873" s="10" t="n">
        <x:f>Summary!$E$5</x:f>
        <x:v>46304</x:v>
      </x:c>
      <x:c r="F873" s="7" t="n">
        <x:f>'Inventory detail'!W873</x:f>
        <x:v>0</x:v>
      </x:c>
      <x:c r="G873" s="7" t="n">
        <x:f>'Inventory detail'!X873</x:f>
        <x:v>0</x:v>
      </x:c>
      <x:c r="H873" s="7" t="n">
        <x:f>'Inventory detail'!Y873</x:f>
        <x:v>800</x:v>
      </x:c>
      <x:c r="I873" s="7" t="n">
        <x:f>0</x:f>
        <x:v>0</x:v>
      </x:c>
      <x:c r="J873" s="7" t="n">
        <x:f>0</x:f>
        <x:v>0</x:v>
      </x:c>
      <x:c r="K873" s="7" t="n">
        <x:f>0</x:f>
        <x:v>0</x:v>
      </x:c>
      <x:c r="L873" s="7" t="n">
        <x:f>'Inventory detail'!F873*Summary!$K$5*(A873-E873)/Summary!$K$6</x:f>
        <x:v>0</x:v>
      </x:c>
      <x:c r="M873" s="7" t="n">
        <x:f>MAX(0,H873-L873)</x:f>
        <x:v>800</x:v>
      </x:c>
      <x:c r="N873" s="7" t="n">
        <x:f>MAX(0,L873-H873)</x:f>
        <x:v>0</x:v>
      </x:c>
      <x:c r="O873" s="7" t="n">
        <x:f>MAX(0,F873+I873-N873)</x:f>
        <x:v>0</x:v>
      </x:c>
      <x:c r="P873" s="7" t="n">
        <x:f>MAX(0,N873-F873-I873)</x:f>
        <x:v>0</x:v>
      </x:c>
      <x:c r="Q873" s="7" t="n">
        <x:f>MAX(0,G873+J873-P873)</x:f>
        <x:v>0</x:v>
      </x:c>
      <x:c r="R873" s="7" t="n">
        <x:f>M873+MAX(0,K873-MAX(0,P873-G873-J873))</x:f>
        <x:v>800</x:v>
      </x:c>
      <x:c r="S873" s="7" t="n">
        <x:f>SUM(O873,Q873,R873)</x:f>
        <x:v>800</x:v>
      </x:c>
      <x:c r="T873" s="14" t="n">
        <x:f>'Inventory detail'!T873</x:f>
        <x:v>0.2647</x:v>
      </x:c>
      <x:c r="U873" s="14" t="n">
        <x:f>'Inventory detail'!U873</x:f>
        <x:v>0.2593435</x:v>
      </x:c>
      <x:c r="V873" s="9" t="n">
        <x:f>O873*T873</x:f>
        <x:v>0</x:v>
      </x:c>
      <x:c r="W873" s="9" t="n">
        <x:f>Q873*T873</x:f>
        <x:v>0</x:v>
      </x:c>
      <x:c r="X873" s="9" t="n">
        <x:f>R873*T873</x:f>
        <x:v>211.76</x:v>
      </x:c>
      <x:c r="Y873" s="9" t="n">
        <x:f>S873*T873</x:f>
        <x:v>211.76</x:v>
      </x:c>
      <x:c r="Z873" s="9" t="n">
        <x:f>IF(ISNUMBER(U873),S873*(U873-T873),"n.a.")</x:f>
        <x:v>-4.285199999999989</x:v>
      </x:c>
      <x:c r="AA873" s="9" t="n">
        <x:f>IF(ISNUMBER(U873),Y873,0)</x:f>
        <x:v>211.76</x:v>
      </x:c>
      <x:c r="AB873" s="7" t="n">
        <x:f>MAX(0,L873-SUM(F873:K873))</x:f>
        <x:v>0</x:v>
      </x:c>
    </x:row>
    <x:row r="874" ht="22" customHeight="1">
      <x:c r="A874" s="18" t="n">
        <x:f>Summary!C$41</x:f>
        <x:v>46327</x:v>
      </x:c>
      <x:c r="B874" s="2" t="str">
        <x:f>'Inventory detail'!A874</x:f>
        <x:v>COIL</x:v>
      </x:c>
      <x:c r="C874" s="2" t="str">
        <x:f>'Inventory detail'!B874</x:f>
        <x:v>30</x:v>
      </x:c>
      <x:c r="D874" s="2" t="str">
        <x:f>'Inventory detail'!C874</x:f>
        <x:v>32RED12-4</x:v>
      </x:c>
      <x:c r="E874" s="10" t="n">
        <x:f>Summary!$E$5</x:f>
        <x:v>46304</x:v>
      </x:c>
      <x:c r="F874" s="7" t="n">
        <x:f>'Inventory detail'!W874</x:f>
        <x:v>0</x:v>
      </x:c>
      <x:c r="G874" s="7" t="n">
        <x:f>'Inventory detail'!X874</x:f>
        <x:v>0</x:v>
      </x:c>
      <x:c r="H874" s="7" t="n">
        <x:f>'Inventory detail'!Y874</x:f>
        <x:v>0</x:v>
      </x:c>
      <x:c r="I874" s="7" t="n">
        <x:f>0</x:f>
        <x:v>0</x:v>
      </x:c>
      <x:c r="J874" s="7" t="n">
        <x:f>0</x:f>
        <x:v>0</x:v>
      </x:c>
      <x:c r="K874" s="7" t="n">
        <x:f>0</x:f>
        <x:v>0</x:v>
      </x:c>
      <x:c r="L874" s="7" t="n">
        <x:f>'Inventory detail'!F874*Summary!$K$5*(A874-E874)/Summary!$K$6</x:f>
        <x:v>0</x:v>
      </x:c>
      <x:c r="M874" s="7" t="n">
        <x:f>MAX(0,H874-L874)</x:f>
        <x:v>0</x:v>
      </x:c>
      <x:c r="N874" s="7" t="n">
        <x:f>MAX(0,L874-H874)</x:f>
        <x:v>0</x:v>
      </x:c>
      <x:c r="O874" s="7" t="n">
        <x:f>MAX(0,F874+I874-N874)</x:f>
        <x:v>0</x:v>
      </x:c>
      <x:c r="P874" s="7" t="n">
        <x:f>MAX(0,N874-F874-I874)</x:f>
        <x:v>0</x:v>
      </x:c>
      <x:c r="Q874" s="7" t="n">
        <x:f>MAX(0,G874+J874-P874)</x:f>
        <x:v>0</x:v>
      </x:c>
      <x:c r="R874" s="7" t="n">
        <x:f>M874+MAX(0,K874-MAX(0,P874-G874-J874))</x:f>
        <x:v>0</x:v>
      </x:c>
      <x:c r="S874" s="7" t="n">
        <x:f>SUM(O874,Q874,R874)</x:f>
        <x:v>0</x:v>
      </x:c>
      <x:c r="T874" s="14" t="n">
        <x:f>'Inventory detail'!T874</x:f>
        <x:v>0.1489</x:v>
      </x:c>
      <x:c r="U874" s="14" t="str">
        <x:f>'Inventory detail'!U874</x:f>
        <x:v>n.a.</x:v>
      </x:c>
      <x:c r="V874" s="9" t="n">
        <x:f>O874*T874</x:f>
        <x:v>0</x:v>
      </x:c>
      <x:c r="W874" s="9" t="n">
        <x:f>Q874*T874</x:f>
        <x:v>0</x:v>
      </x:c>
      <x:c r="X874" s="9" t="n">
        <x:f>R874*T874</x:f>
        <x:v>0</x:v>
      </x:c>
      <x:c r="Y874" s="9" t="n">
        <x:f>S874*T874</x:f>
        <x:v>0</x:v>
      </x:c>
      <x:c r="Z874" s="9" t="str">
        <x:f>IF(ISNUMBER(U874),S874*(U874-T874),"n.a.")</x:f>
        <x:v>n.a.</x:v>
      </x:c>
      <x:c r="AA874" s="9" t="n">
        <x:f>IF(ISNUMBER(U874),Y874,0)</x:f>
        <x:v>0</x:v>
      </x:c>
      <x:c r="AB874" s="7" t="n">
        <x:f>MAX(0,L874-SUM(F874:K874))</x:f>
        <x:v>0</x:v>
      </x:c>
    </x:row>
    <x:row r="875" ht="22" customHeight="1">
      <x:c r="A875" s="18" t="n">
        <x:f>Summary!C$41</x:f>
        <x:v>46327</x:v>
      </x:c>
      <x:c r="B875" s="2" t="str">
        <x:f>'Inventory detail'!A875</x:f>
        <x:v>COIL</x:v>
      </x:c>
      <x:c r="C875" s="2" t="str">
        <x:f>'Inventory detail'!B875</x:f>
        <x:v>30</x:v>
      </x:c>
      <x:c r="D875" s="2" t="str">
        <x:f>'Inventory detail'!C875</x:f>
        <x:v>32WHT36-4</x:v>
      </x:c>
      <x:c r="E875" s="10" t="n">
        <x:f>Summary!$E$5</x:f>
        <x:v>46304</x:v>
      </x:c>
      <x:c r="F875" s="7" t="n">
        <x:f>'Inventory detail'!W875</x:f>
        <x:v>0</x:v>
      </x:c>
      <x:c r="G875" s="7" t="n">
        <x:f>'Inventory detail'!X875</x:f>
        <x:v>0</x:v>
      </x:c>
      <x:c r="H875" s="7" t="n">
        <x:f>'Inventory detail'!Y875</x:f>
        <x:v>0</x:v>
      </x:c>
      <x:c r="I875" s="7" t="n">
        <x:f>0</x:f>
        <x:v>0</x:v>
      </x:c>
      <x:c r="J875" s="7" t="n">
        <x:f>0</x:f>
        <x:v>0</x:v>
      </x:c>
      <x:c r="K875" s="7" t="n">
        <x:f>0</x:f>
        <x:v>0</x:v>
      </x:c>
      <x:c r="L875" s="7" t="n">
        <x:f>'Inventory detail'!F875*Summary!$K$5*(A875-E875)/Summary!$K$6</x:f>
        <x:v>0</x:v>
      </x:c>
      <x:c r="M875" s="7" t="n">
        <x:f>MAX(0,H875-L875)</x:f>
        <x:v>0</x:v>
      </x:c>
      <x:c r="N875" s="7" t="n">
        <x:f>MAX(0,L875-H875)</x:f>
        <x:v>0</x:v>
      </x:c>
      <x:c r="O875" s="7" t="n">
        <x:f>MAX(0,F875+I875-N875)</x:f>
        <x:v>0</x:v>
      </x:c>
      <x:c r="P875" s="7" t="n">
        <x:f>MAX(0,N875-F875-I875)</x:f>
        <x:v>0</x:v>
      </x:c>
      <x:c r="Q875" s="7" t="n">
        <x:f>MAX(0,G875+J875-P875)</x:f>
        <x:v>0</x:v>
      </x:c>
      <x:c r="R875" s="7" t="n">
        <x:f>M875+MAX(0,K875-MAX(0,P875-G875-J875))</x:f>
        <x:v>0</x:v>
      </x:c>
      <x:c r="S875" s="7" t="n">
        <x:f>SUM(O875,Q875,R875)</x:f>
        <x:v>0</x:v>
      </x:c>
      <x:c r="T875" s="14" t="n">
        <x:f>'Inventory detail'!T875</x:f>
        <x:v>0.3912</x:v>
      </x:c>
      <x:c r="U875" s="14" t="str">
        <x:f>'Inventory detail'!U875</x:f>
        <x:v>n.a.</x:v>
      </x:c>
      <x:c r="V875" s="9" t="n">
        <x:f>O875*T875</x:f>
        <x:v>0</x:v>
      </x:c>
      <x:c r="W875" s="9" t="n">
        <x:f>Q875*T875</x:f>
        <x:v>0</x:v>
      </x:c>
      <x:c r="X875" s="9" t="n">
        <x:f>R875*T875</x:f>
        <x:v>0</x:v>
      </x:c>
      <x:c r="Y875" s="9" t="n">
        <x:f>S875*T875</x:f>
        <x:v>0</x:v>
      </x:c>
      <x:c r="Z875" s="9" t="str">
        <x:f>IF(ISNUMBER(U875),S875*(U875-T875),"n.a.")</x:f>
        <x:v>n.a.</x:v>
      </x:c>
      <x:c r="AA875" s="9" t="n">
        <x:f>IF(ISNUMBER(U875),Y875,0)</x:f>
        <x:v>0</x:v>
      </x:c>
      <x:c r="AB875" s="7" t="n">
        <x:f>MAX(0,L875-SUM(F875:K875))</x:f>
        <x:v>0</x:v>
      </x:c>
    </x:row>
    <x:row r="876" ht="22" customHeight="1">
      <x:c r="A876" s="18" t="n">
        <x:f>Summary!C$41</x:f>
        <x:v>46327</x:v>
      </x:c>
      <x:c r="B876" s="2" t="str">
        <x:f>'Inventory detail'!A876</x:f>
        <x:v>COIL</x:v>
      </x:c>
      <x:c r="C876" s="2" t="str">
        <x:f>'Inventory detail'!B876</x:f>
        <x:v>30</x:v>
      </x:c>
      <x:c r="D876" s="2" t="str">
        <x:f>'Inventory detail'!C876</x:f>
        <x:v>6BLK12-5</x:v>
      </x:c>
      <x:c r="E876" s="10" t="n">
        <x:f>Summary!$E$5</x:f>
        <x:v>46304</x:v>
      </x:c>
      <x:c r="F876" s="7" t="n">
        <x:f>'Inventory detail'!W876</x:f>
        <x:v>0</x:v>
      </x:c>
      <x:c r="G876" s="7" t="n">
        <x:f>'Inventory detail'!X876</x:f>
        <x:v>0</x:v>
      </x:c>
      <x:c r="H876" s="7" t="n">
        <x:f>'Inventory detail'!Y876</x:f>
        <x:v>0</x:v>
      </x:c>
      <x:c r="I876" s="7" t="n">
        <x:f>0</x:f>
        <x:v>0</x:v>
      </x:c>
      <x:c r="J876" s="7" t="n">
        <x:f>0</x:f>
        <x:v>0</x:v>
      </x:c>
      <x:c r="K876" s="7" t="n">
        <x:f>0</x:f>
        <x:v>0</x:v>
      </x:c>
      <x:c r="L876" s="7" t="n">
        <x:f>'Inventory detail'!F876*Summary!$K$5*(A876-E876)/Summary!$K$6</x:f>
        <x:v>0</x:v>
      </x:c>
      <x:c r="M876" s="7" t="n">
        <x:f>MAX(0,H876-L876)</x:f>
        <x:v>0</x:v>
      </x:c>
      <x:c r="N876" s="7" t="n">
        <x:f>MAX(0,L876-H876)</x:f>
        <x:v>0</x:v>
      </x:c>
      <x:c r="O876" s="7" t="n">
        <x:f>MAX(0,F876+I876-N876)</x:f>
        <x:v>0</x:v>
      </x:c>
      <x:c r="P876" s="7" t="n">
        <x:f>MAX(0,N876-F876-I876)</x:f>
        <x:v>0</x:v>
      </x:c>
      <x:c r="Q876" s="7" t="n">
        <x:f>MAX(0,G876+J876-P876)</x:f>
        <x:v>0</x:v>
      </x:c>
      <x:c r="R876" s="7" t="n">
        <x:f>M876+MAX(0,K876-MAX(0,P876-G876-J876))</x:f>
        <x:v>0</x:v>
      </x:c>
      <x:c r="S876" s="7" t="n">
        <x:f>SUM(O876,Q876,R876)</x:f>
        <x:v>0</x:v>
      </x:c>
      <x:c r="T876" s="14" t="n">
        <x:f>'Inventory detail'!T876</x:f>
        <x:v>0.0239</x:v>
      </x:c>
      <x:c r="U876" s="14" t="str">
        <x:f>'Inventory detail'!U876</x:f>
        <x:v>n.a.</x:v>
      </x:c>
      <x:c r="V876" s="9" t="n">
        <x:f>O876*T876</x:f>
        <x:v>0</x:v>
      </x:c>
      <x:c r="W876" s="9" t="n">
        <x:f>Q876*T876</x:f>
        <x:v>0</x:v>
      </x:c>
      <x:c r="X876" s="9" t="n">
        <x:f>R876*T876</x:f>
        <x:v>0</x:v>
      </x:c>
      <x:c r="Y876" s="9" t="n">
        <x:f>S876*T876</x:f>
        <x:v>0</x:v>
      </x:c>
      <x:c r="Z876" s="9" t="str">
        <x:f>IF(ISNUMBER(U876),S876*(U876-T876),"n.a.")</x:f>
        <x:v>n.a.</x:v>
      </x:c>
      <x:c r="AA876" s="9" t="n">
        <x:f>IF(ISNUMBER(U876),Y876,0)</x:f>
        <x:v>0</x:v>
      </x:c>
      <x:c r="AB876" s="7" t="n">
        <x:f>MAX(0,L876-SUM(F876:K876))</x:f>
        <x:v>0</x:v>
      </x:c>
    </x:row>
    <x:row r="877" ht="22" customHeight="1">
      <x:c r="A877" s="18" t="n">
        <x:f>Summary!C$41</x:f>
        <x:v>46327</x:v>
      </x:c>
      <x:c r="B877" s="2" t="str">
        <x:f>'Inventory detail'!A877</x:f>
        <x:v>COIL</x:v>
      </x:c>
      <x:c r="C877" s="2" t="str">
        <x:f>'Inventory detail'!B877</x:f>
        <x:v>30</x:v>
      </x:c>
      <x:c r="D877" s="2" t="str">
        <x:f>'Inventory detail'!C877</x:f>
        <x:v>6BLK36-5</x:v>
      </x:c>
      <x:c r="E877" s="10" t="n">
        <x:f>Summary!$E$5</x:f>
        <x:v>46304</x:v>
      </x:c>
      <x:c r="F877" s="7" t="n">
        <x:f>'Inventory detail'!W877</x:f>
        <x:v>0</x:v>
      </x:c>
      <x:c r="G877" s="7" t="n">
        <x:f>'Inventory detail'!X877</x:f>
        <x:v>0</x:v>
      </x:c>
      <x:c r="H877" s="7" t="n">
        <x:f>'Inventory detail'!Y877</x:f>
        <x:v>0</x:v>
      </x:c>
      <x:c r="I877" s="7" t="n">
        <x:f>0</x:f>
        <x:v>0</x:v>
      </x:c>
      <x:c r="J877" s="7" t="n">
        <x:f>0</x:f>
        <x:v>0</x:v>
      </x:c>
      <x:c r="K877" s="7" t="n">
        <x:f>0</x:f>
        <x:v>0</x:v>
      </x:c>
      <x:c r="L877" s="7" t="n">
        <x:f>'Inventory detail'!F877*Summary!$K$5*(A877-E877)/Summary!$K$6</x:f>
        <x:v>0</x:v>
      </x:c>
      <x:c r="M877" s="7" t="n">
        <x:f>MAX(0,H877-L877)</x:f>
        <x:v>0</x:v>
      </x:c>
      <x:c r="N877" s="7" t="n">
        <x:f>MAX(0,L877-H877)</x:f>
        <x:v>0</x:v>
      </x:c>
      <x:c r="O877" s="7" t="n">
        <x:f>MAX(0,F877+I877-N877)</x:f>
        <x:v>0</x:v>
      </x:c>
      <x:c r="P877" s="7" t="n">
        <x:f>MAX(0,N877-F877-I877)</x:f>
        <x:v>0</x:v>
      </x:c>
      <x:c r="Q877" s="7" t="n">
        <x:f>MAX(0,G877+J877-P877)</x:f>
        <x:v>0</x:v>
      </x:c>
      <x:c r="R877" s="7" t="n">
        <x:f>M877+MAX(0,K877-MAX(0,P877-G877-J877))</x:f>
        <x:v>0</x:v>
      </x:c>
      <x:c r="S877" s="7" t="n">
        <x:f>SUM(O877,Q877,R877)</x:f>
        <x:v>0</x:v>
      </x:c>
      <x:c r="T877" s="14" t="n">
        <x:f>'Inventory detail'!T877</x:f>
        <x:v>0.0779</x:v>
      </x:c>
      <x:c r="U877" s="14" t="str">
        <x:f>'Inventory detail'!U877</x:f>
        <x:v>n.a.</x:v>
      </x:c>
      <x:c r="V877" s="9" t="n">
        <x:f>O877*T877</x:f>
        <x:v>0</x:v>
      </x:c>
      <x:c r="W877" s="9" t="n">
        <x:f>Q877*T877</x:f>
        <x:v>0</x:v>
      </x:c>
      <x:c r="X877" s="9" t="n">
        <x:f>R877*T877</x:f>
        <x:v>0</x:v>
      </x:c>
      <x:c r="Y877" s="9" t="n">
        <x:f>S877*T877</x:f>
        <x:v>0</x:v>
      </x:c>
      <x:c r="Z877" s="9" t="str">
        <x:f>IF(ISNUMBER(U877),S877*(U877-T877),"n.a.")</x:f>
        <x:v>n.a.</x:v>
      </x:c>
      <x:c r="AA877" s="9" t="n">
        <x:f>IF(ISNUMBER(U877),Y877,0)</x:f>
        <x:v>0</x:v>
      </x:c>
      <x:c r="AB877" s="7" t="n">
        <x:f>MAX(0,L877-SUM(F877:K877))</x:f>
        <x:v>0</x:v>
      </x:c>
    </x:row>
    <x:row r="878" ht="22" customHeight="1">
      <x:c r="A878" s="18" t="n">
        <x:f>Summary!C$41</x:f>
        <x:v>46327</x:v>
      </x:c>
      <x:c r="B878" s="2" t="str">
        <x:f>'Inventory detail'!A878</x:f>
        <x:v>COIL</x:v>
      </x:c>
      <x:c r="C878" s="2" t="str">
        <x:f>'Inventory detail'!B878</x:f>
        <x:v>30</x:v>
      </x:c>
      <x:c r="D878" s="2" t="str">
        <x:f>'Inventory detail'!C878</x:f>
        <x:v>6BLU12-4</x:v>
      </x:c>
      <x:c r="E878" s="10" t="n">
        <x:f>Summary!$E$5</x:f>
        <x:v>46304</x:v>
      </x:c>
      <x:c r="F878" s="7" t="n">
        <x:f>'Inventory detail'!W878</x:f>
        <x:v>0</x:v>
      </x:c>
      <x:c r="G878" s="7" t="n">
        <x:f>'Inventory detail'!X878</x:f>
        <x:v>0</x:v>
      </x:c>
      <x:c r="H878" s="7" t="n">
        <x:f>'Inventory detail'!Y878</x:f>
        <x:v>0</x:v>
      </x:c>
      <x:c r="I878" s="7" t="n">
        <x:f>0</x:f>
        <x:v>0</x:v>
      </x:c>
      <x:c r="J878" s="7" t="n">
        <x:f>0</x:f>
        <x:v>0</x:v>
      </x:c>
      <x:c r="K878" s="7" t="n">
        <x:f>0</x:f>
        <x:v>0</x:v>
      </x:c>
      <x:c r="L878" s="7" t="n">
        <x:f>'Inventory detail'!F878*Summary!$K$5*(A878-E878)/Summary!$K$6</x:f>
        <x:v>0</x:v>
      </x:c>
      <x:c r="M878" s="7" t="n">
        <x:f>MAX(0,H878-L878)</x:f>
        <x:v>0</x:v>
      </x:c>
      <x:c r="N878" s="7" t="n">
        <x:f>MAX(0,L878-H878)</x:f>
        <x:v>0</x:v>
      </x:c>
      <x:c r="O878" s="7" t="n">
        <x:f>MAX(0,F878+I878-N878)</x:f>
        <x:v>0</x:v>
      </x:c>
      <x:c r="P878" s="7" t="n">
        <x:f>MAX(0,N878-F878-I878)</x:f>
        <x:v>0</x:v>
      </x:c>
      <x:c r="Q878" s="7" t="n">
        <x:f>MAX(0,G878+J878-P878)</x:f>
        <x:v>0</x:v>
      </x:c>
      <x:c r="R878" s="7" t="n">
        <x:f>M878+MAX(0,K878-MAX(0,P878-G878-J878))</x:f>
        <x:v>0</x:v>
      </x:c>
      <x:c r="S878" s="7" t="n">
        <x:f>SUM(O878,Q878,R878)</x:f>
        <x:v>0</x:v>
      </x:c>
      <x:c r="T878" s="14" t="n">
        <x:f>'Inventory detail'!T878</x:f>
        <x:v>0.0365</x:v>
      </x:c>
      <x:c r="U878" s="14" t="n">
        <x:f>'Inventory detail'!U878</x:f>
        <x:v>0.0356915</x:v>
      </x:c>
      <x:c r="V878" s="9" t="n">
        <x:f>O878*T878</x:f>
        <x:v>0</x:v>
      </x:c>
      <x:c r="W878" s="9" t="n">
        <x:f>Q878*T878</x:f>
        <x:v>0</x:v>
      </x:c>
      <x:c r="X878" s="9" t="n">
        <x:f>R878*T878</x:f>
        <x:v>0</x:v>
      </x:c>
      <x:c r="Y878" s="9" t="n">
        <x:f>S878*T878</x:f>
        <x:v>0</x:v>
      </x:c>
      <x:c r="Z878" s="9" t="n">
        <x:f>IF(ISNUMBER(U878),S878*(U878-T878),"n.a.")</x:f>
        <x:v>0</x:v>
      </x:c>
      <x:c r="AA878" s="9" t="n">
        <x:f>IF(ISNUMBER(U878),Y878,0)</x:f>
        <x:v>0</x:v>
      </x:c>
      <x:c r="AB878" s="7" t="n">
        <x:f>MAX(0,L878-SUM(F878:K878))</x:f>
        <x:v>0</x:v>
      </x:c>
    </x:row>
    <x:row r="879" ht="22" customHeight="1">
      <x:c r="A879" s="18" t="n">
        <x:f>Summary!C$41</x:f>
        <x:v>46327</x:v>
      </x:c>
      <x:c r="B879" s="2" t="str">
        <x:f>'Inventory detail'!A879</x:f>
        <x:v>COIL</x:v>
      </x:c>
      <x:c r="C879" s="2" t="str">
        <x:f>'Inventory detail'!B879</x:f>
        <x:v>30</x:v>
      </x:c>
      <x:c r="D879" s="2" t="str">
        <x:f>'Inventory detail'!C879</x:f>
        <x:v>6FG12-4</x:v>
      </x:c>
      <x:c r="E879" s="10" t="n">
        <x:f>Summary!$E$5</x:f>
        <x:v>46304</x:v>
      </x:c>
      <x:c r="F879" s="7" t="n">
        <x:f>'Inventory detail'!W879</x:f>
        <x:v>0</x:v>
      </x:c>
      <x:c r="G879" s="7" t="n">
        <x:f>'Inventory detail'!X879</x:f>
        <x:v>0</x:v>
      </x:c>
      <x:c r="H879" s="7" t="n">
        <x:f>'Inventory detail'!Y879</x:f>
        <x:v>0</x:v>
      </x:c>
      <x:c r="I879" s="7" t="n">
        <x:f>0</x:f>
        <x:v>0</x:v>
      </x:c>
      <x:c r="J879" s="7" t="n">
        <x:f>0</x:f>
        <x:v>0</x:v>
      </x:c>
      <x:c r="K879" s="7" t="n">
        <x:f>0</x:f>
        <x:v>0</x:v>
      </x:c>
      <x:c r="L879" s="7" t="n">
        <x:f>'Inventory detail'!F879*Summary!$K$5*(A879-E879)/Summary!$K$6</x:f>
        <x:v>0</x:v>
      </x:c>
      <x:c r="M879" s="7" t="n">
        <x:f>MAX(0,H879-L879)</x:f>
        <x:v>0</x:v>
      </x:c>
      <x:c r="N879" s="7" t="n">
        <x:f>MAX(0,L879-H879)</x:f>
        <x:v>0</x:v>
      </x:c>
      <x:c r="O879" s="7" t="n">
        <x:f>MAX(0,F879+I879-N879)</x:f>
        <x:v>0</x:v>
      </x:c>
      <x:c r="P879" s="7" t="n">
        <x:f>MAX(0,N879-F879-I879)</x:f>
        <x:v>0</x:v>
      </x:c>
      <x:c r="Q879" s="7" t="n">
        <x:f>MAX(0,G879+J879-P879)</x:f>
        <x:v>0</x:v>
      </x:c>
      <x:c r="R879" s="7" t="n">
        <x:f>M879+MAX(0,K879-MAX(0,P879-G879-J879))</x:f>
        <x:v>0</x:v>
      </x:c>
      <x:c r="S879" s="7" t="n">
        <x:f>SUM(O879,Q879,R879)</x:f>
        <x:v>0</x:v>
      </x:c>
      <x:c r="T879" s="14" t="n">
        <x:f>'Inventory detail'!T879</x:f>
        <x:v>0.0216</x:v>
      </x:c>
      <x:c r="U879" s="14" t="str">
        <x:f>'Inventory detail'!U879</x:f>
        <x:v>n.a.</x:v>
      </x:c>
      <x:c r="V879" s="9" t="n">
        <x:f>O879*T879</x:f>
        <x:v>0</x:v>
      </x:c>
      <x:c r="W879" s="9" t="n">
        <x:f>Q879*T879</x:f>
        <x:v>0</x:v>
      </x:c>
      <x:c r="X879" s="9" t="n">
        <x:f>R879*T879</x:f>
        <x:v>0</x:v>
      </x:c>
      <x:c r="Y879" s="9" t="n">
        <x:f>S879*T879</x:f>
        <x:v>0</x:v>
      </x:c>
      <x:c r="Z879" s="9" t="str">
        <x:f>IF(ISNUMBER(U879),S879*(U879-T879),"n.a.")</x:f>
        <x:v>n.a.</x:v>
      </x:c>
      <x:c r="AA879" s="9" t="n">
        <x:f>IF(ISNUMBER(U879),Y879,0)</x:f>
        <x:v>0</x:v>
      </x:c>
      <x:c r="AB879" s="7" t="n">
        <x:f>MAX(0,L879-SUM(F879:K879))</x:f>
        <x:v>0</x:v>
      </x:c>
    </x:row>
    <x:row r="880" ht="22" customHeight="1">
      <x:c r="A880" s="18" t="n">
        <x:f>Summary!C$41</x:f>
        <x:v>46327</x:v>
      </x:c>
      <x:c r="B880" s="2" t="str">
        <x:f>'Inventory detail'!A880</x:f>
        <x:v>COIL</x:v>
      </x:c>
      <x:c r="C880" s="2" t="str">
        <x:f>'Inventory detail'!B880</x:f>
        <x:v>30</x:v>
      </x:c>
      <x:c r="D880" s="2" t="str">
        <x:f>'Inventory detail'!C880</x:f>
        <x:v>6MAR12-4</x:v>
      </x:c>
      <x:c r="E880" s="10" t="n">
        <x:f>Summary!$E$5</x:f>
        <x:v>46304</x:v>
      </x:c>
      <x:c r="F880" s="7" t="n">
        <x:f>'Inventory detail'!W880</x:f>
        <x:v>0</x:v>
      </x:c>
      <x:c r="G880" s="7" t="n">
        <x:f>'Inventory detail'!X880</x:f>
        <x:v>0</x:v>
      </x:c>
      <x:c r="H880" s="7" t="n">
        <x:f>'Inventory detail'!Y880</x:f>
        <x:v>0</x:v>
      </x:c>
      <x:c r="I880" s="7" t="n">
        <x:f>0</x:f>
        <x:v>0</x:v>
      </x:c>
      <x:c r="J880" s="7" t="n">
        <x:f>0</x:f>
        <x:v>0</x:v>
      </x:c>
      <x:c r="K880" s="7" t="n">
        <x:f>0</x:f>
        <x:v>0</x:v>
      </x:c>
      <x:c r="L880" s="7" t="n">
        <x:f>'Inventory detail'!F880*Summary!$K$5*(A880-E880)/Summary!$K$6</x:f>
        <x:v>0</x:v>
      </x:c>
      <x:c r="M880" s="7" t="n">
        <x:f>MAX(0,H880-L880)</x:f>
        <x:v>0</x:v>
      </x:c>
      <x:c r="N880" s="7" t="n">
        <x:f>MAX(0,L880-H880)</x:f>
        <x:v>0</x:v>
      </x:c>
      <x:c r="O880" s="7" t="n">
        <x:f>MAX(0,F880+I880-N880)</x:f>
        <x:v>0</x:v>
      </x:c>
      <x:c r="P880" s="7" t="n">
        <x:f>MAX(0,N880-F880-I880)</x:f>
        <x:v>0</x:v>
      </x:c>
      <x:c r="Q880" s="7" t="n">
        <x:f>MAX(0,G880+J880-P880)</x:f>
        <x:v>0</x:v>
      </x:c>
      <x:c r="R880" s="7" t="n">
        <x:f>M880+MAX(0,K880-MAX(0,P880-G880-J880))</x:f>
        <x:v>0</x:v>
      </x:c>
      <x:c r="S880" s="7" t="n">
        <x:f>SUM(O880,Q880,R880)</x:f>
        <x:v>0</x:v>
      </x:c>
      <x:c r="T880" s="14" t="n">
        <x:f>'Inventory detail'!T880</x:f>
        <x:v>0.0216</x:v>
      </x:c>
      <x:c r="U880" s="14" t="str">
        <x:f>'Inventory detail'!U880</x:f>
        <x:v>n.a.</x:v>
      </x:c>
      <x:c r="V880" s="9" t="n">
        <x:f>O880*T880</x:f>
        <x:v>0</x:v>
      </x:c>
      <x:c r="W880" s="9" t="n">
        <x:f>Q880*T880</x:f>
        <x:v>0</x:v>
      </x:c>
      <x:c r="X880" s="9" t="n">
        <x:f>R880*T880</x:f>
        <x:v>0</x:v>
      </x:c>
      <x:c r="Y880" s="9" t="n">
        <x:f>S880*T880</x:f>
        <x:v>0</x:v>
      </x:c>
      <x:c r="Z880" s="9" t="str">
        <x:f>IF(ISNUMBER(U880),S880*(U880-T880),"n.a.")</x:f>
        <x:v>n.a.</x:v>
      </x:c>
      <x:c r="AA880" s="9" t="n">
        <x:f>IF(ISNUMBER(U880),Y880,0)</x:f>
        <x:v>0</x:v>
      </x:c>
      <x:c r="AB880" s="7" t="n">
        <x:f>MAX(0,L880-SUM(F880:K880))</x:f>
        <x:v>0</x:v>
      </x:c>
    </x:row>
    <x:row r="881" ht="22" customHeight="1">
      <x:c r="A881" s="18" t="n">
        <x:f>Summary!C$41</x:f>
        <x:v>46327</x:v>
      </x:c>
      <x:c r="B881" s="2" t="str">
        <x:f>'Inventory detail'!A881</x:f>
        <x:v>COIL</x:v>
      </x:c>
      <x:c r="C881" s="2" t="str">
        <x:f>'Inventory detail'!B881</x:f>
        <x:v>30</x:v>
      </x:c>
      <x:c r="D881" s="2" t="str">
        <x:f>'Inventory detail'!C881</x:f>
        <x:v>6RED12-4</x:v>
      </x:c>
      <x:c r="E881" s="10" t="n">
        <x:f>Summary!$E$5</x:f>
        <x:v>46304</x:v>
      </x:c>
      <x:c r="F881" s="7" t="n">
        <x:f>'Inventory detail'!W881</x:f>
        <x:v>0</x:v>
      </x:c>
      <x:c r="G881" s="7" t="n">
        <x:f>'Inventory detail'!X881</x:f>
        <x:v>0</x:v>
      </x:c>
      <x:c r="H881" s="7" t="n">
        <x:f>'Inventory detail'!Y881</x:f>
        <x:v>0</x:v>
      </x:c>
      <x:c r="I881" s="7" t="n">
        <x:f>0</x:f>
        <x:v>0</x:v>
      </x:c>
      <x:c r="J881" s="7" t="n">
        <x:f>0</x:f>
        <x:v>0</x:v>
      </x:c>
      <x:c r="K881" s="7" t="n">
        <x:f>0</x:f>
        <x:v>0</x:v>
      </x:c>
      <x:c r="L881" s="7" t="n">
        <x:f>'Inventory detail'!F881*Summary!$K$5*(A881-E881)/Summary!$K$6</x:f>
        <x:v>0</x:v>
      </x:c>
      <x:c r="M881" s="7" t="n">
        <x:f>MAX(0,H881-L881)</x:f>
        <x:v>0</x:v>
      </x:c>
      <x:c r="N881" s="7" t="n">
        <x:f>MAX(0,L881-H881)</x:f>
        <x:v>0</x:v>
      </x:c>
      <x:c r="O881" s="7" t="n">
        <x:f>MAX(0,F881+I881-N881)</x:f>
        <x:v>0</x:v>
      </x:c>
      <x:c r="P881" s="7" t="n">
        <x:f>MAX(0,N881-F881-I881)</x:f>
        <x:v>0</x:v>
      </x:c>
      <x:c r="Q881" s="7" t="n">
        <x:f>MAX(0,G881+J881-P881)</x:f>
        <x:v>0</x:v>
      </x:c>
      <x:c r="R881" s="7" t="n">
        <x:f>M881+MAX(0,K881-MAX(0,P881-G881-J881))</x:f>
        <x:v>0</x:v>
      </x:c>
      <x:c r="S881" s="7" t="n">
        <x:f>SUM(O881,Q881,R881)</x:f>
        <x:v>0</x:v>
      </x:c>
      <x:c r="T881" s="14" t="n">
        <x:f>'Inventory detail'!T881</x:f>
        <x:v>0.0365</x:v>
      </x:c>
      <x:c r="U881" s="14" t="n">
        <x:f>'Inventory detail'!U881</x:f>
        <x:v>0.0356915</x:v>
      </x:c>
      <x:c r="V881" s="9" t="n">
        <x:f>O881*T881</x:f>
        <x:v>0</x:v>
      </x:c>
      <x:c r="W881" s="9" t="n">
        <x:f>Q881*T881</x:f>
        <x:v>0</x:v>
      </x:c>
      <x:c r="X881" s="9" t="n">
        <x:f>R881*T881</x:f>
        <x:v>0</x:v>
      </x:c>
      <x:c r="Y881" s="9" t="n">
        <x:f>S881*T881</x:f>
        <x:v>0</x:v>
      </x:c>
      <x:c r="Z881" s="9" t="n">
        <x:f>IF(ISNUMBER(U881),S881*(U881-T881),"n.a.")</x:f>
        <x:v>0</x:v>
      </x:c>
      <x:c r="AA881" s="9" t="n">
        <x:f>IF(ISNUMBER(U881),Y881,0)</x:f>
        <x:v>0</x:v>
      </x:c>
      <x:c r="AB881" s="7" t="n">
        <x:f>MAX(0,L881-SUM(F881:K881))</x:f>
        <x:v>0</x:v>
      </x:c>
    </x:row>
    <x:row r="882" ht="22" customHeight="1">
      <x:c r="A882" s="18" t="n">
        <x:f>Summary!C$41</x:f>
        <x:v>46327</x:v>
      </x:c>
      <x:c r="B882" s="2" t="str">
        <x:f>'Inventory detail'!A882</x:f>
        <x:v>COIL</x:v>
      </x:c>
      <x:c r="C882" s="2" t="str">
        <x:f>'Inventory detail'!B882</x:f>
        <x:v>30</x:v>
      </x:c>
      <x:c r="D882" s="2" t="str">
        <x:f>'Inventory detail'!C882</x:f>
        <x:v>6WHT12-5</x:v>
      </x:c>
      <x:c r="E882" s="10" t="n">
        <x:f>Summary!$E$5</x:f>
        <x:v>46304</x:v>
      </x:c>
      <x:c r="F882" s="7" t="n">
        <x:f>'Inventory detail'!W882</x:f>
        <x:v>0</x:v>
      </x:c>
      <x:c r="G882" s="7" t="n">
        <x:f>'Inventory detail'!X882</x:f>
        <x:v>0</x:v>
      </x:c>
      <x:c r="H882" s="7" t="n">
        <x:f>'Inventory detail'!Y882</x:f>
        <x:v>0</x:v>
      </x:c>
      <x:c r="I882" s="7" t="n">
        <x:f>0</x:f>
        <x:v>0</x:v>
      </x:c>
      <x:c r="J882" s="7" t="n">
        <x:f>0</x:f>
        <x:v>0</x:v>
      </x:c>
      <x:c r="K882" s="7" t="n">
        <x:f>0</x:f>
        <x:v>0</x:v>
      </x:c>
      <x:c r="L882" s="7" t="n">
        <x:f>'Inventory detail'!F882*Summary!$K$5*(A882-E882)/Summary!$K$6</x:f>
        <x:v>0</x:v>
      </x:c>
      <x:c r="M882" s="7" t="n">
        <x:f>MAX(0,H882-L882)</x:f>
        <x:v>0</x:v>
      </x:c>
      <x:c r="N882" s="7" t="n">
        <x:f>MAX(0,L882-H882)</x:f>
        <x:v>0</x:v>
      </x:c>
      <x:c r="O882" s="7" t="n">
        <x:f>MAX(0,F882+I882-N882)</x:f>
        <x:v>0</x:v>
      </x:c>
      <x:c r="P882" s="7" t="n">
        <x:f>MAX(0,N882-F882-I882)</x:f>
        <x:v>0</x:v>
      </x:c>
      <x:c r="Q882" s="7" t="n">
        <x:f>MAX(0,G882+J882-P882)</x:f>
        <x:v>0</x:v>
      </x:c>
      <x:c r="R882" s="7" t="n">
        <x:f>M882+MAX(0,K882-MAX(0,P882-G882-J882))</x:f>
        <x:v>0</x:v>
      </x:c>
      <x:c r="S882" s="7" t="n">
        <x:f>SUM(O882,Q882,R882)</x:f>
        <x:v>0</x:v>
      </x:c>
      <x:c r="T882" s="14" t="n">
        <x:f>'Inventory detail'!T882</x:f>
        <x:v>0.0239</x:v>
      </x:c>
      <x:c r="U882" s="14" t="str">
        <x:f>'Inventory detail'!U882</x:f>
        <x:v>n.a.</x:v>
      </x:c>
      <x:c r="V882" s="9" t="n">
        <x:f>O882*T882</x:f>
        <x:v>0</x:v>
      </x:c>
      <x:c r="W882" s="9" t="n">
        <x:f>Q882*T882</x:f>
        <x:v>0</x:v>
      </x:c>
      <x:c r="X882" s="9" t="n">
        <x:f>R882*T882</x:f>
        <x:v>0</x:v>
      </x:c>
      <x:c r="Y882" s="9" t="n">
        <x:f>S882*T882</x:f>
        <x:v>0</x:v>
      </x:c>
      <x:c r="Z882" s="9" t="str">
        <x:f>IF(ISNUMBER(U882),S882*(U882-T882),"n.a.")</x:f>
        <x:v>n.a.</x:v>
      </x:c>
      <x:c r="AA882" s="9" t="n">
        <x:f>IF(ISNUMBER(U882),Y882,0)</x:f>
        <x:v>0</x:v>
      </x:c>
      <x:c r="AB882" s="7" t="n">
        <x:f>MAX(0,L882-SUM(F882:K882))</x:f>
        <x:v>0</x:v>
      </x:c>
    </x:row>
    <x:row r="883" ht="22" customHeight="1">
      <x:c r="A883" s="18" t="n">
        <x:f>Summary!C$41</x:f>
        <x:v>46327</x:v>
      </x:c>
      <x:c r="B883" s="2" t="str">
        <x:f>'Inventory detail'!A883</x:f>
        <x:v>COIL</x:v>
      </x:c>
      <x:c r="C883" s="2" t="str">
        <x:f>'Inventory detail'!B883</x:f>
        <x:v>30</x:v>
      </x:c>
      <x:c r="D883" s="2" t="str">
        <x:f>'Inventory detail'!C883</x:f>
        <x:v>6WHT36-5</x:v>
      </x:c>
      <x:c r="E883" s="10" t="n">
        <x:f>Summary!$E$5</x:f>
        <x:v>46304</x:v>
      </x:c>
      <x:c r="F883" s="7" t="n">
        <x:f>'Inventory detail'!W883</x:f>
        <x:v>0</x:v>
      </x:c>
      <x:c r="G883" s="7" t="n">
        <x:f>'Inventory detail'!X883</x:f>
        <x:v>0</x:v>
      </x:c>
      <x:c r="H883" s="7" t="n">
        <x:f>'Inventory detail'!Y883</x:f>
        <x:v>0</x:v>
      </x:c>
      <x:c r="I883" s="7" t="n">
        <x:f>0</x:f>
        <x:v>0</x:v>
      </x:c>
      <x:c r="J883" s="7" t="n">
        <x:f>0</x:f>
        <x:v>0</x:v>
      </x:c>
      <x:c r="K883" s="7" t="n">
        <x:f>0</x:f>
        <x:v>0</x:v>
      </x:c>
      <x:c r="L883" s="7" t="n">
        <x:f>'Inventory detail'!F883*Summary!$K$5*(A883-E883)/Summary!$K$6</x:f>
        <x:v>0</x:v>
      </x:c>
      <x:c r="M883" s="7" t="n">
        <x:f>MAX(0,H883-L883)</x:f>
        <x:v>0</x:v>
      </x:c>
      <x:c r="N883" s="7" t="n">
        <x:f>MAX(0,L883-H883)</x:f>
        <x:v>0</x:v>
      </x:c>
      <x:c r="O883" s="7" t="n">
        <x:f>MAX(0,F883+I883-N883)</x:f>
        <x:v>0</x:v>
      </x:c>
      <x:c r="P883" s="7" t="n">
        <x:f>MAX(0,N883-F883-I883)</x:f>
        <x:v>0</x:v>
      </x:c>
      <x:c r="Q883" s="7" t="n">
        <x:f>MAX(0,G883+J883-P883)</x:f>
        <x:v>0</x:v>
      </x:c>
      <x:c r="R883" s="7" t="n">
        <x:f>M883+MAX(0,K883-MAX(0,P883-G883-J883))</x:f>
        <x:v>0</x:v>
      </x:c>
      <x:c r="S883" s="7" t="n">
        <x:f>SUM(O883,Q883,R883)</x:f>
        <x:v>0</x:v>
      </x:c>
      <x:c r="T883" s="14" t="n">
        <x:f>'Inventory detail'!T883</x:f>
        <x:v>0.0779</x:v>
      </x:c>
      <x:c r="U883" s="14" t="str">
        <x:f>'Inventory detail'!U883</x:f>
        <x:v>n.a.</x:v>
      </x:c>
      <x:c r="V883" s="9" t="n">
        <x:f>O883*T883</x:f>
        <x:v>0</x:v>
      </x:c>
      <x:c r="W883" s="9" t="n">
        <x:f>Q883*T883</x:f>
        <x:v>0</x:v>
      </x:c>
      <x:c r="X883" s="9" t="n">
        <x:f>R883*T883</x:f>
        <x:v>0</x:v>
      </x:c>
      <x:c r="Y883" s="9" t="n">
        <x:f>S883*T883</x:f>
        <x:v>0</x:v>
      </x:c>
      <x:c r="Z883" s="9" t="str">
        <x:f>IF(ISNUMBER(U883),S883*(U883-T883),"n.a.")</x:f>
        <x:v>n.a.</x:v>
      </x:c>
      <x:c r="AA883" s="9" t="n">
        <x:f>IF(ISNUMBER(U883),Y883,0)</x:f>
        <x:v>0</x:v>
      </x:c>
      <x:c r="AB883" s="7" t="n">
        <x:f>MAX(0,L883-SUM(F883:K883))</x:f>
        <x:v>0</x:v>
      </x:c>
    </x:row>
    <x:row r="884" ht="22" customHeight="1">
      <x:c r="A884" s="18" t="n">
        <x:f>Summary!C$41</x:f>
        <x:v>46327</x:v>
      </x:c>
      <x:c r="B884" s="2" t="str">
        <x:f>'Inventory detail'!A884</x:f>
        <x:v>COIL</x:v>
      </x:c>
      <x:c r="C884" s="2" t="str">
        <x:f>'Inventory detail'!B884</x:f>
        <x:v>30</x:v>
      </x:c>
      <x:c r="D884" s="2" t="str">
        <x:f>'Inventory detail'!C884</x:f>
        <x:v>7BLK12-5</x:v>
      </x:c>
      <x:c r="E884" s="10" t="n">
        <x:f>Summary!$E$5</x:f>
        <x:v>46304</x:v>
      </x:c>
      <x:c r="F884" s="7" t="n">
        <x:f>'Inventory detail'!W884</x:f>
        <x:v>0</x:v>
      </x:c>
      <x:c r="G884" s="7" t="n">
        <x:f>'Inventory detail'!X884</x:f>
        <x:v>0</x:v>
      </x:c>
      <x:c r="H884" s="7" t="n">
        <x:f>'Inventory detail'!Y884</x:f>
        <x:v>0</x:v>
      </x:c>
      <x:c r="I884" s="7" t="n">
        <x:f>0</x:f>
        <x:v>0</x:v>
      </x:c>
      <x:c r="J884" s="7" t="n">
        <x:f>0</x:f>
        <x:v>0</x:v>
      </x:c>
      <x:c r="K884" s="7" t="n">
        <x:f>0</x:f>
        <x:v>0</x:v>
      </x:c>
      <x:c r="L884" s="7" t="n">
        <x:f>'Inventory detail'!F884*Summary!$K$5*(A884-E884)/Summary!$K$6</x:f>
        <x:v>0</x:v>
      </x:c>
      <x:c r="M884" s="7" t="n">
        <x:f>MAX(0,H884-L884)</x:f>
        <x:v>0</x:v>
      </x:c>
      <x:c r="N884" s="7" t="n">
        <x:f>MAX(0,L884-H884)</x:f>
        <x:v>0</x:v>
      </x:c>
      <x:c r="O884" s="7" t="n">
        <x:f>MAX(0,F884+I884-N884)</x:f>
        <x:v>0</x:v>
      </x:c>
      <x:c r="P884" s="7" t="n">
        <x:f>MAX(0,N884-F884-I884)</x:f>
        <x:v>0</x:v>
      </x:c>
      <x:c r="Q884" s="7" t="n">
        <x:f>MAX(0,G884+J884-P884)</x:f>
        <x:v>0</x:v>
      </x:c>
      <x:c r="R884" s="7" t="n">
        <x:f>M884+MAX(0,K884-MAX(0,P884-G884-J884))</x:f>
        <x:v>0</x:v>
      </x:c>
      <x:c r="S884" s="7" t="n">
        <x:f>SUM(O884,Q884,R884)</x:f>
        <x:v>0</x:v>
      </x:c>
      <x:c r="T884" s="14" t="n">
        <x:f>'Inventory detail'!T884</x:f>
        <x:v>0.0253</x:v>
      </x:c>
      <x:c r="U884" s="14" t="str">
        <x:f>'Inventory detail'!U884</x:f>
        <x:v>n.a.</x:v>
      </x:c>
      <x:c r="V884" s="9" t="n">
        <x:f>O884*T884</x:f>
        <x:v>0</x:v>
      </x:c>
      <x:c r="W884" s="9" t="n">
        <x:f>Q884*T884</x:f>
        <x:v>0</x:v>
      </x:c>
      <x:c r="X884" s="9" t="n">
        <x:f>R884*T884</x:f>
        <x:v>0</x:v>
      </x:c>
      <x:c r="Y884" s="9" t="n">
        <x:f>S884*T884</x:f>
        <x:v>0</x:v>
      </x:c>
      <x:c r="Z884" s="9" t="str">
        <x:f>IF(ISNUMBER(U884),S884*(U884-T884),"n.a.")</x:f>
        <x:v>n.a.</x:v>
      </x:c>
      <x:c r="AA884" s="9" t="n">
        <x:f>IF(ISNUMBER(U884),Y884,0)</x:f>
        <x:v>0</x:v>
      </x:c>
      <x:c r="AB884" s="7" t="n">
        <x:f>MAX(0,L884-SUM(F884:K884))</x:f>
        <x:v>0</x:v>
      </x:c>
    </x:row>
    <x:row r="885" ht="22" customHeight="1">
      <x:c r="A885" s="18" t="n">
        <x:f>Summary!C$41</x:f>
        <x:v>46327</x:v>
      </x:c>
      <x:c r="B885" s="2" t="str">
        <x:f>'Inventory detail'!A885</x:f>
        <x:v>COIL</x:v>
      </x:c>
      <x:c r="C885" s="2" t="str">
        <x:f>'Inventory detail'!B885</x:f>
        <x:v>30</x:v>
      </x:c>
      <x:c r="D885" s="2" t="str">
        <x:f>'Inventory detail'!C885</x:f>
        <x:v>7BLK36-5</x:v>
      </x:c>
      <x:c r="E885" s="10" t="n">
        <x:f>Summary!$E$5</x:f>
        <x:v>46304</x:v>
      </x:c>
      <x:c r="F885" s="7" t="n">
        <x:f>'Inventory detail'!W885</x:f>
        <x:v>0</x:v>
      </x:c>
      <x:c r="G885" s="7" t="n">
        <x:f>'Inventory detail'!X885</x:f>
        <x:v>0</x:v>
      </x:c>
      <x:c r="H885" s="7" t="n">
        <x:f>'Inventory detail'!Y885</x:f>
        <x:v>0</x:v>
      </x:c>
      <x:c r="I885" s="7" t="n">
        <x:f>0</x:f>
        <x:v>0</x:v>
      </x:c>
      <x:c r="J885" s="7" t="n">
        <x:f>0</x:f>
        <x:v>0</x:v>
      </x:c>
      <x:c r="K885" s="7" t="n">
        <x:f>0</x:f>
        <x:v>0</x:v>
      </x:c>
      <x:c r="L885" s="7" t="n">
        <x:f>'Inventory detail'!F885*Summary!$K$5*(A885-E885)/Summary!$K$6</x:f>
        <x:v>0</x:v>
      </x:c>
      <x:c r="M885" s="7" t="n">
        <x:f>MAX(0,H885-L885)</x:f>
        <x:v>0</x:v>
      </x:c>
      <x:c r="N885" s="7" t="n">
        <x:f>MAX(0,L885-H885)</x:f>
        <x:v>0</x:v>
      </x:c>
      <x:c r="O885" s="7" t="n">
        <x:f>MAX(0,F885+I885-N885)</x:f>
        <x:v>0</x:v>
      </x:c>
      <x:c r="P885" s="7" t="n">
        <x:f>MAX(0,N885-F885-I885)</x:f>
        <x:v>0</x:v>
      </x:c>
      <x:c r="Q885" s="7" t="n">
        <x:f>MAX(0,G885+J885-P885)</x:f>
        <x:v>0</x:v>
      </x:c>
      <x:c r="R885" s="7" t="n">
        <x:f>M885+MAX(0,K885-MAX(0,P885-G885-J885))</x:f>
        <x:v>0</x:v>
      </x:c>
      <x:c r="S885" s="7" t="n">
        <x:f>SUM(O885,Q885,R885)</x:f>
        <x:v>0</x:v>
      </x:c>
      <x:c r="T885" s="14" t="n">
        <x:f>'Inventory detail'!T885</x:f>
        <x:v>0.0825</x:v>
      </x:c>
      <x:c r="U885" s="14" t="str">
        <x:f>'Inventory detail'!U885</x:f>
        <x:v>n.a.</x:v>
      </x:c>
      <x:c r="V885" s="9" t="n">
        <x:f>O885*T885</x:f>
        <x:v>0</x:v>
      </x:c>
      <x:c r="W885" s="9" t="n">
        <x:f>Q885*T885</x:f>
        <x:v>0</x:v>
      </x:c>
      <x:c r="X885" s="9" t="n">
        <x:f>R885*T885</x:f>
        <x:v>0</x:v>
      </x:c>
      <x:c r="Y885" s="9" t="n">
        <x:f>S885*T885</x:f>
        <x:v>0</x:v>
      </x:c>
      <x:c r="Z885" s="9" t="str">
        <x:f>IF(ISNUMBER(U885),S885*(U885-T885),"n.a.")</x:f>
        <x:v>n.a.</x:v>
      </x:c>
      <x:c r="AA885" s="9" t="n">
        <x:f>IF(ISNUMBER(U885),Y885,0)</x:f>
        <x:v>0</x:v>
      </x:c>
      <x:c r="AB885" s="7" t="n">
        <x:f>MAX(0,L885-SUM(F885:K885))</x:f>
        <x:v>0</x:v>
      </x:c>
    </x:row>
    <x:row r="886" ht="22" customHeight="1">
      <x:c r="A886" s="18" t="n">
        <x:f>Summary!C$41</x:f>
        <x:v>46327</x:v>
      </x:c>
      <x:c r="B886" s="2" t="str">
        <x:f>'Inventory detail'!A886</x:f>
        <x:v>COIL</x:v>
      </x:c>
      <x:c r="C886" s="2" t="str">
        <x:f>'Inventory detail'!B886</x:f>
        <x:v>30</x:v>
      </x:c>
      <x:c r="D886" s="2" t="str">
        <x:f>'Inventory detail'!C886</x:f>
        <x:v>7FG12-4</x:v>
      </x:c>
      <x:c r="E886" s="10" t="n">
        <x:f>Summary!$E$5</x:f>
        <x:v>46304</x:v>
      </x:c>
      <x:c r="F886" s="7" t="n">
        <x:f>'Inventory detail'!W886</x:f>
        <x:v>0</x:v>
      </x:c>
      <x:c r="G886" s="7" t="n">
        <x:f>'Inventory detail'!X886</x:f>
        <x:v>0</x:v>
      </x:c>
      <x:c r="H886" s="7" t="n">
        <x:f>'Inventory detail'!Y886</x:f>
        <x:v>0</x:v>
      </x:c>
      <x:c r="I886" s="7" t="n">
        <x:f>0</x:f>
        <x:v>0</x:v>
      </x:c>
      <x:c r="J886" s="7" t="n">
        <x:f>0</x:f>
        <x:v>0</x:v>
      </x:c>
      <x:c r="K886" s="7" t="n">
        <x:f>0</x:f>
        <x:v>0</x:v>
      </x:c>
      <x:c r="L886" s="7" t="n">
        <x:f>'Inventory detail'!F886*Summary!$K$5*(A886-E886)/Summary!$K$6</x:f>
        <x:v>0</x:v>
      </x:c>
      <x:c r="M886" s="7" t="n">
        <x:f>MAX(0,H886-L886)</x:f>
        <x:v>0</x:v>
      </x:c>
      <x:c r="N886" s="7" t="n">
        <x:f>MAX(0,L886-H886)</x:f>
        <x:v>0</x:v>
      </x:c>
      <x:c r="O886" s="7" t="n">
        <x:f>MAX(0,F886+I886-N886)</x:f>
        <x:v>0</x:v>
      </x:c>
      <x:c r="P886" s="7" t="n">
        <x:f>MAX(0,N886-F886-I886)</x:f>
        <x:v>0</x:v>
      </x:c>
      <x:c r="Q886" s="7" t="n">
        <x:f>MAX(0,G886+J886-P886)</x:f>
        <x:v>0</x:v>
      </x:c>
      <x:c r="R886" s="7" t="n">
        <x:f>M886+MAX(0,K886-MAX(0,P886-G886-J886))</x:f>
        <x:v>0</x:v>
      </x:c>
      <x:c r="S886" s="7" t="n">
        <x:f>SUM(O886,Q886,R886)</x:f>
        <x:v>0</x:v>
      </x:c>
      <x:c r="T886" s="14" t="n">
        <x:f>'Inventory detail'!T886</x:f>
        <x:v>0.0229</x:v>
      </x:c>
      <x:c r="U886" s="14" t="str">
        <x:f>'Inventory detail'!U886</x:f>
        <x:v>n.a.</x:v>
      </x:c>
      <x:c r="V886" s="9" t="n">
        <x:f>O886*T886</x:f>
        <x:v>0</x:v>
      </x:c>
      <x:c r="W886" s="9" t="n">
        <x:f>Q886*T886</x:f>
        <x:v>0</x:v>
      </x:c>
      <x:c r="X886" s="9" t="n">
        <x:f>R886*T886</x:f>
        <x:v>0</x:v>
      </x:c>
      <x:c r="Y886" s="9" t="n">
        <x:f>S886*T886</x:f>
        <x:v>0</x:v>
      </x:c>
      <x:c r="Z886" s="9" t="str">
        <x:f>IF(ISNUMBER(U886),S886*(U886-T886),"n.a.")</x:f>
        <x:v>n.a.</x:v>
      </x:c>
      <x:c r="AA886" s="9" t="n">
        <x:f>IF(ISNUMBER(U886),Y886,0)</x:f>
        <x:v>0</x:v>
      </x:c>
      <x:c r="AB886" s="7" t="n">
        <x:f>MAX(0,L886-SUM(F886:K886))</x:f>
        <x:v>0</x:v>
      </x:c>
    </x:row>
    <x:row r="887" ht="22" customHeight="1">
      <x:c r="A887" s="18" t="n">
        <x:f>Summary!C$41</x:f>
        <x:v>46327</x:v>
      </x:c>
      <x:c r="B887" s="2" t="str">
        <x:f>'Inventory detail'!A887</x:f>
        <x:v>COIL</x:v>
      </x:c>
      <x:c r="C887" s="2" t="str">
        <x:f>'Inventory detail'!B887</x:f>
        <x:v>30</x:v>
      </x:c>
      <x:c r="D887" s="2" t="str">
        <x:f>'Inventory detail'!C887</x:f>
        <x:v>7MAR12-4</x:v>
      </x:c>
      <x:c r="E887" s="10" t="n">
        <x:f>Summary!$E$5</x:f>
        <x:v>46304</x:v>
      </x:c>
      <x:c r="F887" s="7" t="n">
        <x:f>'Inventory detail'!W887</x:f>
        <x:v>0</x:v>
      </x:c>
      <x:c r="G887" s="7" t="n">
        <x:f>'Inventory detail'!X887</x:f>
        <x:v>0</x:v>
      </x:c>
      <x:c r="H887" s="7" t="n">
        <x:f>'Inventory detail'!Y887</x:f>
        <x:v>0</x:v>
      </x:c>
      <x:c r="I887" s="7" t="n">
        <x:f>0</x:f>
        <x:v>0</x:v>
      </x:c>
      <x:c r="J887" s="7" t="n">
        <x:f>0</x:f>
        <x:v>0</x:v>
      </x:c>
      <x:c r="K887" s="7" t="n">
        <x:f>0</x:f>
        <x:v>0</x:v>
      </x:c>
      <x:c r="L887" s="7" t="n">
        <x:f>'Inventory detail'!F887*Summary!$K$5*(A887-E887)/Summary!$K$6</x:f>
        <x:v>0</x:v>
      </x:c>
      <x:c r="M887" s="7" t="n">
        <x:f>MAX(0,H887-L887)</x:f>
        <x:v>0</x:v>
      </x:c>
      <x:c r="N887" s="7" t="n">
        <x:f>MAX(0,L887-H887)</x:f>
        <x:v>0</x:v>
      </x:c>
      <x:c r="O887" s="7" t="n">
        <x:f>MAX(0,F887+I887-N887)</x:f>
        <x:v>0</x:v>
      </x:c>
      <x:c r="P887" s="7" t="n">
        <x:f>MAX(0,N887-F887-I887)</x:f>
        <x:v>0</x:v>
      </x:c>
      <x:c r="Q887" s="7" t="n">
        <x:f>MAX(0,G887+J887-P887)</x:f>
        <x:v>0</x:v>
      </x:c>
      <x:c r="R887" s="7" t="n">
        <x:f>M887+MAX(0,K887-MAX(0,P887-G887-J887))</x:f>
        <x:v>0</x:v>
      </x:c>
      <x:c r="S887" s="7" t="n">
        <x:f>SUM(O887,Q887,R887)</x:f>
        <x:v>0</x:v>
      </x:c>
      <x:c r="T887" s="14" t="n">
        <x:f>'Inventory detail'!T887</x:f>
        <x:v>0.0229</x:v>
      </x:c>
      <x:c r="U887" s="14" t="str">
        <x:f>'Inventory detail'!U887</x:f>
        <x:v>n.a.</x:v>
      </x:c>
      <x:c r="V887" s="9" t="n">
        <x:f>O887*T887</x:f>
        <x:v>0</x:v>
      </x:c>
      <x:c r="W887" s="9" t="n">
        <x:f>Q887*T887</x:f>
        <x:v>0</x:v>
      </x:c>
      <x:c r="X887" s="9" t="n">
        <x:f>R887*T887</x:f>
        <x:v>0</x:v>
      </x:c>
      <x:c r="Y887" s="9" t="n">
        <x:f>S887*T887</x:f>
        <x:v>0</x:v>
      </x:c>
      <x:c r="Z887" s="9" t="str">
        <x:f>IF(ISNUMBER(U887),S887*(U887-T887),"n.a.")</x:f>
        <x:v>n.a.</x:v>
      </x:c>
      <x:c r="AA887" s="9" t="n">
        <x:f>IF(ISNUMBER(U887),Y887,0)</x:f>
        <x:v>0</x:v>
      </x:c>
      <x:c r="AB887" s="7" t="n">
        <x:f>MAX(0,L887-SUM(F887:K887))</x:f>
        <x:v>0</x:v>
      </x:c>
    </x:row>
    <x:row r="888" ht="22" customHeight="1">
      <x:c r="A888" s="18" t="n">
        <x:f>Summary!C$41</x:f>
        <x:v>46327</x:v>
      </x:c>
      <x:c r="B888" s="2" t="str">
        <x:f>'Inventory detail'!A888</x:f>
        <x:v>COIL</x:v>
      </x:c>
      <x:c r="C888" s="2" t="str">
        <x:f>'Inventory detail'!B888</x:f>
        <x:v>30</x:v>
      </x:c>
      <x:c r="D888" s="2" t="str">
        <x:f>'Inventory detail'!C888</x:f>
        <x:v>7RED12-4</x:v>
      </x:c>
      <x:c r="E888" s="10" t="n">
        <x:f>Summary!$E$5</x:f>
        <x:v>46304</x:v>
      </x:c>
      <x:c r="F888" s="7" t="n">
        <x:f>'Inventory detail'!W888</x:f>
        <x:v>0</x:v>
      </x:c>
      <x:c r="G888" s="7" t="n">
        <x:f>'Inventory detail'!X888</x:f>
        <x:v>0</x:v>
      </x:c>
      <x:c r="H888" s="7" t="n">
        <x:f>'Inventory detail'!Y888</x:f>
        <x:v>0</x:v>
      </x:c>
      <x:c r="I888" s="7" t="n">
        <x:f>0</x:f>
        <x:v>0</x:v>
      </x:c>
      <x:c r="J888" s="7" t="n">
        <x:f>0</x:f>
        <x:v>0</x:v>
      </x:c>
      <x:c r="K888" s="7" t="n">
        <x:f>0</x:f>
        <x:v>0</x:v>
      </x:c>
      <x:c r="L888" s="7" t="n">
        <x:f>'Inventory detail'!F888*Summary!$K$5*(A888-E888)/Summary!$K$6</x:f>
        <x:v>0</x:v>
      </x:c>
      <x:c r="M888" s="7" t="n">
        <x:f>MAX(0,H888-L888)</x:f>
        <x:v>0</x:v>
      </x:c>
      <x:c r="N888" s="7" t="n">
        <x:f>MAX(0,L888-H888)</x:f>
        <x:v>0</x:v>
      </x:c>
      <x:c r="O888" s="7" t="n">
        <x:f>MAX(0,F888+I888-N888)</x:f>
        <x:v>0</x:v>
      </x:c>
      <x:c r="P888" s="7" t="n">
        <x:f>MAX(0,N888-F888-I888)</x:f>
        <x:v>0</x:v>
      </x:c>
      <x:c r="Q888" s="7" t="n">
        <x:f>MAX(0,G888+J888-P888)</x:f>
        <x:v>0</x:v>
      </x:c>
      <x:c r="R888" s="7" t="n">
        <x:f>M888+MAX(0,K888-MAX(0,P888-G888-J888))</x:f>
        <x:v>0</x:v>
      </x:c>
      <x:c r="S888" s="7" t="n">
        <x:f>SUM(O888,Q888,R888)</x:f>
        <x:v>0</x:v>
      </x:c>
      <x:c r="T888" s="14" t="n">
        <x:f>'Inventory detail'!T888</x:f>
        <x:v>0.0392</x:v>
      </x:c>
      <x:c r="U888" s="14" t="n">
        <x:f>'Inventory detail'!U888</x:f>
        <x:v>0.038453999999999995</x:v>
      </x:c>
      <x:c r="V888" s="9" t="n">
        <x:f>O888*T888</x:f>
        <x:v>0</x:v>
      </x:c>
      <x:c r="W888" s="9" t="n">
        <x:f>Q888*T888</x:f>
        <x:v>0</x:v>
      </x:c>
      <x:c r="X888" s="9" t="n">
        <x:f>R888*T888</x:f>
        <x:v>0</x:v>
      </x:c>
      <x:c r="Y888" s="9" t="n">
        <x:f>S888*T888</x:f>
        <x:v>0</x:v>
      </x:c>
      <x:c r="Z888" s="9" t="n">
        <x:f>IF(ISNUMBER(U888),S888*(U888-T888),"n.a.")</x:f>
        <x:v>0</x:v>
      </x:c>
      <x:c r="AA888" s="9" t="n">
        <x:f>IF(ISNUMBER(U888),Y888,0)</x:f>
        <x:v>0</x:v>
      </x:c>
      <x:c r="AB888" s="7" t="n">
        <x:f>MAX(0,L888-SUM(F888:K888))</x:f>
        <x:v>0</x:v>
      </x:c>
    </x:row>
    <x:row r="889" ht="22" customHeight="1">
      <x:c r="A889" s="18" t="n">
        <x:f>Summary!C$41</x:f>
        <x:v>46327</x:v>
      </x:c>
      <x:c r="B889" s="2" t="str">
        <x:f>'Inventory detail'!A889</x:f>
        <x:v>COIL</x:v>
      </x:c>
      <x:c r="C889" s="2" t="str">
        <x:f>'Inventory detail'!B889</x:f>
        <x:v>30</x:v>
      </x:c>
      <x:c r="D889" s="2" t="str">
        <x:f>'Inventory detail'!C889</x:f>
        <x:v>7WHT12-5</x:v>
      </x:c>
      <x:c r="E889" s="10" t="n">
        <x:f>Summary!$E$5</x:f>
        <x:v>46304</x:v>
      </x:c>
      <x:c r="F889" s="7" t="n">
        <x:f>'Inventory detail'!W889</x:f>
        <x:v>0</x:v>
      </x:c>
      <x:c r="G889" s="7" t="n">
        <x:f>'Inventory detail'!X889</x:f>
        <x:v>0</x:v>
      </x:c>
      <x:c r="H889" s="7" t="n">
        <x:f>'Inventory detail'!Y889</x:f>
        <x:v>0</x:v>
      </x:c>
      <x:c r="I889" s="7" t="n">
        <x:f>0</x:f>
        <x:v>0</x:v>
      </x:c>
      <x:c r="J889" s="7" t="n">
        <x:f>0</x:f>
        <x:v>0</x:v>
      </x:c>
      <x:c r="K889" s="7" t="n">
        <x:f>0</x:f>
        <x:v>0</x:v>
      </x:c>
      <x:c r="L889" s="7" t="n">
        <x:f>'Inventory detail'!F889*Summary!$K$5*(A889-E889)/Summary!$K$6</x:f>
        <x:v>0</x:v>
      </x:c>
      <x:c r="M889" s="7" t="n">
        <x:f>MAX(0,H889-L889)</x:f>
        <x:v>0</x:v>
      </x:c>
      <x:c r="N889" s="7" t="n">
        <x:f>MAX(0,L889-H889)</x:f>
        <x:v>0</x:v>
      </x:c>
      <x:c r="O889" s="7" t="n">
        <x:f>MAX(0,F889+I889-N889)</x:f>
        <x:v>0</x:v>
      </x:c>
      <x:c r="P889" s="7" t="n">
        <x:f>MAX(0,N889-F889-I889)</x:f>
        <x:v>0</x:v>
      </x:c>
      <x:c r="Q889" s="7" t="n">
        <x:f>MAX(0,G889+J889-P889)</x:f>
        <x:v>0</x:v>
      </x:c>
      <x:c r="R889" s="7" t="n">
        <x:f>M889+MAX(0,K889-MAX(0,P889-G889-J889))</x:f>
        <x:v>0</x:v>
      </x:c>
      <x:c r="S889" s="7" t="n">
        <x:f>SUM(O889,Q889,R889)</x:f>
        <x:v>0</x:v>
      </x:c>
      <x:c r="T889" s="14" t="n">
        <x:f>'Inventory detail'!T889</x:f>
        <x:v>0.0253</x:v>
      </x:c>
      <x:c r="U889" s="14" t="str">
        <x:f>'Inventory detail'!U889</x:f>
        <x:v>n.a.</x:v>
      </x:c>
      <x:c r="V889" s="9" t="n">
        <x:f>O889*T889</x:f>
        <x:v>0</x:v>
      </x:c>
      <x:c r="W889" s="9" t="n">
        <x:f>Q889*T889</x:f>
        <x:v>0</x:v>
      </x:c>
      <x:c r="X889" s="9" t="n">
        <x:f>R889*T889</x:f>
        <x:v>0</x:v>
      </x:c>
      <x:c r="Y889" s="9" t="n">
        <x:f>S889*T889</x:f>
        <x:v>0</x:v>
      </x:c>
      <x:c r="Z889" s="9" t="str">
        <x:f>IF(ISNUMBER(U889),S889*(U889-T889),"n.a.")</x:f>
        <x:v>n.a.</x:v>
      </x:c>
      <x:c r="AA889" s="9" t="n">
        <x:f>IF(ISNUMBER(U889),Y889,0)</x:f>
        <x:v>0</x:v>
      </x:c>
      <x:c r="AB889" s="7" t="n">
        <x:f>MAX(0,L889-SUM(F889:K889))</x:f>
        <x:v>0</x:v>
      </x:c>
    </x:row>
    <x:row r="890" ht="22" customHeight="1">
      <x:c r="A890" s="18" t="n">
        <x:f>Summary!C$41</x:f>
        <x:v>46327</x:v>
      </x:c>
      <x:c r="B890" s="2" t="str">
        <x:f>'Inventory detail'!A890</x:f>
        <x:v>COIL</x:v>
      </x:c>
      <x:c r="C890" s="2" t="str">
        <x:f>'Inventory detail'!B890</x:f>
        <x:v>30</x:v>
      </x:c>
      <x:c r="D890" s="2" t="str">
        <x:f>'Inventory detail'!C890</x:f>
        <x:v>7WHT36-4</x:v>
      </x:c>
      <x:c r="E890" s="10" t="n">
        <x:f>Summary!$E$5</x:f>
        <x:v>46304</x:v>
      </x:c>
      <x:c r="F890" s="7" t="n">
        <x:f>'Inventory detail'!W890</x:f>
        <x:v>0</x:v>
      </x:c>
      <x:c r="G890" s="7" t="n">
        <x:f>'Inventory detail'!X890</x:f>
        <x:v>0</x:v>
      </x:c>
      <x:c r="H890" s="7" t="n">
        <x:f>'Inventory detail'!Y890</x:f>
        <x:v>0</x:v>
      </x:c>
      <x:c r="I890" s="7" t="n">
        <x:f>0</x:f>
        <x:v>0</x:v>
      </x:c>
      <x:c r="J890" s="7" t="n">
        <x:f>0</x:f>
        <x:v>0</x:v>
      </x:c>
      <x:c r="K890" s="7" t="n">
        <x:f>0</x:f>
        <x:v>0</x:v>
      </x:c>
      <x:c r="L890" s="7" t="n">
        <x:f>'Inventory detail'!F890*Summary!$K$5*(A890-E890)/Summary!$K$6</x:f>
        <x:v>0</x:v>
      </x:c>
      <x:c r="M890" s="7" t="n">
        <x:f>MAX(0,H890-L890)</x:f>
        <x:v>0</x:v>
      </x:c>
      <x:c r="N890" s="7" t="n">
        <x:f>MAX(0,L890-H890)</x:f>
        <x:v>0</x:v>
      </x:c>
      <x:c r="O890" s="7" t="n">
        <x:f>MAX(0,F890+I890-N890)</x:f>
        <x:v>0</x:v>
      </x:c>
      <x:c r="P890" s="7" t="n">
        <x:f>MAX(0,N890-F890-I890)</x:f>
        <x:v>0</x:v>
      </x:c>
      <x:c r="Q890" s="7" t="n">
        <x:f>MAX(0,G890+J890-P890)</x:f>
        <x:v>0</x:v>
      </x:c>
      <x:c r="R890" s="7" t="n">
        <x:f>M890+MAX(0,K890-MAX(0,P890-G890-J890))</x:f>
        <x:v>0</x:v>
      </x:c>
      <x:c r="S890" s="7" t="n">
        <x:f>SUM(O890,Q890,R890)</x:f>
        <x:v>0</x:v>
      </x:c>
      <x:c r="T890" s="14" t="n">
        <x:f>'Inventory detail'!T890</x:f>
        <x:v>0.0759</x:v>
      </x:c>
      <x:c r="U890" s="14" t="str">
        <x:f>'Inventory detail'!U890</x:f>
        <x:v>n.a.</x:v>
      </x:c>
      <x:c r="V890" s="9" t="n">
        <x:f>O890*T890</x:f>
        <x:v>0</x:v>
      </x:c>
      <x:c r="W890" s="9" t="n">
        <x:f>Q890*T890</x:f>
        <x:v>0</x:v>
      </x:c>
      <x:c r="X890" s="9" t="n">
        <x:f>R890*T890</x:f>
        <x:v>0</x:v>
      </x:c>
      <x:c r="Y890" s="9" t="n">
        <x:f>S890*T890</x:f>
        <x:v>0</x:v>
      </x:c>
      <x:c r="Z890" s="9" t="str">
        <x:f>IF(ISNUMBER(U890),S890*(U890-T890),"n.a.")</x:f>
        <x:v>n.a.</x:v>
      </x:c>
      <x:c r="AA890" s="9" t="n">
        <x:f>IF(ISNUMBER(U890),Y890,0)</x:f>
        <x:v>0</x:v>
      </x:c>
      <x:c r="AB890" s="7" t="n">
        <x:f>MAX(0,L890-SUM(F890:K890))</x:f>
        <x:v>0</x:v>
      </x:c>
    </x:row>
    <x:row r="891" ht="22" customHeight="1">
      <x:c r="A891" s="18" t="n">
        <x:f>Summary!C$41</x:f>
        <x:v>46327</x:v>
      </x:c>
      <x:c r="B891" s="2" t="str">
        <x:f>'Inventory detail'!A891</x:f>
        <x:v>COIL</x:v>
      </x:c>
      <x:c r="C891" s="2" t="str">
        <x:f>'Inventory detail'!B891</x:f>
        <x:v>30</x:v>
      </x:c>
      <x:c r="D891" s="2" t="str">
        <x:f>'Inventory detail'!C891</x:f>
        <x:v>7WHT36-5</x:v>
      </x:c>
      <x:c r="E891" s="10" t="n">
        <x:f>Summary!$E$5</x:f>
        <x:v>46304</x:v>
      </x:c>
      <x:c r="F891" s="7" t="n">
        <x:f>'Inventory detail'!W891</x:f>
        <x:v>0</x:v>
      </x:c>
      <x:c r="G891" s="7" t="n">
        <x:f>'Inventory detail'!X891</x:f>
        <x:v>0</x:v>
      </x:c>
      <x:c r="H891" s="7" t="n">
        <x:f>'Inventory detail'!Y891</x:f>
        <x:v>0</x:v>
      </x:c>
      <x:c r="I891" s="7" t="n">
        <x:f>0</x:f>
        <x:v>0</x:v>
      </x:c>
      <x:c r="J891" s="7" t="n">
        <x:f>0</x:f>
        <x:v>0</x:v>
      </x:c>
      <x:c r="K891" s="7" t="n">
        <x:f>0</x:f>
        <x:v>0</x:v>
      </x:c>
      <x:c r="L891" s="7" t="n">
        <x:f>'Inventory detail'!F891*Summary!$K$5*(A891-E891)/Summary!$K$6</x:f>
        <x:v>0</x:v>
      </x:c>
      <x:c r="M891" s="7" t="n">
        <x:f>MAX(0,H891-L891)</x:f>
        <x:v>0</x:v>
      </x:c>
      <x:c r="N891" s="7" t="n">
        <x:f>MAX(0,L891-H891)</x:f>
        <x:v>0</x:v>
      </x:c>
      <x:c r="O891" s="7" t="n">
        <x:f>MAX(0,F891+I891-N891)</x:f>
        <x:v>0</x:v>
      </x:c>
      <x:c r="P891" s="7" t="n">
        <x:f>MAX(0,N891-F891-I891)</x:f>
        <x:v>0</x:v>
      </x:c>
      <x:c r="Q891" s="7" t="n">
        <x:f>MAX(0,G891+J891-P891)</x:f>
        <x:v>0</x:v>
      </x:c>
      <x:c r="R891" s="7" t="n">
        <x:f>M891+MAX(0,K891-MAX(0,P891-G891-J891))</x:f>
        <x:v>0</x:v>
      </x:c>
      <x:c r="S891" s="7" t="n">
        <x:f>SUM(O891,Q891,R891)</x:f>
        <x:v>0</x:v>
      </x:c>
      <x:c r="T891" s="14" t="n">
        <x:f>'Inventory detail'!T891</x:f>
        <x:v>0.0825</x:v>
      </x:c>
      <x:c r="U891" s="14" t="str">
        <x:f>'Inventory detail'!U891</x:f>
        <x:v>n.a.</x:v>
      </x:c>
      <x:c r="V891" s="9" t="n">
        <x:f>O891*T891</x:f>
        <x:v>0</x:v>
      </x:c>
      <x:c r="W891" s="9" t="n">
        <x:f>Q891*T891</x:f>
        <x:v>0</x:v>
      </x:c>
      <x:c r="X891" s="9" t="n">
        <x:f>R891*T891</x:f>
        <x:v>0</x:v>
      </x:c>
      <x:c r="Y891" s="9" t="n">
        <x:f>S891*T891</x:f>
        <x:v>0</x:v>
      </x:c>
      <x:c r="Z891" s="9" t="str">
        <x:f>IF(ISNUMBER(U891),S891*(U891-T891),"n.a.")</x:f>
        <x:v>n.a.</x:v>
      </x:c>
      <x:c r="AA891" s="9" t="n">
        <x:f>IF(ISNUMBER(U891),Y891,0)</x:f>
        <x:v>0</x:v>
      </x:c>
      <x:c r="AB891" s="7" t="n">
        <x:f>MAX(0,L891-SUM(F891:K891))</x:f>
        <x:v>0</x:v>
      </x:c>
    </x:row>
    <x:row r="892" ht="22" customHeight="1">
      <x:c r="A892" s="18" t="n">
        <x:f>Summary!C$41</x:f>
        <x:v>46327</x:v>
      </x:c>
      <x:c r="B892" s="2" t="str">
        <x:f>'Inventory detail'!A892</x:f>
        <x:v>COIL</x:v>
      </x:c>
      <x:c r="C892" s="2" t="str">
        <x:f>'Inventory detail'!B892</x:f>
        <x:v>30</x:v>
      </x:c>
      <x:c r="D892" s="2" t="str">
        <x:f>'Inventory detail'!C892</x:f>
        <x:v>8BLK12-5</x:v>
      </x:c>
      <x:c r="E892" s="10" t="n">
        <x:f>Summary!$E$5</x:f>
        <x:v>46304</x:v>
      </x:c>
      <x:c r="F892" s="7" t="n">
        <x:f>'Inventory detail'!W892</x:f>
        <x:v>0</x:v>
      </x:c>
      <x:c r="G892" s="7" t="n">
        <x:f>'Inventory detail'!X892</x:f>
        <x:v>0</x:v>
      </x:c>
      <x:c r="H892" s="7" t="n">
        <x:f>'Inventory detail'!Y892</x:f>
        <x:v>0</x:v>
      </x:c>
      <x:c r="I892" s="7" t="n">
        <x:f>0</x:f>
        <x:v>0</x:v>
      </x:c>
      <x:c r="J892" s="7" t="n">
        <x:f>0</x:f>
        <x:v>0</x:v>
      </x:c>
      <x:c r="K892" s="7" t="n">
        <x:f>0</x:f>
        <x:v>0</x:v>
      </x:c>
      <x:c r="L892" s="7" t="n">
        <x:f>'Inventory detail'!F892*Summary!$K$5*(A892-E892)/Summary!$K$6</x:f>
        <x:v>0</x:v>
      </x:c>
      <x:c r="M892" s="7" t="n">
        <x:f>MAX(0,H892-L892)</x:f>
        <x:v>0</x:v>
      </x:c>
      <x:c r="N892" s="7" t="n">
        <x:f>MAX(0,L892-H892)</x:f>
        <x:v>0</x:v>
      </x:c>
      <x:c r="O892" s="7" t="n">
        <x:f>MAX(0,F892+I892-N892)</x:f>
        <x:v>0</x:v>
      </x:c>
      <x:c r="P892" s="7" t="n">
        <x:f>MAX(0,N892-F892-I892)</x:f>
        <x:v>0</x:v>
      </x:c>
      <x:c r="Q892" s="7" t="n">
        <x:f>MAX(0,G892+J892-P892)</x:f>
        <x:v>0</x:v>
      </x:c>
      <x:c r="R892" s="7" t="n">
        <x:f>M892+MAX(0,K892-MAX(0,P892-G892-J892))</x:f>
        <x:v>0</x:v>
      </x:c>
      <x:c r="S892" s="7" t="n">
        <x:f>SUM(O892,Q892,R892)</x:f>
        <x:v>0</x:v>
      </x:c>
      <x:c r="T892" s="14" t="n">
        <x:f>'Inventory detail'!T892</x:f>
        <x:v>0.0268</x:v>
      </x:c>
      <x:c r="U892" s="14" t="str">
        <x:f>'Inventory detail'!U892</x:f>
        <x:v>n.a.</x:v>
      </x:c>
      <x:c r="V892" s="9" t="n">
        <x:f>O892*T892</x:f>
        <x:v>0</x:v>
      </x:c>
      <x:c r="W892" s="9" t="n">
        <x:f>Q892*T892</x:f>
        <x:v>0</x:v>
      </x:c>
      <x:c r="X892" s="9" t="n">
        <x:f>R892*T892</x:f>
        <x:v>0</x:v>
      </x:c>
      <x:c r="Y892" s="9" t="n">
        <x:f>S892*T892</x:f>
        <x:v>0</x:v>
      </x:c>
      <x:c r="Z892" s="9" t="str">
        <x:f>IF(ISNUMBER(U892),S892*(U892-T892),"n.a.")</x:f>
        <x:v>n.a.</x:v>
      </x:c>
      <x:c r="AA892" s="9" t="n">
        <x:f>IF(ISNUMBER(U892),Y892,0)</x:f>
        <x:v>0</x:v>
      </x:c>
      <x:c r="AB892" s="7" t="n">
        <x:f>MAX(0,L892-SUM(F892:K892))</x:f>
        <x:v>0</x:v>
      </x:c>
    </x:row>
    <x:row r="893" ht="22" customHeight="1">
      <x:c r="A893" s="18" t="n">
        <x:f>Summary!C$41</x:f>
        <x:v>46327</x:v>
      </x:c>
      <x:c r="B893" s="2" t="str">
        <x:f>'Inventory detail'!A893</x:f>
        <x:v>COIL</x:v>
      </x:c>
      <x:c r="C893" s="2" t="str">
        <x:f>'Inventory detail'!B893</x:f>
        <x:v>30</x:v>
      </x:c>
      <x:c r="D893" s="2" t="str">
        <x:f>'Inventory detail'!C893</x:f>
        <x:v>8BLK36-5</x:v>
      </x:c>
      <x:c r="E893" s="10" t="n">
        <x:f>Summary!$E$5</x:f>
        <x:v>46304</x:v>
      </x:c>
      <x:c r="F893" s="7" t="n">
        <x:f>'Inventory detail'!W893</x:f>
        <x:v>0</x:v>
      </x:c>
      <x:c r="G893" s="7" t="n">
        <x:f>'Inventory detail'!X893</x:f>
        <x:v>0</x:v>
      </x:c>
      <x:c r="H893" s="7" t="n">
        <x:f>'Inventory detail'!Y893</x:f>
        <x:v>0</x:v>
      </x:c>
      <x:c r="I893" s="7" t="n">
        <x:f>0</x:f>
        <x:v>0</x:v>
      </x:c>
      <x:c r="J893" s="7" t="n">
        <x:f>0</x:f>
        <x:v>0</x:v>
      </x:c>
      <x:c r="K893" s="7" t="n">
        <x:f>0</x:f>
        <x:v>0</x:v>
      </x:c>
      <x:c r="L893" s="7" t="n">
        <x:f>'Inventory detail'!F893*Summary!$K$5*(A893-E893)/Summary!$K$6</x:f>
        <x:v>0</x:v>
      </x:c>
      <x:c r="M893" s="7" t="n">
        <x:f>MAX(0,H893-L893)</x:f>
        <x:v>0</x:v>
      </x:c>
      <x:c r="N893" s="7" t="n">
        <x:f>MAX(0,L893-H893)</x:f>
        <x:v>0</x:v>
      </x:c>
      <x:c r="O893" s="7" t="n">
        <x:f>MAX(0,F893+I893-N893)</x:f>
        <x:v>0</x:v>
      </x:c>
      <x:c r="P893" s="7" t="n">
        <x:f>MAX(0,N893-F893-I893)</x:f>
        <x:v>0</x:v>
      </x:c>
      <x:c r="Q893" s="7" t="n">
        <x:f>MAX(0,G893+J893-P893)</x:f>
        <x:v>0</x:v>
      </x:c>
      <x:c r="R893" s="7" t="n">
        <x:f>M893+MAX(0,K893-MAX(0,P893-G893-J893))</x:f>
        <x:v>0</x:v>
      </x:c>
      <x:c r="S893" s="7" t="n">
        <x:f>SUM(O893,Q893,R893)</x:f>
        <x:v>0</x:v>
      </x:c>
      <x:c r="T893" s="14" t="n">
        <x:f>'Inventory detail'!T893</x:f>
        <x:v>0.0882</x:v>
      </x:c>
      <x:c r="U893" s="14" t="str">
        <x:f>'Inventory detail'!U893</x:f>
        <x:v>n.a.</x:v>
      </x:c>
      <x:c r="V893" s="9" t="n">
        <x:f>O893*T893</x:f>
        <x:v>0</x:v>
      </x:c>
      <x:c r="W893" s="9" t="n">
        <x:f>Q893*T893</x:f>
        <x:v>0</x:v>
      </x:c>
      <x:c r="X893" s="9" t="n">
        <x:f>R893*T893</x:f>
        <x:v>0</x:v>
      </x:c>
      <x:c r="Y893" s="9" t="n">
        <x:f>S893*T893</x:f>
        <x:v>0</x:v>
      </x:c>
      <x:c r="Z893" s="9" t="str">
        <x:f>IF(ISNUMBER(U893),S893*(U893-T893),"n.a.")</x:f>
        <x:v>n.a.</x:v>
      </x:c>
      <x:c r="AA893" s="9" t="n">
        <x:f>IF(ISNUMBER(U893),Y893,0)</x:f>
        <x:v>0</x:v>
      </x:c>
      <x:c r="AB893" s="7" t="n">
        <x:f>MAX(0,L893-SUM(F893:K893))</x:f>
        <x:v>0</x:v>
      </x:c>
    </x:row>
    <x:row r="894" ht="22" customHeight="1">
      <x:c r="A894" s="18" t="n">
        <x:f>Summary!C$41</x:f>
        <x:v>46327</x:v>
      </x:c>
      <x:c r="B894" s="2" t="str">
        <x:f>'Inventory detail'!A894</x:f>
        <x:v>COIL</x:v>
      </x:c>
      <x:c r="C894" s="2" t="str">
        <x:f>'Inventory detail'!B894</x:f>
        <x:v>30</x:v>
      </x:c>
      <x:c r="D894" s="2" t="str">
        <x:f>'Inventory detail'!C894</x:f>
        <x:v>8BLU12-4</x:v>
      </x:c>
      <x:c r="E894" s="10" t="n">
        <x:f>Summary!$E$5</x:f>
        <x:v>46304</x:v>
      </x:c>
      <x:c r="F894" s="7" t="n">
        <x:f>'Inventory detail'!W894</x:f>
        <x:v>0</x:v>
      </x:c>
      <x:c r="G894" s="7" t="n">
        <x:f>'Inventory detail'!X894</x:f>
        <x:v>0</x:v>
      </x:c>
      <x:c r="H894" s="7" t="n">
        <x:f>'Inventory detail'!Y894</x:f>
        <x:v>0</x:v>
      </x:c>
      <x:c r="I894" s="7" t="n">
        <x:f>0</x:f>
        <x:v>0</x:v>
      </x:c>
      <x:c r="J894" s="7" t="n">
        <x:f>0</x:f>
        <x:v>0</x:v>
      </x:c>
      <x:c r="K894" s="7" t="n">
        <x:f>0</x:f>
        <x:v>0</x:v>
      </x:c>
      <x:c r="L894" s="7" t="n">
        <x:f>'Inventory detail'!F894*Summary!$K$5*(A894-E894)/Summary!$K$6</x:f>
        <x:v>0</x:v>
      </x:c>
      <x:c r="M894" s="7" t="n">
        <x:f>MAX(0,H894-L894)</x:f>
        <x:v>0</x:v>
      </x:c>
      <x:c r="N894" s="7" t="n">
        <x:f>MAX(0,L894-H894)</x:f>
        <x:v>0</x:v>
      </x:c>
      <x:c r="O894" s="7" t="n">
        <x:f>MAX(0,F894+I894-N894)</x:f>
        <x:v>0</x:v>
      </x:c>
      <x:c r="P894" s="7" t="n">
        <x:f>MAX(0,N894-F894-I894)</x:f>
        <x:v>0</x:v>
      </x:c>
      <x:c r="Q894" s="7" t="n">
        <x:f>MAX(0,G894+J894-P894)</x:f>
        <x:v>0</x:v>
      </x:c>
      <x:c r="R894" s="7" t="n">
        <x:f>M894+MAX(0,K894-MAX(0,P894-G894-J894))</x:f>
        <x:v>0</x:v>
      </x:c>
      <x:c r="S894" s="7" t="n">
        <x:f>SUM(O894,Q894,R894)</x:f>
        <x:v>0</x:v>
      </x:c>
      <x:c r="T894" s="14" t="n">
        <x:f>'Inventory detail'!T894</x:f>
        <x:v>0.042</x:v>
      </x:c>
      <x:c r="U894" s="14" t="n">
        <x:f>'Inventory detail'!U894</x:f>
        <x:v>0.041216499999999996</x:v>
      </x:c>
      <x:c r="V894" s="9" t="n">
        <x:f>O894*T894</x:f>
        <x:v>0</x:v>
      </x:c>
      <x:c r="W894" s="9" t="n">
        <x:f>Q894*T894</x:f>
        <x:v>0</x:v>
      </x:c>
      <x:c r="X894" s="9" t="n">
        <x:f>R894*T894</x:f>
        <x:v>0</x:v>
      </x:c>
      <x:c r="Y894" s="9" t="n">
        <x:f>S894*T894</x:f>
        <x:v>0</x:v>
      </x:c>
      <x:c r="Z894" s="9" t="n">
        <x:f>IF(ISNUMBER(U894),S894*(U894-T894),"n.a.")</x:f>
        <x:v>0</x:v>
      </x:c>
      <x:c r="AA894" s="9" t="n">
        <x:f>IF(ISNUMBER(U894),Y894,0)</x:f>
        <x:v>0</x:v>
      </x:c>
      <x:c r="AB894" s="7" t="n">
        <x:f>MAX(0,L894-SUM(F894:K894))</x:f>
        <x:v>0</x:v>
      </x:c>
    </x:row>
    <x:row r="895" ht="22" customHeight="1">
      <x:c r="A895" s="18" t="n">
        <x:f>Summary!C$41</x:f>
        <x:v>46327</x:v>
      </x:c>
      <x:c r="B895" s="2" t="str">
        <x:f>'Inventory detail'!A895</x:f>
        <x:v>COIL</x:v>
      </x:c>
      <x:c r="C895" s="2" t="str">
        <x:f>'Inventory detail'!B895</x:f>
        <x:v>30</x:v>
      </x:c>
      <x:c r="D895" s="2" t="str">
        <x:f>'Inventory detail'!C895</x:f>
        <x:v>8FG12-4</x:v>
      </x:c>
      <x:c r="E895" s="10" t="n">
        <x:f>Summary!$E$5</x:f>
        <x:v>46304</x:v>
      </x:c>
      <x:c r="F895" s="7" t="n">
        <x:f>'Inventory detail'!W895</x:f>
        <x:v>0</x:v>
      </x:c>
      <x:c r="G895" s="7" t="n">
        <x:f>'Inventory detail'!X895</x:f>
        <x:v>0</x:v>
      </x:c>
      <x:c r="H895" s="7" t="n">
        <x:f>'Inventory detail'!Y895</x:f>
        <x:v>0</x:v>
      </x:c>
      <x:c r="I895" s="7" t="n">
        <x:f>0</x:f>
        <x:v>0</x:v>
      </x:c>
      <x:c r="J895" s="7" t="n">
        <x:f>0</x:f>
        <x:v>0</x:v>
      </x:c>
      <x:c r="K895" s="7" t="n">
        <x:f>0</x:f>
        <x:v>0</x:v>
      </x:c>
      <x:c r="L895" s="7" t="n">
        <x:f>'Inventory detail'!F895*Summary!$K$5*(A895-E895)/Summary!$K$6</x:f>
        <x:v>0</x:v>
      </x:c>
      <x:c r="M895" s="7" t="n">
        <x:f>MAX(0,H895-L895)</x:f>
        <x:v>0</x:v>
      </x:c>
      <x:c r="N895" s="7" t="n">
        <x:f>MAX(0,L895-H895)</x:f>
        <x:v>0</x:v>
      </x:c>
      <x:c r="O895" s="7" t="n">
        <x:f>MAX(0,F895+I895-N895)</x:f>
        <x:v>0</x:v>
      </x:c>
      <x:c r="P895" s="7" t="n">
        <x:f>MAX(0,N895-F895-I895)</x:f>
        <x:v>0</x:v>
      </x:c>
      <x:c r="Q895" s="7" t="n">
        <x:f>MAX(0,G895+J895-P895)</x:f>
        <x:v>0</x:v>
      </x:c>
      <x:c r="R895" s="7" t="n">
        <x:f>M895+MAX(0,K895-MAX(0,P895-G895-J895))</x:f>
        <x:v>0</x:v>
      </x:c>
      <x:c r="S895" s="7" t="n">
        <x:f>SUM(O895,Q895,R895)</x:f>
        <x:v>0</x:v>
      </x:c>
      <x:c r="T895" s="14" t="n">
        <x:f>'Inventory detail'!T895</x:f>
        <x:v>0.024900000000000002</x:v>
      </x:c>
      <x:c r="U895" s="14" t="str">
        <x:f>'Inventory detail'!U895</x:f>
        <x:v>n.a.</x:v>
      </x:c>
      <x:c r="V895" s="9" t="n">
        <x:f>O895*T895</x:f>
        <x:v>0</x:v>
      </x:c>
      <x:c r="W895" s="9" t="n">
        <x:f>Q895*T895</x:f>
        <x:v>0</x:v>
      </x:c>
      <x:c r="X895" s="9" t="n">
        <x:f>R895*T895</x:f>
        <x:v>0</x:v>
      </x:c>
      <x:c r="Y895" s="9" t="n">
        <x:f>S895*T895</x:f>
        <x:v>0</x:v>
      </x:c>
      <x:c r="Z895" s="9" t="str">
        <x:f>IF(ISNUMBER(U895),S895*(U895-T895),"n.a.")</x:f>
        <x:v>n.a.</x:v>
      </x:c>
      <x:c r="AA895" s="9" t="n">
        <x:f>IF(ISNUMBER(U895),Y895,0)</x:f>
        <x:v>0</x:v>
      </x:c>
      <x:c r="AB895" s="7" t="n">
        <x:f>MAX(0,L895-SUM(F895:K895))</x:f>
        <x:v>0</x:v>
      </x:c>
    </x:row>
    <x:row r="896" ht="22" customHeight="1">
      <x:c r="A896" s="18" t="n">
        <x:f>Summary!C$41</x:f>
        <x:v>46327</x:v>
      </x:c>
      <x:c r="B896" s="2" t="str">
        <x:f>'Inventory detail'!A896</x:f>
        <x:v>COIL</x:v>
      </x:c>
      <x:c r="C896" s="2" t="str">
        <x:f>'Inventory detail'!B896</x:f>
        <x:v>30</x:v>
      </x:c>
      <x:c r="D896" s="2" t="str">
        <x:f>'Inventory detail'!C896</x:f>
        <x:v>8MAR12-4</x:v>
      </x:c>
      <x:c r="E896" s="10" t="n">
        <x:f>Summary!$E$5</x:f>
        <x:v>46304</x:v>
      </x:c>
      <x:c r="F896" s="7" t="n">
        <x:f>'Inventory detail'!W896</x:f>
        <x:v>0</x:v>
      </x:c>
      <x:c r="G896" s="7" t="n">
        <x:f>'Inventory detail'!X896</x:f>
        <x:v>0</x:v>
      </x:c>
      <x:c r="H896" s="7" t="n">
        <x:f>'Inventory detail'!Y896</x:f>
        <x:v>0</x:v>
      </x:c>
      <x:c r="I896" s="7" t="n">
        <x:f>0</x:f>
        <x:v>0</x:v>
      </x:c>
      <x:c r="J896" s="7" t="n">
        <x:f>0</x:f>
        <x:v>0</x:v>
      </x:c>
      <x:c r="K896" s="7" t="n">
        <x:f>0</x:f>
        <x:v>0</x:v>
      </x:c>
      <x:c r="L896" s="7" t="n">
        <x:f>'Inventory detail'!F896*Summary!$K$5*(A896-E896)/Summary!$K$6</x:f>
        <x:v>0</x:v>
      </x:c>
      <x:c r="M896" s="7" t="n">
        <x:f>MAX(0,H896-L896)</x:f>
        <x:v>0</x:v>
      </x:c>
      <x:c r="N896" s="7" t="n">
        <x:f>MAX(0,L896-H896)</x:f>
        <x:v>0</x:v>
      </x:c>
      <x:c r="O896" s="7" t="n">
        <x:f>MAX(0,F896+I896-N896)</x:f>
        <x:v>0</x:v>
      </x:c>
      <x:c r="P896" s="7" t="n">
        <x:f>MAX(0,N896-F896-I896)</x:f>
        <x:v>0</x:v>
      </x:c>
      <x:c r="Q896" s="7" t="n">
        <x:f>MAX(0,G896+J896-P896)</x:f>
        <x:v>0</x:v>
      </x:c>
      <x:c r="R896" s="7" t="n">
        <x:f>M896+MAX(0,K896-MAX(0,P896-G896-J896))</x:f>
        <x:v>0</x:v>
      </x:c>
      <x:c r="S896" s="7" t="n">
        <x:f>SUM(O896,Q896,R896)</x:f>
        <x:v>0</x:v>
      </x:c>
      <x:c r="T896" s="14" t="n">
        <x:f>'Inventory detail'!T896</x:f>
        <x:v>0.024900000000000002</x:v>
      </x:c>
      <x:c r="U896" s="14" t="str">
        <x:f>'Inventory detail'!U896</x:f>
        <x:v>n.a.</x:v>
      </x:c>
      <x:c r="V896" s="9" t="n">
        <x:f>O896*T896</x:f>
        <x:v>0</x:v>
      </x:c>
      <x:c r="W896" s="9" t="n">
        <x:f>Q896*T896</x:f>
        <x:v>0</x:v>
      </x:c>
      <x:c r="X896" s="9" t="n">
        <x:f>R896*T896</x:f>
        <x:v>0</x:v>
      </x:c>
      <x:c r="Y896" s="9" t="n">
        <x:f>S896*T896</x:f>
        <x:v>0</x:v>
      </x:c>
      <x:c r="Z896" s="9" t="str">
        <x:f>IF(ISNUMBER(U896),S896*(U896-T896),"n.a.")</x:f>
        <x:v>n.a.</x:v>
      </x:c>
      <x:c r="AA896" s="9" t="n">
        <x:f>IF(ISNUMBER(U896),Y896,0)</x:f>
        <x:v>0</x:v>
      </x:c>
      <x:c r="AB896" s="7" t="n">
        <x:f>MAX(0,L896-SUM(F896:K896))</x:f>
        <x:v>0</x:v>
      </x:c>
    </x:row>
    <x:row r="897" ht="22" customHeight="1">
      <x:c r="A897" s="18" t="n">
        <x:f>Summary!C$41</x:f>
        <x:v>46327</x:v>
      </x:c>
      <x:c r="B897" s="2" t="str">
        <x:f>'Inventory detail'!A897</x:f>
        <x:v>COIL</x:v>
      </x:c>
      <x:c r="C897" s="2" t="str">
        <x:f>'Inventory detail'!B897</x:f>
        <x:v>30</x:v>
      </x:c>
      <x:c r="D897" s="2" t="str">
        <x:f>'Inventory detail'!C897</x:f>
        <x:v>8RED12-4</x:v>
      </x:c>
      <x:c r="E897" s="10" t="n">
        <x:f>Summary!$E$5</x:f>
        <x:v>46304</x:v>
      </x:c>
      <x:c r="F897" s="7" t="n">
        <x:f>'Inventory detail'!W897</x:f>
        <x:v>0</x:v>
      </x:c>
      <x:c r="G897" s="7" t="n">
        <x:f>'Inventory detail'!X897</x:f>
        <x:v>0</x:v>
      </x:c>
      <x:c r="H897" s="7" t="n">
        <x:f>'Inventory detail'!Y897</x:f>
        <x:v>0</x:v>
      </x:c>
      <x:c r="I897" s="7" t="n">
        <x:f>0</x:f>
        <x:v>0</x:v>
      </x:c>
      <x:c r="J897" s="7" t="n">
        <x:f>0</x:f>
        <x:v>0</x:v>
      </x:c>
      <x:c r="K897" s="7" t="n">
        <x:f>0</x:f>
        <x:v>0</x:v>
      </x:c>
      <x:c r="L897" s="7" t="n">
        <x:f>'Inventory detail'!F897*Summary!$K$5*(A897-E897)/Summary!$K$6</x:f>
        <x:v>0</x:v>
      </x:c>
      <x:c r="M897" s="7" t="n">
        <x:f>MAX(0,H897-L897)</x:f>
        <x:v>0</x:v>
      </x:c>
      <x:c r="N897" s="7" t="n">
        <x:f>MAX(0,L897-H897)</x:f>
        <x:v>0</x:v>
      </x:c>
      <x:c r="O897" s="7" t="n">
        <x:f>MAX(0,F897+I897-N897)</x:f>
        <x:v>0</x:v>
      </x:c>
      <x:c r="P897" s="7" t="n">
        <x:f>MAX(0,N897-F897-I897)</x:f>
        <x:v>0</x:v>
      </x:c>
      <x:c r="Q897" s="7" t="n">
        <x:f>MAX(0,G897+J897-P897)</x:f>
        <x:v>0</x:v>
      </x:c>
      <x:c r="R897" s="7" t="n">
        <x:f>M897+MAX(0,K897-MAX(0,P897-G897-J897))</x:f>
        <x:v>0</x:v>
      </x:c>
      <x:c r="S897" s="7" t="n">
        <x:f>SUM(O897,Q897,R897)</x:f>
        <x:v>0</x:v>
      </x:c>
      <x:c r="T897" s="14" t="n">
        <x:f>'Inventory detail'!T897</x:f>
        <x:v>0.042</x:v>
      </x:c>
      <x:c r="U897" s="14" t="n">
        <x:f>'Inventory detail'!U897</x:f>
        <x:v>0.041216499999999996</x:v>
      </x:c>
      <x:c r="V897" s="9" t="n">
        <x:f>O897*T897</x:f>
        <x:v>0</x:v>
      </x:c>
      <x:c r="W897" s="9" t="n">
        <x:f>Q897*T897</x:f>
        <x:v>0</x:v>
      </x:c>
      <x:c r="X897" s="9" t="n">
        <x:f>R897*T897</x:f>
        <x:v>0</x:v>
      </x:c>
      <x:c r="Y897" s="9" t="n">
        <x:f>S897*T897</x:f>
        <x:v>0</x:v>
      </x:c>
      <x:c r="Z897" s="9" t="n">
        <x:f>IF(ISNUMBER(U897),S897*(U897-T897),"n.a.")</x:f>
        <x:v>0</x:v>
      </x:c>
      <x:c r="AA897" s="9" t="n">
        <x:f>IF(ISNUMBER(U897),Y897,0)</x:f>
        <x:v>0</x:v>
      </x:c>
      <x:c r="AB897" s="7" t="n">
        <x:f>MAX(0,L897-SUM(F897:K897))</x:f>
        <x:v>0</x:v>
      </x:c>
    </x:row>
    <x:row r="898" ht="22" customHeight="1">
      <x:c r="A898" s="18" t="n">
        <x:f>Summary!C$41</x:f>
        <x:v>46327</x:v>
      </x:c>
      <x:c r="B898" s="2" t="str">
        <x:f>'Inventory detail'!A898</x:f>
        <x:v>COIL</x:v>
      </x:c>
      <x:c r="C898" s="2" t="str">
        <x:f>'Inventory detail'!B898</x:f>
        <x:v>30</x:v>
      </x:c>
      <x:c r="D898" s="2" t="str">
        <x:f>'Inventory detail'!C898</x:f>
        <x:v>8WHT12-5</x:v>
      </x:c>
      <x:c r="E898" s="10" t="n">
        <x:f>Summary!$E$5</x:f>
        <x:v>46304</x:v>
      </x:c>
      <x:c r="F898" s="7" t="n">
        <x:f>'Inventory detail'!W898</x:f>
        <x:v>0</x:v>
      </x:c>
      <x:c r="G898" s="7" t="n">
        <x:f>'Inventory detail'!X898</x:f>
        <x:v>0</x:v>
      </x:c>
      <x:c r="H898" s="7" t="n">
        <x:f>'Inventory detail'!Y898</x:f>
        <x:v>0</x:v>
      </x:c>
      <x:c r="I898" s="7" t="n">
        <x:f>0</x:f>
        <x:v>0</x:v>
      </x:c>
      <x:c r="J898" s="7" t="n">
        <x:f>0</x:f>
        <x:v>0</x:v>
      </x:c>
      <x:c r="K898" s="7" t="n">
        <x:f>0</x:f>
        <x:v>0</x:v>
      </x:c>
      <x:c r="L898" s="7" t="n">
        <x:f>'Inventory detail'!F898*Summary!$K$5*(A898-E898)/Summary!$K$6</x:f>
        <x:v>0</x:v>
      </x:c>
      <x:c r="M898" s="7" t="n">
        <x:f>MAX(0,H898-L898)</x:f>
        <x:v>0</x:v>
      </x:c>
      <x:c r="N898" s="7" t="n">
        <x:f>MAX(0,L898-H898)</x:f>
        <x:v>0</x:v>
      </x:c>
      <x:c r="O898" s="7" t="n">
        <x:f>MAX(0,F898+I898-N898)</x:f>
        <x:v>0</x:v>
      </x:c>
      <x:c r="P898" s="7" t="n">
        <x:f>MAX(0,N898-F898-I898)</x:f>
        <x:v>0</x:v>
      </x:c>
      <x:c r="Q898" s="7" t="n">
        <x:f>MAX(0,G898+J898-P898)</x:f>
        <x:v>0</x:v>
      </x:c>
      <x:c r="R898" s="7" t="n">
        <x:f>M898+MAX(0,K898-MAX(0,P898-G898-J898))</x:f>
        <x:v>0</x:v>
      </x:c>
      <x:c r="S898" s="7" t="n">
        <x:f>SUM(O898,Q898,R898)</x:f>
        <x:v>0</x:v>
      </x:c>
      <x:c r="T898" s="14" t="n">
        <x:f>'Inventory detail'!T898</x:f>
        <x:v>0.0268</x:v>
      </x:c>
      <x:c r="U898" s="14" t="str">
        <x:f>'Inventory detail'!U898</x:f>
        <x:v>n.a.</x:v>
      </x:c>
      <x:c r="V898" s="9" t="n">
        <x:f>O898*T898</x:f>
        <x:v>0</x:v>
      </x:c>
      <x:c r="W898" s="9" t="n">
        <x:f>Q898*T898</x:f>
        <x:v>0</x:v>
      </x:c>
      <x:c r="X898" s="9" t="n">
        <x:f>R898*T898</x:f>
        <x:v>0</x:v>
      </x:c>
      <x:c r="Y898" s="9" t="n">
        <x:f>S898*T898</x:f>
        <x:v>0</x:v>
      </x:c>
      <x:c r="Z898" s="9" t="str">
        <x:f>IF(ISNUMBER(U898),S898*(U898-T898),"n.a.")</x:f>
        <x:v>n.a.</x:v>
      </x:c>
      <x:c r="AA898" s="9" t="n">
        <x:f>IF(ISNUMBER(U898),Y898,0)</x:f>
        <x:v>0</x:v>
      </x:c>
      <x:c r="AB898" s="7" t="n">
        <x:f>MAX(0,L898-SUM(F898:K898))</x:f>
        <x:v>0</x:v>
      </x:c>
    </x:row>
    <x:row r="899" ht="22" customHeight="1">
      <x:c r="A899" s="18" t="n">
        <x:f>Summary!C$41</x:f>
        <x:v>46327</x:v>
      </x:c>
      <x:c r="B899" s="2" t="str">
        <x:f>'Inventory detail'!A899</x:f>
        <x:v>COIL</x:v>
      </x:c>
      <x:c r="C899" s="2" t="str">
        <x:f>'Inventory detail'!B899</x:f>
        <x:v>30</x:v>
      </x:c>
      <x:c r="D899" s="2" t="str">
        <x:f>'Inventory detail'!C899</x:f>
        <x:v>8WHT36-5</x:v>
      </x:c>
      <x:c r="E899" s="10" t="n">
        <x:f>Summary!$E$5</x:f>
        <x:v>46304</x:v>
      </x:c>
      <x:c r="F899" s="7" t="n">
        <x:f>'Inventory detail'!W899</x:f>
        <x:v>0</x:v>
      </x:c>
      <x:c r="G899" s="7" t="n">
        <x:f>'Inventory detail'!X899</x:f>
        <x:v>0</x:v>
      </x:c>
      <x:c r="H899" s="7" t="n">
        <x:f>'Inventory detail'!Y899</x:f>
        <x:v>0</x:v>
      </x:c>
      <x:c r="I899" s="7" t="n">
        <x:f>0</x:f>
        <x:v>0</x:v>
      </x:c>
      <x:c r="J899" s="7" t="n">
        <x:f>0</x:f>
        <x:v>0</x:v>
      </x:c>
      <x:c r="K899" s="7" t="n">
        <x:f>0</x:f>
        <x:v>0</x:v>
      </x:c>
      <x:c r="L899" s="7" t="n">
        <x:f>'Inventory detail'!F899*Summary!$K$5*(A899-E899)/Summary!$K$6</x:f>
        <x:v>0</x:v>
      </x:c>
      <x:c r="M899" s="7" t="n">
        <x:f>MAX(0,H899-L899)</x:f>
        <x:v>0</x:v>
      </x:c>
      <x:c r="N899" s="7" t="n">
        <x:f>MAX(0,L899-H899)</x:f>
        <x:v>0</x:v>
      </x:c>
      <x:c r="O899" s="7" t="n">
        <x:f>MAX(0,F899+I899-N899)</x:f>
        <x:v>0</x:v>
      </x:c>
      <x:c r="P899" s="7" t="n">
        <x:f>MAX(0,N899-F899-I899)</x:f>
        <x:v>0</x:v>
      </x:c>
      <x:c r="Q899" s="7" t="n">
        <x:f>MAX(0,G899+J899-P899)</x:f>
        <x:v>0</x:v>
      </x:c>
      <x:c r="R899" s="7" t="n">
        <x:f>M899+MAX(0,K899-MAX(0,P899-G899-J899))</x:f>
        <x:v>0</x:v>
      </x:c>
      <x:c r="S899" s="7" t="n">
        <x:f>SUM(O899,Q899,R899)</x:f>
        <x:v>0</x:v>
      </x:c>
      <x:c r="T899" s="14" t="n">
        <x:f>'Inventory detail'!T899</x:f>
        <x:v>0.0882</x:v>
      </x:c>
      <x:c r="U899" s="14" t="str">
        <x:f>'Inventory detail'!U899</x:f>
        <x:v>n.a.</x:v>
      </x:c>
      <x:c r="V899" s="9" t="n">
        <x:f>O899*T899</x:f>
        <x:v>0</x:v>
      </x:c>
      <x:c r="W899" s="9" t="n">
        <x:f>Q899*T899</x:f>
        <x:v>0</x:v>
      </x:c>
      <x:c r="X899" s="9" t="n">
        <x:f>R899*T899</x:f>
        <x:v>0</x:v>
      </x:c>
      <x:c r="Y899" s="9" t="n">
        <x:f>S899*T899</x:f>
        <x:v>0</x:v>
      </x:c>
      <x:c r="Z899" s="9" t="str">
        <x:f>IF(ISNUMBER(U899),S899*(U899-T899),"n.a.")</x:f>
        <x:v>n.a.</x:v>
      </x:c>
      <x:c r="AA899" s="9" t="n">
        <x:f>IF(ISNUMBER(U899),Y899,0)</x:f>
        <x:v>0</x:v>
      </x:c>
      <x:c r="AB899" s="7" t="n">
        <x:f>MAX(0,L899-SUM(F899:K899))</x:f>
        <x:v>0</x:v>
      </x:c>
    </x:row>
    <x:row r="900" ht="22" customHeight="1">
      <x:c r="A900" s="18" t="n">
        <x:f>Summary!C$41</x:f>
        <x:v>46327</x:v>
      </x:c>
      <x:c r="B900" s="2" t="str">
        <x:f>'Inventory detail'!A900</x:f>
        <x:v>COIL</x:v>
      </x:c>
      <x:c r="C900" s="2" t="str">
        <x:f>'Inventory detail'!B900</x:f>
        <x:v>30</x:v>
      </x:c>
      <x:c r="D900" s="2" t="str">
        <x:f>'Inventory detail'!C900</x:f>
        <x:v>9BLK12-5</x:v>
      </x:c>
      <x:c r="E900" s="10" t="n">
        <x:f>Summary!$E$5</x:f>
        <x:v>46304</x:v>
      </x:c>
      <x:c r="F900" s="7" t="n">
        <x:f>'Inventory detail'!W900</x:f>
        <x:v>0</x:v>
      </x:c>
      <x:c r="G900" s="7" t="n">
        <x:f>'Inventory detail'!X900</x:f>
        <x:v>0</x:v>
      </x:c>
      <x:c r="H900" s="7" t="n">
        <x:f>'Inventory detail'!Y900</x:f>
        <x:v>0</x:v>
      </x:c>
      <x:c r="I900" s="7" t="n">
        <x:f>0</x:f>
        <x:v>0</x:v>
      </x:c>
      <x:c r="J900" s="7" t="n">
        <x:f>0</x:f>
        <x:v>0</x:v>
      </x:c>
      <x:c r="K900" s="7" t="n">
        <x:f>0</x:f>
        <x:v>0</x:v>
      </x:c>
      <x:c r="L900" s="7" t="n">
        <x:f>'Inventory detail'!F900*Summary!$K$5*(A900-E900)/Summary!$K$6</x:f>
        <x:v>0</x:v>
      </x:c>
      <x:c r="M900" s="7" t="n">
        <x:f>MAX(0,H900-L900)</x:f>
        <x:v>0</x:v>
      </x:c>
      <x:c r="N900" s="7" t="n">
        <x:f>MAX(0,L900-H900)</x:f>
        <x:v>0</x:v>
      </x:c>
      <x:c r="O900" s="7" t="n">
        <x:f>MAX(0,F900+I900-N900)</x:f>
        <x:v>0</x:v>
      </x:c>
      <x:c r="P900" s="7" t="n">
        <x:f>MAX(0,N900-F900-I900)</x:f>
        <x:v>0</x:v>
      </x:c>
      <x:c r="Q900" s="7" t="n">
        <x:f>MAX(0,G900+J900-P900)</x:f>
        <x:v>0</x:v>
      </x:c>
      <x:c r="R900" s="7" t="n">
        <x:f>M900+MAX(0,K900-MAX(0,P900-G900-J900))</x:f>
        <x:v>0</x:v>
      </x:c>
      <x:c r="S900" s="7" t="n">
        <x:f>SUM(O900,Q900,R900)</x:f>
        <x:v>0</x:v>
      </x:c>
      <x:c r="T900" s="14" t="n">
        <x:f>'Inventory detail'!T900</x:f>
        <x:v>0.031400000000000004</x:v>
      </x:c>
      <x:c r="U900" s="14" t="str">
        <x:f>'Inventory detail'!U900</x:f>
        <x:v>n.a.</x:v>
      </x:c>
      <x:c r="V900" s="9" t="n">
        <x:f>O900*T900</x:f>
        <x:v>0</x:v>
      </x:c>
      <x:c r="W900" s="9" t="n">
        <x:f>Q900*T900</x:f>
        <x:v>0</x:v>
      </x:c>
      <x:c r="X900" s="9" t="n">
        <x:f>R900*T900</x:f>
        <x:v>0</x:v>
      </x:c>
      <x:c r="Y900" s="9" t="n">
        <x:f>S900*T900</x:f>
        <x:v>0</x:v>
      </x:c>
      <x:c r="Z900" s="9" t="str">
        <x:f>IF(ISNUMBER(U900),S900*(U900-T900),"n.a.")</x:f>
        <x:v>n.a.</x:v>
      </x:c>
      <x:c r="AA900" s="9" t="n">
        <x:f>IF(ISNUMBER(U900),Y900,0)</x:f>
        <x:v>0</x:v>
      </x:c>
      <x:c r="AB900" s="7" t="n">
        <x:f>MAX(0,L900-SUM(F900:K900))</x:f>
        <x:v>0</x:v>
      </x:c>
    </x:row>
    <x:row r="901" ht="22" customHeight="1">
      <x:c r="A901" s="18" t="n">
        <x:f>Summary!C$41</x:f>
        <x:v>46327</x:v>
      </x:c>
      <x:c r="B901" s="2" t="str">
        <x:f>'Inventory detail'!A901</x:f>
        <x:v>COIL</x:v>
      </x:c>
      <x:c r="C901" s="2" t="str">
        <x:f>'Inventory detail'!B901</x:f>
        <x:v>30</x:v>
      </x:c>
      <x:c r="D901" s="2" t="str">
        <x:f>'Inventory detail'!C901</x:f>
        <x:v>9BLK36-5</x:v>
      </x:c>
      <x:c r="E901" s="10" t="n">
        <x:f>Summary!$E$5</x:f>
        <x:v>46304</x:v>
      </x:c>
      <x:c r="F901" s="7" t="n">
        <x:f>'Inventory detail'!W901</x:f>
        <x:v>0</x:v>
      </x:c>
      <x:c r="G901" s="7" t="n">
        <x:f>'Inventory detail'!X901</x:f>
        <x:v>0</x:v>
      </x:c>
      <x:c r="H901" s="7" t="n">
        <x:f>'Inventory detail'!Y901</x:f>
        <x:v>0</x:v>
      </x:c>
      <x:c r="I901" s="7" t="n">
        <x:f>0</x:f>
        <x:v>0</x:v>
      </x:c>
      <x:c r="J901" s="7" t="n">
        <x:f>0</x:f>
        <x:v>0</x:v>
      </x:c>
      <x:c r="K901" s="7" t="n">
        <x:f>0</x:f>
        <x:v>0</x:v>
      </x:c>
      <x:c r="L901" s="7" t="n">
        <x:f>'Inventory detail'!F901*Summary!$K$5*(A901-E901)/Summary!$K$6</x:f>
        <x:v>0</x:v>
      </x:c>
      <x:c r="M901" s="7" t="n">
        <x:f>MAX(0,H901-L901)</x:f>
        <x:v>0</x:v>
      </x:c>
      <x:c r="N901" s="7" t="n">
        <x:f>MAX(0,L901-H901)</x:f>
        <x:v>0</x:v>
      </x:c>
      <x:c r="O901" s="7" t="n">
        <x:f>MAX(0,F901+I901-N901)</x:f>
        <x:v>0</x:v>
      </x:c>
      <x:c r="P901" s="7" t="n">
        <x:f>MAX(0,N901-F901-I901)</x:f>
        <x:v>0</x:v>
      </x:c>
      <x:c r="Q901" s="7" t="n">
        <x:f>MAX(0,G901+J901-P901)</x:f>
        <x:v>0</x:v>
      </x:c>
      <x:c r="R901" s="7" t="n">
        <x:f>M901+MAX(0,K901-MAX(0,P901-G901-J901))</x:f>
        <x:v>0</x:v>
      </x:c>
      <x:c r="S901" s="7" t="n">
        <x:f>SUM(O901,Q901,R901)</x:f>
        <x:v>0</x:v>
      </x:c>
      <x:c r="T901" s="14" t="n">
        <x:f>'Inventory detail'!T901</x:f>
        <x:v>0.0935</x:v>
      </x:c>
      <x:c r="U901" s="14" t="str">
        <x:f>'Inventory detail'!U901</x:f>
        <x:v>n.a.</x:v>
      </x:c>
      <x:c r="V901" s="9" t="n">
        <x:f>O901*T901</x:f>
        <x:v>0</x:v>
      </x:c>
      <x:c r="W901" s="9" t="n">
        <x:f>Q901*T901</x:f>
        <x:v>0</x:v>
      </x:c>
      <x:c r="X901" s="9" t="n">
        <x:f>R901*T901</x:f>
        <x:v>0</x:v>
      </x:c>
      <x:c r="Y901" s="9" t="n">
        <x:f>S901*T901</x:f>
        <x:v>0</x:v>
      </x:c>
      <x:c r="Z901" s="9" t="str">
        <x:f>IF(ISNUMBER(U901),S901*(U901-T901),"n.a.")</x:f>
        <x:v>n.a.</x:v>
      </x:c>
      <x:c r="AA901" s="9" t="n">
        <x:f>IF(ISNUMBER(U901),Y901,0)</x:f>
        <x:v>0</x:v>
      </x:c>
      <x:c r="AB901" s="7" t="n">
        <x:f>MAX(0,L901-SUM(F901:K901))</x:f>
        <x:v>0</x:v>
      </x:c>
    </x:row>
    <x:row r="902" ht="22" customHeight="1">
      <x:c r="A902" s="18" t="n">
        <x:f>Summary!C$41</x:f>
        <x:v>46327</x:v>
      </x:c>
      <x:c r="B902" s="2" t="str">
        <x:f>'Inventory detail'!A902</x:f>
        <x:v>COIL</x:v>
      </x:c>
      <x:c r="C902" s="2" t="str">
        <x:f>'Inventory detail'!B902</x:f>
        <x:v>30</x:v>
      </x:c>
      <x:c r="D902" s="2" t="str">
        <x:f>'Inventory detail'!C902</x:f>
        <x:v>9BLU12-4</x:v>
      </x:c>
      <x:c r="E902" s="10" t="n">
        <x:f>Summary!$E$5</x:f>
        <x:v>46304</x:v>
      </x:c>
      <x:c r="F902" s="7" t="n">
        <x:f>'Inventory detail'!W902</x:f>
        <x:v>0</x:v>
      </x:c>
      <x:c r="G902" s="7" t="n">
        <x:f>'Inventory detail'!X902</x:f>
        <x:v>0</x:v>
      </x:c>
      <x:c r="H902" s="7" t="n">
        <x:f>'Inventory detail'!Y902</x:f>
        <x:v>0</x:v>
      </x:c>
      <x:c r="I902" s="7" t="n">
        <x:f>0</x:f>
        <x:v>0</x:v>
      </x:c>
      <x:c r="J902" s="7" t="n">
        <x:f>0</x:f>
        <x:v>0</x:v>
      </x:c>
      <x:c r="K902" s="7" t="n">
        <x:f>0</x:f>
        <x:v>0</x:v>
      </x:c>
      <x:c r="L902" s="7" t="n">
        <x:f>'Inventory detail'!F902*Summary!$K$5*(A902-E902)/Summary!$K$6</x:f>
        <x:v>0</x:v>
      </x:c>
      <x:c r="M902" s="7" t="n">
        <x:f>MAX(0,H902-L902)</x:f>
        <x:v>0</x:v>
      </x:c>
      <x:c r="N902" s="7" t="n">
        <x:f>MAX(0,L902-H902)</x:f>
        <x:v>0</x:v>
      </x:c>
      <x:c r="O902" s="7" t="n">
        <x:f>MAX(0,F902+I902-N902)</x:f>
        <x:v>0</x:v>
      </x:c>
      <x:c r="P902" s="7" t="n">
        <x:f>MAX(0,N902-F902-I902)</x:f>
        <x:v>0</x:v>
      </x:c>
      <x:c r="Q902" s="7" t="n">
        <x:f>MAX(0,G902+J902-P902)</x:f>
        <x:v>0</x:v>
      </x:c>
      <x:c r="R902" s="7" t="n">
        <x:f>M902+MAX(0,K902-MAX(0,P902-G902-J902))</x:f>
        <x:v>0</x:v>
      </x:c>
      <x:c r="S902" s="7" t="n">
        <x:f>SUM(O902,Q902,R902)</x:f>
        <x:v>0</x:v>
      </x:c>
      <x:c r="T902" s="14" t="n">
        <x:f>'Inventory detail'!T902</x:f>
        <x:v>0.0478</x:v>
      </x:c>
      <x:c r="U902" s="14" t="n">
        <x:f>'Inventory detail'!U902</x:f>
        <x:v>0.046852</x:v>
      </x:c>
      <x:c r="V902" s="9" t="n">
        <x:f>O902*T902</x:f>
        <x:v>0</x:v>
      </x:c>
      <x:c r="W902" s="9" t="n">
        <x:f>Q902*T902</x:f>
        <x:v>0</x:v>
      </x:c>
      <x:c r="X902" s="9" t="n">
        <x:f>R902*T902</x:f>
        <x:v>0</x:v>
      </x:c>
      <x:c r="Y902" s="9" t="n">
        <x:f>S902*T902</x:f>
        <x:v>0</x:v>
      </x:c>
      <x:c r="Z902" s="9" t="n">
        <x:f>IF(ISNUMBER(U902),S902*(U902-T902),"n.a.")</x:f>
        <x:v>0</x:v>
      </x:c>
      <x:c r="AA902" s="9" t="n">
        <x:f>IF(ISNUMBER(U902),Y902,0)</x:f>
        <x:v>0</x:v>
      </x:c>
      <x:c r="AB902" s="7" t="n">
        <x:f>MAX(0,L902-SUM(F902:K902))</x:f>
        <x:v>0</x:v>
      </x:c>
    </x:row>
    <x:row r="903" ht="22" customHeight="1">
      <x:c r="A903" s="18" t="n">
        <x:f>Summary!C$41</x:f>
        <x:v>46327</x:v>
      </x:c>
      <x:c r="B903" s="2" t="str">
        <x:f>'Inventory detail'!A903</x:f>
        <x:v>COIL</x:v>
      </x:c>
      <x:c r="C903" s="2" t="str">
        <x:f>'Inventory detail'!B903</x:f>
        <x:v>30</x:v>
      </x:c>
      <x:c r="D903" s="2" t="str">
        <x:f>'Inventory detail'!C903</x:f>
        <x:v>9FG12-4</x:v>
      </x:c>
      <x:c r="E903" s="10" t="n">
        <x:f>Summary!$E$5</x:f>
        <x:v>46304</x:v>
      </x:c>
      <x:c r="F903" s="7" t="n">
        <x:f>'Inventory detail'!W903</x:f>
        <x:v>0</x:v>
      </x:c>
      <x:c r="G903" s="7" t="n">
        <x:f>'Inventory detail'!X903</x:f>
        <x:v>0</x:v>
      </x:c>
      <x:c r="H903" s="7" t="n">
        <x:f>'Inventory detail'!Y903</x:f>
        <x:v>0</x:v>
      </x:c>
      <x:c r="I903" s="7" t="n">
        <x:f>0</x:f>
        <x:v>0</x:v>
      </x:c>
      <x:c r="J903" s="7" t="n">
        <x:f>0</x:f>
        <x:v>0</x:v>
      </x:c>
      <x:c r="K903" s="7" t="n">
        <x:f>0</x:f>
        <x:v>0</x:v>
      </x:c>
      <x:c r="L903" s="7" t="n">
        <x:f>'Inventory detail'!F903*Summary!$K$5*(A903-E903)/Summary!$K$6</x:f>
        <x:v>0</x:v>
      </x:c>
      <x:c r="M903" s="7" t="n">
        <x:f>MAX(0,H903-L903)</x:f>
        <x:v>0</x:v>
      </x:c>
      <x:c r="N903" s="7" t="n">
        <x:f>MAX(0,L903-H903)</x:f>
        <x:v>0</x:v>
      </x:c>
      <x:c r="O903" s="7" t="n">
        <x:f>MAX(0,F903+I903-N903)</x:f>
        <x:v>0</x:v>
      </x:c>
      <x:c r="P903" s="7" t="n">
        <x:f>MAX(0,N903-F903-I903)</x:f>
        <x:v>0</x:v>
      </x:c>
      <x:c r="Q903" s="7" t="n">
        <x:f>MAX(0,G903+J903-P903)</x:f>
        <x:v>0</x:v>
      </x:c>
      <x:c r="R903" s="7" t="n">
        <x:f>M903+MAX(0,K903-MAX(0,P903-G903-J903))</x:f>
        <x:v>0</x:v>
      </x:c>
      <x:c r="S903" s="7" t="n">
        <x:f>SUM(O903,Q903,R903)</x:f>
        <x:v>0</x:v>
      </x:c>
      <x:c r="T903" s="14" t="n">
        <x:f>'Inventory detail'!T903</x:f>
        <x:v>0.0286</x:v>
      </x:c>
      <x:c r="U903" s="14" t="str">
        <x:f>'Inventory detail'!U903</x:f>
        <x:v>n.a.</x:v>
      </x:c>
      <x:c r="V903" s="9" t="n">
        <x:f>O903*T903</x:f>
        <x:v>0</x:v>
      </x:c>
      <x:c r="W903" s="9" t="n">
        <x:f>Q903*T903</x:f>
        <x:v>0</x:v>
      </x:c>
      <x:c r="X903" s="9" t="n">
        <x:f>R903*T903</x:f>
        <x:v>0</x:v>
      </x:c>
      <x:c r="Y903" s="9" t="n">
        <x:f>S903*T903</x:f>
        <x:v>0</x:v>
      </x:c>
      <x:c r="Z903" s="9" t="str">
        <x:f>IF(ISNUMBER(U903),S903*(U903-T903),"n.a.")</x:f>
        <x:v>n.a.</x:v>
      </x:c>
      <x:c r="AA903" s="9" t="n">
        <x:f>IF(ISNUMBER(U903),Y903,0)</x:f>
        <x:v>0</x:v>
      </x:c>
      <x:c r="AB903" s="7" t="n">
        <x:f>MAX(0,L903-SUM(F903:K903))</x:f>
        <x:v>0</x:v>
      </x:c>
    </x:row>
    <x:row r="904" ht="22" customHeight="1">
      <x:c r="A904" s="18" t="n">
        <x:f>Summary!C$41</x:f>
        <x:v>46327</x:v>
      </x:c>
      <x:c r="B904" s="2" t="str">
        <x:f>'Inventory detail'!A904</x:f>
        <x:v>COIL</x:v>
      </x:c>
      <x:c r="C904" s="2" t="str">
        <x:f>'Inventory detail'!B904</x:f>
        <x:v>30</x:v>
      </x:c>
      <x:c r="D904" s="2" t="str">
        <x:f>'Inventory detail'!C904</x:f>
        <x:v>9MAR12-4</x:v>
      </x:c>
      <x:c r="E904" s="10" t="n">
        <x:f>Summary!$E$5</x:f>
        <x:v>46304</x:v>
      </x:c>
      <x:c r="F904" s="7" t="n">
        <x:f>'Inventory detail'!W904</x:f>
        <x:v>0</x:v>
      </x:c>
      <x:c r="G904" s="7" t="n">
        <x:f>'Inventory detail'!X904</x:f>
        <x:v>0</x:v>
      </x:c>
      <x:c r="H904" s="7" t="n">
        <x:f>'Inventory detail'!Y904</x:f>
        <x:v>0</x:v>
      </x:c>
      <x:c r="I904" s="7" t="n">
        <x:f>0</x:f>
        <x:v>0</x:v>
      </x:c>
      <x:c r="J904" s="7" t="n">
        <x:f>0</x:f>
        <x:v>0</x:v>
      </x:c>
      <x:c r="K904" s="7" t="n">
        <x:f>0</x:f>
        <x:v>0</x:v>
      </x:c>
      <x:c r="L904" s="7" t="n">
        <x:f>'Inventory detail'!F904*Summary!$K$5*(A904-E904)/Summary!$K$6</x:f>
        <x:v>0</x:v>
      </x:c>
      <x:c r="M904" s="7" t="n">
        <x:f>MAX(0,H904-L904)</x:f>
        <x:v>0</x:v>
      </x:c>
      <x:c r="N904" s="7" t="n">
        <x:f>MAX(0,L904-H904)</x:f>
        <x:v>0</x:v>
      </x:c>
      <x:c r="O904" s="7" t="n">
        <x:f>MAX(0,F904+I904-N904)</x:f>
        <x:v>0</x:v>
      </x:c>
      <x:c r="P904" s="7" t="n">
        <x:f>MAX(0,N904-F904-I904)</x:f>
        <x:v>0</x:v>
      </x:c>
      <x:c r="Q904" s="7" t="n">
        <x:f>MAX(0,G904+J904-P904)</x:f>
        <x:v>0</x:v>
      </x:c>
      <x:c r="R904" s="7" t="n">
        <x:f>M904+MAX(0,K904-MAX(0,P904-G904-J904))</x:f>
        <x:v>0</x:v>
      </x:c>
      <x:c r="S904" s="7" t="n">
        <x:f>SUM(O904,Q904,R904)</x:f>
        <x:v>0</x:v>
      </x:c>
      <x:c r="T904" s="14" t="n">
        <x:f>'Inventory detail'!T904</x:f>
        <x:v>0.0286</x:v>
      </x:c>
      <x:c r="U904" s="14" t="str">
        <x:f>'Inventory detail'!U904</x:f>
        <x:v>n.a.</x:v>
      </x:c>
      <x:c r="V904" s="9" t="n">
        <x:f>O904*T904</x:f>
        <x:v>0</x:v>
      </x:c>
      <x:c r="W904" s="9" t="n">
        <x:f>Q904*T904</x:f>
        <x:v>0</x:v>
      </x:c>
      <x:c r="X904" s="9" t="n">
        <x:f>R904*T904</x:f>
        <x:v>0</x:v>
      </x:c>
      <x:c r="Y904" s="9" t="n">
        <x:f>S904*T904</x:f>
        <x:v>0</x:v>
      </x:c>
      <x:c r="Z904" s="9" t="str">
        <x:f>IF(ISNUMBER(U904),S904*(U904-T904),"n.a.")</x:f>
        <x:v>n.a.</x:v>
      </x:c>
      <x:c r="AA904" s="9" t="n">
        <x:f>IF(ISNUMBER(U904),Y904,0)</x:f>
        <x:v>0</x:v>
      </x:c>
      <x:c r="AB904" s="7" t="n">
        <x:f>MAX(0,L904-SUM(F904:K904))</x:f>
        <x:v>0</x:v>
      </x:c>
    </x:row>
    <x:row r="905" ht="22" customHeight="1">
      <x:c r="A905" s="18" t="n">
        <x:f>Summary!C$41</x:f>
        <x:v>46327</x:v>
      </x:c>
      <x:c r="B905" s="2" t="str">
        <x:f>'Inventory detail'!A905</x:f>
        <x:v>COIL</x:v>
      </x:c>
      <x:c r="C905" s="2" t="str">
        <x:f>'Inventory detail'!B905</x:f>
        <x:v>30</x:v>
      </x:c>
      <x:c r="D905" s="2" t="str">
        <x:f>'Inventory detail'!C905</x:f>
        <x:v>9RED12-4</x:v>
      </x:c>
      <x:c r="E905" s="10" t="n">
        <x:f>Summary!$E$5</x:f>
        <x:v>46304</x:v>
      </x:c>
      <x:c r="F905" s="7" t="n">
        <x:f>'Inventory detail'!W905</x:f>
        <x:v>0</x:v>
      </x:c>
      <x:c r="G905" s="7" t="n">
        <x:f>'Inventory detail'!X905</x:f>
        <x:v>0</x:v>
      </x:c>
      <x:c r="H905" s="7" t="n">
        <x:f>'Inventory detail'!Y905</x:f>
        <x:v>0</x:v>
      </x:c>
      <x:c r="I905" s="7" t="n">
        <x:f>0</x:f>
        <x:v>0</x:v>
      </x:c>
      <x:c r="J905" s="7" t="n">
        <x:f>0</x:f>
        <x:v>0</x:v>
      </x:c>
      <x:c r="K905" s="7" t="n">
        <x:f>0</x:f>
        <x:v>0</x:v>
      </x:c>
      <x:c r="L905" s="7" t="n">
        <x:f>'Inventory detail'!F905*Summary!$K$5*(A905-E905)/Summary!$K$6</x:f>
        <x:v>0</x:v>
      </x:c>
      <x:c r="M905" s="7" t="n">
        <x:f>MAX(0,H905-L905)</x:f>
        <x:v>0</x:v>
      </x:c>
      <x:c r="N905" s="7" t="n">
        <x:f>MAX(0,L905-H905)</x:f>
        <x:v>0</x:v>
      </x:c>
      <x:c r="O905" s="7" t="n">
        <x:f>MAX(0,F905+I905-N905)</x:f>
        <x:v>0</x:v>
      </x:c>
      <x:c r="P905" s="7" t="n">
        <x:f>MAX(0,N905-F905-I905)</x:f>
        <x:v>0</x:v>
      </x:c>
      <x:c r="Q905" s="7" t="n">
        <x:f>MAX(0,G905+J905-P905)</x:f>
        <x:v>0</x:v>
      </x:c>
      <x:c r="R905" s="7" t="n">
        <x:f>M905+MAX(0,K905-MAX(0,P905-G905-J905))</x:f>
        <x:v>0</x:v>
      </x:c>
      <x:c r="S905" s="7" t="n">
        <x:f>SUM(O905,Q905,R905)</x:f>
        <x:v>0</x:v>
      </x:c>
      <x:c r="T905" s="14" t="n">
        <x:f>'Inventory detail'!T905</x:f>
        <x:v>0.0478</x:v>
      </x:c>
      <x:c r="U905" s="14" t="n">
        <x:f>'Inventory detail'!U905</x:f>
        <x:v>0.046852</x:v>
      </x:c>
      <x:c r="V905" s="9" t="n">
        <x:f>O905*T905</x:f>
        <x:v>0</x:v>
      </x:c>
      <x:c r="W905" s="9" t="n">
        <x:f>Q905*T905</x:f>
        <x:v>0</x:v>
      </x:c>
      <x:c r="X905" s="9" t="n">
        <x:f>R905*T905</x:f>
        <x:v>0</x:v>
      </x:c>
      <x:c r="Y905" s="9" t="n">
        <x:f>S905*T905</x:f>
        <x:v>0</x:v>
      </x:c>
      <x:c r="Z905" s="9" t="n">
        <x:f>IF(ISNUMBER(U905),S905*(U905-T905),"n.a.")</x:f>
        <x:v>0</x:v>
      </x:c>
      <x:c r="AA905" s="9" t="n">
        <x:f>IF(ISNUMBER(U905),Y905,0)</x:f>
        <x:v>0</x:v>
      </x:c>
      <x:c r="AB905" s="7" t="n">
        <x:f>MAX(0,L905-SUM(F905:K905))</x:f>
        <x:v>0</x:v>
      </x:c>
    </x:row>
    <x:row r="906" ht="22" customHeight="1">
      <x:c r="A906" s="18" t="n">
        <x:f>Summary!C$41</x:f>
        <x:v>46327</x:v>
      </x:c>
      <x:c r="B906" s="2" t="str">
        <x:f>'Inventory detail'!A906</x:f>
        <x:v>COIL</x:v>
      </x:c>
      <x:c r="C906" s="2" t="str">
        <x:f>'Inventory detail'!B906</x:f>
        <x:v>30</x:v>
      </x:c>
      <x:c r="D906" s="2" t="str">
        <x:f>'Inventory detail'!C906</x:f>
        <x:v>9WHT36-4</x:v>
      </x:c>
      <x:c r="E906" s="10" t="n">
        <x:f>Summary!$E$5</x:f>
        <x:v>46304</x:v>
      </x:c>
      <x:c r="F906" s="7" t="n">
        <x:f>'Inventory detail'!W906</x:f>
        <x:v>0</x:v>
      </x:c>
      <x:c r="G906" s="7" t="n">
        <x:f>'Inventory detail'!X906</x:f>
        <x:v>0</x:v>
      </x:c>
      <x:c r="H906" s="7" t="n">
        <x:f>'Inventory detail'!Y906</x:f>
        <x:v>0</x:v>
      </x:c>
      <x:c r="I906" s="7" t="n">
        <x:f>0</x:f>
        <x:v>0</x:v>
      </x:c>
      <x:c r="J906" s="7" t="n">
        <x:f>0</x:f>
        <x:v>0</x:v>
      </x:c>
      <x:c r="K906" s="7" t="n">
        <x:f>0</x:f>
        <x:v>0</x:v>
      </x:c>
      <x:c r="L906" s="7" t="n">
        <x:f>'Inventory detail'!F906*Summary!$K$5*(A906-E906)/Summary!$K$6</x:f>
        <x:v>0</x:v>
      </x:c>
      <x:c r="M906" s="7" t="n">
        <x:f>MAX(0,H906-L906)</x:f>
        <x:v>0</x:v>
      </x:c>
      <x:c r="N906" s="7" t="n">
        <x:f>MAX(0,L906-H906)</x:f>
        <x:v>0</x:v>
      </x:c>
      <x:c r="O906" s="7" t="n">
        <x:f>MAX(0,F906+I906-N906)</x:f>
        <x:v>0</x:v>
      </x:c>
      <x:c r="P906" s="7" t="n">
        <x:f>MAX(0,N906-F906-I906)</x:f>
        <x:v>0</x:v>
      </x:c>
      <x:c r="Q906" s="7" t="n">
        <x:f>MAX(0,G906+J906-P906)</x:f>
        <x:v>0</x:v>
      </x:c>
      <x:c r="R906" s="7" t="n">
        <x:f>M906+MAX(0,K906-MAX(0,P906-G906-J906))</x:f>
        <x:v>0</x:v>
      </x:c>
      <x:c r="S906" s="7" t="n">
        <x:f>SUM(O906,Q906,R906)</x:f>
        <x:v>0</x:v>
      </x:c>
      <x:c r="T906" s="14" t="n">
        <x:f>'Inventory detail'!T906</x:f>
        <x:v>0.0888</x:v>
      </x:c>
      <x:c r="U906" s="14" t="str">
        <x:f>'Inventory detail'!U906</x:f>
        <x:v>n.a.</x:v>
      </x:c>
      <x:c r="V906" s="9" t="n">
        <x:f>O906*T906</x:f>
        <x:v>0</x:v>
      </x:c>
      <x:c r="W906" s="9" t="n">
        <x:f>Q906*T906</x:f>
        <x:v>0</x:v>
      </x:c>
      <x:c r="X906" s="9" t="n">
        <x:f>R906*T906</x:f>
        <x:v>0</x:v>
      </x:c>
      <x:c r="Y906" s="9" t="n">
        <x:f>S906*T906</x:f>
        <x:v>0</x:v>
      </x:c>
      <x:c r="Z906" s="9" t="str">
        <x:f>IF(ISNUMBER(U906),S906*(U906-T906),"n.a.")</x:f>
        <x:v>n.a.</x:v>
      </x:c>
      <x:c r="AA906" s="9" t="n">
        <x:f>IF(ISNUMBER(U906),Y906,0)</x:f>
        <x:v>0</x:v>
      </x:c>
      <x:c r="AB906" s="7" t="n">
        <x:f>MAX(0,L906-SUM(F906:K906))</x:f>
        <x:v>0</x:v>
      </x:c>
    </x:row>
    <x:row r="907" ht="22" customHeight="1">
      <x:c r="A907" s="18" t="n">
        <x:f>Summary!C$41</x:f>
        <x:v>46327</x:v>
      </x:c>
      <x:c r="B907" s="2" t="str">
        <x:f>'Inventory detail'!A907</x:f>
        <x:v>COIL</x:v>
      </x:c>
      <x:c r="C907" s="2" t="str">
        <x:f>'Inventory detail'!B907</x:f>
        <x:v>30</x:v>
      </x:c>
      <x:c r="D907" s="2" t="str">
        <x:f>'Inventory detail'!C907</x:f>
        <x:v>9WHT36-5</x:v>
      </x:c>
      <x:c r="E907" s="10" t="n">
        <x:f>Summary!$E$5</x:f>
        <x:v>46304</x:v>
      </x:c>
      <x:c r="F907" s="7" t="n">
        <x:f>'Inventory detail'!W907</x:f>
        <x:v>0</x:v>
      </x:c>
      <x:c r="G907" s="7" t="n">
        <x:f>'Inventory detail'!X907</x:f>
        <x:v>0</x:v>
      </x:c>
      <x:c r="H907" s="7" t="n">
        <x:f>'Inventory detail'!Y907</x:f>
        <x:v>0</x:v>
      </x:c>
      <x:c r="I907" s="7" t="n">
        <x:f>0</x:f>
        <x:v>0</x:v>
      </x:c>
      <x:c r="J907" s="7" t="n">
        <x:f>0</x:f>
        <x:v>0</x:v>
      </x:c>
      <x:c r="K907" s="7" t="n">
        <x:f>0</x:f>
        <x:v>0</x:v>
      </x:c>
      <x:c r="L907" s="7" t="n">
        <x:f>'Inventory detail'!F907*Summary!$K$5*(A907-E907)/Summary!$K$6</x:f>
        <x:v>0</x:v>
      </x:c>
      <x:c r="M907" s="7" t="n">
        <x:f>MAX(0,H907-L907)</x:f>
        <x:v>0</x:v>
      </x:c>
      <x:c r="N907" s="7" t="n">
        <x:f>MAX(0,L907-H907)</x:f>
        <x:v>0</x:v>
      </x:c>
      <x:c r="O907" s="7" t="n">
        <x:f>MAX(0,F907+I907-N907)</x:f>
        <x:v>0</x:v>
      </x:c>
      <x:c r="P907" s="7" t="n">
        <x:f>MAX(0,N907-F907-I907)</x:f>
        <x:v>0</x:v>
      </x:c>
      <x:c r="Q907" s="7" t="n">
        <x:f>MAX(0,G907+J907-P907)</x:f>
        <x:v>0</x:v>
      </x:c>
      <x:c r="R907" s="7" t="n">
        <x:f>M907+MAX(0,K907-MAX(0,P907-G907-J907))</x:f>
        <x:v>0</x:v>
      </x:c>
      <x:c r="S907" s="7" t="n">
        <x:f>SUM(O907,Q907,R907)</x:f>
        <x:v>0</x:v>
      </x:c>
      <x:c r="T907" s="14" t="n">
        <x:f>'Inventory detail'!T907</x:f>
        <x:v>0.0935</x:v>
      </x:c>
      <x:c r="U907" s="14" t="str">
        <x:f>'Inventory detail'!U907</x:f>
        <x:v>n.a.</x:v>
      </x:c>
      <x:c r="V907" s="9" t="n">
        <x:f>O907*T907</x:f>
        <x:v>0</x:v>
      </x:c>
      <x:c r="W907" s="9" t="n">
        <x:f>Q907*T907</x:f>
        <x:v>0</x:v>
      </x:c>
      <x:c r="X907" s="9" t="n">
        <x:f>R907*T907</x:f>
        <x:v>0</x:v>
      </x:c>
      <x:c r="Y907" s="9" t="n">
        <x:f>S907*T907</x:f>
        <x:v>0</x:v>
      </x:c>
      <x:c r="Z907" s="9" t="str">
        <x:f>IF(ISNUMBER(U907),S907*(U907-T907),"n.a.")</x:f>
        <x:v>n.a.</x:v>
      </x:c>
      <x:c r="AA907" s="9" t="n">
        <x:f>IF(ISNUMBER(U907),Y907,0)</x:f>
        <x:v>0</x:v>
      </x:c>
      <x:c r="AB907" s="7" t="n">
        <x:f>MAX(0,L907-SUM(F907:K907))</x:f>
        <x:v>0</x:v>
      </x:c>
    </x:row>
    <x:row r="908" ht="22" customHeight="1">
      <x:c r="A908" s="18" t="n">
        <x:f>Summary!C$41</x:f>
        <x:v>46327</x:v>
      </x:c>
      <x:c r="B908" s="2" t="str">
        <x:f>'Inventory detail'!A908</x:f>
        <x:v>COIL</x:v>
      </x:c>
      <x:c r="C908" s="2" t="str">
        <x:f>'Inventory detail'!B908</x:f>
        <x:v>60</x:v>
      </x:c>
      <x:c r="D908" s="2" t="str">
        <x:f>'Inventory detail'!C908</x:f>
        <x:v>10BLK12-5</x:v>
      </x:c>
      <x:c r="E908" s="10" t="n">
        <x:f>Summary!$E$5</x:f>
        <x:v>46304</x:v>
      </x:c>
      <x:c r="F908" s="7" t="n">
        <x:f>'Inventory detail'!W908</x:f>
        <x:v>0</x:v>
      </x:c>
      <x:c r="G908" s="7" t="n">
        <x:f>'Inventory detail'!X908</x:f>
        <x:v>0</x:v>
      </x:c>
      <x:c r="H908" s="7" t="n">
        <x:f>'Inventory detail'!Y908</x:f>
        <x:v>0</x:v>
      </x:c>
      <x:c r="I908" s="7" t="n">
        <x:f>0</x:f>
        <x:v>0</x:v>
      </x:c>
      <x:c r="J908" s="7" t="n">
        <x:f>0</x:f>
        <x:v>0</x:v>
      </x:c>
      <x:c r="K908" s="7" t="n">
        <x:f>0</x:f>
        <x:v>0</x:v>
      </x:c>
      <x:c r="L908" s="7" t="n">
        <x:f>'Inventory detail'!F908*Summary!$K$5*(A908-E908)/Summary!$K$6</x:f>
        <x:v>0</x:v>
      </x:c>
      <x:c r="M908" s="7" t="n">
        <x:f>MAX(0,H908-L908)</x:f>
        <x:v>0</x:v>
      </x:c>
      <x:c r="N908" s="7" t="n">
        <x:f>MAX(0,L908-H908)</x:f>
        <x:v>0</x:v>
      </x:c>
      <x:c r="O908" s="7" t="n">
        <x:f>MAX(0,F908+I908-N908)</x:f>
        <x:v>0</x:v>
      </x:c>
      <x:c r="P908" s="7" t="n">
        <x:f>MAX(0,N908-F908-I908)</x:f>
        <x:v>0</x:v>
      </x:c>
      <x:c r="Q908" s="7" t="n">
        <x:f>MAX(0,G908+J908-P908)</x:f>
        <x:v>0</x:v>
      </x:c>
      <x:c r="R908" s="7" t="n">
        <x:f>M908+MAX(0,K908-MAX(0,P908-G908-J908))</x:f>
        <x:v>0</x:v>
      </x:c>
      <x:c r="S908" s="7" t="n">
        <x:f>SUM(O908,Q908,R908)</x:f>
        <x:v>0</x:v>
      </x:c>
      <x:c r="T908" s="14" t="n">
        <x:f>'Inventory detail'!T908</x:f>
        <x:v>0.0381</x:v>
      </x:c>
      <x:c r="U908" s="14" t="str">
        <x:f>'Inventory detail'!U908</x:f>
        <x:v>n.a.</x:v>
      </x:c>
      <x:c r="V908" s="9" t="n">
        <x:f>O908*T908</x:f>
        <x:v>0</x:v>
      </x:c>
      <x:c r="W908" s="9" t="n">
        <x:f>Q908*T908</x:f>
        <x:v>0</x:v>
      </x:c>
      <x:c r="X908" s="9" t="n">
        <x:f>R908*T908</x:f>
        <x:v>0</x:v>
      </x:c>
      <x:c r="Y908" s="9" t="n">
        <x:f>S908*T908</x:f>
        <x:v>0</x:v>
      </x:c>
      <x:c r="Z908" s="9" t="str">
        <x:f>IF(ISNUMBER(U908),S908*(U908-T908),"n.a.")</x:f>
        <x:v>n.a.</x:v>
      </x:c>
      <x:c r="AA908" s="9" t="n">
        <x:f>IF(ISNUMBER(U908),Y908,0)</x:f>
        <x:v>0</x:v>
      </x:c>
      <x:c r="AB908" s="7" t="n">
        <x:f>MAX(0,L908-SUM(F908:K908))</x:f>
        <x:v>0</x:v>
      </x:c>
    </x:row>
    <x:row r="909" ht="22" customHeight="1">
      <x:c r="A909" s="18" t="n">
        <x:f>Summary!C$41</x:f>
        <x:v>46327</x:v>
      </x:c>
      <x:c r="B909" s="2" t="str">
        <x:f>'Inventory detail'!A909</x:f>
        <x:v>COIL</x:v>
      </x:c>
      <x:c r="C909" s="2" t="str">
        <x:f>'Inventory detail'!B909</x:f>
        <x:v>60</x:v>
      </x:c>
      <x:c r="D909" s="2" t="str">
        <x:f>'Inventory detail'!C909</x:f>
        <x:v>10BLK36-5</x:v>
      </x:c>
      <x:c r="E909" s="10" t="n">
        <x:f>Summary!$E$5</x:f>
        <x:v>46304</x:v>
      </x:c>
      <x:c r="F909" s="7" t="n">
        <x:f>'Inventory detail'!W909</x:f>
        <x:v>0</x:v>
      </x:c>
      <x:c r="G909" s="7" t="n">
        <x:f>'Inventory detail'!X909</x:f>
        <x:v>0</x:v>
      </x:c>
      <x:c r="H909" s="7" t="n">
        <x:f>'Inventory detail'!Y909</x:f>
        <x:v>0</x:v>
      </x:c>
      <x:c r="I909" s="7" t="n">
        <x:f>0</x:f>
        <x:v>0</x:v>
      </x:c>
      <x:c r="J909" s="7" t="n">
        <x:f>0</x:f>
        <x:v>0</x:v>
      </x:c>
      <x:c r="K909" s="7" t="n">
        <x:f>0</x:f>
        <x:v>0</x:v>
      </x:c>
      <x:c r="L909" s="7" t="n">
        <x:f>'Inventory detail'!F909*Summary!$K$5*(A909-E909)/Summary!$K$6</x:f>
        <x:v>0</x:v>
      </x:c>
      <x:c r="M909" s="7" t="n">
        <x:f>MAX(0,H909-L909)</x:f>
        <x:v>0</x:v>
      </x:c>
      <x:c r="N909" s="7" t="n">
        <x:f>MAX(0,L909-H909)</x:f>
        <x:v>0</x:v>
      </x:c>
      <x:c r="O909" s="7" t="n">
        <x:f>MAX(0,F909+I909-N909)</x:f>
        <x:v>0</x:v>
      </x:c>
      <x:c r="P909" s="7" t="n">
        <x:f>MAX(0,N909-F909-I909)</x:f>
        <x:v>0</x:v>
      </x:c>
      <x:c r="Q909" s="7" t="n">
        <x:f>MAX(0,G909+J909-P909)</x:f>
        <x:v>0</x:v>
      </x:c>
      <x:c r="R909" s="7" t="n">
        <x:f>M909+MAX(0,K909-MAX(0,P909-G909-J909))</x:f>
        <x:v>0</x:v>
      </x:c>
      <x:c r="S909" s="7" t="n">
        <x:f>SUM(O909,Q909,R909)</x:f>
        <x:v>0</x:v>
      </x:c>
      <x:c r="T909" s="14" t="n">
        <x:f>'Inventory detail'!T909</x:f>
        <x:v>0.1116</x:v>
      </x:c>
      <x:c r="U909" s="14" t="str">
        <x:f>'Inventory detail'!U909</x:f>
        <x:v>n.a.</x:v>
      </x:c>
      <x:c r="V909" s="9" t="n">
        <x:f>O909*T909</x:f>
        <x:v>0</x:v>
      </x:c>
      <x:c r="W909" s="9" t="n">
        <x:f>Q909*T909</x:f>
        <x:v>0</x:v>
      </x:c>
      <x:c r="X909" s="9" t="n">
        <x:f>R909*T909</x:f>
        <x:v>0</x:v>
      </x:c>
      <x:c r="Y909" s="9" t="n">
        <x:f>S909*T909</x:f>
        <x:v>0</x:v>
      </x:c>
      <x:c r="Z909" s="9" t="str">
        <x:f>IF(ISNUMBER(U909),S909*(U909-T909),"n.a.")</x:f>
        <x:v>n.a.</x:v>
      </x:c>
      <x:c r="AA909" s="9" t="n">
        <x:f>IF(ISNUMBER(U909),Y909,0)</x:f>
        <x:v>0</x:v>
      </x:c>
      <x:c r="AB909" s="7" t="n">
        <x:f>MAX(0,L909-SUM(F909:K909))</x:f>
        <x:v>0</x:v>
      </x:c>
    </x:row>
    <x:row r="910" ht="22" customHeight="1">
      <x:c r="A910" s="18" t="n">
        <x:f>Summary!C$41</x:f>
        <x:v>46327</x:v>
      </x:c>
      <x:c r="B910" s="2" t="str">
        <x:f>'Inventory detail'!A910</x:f>
        <x:v>COIL</x:v>
      </x:c>
      <x:c r="C910" s="2" t="str">
        <x:f>'Inventory detail'!B910</x:f>
        <x:v>60</x:v>
      </x:c>
      <x:c r="D910" s="2" t="str">
        <x:f>'Inventory detail'!C910</x:f>
        <x:v>10BLU12-4</x:v>
      </x:c>
      <x:c r="E910" s="10" t="n">
        <x:f>Summary!$E$5</x:f>
        <x:v>46304</x:v>
      </x:c>
      <x:c r="F910" s="7" t="n">
        <x:f>'Inventory detail'!W910</x:f>
        <x:v>0</x:v>
      </x:c>
      <x:c r="G910" s="7" t="n">
        <x:f>'Inventory detail'!X910</x:f>
        <x:v>0</x:v>
      </x:c>
      <x:c r="H910" s="7" t="n">
        <x:f>'Inventory detail'!Y910</x:f>
        <x:v>0</x:v>
      </x:c>
      <x:c r="I910" s="7" t="n">
        <x:f>0</x:f>
        <x:v>0</x:v>
      </x:c>
      <x:c r="J910" s="7" t="n">
        <x:f>0</x:f>
        <x:v>0</x:v>
      </x:c>
      <x:c r="K910" s="7" t="n">
        <x:f>0</x:f>
        <x:v>0</x:v>
      </x:c>
      <x:c r="L910" s="7" t="n">
        <x:f>'Inventory detail'!F910*Summary!$K$5*(A910-E910)/Summary!$K$6</x:f>
        <x:v>0</x:v>
      </x:c>
      <x:c r="M910" s="7" t="n">
        <x:f>MAX(0,H910-L910)</x:f>
        <x:v>0</x:v>
      </x:c>
      <x:c r="N910" s="7" t="n">
        <x:f>MAX(0,L910-H910)</x:f>
        <x:v>0</x:v>
      </x:c>
      <x:c r="O910" s="7" t="n">
        <x:f>MAX(0,F910+I910-N910)</x:f>
        <x:v>0</x:v>
      </x:c>
      <x:c r="P910" s="7" t="n">
        <x:f>MAX(0,N910-F910-I910)</x:f>
        <x:v>0</x:v>
      </x:c>
      <x:c r="Q910" s="7" t="n">
        <x:f>MAX(0,G910+J910-P910)</x:f>
        <x:v>0</x:v>
      </x:c>
      <x:c r="R910" s="7" t="n">
        <x:f>M910+MAX(0,K910-MAX(0,P910-G910-J910))</x:f>
        <x:v>0</x:v>
      </x:c>
      <x:c r="S910" s="7" t="n">
        <x:f>SUM(O910,Q910,R910)</x:f>
        <x:v>0</x:v>
      </x:c>
      <x:c r="T910" s="14" t="n">
        <x:f>'Inventory detail'!T910</x:f>
        <x:v>0.0584</x:v>
      </x:c>
      <x:c r="U910" s="14" t="n">
        <x:f>'Inventory detail'!U910</x:f>
        <x:v>0.057239</x:v>
      </x:c>
      <x:c r="V910" s="9" t="n">
        <x:f>O910*T910</x:f>
        <x:v>0</x:v>
      </x:c>
      <x:c r="W910" s="9" t="n">
        <x:f>Q910*T910</x:f>
        <x:v>0</x:v>
      </x:c>
      <x:c r="X910" s="9" t="n">
        <x:f>R910*T910</x:f>
        <x:v>0</x:v>
      </x:c>
      <x:c r="Y910" s="9" t="n">
        <x:f>S910*T910</x:f>
        <x:v>0</x:v>
      </x:c>
      <x:c r="Z910" s="9" t="n">
        <x:f>IF(ISNUMBER(U910),S910*(U910-T910),"n.a.")</x:f>
        <x:v>0</x:v>
      </x:c>
      <x:c r="AA910" s="9" t="n">
        <x:f>IF(ISNUMBER(U910),Y910,0)</x:f>
        <x:v>0</x:v>
      </x:c>
      <x:c r="AB910" s="7" t="n">
        <x:f>MAX(0,L910-SUM(F910:K910))</x:f>
        <x:v>0</x:v>
      </x:c>
    </x:row>
    <x:row r="911" ht="22" customHeight="1">
      <x:c r="A911" s="18" t="n">
        <x:f>Summary!C$41</x:f>
        <x:v>46327</x:v>
      </x:c>
      <x:c r="B911" s="2" t="str">
        <x:f>'Inventory detail'!A911</x:f>
        <x:v>COIL</x:v>
      </x:c>
      <x:c r="C911" s="2" t="str">
        <x:f>'Inventory detail'!B911</x:f>
        <x:v>60</x:v>
      </x:c>
      <x:c r="D911" s="2" t="str">
        <x:f>'Inventory detail'!C911</x:f>
        <x:v>10FG12-4</x:v>
      </x:c>
      <x:c r="E911" s="10" t="n">
        <x:f>Summary!$E$5</x:f>
        <x:v>46304</x:v>
      </x:c>
      <x:c r="F911" s="7" t="n">
        <x:f>'Inventory detail'!W911</x:f>
        <x:v>0</x:v>
      </x:c>
      <x:c r="G911" s="7" t="n">
        <x:f>'Inventory detail'!X911</x:f>
        <x:v>0</x:v>
      </x:c>
      <x:c r="H911" s="7" t="n">
        <x:f>'Inventory detail'!Y911</x:f>
        <x:v>0</x:v>
      </x:c>
      <x:c r="I911" s="7" t="n">
        <x:f>0</x:f>
        <x:v>0</x:v>
      </x:c>
      <x:c r="J911" s="7" t="n">
        <x:f>0</x:f>
        <x:v>0</x:v>
      </x:c>
      <x:c r="K911" s="7" t="n">
        <x:f>0</x:f>
        <x:v>0</x:v>
      </x:c>
      <x:c r="L911" s="7" t="n">
        <x:f>'Inventory detail'!F911*Summary!$K$5*(A911-E911)/Summary!$K$6</x:f>
        <x:v>0</x:v>
      </x:c>
      <x:c r="M911" s="7" t="n">
        <x:f>MAX(0,H911-L911)</x:f>
        <x:v>0</x:v>
      </x:c>
      <x:c r="N911" s="7" t="n">
        <x:f>MAX(0,L911-H911)</x:f>
        <x:v>0</x:v>
      </x:c>
      <x:c r="O911" s="7" t="n">
        <x:f>MAX(0,F911+I911-N911)</x:f>
        <x:v>0</x:v>
      </x:c>
      <x:c r="P911" s="7" t="n">
        <x:f>MAX(0,N911-F911-I911)</x:f>
        <x:v>0</x:v>
      </x:c>
      <x:c r="Q911" s="7" t="n">
        <x:f>MAX(0,G911+J911-P911)</x:f>
        <x:v>0</x:v>
      </x:c>
      <x:c r="R911" s="7" t="n">
        <x:f>M911+MAX(0,K911-MAX(0,P911-G911-J911))</x:f>
        <x:v>0</x:v>
      </x:c>
      <x:c r="S911" s="7" t="n">
        <x:f>SUM(O911,Q911,R911)</x:f>
        <x:v>0</x:v>
      </x:c>
      <x:c r="T911" s="14" t="n">
        <x:f>'Inventory detail'!T911</x:f>
        <x:v>0.0336</x:v>
      </x:c>
      <x:c r="U911" s="14" t="str">
        <x:f>'Inventory detail'!U911</x:f>
        <x:v>n.a.</x:v>
      </x:c>
      <x:c r="V911" s="9" t="n">
        <x:f>O911*T911</x:f>
        <x:v>0</x:v>
      </x:c>
      <x:c r="W911" s="9" t="n">
        <x:f>Q911*T911</x:f>
        <x:v>0</x:v>
      </x:c>
      <x:c r="X911" s="9" t="n">
        <x:f>R911*T911</x:f>
        <x:v>0</x:v>
      </x:c>
      <x:c r="Y911" s="9" t="n">
        <x:f>S911*T911</x:f>
        <x:v>0</x:v>
      </x:c>
      <x:c r="Z911" s="9" t="str">
        <x:f>IF(ISNUMBER(U911),S911*(U911-T911),"n.a.")</x:f>
        <x:v>n.a.</x:v>
      </x:c>
      <x:c r="AA911" s="9" t="n">
        <x:f>IF(ISNUMBER(U911),Y911,0)</x:f>
        <x:v>0</x:v>
      </x:c>
      <x:c r="AB911" s="7" t="n">
        <x:f>MAX(0,L911-SUM(F911:K911))</x:f>
        <x:v>0</x:v>
      </x:c>
    </x:row>
    <x:row r="912" ht="22" customHeight="1">
      <x:c r="A912" s="18" t="n">
        <x:f>Summary!C$41</x:f>
        <x:v>46327</x:v>
      </x:c>
      <x:c r="B912" s="2" t="str">
        <x:f>'Inventory detail'!A912</x:f>
        <x:v>COIL</x:v>
      </x:c>
      <x:c r="C912" s="2" t="str">
        <x:f>'Inventory detail'!B912</x:f>
        <x:v>60</x:v>
      </x:c>
      <x:c r="D912" s="2" t="str">
        <x:f>'Inventory detail'!C912</x:f>
        <x:v>10MAR12-4</x:v>
      </x:c>
      <x:c r="E912" s="10" t="n">
        <x:f>Summary!$E$5</x:f>
        <x:v>46304</x:v>
      </x:c>
      <x:c r="F912" s="7" t="n">
        <x:f>'Inventory detail'!W912</x:f>
        <x:v>0</x:v>
      </x:c>
      <x:c r="G912" s="7" t="n">
        <x:f>'Inventory detail'!X912</x:f>
        <x:v>0</x:v>
      </x:c>
      <x:c r="H912" s="7" t="n">
        <x:f>'Inventory detail'!Y912</x:f>
        <x:v>0</x:v>
      </x:c>
      <x:c r="I912" s="7" t="n">
        <x:f>0</x:f>
        <x:v>0</x:v>
      </x:c>
      <x:c r="J912" s="7" t="n">
        <x:f>0</x:f>
        <x:v>0</x:v>
      </x:c>
      <x:c r="K912" s="7" t="n">
        <x:f>0</x:f>
        <x:v>0</x:v>
      </x:c>
      <x:c r="L912" s="7" t="n">
        <x:f>'Inventory detail'!F912*Summary!$K$5*(A912-E912)/Summary!$K$6</x:f>
        <x:v>0</x:v>
      </x:c>
      <x:c r="M912" s="7" t="n">
        <x:f>MAX(0,H912-L912)</x:f>
        <x:v>0</x:v>
      </x:c>
      <x:c r="N912" s="7" t="n">
        <x:f>MAX(0,L912-H912)</x:f>
        <x:v>0</x:v>
      </x:c>
      <x:c r="O912" s="7" t="n">
        <x:f>MAX(0,F912+I912-N912)</x:f>
        <x:v>0</x:v>
      </x:c>
      <x:c r="P912" s="7" t="n">
        <x:f>MAX(0,N912-F912-I912)</x:f>
        <x:v>0</x:v>
      </x:c>
      <x:c r="Q912" s="7" t="n">
        <x:f>MAX(0,G912+J912-P912)</x:f>
        <x:v>0</x:v>
      </x:c>
      <x:c r="R912" s="7" t="n">
        <x:f>M912+MAX(0,K912-MAX(0,P912-G912-J912))</x:f>
        <x:v>0</x:v>
      </x:c>
      <x:c r="S912" s="7" t="n">
        <x:f>SUM(O912,Q912,R912)</x:f>
        <x:v>0</x:v>
      </x:c>
      <x:c r="T912" s="14" t="n">
        <x:f>'Inventory detail'!T912</x:f>
        <x:v>0.0336</x:v>
      </x:c>
      <x:c r="U912" s="14" t="str">
        <x:f>'Inventory detail'!U912</x:f>
        <x:v>n.a.</x:v>
      </x:c>
      <x:c r="V912" s="9" t="n">
        <x:f>O912*T912</x:f>
        <x:v>0</x:v>
      </x:c>
      <x:c r="W912" s="9" t="n">
        <x:f>Q912*T912</x:f>
        <x:v>0</x:v>
      </x:c>
      <x:c r="X912" s="9" t="n">
        <x:f>R912*T912</x:f>
        <x:v>0</x:v>
      </x:c>
      <x:c r="Y912" s="9" t="n">
        <x:f>S912*T912</x:f>
        <x:v>0</x:v>
      </x:c>
      <x:c r="Z912" s="9" t="str">
        <x:f>IF(ISNUMBER(U912),S912*(U912-T912),"n.a.")</x:f>
        <x:v>n.a.</x:v>
      </x:c>
      <x:c r="AA912" s="9" t="n">
        <x:f>IF(ISNUMBER(U912),Y912,0)</x:f>
        <x:v>0</x:v>
      </x:c>
      <x:c r="AB912" s="7" t="n">
        <x:f>MAX(0,L912-SUM(F912:K912))</x:f>
        <x:v>0</x:v>
      </x:c>
    </x:row>
    <x:row r="913" ht="22" customHeight="1">
      <x:c r="A913" s="18" t="n">
        <x:f>Summary!C$41</x:f>
        <x:v>46327</x:v>
      </x:c>
      <x:c r="B913" s="2" t="str">
        <x:f>'Inventory detail'!A913</x:f>
        <x:v>COIL</x:v>
      </x:c>
      <x:c r="C913" s="2" t="str">
        <x:f>'Inventory detail'!B913</x:f>
        <x:v>60</x:v>
      </x:c>
      <x:c r="D913" s="2" t="str">
        <x:f>'Inventory detail'!C913</x:f>
        <x:v>10RED12-4</x:v>
      </x:c>
      <x:c r="E913" s="10" t="n">
        <x:f>Summary!$E$5</x:f>
        <x:v>46304</x:v>
      </x:c>
      <x:c r="F913" s="7" t="n">
        <x:f>'Inventory detail'!W913</x:f>
        <x:v>0</x:v>
      </x:c>
      <x:c r="G913" s="7" t="n">
        <x:f>'Inventory detail'!X913</x:f>
        <x:v>0</x:v>
      </x:c>
      <x:c r="H913" s="7" t="n">
        <x:f>'Inventory detail'!Y913</x:f>
        <x:v>0</x:v>
      </x:c>
      <x:c r="I913" s="7" t="n">
        <x:f>0</x:f>
        <x:v>0</x:v>
      </x:c>
      <x:c r="J913" s="7" t="n">
        <x:f>0</x:f>
        <x:v>0</x:v>
      </x:c>
      <x:c r="K913" s="7" t="n">
        <x:f>0</x:f>
        <x:v>0</x:v>
      </x:c>
      <x:c r="L913" s="7" t="n">
        <x:f>'Inventory detail'!F913*Summary!$K$5*(A913-E913)/Summary!$K$6</x:f>
        <x:v>0</x:v>
      </x:c>
      <x:c r="M913" s="7" t="n">
        <x:f>MAX(0,H913-L913)</x:f>
        <x:v>0</x:v>
      </x:c>
      <x:c r="N913" s="7" t="n">
        <x:f>MAX(0,L913-H913)</x:f>
        <x:v>0</x:v>
      </x:c>
      <x:c r="O913" s="7" t="n">
        <x:f>MAX(0,F913+I913-N913)</x:f>
        <x:v>0</x:v>
      </x:c>
      <x:c r="P913" s="7" t="n">
        <x:f>MAX(0,N913-F913-I913)</x:f>
        <x:v>0</x:v>
      </x:c>
      <x:c r="Q913" s="7" t="n">
        <x:f>MAX(0,G913+J913-P913)</x:f>
        <x:v>0</x:v>
      </x:c>
      <x:c r="R913" s="7" t="n">
        <x:f>M913+MAX(0,K913-MAX(0,P913-G913-J913))</x:f>
        <x:v>0</x:v>
      </x:c>
      <x:c r="S913" s="7" t="n">
        <x:f>SUM(O913,Q913,R913)</x:f>
        <x:v>0</x:v>
      </x:c>
      <x:c r="T913" s="14" t="n">
        <x:f>'Inventory detail'!T913</x:f>
        <x:v>0.0584</x:v>
      </x:c>
      <x:c r="U913" s="14" t="n">
        <x:f>'Inventory detail'!U913</x:f>
        <x:v>0.057239</x:v>
      </x:c>
      <x:c r="V913" s="9" t="n">
        <x:f>O913*T913</x:f>
        <x:v>0</x:v>
      </x:c>
      <x:c r="W913" s="9" t="n">
        <x:f>Q913*T913</x:f>
        <x:v>0</x:v>
      </x:c>
      <x:c r="X913" s="9" t="n">
        <x:f>R913*T913</x:f>
        <x:v>0</x:v>
      </x:c>
      <x:c r="Y913" s="9" t="n">
        <x:f>S913*T913</x:f>
        <x:v>0</x:v>
      </x:c>
      <x:c r="Z913" s="9" t="n">
        <x:f>IF(ISNUMBER(U913),S913*(U913-T913),"n.a.")</x:f>
        <x:v>0</x:v>
      </x:c>
      <x:c r="AA913" s="9" t="n">
        <x:f>IF(ISNUMBER(U913),Y913,0)</x:f>
        <x:v>0</x:v>
      </x:c>
      <x:c r="AB913" s="7" t="n">
        <x:f>MAX(0,L913-SUM(F913:K913))</x:f>
        <x:v>0</x:v>
      </x:c>
    </x:row>
    <x:row r="914" ht="22" customHeight="1">
      <x:c r="A914" s="18" t="n">
        <x:f>Summary!C$41</x:f>
        <x:v>46327</x:v>
      </x:c>
      <x:c r="B914" s="2" t="str">
        <x:f>'Inventory detail'!A914</x:f>
        <x:v>COIL</x:v>
      </x:c>
      <x:c r="C914" s="2" t="str">
        <x:f>'Inventory detail'!B914</x:f>
        <x:v>60</x:v>
      </x:c>
      <x:c r="D914" s="2" t="str">
        <x:f>'Inventory detail'!C914</x:f>
        <x:v>10WHT12-5</x:v>
      </x:c>
      <x:c r="E914" s="10" t="n">
        <x:f>Summary!$E$5</x:f>
        <x:v>46304</x:v>
      </x:c>
      <x:c r="F914" s="7" t="n">
        <x:f>'Inventory detail'!W914</x:f>
        <x:v>0</x:v>
      </x:c>
      <x:c r="G914" s="7" t="n">
        <x:f>'Inventory detail'!X914</x:f>
        <x:v>0</x:v>
      </x:c>
      <x:c r="H914" s="7" t="n">
        <x:f>'Inventory detail'!Y914</x:f>
        <x:v>0</x:v>
      </x:c>
      <x:c r="I914" s="7" t="n">
        <x:f>0</x:f>
        <x:v>0</x:v>
      </x:c>
      <x:c r="J914" s="7" t="n">
        <x:f>0</x:f>
        <x:v>0</x:v>
      </x:c>
      <x:c r="K914" s="7" t="n">
        <x:f>0</x:f>
        <x:v>0</x:v>
      </x:c>
      <x:c r="L914" s="7" t="n">
        <x:f>'Inventory detail'!F914*Summary!$K$5*(A914-E914)/Summary!$K$6</x:f>
        <x:v>0</x:v>
      </x:c>
      <x:c r="M914" s="7" t="n">
        <x:f>MAX(0,H914-L914)</x:f>
        <x:v>0</x:v>
      </x:c>
      <x:c r="N914" s="7" t="n">
        <x:f>MAX(0,L914-H914)</x:f>
        <x:v>0</x:v>
      </x:c>
      <x:c r="O914" s="7" t="n">
        <x:f>MAX(0,F914+I914-N914)</x:f>
        <x:v>0</x:v>
      </x:c>
      <x:c r="P914" s="7" t="n">
        <x:f>MAX(0,N914-F914-I914)</x:f>
        <x:v>0</x:v>
      </x:c>
      <x:c r="Q914" s="7" t="n">
        <x:f>MAX(0,G914+J914-P914)</x:f>
        <x:v>0</x:v>
      </x:c>
      <x:c r="R914" s="7" t="n">
        <x:f>M914+MAX(0,K914-MAX(0,P914-G914-J914))</x:f>
        <x:v>0</x:v>
      </x:c>
      <x:c r="S914" s="7" t="n">
        <x:f>SUM(O914,Q914,R914)</x:f>
        <x:v>0</x:v>
      </x:c>
      <x:c r="T914" s="14" t="n">
        <x:f>'Inventory detail'!T914</x:f>
        <x:v>0.0381</x:v>
      </x:c>
      <x:c r="U914" s="14" t="str">
        <x:f>'Inventory detail'!U914</x:f>
        <x:v>n.a.</x:v>
      </x:c>
      <x:c r="V914" s="9" t="n">
        <x:f>O914*T914</x:f>
        <x:v>0</x:v>
      </x:c>
      <x:c r="W914" s="9" t="n">
        <x:f>Q914*T914</x:f>
        <x:v>0</x:v>
      </x:c>
      <x:c r="X914" s="9" t="n">
        <x:f>R914*T914</x:f>
        <x:v>0</x:v>
      </x:c>
      <x:c r="Y914" s="9" t="n">
        <x:f>S914*T914</x:f>
        <x:v>0</x:v>
      </x:c>
      <x:c r="Z914" s="9" t="str">
        <x:f>IF(ISNUMBER(U914),S914*(U914-T914),"n.a.")</x:f>
        <x:v>n.a.</x:v>
      </x:c>
      <x:c r="AA914" s="9" t="n">
        <x:f>IF(ISNUMBER(U914),Y914,0)</x:f>
        <x:v>0</x:v>
      </x:c>
      <x:c r="AB914" s="7" t="n">
        <x:f>MAX(0,L914-SUM(F914:K914))</x:f>
        <x:v>0</x:v>
      </x:c>
    </x:row>
    <x:row r="915" ht="22" customHeight="1">
      <x:c r="A915" s="18" t="n">
        <x:f>Summary!C$41</x:f>
        <x:v>46327</x:v>
      </x:c>
      <x:c r="B915" s="2" t="str">
        <x:f>'Inventory detail'!A915</x:f>
        <x:v>COIL</x:v>
      </x:c>
      <x:c r="C915" s="2" t="str">
        <x:f>'Inventory detail'!B915</x:f>
        <x:v>60</x:v>
      </x:c>
      <x:c r="D915" s="2" t="str">
        <x:f>'Inventory detail'!C915</x:f>
        <x:v>10WHT36-5</x:v>
      </x:c>
      <x:c r="E915" s="10" t="n">
        <x:f>Summary!$E$5</x:f>
        <x:v>46304</x:v>
      </x:c>
      <x:c r="F915" s="7" t="n">
        <x:f>'Inventory detail'!W915</x:f>
        <x:v>0</x:v>
      </x:c>
      <x:c r="G915" s="7" t="n">
        <x:f>'Inventory detail'!X915</x:f>
        <x:v>0</x:v>
      </x:c>
      <x:c r="H915" s="7" t="n">
        <x:f>'Inventory detail'!Y915</x:f>
        <x:v>0</x:v>
      </x:c>
      <x:c r="I915" s="7" t="n">
        <x:f>0</x:f>
        <x:v>0</x:v>
      </x:c>
      <x:c r="J915" s="7" t="n">
        <x:f>0</x:f>
        <x:v>0</x:v>
      </x:c>
      <x:c r="K915" s="7" t="n">
        <x:f>0</x:f>
        <x:v>0</x:v>
      </x:c>
      <x:c r="L915" s="7" t="n">
        <x:f>'Inventory detail'!F915*Summary!$K$5*(A915-E915)/Summary!$K$6</x:f>
        <x:v>0</x:v>
      </x:c>
      <x:c r="M915" s="7" t="n">
        <x:f>MAX(0,H915-L915)</x:f>
        <x:v>0</x:v>
      </x:c>
      <x:c r="N915" s="7" t="n">
        <x:f>MAX(0,L915-H915)</x:f>
        <x:v>0</x:v>
      </x:c>
      <x:c r="O915" s="7" t="n">
        <x:f>MAX(0,F915+I915-N915)</x:f>
        <x:v>0</x:v>
      </x:c>
      <x:c r="P915" s="7" t="n">
        <x:f>MAX(0,N915-F915-I915)</x:f>
        <x:v>0</x:v>
      </x:c>
      <x:c r="Q915" s="7" t="n">
        <x:f>MAX(0,G915+J915-P915)</x:f>
        <x:v>0</x:v>
      </x:c>
      <x:c r="R915" s="7" t="n">
        <x:f>M915+MAX(0,K915-MAX(0,P915-G915-J915))</x:f>
        <x:v>0</x:v>
      </x:c>
      <x:c r="S915" s="7" t="n">
        <x:f>SUM(O915,Q915,R915)</x:f>
        <x:v>0</x:v>
      </x:c>
      <x:c r="T915" s="14" t="n">
        <x:f>'Inventory detail'!T915</x:f>
        <x:v>0.1116</x:v>
      </x:c>
      <x:c r="U915" s="14" t="str">
        <x:f>'Inventory detail'!U915</x:f>
        <x:v>n.a.</x:v>
      </x:c>
      <x:c r="V915" s="9" t="n">
        <x:f>O915*T915</x:f>
        <x:v>0</x:v>
      </x:c>
      <x:c r="W915" s="9" t="n">
        <x:f>Q915*T915</x:f>
        <x:v>0</x:v>
      </x:c>
      <x:c r="X915" s="9" t="n">
        <x:f>R915*T915</x:f>
        <x:v>0</x:v>
      </x:c>
      <x:c r="Y915" s="9" t="n">
        <x:f>S915*T915</x:f>
        <x:v>0</x:v>
      </x:c>
      <x:c r="Z915" s="9" t="str">
        <x:f>IF(ISNUMBER(U915),S915*(U915-T915),"n.a.")</x:f>
        <x:v>n.a.</x:v>
      </x:c>
      <x:c r="AA915" s="9" t="n">
        <x:f>IF(ISNUMBER(U915),Y915,0)</x:f>
        <x:v>0</x:v>
      </x:c>
      <x:c r="AB915" s="7" t="n">
        <x:f>MAX(0,L915-SUM(F915:K915))</x:f>
        <x:v>0</x:v>
      </x:c>
    </x:row>
    <x:row r="916" ht="22" customHeight="1">
      <x:c r="A916" s="18" t="n">
        <x:f>Summary!C$41</x:f>
        <x:v>46327</x:v>
      </x:c>
      <x:c r="B916" s="2" t="str">
        <x:f>'Inventory detail'!A916</x:f>
        <x:v>COIL</x:v>
      </x:c>
      <x:c r="C916" s="2" t="str">
        <x:f>'Inventory detail'!B916</x:f>
        <x:v>60</x:v>
      </x:c>
      <x:c r="D916" s="2" t="str">
        <x:f>'Inventory detail'!C916</x:f>
        <x:v>11BLK12-5</x:v>
      </x:c>
      <x:c r="E916" s="10" t="n">
        <x:f>Summary!$E$5</x:f>
        <x:v>46304</x:v>
      </x:c>
      <x:c r="F916" s="7" t="n">
        <x:f>'Inventory detail'!W916</x:f>
        <x:v>0</x:v>
      </x:c>
      <x:c r="G916" s="7" t="n">
        <x:f>'Inventory detail'!X916</x:f>
        <x:v>0</x:v>
      </x:c>
      <x:c r="H916" s="7" t="n">
        <x:f>'Inventory detail'!Y916</x:f>
        <x:v>0</x:v>
      </x:c>
      <x:c r="I916" s="7" t="n">
        <x:f>0</x:f>
        <x:v>0</x:v>
      </x:c>
      <x:c r="J916" s="7" t="n">
        <x:f>0</x:f>
        <x:v>0</x:v>
      </x:c>
      <x:c r="K916" s="7" t="n">
        <x:f>0</x:f>
        <x:v>0</x:v>
      </x:c>
      <x:c r="L916" s="7" t="n">
        <x:f>'Inventory detail'!F916*Summary!$K$5*(A916-E916)/Summary!$K$6</x:f>
        <x:v>0</x:v>
      </x:c>
      <x:c r="M916" s="7" t="n">
        <x:f>MAX(0,H916-L916)</x:f>
        <x:v>0</x:v>
      </x:c>
      <x:c r="N916" s="7" t="n">
        <x:f>MAX(0,L916-H916)</x:f>
        <x:v>0</x:v>
      </x:c>
      <x:c r="O916" s="7" t="n">
        <x:f>MAX(0,F916+I916-N916)</x:f>
        <x:v>0</x:v>
      </x:c>
      <x:c r="P916" s="7" t="n">
        <x:f>MAX(0,N916-F916-I916)</x:f>
        <x:v>0</x:v>
      </x:c>
      <x:c r="Q916" s="7" t="n">
        <x:f>MAX(0,G916+J916-P916)</x:f>
        <x:v>0</x:v>
      </x:c>
      <x:c r="R916" s="7" t="n">
        <x:f>M916+MAX(0,K916-MAX(0,P916-G916-J916))</x:f>
        <x:v>0</x:v>
      </x:c>
      <x:c r="S916" s="7" t="n">
        <x:f>SUM(O916,Q916,R916)</x:f>
        <x:v>0</x:v>
      </x:c>
      <x:c r="T916" s="14" t="n">
        <x:f>'Inventory detail'!T916</x:f>
        <x:v>0.0409</x:v>
      </x:c>
      <x:c r="U916" s="14" t="str">
        <x:f>'Inventory detail'!U916</x:f>
        <x:v>n.a.</x:v>
      </x:c>
      <x:c r="V916" s="9" t="n">
        <x:f>O916*T916</x:f>
        <x:v>0</x:v>
      </x:c>
      <x:c r="W916" s="9" t="n">
        <x:f>Q916*T916</x:f>
        <x:v>0</x:v>
      </x:c>
      <x:c r="X916" s="9" t="n">
        <x:f>R916*T916</x:f>
        <x:v>0</x:v>
      </x:c>
      <x:c r="Y916" s="9" t="n">
        <x:f>S916*T916</x:f>
        <x:v>0</x:v>
      </x:c>
      <x:c r="Z916" s="9" t="str">
        <x:f>IF(ISNUMBER(U916),S916*(U916-T916),"n.a.")</x:f>
        <x:v>n.a.</x:v>
      </x:c>
      <x:c r="AA916" s="9" t="n">
        <x:f>IF(ISNUMBER(U916),Y916,0)</x:f>
        <x:v>0</x:v>
      </x:c>
      <x:c r="AB916" s="7" t="n">
        <x:f>MAX(0,L916-SUM(F916:K916))</x:f>
        <x:v>0</x:v>
      </x:c>
    </x:row>
    <x:row r="917" ht="22" customHeight="1">
      <x:c r="A917" s="18" t="n">
        <x:f>Summary!C$41</x:f>
        <x:v>46327</x:v>
      </x:c>
      <x:c r="B917" s="2" t="str">
        <x:f>'Inventory detail'!A917</x:f>
        <x:v>COIL</x:v>
      </x:c>
      <x:c r="C917" s="2" t="str">
        <x:f>'Inventory detail'!B917</x:f>
        <x:v>60</x:v>
      </x:c>
      <x:c r="D917" s="2" t="str">
        <x:f>'Inventory detail'!C917</x:f>
        <x:v>11BLK36-5</x:v>
      </x:c>
      <x:c r="E917" s="10" t="n">
        <x:f>Summary!$E$5</x:f>
        <x:v>46304</x:v>
      </x:c>
      <x:c r="F917" s="7" t="n">
        <x:f>'Inventory detail'!W917</x:f>
        <x:v>0</x:v>
      </x:c>
      <x:c r="G917" s="7" t="n">
        <x:f>'Inventory detail'!X917</x:f>
        <x:v>0</x:v>
      </x:c>
      <x:c r="H917" s="7" t="n">
        <x:f>'Inventory detail'!Y917</x:f>
        <x:v>0</x:v>
      </x:c>
      <x:c r="I917" s="7" t="n">
        <x:f>0</x:f>
        <x:v>0</x:v>
      </x:c>
      <x:c r="J917" s="7" t="n">
        <x:f>0</x:f>
        <x:v>0</x:v>
      </x:c>
      <x:c r="K917" s="7" t="n">
        <x:f>0</x:f>
        <x:v>0</x:v>
      </x:c>
      <x:c r="L917" s="7" t="n">
        <x:f>'Inventory detail'!F917*Summary!$K$5*(A917-E917)/Summary!$K$6</x:f>
        <x:v>0</x:v>
      </x:c>
      <x:c r="M917" s="7" t="n">
        <x:f>MAX(0,H917-L917)</x:f>
        <x:v>0</x:v>
      </x:c>
      <x:c r="N917" s="7" t="n">
        <x:f>MAX(0,L917-H917)</x:f>
        <x:v>0</x:v>
      </x:c>
      <x:c r="O917" s="7" t="n">
        <x:f>MAX(0,F917+I917-N917)</x:f>
        <x:v>0</x:v>
      </x:c>
      <x:c r="P917" s="7" t="n">
        <x:f>MAX(0,N917-F917-I917)</x:f>
        <x:v>0</x:v>
      </x:c>
      <x:c r="Q917" s="7" t="n">
        <x:f>MAX(0,G917+J917-P917)</x:f>
        <x:v>0</x:v>
      </x:c>
      <x:c r="R917" s="7" t="n">
        <x:f>M917+MAX(0,K917-MAX(0,P917-G917-J917))</x:f>
        <x:v>0</x:v>
      </x:c>
      <x:c r="S917" s="7" t="n">
        <x:f>SUM(O917,Q917,R917)</x:f>
        <x:v>0</x:v>
      </x:c>
      <x:c r="T917" s="14" t="n">
        <x:f>'Inventory detail'!T917</x:f>
        <x:v>0.1226</x:v>
      </x:c>
      <x:c r="U917" s="14" t="str">
        <x:f>'Inventory detail'!U917</x:f>
        <x:v>n.a.</x:v>
      </x:c>
      <x:c r="V917" s="9" t="n">
        <x:f>O917*T917</x:f>
        <x:v>0</x:v>
      </x:c>
      <x:c r="W917" s="9" t="n">
        <x:f>Q917*T917</x:f>
        <x:v>0</x:v>
      </x:c>
      <x:c r="X917" s="9" t="n">
        <x:f>R917*T917</x:f>
        <x:v>0</x:v>
      </x:c>
      <x:c r="Y917" s="9" t="n">
        <x:f>S917*T917</x:f>
        <x:v>0</x:v>
      </x:c>
      <x:c r="Z917" s="9" t="str">
        <x:f>IF(ISNUMBER(U917),S917*(U917-T917),"n.a.")</x:f>
        <x:v>n.a.</x:v>
      </x:c>
      <x:c r="AA917" s="9" t="n">
        <x:f>IF(ISNUMBER(U917),Y917,0)</x:f>
        <x:v>0</x:v>
      </x:c>
      <x:c r="AB917" s="7" t="n">
        <x:f>MAX(0,L917-SUM(F917:K917))</x:f>
        <x:v>0</x:v>
      </x:c>
    </x:row>
    <x:row r="918" ht="22" customHeight="1">
      <x:c r="A918" s="18" t="n">
        <x:f>Summary!C$41</x:f>
        <x:v>46327</x:v>
      </x:c>
      <x:c r="B918" s="2" t="str">
        <x:f>'Inventory detail'!A918</x:f>
        <x:v>COIL</x:v>
      </x:c>
      <x:c r="C918" s="2" t="str">
        <x:f>'Inventory detail'!B918</x:f>
        <x:v>60</x:v>
      </x:c>
      <x:c r="D918" s="2" t="str">
        <x:f>'Inventory detail'!C918</x:f>
        <x:v>11BLU12-4</x:v>
      </x:c>
      <x:c r="E918" s="10" t="n">
        <x:f>Summary!$E$5</x:f>
        <x:v>46304</x:v>
      </x:c>
      <x:c r="F918" s="7" t="n">
        <x:f>'Inventory detail'!W918</x:f>
        <x:v>0</x:v>
      </x:c>
      <x:c r="G918" s="7" t="n">
        <x:f>'Inventory detail'!X918</x:f>
        <x:v>0</x:v>
      </x:c>
      <x:c r="H918" s="7" t="n">
        <x:f>'Inventory detail'!Y918</x:f>
        <x:v>0</x:v>
      </x:c>
      <x:c r="I918" s="7" t="n">
        <x:f>0</x:f>
        <x:v>0</x:v>
      </x:c>
      <x:c r="J918" s="7" t="n">
        <x:f>0</x:f>
        <x:v>0</x:v>
      </x:c>
      <x:c r="K918" s="7" t="n">
        <x:f>0</x:f>
        <x:v>0</x:v>
      </x:c>
      <x:c r="L918" s="7" t="n">
        <x:f>'Inventory detail'!F918*Summary!$K$5*(A918-E918)/Summary!$K$6</x:f>
        <x:v>0</x:v>
      </x:c>
      <x:c r="M918" s="7" t="n">
        <x:f>MAX(0,H918-L918)</x:f>
        <x:v>0</x:v>
      </x:c>
      <x:c r="N918" s="7" t="n">
        <x:f>MAX(0,L918-H918)</x:f>
        <x:v>0</x:v>
      </x:c>
      <x:c r="O918" s="7" t="n">
        <x:f>MAX(0,F918+I918-N918)</x:f>
        <x:v>0</x:v>
      </x:c>
      <x:c r="P918" s="7" t="n">
        <x:f>MAX(0,N918-F918-I918)</x:f>
        <x:v>0</x:v>
      </x:c>
      <x:c r="Q918" s="7" t="n">
        <x:f>MAX(0,G918+J918-P918)</x:f>
        <x:v>0</x:v>
      </x:c>
      <x:c r="R918" s="7" t="n">
        <x:f>M918+MAX(0,K918-MAX(0,P918-G918-J918))</x:f>
        <x:v>0</x:v>
      </x:c>
      <x:c r="S918" s="7" t="n">
        <x:f>SUM(O918,Q918,R918)</x:f>
        <x:v>0</x:v>
      </x:c>
      <x:c r="T918" s="14" t="n">
        <x:f>'Inventory detail'!T918</x:f>
        <x:v>0.0682</x:v>
      </x:c>
      <x:c r="U918" s="14" t="n">
        <x:f>'Inventory detail'!U918</x:f>
        <x:v>0.0668525</x:v>
      </x:c>
      <x:c r="V918" s="9" t="n">
        <x:f>O918*T918</x:f>
        <x:v>0</x:v>
      </x:c>
      <x:c r="W918" s="9" t="n">
        <x:f>Q918*T918</x:f>
        <x:v>0</x:v>
      </x:c>
      <x:c r="X918" s="9" t="n">
        <x:f>R918*T918</x:f>
        <x:v>0</x:v>
      </x:c>
      <x:c r="Y918" s="9" t="n">
        <x:f>S918*T918</x:f>
        <x:v>0</x:v>
      </x:c>
      <x:c r="Z918" s="9" t="n">
        <x:f>IF(ISNUMBER(U918),S918*(U918-T918),"n.a.")</x:f>
        <x:v>0</x:v>
      </x:c>
      <x:c r="AA918" s="9" t="n">
        <x:f>IF(ISNUMBER(U918),Y918,0)</x:f>
        <x:v>0</x:v>
      </x:c>
      <x:c r="AB918" s="7" t="n">
        <x:f>MAX(0,L918-SUM(F918:K918))</x:f>
        <x:v>0</x:v>
      </x:c>
    </x:row>
    <x:row r="919" ht="22" customHeight="1">
      <x:c r="A919" s="18" t="n">
        <x:f>Summary!C$41</x:f>
        <x:v>46327</x:v>
      </x:c>
      <x:c r="B919" s="2" t="str">
        <x:f>'Inventory detail'!A919</x:f>
        <x:v>COIL</x:v>
      </x:c>
      <x:c r="C919" s="2" t="str">
        <x:f>'Inventory detail'!B919</x:f>
        <x:v>60</x:v>
      </x:c>
      <x:c r="D919" s="2" t="str">
        <x:f>'Inventory detail'!C919</x:f>
        <x:v>11FG12-4</x:v>
      </x:c>
      <x:c r="E919" s="10" t="n">
        <x:f>Summary!$E$5</x:f>
        <x:v>46304</x:v>
      </x:c>
      <x:c r="F919" s="7" t="n">
        <x:f>'Inventory detail'!W919</x:f>
        <x:v>0</x:v>
      </x:c>
      <x:c r="G919" s="7" t="n">
        <x:f>'Inventory detail'!X919</x:f>
        <x:v>0</x:v>
      </x:c>
      <x:c r="H919" s="7" t="n">
        <x:f>'Inventory detail'!Y919</x:f>
        <x:v>0</x:v>
      </x:c>
      <x:c r="I919" s="7" t="n">
        <x:f>0</x:f>
        <x:v>0</x:v>
      </x:c>
      <x:c r="J919" s="7" t="n">
        <x:f>0</x:f>
        <x:v>0</x:v>
      </x:c>
      <x:c r="K919" s="7" t="n">
        <x:f>0</x:f>
        <x:v>0</x:v>
      </x:c>
      <x:c r="L919" s="7" t="n">
        <x:f>'Inventory detail'!F919*Summary!$K$5*(A919-E919)/Summary!$K$6</x:f>
        <x:v>0</x:v>
      </x:c>
      <x:c r="M919" s="7" t="n">
        <x:f>MAX(0,H919-L919)</x:f>
        <x:v>0</x:v>
      </x:c>
      <x:c r="N919" s="7" t="n">
        <x:f>MAX(0,L919-H919)</x:f>
        <x:v>0</x:v>
      </x:c>
      <x:c r="O919" s="7" t="n">
        <x:f>MAX(0,F919+I919-N919)</x:f>
        <x:v>0</x:v>
      </x:c>
      <x:c r="P919" s="7" t="n">
        <x:f>MAX(0,N919-F919-I919)</x:f>
        <x:v>0</x:v>
      </x:c>
      <x:c r="Q919" s="7" t="n">
        <x:f>MAX(0,G919+J919-P919)</x:f>
        <x:v>0</x:v>
      </x:c>
      <x:c r="R919" s="7" t="n">
        <x:f>M919+MAX(0,K919-MAX(0,P919-G919-J919))</x:f>
        <x:v>0</x:v>
      </x:c>
      <x:c r="S919" s="7" t="n">
        <x:f>SUM(O919,Q919,R919)</x:f>
        <x:v>0</x:v>
      </x:c>
      <x:c r="T919" s="14" t="n">
        <x:f>'Inventory detail'!T919</x:f>
        <x:v>0.036699999999999997</x:v>
      </x:c>
      <x:c r="U919" s="14" t="str">
        <x:f>'Inventory detail'!U919</x:f>
        <x:v>n.a.</x:v>
      </x:c>
      <x:c r="V919" s="9" t="n">
        <x:f>O919*T919</x:f>
        <x:v>0</x:v>
      </x:c>
      <x:c r="W919" s="9" t="n">
        <x:f>Q919*T919</x:f>
        <x:v>0</x:v>
      </x:c>
      <x:c r="X919" s="9" t="n">
        <x:f>R919*T919</x:f>
        <x:v>0</x:v>
      </x:c>
      <x:c r="Y919" s="9" t="n">
        <x:f>S919*T919</x:f>
        <x:v>0</x:v>
      </x:c>
      <x:c r="Z919" s="9" t="str">
        <x:f>IF(ISNUMBER(U919),S919*(U919-T919),"n.a.")</x:f>
        <x:v>n.a.</x:v>
      </x:c>
      <x:c r="AA919" s="9" t="n">
        <x:f>IF(ISNUMBER(U919),Y919,0)</x:f>
        <x:v>0</x:v>
      </x:c>
      <x:c r="AB919" s="7" t="n">
        <x:f>MAX(0,L919-SUM(F919:K919))</x:f>
        <x:v>0</x:v>
      </x:c>
    </x:row>
    <x:row r="920" ht="22" customHeight="1">
      <x:c r="A920" s="18" t="n">
        <x:f>Summary!C$41</x:f>
        <x:v>46327</x:v>
      </x:c>
      <x:c r="B920" s="2" t="str">
        <x:f>'Inventory detail'!A920</x:f>
        <x:v>COIL</x:v>
      </x:c>
      <x:c r="C920" s="2" t="str">
        <x:f>'Inventory detail'!B920</x:f>
        <x:v>60</x:v>
      </x:c>
      <x:c r="D920" s="2" t="str">
        <x:f>'Inventory detail'!C920</x:f>
        <x:v>11MAR12-4</x:v>
      </x:c>
      <x:c r="E920" s="10" t="n">
        <x:f>Summary!$E$5</x:f>
        <x:v>46304</x:v>
      </x:c>
      <x:c r="F920" s="7" t="n">
        <x:f>'Inventory detail'!W920</x:f>
        <x:v>0</x:v>
      </x:c>
      <x:c r="G920" s="7" t="n">
        <x:f>'Inventory detail'!X920</x:f>
        <x:v>0</x:v>
      </x:c>
      <x:c r="H920" s="7" t="n">
        <x:f>'Inventory detail'!Y920</x:f>
        <x:v>0</x:v>
      </x:c>
      <x:c r="I920" s="7" t="n">
        <x:f>0</x:f>
        <x:v>0</x:v>
      </x:c>
      <x:c r="J920" s="7" t="n">
        <x:f>0</x:f>
        <x:v>0</x:v>
      </x:c>
      <x:c r="K920" s="7" t="n">
        <x:f>0</x:f>
        <x:v>0</x:v>
      </x:c>
      <x:c r="L920" s="7" t="n">
        <x:f>'Inventory detail'!F920*Summary!$K$5*(A920-E920)/Summary!$K$6</x:f>
        <x:v>0</x:v>
      </x:c>
      <x:c r="M920" s="7" t="n">
        <x:f>MAX(0,H920-L920)</x:f>
        <x:v>0</x:v>
      </x:c>
      <x:c r="N920" s="7" t="n">
        <x:f>MAX(0,L920-H920)</x:f>
        <x:v>0</x:v>
      </x:c>
      <x:c r="O920" s="7" t="n">
        <x:f>MAX(0,F920+I920-N920)</x:f>
        <x:v>0</x:v>
      </x:c>
      <x:c r="P920" s="7" t="n">
        <x:f>MAX(0,N920-F920-I920)</x:f>
        <x:v>0</x:v>
      </x:c>
      <x:c r="Q920" s="7" t="n">
        <x:f>MAX(0,G920+J920-P920)</x:f>
        <x:v>0</x:v>
      </x:c>
      <x:c r="R920" s="7" t="n">
        <x:f>M920+MAX(0,K920-MAX(0,P920-G920-J920))</x:f>
        <x:v>0</x:v>
      </x:c>
      <x:c r="S920" s="7" t="n">
        <x:f>SUM(O920,Q920,R920)</x:f>
        <x:v>0</x:v>
      </x:c>
      <x:c r="T920" s="14" t="n">
        <x:f>'Inventory detail'!T920</x:f>
        <x:v>0.036699999999999997</x:v>
      </x:c>
      <x:c r="U920" s="14" t="str">
        <x:f>'Inventory detail'!U920</x:f>
        <x:v>n.a.</x:v>
      </x:c>
      <x:c r="V920" s="9" t="n">
        <x:f>O920*T920</x:f>
        <x:v>0</x:v>
      </x:c>
      <x:c r="W920" s="9" t="n">
        <x:f>Q920*T920</x:f>
        <x:v>0</x:v>
      </x:c>
      <x:c r="X920" s="9" t="n">
        <x:f>R920*T920</x:f>
        <x:v>0</x:v>
      </x:c>
      <x:c r="Y920" s="9" t="n">
        <x:f>S920*T920</x:f>
        <x:v>0</x:v>
      </x:c>
      <x:c r="Z920" s="9" t="str">
        <x:f>IF(ISNUMBER(U920),S920*(U920-T920),"n.a.")</x:f>
        <x:v>n.a.</x:v>
      </x:c>
      <x:c r="AA920" s="9" t="n">
        <x:f>IF(ISNUMBER(U920),Y920,0)</x:f>
        <x:v>0</x:v>
      </x:c>
      <x:c r="AB920" s="7" t="n">
        <x:f>MAX(0,L920-SUM(F920:K920))</x:f>
        <x:v>0</x:v>
      </x:c>
    </x:row>
    <x:row r="921" ht="22" customHeight="1">
      <x:c r="A921" s="18" t="n">
        <x:f>Summary!C$41</x:f>
        <x:v>46327</x:v>
      </x:c>
      <x:c r="B921" s="2" t="str">
        <x:f>'Inventory detail'!A921</x:f>
        <x:v>COIL</x:v>
      </x:c>
      <x:c r="C921" s="2" t="str">
        <x:f>'Inventory detail'!B921</x:f>
        <x:v>60</x:v>
      </x:c>
      <x:c r="D921" s="2" t="str">
        <x:f>'Inventory detail'!C921</x:f>
        <x:v>11RED12-4</x:v>
      </x:c>
      <x:c r="E921" s="10" t="n">
        <x:f>Summary!$E$5</x:f>
        <x:v>46304</x:v>
      </x:c>
      <x:c r="F921" s="7" t="n">
        <x:f>'Inventory detail'!W921</x:f>
        <x:v>0</x:v>
      </x:c>
      <x:c r="G921" s="7" t="n">
        <x:f>'Inventory detail'!X921</x:f>
        <x:v>0</x:v>
      </x:c>
      <x:c r="H921" s="7" t="n">
        <x:f>'Inventory detail'!Y921</x:f>
        <x:v>0</x:v>
      </x:c>
      <x:c r="I921" s="7" t="n">
        <x:f>0</x:f>
        <x:v>0</x:v>
      </x:c>
      <x:c r="J921" s="7" t="n">
        <x:f>0</x:f>
        <x:v>0</x:v>
      </x:c>
      <x:c r="K921" s="7" t="n">
        <x:f>0</x:f>
        <x:v>0</x:v>
      </x:c>
      <x:c r="L921" s="7" t="n">
        <x:f>'Inventory detail'!F921*Summary!$K$5*(A921-E921)/Summary!$K$6</x:f>
        <x:v>0</x:v>
      </x:c>
      <x:c r="M921" s="7" t="n">
        <x:f>MAX(0,H921-L921)</x:f>
        <x:v>0</x:v>
      </x:c>
      <x:c r="N921" s="7" t="n">
        <x:f>MAX(0,L921-H921)</x:f>
        <x:v>0</x:v>
      </x:c>
      <x:c r="O921" s="7" t="n">
        <x:f>MAX(0,F921+I921-N921)</x:f>
        <x:v>0</x:v>
      </x:c>
      <x:c r="P921" s="7" t="n">
        <x:f>MAX(0,N921-F921-I921)</x:f>
        <x:v>0</x:v>
      </x:c>
      <x:c r="Q921" s="7" t="n">
        <x:f>MAX(0,G921+J921-P921)</x:f>
        <x:v>0</x:v>
      </x:c>
      <x:c r="R921" s="7" t="n">
        <x:f>M921+MAX(0,K921-MAX(0,P921-G921-J921))</x:f>
        <x:v>0</x:v>
      </x:c>
      <x:c r="S921" s="7" t="n">
        <x:f>SUM(O921,Q921,R921)</x:f>
        <x:v>0</x:v>
      </x:c>
      <x:c r="T921" s="14" t="n">
        <x:f>'Inventory detail'!T921</x:f>
        <x:v>0.0682</x:v>
      </x:c>
      <x:c r="U921" s="14" t="n">
        <x:f>'Inventory detail'!U921</x:f>
        <x:v>0.0668525</x:v>
      </x:c>
      <x:c r="V921" s="9" t="n">
        <x:f>O921*T921</x:f>
        <x:v>0</x:v>
      </x:c>
      <x:c r="W921" s="9" t="n">
        <x:f>Q921*T921</x:f>
        <x:v>0</x:v>
      </x:c>
      <x:c r="X921" s="9" t="n">
        <x:f>R921*T921</x:f>
        <x:v>0</x:v>
      </x:c>
      <x:c r="Y921" s="9" t="n">
        <x:f>S921*T921</x:f>
        <x:v>0</x:v>
      </x:c>
      <x:c r="Z921" s="9" t="n">
        <x:f>IF(ISNUMBER(U921),S921*(U921-T921),"n.a.")</x:f>
        <x:v>0</x:v>
      </x:c>
      <x:c r="AA921" s="9" t="n">
        <x:f>IF(ISNUMBER(U921),Y921,0)</x:f>
        <x:v>0</x:v>
      </x:c>
      <x:c r="AB921" s="7" t="n">
        <x:f>MAX(0,L921-SUM(F921:K921))</x:f>
        <x:v>0</x:v>
      </x:c>
    </x:row>
    <x:row r="922" ht="22" customHeight="1">
      <x:c r="A922" s="18" t="n">
        <x:f>Summary!C$41</x:f>
        <x:v>46327</x:v>
      </x:c>
      <x:c r="B922" s="2" t="str">
        <x:f>'Inventory detail'!A922</x:f>
        <x:v>COIL</x:v>
      </x:c>
      <x:c r="C922" s="2" t="str">
        <x:f>'Inventory detail'!B922</x:f>
        <x:v>60</x:v>
      </x:c>
      <x:c r="D922" s="2" t="str">
        <x:f>'Inventory detail'!C922</x:f>
        <x:v>11WHT36-4</x:v>
      </x:c>
      <x:c r="E922" s="10" t="n">
        <x:f>Summary!$E$5</x:f>
        <x:v>46304</x:v>
      </x:c>
      <x:c r="F922" s="7" t="n">
        <x:f>'Inventory detail'!W922</x:f>
        <x:v>0</x:v>
      </x:c>
      <x:c r="G922" s="7" t="n">
        <x:f>'Inventory detail'!X922</x:f>
        <x:v>0</x:v>
      </x:c>
      <x:c r="H922" s="7" t="n">
        <x:f>'Inventory detail'!Y922</x:f>
        <x:v>200</x:v>
      </x:c>
      <x:c r="I922" s="7" t="n">
        <x:f>0</x:f>
        <x:v>0</x:v>
      </x:c>
      <x:c r="J922" s="7" t="n">
        <x:f>0</x:f>
        <x:v>0</x:v>
      </x:c>
      <x:c r="K922" s="7" t="n">
        <x:f>0</x:f>
        <x:v>0</x:v>
      </x:c>
      <x:c r="L922" s="7" t="n">
        <x:f>'Inventory detail'!F922*Summary!$K$5*(A922-E922)/Summary!$K$6</x:f>
        <x:v>0</x:v>
      </x:c>
      <x:c r="M922" s="7" t="n">
        <x:f>MAX(0,H922-L922)</x:f>
        <x:v>200</x:v>
      </x:c>
      <x:c r="N922" s="7" t="n">
        <x:f>MAX(0,L922-H922)</x:f>
        <x:v>0</x:v>
      </x:c>
      <x:c r="O922" s="7" t="n">
        <x:f>MAX(0,F922+I922-N922)</x:f>
        <x:v>0</x:v>
      </x:c>
      <x:c r="P922" s="7" t="n">
        <x:f>MAX(0,N922-F922-I922)</x:f>
        <x:v>0</x:v>
      </x:c>
      <x:c r="Q922" s="7" t="n">
        <x:f>MAX(0,G922+J922-P922)</x:f>
        <x:v>0</x:v>
      </x:c>
      <x:c r="R922" s="7" t="n">
        <x:f>M922+MAX(0,K922-MAX(0,P922-G922-J922))</x:f>
        <x:v>200</x:v>
      </x:c>
      <x:c r="S922" s="7" t="n">
        <x:f>SUM(O922,Q922,R922)</x:f>
        <x:v>200</x:v>
      </x:c>
      <x:c r="T922" s="14" t="n">
        <x:f>'Inventory detail'!T922</x:f>
        <x:v>0.1016</x:v>
      </x:c>
      <x:c r="U922" s="14" t="str">
        <x:f>'Inventory detail'!U922</x:f>
        <x:v>n.a.</x:v>
      </x:c>
      <x:c r="V922" s="9" t="n">
        <x:f>O922*T922</x:f>
        <x:v>0</x:v>
      </x:c>
      <x:c r="W922" s="9" t="n">
        <x:f>Q922*T922</x:f>
        <x:v>0</x:v>
      </x:c>
      <x:c r="X922" s="9" t="n">
        <x:f>R922*T922</x:f>
        <x:v>20.32</x:v>
      </x:c>
      <x:c r="Y922" s="9" t="n">
        <x:f>S922*T922</x:f>
        <x:v>20.32</x:v>
      </x:c>
      <x:c r="Z922" s="9" t="str">
        <x:f>IF(ISNUMBER(U922),S922*(U922-T922),"n.a.")</x:f>
        <x:v>n.a.</x:v>
      </x:c>
      <x:c r="AA922" s="9" t="n">
        <x:f>IF(ISNUMBER(U922),Y922,0)</x:f>
        <x:v>0</x:v>
      </x:c>
      <x:c r="AB922" s="7" t="n">
        <x:f>MAX(0,L922-SUM(F922:K922))</x:f>
        <x:v>0</x:v>
      </x:c>
    </x:row>
    <x:row r="923" ht="22" customHeight="1">
      <x:c r="A923" s="18" t="n">
        <x:f>Summary!C$41</x:f>
        <x:v>46327</x:v>
      </x:c>
      <x:c r="B923" s="2" t="str">
        <x:f>'Inventory detail'!A923</x:f>
        <x:v>COIL</x:v>
      </x:c>
      <x:c r="C923" s="2" t="str">
        <x:f>'Inventory detail'!B923</x:f>
        <x:v>60</x:v>
      </x:c>
      <x:c r="D923" s="2" t="str">
        <x:f>'Inventory detail'!C923</x:f>
        <x:v>12BLK12-5</x:v>
      </x:c>
      <x:c r="E923" s="10" t="n">
        <x:f>Summary!$E$5</x:f>
        <x:v>46304</x:v>
      </x:c>
      <x:c r="F923" s="7" t="n">
        <x:f>'Inventory detail'!W923</x:f>
        <x:v>0</x:v>
      </x:c>
      <x:c r="G923" s="7" t="n">
        <x:f>'Inventory detail'!X923</x:f>
        <x:v>0</x:v>
      </x:c>
      <x:c r="H923" s="7" t="n">
        <x:f>'Inventory detail'!Y923</x:f>
        <x:v>0</x:v>
      </x:c>
      <x:c r="I923" s="7" t="n">
        <x:f>0</x:f>
        <x:v>0</x:v>
      </x:c>
      <x:c r="J923" s="7" t="n">
        <x:f>0</x:f>
        <x:v>0</x:v>
      </x:c>
      <x:c r="K923" s="7" t="n">
        <x:f>0</x:f>
        <x:v>0</x:v>
      </x:c>
      <x:c r="L923" s="7" t="n">
        <x:f>'Inventory detail'!F923*Summary!$K$5*(A923-E923)/Summary!$K$6</x:f>
        <x:v>0</x:v>
      </x:c>
      <x:c r="M923" s="7" t="n">
        <x:f>MAX(0,H923-L923)</x:f>
        <x:v>0</x:v>
      </x:c>
      <x:c r="N923" s="7" t="n">
        <x:f>MAX(0,L923-H923)</x:f>
        <x:v>0</x:v>
      </x:c>
      <x:c r="O923" s="7" t="n">
        <x:f>MAX(0,F923+I923-N923)</x:f>
        <x:v>0</x:v>
      </x:c>
      <x:c r="P923" s="7" t="n">
        <x:f>MAX(0,N923-F923-I923)</x:f>
        <x:v>0</x:v>
      </x:c>
      <x:c r="Q923" s="7" t="n">
        <x:f>MAX(0,G923+J923-P923)</x:f>
        <x:v>0</x:v>
      </x:c>
      <x:c r="R923" s="7" t="n">
        <x:f>M923+MAX(0,K923-MAX(0,P923-G923-J923))</x:f>
        <x:v>0</x:v>
      </x:c>
      <x:c r="S923" s="7" t="n">
        <x:f>SUM(O923,Q923,R923)</x:f>
        <x:v>0</x:v>
      </x:c>
      <x:c r="T923" s="14" t="n">
        <x:f>'Inventory detail'!T923</x:f>
        <x:v>0.0492</x:v>
      </x:c>
      <x:c r="U923" s="14" t="str">
        <x:f>'Inventory detail'!U923</x:f>
        <x:v>n.a.</x:v>
      </x:c>
      <x:c r="V923" s="9" t="n">
        <x:f>O923*T923</x:f>
        <x:v>0</x:v>
      </x:c>
      <x:c r="W923" s="9" t="n">
        <x:f>Q923*T923</x:f>
        <x:v>0</x:v>
      </x:c>
      <x:c r="X923" s="9" t="n">
        <x:f>R923*T923</x:f>
        <x:v>0</x:v>
      </x:c>
      <x:c r="Y923" s="9" t="n">
        <x:f>S923*T923</x:f>
        <x:v>0</x:v>
      </x:c>
      <x:c r="Z923" s="9" t="str">
        <x:f>IF(ISNUMBER(U923),S923*(U923-T923),"n.a.")</x:f>
        <x:v>n.a.</x:v>
      </x:c>
      <x:c r="AA923" s="9" t="n">
        <x:f>IF(ISNUMBER(U923),Y923,0)</x:f>
        <x:v>0</x:v>
      </x:c>
      <x:c r="AB923" s="7" t="n">
        <x:f>MAX(0,L923-SUM(F923:K923))</x:f>
        <x:v>0</x:v>
      </x:c>
    </x:row>
    <x:row r="924" ht="22" customHeight="1">
      <x:c r="A924" s="18" t="n">
        <x:f>Summary!C$41</x:f>
        <x:v>46327</x:v>
      </x:c>
      <x:c r="B924" s="2" t="str">
        <x:f>'Inventory detail'!A924</x:f>
        <x:v>COIL</x:v>
      </x:c>
      <x:c r="C924" s="2" t="str">
        <x:f>'Inventory detail'!B924</x:f>
        <x:v>60</x:v>
      </x:c>
      <x:c r="D924" s="2" t="str">
        <x:f>'Inventory detail'!C924</x:f>
        <x:v>12BLK36-5</x:v>
      </x:c>
      <x:c r="E924" s="10" t="n">
        <x:f>Summary!$E$5</x:f>
        <x:v>46304</x:v>
      </x:c>
      <x:c r="F924" s="7" t="n">
        <x:f>'Inventory detail'!W924</x:f>
        <x:v>0</x:v>
      </x:c>
      <x:c r="G924" s="7" t="n">
        <x:f>'Inventory detail'!X924</x:f>
        <x:v>0</x:v>
      </x:c>
      <x:c r="H924" s="7" t="n">
        <x:f>'Inventory detail'!Y924</x:f>
        <x:v>0</x:v>
      </x:c>
      <x:c r="I924" s="7" t="n">
        <x:f>0</x:f>
        <x:v>0</x:v>
      </x:c>
      <x:c r="J924" s="7" t="n">
        <x:f>0</x:f>
        <x:v>0</x:v>
      </x:c>
      <x:c r="K924" s="7" t="n">
        <x:f>0</x:f>
        <x:v>0</x:v>
      </x:c>
      <x:c r="L924" s="7" t="n">
        <x:f>'Inventory detail'!F924*Summary!$K$5*(A924-E924)/Summary!$K$6</x:f>
        <x:v>0</x:v>
      </x:c>
      <x:c r="M924" s="7" t="n">
        <x:f>MAX(0,H924-L924)</x:f>
        <x:v>0</x:v>
      </x:c>
      <x:c r="N924" s="7" t="n">
        <x:f>MAX(0,L924-H924)</x:f>
        <x:v>0</x:v>
      </x:c>
      <x:c r="O924" s="7" t="n">
        <x:f>MAX(0,F924+I924-N924)</x:f>
        <x:v>0</x:v>
      </x:c>
      <x:c r="P924" s="7" t="n">
        <x:f>MAX(0,N924-F924-I924)</x:f>
        <x:v>0</x:v>
      </x:c>
      <x:c r="Q924" s="7" t="n">
        <x:f>MAX(0,G924+J924-P924)</x:f>
        <x:v>0</x:v>
      </x:c>
      <x:c r="R924" s="7" t="n">
        <x:f>M924+MAX(0,K924-MAX(0,P924-G924-J924))</x:f>
        <x:v>0</x:v>
      </x:c>
      <x:c r="S924" s="7" t="n">
        <x:f>SUM(O924,Q924,R924)</x:f>
        <x:v>0</x:v>
      </x:c>
      <x:c r="T924" s="14" t="n">
        <x:f>'Inventory detail'!T924</x:f>
        <x:v>0.14529999999999998</x:v>
      </x:c>
      <x:c r="U924" s="14" t="str">
        <x:f>'Inventory detail'!U924</x:f>
        <x:v>n.a.</x:v>
      </x:c>
      <x:c r="V924" s="9" t="n">
        <x:f>O924*T924</x:f>
        <x:v>0</x:v>
      </x:c>
      <x:c r="W924" s="9" t="n">
        <x:f>Q924*T924</x:f>
        <x:v>0</x:v>
      </x:c>
      <x:c r="X924" s="9" t="n">
        <x:f>R924*T924</x:f>
        <x:v>0</x:v>
      </x:c>
      <x:c r="Y924" s="9" t="n">
        <x:f>S924*T924</x:f>
        <x:v>0</x:v>
      </x:c>
      <x:c r="Z924" s="9" t="str">
        <x:f>IF(ISNUMBER(U924),S924*(U924-T924),"n.a.")</x:f>
        <x:v>n.a.</x:v>
      </x:c>
      <x:c r="AA924" s="9" t="n">
        <x:f>IF(ISNUMBER(U924),Y924,0)</x:f>
        <x:v>0</x:v>
      </x:c>
      <x:c r="AB924" s="7" t="n">
        <x:f>MAX(0,L924-SUM(F924:K924))</x:f>
        <x:v>0</x:v>
      </x:c>
    </x:row>
    <x:row r="925" ht="22" customHeight="1">
      <x:c r="A925" s="18" t="n">
        <x:f>Summary!C$41</x:f>
        <x:v>46327</x:v>
      </x:c>
      <x:c r="B925" s="2" t="str">
        <x:f>'Inventory detail'!A925</x:f>
        <x:v>COIL</x:v>
      </x:c>
      <x:c r="C925" s="2" t="str">
        <x:f>'Inventory detail'!B925</x:f>
        <x:v>60</x:v>
      </x:c>
      <x:c r="D925" s="2" t="str">
        <x:f>'Inventory detail'!C925</x:f>
        <x:v>12BLU12-4</x:v>
      </x:c>
      <x:c r="E925" s="10" t="n">
        <x:f>Summary!$E$5</x:f>
        <x:v>46304</x:v>
      </x:c>
      <x:c r="F925" s="7" t="n">
        <x:f>'Inventory detail'!W925</x:f>
        <x:v>0</x:v>
      </x:c>
      <x:c r="G925" s="7" t="n">
        <x:f>'Inventory detail'!X925</x:f>
        <x:v>0</x:v>
      </x:c>
      <x:c r="H925" s="7" t="n">
        <x:f>'Inventory detail'!Y925</x:f>
        <x:v>0</x:v>
      </x:c>
      <x:c r="I925" s="7" t="n">
        <x:f>0</x:f>
        <x:v>0</x:v>
      </x:c>
      <x:c r="J925" s="7" t="n">
        <x:f>0</x:f>
        <x:v>0</x:v>
      </x:c>
      <x:c r="K925" s="7" t="n">
        <x:f>0</x:f>
        <x:v>0</x:v>
      </x:c>
      <x:c r="L925" s="7" t="n">
        <x:f>'Inventory detail'!F925*Summary!$K$5*(A925-E925)/Summary!$K$6</x:f>
        <x:v>0</x:v>
      </x:c>
      <x:c r="M925" s="7" t="n">
        <x:f>MAX(0,H925-L925)</x:f>
        <x:v>0</x:v>
      </x:c>
      <x:c r="N925" s="7" t="n">
        <x:f>MAX(0,L925-H925)</x:f>
        <x:v>0</x:v>
      </x:c>
      <x:c r="O925" s="7" t="n">
        <x:f>MAX(0,F925+I925-N925)</x:f>
        <x:v>0</x:v>
      </x:c>
      <x:c r="P925" s="7" t="n">
        <x:f>MAX(0,N925-F925-I925)</x:f>
        <x:v>0</x:v>
      </x:c>
      <x:c r="Q925" s="7" t="n">
        <x:f>MAX(0,G925+J925-P925)</x:f>
        <x:v>0</x:v>
      </x:c>
      <x:c r="R925" s="7" t="n">
        <x:f>M925+MAX(0,K925-MAX(0,P925-G925-J925))</x:f>
        <x:v>0</x:v>
      </x:c>
      <x:c r="S925" s="7" t="n">
        <x:f>SUM(O925,Q925,R925)</x:f>
        <x:v>0</x:v>
      </x:c>
      <x:c r="T925" s="14" t="n">
        <x:f>'Inventory detail'!T925</x:f>
        <x:v>0.0717</x:v>
      </x:c>
      <x:c r="U925" s="14" t="n">
        <x:f>'Inventory detail'!U925</x:f>
        <x:v>0.07027800000000001</x:v>
      </x:c>
      <x:c r="V925" s="9" t="n">
        <x:f>O925*T925</x:f>
        <x:v>0</x:v>
      </x:c>
      <x:c r="W925" s="9" t="n">
        <x:f>Q925*T925</x:f>
        <x:v>0</x:v>
      </x:c>
      <x:c r="X925" s="9" t="n">
        <x:f>R925*T925</x:f>
        <x:v>0</x:v>
      </x:c>
      <x:c r="Y925" s="9" t="n">
        <x:f>S925*T925</x:f>
        <x:v>0</x:v>
      </x:c>
      <x:c r="Z925" s="9" t="n">
        <x:f>IF(ISNUMBER(U925),S925*(U925-T925),"n.a.")</x:f>
        <x:v>0</x:v>
      </x:c>
      <x:c r="AA925" s="9" t="n">
        <x:f>IF(ISNUMBER(U925),Y925,0)</x:f>
        <x:v>0</x:v>
      </x:c>
      <x:c r="AB925" s="7" t="n">
        <x:f>MAX(0,L925-SUM(F925:K925))</x:f>
        <x:v>0</x:v>
      </x:c>
    </x:row>
    <x:row r="926" ht="22" customHeight="1">
      <x:c r="A926" s="18" t="n">
        <x:f>Summary!C$41</x:f>
        <x:v>46327</x:v>
      </x:c>
      <x:c r="B926" s="2" t="str">
        <x:f>'Inventory detail'!A926</x:f>
        <x:v>COIL</x:v>
      </x:c>
      <x:c r="C926" s="2" t="str">
        <x:f>'Inventory detail'!B926</x:f>
        <x:v>60</x:v>
      </x:c>
      <x:c r="D926" s="2" t="str">
        <x:f>'Inventory detail'!C926</x:f>
        <x:v>12FG12-4</x:v>
      </x:c>
      <x:c r="E926" s="10" t="n">
        <x:f>Summary!$E$5</x:f>
        <x:v>46304</x:v>
      </x:c>
      <x:c r="F926" s="7" t="n">
        <x:f>'Inventory detail'!W926</x:f>
        <x:v>0</x:v>
      </x:c>
      <x:c r="G926" s="7" t="n">
        <x:f>'Inventory detail'!X926</x:f>
        <x:v>0</x:v>
      </x:c>
      <x:c r="H926" s="7" t="n">
        <x:f>'Inventory detail'!Y926</x:f>
        <x:v>0</x:v>
      </x:c>
      <x:c r="I926" s="7" t="n">
        <x:f>0</x:f>
        <x:v>0</x:v>
      </x:c>
      <x:c r="J926" s="7" t="n">
        <x:f>0</x:f>
        <x:v>0</x:v>
      </x:c>
      <x:c r="K926" s="7" t="n">
        <x:f>0</x:f>
        <x:v>0</x:v>
      </x:c>
      <x:c r="L926" s="7" t="n">
        <x:f>'Inventory detail'!F926*Summary!$K$5*(A926-E926)/Summary!$K$6</x:f>
        <x:v>0</x:v>
      </x:c>
      <x:c r="M926" s="7" t="n">
        <x:f>MAX(0,H926-L926)</x:f>
        <x:v>0</x:v>
      </x:c>
      <x:c r="N926" s="7" t="n">
        <x:f>MAX(0,L926-H926)</x:f>
        <x:v>0</x:v>
      </x:c>
      <x:c r="O926" s="7" t="n">
        <x:f>MAX(0,F926+I926-N926)</x:f>
        <x:v>0</x:v>
      </x:c>
      <x:c r="P926" s="7" t="n">
        <x:f>MAX(0,N926-F926-I926)</x:f>
        <x:v>0</x:v>
      </x:c>
      <x:c r="Q926" s="7" t="n">
        <x:f>MAX(0,G926+J926-P926)</x:f>
        <x:v>0</x:v>
      </x:c>
      <x:c r="R926" s="7" t="n">
        <x:f>M926+MAX(0,K926-MAX(0,P926-G926-J926))</x:f>
        <x:v>0</x:v>
      </x:c>
      <x:c r="S926" s="7" t="n">
        <x:f>SUM(O926,Q926,R926)</x:f>
        <x:v>0</x:v>
      </x:c>
      <x:c r="T926" s="14" t="n">
        <x:f>'Inventory detail'!T926</x:f>
        <x:v>0.0431</x:v>
      </x:c>
      <x:c r="U926" s="14" t="str">
        <x:f>'Inventory detail'!U926</x:f>
        <x:v>n.a.</x:v>
      </x:c>
      <x:c r="V926" s="9" t="n">
        <x:f>O926*T926</x:f>
        <x:v>0</x:v>
      </x:c>
      <x:c r="W926" s="9" t="n">
        <x:f>Q926*T926</x:f>
        <x:v>0</x:v>
      </x:c>
      <x:c r="X926" s="9" t="n">
        <x:f>R926*T926</x:f>
        <x:v>0</x:v>
      </x:c>
      <x:c r="Y926" s="9" t="n">
        <x:f>S926*T926</x:f>
        <x:v>0</x:v>
      </x:c>
      <x:c r="Z926" s="9" t="str">
        <x:f>IF(ISNUMBER(U926),S926*(U926-T926),"n.a.")</x:f>
        <x:v>n.a.</x:v>
      </x:c>
      <x:c r="AA926" s="9" t="n">
        <x:f>IF(ISNUMBER(U926),Y926,0)</x:f>
        <x:v>0</x:v>
      </x:c>
      <x:c r="AB926" s="7" t="n">
        <x:f>MAX(0,L926-SUM(F926:K926))</x:f>
        <x:v>0</x:v>
      </x:c>
    </x:row>
    <x:row r="927" ht="22" customHeight="1">
      <x:c r="A927" s="18" t="n">
        <x:f>Summary!C$41</x:f>
        <x:v>46327</x:v>
      </x:c>
      <x:c r="B927" s="2" t="str">
        <x:f>'Inventory detail'!A927</x:f>
        <x:v>COIL</x:v>
      </x:c>
      <x:c r="C927" s="2" t="str">
        <x:f>'Inventory detail'!B927</x:f>
        <x:v>60</x:v>
      </x:c>
      <x:c r="D927" s="2" t="str">
        <x:f>'Inventory detail'!C927</x:f>
        <x:v>12MAR12-4</x:v>
      </x:c>
      <x:c r="E927" s="10" t="n">
        <x:f>Summary!$E$5</x:f>
        <x:v>46304</x:v>
      </x:c>
      <x:c r="F927" s="7" t="n">
        <x:f>'Inventory detail'!W927</x:f>
        <x:v>0</x:v>
      </x:c>
      <x:c r="G927" s="7" t="n">
        <x:f>'Inventory detail'!X927</x:f>
        <x:v>0</x:v>
      </x:c>
      <x:c r="H927" s="7" t="n">
        <x:f>'Inventory detail'!Y927</x:f>
        <x:v>0</x:v>
      </x:c>
      <x:c r="I927" s="7" t="n">
        <x:f>0</x:f>
        <x:v>0</x:v>
      </x:c>
      <x:c r="J927" s="7" t="n">
        <x:f>0</x:f>
        <x:v>0</x:v>
      </x:c>
      <x:c r="K927" s="7" t="n">
        <x:f>0</x:f>
        <x:v>0</x:v>
      </x:c>
      <x:c r="L927" s="7" t="n">
        <x:f>'Inventory detail'!F927*Summary!$K$5*(A927-E927)/Summary!$K$6</x:f>
        <x:v>0</x:v>
      </x:c>
      <x:c r="M927" s="7" t="n">
        <x:f>MAX(0,H927-L927)</x:f>
        <x:v>0</x:v>
      </x:c>
      <x:c r="N927" s="7" t="n">
        <x:f>MAX(0,L927-H927)</x:f>
        <x:v>0</x:v>
      </x:c>
      <x:c r="O927" s="7" t="n">
        <x:f>MAX(0,F927+I927-N927)</x:f>
        <x:v>0</x:v>
      </x:c>
      <x:c r="P927" s="7" t="n">
        <x:f>MAX(0,N927-F927-I927)</x:f>
        <x:v>0</x:v>
      </x:c>
      <x:c r="Q927" s="7" t="n">
        <x:f>MAX(0,G927+J927-P927)</x:f>
        <x:v>0</x:v>
      </x:c>
      <x:c r="R927" s="7" t="n">
        <x:f>M927+MAX(0,K927-MAX(0,P927-G927-J927))</x:f>
        <x:v>0</x:v>
      </x:c>
      <x:c r="S927" s="7" t="n">
        <x:f>SUM(O927,Q927,R927)</x:f>
        <x:v>0</x:v>
      </x:c>
      <x:c r="T927" s="14" t="n">
        <x:f>'Inventory detail'!T927</x:f>
        <x:v>0.0431</x:v>
      </x:c>
      <x:c r="U927" s="14" t="str">
        <x:f>'Inventory detail'!U927</x:f>
        <x:v>n.a.</x:v>
      </x:c>
      <x:c r="V927" s="9" t="n">
        <x:f>O927*T927</x:f>
        <x:v>0</x:v>
      </x:c>
      <x:c r="W927" s="9" t="n">
        <x:f>Q927*T927</x:f>
        <x:v>0</x:v>
      </x:c>
      <x:c r="X927" s="9" t="n">
        <x:f>R927*T927</x:f>
        <x:v>0</x:v>
      </x:c>
      <x:c r="Y927" s="9" t="n">
        <x:f>S927*T927</x:f>
        <x:v>0</x:v>
      </x:c>
      <x:c r="Z927" s="9" t="str">
        <x:f>IF(ISNUMBER(U927),S927*(U927-T927),"n.a.")</x:f>
        <x:v>n.a.</x:v>
      </x:c>
      <x:c r="AA927" s="9" t="n">
        <x:f>IF(ISNUMBER(U927),Y927,0)</x:f>
        <x:v>0</x:v>
      </x:c>
      <x:c r="AB927" s="7" t="n">
        <x:f>MAX(0,L927-SUM(F927:K927))</x:f>
        <x:v>0</x:v>
      </x:c>
    </x:row>
    <x:row r="928" ht="22" customHeight="1">
      <x:c r="A928" s="18" t="n">
        <x:f>Summary!C$41</x:f>
        <x:v>46327</x:v>
      </x:c>
      <x:c r="B928" s="2" t="str">
        <x:f>'Inventory detail'!A928</x:f>
        <x:v>COIL</x:v>
      </x:c>
      <x:c r="C928" s="2" t="str">
        <x:f>'Inventory detail'!B928</x:f>
        <x:v>60</x:v>
      </x:c>
      <x:c r="D928" s="2" t="str">
        <x:f>'Inventory detail'!C928</x:f>
        <x:v>12RED12-4</x:v>
      </x:c>
      <x:c r="E928" s="10" t="n">
        <x:f>Summary!$E$5</x:f>
        <x:v>46304</x:v>
      </x:c>
      <x:c r="F928" s="7" t="n">
        <x:f>'Inventory detail'!W928</x:f>
        <x:v>0</x:v>
      </x:c>
      <x:c r="G928" s="7" t="n">
        <x:f>'Inventory detail'!X928</x:f>
        <x:v>0</x:v>
      </x:c>
      <x:c r="H928" s="7" t="n">
        <x:f>'Inventory detail'!Y928</x:f>
        <x:v>0</x:v>
      </x:c>
      <x:c r="I928" s="7" t="n">
        <x:f>0</x:f>
        <x:v>0</x:v>
      </x:c>
      <x:c r="J928" s="7" t="n">
        <x:f>0</x:f>
        <x:v>0</x:v>
      </x:c>
      <x:c r="K928" s="7" t="n">
        <x:f>0</x:f>
        <x:v>0</x:v>
      </x:c>
      <x:c r="L928" s="7" t="n">
        <x:f>'Inventory detail'!F928*Summary!$K$5*(A928-E928)/Summary!$K$6</x:f>
        <x:v>0</x:v>
      </x:c>
      <x:c r="M928" s="7" t="n">
        <x:f>MAX(0,H928-L928)</x:f>
        <x:v>0</x:v>
      </x:c>
      <x:c r="N928" s="7" t="n">
        <x:f>MAX(0,L928-H928)</x:f>
        <x:v>0</x:v>
      </x:c>
      <x:c r="O928" s="7" t="n">
        <x:f>MAX(0,F928+I928-N928)</x:f>
        <x:v>0</x:v>
      </x:c>
      <x:c r="P928" s="7" t="n">
        <x:f>MAX(0,N928-F928-I928)</x:f>
        <x:v>0</x:v>
      </x:c>
      <x:c r="Q928" s="7" t="n">
        <x:f>MAX(0,G928+J928-P928)</x:f>
        <x:v>0</x:v>
      </x:c>
      <x:c r="R928" s="7" t="n">
        <x:f>M928+MAX(0,K928-MAX(0,P928-G928-J928))</x:f>
        <x:v>0</x:v>
      </x:c>
      <x:c r="S928" s="7" t="n">
        <x:f>SUM(O928,Q928,R928)</x:f>
        <x:v>0</x:v>
      </x:c>
      <x:c r="T928" s="14" t="n">
        <x:f>'Inventory detail'!T928</x:f>
        <x:v>0.0717</x:v>
      </x:c>
      <x:c r="U928" s="14" t="n">
        <x:f>'Inventory detail'!U928</x:f>
        <x:v>0.07027800000000001</x:v>
      </x:c>
      <x:c r="V928" s="9" t="n">
        <x:f>O928*T928</x:f>
        <x:v>0</x:v>
      </x:c>
      <x:c r="W928" s="9" t="n">
        <x:f>Q928*T928</x:f>
        <x:v>0</x:v>
      </x:c>
      <x:c r="X928" s="9" t="n">
        <x:f>R928*T928</x:f>
        <x:v>0</x:v>
      </x:c>
      <x:c r="Y928" s="9" t="n">
        <x:f>S928*T928</x:f>
        <x:v>0</x:v>
      </x:c>
      <x:c r="Z928" s="9" t="n">
        <x:f>IF(ISNUMBER(U928),S928*(U928-T928),"n.a.")</x:f>
        <x:v>0</x:v>
      </x:c>
      <x:c r="AA928" s="9" t="n">
        <x:f>IF(ISNUMBER(U928),Y928,0)</x:f>
        <x:v>0</x:v>
      </x:c>
      <x:c r="AB928" s="7" t="n">
        <x:f>MAX(0,L928-SUM(F928:K928))</x:f>
        <x:v>0</x:v>
      </x:c>
    </x:row>
    <x:row r="929" ht="22" customHeight="1">
      <x:c r="A929" s="18" t="n">
        <x:f>Summary!C$41</x:f>
        <x:v>46327</x:v>
      </x:c>
      <x:c r="B929" s="2" t="str">
        <x:f>'Inventory detail'!A929</x:f>
        <x:v>COIL</x:v>
      </x:c>
      <x:c r="C929" s="2" t="str">
        <x:f>'Inventory detail'!B929</x:f>
        <x:v>60</x:v>
      </x:c>
      <x:c r="D929" s="2" t="str">
        <x:f>'Inventory detail'!C929</x:f>
        <x:v>13BLK12-5</x:v>
      </x:c>
      <x:c r="E929" s="10" t="n">
        <x:f>Summary!$E$5</x:f>
        <x:v>46304</x:v>
      </x:c>
      <x:c r="F929" s="7" t="n">
        <x:f>'Inventory detail'!W929</x:f>
        <x:v>0</x:v>
      </x:c>
      <x:c r="G929" s="7" t="n">
        <x:f>'Inventory detail'!X929</x:f>
        <x:v>0</x:v>
      </x:c>
      <x:c r="H929" s="7" t="n">
        <x:f>'Inventory detail'!Y929</x:f>
        <x:v>0</x:v>
      </x:c>
      <x:c r="I929" s="7" t="n">
        <x:f>0</x:f>
        <x:v>0</x:v>
      </x:c>
      <x:c r="J929" s="7" t="n">
        <x:f>0</x:f>
        <x:v>0</x:v>
      </x:c>
      <x:c r="K929" s="7" t="n">
        <x:f>0</x:f>
        <x:v>0</x:v>
      </x:c>
      <x:c r="L929" s="7" t="n">
        <x:f>'Inventory detail'!F929*Summary!$K$5*(A929-E929)/Summary!$K$6</x:f>
        <x:v>0</x:v>
      </x:c>
      <x:c r="M929" s="7" t="n">
        <x:f>MAX(0,H929-L929)</x:f>
        <x:v>0</x:v>
      </x:c>
      <x:c r="N929" s="7" t="n">
        <x:f>MAX(0,L929-H929)</x:f>
        <x:v>0</x:v>
      </x:c>
      <x:c r="O929" s="7" t="n">
        <x:f>MAX(0,F929+I929-N929)</x:f>
        <x:v>0</x:v>
      </x:c>
      <x:c r="P929" s="7" t="n">
        <x:f>MAX(0,N929-F929-I929)</x:f>
        <x:v>0</x:v>
      </x:c>
      <x:c r="Q929" s="7" t="n">
        <x:f>MAX(0,G929+J929-P929)</x:f>
        <x:v>0</x:v>
      </x:c>
      <x:c r="R929" s="7" t="n">
        <x:f>M929+MAX(0,K929-MAX(0,P929-G929-J929))</x:f>
        <x:v>0</x:v>
      </x:c>
      <x:c r="S929" s="7" t="n">
        <x:f>SUM(O929,Q929,R929)</x:f>
        <x:v>0</x:v>
      </x:c>
      <x:c r="T929" s="14" t="n">
        <x:f>'Inventory detail'!T929</x:f>
        <x:v>0.0575</x:v>
      </x:c>
      <x:c r="U929" s="14" t="str">
        <x:f>'Inventory detail'!U929</x:f>
        <x:v>n.a.</x:v>
      </x:c>
      <x:c r="V929" s="9" t="n">
        <x:f>O929*T929</x:f>
        <x:v>0</x:v>
      </x:c>
      <x:c r="W929" s="9" t="n">
        <x:f>Q929*T929</x:f>
        <x:v>0</x:v>
      </x:c>
      <x:c r="X929" s="9" t="n">
        <x:f>R929*T929</x:f>
        <x:v>0</x:v>
      </x:c>
      <x:c r="Y929" s="9" t="n">
        <x:f>S929*T929</x:f>
        <x:v>0</x:v>
      </x:c>
      <x:c r="Z929" s="9" t="str">
        <x:f>IF(ISNUMBER(U929),S929*(U929-T929),"n.a.")</x:f>
        <x:v>n.a.</x:v>
      </x:c>
      <x:c r="AA929" s="9" t="n">
        <x:f>IF(ISNUMBER(U929),Y929,0)</x:f>
        <x:v>0</x:v>
      </x:c>
      <x:c r="AB929" s="7" t="n">
        <x:f>MAX(0,L929-SUM(F929:K929))</x:f>
        <x:v>0</x:v>
      </x:c>
    </x:row>
    <x:row r="930" ht="22" customHeight="1">
      <x:c r="A930" s="18" t="n">
        <x:f>Summary!C$41</x:f>
        <x:v>46327</x:v>
      </x:c>
      <x:c r="B930" s="2" t="str">
        <x:f>'Inventory detail'!A930</x:f>
        <x:v>COIL</x:v>
      </x:c>
      <x:c r="C930" s="2" t="str">
        <x:f>'Inventory detail'!B930</x:f>
        <x:v>60</x:v>
      </x:c>
      <x:c r="D930" s="2" t="str">
        <x:f>'Inventory detail'!C930</x:f>
        <x:v>13BLK36-5</x:v>
      </x:c>
      <x:c r="E930" s="10" t="n">
        <x:f>Summary!$E$5</x:f>
        <x:v>46304</x:v>
      </x:c>
      <x:c r="F930" s="7" t="n">
        <x:f>'Inventory detail'!W930</x:f>
        <x:v>0</x:v>
      </x:c>
      <x:c r="G930" s="7" t="n">
        <x:f>'Inventory detail'!X930</x:f>
        <x:v>0</x:v>
      </x:c>
      <x:c r="H930" s="7" t="n">
        <x:f>'Inventory detail'!Y930</x:f>
        <x:v>0</x:v>
      </x:c>
      <x:c r="I930" s="7" t="n">
        <x:f>0</x:f>
        <x:v>0</x:v>
      </x:c>
      <x:c r="J930" s="7" t="n">
        <x:f>0</x:f>
        <x:v>0</x:v>
      </x:c>
      <x:c r="K930" s="7" t="n">
        <x:f>0</x:f>
        <x:v>0</x:v>
      </x:c>
      <x:c r="L930" s="7" t="n">
        <x:f>'Inventory detail'!F930*Summary!$K$5*(A930-E930)/Summary!$K$6</x:f>
        <x:v>0</x:v>
      </x:c>
      <x:c r="M930" s="7" t="n">
        <x:f>MAX(0,H930-L930)</x:f>
        <x:v>0</x:v>
      </x:c>
      <x:c r="N930" s="7" t="n">
        <x:f>MAX(0,L930-H930)</x:f>
        <x:v>0</x:v>
      </x:c>
      <x:c r="O930" s="7" t="n">
        <x:f>MAX(0,F930+I930-N930)</x:f>
        <x:v>0</x:v>
      </x:c>
      <x:c r="P930" s="7" t="n">
        <x:f>MAX(0,N930-F930-I930)</x:f>
        <x:v>0</x:v>
      </x:c>
      <x:c r="Q930" s="7" t="n">
        <x:f>MAX(0,G930+J930-P930)</x:f>
        <x:v>0</x:v>
      </x:c>
      <x:c r="R930" s="7" t="n">
        <x:f>M930+MAX(0,K930-MAX(0,P930-G930-J930))</x:f>
        <x:v>0</x:v>
      </x:c>
      <x:c r="S930" s="7" t="n">
        <x:f>SUM(O930,Q930,R930)</x:f>
        <x:v>0</x:v>
      </x:c>
      <x:c r="T930" s="14" t="n">
        <x:f>'Inventory detail'!T930</x:f>
        <x:v>0.16760000000000003</x:v>
      </x:c>
      <x:c r="U930" s="14" t="str">
        <x:f>'Inventory detail'!U930</x:f>
        <x:v>n.a.</x:v>
      </x:c>
      <x:c r="V930" s="9" t="n">
        <x:f>O930*T930</x:f>
        <x:v>0</x:v>
      </x:c>
      <x:c r="W930" s="9" t="n">
        <x:f>Q930*T930</x:f>
        <x:v>0</x:v>
      </x:c>
      <x:c r="X930" s="9" t="n">
        <x:f>R930*T930</x:f>
        <x:v>0</x:v>
      </x:c>
      <x:c r="Y930" s="9" t="n">
        <x:f>S930*T930</x:f>
        <x:v>0</x:v>
      </x:c>
      <x:c r="Z930" s="9" t="str">
        <x:f>IF(ISNUMBER(U930),S930*(U930-T930),"n.a.")</x:f>
        <x:v>n.a.</x:v>
      </x:c>
      <x:c r="AA930" s="9" t="n">
        <x:f>IF(ISNUMBER(U930),Y930,0)</x:f>
        <x:v>0</x:v>
      </x:c>
      <x:c r="AB930" s="7" t="n">
        <x:f>MAX(0,L930-SUM(F930:K930))</x:f>
        <x:v>0</x:v>
      </x:c>
    </x:row>
    <x:row r="931" ht="22" customHeight="1">
      <x:c r="A931" s="18" t="n">
        <x:f>Summary!C$41</x:f>
        <x:v>46327</x:v>
      </x:c>
      <x:c r="B931" s="2" t="str">
        <x:f>'Inventory detail'!A931</x:f>
        <x:v>COIL</x:v>
      </x:c>
      <x:c r="C931" s="2" t="str">
        <x:f>'Inventory detail'!B931</x:f>
        <x:v>60</x:v>
      </x:c>
      <x:c r="D931" s="2" t="str">
        <x:f>'Inventory detail'!C931</x:f>
        <x:v>13BLU12-4</x:v>
      </x:c>
      <x:c r="E931" s="10" t="n">
        <x:f>Summary!$E$5</x:f>
        <x:v>46304</x:v>
      </x:c>
      <x:c r="F931" s="7" t="n">
        <x:f>'Inventory detail'!W931</x:f>
        <x:v>0</x:v>
      </x:c>
      <x:c r="G931" s="7" t="n">
        <x:f>'Inventory detail'!X931</x:f>
        <x:v>0</x:v>
      </x:c>
      <x:c r="H931" s="7" t="n">
        <x:f>'Inventory detail'!Y931</x:f>
        <x:v>0</x:v>
      </x:c>
      <x:c r="I931" s="7" t="n">
        <x:f>0</x:f>
        <x:v>0</x:v>
      </x:c>
      <x:c r="J931" s="7" t="n">
        <x:f>0</x:f>
        <x:v>0</x:v>
      </x:c>
      <x:c r="K931" s="7" t="n">
        <x:f>0</x:f>
        <x:v>0</x:v>
      </x:c>
      <x:c r="L931" s="7" t="n">
        <x:f>'Inventory detail'!F931*Summary!$K$5*(A931-E931)/Summary!$K$6</x:f>
        <x:v>0</x:v>
      </x:c>
      <x:c r="M931" s="7" t="n">
        <x:f>MAX(0,H931-L931)</x:f>
        <x:v>0</x:v>
      </x:c>
      <x:c r="N931" s="7" t="n">
        <x:f>MAX(0,L931-H931)</x:f>
        <x:v>0</x:v>
      </x:c>
      <x:c r="O931" s="7" t="n">
        <x:f>MAX(0,F931+I931-N931)</x:f>
        <x:v>0</x:v>
      </x:c>
      <x:c r="P931" s="7" t="n">
        <x:f>MAX(0,N931-F931-I931)</x:f>
        <x:v>0</x:v>
      </x:c>
      <x:c r="Q931" s="7" t="n">
        <x:f>MAX(0,G931+J931-P931)</x:f>
        <x:v>0</x:v>
      </x:c>
      <x:c r="R931" s="7" t="n">
        <x:f>M931+MAX(0,K931-MAX(0,P931-G931-J931))</x:f>
        <x:v>0</x:v>
      </x:c>
      <x:c r="S931" s="7" t="n">
        <x:f>SUM(O931,Q931,R931)</x:f>
        <x:v>0</x:v>
      </x:c>
      <x:c r="T931" s="14" t="n">
        <x:f>'Inventory detail'!T931</x:f>
        <x:v>0.0848</x:v>
      </x:c>
      <x:c r="U931" s="14" t="n">
        <x:f>'Inventory detail'!U931</x:f>
        <x:v>0.083096</x:v>
      </x:c>
      <x:c r="V931" s="9" t="n">
        <x:f>O931*T931</x:f>
        <x:v>0</x:v>
      </x:c>
      <x:c r="W931" s="9" t="n">
        <x:f>Q931*T931</x:f>
        <x:v>0</x:v>
      </x:c>
      <x:c r="X931" s="9" t="n">
        <x:f>R931*T931</x:f>
        <x:v>0</x:v>
      </x:c>
      <x:c r="Y931" s="9" t="n">
        <x:f>S931*T931</x:f>
        <x:v>0</x:v>
      </x:c>
      <x:c r="Z931" s="9" t="n">
        <x:f>IF(ISNUMBER(U931),S931*(U931-T931),"n.a.")</x:f>
        <x:v>0</x:v>
      </x:c>
      <x:c r="AA931" s="9" t="n">
        <x:f>IF(ISNUMBER(U931),Y931,0)</x:f>
        <x:v>0</x:v>
      </x:c>
      <x:c r="AB931" s="7" t="n">
        <x:f>MAX(0,L931-SUM(F931:K931))</x:f>
        <x:v>0</x:v>
      </x:c>
    </x:row>
    <x:row r="932" ht="22" customHeight="1">
      <x:c r="A932" s="18" t="n">
        <x:f>Summary!C$41</x:f>
        <x:v>46327</x:v>
      </x:c>
      <x:c r="B932" s="2" t="str">
        <x:f>'Inventory detail'!A932</x:f>
        <x:v>COIL</x:v>
      </x:c>
      <x:c r="C932" s="2" t="str">
        <x:f>'Inventory detail'!B932</x:f>
        <x:v>60</x:v>
      </x:c>
      <x:c r="D932" s="2" t="str">
        <x:f>'Inventory detail'!C932</x:f>
        <x:v>13FG12-4</x:v>
      </x:c>
      <x:c r="E932" s="10" t="n">
        <x:f>Summary!$E$5</x:f>
        <x:v>46304</x:v>
      </x:c>
      <x:c r="F932" s="7" t="n">
        <x:f>'Inventory detail'!W932</x:f>
        <x:v>0</x:v>
      </x:c>
      <x:c r="G932" s="7" t="n">
        <x:f>'Inventory detail'!X932</x:f>
        <x:v>0</x:v>
      </x:c>
      <x:c r="H932" s="7" t="n">
        <x:f>'Inventory detail'!Y932</x:f>
        <x:v>0</x:v>
      </x:c>
      <x:c r="I932" s="7" t="n">
        <x:f>0</x:f>
        <x:v>0</x:v>
      </x:c>
      <x:c r="J932" s="7" t="n">
        <x:f>0</x:f>
        <x:v>0</x:v>
      </x:c>
      <x:c r="K932" s="7" t="n">
        <x:f>0</x:f>
        <x:v>0</x:v>
      </x:c>
      <x:c r="L932" s="7" t="n">
        <x:f>'Inventory detail'!F932*Summary!$K$5*(A932-E932)/Summary!$K$6</x:f>
        <x:v>0</x:v>
      </x:c>
      <x:c r="M932" s="7" t="n">
        <x:f>MAX(0,H932-L932)</x:f>
        <x:v>0</x:v>
      </x:c>
      <x:c r="N932" s="7" t="n">
        <x:f>MAX(0,L932-H932)</x:f>
        <x:v>0</x:v>
      </x:c>
      <x:c r="O932" s="7" t="n">
        <x:f>MAX(0,F932+I932-N932)</x:f>
        <x:v>0</x:v>
      </x:c>
      <x:c r="P932" s="7" t="n">
        <x:f>MAX(0,N932-F932-I932)</x:f>
        <x:v>0</x:v>
      </x:c>
      <x:c r="Q932" s="7" t="n">
        <x:f>MAX(0,G932+J932-P932)</x:f>
        <x:v>0</x:v>
      </x:c>
      <x:c r="R932" s="7" t="n">
        <x:f>M932+MAX(0,K932-MAX(0,P932-G932-J932))</x:f>
        <x:v>0</x:v>
      </x:c>
      <x:c r="S932" s="7" t="n">
        <x:f>SUM(O932,Q932,R932)</x:f>
        <x:v>0</x:v>
      </x:c>
      <x:c r="T932" s="14" t="n">
        <x:f>'Inventory detail'!T932</x:f>
        <x:v>0.0518</x:v>
      </x:c>
      <x:c r="U932" s="14" t="str">
        <x:f>'Inventory detail'!U932</x:f>
        <x:v>n.a.</x:v>
      </x:c>
      <x:c r="V932" s="9" t="n">
        <x:f>O932*T932</x:f>
        <x:v>0</x:v>
      </x:c>
      <x:c r="W932" s="9" t="n">
        <x:f>Q932*T932</x:f>
        <x:v>0</x:v>
      </x:c>
      <x:c r="X932" s="9" t="n">
        <x:f>R932*T932</x:f>
        <x:v>0</x:v>
      </x:c>
      <x:c r="Y932" s="9" t="n">
        <x:f>S932*T932</x:f>
        <x:v>0</x:v>
      </x:c>
      <x:c r="Z932" s="9" t="str">
        <x:f>IF(ISNUMBER(U932),S932*(U932-T932),"n.a.")</x:f>
        <x:v>n.a.</x:v>
      </x:c>
      <x:c r="AA932" s="9" t="n">
        <x:f>IF(ISNUMBER(U932),Y932,0)</x:f>
        <x:v>0</x:v>
      </x:c>
      <x:c r="AB932" s="7" t="n">
        <x:f>MAX(0,L932-SUM(F932:K932))</x:f>
        <x:v>0</x:v>
      </x:c>
    </x:row>
    <x:row r="933" ht="22" customHeight="1">
      <x:c r="A933" s="18" t="n">
        <x:f>Summary!C$41</x:f>
        <x:v>46327</x:v>
      </x:c>
      <x:c r="B933" s="2" t="str">
        <x:f>'Inventory detail'!A933</x:f>
        <x:v>COIL</x:v>
      </x:c>
      <x:c r="C933" s="2" t="str">
        <x:f>'Inventory detail'!B933</x:f>
        <x:v>60</x:v>
      </x:c>
      <x:c r="D933" s="2" t="str">
        <x:f>'Inventory detail'!C933</x:f>
        <x:v>13MAR12-4</x:v>
      </x:c>
      <x:c r="E933" s="10" t="n">
        <x:f>Summary!$E$5</x:f>
        <x:v>46304</x:v>
      </x:c>
      <x:c r="F933" s="7" t="n">
        <x:f>'Inventory detail'!W933</x:f>
        <x:v>0</x:v>
      </x:c>
      <x:c r="G933" s="7" t="n">
        <x:f>'Inventory detail'!X933</x:f>
        <x:v>0</x:v>
      </x:c>
      <x:c r="H933" s="7" t="n">
        <x:f>'Inventory detail'!Y933</x:f>
        <x:v>1600</x:v>
      </x:c>
      <x:c r="I933" s="7" t="n">
        <x:f>0</x:f>
        <x:v>0</x:v>
      </x:c>
      <x:c r="J933" s="7" t="n">
        <x:f>0</x:f>
        <x:v>0</x:v>
      </x:c>
      <x:c r="K933" s="7" t="n">
        <x:f>0</x:f>
        <x:v>0</x:v>
      </x:c>
      <x:c r="L933" s="7" t="n">
        <x:f>'Inventory detail'!F933*Summary!$K$5*(A933-E933)/Summary!$K$6</x:f>
        <x:v>0</x:v>
      </x:c>
      <x:c r="M933" s="7" t="n">
        <x:f>MAX(0,H933-L933)</x:f>
        <x:v>1600</x:v>
      </x:c>
      <x:c r="N933" s="7" t="n">
        <x:f>MAX(0,L933-H933)</x:f>
        <x:v>0</x:v>
      </x:c>
      <x:c r="O933" s="7" t="n">
        <x:f>MAX(0,F933+I933-N933)</x:f>
        <x:v>0</x:v>
      </x:c>
      <x:c r="P933" s="7" t="n">
        <x:f>MAX(0,N933-F933-I933)</x:f>
        <x:v>0</x:v>
      </x:c>
      <x:c r="Q933" s="7" t="n">
        <x:f>MAX(0,G933+J933-P933)</x:f>
        <x:v>0</x:v>
      </x:c>
      <x:c r="R933" s="7" t="n">
        <x:f>M933+MAX(0,K933-MAX(0,P933-G933-J933))</x:f>
        <x:v>1600</x:v>
      </x:c>
      <x:c r="S933" s="7" t="n">
        <x:f>SUM(O933,Q933,R933)</x:f>
        <x:v>1600</x:v>
      </x:c>
      <x:c r="T933" s="14" t="n">
        <x:f>'Inventory detail'!T933</x:f>
        <x:v>0.0518</x:v>
      </x:c>
      <x:c r="U933" s="14" t="str">
        <x:f>'Inventory detail'!U933</x:f>
        <x:v>n.a.</x:v>
      </x:c>
      <x:c r="V933" s="9" t="n">
        <x:f>O933*T933</x:f>
        <x:v>0</x:v>
      </x:c>
      <x:c r="W933" s="9" t="n">
        <x:f>Q933*T933</x:f>
        <x:v>0</x:v>
      </x:c>
      <x:c r="X933" s="9" t="n">
        <x:f>R933*T933</x:f>
        <x:v>82.88</x:v>
      </x:c>
      <x:c r="Y933" s="9" t="n">
        <x:f>S933*T933</x:f>
        <x:v>82.88</x:v>
      </x:c>
      <x:c r="Z933" s="9" t="str">
        <x:f>IF(ISNUMBER(U933),S933*(U933-T933),"n.a.")</x:f>
        <x:v>n.a.</x:v>
      </x:c>
      <x:c r="AA933" s="9" t="n">
        <x:f>IF(ISNUMBER(U933),Y933,0)</x:f>
        <x:v>0</x:v>
      </x:c>
      <x:c r="AB933" s="7" t="n">
        <x:f>MAX(0,L933-SUM(F933:K933))</x:f>
        <x:v>0</x:v>
      </x:c>
    </x:row>
    <x:row r="934" ht="22" customHeight="1">
      <x:c r="A934" s="18" t="n">
        <x:f>Summary!C$41</x:f>
        <x:v>46327</x:v>
      </x:c>
      <x:c r="B934" s="2" t="str">
        <x:f>'Inventory detail'!A934</x:f>
        <x:v>COIL</x:v>
      </x:c>
      <x:c r="C934" s="2" t="str">
        <x:f>'Inventory detail'!B934</x:f>
        <x:v>60</x:v>
      </x:c>
      <x:c r="D934" s="2" t="str">
        <x:f>'Inventory detail'!C934</x:f>
        <x:v>13RED12-4</x:v>
      </x:c>
      <x:c r="E934" s="10" t="n">
        <x:f>Summary!$E$5</x:f>
        <x:v>46304</x:v>
      </x:c>
      <x:c r="F934" s="7" t="n">
        <x:f>'Inventory detail'!W934</x:f>
        <x:v>0</x:v>
      </x:c>
      <x:c r="G934" s="7" t="n">
        <x:f>'Inventory detail'!X934</x:f>
        <x:v>0</x:v>
      </x:c>
      <x:c r="H934" s="7" t="n">
        <x:f>'Inventory detail'!Y934</x:f>
        <x:v>0</x:v>
      </x:c>
      <x:c r="I934" s="7" t="n">
        <x:f>0</x:f>
        <x:v>0</x:v>
      </x:c>
      <x:c r="J934" s="7" t="n">
        <x:f>0</x:f>
        <x:v>0</x:v>
      </x:c>
      <x:c r="K934" s="7" t="n">
        <x:f>0</x:f>
        <x:v>0</x:v>
      </x:c>
      <x:c r="L934" s="7" t="n">
        <x:f>'Inventory detail'!F934*Summary!$K$5*(A934-E934)/Summary!$K$6</x:f>
        <x:v>0</x:v>
      </x:c>
      <x:c r="M934" s="7" t="n">
        <x:f>MAX(0,H934-L934)</x:f>
        <x:v>0</x:v>
      </x:c>
      <x:c r="N934" s="7" t="n">
        <x:f>MAX(0,L934-H934)</x:f>
        <x:v>0</x:v>
      </x:c>
      <x:c r="O934" s="7" t="n">
        <x:f>MAX(0,F934+I934-N934)</x:f>
        <x:v>0</x:v>
      </x:c>
      <x:c r="P934" s="7" t="n">
        <x:f>MAX(0,N934-F934-I934)</x:f>
        <x:v>0</x:v>
      </x:c>
      <x:c r="Q934" s="7" t="n">
        <x:f>MAX(0,G934+J934-P934)</x:f>
        <x:v>0</x:v>
      </x:c>
      <x:c r="R934" s="7" t="n">
        <x:f>M934+MAX(0,K934-MAX(0,P934-G934-J934))</x:f>
        <x:v>0</x:v>
      </x:c>
      <x:c r="S934" s="7" t="n">
        <x:f>SUM(O934,Q934,R934)</x:f>
        <x:v>0</x:v>
      </x:c>
      <x:c r="T934" s="14" t="n">
        <x:f>'Inventory detail'!T934</x:f>
        <x:v>0.0848</x:v>
      </x:c>
      <x:c r="U934" s="14" t="n">
        <x:f>'Inventory detail'!U934</x:f>
        <x:v>0.083096</x:v>
      </x:c>
      <x:c r="V934" s="9" t="n">
        <x:f>O934*T934</x:f>
        <x:v>0</x:v>
      </x:c>
      <x:c r="W934" s="9" t="n">
        <x:f>Q934*T934</x:f>
        <x:v>0</x:v>
      </x:c>
      <x:c r="X934" s="9" t="n">
        <x:f>R934*T934</x:f>
        <x:v>0</x:v>
      </x:c>
      <x:c r="Y934" s="9" t="n">
        <x:f>S934*T934</x:f>
        <x:v>0</x:v>
      </x:c>
      <x:c r="Z934" s="9" t="n">
        <x:f>IF(ISNUMBER(U934),S934*(U934-T934),"n.a.")</x:f>
        <x:v>0</x:v>
      </x:c>
      <x:c r="AA934" s="9" t="n">
        <x:f>IF(ISNUMBER(U934),Y934,0)</x:f>
        <x:v>0</x:v>
      </x:c>
      <x:c r="AB934" s="7" t="n">
        <x:f>MAX(0,L934-SUM(F934:K934))</x:f>
        <x:v>0</x:v>
      </x:c>
    </x:row>
    <x:row r="935" ht="22" customHeight="1">
      <x:c r="A935" s="18" t="n">
        <x:f>Summary!C$41</x:f>
        <x:v>46327</x:v>
      </x:c>
      <x:c r="B935" s="2" t="str">
        <x:f>'Inventory detail'!A935</x:f>
        <x:v>COIL</x:v>
      </x:c>
      <x:c r="C935" s="2" t="str">
        <x:f>'Inventory detail'!B935</x:f>
        <x:v>60</x:v>
      </x:c>
      <x:c r="D935" s="2" t="str">
        <x:f>'Inventory detail'!C935</x:f>
        <x:v>13WHT12-5</x:v>
      </x:c>
      <x:c r="E935" s="10" t="n">
        <x:f>Summary!$E$5</x:f>
        <x:v>46304</x:v>
      </x:c>
      <x:c r="F935" s="7" t="n">
        <x:f>'Inventory detail'!W935</x:f>
        <x:v>0</x:v>
      </x:c>
      <x:c r="G935" s="7" t="n">
        <x:f>'Inventory detail'!X935</x:f>
        <x:v>0</x:v>
      </x:c>
      <x:c r="H935" s="7" t="n">
        <x:f>'Inventory detail'!Y935</x:f>
        <x:v>0</x:v>
      </x:c>
      <x:c r="I935" s="7" t="n">
        <x:f>0</x:f>
        <x:v>0</x:v>
      </x:c>
      <x:c r="J935" s="7" t="n">
        <x:f>0</x:f>
        <x:v>0</x:v>
      </x:c>
      <x:c r="K935" s="7" t="n">
        <x:f>0</x:f>
        <x:v>0</x:v>
      </x:c>
      <x:c r="L935" s="7" t="n">
        <x:f>'Inventory detail'!F935*Summary!$K$5*(A935-E935)/Summary!$K$6</x:f>
        <x:v>0</x:v>
      </x:c>
      <x:c r="M935" s="7" t="n">
        <x:f>MAX(0,H935-L935)</x:f>
        <x:v>0</x:v>
      </x:c>
      <x:c r="N935" s="7" t="n">
        <x:f>MAX(0,L935-H935)</x:f>
        <x:v>0</x:v>
      </x:c>
      <x:c r="O935" s="7" t="n">
        <x:f>MAX(0,F935+I935-N935)</x:f>
        <x:v>0</x:v>
      </x:c>
      <x:c r="P935" s="7" t="n">
        <x:f>MAX(0,N935-F935-I935)</x:f>
        <x:v>0</x:v>
      </x:c>
      <x:c r="Q935" s="7" t="n">
        <x:f>MAX(0,G935+J935-P935)</x:f>
        <x:v>0</x:v>
      </x:c>
      <x:c r="R935" s="7" t="n">
        <x:f>M935+MAX(0,K935-MAX(0,P935-G935-J935))</x:f>
        <x:v>0</x:v>
      </x:c>
      <x:c r="S935" s="7" t="n">
        <x:f>SUM(O935,Q935,R935)</x:f>
        <x:v>0</x:v>
      </x:c>
      <x:c r="T935" s="14" t="n">
        <x:f>'Inventory detail'!T935</x:f>
        <x:v>0.0575</x:v>
      </x:c>
      <x:c r="U935" s="14" t="str">
        <x:f>'Inventory detail'!U935</x:f>
        <x:v>n.a.</x:v>
      </x:c>
      <x:c r="V935" s="9" t="n">
        <x:f>O935*T935</x:f>
        <x:v>0</x:v>
      </x:c>
      <x:c r="W935" s="9" t="n">
        <x:f>Q935*T935</x:f>
        <x:v>0</x:v>
      </x:c>
      <x:c r="X935" s="9" t="n">
        <x:f>R935*T935</x:f>
        <x:v>0</x:v>
      </x:c>
      <x:c r="Y935" s="9" t="n">
        <x:f>S935*T935</x:f>
        <x:v>0</x:v>
      </x:c>
      <x:c r="Z935" s="9" t="str">
        <x:f>IF(ISNUMBER(U935),S935*(U935-T935),"n.a.")</x:f>
        <x:v>n.a.</x:v>
      </x:c>
      <x:c r="AA935" s="9" t="n">
        <x:f>IF(ISNUMBER(U935),Y935,0)</x:f>
        <x:v>0</x:v>
      </x:c>
      <x:c r="AB935" s="7" t="n">
        <x:f>MAX(0,L935-SUM(F935:K935))</x:f>
        <x:v>0</x:v>
      </x:c>
    </x:row>
    <x:row r="936" ht="22" customHeight="1">
      <x:c r="A936" s="18" t="n">
        <x:f>Summary!C$41</x:f>
        <x:v>46327</x:v>
      </x:c>
      <x:c r="B936" s="2" t="str">
        <x:f>'Inventory detail'!A936</x:f>
        <x:v>COIL</x:v>
      </x:c>
      <x:c r="C936" s="2" t="str">
        <x:f>'Inventory detail'!B936</x:f>
        <x:v>60</x:v>
      </x:c>
      <x:c r="D936" s="2" t="str">
        <x:f>'Inventory detail'!C936</x:f>
        <x:v>13WHT36-4</x:v>
      </x:c>
      <x:c r="E936" s="10" t="n">
        <x:f>Summary!$E$5</x:f>
        <x:v>46304</x:v>
      </x:c>
      <x:c r="F936" s="7" t="n">
        <x:f>'Inventory detail'!W936</x:f>
        <x:v>0</x:v>
      </x:c>
      <x:c r="G936" s="7" t="n">
        <x:f>'Inventory detail'!X936</x:f>
        <x:v>0</x:v>
      </x:c>
      <x:c r="H936" s="7" t="n">
        <x:f>'Inventory detail'!Y936</x:f>
        <x:v>0</x:v>
      </x:c>
      <x:c r="I936" s="7" t="n">
        <x:f>0</x:f>
        <x:v>0</x:v>
      </x:c>
      <x:c r="J936" s="7" t="n">
        <x:f>0</x:f>
        <x:v>0</x:v>
      </x:c>
      <x:c r="K936" s="7" t="n">
        <x:f>0</x:f>
        <x:v>0</x:v>
      </x:c>
      <x:c r="L936" s="7" t="n">
        <x:f>'Inventory detail'!F936*Summary!$K$5*(A936-E936)/Summary!$K$6</x:f>
        <x:v>0</x:v>
      </x:c>
      <x:c r="M936" s="7" t="n">
        <x:f>MAX(0,H936-L936)</x:f>
        <x:v>0</x:v>
      </x:c>
      <x:c r="N936" s="7" t="n">
        <x:f>MAX(0,L936-H936)</x:f>
        <x:v>0</x:v>
      </x:c>
      <x:c r="O936" s="7" t="n">
        <x:f>MAX(0,F936+I936-N936)</x:f>
        <x:v>0</x:v>
      </x:c>
      <x:c r="P936" s="7" t="n">
        <x:f>MAX(0,N936-F936-I936)</x:f>
        <x:v>0</x:v>
      </x:c>
      <x:c r="Q936" s="7" t="n">
        <x:f>MAX(0,G936+J936-P936)</x:f>
        <x:v>0</x:v>
      </x:c>
      <x:c r="R936" s="7" t="n">
        <x:f>M936+MAX(0,K936-MAX(0,P936-G936-J936))</x:f>
        <x:v>0</x:v>
      </x:c>
      <x:c r="S936" s="7" t="n">
        <x:f>SUM(O936,Q936,R936)</x:f>
        <x:v>0</x:v>
      </x:c>
      <x:c r="T936" s="14" t="n">
        <x:f>'Inventory detail'!T936</x:f>
        <x:v>0.1355</x:v>
      </x:c>
      <x:c r="U936" s="14" t="str">
        <x:f>'Inventory detail'!U936</x:f>
        <x:v>n.a.</x:v>
      </x:c>
      <x:c r="V936" s="9" t="n">
        <x:f>O936*T936</x:f>
        <x:v>0</x:v>
      </x:c>
      <x:c r="W936" s="9" t="n">
        <x:f>Q936*T936</x:f>
        <x:v>0</x:v>
      </x:c>
      <x:c r="X936" s="9" t="n">
        <x:f>R936*T936</x:f>
        <x:v>0</x:v>
      </x:c>
      <x:c r="Y936" s="9" t="n">
        <x:f>S936*T936</x:f>
        <x:v>0</x:v>
      </x:c>
      <x:c r="Z936" s="9" t="str">
        <x:f>IF(ISNUMBER(U936),S936*(U936-T936),"n.a.")</x:f>
        <x:v>n.a.</x:v>
      </x:c>
      <x:c r="AA936" s="9" t="n">
        <x:f>IF(ISNUMBER(U936),Y936,0)</x:f>
        <x:v>0</x:v>
      </x:c>
      <x:c r="AB936" s="7" t="n">
        <x:f>MAX(0,L936-SUM(F936:K936))</x:f>
        <x:v>0</x:v>
      </x:c>
    </x:row>
    <x:row r="937" ht="22" customHeight="1">
      <x:c r="A937" s="18" t="n">
        <x:f>Summary!C$41</x:f>
        <x:v>46327</x:v>
      </x:c>
      <x:c r="B937" s="2" t="str">
        <x:f>'Inventory detail'!A937</x:f>
        <x:v>COIL</x:v>
      </x:c>
      <x:c r="C937" s="2" t="str">
        <x:f>'Inventory detail'!B937</x:f>
        <x:v>60</x:v>
      </x:c>
      <x:c r="D937" s="2" t="str">
        <x:f>'Inventory detail'!C937</x:f>
        <x:v>14BLK12-5</x:v>
      </x:c>
      <x:c r="E937" s="10" t="n">
        <x:f>Summary!$E$5</x:f>
        <x:v>46304</x:v>
      </x:c>
      <x:c r="F937" s="7" t="n">
        <x:f>'Inventory detail'!W937</x:f>
        <x:v>0</x:v>
      </x:c>
      <x:c r="G937" s="7" t="n">
        <x:f>'Inventory detail'!X937</x:f>
        <x:v>0</x:v>
      </x:c>
      <x:c r="H937" s="7" t="n">
        <x:f>'Inventory detail'!Y937</x:f>
        <x:v>0</x:v>
      </x:c>
      <x:c r="I937" s="7" t="n">
        <x:f>0</x:f>
        <x:v>0</x:v>
      </x:c>
      <x:c r="J937" s="7" t="n">
        <x:f>0</x:f>
        <x:v>0</x:v>
      </x:c>
      <x:c r="K937" s="7" t="n">
        <x:f>0</x:f>
        <x:v>0</x:v>
      </x:c>
      <x:c r="L937" s="7" t="n">
        <x:f>'Inventory detail'!F937*Summary!$K$5*(A937-E937)/Summary!$K$6</x:f>
        <x:v>0</x:v>
      </x:c>
      <x:c r="M937" s="7" t="n">
        <x:f>MAX(0,H937-L937)</x:f>
        <x:v>0</x:v>
      </x:c>
      <x:c r="N937" s="7" t="n">
        <x:f>MAX(0,L937-H937)</x:f>
        <x:v>0</x:v>
      </x:c>
      <x:c r="O937" s="7" t="n">
        <x:f>MAX(0,F937+I937-N937)</x:f>
        <x:v>0</x:v>
      </x:c>
      <x:c r="P937" s="7" t="n">
        <x:f>MAX(0,N937-F937-I937)</x:f>
        <x:v>0</x:v>
      </x:c>
      <x:c r="Q937" s="7" t="n">
        <x:f>MAX(0,G937+J937-P937)</x:f>
        <x:v>0</x:v>
      </x:c>
      <x:c r="R937" s="7" t="n">
        <x:f>M937+MAX(0,K937-MAX(0,P937-G937-J937))</x:f>
        <x:v>0</x:v>
      </x:c>
      <x:c r="S937" s="7" t="n">
        <x:f>SUM(O937,Q937,R937)</x:f>
        <x:v>0</x:v>
      </x:c>
      <x:c r="T937" s="14" t="n">
        <x:f>'Inventory detail'!T937</x:f>
        <x:v>0.0605</x:v>
      </x:c>
      <x:c r="U937" s="14" t="str">
        <x:f>'Inventory detail'!U937</x:f>
        <x:v>n.a.</x:v>
      </x:c>
      <x:c r="V937" s="9" t="n">
        <x:f>O937*T937</x:f>
        <x:v>0</x:v>
      </x:c>
      <x:c r="W937" s="9" t="n">
        <x:f>Q937*T937</x:f>
        <x:v>0</x:v>
      </x:c>
      <x:c r="X937" s="9" t="n">
        <x:f>R937*T937</x:f>
        <x:v>0</x:v>
      </x:c>
      <x:c r="Y937" s="9" t="n">
        <x:f>S937*T937</x:f>
        <x:v>0</x:v>
      </x:c>
      <x:c r="Z937" s="9" t="str">
        <x:f>IF(ISNUMBER(U937),S937*(U937-T937),"n.a.")</x:f>
        <x:v>n.a.</x:v>
      </x:c>
      <x:c r="AA937" s="9" t="n">
        <x:f>IF(ISNUMBER(U937),Y937,0)</x:f>
        <x:v>0</x:v>
      </x:c>
      <x:c r="AB937" s="7" t="n">
        <x:f>MAX(0,L937-SUM(F937:K937))</x:f>
        <x:v>0</x:v>
      </x:c>
    </x:row>
    <x:row r="938" ht="22" customHeight="1">
      <x:c r="A938" s="18" t="n">
        <x:f>Summary!C$41</x:f>
        <x:v>46327</x:v>
      </x:c>
      <x:c r="B938" s="2" t="str">
        <x:f>'Inventory detail'!A938</x:f>
        <x:v>COIL</x:v>
      </x:c>
      <x:c r="C938" s="2" t="str">
        <x:f>'Inventory detail'!B938</x:f>
        <x:v>60</x:v>
      </x:c>
      <x:c r="D938" s="2" t="str">
        <x:f>'Inventory detail'!C938</x:f>
        <x:v>14BLK36-5</x:v>
      </x:c>
      <x:c r="E938" s="10" t="n">
        <x:f>Summary!$E$5</x:f>
        <x:v>46304</x:v>
      </x:c>
      <x:c r="F938" s="7" t="n">
        <x:f>'Inventory detail'!W938</x:f>
        <x:v>0</x:v>
      </x:c>
      <x:c r="G938" s="7" t="n">
        <x:f>'Inventory detail'!X938</x:f>
        <x:v>0</x:v>
      </x:c>
      <x:c r="H938" s="7" t="n">
        <x:f>'Inventory detail'!Y938</x:f>
        <x:v>0</x:v>
      </x:c>
      <x:c r="I938" s="7" t="n">
        <x:f>0</x:f>
        <x:v>0</x:v>
      </x:c>
      <x:c r="J938" s="7" t="n">
        <x:f>0</x:f>
        <x:v>0</x:v>
      </x:c>
      <x:c r="K938" s="7" t="n">
        <x:f>0</x:f>
        <x:v>0</x:v>
      </x:c>
      <x:c r="L938" s="7" t="n">
        <x:f>'Inventory detail'!F938*Summary!$K$5*(A938-E938)/Summary!$K$6</x:f>
        <x:v>0</x:v>
      </x:c>
      <x:c r="M938" s="7" t="n">
        <x:f>MAX(0,H938-L938)</x:f>
        <x:v>0</x:v>
      </x:c>
      <x:c r="N938" s="7" t="n">
        <x:f>MAX(0,L938-H938)</x:f>
        <x:v>0</x:v>
      </x:c>
      <x:c r="O938" s="7" t="n">
        <x:f>MAX(0,F938+I938-N938)</x:f>
        <x:v>0</x:v>
      </x:c>
      <x:c r="P938" s="7" t="n">
        <x:f>MAX(0,N938-F938-I938)</x:f>
        <x:v>0</x:v>
      </x:c>
      <x:c r="Q938" s="7" t="n">
        <x:f>MAX(0,G938+J938-P938)</x:f>
        <x:v>0</x:v>
      </x:c>
      <x:c r="R938" s="7" t="n">
        <x:f>M938+MAX(0,K938-MAX(0,P938-G938-J938))</x:f>
        <x:v>0</x:v>
      </x:c>
      <x:c r="S938" s="7" t="n">
        <x:f>SUM(O938,Q938,R938)</x:f>
        <x:v>0</x:v>
      </x:c>
      <x:c r="T938" s="14" t="n">
        <x:f>'Inventory detail'!T938</x:f>
        <x:v>0.1765</x:v>
      </x:c>
      <x:c r="U938" s="14" t="str">
        <x:f>'Inventory detail'!U938</x:f>
        <x:v>n.a.</x:v>
      </x:c>
      <x:c r="V938" s="9" t="n">
        <x:f>O938*T938</x:f>
        <x:v>0</x:v>
      </x:c>
      <x:c r="W938" s="9" t="n">
        <x:f>Q938*T938</x:f>
        <x:v>0</x:v>
      </x:c>
      <x:c r="X938" s="9" t="n">
        <x:f>R938*T938</x:f>
        <x:v>0</x:v>
      </x:c>
      <x:c r="Y938" s="9" t="n">
        <x:f>S938*T938</x:f>
        <x:v>0</x:v>
      </x:c>
      <x:c r="Z938" s="9" t="str">
        <x:f>IF(ISNUMBER(U938),S938*(U938-T938),"n.a.")</x:f>
        <x:v>n.a.</x:v>
      </x:c>
      <x:c r="AA938" s="9" t="n">
        <x:f>IF(ISNUMBER(U938),Y938,0)</x:f>
        <x:v>0</x:v>
      </x:c>
      <x:c r="AB938" s="7" t="n">
        <x:f>MAX(0,L938-SUM(F938:K938))</x:f>
        <x:v>0</x:v>
      </x:c>
    </x:row>
    <x:row r="939" ht="22" customHeight="1">
      <x:c r="A939" s="18" t="n">
        <x:f>Summary!C$41</x:f>
        <x:v>46327</x:v>
      </x:c>
      <x:c r="B939" s="2" t="str">
        <x:f>'Inventory detail'!A939</x:f>
        <x:v>COIL</x:v>
      </x:c>
      <x:c r="C939" s="2" t="str">
        <x:f>'Inventory detail'!B939</x:f>
        <x:v>60</x:v>
      </x:c>
      <x:c r="D939" s="2" t="str">
        <x:f>'Inventory detail'!C939</x:f>
        <x:v>14BLU12-4</x:v>
      </x:c>
      <x:c r="E939" s="10" t="n">
        <x:f>Summary!$E$5</x:f>
        <x:v>46304</x:v>
      </x:c>
      <x:c r="F939" s="7" t="n">
        <x:f>'Inventory detail'!W939</x:f>
        <x:v>0</x:v>
      </x:c>
      <x:c r="G939" s="7" t="n">
        <x:f>'Inventory detail'!X939</x:f>
        <x:v>0</x:v>
      </x:c>
      <x:c r="H939" s="7" t="n">
        <x:f>'Inventory detail'!Y939</x:f>
        <x:v>0</x:v>
      </x:c>
      <x:c r="I939" s="7" t="n">
        <x:f>0</x:f>
        <x:v>0</x:v>
      </x:c>
      <x:c r="J939" s="7" t="n">
        <x:f>0</x:f>
        <x:v>0</x:v>
      </x:c>
      <x:c r="K939" s="7" t="n">
        <x:f>0</x:f>
        <x:v>0</x:v>
      </x:c>
      <x:c r="L939" s="7" t="n">
        <x:f>'Inventory detail'!F939*Summary!$K$5*(A939-E939)/Summary!$K$6</x:f>
        <x:v>0</x:v>
      </x:c>
      <x:c r="M939" s="7" t="n">
        <x:f>MAX(0,H939-L939)</x:f>
        <x:v>0</x:v>
      </x:c>
      <x:c r="N939" s="7" t="n">
        <x:f>MAX(0,L939-H939)</x:f>
        <x:v>0</x:v>
      </x:c>
      <x:c r="O939" s="7" t="n">
        <x:f>MAX(0,F939+I939-N939)</x:f>
        <x:v>0</x:v>
      </x:c>
      <x:c r="P939" s="7" t="n">
        <x:f>MAX(0,N939-F939-I939)</x:f>
        <x:v>0</x:v>
      </x:c>
      <x:c r="Q939" s="7" t="n">
        <x:f>MAX(0,G939+J939-P939)</x:f>
        <x:v>0</x:v>
      </x:c>
      <x:c r="R939" s="7" t="n">
        <x:f>M939+MAX(0,K939-MAX(0,P939-G939-J939))</x:f>
        <x:v>0</x:v>
      </x:c>
      <x:c r="S939" s="7" t="n">
        <x:f>SUM(O939,Q939,R939)</x:f>
        <x:v>0</x:v>
      </x:c>
      <x:c r="T939" s="14" t="n">
        <x:f>'Inventory detail'!T939</x:f>
        <x:v>0.09179999999999999</x:v>
      </x:c>
      <x:c r="U939" s="14" t="n">
        <x:f>'Inventory detail'!U939</x:f>
        <x:v>0.089947</x:v>
      </x:c>
      <x:c r="V939" s="9" t="n">
        <x:f>O939*T939</x:f>
        <x:v>0</x:v>
      </x:c>
      <x:c r="W939" s="9" t="n">
        <x:f>Q939*T939</x:f>
        <x:v>0</x:v>
      </x:c>
      <x:c r="X939" s="9" t="n">
        <x:f>R939*T939</x:f>
        <x:v>0</x:v>
      </x:c>
      <x:c r="Y939" s="9" t="n">
        <x:f>S939*T939</x:f>
        <x:v>0</x:v>
      </x:c>
      <x:c r="Z939" s="9" t="n">
        <x:f>IF(ISNUMBER(U939),S939*(U939-T939),"n.a.")</x:f>
        <x:v>0</x:v>
      </x:c>
      <x:c r="AA939" s="9" t="n">
        <x:f>IF(ISNUMBER(U939),Y939,0)</x:f>
        <x:v>0</x:v>
      </x:c>
      <x:c r="AB939" s="7" t="n">
        <x:f>MAX(0,L939-SUM(F939:K939))</x:f>
        <x:v>0</x:v>
      </x:c>
    </x:row>
    <x:row r="940" ht="22" customHeight="1">
      <x:c r="A940" s="18" t="n">
        <x:f>Summary!C$41</x:f>
        <x:v>46327</x:v>
      </x:c>
      <x:c r="B940" s="2" t="str">
        <x:f>'Inventory detail'!A940</x:f>
        <x:v>COIL</x:v>
      </x:c>
      <x:c r="C940" s="2" t="str">
        <x:f>'Inventory detail'!B940</x:f>
        <x:v>60</x:v>
      </x:c>
      <x:c r="D940" s="2" t="str">
        <x:f>'Inventory detail'!C940</x:f>
        <x:v>14FG12-4</x:v>
      </x:c>
      <x:c r="E940" s="10" t="n">
        <x:f>Summary!$E$5</x:f>
        <x:v>46304</x:v>
      </x:c>
      <x:c r="F940" s="7" t="n">
        <x:f>'Inventory detail'!W940</x:f>
        <x:v>0</x:v>
      </x:c>
      <x:c r="G940" s="7" t="n">
        <x:f>'Inventory detail'!X940</x:f>
        <x:v>0</x:v>
      </x:c>
      <x:c r="H940" s="7" t="n">
        <x:f>'Inventory detail'!Y940</x:f>
        <x:v>0</x:v>
      </x:c>
      <x:c r="I940" s="7" t="n">
        <x:f>0</x:f>
        <x:v>0</x:v>
      </x:c>
      <x:c r="J940" s="7" t="n">
        <x:f>0</x:f>
        <x:v>0</x:v>
      </x:c>
      <x:c r="K940" s="7" t="n">
        <x:f>0</x:f>
        <x:v>0</x:v>
      </x:c>
      <x:c r="L940" s="7" t="n">
        <x:f>'Inventory detail'!F940*Summary!$K$5*(A940-E940)/Summary!$K$6</x:f>
        <x:v>0</x:v>
      </x:c>
      <x:c r="M940" s="7" t="n">
        <x:f>MAX(0,H940-L940)</x:f>
        <x:v>0</x:v>
      </x:c>
      <x:c r="N940" s="7" t="n">
        <x:f>MAX(0,L940-H940)</x:f>
        <x:v>0</x:v>
      </x:c>
      <x:c r="O940" s="7" t="n">
        <x:f>MAX(0,F940+I940-N940)</x:f>
        <x:v>0</x:v>
      </x:c>
      <x:c r="P940" s="7" t="n">
        <x:f>MAX(0,N940-F940-I940)</x:f>
        <x:v>0</x:v>
      </x:c>
      <x:c r="Q940" s="7" t="n">
        <x:f>MAX(0,G940+J940-P940)</x:f>
        <x:v>0</x:v>
      </x:c>
      <x:c r="R940" s="7" t="n">
        <x:f>M940+MAX(0,K940-MAX(0,P940-G940-J940))</x:f>
        <x:v>0</x:v>
      </x:c>
      <x:c r="S940" s="7" t="n">
        <x:f>SUM(O940,Q940,R940)</x:f>
        <x:v>0</x:v>
      </x:c>
      <x:c r="T940" s="14" t="n">
        <x:f>'Inventory detail'!T940</x:f>
        <x:v>0.0533</x:v>
      </x:c>
      <x:c r="U940" s="14" t="str">
        <x:f>'Inventory detail'!U940</x:f>
        <x:v>n.a.</x:v>
      </x:c>
      <x:c r="V940" s="9" t="n">
        <x:f>O940*T940</x:f>
        <x:v>0</x:v>
      </x:c>
      <x:c r="W940" s="9" t="n">
        <x:f>Q940*T940</x:f>
        <x:v>0</x:v>
      </x:c>
      <x:c r="X940" s="9" t="n">
        <x:f>R940*T940</x:f>
        <x:v>0</x:v>
      </x:c>
      <x:c r="Y940" s="9" t="n">
        <x:f>S940*T940</x:f>
        <x:v>0</x:v>
      </x:c>
      <x:c r="Z940" s="9" t="str">
        <x:f>IF(ISNUMBER(U940),S940*(U940-T940),"n.a.")</x:f>
        <x:v>n.a.</x:v>
      </x:c>
      <x:c r="AA940" s="9" t="n">
        <x:f>IF(ISNUMBER(U940),Y940,0)</x:f>
        <x:v>0</x:v>
      </x:c>
      <x:c r="AB940" s="7" t="n">
        <x:f>MAX(0,L940-SUM(F940:K940))</x:f>
        <x:v>0</x:v>
      </x:c>
    </x:row>
    <x:row r="941" ht="22" customHeight="1">
      <x:c r="A941" s="18" t="n">
        <x:f>Summary!C$41</x:f>
        <x:v>46327</x:v>
      </x:c>
      <x:c r="B941" s="2" t="str">
        <x:f>'Inventory detail'!A941</x:f>
        <x:v>COIL</x:v>
      </x:c>
      <x:c r="C941" s="2" t="str">
        <x:f>'Inventory detail'!B941</x:f>
        <x:v>60</x:v>
      </x:c>
      <x:c r="D941" s="2" t="str">
        <x:f>'Inventory detail'!C941</x:f>
        <x:v>14RED12-4</x:v>
      </x:c>
      <x:c r="E941" s="10" t="n">
        <x:f>Summary!$E$5</x:f>
        <x:v>46304</x:v>
      </x:c>
      <x:c r="F941" s="7" t="n">
        <x:f>'Inventory detail'!W941</x:f>
        <x:v>0</x:v>
      </x:c>
      <x:c r="G941" s="7" t="n">
        <x:f>'Inventory detail'!X941</x:f>
        <x:v>0</x:v>
      </x:c>
      <x:c r="H941" s="7" t="n">
        <x:f>'Inventory detail'!Y941</x:f>
        <x:v>0</x:v>
      </x:c>
      <x:c r="I941" s="7" t="n">
        <x:f>0</x:f>
        <x:v>0</x:v>
      </x:c>
      <x:c r="J941" s="7" t="n">
        <x:f>0</x:f>
        <x:v>0</x:v>
      </x:c>
      <x:c r="K941" s="7" t="n">
        <x:f>0</x:f>
        <x:v>0</x:v>
      </x:c>
      <x:c r="L941" s="7" t="n">
        <x:f>'Inventory detail'!F941*Summary!$K$5*(A941-E941)/Summary!$K$6</x:f>
        <x:v>0</x:v>
      </x:c>
      <x:c r="M941" s="7" t="n">
        <x:f>MAX(0,H941-L941)</x:f>
        <x:v>0</x:v>
      </x:c>
      <x:c r="N941" s="7" t="n">
        <x:f>MAX(0,L941-H941)</x:f>
        <x:v>0</x:v>
      </x:c>
      <x:c r="O941" s="7" t="n">
        <x:f>MAX(0,F941+I941-N941)</x:f>
        <x:v>0</x:v>
      </x:c>
      <x:c r="P941" s="7" t="n">
        <x:f>MAX(0,N941-F941-I941)</x:f>
        <x:v>0</x:v>
      </x:c>
      <x:c r="Q941" s="7" t="n">
        <x:f>MAX(0,G941+J941-P941)</x:f>
        <x:v>0</x:v>
      </x:c>
      <x:c r="R941" s="7" t="n">
        <x:f>M941+MAX(0,K941-MAX(0,P941-G941-J941))</x:f>
        <x:v>0</x:v>
      </x:c>
      <x:c r="S941" s="7" t="n">
        <x:f>SUM(O941,Q941,R941)</x:f>
        <x:v>0</x:v>
      </x:c>
      <x:c r="T941" s="14" t="n">
        <x:f>'Inventory detail'!T941</x:f>
        <x:v>0.09179999999999999</x:v>
      </x:c>
      <x:c r="U941" s="14" t="n">
        <x:f>'Inventory detail'!U941</x:f>
        <x:v>0.089947</x:v>
      </x:c>
      <x:c r="V941" s="9" t="n">
        <x:f>O941*T941</x:f>
        <x:v>0</x:v>
      </x:c>
      <x:c r="W941" s="9" t="n">
        <x:f>Q941*T941</x:f>
        <x:v>0</x:v>
      </x:c>
      <x:c r="X941" s="9" t="n">
        <x:f>R941*T941</x:f>
        <x:v>0</x:v>
      </x:c>
      <x:c r="Y941" s="9" t="n">
        <x:f>S941*T941</x:f>
        <x:v>0</x:v>
      </x:c>
      <x:c r="Z941" s="9" t="n">
        <x:f>IF(ISNUMBER(U941),S941*(U941-T941),"n.a.")</x:f>
        <x:v>0</x:v>
      </x:c>
      <x:c r="AA941" s="9" t="n">
        <x:f>IF(ISNUMBER(U941),Y941,0)</x:f>
        <x:v>0</x:v>
      </x:c>
      <x:c r="AB941" s="7" t="n">
        <x:f>MAX(0,L941-SUM(F941:K941))</x:f>
        <x:v>0</x:v>
      </x:c>
    </x:row>
    <x:row r="942" ht="22" customHeight="1">
      <x:c r="A942" s="18" t="n">
        <x:f>Summary!C$41</x:f>
        <x:v>46327</x:v>
      </x:c>
      <x:c r="B942" s="2" t="str">
        <x:f>'Inventory detail'!A942</x:f>
        <x:v>COIL</x:v>
      </x:c>
      <x:c r="C942" s="2" t="str">
        <x:f>'Inventory detail'!B942</x:f>
        <x:v>60</x:v>
      </x:c>
      <x:c r="D942" s="2" t="str">
        <x:f>'Inventory detail'!C942</x:f>
        <x:v>14WHT36-4</x:v>
      </x:c>
      <x:c r="E942" s="10" t="n">
        <x:f>Summary!$E$5</x:f>
        <x:v>46304</x:v>
      </x:c>
      <x:c r="F942" s="7" t="n">
        <x:f>'Inventory detail'!W942</x:f>
        <x:v>0</x:v>
      </x:c>
      <x:c r="G942" s="7" t="n">
        <x:f>'Inventory detail'!X942</x:f>
        <x:v>0</x:v>
      </x:c>
      <x:c r="H942" s="7" t="n">
        <x:f>'Inventory detail'!Y942</x:f>
        <x:v>600</x:v>
      </x:c>
      <x:c r="I942" s="7" t="n">
        <x:f>0</x:f>
        <x:v>0</x:v>
      </x:c>
      <x:c r="J942" s="7" t="n">
        <x:f>0</x:f>
        <x:v>0</x:v>
      </x:c>
      <x:c r="K942" s="7" t="n">
        <x:f>0</x:f>
        <x:v>0</x:v>
      </x:c>
      <x:c r="L942" s="7" t="n">
        <x:f>'Inventory detail'!F942*Summary!$K$5*(A942-E942)/Summary!$K$6</x:f>
        <x:v>0</x:v>
      </x:c>
      <x:c r="M942" s="7" t="n">
        <x:f>MAX(0,H942-L942)</x:f>
        <x:v>600</x:v>
      </x:c>
      <x:c r="N942" s="7" t="n">
        <x:f>MAX(0,L942-H942)</x:f>
        <x:v>0</x:v>
      </x:c>
      <x:c r="O942" s="7" t="n">
        <x:f>MAX(0,F942+I942-N942)</x:f>
        <x:v>0</x:v>
      </x:c>
      <x:c r="P942" s="7" t="n">
        <x:f>MAX(0,N942-F942-I942)</x:f>
        <x:v>0</x:v>
      </x:c>
      <x:c r="Q942" s="7" t="n">
        <x:f>MAX(0,G942+J942-P942)</x:f>
        <x:v>0</x:v>
      </x:c>
      <x:c r="R942" s="7" t="n">
        <x:f>M942+MAX(0,K942-MAX(0,P942-G942-J942))</x:f>
        <x:v>600</x:v>
      </x:c>
      <x:c r="S942" s="7" t="n">
        <x:f>SUM(O942,Q942,R942)</x:f>
        <x:v>600</x:v>
      </x:c>
      <x:c r="T942" s="14" t="n">
        <x:f>'Inventory detail'!T942</x:f>
        <x:v>0.2818</x:v>
      </x:c>
      <x:c r="U942" s="14" t="n">
        <x:f>'Inventory detail'!U942</x:f>
        <x:v>0.2761395</x:v>
      </x:c>
      <x:c r="V942" s="9" t="n">
        <x:f>O942*T942</x:f>
        <x:v>0</x:v>
      </x:c>
      <x:c r="W942" s="9" t="n">
        <x:f>Q942*T942</x:f>
        <x:v>0</x:v>
      </x:c>
      <x:c r="X942" s="9" t="n">
        <x:f>R942*T942</x:f>
        <x:v>169.07999999999998</x:v>
      </x:c>
      <x:c r="Y942" s="9" t="n">
        <x:f>S942*T942</x:f>
        <x:v>169.07999999999998</x:v>
      </x:c>
      <x:c r="Z942" s="9" t="n">
        <x:f>IF(ISNUMBER(U942),S942*(U942-T942),"n.a.")</x:f>
        <x:v>-3.3963000000000076</x:v>
      </x:c>
      <x:c r="AA942" s="9" t="n">
        <x:f>IF(ISNUMBER(U942),Y942,0)</x:f>
        <x:v>169.07999999999998</x:v>
      </x:c>
      <x:c r="AB942" s="7" t="n">
        <x:f>MAX(0,L942-SUM(F942:K942))</x:f>
        <x:v>0</x:v>
      </x:c>
    </x:row>
    <x:row r="943" ht="22" customHeight="1">
      <x:c r="A943" s="18" t="n">
        <x:f>Summary!C$41</x:f>
        <x:v>46327</x:v>
      </x:c>
      <x:c r="B943" s="2" t="str">
        <x:f>'Inventory detail'!A943</x:f>
        <x:v>COIL</x:v>
      </x:c>
      <x:c r="C943" s="2" t="str">
        <x:f>'Inventory detail'!B943</x:f>
        <x:v>60</x:v>
      </x:c>
      <x:c r="D943" s="2" t="str">
        <x:f>'Inventory detail'!C943</x:f>
        <x:v>16BLK12-5</x:v>
      </x:c>
      <x:c r="E943" s="10" t="n">
        <x:f>Summary!$E$5</x:f>
        <x:v>46304</x:v>
      </x:c>
      <x:c r="F943" s="7" t="n">
        <x:f>'Inventory detail'!W943</x:f>
        <x:v>0</x:v>
      </x:c>
      <x:c r="G943" s="7" t="n">
        <x:f>'Inventory detail'!X943</x:f>
        <x:v>0</x:v>
      </x:c>
      <x:c r="H943" s="7" t="n">
        <x:f>'Inventory detail'!Y943</x:f>
        <x:v>0</x:v>
      </x:c>
      <x:c r="I943" s="7" t="n">
        <x:f>0</x:f>
        <x:v>0</x:v>
      </x:c>
      <x:c r="J943" s="7" t="n">
        <x:f>0</x:f>
        <x:v>0</x:v>
      </x:c>
      <x:c r="K943" s="7" t="n">
        <x:f>0</x:f>
        <x:v>0</x:v>
      </x:c>
      <x:c r="L943" s="7" t="n">
        <x:f>'Inventory detail'!F943*Summary!$K$5*(A943-E943)/Summary!$K$6</x:f>
        <x:v>0</x:v>
      </x:c>
      <x:c r="M943" s="7" t="n">
        <x:f>MAX(0,H943-L943)</x:f>
        <x:v>0</x:v>
      </x:c>
      <x:c r="N943" s="7" t="n">
        <x:f>MAX(0,L943-H943)</x:f>
        <x:v>0</x:v>
      </x:c>
      <x:c r="O943" s="7" t="n">
        <x:f>MAX(0,F943+I943-N943)</x:f>
        <x:v>0</x:v>
      </x:c>
      <x:c r="P943" s="7" t="n">
        <x:f>MAX(0,N943-F943-I943)</x:f>
        <x:v>0</x:v>
      </x:c>
      <x:c r="Q943" s="7" t="n">
        <x:f>MAX(0,G943+J943-P943)</x:f>
        <x:v>0</x:v>
      </x:c>
      <x:c r="R943" s="7" t="n">
        <x:f>M943+MAX(0,K943-MAX(0,P943-G943-J943))</x:f>
        <x:v>0</x:v>
      </x:c>
      <x:c r="S943" s="7" t="n">
        <x:f>SUM(O943,Q943,R943)</x:f>
        <x:v>0</x:v>
      </x:c>
      <x:c r="T943" s="14" t="n">
        <x:f>'Inventory detail'!T943</x:f>
        <x:v>0.0738</x:v>
      </x:c>
      <x:c r="U943" s="14" t="str">
        <x:f>'Inventory detail'!U943</x:f>
        <x:v>n.a.</x:v>
      </x:c>
      <x:c r="V943" s="9" t="n">
        <x:f>O943*T943</x:f>
        <x:v>0</x:v>
      </x:c>
      <x:c r="W943" s="9" t="n">
        <x:f>Q943*T943</x:f>
        <x:v>0</x:v>
      </x:c>
      <x:c r="X943" s="9" t="n">
        <x:f>R943*T943</x:f>
        <x:v>0</x:v>
      </x:c>
      <x:c r="Y943" s="9" t="n">
        <x:f>S943*T943</x:f>
        <x:v>0</x:v>
      </x:c>
      <x:c r="Z943" s="9" t="str">
        <x:f>IF(ISNUMBER(U943),S943*(U943-T943),"n.a.")</x:f>
        <x:v>n.a.</x:v>
      </x:c>
      <x:c r="AA943" s="9" t="n">
        <x:f>IF(ISNUMBER(U943),Y943,0)</x:f>
        <x:v>0</x:v>
      </x:c>
      <x:c r="AB943" s="7" t="n">
        <x:f>MAX(0,L943-SUM(F943:K943))</x:f>
        <x:v>0</x:v>
      </x:c>
    </x:row>
    <x:row r="944" ht="22" customHeight="1">
      <x:c r="A944" s="18" t="n">
        <x:f>Summary!C$41</x:f>
        <x:v>46327</x:v>
      </x:c>
      <x:c r="B944" s="2" t="str">
        <x:f>'Inventory detail'!A944</x:f>
        <x:v>COIL</x:v>
      </x:c>
      <x:c r="C944" s="2" t="str">
        <x:f>'Inventory detail'!B944</x:f>
        <x:v>60</x:v>
      </x:c>
      <x:c r="D944" s="2" t="str">
        <x:f>'Inventory detail'!C944</x:f>
        <x:v>16BLK36-5</x:v>
      </x:c>
      <x:c r="E944" s="10" t="n">
        <x:f>Summary!$E$5</x:f>
        <x:v>46304</x:v>
      </x:c>
      <x:c r="F944" s="7" t="n">
        <x:f>'Inventory detail'!W944</x:f>
        <x:v>0</x:v>
      </x:c>
      <x:c r="G944" s="7" t="n">
        <x:f>'Inventory detail'!X944</x:f>
        <x:v>0</x:v>
      </x:c>
      <x:c r="H944" s="7" t="n">
        <x:f>'Inventory detail'!Y944</x:f>
        <x:v>0</x:v>
      </x:c>
      <x:c r="I944" s="7" t="n">
        <x:f>0</x:f>
        <x:v>0</x:v>
      </x:c>
      <x:c r="J944" s="7" t="n">
        <x:f>0</x:f>
        <x:v>0</x:v>
      </x:c>
      <x:c r="K944" s="7" t="n">
        <x:f>0</x:f>
        <x:v>0</x:v>
      </x:c>
      <x:c r="L944" s="7" t="n">
        <x:f>'Inventory detail'!F944*Summary!$K$5*(A944-E944)/Summary!$K$6</x:f>
        <x:v>0</x:v>
      </x:c>
      <x:c r="M944" s="7" t="n">
        <x:f>MAX(0,H944-L944)</x:f>
        <x:v>0</x:v>
      </x:c>
      <x:c r="N944" s="7" t="n">
        <x:f>MAX(0,L944-H944)</x:f>
        <x:v>0</x:v>
      </x:c>
      <x:c r="O944" s="7" t="n">
        <x:f>MAX(0,F944+I944-N944)</x:f>
        <x:v>0</x:v>
      </x:c>
      <x:c r="P944" s="7" t="n">
        <x:f>MAX(0,N944-F944-I944)</x:f>
        <x:v>0</x:v>
      </x:c>
      <x:c r="Q944" s="7" t="n">
        <x:f>MAX(0,G944+J944-P944)</x:f>
        <x:v>0</x:v>
      </x:c>
      <x:c r="R944" s="7" t="n">
        <x:f>M944+MAX(0,K944-MAX(0,P944-G944-J944))</x:f>
        <x:v>0</x:v>
      </x:c>
      <x:c r="S944" s="7" t="n">
        <x:f>SUM(O944,Q944,R944)</x:f>
        <x:v>0</x:v>
      </x:c>
      <x:c r="T944" s="14" t="n">
        <x:f>'Inventory detail'!T944</x:f>
        <x:v>0.19940000000000002</x:v>
      </x:c>
      <x:c r="U944" s="14" t="str">
        <x:f>'Inventory detail'!U944</x:f>
        <x:v>n.a.</x:v>
      </x:c>
      <x:c r="V944" s="9" t="n">
        <x:f>O944*T944</x:f>
        <x:v>0</x:v>
      </x:c>
      <x:c r="W944" s="9" t="n">
        <x:f>Q944*T944</x:f>
        <x:v>0</x:v>
      </x:c>
      <x:c r="X944" s="9" t="n">
        <x:f>R944*T944</x:f>
        <x:v>0</x:v>
      </x:c>
      <x:c r="Y944" s="9" t="n">
        <x:f>S944*T944</x:f>
        <x:v>0</x:v>
      </x:c>
      <x:c r="Z944" s="9" t="str">
        <x:f>IF(ISNUMBER(U944),S944*(U944-T944),"n.a.")</x:f>
        <x:v>n.a.</x:v>
      </x:c>
      <x:c r="AA944" s="9" t="n">
        <x:f>IF(ISNUMBER(U944),Y944,0)</x:f>
        <x:v>0</x:v>
      </x:c>
      <x:c r="AB944" s="7" t="n">
        <x:f>MAX(0,L944-SUM(F944:K944))</x:f>
        <x:v>0</x:v>
      </x:c>
    </x:row>
    <x:row r="945" ht="22" customHeight="1">
      <x:c r="A945" s="18" t="n">
        <x:f>Summary!C$41</x:f>
        <x:v>46327</x:v>
      </x:c>
      <x:c r="B945" s="2" t="str">
        <x:f>'Inventory detail'!A945</x:f>
        <x:v>COIL</x:v>
      </x:c>
      <x:c r="C945" s="2" t="str">
        <x:f>'Inventory detail'!B945</x:f>
        <x:v>60</x:v>
      </x:c>
      <x:c r="D945" s="2" t="str">
        <x:f>'Inventory detail'!C945</x:f>
        <x:v>16BLU12-4</x:v>
      </x:c>
      <x:c r="E945" s="10" t="n">
        <x:f>Summary!$E$5</x:f>
        <x:v>46304</x:v>
      </x:c>
      <x:c r="F945" s="7" t="n">
        <x:f>'Inventory detail'!W945</x:f>
        <x:v>0</x:v>
      </x:c>
      <x:c r="G945" s="7" t="n">
        <x:f>'Inventory detail'!X945</x:f>
        <x:v>0</x:v>
      </x:c>
      <x:c r="H945" s="7" t="n">
        <x:f>'Inventory detail'!Y945</x:f>
        <x:v>0</x:v>
      </x:c>
      <x:c r="I945" s="7" t="n">
        <x:f>0</x:f>
        <x:v>0</x:v>
      </x:c>
      <x:c r="J945" s="7" t="n">
        <x:f>0</x:f>
        <x:v>0</x:v>
      </x:c>
      <x:c r="K945" s="7" t="n">
        <x:f>0</x:f>
        <x:v>0</x:v>
      </x:c>
      <x:c r="L945" s="7" t="n">
        <x:f>'Inventory detail'!F945*Summary!$K$5*(A945-E945)/Summary!$K$6</x:f>
        <x:v>0</x:v>
      </x:c>
      <x:c r="M945" s="7" t="n">
        <x:f>MAX(0,H945-L945)</x:f>
        <x:v>0</x:v>
      </x:c>
      <x:c r="N945" s="7" t="n">
        <x:f>MAX(0,L945-H945)</x:f>
        <x:v>0</x:v>
      </x:c>
      <x:c r="O945" s="7" t="n">
        <x:f>MAX(0,F945+I945-N945)</x:f>
        <x:v>0</x:v>
      </x:c>
      <x:c r="P945" s="7" t="n">
        <x:f>MAX(0,N945-F945-I945)</x:f>
        <x:v>0</x:v>
      </x:c>
      <x:c r="Q945" s="7" t="n">
        <x:f>MAX(0,G945+J945-P945)</x:f>
        <x:v>0</x:v>
      </x:c>
      <x:c r="R945" s="7" t="n">
        <x:f>M945+MAX(0,K945-MAX(0,P945-G945-J945))</x:f>
        <x:v>0</x:v>
      </x:c>
      <x:c r="S945" s="7" t="n">
        <x:f>SUM(O945,Q945,R945)</x:f>
        <x:v>0</x:v>
      </x:c>
      <x:c r="T945" s="14" t="n">
        <x:f>'Inventory detail'!T945</x:f>
        <x:v>0.11230000000000001</x:v>
      </x:c>
      <x:c r="U945" s="14" t="n">
        <x:f>'Inventory detail'!U945</x:f>
        <x:v>0.1099475</x:v>
      </x:c>
      <x:c r="V945" s="9" t="n">
        <x:f>O945*T945</x:f>
        <x:v>0</x:v>
      </x:c>
      <x:c r="W945" s="9" t="n">
        <x:f>Q945*T945</x:f>
        <x:v>0</x:v>
      </x:c>
      <x:c r="X945" s="9" t="n">
        <x:f>R945*T945</x:f>
        <x:v>0</x:v>
      </x:c>
      <x:c r="Y945" s="9" t="n">
        <x:f>S945*T945</x:f>
        <x:v>0</x:v>
      </x:c>
      <x:c r="Z945" s="9" t="n">
        <x:f>IF(ISNUMBER(U945),S945*(U945-T945),"n.a.")</x:f>
        <x:v>0</x:v>
      </x:c>
      <x:c r="AA945" s="9" t="n">
        <x:f>IF(ISNUMBER(U945),Y945,0)</x:f>
        <x:v>0</x:v>
      </x:c>
      <x:c r="AB945" s="7" t="n">
        <x:f>MAX(0,L945-SUM(F945:K945))</x:f>
        <x:v>0</x:v>
      </x:c>
    </x:row>
    <x:row r="946" ht="22" customHeight="1">
      <x:c r="A946" s="18" t="n">
        <x:f>Summary!C$41</x:f>
        <x:v>46327</x:v>
      </x:c>
      <x:c r="B946" s="2" t="str">
        <x:f>'Inventory detail'!A946</x:f>
        <x:v>COIL</x:v>
      </x:c>
      <x:c r="C946" s="2" t="str">
        <x:f>'Inventory detail'!B946</x:f>
        <x:v>60</x:v>
      </x:c>
      <x:c r="D946" s="2" t="str">
        <x:f>'Inventory detail'!C946</x:f>
        <x:v>16FG12-4</x:v>
      </x:c>
      <x:c r="E946" s="10" t="n">
        <x:f>Summary!$E$5</x:f>
        <x:v>46304</x:v>
      </x:c>
      <x:c r="F946" s="7" t="n">
        <x:f>'Inventory detail'!W946</x:f>
        <x:v>0</x:v>
      </x:c>
      <x:c r="G946" s="7" t="n">
        <x:f>'Inventory detail'!X946</x:f>
        <x:v>0</x:v>
      </x:c>
      <x:c r="H946" s="7" t="n">
        <x:f>'Inventory detail'!Y946</x:f>
        <x:v>0</x:v>
      </x:c>
      <x:c r="I946" s="7" t="n">
        <x:f>0</x:f>
        <x:v>0</x:v>
      </x:c>
      <x:c r="J946" s="7" t="n">
        <x:f>0</x:f>
        <x:v>0</x:v>
      </x:c>
      <x:c r="K946" s="7" t="n">
        <x:f>0</x:f>
        <x:v>0</x:v>
      </x:c>
      <x:c r="L946" s="7" t="n">
        <x:f>'Inventory detail'!F946*Summary!$K$5*(A946-E946)/Summary!$K$6</x:f>
        <x:v>0</x:v>
      </x:c>
      <x:c r="M946" s="7" t="n">
        <x:f>MAX(0,H946-L946)</x:f>
        <x:v>0</x:v>
      </x:c>
      <x:c r="N946" s="7" t="n">
        <x:f>MAX(0,L946-H946)</x:f>
        <x:v>0</x:v>
      </x:c>
      <x:c r="O946" s="7" t="n">
        <x:f>MAX(0,F946+I946-N946)</x:f>
        <x:v>0</x:v>
      </x:c>
      <x:c r="P946" s="7" t="n">
        <x:f>MAX(0,N946-F946-I946)</x:f>
        <x:v>0</x:v>
      </x:c>
      <x:c r="Q946" s="7" t="n">
        <x:f>MAX(0,G946+J946-P946)</x:f>
        <x:v>0</x:v>
      </x:c>
      <x:c r="R946" s="7" t="n">
        <x:f>M946+MAX(0,K946-MAX(0,P946-G946-J946))</x:f>
        <x:v>0</x:v>
      </x:c>
      <x:c r="S946" s="7" t="n">
        <x:f>SUM(O946,Q946,R946)</x:f>
        <x:v>0</x:v>
      </x:c>
      <x:c r="T946" s="14" t="n">
        <x:f>'Inventory detail'!T946</x:f>
        <x:v>0.0647</x:v>
      </x:c>
      <x:c r="U946" s="14" t="str">
        <x:f>'Inventory detail'!U946</x:f>
        <x:v>n.a.</x:v>
      </x:c>
      <x:c r="V946" s="9" t="n">
        <x:f>O946*T946</x:f>
        <x:v>0</x:v>
      </x:c>
      <x:c r="W946" s="9" t="n">
        <x:f>Q946*T946</x:f>
        <x:v>0</x:v>
      </x:c>
      <x:c r="X946" s="9" t="n">
        <x:f>R946*T946</x:f>
        <x:v>0</x:v>
      </x:c>
      <x:c r="Y946" s="9" t="n">
        <x:f>S946*T946</x:f>
        <x:v>0</x:v>
      </x:c>
      <x:c r="Z946" s="9" t="str">
        <x:f>IF(ISNUMBER(U946),S946*(U946-T946),"n.a.")</x:f>
        <x:v>n.a.</x:v>
      </x:c>
      <x:c r="AA946" s="9" t="n">
        <x:f>IF(ISNUMBER(U946),Y946,0)</x:f>
        <x:v>0</x:v>
      </x:c>
      <x:c r="AB946" s="7" t="n">
        <x:f>MAX(0,L946-SUM(F946:K946))</x:f>
        <x:v>0</x:v>
      </x:c>
    </x:row>
    <x:row r="947" ht="22" customHeight="1">
      <x:c r="A947" s="18" t="n">
        <x:f>Summary!C$41</x:f>
        <x:v>46327</x:v>
      </x:c>
      <x:c r="B947" s="2" t="str">
        <x:f>'Inventory detail'!A947</x:f>
        <x:v>COIL</x:v>
      </x:c>
      <x:c r="C947" s="2" t="str">
        <x:f>'Inventory detail'!B947</x:f>
        <x:v>60</x:v>
      </x:c>
      <x:c r="D947" s="2" t="str">
        <x:f>'Inventory detail'!C947</x:f>
        <x:v>16MAR12-4</x:v>
      </x:c>
      <x:c r="E947" s="10" t="n">
        <x:f>Summary!$E$5</x:f>
        <x:v>46304</x:v>
      </x:c>
      <x:c r="F947" s="7" t="n">
        <x:f>'Inventory detail'!W947</x:f>
        <x:v>0</x:v>
      </x:c>
      <x:c r="G947" s="7" t="n">
        <x:f>'Inventory detail'!X947</x:f>
        <x:v>0</x:v>
      </x:c>
      <x:c r="H947" s="7" t="n">
        <x:f>'Inventory detail'!Y947</x:f>
        <x:v>0</x:v>
      </x:c>
      <x:c r="I947" s="7" t="n">
        <x:f>0</x:f>
        <x:v>0</x:v>
      </x:c>
      <x:c r="J947" s="7" t="n">
        <x:f>0</x:f>
        <x:v>0</x:v>
      </x:c>
      <x:c r="K947" s="7" t="n">
        <x:f>0</x:f>
        <x:v>0</x:v>
      </x:c>
      <x:c r="L947" s="7" t="n">
        <x:f>'Inventory detail'!F947*Summary!$K$5*(A947-E947)/Summary!$K$6</x:f>
        <x:v>0</x:v>
      </x:c>
      <x:c r="M947" s="7" t="n">
        <x:f>MAX(0,H947-L947)</x:f>
        <x:v>0</x:v>
      </x:c>
      <x:c r="N947" s="7" t="n">
        <x:f>MAX(0,L947-H947)</x:f>
        <x:v>0</x:v>
      </x:c>
      <x:c r="O947" s="7" t="n">
        <x:f>MAX(0,F947+I947-N947)</x:f>
        <x:v>0</x:v>
      </x:c>
      <x:c r="P947" s="7" t="n">
        <x:f>MAX(0,N947-F947-I947)</x:f>
        <x:v>0</x:v>
      </x:c>
      <x:c r="Q947" s="7" t="n">
        <x:f>MAX(0,G947+J947-P947)</x:f>
        <x:v>0</x:v>
      </x:c>
      <x:c r="R947" s="7" t="n">
        <x:f>M947+MAX(0,K947-MAX(0,P947-G947-J947))</x:f>
        <x:v>0</x:v>
      </x:c>
      <x:c r="S947" s="7" t="n">
        <x:f>SUM(O947,Q947,R947)</x:f>
        <x:v>0</x:v>
      </x:c>
      <x:c r="T947" s="14" t="n">
        <x:f>'Inventory detail'!T947</x:f>
        <x:v>0.0647</x:v>
      </x:c>
      <x:c r="U947" s="14" t="str">
        <x:f>'Inventory detail'!U947</x:f>
        <x:v>n.a.</x:v>
      </x:c>
      <x:c r="V947" s="9" t="n">
        <x:f>O947*T947</x:f>
        <x:v>0</x:v>
      </x:c>
      <x:c r="W947" s="9" t="n">
        <x:f>Q947*T947</x:f>
        <x:v>0</x:v>
      </x:c>
      <x:c r="X947" s="9" t="n">
        <x:f>R947*T947</x:f>
        <x:v>0</x:v>
      </x:c>
      <x:c r="Y947" s="9" t="n">
        <x:f>S947*T947</x:f>
        <x:v>0</x:v>
      </x:c>
      <x:c r="Z947" s="9" t="str">
        <x:f>IF(ISNUMBER(U947),S947*(U947-T947),"n.a.")</x:f>
        <x:v>n.a.</x:v>
      </x:c>
      <x:c r="AA947" s="9" t="n">
        <x:f>IF(ISNUMBER(U947),Y947,0)</x:f>
        <x:v>0</x:v>
      </x:c>
      <x:c r="AB947" s="7" t="n">
        <x:f>MAX(0,L947-SUM(F947:K947))</x:f>
        <x:v>0</x:v>
      </x:c>
    </x:row>
    <x:row r="948" ht="22" customHeight="1">
      <x:c r="A948" s="18" t="n">
        <x:f>Summary!C$41</x:f>
        <x:v>46327</x:v>
      </x:c>
      <x:c r="B948" s="2" t="str">
        <x:f>'Inventory detail'!A948</x:f>
        <x:v>COIL</x:v>
      </x:c>
      <x:c r="C948" s="2" t="str">
        <x:f>'Inventory detail'!B948</x:f>
        <x:v>60</x:v>
      </x:c>
      <x:c r="D948" s="2" t="str">
        <x:f>'Inventory detail'!C948</x:f>
        <x:v>16RED12-4</x:v>
      </x:c>
      <x:c r="E948" s="10" t="n">
        <x:f>Summary!$E$5</x:f>
        <x:v>46304</x:v>
      </x:c>
      <x:c r="F948" s="7" t="n">
        <x:f>'Inventory detail'!W948</x:f>
        <x:v>0</x:v>
      </x:c>
      <x:c r="G948" s="7" t="n">
        <x:f>'Inventory detail'!X948</x:f>
        <x:v>0</x:v>
      </x:c>
      <x:c r="H948" s="7" t="n">
        <x:f>'Inventory detail'!Y948</x:f>
        <x:v>0</x:v>
      </x:c>
      <x:c r="I948" s="7" t="n">
        <x:f>0</x:f>
        <x:v>0</x:v>
      </x:c>
      <x:c r="J948" s="7" t="n">
        <x:f>0</x:f>
        <x:v>0</x:v>
      </x:c>
      <x:c r="K948" s="7" t="n">
        <x:f>0</x:f>
        <x:v>0</x:v>
      </x:c>
      <x:c r="L948" s="7" t="n">
        <x:f>'Inventory detail'!F948*Summary!$K$5*(A948-E948)/Summary!$K$6</x:f>
        <x:v>0</x:v>
      </x:c>
      <x:c r="M948" s="7" t="n">
        <x:f>MAX(0,H948-L948)</x:f>
        <x:v>0</x:v>
      </x:c>
      <x:c r="N948" s="7" t="n">
        <x:f>MAX(0,L948-H948)</x:f>
        <x:v>0</x:v>
      </x:c>
      <x:c r="O948" s="7" t="n">
        <x:f>MAX(0,F948+I948-N948)</x:f>
        <x:v>0</x:v>
      </x:c>
      <x:c r="P948" s="7" t="n">
        <x:f>MAX(0,N948-F948-I948)</x:f>
        <x:v>0</x:v>
      </x:c>
      <x:c r="Q948" s="7" t="n">
        <x:f>MAX(0,G948+J948-P948)</x:f>
        <x:v>0</x:v>
      </x:c>
      <x:c r="R948" s="7" t="n">
        <x:f>M948+MAX(0,K948-MAX(0,P948-G948-J948))</x:f>
        <x:v>0</x:v>
      </x:c>
      <x:c r="S948" s="7" t="n">
        <x:f>SUM(O948,Q948,R948)</x:f>
        <x:v>0</x:v>
      </x:c>
      <x:c r="T948" s="14" t="n">
        <x:f>'Inventory detail'!T948</x:f>
        <x:v>0.11230000000000001</x:v>
      </x:c>
      <x:c r="U948" s="14" t="n">
        <x:f>'Inventory detail'!U948</x:f>
        <x:v>0.1099475</x:v>
      </x:c>
      <x:c r="V948" s="9" t="n">
        <x:f>O948*T948</x:f>
        <x:v>0</x:v>
      </x:c>
      <x:c r="W948" s="9" t="n">
        <x:f>Q948*T948</x:f>
        <x:v>0</x:v>
      </x:c>
      <x:c r="X948" s="9" t="n">
        <x:f>R948*T948</x:f>
        <x:v>0</x:v>
      </x:c>
      <x:c r="Y948" s="9" t="n">
        <x:f>S948*T948</x:f>
        <x:v>0</x:v>
      </x:c>
      <x:c r="Z948" s="9" t="n">
        <x:f>IF(ISNUMBER(U948),S948*(U948-T948),"n.a.")</x:f>
        <x:v>0</x:v>
      </x:c>
      <x:c r="AA948" s="9" t="n">
        <x:f>IF(ISNUMBER(U948),Y948,0)</x:f>
        <x:v>0</x:v>
      </x:c>
      <x:c r="AB948" s="7" t="n">
        <x:f>MAX(0,L948-SUM(F948:K948))</x:f>
        <x:v>0</x:v>
      </x:c>
    </x:row>
    <x:row r="949" ht="22" customHeight="1">
      <x:c r="A949" s="18" t="n">
        <x:f>Summary!C$41</x:f>
        <x:v>46327</x:v>
      </x:c>
      <x:c r="B949" s="2" t="str">
        <x:f>'Inventory detail'!A949</x:f>
        <x:v>COIL</x:v>
      </x:c>
      <x:c r="C949" s="2" t="str">
        <x:f>'Inventory detail'!B949</x:f>
        <x:v>60</x:v>
      </x:c>
      <x:c r="D949" s="2" t="str">
        <x:f>'Inventory detail'!C949</x:f>
        <x:v>16WHT36-5</x:v>
      </x:c>
      <x:c r="E949" s="10" t="n">
        <x:f>Summary!$E$5</x:f>
        <x:v>46304</x:v>
      </x:c>
      <x:c r="F949" s="7" t="n">
        <x:f>'Inventory detail'!W949</x:f>
        <x:v>0</x:v>
      </x:c>
      <x:c r="G949" s="7" t="n">
        <x:f>'Inventory detail'!X949</x:f>
        <x:v>0</x:v>
      </x:c>
      <x:c r="H949" s="7" t="n">
        <x:f>'Inventory detail'!Y949</x:f>
        <x:v>0</x:v>
      </x:c>
      <x:c r="I949" s="7" t="n">
        <x:f>0</x:f>
        <x:v>0</x:v>
      </x:c>
      <x:c r="J949" s="7" t="n">
        <x:f>0</x:f>
        <x:v>0</x:v>
      </x:c>
      <x:c r="K949" s="7" t="n">
        <x:f>0</x:f>
        <x:v>0</x:v>
      </x:c>
      <x:c r="L949" s="7" t="n">
        <x:f>'Inventory detail'!F949*Summary!$K$5*(A949-E949)/Summary!$K$6</x:f>
        <x:v>0</x:v>
      </x:c>
      <x:c r="M949" s="7" t="n">
        <x:f>MAX(0,H949-L949)</x:f>
        <x:v>0</x:v>
      </x:c>
      <x:c r="N949" s="7" t="n">
        <x:f>MAX(0,L949-H949)</x:f>
        <x:v>0</x:v>
      </x:c>
      <x:c r="O949" s="7" t="n">
        <x:f>MAX(0,F949+I949-N949)</x:f>
        <x:v>0</x:v>
      </x:c>
      <x:c r="P949" s="7" t="n">
        <x:f>MAX(0,N949-F949-I949)</x:f>
        <x:v>0</x:v>
      </x:c>
      <x:c r="Q949" s="7" t="n">
        <x:f>MAX(0,G949+J949-P949)</x:f>
        <x:v>0</x:v>
      </x:c>
      <x:c r="R949" s="7" t="n">
        <x:f>M949+MAX(0,K949-MAX(0,P949-G949-J949))</x:f>
        <x:v>0</x:v>
      </x:c>
      <x:c r="S949" s="7" t="n">
        <x:f>SUM(O949,Q949,R949)</x:f>
        <x:v>0</x:v>
      </x:c>
      <x:c r="T949" s="14" t="n">
        <x:f>'Inventory detail'!T949</x:f>
        <x:v>0.19940000000000002</x:v>
      </x:c>
      <x:c r="U949" s="14" t="str">
        <x:f>'Inventory detail'!U949</x:f>
        <x:v>n.a.</x:v>
      </x:c>
      <x:c r="V949" s="9" t="n">
        <x:f>O949*T949</x:f>
        <x:v>0</x:v>
      </x:c>
      <x:c r="W949" s="9" t="n">
        <x:f>Q949*T949</x:f>
        <x:v>0</x:v>
      </x:c>
      <x:c r="X949" s="9" t="n">
        <x:f>R949*T949</x:f>
        <x:v>0</x:v>
      </x:c>
      <x:c r="Y949" s="9" t="n">
        <x:f>S949*T949</x:f>
        <x:v>0</x:v>
      </x:c>
      <x:c r="Z949" s="9" t="str">
        <x:f>IF(ISNUMBER(U949),S949*(U949-T949),"n.a.")</x:f>
        <x:v>n.a.</x:v>
      </x:c>
      <x:c r="AA949" s="9" t="n">
        <x:f>IF(ISNUMBER(U949),Y949,0)</x:f>
        <x:v>0</x:v>
      </x:c>
      <x:c r="AB949" s="7" t="n">
        <x:f>MAX(0,L949-SUM(F949:K949))</x:f>
        <x:v>0</x:v>
      </x:c>
    </x:row>
    <x:row r="950" ht="22" customHeight="1">
      <x:c r="A950" s="18" t="n">
        <x:f>Summary!C$41</x:f>
        <x:v>46327</x:v>
      </x:c>
      <x:c r="B950" s="2" t="str">
        <x:f>'Inventory detail'!A950</x:f>
        <x:v>COIL</x:v>
      </x:c>
      <x:c r="C950" s="2" t="str">
        <x:f>'Inventory detail'!B950</x:f>
        <x:v>60</x:v>
      </x:c>
      <x:c r="D950" s="2" t="str">
        <x:f>'Inventory detail'!C950</x:f>
        <x:v>18BLK12-5</x:v>
      </x:c>
      <x:c r="E950" s="10" t="n">
        <x:f>Summary!$E$5</x:f>
        <x:v>46304</x:v>
      </x:c>
      <x:c r="F950" s="7" t="n">
        <x:f>'Inventory detail'!W950</x:f>
        <x:v>0</x:v>
      </x:c>
      <x:c r="G950" s="7" t="n">
        <x:f>'Inventory detail'!X950</x:f>
        <x:v>0</x:v>
      </x:c>
      <x:c r="H950" s="7" t="n">
        <x:f>'Inventory detail'!Y950</x:f>
        <x:v>0</x:v>
      </x:c>
      <x:c r="I950" s="7" t="n">
        <x:f>0</x:f>
        <x:v>0</x:v>
      </x:c>
      <x:c r="J950" s="7" t="n">
        <x:f>0</x:f>
        <x:v>0</x:v>
      </x:c>
      <x:c r="K950" s="7" t="n">
        <x:f>0</x:f>
        <x:v>0</x:v>
      </x:c>
      <x:c r="L950" s="7" t="n">
        <x:f>'Inventory detail'!F950*Summary!$K$5*(A950-E950)/Summary!$K$6</x:f>
        <x:v>0</x:v>
      </x:c>
      <x:c r="M950" s="7" t="n">
        <x:f>MAX(0,H950-L950)</x:f>
        <x:v>0</x:v>
      </x:c>
      <x:c r="N950" s="7" t="n">
        <x:f>MAX(0,L950-H950)</x:f>
        <x:v>0</x:v>
      </x:c>
      <x:c r="O950" s="7" t="n">
        <x:f>MAX(0,F950+I950-N950)</x:f>
        <x:v>0</x:v>
      </x:c>
      <x:c r="P950" s="7" t="n">
        <x:f>MAX(0,N950-F950-I950)</x:f>
        <x:v>0</x:v>
      </x:c>
      <x:c r="Q950" s="7" t="n">
        <x:f>MAX(0,G950+J950-P950)</x:f>
        <x:v>0</x:v>
      </x:c>
      <x:c r="R950" s="7" t="n">
        <x:f>M950+MAX(0,K950-MAX(0,P950-G950-J950))</x:f>
        <x:v>0</x:v>
      </x:c>
      <x:c r="S950" s="7" t="n">
        <x:f>SUM(O950,Q950,R950)</x:f>
        <x:v>0</x:v>
      </x:c>
      <x:c r="T950" s="14" t="n">
        <x:f>'Inventory detail'!T950</x:f>
        <x:v>0.0909</x:v>
      </x:c>
      <x:c r="U950" s="14" t="str">
        <x:f>'Inventory detail'!U950</x:f>
        <x:v>n.a.</x:v>
      </x:c>
      <x:c r="V950" s="9" t="n">
        <x:f>O950*T950</x:f>
        <x:v>0</x:v>
      </x:c>
      <x:c r="W950" s="9" t="n">
        <x:f>Q950*T950</x:f>
        <x:v>0</x:v>
      </x:c>
      <x:c r="X950" s="9" t="n">
        <x:f>R950*T950</x:f>
        <x:v>0</x:v>
      </x:c>
      <x:c r="Y950" s="9" t="n">
        <x:f>S950*T950</x:f>
        <x:v>0</x:v>
      </x:c>
      <x:c r="Z950" s="9" t="str">
        <x:f>IF(ISNUMBER(U950),S950*(U950-T950),"n.a.")</x:f>
        <x:v>n.a.</x:v>
      </x:c>
      <x:c r="AA950" s="9" t="n">
        <x:f>IF(ISNUMBER(U950),Y950,0)</x:f>
        <x:v>0</x:v>
      </x:c>
      <x:c r="AB950" s="7" t="n">
        <x:f>MAX(0,L950-SUM(F950:K950))</x:f>
        <x:v>0</x:v>
      </x:c>
    </x:row>
    <x:row r="951" ht="22" customHeight="1">
      <x:c r="A951" s="18" t="n">
        <x:f>Summary!C$41</x:f>
        <x:v>46327</x:v>
      </x:c>
      <x:c r="B951" s="2" t="str">
        <x:f>'Inventory detail'!A951</x:f>
        <x:v>COIL</x:v>
      </x:c>
      <x:c r="C951" s="2" t="str">
        <x:f>'Inventory detail'!B951</x:f>
        <x:v>60</x:v>
      </x:c>
      <x:c r="D951" s="2" t="str">
        <x:f>'Inventory detail'!C951</x:f>
        <x:v>18BLK36-5</x:v>
      </x:c>
      <x:c r="E951" s="10" t="n">
        <x:f>Summary!$E$5</x:f>
        <x:v>46304</x:v>
      </x:c>
      <x:c r="F951" s="7" t="n">
        <x:f>'Inventory detail'!W951</x:f>
        <x:v>0</x:v>
      </x:c>
      <x:c r="G951" s="7" t="n">
        <x:f>'Inventory detail'!X951</x:f>
        <x:v>0</x:v>
      </x:c>
      <x:c r="H951" s="7" t="n">
        <x:f>'Inventory detail'!Y951</x:f>
        <x:v>0</x:v>
      </x:c>
      <x:c r="I951" s="7" t="n">
        <x:f>0</x:f>
        <x:v>0</x:v>
      </x:c>
      <x:c r="J951" s="7" t="n">
        <x:f>0</x:f>
        <x:v>0</x:v>
      </x:c>
      <x:c r="K951" s="7" t="n">
        <x:f>0</x:f>
        <x:v>0</x:v>
      </x:c>
      <x:c r="L951" s="7" t="n">
        <x:f>'Inventory detail'!F951*Summary!$K$5*(A951-E951)/Summary!$K$6</x:f>
        <x:v>0</x:v>
      </x:c>
      <x:c r="M951" s="7" t="n">
        <x:f>MAX(0,H951-L951)</x:f>
        <x:v>0</x:v>
      </x:c>
      <x:c r="N951" s="7" t="n">
        <x:f>MAX(0,L951-H951)</x:f>
        <x:v>0</x:v>
      </x:c>
      <x:c r="O951" s="7" t="n">
        <x:f>MAX(0,F951+I951-N951)</x:f>
        <x:v>0</x:v>
      </x:c>
      <x:c r="P951" s="7" t="n">
        <x:f>MAX(0,N951-F951-I951)</x:f>
        <x:v>0</x:v>
      </x:c>
      <x:c r="Q951" s="7" t="n">
        <x:f>MAX(0,G951+J951-P951)</x:f>
        <x:v>0</x:v>
      </x:c>
      <x:c r="R951" s="7" t="n">
        <x:f>M951+MAX(0,K951-MAX(0,P951-G951-J951))</x:f>
        <x:v>0</x:v>
      </x:c>
      <x:c r="S951" s="7" t="n">
        <x:f>SUM(O951,Q951,R951)</x:f>
        <x:v>0</x:v>
      </x:c>
      <x:c r="T951" s="14" t="n">
        <x:f>'Inventory detail'!T951</x:f>
        <x:v>0.2494</x:v>
      </x:c>
      <x:c r="U951" s="14" t="str">
        <x:f>'Inventory detail'!U951</x:f>
        <x:v>n.a.</x:v>
      </x:c>
      <x:c r="V951" s="9" t="n">
        <x:f>O951*T951</x:f>
        <x:v>0</x:v>
      </x:c>
      <x:c r="W951" s="9" t="n">
        <x:f>Q951*T951</x:f>
        <x:v>0</x:v>
      </x:c>
      <x:c r="X951" s="9" t="n">
        <x:f>R951*T951</x:f>
        <x:v>0</x:v>
      </x:c>
      <x:c r="Y951" s="9" t="n">
        <x:f>S951*T951</x:f>
        <x:v>0</x:v>
      </x:c>
      <x:c r="Z951" s="9" t="str">
        <x:f>IF(ISNUMBER(U951),S951*(U951-T951),"n.a.")</x:f>
        <x:v>n.a.</x:v>
      </x:c>
      <x:c r="AA951" s="9" t="n">
        <x:f>IF(ISNUMBER(U951),Y951,0)</x:f>
        <x:v>0</x:v>
      </x:c>
      <x:c r="AB951" s="7" t="n">
        <x:f>MAX(0,L951-SUM(F951:K951))</x:f>
        <x:v>0</x:v>
      </x:c>
    </x:row>
    <x:row r="952" ht="22" customHeight="1">
      <x:c r="A952" s="18" t="n">
        <x:f>Summary!C$41</x:f>
        <x:v>46327</x:v>
      </x:c>
      <x:c r="B952" s="2" t="str">
        <x:f>'Inventory detail'!A952</x:f>
        <x:v>COIL</x:v>
      </x:c>
      <x:c r="C952" s="2" t="str">
        <x:f>'Inventory detail'!B952</x:f>
        <x:v>60</x:v>
      </x:c>
      <x:c r="D952" s="2" t="str">
        <x:f>'Inventory detail'!C952</x:f>
        <x:v>18BLU12-4</x:v>
      </x:c>
      <x:c r="E952" s="10" t="n">
        <x:f>Summary!$E$5</x:f>
        <x:v>46304</x:v>
      </x:c>
      <x:c r="F952" s="7" t="n">
        <x:f>'Inventory detail'!W952</x:f>
        <x:v>0</x:v>
      </x:c>
      <x:c r="G952" s="7" t="n">
        <x:f>'Inventory detail'!X952</x:f>
        <x:v>0</x:v>
      </x:c>
      <x:c r="H952" s="7" t="n">
        <x:f>'Inventory detail'!Y952</x:f>
        <x:v>0</x:v>
      </x:c>
      <x:c r="I952" s="7" t="n">
        <x:f>0</x:f>
        <x:v>0</x:v>
      </x:c>
      <x:c r="J952" s="7" t="n">
        <x:f>0</x:f>
        <x:v>0</x:v>
      </x:c>
      <x:c r="K952" s="7" t="n">
        <x:f>0</x:f>
        <x:v>0</x:v>
      </x:c>
      <x:c r="L952" s="7" t="n">
        <x:f>'Inventory detail'!F952*Summary!$K$5*(A952-E952)/Summary!$K$6</x:f>
        <x:v>0</x:v>
      </x:c>
      <x:c r="M952" s="7" t="n">
        <x:f>MAX(0,H952-L952)</x:f>
        <x:v>0</x:v>
      </x:c>
      <x:c r="N952" s="7" t="n">
        <x:f>MAX(0,L952-H952)</x:f>
        <x:v>0</x:v>
      </x:c>
      <x:c r="O952" s="7" t="n">
        <x:f>MAX(0,F952+I952-N952)</x:f>
        <x:v>0</x:v>
      </x:c>
      <x:c r="P952" s="7" t="n">
        <x:f>MAX(0,N952-F952-I952)</x:f>
        <x:v>0</x:v>
      </x:c>
      <x:c r="Q952" s="7" t="n">
        <x:f>MAX(0,G952+J952-P952)</x:f>
        <x:v>0</x:v>
      </x:c>
      <x:c r="R952" s="7" t="n">
        <x:f>M952+MAX(0,K952-MAX(0,P952-G952-J952))</x:f>
        <x:v>0</x:v>
      </x:c>
      <x:c r="S952" s="7" t="n">
        <x:f>SUM(O952,Q952,R952)</x:f>
        <x:v>0</x:v>
      </x:c>
      <x:c r="T952" s="14" t="n">
        <x:f>'Inventory detail'!T952</x:f>
        <x:v>0.1448</x:v>
      </x:c>
      <x:c r="U952" s="14" t="n">
        <x:f>'Inventory detail'!U952</x:f>
        <x:v>0.141882</x:v>
      </x:c>
      <x:c r="V952" s="9" t="n">
        <x:f>O952*T952</x:f>
        <x:v>0</x:v>
      </x:c>
      <x:c r="W952" s="9" t="n">
        <x:f>Q952*T952</x:f>
        <x:v>0</x:v>
      </x:c>
      <x:c r="X952" s="9" t="n">
        <x:f>R952*T952</x:f>
        <x:v>0</x:v>
      </x:c>
      <x:c r="Y952" s="9" t="n">
        <x:f>S952*T952</x:f>
        <x:v>0</x:v>
      </x:c>
      <x:c r="Z952" s="9" t="n">
        <x:f>IF(ISNUMBER(U952),S952*(U952-T952),"n.a.")</x:f>
        <x:v>0</x:v>
      </x:c>
      <x:c r="AA952" s="9" t="n">
        <x:f>IF(ISNUMBER(U952),Y952,0)</x:f>
        <x:v>0</x:v>
      </x:c>
      <x:c r="AB952" s="7" t="n">
        <x:f>MAX(0,L952-SUM(F952:K952))</x:f>
        <x:v>0</x:v>
      </x:c>
    </x:row>
    <x:row r="953" ht="22" customHeight="1">
      <x:c r="A953" s="18" t="n">
        <x:f>Summary!C$41</x:f>
        <x:v>46327</x:v>
      </x:c>
      <x:c r="B953" s="2" t="str">
        <x:f>'Inventory detail'!A953</x:f>
        <x:v>COIL</x:v>
      </x:c>
      <x:c r="C953" s="2" t="str">
        <x:f>'Inventory detail'!B953</x:f>
        <x:v>60</x:v>
      </x:c>
      <x:c r="D953" s="2" t="str">
        <x:f>'Inventory detail'!C953</x:f>
        <x:v>18FG12-4</x:v>
      </x:c>
      <x:c r="E953" s="10" t="n">
        <x:f>Summary!$E$5</x:f>
        <x:v>46304</x:v>
      </x:c>
      <x:c r="F953" s="7" t="n">
        <x:f>'Inventory detail'!W953</x:f>
        <x:v>0</x:v>
      </x:c>
      <x:c r="G953" s="7" t="n">
        <x:f>'Inventory detail'!X953</x:f>
        <x:v>0</x:v>
      </x:c>
      <x:c r="H953" s="7" t="n">
        <x:f>'Inventory detail'!Y953</x:f>
        <x:v>0</x:v>
      </x:c>
      <x:c r="I953" s="7" t="n">
        <x:f>0</x:f>
        <x:v>0</x:v>
      </x:c>
      <x:c r="J953" s="7" t="n">
        <x:f>0</x:f>
        <x:v>0</x:v>
      </x:c>
      <x:c r="K953" s="7" t="n">
        <x:f>0</x:f>
        <x:v>0</x:v>
      </x:c>
      <x:c r="L953" s="7" t="n">
        <x:f>'Inventory detail'!F953*Summary!$K$5*(A953-E953)/Summary!$K$6</x:f>
        <x:v>0</x:v>
      </x:c>
      <x:c r="M953" s="7" t="n">
        <x:f>MAX(0,H953-L953)</x:f>
        <x:v>0</x:v>
      </x:c>
      <x:c r="N953" s="7" t="n">
        <x:f>MAX(0,L953-H953)</x:f>
        <x:v>0</x:v>
      </x:c>
      <x:c r="O953" s="7" t="n">
        <x:f>MAX(0,F953+I953-N953)</x:f>
        <x:v>0</x:v>
      </x:c>
      <x:c r="P953" s="7" t="n">
        <x:f>MAX(0,N953-F953-I953)</x:f>
        <x:v>0</x:v>
      </x:c>
      <x:c r="Q953" s="7" t="n">
        <x:f>MAX(0,G953+J953-P953)</x:f>
        <x:v>0</x:v>
      </x:c>
      <x:c r="R953" s="7" t="n">
        <x:f>M953+MAX(0,K953-MAX(0,P953-G953-J953))</x:f>
        <x:v>0</x:v>
      </x:c>
      <x:c r="S953" s="7" t="n">
        <x:f>SUM(O953,Q953,R953)</x:f>
        <x:v>0</x:v>
      </x:c>
      <x:c r="T953" s="14" t="n">
        <x:f>'Inventory detail'!T953</x:f>
        <x:v>0.0785</x:v>
      </x:c>
      <x:c r="U953" s="14" t="str">
        <x:f>'Inventory detail'!U953</x:f>
        <x:v>n.a.</x:v>
      </x:c>
      <x:c r="V953" s="9" t="n">
        <x:f>O953*T953</x:f>
        <x:v>0</x:v>
      </x:c>
      <x:c r="W953" s="9" t="n">
        <x:f>Q953*T953</x:f>
        <x:v>0</x:v>
      </x:c>
      <x:c r="X953" s="9" t="n">
        <x:f>R953*T953</x:f>
        <x:v>0</x:v>
      </x:c>
      <x:c r="Y953" s="9" t="n">
        <x:f>S953*T953</x:f>
        <x:v>0</x:v>
      </x:c>
      <x:c r="Z953" s="9" t="str">
        <x:f>IF(ISNUMBER(U953),S953*(U953-T953),"n.a.")</x:f>
        <x:v>n.a.</x:v>
      </x:c>
      <x:c r="AA953" s="9" t="n">
        <x:f>IF(ISNUMBER(U953),Y953,0)</x:f>
        <x:v>0</x:v>
      </x:c>
      <x:c r="AB953" s="7" t="n">
        <x:f>MAX(0,L953-SUM(F953:K953))</x:f>
        <x:v>0</x:v>
      </x:c>
    </x:row>
    <x:row r="954" ht="22" customHeight="1">
      <x:c r="A954" s="18" t="n">
        <x:f>Summary!C$41</x:f>
        <x:v>46327</x:v>
      </x:c>
      <x:c r="B954" s="2" t="str">
        <x:f>'Inventory detail'!A954</x:f>
        <x:v>COIL</x:v>
      </x:c>
      <x:c r="C954" s="2" t="str">
        <x:f>'Inventory detail'!B954</x:f>
        <x:v>60</x:v>
      </x:c>
      <x:c r="D954" s="2" t="str">
        <x:f>'Inventory detail'!C954</x:f>
        <x:v>18RED12-4</x:v>
      </x:c>
      <x:c r="E954" s="10" t="n">
        <x:f>Summary!$E$5</x:f>
        <x:v>46304</x:v>
      </x:c>
      <x:c r="F954" s="7" t="n">
        <x:f>'Inventory detail'!W954</x:f>
        <x:v>0</x:v>
      </x:c>
      <x:c r="G954" s="7" t="n">
        <x:f>'Inventory detail'!X954</x:f>
        <x:v>0</x:v>
      </x:c>
      <x:c r="H954" s="7" t="n">
        <x:f>'Inventory detail'!Y954</x:f>
        <x:v>0</x:v>
      </x:c>
      <x:c r="I954" s="7" t="n">
        <x:f>0</x:f>
        <x:v>0</x:v>
      </x:c>
      <x:c r="J954" s="7" t="n">
        <x:f>0</x:f>
        <x:v>0</x:v>
      </x:c>
      <x:c r="K954" s="7" t="n">
        <x:f>0</x:f>
        <x:v>0</x:v>
      </x:c>
      <x:c r="L954" s="7" t="n">
        <x:f>'Inventory detail'!F954*Summary!$K$5*(A954-E954)/Summary!$K$6</x:f>
        <x:v>0</x:v>
      </x:c>
      <x:c r="M954" s="7" t="n">
        <x:f>MAX(0,H954-L954)</x:f>
        <x:v>0</x:v>
      </x:c>
      <x:c r="N954" s="7" t="n">
        <x:f>MAX(0,L954-H954)</x:f>
        <x:v>0</x:v>
      </x:c>
      <x:c r="O954" s="7" t="n">
        <x:f>MAX(0,F954+I954-N954)</x:f>
        <x:v>0</x:v>
      </x:c>
      <x:c r="P954" s="7" t="n">
        <x:f>MAX(0,N954-F954-I954)</x:f>
        <x:v>0</x:v>
      </x:c>
      <x:c r="Q954" s="7" t="n">
        <x:f>MAX(0,G954+J954-P954)</x:f>
        <x:v>0</x:v>
      </x:c>
      <x:c r="R954" s="7" t="n">
        <x:f>M954+MAX(0,K954-MAX(0,P954-G954-J954))</x:f>
        <x:v>0</x:v>
      </x:c>
      <x:c r="S954" s="7" t="n">
        <x:f>SUM(O954,Q954,R954)</x:f>
        <x:v>0</x:v>
      </x:c>
      <x:c r="T954" s="14" t="n">
        <x:f>'Inventory detail'!T954</x:f>
        <x:v>0.1448</x:v>
      </x:c>
      <x:c r="U954" s="14" t="n">
        <x:f>'Inventory detail'!U954</x:f>
        <x:v>0.141882</x:v>
      </x:c>
      <x:c r="V954" s="9" t="n">
        <x:f>O954*T954</x:f>
        <x:v>0</x:v>
      </x:c>
      <x:c r="W954" s="9" t="n">
        <x:f>Q954*T954</x:f>
        <x:v>0</x:v>
      </x:c>
      <x:c r="X954" s="9" t="n">
        <x:f>R954*T954</x:f>
        <x:v>0</x:v>
      </x:c>
      <x:c r="Y954" s="9" t="n">
        <x:f>S954*T954</x:f>
        <x:v>0</x:v>
      </x:c>
      <x:c r="Z954" s="9" t="n">
        <x:f>IF(ISNUMBER(U954),S954*(U954-T954),"n.a.")</x:f>
        <x:v>0</x:v>
      </x:c>
      <x:c r="AA954" s="9" t="n">
        <x:f>IF(ISNUMBER(U954),Y954,0)</x:f>
        <x:v>0</x:v>
      </x:c>
      <x:c r="AB954" s="7" t="n">
        <x:f>MAX(0,L954-SUM(F954:K954))</x:f>
        <x:v>0</x:v>
      </x:c>
    </x:row>
    <x:row r="955" ht="22" customHeight="1">
      <x:c r="A955" s="18" t="n">
        <x:f>Summary!C$41</x:f>
        <x:v>46327</x:v>
      </x:c>
      <x:c r="B955" s="2" t="str">
        <x:f>'Inventory detail'!A955</x:f>
        <x:v>COIL</x:v>
      </x:c>
      <x:c r="C955" s="2" t="str">
        <x:f>'Inventory detail'!B955</x:f>
        <x:v>60</x:v>
      </x:c>
      <x:c r="D955" s="2" t="str">
        <x:f>'Inventory detail'!C955</x:f>
        <x:v>18WHT12-5</x:v>
      </x:c>
      <x:c r="E955" s="10" t="n">
        <x:f>Summary!$E$5</x:f>
        <x:v>46304</x:v>
      </x:c>
      <x:c r="F955" s="7" t="n">
        <x:f>'Inventory detail'!W955</x:f>
        <x:v>0</x:v>
      </x:c>
      <x:c r="G955" s="7" t="n">
        <x:f>'Inventory detail'!X955</x:f>
        <x:v>0</x:v>
      </x:c>
      <x:c r="H955" s="7" t="n">
        <x:f>'Inventory detail'!Y955</x:f>
        <x:v>0</x:v>
      </x:c>
      <x:c r="I955" s="7" t="n">
        <x:f>0</x:f>
        <x:v>0</x:v>
      </x:c>
      <x:c r="J955" s="7" t="n">
        <x:f>0</x:f>
        <x:v>0</x:v>
      </x:c>
      <x:c r="K955" s="7" t="n">
        <x:f>0</x:f>
        <x:v>0</x:v>
      </x:c>
      <x:c r="L955" s="7" t="n">
        <x:f>'Inventory detail'!F955*Summary!$K$5*(A955-E955)/Summary!$K$6</x:f>
        <x:v>0</x:v>
      </x:c>
      <x:c r="M955" s="7" t="n">
        <x:f>MAX(0,H955-L955)</x:f>
        <x:v>0</x:v>
      </x:c>
      <x:c r="N955" s="7" t="n">
        <x:f>MAX(0,L955-H955)</x:f>
        <x:v>0</x:v>
      </x:c>
      <x:c r="O955" s="7" t="n">
        <x:f>MAX(0,F955+I955-N955)</x:f>
        <x:v>0</x:v>
      </x:c>
      <x:c r="P955" s="7" t="n">
        <x:f>MAX(0,N955-F955-I955)</x:f>
        <x:v>0</x:v>
      </x:c>
      <x:c r="Q955" s="7" t="n">
        <x:f>MAX(0,G955+J955-P955)</x:f>
        <x:v>0</x:v>
      </x:c>
      <x:c r="R955" s="7" t="n">
        <x:f>M955+MAX(0,K955-MAX(0,P955-G955-J955))</x:f>
        <x:v>0</x:v>
      </x:c>
      <x:c r="S955" s="7" t="n">
        <x:f>SUM(O955,Q955,R955)</x:f>
        <x:v>0</x:v>
      </x:c>
      <x:c r="T955" s="14" t="n">
        <x:f>'Inventory detail'!T955</x:f>
        <x:v>0.0909</x:v>
      </x:c>
      <x:c r="U955" s="14" t="str">
        <x:f>'Inventory detail'!U955</x:f>
        <x:v>n.a.</x:v>
      </x:c>
      <x:c r="V955" s="9" t="n">
        <x:f>O955*T955</x:f>
        <x:v>0</x:v>
      </x:c>
      <x:c r="W955" s="9" t="n">
        <x:f>Q955*T955</x:f>
        <x:v>0</x:v>
      </x:c>
      <x:c r="X955" s="9" t="n">
        <x:f>R955*T955</x:f>
        <x:v>0</x:v>
      </x:c>
      <x:c r="Y955" s="9" t="n">
        <x:f>S955*T955</x:f>
        <x:v>0</x:v>
      </x:c>
      <x:c r="Z955" s="9" t="str">
        <x:f>IF(ISNUMBER(U955),S955*(U955-T955),"n.a.")</x:f>
        <x:v>n.a.</x:v>
      </x:c>
      <x:c r="AA955" s="9" t="n">
        <x:f>IF(ISNUMBER(U955),Y955,0)</x:f>
        <x:v>0</x:v>
      </x:c>
      <x:c r="AB955" s="7" t="n">
        <x:f>MAX(0,L955-SUM(F955:K955))</x:f>
        <x:v>0</x:v>
      </x:c>
    </x:row>
    <x:row r="956" ht="22" customHeight="1">
      <x:c r="A956" s="18" t="n">
        <x:f>Summary!C$41</x:f>
        <x:v>46327</x:v>
      </x:c>
      <x:c r="B956" s="2" t="str">
        <x:f>'Inventory detail'!A956</x:f>
        <x:v>COIL</x:v>
      </x:c>
      <x:c r="C956" s="2" t="str">
        <x:f>'Inventory detail'!B956</x:f>
        <x:v>60</x:v>
      </x:c>
      <x:c r="D956" s="2" t="str">
        <x:f>'Inventory detail'!C956</x:f>
        <x:v>20BLK12-5</x:v>
      </x:c>
      <x:c r="E956" s="10" t="n">
        <x:f>Summary!$E$5</x:f>
        <x:v>46304</x:v>
      </x:c>
      <x:c r="F956" s="7" t="n">
        <x:f>'Inventory detail'!W956</x:f>
        <x:v>0</x:v>
      </x:c>
      <x:c r="G956" s="7" t="n">
        <x:f>'Inventory detail'!X956</x:f>
        <x:v>0</x:v>
      </x:c>
      <x:c r="H956" s="7" t="n">
        <x:f>'Inventory detail'!Y956</x:f>
        <x:v>0</x:v>
      </x:c>
      <x:c r="I956" s="7" t="n">
        <x:f>0</x:f>
        <x:v>0</x:v>
      </x:c>
      <x:c r="J956" s="7" t="n">
        <x:f>0</x:f>
        <x:v>0</x:v>
      </x:c>
      <x:c r="K956" s="7" t="n">
        <x:f>0</x:f>
        <x:v>0</x:v>
      </x:c>
      <x:c r="L956" s="7" t="n">
        <x:f>'Inventory detail'!F956*Summary!$K$5*(A956-E956)/Summary!$K$6</x:f>
        <x:v>0</x:v>
      </x:c>
      <x:c r="M956" s="7" t="n">
        <x:f>MAX(0,H956-L956)</x:f>
        <x:v>0</x:v>
      </x:c>
      <x:c r="N956" s="7" t="n">
        <x:f>MAX(0,L956-H956)</x:f>
        <x:v>0</x:v>
      </x:c>
      <x:c r="O956" s="7" t="n">
        <x:f>MAX(0,F956+I956-N956)</x:f>
        <x:v>0</x:v>
      </x:c>
      <x:c r="P956" s="7" t="n">
        <x:f>MAX(0,N956-F956-I956)</x:f>
        <x:v>0</x:v>
      </x:c>
      <x:c r="Q956" s="7" t="n">
        <x:f>MAX(0,G956+J956-P956)</x:f>
        <x:v>0</x:v>
      </x:c>
      <x:c r="R956" s="7" t="n">
        <x:f>M956+MAX(0,K956-MAX(0,P956-G956-J956))</x:f>
        <x:v>0</x:v>
      </x:c>
      <x:c r="S956" s="7" t="n">
        <x:f>SUM(O956,Q956,R956)</x:f>
        <x:v>0</x:v>
      </x:c>
      <x:c r="T956" s="14" t="n">
        <x:f>'Inventory detail'!T956</x:f>
        <x:v>0.098</x:v>
      </x:c>
      <x:c r="U956" s="14" t="str">
        <x:f>'Inventory detail'!U956</x:f>
        <x:v>n.a.</x:v>
      </x:c>
      <x:c r="V956" s="9" t="n">
        <x:f>O956*T956</x:f>
        <x:v>0</x:v>
      </x:c>
      <x:c r="W956" s="9" t="n">
        <x:f>Q956*T956</x:f>
        <x:v>0</x:v>
      </x:c>
      <x:c r="X956" s="9" t="n">
        <x:f>R956*T956</x:f>
        <x:v>0</x:v>
      </x:c>
      <x:c r="Y956" s="9" t="n">
        <x:f>S956*T956</x:f>
        <x:v>0</x:v>
      </x:c>
      <x:c r="Z956" s="9" t="str">
        <x:f>IF(ISNUMBER(U956),S956*(U956-T956),"n.a.")</x:f>
        <x:v>n.a.</x:v>
      </x:c>
      <x:c r="AA956" s="9" t="n">
        <x:f>IF(ISNUMBER(U956),Y956,0)</x:f>
        <x:v>0</x:v>
      </x:c>
      <x:c r="AB956" s="7" t="n">
        <x:f>MAX(0,L956-SUM(F956:K956))</x:f>
        <x:v>0</x:v>
      </x:c>
    </x:row>
    <x:row r="957" ht="22" customHeight="1">
      <x:c r="A957" s="18" t="n">
        <x:f>Summary!C$41</x:f>
        <x:v>46327</x:v>
      </x:c>
      <x:c r="B957" s="2" t="str">
        <x:f>'Inventory detail'!A957</x:f>
        <x:v>COIL</x:v>
      </x:c>
      <x:c r="C957" s="2" t="str">
        <x:f>'Inventory detail'!B957</x:f>
        <x:v>60</x:v>
      </x:c>
      <x:c r="D957" s="2" t="str">
        <x:f>'Inventory detail'!C957</x:f>
        <x:v>20BLK36-5</x:v>
      </x:c>
      <x:c r="E957" s="10" t="n">
        <x:f>Summary!$E$5</x:f>
        <x:v>46304</x:v>
      </x:c>
      <x:c r="F957" s="7" t="n">
        <x:f>'Inventory detail'!W957</x:f>
        <x:v>0</x:v>
      </x:c>
      <x:c r="G957" s="7" t="n">
        <x:f>'Inventory detail'!X957</x:f>
        <x:v>0</x:v>
      </x:c>
      <x:c r="H957" s="7" t="n">
        <x:f>'Inventory detail'!Y957</x:f>
        <x:v>0</x:v>
      </x:c>
      <x:c r="I957" s="7" t="n">
        <x:f>0</x:f>
        <x:v>0</x:v>
      </x:c>
      <x:c r="J957" s="7" t="n">
        <x:f>0</x:f>
        <x:v>0</x:v>
      </x:c>
      <x:c r="K957" s="7" t="n">
        <x:f>0</x:f>
        <x:v>0</x:v>
      </x:c>
      <x:c r="L957" s="7" t="n">
        <x:f>'Inventory detail'!F957*Summary!$K$5*(A957-E957)/Summary!$K$6</x:f>
        <x:v>0</x:v>
      </x:c>
      <x:c r="M957" s="7" t="n">
        <x:f>MAX(0,H957-L957)</x:f>
        <x:v>0</x:v>
      </x:c>
      <x:c r="N957" s="7" t="n">
        <x:f>MAX(0,L957-H957)</x:f>
        <x:v>0</x:v>
      </x:c>
      <x:c r="O957" s="7" t="n">
        <x:f>MAX(0,F957+I957-N957)</x:f>
        <x:v>0</x:v>
      </x:c>
      <x:c r="P957" s="7" t="n">
        <x:f>MAX(0,N957-F957-I957)</x:f>
        <x:v>0</x:v>
      </x:c>
      <x:c r="Q957" s="7" t="n">
        <x:f>MAX(0,G957+J957-P957)</x:f>
        <x:v>0</x:v>
      </x:c>
      <x:c r="R957" s="7" t="n">
        <x:f>M957+MAX(0,K957-MAX(0,P957-G957-J957))</x:f>
        <x:v>0</x:v>
      </x:c>
      <x:c r="S957" s="7" t="n">
        <x:f>SUM(O957,Q957,R957)</x:f>
        <x:v>0</x:v>
      </x:c>
      <x:c r="T957" s="14" t="n">
        <x:f>'Inventory detail'!T957</x:f>
        <x:v>0.272</x:v>
      </x:c>
      <x:c r="U957" s="14" t="str">
        <x:f>'Inventory detail'!U957</x:f>
        <x:v>n.a.</x:v>
      </x:c>
      <x:c r="V957" s="9" t="n">
        <x:f>O957*T957</x:f>
        <x:v>0</x:v>
      </x:c>
      <x:c r="W957" s="9" t="n">
        <x:f>Q957*T957</x:f>
        <x:v>0</x:v>
      </x:c>
      <x:c r="X957" s="9" t="n">
        <x:f>R957*T957</x:f>
        <x:v>0</x:v>
      </x:c>
      <x:c r="Y957" s="9" t="n">
        <x:f>S957*T957</x:f>
        <x:v>0</x:v>
      </x:c>
      <x:c r="Z957" s="9" t="str">
        <x:f>IF(ISNUMBER(U957),S957*(U957-T957),"n.a.")</x:f>
        <x:v>n.a.</x:v>
      </x:c>
      <x:c r="AA957" s="9" t="n">
        <x:f>IF(ISNUMBER(U957),Y957,0)</x:f>
        <x:v>0</x:v>
      </x:c>
      <x:c r="AB957" s="7" t="n">
        <x:f>MAX(0,L957-SUM(F957:K957))</x:f>
        <x:v>0</x:v>
      </x:c>
    </x:row>
    <x:row r="958" ht="22" customHeight="1">
      <x:c r="A958" s="18" t="n">
        <x:f>Summary!C$41</x:f>
        <x:v>46327</x:v>
      </x:c>
      <x:c r="B958" s="2" t="str">
        <x:f>'Inventory detail'!A958</x:f>
        <x:v>COIL</x:v>
      </x:c>
      <x:c r="C958" s="2" t="str">
        <x:f>'Inventory detail'!B958</x:f>
        <x:v>60</x:v>
      </x:c>
      <x:c r="D958" s="2" t="str">
        <x:f>'Inventory detail'!C958</x:f>
        <x:v>20BLU12-4</x:v>
      </x:c>
      <x:c r="E958" s="10" t="n">
        <x:f>Summary!$E$5</x:f>
        <x:v>46304</x:v>
      </x:c>
      <x:c r="F958" s="7" t="n">
        <x:f>'Inventory detail'!W958</x:f>
        <x:v>0</x:v>
      </x:c>
      <x:c r="G958" s="7" t="n">
        <x:f>'Inventory detail'!X958</x:f>
        <x:v>0</x:v>
      </x:c>
      <x:c r="H958" s="7" t="n">
        <x:f>'Inventory detail'!Y958</x:f>
        <x:v>0</x:v>
      </x:c>
      <x:c r="I958" s="7" t="n">
        <x:f>0</x:f>
        <x:v>0</x:v>
      </x:c>
      <x:c r="J958" s="7" t="n">
        <x:f>0</x:f>
        <x:v>0</x:v>
      </x:c>
      <x:c r="K958" s="7" t="n">
        <x:f>0</x:f>
        <x:v>0</x:v>
      </x:c>
      <x:c r="L958" s="7" t="n">
        <x:f>'Inventory detail'!F958*Summary!$K$5*(A958-E958)/Summary!$K$6</x:f>
        <x:v>0</x:v>
      </x:c>
      <x:c r="M958" s="7" t="n">
        <x:f>MAX(0,H958-L958)</x:f>
        <x:v>0</x:v>
      </x:c>
      <x:c r="N958" s="7" t="n">
        <x:f>MAX(0,L958-H958)</x:f>
        <x:v>0</x:v>
      </x:c>
      <x:c r="O958" s="7" t="n">
        <x:f>MAX(0,F958+I958-N958)</x:f>
        <x:v>0</x:v>
      </x:c>
      <x:c r="P958" s="7" t="n">
        <x:f>MAX(0,N958-F958-I958)</x:f>
        <x:v>0</x:v>
      </x:c>
      <x:c r="Q958" s="7" t="n">
        <x:f>MAX(0,G958+J958-P958)</x:f>
        <x:v>0</x:v>
      </x:c>
      <x:c r="R958" s="7" t="n">
        <x:f>M958+MAX(0,K958-MAX(0,P958-G958-J958))</x:f>
        <x:v>0</x:v>
      </x:c>
      <x:c r="S958" s="7" t="n">
        <x:f>SUM(O958,Q958,R958)</x:f>
        <x:v>0</x:v>
      </x:c>
      <x:c r="T958" s="14" t="n">
        <x:f>'Inventory detail'!T958</x:f>
        <x:v>0.1567</x:v>
      </x:c>
      <x:c r="U958" s="14" t="n">
        <x:f>'Inventory detail'!U958</x:f>
        <x:v>0.1534845</x:v>
      </x:c>
      <x:c r="V958" s="9" t="n">
        <x:f>O958*T958</x:f>
        <x:v>0</x:v>
      </x:c>
      <x:c r="W958" s="9" t="n">
        <x:f>Q958*T958</x:f>
        <x:v>0</x:v>
      </x:c>
      <x:c r="X958" s="9" t="n">
        <x:f>R958*T958</x:f>
        <x:v>0</x:v>
      </x:c>
      <x:c r="Y958" s="9" t="n">
        <x:f>S958*T958</x:f>
        <x:v>0</x:v>
      </x:c>
      <x:c r="Z958" s="9" t="n">
        <x:f>IF(ISNUMBER(U958),S958*(U958-T958),"n.a.")</x:f>
        <x:v>0</x:v>
      </x:c>
      <x:c r="AA958" s="9" t="n">
        <x:f>IF(ISNUMBER(U958),Y958,0)</x:f>
        <x:v>0</x:v>
      </x:c>
      <x:c r="AB958" s="7" t="n">
        <x:f>MAX(0,L958-SUM(F958:K958))</x:f>
        <x:v>0</x:v>
      </x:c>
    </x:row>
    <x:row r="959" ht="22" customHeight="1">
      <x:c r="A959" s="18" t="n">
        <x:f>Summary!C$41</x:f>
        <x:v>46327</x:v>
      </x:c>
      <x:c r="B959" s="2" t="str">
        <x:f>'Inventory detail'!A959</x:f>
        <x:v>COIL</x:v>
      </x:c>
      <x:c r="C959" s="2" t="str">
        <x:f>'Inventory detail'!B959</x:f>
        <x:v>60</x:v>
      </x:c>
      <x:c r="D959" s="2" t="str">
        <x:f>'Inventory detail'!C959</x:f>
        <x:v>20FG12-4</x:v>
      </x:c>
      <x:c r="E959" s="10" t="n">
        <x:f>Summary!$E$5</x:f>
        <x:v>46304</x:v>
      </x:c>
      <x:c r="F959" s="7" t="n">
        <x:f>'Inventory detail'!W959</x:f>
        <x:v>0</x:v>
      </x:c>
      <x:c r="G959" s="7" t="n">
        <x:f>'Inventory detail'!X959</x:f>
        <x:v>0</x:v>
      </x:c>
      <x:c r="H959" s="7" t="n">
        <x:f>'Inventory detail'!Y959</x:f>
        <x:v>0</x:v>
      </x:c>
      <x:c r="I959" s="7" t="n">
        <x:f>0</x:f>
        <x:v>0</x:v>
      </x:c>
      <x:c r="J959" s="7" t="n">
        <x:f>0</x:f>
        <x:v>0</x:v>
      </x:c>
      <x:c r="K959" s="7" t="n">
        <x:f>0</x:f>
        <x:v>0</x:v>
      </x:c>
      <x:c r="L959" s="7" t="n">
        <x:f>'Inventory detail'!F959*Summary!$K$5*(A959-E959)/Summary!$K$6</x:f>
        <x:v>0</x:v>
      </x:c>
      <x:c r="M959" s="7" t="n">
        <x:f>MAX(0,H959-L959)</x:f>
        <x:v>0</x:v>
      </x:c>
      <x:c r="N959" s="7" t="n">
        <x:f>MAX(0,L959-H959)</x:f>
        <x:v>0</x:v>
      </x:c>
      <x:c r="O959" s="7" t="n">
        <x:f>MAX(0,F959+I959-N959)</x:f>
        <x:v>0</x:v>
      </x:c>
      <x:c r="P959" s="7" t="n">
        <x:f>MAX(0,N959-F959-I959)</x:f>
        <x:v>0</x:v>
      </x:c>
      <x:c r="Q959" s="7" t="n">
        <x:f>MAX(0,G959+J959-P959)</x:f>
        <x:v>0</x:v>
      </x:c>
      <x:c r="R959" s="7" t="n">
        <x:f>M959+MAX(0,K959-MAX(0,P959-G959-J959))</x:f>
        <x:v>0</x:v>
      </x:c>
      <x:c r="S959" s="7" t="n">
        <x:f>SUM(O959,Q959,R959)</x:f>
        <x:v>0</x:v>
      </x:c>
      <x:c r="T959" s="14" t="n">
        <x:f>'Inventory detail'!T959</x:f>
        <x:v>0.085</x:v>
      </x:c>
      <x:c r="U959" s="14" t="str">
        <x:f>'Inventory detail'!U959</x:f>
        <x:v>n.a.</x:v>
      </x:c>
      <x:c r="V959" s="9" t="n">
        <x:f>O959*T959</x:f>
        <x:v>0</x:v>
      </x:c>
      <x:c r="W959" s="9" t="n">
        <x:f>Q959*T959</x:f>
        <x:v>0</x:v>
      </x:c>
      <x:c r="X959" s="9" t="n">
        <x:f>R959*T959</x:f>
        <x:v>0</x:v>
      </x:c>
      <x:c r="Y959" s="9" t="n">
        <x:f>S959*T959</x:f>
        <x:v>0</x:v>
      </x:c>
      <x:c r="Z959" s="9" t="str">
        <x:f>IF(ISNUMBER(U959),S959*(U959-T959),"n.a.")</x:f>
        <x:v>n.a.</x:v>
      </x:c>
      <x:c r="AA959" s="9" t="n">
        <x:f>IF(ISNUMBER(U959),Y959,0)</x:f>
        <x:v>0</x:v>
      </x:c>
      <x:c r="AB959" s="7" t="n">
        <x:f>MAX(0,L959-SUM(F959:K959))</x:f>
        <x:v>0</x:v>
      </x:c>
    </x:row>
    <x:row r="960" ht="22" customHeight="1">
      <x:c r="A960" s="18" t="n">
        <x:f>Summary!C$41</x:f>
        <x:v>46327</x:v>
      </x:c>
      <x:c r="B960" s="2" t="str">
        <x:f>'Inventory detail'!A960</x:f>
        <x:v>COIL</x:v>
      </x:c>
      <x:c r="C960" s="2" t="str">
        <x:f>'Inventory detail'!B960</x:f>
        <x:v>60</x:v>
      </x:c>
      <x:c r="D960" s="2" t="str">
        <x:f>'Inventory detail'!C960</x:f>
        <x:v>20MAR12-4</x:v>
      </x:c>
      <x:c r="E960" s="10" t="n">
        <x:f>Summary!$E$5</x:f>
        <x:v>46304</x:v>
      </x:c>
      <x:c r="F960" s="7" t="n">
        <x:f>'Inventory detail'!W960</x:f>
        <x:v>0</x:v>
      </x:c>
      <x:c r="G960" s="7" t="n">
        <x:f>'Inventory detail'!X960</x:f>
        <x:v>0</x:v>
      </x:c>
      <x:c r="H960" s="7" t="n">
        <x:f>'Inventory detail'!Y960</x:f>
        <x:v>1700</x:v>
      </x:c>
      <x:c r="I960" s="7" t="n">
        <x:f>0</x:f>
        <x:v>0</x:v>
      </x:c>
      <x:c r="J960" s="7" t="n">
        <x:f>0</x:f>
        <x:v>0</x:v>
      </x:c>
      <x:c r="K960" s="7" t="n">
        <x:f>0</x:f>
        <x:v>0</x:v>
      </x:c>
      <x:c r="L960" s="7" t="n">
        <x:f>'Inventory detail'!F960*Summary!$K$5*(A960-E960)/Summary!$K$6</x:f>
        <x:v>0</x:v>
      </x:c>
      <x:c r="M960" s="7" t="n">
        <x:f>MAX(0,H960-L960)</x:f>
        <x:v>1700</x:v>
      </x:c>
      <x:c r="N960" s="7" t="n">
        <x:f>MAX(0,L960-H960)</x:f>
        <x:v>0</x:v>
      </x:c>
      <x:c r="O960" s="7" t="n">
        <x:f>MAX(0,F960+I960-N960)</x:f>
        <x:v>0</x:v>
      </x:c>
      <x:c r="P960" s="7" t="n">
        <x:f>MAX(0,N960-F960-I960)</x:f>
        <x:v>0</x:v>
      </x:c>
      <x:c r="Q960" s="7" t="n">
        <x:f>MAX(0,G960+J960-P960)</x:f>
        <x:v>0</x:v>
      </x:c>
      <x:c r="R960" s="7" t="n">
        <x:f>M960+MAX(0,K960-MAX(0,P960-G960-J960))</x:f>
        <x:v>1700</x:v>
      </x:c>
      <x:c r="S960" s="7" t="n">
        <x:f>SUM(O960,Q960,R960)</x:f>
        <x:v>1700</x:v>
      </x:c>
      <x:c r="T960" s="14" t="n">
        <x:f>'Inventory detail'!T960</x:f>
        <x:v>0.085</x:v>
      </x:c>
      <x:c r="U960" s="14" t="str">
        <x:f>'Inventory detail'!U960</x:f>
        <x:v>n.a.</x:v>
      </x:c>
      <x:c r="V960" s="9" t="n">
        <x:f>O960*T960</x:f>
        <x:v>0</x:v>
      </x:c>
      <x:c r="W960" s="9" t="n">
        <x:f>Q960*T960</x:f>
        <x:v>0</x:v>
      </x:c>
      <x:c r="X960" s="9" t="n">
        <x:f>R960*T960</x:f>
        <x:v>144.5</x:v>
      </x:c>
      <x:c r="Y960" s="9" t="n">
        <x:f>S960*T960</x:f>
        <x:v>144.5</x:v>
      </x:c>
      <x:c r="Z960" s="9" t="str">
        <x:f>IF(ISNUMBER(U960),S960*(U960-T960),"n.a.")</x:f>
        <x:v>n.a.</x:v>
      </x:c>
      <x:c r="AA960" s="9" t="n">
        <x:f>IF(ISNUMBER(U960),Y960,0)</x:f>
        <x:v>0</x:v>
      </x:c>
      <x:c r="AB960" s="7" t="n">
        <x:f>MAX(0,L960-SUM(F960:K960))</x:f>
        <x:v>0</x:v>
      </x:c>
    </x:row>
    <x:row r="961" ht="22" customHeight="1">
      <x:c r="A961" s="18" t="n">
        <x:f>Summary!C$41</x:f>
        <x:v>46327</x:v>
      </x:c>
      <x:c r="B961" s="2" t="str">
        <x:f>'Inventory detail'!A961</x:f>
        <x:v>COIL</x:v>
      </x:c>
      <x:c r="C961" s="2" t="str">
        <x:f>'Inventory detail'!B961</x:f>
        <x:v>60</x:v>
      </x:c>
      <x:c r="D961" s="2" t="str">
        <x:f>'Inventory detail'!C961</x:f>
        <x:v>20RED12-4</x:v>
      </x:c>
      <x:c r="E961" s="10" t="n">
        <x:f>Summary!$E$5</x:f>
        <x:v>46304</x:v>
      </x:c>
      <x:c r="F961" s="7" t="n">
        <x:f>'Inventory detail'!W961</x:f>
        <x:v>0</x:v>
      </x:c>
      <x:c r="G961" s="7" t="n">
        <x:f>'Inventory detail'!X961</x:f>
        <x:v>0</x:v>
      </x:c>
      <x:c r="H961" s="7" t="n">
        <x:f>'Inventory detail'!Y961</x:f>
        <x:v>0</x:v>
      </x:c>
      <x:c r="I961" s="7" t="n">
        <x:f>0</x:f>
        <x:v>0</x:v>
      </x:c>
      <x:c r="J961" s="7" t="n">
        <x:f>0</x:f>
        <x:v>0</x:v>
      </x:c>
      <x:c r="K961" s="7" t="n">
        <x:f>0</x:f>
        <x:v>0</x:v>
      </x:c>
      <x:c r="L961" s="7" t="n">
        <x:f>'Inventory detail'!F961*Summary!$K$5*(A961-E961)/Summary!$K$6</x:f>
        <x:v>0</x:v>
      </x:c>
      <x:c r="M961" s="7" t="n">
        <x:f>MAX(0,H961-L961)</x:f>
        <x:v>0</x:v>
      </x:c>
      <x:c r="N961" s="7" t="n">
        <x:f>MAX(0,L961-H961)</x:f>
        <x:v>0</x:v>
      </x:c>
      <x:c r="O961" s="7" t="n">
        <x:f>MAX(0,F961+I961-N961)</x:f>
        <x:v>0</x:v>
      </x:c>
      <x:c r="P961" s="7" t="n">
        <x:f>MAX(0,N961-F961-I961)</x:f>
        <x:v>0</x:v>
      </x:c>
      <x:c r="Q961" s="7" t="n">
        <x:f>MAX(0,G961+J961-P961)</x:f>
        <x:v>0</x:v>
      </x:c>
      <x:c r="R961" s="7" t="n">
        <x:f>M961+MAX(0,K961-MAX(0,P961-G961-J961))</x:f>
        <x:v>0</x:v>
      </x:c>
      <x:c r="S961" s="7" t="n">
        <x:f>SUM(O961,Q961,R961)</x:f>
        <x:v>0</x:v>
      </x:c>
      <x:c r="T961" s="14" t="n">
        <x:f>'Inventory detail'!T961</x:f>
        <x:v>0.1567</x:v>
      </x:c>
      <x:c r="U961" s="14" t="n">
        <x:f>'Inventory detail'!U961</x:f>
        <x:v>0.1534845</x:v>
      </x:c>
      <x:c r="V961" s="9" t="n">
        <x:f>O961*T961</x:f>
        <x:v>0</x:v>
      </x:c>
      <x:c r="W961" s="9" t="n">
        <x:f>Q961*T961</x:f>
        <x:v>0</x:v>
      </x:c>
      <x:c r="X961" s="9" t="n">
        <x:f>R961*T961</x:f>
        <x:v>0</x:v>
      </x:c>
      <x:c r="Y961" s="9" t="n">
        <x:f>S961*T961</x:f>
        <x:v>0</x:v>
      </x:c>
      <x:c r="Z961" s="9" t="n">
        <x:f>IF(ISNUMBER(U961),S961*(U961-T961),"n.a.")</x:f>
        <x:v>0</x:v>
      </x:c>
      <x:c r="AA961" s="9" t="n">
        <x:f>IF(ISNUMBER(U961),Y961,0)</x:f>
        <x:v>0</x:v>
      </x:c>
      <x:c r="AB961" s="7" t="n">
        <x:f>MAX(0,L961-SUM(F961:K961))</x:f>
        <x:v>0</x:v>
      </x:c>
    </x:row>
    <x:row r="962" ht="22" customHeight="1">
      <x:c r="A962" s="18" t="n">
        <x:f>Summary!C$41</x:f>
        <x:v>46327</x:v>
      </x:c>
      <x:c r="B962" s="2" t="str">
        <x:f>'Inventory detail'!A962</x:f>
        <x:v>COIL</x:v>
      </x:c>
      <x:c r="C962" s="2" t="str">
        <x:f>'Inventory detail'!B962</x:f>
        <x:v>60</x:v>
      </x:c>
      <x:c r="D962" s="2" t="str">
        <x:f>'Inventory detail'!C962</x:f>
        <x:v>20WHT36-4</x:v>
      </x:c>
      <x:c r="E962" s="10" t="n">
        <x:f>Summary!$E$5</x:f>
        <x:v>46304</x:v>
      </x:c>
      <x:c r="F962" s="7" t="n">
        <x:f>'Inventory detail'!W962</x:f>
        <x:v>0</x:v>
      </x:c>
      <x:c r="G962" s="7" t="n">
        <x:f>'Inventory detail'!X962</x:f>
        <x:v>0</x:v>
      </x:c>
      <x:c r="H962" s="7" t="n">
        <x:f>'Inventory detail'!Y962</x:f>
        <x:v>500</x:v>
      </x:c>
      <x:c r="I962" s="7" t="n">
        <x:f>0</x:f>
        <x:v>0</x:v>
      </x:c>
      <x:c r="J962" s="7" t="n">
        <x:f>0</x:f>
        <x:v>0</x:v>
      </x:c>
      <x:c r="K962" s="7" t="n">
        <x:f>0</x:f>
        <x:v>0</x:v>
      </x:c>
      <x:c r="L962" s="7" t="n">
        <x:f>'Inventory detail'!F962*Summary!$K$5*(A962-E962)/Summary!$K$6</x:f>
        <x:v>0</x:v>
      </x:c>
      <x:c r="M962" s="7" t="n">
        <x:f>MAX(0,H962-L962)</x:f>
        <x:v>500</x:v>
      </x:c>
      <x:c r="N962" s="7" t="n">
        <x:f>MAX(0,L962-H962)</x:f>
        <x:v>0</x:v>
      </x:c>
      <x:c r="O962" s="7" t="n">
        <x:f>MAX(0,F962+I962-N962)</x:f>
        <x:v>0</x:v>
      </x:c>
      <x:c r="P962" s="7" t="n">
        <x:f>MAX(0,N962-F962-I962)</x:f>
        <x:v>0</x:v>
      </x:c>
      <x:c r="Q962" s="7" t="n">
        <x:f>MAX(0,G962+J962-P962)</x:f>
        <x:v>0</x:v>
      </x:c>
      <x:c r="R962" s="7" t="n">
        <x:f>M962+MAX(0,K962-MAX(0,P962-G962-J962))</x:f>
        <x:v>500</x:v>
      </x:c>
      <x:c r="S962" s="7" t="n">
        <x:f>SUM(O962,Q962,R962)</x:f>
        <x:v>500</x:v>
      </x:c>
      <x:c r="T962" s="14" t="n">
        <x:f>'Inventory detail'!T962</x:f>
        <x:v>0.456</x:v>
      </x:c>
      <x:c r="U962" s="14" t="n">
        <x:f>'Inventory detail'!U962</x:f>
        <x:v>0.4467515</x:v>
      </x:c>
      <x:c r="V962" s="9" t="n">
        <x:f>O962*T962</x:f>
        <x:v>0</x:v>
      </x:c>
      <x:c r="W962" s="9" t="n">
        <x:f>Q962*T962</x:f>
        <x:v>0</x:v>
      </x:c>
      <x:c r="X962" s="9" t="n">
        <x:f>R962*T962</x:f>
        <x:v>228</x:v>
      </x:c>
      <x:c r="Y962" s="9" t="n">
        <x:f>S962*T962</x:f>
        <x:v>228</x:v>
      </x:c>
      <x:c r="Z962" s="9" t="n">
        <x:f>IF(ISNUMBER(U962),S962*(U962-T962),"n.a.")</x:f>
        <x:v>-4.624249999999996</x:v>
      </x:c>
      <x:c r="AA962" s="9" t="n">
        <x:f>IF(ISNUMBER(U962),Y962,0)</x:f>
        <x:v>228</x:v>
      </x:c>
      <x:c r="AB962" s="7" t="n">
        <x:f>MAX(0,L962-SUM(F962:K962))</x:f>
        <x:v>0</x:v>
      </x:c>
    </x:row>
    <x:row r="963" ht="22" customHeight="1">
      <x:c r="A963" s="18" t="n">
        <x:f>Summary!C$41</x:f>
        <x:v>46327</x:v>
      </x:c>
      <x:c r="B963" s="2" t="str">
        <x:f>'Inventory detail'!A963</x:f>
        <x:v>COIL</x:v>
      </x:c>
      <x:c r="C963" s="2" t="str">
        <x:f>'Inventory detail'!B963</x:f>
        <x:v>60</x:v>
      </x:c>
      <x:c r="D963" s="2" t="str">
        <x:f>'Inventory detail'!C963</x:f>
        <x:v>22BLU12-4</x:v>
      </x:c>
      <x:c r="E963" s="10" t="n">
        <x:f>Summary!$E$5</x:f>
        <x:v>46304</x:v>
      </x:c>
      <x:c r="F963" s="7" t="n">
        <x:f>'Inventory detail'!W963</x:f>
        <x:v>0</x:v>
      </x:c>
      <x:c r="G963" s="7" t="n">
        <x:f>'Inventory detail'!X963</x:f>
        <x:v>0</x:v>
      </x:c>
      <x:c r="H963" s="7" t="n">
        <x:f>'Inventory detail'!Y963</x:f>
        <x:v>0</x:v>
      </x:c>
      <x:c r="I963" s="7" t="n">
        <x:f>0</x:f>
        <x:v>0</x:v>
      </x:c>
      <x:c r="J963" s="7" t="n">
        <x:f>0</x:f>
        <x:v>0</x:v>
      </x:c>
      <x:c r="K963" s="7" t="n">
        <x:f>0</x:f>
        <x:v>0</x:v>
      </x:c>
      <x:c r="L963" s="7" t="n">
        <x:f>'Inventory detail'!F963*Summary!$K$5*(A963-E963)/Summary!$K$6</x:f>
        <x:v>0</x:v>
      </x:c>
      <x:c r="M963" s="7" t="n">
        <x:f>MAX(0,H963-L963)</x:f>
        <x:v>0</x:v>
      </x:c>
      <x:c r="N963" s="7" t="n">
        <x:f>MAX(0,L963-H963)</x:f>
        <x:v>0</x:v>
      </x:c>
      <x:c r="O963" s="7" t="n">
        <x:f>MAX(0,F963+I963-N963)</x:f>
        <x:v>0</x:v>
      </x:c>
      <x:c r="P963" s="7" t="n">
        <x:f>MAX(0,N963-F963-I963)</x:f>
        <x:v>0</x:v>
      </x:c>
      <x:c r="Q963" s="7" t="n">
        <x:f>MAX(0,G963+J963-P963)</x:f>
        <x:v>0</x:v>
      </x:c>
      <x:c r="R963" s="7" t="n">
        <x:f>M963+MAX(0,K963-MAX(0,P963-G963-J963))</x:f>
        <x:v>0</x:v>
      </x:c>
      <x:c r="S963" s="7" t="n">
        <x:f>SUM(O963,Q963,R963)</x:f>
        <x:v>0</x:v>
      </x:c>
      <x:c r="T963" s="14" t="n">
        <x:f>'Inventory detail'!T963</x:f>
        <x:v>0.09480000000000001</x:v>
      </x:c>
      <x:c r="U963" s="14" t="str">
        <x:f>'Inventory detail'!U963</x:f>
        <x:v>n.a.</x:v>
      </x:c>
      <x:c r="V963" s="9" t="n">
        <x:f>O963*T963</x:f>
        <x:v>0</x:v>
      </x:c>
      <x:c r="W963" s="9" t="n">
        <x:f>Q963*T963</x:f>
        <x:v>0</x:v>
      </x:c>
      <x:c r="X963" s="9" t="n">
        <x:f>R963*T963</x:f>
        <x:v>0</x:v>
      </x:c>
      <x:c r="Y963" s="9" t="n">
        <x:f>S963*T963</x:f>
        <x:v>0</x:v>
      </x:c>
      <x:c r="Z963" s="9" t="str">
        <x:f>IF(ISNUMBER(U963),S963*(U963-T963),"n.a.")</x:f>
        <x:v>n.a.</x:v>
      </x:c>
      <x:c r="AA963" s="9" t="n">
        <x:f>IF(ISNUMBER(U963),Y963,0)</x:f>
        <x:v>0</x:v>
      </x:c>
      <x:c r="AB963" s="7" t="n">
        <x:f>MAX(0,L963-SUM(F963:K963))</x:f>
        <x:v>0</x:v>
      </x:c>
    </x:row>
    <x:row r="964" ht="22" customHeight="1">
      <x:c r="A964" s="18" t="n">
        <x:f>Summary!C$41</x:f>
        <x:v>46327</x:v>
      </x:c>
      <x:c r="B964" s="2" t="str">
        <x:f>'Inventory detail'!A964</x:f>
        <x:v>COIL</x:v>
      </x:c>
      <x:c r="C964" s="2" t="str">
        <x:f>'Inventory detail'!B964</x:f>
        <x:v>60</x:v>
      </x:c>
      <x:c r="D964" s="2" t="str">
        <x:f>'Inventory detail'!C964</x:f>
        <x:v>22FG12-4</x:v>
      </x:c>
      <x:c r="E964" s="10" t="n">
        <x:f>Summary!$E$5</x:f>
        <x:v>46304</x:v>
      </x:c>
      <x:c r="F964" s="7" t="n">
        <x:f>'Inventory detail'!W964</x:f>
        <x:v>0</x:v>
      </x:c>
      <x:c r="G964" s="7" t="n">
        <x:f>'Inventory detail'!X964</x:f>
        <x:v>0</x:v>
      </x:c>
      <x:c r="H964" s="7" t="n">
        <x:f>'Inventory detail'!Y964</x:f>
        <x:v>0</x:v>
      </x:c>
      <x:c r="I964" s="7" t="n">
        <x:f>0</x:f>
        <x:v>0</x:v>
      </x:c>
      <x:c r="J964" s="7" t="n">
        <x:f>0</x:f>
        <x:v>0</x:v>
      </x:c>
      <x:c r="K964" s="7" t="n">
        <x:f>0</x:f>
        <x:v>0</x:v>
      </x:c>
      <x:c r="L964" s="7" t="n">
        <x:f>'Inventory detail'!F964*Summary!$K$5*(A964-E964)/Summary!$K$6</x:f>
        <x:v>0</x:v>
      </x:c>
      <x:c r="M964" s="7" t="n">
        <x:f>MAX(0,H964-L964)</x:f>
        <x:v>0</x:v>
      </x:c>
      <x:c r="N964" s="7" t="n">
        <x:f>MAX(0,L964-H964)</x:f>
        <x:v>0</x:v>
      </x:c>
      <x:c r="O964" s="7" t="n">
        <x:f>MAX(0,F964+I964-N964)</x:f>
        <x:v>0</x:v>
      </x:c>
      <x:c r="P964" s="7" t="n">
        <x:f>MAX(0,N964-F964-I964)</x:f>
        <x:v>0</x:v>
      </x:c>
      <x:c r="Q964" s="7" t="n">
        <x:f>MAX(0,G964+J964-P964)</x:f>
        <x:v>0</x:v>
      </x:c>
      <x:c r="R964" s="7" t="n">
        <x:f>M964+MAX(0,K964-MAX(0,P964-G964-J964))</x:f>
        <x:v>0</x:v>
      </x:c>
      <x:c r="S964" s="7" t="n">
        <x:f>SUM(O964,Q964,R964)</x:f>
        <x:v>0</x:v>
      </x:c>
      <x:c r="T964" s="14" t="n">
        <x:f>'Inventory detail'!T964</x:f>
        <x:v>0.09480000000000001</x:v>
      </x:c>
      <x:c r="U964" s="14" t="str">
        <x:f>'Inventory detail'!U964</x:f>
        <x:v>n.a.</x:v>
      </x:c>
      <x:c r="V964" s="9" t="n">
        <x:f>O964*T964</x:f>
        <x:v>0</x:v>
      </x:c>
      <x:c r="W964" s="9" t="n">
        <x:f>Q964*T964</x:f>
        <x:v>0</x:v>
      </x:c>
      <x:c r="X964" s="9" t="n">
        <x:f>R964*T964</x:f>
        <x:v>0</x:v>
      </x:c>
      <x:c r="Y964" s="9" t="n">
        <x:f>S964*T964</x:f>
        <x:v>0</x:v>
      </x:c>
      <x:c r="Z964" s="9" t="str">
        <x:f>IF(ISNUMBER(U964),S964*(U964-T964),"n.a.")</x:f>
        <x:v>n.a.</x:v>
      </x:c>
      <x:c r="AA964" s="9" t="n">
        <x:f>IF(ISNUMBER(U964),Y964,0)</x:f>
        <x:v>0</x:v>
      </x:c>
      <x:c r="AB964" s="7" t="n">
        <x:f>MAX(0,L964-SUM(F964:K964))</x:f>
        <x:v>0</x:v>
      </x:c>
    </x:row>
    <x:row r="965" ht="22" customHeight="1">
      <x:c r="A965" s="18" t="n">
        <x:f>Summary!C$41</x:f>
        <x:v>46327</x:v>
      </x:c>
      <x:c r="B965" s="2" t="str">
        <x:f>'Inventory detail'!A965</x:f>
        <x:v>COIL</x:v>
      </x:c>
      <x:c r="C965" s="2" t="str">
        <x:f>'Inventory detail'!B965</x:f>
        <x:v>60</x:v>
      </x:c>
      <x:c r="D965" s="2" t="str">
        <x:f>'Inventory detail'!C965</x:f>
        <x:v>22RED12-4</x:v>
      </x:c>
      <x:c r="E965" s="10" t="n">
        <x:f>Summary!$E$5</x:f>
        <x:v>46304</x:v>
      </x:c>
      <x:c r="F965" s="7" t="n">
        <x:f>'Inventory detail'!W965</x:f>
        <x:v>0</x:v>
      </x:c>
      <x:c r="G965" s="7" t="n">
        <x:f>'Inventory detail'!X965</x:f>
        <x:v>0</x:v>
      </x:c>
      <x:c r="H965" s="7" t="n">
        <x:f>'Inventory detail'!Y965</x:f>
        <x:v>0</x:v>
      </x:c>
      <x:c r="I965" s="7" t="n">
        <x:f>0</x:f>
        <x:v>0</x:v>
      </x:c>
      <x:c r="J965" s="7" t="n">
        <x:f>0</x:f>
        <x:v>0</x:v>
      </x:c>
      <x:c r="K965" s="7" t="n">
        <x:f>0</x:f>
        <x:v>0</x:v>
      </x:c>
      <x:c r="L965" s="7" t="n">
        <x:f>'Inventory detail'!F965*Summary!$K$5*(A965-E965)/Summary!$K$6</x:f>
        <x:v>0</x:v>
      </x:c>
      <x:c r="M965" s="7" t="n">
        <x:f>MAX(0,H965-L965)</x:f>
        <x:v>0</x:v>
      </x:c>
      <x:c r="N965" s="7" t="n">
        <x:f>MAX(0,L965-H965)</x:f>
        <x:v>0</x:v>
      </x:c>
      <x:c r="O965" s="7" t="n">
        <x:f>MAX(0,F965+I965-N965)</x:f>
        <x:v>0</x:v>
      </x:c>
      <x:c r="P965" s="7" t="n">
        <x:f>MAX(0,N965-F965-I965)</x:f>
        <x:v>0</x:v>
      </x:c>
      <x:c r="Q965" s="7" t="n">
        <x:f>MAX(0,G965+J965-P965)</x:f>
        <x:v>0</x:v>
      </x:c>
      <x:c r="R965" s="7" t="n">
        <x:f>M965+MAX(0,K965-MAX(0,P965-G965-J965))</x:f>
        <x:v>0</x:v>
      </x:c>
      <x:c r="S965" s="7" t="n">
        <x:f>SUM(O965,Q965,R965)</x:f>
        <x:v>0</x:v>
      </x:c>
      <x:c r="T965" s="14" t="n">
        <x:f>'Inventory detail'!T965</x:f>
        <x:v>0.09480000000000001</x:v>
      </x:c>
      <x:c r="U965" s="14" t="str">
        <x:f>'Inventory detail'!U965</x:f>
        <x:v>n.a.</x:v>
      </x:c>
      <x:c r="V965" s="9" t="n">
        <x:f>O965*T965</x:f>
        <x:v>0</x:v>
      </x:c>
      <x:c r="W965" s="9" t="n">
        <x:f>Q965*T965</x:f>
        <x:v>0</x:v>
      </x:c>
      <x:c r="X965" s="9" t="n">
        <x:f>R965*T965</x:f>
        <x:v>0</x:v>
      </x:c>
      <x:c r="Y965" s="9" t="n">
        <x:f>S965*T965</x:f>
        <x:v>0</x:v>
      </x:c>
      <x:c r="Z965" s="9" t="str">
        <x:f>IF(ISNUMBER(U965),S965*(U965-T965),"n.a.")</x:f>
        <x:v>n.a.</x:v>
      </x:c>
      <x:c r="AA965" s="9" t="n">
        <x:f>IF(ISNUMBER(U965),Y965,0)</x:f>
        <x:v>0</x:v>
      </x:c>
      <x:c r="AB965" s="7" t="n">
        <x:f>MAX(0,L965-SUM(F965:K965))</x:f>
        <x:v>0</x:v>
      </x:c>
    </x:row>
    <x:row r="966" ht="22" customHeight="1">
      <x:c r="A966" s="18" t="n">
        <x:f>Summary!C$41</x:f>
        <x:v>46327</x:v>
      </x:c>
      <x:c r="B966" s="2" t="str">
        <x:f>'Inventory detail'!A966</x:f>
        <x:v>COIL</x:v>
      </x:c>
      <x:c r="C966" s="2" t="str">
        <x:f>'Inventory detail'!B966</x:f>
        <x:v>60</x:v>
      </x:c>
      <x:c r="D966" s="2" t="str">
        <x:f>'Inventory detail'!C966</x:f>
        <x:v>22WHT36-4</x:v>
      </x:c>
      <x:c r="E966" s="10" t="n">
        <x:f>Summary!$E$5</x:f>
        <x:v>46304</x:v>
      </x:c>
      <x:c r="F966" s="7" t="n">
        <x:f>'Inventory detail'!W966</x:f>
        <x:v>0</x:v>
      </x:c>
      <x:c r="G966" s="7" t="n">
        <x:f>'Inventory detail'!X966</x:f>
        <x:v>0</x:v>
      </x:c>
      <x:c r="H966" s="7" t="n">
        <x:f>'Inventory detail'!Y966</x:f>
        <x:v>300</x:v>
      </x:c>
      <x:c r="I966" s="7" t="n">
        <x:f>0</x:f>
        <x:v>0</x:v>
      </x:c>
      <x:c r="J966" s="7" t="n">
        <x:f>0</x:f>
        <x:v>0</x:v>
      </x:c>
      <x:c r="K966" s="7" t="n">
        <x:f>0</x:f>
        <x:v>0</x:v>
      </x:c>
      <x:c r="L966" s="7" t="n">
        <x:f>'Inventory detail'!F966*Summary!$K$5*(A966-E966)/Summary!$K$6</x:f>
        <x:v>0</x:v>
      </x:c>
      <x:c r="M966" s="7" t="n">
        <x:f>MAX(0,H966-L966)</x:f>
        <x:v>300</x:v>
      </x:c>
      <x:c r="N966" s="7" t="n">
        <x:f>MAX(0,L966-H966)</x:f>
        <x:v>0</x:v>
      </x:c>
      <x:c r="O966" s="7" t="n">
        <x:f>MAX(0,F966+I966-N966)</x:f>
        <x:v>0</x:v>
      </x:c>
      <x:c r="P966" s="7" t="n">
        <x:f>MAX(0,N966-F966-I966)</x:f>
        <x:v>0</x:v>
      </x:c>
      <x:c r="Q966" s="7" t="n">
        <x:f>MAX(0,G966+J966-P966)</x:f>
        <x:v>0</x:v>
      </x:c>
      <x:c r="R966" s="7" t="n">
        <x:f>M966+MAX(0,K966-MAX(0,P966-G966-J966))</x:f>
        <x:v>300</x:v>
      </x:c>
      <x:c r="S966" s="7" t="n">
        <x:f>SUM(O966,Q966,R966)</x:f>
        <x:v>300</x:v>
      </x:c>
      <x:c r="T966" s="14" t="n">
        <x:f>'Inventory detail'!T966</x:f>
        <x:v>0.4882</x:v>
      </x:c>
      <x:c r="U966" s="14" t="n">
        <x:f>'Inventory detail'!U966</x:f>
        <x:v>0.4783545</x:v>
      </x:c>
      <x:c r="V966" s="9" t="n">
        <x:f>O966*T966</x:f>
        <x:v>0</x:v>
      </x:c>
      <x:c r="W966" s="9" t="n">
        <x:f>Q966*T966</x:f>
        <x:v>0</x:v>
      </x:c>
      <x:c r="X966" s="9" t="n">
        <x:f>R966*T966</x:f>
        <x:v>146.46</x:v>
      </x:c>
      <x:c r="Y966" s="9" t="n">
        <x:f>S966*T966</x:f>
        <x:v>146.46</x:v>
      </x:c>
      <x:c r="Z966" s="9" t="n">
        <x:f>IF(ISNUMBER(U966),S966*(U966-T966),"n.a.")</x:f>
        <x:v>-2.9536500000000023</x:v>
      </x:c>
      <x:c r="AA966" s="9" t="n">
        <x:f>IF(ISNUMBER(U966),Y966,0)</x:f>
        <x:v>146.46</x:v>
      </x:c>
      <x:c r="AB966" s="7" t="n">
        <x:f>MAX(0,L966-SUM(F966:K966))</x:f>
        <x:v>0</x:v>
      </x:c>
    </x:row>
    <x:row r="967" ht="22" customHeight="1">
      <x:c r="A967" s="18" t="n">
        <x:f>Summary!C$41</x:f>
        <x:v>46327</x:v>
      </x:c>
      <x:c r="B967" s="2" t="str">
        <x:f>'Inventory detail'!A967</x:f>
        <x:v>COIL</x:v>
      </x:c>
      <x:c r="C967" s="2" t="str">
        <x:f>'Inventory detail'!B967</x:f>
        <x:v>60</x:v>
      </x:c>
      <x:c r="D967" s="2" t="str">
        <x:f>'Inventory detail'!C967</x:f>
        <x:v>25FG12-4</x:v>
      </x:c>
      <x:c r="E967" s="10" t="n">
        <x:f>Summary!$E$5</x:f>
        <x:v>46304</x:v>
      </x:c>
      <x:c r="F967" s="7" t="n">
        <x:f>'Inventory detail'!W967</x:f>
        <x:v>0</x:v>
      </x:c>
      <x:c r="G967" s="7" t="n">
        <x:f>'Inventory detail'!X967</x:f>
        <x:v>0</x:v>
      </x:c>
      <x:c r="H967" s="7" t="n">
        <x:f>'Inventory detail'!Y967</x:f>
        <x:v>0</x:v>
      </x:c>
      <x:c r="I967" s="7" t="n">
        <x:f>0</x:f>
        <x:v>0</x:v>
      </x:c>
      <x:c r="J967" s="7" t="n">
        <x:f>0</x:f>
        <x:v>0</x:v>
      </x:c>
      <x:c r="K967" s="7" t="n">
        <x:f>0</x:f>
        <x:v>0</x:v>
      </x:c>
      <x:c r="L967" s="7" t="n">
        <x:f>'Inventory detail'!F967*Summary!$K$5*(A967-E967)/Summary!$K$6</x:f>
        <x:v>0</x:v>
      </x:c>
      <x:c r="M967" s="7" t="n">
        <x:f>MAX(0,H967-L967)</x:f>
        <x:v>0</x:v>
      </x:c>
      <x:c r="N967" s="7" t="n">
        <x:f>MAX(0,L967-H967)</x:f>
        <x:v>0</x:v>
      </x:c>
      <x:c r="O967" s="7" t="n">
        <x:f>MAX(0,F967+I967-N967)</x:f>
        <x:v>0</x:v>
      </x:c>
      <x:c r="P967" s="7" t="n">
        <x:f>MAX(0,N967-F967-I967)</x:f>
        <x:v>0</x:v>
      </x:c>
      <x:c r="Q967" s="7" t="n">
        <x:f>MAX(0,G967+J967-P967)</x:f>
        <x:v>0</x:v>
      </x:c>
      <x:c r="R967" s="7" t="n">
        <x:f>M967+MAX(0,K967-MAX(0,P967-G967-J967))</x:f>
        <x:v>0</x:v>
      </x:c>
      <x:c r="S967" s="7" t="n">
        <x:f>SUM(O967,Q967,R967)</x:f>
        <x:v>0</x:v>
      </x:c>
      <x:c r="T967" s="14" t="n">
        <x:f>'Inventory detail'!T967</x:f>
        <x:v>0.1158</x:v>
      </x:c>
      <x:c r="U967" s="14" t="str">
        <x:f>'Inventory detail'!U967</x:f>
        <x:v>n.a.</x:v>
      </x:c>
      <x:c r="V967" s="9" t="n">
        <x:f>O967*T967</x:f>
        <x:v>0</x:v>
      </x:c>
      <x:c r="W967" s="9" t="n">
        <x:f>Q967*T967</x:f>
        <x:v>0</x:v>
      </x:c>
      <x:c r="X967" s="9" t="n">
        <x:f>R967*T967</x:f>
        <x:v>0</x:v>
      </x:c>
      <x:c r="Y967" s="9" t="n">
        <x:f>S967*T967</x:f>
        <x:v>0</x:v>
      </x:c>
      <x:c r="Z967" s="9" t="str">
        <x:f>IF(ISNUMBER(U967),S967*(U967-T967),"n.a.")</x:f>
        <x:v>n.a.</x:v>
      </x:c>
      <x:c r="AA967" s="9" t="n">
        <x:f>IF(ISNUMBER(U967),Y967,0)</x:f>
        <x:v>0</x:v>
      </x:c>
      <x:c r="AB967" s="7" t="n">
        <x:f>MAX(0,L967-SUM(F967:K967))</x:f>
        <x:v>0</x:v>
      </x:c>
    </x:row>
    <x:row r="968" ht="22" customHeight="1">
      <x:c r="A968" s="18" t="n">
        <x:f>Summary!C$41</x:f>
        <x:v>46327</x:v>
      </x:c>
      <x:c r="B968" s="2" t="str">
        <x:f>'Inventory detail'!A968</x:f>
        <x:v>COIL</x:v>
      </x:c>
      <x:c r="C968" s="2" t="str">
        <x:f>'Inventory detail'!B968</x:f>
        <x:v>60</x:v>
      </x:c>
      <x:c r="D968" s="2" t="str">
        <x:f>'Inventory detail'!C968</x:f>
        <x:v>25MAR12-4</x:v>
      </x:c>
      <x:c r="E968" s="10" t="n">
        <x:f>Summary!$E$5</x:f>
        <x:v>46304</x:v>
      </x:c>
      <x:c r="F968" s="7" t="n">
        <x:f>'Inventory detail'!W968</x:f>
        <x:v>0</x:v>
      </x:c>
      <x:c r="G968" s="7" t="n">
        <x:f>'Inventory detail'!X968</x:f>
        <x:v>0</x:v>
      </x:c>
      <x:c r="H968" s="7" t="n">
        <x:f>'Inventory detail'!Y968</x:f>
        <x:v>0</x:v>
      </x:c>
      <x:c r="I968" s="7" t="n">
        <x:f>0</x:f>
        <x:v>0</x:v>
      </x:c>
      <x:c r="J968" s="7" t="n">
        <x:f>0</x:f>
        <x:v>0</x:v>
      </x:c>
      <x:c r="K968" s="7" t="n">
        <x:f>0</x:f>
        <x:v>0</x:v>
      </x:c>
      <x:c r="L968" s="7" t="n">
        <x:f>'Inventory detail'!F968*Summary!$K$5*(A968-E968)/Summary!$K$6</x:f>
        <x:v>0</x:v>
      </x:c>
      <x:c r="M968" s="7" t="n">
        <x:f>MAX(0,H968-L968)</x:f>
        <x:v>0</x:v>
      </x:c>
      <x:c r="N968" s="7" t="n">
        <x:f>MAX(0,L968-H968)</x:f>
        <x:v>0</x:v>
      </x:c>
      <x:c r="O968" s="7" t="n">
        <x:f>MAX(0,F968+I968-N968)</x:f>
        <x:v>0</x:v>
      </x:c>
      <x:c r="P968" s="7" t="n">
        <x:f>MAX(0,N968-F968-I968)</x:f>
        <x:v>0</x:v>
      </x:c>
      <x:c r="Q968" s="7" t="n">
        <x:f>MAX(0,G968+J968-P968)</x:f>
        <x:v>0</x:v>
      </x:c>
      <x:c r="R968" s="7" t="n">
        <x:f>M968+MAX(0,K968-MAX(0,P968-G968-J968))</x:f>
        <x:v>0</x:v>
      </x:c>
      <x:c r="S968" s="7" t="n">
        <x:f>SUM(O968,Q968,R968)</x:f>
        <x:v>0</x:v>
      </x:c>
      <x:c r="T968" s="14" t="n">
        <x:f>'Inventory detail'!T968</x:f>
        <x:v>0.1158</x:v>
      </x:c>
      <x:c r="U968" s="14" t="str">
        <x:f>'Inventory detail'!U968</x:f>
        <x:v>n.a.</x:v>
      </x:c>
      <x:c r="V968" s="9" t="n">
        <x:f>O968*T968</x:f>
        <x:v>0</x:v>
      </x:c>
      <x:c r="W968" s="9" t="n">
        <x:f>Q968*T968</x:f>
        <x:v>0</x:v>
      </x:c>
      <x:c r="X968" s="9" t="n">
        <x:f>R968*T968</x:f>
        <x:v>0</x:v>
      </x:c>
      <x:c r="Y968" s="9" t="n">
        <x:f>S968*T968</x:f>
        <x:v>0</x:v>
      </x:c>
      <x:c r="Z968" s="9" t="str">
        <x:f>IF(ISNUMBER(U968),S968*(U968-T968),"n.a.")</x:f>
        <x:v>n.a.</x:v>
      </x:c>
      <x:c r="AA968" s="9" t="n">
        <x:f>IF(ISNUMBER(U968),Y968,0)</x:f>
        <x:v>0</x:v>
      </x:c>
      <x:c r="AB968" s="7" t="n">
        <x:f>MAX(0,L968-SUM(F968:K968))</x:f>
        <x:v>0</x:v>
      </x:c>
    </x:row>
    <x:row r="969" ht="22" customHeight="1">
      <x:c r="A969" s="18" t="n">
        <x:f>Summary!C$41</x:f>
        <x:v>46327</x:v>
      </x:c>
      <x:c r="B969" s="2" t="str">
        <x:f>'Inventory detail'!A969</x:f>
        <x:v>COIL</x:v>
      </x:c>
      <x:c r="C969" s="2" t="str">
        <x:f>'Inventory detail'!B969</x:f>
        <x:v>60</x:v>
      </x:c>
      <x:c r="D969" s="2" t="str">
        <x:f>'Inventory detail'!C969</x:f>
        <x:v>25RED12-4</x:v>
      </x:c>
      <x:c r="E969" s="10" t="n">
        <x:f>Summary!$E$5</x:f>
        <x:v>46304</x:v>
      </x:c>
      <x:c r="F969" s="7" t="n">
        <x:f>'Inventory detail'!W969</x:f>
        <x:v>0</x:v>
      </x:c>
      <x:c r="G969" s="7" t="n">
        <x:f>'Inventory detail'!X969</x:f>
        <x:v>0</x:v>
      </x:c>
      <x:c r="H969" s="7" t="n">
        <x:f>'Inventory detail'!Y969</x:f>
        <x:v>0</x:v>
      </x:c>
      <x:c r="I969" s="7" t="n">
        <x:f>0</x:f>
        <x:v>0</x:v>
      </x:c>
      <x:c r="J969" s="7" t="n">
        <x:f>0</x:f>
        <x:v>0</x:v>
      </x:c>
      <x:c r="K969" s="7" t="n">
        <x:f>0</x:f>
        <x:v>0</x:v>
      </x:c>
      <x:c r="L969" s="7" t="n">
        <x:f>'Inventory detail'!F969*Summary!$K$5*(A969-E969)/Summary!$K$6</x:f>
        <x:v>0</x:v>
      </x:c>
      <x:c r="M969" s="7" t="n">
        <x:f>MAX(0,H969-L969)</x:f>
        <x:v>0</x:v>
      </x:c>
      <x:c r="N969" s="7" t="n">
        <x:f>MAX(0,L969-H969)</x:f>
        <x:v>0</x:v>
      </x:c>
      <x:c r="O969" s="7" t="n">
        <x:f>MAX(0,F969+I969-N969)</x:f>
        <x:v>0</x:v>
      </x:c>
      <x:c r="P969" s="7" t="n">
        <x:f>MAX(0,N969-F969-I969)</x:f>
        <x:v>0</x:v>
      </x:c>
      <x:c r="Q969" s="7" t="n">
        <x:f>MAX(0,G969+J969-P969)</x:f>
        <x:v>0</x:v>
      </x:c>
      <x:c r="R969" s="7" t="n">
        <x:f>M969+MAX(0,K969-MAX(0,P969-G969-J969))</x:f>
        <x:v>0</x:v>
      </x:c>
      <x:c r="S969" s="7" t="n">
        <x:f>SUM(O969,Q969,R969)</x:f>
        <x:v>0</x:v>
      </x:c>
      <x:c r="T969" s="14" t="n">
        <x:f>'Inventory detail'!T969</x:f>
        <x:v>0.1158</x:v>
      </x:c>
      <x:c r="U969" s="14" t="str">
        <x:f>'Inventory detail'!U969</x:f>
        <x:v>n.a.</x:v>
      </x:c>
      <x:c r="V969" s="9" t="n">
        <x:f>O969*T969</x:f>
        <x:v>0</x:v>
      </x:c>
      <x:c r="W969" s="9" t="n">
        <x:f>Q969*T969</x:f>
        <x:v>0</x:v>
      </x:c>
      <x:c r="X969" s="9" t="n">
        <x:f>R969*T969</x:f>
        <x:v>0</x:v>
      </x:c>
      <x:c r="Y969" s="9" t="n">
        <x:f>S969*T969</x:f>
        <x:v>0</x:v>
      </x:c>
      <x:c r="Z969" s="9" t="str">
        <x:f>IF(ISNUMBER(U969),S969*(U969-T969),"n.a.")</x:f>
        <x:v>n.a.</x:v>
      </x:c>
      <x:c r="AA969" s="9" t="n">
        <x:f>IF(ISNUMBER(U969),Y969,0)</x:f>
        <x:v>0</x:v>
      </x:c>
      <x:c r="AB969" s="7" t="n">
        <x:f>MAX(0,L969-SUM(F969:K969))</x:f>
        <x:v>0</x:v>
      </x:c>
    </x:row>
    <x:row r="970" ht="22" customHeight="1">
      <x:c r="A970" s="18" t="n">
        <x:f>Summary!C$41</x:f>
        <x:v>46327</x:v>
      </x:c>
      <x:c r="B970" s="2" t="str">
        <x:f>'Inventory detail'!A970</x:f>
        <x:v>COIL</x:v>
      </x:c>
      <x:c r="C970" s="2" t="str">
        <x:f>'Inventory detail'!B970</x:f>
        <x:v>60</x:v>
      </x:c>
      <x:c r="D970" s="2" t="str">
        <x:f>'Inventory detail'!C970</x:f>
        <x:v>25WHT36-4</x:v>
      </x:c>
      <x:c r="E970" s="10" t="n">
        <x:f>Summary!$E$5</x:f>
        <x:v>46304</x:v>
      </x:c>
      <x:c r="F970" s="7" t="n">
        <x:f>'Inventory detail'!W970</x:f>
        <x:v>0</x:v>
      </x:c>
      <x:c r="G970" s="7" t="n">
        <x:f>'Inventory detail'!X970</x:f>
        <x:v>0</x:v>
      </x:c>
      <x:c r="H970" s="7" t="n">
        <x:f>'Inventory detail'!Y970</x:f>
        <x:v>300</x:v>
      </x:c>
      <x:c r="I970" s="7" t="n">
        <x:f>0</x:f>
        <x:v>0</x:v>
      </x:c>
      <x:c r="J970" s="7" t="n">
        <x:f>0</x:f>
        <x:v>0</x:v>
      </x:c>
      <x:c r="K970" s="7" t="n">
        <x:f>0</x:f>
        <x:v>0</x:v>
      </x:c>
      <x:c r="L970" s="7" t="n">
        <x:f>'Inventory detail'!F970*Summary!$K$5*(A970-E970)/Summary!$K$6</x:f>
        <x:v>0</x:v>
      </x:c>
      <x:c r="M970" s="7" t="n">
        <x:f>MAX(0,H970-L970)</x:f>
        <x:v>300</x:v>
      </x:c>
      <x:c r="N970" s="7" t="n">
        <x:f>MAX(0,L970-H970)</x:f>
        <x:v>0</x:v>
      </x:c>
      <x:c r="O970" s="7" t="n">
        <x:f>MAX(0,F970+I970-N970)</x:f>
        <x:v>0</x:v>
      </x:c>
      <x:c r="P970" s="7" t="n">
        <x:f>MAX(0,N970-F970-I970)</x:f>
        <x:v>0</x:v>
      </x:c>
      <x:c r="Q970" s="7" t="n">
        <x:f>MAX(0,G970+J970-P970)</x:f>
        <x:v>0</x:v>
      </x:c>
      <x:c r="R970" s="7" t="n">
        <x:f>M970+MAX(0,K970-MAX(0,P970-G970-J970))</x:f>
        <x:v>300</x:v>
      </x:c>
      <x:c r="S970" s="7" t="n">
        <x:f>SUM(O970,Q970,R970)</x:f>
        <x:v>300</x:v>
      </x:c>
      <x:c r="T970" s="14" t="n">
        <x:f>'Inventory detail'!T970</x:f>
        <x:v>0.6485</x:v>
      </x:c>
      <x:c r="U970" s="14" t="n">
        <x:f>'Inventory detail'!U970</x:f>
        <x:v>0.635375</x:v>
      </x:c>
      <x:c r="V970" s="9" t="n">
        <x:f>O970*T970</x:f>
        <x:v>0</x:v>
      </x:c>
      <x:c r="W970" s="9" t="n">
        <x:f>Q970*T970</x:f>
        <x:v>0</x:v>
      </x:c>
      <x:c r="X970" s="9" t="n">
        <x:f>R970*T970</x:f>
        <x:v>194.54999999999998</x:v>
      </x:c>
      <x:c r="Y970" s="9" t="n">
        <x:f>S970*T970</x:f>
        <x:v>194.54999999999998</x:v>
      </x:c>
      <x:c r="Z970" s="9" t="n">
        <x:f>IF(ISNUMBER(U970),S970*(U970-T970),"n.a.")</x:f>
        <x:v>-3.9374999999999827</x:v>
      </x:c>
      <x:c r="AA970" s="9" t="n">
        <x:f>IF(ISNUMBER(U970),Y970,0)</x:f>
        <x:v>194.54999999999998</x:v>
      </x:c>
      <x:c r="AB970" s="7" t="n">
        <x:f>MAX(0,L970-SUM(F970:K970))</x:f>
        <x:v>0</x:v>
      </x:c>
    </x:row>
    <x:row r="971" ht="22" customHeight="1">
      <x:c r="A971" s="18" t="n">
        <x:f>Summary!C$41</x:f>
        <x:v>46327</x:v>
      </x:c>
      <x:c r="B971" s="2" t="str">
        <x:f>'Inventory detail'!A971</x:f>
        <x:v>COIL</x:v>
      </x:c>
      <x:c r="C971" s="2" t="str">
        <x:f>'Inventory detail'!B971</x:f>
        <x:v>60</x:v>
      </x:c>
      <x:c r="D971" s="2" t="str">
        <x:f>'Inventory detail'!C971</x:f>
        <x:v>28FG12-4</x:v>
      </x:c>
      <x:c r="E971" s="10" t="n">
        <x:f>Summary!$E$5</x:f>
        <x:v>46304</x:v>
      </x:c>
      <x:c r="F971" s="7" t="n">
        <x:f>'Inventory detail'!W971</x:f>
        <x:v>0</x:v>
      </x:c>
      <x:c r="G971" s="7" t="n">
        <x:f>'Inventory detail'!X971</x:f>
        <x:v>0</x:v>
      </x:c>
      <x:c r="H971" s="7" t="n">
        <x:f>'Inventory detail'!Y971</x:f>
        <x:v>0</x:v>
      </x:c>
      <x:c r="I971" s="7" t="n">
        <x:f>0</x:f>
        <x:v>0</x:v>
      </x:c>
      <x:c r="J971" s="7" t="n">
        <x:f>0</x:f>
        <x:v>0</x:v>
      </x:c>
      <x:c r="K971" s="7" t="n">
        <x:f>0</x:f>
        <x:v>0</x:v>
      </x:c>
      <x:c r="L971" s="7" t="n">
        <x:f>'Inventory detail'!F971*Summary!$K$5*(A971-E971)/Summary!$K$6</x:f>
        <x:v>0</x:v>
      </x:c>
      <x:c r="M971" s="7" t="n">
        <x:f>MAX(0,H971-L971)</x:f>
        <x:v>0</x:v>
      </x:c>
      <x:c r="N971" s="7" t="n">
        <x:f>MAX(0,L971-H971)</x:f>
        <x:v>0</x:v>
      </x:c>
      <x:c r="O971" s="7" t="n">
        <x:f>MAX(0,F971+I971-N971)</x:f>
        <x:v>0</x:v>
      </x:c>
      <x:c r="P971" s="7" t="n">
        <x:f>MAX(0,N971-F971-I971)</x:f>
        <x:v>0</x:v>
      </x:c>
      <x:c r="Q971" s="7" t="n">
        <x:f>MAX(0,G971+J971-P971)</x:f>
        <x:v>0</x:v>
      </x:c>
      <x:c r="R971" s="7" t="n">
        <x:f>M971+MAX(0,K971-MAX(0,P971-G971-J971))</x:f>
        <x:v>0</x:v>
      </x:c>
      <x:c r="S971" s="7" t="n">
        <x:f>SUM(O971,Q971,R971)</x:f>
        <x:v>0</x:v>
      </x:c>
      <x:c r="T971" s="14" t="n">
        <x:f>'Inventory detail'!T971</x:f>
        <x:v>0.1292</x:v>
      </x:c>
      <x:c r="U971" s="14" t="str">
        <x:f>'Inventory detail'!U971</x:f>
        <x:v>n.a.</x:v>
      </x:c>
      <x:c r="V971" s="9" t="n">
        <x:f>O971*T971</x:f>
        <x:v>0</x:v>
      </x:c>
      <x:c r="W971" s="9" t="n">
        <x:f>Q971*T971</x:f>
        <x:v>0</x:v>
      </x:c>
      <x:c r="X971" s="9" t="n">
        <x:f>R971*T971</x:f>
        <x:v>0</x:v>
      </x:c>
      <x:c r="Y971" s="9" t="n">
        <x:f>S971*T971</x:f>
        <x:v>0</x:v>
      </x:c>
      <x:c r="Z971" s="9" t="str">
        <x:f>IF(ISNUMBER(U971),S971*(U971-T971),"n.a.")</x:f>
        <x:v>n.a.</x:v>
      </x:c>
      <x:c r="AA971" s="9" t="n">
        <x:f>IF(ISNUMBER(U971),Y971,0)</x:f>
        <x:v>0</x:v>
      </x:c>
      <x:c r="AB971" s="7" t="n">
        <x:f>MAX(0,L971-SUM(F971:K971))</x:f>
        <x:v>0</x:v>
      </x:c>
    </x:row>
    <x:row r="972" ht="22" customHeight="1">
      <x:c r="A972" s="18" t="n">
        <x:f>Summary!C$41</x:f>
        <x:v>46327</x:v>
      </x:c>
      <x:c r="B972" s="2" t="str">
        <x:f>'Inventory detail'!A972</x:f>
        <x:v>COIL</x:v>
      </x:c>
      <x:c r="C972" s="2" t="str">
        <x:f>'Inventory detail'!B972</x:f>
        <x:v>60</x:v>
      </x:c>
      <x:c r="D972" s="2" t="str">
        <x:f>'Inventory detail'!C972</x:f>
        <x:v>28MAR12-4</x:v>
      </x:c>
      <x:c r="E972" s="10" t="n">
        <x:f>Summary!$E$5</x:f>
        <x:v>46304</x:v>
      </x:c>
      <x:c r="F972" s="7" t="n">
        <x:f>'Inventory detail'!W972</x:f>
        <x:v>0</x:v>
      </x:c>
      <x:c r="G972" s="7" t="n">
        <x:f>'Inventory detail'!X972</x:f>
        <x:v>0</x:v>
      </x:c>
      <x:c r="H972" s="7" t="n">
        <x:f>'Inventory detail'!Y972</x:f>
        <x:v>400</x:v>
      </x:c>
      <x:c r="I972" s="7" t="n">
        <x:f>0</x:f>
        <x:v>0</x:v>
      </x:c>
      <x:c r="J972" s="7" t="n">
        <x:f>0</x:f>
        <x:v>0</x:v>
      </x:c>
      <x:c r="K972" s="7" t="n">
        <x:f>0</x:f>
        <x:v>0</x:v>
      </x:c>
      <x:c r="L972" s="7" t="n">
        <x:f>'Inventory detail'!F972*Summary!$K$5*(A972-E972)/Summary!$K$6</x:f>
        <x:v>0</x:v>
      </x:c>
      <x:c r="M972" s="7" t="n">
        <x:f>MAX(0,H972-L972)</x:f>
        <x:v>400</x:v>
      </x:c>
      <x:c r="N972" s="7" t="n">
        <x:f>MAX(0,L972-H972)</x:f>
        <x:v>0</x:v>
      </x:c>
      <x:c r="O972" s="7" t="n">
        <x:f>MAX(0,F972+I972-N972)</x:f>
        <x:v>0</x:v>
      </x:c>
      <x:c r="P972" s="7" t="n">
        <x:f>MAX(0,N972-F972-I972)</x:f>
        <x:v>0</x:v>
      </x:c>
      <x:c r="Q972" s="7" t="n">
        <x:f>MAX(0,G972+J972-P972)</x:f>
        <x:v>0</x:v>
      </x:c>
      <x:c r="R972" s="7" t="n">
        <x:f>M972+MAX(0,K972-MAX(0,P972-G972-J972))</x:f>
        <x:v>400</x:v>
      </x:c>
      <x:c r="S972" s="7" t="n">
        <x:f>SUM(O972,Q972,R972)</x:f>
        <x:v>400</x:v>
      </x:c>
      <x:c r="T972" s="14" t="n">
        <x:f>'Inventory detail'!T972</x:f>
        <x:v>0.1292</x:v>
      </x:c>
      <x:c r="U972" s="14" t="str">
        <x:f>'Inventory detail'!U972</x:f>
        <x:v>n.a.</x:v>
      </x:c>
      <x:c r="V972" s="9" t="n">
        <x:f>O972*T972</x:f>
        <x:v>0</x:v>
      </x:c>
      <x:c r="W972" s="9" t="n">
        <x:f>Q972*T972</x:f>
        <x:v>0</x:v>
      </x:c>
      <x:c r="X972" s="9" t="n">
        <x:f>R972*T972</x:f>
        <x:v>51.68000000000001</x:v>
      </x:c>
      <x:c r="Y972" s="9" t="n">
        <x:f>S972*T972</x:f>
        <x:v>51.68000000000001</x:v>
      </x:c>
      <x:c r="Z972" s="9" t="str">
        <x:f>IF(ISNUMBER(U972),S972*(U972-T972),"n.a.")</x:f>
        <x:v>n.a.</x:v>
      </x:c>
      <x:c r="AA972" s="9" t="n">
        <x:f>IF(ISNUMBER(U972),Y972,0)</x:f>
        <x:v>0</x:v>
      </x:c>
      <x:c r="AB972" s="7" t="n">
        <x:f>MAX(0,L972-SUM(F972:K972))</x:f>
        <x:v>0</x:v>
      </x:c>
    </x:row>
    <x:row r="973" ht="22" customHeight="1">
      <x:c r="A973" s="18" t="n">
        <x:f>Summary!C$41</x:f>
        <x:v>46327</x:v>
      </x:c>
      <x:c r="B973" s="2" t="str">
        <x:f>'Inventory detail'!A973</x:f>
        <x:v>COIL</x:v>
      </x:c>
      <x:c r="C973" s="2" t="str">
        <x:f>'Inventory detail'!B973</x:f>
        <x:v>60</x:v>
      </x:c>
      <x:c r="D973" s="2" t="str">
        <x:f>'Inventory detail'!C973</x:f>
        <x:v>28RED12-4</x:v>
      </x:c>
      <x:c r="E973" s="10" t="n">
        <x:f>Summary!$E$5</x:f>
        <x:v>46304</x:v>
      </x:c>
      <x:c r="F973" s="7" t="n">
        <x:f>'Inventory detail'!W973</x:f>
        <x:v>0</x:v>
      </x:c>
      <x:c r="G973" s="7" t="n">
        <x:f>'Inventory detail'!X973</x:f>
        <x:v>0</x:v>
      </x:c>
      <x:c r="H973" s="7" t="n">
        <x:f>'Inventory detail'!Y973</x:f>
        <x:v>0</x:v>
      </x:c>
      <x:c r="I973" s="7" t="n">
        <x:f>0</x:f>
        <x:v>0</x:v>
      </x:c>
      <x:c r="J973" s="7" t="n">
        <x:f>0</x:f>
        <x:v>0</x:v>
      </x:c>
      <x:c r="K973" s="7" t="n">
        <x:f>0</x:f>
        <x:v>0</x:v>
      </x:c>
      <x:c r="L973" s="7" t="n">
        <x:f>'Inventory detail'!F973*Summary!$K$5*(A973-E973)/Summary!$K$6</x:f>
        <x:v>0</x:v>
      </x:c>
      <x:c r="M973" s="7" t="n">
        <x:f>MAX(0,H973-L973)</x:f>
        <x:v>0</x:v>
      </x:c>
      <x:c r="N973" s="7" t="n">
        <x:f>MAX(0,L973-H973)</x:f>
        <x:v>0</x:v>
      </x:c>
      <x:c r="O973" s="7" t="n">
        <x:f>MAX(0,F973+I973-N973)</x:f>
        <x:v>0</x:v>
      </x:c>
      <x:c r="P973" s="7" t="n">
        <x:f>MAX(0,N973-F973-I973)</x:f>
        <x:v>0</x:v>
      </x:c>
      <x:c r="Q973" s="7" t="n">
        <x:f>MAX(0,G973+J973-P973)</x:f>
        <x:v>0</x:v>
      </x:c>
      <x:c r="R973" s="7" t="n">
        <x:f>M973+MAX(0,K973-MAX(0,P973-G973-J973))</x:f>
        <x:v>0</x:v>
      </x:c>
      <x:c r="S973" s="7" t="n">
        <x:f>SUM(O973,Q973,R973)</x:f>
        <x:v>0</x:v>
      </x:c>
      <x:c r="T973" s="14" t="n">
        <x:f>'Inventory detail'!T973</x:f>
        <x:v>0.1292</x:v>
      </x:c>
      <x:c r="U973" s="14" t="str">
        <x:f>'Inventory detail'!U973</x:f>
        <x:v>n.a.</x:v>
      </x:c>
      <x:c r="V973" s="9" t="n">
        <x:f>O973*T973</x:f>
        <x:v>0</x:v>
      </x:c>
      <x:c r="W973" s="9" t="n">
        <x:f>Q973*T973</x:f>
        <x:v>0</x:v>
      </x:c>
      <x:c r="X973" s="9" t="n">
        <x:f>R973*T973</x:f>
        <x:v>0</x:v>
      </x:c>
      <x:c r="Y973" s="9" t="n">
        <x:f>S973*T973</x:f>
        <x:v>0</x:v>
      </x:c>
      <x:c r="Z973" s="9" t="str">
        <x:f>IF(ISNUMBER(U973),S973*(U973-T973),"n.a.")</x:f>
        <x:v>n.a.</x:v>
      </x:c>
      <x:c r="AA973" s="9" t="n">
        <x:f>IF(ISNUMBER(U973),Y973,0)</x:f>
        <x:v>0</x:v>
      </x:c>
      <x:c r="AB973" s="7" t="n">
        <x:f>MAX(0,L973-SUM(F973:K973))</x:f>
        <x:v>0</x:v>
      </x:c>
    </x:row>
    <x:row r="974" ht="22" customHeight="1">
      <x:c r="A974" s="18" t="n">
        <x:f>Summary!C$41</x:f>
        <x:v>46327</x:v>
      </x:c>
      <x:c r="B974" s="2" t="str">
        <x:f>'Inventory detail'!A974</x:f>
        <x:v>COIL</x:v>
      </x:c>
      <x:c r="C974" s="2" t="str">
        <x:f>'Inventory detail'!B974</x:f>
        <x:v>60</x:v>
      </x:c>
      <x:c r="D974" s="2" t="str">
        <x:f>'Inventory detail'!C974</x:f>
        <x:v>28WHT36-4</x:v>
      </x:c>
      <x:c r="E974" s="10" t="n">
        <x:f>Summary!$E$5</x:f>
        <x:v>46304</x:v>
      </x:c>
      <x:c r="F974" s="7" t="n">
        <x:f>'Inventory detail'!W974</x:f>
        <x:v>0</x:v>
      </x:c>
      <x:c r="G974" s="7" t="n">
        <x:f>'Inventory detail'!X974</x:f>
        <x:v>0</x:v>
      </x:c>
      <x:c r="H974" s="7" t="n">
        <x:f>'Inventory detail'!Y974</x:f>
        <x:v>300</x:v>
      </x:c>
      <x:c r="I974" s="7" t="n">
        <x:f>0</x:f>
        <x:v>0</x:v>
      </x:c>
      <x:c r="J974" s="7" t="n">
        <x:f>0</x:f>
        <x:v>0</x:v>
      </x:c>
      <x:c r="K974" s="7" t="n">
        <x:f>0</x:f>
        <x:v>0</x:v>
      </x:c>
      <x:c r="L974" s="7" t="n">
        <x:f>'Inventory detail'!F974*Summary!$K$5*(A974-E974)/Summary!$K$6</x:f>
        <x:v>0</x:v>
      </x:c>
      <x:c r="M974" s="7" t="n">
        <x:f>MAX(0,H974-L974)</x:f>
        <x:v>300</x:v>
      </x:c>
      <x:c r="N974" s="7" t="n">
        <x:f>MAX(0,L974-H974)</x:f>
        <x:v>0</x:v>
      </x:c>
      <x:c r="O974" s="7" t="n">
        <x:f>MAX(0,F974+I974-N974)</x:f>
        <x:v>0</x:v>
      </x:c>
      <x:c r="P974" s="7" t="n">
        <x:f>MAX(0,N974-F974-I974)</x:f>
        <x:v>0</x:v>
      </x:c>
      <x:c r="Q974" s="7" t="n">
        <x:f>MAX(0,G974+J974-P974)</x:f>
        <x:v>0</x:v>
      </x:c>
      <x:c r="R974" s="7" t="n">
        <x:f>M974+MAX(0,K974-MAX(0,P974-G974-J974))</x:f>
        <x:v>300</x:v>
      </x:c>
      <x:c r="S974" s="7" t="n">
        <x:f>SUM(O974,Q974,R974)</x:f>
        <x:v>300</x:v>
      </x:c>
      <x:c r="T974" s="14" t="n">
        <x:f>'Inventory detail'!T974</x:f>
        <x:v>0.34590000000000004</x:v>
      </x:c>
      <x:c r="U974" s="14" t="str">
        <x:f>'Inventory detail'!U974</x:f>
        <x:v>n.a.</x:v>
      </x:c>
      <x:c r="V974" s="9" t="n">
        <x:f>O974*T974</x:f>
        <x:v>0</x:v>
      </x:c>
      <x:c r="W974" s="9" t="n">
        <x:f>Q974*T974</x:f>
        <x:v>0</x:v>
      </x:c>
      <x:c r="X974" s="9" t="n">
        <x:f>R974*T974</x:f>
        <x:v>103.77000000000001</x:v>
      </x:c>
      <x:c r="Y974" s="9" t="n">
        <x:f>S974*T974</x:f>
        <x:v>103.77000000000001</x:v>
      </x:c>
      <x:c r="Z974" s="9" t="str">
        <x:f>IF(ISNUMBER(U974),S974*(U974-T974),"n.a.")</x:f>
        <x:v>n.a.</x:v>
      </x:c>
      <x:c r="AA974" s="9" t="n">
        <x:f>IF(ISNUMBER(U974),Y974,0)</x:f>
        <x:v>0</x:v>
      </x:c>
      <x:c r="AB974" s="7" t="n">
        <x:f>MAX(0,L974-SUM(F974:K974))</x:f>
        <x:v>0</x:v>
      </x:c>
    </x:row>
    <x:row r="975" ht="22" customHeight="1">
      <x:c r="A975" s="18" t="n">
        <x:f>Summary!C$41</x:f>
        <x:v>46327</x:v>
      </x:c>
      <x:c r="B975" s="2" t="str">
        <x:f>'Inventory detail'!A975</x:f>
        <x:v>COIL</x:v>
      </x:c>
      <x:c r="C975" s="2" t="str">
        <x:f>'Inventory detail'!B975</x:f>
        <x:v>60</x:v>
      </x:c>
      <x:c r="D975" s="2" t="str">
        <x:f>'Inventory detail'!C975</x:f>
        <x:v>30BLU12-4</x:v>
      </x:c>
      <x:c r="E975" s="10" t="n">
        <x:f>Summary!$E$5</x:f>
        <x:v>46304</x:v>
      </x:c>
      <x:c r="F975" s="7" t="n">
        <x:f>'Inventory detail'!W975</x:f>
        <x:v>0</x:v>
      </x:c>
      <x:c r="G975" s="7" t="n">
        <x:f>'Inventory detail'!X975</x:f>
        <x:v>0</x:v>
      </x:c>
      <x:c r="H975" s="7" t="n">
        <x:f>'Inventory detail'!Y975</x:f>
        <x:v>600</x:v>
      </x:c>
      <x:c r="I975" s="7" t="n">
        <x:f>0</x:f>
        <x:v>0</x:v>
      </x:c>
      <x:c r="J975" s="7" t="n">
        <x:f>0</x:f>
        <x:v>0</x:v>
      </x:c>
      <x:c r="K975" s="7" t="n">
        <x:f>0</x:f>
        <x:v>0</x:v>
      </x:c>
      <x:c r="L975" s="7" t="n">
        <x:f>'Inventory detail'!F975*Summary!$K$5*(A975-E975)/Summary!$K$6</x:f>
        <x:v>0</x:v>
      </x:c>
      <x:c r="M975" s="7" t="n">
        <x:f>MAX(0,H975-L975)</x:f>
        <x:v>600</x:v>
      </x:c>
      <x:c r="N975" s="7" t="n">
        <x:f>MAX(0,L975-H975)</x:f>
        <x:v>0</x:v>
      </x:c>
      <x:c r="O975" s="7" t="n">
        <x:f>MAX(0,F975+I975-N975)</x:f>
        <x:v>0</x:v>
      </x:c>
      <x:c r="P975" s="7" t="n">
        <x:f>MAX(0,N975-F975-I975)</x:f>
        <x:v>0</x:v>
      </x:c>
      <x:c r="Q975" s="7" t="n">
        <x:f>MAX(0,G975+J975-P975)</x:f>
        <x:v>0</x:v>
      </x:c>
      <x:c r="R975" s="7" t="n">
        <x:f>M975+MAX(0,K975-MAX(0,P975-G975-J975))</x:f>
        <x:v>600</x:v>
      </x:c>
      <x:c r="S975" s="7" t="n">
        <x:f>SUM(O975,Q975,R975)</x:f>
        <x:v>600</x:v>
      </x:c>
      <x:c r="T975" s="14" t="n">
        <x:f>'Inventory detail'!T975</x:f>
        <x:v>0.1408</x:v>
      </x:c>
      <x:c r="U975" s="14" t="str">
        <x:f>'Inventory detail'!U975</x:f>
        <x:v>n.a.</x:v>
      </x:c>
      <x:c r="V975" s="9" t="n">
        <x:f>O975*T975</x:f>
        <x:v>0</x:v>
      </x:c>
      <x:c r="W975" s="9" t="n">
        <x:f>Q975*T975</x:f>
        <x:v>0</x:v>
      </x:c>
      <x:c r="X975" s="9" t="n">
        <x:f>R975*T975</x:f>
        <x:v>84.48</x:v>
      </x:c>
      <x:c r="Y975" s="9" t="n">
        <x:f>S975*T975</x:f>
        <x:v>84.48</x:v>
      </x:c>
      <x:c r="Z975" s="9" t="str">
        <x:f>IF(ISNUMBER(U975),S975*(U975-T975),"n.a.")</x:f>
        <x:v>n.a.</x:v>
      </x:c>
      <x:c r="AA975" s="9" t="n">
        <x:f>IF(ISNUMBER(U975),Y975,0)</x:f>
        <x:v>0</x:v>
      </x:c>
      <x:c r="AB975" s="7" t="n">
        <x:f>MAX(0,L975-SUM(F975:K975))</x:f>
        <x:v>0</x:v>
      </x:c>
    </x:row>
    <x:row r="976" ht="22" customHeight="1">
      <x:c r="A976" s="18" t="n">
        <x:f>Summary!C$41</x:f>
        <x:v>46327</x:v>
      </x:c>
      <x:c r="B976" s="2" t="str">
        <x:f>'Inventory detail'!A976</x:f>
        <x:v>COIL</x:v>
      </x:c>
      <x:c r="C976" s="2" t="str">
        <x:f>'Inventory detail'!B976</x:f>
        <x:v>60</x:v>
      </x:c>
      <x:c r="D976" s="2" t="str">
        <x:f>'Inventory detail'!C976</x:f>
        <x:v>30FG12-4</x:v>
      </x:c>
      <x:c r="E976" s="10" t="n">
        <x:f>Summary!$E$5</x:f>
        <x:v>46304</x:v>
      </x:c>
      <x:c r="F976" s="7" t="n">
        <x:f>'Inventory detail'!W976</x:f>
        <x:v>0</x:v>
      </x:c>
      <x:c r="G976" s="7" t="n">
        <x:f>'Inventory detail'!X976</x:f>
        <x:v>0</x:v>
      </x:c>
      <x:c r="H976" s="7" t="n">
        <x:f>'Inventory detail'!Y976</x:f>
        <x:v>0</x:v>
      </x:c>
      <x:c r="I976" s="7" t="n">
        <x:f>0</x:f>
        <x:v>0</x:v>
      </x:c>
      <x:c r="J976" s="7" t="n">
        <x:f>0</x:f>
        <x:v>0</x:v>
      </x:c>
      <x:c r="K976" s="7" t="n">
        <x:f>0</x:f>
        <x:v>0</x:v>
      </x:c>
      <x:c r="L976" s="7" t="n">
        <x:f>'Inventory detail'!F976*Summary!$K$5*(A976-E976)/Summary!$K$6</x:f>
        <x:v>0</x:v>
      </x:c>
      <x:c r="M976" s="7" t="n">
        <x:f>MAX(0,H976-L976)</x:f>
        <x:v>0</x:v>
      </x:c>
      <x:c r="N976" s="7" t="n">
        <x:f>MAX(0,L976-H976)</x:f>
        <x:v>0</x:v>
      </x:c>
      <x:c r="O976" s="7" t="n">
        <x:f>MAX(0,F976+I976-N976)</x:f>
        <x:v>0</x:v>
      </x:c>
      <x:c r="P976" s="7" t="n">
        <x:f>MAX(0,N976-F976-I976)</x:f>
        <x:v>0</x:v>
      </x:c>
      <x:c r="Q976" s="7" t="n">
        <x:f>MAX(0,G976+J976-P976)</x:f>
        <x:v>0</x:v>
      </x:c>
      <x:c r="R976" s="7" t="n">
        <x:f>M976+MAX(0,K976-MAX(0,P976-G976-J976))</x:f>
        <x:v>0</x:v>
      </x:c>
      <x:c r="S976" s="7" t="n">
        <x:f>SUM(O976,Q976,R976)</x:f>
        <x:v>0</x:v>
      </x:c>
      <x:c r="T976" s="14" t="n">
        <x:f>'Inventory detail'!T976</x:f>
        <x:v>0.1408</x:v>
      </x:c>
      <x:c r="U976" s="14" t="str">
        <x:f>'Inventory detail'!U976</x:f>
        <x:v>n.a.</x:v>
      </x:c>
      <x:c r="V976" s="9" t="n">
        <x:f>O976*T976</x:f>
        <x:v>0</x:v>
      </x:c>
      <x:c r="W976" s="9" t="n">
        <x:f>Q976*T976</x:f>
        <x:v>0</x:v>
      </x:c>
      <x:c r="X976" s="9" t="n">
        <x:f>R976*T976</x:f>
        <x:v>0</x:v>
      </x:c>
      <x:c r="Y976" s="9" t="n">
        <x:f>S976*T976</x:f>
        <x:v>0</x:v>
      </x:c>
      <x:c r="Z976" s="9" t="str">
        <x:f>IF(ISNUMBER(U976),S976*(U976-T976),"n.a.")</x:f>
        <x:v>n.a.</x:v>
      </x:c>
      <x:c r="AA976" s="9" t="n">
        <x:f>IF(ISNUMBER(U976),Y976,0)</x:f>
        <x:v>0</x:v>
      </x:c>
      <x:c r="AB976" s="7" t="n">
        <x:f>MAX(0,L976-SUM(F976:K976))</x:f>
        <x:v>0</x:v>
      </x:c>
    </x:row>
    <x:row r="977" ht="22" customHeight="1">
      <x:c r="A977" s="18" t="n">
        <x:f>Summary!C$41</x:f>
        <x:v>46327</x:v>
      </x:c>
      <x:c r="B977" s="2" t="str">
        <x:f>'Inventory detail'!A977</x:f>
        <x:v>COIL</x:v>
      </x:c>
      <x:c r="C977" s="2" t="str">
        <x:f>'Inventory detail'!B977</x:f>
        <x:v>60</x:v>
      </x:c>
      <x:c r="D977" s="2" t="str">
        <x:f>'Inventory detail'!C977</x:f>
        <x:v>30MAR12-4</x:v>
      </x:c>
      <x:c r="E977" s="10" t="n">
        <x:f>Summary!$E$5</x:f>
        <x:v>46304</x:v>
      </x:c>
      <x:c r="F977" s="7" t="n">
        <x:f>'Inventory detail'!W977</x:f>
        <x:v>0</x:v>
      </x:c>
      <x:c r="G977" s="7" t="n">
        <x:f>'Inventory detail'!X977</x:f>
        <x:v>0</x:v>
      </x:c>
      <x:c r="H977" s="7" t="n">
        <x:f>'Inventory detail'!Y977</x:f>
        <x:v>1400</x:v>
      </x:c>
      <x:c r="I977" s="7" t="n">
        <x:f>0</x:f>
        <x:v>0</x:v>
      </x:c>
      <x:c r="J977" s="7" t="n">
        <x:f>0</x:f>
        <x:v>0</x:v>
      </x:c>
      <x:c r="K977" s="7" t="n">
        <x:f>0</x:f>
        <x:v>0</x:v>
      </x:c>
      <x:c r="L977" s="7" t="n">
        <x:f>'Inventory detail'!F977*Summary!$K$5*(A977-E977)/Summary!$K$6</x:f>
        <x:v>0</x:v>
      </x:c>
      <x:c r="M977" s="7" t="n">
        <x:f>MAX(0,H977-L977)</x:f>
        <x:v>1400</x:v>
      </x:c>
      <x:c r="N977" s="7" t="n">
        <x:f>MAX(0,L977-H977)</x:f>
        <x:v>0</x:v>
      </x:c>
      <x:c r="O977" s="7" t="n">
        <x:f>MAX(0,F977+I977-N977)</x:f>
        <x:v>0</x:v>
      </x:c>
      <x:c r="P977" s="7" t="n">
        <x:f>MAX(0,N977-F977-I977)</x:f>
        <x:v>0</x:v>
      </x:c>
      <x:c r="Q977" s="7" t="n">
        <x:f>MAX(0,G977+J977-P977)</x:f>
        <x:v>0</x:v>
      </x:c>
      <x:c r="R977" s="7" t="n">
        <x:f>M977+MAX(0,K977-MAX(0,P977-G977-J977))</x:f>
        <x:v>1400</x:v>
      </x:c>
      <x:c r="S977" s="7" t="n">
        <x:f>SUM(O977,Q977,R977)</x:f>
        <x:v>1400</x:v>
      </x:c>
      <x:c r="T977" s="14" t="n">
        <x:f>'Inventory detail'!T977</x:f>
        <x:v>0.1408</x:v>
      </x:c>
      <x:c r="U977" s="14" t="str">
        <x:f>'Inventory detail'!U977</x:f>
        <x:v>n.a.</x:v>
      </x:c>
      <x:c r="V977" s="9" t="n">
        <x:f>O977*T977</x:f>
        <x:v>0</x:v>
      </x:c>
      <x:c r="W977" s="9" t="n">
        <x:f>Q977*T977</x:f>
        <x:v>0</x:v>
      </x:c>
      <x:c r="X977" s="9" t="n">
        <x:f>R977*T977</x:f>
        <x:v>197.12</x:v>
      </x:c>
      <x:c r="Y977" s="9" t="n">
        <x:f>S977*T977</x:f>
        <x:v>197.12</x:v>
      </x:c>
      <x:c r="Z977" s="9" t="str">
        <x:f>IF(ISNUMBER(U977),S977*(U977-T977),"n.a.")</x:f>
        <x:v>n.a.</x:v>
      </x:c>
      <x:c r="AA977" s="9" t="n">
        <x:f>IF(ISNUMBER(U977),Y977,0)</x:f>
        <x:v>0</x:v>
      </x:c>
      <x:c r="AB977" s="7" t="n">
        <x:f>MAX(0,L977-SUM(F977:K977))</x:f>
        <x:v>0</x:v>
      </x:c>
    </x:row>
    <x:row r="978" ht="22" customHeight="1">
      <x:c r="A978" s="18" t="n">
        <x:f>Summary!C$41</x:f>
        <x:v>46327</x:v>
      </x:c>
      <x:c r="B978" s="2" t="str">
        <x:f>'Inventory detail'!A978</x:f>
        <x:v>COIL</x:v>
      </x:c>
      <x:c r="C978" s="2" t="str">
        <x:f>'Inventory detail'!B978</x:f>
        <x:v>60</x:v>
      </x:c>
      <x:c r="D978" s="2" t="str">
        <x:f>'Inventory detail'!C978</x:f>
        <x:v>30RED12-4</x:v>
      </x:c>
      <x:c r="E978" s="10" t="n">
        <x:f>Summary!$E$5</x:f>
        <x:v>46304</x:v>
      </x:c>
      <x:c r="F978" s="7" t="n">
        <x:f>'Inventory detail'!W978</x:f>
        <x:v>0</x:v>
      </x:c>
      <x:c r="G978" s="7" t="n">
        <x:f>'Inventory detail'!X978</x:f>
        <x:v>0</x:v>
      </x:c>
      <x:c r="H978" s="7" t="n">
        <x:f>'Inventory detail'!Y978</x:f>
        <x:v>0</x:v>
      </x:c>
      <x:c r="I978" s="7" t="n">
        <x:f>0</x:f>
        <x:v>0</x:v>
      </x:c>
      <x:c r="J978" s="7" t="n">
        <x:f>0</x:f>
        <x:v>0</x:v>
      </x:c>
      <x:c r="K978" s="7" t="n">
        <x:f>0</x:f>
        <x:v>0</x:v>
      </x:c>
      <x:c r="L978" s="7" t="n">
        <x:f>'Inventory detail'!F978*Summary!$K$5*(A978-E978)/Summary!$K$6</x:f>
        <x:v>0</x:v>
      </x:c>
      <x:c r="M978" s="7" t="n">
        <x:f>MAX(0,H978-L978)</x:f>
        <x:v>0</x:v>
      </x:c>
      <x:c r="N978" s="7" t="n">
        <x:f>MAX(0,L978-H978)</x:f>
        <x:v>0</x:v>
      </x:c>
      <x:c r="O978" s="7" t="n">
        <x:f>MAX(0,F978+I978-N978)</x:f>
        <x:v>0</x:v>
      </x:c>
      <x:c r="P978" s="7" t="n">
        <x:f>MAX(0,N978-F978-I978)</x:f>
        <x:v>0</x:v>
      </x:c>
      <x:c r="Q978" s="7" t="n">
        <x:f>MAX(0,G978+J978-P978)</x:f>
        <x:v>0</x:v>
      </x:c>
      <x:c r="R978" s="7" t="n">
        <x:f>M978+MAX(0,K978-MAX(0,P978-G978-J978))</x:f>
        <x:v>0</x:v>
      </x:c>
      <x:c r="S978" s="7" t="n">
        <x:f>SUM(O978,Q978,R978)</x:f>
        <x:v>0</x:v>
      </x:c>
      <x:c r="T978" s="14" t="n">
        <x:f>'Inventory detail'!T978</x:f>
        <x:v>0.1408</x:v>
      </x:c>
      <x:c r="U978" s="14" t="str">
        <x:f>'Inventory detail'!U978</x:f>
        <x:v>n.a.</x:v>
      </x:c>
      <x:c r="V978" s="9" t="n">
        <x:f>O978*T978</x:f>
        <x:v>0</x:v>
      </x:c>
      <x:c r="W978" s="9" t="n">
        <x:f>Q978*T978</x:f>
        <x:v>0</x:v>
      </x:c>
      <x:c r="X978" s="9" t="n">
        <x:f>R978*T978</x:f>
        <x:v>0</x:v>
      </x:c>
      <x:c r="Y978" s="9" t="n">
        <x:f>S978*T978</x:f>
        <x:v>0</x:v>
      </x:c>
      <x:c r="Z978" s="9" t="str">
        <x:f>IF(ISNUMBER(U978),S978*(U978-T978),"n.a.")</x:f>
        <x:v>n.a.</x:v>
      </x:c>
      <x:c r="AA978" s="9" t="n">
        <x:f>IF(ISNUMBER(U978),Y978,0)</x:f>
        <x:v>0</x:v>
      </x:c>
      <x:c r="AB978" s="7" t="n">
        <x:f>MAX(0,L978-SUM(F978:K978))</x:f>
        <x:v>0</x:v>
      </x:c>
    </x:row>
    <x:row r="979" ht="22" customHeight="1">
      <x:c r="A979" s="18" t="n">
        <x:f>Summary!C$41</x:f>
        <x:v>46327</x:v>
      </x:c>
      <x:c r="B979" s="2" t="str">
        <x:f>'Inventory detail'!A979</x:f>
        <x:v>COIL</x:v>
      </x:c>
      <x:c r="C979" s="2" t="str">
        <x:f>'Inventory detail'!B979</x:f>
        <x:v>60</x:v>
      </x:c>
      <x:c r="D979" s="2" t="str">
        <x:f>'Inventory detail'!C979</x:f>
        <x:v>32BLU12-4</x:v>
      </x:c>
      <x:c r="E979" s="10" t="n">
        <x:f>Summary!$E$5</x:f>
        <x:v>46304</x:v>
      </x:c>
      <x:c r="F979" s="7" t="n">
        <x:f>'Inventory detail'!W979</x:f>
        <x:v>0</x:v>
      </x:c>
      <x:c r="G979" s="7" t="n">
        <x:f>'Inventory detail'!X979</x:f>
        <x:v>0</x:v>
      </x:c>
      <x:c r="H979" s="7" t="n">
        <x:f>'Inventory detail'!Y979</x:f>
        <x:v>200</x:v>
      </x:c>
      <x:c r="I979" s="7" t="n">
        <x:f>0</x:f>
        <x:v>0</x:v>
      </x:c>
      <x:c r="J979" s="7" t="n">
        <x:f>0</x:f>
        <x:v>0</x:v>
      </x:c>
      <x:c r="K979" s="7" t="n">
        <x:f>0</x:f>
        <x:v>0</x:v>
      </x:c>
      <x:c r="L979" s="7" t="n">
        <x:f>'Inventory detail'!F979*Summary!$K$5*(A979-E979)/Summary!$K$6</x:f>
        <x:v>0</x:v>
      </x:c>
      <x:c r="M979" s="7" t="n">
        <x:f>MAX(0,H979-L979)</x:f>
        <x:v>200</x:v>
      </x:c>
      <x:c r="N979" s="7" t="n">
        <x:f>MAX(0,L979-H979)</x:f>
        <x:v>0</x:v>
      </x:c>
      <x:c r="O979" s="7" t="n">
        <x:f>MAX(0,F979+I979-N979)</x:f>
        <x:v>0</x:v>
      </x:c>
      <x:c r="P979" s="7" t="n">
        <x:f>MAX(0,N979-F979-I979)</x:f>
        <x:v>0</x:v>
      </x:c>
      <x:c r="Q979" s="7" t="n">
        <x:f>MAX(0,G979+J979-P979)</x:f>
        <x:v>0</x:v>
      </x:c>
      <x:c r="R979" s="7" t="n">
        <x:f>M979+MAX(0,K979-MAX(0,P979-G979-J979))</x:f>
        <x:v>200</x:v>
      </x:c>
      <x:c r="S979" s="7" t="n">
        <x:f>SUM(O979,Q979,R979)</x:f>
        <x:v>200</x:v>
      </x:c>
      <x:c r="T979" s="14" t="n">
        <x:f>'Inventory detail'!T979</x:f>
        <x:v>0.1489</x:v>
      </x:c>
      <x:c r="U979" s="14" t="str">
        <x:f>'Inventory detail'!U979</x:f>
        <x:v>n.a.</x:v>
      </x:c>
      <x:c r="V979" s="9" t="n">
        <x:f>O979*T979</x:f>
        <x:v>0</x:v>
      </x:c>
      <x:c r="W979" s="9" t="n">
        <x:f>Q979*T979</x:f>
        <x:v>0</x:v>
      </x:c>
      <x:c r="X979" s="9" t="n">
        <x:f>R979*T979</x:f>
        <x:v>29.78</x:v>
      </x:c>
      <x:c r="Y979" s="9" t="n">
        <x:f>S979*T979</x:f>
        <x:v>29.78</x:v>
      </x:c>
      <x:c r="Z979" s="9" t="str">
        <x:f>IF(ISNUMBER(U979),S979*(U979-T979),"n.a.")</x:f>
        <x:v>n.a.</x:v>
      </x:c>
      <x:c r="AA979" s="9" t="n">
        <x:f>IF(ISNUMBER(U979),Y979,0)</x:f>
        <x:v>0</x:v>
      </x:c>
      <x:c r="AB979" s="7" t="n">
        <x:f>MAX(0,L979-SUM(F979:K979))</x:f>
        <x:v>0</x:v>
      </x:c>
    </x:row>
    <x:row r="980" ht="22" customHeight="1">
      <x:c r="A980" s="18" t="n">
        <x:f>Summary!C$41</x:f>
        <x:v>46327</x:v>
      </x:c>
      <x:c r="B980" s="2" t="str">
        <x:f>'Inventory detail'!A980</x:f>
        <x:v>COIL</x:v>
      </x:c>
      <x:c r="C980" s="2" t="str">
        <x:f>'Inventory detail'!B980</x:f>
        <x:v>60</x:v>
      </x:c>
      <x:c r="D980" s="2" t="str">
        <x:f>'Inventory detail'!C980</x:f>
        <x:v>32FG12-4</x:v>
      </x:c>
      <x:c r="E980" s="10" t="n">
        <x:f>Summary!$E$5</x:f>
        <x:v>46304</x:v>
      </x:c>
      <x:c r="F980" s="7" t="n">
        <x:f>'Inventory detail'!W980</x:f>
        <x:v>0</x:v>
      </x:c>
      <x:c r="G980" s="7" t="n">
        <x:f>'Inventory detail'!X980</x:f>
        <x:v>0</x:v>
      </x:c>
      <x:c r="H980" s="7" t="n">
        <x:f>'Inventory detail'!Y980</x:f>
        <x:v>0</x:v>
      </x:c>
      <x:c r="I980" s="7" t="n">
        <x:f>0</x:f>
        <x:v>0</x:v>
      </x:c>
      <x:c r="J980" s="7" t="n">
        <x:f>0</x:f>
        <x:v>0</x:v>
      </x:c>
      <x:c r="K980" s="7" t="n">
        <x:f>0</x:f>
        <x:v>0</x:v>
      </x:c>
      <x:c r="L980" s="7" t="n">
        <x:f>'Inventory detail'!F980*Summary!$K$5*(A980-E980)/Summary!$K$6</x:f>
        <x:v>0</x:v>
      </x:c>
      <x:c r="M980" s="7" t="n">
        <x:f>MAX(0,H980-L980)</x:f>
        <x:v>0</x:v>
      </x:c>
      <x:c r="N980" s="7" t="n">
        <x:f>MAX(0,L980-H980)</x:f>
        <x:v>0</x:v>
      </x:c>
      <x:c r="O980" s="7" t="n">
        <x:f>MAX(0,F980+I980-N980)</x:f>
        <x:v>0</x:v>
      </x:c>
      <x:c r="P980" s="7" t="n">
        <x:f>MAX(0,N980-F980-I980)</x:f>
        <x:v>0</x:v>
      </x:c>
      <x:c r="Q980" s="7" t="n">
        <x:f>MAX(0,G980+J980-P980)</x:f>
        <x:v>0</x:v>
      </x:c>
      <x:c r="R980" s="7" t="n">
        <x:f>M980+MAX(0,K980-MAX(0,P980-G980-J980))</x:f>
        <x:v>0</x:v>
      </x:c>
      <x:c r="S980" s="7" t="n">
        <x:f>SUM(O980,Q980,R980)</x:f>
        <x:v>0</x:v>
      </x:c>
      <x:c r="T980" s="14" t="n">
        <x:f>'Inventory detail'!T980</x:f>
        <x:v>0.1489</x:v>
      </x:c>
      <x:c r="U980" s="14" t="str">
        <x:f>'Inventory detail'!U980</x:f>
        <x:v>n.a.</x:v>
      </x:c>
      <x:c r="V980" s="9" t="n">
        <x:f>O980*T980</x:f>
        <x:v>0</x:v>
      </x:c>
      <x:c r="W980" s="9" t="n">
        <x:f>Q980*T980</x:f>
        <x:v>0</x:v>
      </x:c>
      <x:c r="X980" s="9" t="n">
        <x:f>R980*T980</x:f>
        <x:v>0</x:v>
      </x:c>
      <x:c r="Y980" s="9" t="n">
        <x:f>S980*T980</x:f>
        <x:v>0</x:v>
      </x:c>
      <x:c r="Z980" s="9" t="str">
        <x:f>IF(ISNUMBER(U980),S980*(U980-T980),"n.a.")</x:f>
        <x:v>n.a.</x:v>
      </x:c>
      <x:c r="AA980" s="9" t="n">
        <x:f>IF(ISNUMBER(U980),Y980,0)</x:f>
        <x:v>0</x:v>
      </x:c>
      <x:c r="AB980" s="7" t="n">
        <x:f>MAX(0,L980-SUM(F980:K980))</x:f>
        <x:v>0</x:v>
      </x:c>
    </x:row>
    <x:row r="981" ht="22" customHeight="1">
      <x:c r="A981" s="18" t="n">
        <x:f>Summary!C$41</x:f>
        <x:v>46327</x:v>
      </x:c>
      <x:c r="B981" s="2" t="str">
        <x:f>'Inventory detail'!A981</x:f>
        <x:v>COIL</x:v>
      </x:c>
      <x:c r="C981" s="2" t="str">
        <x:f>'Inventory detail'!B981</x:f>
        <x:v>60</x:v>
      </x:c>
      <x:c r="D981" s="2" t="str">
        <x:f>'Inventory detail'!C981</x:f>
        <x:v>32MAR12-4</x:v>
      </x:c>
      <x:c r="E981" s="10" t="n">
        <x:f>Summary!$E$5</x:f>
        <x:v>46304</x:v>
      </x:c>
      <x:c r="F981" s="7" t="n">
        <x:f>'Inventory detail'!W981</x:f>
        <x:v>0</x:v>
      </x:c>
      <x:c r="G981" s="7" t="n">
        <x:f>'Inventory detail'!X981</x:f>
        <x:v>0</x:v>
      </x:c>
      <x:c r="H981" s="7" t="n">
        <x:f>'Inventory detail'!Y981</x:f>
        <x:v>1100</x:v>
      </x:c>
      <x:c r="I981" s="7" t="n">
        <x:f>0</x:f>
        <x:v>0</x:v>
      </x:c>
      <x:c r="J981" s="7" t="n">
        <x:f>0</x:f>
        <x:v>0</x:v>
      </x:c>
      <x:c r="K981" s="7" t="n">
        <x:f>0</x:f>
        <x:v>0</x:v>
      </x:c>
      <x:c r="L981" s="7" t="n">
        <x:f>'Inventory detail'!F981*Summary!$K$5*(A981-E981)/Summary!$K$6</x:f>
        <x:v>0</x:v>
      </x:c>
      <x:c r="M981" s="7" t="n">
        <x:f>MAX(0,H981-L981)</x:f>
        <x:v>1100</x:v>
      </x:c>
      <x:c r="N981" s="7" t="n">
        <x:f>MAX(0,L981-H981)</x:f>
        <x:v>0</x:v>
      </x:c>
      <x:c r="O981" s="7" t="n">
        <x:f>MAX(0,F981+I981-N981)</x:f>
        <x:v>0</x:v>
      </x:c>
      <x:c r="P981" s="7" t="n">
        <x:f>MAX(0,N981-F981-I981)</x:f>
        <x:v>0</x:v>
      </x:c>
      <x:c r="Q981" s="7" t="n">
        <x:f>MAX(0,G981+J981-P981)</x:f>
        <x:v>0</x:v>
      </x:c>
      <x:c r="R981" s="7" t="n">
        <x:f>M981+MAX(0,K981-MAX(0,P981-G981-J981))</x:f>
        <x:v>1100</x:v>
      </x:c>
      <x:c r="S981" s="7" t="n">
        <x:f>SUM(O981,Q981,R981)</x:f>
        <x:v>1100</x:v>
      </x:c>
      <x:c r="T981" s="14" t="n">
        <x:f>'Inventory detail'!T981</x:f>
        <x:v>0.1489</x:v>
      </x:c>
      <x:c r="U981" s="14" t="str">
        <x:f>'Inventory detail'!U981</x:f>
        <x:v>n.a.</x:v>
      </x:c>
      <x:c r="V981" s="9" t="n">
        <x:f>O981*T981</x:f>
        <x:v>0</x:v>
      </x:c>
      <x:c r="W981" s="9" t="n">
        <x:f>Q981*T981</x:f>
        <x:v>0</x:v>
      </x:c>
      <x:c r="X981" s="9" t="n">
        <x:f>R981*T981</x:f>
        <x:v>163.79</x:v>
      </x:c>
      <x:c r="Y981" s="9" t="n">
        <x:f>S981*T981</x:f>
        <x:v>163.79</x:v>
      </x:c>
      <x:c r="Z981" s="9" t="str">
        <x:f>IF(ISNUMBER(U981),S981*(U981-T981),"n.a.")</x:f>
        <x:v>n.a.</x:v>
      </x:c>
      <x:c r="AA981" s="9" t="n">
        <x:f>IF(ISNUMBER(U981),Y981,0)</x:f>
        <x:v>0</x:v>
      </x:c>
      <x:c r="AB981" s="7" t="n">
        <x:f>MAX(0,L981-SUM(F981:K981))</x:f>
        <x:v>0</x:v>
      </x:c>
    </x:row>
    <x:row r="982" ht="22" customHeight="1">
      <x:c r="A982" s="18" t="n">
        <x:f>Summary!C$41</x:f>
        <x:v>46327</x:v>
      </x:c>
      <x:c r="B982" s="2" t="str">
        <x:f>'Inventory detail'!A982</x:f>
        <x:v>COIL</x:v>
      </x:c>
      <x:c r="C982" s="2" t="str">
        <x:f>'Inventory detail'!B982</x:f>
        <x:v>60</x:v>
      </x:c>
      <x:c r="D982" s="2" t="str">
        <x:f>'Inventory detail'!C982</x:f>
        <x:v>32NAV12-4</x:v>
      </x:c>
      <x:c r="E982" s="10" t="n">
        <x:f>Summary!$E$5</x:f>
        <x:v>46304</x:v>
      </x:c>
      <x:c r="F982" s="7" t="n">
        <x:f>'Inventory detail'!W982</x:f>
        <x:v>0</x:v>
      </x:c>
      <x:c r="G982" s="7" t="n">
        <x:f>'Inventory detail'!X982</x:f>
        <x:v>0</x:v>
      </x:c>
      <x:c r="H982" s="7" t="n">
        <x:f>'Inventory detail'!Y982</x:f>
        <x:v>1400</x:v>
      </x:c>
      <x:c r="I982" s="7" t="n">
        <x:f>0</x:f>
        <x:v>0</x:v>
      </x:c>
      <x:c r="J982" s="7" t="n">
        <x:f>0</x:f>
        <x:v>0</x:v>
      </x:c>
      <x:c r="K982" s="7" t="n">
        <x:f>0</x:f>
        <x:v>0</x:v>
      </x:c>
      <x:c r="L982" s="7" t="n">
        <x:f>'Inventory detail'!F982*Summary!$K$5*(A982-E982)/Summary!$K$6</x:f>
        <x:v>0</x:v>
      </x:c>
      <x:c r="M982" s="7" t="n">
        <x:f>MAX(0,H982-L982)</x:f>
        <x:v>1400</x:v>
      </x:c>
      <x:c r="N982" s="7" t="n">
        <x:f>MAX(0,L982-H982)</x:f>
        <x:v>0</x:v>
      </x:c>
      <x:c r="O982" s="7" t="n">
        <x:f>MAX(0,F982+I982-N982)</x:f>
        <x:v>0</x:v>
      </x:c>
      <x:c r="P982" s="7" t="n">
        <x:f>MAX(0,N982-F982-I982)</x:f>
        <x:v>0</x:v>
      </x:c>
      <x:c r="Q982" s="7" t="n">
        <x:f>MAX(0,G982+J982-P982)</x:f>
        <x:v>0</x:v>
      </x:c>
      <x:c r="R982" s="7" t="n">
        <x:f>M982+MAX(0,K982-MAX(0,P982-G982-J982))</x:f>
        <x:v>1400</x:v>
      </x:c>
      <x:c r="S982" s="7" t="n">
        <x:f>SUM(O982,Q982,R982)</x:f>
        <x:v>1400</x:v>
      </x:c>
      <x:c r="T982" s="14" t="n">
        <x:f>'Inventory detail'!T982</x:f>
        <x:v>0.2647</x:v>
      </x:c>
      <x:c r="U982" s="14" t="n">
        <x:f>'Inventory detail'!U982</x:f>
        <x:v>0.2593435</x:v>
      </x:c>
      <x:c r="V982" s="9" t="n">
        <x:f>O982*T982</x:f>
        <x:v>0</x:v>
      </x:c>
      <x:c r="W982" s="9" t="n">
        <x:f>Q982*T982</x:f>
        <x:v>0</x:v>
      </x:c>
      <x:c r="X982" s="9" t="n">
        <x:f>R982*T982</x:f>
        <x:v>370.58</x:v>
      </x:c>
      <x:c r="Y982" s="9" t="n">
        <x:f>S982*T982</x:f>
        <x:v>370.58</x:v>
      </x:c>
      <x:c r="Z982" s="9" t="n">
        <x:f>IF(ISNUMBER(U982),S982*(U982-T982),"n.a.")</x:f>
        <x:v>-7.499099999999981</x:v>
      </x:c>
      <x:c r="AA982" s="9" t="n">
        <x:f>IF(ISNUMBER(U982),Y982,0)</x:f>
        <x:v>370.58</x:v>
      </x:c>
      <x:c r="AB982" s="7" t="n">
        <x:f>MAX(0,L982-SUM(F982:K982))</x:f>
        <x:v>0</x:v>
      </x:c>
    </x:row>
    <x:row r="983" ht="22" customHeight="1">
      <x:c r="A983" s="18" t="n">
        <x:f>Summary!C$41</x:f>
        <x:v>46327</x:v>
      </x:c>
      <x:c r="B983" s="2" t="str">
        <x:f>'Inventory detail'!A983</x:f>
        <x:v>COIL</x:v>
      </x:c>
      <x:c r="C983" s="2" t="str">
        <x:f>'Inventory detail'!B983</x:f>
        <x:v>60</x:v>
      </x:c>
      <x:c r="D983" s="2" t="str">
        <x:f>'Inventory detail'!C983</x:f>
        <x:v>32RED12-4</x:v>
      </x:c>
      <x:c r="E983" s="10" t="n">
        <x:f>Summary!$E$5</x:f>
        <x:v>46304</x:v>
      </x:c>
      <x:c r="F983" s="7" t="n">
        <x:f>'Inventory detail'!W983</x:f>
        <x:v>0</x:v>
      </x:c>
      <x:c r="G983" s="7" t="n">
        <x:f>'Inventory detail'!X983</x:f>
        <x:v>0</x:v>
      </x:c>
      <x:c r="H983" s="7" t="n">
        <x:f>'Inventory detail'!Y983</x:f>
        <x:v>0</x:v>
      </x:c>
      <x:c r="I983" s="7" t="n">
        <x:f>0</x:f>
        <x:v>0</x:v>
      </x:c>
      <x:c r="J983" s="7" t="n">
        <x:f>0</x:f>
        <x:v>0</x:v>
      </x:c>
      <x:c r="K983" s="7" t="n">
        <x:f>0</x:f>
        <x:v>0</x:v>
      </x:c>
      <x:c r="L983" s="7" t="n">
        <x:f>'Inventory detail'!F983*Summary!$K$5*(A983-E983)/Summary!$K$6</x:f>
        <x:v>0</x:v>
      </x:c>
      <x:c r="M983" s="7" t="n">
        <x:f>MAX(0,H983-L983)</x:f>
        <x:v>0</x:v>
      </x:c>
      <x:c r="N983" s="7" t="n">
        <x:f>MAX(0,L983-H983)</x:f>
        <x:v>0</x:v>
      </x:c>
      <x:c r="O983" s="7" t="n">
        <x:f>MAX(0,F983+I983-N983)</x:f>
        <x:v>0</x:v>
      </x:c>
      <x:c r="P983" s="7" t="n">
        <x:f>MAX(0,N983-F983-I983)</x:f>
        <x:v>0</x:v>
      </x:c>
      <x:c r="Q983" s="7" t="n">
        <x:f>MAX(0,G983+J983-P983)</x:f>
        <x:v>0</x:v>
      </x:c>
      <x:c r="R983" s="7" t="n">
        <x:f>M983+MAX(0,K983-MAX(0,P983-G983-J983))</x:f>
        <x:v>0</x:v>
      </x:c>
      <x:c r="S983" s="7" t="n">
        <x:f>SUM(O983,Q983,R983)</x:f>
        <x:v>0</x:v>
      </x:c>
      <x:c r="T983" s="14" t="n">
        <x:f>'Inventory detail'!T983</x:f>
        <x:v>0.1489</x:v>
      </x:c>
      <x:c r="U983" s="14" t="str">
        <x:f>'Inventory detail'!U983</x:f>
        <x:v>n.a.</x:v>
      </x:c>
      <x:c r="V983" s="9" t="n">
        <x:f>O983*T983</x:f>
        <x:v>0</x:v>
      </x:c>
      <x:c r="W983" s="9" t="n">
        <x:f>Q983*T983</x:f>
        <x:v>0</x:v>
      </x:c>
      <x:c r="X983" s="9" t="n">
        <x:f>R983*T983</x:f>
        <x:v>0</x:v>
      </x:c>
      <x:c r="Y983" s="9" t="n">
        <x:f>S983*T983</x:f>
        <x:v>0</x:v>
      </x:c>
      <x:c r="Z983" s="9" t="str">
        <x:f>IF(ISNUMBER(U983),S983*(U983-T983),"n.a.")</x:f>
        <x:v>n.a.</x:v>
      </x:c>
      <x:c r="AA983" s="9" t="n">
        <x:f>IF(ISNUMBER(U983),Y983,0)</x:f>
        <x:v>0</x:v>
      </x:c>
      <x:c r="AB983" s="7" t="n">
        <x:f>MAX(0,L983-SUM(F983:K983))</x:f>
        <x:v>0</x:v>
      </x:c>
    </x:row>
    <x:row r="984" ht="22" customHeight="1">
      <x:c r="A984" s="18" t="n">
        <x:f>Summary!C$41</x:f>
        <x:v>46327</x:v>
      </x:c>
      <x:c r="B984" s="2" t="str">
        <x:f>'Inventory detail'!A984</x:f>
        <x:v>COIL</x:v>
      </x:c>
      <x:c r="C984" s="2" t="str">
        <x:f>'Inventory detail'!B984</x:f>
        <x:v>60</x:v>
      </x:c>
      <x:c r="D984" s="2" t="str">
        <x:f>'Inventory detail'!C984</x:f>
        <x:v>6BLK12-5</x:v>
      </x:c>
      <x:c r="E984" s="10" t="n">
        <x:f>Summary!$E$5</x:f>
        <x:v>46304</x:v>
      </x:c>
      <x:c r="F984" s="7" t="n">
        <x:f>'Inventory detail'!W984</x:f>
        <x:v>0</x:v>
      </x:c>
      <x:c r="G984" s="7" t="n">
        <x:f>'Inventory detail'!X984</x:f>
        <x:v>0</x:v>
      </x:c>
      <x:c r="H984" s="7" t="n">
        <x:f>'Inventory detail'!Y984</x:f>
        <x:v>0</x:v>
      </x:c>
      <x:c r="I984" s="7" t="n">
        <x:f>0</x:f>
        <x:v>0</x:v>
      </x:c>
      <x:c r="J984" s="7" t="n">
        <x:f>0</x:f>
        <x:v>0</x:v>
      </x:c>
      <x:c r="K984" s="7" t="n">
        <x:f>0</x:f>
        <x:v>0</x:v>
      </x:c>
      <x:c r="L984" s="7" t="n">
        <x:f>'Inventory detail'!F984*Summary!$K$5*(A984-E984)/Summary!$K$6</x:f>
        <x:v>0</x:v>
      </x:c>
      <x:c r="M984" s="7" t="n">
        <x:f>MAX(0,H984-L984)</x:f>
        <x:v>0</x:v>
      </x:c>
      <x:c r="N984" s="7" t="n">
        <x:f>MAX(0,L984-H984)</x:f>
        <x:v>0</x:v>
      </x:c>
      <x:c r="O984" s="7" t="n">
        <x:f>MAX(0,F984+I984-N984)</x:f>
        <x:v>0</x:v>
      </x:c>
      <x:c r="P984" s="7" t="n">
        <x:f>MAX(0,N984-F984-I984)</x:f>
        <x:v>0</x:v>
      </x:c>
      <x:c r="Q984" s="7" t="n">
        <x:f>MAX(0,G984+J984-P984)</x:f>
        <x:v>0</x:v>
      </x:c>
      <x:c r="R984" s="7" t="n">
        <x:f>M984+MAX(0,K984-MAX(0,P984-G984-J984))</x:f>
        <x:v>0</x:v>
      </x:c>
      <x:c r="S984" s="7" t="n">
        <x:f>SUM(O984,Q984,R984)</x:f>
        <x:v>0</x:v>
      </x:c>
      <x:c r="T984" s="14" t="n">
        <x:f>'Inventory detail'!T984</x:f>
        <x:v>0.0239</x:v>
      </x:c>
      <x:c r="U984" s="14" t="str">
        <x:f>'Inventory detail'!U984</x:f>
        <x:v>n.a.</x:v>
      </x:c>
      <x:c r="V984" s="9" t="n">
        <x:f>O984*T984</x:f>
        <x:v>0</x:v>
      </x:c>
      <x:c r="W984" s="9" t="n">
        <x:f>Q984*T984</x:f>
        <x:v>0</x:v>
      </x:c>
      <x:c r="X984" s="9" t="n">
        <x:f>R984*T984</x:f>
        <x:v>0</x:v>
      </x:c>
      <x:c r="Y984" s="9" t="n">
        <x:f>S984*T984</x:f>
        <x:v>0</x:v>
      </x:c>
      <x:c r="Z984" s="9" t="str">
        <x:f>IF(ISNUMBER(U984),S984*(U984-T984),"n.a.")</x:f>
        <x:v>n.a.</x:v>
      </x:c>
      <x:c r="AA984" s="9" t="n">
        <x:f>IF(ISNUMBER(U984),Y984,0)</x:f>
        <x:v>0</x:v>
      </x:c>
      <x:c r="AB984" s="7" t="n">
        <x:f>MAX(0,L984-SUM(F984:K984))</x:f>
        <x:v>0</x:v>
      </x:c>
    </x:row>
    <x:row r="985" ht="22" customHeight="1">
      <x:c r="A985" s="18" t="n">
        <x:f>Summary!C$41</x:f>
        <x:v>46327</x:v>
      </x:c>
      <x:c r="B985" s="2" t="str">
        <x:f>'Inventory detail'!A985</x:f>
        <x:v>COIL</x:v>
      </x:c>
      <x:c r="C985" s="2" t="str">
        <x:f>'Inventory detail'!B985</x:f>
        <x:v>60</x:v>
      </x:c>
      <x:c r="D985" s="2" t="str">
        <x:f>'Inventory detail'!C985</x:f>
        <x:v>6BLK36-5</x:v>
      </x:c>
      <x:c r="E985" s="10" t="n">
        <x:f>Summary!$E$5</x:f>
        <x:v>46304</x:v>
      </x:c>
      <x:c r="F985" s="7" t="n">
        <x:f>'Inventory detail'!W985</x:f>
        <x:v>0</x:v>
      </x:c>
      <x:c r="G985" s="7" t="n">
        <x:f>'Inventory detail'!X985</x:f>
        <x:v>0</x:v>
      </x:c>
      <x:c r="H985" s="7" t="n">
        <x:f>'Inventory detail'!Y985</x:f>
        <x:v>0</x:v>
      </x:c>
      <x:c r="I985" s="7" t="n">
        <x:f>0</x:f>
        <x:v>0</x:v>
      </x:c>
      <x:c r="J985" s="7" t="n">
        <x:f>0</x:f>
        <x:v>0</x:v>
      </x:c>
      <x:c r="K985" s="7" t="n">
        <x:f>0</x:f>
        <x:v>0</x:v>
      </x:c>
      <x:c r="L985" s="7" t="n">
        <x:f>'Inventory detail'!F985*Summary!$K$5*(A985-E985)/Summary!$K$6</x:f>
        <x:v>0</x:v>
      </x:c>
      <x:c r="M985" s="7" t="n">
        <x:f>MAX(0,H985-L985)</x:f>
        <x:v>0</x:v>
      </x:c>
      <x:c r="N985" s="7" t="n">
        <x:f>MAX(0,L985-H985)</x:f>
        <x:v>0</x:v>
      </x:c>
      <x:c r="O985" s="7" t="n">
        <x:f>MAX(0,F985+I985-N985)</x:f>
        <x:v>0</x:v>
      </x:c>
      <x:c r="P985" s="7" t="n">
        <x:f>MAX(0,N985-F985-I985)</x:f>
        <x:v>0</x:v>
      </x:c>
      <x:c r="Q985" s="7" t="n">
        <x:f>MAX(0,G985+J985-P985)</x:f>
        <x:v>0</x:v>
      </x:c>
      <x:c r="R985" s="7" t="n">
        <x:f>M985+MAX(0,K985-MAX(0,P985-G985-J985))</x:f>
        <x:v>0</x:v>
      </x:c>
      <x:c r="S985" s="7" t="n">
        <x:f>SUM(O985,Q985,R985)</x:f>
        <x:v>0</x:v>
      </x:c>
      <x:c r="T985" s="14" t="n">
        <x:f>'Inventory detail'!T985</x:f>
        <x:v>0.0779</x:v>
      </x:c>
      <x:c r="U985" s="14" t="str">
        <x:f>'Inventory detail'!U985</x:f>
        <x:v>n.a.</x:v>
      </x:c>
      <x:c r="V985" s="9" t="n">
        <x:f>O985*T985</x:f>
        <x:v>0</x:v>
      </x:c>
      <x:c r="W985" s="9" t="n">
        <x:f>Q985*T985</x:f>
        <x:v>0</x:v>
      </x:c>
      <x:c r="X985" s="9" t="n">
        <x:f>R985*T985</x:f>
        <x:v>0</x:v>
      </x:c>
      <x:c r="Y985" s="9" t="n">
        <x:f>S985*T985</x:f>
        <x:v>0</x:v>
      </x:c>
      <x:c r="Z985" s="9" t="str">
        <x:f>IF(ISNUMBER(U985),S985*(U985-T985),"n.a.")</x:f>
        <x:v>n.a.</x:v>
      </x:c>
      <x:c r="AA985" s="9" t="n">
        <x:f>IF(ISNUMBER(U985),Y985,0)</x:f>
        <x:v>0</x:v>
      </x:c>
      <x:c r="AB985" s="7" t="n">
        <x:f>MAX(0,L985-SUM(F985:K985))</x:f>
        <x:v>0</x:v>
      </x:c>
    </x:row>
    <x:row r="986" ht="22" customHeight="1">
      <x:c r="A986" s="18" t="n">
        <x:f>Summary!C$41</x:f>
        <x:v>46327</x:v>
      </x:c>
      <x:c r="B986" s="2" t="str">
        <x:f>'Inventory detail'!A986</x:f>
        <x:v>COIL</x:v>
      </x:c>
      <x:c r="C986" s="2" t="str">
        <x:f>'Inventory detail'!B986</x:f>
        <x:v>60</x:v>
      </x:c>
      <x:c r="D986" s="2" t="str">
        <x:f>'Inventory detail'!C986</x:f>
        <x:v>6BLU12-4</x:v>
      </x:c>
      <x:c r="E986" s="10" t="n">
        <x:f>Summary!$E$5</x:f>
        <x:v>46304</x:v>
      </x:c>
      <x:c r="F986" s="7" t="n">
        <x:f>'Inventory detail'!W986</x:f>
        <x:v>0</x:v>
      </x:c>
      <x:c r="G986" s="7" t="n">
        <x:f>'Inventory detail'!X986</x:f>
        <x:v>0</x:v>
      </x:c>
      <x:c r="H986" s="7" t="n">
        <x:f>'Inventory detail'!Y986</x:f>
        <x:v>0</x:v>
      </x:c>
      <x:c r="I986" s="7" t="n">
        <x:f>0</x:f>
        <x:v>0</x:v>
      </x:c>
      <x:c r="J986" s="7" t="n">
        <x:f>0</x:f>
        <x:v>0</x:v>
      </x:c>
      <x:c r="K986" s="7" t="n">
        <x:f>0</x:f>
        <x:v>0</x:v>
      </x:c>
      <x:c r="L986" s="7" t="n">
        <x:f>'Inventory detail'!F986*Summary!$K$5*(A986-E986)/Summary!$K$6</x:f>
        <x:v>0</x:v>
      </x:c>
      <x:c r="M986" s="7" t="n">
        <x:f>MAX(0,H986-L986)</x:f>
        <x:v>0</x:v>
      </x:c>
      <x:c r="N986" s="7" t="n">
        <x:f>MAX(0,L986-H986)</x:f>
        <x:v>0</x:v>
      </x:c>
      <x:c r="O986" s="7" t="n">
        <x:f>MAX(0,F986+I986-N986)</x:f>
        <x:v>0</x:v>
      </x:c>
      <x:c r="P986" s="7" t="n">
        <x:f>MAX(0,N986-F986-I986)</x:f>
        <x:v>0</x:v>
      </x:c>
      <x:c r="Q986" s="7" t="n">
        <x:f>MAX(0,G986+J986-P986)</x:f>
        <x:v>0</x:v>
      </x:c>
      <x:c r="R986" s="7" t="n">
        <x:f>M986+MAX(0,K986-MAX(0,P986-G986-J986))</x:f>
        <x:v>0</x:v>
      </x:c>
      <x:c r="S986" s="7" t="n">
        <x:f>SUM(O986,Q986,R986)</x:f>
        <x:v>0</x:v>
      </x:c>
      <x:c r="T986" s="14" t="n">
        <x:f>'Inventory detail'!T986</x:f>
        <x:v>0.0365</x:v>
      </x:c>
      <x:c r="U986" s="14" t="n">
        <x:f>'Inventory detail'!U986</x:f>
        <x:v>0.0356915</x:v>
      </x:c>
      <x:c r="V986" s="9" t="n">
        <x:f>O986*T986</x:f>
        <x:v>0</x:v>
      </x:c>
      <x:c r="W986" s="9" t="n">
        <x:f>Q986*T986</x:f>
        <x:v>0</x:v>
      </x:c>
      <x:c r="X986" s="9" t="n">
        <x:f>R986*T986</x:f>
        <x:v>0</x:v>
      </x:c>
      <x:c r="Y986" s="9" t="n">
        <x:f>S986*T986</x:f>
        <x:v>0</x:v>
      </x:c>
      <x:c r="Z986" s="9" t="n">
        <x:f>IF(ISNUMBER(U986),S986*(U986-T986),"n.a.")</x:f>
        <x:v>0</x:v>
      </x:c>
      <x:c r="AA986" s="9" t="n">
        <x:f>IF(ISNUMBER(U986),Y986,0)</x:f>
        <x:v>0</x:v>
      </x:c>
      <x:c r="AB986" s="7" t="n">
        <x:f>MAX(0,L986-SUM(F986:K986))</x:f>
        <x:v>0</x:v>
      </x:c>
    </x:row>
    <x:row r="987" ht="22" customHeight="1">
      <x:c r="A987" s="18" t="n">
        <x:f>Summary!C$41</x:f>
        <x:v>46327</x:v>
      </x:c>
      <x:c r="B987" s="2" t="str">
        <x:f>'Inventory detail'!A987</x:f>
        <x:v>COIL</x:v>
      </x:c>
      <x:c r="C987" s="2" t="str">
        <x:f>'Inventory detail'!B987</x:f>
        <x:v>60</x:v>
      </x:c>
      <x:c r="D987" s="2" t="str">
        <x:f>'Inventory detail'!C987</x:f>
        <x:v>6FG12-4</x:v>
      </x:c>
      <x:c r="E987" s="10" t="n">
        <x:f>Summary!$E$5</x:f>
        <x:v>46304</x:v>
      </x:c>
      <x:c r="F987" s="7" t="n">
        <x:f>'Inventory detail'!W987</x:f>
        <x:v>0</x:v>
      </x:c>
      <x:c r="G987" s="7" t="n">
        <x:f>'Inventory detail'!X987</x:f>
        <x:v>0</x:v>
      </x:c>
      <x:c r="H987" s="7" t="n">
        <x:f>'Inventory detail'!Y987</x:f>
        <x:v>0</x:v>
      </x:c>
      <x:c r="I987" s="7" t="n">
        <x:f>0</x:f>
        <x:v>0</x:v>
      </x:c>
      <x:c r="J987" s="7" t="n">
        <x:f>0</x:f>
        <x:v>0</x:v>
      </x:c>
      <x:c r="K987" s="7" t="n">
        <x:f>0</x:f>
        <x:v>0</x:v>
      </x:c>
      <x:c r="L987" s="7" t="n">
        <x:f>'Inventory detail'!F987*Summary!$K$5*(A987-E987)/Summary!$K$6</x:f>
        <x:v>0</x:v>
      </x:c>
      <x:c r="M987" s="7" t="n">
        <x:f>MAX(0,H987-L987)</x:f>
        <x:v>0</x:v>
      </x:c>
      <x:c r="N987" s="7" t="n">
        <x:f>MAX(0,L987-H987)</x:f>
        <x:v>0</x:v>
      </x:c>
      <x:c r="O987" s="7" t="n">
        <x:f>MAX(0,F987+I987-N987)</x:f>
        <x:v>0</x:v>
      </x:c>
      <x:c r="P987" s="7" t="n">
        <x:f>MAX(0,N987-F987-I987)</x:f>
        <x:v>0</x:v>
      </x:c>
      <x:c r="Q987" s="7" t="n">
        <x:f>MAX(0,G987+J987-P987)</x:f>
        <x:v>0</x:v>
      </x:c>
      <x:c r="R987" s="7" t="n">
        <x:f>M987+MAX(0,K987-MAX(0,P987-G987-J987))</x:f>
        <x:v>0</x:v>
      </x:c>
      <x:c r="S987" s="7" t="n">
        <x:f>SUM(O987,Q987,R987)</x:f>
        <x:v>0</x:v>
      </x:c>
      <x:c r="T987" s="14" t="n">
        <x:f>'Inventory detail'!T987</x:f>
        <x:v>0.0216</x:v>
      </x:c>
      <x:c r="U987" s="14" t="str">
        <x:f>'Inventory detail'!U987</x:f>
        <x:v>n.a.</x:v>
      </x:c>
      <x:c r="V987" s="9" t="n">
        <x:f>O987*T987</x:f>
        <x:v>0</x:v>
      </x:c>
      <x:c r="W987" s="9" t="n">
        <x:f>Q987*T987</x:f>
        <x:v>0</x:v>
      </x:c>
      <x:c r="X987" s="9" t="n">
        <x:f>R987*T987</x:f>
        <x:v>0</x:v>
      </x:c>
      <x:c r="Y987" s="9" t="n">
        <x:f>S987*T987</x:f>
        <x:v>0</x:v>
      </x:c>
      <x:c r="Z987" s="9" t="str">
        <x:f>IF(ISNUMBER(U987),S987*(U987-T987),"n.a.")</x:f>
        <x:v>n.a.</x:v>
      </x:c>
      <x:c r="AA987" s="9" t="n">
        <x:f>IF(ISNUMBER(U987),Y987,0)</x:f>
        <x:v>0</x:v>
      </x:c>
      <x:c r="AB987" s="7" t="n">
        <x:f>MAX(0,L987-SUM(F987:K987))</x:f>
        <x:v>0</x:v>
      </x:c>
    </x:row>
    <x:row r="988" ht="22" customHeight="1">
      <x:c r="A988" s="18" t="n">
        <x:f>Summary!C$41</x:f>
        <x:v>46327</x:v>
      </x:c>
      <x:c r="B988" s="2" t="str">
        <x:f>'Inventory detail'!A988</x:f>
        <x:v>COIL</x:v>
      </x:c>
      <x:c r="C988" s="2" t="str">
        <x:f>'Inventory detail'!B988</x:f>
        <x:v>60</x:v>
      </x:c>
      <x:c r="D988" s="2" t="str">
        <x:f>'Inventory detail'!C988</x:f>
        <x:v>6RED12-4</x:v>
      </x:c>
      <x:c r="E988" s="10" t="n">
        <x:f>Summary!$E$5</x:f>
        <x:v>46304</x:v>
      </x:c>
      <x:c r="F988" s="7" t="n">
        <x:f>'Inventory detail'!W988</x:f>
        <x:v>0</x:v>
      </x:c>
      <x:c r="G988" s="7" t="n">
        <x:f>'Inventory detail'!X988</x:f>
        <x:v>0</x:v>
      </x:c>
      <x:c r="H988" s="7" t="n">
        <x:f>'Inventory detail'!Y988</x:f>
        <x:v>0</x:v>
      </x:c>
      <x:c r="I988" s="7" t="n">
        <x:f>0</x:f>
        <x:v>0</x:v>
      </x:c>
      <x:c r="J988" s="7" t="n">
        <x:f>0</x:f>
        <x:v>0</x:v>
      </x:c>
      <x:c r="K988" s="7" t="n">
        <x:f>0</x:f>
        <x:v>0</x:v>
      </x:c>
      <x:c r="L988" s="7" t="n">
        <x:f>'Inventory detail'!F988*Summary!$K$5*(A988-E988)/Summary!$K$6</x:f>
        <x:v>0</x:v>
      </x:c>
      <x:c r="M988" s="7" t="n">
        <x:f>MAX(0,H988-L988)</x:f>
        <x:v>0</x:v>
      </x:c>
      <x:c r="N988" s="7" t="n">
        <x:f>MAX(0,L988-H988)</x:f>
        <x:v>0</x:v>
      </x:c>
      <x:c r="O988" s="7" t="n">
        <x:f>MAX(0,F988+I988-N988)</x:f>
        <x:v>0</x:v>
      </x:c>
      <x:c r="P988" s="7" t="n">
        <x:f>MAX(0,N988-F988-I988)</x:f>
        <x:v>0</x:v>
      </x:c>
      <x:c r="Q988" s="7" t="n">
        <x:f>MAX(0,G988+J988-P988)</x:f>
        <x:v>0</x:v>
      </x:c>
      <x:c r="R988" s="7" t="n">
        <x:f>M988+MAX(0,K988-MAX(0,P988-G988-J988))</x:f>
        <x:v>0</x:v>
      </x:c>
      <x:c r="S988" s="7" t="n">
        <x:f>SUM(O988,Q988,R988)</x:f>
        <x:v>0</x:v>
      </x:c>
      <x:c r="T988" s="14" t="n">
        <x:f>'Inventory detail'!T988</x:f>
        <x:v>0.0365</x:v>
      </x:c>
      <x:c r="U988" s="14" t="n">
        <x:f>'Inventory detail'!U988</x:f>
        <x:v>0.0356915</x:v>
      </x:c>
      <x:c r="V988" s="9" t="n">
        <x:f>O988*T988</x:f>
        <x:v>0</x:v>
      </x:c>
      <x:c r="W988" s="9" t="n">
        <x:f>Q988*T988</x:f>
        <x:v>0</x:v>
      </x:c>
      <x:c r="X988" s="9" t="n">
        <x:f>R988*T988</x:f>
        <x:v>0</x:v>
      </x:c>
      <x:c r="Y988" s="9" t="n">
        <x:f>S988*T988</x:f>
        <x:v>0</x:v>
      </x:c>
      <x:c r="Z988" s="9" t="n">
        <x:f>IF(ISNUMBER(U988),S988*(U988-T988),"n.a.")</x:f>
        <x:v>0</x:v>
      </x:c>
      <x:c r="AA988" s="9" t="n">
        <x:f>IF(ISNUMBER(U988),Y988,0)</x:f>
        <x:v>0</x:v>
      </x:c>
      <x:c r="AB988" s="7" t="n">
        <x:f>MAX(0,L988-SUM(F988:K988))</x:f>
        <x:v>0</x:v>
      </x:c>
    </x:row>
    <x:row r="989" ht="22" customHeight="1">
      <x:c r="A989" s="18" t="n">
        <x:f>Summary!C$41</x:f>
        <x:v>46327</x:v>
      </x:c>
      <x:c r="B989" s="2" t="str">
        <x:f>'Inventory detail'!A989</x:f>
        <x:v>COIL</x:v>
      </x:c>
      <x:c r="C989" s="2" t="str">
        <x:f>'Inventory detail'!B989</x:f>
        <x:v>60</x:v>
      </x:c>
      <x:c r="D989" s="2" t="str">
        <x:f>'Inventory detail'!C989</x:f>
        <x:v>6WHT12-5</x:v>
      </x:c>
      <x:c r="E989" s="10" t="n">
        <x:f>Summary!$E$5</x:f>
        <x:v>46304</x:v>
      </x:c>
      <x:c r="F989" s="7" t="n">
        <x:f>'Inventory detail'!W989</x:f>
        <x:v>0</x:v>
      </x:c>
      <x:c r="G989" s="7" t="n">
        <x:f>'Inventory detail'!X989</x:f>
        <x:v>0</x:v>
      </x:c>
      <x:c r="H989" s="7" t="n">
        <x:f>'Inventory detail'!Y989</x:f>
        <x:v>0</x:v>
      </x:c>
      <x:c r="I989" s="7" t="n">
        <x:f>0</x:f>
        <x:v>0</x:v>
      </x:c>
      <x:c r="J989" s="7" t="n">
        <x:f>0</x:f>
        <x:v>0</x:v>
      </x:c>
      <x:c r="K989" s="7" t="n">
        <x:f>0</x:f>
        <x:v>0</x:v>
      </x:c>
      <x:c r="L989" s="7" t="n">
        <x:f>'Inventory detail'!F989*Summary!$K$5*(A989-E989)/Summary!$K$6</x:f>
        <x:v>0</x:v>
      </x:c>
      <x:c r="M989" s="7" t="n">
        <x:f>MAX(0,H989-L989)</x:f>
        <x:v>0</x:v>
      </x:c>
      <x:c r="N989" s="7" t="n">
        <x:f>MAX(0,L989-H989)</x:f>
        <x:v>0</x:v>
      </x:c>
      <x:c r="O989" s="7" t="n">
        <x:f>MAX(0,F989+I989-N989)</x:f>
        <x:v>0</x:v>
      </x:c>
      <x:c r="P989" s="7" t="n">
        <x:f>MAX(0,N989-F989-I989)</x:f>
        <x:v>0</x:v>
      </x:c>
      <x:c r="Q989" s="7" t="n">
        <x:f>MAX(0,G989+J989-P989)</x:f>
        <x:v>0</x:v>
      </x:c>
      <x:c r="R989" s="7" t="n">
        <x:f>M989+MAX(0,K989-MAX(0,P989-G989-J989))</x:f>
        <x:v>0</x:v>
      </x:c>
      <x:c r="S989" s="7" t="n">
        <x:f>SUM(O989,Q989,R989)</x:f>
        <x:v>0</x:v>
      </x:c>
      <x:c r="T989" s="14" t="n">
        <x:f>'Inventory detail'!T989</x:f>
        <x:v>0.0239</x:v>
      </x:c>
      <x:c r="U989" s="14" t="str">
        <x:f>'Inventory detail'!U989</x:f>
        <x:v>n.a.</x:v>
      </x:c>
      <x:c r="V989" s="9" t="n">
        <x:f>O989*T989</x:f>
        <x:v>0</x:v>
      </x:c>
      <x:c r="W989" s="9" t="n">
        <x:f>Q989*T989</x:f>
        <x:v>0</x:v>
      </x:c>
      <x:c r="X989" s="9" t="n">
        <x:f>R989*T989</x:f>
        <x:v>0</x:v>
      </x:c>
      <x:c r="Y989" s="9" t="n">
        <x:f>S989*T989</x:f>
        <x:v>0</x:v>
      </x:c>
      <x:c r="Z989" s="9" t="str">
        <x:f>IF(ISNUMBER(U989),S989*(U989-T989),"n.a.")</x:f>
        <x:v>n.a.</x:v>
      </x:c>
      <x:c r="AA989" s="9" t="n">
        <x:f>IF(ISNUMBER(U989),Y989,0)</x:f>
        <x:v>0</x:v>
      </x:c>
      <x:c r="AB989" s="7" t="n">
        <x:f>MAX(0,L989-SUM(F989:K989))</x:f>
        <x:v>0</x:v>
      </x:c>
    </x:row>
    <x:row r="990" ht="22" customHeight="1">
      <x:c r="A990" s="18" t="n">
        <x:f>Summary!C$41</x:f>
        <x:v>46327</x:v>
      </x:c>
      <x:c r="B990" s="2" t="str">
        <x:f>'Inventory detail'!A990</x:f>
        <x:v>COIL</x:v>
      </x:c>
      <x:c r="C990" s="2" t="str">
        <x:f>'Inventory detail'!B990</x:f>
        <x:v>60</x:v>
      </x:c>
      <x:c r="D990" s="2" t="str">
        <x:f>'Inventory detail'!C990</x:f>
        <x:v>6WHT36-5</x:v>
      </x:c>
      <x:c r="E990" s="10" t="n">
        <x:f>Summary!$E$5</x:f>
        <x:v>46304</x:v>
      </x:c>
      <x:c r="F990" s="7" t="n">
        <x:f>'Inventory detail'!W990</x:f>
        <x:v>0</x:v>
      </x:c>
      <x:c r="G990" s="7" t="n">
        <x:f>'Inventory detail'!X990</x:f>
        <x:v>0</x:v>
      </x:c>
      <x:c r="H990" s="7" t="n">
        <x:f>'Inventory detail'!Y990</x:f>
        <x:v>0</x:v>
      </x:c>
      <x:c r="I990" s="7" t="n">
        <x:f>0</x:f>
        <x:v>0</x:v>
      </x:c>
      <x:c r="J990" s="7" t="n">
        <x:f>0</x:f>
        <x:v>0</x:v>
      </x:c>
      <x:c r="K990" s="7" t="n">
        <x:f>0</x:f>
        <x:v>0</x:v>
      </x:c>
      <x:c r="L990" s="7" t="n">
        <x:f>'Inventory detail'!F990*Summary!$K$5*(A990-E990)/Summary!$K$6</x:f>
        <x:v>0</x:v>
      </x:c>
      <x:c r="M990" s="7" t="n">
        <x:f>MAX(0,H990-L990)</x:f>
        <x:v>0</x:v>
      </x:c>
      <x:c r="N990" s="7" t="n">
        <x:f>MAX(0,L990-H990)</x:f>
        <x:v>0</x:v>
      </x:c>
      <x:c r="O990" s="7" t="n">
        <x:f>MAX(0,F990+I990-N990)</x:f>
        <x:v>0</x:v>
      </x:c>
      <x:c r="P990" s="7" t="n">
        <x:f>MAX(0,N990-F990-I990)</x:f>
        <x:v>0</x:v>
      </x:c>
      <x:c r="Q990" s="7" t="n">
        <x:f>MAX(0,G990+J990-P990)</x:f>
        <x:v>0</x:v>
      </x:c>
      <x:c r="R990" s="7" t="n">
        <x:f>M990+MAX(0,K990-MAX(0,P990-G990-J990))</x:f>
        <x:v>0</x:v>
      </x:c>
      <x:c r="S990" s="7" t="n">
        <x:f>SUM(O990,Q990,R990)</x:f>
        <x:v>0</x:v>
      </x:c>
      <x:c r="T990" s="14" t="n">
        <x:f>'Inventory detail'!T990</x:f>
        <x:v>0.0779</x:v>
      </x:c>
      <x:c r="U990" s="14" t="str">
        <x:f>'Inventory detail'!U990</x:f>
        <x:v>n.a.</x:v>
      </x:c>
      <x:c r="V990" s="9" t="n">
        <x:f>O990*T990</x:f>
        <x:v>0</x:v>
      </x:c>
      <x:c r="W990" s="9" t="n">
        <x:f>Q990*T990</x:f>
        <x:v>0</x:v>
      </x:c>
      <x:c r="X990" s="9" t="n">
        <x:f>R990*T990</x:f>
        <x:v>0</x:v>
      </x:c>
      <x:c r="Y990" s="9" t="n">
        <x:f>S990*T990</x:f>
        <x:v>0</x:v>
      </x:c>
      <x:c r="Z990" s="9" t="str">
        <x:f>IF(ISNUMBER(U990),S990*(U990-T990),"n.a.")</x:f>
        <x:v>n.a.</x:v>
      </x:c>
      <x:c r="AA990" s="9" t="n">
        <x:f>IF(ISNUMBER(U990),Y990,0)</x:f>
        <x:v>0</x:v>
      </x:c>
      <x:c r="AB990" s="7" t="n">
        <x:f>MAX(0,L990-SUM(F990:K990))</x:f>
        <x:v>0</x:v>
      </x:c>
    </x:row>
    <x:row r="991" ht="22" customHeight="1">
      <x:c r="A991" s="18" t="n">
        <x:f>Summary!C$41</x:f>
        <x:v>46327</x:v>
      </x:c>
      <x:c r="B991" s="2" t="str">
        <x:f>'Inventory detail'!A991</x:f>
        <x:v>COIL</x:v>
      </x:c>
      <x:c r="C991" s="2" t="str">
        <x:f>'Inventory detail'!B991</x:f>
        <x:v>60</x:v>
      </x:c>
      <x:c r="D991" s="2" t="str">
        <x:f>'Inventory detail'!C991</x:f>
        <x:v>7BLK12-5</x:v>
      </x:c>
      <x:c r="E991" s="10" t="n">
        <x:f>Summary!$E$5</x:f>
        <x:v>46304</x:v>
      </x:c>
      <x:c r="F991" s="7" t="n">
        <x:f>'Inventory detail'!W991</x:f>
        <x:v>0</x:v>
      </x:c>
      <x:c r="G991" s="7" t="n">
        <x:f>'Inventory detail'!X991</x:f>
        <x:v>0</x:v>
      </x:c>
      <x:c r="H991" s="7" t="n">
        <x:f>'Inventory detail'!Y991</x:f>
        <x:v>0</x:v>
      </x:c>
      <x:c r="I991" s="7" t="n">
        <x:f>0</x:f>
        <x:v>0</x:v>
      </x:c>
      <x:c r="J991" s="7" t="n">
        <x:f>0</x:f>
        <x:v>0</x:v>
      </x:c>
      <x:c r="K991" s="7" t="n">
        <x:f>0</x:f>
        <x:v>0</x:v>
      </x:c>
      <x:c r="L991" s="7" t="n">
        <x:f>'Inventory detail'!F991*Summary!$K$5*(A991-E991)/Summary!$K$6</x:f>
        <x:v>0</x:v>
      </x:c>
      <x:c r="M991" s="7" t="n">
        <x:f>MAX(0,H991-L991)</x:f>
        <x:v>0</x:v>
      </x:c>
      <x:c r="N991" s="7" t="n">
        <x:f>MAX(0,L991-H991)</x:f>
        <x:v>0</x:v>
      </x:c>
      <x:c r="O991" s="7" t="n">
        <x:f>MAX(0,F991+I991-N991)</x:f>
        <x:v>0</x:v>
      </x:c>
      <x:c r="P991" s="7" t="n">
        <x:f>MAX(0,N991-F991-I991)</x:f>
        <x:v>0</x:v>
      </x:c>
      <x:c r="Q991" s="7" t="n">
        <x:f>MAX(0,G991+J991-P991)</x:f>
        <x:v>0</x:v>
      </x:c>
      <x:c r="R991" s="7" t="n">
        <x:f>M991+MAX(0,K991-MAX(0,P991-G991-J991))</x:f>
        <x:v>0</x:v>
      </x:c>
      <x:c r="S991" s="7" t="n">
        <x:f>SUM(O991,Q991,R991)</x:f>
        <x:v>0</x:v>
      </x:c>
      <x:c r="T991" s="14" t="n">
        <x:f>'Inventory detail'!T991</x:f>
        <x:v>0.0253</x:v>
      </x:c>
      <x:c r="U991" s="14" t="str">
        <x:f>'Inventory detail'!U991</x:f>
        <x:v>n.a.</x:v>
      </x:c>
      <x:c r="V991" s="9" t="n">
        <x:f>O991*T991</x:f>
        <x:v>0</x:v>
      </x:c>
      <x:c r="W991" s="9" t="n">
        <x:f>Q991*T991</x:f>
        <x:v>0</x:v>
      </x:c>
      <x:c r="X991" s="9" t="n">
        <x:f>R991*T991</x:f>
        <x:v>0</x:v>
      </x:c>
      <x:c r="Y991" s="9" t="n">
        <x:f>S991*T991</x:f>
        <x:v>0</x:v>
      </x:c>
      <x:c r="Z991" s="9" t="str">
        <x:f>IF(ISNUMBER(U991),S991*(U991-T991),"n.a.")</x:f>
        <x:v>n.a.</x:v>
      </x:c>
      <x:c r="AA991" s="9" t="n">
        <x:f>IF(ISNUMBER(U991),Y991,0)</x:f>
        <x:v>0</x:v>
      </x:c>
      <x:c r="AB991" s="7" t="n">
        <x:f>MAX(0,L991-SUM(F991:K991))</x:f>
        <x:v>0</x:v>
      </x:c>
    </x:row>
    <x:row r="992" ht="22" customHeight="1">
      <x:c r="A992" s="18" t="n">
        <x:f>Summary!C$41</x:f>
        <x:v>46327</x:v>
      </x:c>
      <x:c r="B992" s="2" t="str">
        <x:f>'Inventory detail'!A992</x:f>
        <x:v>COIL</x:v>
      </x:c>
      <x:c r="C992" s="2" t="str">
        <x:f>'Inventory detail'!B992</x:f>
        <x:v>60</x:v>
      </x:c>
      <x:c r="D992" s="2" t="str">
        <x:f>'Inventory detail'!C992</x:f>
        <x:v>7BLK36-5</x:v>
      </x:c>
      <x:c r="E992" s="10" t="n">
        <x:f>Summary!$E$5</x:f>
        <x:v>46304</x:v>
      </x:c>
      <x:c r="F992" s="7" t="n">
        <x:f>'Inventory detail'!W992</x:f>
        <x:v>0</x:v>
      </x:c>
      <x:c r="G992" s="7" t="n">
        <x:f>'Inventory detail'!X992</x:f>
        <x:v>0</x:v>
      </x:c>
      <x:c r="H992" s="7" t="n">
        <x:f>'Inventory detail'!Y992</x:f>
        <x:v>0</x:v>
      </x:c>
      <x:c r="I992" s="7" t="n">
        <x:f>0</x:f>
        <x:v>0</x:v>
      </x:c>
      <x:c r="J992" s="7" t="n">
        <x:f>0</x:f>
        <x:v>0</x:v>
      </x:c>
      <x:c r="K992" s="7" t="n">
        <x:f>0</x:f>
        <x:v>0</x:v>
      </x:c>
      <x:c r="L992" s="7" t="n">
        <x:f>'Inventory detail'!F992*Summary!$K$5*(A992-E992)/Summary!$K$6</x:f>
        <x:v>0</x:v>
      </x:c>
      <x:c r="M992" s="7" t="n">
        <x:f>MAX(0,H992-L992)</x:f>
        <x:v>0</x:v>
      </x:c>
      <x:c r="N992" s="7" t="n">
        <x:f>MAX(0,L992-H992)</x:f>
        <x:v>0</x:v>
      </x:c>
      <x:c r="O992" s="7" t="n">
        <x:f>MAX(0,F992+I992-N992)</x:f>
        <x:v>0</x:v>
      </x:c>
      <x:c r="P992" s="7" t="n">
        <x:f>MAX(0,N992-F992-I992)</x:f>
        <x:v>0</x:v>
      </x:c>
      <x:c r="Q992" s="7" t="n">
        <x:f>MAX(0,G992+J992-P992)</x:f>
        <x:v>0</x:v>
      </x:c>
      <x:c r="R992" s="7" t="n">
        <x:f>M992+MAX(0,K992-MAX(0,P992-G992-J992))</x:f>
        <x:v>0</x:v>
      </x:c>
      <x:c r="S992" s="7" t="n">
        <x:f>SUM(O992,Q992,R992)</x:f>
        <x:v>0</x:v>
      </x:c>
      <x:c r="T992" s="14" t="n">
        <x:f>'Inventory detail'!T992</x:f>
        <x:v>0.0825</x:v>
      </x:c>
      <x:c r="U992" s="14" t="str">
        <x:f>'Inventory detail'!U992</x:f>
        <x:v>n.a.</x:v>
      </x:c>
      <x:c r="V992" s="9" t="n">
        <x:f>O992*T992</x:f>
        <x:v>0</x:v>
      </x:c>
      <x:c r="W992" s="9" t="n">
        <x:f>Q992*T992</x:f>
        <x:v>0</x:v>
      </x:c>
      <x:c r="X992" s="9" t="n">
        <x:f>R992*T992</x:f>
        <x:v>0</x:v>
      </x:c>
      <x:c r="Y992" s="9" t="n">
        <x:f>S992*T992</x:f>
        <x:v>0</x:v>
      </x:c>
      <x:c r="Z992" s="9" t="str">
        <x:f>IF(ISNUMBER(U992),S992*(U992-T992),"n.a.")</x:f>
        <x:v>n.a.</x:v>
      </x:c>
      <x:c r="AA992" s="9" t="n">
        <x:f>IF(ISNUMBER(U992),Y992,0)</x:f>
        <x:v>0</x:v>
      </x:c>
      <x:c r="AB992" s="7" t="n">
        <x:f>MAX(0,L992-SUM(F992:K992))</x:f>
        <x:v>0</x:v>
      </x:c>
    </x:row>
    <x:row r="993" ht="22" customHeight="1">
      <x:c r="A993" s="18" t="n">
        <x:f>Summary!C$41</x:f>
        <x:v>46327</x:v>
      </x:c>
      <x:c r="B993" s="2" t="str">
        <x:f>'Inventory detail'!A993</x:f>
        <x:v>COIL</x:v>
      </x:c>
      <x:c r="C993" s="2" t="str">
        <x:f>'Inventory detail'!B993</x:f>
        <x:v>60</x:v>
      </x:c>
      <x:c r="D993" s="2" t="str">
        <x:f>'Inventory detail'!C993</x:f>
        <x:v>7BLU12-4</x:v>
      </x:c>
      <x:c r="E993" s="10" t="n">
        <x:f>Summary!$E$5</x:f>
        <x:v>46304</x:v>
      </x:c>
      <x:c r="F993" s="7" t="n">
        <x:f>'Inventory detail'!W993</x:f>
        <x:v>0</x:v>
      </x:c>
      <x:c r="G993" s="7" t="n">
        <x:f>'Inventory detail'!X993</x:f>
        <x:v>0</x:v>
      </x:c>
      <x:c r="H993" s="7" t="n">
        <x:f>'Inventory detail'!Y993</x:f>
        <x:v>0</x:v>
      </x:c>
      <x:c r="I993" s="7" t="n">
        <x:f>0</x:f>
        <x:v>0</x:v>
      </x:c>
      <x:c r="J993" s="7" t="n">
        <x:f>0</x:f>
        <x:v>0</x:v>
      </x:c>
      <x:c r="K993" s="7" t="n">
        <x:f>0</x:f>
        <x:v>0</x:v>
      </x:c>
      <x:c r="L993" s="7" t="n">
        <x:f>'Inventory detail'!F993*Summary!$K$5*(A993-E993)/Summary!$K$6</x:f>
        <x:v>0</x:v>
      </x:c>
      <x:c r="M993" s="7" t="n">
        <x:f>MAX(0,H993-L993)</x:f>
        <x:v>0</x:v>
      </x:c>
      <x:c r="N993" s="7" t="n">
        <x:f>MAX(0,L993-H993)</x:f>
        <x:v>0</x:v>
      </x:c>
      <x:c r="O993" s="7" t="n">
        <x:f>MAX(0,F993+I993-N993)</x:f>
        <x:v>0</x:v>
      </x:c>
      <x:c r="P993" s="7" t="n">
        <x:f>MAX(0,N993-F993-I993)</x:f>
        <x:v>0</x:v>
      </x:c>
      <x:c r="Q993" s="7" t="n">
        <x:f>MAX(0,G993+J993-P993)</x:f>
        <x:v>0</x:v>
      </x:c>
      <x:c r="R993" s="7" t="n">
        <x:f>M993+MAX(0,K993-MAX(0,P993-G993-J993))</x:f>
        <x:v>0</x:v>
      </x:c>
      <x:c r="S993" s="7" t="n">
        <x:f>SUM(O993,Q993,R993)</x:f>
        <x:v>0</x:v>
      </x:c>
      <x:c r="T993" s="14" t="n">
        <x:f>'Inventory detail'!T993</x:f>
        <x:v>0.0392</x:v>
      </x:c>
      <x:c r="U993" s="14" t="n">
        <x:f>'Inventory detail'!U993</x:f>
        <x:v>0.038453999999999995</x:v>
      </x:c>
      <x:c r="V993" s="9" t="n">
        <x:f>O993*T993</x:f>
        <x:v>0</x:v>
      </x:c>
      <x:c r="W993" s="9" t="n">
        <x:f>Q993*T993</x:f>
        <x:v>0</x:v>
      </x:c>
      <x:c r="X993" s="9" t="n">
        <x:f>R993*T993</x:f>
        <x:v>0</x:v>
      </x:c>
      <x:c r="Y993" s="9" t="n">
        <x:f>S993*T993</x:f>
        <x:v>0</x:v>
      </x:c>
      <x:c r="Z993" s="9" t="n">
        <x:f>IF(ISNUMBER(U993),S993*(U993-T993),"n.a.")</x:f>
        <x:v>0</x:v>
      </x:c>
      <x:c r="AA993" s="9" t="n">
        <x:f>IF(ISNUMBER(U993),Y993,0)</x:f>
        <x:v>0</x:v>
      </x:c>
      <x:c r="AB993" s="7" t="n">
        <x:f>MAX(0,L993-SUM(F993:K993))</x:f>
        <x:v>0</x:v>
      </x:c>
    </x:row>
    <x:row r="994" ht="22" customHeight="1">
      <x:c r="A994" s="18" t="n">
        <x:f>Summary!C$41</x:f>
        <x:v>46327</x:v>
      </x:c>
      <x:c r="B994" s="2" t="str">
        <x:f>'Inventory detail'!A994</x:f>
        <x:v>COIL</x:v>
      </x:c>
      <x:c r="C994" s="2" t="str">
        <x:f>'Inventory detail'!B994</x:f>
        <x:v>60</x:v>
      </x:c>
      <x:c r="D994" s="2" t="str">
        <x:f>'Inventory detail'!C994</x:f>
        <x:v>7FG12-4</x:v>
      </x:c>
      <x:c r="E994" s="10" t="n">
        <x:f>Summary!$E$5</x:f>
        <x:v>46304</x:v>
      </x:c>
      <x:c r="F994" s="7" t="n">
        <x:f>'Inventory detail'!W994</x:f>
        <x:v>0</x:v>
      </x:c>
      <x:c r="G994" s="7" t="n">
        <x:f>'Inventory detail'!X994</x:f>
        <x:v>0</x:v>
      </x:c>
      <x:c r="H994" s="7" t="n">
        <x:f>'Inventory detail'!Y994</x:f>
        <x:v>0</x:v>
      </x:c>
      <x:c r="I994" s="7" t="n">
        <x:f>0</x:f>
        <x:v>0</x:v>
      </x:c>
      <x:c r="J994" s="7" t="n">
        <x:f>0</x:f>
        <x:v>0</x:v>
      </x:c>
      <x:c r="K994" s="7" t="n">
        <x:f>0</x:f>
        <x:v>0</x:v>
      </x:c>
      <x:c r="L994" s="7" t="n">
        <x:f>'Inventory detail'!F994*Summary!$K$5*(A994-E994)/Summary!$K$6</x:f>
        <x:v>0</x:v>
      </x:c>
      <x:c r="M994" s="7" t="n">
        <x:f>MAX(0,H994-L994)</x:f>
        <x:v>0</x:v>
      </x:c>
      <x:c r="N994" s="7" t="n">
        <x:f>MAX(0,L994-H994)</x:f>
        <x:v>0</x:v>
      </x:c>
      <x:c r="O994" s="7" t="n">
        <x:f>MAX(0,F994+I994-N994)</x:f>
        <x:v>0</x:v>
      </x:c>
      <x:c r="P994" s="7" t="n">
        <x:f>MAX(0,N994-F994-I994)</x:f>
        <x:v>0</x:v>
      </x:c>
      <x:c r="Q994" s="7" t="n">
        <x:f>MAX(0,G994+J994-P994)</x:f>
        <x:v>0</x:v>
      </x:c>
      <x:c r="R994" s="7" t="n">
        <x:f>M994+MAX(0,K994-MAX(0,P994-G994-J994))</x:f>
        <x:v>0</x:v>
      </x:c>
      <x:c r="S994" s="7" t="n">
        <x:f>SUM(O994,Q994,R994)</x:f>
        <x:v>0</x:v>
      </x:c>
      <x:c r="T994" s="14" t="n">
        <x:f>'Inventory detail'!T994</x:f>
        <x:v>0.0229</x:v>
      </x:c>
      <x:c r="U994" s="14" t="str">
        <x:f>'Inventory detail'!U994</x:f>
        <x:v>n.a.</x:v>
      </x:c>
      <x:c r="V994" s="9" t="n">
        <x:f>O994*T994</x:f>
        <x:v>0</x:v>
      </x:c>
      <x:c r="W994" s="9" t="n">
        <x:f>Q994*T994</x:f>
        <x:v>0</x:v>
      </x:c>
      <x:c r="X994" s="9" t="n">
        <x:f>R994*T994</x:f>
        <x:v>0</x:v>
      </x:c>
      <x:c r="Y994" s="9" t="n">
        <x:f>S994*T994</x:f>
        <x:v>0</x:v>
      </x:c>
      <x:c r="Z994" s="9" t="str">
        <x:f>IF(ISNUMBER(U994),S994*(U994-T994),"n.a.")</x:f>
        <x:v>n.a.</x:v>
      </x:c>
      <x:c r="AA994" s="9" t="n">
        <x:f>IF(ISNUMBER(U994),Y994,0)</x:f>
        <x:v>0</x:v>
      </x:c>
      <x:c r="AB994" s="7" t="n">
        <x:f>MAX(0,L994-SUM(F994:K994))</x:f>
        <x:v>0</x:v>
      </x:c>
    </x:row>
    <x:row r="995" ht="22" customHeight="1">
      <x:c r="A995" s="18" t="n">
        <x:f>Summary!C$41</x:f>
        <x:v>46327</x:v>
      </x:c>
      <x:c r="B995" s="2" t="str">
        <x:f>'Inventory detail'!A995</x:f>
        <x:v>COIL</x:v>
      </x:c>
      <x:c r="C995" s="2" t="str">
        <x:f>'Inventory detail'!B995</x:f>
        <x:v>60</x:v>
      </x:c>
      <x:c r="D995" s="2" t="str">
        <x:f>'Inventory detail'!C995</x:f>
        <x:v>7MAR12-4</x:v>
      </x:c>
      <x:c r="E995" s="10" t="n">
        <x:f>Summary!$E$5</x:f>
        <x:v>46304</x:v>
      </x:c>
      <x:c r="F995" s="7" t="n">
        <x:f>'Inventory detail'!W995</x:f>
        <x:v>0</x:v>
      </x:c>
      <x:c r="G995" s="7" t="n">
        <x:f>'Inventory detail'!X995</x:f>
        <x:v>0</x:v>
      </x:c>
      <x:c r="H995" s="7" t="n">
        <x:f>'Inventory detail'!Y995</x:f>
        <x:v>0</x:v>
      </x:c>
      <x:c r="I995" s="7" t="n">
        <x:f>0</x:f>
        <x:v>0</x:v>
      </x:c>
      <x:c r="J995" s="7" t="n">
        <x:f>0</x:f>
        <x:v>0</x:v>
      </x:c>
      <x:c r="K995" s="7" t="n">
        <x:f>0</x:f>
        <x:v>0</x:v>
      </x:c>
      <x:c r="L995" s="7" t="n">
        <x:f>'Inventory detail'!F995*Summary!$K$5*(A995-E995)/Summary!$K$6</x:f>
        <x:v>0</x:v>
      </x:c>
      <x:c r="M995" s="7" t="n">
        <x:f>MAX(0,H995-L995)</x:f>
        <x:v>0</x:v>
      </x:c>
      <x:c r="N995" s="7" t="n">
        <x:f>MAX(0,L995-H995)</x:f>
        <x:v>0</x:v>
      </x:c>
      <x:c r="O995" s="7" t="n">
        <x:f>MAX(0,F995+I995-N995)</x:f>
        <x:v>0</x:v>
      </x:c>
      <x:c r="P995" s="7" t="n">
        <x:f>MAX(0,N995-F995-I995)</x:f>
        <x:v>0</x:v>
      </x:c>
      <x:c r="Q995" s="7" t="n">
        <x:f>MAX(0,G995+J995-P995)</x:f>
        <x:v>0</x:v>
      </x:c>
      <x:c r="R995" s="7" t="n">
        <x:f>M995+MAX(0,K995-MAX(0,P995-G995-J995))</x:f>
        <x:v>0</x:v>
      </x:c>
      <x:c r="S995" s="7" t="n">
        <x:f>SUM(O995,Q995,R995)</x:f>
        <x:v>0</x:v>
      </x:c>
      <x:c r="T995" s="14" t="n">
        <x:f>'Inventory detail'!T995</x:f>
        <x:v>0.0229</x:v>
      </x:c>
      <x:c r="U995" s="14" t="str">
        <x:f>'Inventory detail'!U995</x:f>
        <x:v>n.a.</x:v>
      </x:c>
      <x:c r="V995" s="9" t="n">
        <x:f>O995*T995</x:f>
        <x:v>0</x:v>
      </x:c>
      <x:c r="W995" s="9" t="n">
        <x:f>Q995*T995</x:f>
        <x:v>0</x:v>
      </x:c>
      <x:c r="X995" s="9" t="n">
        <x:f>R995*T995</x:f>
        <x:v>0</x:v>
      </x:c>
      <x:c r="Y995" s="9" t="n">
        <x:f>S995*T995</x:f>
        <x:v>0</x:v>
      </x:c>
      <x:c r="Z995" s="9" t="str">
        <x:f>IF(ISNUMBER(U995),S995*(U995-T995),"n.a.")</x:f>
        <x:v>n.a.</x:v>
      </x:c>
      <x:c r="AA995" s="9" t="n">
        <x:f>IF(ISNUMBER(U995),Y995,0)</x:f>
        <x:v>0</x:v>
      </x:c>
      <x:c r="AB995" s="7" t="n">
        <x:f>MAX(0,L995-SUM(F995:K995))</x:f>
        <x:v>0</x:v>
      </x:c>
    </x:row>
    <x:row r="996" ht="22" customHeight="1">
      <x:c r="A996" s="18" t="n">
        <x:f>Summary!C$41</x:f>
        <x:v>46327</x:v>
      </x:c>
      <x:c r="B996" s="2" t="str">
        <x:f>'Inventory detail'!A996</x:f>
        <x:v>COIL</x:v>
      </x:c>
      <x:c r="C996" s="2" t="str">
        <x:f>'Inventory detail'!B996</x:f>
        <x:v>60</x:v>
      </x:c>
      <x:c r="D996" s="2" t="str">
        <x:f>'Inventory detail'!C996</x:f>
        <x:v>7RED12-4</x:v>
      </x:c>
      <x:c r="E996" s="10" t="n">
        <x:f>Summary!$E$5</x:f>
        <x:v>46304</x:v>
      </x:c>
      <x:c r="F996" s="7" t="n">
        <x:f>'Inventory detail'!W996</x:f>
        <x:v>0</x:v>
      </x:c>
      <x:c r="G996" s="7" t="n">
        <x:f>'Inventory detail'!X996</x:f>
        <x:v>0</x:v>
      </x:c>
      <x:c r="H996" s="7" t="n">
        <x:f>'Inventory detail'!Y996</x:f>
        <x:v>0</x:v>
      </x:c>
      <x:c r="I996" s="7" t="n">
        <x:f>0</x:f>
        <x:v>0</x:v>
      </x:c>
      <x:c r="J996" s="7" t="n">
        <x:f>0</x:f>
        <x:v>0</x:v>
      </x:c>
      <x:c r="K996" s="7" t="n">
        <x:f>0</x:f>
        <x:v>0</x:v>
      </x:c>
      <x:c r="L996" s="7" t="n">
        <x:f>'Inventory detail'!F996*Summary!$K$5*(A996-E996)/Summary!$K$6</x:f>
        <x:v>0</x:v>
      </x:c>
      <x:c r="M996" s="7" t="n">
        <x:f>MAX(0,H996-L996)</x:f>
        <x:v>0</x:v>
      </x:c>
      <x:c r="N996" s="7" t="n">
        <x:f>MAX(0,L996-H996)</x:f>
        <x:v>0</x:v>
      </x:c>
      <x:c r="O996" s="7" t="n">
        <x:f>MAX(0,F996+I996-N996)</x:f>
        <x:v>0</x:v>
      </x:c>
      <x:c r="P996" s="7" t="n">
        <x:f>MAX(0,N996-F996-I996)</x:f>
        <x:v>0</x:v>
      </x:c>
      <x:c r="Q996" s="7" t="n">
        <x:f>MAX(0,G996+J996-P996)</x:f>
        <x:v>0</x:v>
      </x:c>
      <x:c r="R996" s="7" t="n">
        <x:f>M996+MAX(0,K996-MAX(0,P996-G996-J996))</x:f>
        <x:v>0</x:v>
      </x:c>
      <x:c r="S996" s="7" t="n">
        <x:f>SUM(O996,Q996,R996)</x:f>
        <x:v>0</x:v>
      </x:c>
      <x:c r="T996" s="14" t="n">
        <x:f>'Inventory detail'!T996</x:f>
        <x:v>0.0392</x:v>
      </x:c>
      <x:c r="U996" s="14" t="n">
        <x:f>'Inventory detail'!U996</x:f>
        <x:v>0.038453999999999995</x:v>
      </x:c>
      <x:c r="V996" s="9" t="n">
        <x:f>O996*T996</x:f>
        <x:v>0</x:v>
      </x:c>
      <x:c r="W996" s="9" t="n">
        <x:f>Q996*T996</x:f>
        <x:v>0</x:v>
      </x:c>
      <x:c r="X996" s="9" t="n">
        <x:f>R996*T996</x:f>
        <x:v>0</x:v>
      </x:c>
      <x:c r="Y996" s="9" t="n">
        <x:f>S996*T996</x:f>
        <x:v>0</x:v>
      </x:c>
      <x:c r="Z996" s="9" t="n">
        <x:f>IF(ISNUMBER(U996),S996*(U996-T996),"n.a.")</x:f>
        <x:v>0</x:v>
      </x:c>
      <x:c r="AA996" s="9" t="n">
        <x:f>IF(ISNUMBER(U996),Y996,0)</x:f>
        <x:v>0</x:v>
      </x:c>
      <x:c r="AB996" s="7" t="n">
        <x:f>MAX(0,L996-SUM(F996:K996))</x:f>
        <x:v>0</x:v>
      </x:c>
    </x:row>
    <x:row r="997" ht="22" customHeight="1">
      <x:c r="A997" s="18" t="n">
        <x:f>Summary!C$41</x:f>
        <x:v>46327</x:v>
      </x:c>
      <x:c r="B997" s="2" t="str">
        <x:f>'Inventory detail'!A997</x:f>
        <x:v>COIL</x:v>
      </x:c>
      <x:c r="C997" s="2" t="str">
        <x:f>'Inventory detail'!B997</x:f>
        <x:v>60</x:v>
      </x:c>
      <x:c r="D997" s="2" t="str">
        <x:f>'Inventory detail'!C997</x:f>
        <x:v>7WHT12-5</x:v>
      </x:c>
      <x:c r="E997" s="10" t="n">
        <x:f>Summary!$E$5</x:f>
        <x:v>46304</x:v>
      </x:c>
      <x:c r="F997" s="7" t="n">
        <x:f>'Inventory detail'!W997</x:f>
        <x:v>0</x:v>
      </x:c>
      <x:c r="G997" s="7" t="n">
        <x:f>'Inventory detail'!X997</x:f>
        <x:v>0</x:v>
      </x:c>
      <x:c r="H997" s="7" t="n">
        <x:f>'Inventory detail'!Y997</x:f>
        <x:v>0</x:v>
      </x:c>
      <x:c r="I997" s="7" t="n">
        <x:f>0</x:f>
        <x:v>0</x:v>
      </x:c>
      <x:c r="J997" s="7" t="n">
        <x:f>0</x:f>
        <x:v>0</x:v>
      </x:c>
      <x:c r="K997" s="7" t="n">
        <x:f>0</x:f>
        <x:v>0</x:v>
      </x:c>
      <x:c r="L997" s="7" t="n">
        <x:f>'Inventory detail'!F997*Summary!$K$5*(A997-E997)/Summary!$K$6</x:f>
        <x:v>0</x:v>
      </x:c>
      <x:c r="M997" s="7" t="n">
        <x:f>MAX(0,H997-L997)</x:f>
        <x:v>0</x:v>
      </x:c>
      <x:c r="N997" s="7" t="n">
        <x:f>MAX(0,L997-H997)</x:f>
        <x:v>0</x:v>
      </x:c>
      <x:c r="O997" s="7" t="n">
        <x:f>MAX(0,F997+I997-N997)</x:f>
        <x:v>0</x:v>
      </x:c>
      <x:c r="P997" s="7" t="n">
        <x:f>MAX(0,N997-F997-I997)</x:f>
        <x:v>0</x:v>
      </x:c>
      <x:c r="Q997" s="7" t="n">
        <x:f>MAX(0,G997+J997-P997)</x:f>
        <x:v>0</x:v>
      </x:c>
      <x:c r="R997" s="7" t="n">
        <x:f>M997+MAX(0,K997-MAX(0,P997-G997-J997))</x:f>
        <x:v>0</x:v>
      </x:c>
      <x:c r="S997" s="7" t="n">
        <x:f>SUM(O997,Q997,R997)</x:f>
        <x:v>0</x:v>
      </x:c>
      <x:c r="T997" s="14" t="n">
        <x:f>'Inventory detail'!T997</x:f>
        <x:v>0.0253</x:v>
      </x:c>
      <x:c r="U997" s="14" t="str">
        <x:f>'Inventory detail'!U997</x:f>
        <x:v>n.a.</x:v>
      </x:c>
      <x:c r="V997" s="9" t="n">
        <x:f>O997*T997</x:f>
        <x:v>0</x:v>
      </x:c>
      <x:c r="W997" s="9" t="n">
        <x:f>Q997*T997</x:f>
        <x:v>0</x:v>
      </x:c>
      <x:c r="X997" s="9" t="n">
        <x:f>R997*T997</x:f>
        <x:v>0</x:v>
      </x:c>
      <x:c r="Y997" s="9" t="n">
        <x:f>S997*T997</x:f>
        <x:v>0</x:v>
      </x:c>
      <x:c r="Z997" s="9" t="str">
        <x:f>IF(ISNUMBER(U997),S997*(U997-T997),"n.a.")</x:f>
        <x:v>n.a.</x:v>
      </x:c>
      <x:c r="AA997" s="9" t="n">
        <x:f>IF(ISNUMBER(U997),Y997,0)</x:f>
        <x:v>0</x:v>
      </x:c>
      <x:c r="AB997" s="7" t="n">
        <x:f>MAX(0,L997-SUM(F997:K997))</x:f>
        <x:v>0</x:v>
      </x:c>
    </x:row>
    <x:row r="998" ht="22" customHeight="1">
      <x:c r="A998" s="18" t="n">
        <x:f>Summary!C$41</x:f>
        <x:v>46327</x:v>
      </x:c>
      <x:c r="B998" s="2" t="str">
        <x:f>'Inventory detail'!A998</x:f>
        <x:v>COIL</x:v>
      </x:c>
      <x:c r="C998" s="2" t="str">
        <x:f>'Inventory detail'!B998</x:f>
        <x:v>60</x:v>
      </x:c>
      <x:c r="D998" s="2" t="str">
        <x:f>'Inventory detail'!C998</x:f>
        <x:v>7WHT36-4</x:v>
      </x:c>
      <x:c r="E998" s="10" t="n">
        <x:f>Summary!$E$5</x:f>
        <x:v>46304</x:v>
      </x:c>
      <x:c r="F998" s="7" t="n">
        <x:f>'Inventory detail'!W998</x:f>
        <x:v>0</x:v>
      </x:c>
      <x:c r="G998" s="7" t="n">
        <x:f>'Inventory detail'!X998</x:f>
        <x:v>0</x:v>
      </x:c>
      <x:c r="H998" s="7" t="n">
        <x:f>'Inventory detail'!Y998</x:f>
        <x:v>0</x:v>
      </x:c>
      <x:c r="I998" s="7" t="n">
        <x:f>0</x:f>
        <x:v>0</x:v>
      </x:c>
      <x:c r="J998" s="7" t="n">
        <x:f>0</x:f>
        <x:v>0</x:v>
      </x:c>
      <x:c r="K998" s="7" t="n">
        <x:f>0</x:f>
        <x:v>0</x:v>
      </x:c>
      <x:c r="L998" s="7" t="n">
        <x:f>'Inventory detail'!F998*Summary!$K$5*(A998-E998)/Summary!$K$6</x:f>
        <x:v>0</x:v>
      </x:c>
      <x:c r="M998" s="7" t="n">
        <x:f>MAX(0,H998-L998)</x:f>
        <x:v>0</x:v>
      </x:c>
      <x:c r="N998" s="7" t="n">
        <x:f>MAX(0,L998-H998)</x:f>
        <x:v>0</x:v>
      </x:c>
      <x:c r="O998" s="7" t="n">
        <x:f>MAX(0,F998+I998-N998)</x:f>
        <x:v>0</x:v>
      </x:c>
      <x:c r="P998" s="7" t="n">
        <x:f>MAX(0,N998-F998-I998)</x:f>
        <x:v>0</x:v>
      </x:c>
      <x:c r="Q998" s="7" t="n">
        <x:f>MAX(0,G998+J998-P998)</x:f>
        <x:v>0</x:v>
      </x:c>
      <x:c r="R998" s="7" t="n">
        <x:f>M998+MAX(0,K998-MAX(0,P998-G998-J998))</x:f>
        <x:v>0</x:v>
      </x:c>
      <x:c r="S998" s="7" t="n">
        <x:f>SUM(O998,Q998,R998)</x:f>
        <x:v>0</x:v>
      </x:c>
      <x:c r="T998" s="14" t="n">
        <x:f>'Inventory detail'!T998</x:f>
        <x:v>0.0759</x:v>
      </x:c>
      <x:c r="U998" s="14" t="str">
        <x:f>'Inventory detail'!U998</x:f>
        <x:v>n.a.</x:v>
      </x:c>
      <x:c r="V998" s="9" t="n">
        <x:f>O998*T998</x:f>
        <x:v>0</x:v>
      </x:c>
      <x:c r="W998" s="9" t="n">
        <x:f>Q998*T998</x:f>
        <x:v>0</x:v>
      </x:c>
      <x:c r="X998" s="9" t="n">
        <x:f>R998*T998</x:f>
        <x:v>0</x:v>
      </x:c>
      <x:c r="Y998" s="9" t="n">
        <x:f>S998*T998</x:f>
        <x:v>0</x:v>
      </x:c>
      <x:c r="Z998" s="9" t="str">
        <x:f>IF(ISNUMBER(U998),S998*(U998-T998),"n.a.")</x:f>
        <x:v>n.a.</x:v>
      </x:c>
      <x:c r="AA998" s="9" t="n">
        <x:f>IF(ISNUMBER(U998),Y998,0)</x:f>
        <x:v>0</x:v>
      </x:c>
      <x:c r="AB998" s="7" t="n">
        <x:f>MAX(0,L998-SUM(F998:K998))</x:f>
        <x:v>0</x:v>
      </x:c>
    </x:row>
    <x:row r="999" ht="22" customHeight="1">
      <x:c r="A999" s="18" t="n">
        <x:f>Summary!C$41</x:f>
        <x:v>46327</x:v>
      </x:c>
      <x:c r="B999" s="2" t="str">
        <x:f>'Inventory detail'!A999</x:f>
        <x:v>COIL</x:v>
      </x:c>
      <x:c r="C999" s="2" t="str">
        <x:f>'Inventory detail'!B999</x:f>
        <x:v>60</x:v>
      </x:c>
      <x:c r="D999" s="2" t="str">
        <x:f>'Inventory detail'!C999</x:f>
        <x:v>7WHT36-5</x:v>
      </x:c>
      <x:c r="E999" s="10" t="n">
        <x:f>Summary!$E$5</x:f>
        <x:v>46304</x:v>
      </x:c>
      <x:c r="F999" s="7" t="n">
        <x:f>'Inventory detail'!W999</x:f>
        <x:v>0</x:v>
      </x:c>
      <x:c r="G999" s="7" t="n">
        <x:f>'Inventory detail'!X999</x:f>
        <x:v>0</x:v>
      </x:c>
      <x:c r="H999" s="7" t="n">
        <x:f>'Inventory detail'!Y999</x:f>
        <x:v>0</x:v>
      </x:c>
      <x:c r="I999" s="7" t="n">
        <x:f>0</x:f>
        <x:v>0</x:v>
      </x:c>
      <x:c r="J999" s="7" t="n">
        <x:f>0</x:f>
        <x:v>0</x:v>
      </x:c>
      <x:c r="K999" s="7" t="n">
        <x:f>0</x:f>
        <x:v>0</x:v>
      </x:c>
      <x:c r="L999" s="7" t="n">
        <x:f>'Inventory detail'!F999*Summary!$K$5*(A999-E999)/Summary!$K$6</x:f>
        <x:v>0</x:v>
      </x:c>
      <x:c r="M999" s="7" t="n">
        <x:f>MAX(0,H999-L999)</x:f>
        <x:v>0</x:v>
      </x:c>
      <x:c r="N999" s="7" t="n">
        <x:f>MAX(0,L999-H999)</x:f>
        <x:v>0</x:v>
      </x:c>
      <x:c r="O999" s="7" t="n">
        <x:f>MAX(0,F999+I999-N999)</x:f>
        <x:v>0</x:v>
      </x:c>
      <x:c r="P999" s="7" t="n">
        <x:f>MAX(0,N999-F999-I999)</x:f>
        <x:v>0</x:v>
      </x:c>
      <x:c r="Q999" s="7" t="n">
        <x:f>MAX(0,G999+J999-P999)</x:f>
        <x:v>0</x:v>
      </x:c>
      <x:c r="R999" s="7" t="n">
        <x:f>M999+MAX(0,K999-MAX(0,P999-G999-J999))</x:f>
        <x:v>0</x:v>
      </x:c>
      <x:c r="S999" s="7" t="n">
        <x:f>SUM(O999,Q999,R999)</x:f>
        <x:v>0</x:v>
      </x:c>
      <x:c r="T999" s="14" t="n">
        <x:f>'Inventory detail'!T999</x:f>
        <x:v>0.0825</x:v>
      </x:c>
      <x:c r="U999" s="14" t="str">
        <x:f>'Inventory detail'!U999</x:f>
        <x:v>n.a.</x:v>
      </x:c>
      <x:c r="V999" s="9" t="n">
        <x:f>O999*T999</x:f>
        <x:v>0</x:v>
      </x:c>
      <x:c r="W999" s="9" t="n">
        <x:f>Q999*T999</x:f>
        <x:v>0</x:v>
      </x:c>
      <x:c r="X999" s="9" t="n">
        <x:f>R999*T999</x:f>
        <x:v>0</x:v>
      </x:c>
      <x:c r="Y999" s="9" t="n">
        <x:f>S999*T999</x:f>
        <x:v>0</x:v>
      </x:c>
      <x:c r="Z999" s="9" t="str">
        <x:f>IF(ISNUMBER(U999),S999*(U999-T999),"n.a.")</x:f>
        <x:v>n.a.</x:v>
      </x:c>
      <x:c r="AA999" s="9" t="n">
        <x:f>IF(ISNUMBER(U999),Y999,0)</x:f>
        <x:v>0</x:v>
      </x:c>
      <x:c r="AB999" s="7" t="n">
        <x:f>MAX(0,L999-SUM(F999:K999))</x:f>
        <x:v>0</x:v>
      </x:c>
    </x:row>
    <x:row r="1000" ht="22" customHeight="1">
      <x:c r="A1000" s="18" t="n">
        <x:f>Summary!C$41</x:f>
        <x:v>46327</x:v>
      </x:c>
      <x:c r="B1000" s="2" t="str">
        <x:f>'Inventory detail'!A1000</x:f>
        <x:v>COIL</x:v>
      </x:c>
      <x:c r="C1000" s="2" t="str">
        <x:f>'Inventory detail'!B1000</x:f>
        <x:v>60</x:v>
      </x:c>
      <x:c r="D1000" s="2" t="str">
        <x:f>'Inventory detail'!C1000</x:f>
        <x:v>8BLK12-5</x:v>
      </x:c>
      <x:c r="E1000" s="10" t="n">
        <x:f>Summary!$E$5</x:f>
        <x:v>46304</x:v>
      </x:c>
      <x:c r="F1000" s="7" t="n">
        <x:f>'Inventory detail'!W1000</x:f>
        <x:v>0</x:v>
      </x:c>
      <x:c r="G1000" s="7" t="n">
        <x:f>'Inventory detail'!X1000</x:f>
        <x:v>0</x:v>
      </x:c>
      <x:c r="H1000" s="7" t="n">
        <x:f>'Inventory detail'!Y1000</x:f>
        <x:v>0</x:v>
      </x:c>
      <x:c r="I1000" s="7" t="n">
        <x:f>0</x:f>
        <x:v>0</x:v>
      </x:c>
      <x:c r="J1000" s="7" t="n">
        <x:f>0</x:f>
        <x:v>0</x:v>
      </x:c>
      <x:c r="K1000" s="7" t="n">
        <x:f>0</x:f>
        <x:v>0</x:v>
      </x:c>
      <x:c r="L1000" s="7" t="n">
        <x:f>'Inventory detail'!F1000*Summary!$K$5*(A1000-E1000)/Summary!$K$6</x:f>
        <x:v>0</x:v>
      </x:c>
      <x:c r="M1000" s="7" t="n">
        <x:f>MAX(0,H1000-L1000)</x:f>
        <x:v>0</x:v>
      </x:c>
      <x:c r="N1000" s="7" t="n">
        <x:f>MAX(0,L1000-H1000)</x:f>
        <x:v>0</x:v>
      </x:c>
      <x:c r="O1000" s="7" t="n">
        <x:f>MAX(0,F1000+I1000-N1000)</x:f>
        <x:v>0</x:v>
      </x:c>
      <x:c r="P1000" s="7" t="n">
        <x:f>MAX(0,N1000-F1000-I1000)</x:f>
        <x:v>0</x:v>
      </x:c>
      <x:c r="Q1000" s="7" t="n">
        <x:f>MAX(0,G1000+J1000-P1000)</x:f>
        <x:v>0</x:v>
      </x:c>
      <x:c r="R1000" s="7" t="n">
        <x:f>M1000+MAX(0,K1000-MAX(0,P1000-G1000-J1000))</x:f>
        <x:v>0</x:v>
      </x:c>
      <x:c r="S1000" s="7" t="n">
        <x:f>SUM(O1000,Q1000,R1000)</x:f>
        <x:v>0</x:v>
      </x:c>
      <x:c r="T1000" s="14" t="n">
        <x:f>'Inventory detail'!T1000</x:f>
        <x:v>0.0268</x:v>
      </x:c>
      <x:c r="U1000" s="14" t="str">
        <x:f>'Inventory detail'!U1000</x:f>
        <x:v>n.a.</x:v>
      </x:c>
      <x:c r="V1000" s="9" t="n">
        <x:f>O1000*T1000</x:f>
        <x:v>0</x:v>
      </x:c>
      <x:c r="W1000" s="9" t="n">
        <x:f>Q1000*T1000</x:f>
        <x:v>0</x:v>
      </x:c>
      <x:c r="X1000" s="9" t="n">
        <x:f>R1000*T1000</x:f>
        <x:v>0</x:v>
      </x:c>
      <x:c r="Y1000" s="9" t="n">
        <x:f>S1000*T1000</x:f>
        <x:v>0</x:v>
      </x:c>
      <x:c r="Z1000" s="9" t="str">
        <x:f>IF(ISNUMBER(U1000),S1000*(U1000-T1000),"n.a.")</x:f>
        <x:v>n.a.</x:v>
      </x:c>
      <x:c r="AA1000" s="9" t="n">
        <x:f>IF(ISNUMBER(U1000),Y1000,0)</x:f>
        <x:v>0</x:v>
      </x:c>
      <x:c r="AB1000" s="7" t="n">
        <x:f>MAX(0,L1000-SUM(F1000:K1000))</x:f>
        <x:v>0</x:v>
      </x:c>
    </x:row>
    <x:row r="1001" ht="22" customHeight="1">
      <x:c r="A1001" s="18" t="n">
        <x:f>Summary!C$41</x:f>
        <x:v>46327</x:v>
      </x:c>
      <x:c r="B1001" s="2" t="str">
        <x:f>'Inventory detail'!A1001</x:f>
        <x:v>COIL</x:v>
      </x:c>
      <x:c r="C1001" s="2" t="str">
        <x:f>'Inventory detail'!B1001</x:f>
        <x:v>60</x:v>
      </x:c>
      <x:c r="D1001" s="2" t="str">
        <x:f>'Inventory detail'!C1001</x:f>
        <x:v>8BLK36-5</x:v>
      </x:c>
      <x:c r="E1001" s="10" t="n">
        <x:f>Summary!$E$5</x:f>
        <x:v>46304</x:v>
      </x:c>
      <x:c r="F1001" s="7" t="n">
        <x:f>'Inventory detail'!W1001</x:f>
        <x:v>0</x:v>
      </x:c>
      <x:c r="G1001" s="7" t="n">
        <x:f>'Inventory detail'!X1001</x:f>
        <x:v>0</x:v>
      </x:c>
      <x:c r="H1001" s="7" t="n">
        <x:f>'Inventory detail'!Y1001</x:f>
        <x:v>0</x:v>
      </x:c>
      <x:c r="I1001" s="7" t="n">
        <x:f>0</x:f>
        <x:v>0</x:v>
      </x:c>
      <x:c r="J1001" s="7" t="n">
        <x:f>0</x:f>
        <x:v>0</x:v>
      </x:c>
      <x:c r="K1001" s="7" t="n">
        <x:f>0</x:f>
        <x:v>0</x:v>
      </x:c>
      <x:c r="L1001" s="7" t="n">
        <x:f>'Inventory detail'!F1001*Summary!$K$5*(A1001-E1001)/Summary!$K$6</x:f>
        <x:v>0</x:v>
      </x:c>
      <x:c r="M1001" s="7" t="n">
        <x:f>MAX(0,H1001-L1001)</x:f>
        <x:v>0</x:v>
      </x:c>
      <x:c r="N1001" s="7" t="n">
        <x:f>MAX(0,L1001-H1001)</x:f>
        <x:v>0</x:v>
      </x:c>
      <x:c r="O1001" s="7" t="n">
        <x:f>MAX(0,F1001+I1001-N1001)</x:f>
        <x:v>0</x:v>
      </x:c>
      <x:c r="P1001" s="7" t="n">
        <x:f>MAX(0,N1001-F1001-I1001)</x:f>
        <x:v>0</x:v>
      </x:c>
      <x:c r="Q1001" s="7" t="n">
        <x:f>MAX(0,G1001+J1001-P1001)</x:f>
        <x:v>0</x:v>
      </x:c>
      <x:c r="R1001" s="7" t="n">
        <x:f>M1001+MAX(0,K1001-MAX(0,P1001-G1001-J1001))</x:f>
        <x:v>0</x:v>
      </x:c>
      <x:c r="S1001" s="7" t="n">
        <x:f>SUM(O1001,Q1001,R1001)</x:f>
        <x:v>0</x:v>
      </x:c>
      <x:c r="T1001" s="14" t="n">
        <x:f>'Inventory detail'!T1001</x:f>
        <x:v>0.0882</x:v>
      </x:c>
      <x:c r="U1001" s="14" t="str">
        <x:f>'Inventory detail'!U1001</x:f>
        <x:v>n.a.</x:v>
      </x:c>
      <x:c r="V1001" s="9" t="n">
        <x:f>O1001*T1001</x:f>
        <x:v>0</x:v>
      </x:c>
      <x:c r="W1001" s="9" t="n">
        <x:f>Q1001*T1001</x:f>
        <x:v>0</x:v>
      </x:c>
      <x:c r="X1001" s="9" t="n">
        <x:f>R1001*T1001</x:f>
        <x:v>0</x:v>
      </x:c>
      <x:c r="Y1001" s="9" t="n">
        <x:f>S1001*T1001</x:f>
        <x:v>0</x:v>
      </x:c>
      <x:c r="Z1001" s="9" t="str">
        <x:f>IF(ISNUMBER(U1001),S1001*(U1001-T1001),"n.a.")</x:f>
        <x:v>n.a.</x:v>
      </x:c>
      <x:c r="AA1001" s="9" t="n">
        <x:f>IF(ISNUMBER(U1001),Y1001,0)</x:f>
        <x:v>0</x:v>
      </x:c>
      <x:c r="AB1001" s="7" t="n">
        <x:f>MAX(0,L1001-SUM(F1001:K1001))</x:f>
        <x:v>0</x:v>
      </x:c>
    </x:row>
    <x:row r="1002" ht="22" customHeight="1">
      <x:c r="A1002" s="18" t="n">
        <x:f>Summary!C$41</x:f>
        <x:v>46327</x:v>
      </x:c>
      <x:c r="B1002" s="2" t="str">
        <x:f>'Inventory detail'!A1002</x:f>
        <x:v>COIL</x:v>
      </x:c>
      <x:c r="C1002" s="2" t="str">
        <x:f>'Inventory detail'!B1002</x:f>
        <x:v>60</x:v>
      </x:c>
      <x:c r="D1002" s="2" t="str">
        <x:f>'Inventory detail'!C1002</x:f>
        <x:v>8BLU12-4</x:v>
      </x:c>
      <x:c r="E1002" s="10" t="n">
        <x:f>Summary!$E$5</x:f>
        <x:v>46304</x:v>
      </x:c>
      <x:c r="F1002" s="7" t="n">
        <x:f>'Inventory detail'!W1002</x:f>
        <x:v>0</x:v>
      </x:c>
      <x:c r="G1002" s="7" t="n">
        <x:f>'Inventory detail'!X1002</x:f>
        <x:v>0</x:v>
      </x:c>
      <x:c r="H1002" s="7" t="n">
        <x:f>'Inventory detail'!Y1002</x:f>
        <x:v>100</x:v>
      </x:c>
      <x:c r="I1002" s="7" t="n">
        <x:f>0</x:f>
        <x:v>0</x:v>
      </x:c>
      <x:c r="J1002" s="7" t="n">
        <x:f>0</x:f>
        <x:v>0</x:v>
      </x:c>
      <x:c r="K1002" s="7" t="n">
        <x:f>0</x:f>
        <x:v>0</x:v>
      </x:c>
      <x:c r="L1002" s="7" t="n">
        <x:f>'Inventory detail'!F1002*Summary!$K$5*(A1002-E1002)/Summary!$K$6</x:f>
        <x:v>0</x:v>
      </x:c>
      <x:c r="M1002" s="7" t="n">
        <x:f>MAX(0,H1002-L1002)</x:f>
        <x:v>100</x:v>
      </x:c>
      <x:c r="N1002" s="7" t="n">
        <x:f>MAX(0,L1002-H1002)</x:f>
        <x:v>0</x:v>
      </x:c>
      <x:c r="O1002" s="7" t="n">
        <x:f>MAX(0,F1002+I1002-N1002)</x:f>
        <x:v>0</x:v>
      </x:c>
      <x:c r="P1002" s="7" t="n">
        <x:f>MAX(0,N1002-F1002-I1002)</x:f>
        <x:v>0</x:v>
      </x:c>
      <x:c r="Q1002" s="7" t="n">
        <x:f>MAX(0,G1002+J1002-P1002)</x:f>
        <x:v>0</x:v>
      </x:c>
      <x:c r="R1002" s="7" t="n">
        <x:f>M1002+MAX(0,K1002-MAX(0,P1002-G1002-J1002))</x:f>
        <x:v>100</x:v>
      </x:c>
      <x:c r="S1002" s="7" t="n">
        <x:f>SUM(O1002,Q1002,R1002)</x:f>
        <x:v>100</x:v>
      </x:c>
      <x:c r="T1002" s="14" t="n">
        <x:f>'Inventory detail'!T1002</x:f>
        <x:v>0.042</x:v>
      </x:c>
      <x:c r="U1002" s="14" t="n">
        <x:f>'Inventory detail'!U1002</x:f>
        <x:v>0.041216499999999996</x:v>
      </x:c>
      <x:c r="V1002" s="9" t="n">
        <x:f>O1002*T1002</x:f>
        <x:v>0</x:v>
      </x:c>
      <x:c r="W1002" s="9" t="n">
        <x:f>Q1002*T1002</x:f>
        <x:v>0</x:v>
      </x:c>
      <x:c r="X1002" s="9" t="n">
        <x:f>R1002*T1002</x:f>
        <x:v>4.2</x:v>
      </x:c>
      <x:c r="Y1002" s="9" t="n">
        <x:f>S1002*T1002</x:f>
        <x:v>4.2</x:v>
      </x:c>
      <x:c r="Z1002" s="9" t="n">
        <x:f>IF(ISNUMBER(U1002),S1002*(U1002-T1002),"n.a.")</x:f>
        <x:v>-0.07835000000000064</x:v>
      </x:c>
      <x:c r="AA1002" s="9" t="n">
        <x:f>IF(ISNUMBER(U1002),Y1002,0)</x:f>
        <x:v>4.2</x:v>
      </x:c>
      <x:c r="AB1002" s="7" t="n">
        <x:f>MAX(0,L1002-SUM(F1002:K1002))</x:f>
        <x:v>0</x:v>
      </x:c>
    </x:row>
    <x:row r="1003" ht="22" customHeight="1">
      <x:c r="A1003" s="18" t="n">
        <x:f>Summary!C$41</x:f>
        <x:v>46327</x:v>
      </x:c>
      <x:c r="B1003" s="2" t="str">
        <x:f>'Inventory detail'!A1003</x:f>
        <x:v>COIL</x:v>
      </x:c>
      <x:c r="C1003" s="2" t="str">
        <x:f>'Inventory detail'!B1003</x:f>
        <x:v>60</x:v>
      </x:c>
      <x:c r="D1003" s="2" t="str">
        <x:f>'Inventory detail'!C1003</x:f>
        <x:v>8FG12-4</x:v>
      </x:c>
      <x:c r="E1003" s="10" t="n">
        <x:f>Summary!$E$5</x:f>
        <x:v>46304</x:v>
      </x:c>
      <x:c r="F1003" s="7" t="n">
        <x:f>'Inventory detail'!W1003</x:f>
        <x:v>0</x:v>
      </x:c>
      <x:c r="G1003" s="7" t="n">
        <x:f>'Inventory detail'!X1003</x:f>
        <x:v>0</x:v>
      </x:c>
      <x:c r="H1003" s="7" t="n">
        <x:f>'Inventory detail'!Y1003</x:f>
        <x:v>0</x:v>
      </x:c>
      <x:c r="I1003" s="7" t="n">
        <x:f>0</x:f>
        <x:v>0</x:v>
      </x:c>
      <x:c r="J1003" s="7" t="n">
        <x:f>0</x:f>
        <x:v>0</x:v>
      </x:c>
      <x:c r="K1003" s="7" t="n">
        <x:f>0</x:f>
        <x:v>0</x:v>
      </x:c>
      <x:c r="L1003" s="7" t="n">
        <x:f>'Inventory detail'!F1003*Summary!$K$5*(A1003-E1003)/Summary!$K$6</x:f>
        <x:v>0</x:v>
      </x:c>
      <x:c r="M1003" s="7" t="n">
        <x:f>MAX(0,H1003-L1003)</x:f>
        <x:v>0</x:v>
      </x:c>
      <x:c r="N1003" s="7" t="n">
        <x:f>MAX(0,L1003-H1003)</x:f>
        <x:v>0</x:v>
      </x:c>
      <x:c r="O1003" s="7" t="n">
        <x:f>MAX(0,F1003+I1003-N1003)</x:f>
        <x:v>0</x:v>
      </x:c>
      <x:c r="P1003" s="7" t="n">
        <x:f>MAX(0,N1003-F1003-I1003)</x:f>
        <x:v>0</x:v>
      </x:c>
      <x:c r="Q1003" s="7" t="n">
        <x:f>MAX(0,G1003+J1003-P1003)</x:f>
        <x:v>0</x:v>
      </x:c>
      <x:c r="R1003" s="7" t="n">
        <x:f>M1003+MAX(0,K1003-MAX(0,P1003-G1003-J1003))</x:f>
        <x:v>0</x:v>
      </x:c>
      <x:c r="S1003" s="7" t="n">
        <x:f>SUM(O1003,Q1003,R1003)</x:f>
        <x:v>0</x:v>
      </x:c>
      <x:c r="T1003" s="14" t="n">
        <x:f>'Inventory detail'!T1003</x:f>
        <x:v>0.024900000000000002</x:v>
      </x:c>
      <x:c r="U1003" s="14" t="str">
        <x:f>'Inventory detail'!U1003</x:f>
        <x:v>n.a.</x:v>
      </x:c>
      <x:c r="V1003" s="9" t="n">
        <x:f>O1003*T1003</x:f>
        <x:v>0</x:v>
      </x:c>
      <x:c r="W1003" s="9" t="n">
        <x:f>Q1003*T1003</x:f>
        <x:v>0</x:v>
      </x:c>
      <x:c r="X1003" s="9" t="n">
        <x:f>R1003*T1003</x:f>
        <x:v>0</x:v>
      </x:c>
      <x:c r="Y1003" s="9" t="n">
        <x:f>S1003*T1003</x:f>
        <x:v>0</x:v>
      </x:c>
      <x:c r="Z1003" s="9" t="str">
        <x:f>IF(ISNUMBER(U1003),S1003*(U1003-T1003),"n.a.")</x:f>
        <x:v>n.a.</x:v>
      </x:c>
      <x:c r="AA1003" s="9" t="n">
        <x:f>IF(ISNUMBER(U1003),Y1003,0)</x:f>
        <x:v>0</x:v>
      </x:c>
      <x:c r="AB1003" s="7" t="n">
        <x:f>MAX(0,L1003-SUM(F1003:K1003))</x:f>
        <x:v>0</x:v>
      </x:c>
    </x:row>
    <x:row r="1004" ht="22" customHeight="1">
      <x:c r="A1004" s="18" t="n">
        <x:f>Summary!C$41</x:f>
        <x:v>46327</x:v>
      </x:c>
      <x:c r="B1004" s="2" t="str">
        <x:f>'Inventory detail'!A1004</x:f>
        <x:v>COIL</x:v>
      </x:c>
      <x:c r="C1004" s="2" t="str">
        <x:f>'Inventory detail'!B1004</x:f>
        <x:v>60</x:v>
      </x:c>
      <x:c r="D1004" s="2" t="str">
        <x:f>'Inventory detail'!C1004</x:f>
        <x:v>8MAR12-4</x:v>
      </x:c>
      <x:c r="E1004" s="10" t="n">
        <x:f>Summary!$E$5</x:f>
        <x:v>46304</x:v>
      </x:c>
      <x:c r="F1004" s="7" t="n">
        <x:f>'Inventory detail'!W1004</x:f>
        <x:v>0</x:v>
      </x:c>
      <x:c r="G1004" s="7" t="n">
        <x:f>'Inventory detail'!X1004</x:f>
        <x:v>0</x:v>
      </x:c>
      <x:c r="H1004" s="7" t="n">
        <x:f>'Inventory detail'!Y1004</x:f>
        <x:v>0</x:v>
      </x:c>
      <x:c r="I1004" s="7" t="n">
        <x:f>0</x:f>
        <x:v>0</x:v>
      </x:c>
      <x:c r="J1004" s="7" t="n">
        <x:f>0</x:f>
        <x:v>0</x:v>
      </x:c>
      <x:c r="K1004" s="7" t="n">
        <x:f>0</x:f>
        <x:v>0</x:v>
      </x:c>
      <x:c r="L1004" s="7" t="n">
        <x:f>'Inventory detail'!F1004*Summary!$K$5*(A1004-E1004)/Summary!$K$6</x:f>
        <x:v>0</x:v>
      </x:c>
      <x:c r="M1004" s="7" t="n">
        <x:f>MAX(0,H1004-L1004)</x:f>
        <x:v>0</x:v>
      </x:c>
      <x:c r="N1004" s="7" t="n">
        <x:f>MAX(0,L1004-H1004)</x:f>
        <x:v>0</x:v>
      </x:c>
      <x:c r="O1004" s="7" t="n">
        <x:f>MAX(0,F1004+I1004-N1004)</x:f>
        <x:v>0</x:v>
      </x:c>
      <x:c r="P1004" s="7" t="n">
        <x:f>MAX(0,N1004-F1004-I1004)</x:f>
        <x:v>0</x:v>
      </x:c>
      <x:c r="Q1004" s="7" t="n">
        <x:f>MAX(0,G1004+J1004-P1004)</x:f>
        <x:v>0</x:v>
      </x:c>
      <x:c r="R1004" s="7" t="n">
        <x:f>M1004+MAX(0,K1004-MAX(0,P1004-G1004-J1004))</x:f>
        <x:v>0</x:v>
      </x:c>
      <x:c r="S1004" s="7" t="n">
        <x:f>SUM(O1004,Q1004,R1004)</x:f>
        <x:v>0</x:v>
      </x:c>
      <x:c r="T1004" s="14" t="n">
        <x:f>'Inventory detail'!T1004</x:f>
        <x:v>0.024900000000000002</x:v>
      </x:c>
      <x:c r="U1004" s="14" t="str">
        <x:f>'Inventory detail'!U1004</x:f>
        <x:v>n.a.</x:v>
      </x:c>
      <x:c r="V1004" s="9" t="n">
        <x:f>O1004*T1004</x:f>
        <x:v>0</x:v>
      </x:c>
      <x:c r="W1004" s="9" t="n">
        <x:f>Q1004*T1004</x:f>
        <x:v>0</x:v>
      </x:c>
      <x:c r="X1004" s="9" t="n">
        <x:f>R1004*T1004</x:f>
        <x:v>0</x:v>
      </x:c>
      <x:c r="Y1004" s="9" t="n">
        <x:f>S1004*T1004</x:f>
        <x:v>0</x:v>
      </x:c>
      <x:c r="Z1004" s="9" t="str">
        <x:f>IF(ISNUMBER(U1004),S1004*(U1004-T1004),"n.a.")</x:f>
        <x:v>n.a.</x:v>
      </x:c>
      <x:c r="AA1004" s="9" t="n">
        <x:f>IF(ISNUMBER(U1004),Y1004,0)</x:f>
        <x:v>0</x:v>
      </x:c>
      <x:c r="AB1004" s="7" t="n">
        <x:f>MAX(0,L1004-SUM(F1004:K1004))</x:f>
        <x:v>0</x:v>
      </x:c>
    </x:row>
    <x:row r="1005" ht="22" customHeight="1">
      <x:c r="A1005" s="18" t="n">
        <x:f>Summary!C$41</x:f>
        <x:v>46327</x:v>
      </x:c>
      <x:c r="B1005" s="2" t="str">
        <x:f>'Inventory detail'!A1005</x:f>
        <x:v>COIL</x:v>
      </x:c>
      <x:c r="C1005" s="2" t="str">
        <x:f>'Inventory detail'!B1005</x:f>
        <x:v>60</x:v>
      </x:c>
      <x:c r="D1005" s="2" t="str">
        <x:f>'Inventory detail'!C1005</x:f>
        <x:v>8RED12-4</x:v>
      </x:c>
      <x:c r="E1005" s="10" t="n">
        <x:f>Summary!$E$5</x:f>
        <x:v>46304</x:v>
      </x:c>
      <x:c r="F1005" s="7" t="n">
        <x:f>'Inventory detail'!W1005</x:f>
        <x:v>0</x:v>
      </x:c>
      <x:c r="G1005" s="7" t="n">
        <x:f>'Inventory detail'!X1005</x:f>
        <x:v>0</x:v>
      </x:c>
      <x:c r="H1005" s="7" t="n">
        <x:f>'Inventory detail'!Y1005</x:f>
        <x:v>0</x:v>
      </x:c>
      <x:c r="I1005" s="7" t="n">
        <x:f>0</x:f>
        <x:v>0</x:v>
      </x:c>
      <x:c r="J1005" s="7" t="n">
        <x:f>0</x:f>
        <x:v>0</x:v>
      </x:c>
      <x:c r="K1005" s="7" t="n">
        <x:f>0</x:f>
        <x:v>0</x:v>
      </x:c>
      <x:c r="L1005" s="7" t="n">
        <x:f>'Inventory detail'!F1005*Summary!$K$5*(A1005-E1005)/Summary!$K$6</x:f>
        <x:v>0</x:v>
      </x:c>
      <x:c r="M1005" s="7" t="n">
        <x:f>MAX(0,H1005-L1005)</x:f>
        <x:v>0</x:v>
      </x:c>
      <x:c r="N1005" s="7" t="n">
        <x:f>MAX(0,L1005-H1005)</x:f>
        <x:v>0</x:v>
      </x:c>
      <x:c r="O1005" s="7" t="n">
        <x:f>MAX(0,F1005+I1005-N1005)</x:f>
        <x:v>0</x:v>
      </x:c>
      <x:c r="P1005" s="7" t="n">
        <x:f>MAX(0,N1005-F1005-I1005)</x:f>
        <x:v>0</x:v>
      </x:c>
      <x:c r="Q1005" s="7" t="n">
        <x:f>MAX(0,G1005+J1005-P1005)</x:f>
        <x:v>0</x:v>
      </x:c>
      <x:c r="R1005" s="7" t="n">
        <x:f>M1005+MAX(0,K1005-MAX(0,P1005-G1005-J1005))</x:f>
        <x:v>0</x:v>
      </x:c>
      <x:c r="S1005" s="7" t="n">
        <x:f>SUM(O1005,Q1005,R1005)</x:f>
        <x:v>0</x:v>
      </x:c>
      <x:c r="T1005" s="14" t="n">
        <x:f>'Inventory detail'!T1005</x:f>
        <x:v>0.042</x:v>
      </x:c>
      <x:c r="U1005" s="14" t="n">
        <x:f>'Inventory detail'!U1005</x:f>
        <x:v>0.041216499999999996</x:v>
      </x:c>
      <x:c r="V1005" s="9" t="n">
        <x:f>O1005*T1005</x:f>
        <x:v>0</x:v>
      </x:c>
      <x:c r="W1005" s="9" t="n">
        <x:f>Q1005*T1005</x:f>
        <x:v>0</x:v>
      </x:c>
      <x:c r="X1005" s="9" t="n">
        <x:f>R1005*T1005</x:f>
        <x:v>0</x:v>
      </x:c>
      <x:c r="Y1005" s="9" t="n">
        <x:f>S1005*T1005</x:f>
        <x:v>0</x:v>
      </x:c>
      <x:c r="Z1005" s="9" t="n">
        <x:f>IF(ISNUMBER(U1005),S1005*(U1005-T1005),"n.a.")</x:f>
        <x:v>0</x:v>
      </x:c>
      <x:c r="AA1005" s="9" t="n">
        <x:f>IF(ISNUMBER(U1005),Y1005,0)</x:f>
        <x:v>0</x:v>
      </x:c>
      <x:c r="AB1005" s="7" t="n">
        <x:f>MAX(0,L1005-SUM(F1005:K1005))</x:f>
        <x:v>0</x:v>
      </x:c>
    </x:row>
    <x:row r="1006" ht="22" customHeight="1">
      <x:c r="A1006" s="18" t="n">
        <x:f>Summary!C$41</x:f>
        <x:v>46327</x:v>
      </x:c>
      <x:c r="B1006" s="2" t="str">
        <x:f>'Inventory detail'!A1006</x:f>
        <x:v>COIL</x:v>
      </x:c>
      <x:c r="C1006" s="2" t="str">
        <x:f>'Inventory detail'!B1006</x:f>
        <x:v>60</x:v>
      </x:c>
      <x:c r="D1006" s="2" t="str">
        <x:f>'Inventory detail'!C1006</x:f>
        <x:v>8WHT12-5</x:v>
      </x:c>
      <x:c r="E1006" s="10" t="n">
        <x:f>Summary!$E$5</x:f>
        <x:v>46304</x:v>
      </x:c>
      <x:c r="F1006" s="7" t="n">
        <x:f>'Inventory detail'!W1006</x:f>
        <x:v>0</x:v>
      </x:c>
      <x:c r="G1006" s="7" t="n">
        <x:f>'Inventory detail'!X1006</x:f>
        <x:v>0</x:v>
      </x:c>
      <x:c r="H1006" s="7" t="n">
        <x:f>'Inventory detail'!Y1006</x:f>
        <x:v>0</x:v>
      </x:c>
      <x:c r="I1006" s="7" t="n">
        <x:f>0</x:f>
        <x:v>0</x:v>
      </x:c>
      <x:c r="J1006" s="7" t="n">
        <x:f>0</x:f>
        <x:v>0</x:v>
      </x:c>
      <x:c r="K1006" s="7" t="n">
        <x:f>0</x:f>
        <x:v>0</x:v>
      </x:c>
      <x:c r="L1006" s="7" t="n">
        <x:f>'Inventory detail'!F1006*Summary!$K$5*(A1006-E1006)/Summary!$K$6</x:f>
        <x:v>0</x:v>
      </x:c>
      <x:c r="M1006" s="7" t="n">
        <x:f>MAX(0,H1006-L1006)</x:f>
        <x:v>0</x:v>
      </x:c>
      <x:c r="N1006" s="7" t="n">
        <x:f>MAX(0,L1006-H1006)</x:f>
        <x:v>0</x:v>
      </x:c>
      <x:c r="O1006" s="7" t="n">
        <x:f>MAX(0,F1006+I1006-N1006)</x:f>
        <x:v>0</x:v>
      </x:c>
      <x:c r="P1006" s="7" t="n">
        <x:f>MAX(0,N1006-F1006-I1006)</x:f>
        <x:v>0</x:v>
      </x:c>
      <x:c r="Q1006" s="7" t="n">
        <x:f>MAX(0,G1006+J1006-P1006)</x:f>
        <x:v>0</x:v>
      </x:c>
      <x:c r="R1006" s="7" t="n">
        <x:f>M1006+MAX(0,K1006-MAX(0,P1006-G1006-J1006))</x:f>
        <x:v>0</x:v>
      </x:c>
      <x:c r="S1006" s="7" t="n">
        <x:f>SUM(O1006,Q1006,R1006)</x:f>
        <x:v>0</x:v>
      </x:c>
      <x:c r="T1006" s="14" t="n">
        <x:f>'Inventory detail'!T1006</x:f>
        <x:v>0.0268</x:v>
      </x:c>
      <x:c r="U1006" s="14" t="str">
        <x:f>'Inventory detail'!U1006</x:f>
        <x:v>n.a.</x:v>
      </x:c>
      <x:c r="V1006" s="9" t="n">
        <x:f>O1006*T1006</x:f>
        <x:v>0</x:v>
      </x:c>
      <x:c r="W1006" s="9" t="n">
        <x:f>Q1006*T1006</x:f>
        <x:v>0</x:v>
      </x:c>
      <x:c r="X1006" s="9" t="n">
        <x:f>R1006*T1006</x:f>
        <x:v>0</x:v>
      </x:c>
      <x:c r="Y1006" s="9" t="n">
        <x:f>S1006*T1006</x:f>
        <x:v>0</x:v>
      </x:c>
      <x:c r="Z1006" s="9" t="str">
        <x:f>IF(ISNUMBER(U1006),S1006*(U1006-T1006),"n.a.")</x:f>
        <x:v>n.a.</x:v>
      </x:c>
      <x:c r="AA1006" s="9" t="n">
        <x:f>IF(ISNUMBER(U1006),Y1006,0)</x:f>
        <x:v>0</x:v>
      </x:c>
      <x:c r="AB1006" s="7" t="n">
        <x:f>MAX(0,L1006-SUM(F1006:K1006))</x:f>
        <x:v>0</x:v>
      </x:c>
    </x:row>
    <x:row r="1007" ht="22" customHeight="1">
      <x:c r="A1007" s="18" t="n">
        <x:f>Summary!C$41</x:f>
        <x:v>46327</x:v>
      </x:c>
      <x:c r="B1007" s="2" t="str">
        <x:f>'Inventory detail'!A1007</x:f>
        <x:v>COIL</x:v>
      </x:c>
      <x:c r="C1007" s="2" t="str">
        <x:f>'Inventory detail'!B1007</x:f>
        <x:v>60</x:v>
      </x:c>
      <x:c r="D1007" s="2" t="str">
        <x:f>'Inventory detail'!C1007</x:f>
        <x:v>8WHT36-5</x:v>
      </x:c>
      <x:c r="E1007" s="10" t="n">
        <x:f>Summary!$E$5</x:f>
        <x:v>46304</x:v>
      </x:c>
      <x:c r="F1007" s="7" t="n">
        <x:f>'Inventory detail'!W1007</x:f>
        <x:v>0</x:v>
      </x:c>
      <x:c r="G1007" s="7" t="n">
        <x:f>'Inventory detail'!X1007</x:f>
        <x:v>0</x:v>
      </x:c>
      <x:c r="H1007" s="7" t="n">
        <x:f>'Inventory detail'!Y1007</x:f>
        <x:v>0</x:v>
      </x:c>
      <x:c r="I1007" s="7" t="n">
        <x:f>0</x:f>
        <x:v>0</x:v>
      </x:c>
      <x:c r="J1007" s="7" t="n">
        <x:f>0</x:f>
        <x:v>0</x:v>
      </x:c>
      <x:c r="K1007" s="7" t="n">
        <x:f>0</x:f>
        <x:v>0</x:v>
      </x:c>
      <x:c r="L1007" s="7" t="n">
        <x:f>'Inventory detail'!F1007*Summary!$K$5*(A1007-E1007)/Summary!$K$6</x:f>
        <x:v>0</x:v>
      </x:c>
      <x:c r="M1007" s="7" t="n">
        <x:f>MAX(0,H1007-L1007)</x:f>
        <x:v>0</x:v>
      </x:c>
      <x:c r="N1007" s="7" t="n">
        <x:f>MAX(0,L1007-H1007)</x:f>
        <x:v>0</x:v>
      </x:c>
      <x:c r="O1007" s="7" t="n">
        <x:f>MAX(0,F1007+I1007-N1007)</x:f>
        <x:v>0</x:v>
      </x:c>
      <x:c r="P1007" s="7" t="n">
        <x:f>MAX(0,N1007-F1007-I1007)</x:f>
        <x:v>0</x:v>
      </x:c>
      <x:c r="Q1007" s="7" t="n">
        <x:f>MAX(0,G1007+J1007-P1007)</x:f>
        <x:v>0</x:v>
      </x:c>
      <x:c r="R1007" s="7" t="n">
        <x:f>M1007+MAX(0,K1007-MAX(0,P1007-G1007-J1007))</x:f>
        <x:v>0</x:v>
      </x:c>
      <x:c r="S1007" s="7" t="n">
        <x:f>SUM(O1007,Q1007,R1007)</x:f>
        <x:v>0</x:v>
      </x:c>
      <x:c r="T1007" s="14" t="n">
        <x:f>'Inventory detail'!T1007</x:f>
        <x:v>0.0882</x:v>
      </x:c>
      <x:c r="U1007" s="14" t="str">
        <x:f>'Inventory detail'!U1007</x:f>
        <x:v>n.a.</x:v>
      </x:c>
      <x:c r="V1007" s="9" t="n">
        <x:f>O1007*T1007</x:f>
        <x:v>0</x:v>
      </x:c>
      <x:c r="W1007" s="9" t="n">
        <x:f>Q1007*T1007</x:f>
        <x:v>0</x:v>
      </x:c>
      <x:c r="X1007" s="9" t="n">
        <x:f>R1007*T1007</x:f>
        <x:v>0</x:v>
      </x:c>
      <x:c r="Y1007" s="9" t="n">
        <x:f>S1007*T1007</x:f>
        <x:v>0</x:v>
      </x:c>
      <x:c r="Z1007" s="9" t="str">
        <x:f>IF(ISNUMBER(U1007),S1007*(U1007-T1007),"n.a.")</x:f>
        <x:v>n.a.</x:v>
      </x:c>
      <x:c r="AA1007" s="9" t="n">
        <x:f>IF(ISNUMBER(U1007),Y1007,0)</x:f>
        <x:v>0</x:v>
      </x:c>
      <x:c r="AB1007" s="7" t="n">
        <x:f>MAX(0,L1007-SUM(F1007:K1007))</x:f>
        <x:v>0</x:v>
      </x:c>
    </x:row>
    <x:row r="1008" ht="22" customHeight="1">
      <x:c r="A1008" s="18" t="n">
        <x:f>Summary!C$41</x:f>
        <x:v>46327</x:v>
      </x:c>
      <x:c r="B1008" s="2" t="str">
        <x:f>'Inventory detail'!A1008</x:f>
        <x:v>COIL</x:v>
      </x:c>
      <x:c r="C1008" s="2" t="str">
        <x:f>'Inventory detail'!B1008</x:f>
        <x:v>60</x:v>
      </x:c>
      <x:c r="D1008" s="2" t="str">
        <x:f>'Inventory detail'!C1008</x:f>
        <x:v>9BLK12-5</x:v>
      </x:c>
      <x:c r="E1008" s="10" t="n">
        <x:f>Summary!$E$5</x:f>
        <x:v>46304</x:v>
      </x:c>
      <x:c r="F1008" s="7" t="n">
        <x:f>'Inventory detail'!W1008</x:f>
        <x:v>0</x:v>
      </x:c>
      <x:c r="G1008" s="7" t="n">
        <x:f>'Inventory detail'!X1008</x:f>
        <x:v>0</x:v>
      </x:c>
      <x:c r="H1008" s="7" t="n">
        <x:f>'Inventory detail'!Y1008</x:f>
        <x:v>0</x:v>
      </x:c>
      <x:c r="I1008" s="7" t="n">
        <x:f>0</x:f>
        <x:v>0</x:v>
      </x:c>
      <x:c r="J1008" s="7" t="n">
        <x:f>0</x:f>
        <x:v>0</x:v>
      </x:c>
      <x:c r="K1008" s="7" t="n">
        <x:f>0</x:f>
        <x:v>0</x:v>
      </x:c>
      <x:c r="L1008" s="7" t="n">
        <x:f>'Inventory detail'!F1008*Summary!$K$5*(A1008-E1008)/Summary!$K$6</x:f>
        <x:v>0</x:v>
      </x:c>
      <x:c r="M1008" s="7" t="n">
        <x:f>MAX(0,H1008-L1008)</x:f>
        <x:v>0</x:v>
      </x:c>
      <x:c r="N1008" s="7" t="n">
        <x:f>MAX(0,L1008-H1008)</x:f>
        <x:v>0</x:v>
      </x:c>
      <x:c r="O1008" s="7" t="n">
        <x:f>MAX(0,F1008+I1008-N1008)</x:f>
        <x:v>0</x:v>
      </x:c>
      <x:c r="P1008" s="7" t="n">
        <x:f>MAX(0,N1008-F1008-I1008)</x:f>
        <x:v>0</x:v>
      </x:c>
      <x:c r="Q1008" s="7" t="n">
        <x:f>MAX(0,G1008+J1008-P1008)</x:f>
        <x:v>0</x:v>
      </x:c>
      <x:c r="R1008" s="7" t="n">
        <x:f>M1008+MAX(0,K1008-MAX(0,P1008-G1008-J1008))</x:f>
        <x:v>0</x:v>
      </x:c>
      <x:c r="S1008" s="7" t="n">
        <x:f>SUM(O1008,Q1008,R1008)</x:f>
        <x:v>0</x:v>
      </x:c>
      <x:c r="T1008" s="14" t="n">
        <x:f>'Inventory detail'!T1008</x:f>
        <x:v>0.031400000000000004</x:v>
      </x:c>
      <x:c r="U1008" s="14" t="str">
        <x:f>'Inventory detail'!U1008</x:f>
        <x:v>n.a.</x:v>
      </x:c>
      <x:c r="V1008" s="9" t="n">
        <x:f>O1008*T1008</x:f>
        <x:v>0</x:v>
      </x:c>
      <x:c r="W1008" s="9" t="n">
        <x:f>Q1008*T1008</x:f>
        <x:v>0</x:v>
      </x:c>
      <x:c r="X1008" s="9" t="n">
        <x:f>R1008*T1008</x:f>
        <x:v>0</x:v>
      </x:c>
      <x:c r="Y1008" s="9" t="n">
        <x:f>S1008*T1008</x:f>
        <x:v>0</x:v>
      </x:c>
      <x:c r="Z1008" s="9" t="str">
        <x:f>IF(ISNUMBER(U1008),S1008*(U1008-T1008),"n.a.")</x:f>
        <x:v>n.a.</x:v>
      </x:c>
      <x:c r="AA1008" s="9" t="n">
        <x:f>IF(ISNUMBER(U1008),Y1008,0)</x:f>
        <x:v>0</x:v>
      </x:c>
      <x:c r="AB1008" s="7" t="n">
        <x:f>MAX(0,L1008-SUM(F1008:K1008))</x:f>
        <x:v>0</x:v>
      </x:c>
    </x:row>
    <x:row r="1009" ht="22" customHeight="1">
      <x:c r="A1009" s="18" t="n">
        <x:f>Summary!C$41</x:f>
        <x:v>46327</x:v>
      </x:c>
      <x:c r="B1009" s="2" t="str">
        <x:f>'Inventory detail'!A1009</x:f>
        <x:v>COIL</x:v>
      </x:c>
      <x:c r="C1009" s="2" t="str">
        <x:f>'Inventory detail'!B1009</x:f>
        <x:v>60</x:v>
      </x:c>
      <x:c r="D1009" s="2" t="str">
        <x:f>'Inventory detail'!C1009</x:f>
        <x:v>9BLK36-5</x:v>
      </x:c>
      <x:c r="E1009" s="10" t="n">
        <x:f>Summary!$E$5</x:f>
        <x:v>46304</x:v>
      </x:c>
      <x:c r="F1009" s="7" t="n">
        <x:f>'Inventory detail'!W1009</x:f>
        <x:v>0</x:v>
      </x:c>
      <x:c r="G1009" s="7" t="n">
        <x:f>'Inventory detail'!X1009</x:f>
        <x:v>0</x:v>
      </x:c>
      <x:c r="H1009" s="7" t="n">
        <x:f>'Inventory detail'!Y1009</x:f>
        <x:v>0</x:v>
      </x:c>
      <x:c r="I1009" s="7" t="n">
        <x:f>0</x:f>
        <x:v>0</x:v>
      </x:c>
      <x:c r="J1009" s="7" t="n">
        <x:f>0</x:f>
        <x:v>0</x:v>
      </x:c>
      <x:c r="K1009" s="7" t="n">
        <x:f>0</x:f>
        <x:v>0</x:v>
      </x:c>
      <x:c r="L1009" s="7" t="n">
        <x:f>'Inventory detail'!F1009*Summary!$K$5*(A1009-E1009)/Summary!$K$6</x:f>
        <x:v>0</x:v>
      </x:c>
      <x:c r="M1009" s="7" t="n">
        <x:f>MAX(0,H1009-L1009)</x:f>
        <x:v>0</x:v>
      </x:c>
      <x:c r="N1009" s="7" t="n">
        <x:f>MAX(0,L1009-H1009)</x:f>
        <x:v>0</x:v>
      </x:c>
      <x:c r="O1009" s="7" t="n">
        <x:f>MAX(0,F1009+I1009-N1009)</x:f>
        <x:v>0</x:v>
      </x:c>
      <x:c r="P1009" s="7" t="n">
        <x:f>MAX(0,N1009-F1009-I1009)</x:f>
        <x:v>0</x:v>
      </x:c>
      <x:c r="Q1009" s="7" t="n">
        <x:f>MAX(0,G1009+J1009-P1009)</x:f>
        <x:v>0</x:v>
      </x:c>
      <x:c r="R1009" s="7" t="n">
        <x:f>M1009+MAX(0,K1009-MAX(0,P1009-G1009-J1009))</x:f>
        <x:v>0</x:v>
      </x:c>
      <x:c r="S1009" s="7" t="n">
        <x:f>SUM(O1009,Q1009,R1009)</x:f>
        <x:v>0</x:v>
      </x:c>
      <x:c r="T1009" s="14" t="n">
        <x:f>'Inventory detail'!T1009</x:f>
        <x:v>0.0935</x:v>
      </x:c>
      <x:c r="U1009" s="14" t="str">
        <x:f>'Inventory detail'!U1009</x:f>
        <x:v>n.a.</x:v>
      </x:c>
      <x:c r="V1009" s="9" t="n">
        <x:f>O1009*T1009</x:f>
        <x:v>0</x:v>
      </x:c>
      <x:c r="W1009" s="9" t="n">
        <x:f>Q1009*T1009</x:f>
        <x:v>0</x:v>
      </x:c>
      <x:c r="X1009" s="9" t="n">
        <x:f>R1009*T1009</x:f>
        <x:v>0</x:v>
      </x:c>
      <x:c r="Y1009" s="9" t="n">
        <x:f>S1009*T1009</x:f>
        <x:v>0</x:v>
      </x:c>
      <x:c r="Z1009" s="9" t="str">
        <x:f>IF(ISNUMBER(U1009),S1009*(U1009-T1009),"n.a.")</x:f>
        <x:v>n.a.</x:v>
      </x:c>
      <x:c r="AA1009" s="9" t="n">
        <x:f>IF(ISNUMBER(U1009),Y1009,0)</x:f>
        <x:v>0</x:v>
      </x:c>
      <x:c r="AB1009" s="7" t="n">
        <x:f>MAX(0,L1009-SUM(F1009:K1009))</x:f>
        <x:v>0</x:v>
      </x:c>
    </x:row>
    <x:row r="1010" ht="22" customHeight="1">
      <x:c r="A1010" s="18" t="n">
        <x:f>Summary!C$41</x:f>
        <x:v>46327</x:v>
      </x:c>
      <x:c r="B1010" s="2" t="str">
        <x:f>'Inventory detail'!A1010</x:f>
        <x:v>COIL</x:v>
      </x:c>
      <x:c r="C1010" s="2" t="str">
        <x:f>'Inventory detail'!B1010</x:f>
        <x:v>60</x:v>
      </x:c>
      <x:c r="D1010" s="2" t="str">
        <x:f>'Inventory detail'!C1010</x:f>
        <x:v>9BLU12-4</x:v>
      </x:c>
      <x:c r="E1010" s="10" t="n">
        <x:f>Summary!$E$5</x:f>
        <x:v>46304</x:v>
      </x:c>
      <x:c r="F1010" s="7" t="n">
        <x:f>'Inventory detail'!W1010</x:f>
        <x:v>0</x:v>
      </x:c>
      <x:c r="G1010" s="7" t="n">
        <x:f>'Inventory detail'!X1010</x:f>
        <x:v>0</x:v>
      </x:c>
      <x:c r="H1010" s="7" t="n">
        <x:f>'Inventory detail'!Y1010</x:f>
        <x:v>0</x:v>
      </x:c>
      <x:c r="I1010" s="7" t="n">
        <x:f>0</x:f>
        <x:v>0</x:v>
      </x:c>
      <x:c r="J1010" s="7" t="n">
        <x:f>0</x:f>
        <x:v>0</x:v>
      </x:c>
      <x:c r="K1010" s="7" t="n">
        <x:f>0</x:f>
        <x:v>0</x:v>
      </x:c>
      <x:c r="L1010" s="7" t="n">
        <x:f>'Inventory detail'!F1010*Summary!$K$5*(A1010-E1010)/Summary!$K$6</x:f>
        <x:v>0</x:v>
      </x:c>
      <x:c r="M1010" s="7" t="n">
        <x:f>MAX(0,H1010-L1010)</x:f>
        <x:v>0</x:v>
      </x:c>
      <x:c r="N1010" s="7" t="n">
        <x:f>MAX(0,L1010-H1010)</x:f>
        <x:v>0</x:v>
      </x:c>
      <x:c r="O1010" s="7" t="n">
        <x:f>MAX(0,F1010+I1010-N1010)</x:f>
        <x:v>0</x:v>
      </x:c>
      <x:c r="P1010" s="7" t="n">
        <x:f>MAX(0,N1010-F1010-I1010)</x:f>
        <x:v>0</x:v>
      </x:c>
      <x:c r="Q1010" s="7" t="n">
        <x:f>MAX(0,G1010+J1010-P1010)</x:f>
        <x:v>0</x:v>
      </x:c>
      <x:c r="R1010" s="7" t="n">
        <x:f>M1010+MAX(0,K1010-MAX(0,P1010-G1010-J1010))</x:f>
        <x:v>0</x:v>
      </x:c>
      <x:c r="S1010" s="7" t="n">
        <x:f>SUM(O1010,Q1010,R1010)</x:f>
        <x:v>0</x:v>
      </x:c>
      <x:c r="T1010" s="14" t="n">
        <x:f>'Inventory detail'!T1010</x:f>
        <x:v>0.0478</x:v>
      </x:c>
      <x:c r="U1010" s="14" t="n">
        <x:f>'Inventory detail'!U1010</x:f>
        <x:v>0.046852</x:v>
      </x:c>
      <x:c r="V1010" s="9" t="n">
        <x:f>O1010*T1010</x:f>
        <x:v>0</x:v>
      </x:c>
      <x:c r="W1010" s="9" t="n">
        <x:f>Q1010*T1010</x:f>
        <x:v>0</x:v>
      </x:c>
      <x:c r="X1010" s="9" t="n">
        <x:f>R1010*T1010</x:f>
        <x:v>0</x:v>
      </x:c>
      <x:c r="Y1010" s="9" t="n">
        <x:f>S1010*T1010</x:f>
        <x:v>0</x:v>
      </x:c>
      <x:c r="Z1010" s="9" t="n">
        <x:f>IF(ISNUMBER(U1010),S1010*(U1010-T1010),"n.a.")</x:f>
        <x:v>0</x:v>
      </x:c>
      <x:c r="AA1010" s="9" t="n">
        <x:f>IF(ISNUMBER(U1010),Y1010,0)</x:f>
        <x:v>0</x:v>
      </x:c>
      <x:c r="AB1010" s="7" t="n">
        <x:f>MAX(0,L1010-SUM(F1010:K1010))</x:f>
        <x:v>0</x:v>
      </x:c>
    </x:row>
    <x:row r="1011" ht="22" customHeight="1">
      <x:c r="A1011" s="18" t="n">
        <x:f>Summary!C$41</x:f>
        <x:v>46327</x:v>
      </x:c>
      <x:c r="B1011" s="2" t="str">
        <x:f>'Inventory detail'!A1011</x:f>
        <x:v>COIL</x:v>
      </x:c>
      <x:c r="C1011" s="2" t="str">
        <x:f>'Inventory detail'!B1011</x:f>
        <x:v>60</x:v>
      </x:c>
      <x:c r="D1011" s="2" t="str">
        <x:f>'Inventory detail'!C1011</x:f>
        <x:v>9FG12-4</x:v>
      </x:c>
      <x:c r="E1011" s="10" t="n">
        <x:f>Summary!$E$5</x:f>
        <x:v>46304</x:v>
      </x:c>
      <x:c r="F1011" s="7" t="n">
        <x:f>'Inventory detail'!W1011</x:f>
        <x:v>0</x:v>
      </x:c>
      <x:c r="G1011" s="7" t="n">
        <x:f>'Inventory detail'!X1011</x:f>
        <x:v>0</x:v>
      </x:c>
      <x:c r="H1011" s="7" t="n">
        <x:f>'Inventory detail'!Y1011</x:f>
        <x:v>0</x:v>
      </x:c>
      <x:c r="I1011" s="7" t="n">
        <x:f>0</x:f>
        <x:v>0</x:v>
      </x:c>
      <x:c r="J1011" s="7" t="n">
        <x:f>0</x:f>
        <x:v>0</x:v>
      </x:c>
      <x:c r="K1011" s="7" t="n">
        <x:f>0</x:f>
        <x:v>0</x:v>
      </x:c>
      <x:c r="L1011" s="7" t="n">
        <x:f>'Inventory detail'!F1011*Summary!$K$5*(A1011-E1011)/Summary!$K$6</x:f>
        <x:v>0</x:v>
      </x:c>
      <x:c r="M1011" s="7" t="n">
        <x:f>MAX(0,H1011-L1011)</x:f>
        <x:v>0</x:v>
      </x:c>
      <x:c r="N1011" s="7" t="n">
        <x:f>MAX(0,L1011-H1011)</x:f>
        <x:v>0</x:v>
      </x:c>
      <x:c r="O1011" s="7" t="n">
        <x:f>MAX(0,F1011+I1011-N1011)</x:f>
        <x:v>0</x:v>
      </x:c>
      <x:c r="P1011" s="7" t="n">
        <x:f>MAX(0,N1011-F1011-I1011)</x:f>
        <x:v>0</x:v>
      </x:c>
      <x:c r="Q1011" s="7" t="n">
        <x:f>MAX(0,G1011+J1011-P1011)</x:f>
        <x:v>0</x:v>
      </x:c>
      <x:c r="R1011" s="7" t="n">
        <x:f>M1011+MAX(0,K1011-MAX(0,P1011-G1011-J1011))</x:f>
        <x:v>0</x:v>
      </x:c>
      <x:c r="S1011" s="7" t="n">
        <x:f>SUM(O1011,Q1011,R1011)</x:f>
        <x:v>0</x:v>
      </x:c>
      <x:c r="T1011" s="14" t="n">
        <x:f>'Inventory detail'!T1011</x:f>
        <x:v>0.0286</x:v>
      </x:c>
      <x:c r="U1011" s="14" t="str">
        <x:f>'Inventory detail'!U1011</x:f>
        <x:v>n.a.</x:v>
      </x:c>
      <x:c r="V1011" s="9" t="n">
        <x:f>O1011*T1011</x:f>
        <x:v>0</x:v>
      </x:c>
      <x:c r="W1011" s="9" t="n">
        <x:f>Q1011*T1011</x:f>
        <x:v>0</x:v>
      </x:c>
      <x:c r="X1011" s="9" t="n">
        <x:f>R1011*T1011</x:f>
        <x:v>0</x:v>
      </x:c>
      <x:c r="Y1011" s="9" t="n">
        <x:f>S1011*T1011</x:f>
        <x:v>0</x:v>
      </x:c>
      <x:c r="Z1011" s="9" t="str">
        <x:f>IF(ISNUMBER(U1011),S1011*(U1011-T1011),"n.a.")</x:f>
        <x:v>n.a.</x:v>
      </x:c>
      <x:c r="AA1011" s="9" t="n">
        <x:f>IF(ISNUMBER(U1011),Y1011,0)</x:f>
        <x:v>0</x:v>
      </x:c>
      <x:c r="AB1011" s="7" t="n">
        <x:f>MAX(0,L1011-SUM(F1011:K1011))</x:f>
        <x:v>0</x:v>
      </x:c>
    </x:row>
    <x:row r="1012" ht="22" customHeight="1">
      <x:c r="A1012" s="18" t="n">
        <x:f>Summary!C$41</x:f>
        <x:v>46327</x:v>
      </x:c>
      <x:c r="B1012" s="2" t="str">
        <x:f>'Inventory detail'!A1012</x:f>
        <x:v>COIL</x:v>
      </x:c>
      <x:c r="C1012" s="2" t="str">
        <x:f>'Inventory detail'!B1012</x:f>
        <x:v>60</x:v>
      </x:c>
      <x:c r="D1012" s="2" t="str">
        <x:f>'Inventory detail'!C1012</x:f>
        <x:v>9RED12-4</x:v>
      </x:c>
      <x:c r="E1012" s="10" t="n">
        <x:f>Summary!$E$5</x:f>
        <x:v>46304</x:v>
      </x:c>
      <x:c r="F1012" s="7" t="n">
        <x:f>'Inventory detail'!W1012</x:f>
        <x:v>0</x:v>
      </x:c>
      <x:c r="G1012" s="7" t="n">
        <x:f>'Inventory detail'!X1012</x:f>
        <x:v>0</x:v>
      </x:c>
      <x:c r="H1012" s="7" t="n">
        <x:f>'Inventory detail'!Y1012</x:f>
        <x:v>0</x:v>
      </x:c>
      <x:c r="I1012" s="7" t="n">
        <x:f>0</x:f>
        <x:v>0</x:v>
      </x:c>
      <x:c r="J1012" s="7" t="n">
        <x:f>0</x:f>
        <x:v>0</x:v>
      </x:c>
      <x:c r="K1012" s="7" t="n">
        <x:f>0</x:f>
        <x:v>0</x:v>
      </x:c>
      <x:c r="L1012" s="7" t="n">
        <x:f>'Inventory detail'!F1012*Summary!$K$5*(A1012-E1012)/Summary!$K$6</x:f>
        <x:v>0</x:v>
      </x:c>
      <x:c r="M1012" s="7" t="n">
        <x:f>MAX(0,H1012-L1012)</x:f>
        <x:v>0</x:v>
      </x:c>
      <x:c r="N1012" s="7" t="n">
        <x:f>MAX(0,L1012-H1012)</x:f>
        <x:v>0</x:v>
      </x:c>
      <x:c r="O1012" s="7" t="n">
        <x:f>MAX(0,F1012+I1012-N1012)</x:f>
        <x:v>0</x:v>
      </x:c>
      <x:c r="P1012" s="7" t="n">
        <x:f>MAX(0,N1012-F1012-I1012)</x:f>
        <x:v>0</x:v>
      </x:c>
      <x:c r="Q1012" s="7" t="n">
        <x:f>MAX(0,G1012+J1012-P1012)</x:f>
        <x:v>0</x:v>
      </x:c>
      <x:c r="R1012" s="7" t="n">
        <x:f>M1012+MAX(0,K1012-MAX(0,P1012-G1012-J1012))</x:f>
        <x:v>0</x:v>
      </x:c>
      <x:c r="S1012" s="7" t="n">
        <x:f>SUM(O1012,Q1012,R1012)</x:f>
        <x:v>0</x:v>
      </x:c>
      <x:c r="T1012" s="14" t="n">
        <x:f>'Inventory detail'!T1012</x:f>
        <x:v>0.0478</x:v>
      </x:c>
      <x:c r="U1012" s="14" t="n">
        <x:f>'Inventory detail'!U1012</x:f>
        <x:v>0.046852</x:v>
      </x:c>
      <x:c r="V1012" s="9" t="n">
        <x:f>O1012*T1012</x:f>
        <x:v>0</x:v>
      </x:c>
      <x:c r="W1012" s="9" t="n">
        <x:f>Q1012*T1012</x:f>
        <x:v>0</x:v>
      </x:c>
      <x:c r="X1012" s="9" t="n">
        <x:f>R1012*T1012</x:f>
        <x:v>0</x:v>
      </x:c>
      <x:c r="Y1012" s="9" t="n">
        <x:f>S1012*T1012</x:f>
        <x:v>0</x:v>
      </x:c>
      <x:c r="Z1012" s="9" t="n">
        <x:f>IF(ISNUMBER(U1012),S1012*(U1012-T1012),"n.a.")</x:f>
        <x:v>0</x:v>
      </x:c>
      <x:c r="AA1012" s="9" t="n">
        <x:f>IF(ISNUMBER(U1012),Y1012,0)</x:f>
        <x:v>0</x:v>
      </x:c>
      <x:c r="AB1012" s="7" t="n">
        <x:f>MAX(0,L1012-SUM(F1012:K1012))</x:f>
        <x:v>0</x:v>
      </x:c>
    </x:row>
    <x:row r="1013" ht="22" customHeight="1">
      <x:c r="A1013" s="18" t="n">
        <x:f>Summary!C$41</x:f>
        <x:v>46327</x:v>
      </x:c>
      <x:c r="B1013" s="2" t="str">
        <x:f>'Inventory detail'!A1013</x:f>
        <x:v>COIL</x:v>
      </x:c>
      <x:c r="C1013" s="2" t="str">
        <x:f>'Inventory detail'!B1013</x:f>
        <x:v>60</x:v>
      </x:c>
      <x:c r="D1013" s="2" t="str">
        <x:f>'Inventory detail'!C1013</x:f>
        <x:v>9WHT36-4</x:v>
      </x:c>
      <x:c r="E1013" s="10" t="n">
        <x:f>Summary!$E$5</x:f>
        <x:v>46304</x:v>
      </x:c>
      <x:c r="F1013" s="7" t="n">
        <x:f>'Inventory detail'!W1013</x:f>
        <x:v>0</x:v>
      </x:c>
      <x:c r="G1013" s="7" t="n">
        <x:f>'Inventory detail'!X1013</x:f>
        <x:v>0</x:v>
      </x:c>
      <x:c r="H1013" s="7" t="n">
        <x:f>'Inventory detail'!Y1013</x:f>
        <x:v>0</x:v>
      </x:c>
      <x:c r="I1013" s="7" t="n">
        <x:f>0</x:f>
        <x:v>0</x:v>
      </x:c>
      <x:c r="J1013" s="7" t="n">
        <x:f>0</x:f>
        <x:v>0</x:v>
      </x:c>
      <x:c r="K1013" s="7" t="n">
        <x:f>0</x:f>
        <x:v>0</x:v>
      </x:c>
      <x:c r="L1013" s="7" t="n">
        <x:f>'Inventory detail'!F1013*Summary!$K$5*(A1013-E1013)/Summary!$K$6</x:f>
        <x:v>0</x:v>
      </x:c>
      <x:c r="M1013" s="7" t="n">
        <x:f>MAX(0,H1013-L1013)</x:f>
        <x:v>0</x:v>
      </x:c>
      <x:c r="N1013" s="7" t="n">
        <x:f>MAX(0,L1013-H1013)</x:f>
        <x:v>0</x:v>
      </x:c>
      <x:c r="O1013" s="7" t="n">
        <x:f>MAX(0,F1013+I1013-N1013)</x:f>
        <x:v>0</x:v>
      </x:c>
      <x:c r="P1013" s="7" t="n">
        <x:f>MAX(0,N1013-F1013-I1013)</x:f>
        <x:v>0</x:v>
      </x:c>
      <x:c r="Q1013" s="7" t="n">
        <x:f>MAX(0,G1013+J1013-P1013)</x:f>
        <x:v>0</x:v>
      </x:c>
      <x:c r="R1013" s="7" t="n">
        <x:f>M1013+MAX(0,K1013-MAX(0,P1013-G1013-J1013))</x:f>
        <x:v>0</x:v>
      </x:c>
      <x:c r="S1013" s="7" t="n">
        <x:f>SUM(O1013,Q1013,R1013)</x:f>
        <x:v>0</x:v>
      </x:c>
      <x:c r="T1013" s="14" t="n">
        <x:f>'Inventory detail'!T1013</x:f>
        <x:v>0.0888</x:v>
      </x:c>
      <x:c r="U1013" s="14" t="str">
        <x:f>'Inventory detail'!U1013</x:f>
        <x:v>n.a.</x:v>
      </x:c>
      <x:c r="V1013" s="9" t="n">
        <x:f>O1013*T1013</x:f>
        <x:v>0</x:v>
      </x:c>
      <x:c r="W1013" s="9" t="n">
        <x:f>Q1013*T1013</x:f>
        <x:v>0</x:v>
      </x:c>
      <x:c r="X1013" s="9" t="n">
        <x:f>R1013*T1013</x:f>
        <x:v>0</x:v>
      </x:c>
      <x:c r="Y1013" s="9" t="n">
        <x:f>S1013*T1013</x:f>
        <x:v>0</x:v>
      </x:c>
      <x:c r="Z1013" s="9" t="str">
        <x:f>IF(ISNUMBER(U1013),S1013*(U1013-T1013),"n.a.")</x:f>
        <x:v>n.a.</x:v>
      </x:c>
      <x:c r="AA1013" s="9" t="n">
        <x:f>IF(ISNUMBER(U1013),Y1013,0)</x:f>
        <x:v>0</x:v>
      </x:c>
      <x:c r="AB1013" s="7" t="n">
        <x:f>MAX(0,L1013-SUM(F1013:K1013))</x:f>
        <x:v>0</x:v>
      </x:c>
    </x:row>
    <x:row r="1014" ht="22" customHeight="1">
      <x:c r="A1014" s="18" t="n">
        <x:f>Summary!C$41</x:f>
        <x:v>46327</x:v>
      </x:c>
      <x:c r="B1014" s="2" t="str">
        <x:f>'Inventory detail'!A1014</x:f>
        <x:v>COIL</x:v>
      </x:c>
      <x:c r="C1014" s="2" t="str">
        <x:f>'Inventory detail'!B1014</x:f>
        <x:v>60</x:v>
      </x:c>
      <x:c r="D1014" s="2" t="str">
        <x:f>'Inventory detail'!C1014</x:f>
        <x:v>9WHT36-5</x:v>
      </x:c>
      <x:c r="E1014" s="10" t="n">
        <x:f>Summary!$E$5</x:f>
        <x:v>46304</x:v>
      </x:c>
      <x:c r="F1014" s="7" t="n">
        <x:f>'Inventory detail'!W1014</x:f>
        <x:v>0</x:v>
      </x:c>
      <x:c r="G1014" s="7" t="n">
        <x:f>'Inventory detail'!X1014</x:f>
        <x:v>0</x:v>
      </x:c>
      <x:c r="H1014" s="7" t="n">
        <x:f>'Inventory detail'!Y1014</x:f>
        <x:v>0</x:v>
      </x:c>
      <x:c r="I1014" s="7" t="n">
        <x:f>0</x:f>
        <x:v>0</x:v>
      </x:c>
      <x:c r="J1014" s="7" t="n">
        <x:f>0</x:f>
        <x:v>0</x:v>
      </x:c>
      <x:c r="K1014" s="7" t="n">
        <x:f>0</x:f>
        <x:v>0</x:v>
      </x:c>
      <x:c r="L1014" s="7" t="n">
        <x:f>'Inventory detail'!F1014*Summary!$K$5*(A1014-E1014)/Summary!$K$6</x:f>
        <x:v>0</x:v>
      </x:c>
      <x:c r="M1014" s="7" t="n">
        <x:f>MAX(0,H1014-L1014)</x:f>
        <x:v>0</x:v>
      </x:c>
      <x:c r="N1014" s="7" t="n">
        <x:f>MAX(0,L1014-H1014)</x:f>
        <x:v>0</x:v>
      </x:c>
      <x:c r="O1014" s="7" t="n">
        <x:f>MAX(0,F1014+I1014-N1014)</x:f>
        <x:v>0</x:v>
      </x:c>
      <x:c r="P1014" s="7" t="n">
        <x:f>MAX(0,N1014-F1014-I1014)</x:f>
        <x:v>0</x:v>
      </x:c>
      <x:c r="Q1014" s="7" t="n">
        <x:f>MAX(0,G1014+J1014-P1014)</x:f>
        <x:v>0</x:v>
      </x:c>
      <x:c r="R1014" s="7" t="n">
        <x:f>M1014+MAX(0,K1014-MAX(0,P1014-G1014-J1014))</x:f>
        <x:v>0</x:v>
      </x:c>
      <x:c r="S1014" s="7" t="n">
        <x:f>SUM(O1014,Q1014,R1014)</x:f>
        <x:v>0</x:v>
      </x:c>
      <x:c r="T1014" s="14" t="n">
        <x:f>'Inventory detail'!T1014</x:f>
        <x:v>0.0935</x:v>
      </x:c>
      <x:c r="U1014" s="14" t="str">
        <x:f>'Inventory detail'!U1014</x:f>
        <x:v>n.a.</x:v>
      </x:c>
      <x:c r="V1014" s="9" t="n">
        <x:f>O1014*T1014</x:f>
        <x:v>0</x:v>
      </x:c>
      <x:c r="W1014" s="9" t="n">
        <x:f>Q1014*T1014</x:f>
        <x:v>0</x:v>
      </x:c>
      <x:c r="X1014" s="9" t="n">
        <x:f>R1014*T1014</x:f>
        <x:v>0</x:v>
      </x:c>
      <x:c r="Y1014" s="9" t="n">
        <x:f>S1014*T1014</x:f>
        <x:v>0</x:v>
      </x:c>
      <x:c r="Z1014" s="9" t="str">
        <x:f>IF(ISNUMBER(U1014),S1014*(U1014-T1014),"n.a.")</x:f>
        <x:v>n.a.</x:v>
      </x:c>
      <x:c r="AA1014" s="9" t="n">
        <x:f>IF(ISNUMBER(U1014),Y1014,0)</x:f>
        <x:v>0</x:v>
      </x:c>
      <x:c r="AB1014" s="7" t="n">
        <x:f>MAX(0,L1014-SUM(F1014:K1014))</x:f>
        <x:v>0</x:v>
      </x:c>
    </x:row>
    <x:row r="1015" ht="22" customHeight="1">
      <x:c r="A1015" s="18" t="n">
        <x:f>Summary!C$41</x:f>
        <x:v>46327</x:v>
      </x:c>
      <x:c r="B1015" s="2" t="str">
        <x:f>'Inventory detail'!A1015</x:f>
        <x:v>POUC</x:v>
      </x:c>
      <x:c r="C1015" s="2" t="str">
        <x:f>'Inventory detail'!B1015</x:f>
        <x:v>10</x:v>
      </x:c>
      <x:c r="D1015" s="2" t="str">
        <x:f>'Inventory detail'!C1015</x:f>
        <x:v>ENT10</x:v>
      </x:c>
      <x:c r="E1015" s="10" t="n">
        <x:f>Summary!$E$5</x:f>
        <x:v>46304</x:v>
      </x:c>
      <x:c r="F1015" s="7" t="n">
        <x:f>'Inventory detail'!W1015</x:f>
        <x:v>0</x:v>
      </x:c>
      <x:c r="G1015" s="7" t="n">
        <x:f>'Inventory detail'!X1015</x:f>
        <x:v>0</x:v>
      </x:c>
      <x:c r="H1015" s="7" t="n">
        <x:f>'Inventory detail'!Y1015</x:f>
        <x:v>0</x:v>
      </x:c>
      <x:c r="I1015" s="7" t="n">
        <x:f>0</x:f>
        <x:v>0</x:v>
      </x:c>
      <x:c r="J1015" s="7" t="n">
        <x:f>0</x:f>
        <x:v>0</x:v>
      </x:c>
      <x:c r="K1015" s="7" t="n">
        <x:f>0</x:f>
        <x:v>0</x:v>
      </x:c>
      <x:c r="L1015" s="7" t="n">
        <x:f>'Inventory detail'!F1015*Summary!$K$5*(A1015-E1015)/Summary!$K$6</x:f>
        <x:v>0</x:v>
      </x:c>
      <x:c r="M1015" s="7" t="n">
        <x:f>MAX(0,H1015-L1015)</x:f>
        <x:v>0</x:v>
      </x:c>
      <x:c r="N1015" s="7" t="n">
        <x:f>MAX(0,L1015-H1015)</x:f>
        <x:v>0</x:v>
      </x:c>
      <x:c r="O1015" s="7" t="n">
        <x:f>MAX(0,F1015+I1015-N1015)</x:f>
        <x:v>0</x:v>
      </x:c>
      <x:c r="P1015" s="7" t="n">
        <x:f>MAX(0,N1015-F1015-I1015)</x:f>
        <x:v>0</x:v>
      </x:c>
      <x:c r="Q1015" s="7" t="n">
        <x:f>MAX(0,G1015+J1015-P1015)</x:f>
        <x:v>0</x:v>
      </x:c>
      <x:c r="R1015" s="7" t="n">
        <x:f>M1015+MAX(0,K1015-MAX(0,P1015-G1015-J1015))</x:f>
        <x:v>0</x:v>
      </x:c>
      <x:c r="S1015" s="7" t="n">
        <x:f>SUM(O1015,Q1015,R1015)</x:f>
        <x:v>0</x:v>
      </x:c>
      <x:c r="T1015" s="14" t="n">
        <x:f>'Inventory detail'!T1015</x:f>
        <x:v>0.022799999999999997</x:v>
      </x:c>
      <x:c r="U1015" s="14" t="n">
        <x:f>'Inventory detail'!U1015</x:f>
        <x:v>0.024915</x:v>
      </x:c>
      <x:c r="V1015" s="9" t="n">
        <x:f>O1015*T1015</x:f>
        <x:v>0</x:v>
      </x:c>
      <x:c r="W1015" s="9" t="n">
        <x:f>Q1015*T1015</x:f>
        <x:v>0</x:v>
      </x:c>
      <x:c r="X1015" s="9" t="n">
        <x:f>R1015*T1015</x:f>
        <x:v>0</x:v>
      </x:c>
      <x:c r="Y1015" s="9" t="n">
        <x:f>S1015*T1015</x:f>
        <x:v>0</x:v>
      </x:c>
      <x:c r="Z1015" s="9" t="n">
        <x:f>IF(ISNUMBER(U1015),S1015*(U1015-T1015),"n.a.")</x:f>
        <x:v>0</x:v>
      </x:c>
      <x:c r="AA1015" s="9" t="n">
        <x:f>IF(ISNUMBER(U1015),Y1015,0)</x:f>
        <x:v>0</x:v>
      </x:c>
      <x:c r="AB1015" s="7" t="n">
        <x:f>MAX(0,L1015-SUM(F1015:K1015))</x:f>
        <x:v>0</x:v>
      </x:c>
    </x:row>
    <x:row r="1016" ht="22" customHeight="1">
      <x:c r="A1016" s="18" t="n">
        <x:f>Summary!C$41</x:f>
        <x:v>46327</x:v>
      </x:c>
      <x:c r="B1016" s="2" t="str">
        <x:f>'Inventory detail'!A1016</x:f>
        <x:v>POUC</x:v>
      </x:c>
      <x:c r="C1016" s="2" t="str">
        <x:f>'Inventory detail'!B1016</x:f>
        <x:v>10</x:v>
      </x:c>
      <x:c r="D1016" s="2" t="str">
        <x:f>'Inventory detail'!C1016</x:f>
        <x:v>MEN3SL</x:v>
      </x:c>
      <x:c r="E1016" s="10" t="n">
        <x:f>Summary!$E$5</x:f>
        <x:v>46304</x:v>
      </x:c>
      <x:c r="F1016" s="7" t="n">
        <x:f>'Inventory detail'!W1016</x:f>
        <x:v>0</x:v>
      </x:c>
      <x:c r="G1016" s="7" t="n">
        <x:f>'Inventory detail'!X1016</x:f>
        <x:v>0</x:v>
      </x:c>
      <x:c r="H1016" s="7" t="n">
        <x:f>'Inventory detail'!Y1016</x:f>
        <x:v>0</x:v>
      </x:c>
      <x:c r="I1016" s="7" t="n">
        <x:f>0</x:f>
        <x:v>0</x:v>
      </x:c>
      <x:c r="J1016" s="7" t="n">
        <x:f>0</x:f>
        <x:v>0</x:v>
      </x:c>
      <x:c r="K1016" s="7" t="n">
        <x:f>0</x:f>
        <x:v>0</x:v>
      </x:c>
      <x:c r="L1016" s="7" t="n">
        <x:f>'Inventory detail'!F1016*Summary!$K$5*(A1016-E1016)/Summary!$K$6</x:f>
        <x:v>0</x:v>
      </x:c>
      <x:c r="M1016" s="7" t="n">
        <x:f>MAX(0,H1016-L1016)</x:f>
        <x:v>0</x:v>
      </x:c>
      <x:c r="N1016" s="7" t="n">
        <x:f>MAX(0,L1016-H1016)</x:f>
        <x:v>0</x:v>
      </x:c>
      <x:c r="O1016" s="7" t="n">
        <x:f>MAX(0,F1016+I1016-N1016)</x:f>
        <x:v>0</x:v>
      </x:c>
      <x:c r="P1016" s="7" t="n">
        <x:f>MAX(0,N1016-F1016-I1016)</x:f>
        <x:v>0</x:v>
      </x:c>
      <x:c r="Q1016" s="7" t="n">
        <x:f>MAX(0,G1016+J1016-P1016)</x:f>
        <x:v>0</x:v>
      </x:c>
      <x:c r="R1016" s="7" t="n">
        <x:f>M1016+MAX(0,K1016-MAX(0,P1016-G1016-J1016))</x:f>
        <x:v>0</x:v>
      </x:c>
      <x:c r="S1016" s="7" t="n">
        <x:f>SUM(O1016,Q1016,R1016)</x:f>
        <x:v>0</x:v>
      </x:c>
      <x:c r="T1016" s="14" t="n">
        <x:f>'Inventory detail'!T1016</x:f>
        <x:v>0.18969999999999998</x:v>
      </x:c>
      <x:c r="U1016" s="14" t="str">
        <x:f>'Inventory detail'!U1016</x:f>
        <x:v>n.a.</x:v>
      </x:c>
      <x:c r="V1016" s="9" t="n">
        <x:f>O1016*T1016</x:f>
        <x:v>0</x:v>
      </x:c>
      <x:c r="W1016" s="9" t="n">
        <x:f>Q1016*T1016</x:f>
        <x:v>0</x:v>
      </x:c>
      <x:c r="X1016" s="9" t="n">
        <x:f>R1016*T1016</x:f>
        <x:v>0</x:v>
      </x:c>
      <x:c r="Y1016" s="9" t="n">
        <x:f>S1016*T1016</x:f>
        <x:v>0</x:v>
      </x:c>
      <x:c r="Z1016" s="9" t="str">
        <x:f>IF(ISNUMBER(U1016),S1016*(U1016-T1016),"n.a.")</x:f>
        <x:v>n.a.</x:v>
      </x:c>
      <x:c r="AA1016" s="9" t="n">
        <x:f>IF(ISNUMBER(U1016),Y1016,0)</x:f>
        <x:v>0</x:v>
      </x:c>
      <x:c r="AB1016" s="7" t="n">
        <x:f>MAX(0,L1016-SUM(F1016:K1016))</x:f>
        <x:v>0</x:v>
      </x:c>
    </x:row>
    <x:row r="1017" ht="22" customHeight="1">
      <x:c r="A1017" s="18" t="n">
        <x:f>Summary!C$41</x:f>
        <x:v>46327</x:v>
      </x:c>
      <x:c r="B1017" s="2" t="str">
        <x:f>'Inventory detail'!A1017</x:f>
        <x:v>POUC</x:v>
      </x:c>
      <x:c r="C1017" s="2" t="str">
        <x:f>'Inventory detail'!B1017</x:f>
        <x:v>10</x:v>
      </x:c>
      <x:c r="D1017" s="2" t="str">
        <x:f>'Inventory detail'!C1017</x:f>
        <x:v>MEN5SL</x:v>
      </x:c>
      <x:c r="E1017" s="10" t="n">
        <x:f>Summary!$E$5</x:f>
        <x:v>46304</x:v>
      </x:c>
      <x:c r="F1017" s="7" t="n">
        <x:f>'Inventory detail'!W1017</x:f>
        <x:v>0</x:v>
      </x:c>
      <x:c r="G1017" s="7" t="n">
        <x:f>'Inventory detail'!X1017</x:f>
        <x:v>0</x:v>
      </x:c>
      <x:c r="H1017" s="7" t="n">
        <x:f>'Inventory detail'!Y1017</x:f>
        <x:v>50</x:v>
      </x:c>
      <x:c r="I1017" s="7" t="n">
        <x:f>0</x:f>
        <x:v>0</x:v>
      </x:c>
      <x:c r="J1017" s="7" t="n">
        <x:f>0</x:f>
        <x:v>0</x:v>
      </x:c>
      <x:c r="K1017" s="7" t="n">
        <x:f>0</x:f>
        <x:v>0</x:v>
      </x:c>
      <x:c r="L1017" s="7" t="n">
        <x:f>'Inventory detail'!F1017*Summary!$K$5*(A1017-E1017)/Summary!$K$6</x:f>
        <x:v>0</x:v>
      </x:c>
      <x:c r="M1017" s="7" t="n">
        <x:f>MAX(0,H1017-L1017)</x:f>
        <x:v>50</x:v>
      </x:c>
      <x:c r="N1017" s="7" t="n">
        <x:f>MAX(0,L1017-H1017)</x:f>
        <x:v>0</x:v>
      </x:c>
      <x:c r="O1017" s="7" t="n">
        <x:f>MAX(0,F1017+I1017-N1017)</x:f>
        <x:v>0</x:v>
      </x:c>
      <x:c r="P1017" s="7" t="n">
        <x:f>MAX(0,N1017-F1017-I1017)</x:f>
        <x:v>0</x:v>
      </x:c>
      <x:c r="Q1017" s="7" t="n">
        <x:f>MAX(0,G1017+J1017-P1017)</x:f>
        <x:v>0</x:v>
      </x:c>
      <x:c r="R1017" s="7" t="n">
        <x:f>M1017+MAX(0,K1017-MAX(0,P1017-G1017-J1017))</x:f>
        <x:v>50</x:v>
      </x:c>
      <x:c r="S1017" s="7" t="n">
        <x:f>SUM(O1017,Q1017,R1017)</x:f>
        <x:v>50</x:v>
      </x:c>
      <x:c r="T1017" s="14" t="n">
        <x:f>'Inventory detail'!T1017</x:f>
        <x:v>0.257</x:v>
      </x:c>
      <x:c r="U1017" s="14" t="str">
        <x:f>'Inventory detail'!U1017</x:f>
        <x:v>n.a.</x:v>
      </x:c>
      <x:c r="V1017" s="9" t="n">
        <x:f>O1017*T1017</x:f>
        <x:v>0</x:v>
      </x:c>
      <x:c r="W1017" s="9" t="n">
        <x:f>Q1017*T1017</x:f>
        <x:v>0</x:v>
      </x:c>
      <x:c r="X1017" s="9" t="n">
        <x:f>R1017*T1017</x:f>
        <x:v>12.85</x:v>
      </x:c>
      <x:c r="Y1017" s="9" t="n">
        <x:f>S1017*T1017</x:f>
        <x:v>12.85</x:v>
      </x:c>
      <x:c r="Z1017" s="9" t="str">
        <x:f>IF(ISNUMBER(U1017),S1017*(U1017-T1017),"n.a.")</x:f>
        <x:v>n.a.</x:v>
      </x:c>
      <x:c r="AA1017" s="9" t="n">
        <x:f>IF(ISNUMBER(U1017),Y1017,0)</x:f>
        <x:v>0</x:v>
      </x:c>
      <x:c r="AB1017" s="7" t="n">
        <x:f>MAX(0,L1017-SUM(F1017:K1017))</x:f>
        <x:v>0</x:v>
      </x:c>
    </x:row>
    <x:row r="1018" ht="22" customHeight="1">
      <x:c r="A1018" s="18" t="n">
        <x:f>Summary!C$41</x:f>
        <x:v>46327</x:v>
      </x:c>
      <x:c r="B1018" s="2" t="str">
        <x:f>'Inventory detail'!A1018</x:f>
        <x:v>POUC</x:v>
      </x:c>
      <x:c r="C1018" s="2" t="str">
        <x:f>'Inventory detail'!B1018</x:f>
        <x:v>10</x:v>
      </x:c>
      <x:c r="D1018" s="2" t="str">
        <x:f>'Inventory detail'!C1018</x:f>
        <x:v>MLEG5</x:v>
      </x:c>
      <x:c r="E1018" s="10" t="n">
        <x:f>Summary!$E$5</x:f>
        <x:v>46304</x:v>
      </x:c>
      <x:c r="F1018" s="7" t="n">
        <x:f>'Inventory detail'!W1018</x:f>
        <x:v>0</x:v>
      </x:c>
      <x:c r="G1018" s="7" t="n">
        <x:f>'Inventory detail'!X1018</x:f>
        <x:v>0</x:v>
      </x:c>
      <x:c r="H1018" s="7" t="n">
        <x:f>'Inventory detail'!Y1018</x:f>
        <x:v>0</x:v>
      </x:c>
      <x:c r="I1018" s="7" t="n">
        <x:f>SUMIFS('PO detail'!$W$1565:$W$1565,'PO detail'!$V$1565:$V$1565,"&gt;="&amp;E1018,'PO detail'!$V$1565:$V$1565,"&lt;"&amp;A1018)</x:f>
        <x:v>0</x:v>
      </x:c>
      <x:c r="J1018" s="7" t="n">
        <x:f>SUMIFS('PO detail'!$X$1565:$X$1565,'PO detail'!$V$1565:$V$1565,"&gt;="&amp;E1018,'PO detail'!$V$1565:$V$1565,"&lt;"&amp;A1018)</x:f>
        <x:v>0</x:v>
      </x:c>
      <x:c r="K1018" s="7" t="n">
        <x:f>SUMIFS('PO detail'!$Y$1565:$Y$1565,'PO detail'!$V$1565:$V$1565,"&gt;="&amp;E1018,'PO detail'!$V$1565:$V$1565,"&lt;"&amp;A1018)</x:f>
        <x:v>0</x:v>
      </x:c>
      <x:c r="L1018" s="7" t="n">
        <x:f>'Inventory detail'!F1018*Summary!$K$5*(A1018-E1018)/Summary!$K$6</x:f>
        <x:v>0</x:v>
      </x:c>
      <x:c r="M1018" s="7" t="n">
        <x:f>MAX(0,H1018-L1018)</x:f>
        <x:v>0</x:v>
      </x:c>
      <x:c r="N1018" s="7" t="n">
        <x:f>MAX(0,L1018-H1018)</x:f>
        <x:v>0</x:v>
      </x:c>
      <x:c r="O1018" s="7" t="n">
        <x:f>MAX(0,F1018+I1018-N1018)</x:f>
        <x:v>0</x:v>
      </x:c>
      <x:c r="P1018" s="7" t="n">
        <x:f>MAX(0,N1018-F1018-I1018)</x:f>
        <x:v>0</x:v>
      </x:c>
      <x:c r="Q1018" s="7" t="n">
        <x:f>MAX(0,G1018+J1018-P1018)</x:f>
        <x:v>0</x:v>
      </x:c>
      <x:c r="R1018" s="7" t="n">
        <x:f>M1018+MAX(0,K1018-MAX(0,P1018-G1018-J1018))</x:f>
        <x:v>0</x:v>
      </x:c>
      <x:c r="S1018" s="7" t="n">
        <x:f>SUM(O1018,Q1018,R1018)</x:f>
        <x:v>0</x:v>
      </x:c>
      <x:c r="T1018" s="14" t="n">
        <x:f>'Inventory detail'!T1018</x:f>
        <x:v>0.20329999999999998</x:v>
      </x:c>
      <x:c r="U1018" s="14" t="n">
        <x:f>'Inventory detail'!U1018</x:f>
        <x:v>0.22175999999999998</x:v>
      </x:c>
      <x:c r="V1018" s="9" t="n">
        <x:f>O1018*T1018</x:f>
        <x:v>0</x:v>
      </x:c>
      <x:c r="W1018" s="9" t="n">
        <x:f>Q1018*T1018</x:f>
        <x:v>0</x:v>
      </x:c>
      <x:c r="X1018" s="9" t="n">
        <x:f>R1018*T1018</x:f>
        <x:v>0</x:v>
      </x:c>
      <x:c r="Y1018" s="9" t="n">
        <x:f>S1018*T1018</x:f>
        <x:v>0</x:v>
      </x:c>
      <x:c r="Z1018" s="9" t="n">
        <x:f>IF(ISNUMBER(U1018),S1018*(U1018-T1018),"n.a.")</x:f>
        <x:v>0</x:v>
      </x:c>
      <x:c r="AA1018" s="9" t="n">
        <x:f>IF(ISNUMBER(U1018),Y1018,0)</x:f>
        <x:v>0</x:v>
      </x:c>
      <x:c r="AB1018" s="7" t="n">
        <x:f>MAX(0,L1018-SUM(F1018:K1018))</x:f>
        <x:v>0</x:v>
      </x:c>
    </x:row>
    <x:row r="1019" ht="22" customHeight="1">
      <x:c r="A1019" s="18" t="n">
        <x:f>Summary!C$41</x:f>
        <x:v>46327</x:v>
      </x:c>
      <x:c r="B1019" s="2" t="str">
        <x:f>'Inventory detail'!A1019</x:f>
        <x:v>POUC</x:v>
      </x:c>
      <x:c r="C1019" s="2" t="str">
        <x:f>'Inventory detail'!B1019</x:f>
        <x:v>10</x:v>
      </x:c>
      <x:c r="D1019" s="2" t="str">
        <x:f>'Inventory detail'!C1019</x:f>
        <x:v>MP1114M</x:v>
      </x:c>
      <x:c r="E1019" s="10" t="n">
        <x:f>Summary!$E$5</x:f>
        <x:v>46304</x:v>
      </x:c>
      <x:c r="F1019" s="7" t="n">
        <x:f>'Inventory detail'!W1019</x:f>
        <x:v>0</x:v>
      </x:c>
      <x:c r="G1019" s="7" t="n">
        <x:f>'Inventory detail'!X1019</x:f>
        <x:v>0</x:v>
      </x:c>
      <x:c r="H1019" s="7" t="n">
        <x:f>'Inventory detail'!Y1019</x:f>
        <x:v>0</x:v>
      </x:c>
      <x:c r="I1019" s="7" t="n">
        <x:f>0</x:f>
        <x:v>0</x:v>
      </x:c>
      <x:c r="J1019" s="7" t="n">
        <x:f>0</x:f>
        <x:v>0</x:v>
      </x:c>
      <x:c r="K1019" s="7" t="n">
        <x:f>0</x:f>
        <x:v>0</x:v>
      </x:c>
      <x:c r="L1019" s="7" t="n">
        <x:f>'Inventory detail'!F1019*Summary!$K$5*(A1019-E1019)/Summary!$K$6</x:f>
        <x:v>0</x:v>
      </x:c>
      <x:c r="M1019" s="7" t="n">
        <x:f>MAX(0,H1019-L1019)</x:f>
        <x:v>0</x:v>
      </x:c>
      <x:c r="N1019" s="7" t="n">
        <x:f>MAX(0,L1019-H1019)</x:f>
        <x:v>0</x:v>
      </x:c>
      <x:c r="O1019" s="7" t="n">
        <x:f>MAX(0,F1019+I1019-N1019)</x:f>
        <x:v>0</x:v>
      </x:c>
      <x:c r="P1019" s="7" t="n">
        <x:f>MAX(0,N1019-F1019-I1019)</x:f>
        <x:v>0</x:v>
      </x:c>
      <x:c r="Q1019" s="7" t="n">
        <x:f>MAX(0,G1019+J1019-P1019)</x:f>
        <x:v>0</x:v>
      </x:c>
      <x:c r="R1019" s="7" t="n">
        <x:f>M1019+MAX(0,K1019-MAX(0,P1019-G1019-J1019))</x:f>
        <x:v>0</x:v>
      </x:c>
      <x:c r="S1019" s="7" t="n">
        <x:f>SUM(O1019,Q1019,R1019)</x:f>
        <x:v>0</x:v>
      </x:c>
      <x:c r="T1019" s="14" t="n">
        <x:f>'Inventory detail'!T1019</x:f>
        <x:v>0.2852</x:v>
      </x:c>
      <x:c r="U1019" s="14" t="str">
        <x:f>'Inventory detail'!U1019</x:f>
        <x:v>n.a.</x:v>
      </x:c>
      <x:c r="V1019" s="9" t="n">
        <x:f>O1019*T1019</x:f>
        <x:v>0</x:v>
      </x:c>
      <x:c r="W1019" s="9" t="n">
        <x:f>Q1019*T1019</x:f>
        <x:v>0</x:v>
      </x:c>
      <x:c r="X1019" s="9" t="n">
        <x:f>R1019*T1019</x:f>
        <x:v>0</x:v>
      </x:c>
      <x:c r="Y1019" s="9" t="n">
        <x:f>S1019*T1019</x:f>
        <x:v>0</x:v>
      </x:c>
      <x:c r="Z1019" s="9" t="str">
        <x:f>IF(ISNUMBER(U1019),S1019*(U1019-T1019),"n.a.")</x:f>
        <x:v>n.a.</x:v>
      </x:c>
      <x:c r="AA1019" s="9" t="n">
        <x:f>IF(ISNUMBER(U1019),Y1019,0)</x:f>
        <x:v>0</x:v>
      </x:c>
      <x:c r="AB1019" s="7" t="n">
        <x:f>MAX(0,L1019-SUM(F1019:K1019))</x:f>
        <x:v>0</x:v>
      </x:c>
    </x:row>
    <x:row r="1020" ht="22" customHeight="1">
      <x:c r="A1020" s="18" t="n">
        <x:f>Summary!C$41</x:f>
        <x:v>46327</x:v>
      </x:c>
      <x:c r="B1020" s="2" t="str">
        <x:f>'Inventory detail'!A1020</x:f>
        <x:v>POUC</x:v>
      </x:c>
      <x:c r="C1020" s="2" t="str">
        <x:f>'Inventory detail'!B1020</x:f>
        <x:v>10</x:v>
      </x:c>
      <x:c r="D1020" s="2" t="str">
        <x:f>'Inventory detail'!C1020</x:f>
        <x:v>MPGSCM</x:v>
      </x:c>
      <x:c r="E1020" s="10" t="n">
        <x:f>Summary!$E$5</x:f>
        <x:v>46304</x:v>
      </x:c>
      <x:c r="F1020" s="7" t="n">
        <x:f>'Inventory detail'!W1020</x:f>
        <x:v>0</x:v>
      </x:c>
      <x:c r="G1020" s="7" t="n">
        <x:f>'Inventory detail'!X1020</x:f>
        <x:v>0</x:v>
      </x:c>
      <x:c r="H1020" s="7" t="n">
        <x:f>'Inventory detail'!Y1020</x:f>
        <x:v>0</x:v>
      </x:c>
      <x:c r="I1020" s="7" t="n">
        <x:f>0</x:f>
        <x:v>0</x:v>
      </x:c>
      <x:c r="J1020" s="7" t="n">
        <x:f>0</x:f>
        <x:v>0</x:v>
      </x:c>
      <x:c r="K1020" s="7" t="n">
        <x:f>0</x:f>
        <x:v>0</x:v>
      </x:c>
      <x:c r="L1020" s="7" t="n">
        <x:f>'Inventory detail'!F1020*Summary!$K$5*(A1020-E1020)/Summary!$K$6</x:f>
        <x:v>0</x:v>
      </x:c>
      <x:c r="M1020" s="7" t="n">
        <x:f>MAX(0,H1020-L1020)</x:f>
        <x:v>0</x:v>
      </x:c>
      <x:c r="N1020" s="7" t="n">
        <x:f>MAX(0,L1020-H1020)</x:f>
        <x:v>0</x:v>
      </x:c>
      <x:c r="O1020" s="7" t="n">
        <x:f>MAX(0,F1020+I1020-N1020)</x:f>
        <x:v>0</x:v>
      </x:c>
      <x:c r="P1020" s="7" t="n">
        <x:f>MAX(0,N1020-F1020-I1020)</x:f>
        <x:v>0</x:v>
      </x:c>
      <x:c r="Q1020" s="7" t="n">
        <x:f>MAX(0,G1020+J1020-P1020)</x:f>
        <x:v>0</x:v>
      </x:c>
      <x:c r="R1020" s="7" t="n">
        <x:f>M1020+MAX(0,K1020-MAX(0,P1020-G1020-J1020))</x:f>
        <x:v>0</x:v>
      </x:c>
      <x:c r="S1020" s="7" t="n">
        <x:f>SUM(O1020,Q1020,R1020)</x:f>
        <x:v>0</x:v>
      </x:c>
      <x:c r="T1020" s="14" t="n">
        <x:f>'Inventory detail'!T1020</x:f>
        <x:v>0.19469999999999998</x:v>
      </x:c>
      <x:c r="U1020" s="14" t="str">
        <x:f>'Inventory detail'!U1020</x:f>
        <x:v>n.a.</x:v>
      </x:c>
      <x:c r="V1020" s="9" t="n">
        <x:f>O1020*T1020</x:f>
        <x:v>0</x:v>
      </x:c>
      <x:c r="W1020" s="9" t="n">
        <x:f>Q1020*T1020</x:f>
        <x:v>0</x:v>
      </x:c>
      <x:c r="X1020" s="9" t="n">
        <x:f>R1020*T1020</x:f>
        <x:v>0</x:v>
      </x:c>
      <x:c r="Y1020" s="9" t="n">
        <x:f>S1020*T1020</x:f>
        <x:v>0</x:v>
      </x:c>
      <x:c r="Z1020" s="9" t="str">
        <x:f>IF(ISNUMBER(U1020),S1020*(U1020-T1020),"n.a.")</x:f>
        <x:v>n.a.</x:v>
      </x:c>
      <x:c r="AA1020" s="9" t="n">
        <x:f>IF(ISNUMBER(U1020),Y1020,0)</x:f>
        <x:v>0</x:v>
      </x:c>
      <x:c r="AB1020" s="7" t="n">
        <x:f>MAX(0,L1020-SUM(F1020:K1020))</x:f>
        <x:v>0</x:v>
      </x:c>
    </x:row>
    <x:row r="1021" ht="22" customHeight="1">
      <x:c r="A1021" s="18" t="n">
        <x:f>Summary!C$41</x:f>
        <x:v>46327</x:v>
      </x:c>
      <x:c r="B1021" s="2" t="str">
        <x:f>'Inventory detail'!A1021</x:f>
        <x:v>POUC</x:v>
      </x:c>
      <x:c r="C1021" s="2" t="str">
        <x:f>'Inventory detail'!B1021</x:f>
        <x:v>10</x:v>
      </x:c>
      <x:c r="D1021" s="2" t="str">
        <x:f>'Inventory detail'!C1021</x:f>
        <x:v>PCSP</x:v>
      </x:c>
      <x:c r="E1021" s="10" t="n">
        <x:f>Summary!$E$5</x:f>
        <x:v>46304</x:v>
      </x:c>
      <x:c r="F1021" s="7" t="n">
        <x:f>'Inventory detail'!W1021</x:f>
        <x:v>0</x:v>
      </x:c>
      <x:c r="G1021" s="7" t="n">
        <x:f>'Inventory detail'!X1021</x:f>
        <x:v>0</x:v>
      </x:c>
      <x:c r="H1021" s="7" t="n">
        <x:f>'Inventory detail'!Y1021</x:f>
        <x:v>2900</x:v>
      </x:c>
      <x:c r="I1021" s="7" t="n">
        <x:f>0</x:f>
        <x:v>0</x:v>
      </x:c>
      <x:c r="J1021" s="7" t="n">
        <x:f>0</x:f>
        <x:v>0</x:v>
      </x:c>
      <x:c r="K1021" s="7" t="n">
        <x:f>0</x:f>
        <x:v>0</x:v>
      </x:c>
      <x:c r="L1021" s="7" t="n">
        <x:f>'Inventory detail'!F1021*Summary!$K$5*(A1021-E1021)/Summary!$K$6</x:f>
        <x:v>0</x:v>
      </x:c>
      <x:c r="M1021" s="7" t="n">
        <x:f>MAX(0,H1021-L1021)</x:f>
        <x:v>2900</x:v>
      </x:c>
      <x:c r="N1021" s="7" t="n">
        <x:f>MAX(0,L1021-H1021)</x:f>
        <x:v>0</x:v>
      </x:c>
      <x:c r="O1021" s="7" t="n">
        <x:f>MAX(0,F1021+I1021-N1021)</x:f>
        <x:v>0</x:v>
      </x:c>
      <x:c r="P1021" s="7" t="n">
        <x:f>MAX(0,N1021-F1021-I1021)</x:f>
        <x:v>0</x:v>
      </x:c>
      <x:c r="Q1021" s="7" t="n">
        <x:f>MAX(0,G1021+J1021-P1021)</x:f>
        <x:v>0</x:v>
      </x:c>
      <x:c r="R1021" s="7" t="n">
        <x:f>M1021+MAX(0,K1021-MAX(0,P1021-G1021-J1021))</x:f>
        <x:v>2900</x:v>
      </x:c>
      <x:c r="S1021" s="7" t="n">
        <x:f>SUM(O1021,Q1021,R1021)</x:f>
        <x:v>2900</x:v>
      </x:c>
      <x:c r="T1021" s="14" t="n">
        <x:f>'Inventory detail'!T1021</x:f>
        <x:v>0.11</x:v>
      </x:c>
      <x:c r="U1021" s="14" t="str">
        <x:f>'Inventory detail'!U1021</x:f>
        <x:v>n.a.</x:v>
      </x:c>
      <x:c r="V1021" s="9" t="n">
        <x:f>O1021*T1021</x:f>
        <x:v>0</x:v>
      </x:c>
      <x:c r="W1021" s="9" t="n">
        <x:f>Q1021*T1021</x:f>
        <x:v>0</x:v>
      </x:c>
      <x:c r="X1021" s="9" t="n">
        <x:f>R1021*T1021</x:f>
        <x:v>319</x:v>
      </x:c>
      <x:c r="Y1021" s="9" t="n">
        <x:f>S1021*T1021</x:f>
        <x:v>319</x:v>
      </x:c>
      <x:c r="Z1021" s="9" t="str">
        <x:f>IF(ISNUMBER(U1021),S1021*(U1021-T1021),"n.a.")</x:f>
        <x:v>n.a.</x:v>
      </x:c>
      <x:c r="AA1021" s="9" t="n">
        <x:f>IF(ISNUMBER(U1021),Y1021,0)</x:f>
        <x:v>0</x:v>
      </x:c>
      <x:c r="AB1021" s="7" t="n">
        <x:f>MAX(0,L1021-SUM(F1021:K1021))</x:f>
        <x:v>0</x:v>
      </x:c>
    </x:row>
    <x:row r="1022" ht="22" customHeight="1">
      <x:c r="A1022" s="18" t="n">
        <x:f>Summary!C$41</x:f>
        <x:v>46327</x:v>
      </x:c>
      <x:c r="B1022" s="2" t="str">
        <x:f>'Inventory detail'!A1022</x:f>
        <x:v>POUC</x:v>
      </x:c>
      <x:c r="C1022" s="2" t="str">
        <x:f>'Inventory detail'!B1022</x:f>
        <x:v>10</x:v>
      </x:c>
      <x:c r="D1022" s="2" t="str">
        <x:f>'Inventory detail'!C1022</x:f>
        <x:v>MP57G</x:v>
      </x:c>
      <x:c r="E1022" s="10" t="n">
        <x:f>Summary!$E$5</x:f>
        <x:v>46304</x:v>
      </x:c>
      <x:c r="F1022" s="7" t="n">
        <x:f>'Inventory detail'!W1022</x:f>
        <x:v>0</x:v>
      </x:c>
      <x:c r="G1022" s="7" t="n">
        <x:f>'Inventory detail'!X1022</x:f>
        <x:v>0</x:v>
      </x:c>
      <x:c r="H1022" s="7" t="n">
        <x:f>'Inventory detail'!Y1022</x:f>
        <x:v>0</x:v>
      </x:c>
      <x:c r="I1022" s="7" t="n">
        <x:f>0</x:f>
        <x:v>0</x:v>
      </x:c>
      <x:c r="J1022" s="7" t="n">
        <x:f>0</x:f>
        <x:v>0</x:v>
      </x:c>
      <x:c r="K1022" s="7" t="n">
        <x:f>0</x:f>
        <x:v>0</x:v>
      </x:c>
      <x:c r="L1022" s="7" t="n">
        <x:f>'Inventory detail'!F1022*Summary!$K$5*(A1022-E1022)/Summary!$K$6</x:f>
        <x:v>0</x:v>
      </x:c>
      <x:c r="M1022" s="7" t="n">
        <x:f>MAX(0,H1022-L1022)</x:f>
        <x:v>0</x:v>
      </x:c>
      <x:c r="N1022" s="7" t="n">
        <x:f>MAX(0,L1022-H1022)</x:f>
        <x:v>0</x:v>
      </x:c>
      <x:c r="O1022" s="7" t="n">
        <x:f>MAX(0,F1022+I1022-N1022)</x:f>
        <x:v>0</x:v>
      </x:c>
      <x:c r="P1022" s="7" t="n">
        <x:f>MAX(0,N1022-F1022-I1022)</x:f>
        <x:v>0</x:v>
      </x:c>
      <x:c r="Q1022" s="7" t="n">
        <x:f>MAX(0,G1022+J1022-P1022)</x:f>
        <x:v>0</x:v>
      </x:c>
      <x:c r="R1022" s="7" t="n">
        <x:f>M1022+MAX(0,K1022-MAX(0,P1022-G1022-J1022))</x:f>
        <x:v>0</x:v>
      </x:c>
      <x:c r="S1022" s="7" t="n">
        <x:f>SUM(O1022,Q1022,R1022)</x:f>
        <x:v>0</x:v>
      </x:c>
      <x:c r="T1022" s="14" t="n">
        <x:f>'Inventory detail'!T1022</x:f>
        <x:v>0.1637</x:v>
      </x:c>
      <x:c r="U1022" s="14" t="str">
        <x:f>'Inventory detail'!U1022</x:f>
        <x:v>n.a.</x:v>
      </x:c>
      <x:c r="V1022" s="9" t="n">
        <x:f>O1022*T1022</x:f>
        <x:v>0</x:v>
      </x:c>
      <x:c r="W1022" s="9" t="n">
        <x:f>Q1022*T1022</x:f>
        <x:v>0</x:v>
      </x:c>
      <x:c r="X1022" s="9" t="n">
        <x:f>R1022*T1022</x:f>
        <x:v>0</x:v>
      </x:c>
      <x:c r="Y1022" s="9" t="n">
        <x:f>S1022*T1022</x:f>
        <x:v>0</x:v>
      </x:c>
      <x:c r="Z1022" s="9" t="str">
        <x:f>IF(ISNUMBER(U1022),S1022*(U1022-T1022),"n.a.")</x:f>
        <x:v>n.a.</x:v>
      </x:c>
      <x:c r="AA1022" s="9" t="n">
        <x:f>IF(ISNUMBER(U1022),Y1022,0)</x:f>
        <x:v>0</x:v>
      </x:c>
      <x:c r="AB1022" s="7" t="n">
        <x:f>MAX(0,L1022-SUM(F1022:K1022))</x:f>
        <x:v>0</x:v>
      </x:c>
    </x:row>
    <x:row r="1023" ht="22" customHeight="1">
      <x:c r="A1023" s="18" t="n">
        <x:f>Summary!C$41</x:f>
        <x:v>46327</x:v>
      </x:c>
      <x:c r="B1023" s="2" t="str">
        <x:f>'Inventory detail'!A1023</x:f>
        <x:v>POUC</x:v>
      </x:c>
      <x:c r="C1023" s="2" t="str">
        <x:f>'Inventory detail'!B1023</x:f>
        <x:v>10</x:v>
      </x:c>
      <x:c r="D1023" s="2" t="str">
        <x:f>'Inventory detail'!C1023</x:f>
        <x:v>MP57M</x:v>
      </x:c>
      <x:c r="E1023" s="10" t="n">
        <x:f>Summary!$E$5</x:f>
        <x:v>46304</x:v>
      </x:c>
      <x:c r="F1023" s="7" t="n">
        <x:f>'Inventory detail'!W1023</x:f>
        <x:v>0</x:v>
      </x:c>
      <x:c r="G1023" s="7" t="n">
        <x:f>'Inventory detail'!X1023</x:f>
        <x:v>0</x:v>
      </x:c>
      <x:c r="H1023" s="7" t="n">
        <x:f>'Inventory detail'!Y1023</x:f>
        <x:v>0</x:v>
      </x:c>
      <x:c r="I1023" s="7" t="n">
        <x:f>0</x:f>
        <x:v>0</x:v>
      </x:c>
      <x:c r="J1023" s="7" t="n">
        <x:f>0</x:f>
        <x:v>0</x:v>
      </x:c>
      <x:c r="K1023" s="7" t="n">
        <x:f>0</x:f>
        <x:v>0</x:v>
      </x:c>
      <x:c r="L1023" s="7" t="n">
        <x:f>'Inventory detail'!F1023*Summary!$K$5*(A1023-E1023)/Summary!$K$6</x:f>
        <x:v>0</x:v>
      </x:c>
      <x:c r="M1023" s="7" t="n">
        <x:f>MAX(0,H1023-L1023)</x:f>
        <x:v>0</x:v>
      </x:c>
      <x:c r="N1023" s="7" t="n">
        <x:f>MAX(0,L1023-H1023)</x:f>
        <x:v>0</x:v>
      </x:c>
      <x:c r="O1023" s="7" t="n">
        <x:f>MAX(0,F1023+I1023-N1023)</x:f>
        <x:v>0</x:v>
      </x:c>
      <x:c r="P1023" s="7" t="n">
        <x:f>MAX(0,N1023-F1023-I1023)</x:f>
        <x:v>0</x:v>
      </x:c>
      <x:c r="Q1023" s="7" t="n">
        <x:f>MAX(0,G1023+J1023-P1023)</x:f>
        <x:v>0</x:v>
      </x:c>
      <x:c r="R1023" s="7" t="n">
        <x:f>M1023+MAX(0,K1023-MAX(0,P1023-G1023-J1023))</x:f>
        <x:v>0</x:v>
      </x:c>
      <x:c r="S1023" s="7" t="n">
        <x:f>SUM(O1023,Q1023,R1023)</x:f>
        <x:v>0</x:v>
      </x:c>
      <x:c r="T1023" s="14" t="n">
        <x:f>'Inventory detail'!T1023</x:f>
        <x:v>0.1637</x:v>
      </x:c>
      <x:c r="U1023" s="14" t="str">
        <x:f>'Inventory detail'!U1023</x:f>
        <x:v>n.a.</x:v>
      </x:c>
      <x:c r="V1023" s="9" t="n">
        <x:f>O1023*T1023</x:f>
        <x:v>0</x:v>
      </x:c>
      <x:c r="W1023" s="9" t="n">
        <x:f>Q1023*T1023</x:f>
        <x:v>0</x:v>
      </x:c>
      <x:c r="X1023" s="9" t="n">
        <x:f>R1023*T1023</x:f>
        <x:v>0</x:v>
      </x:c>
      <x:c r="Y1023" s="9" t="n">
        <x:f>S1023*T1023</x:f>
        <x:v>0</x:v>
      </x:c>
      <x:c r="Z1023" s="9" t="str">
        <x:f>IF(ISNUMBER(U1023),S1023*(U1023-T1023),"n.a.")</x:f>
        <x:v>n.a.</x:v>
      </x:c>
      <x:c r="AA1023" s="9" t="n">
        <x:f>IF(ISNUMBER(U1023),Y1023,0)</x:f>
        <x:v>0</x:v>
      </x:c>
      <x:c r="AB1023" s="7" t="n">
        <x:f>MAX(0,L1023-SUM(F1023:K1023))</x:f>
        <x:v>0</x:v>
      </x:c>
    </x:row>
    <x:row r="1024" ht="22" customHeight="1">
      <x:c r="A1024" s="18" t="n">
        <x:f>Summary!C$41</x:f>
        <x:v>46327</x:v>
      </x:c>
      <x:c r="B1024" s="2" t="str">
        <x:f>'Inventory detail'!A1024</x:f>
        <x:v>POUC</x:v>
      </x:c>
      <x:c r="C1024" s="2" t="str">
        <x:f>'Inventory detail'!B1024</x:f>
        <x:v>10</x:v>
      </x:c>
      <x:c r="D1024" s="2" t="str">
        <x:f>'Inventory detail'!C1024</x:f>
        <x:v>MP810G</x:v>
      </x:c>
      <x:c r="E1024" s="10" t="n">
        <x:f>Summary!$E$5</x:f>
        <x:v>46304</x:v>
      </x:c>
      <x:c r="F1024" s="7" t="n">
        <x:f>'Inventory detail'!W1024</x:f>
        <x:v>0</x:v>
      </x:c>
      <x:c r="G1024" s="7" t="n">
        <x:f>'Inventory detail'!X1024</x:f>
        <x:v>0</x:v>
      </x:c>
      <x:c r="H1024" s="7" t="n">
        <x:f>'Inventory detail'!Y1024</x:f>
        <x:v>0</x:v>
      </x:c>
      <x:c r="I1024" s="7" t="n">
        <x:f>0</x:f>
        <x:v>0</x:v>
      </x:c>
      <x:c r="J1024" s="7" t="n">
        <x:f>0</x:f>
        <x:v>0</x:v>
      </x:c>
      <x:c r="K1024" s="7" t="n">
        <x:f>0</x:f>
        <x:v>0</x:v>
      </x:c>
      <x:c r="L1024" s="7" t="n">
        <x:f>'Inventory detail'!F1024*Summary!$K$5*(A1024-E1024)/Summary!$K$6</x:f>
        <x:v>0</x:v>
      </x:c>
      <x:c r="M1024" s="7" t="n">
        <x:f>MAX(0,H1024-L1024)</x:f>
        <x:v>0</x:v>
      </x:c>
      <x:c r="N1024" s="7" t="n">
        <x:f>MAX(0,L1024-H1024)</x:f>
        <x:v>0</x:v>
      </x:c>
      <x:c r="O1024" s="7" t="n">
        <x:f>MAX(0,F1024+I1024-N1024)</x:f>
        <x:v>0</x:v>
      </x:c>
      <x:c r="P1024" s="7" t="n">
        <x:f>MAX(0,N1024-F1024-I1024)</x:f>
        <x:v>0</x:v>
      </x:c>
      <x:c r="Q1024" s="7" t="n">
        <x:f>MAX(0,G1024+J1024-P1024)</x:f>
        <x:v>0</x:v>
      </x:c>
      <x:c r="R1024" s="7" t="n">
        <x:f>M1024+MAX(0,K1024-MAX(0,P1024-G1024-J1024))</x:f>
        <x:v>0</x:v>
      </x:c>
      <x:c r="S1024" s="7" t="n">
        <x:f>SUM(O1024,Q1024,R1024)</x:f>
        <x:v>0</x:v>
      </x:c>
      <x:c r="T1024" s="14" t="n">
        <x:f>'Inventory detail'!T1024</x:f>
        <x:v>0.1573</x:v>
      </x:c>
      <x:c r="U1024" s="14" t="str">
        <x:f>'Inventory detail'!U1024</x:f>
        <x:v>n.a.</x:v>
      </x:c>
      <x:c r="V1024" s="9" t="n">
        <x:f>O1024*T1024</x:f>
        <x:v>0</x:v>
      </x:c>
      <x:c r="W1024" s="9" t="n">
        <x:f>Q1024*T1024</x:f>
        <x:v>0</x:v>
      </x:c>
      <x:c r="X1024" s="9" t="n">
        <x:f>R1024*T1024</x:f>
        <x:v>0</x:v>
      </x:c>
      <x:c r="Y1024" s="9" t="n">
        <x:f>S1024*T1024</x:f>
        <x:v>0</x:v>
      </x:c>
      <x:c r="Z1024" s="9" t="str">
        <x:f>IF(ISNUMBER(U1024),S1024*(U1024-T1024),"n.a.")</x:f>
        <x:v>n.a.</x:v>
      </x:c>
      <x:c r="AA1024" s="9" t="n">
        <x:f>IF(ISNUMBER(U1024),Y1024,0)</x:f>
        <x:v>0</x:v>
      </x:c>
      <x:c r="AB1024" s="7" t="n">
        <x:f>MAX(0,L1024-SUM(F1024:K1024))</x:f>
        <x:v>0</x:v>
      </x:c>
    </x:row>
    <x:row r="1025" ht="22" customHeight="1">
      <x:c r="A1025" s="18" t="n">
        <x:f>Summary!C$41</x:f>
        <x:v>46327</x:v>
      </x:c>
      <x:c r="B1025" s="2" t="str">
        <x:f>'Inventory detail'!A1025</x:f>
        <x:v>POUC</x:v>
      </x:c>
      <x:c r="C1025" s="2" t="str">
        <x:f>'Inventory detail'!B1025</x:f>
        <x:v>10</x:v>
      </x:c>
      <x:c r="D1025" s="2" t="str">
        <x:f>'Inventory detail'!C1025</x:f>
        <x:v>MP810M</x:v>
      </x:c>
      <x:c r="E1025" s="10" t="n">
        <x:f>Summary!$E$5</x:f>
        <x:v>46304</x:v>
      </x:c>
      <x:c r="F1025" s="7" t="n">
        <x:f>'Inventory detail'!W1025</x:f>
        <x:v>0</x:v>
      </x:c>
      <x:c r="G1025" s="7" t="n">
        <x:f>'Inventory detail'!X1025</x:f>
        <x:v>0</x:v>
      </x:c>
      <x:c r="H1025" s="7" t="n">
        <x:f>'Inventory detail'!Y1025</x:f>
        <x:v>0</x:v>
      </x:c>
      <x:c r="I1025" s="7" t="n">
        <x:f>0</x:f>
        <x:v>0</x:v>
      </x:c>
      <x:c r="J1025" s="7" t="n">
        <x:f>0</x:f>
        <x:v>0</x:v>
      </x:c>
      <x:c r="K1025" s="7" t="n">
        <x:f>0</x:f>
        <x:v>0</x:v>
      </x:c>
      <x:c r="L1025" s="7" t="n">
        <x:f>'Inventory detail'!F1025*Summary!$K$5*(A1025-E1025)/Summary!$K$6</x:f>
        <x:v>0</x:v>
      </x:c>
      <x:c r="M1025" s="7" t="n">
        <x:f>MAX(0,H1025-L1025)</x:f>
        <x:v>0</x:v>
      </x:c>
      <x:c r="N1025" s="7" t="n">
        <x:f>MAX(0,L1025-H1025)</x:f>
        <x:v>0</x:v>
      </x:c>
      <x:c r="O1025" s="7" t="n">
        <x:f>MAX(0,F1025+I1025-N1025)</x:f>
        <x:v>0</x:v>
      </x:c>
      <x:c r="P1025" s="7" t="n">
        <x:f>MAX(0,N1025-F1025-I1025)</x:f>
        <x:v>0</x:v>
      </x:c>
      <x:c r="Q1025" s="7" t="n">
        <x:f>MAX(0,G1025+J1025-P1025)</x:f>
        <x:v>0</x:v>
      </x:c>
      <x:c r="R1025" s="7" t="n">
        <x:f>M1025+MAX(0,K1025-MAX(0,P1025-G1025-J1025))</x:f>
        <x:v>0</x:v>
      </x:c>
      <x:c r="S1025" s="7" t="n">
        <x:f>SUM(O1025,Q1025,R1025)</x:f>
        <x:v>0</x:v>
      </x:c>
      <x:c r="T1025" s="14" t="n">
        <x:f>'Inventory detail'!T1025</x:f>
        <x:v>0.1573</x:v>
      </x:c>
      <x:c r="U1025" s="14" t="str">
        <x:f>'Inventory detail'!U1025</x:f>
        <x:v>n.a.</x:v>
      </x:c>
      <x:c r="V1025" s="9" t="n">
        <x:f>O1025*T1025</x:f>
        <x:v>0</x:v>
      </x:c>
      <x:c r="W1025" s="9" t="n">
        <x:f>Q1025*T1025</x:f>
        <x:v>0</x:v>
      </x:c>
      <x:c r="X1025" s="9" t="n">
        <x:f>R1025*T1025</x:f>
        <x:v>0</x:v>
      </x:c>
      <x:c r="Y1025" s="9" t="n">
        <x:f>S1025*T1025</x:f>
        <x:v>0</x:v>
      </x:c>
      <x:c r="Z1025" s="9" t="str">
        <x:f>IF(ISNUMBER(U1025),S1025*(U1025-T1025),"n.a.")</x:f>
        <x:v>n.a.</x:v>
      </x:c>
      <x:c r="AA1025" s="9" t="n">
        <x:f>IF(ISNUMBER(U1025),Y1025,0)</x:f>
        <x:v>0</x:v>
      </x:c>
      <x:c r="AB1025" s="7" t="n">
        <x:f>MAX(0,L1025-SUM(F1025:K1025))</x:f>
        <x:v>0</x:v>
      </x:c>
    </x:row>
    <x:row r="1026" ht="22" customHeight="1">
      <x:c r="A1026" s="18" t="n">
        <x:f>Summary!C$41</x:f>
        <x:v>46327</x:v>
      </x:c>
      <x:c r="B1026" s="2" t="str">
        <x:f>'Inventory detail'!A1026</x:f>
        <x:v>POUC</x:v>
      </x:c>
      <x:c r="C1026" s="2" t="str">
        <x:f>'Inventory detail'!B1026</x:f>
        <x:v>10</x:v>
      </x:c>
      <x:c r="D1026" s="2" t="str">
        <x:f>'Inventory detail'!C1026</x:f>
        <x:v>MPASCG</x:v>
      </x:c>
      <x:c r="E1026" s="10" t="n">
        <x:f>Summary!$E$5</x:f>
        <x:v>46304</x:v>
      </x:c>
      <x:c r="F1026" s="7" t="n">
        <x:f>'Inventory detail'!W1026</x:f>
        <x:v>0</x:v>
      </x:c>
      <x:c r="G1026" s="7" t="n">
        <x:f>'Inventory detail'!X1026</x:f>
        <x:v>0</x:v>
      </x:c>
      <x:c r="H1026" s="7" t="n">
        <x:f>'Inventory detail'!Y1026</x:f>
        <x:v>0</x:v>
      </x:c>
      <x:c r="I1026" s="7" t="n">
        <x:f>0</x:f>
        <x:v>0</x:v>
      </x:c>
      <x:c r="J1026" s="7" t="n">
        <x:f>0</x:f>
        <x:v>0</x:v>
      </x:c>
      <x:c r="K1026" s="7" t="n">
        <x:f>0</x:f>
        <x:v>0</x:v>
      </x:c>
      <x:c r="L1026" s="7" t="n">
        <x:f>'Inventory detail'!F1026*Summary!$K$5*(A1026-E1026)/Summary!$K$6</x:f>
        <x:v>0</x:v>
      </x:c>
      <x:c r="M1026" s="7" t="n">
        <x:f>MAX(0,H1026-L1026)</x:f>
        <x:v>0</x:v>
      </x:c>
      <x:c r="N1026" s="7" t="n">
        <x:f>MAX(0,L1026-H1026)</x:f>
        <x:v>0</x:v>
      </x:c>
      <x:c r="O1026" s="7" t="n">
        <x:f>MAX(0,F1026+I1026-N1026)</x:f>
        <x:v>0</x:v>
      </x:c>
      <x:c r="P1026" s="7" t="n">
        <x:f>MAX(0,N1026-F1026-I1026)</x:f>
        <x:v>0</x:v>
      </x:c>
      <x:c r="Q1026" s="7" t="n">
        <x:f>MAX(0,G1026+J1026-P1026)</x:f>
        <x:v>0</x:v>
      </x:c>
      <x:c r="R1026" s="7" t="n">
        <x:f>M1026+MAX(0,K1026-MAX(0,P1026-G1026-J1026))</x:f>
        <x:v>0</x:v>
      </x:c>
      <x:c r="S1026" s="7" t="n">
        <x:f>SUM(O1026,Q1026,R1026)</x:f>
        <x:v>0</x:v>
      </x:c>
      <x:c r="T1026" s="14" t="n">
        <x:f>'Inventory detail'!T1026</x:f>
        <x:v>0.1739</x:v>
      </x:c>
      <x:c r="U1026" s="14" t="str">
        <x:f>'Inventory detail'!U1026</x:f>
        <x:v>n.a.</x:v>
      </x:c>
      <x:c r="V1026" s="9" t="n">
        <x:f>O1026*T1026</x:f>
        <x:v>0</x:v>
      </x:c>
      <x:c r="W1026" s="9" t="n">
        <x:f>Q1026*T1026</x:f>
        <x:v>0</x:v>
      </x:c>
      <x:c r="X1026" s="9" t="n">
        <x:f>R1026*T1026</x:f>
        <x:v>0</x:v>
      </x:c>
      <x:c r="Y1026" s="9" t="n">
        <x:f>S1026*T1026</x:f>
        <x:v>0</x:v>
      </x:c>
      <x:c r="Z1026" s="9" t="str">
        <x:f>IF(ISNUMBER(U1026),S1026*(U1026-T1026),"n.a.")</x:f>
        <x:v>n.a.</x:v>
      </x:c>
      <x:c r="AA1026" s="9" t="n">
        <x:f>IF(ISNUMBER(U1026),Y1026,0)</x:f>
        <x:v>0</x:v>
      </x:c>
      <x:c r="AB1026" s="7" t="n">
        <x:f>MAX(0,L1026-SUM(F1026:K1026))</x:f>
        <x:v>0</x:v>
      </x:c>
    </x:row>
    <x:row r="1027" ht="22" customHeight="1">
      <x:c r="A1027" s="18" t="n">
        <x:f>Summary!C$41</x:f>
        <x:v>46327</x:v>
      </x:c>
      <x:c r="B1027" s="2" t="str">
        <x:f>'Inventory detail'!A1027</x:f>
        <x:v>POUC</x:v>
      </x:c>
      <x:c r="C1027" s="2" t="str">
        <x:f>'Inventory detail'!B1027</x:f>
        <x:v>10</x:v>
      </x:c>
      <x:c r="D1027" s="2" t="str">
        <x:f>'Inventory detail'!C1027</x:f>
        <x:v>MPASCM</x:v>
      </x:c>
      <x:c r="E1027" s="10" t="n">
        <x:f>Summary!$E$5</x:f>
        <x:v>46304</x:v>
      </x:c>
      <x:c r="F1027" s="7" t="n">
        <x:f>'Inventory detail'!W1027</x:f>
        <x:v>0</x:v>
      </x:c>
      <x:c r="G1027" s="7" t="n">
        <x:f>'Inventory detail'!X1027</x:f>
        <x:v>0</x:v>
      </x:c>
      <x:c r="H1027" s="7" t="n">
        <x:f>'Inventory detail'!Y1027</x:f>
        <x:v>0</x:v>
      </x:c>
      <x:c r="I1027" s="7" t="n">
        <x:f>0</x:f>
        <x:v>0</x:v>
      </x:c>
      <x:c r="J1027" s="7" t="n">
        <x:f>0</x:f>
        <x:v>0</x:v>
      </x:c>
      <x:c r="K1027" s="7" t="n">
        <x:f>0</x:f>
        <x:v>0</x:v>
      </x:c>
      <x:c r="L1027" s="7" t="n">
        <x:f>'Inventory detail'!F1027*Summary!$K$5*(A1027-E1027)/Summary!$K$6</x:f>
        <x:v>0</x:v>
      </x:c>
      <x:c r="M1027" s="7" t="n">
        <x:f>MAX(0,H1027-L1027)</x:f>
        <x:v>0</x:v>
      </x:c>
      <x:c r="N1027" s="7" t="n">
        <x:f>MAX(0,L1027-H1027)</x:f>
        <x:v>0</x:v>
      </x:c>
      <x:c r="O1027" s="7" t="n">
        <x:f>MAX(0,F1027+I1027-N1027)</x:f>
        <x:v>0</x:v>
      </x:c>
      <x:c r="P1027" s="7" t="n">
        <x:f>MAX(0,N1027-F1027-I1027)</x:f>
        <x:v>0</x:v>
      </x:c>
      <x:c r="Q1027" s="7" t="n">
        <x:f>MAX(0,G1027+J1027-P1027)</x:f>
        <x:v>0</x:v>
      </x:c>
      <x:c r="R1027" s="7" t="n">
        <x:f>M1027+MAX(0,K1027-MAX(0,P1027-G1027-J1027))</x:f>
        <x:v>0</x:v>
      </x:c>
      <x:c r="S1027" s="7" t="n">
        <x:f>SUM(O1027,Q1027,R1027)</x:f>
        <x:v>0</x:v>
      </x:c>
      <x:c r="T1027" s="14" t="n">
        <x:f>'Inventory detail'!T1027</x:f>
        <x:v>0.1739</x:v>
      </x:c>
      <x:c r="U1027" s="14" t="str">
        <x:f>'Inventory detail'!U1027</x:f>
        <x:v>n.a.</x:v>
      </x:c>
      <x:c r="V1027" s="9" t="n">
        <x:f>O1027*T1027</x:f>
        <x:v>0</x:v>
      </x:c>
      <x:c r="W1027" s="9" t="n">
        <x:f>Q1027*T1027</x:f>
        <x:v>0</x:v>
      </x:c>
      <x:c r="X1027" s="9" t="n">
        <x:f>R1027*T1027</x:f>
        <x:v>0</x:v>
      </x:c>
      <x:c r="Y1027" s="9" t="n">
        <x:f>S1027*T1027</x:f>
        <x:v>0</x:v>
      </x:c>
      <x:c r="Z1027" s="9" t="str">
        <x:f>IF(ISNUMBER(U1027),S1027*(U1027-T1027),"n.a.")</x:f>
        <x:v>n.a.</x:v>
      </x:c>
      <x:c r="AA1027" s="9" t="n">
        <x:f>IF(ISNUMBER(U1027),Y1027,0)</x:f>
        <x:v>0</x:v>
      </x:c>
      <x:c r="AB1027" s="7" t="n">
        <x:f>MAX(0,L1027-SUM(F1027:K1027))</x:f>
        <x:v>0</x:v>
      </x:c>
    </x:row>
    <x:row r="1028" ht="22" customHeight="1">
      <x:c r="A1028" s="18" t="n">
        <x:f>Summary!C$41</x:f>
        <x:v>46327</x:v>
      </x:c>
      <x:c r="B1028" s="2" t="str">
        <x:f>'Inventory detail'!A1028</x:f>
        <x:v>POUC</x:v>
      </x:c>
      <x:c r="C1028" s="2" t="str">
        <x:f>'Inventory detail'!B1028</x:f>
        <x:v>10</x:v>
      </x:c>
      <x:c r="D1028" s="2" t="str">
        <x:f>'Inventory detail'!C1028</x:f>
        <x:v>MPBUSG</x:v>
      </x:c>
      <x:c r="E1028" s="10" t="n">
        <x:f>Summary!$E$5</x:f>
        <x:v>46304</x:v>
      </x:c>
      <x:c r="F1028" s="7" t="n">
        <x:f>'Inventory detail'!W1028</x:f>
        <x:v>0</x:v>
      </x:c>
      <x:c r="G1028" s="7" t="n">
        <x:f>'Inventory detail'!X1028</x:f>
        <x:v>0</x:v>
      </x:c>
      <x:c r="H1028" s="7" t="n">
        <x:f>'Inventory detail'!Y1028</x:f>
        <x:v>0</x:v>
      </x:c>
      <x:c r="I1028" s="7" t="n">
        <x:f>0</x:f>
        <x:v>0</x:v>
      </x:c>
      <x:c r="J1028" s="7" t="n">
        <x:f>0</x:f>
        <x:v>0</x:v>
      </x:c>
      <x:c r="K1028" s="7" t="n">
        <x:f>0</x:f>
        <x:v>0</x:v>
      </x:c>
      <x:c r="L1028" s="7" t="n">
        <x:f>'Inventory detail'!F1028*Summary!$K$5*(A1028-E1028)/Summary!$K$6</x:f>
        <x:v>0</x:v>
      </x:c>
      <x:c r="M1028" s="7" t="n">
        <x:f>MAX(0,H1028-L1028)</x:f>
        <x:v>0</x:v>
      </x:c>
      <x:c r="N1028" s="7" t="n">
        <x:f>MAX(0,L1028-H1028)</x:f>
        <x:v>0</x:v>
      </x:c>
      <x:c r="O1028" s="7" t="n">
        <x:f>MAX(0,F1028+I1028-N1028)</x:f>
        <x:v>0</x:v>
      </x:c>
      <x:c r="P1028" s="7" t="n">
        <x:f>MAX(0,N1028-F1028-I1028)</x:f>
        <x:v>0</x:v>
      </x:c>
      <x:c r="Q1028" s="7" t="n">
        <x:f>MAX(0,G1028+J1028-P1028)</x:f>
        <x:v>0</x:v>
      </x:c>
      <x:c r="R1028" s="7" t="n">
        <x:f>M1028+MAX(0,K1028-MAX(0,P1028-G1028-J1028))</x:f>
        <x:v>0</x:v>
      </x:c>
      <x:c r="S1028" s="7" t="n">
        <x:f>SUM(O1028,Q1028,R1028)</x:f>
        <x:v>0</x:v>
      </x:c>
      <x:c r="T1028" s="14" t="n">
        <x:f>'Inventory detail'!T1028</x:f>
        <x:v>0.091</x:v>
      </x:c>
      <x:c r="U1028" s="14" t="str">
        <x:f>'Inventory detail'!U1028</x:f>
        <x:v>n.a.</x:v>
      </x:c>
      <x:c r="V1028" s="9" t="n">
        <x:f>O1028*T1028</x:f>
        <x:v>0</x:v>
      </x:c>
      <x:c r="W1028" s="9" t="n">
        <x:f>Q1028*T1028</x:f>
        <x:v>0</x:v>
      </x:c>
      <x:c r="X1028" s="9" t="n">
        <x:f>R1028*T1028</x:f>
        <x:v>0</x:v>
      </x:c>
      <x:c r="Y1028" s="9" t="n">
        <x:f>S1028*T1028</x:f>
        <x:v>0</x:v>
      </x:c>
      <x:c r="Z1028" s="9" t="str">
        <x:f>IF(ISNUMBER(U1028),S1028*(U1028-T1028),"n.a.")</x:f>
        <x:v>n.a.</x:v>
      </x:c>
      <x:c r="AA1028" s="9" t="n">
        <x:f>IF(ISNUMBER(U1028),Y1028,0)</x:f>
        <x:v>0</x:v>
      </x:c>
      <x:c r="AB1028" s="7" t="n">
        <x:f>MAX(0,L1028-SUM(F1028:K1028))</x:f>
        <x:v>0</x:v>
      </x:c>
    </x:row>
    <x:row r="1029" ht="22" customHeight="1">
      <x:c r="A1029" s="18" t="n">
        <x:f>Summary!C$41</x:f>
        <x:v>46327</x:v>
      </x:c>
      <x:c r="B1029" s="2" t="str">
        <x:f>'Inventory detail'!A1029</x:f>
        <x:v>POUC</x:v>
      </x:c>
      <x:c r="C1029" s="2" t="str">
        <x:f>'Inventory detail'!B1029</x:f>
        <x:v>10</x:v>
      </x:c>
      <x:c r="D1029" s="2" t="str">
        <x:f>'Inventory detail'!C1029</x:f>
        <x:v>MPBUSM</x:v>
      </x:c>
      <x:c r="E1029" s="10" t="n">
        <x:f>Summary!$E$5</x:f>
        <x:v>46304</x:v>
      </x:c>
      <x:c r="F1029" s="7" t="n">
        <x:f>'Inventory detail'!W1029</x:f>
        <x:v>0</x:v>
      </x:c>
      <x:c r="G1029" s="7" t="n">
        <x:f>'Inventory detail'!X1029</x:f>
        <x:v>0</x:v>
      </x:c>
      <x:c r="H1029" s="7" t="n">
        <x:f>'Inventory detail'!Y1029</x:f>
        <x:v>0</x:v>
      </x:c>
      <x:c r="I1029" s="7" t="n">
        <x:f>0</x:f>
        <x:v>0</x:v>
      </x:c>
      <x:c r="J1029" s="7" t="n">
        <x:f>0</x:f>
        <x:v>0</x:v>
      </x:c>
      <x:c r="K1029" s="7" t="n">
        <x:f>0</x:f>
        <x:v>0</x:v>
      </x:c>
      <x:c r="L1029" s="7" t="n">
        <x:f>'Inventory detail'!F1029*Summary!$K$5*(A1029-E1029)/Summary!$K$6</x:f>
        <x:v>0</x:v>
      </x:c>
      <x:c r="M1029" s="7" t="n">
        <x:f>MAX(0,H1029-L1029)</x:f>
        <x:v>0</x:v>
      </x:c>
      <x:c r="N1029" s="7" t="n">
        <x:f>MAX(0,L1029-H1029)</x:f>
        <x:v>0</x:v>
      </x:c>
      <x:c r="O1029" s="7" t="n">
        <x:f>MAX(0,F1029+I1029-N1029)</x:f>
        <x:v>0</x:v>
      </x:c>
      <x:c r="P1029" s="7" t="n">
        <x:f>MAX(0,N1029-F1029-I1029)</x:f>
        <x:v>0</x:v>
      </x:c>
      <x:c r="Q1029" s="7" t="n">
        <x:f>MAX(0,G1029+J1029-P1029)</x:f>
        <x:v>0</x:v>
      </x:c>
      <x:c r="R1029" s="7" t="n">
        <x:f>M1029+MAX(0,K1029-MAX(0,P1029-G1029-J1029))</x:f>
        <x:v>0</x:v>
      </x:c>
      <x:c r="S1029" s="7" t="n">
        <x:f>SUM(O1029,Q1029,R1029)</x:f>
        <x:v>0</x:v>
      </x:c>
      <x:c r="T1029" s="14" t="n">
        <x:f>'Inventory detail'!T1029</x:f>
        <x:v>0.091</x:v>
      </x:c>
      <x:c r="U1029" s="14" t="str">
        <x:f>'Inventory detail'!U1029</x:f>
        <x:v>n.a.</x:v>
      </x:c>
      <x:c r="V1029" s="9" t="n">
        <x:f>O1029*T1029</x:f>
        <x:v>0</x:v>
      </x:c>
      <x:c r="W1029" s="9" t="n">
        <x:f>Q1029*T1029</x:f>
        <x:v>0</x:v>
      </x:c>
      <x:c r="X1029" s="9" t="n">
        <x:f>R1029*T1029</x:f>
        <x:v>0</x:v>
      </x:c>
      <x:c r="Y1029" s="9" t="n">
        <x:f>S1029*T1029</x:f>
        <x:v>0</x:v>
      </x:c>
      <x:c r="Z1029" s="9" t="str">
        <x:f>IF(ISNUMBER(U1029),S1029*(U1029-T1029),"n.a.")</x:f>
        <x:v>n.a.</x:v>
      </x:c>
      <x:c r="AA1029" s="9" t="n">
        <x:f>IF(ISNUMBER(U1029),Y1029,0)</x:f>
        <x:v>0</x:v>
      </x:c>
      <x:c r="AB1029" s="7" t="n">
        <x:f>MAX(0,L1029-SUM(F1029:K1029))</x:f>
        <x:v>0</x:v>
      </x:c>
    </x:row>
    <x:row r="1030" ht="22" customHeight="1">
      <x:c r="A1030" s="18" t="n">
        <x:f>Summary!C$41</x:f>
        <x:v>46327</x:v>
      </x:c>
      <x:c r="B1030" s="2" t="str">
        <x:f>'Inventory detail'!A1030</x:f>
        <x:v>POUC</x:v>
      </x:c>
      <x:c r="C1030" s="2" t="str">
        <x:f>'Inventory detail'!B1030</x:f>
        <x:v>10</x:v>
      </x:c>
      <x:c r="D1030" s="2" t="str">
        <x:f>'Inventory detail'!C1030</x:f>
        <x:v>MPCGSCM</x:v>
      </x:c>
      <x:c r="E1030" s="10" t="n">
        <x:f>Summary!$E$5</x:f>
        <x:v>46304</x:v>
      </x:c>
      <x:c r="F1030" s="7" t="n">
        <x:f>'Inventory detail'!W1030</x:f>
        <x:v>0</x:v>
      </x:c>
      <x:c r="G1030" s="7" t="n">
        <x:f>'Inventory detail'!X1030</x:f>
        <x:v>0</x:v>
      </x:c>
      <x:c r="H1030" s="7" t="n">
        <x:f>'Inventory detail'!Y1030</x:f>
        <x:v>0</x:v>
      </x:c>
      <x:c r="I1030" s="7" t="n">
        <x:f>0</x:f>
        <x:v>0</x:v>
      </x:c>
      <x:c r="J1030" s="7" t="n">
        <x:f>0</x:f>
        <x:v>0</x:v>
      </x:c>
      <x:c r="K1030" s="7" t="n">
        <x:f>0</x:f>
        <x:v>0</x:v>
      </x:c>
      <x:c r="L1030" s="7" t="n">
        <x:f>'Inventory detail'!F1030*Summary!$K$5*(A1030-E1030)/Summary!$K$6</x:f>
        <x:v>0</x:v>
      </x:c>
      <x:c r="M1030" s="7" t="n">
        <x:f>MAX(0,H1030-L1030)</x:f>
        <x:v>0</x:v>
      </x:c>
      <x:c r="N1030" s="7" t="n">
        <x:f>MAX(0,L1030-H1030)</x:f>
        <x:v>0</x:v>
      </x:c>
      <x:c r="O1030" s="7" t="n">
        <x:f>MAX(0,F1030+I1030-N1030)</x:f>
        <x:v>0</x:v>
      </x:c>
      <x:c r="P1030" s="7" t="n">
        <x:f>MAX(0,N1030-F1030-I1030)</x:f>
        <x:v>0</x:v>
      </x:c>
      <x:c r="Q1030" s="7" t="n">
        <x:f>MAX(0,G1030+J1030-P1030)</x:f>
        <x:v>0</x:v>
      </x:c>
      <x:c r="R1030" s="7" t="n">
        <x:f>M1030+MAX(0,K1030-MAX(0,P1030-G1030-J1030))</x:f>
        <x:v>0</x:v>
      </x:c>
      <x:c r="S1030" s="7" t="n">
        <x:f>SUM(O1030,Q1030,R1030)</x:f>
        <x:v>0</x:v>
      </x:c>
      <x:c r="T1030" s="14" t="n">
        <x:f>'Inventory detail'!T1030</x:f>
        <x:v>0.2586</x:v>
      </x:c>
      <x:c r="U1030" s="14" t="str">
        <x:f>'Inventory detail'!U1030</x:f>
        <x:v>n.a.</x:v>
      </x:c>
      <x:c r="V1030" s="9" t="n">
        <x:f>O1030*T1030</x:f>
        <x:v>0</x:v>
      </x:c>
      <x:c r="W1030" s="9" t="n">
        <x:f>Q1030*T1030</x:f>
        <x:v>0</x:v>
      </x:c>
      <x:c r="X1030" s="9" t="n">
        <x:f>R1030*T1030</x:f>
        <x:v>0</x:v>
      </x:c>
      <x:c r="Y1030" s="9" t="n">
        <x:f>S1030*T1030</x:f>
        <x:v>0</x:v>
      </x:c>
      <x:c r="Z1030" s="9" t="str">
        <x:f>IF(ISNUMBER(U1030),S1030*(U1030-T1030),"n.a.")</x:f>
        <x:v>n.a.</x:v>
      </x:c>
      <x:c r="AA1030" s="9" t="n">
        <x:f>IF(ISNUMBER(U1030),Y1030,0)</x:f>
        <x:v>0</x:v>
      </x:c>
      <x:c r="AB1030" s="7" t="n">
        <x:f>MAX(0,L1030-SUM(F1030:K1030))</x:f>
        <x:v>0</x:v>
      </x:c>
    </x:row>
    <x:row r="1031" ht="22" customHeight="1">
      <x:c r="A1031" s="18" t="n">
        <x:f>Summary!C$41</x:f>
        <x:v>46327</x:v>
      </x:c>
      <x:c r="B1031" s="2" t="str">
        <x:f>'Inventory detail'!A1031</x:f>
        <x:v>POUC</x:v>
      </x:c>
      <x:c r="C1031" s="2" t="str">
        <x:f>'Inventory detail'!B1031</x:f>
        <x:v>10</x:v>
      </x:c>
      <x:c r="D1031" s="2" t="str">
        <x:f>'Inventory detail'!C1031</x:f>
        <x:v>MPGSCG</x:v>
      </x:c>
      <x:c r="E1031" s="10" t="n">
        <x:f>Summary!$E$5</x:f>
        <x:v>46304</x:v>
      </x:c>
      <x:c r="F1031" s="7" t="n">
        <x:f>'Inventory detail'!W1031</x:f>
        <x:v>0</x:v>
      </x:c>
      <x:c r="G1031" s="7" t="n">
        <x:f>'Inventory detail'!X1031</x:f>
        <x:v>0</x:v>
      </x:c>
      <x:c r="H1031" s="7" t="n">
        <x:f>'Inventory detail'!Y1031</x:f>
        <x:v>0</x:v>
      </x:c>
      <x:c r="I1031" s="7" t="n">
        <x:f>0</x:f>
        <x:v>0</x:v>
      </x:c>
      <x:c r="J1031" s="7" t="n">
        <x:f>0</x:f>
        <x:v>0</x:v>
      </x:c>
      <x:c r="K1031" s="7" t="n">
        <x:f>0</x:f>
        <x:v>0</x:v>
      </x:c>
      <x:c r="L1031" s="7" t="n">
        <x:f>'Inventory detail'!F1031*Summary!$K$5*(A1031-E1031)/Summary!$K$6</x:f>
        <x:v>0</x:v>
      </x:c>
      <x:c r="M1031" s="7" t="n">
        <x:f>MAX(0,H1031-L1031)</x:f>
        <x:v>0</x:v>
      </x:c>
      <x:c r="N1031" s="7" t="n">
        <x:f>MAX(0,L1031-H1031)</x:f>
        <x:v>0</x:v>
      </x:c>
      <x:c r="O1031" s="7" t="n">
        <x:f>MAX(0,F1031+I1031-N1031)</x:f>
        <x:v>0</x:v>
      </x:c>
      <x:c r="P1031" s="7" t="n">
        <x:f>MAX(0,N1031-F1031-I1031)</x:f>
        <x:v>0</x:v>
      </x:c>
      <x:c r="Q1031" s="7" t="n">
        <x:f>MAX(0,G1031+J1031-P1031)</x:f>
        <x:v>0</x:v>
      </x:c>
      <x:c r="R1031" s="7" t="n">
        <x:f>M1031+MAX(0,K1031-MAX(0,P1031-G1031-J1031))</x:f>
        <x:v>0</x:v>
      </x:c>
      <x:c r="S1031" s="7" t="n">
        <x:f>SUM(O1031,Q1031,R1031)</x:f>
        <x:v>0</x:v>
      </x:c>
      <x:c r="T1031" s="14" t="n">
        <x:f>'Inventory detail'!T1031</x:f>
        <x:v>0.19469999999999998</x:v>
      </x:c>
      <x:c r="U1031" s="14" t="str">
        <x:f>'Inventory detail'!U1031</x:f>
        <x:v>n.a.</x:v>
      </x:c>
      <x:c r="V1031" s="9" t="n">
        <x:f>O1031*T1031</x:f>
        <x:v>0</x:v>
      </x:c>
      <x:c r="W1031" s="9" t="n">
        <x:f>Q1031*T1031</x:f>
        <x:v>0</x:v>
      </x:c>
      <x:c r="X1031" s="9" t="n">
        <x:f>R1031*T1031</x:f>
        <x:v>0</x:v>
      </x:c>
      <x:c r="Y1031" s="9" t="n">
        <x:f>S1031*T1031</x:f>
        <x:v>0</x:v>
      </x:c>
      <x:c r="Z1031" s="9" t="str">
        <x:f>IF(ISNUMBER(U1031),S1031*(U1031-T1031),"n.a.")</x:f>
        <x:v>n.a.</x:v>
      </x:c>
      <x:c r="AA1031" s="9" t="n">
        <x:f>IF(ISNUMBER(U1031),Y1031,0)</x:f>
        <x:v>0</x:v>
      </x:c>
      <x:c r="AB1031" s="7" t="n">
        <x:f>MAX(0,L1031-SUM(F1031:K1031))</x:f>
        <x:v>0</x:v>
      </x:c>
    </x:row>
    <x:row r="1032" ht="22" customHeight="1">
      <x:c r="A1032" s="18" t="n">
        <x:f>Summary!C$41</x:f>
        <x:v>46327</x:v>
      </x:c>
      <x:c r="B1032" s="2" t="str">
        <x:f>'Inventory detail'!A1032</x:f>
        <x:v>POUC</x:v>
      </x:c>
      <x:c r="C1032" s="2" t="str">
        <x:f>'Inventory detail'!B1032</x:f>
        <x:v>10</x:v>
      </x:c>
      <x:c r="D1032" s="2" t="str">
        <x:f>'Inventory detail'!C1032</x:f>
        <x:v>PIOPOUC</x:v>
      </x:c>
      <x:c r="E1032" s="10" t="n">
        <x:f>Summary!$E$5</x:f>
        <x:v>46304</x:v>
      </x:c>
      <x:c r="F1032" s="7" t="n">
        <x:f>'Inventory detail'!W1032</x:f>
        <x:v>0</x:v>
      </x:c>
      <x:c r="G1032" s="7" t="n">
        <x:f>'Inventory detail'!X1032</x:f>
        <x:v>0</x:v>
      </x:c>
      <x:c r="H1032" s="7" t="n">
        <x:f>'Inventory detail'!Y1032</x:f>
        <x:v>17.79</x:v>
      </x:c>
      <x:c r="I1032" s="7" t="n">
        <x:f>0</x:f>
        <x:v>0</x:v>
      </x:c>
      <x:c r="J1032" s="7" t="n">
        <x:f>0</x:f>
        <x:v>0</x:v>
      </x:c>
      <x:c r="K1032" s="7" t="n">
        <x:f>0</x:f>
        <x:v>0</x:v>
      </x:c>
      <x:c r="L1032" s="7" t="n">
        <x:f>'Inventory detail'!F1032*Summary!$K$5*(A1032-E1032)/Summary!$K$6</x:f>
        <x:v>0</x:v>
      </x:c>
      <x:c r="M1032" s="7" t="n">
        <x:f>MAX(0,H1032-L1032)</x:f>
        <x:v>17.79</x:v>
      </x:c>
      <x:c r="N1032" s="7" t="n">
        <x:f>MAX(0,L1032-H1032)</x:f>
        <x:v>0</x:v>
      </x:c>
      <x:c r="O1032" s="7" t="n">
        <x:f>MAX(0,F1032+I1032-N1032)</x:f>
        <x:v>0</x:v>
      </x:c>
      <x:c r="P1032" s="7" t="n">
        <x:f>MAX(0,N1032-F1032-I1032)</x:f>
        <x:v>0</x:v>
      </x:c>
      <x:c r="Q1032" s="7" t="n">
        <x:f>MAX(0,G1032+J1032-P1032)</x:f>
        <x:v>0</x:v>
      </x:c>
      <x:c r="R1032" s="7" t="n">
        <x:f>M1032+MAX(0,K1032-MAX(0,P1032-G1032-J1032))</x:f>
        <x:v>17.79</x:v>
      </x:c>
      <x:c r="S1032" s="7" t="n">
        <x:f>SUM(O1032,Q1032,R1032)</x:f>
        <x:v>17.79</x:v>
      </x:c>
      <x:c r="T1032" s="14" t="n">
        <x:f>'Inventory detail'!T1032</x:f>
        <x:v>1</x:v>
      </x:c>
      <x:c r="U1032" s="14" t="str">
        <x:f>'Inventory detail'!U1032</x:f>
        <x:v>n.a.</x:v>
      </x:c>
      <x:c r="V1032" s="9" t="n">
        <x:f>O1032*T1032</x:f>
        <x:v>0</x:v>
      </x:c>
      <x:c r="W1032" s="9" t="n">
        <x:f>Q1032*T1032</x:f>
        <x:v>0</x:v>
      </x:c>
      <x:c r="X1032" s="9" t="n">
        <x:f>R1032*T1032</x:f>
        <x:v>17.79</x:v>
      </x:c>
      <x:c r="Y1032" s="9" t="n">
        <x:f>S1032*T1032</x:f>
        <x:v>17.79</x:v>
      </x:c>
      <x:c r="Z1032" s="9" t="str">
        <x:f>IF(ISNUMBER(U1032),S1032*(U1032-T1032),"n.a.")</x:f>
        <x:v>n.a.</x:v>
      </x:c>
      <x:c r="AA1032" s="9" t="n">
        <x:f>IF(ISNUMBER(U1032),Y1032,0)</x:f>
        <x:v>0</x:v>
      </x:c>
      <x:c r="AB1032" s="7" t="n">
        <x:f>MAX(0,L1032-SUM(F1032:K1032))</x:f>
        <x:v>0</x:v>
      </x:c>
    </x:row>
    <x:row r="1033" ht="22" customHeight="1">
      <x:c r="A1033" s="18" t="n">
        <x:f>Summary!C$41</x:f>
        <x:v>46327</x:v>
      </x:c>
      <x:c r="B1033" s="2" t="str">
        <x:f>'Inventory detail'!A1033</x:f>
        <x:v>POUC</x:v>
      </x:c>
      <x:c r="C1033" s="2" t="str">
        <x:f>'Inventory detail'!B1033</x:f>
        <x:v>30</x:v>
      </x:c>
      <x:c r="D1033" s="2" t="str">
        <x:f>'Inventory detail'!C1033</x:f>
        <x:v>BML5</x:v>
      </x:c>
      <x:c r="E1033" s="10" t="n">
        <x:f>Summary!$E$5</x:f>
        <x:v>46304</x:v>
      </x:c>
      <x:c r="F1033" s="7" t="n">
        <x:f>'Inventory detail'!W1033</x:f>
        <x:v>0</x:v>
      </x:c>
      <x:c r="G1033" s="7" t="n">
        <x:f>'Inventory detail'!X1033</x:f>
        <x:v>0</x:v>
      </x:c>
      <x:c r="H1033" s="7" t="n">
        <x:f>'Inventory detail'!Y1033</x:f>
        <x:v>6100</x:v>
      </x:c>
      <x:c r="I1033" s="7" t="n">
        <x:f>0</x:f>
        <x:v>0</x:v>
      </x:c>
      <x:c r="J1033" s="7" t="n">
        <x:f>0</x:f>
        <x:v>0</x:v>
      </x:c>
      <x:c r="K1033" s="7" t="n">
        <x:f>0</x:f>
        <x:v>0</x:v>
      </x:c>
      <x:c r="L1033" s="7" t="n">
        <x:f>'Inventory detail'!F1033*Summary!$K$5*(A1033-E1033)/Summary!$K$6</x:f>
        <x:v>0</x:v>
      </x:c>
      <x:c r="M1033" s="7" t="n">
        <x:f>MAX(0,H1033-L1033)</x:f>
        <x:v>6100</x:v>
      </x:c>
      <x:c r="N1033" s="7" t="n">
        <x:f>MAX(0,L1033-H1033)</x:f>
        <x:v>0</x:v>
      </x:c>
      <x:c r="O1033" s="7" t="n">
        <x:f>MAX(0,F1033+I1033-N1033)</x:f>
        <x:v>0</x:v>
      </x:c>
      <x:c r="P1033" s="7" t="n">
        <x:f>MAX(0,N1033-F1033-I1033)</x:f>
        <x:v>0</x:v>
      </x:c>
      <x:c r="Q1033" s="7" t="n">
        <x:f>MAX(0,G1033+J1033-P1033)</x:f>
        <x:v>0</x:v>
      </x:c>
      <x:c r="R1033" s="7" t="n">
        <x:f>M1033+MAX(0,K1033-MAX(0,P1033-G1033-J1033))</x:f>
        <x:v>6100</x:v>
      </x:c>
      <x:c r="S1033" s="7" t="n">
        <x:f>SUM(O1033,Q1033,R1033)</x:f>
        <x:v>6100</x:v>
      </x:c>
      <x:c r="T1033" s="14" t="n">
        <x:f>'Inventory detail'!T1033</x:f>
        <x:v>0.0151</x:v>
      </x:c>
      <x:c r="U1033" s="14" t="n">
        <x:f>'Inventory detail'!U1033</x:f>
        <x:v>0.0165</x:v>
      </x:c>
      <x:c r="V1033" s="9" t="n">
        <x:f>O1033*T1033</x:f>
        <x:v>0</x:v>
      </x:c>
      <x:c r="W1033" s="9" t="n">
        <x:f>Q1033*T1033</x:f>
        <x:v>0</x:v>
      </x:c>
      <x:c r="X1033" s="9" t="n">
        <x:f>R1033*T1033</x:f>
        <x:v>92.11</x:v>
      </x:c>
      <x:c r="Y1033" s="9" t="n">
        <x:f>S1033*T1033</x:f>
        <x:v>92.11</x:v>
      </x:c>
      <x:c r="Z1033" s="9" t="n">
        <x:f>IF(ISNUMBER(U1033),S1033*(U1033-T1033),"n.a.")</x:f>
        <x:v>8.540000000000001</x:v>
      </x:c>
      <x:c r="AA1033" s="9" t="n">
        <x:f>IF(ISNUMBER(U1033),Y1033,0)</x:f>
        <x:v>92.11</x:v>
      </x:c>
      <x:c r="AB1033" s="7" t="n">
        <x:f>MAX(0,L1033-SUM(F1033:K1033))</x:f>
        <x:v>0</x:v>
      </x:c>
    </x:row>
    <x:row r="1034" ht="22" customHeight="1">
      <x:c r="A1034" s="18" t="n">
        <x:f>Summary!C$41</x:f>
        <x:v>46327</x:v>
      </x:c>
      <x:c r="B1034" s="2" t="str">
        <x:f>'Inventory detail'!A1034</x:f>
        <x:v>POUC</x:v>
      </x:c>
      <x:c r="C1034" s="2" t="str">
        <x:f>'Inventory detail'!B1034</x:f>
        <x:v>30</x:v>
      </x:c>
      <x:c r="D1034" s="2" t="str">
        <x:f>'Inventory detail'!C1034</x:f>
        <x:v>DRI10</x:v>
      </x:c>
      <x:c r="E1034" s="10" t="n">
        <x:f>Summary!$E$5</x:f>
        <x:v>46304</x:v>
      </x:c>
      <x:c r="F1034" s="7" t="n">
        <x:f>'Inventory detail'!W1034</x:f>
        <x:v>0</x:v>
      </x:c>
      <x:c r="G1034" s="7" t="n">
        <x:f>'Inventory detail'!X1034</x:f>
        <x:v>0</x:v>
      </x:c>
      <x:c r="H1034" s="7" t="n">
        <x:f>'Inventory detail'!Y1034</x:f>
        <x:v>2700</x:v>
      </x:c>
      <x:c r="I1034" s="7" t="n">
        <x:f>0</x:f>
        <x:v>0</x:v>
      </x:c>
      <x:c r="J1034" s="7" t="n">
        <x:f>0</x:f>
        <x:v>0</x:v>
      </x:c>
      <x:c r="K1034" s="7" t="n">
        <x:f>0</x:f>
        <x:v>0</x:v>
      </x:c>
      <x:c r="L1034" s="7" t="n">
        <x:f>'Inventory detail'!F1034*Summary!$K$5*(A1034-E1034)/Summary!$K$6</x:f>
        <x:v>0</x:v>
      </x:c>
      <x:c r="M1034" s="7" t="n">
        <x:f>MAX(0,H1034-L1034)</x:f>
        <x:v>2700</x:v>
      </x:c>
      <x:c r="N1034" s="7" t="n">
        <x:f>MAX(0,L1034-H1034)</x:f>
        <x:v>0</x:v>
      </x:c>
      <x:c r="O1034" s="7" t="n">
        <x:f>MAX(0,F1034+I1034-N1034)</x:f>
        <x:v>0</x:v>
      </x:c>
      <x:c r="P1034" s="7" t="n">
        <x:f>MAX(0,N1034-F1034-I1034)</x:f>
        <x:v>0</x:v>
      </x:c>
      <x:c r="Q1034" s="7" t="n">
        <x:f>MAX(0,G1034+J1034-P1034)</x:f>
        <x:v>0</x:v>
      </x:c>
      <x:c r="R1034" s="7" t="n">
        <x:f>M1034+MAX(0,K1034-MAX(0,P1034-G1034-J1034))</x:f>
        <x:v>2700</x:v>
      </x:c>
      <x:c r="S1034" s="7" t="n">
        <x:f>SUM(O1034,Q1034,R1034)</x:f>
        <x:v>2700</x:v>
      </x:c>
      <x:c r="T1034" s="14" t="n">
        <x:f>'Inventory detail'!T1034</x:f>
        <x:v>0.013500000000000002</x:v>
      </x:c>
      <x:c r="U1034" s="14" t="n">
        <x:f>'Inventory detail'!U1034</x:f>
        <x:v>0.014849999999999999</x:v>
      </x:c>
      <x:c r="V1034" s="9" t="n">
        <x:f>O1034*T1034</x:f>
        <x:v>0</x:v>
      </x:c>
      <x:c r="W1034" s="9" t="n">
        <x:f>Q1034*T1034</x:f>
        <x:v>0</x:v>
      </x:c>
      <x:c r="X1034" s="9" t="n">
        <x:f>R1034*T1034</x:f>
        <x:v>36.45</x:v>
      </x:c>
      <x:c r="Y1034" s="9" t="n">
        <x:f>S1034*T1034</x:f>
        <x:v>36.45</x:v>
      </x:c>
      <x:c r="Z1034" s="9" t="n">
        <x:f>IF(ISNUMBER(U1034),S1034*(U1034-T1034),"n.a.")</x:f>
        <x:v>3.644999999999992</x:v>
      </x:c>
      <x:c r="AA1034" s="9" t="n">
        <x:f>IF(ISNUMBER(U1034),Y1034,0)</x:f>
        <x:v>36.45</x:v>
      </x:c>
      <x:c r="AB1034" s="7" t="n">
        <x:f>MAX(0,L1034-SUM(F1034:K1034))</x:f>
        <x:v>0</x:v>
      </x:c>
    </x:row>
    <x:row r="1035" ht="22" customHeight="1">
      <x:c r="A1035" s="18" t="n">
        <x:f>Summary!C$41</x:f>
        <x:v>46327</x:v>
      </x:c>
      <x:c r="B1035" s="2" t="str">
        <x:f>'Inventory detail'!A1035</x:f>
        <x:v>POUC</x:v>
      </x:c>
      <x:c r="C1035" s="2" t="str">
        <x:f>'Inventory detail'!B1035</x:f>
        <x:v>30</x:v>
      </x:c>
      <x:c r="D1035" s="2" t="str">
        <x:f>'Inventory detail'!C1035</x:f>
        <x:v>IBM10</x:v>
      </x:c>
      <x:c r="E1035" s="10" t="n">
        <x:f>Summary!$E$5</x:f>
        <x:v>46304</x:v>
      </x:c>
      <x:c r="F1035" s="7" t="n">
        <x:f>'Inventory detail'!W1035</x:f>
        <x:v>0</x:v>
      </x:c>
      <x:c r="G1035" s="7" t="n">
        <x:f>'Inventory detail'!X1035</x:f>
        <x:v>0</x:v>
      </x:c>
      <x:c r="H1035" s="7" t="n">
        <x:f>'Inventory detail'!Y1035</x:f>
        <x:v>4500</x:v>
      </x:c>
      <x:c r="I1035" s="7" t="n">
        <x:f>0</x:f>
        <x:v>0</x:v>
      </x:c>
      <x:c r="J1035" s="7" t="n">
        <x:f>0</x:f>
        <x:v>0</x:v>
      </x:c>
      <x:c r="K1035" s="7" t="n">
        <x:f>0</x:f>
        <x:v>0</x:v>
      </x:c>
      <x:c r="L1035" s="7" t="n">
        <x:f>'Inventory detail'!F1035*Summary!$K$5*(A1035-E1035)/Summary!$K$6</x:f>
        <x:v>0</x:v>
      </x:c>
      <x:c r="M1035" s="7" t="n">
        <x:f>MAX(0,H1035-L1035)</x:f>
        <x:v>4500</x:v>
      </x:c>
      <x:c r="N1035" s="7" t="n">
        <x:f>MAX(0,L1035-H1035)</x:f>
        <x:v>0</x:v>
      </x:c>
      <x:c r="O1035" s="7" t="n">
        <x:f>MAX(0,F1035+I1035-N1035)</x:f>
        <x:v>0</x:v>
      </x:c>
      <x:c r="P1035" s="7" t="n">
        <x:f>MAX(0,N1035-F1035-I1035)</x:f>
        <x:v>0</x:v>
      </x:c>
      <x:c r="Q1035" s="7" t="n">
        <x:f>MAX(0,G1035+J1035-P1035)</x:f>
        <x:v>0</x:v>
      </x:c>
      <x:c r="R1035" s="7" t="n">
        <x:f>M1035+MAX(0,K1035-MAX(0,P1035-G1035-J1035))</x:f>
        <x:v>4500</x:v>
      </x:c>
      <x:c r="S1035" s="7" t="n">
        <x:f>SUM(O1035,Q1035,R1035)</x:f>
        <x:v>4500</x:v>
      </x:c>
      <x:c r="T1035" s="14" t="n">
        <x:f>'Inventory detail'!T1035</x:f>
        <x:v>0.0121</x:v>
      </x:c>
      <x:c r="U1035" s="14" t="n">
        <x:f>'Inventory detail'!U1035</x:f>
        <x:v>0.0132</x:v>
      </x:c>
      <x:c r="V1035" s="9" t="n">
        <x:f>O1035*T1035</x:f>
        <x:v>0</x:v>
      </x:c>
      <x:c r="W1035" s="9" t="n">
        <x:f>Q1035*T1035</x:f>
        <x:v>0</x:v>
      </x:c>
      <x:c r="X1035" s="9" t="n">
        <x:f>R1035*T1035</x:f>
        <x:v>54.449999999999996</x:v>
      </x:c>
      <x:c r="Y1035" s="9" t="n">
        <x:f>S1035*T1035</x:f>
        <x:v>54.449999999999996</x:v>
      </x:c>
      <x:c r="Z1035" s="9" t="n">
        <x:f>IF(ISNUMBER(U1035),S1035*(U1035-T1035),"n.a.")</x:f>
        <x:v>4.950000000000001</x:v>
      </x:c>
      <x:c r="AA1035" s="9" t="n">
        <x:f>IF(ISNUMBER(U1035),Y1035,0)</x:f>
        <x:v>54.449999999999996</x:v>
      </x:c>
      <x:c r="AB1035" s="7" t="n">
        <x:f>MAX(0,L1035-SUM(F1035:K1035))</x:f>
        <x:v>0</x:v>
      </x:c>
    </x:row>
    <x:row r="1036" ht="22" customHeight="1">
      <x:c r="A1036" s="18" t="n">
        <x:f>Summary!C$41</x:f>
        <x:v>46327</x:v>
      </x:c>
      <x:c r="B1036" s="2" t="str">
        <x:f>'Inventory detail'!A1036</x:f>
        <x:v>POUC</x:v>
      </x:c>
      <x:c r="C1036" s="2" t="str">
        <x:f>'Inventory detail'!B1036</x:f>
        <x:v>30</x:v>
      </x:c>
      <x:c r="D1036" s="2" t="str">
        <x:f>'Inventory detail'!C1036</x:f>
        <x:v>IBM5</x:v>
      </x:c>
      <x:c r="E1036" s="10" t="n">
        <x:f>Summary!$E$5</x:f>
        <x:v>46304</x:v>
      </x:c>
      <x:c r="F1036" s="7" t="n">
        <x:f>'Inventory detail'!W1036</x:f>
        <x:v>0</x:v>
      </x:c>
      <x:c r="G1036" s="7" t="n">
        <x:f>'Inventory detail'!X1036</x:f>
        <x:v>0</x:v>
      </x:c>
      <x:c r="H1036" s="7" t="n">
        <x:f>'Inventory detail'!Y1036</x:f>
        <x:v>18700</x:v>
      </x:c>
      <x:c r="I1036" s="7" t="n">
        <x:f>0</x:f>
        <x:v>0</x:v>
      </x:c>
      <x:c r="J1036" s="7" t="n">
        <x:f>0</x:f>
        <x:v>0</x:v>
      </x:c>
      <x:c r="K1036" s="7" t="n">
        <x:f>0</x:f>
        <x:v>0</x:v>
      </x:c>
      <x:c r="L1036" s="7" t="n">
        <x:f>'Inventory detail'!F1036*Summary!$K$5*(A1036-E1036)/Summary!$K$6</x:f>
        <x:v>0</x:v>
      </x:c>
      <x:c r="M1036" s="7" t="n">
        <x:f>MAX(0,H1036-L1036)</x:f>
        <x:v>18700</x:v>
      </x:c>
      <x:c r="N1036" s="7" t="n">
        <x:f>MAX(0,L1036-H1036)</x:f>
        <x:v>0</x:v>
      </x:c>
      <x:c r="O1036" s="7" t="n">
        <x:f>MAX(0,F1036+I1036-N1036)</x:f>
        <x:v>0</x:v>
      </x:c>
      <x:c r="P1036" s="7" t="n">
        <x:f>MAX(0,N1036-F1036-I1036)</x:f>
        <x:v>0</x:v>
      </x:c>
      <x:c r="Q1036" s="7" t="n">
        <x:f>MAX(0,G1036+J1036-P1036)</x:f>
        <x:v>0</x:v>
      </x:c>
      <x:c r="R1036" s="7" t="n">
        <x:f>M1036+MAX(0,K1036-MAX(0,P1036-G1036-J1036))</x:f>
        <x:v>18700</x:v>
      </x:c>
      <x:c r="S1036" s="7" t="n">
        <x:f>SUM(O1036,Q1036,R1036)</x:f>
        <x:v>18700</x:v>
      </x:c>
      <x:c r="T1036" s="14" t="n">
        <x:f>'Inventory detail'!T1036</x:f>
        <x:v>0.0064</x:v>
      </x:c>
      <x:c r="U1036" s="14" t="n">
        <x:f>'Inventory detail'!U1036</x:f>
        <x:v>0.007094999999999999</x:v>
      </x:c>
      <x:c r="V1036" s="9" t="n">
        <x:f>O1036*T1036</x:f>
        <x:v>0</x:v>
      </x:c>
      <x:c r="W1036" s="9" t="n">
        <x:f>Q1036*T1036</x:f>
        <x:v>0</x:v>
      </x:c>
      <x:c r="X1036" s="9" t="n">
        <x:f>R1036*T1036</x:f>
        <x:v>119.68</x:v>
      </x:c>
      <x:c r="Y1036" s="9" t="n">
        <x:f>S1036*T1036</x:f>
        <x:v>119.68</x:v>
      </x:c>
      <x:c r="Z1036" s="9" t="n">
        <x:f>IF(ISNUMBER(U1036),S1036*(U1036-T1036),"n.a.")</x:f>
        <x:v>12.996499999999973</x:v>
      </x:c>
      <x:c r="AA1036" s="9" t="n">
        <x:f>IF(ISNUMBER(U1036),Y1036,0)</x:f>
        <x:v>119.68</x:v>
      </x:c>
      <x:c r="AB1036" s="7" t="n">
        <x:f>MAX(0,L1036-SUM(F1036:K1036))</x:f>
        <x:v>0</x:v>
      </x:c>
    </x:row>
    <x:row r="1037" ht="22" customHeight="1">
      <x:c r="A1037" s="18" t="n">
        <x:f>Summary!C$41</x:f>
        <x:v>46327</x:v>
      </x:c>
      <x:c r="B1037" s="2" t="str">
        <x:f>'Inventory detail'!A1037</x:f>
        <x:v>POUC</x:v>
      </x:c>
      <x:c r="C1037" s="2" t="str">
        <x:f>'Inventory detail'!B1037</x:f>
        <x:v>30</x:v>
      </x:c>
      <x:c r="D1037" s="2" t="str">
        <x:f>'Inventory detail'!C1037</x:f>
        <x:v>IND7</x:v>
      </x:c>
      <x:c r="E1037" s="10" t="n">
        <x:f>Summary!$E$5</x:f>
        <x:v>46304</x:v>
      </x:c>
      <x:c r="F1037" s="7" t="n">
        <x:f>'Inventory detail'!W1037</x:f>
        <x:v>0</x:v>
      </x:c>
      <x:c r="G1037" s="7" t="n">
        <x:f>'Inventory detail'!X1037</x:f>
        <x:v>0</x:v>
      </x:c>
      <x:c r="H1037" s="7" t="n">
        <x:f>'Inventory detail'!Y1037</x:f>
        <x:v>2800</x:v>
      </x:c>
      <x:c r="I1037" s="7" t="n">
        <x:f>0</x:f>
        <x:v>0</x:v>
      </x:c>
      <x:c r="J1037" s="7" t="n">
        <x:f>0</x:f>
        <x:v>0</x:v>
      </x:c>
      <x:c r="K1037" s="7" t="n">
        <x:f>0</x:f>
        <x:v>0</x:v>
      </x:c>
      <x:c r="L1037" s="7" t="n">
        <x:f>'Inventory detail'!F1037*Summary!$K$5*(A1037-E1037)/Summary!$K$6</x:f>
        <x:v>0</x:v>
      </x:c>
      <x:c r="M1037" s="7" t="n">
        <x:f>MAX(0,H1037-L1037)</x:f>
        <x:v>2800</x:v>
      </x:c>
      <x:c r="N1037" s="7" t="n">
        <x:f>MAX(0,L1037-H1037)</x:f>
        <x:v>0</x:v>
      </x:c>
      <x:c r="O1037" s="7" t="n">
        <x:f>MAX(0,F1037+I1037-N1037)</x:f>
        <x:v>0</x:v>
      </x:c>
      <x:c r="P1037" s="7" t="n">
        <x:f>MAX(0,N1037-F1037-I1037)</x:f>
        <x:v>0</x:v>
      </x:c>
      <x:c r="Q1037" s="7" t="n">
        <x:f>MAX(0,G1037+J1037-P1037)</x:f>
        <x:v>0</x:v>
      </x:c>
      <x:c r="R1037" s="7" t="n">
        <x:f>M1037+MAX(0,K1037-MAX(0,P1037-G1037-J1037))</x:f>
        <x:v>2800</x:v>
      </x:c>
      <x:c r="S1037" s="7" t="n">
        <x:f>SUM(O1037,Q1037,R1037)</x:f>
        <x:v>2800</x:v>
      </x:c>
      <x:c r="T1037" s="14" t="n">
        <x:f>'Inventory detail'!T1037</x:f>
        <x:v>0.0187</x:v>
      </x:c>
      <x:c r="U1037" s="14" t="n">
        <x:f>'Inventory detail'!U1037</x:f>
        <x:v>0.020295</x:v>
      </x:c>
      <x:c r="V1037" s="9" t="n">
        <x:f>O1037*T1037</x:f>
        <x:v>0</x:v>
      </x:c>
      <x:c r="W1037" s="9" t="n">
        <x:f>Q1037*T1037</x:f>
        <x:v>0</x:v>
      </x:c>
      <x:c r="X1037" s="9" t="n">
        <x:f>R1037*T1037</x:f>
        <x:v>52.36000000000001</x:v>
      </x:c>
      <x:c r="Y1037" s="9" t="n">
        <x:f>S1037*T1037</x:f>
        <x:v>52.36000000000001</x:v>
      </x:c>
      <x:c r="Z1037" s="9" t="n">
        <x:f>IF(ISNUMBER(U1037),S1037*(U1037-T1037),"n.a.")</x:f>
        <x:v>4.4659999999999975</x:v>
      </x:c>
      <x:c r="AA1037" s="9" t="n">
        <x:f>IF(ISNUMBER(U1037),Y1037,0)</x:f>
        <x:v>52.36000000000001</x:v>
      </x:c>
      <x:c r="AB1037" s="7" t="n">
        <x:f>MAX(0,L1037-SUM(F1037:K1037))</x:f>
        <x:v>0</x:v>
      </x:c>
    </x:row>
    <x:row r="1038" ht="22" customHeight="1">
      <x:c r="A1038" s="18" t="n">
        <x:f>Summary!C$41</x:f>
        <x:v>46327</x:v>
      </x:c>
      <x:c r="B1038" s="2" t="str">
        <x:f>'Inventory detail'!A1038</x:f>
        <x:v>POUC</x:v>
      </x:c>
      <x:c r="C1038" s="2" t="str">
        <x:f>'Inventory detail'!B1038</x:f>
        <x:v>30</x:v>
      </x:c>
      <x:c r="D1038" s="2" t="str">
        <x:f>'Inventory detail'!C1038</x:f>
        <x:v>JUM5</x:v>
      </x:c>
      <x:c r="E1038" s="10" t="n">
        <x:f>Summary!$E$5</x:f>
        <x:v>46304</x:v>
      </x:c>
      <x:c r="F1038" s="7" t="n">
        <x:f>'Inventory detail'!W1038</x:f>
        <x:v>0</x:v>
      </x:c>
      <x:c r="G1038" s="7" t="n">
        <x:f>'Inventory detail'!X1038</x:f>
        <x:v>0</x:v>
      </x:c>
      <x:c r="H1038" s="7" t="n">
        <x:f>'Inventory detail'!Y1038</x:f>
        <x:v>4100</x:v>
      </x:c>
      <x:c r="I1038" s="7" t="n">
        <x:f>0</x:f>
        <x:v>0</x:v>
      </x:c>
      <x:c r="J1038" s="7" t="n">
        <x:f>0</x:f>
        <x:v>0</x:v>
      </x:c>
      <x:c r="K1038" s="7" t="n">
        <x:f>0</x:f>
        <x:v>0</x:v>
      </x:c>
      <x:c r="L1038" s="7" t="n">
        <x:f>'Inventory detail'!F1038*Summary!$K$5*(A1038-E1038)/Summary!$K$6</x:f>
        <x:v>0</x:v>
      </x:c>
      <x:c r="M1038" s="7" t="n">
        <x:f>MAX(0,H1038-L1038)</x:f>
        <x:v>4100</x:v>
      </x:c>
      <x:c r="N1038" s="7" t="n">
        <x:f>MAX(0,L1038-H1038)</x:f>
        <x:v>0</x:v>
      </x:c>
      <x:c r="O1038" s="7" t="n">
        <x:f>MAX(0,F1038+I1038-N1038)</x:f>
        <x:v>0</x:v>
      </x:c>
      <x:c r="P1038" s="7" t="n">
        <x:f>MAX(0,N1038-F1038-I1038)</x:f>
        <x:v>0</x:v>
      </x:c>
      <x:c r="Q1038" s="7" t="n">
        <x:f>MAX(0,G1038+J1038-P1038)</x:f>
        <x:v>0</x:v>
      </x:c>
      <x:c r="R1038" s="7" t="n">
        <x:f>M1038+MAX(0,K1038-MAX(0,P1038-G1038-J1038))</x:f>
        <x:v>4100</x:v>
      </x:c>
      <x:c r="S1038" s="7" t="n">
        <x:f>SUM(O1038,Q1038,R1038)</x:f>
        <x:v>4100</x:v>
      </x:c>
      <x:c r="T1038" s="14" t="n">
        <x:f>'Inventory detail'!T1038</x:f>
        <x:v>0.0115</x:v>
      </x:c>
      <x:c r="U1038" s="14" t="n">
        <x:f>'Inventory detail'!U1038</x:f>
        <x:v>0.012374999999999999</x:v>
      </x:c>
      <x:c r="V1038" s="9" t="n">
        <x:f>O1038*T1038</x:f>
        <x:v>0</x:v>
      </x:c>
      <x:c r="W1038" s="9" t="n">
        <x:f>Q1038*T1038</x:f>
        <x:v>0</x:v>
      </x:c>
      <x:c r="X1038" s="9" t="n">
        <x:f>R1038*T1038</x:f>
        <x:v>47.15</x:v>
      </x:c>
      <x:c r="Y1038" s="9" t="n">
        <x:f>S1038*T1038</x:f>
        <x:v>47.15</x:v>
      </x:c>
      <x:c r="Z1038" s="9" t="n">
        <x:f>IF(ISNUMBER(U1038),S1038*(U1038-T1038),"n.a.")</x:f>
        <x:v>3.587499999999996</x:v>
      </x:c>
      <x:c r="AA1038" s="9" t="n">
        <x:f>IF(ISNUMBER(U1038),Y1038,0)</x:f>
        <x:v>47.15</x:v>
      </x:c>
      <x:c r="AB1038" s="7" t="n">
        <x:f>MAX(0,L1038-SUM(F1038:K1038))</x:f>
        <x:v>0</x:v>
      </x:c>
    </x:row>
    <x:row r="1039" ht="22" customHeight="1">
      <x:c r="A1039" s="18" t="n">
        <x:f>Summary!C$41</x:f>
        <x:v>46327</x:v>
      </x:c>
      <x:c r="B1039" s="2" t="str">
        <x:f>'Inventory detail'!A1039</x:f>
        <x:v>POUC</x:v>
      </x:c>
      <x:c r="C1039" s="2" t="str">
        <x:f>'Inventory detail'!B1039</x:f>
        <x:v>30</x:v>
      </x:c>
      <x:c r="D1039" s="2" t="str">
        <x:f>'Inventory detail'!C1039</x:f>
        <x:v>JUM7</x:v>
      </x:c>
      <x:c r="E1039" s="10" t="n">
        <x:f>Summary!$E$5</x:f>
        <x:v>46304</x:v>
      </x:c>
      <x:c r="F1039" s="7" t="n">
        <x:f>'Inventory detail'!W1039</x:f>
        <x:v>0</x:v>
      </x:c>
      <x:c r="G1039" s="7" t="n">
        <x:f>'Inventory detail'!X1039</x:f>
        <x:v>0</x:v>
      </x:c>
      <x:c r="H1039" s="7" t="n">
        <x:f>'Inventory detail'!Y1039</x:f>
        <x:v>3400</x:v>
      </x:c>
      <x:c r="I1039" s="7" t="n">
        <x:f>0</x:f>
        <x:v>0</x:v>
      </x:c>
      <x:c r="J1039" s="7" t="n">
        <x:f>0</x:f>
        <x:v>0</x:v>
      </x:c>
      <x:c r="K1039" s="7" t="n">
        <x:f>0</x:f>
        <x:v>0</x:v>
      </x:c>
      <x:c r="L1039" s="7" t="n">
        <x:f>'Inventory detail'!F1039*Summary!$K$5*(A1039-E1039)/Summary!$K$6</x:f>
        <x:v>0</x:v>
      </x:c>
      <x:c r="M1039" s="7" t="n">
        <x:f>MAX(0,H1039-L1039)</x:f>
        <x:v>3400</x:v>
      </x:c>
      <x:c r="N1039" s="7" t="n">
        <x:f>MAX(0,L1039-H1039)</x:f>
        <x:v>0</x:v>
      </x:c>
      <x:c r="O1039" s="7" t="n">
        <x:f>MAX(0,F1039+I1039-N1039)</x:f>
        <x:v>0</x:v>
      </x:c>
      <x:c r="P1039" s="7" t="n">
        <x:f>MAX(0,N1039-F1039-I1039)</x:f>
        <x:v>0</x:v>
      </x:c>
      <x:c r="Q1039" s="7" t="n">
        <x:f>MAX(0,G1039+J1039-P1039)</x:f>
        <x:v>0</x:v>
      </x:c>
      <x:c r="R1039" s="7" t="n">
        <x:f>M1039+MAX(0,K1039-MAX(0,P1039-G1039-J1039))</x:f>
        <x:v>3400</x:v>
      </x:c>
      <x:c r="S1039" s="7" t="n">
        <x:f>SUM(O1039,Q1039,R1039)</x:f>
        <x:v>3400</x:v>
      </x:c>
      <x:c r="T1039" s="14" t="n">
        <x:f>'Inventory detail'!T1039</x:f>
        <x:v>0.015</x:v>
      </x:c>
      <x:c r="U1039" s="14" t="n">
        <x:f>'Inventory detail'!U1039</x:f>
        <x:v>0.016335</x:v>
      </x:c>
      <x:c r="V1039" s="9" t="n">
        <x:f>O1039*T1039</x:f>
        <x:v>0</x:v>
      </x:c>
      <x:c r="W1039" s="9" t="n">
        <x:f>Q1039*T1039</x:f>
        <x:v>0</x:v>
      </x:c>
      <x:c r="X1039" s="9" t="n">
        <x:f>R1039*T1039</x:f>
        <x:v>51</x:v>
      </x:c>
      <x:c r="Y1039" s="9" t="n">
        <x:f>S1039*T1039</x:f>
        <x:v>51</x:v>
      </x:c>
      <x:c r="Z1039" s="9" t="n">
        <x:f>IF(ISNUMBER(U1039),S1039*(U1039-T1039),"n.a.")</x:f>
        <x:v>4.538999999999998</x:v>
      </x:c>
      <x:c r="AA1039" s="9" t="n">
        <x:f>IF(ISNUMBER(U1039),Y1039,0)</x:f>
        <x:v>51</x:v>
      </x:c>
      <x:c r="AB1039" s="7" t="n">
        <x:f>MAX(0,L1039-SUM(F1039:K1039))</x:f>
        <x:v>0</x:v>
      </x:c>
    </x:row>
    <x:row r="1040" ht="22" customHeight="1">
      <x:c r="A1040" s="18" t="n">
        <x:f>Summary!C$41</x:f>
        <x:v>46327</x:v>
      </x:c>
      <x:c r="B1040" s="2" t="str">
        <x:f>'Inventory detail'!A1040</x:f>
        <x:v>POUC</x:v>
      </x:c>
      <x:c r="C1040" s="2" t="str">
        <x:f>'Inventory detail'!B1040</x:f>
        <x:v>30</x:v>
      </x:c>
      <x:c r="D1040" s="2" t="str">
        <x:f>'Inventory detail'!C1040</x:f>
        <x:v>KEY7</x:v>
      </x:c>
      <x:c r="E1040" s="10" t="n">
        <x:f>Summary!$E$5</x:f>
        <x:v>46304</x:v>
      </x:c>
      <x:c r="F1040" s="7" t="n">
        <x:f>'Inventory detail'!W1040</x:f>
        <x:v>0</x:v>
      </x:c>
      <x:c r="G1040" s="7" t="n">
        <x:f>'Inventory detail'!X1040</x:f>
        <x:v>0</x:v>
      </x:c>
      <x:c r="H1040" s="7" t="n">
        <x:f>'Inventory detail'!Y1040</x:f>
        <x:v>1200</x:v>
      </x:c>
      <x:c r="I1040" s="7" t="n">
        <x:f>0</x:f>
        <x:v>0</x:v>
      </x:c>
      <x:c r="J1040" s="7" t="n">
        <x:f>0</x:f>
        <x:v>0</x:v>
      </x:c>
      <x:c r="K1040" s="7" t="n">
        <x:f>0</x:f>
        <x:v>0</x:v>
      </x:c>
      <x:c r="L1040" s="7" t="n">
        <x:f>'Inventory detail'!F1040*Summary!$K$5*(A1040-E1040)/Summary!$K$6</x:f>
        <x:v>0</x:v>
      </x:c>
      <x:c r="M1040" s="7" t="n">
        <x:f>MAX(0,H1040-L1040)</x:f>
        <x:v>1200</x:v>
      </x:c>
      <x:c r="N1040" s="7" t="n">
        <x:f>MAX(0,L1040-H1040)</x:f>
        <x:v>0</x:v>
      </x:c>
      <x:c r="O1040" s="7" t="n">
        <x:f>MAX(0,F1040+I1040-N1040)</x:f>
        <x:v>0</x:v>
      </x:c>
      <x:c r="P1040" s="7" t="n">
        <x:f>MAX(0,N1040-F1040-I1040)</x:f>
        <x:v>0</x:v>
      </x:c>
      <x:c r="Q1040" s="7" t="n">
        <x:f>MAX(0,G1040+J1040-P1040)</x:f>
        <x:v>0</x:v>
      </x:c>
      <x:c r="R1040" s="7" t="n">
        <x:f>M1040+MAX(0,K1040-MAX(0,P1040-G1040-J1040))</x:f>
        <x:v>1200</x:v>
      </x:c>
      <x:c r="S1040" s="7" t="n">
        <x:f>SUM(O1040,Q1040,R1040)</x:f>
        <x:v>1200</x:v>
      </x:c>
      <x:c r="T1040" s="14" t="n">
        <x:f>'Inventory detail'!T1040</x:f>
        <x:v>0.009000000000000001</x:v>
      </x:c>
      <x:c r="U1040" s="14" t="n">
        <x:f>'Inventory detail'!U1040</x:f>
        <x:v>0.01122</x:v>
      </x:c>
      <x:c r="V1040" s="9" t="n">
        <x:f>O1040*T1040</x:f>
        <x:v>0</x:v>
      </x:c>
      <x:c r="W1040" s="9" t="n">
        <x:f>Q1040*T1040</x:f>
        <x:v>0</x:v>
      </x:c>
      <x:c r="X1040" s="9" t="n">
        <x:f>R1040*T1040</x:f>
        <x:v>10.8</x:v>
      </x:c>
      <x:c r="Y1040" s="9" t="n">
        <x:f>S1040*T1040</x:f>
        <x:v>10.8</x:v>
      </x:c>
      <x:c r="Z1040" s="9" t="n">
        <x:f>IF(ISNUMBER(U1040),S1040*(U1040-T1040),"n.a.")</x:f>
        <x:v>2.6639999999999997</x:v>
      </x:c>
      <x:c r="AA1040" s="9" t="n">
        <x:f>IF(ISNUMBER(U1040),Y1040,0)</x:f>
        <x:v>10.8</x:v>
      </x:c>
      <x:c r="AB1040" s="7" t="n">
        <x:f>MAX(0,L1040-SUM(F1040:K1040))</x:f>
        <x:v>0</x:v>
      </x:c>
    </x:row>
    <x:row r="1041" ht="22" customHeight="1">
      <x:c r="A1041" s="18" t="n">
        <x:f>Summary!C$41</x:f>
        <x:v>46327</x:v>
      </x:c>
      <x:c r="B1041" s="2" t="str">
        <x:f>'Inventory detail'!A1041</x:f>
        <x:v>POUC</x:v>
      </x:c>
      <x:c r="C1041" s="2" t="str">
        <x:f>'Inventory detail'!B1041</x:f>
        <x:v>30</x:v>
      </x:c>
      <x:c r="D1041" s="2" t="str">
        <x:f>'Inventory detail'!C1041</x:f>
        <x:v>LEGPC</x:v>
      </x:c>
      <x:c r="E1041" s="10" t="n">
        <x:f>Summary!$E$5</x:f>
        <x:v>46304</x:v>
      </x:c>
      <x:c r="F1041" s="7" t="n">
        <x:f>'Inventory detail'!W1041</x:f>
        <x:v>0</x:v>
      </x:c>
      <x:c r="G1041" s="7" t="n">
        <x:f>'Inventory detail'!X1041</x:f>
        <x:v>0</x:v>
      </x:c>
      <x:c r="H1041" s="7" t="n">
        <x:f>'Inventory detail'!Y1041</x:f>
        <x:v>92</x:v>
      </x:c>
      <x:c r="I1041" s="7" t="n">
        <x:f>0</x:f>
        <x:v>0</x:v>
      </x:c>
      <x:c r="J1041" s="7" t="n">
        <x:f>0</x:f>
        <x:v>0</x:v>
      </x:c>
      <x:c r="K1041" s="7" t="n">
        <x:f>0</x:f>
        <x:v>0</x:v>
      </x:c>
      <x:c r="L1041" s="7" t="n">
        <x:f>'Inventory detail'!F1041*Summary!$K$5*(A1041-E1041)/Summary!$K$6</x:f>
        <x:v>0</x:v>
      </x:c>
      <x:c r="M1041" s="7" t="n">
        <x:f>MAX(0,H1041-L1041)</x:f>
        <x:v>92</x:v>
      </x:c>
      <x:c r="N1041" s="7" t="n">
        <x:f>MAX(0,L1041-H1041)</x:f>
        <x:v>0</x:v>
      </x:c>
      <x:c r="O1041" s="7" t="n">
        <x:f>MAX(0,F1041+I1041-N1041)</x:f>
        <x:v>0</x:v>
      </x:c>
      <x:c r="P1041" s="7" t="n">
        <x:f>MAX(0,N1041-F1041-I1041)</x:f>
        <x:v>0</x:v>
      </x:c>
      <x:c r="Q1041" s="7" t="n">
        <x:f>MAX(0,G1041+J1041-P1041)</x:f>
        <x:v>0</x:v>
      </x:c>
      <x:c r="R1041" s="7" t="n">
        <x:f>M1041+MAX(0,K1041-MAX(0,P1041-G1041-J1041))</x:f>
        <x:v>92</x:v>
      </x:c>
      <x:c r="S1041" s="7" t="n">
        <x:f>SUM(O1041,Q1041,R1041)</x:f>
        <x:v>92</x:v>
      </x:c>
      <x:c r="T1041" s="14" t="n">
        <x:f>'Inventory detail'!T1041</x:f>
        <x:v>0.77</x:v>
      </x:c>
      <x:c r="U1041" s="14" t="str">
        <x:f>'Inventory detail'!U1041</x:f>
        <x:v>n.a.</x:v>
      </x:c>
      <x:c r="V1041" s="9" t="n">
        <x:f>O1041*T1041</x:f>
        <x:v>0</x:v>
      </x:c>
      <x:c r="W1041" s="9" t="n">
        <x:f>Q1041*T1041</x:f>
        <x:v>0</x:v>
      </x:c>
      <x:c r="X1041" s="9" t="n">
        <x:f>R1041*T1041</x:f>
        <x:v>70.84</x:v>
      </x:c>
      <x:c r="Y1041" s="9" t="n">
        <x:f>S1041*T1041</x:f>
        <x:v>70.84</x:v>
      </x:c>
      <x:c r="Z1041" s="9" t="str">
        <x:f>IF(ISNUMBER(U1041),S1041*(U1041-T1041),"n.a.")</x:f>
        <x:v>n.a.</x:v>
      </x:c>
      <x:c r="AA1041" s="9" t="n">
        <x:f>IF(ISNUMBER(U1041),Y1041,0)</x:f>
        <x:v>0</x:v>
      </x:c>
      <x:c r="AB1041" s="7" t="n">
        <x:f>MAX(0,L1041-SUM(F1041:K1041))</x:f>
        <x:v>0</x:v>
      </x:c>
    </x:row>
    <x:row r="1042" ht="22" customHeight="1">
      <x:c r="A1042" s="18" t="n">
        <x:f>Summary!C$41</x:f>
        <x:v>46327</x:v>
      </x:c>
      <x:c r="B1042" s="2" t="str">
        <x:f>'Inventory detail'!A1042</x:f>
        <x:v>POUC</x:v>
      </x:c>
      <x:c r="C1042" s="2" t="str">
        <x:f>'Inventory detail'!B1042</x:f>
        <x:v>30</x:v>
      </x:c>
      <x:c r="D1042" s="2" t="str">
        <x:f>'Inventory detail'!C1042</x:f>
        <x:v>LUGWO10</x:v>
      </x:c>
      <x:c r="E1042" s="10" t="n">
        <x:f>Summary!$E$5</x:f>
        <x:v>46304</x:v>
      </x:c>
      <x:c r="F1042" s="7" t="n">
        <x:f>'Inventory detail'!W1042</x:f>
        <x:v>0</x:v>
      </x:c>
      <x:c r="G1042" s="7" t="n">
        <x:f>'Inventory detail'!X1042</x:f>
        <x:v>0</x:v>
      </x:c>
      <x:c r="H1042" s="7" t="n">
        <x:f>'Inventory detail'!Y1042</x:f>
        <x:v>3000</x:v>
      </x:c>
      <x:c r="I1042" s="7" t="n">
        <x:f>0</x:f>
        <x:v>0</x:v>
      </x:c>
      <x:c r="J1042" s="7" t="n">
        <x:f>0</x:f>
        <x:v>0</x:v>
      </x:c>
      <x:c r="K1042" s="7" t="n">
        <x:f>0</x:f>
        <x:v>0</x:v>
      </x:c>
      <x:c r="L1042" s="7" t="n">
        <x:f>'Inventory detail'!F1042*Summary!$K$5*(A1042-E1042)/Summary!$K$6</x:f>
        <x:v>0</x:v>
      </x:c>
      <x:c r="M1042" s="7" t="n">
        <x:f>MAX(0,H1042-L1042)</x:f>
        <x:v>3000</x:v>
      </x:c>
      <x:c r="N1042" s="7" t="n">
        <x:f>MAX(0,L1042-H1042)</x:f>
        <x:v>0</x:v>
      </x:c>
      <x:c r="O1042" s="7" t="n">
        <x:f>MAX(0,F1042+I1042-N1042)</x:f>
        <x:v>0</x:v>
      </x:c>
      <x:c r="P1042" s="7" t="n">
        <x:f>MAX(0,N1042-F1042-I1042)</x:f>
        <x:v>0</x:v>
      </x:c>
      <x:c r="Q1042" s="7" t="n">
        <x:f>MAX(0,G1042+J1042-P1042)</x:f>
        <x:v>0</x:v>
      </x:c>
      <x:c r="R1042" s="7" t="n">
        <x:f>M1042+MAX(0,K1042-MAX(0,P1042-G1042-J1042))</x:f>
        <x:v>3000</x:v>
      </x:c>
      <x:c r="S1042" s="7" t="n">
        <x:f>SUM(O1042,Q1042,R1042)</x:f>
        <x:v>3000</x:v>
      </x:c>
      <x:c r="T1042" s="14" t="n">
        <x:f>'Inventory detail'!T1042</x:f>
        <x:v>0.016399999999999998</x:v>
      </x:c>
      <x:c r="U1042" s="14" t="n">
        <x:f>'Inventory detail'!U1042</x:f>
        <x:v>0.017985</x:v>
      </x:c>
      <x:c r="V1042" s="9" t="n">
        <x:f>O1042*T1042</x:f>
        <x:v>0</x:v>
      </x:c>
      <x:c r="W1042" s="9" t="n">
        <x:f>Q1042*T1042</x:f>
        <x:v>0</x:v>
      </x:c>
      <x:c r="X1042" s="9" t="n">
        <x:f>R1042*T1042</x:f>
        <x:v>49.199999999999996</x:v>
      </x:c>
      <x:c r="Y1042" s="9" t="n">
        <x:f>S1042*T1042</x:f>
        <x:v>49.199999999999996</x:v>
      </x:c>
      <x:c r="Z1042" s="9" t="n">
        <x:f>IF(ISNUMBER(U1042),S1042*(U1042-T1042),"n.a.")</x:f>
        <x:v>4.75500000000001</x:v>
      </x:c>
      <x:c r="AA1042" s="9" t="n">
        <x:f>IF(ISNUMBER(U1042),Y1042,0)</x:f>
        <x:v>49.199999999999996</x:v>
      </x:c>
      <x:c r="AB1042" s="7" t="n">
        <x:f>MAX(0,L1042-SUM(F1042:K1042))</x:f>
        <x:v>0</x:v>
      </x:c>
    </x:row>
    <x:row r="1043" ht="22" customHeight="1">
      <x:c r="A1043" s="18" t="n">
        <x:f>Summary!C$41</x:f>
        <x:v>46327</x:v>
      </x:c>
      <x:c r="B1043" s="2" t="str">
        <x:f>'Inventory detail'!A1043</x:f>
        <x:v>POUC</x:v>
      </x:c>
      <x:c r="C1043" s="2" t="str">
        <x:f>'Inventory detail'!B1043</x:f>
        <x:v>30</x:v>
      </x:c>
      <x:c r="D1043" s="2" t="str">
        <x:f>'Inventory detail'!C1043</x:f>
        <x:v>MEN3SL</x:v>
      </x:c>
      <x:c r="E1043" s="10" t="n">
        <x:f>Summary!$E$5</x:f>
        <x:v>46304</x:v>
      </x:c>
      <x:c r="F1043" s="7" t="n">
        <x:f>'Inventory detail'!W1043</x:f>
        <x:v>0</x:v>
      </x:c>
      <x:c r="G1043" s="7" t="n">
        <x:f>'Inventory detail'!X1043</x:f>
        <x:v>0</x:v>
      </x:c>
      <x:c r="H1043" s="7" t="n">
        <x:f>'Inventory detail'!Y1043</x:f>
        <x:v>0</x:v>
      </x:c>
      <x:c r="I1043" s="7" t="n">
        <x:f>0</x:f>
        <x:v>0</x:v>
      </x:c>
      <x:c r="J1043" s="7" t="n">
        <x:f>0</x:f>
        <x:v>0</x:v>
      </x:c>
      <x:c r="K1043" s="7" t="n">
        <x:f>0</x:f>
        <x:v>0</x:v>
      </x:c>
      <x:c r="L1043" s="7" t="n">
        <x:f>'Inventory detail'!F1043*Summary!$K$5*(A1043-E1043)/Summary!$K$6</x:f>
        <x:v>0</x:v>
      </x:c>
      <x:c r="M1043" s="7" t="n">
        <x:f>MAX(0,H1043-L1043)</x:f>
        <x:v>0</x:v>
      </x:c>
      <x:c r="N1043" s="7" t="n">
        <x:f>MAX(0,L1043-H1043)</x:f>
        <x:v>0</x:v>
      </x:c>
      <x:c r="O1043" s="7" t="n">
        <x:f>MAX(0,F1043+I1043-N1043)</x:f>
        <x:v>0</x:v>
      </x:c>
      <x:c r="P1043" s="7" t="n">
        <x:f>MAX(0,N1043-F1043-I1043)</x:f>
        <x:v>0</x:v>
      </x:c>
      <x:c r="Q1043" s="7" t="n">
        <x:f>MAX(0,G1043+J1043-P1043)</x:f>
        <x:v>0</x:v>
      </x:c>
      <x:c r="R1043" s="7" t="n">
        <x:f>M1043+MAX(0,K1043-MAX(0,P1043-G1043-J1043))</x:f>
        <x:v>0</x:v>
      </x:c>
      <x:c r="S1043" s="7" t="n">
        <x:f>SUM(O1043,Q1043,R1043)</x:f>
        <x:v>0</x:v>
      </x:c>
      <x:c r="T1043" s="14" t="n">
        <x:f>'Inventory detail'!T1043</x:f>
        <x:v>0.18969999999999998</x:v>
      </x:c>
      <x:c r="U1043" s="14" t="str">
        <x:f>'Inventory detail'!U1043</x:f>
        <x:v>n.a.</x:v>
      </x:c>
      <x:c r="V1043" s="9" t="n">
        <x:f>O1043*T1043</x:f>
        <x:v>0</x:v>
      </x:c>
      <x:c r="W1043" s="9" t="n">
        <x:f>Q1043*T1043</x:f>
        <x:v>0</x:v>
      </x:c>
      <x:c r="X1043" s="9" t="n">
        <x:f>R1043*T1043</x:f>
        <x:v>0</x:v>
      </x:c>
      <x:c r="Y1043" s="9" t="n">
        <x:f>S1043*T1043</x:f>
        <x:v>0</x:v>
      </x:c>
      <x:c r="Z1043" s="9" t="str">
        <x:f>IF(ISNUMBER(U1043),S1043*(U1043-T1043),"n.a.")</x:f>
        <x:v>n.a.</x:v>
      </x:c>
      <x:c r="AA1043" s="9" t="n">
        <x:f>IF(ISNUMBER(U1043),Y1043,0)</x:f>
        <x:v>0</x:v>
      </x:c>
      <x:c r="AB1043" s="7" t="n">
        <x:f>MAX(0,L1043-SUM(F1043:K1043))</x:f>
        <x:v>0</x:v>
      </x:c>
    </x:row>
    <x:row r="1044" ht="22" customHeight="1">
      <x:c r="A1044" s="18" t="n">
        <x:f>Summary!C$41</x:f>
        <x:v>46327</x:v>
      </x:c>
      <x:c r="B1044" s="2" t="str">
        <x:f>'Inventory detail'!A1044</x:f>
        <x:v>POUC</x:v>
      </x:c>
      <x:c r="C1044" s="2" t="str">
        <x:f>'Inventory detail'!B1044</x:f>
        <x:v>30</x:v>
      </x:c>
      <x:c r="D1044" s="2" t="str">
        <x:f>'Inventory detail'!C1044</x:f>
        <x:v>MEN5SL</x:v>
      </x:c>
      <x:c r="E1044" s="10" t="n">
        <x:f>Summary!$E$5</x:f>
        <x:v>46304</x:v>
      </x:c>
      <x:c r="F1044" s="7" t="n">
        <x:f>'Inventory detail'!W1044</x:f>
        <x:v>0</x:v>
      </x:c>
      <x:c r="G1044" s="7" t="n">
        <x:f>'Inventory detail'!X1044</x:f>
        <x:v>0</x:v>
      </x:c>
      <x:c r="H1044" s="7" t="n">
        <x:f>'Inventory detail'!Y1044</x:f>
        <x:v>0</x:v>
      </x:c>
      <x:c r="I1044" s="7" t="n">
        <x:f>0</x:f>
        <x:v>0</x:v>
      </x:c>
      <x:c r="J1044" s="7" t="n">
        <x:f>0</x:f>
        <x:v>0</x:v>
      </x:c>
      <x:c r="K1044" s="7" t="n">
        <x:f>0</x:f>
        <x:v>0</x:v>
      </x:c>
      <x:c r="L1044" s="7" t="n">
        <x:f>'Inventory detail'!F1044*Summary!$K$5*(A1044-E1044)/Summary!$K$6</x:f>
        <x:v>0</x:v>
      </x:c>
      <x:c r="M1044" s="7" t="n">
        <x:f>MAX(0,H1044-L1044)</x:f>
        <x:v>0</x:v>
      </x:c>
      <x:c r="N1044" s="7" t="n">
        <x:f>MAX(0,L1044-H1044)</x:f>
        <x:v>0</x:v>
      </x:c>
      <x:c r="O1044" s="7" t="n">
        <x:f>MAX(0,F1044+I1044-N1044)</x:f>
        <x:v>0</x:v>
      </x:c>
      <x:c r="P1044" s="7" t="n">
        <x:f>MAX(0,N1044-F1044-I1044)</x:f>
        <x:v>0</x:v>
      </x:c>
      <x:c r="Q1044" s="7" t="n">
        <x:f>MAX(0,G1044+J1044-P1044)</x:f>
        <x:v>0</x:v>
      </x:c>
      <x:c r="R1044" s="7" t="n">
        <x:f>M1044+MAX(0,K1044-MAX(0,P1044-G1044-J1044))</x:f>
        <x:v>0</x:v>
      </x:c>
      <x:c r="S1044" s="7" t="n">
        <x:f>SUM(O1044,Q1044,R1044)</x:f>
        <x:v>0</x:v>
      </x:c>
      <x:c r="T1044" s="14" t="n">
        <x:f>'Inventory detail'!T1044</x:f>
        <x:v>0.257</x:v>
      </x:c>
      <x:c r="U1044" s="14" t="str">
        <x:f>'Inventory detail'!U1044</x:f>
        <x:v>n.a.</x:v>
      </x:c>
      <x:c r="V1044" s="9" t="n">
        <x:f>O1044*T1044</x:f>
        <x:v>0</x:v>
      </x:c>
      <x:c r="W1044" s="9" t="n">
        <x:f>Q1044*T1044</x:f>
        <x:v>0</x:v>
      </x:c>
      <x:c r="X1044" s="9" t="n">
        <x:f>R1044*T1044</x:f>
        <x:v>0</x:v>
      </x:c>
      <x:c r="Y1044" s="9" t="n">
        <x:f>S1044*T1044</x:f>
        <x:v>0</x:v>
      </x:c>
      <x:c r="Z1044" s="9" t="str">
        <x:f>IF(ISNUMBER(U1044),S1044*(U1044-T1044),"n.a.")</x:f>
        <x:v>n.a.</x:v>
      </x:c>
      <x:c r="AA1044" s="9" t="n">
        <x:f>IF(ISNUMBER(U1044),Y1044,0)</x:f>
        <x:v>0</x:v>
      </x:c>
      <x:c r="AB1044" s="7" t="n">
        <x:f>MAX(0,L1044-SUM(F1044:K1044))</x:f>
        <x:v>0</x:v>
      </x:c>
    </x:row>
    <x:row r="1045" ht="22" customHeight="1">
      <x:c r="A1045" s="18" t="n">
        <x:f>Summary!C$41</x:f>
        <x:v>46327</x:v>
      </x:c>
      <x:c r="B1045" s="2" t="str">
        <x:f>'Inventory detail'!A1045</x:f>
        <x:v>POUC</x:v>
      </x:c>
      <x:c r="C1045" s="2" t="str">
        <x:f>'Inventory detail'!B1045</x:f>
        <x:v>30</x:v>
      </x:c>
      <x:c r="D1045" s="2" t="str">
        <x:f>'Inventory detail'!C1045</x:f>
        <x:v>MLEG5</x:v>
      </x:c>
      <x:c r="E1045" s="10" t="n">
        <x:f>Summary!$E$5</x:f>
        <x:v>46304</x:v>
      </x:c>
      <x:c r="F1045" s="7" t="n">
        <x:f>'Inventory detail'!W1045</x:f>
        <x:v>0</x:v>
      </x:c>
      <x:c r="G1045" s="7" t="n">
        <x:f>'Inventory detail'!X1045</x:f>
        <x:v>0</x:v>
      </x:c>
      <x:c r="H1045" s="7" t="n">
        <x:f>'Inventory detail'!Y1045</x:f>
        <x:v>0</x:v>
      </x:c>
      <x:c r="I1045" s="7" t="n">
        <x:f>SUMIFS('PO detail'!$W$1682:$W$1682,'PO detail'!$V$1682:$V$1682,"&gt;="&amp;E1045,'PO detail'!$V$1682:$V$1682,"&lt;"&amp;A1045)</x:f>
        <x:v>0</x:v>
      </x:c>
      <x:c r="J1045" s="7" t="n">
        <x:f>SUMIFS('PO detail'!$X$1682:$X$1682,'PO detail'!$V$1682:$V$1682,"&gt;="&amp;E1045,'PO detail'!$V$1682:$V$1682,"&lt;"&amp;A1045)</x:f>
        <x:v>0</x:v>
      </x:c>
      <x:c r="K1045" s="7" t="n">
        <x:f>SUMIFS('PO detail'!$Y$1682:$Y$1682,'PO detail'!$V$1682:$V$1682,"&gt;="&amp;E1045,'PO detail'!$V$1682:$V$1682,"&lt;"&amp;A1045)</x:f>
        <x:v>0</x:v>
      </x:c>
      <x:c r="L1045" s="7" t="n">
        <x:f>'Inventory detail'!F1045*Summary!$K$5*(A1045-E1045)/Summary!$K$6</x:f>
        <x:v>0</x:v>
      </x:c>
      <x:c r="M1045" s="7" t="n">
        <x:f>MAX(0,H1045-L1045)</x:f>
        <x:v>0</x:v>
      </x:c>
      <x:c r="N1045" s="7" t="n">
        <x:f>MAX(0,L1045-H1045)</x:f>
        <x:v>0</x:v>
      </x:c>
      <x:c r="O1045" s="7" t="n">
        <x:f>MAX(0,F1045+I1045-N1045)</x:f>
        <x:v>0</x:v>
      </x:c>
      <x:c r="P1045" s="7" t="n">
        <x:f>MAX(0,N1045-F1045-I1045)</x:f>
        <x:v>0</x:v>
      </x:c>
      <x:c r="Q1045" s="7" t="n">
        <x:f>MAX(0,G1045+J1045-P1045)</x:f>
        <x:v>0</x:v>
      </x:c>
      <x:c r="R1045" s="7" t="n">
        <x:f>M1045+MAX(0,K1045-MAX(0,P1045-G1045-J1045))</x:f>
        <x:v>0</x:v>
      </x:c>
      <x:c r="S1045" s="7" t="n">
        <x:f>SUM(O1045,Q1045,R1045)</x:f>
        <x:v>0</x:v>
      </x:c>
      <x:c r="T1045" s="14" t="n">
        <x:f>'Inventory detail'!T1045</x:f>
        <x:v>0.20329999999999998</x:v>
      </x:c>
      <x:c r="U1045" s="14" t="n">
        <x:f>'Inventory detail'!U1045</x:f>
        <x:v>0.22175999999999998</x:v>
      </x:c>
      <x:c r="V1045" s="9" t="n">
        <x:f>O1045*T1045</x:f>
        <x:v>0</x:v>
      </x:c>
      <x:c r="W1045" s="9" t="n">
        <x:f>Q1045*T1045</x:f>
        <x:v>0</x:v>
      </x:c>
      <x:c r="X1045" s="9" t="n">
        <x:f>R1045*T1045</x:f>
        <x:v>0</x:v>
      </x:c>
      <x:c r="Y1045" s="9" t="n">
        <x:f>S1045*T1045</x:f>
        <x:v>0</x:v>
      </x:c>
      <x:c r="Z1045" s="9" t="n">
        <x:f>IF(ISNUMBER(U1045),S1045*(U1045-T1045),"n.a.")</x:f>
        <x:v>0</x:v>
      </x:c>
      <x:c r="AA1045" s="9" t="n">
        <x:f>IF(ISNUMBER(U1045),Y1045,0)</x:f>
        <x:v>0</x:v>
      </x:c>
      <x:c r="AB1045" s="7" t="n">
        <x:f>MAX(0,L1045-SUM(F1045:K1045))</x:f>
        <x:v>0</x:v>
      </x:c>
    </x:row>
    <x:row r="1046" ht="22" customHeight="1">
      <x:c r="A1046" s="18" t="n">
        <x:f>Summary!C$41</x:f>
        <x:v>46327</x:v>
      </x:c>
      <x:c r="B1046" s="2" t="str">
        <x:f>'Inventory detail'!A1046</x:f>
        <x:v>POUC</x:v>
      </x:c>
      <x:c r="C1046" s="2" t="str">
        <x:f>'Inventory detail'!B1046</x:f>
        <x:v>30</x:v>
      </x:c>
      <x:c r="D1046" s="2" t="str">
        <x:f>'Inventory detail'!C1046</x:f>
        <x:v>MLET3</x:v>
      </x:c>
      <x:c r="E1046" s="10" t="n">
        <x:f>Summary!$E$5</x:f>
        <x:v>46304</x:v>
      </x:c>
      <x:c r="F1046" s="7" t="n">
        <x:f>'Inventory detail'!W1046</x:f>
        <x:v>0</x:v>
      </x:c>
      <x:c r="G1046" s="7" t="n">
        <x:f>'Inventory detail'!X1046</x:f>
        <x:v>0</x:v>
      </x:c>
      <x:c r="H1046" s="7" t="n">
        <x:f>'Inventory detail'!Y1046</x:f>
        <x:v>0</x:v>
      </x:c>
      <x:c r="I1046" s="7" t="n">
        <x:f>SUMIFS('PO detail'!$W$1683:$W$1683,'PO detail'!$V$1683:$V$1683,"&gt;="&amp;E1046,'PO detail'!$V$1683:$V$1683,"&lt;"&amp;A1046)</x:f>
        <x:v>0</x:v>
      </x:c>
      <x:c r="J1046" s="7" t="n">
        <x:f>SUMIFS('PO detail'!$X$1683:$X$1683,'PO detail'!$V$1683:$V$1683,"&gt;="&amp;E1046,'PO detail'!$V$1683:$V$1683,"&lt;"&amp;A1046)</x:f>
        <x:v>0</x:v>
      </x:c>
      <x:c r="K1046" s="7" t="n">
        <x:f>SUMIFS('PO detail'!$Y$1683:$Y$1683,'PO detail'!$V$1683:$V$1683,"&gt;="&amp;E1046,'PO detail'!$V$1683:$V$1683,"&lt;"&amp;A1046)</x:f>
        <x:v>0</x:v>
      </x:c>
      <x:c r="L1046" s="7" t="n">
        <x:f>'Inventory detail'!F1046*Summary!$K$5*(A1046-E1046)/Summary!$K$6</x:f>
        <x:v>0</x:v>
      </x:c>
      <x:c r="M1046" s="7" t="n">
        <x:f>MAX(0,H1046-L1046)</x:f>
        <x:v>0</x:v>
      </x:c>
      <x:c r="N1046" s="7" t="n">
        <x:f>MAX(0,L1046-H1046)</x:f>
        <x:v>0</x:v>
      </x:c>
      <x:c r="O1046" s="7" t="n">
        <x:f>MAX(0,F1046+I1046-N1046)</x:f>
        <x:v>0</x:v>
      </x:c>
      <x:c r="P1046" s="7" t="n">
        <x:f>MAX(0,N1046-F1046-I1046)</x:f>
        <x:v>0</x:v>
      </x:c>
      <x:c r="Q1046" s="7" t="n">
        <x:f>MAX(0,G1046+J1046-P1046)</x:f>
        <x:v>0</x:v>
      </x:c>
      <x:c r="R1046" s="7" t="n">
        <x:f>M1046+MAX(0,K1046-MAX(0,P1046-G1046-J1046))</x:f>
        <x:v>0</x:v>
      </x:c>
      <x:c r="S1046" s="7" t="n">
        <x:f>SUM(O1046,Q1046,R1046)</x:f>
        <x:v>0</x:v>
      </x:c>
      <x:c r="T1046" s="14" t="n">
        <x:f>'Inventory detail'!T1046</x:f>
        <x:v>0.0836</x:v>
      </x:c>
      <x:c r="U1046" s="14" t="n">
        <x:f>'Inventory detail'!U1046</x:f>
        <x:v>0.12276</x:v>
      </x:c>
      <x:c r="V1046" s="9" t="n">
        <x:f>O1046*T1046</x:f>
        <x:v>0</x:v>
      </x:c>
      <x:c r="W1046" s="9" t="n">
        <x:f>Q1046*T1046</x:f>
        <x:v>0</x:v>
      </x:c>
      <x:c r="X1046" s="9" t="n">
        <x:f>R1046*T1046</x:f>
        <x:v>0</x:v>
      </x:c>
      <x:c r="Y1046" s="9" t="n">
        <x:f>S1046*T1046</x:f>
        <x:v>0</x:v>
      </x:c>
      <x:c r="Z1046" s="9" t="n">
        <x:f>IF(ISNUMBER(U1046),S1046*(U1046-T1046),"n.a.")</x:f>
        <x:v>0</x:v>
      </x:c>
      <x:c r="AA1046" s="9" t="n">
        <x:f>IF(ISNUMBER(U1046),Y1046,0)</x:f>
        <x:v>0</x:v>
      </x:c>
      <x:c r="AB1046" s="7" t="n">
        <x:f>MAX(0,L1046-SUM(F1046:K1046))</x:f>
        <x:v>0</x:v>
      </x:c>
    </x:row>
    <x:row r="1047" ht="22" customHeight="1">
      <x:c r="A1047" s="18" t="n">
        <x:f>Summary!C$41</x:f>
        <x:v>46327</x:v>
      </x:c>
      <x:c r="B1047" s="2" t="str">
        <x:f>'Inventory detail'!A1047</x:f>
        <x:v>POUC</x:v>
      </x:c>
      <x:c r="C1047" s="2" t="str">
        <x:f>'Inventory detail'!B1047</x:f>
        <x:v>30</x:v>
      </x:c>
      <x:c r="D1047" s="2" t="str">
        <x:f>'Inventory detail'!C1047</x:f>
        <x:v>MP1218G</x:v>
      </x:c>
      <x:c r="E1047" s="10" t="n">
        <x:f>Summary!$E$5</x:f>
        <x:v>46304</x:v>
      </x:c>
      <x:c r="F1047" s="7" t="n">
        <x:f>'Inventory detail'!W1047</x:f>
        <x:v>0</x:v>
      </x:c>
      <x:c r="G1047" s="7" t="n">
        <x:f>'Inventory detail'!X1047</x:f>
        <x:v>0</x:v>
      </x:c>
      <x:c r="H1047" s="7" t="n">
        <x:f>'Inventory detail'!Y1047</x:f>
        <x:v>0</x:v>
      </x:c>
      <x:c r="I1047" s="7" t="n">
        <x:f>0</x:f>
        <x:v>0</x:v>
      </x:c>
      <x:c r="J1047" s="7" t="n">
        <x:f>0</x:f>
        <x:v>0</x:v>
      </x:c>
      <x:c r="K1047" s="7" t="n">
        <x:f>0</x:f>
        <x:v>0</x:v>
      </x:c>
      <x:c r="L1047" s="7" t="n">
        <x:f>'Inventory detail'!F1047*Summary!$K$5*(A1047-E1047)/Summary!$K$6</x:f>
        <x:v>0</x:v>
      </x:c>
      <x:c r="M1047" s="7" t="n">
        <x:f>MAX(0,H1047-L1047)</x:f>
        <x:v>0</x:v>
      </x:c>
      <x:c r="N1047" s="7" t="n">
        <x:f>MAX(0,L1047-H1047)</x:f>
        <x:v>0</x:v>
      </x:c>
      <x:c r="O1047" s="7" t="n">
        <x:f>MAX(0,F1047+I1047-N1047)</x:f>
        <x:v>0</x:v>
      </x:c>
      <x:c r="P1047" s="7" t="n">
        <x:f>MAX(0,N1047-F1047-I1047)</x:f>
        <x:v>0</x:v>
      </x:c>
      <x:c r="Q1047" s="7" t="n">
        <x:f>MAX(0,G1047+J1047-P1047)</x:f>
        <x:v>0</x:v>
      </x:c>
      <x:c r="R1047" s="7" t="n">
        <x:f>M1047+MAX(0,K1047-MAX(0,P1047-G1047-J1047))</x:f>
        <x:v>0</x:v>
      </x:c>
      <x:c r="S1047" s="7" t="n">
        <x:f>SUM(O1047,Q1047,R1047)</x:f>
        <x:v>0</x:v>
      </x:c>
      <x:c r="T1047" s="14" t="n">
        <x:f>'Inventory detail'!T1047</x:f>
        <x:v>10.37</x:v>
      </x:c>
      <x:c r="U1047" s="14" t="str">
        <x:f>'Inventory detail'!U1047</x:f>
        <x:v>n.a.</x:v>
      </x:c>
      <x:c r="V1047" s="9" t="n">
        <x:f>O1047*T1047</x:f>
        <x:v>0</x:v>
      </x:c>
      <x:c r="W1047" s="9" t="n">
        <x:f>Q1047*T1047</x:f>
        <x:v>0</x:v>
      </x:c>
      <x:c r="X1047" s="9" t="n">
        <x:f>R1047*T1047</x:f>
        <x:v>0</x:v>
      </x:c>
      <x:c r="Y1047" s="9" t="n">
        <x:f>S1047*T1047</x:f>
        <x:v>0</x:v>
      </x:c>
      <x:c r="Z1047" s="9" t="str">
        <x:f>IF(ISNUMBER(U1047),S1047*(U1047-T1047),"n.a.")</x:f>
        <x:v>n.a.</x:v>
      </x:c>
      <x:c r="AA1047" s="9" t="n">
        <x:f>IF(ISNUMBER(U1047),Y1047,0)</x:f>
        <x:v>0</x:v>
      </x:c>
      <x:c r="AB1047" s="7" t="n">
        <x:f>MAX(0,L1047-SUM(F1047:K1047))</x:f>
        <x:v>0</x:v>
      </x:c>
    </x:row>
    <x:row r="1048" ht="22" customHeight="1">
      <x:c r="A1048" s="18" t="n">
        <x:f>Summary!C$41</x:f>
        <x:v>46327</x:v>
      </x:c>
      <x:c r="B1048" s="2" t="str">
        <x:f>'Inventory detail'!A1048</x:f>
        <x:v>POUC</x:v>
      </x:c>
      <x:c r="C1048" s="2" t="str">
        <x:f>'Inventory detail'!B1048</x:f>
        <x:v>30</x:v>
      </x:c>
      <x:c r="D1048" s="2" t="str">
        <x:f>'Inventory detail'!C1048</x:f>
        <x:v>PCSP</x:v>
      </x:c>
      <x:c r="E1048" s="10" t="n">
        <x:f>Summary!$E$5</x:f>
        <x:v>46304</x:v>
      </x:c>
      <x:c r="F1048" s="7" t="n">
        <x:f>'Inventory detail'!W1048</x:f>
        <x:v>0</x:v>
      </x:c>
      <x:c r="G1048" s="7" t="n">
        <x:f>'Inventory detail'!X1048</x:f>
        <x:v>0</x:v>
      </x:c>
      <x:c r="H1048" s="7" t="n">
        <x:f>'Inventory detail'!Y1048</x:f>
        <x:v>346</x:v>
      </x:c>
      <x:c r="I1048" s="7" t="n">
        <x:f>0</x:f>
        <x:v>0</x:v>
      </x:c>
      <x:c r="J1048" s="7" t="n">
        <x:f>0</x:f>
        <x:v>0</x:v>
      </x:c>
      <x:c r="K1048" s="7" t="n">
        <x:f>0</x:f>
        <x:v>0</x:v>
      </x:c>
      <x:c r="L1048" s="7" t="n">
        <x:f>'Inventory detail'!F1048*Summary!$K$5*(A1048-E1048)/Summary!$K$6</x:f>
        <x:v>0</x:v>
      </x:c>
      <x:c r="M1048" s="7" t="n">
        <x:f>MAX(0,H1048-L1048)</x:f>
        <x:v>346</x:v>
      </x:c>
      <x:c r="N1048" s="7" t="n">
        <x:f>MAX(0,L1048-H1048)</x:f>
        <x:v>0</x:v>
      </x:c>
      <x:c r="O1048" s="7" t="n">
        <x:f>MAX(0,F1048+I1048-N1048)</x:f>
        <x:v>0</x:v>
      </x:c>
      <x:c r="P1048" s="7" t="n">
        <x:f>MAX(0,N1048-F1048-I1048)</x:f>
        <x:v>0</x:v>
      </x:c>
      <x:c r="Q1048" s="7" t="n">
        <x:f>MAX(0,G1048+J1048-P1048)</x:f>
        <x:v>0</x:v>
      </x:c>
      <x:c r="R1048" s="7" t="n">
        <x:f>M1048+MAX(0,K1048-MAX(0,P1048-G1048-J1048))</x:f>
        <x:v>346</x:v>
      </x:c>
      <x:c r="S1048" s="7" t="n">
        <x:f>SUM(O1048,Q1048,R1048)</x:f>
        <x:v>346</x:v>
      </x:c>
      <x:c r="T1048" s="14" t="n">
        <x:f>'Inventory detail'!T1048</x:f>
        <x:v>0.11</x:v>
      </x:c>
      <x:c r="U1048" s="14" t="str">
        <x:f>'Inventory detail'!U1048</x:f>
        <x:v>n.a.</x:v>
      </x:c>
      <x:c r="V1048" s="9" t="n">
        <x:f>O1048*T1048</x:f>
        <x:v>0</x:v>
      </x:c>
      <x:c r="W1048" s="9" t="n">
        <x:f>Q1048*T1048</x:f>
        <x:v>0</x:v>
      </x:c>
      <x:c r="X1048" s="9" t="n">
        <x:f>R1048*T1048</x:f>
        <x:v>38.06</x:v>
      </x:c>
      <x:c r="Y1048" s="9" t="n">
        <x:f>S1048*T1048</x:f>
        <x:v>38.06</x:v>
      </x:c>
      <x:c r="Z1048" s="9" t="str">
        <x:f>IF(ISNUMBER(U1048),S1048*(U1048-T1048),"n.a.")</x:f>
        <x:v>n.a.</x:v>
      </x:c>
      <x:c r="AA1048" s="9" t="n">
        <x:f>IF(ISNUMBER(U1048),Y1048,0)</x:f>
        <x:v>0</x:v>
      </x:c>
      <x:c r="AB1048" s="7" t="n">
        <x:f>MAX(0,L1048-SUM(F1048:K1048))</x:f>
        <x:v>0</x:v>
      </x:c>
    </x:row>
    <x:row r="1049" ht="22" customHeight="1">
      <x:c r="A1049" s="18" t="n">
        <x:f>Summary!C$41</x:f>
        <x:v>46327</x:v>
      </x:c>
      <x:c r="B1049" s="2" t="str">
        <x:f>'Inventory detail'!A1049</x:f>
        <x:v>POUC</x:v>
      </x:c>
      <x:c r="C1049" s="2" t="str">
        <x:f>'Inventory detail'!B1049</x:f>
        <x:v>30</x:v>
      </x:c>
      <x:c r="D1049" s="2" t="str">
        <x:f>'Inventory detail'!C1049</x:f>
        <x:v>PHO3</x:v>
      </x:c>
      <x:c r="E1049" s="10" t="n">
        <x:f>Summary!$E$5</x:f>
        <x:v>46304</x:v>
      </x:c>
      <x:c r="F1049" s="7" t="n">
        <x:f>'Inventory detail'!W1049</x:f>
        <x:v>0</x:v>
      </x:c>
      <x:c r="G1049" s="7" t="n">
        <x:f>'Inventory detail'!X1049</x:f>
        <x:v>0</x:v>
      </x:c>
      <x:c r="H1049" s="7" t="n">
        <x:f>'Inventory detail'!Y1049</x:f>
        <x:v>2200</x:v>
      </x:c>
      <x:c r="I1049" s="7" t="n">
        <x:f>0</x:f>
        <x:v>0</x:v>
      </x:c>
      <x:c r="J1049" s="7" t="n">
        <x:f>0</x:f>
        <x:v>0</x:v>
      </x:c>
      <x:c r="K1049" s="7" t="n">
        <x:f>0</x:f>
        <x:v>0</x:v>
      </x:c>
      <x:c r="L1049" s="7" t="n">
        <x:f>'Inventory detail'!F1049*Summary!$K$5*(A1049-E1049)/Summary!$K$6</x:f>
        <x:v>0</x:v>
      </x:c>
      <x:c r="M1049" s="7" t="n">
        <x:f>MAX(0,H1049-L1049)</x:f>
        <x:v>2200</x:v>
      </x:c>
      <x:c r="N1049" s="7" t="n">
        <x:f>MAX(0,L1049-H1049)</x:f>
        <x:v>0</x:v>
      </x:c>
      <x:c r="O1049" s="7" t="n">
        <x:f>MAX(0,F1049+I1049-N1049)</x:f>
        <x:v>0</x:v>
      </x:c>
      <x:c r="P1049" s="7" t="n">
        <x:f>MAX(0,N1049-F1049-I1049)</x:f>
        <x:v>0</x:v>
      </x:c>
      <x:c r="Q1049" s="7" t="n">
        <x:f>MAX(0,G1049+J1049-P1049)</x:f>
        <x:v>0</x:v>
      </x:c>
      <x:c r="R1049" s="7" t="n">
        <x:f>M1049+MAX(0,K1049-MAX(0,P1049-G1049-J1049))</x:f>
        <x:v>2200</x:v>
      </x:c>
      <x:c r="S1049" s="7" t="n">
        <x:f>SUM(O1049,Q1049,R1049)</x:f>
        <x:v>2200</x:v>
      </x:c>
      <x:c r="T1049" s="14" t="n">
        <x:f>'Inventory detail'!T1049</x:f>
        <x:v>0.022799999999999997</x:v>
      </x:c>
      <x:c r="U1049" s="14" t="n">
        <x:f>'Inventory detail'!U1049</x:f>
        <x:v>0.024915</x:v>
      </x:c>
      <x:c r="V1049" s="9" t="n">
        <x:f>O1049*T1049</x:f>
        <x:v>0</x:v>
      </x:c>
      <x:c r="W1049" s="9" t="n">
        <x:f>Q1049*T1049</x:f>
        <x:v>0</x:v>
      </x:c>
      <x:c r="X1049" s="9" t="n">
        <x:f>R1049*T1049</x:f>
        <x:v>50.16</x:v>
      </x:c>
      <x:c r="Y1049" s="9" t="n">
        <x:f>S1049*T1049</x:f>
        <x:v>50.16</x:v>
      </x:c>
      <x:c r="Z1049" s="9" t="n">
        <x:f>IF(ISNUMBER(U1049),S1049*(U1049-T1049),"n.a.")</x:f>
        <x:v>4.653000000000005</x:v>
      </x:c>
      <x:c r="AA1049" s="9" t="n">
        <x:f>IF(ISNUMBER(U1049),Y1049,0)</x:f>
        <x:v>50.16</x:v>
      </x:c>
      <x:c r="AB1049" s="7" t="n">
        <x:f>MAX(0,L1049-SUM(F1049:K1049))</x:f>
        <x:v>0</x:v>
      </x:c>
    </x:row>
    <x:row r="1050" ht="22" customHeight="1">
      <x:c r="A1050" s="18" t="n">
        <x:f>Summary!C$41</x:f>
        <x:v>46327</x:v>
      </x:c>
      <x:c r="B1050" s="2" t="str">
        <x:f>'Inventory detail'!A1050</x:f>
        <x:v>POUC</x:v>
      </x:c>
      <x:c r="C1050" s="2" t="str">
        <x:f>'Inventory detail'!B1050</x:f>
        <x:v>30</x:v>
      </x:c>
      <x:c r="D1050" s="2" t="str">
        <x:f>'Inventory detail'!C1050</x:f>
        <x:v>SCH5</x:v>
      </x:c>
      <x:c r="E1050" s="10" t="n">
        <x:f>Summary!$E$5</x:f>
        <x:v>46304</x:v>
      </x:c>
      <x:c r="F1050" s="7" t="n">
        <x:f>'Inventory detail'!W1050</x:f>
        <x:v>0</x:v>
      </x:c>
      <x:c r="G1050" s="7" t="n">
        <x:f>'Inventory detail'!X1050</x:f>
        <x:v>0</x:v>
      </x:c>
      <x:c r="H1050" s="7" t="n">
        <x:f>'Inventory detail'!Y1050</x:f>
        <x:v>39000</x:v>
      </x:c>
      <x:c r="I1050" s="7" t="n">
        <x:f>0</x:f>
        <x:v>0</x:v>
      </x:c>
      <x:c r="J1050" s="7" t="n">
        <x:f>0</x:f>
        <x:v>0</x:v>
      </x:c>
      <x:c r="K1050" s="7" t="n">
        <x:f>0</x:f>
        <x:v>0</x:v>
      </x:c>
      <x:c r="L1050" s="7" t="n">
        <x:f>'Inventory detail'!F1050*Summary!$K$5*(A1050-E1050)/Summary!$K$6</x:f>
        <x:v>0</x:v>
      </x:c>
      <x:c r="M1050" s="7" t="n">
        <x:f>MAX(0,H1050-L1050)</x:f>
        <x:v>39000</x:v>
      </x:c>
      <x:c r="N1050" s="7" t="n">
        <x:f>MAX(0,L1050-H1050)</x:f>
        <x:v>0</x:v>
      </x:c>
      <x:c r="O1050" s="7" t="n">
        <x:f>MAX(0,F1050+I1050-N1050)</x:f>
        <x:v>0</x:v>
      </x:c>
      <x:c r="P1050" s="7" t="n">
        <x:f>MAX(0,N1050-F1050-I1050)</x:f>
        <x:v>0</x:v>
      </x:c>
      <x:c r="Q1050" s="7" t="n">
        <x:f>MAX(0,G1050+J1050-P1050)</x:f>
        <x:v>0</x:v>
      </x:c>
      <x:c r="R1050" s="7" t="n">
        <x:f>M1050+MAX(0,K1050-MAX(0,P1050-G1050-J1050))</x:f>
        <x:v>39000</x:v>
      </x:c>
      <x:c r="S1050" s="7" t="n">
        <x:f>SUM(O1050,Q1050,R1050)</x:f>
        <x:v>39000</x:v>
      </x:c>
      <x:c r="T1050" s="14" t="n">
        <x:f>'Inventory detail'!T1050</x:f>
        <x:v>0.0072</x:v>
      </x:c>
      <x:c r="U1050" s="14" t="n">
        <x:f>'Inventory detail'!U1050</x:f>
        <x:v>0.00792</x:v>
      </x:c>
      <x:c r="V1050" s="9" t="n">
        <x:f>O1050*T1050</x:f>
        <x:v>0</x:v>
      </x:c>
      <x:c r="W1050" s="9" t="n">
        <x:f>Q1050*T1050</x:f>
        <x:v>0</x:v>
      </x:c>
      <x:c r="X1050" s="9" t="n">
        <x:f>R1050*T1050</x:f>
        <x:v>280.8</x:v>
      </x:c>
      <x:c r="Y1050" s="9" t="n">
        <x:f>S1050*T1050</x:f>
        <x:v>280.8</x:v>
      </x:c>
      <x:c r="Z1050" s="9" t="n">
        <x:f>IF(ISNUMBER(U1050),S1050*(U1050-T1050),"n.a.")</x:f>
        <x:v>28.080000000000005</x:v>
      </x:c>
      <x:c r="AA1050" s="9" t="n">
        <x:f>IF(ISNUMBER(U1050),Y1050,0)</x:f>
        <x:v>280.8</x:v>
      </x:c>
      <x:c r="AB1050" s="7" t="n">
        <x:f>MAX(0,L1050-SUM(F1050:K1050))</x:f>
        <x:v>0</x:v>
      </x:c>
    </x:row>
    <x:row r="1051" ht="22" customHeight="1">
      <x:c r="A1051" s="18" t="n">
        <x:f>Summary!C$41</x:f>
        <x:v>46327</x:v>
      </x:c>
      <x:c r="B1051" s="2" t="str">
        <x:f>'Inventory detail'!A1051</x:f>
        <x:v>POUC</x:v>
      </x:c>
      <x:c r="C1051" s="2" t="str">
        <x:f>'Inventory detail'!B1051</x:f>
        <x:v>30</x:v>
      </x:c>
      <x:c r="D1051" s="2" t="str">
        <x:f>'Inventory detail'!C1051</x:f>
        <x:v>SCH7</x:v>
      </x:c>
      <x:c r="E1051" s="10" t="n">
        <x:f>Summary!$E$5</x:f>
        <x:v>46304</x:v>
      </x:c>
      <x:c r="F1051" s="7" t="n">
        <x:f>'Inventory detail'!W1051</x:f>
        <x:v>0</x:v>
      </x:c>
      <x:c r="G1051" s="7" t="n">
        <x:f>'Inventory detail'!X1051</x:f>
        <x:v>0</x:v>
      </x:c>
      <x:c r="H1051" s="7" t="n">
        <x:f>'Inventory detail'!Y1051</x:f>
        <x:v>3900</x:v>
      </x:c>
      <x:c r="I1051" s="7" t="n">
        <x:f>0</x:f>
        <x:v>0</x:v>
      </x:c>
      <x:c r="J1051" s="7" t="n">
        <x:f>0</x:f>
        <x:v>0</x:v>
      </x:c>
      <x:c r="K1051" s="7" t="n">
        <x:f>0</x:f>
        <x:v>0</x:v>
      </x:c>
      <x:c r="L1051" s="7" t="n">
        <x:f>'Inventory detail'!F1051*Summary!$K$5*(A1051-E1051)/Summary!$K$6</x:f>
        <x:v>0</x:v>
      </x:c>
      <x:c r="M1051" s="7" t="n">
        <x:f>MAX(0,H1051-L1051)</x:f>
        <x:v>3900</x:v>
      </x:c>
      <x:c r="N1051" s="7" t="n">
        <x:f>MAX(0,L1051-H1051)</x:f>
        <x:v>0</x:v>
      </x:c>
      <x:c r="O1051" s="7" t="n">
        <x:f>MAX(0,F1051+I1051-N1051)</x:f>
        <x:v>0</x:v>
      </x:c>
      <x:c r="P1051" s="7" t="n">
        <x:f>MAX(0,N1051-F1051-I1051)</x:f>
        <x:v>0</x:v>
      </x:c>
      <x:c r="Q1051" s="7" t="n">
        <x:f>MAX(0,G1051+J1051-P1051)</x:f>
        <x:v>0</x:v>
      </x:c>
      <x:c r="R1051" s="7" t="n">
        <x:f>M1051+MAX(0,K1051-MAX(0,P1051-G1051-J1051))</x:f>
        <x:v>3900</x:v>
      </x:c>
      <x:c r="S1051" s="7" t="n">
        <x:f>SUM(O1051,Q1051,R1051)</x:f>
        <x:v>3900</x:v>
      </x:c>
      <x:c r="T1051" s="14" t="n">
        <x:f>'Inventory detail'!T1051</x:f>
        <x:v>0.0095</x:v>
      </x:c>
      <x:c r="U1051" s="14" t="n">
        <x:f>'Inventory detail'!U1051</x:f>
        <x:v>0.010394999999999998</x:v>
      </x:c>
      <x:c r="V1051" s="9" t="n">
        <x:f>O1051*T1051</x:f>
        <x:v>0</x:v>
      </x:c>
      <x:c r="W1051" s="9" t="n">
        <x:f>Q1051*T1051</x:f>
        <x:v>0</x:v>
      </x:c>
      <x:c r="X1051" s="9" t="n">
        <x:f>R1051*T1051</x:f>
        <x:v>37.05</x:v>
      </x:c>
      <x:c r="Y1051" s="9" t="n">
        <x:f>S1051*T1051</x:f>
        <x:v>37.05</x:v>
      </x:c>
      <x:c r="Z1051" s="9" t="n">
        <x:f>IF(ISNUMBER(U1051),S1051*(U1051-T1051),"n.a.")</x:f>
        <x:v>3.4904999999999933</x:v>
      </x:c>
      <x:c r="AA1051" s="9" t="n">
        <x:f>IF(ISNUMBER(U1051),Y1051,0)</x:f>
        <x:v>37.05</x:v>
      </x:c>
      <x:c r="AB1051" s="7" t="n">
        <x:f>MAX(0,L1051-SUM(F1051:K1051))</x:f>
        <x:v>0</x:v>
      </x:c>
    </x:row>
    <x:row r="1052" ht="22" customHeight="1">
      <x:c r="A1052" s="18" t="n">
        <x:f>Summary!C$41</x:f>
        <x:v>46327</x:v>
      </x:c>
      <x:c r="B1052" s="2" t="str">
        <x:f>'Inventory detail'!A1052</x:f>
        <x:v>POUC</x:v>
      </x:c>
      <x:c r="C1052" s="2" t="str">
        <x:f>'Inventory detail'!B1052</x:f>
        <x:v>30</x:v>
      </x:c>
      <x:c r="D1052" s="2" t="str">
        <x:f>'Inventory detail'!C1052</x:f>
        <x:v>MP1114G</x:v>
      </x:c>
      <x:c r="E1052" s="10" t="n">
        <x:f>Summary!$E$5</x:f>
        <x:v>46304</x:v>
      </x:c>
      <x:c r="F1052" s="7" t="n">
        <x:f>'Inventory detail'!W1052</x:f>
        <x:v>0</x:v>
      </x:c>
      <x:c r="G1052" s="7" t="n">
        <x:f>'Inventory detail'!X1052</x:f>
        <x:v>0</x:v>
      </x:c>
      <x:c r="H1052" s="7" t="n">
        <x:f>'Inventory detail'!Y1052</x:f>
        <x:v>0</x:v>
      </x:c>
      <x:c r="I1052" s="7" t="n">
        <x:f>0</x:f>
        <x:v>0</x:v>
      </x:c>
      <x:c r="J1052" s="7" t="n">
        <x:f>0</x:f>
        <x:v>0</x:v>
      </x:c>
      <x:c r="K1052" s="7" t="n">
        <x:f>0</x:f>
        <x:v>0</x:v>
      </x:c>
      <x:c r="L1052" s="7" t="n">
        <x:f>'Inventory detail'!F1052*Summary!$K$5*(A1052-E1052)/Summary!$K$6</x:f>
        <x:v>0</x:v>
      </x:c>
      <x:c r="M1052" s="7" t="n">
        <x:f>MAX(0,H1052-L1052)</x:f>
        <x:v>0</x:v>
      </x:c>
      <x:c r="N1052" s="7" t="n">
        <x:f>MAX(0,L1052-H1052)</x:f>
        <x:v>0</x:v>
      </x:c>
      <x:c r="O1052" s="7" t="n">
        <x:f>MAX(0,F1052+I1052-N1052)</x:f>
        <x:v>0</x:v>
      </x:c>
      <x:c r="P1052" s="7" t="n">
        <x:f>MAX(0,N1052-F1052-I1052)</x:f>
        <x:v>0</x:v>
      </x:c>
      <x:c r="Q1052" s="7" t="n">
        <x:f>MAX(0,G1052+J1052-P1052)</x:f>
        <x:v>0</x:v>
      </x:c>
      <x:c r="R1052" s="7" t="n">
        <x:f>M1052+MAX(0,K1052-MAX(0,P1052-G1052-J1052))</x:f>
        <x:v>0</x:v>
      </x:c>
      <x:c r="S1052" s="7" t="n">
        <x:f>SUM(O1052,Q1052,R1052)</x:f>
        <x:v>0</x:v>
      </x:c>
      <x:c r="T1052" s="14" t="n">
        <x:f>'Inventory detail'!T1052</x:f>
        <x:v>28.52</x:v>
      </x:c>
      <x:c r="U1052" s="14" t="str">
        <x:f>'Inventory detail'!U1052</x:f>
        <x:v>n.a.</x:v>
      </x:c>
      <x:c r="V1052" s="9" t="n">
        <x:f>O1052*T1052</x:f>
        <x:v>0</x:v>
      </x:c>
      <x:c r="W1052" s="9" t="n">
        <x:f>Q1052*T1052</x:f>
        <x:v>0</x:v>
      </x:c>
      <x:c r="X1052" s="9" t="n">
        <x:f>R1052*T1052</x:f>
        <x:v>0</x:v>
      </x:c>
      <x:c r="Y1052" s="9" t="n">
        <x:f>S1052*T1052</x:f>
        <x:v>0</x:v>
      </x:c>
      <x:c r="Z1052" s="9" t="str">
        <x:f>IF(ISNUMBER(U1052),S1052*(U1052-T1052),"n.a.")</x:f>
        <x:v>n.a.</x:v>
      </x:c>
      <x:c r="AA1052" s="9" t="n">
        <x:f>IF(ISNUMBER(U1052),Y1052,0)</x:f>
        <x:v>0</x:v>
      </x:c>
      <x:c r="AB1052" s="7" t="n">
        <x:f>MAX(0,L1052-SUM(F1052:K1052))</x:f>
        <x:v>0</x:v>
      </x:c>
    </x:row>
    <x:row r="1053" ht="22" customHeight="1">
      <x:c r="A1053" s="18" t="n">
        <x:f>Summary!C$41</x:f>
        <x:v>46327</x:v>
      </x:c>
      <x:c r="B1053" s="2" t="str">
        <x:f>'Inventory detail'!A1053</x:f>
        <x:v>POUC</x:v>
      </x:c>
      <x:c r="C1053" s="2" t="str">
        <x:f>'Inventory detail'!B1053</x:f>
        <x:v>30</x:v>
      </x:c>
      <x:c r="D1053" s="2" t="str">
        <x:f>'Inventory detail'!C1053</x:f>
        <x:v>MP1114M</x:v>
      </x:c>
      <x:c r="E1053" s="10" t="n">
        <x:f>Summary!$E$5</x:f>
        <x:v>46304</x:v>
      </x:c>
      <x:c r="F1053" s="7" t="n">
        <x:f>'Inventory detail'!W1053</x:f>
        <x:v>0</x:v>
      </x:c>
      <x:c r="G1053" s="7" t="n">
        <x:f>'Inventory detail'!X1053</x:f>
        <x:v>0</x:v>
      </x:c>
      <x:c r="H1053" s="7" t="n">
        <x:f>'Inventory detail'!Y1053</x:f>
        <x:v>0</x:v>
      </x:c>
      <x:c r="I1053" s="7" t="n">
        <x:f>0</x:f>
        <x:v>0</x:v>
      </x:c>
      <x:c r="J1053" s="7" t="n">
        <x:f>0</x:f>
        <x:v>0</x:v>
      </x:c>
      <x:c r="K1053" s="7" t="n">
        <x:f>0</x:f>
        <x:v>0</x:v>
      </x:c>
      <x:c r="L1053" s="7" t="n">
        <x:f>'Inventory detail'!F1053*Summary!$K$5*(A1053-E1053)/Summary!$K$6</x:f>
        <x:v>0</x:v>
      </x:c>
      <x:c r="M1053" s="7" t="n">
        <x:f>MAX(0,H1053-L1053)</x:f>
        <x:v>0</x:v>
      </x:c>
      <x:c r="N1053" s="7" t="n">
        <x:f>MAX(0,L1053-H1053)</x:f>
        <x:v>0</x:v>
      </x:c>
      <x:c r="O1053" s="7" t="n">
        <x:f>MAX(0,F1053+I1053-N1053)</x:f>
        <x:v>0</x:v>
      </x:c>
      <x:c r="P1053" s="7" t="n">
        <x:f>MAX(0,N1053-F1053-I1053)</x:f>
        <x:v>0</x:v>
      </x:c>
      <x:c r="Q1053" s="7" t="n">
        <x:f>MAX(0,G1053+J1053-P1053)</x:f>
        <x:v>0</x:v>
      </x:c>
      <x:c r="R1053" s="7" t="n">
        <x:f>M1053+MAX(0,K1053-MAX(0,P1053-G1053-J1053))</x:f>
        <x:v>0</x:v>
      </x:c>
      <x:c r="S1053" s="7" t="n">
        <x:f>SUM(O1053,Q1053,R1053)</x:f>
        <x:v>0</x:v>
      </x:c>
      <x:c r="T1053" s="14" t="n">
        <x:f>'Inventory detail'!T1053</x:f>
        <x:v>0.2852</x:v>
      </x:c>
      <x:c r="U1053" s="14" t="str">
        <x:f>'Inventory detail'!U1053</x:f>
        <x:v>n.a.</x:v>
      </x:c>
      <x:c r="V1053" s="9" t="n">
        <x:f>O1053*T1053</x:f>
        <x:v>0</x:v>
      </x:c>
      <x:c r="W1053" s="9" t="n">
        <x:f>Q1053*T1053</x:f>
        <x:v>0</x:v>
      </x:c>
      <x:c r="X1053" s="9" t="n">
        <x:f>R1053*T1053</x:f>
        <x:v>0</x:v>
      </x:c>
      <x:c r="Y1053" s="9" t="n">
        <x:f>S1053*T1053</x:f>
        <x:v>0</x:v>
      </x:c>
      <x:c r="Z1053" s="9" t="str">
        <x:f>IF(ISNUMBER(U1053),S1053*(U1053-T1053),"n.a.")</x:f>
        <x:v>n.a.</x:v>
      </x:c>
      <x:c r="AA1053" s="9" t="n">
        <x:f>IF(ISNUMBER(U1053),Y1053,0)</x:f>
        <x:v>0</x:v>
      </x:c>
      <x:c r="AB1053" s="7" t="n">
        <x:f>MAX(0,L1053-SUM(F1053:K1053))</x:f>
        <x:v>0</x:v>
      </x:c>
    </x:row>
    <x:row r="1054" ht="22" customHeight="1">
      <x:c r="A1054" s="18" t="n">
        <x:f>Summary!C$41</x:f>
        <x:v>46327</x:v>
      </x:c>
      <x:c r="B1054" s="2" t="str">
        <x:f>'Inventory detail'!A1054</x:f>
        <x:v>POUC</x:v>
      </x:c>
      <x:c r="C1054" s="2" t="str">
        <x:f>'Inventory detail'!B1054</x:f>
        <x:v>30</x:v>
      </x:c>
      <x:c r="D1054" s="2" t="str">
        <x:f>'Inventory detail'!C1054</x:f>
        <x:v>MP57G</x:v>
      </x:c>
      <x:c r="E1054" s="10" t="n">
        <x:f>Summary!$E$5</x:f>
        <x:v>46304</x:v>
      </x:c>
      <x:c r="F1054" s="7" t="n">
        <x:f>'Inventory detail'!W1054</x:f>
        <x:v>0</x:v>
      </x:c>
      <x:c r="G1054" s="7" t="n">
        <x:f>'Inventory detail'!X1054</x:f>
        <x:v>0</x:v>
      </x:c>
      <x:c r="H1054" s="7" t="n">
        <x:f>'Inventory detail'!Y1054</x:f>
        <x:v>0</x:v>
      </x:c>
      <x:c r="I1054" s="7" t="n">
        <x:f>0</x:f>
        <x:v>0</x:v>
      </x:c>
      <x:c r="J1054" s="7" t="n">
        <x:f>0</x:f>
        <x:v>0</x:v>
      </x:c>
      <x:c r="K1054" s="7" t="n">
        <x:f>0</x:f>
        <x:v>0</x:v>
      </x:c>
      <x:c r="L1054" s="7" t="n">
        <x:f>'Inventory detail'!F1054*Summary!$K$5*(A1054-E1054)/Summary!$K$6</x:f>
        <x:v>0</x:v>
      </x:c>
      <x:c r="M1054" s="7" t="n">
        <x:f>MAX(0,H1054-L1054)</x:f>
        <x:v>0</x:v>
      </x:c>
      <x:c r="N1054" s="7" t="n">
        <x:f>MAX(0,L1054-H1054)</x:f>
        <x:v>0</x:v>
      </x:c>
      <x:c r="O1054" s="7" t="n">
        <x:f>MAX(0,F1054+I1054-N1054)</x:f>
        <x:v>0</x:v>
      </x:c>
      <x:c r="P1054" s="7" t="n">
        <x:f>MAX(0,N1054-F1054-I1054)</x:f>
        <x:v>0</x:v>
      </x:c>
      <x:c r="Q1054" s="7" t="n">
        <x:f>MAX(0,G1054+J1054-P1054)</x:f>
        <x:v>0</x:v>
      </x:c>
      <x:c r="R1054" s="7" t="n">
        <x:f>M1054+MAX(0,K1054-MAX(0,P1054-G1054-J1054))</x:f>
        <x:v>0</x:v>
      </x:c>
      <x:c r="S1054" s="7" t="n">
        <x:f>SUM(O1054,Q1054,R1054)</x:f>
        <x:v>0</x:v>
      </x:c>
      <x:c r="T1054" s="14" t="n">
        <x:f>'Inventory detail'!T1054</x:f>
        <x:v>0.1637</x:v>
      </x:c>
      <x:c r="U1054" s="14" t="str">
        <x:f>'Inventory detail'!U1054</x:f>
        <x:v>n.a.</x:v>
      </x:c>
      <x:c r="V1054" s="9" t="n">
        <x:f>O1054*T1054</x:f>
        <x:v>0</x:v>
      </x:c>
      <x:c r="W1054" s="9" t="n">
        <x:f>Q1054*T1054</x:f>
        <x:v>0</x:v>
      </x:c>
      <x:c r="X1054" s="9" t="n">
        <x:f>R1054*T1054</x:f>
        <x:v>0</x:v>
      </x:c>
      <x:c r="Y1054" s="9" t="n">
        <x:f>S1054*T1054</x:f>
        <x:v>0</x:v>
      </x:c>
      <x:c r="Z1054" s="9" t="str">
        <x:f>IF(ISNUMBER(U1054),S1054*(U1054-T1054),"n.a.")</x:f>
        <x:v>n.a.</x:v>
      </x:c>
      <x:c r="AA1054" s="9" t="n">
        <x:f>IF(ISNUMBER(U1054),Y1054,0)</x:f>
        <x:v>0</x:v>
      </x:c>
      <x:c r="AB1054" s="7" t="n">
        <x:f>MAX(0,L1054-SUM(F1054:K1054))</x:f>
        <x:v>0</x:v>
      </x:c>
    </x:row>
    <x:row r="1055" ht="22" customHeight="1">
      <x:c r="A1055" s="18" t="n">
        <x:f>Summary!C$41</x:f>
        <x:v>46327</x:v>
      </x:c>
      <x:c r="B1055" s="2" t="str">
        <x:f>'Inventory detail'!A1055</x:f>
        <x:v>POUC</x:v>
      </x:c>
      <x:c r="C1055" s="2" t="str">
        <x:f>'Inventory detail'!B1055</x:f>
        <x:v>30</x:v>
      </x:c>
      <x:c r="D1055" s="2" t="str">
        <x:f>'Inventory detail'!C1055</x:f>
        <x:v>MP57M</x:v>
      </x:c>
      <x:c r="E1055" s="10" t="n">
        <x:f>Summary!$E$5</x:f>
        <x:v>46304</x:v>
      </x:c>
      <x:c r="F1055" s="7" t="n">
        <x:f>'Inventory detail'!W1055</x:f>
        <x:v>0</x:v>
      </x:c>
      <x:c r="G1055" s="7" t="n">
        <x:f>'Inventory detail'!X1055</x:f>
        <x:v>0</x:v>
      </x:c>
      <x:c r="H1055" s="7" t="n">
        <x:f>'Inventory detail'!Y1055</x:f>
        <x:v>0</x:v>
      </x:c>
      <x:c r="I1055" s="7" t="n">
        <x:f>0</x:f>
        <x:v>0</x:v>
      </x:c>
      <x:c r="J1055" s="7" t="n">
        <x:f>0</x:f>
        <x:v>0</x:v>
      </x:c>
      <x:c r="K1055" s="7" t="n">
        <x:f>0</x:f>
        <x:v>0</x:v>
      </x:c>
      <x:c r="L1055" s="7" t="n">
        <x:f>'Inventory detail'!F1055*Summary!$K$5*(A1055-E1055)/Summary!$K$6</x:f>
        <x:v>0</x:v>
      </x:c>
      <x:c r="M1055" s="7" t="n">
        <x:f>MAX(0,H1055-L1055)</x:f>
        <x:v>0</x:v>
      </x:c>
      <x:c r="N1055" s="7" t="n">
        <x:f>MAX(0,L1055-H1055)</x:f>
        <x:v>0</x:v>
      </x:c>
      <x:c r="O1055" s="7" t="n">
        <x:f>MAX(0,F1055+I1055-N1055)</x:f>
        <x:v>0</x:v>
      </x:c>
      <x:c r="P1055" s="7" t="n">
        <x:f>MAX(0,N1055-F1055-I1055)</x:f>
        <x:v>0</x:v>
      </x:c>
      <x:c r="Q1055" s="7" t="n">
        <x:f>MAX(0,G1055+J1055-P1055)</x:f>
        <x:v>0</x:v>
      </x:c>
      <x:c r="R1055" s="7" t="n">
        <x:f>M1055+MAX(0,K1055-MAX(0,P1055-G1055-J1055))</x:f>
        <x:v>0</x:v>
      </x:c>
      <x:c r="S1055" s="7" t="n">
        <x:f>SUM(O1055,Q1055,R1055)</x:f>
        <x:v>0</x:v>
      </x:c>
      <x:c r="T1055" s="14" t="n">
        <x:f>'Inventory detail'!T1055</x:f>
        <x:v>0.1637</x:v>
      </x:c>
      <x:c r="U1055" s="14" t="str">
        <x:f>'Inventory detail'!U1055</x:f>
        <x:v>n.a.</x:v>
      </x:c>
      <x:c r="V1055" s="9" t="n">
        <x:f>O1055*T1055</x:f>
        <x:v>0</x:v>
      </x:c>
      <x:c r="W1055" s="9" t="n">
        <x:f>Q1055*T1055</x:f>
        <x:v>0</x:v>
      </x:c>
      <x:c r="X1055" s="9" t="n">
        <x:f>R1055*T1055</x:f>
        <x:v>0</x:v>
      </x:c>
      <x:c r="Y1055" s="9" t="n">
        <x:f>S1055*T1055</x:f>
        <x:v>0</x:v>
      </x:c>
      <x:c r="Z1055" s="9" t="str">
        <x:f>IF(ISNUMBER(U1055),S1055*(U1055-T1055),"n.a.")</x:f>
        <x:v>n.a.</x:v>
      </x:c>
      <x:c r="AA1055" s="9" t="n">
        <x:f>IF(ISNUMBER(U1055),Y1055,0)</x:f>
        <x:v>0</x:v>
      </x:c>
      <x:c r="AB1055" s="7" t="n">
        <x:f>MAX(0,L1055-SUM(F1055:K1055))</x:f>
        <x:v>0</x:v>
      </x:c>
    </x:row>
    <x:row r="1056" ht="22" customHeight="1">
      <x:c r="A1056" s="18" t="n">
        <x:f>Summary!C$41</x:f>
        <x:v>46327</x:v>
      </x:c>
      <x:c r="B1056" s="2" t="str">
        <x:f>'Inventory detail'!A1056</x:f>
        <x:v>POUC</x:v>
      </x:c>
      <x:c r="C1056" s="2" t="str">
        <x:f>'Inventory detail'!B1056</x:f>
        <x:v>30</x:v>
      </x:c>
      <x:c r="D1056" s="2" t="str">
        <x:f>'Inventory detail'!C1056</x:f>
        <x:v>MP810G</x:v>
      </x:c>
      <x:c r="E1056" s="10" t="n">
        <x:f>Summary!$E$5</x:f>
        <x:v>46304</x:v>
      </x:c>
      <x:c r="F1056" s="7" t="n">
        <x:f>'Inventory detail'!W1056</x:f>
        <x:v>0</x:v>
      </x:c>
      <x:c r="G1056" s="7" t="n">
        <x:f>'Inventory detail'!X1056</x:f>
        <x:v>0</x:v>
      </x:c>
      <x:c r="H1056" s="7" t="n">
        <x:f>'Inventory detail'!Y1056</x:f>
        <x:v>0</x:v>
      </x:c>
      <x:c r="I1056" s="7" t="n">
        <x:f>0</x:f>
        <x:v>0</x:v>
      </x:c>
      <x:c r="J1056" s="7" t="n">
        <x:f>0</x:f>
        <x:v>0</x:v>
      </x:c>
      <x:c r="K1056" s="7" t="n">
        <x:f>0</x:f>
        <x:v>0</x:v>
      </x:c>
      <x:c r="L1056" s="7" t="n">
        <x:f>'Inventory detail'!F1056*Summary!$K$5*(A1056-E1056)/Summary!$K$6</x:f>
        <x:v>0</x:v>
      </x:c>
      <x:c r="M1056" s="7" t="n">
        <x:f>MAX(0,H1056-L1056)</x:f>
        <x:v>0</x:v>
      </x:c>
      <x:c r="N1056" s="7" t="n">
        <x:f>MAX(0,L1056-H1056)</x:f>
        <x:v>0</x:v>
      </x:c>
      <x:c r="O1056" s="7" t="n">
        <x:f>MAX(0,F1056+I1056-N1056)</x:f>
        <x:v>0</x:v>
      </x:c>
      <x:c r="P1056" s="7" t="n">
        <x:f>MAX(0,N1056-F1056-I1056)</x:f>
        <x:v>0</x:v>
      </x:c>
      <x:c r="Q1056" s="7" t="n">
        <x:f>MAX(0,G1056+J1056-P1056)</x:f>
        <x:v>0</x:v>
      </x:c>
      <x:c r="R1056" s="7" t="n">
        <x:f>M1056+MAX(0,K1056-MAX(0,P1056-G1056-J1056))</x:f>
        <x:v>0</x:v>
      </x:c>
      <x:c r="S1056" s="7" t="n">
        <x:f>SUM(O1056,Q1056,R1056)</x:f>
        <x:v>0</x:v>
      </x:c>
      <x:c r="T1056" s="14" t="n">
        <x:f>'Inventory detail'!T1056</x:f>
        <x:v>0.1573</x:v>
      </x:c>
      <x:c r="U1056" s="14" t="str">
        <x:f>'Inventory detail'!U1056</x:f>
        <x:v>n.a.</x:v>
      </x:c>
      <x:c r="V1056" s="9" t="n">
        <x:f>O1056*T1056</x:f>
        <x:v>0</x:v>
      </x:c>
      <x:c r="W1056" s="9" t="n">
        <x:f>Q1056*T1056</x:f>
        <x:v>0</x:v>
      </x:c>
      <x:c r="X1056" s="9" t="n">
        <x:f>R1056*T1056</x:f>
        <x:v>0</x:v>
      </x:c>
      <x:c r="Y1056" s="9" t="n">
        <x:f>S1056*T1056</x:f>
        <x:v>0</x:v>
      </x:c>
      <x:c r="Z1056" s="9" t="str">
        <x:f>IF(ISNUMBER(U1056),S1056*(U1056-T1056),"n.a.")</x:f>
        <x:v>n.a.</x:v>
      </x:c>
      <x:c r="AA1056" s="9" t="n">
        <x:f>IF(ISNUMBER(U1056),Y1056,0)</x:f>
        <x:v>0</x:v>
      </x:c>
      <x:c r="AB1056" s="7" t="n">
        <x:f>MAX(0,L1056-SUM(F1056:K1056))</x:f>
        <x:v>0</x:v>
      </x:c>
    </x:row>
    <x:row r="1057" ht="22" customHeight="1">
      <x:c r="A1057" s="18" t="n">
        <x:f>Summary!C$41</x:f>
        <x:v>46327</x:v>
      </x:c>
      <x:c r="B1057" s="2" t="str">
        <x:f>'Inventory detail'!A1057</x:f>
        <x:v>POUC</x:v>
      </x:c>
      <x:c r="C1057" s="2" t="str">
        <x:f>'Inventory detail'!B1057</x:f>
        <x:v>30</x:v>
      </x:c>
      <x:c r="D1057" s="2" t="str">
        <x:f>'Inventory detail'!C1057</x:f>
        <x:v>MP810M</x:v>
      </x:c>
      <x:c r="E1057" s="10" t="n">
        <x:f>Summary!$E$5</x:f>
        <x:v>46304</x:v>
      </x:c>
      <x:c r="F1057" s="7" t="n">
        <x:f>'Inventory detail'!W1057</x:f>
        <x:v>0</x:v>
      </x:c>
      <x:c r="G1057" s="7" t="n">
        <x:f>'Inventory detail'!X1057</x:f>
        <x:v>0</x:v>
      </x:c>
      <x:c r="H1057" s="7" t="n">
        <x:f>'Inventory detail'!Y1057</x:f>
        <x:v>0</x:v>
      </x:c>
      <x:c r="I1057" s="7" t="n">
        <x:f>0</x:f>
        <x:v>0</x:v>
      </x:c>
      <x:c r="J1057" s="7" t="n">
        <x:f>0</x:f>
        <x:v>0</x:v>
      </x:c>
      <x:c r="K1057" s="7" t="n">
        <x:f>0</x:f>
        <x:v>0</x:v>
      </x:c>
      <x:c r="L1057" s="7" t="n">
        <x:f>'Inventory detail'!F1057*Summary!$K$5*(A1057-E1057)/Summary!$K$6</x:f>
        <x:v>0</x:v>
      </x:c>
      <x:c r="M1057" s="7" t="n">
        <x:f>MAX(0,H1057-L1057)</x:f>
        <x:v>0</x:v>
      </x:c>
      <x:c r="N1057" s="7" t="n">
        <x:f>MAX(0,L1057-H1057)</x:f>
        <x:v>0</x:v>
      </x:c>
      <x:c r="O1057" s="7" t="n">
        <x:f>MAX(0,F1057+I1057-N1057)</x:f>
        <x:v>0</x:v>
      </x:c>
      <x:c r="P1057" s="7" t="n">
        <x:f>MAX(0,N1057-F1057-I1057)</x:f>
        <x:v>0</x:v>
      </x:c>
      <x:c r="Q1057" s="7" t="n">
        <x:f>MAX(0,G1057+J1057-P1057)</x:f>
        <x:v>0</x:v>
      </x:c>
      <x:c r="R1057" s="7" t="n">
        <x:f>M1057+MAX(0,K1057-MAX(0,P1057-G1057-J1057))</x:f>
        <x:v>0</x:v>
      </x:c>
      <x:c r="S1057" s="7" t="n">
        <x:f>SUM(O1057,Q1057,R1057)</x:f>
        <x:v>0</x:v>
      </x:c>
      <x:c r="T1057" s="14" t="n">
        <x:f>'Inventory detail'!T1057</x:f>
        <x:v>0.1573</x:v>
      </x:c>
      <x:c r="U1057" s="14" t="str">
        <x:f>'Inventory detail'!U1057</x:f>
        <x:v>n.a.</x:v>
      </x:c>
      <x:c r="V1057" s="9" t="n">
        <x:f>O1057*T1057</x:f>
        <x:v>0</x:v>
      </x:c>
      <x:c r="W1057" s="9" t="n">
        <x:f>Q1057*T1057</x:f>
        <x:v>0</x:v>
      </x:c>
      <x:c r="X1057" s="9" t="n">
        <x:f>R1057*T1057</x:f>
        <x:v>0</x:v>
      </x:c>
      <x:c r="Y1057" s="9" t="n">
        <x:f>S1057*T1057</x:f>
        <x:v>0</x:v>
      </x:c>
      <x:c r="Z1057" s="9" t="str">
        <x:f>IF(ISNUMBER(U1057),S1057*(U1057-T1057),"n.a.")</x:f>
        <x:v>n.a.</x:v>
      </x:c>
      <x:c r="AA1057" s="9" t="n">
        <x:f>IF(ISNUMBER(U1057),Y1057,0)</x:f>
        <x:v>0</x:v>
      </x:c>
      <x:c r="AB1057" s="7" t="n">
        <x:f>MAX(0,L1057-SUM(F1057:K1057))</x:f>
        <x:v>0</x:v>
      </x:c>
    </x:row>
    <x:row r="1058" ht="22" customHeight="1">
      <x:c r="A1058" s="18" t="n">
        <x:f>Summary!C$41</x:f>
        <x:v>46327</x:v>
      </x:c>
      <x:c r="B1058" s="2" t="str">
        <x:f>'Inventory detail'!A1058</x:f>
        <x:v>POUC</x:v>
      </x:c>
      <x:c r="C1058" s="2" t="str">
        <x:f>'Inventory detail'!B1058</x:f>
        <x:v>30</x:v>
      </x:c>
      <x:c r="D1058" s="2" t="str">
        <x:f>'Inventory detail'!C1058</x:f>
        <x:v>MPASCG</x:v>
      </x:c>
      <x:c r="E1058" s="10" t="n">
        <x:f>Summary!$E$5</x:f>
        <x:v>46304</x:v>
      </x:c>
      <x:c r="F1058" s="7" t="n">
        <x:f>'Inventory detail'!W1058</x:f>
        <x:v>0</x:v>
      </x:c>
      <x:c r="G1058" s="7" t="n">
        <x:f>'Inventory detail'!X1058</x:f>
        <x:v>0</x:v>
      </x:c>
      <x:c r="H1058" s="7" t="n">
        <x:f>'Inventory detail'!Y1058</x:f>
        <x:v>0</x:v>
      </x:c>
      <x:c r="I1058" s="7" t="n">
        <x:f>0</x:f>
        <x:v>0</x:v>
      </x:c>
      <x:c r="J1058" s="7" t="n">
        <x:f>0</x:f>
        <x:v>0</x:v>
      </x:c>
      <x:c r="K1058" s="7" t="n">
        <x:f>0</x:f>
        <x:v>0</x:v>
      </x:c>
      <x:c r="L1058" s="7" t="n">
        <x:f>'Inventory detail'!F1058*Summary!$K$5*(A1058-E1058)/Summary!$K$6</x:f>
        <x:v>0</x:v>
      </x:c>
      <x:c r="M1058" s="7" t="n">
        <x:f>MAX(0,H1058-L1058)</x:f>
        <x:v>0</x:v>
      </x:c>
      <x:c r="N1058" s="7" t="n">
        <x:f>MAX(0,L1058-H1058)</x:f>
        <x:v>0</x:v>
      </x:c>
      <x:c r="O1058" s="7" t="n">
        <x:f>MAX(0,F1058+I1058-N1058)</x:f>
        <x:v>0</x:v>
      </x:c>
      <x:c r="P1058" s="7" t="n">
        <x:f>MAX(0,N1058-F1058-I1058)</x:f>
        <x:v>0</x:v>
      </x:c>
      <x:c r="Q1058" s="7" t="n">
        <x:f>MAX(0,G1058+J1058-P1058)</x:f>
        <x:v>0</x:v>
      </x:c>
      <x:c r="R1058" s="7" t="n">
        <x:f>M1058+MAX(0,K1058-MAX(0,P1058-G1058-J1058))</x:f>
        <x:v>0</x:v>
      </x:c>
      <x:c r="S1058" s="7" t="n">
        <x:f>SUM(O1058,Q1058,R1058)</x:f>
        <x:v>0</x:v>
      </x:c>
      <x:c r="T1058" s="14" t="n">
        <x:f>'Inventory detail'!T1058</x:f>
        <x:v>0.1739</x:v>
      </x:c>
      <x:c r="U1058" s="14" t="str">
        <x:f>'Inventory detail'!U1058</x:f>
        <x:v>n.a.</x:v>
      </x:c>
      <x:c r="V1058" s="9" t="n">
        <x:f>O1058*T1058</x:f>
        <x:v>0</x:v>
      </x:c>
      <x:c r="W1058" s="9" t="n">
        <x:f>Q1058*T1058</x:f>
        <x:v>0</x:v>
      </x:c>
      <x:c r="X1058" s="9" t="n">
        <x:f>R1058*T1058</x:f>
        <x:v>0</x:v>
      </x:c>
      <x:c r="Y1058" s="9" t="n">
        <x:f>S1058*T1058</x:f>
        <x:v>0</x:v>
      </x:c>
      <x:c r="Z1058" s="9" t="str">
        <x:f>IF(ISNUMBER(U1058),S1058*(U1058-T1058),"n.a.")</x:f>
        <x:v>n.a.</x:v>
      </x:c>
      <x:c r="AA1058" s="9" t="n">
        <x:f>IF(ISNUMBER(U1058),Y1058,0)</x:f>
        <x:v>0</x:v>
      </x:c>
      <x:c r="AB1058" s="7" t="n">
        <x:f>MAX(0,L1058-SUM(F1058:K1058))</x:f>
        <x:v>0</x:v>
      </x:c>
    </x:row>
    <x:row r="1059" ht="22" customHeight="1">
      <x:c r="A1059" s="18" t="n">
        <x:f>Summary!C$41</x:f>
        <x:v>46327</x:v>
      </x:c>
      <x:c r="B1059" s="2" t="str">
        <x:f>'Inventory detail'!A1059</x:f>
        <x:v>POUC</x:v>
      </x:c>
      <x:c r="C1059" s="2" t="str">
        <x:f>'Inventory detail'!B1059</x:f>
        <x:v>30</x:v>
      </x:c>
      <x:c r="D1059" s="2" t="str">
        <x:f>'Inventory detail'!C1059</x:f>
        <x:v>MPASCM</x:v>
      </x:c>
      <x:c r="E1059" s="10" t="n">
        <x:f>Summary!$E$5</x:f>
        <x:v>46304</x:v>
      </x:c>
      <x:c r="F1059" s="7" t="n">
        <x:f>'Inventory detail'!W1059</x:f>
        <x:v>0</x:v>
      </x:c>
      <x:c r="G1059" s="7" t="n">
        <x:f>'Inventory detail'!X1059</x:f>
        <x:v>0</x:v>
      </x:c>
      <x:c r="H1059" s="7" t="n">
        <x:f>'Inventory detail'!Y1059</x:f>
        <x:v>0</x:v>
      </x:c>
      <x:c r="I1059" s="7" t="n">
        <x:f>0</x:f>
        <x:v>0</x:v>
      </x:c>
      <x:c r="J1059" s="7" t="n">
        <x:f>0</x:f>
        <x:v>0</x:v>
      </x:c>
      <x:c r="K1059" s="7" t="n">
        <x:f>0</x:f>
        <x:v>0</x:v>
      </x:c>
      <x:c r="L1059" s="7" t="n">
        <x:f>'Inventory detail'!F1059*Summary!$K$5*(A1059-E1059)/Summary!$K$6</x:f>
        <x:v>0</x:v>
      </x:c>
      <x:c r="M1059" s="7" t="n">
        <x:f>MAX(0,H1059-L1059)</x:f>
        <x:v>0</x:v>
      </x:c>
      <x:c r="N1059" s="7" t="n">
        <x:f>MAX(0,L1059-H1059)</x:f>
        <x:v>0</x:v>
      </x:c>
      <x:c r="O1059" s="7" t="n">
        <x:f>MAX(0,F1059+I1059-N1059)</x:f>
        <x:v>0</x:v>
      </x:c>
      <x:c r="P1059" s="7" t="n">
        <x:f>MAX(0,N1059-F1059-I1059)</x:f>
        <x:v>0</x:v>
      </x:c>
      <x:c r="Q1059" s="7" t="n">
        <x:f>MAX(0,G1059+J1059-P1059)</x:f>
        <x:v>0</x:v>
      </x:c>
      <x:c r="R1059" s="7" t="n">
        <x:f>M1059+MAX(0,K1059-MAX(0,P1059-G1059-J1059))</x:f>
        <x:v>0</x:v>
      </x:c>
      <x:c r="S1059" s="7" t="n">
        <x:f>SUM(O1059,Q1059,R1059)</x:f>
        <x:v>0</x:v>
      </x:c>
      <x:c r="T1059" s="14" t="n">
        <x:f>'Inventory detail'!T1059</x:f>
        <x:v>0.1739</x:v>
      </x:c>
      <x:c r="U1059" s="14" t="str">
        <x:f>'Inventory detail'!U1059</x:f>
        <x:v>n.a.</x:v>
      </x:c>
      <x:c r="V1059" s="9" t="n">
        <x:f>O1059*T1059</x:f>
        <x:v>0</x:v>
      </x:c>
      <x:c r="W1059" s="9" t="n">
        <x:f>Q1059*T1059</x:f>
        <x:v>0</x:v>
      </x:c>
      <x:c r="X1059" s="9" t="n">
        <x:f>R1059*T1059</x:f>
        <x:v>0</x:v>
      </x:c>
      <x:c r="Y1059" s="9" t="n">
        <x:f>S1059*T1059</x:f>
        <x:v>0</x:v>
      </x:c>
      <x:c r="Z1059" s="9" t="str">
        <x:f>IF(ISNUMBER(U1059),S1059*(U1059-T1059),"n.a.")</x:f>
        <x:v>n.a.</x:v>
      </x:c>
      <x:c r="AA1059" s="9" t="n">
        <x:f>IF(ISNUMBER(U1059),Y1059,0)</x:f>
        <x:v>0</x:v>
      </x:c>
      <x:c r="AB1059" s="7" t="n">
        <x:f>MAX(0,L1059-SUM(F1059:K1059))</x:f>
        <x:v>0</x:v>
      </x:c>
    </x:row>
    <x:row r="1060" ht="22" customHeight="1">
      <x:c r="A1060" s="18" t="n">
        <x:f>Summary!C$41</x:f>
        <x:v>46327</x:v>
      </x:c>
      <x:c r="B1060" s="2" t="str">
        <x:f>'Inventory detail'!A1060</x:f>
        <x:v>POUC</x:v>
      </x:c>
      <x:c r="C1060" s="2" t="str">
        <x:f>'Inventory detail'!B1060</x:f>
        <x:v>30</x:v>
      </x:c>
      <x:c r="D1060" s="2" t="str">
        <x:f>'Inventory detail'!C1060</x:f>
        <x:v>MPBUSG</x:v>
      </x:c>
      <x:c r="E1060" s="10" t="n">
        <x:f>Summary!$E$5</x:f>
        <x:v>46304</x:v>
      </x:c>
      <x:c r="F1060" s="7" t="n">
        <x:f>'Inventory detail'!W1060</x:f>
        <x:v>0</x:v>
      </x:c>
      <x:c r="G1060" s="7" t="n">
        <x:f>'Inventory detail'!X1060</x:f>
        <x:v>0</x:v>
      </x:c>
      <x:c r="H1060" s="7" t="n">
        <x:f>'Inventory detail'!Y1060</x:f>
        <x:v>0</x:v>
      </x:c>
      <x:c r="I1060" s="7" t="n">
        <x:f>0</x:f>
        <x:v>0</x:v>
      </x:c>
      <x:c r="J1060" s="7" t="n">
        <x:f>0</x:f>
        <x:v>0</x:v>
      </x:c>
      <x:c r="K1060" s="7" t="n">
        <x:f>0</x:f>
        <x:v>0</x:v>
      </x:c>
      <x:c r="L1060" s="7" t="n">
        <x:f>'Inventory detail'!F1060*Summary!$K$5*(A1060-E1060)/Summary!$K$6</x:f>
        <x:v>0</x:v>
      </x:c>
      <x:c r="M1060" s="7" t="n">
        <x:f>MAX(0,H1060-L1060)</x:f>
        <x:v>0</x:v>
      </x:c>
      <x:c r="N1060" s="7" t="n">
        <x:f>MAX(0,L1060-H1060)</x:f>
        <x:v>0</x:v>
      </x:c>
      <x:c r="O1060" s="7" t="n">
        <x:f>MAX(0,F1060+I1060-N1060)</x:f>
        <x:v>0</x:v>
      </x:c>
      <x:c r="P1060" s="7" t="n">
        <x:f>MAX(0,N1060-F1060-I1060)</x:f>
        <x:v>0</x:v>
      </x:c>
      <x:c r="Q1060" s="7" t="n">
        <x:f>MAX(0,G1060+J1060-P1060)</x:f>
        <x:v>0</x:v>
      </x:c>
      <x:c r="R1060" s="7" t="n">
        <x:f>M1060+MAX(0,K1060-MAX(0,P1060-G1060-J1060))</x:f>
        <x:v>0</x:v>
      </x:c>
      <x:c r="S1060" s="7" t="n">
        <x:f>SUM(O1060,Q1060,R1060)</x:f>
        <x:v>0</x:v>
      </x:c>
      <x:c r="T1060" s="14" t="n">
        <x:f>'Inventory detail'!T1060</x:f>
        <x:v>0.091</x:v>
      </x:c>
      <x:c r="U1060" s="14" t="str">
        <x:f>'Inventory detail'!U1060</x:f>
        <x:v>n.a.</x:v>
      </x:c>
      <x:c r="V1060" s="9" t="n">
        <x:f>O1060*T1060</x:f>
        <x:v>0</x:v>
      </x:c>
      <x:c r="W1060" s="9" t="n">
        <x:f>Q1060*T1060</x:f>
        <x:v>0</x:v>
      </x:c>
      <x:c r="X1060" s="9" t="n">
        <x:f>R1060*T1060</x:f>
        <x:v>0</x:v>
      </x:c>
      <x:c r="Y1060" s="9" t="n">
        <x:f>S1060*T1060</x:f>
        <x:v>0</x:v>
      </x:c>
      <x:c r="Z1060" s="9" t="str">
        <x:f>IF(ISNUMBER(U1060),S1060*(U1060-T1060),"n.a.")</x:f>
        <x:v>n.a.</x:v>
      </x:c>
      <x:c r="AA1060" s="9" t="n">
        <x:f>IF(ISNUMBER(U1060),Y1060,0)</x:f>
        <x:v>0</x:v>
      </x:c>
      <x:c r="AB1060" s="7" t="n">
        <x:f>MAX(0,L1060-SUM(F1060:K1060))</x:f>
        <x:v>0</x:v>
      </x:c>
    </x:row>
    <x:row r="1061" ht="22" customHeight="1">
      <x:c r="A1061" s="18" t="n">
        <x:f>Summary!C$41</x:f>
        <x:v>46327</x:v>
      </x:c>
      <x:c r="B1061" s="2" t="str">
        <x:f>'Inventory detail'!A1061</x:f>
        <x:v>POUC</x:v>
      </x:c>
      <x:c r="C1061" s="2" t="str">
        <x:f>'Inventory detail'!B1061</x:f>
        <x:v>30</x:v>
      </x:c>
      <x:c r="D1061" s="2" t="str">
        <x:f>'Inventory detail'!C1061</x:f>
        <x:v>MPBUSM</x:v>
      </x:c>
      <x:c r="E1061" s="10" t="n">
        <x:f>Summary!$E$5</x:f>
        <x:v>46304</x:v>
      </x:c>
      <x:c r="F1061" s="7" t="n">
        <x:f>'Inventory detail'!W1061</x:f>
        <x:v>0</x:v>
      </x:c>
      <x:c r="G1061" s="7" t="n">
        <x:f>'Inventory detail'!X1061</x:f>
        <x:v>0</x:v>
      </x:c>
      <x:c r="H1061" s="7" t="n">
        <x:f>'Inventory detail'!Y1061</x:f>
        <x:v>0</x:v>
      </x:c>
      <x:c r="I1061" s="7" t="n">
        <x:f>0</x:f>
        <x:v>0</x:v>
      </x:c>
      <x:c r="J1061" s="7" t="n">
        <x:f>0</x:f>
        <x:v>0</x:v>
      </x:c>
      <x:c r="K1061" s="7" t="n">
        <x:f>0</x:f>
        <x:v>0</x:v>
      </x:c>
      <x:c r="L1061" s="7" t="n">
        <x:f>'Inventory detail'!F1061*Summary!$K$5*(A1061-E1061)/Summary!$K$6</x:f>
        <x:v>0</x:v>
      </x:c>
      <x:c r="M1061" s="7" t="n">
        <x:f>MAX(0,H1061-L1061)</x:f>
        <x:v>0</x:v>
      </x:c>
      <x:c r="N1061" s="7" t="n">
        <x:f>MAX(0,L1061-H1061)</x:f>
        <x:v>0</x:v>
      </x:c>
      <x:c r="O1061" s="7" t="n">
        <x:f>MAX(0,F1061+I1061-N1061)</x:f>
        <x:v>0</x:v>
      </x:c>
      <x:c r="P1061" s="7" t="n">
        <x:f>MAX(0,N1061-F1061-I1061)</x:f>
        <x:v>0</x:v>
      </x:c>
      <x:c r="Q1061" s="7" t="n">
        <x:f>MAX(0,G1061+J1061-P1061)</x:f>
        <x:v>0</x:v>
      </x:c>
      <x:c r="R1061" s="7" t="n">
        <x:f>M1061+MAX(0,K1061-MAX(0,P1061-G1061-J1061))</x:f>
        <x:v>0</x:v>
      </x:c>
      <x:c r="S1061" s="7" t="n">
        <x:f>SUM(O1061,Q1061,R1061)</x:f>
        <x:v>0</x:v>
      </x:c>
      <x:c r="T1061" s="14" t="n">
        <x:f>'Inventory detail'!T1061</x:f>
        <x:v>0.091</x:v>
      </x:c>
      <x:c r="U1061" s="14" t="str">
        <x:f>'Inventory detail'!U1061</x:f>
        <x:v>n.a.</x:v>
      </x:c>
      <x:c r="V1061" s="9" t="n">
        <x:f>O1061*T1061</x:f>
        <x:v>0</x:v>
      </x:c>
      <x:c r="W1061" s="9" t="n">
        <x:f>Q1061*T1061</x:f>
        <x:v>0</x:v>
      </x:c>
      <x:c r="X1061" s="9" t="n">
        <x:f>R1061*T1061</x:f>
        <x:v>0</x:v>
      </x:c>
      <x:c r="Y1061" s="9" t="n">
        <x:f>S1061*T1061</x:f>
        <x:v>0</x:v>
      </x:c>
      <x:c r="Z1061" s="9" t="str">
        <x:f>IF(ISNUMBER(U1061),S1061*(U1061-T1061),"n.a.")</x:f>
        <x:v>n.a.</x:v>
      </x:c>
      <x:c r="AA1061" s="9" t="n">
        <x:f>IF(ISNUMBER(U1061),Y1061,0)</x:f>
        <x:v>0</x:v>
      </x:c>
      <x:c r="AB1061" s="7" t="n">
        <x:f>MAX(0,L1061-SUM(F1061:K1061))</x:f>
        <x:v>0</x:v>
      </x:c>
    </x:row>
    <x:row r="1062" ht="22" customHeight="1">
      <x:c r="A1062" s="18" t="n">
        <x:f>Summary!C$41</x:f>
        <x:v>46327</x:v>
      </x:c>
      <x:c r="B1062" s="2" t="str">
        <x:f>'Inventory detail'!A1062</x:f>
        <x:v>POUC</x:v>
      </x:c>
      <x:c r="C1062" s="2" t="str">
        <x:f>'Inventory detail'!B1062</x:f>
        <x:v>30</x:v>
      </x:c>
      <x:c r="D1062" s="2" t="str">
        <x:f>'Inventory detail'!C1062</x:f>
        <x:v>MPCGSCM</x:v>
      </x:c>
      <x:c r="E1062" s="10" t="n">
        <x:f>Summary!$E$5</x:f>
        <x:v>46304</x:v>
      </x:c>
      <x:c r="F1062" s="7" t="n">
        <x:f>'Inventory detail'!W1062</x:f>
        <x:v>0</x:v>
      </x:c>
      <x:c r="G1062" s="7" t="n">
        <x:f>'Inventory detail'!X1062</x:f>
        <x:v>0</x:v>
      </x:c>
      <x:c r="H1062" s="7" t="n">
        <x:f>'Inventory detail'!Y1062</x:f>
        <x:v>0</x:v>
      </x:c>
      <x:c r="I1062" s="7" t="n">
        <x:f>0</x:f>
        <x:v>0</x:v>
      </x:c>
      <x:c r="J1062" s="7" t="n">
        <x:f>0</x:f>
        <x:v>0</x:v>
      </x:c>
      <x:c r="K1062" s="7" t="n">
        <x:f>0</x:f>
        <x:v>0</x:v>
      </x:c>
      <x:c r="L1062" s="7" t="n">
        <x:f>'Inventory detail'!F1062*Summary!$K$5*(A1062-E1062)/Summary!$K$6</x:f>
        <x:v>0</x:v>
      </x:c>
      <x:c r="M1062" s="7" t="n">
        <x:f>MAX(0,H1062-L1062)</x:f>
        <x:v>0</x:v>
      </x:c>
      <x:c r="N1062" s="7" t="n">
        <x:f>MAX(0,L1062-H1062)</x:f>
        <x:v>0</x:v>
      </x:c>
      <x:c r="O1062" s="7" t="n">
        <x:f>MAX(0,F1062+I1062-N1062)</x:f>
        <x:v>0</x:v>
      </x:c>
      <x:c r="P1062" s="7" t="n">
        <x:f>MAX(0,N1062-F1062-I1062)</x:f>
        <x:v>0</x:v>
      </x:c>
      <x:c r="Q1062" s="7" t="n">
        <x:f>MAX(0,G1062+J1062-P1062)</x:f>
        <x:v>0</x:v>
      </x:c>
      <x:c r="R1062" s="7" t="n">
        <x:f>M1062+MAX(0,K1062-MAX(0,P1062-G1062-J1062))</x:f>
        <x:v>0</x:v>
      </x:c>
      <x:c r="S1062" s="7" t="n">
        <x:f>SUM(O1062,Q1062,R1062)</x:f>
        <x:v>0</x:v>
      </x:c>
      <x:c r="T1062" s="14" t="n">
        <x:f>'Inventory detail'!T1062</x:f>
        <x:v>0.2586</x:v>
      </x:c>
      <x:c r="U1062" s="14" t="str">
        <x:f>'Inventory detail'!U1062</x:f>
        <x:v>n.a.</x:v>
      </x:c>
      <x:c r="V1062" s="9" t="n">
        <x:f>O1062*T1062</x:f>
        <x:v>0</x:v>
      </x:c>
      <x:c r="W1062" s="9" t="n">
        <x:f>Q1062*T1062</x:f>
        <x:v>0</x:v>
      </x:c>
      <x:c r="X1062" s="9" t="n">
        <x:f>R1062*T1062</x:f>
        <x:v>0</x:v>
      </x:c>
      <x:c r="Y1062" s="9" t="n">
        <x:f>S1062*T1062</x:f>
        <x:v>0</x:v>
      </x:c>
      <x:c r="Z1062" s="9" t="str">
        <x:f>IF(ISNUMBER(U1062),S1062*(U1062-T1062),"n.a.")</x:f>
        <x:v>n.a.</x:v>
      </x:c>
      <x:c r="AA1062" s="9" t="n">
        <x:f>IF(ISNUMBER(U1062),Y1062,0)</x:f>
        <x:v>0</x:v>
      </x:c>
      <x:c r="AB1062" s="7" t="n">
        <x:f>MAX(0,L1062-SUM(F1062:K1062))</x:f>
        <x:v>0</x:v>
      </x:c>
    </x:row>
    <x:row r="1063" ht="22" customHeight="1">
      <x:c r="A1063" s="18" t="n">
        <x:f>Summary!C$41</x:f>
        <x:v>46327</x:v>
      </x:c>
      <x:c r="B1063" s="2" t="str">
        <x:f>'Inventory detail'!A1063</x:f>
        <x:v>POUC</x:v>
      </x:c>
      <x:c r="C1063" s="2" t="str">
        <x:f>'Inventory detail'!B1063</x:f>
        <x:v>30</x:v>
      </x:c>
      <x:c r="D1063" s="2" t="str">
        <x:f>'Inventory detail'!C1063</x:f>
        <x:v>MPGSCG</x:v>
      </x:c>
      <x:c r="E1063" s="10" t="n">
        <x:f>Summary!$E$5</x:f>
        <x:v>46304</x:v>
      </x:c>
      <x:c r="F1063" s="7" t="n">
        <x:f>'Inventory detail'!W1063</x:f>
        <x:v>0</x:v>
      </x:c>
      <x:c r="G1063" s="7" t="n">
        <x:f>'Inventory detail'!X1063</x:f>
        <x:v>0</x:v>
      </x:c>
      <x:c r="H1063" s="7" t="n">
        <x:f>'Inventory detail'!Y1063</x:f>
        <x:v>0</x:v>
      </x:c>
      <x:c r="I1063" s="7" t="n">
        <x:f>0</x:f>
        <x:v>0</x:v>
      </x:c>
      <x:c r="J1063" s="7" t="n">
        <x:f>0</x:f>
        <x:v>0</x:v>
      </x:c>
      <x:c r="K1063" s="7" t="n">
        <x:f>0</x:f>
        <x:v>0</x:v>
      </x:c>
      <x:c r="L1063" s="7" t="n">
        <x:f>'Inventory detail'!F1063*Summary!$K$5*(A1063-E1063)/Summary!$K$6</x:f>
        <x:v>0</x:v>
      </x:c>
      <x:c r="M1063" s="7" t="n">
        <x:f>MAX(0,H1063-L1063)</x:f>
        <x:v>0</x:v>
      </x:c>
      <x:c r="N1063" s="7" t="n">
        <x:f>MAX(0,L1063-H1063)</x:f>
        <x:v>0</x:v>
      </x:c>
      <x:c r="O1063" s="7" t="n">
        <x:f>MAX(0,F1063+I1063-N1063)</x:f>
        <x:v>0</x:v>
      </x:c>
      <x:c r="P1063" s="7" t="n">
        <x:f>MAX(0,N1063-F1063-I1063)</x:f>
        <x:v>0</x:v>
      </x:c>
      <x:c r="Q1063" s="7" t="n">
        <x:f>MAX(0,G1063+J1063-P1063)</x:f>
        <x:v>0</x:v>
      </x:c>
      <x:c r="R1063" s="7" t="n">
        <x:f>M1063+MAX(0,K1063-MAX(0,P1063-G1063-J1063))</x:f>
        <x:v>0</x:v>
      </x:c>
      <x:c r="S1063" s="7" t="n">
        <x:f>SUM(O1063,Q1063,R1063)</x:f>
        <x:v>0</x:v>
      </x:c>
      <x:c r="T1063" s="14" t="n">
        <x:f>'Inventory detail'!T1063</x:f>
        <x:v>0.19469999999999998</x:v>
      </x:c>
      <x:c r="U1063" s="14" t="str">
        <x:f>'Inventory detail'!U1063</x:f>
        <x:v>n.a.</x:v>
      </x:c>
      <x:c r="V1063" s="9" t="n">
        <x:f>O1063*T1063</x:f>
        <x:v>0</x:v>
      </x:c>
      <x:c r="W1063" s="9" t="n">
        <x:f>Q1063*T1063</x:f>
        <x:v>0</x:v>
      </x:c>
      <x:c r="X1063" s="9" t="n">
        <x:f>R1063*T1063</x:f>
        <x:v>0</x:v>
      </x:c>
      <x:c r="Y1063" s="9" t="n">
        <x:f>S1063*T1063</x:f>
        <x:v>0</x:v>
      </x:c>
      <x:c r="Z1063" s="9" t="str">
        <x:f>IF(ISNUMBER(U1063),S1063*(U1063-T1063),"n.a.")</x:f>
        <x:v>n.a.</x:v>
      </x:c>
      <x:c r="AA1063" s="9" t="n">
        <x:f>IF(ISNUMBER(U1063),Y1063,0)</x:f>
        <x:v>0</x:v>
      </x:c>
      <x:c r="AB1063" s="7" t="n">
        <x:f>MAX(0,L1063-SUM(F1063:K1063))</x:f>
        <x:v>0</x:v>
      </x:c>
    </x:row>
    <x:row r="1064" ht="22" customHeight="1">
      <x:c r="A1064" s="18" t="n">
        <x:f>Summary!C$41</x:f>
        <x:v>46327</x:v>
      </x:c>
      <x:c r="B1064" s="2" t="str">
        <x:f>'Inventory detail'!A1064</x:f>
        <x:v>POUC</x:v>
      </x:c>
      <x:c r="C1064" s="2" t="str">
        <x:f>'Inventory detail'!B1064</x:f>
        <x:v>30</x:v>
      </x:c>
      <x:c r="D1064" s="2" t="str">
        <x:f>'Inventory detail'!C1064</x:f>
        <x:v>MPGSCM</x:v>
      </x:c>
      <x:c r="E1064" s="10" t="n">
        <x:f>Summary!$E$5</x:f>
        <x:v>46304</x:v>
      </x:c>
      <x:c r="F1064" s="7" t="n">
        <x:f>'Inventory detail'!W1064</x:f>
        <x:v>0</x:v>
      </x:c>
      <x:c r="G1064" s="7" t="n">
        <x:f>'Inventory detail'!X1064</x:f>
        <x:v>0</x:v>
      </x:c>
      <x:c r="H1064" s="7" t="n">
        <x:f>'Inventory detail'!Y1064</x:f>
        <x:v>0</x:v>
      </x:c>
      <x:c r="I1064" s="7" t="n">
        <x:f>0</x:f>
        <x:v>0</x:v>
      </x:c>
      <x:c r="J1064" s="7" t="n">
        <x:f>0</x:f>
        <x:v>0</x:v>
      </x:c>
      <x:c r="K1064" s="7" t="n">
        <x:f>0</x:f>
        <x:v>0</x:v>
      </x:c>
      <x:c r="L1064" s="7" t="n">
        <x:f>'Inventory detail'!F1064*Summary!$K$5*(A1064-E1064)/Summary!$K$6</x:f>
        <x:v>0</x:v>
      </x:c>
      <x:c r="M1064" s="7" t="n">
        <x:f>MAX(0,H1064-L1064)</x:f>
        <x:v>0</x:v>
      </x:c>
      <x:c r="N1064" s="7" t="n">
        <x:f>MAX(0,L1064-H1064)</x:f>
        <x:v>0</x:v>
      </x:c>
      <x:c r="O1064" s="7" t="n">
        <x:f>MAX(0,F1064+I1064-N1064)</x:f>
        <x:v>0</x:v>
      </x:c>
      <x:c r="P1064" s="7" t="n">
        <x:f>MAX(0,N1064-F1064-I1064)</x:f>
        <x:v>0</x:v>
      </x:c>
      <x:c r="Q1064" s="7" t="n">
        <x:f>MAX(0,G1064+J1064-P1064)</x:f>
        <x:v>0</x:v>
      </x:c>
      <x:c r="R1064" s="7" t="n">
        <x:f>M1064+MAX(0,K1064-MAX(0,P1064-G1064-J1064))</x:f>
        <x:v>0</x:v>
      </x:c>
      <x:c r="S1064" s="7" t="n">
        <x:f>SUM(O1064,Q1064,R1064)</x:f>
        <x:v>0</x:v>
      </x:c>
      <x:c r="T1064" s="14" t="n">
        <x:f>'Inventory detail'!T1064</x:f>
        <x:v>0.19469999999999998</x:v>
      </x:c>
      <x:c r="U1064" s="14" t="str">
        <x:f>'Inventory detail'!U1064</x:f>
        <x:v>n.a.</x:v>
      </x:c>
      <x:c r="V1064" s="9" t="n">
        <x:f>O1064*T1064</x:f>
        <x:v>0</x:v>
      </x:c>
      <x:c r="W1064" s="9" t="n">
        <x:f>Q1064*T1064</x:f>
        <x:v>0</x:v>
      </x:c>
      <x:c r="X1064" s="9" t="n">
        <x:f>R1064*T1064</x:f>
        <x:v>0</x:v>
      </x:c>
      <x:c r="Y1064" s="9" t="n">
        <x:f>S1064*T1064</x:f>
        <x:v>0</x:v>
      </x:c>
      <x:c r="Z1064" s="9" t="str">
        <x:f>IF(ISNUMBER(U1064),S1064*(U1064-T1064),"n.a.")</x:f>
        <x:v>n.a.</x:v>
      </x:c>
      <x:c r="AA1064" s="9" t="n">
        <x:f>IF(ISNUMBER(U1064),Y1064,0)</x:f>
        <x:v>0</x:v>
      </x:c>
      <x:c r="AB1064" s="7" t="n">
        <x:f>MAX(0,L1064-SUM(F1064:K1064))</x:f>
        <x:v>0</x:v>
      </x:c>
    </x:row>
    <x:row r="1065" ht="22" customHeight="1">
      <x:c r="A1065" s="18" t="n">
        <x:f>Summary!C$41</x:f>
        <x:v>46327</x:v>
      </x:c>
      <x:c r="B1065" s="2" t="str">
        <x:f>'Inventory detail'!A1065</x:f>
        <x:v>POUC</x:v>
      </x:c>
      <x:c r="C1065" s="2" t="str">
        <x:f>'Inventory detail'!B1065</x:f>
        <x:v>60</x:v>
      </x:c>
      <x:c r="D1065" s="2" t="str">
        <x:f>'Inventory detail'!C1065</x:f>
        <x:v>ENT10</x:v>
      </x:c>
      <x:c r="E1065" s="10" t="n">
        <x:f>Summary!$E$5</x:f>
        <x:v>46304</x:v>
      </x:c>
      <x:c r="F1065" s="7" t="n">
        <x:f>'Inventory detail'!W1065</x:f>
        <x:v>0</x:v>
      </x:c>
      <x:c r="G1065" s="7" t="n">
        <x:f>'Inventory detail'!X1065</x:f>
        <x:v>0</x:v>
      </x:c>
      <x:c r="H1065" s="7" t="n">
        <x:f>'Inventory detail'!Y1065</x:f>
        <x:v>0</x:v>
      </x:c>
      <x:c r="I1065" s="7" t="n">
        <x:f>0</x:f>
        <x:v>0</x:v>
      </x:c>
      <x:c r="J1065" s="7" t="n">
        <x:f>0</x:f>
        <x:v>0</x:v>
      </x:c>
      <x:c r="K1065" s="7" t="n">
        <x:f>0</x:f>
        <x:v>0</x:v>
      </x:c>
      <x:c r="L1065" s="7" t="n">
        <x:f>'Inventory detail'!F1065*Summary!$K$5*(A1065-E1065)/Summary!$K$6</x:f>
        <x:v>0</x:v>
      </x:c>
      <x:c r="M1065" s="7" t="n">
        <x:f>MAX(0,H1065-L1065)</x:f>
        <x:v>0</x:v>
      </x:c>
      <x:c r="N1065" s="7" t="n">
        <x:f>MAX(0,L1065-H1065)</x:f>
        <x:v>0</x:v>
      </x:c>
      <x:c r="O1065" s="7" t="n">
        <x:f>MAX(0,F1065+I1065-N1065)</x:f>
        <x:v>0</x:v>
      </x:c>
      <x:c r="P1065" s="7" t="n">
        <x:f>MAX(0,N1065-F1065-I1065)</x:f>
        <x:v>0</x:v>
      </x:c>
      <x:c r="Q1065" s="7" t="n">
        <x:f>MAX(0,G1065+J1065-P1065)</x:f>
        <x:v>0</x:v>
      </x:c>
      <x:c r="R1065" s="7" t="n">
        <x:f>M1065+MAX(0,K1065-MAX(0,P1065-G1065-J1065))</x:f>
        <x:v>0</x:v>
      </x:c>
      <x:c r="S1065" s="7" t="n">
        <x:f>SUM(O1065,Q1065,R1065)</x:f>
        <x:v>0</x:v>
      </x:c>
      <x:c r="T1065" s="14" t="n">
        <x:f>'Inventory detail'!T1065</x:f>
        <x:v>0.022799999999999997</x:v>
      </x:c>
      <x:c r="U1065" s="14" t="n">
        <x:f>'Inventory detail'!U1065</x:f>
        <x:v>0.024915</x:v>
      </x:c>
      <x:c r="V1065" s="9" t="n">
        <x:f>O1065*T1065</x:f>
        <x:v>0</x:v>
      </x:c>
      <x:c r="W1065" s="9" t="n">
        <x:f>Q1065*T1065</x:f>
        <x:v>0</x:v>
      </x:c>
      <x:c r="X1065" s="9" t="n">
        <x:f>R1065*T1065</x:f>
        <x:v>0</x:v>
      </x:c>
      <x:c r="Y1065" s="9" t="n">
        <x:f>S1065*T1065</x:f>
        <x:v>0</x:v>
      </x:c>
      <x:c r="Z1065" s="9" t="n">
        <x:f>IF(ISNUMBER(U1065),S1065*(U1065-T1065),"n.a.")</x:f>
        <x:v>0</x:v>
      </x:c>
      <x:c r="AA1065" s="9" t="n">
        <x:f>IF(ISNUMBER(U1065),Y1065,0)</x:f>
        <x:v>0</x:v>
      </x:c>
      <x:c r="AB1065" s="7" t="n">
        <x:f>MAX(0,L1065-SUM(F1065:K1065))</x:f>
        <x:v>0</x:v>
      </x:c>
    </x:row>
    <x:row r="1066" ht="22" customHeight="1">
      <x:c r="A1066" s="18" t="n">
        <x:f>Summary!C$41</x:f>
        <x:v>46327</x:v>
      </x:c>
      <x:c r="B1066" s="2" t="str">
        <x:f>'Inventory detail'!A1066</x:f>
        <x:v>POUC</x:v>
      </x:c>
      <x:c r="C1066" s="2" t="str">
        <x:f>'Inventory detail'!B1066</x:f>
        <x:v>60</x:v>
      </x:c>
      <x:c r="D1066" s="2" t="str">
        <x:f>'Inventory detail'!C1066</x:f>
        <x:v>IBM10</x:v>
      </x:c>
      <x:c r="E1066" s="10" t="n">
        <x:f>Summary!$E$5</x:f>
        <x:v>46304</x:v>
      </x:c>
      <x:c r="F1066" s="7" t="n">
        <x:f>'Inventory detail'!W1066</x:f>
        <x:v>0</x:v>
      </x:c>
      <x:c r="G1066" s="7" t="n">
        <x:f>'Inventory detail'!X1066</x:f>
        <x:v>0</x:v>
      </x:c>
      <x:c r="H1066" s="7" t="n">
        <x:f>'Inventory detail'!Y1066</x:f>
        <x:v>600</x:v>
      </x:c>
      <x:c r="I1066" s="7" t="n">
        <x:f>SUMIFS('PO detail'!$W$1736:$W$1736,'PO detail'!$V$1736:$V$1736,"&gt;="&amp;E1066,'PO detail'!$V$1736:$V$1736,"&lt;"&amp;A1066)</x:f>
        <x:v>0</x:v>
      </x:c>
      <x:c r="J1066" s="7" t="n">
        <x:f>SUMIFS('PO detail'!$X$1736:$X$1736,'PO detail'!$V$1736:$V$1736,"&gt;="&amp;E1066,'PO detail'!$V$1736:$V$1736,"&lt;"&amp;A1066)</x:f>
        <x:v>5000</x:v>
      </x:c>
      <x:c r="K1066" s="7" t="n">
        <x:f>SUMIFS('PO detail'!$Y$1736:$Y$1736,'PO detail'!$V$1736:$V$1736,"&gt;="&amp;E1066,'PO detail'!$V$1736:$V$1736,"&lt;"&amp;A1066)</x:f>
        <x:v>0</x:v>
      </x:c>
      <x:c r="L1066" s="7" t="n">
        <x:f>'Inventory detail'!F1066*Summary!$K$5*(A1066-E1066)/Summary!$K$6</x:f>
        <x:v>0</x:v>
      </x:c>
      <x:c r="M1066" s="7" t="n">
        <x:f>MAX(0,H1066-L1066)</x:f>
        <x:v>600</x:v>
      </x:c>
      <x:c r="N1066" s="7" t="n">
        <x:f>MAX(0,L1066-H1066)</x:f>
        <x:v>0</x:v>
      </x:c>
      <x:c r="O1066" s="7" t="n">
        <x:f>MAX(0,F1066+I1066-N1066)</x:f>
        <x:v>0</x:v>
      </x:c>
      <x:c r="P1066" s="7" t="n">
        <x:f>MAX(0,N1066-F1066-I1066)</x:f>
        <x:v>0</x:v>
      </x:c>
      <x:c r="Q1066" s="7" t="n">
        <x:f>MAX(0,G1066+J1066-P1066)</x:f>
        <x:v>5000</x:v>
      </x:c>
      <x:c r="R1066" s="7" t="n">
        <x:f>M1066+MAX(0,K1066-MAX(0,P1066-G1066-J1066))</x:f>
        <x:v>600</x:v>
      </x:c>
      <x:c r="S1066" s="7" t="n">
        <x:f>SUM(O1066,Q1066,R1066)</x:f>
        <x:v>5600</x:v>
      </x:c>
      <x:c r="T1066" s="14" t="n">
        <x:f>'Inventory detail'!T1066</x:f>
        <x:v>0.0121</x:v>
      </x:c>
      <x:c r="U1066" s="14" t="n">
        <x:f>'Inventory detail'!U1066</x:f>
        <x:v>0.0132</x:v>
      </x:c>
      <x:c r="V1066" s="9" t="n">
        <x:f>O1066*T1066</x:f>
        <x:v>0</x:v>
      </x:c>
      <x:c r="W1066" s="9" t="n">
        <x:f>Q1066*T1066</x:f>
        <x:v>60.5</x:v>
      </x:c>
      <x:c r="X1066" s="9" t="n">
        <x:f>R1066*T1066</x:f>
        <x:v>7.26</x:v>
      </x:c>
      <x:c r="Y1066" s="9" t="n">
        <x:f>S1066*T1066</x:f>
        <x:v>67.75999999999999</x:v>
      </x:c>
      <x:c r="Z1066" s="9" t="n">
        <x:f>IF(ISNUMBER(U1066),S1066*(U1066-T1066),"n.a.")</x:f>
        <x:v>6.160000000000002</x:v>
      </x:c>
      <x:c r="AA1066" s="9" t="n">
        <x:f>IF(ISNUMBER(U1066),Y1066,0)</x:f>
        <x:v>67.75999999999999</x:v>
      </x:c>
      <x:c r="AB1066" s="7" t="n">
        <x:f>MAX(0,L1066-SUM(F1066:K1066))</x:f>
        <x:v>0</x:v>
      </x:c>
    </x:row>
    <x:row r="1067" ht="22" customHeight="1">
      <x:c r="A1067" s="18" t="n">
        <x:f>Summary!C$41</x:f>
        <x:v>46327</x:v>
      </x:c>
      <x:c r="B1067" s="2" t="str">
        <x:f>'Inventory detail'!A1067</x:f>
        <x:v>POUC</x:v>
      </x:c>
      <x:c r="C1067" s="2" t="str">
        <x:f>'Inventory detail'!B1067</x:f>
        <x:v>60</x:v>
      </x:c>
      <x:c r="D1067" s="2" t="str">
        <x:f>'Inventory detail'!C1067</x:f>
        <x:v>IBM5</x:v>
      </x:c>
      <x:c r="E1067" s="10" t="n">
        <x:f>Summary!$E$5</x:f>
        <x:v>46304</x:v>
      </x:c>
      <x:c r="F1067" s="7" t="n">
        <x:f>'Inventory detail'!W1067</x:f>
        <x:v>0</x:v>
      </x:c>
      <x:c r="G1067" s="7" t="n">
        <x:f>'Inventory detail'!X1067</x:f>
        <x:v>0</x:v>
      </x:c>
      <x:c r="H1067" s="7" t="n">
        <x:f>'Inventory detail'!Y1067</x:f>
        <x:v>19600</x:v>
      </x:c>
      <x:c r="I1067" s="7" t="n">
        <x:f>0</x:f>
        <x:v>0</x:v>
      </x:c>
      <x:c r="J1067" s="7" t="n">
        <x:f>0</x:f>
        <x:v>0</x:v>
      </x:c>
      <x:c r="K1067" s="7" t="n">
        <x:f>0</x:f>
        <x:v>0</x:v>
      </x:c>
      <x:c r="L1067" s="7" t="n">
        <x:f>'Inventory detail'!F1067*Summary!$K$5*(A1067-E1067)/Summary!$K$6</x:f>
        <x:v>0</x:v>
      </x:c>
      <x:c r="M1067" s="7" t="n">
        <x:f>MAX(0,H1067-L1067)</x:f>
        <x:v>19600</x:v>
      </x:c>
      <x:c r="N1067" s="7" t="n">
        <x:f>MAX(0,L1067-H1067)</x:f>
        <x:v>0</x:v>
      </x:c>
      <x:c r="O1067" s="7" t="n">
        <x:f>MAX(0,F1067+I1067-N1067)</x:f>
        <x:v>0</x:v>
      </x:c>
      <x:c r="P1067" s="7" t="n">
        <x:f>MAX(0,N1067-F1067-I1067)</x:f>
        <x:v>0</x:v>
      </x:c>
      <x:c r="Q1067" s="7" t="n">
        <x:f>MAX(0,G1067+J1067-P1067)</x:f>
        <x:v>0</x:v>
      </x:c>
      <x:c r="R1067" s="7" t="n">
        <x:f>M1067+MAX(0,K1067-MAX(0,P1067-G1067-J1067))</x:f>
        <x:v>19600</x:v>
      </x:c>
      <x:c r="S1067" s="7" t="n">
        <x:f>SUM(O1067,Q1067,R1067)</x:f>
        <x:v>19600</x:v>
      </x:c>
      <x:c r="T1067" s="14" t="n">
        <x:f>'Inventory detail'!T1067</x:f>
        <x:v>0.0064</x:v>
      </x:c>
      <x:c r="U1067" s="14" t="n">
        <x:f>'Inventory detail'!U1067</x:f>
        <x:v>0.007094999999999999</x:v>
      </x:c>
      <x:c r="V1067" s="9" t="n">
        <x:f>O1067*T1067</x:f>
        <x:v>0</x:v>
      </x:c>
      <x:c r="W1067" s="9" t="n">
        <x:f>Q1067*T1067</x:f>
        <x:v>0</x:v>
      </x:c>
      <x:c r="X1067" s="9" t="n">
        <x:f>R1067*T1067</x:f>
        <x:v>125.44000000000001</x:v>
      </x:c>
      <x:c r="Y1067" s="9" t="n">
        <x:f>S1067*T1067</x:f>
        <x:v>125.44000000000001</x:v>
      </x:c>
      <x:c r="Z1067" s="9" t="n">
        <x:f>IF(ISNUMBER(U1067),S1067*(U1067-T1067),"n.a.")</x:f>
        <x:v>13.621999999999971</x:v>
      </x:c>
      <x:c r="AA1067" s="9" t="n">
        <x:f>IF(ISNUMBER(U1067),Y1067,0)</x:f>
        <x:v>125.44000000000001</x:v>
      </x:c>
      <x:c r="AB1067" s="7" t="n">
        <x:f>MAX(0,L1067-SUM(F1067:K1067))</x:f>
        <x:v>0</x:v>
      </x:c>
    </x:row>
    <x:row r="1068" ht="22" customHeight="1">
      <x:c r="A1068" s="18" t="n">
        <x:f>Summary!C$41</x:f>
        <x:v>46327</x:v>
      </x:c>
      <x:c r="B1068" s="2" t="str">
        <x:f>'Inventory detail'!A1068</x:f>
        <x:v>POUC</x:v>
      </x:c>
      <x:c r="C1068" s="2" t="str">
        <x:f>'Inventory detail'!B1068</x:f>
        <x:v>60</x:v>
      </x:c>
      <x:c r="D1068" s="2" t="str">
        <x:f>'Inventory detail'!C1068</x:f>
        <x:v>MEN3SL</x:v>
      </x:c>
      <x:c r="E1068" s="10" t="n">
        <x:f>Summary!$E$5</x:f>
        <x:v>46304</x:v>
      </x:c>
      <x:c r="F1068" s="7" t="n">
        <x:f>'Inventory detail'!W1068</x:f>
        <x:v>0</x:v>
      </x:c>
      <x:c r="G1068" s="7" t="n">
        <x:f>'Inventory detail'!X1068</x:f>
        <x:v>0</x:v>
      </x:c>
      <x:c r="H1068" s="7" t="n">
        <x:f>'Inventory detail'!Y1068</x:f>
        <x:v>0</x:v>
      </x:c>
      <x:c r="I1068" s="7" t="n">
        <x:f>0</x:f>
        <x:v>0</x:v>
      </x:c>
      <x:c r="J1068" s="7" t="n">
        <x:f>0</x:f>
        <x:v>0</x:v>
      </x:c>
      <x:c r="K1068" s="7" t="n">
        <x:f>0</x:f>
        <x:v>0</x:v>
      </x:c>
      <x:c r="L1068" s="7" t="n">
        <x:f>'Inventory detail'!F1068*Summary!$K$5*(A1068-E1068)/Summary!$K$6</x:f>
        <x:v>0</x:v>
      </x:c>
      <x:c r="M1068" s="7" t="n">
        <x:f>MAX(0,H1068-L1068)</x:f>
        <x:v>0</x:v>
      </x:c>
      <x:c r="N1068" s="7" t="n">
        <x:f>MAX(0,L1068-H1068)</x:f>
        <x:v>0</x:v>
      </x:c>
      <x:c r="O1068" s="7" t="n">
        <x:f>MAX(0,F1068+I1068-N1068)</x:f>
        <x:v>0</x:v>
      </x:c>
      <x:c r="P1068" s="7" t="n">
        <x:f>MAX(0,N1068-F1068-I1068)</x:f>
        <x:v>0</x:v>
      </x:c>
      <x:c r="Q1068" s="7" t="n">
        <x:f>MAX(0,G1068+J1068-P1068)</x:f>
        <x:v>0</x:v>
      </x:c>
      <x:c r="R1068" s="7" t="n">
        <x:f>M1068+MAX(0,K1068-MAX(0,P1068-G1068-J1068))</x:f>
        <x:v>0</x:v>
      </x:c>
      <x:c r="S1068" s="7" t="n">
        <x:f>SUM(O1068,Q1068,R1068)</x:f>
        <x:v>0</x:v>
      </x:c>
      <x:c r="T1068" s="14" t="n">
        <x:f>'Inventory detail'!T1068</x:f>
        <x:v>0.18969999999999998</x:v>
      </x:c>
      <x:c r="U1068" s="14" t="str">
        <x:f>'Inventory detail'!U1068</x:f>
        <x:v>n.a.</x:v>
      </x:c>
      <x:c r="V1068" s="9" t="n">
        <x:f>O1068*T1068</x:f>
        <x:v>0</x:v>
      </x:c>
      <x:c r="W1068" s="9" t="n">
        <x:f>Q1068*T1068</x:f>
        <x:v>0</x:v>
      </x:c>
      <x:c r="X1068" s="9" t="n">
        <x:f>R1068*T1068</x:f>
        <x:v>0</x:v>
      </x:c>
      <x:c r="Y1068" s="9" t="n">
        <x:f>S1068*T1068</x:f>
        <x:v>0</x:v>
      </x:c>
      <x:c r="Z1068" s="9" t="str">
        <x:f>IF(ISNUMBER(U1068),S1068*(U1068-T1068),"n.a.")</x:f>
        <x:v>n.a.</x:v>
      </x:c>
      <x:c r="AA1068" s="9" t="n">
        <x:f>IF(ISNUMBER(U1068),Y1068,0)</x:f>
        <x:v>0</x:v>
      </x:c>
      <x:c r="AB1068" s="7" t="n">
        <x:f>MAX(0,L1068-SUM(F1068:K1068))</x:f>
        <x:v>0</x:v>
      </x:c>
    </x:row>
    <x:row r="1069" ht="22" customHeight="1">
      <x:c r="A1069" s="18" t="n">
        <x:f>Summary!C$41</x:f>
        <x:v>46327</x:v>
      </x:c>
      <x:c r="B1069" s="2" t="str">
        <x:f>'Inventory detail'!A1069</x:f>
        <x:v>POUC</x:v>
      </x:c>
      <x:c r="C1069" s="2" t="str">
        <x:f>'Inventory detail'!B1069</x:f>
        <x:v>60</x:v>
      </x:c>
      <x:c r="D1069" s="2" t="str">
        <x:f>'Inventory detail'!C1069</x:f>
        <x:v>MEN5SL</x:v>
      </x:c>
      <x:c r="E1069" s="10" t="n">
        <x:f>Summary!$E$5</x:f>
        <x:v>46304</x:v>
      </x:c>
      <x:c r="F1069" s="7" t="n">
        <x:f>'Inventory detail'!W1069</x:f>
        <x:v>0</x:v>
      </x:c>
      <x:c r="G1069" s="7" t="n">
        <x:f>'Inventory detail'!X1069</x:f>
        <x:v>0</x:v>
      </x:c>
      <x:c r="H1069" s="7" t="n">
        <x:f>'Inventory detail'!Y1069</x:f>
        <x:v>0</x:v>
      </x:c>
      <x:c r="I1069" s="7" t="n">
        <x:f>0</x:f>
        <x:v>0</x:v>
      </x:c>
      <x:c r="J1069" s="7" t="n">
        <x:f>0</x:f>
        <x:v>0</x:v>
      </x:c>
      <x:c r="K1069" s="7" t="n">
        <x:f>0</x:f>
        <x:v>0</x:v>
      </x:c>
      <x:c r="L1069" s="7" t="n">
        <x:f>'Inventory detail'!F1069*Summary!$K$5*(A1069-E1069)/Summary!$K$6</x:f>
        <x:v>0</x:v>
      </x:c>
      <x:c r="M1069" s="7" t="n">
        <x:f>MAX(0,H1069-L1069)</x:f>
        <x:v>0</x:v>
      </x:c>
      <x:c r="N1069" s="7" t="n">
        <x:f>MAX(0,L1069-H1069)</x:f>
        <x:v>0</x:v>
      </x:c>
      <x:c r="O1069" s="7" t="n">
        <x:f>MAX(0,F1069+I1069-N1069)</x:f>
        <x:v>0</x:v>
      </x:c>
      <x:c r="P1069" s="7" t="n">
        <x:f>MAX(0,N1069-F1069-I1069)</x:f>
        <x:v>0</x:v>
      </x:c>
      <x:c r="Q1069" s="7" t="n">
        <x:f>MAX(0,G1069+J1069-P1069)</x:f>
        <x:v>0</x:v>
      </x:c>
      <x:c r="R1069" s="7" t="n">
        <x:f>M1069+MAX(0,K1069-MAX(0,P1069-G1069-J1069))</x:f>
        <x:v>0</x:v>
      </x:c>
      <x:c r="S1069" s="7" t="n">
        <x:f>SUM(O1069,Q1069,R1069)</x:f>
        <x:v>0</x:v>
      </x:c>
      <x:c r="T1069" s="14" t="n">
        <x:f>'Inventory detail'!T1069</x:f>
        <x:v>0.257</x:v>
      </x:c>
      <x:c r="U1069" s="14" t="str">
        <x:f>'Inventory detail'!U1069</x:f>
        <x:v>n.a.</x:v>
      </x:c>
      <x:c r="V1069" s="9" t="n">
        <x:f>O1069*T1069</x:f>
        <x:v>0</x:v>
      </x:c>
      <x:c r="W1069" s="9" t="n">
        <x:f>Q1069*T1069</x:f>
        <x:v>0</x:v>
      </x:c>
      <x:c r="X1069" s="9" t="n">
        <x:f>R1069*T1069</x:f>
        <x:v>0</x:v>
      </x:c>
      <x:c r="Y1069" s="9" t="n">
        <x:f>S1069*T1069</x:f>
        <x:v>0</x:v>
      </x:c>
      <x:c r="Z1069" s="9" t="str">
        <x:f>IF(ISNUMBER(U1069),S1069*(U1069-T1069),"n.a.")</x:f>
        <x:v>n.a.</x:v>
      </x:c>
      <x:c r="AA1069" s="9" t="n">
        <x:f>IF(ISNUMBER(U1069),Y1069,0)</x:f>
        <x:v>0</x:v>
      </x:c>
      <x:c r="AB1069" s="7" t="n">
        <x:f>MAX(0,L1069-SUM(F1069:K1069))</x:f>
        <x:v>0</x:v>
      </x:c>
    </x:row>
    <x:row r="1070" ht="22" customHeight="1">
      <x:c r="A1070" s="18" t="n">
        <x:f>Summary!C$41</x:f>
        <x:v>46327</x:v>
      </x:c>
      <x:c r="B1070" s="2" t="str">
        <x:f>'Inventory detail'!A1070</x:f>
        <x:v>POUC</x:v>
      </x:c>
      <x:c r="C1070" s="2" t="str">
        <x:f>'Inventory detail'!B1070</x:f>
        <x:v>60</x:v>
      </x:c>
      <x:c r="D1070" s="2" t="str">
        <x:f>'Inventory detail'!C1070</x:f>
        <x:v>MLEG3</x:v>
      </x:c>
      <x:c r="E1070" s="10" t="n">
        <x:f>Summary!$E$5</x:f>
        <x:v>46304</x:v>
      </x:c>
      <x:c r="F1070" s="7" t="n">
        <x:f>'Inventory detail'!W1070</x:f>
        <x:v>0</x:v>
      </x:c>
      <x:c r="G1070" s="7" t="n">
        <x:f>'Inventory detail'!X1070</x:f>
        <x:v>0</x:v>
      </x:c>
      <x:c r="H1070" s="7" t="n">
        <x:f>'Inventory detail'!Y1070</x:f>
        <x:v>0</x:v>
      </x:c>
      <x:c r="I1070" s="7" t="n">
        <x:f>SUMIFS('PO detail'!$W$1815:$W$1815,'PO detail'!$V$1815:$V$1815,"&gt;="&amp;E1070,'PO detail'!$V$1815:$V$1815,"&lt;"&amp;A1070)</x:f>
        <x:v>0</x:v>
      </x:c>
      <x:c r="J1070" s="7" t="n">
        <x:f>SUMIFS('PO detail'!$X$1815:$X$1815,'PO detail'!$V$1815:$V$1815,"&gt;="&amp;E1070,'PO detail'!$V$1815:$V$1815,"&lt;"&amp;A1070)</x:f>
        <x:v>0</x:v>
      </x:c>
      <x:c r="K1070" s="7" t="n">
        <x:f>SUMIFS('PO detail'!$Y$1815:$Y$1815,'PO detail'!$V$1815:$V$1815,"&gt;="&amp;E1070,'PO detail'!$V$1815:$V$1815,"&lt;"&amp;A1070)</x:f>
        <x:v>0</x:v>
      </x:c>
      <x:c r="L1070" s="7" t="n">
        <x:f>'Inventory detail'!F1070*Summary!$K$5*(A1070-E1070)/Summary!$K$6</x:f>
        <x:v>0</x:v>
      </x:c>
      <x:c r="M1070" s="7" t="n">
        <x:f>MAX(0,H1070-L1070)</x:f>
        <x:v>0</x:v>
      </x:c>
      <x:c r="N1070" s="7" t="n">
        <x:f>MAX(0,L1070-H1070)</x:f>
        <x:v>0</x:v>
      </x:c>
      <x:c r="O1070" s="7" t="n">
        <x:f>MAX(0,F1070+I1070-N1070)</x:f>
        <x:v>0</x:v>
      </x:c>
      <x:c r="P1070" s="7" t="n">
        <x:f>MAX(0,N1070-F1070-I1070)</x:f>
        <x:v>0</x:v>
      </x:c>
      <x:c r="Q1070" s="7" t="n">
        <x:f>MAX(0,G1070+J1070-P1070)</x:f>
        <x:v>0</x:v>
      </x:c>
      <x:c r="R1070" s="7" t="n">
        <x:f>M1070+MAX(0,K1070-MAX(0,P1070-G1070-J1070))</x:f>
        <x:v>0</x:v>
      </x:c>
      <x:c r="S1070" s="7" t="n">
        <x:f>SUM(O1070,Q1070,R1070)</x:f>
        <x:v>0</x:v>
      </x:c>
      <x:c r="T1070" s="14" t="n">
        <x:f>'Inventory detail'!T1070</x:f>
        <x:v>0.1051</x:v>
      </x:c>
      <x:c r="U1070" s="14" t="n">
        <x:f>'Inventory detail'!U1070</x:f>
        <x:v>0.154605</x:v>
      </x:c>
      <x:c r="V1070" s="9" t="n">
        <x:f>O1070*T1070</x:f>
        <x:v>0</x:v>
      </x:c>
      <x:c r="W1070" s="9" t="n">
        <x:f>Q1070*T1070</x:f>
        <x:v>0</x:v>
      </x:c>
      <x:c r="X1070" s="9" t="n">
        <x:f>R1070*T1070</x:f>
        <x:v>0</x:v>
      </x:c>
      <x:c r="Y1070" s="9" t="n">
        <x:f>S1070*T1070</x:f>
        <x:v>0</x:v>
      </x:c>
      <x:c r="Z1070" s="9" t="n">
        <x:f>IF(ISNUMBER(U1070),S1070*(U1070-T1070),"n.a.")</x:f>
        <x:v>0</x:v>
      </x:c>
      <x:c r="AA1070" s="9" t="n">
        <x:f>IF(ISNUMBER(U1070),Y1070,0)</x:f>
        <x:v>0</x:v>
      </x:c>
      <x:c r="AB1070" s="7" t="n">
        <x:f>MAX(0,L1070-SUM(F1070:K1070))</x:f>
        <x:v>0</x:v>
      </x:c>
    </x:row>
    <x:row r="1071" ht="22" customHeight="1">
      <x:c r="A1071" s="18" t="n">
        <x:f>Summary!C$41</x:f>
        <x:v>46327</x:v>
      </x:c>
      <x:c r="B1071" s="2" t="str">
        <x:f>'Inventory detail'!A1071</x:f>
        <x:v>POUC</x:v>
      </x:c>
      <x:c r="C1071" s="2" t="str">
        <x:f>'Inventory detail'!B1071</x:f>
        <x:v>60</x:v>
      </x:c>
      <x:c r="D1071" s="2" t="str">
        <x:f>'Inventory detail'!C1071</x:f>
        <x:v>MLET3</x:v>
      </x:c>
      <x:c r="E1071" s="10" t="n">
        <x:f>Summary!$E$5</x:f>
        <x:v>46304</x:v>
      </x:c>
      <x:c r="F1071" s="7" t="n">
        <x:f>'Inventory detail'!W1071</x:f>
        <x:v>0</x:v>
      </x:c>
      <x:c r="G1071" s="7" t="n">
        <x:f>'Inventory detail'!X1071</x:f>
        <x:v>0</x:v>
      </x:c>
      <x:c r="H1071" s="7" t="n">
        <x:f>'Inventory detail'!Y1071</x:f>
        <x:v>0</x:v>
      </x:c>
      <x:c r="I1071" s="7" t="n">
        <x:f>SUMIFS('PO detail'!$W$1817:$W$1817,'PO detail'!$V$1817:$V$1817,"&gt;="&amp;E1071,'PO detail'!$V$1817:$V$1817,"&lt;"&amp;A1071)</x:f>
        <x:v>0</x:v>
      </x:c>
      <x:c r="J1071" s="7" t="n">
        <x:f>SUMIFS('PO detail'!$X$1817:$X$1817,'PO detail'!$V$1817:$V$1817,"&gt;="&amp;E1071,'PO detail'!$V$1817:$V$1817,"&lt;"&amp;A1071)</x:f>
        <x:v>0</x:v>
      </x:c>
      <x:c r="K1071" s="7" t="n">
        <x:f>SUMIFS('PO detail'!$Y$1817:$Y$1817,'PO detail'!$V$1817:$V$1817,"&gt;="&amp;E1071,'PO detail'!$V$1817:$V$1817,"&lt;"&amp;A1071)</x:f>
        <x:v>0</x:v>
      </x:c>
      <x:c r="L1071" s="7" t="n">
        <x:f>'Inventory detail'!F1071*Summary!$K$5*(A1071-E1071)/Summary!$K$6</x:f>
        <x:v>0</x:v>
      </x:c>
      <x:c r="M1071" s="7" t="n">
        <x:f>MAX(0,H1071-L1071)</x:f>
        <x:v>0</x:v>
      </x:c>
      <x:c r="N1071" s="7" t="n">
        <x:f>MAX(0,L1071-H1071)</x:f>
        <x:v>0</x:v>
      </x:c>
      <x:c r="O1071" s="7" t="n">
        <x:f>MAX(0,F1071+I1071-N1071)</x:f>
        <x:v>0</x:v>
      </x:c>
      <x:c r="P1071" s="7" t="n">
        <x:f>MAX(0,N1071-F1071-I1071)</x:f>
        <x:v>0</x:v>
      </x:c>
      <x:c r="Q1071" s="7" t="n">
        <x:f>MAX(0,G1071+J1071-P1071)</x:f>
        <x:v>0</x:v>
      </x:c>
      <x:c r="R1071" s="7" t="n">
        <x:f>M1071+MAX(0,K1071-MAX(0,P1071-G1071-J1071))</x:f>
        <x:v>0</x:v>
      </x:c>
      <x:c r="S1071" s="7" t="n">
        <x:f>SUM(O1071,Q1071,R1071)</x:f>
        <x:v>0</x:v>
      </x:c>
      <x:c r="T1071" s="14" t="n">
        <x:f>'Inventory detail'!T1071</x:f>
        <x:v>0.0836</x:v>
      </x:c>
      <x:c r="U1071" s="14" t="n">
        <x:f>'Inventory detail'!U1071</x:f>
        <x:v>0.12276</x:v>
      </x:c>
      <x:c r="V1071" s="9" t="n">
        <x:f>O1071*T1071</x:f>
        <x:v>0</x:v>
      </x:c>
      <x:c r="W1071" s="9" t="n">
        <x:f>Q1071*T1071</x:f>
        <x:v>0</x:v>
      </x:c>
      <x:c r="X1071" s="9" t="n">
        <x:f>R1071*T1071</x:f>
        <x:v>0</x:v>
      </x:c>
      <x:c r="Y1071" s="9" t="n">
        <x:f>S1071*T1071</x:f>
        <x:v>0</x:v>
      </x:c>
      <x:c r="Z1071" s="9" t="n">
        <x:f>IF(ISNUMBER(U1071),S1071*(U1071-T1071),"n.a.")</x:f>
        <x:v>0</x:v>
      </x:c>
      <x:c r="AA1071" s="9" t="n">
        <x:f>IF(ISNUMBER(U1071),Y1071,0)</x:f>
        <x:v>0</x:v>
      </x:c>
      <x:c r="AB1071" s="7" t="n">
        <x:f>MAX(0,L1071-SUM(F1071:K1071))</x:f>
        <x:v>0</x:v>
      </x:c>
    </x:row>
    <x:row r="1072" ht="22" customHeight="1">
      <x:c r="A1072" s="18" t="n">
        <x:f>Summary!C$41</x:f>
        <x:v>46327</x:v>
      </x:c>
      <x:c r="B1072" s="2" t="str">
        <x:f>'Inventory detail'!A1072</x:f>
        <x:v>POUC</x:v>
      </x:c>
      <x:c r="C1072" s="2" t="str">
        <x:f>'Inventory detail'!B1072</x:f>
        <x:v>60</x:v>
      </x:c>
      <x:c r="D1072" s="2" t="str">
        <x:f>'Inventory detail'!C1072</x:f>
        <x:v>MP1218G</x:v>
      </x:c>
      <x:c r="E1072" s="10" t="n">
        <x:f>Summary!$E$5</x:f>
        <x:v>46304</x:v>
      </x:c>
      <x:c r="F1072" s="7" t="n">
        <x:f>'Inventory detail'!W1072</x:f>
        <x:v>0</x:v>
      </x:c>
      <x:c r="G1072" s="7" t="n">
        <x:f>'Inventory detail'!X1072</x:f>
        <x:v>0</x:v>
      </x:c>
      <x:c r="H1072" s="7" t="n">
        <x:f>'Inventory detail'!Y1072</x:f>
        <x:v>0</x:v>
      </x:c>
      <x:c r="I1072" s="7" t="n">
        <x:f>0</x:f>
        <x:v>0</x:v>
      </x:c>
      <x:c r="J1072" s="7" t="n">
        <x:f>0</x:f>
        <x:v>0</x:v>
      </x:c>
      <x:c r="K1072" s="7" t="n">
        <x:f>0</x:f>
        <x:v>0</x:v>
      </x:c>
      <x:c r="L1072" s="7" t="n">
        <x:f>'Inventory detail'!F1072*Summary!$K$5*(A1072-E1072)/Summary!$K$6</x:f>
        <x:v>0</x:v>
      </x:c>
      <x:c r="M1072" s="7" t="n">
        <x:f>MAX(0,H1072-L1072)</x:f>
        <x:v>0</x:v>
      </x:c>
      <x:c r="N1072" s="7" t="n">
        <x:f>MAX(0,L1072-H1072)</x:f>
        <x:v>0</x:v>
      </x:c>
      <x:c r="O1072" s="7" t="n">
        <x:f>MAX(0,F1072+I1072-N1072)</x:f>
        <x:v>0</x:v>
      </x:c>
      <x:c r="P1072" s="7" t="n">
        <x:f>MAX(0,N1072-F1072-I1072)</x:f>
        <x:v>0</x:v>
      </x:c>
      <x:c r="Q1072" s="7" t="n">
        <x:f>MAX(0,G1072+J1072-P1072)</x:f>
        <x:v>0</x:v>
      </x:c>
      <x:c r="R1072" s="7" t="n">
        <x:f>M1072+MAX(0,K1072-MAX(0,P1072-G1072-J1072))</x:f>
        <x:v>0</x:v>
      </x:c>
      <x:c r="S1072" s="7" t="n">
        <x:f>SUM(O1072,Q1072,R1072)</x:f>
        <x:v>0</x:v>
      </x:c>
      <x:c r="T1072" s="14" t="n">
        <x:f>'Inventory detail'!T1072</x:f>
        <x:v>10.37</x:v>
      </x:c>
      <x:c r="U1072" s="14" t="str">
        <x:f>'Inventory detail'!U1072</x:f>
        <x:v>n.a.</x:v>
      </x:c>
      <x:c r="V1072" s="9" t="n">
        <x:f>O1072*T1072</x:f>
        <x:v>0</x:v>
      </x:c>
      <x:c r="W1072" s="9" t="n">
        <x:f>Q1072*T1072</x:f>
        <x:v>0</x:v>
      </x:c>
      <x:c r="X1072" s="9" t="n">
        <x:f>R1072*T1072</x:f>
        <x:v>0</x:v>
      </x:c>
      <x:c r="Y1072" s="9" t="n">
        <x:f>S1072*T1072</x:f>
        <x:v>0</x:v>
      </x:c>
      <x:c r="Z1072" s="9" t="str">
        <x:f>IF(ISNUMBER(U1072),S1072*(U1072-T1072),"n.a.")</x:f>
        <x:v>n.a.</x:v>
      </x:c>
      <x:c r="AA1072" s="9" t="n">
        <x:f>IF(ISNUMBER(U1072),Y1072,0)</x:f>
        <x:v>0</x:v>
      </x:c>
      <x:c r="AB1072" s="7" t="n">
        <x:f>MAX(0,L1072-SUM(F1072:K1072))</x:f>
        <x:v>0</x:v>
      </x:c>
    </x:row>
    <x:row r="1073" ht="22" customHeight="1">
      <x:c r="A1073" s="18" t="n">
        <x:f>Summary!C$41</x:f>
        <x:v>46327</x:v>
      </x:c>
      <x:c r="B1073" s="2" t="str">
        <x:f>'Inventory detail'!A1073</x:f>
        <x:v>POUC</x:v>
      </x:c>
      <x:c r="C1073" s="2" t="str">
        <x:f>'Inventory detail'!B1073</x:f>
        <x:v>60</x:v>
      </x:c>
      <x:c r="D1073" s="2" t="str">
        <x:f>'Inventory detail'!C1073</x:f>
        <x:v>PCSP</x:v>
      </x:c>
      <x:c r="E1073" s="10" t="n">
        <x:f>Summary!$E$5</x:f>
        <x:v>46304</x:v>
      </x:c>
      <x:c r="F1073" s="7" t="n">
        <x:f>'Inventory detail'!W1073</x:f>
        <x:v>0</x:v>
      </x:c>
      <x:c r="G1073" s="7" t="n">
        <x:f>'Inventory detail'!X1073</x:f>
        <x:v>0</x:v>
      </x:c>
      <x:c r="H1073" s="7" t="n">
        <x:f>'Inventory detail'!Y1073</x:f>
        <x:v>533</x:v>
      </x:c>
      <x:c r="I1073" s="7" t="n">
        <x:f>0</x:f>
        <x:v>0</x:v>
      </x:c>
      <x:c r="J1073" s="7" t="n">
        <x:f>0</x:f>
        <x:v>0</x:v>
      </x:c>
      <x:c r="K1073" s="7" t="n">
        <x:f>0</x:f>
        <x:v>0</x:v>
      </x:c>
      <x:c r="L1073" s="7" t="n">
        <x:f>'Inventory detail'!F1073*Summary!$K$5*(A1073-E1073)/Summary!$K$6</x:f>
        <x:v>0</x:v>
      </x:c>
      <x:c r="M1073" s="7" t="n">
        <x:f>MAX(0,H1073-L1073)</x:f>
        <x:v>533</x:v>
      </x:c>
      <x:c r="N1073" s="7" t="n">
        <x:f>MAX(0,L1073-H1073)</x:f>
        <x:v>0</x:v>
      </x:c>
      <x:c r="O1073" s="7" t="n">
        <x:f>MAX(0,F1073+I1073-N1073)</x:f>
        <x:v>0</x:v>
      </x:c>
      <x:c r="P1073" s="7" t="n">
        <x:f>MAX(0,N1073-F1073-I1073)</x:f>
        <x:v>0</x:v>
      </x:c>
      <x:c r="Q1073" s="7" t="n">
        <x:f>MAX(0,G1073+J1073-P1073)</x:f>
        <x:v>0</x:v>
      </x:c>
      <x:c r="R1073" s="7" t="n">
        <x:f>M1073+MAX(0,K1073-MAX(0,P1073-G1073-J1073))</x:f>
        <x:v>533</x:v>
      </x:c>
      <x:c r="S1073" s="7" t="n">
        <x:f>SUM(O1073,Q1073,R1073)</x:f>
        <x:v>533</x:v>
      </x:c>
      <x:c r="T1073" s="14" t="n">
        <x:f>'Inventory detail'!T1073</x:f>
        <x:v>0.11</x:v>
      </x:c>
      <x:c r="U1073" s="14" t="str">
        <x:f>'Inventory detail'!U1073</x:f>
        <x:v>n.a.</x:v>
      </x:c>
      <x:c r="V1073" s="9" t="n">
        <x:f>O1073*T1073</x:f>
        <x:v>0</x:v>
      </x:c>
      <x:c r="W1073" s="9" t="n">
        <x:f>Q1073*T1073</x:f>
        <x:v>0</x:v>
      </x:c>
      <x:c r="X1073" s="9" t="n">
        <x:f>R1073*T1073</x:f>
        <x:v>58.63</x:v>
      </x:c>
      <x:c r="Y1073" s="9" t="n">
        <x:f>S1073*T1073</x:f>
        <x:v>58.63</x:v>
      </x:c>
      <x:c r="Z1073" s="9" t="str">
        <x:f>IF(ISNUMBER(U1073),S1073*(U1073-T1073),"n.a.")</x:f>
        <x:v>n.a.</x:v>
      </x:c>
      <x:c r="AA1073" s="9" t="n">
        <x:f>IF(ISNUMBER(U1073),Y1073,0)</x:f>
        <x:v>0</x:v>
      </x:c>
      <x:c r="AB1073" s="7" t="n">
        <x:f>MAX(0,L1073-SUM(F1073:K1073))</x:f>
        <x:v>0</x:v>
      </x:c>
    </x:row>
    <x:row r="1074" ht="22" customHeight="1">
      <x:c r="A1074" s="18" t="n">
        <x:f>Summary!C$41</x:f>
        <x:v>46327</x:v>
      </x:c>
      <x:c r="B1074" s="2" t="str">
        <x:f>'Inventory detail'!A1074</x:f>
        <x:v>POUC</x:v>
      </x:c>
      <x:c r="C1074" s="2" t="str">
        <x:f>'Inventory detail'!B1074</x:f>
        <x:v>60</x:v>
      </x:c>
      <x:c r="D1074" s="2" t="str">
        <x:f>'Inventory detail'!C1074</x:f>
        <x:v>SCH7</x:v>
      </x:c>
      <x:c r="E1074" s="10" t="n">
        <x:f>Summary!$E$5</x:f>
        <x:v>46304</x:v>
      </x:c>
      <x:c r="F1074" s="7" t="n">
        <x:f>'Inventory detail'!W1074</x:f>
        <x:v>0</x:v>
      </x:c>
      <x:c r="G1074" s="7" t="n">
        <x:f>'Inventory detail'!X1074</x:f>
        <x:v>0</x:v>
      </x:c>
      <x:c r="H1074" s="7" t="n">
        <x:f>'Inventory detail'!Y1074</x:f>
        <x:v>4000</x:v>
      </x:c>
      <x:c r="I1074" s="7" t="n">
        <x:f>0</x:f>
        <x:v>0</x:v>
      </x:c>
      <x:c r="J1074" s="7" t="n">
        <x:f>0</x:f>
        <x:v>0</x:v>
      </x:c>
      <x:c r="K1074" s="7" t="n">
        <x:f>0</x:f>
        <x:v>0</x:v>
      </x:c>
      <x:c r="L1074" s="7" t="n">
        <x:f>'Inventory detail'!F1074*Summary!$K$5*(A1074-E1074)/Summary!$K$6</x:f>
        <x:v>0</x:v>
      </x:c>
      <x:c r="M1074" s="7" t="n">
        <x:f>MAX(0,H1074-L1074)</x:f>
        <x:v>4000</x:v>
      </x:c>
      <x:c r="N1074" s="7" t="n">
        <x:f>MAX(0,L1074-H1074)</x:f>
        <x:v>0</x:v>
      </x:c>
      <x:c r="O1074" s="7" t="n">
        <x:f>MAX(0,F1074+I1074-N1074)</x:f>
        <x:v>0</x:v>
      </x:c>
      <x:c r="P1074" s="7" t="n">
        <x:f>MAX(0,N1074-F1074-I1074)</x:f>
        <x:v>0</x:v>
      </x:c>
      <x:c r="Q1074" s="7" t="n">
        <x:f>MAX(0,G1074+J1074-P1074)</x:f>
        <x:v>0</x:v>
      </x:c>
      <x:c r="R1074" s="7" t="n">
        <x:f>M1074+MAX(0,K1074-MAX(0,P1074-G1074-J1074))</x:f>
        <x:v>4000</x:v>
      </x:c>
      <x:c r="S1074" s="7" t="n">
        <x:f>SUM(O1074,Q1074,R1074)</x:f>
        <x:v>4000</x:v>
      </x:c>
      <x:c r="T1074" s="14" t="n">
        <x:f>'Inventory detail'!T1074</x:f>
        <x:v>0.0095</x:v>
      </x:c>
      <x:c r="U1074" s="14" t="n">
        <x:f>'Inventory detail'!U1074</x:f>
        <x:v>0.010394999999999998</x:v>
      </x:c>
      <x:c r="V1074" s="9" t="n">
        <x:f>O1074*T1074</x:f>
        <x:v>0</x:v>
      </x:c>
      <x:c r="W1074" s="9" t="n">
        <x:f>Q1074*T1074</x:f>
        <x:v>0</x:v>
      </x:c>
      <x:c r="X1074" s="9" t="n">
        <x:f>R1074*T1074</x:f>
        <x:v>38</x:v>
      </x:c>
      <x:c r="Y1074" s="9" t="n">
        <x:f>S1074*T1074</x:f>
        <x:v>38</x:v>
      </x:c>
      <x:c r="Z1074" s="9" t="n">
        <x:f>IF(ISNUMBER(U1074),S1074*(U1074-T1074),"n.a.")</x:f>
        <x:v>3.579999999999993</x:v>
      </x:c>
      <x:c r="AA1074" s="9" t="n">
        <x:f>IF(ISNUMBER(U1074),Y1074,0)</x:f>
        <x:v>38</x:v>
      </x:c>
      <x:c r="AB1074" s="7" t="n">
        <x:f>MAX(0,L1074-SUM(F1074:K1074))</x:f>
        <x:v>0</x:v>
      </x:c>
    </x:row>
    <x:row r="1075" ht="22" customHeight="1">
      <x:c r="A1075" s="18" t="n">
        <x:f>Summary!C$41</x:f>
        <x:v>46327</x:v>
      </x:c>
      <x:c r="B1075" s="2" t="str">
        <x:f>'Inventory detail'!A1075</x:f>
        <x:v>POUC</x:v>
      </x:c>
      <x:c r="C1075" s="2" t="str">
        <x:f>'Inventory detail'!B1075</x:f>
        <x:v>60</x:v>
      </x:c>
      <x:c r="D1075" s="2" t="str">
        <x:f>'Inventory detail'!C1075</x:f>
        <x:v>MP1114G</x:v>
      </x:c>
      <x:c r="E1075" s="10" t="n">
        <x:f>Summary!$E$5</x:f>
        <x:v>46304</x:v>
      </x:c>
      <x:c r="F1075" s="7" t="n">
        <x:f>'Inventory detail'!W1075</x:f>
        <x:v>0</x:v>
      </x:c>
      <x:c r="G1075" s="7" t="n">
        <x:f>'Inventory detail'!X1075</x:f>
        <x:v>0</x:v>
      </x:c>
      <x:c r="H1075" s="7" t="n">
        <x:f>'Inventory detail'!Y1075</x:f>
        <x:v>0</x:v>
      </x:c>
      <x:c r="I1075" s="7" t="n">
        <x:f>0</x:f>
        <x:v>0</x:v>
      </x:c>
      <x:c r="J1075" s="7" t="n">
        <x:f>0</x:f>
        <x:v>0</x:v>
      </x:c>
      <x:c r="K1075" s="7" t="n">
        <x:f>0</x:f>
        <x:v>0</x:v>
      </x:c>
      <x:c r="L1075" s="7" t="n">
        <x:f>'Inventory detail'!F1075*Summary!$K$5*(A1075-E1075)/Summary!$K$6</x:f>
        <x:v>0</x:v>
      </x:c>
      <x:c r="M1075" s="7" t="n">
        <x:f>MAX(0,H1075-L1075)</x:f>
        <x:v>0</x:v>
      </x:c>
      <x:c r="N1075" s="7" t="n">
        <x:f>MAX(0,L1075-H1075)</x:f>
        <x:v>0</x:v>
      </x:c>
      <x:c r="O1075" s="7" t="n">
        <x:f>MAX(0,F1075+I1075-N1075)</x:f>
        <x:v>0</x:v>
      </x:c>
      <x:c r="P1075" s="7" t="n">
        <x:f>MAX(0,N1075-F1075-I1075)</x:f>
        <x:v>0</x:v>
      </x:c>
      <x:c r="Q1075" s="7" t="n">
        <x:f>MAX(0,G1075+J1075-P1075)</x:f>
        <x:v>0</x:v>
      </x:c>
      <x:c r="R1075" s="7" t="n">
        <x:f>M1075+MAX(0,K1075-MAX(0,P1075-G1075-J1075))</x:f>
        <x:v>0</x:v>
      </x:c>
      <x:c r="S1075" s="7" t="n">
        <x:f>SUM(O1075,Q1075,R1075)</x:f>
        <x:v>0</x:v>
      </x:c>
      <x:c r="T1075" s="14" t="n">
        <x:f>'Inventory detail'!T1075</x:f>
        <x:v>28.52</x:v>
      </x:c>
      <x:c r="U1075" s="14" t="str">
        <x:f>'Inventory detail'!U1075</x:f>
        <x:v>n.a.</x:v>
      </x:c>
      <x:c r="V1075" s="9" t="n">
        <x:f>O1075*T1075</x:f>
        <x:v>0</x:v>
      </x:c>
      <x:c r="W1075" s="9" t="n">
        <x:f>Q1075*T1075</x:f>
        <x:v>0</x:v>
      </x:c>
      <x:c r="X1075" s="9" t="n">
        <x:f>R1075*T1075</x:f>
        <x:v>0</x:v>
      </x:c>
      <x:c r="Y1075" s="9" t="n">
        <x:f>S1075*T1075</x:f>
        <x:v>0</x:v>
      </x:c>
      <x:c r="Z1075" s="9" t="str">
        <x:f>IF(ISNUMBER(U1075),S1075*(U1075-T1075),"n.a.")</x:f>
        <x:v>n.a.</x:v>
      </x:c>
      <x:c r="AA1075" s="9" t="n">
        <x:f>IF(ISNUMBER(U1075),Y1075,0)</x:f>
        <x:v>0</x:v>
      </x:c>
      <x:c r="AB1075" s="7" t="n">
        <x:f>MAX(0,L1075-SUM(F1075:K1075))</x:f>
        <x:v>0</x:v>
      </x:c>
    </x:row>
    <x:row r="1076" ht="22" customHeight="1">
      <x:c r="A1076" s="18" t="n">
        <x:f>Summary!C$41</x:f>
        <x:v>46327</x:v>
      </x:c>
      <x:c r="B1076" s="2" t="str">
        <x:f>'Inventory detail'!A1076</x:f>
        <x:v>POUC</x:v>
      </x:c>
      <x:c r="C1076" s="2" t="str">
        <x:f>'Inventory detail'!B1076</x:f>
        <x:v>60</x:v>
      </x:c>
      <x:c r="D1076" s="2" t="str">
        <x:f>'Inventory detail'!C1076</x:f>
        <x:v>MP1114M</x:v>
      </x:c>
      <x:c r="E1076" s="10" t="n">
        <x:f>Summary!$E$5</x:f>
        <x:v>46304</x:v>
      </x:c>
      <x:c r="F1076" s="7" t="n">
        <x:f>'Inventory detail'!W1076</x:f>
        <x:v>0</x:v>
      </x:c>
      <x:c r="G1076" s="7" t="n">
        <x:f>'Inventory detail'!X1076</x:f>
        <x:v>0</x:v>
      </x:c>
      <x:c r="H1076" s="7" t="n">
        <x:f>'Inventory detail'!Y1076</x:f>
        <x:v>0</x:v>
      </x:c>
      <x:c r="I1076" s="7" t="n">
        <x:f>0</x:f>
        <x:v>0</x:v>
      </x:c>
      <x:c r="J1076" s="7" t="n">
        <x:f>0</x:f>
        <x:v>0</x:v>
      </x:c>
      <x:c r="K1076" s="7" t="n">
        <x:f>0</x:f>
        <x:v>0</x:v>
      </x:c>
      <x:c r="L1076" s="7" t="n">
        <x:f>'Inventory detail'!F1076*Summary!$K$5*(A1076-E1076)/Summary!$K$6</x:f>
        <x:v>0</x:v>
      </x:c>
      <x:c r="M1076" s="7" t="n">
        <x:f>MAX(0,H1076-L1076)</x:f>
        <x:v>0</x:v>
      </x:c>
      <x:c r="N1076" s="7" t="n">
        <x:f>MAX(0,L1076-H1076)</x:f>
        <x:v>0</x:v>
      </x:c>
      <x:c r="O1076" s="7" t="n">
        <x:f>MAX(0,F1076+I1076-N1076)</x:f>
        <x:v>0</x:v>
      </x:c>
      <x:c r="P1076" s="7" t="n">
        <x:f>MAX(0,N1076-F1076-I1076)</x:f>
        <x:v>0</x:v>
      </x:c>
      <x:c r="Q1076" s="7" t="n">
        <x:f>MAX(0,G1076+J1076-P1076)</x:f>
        <x:v>0</x:v>
      </x:c>
      <x:c r="R1076" s="7" t="n">
        <x:f>M1076+MAX(0,K1076-MAX(0,P1076-G1076-J1076))</x:f>
        <x:v>0</x:v>
      </x:c>
      <x:c r="S1076" s="7" t="n">
        <x:f>SUM(O1076,Q1076,R1076)</x:f>
        <x:v>0</x:v>
      </x:c>
      <x:c r="T1076" s="14" t="n">
        <x:f>'Inventory detail'!T1076</x:f>
        <x:v>0.2852</x:v>
      </x:c>
      <x:c r="U1076" s="14" t="str">
        <x:f>'Inventory detail'!U1076</x:f>
        <x:v>n.a.</x:v>
      </x:c>
      <x:c r="V1076" s="9" t="n">
        <x:f>O1076*T1076</x:f>
        <x:v>0</x:v>
      </x:c>
      <x:c r="W1076" s="9" t="n">
        <x:f>Q1076*T1076</x:f>
        <x:v>0</x:v>
      </x:c>
      <x:c r="X1076" s="9" t="n">
        <x:f>R1076*T1076</x:f>
        <x:v>0</x:v>
      </x:c>
      <x:c r="Y1076" s="9" t="n">
        <x:f>S1076*T1076</x:f>
        <x:v>0</x:v>
      </x:c>
      <x:c r="Z1076" s="9" t="str">
        <x:f>IF(ISNUMBER(U1076),S1076*(U1076-T1076),"n.a.")</x:f>
        <x:v>n.a.</x:v>
      </x:c>
      <x:c r="AA1076" s="9" t="n">
        <x:f>IF(ISNUMBER(U1076),Y1076,0)</x:f>
        <x:v>0</x:v>
      </x:c>
      <x:c r="AB1076" s="7" t="n">
        <x:f>MAX(0,L1076-SUM(F1076:K1076))</x:f>
        <x:v>0</x:v>
      </x:c>
    </x:row>
    <x:row r="1077" ht="22" customHeight="1">
      <x:c r="A1077" s="18" t="n">
        <x:f>Summary!C$41</x:f>
        <x:v>46327</x:v>
      </x:c>
      <x:c r="B1077" s="2" t="str">
        <x:f>'Inventory detail'!A1077</x:f>
        <x:v>POUC</x:v>
      </x:c>
      <x:c r="C1077" s="2" t="str">
        <x:f>'Inventory detail'!B1077</x:f>
        <x:v>60</x:v>
      </x:c>
      <x:c r="D1077" s="2" t="str">
        <x:f>'Inventory detail'!C1077</x:f>
        <x:v>MP57G</x:v>
      </x:c>
      <x:c r="E1077" s="10" t="n">
        <x:f>Summary!$E$5</x:f>
        <x:v>46304</x:v>
      </x:c>
      <x:c r="F1077" s="7" t="n">
        <x:f>'Inventory detail'!W1077</x:f>
        <x:v>0</x:v>
      </x:c>
      <x:c r="G1077" s="7" t="n">
        <x:f>'Inventory detail'!X1077</x:f>
        <x:v>0</x:v>
      </x:c>
      <x:c r="H1077" s="7" t="n">
        <x:f>'Inventory detail'!Y1077</x:f>
        <x:v>0</x:v>
      </x:c>
      <x:c r="I1077" s="7" t="n">
        <x:f>0</x:f>
        <x:v>0</x:v>
      </x:c>
      <x:c r="J1077" s="7" t="n">
        <x:f>0</x:f>
        <x:v>0</x:v>
      </x:c>
      <x:c r="K1077" s="7" t="n">
        <x:f>0</x:f>
        <x:v>0</x:v>
      </x:c>
      <x:c r="L1077" s="7" t="n">
        <x:f>'Inventory detail'!F1077*Summary!$K$5*(A1077-E1077)/Summary!$K$6</x:f>
        <x:v>0</x:v>
      </x:c>
      <x:c r="M1077" s="7" t="n">
        <x:f>MAX(0,H1077-L1077)</x:f>
        <x:v>0</x:v>
      </x:c>
      <x:c r="N1077" s="7" t="n">
        <x:f>MAX(0,L1077-H1077)</x:f>
        <x:v>0</x:v>
      </x:c>
      <x:c r="O1077" s="7" t="n">
        <x:f>MAX(0,F1077+I1077-N1077)</x:f>
        <x:v>0</x:v>
      </x:c>
      <x:c r="P1077" s="7" t="n">
        <x:f>MAX(0,N1077-F1077-I1077)</x:f>
        <x:v>0</x:v>
      </x:c>
      <x:c r="Q1077" s="7" t="n">
        <x:f>MAX(0,G1077+J1077-P1077)</x:f>
        <x:v>0</x:v>
      </x:c>
      <x:c r="R1077" s="7" t="n">
        <x:f>M1077+MAX(0,K1077-MAX(0,P1077-G1077-J1077))</x:f>
        <x:v>0</x:v>
      </x:c>
      <x:c r="S1077" s="7" t="n">
        <x:f>SUM(O1077,Q1077,R1077)</x:f>
        <x:v>0</x:v>
      </x:c>
      <x:c r="T1077" s="14" t="n">
        <x:f>'Inventory detail'!T1077</x:f>
        <x:v>0.1637</x:v>
      </x:c>
      <x:c r="U1077" s="14" t="str">
        <x:f>'Inventory detail'!U1077</x:f>
        <x:v>n.a.</x:v>
      </x:c>
      <x:c r="V1077" s="9" t="n">
        <x:f>O1077*T1077</x:f>
        <x:v>0</x:v>
      </x:c>
      <x:c r="W1077" s="9" t="n">
        <x:f>Q1077*T1077</x:f>
        <x:v>0</x:v>
      </x:c>
      <x:c r="X1077" s="9" t="n">
        <x:f>R1077*T1077</x:f>
        <x:v>0</x:v>
      </x:c>
      <x:c r="Y1077" s="9" t="n">
        <x:f>S1077*T1077</x:f>
        <x:v>0</x:v>
      </x:c>
      <x:c r="Z1077" s="9" t="str">
        <x:f>IF(ISNUMBER(U1077),S1077*(U1077-T1077),"n.a.")</x:f>
        <x:v>n.a.</x:v>
      </x:c>
      <x:c r="AA1077" s="9" t="n">
        <x:f>IF(ISNUMBER(U1077),Y1077,0)</x:f>
        <x:v>0</x:v>
      </x:c>
      <x:c r="AB1077" s="7" t="n">
        <x:f>MAX(0,L1077-SUM(F1077:K1077))</x:f>
        <x:v>0</x:v>
      </x:c>
    </x:row>
    <x:row r="1078" ht="22" customHeight="1">
      <x:c r="A1078" s="18" t="n">
        <x:f>Summary!C$41</x:f>
        <x:v>46327</x:v>
      </x:c>
      <x:c r="B1078" s="2" t="str">
        <x:f>'Inventory detail'!A1078</x:f>
        <x:v>POUC</x:v>
      </x:c>
      <x:c r="C1078" s="2" t="str">
        <x:f>'Inventory detail'!B1078</x:f>
        <x:v>60</x:v>
      </x:c>
      <x:c r="D1078" s="2" t="str">
        <x:f>'Inventory detail'!C1078</x:f>
        <x:v>MP57M</x:v>
      </x:c>
      <x:c r="E1078" s="10" t="n">
        <x:f>Summary!$E$5</x:f>
        <x:v>46304</x:v>
      </x:c>
      <x:c r="F1078" s="7" t="n">
        <x:f>'Inventory detail'!W1078</x:f>
        <x:v>0</x:v>
      </x:c>
      <x:c r="G1078" s="7" t="n">
        <x:f>'Inventory detail'!X1078</x:f>
        <x:v>0</x:v>
      </x:c>
      <x:c r="H1078" s="7" t="n">
        <x:f>'Inventory detail'!Y1078</x:f>
        <x:v>0</x:v>
      </x:c>
      <x:c r="I1078" s="7" t="n">
        <x:f>0</x:f>
        <x:v>0</x:v>
      </x:c>
      <x:c r="J1078" s="7" t="n">
        <x:f>0</x:f>
        <x:v>0</x:v>
      </x:c>
      <x:c r="K1078" s="7" t="n">
        <x:f>0</x:f>
        <x:v>0</x:v>
      </x:c>
      <x:c r="L1078" s="7" t="n">
        <x:f>'Inventory detail'!F1078*Summary!$K$5*(A1078-E1078)/Summary!$K$6</x:f>
        <x:v>0</x:v>
      </x:c>
      <x:c r="M1078" s="7" t="n">
        <x:f>MAX(0,H1078-L1078)</x:f>
        <x:v>0</x:v>
      </x:c>
      <x:c r="N1078" s="7" t="n">
        <x:f>MAX(0,L1078-H1078)</x:f>
        <x:v>0</x:v>
      </x:c>
      <x:c r="O1078" s="7" t="n">
        <x:f>MAX(0,F1078+I1078-N1078)</x:f>
        <x:v>0</x:v>
      </x:c>
      <x:c r="P1078" s="7" t="n">
        <x:f>MAX(0,N1078-F1078-I1078)</x:f>
        <x:v>0</x:v>
      </x:c>
      <x:c r="Q1078" s="7" t="n">
        <x:f>MAX(0,G1078+J1078-P1078)</x:f>
        <x:v>0</x:v>
      </x:c>
      <x:c r="R1078" s="7" t="n">
        <x:f>M1078+MAX(0,K1078-MAX(0,P1078-G1078-J1078))</x:f>
        <x:v>0</x:v>
      </x:c>
      <x:c r="S1078" s="7" t="n">
        <x:f>SUM(O1078,Q1078,R1078)</x:f>
        <x:v>0</x:v>
      </x:c>
      <x:c r="T1078" s="14" t="n">
        <x:f>'Inventory detail'!T1078</x:f>
        <x:v>0.1637</x:v>
      </x:c>
      <x:c r="U1078" s="14" t="str">
        <x:f>'Inventory detail'!U1078</x:f>
        <x:v>n.a.</x:v>
      </x:c>
      <x:c r="V1078" s="9" t="n">
        <x:f>O1078*T1078</x:f>
        <x:v>0</x:v>
      </x:c>
      <x:c r="W1078" s="9" t="n">
        <x:f>Q1078*T1078</x:f>
        <x:v>0</x:v>
      </x:c>
      <x:c r="X1078" s="9" t="n">
        <x:f>R1078*T1078</x:f>
        <x:v>0</x:v>
      </x:c>
      <x:c r="Y1078" s="9" t="n">
        <x:f>S1078*T1078</x:f>
        <x:v>0</x:v>
      </x:c>
      <x:c r="Z1078" s="9" t="str">
        <x:f>IF(ISNUMBER(U1078),S1078*(U1078-T1078),"n.a.")</x:f>
        <x:v>n.a.</x:v>
      </x:c>
      <x:c r="AA1078" s="9" t="n">
        <x:f>IF(ISNUMBER(U1078),Y1078,0)</x:f>
        <x:v>0</x:v>
      </x:c>
      <x:c r="AB1078" s="7" t="n">
        <x:f>MAX(0,L1078-SUM(F1078:K1078))</x:f>
        <x:v>0</x:v>
      </x:c>
    </x:row>
    <x:row r="1079" ht="22" customHeight="1">
      <x:c r="A1079" s="18" t="n">
        <x:f>Summary!C$41</x:f>
        <x:v>46327</x:v>
      </x:c>
      <x:c r="B1079" s="2" t="str">
        <x:f>'Inventory detail'!A1079</x:f>
        <x:v>POUC</x:v>
      </x:c>
      <x:c r="C1079" s="2" t="str">
        <x:f>'Inventory detail'!B1079</x:f>
        <x:v>60</x:v>
      </x:c>
      <x:c r="D1079" s="2" t="str">
        <x:f>'Inventory detail'!C1079</x:f>
        <x:v>MP810G</x:v>
      </x:c>
      <x:c r="E1079" s="10" t="n">
        <x:f>Summary!$E$5</x:f>
        <x:v>46304</x:v>
      </x:c>
      <x:c r="F1079" s="7" t="n">
        <x:f>'Inventory detail'!W1079</x:f>
        <x:v>0</x:v>
      </x:c>
      <x:c r="G1079" s="7" t="n">
        <x:f>'Inventory detail'!X1079</x:f>
        <x:v>0</x:v>
      </x:c>
      <x:c r="H1079" s="7" t="n">
        <x:f>'Inventory detail'!Y1079</x:f>
        <x:v>0</x:v>
      </x:c>
      <x:c r="I1079" s="7" t="n">
        <x:f>0</x:f>
        <x:v>0</x:v>
      </x:c>
      <x:c r="J1079" s="7" t="n">
        <x:f>0</x:f>
        <x:v>0</x:v>
      </x:c>
      <x:c r="K1079" s="7" t="n">
        <x:f>0</x:f>
        <x:v>0</x:v>
      </x:c>
      <x:c r="L1079" s="7" t="n">
        <x:f>'Inventory detail'!F1079*Summary!$K$5*(A1079-E1079)/Summary!$K$6</x:f>
        <x:v>0</x:v>
      </x:c>
      <x:c r="M1079" s="7" t="n">
        <x:f>MAX(0,H1079-L1079)</x:f>
        <x:v>0</x:v>
      </x:c>
      <x:c r="N1079" s="7" t="n">
        <x:f>MAX(0,L1079-H1079)</x:f>
        <x:v>0</x:v>
      </x:c>
      <x:c r="O1079" s="7" t="n">
        <x:f>MAX(0,F1079+I1079-N1079)</x:f>
        <x:v>0</x:v>
      </x:c>
      <x:c r="P1079" s="7" t="n">
        <x:f>MAX(0,N1079-F1079-I1079)</x:f>
        <x:v>0</x:v>
      </x:c>
      <x:c r="Q1079" s="7" t="n">
        <x:f>MAX(0,G1079+J1079-P1079)</x:f>
        <x:v>0</x:v>
      </x:c>
      <x:c r="R1079" s="7" t="n">
        <x:f>M1079+MAX(0,K1079-MAX(0,P1079-G1079-J1079))</x:f>
        <x:v>0</x:v>
      </x:c>
      <x:c r="S1079" s="7" t="n">
        <x:f>SUM(O1079,Q1079,R1079)</x:f>
        <x:v>0</x:v>
      </x:c>
      <x:c r="T1079" s="14" t="n">
        <x:f>'Inventory detail'!T1079</x:f>
        <x:v>0.1573</x:v>
      </x:c>
      <x:c r="U1079" s="14" t="str">
        <x:f>'Inventory detail'!U1079</x:f>
        <x:v>n.a.</x:v>
      </x:c>
      <x:c r="V1079" s="9" t="n">
        <x:f>O1079*T1079</x:f>
        <x:v>0</x:v>
      </x:c>
      <x:c r="W1079" s="9" t="n">
        <x:f>Q1079*T1079</x:f>
        <x:v>0</x:v>
      </x:c>
      <x:c r="X1079" s="9" t="n">
        <x:f>R1079*T1079</x:f>
        <x:v>0</x:v>
      </x:c>
      <x:c r="Y1079" s="9" t="n">
        <x:f>S1079*T1079</x:f>
        <x:v>0</x:v>
      </x:c>
      <x:c r="Z1079" s="9" t="str">
        <x:f>IF(ISNUMBER(U1079),S1079*(U1079-T1079),"n.a.")</x:f>
        <x:v>n.a.</x:v>
      </x:c>
      <x:c r="AA1079" s="9" t="n">
        <x:f>IF(ISNUMBER(U1079),Y1079,0)</x:f>
        <x:v>0</x:v>
      </x:c>
      <x:c r="AB1079" s="7" t="n">
        <x:f>MAX(0,L1079-SUM(F1079:K1079))</x:f>
        <x:v>0</x:v>
      </x:c>
    </x:row>
    <x:row r="1080" ht="22" customHeight="1">
      <x:c r="A1080" s="18" t="n">
        <x:f>Summary!C$41</x:f>
        <x:v>46327</x:v>
      </x:c>
      <x:c r="B1080" s="2" t="str">
        <x:f>'Inventory detail'!A1080</x:f>
        <x:v>POUC</x:v>
      </x:c>
      <x:c r="C1080" s="2" t="str">
        <x:f>'Inventory detail'!B1080</x:f>
        <x:v>60</x:v>
      </x:c>
      <x:c r="D1080" s="2" t="str">
        <x:f>'Inventory detail'!C1080</x:f>
        <x:v>MP810M</x:v>
      </x:c>
      <x:c r="E1080" s="10" t="n">
        <x:f>Summary!$E$5</x:f>
        <x:v>46304</x:v>
      </x:c>
      <x:c r="F1080" s="7" t="n">
        <x:f>'Inventory detail'!W1080</x:f>
        <x:v>0</x:v>
      </x:c>
      <x:c r="G1080" s="7" t="n">
        <x:f>'Inventory detail'!X1080</x:f>
        <x:v>0</x:v>
      </x:c>
      <x:c r="H1080" s="7" t="n">
        <x:f>'Inventory detail'!Y1080</x:f>
        <x:v>0</x:v>
      </x:c>
      <x:c r="I1080" s="7" t="n">
        <x:f>0</x:f>
        <x:v>0</x:v>
      </x:c>
      <x:c r="J1080" s="7" t="n">
        <x:f>0</x:f>
        <x:v>0</x:v>
      </x:c>
      <x:c r="K1080" s="7" t="n">
        <x:f>0</x:f>
        <x:v>0</x:v>
      </x:c>
      <x:c r="L1080" s="7" t="n">
        <x:f>'Inventory detail'!F1080*Summary!$K$5*(A1080-E1080)/Summary!$K$6</x:f>
        <x:v>0</x:v>
      </x:c>
      <x:c r="M1080" s="7" t="n">
        <x:f>MAX(0,H1080-L1080)</x:f>
        <x:v>0</x:v>
      </x:c>
      <x:c r="N1080" s="7" t="n">
        <x:f>MAX(0,L1080-H1080)</x:f>
        <x:v>0</x:v>
      </x:c>
      <x:c r="O1080" s="7" t="n">
        <x:f>MAX(0,F1080+I1080-N1080)</x:f>
        <x:v>0</x:v>
      </x:c>
      <x:c r="P1080" s="7" t="n">
        <x:f>MAX(0,N1080-F1080-I1080)</x:f>
        <x:v>0</x:v>
      </x:c>
      <x:c r="Q1080" s="7" t="n">
        <x:f>MAX(0,G1080+J1080-P1080)</x:f>
        <x:v>0</x:v>
      </x:c>
      <x:c r="R1080" s="7" t="n">
        <x:f>M1080+MAX(0,K1080-MAX(0,P1080-G1080-J1080))</x:f>
        <x:v>0</x:v>
      </x:c>
      <x:c r="S1080" s="7" t="n">
        <x:f>SUM(O1080,Q1080,R1080)</x:f>
        <x:v>0</x:v>
      </x:c>
      <x:c r="T1080" s="14" t="n">
        <x:f>'Inventory detail'!T1080</x:f>
        <x:v>0.1573</x:v>
      </x:c>
      <x:c r="U1080" s="14" t="str">
        <x:f>'Inventory detail'!U1080</x:f>
        <x:v>n.a.</x:v>
      </x:c>
      <x:c r="V1080" s="9" t="n">
        <x:f>O1080*T1080</x:f>
        <x:v>0</x:v>
      </x:c>
      <x:c r="W1080" s="9" t="n">
        <x:f>Q1080*T1080</x:f>
        <x:v>0</x:v>
      </x:c>
      <x:c r="X1080" s="9" t="n">
        <x:f>R1080*T1080</x:f>
        <x:v>0</x:v>
      </x:c>
      <x:c r="Y1080" s="9" t="n">
        <x:f>S1080*T1080</x:f>
        <x:v>0</x:v>
      </x:c>
      <x:c r="Z1080" s="9" t="str">
        <x:f>IF(ISNUMBER(U1080),S1080*(U1080-T1080),"n.a.")</x:f>
        <x:v>n.a.</x:v>
      </x:c>
      <x:c r="AA1080" s="9" t="n">
        <x:f>IF(ISNUMBER(U1080),Y1080,0)</x:f>
        <x:v>0</x:v>
      </x:c>
      <x:c r="AB1080" s="7" t="n">
        <x:f>MAX(0,L1080-SUM(F1080:K1080))</x:f>
        <x:v>0</x:v>
      </x:c>
    </x:row>
    <x:row r="1081" ht="22" customHeight="1">
      <x:c r="A1081" s="18" t="n">
        <x:f>Summary!C$41</x:f>
        <x:v>46327</x:v>
      </x:c>
      <x:c r="B1081" s="2" t="str">
        <x:f>'Inventory detail'!A1081</x:f>
        <x:v>POUC</x:v>
      </x:c>
      <x:c r="C1081" s="2" t="str">
        <x:f>'Inventory detail'!B1081</x:f>
        <x:v>60</x:v>
      </x:c>
      <x:c r="D1081" s="2" t="str">
        <x:f>'Inventory detail'!C1081</x:f>
        <x:v>MPASCG</x:v>
      </x:c>
      <x:c r="E1081" s="10" t="n">
        <x:f>Summary!$E$5</x:f>
        <x:v>46304</x:v>
      </x:c>
      <x:c r="F1081" s="7" t="n">
        <x:f>'Inventory detail'!W1081</x:f>
        <x:v>0</x:v>
      </x:c>
      <x:c r="G1081" s="7" t="n">
        <x:f>'Inventory detail'!X1081</x:f>
        <x:v>0</x:v>
      </x:c>
      <x:c r="H1081" s="7" t="n">
        <x:f>'Inventory detail'!Y1081</x:f>
        <x:v>0</x:v>
      </x:c>
      <x:c r="I1081" s="7" t="n">
        <x:f>0</x:f>
        <x:v>0</x:v>
      </x:c>
      <x:c r="J1081" s="7" t="n">
        <x:f>0</x:f>
        <x:v>0</x:v>
      </x:c>
      <x:c r="K1081" s="7" t="n">
        <x:f>0</x:f>
        <x:v>0</x:v>
      </x:c>
      <x:c r="L1081" s="7" t="n">
        <x:f>'Inventory detail'!F1081*Summary!$K$5*(A1081-E1081)/Summary!$K$6</x:f>
        <x:v>0</x:v>
      </x:c>
      <x:c r="M1081" s="7" t="n">
        <x:f>MAX(0,H1081-L1081)</x:f>
        <x:v>0</x:v>
      </x:c>
      <x:c r="N1081" s="7" t="n">
        <x:f>MAX(0,L1081-H1081)</x:f>
        <x:v>0</x:v>
      </x:c>
      <x:c r="O1081" s="7" t="n">
        <x:f>MAX(0,F1081+I1081-N1081)</x:f>
        <x:v>0</x:v>
      </x:c>
      <x:c r="P1081" s="7" t="n">
        <x:f>MAX(0,N1081-F1081-I1081)</x:f>
        <x:v>0</x:v>
      </x:c>
      <x:c r="Q1081" s="7" t="n">
        <x:f>MAX(0,G1081+J1081-P1081)</x:f>
        <x:v>0</x:v>
      </x:c>
      <x:c r="R1081" s="7" t="n">
        <x:f>M1081+MAX(0,K1081-MAX(0,P1081-G1081-J1081))</x:f>
        <x:v>0</x:v>
      </x:c>
      <x:c r="S1081" s="7" t="n">
        <x:f>SUM(O1081,Q1081,R1081)</x:f>
        <x:v>0</x:v>
      </x:c>
      <x:c r="T1081" s="14" t="n">
        <x:f>'Inventory detail'!T1081</x:f>
        <x:v>0.1739</x:v>
      </x:c>
      <x:c r="U1081" s="14" t="str">
        <x:f>'Inventory detail'!U1081</x:f>
        <x:v>n.a.</x:v>
      </x:c>
      <x:c r="V1081" s="9" t="n">
        <x:f>O1081*T1081</x:f>
        <x:v>0</x:v>
      </x:c>
      <x:c r="W1081" s="9" t="n">
        <x:f>Q1081*T1081</x:f>
        <x:v>0</x:v>
      </x:c>
      <x:c r="X1081" s="9" t="n">
        <x:f>R1081*T1081</x:f>
        <x:v>0</x:v>
      </x:c>
      <x:c r="Y1081" s="9" t="n">
        <x:f>S1081*T1081</x:f>
        <x:v>0</x:v>
      </x:c>
      <x:c r="Z1081" s="9" t="str">
        <x:f>IF(ISNUMBER(U1081),S1081*(U1081-T1081),"n.a.")</x:f>
        <x:v>n.a.</x:v>
      </x:c>
      <x:c r="AA1081" s="9" t="n">
        <x:f>IF(ISNUMBER(U1081),Y1081,0)</x:f>
        <x:v>0</x:v>
      </x:c>
      <x:c r="AB1081" s="7" t="n">
        <x:f>MAX(0,L1081-SUM(F1081:K1081))</x:f>
        <x:v>0</x:v>
      </x:c>
    </x:row>
    <x:row r="1082" ht="22" customHeight="1">
      <x:c r="A1082" s="18" t="n">
        <x:f>Summary!C$41</x:f>
        <x:v>46327</x:v>
      </x:c>
      <x:c r="B1082" s="2" t="str">
        <x:f>'Inventory detail'!A1082</x:f>
        <x:v>POUC</x:v>
      </x:c>
      <x:c r="C1082" s="2" t="str">
        <x:f>'Inventory detail'!B1082</x:f>
        <x:v>60</x:v>
      </x:c>
      <x:c r="D1082" s="2" t="str">
        <x:f>'Inventory detail'!C1082</x:f>
        <x:v>MPASCM</x:v>
      </x:c>
      <x:c r="E1082" s="10" t="n">
        <x:f>Summary!$E$5</x:f>
        <x:v>46304</x:v>
      </x:c>
      <x:c r="F1082" s="7" t="n">
        <x:f>'Inventory detail'!W1082</x:f>
        <x:v>0</x:v>
      </x:c>
      <x:c r="G1082" s="7" t="n">
        <x:f>'Inventory detail'!X1082</x:f>
        <x:v>0</x:v>
      </x:c>
      <x:c r="H1082" s="7" t="n">
        <x:f>'Inventory detail'!Y1082</x:f>
        <x:v>0</x:v>
      </x:c>
      <x:c r="I1082" s="7" t="n">
        <x:f>0</x:f>
        <x:v>0</x:v>
      </x:c>
      <x:c r="J1082" s="7" t="n">
        <x:f>0</x:f>
        <x:v>0</x:v>
      </x:c>
      <x:c r="K1082" s="7" t="n">
        <x:f>0</x:f>
        <x:v>0</x:v>
      </x:c>
      <x:c r="L1082" s="7" t="n">
        <x:f>'Inventory detail'!F1082*Summary!$K$5*(A1082-E1082)/Summary!$K$6</x:f>
        <x:v>0</x:v>
      </x:c>
      <x:c r="M1082" s="7" t="n">
        <x:f>MAX(0,H1082-L1082)</x:f>
        <x:v>0</x:v>
      </x:c>
      <x:c r="N1082" s="7" t="n">
        <x:f>MAX(0,L1082-H1082)</x:f>
        <x:v>0</x:v>
      </x:c>
      <x:c r="O1082" s="7" t="n">
        <x:f>MAX(0,F1082+I1082-N1082)</x:f>
        <x:v>0</x:v>
      </x:c>
      <x:c r="P1082" s="7" t="n">
        <x:f>MAX(0,N1082-F1082-I1082)</x:f>
        <x:v>0</x:v>
      </x:c>
      <x:c r="Q1082" s="7" t="n">
        <x:f>MAX(0,G1082+J1082-P1082)</x:f>
        <x:v>0</x:v>
      </x:c>
      <x:c r="R1082" s="7" t="n">
        <x:f>M1082+MAX(0,K1082-MAX(0,P1082-G1082-J1082))</x:f>
        <x:v>0</x:v>
      </x:c>
      <x:c r="S1082" s="7" t="n">
        <x:f>SUM(O1082,Q1082,R1082)</x:f>
        <x:v>0</x:v>
      </x:c>
      <x:c r="T1082" s="14" t="n">
        <x:f>'Inventory detail'!T1082</x:f>
        <x:v>0.1739</x:v>
      </x:c>
      <x:c r="U1082" s="14" t="str">
        <x:f>'Inventory detail'!U1082</x:f>
        <x:v>n.a.</x:v>
      </x:c>
      <x:c r="V1082" s="9" t="n">
        <x:f>O1082*T1082</x:f>
        <x:v>0</x:v>
      </x:c>
      <x:c r="W1082" s="9" t="n">
        <x:f>Q1082*T1082</x:f>
        <x:v>0</x:v>
      </x:c>
      <x:c r="X1082" s="9" t="n">
        <x:f>R1082*T1082</x:f>
        <x:v>0</x:v>
      </x:c>
      <x:c r="Y1082" s="9" t="n">
        <x:f>S1082*T1082</x:f>
        <x:v>0</x:v>
      </x:c>
      <x:c r="Z1082" s="9" t="str">
        <x:f>IF(ISNUMBER(U1082),S1082*(U1082-T1082),"n.a.")</x:f>
        <x:v>n.a.</x:v>
      </x:c>
      <x:c r="AA1082" s="9" t="n">
        <x:f>IF(ISNUMBER(U1082),Y1082,0)</x:f>
        <x:v>0</x:v>
      </x:c>
      <x:c r="AB1082" s="7" t="n">
        <x:f>MAX(0,L1082-SUM(F1082:K1082))</x:f>
        <x:v>0</x:v>
      </x:c>
    </x:row>
    <x:row r="1083" ht="22" customHeight="1">
      <x:c r="A1083" s="18" t="n">
        <x:f>Summary!C$41</x:f>
        <x:v>46327</x:v>
      </x:c>
      <x:c r="B1083" s="2" t="str">
        <x:f>'Inventory detail'!A1083</x:f>
        <x:v>POUC</x:v>
      </x:c>
      <x:c r="C1083" s="2" t="str">
        <x:f>'Inventory detail'!B1083</x:f>
        <x:v>60</x:v>
      </x:c>
      <x:c r="D1083" s="2" t="str">
        <x:f>'Inventory detail'!C1083</x:f>
        <x:v>MPBUSG</x:v>
      </x:c>
      <x:c r="E1083" s="10" t="n">
        <x:f>Summary!$E$5</x:f>
        <x:v>46304</x:v>
      </x:c>
      <x:c r="F1083" s="7" t="n">
        <x:f>'Inventory detail'!W1083</x:f>
        <x:v>0</x:v>
      </x:c>
      <x:c r="G1083" s="7" t="n">
        <x:f>'Inventory detail'!X1083</x:f>
        <x:v>0</x:v>
      </x:c>
      <x:c r="H1083" s="7" t="n">
        <x:f>'Inventory detail'!Y1083</x:f>
        <x:v>0</x:v>
      </x:c>
      <x:c r="I1083" s="7" t="n">
        <x:f>0</x:f>
        <x:v>0</x:v>
      </x:c>
      <x:c r="J1083" s="7" t="n">
        <x:f>0</x:f>
        <x:v>0</x:v>
      </x:c>
      <x:c r="K1083" s="7" t="n">
        <x:f>0</x:f>
        <x:v>0</x:v>
      </x:c>
      <x:c r="L1083" s="7" t="n">
        <x:f>'Inventory detail'!F1083*Summary!$K$5*(A1083-E1083)/Summary!$K$6</x:f>
        <x:v>0</x:v>
      </x:c>
      <x:c r="M1083" s="7" t="n">
        <x:f>MAX(0,H1083-L1083)</x:f>
        <x:v>0</x:v>
      </x:c>
      <x:c r="N1083" s="7" t="n">
        <x:f>MAX(0,L1083-H1083)</x:f>
        <x:v>0</x:v>
      </x:c>
      <x:c r="O1083" s="7" t="n">
        <x:f>MAX(0,F1083+I1083-N1083)</x:f>
        <x:v>0</x:v>
      </x:c>
      <x:c r="P1083" s="7" t="n">
        <x:f>MAX(0,N1083-F1083-I1083)</x:f>
        <x:v>0</x:v>
      </x:c>
      <x:c r="Q1083" s="7" t="n">
        <x:f>MAX(0,G1083+J1083-P1083)</x:f>
        <x:v>0</x:v>
      </x:c>
      <x:c r="R1083" s="7" t="n">
        <x:f>M1083+MAX(0,K1083-MAX(0,P1083-G1083-J1083))</x:f>
        <x:v>0</x:v>
      </x:c>
      <x:c r="S1083" s="7" t="n">
        <x:f>SUM(O1083,Q1083,R1083)</x:f>
        <x:v>0</x:v>
      </x:c>
      <x:c r="T1083" s="14" t="n">
        <x:f>'Inventory detail'!T1083</x:f>
        <x:v>0.091</x:v>
      </x:c>
      <x:c r="U1083" s="14" t="str">
        <x:f>'Inventory detail'!U1083</x:f>
        <x:v>n.a.</x:v>
      </x:c>
      <x:c r="V1083" s="9" t="n">
        <x:f>O1083*T1083</x:f>
        <x:v>0</x:v>
      </x:c>
      <x:c r="W1083" s="9" t="n">
        <x:f>Q1083*T1083</x:f>
        <x:v>0</x:v>
      </x:c>
      <x:c r="X1083" s="9" t="n">
        <x:f>R1083*T1083</x:f>
        <x:v>0</x:v>
      </x:c>
      <x:c r="Y1083" s="9" t="n">
        <x:f>S1083*T1083</x:f>
        <x:v>0</x:v>
      </x:c>
      <x:c r="Z1083" s="9" t="str">
        <x:f>IF(ISNUMBER(U1083),S1083*(U1083-T1083),"n.a.")</x:f>
        <x:v>n.a.</x:v>
      </x:c>
      <x:c r="AA1083" s="9" t="n">
        <x:f>IF(ISNUMBER(U1083),Y1083,0)</x:f>
        <x:v>0</x:v>
      </x:c>
      <x:c r="AB1083" s="7" t="n">
        <x:f>MAX(0,L1083-SUM(F1083:K1083))</x:f>
        <x:v>0</x:v>
      </x:c>
    </x:row>
    <x:row r="1084" ht="22" customHeight="1">
      <x:c r="A1084" s="18" t="n">
        <x:f>Summary!C$41</x:f>
        <x:v>46327</x:v>
      </x:c>
      <x:c r="B1084" s="2" t="str">
        <x:f>'Inventory detail'!A1084</x:f>
        <x:v>POUC</x:v>
      </x:c>
      <x:c r="C1084" s="2" t="str">
        <x:f>'Inventory detail'!B1084</x:f>
        <x:v>60</x:v>
      </x:c>
      <x:c r="D1084" s="2" t="str">
        <x:f>'Inventory detail'!C1084</x:f>
        <x:v>MPBUSM</x:v>
      </x:c>
      <x:c r="E1084" s="10" t="n">
        <x:f>Summary!$E$5</x:f>
        <x:v>46304</x:v>
      </x:c>
      <x:c r="F1084" s="7" t="n">
        <x:f>'Inventory detail'!W1084</x:f>
        <x:v>0</x:v>
      </x:c>
      <x:c r="G1084" s="7" t="n">
        <x:f>'Inventory detail'!X1084</x:f>
        <x:v>0</x:v>
      </x:c>
      <x:c r="H1084" s="7" t="n">
        <x:f>'Inventory detail'!Y1084</x:f>
        <x:v>0</x:v>
      </x:c>
      <x:c r="I1084" s="7" t="n">
        <x:f>0</x:f>
        <x:v>0</x:v>
      </x:c>
      <x:c r="J1084" s="7" t="n">
        <x:f>0</x:f>
        <x:v>0</x:v>
      </x:c>
      <x:c r="K1084" s="7" t="n">
        <x:f>0</x:f>
        <x:v>0</x:v>
      </x:c>
      <x:c r="L1084" s="7" t="n">
        <x:f>'Inventory detail'!F1084*Summary!$K$5*(A1084-E1084)/Summary!$K$6</x:f>
        <x:v>0</x:v>
      </x:c>
      <x:c r="M1084" s="7" t="n">
        <x:f>MAX(0,H1084-L1084)</x:f>
        <x:v>0</x:v>
      </x:c>
      <x:c r="N1084" s="7" t="n">
        <x:f>MAX(0,L1084-H1084)</x:f>
        <x:v>0</x:v>
      </x:c>
      <x:c r="O1084" s="7" t="n">
        <x:f>MAX(0,F1084+I1084-N1084)</x:f>
        <x:v>0</x:v>
      </x:c>
      <x:c r="P1084" s="7" t="n">
        <x:f>MAX(0,N1084-F1084-I1084)</x:f>
        <x:v>0</x:v>
      </x:c>
      <x:c r="Q1084" s="7" t="n">
        <x:f>MAX(0,G1084+J1084-P1084)</x:f>
        <x:v>0</x:v>
      </x:c>
      <x:c r="R1084" s="7" t="n">
        <x:f>M1084+MAX(0,K1084-MAX(0,P1084-G1084-J1084))</x:f>
        <x:v>0</x:v>
      </x:c>
      <x:c r="S1084" s="7" t="n">
        <x:f>SUM(O1084,Q1084,R1084)</x:f>
        <x:v>0</x:v>
      </x:c>
      <x:c r="T1084" s="14" t="n">
        <x:f>'Inventory detail'!T1084</x:f>
        <x:v>0.091</x:v>
      </x:c>
      <x:c r="U1084" s="14" t="str">
        <x:f>'Inventory detail'!U1084</x:f>
        <x:v>n.a.</x:v>
      </x:c>
      <x:c r="V1084" s="9" t="n">
        <x:f>O1084*T1084</x:f>
        <x:v>0</x:v>
      </x:c>
      <x:c r="W1084" s="9" t="n">
        <x:f>Q1084*T1084</x:f>
        <x:v>0</x:v>
      </x:c>
      <x:c r="X1084" s="9" t="n">
        <x:f>R1084*T1084</x:f>
        <x:v>0</x:v>
      </x:c>
      <x:c r="Y1084" s="9" t="n">
        <x:f>S1084*T1084</x:f>
        <x:v>0</x:v>
      </x:c>
      <x:c r="Z1084" s="9" t="str">
        <x:f>IF(ISNUMBER(U1084),S1084*(U1084-T1084),"n.a.")</x:f>
        <x:v>n.a.</x:v>
      </x:c>
      <x:c r="AA1084" s="9" t="n">
        <x:f>IF(ISNUMBER(U1084),Y1084,0)</x:f>
        <x:v>0</x:v>
      </x:c>
      <x:c r="AB1084" s="7" t="n">
        <x:f>MAX(0,L1084-SUM(F1084:K1084))</x:f>
        <x:v>0</x:v>
      </x:c>
    </x:row>
    <x:row r="1085" ht="22" customHeight="1">
      <x:c r="A1085" s="18" t="n">
        <x:f>Summary!C$41</x:f>
        <x:v>46327</x:v>
      </x:c>
      <x:c r="B1085" s="2" t="str">
        <x:f>'Inventory detail'!A1085</x:f>
        <x:v>POUC</x:v>
      </x:c>
      <x:c r="C1085" s="2" t="str">
        <x:f>'Inventory detail'!B1085</x:f>
        <x:v>60</x:v>
      </x:c>
      <x:c r="D1085" s="2" t="str">
        <x:f>'Inventory detail'!C1085</x:f>
        <x:v>MPCGSCM</x:v>
      </x:c>
      <x:c r="E1085" s="10" t="n">
        <x:f>Summary!$E$5</x:f>
        <x:v>46304</x:v>
      </x:c>
      <x:c r="F1085" s="7" t="n">
        <x:f>'Inventory detail'!W1085</x:f>
        <x:v>0</x:v>
      </x:c>
      <x:c r="G1085" s="7" t="n">
        <x:f>'Inventory detail'!X1085</x:f>
        <x:v>0</x:v>
      </x:c>
      <x:c r="H1085" s="7" t="n">
        <x:f>'Inventory detail'!Y1085</x:f>
        <x:v>0</x:v>
      </x:c>
      <x:c r="I1085" s="7" t="n">
        <x:f>0</x:f>
        <x:v>0</x:v>
      </x:c>
      <x:c r="J1085" s="7" t="n">
        <x:f>0</x:f>
        <x:v>0</x:v>
      </x:c>
      <x:c r="K1085" s="7" t="n">
        <x:f>0</x:f>
        <x:v>0</x:v>
      </x:c>
      <x:c r="L1085" s="7" t="n">
        <x:f>'Inventory detail'!F1085*Summary!$K$5*(A1085-E1085)/Summary!$K$6</x:f>
        <x:v>0</x:v>
      </x:c>
      <x:c r="M1085" s="7" t="n">
        <x:f>MAX(0,H1085-L1085)</x:f>
        <x:v>0</x:v>
      </x:c>
      <x:c r="N1085" s="7" t="n">
        <x:f>MAX(0,L1085-H1085)</x:f>
        <x:v>0</x:v>
      </x:c>
      <x:c r="O1085" s="7" t="n">
        <x:f>MAX(0,F1085+I1085-N1085)</x:f>
        <x:v>0</x:v>
      </x:c>
      <x:c r="P1085" s="7" t="n">
        <x:f>MAX(0,N1085-F1085-I1085)</x:f>
        <x:v>0</x:v>
      </x:c>
      <x:c r="Q1085" s="7" t="n">
        <x:f>MAX(0,G1085+J1085-P1085)</x:f>
        <x:v>0</x:v>
      </x:c>
      <x:c r="R1085" s="7" t="n">
        <x:f>M1085+MAX(0,K1085-MAX(0,P1085-G1085-J1085))</x:f>
        <x:v>0</x:v>
      </x:c>
      <x:c r="S1085" s="7" t="n">
        <x:f>SUM(O1085,Q1085,R1085)</x:f>
        <x:v>0</x:v>
      </x:c>
      <x:c r="T1085" s="14" t="n">
        <x:f>'Inventory detail'!T1085</x:f>
        <x:v>0.2586</x:v>
      </x:c>
      <x:c r="U1085" s="14" t="str">
        <x:f>'Inventory detail'!U1085</x:f>
        <x:v>n.a.</x:v>
      </x:c>
      <x:c r="V1085" s="9" t="n">
        <x:f>O1085*T1085</x:f>
        <x:v>0</x:v>
      </x:c>
      <x:c r="W1085" s="9" t="n">
        <x:f>Q1085*T1085</x:f>
        <x:v>0</x:v>
      </x:c>
      <x:c r="X1085" s="9" t="n">
        <x:f>R1085*T1085</x:f>
        <x:v>0</x:v>
      </x:c>
      <x:c r="Y1085" s="9" t="n">
        <x:f>S1085*T1085</x:f>
        <x:v>0</x:v>
      </x:c>
      <x:c r="Z1085" s="9" t="str">
        <x:f>IF(ISNUMBER(U1085),S1085*(U1085-T1085),"n.a.")</x:f>
        <x:v>n.a.</x:v>
      </x:c>
      <x:c r="AA1085" s="9" t="n">
        <x:f>IF(ISNUMBER(U1085),Y1085,0)</x:f>
        <x:v>0</x:v>
      </x:c>
      <x:c r="AB1085" s="7" t="n">
        <x:f>MAX(0,L1085-SUM(F1085:K1085))</x:f>
        <x:v>0</x:v>
      </x:c>
    </x:row>
    <x:row r="1086" ht="22" customHeight="1">
      <x:c r="A1086" s="18" t="n">
        <x:f>Summary!C$41</x:f>
        <x:v>46327</x:v>
      </x:c>
      <x:c r="B1086" s="2" t="str">
        <x:f>'Inventory detail'!A1086</x:f>
        <x:v>POUC</x:v>
      </x:c>
      <x:c r="C1086" s="2" t="str">
        <x:f>'Inventory detail'!B1086</x:f>
        <x:v>60</x:v>
      </x:c>
      <x:c r="D1086" s="2" t="str">
        <x:f>'Inventory detail'!C1086</x:f>
        <x:v>MPGSCG</x:v>
      </x:c>
      <x:c r="E1086" s="10" t="n">
        <x:f>Summary!$E$5</x:f>
        <x:v>46304</x:v>
      </x:c>
      <x:c r="F1086" s="7" t="n">
        <x:f>'Inventory detail'!W1086</x:f>
        <x:v>0</x:v>
      </x:c>
      <x:c r="G1086" s="7" t="n">
        <x:f>'Inventory detail'!X1086</x:f>
        <x:v>0</x:v>
      </x:c>
      <x:c r="H1086" s="7" t="n">
        <x:f>'Inventory detail'!Y1086</x:f>
        <x:v>0</x:v>
      </x:c>
      <x:c r="I1086" s="7" t="n">
        <x:f>0</x:f>
        <x:v>0</x:v>
      </x:c>
      <x:c r="J1086" s="7" t="n">
        <x:f>0</x:f>
        <x:v>0</x:v>
      </x:c>
      <x:c r="K1086" s="7" t="n">
        <x:f>0</x:f>
        <x:v>0</x:v>
      </x:c>
      <x:c r="L1086" s="7" t="n">
        <x:f>'Inventory detail'!F1086*Summary!$K$5*(A1086-E1086)/Summary!$K$6</x:f>
        <x:v>0</x:v>
      </x:c>
      <x:c r="M1086" s="7" t="n">
        <x:f>MAX(0,H1086-L1086)</x:f>
        <x:v>0</x:v>
      </x:c>
      <x:c r="N1086" s="7" t="n">
        <x:f>MAX(0,L1086-H1086)</x:f>
        <x:v>0</x:v>
      </x:c>
      <x:c r="O1086" s="7" t="n">
        <x:f>MAX(0,F1086+I1086-N1086)</x:f>
        <x:v>0</x:v>
      </x:c>
      <x:c r="P1086" s="7" t="n">
        <x:f>MAX(0,N1086-F1086-I1086)</x:f>
        <x:v>0</x:v>
      </x:c>
      <x:c r="Q1086" s="7" t="n">
        <x:f>MAX(0,G1086+J1086-P1086)</x:f>
        <x:v>0</x:v>
      </x:c>
      <x:c r="R1086" s="7" t="n">
        <x:f>M1086+MAX(0,K1086-MAX(0,P1086-G1086-J1086))</x:f>
        <x:v>0</x:v>
      </x:c>
      <x:c r="S1086" s="7" t="n">
        <x:f>SUM(O1086,Q1086,R1086)</x:f>
        <x:v>0</x:v>
      </x:c>
      <x:c r="T1086" s="14" t="n">
        <x:f>'Inventory detail'!T1086</x:f>
        <x:v>0.19469999999999998</x:v>
      </x:c>
      <x:c r="U1086" s="14" t="str">
        <x:f>'Inventory detail'!U1086</x:f>
        <x:v>n.a.</x:v>
      </x:c>
      <x:c r="V1086" s="9" t="n">
        <x:f>O1086*T1086</x:f>
        <x:v>0</x:v>
      </x:c>
      <x:c r="W1086" s="9" t="n">
        <x:f>Q1086*T1086</x:f>
        <x:v>0</x:v>
      </x:c>
      <x:c r="X1086" s="9" t="n">
        <x:f>R1086*T1086</x:f>
        <x:v>0</x:v>
      </x:c>
      <x:c r="Y1086" s="9" t="n">
        <x:f>S1086*T1086</x:f>
        <x:v>0</x:v>
      </x:c>
      <x:c r="Z1086" s="9" t="str">
        <x:f>IF(ISNUMBER(U1086),S1086*(U1086-T1086),"n.a.")</x:f>
        <x:v>n.a.</x:v>
      </x:c>
      <x:c r="AA1086" s="9" t="n">
        <x:f>IF(ISNUMBER(U1086),Y1086,0)</x:f>
        <x:v>0</x:v>
      </x:c>
      <x:c r="AB1086" s="7" t="n">
        <x:f>MAX(0,L1086-SUM(F1086:K1086))</x:f>
        <x:v>0</x:v>
      </x:c>
    </x:row>
    <x:row r="1087" ht="22" customHeight="1">
      <x:c r="A1087" s="18" t="n">
        <x:f>Summary!C$41</x:f>
        <x:v>46327</x:v>
      </x:c>
      <x:c r="B1087" s="2" t="str">
        <x:f>'Inventory detail'!A1087</x:f>
        <x:v>POUC</x:v>
      </x:c>
      <x:c r="C1087" s="2" t="str">
        <x:f>'Inventory detail'!B1087</x:f>
        <x:v>60</x:v>
      </x:c>
      <x:c r="D1087" s="2" t="str">
        <x:f>'Inventory detail'!C1087</x:f>
        <x:v>MPGSCM</x:v>
      </x:c>
      <x:c r="E1087" s="10" t="n">
        <x:f>Summary!$E$5</x:f>
        <x:v>46304</x:v>
      </x:c>
      <x:c r="F1087" s="7" t="n">
        <x:f>'Inventory detail'!W1087</x:f>
        <x:v>0</x:v>
      </x:c>
      <x:c r="G1087" s="7" t="n">
        <x:f>'Inventory detail'!X1087</x:f>
        <x:v>0</x:v>
      </x:c>
      <x:c r="H1087" s="7" t="n">
        <x:f>'Inventory detail'!Y1087</x:f>
        <x:v>0</x:v>
      </x:c>
      <x:c r="I1087" s="7" t="n">
        <x:f>0</x:f>
        <x:v>0</x:v>
      </x:c>
      <x:c r="J1087" s="7" t="n">
        <x:f>0</x:f>
        <x:v>0</x:v>
      </x:c>
      <x:c r="K1087" s="7" t="n">
        <x:f>0</x:f>
        <x:v>0</x:v>
      </x:c>
      <x:c r="L1087" s="7" t="n">
        <x:f>'Inventory detail'!F1087*Summary!$K$5*(A1087-E1087)/Summary!$K$6</x:f>
        <x:v>0</x:v>
      </x:c>
      <x:c r="M1087" s="7" t="n">
        <x:f>MAX(0,H1087-L1087)</x:f>
        <x:v>0</x:v>
      </x:c>
      <x:c r="N1087" s="7" t="n">
        <x:f>MAX(0,L1087-H1087)</x:f>
        <x:v>0</x:v>
      </x:c>
      <x:c r="O1087" s="7" t="n">
        <x:f>MAX(0,F1087+I1087-N1087)</x:f>
        <x:v>0</x:v>
      </x:c>
      <x:c r="P1087" s="7" t="n">
        <x:f>MAX(0,N1087-F1087-I1087)</x:f>
        <x:v>0</x:v>
      </x:c>
      <x:c r="Q1087" s="7" t="n">
        <x:f>MAX(0,G1087+J1087-P1087)</x:f>
        <x:v>0</x:v>
      </x:c>
      <x:c r="R1087" s="7" t="n">
        <x:f>M1087+MAX(0,K1087-MAX(0,P1087-G1087-J1087))</x:f>
        <x:v>0</x:v>
      </x:c>
      <x:c r="S1087" s="7" t="n">
        <x:f>SUM(O1087,Q1087,R1087)</x:f>
        <x:v>0</x:v>
      </x:c>
      <x:c r="T1087" s="14" t="n">
        <x:f>'Inventory detail'!T1087</x:f>
        <x:v>0.19469999999999998</x:v>
      </x:c>
      <x:c r="U1087" s="14" t="str">
        <x:f>'Inventory detail'!U1087</x:f>
        <x:v>n.a.</x:v>
      </x:c>
      <x:c r="V1087" s="9" t="n">
        <x:f>O1087*T1087</x:f>
        <x:v>0</x:v>
      </x:c>
      <x:c r="W1087" s="9" t="n">
        <x:f>Q1087*T1087</x:f>
        <x:v>0</x:v>
      </x:c>
      <x:c r="X1087" s="9" t="n">
        <x:f>R1087*T1087</x:f>
        <x:v>0</x:v>
      </x:c>
      <x:c r="Y1087" s="9" t="n">
        <x:f>S1087*T1087</x:f>
        <x:v>0</x:v>
      </x:c>
      <x:c r="Z1087" s="9" t="str">
        <x:f>IF(ISNUMBER(U1087),S1087*(U1087-T1087),"n.a.")</x:f>
        <x:v>n.a.</x:v>
      </x:c>
      <x:c r="AA1087" s="9" t="n">
        <x:f>IF(ISNUMBER(U1087),Y1087,0)</x:f>
        <x:v>0</x:v>
      </x:c>
      <x:c r="AB1087" s="7" t="n">
        <x:f>MAX(0,L1087-SUM(F1087:K1087))</x:f>
        <x:v>0</x:v>
      </x:c>
    </x:row>
    <x:row r="1088" ht="22" customHeight="1">
      <x:c r="A1088" s="18" t="n">
        <x:f>Summary!C$41</x:f>
        <x:v>46327</x:v>
      </x:c>
      <x:c r="B1088" s="2" t="str">
        <x:f>'Inventory detail'!A1088</x:f>
        <x:v>WIRE</x:v>
      </x:c>
      <x:c r="C1088" s="2" t="str">
        <x:f>'Inventory detail'!B1088</x:f>
        <x:v>10</x:v>
      </x:c>
      <x:c r="D1088" s="2" t="str">
        <x:f>'Inventory detail'!C1088</x:f>
        <x:v>DL038BLU</x:v>
      </x:c>
      <x:c r="E1088" s="10" t="n">
        <x:f>Summary!$E$5</x:f>
        <x:v>46304</x:v>
      </x:c>
      <x:c r="F1088" s="7" t="n">
        <x:f>'Inventory detail'!W1088</x:f>
        <x:v>0</x:v>
      </x:c>
      <x:c r="G1088" s="7" t="n">
        <x:f>'Inventory detail'!X1088</x:f>
        <x:v>0</x:v>
      </x:c>
      <x:c r="H1088" s="7" t="n">
        <x:f>'Inventory detail'!Y1088</x:f>
        <x:v>0</x:v>
      </x:c>
      <x:c r="I1088" s="7" t="n">
        <x:f>0</x:f>
        <x:v>0</x:v>
      </x:c>
      <x:c r="J1088" s="7" t="n">
        <x:f>0</x:f>
        <x:v>0</x:v>
      </x:c>
      <x:c r="K1088" s="7" t="n">
        <x:f>0</x:f>
        <x:v>0</x:v>
      </x:c>
      <x:c r="L1088" s="7" t="n">
        <x:f>'Inventory detail'!F1088*Summary!$K$5*(A1088-E1088)/Summary!$K$6</x:f>
        <x:v>0</x:v>
      </x:c>
      <x:c r="M1088" s="7" t="n">
        <x:f>MAX(0,H1088-L1088)</x:f>
        <x:v>0</x:v>
      </x:c>
      <x:c r="N1088" s="7" t="n">
        <x:f>MAX(0,L1088-H1088)</x:f>
        <x:v>0</x:v>
      </x:c>
      <x:c r="O1088" s="7" t="n">
        <x:f>MAX(0,F1088+I1088-N1088)</x:f>
        <x:v>0</x:v>
      </x:c>
      <x:c r="P1088" s="7" t="n">
        <x:f>MAX(0,N1088-F1088-I1088)</x:f>
        <x:v>0</x:v>
      </x:c>
      <x:c r="Q1088" s="7" t="n">
        <x:f>MAX(0,G1088+J1088-P1088)</x:f>
        <x:v>0</x:v>
      </x:c>
      <x:c r="R1088" s="7" t="n">
        <x:f>M1088+MAX(0,K1088-MAX(0,P1088-G1088-J1088))</x:f>
        <x:v>0</x:v>
      </x:c>
      <x:c r="S1088" s="7" t="n">
        <x:f>SUM(O1088,Q1088,R1088)</x:f>
        <x:v>0</x:v>
      </x:c>
      <x:c r="T1088" s="14" t="n">
        <x:f>'Inventory detail'!T1088</x:f>
        <x:v>0.0369</x:v>
      </x:c>
      <x:c r="U1088" s="14" t="n">
        <x:f>'Inventory detail'!U1088</x:f>
        <x:v>0.0369</x:v>
      </x:c>
      <x:c r="V1088" s="9" t="n">
        <x:f>O1088*T1088</x:f>
        <x:v>0</x:v>
      </x:c>
      <x:c r="W1088" s="9" t="n">
        <x:f>Q1088*T1088</x:f>
        <x:v>0</x:v>
      </x:c>
      <x:c r="X1088" s="9" t="n">
        <x:f>R1088*T1088</x:f>
        <x:v>0</x:v>
      </x:c>
      <x:c r="Y1088" s="9" t="n">
        <x:f>S1088*T1088</x:f>
        <x:v>0</x:v>
      </x:c>
      <x:c r="Z1088" s="9" t="n">
        <x:f>IF(ISNUMBER(U1088),S1088*(U1088-T1088),"n.a.")</x:f>
        <x:v>0</x:v>
      </x:c>
      <x:c r="AA1088" s="9" t="n">
        <x:f>IF(ISNUMBER(U1088),Y1088,0)</x:f>
        <x:v>0</x:v>
      </x:c>
      <x:c r="AB1088" s="7" t="n">
        <x:f>MAX(0,L1088-SUM(F1088:K1088))</x:f>
        <x:v>0</x:v>
      </x:c>
    </x:row>
    <x:row r="1089" ht="22" customHeight="1">
      <x:c r="A1089" s="18" t="n">
        <x:f>Summary!C$41</x:f>
        <x:v>46327</x:v>
      </x:c>
      <x:c r="B1089" s="2" t="str">
        <x:f>'Inventory detail'!A1089</x:f>
        <x:v>WIRE</x:v>
      </x:c>
      <x:c r="C1089" s="2" t="str">
        <x:f>'Inventory detail'!B1089</x:f>
        <x:v>10</x:v>
      </x:c>
      <x:c r="D1089" s="2" t="str">
        <x:f>'Inventory detail'!C1089</x:f>
        <x:v>DL038RED</x:v>
      </x:c>
      <x:c r="E1089" s="10" t="n">
        <x:f>Summary!$E$5</x:f>
        <x:v>46304</x:v>
      </x:c>
      <x:c r="F1089" s="7" t="n">
        <x:f>'Inventory detail'!W1089</x:f>
        <x:v>0</x:v>
      </x:c>
      <x:c r="G1089" s="7" t="n">
        <x:f>'Inventory detail'!X1089</x:f>
        <x:v>0</x:v>
      </x:c>
      <x:c r="H1089" s="7" t="n">
        <x:f>'Inventory detail'!Y1089</x:f>
        <x:v>0</x:v>
      </x:c>
      <x:c r="I1089" s="7" t="n">
        <x:f>0</x:f>
        <x:v>0</x:v>
      </x:c>
      <x:c r="J1089" s="7" t="n">
        <x:f>0</x:f>
        <x:v>0</x:v>
      </x:c>
      <x:c r="K1089" s="7" t="n">
        <x:f>0</x:f>
        <x:v>0</x:v>
      </x:c>
      <x:c r="L1089" s="7" t="n">
        <x:f>'Inventory detail'!F1089*Summary!$K$5*(A1089-E1089)/Summary!$K$6</x:f>
        <x:v>0</x:v>
      </x:c>
      <x:c r="M1089" s="7" t="n">
        <x:f>MAX(0,H1089-L1089)</x:f>
        <x:v>0</x:v>
      </x:c>
      <x:c r="N1089" s="7" t="n">
        <x:f>MAX(0,L1089-H1089)</x:f>
        <x:v>0</x:v>
      </x:c>
      <x:c r="O1089" s="7" t="n">
        <x:f>MAX(0,F1089+I1089-N1089)</x:f>
        <x:v>0</x:v>
      </x:c>
      <x:c r="P1089" s="7" t="n">
        <x:f>MAX(0,N1089-F1089-I1089)</x:f>
        <x:v>0</x:v>
      </x:c>
      <x:c r="Q1089" s="7" t="n">
        <x:f>MAX(0,G1089+J1089-P1089)</x:f>
        <x:v>0</x:v>
      </x:c>
      <x:c r="R1089" s="7" t="n">
        <x:f>M1089+MAX(0,K1089-MAX(0,P1089-G1089-J1089))</x:f>
        <x:v>0</x:v>
      </x:c>
      <x:c r="S1089" s="7" t="n">
        <x:f>SUM(O1089,Q1089,R1089)</x:f>
        <x:v>0</x:v>
      </x:c>
      <x:c r="T1089" s="14" t="n">
        <x:f>'Inventory detail'!T1089</x:f>
        <x:v>0.0369</x:v>
      </x:c>
      <x:c r="U1089" s="14" t="n">
        <x:f>'Inventory detail'!U1089</x:f>
        <x:v>0.0369</x:v>
      </x:c>
      <x:c r="V1089" s="9" t="n">
        <x:f>O1089*T1089</x:f>
        <x:v>0</x:v>
      </x:c>
      <x:c r="W1089" s="9" t="n">
        <x:f>Q1089*T1089</x:f>
        <x:v>0</x:v>
      </x:c>
      <x:c r="X1089" s="9" t="n">
        <x:f>R1089*T1089</x:f>
        <x:v>0</x:v>
      </x:c>
      <x:c r="Y1089" s="9" t="n">
        <x:f>S1089*T1089</x:f>
        <x:v>0</x:v>
      </x:c>
      <x:c r="Z1089" s="9" t="n">
        <x:f>IF(ISNUMBER(U1089),S1089*(U1089-T1089),"n.a.")</x:f>
        <x:v>0</x:v>
      </x:c>
      <x:c r="AA1089" s="9" t="n">
        <x:f>IF(ISNUMBER(U1089),Y1089,0)</x:f>
        <x:v>0</x:v>
      </x:c>
      <x:c r="AB1089" s="7" t="n">
        <x:f>MAX(0,L1089-SUM(F1089:K1089))</x:f>
        <x:v>0</x:v>
      </x:c>
    </x:row>
    <x:row r="1090" ht="22" customHeight="1">
      <x:c r="A1090" s="18" t="n">
        <x:f>Summary!C$41</x:f>
        <x:v>46327</x:v>
      </x:c>
      <x:c r="B1090" s="2" t="str">
        <x:f>'Inventory detail'!A1090</x:f>
        <x:v>WIRE</x:v>
      </x:c>
      <x:c r="C1090" s="2" t="str">
        <x:f>'Inventory detail'!B1090</x:f>
        <x:v>10</x:v>
      </x:c>
      <x:c r="D1090" s="2" t="str">
        <x:f>'Inventory detail'!C1090</x:f>
        <x:v>DL516BLU</x:v>
      </x:c>
      <x:c r="E1090" s="10" t="n">
        <x:f>Summary!$E$5</x:f>
        <x:v>46304</x:v>
      </x:c>
      <x:c r="F1090" s="7" t="n">
        <x:f>'Inventory detail'!W1090</x:f>
        <x:v>0</x:v>
      </x:c>
      <x:c r="G1090" s="7" t="n">
        <x:f>'Inventory detail'!X1090</x:f>
        <x:v>0</x:v>
      </x:c>
      <x:c r="H1090" s="7" t="n">
        <x:f>'Inventory detail'!Y1090</x:f>
        <x:v>0</x:v>
      </x:c>
      <x:c r="I1090" s="7" t="n">
        <x:f>0</x:f>
        <x:v>0</x:v>
      </x:c>
      <x:c r="J1090" s="7" t="n">
        <x:f>0</x:f>
        <x:v>0</x:v>
      </x:c>
      <x:c r="K1090" s="7" t="n">
        <x:f>0</x:f>
        <x:v>0</x:v>
      </x:c>
      <x:c r="L1090" s="7" t="n">
        <x:f>'Inventory detail'!F1090*Summary!$K$5*(A1090-E1090)/Summary!$K$6</x:f>
        <x:v>0</x:v>
      </x:c>
      <x:c r="M1090" s="7" t="n">
        <x:f>MAX(0,H1090-L1090)</x:f>
        <x:v>0</x:v>
      </x:c>
      <x:c r="N1090" s="7" t="n">
        <x:f>MAX(0,L1090-H1090)</x:f>
        <x:v>0</x:v>
      </x:c>
      <x:c r="O1090" s="7" t="n">
        <x:f>MAX(0,F1090+I1090-N1090)</x:f>
        <x:v>0</x:v>
      </x:c>
      <x:c r="P1090" s="7" t="n">
        <x:f>MAX(0,N1090-F1090-I1090)</x:f>
        <x:v>0</x:v>
      </x:c>
      <x:c r="Q1090" s="7" t="n">
        <x:f>MAX(0,G1090+J1090-P1090)</x:f>
        <x:v>0</x:v>
      </x:c>
      <x:c r="R1090" s="7" t="n">
        <x:f>M1090+MAX(0,K1090-MAX(0,P1090-G1090-J1090))</x:f>
        <x:v>0</x:v>
      </x:c>
      <x:c r="S1090" s="7" t="n">
        <x:f>SUM(O1090,Q1090,R1090)</x:f>
        <x:v>0</x:v>
      </x:c>
      <x:c r="T1090" s="14" t="n">
        <x:f>'Inventory detail'!T1090</x:f>
        <x:v>0.031200000000000002</x:v>
      </x:c>
      <x:c r="U1090" s="14" t="n">
        <x:f>'Inventory detail'!U1090</x:f>
        <x:v>0.031200000000000002</x:v>
      </x:c>
      <x:c r="V1090" s="9" t="n">
        <x:f>O1090*T1090</x:f>
        <x:v>0</x:v>
      </x:c>
      <x:c r="W1090" s="9" t="n">
        <x:f>Q1090*T1090</x:f>
        <x:v>0</x:v>
      </x:c>
      <x:c r="X1090" s="9" t="n">
        <x:f>R1090*T1090</x:f>
        <x:v>0</x:v>
      </x:c>
      <x:c r="Y1090" s="9" t="n">
        <x:f>S1090*T1090</x:f>
        <x:v>0</x:v>
      </x:c>
      <x:c r="Z1090" s="9" t="n">
        <x:f>IF(ISNUMBER(U1090),S1090*(U1090-T1090),"n.a.")</x:f>
        <x:v>0</x:v>
      </x:c>
      <x:c r="AA1090" s="9" t="n">
        <x:f>IF(ISNUMBER(U1090),Y1090,0)</x:f>
        <x:v>0</x:v>
      </x:c>
      <x:c r="AB1090" s="7" t="n">
        <x:f>MAX(0,L1090-SUM(F1090:K1090))</x:f>
        <x:v>0</x:v>
      </x:c>
    </x:row>
    <x:row r="1091" ht="22" customHeight="1">
      <x:c r="A1091" s="18" t="n">
        <x:f>Summary!C$41</x:f>
        <x:v>46327</x:v>
      </x:c>
      <x:c r="B1091" s="2" t="str">
        <x:f>'Inventory detail'!A1091</x:f>
        <x:v>WIRE</x:v>
      </x:c>
      <x:c r="C1091" s="2" t="str">
        <x:f>'Inventory detail'!B1091</x:f>
        <x:v>10</x:v>
      </x:c>
      <x:c r="D1091" s="2" t="str">
        <x:f>'Inventory detail'!C1091</x:f>
        <x:v>DL516RED</x:v>
      </x:c>
      <x:c r="E1091" s="10" t="n">
        <x:f>Summary!$E$5</x:f>
        <x:v>46304</x:v>
      </x:c>
      <x:c r="F1091" s="7" t="n">
        <x:f>'Inventory detail'!W1091</x:f>
        <x:v>0</x:v>
      </x:c>
      <x:c r="G1091" s="7" t="n">
        <x:f>'Inventory detail'!X1091</x:f>
        <x:v>0</x:v>
      </x:c>
      <x:c r="H1091" s="7" t="n">
        <x:f>'Inventory detail'!Y1091</x:f>
        <x:v>0</x:v>
      </x:c>
      <x:c r="I1091" s="7" t="n">
        <x:f>0</x:f>
        <x:v>0</x:v>
      </x:c>
      <x:c r="J1091" s="7" t="n">
        <x:f>0</x:f>
        <x:v>0</x:v>
      </x:c>
      <x:c r="K1091" s="7" t="n">
        <x:f>0</x:f>
        <x:v>0</x:v>
      </x:c>
      <x:c r="L1091" s="7" t="n">
        <x:f>'Inventory detail'!F1091*Summary!$K$5*(A1091-E1091)/Summary!$K$6</x:f>
        <x:v>0</x:v>
      </x:c>
      <x:c r="M1091" s="7" t="n">
        <x:f>MAX(0,H1091-L1091)</x:f>
        <x:v>0</x:v>
      </x:c>
      <x:c r="N1091" s="7" t="n">
        <x:f>MAX(0,L1091-H1091)</x:f>
        <x:v>0</x:v>
      </x:c>
      <x:c r="O1091" s="7" t="n">
        <x:f>MAX(0,F1091+I1091-N1091)</x:f>
        <x:v>0</x:v>
      </x:c>
      <x:c r="P1091" s="7" t="n">
        <x:f>MAX(0,N1091-F1091-I1091)</x:f>
        <x:v>0</x:v>
      </x:c>
      <x:c r="Q1091" s="7" t="n">
        <x:f>MAX(0,G1091+J1091-P1091)</x:f>
        <x:v>0</x:v>
      </x:c>
      <x:c r="R1091" s="7" t="n">
        <x:f>M1091+MAX(0,K1091-MAX(0,P1091-G1091-J1091))</x:f>
        <x:v>0</x:v>
      </x:c>
      <x:c r="S1091" s="7" t="n">
        <x:f>SUM(O1091,Q1091,R1091)</x:f>
        <x:v>0</x:v>
      </x:c>
      <x:c r="T1091" s="14" t="n">
        <x:f>'Inventory detail'!T1091</x:f>
        <x:v>0.031200000000000002</x:v>
      </x:c>
      <x:c r="U1091" s="14" t="n">
        <x:f>'Inventory detail'!U1091</x:f>
        <x:v>0.031200000000000002</x:v>
      </x:c>
      <x:c r="V1091" s="9" t="n">
        <x:f>O1091*T1091</x:f>
        <x:v>0</x:v>
      </x:c>
      <x:c r="W1091" s="9" t="n">
        <x:f>Q1091*T1091</x:f>
        <x:v>0</x:v>
      </x:c>
      <x:c r="X1091" s="9" t="n">
        <x:f>R1091*T1091</x:f>
        <x:v>0</x:v>
      </x:c>
      <x:c r="Y1091" s="9" t="n">
        <x:f>S1091*T1091</x:f>
        <x:v>0</x:v>
      </x:c>
      <x:c r="Z1091" s="9" t="n">
        <x:f>IF(ISNUMBER(U1091),S1091*(U1091-T1091),"n.a.")</x:f>
        <x:v>0</x:v>
      </x:c>
      <x:c r="AA1091" s="9" t="n">
        <x:f>IF(ISNUMBER(U1091),Y1091,0)</x:f>
        <x:v>0</x:v>
      </x:c>
      <x:c r="AB1091" s="7" t="n">
        <x:f>MAX(0,L1091-SUM(F1091:K1091))</x:f>
        <x:v>0</x:v>
      </x:c>
    </x:row>
    <x:row r="1092" ht="22" customHeight="1">
      <x:c r="A1092" s="18" t="n">
        <x:f>Summary!C$41</x:f>
        <x:v>46327</x:v>
      </x:c>
      <x:c r="B1092" s="2" t="str">
        <x:f>'Inventory detail'!A1092</x:f>
        <x:v>WIRE</x:v>
      </x:c>
      <x:c r="C1092" s="2" t="str">
        <x:f>'Inventory detail'!B1092</x:f>
        <x:v>10</x:v>
      </x:c>
      <x:c r="D1092" s="2" t="str">
        <x:f>'Inventory detail'!C1092</x:f>
        <x:v>DL012ABR</x:v>
      </x:c>
      <x:c r="E1092" s="10" t="n">
        <x:f>Summary!$E$5</x:f>
        <x:v>46304</x:v>
      </x:c>
      <x:c r="F1092" s="7" t="n">
        <x:f>'Inventory detail'!W1092</x:f>
        <x:v>0</x:v>
      </x:c>
      <x:c r="G1092" s="7" t="n">
        <x:f>'Inventory detail'!X1092</x:f>
        <x:v>0</x:v>
      </x:c>
      <x:c r="H1092" s="7" t="n">
        <x:f>'Inventory detail'!Y1092</x:f>
        <x:v>0</x:v>
      </x:c>
      <x:c r="I1092" s="7" t="n">
        <x:f>0</x:f>
        <x:v>0</x:v>
      </x:c>
      <x:c r="J1092" s="7" t="n">
        <x:f>0</x:f>
        <x:v>0</x:v>
      </x:c>
      <x:c r="K1092" s="7" t="n">
        <x:f>0</x:f>
        <x:v>0</x:v>
      </x:c>
      <x:c r="L1092" s="7" t="n">
        <x:f>'Inventory detail'!F1092*Summary!$K$5*(A1092-E1092)/Summary!$K$6</x:f>
        <x:v>0</x:v>
      </x:c>
      <x:c r="M1092" s="7" t="n">
        <x:f>MAX(0,H1092-L1092)</x:f>
        <x:v>0</x:v>
      </x:c>
      <x:c r="N1092" s="7" t="n">
        <x:f>MAX(0,L1092-H1092)</x:f>
        <x:v>0</x:v>
      </x:c>
      <x:c r="O1092" s="7" t="n">
        <x:f>MAX(0,F1092+I1092-N1092)</x:f>
        <x:v>0</x:v>
      </x:c>
      <x:c r="P1092" s="7" t="n">
        <x:f>MAX(0,N1092-F1092-I1092)</x:f>
        <x:v>0</x:v>
      </x:c>
      <x:c r="Q1092" s="7" t="n">
        <x:f>MAX(0,G1092+J1092-P1092)</x:f>
        <x:v>0</x:v>
      </x:c>
      <x:c r="R1092" s="7" t="n">
        <x:f>M1092+MAX(0,K1092-MAX(0,P1092-G1092-J1092))</x:f>
        <x:v>0</x:v>
      </x:c>
      <x:c r="S1092" s="7" t="n">
        <x:f>SUM(O1092,Q1092,R1092)</x:f>
        <x:v>0</x:v>
      </x:c>
      <x:c r="T1092" s="14" t="n">
        <x:f>'Inventory detail'!T1092</x:f>
        <x:v>0.059000000000000004</x:v>
      </x:c>
      <x:c r="U1092" s="14" t="n">
        <x:f>'Inventory detail'!U1092</x:f>
        <x:v>0.059000000000000004</x:v>
      </x:c>
      <x:c r="V1092" s="9" t="n">
        <x:f>O1092*T1092</x:f>
        <x:v>0</x:v>
      </x:c>
      <x:c r="W1092" s="9" t="n">
        <x:f>Q1092*T1092</x:f>
        <x:v>0</x:v>
      </x:c>
      <x:c r="X1092" s="9" t="n">
        <x:f>R1092*T1092</x:f>
        <x:v>0</x:v>
      </x:c>
      <x:c r="Y1092" s="9" t="n">
        <x:f>S1092*T1092</x:f>
        <x:v>0</x:v>
      </x:c>
      <x:c r="Z1092" s="9" t="n">
        <x:f>IF(ISNUMBER(U1092),S1092*(U1092-T1092),"n.a.")</x:f>
        <x:v>0</x:v>
      </x:c>
      <x:c r="AA1092" s="9" t="n">
        <x:f>IF(ISNUMBER(U1092),Y1092,0)</x:f>
        <x:v>0</x:v>
      </x:c>
      <x:c r="AB1092" s="7" t="n">
        <x:f>MAX(0,L1092-SUM(F1092:K1092))</x:f>
        <x:v>0</x:v>
      </x:c>
    </x:row>
    <x:row r="1093" ht="22" customHeight="1">
      <x:c r="A1093" s="18" t="n">
        <x:f>Summary!C$41</x:f>
        <x:v>46327</x:v>
      </x:c>
      <x:c r="B1093" s="2" t="str">
        <x:f>'Inventory detail'!A1093</x:f>
        <x:v>WIRE</x:v>
      </x:c>
      <x:c r="C1093" s="2" t="str">
        <x:f>'Inventory detail'!B1093</x:f>
        <x:v>10</x:v>
      </x:c>
      <x:c r="D1093" s="2" t="str">
        <x:f>'Inventory detail'!C1093</x:f>
        <x:v>DL012GLD</x:v>
      </x:c>
      <x:c r="E1093" s="10" t="n">
        <x:f>Summary!$E$5</x:f>
        <x:v>46304</x:v>
      </x:c>
      <x:c r="F1093" s="7" t="n">
        <x:f>'Inventory detail'!W1093</x:f>
        <x:v>0</x:v>
      </x:c>
      <x:c r="G1093" s="7" t="n">
        <x:f>'Inventory detail'!X1093</x:f>
        <x:v>0</x:v>
      </x:c>
      <x:c r="H1093" s="7" t="n">
        <x:f>'Inventory detail'!Y1093</x:f>
        <x:v>0</x:v>
      </x:c>
      <x:c r="I1093" s="7" t="n">
        <x:f>0</x:f>
        <x:v>0</x:v>
      </x:c>
      <x:c r="J1093" s="7" t="n">
        <x:f>0</x:f>
        <x:v>0</x:v>
      </x:c>
      <x:c r="K1093" s="7" t="n">
        <x:f>0</x:f>
        <x:v>0</x:v>
      </x:c>
      <x:c r="L1093" s="7" t="n">
        <x:f>'Inventory detail'!F1093*Summary!$K$5*(A1093-E1093)/Summary!$K$6</x:f>
        <x:v>0</x:v>
      </x:c>
      <x:c r="M1093" s="7" t="n">
        <x:f>MAX(0,H1093-L1093)</x:f>
        <x:v>0</x:v>
      </x:c>
      <x:c r="N1093" s="7" t="n">
        <x:f>MAX(0,L1093-H1093)</x:f>
        <x:v>0</x:v>
      </x:c>
      <x:c r="O1093" s="7" t="n">
        <x:f>MAX(0,F1093+I1093-N1093)</x:f>
        <x:v>0</x:v>
      </x:c>
      <x:c r="P1093" s="7" t="n">
        <x:f>MAX(0,N1093-F1093-I1093)</x:f>
        <x:v>0</x:v>
      </x:c>
      <x:c r="Q1093" s="7" t="n">
        <x:f>MAX(0,G1093+J1093-P1093)</x:f>
        <x:v>0</x:v>
      </x:c>
      <x:c r="R1093" s="7" t="n">
        <x:f>M1093+MAX(0,K1093-MAX(0,P1093-G1093-J1093))</x:f>
        <x:v>0</x:v>
      </x:c>
      <x:c r="S1093" s="7" t="n">
        <x:f>SUM(O1093,Q1093,R1093)</x:f>
        <x:v>0</x:v>
      </x:c>
      <x:c r="T1093" s="14" t="n">
        <x:f>'Inventory detail'!T1093</x:f>
        <x:v>0.059000000000000004</x:v>
      </x:c>
      <x:c r="U1093" s="14" t="n">
        <x:f>'Inventory detail'!U1093</x:f>
        <x:v>0.059000000000000004</x:v>
      </x:c>
      <x:c r="V1093" s="9" t="n">
        <x:f>O1093*T1093</x:f>
        <x:v>0</x:v>
      </x:c>
      <x:c r="W1093" s="9" t="n">
        <x:f>Q1093*T1093</x:f>
        <x:v>0</x:v>
      </x:c>
      <x:c r="X1093" s="9" t="n">
        <x:f>R1093*T1093</x:f>
        <x:v>0</x:v>
      </x:c>
      <x:c r="Y1093" s="9" t="n">
        <x:f>S1093*T1093</x:f>
        <x:v>0</x:v>
      </x:c>
      <x:c r="Z1093" s="9" t="n">
        <x:f>IF(ISNUMBER(U1093),S1093*(U1093-T1093),"n.a.")</x:f>
        <x:v>0</x:v>
      </x:c>
      <x:c r="AA1093" s="9" t="n">
        <x:f>IF(ISNUMBER(U1093),Y1093,0)</x:f>
        <x:v>0</x:v>
      </x:c>
      <x:c r="AB1093" s="7" t="n">
        <x:f>MAX(0,L1093-SUM(F1093:K1093))</x:f>
        <x:v>0</x:v>
      </x:c>
    </x:row>
    <x:row r="1094" ht="22" customHeight="1">
      <x:c r="A1094" s="18" t="n">
        <x:f>Summary!C$41</x:f>
        <x:v>46327</x:v>
      </x:c>
      <x:c r="B1094" s="2" t="str">
        <x:f>'Inventory detail'!A1094</x:f>
        <x:v>WIRE</x:v>
      </x:c>
      <x:c r="C1094" s="2" t="str">
        <x:f>'Inventory detail'!B1094</x:f>
        <x:v>10</x:v>
      </x:c>
      <x:c r="D1094" s="2" t="str">
        <x:f>'Inventory detail'!C1094</x:f>
        <x:v>SOW078BLK</x:v>
      </x:c>
      <x:c r="E1094" s="10" t="n">
        <x:f>Summary!$E$5</x:f>
        <x:v>46304</x:v>
      </x:c>
      <x:c r="F1094" s="7" t="n">
        <x:f>'Inventory detail'!W1094</x:f>
        <x:v>0</x:v>
      </x:c>
      <x:c r="G1094" s="7" t="n">
        <x:f>'Inventory detail'!X1094</x:f>
        <x:v>0</x:v>
      </x:c>
      <x:c r="H1094" s="7" t="n">
        <x:f>'Inventory detail'!Y1094</x:f>
        <x:v>0</x:v>
      </x:c>
      <x:c r="I1094" s="7" t="n">
        <x:f>0</x:f>
        <x:v>0</x:v>
      </x:c>
      <x:c r="J1094" s="7" t="n">
        <x:f>0</x:f>
        <x:v>0</x:v>
      </x:c>
      <x:c r="K1094" s="7" t="n">
        <x:f>0</x:f>
        <x:v>0</x:v>
      </x:c>
      <x:c r="L1094" s="7" t="n">
        <x:f>'Inventory detail'!F1094*Summary!$K$5*(A1094-E1094)/Summary!$K$6</x:f>
        <x:v>0</x:v>
      </x:c>
      <x:c r="M1094" s="7" t="n">
        <x:f>MAX(0,H1094-L1094)</x:f>
        <x:v>0</x:v>
      </x:c>
      <x:c r="N1094" s="7" t="n">
        <x:f>MAX(0,L1094-H1094)</x:f>
        <x:v>0</x:v>
      </x:c>
      <x:c r="O1094" s="7" t="n">
        <x:f>MAX(0,F1094+I1094-N1094)</x:f>
        <x:v>0</x:v>
      </x:c>
      <x:c r="P1094" s="7" t="n">
        <x:f>MAX(0,N1094-F1094-I1094)</x:f>
        <x:v>0</x:v>
      </x:c>
      <x:c r="Q1094" s="7" t="n">
        <x:f>MAX(0,G1094+J1094-P1094)</x:f>
        <x:v>0</x:v>
      </x:c>
      <x:c r="R1094" s="7" t="n">
        <x:f>M1094+MAX(0,K1094-MAX(0,P1094-G1094-J1094))</x:f>
        <x:v>0</x:v>
      </x:c>
      <x:c r="S1094" s="7" t="n">
        <x:f>SUM(O1094,Q1094,R1094)</x:f>
        <x:v>0</x:v>
      </x:c>
      <x:c r="T1094" s="14" t="n">
        <x:f>'Inventory detail'!T1094</x:f>
        <x:v>0.16519999999999999</x:v>
      </x:c>
      <x:c r="U1094" s="14" t="n">
        <x:f>'Inventory detail'!U1094</x:f>
        <x:v>0.16519999999999999</x:v>
      </x:c>
      <x:c r="V1094" s="9" t="n">
        <x:f>O1094*T1094</x:f>
        <x:v>0</x:v>
      </x:c>
      <x:c r="W1094" s="9" t="n">
        <x:f>Q1094*T1094</x:f>
        <x:v>0</x:v>
      </x:c>
      <x:c r="X1094" s="9" t="n">
        <x:f>R1094*T1094</x:f>
        <x:v>0</x:v>
      </x:c>
      <x:c r="Y1094" s="9" t="n">
        <x:f>S1094*T1094</x:f>
        <x:v>0</x:v>
      </x:c>
      <x:c r="Z1094" s="9" t="n">
        <x:f>IF(ISNUMBER(U1094),S1094*(U1094-T1094),"n.a.")</x:f>
        <x:v>0</x:v>
      </x:c>
      <x:c r="AA1094" s="9" t="n">
        <x:f>IF(ISNUMBER(U1094),Y1094,0)</x:f>
        <x:v>0</x:v>
      </x:c>
      <x:c r="AB1094" s="7" t="n">
        <x:f>MAX(0,L1094-SUM(F1094:K1094))</x:f>
        <x:v>0</x:v>
      </x:c>
    </x:row>
    <x:row r="1095" ht="22" customHeight="1">
      <x:c r="A1095" s="18" t="n">
        <x:f>Summary!C$41</x:f>
        <x:v>46327</x:v>
      </x:c>
      <x:c r="B1095" s="2" t="str">
        <x:f>'Inventory detail'!A1095</x:f>
        <x:v>WIRE</x:v>
      </x:c>
      <x:c r="C1095" s="2" t="str">
        <x:f>'Inventory detail'!B1095</x:f>
        <x:v>10</x:v>
      </x:c>
      <x:c r="D1095" s="2" t="str">
        <x:f>'Inventory detail'!C1095</x:f>
        <x:v>SOW716WHT</x:v>
      </x:c>
      <x:c r="E1095" s="10" t="n">
        <x:f>Summary!$E$5</x:f>
        <x:v>46304</x:v>
      </x:c>
      <x:c r="F1095" s="7" t="n">
        <x:f>'Inventory detail'!W1095</x:f>
        <x:v>0</x:v>
      </x:c>
      <x:c r="G1095" s="7" t="n">
        <x:f>'Inventory detail'!X1095</x:f>
        <x:v>0</x:v>
      </x:c>
      <x:c r="H1095" s="7" t="n">
        <x:f>'Inventory detail'!Y1095</x:f>
        <x:v>0</x:v>
      </x:c>
      <x:c r="I1095" s="7" t="n">
        <x:f>0</x:f>
        <x:v>0</x:v>
      </x:c>
      <x:c r="J1095" s="7" t="n">
        <x:f>0</x:f>
        <x:v>0</x:v>
      </x:c>
      <x:c r="K1095" s="7" t="n">
        <x:f>0</x:f>
        <x:v>0</x:v>
      </x:c>
      <x:c r="L1095" s="7" t="n">
        <x:f>'Inventory detail'!F1095*Summary!$K$5*(A1095-E1095)/Summary!$K$6</x:f>
        <x:v>0</x:v>
      </x:c>
      <x:c r="M1095" s="7" t="n">
        <x:f>MAX(0,H1095-L1095)</x:f>
        <x:v>0</x:v>
      </x:c>
      <x:c r="N1095" s="7" t="n">
        <x:f>MAX(0,L1095-H1095)</x:f>
        <x:v>0</x:v>
      </x:c>
      <x:c r="O1095" s="7" t="n">
        <x:f>MAX(0,F1095+I1095-N1095)</x:f>
        <x:v>0</x:v>
      </x:c>
      <x:c r="P1095" s="7" t="n">
        <x:f>MAX(0,N1095-F1095-I1095)</x:f>
        <x:v>0</x:v>
      </x:c>
      <x:c r="Q1095" s="7" t="n">
        <x:f>MAX(0,G1095+J1095-P1095)</x:f>
        <x:v>0</x:v>
      </x:c>
      <x:c r="R1095" s="7" t="n">
        <x:f>M1095+MAX(0,K1095-MAX(0,P1095-G1095-J1095))</x:f>
        <x:v>0</x:v>
      </x:c>
      <x:c r="S1095" s="7" t="n">
        <x:f>SUM(O1095,Q1095,R1095)</x:f>
        <x:v>0</x:v>
      </x:c>
      <x:c r="T1095" s="14" t="n">
        <x:f>'Inventory detail'!T1095</x:f>
        <x:v>0.3262</x:v>
      </x:c>
      <x:c r="U1095" s="14" t="n">
        <x:f>'Inventory detail'!U1095</x:f>
        <x:v>0.3262</x:v>
      </x:c>
      <x:c r="V1095" s="9" t="n">
        <x:f>O1095*T1095</x:f>
        <x:v>0</x:v>
      </x:c>
      <x:c r="W1095" s="9" t="n">
        <x:f>Q1095*T1095</x:f>
        <x:v>0</x:v>
      </x:c>
      <x:c r="X1095" s="9" t="n">
        <x:f>R1095*T1095</x:f>
        <x:v>0</x:v>
      </x:c>
      <x:c r="Y1095" s="9" t="n">
        <x:f>S1095*T1095</x:f>
        <x:v>0</x:v>
      </x:c>
      <x:c r="Z1095" s="9" t="n">
        <x:f>IF(ISNUMBER(U1095),S1095*(U1095-T1095),"n.a.")</x:f>
        <x:v>0</x:v>
      </x:c>
      <x:c r="AA1095" s="9" t="n">
        <x:f>IF(ISNUMBER(U1095),Y1095,0)</x:f>
        <x:v>0</x:v>
      </x:c>
      <x:c r="AB1095" s="7" t="n">
        <x:f>MAX(0,L1095-SUM(F1095:K1095))</x:f>
        <x:v>0</x:v>
      </x:c>
    </x:row>
    <x:row r="1096" ht="22" customHeight="1">
      <x:c r="A1096" s="18" t="n">
        <x:f>Summary!C$41</x:f>
        <x:v>46327</x:v>
      </x:c>
      <x:c r="B1096" s="2" t="str">
        <x:f>'Inventory detail'!A1096</x:f>
        <x:v>WIRE</x:v>
      </x:c>
      <x:c r="C1096" s="2" t="str">
        <x:f>'Inventory detail'!B1096</x:f>
        <x:v>30</x:v>
      </x:c>
      <x:c r="D1096" s="2" t="str">
        <x:f>'Inventory detail'!C1096</x:f>
        <x:v>DL001GRAY</x:v>
      </x:c>
      <x:c r="E1096" s="10" t="n">
        <x:f>Summary!$E$5</x:f>
        <x:v>46304</x:v>
      </x:c>
      <x:c r="F1096" s="7" t="n">
        <x:f>'Inventory detail'!W1096</x:f>
        <x:v>0</x:v>
      </x:c>
      <x:c r="G1096" s="7" t="n">
        <x:f>'Inventory detail'!X1096</x:f>
        <x:v>0</x:v>
      </x:c>
      <x:c r="H1096" s="7" t="n">
        <x:f>'Inventory detail'!Y1096</x:f>
        <x:v>1000</x:v>
      </x:c>
      <x:c r="I1096" s="7" t="n">
        <x:f>0</x:f>
        <x:v>0</x:v>
      </x:c>
      <x:c r="J1096" s="7" t="n">
        <x:f>0</x:f>
        <x:v>0</x:v>
      </x:c>
      <x:c r="K1096" s="7" t="n">
        <x:f>0</x:f>
        <x:v>0</x:v>
      </x:c>
      <x:c r="L1096" s="7" t="n">
        <x:f>'Inventory detail'!F1096*Summary!$K$5*(A1096-E1096)/Summary!$K$6</x:f>
        <x:v>0</x:v>
      </x:c>
      <x:c r="M1096" s="7" t="n">
        <x:f>MAX(0,H1096-L1096)</x:f>
        <x:v>1000</x:v>
      </x:c>
      <x:c r="N1096" s="7" t="n">
        <x:f>MAX(0,L1096-H1096)</x:f>
        <x:v>0</x:v>
      </x:c>
      <x:c r="O1096" s="7" t="n">
        <x:f>MAX(0,F1096+I1096-N1096)</x:f>
        <x:v>0</x:v>
      </x:c>
      <x:c r="P1096" s="7" t="n">
        <x:f>MAX(0,N1096-F1096-I1096)</x:f>
        <x:v>0</x:v>
      </x:c>
      <x:c r="Q1096" s="7" t="n">
        <x:f>MAX(0,G1096+J1096-P1096)</x:f>
        <x:v>0</x:v>
      </x:c>
      <x:c r="R1096" s="7" t="n">
        <x:f>M1096+MAX(0,K1096-MAX(0,P1096-G1096-J1096))</x:f>
        <x:v>1000</x:v>
      </x:c>
      <x:c r="S1096" s="7" t="n">
        <x:f>SUM(O1096,Q1096,R1096)</x:f>
        <x:v>1000</x:v>
      </x:c>
      <x:c r="T1096" s="14" t="n">
        <x:f>'Inventory detail'!T1096</x:f>
        <x:v>0.19140000000000001</x:v>
      </x:c>
      <x:c r="U1096" s="14" t="n">
        <x:f>'Inventory detail'!U1096</x:f>
        <x:v>0.19140000000000001</x:v>
      </x:c>
      <x:c r="V1096" s="9" t="n">
        <x:f>O1096*T1096</x:f>
        <x:v>0</x:v>
      </x:c>
      <x:c r="W1096" s="9" t="n">
        <x:f>Q1096*T1096</x:f>
        <x:v>0</x:v>
      </x:c>
      <x:c r="X1096" s="9" t="n">
        <x:f>R1096*T1096</x:f>
        <x:v>191.4</x:v>
      </x:c>
      <x:c r="Y1096" s="9" t="n">
        <x:f>S1096*T1096</x:f>
        <x:v>191.4</x:v>
      </x:c>
      <x:c r="Z1096" s="9" t="n">
        <x:f>IF(ISNUMBER(U1096),S1096*(U1096-T1096),"n.a.")</x:f>
        <x:v>0</x:v>
      </x:c>
      <x:c r="AA1096" s="9" t="n">
        <x:f>IF(ISNUMBER(U1096),Y1096,0)</x:f>
        <x:v>191.4</x:v>
      </x:c>
      <x:c r="AB1096" s="7" t="n">
        <x:f>MAX(0,L1096-SUM(F1096:K1096))</x:f>
        <x:v>0</x:v>
      </x:c>
    </x:row>
    <x:row r="1097" ht="22" customHeight="1">
      <x:c r="A1097" s="18" t="n">
        <x:f>Summary!C$41</x:f>
        <x:v>46327</x:v>
      </x:c>
      <x:c r="B1097" s="2" t="str">
        <x:f>'Inventory detail'!A1097</x:f>
        <x:v>WIRE</x:v>
      </x:c>
      <x:c r="C1097" s="2" t="str">
        <x:f>'Inventory detail'!B1097</x:f>
        <x:v>30</x:v>
      </x:c>
      <x:c r="D1097" s="2" t="str">
        <x:f>'Inventory detail'!C1097</x:f>
        <x:v>DL012GRAY</x:v>
      </x:c>
      <x:c r="E1097" s="10" t="n">
        <x:f>Summary!$E$5</x:f>
        <x:v>46304</x:v>
      </x:c>
      <x:c r="F1097" s="7" t="n">
        <x:f>'Inventory detail'!W1097</x:f>
        <x:v>0</x:v>
      </x:c>
      <x:c r="G1097" s="7" t="n">
        <x:f>'Inventory detail'!X1097</x:f>
        <x:v>0</x:v>
      </x:c>
      <x:c r="H1097" s="7" t="n">
        <x:f>'Inventory detail'!Y1097</x:f>
        <x:v>1000</x:v>
      </x:c>
      <x:c r="I1097" s="7" t="n">
        <x:f>0</x:f>
        <x:v>0</x:v>
      </x:c>
      <x:c r="J1097" s="7" t="n">
        <x:f>0</x:f>
        <x:v>0</x:v>
      </x:c>
      <x:c r="K1097" s="7" t="n">
        <x:f>0</x:f>
        <x:v>0</x:v>
      </x:c>
      <x:c r="L1097" s="7" t="n">
        <x:f>'Inventory detail'!F1097*Summary!$K$5*(A1097-E1097)/Summary!$K$6</x:f>
        <x:v>0</x:v>
      </x:c>
      <x:c r="M1097" s="7" t="n">
        <x:f>MAX(0,H1097-L1097)</x:f>
        <x:v>1000</x:v>
      </x:c>
      <x:c r="N1097" s="7" t="n">
        <x:f>MAX(0,L1097-H1097)</x:f>
        <x:v>0</x:v>
      </x:c>
      <x:c r="O1097" s="7" t="n">
        <x:f>MAX(0,F1097+I1097-N1097)</x:f>
        <x:v>0</x:v>
      </x:c>
      <x:c r="P1097" s="7" t="n">
        <x:f>MAX(0,N1097-F1097-I1097)</x:f>
        <x:v>0</x:v>
      </x:c>
      <x:c r="Q1097" s="7" t="n">
        <x:f>MAX(0,G1097+J1097-P1097)</x:f>
        <x:v>0</x:v>
      </x:c>
      <x:c r="R1097" s="7" t="n">
        <x:f>M1097+MAX(0,K1097-MAX(0,P1097-G1097-J1097))</x:f>
        <x:v>1000</x:v>
      </x:c>
      <x:c r="S1097" s="7" t="n">
        <x:f>SUM(O1097,Q1097,R1097)</x:f>
        <x:v>1000</x:v>
      </x:c>
      <x:c r="T1097" s="14" t="n">
        <x:f>'Inventory detail'!T1097</x:f>
        <x:v>0.08259999999999999</x:v>
      </x:c>
      <x:c r="U1097" s="14" t="n">
        <x:f>'Inventory detail'!U1097</x:f>
        <x:v>0.08259999999999999</x:v>
      </x:c>
      <x:c r="V1097" s="9" t="n">
        <x:f>O1097*T1097</x:f>
        <x:v>0</x:v>
      </x:c>
      <x:c r="W1097" s="9" t="n">
        <x:f>Q1097*T1097</x:f>
        <x:v>0</x:v>
      </x:c>
      <x:c r="X1097" s="9" t="n">
        <x:f>R1097*T1097</x:f>
        <x:v>82.6</x:v>
      </x:c>
      <x:c r="Y1097" s="9" t="n">
        <x:f>S1097*T1097</x:f>
        <x:v>82.6</x:v>
      </x:c>
      <x:c r="Z1097" s="9" t="n">
        <x:f>IF(ISNUMBER(U1097),S1097*(U1097-T1097),"n.a.")</x:f>
        <x:v>0</x:v>
      </x:c>
      <x:c r="AA1097" s="9" t="n">
        <x:f>IF(ISNUMBER(U1097),Y1097,0)</x:f>
        <x:v>82.6</x:v>
      </x:c>
      <x:c r="AB1097" s="7" t="n">
        <x:f>MAX(0,L1097-SUM(F1097:K1097))</x:f>
        <x:v>0</x:v>
      </x:c>
    </x:row>
    <x:row r="1098" ht="22" customHeight="1">
      <x:c r="A1098" s="18" t="n">
        <x:f>Summary!C$41</x:f>
        <x:v>46327</x:v>
      </x:c>
      <x:c r="B1098" s="2" t="str">
        <x:f>'Inventory detail'!A1098</x:f>
        <x:v>WIRE</x:v>
      </x:c>
      <x:c r="C1098" s="2" t="str">
        <x:f>'Inventory detail'!B1098</x:f>
        <x:v>30</x:v>
      </x:c>
      <x:c r="D1098" s="2" t="str">
        <x:f>'Inventory detail'!C1098</x:f>
        <x:v>DL012RED</x:v>
      </x:c>
      <x:c r="E1098" s="10" t="n">
        <x:f>Summary!$E$5</x:f>
        <x:v>46304</x:v>
      </x:c>
      <x:c r="F1098" s="7" t="n">
        <x:f>'Inventory detail'!W1098</x:f>
        <x:v>0</x:v>
      </x:c>
      <x:c r="G1098" s="7" t="n">
        <x:f>'Inventory detail'!X1098</x:f>
        <x:v>0</x:v>
      </x:c>
      <x:c r="H1098" s="7" t="n">
        <x:f>'Inventory detail'!Y1098</x:f>
        <x:v>0</x:v>
      </x:c>
      <x:c r="I1098" s="7" t="n">
        <x:f>0</x:f>
        <x:v>0</x:v>
      </x:c>
      <x:c r="J1098" s="7" t="n">
        <x:f>0</x:f>
        <x:v>0</x:v>
      </x:c>
      <x:c r="K1098" s="7" t="n">
        <x:f>0</x:f>
        <x:v>0</x:v>
      </x:c>
      <x:c r="L1098" s="7" t="n">
        <x:f>'Inventory detail'!F1098*Summary!$K$5*(A1098-E1098)/Summary!$K$6</x:f>
        <x:v>0</x:v>
      </x:c>
      <x:c r="M1098" s="7" t="n">
        <x:f>MAX(0,H1098-L1098)</x:f>
        <x:v>0</x:v>
      </x:c>
      <x:c r="N1098" s="7" t="n">
        <x:f>MAX(0,L1098-H1098)</x:f>
        <x:v>0</x:v>
      </x:c>
      <x:c r="O1098" s="7" t="n">
        <x:f>MAX(0,F1098+I1098-N1098)</x:f>
        <x:v>0</x:v>
      </x:c>
      <x:c r="P1098" s="7" t="n">
        <x:f>MAX(0,N1098-F1098-I1098)</x:f>
        <x:v>0</x:v>
      </x:c>
      <x:c r="Q1098" s="7" t="n">
        <x:f>MAX(0,G1098+J1098-P1098)</x:f>
        <x:v>0</x:v>
      </x:c>
      <x:c r="R1098" s="7" t="n">
        <x:f>M1098+MAX(0,K1098-MAX(0,P1098-G1098-J1098))</x:f>
        <x:v>0</x:v>
      </x:c>
      <x:c r="S1098" s="7" t="n">
        <x:f>SUM(O1098,Q1098,R1098)</x:f>
        <x:v>0</x:v>
      </x:c>
      <x:c r="T1098" s="14" t="n">
        <x:f>'Inventory detail'!T1098</x:f>
        <x:v>0.059000000000000004</x:v>
      </x:c>
      <x:c r="U1098" s="14" t="n">
        <x:f>'Inventory detail'!U1098</x:f>
        <x:v>0.059000000000000004</x:v>
      </x:c>
      <x:c r="V1098" s="9" t="n">
        <x:f>O1098*T1098</x:f>
        <x:v>0</x:v>
      </x:c>
      <x:c r="W1098" s="9" t="n">
        <x:f>Q1098*T1098</x:f>
        <x:v>0</x:v>
      </x:c>
      <x:c r="X1098" s="9" t="n">
        <x:f>R1098*T1098</x:f>
        <x:v>0</x:v>
      </x:c>
      <x:c r="Y1098" s="9" t="n">
        <x:f>S1098*T1098</x:f>
        <x:v>0</x:v>
      </x:c>
      <x:c r="Z1098" s="9" t="n">
        <x:f>IF(ISNUMBER(U1098),S1098*(U1098-T1098),"n.a.")</x:f>
        <x:v>0</x:v>
      </x:c>
      <x:c r="AA1098" s="9" t="n">
        <x:f>IF(ISNUMBER(U1098),Y1098,0)</x:f>
        <x:v>0</x:v>
      </x:c>
      <x:c r="AB1098" s="7" t="n">
        <x:f>MAX(0,L1098-SUM(F1098:K1098))</x:f>
        <x:v>0</x:v>
      </x:c>
    </x:row>
    <x:row r="1099" ht="22" customHeight="1">
      <x:c r="A1099" s="18" t="n">
        <x:f>Summary!C$41</x:f>
        <x:v>46327</x:v>
      </x:c>
      <x:c r="B1099" s="2" t="str">
        <x:f>'Inventory detail'!A1099</x:f>
        <x:v>WIRE</x:v>
      </x:c>
      <x:c r="C1099" s="2" t="str">
        <x:f>'Inventory detail'!B1099</x:f>
        <x:v>30</x:v>
      </x:c>
      <x:c r="D1099" s="2" t="str">
        <x:f>'Inventory detail'!C1099</x:f>
        <x:v>DL014GRAY</x:v>
      </x:c>
      <x:c r="E1099" s="10" t="n">
        <x:f>Summary!$E$5</x:f>
        <x:v>46304</x:v>
      </x:c>
      <x:c r="F1099" s="7" t="n">
        <x:f>'Inventory detail'!W1099</x:f>
        <x:v>0</x:v>
      </x:c>
      <x:c r="G1099" s="7" t="n">
        <x:f>'Inventory detail'!X1099</x:f>
        <x:v>0</x:v>
      </x:c>
      <x:c r="H1099" s="7" t="n">
        <x:f>'Inventory detail'!Y1099</x:f>
        <x:v>800</x:v>
      </x:c>
      <x:c r="I1099" s="7" t="n">
        <x:f>0</x:f>
        <x:v>0</x:v>
      </x:c>
      <x:c r="J1099" s="7" t="n">
        <x:f>0</x:f>
        <x:v>0</x:v>
      </x:c>
      <x:c r="K1099" s="7" t="n">
        <x:f>0</x:f>
        <x:v>0</x:v>
      </x:c>
      <x:c r="L1099" s="7" t="n">
        <x:f>'Inventory detail'!F1099*Summary!$K$5*(A1099-E1099)/Summary!$K$6</x:f>
        <x:v>0</x:v>
      </x:c>
      <x:c r="M1099" s="7" t="n">
        <x:f>MAX(0,H1099-L1099)</x:f>
        <x:v>800</x:v>
      </x:c>
      <x:c r="N1099" s="7" t="n">
        <x:f>MAX(0,L1099-H1099)</x:f>
        <x:v>0</x:v>
      </x:c>
      <x:c r="O1099" s="7" t="n">
        <x:f>MAX(0,F1099+I1099-N1099)</x:f>
        <x:v>0</x:v>
      </x:c>
      <x:c r="P1099" s="7" t="n">
        <x:f>MAX(0,N1099-F1099-I1099)</x:f>
        <x:v>0</x:v>
      </x:c>
      <x:c r="Q1099" s="7" t="n">
        <x:f>MAX(0,G1099+J1099-P1099)</x:f>
        <x:v>0</x:v>
      </x:c>
      <x:c r="R1099" s="7" t="n">
        <x:f>M1099+MAX(0,K1099-MAX(0,P1099-G1099-J1099))</x:f>
        <x:v>800</x:v>
      </x:c>
      <x:c r="S1099" s="7" t="n">
        <x:f>SUM(O1099,Q1099,R1099)</x:f>
        <x:v>800</x:v>
      </x:c>
      <x:c r="T1099" s="14" t="n">
        <x:f>'Inventory detail'!T1099</x:f>
        <x:v>0.0363</x:v>
      </x:c>
      <x:c r="U1099" s="14" t="n">
        <x:f>'Inventory detail'!U1099</x:f>
        <x:v>0.0363</x:v>
      </x:c>
      <x:c r="V1099" s="9" t="n">
        <x:f>O1099*T1099</x:f>
        <x:v>0</x:v>
      </x:c>
      <x:c r="W1099" s="9" t="n">
        <x:f>Q1099*T1099</x:f>
        <x:v>0</x:v>
      </x:c>
      <x:c r="X1099" s="9" t="n">
        <x:f>R1099*T1099</x:f>
        <x:v>29.04</x:v>
      </x:c>
      <x:c r="Y1099" s="9" t="n">
        <x:f>S1099*T1099</x:f>
        <x:v>29.04</x:v>
      </x:c>
      <x:c r="Z1099" s="9" t="n">
        <x:f>IF(ISNUMBER(U1099),S1099*(U1099-T1099),"n.a.")</x:f>
        <x:v>0</x:v>
      </x:c>
      <x:c r="AA1099" s="9" t="n">
        <x:f>IF(ISNUMBER(U1099),Y1099,0)</x:f>
        <x:v>29.04</x:v>
      </x:c>
      <x:c r="AB1099" s="7" t="n">
        <x:f>MAX(0,L1099-SUM(F1099:K1099))</x:f>
        <x:v>0</x:v>
      </x:c>
    </x:row>
    <x:row r="1100" ht="22" customHeight="1">
      <x:c r="A1100" s="18" t="n">
        <x:f>Summary!C$41</x:f>
        <x:v>46327</x:v>
      </x:c>
      <x:c r="B1100" s="2" t="str">
        <x:f>'Inventory detail'!A1100</x:f>
        <x:v>WIRE</x:v>
      </x:c>
      <x:c r="C1100" s="2" t="str">
        <x:f>'Inventory detail'!B1100</x:f>
        <x:v>30</x:v>
      </x:c>
      <x:c r="D1100" s="2" t="str">
        <x:f>'Inventory detail'!C1100</x:f>
        <x:v>DL038BLU</x:v>
      </x:c>
      <x:c r="E1100" s="10" t="n">
        <x:f>Summary!$E$5</x:f>
        <x:v>46304</x:v>
      </x:c>
      <x:c r="F1100" s="7" t="n">
        <x:f>'Inventory detail'!W1100</x:f>
        <x:v>0</x:v>
      </x:c>
      <x:c r="G1100" s="7" t="n">
        <x:f>'Inventory detail'!X1100</x:f>
        <x:v>0</x:v>
      </x:c>
      <x:c r="H1100" s="7" t="n">
        <x:f>'Inventory detail'!Y1100</x:f>
        <x:v>0</x:v>
      </x:c>
      <x:c r="I1100" s="7" t="n">
        <x:f>0</x:f>
        <x:v>0</x:v>
      </x:c>
      <x:c r="J1100" s="7" t="n">
        <x:f>0</x:f>
        <x:v>0</x:v>
      </x:c>
      <x:c r="K1100" s="7" t="n">
        <x:f>0</x:f>
        <x:v>0</x:v>
      </x:c>
      <x:c r="L1100" s="7" t="n">
        <x:f>'Inventory detail'!F1100*Summary!$K$5*(A1100-E1100)/Summary!$K$6</x:f>
        <x:v>0</x:v>
      </x:c>
      <x:c r="M1100" s="7" t="n">
        <x:f>MAX(0,H1100-L1100)</x:f>
        <x:v>0</x:v>
      </x:c>
      <x:c r="N1100" s="7" t="n">
        <x:f>MAX(0,L1100-H1100)</x:f>
        <x:v>0</x:v>
      </x:c>
      <x:c r="O1100" s="7" t="n">
        <x:f>MAX(0,F1100+I1100-N1100)</x:f>
        <x:v>0</x:v>
      </x:c>
      <x:c r="P1100" s="7" t="n">
        <x:f>MAX(0,N1100-F1100-I1100)</x:f>
        <x:v>0</x:v>
      </x:c>
      <x:c r="Q1100" s="7" t="n">
        <x:f>MAX(0,G1100+J1100-P1100)</x:f>
        <x:v>0</x:v>
      </x:c>
      <x:c r="R1100" s="7" t="n">
        <x:f>M1100+MAX(0,K1100-MAX(0,P1100-G1100-J1100))</x:f>
        <x:v>0</x:v>
      </x:c>
      <x:c r="S1100" s="7" t="n">
        <x:f>SUM(O1100,Q1100,R1100)</x:f>
        <x:v>0</x:v>
      </x:c>
      <x:c r="T1100" s="14" t="n">
        <x:f>'Inventory detail'!T1100</x:f>
        <x:v>0.0369</x:v>
      </x:c>
      <x:c r="U1100" s="14" t="n">
        <x:f>'Inventory detail'!U1100</x:f>
        <x:v>0.0369</x:v>
      </x:c>
      <x:c r="V1100" s="9" t="n">
        <x:f>O1100*T1100</x:f>
        <x:v>0</x:v>
      </x:c>
      <x:c r="W1100" s="9" t="n">
        <x:f>Q1100*T1100</x:f>
        <x:v>0</x:v>
      </x:c>
      <x:c r="X1100" s="9" t="n">
        <x:f>R1100*T1100</x:f>
        <x:v>0</x:v>
      </x:c>
      <x:c r="Y1100" s="9" t="n">
        <x:f>S1100*T1100</x:f>
        <x:v>0</x:v>
      </x:c>
      <x:c r="Z1100" s="9" t="n">
        <x:f>IF(ISNUMBER(U1100),S1100*(U1100-T1100),"n.a.")</x:f>
        <x:v>0</x:v>
      </x:c>
      <x:c r="AA1100" s="9" t="n">
        <x:f>IF(ISNUMBER(U1100),Y1100,0)</x:f>
        <x:v>0</x:v>
      </x:c>
      <x:c r="AB1100" s="7" t="n">
        <x:f>MAX(0,L1100-SUM(F1100:K1100))</x:f>
        <x:v>0</x:v>
      </x:c>
    </x:row>
    <x:row r="1101" ht="22" customHeight="1">
      <x:c r="A1101" s="18" t="n">
        <x:f>Summary!C$41</x:f>
        <x:v>46327</x:v>
      </x:c>
      <x:c r="B1101" s="2" t="str">
        <x:f>'Inventory detail'!A1101</x:f>
        <x:v>WIRE</x:v>
      </x:c>
      <x:c r="C1101" s="2" t="str">
        <x:f>'Inventory detail'!B1101</x:f>
        <x:v>30</x:v>
      </x:c>
      <x:c r="D1101" s="2" t="str">
        <x:f>'Inventory detail'!C1101</x:f>
        <x:v>DL038RED</x:v>
      </x:c>
      <x:c r="E1101" s="10" t="n">
        <x:f>Summary!$E$5</x:f>
        <x:v>46304</x:v>
      </x:c>
      <x:c r="F1101" s="7" t="n">
        <x:f>'Inventory detail'!W1101</x:f>
        <x:v>0</x:v>
      </x:c>
      <x:c r="G1101" s="7" t="n">
        <x:f>'Inventory detail'!X1101</x:f>
        <x:v>0</x:v>
      </x:c>
      <x:c r="H1101" s="7" t="n">
        <x:f>'Inventory detail'!Y1101</x:f>
        <x:v>0</x:v>
      </x:c>
      <x:c r="I1101" s="7" t="n">
        <x:f>0</x:f>
        <x:v>0</x:v>
      </x:c>
      <x:c r="J1101" s="7" t="n">
        <x:f>0</x:f>
        <x:v>0</x:v>
      </x:c>
      <x:c r="K1101" s="7" t="n">
        <x:f>0</x:f>
        <x:v>0</x:v>
      </x:c>
      <x:c r="L1101" s="7" t="n">
        <x:f>'Inventory detail'!F1101*Summary!$K$5*(A1101-E1101)/Summary!$K$6</x:f>
        <x:v>0</x:v>
      </x:c>
      <x:c r="M1101" s="7" t="n">
        <x:f>MAX(0,H1101-L1101)</x:f>
        <x:v>0</x:v>
      </x:c>
      <x:c r="N1101" s="7" t="n">
        <x:f>MAX(0,L1101-H1101)</x:f>
        <x:v>0</x:v>
      </x:c>
      <x:c r="O1101" s="7" t="n">
        <x:f>MAX(0,F1101+I1101-N1101)</x:f>
        <x:v>0</x:v>
      </x:c>
      <x:c r="P1101" s="7" t="n">
        <x:f>MAX(0,N1101-F1101-I1101)</x:f>
        <x:v>0</x:v>
      </x:c>
      <x:c r="Q1101" s="7" t="n">
        <x:f>MAX(0,G1101+J1101-P1101)</x:f>
        <x:v>0</x:v>
      </x:c>
      <x:c r="R1101" s="7" t="n">
        <x:f>M1101+MAX(0,K1101-MAX(0,P1101-G1101-J1101))</x:f>
        <x:v>0</x:v>
      </x:c>
      <x:c r="S1101" s="7" t="n">
        <x:f>SUM(O1101,Q1101,R1101)</x:f>
        <x:v>0</x:v>
      </x:c>
      <x:c r="T1101" s="14" t="n">
        <x:f>'Inventory detail'!T1101</x:f>
        <x:v>0.0369</x:v>
      </x:c>
      <x:c r="U1101" s="14" t="n">
        <x:f>'Inventory detail'!U1101</x:f>
        <x:v>0.0369</x:v>
      </x:c>
      <x:c r="V1101" s="9" t="n">
        <x:f>O1101*T1101</x:f>
        <x:v>0</x:v>
      </x:c>
      <x:c r="W1101" s="9" t="n">
        <x:f>Q1101*T1101</x:f>
        <x:v>0</x:v>
      </x:c>
      <x:c r="X1101" s="9" t="n">
        <x:f>R1101*T1101</x:f>
        <x:v>0</x:v>
      </x:c>
      <x:c r="Y1101" s="9" t="n">
        <x:f>S1101*T1101</x:f>
        <x:v>0</x:v>
      </x:c>
      <x:c r="Z1101" s="9" t="n">
        <x:f>IF(ISNUMBER(U1101),S1101*(U1101-T1101),"n.a.")</x:f>
        <x:v>0</x:v>
      </x:c>
      <x:c r="AA1101" s="9" t="n">
        <x:f>IF(ISNUMBER(U1101),Y1101,0)</x:f>
        <x:v>0</x:v>
      </x:c>
      <x:c r="AB1101" s="7" t="n">
        <x:f>MAX(0,L1101-SUM(F1101:K1101))</x:f>
        <x:v>0</x:v>
      </x:c>
    </x:row>
    <x:row r="1102" ht="22" customHeight="1">
      <x:c r="A1102" s="18" t="n">
        <x:f>Summary!C$41</x:f>
        <x:v>46327</x:v>
      </x:c>
      <x:c r="B1102" s="2" t="str">
        <x:f>'Inventory detail'!A1102</x:f>
        <x:v>WIRE</x:v>
      </x:c>
      <x:c r="C1102" s="2" t="str">
        <x:f>'Inventory detail'!B1102</x:f>
        <x:v>30</x:v>
      </x:c>
      <x:c r="D1102" s="2" t="str">
        <x:f>'Inventory detail'!C1102</x:f>
        <x:v>DL058GRAY</x:v>
      </x:c>
      <x:c r="E1102" s="10" t="n">
        <x:f>Summary!$E$5</x:f>
        <x:v>46304</x:v>
      </x:c>
      <x:c r="F1102" s="7" t="n">
        <x:f>'Inventory detail'!W1102</x:f>
        <x:v>0</x:v>
      </x:c>
      <x:c r="G1102" s="7" t="n">
        <x:f>'Inventory detail'!X1102</x:f>
        <x:v>0</x:v>
      </x:c>
      <x:c r="H1102" s="7" t="n">
        <x:f>'Inventory detail'!Y1102</x:f>
        <x:v>1000</x:v>
      </x:c>
      <x:c r="I1102" s="7" t="n">
        <x:f>0</x:f>
        <x:v>0</x:v>
      </x:c>
      <x:c r="J1102" s="7" t="n">
        <x:f>0</x:f>
        <x:v>0</x:v>
      </x:c>
      <x:c r="K1102" s="7" t="n">
        <x:f>0</x:f>
        <x:v>0</x:v>
      </x:c>
      <x:c r="L1102" s="7" t="n">
        <x:f>'Inventory detail'!F1102*Summary!$K$5*(A1102-E1102)/Summary!$K$6</x:f>
        <x:v>0</x:v>
      </x:c>
      <x:c r="M1102" s="7" t="n">
        <x:f>MAX(0,H1102-L1102)</x:f>
        <x:v>1000</x:v>
      </x:c>
      <x:c r="N1102" s="7" t="n">
        <x:f>MAX(0,L1102-H1102)</x:f>
        <x:v>0</x:v>
      </x:c>
      <x:c r="O1102" s="7" t="n">
        <x:f>MAX(0,F1102+I1102-N1102)</x:f>
        <x:v>0</x:v>
      </x:c>
      <x:c r="P1102" s="7" t="n">
        <x:f>MAX(0,N1102-F1102-I1102)</x:f>
        <x:v>0</x:v>
      </x:c>
      <x:c r="Q1102" s="7" t="n">
        <x:f>MAX(0,G1102+J1102-P1102)</x:f>
        <x:v>0</x:v>
      </x:c>
      <x:c r="R1102" s="7" t="n">
        <x:f>M1102+MAX(0,K1102-MAX(0,P1102-G1102-J1102))</x:f>
        <x:v>1000</x:v>
      </x:c>
      <x:c r="S1102" s="7" t="n">
        <x:f>SUM(O1102,Q1102,R1102)</x:f>
        <x:v>1000</x:v>
      </x:c>
      <x:c r="T1102" s="14" t="n">
        <x:f>'Inventory detail'!T1102</x:f>
        <x:v>0.1082</x:v>
      </x:c>
      <x:c r="U1102" s="14" t="n">
        <x:f>'Inventory detail'!U1102</x:f>
        <x:v>0.1082</x:v>
      </x:c>
      <x:c r="V1102" s="9" t="n">
        <x:f>O1102*T1102</x:f>
        <x:v>0</x:v>
      </x:c>
      <x:c r="W1102" s="9" t="n">
        <x:f>Q1102*T1102</x:f>
        <x:v>0</x:v>
      </x:c>
      <x:c r="X1102" s="9" t="n">
        <x:f>R1102*T1102</x:f>
        <x:v>108.2</x:v>
      </x:c>
      <x:c r="Y1102" s="9" t="n">
        <x:f>S1102*T1102</x:f>
        <x:v>108.2</x:v>
      </x:c>
      <x:c r="Z1102" s="9" t="n">
        <x:f>IF(ISNUMBER(U1102),S1102*(U1102-T1102),"n.a.")</x:f>
        <x:v>0</x:v>
      </x:c>
      <x:c r="AA1102" s="9" t="n">
        <x:f>IF(ISNUMBER(U1102),Y1102,0)</x:f>
        <x:v>108.2</x:v>
      </x:c>
      <x:c r="AB1102" s="7" t="n">
        <x:f>MAX(0,L1102-SUM(F1102:K1102))</x:f>
        <x:v>0</x:v>
      </x:c>
    </x:row>
    <x:row r="1103" ht="22" customHeight="1">
      <x:c r="A1103" s="18" t="n">
        <x:f>Summary!C$41</x:f>
        <x:v>46327</x:v>
      </x:c>
      <x:c r="B1103" s="2" t="str">
        <x:f>'Inventory detail'!A1103</x:f>
        <x:v>WIRE</x:v>
      </x:c>
      <x:c r="C1103" s="2" t="str">
        <x:f>'Inventory detail'!B1103</x:f>
        <x:v>30</x:v>
      </x:c>
      <x:c r="D1103" s="2" t="str">
        <x:f>'Inventory detail'!C1103</x:f>
        <x:v>DL078GOLD</x:v>
      </x:c>
      <x:c r="E1103" s="10" t="n">
        <x:f>Summary!$E$5</x:f>
        <x:v>46304</x:v>
      </x:c>
      <x:c r="F1103" s="7" t="n">
        <x:f>'Inventory detail'!W1103</x:f>
        <x:v>0</x:v>
      </x:c>
      <x:c r="G1103" s="7" t="n">
        <x:f>'Inventory detail'!X1103</x:f>
        <x:v>0</x:v>
      </x:c>
      <x:c r="H1103" s="7" t="n">
        <x:f>'Inventory detail'!Y1103</x:f>
        <x:v>1750</x:v>
      </x:c>
      <x:c r="I1103" s="7" t="n">
        <x:f>0</x:f>
        <x:v>0</x:v>
      </x:c>
      <x:c r="J1103" s="7" t="n">
        <x:f>0</x:f>
        <x:v>0</x:v>
      </x:c>
      <x:c r="K1103" s="7" t="n">
        <x:f>0</x:f>
        <x:v>0</x:v>
      </x:c>
      <x:c r="L1103" s="7" t="n">
        <x:f>'Inventory detail'!F1103*Summary!$K$5*(A1103-E1103)/Summary!$K$6</x:f>
        <x:v>0</x:v>
      </x:c>
      <x:c r="M1103" s="7" t="n">
        <x:f>MAX(0,H1103-L1103)</x:f>
        <x:v>1750</x:v>
      </x:c>
      <x:c r="N1103" s="7" t="n">
        <x:f>MAX(0,L1103-H1103)</x:f>
        <x:v>0</x:v>
      </x:c>
      <x:c r="O1103" s="7" t="n">
        <x:f>MAX(0,F1103+I1103-N1103)</x:f>
        <x:v>0</x:v>
      </x:c>
      <x:c r="P1103" s="7" t="n">
        <x:f>MAX(0,N1103-F1103-I1103)</x:f>
        <x:v>0</x:v>
      </x:c>
      <x:c r="Q1103" s="7" t="n">
        <x:f>MAX(0,G1103+J1103-P1103)</x:f>
        <x:v>0</x:v>
      </x:c>
      <x:c r="R1103" s="7" t="n">
        <x:f>M1103+MAX(0,K1103-MAX(0,P1103-G1103-J1103))</x:f>
        <x:v>1750</x:v>
      </x:c>
      <x:c r="S1103" s="7" t="n">
        <x:f>SUM(O1103,Q1103,R1103)</x:f>
        <x:v>1750</x:v>
      </x:c>
      <x:c r="T1103" s="14" t="n">
        <x:f>'Inventory detail'!T1103</x:f>
        <x:v>0.16329999999999997</x:v>
      </x:c>
      <x:c r="U1103" s="14" t="n">
        <x:f>'Inventory detail'!U1103</x:f>
        <x:v>0.16329999999999997</x:v>
      </x:c>
      <x:c r="V1103" s="9" t="n">
        <x:f>O1103*T1103</x:f>
        <x:v>0</x:v>
      </x:c>
      <x:c r="W1103" s="9" t="n">
        <x:f>Q1103*T1103</x:f>
        <x:v>0</x:v>
      </x:c>
      <x:c r="X1103" s="9" t="n">
        <x:f>R1103*T1103</x:f>
        <x:v>285.775</x:v>
      </x:c>
      <x:c r="Y1103" s="9" t="n">
        <x:f>S1103*T1103</x:f>
        <x:v>285.775</x:v>
      </x:c>
      <x:c r="Z1103" s="9" t="n">
        <x:f>IF(ISNUMBER(U1103),S1103*(U1103-T1103),"n.a.")</x:f>
        <x:v>0</x:v>
      </x:c>
      <x:c r="AA1103" s="9" t="n">
        <x:f>IF(ISNUMBER(U1103),Y1103,0)</x:f>
        <x:v>285.775</x:v>
      </x:c>
      <x:c r="AB1103" s="7" t="n">
        <x:f>MAX(0,L1103-SUM(F1103:K1103))</x:f>
        <x:v>0</x:v>
      </x:c>
    </x:row>
    <x:row r="1104" ht="22" customHeight="1">
      <x:c r="A1104" s="18" t="n">
        <x:f>Summary!C$41</x:f>
        <x:v>46327</x:v>
      </x:c>
      <x:c r="B1104" s="2" t="str">
        <x:f>'Inventory detail'!A1104</x:f>
        <x:v>WIRE</x:v>
      </x:c>
      <x:c r="C1104" s="2" t="str">
        <x:f>'Inventory detail'!B1104</x:f>
        <x:v>30</x:v>
      </x:c>
      <x:c r="D1104" s="2" t="str">
        <x:f>'Inventory detail'!C1104</x:f>
        <x:v>DL516BLU</x:v>
      </x:c>
      <x:c r="E1104" s="10" t="n">
        <x:f>Summary!$E$5</x:f>
        <x:v>46304</x:v>
      </x:c>
      <x:c r="F1104" s="7" t="n">
        <x:f>'Inventory detail'!W1104</x:f>
        <x:v>0</x:v>
      </x:c>
      <x:c r="G1104" s="7" t="n">
        <x:f>'Inventory detail'!X1104</x:f>
        <x:v>0</x:v>
      </x:c>
      <x:c r="H1104" s="7" t="n">
        <x:f>'Inventory detail'!Y1104</x:f>
        <x:v>0</x:v>
      </x:c>
      <x:c r="I1104" s="7" t="n">
        <x:f>0</x:f>
        <x:v>0</x:v>
      </x:c>
      <x:c r="J1104" s="7" t="n">
        <x:f>0</x:f>
        <x:v>0</x:v>
      </x:c>
      <x:c r="K1104" s="7" t="n">
        <x:f>0</x:f>
        <x:v>0</x:v>
      </x:c>
      <x:c r="L1104" s="7" t="n">
        <x:f>'Inventory detail'!F1104*Summary!$K$5*(A1104-E1104)/Summary!$K$6</x:f>
        <x:v>0</x:v>
      </x:c>
      <x:c r="M1104" s="7" t="n">
        <x:f>MAX(0,H1104-L1104)</x:f>
        <x:v>0</x:v>
      </x:c>
      <x:c r="N1104" s="7" t="n">
        <x:f>MAX(0,L1104-H1104)</x:f>
        <x:v>0</x:v>
      </x:c>
      <x:c r="O1104" s="7" t="n">
        <x:f>MAX(0,F1104+I1104-N1104)</x:f>
        <x:v>0</x:v>
      </x:c>
      <x:c r="P1104" s="7" t="n">
        <x:f>MAX(0,N1104-F1104-I1104)</x:f>
        <x:v>0</x:v>
      </x:c>
      <x:c r="Q1104" s="7" t="n">
        <x:f>MAX(0,G1104+J1104-P1104)</x:f>
        <x:v>0</x:v>
      </x:c>
      <x:c r="R1104" s="7" t="n">
        <x:f>M1104+MAX(0,K1104-MAX(0,P1104-G1104-J1104))</x:f>
        <x:v>0</x:v>
      </x:c>
      <x:c r="S1104" s="7" t="n">
        <x:f>SUM(O1104,Q1104,R1104)</x:f>
        <x:v>0</x:v>
      </x:c>
      <x:c r="T1104" s="14" t="n">
        <x:f>'Inventory detail'!T1104</x:f>
        <x:v>0.031200000000000002</x:v>
      </x:c>
      <x:c r="U1104" s="14" t="n">
        <x:f>'Inventory detail'!U1104</x:f>
        <x:v>0.031200000000000002</x:v>
      </x:c>
      <x:c r="V1104" s="9" t="n">
        <x:f>O1104*T1104</x:f>
        <x:v>0</x:v>
      </x:c>
      <x:c r="W1104" s="9" t="n">
        <x:f>Q1104*T1104</x:f>
        <x:v>0</x:v>
      </x:c>
      <x:c r="X1104" s="9" t="n">
        <x:f>R1104*T1104</x:f>
        <x:v>0</x:v>
      </x:c>
      <x:c r="Y1104" s="9" t="n">
        <x:f>S1104*T1104</x:f>
        <x:v>0</x:v>
      </x:c>
      <x:c r="Z1104" s="9" t="n">
        <x:f>IF(ISNUMBER(U1104),S1104*(U1104-T1104),"n.a.")</x:f>
        <x:v>0</x:v>
      </x:c>
      <x:c r="AA1104" s="9" t="n">
        <x:f>IF(ISNUMBER(U1104),Y1104,0)</x:f>
        <x:v>0</x:v>
      </x:c>
      <x:c r="AB1104" s="7" t="n">
        <x:f>MAX(0,L1104-SUM(F1104:K1104))</x:f>
        <x:v>0</x:v>
      </x:c>
    </x:row>
    <x:row r="1105" ht="22" customHeight="1">
      <x:c r="A1105" s="18" t="n">
        <x:f>Summary!C$41</x:f>
        <x:v>46327</x:v>
      </x:c>
      <x:c r="B1105" s="2" t="str">
        <x:f>'Inventory detail'!A1105</x:f>
        <x:v>WIRE</x:v>
      </x:c>
      <x:c r="C1105" s="2" t="str">
        <x:f>'Inventory detail'!B1105</x:f>
        <x:v>30</x:v>
      </x:c>
      <x:c r="D1105" s="2" t="str">
        <x:f>'Inventory detail'!C1105</x:f>
        <x:v>DL516RED</x:v>
      </x:c>
      <x:c r="E1105" s="10" t="n">
        <x:f>Summary!$E$5</x:f>
        <x:v>46304</x:v>
      </x:c>
      <x:c r="F1105" s="7" t="n">
        <x:f>'Inventory detail'!W1105</x:f>
        <x:v>0</x:v>
      </x:c>
      <x:c r="G1105" s="7" t="n">
        <x:f>'Inventory detail'!X1105</x:f>
        <x:v>0</x:v>
      </x:c>
      <x:c r="H1105" s="7" t="n">
        <x:f>'Inventory detail'!Y1105</x:f>
        <x:v>0</x:v>
      </x:c>
      <x:c r="I1105" s="7" t="n">
        <x:f>0</x:f>
        <x:v>0</x:v>
      </x:c>
      <x:c r="J1105" s="7" t="n">
        <x:f>0</x:f>
        <x:v>0</x:v>
      </x:c>
      <x:c r="K1105" s="7" t="n">
        <x:f>0</x:f>
        <x:v>0</x:v>
      </x:c>
      <x:c r="L1105" s="7" t="n">
        <x:f>'Inventory detail'!F1105*Summary!$K$5*(A1105-E1105)/Summary!$K$6</x:f>
        <x:v>0</x:v>
      </x:c>
      <x:c r="M1105" s="7" t="n">
        <x:f>MAX(0,H1105-L1105)</x:f>
        <x:v>0</x:v>
      </x:c>
      <x:c r="N1105" s="7" t="n">
        <x:f>MAX(0,L1105-H1105)</x:f>
        <x:v>0</x:v>
      </x:c>
      <x:c r="O1105" s="7" t="n">
        <x:f>MAX(0,F1105+I1105-N1105)</x:f>
        <x:v>0</x:v>
      </x:c>
      <x:c r="P1105" s="7" t="n">
        <x:f>MAX(0,N1105-F1105-I1105)</x:f>
        <x:v>0</x:v>
      </x:c>
      <x:c r="Q1105" s="7" t="n">
        <x:f>MAX(0,G1105+J1105-P1105)</x:f>
        <x:v>0</x:v>
      </x:c>
      <x:c r="R1105" s="7" t="n">
        <x:f>M1105+MAX(0,K1105-MAX(0,P1105-G1105-J1105))</x:f>
        <x:v>0</x:v>
      </x:c>
      <x:c r="S1105" s="7" t="n">
        <x:f>SUM(O1105,Q1105,R1105)</x:f>
        <x:v>0</x:v>
      </x:c>
      <x:c r="T1105" s="14" t="n">
        <x:f>'Inventory detail'!T1105</x:f>
        <x:v>0.031200000000000002</x:v>
      </x:c>
      <x:c r="U1105" s="14" t="n">
        <x:f>'Inventory detail'!U1105</x:f>
        <x:v>0.031200000000000002</x:v>
      </x:c>
      <x:c r="V1105" s="9" t="n">
        <x:f>O1105*T1105</x:f>
        <x:v>0</x:v>
      </x:c>
      <x:c r="W1105" s="9" t="n">
        <x:f>Q1105*T1105</x:f>
        <x:v>0</x:v>
      </x:c>
      <x:c r="X1105" s="9" t="n">
        <x:f>R1105*T1105</x:f>
        <x:v>0</x:v>
      </x:c>
      <x:c r="Y1105" s="9" t="n">
        <x:f>S1105*T1105</x:f>
        <x:v>0</x:v>
      </x:c>
      <x:c r="Z1105" s="9" t="n">
        <x:f>IF(ISNUMBER(U1105),S1105*(U1105-T1105),"n.a.")</x:f>
        <x:v>0</x:v>
      </x:c>
      <x:c r="AA1105" s="9" t="n">
        <x:f>IF(ISNUMBER(U1105),Y1105,0)</x:f>
        <x:v>0</x:v>
      </x:c>
      <x:c r="AB1105" s="7" t="n">
        <x:f>MAX(0,L1105-SUM(F1105:K1105))</x:f>
        <x:v>0</x:v>
      </x:c>
    </x:row>
    <x:row r="1106" ht="22" customHeight="1">
      <x:c r="A1106" s="18" t="n">
        <x:f>Summary!C$41</x:f>
        <x:v>46327</x:v>
      </x:c>
      <x:c r="B1106" s="2" t="str">
        <x:f>'Inventory detail'!A1106</x:f>
        <x:v>WIRE</x:v>
      </x:c>
      <x:c r="C1106" s="2" t="str">
        <x:f>'Inventory detail'!B1106</x:f>
        <x:v>30</x:v>
      </x:c>
      <x:c r="D1106" s="2" t="str">
        <x:f>'Inventory detail'!C1106</x:f>
        <x:v>DL716BLU</x:v>
      </x:c>
      <x:c r="E1106" s="10" t="n">
        <x:f>Summary!$E$5</x:f>
        <x:v>46304</x:v>
      </x:c>
      <x:c r="F1106" s="7" t="n">
        <x:f>'Inventory detail'!W1106</x:f>
        <x:v>0</x:v>
      </x:c>
      <x:c r="G1106" s="7" t="n">
        <x:f>'Inventory detail'!X1106</x:f>
        <x:v>0</x:v>
      </x:c>
      <x:c r="H1106" s="7" t="n">
        <x:f>'Inventory detail'!Y1106</x:f>
        <x:v>600</x:v>
      </x:c>
      <x:c r="I1106" s="7" t="n">
        <x:f>0</x:f>
        <x:v>0</x:v>
      </x:c>
      <x:c r="J1106" s="7" t="n">
        <x:f>0</x:f>
        <x:v>0</x:v>
      </x:c>
      <x:c r="K1106" s="7" t="n">
        <x:f>0</x:f>
        <x:v>0</x:v>
      </x:c>
      <x:c r="L1106" s="7" t="n">
        <x:f>'Inventory detail'!F1106*Summary!$K$5*(A1106-E1106)/Summary!$K$6</x:f>
        <x:v>0</x:v>
      </x:c>
      <x:c r="M1106" s="7" t="n">
        <x:f>MAX(0,H1106-L1106)</x:f>
        <x:v>600</x:v>
      </x:c>
      <x:c r="N1106" s="7" t="n">
        <x:f>MAX(0,L1106-H1106)</x:f>
        <x:v>0</x:v>
      </x:c>
      <x:c r="O1106" s="7" t="n">
        <x:f>MAX(0,F1106+I1106-N1106)</x:f>
        <x:v>0</x:v>
      </x:c>
      <x:c r="P1106" s="7" t="n">
        <x:f>MAX(0,N1106-F1106-I1106)</x:f>
        <x:v>0</x:v>
      </x:c>
      <x:c r="Q1106" s="7" t="n">
        <x:f>MAX(0,G1106+J1106-P1106)</x:f>
        <x:v>0</x:v>
      </x:c>
      <x:c r="R1106" s="7" t="n">
        <x:f>M1106+MAX(0,K1106-MAX(0,P1106-G1106-J1106))</x:f>
        <x:v>600</x:v>
      </x:c>
      <x:c r="S1106" s="7" t="n">
        <x:f>SUM(O1106,Q1106,R1106)</x:f>
        <x:v>600</x:v>
      </x:c>
      <x:c r="T1106" s="14" t="n">
        <x:f>'Inventory detail'!T1106</x:f>
        <x:v>0.051399999999999994</x:v>
      </x:c>
      <x:c r="U1106" s="14" t="n">
        <x:f>'Inventory detail'!U1106</x:f>
        <x:v>0.051399999999999994</x:v>
      </x:c>
      <x:c r="V1106" s="9" t="n">
        <x:f>O1106*T1106</x:f>
        <x:v>0</x:v>
      </x:c>
      <x:c r="W1106" s="9" t="n">
        <x:f>Q1106*T1106</x:f>
        <x:v>0</x:v>
      </x:c>
      <x:c r="X1106" s="9" t="n">
        <x:f>R1106*T1106</x:f>
        <x:v>30.839999999999996</x:v>
      </x:c>
      <x:c r="Y1106" s="9" t="n">
        <x:f>S1106*T1106</x:f>
        <x:v>30.839999999999996</x:v>
      </x:c>
      <x:c r="Z1106" s="9" t="n">
        <x:f>IF(ISNUMBER(U1106),S1106*(U1106-T1106),"n.a.")</x:f>
        <x:v>0</x:v>
      </x:c>
      <x:c r="AA1106" s="9" t="n">
        <x:f>IF(ISNUMBER(U1106),Y1106,0)</x:f>
        <x:v>30.839999999999996</x:v>
      </x:c>
      <x:c r="AB1106" s="7" t="n">
        <x:f>MAX(0,L1106-SUM(F1106:K1106))</x:f>
        <x:v>0</x:v>
      </x:c>
    </x:row>
    <x:row r="1107" ht="22" customHeight="1">
      <x:c r="A1107" s="18" t="n">
        <x:f>Summary!C$41</x:f>
        <x:v>46327</x:v>
      </x:c>
      <x:c r="B1107" s="2" t="str">
        <x:f>'Inventory detail'!A1107</x:f>
        <x:v>WIRE</x:v>
      </x:c>
      <x:c r="C1107" s="2" t="str">
        <x:f>'Inventory detail'!B1107</x:f>
        <x:v>30</x:v>
      </x:c>
      <x:c r="D1107" s="2" t="str">
        <x:f>'Inventory detail'!C1107</x:f>
        <x:v>DL716RED</x:v>
      </x:c>
      <x:c r="E1107" s="10" t="n">
        <x:f>Summary!$E$5</x:f>
        <x:v>46304</x:v>
      </x:c>
      <x:c r="F1107" s="7" t="n">
        <x:f>'Inventory detail'!W1107</x:f>
        <x:v>0</x:v>
      </x:c>
      <x:c r="G1107" s="7" t="n">
        <x:f>'Inventory detail'!X1107</x:f>
        <x:v>0</x:v>
      </x:c>
      <x:c r="H1107" s="7" t="n">
        <x:f>'Inventory detail'!Y1107</x:f>
        <x:v>400</x:v>
      </x:c>
      <x:c r="I1107" s="7" t="n">
        <x:f>0</x:f>
        <x:v>0</x:v>
      </x:c>
      <x:c r="J1107" s="7" t="n">
        <x:f>0</x:f>
        <x:v>0</x:v>
      </x:c>
      <x:c r="K1107" s="7" t="n">
        <x:f>0</x:f>
        <x:v>0</x:v>
      </x:c>
      <x:c r="L1107" s="7" t="n">
        <x:f>'Inventory detail'!F1107*Summary!$K$5*(A1107-E1107)/Summary!$K$6</x:f>
        <x:v>0</x:v>
      </x:c>
      <x:c r="M1107" s="7" t="n">
        <x:f>MAX(0,H1107-L1107)</x:f>
        <x:v>400</x:v>
      </x:c>
      <x:c r="N1107" s="7" t="n">
        <x:f>MAX(0,L1107-H1107)</x:f>
        <x:v>0</x:v>
      </x:c>
      <x:c r="O1107" s="7" t="n">
        <x:f>MAX(0,F1107+I1107-N1107)</x:f>
        <x:v>0</x:v>
      </x:c>
      <x:c r="P1107" s="7" t="n">
        <x:f>MAX(0,N1107-F1107-I1107)</x:f>
        <x:v>0</x:v>
      </x:c>
      <x:c r="Q1107" s="7" t="n">
        <x:f>MAX(0,G1107+J1107-P1107)</x:f>
        <x:v>0</x:v>
      </x:c>
      <x:c r="R1107" s="7" t="n">
        <x:f>M1107+MAX(0,K1107-MAX(0,P1107-G1107-J1107))</x:f>
        <x:v>400</x:v>
      </x:c>
      <x:c r="S1107" s="7" t="n">
        <x:f>SUM(O1107,Q1107,R1107)</x:f>
        <x:v>400</x:v>
      </x:c>
      <x:c r="T1107" s="14" t="n">
        <x:f>'Inventory detail'!T1107</x:f>
        <x:v>0.051399999999999994</x:v>
      </x:c>
      <x:c r="U1107" s="14" t="n">
        <x:f>'Inventory detail'!U1107</x:f>
        <x:v>0.051399999999999994</x:v>
      </x:c>
      <x:c r="V1107" s="9" t="n">
        <x:f>O1107*T1107</x:f>
        <x:v>0</x:v>
      </x:c>
      <x:c r="W1107" s="9" t="n">
        <x:f>Q1107*T1107</x:f>
        <x:v>0</x:v>
      </x:c>
      <x:c r="X1107" s="9" t="n">
        <x:f>R1107*T1107</x:f>
        <x:v>20.56</x:v>
      </x:c>
      <x:c r="Y1107" s="9" t="n">
        <x:f>S1107*T1107</x:f>
        <x:v>20.56</x:v>
      </x:c>
      <x:c r="Z1107" s="9" t="n">
        <x:f>IF(ISNUMBER(U1107),S1107*(U1107-T1107),"n.a.")</x:f>
        <x:v>0</x:v>
      </x:c>
      <x:c r="AA1107" s="9" t="n">
        <x:f>IF(ISNUMBER(U1107),Y1107,0)</x:f>
        <x:v>20.56</x:v>
      </x:c>
      <x:c r="AB1107" s="7" t="n">
        <x:f>MAX(0,L1107-SUM(F1107:K1107))</x:f>
        <x:v>0</x:v>
      </x:c>
    </x:row>
    <x:row r="1108" ht="22" customHeight="1">
      <x:c r="A1108" s="18" t="n">
        <x:f>Summary!C$41</x:f>
        <x:v>46327</x:v>
      </x:c>
      <x:c r="B1108" s="2" t="str">
        <x:f>'Inventory detail'!A1108</x:f>
        <x:v>WIRE</x:v>
      </x:c>
      <x:c r="C1108" s="2" t="str">
        <x:f>'Inventory detail'!B1108</x:f>
        <x:v>30</x:v>
      </x:c>
      <x:c r="D1108" s="2" t="str">
        <x:f>'Inventory detail'!C1108</x:f>
        <x:v>DL916BLU</x:v>
      </x:c>
      <x:c r="E1108" s="10" t="n">
        <x:f>Summary!$E$5</x:f>
        <x:v>46304</x:v>
      </x:c>
      <x:c r="F1108" s="7" t="n">
        <x:f>'Inventory detail'!W1108</x:f>
        <x:v>0</x:v>
      </x:c>
      <x:c r="G1108" s="7" t="n">
        <x:f>'Inventory detail'!X1108</x:f>
        <x:v>0</x:v>
      </x:c>
      <x:c r="H1108" s="7" t="n">
        <x:f>'Inventory detail'!Y1108</x:f>
        <x:v>500</x:v>
      </x:c>
      <x:c r="I1108" s="7" t="n">
        <x:f>0</x:f>
        <x:v>0</x:v>
      </x:c>
      <x:c r="J1108" s="7" t="n">
        <x:f>0</x:f>
        <x:v>0</x:v>
      </x:c>
      <x:c r="K1108" s="7" t="n">
        <x:f>0</x:f>
        <x:v>0</x:v>
      </x:c>
      <x:c r="L1108" s="7" t="n">
        <x:f>'Inventory detail'!F1108*Summary!$K$5*(A1108-E1108)/Summary!$K$6</x:f>
        <x:v>0</x:v>
      </x:c>
      <x:c r="M1108" s="7" t="n">
        <x:f>MAX(0,H1108-L1108)</x:f>
        <x:v>500</x:v>
      </x:c>
      <x:c r="N1108" s="7" t="n">
        <x:f>MAX(0,L1108-H1108)</x:f>
        <x:v>0</x:v>
      </x:c>
      <x:c r="O1108" s="7" t="n">
        <x:f>MAX(0,F1108+I1108-N1108)</x:f>
        <x:v>0</x:v>
      </x:c>
      <x:c r="P1108" s="7" t="n">
        <x:f>MAX(0,N1108-F1108-I1108)</x:f>
        <x:v>0</x:v>
      </x:c>
      <x:c r="Q1108" s="7" t="n">
        <x:f>MAX(0,G1108+J1108-P1108)</x:f>
        <x:v>0</x:v>
      </x:c>
      <x:c r="R1108" s="7" t="n">
        <x:f>M1108+MAX(0,K1108-MAX(0,P1108-G1108-J1108))</x:f>
        <x:v>500</x:v>
      </x:c>
      <x:c r="S1108" s="7" t="n">
        <x:f>SUM(O1108,Q1108,R1108)</x:f>
        <x:v>500</x:v>
      </x:c>
      <x:c r="T1108" s="14" t="n">
        <x:f>'Inventory detail'!T1108</x:f>
        <x:v>0.0754</x:v>
      </x:c>
      <x:c r="U1108" s="14" t="n">
        <x:f>'Inventory detail'!U1108</x:f>
        <x:v>0.0754</x:v>
      </x:c>
      <x:c r="V1108" s="9" t="n">
        <x:f>O1108*T1108</x:f>
        <x:v>0</x:v>
      </x:c>
      <x:c r="W1108" s="9" t="n">
        <x:f>Q1108*T1108</x:f>
        <x:v>0</x:v>
      </x:c>
      <x:c r="X1108" s="9" t="n">
        <x:f>R1108*T1108</x:f>
        <x:v>37.699999999999996</x:v>
      </x:c>
      <x:c r="Y1108" s="9" t="n">
        <x:f>S1108*T1108</x:f>
        <x:v>37.699999999999996</x:v>
      </x:c>
      <x:c r="Z1108" s="9" t="n">
        <x:f>IF(ISNUMBER(U1108),S1108*(U1108-T1108),"n.a.")</x:f>
        <x:v>0</x:v>
      </x:c>
      <x:c r="AA1108" s="9" t="n">
        <x:f>IF(ISNUMBER(U1108),Y1108,0)</x:f>
        <x:v>37.699999999999996</x:v>
      </x:c>
      <x:c r="AB1108" s="7" t="n">
        <x:f>MAX(0,L1108-SUM(F1108:K1108))</x:f>
        <x:v>0</x:v>
      </x:c>
    </x:row>
    <x:row r="1109" ht="22" customHeight="1">
      <x:c r="A1109" s="18" t="n">
        <x:f>Summary!C$41</x:f>
        <x:v>46327</x:v>
      </x:c>
      <x:c r="B1109" s="2" t="str">
        <x:f>'Inventory detail'!A1109</x:f>
        <x:v>WIRE</x:v>
      </x:c>
      <x:c r="C1109" s="2" t="str">
        <x:f>'Inventory detail'!B1109</x:f>
        <x:v>30</x:v>
      </x:c>
      <x:c r="D1109" s="2" t="str">
        <x:f>'Inventory detail'!C1109</x:f>
        <x:v>DL012ABR</x:v>
      </x:c>
      <x:c r="E1109" s="10" t="n">
        <x:f>Summary!$E$5</x:f>
        <x:v>46304</x:v>
      </x:c>
      <x:c r="F1109" s="7" t="n">
        <x:f>'Inventory detail'!W1109</x:f>
        <x:v>0</x:v>
      </x:c>
      <x:c r="G1109" s="7" t="n">
        <x:f>'Inventory detail'!X1109</x:f>
        <x:v>0</x:v>
      </x:c>
      <x:c r="H1109" s="7" t="n">
        <x:f>'Inventory detail'!Y1109</x:f>
        <x:v>0</x:v>
      </x:c>
      <x:c r="I1109" s="7" t="n">
        <x:f>0</x:f>
        <x:v>0</x:v>
      </x:c>
      <x:c r="J1109" s="7" t="n">
        <x:f>0</x:f>
        <x:v>0</x:v>
      </x:c>
      <x:c r="K1109" s="7" t="n">
        <x:f>0</x:f>
        <x:v>0</x:v>
      </x:c>
      <x:c r="L1109" s="7" t="n">
        <x:f>'Inventory detail'!F1109*Summary!$K$5*(A1109-E1109)/Summary!$K$6</x:f>
        <x:v>0</x:v>
      </x:c>
      <x:c r="M1109" s="7" t="n">
        <x:f>MAX(0,H1109-L1109)</x:f>
        <x:v>0</x:v>
      </x:c>
      <x:c r="N1109" s="7" t="n">
        <x:f>MAX(0,L1109-H1109)</x:f>
        <x:v>0</x:v>
      </x:c>
      <x:c r="O1109" s="7" t="n">
        <x:f>MAX(0,F1109+I1109-N1109)</x:f>
        <x:v>0</x:v>
      </x:c>
      <x:c r="P1109" s="7" t="n">
        <x:f>MAX(0,N1109-F1109-I1109)</x:f>
        <x:v>0</x:v>
      </x:c>
      <x:c r="Q1109" s="7" t="n">
        <x:f>MAX(0,G1109+J1109-P1109)</x:f>
        <x:v>0</x:v>
      </x:c>
      <x:c r="R1109" s="7" t="n">
        <x:f>M1109+MAX(0,K1109-MAX(0,P1109-G1109-J1109))</x:f>
        <x:v>0</x:v>
      </x:c>
      <x:c r="S1109" s="7" t="n">
        <x:f>SUM(O1109,Q1109,R1109)</x:f>
        <x:v>0</x:v>
      </x:c>
      <x:c r="T1109" s="14" t="n">
        <x:f>'Inventory detail'!T1109</x:f>
        <x:v>0.059000000000000004</x:v>
      </x:c>
      <x:c r="U1109" s="14" t="n">
        <x:f>'Inventory detail'!U1109</x:f>
        <x:v>0.059000000000000004</x:v>
      </x:c>
      <x:c r="V1109" s="9" t="n">
        <x:f>O1109*T1109</x:f>
        <x:v>0</x:v>
      </x:c>
      <x:c r="W1109" s="9" t="n">
        <x:f>Q1109*T1109</x:f>
        <x:v>0</x:v>
      </x:c>
      <x:c r="X1109" s="9" t="n">
        <x:f>R1109*T1109</x:f>
        <x:v>0</x:v>
      </x:c>
      <x:c r="Y1109" s="9" t="n">
        <x:f>S1109*T1109</x:f>
        <x:v>0</x:v>
      </x:c>
      <x:c r="Z1109" s="9" t="n">
        <x:f>IF(ISNUMBER(U1109),S1109*(U1109-T1109),"n.a.")</x:f>
        <x:v>0</x:v>
      </x:c>
      <x:c r="AA1109" s="9" t="n">
        <x:f>IF(ISNUMBER(U1109),Y1109,0)</x:f>
        <x:v>0</x:v>
      </x:c>
      <x:c r="AB1109" s="7" t="n">
        <x:f>MAX(0,L1109-SUM(F1109:K1109))</x:f>
        <x:v>0</x:v>
      </x:c>
    </x:row>
    <x:row r="1110" ht="22" customHeight="1">
      <x:c r="A1110" s="18" t="n">
        <x:f>Summary!C$41</x:f>
        <x:v>46327</x:v>
      </x:c>
      <x:c r="B1110" s="2" t="str">
        <x:f>'Inventory detail'!A1110</x:f>
        <x:v>WIRE</x:v>
      </x:c>
      <x:c r="C1110" s="2" t="str">
        <x:f>'Inventory detail'!B1110</x:f>
        <x:v>30</x:v>
      </x:c>
      <x:c r="D1110" s="2" t="str">
        <x:f>'Inventory detail'!C1110</x:f>
        <x:v>DL012GLD</x:v>
      </x:c>
      <x:c r="E1110" s="10" t="n">
        <x:f>Summary!$E$5</x:f>
        <x:v>46304</x:v>
      </x:c>
      <x:c r="F1110" s="7" t="n">
        <x:f>'Inventory detail'!W1110</x:f>
        <x:v>0</x:v>
      </x:c>
      <x:c r="G1110" s="7" t="n">
        <x:f>'Inventory detail'!X1110</x:f>
        <x:v>0</x:v>
      </x:c>
      <x:c r="H1110" s="7" t="n">
        <x:f>'Inventory detail'!Y1110</x:f>
        <x:v>0</x:v>
      </x:c>
      <x:c r="I1110" s="7" t="n">
        <x:f>0</x:f>
        <x:v>0</x:v>
      </x:c>
      <x:c r="J1110" s="7" t="n">
        <x:f>0</x:f>
        <x:v>0</x:v>
      </x:c>
      <x:c r="K1110" s="7" t="n">
        <x:f>0</x:f>
        <x:v>0</x:v>
      </x:c>
      <x:c r="L1110" s="7" t="n">
        <x:f>'Inventory detail'!F1110*Summary!$K$5*(A1110-E1110)/Summary!$K$6</x:f>
        <x:v>0</x:v>
      </x:c>
      <x:c r="M1110" s="7" t="n">
        <x:f>MAX(0,H1110-L1110)</x:f>
        <x:v>0</x:v>
      </x:c>
      <x:c r="N1110" s="7" t="n">
        <x:f>MAX(0,L1110-H1110)</x:f>
        <x:v>0</x:v>
      </x:c>
      <x:c r="O1110" s="7" t="n">
        <x:f>MAX(0,F1110+I1110-N1110)</x:f>
        <x:v>0</x:v>
      </x:c>
      <x:c r="P1110" s="7" t="n">
        <x:f>MAX(0,N1110-F1110-I1110)</x:f>
        <x:v>0</x:v>
      </x:c>
      <x:c r="Q1110" s="7" t="n">
        <x:f>MAX(0,G1110+J1110-P1110)</x:f>
        <x:v>0</x:v>
      </x:c>
      <x:c r="R1110" s="7" t="n">
        <x:f>M1110+MAX(0,K1110-MAX(0,P1110-G1110-J1110))</x:f>
        <x:v>0</x:v>
      </x:c>
      <x:c r="S1110" s="7" t="n">
        <x:f>SUM(O1110,Q1110,R1110)</x:f>
        <x:v>0</x:v>
      </x:c>
      <x:c r="T1110" s="14" t="n">
        <x:f>'Inventory detail'!T1110</x:f>
        <x:v>0.059000000000000004</x:v>
      </x:c>
      <x:c r="U1110" s="14" t="n">
        <x:f>'Inventory detail'!U1110</x:f>
        <x:v>0.059000000000000004</x:v>
      </x:c>
      <x:c r="V1110" s="9" t="n">
        <x:f>O1110*T1110</x:f>
        <x:v>0</x:v>
      </x:c>
      <x:c r="W1110" s="9" t="n">
        <x:f>Q1110*T1110</x:f>
        <x:v>0</x:v>
      </x:c>
      <x:c r="X1110" s="9" t="n">
        <x:f>R1110*T1110</x:f>
        <x:v>0</x:v>
      </x:c>
      <x:c r="Y1110" s="9" t="n">
        <x:f>S1110*T1110</x:f>
        <x:v>0</x:v>
      </x:c>
      <x:c r="Z1110" s="9" t="n">
        <x:f>IF(ISNUMBER(U1110),S1110*(U1110-T1110),"n.a.")</x:f>
        <x:v>0</x:v>
      </x:c>
      <x:c r="AA1110" s="9" t="n">
        <x:f>IF(ISNUMBER(U1110),Y1110,0)</x:f>
        <x:v>0</x:v>
      </x:c>
      <x:c r="AB1110" s="7" t="n">
        <x:f>MAX(0,L1110-SUM(F1110:K1110))</x:f>
        <x:v>0</x:v>
      </x:c>
    </x:row>
    <x:row r="1111" ht="22" customHeight="1">
      <x:c r="A1111" s="18" t="n">
        <x:f>Summary!C$41</x:f>
        <x:v>46327</x:v>
      </x:c>
      <x:c r="B1111" s="2" t="str">
        <x:f>'Inventory detail'!A1111</x:f>
        <x:v>WIRE</x:v>
      </x:c>
      <x:c r="C1111" s="2" t="str">
        <x:f>'Inventory detail'!B1111</x:f>
        <x:v>30</x:v>
      </x:c>
      <x:c r="D1111" s="2" t="str">
        <x:f>'Inventory detail'!C1111</x:f>
        <x:v>SOW078BLK</x:v>
      </x:c>
      <x:c r="E1111" s="10" t="n">
        <x:f>Summary!$E$5</x:f>
        <x:v>46304</x:v>
      </x:c>
      <x:c r="F1111" s="7" t="n">
        <x:f>'Inventory detail'!W1111</x:f>
        <x:v>0</x:v>
      </x:c>
      <x:c r="G1111" s="7" t="n">
        <x:f>'Inventory detail'!X1111</x:f>
        <x:v>0</x:v>
      </x:c>
      <x:c r="H1111" s="7" t="n">
        <x:f>'Inventory detail'!Y1111</x:f>
        <x:v>0</x:v>
      </x:c>
      <x:c r="I1111" s="7" t="n">
        <x:f>0</x:f>
        <x:v>0</x:v>
      </x:c>
      <x:c r="J1111" s="7" t="n">
        <x:f>0</x:f>
        <x:v>0</x:v>
      </x:c>
      <x:c r="K1111" s="7" t="n">
        <x:f>0</x:f>
        <x:v>0</x:v>
      </x:c>
      <x:c r="L1111" s="7" t="n">
        <x:f>'Inventory detail'!F1111*Summary!$K$5*(A1111-E1111)/Summary!$K$6</x:f>
        <x:v>0</x:v>
      </x:c>
      <x:c r="M1111" s="7" t="n">
        <x:f>MAX(0,H1111-L1111)</x:f>
        <x:v>0</x:v>
      </x:c>
      <x:c r="N1111" s="7" t="n">
        <x:f>MAX(0,L1111-H1111)</x:f>
        <x:v>0</x:v>
      </x:c>
      <x:c r="O1111" s="7" t="n">
        <x:f>MAX(0,F1111+I1111-N1111)</x:f>
        <x:v>0</x:v>
      </x:c>
      <x:c r="P1111" s="7" t="n">
        <x:f>MAX(0,N1111-F1111-I1111)</x:f>
        <x:v>0</x:v>
      </x:c>
      <x:c r="Q1111" s="7" t="n">
        <x:f>MAX(0,G1111+J1111-P1111)</x:f>
        <x:v>0</x:v>
      </x:c>
      <x:c r="R1111" s="7" t="n">
        <x:f>M1111+MAX(0,K1111-MAX(0,P1111-G1111-J1111))</x:f>
        <x:v>0</x:v>
      </x:c>
      <x:c r="S1111" s="7" t="n">
        <x:f>SUM(O1111,Q1111,R1111)</x:f>
        <x:v>0</x:v>
      </x:c>
      <x:c r="T1111" s="14" t="n">
        <x:f>'Inventory detail'!T1111</x:f>
        <x:v>0.16519999999999999</x:v>
      </x:c>
      <x:c r="U1111" s="14" t="n">
        <x:f>'Inventory detail'!U1111</x:f>
        <x:v>0.16519999999999999</x:v>
      </x:c>
      <x:c r="V1111" s="9" t="n">
        <x:f>O1111*T1111</x:f>
        <x:v>0</x:v>
      </x:c>
      <x:c r="W1111" s="9" t="n">
        <x:f>Q1111*T1111</x:f>
        <x:v>0</x:v>
      </x:c>
      <x:c r="X1111" s="9" t="n">
        <x:f>R1111*T1111</x:f>
        <x:v>0</x:v>
      </x:c>
      <x:c r="Y1111" s="9" t="n">
        <x:f>S1111*T1111</x:f>
        <x:v>0</x:v>
      </x:c>
      <x:c r="Z1111" s="9" t="n">
        <x:f>IF(ISNUMBER(U1111),S1111*(U1111-T1111),"n.a.")</x:f>
        <x:v>0</x:v>
      </x:c>
      <x:c r="AA1111" s="9" t="n">
        <x:f>IF(ISNUMBER(U1111),Y1111,0)</x:f>
        <x:v>0</x:v>
      </x:c>
      <x:c r="AB1111" s="7" t="n">
        <x:f>MAX(0,L1111-SUM(F1111:K1111))</x:f>
        <x:v>0</x:v>
      </x:c>
    </x:row>
    <x:row r="1112" ht="22" customHeight="1">
      <x:c r="A1112" s="18" t="n">
        <x:f>Summary!C$41</x:f>
        <x:v>46327</x:v>
      </x:c>
      <x:c r="B1112" s="2" t="str">
        <x:f>'Inventory detail'!A1112</x:f>
        <x:v>WIRE</x:v>
      </x:c>
      <x:c r="C1112" s="2" t="str">
        <x:f>'Inventory detail'!B1112</x:f>
        <x:v>30</x:v>
      </x:c>
      <x:c r="D1112" s="2" t="str">
        <x:f>'Inventory detail'!C1112</x:f>
        <x:v>SOW716WHT</x:v>
      </x:c>
      <x:c r="E1112" s="10" t="n">
        <x:f>Summary!$E$5</x:f>
        <x:v>46304</x:v>
      </x:c>
      <x:c r="F1112" s="7" t="n">
        <x:f>'Inventory detail'!W1112</x:f>
        <x:v>0</x:v>
      </x:c>
      <x:c r="G1112" s="7" t="n">
        <x:f>'Inventory detail'!X1112</x:f>
        <x:v>0</x:v>
      </x:c>
      <x:c r="H1112" s="7" t="n">
        <x:f>'Inventory detail'!Y1112</x:f>
        <x:v>0</x:v>
      </x:c>
      <x:c r="I1112" s="7" t="n">
        <x:f>0</x:f>
        <x:v>0</x:v>
      </x:c>
      <x:c r="J1112" s="7" t="n">
        <x:f>0</x:f>
        <x:v>0</x:v>
      </x:c>
      <x:c r="K1112" s="7" t="n">
        <x:f>0</x:f>
        <x:v>0</x:v>
      </x:c>
      <x:c r="L1112" s="7" t="n">
        <x:f>'Inventory detail'!F1112*Summary!$K$5*(A1112-E1112)/Summary!$K$6</x:f>
        <x:v>0</x:v>
      </x:c>
      <x:c r="M1112" s="7" t="n">
        <x:f>MAX(0,H1112-L1112)</x:f>
        <x:v>0</x:v>
      </x:c>
      <x:c r="N1112" s="7" t="n">
        <x:f>MAX(0,L1112-H1112)</x:f>
        <x:v>0</x:v>
      </x:c>
      <x:c r="O1112" s="7" t="n">
        <x:f>MAX(0,F1112+I1112-N1112)</x:f>
        <x:v>0</x:v>
      </x:c>
      <x:c r="P1112" s="7" t="n">
        <x:f>MAX(0,N1112-F1112-I1112)</x:f>
        <x:v>0</x:v>
      </x:c>
      <x:c r="Q1112" s="7" t="n">
        <x:f>MAX(0,G1112+J1112-P1112)</x:f>
        <x:v>0</x:v>
      </x:c>
      <x:c r="R1112" s="7" t="n">
        <x:f>M1112+MAX(0,K1112-MAX(0,P1112-G1112-J1112))</x:f>
        <x:v>0</x:v>
      </x:c>
      <x:c r="S1112" s="7" t="n">
        <x:f>SUM(O1112,Q1112,R1112)</x:f>
        <x:v>0</x:v>
      </x:c>
      <x:c r="T1112" s="14" t="n">
        <x:f>'Inventory detail'!T1112</x:f>
        <x:v>0.3262</x:v>
      </x:c>
      <x:c r="U1112" s="14" t="n">
        <x:f>'Inventory detail'!U1112</x:f>
        <x:v>0.3262</x:v>
      </x:c>
      <x:c r="V1112" s="9" t="n">
        <x:f>O1112*T1112</x:f>
        <x:v>0</x:v>
      </x:c>
      <x:c r="W1112" s="9" t="n">
        <x:f>Q1112*T1112</x:f>
        <x:v>0</x:v>
      </x:c>
      <x:c r="X1112" s="9" t="n">
        <x:f>R1112*T1112</x:f>
        <x:v>0</x:v>
      </x:c>
      <x:c r="Y1112" s="9" t="n">
        <x:f>S1112*T1112</x:f>
        <x:v>0</x:v>
      </x:c>
      <x:c r="Z1112" s="9" t="n">
        <x:f>IF(ISNUMBER(U1112),S1112*(U1112-T1112),"n.a.")</x:f>
        <x:v>0</x:v>
      </x:c>
      <x:c r="AA1112" s="9" t="n">
        <x:f>IF(ISNUMBER(U1112),Y1112,0)</x:f>
        <x:v>0</x:v>
      </x:c>
      <x:c r="AB1112" s="7" t="n">
        <x:f>MAX(0,L1112-SUM(F1112:K1112))</x:f>
        <x:v>0</x:v>
      </x:c>
    </x:row>
    <x:row r="1113" ht="22" customHeight="1">
      <x:c r="A1113" s="18" t="n">
        <x:f>Summary!C$41</x:f>
        <x:v>46327</x:v>
      </x:c>
      <x:c r="B1113" s="2" t="str">
        <x:f>'Inventory detail'!A1113</x:f>
        <x:v>WIRE</x:v>
      </x:c>
      <x:c r="C1113" s="2" t="str">
        <x:f>'Inventory detail'!B1113</x:f>
        <x:v>60</x:v>
      </x:c>
      <x:c r="D1113" s="2" t="str">
        <x:f>'Inventory detail'!C1113</x:f>
        <x:v>DL012BLU</x:v>
      </x:c>
      <x:c r="E1113" s="10" t="n">
        <x:f>Summary!$E$5</x:f>
        <x:v>46304</x:v>
      </x:c>
      <x:c r="F1113" s="7" t="n">
        <x:f>'Inventory detail'!W1113</x:f>
        <x:v>0</x:v>
      </x:c>
      <x:c r="G1113" s="7" t="n">
        <x:f>'Inventory detail'!X1113</x:f>
        <x:v>0</x:v>
      </x:c>
      <x:c r="H1113" s="7" t="n">
        <x:f>'Inventory detail'!Y1113</x:f>
        <x:v>100</x:v>
      </x:c>
      <x:c r="I1113" s="7" t="n">
        <x:f>0</x:f>
        <x:v>0</x:v>
      </x:c>
      <x:c r="J1113" s="7" t="n">
        <x:f>0</x:f>
        <x:v>0</x:v>
      </x:c>
      <x:c r="K1113" s="7" t="n">
        <x:f>0</x:f>
        <x:v>0</x:v>
      </x:c>
      <x:c r="L1113" s="7" t="n">
        <x:f>'Inventory detail'!F1113*Summary!$K$5*(A1113-E1113)/Summary!$K$6</x:f>
        <x:v>0</x:v>
      </x:c>
      <x:c r="M1113" s="7" t="n">
        <x:f>MAX(0,H1113-L1113)</x:f>
        <x:v>100</x:v>
      </x:c>
      <x:c r="N1113" s="7" t="n">
        <x:f>MAX(0,L1113-H1113)</x:f>
        <x:v>0</x:v>
      </x:c>
      <x:c r="O1113" s="7" t="n">
        <x:f>MAX(0,F1113+I1113-N1113)</x:f>
        <x:v>0</x:v>
      </x:c>
      <x:c r="P1113" s="7" t="n">
        <x:f>MAX(0,N1113-F1113-I1113)</x:f>
        <x:v>0</x:v>
      </x:c>
      <x:c r="Q1113" s="7" t="n">
        <x:f>MAX(0,G1113+J1113-P1113)</x:f>
        <x:v>0</x:v>
      </x:c>
      <x:c r="R1113" s="7" t="n">
        <x:f>M1113+MAX(0,K1113-MAX(0,P1113-G1113-J1113))</x:f>
        <x:v>100</x:v>
      </x:c>
      <x:c r="S1113" s="7" t="n">
        <x:f>SUM(O1113,Q1113,R1113)</x:f>
        <x:v>100</x:v>
      </x:c>
      <x:c r="T1113" s="14" t="n">
        <x:f>'Inventory detail'!T1113</x:f>
        <x:v>0.059000000000000004</x:v>
      </x:c>
      <x:c r="U1113" s="14" t="n">
        <x:f>'Inventory detail'!U1113</x:f>
        <x:v>0.059000000000000004</x:v>
      </x:c>
      <x:c r="V1113" s="9" t="n">
        <x:f>O1113*T1113</x:f>
        <x:v>0</x:v>
      </x:c>
      <x:c r="W1113" s="9" t="n">
        <x:f>Q1113*T1113</x:f>
        <x:v>0</x:v>
      </x:c>
      <x:c r="X1113" s="9" t="n">
        <x:f>R1113*T1113</x:f>
        <x:v>5.9</x:v>
      </x:c>
      <x:c r="Y1113" s="9" t="n">
        <x:f>S1113*T1113</x:f>
        <x:v>5.9</x:v>
      </x:c>
      <x:c r="Z1113" s="9" t="n">
        <x:f>IF(ISNUMBER(U1113),S1113*(U1113-T1113),"n.a.")</x:f>
        <x:v>0</x:v>
      </x:c>
      <x:c r="AA1113" s="9" t="n">
        <x:f>IF(ISNUMBER(U1113),Y1113,0)</x:f>
        <x:v>5.9</x:v>
      </x:c>
      <x:c r="AB1113" s="7" t="n">
        <x:f>MAX(0,L1113-SUM(F1113:K1113))</x:f>
        <x:v>0</x:v>
      </x:c>
    </x:row>
    <x:row r="1114" ht="22" customHeight="1">
      <x:c r="A1114" s="18" t="n">
        <x:f>Summary!C$41</x:f>
        <x:v>46327</x:v>
      </x:c>
      <x:c r="B1114" s="2" t="str">
        <x:f>'Inventory detail'!A1114</x:f>
        <x:v>WIRE</x:v>
      </x:c>
      <x:c r="C1114" s="2" t="str">
        <x:f>'Inventory detail'!B1114</x:f>
        <x:v>60</x:v>
      </x:c>
      <x:c r="D1114" s="2" t="str">
        <x:f>'Inventory detail'!C1114</x:f>
        <x:v>DL012RED</x:v>
      </x:c>
      <x:c r="E1114" s="10" t="n">
        <x:f>Summary!$E$5</x:f>
        <x:v>46304</x:v>
      </x:c>
      <x:c r="F1114" s="7" t="n">
        <x:f>'Inventory detail'!W1114</x:f>
        <x:v>0</x:v>
      </x:c>
      <x:c r="G1114" s="7" t="n">
        <x:f>'Inventory detail'!X1114</x:f>
        <x:v>0</x:v>
      </x:c>
      <x:c r="H1114" s="7" t="n">
        <x:f>'Inventory detail'!Y1114</x:f>
        <x:v>0</x:v>
      </x:c>
      <x:c r="I1114" s="7" t="n">
        <x:f>0</x:f>
        <x:v>0</x:v>
      </x:c>
      <x:c r="J1114" s="7" t="n">
        <x:f>0</x:f>
        <x:v>0</x:v>
      </x:c>
      <x:c r="K1114" s="7" t="n">
        <x:f>0</x:f>
        <x:v>0</x:v>
      </x:c>
      <x:c r="L1114" s="7" t="n">
        <x:f>'Inventory detail'!F1114*Summary!$K$5*(A1114-E1114)/Summary!$K$6</x:f>
        <x:v>0</x:v>
      </x:c>
      <x:c r="M1114" s="7" t="n">
        <x:f>MAX(0,H1114-L1114)</x:f>
        <x:v>0</x:v>
      </x:c>
      <x:c r="N1114" s="7" t="n">
        <x:f>MAX(0,L1114-H1114)</x:f>
        <x:v>0</x:v>
      </x:c>
      <x:c r="O1114" s="7" t="n">
        <x:f>MAX(0,F1114+I1114-N1114)</x:f>
        <x:v>0</x:v>
      </x:c>
      <x:c r="P1114" s="7" t="n">
        <x:f>MAX(0,N1114-F1114-I1114)</x:f>
        <x:v>0</x:v>
      </x:c>
      <x:c r="Q1114" s="7" t="n">
        <x:f>MAX(0,G1114+J1114-P1114)</x:f>
        <x:v>0</x:v>
      </x:c>
      <x:c r="R1114" s="7" t="n">
        <x:f>M1114+MAX(0,K1114-MAX(0,P1114-G1114-J1114))</x:f>
        <x:v>0</x:v>
      </x:c>
      <x:c r="S1114" s="7" t="n">
        <x:f>SUM(O1114,Q1114,R1114)</x:f>
        <x:v>0</x:v>
      </x:c>
      <x:c r="T1114" s="14" t="n">
        <x:f>'Inventory detail'!T1114</x:f>
        <x:v>0.059000000000000004</x:v>
      </x:c>
      <x:c r="U1114" s="14" t="n">
        <x:f>'Inventory detail'!U1114</x:f>
        <x:v>0.059000000000000004</x:v>
      </x:c>
      <x:c r="V1114" s="9" t="n">
        <x:f>O1114*T1114</x:f>
        <x:v>0</x:v>
      </x:c>
      <x:c r="W1114" s="9" t="n">
        <x:f>Q1114*T1114</x:f>
        <x:v>0</x:v>
      </x:c>
      <x:c r="X1114" s="9" t="n">
        <x:f>R1114*T1114</x:f>
        <x:v>0</x:v>
      </x:c>
      <x:c r="Y1114" s="9" t="n">
        <x:f>S1114*T1114</x:f>
        <x:v>0</x:v>
      </x:c>
      <x:c r="Z1114" s="9" t="n">
        <x:f>IF(ISNUMBER(U1114),S1114*(U1114-T1114),"n.a.")</x:f>
        <x:v>0</x:v>
      </x:c>
      <x:c r="AA1114" s="9" t="n">
        <x:f>IF(ISNUMBER(U1114),Y1114,0)</x:f>
        <x:v>0</x:v>
      </x:c>
      <x:c r="AB1114" s="7" t="n">
        <x:f>MAX(0,L1114-SUM(F1114:K1114))</x:f>
        <x:v>0</x:v>
      </x:c>
    </x:row>
    <x:row r="1115" ht="22" customHeight="1">
      <x:c r="A1115" s="18" t="n">
        <x:f>Summary!C$41</x:f>
        <x:v>46327</x:v>
      </x:c>
      <x:c r="B1115" s="2" t="str">
        <x:f>'Inventory detail'!A1115</x:f>
        <x:v>WIRE</x:v>
      </x:c>
      <x:c r="C1115" s="2" t="str">
        <x:f>'Inventory detail'!B1115</x:f>
        <x:v>60</x:v>
      </x:c>
      <x:c r="D1115" s="2" t="str">
        <x:f>'Inventory detail'!C1115</x:f>
        <x:v>DL014GRAY</x:v>
      </x:c>
      <x:c r="E1115" s="10" t="n">
        <x:f>Summary!$E$5</x:f>
        <x:v>46304</x:v>
      </x:c>
      <x:c r="F1115" s="7" t="n">
        <x:f>'Inventory detail'!W1115</x:f>
        <x:v>0</x:v>
      </x:c>
      <x:c r="G1115" s="7" t="n">
        <x:f>'Inventory detail'!X1115</x:f>
        <x:v>0</x:v>
      </x:c>
      <x:c r="H1115" s="7" t="n">
        <x:f>'Inventory detail'!Y1115</x:f>
        <x:v>800</x:v>
      </x:c>
      <x:c r="I1115" s="7" t="n">
        <x:f>0</x:f>
        <x:v>0</x:v>
      </x:c>
      <x:c r="J1115" s="7" t="n">
        <x:f>0</x:f>
        <x:v>0</x:v>
      </x:c>
      <x:c r="K1115" s="7" t="n">
        <x:f>0</x:f>
        <x:v>0</x:v>
      </x:c>
      <x:c r="L1115" s="7" t="n">
        <x:f>'Inventory detail'!F1115*Summary!$K$5*(A1115-E1115)/Summary!$K$6</x:f>
        <x:v>0</x:v>
      </x:c>
      <x:c r="M1115" s="7" t="n">
        <x:f>MAX(0,H1115-L1115)</x:f>
        <x:v>800</x:v>
      </x:c>
      <x:c r="N1115" s="7" t="n">
        <x:f>MAX(0,L1115-H1115)</x:f>
        <x:v>0</x:v>
      </x:c>
      <x:c r="O1115" s="7" t="n">
        <x:f>MAX(0,F1115+I1115-N1115)</x:f>
        <x:v>0</x:v>
      </x:c>
      <x:c r="P1115" s="7" t="n">
        <x:f>MAX(0,N1115-F1115-I1115)</x:f>
        <x:v>0</x:v>
      </x:c>
      <x:c r="Q1115" s="7" t="n">
        <x:f>MAX(0,G1115+J1115-P1115)</x:f>
        <x:v>0</x:v>
      </x:c>
      <x:c r="R1115" s="7" t="n">
        <x:f>M1115+MAX(0,K1115-MAX(0,P1115-G1115-J1115))</x:f>
        <x:v>800</x:v>
      </x:c>
      <x:c r="S1115" s="7" t="n">
        <x:f>SUM(O1115,Q1115,R1115)</x:f>
        <x:v>800</x:v>
      </x:c>
      <x:c r="T1115" s="14" t="n">
        <x:f>'Inventory detail'!T1115</x:f>
        <x:v>0.0363</x:v>
      </x:c>
      <x:c r="U1115" s="14" t="n">
        <x:f>'Inventory detail'!U1115</x:f>
        <x:v>0.0363</x:v>
      </x:c>
      <x:c r="V1115" s="9" t="n">
        <x:f>O1115*T1115</x:f>
        <x:v>0</x:v>
      </x:c>
      <x:c r="W1115" s="9" t="n">
        <x:f>Q1115*T1115</x:f>
        <x:v>0</x:v>
      </x:c>
      <x:c r="X1115" s="9" t="n">
        <x:f>R1115*T1115</x:f>
        <x:v>29.04</x:v>
      </x:c>
      <x:c r="Y1115" s="9" t="n">
        <x:f>S1115*T1115</x:f>
        <x:v>29.04</x:v>
      </x:c>
      <x:c r="Z1115" s="9" t="n">
        <x:f>IF(ISNUMBER(U1115),S1115*(U1115-T1115),"n.a.")</x:f>
        <x:v>0</x:v>
      </x:c>
      <x:c r="AA1115" s="9" t="n">
        <x:f>IF(ISNUMBER(U1115),Y1115,0)</x:f>
        <x:v>29.04</x:v>
      </x:c>
      <x:c r="AB1115" s="7" t="n">
        <x:f>MAX(0,L1115-SUM(F1115:K1115))</x:f>
        <x:v>0</x:v>
      </x:c>
    </x:row>
    <x:row r="1116" ht="22" customHeight="1">
      <x:c r="A1116" s="18" t="n">
        <x:f>Summary!C$41</x:f>
        <x:v>46327</x:v>
      </x:c>
      <x:c r="B1116" s="2" t="str">
        <x:f>'Inventory detail'!A1116</x:f>
        <x:v>WIRE</x:v>
      </x:c>
      <x:c r="C1116" s="2" t="str">
        <x:f>'Inventory detail'!B1116</x:f>
        <x:v>60</x:v>
      </x:c>
      <x:c r="D1116" s="2" t="str">
        <x:f>'Inventory detail'!C1116</x:f>
        <x:v>DL034GOLD</x:v>
      </x:c>
      <x:c r="E1116" s="10" t="n">
        <x:f>Summary!$E$5</x:f>
        <x:v>46304</x:v>
      </x:c>
      <x:c r="F1116" s="7" t="n">
        <x:f>'Inventory detail'!W1116</x:f>
        <x:v>0</x:v>
      </x:c>
      <x:c r="G1116" s="7" t="n">
        <x:f>'Inventory detail'!X1116</x:f>
        <x:v>0</x:v>
      </x:c>
      <x:c r="H1116" s="7" t="n">
        <x:f>'Inventory detail'!Y1116</x:f>
        <x:v>1350</x:v>
      </x:c>
      <x:c r="I1116" s="7" t="n">
        <x:f>0</x:f>
        <x:v>0</x:v>
      </x:c>
      <x:c r="J1116" s="7" t="n">
        <x:f>0</x:f>
        <x:v>0</x:v>
      </x:c>
      <x:c r="K1116" s="7" t="n">
        <x:f>0</x:f>
        <x:v>0</x:v>
      </x:c>
      <x:c r="L1116" s="7" t="n">
        <x:f>'Inventory detail'!F1116*Summary!$K$5*(A1116-E1116)/Summary!$K$6</x:f>
        <x:v>0</x:v>
      </x:c>
      <x:c r="M1116" s="7" t="n">
        <x:f>MAX(0,H1116-L1116)</x:f>
        <x:v>1350</x:v>
      </x:c>
      <x:c r="N1116" s="7" t="n">
        <x:f>MAX(0,L1116-H1116)</x:f>
        <x:v>0</x:v>
      </x:c>
      <x:c r="O1116" s="7" t="n">
        <x:f>MAX(0,F1116+I1116-N1116)</x:f>
        <x:v>0</x:v>
      </x:c>
      <x:c r="P1116" s="7" t="n">
        <x:f>MAX(0,N1116-F1116-I1116)</x:f>
        <x:v>0</x:v>
      </x:c>
      <x:c r="Q1116" s="7" t="n">
        <x:f>MAX(0,G1116+J1116-P1116)</x:f>
        <x:v>0</x:v>
      </x:c>
      <x:c r="R1116" s="7" t="n">
        <x:f>M1116+MAX(0,K1116-MAX(0,P1116-G1116-J1116))</x:f>
        <x:v>1350</x:v>
      </x:c>
      <x:c r="S1116" s="7" t="n">
        <x:f>SUM(O1116,Q1116,R1116)</x:f>
        <x:v>1350</x:v>
      </x:c>
      <x:c r="T1116" s="14" t="n">
        <x:f>'Inventory detail'!T1116</x:f>
        <x:v>0.1424</x:v>
      </x:c>
      <x:c r="U1116" s="14" t="n">
        <x:f>'Inventory detail'!U1116</x:f>
        <x:v>0.1424</x:v>
      </x:c>
      <x:c r="V1116" s="9" t="n">
        <x:f>O1116*T1116</x:f>
        <x:v>0</x:v>
      </x:c>
      <x:c r="W1116" s="9" t="n">
        <x:f>Q1116*T1116</x:f>
        <x:v>0</x:v>
      </x:c>
      <x:c r="X1116" s="9" t="n">
        <x:f>R1116*T1116</x:f>
        <x:v>192.24</x:v>
      </x:c>
      <x:c r="Y1116" s="9" t="n">
        <x:f>S1116*T1116</x:f>
        <x:v>192.24</x:v>
      </x:c>
      <x:c r="Z1116" s="9" t="n">
        <x:f>IF(ISNUMBER(U1116),S1116*(U1116-T1116),"n.a.")</x:f>
        <x:v>0</x:v>
      </x:c>
      <x:c r="AA1116" s="9" t="n">
        <x:f>IF(ISNUMBER(U1116),Y1116,0)</x:f>
        <x:v>192.24</x:v>
      </x:c>
      <x:c r="AB1116" s="7" t="n">
        <x:f>MAX(0,L1116-SUM(F1116:K1116))</x:f>
        <x:v>0</x:v>
      </x:c>
    </x:row>
    <x:row r="1117" ht="22" customHeight="1">
      <x:c r="A1117" s="18" t="n">
        <x:f>Summary!C$41</x:f>
        <x:v>46327</x:v>
      </x:c>
      <x:c r="B1117" s="2" t="str">
        <x:f>'Inventory detail'!A1117</x:f>
        <x:v>WIRE</x:v>
      </x:c>
      <x:c r="C1117" s="2" t="str">
        <x:f>'Inventory detail'!B1117</x:f>
        <x:v>60</x:v>
      </x:c>
      <x:c r="D1117" s="2" t="str">
        <x:f>'Inventory detail'!C1117</x:f>
        <x:v>DL034GRAY</x:v>
      </x:c>
      <x:c r="E1117" s="10" t="n">
        <x:f>Summary!$E$5</x:f>
        <x:v>46304</x:v>
      </x:c>
      <x:c r="F1117" s="7" t="n">
        <x:f>'Inventory detail'!W1117</x:f>
        <x:v>0</x:v>
      </x:c>
      <x:c r="G1117" s="7" t="n">
        <x:f>'Inventory detail'!X1117</x:f>
        <x:v>0</x:v>
      </x:c>
      <x:c r="H1117" s="7" t="n">
        <x:f>'Inventory detail'!Y1117</x:f>
        <x:v>1500</x:v>
      </x:c>
      <x:c r="I1117" s="7" t="n">
        <x:f>0</x:f>
        <x:v>0</x:v>
      </x:c>
      <x:c r="J1117" s="7" t="n">
        <x:f>0</x:f>
        <x:v>0</x:v>
      </x:c>
      <x:c r="K1117" s="7" t="n">
        <x:f>0</x:f>
        <x:v>0</x:v>
      </x:c>
      <x:c r="L1117" s="7" t="n">
        <x:f>'Inventory detail'!F1117*Summary!$K$5*(A1117-E1117)/Summary!$K$6</x:f>
        <x:v>0</x:v>
      </x:c>
      <x:c r="M1117" s="7" t="n">
        <x:f>MAX(0,H1117-L1117)</x:f>
        <x:v>1500</x:v>
      </x:c>
      <x:c r="N1117" s="7" t="n">
        <x:f>MAX(0,L1117-H1117)</x:f>
        <x:v>0</x:v>
      </x:c>
      <x:c r="O1117" s="7" t="n">
        <x:f>MAX(0,F1117+I1117-N1117)</x:f>
        <x:v>0</x:v>
      </x:c>
      <x:c r="P1117" s="7" t="n">
        <x:f>MAX(0,N1117-F1117-I1117)</x:f>
        <x:v>0</x:v>
      </x:c>
      <x:c r="Q1117" s="7" t="n">
        <x:f>MAX(0,G1117+J1117-P1117)</x:f>
        <x:v>0</x:v>
      </x:c>
      <x:c r="R1117" s="7" t="n">
        <x:f>M1117+MAX(0,K1117-MAX(0,P1117-G1117-J1117))</x:f>
        <x:v>1500</x:v>
      </x:c>
      <x:c r="S1117" s="7" t="n">
        <x:f>SUM(O1117,Q1117,R1117)</x:f>
        <x:v>1500</x:v>
      </x:c>
      <x:c r="T1117" s="14" t="n">
        <x:f>'Inventory detail'!T1117</x:f>
        <x:v>0.1424</x:v>
      </x:c>
      <x:c r="U1117" s="14" t="n">
        <x:f>'Inventory detail'!U1117</x:f>
        <x:v>0.1424</x:v>
      </x:c>
      <x:c r="V1117" s="9" t="n">
        <x:f>O1117*T1117</x:f>
        <x:v>0</x:v>
      </x:c>
      <x:c r="W1117" s="9" t="n">
        <x:f>Q1117*T1117</x:f>
        <x:v>0</x:v>
      </x:c>
      <x:c r="X1117" s="9" t="n">
        <x:f>R1117*T1117</x:f>
        <x:v>213.6</x:v>
      </x:c>
      <x:c r="Y1117" s="9" t="n">
        <x:f>S1117*T1117</x:f>
        <x:v>213.6</x:v>
      </x:c>
      <x:c r="Z1117" s="9" t="n">
        <x:f>IF(ISNUMBER(U1117),S1117*(U1117-T1117),"n.a.")</x:f>
        <x:v>0</x:v>
      </x:c>
      <x:c r="AA1117" s="9" t="n">
        <x:f>IF(ISNUMBER(U1117),Y1117,0)</x:f>
        <x:v>213.6</x:v>
      </x:c>
      <x:c r="AB1117" s="7" t="n">
        <x:f>MAX(0,L1117-SUM(F1117:K1117))</x:f>
        <x:v>0</x:v>
      </x:c>
    </x:row>
    <x:row r="1118" ht="22" customHeight="1">
      <x:c r="A1118" s="18" t="n">
        <x:f>Summary!C$41</x:f>
        <x:v>46327</x:v>
      </x:c>
      <x:c r="B1118" s="2" t="str">
        <x:f>'Inventory detail'!A1118</x:f>
        <x:v>WIRE</x:v>
      </x:c>
      <x:c r="C1118" s="2" t="str">
        <x:f>'Inventory detail'!B1118</x:f>
        <x:v>60</x:v>
      </x:c>
      <x:c r="D1118" s="2" t="str">
        <x:f>'Inventory detail'!C1118</x:f>
        <x:v>DL038RED</x:v>
      </x:c>
      <x:c r="E1118" s="10" t="n">
        <x:f>Summary!$E$5</x:f>
        <x:v>46304</x:v>
      </x:c>
      <x:c r="F1118" s="7" t="n">
        <x:f>'Inventory detail'!W1118</x:f>
        <x:v>0</x:v>
      </x:c>
      <x:c r="G1118" s="7" t="n">
        <x:f>'Inventory detail'!X1118</x:f>
        <x:v>0</x:v>
      </x:c>
      <x:c r="H1118" s="7" t="n">
        <x:f>'Inventory detail'!Y1118</x:f>
        <x:v>0</x:v>
      </x:c>
      <x:c r="I1118" s="7" t="n">
        <x:f>0</x:f>
        <x:v>0</x:v>
      </x:c>
      <x:c r="J1118" s="7" t="n">
        <x:f>0</x:f>
        <x:v>0</x:v>
      </x:c>
      <x:c r="K1118" s="7" t="n">
        <x:f>0</x:f>
        <x:v>0</x:v>
      </x:c>
      <x:c r="L1118" s="7" t="n">
        <x:f>'Inventory detail'!F1118*Summary!$K$5*(A1118-E1118)/Summary!$K$6</x:f>
        <x:v>0</x:v>
      </x:c>
      <x:c r="M1118" s="7" t="n">
        <x:f>MAX(0,H1118-L1118)</x:f>
        <x:v>0</x:v>
      </x:c>
      <x:c r="N1118" s="7" t="n">
        <x:f>MAX(0,L1118-H1118)</x:f>
        <x:v>0</x:v>
      </x:c>
      <x:c r="O1118" s="7" t="n">
        <x:f>MAX(0,F1118+I1118-N1118)</x:f>
        <x:v>0</x:v>
      </x:c>
      <x:c r="P1118" s="7" t="n">
        <x:f>MAX(0,N1118-F1118-I1118)</x:f>
        <x:v>0</x:v>
      </x:c>
      <x:c r="Q1118" s="7" t="n">
        <x:f>MAX(0,G1118+J1118-P1118)</x:f>
        <x:v>0</x:v>
      </x:c>
      <x:c r="R1118" s="7" t="n">
        <x:f>M1118+MAX(0,K1118-MAX(0,P1118-G1118-J1118))</x:f>
        <x:v>0</x:v>
      </x:c>
      <x:c r="S1118" s="7" t="n">
        <x:f>SUM(O1118,Q1118,R1118)</x:f>
        <x:v>0</x:v>
      </x:c>
      <x:c r="T1118" s="14" t="n">
        <x:f>'Inventory detail'!T1118</x:f>
        <x:v>0.0369</x:v>
      </x:c>
      <x:c r="U1118" s="14" t="n">
        <x:f>'Inventory detail'!U1118</x:f>
        <x:v>0.0369</x:v>
      </x:c>
      <x:c r="V1118" s="9" t="n">
        <x:f>O1118*T1118</x:f>
        <x:v>0</x:v>
      </x:c>
      <x:c r="W1118" s="9" t="n">
        <x:f>Q1118*T1118</x:f>
        <x:v>0</x:v>
      </x:c>
      <x:c r="X1118" s="9" t="n">
        <x:f>R1118*T1118</x:f>
        <x:v>0</x:v>
      </x:c>
      <x:c r="Y1118" s="9" t="n">
        <x:f>S1118*T1118</x:f>
        <x:v>0</x:v>
      </x:c>
      <x:c r="Z1118" s="9" t="n">
        <x:f>IF(ISNUMBER(U1118),S1118*(U1118-T1118),"n.a.")</x:f>
        <x:v>0</x:v>
      </x:c>
      <x:c r="AA1118" s="9" t="n">
        <x:f>IF(ISNUMBER(U1118),Y1118,0)</x:f>
        <x:v>0</x:v>
      </x:c>
      <x:c r="AB1118" s="7" t="n">
        <x:f>MAX(0,L1118-SUM(F1118:K1118))</x:f>
        <x:v>0</x:v>
      </x:c>
    </x:row>
    <x:row r="1119" ht="22" customHeight="1">
      <x:c r="A1119" s="18" t="n">
        <x:f>Summary!C$41</x:f>
        <x:v>46327</x:v>
      </x:c>
      <x:c r="B1119" s="2" t="str">
        <x:f>'Inventory detail'!A1119</x:f>
        <x:v>WIRE</x:v>
      </x:c>
      <x:c r="C1119" s="2" t="str">
        <x:f>'Inventory detail'!B1119</x:f>
        <x:v>60</x:v>
      </x:c>
      <x:c r="D1119" s="2" t="str">
        <x:f>'Inventory detail'!C1119</x:f>
        <x:v>DL516BLU</x:v>
      </x:c>
      <x:c r="E1119" s="10" t="n">
        <x:f>Summary!$E$5</x:f>
        <x:v>46304</x:v>
      </x:c>
      <x:c r="F1119" s="7" t="n">
        <x:f>'Inventory detail'!W1119</x:f>
        <x:v>0</x:v>
      </x:c>
      <x:c r="G1119" s="7" t="n">
        <x:f>'Inventory detail'!X1119</x:f>
        <x:v>0</x:v>
      </x:c>
      <x:c r="H1119" s="7" t="n">
        <x:f>'Inventory detail'!Y1119</x:f>
        <x:v>0</x:v>
      </x:c>
      <x:c r="I1119" s="7" t="n">
        <x:f>0</x:f>
        <x:v>0</x:v>
      </x:c>
      <x:c r="J1119" s="7" t="n">
        <x:f>0</x:f>
        <x:v>0</x:v>
      </x:c>
      <x:c r="K1119" s="7" t="n">
        <x:f>0</x:f>
        <x:v>0</x:v>
      </x:c>
      <x:c r="L1119" s="7" t="n">
        <x:f>'Inventory detail'!F1119*Summary!$K$5*(A1119-E1119)/Summary!$K$6</x:f>
        <x:v>0</x:v>
      </x:c>
      <x:c r="M1119" s="7" t="n">
        <x:f>MAX(0,H1119-L1119)</x:f>
        <x:v>0</x:v>
      </x:c>
      <x:c r="N1119" s="7" t="n">
        <x:f>MAX(0,L1119-H1119)</x:f>
        <x:v>0</x:v>
      </x:c>
      <x:c r="O1119" s="7" t="n">
        <x:f>MAX(0,F1119+I1119-N1119)</x:f>
        <x:v>0</x:v>
      </x:c>
      <x:c r="P1119" s="7" t="n">
        <x:f>MAX(0,N1119-F1119-I1119)</x:f>
        <x:v>0</x:v>
      </x:c>
      <x:c r="Q1119" s="7" t="n">
        <x:f>MAX(0,G1119+J1119-P1119)</x:f>
        <x:v>0</x:v>
      </x:c>
      <x:c r="R1119" s="7" t="n">
        <x:f>M1119+MAX(0,K1119-MAX(0,P1119-G1119-J1119))</x:f>
        <x:v>0</x:v>
      </x:c>
      <x:c r="S1119" s="7" t="n">
        <x:f>SUM(O1119,Q1119,R1119)</x:f>
        <x:v>0</x:v>
      </x:c>
      <x:c r="T1119" s="14" t="n">
        <x:f>'Inventory detail'!T1119</x:f>
        <x:v>0.031200000000000002</x:v>
      </x:c>
      <x:c r="U1119" s="14" t="n">
        <x:f>'Inventory detail'!U1119</x:f>
        <x:v>0.031200000000000002</x:v>
      </x:c>
      <x:c r="V1119" s="9" t="n">
        <x:f>O1119*T1119</x:f>
        <x:v>0</x:v>
      </x:c>
      <x:c r="W1119" s="9" t="n">
        <x:f>Q1119*T1119</x:f>
        <x:v>0</x:v>
      </x:c>
      <x:c r="X1119" s="9" t="n">
        <x:f>R1119*T1119</x:f>
        <x:v>0</x:v>
      </x:c>
      <x:c r="Y1119" s="9" t="n">
        <x:f>S1119*T1119</x:f>
        <x:v>0</x:v>
      </x:c>
      <x:c r="Z1119" s="9" t="n">
        <x:f>IF(ISNUMBER(U1119),S1119*(U1119-T1119),"n.a.")</x:f>
        <x:v>0</x:v>
      </x:c>
      <x:c r="AA1119" s="9" t="n">
        <x:f>IF(ISNUMBER(U1119),Y1119,0)</x:f>
        <x:v>0</x:v>
      </x:c>
      <x:c r="AB1119" s="7" t="n">
        <x:f>MAX(0,L1119-SUM(F1119:K1119))</x:f>
        <x:v>0</x:v>
      </x:c>
    </x:row>
    <x:row r="1120" ht="22" customHeight="1">
      <x:c r="A1120" s="18" t="n">
        <x:f>Summary!C$41</x:f>
        <x:v>46327</x:v>
      </x:c>
      <x:c r="B1120" s="2" t="str">
        <x:f>'Inventory detail'!A1120</x:f>
        <x:v>WIRE</x:v>
      </x:c>
      <x:c r="C1120" s="2" t="str">
        <x:f>'Inventory detail'!B1120</x:f>
        <x:v>60</x:v>
      </x:c>
      <x:c r="D1120" s="2" t="str">
        <x:f>'Inventory detail'!C1120</x:f>
        <x:v>DL516RED</x:v>
      </x:c>
      <x:c r="E1120" s="10" t="n">
        <x:f>Summary!$E$5</x:f>
        <x:v>46304</x:v>
      </x:c>
      <x:c r="F1120" s="7" t="n">
        <x:f>'Inventory detail'!W1120</x:f>
        <x:v>0</x:v>
      </x:c>
      <x:c r="G1120" s="7" t="n">
        <x:f>'Inventory detail'!X1120</x:f>
        <x:v>0</x:v>
      </x:c>
      <x:c r="H1120" s="7" t="n">
        <x:f>'Inventory detail'!Y1120</x:f>
        <x:v>0</x:v>
      </x:c>
      <x:c r="I1120" s="7" t="n">
        <x:f>0</x:f>
        <x:v>0</x:v>
      </x:c>
      <x:c r="J1120" s="7" t="n">
        <x:f>0</x:f>
        <x:v>0</x:v>
      </x:c>
      <x:c r="K1120" s="7" t="n">
        <x:f>0</x:f>
        <x:v>0</x:v>
      </x:c>
      <x:c r="L1120" s="7" t="n">
        <x:f>'Inventory detail'!F1120*Summary!$K$5*(A1120-E1120)/Summary!$K$6</x:f>
        <x:v>0</x:v>
      </x:c>
      <x:c r="M1120" s="7" t="n">
        <x:f>MAX(0,H1120-L1120)</x:f>
        <x:v>0</x:v>
      </x:c>
      <x:c r="N1120" s="7" t="n">
        <x:f>MAX(0,L1120-H1120)</x:f>
        <x:v>0</x:v>
      </x:c>
      <x:c r="O1120" s="7" t="n">
        <x:f>MAX(0,F1120+I1120-N1120)</x:f>
        <x:v>0</x:v>
      </x:c>
      <x:c r="P1120" s="7" t="n">
        <x:f>MAX(0,N1120-F1120-I1120)</x:f>
        <x:v>0</x:v>
      </x:c>
      <x:c r="Q1120" s="7" t="n">
        <x:f>MAX(0,G1120+J1120-P1120)</x:f>
        <x:v>0</x:v>
      </x:c>
      <x:c r="R1120" s="7" t="n">
        <x:f>M1120+MAX(0,K1120-MAX(0,P1120-G1120-J1120))</x:f>
        <x:v>0</x:v>
      </x:c>
      <x:c r="S1120" s="7" t="n">
        <x:f>SUM(O1120,Q1120,R1120)</x:f>
        <x:v>0</x:v>
      </x:c>
      <x:c r="T1120" s="14" t="n">
        <x:f>'Inventory detail'!T1120</x:f>
        <x:v>0.031200000000000002</x:v>
      </x:c>
      <x:c r="U1120" s="14" t="n">
        <x:f>'Inventory detail'!U1120</x:f>
        <x:v>0.031200000000000002</x:v>
      </x:c>
      <x:c r="V1120" s="9" t="n">
        <x:f>O1120*T1120</x:f>
        <x:v>0</x:v>
      </x:c>
      <x:c r="W1120" s="9" t="n">
        <x:f>Q1120*T1120</x:f>
        <x:v>0</x:v>
      </x:c>
      <x:c r="X1120" s="9" t="n">
        <x:f>R1120*T1120</x:f>
        <x:v>0</x:v>
      </x:c>
      <x:c r="Y1120" s="9" t="n">
        <x:f>S1120*T1120</x:f>
        <x:v>0</x:v>
      </x:c>
      <x:c r="Z1120" s="9" t="n">
        <x:f>IF(ISNUMBER(U1120),S1120*(U1120-T1120),"n.a.")</x:f>
        <x:v>0</x:v>
      </x:c>
      <x:c r="AA1120" s="9" t="n">
        <x:f>IF(ISNUMBER(U1120),Y1120,0)</x:f>
        <x:v>0</x:v>
      </x:c>
      <x:c r="AB1120" s="7" t="n">
        <x:f>MAX(0,L1120-SUM(F1120:K1120))</x:f>
        <x:v>0</x:v>
      </x:c>
    </x:row>
    <x:row r="1121" ht="22" customHeight="1">
      <x:c r="A1121" s="18" t="n">
        <x:f>Summary!C$41</x:f>
        <x:v>46327</x:v>
      </x:c>
      <x:c r="B1121" s="2" t="str">
        <x:f>'Inventory detail'!A1121</x:f>
        <x:v>WIRE</x:v>
      </x:c>
      <x:c r="C1121" s="2" t="str">
        <x:f>'Inventory detail'!B1121</x:f>
        <x:v>60</x:v>
      </x:c>
      <x:c r="D1121" s="2" t="str">
        <x:f>'Inventory detail'!C1121</x:f>
        <x:v>DL716BLU</x:v>
      </x:c>
      <x:c r="E1121" s="10" t="n">
        <x:f>Summary!$E$5</x:f>
        <x:v>46304</x:v>
      </x:c>
      <x:c r="F1121" s="7" t="n">
        <x:f>'Inventory detail'!W1121</x:f>
        <x:v>0</x:v>
      </x:c>
      <x:c r="G1121" s="7" t="n">
        <x:f>'Inventory detail'!X1121</x:f>
        <x:v>0</x:v>
      </x:c>
      <x:c r="H1121" s="7" t="n">
        <x:f>'Inventory detail'!Y1121</x:f>
        <x:v>0</x:v>
      </x:c>
      <x:c r="I1121" s="7" t="n">
        <x:f>0</x:f>
        <x:v>0</x:v>
      </x:c>
      <x:c r="J1121" s="7" t="n">
        <x:f>0</x:f>
        <x:v>0</x:v>
      </x:c>
      <x:c r="K1121" s="7" t="n">
        <x:f>0</x:f>
        <x:v>0</x:v>
      </x:c>
      <x:c r="L1121" s="7" t="n">
        <x:f>'Inventory detail'!F1121*Summary!$K$5*(A1121-E1121)/Summary!$K$6</x:f>
        <x:v>0</x:v>
      </x:c>
      <x:c r="M1121" s="7" t="n">
        <x:f>MAX(0,H1121-L1121)</x:f>
        <x:v>0</x:v>
      </x:c>
      <x:c r="N1121" s="7" t="n">
        <x:f>MAX(0,L1121-H1121)</x:f>
        <x:v>0</x:v>
      </x:c>
      <x:c r="O1121" s="7" t="n">
        <x:f>MAX(0,F1121+I1121-N1121)</x:f>
        <x:v>0</x:v>
      </x:c>
      <x:c r="P1121" s="7" t="n">
        <x:f>MAX(0,N1121-F1121-I1121)</x:f>
        <x:v>0</x:v>
      </x:c>
      <x:c r="Q1121" s="7" t="n">
        <x:f>MAX(0,G1121+J1121-P1121)</x:f>
        <x:v>0</x:v>
      </x:c>
      <x:c r="R1121" s="7" t="n">
        <x:f>M1121+MAX(0,K1121-MAX(0,P1121-G1121-J1121))</x:f>
        <x:v>0</x:v>
      </x:c>
      <x:c r="S1121" s="7" t="n">
        <x:f>SUM(O1121,Q1121,R1121)</x:f>
        <x:v>0</x:v>
      </x:c>
      <x:c r="T1121" s="14" t="n">
        <x:f>'Inventory detail'!T1121</x:f>
        <x:v>0.051399999999999994</x:v>
      </x:c>
      <x:c r="U1121" s="14" t="n">
        <x:f>'Inventory detail'!U1121</x:f>
        <x:v>0.051399999999999994</x:v>
      </x:c>
      <x:c r="V1121" s="9" t="n">
        <x:f>O1121*T1121</x:f>
        <x:v>0</x:v>
      </x:c>
      <x:c r="W1121" s="9" t="n">
        <x:f>Q1121*T1121</x:f>
        <x:v>0</x:v>
      </x:c>
      <x:c r="X1121" s="9" t="n">
        <x:f>R1121*T1121</x:f>
        <x:v>0</x:v>
      </x:c>
      <x:c r="Y1121" s="9" t="n">
        <x:f>S1121*T1121</x:f>
        <x:v>0</x:v>
      </x:c>
      <x:c r="Z1121" s="9" t="n">
        <x:f>IF(ISNUMBER(U1121),S1121*(U1121-T1121),"n.a.")</x:f>
        <x:v>0</x:v>
      </x:c>
      <x:c r="AA1121" s="9" t="n">
        <x:f>IF(ISNUMBER(U1121),Y1121,0)</x:f>
        <x:v>0</x:v>
      </x:c>
      <x:c r="AB1121" s="7" t="n">
        <x:f>MAX(0,L1121-SUM(F1121:K1121))</x:f>
        <x:v>0</x:v>
      </x:c>
    </x:row>
    <x:row r="1122" ht="22" customHeight="1">
      <x:c r="A1122" s="18" t="n">
        <x:f>Summary!C$41</x:f>
        <x:v>46327</x:v>
      </x:c>
      <x:c r="B1122" s="2" t="str">
        <x:f>'Inventory detail'!A1122</x:f>
        <x:v>WIRE</x:v>
      </x:c>
      <x:c r="C1122" s="2" t="str">
        <x:f>'Inventory detail'!B1122</x:f>
        <x:v>60</x:v>
      </x:c>
      <x:c r="D1122" s="2" t="str">
        <x:f>'Inventory detail'!C1122</x:f>
        <x:v>DL916BLU</x:v>
      </x:c>
      <x:c r="E1122" s="10" t="n">
        <x:f>Summary!$E$5</x:f>
        <x:v>46304</x:v>
      </x:c>
      <x:c r="F1122" s="7" t="n">
        <x:f>'Inventory detail'!W1122</x:f>
        <x:v>0</x:v>
      </x:c>
      <x:c r="G1122" s="7" t="n">
        <x:f>'Inventory detail'!X1122</x:f>
        <x:v>0</x:v>
      </x:c>
      <x:c r="H1122" s="7" t="n">
        <x:f>'Inventory detail'!Y1122</x:f>
        <x:v>0</x:v>
      </x:c>
      <x:c r="I1122" s="7" t="n">
        <x:f>0</x:f>
        <x:v>0</x:v>
      </x:c>
      <x:c r="J1122" s="7" t="n">
        <x:f>0</x:f>
        <x:v>0</x:v>
      </x:c>
      <x:c r="K1122" s="7" t="n">
        <x:f>0</x:f>
        <x:v>0</x:v>
      </x:c>
      <x:c r="L1122" s="7" t="n">
        <x:f>'Inventory detail'!F1122*Summary!$K$5*(A1122-E1122)/Summary!$K$6</x:f>
        <x:v>0</x:v>
      </x:c>
      <x:c r="M1122" s="7" t="n">
        <x:f>MAX(0,H1122-L1122)</x:f>
        <x:v>0</x:v>
      </x:c>
      <x:c r="N1122" s="7" t="n">
        <x:f>MAX(0,L1122-H1122)</x:f>
        <x:v>0</x:v>
      </x:c>
      <x:c r="O1122" s="7" t="n">
        <x:f>MAX(0,F1122+I1122-N1122)</x:f>
        <x:v>0</x:v>
      </x:c>
      <x:c r="P1122" s="7" t="n">
        <x:f>MAX(0,N1122-F1122-I1122)</x:f>
        <x:v>0</x:v>
      </x:c>
      <x:c r="Q1122" s="7" t="n">
        <x:f>MAX(0,G1122+J1122-P1122)</x:f>
        <x:v>0</x:v>
      </x:c>
      <x:c r="R1122" s="7" t="n">
        <x:f>M1122+MAX(0,K1122-MAX(0,P1122-G1122-J1122))</x:f>
        <x:v>0</x:v>
      </x:c>
      <x:c r="S1122" s="7" t="n">
        <x:f>SUM(O1122,Q1122,R1122)</x:f>
        <x:v>0</x:v>
      </x:c>
      <x:c r="T1122" s="14" t="n">
        <x:f>'Inventory detail'!T1122</x:f>
        <x:v>0.0754</x:v>
      </x:c>
      <x:c r="U1122" s="14" t="n">
        <x:f>'Inventory detail'!U1122</x:f>
        <x:v>0.0754</x:v>
      </x:c>
      <x:c r="V1122" s="9" t="n">
        <x:f>O1122*T1122</x:f>
        <x:v>0</x:v>
      </x:c>
      <x:c r="W1122" s="9" t="n">
        <x:f>Q1122*T1122</x:f>
        <x:v>0</x:v>
      </x:c>
      <x:c r="X1122" s="9" t="n">
        <x:f>R1122*T1122</x:f>
        <x:v>0</x:v>
      </x:c>
      <x:c r="Y1122" s="9" t="n">
        <x:f>S1122*T1122</x:f>
        <x:v>0</x:v>
      </x:c>
      <x:c r="Z1122" s="9" t="n">
        <x:f>IF(ISNUMBER(U1122),S1122*(U1122-T1122),"n.a.")</x:f>
        <x:v>0</x:v>
      </x:c>
      <x:c r="AA1122" s="9" t="n">
        <x:f>IF(ISNUMBER(U1122),Y1122,0)</x:f>
        <x:v>0</x:v>
      </x:c>
      <x:c r="AB1122" s="7" t="n">
        <x:f>MAX(0,L1122-SUM(F1122:K1122))</x:f>
        <x:v>0</x:v>
      </x:c>
    </x:row>
    <x:row r="1123" ht="22" customHeight="1">
      <x:c r="A1123" s="18" t="n">
        <x:f>Summary!C$41</x:f>
        <x:v>46327</x:v>
      </x:c>
      <x:c r="B1123" s="2" t="str">
        <x:f>'Inventory detail'!A1123</x:f>
        <x:v>WIRE</x:v>
      </x:c>
      <x:c r="C1123" s="2" t="str">
        <x:f>'Inventory detail'!B1123</x:f>
        <x:v>60</x:v>
      </x:c>
      <x:c r="D1123" s="2" t="str">
        <x:f>'Inventory detail'!C1123</x:f>
        <x:v>DL916RED</x:v>
      </x:c>
      <x:c r="E1123" s="10" t="n">
        <x:f>Summary!$E$5</x:f>
        <x:v>46304</x:v>
      </x:c>
      <x:c r="F1123" s="7" t="n">
        <x:f>'Inventory detail'!W1123</x:f>
        <x:v>0</x:v>
      </x:c>
      <x:c r="G1123" s="7" t="n">
        <x:f>'Inventory detail'!X1123</x:f>
        <x:v>0</x:v>
      </x:c>
      <x:c r="H1123" s="7" t="n">
        <x:f>'Inventory detail'!Y1123</x:f>
        <x:v>200</x:v>
      </x:c>
      <x:c r="I1123" s="7" t="n">
        <x:f>0</x:f>
        <x:v>0</x:v>
      </x:c>
      <x:c r="J1123" s="7" t="n">
        <x:f>0</x:f>
        <x:v>0</x:v>
      </x:c>
      <x:c r="K1123" s="7" t="n">
        <x:f>0</x:f>
        <x:v>0</x:v>
      </x:c>
      <x:c r="L1123" s="7" t="n">
        <x:f>'Inventory detail'!F1123*Summary!$K$5*(A1123-E1123)/Summary!$K$6</x:f>
        <x:v>0</x:v>
      </x:c>
      <x:c r="M1123" s="7" t="n">
        <x:f>MAX(0,H1123-L1123)</x:f>
        <x:v>200</x:v>
      </x:c>
      <x:c r="N1123" s="7" t="n">
        <x:f>MAX(0,L1123-H1123)</x:f>
        <x:v>0</x:v>
      </x:c>
      <x:c r="O1123" s="7" t="n">
        <x:f>MAX(0,F1123+I1123-N1123)</x:f>
        <x:v>0</x:v>
      </x:c>
      <x:c r="P1123" s="7" t="n">
        <x:f>MAX(0,N1123-F1123-I1123)</x:f>
        <x:v>0</x:v>
      </x:c>
      <x:c r="Q1123" s="7" t="n">
        <x:f>MAX(0,G1123+J1123-P1123)</x:f>
        <x:v>0</x:v>
      </x:c>
      <x:c r="R1123" s="7" t="n">
        <x:f>M1123+MAX(0,K1123-MAX(0,P1123-G1123-J1123))</x:f>
        <x:v>200</x:v>
      </x:c>
      <x:c r="S1123" s="7" t="n">
        <x:f>SUM(O1123,Q1123,R1123)</x:f>
        <x:v>200</x:v>
      </x:c>
      <x:c r="T1123" s="14" t="n">
        <x:f>'Inventory detail'!T1123</x:f>
        <x:v>0.0754</x:v>
      </x:c>
      <x:c r="U1123" s="14" t="n">
        <x:f>'Inventory detail'!U1123</x:f>
        <x:v>0.0754</x:v>
      </x:c>
      <x:c r="V1123" s="9" t="n">
        <x:f>O1123*T1123</x:f>
        <x:v>0</x:v>
      </x:c>
      <x:c r="W1123" s="9" t="n">
        <x:f>Q1123*T1123</x:f>
        <x:v>0</x:v>
      </x:c>
      <x:c r="X1123" s="9" t="n">
        <x:f>R1123*T1123</x:f>
        <x:v>15.079999999999998</x:v>
      </x:c>
      <x:c r="Y1123" s="9" t="n">
        <x:f>S1123*T1123</x:f>
        <x:v>15.079999999999998</x:v>
      </x:c>
      <x:c r="Z1123" s="9" t="n">
        <x:f>IF(ISNUMBER(U1123),S1123*(U1123-T1123),"n.a.")</x:f>
        <x:v>0</x:v>
      </x:c>
      <x:c r="AA1123" s="9" t="n">
        <x:f>IF(ISNUMBER(U1123),Y1123,0)</x:f>
        <x:v>15.079999999999998</x:v>
      </x:c>
      <x:c r="AB1123" s="7" t="n">
        <x:f>MAX(0,L1123-SUM(F1123:K1123))</x:f>
        <x:v>0</x:v>
      </x:c>
    </x:row>
    <x:row r="1124" ht="22" customHeight="1">
      <x:c r="A1124" s="18" t="n">
        <x:f>Summary!C$41</x:f>
        <x:v>46327</x:v>
      </x:c>
      <x:c r="B1124" s="2" t="str">
        <x:f>'Inventory detail'!A1124</x:f>
        <x:v>WIRE</x:v>
      </x:c>
      <x:c r="C1124" s="2" t="str">
        <x:f>'Inventory detail'!B1124</x:f>
        <x:v>60</x:v>
      </x:c>
      <x:c r="D1124" s="2" t="str">
        <x:f>'Inventory detail'!C1124</x:f>
        <x:v>DL012ABR</x:v>
      </x:c>
      <x:c r="E1124" s="10" t="n">
        <x:f>Summary!$E$5</x:f>
        <x:v>46304</x:v>
      </x:c>
      <x:c r="F1124" s="7" t="n">
        <x:f>'Inventory detail'!W1124</x:f>
        <x:v>0</x:v>
      </x:c>
      <x:c r="G1124" s="7" t="n">
        <x:f>'Inventory detail'!X1124</x:f>
        <x:v>0</x:v>
      </x:c>
      <x:c r="H1124" s="7" t="n">
        <x:f>'Inventory detail'!Y1124</x:f>
        <x:v>0</x:v>
      </x:c>
      <x:c r="I1124" s="7" t="n">
        <x:f>0</x:f>
        <x:v>0</x:v>
      </x:c>
      <x:c r="J1124" s="7" t="n">
        <x:f>0</x:f>
        <x:v>0</x:v>
      </x:c>
      <x:c r="K1124" s="7" t="n">
        <x:f>0</x:f>
        <x:v>0</x:v>
      </x:c>
      <x:c r="L1124" s="7" t="n">
        <x:f>'Inventory detail'!F1124*Summary!$K$5*(A1124-E1124)/Summary!$K$6</x:f>
        <x:v>0</x:v>
      </x:c>
      <x:c r="M1124" s="7" t="n">
        <x:f>MAX(0,H1124-L1124)</x:f>
        <x:v>0</x:v>
      </x:c>
      <x:c r="N1124" s="7" t="n">
        <x:f>MAX(0,L1124-H1124)</x:f>
        <x:v>0</x:v>
      </x:c>
      <x:c r="O1124" s="7" t="n">
        <x:f>MAX(0,F1124+I1124-N1124)</x:f>
        <x:v>0</x:v>
      </x:c>
      <x:c r="P1124" s="7" t="n">
        <x:f>MAX(0,N1124-F1124-I1124)</x:f>
        <x:v>0</x:v>
      </x:c>
      <x:c r="Q1124" s="7" t="n">
        <x:f>MAX(0,G1124+J1124-P1124)</x:f>
        <x:v>0</x:v>
      </x:c>
      <x:c r="R1124" s="7" t="n">
        <x:f>M1124+MAX(0,K1124-MAX(0,P1124-G1124-J1124))</x:f>
        <x:v>0</x:v>
      </x:c>
      <x:c r="S1124" s="7" t="n">
        <x:f>SUM(O1124,Q1124,R1124)</x:f>
        <x:v>0</x:v>
      </x:c>
      <x:c r="T1124" s="14" t="n">
        <x:f>'Inventory detail'!T1124</x:f>
        <x:v>0.059000000000000004</x:v>
      </x:c>
      <x:c r="U1124" s="14" t="n">
        <x:f>'Inventory detail'!U1124</x:f>
        <x:v>0.059000000000000004</x:v>
      </x:c>
      <x:c r="V1124" s="9" t="n">
        <x:f>O1124*T1124</x:f>
        <x:v>0</x:v>
      </x:c>
      <x:c r="W1124" s="9" t="n">
        <x:f>Q1124*T1124</x:f>
        <x:v>0</x:v>
      </x:c>
      <x:c r="X1124" s="9" t="n">
        <x:f>R1124*T1124</x:f>
        <x:v>0</x:v>
      </x:c>
      <x:c r="Y1124" s="9" t="n">
        <x:f>S1124*T1124</x:f>
        <x:v>0</x:v>
      </x:c>
      <x:c r="Z1124" s="9" t="n">
        <x:f>IF(ISNUMBER(U1124),S1124*(U1124-T1124),"n.a.")</x:f>
        <x:v>0</x:v>
      </x:c>
      <x:c r="AA1124" s="9" t="n">
        <x:f>IF(ISNUMBER(U1124),Y1124,0)</x:f>
        <x:v>0</x:v>
      </x:c>
      <x:c r="AB1124" s="7" t="n">
        <x:f>MAX(0,L1124-SUM(F1124:K1124))</x:f>
        <x:v>0</x:v>
      </x:c>
    </x:row>
    <x:row r="1125" ht="22" customHeight="1">
      <x:c r="A1125" s="18" t="n">
        <x:f>Summary!C$41</x:f>
        <x:v>46327</x:v>
      </x:c>
      <x:c r="B1125" s="2" t="str">
        <x:f>'Inventory detail'!A1125</x:f>
        <x:v>WIRE</x:v>
      </x:c>
      <x:c r="C1125" s="2" t="str">
        <x:f>'Inventory detail'!B1125</x:f>
        <x:v>60</x:v>
      </x:c>
      <x:c r="D1125" s="2" t="str">
        <x:f>'Inventory detail'!C1125</x:f>
        <x:v>DL012GLD</x:v>
      </x:c>
      <x:c r="E1125" s="10" t="n">
        <x:f>Summary!$E$5</x:f>
        <x:v>46304</x:v>
      </x:c>
      <x:c r="F1125" s="7" t="n">
        <x:f>'Inventory detail'!W1125</x:f>
        <x:v>0</x:v>
      </x:c>
      <x:c r="G1125" s="7" t="n">
        <x:f>'Inventory detail'!X1125</x:f>
        <x:v>0</x:v>
      </x:c>
      <x:c r="H1125" s="7" t="n">
        <x:f>'Inventory detail'!Y1125</x:f>
        <x:v>0</x:v>
      </x:c>
      <x:c r="I1125" s="7" t="n">
        <x:f>0</x:f>
        <x:v>0</x:v>
      </x:c>
      <x:c r="J1125" s="7" t="n">
        <x:f>0</x:f>
        <x:v>0</x:v>
      </x:c>
      <x:c r="K1125" s="7" t="n">
        <x:f>0</x:f>
        <x:v>0</x:v>
      </x:c>
      <x:c r="L1125" s="7" t="n">
        <x:f>'Inventory detail'!F1125*Summary!$K$5*(A1125-E1125)/Summary!$K$6</x:f>
        <x:v>0</x:v>
      </x:c>
      <x:c r="M1125" s="7" t="n">
        <x:f>MAX(0,H1125-L1125)</x:f>
        <x:v>0</x:v>
      </x:c>
      <x:c r="N1125" s="7" t="n">
        <x:f>MAX(0,L1125-H1125)</x:f>
        <x:v>0</x:v>
      </x:c>
      <x:c r="O1125" s="7" t="n">
        <x:f>MAX(0,F1125+I1125-N1125)</x:f>
        <x:v>0</x:v>
      </x:c>
      <x:c r="P1125" s="7" t="n">
        <x:f>MAX(0,N1125-F1125-I1125)</x:f>
        <x:v>0</x:v>
      </x:c>
      <x:c r="Q1125" s="7" t="n">
        <x:f>MAX(0,G1125+J1125-P1125)</x:f>
        <x:v>0</x:v>
      </x:c>
      <x:c r="R1125" s="7" t="n">
        <x:f>M1125+MAX(0,K1125-MAX(0,P1125-G1125-J1125))</x:f>
        <x:v>0</x:v>
      </x:c>
      <x:c r="S1125" s="7" t="n">
        <x:f>SUM(O1125,Q1125,R1125)</x:f>
        <x:v>0</x:v>
      </x:c>
      <x:c r="T1125" s="14" t="n">
        <x:f>'Inventory detail'!T1125</x:f>
        <x:v>0.059000000000000004</x:v>
      </x:c>
      <x:c r="U1125" s="14" t="n">
        <x:f>'Inventory detail'!U1125</x:f>
        <x:v>0.059000000000000004</x:v>
      </x:c>
      <x:c r="V1125" s="9" t="n">
        <x:f>O1125*T1125</x:f>
        <x:v>0</x:v>
      </x:c>
      <x:c r="W1125" s="9" t="n">
        <x:f>Q1125*T1125</x:f>
        <x:v>0</x:v>
      </x:c>
      <x:c r="X1125" s="9" t="n">
        <x:f>R1125*T1125</x:f>
        <x:v>0</x:v>
      </x:c>
      <x:c r="Y1125" s="9" t="n">
        <x:f>S1125*T1125</x:f>
        <x:v>0</x:v>
      </x:c>
      <x:c r="Z1125" s="9" t="n">
        <x:f>IF(ISNUMBER(U1125),S1125*(U1125-T1125),"n.a.")</x:f>
        <x:v>0</x:v>
      </x:c>
      <x:c r="AA1125" s="9" t="n">
        <x:f>IF(ISNUMBER(U1125),Y1125,0)</x:f>
        <x:v>0</x:v>
      </x:c>
      <x:c r="AB1125" s="7" t="n">
        <x:f>MAX(0,L1125-SUM(F1125:K1125))</x:f>
        <x:v>0</x:v>
      </x:c>
    </x:row>
    <x:row r="1126" ht="22" customHeight="1">
      <x:c r="A1126" s="18" t="n">
        <x:f>Summary!C$41</x:f>
        <x:v>46327</x:v>
      </x:c>
      <x:c r="B1126" s="2" t="str">
        <x:f>'Inventory detail'!A1126</x:f>
        <x:v>WIRE</x:v>
      </x:c>
      <x:c r="C1126" s="2" t="str">
        <x:f>'Inventory detail'!B1126</x:f>
        <x:v>60</x:v>
      </x:c>
      <x:c r="D1126" s="2" t="str">
        <x:f>'Inventory detail'!C1126</x:f>
        <x:v>SOW078BLK</x:v>
      </x:c>
      <x:c r="E1126" s="10" t="n">
        <x:f>Summary!$E$5</x:f>
        <x:v>46304</x:v>
      </x:c>
      <x:c r="F1126" s="7" t="n">
        <x:f>'Inventory detail'!W1126</x:f>
        <x:v>0</x:v>
      </x:c>
      <x:c r="G1126" s="7" t="n">
        <x:f>'Inventory detail'!X1126</x:f>
        <x:v>0</x:v>
      </x:c>
      <x:c r="H1126" s="7" t="n">
        <x:f>'Inventory detail'!Y1126</x:f>
        <x:v>0</x:v>
      </x:c>
      <x:c r="I1126" s="7" t="n">
        <x:f>0</x:f>
        <x:v>0</x:v>
      </x:c>
      <x:c r="J1126" s="7" t="n">
        <x:f>0</x:f>
        <x:v>0</x:v>
      </x:c>
      <x:c r="K1126" s="7" t="n">
        <x:f>0</x:f>
        <x:v>0</x:v>
      </x:c>
      <x:c r="L1126" s="7" t="n">
        <x:f>'Inventory detail'!F1126*Summary!$K$5*(A1126-E1126)/Summary!$K$6</x:f>
        <x:v>0</x:v>
      </x:c>
      <x:c r="M1126" s="7" t="n">
        <x:f>MAX(0,H1126-L1126)</x:f>
        <x:v>0</x:v>
      </x:c>
      <x:c r="N1126" s="7" t="n">
        <x:f>MAX(0,L1126-H1126)</x:f>
        <x:v>0</x:v>
      </x:c>
      <x:c r="O1126" s="7" t="n">
        <x:f>MAX(0,F1126+I1126-N1126)</x:f>
        <x:v>0</x:v>
      </x:c>
      <x:c r="P1126" s="7" t="n">
        <x:f>MAX(0,N1126-F1126-I1126)</x:f>
        <x:v>0</x:v>
      </x:c>
      <x:c r="Q1126" s="7" t="n">
        <x:f>MAX(0,G1126+J1126-P1126)</x:f>
        <x:v>0</x:v>
      </x:c>
      <x:c r="R1126" s="7" t="n">
        <x:f>M1126+MAX(0,K1126-MAX(0,P1126-G1126-J1126))</x:f>
        <x:v>0</x:v>
      </x:c>
      <x:c r="S1126" s="7" t="n">
        <x:f>SUM(O1126,Q1126,R1126)</x:f>
        <x:v>0</x:v>
      </x:c>
      <x:c r="T1126" s="14" t="n">
        <x:f>'Inventory detail'!T1126</x:f>
        <x:v>0.16519999999999999</x:v>
      </x:c>
      <x:c r="U1126" s="14" t="n">
        <x:f>'Inventory detail'!U1126</x:f>
        <x:v>0.16519999999999999</x:v>
      </x:c>
      <x:c r="V1126" s="9" t="n">
        <x:f>O1126*T1126</x:f>
        <x:v>0</x:v>
      </x:c>
      <x:c r="W1126" s="9" t="n">
        <x:f>Q1126*T1126</x:f>
        <x:v>0</x:v>
      </x:c>
      <x:c r="X1126" s="9" t="n">
        <x:f>R1126*T1126</x:f>
        <x:v>0</x:v>
      </x:c>
      <x:c r="Y1126" s="9" t="n">
        <x:f>S1126*T1126</x:f>
        <x:v>0</x:v>
      </x:c>
      <x:c r="Z1126" s="9" t="n">
        <x:f>IF(ISNUMBER(U1126),S1126*(U1126-T1126),"n.a.")</x:f>
        <x:v>0</x:v>
      </x:c>
      <x:c r="AA1126" s="9" t="n">
        <x:f>IF(ISNUMBER(U1126),Y1126,0)</x:f>
        <x:v>0</x:v>
      </x:c>
      <x:c r="AB1126" s="7" t="n">
        <x:f>MAX(0,L1126-SUM(F1126:K1126))</x:f>
        <x:v>0</x:v>
      </x:c>
    </x:row>
    <x:row r="1127" ht="22" customHeight="1">
      <x:c r="A1127" s="18" t="n">
        <x:f>Summary!C$41</x:f>
        <x:v>46327</x:v>
      </x:c>
      <x:c r="B1127" s="2" t="str">
        <x:f>'Inventory detail'!A1127</x:f>
        <x:v>WIRE</x:v>
      </x:c>
      <x:c r="C1127" s="2" t="str">
        <x:f>'Inventory detail'!B1127</x:f>
        <x:v>60</x:v>
      </x:c>
      <x:c r="D1127" s="2" t="str">
        <x:f>'Inventory detail'!C1127</x:f>
        <x:v>SOW716WHT</x:v>
      </x:c>
      <x:c r="E1127" s="10" t="n">
        <x:f>Summary!$E$5</x:f>
        <x:v>46304</x:v>
      </x:c>
      <x:c r="F1127" s="7" t="n">
        <x:f>'Inventory detail'!W1127</x:f>
        <x:v>0</x:v>
      </x:c>
      <x:c r="G1127" s="7" t="n">
        <x:f>'Inventory detail'!X1127</x:f>
        <x:v>0</x:v>
      </x:c>
      <x:c r="H1127" s="7" t="n">
        <x:f>'Inventory detail'!Y1127</x:f>
        <x:v>0</x:v>
      </x:c>
      <x:c r="I1127" s="7" t="n">
        <x:f>0</x:f>
        <x:v>0</x:v>
      </x:c>
      <x:c r="J1127" s="7" t="n">
        <x:f>0</x:f>
        <x:v>0</x:v>
      </x:c>
      <x:c r="K1127" s="7" t="n">
        <x:f>0</x:f>
        <x:v>0</x:v>
      </x:c>
      <x:c r="L1127" s="7" t="n">
        <x:f>'Inventory detail'!F1127*Summary!$K$5*(A1127-E1127)/Summary!$K$6</x:f>
        <x:v>0</x:v>
      </x:c>
      <x:c r="M1127" s="7" t="n">
        <x:f>MAX(0,H1127-L1127)</x:f>
        <x:v>0</x:v>
      </x:c>
      <x:c r="N1127" s="7" t="n">
        <x:f>MAX(0,L1127-H1127)</x:f>
        <x:v>0</x:v>
      </x:c>
      <x:c r="O1127" s="7" t="n">
        <x:f>MAX(0,F1127+I1127-N1127)</x:f>
        <x:v>0</x:v>
      </x:c>
      <x:c r="P1127" s="7" t="n">
        <x:f>MAX(0,N1127-F1127-I1127)</x:f>
        <x:v>0</x:v>
      </x:c>
      <x:c r="Q1127" s="7" t="n">
        <x:f>MAX(0,G1127+J1127-P1127)</x:f>
        <x:v>0</x:v>
      </x:c>
      <x:c r="R1127" s="7" t="n">
        <x:f>M1127+MAX(0,K1127-MAX(0,P1127-G1127-J1127))</x:f>
        <x:v>0</x:v>
      </x:c>
      <x:c r="S1127" s="7" t="n">
        <x:f>SUM(O1127,Q1127,R1127)</x:f>
        <x:v>0</x:v>
      </x:c>
      <x:c r="T1127" s="14" t="n">
        <x:f>'Inventory detail'!T1127</x:f>
        <x:v>0.3262</x:v>
      </x:c>
      <x:c r="U1127" s="14" t="n">
        <x:f>'Inventory detail'!U1127</x:f>
        <x:v>0.3262</x:v>
      </x:c>
      <x:c r="V1127" s="9" t="n">
        <x:f>O1127*T1127</x:f>
        <x:v>0</x:v>
      </x:c>
      <x:c r="W1127" s="9" t="n">
        <x:f>Q1127*T1127</x:f>
        <x:v>0</x:v>
      </x:c>
      <x:c r="X1127" s="9" t="n">
        <x:f>R1127*T1127</x:f>
        <x:v>0</x:v>
      </x:c>
      <x:c r="Y1127" s="9" t="n">
        <x:f>S1127*T1127</x:f>
        <x:v>0</x:v>
      </x:c>
      <x:c r="Z1127" s="9" t="n">
        <x:f>IF(ISNUMBER(U1127),S1127*(U1127-T1127),"n.a.")</x:f>
        <x:v>0</x:v>
      </x:c>
      <x:c r="AA1127" s="9" t="n">
        <x:f>IF(ISNUMBER(U1127),Y1127,0)</x:f>
        <x:v>0</x:v>
      </x:c>
      <x:c r="AB1127" s="7" t="n">
        <x:f>MAX(0,L1127-SUM(F1127:K1127))</x:f>
        <x:v>0</x:v>
      </x:c>
    </x:row>
    <x:row r="1128" ht="22" customHeight="1">
      <x:c r="A1128" s="18" t="n">
        <x:f>Summary!D$41</x:f>
        <x:v>46357</x:v>
      </x:c>
      <x:c r="B1128" s="2" t="str">
        <x:f>'Inventory detail'!A2</x:f>
        <x:v>COIL</x:v>
      </x:c>
      <x:c r="C1128" s="2" t="str">
        <x:f>'Inventory detail'!B2</x:f>
        <x:v>10</x:v>
      </x:c>
      <x:c r="D1128" s="2" t="str">
        <x:f>'Inventory detail'!C2</x:f>
        <x:v>8BLK12-4</x:v>
      </x:c>
      <x:c r="E1128" s="10" t="n">
        <x:f>A2</x:f>
        <x:v>46327</x:v>
      </x:c>
      <x:c r="F1128" s="7" t="n">
        <x:f>O2</x:f>
        <x:v>190282.340862423</x:v>
      </x:c>
      <x:c r="G1128" s="7" t="n">
        <x:f>Q2</x:f>
        <x:v>0</x:v>
      </x:c>
      <x:c r="H1128" s="7" t="n">
        <x:f>R2</x:f>
        <x:v>0</x:v>
      </x:c>
      <x:c r="I1128" s="7" t="n">
        <x:f>SUMIFS('PO detail'!$W$498:$W$509,'PO detail'!$V$498:$V$509,"&gt;="&amp;E1128,'PO detail'!$V$498:$V$509,"&lt;"&amp;A1128)</x:f>
        <x:v>160000</x:v>
      </x:c>
      <x:c r="J1128" s="7" t="n">
        <x:f>SUMIFS('PO detail'!$X$498:$X$509,'PO detail'!$V$498:$V$509,"&gt;="&amp;E1128,'PO detail'!$V$498:$V$509,"&lt;"&amp;A1128)</x:f>
        <x:v>0</x:v>
      </x:c>
      <x:c r="K1128" s="7" t="n">
        <x:f>SUMIFS('PO detail'!$Y$498:$Y$509,'PO detail'!$V$498:$V$509,"&gt;="&amp;E1128,'PO detail'!$V$498:$V$509,"&lt;"&amp;A1128)</x:f>
        <x:v>0</x:v>
      </x:c>
      <x:c r="L1128" s="7" t="n">
        <x:f>'Inventory detail'!F2*Summary!$K$5*(A1128-E1128)/Summary!$K$6</x:f>
        <x:v>154718.68583162216</x:v>
      </x:c>
      <x:c r="M1128" s="7" t="n">
        <x:f>MAX(0,H1128-L1128)</x:f>
        <x:v>0</x:v>
      </x:c>
      <x:c r="N1128" s="7" t="n">
        <x:f>MAX(0,L1128-H1128)</x:f>
        <x:v>154718.68583162216</x:v>
      </x:c>
      <x:c r="O1128" s="7" t="n">
        <x:f>MAX(0,F1128+I1128-N1128)</x:f>
        <x:v>195563.65503080084</x:v>
      </x:c>
      <x:c r="P1128" s="7" t="n">
        <x:f>MAX(0,N1128-F1128-I1128)</x:f>
        <x:v>0</x:v>
      </x:c>
      <x:c r="Q1128" s="7" t="n">
        <x:f>MAX(0,G1128+J1128-P1128)</x:f>
        <x:v>0</x:v>
      </x:c>
      <x:c r="R1128" s="7" t="n">
        <x:f>M1128+MAX(0,K1128-MAX(0,P1128-G1128-J1128))</x:f>
        <x:v>0</x:v>
      </x:c>
      <x:c r="S1128" s="7" t="n">
        <x:f>SUM(O1128,Q1128,R1128)</x:f>
        <x:v>195563.65503080084</x:v>
      </x:c>
      <x:c r="T1128" s="14" t="n">
        <x:f>'Inventory detail'!T2</x:f>
        <x:v>0.034300000000000004</x:v>
      </x:c>
      <x:c r="U1128" s="14" t="n">
        <x:f>'Inventory detail'!U2</x:f>
        <x:v>0.033592</x:v>
      </x:c>
      <x:c r="V1128" s="9" t="n">
        <x:f>O1128*T1128</x:f>
        <x:v>6707.83336755647</x:v>
      </x:c>
      <x:c r="W1128" s="9" t="n">
        <x:f>Q1128*T1128</x:f>
        <x:v>0</x:v>
      </x:c>
      <x:c r="X1128" s="9" t="n">
        <x:f>R1128*T1128</x:f>
        <x:v>0</x:v>
      </x:c>
      <x:c r="Y1128" s="9" t="n">
        <x:f>S1128*T1128</x:f>
        <x:v>6707.83336755647</x:v>
      </x:c>
      <x:c r="Z1128" s="9" t="n">
        <x:f>IF(ISNUMBER(U1128),S1128*(U1128-T1128),"n.a.")</x:f>
        <x:v>-138.4590677618084</x:v>
      </x:c>
      <x:c r="AA1128" s="9" t="n">
        <x:f>IF(ISNUMBER(U1128),Y1128,0)</x:f>
        <x:v>6707.83336755647</x:v>
      </x:c>
      <x:c r="AB1128" s="7" t="n">
        <x:f>MAX(0,L1128-SUM(F1128:K1128))</x:f>
        <x:v>0</x:v>
      </x:c>
    </x:row>
    <x:row r="1129" ht="22" customHeight="1">
      <x:c r="A1129" s="18" t="n">
        <x:f>Summary!D$41</x:f>
        <x:v>46357</x:v>
      </x:c>
      <x:c r="B1129" s="2" t="str">
        <x:f>'Inventory detail'!A3</x:f>
        <x:v>COIL</x:v>
      </x:c>
      <x:c r="C1129" s="2" t="str">
        <x:f>'Inventory detail'!B3</x:f>
        <x:v>10</x:v>
      </x:c>
      <x:c r="D1129" s="2" t="str">
        <x:f>'Inventory detail'!C3</x:f>
        <x:v>10BLK12-4</x:v>
      </x:c>
      <x:c r="E1129" s="10" t="n">
        <x:f>A3</x:f>
        <x:v>46327</x:v>
      </x:c>
      <x:c r="F1129" s="7" t="n">
        <x:f>O3</x:f>
        <x:v>74943.94250513347</x:v>
      </x:c>
      <x:c r="G1129" s="7" t="n">
        <x:f>Q3</x:f>
        <x:v>0</x:v>
      </x:c>
      <x:c r="H1129" s="7" t="n">
        <x:f>R3</x:f>
        <x:v>0</x:v>
      </x:c>
      <x:c r="I1129" s="7" t="n">
        <x:f>SUMIFS('PO detail'!$W$2:$W$13,'PO detail'!$V$2:$V$13,"&gt;="&amp;E1129,'PO detail'!$V$2:$V$13,"&lt;"&amp;A1129)</x:f>
        <x:v>136500</x:v>
      </x:c>
      <x:c r="J1129" s="7" t="n">
        <x:f>SUMIFS('PO detail'!$X$2:$X$13,'PO detail'!$V$2:$V$13,"&gt;="&amp;E1129,'PO detail'!$V$2:$V$13,"&lt;"&amp;A1129)</x:f>
        <x:v>0</x:v>
      </x:c>
      <x:c r="K1129" s="7" t="n">
        <x:f>SUMIFS('PO detail'!$Y$2:$Y$13,'PO detail'!$V$2:$V$13,"&gt;="&amp;E1129,'PO detail'!$V$2:$V$13,"&lt;"&amp;A1129)</x:f>
        <x:v>0</x:v>
      </x:c>
      <x:c r="L1129" s="7" t="n">
        <x:f>'Inventory detail'!F3*Summary!$K$5*(A1129-E1129)/Summary!$K$6</x:f>
        <x:v>125420.94455852156</x:v>
      </x:c>
      <x:c r="M1129" s="7" t="n">
        <x:f>MAX(0,H1129-L1129)</x:f>
        <x:v>0</x:v>
      </x:c>
      <x:c r="N1129" s="7" t="n">
        <x:f>MAX(0,L1129-H1129)</x:f>
        <x:v>125420.94455852156</x:v>
      </x:c>
      <x:c r="O1129" s="7" t="n">
        <x:f>MAX(0,F1129+I1129-N1129)</x:f>
        <x:v>86022.9979466119</x:v>
      </x:c>
      <x:c r="P1129" s="7" t="n">
        <x:f>MAX(0,N1129-F1129-I1129)</x:f>
        <x:v>0</x:v>
      </x:c>
      <x:c r="Q1129" s="7" t="n">
        <x:f>MAX(0,G1129+J1129-P1129)</x:f>
        <x:v>0</x:v>
      </x:c>
      <x:c r="R1129" s="7" t="n">
        <x:f>M1129+MAX(0,K1129-MAX(0,P1129-G1129-J1129))</x:f>
        <x:v>0</x:v>
      </x:c>
      <x:c r="S1129" s="7" t="n">
        <x:f>SUM(O1129,Q1129,R1129)</x:f>
        <x:v>86022.9979466119</x:v>
      </x:c>
      <x:c r="T1129" s="14" t="n">
        <x:f>'Inventory detail'!T3</x:f>
        <x:v>0.0464</x:v>
      </x:c>
      <x:c r="U1129" s="14" t="n">
        <x:f>'Inventory detail'!U3</x:f>
        <x:v>0.0454155</x:v>
      </x:c>
      <x:c r="V1129" s="9" t="n">
        <x:f>O1129*T1129</x:f>
        <x:v>3991.4671047227916</x:v>
      </x:c>
      <x:c r="W1129" s="9" t="n">
        <x:f>Q1129*T1129</x:f>
        <x:v>0</x:v>
      </x:c>
      <x:c r="X1129" s="9" t="n">
        <x:f>R1129*T1129</x:f>
        <x:v>0</x:v>
      </x:c>
      <x:c r="Y1129" s="9" t="n">
        <x:f>S1129*T1129</x:f>
        <x:v>3991.4671047227916</x:v>
      </x:c>
      <x:c r="Z1129" s="9" t="n">
        <x:f>IF(ISNUMBER(U1129),S1129*(U1129-T1129),"n.a.")</x:f>
        <x:v>-84.68964147843936</x:v>
      </x:c>
      <x:c r="AA1129" s="9" t="n">
        <x:f>IF(ISNUMBER(U1129),Y1129,0)</x:f>
        <x:v>3991.4671047227916</x:v>
      </x:c>
      <x:c r="AB1129" s="7" t="n">
        <x:f>MAX(0,L1129-SUM(F1129:K1129))</x:f>
        <x:v>0</x:v>
      </x:c>
    </x:row>
    <x:row r="1130" ht="22" customHeight="1">
      <x:c r="A1130" s="18" t="n">
        <x:f>Summary!D$41</x:f>
        <x:v>46357</x:v>
      </x:c>
      <x:c r="B1130" s="2" t="str">
        <x:f>'Inventory detail'!A4</x:f>
        <x:v>COIL</x:v>
      </x:c>
      <x:c r="C1130" s="2" t="str">
        <x:f>'Inventory detail'!B4</x:f>
        <x:v>60</x:v>
      </x:c>
      <x:c r="D1130" s="2" t="str">
        <x:f>'Inventory detail'!C4</x:f>
        <x:v>8BLK12-4</x:v>
      </x:c>
      <x:c r="E1130" s="10" t="n">
        <x:f>A4</x:f>
        <x:v>46327</x:v>
      </x:c>
      <x:c r="F1130" s="7" t="n">
        <x:f>O4</x:f>
        <x:v>187018.7567967146</x:v>
      </x:c>
      <x:c r="G1130" s="7" t="n">
        <x:f>Q4</x:f>
        <x:v>0</x:v>
      </x:c>
      <x:c r="H1130" s="7" t="n">
        <x:f>R4</x:f>
        <x:v>0</x:v>
      </x:c>
      <x:c r="I1130" s="7" t="n">
        <x:f>SUMIFS('PO detail'!$W$1385:$W$1396,'PO detail'!$V$1385:$V$1396,"&gt;="&amp;E1130,'PO detail'!$V$1385:$V$1396,"&lt;"&amp;A1130)</x:f>
        <x:v>120000</x:v>
      </x:c>
      <x:c r="J1130" s="7" t="n">
        <x:f>SUMIFS('PO detail'!$X$1385:$X$1396,'PO detail'!$V$1385:$V$1396,"&gt;="&amp;E1130,'PO detail'!$V$1385:$V$1396,"&lt;"&amp;A1130)</x:f>
        <x:v>0</x:v>
      </x:c>
      <x:c r="K1130" s="7" t="n">
        <x:f>SUMIFS('PO detail'!$Y$1385:$Y$1396,'PO detail'!$V$1385:$V$1396,"&gt;="&amp;E1130,'PO detail'!$V$1385:$V$1396,"&lt;"&amp;A1130)</x:f>
        <x:v>0</x:v>
      </x:c>
      <x:c r="L1130" s="7" t="n">
        <x:f>'Inventory detail'!F4*Summary!$K$5*(A1130-E1130)/Summary!$K$6</x:f>
        <x:v>101453.79548254618</x:v>
      </x:c>
      <x:c r="M1130" s="7" t="n">
        <x:f>MAX(0,H1130-L1130)</x:f>
        <x:v>0</x:v>
      </x:c>
      <x:c r="N1130" s="7" t="n">
        <x:f>MAX(0,L1130-H1130)</x:f>
        <x:v>101453.79548254618</x:v>
      </x:c>
      <x:c r="O1130" s="7" t="n">
        <x:f>MAX(0,F1130+I1130-N1130)</x:f>
        <x:v>205564.96131416844</x:v>
      </x:c>
      <x:c r="P1130" s="7" t="n">
        <x:f>MAX(0,N1130-F1130-I1130)</x:f>
        <x:v>0</x:v>
      </x:c>
      <x:c r="Q1130" s="7" t="n">
        <x:f>MAX(0,G1130+J1130-P1130)</x:f>
        <x:v>0</x:v>
      </x:c>
      <x:c r="R1130" s="7" t="n">
        <x:f>M1130+MAX(0,K1130-MAX(0,P1130-G1130-J1130))</x:f>
        <x:v>0</x:v>
      </x:c>
      <x:c r="S1130" s="7" t="n">
        <x:f>SUM(O1130,Q1130,R1130)</x:f>
        <x:v>205564.96131416844</x:v>
      </x:c>
      <x:c r="T1130" s="14" t="n">
        <x:f>'Inventory detail'!T4</x:f>
        <x:v>0.034300000000000004</x:v>
      </x:c>
      <x:c r="U1130" s="14" t="n">
        <x:f>'Inventory detail'!U4</x:f>
        <x:v>0.033592</x:v>
      </x:c>
      <x:c r="V1130" s="9" t="n">
        <x:f>O1130*T1130</x:f>
        <x:v>7050.878173075978</x:v>
      </x:c>
      <x:c r="W1130" s="9" t="n">
        <x:f>Q1130*T1130</x:f>
        <x:v>0</x:v>
      </x:c>
      <x:c r="X1130" s="9" t="n">
        <x:f>R1130*T1130</x:f>
        <x:v>0</x:v>
      </x:c>
      <x:c r="Y1130" s="9" t="n">
        <x:f>S1130*T1130</x:f>
        <x:v>7050.878173075978</x:v>
      </x:c>
      <x:c r="Z1130" s="9" t="n">
        <x:f>IF(ISNUMBER(U1130),S1130*(U1130-T1130),"n.a.")</x:f>
        <x:v>-145.53999261043273</x:v>
      </x:c>
      <x:c r="AA1130" s="9" t="n">
        <x:f>IF(ISNUMBER(U1130),Y1130,0)</x:f>
        <x:v>7050.878173075978</x:v>
      </x:c>
      <x:c r="AB1130" s="7" t="n">
        <x:f>MAX(0,L1130-SUM(F1130:K1130))</x:f>
        <x:v>0</x:v>
      </x:c>
    </x:row>
    <x:row r="1131" ht="22" customHeight="1">
      <x:c r="A1131" s="18" t="n">
        <x:f>Summary!D$41</x:f>
        <x:v>46357</x:v>
      </x:c>
      <x:c r="B1131" s="2" t="str">
        <x:f>'Inventory detail'!A5</x:f>
        <x:v>COIL</x:v>
      </x:c>
      <x:c r="C1131" s="2" t="str">
        <x:f>'Inventory detail'!B5</x:f>
        <x:v>60</x:v>
      </x:c>
      <x:c r="D1131" s="2" t="str">
        <x:f>'Inventory detail'!C5</x:f>
        <x:v>10BLK12-4</x:v>
      </x:c>
      <x:c r="E1131" s="10" t="n">
        <x:f>A5</x:f>
        <x:v>46327</x:v>
      </x:c>
      <x:c r="F1131" s="7" t="n">
        <x:f>O5</x:f>
        <x:v>88893.08944558522</x:v>
      </x:c>
      <x:c r="G1131" s="7" t="n">
        <x:f>Q5</x:f>
        <x:v>0</x:v>
      </x:c>
      <x:c r="H1131" s="7" t="n">
        <x:f>R5</x:f>
        <x:v>0</x:v>
      </x:c>
      <x:c r="I1131" s="7" t="n">
        <x:f>SUMIFS('PO detail'!$W$1001:$W$1011,'PO detail'!$V$1001:$V$1011,"&gt;="&amp;E1131,'PO detail'!$V$1001:$V$1011,"&lt;"&amp;A1131)</x:f>
        <x:v>94500</x:v>
      </x:c>
      <x:c r="J1131" s="7" t="n">
        <x:f>SUMIFS('PO detail'!$X$1001:$X$1011,'PO detail'!$V$1001:$V$1011,"&gt;="&amp;E1131,'PO detail'!$V$1001:$V$1011,"&lt;"&amp;A1131)</x:f>
        <x:v>0</x:v>
      </x:c>
      <x:c r="K1131" s="7" t="n">
        <x:f>SUMIFS('PO detail'!$Y$1001:$Y$1011,'PO detail'!$V$1001:$V$1011,"&gt;="&amp;E1131,'PO detail'!$V$1001:$V$1011,"&lt;"&amp;A1131)</x:f>
        <x:v>0</x:v>
      </x:c>
      <x:c r="L1131" s="7" t="n">
        <x:f>'Inventory detail'!F5*Summary!$K$5*(A1131-E1131)/Summary!$K$6</x:f>
        <x:v>78661.18767967144</x:v>
      </x:c>
      <x:c r="M1131" s="7" t="n">
        <x:f>MAX(0,H1131-L1131)</x:f>
        <x:v>0</x:v>
      </x:c>
      <x:c r="N1131" s="7" t="n">
        <x:f>MAX(0,L1131-H1131)</x:f>
        <x:v>78661.18767967144</x:v>
      </x:c>
      <x:c r="O1131" s="7" t="n">
        <x:f>MAX(0,F1131+I1131-N1131)</x:f>
        <x:v>104731.90176591378</x:v>
      </x:c>
      <x:c r="P1131" s="7" t="n">
        <x:f>MAX(0,N1131-F1131-I1131)</x:f>
        <x:v>0</x:v>
      </x:c>
      <x:c r="Q1131" s="7" t="n">
        <x:f>MAX(0,G1131+J1131-P1131)</x:f>
        <x:v>0</x:v>
      </x:c>
      <x:c r="R1131" s="7" t="n">
        <x:f>M1131+MAX(0,K1131-MAX(0,P1131-G1131-J1131))</x:f>
        <x:v>0</x:v>
      </x:c>
      <x:c r="S1131" s="7" t="n">
        <x:f>SUM(O1131,Q1131,R1131)</x:f>
        <x:v>104731.90176591378</x:v>
      </x:c>
      <x:c r="T1131" s="14" t="n">
        <x:f>'Inventory detail'!T5</x:f>
        <x:v>0.0464</x:v>
      </x:c>
      <x:c r="U1131" s="14" t="n">
        <x:f>'Inventory detail'!U5</x:f>
        <x:v>0.0454155</x:v>
      </x:c>
      <x:c r="V1131" s="9" t="n">
        <x:f>O1131*T1131</x:f>
        <x:v>4859.560241938399</x:v>
      </x:c>
      <x:c r="W1131" s="9" t="n">
        <x:f>Q1131*T1131</x:f>
        <x:v>0</x:v>
      </x:c>
      <x:c r="X1131" s="9" t="n">
        <x:f>R1131*T1131</x:f>
        <x:v>0</x:v>
      </x:c>
      <x:c r="Y1131" s="9" t="n">
        <x:f>S1131*T1131</x:f>
        <x:v>4859.560241938399</x:v>
      </x:c>
      <x:c r="Z1131" s="9" t="n">
        <x:f>IF(ISNUMBER(U1131),S1131*(U1131-T1131),"n.a.")</x:f>
        <x:v>-103.10855728854203</x:v>
      </x:c>
      <x:c r="AA1131" s="9" t="n">
        <x:f>IF(ISNUMBER(U1131),Y1131,0)</x:f>
        <x:v>4859.560241938399</x:v>
      </x:c>
      <x:c r="AB1131" s="7" t="n">
        <x:f>MAX(0,L1131-SUM(F1131:K1131))</x:f>
        <x:v>0</x:v>
      </x:c>
    </x:row>
    <x:row r="1132" ht="22" customHeight="1">
      <x:c r="A1132" s="18" t="n">
        <x:f>Summary!D$41</x:f>
        <x:v>46357</x:v>
      </x:c>
      <x:c r="B1132" s="2" t="str">
        <x:f>'Inventory detail'!A6</x:f>
        <x:v>COIL</x:v>
      </x:c>
      <x:c r="C1132" s="2" t="str">
        <x:f>'Inventory detail'!B6</x:f>
        <x:v>10</x:v>
      </x:c>
      <x:c r="D1132" s="2" t="str">
        <x:f>'Inventory detail'!C6</x:f>
        <x:v>12BLK12-4</x:v>
      </x:c>
      <x:c r="E1132" s="10" t="n">
        <x:f>A6</x:f>
        <x:v>46327</x:v>
      </x:c>
      <x:c r="F1132" s="7" t="n">
        <x:f>O6</x:f>
        <x:v>57980.42184804927</x:v>
      </x:c>
      <x:c r="G1132" s="7" t="n">
        <x:f>Q6</x:f>
        <x:v>0</x:v>
      </x:c>
      <x:c r="H1132" s="7" t="n">
        <x:f>R6</x:f>
        <x:v>0</x:v>
      </x:c>
      <x:c r="I1132" s="7" t="n">
        <x:f>SUMIFS('PO detail'!$W$80:$W$92,'PO detail'!$V$80:$V$92,"&gt;="&amp;E1132,'PO detail'!$V$80:$V$92,"&lt;"&amp;A1132)</x:f>
        <x:v>84000</x:v>
      </x:c>
      <x:c r="J1132" s="7" t="n">
        <x:f>SUMIFS('PO detail'!$X$80:$X$92,'PO detail'!$V$80:$V$92,"&gt;="&amp;E1132,'PO detail'!$V$80:$V$92,"&lt;"&amp;A1132)</x:f>
        <x:v>0</x:v>
      </x:c>
      <x:c r="K1132" s="7" t="n">
        <x:f>SUMIFS('PO detail'!$Y$80:$Y$92,'PO detail'!$V$80:$V$92,"&gt;="&amp;E1132,'PO detail'!$V$80:$V$92,"&lt;"&amp;A1132)</x:f>
        <x:v>0</x:v>
      </x:c>
      <x:c r="L1132" s="7" t="n">
        <x:f>'Inventory detail'!F6*Summary!$K$5*(A1132-E1132)/Summary!$K$6</x:f>
        <x:v>75416.84106776182</x:v>
      </x:c>
      <x:c r="M1132" s="7" t="n">
        <x:f>MAX(0,H1132-L1132)</x:f>
        <x:v>0</x:v>
      </x:c>
      <x:c r="N1132" s="7" t="n">
        <x:f>MAX(0,L1132-H1132)</x:f>
        <x:v>75416.84106776182</x:v>
      </x:c>
      <x:c r="O1132" s="7" t="n">
        <x:f>MAX(0,F1132+I1132-N1132)</x:f>
        <x:v>66563.58078028745</x:v>
      </x:c>
      <x:c r="P1132" s="7" t="n">
        <x:f>MAX(0,N1132-F1132-I1132)</x:f>
        <x:v>0</x:v>
      </x:c>
      <x:c r="Q1132" s="7" t="n">
        <x:f>MAX(0,G1132+J1132-P1132)</x:f>
        <x:v>0</x:v>
      </x:c>
      <x:c r="R1132" s="7" t="n">
        <x:f>M1132+MAX(0,K1132-MAX(0,P1132-G1132-J1132))</x:f>
        <x:v>0</x:v>
      </x:c>
      <x:c r="S1132" s="7" t="n">
        <x:f>SUM(O1132,Q1132,R1132)</x:f>
        <x:v>66563.58078028745</x:v>
      </x:c>
      <x:c r="T1132" s="14" t="n">
        <x:f>'Inventory detail'!T6</x:f>
        <x:v>0.0579</x:v>
      </x:c>
      <x:c r="U1132" s="14" t="n">
        <x:f>'Inventory detail'!U6</x:f>
        <x:v>0.056686499999999994</x:v>
      </x:c>
      <x:c r="V1132" s="9" t="n">
        <x:f>O1132*T1132</x:f>
        <x:v>3854.031327178643</x:v>
      </x:c>
      <x:c r="W1132" s="9" t="n">
        <x:f>Q1132*T1132</x:f>
        <x:v>0</x:v>
      </x:c>
      <x:c r="X1132" s="9" t="n">
        <x:f>R1132*T1132</x:f>
        <x:v>0</x:v>
      </x:c>
      <x:c r="Y1132" s="9" t="n">
        <x:f>S1132*T1132</x:f>
        <x:v>3854.031327178643</x:v>
      </x:c>
      <x:c r="Z1132" s="9" t="n">
        <x:f>IF(ISNUMBER(U1132),S1132*(U1132-T1132),"n.a.")</x:f>
        <x:v>-80.77490527687924</x:v>
      </x:c>
      <x:c r="AA1132" s="9" t="n">
        <x:f>IF(ISNUMBER(U1132),Y1132,0)</x:f>
        <x:v>3854.031327178643</x:v>
      </x:c>
      <x:c r="AB1132" s="7" t="n">
        <x:f>MAX(0,L1132-SUM(F1132:K1132))</x:f>
        <x:v>0</x:v>
      </x:c>
    </x:row>
    <x:row r="1133" ht="22" customHeight="1">
      <x:c r="A1133" s="18" t="n">
        <x:f>Summary!D$41</x:f>
        <x:v>46357</x:v>
      </x:c>
      <x:c r="B1133" s="2" t="str">
        <x:f>'Inventory detail'!A7</x:f>
        <x:v>POUC</x:v>
      </x:c>
      <x:c r="C1133" s="2" t="str">
        <x:f>'Inventory detail'!B7</x:f>
        <x:v>10</x:v>
      </x:c>
      <x:c r="D1133" s="2" t="str">
        <x:f>'Inventory detail'!C7</x:f>
        <x:v>LET5</x:v>
      </x:c>
      <x:c r="E1133" s="10" t="n">
        <x:f>A7</x:f>
        <x:v>46327</x:v>
      </x:c>
      <x:c r="F1133" s="7" t="n">
        <x:f>O7</x:f>
        <x:v>17392.94751540041</x:v>
      </x:c>
      <x:c r="G1133" s="7" t="n">
        <x:f>Q7</x:f>
        <x:v>200000</x:v>
      </x:c>
      <x:c r="H1133" s="7" t="n">
        <x:f>R7</x:f>
        <x:v>0</x:v>
      </x:c>
      <x:c r="I1133" s="7" t="n">
        <x:f>SUMIFS('PO detail'!$W$1511:$W$1515,'PO detail'!$V$1511:$V$1515,"&gt;="&amp;E1133,'PO detail'!$V$1511:$V$1515,"&lt;"&amp;A1133)</x:f>
        <x:v>0</x:v>
      </x:c>
      <x:c r="J1133" s="7" t="n">
        <x:f>SUMIFS('PO detail'!$X$1511:$X$1515,'PO detail'!$V$1511:$V$1515,"&gt;="&amp;E1133,'PO detail'!$V$1511:$V$1515,"&lt;"&amp;A1133)</x:f>
        <x:v>85000</x:v>
      </x:c>
      <x:c r="K1133" s="7" t="n">
        <x:f>SUMIFS('PO detail'!$Y$1511:$Y$1515,'PO detail'!$V$1511:$V$1515,"&gt;="&amp;E1133,'PO detail'!$V$1511:$V$1515,"&lt;"&amp;A1133)</x:f>
        <x:v>0</x:v>
      </x:c>
      <x:c r="L1133" s="7" t="n">
        <x:f>'Inventory detail'!F7*Summary!$K$5*(A1133-E1133)/Summary!$K$6</x:f>
        <x:v>48139.63367556468</x:v>
      </x:c>
      <x:c r="M1133" s="7" t="n">
        <x:f>MAX(0,H1133-L1133)</x:f>
        <x:v>0</x:v>
      </x:c>
      <x:c r="N1133" s="7" t="n">
        <x:f>MAX(0,L1133-H1133)</x:f>
        <x:v>48139.63367556468</x:v>
      </x:c>
      <x:c r="O1133" s="7" t="n">
        <x:f>MAX(0,F1133+I1133-N1133)</x:f>
        <x:v>0</x:v>
      </x:c>
      <x:c r="P1133" s="7" t="n">
        <x:f>MAX(0,N1133-F1133-I1133)</x:f>
        <x:v>30746.686160164267</x:v>
      </x:c>
      <x:c r="Q1133" s="7" t="n">
        <x:f>MAX(0,G1133+J1133-P1133)</x:f>
        <x:v>254253.31383983573</x:v>
      </x:c>
      <x:c r="R1133" s="7" t="n">
        <x:f>M1133+MAX(0,K1133-MAX(0,P1133-G1133-J1133))</x:f>
        <x:v>0</x:v>
      </x:c>
      <x:c r="S1133" s="7" t="n">
        <x:f>SUM(O1133,Q1133,R1133)</x:f>
        <x:v>254253.31383983573</x:v>
      </x:c>
      <x:c r="T1133" s="14" t="n">
        <x:f>'Inventory detail'!T7</x:f>
        <x:v>0.0707</x:v>
      </x:c>
      <x:c r="U1133" s="14" t="n">
        <x:f>'Inventory detail'!U7</x:f>
        <x:v>0.077055</x:v>
      </x:c>
      <x:c r="V1133" s="9" t="n">
        <x:f>O1133*T1133</x:f>
        <x:v>0</x:v>
      </x:c>
      <x:c r="W1133" s="9" t="n">
        <x:f>Q1133*T1133</x:f>
        <x:v>17975.709288476384</x:v>
      </x:c>
      <x:c r="X1133" s="9" t="n">
        <x:f>R1133*T1133</x:f>
        <x:v>0</x:v>
      </x:c>
      <x:c r="Y1133" s="9" t="n">
        <x:f>S1133*T1133</x:f>
        <x:v>17975.709288476384</x:v>
      </x:c>
      <x:c r="Z1133" s="9" t="n">
        <x:f>IF(ISNUMBER(U1133),S1133*(U1133-T1133),"n.a.")</x:f>
        <x:v>1615.7798094521559</x:v>
      </x:c>
      <x:c r="AA1133" s="9" t="n">
        <x:f>IF(ISNUMBER(U1133),Y1133,0)</x:f>
        <x:v>17975.709288476384</x:v>
      </x:c>
      <x:c r="AB1133" s="7" t="n">
        <x:f>MAX(0,L1133-SUM(F1133:K1133))</x:f>
        <x:v>0</x:v>
      </x:c>
    </x:row>
    <x:row r="1134" ht="22" customHeight="1">
      <x:c r="A1134" s="18" t="n">
        <x:f>Summary!D$41</x:f>
        <x:v>46357</x:v>
      </x:c>
      <x:c r="B1134" s="2" t="str">
        <x:f>'Inventory detail'!A8</x:f>
        <x:v>COIL</x:v>
      </x:c>
      <x:c r="C1134" s="2" t="str">
        <x:f>'Inventory detail'!B8</x:f>
        <x:v>10</x:v>
      </x:c>
      <x:c r="D1134" s="2" t="str">
        <x:f>'Inventory detail'!C8</x:f>
        <x:v>6BLK12-4</x:v>
      </x:c>
      <x:c r="E1134" s="10" t="n">
        <x:f>A8</x:f>
        <x:v>46327</x:v>
      </x:c>
      <x:c r="F1134" s="7" t="n">
        <x:f>O8</x:f>
        <x:v>58007.257823408625</x:v>
      </x:c>
      <x:c r="G1134" s="7" t="n">
        <x:f>Q8</x:f>
        <x:v>0</x:v>
      </x:c>
      <x:c r="H1134" s="7" t="n">
        <x:f>R8</x:f>
        <x:v>0</x:v>
      </x:c>
      <x:c r="I1134" s="7" t="n">
        <x:f>SUMIFS('PO detail'!$W$438:$W$450,'PO detail'!$V$438:$V$450,"&gt;="&amp;E1134,'PO detail'!$V$438:$V$450,"&lt;"&amp;A1134)</x:f>
        <x:v>50000</x:v>
      </x:c>
      <x:c r="J1134" s="7" t="n">
        <x:f>SUMIFS('PO detail'!$X$438:$X$450,'PO detail'!$V$438:$V$450,"&gt;="&amp;E1134,'PO detail'!$V$438:$V$450,"&lt;"&amp;A1134)</x:f>
        <x:v>0</x:v>
      </x:c>
      <x:c r="K1134" s="7" t="n">
        <x:f>SUMIFS('PO detail'!$Y$438:$Y$450,'PO detail'!$V$438:$V$450,"&gt;="&amp;E1134,'PO detail'!$V$438:$V$450,"&lt;"&amp;A1134)</x:f>
        <x:v>0</x:v>
      </x:c>
      <x:c r="L1134" s="7" t="n">
        <x:f>'Inventory detail'!F8*Summary!$K$5*(A1134-E1134)/Summary!$K$6</x:f>
        <x:v>45642.70718685832</x:v>
      </x:c>
      <x:c r="M1134" s="7" t="n">
        <x:f>MAX(0,H1134-L1134)</x:f>
        <x:v>0</x:v>
      </x:c>
      <x:c r="N1134" s="7" t="n">
        <x:f>MAX(0,L1134-H1134)</x:f>
        <x:v>45642.70718685832</x:v>
      </x:c>
      <x:c r="O1134" s="7" t="n">
        <x:f>MAX(0,F1134+I1134-N1134)</x:f>
        <x:v>62364.5506365503</x:v>
      </x:c>
      <x:c r="P1134" s="7" t="n">
        <x:f>MAX(0,N1134-F1134-I1134)</x:f>
        <x:v>0</x:v>
      </x:c>
      <x:c r="Q1134" s="7" t="n">
        <x:f>MAX(0,G1134+J1134-P1134)</x:f>
        <x:v>0</x:v>
      </x:c>
      <x:c r="R1134" s="7" t="n">
        <x:f>M1134+MAX(0,K1134-MAX(0,P1134-G1134-J1134))</x:f>
        <x:v>0</x:v>
      </x:c>
      <x:c r="S1134" s="7" t="n">
        <x:f>SUM(O1134,Q1134,R1134)</x:f>
        <x:v>62364.5506365503</x:v>
      </x:c>
      <x:c r="T1134" s="14" t="n">
        <x:f>'Inventory detail'!T8</x:f>
        <x:v>0.030899999999999997</x:v>
      </x:c>
      <x:c r="U1134" s="14" t="n">
        <x:f>'Inventory detail'!U8</x:f>
        <x:v>0.030277000000000002</x:v>
      </x:c>
      <x:c r="V1134" s="9" t="n">
        <x:f>O1134*T1134</x:f>
        <x:v>1927.0646146694041</x:v>
      </x:c>
      <x:c r="W1134" s="9" t="n">
        <x:f>Q1134*T1134</x:f>
        <x:v>0</x:v>
      </x:c>
      <x:c r="X1134" s="9" t="n">
        <x:f>R1134*T1134</x:f>
        <x:v>0</x:v>
      </x:c>
      <x:c r="Y1134" s="9" t="n">
        <x:f>S1134*T1134</x:f>
        <x:v>1927.0646146694041</x:v>
      </x:c>
      <x:c r="Z1134" s="9" t="n">
        <x:f>IF(ISNUMBER(U1134),S1134*(U1134-T1134),"n.a.")</x:f>
        <x:v>-38.85311504657053</x:v>
      </x:c>
      <x:c r="AA1134" s="9" t="n">
        <x:f>IF(ISNUMBER(U1134),Y1134,0)</x:f>
        <x:v>1927.0646146694041</x:v>
      </x:c>
      <x:c r="AB1134" s="7" t="n">
        <x:f>MAX(0,L1134-SUM(F1134:K1134))</x:f>
        <x:v>0</x:v>
      </x:c>
    </x:row>
    <x:row r="1135" ht="22" customHeight="1">
      <x:c r="A1135" s="18" t="n">
        <x:f>Summary!D$41</x:f>
        <x:v>46357</x:v>
      </x:c>
      <x:c r="B1135" s="2" t="str">
        <x:f>'Inventory detail'!A9</x:f>
        <x:v>COIL</x:v>
      </x:c>
      <x:c r="C1135" s="2" t="str">
        <x:f>'Inventory detail'!B9</x:f>
        <x:v>60</x:v>
      </x:c>
      <x:c r="D1135" s="2" t="str">
        <x:f>'Inventory detail'!C9</x:f>
        <x:v>12BLK12-4</x:v>
      </x:c>
      <x:c r="E1135" s="10" t="n">
        <x:f>A9</x:f>
        <x:v>46327</x:v>
      </x:c>
      <x:c r="F1135" s="7" t="n">
        <x:f>O9</x:f>
        <x:v>62672.20829568789</x:v>
      </x:c>
      <x:c r="G1135" s="7" t="n">
        <x:f>Q9</x:f>
        <x:v>0</x:v>
      </x:c>
      <x:c r="H1135" s="7" t="n">
        <x:f>R9</x:f>
        <x:v>0</x:v>
      </x:c>
      <x:c r="I1135" s="7" t="n">
        <x:f>SUMIFS('PO detail'!$W$1055:$W$1065,'PO detail'!$V$1055:$V$1065,"&gt;="&amp;E1135,'PO detail'!$V$1055:$V$1065,"&lt;"&amp;A1135)</x:f>
        <x:v>54600</x:v>
      </x:c>
      <x:c r="J1135" s="7" t="n">
        <x:f>SUMIFS('PO detail'!$X$1055:$X$1065,'PO detail'!$V$1055:$V$1065,"&gt;="&amp;E1135,'PO detail'!$V$1055:$V$1065,"&lt;"&amp;A1135)</x:f>
        <x:v>0</x:v>
      </x:c>
      <x:c r="K1135" s="7" t="n">
        <x:f>SUMIFS('PO detail'!$Y$1055:$Y$1065,'PO detail'!$V$1055:$V$1065,"&gt;="&amp;E1135,'PO detail'!$V$1055:$V$1065,"&lt;"&amp;A1135)</x:f>
        <x:v>0</x:v>
      </x:c>
      <x:c r="L1135" s="7" t="n">
        <x:f>'Inventory detail'!F9*Summary!$K$5*(A1135-E1135)/Summary!$K$6</x:f>
        <x:v>44123.20657084188</x:v>
      </x:c>
      <x:c r="M1135" s="7" t="n">
        <x:f>MAX(0,H1135-L1135)</x:f>
        <x:v>0</x:v>
      </x:c>
      <x:c r="N1135" s="7" t="n">
        <x:f>MAX(0,L1135-H1135)</x:f>
        <x:v>44123.20657084188</x:v>
      </x:c>
      <x:c r="O1135" s="7" t="n">
        <x:f>MAX(0,F1135+I1135-N1135)</x:f>
        <x:v>73149.001724846</x:v>
      </x:c>
      <x:c r="P1135" s="7" t="n">
        <x:f>MAX(0,N1135-F1135-I1135)</x:f>
        <x:v>0</x:v>
      </x:c>
      <x:c r="Q1135" s="7" t="n">
        <x:f>MAX(0,G1135+J1135-P1135)</x:f>
        <x:v>0</x:v>
      </x:c>
      <x:c r="R1135" s="7" t="n">
        <x:f>M1135+MAX(0,K1135-MAX(0,P1135-G1135-J1135))</x:f>
        <x:v>0</x:v>
      </x:c>
      <x:c r="S1135" s="7" t="n">
        <x:f>SUM(O1135,Q1135,R1135)</x:f>
        <x:v>73149.001724846</x:v>
      </x:c>
      <x:c r="T1135" s="14" t="n">
        <x:f>'Inventory detail'!T9</x:f>
        <x:v>0.0579</x:v>
      </x:c>
      <x:c r="U1135" s="14" t="n">
        <x:f>'Inventory detail'!U9</x:f>
        <x:v>0.056686499999999994</x:v>
      </x:c>
      <x:c r="V1135" s="9" t="n">
        <x:f>O1135*T1135</x:f>
        <x:v>4235.327199868584</x:v>
      </x:c>
      <x:c r="W1135" s="9" t="n">
        <x:f>Q1135*T1135</x:f>
        <x:v>0</x:v>
      </x:c>
      <x:c r="X1135" s="9" t="n">
        <x:f>R1135*T1135</x:f>
        <x:v>0</x:v>
      </x:c>
      <x:c r="Y1135" s="9" t="n">
        <x:f>S1135*T1135</x:f>
        <x:v>4235.327199868584</x:v>
      </x:c>
      <x:c r="Z1135" s="9" t="n">
        <x:f>IF(ISNUMBER(U1135),S1135*(U1135-T1135),"n.a.")</x:f>
        <x:v>-88.76631359310109</x:v>
      </x:c>
      <x:c r="AA1135" s="9" t="n">
        <x:f>IF(ISNUMBER(U1135),Y1135,0)</x:f>
        <x:v>4235.327199868584</x:v>
      </x:c>
      <x:c r="AB1135" s="7" t="n">
        <x:f>MAX(0,L1135-SUM(F1135:K1135))</x:f>
        <x:v>0</x:v>
      </x:c>
    </x:row>
    <x:row r="1136" ht="22" customHeight="1">
      <x:c r="A1136" s="18" t="n">
        <x:f>Summary!D$41</x:f>
        <x:v>46357</x:v>
      </x:c>
      <x:c r="B1136" s="2" t="str">
        <x:f>'Inventory detail'!A10</x:f>
        <x:v>COIL</x:v>
      </x:c>
      <x:c r="C1136" s="2" t="str">
        <x:f>'Inventory detail'!B10</x:f>
        <x:v>30</x:v>
      </x:c>
      <x:c r="D1136" s="2" t="str">
        <x:f>'Inventory detail'!C10</x:f>
        <x:v>8BLK12-4</x:v>
      </x:c>
      <x:c r="E1136" s="10" t="n">
        <x:f>A10</x:f>
        <x:v>46327</x:v>
      </x:c>
      <x:c r="F1136" s="7" t="n">
        <x:f>O10</x:f>
        <x:v>95456.05749486653</x:v>
      </x:c>
      <x:c r="G1136" s="7" t="n">
        <x:f>Q10</x:f>
        <x:v>0</x:v>
      </x:c>
      <x:c r="H1136" s="7" t="n">
        <x:f>R10</x:f>
        <x:v>0</x:v>
      </x:c>
      <x:c r="I1136" s="7" t="n">
        <x:f>SUMIFS('PO detail'!$W$955:$W$965,'PO detail'!$V$955:$V$965,"&gt;="&amp;E1136,'PO detail'!$V$955:$V$965,"&lt;"&amp;A1136)</x:f>
        <x:v>20000</x:v>
      </x:c>
      <x:c r="J1136" s="7" t="n">
        <x:f>SUMIFS('PO detail'!$X$955:$X$965,'PO detail'!$V$955:$V$965,"&gt;="&amp;E1136,'PO detail'!$V$955:$V$965,"&lt;"&amp;A1136)</x:f>
        <x:v>0</x:v>
      </x:c>
      <x:c r="K1136" s="7" t="n">
        <x:f>SUMIFS('PO detail'!$Y$955:$Y$965,'PO detail'!$V$955:$V$965,"&gt;="&amp;E1136,'PO detail'!$V$955:$V$965,"&lt;"&amp;A1136)</x:f>
        <x:v>0</x:v>
      </x:c>
      <x:c r="L1136" s="7" t="n">
        <x:f>'Inventory detail'!F10*Summary!$K$5*(A1136-E1136)/Summary!$K$6</x:f>
        <x:v>42579.05544147844</x:v>
      </x:c>
      <x:c r="M1136" s="7" t="n">
        <x:f>MAX(0,H1136-L1136)</x:f>
        <x:v>0</x:v>
      </x:c>
      <x:c r="N1136" s="7" t="n">
        <x:f>MAX(0,L1136-H1136)</x:f>
        <x:v>42579.05544147844</x:v>
      </x:c>
      <x:c r="O1136" s="7" t="n">
        <x:f>MAX(0,F1136+I1136-N1136)</x:f>
        <x:v>72877.00205338809</x:v>
      </x:c>
      <x:c r="P1136" s="7" t="n">
        <x:f>MAX(0,N1136-F1136-I1136)</x:f>
        <x:v>0</x:v>
      </x:c>
      <x:c r="Q1136" s="7" t="n">
        <x:f>MAX(0,G1136+J1136-P1136)</x:f>
        <x:v>0</x:v>
      </x:c>
      <x:c r="R1136" s="7" t="n">
        <x:f>M1136+MAX(0,K1136-MAX(0,P1136-G1136-J1136))</x:f>
        <x:v>0</x:v>
      </x:c>
      <x:c r="S1136" s="7" t="n">
        <x:f>SUM(O1136,Q1136,R1136)</x:f>
        <x:v>72877.00205338809</x:v>
      </x:c>
      <x:c r="T1136" s="14" t="n">
        <x:f>'Inventory detail'!T10</x:f>
        <x:v>0.034300000000000004</x:v>
      </x:c>
      <x:c r="U1136" s="14" t="n">
        <x:f>'Inventory detail'!U10</x:f>
        <x:v>0.033592</x:v>
      </x:c>
      <x:c r="V1136" s="9" t="n">
        <x:f>O1136*T1136</x:f>
        <x:v>2499.6811704312117</x:v>
      </x:c>
      <x:c r="W1136" s="9" t="n">
        <x:f>Q1136*T1136</x:f>
        <x:v>0</x:v>
      </x:c>
      <x:c r="X1136" s="9" t="n">
        <x:f>R1136*T1136</x:f>
        <x:v>0</x:v>
      </x:c>
      <x:c r="Y1136" s="9" t="n">
        <x:f>S1136*T1136</x:f>
        <x:v>2499.6811704312117</x:v>
      </x:c>
      <x:c r="Z1136" s="9" t="n">
        <x:f>IF(ISNUMBER(U1136),S1136*(U1136-T1136),"n.a.")</x:f>
        <x:v>-51.59691745379929</x:v>
      </x:c>
      <x:c r="AA1136" s="9" t="n">
        <x:f>IF(ISNUMBER(U1136),Y1136,0)</x:f>
        <x:v>2499.6811704312117</x:v>
      </x:c>
      <x:c r="AB1136" s="7" t="n">
        <x:f>MAX(0,L1136-SUM(F1136:K1136))</x:f>
        <x:v>0</x:v>
      </x:c>
    </x:row>
    <x:row r="1137" ht="22" customHeight="1">
      <x:c r="A1137" s="18" t="n">
        <x:f>Summary!D$41</x:f>
        <x:v>46357</x:v>
      </x:c>
      <x:c r="B1137" s="2" t="str">
        <x:f>'Inventory detail'!A11</x:f>
        <x:v>COIL</x:v>
      </x:c>
      <x:c r="C1137" s="2" t="str">
        <x:f>'Inventory detail'!B11</x:f>
        <x:v>10</x:v>
      </x:c>
      <x:c r="D1137" s="2" t="str">
        <x:f>'Inventory detail'!C11</x:f>
        <x:v>14BLK12-4</x:v>
      </x:c>
      <x:c r="E1137" s="10" t="n">
        <x:f>A11</x:f>
        <x:v>46327</x:v>
      </x:c>
      <x:c r="F1137" s="7" t="n">
        <x:f>O11</x:f>
        <x:v>39111.15926078029</x:v>
      </x:c>
      <x:c r="G1137" s="7" t="n">
        <x:f>Q11</x:f>
        <x:v>0</x:v>
      </x:c>
      <x:c r="H1137" s="7" t="n">
        <x:f>R11</x:f>
        <x:v>0</x:v>
      </x:c>
      <x:c r="I1137" s="7" t="n">
        <x:f>SUMIFS('PO detail'!$W$156:$W$168,'PO detail'!$V$156:$V$168,"&gt;="&amp;E1137,'PO detail'!$V$156:$V$168,"&lt;"&amp;A1137)</x:f>
        <x:v>42000</x:v>
      </x:c>
      <x:c r="J1137" s="7" t="n">
        <x:f>SUMIFS('PO detail'!$X$156:$X$168,'PO detail'!$V$156:$V$168,"&gt;="&amp;E1137,'PO detail'!$V$156:$V$168,"&lt;"&amp;A1137)</x:f>
        <x:v>0</x:v>
      </x:c>
      <x:c r="K1137" s="7" t="n">
        <x:f>SUMIFS('PO detail'!$Y$156:$Y$168,'PO detail'!$V$156:$V$168,"&gt;="&amp;E1137,'PO detail'!$V$156:$V$168,"&lt;"&amp;A1137)</x:f>
        <x:v>0</x:v>
      </x:c>
      <x:c r="L1137" s="7" t="n">
        <x:f>'Inventory detail'!F11*Summary!$K$5*(A1137-E1137)/Summary!$K$6</x:f>
        <x:v>39507.18357289528</x:v>
      </x:c>
      <x:c r="M1137" s="7" t="n">
        <x:f>MAX(0,H1137-L1137)</x:f>
        <x:v>0</x:v>
      </x:c>
      <x:c r="N1137" s="7" t="n">
        <x:f>MAX(0,L1137-H1137)</x:f>
        <x:v>39507.18357289528</x:v>
      </x:c>
      <x:c r="O1137" s="7" t="n">
        <x:f>MAX(0,F1137+I1137-N1137)</x:f>
        <x:v>41603.97568788501</x:v>
      </x:c>
      <x:c r="P1137" s="7" t="n">
        <x:f>MAX(0,N1137-F1137-I1137)</x:f>
        <x:v>0</x:v>
      </x:c>
      <x:c r="Q1137" s="7" t="n">
        <x:f>MAX(0,G1137+J1137-P1137)</x:f>
        <x:v>0</x:v>
      </x:c>
      <x:c r="R1137" s="7" t="n">
        <x:f>M1137+MAX(0,K1137-MAX(0,P1137-G1137-J1137))</x:f>
        <x:v>0</x:v>
      </x:c>
      <x:c r="S1137" s="7" t="n">
        <x:f>SUM(O1137,Q1137,R1137)</x:f>
        <x:v>41603.97568788501</x:v>
      </x:c>
      <x:c r="T1137" s="14" t="n">
        <x:f>'Inventory detail'!T11</x:f>
        <x:v>0.0729</x:v>
      </x:c>
      <x:c r="U1137" s="14" t="n">
        <x:f>'Inventory detail'!U11</x:f>
        <x:v>0.07149349999999999</x:v>
      </x:c>
      <x:c r="V1137" s="9" t="n">
        <x:f>O1137*T1137</x:f>
        <x:v>3032.9298276468176</x:v>
      </x:c>
      <x:c r="W1137" s="9" t="n">
        <x:f>Q1137*T1137</x:f>
        <x:v>0</x:v>
      </x:c>
      <x:c r="X1137" s="9" t="n">
        <x:f>R1137*T1137</x:f>
        <x:v>0</x:v>
      </x:c>
      <x:c r="Y1137" s="9" t="n">
        <x:f>S1137*T1137</x:f>
        <x:v>3032.9298276468176</x:v>
      </x:c>
      <x:c r="Z1137" s="9" t="n">
        <x:f>IF(ISNUMBER(U1137),S1137*(U1137-T1137),"n.a.")</x:f>
        <x:v>-58.51599180501105</x:v>
      </x:c>
      <x:c r="AA1137" s="9" t="n">
        <x:f>IF(ISNUMBER(U1137),Y1137,0)</x:f>
        <x:v>3032.9298276468176</x:v>
      </x:c>
      <x:c r="AB1137" s="7" t="n">
        <x:f>MAX(0,L1137-SUM(F1137:K1137))</x:f>
        <x:v>0</x:v>
      </x:c>
    </x:row>
    <x:row r="1138" ht="22" customHeight="1">
      <x:c r="A1138" s="18" t="n">
        <x:f>Summary!D$41</x:f>
        <x:v>46357</x:v>
      </x:c>
      <x:c r="B1138" s="2" t="str">
        <x:f>'Inventory detail'!A12</x:f>
        <x:v>COIL</x:v>
      </x:c>
      <x:c r="C1138" s="2" t="str">
        <x:f>'Inventory detail'!B12</x:f>
        <x:v>60</x:v>
      </x:c>
      <x:c r="D1138" s="2" t="str">
        <x:f>'Inventory detail'!C12</x:f>
        <x:v>6BLK12-4</x:v>
      </x:c>
      <x:c r="E1138" s="10" t="n">
        <x:f>A12</x:f>
        <x:v>46327</x:v>
      </x:c>
      <x:c r="F1138" s="7" t="n">
        <x:f>O12</x:f>
        <x:v>78417.86447638604</x:v>
      </x:c>
      <x:c r="G1138" s="7" t="n">
        <x:f>Q12</x:f>
        <x:v>0</x:v>
      </x:c>
      <x:c r="H1138" s="7" t="n">
        <x:f>R12</x:f>
        <x:v>0</x:v>
      </x:c>
      <x:c r="I1138" s="7" t="n">
        <x:f>SUMIFS('PO detail'!$W$1332:$W$1342,'PO detail'!$V$1332:$V$1342,"&gt;="&amp;E1138,'PO detail'!$V$1332:$V$1342,"&lt;"&amp;A1138)</x:f>
        <x:v>35000</x:v>
      </x:c>
      <x:c r="J1138" s="7" t="n">
        <x:f>SUMIFS('PO detail'!$X$1332:$X$1342,'PO detail'!$V$1332:$V$1342,"&gt;="&amp;E1138,'PO detail'!$V$1332:$V$1342,"&lt;"&amp;A1138)</x:f>
        <x:v>0</x:v>
      </x:c>
      <x:c r="K1138" s="7" t="n">
        <x:f>SUMIFS('PO detail'!$Y$1332:$Y$1342,'PO detail'!$V$1332:$V$1342,"&gt;="&amp;E1138,'PO detail'!$V$1332:$V$1342,"&lt;"&amp;A1138)</x:f>
        <x:v>0</x:v>
      </x:c>
      <x:c r="L1138" s="7" t="n">
        <x:f>'Inventory detail'!F12*Summary!$K$5*(A1138-E1138)/Summary!$K$6</x:f>
        <x:v>35063.65503080082</x:v>
      </x:c>
      <x:c r="M1138" s="7" t="n">
        <x:f>MAX(0,H1138-L1138)</x:f>
        <x:v>0</x:v>
      </x:c>
      <x:c r="N1138" s="7" t="n">
        <x:f>MAX(0,L1138-H1138)</x:f>
        <x:v>35063.65503080082</x:v>
      </x:c>
      <x:c r="O1138" s="7" t="n">
        <x:f>MAX(0,F1138+I1138-N1138)</x:f>
        <x:v>78354.2094455852</x:v>
      </x:c>
      <x:c r="P1138" s="7" t="n">
        <x:f>MAX(0,N1138-F1138-I1138)</x:f>
        <x:v>0</x:v>
      </x:c>
      <x:c r="Q1138" s="7" t="n">
        <x:f>MAX(0,G1138+J1138-P1138)</x:f>
        <x:v>0</x:v>
      </x:c>
      <x:c r="R1138" s="7" t="n">
        <x:f>M1138+MAX(0,K1138-MAX(0,P1138-G1138-J1138))</x:f>
        <x:v>0</x:v>
      </x:c>
      <x:c r="S1138" s="7" t="n">
        <x:f>SUM(O1138,Q1138,R1138)</x:f>
        <x:v>78354.2094455852</x:v>
      </x:c>
      <x:c r="T1138" s="14" t="n">
        <x:f>'Inventory detail'!T12</x:f>
        <x:v>0.030899999999999997</x:v>
      </x:c>
      <x:c r="U1138" s="14" t="n">
        <x:f>'Inventory detail'!U12</x:f>
        <x:v>0.030277000000000002</x:v>
      </x:c>
      <x:c r="V1138" s="9" t="n">
        <x:f>O1138*T1138</x:f>
        <x:v>2421.145071868583</x:v>
      </x:c>
      <x:c r="W1138" s="9" t="n">
        <x:f>Q1138*T1138</x:f>
        <x:v>0</x:v>
      </x:c>
      <x:c r="X1138" s="9" t="n">
        <x:f>R1138*T1138</x:f>
        <x:v>0</x:v>
      </x:c>
      <x:c r="Y1138" s="9" t="n">
        <x:f>S1138*T1138</x:f>
        <x:v>2421.145071868583</x:v>
      </x:c>
      <x:c r="Z1138" s="9" t="n">
        <x:f>IF(ISNUMBER(U1138),S1138*(U1138-T1138),"n.a.")</x:f>
        <x:v>-48.8146724845992</x:v>
      </x:c>
      <x:c r="AA1138" s="9" t="n">
        <x:f>IF(ISNUMBER(U1138),Y1138,0)</x:f>
        <x:v>2421.145071868583</x:v>
      </x:c>
      <x:c r="AB1138" s="7" t="n">
        <x:f>MAX(0,L1138-SUM(F1138:K1138))</x:f>
        <x:v>0</x:v>
      </x:c>
    </x:row>
    <x:row r="1139" ht="22" customHeight="1">
      <x:c r="A1139" s="18" t="n">
        <x:f>Summary!D$41</x:f>
        <x:v>46357</x:v>
      </x:c>
      <x:c r="B1139" s="2" t="str">
        <x:f>'Inventory detail'!A13</x:f>
        <x:v>COIL</x:v>
      </x:c>
      <x:c r="C1139" s="2" t="str">
        <x:f>'Inventory detail'!B13</x:f>
        <x:v>30</x:v>
      </x:c>
      <x:c r="D1139" s="2" t="str">
        <x:f>'Inventory detail'!C13</x:f>
        <x:v>10BLK12-4</x:v>
      </x:c>
      <x:c r="E1139" s="10" t="n">
        <x:f>A13</x:f>
        <x:v>46327</x:v>
      </x:c>
      <x:c r="F1139" s="7" t="n">
        <x:f>O13</x:f>
        <x:v>62762.14669404518</x:v>
      </x:c>
      <x:c r="G1139" s="7" t="n">
        <x:f>Q13</x:f>
        <x:v>0</x:v>
      </x:c>
      <x:c r="H1139" s="7" t="n">
        <x:f>R13</x:f>
        <x:v>0</x:v>
      </x:c>
      <x:c r="I1139" s="7" t="n">
        <x:f>SUMIFS('PO detail'!$W$686:$W$696,'PO detail'!$V$686:$V$696,"&gt;="&amp;E1139,'PO detail'!$V$686:$V$696,"&lt;"&amp;A1139)</x:f>
        <x:v>25200</x:v>
      </x:c>
      <x:c r="J1139" s="7" t="n">
        <x:f>SUMIFS('PO detail'!$X$686:$X$696,'PO detail'!$V$686:$V$696,"&gt;="&amp;E1139,'PO detail'!$V$686:$V$696,"&lt;"&amp;A1139)</x:f>
        <x:v>0</x:v>
      </x:c>
      <x:c r="K1139" s="7" t="n">
        <x:f>SUMIFS('PO detail'!$Y$686:$Y$696,'PO detail'!$V$686:$V$696,"&gt;="&amp;E1139,'PO detail'!$V$686:$V$696,"&lt;"&amp;A1139)</x:f>
        <x:v>0</x:v>
      </x:c>
      <x:c r="L1139" s="7" t="n">
        <x:f>'Inventory detail'!F13*Summary!$K$5*(A1139-E1139)/Summary!$K$6</x:f>
        <x:v>32788.50431211499</x:v>
      </x:c>
      <x:c r="M1139" s="7" t="n">
        <x:f>MAX(0,H1139-L1139)</x:f>
        <x:v>0</x:v>
      </x:c>
      <x:c r="N1139" s="7" t="n">
        <x:f>MAX(0,L1139-H1139)</x:f>
        <x:v>32788.50431211499</x:v>
      </x:c>
      <x:c r="O1139" s="7" t="n">
        <x:f>MAX(0,F1139+I1139-N1139)</x:f>
        <x:v>55173.64238193019</x:v>
      </x:c>
      <x:c r="P1139" s="7" t="n">
        <x:f>MAX(0,N1139-F1139-I1139)</x:f>
        <x:v>0</x:v>
      </x:c>
      <x:c r="Q1139" s="7" t="n">
        <x:f>MAX(0,G1139+J1139-P1139)</x:f>
        <x:v>0</x:v>
      </x:c>
      <x:c r="R1139" s="7" t="n">
        <x:f>M1139+MAX(0,K1139-MAX(0,P1139-G1139-J1139))</x:f>
        <x:v>0</x:v>
      </x:c>
      <x:c r="S1139" s="7" t="n">
        <x:f>SUM(O1139,Q1139,R1139)</x:f>
        <x:v>55173.64238193019</x:v>
      </x:c>
      <x:c r="T1139" s="14" t="n">
        <x:f>'Inventory detail'!T13</x:f>
        <x:v>0.0464</x:v>
      </x:c>
      <x:c r="U1139" s="14" t="n">
        <x:f>'Inventory detail'!U13</x:f>
        <x:v>0.0454155</x:v>
      </x:c>
      <x:c r="V1139" s="9" t="n">
        <x:f>O1139*T1139</x:f>
        <x:v>2560.0570065215607</x:v>
      </x:c>
      <x:c r="W1139" s="9" t="n">
        <x:f>Q1139*T1139</x:f>
        <x:v>0</x:v>
      </x:c>
      <x:c r="X1139" s="9" t="n">
        <x:f>R1139*T1139</x:f>
        <x:v>0</x:v>
      </x:c>
      <x:c r="Y1139" s="9" t="n">
        <x:f>S1139*T1139</x:f>
        <x:v>2560.0570065215607</x:v>
      </x:c>
      <x:c r="Z1139" s="9" t="n">
        <x:f>IF(ISNUMBER(U1139),S1139*(U1139-T1139),"n.a.")</x:f>
        <x:v>-54.31845092501023</x:v>
      </x:c>
      <x:c r="AA1139" s="9" t="n">
        <x:f>IF(ISNUMBER(U1139),Y1139,0)</x:f>
        <x:v>2560.0570065215607</x:v>
      </x:c>
      <x:c r="AB1139" s="7" t="n">
        <x:f>MAX(0,L1139-SUM(F1139:K1139))</x:f>
        <x:v>0</x:v>
      </x:c>
    </x:row>
    <x:row r="1140" ht="22" customHeight="1">
      <x:c r="A1140" s="18" t="n">
        <x:f>Summary!D$41</x:f>
        <x:v>46357</x:v>
      </x:c>
      <x:c r="B1140" s="2" t="str">
        <x:f>'Inventory detail'!A14</x:f>
        <x:v>WIRE</x:v>
      </x:c>
      <x:c r="C1140" s="2" t="str">
        <x:f>'Inventory detail'!B14</x:f>
        <x:v>10</x:v>
      </x:c>
      <x:c r="D1140" s="2" t="str">
        <x:f>'Inventory detail'!C14</x:f>
        <x:v>DL516BLK</x:v>
      </x:c>
      <x:c r="E1140" s="10" t="n">
        <x:f>A14</x:f>
        <x:v>46327</x:v>
      </x:c>
      <x:c r="F1140" s="7" t="n">
        <x:f>O14</x:f>
        <x:v>234988.77733059548</x:v>
      </x:c>
      <x:c r="G1140" s="7" t="n">
        <x:f>Q14</x:f>
        <x:v>0</x:v>
      </x:c>
      <x:c r="H1140" s="7" t="n">
        <x:f>R14</x:f>
        <x:v>0</x:v>
      </x:c>
      <x:c r="I1140" s="7" t="n">
        <x:f>SUMIFS('PO detail'!$W$1989:$W$1992,'PO detail'!$V$1989:$V$1992,"&gt;="&amp;E1140,'PO detail'!$V$1989:$V$1992,"&lt;"&amp;A1140)</x:f>
        <x:v>100000</x:v>
      </x:c>
      <x:c r="J1140" s="7" t="n">
        <x:f>SUMIFS('PO detail'!$X$1989:$X$1992,'PO detail'!$V$1989:$V$1992,"&gt;="&amp;E1140,'PO detail'!$V$1989:$V$1992,"&lt;"&amp;A1140)</x:f>
        <x:v>0</x:v>
      </x:c>
      <x:c r="K1140" s="7" t="n">
        <x:f>SUMIFS('PO detail'!$Y$1989:$Y$1992,'PO detail'!$V$1989:$V$1992,"&gt;="&amp;E1140,'PO detail'!$V$1989:$V$1992,"&lt;"&amp;A1140)</x:f>
        <x:v>0</x:v>
      </x:c>
      <x:c r="L1140" s="7" t="n">
        <x:f>'Inventory detail'!F14*Summary!$K$5*(A1140-E1140)/Summary!$K$6</x:f>
        <x:v>29232.0295687885</x:v>
      </x:c>
      <x:c r="M1140" s="7" t="n">
        <x:f>MAX(0,H1140-L1140)</x:f>
        <x:v>0</x:v>
      </x:c>
      <x:c r="N1140" s="7" t="n">
        <x:f>MAX(0,L1140-H1140)</x:f>
        <x:v>29232.0295687885</x:v>
      </x:c>
      <x:c r="O1140" s="7" t="n">
        <x:f>MAX(0,F1140+I1140-N1140)</x:f>
        <x:v>305756.747761807</x:v>
      </x:c>
      <x:c r="P1140" s="7" t="n">
        <x:f>MAX(0,N1140-F1140-I1140)</x:f>
        <x:v>0</x:v>
      </x:c>
      <x:c r="Q1140" s="7" t="n">
        <x:f>MAX(0,G1140+J1140-P1140)</x:f>
        <x:v>0</x:v>
      </x:c>
      <x:c r="R1140" s="7" t="n">
        <x:f>M1140+MAX(0,K1140-MAX(0,P1140-G1140-J1140))</x:f>
        <x:v>0</x:v>
      </x:c>
      <x:c r="S1140" s="7" t="n">
        <x:f>SUM(O1140,Q1140,R1140)</x:f>
        <x:v>305756.747761807</x:v>
      </x:c>
      <x:c r="T1140" s="14" t="n">
        <x:f>'Inventory detail'!T14</x:f>
        <x:v>0.0475</x:v>
      </x:c>
      <x:c r="U1140" s="14" t="n">
        <x:f>'Inventory detail'!U14</x:f>
        <x:v>0.0475</x:v>
      </x:c>
      <x:c r="V1140" s="9" t="n">
        <x:f>O1140*T1140</x:f>
        <x:v>14523.445518685832</x:v>
      </x:c>
      <x:c r="W1140" s="9" t="n">
        <x:f>Q1140*T1140</x:f>
        <x:v>0</x:v>
      </x:c>
      <x:c r="X1140" s="9" t="n">
        <x:f>R1140*T1140</x:f>
        <x:v>0</x:v>
      </x:c>
      <x:c r="Y1140" s="9" t="n">
        <x:f>S1140*T1140</x:f>
        <x:v>14523.445518685832</x:v>
      </x:c>
      <x:c r="Z1140" s="9" t="n">
        <x:f>IF(ISNUMBER(U1140),S1140*(U1140-T1140),"n.a.")</x:f>
        <x:v>0</x:v>
      </x:c>
      <x:c r="AA1140" s="9" t="n">
        <x:f>IF(ISNUMBER(U1140),Y1140,0)</x:f>
        <x:v>14523.445518685832</x:v>
      </x:c>
      <x:c r="AB1140" s="7" t="n">
        <x:f>MAX(0,L1140-SUM(F1140:K1140))</x:f>
        <x:v>0</x:v>
      </x:c>
    </x:row>
    <x:row r="1141" ht="22" customHeight="1">
      <x:c r="A1141" s="18" t="n">
        <x:f>Summary!D$41</x:f>
        <x:v>46357</x:v>
      </x:c>
      <x:c r="B1141" s="2" t="str">
        <x:f>'Inventory detail'!A15</x:f>
        <x:v>COIL</x:v>
      </x:c>
      <x:c r="C1141" s="2" t="str">
        <x:f>'Inventory detail'!B15</x:f>
        <x:v>10</x:v>
      </x:c>
      <x:c r="D1141" s="2" t="str">
        <x:f>'Inventory detail'!C15</x:f>
        <x:v>16BLK12-4</x:v>
      </x:c>
      <x:c r="E1141" s="10" t="n">
        <x:f>A15</x:f>
        <x:v>46327</x:v>
      </x:c>
      <x:c r="F1141" s="7" t="n">
        <x:f>O15</x:f>
        <x:v>30516.221765913757</x:v>
      </x:c>
      <x:c r="G1141" s="7" t="n">
        <x:f>Q15</x:f>
        <x:v>0</x:v>
      </x:c>
      <x:c r="H1141" s="7" t="n">
        <x:f>R15</x:f>
        <x:v>0</x:v>
      </x:c>
      <x:c r="I1141" s="7" t="n">
        <x:f>SUMIFS('PO detail'!$W$195:$W$207,'PO detail'!$V$195:$V$207,"&gt;="&amp;E1141,'PO detail'!$V$195:$V$207,"&lt;"&amp;A1141)</x:f>
        <x:v>30800</x:v>
      </x:c>
      <x:c r="J1141" s="7" t="n">
        <x:f>SUMIFS('PO detail'!$X$195:$X$207,'PO detail'!$V$195:$V$207,"&gt;="&amp;E1141,'PO detail'!$V$195:$V$207,"&lt;"&amp;A1141)</x:f>
        <x:v>0</x:v>
      </x:c>
      <x:c r="K1141" s="7" t="n">
        <x:f>SUMIFS('PO detail'!$Y$195:$Y$207,'PO detail'!$V$195:$V$207,"&gt;="&amp;E1141,'PO detail'!$V$195:$V$207,"&lt;"&amp;A1141)</x:f>
        <x:v>0</x:v>
      </x:c>
      <x:c r="L1141" s="7" t="n">
        <x:f>'Inventory detail'!F15*Summary!$K$5*(A1141-E1141)/Summary!$K$6</x:f>
        <x:v>28804.928131416837</x:v>
      </x:c>
      <x:c r="M1141" s="7" t="n">
        <x:f>MAX(0,H1141-L1141)</x:f>
        <x:v>0</x:v>
      </x:c>
      <x:c r="N1141" s="7" t="n">
        <x:f>MAX(0,L1141-H1141)</x:f>
        <x:v>28804.928131416837</x:v>
      </x:c>
      <x:c r="O1141" s="7" t="n">
        <x:f>MAX(0,F1141+I1141-N1141)</x:f>
        <x:v>32511.293634496917</x:v>
      </x:c>
      <x:c r="P1141" s="7" t="n">
        <x:f>MAX(0,N1141-F1141-I1141)</x:f>
        <x:v>0</x:v>
      </x:c>
      <x:c r="Q1141" s="7" t="n">
        <x:f>MAX(0,G1141+J1141-P1141)</x:f>
        <x:v>0</x:v>
      </x:c>
      <x:c r="R1141" s="7" t="n">
        <x:f>M1141+MAX(0,K1141-MAX(0,P1141-G1141-J1141))</x:f>
        <x:v>0</x:v>
      </x:c>
      <x:c r="S1141" s="7" t="n">
        <x:f>SUM(O1141,Q1141,R1141)</x:f>
        <x:v>32511.293634496917</x:v>
      </x:c>
      <x:c r="T1141" s="14" t="n">
        <x:f>'Inventory detail'!T15</x:f>
        <x:v>0.0924</x:v>
      </x:c>
      <x:c r="U1141" s="14" t="n">
        <x:f>'Inventory detail'!U15</x:f>
        <x:v>0.0904995</x:v>
      </x:c>
      <x:c r="V1141" s="9" t="n">
        <x:f>O1141*T1141</x:f>
        <x:v>3004.043531827515</x:v>
      </x:c>
      <x:c r="W1141" s="9" t="n">
        <x:f>Q1141*T1141</x:f>
        <x:v>0</x:v>
      </x:c>
      <x:c r="X1141" s="9" t="n">
        <x:f>R1141*T1141</x:f>
        <x:v>0</x:v>
      </x:c>
      <x:c r="Y1141" s="9" t="n">
        <x:f>S1141*T1141</x:f>
        <x:v>3004.043531827515</x:v>
      </x:c>
      <x:c r="Z1141" s="9" t="n">
        <x:f>IF(ISNUMBER(U1141),S1141*(U1141-T1141),"n.a.")</x:f>
        <x:v>-61.78771355236137</x:v>
      </x:c>
      <x:c r="AA1141" s="9" t="n">
        <x:f>IF(ISNUMBER(U1141),Y1141,0)</x:f>
        <x:v>3004.043531827515</x:v>
      </x:c>
      <x:c r="AB1141" s="7" t="n">
        <x:f>MAX(0,L1141-SUM(F1141:K1141))</x:f>
        <x:v>0</x:v>
      </x:c>
    </x:row>
    <x:row r="1142" ht="22" customHeight="1">
      <x:c r="A1142" s="18" t="n">
        <x:f>Summary!D$41</x:f>
        <x:v>46357</x:v>
      </x:c>
      <x:c r="B1142" s="2" t="str">
        <x:f>'Inventory detail'!A16</x:f>
        <x:v>COIL</x:v>
      </x:c>
      <x:c r="C1142" s="2" t="str">
        <x:f>'Inventory detail'!B16</x:f>
        <x:v>60</x:v>
      </x:c>
      <x:c r="D1142" s="2" t="str">
        <x:f>'Inventory detail'!C16</x:f>
        <x:v>14BLK12-4</x:v>
      </x:c>
      <x:c r="E1142" s="10" t="n">
        <x:f>A16</x:f>
        <x:v>46327</x:v>
      </x:c>
      <x:c r="F1142" s="7" t="n">
        <x:f>O16</x:f>
        <x:v>34530.05043121149</x:v>
      </x:c>
      <x:c r="G1142" s="7" t="n">
        <x:f>Q16</x:f>
        <x:v>0</x:v>
      </x:c>
      <x:c r="H1142" s="7" t="n">
        <x:f>R16</x:f>
        <x:v>0</x:v>
      </x:c>
      <x:c r="I1142" s="7" t="n">
        <x:f>SUMIFS('PO detail'!$W$1105:$W$1115,'PO detail'!$V$1105:$V$1115,"&gt;="&amp;E1142,'PO detail'!$V$1105:$V$1115,"&lt;"&amp;A1142)</x:f>
        <x:v>33600</x:v>
      </x:c>
      <x:c r="J1142" s="7" t="n">
        <x:f>SUMIFS('PO detail'!$X$1105:$X$1115,'PO detail'!$V$1105:$V$1115,"&gt;="&amp;E1142,'PO detail'!$V$1105:$V$1115,"&lt;"&amp;A1142)</x:f>
        <x:v>0</x:v>
      </x:c>
      <x:c r="K1142" s="7" t="n">
        <x:f>SUMIFS('PO detail'!$Y$1105:$Y$1115,'PO detail'!$V$1105:$V$1115,"&gt;="&amp;E1142,'PO detail'!$V$1105:$V$1115,"&lt;"&amp;A1142)</x:f>
        <x:v>0</x:v>
      </x:c>
      <x:c r="L1142" s="7" t="n">
        <x:f>'Inventory detail'!F16*Summary!$K$5*(A1142-E1142)/Summary!$K$6</x:f>
        <x:v>27482.54291581109</x:v>
      </x:c>
      <x:c r="M1142" s="7" t="n">
        <x:f>MAX(0,H1142-L1142)</x:f>
        <x:v>0</x:v>
      </x:c>
      <x:c r="N1142" s="7" t="n">
        <x:f>MAX(0,L1142-H1142)</x:f>
        <x:v>27482.54291581109</x:v>
      </x:c>
      <x:c r="O1142" s="7" t="n">
        <x:f>MAX(0,F1142+I1142-N1142)</x:f>
        <x:v>40647.5075154004</x:v>
      </x:c>
      <x:c r="P1142" s="7" t="n">
        <x:f>MAX(0,N1142-F1142-I1142)</x:f>
        <x:v>0</x:v>
      </x:c>
      <x:c r="Q1142" s="7" t="n">
        <x:f>MAX(0,G1142+J1142-P1142)</x:f>
        <x:v>0</x:v>
      </x:c>
      <x:c r="R1142" s="7" t="n">
        <x:f>M1142+MAX(0,K1142-MAX(0,P1142-G1142-J1142))</x:f>
        <x:v>0</x:v>
      </x:c>
      <x:c r="S1142" s="7" t="n">
        <x:f>SUM(O1142,Q1142,R1142)</x:f>
        <x:v>40647.5075154004</x:v>
      </x:c>
      <x:c r="T1142" s="14" t="n">
        <x:f>'Inventory detail'!T16</x:f>
        <x:v>0.0729</x:v>
      </x:c>
      <x:c r="U1142" s="14" t="n">
        <x:f>'Inventory detail'!U16</x:f>
        <x:v>0.07149349999999999</x:v>
      </x:c>
      <x:c r="V1142" s="9" t="n">
        <x:f>O1142*T1142</x:f>
        <x:v>2963.2032978726893</x:v>
      </x:c>
      <x:c r="W1142" s="9" t="n">
        <x:f>Q1142*T1142</x:f>
        <x:v>0</x:v>
      </x:c>
      <x:c r="X1142" s="9" t="n">
        <x:f>R1142*T1142</x:f>
        <x:v>0</x:v>
      </x:c>
      <x:c r="Y1142" s="9" t="n">
        <x:f>S1142*T1142</x:f>
        <x:v>2963.2032978726893</x:v>
      </x:c>
      <x:c r="Z1142" s="9" t="n">
        <x:f>IF(ISNUMBER(U1142),S1142*(U1142-T1142),"n.a.")</x:f>
        <x:v>-57.17071932041143</x:v>
      </x:c>
      <x:c r="AA1142" s="9" t="n">
        <x:f>IF(ISNUMBER(U1142),Y1142,0)</x:f>
        <x:v>2963.2032978726893</x:v>
      </x:c>
      <x:c r="AB1142" s="7" t="n">
        <x:f>MAX(0,L1142-SUM(F1142:K1142))</x:f>
        <x:v>0</x:v>
      </x:c>
    </x:row>
    <x:row r="1143" ht="22" customHeight="1">
      <x:c r="A1143" s="18" t="n">
        <x:f>Summary!D$41</x:f>
        <x:v>46357</x:v>
      </x:c>
      <x:c r="B1143" s="2" t="str">
        <x:f>'Inventory detail'!A17</x:f>
        <x:v>WIRE</x:v>
      </x:c>
      <x:c r="C1143" s="2" t="str">
        <x:f>'Inventory detail'!B17</x:f>
        <x:v>10</x:v>
      </x:c>
      <x:c r="D1143" s="2" t="str">
        <x:f>'Inventory detail'!C17</x:f>
        <x:v>DL038BLK</x:v>
      </x:c>
      <x:c r="E1143" s="10" t="n">
        <x:f>A17</x:f>
        <x:v>46327</x:v>
      </x:c>
      <x:c r="F1143" s="7" t="n">
        <x:f>O17</x:f>
        <x:v>141518.96213552362</x:v>
      </x:c>
      <x:c r="G1143" s="7" t="n">
        <x:f>Q17</x:f>
        <x:v>0</x:v>
      </x:c>
      <x:c r="H1143" s="7" t="n">
        <x:f>R17</x:f>
        <x:v>0</x:v>
      </x:c>
      <x:c r="I1143" s="7" t="n">
        <x:f>SUMIFS('PO detail'!$W$1928:$W$1932,'PO detail'!$V$1928:$V$1932,"&gt;="&amp;E1143,'PO detail'!$V$1928:$V$1932,"&lt;"&amp;A1143)</x:f>
        <x:v>150000</x:v>
      </x:c>
      <x:c r="J1143" s="7" t="n">
        <x:f>SUMIFS('PO detail'!$X$1928:$X$1932,'PO detail'!$V$1928:$V$1932,"&gt;="&amp;E1143,'PO detail'!$V$1928:$V$1932,"&lt;"&amp;A1143)</x:f>
        <x:v>0</x:v>
      </x:c>
      <x:c r="K1143" s="7" t="n">
        <x:f>SUMIFS('PO detail'!$Y$1928:$Y$1932,'PO detail'!$V$1928:$V$1932,"&gt;="&amp;E1143,'PO detail'!$V$1928:$V$1932,"&lt;"&amp;A1143)</x:f>
        <x:v>0</x:v>
      </x:c>
      <x:c r="L1143" s="7" t="n">
        <x:f>'Inventory detail'!F17*Summary!$K$5*(A1143-E1143)/Summary!$K$6</x:f>
        <x:v>27236.1363449692</x:v>
      </x:c>
      <x:c r="M1143" s="7" t="n">
        <x:f>MAX(0,H1143-L1143)</x:f>
        <x:v>0</x:v>
      </x:c>
      <x:c r="N1143" s="7" t="n">
        <x:f>MAX(0,L1143-H1143)</x:f>
        <x:v>27236.1363449692</x:v>
      </x:c>
      <x:c r="O1143" s="7" t="n">
        <x:f>MAX(0,F1143+I1143-N1143)</x:f>
        <x:v>264282.8257905544</x:v>
      </x:c>
      <x:c r="P1143" s="7" t="n">
        <x:f>MAX(0,N1143-F1143-I1143)</x:f>
        <x:v>0</x:v>
      </x:c>
      <x:c r="Q1143" s="7" t="n">
        <x:f>MAX(0,G1143+J1143-P1143)</x:f>
        <x:v>0</x:v>
      </x:c>
      <x:c r="R1143" s="7" t="n">
        <x:f>M1143+MAX(0,K1143-MAX(0,P1143-G1143-J1143))</x:f>
        <x:v>0</x:v>
      </x:c>
      <x:c r="S1143" s="7" t="n">
        <x:f>SUM(O1143,Q1143,R1143)</x:f>
        <x:v>264282.8257905544</x:v>
      </x:c>
      <x:c r="T1143" s="14" t="n">
        <x:f>'Inventory detail'!T17</x:f>
        <x:v>0.056299999999999996</x:v>
      </x:c>
      <x:c r="U1143" s="14" t="n">
        <x:f>'Inventory detail'!U17</x:f>
        <x:v>0.056299999999999996</x:v>
      </x:c>
      <x:c r="V1143" s="9" t="n">
        <x:f>O1143*T1143</x:f>
        <x:v>14879.123092008213</x:v>
      </x:c>
      <x:c r="W1143" s="9" t="n">
        <x:f>Q1143*T1143</x:f>
        <x:v>0</x:v>
      </x:c>
      <x:c r="X1143" s="9" t="n">
        <x:f>R1143*T1143</x:f>
        <x:v>0</x:v>
      </x:c>
      <x:c r="Y1143" s="9" t="n">
        <x:f>S1143*T1143</x:f>
        <x:v>14879.123092008213</x:v>
      </x:c>
      <x:c r="Z1143" s="9" t="n">
        <x:f>IF(ISNUMBER(U1143),S1143*(U1143-T1143),"n.a.")</x:f>
        <x:v>0</x:v>
      </x:c>
      <x:c r="AA1143" s="9" t="n">
        <x:f>IF(ISNUMBER(U1143),Y1143,0)</x:f>
        <x:v>14879.123092008213</x:v>
      </x:c>
      <x:c r="AB1143" s="7" t="n">
        <x:f>MAX(0,L1143-SUM(F1143:K1143))</x:f>
        <x:v>0</x:v>
      </x:c>
    </x:row>
    <x:row r="1144" ht="22" customHeight="1">
      <x:c r="A1144" s="18" t="n">
        <x:f>Summary!D$41</x:f>
        <x:v>46357</x:v>
      </x:c>
      <x:c r="B1144" s="2" t="str">
        <x:f>'Inventory detail'!A18</x:f>
        <x:v>COIL</x:v>
      </x:c>
      <x:c r="C1144" s="2" t="str">
        <x:f>'Inventory detail'!B18</x:f>
        <x:v>30</x:v>
      </x:c>
      <x:c r="D1144" s="2" t="str">
        <x:f>'Inventory detail'!C18</x:f>
        <x:v>12BLK12-4</x:v>
      </x:c>
      <x:c r="E1144" s="10" t="n">
        <x:f>A18</x:f>
        <x:v>46327</x:v>
      </x:c>
      <x:c r="F1144" s="7" t="n">
        <x:f>O18</x:f>
        <x:v>53195.277207392195</x:v>
      </x:c>
      <x:c r="G1144" s="7" t="n">
        <x:f>Q18</x:f>
        <x:v>0</x:v>
      </x:c>
      <x:c r="H1144" s="7" t="n">
        <x:f>R18</x:f>
        <x:v>0</x:v>
      </x:c>
      <x:c r="I1144" s="7" t="n">
        <x:f>SUMIFS('PO detail'!$W$726:$W$736,'PO detail'!$V$726:$V$736,"&gt;="&amp;E1144,'PO detail'!$V$726:$V$736,"&lt;"&amp;A1144)</x:f>
        <x:v>21000</x:v>
      </x:c>
      <x:c r="J1144" s="7" t="n">
        <x:f>SUMIFS('PO detail'!$X$726:$X$736,'PO detail'!$V$726:$V$736,"&gt;="&amp;E1144,'PO detail'!$V$726:$V$736,"&lt;"&amp;A1144)</x:f>
        <x:v>0</x:v>
      </x:c>
      <x:c r="K1144" s="7" t="n">
        <x:f>SUMIFS('PO detail'!$Y$726:$Y$736,'PO detail'!$V$726:$V$736,"&gt;="&amp;E1144,'PO detail'!$V$726:$V$736,"&lt;"&amp;A1144)</x:f>
        <x:v>0</x:v>
      </x:c>
      <x:c r="L1144" s="7" t="n">
        <x:f>'Inventory detail'!F18*Summary!$K$5*(A1144-E1144)/Summary!$K$6</x:f>
        <x:v>27006.16016427105</x:v>
      </x:c>
      <x:c r="M1144" s="7" t="n">
        <x:f>MAX(0,H1144-L1144)</x:f>
        <x:v>0</x:v>
      </x:c>
      <x:c r="N1144" s="7" t="n">
        <x:f>MAX(0,L1144-H1144)</x:f>
        <x:v>27006.16016427105</x:v>
      </x:c>
      <x:c r="O1144" s="7" t="n">
        <x:f>MAX(0,F1144+I1144-N1144)</x:f>
        <x:v>47189.11704312115</x:v>
      </x:c>
      <x:c r="P1144" s="7" t="n">
        <x:f>MAX(0,N1144-F1144-I1144)</x:f>
        <x:v>0</x:v>
      </x:c>
      <x:c r="Q1144" s="7" t="n">
        <x:f>MAX(0,G1144+J1144-P1144)</x:f>
        <x:v>0</x:v>
      </x:c>
      <x:c r="R1144" s="7" t="n">
        <x:f>M1144+MAX(0,K1144-MAX(0,P1144-G1144-J1144))</x:f>
        <x:v>0</x:v>
      </x:c>
      <x:c r="S1144" s="7" t="n">
        <x:f>SUM(O1144,Q1144,R1144)</x:f>
        <x:v>47189.11704312115</x:v>
      </x:c>
      <x:c r="T1144" s="14" t="n">
        <x:f>'Inventory detail'!T18</x:f>
        <x:v>0.0579</x:v>
      </x:c>
      <x:c r="U1144" s="14" t="n">
        <x:f>'Inventory detail'!U18</x:f>
        <x:v>0.056686499999999994</x:v>
      </x:c>
      <x:c r="V1144" s="9" t="n">
        <x:f>O1144*T1144</x:f>
        <x:v>2732.2498767967145</x:v>
      </x:c>
      <x:c r="W1144" s="9" t="n">
        <x:f>Q1144*T1144</x:f>
        <x:v>0</x:v>
      </x:c>
      <x:c r="X1144" s="9" t="n">
        <x:f>R1144*T1144</x:f>
        <x:v>0</x:v>
      </x:c>
      <x:c r="Y1144" s="9" t="n">
        <x:f>S1144*T1144</x:f>
        <x:v>2732.2498767967145</x:v>
      </x:c>
      <x:c r="Z1144" s="9" t="n">
        <x:f>IF(ISNUMBER(U1144),S1144*(U1144-T1144),"n.a.")</x:f>
        <x:v>-57.26399353182781</x:v>
      </x:c>
      <x:c r="AA1144" s="9" t="n">
        <x:f>IF(ISNUMBER(U1144),Y1144,0)</x:f>
        <x:v>2732.2498767967145</x:v>
      </x:c>
      <x:c r="AB1144" s="7" t="n">
        <x:f>MAX(0,L1144-SUM(F1144:K1144))</x:f>
        <x:v>0</x:v>
      </x:c>
    </x:row>
    <x:row r="1145" ht="22" customHeight="1">
      <x:c r="A1145" s="18" t="n">
        <x:f>Summary!D$41</x:f>
        <x:v>46357</x:v>
      </x:c>
      <x:c r="B1145" s="2" t="str">
        <x:f>'Inventory detail'!A19</x:f>
        <x:v>COIL</x:v>
      </x:c>
      <x:c r="C1145" s="2" t="str">
        <x:f>'Inventory detail'!B19</x:f>
        <x:v>10</x:v>
      </x:c>
      <x:c r="D1145" s="2" t="str">
        <x:f>'Inventory detail'!C19</x:f>
        <x:v>9BLK12-4</x:v>
      </x:c>
      <x:c r="E1145" s="10" t="n">
        <x:f>A19</x:f>
        <x:v>46327</x:v>
      </x:c>
      <x:c r="F1145" s="7" t="n">
        <x:f>O19</x:f>
        <x:v>31246.88821355236</x:v>
      </x:c>
      <x:c r="G1145" s="7" t="n">
        <x:f>Q19</x:f>
        <x:v>0</x:v>
      </x:c>
      <x:c r="H1145" s="7" t="n">
        <x:f>R19</x:f>
        <x:v>0</x:v>
      </x:c>
      <x:c r="I1145" s="7" t="n">
        <x:f>SUMIFS('PO detail'!$W$560:$W$572,'PO detail'!$V$560:$V$572,"&gt;="&amp;E1145,'PO detail'!$V$560:$V$572,"&lt;"&amp;A1145)</x:f>
        <x:v>4200</x:v>
      </x:c>
      <x:c r="J1145" s="7" t="n">
        <x:f>SUMIFS('PO detail'!$X$560:$X$572,'PO detail'!$V$560:$V$572,"&gt;="&amp;E1145,'PO detail'!$V$560:$V$572,"&lt;"&amp;A1145)</x:f>
        <x:v>0</x:v>
      </x:c>
      <x:c r="K1145" s="7" t="n">
        <x:f>SUMIFS('PO detail'!$Y$560:$Y$572,'PO detail'!$V$560:$V$572,"&gt;="&amp;E1145,'PO detail'!$V$560:$V$572,"&lt;"&amp;A1145)</x:f>
        <x:v>0</x:v>
      </x:c>
      <x:c r="L1145" s="7" t="n">
        <x:f>'Inventory detail'!F19*Summary!$K$5*(A1145-E1145)/Summary!$K$6</x:f>
        <x:v>25634.49363449692</x:v>
      </x:c>
      <x:c r="M1145" s="7" t="n">
        <x:f>MAX(0,H1145-L1145)</x:f>
        <x:v>0</x:v>
      </x:c>
      <x:c r="N1145" s="7" t="n">
        <x:f>MAX(0,L1145-H1145)</x:f>
        <x:v>25634.49363449692</x:v>
      </x:c>
      <x:c r="O1145" s="7" t="n">
        <x:f>MAX(0,F1145+I1145-N1145)</x:f>
        <x:v>9812.394579055439</x:v>
      </x:c>
      <x:c r="P1145" s="7" t="n">
        <x:f>MAX(0,N1145-F1145-I1145)</x:f>
        <x:v>0</x:v>
      </x:c>
      <x:c r="Q1145" s="7" t="n">
        <x:f>MAX(0,G1145+J1145-P1145)</x:f>
        <x:v>0</x:v>
      </x:c>
      <x:c r="R1145" s="7" t="n">
        <x:f>M1145+MAX(0,K1145-MAX(0,P1145-G1145-J1145))</x:f>
        <x:v>0</x:v>
      </x:c>
      <x:c r="S1145" s="7" t="n">
        <x:f>SUM(O1145,Q1145,R1145)</x:f>
        <x:v>9812.394579055439</x:v>
      </x:c>
      <x:c r="T1145" s="14" t="n">
        <x:f>'Inventory detail'!T19</x:f>
        <x:v>0.0394</x:v>
      </x:c>
      <x:c r="U1145" s="14" t="n">
        <x:f>'Inventory detail'!U19</x:f>
        <x:v>0.038674999999999994</x:v>
      </x:c>
      <x:c r="V1145" s="9" t="n">
        <x:f>O1145*T1145</x:f>
        <x:v>386.60834641478425</x:v>
      </x:c>
      <x:c r="W1145" s="9" t="n">
        <x:f>Q1145*T1145</x:f>
        <x:v>0</x:v>
      </x:c>
      <x:c r="X1145" s="9" t="n">
        <x:f>R1145*T1145</x:f>
        <x:v>0</x:v>
      </x:c>
      <x:c r="Y1145" s="9" t="n">
        <x:f>S1145*T1145</x:f>
        <x:v>386.60834641478425</x:v>
      </x:c>
      <x:c r="Z1145" s="9" t="n">
        <x:f>IF(ISNUMBER(U1145),S1145*(U1145-T1145),"n.a.")</x:f>
        <x:v>-7.113986069815227</x:v>
      </x:c>
      <x:c r="AA1145" s="9" t="n">
        <x:f>IF(ISNUMBER(U1145),Y1145,0)</x:f>
        <x:v>386.60834641478425</x:v>
      </x:c>
      <x:c r="AB1145" s="7" t="n">
        <x:f>MAX(0,L1145-SUM(F1145:K1145))</x:f>
        <x:v>0</x:v>
      </x:c>
    </x:row>
    <x:row r="1146" ht="22" customHeight="1">
      <x:c r="A1146" s="18" t="n">
        <x:f>Summary!D$41</x:f>
        <x:v>46357</x:v>
      </x:c>
      <x:c r="B1146" s="2" t="str">
        <x:f>'Inventory detail'!A20</x:f>
        <x:v>COIL</x:v>
      </x:c>
      <x:c r="C1146" s="2" t="str">
        <x:f>'Inventory detail'!B20</x:f>
        <x:v>10</x:v>
      </x:c>
      <x:c r="D1146" s="2" t="str">
        <x:f>'Inventory detail'!C20</x:f>
        <x:v>7BLK12-4</x:v>
      </x:c>
      <x:c r="E1146" s="10" t="n">
        <x:f>A20</x:f>
        <x:v>46327</x:v>
      </x:c>
      <x:c r="F1146" s="7" t="n">
        <x:f>O20</x:f>
        <x:v>20640.31737166324</x:v>
      </x:c>
      <x:c r="G1146" s="7" t="n">
        <x:f>Q20</x:f>
        <x:v>0</x:v>
      </x:c>
      <x:c r="H1146" s="7" t="n">
        <x:f>R20</x:f>
        <x:v>0</x:v>
      </x:c>
      <x:c r="I1146" s="7" t="n">
        <x:f>SUMIFS('PO detail'!$W$472:$W$483,'PO detail'!$V$472:$V$483,"&gt;="&amp;E1146,'PO detail'!$V$472:$V$483,"&lt;"&amp;A1146)</x:f>
        <x:v>50000</x:v>
      </x:c>
      <x:c r="J1146" s="7" t="n">
        <x:f>SUMIFS('PO detail'!$X$472:$X$483,'PO detail'!$V$472:$V$483,"&gt;="&amp;E1146,'PO detail'!$V$472:$V$483,"&lt;"&amp;A1146)</x:f>
        <x:v>0</x:v>
      </x:c>
      <x:c r="K1146" s="7" t="n">
        <x:f>SUMIFS('PO detail'!$Y$472:$Y$483,'PO detail'!$V$472:$V$483,"&gt;="&amp;E1146,'PO detail'!$V$472:$V$483,"&lt;"&amp;A1146)</x:f>
        <x:v>0</x:v>
      </x:c>
      <x:c r="L1146" s="7" t="n">
        <x:f>'Inventory detail'!F20*Summary!$K$5*(A1146-E1146)/Summary!$K$6</x:f>
        <x:v>24599.586036960987</x:v>
      </x:c>
      <x:c r="M1146" s="7" t="n">
        <x:f>MAX(0,H1146-L1146)</x:f>
        <x:v>0</x:v>
      </x:c>
      <x:c r="N1146" s="7" t="n">
        <x:f>MAX(0,L1146-H1146)</x:f>
        <x:v>24599.586036960987</x:v>
      </x:c>
      <x:c r="O1146" s="7" t="n">
        <x:f>MAX(0,F1146+I1146-N1146)</x:f>
        <x:v>46040.73133470226</x:v>
      </x:c>
      <x:c r="P1146" s="7" t="n">
        <x:f>MAX(0,N1146-F1146-I1146)</x:f>
        <x:v>0</x:v>
      </x:c>
      <x:c r="Q1146" s="7" t="n">
        <x:f>MAX(0,G1146+J1146-P1146)</x:f>
        <x:v>0</x:v>
      </x:c>
      <x:c r="R1146" s="7" t="n">
        <x:f>M1146+MAX(0,K1146-MAX(0,P1146-G1146-J1146))</x:f>
        <x:v>0</x:v>
      </x:c>
      <x:c r="S1146" s="7" t="n">
        <x:f>SUM(O1146,Q1146,R1146)</x:f>
        <x:v>46040.73133470226</x:v>
      </x:c>
      <x:c r="T1146" s="14" t="n">
        <x:f>'Inventory detail'!T20</x:f>
        <x:v>0.032799999999999996</x:v>
      </x:c>
      <x:c r="U1146" s="14" t="n">
        <x:f>'Inventory detail'!U20</x:f>
        <x:v>0.032045</x:v>
      </x:c>
      <x:c r="V1146" s="9" t="n">
        <x:f>O1146*T1146</x:f>
        <x:v>1510.1359877782338</x:v>
      </x:c>
      <x:c r="W1146" s="9" t="n">
        <x:f>Q1146*T1146</x:f>
        <x:v>0</x:v>
      </x:c>
      <x:c r="X1146" s="9" t="n">
        <x:f>R1146*T1146</x:f>
        <x:v>0</x:v>
      </x:c>
      <x:c r="Y1146" s="9" t="n">
        <x:f>S1146*T1146</x:f>
        <x:v>1510.1359877782338</x:v>
      </x:c>
      <x:c r="Z1146" s="9" t="n">
        <x:f>IF(ISNUMBER(U1146),S1146*(U1146-T1146),"n.a.")</x:f>
        <x:v>-34.760752157700146</x:v>
      </x:c>
      <x:c r="AA1146" s="9" t="n">
        <x:f>IF(ISNUMBER(U1146),Y1146,0)</x:f>
        <x:v>1510.1359877782338</x:v>
      </x:c>
      <x:c r="AB1146" s="7" t="n">
        <x:f>MAX(0,L1146-SUM(F1146:K1146))</x:f>
        <x:v>0</x:v>
      </x:c>
    </x:row>
    <x:row r="1147" ht="22" customHeight="1">
      <x:c r="A1147" s="18" t="n">
        <x:f>Summary!D$41</x:f>
        <x:v>46357</x:v>
      </x:c>
      <x:c r="B1147" s="2" t="str">
        <x:f>'Inventory detail'!A21</x:f>
        <x:v>WIRE</x:v>
      </x:c>
      <x:c r="C1147" s="2" t="str">
        <x:f>'Inventory detail'!B21</x:f>
        <x:v>10</x:v>
      </x:c>
      <x:c r="D1147" s="2" t="str">
        <x:f>'Inventory detail'!C21</x:f>
        <x:v>DL014BLK</x:v>
      </x:c>
      <x:c r="E1147" s="10" t="n">
        <x:f>A21</x:f>
        <x:v>46327</x:v>
      </x:c>
      <x:c r="F1147" s="7" t="n">
        <x:f>O21</x:f>
        <x:v>132883.36755646818</x:v>
      </x:c>
      <x:c r="G1147" s="7" t="n">
        <x:f>Q21</x:f>
        <x:v>0</x:v>
      </x:c>
      <x:c r="H1147" s="7" t="n">
        <x:f>R21</x:f>
        <x:v>0</x:v>
      </x:c>
      <x:c r="I1147" s="7" t="n">
        <x:f>SUMIFS('PO detail'!$W$1894:$W$1898,'PO detail'!$V$1894:$V$1898,"&gt;="&amp;E1147,'PO detail'!$V$1894:$V$1898,"&lt;"&amp;A1147)</x:f>
        <x:v>95000</x:v>
      </x:c>
      <x:c r="J1147" s="7" t="n">
        <x:f>SUMIFS('PO detail'!$X$1894:$X$1898,'PO detail'!$V$1894:$V$1898,"&gt;="&amp;E1147,'PO detail'!$V$1894:$V$1898,"&lt;"&amp;A1147)</x:f>
        <x:v>0</x:v>
      </x:c>
      <x:c r="K1147" s="7" t="n">
        <x:f>SUMIFS('PO detail'!$Y$1894:$Y$1898,'PO detail'!$V$1894:$V$1898,"&gt;="&amp;E1147,'PO detail'!$V$1894:$V$1898,"&lt;"&amp;A1147)</x:f>
        <x:v>0</x:v>
      </x:c>
      <x:c r="L1147" s="7" t="n">
        <x:f>'Inventory detail'!F21*Summary!$K$5*(A1147-E1147)/Summary!$K$6</x:f>
        <x:v>23630.390143737168</x:v>
      </x:c>
      <x:c r="M1147" s="7" t="n">
        <x:f>MAX(0,H1147-L1147)</x:f>
        <x:v>0</x:v>
      </x:c>
      <x:c r="N1147" s="7" t="n">
        <x:f>MAX(0,L1147-H1147)</x:f>
        <x:v>23630.390143737168</x:v>
      </x:c>
      <x:c r="O1147" s="7" t="n">
        <x:f>MAX(0,F1147+I1147-N1147)</x:f>
        <x:v>204252.977412731</x:v>
      </x:c>
      <x:c r="P1147" s="7" t="n">
        <x:f>MAX(0,N1147-F1147-I1147)</x:f>
        <x:v>0</x:v>
      </x:c>
      <x:c r="Q1147" s="7" t="n">
        <x:f>MAX(0,G1147+J1147-P1147)</x:f>
        <x:v>0</x:v>
      </x:c>
      <x:c r="R1147" s="7" t="n">
        <x:f>M1147+MAX(0,K1147-MAX(0,P1147-G1147-J1147))</x:f>
        <x:v>0</x:v>
      </x:c>
      <x:c r="S1147" s="7" t="n">
        <x:f>SUM(O1147,Q1147,R1147)</x:f>
        <x:v>204252.977412731</x:v>
      </x:c>
      <x:c r="T1147" s="14" t="n">
        <x:f>'Inventory detail'!T21</x:f>
        <x:v>0.0363</x:v>
      </x:c>
      <x:c r="U1147" s="14" t="n">
        <x:f>'Inventory detail'!U21</x:f>
        <x:v>0.0363</x:v>
      </x:c>
      <x:c r="V1147" s="9" t="n">
        <x:f>O1147*T1147</x:f>
        <x:v>7414.383080082135</x:v>
      </x:c>
      <x:c r="W1147" s="9" t="n">
        <x:f>Q1147*T1147</x:f>
        <x:v>0</x:v>
      </x:c>
      <x:c r="X1147" s="9" t="n">
        <x:f>R1147*T1147</x:f>
        <x:v>0</x:v>
      </x:c>
      <x:c r="Y1147" s="9" t="n">
        <x:f>S1147*T1147</x:f>
        <x:v>7414.383080082135</x:v>
      </x:c>
      <x:c r="Z1147" s="9" t="n">
        <x:f>IF(ISNUMBER(U1147),S1147*(U1147-T1147),"n.a.")</x:f>
        <x:v>0</x:v>
      </x:c>
      <x:c r="AA1147" s="9" t="n">
        <x:f>IF(ISNUMBER(U1147),Y1147,0)</x:f>
        <x:v>7414.383080082135</x:v>
      </x:c>
      <x:c r="AB1147" s="7" t="n">
        <x:f>MAX(0,L1147-SUM(F1147:K1147))</x:f>
        <x:v>0</x:v>
      </x:c>
    </x:row>
    <x:row r="1148" ht="22" customHeight="1">
      <x:c r="A1148" s="18" t="n">
        <x:f>Summary!D$41</x:f>
        <x:v>46357</x:v>
      </x:c>
      <x:c r="B1148" s="2" t="str">
        <x:f>'Inventory detail'!A22</x:f>
        <x:v>POUC</x:v>
      </x:c>
      <x:c r="C1148" s="2" t="str">
        <x:f>'Inventory detail'!B22</x:f>
        <x:v>60</x:v>
      </x:c>
      <x:c r="D1148" s="2" t="str">
        <x:f>'Inventory detail'!C22</x:f>
        <x:v>LET5</x:v>
      </x:c>
      <x:c r="E1148" s="10" t="n">
        <x:f>A22</x:f>
        <x:v>46327</x:v>
      </x:c>
      <x:c r="F1148" s="7" t="n">
        <x:f>O22</x:f>
        <x:v>54453.11178644764</x:v>
      </x:c>
      <x:c r="G1148" s="7" t="n">
        <x:f>Q22</x:f>
        <x:v>35000</x:v>
      </x:c>
      <x:c r="H1148" s="7" t="n">
        <x:f>R22</x:f>
        <x:v>0</x:v>
      </x:c>
      <x:c r="I1148" s="7" t="n">
        <x:f>SUMIFS('PO detail'!$W$1771:$W$1775,'PO detail'!$V$1771:$V$1775,"&gt;="&amp;E1148,'PO detail'!$V$1771:$V$1775,"&lt;"&amp;A1148)</x:f>
        <x:v>0</x:v>
      </x:c>
      <x:c r="J1148" s="7" t="n">
        <x:f>SUMIFS('PO detail'!$X$1771:$X$1775,'PO detail'!$V$1771:$V$1775,"&gt;="&amp;E1148,'PO detail'!$V$1771:$V$1775,"&lt;"&amp;A1148)</x:f>
        <x:v>31000</x:v>
      </x:c>
      <x:c r="K1148" s="7" t="n">
        <x:f>SUMIFS('PO detail'!$Y$1771:$Y$1775,'PO detail'!$V$1771:$V$1775,"&gt;="&amp;E1148,'PO detail'!$V$1771:$V$1775,"&lt;"&amp;A1148)</x:f>
        <x:v>0</x:v>
      </x:c>
      <x:c r="L1148" s="7" t="n">
        <x:f>'Inventory detail'!F22*Summary!$K$5*(A1148-E1148)/Summary!$K$6</x:f>
        <x:v>22365.50636550308</x:v>
      </x:c>
      <x:c r="M1148" s="7" t="n">
        <x:f>MAX(0,H1148-L1148)</x:f>
        <x:v>0</x:v>
      </x:c>
      <x:c r="N1148" s="7" t="n">
        <x:f>MAX(0,L1148-H1148)</x:f>
        <x:v>22365.50636550308</x:v>
      </x:c>
      <x:c r="O1148" s="7" t="n">
        <x:f>MAX(0,F1148+I1148-N1148)</x:f>
        <x:v>32087.60542094456</x:v>
      </x:c>
      <x:c r="P1148" s="7" t="n">
        <x:f>MAX(0,N1148-F1148-I1148)</x:f>
        <x:v>0</x:v>
      </x:c>
      <x:c r="Q1148" s="7" t="n">
        <x:f>MAX(0,G1148+J1148-P1148)</x:f>
        <x:v>66000</x:v>
      </x:c>
      <x:c r="R1148" s="7" t="n">
        <x:f>M1148+MAX(0,K1148-MAX(0,P1148-G1148-J1148))</x:f>
        <x:v>0</x:v>
      </x:c>
      <x:c r="S1148" s="7" t="n">
        <x:f>SUM(O1148,Q1148,R1148)</x:f>
        <x:v>98087.60542094456</x:v>
      </x:c>
      <x:c r="T1148" s="14" t="n">
        <x:f>'Inventory detail'!T22</x:f>
        <x:v>0.0707</x:v>
      </x:c>
      <x:c r="U1148" s="14" t="n">
        <x:f>'Inventory detail'!U22</x:f>
        <x:v>0.077055</x:v>
      </x:c>
      <x:c r="V1148" s="9" t="n">
        <x:f>O1148*T1148</x:f>
        <x:v>2268.5937032607803</x:v>
      </x:c>
      <x:c r="W1148" s="9" t="n">
        <x:f>Q1148*T1148</x:f>
        <x:v>4666.2</x:v>
      </x:c>
      <x:c r="X1148" s="9" t="n">
        <x:f>R1148*T1148</x:f>
        <x:v>0</x:v>
      </x:c>
      <x:c r="Y1148" s="9" t="n">
        <x:f>S1148*T1148</x:f>
        <x:v>6934.79370326078</x:v>
      </x:c>
      <x:c r="Z1148" s="9" t="n">
        <x:f>IF(ISNUMBER(U1148),S1148*(U1148-T1148),"n.a.")</x:f>
        <x:v>623.3467324501026</x:v>
      </x:c>
      <x:c r="AA1148" s="9" t="n">
        <x:f>IF(ISNUMBER(U1148),Y1148,0)</x:f>
        <x:v>6934.79370326078</x:v>
      </x:c>
      <x:c r="AB1148" s="7" t="n">
        <x:f>MAX(0,L1148-SUM(F1148:K1148))</x:f>
        <x:v>0</x:v>
      </x:c>
    </x:row>
    <x:row r="1149" ht="22" customHeight="1">
      <x:c r="A1149" s="18" t="n">
        <x:f>Summary!D$41</x:f>
        <x:v>46357</x:v>
      </x:c>
      <x:c r="B1149" s="2" t="str">
        <x:f>'Inventory detail'!A23</x:f>
        <x:v>COIL</x:v>
      </x:c>
      <x:c r="C1149" s="2" t="str">
        <x:f>'Inventory detail'!B23</x:f>
        <x:v>60</x:v>
      </x:c>
      <x:c r="D1149" s="2" t="str">
        <x:f>'Inventory detail'!C23</x:f>
        <x:v>9BLK12-4</x:v>
      </x:c>
      <x:c r="E1149" s="10" t="n">
        <x:f>A23</x:f>
        <x:v>46327</x:v>
      </x:c>
      <x:c r="F1149" s="7" t="n">
        <x:f>O23</x:f>
        <x:v>48150.513347022585</x:v>
      </x:c>
      <x:c r="G1149" s="7" t="n">
        <x:f>Q23</x:f>
        <x:v>0</x:v>
      </x:c>
      <x:c r="H1149" s="7" t="n">
        <x:f>R23</x:f>
        <x:v>0</x:v>
      </x:c>
      <x:c r="I1149" s="7" t="n">
        <x:f>SUMIFS('PO detail'!$W$1433:$W$1443,'PO detail'!$V$1433:$V$1443,"&gt;="&amp;E1149,'PO detail'!$V$1433:$V$1443,"&lt;"&amp;A1149)</x:f>
        <x:v>10500</x:v>
      </x:c>
      <x:c r="J1149" s="7" t="n">
        <x:f>SUMIFS('PO detail'!$X$1433:$X$1443,'PO detail'!$V$1433:$V$1443,"&gt;="&amp;E1149,'PO detail'!$V$1433:$V$1443,"&lt;"&amp;A1149)</x:f>
        <x:v>0</x:v>
      </x:c>
      <x:c r="K1149" s="7" t="n">
        <x:f>SUMIFS('PO detail'!$Y$1433:$Y$1443,'PO detail'!$V$1433:$V$1443,"&gt;="&amp;E1149,'PO detail'!$V$1433:$V$1443,"&lt;"&amp;A1149)</x:f>
        <x:v>0</x:v>
      </x:c>
      <x:c r="L1149" s="7" t="n">
        <x:f>'Inventory detail'!F23*Summary!$K$5*(A1149-E1149)/Summary!$K$6</x:f>
        <x:v>18455.852156057495</x:v>
      </x:c>
      <x:c r="M1149" s="7" t="n">
        <x:f>MAX(0,H1149-L1149)</x:f>
        <x:v>0</x:v>
      </x:c>
      <x:c r="N1149" s="7" t="n">
        <x:f>MAX(0,L1149-H1149)</x:f>
        <x:v>18455.852156057495</x:v>
      </x:c>
      <x:c r="O1149" s="7" t="n">
        <x:f>MAX(0,F1149+I1149-N1149)</x:f>
        <x:v>40194.66119096509</x:v>
      </x:c>
      <x:c r="P1149" s="7" t="n">
        <x:f>MAX(0,N1149-F1149-I1149)</x:f>
        <x:v>0</x:v>
      </x:c>
      <x:c r="Q1149" s="7" t="n">
        <x:f>MAX(0,G1149+J1149-P1149)</x:f>
        <x:v>0</x:v>
      </x:c>
      <x:c r="R1149" s="7" t="n">
        <x:f>M1149+MAX(0,K1149-MAX(0,P1149-G1149-J1149))</x:f>
        <x:v>0</x:v>
      </x:c>
      <x:c r="S1149" s="7" t="n">
        <x:f>SUM(O1149,Q1149,R1149)</x:f>
        <x:v>40194.66119096509</x:v>
      </x:c>
      <x:c r="T1149" s="14" t="n">
        <x:f>'Inventory detail'!T23</x:f>
        <x:v>0.0394</x:v>
      </x:c>
      <x:c r="U1149" s="14" t="n">
        <x:f>'Inventory detail'!U23</x:f>
        <x:v>0.038674999999999994</x:v>
      </x:c>
      <x:c r="V1149" s="9" t="n">
        <x:f>O1149*T1149</x:f>
        <x:v>1583.6696509240244</x:v>
      </x:c>
      <x:c r="W1149" s="9" t="n">
        <x:f>Q1149*T1149</x:f>
        <x:v>0</x:v>
      </x:c>
      <x:c r="X1149" s="9" t="n">
        <x:f>R1149*T1149</x:f>
        <x:v>0</x:v>
      </x:c>
      <x:c r="Y1149" s="9" t="n">
        <x:f>S1149*T1149</x:f>
        <x:v>1583.6696509240244</x:v>
      </x:c>
      <x:c r="Z1149" s="9" t="n">
        <x:f>IF(ISNUMBER(U1149),S1149*(U1149-T1149),"n.a.")</x:f>
        <x:v>-29.141129363449828</x:v>
      </x:c>
      <x:c r="AA1149" s="9" t="n">
        <x:f>IF(ISNUMBER(U1149),Y1149,0)</x:f>
        <x:v>1583.6696509240244</x:v>
      </x:c>
      <x:c r="AB1149" s="7" t="n">
        <x:f>MAX(0,L1149-SUM(F1149:K1149))</x:f>
        <x:v>0</x:v>
      </x:c>
    </x:row>
    <x:row r="1150" ht="22" customHeight="1">
      <x:c r="A1150" s="18" t="n">
        <x:f>Summary!D$41</x:f>
        <x:v>46357</x:v>
      </x:c>
      <x:c r="B1150" s="2" t="str">
        <x:f>'Inventory detail'!A24</x:f>
        <x:v>POUC</x:v>
      </x:c>
      <x:c r="C1150" s="2" t="str">
        <x:f>'Inventory detail'!B24</x:f>
        <x:v>60</x:v>
      </x:c>
      <x:c r="D1150" s="2" t="str">
        <x:f>'Inventory detail'!C24</x:f>
        <x:v>PRC5</x:v>
      </x:c>
      <x:c r="E1150" s="10" t="n">
        <x:f>A24</x:f>
        <x:v>46327</x:v>
      </x:c>
      <x:c r="F1150" s="7" t="n">
        <x:f>O24</x:f>
        <x:v>80707.18685831621</x:v>
      </x:c>
      <x:c r="G1150" s="7" t="n">
        <x:f>Q24</x:f>
        <x:v>0</x:v>
      </x:c>
      <x:c r="H1150" s="7" t="n">
        <x:f>R24</x:f>
        <x:v>0</x:v>
      </x:c>
      <x:c r="I1150" s="7" t="n">
        <x:f>SUMIFS('PO detail'!$W$1829:$W$1831,'PO detail'!$V$1829:$V$1831,"&gt;="&amp;E1150,'PO detail'!$V$1829:$V$1831,"&lt;"&amp;A1150)</x:f>
        <x:v>0</x:v>
      </x:c>
      <x:c r="J1150" s="7" t="n">
        <x:f>SUMIFS('PO detail'!$X$1829:$X$1831,'PO detail'!$V$1829:$V$1831,"&gt;="&amp;E1150,'PO detail'!$V$1829:$V$1831,"&lt;"&amp;A1150)</x:f>
        <x:v>60000</x:v>
      </x:c>
      <x:c r="K1150" s="7" t="n">
        <x:f>SUMIFS('PO detail'!$Y$1829:$Y$1831,'PO detail'!$V$1829:$V$1831,"&gt;="&amp;E1150,'PO detail'!$V$1829:$V$1831,"&lt;"&amp;A1150)</x:f>
        <x:v>0</x:v>
      </x:c>
      <x:c r="L1150" s="7" t="n">
        <x:f>'Inventory detail'!F24*Summary!$K$5*(A1150-E1150)/Summary!$K$6</x:f>
        <x:v>18381.93018480493</x:v>
      </x:c>
      <x:c r="M1150" s="7" t="n">
        <x:f>MAX(0,H1150-L1150)</x:f>
        <x:v>0</x:v>
      </x:c>
      <x:c r="N1150" s="7" t="n">
        <x:f>MAX(0,L1150-H1150)</x:f>
        <x:v>18381.93018480493</x:v>
      </x:c>
      <x:c r="O1150" s="7" t="n">
        <x:f>MAX(0,F1150+I1150-N1150)</x:f>
        <x:v>62325.256673511285</x:v>
      </x:c>
      <x:c r="P1150" s="7" t="n">
        <x:f>MAX(0,N1150-F1150-I1150)</x:f>
        <x:v>0</x:v>
      </x:c>
      <x:c r="Q1150" s="7" t="n">
        <x:f>MAX(0,G1150+J1150-P1150)</x:f>
        <x:v>60000</x:v>
      </x:c>
      <x:c r="R1150" s="7" t="n">
        <x:f>M1150+MAX(0,K1150-MAX(0,P1150-G1150-J1150))</x:f>
        <x:v>0</x:v>
      </x:c>
      <x:c r="S1150" s="7" t="n">
        <x:f>SUM(O1150,Q1150,R1150)</x:f>
        <x:v>122325.25667351129</x:v>
      </x:c>
      <x:c r="T1150" s="14" t="n">
        <x:f>'Inventory detail'!T24</x:f>
        <x:v>0.0098</x:v>
      </x:c>
      <x:c r="U1150" s="14" t="n">
        <x:f>'Inventory detail'!U24</x:f>
        <x:v>0.010725</x:v>
      </x:c>
      <x:c r="V1150" s="9" t="n">
        <x:f>O1150*T1150</x:f>
        <x:v>610.7875154004106</x:v>
      </x:c>
      <x:c r="W1150" s="9" t="n">
        <x:f>Q1150*T1150</x:f>
        <x:v>588</x:v>
      </x:c>
      <x:c r="X1150" s="9" t="n">
        <x:f>R1150*T1150</x:f>
        <x:v>0</x:v>
      </x:c>
      <x:c r="Y1150" s="9" t="n">
        <x:f>S1150*T1150</x:f>
        <x:v>1198.7875154004107</x:v>
      </x:c>
      <x:c r="Z1150" s="9" t="n">
        <x:f>IF(ISNUMBER(U1150),S1150*(U1150-T1150),"n.a.")</x:f>
        <x:v>113.150862422998</x:v>
      </x:c>
      <x:c r="AA1150" s="9" t="n">
        <x:f>IF(ISNUMBER(U1150),Y1150,0)</x:f>
        <x:v>1198.7875154004107</x:v>
      </x:c>
      <x:c r="AB1150" s="7" t="n">
        <x:f>MAX(0,L1150-SUM(F1150:K1150))</x:f>
        <x:v>0</x:v>
      </x:c>
    </x:row>
    <x:row r="1151" ht="22" customHeight="1">
      <x:c r="A1151" s="18" t="n">
        <x:f>Summary!D$41</x:f>
        <x:v>46357</x:v>
      </x:c>
      <x:c r="B1151" s="2" t="str">
        <x:f>'Inventory detail'!A25</x:f>
        <x:v>COIL</x:v>
      </x:c>
      <x:c r="C1151" s="2" t="str">
        <x:f>'Inventory detail'!B25</x:f>
        <x:v>10</x:v>
      </x:c>
      <x:c r="D1151" s="2" t="str">
        <x:f>'Inventory detail'!C25</x:f>
        <x:v>18BLK12-4</x:v>
      </x:c>
      <x:c r="E1151" s="10" t="n">
        <x:f>A25</x:f>
        <x:v>46327</x:v>
      </x:c>
      <x:c r="F1151" s="7" t="n">
        <x:f>O25</x:f>
        <x:v>8629.087145790556</x:v>
      </x:c>
      <x:c r="G1151" s="7" t="n">
        <x:f>Q25</x:f>
        <x:v>0</x:v>
      </x:c>
      <x:c r="H1151" s="7" t="n">
        <x:f>R25</x:f>
        <x:v>0</x:v>
      </x:c>
      <x:c r="I1151" s="7" t="n">
        <x:f>SUMIFS('PO detail'!$W$237:$W$249,'PO detail'!$V$237:$V$249,"&gt;="&amp;E1151,'PO detail'!$V$237:$V$249,"&lt;"&amp;A1151)</x:f>
        <x:v>21000</x:v>
      </x:c>
      <x:c r="J1151" s="7" t="n">
        <x:f>SUMIFS('PO detail'!$X$237:$X$249,'PO detail'!$V$237:$V$249,"&gt;="&amp;E1151,'PO detail'!$V$237:$V$249,"&lt;"&amp;A1151)</x:f>
        <x:v>0</x:v>
      </x:c>
      <x:c r="K1151" s="7" t="n">
        <x:f>SUMIFS('PO detail'!$Y$237:$Y$249,'PO detail'!$V$237:$V$249,"&gt;="&amp;E1151,'PO detail'!$V$237:$V$249,"&lt;"&amp;A1151)</x:f>
        <x:v>0</x:v>
      </x:c>
      <x:c r="L1151" s="7" t="n">
        <x:f>'Inventory detail'!F25*Summary!$K$5*(A1151-E1151)/Summary!$K$6</x:f>
        <x:v>17831.625462012318</x:v>
      </x:c>
      <x:c r="M1151" s="7" t="n">
        <x:f>MAX(0,H1151-L1151)</x:f>
        <x:v>0</x:v>
      </x:c>
      <x:c r="N1151" s="7" t="n">
        <x:f>MAX(0,L1151-H1151)</x:f>
        <x:v>17831.625462012318</x:v>
      </x:c>
      <x:c r="O1151" s="7" t="n">
        <x:f>MAX(0,F1151+I1151-N1151)</x:f>
        <x:v>11797.461683778238</x:v>
      </x:c>
      <x:c r="P1151" s="7" t="n">
        <x:f>MAX(0,N1151-F1151-I1151)</x:f>
        <x:v>0</x:v>
      </x:c>
      <x:c r="Q1151" s="7" t="n">
        <x:f>MAX(0,G1151+J1151-P1151)</x:f>
        <x:v>0</x:v>
      </x:c>
      <x:c r="R1151" s="7" t="n">
        <x:f>M1151+MAX(0,K1151-MAX(0,P1151-G1151-J1151))</x:f>
        <x:v>0</x:v>
      </x:c>
      <x:c r="S1151" s="7" t="n">
        <x:f>SUM(O1151,Q1151,R1151)</x:f>
        <x:v>11797.461683778238</x:v>
      </x:c>
      <x:c r="T1151" s="14" t="n">
        <x:f>'Inventory detail'!T25</x:f>
        <x:v>0.11630000000000001</x:v>
      </x:c>
      <x:c r="U1151" s="14" t="n">
        <x:f>'Inventory detail'!U25</x:f>
        <x:v>0.1139255</x:v>
      </x:c>
      <x:c r="V1151" s="9" t="n">
        <x:f>O1151*T1151</x:f>
        <x:v>1372.0447938234092</x:v>
      </x:c>
      <x:c r="W1151" s="9" t="n">
        <x:f>Q1151*T1151</x:f>
        <x:v>0</x:v>
      </x:c>
      <x:c r="X1151" s="9" t="n">
        <x:f>R1151*T1151</x:f>
        <x:v>0</x:v>
      </x:c>
      <x:c r="Y1151" s="9" t="n">
        <x:f>S1151*T1151</x:f>
        <x:v>1372.0447938234092</x:v>
      </x:c>
      <x:c r="Z1151" s="9" t="n">
        <x:f>IF(ISNUMBER(U1151),S1151*(U1151-T1151),"n.a.")</x:f>
        <x:v>-28.013072768131607</x:v>
      </x:c>
      <x:c r="AA1151" s="9" t="n">
        <x:f>IF(ISNUMBER(U1151),Y1151,0)</x:f>
        <x:v>1372.0447938234092</x:v>
      </x:c>
      <x:c r="AB1151" s="7" t="n">
        <x:f>MAX(0,L1151-SUM(F1151:K1151))</x:f>
        <x:v>0</x:v>
      </x:c>
    </x:row>
    <x:row r="1152" ht="22" customHeight="1">
      <x:c r="A1152" s="18" t="n">
        <x:f>Summary!D$41</x:f>
        <x:v>46357</x:v>
      </x:c>
      <x:c r="B1152" s="2" t="str">
        <x:f>'Inventory detail'!A26</x:f>
        <x:v>COIL</x:v>
      </x:c>
      <x:c r="C1152" s="2" t="str">
        <x:f>'Inventory detail'!B26</x:f>
        <x:v>10</x:v>
      </x:c>
      <x:c r="D1152" s="2" t="str">
        <x:f>'Inventory detail'!C26</x:f>
        <x:v>20BLK12-4</x:v>
      </x:c>
      <x:c r="E1152" s="10" t="n">
        <x:f>A26</x:f>
        <x:v>46327</x:v>
      </x:c>
      <x:c r="F1152" s="7" t="n">
        <x:f>O26</x:f>
        <x:v>16762.083285420944</x:v>
      </x:c>
      <x:c r="G1152" s="7" t="n">
        <x:f>Q26</x:f>
        <x:v>0</x:v>
      </x:c>
      <x:c r="H1152" s="7" t="n">
        <x:f>R26</x:f>
        <x:v>0</x:v>
      </x:c>
      <x:c r="I1152" s="7" t="n">
        <x:f>SUMIFS('PO detail'!$W$273:$W$285,'PO detail'!$V$273:$V$285,"&gt;="&amp;E1152,'PO detail'!$V$273:$V$285,"&lt;"&amp;A1152)</x:f>
        <x:v>21000</x:v>
      </x:c>
      <x:c r="J1152" s="7" t="n">
        <x:f>SUMIFS('PO detail'!$X$273:$X$285,'PO detail'!$V$273:$V$285,"&gt;="&amp;E1152,'PO detail'!$V$273:$V$285,"&lt;"&amp;A1152)</x:f>
        <x:v>0</x:v>
      </x:c>
      <x:c r="K1152" s="7" t="n">
        <x:f>SUMIFS('PO detail'!$Y$273:$Y$285,'PO detail'!$V$273:$V$285,"&gt;="&amp;E1152,'PO detail'!$V$273:$V$285,"&lt;"&amp;A1152)</x:f>
        <x:v>0</x:v>
      </x:c>
      <x:c r="L1152" s="7" t="n">
        <x:f>'Inventory detail'!F26*Summary!$K$5*(A1152-E1152)/Summary!$K$6</x:f>
        <x:v>17527.71745379877</x:v>
      </x:c>
      <x:c r="M1152" s="7" t="n">
        <x:f>MAX(0,H1152-L1152)</x:f>
        <x:v>0</x:v>
      </x:c>
      <x:c r="N1152" s="7" t="n">
        <x:f>MAX(0,L1152-H1152)</x:f>
        <x:v>17527.71745379877</x:v>
      </x:c>
      <x:c r="O1152" s="7" t="n">
        <x:f>MAX(0,F1152+I1152-N1152)</x:f>
        <x:v>20234.365831622174</x:v>
      </x:c>
      <x:c r="P1152" s="7" t="n">
        <x:f>MAX(0,N1152-F1152-I1152)</x:f>
        <x:v>0</x:v>
      </x:c>
      <x:c r="Q1152" s="7" t="n">
        <x:f>MAX(0,G1152+J1152-P1152)</x:f>
        <x:v>0</x:v>
      </x:c>
      <x:c r="R1152" s="7" t="n">
        <x:f>M1152+MAX(0,K1152-MAX(0,P1152-G1152-J1152))</x:f>
        <x:v>0</x:v>
      </x:c>
      <x:c r="S1152" s="7" t="n">
        <x:f>SUM(O1152,Q1152,R1152)</x:f>
        <x:v>20234.365831622174</x:v>
      </x:c>
      <x:c r="T1152" s="14" t="n">
        <x:f>'Inventory detail'!T26</x:f>
        <x:v>0.1246</x:v>
      </x:c>
      <x:c r="U1152" s="14" t="n">
        <x:f>'Inventory detail'!U26</x:f>
        <x:v>0.1221025</x:v>
      </x:c>
      <x:c r="V1152" s="9" t="n">
        <x:f>O1152*T1152</x:f>
        <x:v>2521.201982620123</x:v>
      </x:c>
      <x:c r="W1152" s="9" t="n">
        <x:f>Q1152*T1152</x:f>
        <x:v>0</x:v>
      </x:c>
      <x:c r="X1152" s="9" t="n">
        <x:f>R1152*T1152</x:f>
        <x:v>0</x:v>
      </x:c>
      <x:c r="Y1152" s="9" t="n">
        <x:f>S1152*T1152</x:f>
        <x:v>2521.201982620123</x:v>
      </x:c>
      <x:c r="Z1152" s="9" t="n">
        <x:f>IF(ISNUMBER(U1152),S1152*(U1152-T1152),"n.a.")</x:f>
        <x:v>-50.535328664476374</x:v>
      </x:c>
      <x:c r="AA1152" s="9" t="n">
        <x:f>IF(ISNUMBER(U1152),Y1152,0)</x:f>
        <x:v>2521.201982620123</x:v>
      </x:c>
      <x:c r="AB1152" s="7" t="n">
        <x:f>MAX(0,L1152-SUM(F1152:K1152))</x:f>
        <x:v>0</x:v>
      </x:c>
    </x:row>
    <x:row r="1153" ht="22" customHeight="1">
      <x:c r="A1153" s="18" t="n">
        <x:f>Summary!D$41</x:f>
        <x:v>46357</x:v>
      </x:c>
      <x:c r="B1153" s="2" t="str">
        <x:f>'Inventory detail'!A27</x:f>
        <x:v>COIL</x:v>
      </x:c>
      <x:c r="C1153" s="2" t="str">
        <x:f>'Inventory detail'!B27</x:f>
        <x:v>60</x:v>
      </x:c>
      <x:c r="D1153" s="2" t="str">
        <x:f>'Inventory detail'!C27</x:f>
        <x:v>16BLK12-4</x:v>
      </x:c>
      <x:c r="E1153" s="10" t="n">
        <x:f>A27</x:f>
        <x:v>46327</x:v>
      </x:c>
      <x:c r="F1153" s="7" t="n">
        <x:f>O27</x:f>
        <x:v>32572.89527720739</x:v>
      </x:c>
      <x:c r="G1153" s="7" t="n">
        <x:f>Q27</x:f>
        <x:v>0</x:v>
      </x:c>
      <x:c r="H1153" s="7" t="n">
        <x:f>R27</x:f>
        <x:v>0</x:v>
      </x:c>
      <x:c r="I1153" s="7" t="n">
        <x:f>SUMIFS('PO detail'!$W$1138:$W$1148,'PO detail'!$V$1138:$V$1148,"&gt;="&amp;E1153,'PO detail'!$V$1138:$V$1148,"&lt;"&amp;A1153)</x:f>
        <x:v>21000</x:v>
      </x:c>
      <x:c r="J1153" s="7" t="n">
        <x:f>SUMIFS('PO detail'!$X$1138:$X$1148,'PO detail'!$V$1138:$V$1148,"&gt;="&amp;E1153,'PO detail'!$V$1138:$V$1148,"&lt;"&amp;A1153)</x:f>
        <x:v>0</x:v>
      </x:c>
      <x:c r="K1153" s="7" t="n">
        <x:f>SUMIFS('PO detail'!$Y$1138:$Y$1148,'PO detail'!$V$1138:$V$1148,"&gt;="&amp;E1153,'PO detail'!$V$1138:$V$1148,"&lt;"&amp;A1153)</x:f>
        <x:v>0</x:v>
      </x:c>
      <x:c r="L1153" s="7" t="n">
        <x:f>'Inventory detail'!F27*Summary!$K$5*(A1153-E1153)/Summary!$K$6</x:f>
        <x:v>16731.00616016427</x:v>
      </x:c>
      <x:c r="M1153" s="7" t="n">
        <x:f>MAX(0,H1153-L1153)</x:f>
        <x:v>0</x:v>
      </x:c>
      <x:c r="N1153" s="7" t="n">
        <x:f>MAX(0,L1153-H1153)</x:f>
        <x:v>16731.00616016427</x:v>
      </x:c>
      <x:c r="O1153" s="7" t="n">
        <x:f>MAX(0,F1153+I1153-N1153)</x:f>
        <x:v>36841.889117043116</x:v>
      </x:c>
      <x:c r="P1153" s="7" t="n">
        <x:f>MAX(0,N1153-F1153-I1153)</x:f>
        <x:v>0</x:v>
      </x:c>
      <x:c r="Q1153" s="7" t="n">
        <x:f>MAX(0,G1153+J1153-P1153)</x:f>
        <x:v>0</x:v>
      </x:c>
      <x:c r="R1153" s="7" t="n">
        <x:f>M1153+MAX(0,K1153-MAX(0,P1153-G1153-J1153))</x:f>
        <x:v>0</x:v>
      </x:c>
      <x:c r="S1153" s="7" t="n">
        <x:f>SUM(O1153,Q1153,R1153)</x:f>
        <x:v>36841.889117043116</x:v>
      </x:c>
      <x:c r="T1153" s="14" t="n">
        <x:f>'Inventory detail'!T27</x:f>
        <x:v>0.0924</x:v>
      </x:c>
      <x:c r="U1153" s="14" t="n">
        <x:f>'Inventory detail'!U27</x:f>
        <x:v>0.0904995</x:v>
      </x:c>
      <x:c r="V1153" s="9" t="n">
        <x:f>O1153*T1153</x:f>
        <x:v>3404.190554414784</x:v>
      </x:c>
      <x:c r="W1153" s="9" t="n">
        <x:f>Q1153*T1153</x:f>
        <x:v>0</x:v>
      </x:c>
      <x:c r="X1153" s="9" t="n">
        <x:f>R1153*T1153</x:f>
        <x:v>0</x:v>
      </x:c>
      <x:c r="Y1153" s="9" t="n">
        <x:f>S1153*T1153</x:f>
        <x:v>3404.190554414784</x:v>
      </x:c>
      <x:c r="Z1153" s="9" t="n">
        <x:f>IF(ISNUMBER(U1153),S1153*(U1153-T1153),"n.a.")</x:f>
        <x:v>-70.01801026694042</x:v>
      </x:c>
      <x:c r="AA1153" s="9" t="n">
        <x:f>IF(ISNUMBER(U1153),Y1153,0)</x:f>
        <x:v>3404.190554414784</x:v>
      </x:c>
      <x:c r="AB1153" s="7" t="n">
        <x:f>MAX(0,L1153-SUM(F1153:K1153))</x:f>
        <x:v>0</x:v>
      </x:c>
    </x:row>
    <x:row r="1154" ht="22" customHeight="1">
      <x:c r="A1154" s="18" t="n">
        <x:f>Summary!D$41</x:f>
        <x:v>46357</x:v>
      </x:c>
      <x:c r="B1154" s="2" t="str">
        <x:f>'Inventory detail'!A28</x:f>
        <x:v>COIL</x:v>
      </x:c>
      <x:c r="C1154" s="2" t="str">
        <x:f>'Inventory detail'!B28</x:f>
        <x:v>30</x:v>
      </x:c>
      <x:c r="D1154" s="2" t="str">
        <x:f>'Inventory detail'!C28</x:f>
        <x:v>18BLK12-4</x:v>
      </x:c>
      <x:c r="E1154" s="10" t="n">
        <x:f>A28</x:f>
        <x:v>46327</x:v>
      </x:c>
      <x:c r="F1154" s="7" t="n">
        <x:f>O28</x:f>
        <x:v>41298.080985626286</x:v>
      </x:c>
      <x:c r="G1154" s="7" t="n">
        <x:f>Q28</x:f>
        <x:v>0</x:v>
      </x:c>
      <x:c r="H1154" s="7" t="n">
        <x:f>R28</x:f>
        <x:v>0</x:v>
      </x:c>
      <x:c r="I1154" s="7" t="n">
        <x:f>SUMIFS('PO detail'!$W$805:$W$815,'PO detail'!$V$805:$V$815,"&gt;="&amp;E1154,'PO detail'!$V$805:$V$815,"&lt;"&amp;A1154)</x:f>
        <x:v>5600</x:v>
      </x:c>
      <x:c r="J1154" s="7" t="n">
        <x:f>SUMIFS('PO detail'!$X$805:$X$815,'PO detail'!$V$805:$V$815,"&gt;="&amp;E1154,'PO detail'!$V$805:$V$815,"&lt;"&amp;A1154)</x:f>
        <x:v>0</x:v>
      </x:c>
      <x:c r="K1154" s="7" t="n">
        <x:f>SUMIFS('PO detail'!$Y$805:$Y$815,'PO detail'!$V$805:$V$815,"&gt;="&amp;E1154,'PO detail'!$V$805:$V$815,"&lt;"&amp;A1154)</x:f>
        <x:v>0</x:v>
      </x:c>
      <x:c r="L1154" s="7" t="n">
        <x:f>'Inventory detail'!F28*Summary!$K$5*(A1154-E1154)/Summary!$K$6</x:f>
        <x:v>16698.155236139628</x:v>
      </x:c>
      <x:c r="M1154" s="7" t="n">
        <x:f>MAX(0,H1154-L1154)</x:f>
        <x:v>0</x:v>
      </x:c>
      <x:c r="N1154" s="7" t="n">
        <x:f>MAX(0,L1154-H1154)</x:f>
        <x:v>16698.155236139628</x:v>
      </x:c>
      <x:c r="O1154" s="7" t="n">
        <x:f>MAX(0,F1154+I1154-N1154)</x:f>
        <x:v>30199.925749486658</x:v>
      </x:c>
      <x:c r="P1154" s="7" t="n">
        <x:f>MAX(0,N1154-F1154-I1154)</x:f>
        <x:v>0</x:v>
      </x:c>
      <x:c r="Q1154" s="7" t="n">
        <x:f>MAX(0,G1154+J1154-P1154)</x:f>
        <x:v>0</x:v>
      </x:c>
      <x:c r="R1154" s="7" t="n">
        <x:f>M1154+MAX(0,K1154-MAX(0,P1154-G1154-J1154))</x:f>
        <x:v>0</x:v>
      </x:c>
      <x:c r="S1154" s="7" t="n">
        <x:f>SUM(O1154,Q1154,R1154)</x:f>
        <x:v>30199.925749486658</x:v>
      </x:c>
      <x:c r="T1154" s="14" t="n">
        <x:f>'Inventory detail'!T28</x:f>
        <x:v>0.11630000000000001</x:v>
      </x:c>
      <x:c r="U1154" s="14" t="n">
        <x:f>'Inventory detail'!U28</x:f>
        <x:v>0.1139255</x:v>
      </x:c>
      <x:c r="V1154" s="9" t="n">
        <x:f>O1154*T1154</x:f>
        <x:v>3512.2513646652988</x:v>
      </x:c>
      <x:c r="W1154" s="9" t="n">
        <x:f>Q1154*T1154</x:f>
        <x:v>0</x:v>
      </x:c>
      <x:c r="X1154" s="9" t="n">
        <x:f>R1154*T1154</x:f>
        <x:v>0</x:v>
      </x:c>
      <x:c r="Y1154" s="9" t="n">
        <x:f>S1154*T1154</x:f>
        <x:v>3512.2513646652988</x:v>
      </x:c>
      <x:c r="Z1154" s="9" t="n">
        <x:f>IF(ISNUMBER(U1154),S1154*(U1154-T1154),"n.a.")</x:f>
        <x:v>-71.70972369215653</x:v>
      </x:c>
      <x:c r="AA1154" s="9" t="n">
        <x:f>IF(ISNUMBER(U1154),Y1154,0)</x:f>
        <x:v>3512.2513646652988</x:v>
      </x:c>
      <x:c r="AB1154" s="7" t="n">
        <x:f>MAX(0,L1154-SUM(F1154:K1154))</x:f>
        <x:v>0</x:v>
      </x:c>
    </x:row>
    <x:row r="1155" ht="22" customHeight="1">
      <x:c r="A1155" s="18" t="n">
        <x:f>Summary!D$41</x:f>
        <x:v>46357</x:v>
      </x:c>
      <x:c r="B1155" s="2" t="str">
        <x:f>'Inventory detail'!A29</x:f>
        <x:v>COIL</x:v>
      </x:c>
      <x:c r="C1155" s="2" t="str">
        <x:f>'Inventory detail'!B29</x:f>
        <x:v>10</x:v>
      </x:c>
      <x:c r="D1155" s="2" t="str">
        <x:f>'Inventory detail'!C29</x:f>
        <x:v>11BLK12-4</x:v>
      </x:c>
      <x:c r="E1155" s="10" t="n">
        <x:f>A29</x:f>
        <x:v>46327</x:v>
      </x:c>
      <x:c r="F1155" s="7" t="n">
        <x:f>O29</x:f>
        <x:v>6669.609856262834</x:v>
      </x:c>
      <x:c r="G1155" s="7" t="n">
        <x:f>Q29</x:f>
        <x:v>0</x:v>
      </x:c>
      <x:c r="H1155" s="7" t="n">
        <x:f>R29</x:f>
        <x:v>0</x:v>
      </x:c>
      <x:c r="I1155" s="7" t="n">
        <x:f>SUMIFS('PO detail'!$W$60:$W$69,'PO detail'!$V$60:$V$69,"&gt;="&amp;E1155,'PO detail'!$V$60:$V$69,"&lt;"&amp;A1155)</x:f>
        <x:v>33600</x:v>
      </x:c>
      <x:c r="J1155" s="7" t="n">
        <x:f>SUMIFS('PO detail'!$X$60:$X$69,'PO detail'!$V$60:$V$69,"&gt;="&amp;E1155,'PO detail'!$V$60:$V$69,"&lt;"&amp;A1155)</x:f>
        <x:v>0</x:v>
      </x:c>
      <x:c r="K1155" s="7" t="n">
        <x:f>SUMIFS('PO detail'!$Y$60:$Y$69,'PO detail'!$V$60:$V$69,"&gt;="&amp;E1155,'PO detail'!$V$60:$V$69,"&lt;"&amp;A1155)</x:f>
        <x:v>0</x:v>
      </x:c>
      <x:c r="L1155" s="7" t="n">
        <x:f>'Inventory detail'!F29*Summary!$K$5*(A1155-E1155)/Summary!$K$6</x:f>
        <x:v>16213.552361396303</x:v>
      </x:c>
      <x:c r="M1155" s="7" t="n">
        <x:f>MAX(0,H1155-L1155)</x:f>
        <x:v>0</x:v>
      </x:c>
      <x:c r="N1155" s="7" t="n">
        <x:f>MAX(0,L1155-H1155)</x:f>
        <x:v>16213.552361396303</x:v>
      </x:c>
      <x:c r="O1155" s="7" t="n">
        <x:f>MAX(0,F1155+I1155-N1155)</x:f>
        <x:v>24056.05749486653</x:v>
      </x:c>
      <x:c r="P1155" s="7" t="n">
        <x:f>MAX(0,N1155-F1155-I1155)</x:f>
        <x:v>0</x:v>
      </x:c>
      <x:c r="Q1155" s="7" t="n">
        <x:f>MAX(0,G1155+J1155-P1155)</x:f>
        <x:v>0</x:v>
      </x:c>
      <x:c r="R1155" s="7" t="n">
        <x:f>M1155+MAX(0,K1155-MAX(0,P1155-G1155-J1155))</x:f>
        <x:v>0</x:v>
      </x:c>
      <x:c r="S1155" s="7" t="n">
        <x:f>SUM(O1155,Q1155,R1155)</x:f>
        <x:v>24056.05749486653</x:v>
      </x:c>
      <x:c r="T1155" s="14" t="n">
        <x:f>'Inventory detail'!T29</x:f>
        <x:v>0.0559</x:v>
      </x:c>
      <x:c r="U1155" s="14" t="n">
        <x:f>'Inventory detail'!U29</x:f>
        <x:v>0.054807999999999996</x:v>
      </x:c>
      <x:c r="V1155" s="9" t="n">
        <x:f>O1155*T1155</x:f>
        <x:v>1344.733613963039</x:v>
      </x:c>
      <x:c r="W1155" s="9" t="n">
        <x:f>Q1155*T1155</x:f>
        <x:v>0</x:v>
      </x:c>
      <x:c r="X1155" s="9" t="n">
        <x:f>R1155*T1155</x:f>
        <x:v>0</x:v>
      </x:c>
      <x:c r="Y1155" s="9" t="n">
        <x:f>S1155*T1155</x:f>
        <x:v>1344.733613963039</x:v>
      </x:c>
      <x:c r="Z1155" s="9" t="n">
        <x:f>IF(ISNUMBER(U1155),S1155*(U1155-T1155),"n.a.")</x:f>
        <x:v>-26.269214784394315</x:v>
      </x:c>
      <x:c r="AA1155" s="9" t="n">
        <x:f>IF(ISNUMBER(U1155),Y1155,0)</x:f>
        <x:v>1344.733613963039</x:v>
      </x:c>
      <x:c r="AB1155" s="7" t="n">
        <x:f>MAX(0,L1155-SUM(F1155:K1155))</x:f>
        <x:v>0</x:v>
      </x:c>
    </x:row>
    <x:row r="1156" ht="22" customHeight="1">
      <x:c r="A1156" s="18" t="n">
        <x:f>Summary!D$41</x:f>
        <x:v>46357</x:v>
      </x:c>
      <x:c r="B1156" s="2" t="str">
        <x:f>'Inventory detail'!A30</x:f>
        <x:v>WIRE</x:v>
      </x:c>
      <x:c r="C1156" s="2" t="str">
        <x:f>'Inventory detail'!B30</x:f>
        <x:v>10</x:v>
      </x:c>
      <x:c r="D1156" s="2" t="str">
        <x:f>'Inventory detail'!C30</x:f>
        <x:v>DL716BLK</x:v>
      </x:c>
      <x:c r="E1156" s="10" t="n">
        <x:f>A30</x:f>
        <x:v>46327</x:v>
      </x:c>
      <x:c r="F1156" s="7" t="n">
        <x:f>O30</x:f>
        <x:v>84426.28336755646</x:v>
      </x:c>
      <x:c r="G1156" s="7" t="n">
        <x:f>Q30</x:f>
        <x:v>0</x:v>
      </x:c>
      <x:c r="H1156" s="7" t="n">
        <x:f>R30</x:f>
        <x:v>0</x:v>
      </x:c>
      <x:c r="I1156" s="7" t="n">
        <x:f>SUMIFS('PO detail'!$W$2007:$W$2011,'PO detail'!$V$2007:$V$2011,"&gt;="&amp;E1156,'PO detail'!$V$2007:$V$2011,"&lt;"&amp;A1156)</x:f>
        <x:v>55000</x:v>
      </x:c>
      <x:c r="J1156" s="7" t="n">
        <x:f>SUMIFS('PO detail'!$X$2007:$X$2011,'PO detail'!$V$2007:$V$2011,"&gt;="&amp;E1156,'PO detail'!$V$2007:$V$2011,"&lt;"&amp;A1156)</x:f>
        <x:v>0</x:v>
      </x:c>
      <x:c r="K1156" s="7" t="n">
        <x:f>SUMIFS('PO detail'!$Y$2007:$Y$2011,'PO detail'!$V$2007:$V$2011,"&gt;="&amp;E1156,'PO detail'!$V$2007:$V$2011,"&lt;"&amp;A1156)</x:f>
        <x:v>0</x:v>
      </x:c>
      <x:c r="L1156" s="7" t="n">
        <x:f>'Inventory detail'!F30*Summary!$K$5*(A1156-E1156)/Summary!$K$6</x:f>
        <x:v>16139.630390143737</x:v>
      </x:c>
      <x:c r="M1156" s="7" t="n">
        <x:f>MAX(0,H1156-L1156)</x:f>
        <x:v>0</x:v>
      </x:c>
      <x:c r="N1156" s="7" t="n">
        <x:f>MAX(0,L1156-H1156)</x:f>
        <x:v>16139.630390143737</x:v>
      </x:c>
      <x:c r="O1156" s="7" t="n">
        <x:f>MAX(0,F1156+I1156-N1156)</x:f>
        <x:v>123286.65297741273</x:v>
      </x:c>
      <x:c r="P1156" s="7" t="n">
        <x:f>MAX(0,N1156-F1156-I1156)</x:f>
        <x:v>0</x:v>
      </x:c>
      <x:c r="Q1156" s="7" t="n">
        <x:f>MAX(0,G1156+J1156-P1156)</x:f>
        <x:v>0</x:v>
      </x:c>
      <x:c r="R1156" s="7" t="n">
        <x:f>M1156+MAX(0,K1156-MAX(0,P1156-G1156-J1156))</x:f>
        <x:v>0</x:v>
      </x:c>
      <x:c r="S1156" s="7" t="n">
        <x:f>SUM(O1156,Q1156,R1156)</x:f>
        <x:v>123286.65297741273</x:v>
      </x:c>
      <x:c r="T1156" s="14" t="n">
        <x:f>'Inventory detail'!T30</x:f>
        <x:v>0.0732</x:v>
      </x:c>
      <x:c r="U1156" s="14" t="n">
        <x:f>'Inventory detail'!U30</x:f>
        <x:v>0.0732</x:v>
      </x:c>
      <x:c r="V1156" s="9" t="n">
        <x:f>O1156*T1156</x:f>
        <x:v>9024.582997946613</x:v>
      </x:c>
      <x:c r="W1156" s="9" t="n">
        <x:f>Q1156*T1156</x:f>
        <x:v>0</x:v>
      </x:c>
      <x:c r="X1156" s="9" t="n">
        <x:f>R1156*T1156</x:f>
        <x:v>0</x:v>
      </x:c>
      <x:c r="Y1156" s="9" t="n">
        <x:f>S1156*T1156</x:f>
        <x:v>9024.582997946613</x:v>
      </x:c>
      <x:c r="Z1156" s="9" t="n">
        <x:f>IF(ISNUMBER(U1156),S1156*(U1156-T1156),"n.a.")</x:f>
        <x:v>0</x:v>
      </x:c>
      <x:c r="AA1156" s="9" t="n">
        <x:f>IF(ISNUMBER(U1156),Y1156,0)</x:f>
        <x:v>9024.582997946613</x:v>
      </x:c>
      <x:c r="AB1156" s="7" t="n">
        <x:f>MAX(0,L1156-SUM(F1156:K1156))</x:f>
        <x:v>0</x:v>
      </x:c>
    </x:row>
    <x:row r="1157" ht="22" customHeight="1">
      <x:c r="A1157" s="18" t="n">
        <x:f>Summary!D$41</x:f>
        <x:v>46357</x:v>
      </x:c>
      <x:c r="B1157" s="2" t="str">
        <x:f>'Inventory detail'!A31</x:f>
        <x:v>COIL</x:v>
      </x:c>
      <x:c r="C1157" s="2" t="str">
        <x:f>'Inventory detail'!B31</x:f>
        <x:v>60</x:v>
      </x:c>
      <x:c r="D1157" s="2" t="str">
        <x:f>'Inventory detail'!C31</x:f>
        <x:v>7BLK12-4</x:v>
      </x:c>
      <x:c r="E1157" s="10" t="n">
        <x:f>A31</x:f>
        <x:v>46327</x:v>
      </x:c>
      <x:c r="F1157" s="7" t="n">
        <x:f>O31</x:f>
        <x:v>37283.70726899384</x:v>
      </x:c>
      <x:c r="G1157" s="7" t="n">
        <x:f>Q31</x:f>
        <x:v>0</x:v>
      </x:c>
      <x:c r="H1157" s="7" t="n">
        <x:f>R31</x:f>
        <x:v>0</x:v>
      </x:c>
      <x:c r="I1157" s="7" t="n">
        <x:f>SUMIFS('PO detail'!$W$1365:$W$1375,'PO detail'!$V$1365:$V$1375,"&gt;="&amp;E1157,'PO detail'!$V$1365:$V$1375,"&lt;"&amp;A1157)</x:f>
        <x:v>15000</x:v>
      </x:c>
      <x:c r="J1157" s="7" t="n">
        <x:f>SUMIFS('PO detail'!$X$1365:$X$1375,'PO detail'!$V$1365:$V$1375,"&gt;="&amp;E1157,'PO detail'!$V$1365:$V$1375,"&lt;"&amp;A1157)</x:f>
        <x:v>0</x:v>
      </x:c>
      <x:c r="K1157" s="7" t="n">
        <x:f>SUMIFS('PO detail'!$Y$1365:$Y$1375,'PO detail'!$V$1365:$V$1375,"&gt;="&amp;E1157,'PO detail'!$V$1365:$V$1375,"&lt;"&amp;A1157)</x:f>
        <x:v>0</x:v>
      </x:c>
      <x:c r="L1157" s="7" t="n">
        <x:f>'Inventory detail'!F31*Summary!$K$5*(A1157-E1157)/Summary!$K$6</x:f>
        <x:v>15934.294866529774</x:v>
      </x:c>
      <x:c r="M1157" s="7" t="n">
        <x:f>MAX(0,H1157-L1157)</x:f>
        <x:v>0</x:v>
      </x:c>
      <x:c r="N1157" s="7" t="n">
        <x:f>MAX(0,L1157-H1157)</x:f>
        <x:v>15934.294866529774</x:v>
      </x:c>
      <x:c r="O1157" s="7" t="n">
        <x:f>MAX(0,F1157+I1157-N1157)</x:f>
        <x:v>36349.41240246407</x:v>
      </x:c>
      <x:c r="P1157" s="7" t="n">
        <x:f>MAX(0,N1157-F1157-I1157)</x:f>
        <x:v>0</x:v>
      </x:c>
      <x:c r="Q1157" s="7" t="n">
        <x:f>MAX(0,G1157+J1157-P1157)</x:f>
        <x:v>0</x:v>
      </x:c>
      <x:c r="R1157" s="7" t="n">
        <x:f>M1157+MAX(0,K1157-MAX(0,P1157-G1157-J1157))</x:f>
        <x:v>0</x:v>
      </x:c>
      <x:c r="S1157" s="7" t="n">
        <x:f>SUM(O1157,Q1157,R1157)</x:f>
        <x:v>36349.41240246407</x:v>
      </x:c>
      <x:c r="T1157" s="14" t="n">
        <x:f>'Inventory detail'!T31</x:f>
        <x:v>0.032799999999999996</x:v>
      </x:c>
      <x:c r="U1157" s="14" t="n">
        <x:f>'Inventory detail'!U31</x:f>
        <x:v>0.032045</x:v>
      </x:c>
      <x:c r="V1157" s="9" t="n">
        <x:f>O1157*T1157</x:f>
        <x:v>1192.2607268008214</x:v>
      </x:c>
      <x:c r="W1157" s="9" t="n">
        <x:f>Q1157*T1157</x:f>
        <x:v>0</x:v>
      </x:c>
      <x:c r="X1157" s="9" t="n">
        <x:f>R1157*T1157</x:f>
        <x:v>0</x:v>
      </x:c>
      <x:c r="Y1157" s="9" t="n">
        <x:f>S1157*T1157</x:f>
        <x:v>1192.2607268008214</x:v>
      </x:c>
      <x:c r="Z1157" s="9" t="n">
        <x:f>IF(ISNUMBER(U1157),S1157*(U1157-T1157),"n.a.")</x:f>
        <x:v>-27.443806363860325</x:v>
      </x:c>
      <x:c r="AA1157" s="9" t="n">
        <x:f>IF(ISNUMBER(U1157),Y1157,0)</x:f>
        <x:v>1192.2607268008214</x:v>
      </x:c>
      <x:c r="AB1157" s="7" t="n">
        <x:f>MAX(0,L1157-SUM(F1157:K1157))</x:f>
        <x:v>0</x:v>
      </x:c>
    </x:row>
    <x:row r="1158" ht="22" customHeight="1">
      <x:c r="A1158" s="18" t="n">
        <x:f>Summary!D$41</x:f>
        <x:v>46357</x:v>
      </x:c>
      <x:c r="B1158" s="2" t="str">
        <x:f>'Inventory detail'!A32</x:f>
        <x:v>COIL</x:v>
      </x:c>
      <x:c r="C1158" s="2" t="str">
        <x:f>'Inventory detail'!B32</x:f>
        <x:v>30</x:v>
      </x:c>
      <x:c r="D1158" s="2" t="str">
        <x:f>'Inventory detail'!C32</x:f>
        <x:v>6BLK12-4</x:v>
      </x:c>
      <x:c r="E1158" s="10" t="n">
        <x:f>A32</x:f>
        <x:v>46327</x:v>
      </x:c>
      <x:c r="F1158" s="7" t="n">
        <x:f>O32</x:f>
        <x:v>30364.27104722793</x:v>
      </x:c>
      <x:c r="G1158" s="7" t="n">
        <x:f>Q32</x:f>
        <x:v>0</x:v>
      </x:c>
      <x:c r="H1158" s="7" t="n">
        <x:f>R32</x:f>
        <x:v>0</x:v>
      </x:c>
      <x:c r="I1158" s="7" t="n">
        <x:f>SUMIFS('PO detail'!$W$923:$W$933,'PO detail'!$V$923:$V$933,"&gt;="&amp;E1158,'PO detail'!$V$923:$V$933,"&lt;"&amp;A1158)</x:f>
        <x:v>10000</x:v>
      </x:c>
      <x:c r="J1158" s="7" t="n">
        <x:f>SUMIFS('PO detail'!$X$923:$X$933,'PO detail'!$V$923:$V$933,"&gt;="&amp;E1158,'PO detail'!$V$923:$V$933,"&lt;"&amp;A1158)</x:f>
        <x:v>0</x:v>
      </x:c>
      <x:c r="K1158" s="7" t="n">
        <x:f>SUMIFS('PO detail'!$Y$923:$Y$933,'PO detail'!$V$923:$V$933,"&gt;="&amp;E1158,'PO detail'!$V$923:$V$933,"&lt;"&amp;A1158)</x:f>
        <x:v>0</x:v>
      </x:c>
      <x:c r="L1158" s="7" t="n">
        <x:f>'Inventory detail'!F32*Summary!$K$5*(A1158-E1158)/Summary!$K$6</x:f>
        <x:v>13872.689938398356</x:v>
      </x:c>
      <x:c r="M1158" s="7" t="n">
        <x:f>MAX(0,H1158-L1158)</x:f>
        <x:v>0</x:v>
      </x:c>
      <x:c r="N1158" s="7" t="n">
        <x:f>MAX(0,L1158-H1158)</x:f>
        <x:v>13872.689938398356</x:v>
      </x:c>
      <x:c r="O1158" s="7" t="n">
        <x:f>MAX(0,F1158+I1158-N1158)</x:f>
        <x:v>26491.581108829574</x:v>
      </x:c>
      <x:c r="P1158" s="7" t="n">
        <x:f>MAX(0,N1158-F1158-I1158)</x:f>
        <x:v>0</x:v>
      </x:c>
      <x:c r="Q1158" s="7" t="n">
        <x:f>MAX(0,G1158+J1158-P1158)</x:f>
        <x:v>0</x:v>
      </x:c>
      <x:c r="R1158" s="7" t="n">
        <x:f>M1158+MAX(0,K1158-MAX(0,P1158-G1158-J1158))</x:f>
        <x:v>0</x:v>
      </x:c>
      <x:c r="S1158" s="7" t="n">
        <x:f>SUM(O1158,Q1158,R1158)</x:f>
        <x:v>26491.581108829574</x:v>
      </x:c>
      <x:c r="T1158" s="14" t="n">
        <x:f>'Inventory detail'!T32</x:f>
        <x:v>0.030899999999999997</x:v>
      </x:c>
      <x:c r="U1158" s="14" t="n">
        <x:f>'Inventory detail'!U32</x:f>
        <x:v>0.030277000000000002</x:v>
      </x:c>
      <x:c r="V1158" s="9" t="n">
        <x:f>O1158*T1158</x:f>
        <x:v>818.5898562628338</x:v>
      </x:c>
      <x:c r="W1158" s="9" t="n">
        <x:f>Q1158*T1158</x:f>
        <x:v>0</x:v>
      </x:c>
      <x:c r="X1158" s="9" t="n">
        <x:f>R1158*T1158</x:f>
        <x:v>0</x:v>
      </x:c>
      <x:c r="Y1158" s="9" t="n">
        <x:f>S1158*T1158</x:f>
        <x:v>818.5898562628338</x:v>
      </x:c>
      <x:c r="Z1158" s="9" t="n">
        <x:f>IF(ISNUMBER(U1158),S1158*(U1158-T1158),"n.a.")</x:f>
        <x:v>-16.504255030800696</x:v>
      </x:c>
      <x:c r="AA1158" s="9" t="n">
        <x:f>IF(ISNUMBER(U1158),Y1158,0)</x:f>
        <x:v>818.5898562628338</x:v>
      </x:c>
      <x:c r="AB1158" s="7" t="n">
        <x:f>MAX(0,L1158-SUM(F1158:K1158))</x:f>
        <x:v>0</x:v>
      </x:c>
    </x:row>
    <x:row r="1159" ht="22" customHeight="1">
      <x:c r="A1159" s="18" t="n">
        <x:f>Summary!D$41</x:f>
        <x:v>46357</x:v>
      </x:c>
      <x:c r="B1159" s="2" t="str">
        <x:f>'Inventory detail'!A33</x:f>
        <x:v>POUC</x:v>
      </x:c>
      <x:c r="C1159" s="2" t="str">
        <x:f>'Inventory detail'!B33</x:f>
        <x:v>10</x:v>
      </x:c>
      <x:c r="D1159" s="2" t="str">
        <x:f>'Inventory detail'!C33</x:f>
        <x:v>LET3</x:v>
      </x:c>
      <x:c r="E1159" s="10" t="n">
        <x:f>A33</x:f>
        <x:v>46327</x:v>
      </x:c>
      <x:c r="F1159" s="7" t="n">
        <x:f>O33</x:f>
        <x:v>0</x:v>
      </x:c>
      <x:c r="G1159" s="7" t="n">
        <x:f>Q33</x:f>
        <x:v>21647.638603696098</x:v>
      </x:c>
      <x:c r="H1159" s="7" t="n">
        <x:f>R33</x:f>
        <x:v>0</x:v>
      </x:c>
      <x:c r="I1159" s="7" t="n">
        <x:f>SUMIFS('PO detail'!$W$1503:$W$1509,'PO detail'!$V$1503:$V$1509,"&gt;="&amp;E1159,'PO detail'!$V$1503:$V$1509,"&lt;"&amp;A1159)</x:f>
        <x:v>0</x:v>
      </x:c>
      <x:c r="J1159" s="7" t="n">
        <x:f>SUMIFS('PO detail'!$X$1503:$X$1509,'PO detail'!$V$1503:$V$1509,"&gt;="&amp;E1159,'PO detail'!$V$1503:$V$1509,"&lt;"&amp;A1159)</x:f>
        <x:v>16000</x:v>
      </x:c>
      <x:c r="K1159" s="7" t="n">
        <x:f>SUMIFS('PO detail'!$Y$1503:$Y$1509,'PO detail'!$V$1503:$V$1509,"&gt;="&amp;E1159,'PO detail'!$V$1503:$V$1509,"&lt;"&amp;A1159)</x:f>
        <x:v>0</x:v>
      </x:c>
      <x:c r="L1159" s="7" t="n">
        <x:f>'Inventory detail'!F33*Summary!$K$5*(A1159-E1159)/Summary!$K$6</x:f>
        <x:v>13503.080082135524</x:v>
      </x:c>
      <x:c r="M1159" s="7" t="n">
        <x:f>MAX(0,H1159-L1159)</x:f>
        <x:v>0</x:v>
      </x:c>
      <x:c r="N1159" s="7" t="n">
        <x:f>MAX(0,L1159-H1159)</x:f>
        <x:v>13503.080082135524</x:v>
      </x:c>
      <x:c r="O1159" s="7" t="n">
        <x:f>MAX(0,F1159+I1159-N1159)</x:f>
        <x:v>0</x:v>
      </x:c>
      <x:c r="P1159" s="7" t="n">
        <x:f>MAX(0,N1159-F1159-I1159)</x:f>
        <x:v>13503.080082135524</x:v>
      </x:c>
      <x:c r="Q1159" s="7" t="n">
        <x:f>MAX(0,G1159+J1159-P1159)</x:f>
        <x:v>24144.558521560575</x:v>
      </x:c>
      <x:c r="R1159" s="7" t="n">
        <x:f>M1159+MAX(0,K1159-MAX(0,P1159-G1159-J1159))</x:f>
        <x:v>0</x:v>
      </x:c>
      <x:c r="S1159" s="7" t="n">
        <x:f>SUM(O1159,Q1159,R1159)</x:f>
        <x:v>24144.558521560575</x:v>
      </x:c>
      <x:c r="T1159" s="14" t="n">
        <x:f>'Inventory detail'!T33</x:f>
        <x:v>0.044800000000000006</x:v>
      </x:c>
      <x:c r="U1159" s="14" t="n">
        <x:f>'Inventory detail'!U33</x:f>
        <x:v>0.048839999999999995</x:v>
      </x:c>
      <x:c r="V1159" s="9" t="n">
        <x:f>O1159*T1159</x:f>
        <x:v>0</x:v>
      </x:c>
      <x:c r="W1159" s="9" t="n">
        <x:f>Q1159*T1159</x:f>
        <x:v>1081.6762217659139</x:v>
      </x:c>
      <x:c r="X1159" s="9" t="n">
        <x:f>R1159*T1159</x:f>
        <x:v>0</x:v>
      </x:c>
      <x:c r="Y1159" s="9" t="n">
        <x:f>S1159*T1159</x:f>
        <x:v>1081.6762217659139</x:v>
      </x:c>
      <x:c r="Z1159" s="9" t="n">
        <x:f>IF(ISNUMBER(U1159),S1159*(U1159-T1159),"n.a.")</x:f>
        <x:v>97.54401642710444</x:v>
      </x:c>
      <x:c r="AA1159" s="9" t="n">
        <x:f>IF(ISNUMBER(U1159),Y1159,0)</x:f>
        <x:v>1081.6762217659139</x:v>
      </x:c>
      <x:c r="AB1159" s="7" t="n">
        <x:f>MAX(0,L1159-SUM(F1159:K1159))</x:f>
        <x:v>0</x:v>
      </x:c>
    </x:row>
    <x:row r="1160" ht="22" customHeight="1">
      <x:c r="A1160" s="18" t="n">
        <x:f>Summary!D$41</x:f>
        <x:v>46357</x:v>
      </x:c>
      <x:c r="B1160" s="2" t="str">
        <x:f>'Inventory detail'!A34</x:f>
        <x:v>COIL</x:v>
      </x:c>
      <x:c r="C1160" s="2" t="str">
        <x:f>'Inventory detail'!B34</x:f>
        <x:v>60</x:v>
      </x:c>
      <x:c r="D1160" s="2" t="str">
        <x:f>'Inventory detail'!C34</x:f>
        <x:v>18BLK12-4</x:v>
      </x:c>
      <x:c r="E1160" s="10" t="n">
        <x:f>A34</x:f>
        <x:v>46327</x:v>
      </x:c>
      <x:c r="F1160" s="7" t="n">
        <x:f>O34</x:f>
        <x:v>19218.409527720738</x:v>
      </x:c>
      <x:c r="G1160" s="7" t="n">
        <x:f>Q34</x:f>
        <x:v>0</x:v>
      </x:c>
      <x:c r="H1160" s="7" t="n">
        <x:f>R34</x:f>
        <x:v>0</x:v>
      </x:c>
      <x:c r="I1160" s="7" t="n">
        <x:f>SUMIFS('PO detail'!$W$1159:$W$1169,'PO detail'!$V$1159:$V$1169,"&gt;="&amp;E1160,'PO detail'!$V$1159:$V$1169,"&lt;"&amp;A1160)</x:f>
        <x:v>16800</x:v>
      </x:c>
      <x:c r="J1160" s="7" t="n">
        <x:f>SUMIFS('PO detail'!$X$1159:$X$1169,'PO detail'!$V$1159:$V$1169,"&gt;="&amp;E1160,'PO detail'!$V$1159:$V$1169,"&lt;"&amp;A1160)</x:f>
        <x:v>0</x:v>
      </x:c>
      <x:c r="K1160" s="7" t="n">
        <x:f>SUMIFS('PO detail'!$Y$1159:$Y$1169,'PO detail'!$V$1159:$V$1169,"&gt;="&amp;E1160,'PO detail'!$V$1159:$V$1169,"&lt;"&amp;A1160)</x:f>
        <x:v>0</x:v>
      </x:c>
      <x:c r="L1160" s="7" t="n">
        <x:f>'Inventory detail'!F34*Summary!$K$5*(A1160-E1160)/Summary!$K$6</x:f>
        <x:v>13149.900616016426</x:v>
      </x:c>
      <x:c r="M1160" s="7" t="n">
        <x:f>MAX(0,H1160-L1160)</x:f>
        <x:v>0</x:v>
      </x:c>
      <x:c r="N1160" s="7" t="n">
        <x:f>MAX(0,L1160-H1160)</x:f>
        <x:v>13149.900616016426</x:v>
      </x:c>
      <x:c r="O1160" s="7" t="n">
        <x:f>MAX(0,F1160+I1160-N1160)</x:f>
        <x:v>22868.50891170431</x:v>
      </x:c>
      <x:c r="P1160" s="7" t="n">
        <x:f>MAX(0,N1160-F1160-I1160)</x:f>
        <x:v>0</x:v>
      </x:c>
      <x:c r="Q1160" s="7" t="n">
        <x:f>MAX(0,G1160+J1160-P1160)</x:f>
        <x:v>0</x:v>
      </x:c>
      <x:c r="R1160" s="7" t="n">
        <x:f>M1160+MAX(0,K1160-MAX(0,P1160-G1160-J1160))</x:f>
        <x:v>0</x:v>
      </x:c>
      <x:c r="S1160" s="7" t="n">
        <x:f>SUM(O1160,Q1160,R1160)</x:f>
        <x:v>22868.50891170431</x:v>
      </x:c>
      <x:c r="T1160" s="14" t="n">
        <x:f>'Inventory detail'!T34</x:f>
        <x:v>0.11630000000000001</x:v>
      </x:c>
      <x:c r="U1160" s="14" t="n">
        <x:f>'Inventory detail'!U34</x:f>
        <x:v>0.1139255</x:v>
      </x:c>
      <x:c r="V1160" s="9" t="n">
        <x:f>O1160*T1160</x:f>
        <x:v>2659.6075864312115</x:v>
      </x:c>
      <x:c r="W1160" s="9" t="n">
        <x:f>Q1160*T1160</x:f>
        <x:v>0</x:v>
      </x:c>
      <x:c r="X1160" s="9" t="n">
        <x:f>R1160*T1160</x:f>
        <x:v>0</x:v>
      </x:c>
      <x:c r="Y1160" s="9" t="n">
        <x:f>S1160*T1160</x:f>
        <x:v>2659.6075864312115</x:v>
      </x:c>
      <x:c r="Z1160" s="9" t="n">
        <x:f>IF(ISNUMBER(U1160),S1160*(U1160-T1160),"n.a.")</x:f>
        <x:v>-54.30127441084224</x:v>
      </x:c>
      <x:c r="AA1160" s="9" t="n">
        <x:f>IF(ISNUMBER(U1160),Y1160,0)</x:f>
        <x:v>2659.6075864312115</x:v>
      </x:c>
      <x:c r="AB1160" s="7" t="n">
        <x:f>MAX(0,L1160-SUM(F1160:K1160))</x:f>
        <x:v>0</x:v>
      </x:c>
    </x:row>
    <x:row r="1161" ht="22" customHeight="1">
      <x:c r="A1161" s="18" t="n">
        <x:f>Summary!D$41</x:f>
        <x:v>46357</x:v>
      </x:c>
      <x:c r="B1161" s="2" t="str">
        <x:f>'Inventory detail'!A35</x:f>
        <x:v>COIL</x:v>
      </x:c>
      <x:c r="C1161" s="2" t="str">
        <x:f>'Inventory detail'!B35</x:f>
        <x:v>60</x:v>
      </x:c>
      <x:c r="D1161" s="2" t="str">
        <x:f>'Inventory detail'!C35</x:f>
        <x:v>8WHT12-4</x:v>
      </x:c>
      <x:c r="E1161" s="10" t="n">
        <x:f>A35</x:f>
        <x:v>46327</x:v>
      </x:c>
      <x:c r="F1161" s="7" t="n">
        <x:f>O35</x:f>
        <x:v>31137.30069815195</x:v>
      </x:c>
      <x:c r="G1161" s="7" t="n">
        <x:f>Q35</x:f>
        <x:v>0</x:v>
      </x:c>
      <x:c r="H1161" s="7" t="n">
        <x:f>R35</x:f>
        <x:v>0</x:v>
      </x:c>
      <x:c r="I1161" s="7" t="n">
        <x:f>SUMIFS('PO detail'!$W$1421:$W$1431,'PO detail'!$V$1421:$V$1431,"&gt;="&amp;E1161,'PO detail'!$V$1421:$V$1431,"&lt;"&amp;A1161)</x:f>
        <x:v>10000</x:v>
      </x:c>
      <x:c r="J1161" s="7" t="n">
        <x:f>SUMIFS('PO detail'!$X$1421:$X$1431,'PO detail'!$V$1421:$V$1431,"&gt;="&amp;E1161,'PO detail'!$V$1421:$V$1431,"&lt;"&amp;A1161)</x:f>
        <x:v>0</x:v>
      </x:c>
      <x:c r="K1161" s="7" t="n">
        <x:f>SUMIFS('PO detail'!$Y$1421:$Y$1431,'PO detail'!$V$1421:$V$1431,"&gt;="&amp;E1161,'PO detail'!$V$1421:$V$1431,"&lt;"&amp;A1161)</x:f>
        <x:v>0</x:v>
      </x:c>
      <x:c r="L1161" s="7" t="n">
        <x:f>'Inventory detail'!F35*Summary!$K$5*(A1161-E1161)/Summary!$K$6</x:f>
        <x:v>13125.259958932238</x:v>
      </x:c>
      <x:c r="M1161" s="7" t="n">
        <x:f>MAX(0,H1161-L1161)</x:f>
        <x:v>0</x:v>
      </x:c>
      <x:c r="N1161" s="7" t="n">
        <x:f>MAX(0,L1161-H1161)</x:f>
        <x:v>13125.259958932238</x:v>
      </x:c>
      <x:c r="O1161" s="7" t="n">
        <x:f>MAX(0,F1161+I1161-N1161)</x:f>
        <x:v>28012.040739219712</x:v>
      </x:c>
      <x:c r="P1161" s="7" t="n">
        <x:f>MAX(0,N1161-F1161-I1161)</x:f>
        <x:v>0</x:v>
      </x:c>
      <x:c r="Q1161" s="7" t="n">
        <x:f>MAX(0,G1161+J1161-P1161)</x:f>
        <x:v>0</x:v>
      </x:c>
      <x:c r="R1161" s="7" t="n">
        <x:f>M1161+MAX(0,K1161-MAX(0,P1161-G1161-J1161))</x:f>
        <x:v>0</x:v>
      </x:c>
      <x:c r="S1161" s="7" t="n">
        <x:f>SUM(O1161,Q1161,R1161)</x:f>
        <x:v>28012.040739219712</x:v>
      </x:c>
      <x:c r="T1161" s="14" t="n">
        <x:f>'Inventory detail'!T35</x:f>
        <x:v>0.042</x:v>
      </x:c>
      <x:c r="U1161" s="14" t="n">
        <x:f>'Inventory detail'!U35</x:f>
        <x:v>0.041216499999999996</x:v>
      </x:c>
      <x:c r="V1161" s="9" t="n">
        <x:f>O1161*T1161</x:f>
        <x:v>1176.505711047228</x:v>
      </x:c>
      <x:c r="W1161" s="9" t="n">
        <x:f>Q1161*T1161</x:f>
        <x:v>0</x:v>
      </x:c>
      <x:c r="X1161" s="9" t="n">
        <x:f>R1161*T1161</x:f>
        <x:v>0</x:v>
      </x:c>
      <x:c r="Y1161" s="9" t="n">
        <x:f>S1161*T1161</x:f>
        <x:v>1176.505711047228</x:v>
      </x:c>
      <x:c r="Z1161" s="9" t="n">
        <x:f>IF(ISNUMBER(U1161),S1161*(U1161-T1161),"n.a.")</x:f>
        <x:v>-21.947433919178824</x:v>
      </x:c>
      <x:c r="AA1161" s="9" t="n">
        <x:f>IF(ISNUMBER(U1161),Y1161,0)</x:f>
        <x:v>1176.505711047228</x:v>
      </x:c>
      <x:c r="AB1161" s="7" t="n">
        <x:f>MAX(0,L1161-SUM(F1161:K1161))</x:f>
        <x:v>0</x:v>
      </x:c>
    </x:row>
    <x:row r="1162" ht="22" customHeight="1">
      <x:c r="A1162" s="18" t="n">
        <x:f>Summary!D$41</x:f>
        <x:v>46357</x:v>
      </x:c>
      <x:c r="B1162" s="2" t="str">
        <x:f>'Inventory detail'!A36</x:f>
        <x:v>POUC</x:v>
      </x:c>
      <x:c r="C1162" s="2" t="str">
        <x:f>'Inventory detail'!B36</x:f>
        <x:v>30</x:v>
      </x:c>
      <x:c r="D1162" s="2" t="str">
        <x:f>'Inventory detail'!C36</x:f>
        <x:v>LET5</x:v>
      </x:c>
      <x:c r="E1162" s="10" t="n">
        <x:f>A36</x:f>
        <x:v>46327</x:v>
      </x:c>
      <x:c r="F1162" s="7" t="n">
        <x:f>O36</x:f>
        <x:v>36474.814291581104</x:v>
      </x:c>
      <x:c r="G1162" s="7" t="n">
        <x:f>Q36</x:f>
        <x:v>20000</x:v>
      </x:c>
      <x:c r="H1162" s="7" t="n">
        <x:f>R36</x:f>
        <x:v>0</x:v>
      </x:c>
      <x:c r="I1162" s="7" t="n">
        <x:f>SUMIFS('PO detail'!$W$1646:$W$1650,'PO detail'!$V$1646:$V$1650,"&gt;="&amp;E1162,'PO detail'!$V$1646:$V$1650,"&lt;"&amp;A1162)</x:f>
        <x:v>0</x:v>
      </x:c>
      <x:c r="J1162" s="7" t="n">
        <x:f>SUMIFS('PO detail'!$X$1646:$X$1650,'PO detail'!$V$1646:$V$1650,"&gt;="&amp;E1162,'PO detail'!$V$1646:$V$1650,"&lt;"&amp;A1162)</x:f>
        <x:v>16000</x:v>
      </x:c>
      <x:c r="K1162" s="7" t="n">
        <x:f>SUMIFS('PO detail'!$Y$1646:$Y$1650,'PO detail'!$V$1646:$V$1650,"&gt;="&amp;E1162,'PO detail'!$V$1646:$V$1650,"&lt;"&amp;A1162)</x:f>
        <x:v>0</x:v>
      </x:c>
      <x:c r="L1162" s="7" t="n">
        <x:f>'Inventory detail'!F36*Summary!$K$5*(A1162-E1162)/Summary!$K$6</x:f>
        <x:v>12032.850924024642</x:v>
      </x:c>
      <x:c r="M1162" s="7" t="n">
        <x:f>MAX(0,H1162-L1162)</x:f>
        <x:v>0</x:v>
      </x:c>
      <x:c r="N1162" s="7" t="n">
        <x:f>MAX(0,L1162-H1162)</x:f>
        <x:v>12032.850924024642</x:v>
      </x:c>
      <x:c r="O1162" s="7" t="n">
        <x:f>MAX(0,F1162+I1162-N1162)</x:f>
        <x:v>24441.963367556462</x:v>
      </x:c>
      <x:c r="P1162" s="7" t="n">
        <x:f>MAX(0,N1162-F1162-I1162)</x:f>
        <x:v>0</x:v>
      </x:c>
      <x:c r="Q1162" s="7" t="n">
        <x:f>MAX(0,G1162+J1162-P1162)</x:f>
        <x:v>36000</x:v>
      </x:c>
      <x:c r="R1162" s="7" t="n">
        <x:f>M1162+MAX(0,K1162-MAX(0,P1162-G1162-J1162))</x:f>
        <x:v>0</x:v>
      </x:c>
      <x:c r="S1162" s="7" t="n">
        <x:f>SUM(O1162,Q1162,R1162)</x:f>
        <x:v>60441.96336755646</x:v>
      </x:c>
      <x:c r="T1162" s="14" t="n">
        <x:f>'Inventory detail'!T36</x:f>
        <x:v>0.0707</x:v>
      </x:c>
      <x:c r="U1162" s="14" t="n">
        <x:f>'Inventory detail'!U36</x:f>
        <x:v>0.077055</x:v>
      </x:c>
      <x:c r="V1162" s="9" t="n">
        <x:f>O1162*T1162</x:f>
        <x:v>1728.0468100862417</x:v>
      </x:c>
      <x:c r="W1162" s="9" t="n">
        <x:f>Q1162*T1162</x:f>
        <x:v>2545.2</x:v>
      </x:c>
      <x:c r="X1162" s="9" t="n">
        <x:f>R1162*T1162</x:f>
        <x:v>0</x:v>
      </x:c>
      <x:c r="Y1162" s="9" t="n">
        <x:f>S1162*T1162</x:f>
        <x:v>4273.246810086242</x:v>
      </x:c>
      <x:c r="Z1162" s="9" t="n">
        <x:f>IF(ISNUMBER(U1162),S1162*(U1162-T1162),"n.a.")</x:f>
        <x:v>384.10867720082126</x:v>
      </x:c>
      <x:c r="AA1162" s="9" t="n">
        <x:f>IF(ISNUMBER(U1162),Y1162,0)</x:f>
        <x:v>4273.246810086242</x:v>
      </x:c>
      <x:c r="AB1162" s="7" t="n">
        <x:f>MAX(0,L1162-SUM(F1162:K1162))</x:f>
        <x:v>0</x:v>
      </x:c>
    </x:row>
    <x:row r="1163" ht="22" customHeight="1">
      <x:c r="A1163" s="18" t="n">
        <x:f>Summary!D$41</x:f>
        <x:v>46357</x:v>
      </x:c>
      <x:c r="B1163" s="2" t="str">
        <x:f>'Inventory detail'!A37</x:f>
        <x:v>POUC</x:v>
      </x:c>
      <x:c r="C1163" s="2" t="str">
        <x:f>'Inventory detail'!B37</x:f>
        <x:v>30</x:v>
      </x:c>
      <x:c r="D1163" s="2" t="str">
        <x:f>'Inventory detail'!C37</x:f>
        <x:v>LET3</x:v>
      </x:c>
      <x:c r="E1163" s="10" t="n">
        <x:f>A37</x:f>
        <x:v>46327</x:v>
      </x:c>
      <x:c r="F1163" s="7" t="n">
        <x:f>O37</x:f>
        <x:v>0</x:v>
      </x:c>
      <x:c r="G1163" s="7" t="n">
        <x:f>Q37</x:f>
        <x:v>30387.40336755647</x:v>
      </x:c>
      <x:c r="H1163" s="7" t="n">
        <x:f>R37</x:f>
        <x:v>0</x:v>
      </x:c>
      <x:c r="I1163" s="7" t="n">
        <x:f>SUMIFS('PO detail'!$W$1641:$W$1645,'PO detail'!$V$1641:$V$1645,"&gt;="&amp;E1163,'PO detail'!$V$1641:$V$1645,"&lt;"&amp;A1163)</x:f>
        <x:v>0</x:v>
      </x:c>
      <x:c r="J1163" s="7" t="n">
        <x:f>SUMIFS('PO detail'!$X$1641:$X$1645,'PO detail'!$V$1641:$V$1645,"&gt;="&amp;E1163,'PO detail'!$V$1641:$V$1645,"&lt;"&amp;A1163)</x:f>
        <x:v>28000</x:v>
      </x:c>
      <x:c r="K1163" s="7" t="n">
        <x:f>SUMIFS('PO detail'!$Y$1641:$Y$1645,'PO detail'!$V$1641:$V$1645,"&gt;="&amp;E1163,'PO detail'!$V$1641:$V$1645,"&lt;"&amp;A1163)</x:f>
        <x:v>0</x:v>
      </x:c>
      <x:c r="L1163" s="7" t="n">
        <x:f>'Inventory detail'!F37*Summary!$K$5*(A1163-E1163)/Summary!$K$6</x:f>
        <x:v>12016.430390143736</x:v>
      </x:c>
      <x:c r="M1163" s="7" t="n">
        <x:f>MAX(0,H1163-L1163)</x:f>
        <x:v>0</x:v>
      </x:c>
      <x:c r="N1163" s="7" t="n">
        <x:f>MAX(0,L1163-H1163)</x:f>
        <x:v>12016.430390143736</x:v>
      </x:c>
      <x:c r="O1163" s="7" t="n">
        <x:f>MAX(0,F1163+I1163-N1163)</x:f>
        <x:v>0</x:v>
      </x:c>
      <x:c r="P1163" s="7" t="n">
        <x:f>MAX(0,N1163-F1163-I1163)</x:f>
        <x:v>12016.430390143736</x:v>
      </x:c>
      <x:c r="Q1163" s="7" t="n">
        <x:f>MAX(0,G1163+J1163-P1163)</x:f>
        <x:v>46370.97297741273</x:v>
      </x:c>
      <x:c r="R1163" s="7" t="n">
        <x:f>M1163+MAX(0,K1163-MAX(0,P1163-G1163-J1163))</x:f>
        <x:v>0</x:v>
      </x:c>
      <x:c r="S1163" s="7" t="n">
        <x:f>SUM(O1163,Q1163,R1163)</x:f>
        <x:v>46370.97297741273</x:v>
      </x:c>
      <x:c r="T1163" s="14" t="n">
        <x:f>'Inventory detail'!T37</x:f>
        <x:v>0.044800000000000006</x:v>
      </x:c>
      <x:c r="U1163" s="14" t="n">
        <x:f>'Inventory detail'!U37</x:f>
        <x:v>0.048839999999999995</x:v>
      </x:c>
      <x:c r="V1163" s="9" t="n">
        <x:f>O1163*T1163</x:f>
        <x:v>0</x:v>
      </x:c>
      <x:c r="W1163" s="9" t="n">
        <x:f>Q1163*T1163</x:f>
        <x:v>2077.4195893880906</x:v>
      </x:c>
      <x:c r="X1163" s="9" t="n">
        <x:f>R1163*T1163</x:f>
        <x:v>0</x:v>
      </x:c>
      <x:c r="Y1163" s="9" t="n">
        <x:f>S1163*T1163</x:f>
        <x:v>2077.4195893880906</x:v>
      </x:c>
      <x:c r="Z1163" s="9" t="n">
        <x:f>IF(ISNUMBER(U1163),S1163*(U1163-T1163),"n.a.")</x:f>
        <x:v>187.3387308287469</x:v>
      </x:c>
      <x:c r="AA1163" s="9" t="n">
        <x:f>IF(ISNUMBER(U1163),Y1163,0)</x:f>
        <x:v>2077.4195893880906</x:v>
      </x:c>
      <x:c r="AB1163" s="7" t="n">
        <x:f>MAX(0,L1163-SUM(F1163:K1163))</x:f>
        <x:v>0</x:v>
      </x:c>
    </x:row>
    <x:row r="1164" ht="22" customHeight="1">
      <x:c r="A1164" s="18" t="n">
        <x:f>Summary!D$41</x:f>
        <x:v>46357</x:v>
      </x:c>
      <x:c r="B1164" s="2" t="str">
        <x:f>'Inventory detail'!A38</x:f>
        <x:v>COIL</x:v>
      </x:c>
      <x:c r="C1164" s="2" t="str">
        <x:f>'Inventory detail'!B38</x:f>
        <x:v>10</x:v>
      </x:c>
      <x:c r="D1164" s="2" t="str">
        <x:f>'Inventory detail'!C38</x:f>
        <x:v>8WHT12-4</x:v>
      </x:c>
      <x:c r="E1164" s="10" t="n">
        <x:f>A38</x:f>
        <x:v>46327</x:v>
      </x:c>
      <x:c r="F1164" s="7" t="n">
        <x:f>O38</x:f>
        <x:v>26875.564681724845</x:v>
      </x:c>
      <x:c r="G1164" s="7" t="n">
        <x:f>Q38</x:f>
        <x:v>0</x:v>
      </x:c>
      <x:c r="H1164" s="7" t="n">
        <x:f>R38</x:f>
        <x:v>0</x:v>
      </x:c>
      <x:c r="I1164" s="7" t="n">
        <x:f>SUMIFS('PO detail'!$W$549:$W$558,'PO detail'!$V$549:$V$558,"&gt;="&amp;E1164,'PO detail'!$V$549:$V$558,"&lt;"&amp;A1164)</x:f>
        <x:v>2500</x:v>
      </x:c>
      <x:c r="J1164" s="7" t="n">
        <x:f>SUMIFS('PO detail'!$X$549:$X$558,'PO detail'!$V$549:$V$558,"&gt;="&amp;E1164,'PO detail'!$V$549:$V$558,"&lt;"&amp;A1164)</x:f>
        <x:v>0</x:v>
      </x:c>
      <x:c r="K1164" s="7" t="n">
        <x:f>SUMIFS('PO detail'!$Y$549:$Y$558,'PO detail'!$V$549:$V$558,"&gt;="&amp;E1164,'PO detail'!$V$549:$V$558,"&lt;"&amp;A1164)</x:f>
        <x:v>0</x:v>
      </x:c>
      <x:c r="L1164" s="7" t="n">
        <x:f>'Inventory detail'!F38*Summary!$K$5*(A1164-E1164)/Summary!$K$6</x:f>
        <x:v>11901.437371663244</x:v>
      </x:c>
      <x:c r="M1164" s="7" t="n">
        <x:f>MAX(0,H1164-L1164)</x:f>
        <x:v>0</x:v>
      </x:c>
      <x:c r="N1164" s="7" t="n">
        <x:f>MAX(0,L1164-H1164)</x:f>
        <x:v>11901.437371663244</x:v>
      </x:c>
      <x:c r="O1164" s="7" t="n">
        <x:f>MAX(0,F1164+I1164-N1164)</x:f>
        <x:v>17474.1273100616</x:v>
      </x:c>
      <x:c r="P1164" s="7" t="n">
        <x:f>MAX(0,N1164-F1164-I1164)</x:f>
        <x:v>0</x:v>
      </x:c>
      <x:c r="Q1164" s="7" t="n">
        <x:f>MAX(0,G1164+J1164-P1164)</x:f>
        <x:v>0</x:v>
      </x:c>
      <x:c r="R1164" s="7" t="n">
        <x:f>M1164+MAX(0,K1164-MAX(0,P1164-G1164-J1164))</x:f>
        <x:v>0</x:v>
      </x:c>
      <x:c r="S1164" s="7" t="n">
        <x:f>SUM(O1164,Q1164,R1164)</x:f>
        <x:v>17474.1273100616</x:v>
      </x:c>
      <x:c r="T1164" s="14" t="n">
        <x:f>'Inventory detail'!T38</x:f>
        <x:v>0.042</x:v>
      </x:c>
      <x:c r="U1164" s="14" t="n">
        <x:f>'Inventory detail'!U38</x:f>
        <x:v>0.041216499999999996</x:v>
      </x:c>
      <x:c r="V1164" s="9" t="n">
        <x:f>O1164*T1164</x:f>
        <x:v>733.9133470225873</x:v>
      </x:c>
      <x:c r="W1164" s="9" t="n">
        <x:f>Q1164*T1164</x:f>
        <x:v>0</x:v>
      </x:c>
      <x:c r="X1164" s="9" t="n">
        <x:f>R1164*T1164</x:f>
        <x:v>0</x:v>
      </x:c>
      <x:c r="Y1164" s="9" t="n">
        <x:f>S1164*T1164</x:f>
        <x:v>733.9133470225873</x:v>
      </x:c>
      <x:c r="Z1164" s="9" t="n">
        <x:f>IF(ISNUMBER(U1164),S1164*(U1164-T1164),"n.a.")</x:f>
        <x:v>-13.690978747433377</x:v>
      </x:c>
      <x:c r="AA1164" s="9" t="n">
        <x:f>IF(ISNUMBER(U1164),Y1164,0)</x:f>
        <x:v>733.9133470225873</x:v>
      </x:c>
      <x:c r="AB1164" s="7" t="n">
        <x:f>MAX(0,L1164-SUM(F1164:K1164))</x:f>
        <x:v>0</x:v>
      </x:c>
    </x:row>
    <x:row r="1165" ht="22" customHeight="1">
      <x:c r="A1165" s="18" t="n">
        <x:f>Summary!D$41</x:f>
        <x:v>46357</x:v>
      </x:c>
      <x:c r="B1165" s="2" t="str">
        <x:f>'Inventory detail'!A39</x:f>
        <x:v>COIL</x:v>
      </x:c>
      <x:c r="C1165" s="2" t="str">
        <x:f>'Inventory detail'!B39</x:f>
        <x:v>10</x:v>
      </x:c>
      <x:c r="D1165" s="2" t="str">
        <x:f>'Inventory detail'!C39</x:f>
        <x:v>10WHT12-4</x:v>
      </x:c>
      <x:c r="E1165" s="10" t="n">
        <x:f>A39</x:f>
        <x:v>46327</x:v>
      </x:c>
      <x:c r="F1165" s="7" t="n">
        <x:f>O39</x:f>
        <x:v>23221.149897330593</x:v>
      </x:c>
      <x:c r="G1165" s="7" t="n">
        <x:f>Q39</x:f>
        <x:v>0</x:v>
      </x:c>
      <x:c r="H1165" s="7" t="n">
        <x:f>R39</x:f>
        <x:v>0</x:v>
      </x:c>
      <x:c r="I1165" s="7" t="n">
        <x:f>SUMIFS('PO detail'!$W$45:$W$57,'PO detail'!$V$45:$V$57,"&gt;="&amp;E1165,'PO detail'!$V$45:$V$57,"&lt;"&amp;A1165)</x:f>
        <x:v>6300</x:v>
      </x:c>
      <x:c r="J1165" s="7" t="n">
        <x:f>SUMIFS('PO detail'!$X$45:$X$57,'PO detail'!$V$45:$V$57,"&gt;="&amp;E1165,'PO detail'!$V$45:$V$57,"&lt;"&amp;A1165)</x:f>
        <x:v>0</x:v>
      </x:c>
      <x:c r="K1165" s="7" t="n">
        <x:f>SUMIFS('PO detail'!$Y$45:$Y$57,'PO detail'!$V$45:$V$57,"&gt;="&amp;E1165,'PO detail'!$V$45:$V$57,"&lt;"&amp;A1165)</x:f>
        <x:v>0</x:v>
      </x:c>
      <x:c r="L1165" s="7" t="n">
        <x:f>'Inventory detail'!F39*Summary!$K$5*(A1165-E1165)/Summary!$K$6</x:f>
        <x:v>11581.108829568788</x:v>
      </x:c>
      <x:c r="M1165" s="7" t="n">
        <x:f>MAX(0,H1165-L1165)</x:f>
        <x:v>0</x:v>
      </x:c>
      <x:c r="N1165" s="7" t="n">
        <x:f>MAX(0,L1165-H1165)</x:f>
        <x:v>11581.108829568788</x:v>
      </x:c>
      <x:c r="O1165" s="7" t="n">
        <x:f>MAX(0,F1165+I1165-N1165)</x:f>
        <x:v>17940.041067761806</x:v>
      </x:c>
      <x:c r="P1165" s="7" t="n">
        <x:f>MAX(0,N1165-F1165-I1165)</x:f>
        <x:v>0</x:v>
      </x:c>
      <x:c r="Q1165" s="7" t="n">
        <x:f>MAX(0,G1165+J1165-P1165)</x:f>
        <x:v>0</x:v>
      </x:c>
      <x:c r="R1165" s="7" t="n">
        <x:f>M1165+MAX(0,K1165-MAX(0,P1165-G1165-J1165))</x:f>
        <x:v>0</x:v>
      </x:c>
      <x:c r="S1165" s="7" t="n">
        <x:f>SUM(O1165,Q1165,R1165)</x:f>
        <x:v>17940.041067761806</x:v>
      </x:c>
      <x:c r="T1165" s="14" t="n">
        <x:f>'Inventory detail'!T39</x:f>
        <x:v>0.0584</x:v>
      </x:c>
      <x:c r="U1165" s="14" t="n">
        <x:f>'Inventory detail'!U39</x:f>
        <x:v>0.057239</x:v>
      </x:c>
      <x:c r="V1165" s="9" t="n">
        <x:f>O1165*T1165</x:f>
        <x:v>1047.6983983572895</x:v>
      </x:c>
      <x:c r="W1165" s="9" t="n">
        <x:f>Q1165*T1165</x:f>
        <x:v>0</x:v>
      </x:c>
      <x:c r="X1165" s="9" t="n">
        <x:f>R1165*T1165</x:f>
        <x:v>0</x:v>
      </x:c>
      <x:c r="Y1165" s="9" t="n">
        <x:f>S1165*T1165</x:f>
        <x:v>1047.6983983572895</x:v>
      </x:c>
      <x:c r="Z1165" s="9" t="n">
        <x:f>IF(ISNUMBER(U1165),S1165*(U1165-T1165),"n.a.")</x:f>
        <x:v>-20.828387679671497</x:v>
      </x:c>
      <x:c r="AA1165" s="9" t="n">
        <x:f>IF(ISNUMBER(U1165),Y1165,0)</x:f>
        <x:v>1047.6983983572895</x:v>
      </x:c>
      <x:c r="AB1165" s="7" t="n">
        <x:f>MAX(0,L1165-SUM(F1165:K1165))</x:f>
        <x:v>0</x:v>
      </x:c>
    </x:row>
    <x:row r="1166" ht="22" customHeight="1">
      <x:c r="A1166" s="18" t="n">
        <x:f>Summary!D$41</x:f>
        <x:v>46357</x:v>
      </x:c>
      <x:c r="B1166" s="2" t="str">
        <x:f>'Inventory detail'!A40</x:f>
        <x:v>COIL</x:v>
      </x:c>
      <x:c r="C1166" s="2" t="str">
        <x:f>'Inventory detail'!B40</x:f>
        <x:v>60</x:v>
      </x:c>
      <x:c r="D1166" s="2" t="str">
        <x:f>'Inventory detail'!C40</x:f>
        <x:v>25BLK12-4</x:v>
      </x:c>
      <x:c r="E1166" s="10" t="n">
        <x:f>A40</x:f>
        <x:v>46327</x:v>
      </x:c>
      <x:c r="F1166" s="7" t="n">
        <x:f>O40</x:f>
        <x:v>25821.90028747433</x:v>
      </x:c>
      <x:c r="G1166" s="7" t="n">
        <x:f>Q40</x:f>
        <x:v>0</x:v>
      </x:c>
      <x:c r="H1166" s="7" t="n">
        <x:f>R40</x:f>
        <x:v>0</x:v>
      </x:c>
      <x:c r="I1166" s="7" t="n">
        <x:f>SUMIFS('PO detail'!$W$1226:$W$1237,'PO detail'!$V$1226:$V$1237,"&gt;="&amp;E1166,'PO detail'!$V$1226:$V$1237,"&lt;"&amp;A1166)</x:f>
        <x:v>12000</x:v>
      </x:c>
      <x:c r="J1166" s="7" t="n">
        <x:f>SUMIFS('PO detail'!$X$1226:$X$1237,'PO detail'!$V$1226:$V$1237,"&gt;="&amp;E1166,'PO detail'!$V$1226:$V$1237,"&lt;"&amp;A1166)</x:f>
        <x:v>0</x:v>
      </x:c>
      <x:c r="K1166" s="7" t="n">
        <x:f>SUMIFS('PO detail'!$Y$1226:$Y$1237,'PO detail'!$V$1226:$V$1237,"&gt;="&amp;E1166,'PO detail'!$V$1226:$V$1237,"&lt;"&amp;A1166)</x:f>
        <x:v>0</x:v>
      </x:c>
      <x:c r="L1166" s="7" t="n">
        <x:f>'Inventory detail'!F40*Summary!$K$5*(A1166-E1166)/Summary!$K$6</x:f>
        <x:v>11449.695277207391</x:v>
      </x:c>
      <x:c r="M1166" s="7" t="n">
        <x:f>MAX(0,H1166-L1166)</x:f>
        <x:v>0</x:v>
      </x:c>
      <x:c r="N1166" s="7" t="n">
        <x:f>MAX(0,L1166-H1166)</x:f>
        <x:v>11449.695277207391</x:v>
      </x:c>
      <x:c r="O1166" s="7" t="n">
        <x:f>MAX(0,F1166+I1166-N1166)</x:f>
        <x:v>26372.20501026694</x:v>
      </x:c>
      <x:c r="P1166" s="7" t="n">
        <x:f>MAX(0,N1166-F1166-I1166)</x:f>
        <x:v>0</x:v>
      </x:c>
      <x:c r="Q1166" s="7" t="n">
        <x:f>MAX(0,G1166+J1166-P1166)</x:f>
        <x:v>0</x:v>
      </x:c>
      <x:c r="R1166" s="7" t="n">
        <x:f>M1166+MAX(0,K1166-MAX(0,P1166-G1166-J1166))</x:f>
        <x:v>0</x:v>
      </x:c>
      <x:c r="S1166" s="7" t="n">
        <x:f>SUM(O1166,Q1166,R1166)</x:f>
        <x:v>26372.20501026694</x:v>
      </x:c>
      <x:c r="T1166" s="14" t="n">
        <x:f>'Inventory detail'!T40</x:f>
        <x:v>0.1632</x:v>
      </x:c>
      <x:c r="U1166" s="14" t="n">
        <x:f>'Inventory detail'!U40</x:f>
        <x:v>0.1598935</x:v>
      </x:c>
      <x:c r="V1166" s="9" t="n">
        <x:f>O1166*T1166</x:f>
        <x:v>4303.943857675565</x:v>
      </x:c>
      <x:c r="W1166" s="9" t="n">
        <x:f>Q1166*T1166</x:f>
        <x:v>0</x:v>
      </x:c>
      <x:c r="X1166" s="9" t="n">
        <x:f>R1166*T1166</x:f>
        <x:v>0</x:v>
      </x:c>
      <x:c r="Y1166" s="9" t="n">
        <x:f>S1166*T1166</x:f>
        <x:v>4303.943857675565</x:v>
      </x:c>
      <x:c r="Z1166" s="9" t="n">
        <x:f>IF(ISNUMBER(U1166),S1166*(U1166-T1166),"n.a.")</x:f>
        <x:v>-87.1996958664481</x:v>
      </x:c>
      <x:c r="AA1166" s="9" t="n">
        <x:f>IF(ISNUMBER(U1166),Y1166,0)</x:f>
        <x:v>4303.943857675565</x:v>
      </x:c>
      <x:c r="AB1166" s="7" t="n">
        <x:f>MAX(0,L1166-SUM(F1166:K1166))</x:f>
        <x:v>0</x:v>
      </x:c>
    </x:row>
    <x:row r="1167" ht="22" customHeight="1">
      <x:c r="A1167" s="18" t="n">
        <x:f>Summary!D$41</x:f>
        <x:v>46357</x:v>
      </x:c>
      <x:c r="B1167" s="2" t="str">
        <x:f>'Inventory detail'!A41</x:f>
        <x:v>COIL</x:v>
      </x:c>
      <x:c r="C1167" s="2" t="str">
        <x:f>'Inventory detail'!B41</x:f>
        <x:v>60</x:v>
      </x:c>
      <x:c r="D1167" s="2" t="str">
        <x:f>'Inventory detail'!C41</x:f>
        <x:v>20BLK12-4</x:v>
      </x:c>
      <x:c r="E1167" s="10" t="n">
        <x:f>A41</x:f>
        <x:v>46327</x:v>
      </x:c>
      <x:c r="F1167" s="7" t="n">
        <x:f>O41</x:f>
        <x:v>27247.093552361395</x:v>
      </x:c>
      <x:c r="G1167" s="7" t="n">
        <x:f>Q41</x:f>
        <x:v>0</x:v>
      </x:c>
      <x:c r="H1167" s="7" t="n">
        <x:f>R41</x:f>
        <x:v>0</x:v>
      </x:c>
      <x:c r="I1167" s="7" t="n">
        <x:f>SUMIFS('PO detail'!$W$1187:$W$1197,'PO detail'!$V$1187:$V$1197,"&gt;="&amp;E1167,'PO detail'!$V$1187:$V$1197,"&lt;"&amp;A1167)</x:f>
        <x:v>9800</x:v>
      </x:c>
      <x:c r="J1167" s="7" t="n">
        <x:f>SUMIFS('PO detail'!$X$1187:$X$1197,'PO detail'!$V$1187:$V$1197,"&gt;="&amp;E1167,'PO detail'!$V$1187:$V$1197,"&lt;"&amp;A1167)</x:f>
        <x:v>0</x:v>
      </x:c>
      <x:c r="K1167" s="7" t="n">
        <x:f>SUMIFS('PO detail'!$Y$1187:$Y$1197,'PO detail'!$V$1187:$V$1197,"&gt;="&amp;E1167,'PO detail'!$V$1187:$V$1197,"&lt;"&amp;A1167)</x:f>
        <x:v>0</x:v>
      </x:c>
      <x:c r="L1167" s="7" t="n">
        <x:f>'Inventory detail'!F41*Summary!$K$5*(A1167-E1167)/Summary!$K$6</x:f>
        <x:v>11416.834496919919</x:v>
      </x:c>
      <x:c r="M1167" s="7" t="n">
        <x:f>MAX(0,H1167-L1167)</x:f>
        <x:v>0</x:v>
      </x:c>
      <x:c r="N1167" s="7" t="n">
        <x:f>MAX(0,L1167-H1167)</x:f>
        <x:v>11416.834496919919</x:v>
      </x:c>
      <x:c r="O1167" s="7" t="n">
        <x:f>MAX(0,F1167+I1167-N1167)</x:f>
        <x:v>25630.25905544148</x:v>
      </x:c>
      <x:c r="P1167" s="7" t="n">
        <x:f>MAX(0,N1167-F1167-I1167)</x:f>
        <x:v>0</x:v>
      </x:c>
      <x:c r="Q1167" s="7" t="n">
        <x:f>MAX(0,G1167+J1167-P1167)</x:f>
        <x:v>0</x:v>
      </x:c>
      <x:c r="R1167" s="7" t="n">
        <x:f>M1167+MAX(0,K1167-MAX(0,P1167-G1167-J1167))</x:f>
        <x:v>0</x:v>
      </x:c>
      <x:c r="S1167" s="7" t="n">
        <x:f>SUM(O1167,Q1167,R1167)</x:f>
        <x:v>25630.25905544148</x:v>
      </x:c>
      <x:c r="T1167" s="14" t="n">
        <x:f>'Inventory detail'!T41</x:f>
        <x:v>0.1246</x:v>
      </x:c>
      <x:c r="U1167" s="14" t="n">
        <x:f>'Inventory detail'!U41</x:f>
        <x:v>0.1221025</x:v>
      </x:c>
      <x:c r="V1167" s="9" t="n">
        <x:f>O1167*T1167</x:f>
        <x:v>3193.5302783080083</x:v>
      </x:c>
      <x:c r="W1167" s="9" t="n">
        <x:f>Q1167*T1167</x:f>
        <x:v>0</x:v>
      </x:c>
      <x:c r="X1167" s="9" t="n">
        <x:f>R1167*T1167</x:f>
        <x:v>0</x:v>
      </x:c>
      <x:c r="Y1167" s="9" t="n">
        <x:f>S1167*T1167</x:f>
        <x:v>3193.5302783080083</x:v>
      </x:c>
      <x:c r="Z1167" s="9" t="n">
        <x:f>IF(ISNUMBER(U1167),S1167*(U1167-T1167),"n.a.")</x:f>
        <x:v>-64.01157199096508</x:v>
      </x:c>
      <x:c r="AA1167" s="9" t="n">
        <x:f>IF(ISNUMBER(U1167),Y1167,0)</x:f>
        <x:v>3193.5302783080083</x:v>
      </x:c>
      <x:c r="AB1167" s="7" t="n">
        <x:f>MAX(0,L1167-SUM(F1167:K1167))</x:f>
        <x:v>0</x:v>
      </x:c>
    </x:row>
    <x:row r="1168" ht="22" customHeight="1">
      <x:c r="A1168" s="18" t="n">
        <x:f>Summary!D$41</x:f>
        <x:v>46357</x:v>
      </x:c>
      <x:c r="B1168" s="2" t="str">
        <x:f>'Inventory detail'!A42</x:f>
        <x:v>COIL</x:v>
      </x:c>
      <x:c r="C1168" s="2" t="str">
        <x:f>'Inventory detail'!B42</x:f>
        <x:v>10</x:v>
      </x:c>
      <x:c r="D1168" s="2" t="str">
        <x:f>'Inventory detail'!C42</x:f>
        <x:v>13BLK12-4</x:v>
      </x:c>
      <x:c r="E1168" s="10" t="n">
        <x:f>A42</x:f>
        <x:v>46327</x:v>
      </x:c>
      <x:c r="F1168" s="7" t="n">
        <x:f>O42</x:f>
        <x:v>17960.440574948665</x:v>
      </x:c>
      <x:c r="G1168" s="7" t="n">
        <x:f>Q42</x:f>
        <x:v>0</x:v>
      </x:c>
      <x:c r="H1168" s="7" t="n">
        <x:f>R42</x:f>
        <x:v>0</x:v>
      </x:c>
      <x:c r="I1168" s="7" t="n">
        <x:f>SUMIFS('PO detail'!$W$130:$W$141,'PO detail'!$V$130:$V$141,"&gt;="&amp;E1168,'PO detail'!$V$130:$V$141,"&lt;"&amp;A1168)</x:f>
        <x:v>4200</x:v>
      </x:c>
      <x:c r="J1168" s="7" t="n">
        <x:f>SUMIFS('PO detail'!$X$130:$X$141,'PO detail'!$V$130:$V$141,"&gt;="&amp;E1168,'PO detail'!$V$130:$V$141,"&lt;"&amp;A1168)</x:f>
        <x:v>0</x:v>
      </x:c>
      <x:c r="K1168" s="7" t="n">
        <x:f>SUMIFS('PO detail'!$Y$130:$Y$141,'PO detail'!$V$130:$V$141,"&gt;="&amp;E1168,'PO detail'!$V$130:$V$141,"&lt;"&amp;A1168)</x:f>
        <x:v>0</x:v>
      </x:c>
      <x:c r="L1168" s="7" t="n">
        <x:f>'Inventory detail'!F42*Summary!$K$5*(A1168-E1168)/Summary!$K$6</x:f>
        <x:v>11268.990554414786</x:v>
      </x:c>
      <x:c r="M1168" s="7" t="n">
        <x:f>MAX(0,H1168-L1168)</x:f>
        <x:v>0</x:v>
      </x:c>
      <x:c r="N1168" s="7" t="n">
        <x:f>MAX(0,L1168-H1168)</x:f>
        <x:v>11268.990554414786</x:v>
      </x:c>
      <x:c r="O1168" s="7" t="n">
        <x:f>MAX(0,F1168+I1168-N1168)</x:f>
        <x:v>10891.450020533879</x:v>
      </x:c>
      <x:c r="P1168" s="7" t="n">
        <x:f>MAX(0,N1168-F1168-I1168)</x:f>
        <x:v>0</x:v>
      </x:c>
      <x:c r="Q1168" s="7" t="n">
        <x:f>MAX(0,G1168+J1168-P1168)</x:f>
        <x:v>0</x:v>
      </x:c>
      <x:c r="R1168" s="7" t="n">
        <x:f>M1168+MAX(0,K1168-MAX(0,P1168-G1168-J1168))</x:f>
        <x:v>0</x:v>
      </x:c>
      <x:c r="S1168" s="7" t="n">
        <x:f>SUM(O1168,Q1168,R1168)</x:f>
        <x:v>10891.450020533879</x:v>
      </x:c>
      <x:c r="T1168" s="14" t="n">
        <x:f>'Inventory detail'!T42</x:f>
        <x:v>0.0674</x:v>
      </x:c>
      <x:c r="U1168" s="14" t="n">
        <x:f>'Inventory detail'!U42</x:f>
        <x:v>0.0659685</x:v>
      </x:c>
      <x:c r="V1168" s="9" t="n">
        <x:f>O1168*T1168</x:f>
        <x:v>734.0837313839835</x:v>
      </x:c>
      <x:c r="W1168" s="9" t="n">
        <x:f>Q1168*T1168</x:f>
        <x:v>0</x:v>
      </x:c>
      <x:c r="X1168" s="9" t="n">
        <x:f>R1168*T1168</x:f>
        <x:v>0</x:v>
      </x:c>
      <x:c r="Y1168" s="9" t="n">
        <x:f>S1168*T1168</x:f>
        <x:v>734.0837313839835</x:v>
      </x:c>
      <x:c r="Z1168" s="9" t="n">
        <x:f>IF(ISNUMBER(U1168),S1168*(U1168-T1168),"n.a.")</x:f>
        <x:v>-15.591110704394271</x:v>
      </x:c>
      <x:c r="AA1168" s="9" t="n">
        <x:f>IF(ISNUMBER(U1168),Y1168,0)</x:f>
        <x:v>734.0837313839835</x:v>
      </x:c>
      <x:c r="AB1168" s="7" t="n">
        <x:f>MAX(0,L1168-SUM(F1168:K1168))</x:f>
        <x:v>0</x:v>
      </x:c>
    </x:row>
    <x:row r="1169" ht="22" customHeight="1">
      <x:c r="A1169" s="18" t="n">
        <x:f>Summary!D$41</x:f>
        <x:v>46357</x:v>
      </x:c>
      <x:c r="B1169" s="2" t="str">
        <x:f>'Inventory detail'!A43</x:f>
        <x:v>COIL</x:v>
      </x:c>
      <x:c r="C1169" s="2" t="str">
        <x:f>'Inventory detail'!B43</x:f>
        <x:v>10</x:v>
      </x:c>
      <x:c r="D1169" s="2" t="str">
        <x:f>'Inventory detail'!C43</x:f>
        <x:v>22BLK12-4</x:v>
      </x:c>
      <x:c r="E1169" s="10" t="n">
        <x:f>A43</x:f>
        <x:v>46327</x:v>
      </x:c>
      <x:c r="F1169" s="7" t="n">
        <x:f>O43</x:f>
        <x:v>9304.517453798768</x:v>
      </x:c>
      <x:c r="G1169" s="7" t="n">
        <x:f>Q43</x:f>
        <x:v>0</x:v>
      </x:c>
      <x:c r="H1169" s="7" t="n">
        <x:f>R43</x:f>
        <x:v>0</x:v>
      </x:c>
      <x:c r="I1169" s="7" t="n">
        <x:f>SUMIFS('PO detail'!$W$301:$W$313,'PO detail'!$V$301:$V$313,"&gt;="&amp;E1169,'PO detail'!$V$301:$V$313,"&lt;"&amp;A1169)</x:f>
        <x:v>14000</x:v>
      </x:c>
      <x:c r="J1169" s="7" t="n">
        <x:f>SUMIFS('PO detail'!$X$301:$X$313,'PO detail'!$V$301:$V$313,"&gt;="&amp;E1169,'PO detail'!$V$301:$V$313,"&lt;"&amp;A1169)</x:f>
        <x:v>0</x:v>
      </x:c>
      <x:c r="K1169" s="7" t="n">
        <x:f>SUMIFS('PO detail'!$Y$301:$Y$313,'PO detail'!$V$301:$V$313,"&gt;="&amp;E1169,'PO detail'!$V$301:$V$313,"&lt;"&amp;A1169)</x:f>
        <x:v>0</x:v>
      </x:c>
      <x:c r="L1169" s="7" t="n">
        <x:f>'Inventory detail'!F43*Summary!$K$5*(A1169-E1169)/Summary!$K$6</x:f>
        <x:v>11211.498973305956</x:v>
      </x:c>
      <x:c r="M1169" s="7" t="n">
        <x:f>MAX(0,H1169-L1169)</x:f>
        <x:v>0</x:v>
      </x:c>
      <x:c r="N1169" s="7" t="n">
        <x:f>MAX(0,L1169-H1169)</x:f>
        <x:v>11211.498973305956</x:v>
      </x:c>
      <x:c r="O1169" s="7" t="n">
        <x:f>MAX(0,F1169+I1169-N1169)</x:f>
        <x:v>12093.018480492814</x:v>
      </x:c>
      <x:c r="P1169" s="7" t="n">
        <x:f>MAX(0,N1169-F1169-I1169)</x:f>
        <x:v>0</x:v>
      </x:c>
      <x:c r="Q1169" s="7" t="n">
        <x:f>MAX(0,G1169+J1169-P1169)</x:f>
        <x:v>0</x:v>
      </x:c>
      <x:c r="R1169" s="7" t="n">
        <x:f>M1169+MAX(0,K1169-MAX(0,P1169-G1169-J1169))</x:f>
        <x:v>0</x:v>
      </x:c>
      <x:c r="S1169" s="7" t="n">
        <x:f>SUM(O1169,Q1169,R1169)</x:f>
        <x:v>12093.018480492814</x:v>
      </x:c>
      <x:c r="T1169" s="14" t="n">
        <x:f>'Inventory detail'!T43</x:f>
        <x:v>0.1321</x:v>
      </x:c>
      <x:c r="U1169" s="14" t="n">
        <x:f>'Inventory detail'!U43</x:f>
        <x:v>0.129506</x:v>
      </x:c>
      <x:c r="V1169" s="9" t="n">
        <x:f>O1169*T1169</x:f>
        <x:v>1597.4877412731007</x:v>
      </x:c>
      <x:c r="W1169" s="9" t="n">
        <x:f>Q1169*T1169</x:f>
        <x:v>0</x:v>
      </x:c>
      <x:c r="X1169" s="9" t="n">
        <x:f>R1169*T1169</x:f>
        <x:v>0</x:v>
      </x:c>
      <x:c r="Y1169" s="9" t="n">
        <x:f>S1169*T1169</x:f>
        <x:v>1597.4877412731007</x:v>
      </x:c>
      <x:c r="Z1169" s="9" t="n">
        <x:f>IF(ISNUMBER(U1169),S1169*(U1169-T1169),"n.a.")</x:f>
        <x:v>-31.36928993839818</x:v>
      </x:c>
      <x:c r="AA1169" s="9" t="n">
        <x:f>IF(ISNUMBER(U1169),Y1169,0)</x:f>
        <x:v>1597.4877412731007</x:v>
      </x:c>
      <x:c r="AB1169" s="7" t="n">
        <x:f>MAX(0,L1169-SUM(F1169:K1169))</x:f>
        <x:v>0</x:v>
      </x:c>
    </x:row>
    <x:row r="1170" ht="22" customHeight="1">
      <x:c r="A1170" s="18" t="n">
        <x:f>Summary!D$41</x:f>
        <x:v>46357</x:v>
      </x:c>
      <x:c r="B1170" s="2" t="str">
        <x:f>'Inventory detail'!A44</x:f>
        <x:v>POUC</x:v>
      </x:c>
      <x:c r="C1170" s="2" t="str">
        <x:f>'Inventory detail'!B44</x:f>
        <x:v>10</x:v>
      </x:c>
      <x:c r="D1170" s="2" t="str">
        <x:f>'Inventory detail'!C44</x:f>
        <x:v>LET10</x:v>
      </x:c>
      <x:c r="E1170" s="10" t="n">
        <x:f>A44</x:f>
        <x:v>46327</x:v>
      </x:c>
      <x:c r="F1170" s="7" t="n">
        <x:f>O44</x:f>
        <x:v>39429.70316221766</x:v>
      </x:c>
      <x:c r="G1170" s="7" t="n">
        <x:f>Q44</x:f>
        <x:v>57000</x:v>
      </x:c>
      <x:c r="H1170" s="7" t="n">
        <x:f>R44</x:f>
        <x:v>0</x:v>
      </x:c>
      <x:c r="I1170" s="7" t="n">
        <x:f>SUMIFS('PO detail'!$W$1498:$W$1502,'PO detail'!$V$1498:$V$1502,"&gt;="&amp;E1170,'PO detail'!$V$1498:$V$1502,"&lt;"&amp;A1170)</x:f>
        <x:v>0</x:v>
      </x:c>
      <x:c r="J1170" s="7" t="n">
        <x:f>SUMIFS('PO detail'!$X$1498:$X$1502,'PO detail'!$V$1498:$V$1502,"&gt;="&amp;E1170,'PO detail'!$V$1498:$V$1502,"&lt;"&amp;A1170)</x:f>
        <x:v>4000</x:v>
      </x:c>
      <x:c r="K1170" s="7" t="n">
        <x:f>SUMIFS('PO detail'!$Y$1498:$Y$1502,'PO detail'!$V$1498:$V$1502,"&gt;="&amp;E1170,'PO detail'!$V$1498:$V$1502,"&lt;"&amp;A1170)</x:f>
        <x:v>0</x:v>
      </x:c>
      <x:c r="L1170" s="7" t="n">
        <x:f>'Inventory detail'!F44*Summary!$K$5*(A1170-E1170)/Summary!$K$6</x:f>
        <x:v>11178.648049281313</x:v>
      </x:c>
      <x:c r="M1170" s="7" t="n">
        <x:f>MAX(0,H1170-L1170)</x:f>
        <x:v>0</x:v>
      </x:c>
      <x:c r="N1170" s="7" t="n">
        <x:f>MAX(0,L1170-H1170)</x:f>
        <x:v>11178.648049281313</x:v>
      </x:c>
      <x:c r="O1170" s="7" t="n">
        <x:f>MAX(0,F1170+I1170-N1170)</x:f>
        <x:v>28251.055112936345</x:v>
      </x:c>
      <x:c r="P1170" s="7" t="n">
        <x:f>MAX(0,N1170-F1170-I1170)</x:f>
        <x:v>0</x:v>
      </x:c>
      <x:c r="Q1170" s="7" t="n">
        <x:f>MAX(0,G1170+J1170-P1170)</x:f>
        <x:v>61000</x:v>
      </x:c>
      <x:c r="R1170" s="7" t="n">
        <x:f>M1170+MAX(0,K1170-MAX(0,P1170-G1170-J1170))</x:f>
        <x:v>0</x:v>
      </x:c>
      <x:c r="S1170" s="7" t="n">
        <x:f>SUM(O1170,Q1170,R1170)</x:f>
        <x:v>89251.05511293634</x:v>
      </x:c>
      <x:c r="T1170" s="14" t="n">
        <x:f>'Inventory detail'!T44</x:f>
        <x:v>0.1495</x:v>
      </x:c>
      <x:c r="U1170" s="14" t="n">
        <x:f>'Inventory detail'!U44</x:f>
        <x:v>0.16302</x:v>
      </x:c>
      <x:c r="V1170" s="9" t="n">
        <x:f>O1170*T1170</x:f>
        <x:v>4223.532739383983</x:v>
      </x:c>
      <x:c r="W1170" s="9" t="n">
        <x:f>Q1170*T1170</x:f>
        <x:v>9119.5</x:v>
      </x:c>
      <x:c r="X1170" s="9" t="n">
        <x:f>R1170*T1170</x:f>
        <x:v>0</x:v>
      </x:c>
      <x:c r="Y1170" s="9" t="n">
        <x:f>S1170*T1170</x:f>
        <x:v>13343.032739383983</x:v>
      </x:c>
      <x:c r="Z1170" s="9" t="n">
        <x:f>IF(ISNUMBER(U1170),S1170*(U1170-T1170),"n.a.")</x:f>
        <x:v>1206.6742651268999</x:v>
      </x:c>
      <x:c r="AA1170" s="9" t="n">
        <x:f>IF(ISNUMBER(U1170),Y1170,0)</x:f>
        <x:v>13343.032739383983</x:v>
      </x:c>
      <x:c r="AB1170" s="7" t="n">
        <x:f>MAX(0,L1170-SUM(F1170:K1170))</x:f>
        <x:v>0</x:v>
      </x:c>
    </x:row>
    <x:row r="1171" ht="22" customHeight="1">
      <x:c r="A1171" s="18" t="n">
        <x:f>Summary!D$41</x:f>
        <x:v>46357</x:v>
      </x:c>
      <x:c r="B1171" s="2" t="str">
        <x:f>'Inventory detail'!A45</x:f>
        <x:v>COIL</x:v>
      </x:c>
      <x:c r="C1171" s="2" t="str">
        <x:f>'Inventory detail'!B45</x:f>
        <x:v>10</x:v>
      </x:c>
      <x:c r="D1171" s="2" t="str">
        <x:f>'Inventory detail'!C45</x:f>
        <x:v>25BLK12-4</x:v>
      </x:c>
      <x:c r="E1171" s="10" t="n">
        <x:f>A45</x:f>
        <x:v>46327</x:v>
      </x:c>
      <x:c r="F1171" s="7" t="n">
        <x:f>O45</x:f>
        <x:v>3125.667351129363</x:v>
      </x:c>
      <x:c r="G1171" s="7" t="n">
        <x:f>Q45</x:f>
        <x:v>0</x:v>
      </x:c>
      <x:c r="H1171" s="7" t="n">
        <x:f>R45</x:f>
        <x:v>0</x:v>
      </x:c>
      <x:c r="I1171" s="7" t="n">
        <x:f>SUMIFS('PO detail'!$W$330:$W$342,'PO detail'!$V$330:$V$342,"&gt;="&amp;E1171,'PO detail'!$V$330:$V$342,"&lt;"&amp;A1171)</x:f>
        <x:v>12000</x:v>
      </x:c>
      <x:c r="J1171" s="7" t="n">
        <x:f>SUMIFS('PO detail'!$X$330:$X$342,'PO detail'!$V$330:$V$342,"&gt;="&amp;E1171,'PO detail'!$V$330:$V$342,"&lt;"&amp;A1171)</x:f>
        <x:v>0</x:v>
      </x:c>
      <x:c r="K1171" s="7" t="n">
        <x:f>SUMIFS('PO detail'!$Y$330:$Y$342,'PO detail'!$V$330:$V$342,"&gt;="&amp;E1171,'PO detail'!$V$330:$V$342,"&lt;"&amp;A1171)</x:f>
        <x:v>0</x:v>
      </x:c>
      <x:c r="L1171" s="7" t="n">
        <x:f>'Inventory detail'!F45*Summary!$K$5*(A1171-E1171)/Summary!$K$6</x:f>
        <x:v>10792.607802874743</x:v>
      </x:c>
      <x:c r="M1171" s="7" t="n">
        <x:f>MAX(0,H1171-L1171)</x:f>
        <x:v>0</x:v>
      </x:c>
      <x:c r="N1171" s="7" t="n">
        <x:f>MAX(0,L1171-H1171)</x:f>
        <x:v>10792.607802874743</x:v>
      </x:c>
      <x:c r="O1171" s="7" t="n">
        <x:f>MAX(0,F1171+I1171-N1171)</x:f>
        <x:v>4333.05954825462</x:v>
      </x:c>
      <x:c r="P1171" s="7" t="n">
        <x:f>MAX(0,N1171-F1171-I1171)</x:f>
        <x:v>0</x:v>
      </x:c>
      <x:c r="Q1171" s="7" t="n">
        <x:f>MAX(0,G1171+J1171-P1171)</x:f>
        <x:v>0</x:v>
      </x:c>
      <x:c r="R1171" s="7" t="n">
        <x:f>M1171+MAX(0,K1171-MAX(0,P1171-G1171-J1171))</x:f>
        <x:v>0</x:v>
      </x:c>
      <x:c r="S1171" s="7" t="n">
        <x:f>SUM(O1171,Q1171,R1171)</x:f>
        <x:v>4333.05954825462</x:v>
      </x:c>
      <x:c r="T1171" s="14" t="n">
        <x:f>'Inventory detail'!T45</x:f>
        <x:v>0.1632</x:v>
      </x:c>
      <x:c r="U1171" s="14" t="n">
        <x:f>'Inventory detail'!U45</x:f>
        <x:v>0.1598935</x:v>
      </x:c>
      <x:c r="V1171" s="9" t="n">
        <x:f>O1171*T1171</x:f>
        <x:v>707.155318275154</x:v>
      </x:c>
      <x:c r="W1171" s="9" t="n">
        <x:f>Q1171*T1171</x:f>
        <x:v>0</x:v>
      </x:c>
      <x:c r="X1171" s="9" t="n">
        <x:f>R1171*T1171</x:f>
        <x:v>0</x:v>
      </x:c>
      <x:c r="Y1171" s="9" t="n">
        <x:f>S1171*T1171</x:f>
        <x:v>707.155318275154</x:v>
      </x:c>
      <x:c r="Z1171" s="9" t="n">
        <x:f>IF(ISNUMBER(U1171),S1171*(U1171-T1171),"n.a.")</x:f>
        <x:v>-14.327261396303976</x:v>
      </x:c>
      <x:c r="AA1171" s="9" t="n">
        <x:f>IF(ISNUMBER(U1171),Y1171,0)</x:f>
        <x:v>707.155318275154</x:v>
      </x:c>
      <x:c r="AB1171" s="7" t="n">
        <x:f>MAX(0,L1171-SUM(F1171:K1171))</x:f>
        <x:v>0</x:v>
      </x:c>
    </x:row>
    <x:row r="1172" ht="22" customHeight="1">
      <x:c r="A1172" s="18" t="n">
        <x:f>Summary!D$41</x:f>
        <x:v>46357</x:v>
      </x:c>
      <x:c r="B1172" s="2" t="str">
        <x:f>'Inventory detail'!A46</x:f>
        <x:v>COIL</x:v>
      </x:c>
      <x:c r="C1172" s="2" t="str">
        <x:f>'Inventory detail'!B46</x:f>
        <x:v>60</x:v>
      </x:c>
      <x:c r="D1172" s="2" t="str">
        <x:f>'Inventory detail'!C46</x:f>
        <x:v>10WHT12-4</x:v>
      </x:c>
      <x:c r="E1172" s="10" t="n">
        <x:f>A46</x:f>
        <x:v>46327</x:v>
      </x:c>
      <x:c r="F1172" s="7" t="n">
        <x:f>O46</x:f>
        <x:v>19770.502176591377</x:v>
      </x:c>
      <x:c r="G1172" s="7" t="n">
        <x:f>Q46</x:f>
        <x:v>0</x:v>
      </x:c>
      <x:c r="H1172" s="7" t="n">
        <x:f>R46</x:f>
        <x:v>0</x:v>
      </x:c>
      <x:c r="I1172" s="7" t="n">
        <x:f>SUMIFS('PO detail'!$W$1030:$W$1040,'PO detail'!$V$1030:$V$1040,"&gt;="&amp;E1172,'PO detail'!$V$1030:$V$1040,"&lt;"&amp;A1172)</x:f>
        <x:v>21000</x:v>
      </x:c>
      <x:c r="J1172" s="7" t="n">
        <x:f>SUMIFS('PO detail'!$X$1030:$X$1040,'PO detail'!$V$1030:$V$1040,"&gt;="&amp;E1172,'PO detail'!$V$1030:$V$1040,"&lt;"&amp;A1172)</x:f>
        <x:v>0</x:v>
      </x:c>
      <x:c r="K1172" s="7" t="n">
        <x:f>SUMIFS('PO detail'!$Y$1030:$Y$1040,'PO detail'!$V$1030:$V$1040,"&gt;="&amp;E1172,'PO detail'!$V$1030:$V$1040,"&lt;"&amp;A1172)</x:f>
        <x:v>0</x:v>
      </x:c>
      <x:c r="L1172" s="7" t="n">
        <x:f>'Inventory detail'!F46*Summary!$K$5*(A1172-E1172)/Summary!$K$6</x:f>
        <x:v>10603.692813141684</x:v>
      </x:c>
      <x:c r="M1172" s="7" t="n">
        <x:f>MAX(0,H1172-L1172)</x:f>
        <x:v>0</x:v>
      </x:c>
      <x:c r="N1172" s="7" t="n">
        <x:f>MAX(0,L1172-H1172)</x:f>
        <x:v>10603.692813141684</x:v>
      </x:c>
      <x:c r="O1172" s="7" t="n">
        <x:f>MAX(0,F1172+I1172-N1172)</x:f>
        <x:v>30166.80936344969</x:v>
      </x:c>
      <x:c r="P1172" s="7" t="n">
        <x:f>MAX(0,N1172-F1172-I1172)</x:f>
        <x:v>0</x:v>
      </x:c>
      <x:c r="Q1172" s="7" t="n">
        <x:f>MAX(0,G1172+J1172-P1172)</x:f>
        <x:v>0</x:v>
      </x:c>
      <x:c r="R1172" s="7" t="n">
        <x:f>M1172+MAX(0,K1172-MAX(0,P1172-G1172-J1172))</x:f>
        <x:v>0</x:v>
      </x:c>
      <x:c r="S1172" s="7" t="n">
        <x:f>SUM(O1172,Q1172,R1172)</x:f>
        <x:v>30166.80936344969</x:v>
      </x:c>
      <x:c r="T1172" s="14" t="n">
        <x:f>'Inventory detail'!T46</x:f>
        <x:v>0.0584</x:v>
      </x:c>
      <x:c r="U1172" s="14" t="n">
        <x:f>'Inventory detail'!U46</x:f>
        <x:v>0.057239</x:v>
      </x:c>
      <x:c r="V1172" s="9" t="n">
        <x:f>O1172*T1172</x:f>
        <x:v>1761.741666825462</x:v>
      </x:c>
      <x:c r="W1172" s="9" t="n">
        <x:f>Q1172*T1172</x:f>
        <x:v>0</x:v>
      </x:c>
      <x:c r="X1172" s="9" t="n">
        <x:f>R1172*T1172</x:f>
        <x:v>0</x:v>
      </x:c>
      <x:c r="Y1172" s="9" t="n">
        <x:f>S1172*T1172</x:f>
        <x:v>1761.741666825462</x:v>
      </x:c>
      <x:c r="Z1172" s="9" t="n">
        <x:f>IF(ISNUMBER(U1172),S1172*(U1172-T1172),"n.a.")</x:f>
        <x:v>-35.02366567096516</x:v>
      </x:c>
      <x:c r="AA1172" s="9" t="n">
        <x:f>IF(ISNUMBER(U1172),Y1172,0)</x:f>
        <x:v>1761.741666825462</x:v>
      </x:c>
      <x:c r="AB1172" s="7" t="n">
        <x:f>MAX(0,L1172-SUM(F1172:K1172))</x:f>
        <x:v>0</x:v>
      </x:c>
    </x:row>
    <x:row r="1173" ht="22" customHeight="1">
      <x:c r="A1173" s="18" t="n">
        <x:f>Summary!D$41</x:f>
        <x:v>46357</x:v>
      </x:c>
      <x:c r="B1173" s="2" t="str">
        <x:f>'Inventory detail'!A47</x:f>
        <x:v>COIL</x:v>
      </x:c>
      <x:c r="C1173" s="2" t="str">
        <x:f>'Inventory detail'!B47</x:f>
        <x:v>30</x:v>
      </x:c>
      <x:c r="D1173" s="2" t="str">
        <x:f>'Inventory detail'!C47</x:f>
        <x:v>14BLK12-4</x:v>
      </x:c>
      <x:c r="E1173" s="10" t="n">
        <x:f>A47</x:f>
        <x:v>46327</x:v>
      </x:c>
      <x:c r="F1173" s="7" t="n">
        <x:f>O47</x:f>
        <x:v>9302.740369609855</x:v>
      </x:c>
      <x:c r="G1173" s="7" t="n">
        <x:f>Q47</x:f>
        <x:v>0</x:v>
      </x:c>
      <x:c r="H1173" s="7" t="n">
        <x:f>R47</x:f>
        <x:v>0</x:v>
      </x:c>
      <x:c r="I1173" s="7" t="n">
        <x:f>SUMIFS('PO detail'!$W$760:$W$770,'PO detail'!$V$760:$V$770,"&gt;="&amp;E1173,'PO detail'!$V$760:$V$770,"&lt;"&amp;A1173)</x:f>
        <x:v>23100</x:v>
      </x:c>
      <x:c r="J1173" s="7" t="n">
        <x:f>SUMIFS('PO detail'!$X$760:$X$770,'PO detail'!$V$760:$V$770,"&gt;="&amp;E1173,'PO detail'!$V$760:$V$770,"&lt;"&amp;A1173)</x:f>
        <x:v>0</x:v>
      </x:c>
      <x:c r="K1173" s="7" t="n">
        <x:f>SUMIFS('PO detail'!$Y$760:$Y$770,'PO detail'!$V$760:$V$770,"&gt;="&amp;E1173,'PO detail'!$V$760:$V$770,"&lt;"&amp;A1173)</x:f>
        <x:v>0</x:v>
      </x:c>
      <x:c r="L1173" s="7" t="n">
        <x:f>'Inventory detail'!F47*Summary!$K$5*(A1173-E1173)/Summary!$K$6</x:f>
        <x:v>10431.208213552361</x:v>
      </x:c>
      <x:c r="M1173" s="7" t="n">
        <x:f>MAX(0,H1173-L1173)</x:f>
        <x:v>0</x:v>
      </x:c>
      <x:c r="N1173" s="7" t="n">
        <x:f>MAX(0,L1173-H1173)</x:f>
        <x:v>10431.208213552361</x:v>
      </x:c>
      <x:c r="O1173" s="7" t="n">
        <x:f>MAX(0,F1173+I1173-N1173)</x:f>
        <x:v>21971.532156057496</x:v>
      </x:c>
      <x:c r="P1173" s="7" t="n">
        <x:f>MAX(0,N1173-F1173-I1173)</x:f>
        <x:v>0</x:v>
      </x:c>
      <x:c r="Q1173" s="7" t="n">
        <x:f>MAX(0,G1173+J1173-P1173)</x:f>
        <x:v>0</x:v>
      </x:c>
      <x:c r="R1173" s="7" t="n">
        <x:f>M1173+MAX(0,K1173-MAX(0,P1173-G1173-J1173))</x:f>
        <x:v>0</x:v>
      </x:c>
      <x:c r="S1173" s="7" t="n">
        <x:f>SUM(O1173,Q1173,R1173)</x:f>
        <x:v>21971.532156057496</x:v>
      </x:c>
      <x:c r="T1173" s="14" t="n">
        <x:f>'Inventory detail'!T47</x:f>
        <x:v>0.0729</x:v>
      </x:c>
      <x:c r="U1173" s="14" t="n">
        <x:f>'Inventory detail'!U47</x:f>
        <x:v>0.07149349999999999</x:v>
      </x:c>
      <x:c r="V1173" s="9" t="n">
        <x:f>O1173*T1173</x:f>
        <x:v>1601.7246941765916</x:v>
      </x:c>
      <x:c r="W1173" s="9" t="n">
        <x:f>Q1173*T1173</x:f>
        <x:v>0</x:v>
      </x:c>
      <x:c r="X1173" s="9" t="n">
        <x:f>R1173*T1173</x:f>
        <x:v>0</x:v>
      </x:c>
      <x:c r="Y1173" s="9" t="n">
        <x:f>S1173*T1173</x:f>
        <x:v>1601.7246941765916</x:v>
      </x:c>
      <x:c r="Z1173" s="9" t="n">
        <x:f>IF(ISNUMBER(U1173),S1173*(U1173-T1173),"n.a.")</x:f>
        <x:v>-30.902959977495282</x:v>
      </x:c>
      <x:c r="AA1173" s="9" t="n">
        <x:f>IF(ISNUMBER(U1173),Y1173,0)</x:f>
        <x:v>1601.7246941765916</x:v>
      </x:c>
      <x:c r="AB1173" s="7" t="n">
        <x:f>MAX(0,L1173-SUM(F1173:K1173))</x:f>
        <x:v>0</x:v>
      </x:c>
    </x:row>
    <x:row r="1174" ht="22" customHeight="1">
      <x:c r="A1174" s="18" t="n">
        <x:f>Summary!D$41</x:f>
        <x:v>46357</x:v>
      </x:c>
      <x:c r="B1174" s="2" t="str">
        <x:f>'Inventory detail'!A48</x:f>
        <x:v>COIL</x:v>
      </x:c>
      <x:c r="C1174" s="2" t="str">
        <x:f>'Inventory detail'!B48</x:f>
        <x:v>30</x:v>
      </x:c>
      <x:c r="D1174" s="2" t="str">
        <x:f>'Inventory detail'!C48</x:f>
        <x:v>9BLK12-4</x:v>
      </x:c>
      <x:c r="E1174" s="10" t="n">
        <x:f>A48</x:f>
        <x:v>46327</x:v>
      </x:c>
      <x:c r="F1174" s="7" t="n">
        <x:f>O48</x:f>
        <x:v>24584.59958932238</x:v>
      </x:c>
      <x:c r="G1174" s="7" t="n">
        <x:f>Q48</x:f>
        <x:v>0</x:v>
      </x:c>
      <x:c r="H1174" s="7" t="n">
        <x:f>R48</x:f>
        <x:v>0</x:v>
      </x:c>
      <x:c r="I1174" s="7" t="n">
        <x:f>SUMIFS('PO detail'!$W$982:$W$992,'PO detail'!$V$982:$V$992,"&gt;="&amp;E1174,'PO detail'!$V$982:$V$992,"&lt;"&amp;A1174)</x:f>
        <x:v>4200</x:v>
      </x:c>
      <x:c r="J1174" s="7" t="n">
        <x:f>SUMIFS('PO detail'!$X$982:$X$992,'PO detail'!$V$982:$V$992,"&gt;="&amp;E1174,'PO detail'!$V$982:$V$992,"&lt;"&amp;A1174)</x:f>
        <x:v>0</x:v>
      </x:c>
      <x:c r="K1174" s="7" t="n">
        <x:f>SUMIFS('PO detail'!$Y$982:$Y$992,'PO detail'!$V$982:$V$992,"&gt;="&amp;E1174,'PO detail'!$V$982:$V$992,"&lt;"&amp;A1174)</x:f>
        <x:v>0</x:v>
      </x:c>
      <x:c r="L1174" s="7" t="n">
        <x:f>'Inventory detail'!F48*Summary!$K$5*(A1174-E1174)/Summary!$K$6</x:f>
        <x:v>10324.435318275155</x:v>
      </x:c>
      <x:c r="M1174" s="7" t="n">
        <x:f>MAX(0,H1174-L1174)</x:f>
        <x:v>0</x:v>
      </x:c>
      <x:c r="N1174" s="7" t="n">
        <x:f>MAX(0,L1174-H1174)</x:f>
        <x:v>10324.435318275155</x:v>
      </x:c>
      <x:c r="O1174" s="7" t="n">
        <x:f>MAX(0,F1174+I1174-N1174)</x:f>
        <x:v>18460.164271047226</x:v>
      </x:c>
      <x:c r="P1174" s="7" t="n">
        <x:f>MAX(0,N1174-F1174-I1174)</x:f>
        <x:v>0</x:v>
      </x:c>
      <x:c r="Q1174" s="7" t="n">
        <x:f>MAX(0,G1174+J1174-P1174)</x:f>
        <x:v>0</x:v>
      </x:c>
      <x:c r="R1174" s="7" t="n">
        <x:f>M1174+MAX(0,K1174-MAX(0,P1174-G1174-J1174))</x:f>
        <x:v>0</x:v>
      </x:c>
      <x:c r="S1174" s="7" t="n">
        <x:f>SUM(O1174,Q1174,R1174)</x:f>
        <x:v>18460.164271047226</x:v>
      </x:c>
      <x:c r="T1174" s="14" t="n">
        <x:f>'Inventory detail'!T48</x:f>
        <x:v>0.0394</x:v>
      </x:c>
      <x:c r="U1174" s="14" t="n">
        <x:f>'Inventory detail'!U48</x:f>
        <x:v>0.038674999999999994</x:v>
      </x:c>
      <x:c r="V1174" s="9" t="n">
        <x:f>O1174*T1174</x:f>
        <x:v>727.3304722792607</x:v>
      </x:c>
      <x:c r="W1174" s="9" t="n">
        <x:f>Q1174*T1174</x:f>
        <x:v>0</x:v>
      </x:c>
      <x:c r="X1174" s="9" t="n">
        <x:f>R1174*T1174</x:f>
        <x:v>0</x:v>
      </x:c>
      <x:c r="Y1174" s="9" t="n">
        <x:f>S1174*T1174</x:f>
        <x:v>727.3304722792607</x:v>
      </x:c>
      <x:c r="Z1174" s="9" t="n">
        <x:f>IF(ISNUMBER(U1174),S1174*(U1174-T1174),"n.a.")</x:f>
        <x:v>-13.383619096509301</x:v>
      </x:c>
      <x:c r="AA1174" s="9" t="n">
        <x:f>IF(ISNUMBER(U1174),Y1174,0)</x:f>
        <x:v>727.3304722792607</x:v>
      </x:c>
      <x:c r="AB1174" s="7" t="n">
        <x:f>MAX(0,L1174-SUM(F1174:K1174))</x:f>
        <x:v>0</x:v>
      </x:c>
    </x:row>
    <x:row r="1175" ht="22" customHeight="1">
      <x:c r="A1175" s="18" t="n">
        <x:f>Summary!D$41</x:f>
        <x:v>46357</x:v>
      </x:c>
      <x:c r="B1175" s="2" t="str">
        <x:f>'Inventory detail'!A49</x:f>
        <x:v>COIL</x:v>
      </x:c>
      <x:c r="C1175" s="2" t="str">
        <x:f>'Inventory detail'!B49</x:f>
        <x:v>60</x:v>
      </x:c>
      <x:c r="D1175" s="2" t="str">
        <x:f>'Inventory detail'!C49</x:f>
        <x:v>11BLK12-4</x:v>
      </x:c>
      <x:c r="E1175" s="10" t="n">
        <x:f>A49</x:f>
        <x:v>46327</x:v>
      </x:c>
      <x:c r="F1175" s="7" t="n">
        <x:f>O49</x:f>
        <x:v>22941.754743326488</x:v>
      </x:c>
      <x:c r="G1175" s="7" t="n">
        <x:f>Q49</x:f>
        <x:v>0</x:v>
      </x:c>
      <x:c r="H1175" s="7" t="n">
        <x:f>R49</x:f>
        <x:v>0</x:v>
      </x:c>
      <x:c r="I1175" s="7" t="n">
        <x:f>SUMIFS('PO detail'!$W$1043:$W$1050,'PO detail'!$V$1043:$V$1050,"&gt;="&amp;E1175,'PO detail'!$V$1043:$V$1050,"&lt;"&amp;A1175)</x:f>
        <x:v>6300</x:v>
      </x:c>
      <x:c r="J1175" s="7" t="n">
        <x:f>SUMIFS('PO detail'!$X$1043:$X$1050,'PO detail'!$V$1043:$V$1050,"&gt;="&amp;E1175,'PO detail'!$V$1043:$V$1050,"&lt;"&amp;A1175)</x:f>
        <x:v>0</x:v>
      </x:c>
      <x:c r="K1175" s="7" t="n">
        <x:f>SUMIFS('PO detail'!$Y$1043:$Y$1050,'PO detail'!$V$1043:$V$1050,"&gt;="&amp;E1175,'PO detail'!$V$1043:$V$1050,"&lt;"&amp;A1175)</x:f>
        <x:v>0</x:v>
      </x:c>
      <x:c r="L1175" s="7" t="n">
        <x:f>'Inventory detail'!F49*Summary!$K$5*(A1175-E1175)/Summary!$K$6</x:f>
        <x:v>9075.972073921972</x:v>
      </x:c>
      <x:c r="M1175" s="7" t="n">
        <x:f>MAX(0,H1175-L1175)</x:f>
        <x:v>0</x:v>
      </x:c>
      <x:c r="N1175" s="7" t="n">
        <x:f>MAX(0,L1175-H1175)</x:f>
        <x:v>9075.972073921972</x:v>
      </x:c>
      <x:c r="O1175" s="7" t="n">
        <x:f>MAX(0,F1175+I1175-N1175)</x:f>
        <x:v>20165.782669404514</x:v>
      </x:c>
      <x:c r="P1175" s="7" t="n">
        <x:f>MAX(0,N1175-F1175-I1175)</x:f>
        <x:v>0</x:v>
      </x:c>
      <x:c r="Q1175" s="7" t="n">
        <x:f>MAX(0,G1175+J1175-P1175)</x:f>
        <x:v>0</x:v>
      </x:c>
      <x:c r="R1175" s="7" t="n">
        <x:f>M1175+MAX(0,K1175-MAX(0,P1175-G1175-J1175))</x:f>
        <x:v>0</x:v>
      </x:c>
      <x:c r="S1175" s="7" t="n">
        <x:f>SUM(O1175,Q1175,R1175)</x:f>
        <x:v>20165.782669404514</x:v>
      </x:c>
      <x:c r="T1175" s="14" t="n">
        <x:f>'Inventory detail'!T49</x:f>
        <x:v>0.0559</x:v>
      </x:c>
      <x:c r="U1175" s="14" t="n">
        <x:f>'Inventory detail'!U49</x:f>
        <x:v>0.054807999999999996</x:v>
      </x:c>
      <x:c r="V1175" s="9" t="n">
        <x:f>O1175*T1175</x:f>
        <x:v>1127.2672512197123</x:v>
      </x:c>
      <x:c r="W1175" s="9" t="n">
        <x:f>Q1175*T1175</x:f>
        <x:v>0</x:v>
      </x:c>
      <x:c r="X1175" s="9" t="n">
        <x:f>R1175*T1175</x:f>
        <x:v>0</x:v>
      </x:c>
      <x:c r="Y1175" s="9" t="n">
        <x:f>S1175*T1175</x:f>
        <x:v>1127.2672512197123</x:v>
      </x:c>
      <x:c r="Z1175" s="9" t="n">
        <x:f>IF(ISNUMBER(U1175),S1175*(U1175-T1175),"n.a.")</x:f>
        <x:v>-22.021034674989785</x:v>
      </x:c>
      <x:c r="AA1175" s="9" t="n">
        <x:f>IF(ISNUMBER(U1175),Y1175,0)</x:f>
        <x:v>1127.2672512197123</x:v>
      </x:c>
      <x:c r="AB1175" s="7" t="n">
        <x:f>MAX(0,L1175-SUM(F1175:K1175))</x:f>
        <x:v>0</x:v>
      </x:c>
    </x:row>
    <x:row r="1176" ht="22" customHeight="1">
      <x:c r="A1176" s="18" t="n">
        <x:f>Summary!D$41</x:f>
        <x:v>46357</x:v>
      </x:c>
      <x:c r="B1176" s="2" t="str">
        <x:f>'Inventory detail'!A50</x:f>
        <x:v>COIL</x:v>
      </x:c>
      <x:c r="C1176" s="2" t="str">
        <x:f>'Inventory detail'!B50</x:f>
        <x:v>60</x:v>
      </x:c>
      <x:c r="D1176" s="2" t="str">
        <x:f>'Inventory detail'!C50</x:f>
        <x:v>22BLK12-4</x:v>
      </x:c>
      <x:c r="E1176" s="10" t="n">
        <x:f>A50</x:f>
        <x:v>46327</x:v>
      </x:c>
      <x:c r="F1176" s="7" t="n">
        <x:f>O50</x:f>
        <x:v>20282.546201232035</x:v>
      </x:c>
      <x:c r="G1176" s="7" t="n">
        <x:f>Q50</x:f>
        <x:v>0</x:v>
      </x:c>
      <x:c r="H1176" s="7" t="n">
        <x:f>R50</x:f>
        <x:v>0</x:v>
      </x:c>
      <x:c r="I1176" s="7" t="n">
        <x:f>SUMIFS('PO detail'!$W$1202:$W$1212,'PO detail'!$V$1202:$V$1212,"&gt;="&amp;E1176,'PO detail'!$V$1202:$V$1212,"&lt;"&amp;A1176)</x:f>
        <x:v>8400</x:v>
      </x:c>
      <x:c r="J1176" s="7" t="n">
        <x:f>SUMIFS('PO detail'!$X$1202:$X$1212,'PO detail'!$V$1202:$V$1212,"&gt;="&amp;E1176,'PO detail'!$V$1202:$V$1212,"&lt;"&amp;A1176)</x:f>
        <x:v>0</x:v>
      </x:c>
      <x:c r="K1176" s="7" t="n">
        <x:f>SUMIFS('PO detail'!$Y$1202:$Y$1212,'PO detail'!$V$1202:$V$1212,"&gt;="&amp;E1176,'PO detail'!$V$1202:$V$1212,"&lt;"&amp;A1176)</x:f>
        <x:v>0</x:v>
      </x:c>
      <x:c r="L1176" s="7" t="n">
        <x:f>'Inventory detail'!F50*Summary!$K$5*(A1176-E1176)/Summary!$K$6</x:f>
        <x:v>8501.026694045175</x:v>
      </x:c>
      <x:c r="M1176" s="7" t="n">
        <x:f>MAX(0,H1176-L1176)</x:f>
        <x:v>0</x:v>
      </x:c>
      <x:c r="N1176" s="7" t="n">
        <x:f>MAX(0,L1176-H1176)</x:f>
        <x:v>8501.026694045175</x:v>
      </x:c>
      <x:c r="O1176" s="7" t="n">
        <x:f>MAX(0,F1176+I1176-N1176)</x:f>
        <x:v>20181.51950718686</x:v>
      </x:c>
      <x:c r="P1176" s="7" t="n">
        <x:f>MAX(0,N1176-F1176-I1176)</x:f>
        <x:v>0</x:v>
      </x:c>
      <x:c r="Q1176" s="7" t="n">
        <x:f>MAX(0,G1176+J1176-P1176)</x:f>
        <x:v>0</x:v>
      </x:c>
      <x:c r="R1176" s="7" t="n">
        <x:f>M1176+MAX(0,K1176-MAX(0,P1176-G1176-J1176))</x:f>
        <x:v>0</x:v>
      </x:c>
      <x:c r="S1176" s="7" t="n">
        <x:f>SUM(O1176,Q1176,R1176)</x:f>
        <x:v>20181.51950718686</x:v>
      </x:c>
      <x:c r="T1176" s="14" t="n">
        <x:f>'Inventory detail'!T50</x:f>
        <x:v>0.1321</x:v>
      </x:c>
      <x:c r="U1176" s="14" t="n">
        <x:f>'Inventory detail'!U50</x:f>
        <x:v>0.129506</x:v>
      </x:c>
      <x:c r="V1176" s="9" t="n">
        <x:f>O1176*T1176</x:f>
        <x:v>2665.9787268993837</x:v>
      </x:c>
      <x:c r="W1176" s="9" t="n">
        <x:f>Q1176*T1176</x:f>
        <x:v>0</x:v>
      </x:c>
      <x:c r="X1176" s="9" t="n">
        <x:f>R1176*T1176</x:f>
        <x:v>0</x:v>
      </x:c>
      <x:c r="Y1176" s="9" t="n">
        <x:f>S1176*T1176</x:f>
        <x:v>2665.9787268993837</x:v>
      </x:c>
      <x:c r="Z1176" s="9" t="n">
        <x:f>IF(ISNUMBER(U1176),S1176*(U1176-T1176),"n.a.")</x:f>
        <x:v>-52.350861601642414</x:v>
      </x:c>
      <x:c r="AA1176" s="9" t="n">
        <x:f>IF(ISNUMBER(U1176),Y1176,0)</x:f>
        <x:v>2665.9787268993837</x:v>
      </x:c>
      <x:c r="AB1176" s="7" t="n">
        <x:f>MAX(0,L1176-SUM(F1176:K1176))</x:f>
        <x:v>0</x:v>
      </x:c>
    </x:row>
    <x:row r="1177" ht="22" customHeight="1">
      <x:c r="A1177" s="18" t="n">
        <x:f>Summary!D$41</x:f>
        <x:v>46357</x:v>
      </x:c>
      <x:c r="B1177" s="2" t="str">
        <x:f>'Inventory detail'!A51</x:f>
        <x:v>POUC</x:v>
      </x:c>
      <x:c r="C1177" s="2" t="str">
        <x:f>'Inventory detail'!B51</x:f>
        <x:v>10</x:v>
      </x:c>
      <x:c r="D1177" s="2" t="str">
        <x:f>'Inventory detail'!C51</x:f>
        <x:v>LUG7</x:v>
      </x:c>
      <x:c r="E1177" s="10" t="n">
        <x:f>A51</x:f>
        <x:v>46327</x:v>
      </x:c>
      <x:c r="F1177" s="7" t="n">
        <x:f>O51</x:f>
        <x:v>0</x:v>
      </x:c>
      <x:c r="G1177" s="7" t="n">
        <x:f>Q51</x:f>
        <x:v>24258.110882956877</x:v>
      </x:c>
      <x:c r="H1177" s="7" t="n">
        <x:f>R51</x:f>
        <x:v>0</x:v>
      </x:c>
      <x:c r="I1177" s="7" t="n">
        <x:f>SUMIFS('PO detail'!$W$1548:$W$1552,'PO detail'!$V$1548:$V$1552,"&gt;="&amp;E1177,'PO detail'!$V$1548:$V$1552,"&lt;"&amp;A1177)</x:f>
        <x:v>0</x:v>
      </x:c>
      <x:c r="J1177" s="7" t="n">
        <x:f>SUMIFS('PO detail'!$X$1548:$X$1552,'PO detail'!$V$1548:$V$1552,"&gt;="&amp;E1177,'PO detail'!$V$1548:$V$1552,"&lt;"&amp;A1177)</x:f>
        <x:v>10000</x:v>
      </x:c>
      <x:c r="K1177" s="7" t="n">
        <x:f>SUMIFS('PO detail'!$Y$1548:$Y$1552,'PO detail'!$V$1548:$V$1552,"&gt;="&amp;E1177,'PO detail'!$V$1548:$V$1552,"&lt;"&amp;A1177)</x:f>
        <x:v>0</x:v>
      </x:c>
      <x:c r="L1177" s="7" t="n">
        <x:f>'Inventory detail'!F51*Summary!$K$5*(A1177-E1177)/Summary!$K$6</x:f>
        <x:v>8402.464065708418</x:v>
      </x:c>
      <x:c r="M1177" s="7" t="n">
        <x:f>MAX(0,H1177-L1177)</x:f>
        <x:v>0</x:v>
      </x:c>
      <x:c r="N1177" s="7" t="n">
        <x:f>MAX(0,L1177-H1177)</x:f>
        <x:v>8402.464065708418</x:v>
      </x:c>
      <x:c r="O1177" s="7" t="n">
        <x:f>MAX(0,F1177+I1177-N1177)</x:f>
        <x:v>0</x:v>
      </x:c>
      <x:c r="P1177" s="7" t="n">
        <x:f>MAX(0,N1177-F1177-I1177)</x:f>
        <x:v>8402.464065708418</x:v>
      </x:c>
      <x:c r="Q1177" s="7" t="n">
        <x:f>MAX(0,G1177+J1177-P1177)</x:f>
        <x:v>25855.64681724846</x:v>
      </x:c>
      <x:c r="R1177" s="7" t="n">
        <x:f>M1177+MAX(0,K1177-MAX(0,P1177-G1177-J1177))</x:f>
        <x:v>0</x:v>
      </x:c>
      <x:c r="S1177" s="7" t="n">
        <x:f>SUM(O1177,Q1177,R1177)</x:f>
        <x:v>25855.64681724846</x:v>
      </x:c>
      <x:c r="T1177" s="14" t="n">
        <x:f>'Inventory detail'!T51</x:f>
        <x:v>0.013500000000000002</x:v>
      </x:c>
      <x:c r="U1177" s="14" t="n">
        <x:f>'Inventory detail'!U51</x:f>
        <x:v>0.014849999999999999</x:v>
      </x:c>
      <x:c r="V1177" s="9" t="n">
        <x:f>O1177*T1177</x:f>
        <x:v>0</x:v>
      </x:c>
      <x:c r="W1177" s="9" t="n">
        <x:f>Q1177*T1177</x:f>
        <x:v>349.0512320328543</x:v>
      </x:c>
      <x:c r="X1177" s="9" t="n">
        <x:f>R1177*T1177</x:f>
        <x:v>0</x:v>
      </x:c>
      <x:c r="Y1177" s="9" t="n">
        <x:f>S1177*T1177</x:f>
        <x:v>349.0512320328543</x:v>
      </x:c>
      <x:c r="Z1177" s="9" t="n">
        <x:f>IF(ISNUMBER(U1177),S1177*(U1177-T1177),"n.a.")</x:f>
        <x:v>34.90512320328534</x:v>
      </x:c>
      <x:c r="AA1177" s="9" t="n">
        <x:f>IF(ISNUMBER(U1177),Y1177,0)</x:f>
        <x:v>349.0512320328543</x:v>
      </x:c>
      <x:c r="AB1177" s="7" t="n">
        <x:f>MAX(0,L1177-SUM(F1177:K1177))</x:f>
        <x:v>0</x:v>
      </x:c>
    </x:row>
    <x:row r="1178" ht="22" customHeight="1">
      <x:c r="A1178" s="18" t="n">
        <x:f>Summary!D$41</x:f>
        <x:v>46357</x:v>
      </x:c>
      <x:c r="B1178" s="2" t="str">
        <x:f>'Inventory detail'!A52</x:f>
        <x:v>WIRE</x:v>
      </x:c>
      <x:c r="C1178" s="2" t="str">
        <x:f>'Inventory detail'!B52</x:f>
        <x:v>10</x:v>
      </x:c>
      <x:c r="D1178" s="2" t="str">
        <x:f>'Inventory detail'!C52</x:f>
        <x:v>DL012BLK</x:v>
      </x:c>
      <x:c r="E1178" s="10" t="n">
        <x:f>A52</x:f>
        <x:v>46327</x:v>
      </x:c>
      <x:c r="F1178" s="7" t="n">
        <x:f>O52</x:f>
        <x:v>35164.41297741273</x:v>
      </x:c>
      <x:c r="G1178" s="7" t="n">
        <x:f>Q52</x:f>
        <x:v>0</x:v>
      </x:c>
      <x:c r="H1178" s="7" t="n">
        <x:f>R52</x:f>
        <x:v>0</x:v>
      </x:c>
      <x:c r="I1178" s="7" t="n">
        <x:f>SUMIFS('PO detail'!$W$1877:$W$1880,'PO detail'!$V$1877:$V$1880,"&gt;="&amp;E1178,'PO detail'!$V$1877:$V$1880,"&lt;"&amp;A1178)</x:f>
        <x:v>43000</x:v>
      </x:c>
      <x:c r="J1178" s="7" t="n">
        <x:f>SUMIFS('PO detail'!$X$1877:$X$1880,'PO detail'!$V$1877:$V$1880,"&gt;="&amp;E1178,'PO detail'!$V$1877:$V$1880,"&lt;"&amp;A1178)</x:f>
        <x:v>0</x:v>
      </x:c>
      <x:c r="K1178" s="7" t="n">
        <x:f>SUMIFS('PO detail'!$Y$1877:$Y$1880,'PO detail'!$V$1877:$V$1880,"&gt;="&amp;E1178,'PO detail'!$V$1877:$V$1880,"&lt;"&amp;A1178)</x:f>
        <x:v>0</x:v>
      </x:c>
      <x:c r="L1178" s="7" t="n">
        <x:f>'Inventory detail'!F52*Summary!$K$5*(A1178-E1178)/Summary!$K$6</x:f>
        <x:v>8394.243942505133</x:v>
      </x:c>
      <x:c r="M1178" s="7" t="n">
        <x:f>MAX(0,H1178-L1178)</x:f>
        <x:v>0</x:v>
      </x:c>
      <x:c r="N1178" s="7" t="n">
        <x:f>MAX(0,L1178-H1178)</x:f>
        <x:v>8394.243942505133</x:v>
      </x:c>
      <x:c r="O1178" s="7" t="n">
        <x:f>MAX(0,F1178+I1178-N1178)</x:f>
        <x:v>69770.1690349076</x:v>
      </x:c>
      <x:c r="P1178" s="7" t="n">
        <x:f>MAX(0,N1178-F1178-I1178)</x:f>
        <x:v>0</x:v>
      </x:c>
      <x:c r="Q1178" s="7" t="n">
        <x:f>MAX(0,G1178+J1178-P1178)</x:f>
        <x:v>0</x:v>
      </x:c>
      <x:c r="R1178" s="7" t="n">
        <x:f>M1178+MAX(0,K1178-MAX(0,P1178-G1178-J1178))</x:f>
        <x:v>0</x:v>
      </x:c>
      <x:c r="S1178" s="7" t="n">
        <x:f>SUM(O1178,Q1178,R1178)</x:f>
        <x:v>69770.1690349076</x:v>
      </x:c>
      <x:c r="T1178" s="14" t="n">
        <x:f>'Inventory detail'!T52</x:f>
        <x:v>0.08259999999999999</x:v>
      </x:c>
      <x:c r="U1178" s="14" t="n">
        <x:f>'Inventory detail'!U52</x:f>
        <x:v>0.08259999999999999</x:v>
      </x:c>
      <x:c r="V1178" s="9" t="n">
        <x:f>O1178*T1178</x:f>
        <x:v>5763.015962283367</x:v>
      </x:c>
      <x:c r="W1178" s="9" t="n">
        <x:f>Q1178*T1178</x:f>
        <x:v>0</x:v>
      </x:c>
      <x:c r="X1178" s="9" t="n">
        <x:f>R1178*T1178</x:f>
        <x:v>0</x:v>
      </x:c>
      <x:c r="Y1178" s="9" t="n">
        <x:f>S1178*T1178</x:f>
        <x:v>5763.015962283367</x:v>
      </x:c>
      <x:c r="Z1178" s="9" t="n">
        <x:f>IF(ISNUMBER(U1178),S1178*(U1178-T1178),"n.a.")</x:f>
        <x:v>0</x:v>
      </x:c>
      <x:c r="AA1178" s="9" t="n">
        <x:f>IF(ISNUMBER(U1178),Y1178,0)</x:f>
        <x:v>5763.015962283367</x:v>
      </x:c>
      <x:c r="AB1178" s="7" t="n">
        <x:f>MAX(0,L1178-SUM(F1178:K1178))</x:f>
        <x:v>0</x:v>
      </x:c>
    </x:row>
    <x:row r="1179" ht="22" customHeight="1">
      <x:c r="A1179" s="18" t="n">
        <x:f>Summary!D$41</x:f>
        <x:v>46357</x:v>
      </x:c>
      <x:c r="B1179" s="2" t="str">
        <x:f>'Inventory detail'!A53</x:f>
        <x:v>POUC</x:v>
      </x:c>
      <x:c r="C1179" s="2" t="str">
        <x:f>'Inventory detail'!B53</x:f>
        <x:v>10</x:v>
      </x:c>
      <x:c r="D1179" s="2" t="str">
        <x:f>'Inventory detail'!C53</x:f>
        <x:v>LET7</x:v>
      </x:c>
      <x:c r="E1179" s="10" t="n">
        <x:f>A53</x:f>
        <x:v>46327</x:v>
      </x:c>
      <x:c r="F1179" s="7" t="n">
        <x:f>O53</x:f>
        <x:v>18083.29659137577</x:v>
      </x:c>
      <x:c r="G1179" s="7" t="n">
        <x:f>Q53</x:f>
        <x:v>16000</x:v>
      </x:c>
      <x:c r="H1179" s="7" t="n">
        <x:f>R53</x:f>
        <x:v>0</x:v>
      </x:c>
      <x:c r="I1179" s="7" t="n">
        <x:f>SUMIFS('PO detail'!$W$1517:$W$1521,'PO detail'!$V$1517:$V$1521,"&gt;="&amp;E1179,'PO detail'!$V$1517:$V$1521,"&lt;"&amp;A1179)</x:f>
        <x:v>0</x:v>
      </x:c>
      <x:c r="J1179" s="7" t="n">
        <x:f>SUMIFS('PO detail'!$X$1517:$X$1521,'PO detail'!$V$1517:$V$1521,"&gt;="&amp;E1179,'PO detail'!$V$1517:$V$1521,"&lt;"&amp;A1179)</x:f>
        <x:v>15000</x:v>
      </x:c>
      <x:c r="K1179" s="7" t="n">
        <x:f>SUMIFS('PO detail'!$Y$1517:$Y$1521,'PO detail'!$V$1517:$V$1521,"&gt;="&amp;E1179,'PO detail'!$V$1517:$V$1521,"&lt;"&amp;A1179)</x:f>
        <x:v>0</x:v>
      </x:c>
      <x:c r="L1179" s="7" t="n">
        <x:f>'Inventory detail'!F53*Summary!$K$5*(A1179-E1179)/Summary!$K$6</x:f>
        <x:v>8369.613141683778</x:v>
      </x:c>
      <x:c r="M1179" s="7" t="n">
        <x:f>MAX(0,H1179-L1179)</x:f>
        <x:v>0</x:v>
      </x:c>
      <x:c r="N1179" s="7" t="n">
        <x:f>MAX(0,L1179-H1179)</x:f>
        <x:v>8369.613141683778</x:v>
      </x:c>
      <x:c r="O1179" s="7" t="n">
        <x:f>MAX(0,F1179+I1179-N1179)</x:f>
        <x:v>9713.683449691991</x:v>
      </x:c>
      <x:c r="P1179" s="7" t="n">
        <x:f>MAX(0,N1179-F1179-I1179)</x:f>
        <x:v>0</x:v>
      </x:c>
      <x:c r="Q1179" s="7" t="n">
        <x:f>MAX(0,G1179+J1179-P1179)</x:f>
        <x:v>31000</x:v>
      </x:c>
      <x:c r="R1179" s="7" t="n">
        <x:f>M1179+MAX(0,K1179-MAX(0,P1179-G1179-J1179))</x:f>
        <x:v>0</x:v>
      </x:c>
      <x:c r="S1179" s="7" t="n">
        <x:f>SUM(O1179,Q1179,R1179)</x:f>
        <x:v>40713.68344969199</x:v>
      </x:c>
      <x:c r="T1179" s="14" t="n">
        <x:f>'Inventory detail'!T53</x:f>
        <x:v>0.09880000000000001</x:v>
      </x:c>
      <x:c r="U1179" s="14" t="n">
        <x:f>'Inventory detail'!U53</x:f>
        <x:v>0.107745</x:v>
      </x:c>
      <x:c r="V1179" s="9" t="n">
        <x:f>O1179*T1179</x:f>
        <x:v>959.7119248295688</x:v>
      </x:c>
      <x:c r="W1179" s="9" t="n">
        <x:f>Q1179*T1179</x:f>
        <x:v>3062.8</x:v>
      </x:c>
      <x:c r="X1179" s="9" t="n">
        <x:f>R1179*T1179</x:f>
        <x:v>0</x:v>
      </x:c>
      <x:c r="Y1179" s="9" t="n">
        <x:f>S1179*T1179</x:f>
        <x:v>4022.511924829569</x:v>
      </x:c>
      <x:c r="Z1179" s="9" t="n">
        <x:f>IF(ISNUMBER(U1179),S1179*(U1179-T1179),"n.a.")</x:f>
        <x:v>364.1838984574941</x:v>
      </x:c>
      <x:c r="AA1179" s="9" t="n">
        <x:f>IF(ISNUMBER(U1179),Y1179,0)</x:f>
        <x:v>4022.511924829569</x:v>
      </x:c>
      <x:c r="AB1179" s="7" t="n">
        <x:f>MAX(0,L1179-SUM(F1179:K1179))</x:f>
        <x:v>0</x:v>
      </x:c>
    </x:row>
    <x:row r="1180" ht="22" customHeight="1">
      <x:c r="A1180" s="18" t="n">
        <x:f>Summary!D$41</x:f>
        <x:v>46357</x:v>
      </x:c>
      <x:c r="B1180" s="2" t="str">
        <x:f>'Inventory detail'!A54</x:f>
        <x:v>POUC</x:v>
      </x:c>
      <x:c r="C1180" s="2" t="str">
        <x:f>'Inventory detail'!B54</x:f>
        <x:v>10</x:v>
      </x:c>
      <x:c r="D1180" s="2" t="str">
        <x:f>'Inventory detail'!C54</x:f>
        <x:v>BUS5</x:v>
      </x:c>
      <x:c r="E1180" s="10" t="n">
        <x:f>A54</x:f>
        <x:v>46327</x:v>
      </x:c>
      <x:c r="F1180" s="7" t="n">
        <x:f>O54</x:f>
        <x:v>15009.24024640657</x:v>
      </x:c>
      <x:c r="G1180" s="7" t="n">
        <x:f>Q54</x:f>
        <x:v>20000</x:v>
      </x:c>
      <x:c r="H1180" s="7" t="n">
        <x:f>R54</x:f>
        <x:v>0</x:v>
      </x:c>
      <x:c r="I1180" s="7" t="n">
        <x:f>SUMIFS('PO detail'!$W$1456:$W$1458,'PO detail'!$V$1456:$V$1458,"&gt;="&amp;E1180,'PO detail'!$V$1456:$V$1458,"&lt;"&amp;A1180)</x:f>
        <x:v>0</x:v>
      </x:c>
      <x:c r="J1180" s="7" t="n">
        <x:f>SUMIFS('PO detail'!$X$1456:$X$1458,'PO detail'!$V$1456:$V$1458,"&gt;="&amp;E1180,'PO detail'!$V$1456:$V$1458,"&lt;"&amp;A1180)</x:f>
        <x:v>0</x:v>
      </x:c>
      <x:c r="K1180" s="7" t="n">
        <x:f>SUMIFS('PO detail'!$Y$1456:$Y$1458,'PO detail'!$V$1456:$V$1458,"&gt;="&amp;E1180,'PO detail'!$V$1456:$V$1458,"&lt;"&amp;A1180)</x:f>
        <x:v>0</x:v>
      </x:c>
      <x:c r="L1180" s="7" t="n">
        <x:f>'Inventory detail'!F54*Summary!$K$5*(A1180-E1180)/Summary!$K$6</x:f>
        <x:v>8205.338809034907</x:v>
      </x:c>
      <x:c r="M1180" s="7" t="n">
        <x:f>MAX(0,H1180-L1180)</x:f>
        <x:v>0</x:v>
      </x:c>
      <x:c r="N1180" s="7" t="n">
        <x:f>MAX(0,L1180-H1180)</x:f>
        <x:v>8205.338809034907</x:v>
      </x:c>
      <x:c r="O1180" s="7" t="n">
        <x:f>MAX(0,F1180+I1180-N1180)</x:f>
        <x:v>6803.901437371664</x:v>
      </x:c>
      <x:c r="P1180" s="7" t="n">
        <x:f>MAX(0,N1180-F1180-I1180)</x:f>
        <x:v>0</x:v>
      </x:c>
      <x:c r="Q1180" s="7" t="n">
        <x:f>MAX(0,G1180+J1180-P1180)</x:f>
        <x:v>20000</x:v>
      </x:c>
      <x:c r="R1180" s="7" t="n">
        <x:f>M1180+MAX(0,K1180-MAX(0,P1180-G1180-J1180))</x:f>
        <x:v>0</x:v>
      </x:c>
      <x:c r="S1180" s="7" t="n">
        <x:f>SUM(O1180,Q1180,R1180)</x:f>
        <x:v>26803.901437371664</x:v>
      </x:c>
      <x:c r="T1180" s="14" t="n">
        <x:f>'Inventory detail'!T54</x:f>
        <x:v>0.0069</x:v>
      </x:c>
      <x:c r="U1180" s="14" t="n">
        <x:f>'Inventory detail'!U54</x:f>
        <x:v>0.00759</x:v>
      </x:c>
      <x:c r="V1180" s="9" t="n">
        <x:f>O1180*T1180</x:f>
        <x:v>46.94691991786448</x:v>
      </x:c>
      <x:c r="W1180" s="9" t="n">
        <x:f>Q1180*T1180</x:f>
        <x:v>138</x:v>
      </x:c>
      <x:c r="X1180" s="9" t="n">
        <x:f>R1180*T1180</x:f>
        <x:v>0</x:v>
      </x:c>
      <x:c r="Y1180" s="9" t="n">
        <x:f>S1180*T1180</x:f>
        <x:v>184.94691991786448</x:v>
      </x:c>
      <x:c r="Z1180" s="9" t="n">
        <x:f>IF(ISNUMBER(U1180),S1180*(U1180-T1180),"n.a.")</x:f>
        <x:v>18.49469199178646</x:v>
      </x:c>
      <x:c r="AA1180" s="9" t="n">
        <x:f>IF(ISNUMBER(U1180),Y1180,0)</x:f>
        <x:v>184.94691991786448</x:v>
      </x:c>
      <x:c r="AB1180" s="7" t="n">
        <x:f>MAX(0,L1180-SUM(F1180:K1180))</x:f>
        <x:v>0</x:v>
      </x:c>
    </x:row>
    <x:row r="1181" ht="22" customHeight="1">
      <x:c r="A1181" s="18" t="n">
        <x:f>Summary!D$41</x:f>
        <x:v>46357</x:v>
      </x:c>
      <x:c r="B1181" s="2" t="str">
        <x:f>'Inventory detail'!A55</x:f>
        <x:v>POUC</x:v>
      </x:c>
      <x:c r="C1181" s="2" t="str">
        <x:f>'Inventory detail'!B55</x:f>
        <x:v>60</x:v>
      </x:c>
      <x:c r="D1181" s="2" t="str">
        <x:f>'Inventory detail'!C55</x:f>
        <x:v>LET7</x:v>
      </x:c>
      <x:c r="E1181" s="10" t="n">
        <x:f>A55</x:f>
        <x:v>46327</x:v>
      </x:c>
      <x:c r="F1181" s="7" t="n">
        <x:f>O55</x:f>
        <x:v>0</x:v>
      </x:c>
      <x:c r="G1181" s="7" t="n">
        <x:f>Q55</x:f>
        <x:v>11972.208295687884</x:v>
      </x:c>
      <x:c r="H1181" s="7" t="n">
        <x:f>R55</x:f>
        <x:v>0</x:v>
      </x:c>
      <x:c r="I1181" s="7" t="n">
        <x:f>SUMIFS('PO detail'!$W$1777:$W$1781,'PO detail'!$V$1777:$V$1781,"&gt;="&amp;E1181,'PO detail'!$V$1777:$V$1781,"&lt;"&amp;A1181)</x:f>
        <x:v>0</x:v>
      </x:c>
      <x:c r="J1181" s="7" t="n">
        <x:f>SUMIFS('PO detail'!$X$1777:$X$1781,'PO detail'!$V$1777:$V$1781,"&gt;="&amp;E1181,'PO detail'!$V$1777:$V$1781,"&lt;"&amp;A1181)</x:f>
        <x:v>22000</x:v>
      </x:c>
      <x:c r="K1181" s="7" t="n">
        <x:f>SUMIFS('PO detail'!$Y$1777:$Y$1781,'PO detail'!$V$1777:$V$1781,"&gt;="&amp;E1181,'PO detail'!$V$1777:$V$1781,"&lt;"&amp;A1181)</x:f>
        <x:v>0</x:v>
      </x:c>
      <x:c r="L1181" s="7" t="n">
        <x:f>'Inventory detail'!F55*Summary!$K$5*(A1181-E1181)/Summary!$K$6</x:f>
        <x:v>8123.2065708418895</x:v>
      </x:c>
      <x:c r="M1181" s="7" t="n">
        <x:f>MAX(0,H1181-L1181)</x:f>
        <x:v>0</x:v>
      </x:c>
      <x:c r="N1181" s="7" t="n">
        <x:f>MAX(0,L1181-H1181)</x:f>
        <x:v>8123.2065708418895</x:v>
      </x:c>
      <x:c r="O1181" s="7" t="n">
        <x:f>MAX(0,F1181+I1181-N1181)</x:f>
        <x:v>0</x:v>
      </x:c>
      <x:c r="P1181" s="7" t="n">
        <x:f>MAX(0,N1181-F1181-I1181)</x:f>
        <x:v>8123.2065708418895</x:v>
      </x:c>
      <x:c r="Q1181" s="7" t="n">
        <x:f>MAX(0,G1181+J1181-P1181)</x:f>
        <x:v>25849.001724846</x:v>
      </x:c>
      <x:c r="R1181" s="7" t="n">
        <x:f>M1181+MAX(0,K1181-MAX(0,P1181-G1181-J1181))</x:f>
        <x:v>0</x:v>
      </x:c>
      <x:c r="S1181" s="7" t="n">
        <x:f>SUM(O1181,Q1181,R1181)</x:f>
        <x:v>25849.001724846</x:v>
      </x:c>
      <x:c r="T1181" s="14" t="n">
        <x:f>'Inventory detail'!T55</x:f>
        <x:v>0.09880000000000001</x:v>
      </x:c>
      <x:c r="U1181" s="14" t="n">
        <x:f>'Inventory detail'!U55</x:f>
        <x:v>0.107745</x:v>
      </x:c>
      <x:c r="V1181" s="9" t="n">
        <x:f>O1181*T1181</x:f>
        <x:v>0</x:v>
      </x:c>
      <x:c r="W1181" s="9" t="n">
        <x:f>Q1181*T1181</x:f>
        <x:v>2553.881370414785</x:v>
      </x:c>
      <x:c r="X1181" s="9" t="n">
        <x:f>R1181*T1181</x:f>
        <x:v>0</x:v>
      </x:c>
      <x:c r="Y1181" s="9" t="n">
        <x:f>S1181*T1181</x:f>
        <x:v>2553.881370414785</x:v>
      </x:c>
      <x:c r="Z1181" s="9" t="n">
        <x:f>IF(ISNUMBER(U1181),S1181*(U1181-T1181),"n.a.")</x:f>
        <x:v>231.21932042874695</x:v>
      </x:c>
      <x:c r="AA1181" s="9" t="n">
        <x:f>IF(ISNUMBER(U1181),Y1181,0)</x:f>
        <x:v>2553.881370414785</x:v>
      </x:c>
      <x:c r="AB1181" s="7" t="n">
        <x:f>MAX(0,L1181-SUM(F1181:K1181))</x:f>
        <x:v>0</x:v>
      </x:c>
    </x:row>
    <x:row r="1182" ht="22" customHeight="1">
      <x:c r="A1182" s="18" t="n">
        <x:f>Summary!D$41</x:f>
        <x:v>46357</x:v>
      </x:c>
      <x:c r="B1182" s="2" t="str">
        <x:f>'Inventory detail'!A56</x:f>
        <x:v>WIRE</x:v>
      </x:c>
      <x:c r="C1182" s="2" t="str">
        <x:f>'Inventory detail'!B56</x:f>
        <x:v>10</x:v>
      </x:c>
      <x:c r="D1182" s="2" t="str">
        <x:f>'Inventory detail'!C56</x:f>
        <x:v>DL916BLK</x:v>
      </x:c>
      <x:c r="E1182" s="10" t="n">
        <x:f>A56</x:f>
        <x:v>46327</x:v>
      </x:c>
      <x:c r="F1182" s="7" t="n">
        <x:f>O56</x:f>
        <x:v>49542.23638603696</x:v>
      </x:c>
      <x:c r="G1182" s="7" t="n">
        <x:f>Q56</x:f>
        <x:v>0</x:v>
      </x:c>
      <x:c r="H1182" s="7" t="n">
        <x:f>R56</x:f>
        <x:v>0</x:v>
      </x:c>
      <x:c r="I1182" s="7" t="n">
        <x:f>SUMIFS('PO detail'!$W$2026:$W$2029,'PO detail'!$V$2026:$V$2029,"&gt;="&amp;E1182,'PO detail'!$V$2026:$V$2029,"&lt;"&amp;A1182)</x:f>
        <x:v>35000</x:v>
      </x:c>
      <x:c r="J1182" s="7" t="n">
        <x:f>SUMIFS('PO detail'!$X$2026:$X$2029,'PO detail'!$V$2026:$V$2029,"&gt;="&amp;E1182,'PO detail'!$V$2026:$V$2029,"&lt;"&amp;A1182)</x:f>
        <x:v>0</x:v>
      </x:c>
      <x:c r="K1182" s="7" t="n">
        <x:f>SUMIFS('PO detail'!$Y$2026:$Y$2029,'PO detail'!$V$2026:$V$2029,"&gt;="&amp;E1182,'PO detail'!$V$2026:$V$2029,"&lt;"&amp;A1182)</x:f>
        <x:v>0</x:v>
      </x:c>
      <x:c r="L1182" s="7" t="n">
        <x:f>'Inventory detail'!F56*Summary!$K$5*(A1182-E1182)/Summary!$K$6</x:f>
        <x:v>7901.430800821355</x:v>
      </x:c>
      <x:c r="M1182" s="7" t="n">
        <x:f>MAX(0,H1182-L1182)</x:f>
        <x:v>0</x:v>
      </x:c>
      <x:c r="N1182" s="7" t="n">
        <x:f>MAX(0,L1182-H1182)</x:f>
        <x:v>7901.430800821355</x:v>
      </x:c>
      <x:c r="O1182" s="7" t="n">
        <x:f>MAX(0,F1182+I1182-N1182)</x:f>
        <x:v>76640.80558521561</x:v>
      </x:c>
      <x:c r="P1182" s="7" t="n">
        <x:f>MAX(0,N1182-F1182-I1182)</x:f>
        <x:v>0</x:v>
      </x:c>
      <x:c r="Q1182" s="7" t="n">
        <x:f>MAX(0,G1182+J1182-P1182)</x:f>
        <x:v>0</x:v>
      </x:c>
      <x:c r="R1182" s="7" t="n">
        <x:f>M1182+MAX(0,K1182-MAX(0,P1182-G1182-J1182))</x:f>
        <x:v>0</x:v>
      </x:c>
      <x:c r="S1182" s="7" t="n">
        <x:f>SUM(O1182,Q1182,R1182)</x:f>
        <x:v>76640.80558521561</x:v>
      </x:c>
      <x:c r="T1182" s="14" t="n">
        <x:f>'Inventory detail'!T56</x:f>
        <x:v>0.1041</x:v>
      </x:c>
      <x:c r="U1182" s="14" t="n">
        <x:f>'Inventory detail'!U56</x:f>
        <x:v>0.1041</x:v>
      </x:c>
      <x:c r="V1182" s="9" t="n">
        <x:f>O1182*T1182</x:f>
        <x:v>7978.307861420945</x:v>
      </x:c>
      <x:c r="W1182" s="9" t="n">
        <x:f>Q1182*T1182</x:f>
        <x:v>0</x:v>
      </x:c>
      <x:c r="X1182" s="9" t="n">
        <x:f>R1182*T1182</x:f>
        <x:v>0</x:v>
      </x:c>
      <x:c r="Y1182" s="9" t="n">
        <x:f>S1182*T1182</x:f>
        <x:v>7978.307861420945</x:v>
      </x:c>
      <x:c r="Z1182" s="9" t="n">
        <x:f>IF(ISNUMBER(U1182),S1182*(U1182-T1182),"n.a.")</x:f>
        <x:v>0</x:v>
      </x:c>
      <x:c r="AA1182" s="9" t="n">
        <x:f>IF(ISNUMBER(U1182),Y1182,0)</x:f>
        <x:v>7978.307861420945</x:v>
      </x:c>
      <x:c r="AB1182" s="7" t="n">
        <x:f>MAX(0,L1182-SUM(F1182:K1182))</x:f>
        <x:v>0</x:v>
      </x:c>
    </x:row>
    <x:row r="1183" ht="22" customHeight="1">
      <x:c r="A1183" s="18" t="n">
        <x:f>Summary!D$41</x:f>
        <x:v>46357</x:v>
      </x:c>
      <x:c r="B1183" s="2" t="str">
        <x:f>'Inventory detail'!A57</x:f>
        <x:v>POUC</x:v>
      </x:c>
      <x:c r="C1183" s="2" t="str">
        <x:f>'Inventory detail'!B57</x:f>
        <x:v>30</x:v>
      </x:c>
      <x:c r="D1183" s="2" t="str">
        <x:f>'Inventory detail'!C57</x:f>
        <x:v>ENT10</x:v>
      </x:c>
      <x:c r="E1183" s="10" t="n">
        <x:f>A57</x:f>
        <x:v>46327</x:v>
      </x:c>
      <x:c r="F1183" s="7" t="n">
        <x:f>O57</x:f>
        <x:v>20000</x:v>
      </x:c>
      <x:c r="G1183" s="7" t="n">
        <x:f>Q57</x:f>
        <x:v>12000</x:v>
      </x:c>
      <x:c r="H1183" s="7" t="n">
        <x:f>R57</x:f>
        <x:v>26549.28131416838</x:v>
      </x:c>
      <x:c r="I1183" s="7" t="n">
        <x:f>SUMIFS('PO detail'!$W$1623:$W$1625,'PO detail'!$V$1623:$V$1625,"&gt;="&amp;E1183,'PO detail'!$V$1623:$V$1625,"&lt;"&amp;A1183)</x:f>
        <x:v>0</x:v>
      </x:c>
      <x:c r="J1183" s="7" t="n">
        <x:f>SUMIFS('PO detail'!$X$1623:$X$1625,'PO detail'!$V$1623:$V$1625,"&gt;="&amp;E1183,'PO detail'!$V$1623:$V$1625,"&lt;"&amp;A1183)</x:f>
        <x:v>12000</x:v>
      </x:c>
      <x:c r="K1183" s="7" t="n">
        <x:f>SUMIFS('PO detail'!$Y$1623:$Y$1625,'PO detail'!$V$1623:$V$1625,"&gt;="&amp;E1183,'PO detail'!$V$1623:$V$1625,"&lt;"&amp;A1183)</x:f>
        <x:v>0</x:v>
      </x:c>
      <x:c r="L1183" s="7" t="n">
        <x:f>'Inventory detail'!F57*Summary!$K$5*(A1183-E1183)/Summary!$K$6</x:f>
        <x:v>7761.806981519507</x:v>
      </x:c>
      <x:c r="M1183" s="7" t="n">
        <x:f>MAX(0,H1183-L1183)</x:f>
        <x:v>18787.474332648875</x:v>
      </x:c>
      <x:c r="N1183" s="7" t="n">
        <x:f>MAX(0,L1183-H1183)</x:f>
        <x:v>0</x:v>
      </x:c>
      <x:c r="O1183" s="7" t="n">
        <x:f>MAX(0,F1183+I1183-N1183)</x:f>
        <x:v>20000</x:v>
      </x:c>
      <x:c r="P1183" s="7" t="n">
        <x:f>MAX(0,N1183-F1183-I1183)</x:f>
        <x:v>0</x:v>
      </x:c>
      <x:c r="Q1183" s="7" t="n">
        <x:f>MAX(0,G1183+J1183-P1183)</x:f>
        <x:v>24000</x:v>
      </x:c>
      <x:c r="R1183" s="7" t="n">
        <x:f>M1183+MAX(0,K1183-MAX(0,P1183-G1183-J1183))</x:f>
        <x:v>18787.474332648875</x:v>
      </x:c>
      <x:c r="S1183" s="7" t="n">
        <x:f>SUM(O1183,Q1183,R1183)</x:f>
        <x:v>62787.474332648875</x:v>
      </x:c>
      <x:c r="T1183" s="14" t="n">
        <x:f>'Inventory detail'!T57</x:f>
        <x:v>0.022799999999999997</x:v>
      </x:c>
      <x:c r="U1183" s="14" t="n">
        <x:f>'Inventory detail'!U57</x:f>
        <x:v>0.024915</x:v>
      </x:c>
      <x:c r="V1183" s="9" t="n">
        <x:f>O1183*T1183</x:f>
        <x:v>455.99999999999994</x:v>
      </x:c>
      <x:c r="W1183" s="9" t="n">
        <x:f>Q1183*T1183</x:f>
        <x:v>547.1999999999999</x:v>
      </x:c>
      <x:c r="X1183" s="9" t="n">
        <x:f>R1183*T1183</x:f>
        <x:v>428.3544147843943</x:v>
      </x:c>
      <x:c r="Y1183" s="9" t="n">
        <x:f>S1183*T1183</x:f>
        <x:v>1431.554414784394</x:v>
      </x:c>
      <x:c r="Z1183" s="9" t="n">
        <x:f>IF(ISNUMBER(U1183),S1183*(U1183-T1183),"n.a.")</x:f>
        <x:v>132.79550821355252</x:v>
      </x:c>
      <x:c r="AA1183" s="9" t="n">
        <x:f>IF(ISNUMBER(U1183),Y1183,0)</x:f>
        <x:v>1431.554414784394</x:v>
      </x:c>
      <x:c r="AB1183" s="7" t="n">
        <x:f>MAX(0,L1183-SUM(F1183:K1183))</x:f>
        <x:v>0</x:v>
      </x:c>
    </x:row>
    <x:row r="1184" ht="22" customHeight="1">
      <x:c r="A1184" s="18" t="n">
        <x:f>Summary!D$41</x:f>
        <x:v>46357</x:v>
      </x:c>
      <x:c r="B1184" s="2" t="str">
        <x:f>'Inventory detail'!A58</x:f>
        <x:v>POUC</x:v>
      </x:c>
      <x:c r="C1184" s="2" t="str">
        <x:f>'Inventory detail'!B58</x:f>
        <x:v>60</x:v>
      </x:c>
      <x:c r="D1184" s="2" t="str">
        <x:f>'Inventory detail'!C58</x:f>
        <x:v>LET3</x:v>
      </x:c>
      <x:c r="E1184" s="10" t="n">
        <x:f>A58</x:f>
        <x:v>46327</x:v>
      </x:c>
      <x:c r="F1184" s="7" t="n">
        <x:f>O58</x:f>
        <x:v>0</x:v>
      </x:c>
      <x:c r="G1184" s="7" t="n">
        <x:f>Q58</x:f>
        <x:v>5282.269897330595</x:v>
      </x:c>
      <x:c r="H1184" s="7" t="n">
        <x:f>R58</x:f>
        <x:v>0</x:v>
      </x:c>
      <x:c r="I1184" s="7" t="n">
        <x:f>SUMIFS('PO detail'!$W$1765:$W$1769,'PO detail'!$V$1765:$V$1769,"&gt;="&amp;E1184,'PO detail'!$V$1765:$V$1769,"&lt;"&amp;A1184)</x:f>
        <x:v>0</x:v>
      </x:c>
      <x:c r="J1184" s="7" t="n">
        <x:f>SUMIFS('PO detail'!$X$1765:$X$1769,'PO detail'!$V$1765:$V$1769,"&gt;="&amp;E1184,'PO detail'!$V$1765:$V$1769,"&lt;"&amp;A1184)</x:f>
        <x:v>26000</x:v>
      </x:c>
      <x:c r="K1184" s="7" t="n">
        <x:f>SUMIFS('PO detail'!$Y$1765:$Y$1769,'PO detail'!$V$1765:$V$1769,"&gt;="&amp;E1184,'PO detail'!$V$1765:$V$1769,"&lt;"&amp;A1184)</x:f>
        <x:v>0</x:v>
      </x:c>
      <x:c r="L1184" s="7" t="n">
        <x:f>'Inventory detail'!F58*Summary!$K$5*(A1184-E1184)/Summary!$K$6</x:f>
        <x:v>7457.908829568789</x:v>
      </x:c>
      <x:c r="M1184" s="7" t="n">
        <x:f>MAX(0,H1184-L1184)</x:f>
        <x:v>0</x:v>
      </x:c>
      <x:c r="N1184" s="7" t="n">
        <x:f>MAX(0,L1184-H1184)</x:f>
        <x:v>7457.908829568789</x:v>
      </x:c>
      <x:c r="O1184" s="7" t="n">
        <x:f>MAX(0,F1184+I1184-N1184)</x:f>
        <x:v>0</x:v>
      </x:c>
      <x:c r="P1184" s="7" t="n">
        <x:f>MAX(0,N1184-F1184-I1184)</x:f>
        <x:v>7457.908829568789</x:v>
      </x:c>
      <x:c r="Q1184" s="7" t="n">
        <x:f>MAX(0,G1184+J1184-P1184)</x:f>
        <x:v>23824.361067761805</x:v>
      </x:c>
      <x:c r="R1184" s="7" t="n">
        <x:f>M1184+MAX(0,K1184-MAX(0,P1184-G1184-J1184))</x:f>
        <x:v>0</x:v>
      </x:c>
      <x:c r="S1184" s="7" t="n">
        <x:f>SUM(O1184,Q1184,R1184)</x:f>
        <x:v>23824.361067761805</x:v>
      </x:c>
      <x:c r="T1184" s="14" t="n">
        <x:f>'Inventory detail'!T58</x:f>
        <x:v>0.044800000000000006</x:v>
      </x:c>
      <x:c r="U1184" s="14" t="n">
        <x:f>'Inventory detail'!U58</x:f>
        <x:v>0.048839999999999995</x:v>
      </x:c>
      <x:c r="V1184" s="9" t="n">
        <x:f>O1184*T1184</x:f>
        <x:v>0</x:v>
      </x:c>
      <x:c r="W1184" s="9" t="n">
        <x:f>Q1184*T1184</x:f>
        <x:v>1067.331375835729</x:v>
      </x:c>
      <x:c r="X1184" s="9" t="n">
        <x:f>R1184*T1184</x:f>
        <x:v>0</x:v>
      </x:c>
      <x:c r="Y1184" s="9" t="n">
        <x:f>S1184*T1184</x:f>
        <x:v>1067.331375835729</x:v>
      </x:c>
      <x:c r="Z1184" s="9" t="n">
        <x:f>IF(ISNUMBER(U1184),S1184*(U1184-T1184),"n.a.")</x:f>
        <x:v>96.25041871375741</x:v>
      </x:c>
      <x:c r="AA1184" s="9" t="n">
        <x:f>IF(ISNUMBER(U1184),Y1184,0)</x:f>
        <x:v>1067.331375835729</x:v>
      </x:c>
      <x:c r="AB1184" s="7" t="n">
        <x:f>MAX(0,L1184-SUM(F1184:K1184))</x:f>
        <x:v>0</x:v>
      </x:c>
    </x:row>
    <x:row r="1185" ht="22" customHeight="1">
      <x:c r="A1185" s="18" t="n">
        <x:f>Summary!D$41</x:f>
        <x:v>46357</x:v>
      </x:c>
      <x:c r="B1185" s="2" t="str">
        <x:f>'Inventory detail'!A59</x:f>
        <x:v>WIRE</x:v>
      </x:c>
      <x:c r="C1185" s="2" t="str">
        <x:f>'Inventory detail'!B59</x:f>
        <x:v>60</x:v>
      </x:c>
      <x:c r="D1185" s="2" t="str">
        <x:f>'Inventory detail'!C59</x:f>
        <x:v>DL038BLK</x:v>
      </x:c>
      <x:c r="E1185" s="10" t="n">
        <x:f>A59</x:f>
        <x:v>46327</x:v>
      </x:c>
      <x:c r="F1185" s="7" t="n">
        <x:f>O59</x:f>
        <x:v>0</x:v>
      </x:c>
      <x:c r="G1185" s="7" t="n">
        <x:f>Q59</x:f>
        <x:v>0</x:v>
      </x:c>
      <x:c r="H1185" s="7" t="n">
        <x:f>R59</x:f>
        <x:v>0</x:v>
      </x:c>
      <x:c r="I1185" s="7" t="n">
        <x:f>0</x:f>
        <x:v>0</x:v>
      </x:c>
      <x:c r="J1185" s="7" t="n">
        <x:f>0</x:f>
        <x:v>0</x:v>
      </x:c>
      <x:c r="K1185" s="7" t="n">
        <x:f>0</x:f>
        <x:v>0</x:v>
      </x:c>
      <x:c r="L1185" s="7" t="n">
        <x:f>'Inventory detail'!F59*Summary!$K$5*(A1185-E1185)/Summary!$K$6</x:f>
        <x:v>7326.485420944558</x:v>
      </x:c>
      <x:c r="M1185" s="7" t="n">
        <x:f>MAX(0,H1185-L1185)</x:f>
        <x:v>0</x:v>
      </x:c>
      <x:c r="N1185" s="7" t="n">
        <x:f>MAX(0,L1185-H1185)</x:f>
        <x:v>7326.485420944558</x:v>
      </x:c>
      <x:c r="O1185" s="7" t="n">
        <x:f>MAX(0,F1185+I1185-N1185)</x:f>
        <x:v>0</x:v>
      </x:c>
      <x:c r="P1185" s="7" t="n">
        <x:f>MAX(0,N1185-F1185-I1185)</x:f>
        <x:v>7326.485420944558</x:v>
      </x:c>
      <x:c r="Q1185" s="7" t="n">
        <x:f>MAX(0,G1185+J1185-P1185)</x:f>
        <x:v>0</x:v>
      </x:c>
      <x:c r="R1185" s="7" t="n">
        <x:f>M1185+MAX(0,K1185-MAX(0,P1185-G1185-J1185))</x:f>
        <x:v>0</x:v>
      </x:c>
      <x:c r="S1185" s="7" t="n">
        <x:f>SUM(O1185,Q1185,R1185)</x:f>
        <x:v>0</x:v>
      </x:c>
      <x:c r="T1185" s="14" t="n">
        <x:f>'Inventory detail'!T59</x:f>
        <x:v>0.056299999999999996</x:v>
      </x:c>
      <x:c r="U1185" s="14" t="n">
        <x:f>'Inventory detail'!U59</x:f>
        <x:v>0.056299999999999996</x:v>
      </x:c>
      <x:c r="V1185" s="9" t="n">
        <x:f>O1185*T1185</x:f>
        <x:v>0</x:v>
      </x:c>
      <x:c r="W1185" s="9" t="n">
        <x:f>Q1185*T1185</x:f>
        <x:v>0</x:v>
      </x:c>
      <x:c r="X1185" s="9" t="n">
        <x:f>R1185*T1185</x:f>
        <x:v>0</x:v>
      </x:c>
      <x:c r="Y1185" s="9" t="n">
        <x:f>S1185*T1185</x:f>
        <x:v>0</x:v>
      </x:c>
      <x:c r="Z1185" s="9" t="n">
        <x:f>IF(ISNUMBER(U1185),S1185*(U1185-T1185),"n.a.")</x:f>
        <x:v>0</x:v>
      </x:c>
      <x:c r="AA1185" s="9" t="n">
        <x:f>IF(ISNUMBER(U1185),Y1185,0)</x:f>
        <x:v>0</x:v>
      </x:c>
      <x:c r="AB1185" s="7" t="n">
        <x:f>MAX(0,L1185-SUM(F1185:K1185))</x:f>
        <x:v>7326.485420944558</x:v>
      </x:c>
    </x:row>
    <x:row r="1186" ht="22" customHeight="1">
      <x:c r="A1186" s="18" t="n">
        <x:f>Summary!D$41</x:f>
        <x:v>46357</x:v>
      </x:c>
      <x:c r="B1186" s="2" t="str">
        <x:f>'Inventory detail'!A60</x:f>
        <x:v>COIL</x:v>
      </x:c>
      <x:c r="C1186" s="2" t="str">
        <x:f>'Inventory detail'!B60</x:f>
        <x:v>10</x:v>
      </x:c>
      <x:c r="D1186" s="2" t="str">
        <x:f>'Inventory detail'!C60</x:f>
        <x:v>12WHT12-4</x:v>
      </x:c>
      <x:c r="E1186" s="10" t="n">
        <x:f>A60</x:f>
        <x:v>46327</x:v>
      </x:c>
      <x:c r="F1186" s="7" t="n">
        <x:f>O60</x:f>
        <x:v>4789.322381930185</x:v>
      </x:c>
      <x:c r="G1186" s="7" t="n">
        <x:f>Q60</x:f>
        <x:v>0</x:v>
      </x:c>
      <x:c r="H1186" s="7" t="n">
        <x:f>R60</x:f>
        <x:v>0</x:v>
      </x:c>
      <x:c r="I1186" s="7" t="n">
        <x:f>SUMIFS('PO detail'!$W$119:$W$128,'PO detail'!$V$119:$V$128,"&gt;="&amp;E1186,'PO detail'!$V$119:$V$128,"&lt;"&amp;A1186)</x:f>
        <x:v>21000</x:v>
      </x:c>
      <x:c r="J1186" s="7" t="n">
        <x:f>SUMIFS('PO detail'!$X$119:$X$128,'PO detail'!$V$119:$V$128,"&gt;="&amp;E1186,'PO detail'!$V$119:$V$128,"&lt;"&amp;A1186)</x:f>
        <x:v>0</x:v>
      </x:c>
      <x:c r="K1186" s="7" t="n">
        <x:f>SUMIFS('PO detail'!$Y$119:$Y$128,'PO detail'!$V$119:$V$128,"&gt;="&amp;E1186,'PO detail'!$V$119:$V$128,"&lt;"&amp;A1186)</x:f>
        <x:v>0</x:v>
      </x:c>
      <x:c r="L1186" s="7" t="n">
        <x:f>'Inventory detail'!F60*Summary!$K$5*(A1186-E1186)/Summary!$K$6</x:f>
        <x:v>7318.275154004107</x:v>
      </x:c>
      <x:c r="M1186" s="7" t="n">
        <x:f>MAX(0,H1186-L1186)</x:f>
        <x:v>0</x:v>
      </x:c>
      <x:c r="N1186" s="7" t="n">
        <x:f>MAX(0,L1186-H1186)</x:f>
        <x:v>7318.275154004107</x:v>
      </x:c>
      <x:c r="O1186" s="7" t="n">
        <x:f>MAX(0,F1186+I1186-N1186)</x:f>
        <x:v>18471.04722792608</x:v>
      </x:c>
      <x:c r="P1186" s="7" t="n">
        <x:f>MAX(0,N1186-F1186-I1186)</x:f>
        <x:v>0</x:v>
      </x:c>
      <x:c r="Q1186" s="7" t="n">
        <x:f>MAX(0,G1186+J1186-P1186)</x:f>
        <x:v>0</x:v>
      </x:c>
      <x:c r="R1186" s="7" t="n">
        <x:f>M1186+MAX(0,K1186-MAX(0,P1186-G1186-J1186))</x:f>
        <x:v>0</x:v>
      </x:c>
      <x:c r="S1186" s="7" t="n">
        <x:f>SUM(O1186,Q1186,R1186)</x:f>
        <x:v>18471.04722792608</x:v>
      </x:c>
      <x:c r="T1186" s="14" t="n">
        <x:f>'Inventory detail'!T60</x:f>
        <x:v>0.0717</x:v>
      </x:c>
      <x:c r="U1186" s="14" t="n">
        <x:f>'Inventory detail'!U60</x:f>
        <x:v>0.07027800000000001</x:v>
      </x:c>
      <x:c r="V1186" s="9" t="n">
        <x:f>O1186*T1186</x:f>
        <x:v>1324.3740862422999</x:v>
      </x:c>
      <x:c r="W1186" s="9" t="n">
        <x:f>Q1186*T1186</x:f>
        <x:v>0</x:v>
      </x:c>
      <x:c r="X1186" s="9" t="n">
        <x:f>R1186*T1186</x:f>
        <x:v>0</x:v>
      </x:c>
      <x:c r="Y1186" s="9" t="n">
        <x:f>S1186*T1186</x:f>
        <x:v>1324.3740862422999</x:v>
      </x:c>
      <x:c r="Z1186" s="9" t="n">
        <x:f>IF(ISNUMBER(U1186),S1186*(U1186-T1186),"n.a.")</x:f>
        <x:v>-26.26582915811075</x:v>
      </x:c>
      <x:c r="AA1186" s="9" t="n">
        <x:f>IF(ISNUMBER(U1186),Y1186,0)</x:f>
        <x:v>1324.3740862422999</x:v>
      </x:c>
      <x:c r="AB1186" s="7" t="n">
        <x:f>MAX(0,L1186-SUM(F1186:K1186))</x:f>
        <x:v>0</x:v>
      </x:c>
    </x:row>
    <x:row r="1187" ht="22" customHeight="1">
      <x:c r="A1187" s="18" t="n">
        <x:f>Summary!D$41</x:f>
        <x:v>46357</x:v>
      </x:c>
      <x:c r="B1187" s="2" t="str">
        <x:f>'Inventory detail'!A61</x:f>
        <x:v>WIRE</x:v>
      </x:c>
      <x:c r="C1187" s="2" t="str">
        <x:f>'Inventory detail'!B61</x:f>
        <x:v>60</x:v>
      </x:c>
      <x:c r="D1187" s="2" t="str">
        <x:f>'Inventory detail'!C61</x:f>
        <x:v>DL516BLK</x:v>
      </x:c>
      <x:c r="E1187" s="10" t="n">
        <x:f>A61</x:f>
        <x:v>46327</x:v>
      </x:c>
      <x:c r="F1187" s="7" t="n">
        <x:f>O61</x:f>
        <x:v>0</x:v>
      </x:c>
      <x:c r="G1187" s="7" t="n">
        <x:f>Q61</x:f>
        <x:v>0</x:v>
      </x:c>
      <x:c r="H1187" s="7" t="n">
        <x:f>R61</x:f>
        <x:v>8920.810184804928</x:v>
      </x:c>
      <x:c r="I1187" s="7" t="n">
        <x:f>0</x:f>
        <x:v>0</x:v>
      </x:c>
      <x:c r="J1187" s="7" t="n">
        <x:f>0</x:f>
        <x:v>0</x:v>
      </x:c>
      <x:c r="K1187" s="7" t="n">
        <x:f>0</x:f>
        <x:v>0</x:v>
      </x:c>
      <x:c r="L1187" s="7" t="n">
        <x:f>'Inventory detail'!F61*Summary!$K$5*(A1187-E1187)/Summary!$K$6</x:f>
        <x:v>7277.20410677618</x:v>
      </x:c>
      <x:c r="M1187" s="7" t="n">
        <x:f>MAX(0,H1187-L1187)</x:f>
        <x:v>1643.606078028748</x:v>
      </x:c>
      <x:c r="N1187" s="7" t="n">
        <x:f>MAX(0,L1187-H1187)</x:f>
        <x:v>0</x:v>
      </x:c>
      <x:c r="O1187" s="7" t="n">
        <x:f>MAX(0,F1187+I1187-N1187)</x:f>
        <x:v>0</x:v>
      </x:c>
      <x:c r="P1187" s="7" t="n">
        <x:f>MAX(0,N1187-F1187-I1187)</x:f>
        <x:v>0</x:v>
      </x:c>
      <x:c r="Q1187" s="7" t="n">
        <x:f>MAX(0,G1187+J1187-P1187)</x:f>
        <x:v>0</x:v>
      </x:c>
      <x:c r="R1187" s="7" t="n">
        <x:f>M1187+MAX(0,K1187-MAX(0,P1187-G1187-J1187))</x:f>
        <x:v>1643.606078028748</x:v>
      </x:c>
      <x:c r="S1187" s="7" t="n">
        <x:f>SUM(O1187,Q1187,R1187)</x:f>
        <x:v>1643.606078028748</x:v>
      </x:c>
      <x:c r="T1187" s="14" t="n">
        <x:f>'Inventory detail'!T61</x:f>
        <x:v>0.0475</x:v>
      </x:c>
      <x:c r="U1187" s="14" t="n">
        <x:f>'Inventory detail'!U61</x:f>
        <x:v>0.0475</x:v>
      </x:c>
      <x:c r="V1187" s="9" t="n">
        <x:f>O1187*T1187</x:f>
        <x:v>0</x:v>
      </x:c>
      <x:c r="W1187" s="9" t="n">
        <x:f>Q1187*T1187</x:f>
        <x:v>0</x:v>
      </x:c>
      <x:c r="X1187" s="9" t="n">
        <x:f>R1187*T1187</x:f>
        <x:v>78.07128870636554</x:v>
      </x:c>
      <x:c r="Y1187" s="9" t="n">
        <x:f>S1187*T1187</x:f>
        <x:v>78.07128870636554</x:v>
      </x:c>
      <x:c r="Z1187" s="9" t="n">
        <x:f>IF(ISNUMBER(U1187),S1187*(U1187-T1187),"n.a.")</x:f>
        <x:v>0</x:v>
      </x:c>
      <x:c r="AA1187" s="9" t="n">
        <x:f>IF(ISNUMBER(U1187),Y1187,0)</x:f>
        <x:v>78.07128870636554</x:v>
      </x:c>
      <x:c r="AB1187" s="7" t="n">
        <x:f>MAX(0,L1187-SUM(F1187:K1187))</x:f>
        <x:v>0</x:v>
      </x:c>
    </x:row>
    <x:row r="1188" ht="22" customHeight="1">
      <x:c r="A1188" s="18" t="n">
        <x:f>Summary!D$41</x:f>
        <x:v>46357</x:v>
      </x:c>
      <x:c r="B1188" s="2" t="str">
        <x:f>'Inventory detail'!A62</x:f>
        <x:v>POUC</x:v>
      </x:c>
      <x:c r="C1188" s="2" t="str">
        <x:f>'Inventory detail'!B62</x:f>
        <x:v>10</x:v>
      </x:c>
      <x:c r="D1188" s="2" t="str">
        <x:f>'Inventory detail'!C62</x:f>
        <x:v>RMEN5</x:v>
      </x:c>
      <x:c r="E1188" s="10" t="n">
        <x:f>A62</x:f>
        <x:v>46327</x:v>
      </x:c>
      <x:c r="F1188" s="7" t="n">
        <x:f>O62</x:f>
        <x:v>0</x:v>
      </x:c>
      <x:c r="G1188" s="7" t="n">
        <x:f>Q62</x:f>
        <x:v>7961.601642710472</x:v>
      </x:c>
      <x:c r="H1188" s="7" t="n">
        <x:f>R62</x:f>
        <x:v>0</x:v>
      </x:c>
      <x:c r="I1188" s="7" t="n">
        <x:f>SUMIFS('PO detail'!$W$1589:$W$1593,'PO detail'!$V$1589:$V$1593,"&gt;="&amp;E1188,'PO detail'!$V$1589:$V$1593,"&lt;"&amp;A1188)</x:f>
        <x:v>0</x:v>
      </x:c>
      <x:c r="J1188" s="7" t="n">
        <x:f>SUMIFS('PO detail'!$X$1589:$X$1593,'PO detail'!$V$1589:$V$1593,"&gt;="&amp;E1188,'PO detail'!$V$1589:$V$1593,"&lt;"&amp;A1188)</x:f>
        <x:v>30000</x:v>
      </x:c>
      <x:c r="K1188" s="7" t="n">
        <x:f>SUMIFS('PO detail'!$Y$1589:$Y$1593,'PO detail'!$V$1589:$V$1593,"&gt;="&amp;E1188,'PO detail'!$V$1589:$V$1593,"&lt;"&amp;A1188)</x:f>
        <x:v>0</x:v>
      </x:c>
      <x:c r="L1188" s="7" t="n">
        <x:f>'Inventory detail'!F62*Summary!$K$5*(A1188-E1188)/Summary!$K$6</x:f>
        <x:v>6702.258726899384</x:v>
      </x:c>
      <x:c r="M1188" s="7" t="n">
        <x:f>MAX(0,H1188-L1188)</x:f>
        <x:v>0</x:v>
      </x:c>
      <x:c r="N1188" s="7" t="n">
        <x:f>MAX(0,L1188-H1188)</x:f>
        <x:v>6702.258726899384</x:v>
      </x:c>
      <x:c r="O1188" s="7" t="n">
        <x:f>MAX(0,F1188+I1188-N1188)</x:f>
        <x:v>0</x:v>
      </x:c>
      <x:c r="P1188" s="7" t="n">
        <x:f>MAX(0,N1188-F1188-I1188)</x:f>
        <x:v>6702.258726899384</x:v>
      </x:c>
      <x:c r="Q1188" s="7" t="n">
        <x:f>MAX(0,G1188+J1188-P1188)</x:f>
        <x:v>31259.342915811085</x:v>
      </x:c>
      <x:c r="R1188" s="7" t="n">
        <x:f>M1188+MAX(0,K1188-MAX(0,P1188-G1188-J1188))</x:f>
        <x:v>0</x:v>
      </x:c>
      <x:c r="S1188" s="7" t="n">
        <x:f>SUM(O1188,Q1188,R1188)</x:f>
        <x:v>31259.342915811085</x:v>
      </x:c>
      <x:c r="T1188" s="14" t="n">
        <x:f>'Inventory detail'!T62</x:f>
        <x:v>0.13720000000000002</x:v>
      </x:c>
      <x:c r="U1188" s="14" t="n">
        <x:f>'Inventory detail'!U62</x:f>
        <x:v>0.14949</x:v>
      </x:c>
      <x:c r="V1188" s="9" t="n">
        <x:f>O1188*T1188</x:f>
        <x:v>0</x:v>
      </x:c>
      <x:c r="W1188" s="9" t="n">
        <x:f>Q1188*T1188</x:f>
        <x:v>4288.7818480492815</x:v>
      </x:c>
      <x:c r="X1188" s="9" t="n">
        <x:f>R1188*T1188</x:f>
        <x:v>0</x:v>
      </x:c>
      <x:c r="Y1188" s="9" t="n">
        <x:f>S1188*T1188</x:f>
        <x:v>4288.7818480492815</x:v>
      </x:c>
      <x:c r="Z1188" s="9" t="n">
        <x:f>IF(ISNUMBER(U1188),S1188*(U1188-T1188),"n.a.")</x:f>
        <x:v>384.1773244353181</x:v>
      </x:c>
      <x:c r="AA1188" s="9" t="n">
        <x:f>IF(ISNUMBER(U1188),Y1188,0)</x:f>
        <x:v>4288.7818480492815</x:v>
      </x:c>
      <x:c r="AB1188" s="7" t="n">
        <x:f>MAX(0,L1188-SUM(F1188:K1188))</x:f>
        <x:v>0</x:v>
      </x:c>
    </x:row>
    <x:row r="1189" ht="22" customHeight="1">
      <x:c r="A1189" s="18" t="n">
        <x:f>Summary!D$41</x:f>
        <x:v>46357</x:v>
      </x:c>
      <x:c r="B1189" s="2" t="str">
        <x:f>'Inventory detail'!A63</x:f>
        <x:v>POUC</x:v>
      </x:c>
      <x:c r="C1189" s="2" t="str">
        <x:f>'Inventory detail'!B63</x:f>
        <x:v>30</x:v>
      </x:c>
      <x:c r="D1189" s="2" t="str">
        <x:f>'Inventory detail'!C63</x:f>
        <x:v>LET7</x:v>
      </x:c>
      <x:c r="E1189" s="10" t="n">
        <x:f>A63</x:f>
        <x:v>46327</x:v>
      </x:c>
      <x:c r="F1189" s="7" t="n">
        <x:f>O63</x:f>
        <x:v>2074.948665297741</x:v>
      </x:c>
      <x:c r="G1189" s="7" t="n">
        <x:f>Q63</x:f>
        <x:v>14000</x:v>
      </x:c>
      <x:c r="H1189" s="7" t="n">
        <x:f>R63</x:f>
        <x:v>0</x:v>
      </x:c>
      <x:c r="I1189" s="7" t="n">
        <x:f>SUMIFS('PO detail'!$W$1652:$W$1656,'PO detail'!$V$1652:$V$1656,"&gt;="&amp;E1189,'PO detail'!$V$1652:$V$1656,"&lt;"&amp;A1189)</x:f>
        <x:v>0</x:v>
      </x:c>
      <x:c r="J1189" s="7" t="n">
        <x:f>SUMIFS('PO detail'!$X$1652:$X$1656,'PO detail'!$V$1652:$V$1656,"&gt;="&amp;E1189,'PO detail'!$V$1652:$V$1656,"&lt;"&amp;A1189)</x:f>
        <x:v>18000</x:v>
      </x:c>
      <x:c r="K1189" s="7" t="n">
        <x:f>SUMIFS('PO detail'!$Y$1652:$Y$1656,'PO detail'!$V$1652:$V$1656,"&gt;="&amp;E1189,'PO detail'!$V$1652:$V$1656,"&lt;"&amp;A1189)</x:f>
        <x:v>0</x:v>
      </x:c>
      <x:c r="L1189" s="7" t="n">
        <x:f>'Inventory detail'!F63*Summary!$K$5*(A1189-E1189)/Summary!$K$6</x:f>
        <x:v>6554.41478439425</x:v>
      </x:c>
      <x:c r="M1189" s="7" t="n">
        <x:f>MAX(0,H1189-L1189)</x:f>
        <x:v>0</x:v>
      </x:c>
      <x:c r="N1189" s="7" t="n">
        <x:f>MAX(0,L1189-H1189)</x:f>
        <x:v>6554.41478439425</x:v>
      </x:c>
      <x:c r="O1189" s="7" t="n">
        <x:f>MAX(0,F1189+I1189-N1189)</x:f>
        <x:v>0</x:v>
      </x:c>
      <x:c r="P1189" s="7" t="n">
        <x:f>MAX(0,N1189-F1189-I1189)</x:f>
        <x:v>4479.466119096509</x:v>
      </x:c>
      <x:c r="Q1189" s="7" t="n">
        <x:f>MAX(0,G1189+J1189-P1189)</x:f>
        <x:v>27520.53388090349</x:v>
      </x:c>
      <x:c r="R1189" s="7" t="n">
        <x:f>M1189+MAX(0,K1189-MAX(0,P1189-G1189-J1189))</x:f>
        <x:v>0</x:v>
      </x:c>
      <x:c r="S1189" s="7" t="n">
        <x:f>SUM(O1189,Q1189,R1189)</x:f>
        <x:v>27520.53388090349</x:v>
      </x:c>
      <x:c r="T1189" s="14" t="n">
        <x:f>'Inventory detail'!T63</x:f>
        <x:v>0.09880000000000001</x:v>
      </x:c>
      <x:c r="U1189" s="14" t="n">
        <x:f>'Inventory detail'!U63</x:f>
        <x:v>0.107745</x:v>
      </x:c>
      <x:c r="V1189" s="9" t="n">
        <x:f>O1189*T1189</x:f>
        <x:v>0</x:v>
      </x:c>
      <x:c r="W1189" s="9" t="n">
        <x:f>Q1189*T1189</x:f>
        <x:v>2719.0287474332654</x:v>
      </x:c>
      <x:c r="X1189" s="9" t="n">
        <x:f>R1189*T1189</x:f>
        <x:v>0</x:v>
      </x:c>
      <x:c r="Y1189" s="9" t="n">
        <x:f>S1189*T1189</x:f>
        <x:v>2719.0287474332654</x:v>
      </x:c>
      <x:c r="Z1189" s="9" t="n">
        <x:f>IF(ISNUMBER(U1189),S1189*(U1189-T1189),"n.a.")</x:f>
        <x:v>246.1711755646812</x:v>
      </x:c>
      <x:c r="AA1189" s="9" t="n">
        <x:f>IF(ISNUMBER(U1189),Y1189,0)</x:f>
        <x:v>2719.0287474332654</x:v>
      </x:c>
      <x:c r="AB1189" s="7" t="n">
        <x:f>MAX(0,L1189-SUM(F1189:K1189))</x:f>
        <x:v>0</x:v>
      </x:c>
    </x:row>
    <x:row r="1190" ht="22" customHeight="1">
      <x:c r="A1190" s="18" t="n">
        <x:f>Summary!D$41</x:f>
        <x:v>46357</x:v>
      </x:c>
      <x:c r="B1190" s="2" t="str">
        <x:f>'Inventory detail'!A64</x:f>
        <x:v>WIRE</x:v>
      </x:c>
      <x:c r="C1190" s="2" t="str">
        <x:f>'Inventory detail'!B64</x:f>
        <x:v>10</x:v>
      </x:c>
      <x:c r="D1190" s="2" t="str">
        <x:f>'Inventory detail'!C64</x:f>
        <x:v>DL038WHT</x:v>
      </x:c>
      <x:c r="E1190" s="10" t="n">
        <x:f>A64</x:f>
        <x:v>46327</x:v>
      </x:c>
      <x:c r="F1190" s="7" t="n">
        <x:f>O64</x:f>
        <x:v>36474.95622176591</x:v>
      </x:c>
      <x:c r="G1190" s="7" t="n">
        <x:f>Q64</x:f>
        <x:v>0</x:v>
      </x:c>
      <x:c r="H1190" s="7" t="n">
        <x:f>R64</x:f>
        <x:v>0</x:v>
      </x:c>
      <x:c r="I1190" s="7" t="n">
        <x:f>SUMIFS('PO detail'!$W$1942:$W$1945,'PO detail'!$V$1942:$V$1945,"&gt;="&amp;E1190,'PO detail'!$V$1942:$V$1945,"&lt;"&amp;A1190)</x:f>
        <x:v>15000</x:v>
      </x:c>
      <x:c r="J1190" s="7" t="n">
        <x:f>SUMIFS('PO detail'!$X$1942:$X$1945,'PO detail'!$V$1942:$V$1945,"&gt;="&amp;E1190,'PO detail'!$V$1942:$V$1945,"&lt;"&amp;A1190)</x:f>
        <x:v>0</x:v>
      </x:c>
      <x:c r="K1190" s="7" t="n">
        <x:f>SUMIFS('PO detail'!$Y$1942:$Y$1945,'PO detail'!$V$1942:$V$1945,"&gt;="&amp;E1190,'PO detail'!$V$1942:$V$1945,"&lt;"&amp;A1190)</x:f>
        <x:v>0</x:v>
      </x:c>
      <x:c r="L1190" s="7" t="n">
        <x:f>'Inventory detail'!F64*Summary!$K$5*(A1190-E1190)/Summary!$K$6</x:f>
        <x:v>6554.404928131416</x:v>
      </x:c>
      <x:c r="M1190" s="7" t="n">
        <x:f>MAX(0,H1190-L1190)</x:f>
        <x:v>0</x:v>
      </x:c>
      <x:c r="N1190" s="7" t="n">
        <x:f>MAX(0,L1190-H1190)</x:f>
        <x:v>6554.404928131416</x:v>
      </x:c>
      <x:c r="O1190" s="7" t="n">
        <x:f>MAX(0,F1190+I1190-N1190)</x:f>
        <x:v>44920.5512936345</x:v>
      </x:c>
      <x:c r="P1190" s="7" t="n">
        <x:f>MAX(0,N1190-F1190-I1190)</x:f>
        <x:v>0</x:v>
      </x:c>
      <x:c r="Q1190" s="7" t="n">
        <x:f>MAX(0,G1190+J1190-P1190)</x:f>
        <x:v>0</x:v>
      </x:c>
      <x:c r="R1190" s="7" t="n">
        <x:f>M1190+MAX(0,K1190-MAX(0,P1190-G1190-J1190))</x:f>
        <x:v>0</x:v>
      </x:c>
      <x:c r="S1190" s="7" t="n">
        <x:f>SUM(O1190,Q1190,R1190)</x:f>
        <x:v>44920.5512936345</x:v>
      </x:c>
      <x:c r="T1190" s="14" t="n">
        <x:f>'Inventory detail'!T64</x:f>
        <x:v>0.056299999999999996</x:v>
      </x:c>
      <x:c r="U1190" s="14" t="n">
        <x:f>'Inventory detail'!U64</x:f>
        <x:v>0.056299999999999996</x:v>
      </x:c>
      <x:c r="V1190" s="9" t="n">
        <x:f>O1190*T1190</x:f>
        <x:v>2529.027037831622</x:v>
      </x:c>
      <x:c r="W1190" s="9" t="n">
        <x:f>Q1190*T1190</x:f>
        <x:v>0</x:v>
      </x:c>
      <x:c r="X1190" s="9" t="n">
        <x:f>R1190*T1190</x:f>
        <x:v>0</x:v>
      </x:c>
      <x:c r="Y1190" s="9" t="n">
        <x:f>S1190*T1190</x:f>
        <x:v>2529.027037831622</x:v>
      </x:c>
      <x:c r="Z1190" s="9" t="n">
        <x:f>IF(ISNUMBER(U1190),S1190*(U1190-T1190),"n.a.")</x:f>
        <x:v>0</x:v>
      </x:c>
      <x:c r="AA1190" s="9" t="n">
        <x:f>IF(ISNUMBER(U1190),Y1190,0)</x:f>
        <x:v>2529.027037831622</x:v>
      </x:c>
      <x:c r="AB1190" s="7" t="n">
        <x:f>MAX(0,L1190-SUM(F1190:K1190))</x:f>
        <x:v>0</x:v>
      </x:c>
    </x:row>
    <x:row r="1191" ht="22" customHeight="1">
      <x:c r="A1191" s="18" t="n">
        <x:f>Summary!D$41</x:f>
        <x:v>46357</x:v>
      </x:c>
      <x:c r="B1191" s="2" t="str">
        <x:f>'Inventory detail'!A65</x:f>
        <x:v>COIL</x:v>
      </x:c>
      <x:c r="C1191" s="2" t="str">
        <x:f>'Inventory detail'!B65</x:f>
        <x:v>60</x:v>
      </x:c>
      <x:c r="D1191" s="2" t="str">
        <x:f>'Inventory detail'!C65</x:f>
        <x:v>12WHT12-4</x:v>
      </x:c>
      <x:c r="E1191" s="10" t="n">
        <x:f>A65</x:f>
        <x:v>46327</x:v>
      </x:c>
      <x:c r="F1191" s="7" t="n">
        <x:f>O65</x:f>
        <x:v>17950.51334702259</x:v>
      </x:c>
      <x:c r="G1191" s="7" t="n">
        <x:f>Q65</x:f>
        <x:v>0</x:v>
      </x:c>
      <x:c r="H1191" s="7" t="n">
        <x:f>R65</x:f>
        <x:v>0</x:v>
      </x:c>
      <x:c r="I1191" s="7" t="n">
        <x:f>SUMIFS('PO detail'!$W$1077:$W$1086,'PO detail'!$V$1077:$V$1086,"&gt;="&amp;E1191,'PO detail'!$V$1077:$V$1086,"&lt;"&amp;A1191)</x:f>
        <x:v>6300</x:v>
      </x:c>
      <x:c r="J1191" s="7" t="n">
        <x:f>SUMIFS('PO detail'!$X$1077:$X$1086,'PO detail'!$V$1077:$V$1086,"&gt;="&amp;E1191,'PO detail'!$V$1077:$V$1086,"&lt;"&amp;A1191)</x:f>
        <x:v>0</x:v>
      </x:c>
      <x:c r="K1191" s="7" t="n">
        <x:f>SUMIFS('PO detail'!$Y$1077:$Y$1086,'PO detail'!$V$1077:$V$1086,"&gt;="&amp;E1191,'PO detail'!$V$1077:$V$1086,"&lt;"&amp;A1191)</x:f>
        <x:v>0</x:v>
      </x:c>
      <x:c r="L1191" s="7" t="n">
        <x:f>'Inventory detail'!F65*Summary!$K$5*(A1191-E1191)/Summary!$K$6</x:f>
        <x:v>6455.8521560574945</x:v>
      </x:c>
      <x:c r="M1191" s="7" t="n">
        <x:f>MAX(0,H1191-L1191)</x:f>
        <x:v>0</x:v>
      </x:c>
      <x:c r="N1191" s="7" t="n">
        <x:f>MAX(0,L1191-H1191)</x:f>
        <x:v>6455.8521560574945</x:v>
      </x:c>
      <x:c r="O1191" s="7" t="n">
        <x:f>MAX(0,F1191+I1191-N1191)</x:f>
        <x:v>17794.661190965093</x:v>
      </x:c>
      <x:c r="P1191" s="7" t="n">
        <x:f>MAX(0,N1191-F1191-I1191)</x:f>
        <x:v>0</x:v>
      </x:c>
      <x:c r="Q1191" s="7" t="n">
        <x:f>MAX(0,G1191+J1191-P1191)</x:f>
        <x:v>0</x:v>
      </x:c>
      <x:c r="R1191" s="7" t="n">
        <x:f>M1191+MAX(0,K1191-MAX(0,P1191-G1191-J1191))</x:f>
        <x:v>0</x:v>
      </x:c>
      <x:c r="S1191" s="7" t="n">
        <x:f>SUM(O1191,Q1191,R1191)</x:f>
        <x:v>17794.661190965093</x:v>
      </x:c>
      <x:c r="T1191" s="14" t="n">
        <x:f>'Inventory detail'!T65</x:f>
        <x:v>0.0717</x:v>
      </x:c>
      <x:c r="U1191" s="14" t="n">
        <x:f>'Inventory detail'!U65</x:f>
        <x:v>0.07027800000000001</x:v>
      </x:c>
      <x:c r="V1191" s="9" t="n">
        <x:f>O1191*T1191</x:f>
        <x:v>1275.877207392197</x:v>
      </x:c>
      <x:c r="W1191" s="9" t="n">
        <x:f>Q1191*T1191</x:f>
        <x:v>0</x:v>
      </x:c>
      <x:c r="X1191" s="9" t="n">
        <x:f>R1191*T1191</x:f>
        <x:v>0</x:v>
      </x:c>
      <x:c r="Y1191" s="9" t="n">
        <x:f>S1191*T1191</x:f>
        <x:v>1275.877207392197</x:v>
      </x:c>
      <x:c r="Z1191" s="9" t="n">
        <x:f>IF(ISNUMBER(U1191),S1191*(U1191-T1191),"n.a.")</x:f>
        <x:v>-25.304008213552233</x:v>
      </x:c>
      <x:c r="AA1191" s="9" t="n">
        <x:f>IF(ISNUMBER(U1191),Y1191,0)</x:f>
        <x:v>1275.877207392197</x:v>
      </x:c>
      <x:c r="AB1191" s="7" t="n">
        <x:f>MAX(0,L1191-SUM(F1191:K1191))</x:f>
        <x:v>0</x:v>
      </x:c>
    </x:row>
    <x:row r="1192" ht="22" customHeight="1">
      <x:c r="A1192" s="18" t="n">
        <x:f>Summary!D$41</x:f>
        <x:v>46357</x:v>
      </x:c>
      <x:c r="B1192" s="2" t="str">
        <x:f>'Inventory detail'!A66</x:f>
        <x:v>COIL</x:v>
      </x:c>
      <x:c r="C1192" s="2" t="str">
        <x:f>'Inventory detail'!B66</x:f>
        <x:v>60</x:v>
      </x:c>
      <x:c r="D1192" s="2" t="str">
        <x:f>'Inventory detail'!C66</x:f>
        <x:v>13BLK12-4</x:v>
      </x:c>
      <x:c r="E1192" s="10" t="n">
        <x:f>A66</x:f>
        <x:v>46327</x:v>
      </x:c>
      <x:c r="F1192" s="7" t="n">
        <x:f>O66</x:f>
        <x:v>26213.4813963039</x:v>
      </x:c>
      <x:c r="G1192" s="7" t="n">
        <x:f>Q66</x:f>
        <x:v>0</x:v>
      </x:c>
      <x:c r="H1192" s="7" t="n">
        <x:f>R66</x:f>
        <x:v>0</x:v>
      </x:c>
      <x:c r="I1192" s="7" t="n">
        <x:f>SUMIFS('PO detail'!$W$1088:$W$1097,'PO detail'!$V$1088:$V$1097,"&gt;="&amp;E1192,'PO detail'!$V$1088:$V$1097,"&lt;"&amp;A1192)</x:f>
        <x:v>0</x:v>
      </x:c>
      <x:c r="J1192" s="7" t="n">
        <x:f>SUMIFS('PO detail'!$X$1088:$X$1097,'PO detail'!$V$1088:$V$1097,"&gt;="&amp;E1192,'PO detail'!$V$1088:$V$1097,"&lt;"&amp;A1192)</x:f>
        <x:v>0</x:v>
      </x:c>
      <x:c r="K1192" s="7" t="n">
        <x:f>SUMIFS('PO detail'!$Y$1088:$Y$1097,'PO detail'!$V$1088:$V$1097,"&gt;="&amp;E1192,'PO detail'!$V$1088:$V$1097,"&lt;"&amp;A1192)</x:f>
        <x:v>0</x:v>
      </x:c>
      <x:c r="L1192" s="7" t="n">
        <x:f>'Inventory detail'!F66*Summary!$K$5*(A1192-E1192)/Summary!$K$6</x:f>
        <x:v>6373.719917864477</x:v>
      </x:c>
      <x:c r="M1192" s="7" t="n">
        <x:f>MAX(0,H1192-L1192)</x:f>
        <x:v>0</x:v>
      </x:c>
      <x:c r="N1192" s="7" t="n">
        <x:f>MAX(0,L1192-H1192)</x:f>
        <x:v>6373.719917864477</x:v>
      </x:c>
      <x:c r="O1192" s="7" t="n">
        <x:f>MAX(0,F1192+I1192-N1192)</x:f>
        <x:v>19839.761478439425</x:v>
      </x:c>
      <x:c r="P1192" s="7" t="n">
        <x:f>MAX(0,N1192-F1192-I1192)</x:f>
        <x:v>0</x:v>
      </x:c>
      <x:c r="Q1192" s="7" t="n">
        <x:f>MAX(0,G1192+J1192-P1192)</x:f>
        <x:v>0</x:v>
      </x:c>
      <x:c r="R1192" s="7" t="n">
        <x:f>M1192+MAX(0,K1192-MAX(0,P1192-G1192-J1192))</x:f>
        <x:v>0</x:v>
      </x:c>
      <x:c r="S1192" s="7" t="n">
        <x:f>SUM(O1192,Q1192,R1192)</x:f>
        <x:v>19839.761478439425</x:v>
      </x:c>
      <x:c r="T1192" s="14" t="n">
        <x:f>'Inventory detail'!T66</x:f>
        <x:v>0.0674</x:v>
      </x:c>
      <x:c r="U1192" s="14" t="n">
        <x:f>'Inventory detail'!U66</x:f>
        <x:v>0.0659685</x:v>
      </x:c>
      <x:c r="V1192" s="9" t="n">
        <x:f>O1192*T1192</x:f>
        <x:v>1337.1999236468173</x:v>
      </x:c>
      <x:c r="W1192" s="9" t="n">
        <x:f>Q1192*T1192</x:f>
        <x:v>0</x:v>
      </x:c>
      <x:c r="X1192" s="9" t="n">
        <x:f>R1192*T1192</x:f>
        <x:v>0</x:v>
      </x:c>
      <x:c r="Y1192" s="9" t="n">
        <x:f>S1192*T1192</x:f>
        <x:v>1337.1999236468173</x:v>
      </x:c>
      <x:c r="Z1192" s="9" t="n">
        <x:f>IF(ISNUMBER(U1192),S1192*(U1192-T1192),"n.a.")</x:f>
        <x:v>-28.400618556386082</x:v>
      </x:c>
      <x:c r="AA1192" s="9" t="n">
        <x:f>IF(ISNUMBER(U1192),Y1192,0)</x:f>
        <x:v>1337.1999236468173</x:v>
      </x:c>
      <x:c r="AB1192" s="7" t="n">
        <x:f>MAX(0,L1192-SUM(F1192:K1192))</x:f>
        <x:v>0</x:v>
      </x:c>
    </x:row>
    <x:row r="1193" ht="22" customHeight="1">
      <x:c r="A1193" s="18" t="n">
        <x:f>Summary!D$41</x:f>
        <x:v>46357</x:v>
      </x:c>
      <x:c r="B1193" s="2" t="str">
        <x:f>'Inventory detail'!A67</x:f>
        <x:v>COIL</x:v>
      </x:c>
      <x:c r="C1193" s="2" t="str">
        <x:f>'Inventory detail'!B67</x:f>
        <x:v>30</x:v>
      </x:c>
      <x:c r="D1193" s="2" t="str">
        <x:f>'Inventory detail'!C67</x:f>
        <x:v>16BLK12-4</x:v>
      </x:c>
      <x:c r="E1193" s="10" t="n">
        <x:f>A67</x:f>
        <x:v>46327</x:v>
      </x:c>
      <x:c r="F1193" s="7" t="n">
        <x:f>O67</x:f>
        <x:v>9119.783490759753</x:v>
      </x:c>
      <x:c r="G1193" s="7" t="n">
        <x:f>Q67</x:f>
        <x:v>0</x:v>
      </x:c>
      <x:c r="H1193" s="7" t="n">
        <x:f>R67</x:f>
        <x:v>0</x:v>
      </x:c>
      <x:c r="I1193" s="7" t="n">
        <x:f>SUMIFS('PO detail'!$W$786:$W$795,'PO detail'!$V$786:$V$795,"&gt;="&amp;E1193,'PO detail'!$V$786:$V$795,"&lt;"&amp;A1193)</x:f>
        <x:v>14000</x:v>
      </x:c>
      <x:c r="J1193" s="7" t="n">
        <x:f>SUMIFS('PO detail'!$X$786:$X$795,'PO detail'!$V$786:$V$795,"&gt;="&amp;E1193,'PO detail'!$V$786:$V$795,"&lt;"&amp;A1193)</x:f>
        <x:v>0</x:v>
      </x:c>
      <x:c r="K1193" s="7" t="n">
        <x:f>SUMIFS('PO detail'!$Y$786:$Y$795,'PO detail'!$V$786:$V$795,"&gt;="&amp;E1193,'PO detail'!$V$786:$V$795,"&lt;"&amp;A1193)</x:f>
        <x:v>0</x:v>
      </x:c>
      <x:c r="L1193" s="7" t="n">
        <x:f>'Inventory detail'!F67*Summary!$K$5*(A1193-E1193)/Summary!$K$6</x:f>
        <x:v>6365.499794661191</x:v>
      </x:c>
      <x:c r="M1193" s="7" t="n">
        <x:f>MAX(0,H1193-L1193)</x:f>
        <x:v>0</x:v>
      </x:c>
      <x:c r="N1193" s="7" t="n">
        <x:f>MAX(0,L1193-H1193)</x:f>
        <x:v>6365.499794661191</x:v>
      </x:c>
      <x:c r="O1193" s="7" t="n">
        <x:f>MAX(0,F1193+I1193-N1193)</x:f>
        <x:v>16754.283696098562</x:v>
      </x:c>
      <x:c r="P1193" s="7" t="n">
        <x:f>MAX(0,N1193-F1193-I1193)</x:f>
        <x:v>0</x:v>
      </x:c>
      <x:c r="Q1193" s="7" t="n">
        <x:f>MAX(0,G1193+J1193-P1193)</x:f>
        <x:v>0</x:v>
      </x:c>
      <x:c r="R1193" s="7" t="n">
        <x:f>M1193+MAX(0,K1193-MAX(0,P1193-G1193-J1193))</x:f>
        <x:v>0</x:v>
      </x:c>
      <x:c r="S1193" s="7" t="n">
        <x:f>SUM(O1193,Q1193,R1193)</x:f>
        <x:v>16754.283696098562</x:v>
      </x:c>
      <x:c r="T1193" s="14" t="n">
        <x:f>'Inventory detail'!T67</x:f>
        <x:v>0.0924</x:v>
      </x:c>
      <x:c r="U1193" s="14" t="n">
        <x:f>'Inventory detail'!U67</x:f>
        <x:v>0.0904995</x:v>
      </x:c>
      <x:c r="V1193" s="9" t="n">
        <x:f>O1193*T1193</x:f>
        <x:v>1548.0958135195071</x:v>
      </x:c>
      <x:c r="W1193" s="9" t="n">
        <x:f>Q1193*T1193</x:f>
        <x:v>0</x:v>
      </x:c>
      <x:c r="X1193" s="9" t="n">
        <x:f>R1193*T1193</x:f>
        <x:v>0</x:v>
      </x:c>
      <x:c r="Y1193" s="9" t="n">
        <x:f>S1193*T1193</x:f>
        <x:v>1548.0958135195071</x:v>
      </x:c>
      <x:c r="Z1193" s="9" t="n">
        <x:f>IF(ISNUMBER(U1193),S1193*(U1193-T1193),"n.a.")</x:f>
        <x:v>-31.84151616443531</x:v>
      </x:c>
      <x:c r="AA1193" s="9" t="n">
        <x:f>IF(ISNUMBER(U1193),Y1193,0)</x:f>
        <x:v>1548.0958135195071</x:v>
      </x:c>
      <x:c r="AB1193" s="7" t="n">
        <x:f>MAX(0,L1193-SUM(F1193:K1193))</x:f>
        <x:v>0</x:v>
      </x:c>
    </x:row>
    <x:row r="1194" ht="22" customHeight="1">
      <x:c r="A1194" s="18" t="n">
        <x:f>Summary!D$41</x:f>
        <x:v>46357</x:v>
      </x:c>
      <x:c r="B1194" s="2" t="str">
        <x:f>'Inventory detail'!A68</x:f>
        <x:v>COIL</x:v>
      </x:c>
      <x:c r="C1194" s="2" t="str">
        <x:f>'Inventory detail'!B68</x:f>
        <x:v>10</x:v>
      </x:c>
      <x:c r="D1194" s="2" t="str">
        <x:f>'Inventory detail'!C68</x:f>
        <x:v>8NAV12-4</x:v>
      </x:c>
      <x:c r="E1194" s="10" t="n">
        <x:f>A68</x:f>
        <x:v>46327</x:v>
      </x:c>
      <x:c r="F1194" s="7" t="n">
        <x:f>O68</x:f>
        <x:v>15752.772073921971</x:v>
      </x:c>
      <x:c r="G1194" s="7" t="n">
        <x:f>Q68</x:f>
        <x:v>0</x:v>
      </x:c>
      <x:c r="H1194" s="7" t="n">
        <x:f>R68</x:f>
        <x:v>0</x:v>
      </x:c>
      <x:c r="I1194" s="7" t="n">
        <x:f>SUMIFS('PO detail'!$W$535:$W$546,'PO detail'!$V$535:$V$546,"&gt;="&amp;E1194,'PO detail'!$V$535:$V$546,"&lt;"&amp;A1194)</x:f>
        <x:v>2500</x:v>
      </x:c>
      <x:c r="J1194" s="7" t="n">
        <x:f>SUMIFS('PO detail'!$X$535:$X$546,'PO detail'!$V$535:$V$546,"&gt;="&amp;E1194,'PO detail'!$V$535:$V$546,"&lt;"&amp;A1194)</x:f>
        <x:v>0</x:v>
      </x:c>
      <x:c r="K1194" s="7" t="n">
        <x:f>SUMIFS('PO detail'!$Y$535:$Y$546,'PO detail'!$V$535:$V$546,"&gt;="&amp;E1194,'PO detail'!$V$535:$V$546,"&lt;"&amp;A1194)</x:f>
        <x:v>0</x:v>
      </x:c>
      <x:c r="L1194" s="7" t="n">
        <x:f>'Inventory detail'!F68*Summary!$K$5*(A1194-E1194)/Summary!$K$6</x:f>
        <x:v>6061.601642710472</x:v>
      </x:c>
      <x:c r="M1194" s="7" t="n">
        <x:f>MAX(0,H1194-L1194)</x:f>
        <x:v>0</x:v>
      </x:c>
      <x:c r="N1194" s="7" t="n">
        <x:f>MAX(0,L1194-H1194)</x:f>
        <x:v>6061.601642710472</x:v>
      </x:c>
      <x:c r="O1194" s="7" t="n">
        <x:f>MAX(0,F1194+I1194-N1194)</x:f>
        <x:v>12191.1704312115</x:v>
      </x:c>
      <x:c r="P1194" s="7" t="n">
        <x:f>MAX(0,N1194-F1194-I1194)</x:f>
        <x:v>0</x:v>
      </x:c>
      <x:c r="Q1194" s="7" t="n">
        <x:f>MAX(0,G1194+J1194-P1194)</x:f>
        <x:v>0</x:v>
      </x:c>
      <x:c r="R1194" s="7" t="n">
        <x:f>M1194+MAX(0,K1194-MAX(0,P1194-G1194-J1194))</x:f>
        <x:v>0</x:v>
      </x:c>
      <x:c r="S1194" s="7" t="n">
        <x:f>SUM(O1194,Q1194,R1194)</x:f>
        <x:v>12191.1704312115</x:v>
      </x:c>
      <x:c r="T1194" s="14" t="n">
        <x:f>'Inventory detail'!T68</x:f>
        <x:v>0.042</x:v>
      </x:c>
      <x:c r="U1194" s="14" t="n">
        <x:f>'Inventory detail'!U68</x:f>
        <x:v>0.041216499999999996</x:v>
      </x:c>
      <x:c r="V1194" s="9" t="n">
        <x:f>O1194*T1194</x:f>
        <x:v>512.029158110883</x:v>
      </x:c>
      <x:c r="W1194" s="9" t="n">
        <x:f>Q1194*T1194</x:f>
        <x:v>0</x:v>
      </x:c>
      <x:c r="X1194" s="9" t="n">
        <x:f>R1194*T1194</x:f>
        <x:v>0</x:v>
      </x:c>
      <x:c r="Y1194" s="9" t="n">
        <x:f>S1194*T1194</x:f>
        <x:v>512.029158110883</x:v>
      </x:c>
      <x:c r="Z1194" s="9" t="n">
        <x:f>IF(ISNUMBER(U1194),S1194*(U1194-T1194),"n.a.")</x:f>
        <x:v>-9.551782032854288</x:v>
      </x:c>
      <x:c r="AA1194" s="9" t="n">
        <x:f>IF(ISNUMBER(U1194),Y1194,0)</x:f>
        <x:v>512.029158110883</x:v>
      </x:c>
      <x:c r="AB1194" s="7" t="n">
        <x:f>MAX(0,L1194-SUM(F1194:K1194))</x:f>
        <x:v>0</x:v>
      </x:c>
    </x:row>
    <x:row r="1195" ht="22" customHeight="1">
      <x:c r="A1195" s="18" t="n">
        <x:f>Summary!D$41</x:f>
        <x:v>46357</x:v>
      </x:c>
      <x:c r="B1195" s="2" t="str">
        <x:f>'Inventory detail'!A69</x:f>
        <x:v>WIRE</x:v>
      </x:c>
      <x:c r="C1195" s="2" t="str">
        <x:f>'Inventory detail'!B69</x:f>
        <x:v>10</x:v>
      </x:c>
      <x:c r="D1195" s="2" t="str">
        <x:f>'Inventory detail'!C69</x:f>
        <x:v>DL014WHT</x:v>
      </x:c>
      <x:c r="E1195" s="10" t="n">
        <x:f>A69</x:f>
        <x:v>46327</x:v>
      </x:c>
      <x:c r="F1195" s="7" t="n">
        <x:f>O69</x:f>
        <x:v>31116.498069815196</x:v>
      </x:c>
      <x:c r="G1195" s="7" t="n">
        <x:f>Q69</x:f>
        <x:v>0</x:v>
      </x:c>
      <x:c r="H1195" s="7" t="n">
        <x:f>R69</x:f>
        <x:v>0</x:v>
      </x:c>
      <x:c r="I1195" s="7" t="n">
        <x:f>SUMIFS('PO detail'!$W$1909:$W$1912,'PO detail'!$V$1909:$V$1912,"&gt;="&amp;E1195,'PO detail'!$V$1909:$V$1912,"&lt;"&amp;A1195)</x:f>
        <x:v>10000</x:v>
      </x:c>
      <x:c r="J1195" s="7" t="n">
        <x:f>SUMIFS('PO detail'!$X$1909:$X$1912,'PO detail'!$V$1909:$V$1912,"&gt;="&amp;E1195,'PO detail'!$V$1909:$V$1912,"&lt;"&amp;A1195)</x:f>
        <x:v>0</x:v>
      </x:c>
      <x:c r="K1195" s="7" t="n">
        <x:f>SUMIFS('PO detail'!$Y$1909:$Y$1912,'PO detail'!$V$1909:$V$1912,"&gt;="&amp;E1195,'PO detail'!$V$1909:$V$1912,"&lt;"&amp;A1195)</x:f>
        <x:v>0</x:v>
      </x:c>
      <x:c r="L1195" s="7" t="n">
        <x:f>'Inventory detail'!F69*Summary!$K$5*(A1195-E1195)/Summary!$K$6</x:f>
        <x:v>5848.045995893223</x:v>
      </x:c>
      <x:c r="M1195" s="7" t="n">
        <x:f>MAX(0,H1195-L1195)</x:f>
        <x:v>0</x:v>
      </x:c>
      <x:c r="N1195" s="7" t="n">
        <x:f>MAX(0,L1195-H1195)</x:f>
        <x:v>5848.045995893223</x:v>
      </x:c>
      <x:c r="O1195" s="7" t="n">
        <x:f>MAX(0,F1195+I1195-N1195)</x:f>
        <x:v>35268.452073921966</x:v>
      </x:c>
      <x:c r="P1195" s="7" t="n">
        <x:f>MAX(0,N1195-F1195-I1195)</x:f>
        <x:v>0</x:v>
      </x:c>
      <x:c r="Q1195" s="7" t="n">
        <x:f>MAX(0,G1195+J1195-P1195)</x:f>
        <x:v>0</x:v>
      </x:c>
      <x:c r="R1195" s="7" t="n">
        <x:f>M1195+MAX(0,K1195-MAX(0,P1195-G1195-J1195))</x:f>
        <x:v>0</x:v>
      </x:c>
      <x:c r="S1195" s="7" t="n">
        <x:f>SUM(O1195,Q1195,R1195)</x:f>
        <x:v>35268.452073921966</x:v>
      </x:c>
      <x:c r="T1195" s="14" t="n">
        <x:f>'Inventory detail'!T69</x:f>
        <x:v>0.0363</x:v>
      </x:c>
      <x:c r="U1195" s="14" t="n">
        <x:f>'Inventory detail'!U69</x:f>
        <x:v>0.0363</x:v>
      </x:c>
      <x:c r="V1195" s="9" t="n">
        <x:f>O1195*T1195</x:f>
        <x:v>1280.2448102833673</x:v>
      </x:c>
      <x:c r="W1195" s="9" t="n">
        <x:f>Q1195*T1195</x:f>
        <x:v>0</x:v>
      </x:c>
      <x:c r="X1195" s="9" t="n">
        <x:f>R1195*T1195</x:f>
        <x:v>0</x:v>
      </x:c>
      <x:c r="Y1195" s="9" t="n">
        <x:f>S1195*T1195</x:f>
        <x:v>1280.2448102833673</x:v>
      </x:c>
      <x:c r="Z1195" s="9" t="n">
        <x:f>IF(ISNUMBER(U1195),S1195*(U1195-T1195),"n.a.")</x:f>
        <x:v>0</x:v>
      </x:c>
      <x:c r="AA1195" s="9" t="n">
        <x:f>IF(ISNUMBER(U1195),Y1195,0)</x:f>
        <x:v>1280.2448102833673</x:v>
      </x:c>
      <x:c r="AB1195" s="7" t="n">
        <x:f>MAX(0,L1195-SUM(F1195:K1195))</x:f>
        <x:v>0</x:v>
      </x:c>
    </x:row>
    <x:row r="1196" ht="22" customHeight="1">
      <x:c r="A1196" s="18" t="n">
        <x:f>Summary!D$41</x:f>
        <x:v>46357</x:v>
      </x:c>
      <x:c r="B1196" s="2" t="str">
        <x:f>'Inventory detail'!A70</x:f>
        <x:v>WIRE</x:v>
      </x:c>
      <x:c r="C1196" s="2" t="str">
        <x:f>'Inventory detail'!B70</x:f>
        <x:v>10</x:v>
      </x:c>
      <x:c r="D1196" s="2" t="str">
        <x:f>'Inventory detail'!C70</x:f>
        <x:v>DL716SIL</x:v>
      </x:c>
      <x:c r="E1196" s="10" t="n">
        <x:f>A70</x:f>
        <x:v>46327</x:v>
      </x:c>
      <x:c r="F1196" s="7" t="n">
        <x:f>O70</x:f>
        <x:v>7561.332895277207</x:v>
      </x:c>
      <x:c r="G1196" s="7" t="n">
        <x:f>Q70</x:f>
        <x:v>0</x:v>
      </x:c>
      <x:c r="H1196" s="7" t="n">
        <x:f>R70</x:f>
        <x:v>0</x:v>
      </x:c>
      <x:c r="I1196" s="7" t="n">
        <x:f>SUMIFS('PO detail'!$W$2018:$W$2021,'PO detail'!$V$2018:$V$2021,"&gt;="&amp;E1196,'PO detail'!$V$2018:$V$2021,"&lt;"&amp;A1196)</x:f>
        <x:v>37000</x:v>
      </x:c>
      <x:c r="J1196" s="7" t="n">
        <x:f>SUMIFS('PO detail'!$X$2018:$X$2021,'PO detail'!$V$2018:$V$2021,"&gt;="&amp;E1196,'PO detail'!$V$2018:$V$2021,"&lt;"&amp;A1196)</x:f>
        <x:v>0</x:v>
      </x:c>
      <x:c r="K1196" s="7" t="n">
        <x:f>SUMIFS('PO detail'!$Y$2018:$Y$2021,'PO detail'!$V$2018:$V$2021,"&gt;="&amp;E1196,'PO detail'!$V$2018:$V$2021,"&lt;"&amp;A1196)</x:f>
        <x:v>0</x:v>
      </x:c>
      <x:c r="L1196" s="7" t="n">
        <x:f>'Inventory detail'!F70*Summary!$K$5*(A1196-E1196)/Summary!$K$6</x:f>
        <x:v>5659.131006160163</x:v>
      </x:c>
      <x:c r="M1196" s="7" t="n">
        <x:f>MAX(0,H1196-L1196)</x:f>
        <x:v>0</x:v>
      </x:c>
      <x:c r="N1196" s="7" t="n">
        <x:f>MAX(0,L1196-H1196)</x:f>
        <x:v>5659.131006160163</x:v>
      </x:c>
      <x:c r="O1196" s="7" t="n">
        <x:f>MAX(0,F1196+I1196-N1196)</x:f>
        <x:v>38902.201889117045</x:v>
      </x:c>
      <x:c r="P1196" s="7" t="n">
        <x:f>MAX(0,N1196-F1196-I1196)</x:f>
        <x:v>0</x:v>
      </x:c>
      <x:c r="Q1196" s="7" t="n">
        <x:f>MAX(0,G1196+J1196-P1196)</x:f>
        <x:v>0</x:v>
      </x:c>
      <x:c r="R1196" s="7" t="n">
        <x:f>M1196+MAX(0,K1196-MAX(0,P1196-G1196-J1196))</x:f>
        <x:v>0</x:v>
      </x:c>
      <x:c r="S1196" s="7" t="n">
        <x:f>SUM(O1196,Q1196,R1196)</x:f>
        <x:v>38902.201889117045</x:v>
      </x:c>
      <x:c r="T1196" s="14" t="n">
        <x:f>'Inventory detail'!T70</x:f>
        <x:v>0.0732</x:v>
      </x:c>
      <x:c r="U1196" s="14" t="n">
        <x:f>'Inventory detail'!U70</x:f>
        <x:v>0.0732</x:v>
      </x:c>
      <x:c r="V1196" s="9" t="n">
        <x:f>O1196*T1196</x:f>
        <x:v>2847.641178283368</x:v>
      </x:c>
      <x:c r="W1196" s="9" t="n">
        <x:f>Q1196*T1196</x:f>
        <x:v>0</x:v>
      </x:c>
      <x:c r="X1196" s="9" t="n">
        <x:f>R1196*T1196</x:f>
        <x:v>0</x:v>
      </x:c>
      <x:c r="Y1196" s="9" t="n">
        <x:f>S1196*T1196</x:f>
        <x:v>2847.641178283368</x:v>
      </x:c>
      <x:c r="Z1196" s="9" t="n">
        <x:f>IF(ISNUMBER(U1196),S1196*(U1196-T1196),"n.a.")</x:f>
        <x:v>0</x:v>
      </x:c>
      <x:c r="AA1196" s="9" t="n">
        <x:f>IF(ISNUMBER(U1196),Y1196,0)</x:f>
        <x:v>2847.641178283368</x:v>
      </x:c>
      <x:c r="AB1196" s="7" t="n">
        <x:f>MAX(0,L1196-SUM(F1196:K1196))</x:f>
        <x:v>0</x:v>
      </x:c>
    </x:row>
    <x:row r="1197" ht="22" customHeight="1">
      <x:c r="A1197" s="18" t="n">
        <x:f>Summary!D$41</x:f>
        <x:v>46357</x:v>
      </x:c>
      <x:c r="B1197" s="2" t="str">
        <x:f>'Inventory detail'!A71</x:f>
        <x:v>WIRE</x:v>
      </x:c>
      <x:c r="C1197" s="2" t="str">
        <x:f>'Inventory detail'!B71</x:f>
        <x:v>10</x:v>
      </x:c>
      <x:c r="D1197" s="2" t="str">
        <x:f>'Inventory detail'!C71</x:f>
        <x:v>DL516WHT</x:v>
      </x:c>
      <x:c r="E1197" s="10" t="n">
        <x:f>A71</x:f>
        <x:v>46327</x:v>
      </x:c>
      <x:c r="F1197" s="7" t="n">
        <x:f>O71</x:f>
        <x:v>33887.26899383983</x:v>
      </x:c>
      <x:c r="G1197" s="7" t="n">
        <x:f>Q71</x:f>
        <x:v>0</x:v>
      </x:c>
      <x:c r="H1197" s="7" t="n">
        <x:f>R71</x:f>
        <x:v>0</x:v>
      </x:c>
      <x:c r="I1197" s="7" t="n">
        <x:f>SUMIFS('PO detail'!$W$2003:$W$2006,'PO detail'!$V$2003:$V$2006,"&gt;="&amp;E1197,'PO detail'!$V$2003:$V$2006,"&lt;"&amp;A1197)</x:f>
        <x:v>10000</x:v>
      </x:c>
      <x:c r="J1197" s="7" t="n">
        <x:f>SUMIFS('PO detail'!$X$2003:$X$2006,'PO detail'!$V$2003:$V$2006,"&gt;="&amp;E1197,'PO detail'!$V$2003:$V$2006,"&lt;"&amp;A1197)</x:f>
        <x:v>0</x:v>
      </x:c>
      <x:c r="K1197" s="7" t="n">
        <x:f>SUMIFS('PO detail'!$Y$2003:$Y$2006,'PO detail'!$V$2003:$V$2006,"&gt;="&amp;E1197,'PO detail'!$V$2003:$V$2006,"&lt;"&amp;A1197)</x:f>
        <x:v>0</x:v>
      </x:c>
      <x:c r="L1197" s="7" t="n">
        <x:f>'Inventory detail'!F71*Summary!$K$5*(A1197-E1197)/Summary!$K$6</x:f>
        <x:v>5494.866529774127</x:v>
      </x:c>
      <x:c r="M1197" s="7" t="n">
        <x:f>MAX(0,H1197-L1197)</x:f>
        <x:v>0</x:v>
      </x:c>
      <x:c r="N1197" s="7" t="n">
        <x:f>MAX(0,L1197-H1197)</x:f>
        <x:v>5494.866529774127</x:v>
      </x:c>
      <x:c r="O1197" s="7" t="n">
        <x:f>MAX(0,F1197+I1197-N1197)</x:f>
        <x:v>38392.40246406571</x:v>
      </x:c>
      <x:c r="P1197" s="7" t="n">
        <x:f>MAX(0,N1197-F1197-I1197)</x:f>
        <x:v>0</x:v>
      </x:c>
      <x:c r="Q1197" s="7" t="n">
        <x:f>MAX(0,G1197+J1197-P1197)</x:f>
        <x:v>0</x:v>
      </x:c>
      <x:c r="R1197" s="7" t="n">
        <x:f>M1197+MAX(0,K1197-MAX(0,P1197-G1197-J1197))</x:f>
        <x:v>0</x:v>
      </x:c>
      <x:c r="S1197" s="7" t="n">
        <x:f>SUM(O1197,Q1197,R1197)</x:f>
        <x:v>38392.40246406571</x:v>
      </x:c>
      <x:c r="T1197" s="14" t="n">
        <x:f>'Inventory detail'!T71</x:f>
        <x:v>0.0475</x:v>
      </x:c>
      <x:c r="U1197" s="14" t="n">
        <x:f>'Inventory detail'!U71</x:f>
        <x:v>0.0475</x:v>
      </x:c>
      <x:c r="V1197" s="9" t="n">
        <x:f>O1197*T1197</x:f>
        <x:v>1823.6391170431211</x:v>
      </x:c>
      <x:c r="W1197" s="9" t="n">
        <x:f>Q1197*T1197</x:f>
        <x:v>0</x:v>
      </x:c>
      <x:c r="X1197" s="9" t="n">
        <x:f>R1197*T1197</x:f>
        <x:v>0</x:v>
      </x:c>
      <x:c r="Y1197" s="9" t="n">
        <x:f>S1197*T1197</x:f>
        <x:v>1823.6391170431211</x:v>
      </x:c>
      <x:c r="Z1197" s="9" t="n">
        <x:f>IF(ISNUMBER(U1197),S1197*(U1197-T1197),"n.a.")</x:f>
        <x:v>0</x:v>
      </x:c>
      <x:c r="AA1197" s="9" t="n">
        <x:f>IF(ISNUMBER(U1197),Y1197,0)</x:f>
        <x:v>1823.6391170431211</x:v>
      </x:c>
      <x:c r="AB1197" s="7" t="n">
        <x:f>MAX(0,L1197-SUM(F1197:K1197))</x:f>
        <x:v>0</x:v>
      </x:c>
    </x:row>
    <x:row r="1198" ht="22" customHeight="1">
      <x:c r="A1198" s="18" t="n">
        <x:f>Summary!D$41</x:f>
        <x:v>46357</x:v>
      </x:c>
      <x:c r="B1198" s="2" t="str">
        <x:f>'Inventory detail'!A72</x:f>
        <x:v>COIL</x:v>
      </x:c>
      <x:c r="C1198" s="2" t="str">
        <x:f>'Inventory detail'!B72</x:f>
        <x:v>10</x:v>
      </x:c>
      <x:c r="D1198" s="2" t="str">
        <x:f>'Inventory detail'!C72</x:f>
        <x:v>8BLK36-4</x:v>
      </x:c>
      <x:c r="E1198" s="10" t="n">
        <x:f>A72</x:f>
        <x:v>46327</x:v>
      </x:c>
      <x:c r="F1198" s="7" t="n">
        <x:f>O72</x:f>
        <x:v>12800.616016427106</x:v>
      </x:c>
      <x:c r="G1198" s="7" t="n">
        <x:f>Q72</x:f>
        <x:v>0</x:v>
      </x:c>
      <x:c r="H1198" s="7" t="n">
        <x:f>R72</x:f>
        <x:v>0</x:v>
      </x:c>
      <x:c r="I1198" s="7" t="n">
        <x:f>SUMIFS('PO detail'!$W$510:$W$521,'PO detail'!$V$510:$V$521,"&gt;="&amp;E1198,'PO detail'!$V$510:$V$521,"&lt;"&amp;A1198)</x:f>
        <x:v>1000</x:v>
      </x:c>
      <x:c r="J1198" s="7" t="n">
        <x:f>SUMIFS('PO detail'!$X$510:$X$521,'PO detail'!$V$510:$V$521,"&gt;="&amp;E1198,'PO detail'!$V$510:$V$521,"&lt;"&amp;A1198)</x:f>
        <x:v>0</x:v>
      </x:c>
      <x:c r="K1198" s="7" t="n">
        <x:f>SUMIFS('PO detail'!$Y$510:$Y$521,'PO detail'!$V$510:$V$521,"&gt;="&amp;E1198,'PO detail'!$V$510:$V$521,"&lt;"&amp;A1198)</x:f>
        <x:v>0</x:v>
      </x:c>
      <x:c r="L1198" s="7" t="n">
        <x:f>'Inventory detail'!F72*Summary!$K$5*(A1198-E1198)/Summary!$K$6</x:f>
        <x:v>5347.022587268993</x:v>
      </x:c>
      <x:c r="M1198" s="7" t="n">
        <x:f>MAX(0,H1198-L1198)</x:f>
        <x:v>0</x:v>
      </x:c>
      <x:c r="N1198" s="7" t="n">
        <x:f>MAX(0,L1198-H1198)</x:f>
        <x:v>5347.022587268993</x:v>
      </x:c>
      <x:c r="O1198" s="7" t="n">
        <x:f>MAX(0,F1198+I1198-N1198)</x:f>
        <x:v>8453.593429158112</x:v>
      </x:c>
      <x:c r="P1198" s="7" t="n">
        <x:f>MAX(0,N1198-F1198-I1198)</x:f>
        <x:v>0</x:v>
      </x:c>
      <x:c r="Q1198" s="7" t="n">
        <x:f>MAX(0,G1198+J1198-P1198)</x:f>
        <x:v>0</x:v>
      </x:c>
      <x:c r="R1198" s="7" t="n">
        <x:f>M1198+MAX(0,K1198-MAX(0,P1198-G1198-J1198))</x:f>
        <x:v>0</x:v>
      </x:c>
      <x:c r="S1198" s="7" t="n">
        <x:f>SUM(O1198,Q1198,R1198)</x:f>
        <x:v>8453.593429158112</x:v>
      </x:c>
      <x:c r="T1198" s="14" t="n">
        <x:f>'Inventory detail'!T72</x:f>
        <x:v>0.1211</x:v>
      </x:c>
      <x:c r="U1198" s="14" t="n">
        <x:f>'Inventory detail'!U72</x:f>
        <x:v>0.11867699999999999</x:v>
      </x:c>
      <x:c r="V1198" s="9" t="n">
        <x:f>O1198*T1198</x:f>
        <x:v>1023.7301642710474</x:v>
      </x:c>
      <x:c r="W1198" s="9" t="n">
        <x:f>Q1198*T1198</x:f>
        <x:v>0</x:v>
      </x:c>
      <x:c r="X1198" s="9" t="n">
        <x:f>R1198*T1198</x:f>
        <x:v>0</x:v>
      </x:c>
      <x:c r="Y1198" s="9" t="n">
        <x:f>S1198*T1198</x:f>
        <x:v>1023.7301642710474</x:v>
      </x:c>
      <x:c r="Z1198" s="9" t="n">
        <x:f>IF(ISNUMBER(U1198),S1198*(U1198-T1198),"n.a.")</x:f>
        <x:v>-20.483056878850178</x:v>
      </x:c>
      <x:c r="AA1198" s="9" t="n">
        <x:f>IF(ISNUMBER(U1198),Y1198,0)</x:f>
        <x:v>1023.7301642710474</x:v>
      </x:c>
      <x:c r="AB1198" s="7" t="n">
        <x:f>MAX(0,L1198-SUM(F1198:K1198))</x:f>
        <x:v>0</x:v>
      </x:c>
    </x:row>
    <x:row r="1199" ht="22" customHeight="1">
      <x:c r="A1199" s="18" t="n">
        <x:f>Summary!D$41</x:f>
        <x:v>46357</x:v>
      </x:c>
      <x:c r="B1199" s="2" t="str">
        <x:f>'Inventory detail'!A73</x:f>
        <x:v>COIL</x:v>
      </x:c>
      <x:c r="C1199" s="2" t="str">
        <x:f>'Inventory detail'!B73</x:f>
        <x:v>10</x:v>
      </x:c>
      <x:c r="D1199" s="2" t="str">
        <x:f>'Inventory detail'!C73</x:f>
        <x:v>14WHT12-4</x:v>
      </x:c>
      <x:c r="E1199" s="10" t="n">
        <x:f>A73</x:f>
        <x:v>46327</x:v>
      </x:c>
      <x:c r="F1199" s="7" t="n">
        <x:f>O73</x:f>
        <x:v>19319.507186858318</x:v>
      </x:c>
      <x:c r="G1199" s="7" t="n">
        <x:f>Q73</x:f>
        <x:v>0</x:v>
      </x:c>
      <x:c r="H1199" s="7" t="n">
        <x:f>R73</x:f>
        <x:v>0</x:v>
      </x:c>
      <x:c r="I1199" s="7" t="n">
        <x:f>SUMIFS('PO detail'!$W$185:$W$191,'PO detail'!$V$185:$V$191,"&gt;="&amp;E1199,'PO detail'!$V$185:$V$191,"&lt;"&amp;A1199)</x:f>
        <x:v>0</x:v>
      </x:c>
      <x:c r="J1199" s="7" t="n">
        <x:f>SUMIFS('PO detail'!$X$185:$X$191,'PO detail'!$V$185:$V$191,"&gt;="&amp;E1199,'PO detail'!$V$185:$V$191,"&lt;"&amp;A1199)</x:f>
        <x:v>0</x:v>
      </x:c>
      <x:c r="K1199" s="7" t="n">
        <x:f>SUMIFS('PO detail'!$Y$185:$Y$191,'PO detail'!$V$185:$V$191,"&gt;="&amp;E1199,'PO detail'!$V$185:$V$191,"&lt;"&amp;A1199)</x:f>
        <x:v>0</x:v>
      </x:c>
      <x:c r="L1199" s="7" t="n">
        <x:f>'Inventory detail'!F73*Summary!$K$5*(A1199-E1199)/Summary!$K$6</x:f>
        <x:v>5322.381930184805</x:v>
      </x:c>
      <x:c r="M1199" s="7" t="n">
        <x:f>MAX(0,H1199-L1199)</x:f>
        <x:v>0</x:v>
      </x:c>
      <x:c r="N1199" s="7" t="n">
        <x:f>MAX(0,L1199-H1199)</x:f>
        <x:v>5322.381930184805</x:v>
      </x:c>
      <x:c r="O1199" s="7" t="n">
        <x:f>MAX(0,F1199+I1199-N1199)</x:f>
        <x:v>13997.125256673513</x:v>
      </x:c>
      <x:c r="P1199" s="7" t="n">
        <x:f>MAX(0,N1199-F1199-I1199)</x:f>
        <x:v>0</x:v>
      </x:c>
      <x:c r="Q1199" s="7" t="n">
        <x:f>MAX(0,G1199+J1199-P1199)</x:f>
        <x:v>0</x:v>
      </x:c>
      <x:c r="R1199" s="7" t="n">
        <x:f>M1199+MAX(0,K1199-MAX(0,P1199-G1199-J1199))</x:f>
        <x:v>0</x:v>
      </x:c>
      <x:c r="S1199" s="7" t="n">
        <x:f>SUM(O1199,Q1199,R1199)</x:f>
        <x:v>13997.125256673513</x:v>
      </x:c>
      <x:c r="T1199" s="14" t="n">
        <x:f>'Inventory detail'!T73</x:f>
        <x:v>0.09179999999999999</x:v>
      </x:c>
      <x:c r="U1199" s="14" t="n">
        <x:f>'Inventory detail'!U73</x:f>
        <x:v>0.089947</x:v>
      </x:c>
      <x:c r="V1199" s="9" t="n">
        <x:f>O1199*T1199</x:f>
        <x:v>1284.9360985626283</x:v>
      </x:c>
      <x:c r="W1199" s="9" t="n">
        <x:f>Q1199*T1199</x:f>
        <x:v>0</x:v>
      </x:c>
      <x:c r="X1199" s="9" t="n">
        <x:f>R1199*T1199</x:f>
        <x:v>0</x:v>
      </x:c>
      <x:c r="Y1199" s="9" t="n">
        <x:f>S1199*T1199</x:f>
        <x:v>1284.9360985626283</x:v>
      </x:c>
      <x:c r="Z1199" s="9" t="n">
        <x:f>IF(ISNUMBER(U1199),S1199*(U1199-T1199),"n.a.")</x:f>
        <x:v>-25.93667310061593</x:v>
      </x:c>
      <x:c r="AA1199" s="9" t="n">
        <x:f>IF(ISNUMBER(U1199),Y1199,0)</x:f>
        <x:v>1284.9360985626283</x:v>
      </x:c>
      <x:c r="AB1199" s="7" t="n">
        <x:f>MAX(0,L1199-SUM(F1199:K1199))</x:f>
        <x:v>0</x:v>
      </x:c>
    </x:row>
    <x:row r="1200" ht="22" customHeight="1">
      <x:c r="A1200" s="18" t="n">
        <x:f>Summary!D$41</x:f>
        <x:v>46357</x:v>
      </x:c>
      <x:c r="B1200" s="2" t="str">
        <x:f>'Inventory detail'!A74</x:f>
        <x:v>COIL</x:v>
      </x:c>
      <x:c r="C1200" s="2" t="str">
        <x:f>'Inventory detail'!B74</x:f>
        <x:v>10</x:v>
      </x:c>
      <x:c r="D1200" s="2" t="str">
        <x:f>'Inventory detail'!C74</x:f>
        <x:v>28BLK12-4</x:v>
      </x:c>
      <x:c r="E1200" s="10" t="n">
        <x:f>A74</x:f>
        <x:v>46327</x:v>
      </x:c>
      <x:c r="F1200" s="7" t="n">
        <x:f>O74</x:f>
        <x:v>9150.994989733059</x:v>
      </x:c>
      <x:c r="G1200" s="7" t="n">
        <x:f>Q74</x:f>
        <x:v>0</x:v>
      </x:c>
      <x:c r="H1200" s="7" t="n">
        <x:f>R74</x:f>
        <x:v>0</x:v>
      </x:c>
      <x:c r="I1200" s="7" t="n">
        <x:f>SUMIFS('PO detail'!$W$357:$W$368,'PO detail'!$V$357:$V$368,"&gt;="&amp;E1200,'PO detail'!$V$357:$V$368,"&lt;"&amp;A1200)</x:f>
        <x:v>2400</x:v>
      </x:c>
      <x:c r="J1200" s="7" t="n">
        <x:f>SUMIFS('PO detail'!$X$357:$X$368,'PO detail'!$V$357:$V$368,"&gt;="&amp;E1200,'PO detail'!$V$357:$V$368,"&lt;"&amp;A1200)</x:f>
        <x:v>0</x:v>
      </x:c>
      <x:c r="K1200" s="7" t="n">
        <x:f>SUMIFS('PO detail'!$Y$357:$Y$368,'PO detail'!$V$357:$V$368,"&gt;="&amp;E1200,'PO detail'!$V$357:$V$368,"&lt;"&amp;A1200)</x:f>
        <x:v>0</x:v>
      </x:c>
      <x:c r="L1200" s="7" t="n">
        <x:f>'Inventory detail'!F74*Summary!$K$5*(A1200-E1200)/Summary!$K$6</x:f>
        <x:v>5281.310882956878</x:v>
      </x:c>
      <x:c r="M1200" s="7" t="n">
        <x:f>MAX(0,H1200-L1200)</x:f>
        <x:v>0</x:v>
      </x:c>
      <x:c r="N1200" s="7" t="n">
        <x:f>MAX(0,L1200-H1200)</x:f>
        <x:v>5281.310882956878</x:v>
      </x:c>
      <x:c r="O1200" s="7" t="n">
        <x:f>MAX(0,F1200+I1200-N1200)</x:f>
        <x:v>6269.684106776181</x:v>
      </x:c>
      <x:c r="P1200" s="7" t="n">
        <x:f>MAX(0,N1200-F1200-I1200)</x:f>
        <x:v>0</x:v>
      </x:c>
      <x:c r="Q1200" s="7" t="n">
        <x:f>MAX(0,G1200+J1200-P1200)</x:f>
        <x:v>0</x:v>
      </x:c>
      <x:c r="R1200" s="7" t="n">
        <x:f>M1200+MAX(0,K1200-MAX(0,P1200-G1200-J1200))</x:f>
        <x:v>0</x:v>
      </x:c>
      <x:c r="S1200" s="7" t="n">
        <x:f>SUM(O1200,Q1200,R1200)</x:f>
        <x:v>6269.684106776181</x:v>
      </x:c>
      <x:c r="T1200" s="14" t="n">
        <x:f>'Inventory detail'!T74</x:f>
        <x:v>0.17559999999999998</x:v>
      </x:c>
      <x:c r="U1200" s="14" t="n">
        <x:f>'Inventory detail'!U74</x:f>
        <x:v>0.1720485</x:v>
      </x:c>
      <x:c r="V1200" s="9" t="n">
        <x:f>O1200*T1200</x:f>
        <x:v>1100.9565291498973</x:v>
      </x:c>
      <x:c r="W1200" s="9" t="n">
        <x:f>Q1200*T1200</x:f>
        <x:v>0</x:v>
      </x:c>
      <x:c r="X1200" s="9" t="n">
        <x:f>R1200*T1200</x:f>
        <x:v>0</x:v>
      </x:c>
      <x:c r="Y1200" s="9" t="n">
        <x:f>S1200*T1200</x:f>
        <x:v>1100.9565291498973</x:v>
      </x:c>
      <x:c r="Z1200" s="9" t="n">
        <x:f>IF(ISNUMBER(U1200),S1200*(U1200-T1200),"n.a.")</x:f>
        <x:v>-22.266783105215513</x:v>
      </x:c>
      <x:c r="AA1200" s="9" t="n">
        <x:f>IF(ISNUMBER(U1200),Y1200,0)</x:f>
        <x:v>1100.9565291498973</x:v>
      </x:c>
      <x:c r="AB1200" s="7" t="n">
        <x:f>MAX(0,L1200-SUM(F1200:K1200))</x:f>
        <x:v>0</x:v>
      </x:c>
    </x:row>
    <x:row r="1201" ht="22" customHeight="1">
      <x:c r="A1201" s="18" t="n">
        <x:f>Summary!D$41</x:f>
        <x:v>46357</x:v>
      </x:c>
      <x:c r="B1201" s="2" t="str">
        <x:f>'Inventory detail'!A75</x:f>
        <x:v>COIL</x:v>
      </x:c>
      <x:c r="C1201" s="2" t="str">
        <x:f>'Inventory detail'!B75</x:f>
        <x:v>10</x:v>
      </x:c>
      <x:c r="D1201" s="2" t="str">
        <x:f>'Inventory detail'!C75</x:f>
        <x:v>30BLK12-4</x:v>
      </x:c>
      <x:c r="E1201" s="10" t="n">
        <x:f>A75</x:f>
        <x:v>46327</x:v>
      </x:c>
      <x:c r="F1201" s="7" t="n">
        <x:f>O75</x:f>
        <x:v>10076.180698151951</x:v>
      </x:c>
      <x:c r="G1201" s="7" t="n">
        <x:f>Q75</x:f>
        <x:v>0</x:v>
      </x:c>
      <x:c r="H1201" s="7" t="n">
        <x:f>R75</x:f>
        <x:v>0</x:v>
      </x:c>
      <x:c r="I1201" s="7" t="n">
        <x:f>SUMIFS('PO detail'!$W$377:$W$389,'PO detail'!$V$377:$V$389,"&gt;="&amp;E1201,'PO detail'!$V$377:$V$389,"&lt;"&amp;A1201)</x:f>
        <x:v>2400</x:v>
      </x:c>
      <x:c r="J1201" s="7" t="n">
        <x:f>SUMIFS('PO detail'!$X$377:$X$389,'PO detail'!$V$377:$V$389,"&gt;="&amp;E1201,'PO detail'!$V$377:$V$389,"&lt;"&amp;A1201)</x:f>
        <x:v>0</x:v>
      </x:c>
      <x:c r="K1201" s="7" t="n">
        <x:f>SUMIFS('PO detail'!$Y$377:$Y$389,'PO detail'!$V$377:$V$389,"&gt;="&amp;E1201,'PO detail'!$V$377:$V$389,"&lt;"&amp;A1201)</x:f>
        <x:v>0</x:v>
      </x:c>
      <x:c r="L1201" s="7" t="n">
        <x:f>'Inventory detail'!F75*Summary!$K$5*(A1201-E1201)/Summary!$K$6</x:f>
        <x:v>5248.459958932238</x:v>
      </x:c>
      <x:c r="M1201" s="7" t="n">
        <x:f>MAX(0,H1201-L1201)</x:f>
        <x:v>0</x:v>
      </x:c>
      <x:c r="N1201" s="7" t="n">
        <x:f>MAX(0,L1201-H1201)</x:f>
        <x:v>5248.459958932238</x:v>
      </x:c>
      <x:c r="O1201" s="7" t="n">
        <x:f>MAX(0,F1201+I1201-N1201)</x:f>
        <x:v>7227.720739219713</x:v>
      </x:c>
      <x:c r="P1201" s="7" t="n">
        <x:f>MAX(0,N1201-F1201-I1201)</x:f>
        <x:v>0</x:v>
      </x:c>
      <x:c r="Q1201" s="7" t="n">
        <x:f>MAX(0,G1201+J1201-P1201)</x:f>
        <x:v>0</x:v>
      </x:c>
      <x:c r="R1201" s="7" t="n">
        <x:f>M1201+MAX(0,K1201-MAX(0,P1201-G1201-J1201))</x:f>
        <x:v>0</x:v>
      </x:c>
      <x:c r="S1201" s="7" t="n">
        <x:f>SUM(O1201,Q1201,R1201)</x:f>
        <x:v>7227.720739219713</x:v>
      </x:c>
      <x:c r="T1201" s="14" t="n">
        <x:f>'Inventory detail'!T75</x:f>
        <x:v>0.19010000000000002</x:v>
      </x:c>
      <x:c r="U1201" s="14" t="n">
        <x:f>'Inventory detail'!U75</x:f>
        <x:v>0.186303</x:v>
      </x:c>
      <x:c r="V1201" s="9" t="n">
        <x:f>O1201*T1201</x:f>
        <x:v>1373.9897125256675</x:v>
      </x:c>
      <x:c r="W1201" s="9" t="n">
        <x:f>Q1201*T1201</x:f>
        <x:v>0</x:v>
      </x:c>
      <x:c r="X1201" s="9" t="n">
        <x:f>R1201*T1201</x:f>
        <x:v>0</x:v>
      </x:c>
      <x:c r="Y1201" s="9" t="n">
        <x:f>S1201*T1201</x:f>
        <x:v>1373.9897125256675</x:v>
      </x:c>
      <x:c r="Z1201" s="9" t="n">
        <x:f>IF(ISNUMBER(U1201),S1201*(U1201-T1201),"n.a.")</x:f>
        <x:v>-27.443655646817415</x:v>
      </x:c>
      <x:c r="AA1201" s="9" t="n">
        <x:f>IF(ISNUMBER(U1201),Y1201,0)</x:f>
        <x:v>1373.9897125256675</x:v>
      </x:c>
      <x:c r="AB1201" s="7" t="n">
        <x:f>MAX(0,L1201-SUM(F1201:K1201))</x:f>
        <x:v>0</x:v>
      </x:c>
    </x:row>
    <x:row r="1202" ht="22" customHeight="1">
      <x:c r="A1202" s="18" t="n">
        <x:f>Summary!D$41</x:f>
        <x:v>46357</x:v>
      </x:c>
      <x:c r="B1202" s="2" t="str">
        <x:f>'Inventory detail'!A76</x:f>
        <x:v>WIRE</x:v>
      </x:c>
      <x:c r="C1202" s="2" t="str">
        <x:f>'Inventory detail'!B76</x:f>
        <x:v>10</x:v>
      </x:c>
      <x:c r="D1202" s="2" t="str">
        <x:f>'Inventory detail'!C76</x:f>
        <x:v>DL014SIL</x:v>
      </x:c>
      <x:c r="E1202" s="10" t="n">
        <x:f>A76</x:f>
        <x:v>46327</x:v>
      </x:c>
      <x:c r="F1202" s="7" t="n">
        <x:f>O76</x:f>
        <x:v>14345.450841889116</x:v>
      </x:c>
      <x:c r="G1202" s="7" t="n">
        <x:f>Q76</x:f>
        <x:v>0</x:v>
      </x:c>
      <x:c r="H1202" s="7" t="n">
        <x:f>R76</x:f>
        <x:v>0</x:v>
      </x:c>
      <x:c r="I1202" s="7" t="n">
        <x:f>SUMIFS('PO detail'!$W$1905:$W$1908,'PO detail'!$V$1905:$V$1908,"&gt;="&amp;E1202,'PO detail'!$V$1905:$V$1908,"&lt;"&amp;A1202)</x:f>
        <x:v>35000</x:v>
      </x:c>
      <x:c r="J1202" s="7" t="n">
        <x:f>SUMIFS('PO detail'!$X$1905:$X$1908,'PO detail'!$V$1905:$V$1908,"&gt;="&amp;E1202,'PO detail'!$V$1905:$V$1908,"&lt;"&amp;A1202)</x:f>
        <x:v>0</x:v>
      </x:c>
      <x:c r="K1202" s="7" t="n">
        <x:f>SUMIFS('PO detail'!$Y$1905:$Y$1908,'PO detail'!$V$1905:$V$1908,"&gt;="&amp;E1202,'PO detail'!$V$1905:$V$1908,"&lt;"&amp;A1202)</x:f>
        <x:v>0</x:v>
      </x:c>
      <x:c r="L1202" s="7" t="n">
        <x:f>'Inventory detail'!F76*Summary!$K$5*(A1202-E1202)/Summary!$K$6</x:f>
        <x:v>5158.1075975359345</x:v>
      </x:c>
      <x:c r="M1202" s="7" t="n">
        <x:f>MAX(0,H1202-L1202)</x:f>
        <x:v>0</x:v>
      </x:c>
      <x:c r="N1202" s="7" t="n">
        <x:f>MAX(0,L1202-H1202)</x:f>
        <x:v>5158.1075975359345</x:v>
      </x:c>
      <x:c r="O1202" s="7" t="n">
        <x:f>MAX(0,F1202+I1202-N1202)</x:f>
        <x:v>44187.343244353186</x:v>
      </x:c>
      <x:c r="P1202" s="7" t="n">
        <x:f>MAX(0,N1202-F1202-I1202)</x:f>
        <x:v>0</x:v>
      </x:c>
      <x:c r="Q1202" s="7" t="n">
        <x:f>MAX(0,G1202+J1202-P1202)</x:f>
        <x:v>0</x:v>
      </x:c>
      <x:c r="R1202" s="7" t="n">
        <x:f>M1202+MAX(0,K1202-MAX(0,P1202-G1202-J1202))</x:f>
        <x:v>0</x:v>
      </x:c>
      <x:c r="S1202" s="7" t="n">
        <x:f>SUM(O1202,Q1202,R1202)</x:f>
        <x:v>44187.343244353186</x:v>
      </x:c>
      <x:c r="T1202" s="14" t="n">
        <x:f>'Inventory detail'!T76</x:f>
        <x:v>0.0363</x:v>
      </x:c>
      <x:c r="U1202" s="14" t="n">
        <x:f>'Inventory detail'!U76</x:f>
        <x:v>0.0363</x:v>
      </x:c>
      <x:c r="V1202" s="9" t="n">
        <x:f>O1202*T1202</x:f>
        <x:v>1604.0005597700206</x:v>
      </x:c>
      <x:c r="W1202" s="9" t="n">
        <x:f>Q1202*T1202</x:f>
        <x:v>0</x:v>
      </x:c>
      <x:c r="X1202" s="9" t="n">
        <x:f>R1202*T1202</x:f>
        <x:v>0</x:v>
      </x:c>
      <x:c r="Y1202" s="9" t="n">
        <x:f>S1202*T1202</x:f>
        <x:v>1604.0005597700206</x:v>
      </x:c>
      <x:c r="Z1202" s="9" t="n">
        <x:f>IF(ISNUMBER(U1202),S1202*(U1202-T1202),"n.a.")</x:f>
        <x:v>0</x:v>
      </x:c>
      <x:c r="AA1202" s="9" t="n">
        <x:f>IF(ISNUMBER(U1202),Y1202,0)</x:f>
        <x:v>1604.0005597700206</x:v>
      </x:c>
      <x:c r="AB1202" s="7" t="n">
        <x:f>MAX(0,L1202-SUM(F1202:K1202))</x:f>
        <x:v>0</x:v>
      </x:c>
    </x:row>
    <x:row r="1203" ht="22" customHeight="1">
      <x:c r="A1203" s="18" t="n">
        <x:f>Summary!D$41</x:f>
        <x:v>46357</x:v>
      </x:c>
      <x:c r="B1203" s="2" t="str">
        <x:f>'Inventory detail'!A77</x:f>
        <x:v>COIL</x:v>
      </x:c>
      <x:c r="C1203" s="2" t="str">
        <x:f>'Inventory detail'!B77</x:f>
        <x:v>10</x:v>
      </x:c>
      <x:c r="D1203" s="2" t="str">
        <x:f>'Inventory detail'!C77</x:f>
        <x:v>10CLR12-4</x:v>
      </x:c>
      <x:c r="E1203" s="10" t="n">
        <x:f>A77</x:f>
        <x:v>46327</x:v>
      </x:c>
      <x:c r="F1203" s="7" t="n">
        <x:f>O77</x:f>
        <x:v>17802.124353182753</x:v>
      </x:c>
      <x:c r="G1203" s="7" t="n">
        <x:f>Q77</x:f>
        <x:v>0</x:v>
      </x:c>
      <x:c r="H1203" s="7" t="n">
        <x:f>R77</x:f>
        <x:v>0</x:v>
      </x:c>
      <x:c r="I1203" s="7" t="n">
        <x:f>SUMIFS('PO detail'!$W$29:$W$36,'PO detail'!$V$29:$V$36,"&gt;="&amp;E1203,'PO detail'!$V$29:$V$36,"&lt;"&amp;A1203)</x:f>
        <x:v>0</x:v>
      </x:c>
      <x:c r="J1203" s="7" t="n">
        <x:f>SUMIFS('PO detail'!$X$29:$X$36,'PO detail'!$V$29:$V$36,"&gt;="&amp;E1203,'PO detail'!$V$29:$V$36,"&lt;"&amp;A1203)</x:f>
        <x:v>0</x:v>
      </x:c>
      <x:c r="K1203" s="7" t="n">
        <x:f>SUMIFS('PO detail'!$Y$29:$Y$36,'PO detail'!$V$29:$V$36,"&gt;="&amp;E1203,'PO detail'!$V$29:$V$36,"&lt;"&amp;A1203)</x:f>
        <x:v>0</x:v>
      </x:c>
      <x:c r="L1203" s="7" t="n">
        <x:f>'Inventory detail'!F77*Summary!$K$5*(A1203-E1203)/Summary!$K$6</x:f>
        <x:v>5084.185626283367</x:v>
      </x:c>
      <x:c r="M1203" s="7" t="n">
        <x:f>MAX(0,H1203-L1203)</x:f>
        <x:v>0</x:v>
      </x:c>
      <x:c r="N1203" s="7" t="n">
        <x:f>MAX(0,L1203-H1203)</x:f>
        <x:v>5084.185626283367</x:v>
      </x:c>
      <x:c r="O1203" s="7" t="n">
        <x:f>MAX(0,F1203+I1203-N1203)</x:f>
        <x:v>12717.938726899385</x:v>
      </x:c>
      <x:c r="P1203" s="7" t="n">
        <x:f>MAX(0,N1203-F1203-I1203)</x:f>
        <x:v>0</x:v>
      </x:c>
      <x:c r="Q1203" s="7" t="n">
        <x:f>MAX(0,G1203+J1203-P1203)</x:f>
        <x:v>0</x:v>
      </x:c>
      <x:c r="R1203" s="7" t="n">
        <x:f>M1203+MAX(0,K1203-MAX(0,P1203-G1203-J1203))</x:f>
        <x:v>0</x:v>
      </x:c>
      <x:c r="S1203" s="7" t="n">
        <x:f>SUM(O1203,Q1203,R1203)</x:f>
        <x:v>12717.938726899385</x:v>
      </x:c>
      <x:c r="T1203" s="14" t="n">
        <x:f>'Inventory detail'!T77</x:f>
        <x:v>0.0584</x:v>
      </x:c>
      <x:c r="U1203" s="14" t="n">
        <x:f>'Inventory detail'!U77</x:f>
        <x:v>0.057239</x:v>
      </x:c>
      <x:c r="V1203" s="9" t="n">
        <x:f>O1203*T1203</x:f>
        <x:v>742.7276216509241</x:v>
      </x:c>
      <x:c r="W1203" s="9" t="n">
        <x:f>Q1203*T1203</x:f>
        <x:v>0</x:v>
      </x:c>
      <x:c r="X1203" s="9" t="n">
        <x:f>R1203*T1203</x:f>
        <x:v>0</x:v>
      </x:c>
      <x:c r="Y1203" s="9" t="n">
        <x:f>S1203*T1203</x:f>
        <x:v>742.7276216509241</x:v>
      </x:c>
      <x:c r="Z1203" s="9" t="n">
        <x:f>IF(ISNUMBER(U1203),S1203*(U1203-T1203),"n.a.")</x:f>
        <x:v>-14.765526861930216</x:v>
      </x:c>
      <x:c r="AA1203" s="9" t="n">
        <x:f>IF(ISNUMBER(U1203),Y1203,0)</x:f>
        <x:v>742.7276216509241</x:v>
      </x:c>
      <x:c r="AB1203" s="7" t="n">
        <x:f>MAX(0,L1203-SUM(F1203:K1203))</x:f>
        <x:v>0</x:v>
      </x:c>
    </x:row>
    <x:row r="1204" ht="22" customHeight="1">
      <x:c r="A1204" s="18" t="n">
        <x:f>Summary!D$41</x:f>
        <x:v>46357</x:v>
      </x:c>
      <x:c r="B1204" s="2" t="str">
        <x:f>'Inventory detail'!A78</x:f>
        <x:v>POUC</x:v>
      </x:c>
      <x:c r="C1204" s="2" t="str">
        <x:f>'Inventory detail'!B78</x:f>
        <x:v>60</x:v>
      </x:c>
      <x:c r="D1204" s="2" t="str">
        <x:f>'Inventory detail'!C78</x:f>
        <x:v>RMEN5</x:v>
      </x:c>
      <x:c r="E1204" s="10" t="n">
        <x:f>A78</x:f>
        <x:v>46327</x:v>
      </x:c>
      <x:c r="F1204" s="7" t="n">
        <x:f>O78</x:f>
        <x:v>0</x:v>
      </x:c>
      <x:c r="G1204" s="7" t="n">
        <x:f>Q78</x:f>
        <x:v>27027.31006160164</x:v>
      </x:c>
      <x:c r="H1204" s="7" t="n">
        <x:f>R78</x:f>
        <x:v>0</x:v>
      </x:c>
      <x:c r="I1204" s="7" t="n">
        <x:f>SUMIFS('PO detail'!$W$1836:$W$1840,'PO detail'!$V$1836:$V$1840,"&gt;="&amp;E1204,'PO detail'!$V$1836:$V$1840,"&lt;"&amp;A1204)</x:f>
        <x:v>0</x:v>
      </x:c>
      <x:c r="J1204" s="7" t="n">
        <x:f>SUMIFS('PO detail'!$X$1836:$X$1840,'PO detail'!$V$1836:$V$1840,"&gt;="&amp;E1204,'PO detail'!$V$1836:$V$1840,"&lt;"&amp;A1204)</x:f>
        <x:v>6000</x:v>
      </x:c>
      <x:c r="K1204" s="7" t="n">
        <x:f>SUMIFS('PO detail'!$Y$1836:$Y$1840,'PO detail'!$V$1836:$V$1840,"&gt;="&amp;E1204,'PO detail'!$V$1836:$V$1840,"&lt;"&amp;A1204)</x:f>
        <x:v>0</x:v>
      </x:c>
      <x:c r="L1204" s="7" t="n">
        <x:f>'Inventory detail'!F78*Summary!$K$5*(A1204-E1204)/Summary!$K$6</x:f>
        <x:v>5051.334702258727</x:v>
      </x:c>
      <x:c r="M1204" s="7" t="n">
        <x:f>MAX(0,H1204-L1204)</x:f>
        <x:v>0</x:v>
      </x:c>
      <x:c r="N1204" s="7" t="n">
        <x:f>MAX(0,L1204-H1204)</x:f>
        <x:v>5051.334702258727</x:v>
      </x:c>
      <x:c r="O1204" s="7" t="n">
        <x:f>MAX(0,F1204+I1204-N1204)</x:f>
        <x:v>0</x:v>
      </x:c>
      <x:c r="P1204" s="7" t="n">
        <x:f>MAX(0,N1204-F1204-I1204)</x:f>
        <x:v>5051.334702258727</x:v>
      </x:c>
      <x:c r="Q1204" s="7" t="n">
        <x:f>MAX(0,G1204+J1204-P1204)</x:f>
        <x:v>27975.97535934292</x:v>
      </x:c>
      <x:c r="R1204" s="7" t="n">
        <x:f>M1204+MAX(0,K1204-MAX(0,P1204-G1204-J1204))</x:f>
        <x:v>0</x:v>
      </x:c>
      <x:c r="S1204" s="7" t="n">
        <x:f>SUM(O1204,Q1204,R1204)</x:f>
        <x:v>27975.97535934292</x:v>
      </x:c>
      <x:c r="T1204" s="14" t="n">
        <x:f>'Inventory detail'!T78</x:f>
        <x:v>0.13720000000000002</x:v>
      </x:c>
      <x:c r="U1204" s="14" t="n">
        <x:f>'Inventory detail'!U78</x:f>
        <x:v>0.14949</x:v>
      </x:c>
      <x:c r="V1204" s="9" t="n">
        <x:f>O1204*T1204</x:f>
        <x:v>0</x:v>
      </x:c>
      <x:c r="W1204" s="9" t="n">
        <x:f>Q1204*T1204</x:f>
        <x:v>3838.303819301849</x:v>
      </x:c>
      <x:c r="X1204" s="9" t="n">
        <x:f>R1204*T1204</x:f>
        <x:v>0</x:v>
      </x:c>
      <x:c r="Y1204" s="9" t="n">
        <x:f>S1204*T1204</x:f>
        <x:v>3838.303819301849</x:v>
      </x:c>
      <x:c r="Z1204" s="9" t="n">
        <x:f>IF(ISNUMBER(U1204),S1204*(U1204-T1204),"n.a.")</x:f>
        <x:v>343.8247371663243</x:v>
      </x:c>
      <x:c r="AA1204" s="9" t="n">
        <x:f>IF(ISNUMBER(U1204),Y1204,0)</x:f>
        <x:v>3838.303819301849</x:v>
      </x:c>
      <x:c r="AB1204" s="7" t="n">
        <x:f>MAX(0,L1204-SUM(F1204:K1204))</x:f>
        <x:v>0</x:v>
      </x:c>
    </x:row>
    <x:row r="1205" ht="22" customHeight="1">
      <x:c r="A1205" s="18" t="n">
        <x:f>Summary!D$41</x:f>
        <x:v>46357</x:v>
      </x:c>
      <x:c r="B1205" s="2" t="str">
        <x:f>'Inventory detail'!A79</x:f>
        <x:v>POUC</x:v>
      </x:c>
      <x:c r="C1205" s="2" t="str">
        <x:f>'Inventory detail'!B79</x:f>
        <x:v>60</x:v>
      </x:c>
      <x:c r="D1205" s="2" t="str">
        <x:f>'Inventory detail'!C79</x:f>
        <x:v>LMEN5</x:v>
      </x:c>
      <x:c r="E1205" s="10" t="n">
        <x:f>A79</x:f>
        <x:v>46327</x:v>
      </x:c>
      <x:c r="F1205" s="7" t="n">
        <x:f>O79</x:f>
        <x:v>0</x:v>
      </x:c>
      <x:c r="G1205" s="7" t="n">
        <x:f>Q79</x:f>
        <x:v>8109.169281314168</x:v>
      </x:c>
      <x:c r="H1205" s="7" t="n">
        <x:f>R79</x:f>
        <x:v>0</x:v>
      </x:c>
      <x:c r="I1205" s="7" t="n">
        <x:f>SUMIFS('PO detail'!$W$1791:$W$1795,'PO detail'!$V$1791:$V$1795,"&gt;="&amp;E1205,'PO detail'!$V$1791:$V$1795,"&lt;"&amp;A1205)</x:f>
        <x:v>0</x:v>
      </x:c>
      <x:c r="J1205" s="7" t="n">
        <x:f>SUMIFS('PO detail'!$X$1791:$X$1795,'PO detail'!$V$1791:$V$1795,"&gt;="&amp;E1205,'PO detail'!$V$1791:$V$1795,"&lt;"&amp;A1205)</x:f>
        <x:v>14400</x:v>
      </x:c>
      <x:c r="K1205" s="7" t="n">
        <x:f>SUMIFS('PO detail'!$Y$1791:$Y$1795,'PO detail'!$V$1791:$V$1795,"&gt;="&amp;E1205,'PO detail'!$V$1791:$V$1795,"&lt;"&amp;A1205)</x:f>
        <x:v>0</x:v>
      </x:c>
      <x:c r="L1205" s="7" t="n">
        <x:f>'Inventory detail'!F79*Summary!$K$5*(A1205-E1205)/Summary!$K$6</x:f>
        <x:v>4944.56180698152</x:v>
      </x:c>
      <x:c r="M1205" s="7" t="n">
        <x:f>MAX(0,H1205-L1205)</x:f>
        <x:v>0</x:v>
      </x:c>
      <x:c r="N1205" s="7" t="n">
        <x:f>MAX(0,L1205-H1205)</x:f>
        <x:v>4944.56180698152</x:v>
      </x:c>
      <x:c r="O1205" s="7" t="n">
        <x:f>MAX(0,F1205+I1205-N1205)</x:f>
        <x:v>0</x:v>
      </x:c>
      <x:c r="P1205" s="7" t="n">
        <x:f>MAX(0,N1205-F1205-I1205)</x:f>
        <x:v>4944.56180698152</x:v>
      </x:c>
      <x:c r="Q1205" s="7" t="n">
        <x:f>MAX(0,G1205+J1205-P1205)</x:f>
        <x:v>17564.607474332646</x:v>
      </x:c>
      <x:c r="R1205" s="7" t="n">
        <x:f>M1205+MAX(0,K1205-MAX(0,P1205-G1205-J1205))</x:f>
        <x:v>0</x:v>
      </x:c>
      <x:c r="S1205" s="7" t="n">
        <x:f>SUM(O1205,Q1205,R1205)</x:f>
        <x:v>17564.607474332646</x:v>
      </x:c>
      <x:c r="T1205" s="14" t="n">
        <x:f>'Inventory detail'!T79</x:f>
        <x:v>0.14429999999999998</x:v>
      </x:c>
      <x:c r="U1205" s="14" t="n">
        <x:f>'Inventory detail'!U79</x:f>
        <x:v>0.15724499999999997</x:v>
      </x:c>
      <x:c r="V1205" s="9" t="n">
        <x:f>O1205*T1205</x:f>
        <x:v>0</x:v>
      </x:c>
      <x:c r="W1205" s="9" t="n">
        <x:f>Q1205*T1205</x:f>
        <x:v>2534.5728585462007</x:v>
      </x:c>
      <x:c r="X1205" s="9" t="n">
        <x:f>R1205*T1205</x:f>
        <x:v>0</x:v>
      </x:c>
      <x:c r="Y1205" s="9" t="n">
        <x:f>S1205*T1205</x:f>
        <x:v>2534.5728585462007</x:v>
      </x:c>
      <x:c r="Z1205" s="9" t="n">
        <x:f>IF(ISNUMBER(U1205),S1205*(U1205-T1205),"n.a.")</x:f>
        <x:v>227.37384375523584</x:v>
      </x:c>
      <x:c r="AA1205" s="9" t="n">
        <x:f>IF(ISNUMBER(U1205),Y1205,0)</x:f>
        <x:v>2534.5728585462007</x:v>
      </x:c>
      <x:c r="AB1205" s="7" t="n">
        <x:f>MAX(0,L1205-SUM(F1205:K1205))</x:f>
        <x:v>0</x:v>
      </x:c>
    </x:row>
    <x:row r="1206" ht="22" customHeight="1">
      <x:c r="A1206" s="18" t="n">
        <x:f>Summary!D$41</x:f>
        <x:v>46357</x:v>
      </x:c>
      <x:c r="B1206" s="2" t="str">
        <x:f>'Inventory detail'!A80</x:f>
        <x:v>COIL</x:v>
      </x:c>
      <x:c r="C1206" s="2" t="str">
        <x:f>'Inventory detail'!B80</x:f>
        <x:v>10</x:v>
      </x:c>
      <x:c r="D1206" s="2" t="str">
        <x:f>'Inventory detail'!C80</x:f>
        <x:v>6WHT12-4</x:v>
      </x:c>
      <x:c r="E1206" s="10" t="n">
        <x:f>A80</x:f>
        <x:v>46327</x:v>
      </x:c>
      <x:c r="F1206" s="7" t="n">
        <x:f>O80</x:f>
        <x:v>11891.036057494866</x:v>
      </x:c>
      <x:c r="G1206" s="7" t="n">
        <x:f>Q80</x:f>
        <x:v>0</x:v>
      </x:c>
      <x:c r="H1206" s="7" t="n">
        <x:f>R80</x:f>
        <x:v>0</x:v>
      </x:c>
      <x:c r="I1206" s="7" t="n">
        <x:f>SUMIFS('PO detail'!$W$467:$W$471,'PO detail'!$V$467:$V$471,"&gt;="&amp;E1206,'PO detail'!$V$467:$V$471,"&lt;"&amp;A1206)</x:f>
        <x:v>0</x:v>
      </x:c>
      <x:c r="J1206" s="7" t="n">
        <x:f>SUMIFS('PO detail'!$X$467:$X$471,'PO detail'!$V$467:$V$471,"&gt;="&amp;E1206,'PO detail'!$V$467:$V$471,"&lt;"&amp;A1206)</x:f>
        <x:v>0</x:v>
      </x:c>
      <x:c r="K1206" s="7" t="n">
        <x:f>SUMIFS('PO detail'!$Y$467:$Y$471,'PO detail'!$V$467:$V$471,"&gt;="&amp;E1206,'PO detail'!$V$467:$V$471,"&lt;"&amp;A1206)</x:f>
        <x:v>0</x:v>
      </x:c>
      <x:c r="L1206" s="7" t="n">
        <x:f>'Inventory detail'!F80*Summary!$K$5*(A1206-E1206)/Summary!$K$6</x:f>
        <x:v>4837.779055441478</x:v>
      </x:c>
      <x:c r="M1206" s="7" t="n">
        <x:f>MAX(0,H1206-L1206)</x:f>
        <x:v>0</x:v>
      </x:c>
      <x:c r="N1206" s="7" t="n">
        <x:f>MAX(0,L1206-H1206)</x:f>
        <x:v>4837.779055441478</x:v>
      </x:c>
      <x:c r="O1206" s="7" t="n">
        <x:f>MAX(0,F1206+I1206-N1206)</x:f>
        <x:v>7053.2570020533885</x:v>
      </x:c>
      <x:c r="P1206" s="7" t="n">
        <x:f>MAX(0,N1206-F1206-I1206)</x:f>
        <x:v>0</x:v>
      </x:c>
      <x:c r="Q1206" s="7" t="n">
        <x:f>MAX(0,G1206+J1206-P1206)</x:f>
        <x:v>0</x:v>
      </x:c>
      <x:c r="R1206" s="7" t="n">
        <x:f>M1206+MAX(0,K1206-MAX(0,P1206-G1206-J1206))</x:f>
        <x:v>0</x:v>
      </x:c>
      <x:c r="S1206" s="7" t="n">
        <x:f>SUM(O1206,Q1206,R1206)</x:f>
        <x:v>7053.2570020533885</x:v>
      </x:c>
      <x:c r="T1206" s="14" t="n">
        <x:f>'Inventory detail'!T80</x:f>
        <x:v>0.0365</x:v>
      </x:c>
      <x:c r="U1206" s="14" t="n">
        <x:f>'Inventory detail'!U80</x:f>
        <x:v>0.0356915</x:v>
      </x:c>
      <x:c r="V1206" s="9" t="n">
        <x:f>O1206*T1206</x:f>
        <x:v>257.44388057494865</x:v>
      </x:c>
      <x:c r="W1206" s="9" t="n">
        <x:f>Q1206*T1206</x:f>
        <x:v>0</x:v>
      </x:c>
      <x:c r="X1206" s="9" t="n">
        <x:f>R1206*T1206</x:f>
        <x:v>0</x:v>
      </x:c>
      <x:c r="Y1206" s="9" t="n">
        <x:f>S1206*T1206</x:f>
        <x:v>257.44388057494865</x:v>
      </x:c>
      <x:c r="Z1206" s="9" t="n">
        <x:f>IF(ISNUMBER(U1206),S1206*(U1206-T1206),"n.a.")</x:f>
        <x:v>-5.702558286160142</x:v>
      </x:c>
      <x:c r="AA1206" s="9" t="n">
        <x:f>IF(ISNUMBER(U1206),Y1206,0)</x:f>
        <x:v>257.44388057494865</x:v>
      </x:c>
      <x:c r="AB1206" s="7" t="n">
        <x:f>MAX(0,L1206-SUM(F1206:K1206))</x:f>
        <x:v>0</x:v>
      </x:c>
    </x:row>
    <x:row r="1207" ht="22" customHeight="1">
      <x:c r="A1207" s="18" t="n">
        <x:f>Summary!D$41</x:f>
        <x:v>46357</x:v>
      </x:c>
      <x:c r="B1207" s="2" t="str">
        <x:f>'Inventory detail'!A81</x:f>
        <x:v>COIL</x:v>
      </x:c>
      <x:c r="C1207" s="2" t="str">
        <x:f>'Inventory detail'!B81</x:f>
        <x:v>30</x:v>
      </x:c>
      <x:c r="D1207" s="2" t="str">
        <x:f>'Inventory detail'!C81</x:f>
        <x:v>7BLK12-4</x:v>
      </x:c>
      <x:c r="E1207" s="10" t="n">
        <x:f>A81</x:f>
        <x:v>46327</x:v>
      </x:c>
      <x:c r="F1207" s="7" t="n">
        <x:f>O81</x:f>
        <x:v>19416.221765913757</x:v>
      </x:c>
      <x:c r="G1207" s="7" t="n">
        <x:f>Q81</x:f>
        <x:v>0</x:v>
      </x:c>
      <x:c r="H1207" s="7" t="n">
        <x:f>R81</x:f>
        <x:v>0</x:v>
      </x:c>
      <x:c r="I1207" s="7" t="n">
        <x:f>SUMIFS('PO detail'!$W$944:$W$951,'PO detail'!$V$944:$V$951,"&gt;="&amp;E1207,'PO detail'!$V$944:$V$951,"&lt;"&amp;A1207)</x:f>
        <x:v>0</x:v>
      </x:c>
      <x:c r="J1207" s="7" t="n">
        <x:f>SUMIFS('PO detail'!$X$944:$X$951,'PO detail'!$V$944:$V$951,"&gt;="&amp;E1207,'PO detail'!$V$944:$V$951,"&lt;"&amp;A1207)</x:f>
        <x:v>0</x:v>
      </x:c>
      <x:c r="K1207" s="7" t="n">
        <x:f>SUMIFS('PO detail'!$Y$944:$Y$951,'PO detail'!$V$944:$V$951,"&gt;="&amp;E1207,'PO detail'!$V$944:$V$951,"&lt;"&amp;A1207)</x:f>
        <x:v>0</x:v>
      </x:c>
      <x:c r="L1207" s="7" t="n">
        <x:f>'Inventory detail'!F81*Summary!$K$5*(A1207-E1207)/Summary!$K$6</x:f>
        <x:v>4804.9281314168375</x:v>
      </x:c>
      <x:c r="M1207" s="7" t="n">
        <x:f>MAX(0,H1207-L1207)</x:f>
        <x:v>0</x:v>
      </x:c>
      <x:c r="N1207" s="7" t="n">
        <x:f>MAX(0,L1207-H1207)</x:f>
        <x:v>4804.9281314168375</x:v>
      </x:c>
      <x:c r="O1207" s="7" t="n">
        <x:f>MAX(0,F1207+I1207-N1207)</x:f>
        <x:v>14611.29363449692</x:v>
      </x:c>
      <x:c r="P1207" s="7" t="n">
        <x:f>MAX(0,N1207-F1207-I1207)</x:f>
        <x:v>0</x:v>
      </x:c>
      <x:c r="Q1207" s="7" t="n">
        <x:f>MAX(0,G1207+J1207-P1207)</x:f>
        <x:v>0</x:v>
      </x:c>
      <x:c r="R1207" s="7" t="n">
        <x:f>M1207+MAX(0,K1207-MAX(0,P1207-G1207-J1207))</x:f>
        <x:v>0</x:v>
      </x:c>
      <x:c r="S1207" s="7" t="n">
        <x:f>SUM(O1207,Q1207,R1207)</x:f>
        <x:v>14611.29363449692</x:v>
      </x:c>
      <x:c r="T1207" s="14" t="n">
        <x:f>'Inventory detail'!T81</x:f>
        <x:v>0.032799999999999996</x:v>
      </x:c>
      <x:c r="U1207" s="14" t="n">
        <x:f>'Inventory detail'!U81</x:f>
        <x:v>0.032045</x:v>
      </x:c>
      <x:c r="V1207" s="9" t="n">
        <x:f>O1207*T1207</x:f>
        <x:v>479.25043121149895</x:v>
      </x:c>
      <x:c r="W1207" s="9" t="n">
        <x:f>Q1207*T1207</x:f>
        <x:v>0</x:v>
      </x:c>
      <x:c r="X1207" s="9" t="n">
        <x:f>R1207*T1207</x:f>
        <x:v>0</x:v>
      </x:c>
      <x:c r="Y1207" s="9" t="n">
        <x:f>S1207*T1207</x:f>
        <x:v>479.25043121149895</x:v>
      </x:c>
      <x:c r="Z1207" s="9" t="n">
        <x:f>IF(ISNUMBER(U1207),S1207*(U1207-T1207),"n.a.")</x:f>
        <x:v>-11.031526694045157</x:v>
      </x:c>
      <x:c r="AA1207" s="9" t="n">
        <x:f>IF(ISNUMBER(U1207),Y1207,0)</x:f>
        <x:v>479.25043121149895</x:v>
      </x:c>
      <x:c r="AB1207" s="7" t="n">
        <x:f>MAX(0,L1207-SUM(F1207:K1207))</x:f>
        <x:v>0</x:v>
      </x:c>
    </x:row>
    <x:row r="1208" ht="22" customHeight="1">
      <x:c r="A1208" s="18" t="n">
        <x:f>Summary!D$41</x:f>
        <x:v>46357</x:v>
      </x:c>
      <x:c r="B1208" s="2" t="str">
        <x:f>'Inventory detail'!A82</x:f>
        <x:v>POUC</x:v>
      </x:c>
      <x:c r="C1208" s="2" t="str">
        <x:f>'Inventory detail'!B82</x:f>
        <x:v>10</x:v>
      </x:c>
      <x:c r="D1208" s="2" t="str">
        <x:f>'Inventory detail'!C82</x:f>
        <x:v>RMEN10</x:v>
      </x:c>
      <x:c r="E1208" s="10" t="n">
        <x:f>A82</x:f>
        <x:v>46327</x:v>
      </x:c>
      <x:c r="F1208" s="7" t="n">
        <x:f>O82</x:f>
        <x:v>0</x:v>
      </x:c>
      <x:c r="G1208" s="7" t="n">
        <x:f>Q82</x:f>
        <x:v>8357.155154004107</x:v>
      </x:c>
      <x:c r="H1208" s="7" t="n">
        <x:f>R82</x:f>
        <x:v>0</x:v>
      </x:c>
      <x:c r="I1208" s="7" t="n">
        <x:f>SUMIFS('PO detail'!$W$1585:$W$1587,'PO detail'!$V$1585:$V$1587,"&gt;="&amp;E1208,'PO detail'!$V$1585:$V$1587,"&lt;"&amp;A1208)</x:f>
        <x:v>0</x:v>
      </x:c>
      <x:c r="J1208" s="7" t="n">
        <x:f>SUMIFS('PO detail'!$X$1585:$X$1587,'PO detail'!$V$1585:$V$1587,"&gt;="&amp;E1208,'PO detail'!$V$1585:$V$1587,"&lt;"&amp;A1208)</x:f>
        <x:v>13000</x:v>
      </x:c>
      <x:c r="K1208" s="7" t="n">
        <x:f>SUMIFS('PO detail'!$Y$1585:$Y$1587,'PO detail'!$V$1585:$V$1587,"&gt;="&amp;E1208,'PO detail'!$V$1585:$V$1587,"&lt;"&amp;A1208)</x:f>
        <x:v>0</x:v>
      </x:c>
      <x:c r="L1208" s="7" t="n">
        <x:f>'Inventory detail'!F82*Summary!$K$5*(A1208-E1208)/Summary!$K$6</x:f>
        <x:v>4751.536755646817</x:v>
      </x:c>
      <x:c r="M1208" s="7" t="n">
        <x:f>MAX(0,H1208-L1208)</x:f>
        <x:v>0</x:v>
      </x:c>
      <x:c r="N1208" s="7" t="n">
        <x:f>MAX(0,L1208-H1208)</x:f>
        <x:v>4751.536755646817</x:v>
      </x:c>
      <x:c r="O1208" s="7" t="n">
        <x:f>MAX(0,F1208+I1208-N1208)</x:f>
        <x:v>0</x:v>
      </x:c>
      <x:c r="P1208" s="7" t="n">
        <x:f>MAX(0,N1208-F1208-I1208)</x:f>
        <x:v>4751.536755646817</x:v>
      </x:c>
      <x:c r="Q1208" s="7" t="n">
        <x:f>MAX(0,G1208+J1208-P1208)</x:f>
        <x:v>16605.618398357292</x:v>
      </x:c>
      <x:c r="R1208" s="7" t="n">
        <x:f>M1208+MAX(0,K1208-MAX(0,P1208-G1208-J1208))</x:f>
        <x:v>0</x:v>
      </x:c>
      <x:c r="S1208" s="7" t="n">
        <x:f>SUM(O1208,Q1208,R1208)</x:f>
        <x:v>16605.618398357292</x:v>
      </x:c>
      <x:c r="T1208" s="14" t="n">
        <x:f>'Inventory detail'!T82</x:f>
        <x:v>0.2875</x:v>
      </x:c>
      <x:c r="U1208" s="14" t="n">
        <x:f>'Inventory detail'!U82</x:f>
        <x:v>0.3135</x:v>
      </x:c>
      <x:c r="V1208" s="9" t="n">
        <x:f>O1208*T1208</x:f>
        <x:v>0</x:v>
      </x:c>
      <x:c r="W1208" s="9" t="n">
        <x:f>Q1208*T1208</x:f>
        <x:v>4774.115289527721</x:v>
      </x:c>
      <x:c r="X1208" s="9" t="n">
        <x:f>R1208*T1208</x:f>
        <x:v>0</x:v>
      </x:c>
      <x:c r="Y1208" s="9" t="n">
        <x:f>S1208*T1208</x:f>
        <x:v>4774.115289527721</x:v>
      </x:c>
      <x:c r="Z1208" s="9" t="n">
        <x:f>IF(ISNUMBER(U1208),S1208*(U1208-T1208),"n.a.")</x:f>
        <x:v>431.74607835728995</x:v>
      </x:c>
      <x:c r="AA1208" s="9" t="n">
        <x:f>IF(ISNUMBER(U1208),Y1208,0)</x:f>
        <x:v>4774.115289527721</x:v>
      </x:c>
      <x:c r="AB1208" s="7" t="n">
        <x:f>MAX(0,L1208-SUM(F1208:K1208))</x:f>
        <x:v>0</x:v>
      </x:c>
    </x:row>
    <x:row r="1209" ht="22" customHeight="1">
      <x:c r="A1209" s="18" t="n">
        <x:f>Summary!D$41</x:f>
        <x:v>46357</x:v>
      </x:c>
      <x:c r="B1209" s="2" t="str">
        <x:f>'Inventory detail'!A83</x:f>
        <x:v>WIRE</x:v>
      </x:c>
      <x:c r="C1209" s="2" t="str">
        <x:f>'Inventory detail'!B83</x:f>
        <x:v>10</x:v>
      </x:c>
      <x:c r="D1209" s="2" t="str">
        <x:f>'Inventory detail'!C83</x:f>
        <x:v>DL034BLK</x:v>
      </x:c>
      <x:c r="E1209" s="10" t="n">
        <x:f>A83</x:f>
        <x:v>46327</x:v>
      </x:c>
      <x:c r="F1209" s="7" t="n">
        <x:f>O83</x:f>
        <x:v>24988.635400410676</x:v>
      </x:c>
      <x:c r="G1209" s="7" t="n">
        <x:f>Q83</x:f>
        <x:v>0</x:v>
      </x:c>
      <x:c r="H1209" s="7" t="n">
        <x:f>R83</x:f>
        <x:v>0</x:v>
      </x:c>
      <x:c r="I1209" s="7" t="n">
        <x:f>SUMIFS('PO detail'!$W$1913:$W$1916,'PO detail'!$V$1913:$V$1916,"&gt;="&amp;E1209,'PO detail'!$V$1913:$V$1916,"&lt;"&amp;A1209)</x:f>
        <x:v>25000</x:v>
      </x:c>
      <x:c r="J1209" s="7" t="n">
        <x:f>SUMIFS('PO detail'!$X$1913:$X$1916,'PO detail'!$V$1913:$V$1916,"&gt;="&amp;E1209,'PO detail'!$V$1913:$V$1916,"&lt;"&amp;A1209)</x:f>
        <x:v>0</x:v>
      </x:c>
      <x:c r="K1209" s="7" t="n">
        <x:f>SUMIFS('PO detail'!$Y$1913:$Y$1916,'PO detail'!$V$1913:$V$1916,"&gt;="&amp;E1209,'PO detail'!$V$1913:$V$1916,"&lt;"&amp;A1209)</x:f>
        <x:v>0</x:v>
      </x:c>
      <x:c r="L1209" s="7" t="n">
        <x:f>'Inventory detail'!F83*Summary!$K$5*(A1209-E1209)/Summary!$K$6</x:f>
        <x:v>4710.475564681725</x:v>
      </x:c>
      <x:c r="M1209" s="7" t="n">
        <x:f>MAX(0,H1209-L1209)</x:f>
        <x:v>0</x:v>
      </x:c>
      <x:c r="N1209" s="7" t="n">
        <x:f>MAX(0,L1209-H1209)</x:f>
        <x:v>4710.475564681725</x:v>
      </x:c>
      <x:c r="O1209" s="7" t="n">
        <x:f>MAX(0,F1209+I1209-N1209)</x:f>
        <x:v>45278.15983572895</x:v>
      </x:c>
      <x:c r="P1209" s="7" t="n">
        <x:f>MAX(0,N1209-F1209-I1209)</x:f>
        <x:v>0</x:v>
      </x:c>
      <x:c r="Q1209" s="7" t="n">
        <x:f>MAX(0,G1209+J1209-P1209)</x:f>
        <x:v>0</x:v>
      </x:c>
      <x:c r="R1209" s="7" t="n">
        <x:f>M1209+MAX(0,K1209-MAX(0,P1209-G1209-J1209))</x:f>
        <x:v>0</x:v>
      </x:c>
      <x:c r="S1209" s="7" t="n">
        <x:f>SUM(O1209,Q1209,R1209)</x:f>
        <x:v>45278.15983572895</x:v>
      </x:c>
      <x:c r="T1209" s="14" t="n">
        <x:f>'Inventory detail'!T83</x:f>
        <x:v>0.1424</x:v>
      </x:c>
      <x:c r="U1209" s="14" t="n">
        <x:f>'Inventory detail'!U83</x:f>
        <x:v>0.1424</x:v>
      </x:c>
      <x:c r="V1209" s="9" t="n">
        <x:f>O1209*T1209</x:f>
        <x:v>6447.609960607802</x:v>
      </x:c>
      <x:c r="W1209" s="9" t="n">
        <x:f>Q1209*T1209</x:f>
        <x:v>0</x:v>
      </x:c>
      <x:c r="X1209" s="9" t="n">
        <x:f>R1209*T1209</x:f>
        <x:v>0</x:v>
      </x:c>
      <x:c r="Y1209" s="9" t="n">
        <x:f>S1209*T1209</x:f>
        <x:v>6447.609960607802</x:v>
      </x:c>
      <x:c r="Z1209" s="9" t="n">
        <x:f>IF(ISNUMBER(U1209),S1209*(U1209-T1209),"n.a.")</x:f>
        <x:v>0</x:v>
      </x:c>
      <x:c r="AA1209" s="9" t="n">
        <x:f>IF(ISNUMBER(U1209),Y1209,0)</x:f>
        <x:v>6447.609960607802</x:v>
      </x:c>
      <x:c r="AB1209" s="7" t="n">
        <x:f>MAX(0,L1209-SUM(F1209:K1209))</x:f>
        <x:v>0</x:v>
      </x:c>
    </x:row>
    <x:row r="1210" ht="22" customHeight="1">
      <x:c r="A1210" s="18" t="n">
        <x:f>Summary!D$41</x:f>
        <x:v>46357</x:v>
      </x:c>
      <x:c r="B1210" s="2" t="str">
        <x:f>'Inventory detail'!A84</x:f>
        <x:v>POUC</x:v>
      </x:c>
      <x:c r="C1210" s="2" t="str">
        <x:f>'Inventory detail'!B84</x:f>
        <x:v>60</x:v>
      </x:c>
      <x:c r="D1210" s="2" t="str">
        <x:f>'Inventory detail'!C84</x:f>
        <x:v>LET10</x:v>
      </x:c>
      <x:c r="E1210" s="10" t="n">
        <x:f>A84</x:f>
        <x:v>46327</x:v>
      </x:c>
      <x:c r="F1210" s="7" t="n">
        <x:f>O84</x:f>
        <x:v>4820.502176591375</x:v>
      </x:c>
      <x:c r="G1210" s="7" t="n">
        <x:f>Q84</x:f>
        <x:v>9000</x:v>
      </x:c>
      <x:c r="H1210" s="7" t="n">
        <x:f>R84</x:f>
        <x:v>0</x:v>
      </x:c>
      <x:c r="I1210" s="7" t="n">
        <x:f>SUMIFS('PO detail'!$W$1760:$W$1764,'PO detail'!$V$1760:$V$1764,"&gt;="&amp;E1210,'PO detail'!$V$1760:$V$1764,"&lt;"&amp;A1210)</x:f>
        <x:v>0</x:v>
      </x:c>
      <x:c r="J1210" s="7" t="n">
        <x:f>SUMIFS('PO detail'!$X$1760:$X$1764,'PO detail'!$V$1760:$V$1764,"&gt;="&amp;E1210,'PO detail'!$V$1760:$V$1764,"&lt;"&amp;A1210)</x:f>
        <x:v>16000</x:v>
      </x:c>
      <x:c r="K1210" s="7" t="n">
        <x:f>SUMIFS('PO detail'!$Y$1760:$Y$1764,'PO detail'!$V$1760:$V$1764,"&gt;="&amp;E1210,'PO detail'!$V$1760:$V$1764,"&lt;"&amp;A1210)</x:f>
        <x:v>0</x:v>
      </x:c>
      <x:c r="L1210" s="7" t="n">
        <x:f>'Inventory detail'!F84*Summary!$K$5*(A1210-E1210)/Summary!$K$6</x:f>
        <x:v>4603.6928131416835</x:v>
      </x:c>
      <x:c r="M1210" s="7" t="n">
        <x:f>MAX(0,H1210-L1210)</x:f>
        <x:v>0</x:v>
      </x:c>
      <x:c r="N1210" s="7" t="n">
        <x:f>MAX(0,L1210-H1210)</x:f>
        <x:v>4603.6928131416835</x:v>
      </x:c>
      <x:c r="O1210" s="7" t="n">
        <x:f>MAX(0,F1210+I1210-N1210)</x:f>
        <x:v>216.80936344969177</x:v>
      </x:c>
      <x:c r="P1210" s="7" t="n">
        <x:f>MAX(0,N1210-F1210-I1210)</x:f>
        <x:v>0</x:v>
      </x:c>
      <x:c r="Q1210" s="7" t="n">
        <x:f>MAX(0,G1210+J1210-P1210)</x:f>
        <x:v>25000</x:v>
      </x:c>
      <x:c r="R1210" s="7" t="n">
        <x:f>M1210+MAX(0,K1210-MAX(0,P1210-G1210-J1210))</x:f>
        <x:v>0</x:v>
      </x:c>
      <x:c r="S1210" s="7" t="n">
        <x:f>SUM(O1210,Q1210,R1210)</x:f>
        <x:v>25216.80936344969</x:v>
      </x:c>
      <x:c r="T1210" s="14" t="n">
        <x:f>'Inventory detail'!T84</x:f>
        <x:v>0.1495</x:v>
      </x:c>
      <x:c r="U1210" s="14" t="n">
        <x:f>'Inventory detail'!U84</x:f>
        <x:v>0.16302</x:v>
      </x:c>
      <x:c r="V1210" s="9" t="n">
        <x:f>O1210*T1210</x:f>
        <x:v>32.41299983572892</x:v>
      </x:c>
      <x:c r="W1210" s="9" t="n">
        <x:f>Q1210*T1210</x:f>
        <x:v>3737.5</x:v>
      </x:c>
      <x:c r="X1210" s="9" t="n">
        <x:f>R1210*T1210</x:f>
        <x:v>0</x:v>
      </x:c>
      <x:c r="Y1210" s="9" t="n">
        <x:f>S1210*T1210</x:f>
        <x:v>3769.9129998357284</x:v>
      </x:c>
      <x:c r="Z1210" s="9" t="n">
        <x:f>IF(ISNUMBER(U1210),S1210*(U1210-T1210),"n.a.")</x:f>
        <x:v>340.9312625938399</x:v>
      </x:c>
      <x:c r="AA1210" s="9" t="n">
        <x:f>IF(ISNUMBER(U1210),Y1210,0)</x:f>
        <x:v>3769.9129998357284</x:v>
      </x:c>
      <x:c r="AB1210" s="7" t="n">
        <x:f>MAX(0,L1210-SUM(F1210:K1210))</x:f>
        <x:v>0</x:v>
      </x:c>
    </x:row>
    <x:row r="1211" ht="22" customHeight="1">
      <x:c r="A1211" s="18" t="n">
        <x:f>Summary!D$41</x:f>
        <x:v>46357</x:v>
      </x:c>
      <x:c r="B1211" s="2" t="str">
        <x:f>'Inventory detail'!A85</x:f>
        <x:v>WIRE</x:v>
      </x:c>
      <x:c r="C1211" s="2" t="str">
        <x:f>'Inventory detail'!B85</x:f>
        <x:v>10</x:v>
      </x:c>
      <x:c r="D1211" s="2" t="str">
        <x:f>'Inventory detail'!C85</x:f>
        <x:v>DL516SIL</x:v>
      </x:c>
      <x:c r="E1211" s="10" t="n">
        <x:f>A85</x:f>
        <x:v>46327</x:v>
      </x:c>
      <x:c r="F1211" s="7" t="n">
        <x:f>O85</x:f>
        <x:v>81786.24229979466</x:v>
      </x:c>
      <x:c r="G1211" s="7" t="n">
        <x:f>Q85</x:f>
        <x:v>0</x:v>
      </x:c>
      <x:c r="H1211" s="7" t="n">
        <x:f>R85</x:f>
        <x:v>0</x:v>
      </x:c>
      <x:c r="I1211" s="7" t="n">
        <x:f>SUMIFS('PO detail'!$W$1999:$W$2002,'PO detail'!$V$1999:$V$2002,"&gt;="&amp;E1211,'PO detail'!$V$1999:$V$2002,"&lt;"&amp;A1211)</x:f>
        <x:v>11000</x:v>
      </x:c>
      <x:c r="J1211" s="7" t="n">
        <x:f>SUMIFS('PO detail'!$X$1999:$X$2002,'PO detail'!$V$1999:$V$2002,"&gt;="&amp;E1211,'PO detail'!$V$1999:$V$2002,"&lt;"&amp;A1211)</x:f>
        <x:v>0</x:v>
      </x:c>
      <x:c r="K1211" s="7" t="n">
        <x:f>SUMIFS('PO detail'!$Y$1999:$Y$2002,'PO detail'!$V$1999:$V$2002,"&gt;="&amp;E1211,'PO detail'!$V$1999:$V$2002,"&lt;"&amp;A1211)</x:f>
        <x:v>0</x:v>
      </x:c>
      <x:c r="L1211" s="7" t="n">
        <x:f>'Inventory detail'!F85*Summary!$K$5*(A1211-E1211)/Summary!$K$6</x:f>
        <x:v>4583.162217659137</x:v>
      </x:c>
      <x:c r="M1211" s="7" t="n">
        <x:f>MAX(0,H1211-L1211)</x:f>
        <x:v>0</x:v>
      </x:c>
      <x:c r="N1211" s="7" t="n">
        <x:f>MAX(0,L1211-H1211)</x:f>
        <x:v>4583.162217659137</x:v>
      </x:c>
      <x:c r="O1211" s="7" t="n">
        <x:f>MAX(0,F1211+I1211-N1211)</x:f>
        <x:v>88203.08008213552</x:v>
      </x:c>
      <x:c r="P1211" s="7" t="n">
        <x:f>MAX(0,N1211-F1211-I1211)</x:f>
        <x:v>0</x:v>
      </x:c>
      <x:c r="Q1211" s="7" t="n">
        <x:f>MAX(0,G1211+J1211-P1211)</x:f>
        <x:v>0</x:v>
      </x:c>
      <x:c r="R1211" s="7" t="n">
        <x:f>M1211+MAX(0,K1211-MAX(0,P1211-G1211-J1211))</x:f>
        <x:v>0</x:v>
      </x:c>
      <x:c r="S1211" s="7" t="n">
        <x:f>SUM(O1211,Q1211,R1211)</x:f>
        <x:v>88203.08008213552</x:v>
      </x:c>
      <x:c r="T1211" s="14" t="n">
        <x:f>'Inventory detail'!T85</x:f>
        <x:v>0.0475</x:v>
      </x:c>
      <x:c r="U1211" s="14" t="n">
        <x:f>'Inventory detail'!U85</x:f>
        <x:v>0.0475</x:v>
      </x:c>
      <x:c r="V1211" s="9" t="n">
        <x:f>O1211*T1211</x:f>
        <x:v>4189.646303901437</x:v>
      </x:c>
      <x:c r="W1211" s="9" t="n">
        <x:f>Q1211*T1211</x:f>
        <x:v>0</x:v>
      </x:c>
      <x:c r="X1211" s="9" t="n">
        <x:f>R1211*T1211</x:f>
        <x:v>0</x:v>
      </x:c>
      <x:c r="Y1211" s="9" t="n">
        <x:f>S1211*T1211</x:f>
        <x:v>4189.646303901437</x:v>
      </x:c>
      <x:c r="Z1211" s="9" t="n">
        <x:f>IF(ISNUMBER(U1211),S1211*(U1211-T1211),"n.a.")</x:f>
        <x:v>0</x:v>
      </x:c>
      <x:c r="AA1211" s="9" t="n">
        <x:f>IF(ISNUMBER(U1211),Y1211,0)</x:f>
        <x:v>4189.646303901437</x:v>
      </x:c>
      <x:c r="AB1211" s="7" t="n">
        <x:f>MAX(0,L1211-SUM(F1211:K1211))</x:f>
        <x:v>0</x:v>
      </x:c>
    </x:row>
    <x:row r="1212" ht="22" customHeight="1">
      <x:c r="A1212" s="18" t="n">
        <x:f>Summary!D$41</x:f>
        <x:v>46357</x:v>
      </x:c>
      <x:c r="B1212" s="2" t="str">
        <x:f>'Inventory detail'!A86</x:f>
        <x:v>WIRE</x:v>
      </x:c>
      <x:c r="C1212" s="2" t="str">
        <x:f>'Inventory detail'!B86</x:f>
        <x:v>60</x:v>
      </x:c>
      <x:c r="D1212" s="2" t="str">
        <x:f>'Inventory detail'!C86</x:f>
        <x:v>DL014BLK</x:v>
      </x:c>
      <x:c r="E1212" s="10" t="n">
        <x:f>A86</x:f>
        <x:v>46327</x:v>
      </x:c>
      <x:c r="F1212" s="7" t="n">
        <x:f>O86</x:f>
        <x:v>0</x:v>
      </x:c>
      <x:c r="G1212" s="7" t="n">
        <x:f>Q86</x:f>
        <x:v>0</x:v>
      </x:c>
      <x:c r="H1212" s="7" t="n">
        <x:f>R86</x:f>
        <x:v>0</x:v>
      </x:c>
      <x:c r="I1212" s="7" t="n">
        <x:f>0</x:f>
        <x:v>0</x:v>
      </x:c>
      <x:c r="J1212" s="7" t="n">
        <x:f>0</x:f>
        <x:v>0</x:v>
      </x:c>
      <x:c r="K1212" s="7" t="n">
        <x:f>0</x:f>
        <x:v>0</x:v>
      </x:c>
      <x:c r="L1212" s="7" t="n">
        <x:f>'Inventory detail'!F86*Summary!$K$5*(A1212-E1212)/Summary!$K$6</x:f>
        <x:v>4542.091170431211</x:v>
      </x:c>
      <x:c r="M1212" s="7" t="n">
        <x:f>MAX(0,H1212-L1212)</x:f>
        <x:v>0</x:v>
      </x:c>
      <x:c r="N1212" s="7" t="n">
        <x:f>MAX(0,L1212-H1212)</x:f>
        <x:v>4542.091170431211</x:v>
      </x:c>
      <x:c r="O1212" s="7" t="n">
        <x:f>MAX(0,F1212+I1212-N1212)</x:f>
        <x:v>0</x:v>
      </x:c>
      <x:c r="P1212" s="7" t="n">
        <x:f>MAX(0,N1212-F1212-I1212)</x:f>
        <x:v>4542.091170431211</x:v>
      </x:c>
      <x:c r="Q1212" s="7" t="n">
        <x:f>MAX(0,G1212+J1212-P1212)</x:f>
        <x:v>0</x:v>
      </x:c>
      <x:c r="R1212" s="7" t="n">
        <x:f>M1212+MAX(0,K1212-MAX(0,P1212-G1212-J1212))</x:f>
        <x:v>0</x:v>
      </x:c>
      <x:c r="S1212" s="7" t="n">
        <x:f>SUM(O1212,Q1212,R1212)</x:f>
        <x:v>0</x:v>
      </x:c>
      <x:c r="T1212" s="14" t="n">
        <x:f>'Inventory detail'!T86</x:f>
        <x:v>0.0363</x:v>
      </x:c>
      <x:c r="U1212" s="14" t="n">
        <x:f>'Inventory detail'!U86</x:f>
        <x:v>0.0363</x:v>
      </x:c>
      <x:c r="V1212" s="9" t="n">
        <x:f>O1212*T1212</x:f>
        <x:v>0</x:v>
      </x:c>
      <x:c r="W1212" s="9" t="n">
        <x:f>Q1212*T1212</x:f>
        <x:v>0</x:v>
      </x:c>
      <x:c r="X1212" s="9" t="n">
        <x:f>R1212*T1212</x:f>
        <x:v>0</x:v>
      </x:c>
      <x:c r="Y1212" s="9" t="n">
        <x:f>S1212*T1212</x:f>
        <x:v>0</x:v>
      </x:c>
      <x:c r="Z1212" s="9" t="n">
        <x:f>IF(ISNUMBER(U1212),S1212*(U1212-T1212),"n.a.")</x:f>
        <x:v>0</x:v>
      </x:c>
      <x:c r="AA1212" s="9" t="n">
        <x:f>IF(ISNUMBER(U1212),Y1212,0)</x:f>
        <x:v>0</x:v>
      </x:c>
      <x:c r="AB1212" s="7" t="n">
        <x:f>MAX(0,L1212-SUM(F1212:K1212))</x:f>
        <x:v>4542.091170431211</x:v>
      </x:c>
    </x:row>
    <x:row r="1213" ht="22" customHeight="1">
      <x:c r="A1213" s="18" t="n">
        <x:f>Summary!D$41</x:f>
        <x:v>46357</x:v>
      </x:c>
      <x:c r="B1213" s="2" t="str">
        <x:f>'Inventory detail'!A87</x:f>
        <x:v>COIL</x:v>
      </x:c>
      <x:c r="C1213" s="2" t="str">
        <x:f>'Inventory detail'!B87</x:f>
        <x:v>10</x:v>
      </x:c>
      <x:c r="D1213" s="2" t="str">
        <x:f>'Inventory detail'!C87</x:f>
        <x:v>8CLR12-4</x:v>
      </x:c>
      <x:c r="E1213" s="10" t="n">
        <x:f>A87</x:f>
        <x:v>46327</x:v>
      </x:c>
      <x:c r="F1213" s="7" t="n">
        <x:f>O87</x:f>
        <x:v>12142.915811088296</x:v>
      </x:c>
      <x:c r="G1213" s="7" t="n">
        <x:f>Q87</x:f>
        <x:v>0</x:v>
      </x:c>
      <x:c r="H1213" s="7" t="n">
        <x:f>R87</x:f>
        <x:v>0</x:v>
      </x:c>
      <x:c r="I1213" s="7" t="n">
        <x:f>SUMIFS('PO detail'!$W$527:$W$534,'PO detail'!$V$527:$V$534,"&gt;="&amp;E1213,'PO detail'!$V$527:$V$534,"&lt;"&amp;A1213)</x:f>
        <x:v>2500</x:v>
      </x:c>
      <x:c r="J1213" s="7" t="n">
        <x:f>SUMIFS('PO detail'!$X$527:$X$534,'PO detail'!$V$527:$V$534,"&gt;="&amp;E1213,'PO detail'!$V$527:$V$534,"&lt;"&amp;A1213)</x:f>
        <x:v>0</x:v>
      </x:c>
      <x:c r="K1213" s="7" t="n">
        <x:f>SUMIFS('PO detail'!$Y$527:$Y$534,'PO detail'!$V$527:$V$534,"&gt;="&amp;E1213,'PO detail'!$V$527:$V$534,"&lt;"&amp;A1213)</x:f>
        <x:v>0</x:v>
      </x:c>
      <x:c r="L1213" s="7" t="n">
        <x:f>'Inventory detail'!F87*Summary!$K$5*(A1213-E1213)/Summary!$K$6</x:f>
        <x:v>4509.240246406571</x:v>
      </x:c>
      <x:c r="M1213" s="7" t="n">
        <x:f>MAX(0,H1213-L1213)</x:f>
        <x:v>0</x:v>
      </x:c>
      <x:c r="N1213" s="7" t="n">
        <x:f>MAX(0,L1213-H1213)</x:f>
        <x:v>4509.240246406571</x:v>
      </x:c>
      <x:c r="O1213" s="7" t="n">
        <x:f>MAX(0,F1213+I1213-N1213)</x:f>
        <x:v>10133.675564681726</x:v>
      </x:c>
      <x:c r="P1213" s="7" t="n">
        <x:f>MAX(0,N1213-F1213-I1213)</x:f>
        <x:v>0</x:v>
      </x:c>
      <x:c r="Q1213" s="7" t="n">
        <x:f>MAX(0,G1213+J1213-P1213)</x:f>
        <x:v>0</x:v>
      </x:c>
      <x:c r="R1213" s="7" t="n">
        <x:f>M1213+MAX(0,K1213-MAX(0,P1213-G1213-J1213))</x:f>
        <x:v>0</x:v>
      </x:c>
      <x:c r="S1213" s="7" t="n">
        <x:f>SUM(O1213,Q1213,R1213)</x:f>
        <x:v>10133.675564681726</x:v>
      </x:c>
      <x:c r="T1213" s="14" t="n">
        <x:f>'Inventory detail'!T87</x:f>
        <x:v>0.042</x:v>
      </x:c>
      <x:c r="U1213" s="14" t="n">
        <x:f>'Inventory detail'!U87</x:f>
        <x:v>0.041216499999999996</x:v>
      </x:c>
      <x:c r="V1213" s="9" t="n">
        <x:f>O1213*T1213</x:f>
        <x:v>425.6143737166325</x:v>
      </x:c>
      <x:c r="W1213" s="9" t="n">
        <x:f>Q1213*T1213</x:f>
        <x:v>0</x:v>
      </x:c>
      <x:c r="X1213" s="9" t="n">
        <x:f>R1213*T1213</x:f>
        <x:v>0</x:v>
      </x:c>
      <x:c r="Y1213" s="9" t="n">
        <x:f>S1213*T1213</x:f>
        <x:v>425.6143737166325</x:v>
      </x:c>
      <x:c r="Z1213" s="9" t="n">
        <x:f>IF(ISNUMBER(U1213),S1213*(U1213-T1213),"n.a.")</x:f>
        <x:v>-7.939734804928197</x:v>
      </x:c>
      <x:c r="AA1213" s="9" t="n">
        <x:f>IF(ISNUMBER(U1213),Y1213,0)</x:f>
        <x:v>425.6143737166325</x:v>
      </x:c>
      <x:c r="AB1213" s="7" t="n">
        <x:f>MAX(0,L1213-SUM(F1213:K1213))</x:f>
        <x:v>0</x:v>
      </x:c>
    </x:row>
    <x:row r="1214" ht="22" customHeight="1">
      <x:c r="A1214" s="18" t="n">
        <x:f>Summary!D$41</x:f>
        <x:v>46357</x:v>
      </x:c>
      <x:c r="B1214" s="2" t="str">
        <x:f>'Inventory detail'!A88</x:f>
        <x:v>WIRE</x:v>
      </x:c>
      <x:c r="C1214" s="2" t="str">
        <x:f>'Inventory detail'!B88</x:f>
        <x:v>10</x:v>
      </x:c>
      <x:c r="D1214" s="2" t="str">
        <x:f>'Inventory detail'!C88</x:f>
        <x:v>DL038SIL</x:v>
      </x:c>
      <x:c r="E1214" s="10" t="n">
        <x:f>A88</x:f>
        <x:v>46327</x:v>
      </x:c>
      <x:c r="F1214" s="7" t="n">
        <x:f>O88</x:f>
        <x:v>46305.88386036961</x:v>
      </x:c>
      <x:c r="G1214" s="7" t="n">
        <x:f>Q88</x:f>
        <x:v>0</x:v>
      </x:c>
      <x:c r="H1214" s="7" t="n">
        <x:f>R88</x:f>
        <x:v>0</x:v>
      </x:c>
      <x:c r="I1214" s="7" t="n">
        <x:f>SUMIFS('PO detail'!$W$1938:$W$1941,'PO detail'!$V$1938:$V$1941,"&gt;="&amp;E1214,'PO detail'!$V$1938:$V$1941,"&lt;"&amp;A1214)</x:f>
        <x:v>6000</x:v>
      </x:c>
      <x:c r="J1214" s="7" t="n">
        <x:f>SUMIFS('PO detail'!$X$1938:$X$1941,'PO detail'!$V$1938:$V$1941,"&gt;="&amp;E1214,'PO detail'!$V$1938:$V$1941,"&lt;"&amp;A1214)</x:f>
        <x:v>0</x:v>
      </x:c>
      <x:c r="K1214" s="7" t="n">
        <x:f>SUMIFS('PO detail'!$Y$1938:$Y$1941,'PO detail'!$V$1938:$V$1941,"&gt;="&amp;E1214,'PO detail'!$V$1938:$V$1941,"&lt;"&amp;A1214)</x:f>
        <x:v>0</x:v>
      </x:c>
      <x:c r="L1214" s="7" t="n">
        <x:f>'Inventory detail'!F88*Summary!$K$5*(A1214-E1214)/Summary!$K$6</x:f>
        <x:v>4427.108008213552</x:v>
      </x:c>
      <x:c r="M1214" s="7" t="n">
        <x:f>MAX(0,H1214-L1214)</x:f>
        <x:v>0</x:v>
      </x:c>
      <x:c r="N1214" s="7" t="n">
        <x:f>MAX(0,L1214-H1214)</x:f>
        <x:v>4427.108008213552</x:v>
      </x:c>
      <x:c r="O1214" s="7" t="n">
        <x:f>MAX(0,F1214+I1214-N1214)</x:f>
        <x:v>47878.77585215606</x:v>
      </x:c>
      <x:c r="P1214" s="7" t="n">
        <x:f>MAX(0,N1214-F1214-I1214)</x:f>
        <x:v>0</x:v>
      </x:c>
      <x:c r="Q1214" s="7" t="n">
        <x:f>MAX(0,G1214+J1214-P1214)</x:f>
        <x:v>0</x:v>
      </x:c>
      <x:c r="R1214" s="7" t="n">
        <x:f>M1214+MAX(0,K1214-MAX(0,P1214-G1214-J1214))</x:f>
        <x:v>0</x:v>
      </x:c>
      <x:c r="S1214" s="7" t="n">
        <x:f>SUM(O1214,Q1214,R1214)</x:f>
        <x:v>47878.77585215606</x:v>
      </x:c>
      <x:c r="T1214" s="14" t="n">
        <x:f>'Inventory detail'!T88</x:f>
        <x:v>0.056299999999999996</x:v>
      </x:c>
      <x:c r="U1214" s="14" t="n">
        <x:f>'Inventory detail'!U88</x:f>
        <x:v>0.056299999999999996</x:v>
      </x:c>
      <x:c r="V1214" s="9" t="n">
        <x:f>O1214*T1214</x:f>
        <x:v>2695.575080476386</x:v>
      </x:c>
      <x:c r="W1214" s="9" t="n">
        <x:f>Q1214*T1214</x:f>
        <x:v>0</x:v>
      </x:c>
      <x:c r="X1214" s="9" t="n">
        <x:f>R1214*T1214</x:f>
        <x:v>0</x:v>
      </x:c>
      <x:c r="Y1214" s="9" t="n">
        <x:f>S1214*T1214</x:f>
        <x:v>2695.575080476386</x:v>
      </x:c>
      <x:c r="Z1214" s="9" t="n">
        <x:f>IF(ISNUMBER(U1214),S1214*(U1214-T1214),"n.a.")</x:f>
        <x:v>0</x:v>
      </x:c>
      <x:c r="AA1214" s="9" t="n">
        <x:f>IF(ISNUMBER(U1214),Y1214,0)</x:f>
        <x:v>2695.575080476386</x:v>
      </x:c>
      <x:c r="AB1214" s="7" t="n">
        <x:f>MAX(0,L1214-SUM(F1214:K1214))</x:f>
        <x:v>0</x:v>
      </x:c>
    </x:row>
    <x:row r="1215" ht="22" customHeight="1">
      <x:c r="A1215" s="18" t="n">
        <x:f>Summary!D$41</x:f>
        <x:v>46357</x:v>
      </x:c>
      <x:c r="B1215" s="2" t="str">
        <x:f>'Inventory detail'!A89</x:f>
        <x:v>POUC</x:v>
      </x:c>
      <x:c r="C1215" s="2" t="str">
        <x:f>'Inventory detail'!B89</x:f>
        <x:v>10</x:v>
      </x:c>
      <x:c r="D1215" s="2" t="str">
        <x:f>'Inventory detail'!C89</x:f>
        <x:v>LMEN5</x:v>
      </x:c>
      <x:c r="E1215" s="10" t="n">
        <x:f>A89</x:f>
        <x:v>46327</x:v>
      </x:c>
      <x:c r="F1215" s="7" t="n">
        <x:f>O89</x:f>
        <x:v>5931.077125256674</x:v>
      </x:c>
      <x:c r="G1215" s="7" t="n">
        <x:f>Q89</x:f>
        <x:v>1600</x:v>
      </x:c>
      <x:c r="H1215" s="7" t="n">
        <x:f>R89</x:f>
        <x:v>0</x:v>
      </x:c>
      <x:c r="I1215" s="7" t="n">
        <x:f>SUMIFS('PO detail'!$W$1530:$W$1534,'PO detail'!$V$1530:$V$1534,"&gt;="&amp;E1215,'PO detail'!$V$1530:$V$1534,"&lt;"&amp;A1215)</x:f>
        <x:v>0</x:v>
      </x:c>
      <x:c r="J1215" s="7" t="n">
        <x:f>SUMIFS('PO detail'!$X$1530:$X$1534,'PO detail'!$V$1530:$V$1534,"&gt;="&amp;E1215,'PO detail'!$V$1530:$V$1534,"&lt;"&amp;A1215)</x:f>
        <x:v>13200</x:v>
      </x:c>
      <x:c r="K1215" s="7" t="n">
        <x:f>SUMIFS('PO detail'!$Y$1530:$Y$1534,'PO detail'!$V$1530:$V$1534,"&gt;="&amp;E1215,'PO detail'!$V$1530:$V$1534,"&lt;"&amp;A1215)</x:f>
        <x:v>0</x:v>
      </x:c>
      <x:c r="L1215" s="7" t="n">
        <x:f>'Inventory detail'!F89*Summary!$K$5*(A1215-E1215)/Summary!$K$6</x:f>
        <x:v>4394.247227926078</x:v>
      </x:c>
      <x:c r="M1215" s="7" t="n">
        <x:f>MAX(0,H1215-L1215)</x:f>
        <x:v>0</x:v>
      </x:c>
      <x:c r="N1215" s="7" t="n">
        <x:f>MAX(0,L1215-H1215)</x:f>
        <x:v>4394.247227926078</x:v>
      </x:c>
      <x:c r="O1215" s="7" t="n">
        <x:f>MAX(0,F1215+I1215-N1215)</x:f>
        <x:v>1536.8298973305955</x:v>
      </x:c>
      <x:c r="P1215" s="7" t="n">
        <x:f>MAX(0,N1215-F1215-I1215)</x:f>
        <x:v>0</x:v>
      </x:c>
      <x:c r="Q1215" s="7" t="n">
        <x:f>MAX(0,G1215+J1215-P1215)</x:f>
        <x:v>14800</x:v>
      </x:c>
      <x:c r="R1215" s="7" t="n">
        <x:f>M1215+MAX(0,K1215-MAX(0,P1215-G1215-J1215))</x:f>
        <x:v>0</x:v>
      </x:c>
      <x:c r="S1215" s="7" t="n">
        <x:f>SUM(O1215,Q1215,R1215)</x:f>
        <x:v>16336.829897330595</x:v>
      </x:c>
      <x:c r="T1215" s="14" t="n">
        <x:f>'Inventory detail'!T89</x:f>
        <x:v>0.14429999999999998</x:v>
      </x:c>
      <x:c r="U1215" s="14" t="n">
        <x:f>'Inventory detail'!U89</x:f>
        <x:v>0.15724499999999997</x:v>
      </x:c>
      <x:c r="V1215" s="9" t="n">
        <x:f>O1215*T1215</x:f>
        <x:v>221.7645541848049</x:v>
      </x:c>
      <x:c r="W1215" s="9" t="n">
        <x:f>Q1215*T1215</x:f>
        <x:v>2135.64</x:v>
      </x:c>
      <x:c r="X1215" s="9" t="n">
        <x:f>R1215*T1215</x:f>
        <x:v>0</x:v>
      </x:c>
      <x:c r="Y1215" s="9" t="n">
        <x:f>S1215*T1215</x:f>
        <x:v>2357.4045541848045</x:v>
      </x:c>
      <x:c r="Z1215" s="9" t="n">
        <x:f>IF(ISNUMBER(U1215),S1215*(U1215-T1215),"n.a.")</x:f>
        <x:v>211.4802630209443</x:v>
      </x:c>
      <x:c r="AA1215" s="9" t="n">
        <x:f>IF(ISNUMBER(U1215),Y1215,0)</x:f>
        <x:v>2357.4045541848045</x:v>
      </x:c>
      <x:c r="AB1215" s="7" t="n">
        <x:f>MAX(0,L1215-SUM(F1215:K1215))</x:f>
        <x:v>0</x:v>
      </x:c>
    </x:row>
    <x:row r="1216" ht="22" customHeight="1">
      <x:c r="A1216" s="18" t="n">
        <x:f>Summary!D$41</x:f>
        <x:v>46357</x:v>
      </x:c>
      <x:c r="B1216" s="2" t="str">
        <x:f>'Inventory detail'!A90</x:f>
        <x:v>COIL</x:v>
      </x:c>
      <x:c r="C1216" s="2" t="str">
        <x:f>'Inventory detail'!B90</x:f>
        <x:v>60</x:v>
      </x:c>
      <x:c r="D1216" s="2" t="str">
        <x:f>'Inventory detail'!C90</x:f>
        <x:v>30BLK12-4</x:v>
      </x:c>
      <x:c r="E1216" s="10" t="n">
        <x:f>A90</x:f>
        <x:v>46327</x:v>
      </x:c>
      <x:c r="F1216" s="7" t="n">
        <x:f>O90</x:f>
        <x:v>11862.557371663244</x:v>
      </x:c>
      <x:c r="G1216" s="7" t="n">
        <x:f>Q90</x:f>
        <x:v>0</x:v>
      </x:c>
      <x:c r="H1216" s="7" t="n">
        <x:f>R90</x:f>
        <x:v>0</x:v>
      </x:c>
      <x:c r="I1216" s="7" t="n">
        <x:f>SUMIFS('PO detail'!$W$1265:$W$1275,'PO detail'!$V$1265:$V$1275,"&gt;="&amp;E1216,'PO detail'!$V$1265:$V$1275,"&lt;"&amp;A1216)</x:f>
        <x:v>2400</x:v>
      </x:c>
      <x:c r="J1216" s="7" t="n">
        <x:f>SUMIFS('PO detail'!$X$1265:$X$1275,'PO detail'!$V$1265:$V$1275,"&gt;="&amp;E1216,'PO detail'!$V$1265:$V$1275,"&lt;"&amp;A1216)</x:f>
        <x:v>0</x:v>
      </x:c>
      <x:c r="K1216" s="7" t="n">
        <x:f>SUMIFS('PO detail'!$Y$1265:$Y$1275,'PO detail'!$V$1265:$V$1275,"&gt;="&amp;E1216,'PO detail'!$V$1265:$V$1275,"&lt;"&amp;A1216)</x:f>
        <x:v>0</x:v>
      </x:c>
      <x:c r="L1216" s="7" t="n">
        <x:f>'Inventory detail'!F90*Summary!$K$5*(A1216-E1216)/Summary!$K$6</x:f>
        <x:v>4353.186036960986</x:v>
      </x:c>
      <x:c r="M1216" s="7" t="n">
        <x:f>MAX(0,H1216-L1216)</x:f>
        <x:v>0</x:v>
      </x:c>
      <x:c r="N1216" s="7" t="n">
        <x:f>MAX(0,L1216-H1216)</x:f>
        <x:v>4353.186036960986</x:v>
      </x:c>
      <x:c r="O1216" s="7" t="n">
        <x:f>MAX(0,F1216+I1216-N1216)</x:f>
        <x:v>9909.371334702259</x:v>
      </x:c>
      <x:c r="P1216" s="7" t="n">
        <x:f>MAX(0,N1216-F1216-I1216)</x:f>
        <x:v>0</x:v>
      </x:c>
      <x:c r="Q1216" s="7" t="n">
        <x:f>MAX(0,G1216+J1216-P1216)</x:f>
        <x:v>0</x:v>
      </x:c>
      <x:c r="R1216" s="7" t="n">
        <x:f>M1216+MAX(0,K1216-MAX(0,P1216-G1216-J1216))</x:f>
        <x:v>0</x:v>
      </x:c>
      <x:c r="S1216" s="7" t="n">
        <x:f>SUM(O1216,Q1216,R1216)</x:f>
        <x:v>9909.371334702259</x:v>
      </x:c>
      <x:c r="T1216" s="14" t="n">
        <x:f>'Inventory detail'!T90</x:f>
        <x:v>0.19010000000000002</x:v>
      </x:c>
      <x:c r="U1216" s="14" t="n">
        <x:f>'Inventory detail'!U90</x:f>
        <x:v>0.186303</x:v>
      </x:c>
      <x:c r="V1216" s="9" t="n">
        <x:f>O1216*T1216</x:f>
        <x:v>1883.7714907268996</x:v>
      </x:c>
      <x:c r="W1216" s="9" t="n">
        <x:f>Q1216*T1216</x:f>
        <x:v>0</x:v>
      </x:c>
      <x:c r="X1216" s="9" t="n">
        <x:f>R1216*T1216</x:f>
        <x:v>0</x:v>
      </x:c>
      <x:c r="Y1216" s="9" t="n">
        <x:f>S1216*T1216</x:f>
        <x:v>1883.7714907268996</x:v>
      </x:c>
      <x:c r="Z1216" s="9" t="n">
        <x:f>IF(ISNUMBER(U1216),S1216*(U1216-T1216),"n.a.")</x:f>
        <x:v>-37.6258829578647</x:v>
      </x:c>
      <x:c r="AA1216" s="9" t="n">
        <x:f>IF(ISNUMBER(U1216),Y1216,0)</x:f>
        <x:v>1883.7714907268996</x:v>
      </x:c>
      <x:c r="AB1216" s="7" t="n">
        <x:f>MAX(0,L1216-SUM(F1216:K1216))</x:f>
        <x:v>0</x:v>
      </x:c>
    </x:row>
    <x:row r="1217" ht="22" customHeight="1">
      <x:c r="A1217" s="18" t="n">
        <x:f>Summary!D$41</x:f>
        <x:v>46357</x:v>
      </x:c>
      <x:c r="B1217" s="2" t="str">
        <x:f>'Inventory detail'!A91</x:f>
        <x:v>COIL</x:v>
      </x:c>
      <x:c r="C1217" s="2" t="str">
        <x:f>'Inventory detail'!B91</x:f>
        <x:v>60</x:v>
      </x:c>
      <x:c r="D1217" s="2" t="str">
        <x:f>'Inventory detail'!C91</x:f>
        <x:v>14WHT12-4</x:v>
      </x:c>
      <x:c r="E1217" s="10" t="n">
        <x:f>A91</x:f>
        <x:v>46327</x:v>
      </x:c>
      <x:c r="F1217" s="7" t="n">
        <x:f>O91</x:f>
        <x:v>12750.718685831622</x:v>
      </x:c>
      <x:c r="G1217" s="7" t="n">
        <x:f>Q91</x:f>
        <x:v>0</x:v>
      </x:c>
      <x:c r="H1217" s="7" t="n">
        <x:f>R91</x:f>
        <x:v>0</x:v>
      </x:c>
      <x:c r="I1217" s="7" t="n">
        <x:f>SUMIFS('PO detail'!$W$1130:$W$1137,'PO detail'!$V$1130:$V$1137,"&gt;="&amp;E1217,'PO detail'!$V$1130:$V$1137,"&lt;"&amp;A1217)</x:f>
        <x:v>4200</x:v>
      </x:c>
      <x:c r="J1217" s="7" t="n">
        <x:f>SUMIFS('PO detail'!$X$1130:$X$1137,'PO detail'!$V$1130:$V$1137,"&gt;="&amp;E1217,'PO detail'!$V$1130:$V$1137,"&lt;"&amp;A1217)</x:f>
        <x:v>0</x:v>
      </x:c>
      <x:c r="K1217" s="7" t="n">
        <x:f>SUMIFS('PO detail'!$Y$1130:$Y$1137,'PO detail'!$V$1130:$V$1137,"&gt;="&amp;E1217,'PO detail'!$V$1130:$V$1137,"&lt;"&amp;A1217)</x:f>
        <x:v>0</x:v>
      </x:c>
      <x:c r="L1217" s="7" t="n">
        <x:f>'Inventory detail'!F91*Summary!$K$5*(A1217-E1217)/Summary!$K$6</x:f>
        <x:v>4238.193018480493</x:v>
      </x:c>
      <x:c r="M1217" s="7" t="n">
        <x:f>MAX(0,H1217-L1217)</x:f>
        <x:v>0</x:v>
      </x:c>
      <x:c r="N1217" s="7" t="n">
        <x:f>MAX(0,L1217-H1217)</x:f>
        <x:v>4238.193018480493</x:v>
      </x:c>
      <x:c r="O1217" s="7" t="n">
        <x:f>MAX(0,F1217+I1217-N1217)</x:f>
        <x:v>12712.525667351127</x:v>
      </x:c>
      <x:c r="P1217" s="7" t="n">
        <x:f>MAX(0,N1217-F1217-I1217)</x:f>
        <x:v>0</x:v>
      </x:c>
      <x:c r="Q1217" s="7" t="n">
        <x:f>MAX(0,G1217+J1217-P1217)</x:f>
        <x:v>0</x:v>
      </x:c>
      <x:c r="R1217" s="7" t="n">
        <x:f>M1217+MAX(0,K1217-MAX(0,P1217-G1217-J1217))</x:f>
        <x:v>0</x:v>
      </x:c>
      <x:c r="S1217" s="7" t="n">
        <x:f>SUM(O1217,Q1217,R1217)</x:f>
        <x:v>12712.525667351127</x:v>
      </x:c>
      <x:c r="T1217" s="14" t="n">
        <x:f>'Inventory detail'!T91</x:f>
        <x:v>0.09179999999999999</x:v>
      </x:c>
      <x:c r="U1217" s="14" t="n">
        <x:f>'Inventory detail'!U91</x:f>
        <x:v>0.089947</x:v>
      </x:c>
      <x:c r="V1217" s="9" t="n">
        <x:f>O1217*T1217</x:f>
        <x:v>1167.0098562628334</x:v>
      </x:c>
      <x:c r="W1217" s="9" t="n">
        <x:f>Q1217*T1217</x:f>
        <x:v>0</x:v>
      </x:c>
      <x:c r="X1217" s="9" t="n">
        <x:f>R1217*T1217</x:f>
        <x:v>0</x:v>
      </x:c>
      <x:c r="Y1217" s="9" t="n">
        <x:f>S1217*T1217</x:f>
        <x:v>1167.0098562628334</x:v>
      </x:c>
      <x:c r="Z1217" s="9" t="n">
        <x:f>IF(ISNUMBER(U1217),S1217*(U1217-T1217),"n.a.")</x:f>
        <x:v>-23.556310061601554</x:v>
      </x:c>
      <x:c r="AA1217" s="9" t="n">
        <x:f>IF(ISNUMBER(U1217),Y1217,0)</x:f>
        <x:v>1167.0098562628334</x:v>
      </x:c>
      <x:c r="AB1217" s="7" t="n">
        <x:f>MAX(0,L1217-SUM(F1217:K1217))</x:f>
        <x:v>0</x:v>
      </x:c>
    </x:row>
    <x:row r="1218" ht="22" customHeight="1">
      <x:c r="A1218" s="18" t="n">
        <x:f>Summary!D$41</x:f>
        <x:v>46357</x:v>
      </x:c>
      <x:c r="B1218" s="2" t="str">
        <x:f>'Inventory detail'!A92</x:f>
        <x:v>COIL</x:v>
      </x:c>
      <x:c r="C1218" s="2" t="str">
        <x:f>'Inventory detail'!B92</x:f>
        <x:v>10</x:v>
      </x:c>
      <x:c r="D1218" s="2" t="str">
        <x:f>'Inventory detail'!C92</x:f>
        <x:v>10BLK36-4</x:v>
      </x:c>
      <x:c r="E1218" s="10" t="n">
        <x:f>A92</x:f>
        <x:v>46327</x:v>
      </x:c>
      <x:c r="F1218" s="7" t="n">
        <x:f>O92</x:f>
        <x:v>9382.206488706366</x:v>
      </x:c>
      <x:c r="G1218" s="7" t="n">
        <x:f>Q92</x:f>
        <x:v>0</x:v>
      </x:c>
      <x:c r="H1218" s="7" t="n">
        <x:f>R92</x:f>
        <x:v>0</x:v>
      </x:c>
      <x:c r="I1218" s="7" t="n">
        <x:f>SUMIFS('PO detail'!$W$14:$W$25,'PO detail'!$V$14:$V$25,"&gt;="&amp;E1218,'PO detail'!$V$14:$V$25,"&lt;"&amp;A1218)</x:f>
        <x:v>1000</x:v>
      </x:c>
      <x:c r="J1218" s="7" t="n">
        <x:f>SUMIFS('PO detail'!$X$14:$X$25,'PO detail'!$V$14:$V$25,"&gt;="&amp;E1218,'PO detail'!$V$14:$V$25,"&lt;"&amp;A1218)</x:f>
        <x:v>0</x:v>
      </x:c>
      <x:c r="K1218" s="7" t="n">
        <x:f>SUMIFS('PO detail'!$Y$14:$Y$25,'PO detail'!$V$14:$V$25,"&gt;="&amp;E1218,'PO detail'!$V$14:$V$25,"&lt;"&amp;A1218)</x:f>
        <x:v>0</x:v>
      </x:c>
      <x:c r="L1218" s="7" t="n">
        <x:f>'Inventory detail'!F92*Summary!$K$5*(A1218-E1218)/Summary!$K$6</x:f>
        <x:v>4197.121971252566</x:v>
      </x:c>
      <x:c r="M1218" s="7" t="n">
        <x:f>MAX(0,H1218-L1218)</x:f>
        <x:v>0</x:v>
      </x:c>
      <x:c r="N1218" s="7" t="n">
        <x:f>MAX(0,L1218-H1218)</x:f>
        <x:v>4197.121971252566</x:v>
      </x:c>
      <x:c r="O1218" s="7" t="n">
        <x:f>MAX(0,F1218+I1218-N1218)</x:f>
        <x:v>6185.0845174538</x:v>
      </x:c>
      <x:c r="P1218" s="7" t="n">
        <x:f>MAX(0,N1218-F1218-I1218)</x:f>
        <x:v>0</x:v>
      </x:c>
      <x:c r="Q1218" s="7" t="n">
        <x:f>MAX(0,G1218+J1218-P1218)</x:f>
        <x:v>0</x:v>
      </x:c>
      <x:c r="R1218" s="7" t="n">
        <x:f>M1218+MAX(0,K1218-MAX(0,P1218-G1218-J1218))</x:f>
        <x:v>0</x:v>
      </x:c>
      <x:c r="S1218" s="7" t="n">
        <x:f>SUM(O1218,Q1218,R1218)</x:f>
        <x:v>6185.0845174538</x:v>
      </x:c>
      <x:c r="T1218" s="14" t="n">
        <x:f>'Inventory detail'!T92</x:f>
        <x:v>0.1518</x:v>
      </x:c>
      <x:c r="U1218" s="14" t="n">
        <x:f>'Inventory detail'!U92</x:f>
        <x:v>0.148733</x:v>
      </x:c>
      <x:c r="V1218" s="9" t="n">
        <x:f>O1218*T1218</x:f>
        <x:v>938.8958297494868</x:v>
      </x:c>
      <x:c r="W1218" s="9" t="n">
        <x:f>Q1218*T1218</x:f>
        <x:v>0</x:v>
      </x:c>
      <x:c r="X1218" s="9" t="n">
        <x:f>R1218*T1218</x:f>
        <x:v>0</x:v>
      </x:c>
      <x:c r="Y1218" s="9" t="n">
        <x:f>S1218*T1218</x:f>
        <x:v>938.8958297494868</x:v>
      </x:c>
      <x:c r="Z1218" s="9" t="n">
        <x:f>IF(ISNUMBER(U1218),S1218*(U1218-T1218),"n.a.")</x:f>
        <x:v>-18.96965421503072</x:v>
      </x:c>
      <x:c r="AA1218" s="9" t="n">
        <x:f>IF(ISNUMBER(U1218),Y1218,0)</x:f>
        <x:v>938.8958297494868</x:v>
      </x:c>
      <x:c r="AB1218" s="7" t="n">
        <x:f>MAX(0,L1218-SUM(F1218:K1218))</x:f>
        <x:v>0</x:v>
      </x:c>
    </x:row>
    <x:row r="1219" ht="22" customHeight="1">
      <x:c r="A1219" s="18" t="n">
        <x:f>Summary!D$41</x:f>
        <x:v>46357</x:v>
      </x:c>
      <x:c r="B1219" s="2" t="str">
        <x:f>'Inventory detail'!A93</x:f>
        <x:v>POUC</x:v>
      </x:c>
      <x:c r="C1219" s="2" t="str">
        <x:f>'Inventory detail'!B93</x:f>
        <x:v>10</x:v>
      </x:c>
      <x:c r="D1219" s="2" t="str">
        <x:f>'Inventory detail'!C93</x:f>
        <x:v>LEG5</x:v>
      </x:c>
      <x:c r="E1219" s="10" t="n">
        <x:f>A93</x:f>
        <x:v>46327</x:v>
      </x:c>
      <x:c r="F1219" s="7" t="n">
        <x:f>O93</x:f>
        <x:v>5276.662340862424</x:v>
      </x:c>
      <x:c r="G1219" s="7" t="n">
        <x:f>Q93</x:f>
        <x:v>10000</x:v>
      </x:c>
      <x:c r="H1219" s="7" t="n">
        <x:f>R93</x:f>
        <x:v>0</x:v>
      </x:c>
      <x:c r="I1219" s="7" t="n">
        <x:f>SUMIFS('PO detail'!$W$1489:$W$1493,'PO detail'!$V$1489:$V$1493,"&gt;="&amp;E1219,'PO detail'!$V$1489:$V$1493,"&lt;"&amp;A1219)</x:f>
        <x:v>0</x:v>
      </x:c>
      <x:c r="J1219" s="7" t="n">
        <x:f>SUMIFS('PO detail'!$X$1489:$X$1493,'PO detail'!$V$1489:$V$1493,"&gt;="&amp;E1219,'PO detail'!$V$1489:$V$1493,"&lt;"&amp;A1219)</x:f>
        <x:v>13000</x:v>
      </x:c>
      <x:c r="K1219" s="7" t="n">
        <x:f>SUMIFS('PO detail'!$Y$1489:$Y$1493,'PO detail'!$V$1489:$V$1493,"&gt;="&amp;E1219,'PO detail'!$V$1489:$V$1493,"&lt;"&amp;A1219)</x:f>
        <x:v>0</x:v>
      </x:c>
      <x:c r="L1219" s="7" t="n">
        <x:f>'Inventory detail'!F93*Summary!$K$5*(A1219-E1219)/Summary!$K$6</x:f>
        <x:v>4073.918685831622</x:v>
      </x:c>
      <x:c r="M1219" s="7" t="n">
        <x:f>MAX(0,H1219-L1219)</x:f>
        <x:v>0</x:v>
      </x:c>
      <x:c r="N1219" s="7" t="n">
        <x:f>MAX(0,L1219-H1219)</x:f>
        <x:v>4073.918685831622</x:v>
      </x:c>
      <x:c r="O1219" s="7" t="n">
        <x:f>MAX(0,F1219+I1219-N1219)</x:f>
        <x:v>1202.7436550308016</x:v>
      </x:c>
      <x:c r="P1219" s="7" t="n">
        <x:f>MAX(0,N1219-F1219-I1219)</x:f>
        <x:v>0</x:v>
      </x:c>
      <x:c r="Q1219" s="7" t="n">
        <x:f>MAX(0,G1219+J1219-P1219)</x:f>
        <x:v>23000</x:v>
      </x:c>
      <x:c r="R1219" s="7" t="n">
        <x:f>M1219+MAX(0,K1219-MAX(0,P1219-G1219-J1219))</x:f>
        <x:v>0</x:v>
      </x:c>
      <x:c r="S1219" s="7" t="n">
        <x:f>SUM(O1219,Q1219,R1219)</x:f>
        <x:v>24202.7436550308</x:v>
      </x:c>
      <x:c r="T1219" s="14" t="n">
        <x:f>'Inventory detail'!T93</x:f>
        <x:v>0.0857</x:v>
      </x:c>
      <x:c r="U1219" s="14" t="n">
        <x:f>'Inventory detail'!U93</x:f>
        <x:v>0.09339</x:v>
      </x:c>
      <x:c r="V1219" s="9" t="n">
        <x:f>O1219*T1219</x:f>
        <x:v>103.0751312361397</x:v>
      </x:c>
      <x:c r="W1219" s="9" t="n">
        <x:f>Q1219*T1219</x:f>
        <x:v>1971.1</x:v>
      </x:c>
      <x:c r="X1219" s="9" t="n">
        <x:f>R1219*T1219</x:f>
        <x:v>0</x:v>
      </x:c>
      <x:c r="Y1219" s="9" t="n">
        <x:f>S1219*T1219</x:f>
        <x:v>2074.17513123614</x:v>
      </x:c>
      <x:c r="Z1219" s="9" t="n">
        <x:f>IF(ISNUMBER(U1219),S1219*(U1219-T1219),"n.a.")</x:f>
        <x:v>186.1190987071869</x:v>
      </x:c>
      <x:c r="AA1219" s="9" t="n">
        <x:f>IF(ISNUMBER(U1219),Y1219,0)</x:f>
        <x:v>2074.17513123614</x:v>
      </x:c>
      <x:c r="AB1219" s="7" t="n">
        <x:f>MAX(0,L1219-SUM(F1219:K1219))</x:f>
        <x:v>0</x:v>
      </x:c>
    </x:row>
    <x:row r="1220" ht="22" customHeight="1">
      <x:c r="A1220" s="18" t="n">
        <x:f>Summary!D$41</x:f>
        <x:v>46357</x:v>
      </x:c>
      <x:c r="B1220" s="2" t="str">
        <x:f>'Inventory detail'!A94</x:f>
        <x:v>WIRE</x:v>
      </x:c>
      <x:c r="C1220" s="2" t="str">
        <x:f>'Inventory detail'!B94</x:f>
        <x:v>10</x:v>
      </x:c>
      <x:c r="D1220" s="2" t="str">
        <x:f>'Inventory detail'!C94</x:f>
        <x:v>DL012SIL</x:v>
      </x:c>
      <x:c r="E1220" s="10" t="n">
        <x:f>A94</x:f>
        <x:v>46327</x:v>
      </x:c>
      <x:c r="F1220" s="7" t="n">
        <x:f>O94</x:f>
        <x:v>24789.258973305954</x:v>
      </x:c>
      <x:c r="G1220" s="7" t="n">
        <x:f>Q94</x:f>
        <x:v>0</x:v>
      </x:c>
      <x:c r="H1220" s="7" t="n">
        <x:f>R94</x:f>
        <x:v>0</x:v>
      </x:c>
      <x:c r="I1220" s="7" t="n">
        <x:f>SUMIFS('PO detail'!$W$1886:$W$1889,'PO detail'!$V$1886:$V$1889,"&gt;="&amp;E1220,'PO detail'!$V$1886:$V$1889,"&lt;"&amp;A1220)</x:f>
        <x:v>19000</x:v>
      </x:c>
      <x:c r="J1220" s="7" t="n">
        <x:f>SUMIFS('PO detail'!$X$1886:$X$1889,'PO detail'!$V$1886:$V$1889,"&gt;="&amp;E1220,'PO detail'!$V$1886:$V$1889,"&lt;"&amp;A1220)</x:f>
        <x:v>0</x:v>
      </x:c>
      <x:c r="K1220" s="7" t="n">
        <x:f>SUMIFS('PO detail'!$Y$1886:$Y$1889,'PO detail'!$V$1886:$V$1889,"&gt;="&amp;E1220,'PO detail'!$V$1886:$V$1889,"&lt;"&amp;A1220)</x:f>
        <x:v>0</x:v>
      </x:c>
      <x:c r="L1220" s="7" t="n">
        <x:f>'Inventory detail'!F94*Summary!$K$5*(A1220-E1220)/Summary!$K$6</x:f>
        <x:v>4057.4882956878846</x:v>
      </x:c>
      <x:c r="M1220" s="7" t="n">
        <x:f>MAX(0,H1220-L1220)</x:f>
        <x:v>0</x:v>
      </x:c>
      <x:c r="N1220" s="7" t="n">
        <x:f>MAX(0,L1220-H1220)</x:f>
        <x:v>4057.4882956878846</x:v>
      </x:c>
      <x:c r="O1220" s="7" t="n">
        <x:f>MAX(0,F1220+I1220-N1220)</x:f>
        <x:v>39731.77067761807</x:v>
      </x:c>
      <x:c r="P1220" s="7" t="n">
        <x:f>MAX(0,N1220-F1220-I1220)</x:f>
        <x:v>0</x:v>
      </x:c>
      <x:c r="Q1220" s="7" t="n">
        <x:f>MAX(0,G1220+J1220-P1220)</x:f>
        <x:v>0</x:v>
      </x:c>
      <x:c r="R1220" s="7" t="n">
        <x:f>M1220+MAX(0,K1220-MAX(0,P1220-G1220-J1220))</x:f>
        <x:v>0</x:v>
      </x:c>
      <x:c r="S1220" s="7" t="n">
        <x:f>SUM(O1220,Q1220,R1220)</x:f>
        <x:v>39731.77067761807</x:v>
      </x:c>
      <x:c r="T1220" s="14" t="n">
        <x:f>'Inventory detail'!T94</x:f>
        <x:v>0.08259999999999999</x:v>
      </x:c>
      <x:c r="U1220" s="14" t="n">
        <x:f>'Inventory detail'!U94</x:f>
        <x:v>0.08259999999999999</x:v>
      </x:c>
      <x:c r="V1220" s="9" t="n">
        <x:f>O1220*T1220</x:f>
        <x:v>3281.8442579712523</x:v>
      </x:c>
      <x:c r="W1220" s="9" t="n">
        <x:f>Q1220*T1220</x:f>
        <x:v>0</x:v>
      </x:c>
      <x:c r="X1220" s="9" t="n">
        <x:f>R1220*T1220</x:f>
        <x:v>0</x:v>
      </x:c>
      <x:c r="Y1220" s="9" t="n">
        <x:f>S1220*T1220</x:f>
        <x:v>3281.8442579712523</x:v>
      </x:c>
      <x:c r="Z1220" s="9" t="n">
        <x:f>IF(ISNUMBER(U1220),S1220*(U1220-T1220),"n.a.")</x:f>
        <x:v>0</x:v>
      </x:c>
      <x:c r="AA1220" s="9" t="n">
        <x:f>IF(ISNUMBER(U1220),Y1220,0)</x:f>
        <x:v>3281.8442579712523</x:v>
      </x:c>
      <x:c r="AB1220" s="7" t="n">
        <x:f>MAX(0,L1220-SUM(F1220:K1220))</x:f>
        <x:v>0</x:v>
      </x:c>
    </x:row>
    <x:row r="1221" ht="22" customHeight="1">
      <x:c r="A1221" s="18" t="n">
        <x:f>Summary!D$41</x:f>
        <x:v>46357</x:v>
      </x:c>
      <x:c r="B1221" s="2" t="str">
        <x:f>'Inventory detail'!A95</x:f>
        <x:v>WIRE</x:v>
      </x:c>
      <x:c r="C1221" s="2" t="str">
        <x:f>'Inventory detail'!B95</x:f>
        <x:v>10</x:v>
      </x:c>
      <x:c r="D1221" s="2" t="str">
        <x:f>'Inventory detail'!C95</x:f>
        <x:v>DL058BLK</x:v>
      </x:c>
      <x:c r="E1221" s="10" t="n">
        <x:f>A95</x:f>
        <x:v>46327</x:v>
      </x:c>
      <x:c r="F1221" s="7" t="n">
        <x:f>O95</x:f>
        <x:v>24739.63039014374</x:v>
      </x:c>
      <x:c r="G1221" s="7" t="n">
        <x:f>Q95</x:f>
        <x:v>0</x:v>
      </x:c>
      <x:c r="H1221" s="7" t="n">
        <x:f>R95</x:f>
        <x:v>0</x:v>
      </x:c>
      <x:c r="I1221" s="7" t="n">
        <x:f>SUMIFS('PO detail'!$W$1946:$W$1949,'PO detail'!$V$1946:$V$1949,"&gt;="&amp;E1221,'PO detail'!$V$1946:$V$1949,"&lt;"&amp;A1221)</x:f>
        <x:v>20000</x:v>
      </x:c>
      <x:c r="J1221" s="7" t="n">
        <x:f>SUMIFS('PO detail'!$X$1946:$X$1949,'PO detail'!$V$1946:$V$1949,"&gt;="&amp;E1221,'PO detail'!$V$1946:$V$1949,"&lt;"&amp;A1221)</x:f>
        <x:v>0</x:v>
      </x:c>
      <x:c r="K1221" s="7" t="n">
        <x:f>SUMIFS('PO detail'!$Y$1946:$Y$1949,'PO detail'!$V$1946:$V$1949,"&gt;="&amp;E1221,'PO detail'!$V$1946:$V$1949,"&lt;"&amp;A1221)</x:f>
        <x:v>0</x:v>
      </x:c>
      <x:c r="L1221" s="7" t="n">
        <x:f>'Inventory detail'!F95*Summary!$K$5*(A1221-E1221)/Summary!$K$6</x:f>
        <x:v>3991.7864476386035</x:v>
      </x:c>
      <x:c r="M1221" s="7" t="n">
        <x:f>MAX(0,H1221-L1221)</x:f>
        <x:v>0</x:v>
      </x:c>
      <x:c r="N1221" s="7" t="n">
        <x:f>MAX(0,L1221-H1221)</x:f>
        <x:v>3991.7864476386035</x:v>
      </x:c>
      <x:c r="O1221" s="7" t="n">
        <x:f>MAX(0,F1221+I1221-N1221)</x:f>
        <x:v>40747.84394250513</x:v>
      </x:c>
      <x:c r="P1221" s="7" t="n">
        <x:f>MAX(0,N1221-F1221-I1221)</x:f>
        <x:v>0</x:v>
      </x:c>
      <x:c r="Q1221" s="7" t="n">
        <x:f>MAX(0,G1221+J1221-P1221)</x:f>
        <x:v>0</x:v>
      </x:c>
      <x:c r="R1221" s="7" t="n">
        <x:f>M1221+MAX(0,K1221-MAX(0,P1221-G1221-J1221))</x:f>
        <x:v>0</x:v>
      </x:c>
      <x:c r="S1221" s="7" t="n">
        <x:f>SUM(O1221,Q1221,R1221)</x:f>
        <x:v>40747.84394250513</x:v>
      </x:c>
      <x:c r="T1221" s="14" t="n">
        <x:f>'Inventory detail'!T95</x:f>
        <x:v>0.1082</x:v>
      </x:c>
      <x:c r="U1221" s="14" t="n">
        <x:f>'Inventory detail'!U95</x:f>
        <x:v>0.1082</x:v>
      </x:c>
      <x:c r="V1221" s="9" t="n">
        <x:f>O1221*T1221</x:f>
        <x:v>4408.916714579055</x:v>
      </x:c>
      <x:c r="W1221" s="9" t="n">
        <x:f>Q1221*T1221</x:f>
        <x:v>0</x:v>
      </x:c>
      <x:c r="X1221" s="9" t="n">
        <x:f>R1221*T1221</x:f>
        <x:v>0</x:v>
      </x:c>
      <x:c r="Y1221" s="9" t="n">
        <x:f>S1221*T1221</x:f>
        <x:v>4408.916714579055</x:v>
      </x:c>
      <x:c r="Z1221" s="9" t="n">
        <x:f>IF(ISNUMBER(U1221),S1221*(U1221-T1221),"n.a.")</x:f>
        <x:v>0</x:v>
      </x:c>
      <x:c r="AA1221" s="9" t="n">
        <x:f>IF(ISNUMBER(U1221),Y1221,0)</x:f>
        <x:v>4408.916714579055</x:v>
      </x:c>
      <x:c r="AB1221" s="7" t="n">
        <x:f>MAX(0,L1221-SUM(F1221:K1221))</x:f>
        <x:v>0</x:v>
      </x:c>
    </x:row>
    <x:row r="1222" ht="22" customHeight="1">
      <x:c r="A1222" s="18" t="n">
        <x:f>Summary!D$41</x:f>
        <x:v>46357</x:v>
      </x:c>
      <x:c r="B1222" s="2" t="str">
        <x:f>'Inventory detail'!A96</x:f>
        <x:v>COIL</x:v>
      </x:c>
      <x:c r="C1222" s="2" t="str">
        <x:f>'Inventory detail'!B96</x:f>
        <x:v>30</x:v>
      </x:c>
      <x:c r="D1222" s="2" t="str">
        <x:f>'Inventory detail'!C96</x:f>
        <x:v>11BLK12-4</x:v>
      </x:c>
      <x:c r="E1222" s="10" t="n">
        <x:f>A96</x:f>
        <x:v>46327</x:v>
      </x:c>
      <x:c r="F1222" s="7" t="n">
        <x:f>O96</x:f>
        <x:v>14296.303901437372</x:v>
      </x:c>
      <x:c r="G1222" s="7" t="n">
        <x:f>Q96</x:f>
        <x:v>0</x:v>
      </x:c>
      <x:c r="H1222" s="7" t="n">
        <x:f>R96</x:f>
        <x:v>0</x:v>
      </x:c>
      <x:c r="I1222" s="7" t="n">
        <x:f>SUMIFS('PO detail'!$W$714:$W$722,'PO detail'!$V$714:$V$722,"&gt;="&amp;E1222,'PO detail'!$V$714:$V$722,"&lt;"&amp;A1222)</x:f>
        <x:v>0</x:v>
      </x:c>
      <x:c r="J1222" s="7" t="n">
        <x:f>SUMIFS('PO detail'!$X$714:$X$722,'PO detail'!$V$714:$V$722,"&gt;="&amp;E1222,'PO detail'!$V$714:$V$722,"&lt;"&amp;A1222)</x:f>
        <x:v>0</x:v>
      </x:c>
      <x:c r="K1222" s="7" t="n">
        <x:f>SUMIFS('PO detail'!$Y$714:$Y$722,'PO detail'!$V$714:$V$722,"&gt;="&amp;E1222,'PO detail'!$V$714:$V$722,"&lt;"&amp;A1222)</x:f>
        <x:v>0</x:v>
      </x:c>
      <x:c r="L1222" s="7" t="n">
        <x:f>'Inventory detail'!F96*Summary!$K$5*(A1222-E1222)/Summary!$K$6</x:f>
        <x:v>3917.864476386037</x:v>
      </x:c>
      <x:c r="M1222" s="7" t="n">
        <x:f>MAX(0,H1222-L1222)</x:f>
        <x:v>0</x:v>
      </x:c>
      <x:c r="N1222" s="7" t="n">
        <x:f>MAX(0,L1222-H1222)</x:f>
        <x:v>3917.864476386037</x:v>
      </x:c>
      <x:c r="O1222" s="7" t="n">
        <x:f>MAX(0,F1222+I1222-N1222)</x:f>
        <x:v>10378.439425051334</x:v>
      </x:c>
      <x:c r="P1222" s="7" t="n">
        <x:f>MAX(0,N1222-F1222-I1222)</x:f>
        <x:v>0</x:v>
      </x:c>
      <x:c r="Q1222" s="7" t="n">
        <x:f>MAX(0,G1222+J1222-P1222)</x:f>
        <x:v>0</x:v>
      </x:c>
      <x:c r="R1222" s="7" t="n">
        <x:f>M1222+MAX(0,K1222-MAX(0,P1222-G1222-J1222))</x:f>
        <x:v>0</x:v>
      </x:c>
      <x:c r="S1222" s="7" t="n">
        <x:f>SUM(O1222,Q1222,R1222)</x:f>
        <x:v>10378.439425051334</x:v>
      </x:c>
      <x:c r="T1222" s="14" t="n">
        <x:f>'Inventory detail'!T96</x:f>
        <x:v>0.0559</x:v>
      </x:c>
      <x:c r="U1222" s="14" t="n">
        <x:f>'Inventory detail'!U96</x:f>
        <x:v>0.054807999999999996</x:v>
      </x:c>
      <x:c r="V1222" s="9" t="n">
        <x:f>O1222*T1222</x:f>
        <x:v>580.1547638603696</x:v>
      </x:c>
      <x:c r="W1222" s="9" t="n">
        <x:f>Q1222*T1222</x:f>
        <x:v>0</x:v>
      </x:c>
      <x:c r="X1222" s="9" t="n">
        <x:f>R1222*T1222</x:f>
        <x:v>0</x:v>
      </x:c>
      <x:c r="Y1222" s="9" t="n">
        <x:f>S1222*T1222</x:f>
        <x:v>580.1547638603696</x:v>
      </x:c>
      <x:c r="Z1222" s="9" t="n">
        <x:f>IF(ISNUMBER(U1222),S1222*(U1222-T1222),"n.a.")</x:f>
        <x:v>-11.333255852156086</x:v>
      </x:c>
      <x:c r="AA1222" s="9" t="n">
        <x:f>IF(ISNUMBER(U1222),Y1222,0)</x:f>
        <x:v>580.1547638603696</x:v>
      </x:c>
      <x:c r="AB1222" s="7" t="n">
        <x:f>MAX(0,L1222-SUM(F1222:K1222))</x:f>
        <x:v>0</x:v>
      </x:c>
    </x:row>
    <x:row r="1223" ht="22" customHeight="1">
      <x:c r="A1223" s="18" t="n">
        <x:f>Summary!D$41</x:f>
        <x:v>46357</x:v>
      </x:c>
      <x:c r="B1223" s="2" t="str">
        <x:f>'Inventory detail'!A97</x:f>
        <x:v>COIL</x:v>
      </x:c>
      <x:c r="C1223" s="2" t="str">
        <x:f>'Inventory detail'!B97</x:f>
        <x:v>10</x:v>
      </x:c>
      <x:c r="D1223" s="2" t="str">
        <x:f>'Inventory detail'!C97</x:f>
        <x:v>13WHT12-4</x:v>
      </x:c>
      <x:c r="E1223" s="10" t="n">
        <x:f>A97</x:f>
        <x:v>46327</x:v>
      </x:c>
      <x:c r="F1223" s="7" t="n">
        <x:f>O97</x:f>
        <x:v>8646.682874743326</x:v>
      </x:c>
      <x:c r="G1223" s="7" t="n">
        <x:f>Q97</x:f>
        <x:v>0</x:v>
      </x:c>
      <x:c r="H1223" s="7" t="n">
        <x:f>R97</x:f>
        <x:v>0</x:v>
      </x:c>
      <x:c r="I1223" s="7" t="n">
        <x:f>SUMIFS('PO detail'!$W$147:$W$155,'PO detail'!$V$147:$V$155,"&gt;="&amp;E1223,'PO detail'!$V$147:$V$155,"&lt;"&amp;A1223)</x:f>
        <x:v>4200</x:v>
      </x:c>
      <x:c r="J1223" s="7" t="n">
        <x:f>SUMIFS('PO detail'!$X$147:$X$155,'PO detail'!$V$147:$V$155,"&gt;="&amp;E1223,'PO detail'!$V$147:$V$155,"&lt;"&amp;A1223)</x:f>
        <x:v>0</x:v>
      </x:c>
      <x:c r="K1223" s="7" t="n">
        <x:f>SUMIFS('PO detail'!$Y$147:$Y$155,'PO detail'!$V$147:$V$155,"&gt;="&amp;E1223,'PO detail'!$V$147:$V$155,"&lt;"&amp;A1223)</x:f>
        <x:v>0</x:v>
      </x:c>
      <x:c r="L1223" s="7" t="n">
        <x:f>'Inventory detail'!F97*Summary!$K$5*(A1223-E1223)/Summary!$K$6</x:f>
        <x:v>3852.152772073922</x:v>
      </x:c>
      <x:c r="M1223" s="7" t="n">
        <x:f>MAX(0,H1223-L1223)</x:f>
        <x:v>0</x:v>
      </x:c>
      <x:c r="N1223" s="7" t="n">
        <x:f>MAX(0,L1223-H1223)</x:f>
        <x:v>3852.152772073922</x:v>
      </x:c>
      <x:c r="O1223" s="7" t="n">
        <x:f>MAX(0,F1223+I1223-N1223)</x:f>
        <x:v>8994.530102669405</x:v>
      </x:c>
      <x:c r="P1223" s="7" t="n">
        <x:f>MAX(0,N1223-F1223-I1223)</x:f>
        <x:v>0</x:v>
      </x:c>
      <x:c r="Q1223" s="7" t="n">
        <x:f>MAX(0,G1223+J1223-P1223)</x:f>
        <x:v>0</x:v>
      </x:c>
      <x:c r="R1223" s="7" t="n">
        <x:f>M1223+MAX(0,K1223-MAX(0,P1223-G1223-J1223))</x:f>
        <x:v>0</x:v>
      </x:c>
      <x:c r="S1223" s="7" t="n">
        <x:f>SUM(O1223,Q1223,R1223)</x:f>
        <x:v>8994.530102669405</x:v>
      </x:c>
      <x:c r="T1223" s="14" t="n">
        <x:f>'Inventory detail'!T97</x:f>
        <x:v>0.0848</x:v>
      </x:c>
      <x:c r="U1223" s="14" t="n">
        <x:f>'Inventory detail'!U97</x:f>
        <x:v>0.083096</x:v>
      </x:c>
      <x:c r="V1223" s="9" t="n">
        <x:f>O1223*T1223</x:f>
        <x:v>762.7361527063656</x:v>
      </x:c>
      <x:c r="W1223" s="9" t="n">
        <x:f>Q1223*T1223</x:f>
        <x:v>0</x:v>
      </x:c>
      <x:c r="X1223" s="9" t="n">
        <x:f>R1223*T1223</x:f>
        <x:v>0</x:v>
      </x:c>
      <x:c r="Y1223" s="9" t="n">
        <x:f>S1223*T1223</x:f>
        <x:v>762.7361527063656</x:v>
      </x:c>
      <x:c r="Z1223" s="9" t="n">
        <x:f>IF(ISNUMBER(U1223),S1223*(U1223-T1223),"n.a.")</x:f>
        <x:v>-15.32667929494864</x:v>
      </x:c>
      <x:c r="AA1223" s="9" t="n">
        <x:f>IF(ISNUMBER(U1223),Y1223,0)</x:f>
        <x:v>762.7361527063656</x:v>
      </x:c>
      <x:c r="AB1223" s="7" t="n">
        <x:f>MAX(0,L1223-SUM(F1223:K1223))</x:f>
        <x:v>0</x:v>
      </x:c>
    </x:row>
    <x:row r="1224" ht="22" customHeight="1">
      <x:c r="A1224" s="18" t="n">
        <x:f>Summary!D$41</x:f>
        <x:v>46357</x:v>
      </x:c>
      <x:c r="B1224" s="2" t="str">
        <x:f>'Inventory detail'!A98</x:f>
        <x:v>POUC</x:v>
      </x:c>
      <x:c r="C1224" s="2" t="str">
        <x:f>'Inventory detail'!B98</x:f>
        <x:v>10</x:v>
      </x:c>
      <x:c r="D1224" s="2" t="str">
        <x:f>'Inventory detail'!C98</x:f>
        <x:v>MIL5</x:v>
      </x:c>
      <x:c r="E1224" s="10" t="n">
        <x:f>A98</x:f>
        <x:v>46327</x:v>
      </x:c>
      <x:c r="F1224" s="7" t="n">
        <x:f>O98</x:f>
        <x:v>20000</x:v>
      </x:c>
      <x:c r="G1224" s="7" t="n">
        <x:f>Q98</x:f>
        <x:v>60000</x:v>
      </x:c>
      <x:c r="H1224" s="7" t="n">
        <x:f>R98</x:f>
        <x:v>76365.57404517454</x:v>
      </x:c>
      <x:c r="I1224" s="7" t="n">
        <x:f>SUMIFS('PO detail'!$W$1560:$W$1561,'PO detail'!$V$1560:$V$1561,"&gt;="&amp;E1224,'PO detail'!$V$1560:$V$1561,"&lt;"&amp;A1224)</x:f>
        <x:v>0</x:v>
      </x:c>
      <x:c r="J1224" s="7" t="n">
        <x:f>SUMIFS('PO detail'!$X$1560:$X$1561,'PO detail'!$V$1560:$V$1561,"&gt;="&amp;E1224,'PO detail'!$V$1560:$V$1561,"&lt;"&amp;A1224)</x:f>
        <x:v>0</x:v>
      </x:c>
      <x:c r="K1224" s="7" t="n">
        <x:f>SUMIFS('PO detail'!$Y$1560:$Y$1561,'PO detail'!$V$1560:$V$1561,"&gt;="&amp;E1224,'PO detail'!$V$1560:$V$1561,"&lt;"&amp;A1224)</x:f>
        <x:v>0</x:v>
      </x:c>
      <x:c r="L1224" s="7" t="n">
        <x:f>'Inventory detail'!F98*Summary!$K$5*(A1224-E1224)/Summary!$K$6</x:f>
        <x:v>3827.5121149897327</x:v>
      </x:c>
      <x:c r="M1224" s="7" t="n">
        <x:f>MAX(0,H1224-L1224)</x:f>
        <x:v>72538.0619301848</x:v>
      </x:c>
      <x:c r="N1224" s="7" t="n">
        <x:f>MAX(0,L1224-H1224)</x:f>
        <x:v>0</x:v>
      </x:c>
      <x:c r="O1224" s="7" t="n">
        <x:f>MAX(0,F1224+I1224-N1224)</x:f>
        <x:v>20000</x:v>
      </x:c>
      <x:c r="P1224" s="7" t="n">
        <x:f>MAX(0,N1224-F1224-I1224)</x:f>
        <x:v>0</x:v>
      </x:c>
      <x:c r="Q1224" s="7" t="n">
        <x:f>MAX(0,G1224+J1224-P1224)</x:f>
        <x:v>60000</x:v>
      </x:c>
      <x:c r="R1224" s="7" t="n">
        <x:f>M1224+MAX(0,K1224-MAX(0,P1224-G1224-J1224))</x:f>
        <x:v>72538.0619301848</x:v>
      </x:c>
      <x:c r="S1224" s="7" t="n">
        <x:f>SUM(O1224,Q1224,R1224)</x:f>
        <x:v>152538.0619301848</x:v>
      </x:c>
      <x:c r="T1224" s="14" t="n">
        <x:f>'Inventory detail'!T98</x:f>
        <x:v>0.008100000000000001</x:v>
      </x:c>
      <x:c r="U1224" s="14" t="n">
        <x:f>'Inventory detail'!U98</x:f>
        <x:v>0.00891</x:v>
      </x:c>
      <x:c r="V1224" s="9" t="n">
        <x:f>O1224*T1224</x:f>
        <x:v>162.00000000000003</x:v>
      </x:c>
      <x:c r="W1224" s="9" t="n">
        <x:f>Q1224*T1224</x:f>
        <x:v>486.00000000000006</x:v>
      </x:c>
      <x:c r="X1224" s="9" t="n">
        <x:f>R1224*T1224</x:f>
        <x:v>587.5583016344971</x:v>
      </x:c>
      <x:c r="Y1224" s="9" t="n">
        <x:f>S1224*T1224</x:f>
        <x:v>1235.5583016344972</x:v>
      </x:c>
      <x:c r="Z1224" s="9" t="n">
        <x:f>IF(ISNUMBER(U1224),S1224*(U1224-T1224),"n.a.")</x:f>
        <x:v>123.55583016344941</x:v>
      </x:c>
      <x:c r="AA1224" s="9" t="n">
        <x:f>IF(ISNUMBER(U1224),Y1224,0)</x:f>
        <x:v>1235.5583016344972</x:v>
      </x:c>
      <x:c r="AB1224" s="7" t="n">
        <x:f>MAX(0,L1224-SUM(F1224:K1224))</x:f>
        <x:v>0</x:v>
      </x:c>
    </x:row>
    <x:row r="1225" ht="22" customHeight="1">
      <x:c r="A1225" s="18" t="n">
        <x:f>Summary!D$41</x:f>
        <x:v>46357</x:v>
      </x:c>
      <x:c r="B1225" s="2" t="str">
        <x:f>'Inventory detail'!A99</x:f>
        <x:v>COIL</x:v>
      </x:c>
      <x:c r="C1225" s="2" t="str">
        <x:f>'Inventory detail'!B99</x:f>
        <x:v>60</x:v>
      </x:c>
      <x:c r="D1225" s="2" t="str">
        <x:f>'Inventory detail'!C99</x:f>
        <x:v>6NAV12-4</x:v>
      </x:c>
      <x:c r="E1225" s="10" t="n">
        <x:f>A99</x:f>
        <x:v>46327</x:v>
      </x:c>
      <x:c r="F1225" s="7" t="n">
        <x:f>O99</x:f>
        <x:v>11603.356386036961</x:v>
      </x:c>
      <x:c r="G1225" s="7" t="n">
        <x:f>Q99</x:f>
        <x:v>0</x:v>
      </x:c>
      <x:c r="H1225" s="7" t="n">
        <x:f>R99</x:f>
        <x:v>0</x:v>
      </x:c>
      <x:c r="I1225" s="7" t="n">
        <x:f>SUMIFS('PO detail'!$W$1355:$W$1358,'PO detail'!$V$1355:$V$1358,"&gt;="&amp;E1225,'PO detail'!$V$1355:$V$1358,"&lt;"&amp;A1225)</x:f>
        <x:v>2500</x:v>
      </x:c>
      <x:c r="J1225" s="7" t="n">
        <x:f>SUMIFS('PO detail'!$X$1355:$X$1358,'PO detail'!$V$1355:$V$1358,"&gt;="&amp;E1225,'PO detail'!$V$1355:$V$1358,"&lt;"&amp;A1225)</x:f>
        <x:v>0</x:v>
      </x:c>
      <x:c r="K1225" s="7" t="n">
        <x:f>SUMIFS('PO detail'!$Y$1355:$Y$1358,'PO detail'!$V$1355:$V$1358,"&gt;="&amp;E1225,'PO detail'!$V$1355:$V$1358,"&lt;"&amp;A1225)</x:f>
        <x:v>0</x:v>
      </x:c>
      <x:c r="L1225" s="7" t="n">
        <x:f>'Inventory detail'!F99*Summary!$K$5*(A1225-E1225)/Summary!$K$6</x:f>
        <x:v>3778.230800821355</x:v>
      </x:c>
      <x:c r="M1225" s="7" t="n">
        <x:f>MAX(0,H1225-L1225)</x:f>
        <x:v>0</x:v>
      </x:c>
      <x:c r="N1225" s="7" t="n">
        <x:f>MAX(0,L1225-H1225)</x:f>
        <x:v>3778.230800821355</x:v>
      </x:c>
      <x:c r="O1225" s="7" t="n">
        <x:f>MAX(0,F1225+I1225-N1225)</x:f>
        <x:v>10325.125585215606</x:v>
      </x:c>
      <x:c r="P1225" s="7" t="n">
        <x:f>MAX(0,N1225-F1225-I1225)</x:f>
        <x:v>0</x:v>
      </x:c>
      <x:c r="Q1225" s="7" t="n">
        <x:f>MAX(0,G1225+J1225-P1225)</x:f>
        <x:v>0</x:v>
      </x:c>
      <x:c r="R1225" s="7" t="n">
        <x:f>M1225+MAX(0,K1225-MAX(0,P1225-G1225-J1225))</x:f>
        <x:v>0</x:v>
      </x:c>
      <x:c r="S1225" s="7" t="n">
        <x:f>SUM(O1225,Q1225,R1225)</x:f>
        <x:v>10325.125585215606</x:v>
      </x:c>
      <x:c r="T1225" s="14" t="n">
        <x:f>'Inventory detail'!T99</x:f>
        <x:v>0.0365</x:v>
      </x:c>
      <x:c r="U1225" s="14" t="n">
        <x:f>'Inventory detail'!U99</x:f>
        <x:v>0.0356915</x:v>
      </x:c>
      <x:c r="V1225" s="9" t="n">
        <x:f>O1225*T1225</x:f>
        <x:v>376.86708386036963</x:v>
      </x:c>
      <x:c r="W1225" s="9" t="n">
        <x:f>Q1225*T1225</x:f>
        <x:v>0</x:v>
      </x:c>
      <x:c r="X1225" s="9" t="n">
        <x:f>R1225*T1225</x:f>
        <x:v>0</x:v>
      </x:c>
      <x:c r="Y1225" s="9" t="n">
        <x:f>S1225*T1225</x:f>
        <x:v>376.86708386036963</x:v>
      </x:c>
      <x:c r="Z1225" s="9" t="n">
        <x:f>IF(ISNUMBER(U1225),S1225*(U1225-T1225),"n.a.")</x:f>
        <x:v>-8.347864035646785</x:v>
      </x:c>
      <x:c r="AA1225" s="9" t="n">
        <x:f>IF(ISNUMBER(U1225),Y1225,0)</x:f>
        <x:v>376.86708386036963</x:v>
      </x:c>
      <x:c r="AB1225" s="7" t="n">
        <x:f>MAX(0,L1225-SUM(F1225:K1225))</x:f>
        <x:v>0</x:v>
      </x:c>
    </x:row>
    <x:row r="1226" ht="22" customHeight="1">
      <x:c r="A1226" s="18" t="n">
        <x:f>Summary!D$41</x:f>
        <x:v>46357</x:v>
      </x:c>
      <x:c r="B1226" s="2" t="str">
        <x:f>'Inventory detail'!A100</x:f>
        <x:v>POUC</x:v>
      </x:c>
      <x:c r="C1226" s="2" t="str">
        <x:f>'Inventory detail'!B100</x:f>
        <x:v>10</x:v>
      </x:c>
      <x:c r="D1226" s="2" t="str">
        <x:f>'Inventory detail'!C100</x:f>
        <x:v>LUG5</x:v>
      </x:c>
      <x:c r="E1226" s="10" t="n">
        <x:f>A100</x:f>
        <x:v>46327</x:v>
      </x:c>
      <x:c r="F1226" s="7" t="n">
        <x:f>O100</x:f>
        <x:v>12616.703408624231</x:v>
      </x:c>
      <x:c r="G1226" s="7" t="n">
        <x:f>Q100</x:f>
        <x:v>0</x:v>
      </x:c>
      <x:c r="H1226" s="7" t="n">
        <x:f>R100</x:f>
        <x:v>0</x:v>
      </x:c>
      <x:c r="I1226" s="7" t="n">
        <x:f>SUMIFS('PO detail'!$W$1545:$W$1547,'PO detail'!$V$1545:$V$1547,"&gt;="&amp;E1226,'PO detail'!$V$1545:$V$1547,"&lt;"&amp;A1226)</x:f>
        <x:v>0</x:v>
      </x:c>
      <x:c r="J1226" s="7" t="n">
        <x:f>SUMIFS('PO detail'!$X$1545:$X$1547,'PO detail'!$V$1545:$V$1547,"&gt;="&amp;E1226,'PO detail'!$V$1545:$V$1547,"&lt;"&amp;A1226)</x:f>
        <x:v>32000</x:v>
      </x:c>
      <x:c r="K1226" s="7" t="n">
        <x:f>SUMIFS('PO detail'!$Y$1545:$Y$1547,'PO detail'!$V$1545:$V$1547,"&gt;="&amp;E1226,'PO detail'!$V$1545:$V$1547,"&lt;"&amp;A1226)</x:f>
        <x:v>0</x:v>
      </x:c>
      <x:c r="L1226" s="7" t="n">
        <x:f>'Inventory detail'!F100*Summary!$K$5*(A1226-E1226)/Summary!$K$6</x:f>
        <x:v>3630.3868583162216</x:v>
      </x:c>
      <x:c r="M1226" s="7" t="n">
        <x:f>MAX(0,H1226-L1226)</x:f>
        <x:v>0</x:v>
      </x:c>
      <x:c r="N1226" s="7" t="n">
        <x:f>MAX(0,L1226-H1226)</x:f>
        <x:v>3630.3868583162216</x:v>
      </x:c>
      <x:c r="O1226" s="7" t="n">
        <x:f>MAX(0,F1226+I1226-N1226)</x:f>
        <x:v>8986.316550308009</x:v>
      </x:c>
      <x:c r="P1226" s="7" t="n">
        <x:f>MAX(0,N1226-F1226-I1226)</x:f>
        <x:v>0</x:v>
      </x:c>
      <x:c r="Q1226" s="7" t="n">
        <x:f>MAX(0,G1226+J1226-P1226)</x:f>
        <x:v>32000</x:v>
      </x:c>
      <x:c r="R1226" s="7" t="n">
        <x:f>M1226+MAX(0,K1226-MAX(0,P1226-G1226-J1226))</x:f>
        <x:v>0</x:v>
      </x:c>
      <x:c r="S1226" s="7" t="n">
        <x:f>SUM(O1226,Q1226,R1226)</x:f>
        <x:v>40986.31655030801</x:v>
      </x:c>
      <x:c r="T1226" s="14" t="n">
        <x:f>'Inventory detail'!T100</x:f>
        <x:v>0.0103</x:v>
      </x:c>
      <x:c r="U1226" s="14" t="n">
        <x:f>'Inventory detail'!U100</x:f>
        <x:v>0.01122</x:v>
      </x:c>
      <x:c r="V1226" s="9" t="n">
        <x:f>O1226*T1226</x:f>
        <x:v>92.55906046817249</x:v>
      </x:c>
      <x:c r="W1226" s="9" t="n">
        <x:f>Q1226*T1226</x:f>
        <x:v>329.6</x:v>
      </x:c>
      <x:c r="X1226" s="9" t="n">
        <x:f>R1226*T1226</x:f>
        <x:v>0</x:v>
      </x:c>
      <x:c r="Y1226" s="9" t="n">
        <x:f>S1226*T1226</x:f>
        <x:v>422.15906046817247</x:v>
      </x:c>
      <x:c r="Z1226" s="9" t="n">
        <x:f>IF(ISNUMBER(U1226),S1226*(U1226-T1226),"n.a.")</x:f>
        <x:v>37.7074112262834</x:v>
      </x:c>
      <x:c r="AA1226" s="9" t="n">
        <x:f>IF(ISNUMBER(U1226),Y1226,0)</x:f>
        <x:v>422.15906046817247</x:v>
      </x:c>
      <x:c r="AB1226" s="7" t="n">
        <x:f>MAX(0,L1226-SUM(F1226:K1226))</x:f>
        <x:v>0</x:v>
      </x:c>
    </x:row>
    <x:row r="1227" ht="22" customHeight="1">
      <x:c r="A1227" s="18" t="n">
        <x:f>Summary!D$41</x:f>
        <x:v>46357</x:v>
      </x:c>
      <x:c r="B1227" s="2" t="str">
        <x:f>'Inventory detail'!A101</x:f>
        <x:v>WIRE</x:v>
      </x:c>
      <x:c r="C1227" s="2" t="str">
        <x:f>'Inventory detail'!B101</x:f>
        <x:v>60</x:v>
      </x:c>
      <x:c r="D1227" s="2" t="str">
        <x:f>'Inventory detail'!C101</x:f>
        <x:v>DL716BLK</x:v>
      </x:c>
      <x:c r="E1227" s="10" t="n">
        <x:f>A101</x:f>
        <x:v>46327</x:v>
      </x:c>
      <x:c r="F1227" s="7" t="n">
        <x:f>O101</x:f>
        <x:v>0</x:v>
      </x:c>
      <x:c r="G1227" s="7" t="n">
        <x:f>Q101</x:f>
        <x:v>0</x:v>
      </x:c>
      <x:c r="H1227" s="7" t="n">
        <x:f>R101</x:f>
        <x:v>0</x:v>
      </x:c>
      <x:c r="I1227" s="7" t="n">
        <x:f>0</x:f>
        <x:v>0</x:v>
      </x:c>
      <x:c r="J1227" s="7" t="n">
        <x:f>0</x:f>
        <x:v>0</x:v>
      </x:c>
      <x:c r="K1227" s="7" t="n">
        <x:f>0</x:f>
        <x:v>0</x:v>
      </x:c>
      <x:c r="L1227" s="7" t="n">
        <x:f>'Inventory detail'!F101*Summary!$K$5*(A1227-E1227)/Summary!$K$6</x:f>
        <x:v>3622.17659137577</x:v>
      </x:c>
      <x:c r="M1227" s="7" t="n">
        <x:f>MAX(0,H1227-L1227)</x:f>
        <x:v>0</x:v>
      </x:c>
      <x:c r="N1227" s="7" t="n">
        <x:f>MAX(0,L1227-H1227)</x:f>
        <x:v>3622.17659137577</x:v>
      </x:c>
      <x:c r="O1227" s="7" t="n">
        <x:f>MAX(0,F1227+I1227-N1227)</x:f>
        <x:v>0</x:v>
      </x:c>
      <x:c r="P1227" s="7" t="n">
        <x:f>MAX(0,N1227-F1227-I1227)</x:f>
        <x:v>3622.17659137577</x:v>
      </x:c>
      <x:c r="Q1227" s="7" t="n">
        <x:f>MAX(0,G1227+J1227-P1227)</x:f>
        <x:v>0</x:v>
      </x:c>
      <x:c r="R1227" s="7" t="n">
        <x:f>M1227+MAX(0,K1227-MAX(0,P1227-G1227-J1227))</x:f>
        <x:v>0</x:v>
      </x:c>
      <x:c r="S1227" s="7" t="n">
        <x:f>SUM(O1227,Q1227,R1227)</x:f>
        <x:v>0</x:v>
      </x:c>
      <x:c r="T1227" s="14" t="n">
        <x:f>'Inventory detail'!T101</x:f>
        <x:v>0.0732</x:v>
      </x:c>
      <x:c r="U1227" s="14" t="n">
        <x:f>'Inventory detail'!U101</x:f>
        <x:v>0.0732</x:v>
      </x:c>
      <x:c r="V1227" s="9" t="n">
        <x:f>O1227*T1227</x:f>
        <x:v>0</x:v>
      </x:c>
      <x:c r="W1227" s="9" t="n">
        <x:f>Q1227*T1227</x:f>
        <x:v>0</x:v>
      </x:c>
      <x:c r="X1227" s="9" t="n">
        <x:f>R1227*T1227</x:f>
        <x:v>0</x:v>
      </x:c>
      <x:c r="Y1227" s="9" t="n">
        <x:f>S1227*T1227</x:f>
        <x:v>0</x:v>
      </x:c>
      <x:c r="Z1227" s="9" t="n">
        <x:f>IF(ISNUMBER(U1227),S1227*(U1227-T1227),"n.a.")</x:f>
        <x:v>0</x:v>
      </x:c>
      <x:c r="AA1227" s="9" t="n">
        <x:f>IF(ISNUMBER(U1227),Y1227,0)</x:f>
        <x:v>0</x:v>
      </x:c>
      <x:c r="AB1227" s="7" t="n">
        <x:f>MAX(0,L1227-SUM(F1227:K1227))</x:f>
        <x:v>3622.17659137577</x:v>
      </x:c>
    </x:row>
    <x:row r="1228" ht="22" customHeight="1">
      <x:c r="A1228" s="18" t="n">
        <x:f>Summary!D$41</x:f>
        <x:v>46357</x:v>
      </x:c>
      <x:c r="B1228" s="2" t="str">
        <x:f>'Inventory detail'!A102</x:f>
        <x:v>POUC</x:v>
      </x:c>
      <x:c r="C1228" s="2" t="str">
        <x:f>'Inventory detail'!B102</x:f>
        <x:v>30</x:v>
      </x:c>
      <x:c r="D1228" s="2" t="str">
        <x:f>'Inventory detail'!C102</x:f>
        <x:v>LET10</x:v>
      </x:c>
      <x:c r="E1228" s="10" t="n">
        <x:f>A102</x:f>
        <x:v>46327</x:v>
      </x:c>
      <x:c r="F1228" s="7" t="n">
        <x:f>O102</x:f>
        <x:v>3354.4857494866533</x:v>
      </x:c>
      <x:c r="G1228" s="7" t="n">
        <x:f>Q102</x:f>
        <x:v>3500</x:v>
      </x:c>
      <x:c r="H1228" s="7" t="n">
        <x:f>R102</x:f>
        <x:v>0</x:v>
      </x:c>
      <x:c r="I1228" s="7" t="n">
        <x:f>SUMIFS('PO detail'!$W$1636:$W$1640,'PO detail'!$V$1636:$V$1640,"&gt;="&amp;E1228,'PO detail'!$V$1636:$V$1640,"&lt;"&amp;A1228)</x:f>
        <x:v>0</x:v>
      </x:c>
      <x:c r="J1228" s="7" t="n">
        <x:f>SUMIFS('PO detail'!$X$1636:$X$1640,'PO detail'!$V$1636:$V$1640,"&gt;="&amp;E1228,'PO detail'!$V$1636:$V$1640,"&lt;"&amp;A1228)</x:f>
        <x:v>7000</x:v>
      </x:c>
      <x:c r="K1228" s="7" t="n">
        <x:f>SUMIFS('PO detail'!$Y$1636:$Y$1640,'PO detail'!$V$1636:$V$1640,"&gt;="&amp;E1228,'PO detail'!$V$1636:$V$1640,"&lt;"&amp;A1228)</x:f>
        <x:v>0</x:v>
      </x:c>
      <x:c r="L1228" s="7" t="n">
        <x:f>'Inventory detail'!F102*Summary!$K$5*(A1228-E1228)/Summary!$K$6</x:f>
        <x:v>3581.105544147844</x:v>
      </x:c>
      <x:c r="M1228" s="7" t="n">
        <x:f>MAX(0,H1228-L1228)</x:f>
        <x:v>0</x:v>
      </x:c>
      <x:c r="N1228" s="7" t="n">
        <x:f>MAX(0,L1228-H1228)</x:f>
        <x:v>3581.105544147844</x:v>
      </x:c>
      <x:c r="O1228" s="7" t="n">
        <x:f>MAX(0,F1228+I1228-N1228)</x:f>
        <x:v>0</x:v>
      </x:c>
      <x:c r="P1228" s="7" t="n">
        <x:f>MAX(0,N1228-F1228-I1228)</x:f>
        <x:v>226.61979466119055</x:v>
      </x:c>
      <x:c r="Q1228" s="7" t="n">
        <x:f>MAX(0,G1228+J1228-P1228)</x:f>
        <x:v>10273.38020533881</x:v>
      </x:c>
      <x:c r="R1228" s="7" t="n">
        <x:f>M1228+MAX(0,K1228-MAX(0,P1228-G1228-J1228))</x:f>
        <x:v>0</x:v>
      </x:c>
      <x:c r="S1228" s="7" t="n">
        <x:f>SUM(O1228,Q1228,R1228)</x:f>
        <x:v>10273.38020533881</x:v>
      </x:c>
      <x:c r="T1228" s="14" t="n">
        <x:f>'Inventory detail'!T102</x:f>
        <x:v>0.1495</x:v>
      </x:c>
      <x:c r="U1228" s="14" t="n">
        <x:f>'Inventory detail'!U102</x:f>
        <x:v>0.16302</x:v>
      </x:c>
      <x:c r="V1228" s="9" t="n">
        <x:f>O1228*T1228</x:f>
        <x:v>0</x:v>
      </x:c>
      <x:c r="W1228" s="9" t="n">
        <x:f>Q1228*T1228</x:f>
        <x:v>1535.870340698152</x:v>
      </x:c>
      <x:c r="X1228" s="9" t="n">
        <x:f>R1228*T1228</x:f>
        <x:v>0</x:v>
      </x:c>
      <x:c r="Y1228" s="9" t="n">
        <x:f>S1228*T1228</x:f>
        <x:v>1535.870340698152</x:v>
      </x:c>
      <x:c r="Z1228" s="9" t="n">
        <x:f>IF(ISNUMBER(U1228),S1228*(U1228-T1228),"n.a.")</x:f>
        <x:v>138.89610037618075</x:v>
      </x:c>
      <x:c r="AA1228" s="9" t="n">
        <x:f>IF(ISNUMBER(U1228),Y1228,0)</x:f>
        <x:v>1535.870340698152</x:v>
      </x:c>
      <x:c r="AB1228" s="7" t="n">
        <x:f>MAX(0,L1228-SUM(F1228:K1228))</x:f>
        <x:v>0</x:v>
      </x:c>
    </x:row>
    <x:row r="1229" ht="22" customHeight="1">
      <x:c r="A1229" s="18" t="n">
        <x:f>Summary!D$41</x:f>
        <x:v>46357</x:v>
      </x:c>
      <x:c r="B1229" s="2" t="str">
        <x:f>'Inventory detail'!A103</x:f>
        <x:v>COIL</x:v>
      </x:c>
      <x:c r="C1229" s="2" t="str">
        <x:f>'Inventory detail'!B103</x:f>
        <x:v>60</x:v>
      </x:c>
      <x:c r="D1229" s="2" t="str">
        <x:f>'Inventory detail'!C103</x:f>
        <x:v>28BLK12-4</x:v>
      </x:c>
      <x:c r="E1229" s="10" t="n">
        <x:f>A103</x:f>
        <x:v>46327</x:v>
      </x:c>
      <x:c r="F1229" s="7" t="n">
        <x:f>O103</x:f>
        <x:v>8185.965995893224</x:v>
      </x:c>
      <x:c r="G1229" s="7" t="n">
        <x:f>Q103</x:f>
        <x:v>0</x:v>
      </x:c>
      <x:c r="H1229" s="7" t="n">
        <x:f>R103</x:f>
        <x:v>0</x:v>
      </x:c>
      <x:c r="I1229" s="7" t="n">
        <x:f>SUMIFS('PO detail'!$W$1250:$W$1258,'PO detail'!$V$1250:$V$1258,"&gt;="&amp;E1229,'PO detail'!$V$1250:$V$1258,"&lt;"&amp;A1229)</x:f>
        <x:v>3600</x:v>
      </x:c>
      <x:c r="J1229" s="7" t="n">
        <x:f>SUMIFS('PO detail'!$X$1250:$X$1258,'PO detail'!$V$1250:$V$1258,"&gt;="&amp;E1229,'PO detail'!$V$1250:$V$1258,"&lt;"&amp;A1229)</x:f>
        <x:v>0</x:v>
      </x:c>
      <x:c r="K1229" s="7" t="n">
        <x:f>SUMIFS('PO detail'!$Y$1250:$Y$1258,'PO detail'!$V$1250:$V$1258,"&gt;="&amp;E1229,'PO detail'!$V$1250:$V$1258,"&lt;"&amp;A1229)</x:f>
        <x:v>0</x:v>
      </x:c>
      <x:c r="L1229" s="7" t="n">
        <x:f>'Inventory detail'!F103*Summary!$K$5*(A1229-E1229)/Summary!$K$6</x:f>
        <x:v>3540.044353182752</x:v>
      </x:c>
      <x:c r="M1229" s="7" t="n">
        <x:f>MAX(0,H1229-L1229)</x:f>
        <x:v>0</x:v>
      </x:c>
      <x:c r="N1229" s="7" t="n">
        <x:f>MAX(0,L1229-H1229)</x:f>
        <x:v>3540.044353182752</x:v>
      </x:c>
      <x:c r="O1229" s="7" t="n">
        <x:f>MAX(0,F1229+I1229-N1229)</x:f>
        <x:v>8245.921642710473</x:v>
      </x:c>
      <x:c r="P1229" s="7" t="n">
        <x:f>MAX(0,N1229-F1229-I1229)</x:f>
        <x:v>0</x:v>
      </x:c>
      <x:c r="Q1229" s="7" t="n">
        <x:f>MAX(0,G1229+J1229-P1229)</x:f>
        <x:v>0</x:v>
      </x:c>
      <x:c r="R1229" s="7" t="n">
        <x:f>M1229+MAX(0,K1229-MAX(0,P1229-G1229-J1229))</x:f>
        <x:v>0</x:v>
      </x:c>
      <x:c r="S1229" s="7" t="n">
        <x:f>SUM(O1229,Q1229,R1229)</x:f>
        <x:v>8245.921642710473</x:v>
      </x:c>
      <x:c r="T1229" s="14" t="n">
        <x:f>'Inventory detail'!T103</x:f>
        <x:v>0.17559999999999998</x:v>
      </x:c>
      <x:c r="U1229" s="14" t="n">
        <x:f>'Inventory detail'!U103</x:f>
        <x:v>0.1720485</x:v>
      </x:c>
      <x:c r="V1229" s="9" t="n">
        <x:f>O1229*T1229</x:f>
        <x:v>1447.9838404599589</x:v>
      </x:c>
      <x:c r="W1229" s="9" t="n">
        <x:f>Q1229*T1229</x:f>
        <x:v>0</x:v>
      </x:c>
      <x:c r="X1229" s="9" t="n">
        <x:f>R1229*T1229</x:f>
        <x:v>0</x:v>
      </x:c>
      <x:c r="Y1229" s="9" t="n">
        <x:f>S1229*T1229</x:f>
        <x:v>1447.9838404599589</x:v>
      </x:c>
      <x:c r="Z1229" s="9" t="n">
        <x:f>IF(ISNUMBER(U1229),S1229*(U1229-T1229),"n.a.")</x:f>
        <x:v>-29.285390714086123</x:v>
      </x:c>
      <x:c r="AA1229" s="9" t="n">
        <x:f>IF(ISNUMBER(U1229),Y1229,0)</x:f>
        <x:v>1447.9838404599589</x:v>
      </x:c>
      <x:c r="AB1229" s="7" t="n">
        <x:f>MAX(0,L1229-SUM(F1229:K1229))</x:f>
        <x:v>0</x:v>
      </x:c>
    </x:row>
    <x:row r="1230" ht="22" customHeight="1">
      <x:c r="A1230" s="18" t="n">
        <x:f>Summary!D$41</x:f>
        <x:v>46357</x:v>
      </x:c>
      <x:c r="B1230" s="2" t="str">
        <x:f>'Inventory detail'!A104</x:f>
        <x:v>WIRE</x:v>
      </x:c>
      <x:c r="C1230" s="2" t="str">
        <x:f>'Inventory detail'!B104</x:f>
        <x:v>30</x:v>
      </x:c>
      <x:c r="D1230" s="2" t="str">
        <x:f>'Inventory detail'!C104</x:f>
        <x:v>DL516BLK</x:v>
      </x:c>
      <x:c r="E1230" s="10" t="n">
        <x:f>A104</x:f>
        <x:v>46327</x:v>
      </x:c>
      <x:c r="F1230" s="7" t="n">
        <x:f>O104</x:f>
        <x:v>0</x:v>
      </x:c>
      <x:c r="G1230" s="7" t="n">
        <x:f>Q104</x:f>
        <x:v>0</x:v>
      </x:c>
      <x:c r="H1230" s="7" t="n">
        <x:f>R104</x:f>
        <x:v>5885.965995893224</x:v>
      </x:c>
      <x:c r="I1230" s="7" t="n">
        <x:f>0</x:f>
        <x:v>0</x:v>
      </x:c>
      <x:c r="J1230" s="7" t="n">
        <x:f>0</x:f>
        <x:v>0</x:v>
      </x:c>
      <x:c r="K1230" s="7" t="n">
        <x:f>0</x:f>
        <x:v>0</x:v>
      </x:c>
      <x:c r="L1230" s="7" t="n">
        <x:f>'Inventory detail'!F104*Summary!$K$5*(A1230-E1230)/Summary!$K$6</x:f>
        <x:v>3540.044353182752</x:v>
      </x:c>
      <x:c r="M1230" s="7" t="n">
        <x:f>MAX(0,H1230-L1230)</x:f>
        <x:v>2345.9216427104725</x:v>
      </x:c>
      <x:c r="N1230" s="7" t="n">
        <x:f>MAX(0,L1230-H1230)</x:f>
        <x:v>0</x:v>
      </x:c>
      <x:c r="O1230" s="7" t="n">
        <x:f>MAX(0,F1230+I1230-N1230)</x:f>
        <x:v>0</x:v>
      </x:c>
      <x:c r="P1230" s="7" t="n">
        <x:f>MAX(0,N1230-F1230-I1230)</x:f>
        <x:v>0</x:v>
      </x:c>
      <x:c r="Q1230" s="7" t="n">
        <x:f>MAX(0,G1230+J1230-P1230)</x:f>
        <x:v>0</x:v>
      </x:c>
      <x:c r="R1230" s="7" t="n">
        <x:f>M1230+MAX(0,K1230-MAX(0,P1230-G1230-J1230))</x:f>
        <x:v>2345.9216427104725</x:v>
      </x:c>
      <x:c r="S1230" s="7" t="n">
        <x:f>SUM(O1230,Q1230,R1230)</x:f>
        <x:v>2345.9216427104725</x:v>
      </x:c>
      <x:c r="T1230" s="14" t="n">
        <x:f>'Inventory detail'!T104</x:f>
        <x:v>0.0475</x:v>
      </x:c>
      <x:c r="U1230" s="14" t="n">
        <x:f>'Inventory detail'!U104</x:f>
        <x:v>0.0475</x:v>
      </x:c>
      <x:c r="V1230" s="9" t="n">
        <x:f>O1230*T1230</x:f>
        <x:v>0</x:v>
      </x:c>
      <x:c r="W1230" s="9" t="n">
        <x:f>Q1230*T1230</x:f>
        <x:v>0</x:v>
      </x:c>
      <x:c r="X1230" s="9" t="n">
        <x:f>R1230*T1230</x:f>
        <x:v>111.43127802874744</x:v>
      </x:c>
      <x:c r="Y1230" s="9" t="n">
        <x:f>S1230*T1230</x:f>
        <x:v>111.43127802874744</x:v>
      </x:c>
      <x:c r="Z1230" s="9" t="n">
        <x:f>IF(ISNUMBER(U1230),S1230*(U1230-T1230),"n.a.")</x:f>
        <x:v>0</x:v>
      </x:c>
      <x:c r="AA1230" s="9" t="n">
        <x:f>IF(ISNUMBER(U1230),Y1230,0)</x:f>
        <x:v>111.43127802874744</x:v>
      </x:c>
      <x:c r="AB1230" s="7" t="n">
        <x:f>MAX(0,L1230-SUM(F1230:K1230))</x:f>
        <x:v>0</x:v>
      </x:c>
    </x:row>
    <x:row r="1231" ht="22" customHeight="1">
      <x:c r="A1231" s="18" t="n">
        <x:f>Summary!D$41</x:f>
        <x:v>46357</x:v>
      </x:c>
      <x:c r="B1231" s="2" t="str">
        <x:f>'Inventory detail'!A105</x:f>
        <x:v>COIL</x:v>
      </x:c>
      <x:c r="C1231" s="2" t="str">
        <x:f>'Inventory detail'!B105</x:f>
        <x:v>60</x:v>
      </x:c>
      <x:c r="D1231" s="2" t="str">
        <x:f>'Inventory detail'!C105</x:f>
        <x:v>8NAV12-4</x:v>
      </x:c>
      <x:c r="E1231" s="10" t="n">
        <x:f>A105</x:f>
        <x:v>46327</x:v>
      </x:c>
      <x:c r="F1231" s="7" t="n">
        <x:f>O105</x:f>
        <x:v>8504.857166324435</x:v>
      </x:c>
      <x:c r="G1231" s="7" t="n">
        <x:f>Q105</x:f>
        <x:v>0</x:v>
      </x:c>
      <x:c r="H1231" s="7" t="n">
        <x:f>R105</x:f>
        <x:v>0</x:v>
      </x:c>
      <x:c r="I1231" s="7" t="n">
        <x:f>SUMIFS('PO detail'!$W$1412:$W$1420,'PO detail'!$V$1412:$V$1420,"&gt;="&amp;E1231,'PO detail'!$V$1412:$V$1420,"&lt;"&amp;A1231)</x:f>
        <x:v>5000</x:v>
      </x:c>
      <x:c r="J1231" s="7" t="n">
        <x:f>SUMIFS('PO detail'!$X$1412:$X$1420,'PO detail'!$V$1412:$V$1420,"&gt;="&amp;E1231,'PO detail'!$V$1412:$V$1420,"&lt;"&amp;A1231)</x:f>
        <x:v>0</x:v>
      </x:c>
      <x:c r="K1231" s="7" t="n">
        <x:f>SUMIFS('PO detail'!$Y$1412:$Y$1420,'PO detail'!$V$1412:$V$1420,"&gt;="&amp;E1231,'PO detail'!$V$1412:$V$1420,"&lt;"&amp;A1231)</x:f>
        <x:v>0</x:v>
      </x:c>
      <x:c r="L1231" s="7" t="n">
        <x:f>'Inventory detail'!F105*Summary!$K$5*(A1231-E1231)/Summary!$K$6</x:f>
        <x:v>3515.4036960985627</x:v>
      </x:c>
      <x:c r="M1231" s="7" t="n">
        <x:f>MAX(0,H1231-L1231)</x:f>
        <x:v>0</x:v>
      </x:c>
      <x:c r="N1231" s="7" t="n">
        <x:f>MAX(0,L1231-H1231)</x:f>
        <x:v>3515.4036960985627</x:v>
      </x:c>
      <x:c r="O1231" s="7" t="n">
        <x:f>MAX(0,F1231+I1231-N1231)</x:f>
        <x:v>9989.453470225872</x:v>
      </x:c>
      <x:c r="P1231" s="7" t="n">
        <x:f>MAX(0,N1231-F1231-I1231)</x:f>
        <x:v>0</x:v>
      </x:c>
      <x:c r="Q1231" s="7" t="n">
        <x:f>MAX(0,G1231+J1231-P1231)</x:f>
        <x:v>0</x:v>
      </x:c>
      <x:c r="R1231" s="7" t="n">
        <x:f>M1231+MAX(0,K1231-MAX(0,P1231-G1231-J1231))</x:f>
        <x:v>0</x:v>
      </x:c>
      <x:c r="S1231" s="7" t="n">
        <x:f>SUM(O1231,Q1231,R1231)</x:f>
        <x:v>9989.453470225872</x:v>
      </x:c>
      <x:c r="T1231" s="14" t="n">
        <x:f>'Inventory detail'!T105</x:f>
        <x:v>0.042</x:v>
      </x:c>
      <x:c r="U1231" s="14" t="n">
        <x:f>'Inventory detail'!U105</x:f>
        <x:v>0.041216499999999996</x:v>
      </x:c>
      <x:c r="V1231" s="9" t="n">
        <x:f>O1231*T1231</x:f>
        <x:v>419.55704574948663</x:v>
      </x:c>
      <x:c r="W1231" s="9" t="n">
        <x:f>Q1231*T1231</x:f>
        <x:v>0</x:v>
      </x:c>
      <x:c r="X1231" s="9" t="n">
        <x:f>R1231*T1231</x:f>
        <x:v>0</x:v>
      </x:c>
      <x:c r="Y1231" s="9" t="n">
        <x:f>S1231*T1231</x:f>
        <x:v>419.55704574948663</x:v>
      </x:c>
      <x:c r="Z1231" s="9" t="n">
        <x:f>IF(ISNUMBER(U1231),S1231*(U1231-T1231),"n.a.")</x:f>
        <x:v>-7.826736793922034</x:v>
      </x:c>
      <x:c r="AA1231" s="9" t="n">
        <x:f>IF(ISNUMBER(U1231),Y1231,0)</x:f>
        <x:v>419.55704574948663</x:v>
      </x:c>
      <x:c r="AB1231" s="7" t="n">
        <x:f>MAX(0,L1231-SUM(F1231:K1231))</x:f>
        <x:v>0</x:v>
      </x:c>
    </x:row>
    <x:row r="1232" ht="22" customHeight="1">
      <x:c r="A1232" s="18" t="n">
        <x:f>Summary!D$41</x:f>
        <x:v>46357</x:v>
      </x:c>
      <x:c r="B1232" s="2" t="str">
        <x:f>'Inventory detail'!A106</x:f>
        <x:v>POUC</x:v>
      </x:c>
      <x:c r="C1232" s="2" t="str">
        <x:f>'Inventory detail'!B106</x:f>
        <x:v>10</x:v>
      </x:c>
      <x:c r="D1232" s="2" t="str">
        <x:f>'Inventory detail'!C106</x:f>
        <x:v>LUG10</x:v>
      </x:c>
      <x:c r="E1232" s="10" t="n">
        <x:f>A106</x:f>
        <x:v>46327</x:v>
      </x:c>
      <x:c r="F1232" s="7" t="n">
        <x:f>O106</x:f>
        <x:v>0</x:v>
      </x:c>
      <x:c r="G1232" s="7" t="n">
        <x:f>Q106</x:f>
        <x:v>29355.23613963039</x:v>
      </x:c>
      <x:c r="H1232" s="7" t="n">
        <x:f>R106</x:f>
        <x:v>0</x:v>
      </x:c>
      <x:c r="I1232" s="7" t="n">
        <x:f>SUMIFS('PO detail'!$W$1540:$W$1544,'PO detail'!$V$1540:$V$1544,"&gt;="&amp;E1232,'PO detail'!$V$1540:$V$1544,"&lt;"&amp;A1232)</x:f>
        <x:v>0</x:v>
      </x:c>
      <x:c r="J1232" s="7" t="n">
        <x:f>SUMIFS('PO detail'!$X$1540:$X$1544,'PO detail'!$V$1540:$V$1544,"&gt;="&amp;E1232,'PO detail'!$V$1540:$V$1544,"&lt;"&amp;A1232)</x:f>
        <x:v>5000</x:v>
      </x:c>
      <x:c r="K1232" s="7" t="n">
        <x:f>SUMIFS('PO detail'!$Y$1540:$Y$1544,'PO detail'!$V$1540:$V$1544,"&gt;="&amp;E1232,'PO detail'!$V$1540:$V$1544,"&lt;"&amp;A1232)</x:f>
        <x:v>0</x:v>
      </x:c>
      <x:c r="L1232" s="7" t="n">
        <x:f>'Inventory detail'!F106*Summary!$K$5*(A1232-E1232)/Summary!$K$6</x:f>
        <x:v>3449.6919917864475</x:v>
      </x:c>
      <x:c r="M1232" s="7" t="n">
        <x:f>MAX(0,H1232-L1232)</x:f>
        <x:v>0</x:v>
      </x:c>
      <x:c r="N1232" s="7" t="n">
        <x:f>MAX(0,L1232-H1232)</x:f>
        <x:v>3449.6919917864475</x:v>
      </x:c>
      <x:c r="O1232" s="7" t="n">
        <x:f>MAX(0,F1232+I1232-N1232)</x:f>
        <x:v>0</x:v>
      </x:c>
      <x:c r="P1232" s="7" t="n">
        <x:f>MAX(0,N1232-F1232-I1232)</x:f>
        <x:v>3449.6919917864475</x:v>
      </x:c>
      <x:c r="Q1232" s="7" t="n">
        <x:f>MAX(0,G1232+J1232-P1232)</x:f>
        <x:v>30905.544147843942</x:v>
      </x:c>
      <x:c r="R1232" s="7" t="n">
        <x:f>M1232+MAX(0,K1232-MAX(0,P1232-G1232-J1232))</x:f>
        <x:v>0</x:v>
      </x:c>
      <x:c r="S1232" s="7" t="n">
        <x:f>SUM(O1232,Q1232,R1232)</x:f>
        <x:v>30905.544147843942</x:v>
      </x:c>
      <x:c r="T1232" s="14" t="n">
        <x:f>'Inventory detail'!T106</x:f>
        <x:v>0.019299999999999998</x:v>
      </x:c>
      <x:c r="U1232" s="14" t="n">
        <x:f>'Inventory detail'!U106</x:f>
        <x:v>0.02112</x:v>
      </x:c>
      <x:c r="V1232" s="9" t="n">
        <x:f>O1232*T1232</x:f>
        <x:v>0</x:v>
      </x:c>
      <x:c r="W1232" s="9" t="n">
        <x:f>Q1232*T1232</x:f>
        <x:v>596.477002053388</x:v>
      </x:c>
      <x:c r="X1232" s="9" t="n">
        <x:f>R1232*T1232</x:f>
        <x:v>0</x:v>
      </x:c>
      <x:c r="Y1232" s="9" t="n">
        <x:f>S1232*T1232</x:f>
        <x:v>596.477002053388</x:v>
      </x:c>
      <x:c r="Z1232" s="9" t="n">
        <x:f>IF(ISNUMBER(U1232),S1232*(U1232-T1232),"n.a.")</x:f>
        <x:v>56.248090349076044</x:v>
      </x:c>
      <x:c r="AA1232" s="9" t="n">
        <x:f>IF(ISNUMBER(U1232),Y1232,0)</x:f>
        <x:v>596.477002053388</x:v>
      </x:c>
      <x:c r="AB1232" s="7" t="n">
        <x:f>MAX(0,L1232-SUM(F1232:K1232))</x:f>
        <x:v>0</x:v>
      </x:c>
    </x:row>
    <x:row r="1233" ht="22" customHeight="1">
      <x:c r="A1233" s="18" t="n">
        <x:f>Summary!D$41</x:f>
        <x:v>46357</x:v>
      </x:c>
      <x:c r="B1233" s="2" t="str">
        <x:f>'Inventory detail'!A107</x:f>
        <x:v>COIL</x:v>
      </x:c>
      <x:c r="C1233" s="2" t="str">
        <x:f>'Inventory detail'!B107</x:f>
        <x:v>30</x:v>
      </x:c>
      <x:c r="D1233" s="2" t="str">
        <x:f>'Inventory detail'!C107</x:f>
        <x:v>20BLK12-4</x:v>
      </x:c>
      <x:c r="E1233" s="10" t="n">
        <x:f>A107</x:f>
        <x:v>46327</x:v>
      </x:c>
      <x:c r="F1233" s="7" t="n">
        <x:f>O107</x:f>
        <x:v>7061.53067761807</x:v>
      </x:c>
      <x:c r="G1233" s="7" t="n">
        <x:f>Q107</x:f>
        <x:v>0</x:v>
      </x:c>
      <x:c r="H1233" s="7" t="n">
        <x:f>R107</x:f>
        <x:v>0</x:v>
      </x:c>
      <x:c r="I1233" s="7" t="n">
        <x:f>SUMIFS('PO detail'!$W$826:$W$835,'PO detail'!$V$826:$V$835,"&gt;="&amp;E1233,'PO detail'!$V$826:$V$835,"&lt;"&amp;A1233)</x:f>
        <x:v>2800</x:v>
      </x:c>
      <x:c r="J1233" s="7" t="n">
        <x:f>SUMIFS('PO detail'!$X$826:$X$835,'PO detail'!$V$826:$V$835,"&gt;="&amp;E1233,'PO detail'!$V$826:$V$835,"&lt;"&amp;A1233)</x:f>
        <x:v>0</x:v>
      </x:c>
      <x:c r="K1233" s="7" t="n">
        <x:f>SUMIFS('PO detail'!$Y$826:$Y$835,'PO detail'!$V$826:$V$835,"&gt;="&amp;E1233,'PO detail'!$V$826:$V$835,"&lt;"&amp;A1233)</x:f>
        <x:v>0</x:v>
      </x:c>
      <x:c r="L1233" s="7" t="n">
        <x:f>'Inventory detail'!F107*Summary!$K$5*(A1233-E1233)/Summary!$K$6</x:f>
        <x:v>3441.4817248459963</x:v>
      </x:c>
      <x:c r="M1233" s="7" t="n">
        <x:f>MAX(0,H1233-L1233)</x:f>
        <x:v>0</x:v>
      </x:c>
      <x:c r="N1233" s="7" t="n">
        <x:f>MAX(0,L1233-H1233)</x:f>
        <x:v>3441.4817248459963</x:v>
      </x:c>
      <x:c r="O1233" s="7" t="n">
        <x:f>MAX(0,F1233+I1233-N1233)</x:f>
        <x:v>6420.048952772073</x:v>
      </x:c>
      <x:c r="P1233" s="7" t="n">
        <x:f>MAX(0,N1233-F1233-I1233)</x:f>
        <x:v>0</x:v>
      </x:c>
      <x:c r="Q1233" s="7" t="n">
        <x:f>MAX(0,G1233+J1233-P1233)</x:f>
        <x:v>0</x:v>
      </x:c>
      <x:c r="R1233" s="7" t="n">
        <x:f>M1233+MAX(0,K1233-MAX(0,P1233-G1233-J1233))</x:f>
        <x:v>0</x:v>
      </x:c>
      <x:c r="S1233" s="7" t="n">
        <x:f>SUM(O1233,Q1233,R1233)</x:f>
        <x:v>6420.048952772073</x:v>
      </x:c>
      <x:c r="T1233" s="14" t="n">
        <x:f>'Inventory detail'!T107</x:f>
        <x:v>0.1246</x:v>
      </x:c>
      <x:c r="U1233" s="14" t="n">
        <x:f>'Inventory detail'!U107</x:f>
        <x:v>0.1221025</x:v>
      </x:c>
      <x:c r="V1233" s="9" t="n">
        <x:f>O1233*T1233</x:f>
        <x:v>799.9380995154003</x:v>
      </x:c>
      <x:c r="W1233" s="9" t="n">
        <x:f>Q1233*T1233</x:f>
        <x:v>0</x:v>
      </x:c>
      <x:c r="X1233" s="9" t="n">
        <x:f>R1233*T1233</x:f>
        <x:v>0</x:v>
      </x:c>
      <x:c r="Y1233" s="9" t="n">
        <x:f>S1233*T1233</x:f>
        <x:v>799.9380995154003</x:v>
      </x:c>
      <x:c r="Z1233" s="9" t="n">
        <x:f>IF(ISNUMBER(U1233),S1233*(U1233-T1233),"n.a.")</x:f>
        <x:v>-16.03407225954825</x:v>
      </x:c>
      <x:c r="AA1233" s="9" t="n">
        <x:f>IF(ISNUMBER(U1233),Y1233,0)</x:f>
        <x:v>799.9380995154003</x:v>
      </x:c>
      <x:c r="AB1233" s="7" t="n">
        <x:f>MAX(0,L1233-SUM(F1233:K1233))</x:f>
        <x:v>0</x:v>
      </x:c>
    </x:row>
    <x:row r="1234" ht="22" customHeight="1">
      <x:c r="A1234" s="18" t="n">
        <x:f>Summary!D$41</x:f>
        <x:v>46357</x:v>
      </x:c>
      <x:c r="B1234" s="2" t="str">
        <x:f>'Inventory detail'!A108</x:f>
        <x:v>POUC</x:v>
      </x:c>
      <x:c r="C1234" s="2" t="str">
        <x:f>'Inventory detail'!B108</x:f>
        <x:v>10</x:v>
      </x:c>
      <x:c r="D1234" s="2" t="str">
        <x:f>'Inventory detail'!C108</x:f>
        <x:v>MIL7</x:v>
      </x:c>
      <x:c r="E1234" s="10" t="n">
        <x:f>A108</x:f>
        <x:v>46327</x:v>
      </x:c>
      <x:c r="F1234" s="7" t="n">
        <x:f>O108</x:f>
        <x:v>20137.095359342915</x:v>
      </x:c>
      <x:c r="G1234" s="7" t="n">
        <x:f>Q108</x:f>
        <x:v>10000</x:v>
      </x:c>
      <x:c r="H1234" s="7" t="n">
        <x:f>R108</x:f>
        <x:v>0</x:v>
      </x:c>
      <x:c r="I1234" s="7" t="n">
        <x:f>SUMIFS('PO detail'!$W$1562:$W$1563,'PO detail'!$V$1562:$V$1563,"&gt;="&amp;E1234,'PO detail'!$V$1562:$V$1563,"&lt;"&amp;A1234)</x:f>
        <x:v>0</x:v>
      </x:c>
      <x:c r="J1234" s="7" t="n">
        <x:f>SUMIFS('PO detail'!$X$1562:$X$1563,'PO detail'!$V$1562:$V$1563,"&gt;="&amp;E1234,'PO detail'!$V$1562:$V$1563,"&lt;"&amp;A1234)</x:f>
        <x:v>0</x:v>
      </x:c>
      <x:c r="K1234" s="7" t="n">
        <x:f>SUMIFS('PO detail'!$Y$1562:$Y$1563,'PO detail'!$V$1562:$V$1563,"&gt;="&amp;E1234,'PO detail'!$V$1562:$V$1563,"&lt;"&amp;A1234)</x:f>
        <x:v>0</x:v>
      </x:c>
      <x:c r="L1234" s="7" t="n">
        <x:f>'Inventory detail'!F108*Summary!$K$5*(A1234-E1234)/Summary!$K$6</x:f>
        <x:v>3342.9190965092403</x:v>
      </x:c>
      <x:c r="M1234" s="7" t="n">
        <x:f>MAX(0,H1234-L1234)</x:f>
        <x:v>0</x:v>
      </x:c>
      <x:c r="N1234" s="7" t="n">
        <x:f>MAX(0,L1234-H1234)</x:f>
        <x:v>3342.9190965092403</x:v>
      </x:c>
      <x:c r="O1234" s="7" t="n">
        <x:f>MAX(0,F1234+I1234-N1234)</x:f>
        <x:v>16794.176262833673</x:v>
      </x:c>
      <x:c r="P1234" s="7" t="n">
        <x:f>MAX(0,N1234-F1234-I1234)</x:f>
        <x:v>0</x:v>
      </x:c>
      <x:c r="Q1234" s="7" t="n">
        <x:f>MAX(0,G1234+J1234-P1234)</x:f>
        <x:v>10000</x:v>
      </x:c>
      <x:c r="R1234" s="7" t="n">
        <x:f>M1234+MAX(0,K1234-MAX(0,P1234-G1234-J1234))</x:f>
        <x:v>0</x:v>
      </x:c>
      <x:c r="S1234" s="7" t="n">
        <x:f>SUM(O1234,Q1234,R1234)</x:f>
        <x:v>26794.176262833673</x:v>
      </x:c>
      <x:c r="T1234" s="14" t="n">
        <x:f>'Inventory detail'!T108</x:f>
        <x:v>0.0106</x:v>
      </x:c>
      <x:c r="U1234" s="14" t="n">
        <x:f>'Inventory detail'!U108</x:f>
        <x:v>0.011715</x:v>
      </x:c>
      <x:c r="V1234" s="9" t="n">
        <x:f>O1234*T1234</x:f>
        <x:v>178.01826838603694</x:v>
      </x:c>
      <x:c r="W1234" s="9" t="n">
        <x:f>Q1234*T1234</x:f>
        <x:v>106</x:v>
      </x:c>
      <x:c r="X1234" s="9" t="n">
        <x:f>R1234*T1234</x:f>
        <x:v>0</x:v>
      </x:c>
      <x:c r="Y1234" s="9" t="n">
        <x:f>S1234*T1234</x:f>
        <x:v>284.01826838603694</x:v>
      </x:c>
      <x:c r="Z1234" s="9" t="n">
        <x:f>IF(ISNUMBER(U1234),S1234*(U1234-T1234),"n.a.")</x:f>
        <x:v>29.875506533059536</x:v>
      </x:c>
      <x:c r="AA1234" s="9" t="n">
        <x:f>IF(ISNUMBER(U1234),Y1234,0)</x:f>
        <x:v>284.01826838603694</x:v>
      </x:c>
      <x:c r="AB1234" s="7" t="n">
        <x:f>MAX(0,L1234-SUM(F1234:K1234))</x:f>
        <x:v>0</x:v>
      </x:c>
    </x:row>
    <x:row r="1235" ht="22" customHeight="1">
      <x:c r="A1235" s="18" t="n">
        <x:f>Summary!D$41</x:f>
        <x:v>46357</x:v>
      </x:c>
      <x:c r="B1235" s="2" t="str">
        <x:f>'Inventory detail'!A109</x:f>
        <x:v>WIRE</x:v>
      </x:c>
      <x:c r="C1235" s="2" t="str">
        <x:f>'Inventory detail'!B109</x:f>
        <x:v>30</x:v>
      </x:c>
      <x:c r="D1235" s="2" t="str">
        <x:f>'Inventory detail'!C109</x:f>
        <x:v>DL014BLK</x:v>
      </x:c>
      <x:c r="E1235" s="10" t="n">
        <x:f>A109</x:f>
        <x:v>46327</x:v>
      </x:c>
      <x:c r="F1235" s="7" t="n">
        <x:f>O109</x:f>
        <x:v>0</x:v>
      </x:c>
      <x:c r="G1235" s="7" t="n">
        <x:f>Q109</x:f>
        <x:v>0</x:v>
      </x:c>
      <x:c r="H1235" s="7" t="n">
        <x:f>R109</x:f>
        <x:v>1150.4423819301846</x:v>
      </x:c>
      <x:c r="I1235" s="7" t="n">
        <x:f>0</x:f>
        <x:v>0</x:v>
      </x:c>
      <x:c r="J1235" s="7" t="n">
        <x:f>0</x:f>
        <x:v>0</x:v>
      </x:c>
      <x:c r="K1235" s="7" t="n">
        <x:f>0</x:f>
        <x:v>0</x:v>
      </x:c>
      <x:c r="L1235" s="7" t="n">
        <x:f>'Inventory detail'!F109*Summary!$K$5*(A1235-E1235)/Summary!$K$6</x:f>
        <x:v>3195.075154004107</x:v>
      </x:c>
      <x:c r="M1235" s="7" t="n">
        <x:f>MAX(0,H1235-L1235)</x:f>
        <x:v>0</x:v>
      </x:c>
      <x:c r="N1235" s="7" t="n">
        <x:f>MAX(0,L1235-H1235)</x:f>
        <x:v>2044.6327720739223</x:v>
      </x:c>
      <x:c r="O1235" s="7" t="n">
        <x:f>MAX(0,F1235+I1235-N1235)</x:f>
        <x:v>0</x:v>
      </x:c>
      <x:c r="P1235" s="7" t="n">
        <x:f>MAX(0,N1235-F1235-I1235)</x:f>
        <x:v>2044.6327720739223</x:v>
      </x:c>
      <x:c r="Q1235" s="7" t="n">
        <x:f>MAX(0,G1235+J1235-P1235)</x:f>
        <x:v>0</x:v>
      </x:c>
      <x:c r="R1235" s="7" t="n">
        <x:f>M1235+MAX(0,K1235-MAX(0,P1235-G1235-J1235))</x:f>
        <x:v>0</x:v>
      </x:c>
      <x:c r="S1235" s="7" t="n">
        <x:f>SUM(O1235,Q1235,R1235)</x:f>
        <x:v>0</x:v>
      </x:c>
      <x:c r="T1235" s="14" t="n">
        <x:f>'Inventory detail'!T109</x:f>
        <x:v>0.0363</x:v>
      </x:c>
      <x:c r="U1235" s="14" t="n">
        <x:f>'Inventory detail'!U109</x:f>
        <x:v>0.0363</x:v>
      </x:c>
      <x:c r="V1235" s="9" t="n">
        <x:f>O1235*T1235</x:f>
        <x:v>0</x:v>
      </x:c>
      <x:c r="W1235" s="9" t="n">
        <x:f>Q1235*T1235</x:f>
        <x:v>0</x:v>
      </x:c>
      <x:c r="X1235" s="9" t="n">
        <x:f>R1235*T1235</x:f>
        <x:v>0</x:v>
      </x:c>
      <x:c r="Y1235" s="9" t="n">
        <x:f>S1235*T1235</x:f>
        <x:v>0</x:v>
      </x:c>
      <x:c r="Z1235" s="9" t="n">
        <x:f>IF(ISNUMBER(U1235),S1235*(U1235-T1235),"n.a.")</x:f>
        <x:v>0</x:v>
      </x:c>
      <x:c r="AA1235" s="9" t="n">
        <x:f>IF(ISNUMBER(U1235),Y1235,0)</x:f>
        <x:v>0</x:v>
      </x:c>
      <x:c r="AB1235" s="7" t="n">
        <x:f>MAX(0,L1235-SUM(F1235:K1235))</x:f>
        <x:v>2044.6327720739223</x:v>
      </x:c>
    </x:row>
    <x:row r="1236" ht="22" customHeight="1">
      <x:c r="A1236" s="18" t="n">
        <x:f>Summary!D$41</x:f>
        <x:v>46357</x:v>
      </x:c>
      <x:c r="B1236" s="2" t="str">
        <x:f>'Inventory detail'!A110</x:f>
        <x:v>COIL</x:v>
      </x:c>
      <x:c r="C1236" s="2" t="str">
        <x:f>'Inventory detail'!B110</x:f>
        <x:v>10</x:v>
      </x:c>
      <x:c r="D1236" s="2" t="str">
        <x:f>'Inventory detail'!C110</x:f>
        <x:v>16WHT12-4</x:v>
      </x:c>
      <x:c r="E1236" s="10" t="n">
        <x:f>A110</x:f>
        <x:v>46327</x:v>
      </x:c>
      <x:c r="F1236" s="7" t="n">
        <x:f>O110</x:f>
        <x:v>5200.821355236139</x:v>
      </x:c>
      <x:c r="G1236" s="7" t="n">
        <x:f>Q110</x:f>
        <x:v>0</x:v>
      </x:c>
      <x:c r="H1236" s="7" t="n">
        <x:f>R110</x:f>
        <x:v>0</x:v>
      </x:c>
      <x:c r="I1236" s="7" t="n">
        <x:f>SUMIFS('PO detail'!$W$226:$W$236,'PO detail'!$V$226:$V$236,"&gt;="&amp;E1236,'PO detail'!$V$226:$V$236,"&lt;"&amp;A1236)</x:f>
        <x:v>7000</x:v>
      </x:c>
      <x:c r="J1236" s="7" t="n">
        <x:f>SUMIFS('PO detail'!$X$226:$X$236,'PO detail'!$V$226:$V$236,"&gt;="&amp;E1236,'PO detail'!$V$226:$V$236,"&lt;"&amp;A1236)</x:f>
        <x:v>0</x:v>
      </x:c>
      <x:c r="K1236" s="7" t="n">
        <x:f>SUMIFS('PO detail'!$Y$226:$Y$236,'PO detail'!$V$226:$V$236,"&gt;="&amp;E1236,'PO detail'!$V$226:$V$236,"&lt;"&amp;A1236)</x:f>
        <x:v>0</x:v>
      </x:c>
      <x:c r="L1236" s="7" t="n">
        <x:f>'Inventory detail'!F110*Summary!$K$5*(A1236-E1236)/Summary!$K$6</x:f>
        <x:v>3129.3634496919917</x:v>
      </x:c>
      <x:c r="M1236" s="7" t="n">
        <x:f>MAX(0,H1236-L1236)</x:f>
        <x:v>0</x:v>
      </x:c>
      <x:c r="N1236" s="7" t="n">
        <x:f>MAX(0,L1236-H1236)</x:f>
        <x:v>3129.3634496919917</x:v>
      </x:c>
      <x:c r="O1236" s="7" t="n">
        <x:f>MAX(0,F1236+I1236-N1236)</x:f>
        <x:v>9071.457905544148</x:v>
      </x:c>
      <x:c r="P1236" s="7" t="n">
        <x:f>MAX(0,N1236-F1236-I1236)</x:f>
        <x:v>0</x:v>
      </x:c>
      <x:c r="Q1236" s="7" t="n">
        <x:f>MAX(0,G1236+J1236-P1236)</x:f>
        <x:v>0</x:v>
      </x:c>
      <x:c r="R1236" s="7" t="n">
        <x:f>M1236+MAX(0,K1236-MAX(0,P1236-G1236-J1236))</x:f>
        <x:v>0</x:v>
      </x:c>
      <x:c r="S1236" s="7" t="n">
        <x:f>SUM(O1236,Q1236,R1236)</x:f>
        <x:v>9071.457905544148</x:v>
      </x:c>
      <x:c r="T1236" s="14" t="n">
        <x:f>'Inventory detail'!T110</x:f>
        <x:v>0.11230000000000001</x:v>
      </x:c>
      <x:c r="U1236" s="14" t="n">
        <x:f>'Inventory detail'!U110</x:f>
        <x:v>0.1099475</x:v>
      </x:c>
      <x:c r="V1236" s="9" t="n">
        <x:f>O1236*T1236</x:f>
        <x:v>1018.724722792608</x:v>
      </x:c>
      <x:c r="W1236" s="9" t="n">
        <x:f>Q1236*T1236</x:f>
        <x:v>0</x:v>
      </x:c>
      <x:c r="X1236" s="9" t="n">
        <x:f>R1236*T1236</x:f>
        <x:v>0</x:v>
      </x:c>
      <x:c r="Y1236" s="9" t="n">
        <x:f>S1236*T1236</x:f>
        <x:v>1018.724722792608</x:v>
      </x:c>
      <x:c r="Z1236" s="9" t="n">
        <x:f>IF(ISNUMBER(U1236),S1236*(U1236-T1236),"n.a.")</x:f>
        <x:v>-21.340604722792676</x:v>
      </x:c>
      <x:c r="AA1236" s="9" t="n">
        <x:f>IF(ISNUMBER(U1236),Y1236,0)</x:f>
        <x:v>1018.724722792608</x:v>
      </x:c>
      <x:c r="AB1236" s="7" t="n">
        <x:f>MAX(0,L1236-SUM(F1236:K1236))</x:f>
        <x:v>0</x:v>
      </x:c>
    </x:row>
    <x:row r="1237" ht="22" customHeight="1">
      <x:c r="A1237" s="18" t="n">
        <x:f>Summary!D$41</x:f>
        <x:v>46357</x:v>
      </x:c>
      <x:c r="B1237" s="2" t="str">
        <x:f>'Inventory detail'!A111</x:f>
        <x:v>COIL</x:v>
      </x:c>
      <x:c r="C1237" s="2" t="str">
        <x:f>'Inventory detail'!B111</x:f>
        <x:v>30</x:v>
      </x:c>
      <x:c r="D1237" s="2" t="str">
        <x:f>'Inventory detail'!C111</x:f>
        <x:v>25BLK12-4</x:v>
      </x:c>
      <x:c r="E1237" s="10" t="n">
        <x:f>A111</x:f>
        <x:v>46327</x:v>
      </x:c>
      <x:c r="F1237" s="7" t="n">
        <x:f>O111</x:f>
        <x:v>0</x:v>
      </x:c>
      <x:c r="G1237" s="7" t="n">
        <x:f>Q111</x:f>
        <x:v>0</x:v>
      </x:c>
      <x:c r="H1237" s="7" t="n">
        <x:f>R111</x:f>
        <x:v>0</x:v>
      </x:c>
      <x:c r="I1237" s="7" t="n">
        <x:f>SUMIFS('PO detail'!$W$861:$W$869,'PO detail'!$V$861:$V$869,"&gt;="&amp;E1237,'PO detail'!$V$861:$V$869,"&lt;"&amp;A1237)</x:f>
        <x:v>12000</x:v>
      </x:c>
      <x:c r="J1237" s="7" t="n">
        <x:f>SUMIFS('PO detail'!$X$861:$X$869,'PO detail'!$V$861:$V$869,"&gt;="&amp;E1237,'PO detail'!$V$861:$V$869,"&lt;"&amp;A1237)</x:f>
        <x:v>0</x:v>
      </x:c>
      <x:c r="K1237" s="7" t="n">
        <x:f>SUMIFS('PO detail'!$Y$861:$Y$869,'PO detail'!$V$861:$V$869,"&gt;="&amp;E1237,'PO detail'!$V$861:$V$869,"&lt;"&amp;A1237)</x:f>
        <x:v>0</x:v>
      </x:c>
      <x:c r="L1237" s="7" t="n">
        <x:f>'Inventory detail'!F111*Summary!$K$5*(A1237-E1237)/Summary!$K$6</x:f>
        <x:v>3129.3634496919917</x:v>
      </x:c>
      <x:c r="M1237" s="7" t="n">
        <x:f>MAX(0,H1237-L1237)</x:f>
        <x:v>0</x:v>
      </x:c>
      <x:c r="N1237" s="7" t="n">
        <x:f>MAX(0,L1237-H1237)</x:f>
        <x:v>3129.3634496919917</x:v>
      </x:c>
      <x:c r="O1237" s="7" t="n">
        <x:f>MAX(0,F1237+I1237-N1237)</x:f>
        <x:v>8870.636550308009</x:v>
      </x:c>
      <x:c r="P1237" s="7" t="n">
        <x:f>MAX(0,N1237-F1237-I1237)</x:f>
        <x:v>0</x:v>
      </x:c>
      <x:c r="Q1237" s="7" t="n">
        <x:f>MAX(0,G1237+J1237-P1237)</x:f>
        <x:v>0</x:v>
      </x:c>
      <x:c r="R1237" s="7" t="n">
        <x:f>M1237+MAX(0,K1237-MAX(0,P1237-G1237-J1237))</x:f>
        <x:v>0</x:v>
      </x:c>
      <x:c r="S1237" s="7" t="n">
        <x:f>SUM(O1237,Q1237,R1237)</x:f>
        <x:v>8870.636550308009</x:v>
      </x:c>
      <x:c r="T1237" s="14" t="n">
        <x:f>'Inventory detail'!T111</x:f>
        <x:v>0.1632</x:v>
      </x:c>
      <x:c r="U1237" s="14" t="n">
        <x:f>'Inventory detail'!U111</x:f>
        <x:v>0.1598935</x:v>
      </x:c>
      <x:c r="V1237" s="9" t="n">
        <x:f>O1237*T1237</x:f>
        <x:v>1447.687885010267</x:v>
      </x:c>
      <x:c r="W1237" s="9" t="n">
        <x:f>Q1237*T1237</x:f>
        <x:v>0</x:v>
      </x:c>
      <x:c r="X1237" s="9" t="n">
        <x:f>R1237*T1237</x:f>
        <x:v>0</x:v>
      </x:c>
      <x:c r="Y1237" s="9" t="n">
        <x:f>S1237*T1237</x:f>
        <x:v>1447.687885010267</x:v>
      </x:c>
      <x:c r="Z1237" s="9" t="n">
        <x:f>IF(ISNUMBER(U1237),S1237*(U1237-T1237),"n.a.")</x:f>
        <x:v>-29.33075975359359</x:v>
      </x:c>
      <x:c r="AA1237" s="9" t="n">
        <x:f>IF(ISNUMBER(U1237),Y1237,0)</x:f>
        <x:v>1447.687885010267</x:v>
      </x:c>
      <x:c r="AB1237" s="7" t="n">
        <x:f>MAX(0,L1237-SUM(F1237:K1237))</x:f>
        <x:v>0</x:v>
      </x:c>
    </x:row>
    <x:row r="1238" ht="22" customHeight="1">
      <x:c r="A1238" s="18" t="n">
        <x:f>Summary!D$41</x:f>
        <x:v>46357</x:v>
      </x:c>
      <x:c r="B1238" s="2" t="str">
        <x:f>'Inventory detail'!A112</x:f>
        <x:v>POUC</x:v>
      </x:c>
      <x:c r="C1238" s="2" t="str">
        <x:f>'Inventory detail'!B112</x:f>
        <x:v>60</x:v>
      </x:c>
      <x:c r="D1238" s="2" t="str">
        <x:f>'Inventory detail'!C112</x:f>
        <x:v>LEG5</x:v>
      </x:c>
      <x:c r="E1238" s="10" t="n">
        <x:f>A112</x:f>
        <x:v>46327</x:v>
      </x:c>
      <x:c r="F1238" s="7" t="n">
        <x:f>O112</x:f>
        <x:v>0</x:v>
      </x:c>
      <x:c r="G1238" s="7" t="n">
        <x:f>Q112</x:f>
        <x:v>6300.821355236139</x:v>
      </x:c>
      <x:c r="H1238" s="7" t="n">
        <x:f>R112</x:f>
        <x:v>0</x:v>
      </x:c>
      <x:c r="I1238" s="7" t="n">
        <x:f>SUMIFS('PO detail'!$W$1751:$W$1755,'PO detail'!$V$1751:$V$1755,"&gt;="&amp;E1238,'PO detail'!$V$1751:$V$1755,"&lt;"&amp;A1238)</x:f>
        <x:v>0</x:v>
      </x:c>
      <x:c r="J1238" s="7" t="n">
        <x:f>SUMIFS('PO detail'!$X$1751:$X$1755,'PO detail'!$V$1751:$V$1755,"&gt;="&amp;E1238,'PO detail'!$V$1751:$V$1755,"&lt;"&amp;A1238)</x:f>
        <x:v>12000</x:v>
      </x:c>
      <x:c r="K1238" s="7" t="n">
        <x:f>SUMIFS('PO detail'!$Y$1751:$Y$1755,'PO detail'!$V$1751:$V$1755,"&gt;="&amp;E1238,'PO detail'!$V$1751:$V$1755,"&lt;"&amp;A1238)</x:f>
        <x:v>0</x:v>
      </x:c>
      <x:c r="L1238" s="7" t="n">
        <x:f>'Inventory detail'!F112*Summary!$K$5*(A1238-E1238)/Summary!$K$6</x:f>
        <x:v>3129.3634496919917</x:v>
      </x:c>
      <x:c r="M1238" s="7" t="n">
        <x:f>MAX(0,H1238-L1238)</x:f>
        <x:v>0</x:v>
      </x:c>
      <x:c r="N1238" s="7" t="n">
        <x:f>MAX(0,L1238-H1238)</x:f>
        <x:v>3129.3634496919917</x:v>
      </x:c>
      <x:c r="O1238" s="7" t="n">
        <x:f>MAX(0,F1238+I1238-N1238)</x:f>
        <x:v>0</x:v>
      </x:c>
      <x:c r="P1238" s="7" t="n">
        <x:f>MAX(0,N1238-F1238-I1238)</x:f>
        <x:v>3129.3634496919917</x:v>
      </x:c>
      <x:c r="Q1238" s="7" t="n">
        <x:f>MAX(0,G1238+J1238-P1238)</x:f>
        <x:v>15171.45790554415</x:v>
      </x:c>
      <x:c r="R1238" s="7" t="n">
        <x:f>M1238+MAX(0,K1238-MAX(0,P1238-G1238-J1238))</x:f>
        <x:v>0</x:v>
      </x:c>
      <x:c r="S1238" s="7" t="n">
        <x:f>SUM(O1238,Q1238,R1238)</x:f>
        <x:v>15171.45790554415</x:v>
      </x:c>
      <x:c r="T1238" s="14" t="n">
        <x:f>'Inventory detail'!T112</x:f>
        <x:v>0.0857</x:v>
      </x:c>
      <x:c r="U1238" s="14" t="n">
        <x:f>'Inventory detail'!U112</x:f>
        <x:v>0.09339</x:v>
      </x:c>
      <x:c r="V1238" s="9" t="n">
        <x:f>O1238*T1238</x:f>
        <x:v>0</x:v>
      </x:c>
      <x:c r="W1238" s="9" t="n">
        <x:f>Q1238*T1238</x:f>
        <x:v>1300.1939425051337</x:v>
      </x:c>
      <x:c r="X1238" s="9" t="n">
        <x:f>R1238*T1238</x:f>
        <x:v>0</x:v>
      </x:c>
      <x:c r="Y1238" s="9" t="n">
        <x:f>S1238*T1238</x:f>
        <x:v>1300.1939425051337</x:v>
      </x:c>
      <x:c r="Z1238" s="9" t="n">
        <x:f>IF(ISNUMBER(U1238),S1238*(U1238-T1238),"n.a.")</x:f>
        <x:v>116.66851129363455</x:v>
      </x:c>
      <x:c r="AA1238" s="9" t="n">
        <x:f>IF(ISNUMBER(U1238),Y1238,0)</x:f>
        <x:v>1300.1939425051337</x:v>
      </x:c>
      <x:c r="AB1238" s="7" t="n">
        <x:f>MAX(0,L1238-SUM(F1238:K1238))</x:f>
        <x:v>0</x:v>
      </x:c>
    </x:row>
    <x:row r="1239" ht="22" customHeight="1">
      <x:c r="A1239" s="18" t="n">
        <x:f>Summary!D$41</x:f>
        <x:v>46357</x:v>
      </x:c>
      <x:c r="B1239" s="2" t="str">
        <x:f>'Inventory detail'!A113</x:f>
        <x:v>WIRE</x:v>
      </x:c>
      <x:c r="C1239" s="2" t="str">
        <x:f>'Inventory detail'!B113</x:f>
        <x:v>60</x:v>
      </x:c>
      <x:c r="D1239" s="2" t="str">
        <x:f>'Inventory detail'!C113</x:f>
        <x:v>DL038WHT</x:v>
      </x:c>
      <x:c r="E1239" s="10" t="n">
        <x:f>A113</x:f>
        <x:v>46327</x:v>
      </x:c>
      <x:c r="F1239" s="7" t="n">
        <x:f>O113</x:f>
        <x:v>0</x:v>
      </x:c>
      <x:c r="G1239" s="7" t="n">
        <x:f>Q113</x:f>
        <x:v>0</x:v>
      </x:c>
      <x:c r="H1239" s="7" t="n">
        <x:f>R113</x:f>
        <x:v>12788.982669404519</x:v>
      </x:c>
      <x:c r="I1239" s="7" t="n">
        <x:f>0</x:f>
        <x:v>0</x:v>
      </x:c>
      <x:c r="J1239" s="7" t="n">
        <x:f>0</x:f>
        <x:v>0</x:v>
      </x:c>
      <x:c r="K1239" s="7" t="n">
        <x:f>0</x:f>
        <x:v>0</x:v>
      </x:c>
      <x:c r="L1239" s="7" t="n">
        <x:f>'Inventory detail'!F113*Summary!$K$5*(A1239-E1239)/Summary!$K$6</x:f>
        <x:v>3014.3704312114987</x:v>
      </x:c>
      <x:c r="M1239" s="7" t="n">
        <x:f>MAX(0,H1239-L1239)</x:f>
        <x:v>9774.61223819302</x:v>
      </x:c>
      <x:c r="N1239" s="7" t="n">
        <x:f>MAX(0,L1239-H1239)</x:f>
        <x:v>0</x:v>
      </x:c>
      <x:c r="O1239" s="7" t="n">
        <x:f>MAX(0,F1239+I1239-N1239)</x:f>
        <x:v>0</x:v>
      </x:c>
      <x:c r="P1239" s="7" t="n">
        <x:f>MAX(0,N1239-F1239-I1239)</x:f>
        <x:v>0</x:v>
      </x:c>
      <x:c r="Q1239" s="7" t="n">
        <x:f>MAX(0,G1239+J1239-P1239)</x:f>
        <x:v>0</x:v>
      </x:c>
      <x:c r="R1239" s="7" t="n">
        <x:f>M1239+MAX(0,K1239-MAX(0,P1239-G1239-J1239))</x:f>
        <x:v>9774.61223819302</x:v>
      </x:c>
      <x:c r="S1239" s="7" t="n">
        <x:f>SUM(O1239,Q1239,R1239)</x:f>
        <x:v>9774.61223819302</x:v>
      </x:c>
      <x:c r="T1239" s="14" t="n">
        <x:f>'Inventory detail'!T113</x:f>
        <x:v>0.056299999999999996</x:v>
      </x:c>
      <x:c r="U1239" s="14" t="n">
        <x:f>'Inventory detail'!U113</x:f>
        <x:v>0.056299999999999996</x:v>
      </x:c>
      <x:c r="V1239" s="9" t="n">
        <x:f>O1239*T1239</x:f>
        <x:v>0</x:v>
      </x:c>
      <x:c r="W1239" s="9" t="n">
        <x:f>Q1239*T1239</x:f>
        <x:v>0</x:v>
      </x:c>
      <x:c r="X1239" s="9" t="n">
        <x:f>R1239*T1239</x:f>
        <x:v>550.310669010267</x:v>
      </x:c>
      <x:c r="Y1239" s="9" t="n">
        <x:f>S1239*T1239</x:f>
        <x:v>550.310669010267</x:v>
      </x:c>
      <x:c r="Z1239" s="9" t="n">
        <x:f>IF(ISNUMBER(U1239),S1239*(U1239-T1239),"n.a.")</x:f>
        <x:v>0</x:v>
      </x:c>
      <x:c r="AA1239" s="9" t="n">
        <x:f>IF(ISNUMBER(U1239),Y1239,0)</x:f>
        <x:v>550.310669010267</x:v>
      </x:c>
      <x:c r="AB1239" s="7" t="n">
        <x:f>MAX(0,L1239-SUM(F1239:K1239))</x:f>
        <x:v>0</x:v>
      </x:c>
    </x:row>
    <x:row r="1240" ht="22" customHeight="1">
      <x:c r="A1240" s="18" t="n">
        <x:f>Summary!D$41</x:f>
        <x:v>46357</x:v>
      </x:c>
      <x:c r="B1240" s="2" t="str">
        <x:f>'Inventory detail'!A114</x:f>
        <x:v>POUC</x:v>
      </x:c>
      <x:c r="C1240" s="2" t="str">
        <x:f>'Inventory detail'!B114</x:f>
        <x:v>60</x:v>
      </x:c>
      <x:c r="D1240" s="2" t="str">
        <x:f>'Inventory detail'!C114</x:f>
        <x:v>LMEN10</x:v>
      </x:c>
      <x:c r="E1240" s="10" t="n">
        <x:f>A114</x:f>
        <x:v>46327</x:v>
      </x:c>
      <x:c r="F1240" s="7" t="n">
        <x:f>O114</x:f>
        <x:v>5011.017330595482</x:v>
      </x:c>
      <x:c r="G1240" s="7" t="n">
        <x:f>Q114</x:f>
        <x:v>2000</x:v>
      </x:c>
      <x:c r="H1240" s="7" t="n">
        <x:f>R114</x:f>
        <x:v>0</x:v>
      </x:c>
      <x:c r="I1240" s="7" t="n">
        <x:f>SUMIFS('PO detail'!$W$1782:$W$1786,'PO detail'!$V$1782:$V$1786,"&gt;="&amp;E1240,'PO detail'!$V$1782:$V$1786,"&lt;"&amp;A1240)</x:f>
        <x:v>0</x:v>
      </x:c>
      <x:c r="J1240" s="7" t="n">
        <x:f>SUMIFS('PO detail'!$X$1782:$X$1786,'PO detail'!$V$1782:$V$1786,"&gt;="&amp;E1240,'PO detail'!$V$1782:$V$1786,"&lt;"&amp;A1240)</x:f>
        <x:v>10000</x:v>
      </x:c>
      <x:c r="K1240" s="7" t="n">
        <x:f>SUMIFS('PO detail'!$Y$1782:$Y$1786,'PO detail'!$V$1782:$V$1786,"&gt;="&amp;E1240,'PO detail'!$V$1782:$V$1786,"&lt;"&amp;A1240)</x:f>
        <x:v>0</x:v>
      </x:c>
      <x:c r="L1240" s="7" t="n">
        <x:f>'Inventory detail'!F114*Summary!$K$5*(A1240-E1240)/Summary!$K$6</x:f>
        <x:v>2985.6295687885013</x:v>
      </x:c>
      <x:c r="M1240" s="7" t="n">
        <x:f>MAX(0,H1240-L1240)</x:f>
        <x:v>0</x:v>
      </x:c>
      <x:c r="N1240" s="7" t="n">
        <x:f>MAX(0,L1240-H1240)</x:f>
        <x:v>2985.6295687885013</x:v>
      </x:c>
      <x:c r="O1240" s="7" t="n">
        <x:f>MAX(0,F1240+I1240-N1240)</x:f>
        <x:v>2025.387761806981</x:v>
      </x:c>
      <x:c r="P1240" s="7" t="n">
        <x:f>MAX(0,N1240-F1240-I1240)</x:f>
        <x:v>0</x:v>
      </x:c>
      <x:c r="Q1240" s="7" t="n">
        <x:f>MAX(0,G1240+J1240-P1240)</x:f>
        <x:v>12000</x:v>
      </x:c>
      <x:c r="R1240" s="7" t="n">
        <x:f>M1240+MAX(0,K1240-MAX(0,P1240-G1240-J1240))</x:f>
        <x:v>0</x:v>
      </x:c>
      <x:c r="S1240" s="7" t="n">
        <x:f>SUM(O1240,Q1240,R1240)</x:f>
        <x:v>14025.387761806982</x:v>
      </x:c>
      <x:c r="T1240" s="14" t="n">
        <x:f>'Inventory detail'!T114</x:f>
        <x:v>0.2984</x:v>
      </x:c>
      <x:c r="U1240" s="14" t="n">
        <x:f>'Inventory detail'!U114</x:f>
        <x:v>0.32521500000000003</x:v>
      </x:c>
      <x:c r="V1240" s="9" t="n">
        <x:f>O1240*T1240</x:f>
        <x:v>604.3757081232031</x:v>
      </x:c>
      <x:c r="W1240" s="9" t="n">
        <x:f>Q1240*T1240</x:f>
        <x:v>3580.8</x:v>
      </x:c>
      <x:c r="X1240" s="9" t="n">
        <x:f>R1240*T1240</x:f>
        <x:v>0</x:v>
      </x:c>
      <x:c r="Y1240" s="9" t="n">
        <x:f>S1240*T1240</x:f>
        <x:v>4185.175708123204</x:v>
      </x:c>
      <x:c r="Z1240" s="9" t="n">
        <x:f>IF(ISNUMBER(U1240),S1240*(U1240-T1240),"n.a.")</x:f>
        <x:v>376.09077283285467</x:v>
      </x:c>
      <x:c r="AA1240" s="9" t="n">
        <x:f>IF(ISNUMBER(U1240),Y1240,0)</x:f>
        <x:v>4185.175708123204</x:v>
      </x:c>
      <x:c r="AB1240" s="7" t="n">
        <x:f>MAX(0,L1240-SUM(F1240:K1240))</x:f>
        <x:v>0</x:v>
      </x:c>
    </x:row>
    <x:row r="1241" ht="22" customHeight="1">
      <x:c r="A1241" s="18" t="n">
        <x:f>Summary!D$41</x:f>
        <x:v>46357</x:v>
      </x:c>
      <x:c r="B1241" s="2" t="str">
        <x:f>'Inventory detail'!A115</x:f>
        <x:v>COIL</x:v>
      </x:c>
      <x:c r="C1241" s="2" t="str">
        <x:f>'Inventory detail'!B115</x:f>
        <x:v>60</x:v>
      </x:c>
      <x:c r="D1241" s="2" t="str">
        <x:f>'Inventory detail'!C115</x:f>
        <x:v>16WHT12-4</x:v>
      </x:c>
      <x:c r="E1241" s="10" t="n">
        <x:f>A115</x:f>
        <x:v>46327</x:v>
      </x:c>
      <x:c r="F1241" s="7" t="n">
        <x:f>O115</x:f>
        <x:v>13020.462915811087</x:v>
      </x:c>
      <x:c r="G1241" s="7" t="n">
        <x:f>Q115</x:f>
        <x:v>0</x:v>
      </x:c>
      <x:c r="H1241" s="7" t="n">
        <x:f>R115</x:f>
        <x:v>0</x:v>
      </x:c>
      <x:c r="I1241" s="7" t="n">
        <x:f>SUMIFS('PO detail'!$W$1152:$W$1158,'PO detail'!$V$1152:$V$1158,"&gt;="&amp;E1241,'PO detail'!$V$1152:$V$1158,"&lt;"&amp;A1241)</x:f>
        <x:v>0</x:v>
      </x:c>
      <x:c r="J1241" s="7" t="n">
        <x:f>SUMIFS('PO detail'!$X$1152:$X$1158,'PO detail'!$V$1152:$V$1158,"&gt;="&amp;E1241,'PO detail'!$V$1152:$V$1158,"&lt;"&amp;A1241)</x:f>
        <x:v>0</x:v>
      </x:c>
      <x:c r="K1241" s="7" t="n">
        <x:f>SUMIFS('PO detail'!$Y$1152:$Y$1158,'PO detail'!$V$1152:$V$1158,"&gt;="&amp;E1241,'PO detail'!$V$1152:$V$1158,"&lt;"&amp;A1241)</x:f>
        <x:v>0</x:v>
      </x:c>
      <x:c r="L1241" s="7" t="n">
        <x:f>'Inventory detail'!F115*Summary!$K$5*(A1241-E1241)/Summary!$K$6</x:f>
        <x:v>2973.3092402464067</x:v>
      </x:c>
      <x:c r="M1241" s="7" t="n">
        <x:f>MAX(0,H1241-L1241)</x:f>
        <x:v>0</x:v>
      </x:c>
      <x:c r="N1241" s="7" t="n">
        <x:f>MAX(0,L1241-H1241)</x:f>
        <x:v>2973.3092402464067</x:v>
      </x:c>
      <x:c r="O1241" s="7" t="n">
        <x:f>MAX(0,F1241+I1241-N1241)</x:f>
        <x:v>10047.153675564681</x:v>
      </x:c>
      <x:c r="P1241" s="7" t="n">
        <x:f>MAX(0,N1241-F1241-I1241)</x:f>
        <x:v>0</x:v>
      </x:c>
      <x:c r="Q1241" s="7" t="n">
        <x:f>MAX(0,G1241+J1241-P1241)</x:f>
        <x:v>0</x:v>
      </x:c>
      <x:c r="R1241" s="7" t="n">
        <x:f>M1241+MAX(0,K1241-MAX(0,P1241-G1241-J1241))</x:f>
        <x:v>0</x:v>
      </x:c>
      <x:c r="S1241" s="7" t="n">
        <x:f>SUM(O1241,Q1241,R1241)</x:f>
        <x:v>10047.153675564681</x:v>
      </x:c>
      <x:c r="T1241" s="14" t="n">
        <x:f>'Inventory detail'!T115</x:f>
        <x:v>0.11230000000000001</x:v>
      </x:c>
      <x:c r="U1241" s="14" t="n">
        <x:f>'Inventory detail'!U115</x:f>
        <x:v>0.1099475</x:v>
      </x:c>
      <x:c r="V1241" s="9" t="n">
        <x:f>O1241*T1241</x:f>
        <x:v>1128.2953577659139</x:v>
      </x:c>
      <x:c r="W1241" s="9" t="n">
        <x:f>Q1241*T1241</x:f>
        <x:v>0</x:v>
      </x:c>
      <x:c r="X1241" s="9" t="n">
        <x:f>R1241*T1241</x:f>
        <x:v>0</x:v>
      </x:c>
      <x:c r="Y1241" s="9" t="n">
        <x:f>S1241*T1241</x:f>
        <x:v>1128.2953577659139</x:v>
      </x:c>
      <x:c r="Z1241" s="9" t="n">
        <x:f>IF(ISNUMBER(U1241),S1241*(U1241-T1241),"n.a.")</x:f>
        <x:v>-23.635929021765985</x:v>
      </x:c>
      <x:c r="AA1241" s="9" t="n">
        <x:f>IF(ISNUMBER(U1241),Y1241,0)</x:f>
        <x:v>1128.2953577659139</x:v>
      </x:c>
      <x:c r="AB1241" s="7" t="n">
        <x:f>MAX(0,L1241-SUM(F1241:K1241))</x:f>
        <x:v>0</x:v>
      </x:c>
    </x:row>
    <x:row r="1242" ht="22" customHeight="1">
      <x:c r="A1242" s="18" t="n">
        <x:f>Summary!D$41</x:f>
        <x:v>46357</x:v>
      </x:c>
      <x:c r="B1242" s="2" t="str">
        <x:f>'Inventory detail'!A116</x:f>
        <x:v>COIL</x:v>
      </x:c>
      <x:c r="C1242" s="2" t="str">
        <x:f>'Inventory detail'!B116</x:f>
        <x:v>60</x:v>
      </x:c>
      <x:c r="D1242" s="2" t="str">
        <x:f>'Inventory detail'!C116</x:f>
        <x:v>18WHT12-4</x:v>
      </x:c>
      <x:c r="E1242" s="10" t="n">
        <x:f>A116</x:f>
        <x:v>46327</x:v>
      </x:c>
      <x:c r="F1242" s="7" t="n">
        <x:f>O116</x:f>
        <x:v>3426.7650102669404</x:v>
      </x:c>
      <x:c r="G1242" s="7" t="n">
        <x:f>Q116</x:f>
        <x:v>0</x:v>
      </x:c>
      <x:c r="H1242" s="7" t="n">
        <x:f>R116</x:f>
        <x:v>0</x:v>
      </x:c>
      <x:c r="I1242" s="7" t="n">
        <x:f>SUMIFS('PO detail'!$W$1177:$W$1184,'PO detail'!$V$1177:$V$1184,"&gt;="&amp;E1242,'PO detail'!$V$1177:$V$1184,"&lt;"&amp;A1242)</x:f>
        <x:v>8400</x:v>
      </x:c>
      <x:c r="J1242" s="7" t="n">
        <x:f>SUMIFS('PO detail'!$X$1177:$X$1184,'PO detail'!$V$1177:$V$1184,"&gt;="&amp;E1242,'PO detail'!$V$1177:$V$1184,"&lt;"&amp;A1242)</x:f>
        <x:v>0</x:v>
      </x:c>
      <x:c r="K1242" s="7" t="n">
        <x:f>SUMIFS('PO detail'!$Y$1177:$Y$1184,'PO detail'!$V$1177:$V$1184,"&gt;="&amp;E1242,'PO detail'!$V$1177:$V$1184,"&lt;"&amp;A1242)</x:f>
        <x:v>0</x:v>
      </x:c>
      <x:c r="L1242" s="7" t="n">
        <x:f>'Inventory detail'!F116*Summary!$K$5*(A1242-E1242)/Summary!$K$6</x:f>
        <x:v>2965.089117043121</x:v>
      </x:c>
      <x:c r="M1242" s="7" t="n">
        <x:f>MAX(0,H1242-L1242)</x:f>
        <x:v>0</x:v>
      </x:c>
      <x:c r="N1242" s="7" t="n">
        <x:f>MAX(0,L1242-H1242)</x:f>
        <x:v>2965.089117043121</x:v>
      </x:c>
      <x:c r="O1242" s="7" t="n">
        <x:f>MAX(0,F1242+I1242-N1242)</x:f>
        <x:v>8861.675893223819</x:v>
      </x:c>
      <x:c r="P1242" s="7" t="n">
        <x:f>MAX(0,N1242-F1242-I1242)</x:f>
        <x:v>0</x:v>
      </x:c>
      <x:c r="Q1242" s="7" t="n">
        <x:f>MAX(0,G1242+J1242-P1242)</x:f>
        <x:v>0</x:v>
      </x:c>
      <x:c r="R1242" s="7" t="n">
        <x:f>M1242+MAX(0,K1242-MAX(0,P1242-G1242-J1242))</x:f>
        <x:v>0</x:v>
      </x:c>
      <x:c r="S1242" s="7" t="n">
        <x:f>SUM(O1242,Q1242,R1242)</x:f>
        <x:v>8861.675893223819</x:v>
      </x:c>
      <x:c r="T1242" s="14" t="n">
        <x:f>'Inventory detail'!T116</x:f>
        <x:v>0.1448</x:v>
      </x:c>
      <x:c r="U1242" s="14" t="n">
        <x:f>'Inventory detail'!U116</x:f>
        <x:v>0.141882</x:v>
      </x:c>
      <x:c r="V1242" s="9" t="n">
        <x:f>O1242*T1242</x:f>
        <x:v>1283.1706693388091</x:v>
      </x:c>
      <x:c r="W1242" s="9" t="n">
        <x:f>Q1242*T1242</x:f>
        <x:v>0</x:v>
      </x:c>
      <x:c r="X1242" s="9" t="n">
        <x:f>R1242*T1242</x:f>
        <x:v>0</x:v>
      </x:c>
      <x:c r="Y1242" s="9" t="n">
        <x:f>S1242*T1242</x:f>
        <x:v>1283.1706693388091</x:v>
      </x:c>
      <x:c r="Z1242" s="9" t="n">
        <x:f>IF(ISNUMBER(U1242),S1242*(U1242-T1242),"n.a.")</x:f>
        <x:v>-25.85837025642714</x:v>
      </x:c>
      <x:c r="AA1242" s="9" t="n">
        <x:f>IF(ISNUMBER(U1242),Y1242,0)</x:f>
        <x:v>1283.1706693388091</x:v>
      </x:c>
      <x:c r="AB1242" s="7" t="n">
        <x:f>MAX(0,L1242-SUM(F1242:K1242))</x:f>
        <x:v>0</x:v>
      </x:c>
    </x:row>
    <x:row r="1243" ht="22" customHeight="1">
      <x:c r="A1243" s="18" t="n">
        <x:f>Summary!D$41</x:f>
        <x:v>46357</x:v>
      </x:c>
      <x:c r="B1243" s="2" t="str">
        <x:f>'Inventory detail'!A117</x:f>
        <x:v>WIRE</x:v>
      </x:c>
      <x:c r="C1243" s="2" t="str">
        <x:f>'Inventory detail'!B117</x:f>
        <x:v>30</x:v>
      </x:c>
      <x:c r="D1243" s="2" t="str">
        <x:f>'Inventory detail'!C117</x:f>
        <x:v>DL716BLK</x:v>
      </x:c>
      <x:c r="E1243" s="10" t="n">
        <x:f>A117</x:f>
        <x:v>46327</x:v>
      </x:c>
      <x:c r="F1243" s="7" t="n">
        <x:f>O117</x:f>
        <x:v>0</x:v>
      </x:c>
      <x:c r="G1243" s="7" t="n">
        <x:f>Q117</x:f>
        <x:v>0</x:v>
      </x:c>
      <x:c r="H1243" s="7" t="n">
        <x:f>R117</x:f>
        <x:v>0</x:v>
      </x:c>
      <x:c r="I1243" s="7" t="n">
        <x:f>0</x:f>
        <x:v>0</x:v>
      </x:c>
      <x:c r="J1243" s="7" t="n">
        <x:f>0</x:f>
        <x:v>0</x:v>
      </x:c>
      <x:c r="K1243" s="7" t="n">
        <x:f>0</x:f>
        <x:v>0</x:v>
      </x:c>
      <x:c r="L1243" s="7" t="n">
        <x:f>'Inventory detail'!F117*Summary!$K$5*(A1243-E1243)/Summary!$K$6</x:f>
        <x:v>2948.668583162218</x:v>
      </x:c>
      <x:c r="M1243" s="7" t="n">
        <x:f>MAX(0,H1243-L1243)</x:f>
        <x:v>0</x:v>
      </x:c>
      <x:c r="N1243" s="7" t="n">
        <x:f>MAX(0,L1243-H1243)</x:f>
        <x:v>2948.668583162218</x:v>
      </x:c>
      <x:c r="O1243" s="7" t="n">
        <x:f>MAX(0,F1243+I1243-N1243)</x:f>
        <x:v>0</x:v>
      </x:c>
      <x:c r="P1243" s="7" t="n">
        <x:f>MAX(0,N1243-F1243-I1243)</x:f>
        <x:v>2948.668583162218</x:v>
      </x:c>
      <x:c r="Q1243" s="7" t="n">
        <x:f>MAX(0,G1243+J1243-P1243)</x:f>
        <x:v>0</x:v>
      </x:c>
      <x:c r="R1243" s="7" t="n">
        <x:f>M1243+MAX(0,K1243-MAX(0,P1243-G1243-J1243))</x:f>
        <x:v>0</x:v>
      </x:c>
      <x:c r="S1243" s="7" t="n">
        <x:f>SUM(O1243,Q1243,R1243)</x:f>
        <x:v>0</x:v>
      </x:c>
      <x:c r="T1243" s="14" t="n">
        <x:f>'Inventory detail'!T117</x:f>
        <x:v>0.0732</x:v>
      </x:c>
      <x:c r="U1243" s="14" t="n">
        <x:f>'Inventory detail'!U117</x:f>
        <x:v>0.0732</x:v>
      </x:c>
      <x:c r="V1243" s="9" t="n">
        <x:f>O1243*T1243</x:f>
        <x:v>0</x:v>
      </x:c>
      <x:c r="W1243" s="9" t="n">
        <x:f>Q1243*T1243</x:f>
        <x:v>0</x:v>
      </x:c>
      <x:c r="X1243" s="9" t="n">
        <x:f>R1243*T1243</x:f>
        <x:v>0</x:v>
      </x:c>
      <x:c r="Y1243" s="9" t="n">
        <x:f>S1243*T1243</x:f>
        <x:v>0</x:v>
      </x:c>
      <x:c r="Z1243" s="9" t="n">
        <x:f>IF(ISNUMBER(U1243),S1243*(U1243-T1243),"n.a.")</x:f>
        <x:v>0</x:v>
      </x:c>
      <x:c r="AA1243" s="9" t="n">
        <x:f>IF(ISNUMBER(U1243),Y1243,0)</x:f>
        <x:v>0</x:v>
      </x:c>
      <x:c r="AB1243" s="7" t="n">
        <x:f>MAX(0,L1243-SUM(F1243:K1243))</x:f>
        <x:v>2948.668583162218</x:v>
      </x:c>
    </x:row>
    <x:row r="1244" ht="22" customHeight="1">
      <x:c r="A1244" s="18" t="n">
        <x:f>Summary!D$41</x:f>
        <x:v>46357</x:v>
      </x:c>
      <x:c r="B1244" s="2" t="str">
        <x:f>'Inventory detail'!A118</x:f>
        <x:v>COIL</x:v>
      </x:c>
      <x:c r="C1244" s="2" t="str">
        <x:f>'Inventory detail'!B118</x:f>
        <x:v>60</x:v>
      </x:c>
      <x:c r="D1244" s="2" t="str">
        <x:f>'Inventory detail'!C118</x:f>
        <x:v>6WHT12-4</x:v>
      </x:c>
      <x:c r="E1244" s="10" t="n">
        <x:f>A118</x:f>
        <x:v>46327</x:v>
      </x:c>
      <x:c r="F1244" s="7" t="n">
        <x:f>O118</x:f>
        <x:v>15145.656180698152</x:v>
      </x:c>
      <x:c r="G1244" s="7" t="n">
        <x:f>Q118</x:f>
        <x:v>0</x:v>
      </x:c>
      <x:c r="H1244" s="7" t="n">
        <x:f>R118</x:f>
        <x:v>0</x:v>
      </x:c>
      <x:c r="I1244" s="7" t="n">
        <x:f>SUMIFS('PO detail'!$W$1359:$W$1362,'PO detail'!$V$1359:$V$1362,"&gt;="&amp;E1244,'PO detail'!$V$1359:$V$1362,"&lt;"&amp;A1244)</x:f>
        <x:v>0</x:v>
      </x:c>
      <x:c r="J1244" s="7" t="n">
        <x:f>SUMIFS('PO detail'!$X$1359:$X$1362,'PO detail'!$V$1359:$V$1362,"&gt;="&amp;E1244,'PO detail'!$V$1359:$V$1362,"&lt;"&amp;A1244)</x:f>
        <x:v>0</x:v>
      </x:c>
      <x:c r="K1244" s="7" t="n">
        <x:f>SUMIFS('PO detail'!$Y$1359:$Y$1362,'PO detail'!$V$1359:$V$1362,"&gt;="&amp;E1244,'PO detail'!$V$1359:$V$1362,"&lt;"&amp;A1244)</x:f>
        <x:v>0</x:v>
      </x:c>
      <x:c r="L1244" s="7" t="n">
        <x:f>'Inventory detail'!F118*Summary!$K$5*(A1244-E1244)/Summary!$K$6</x:f>
        <x:v>2940.448459958932</x:v>
      </x:c>
      <x:c r="M1244" s="7" t="n">
        <x:f>MAX(0,H1244-L1244)</x:f>
        <x:v>0</x:v>
      </x:c>
      <x:c r="N1244" s="7" t="n">
        <x:f>MAX(0,L1244-H1244)</x:f>
        <x:v>2940.448459958932</x:v>
      </x:c>
      <x:c r="O1244" s="7" t="n">
        <x:f>MAX(0,F1244+I1244-N1244)</x:f>
        <x:v>12205.20772073922</x:v>
      </x:c>
      <x:c r="P1244" s="7" t="n">
        <x:f>MAX(0,N1244-F1244-I1244)</x:f>
        <x:v>0</x:v>
      </x:c>
      <x:c r="Q1244" s="7" t="n">
        <x:f>MAX(0,G1244+J1244-P1244)</x:f>
        <x:v>0</x:v>
      </x:c>
      <x:c r="R1244" s="7" t="n">
        <x:f>M1244+MAX(0,K1244-MAX(0,P1244-G1244-J1244))</x:f>
        <x:v>0</x:v>
      </x:c>
      <x:c r="S1244" s="7" t="n">
        <x:f>SUM(O1244,Q1244,R1244)</x:f>
        <x:v>12205.20772073922</x:v>
      </x:c>
      <x:c r="T1244" s="14" t="n">
        <x:f>'Inventory detail'!T118</x:f>
        <x:v>0.0365</x:v>
      </x:c>
      <x:c r="U1244" s="14" t="n">
        <x:f>'Inventory detail'!U118</x:f>
        <x:v>0.0356915</x:v>
      </x:c>
      <x:c r="V1244" s="9" t="n">
        <x:f>O1244*T1244</x:f>
        <x:v>445.4900818069815</x:v>
      </x:c>
      <x:c r="W1244" s="9" t="n">
        <x:f>Q1244*T1244</x:f>
        <x:v>0</x:v>
      </x:c>
      <x:c r="X1244" s="9" t="n">
        <x:f>R1244*T1244</x:f>
        <x:v>0</x:v>
      </x:c>
      <x:c r="Y1244" s="9" t="n">
        <x:f>S1244*T1244</x:f>
        <x:v>445.4900818069815</x:v>
      </x:c>
      <x:c r="Z1244" s="9" t="n">
        <x:f>IF(ISNUMBER(U1244),S1244*(U1244-T1244),"n.a.")</x:f>
        <x:v>-9.86791044221762</x:v>
      </x:c>
      <x:c r="AA1244" s="9" t="n">
        <x:f>IF(ISNUMBER(U1244),Y1244,0)</x:f>
        <x:v>445.4900818069815</x:v>
      </x:c>
      <x:c r="AB1244" s="7" t="n">
        <x:f>MAX(0,L1244-SUM(F1244:K1244))</x:f>
        <x:v>0</x:v>
      </x:c>
    </x:row>
    <x:row r="1245" ht="22" customHeight="1">
      <x:c r="A1245" s="18" t="n">
        <x:f>Summary!D$41</x:f>
        <x:v>46357</x:v>
      </x:c>
      <x:c r="B1245" s="2" t="str">
        <x:f>'Inventory detail'!A119</x:f>
        <x:v>POUC</x:v>
      </x:c>
      <x:c r="C1245" s="2" t="str">
        <x:f>'Inventory detail'!B119</x:f>
        <x:v>10</x:v>
      </x:c>
      <x:c r="D1245" s="2" t="str">
        <x:f>'Inventory detail'!C119</x:f>
        <x:v>CRC5</x:v>
      </x:c>
      <x:c r="E1245" s="10" t="n">
        <x:f>A119</x:f>
        <x:v>46327</x:v>
      </x:c>
      <x:c r="F1245" s="7" t="n">
        <x:f>O119</x:f>
        <x:v>0</x:v>
      </x:c>
      <x:c r="G1245" s="7" t="n">
        <x:f>Q119</x:f>
        <x:v>0</x:v>
      </x:c>
      <x:c r="H1245" s="7" t="n">
        <x:f>R119</x:f>
        <x:v>233.8099383983572</x:v>
      </x:c>
      <x:c r="I1245" s="7" t="n">
        <x:f>0</x:f>
        <x:v>0</x:v>
      </x:c>
      <x:c r="J1245" s="7" t="n">
        <x:f>0</x:f>
        <x:v>0</x:v>
      </x:c>
      <x:c r="K1245" s="7" t="n">
        <x:f>0</x:f>
        <x:v>0</x:v>
      </x:c>
      <x:c r="L1245" s="7" t="n">
        <x:f>'Inventory detail'!F119*Summary!$K$5*(A1245-E1245)/Summary!$K$6</x:f>
        <x:v>2825.4652977412734</x:v>
      </x:c>
      <x:c r="M1245" s="7" t="n">
        <x:f>MAX(0,H1245-L1245)</x:f>
        <x:v>0</x:v>
      </x:c>
      <x:c r="N1245" s="7" t="n">
        <x:f>MAX(0,L1245-H1245)</x:f>
        <x:v>2591.655359342916</x:v>
      </x:c>
      <x:c r="O1245" s="7" t="n">
        <x:f>MAX(0,F1245+I1245-N1245)</x:f>
        <x:v>0</x:v>
      </x:c>
      <x:c r="P1245" s="7" t="n">
        <x:f>MAX(0,N1245-F1245-I1245)</x:f>
        <x:v>2591.655359342916</x:v>
      </x:c>
      <x:c r="Q1245" s="7" t="n">
        <x:f>MAX(0,G1245+J1245-P1245)</x:f>
        <x:v>0</x:v>
      </x:c>
      <x:c r="R1245" s="7" t="n">
        <x:f>M1245+MAX(0,K1245-MAX(0,P1245-G1245-J1245))</x:f>
        <x:v>0</x:v>
      </x:c>
      <x:c r="S1245" s="7" t="n">
        <x:f>SUM(O1245,Q1245,R1245)</x:f>
        <x:v>0</x:v>
      </x:c>
      <x:c r="T1245" s="14" t="n">
        <x:f>'Inventory detail'!T119</x:f>
        <x:v>0.0058</x:v>
      </x:c>
      <x:c r="U1245" s="14" t="n">
        <x:f>'Inventory detail'!U119</x:f>
        <x:v>0.00627</x:v>
      </x:c>
      <x:c r="V1245" s="9" t="n">
        <x:f>O1245*T1245</x:f>
        <x:v>0</x:v>
      </x:c>
      <x:c r="W1245" s="9" t="n">
        <x:f>Q1245*T1245</x:f>
        <x:v>0</x:v>
      </x:c>
      <x:c r="X1245" s="9" t="n">
        <x:f>R1245*T1245</x:f>
        <x:v>0</x:v>
      </x:c>
      <x:c r="Y1245" s="9" t="n">
        <x:f>S1245*T1245</x:f>
        <x:v>0</x:v>
      </x:c>
      <x:c r="Z1245" s="9" t="n">
        <x:f>IF(ISNUMBER(U1245),S1245*(U1245-T1245),"n.a.")</x:f>
        <x:v>0</x:v>
      </x:c>
      <x:c r="AA1245" s="9" t="n">
        <x:f>IF(ISNUMBER(U1245),Y1245,0)</x:f>
        <x:v>0</x:v>
      </x:c>
      <x:c r="AB1245" s="7" t="n">
        <x:f>MAX(0,L1245-SUM(F1245:K1245))</x:f>
        <x:v>2591.655359342916</x:v>
      </x:c>
    </x:row>
    <x:row r="1246" ht="22" customHeight="1">
      <x:c r="A1246" s="18" t="n">
        <x:f>Summary!D$41</x:f>
        <x:v>46357</x:v>
      </x:c>
      <x:c r="B1246" s="2" t="str">
        <x:f>'Inventory detail'!A120</x:f>
        <x:v>POUC</x:v>
      </x:c>
      <x:c r="C1246" s="2" t="str">
        <x:f>'Inventory detail'!B120</x:f>
        <x:v>60</x:v>
      </x:c>
      <x:c r="D1246" s="2" t="str">
        <x:f>'Inventory detail'!C120</x:f>
        <x:v>LUGWO5</x:v>
      </x:c>
      <x:c r="E1246" s="10" t="n">
        <x:f>A120</x:f>
        <x:v>46327</x:v>
      </x:c>
      <x:c r="F1246" s="7" t="n">
        <x:f>O120</x:f>
        <x:v>0</x:v>
      </x:c>
      <x:c r="G1246" s="7" t="n">
        <x:f>Q120</x:f>
        <x:v>0</x:v>
      </x:c>
      <x:c r="H1246" s="7" t="n">
        <x:f>R120</x:f>
        <x:v>54046.40657084189</x:v>
      </x:c>
      <x:c r="I1246" s="7" t="n">
        <x:f>0</x:f>
        <x:v>0</x:v>
      </x:c>
      <x:c r="J1246" s="7" t="n">
        <x:f>0</x:f>
        <x:v>0</x:v>
      </x:c>
      <x:c r="K1246" s="7" t="n">
        <x:f>0</x:f>
        <x:v>0</x:v>
      </x:c>
      <x:c r="L1246" s="7" t="n">
        <x:f>'Inventory detail'!F120*Summary!$K$5*(A1246-E1246)/Summary!$K$6</x:f>
        <x:v>2809.034907597536</x:v>
      </x:c>
      <x:c r="M1246" s="7" t="n">
        <x:f>MAX(0,H1246-L1246)</x:f>
        <x:v>51237.371663244354</x:v>
      </x:c>
      <x:c r="N1246" s="7" t="n">
        <x:f>MAX(0,L1246-H1246)</x:f>
        <x:v>0</x:v>
      </x:c>
      <x:c r="O1246" s="7" t="n">
        <x:f>MAX(0,F1246+I1246-N1246)</x:f>
        <x:v>0</x:v>
      </x:c>
      <x:c r="P1246" s="7" t="n">
        <x:f>MAX(0,N1246-F1246-I1246)</x:f>
        <x:v>0</x:v>
      </x:c>
      <x:c r="Q1246" s="7" t="n">
        <x:f>MAX(0,G1246+J1246-P1246)</x:f>
        <x:v>0</x:v>
      </x:c>
      <x:c r="R1246" s="7" t="n">
        <x:f>M1246+MAX(0,K1246-MAX(0,P1246-G1246-J1246))</x:f>
        <x:v>51237.371663244354</x:v>
      </x:c>
      <x:c r="S1246" s="7" t="n">
        <x:f>SUM(O1246,Q1246,R1246)</x:f>
        <x:v>51237.371663244354</x:v>
      </x:c>
      <x:c r="T1246" s="14" t="n">
        <x:f>'Inventory detail'!T120</x:f>
        <x:v>0.0084</x:v>
      </x:c>
      <x:c r="U1246" s="14" t="n">
        <x:f>'Inventory detail'!U120</x:f>
        <x:v>0.009075</x:v>
      </x:c>
      <x:c r="V1246" s="9" t="n">
        <x:f>O1246*T1246</x:f>
        <x:v>0</x:v>
      </x:c>
      <x:c r="W1246" s="9" t="n">
        <x:f>Q1246*T1246</x:f>
        <x:v>0</x:v>
      </x:c>
      <x:c r="X1246" s="9" t="n">
        <x:f>R1246*T1246</x:f>
        <x:v>430.39392197125255</x:v>
      </x:c>
      <x:c r="Y1246" s="9" t="n">
        <x:f>S1246*T1246</x:f>
        <x:v>430.39392197125255</x:v>
      </x:c>
      <x:c r="Z1246" s="9" t="n">
        <x:f>IF(ISNUMBER(U1246),S1246*(U1246-T1246),"n.a.")</x:f>
        <x:v>34.58522587268995</x:v>
      </x:c>
      <x:c r="AA1246" s="9" t="n">
        <x:f>IF(ISNUMBER(U1246),Y1246,0)</x:f>
        <x:v>430.39392197125255</x:v>
      </x:c>
      <x:c r="AB1246" s="7" t="n">
        <x:f>MAX(0,L1246-SUM(F1246:K1246))</x:f>
        <x:v>0</x:v>
      </x:c>
    </x:row>
    <x:row r="1247" ht="22" customHeight="1">
      <x:c r="A1247" s="18" t="n">
        <x:f>Summary!D$41</x:f>
        <x:v>46357</x:v>
      </x:c>
      <x:c r="B1247" s="2" t="str">
        <x:f>'Inventory detail'!A121</x:f>
        <x:v>WIRE</x:v>
      </x:c>
      <x:c r="C1247" s="2" t="str">
        <x:f>'Inventory detail'!B121</x:f>
        <x:v>10</x:v>
      </x:c>
      <x:c r="D1247" s="2" t="str">
        <x:f>'Inventory detail'!C121</x:f>
        <x:v>DL078BLK</x:v>
      </x:c>
      <x:c r="E1247" s="10" t="n">
        <x:f>A121</x:f>
        <x:v>46327</x:v>
      </x:c>
      <x:c r="F1247" s="7" t="n">
        <x:f>O121</x:f>
        <x:v>17112.154250513348</x:v>
      </x:c>
      <x:c r="G1247" s="7" t="n">
        <x:f>Q121</x:f>
        <x:v>0</x:v>
      </x:c>
      <x:c r="H1247" s="7" t="n">
        <x:f>R121</x:f>
        <x:v>0</x:v>
      </x:c>
      <x:c r="I1247" s="7" t="n">
        <x:f>SUMIFS('PO detail'!$W$1961:$W$1965,'PO detail'!$V$1961:$V$1965,"&gt;="&amp;E1247,'PO detail'!$V$1961:$V$1965,"&lt;"&amp;A1247)</x:f>
        <x:v>5000</x:v>
      </x:c>
      <x:c r="J1247" s="7" t="n">
        <x:f>SUMIFS('PO detail'!$X$1961:$X$1965,'PO detail'!$V$1961:$V$1965,"&gt;="&amp;E1247,'PO detail'!$V$1961:$V$1965,"&lt;"&amp;A1247)</x:f>
        <x:v>0</x:v>
      </x:c>
      <x:c r="K1247" s="7" t="n">
        <x:f>SUMIFS('PO detail'!$Y$1961:$Y$1965,'PO detail'!$V$1961:$V$1965,"&gt;="&amp;E1247,'PO detail'!$V$1961:$V$1965,"&lt;"&amp;A1247)</x:f>
        <x:v>0</x:v>
      </x:c>
      <x:c r="L1247" s="7" t="n">
        <x:f>'Inventory detail'!F121*Summary!$K$5*(A1247-E1247)/Summary!$K$6</x:f>
        <x:v>2788.4944558521556</x:v>
      </x:c>
      <x:c r="M1247" s="7" t="n">
        <x:f>MAX(0,H1247-L1247)</x:f>
        <x:v>0</x:v>
      </x:c>
      <x:c r="N1247" s="7" t="n">
        <x:f>MAX(0,L1247-H1247)</x:f>
        <x:v>2788.4944558521556</x:v>
      </x:c>
      <x:c r="O1247" s="7" t="n">
        <x:f>MAX(0,F1247+I1247-N1247)</x:f>
        <x:v>19323.65979466119</x:v>
      </x:c>
      <x:c r="P1247" s="7" t="n">
        <x:f>MAX(0,N1247-F1247-I1247)</x:f>
        <x:v>0</x:v>
      </x:c>
      <x:c r="Q1247" s="7" t="n">
        <x:f>MAX(0,G1247+J1247-P1247)</x:f>
        <x:v>0</x:v>
      </x:c>
      <x:c r="R1247" s="7" t="n">
        <x:f>M1247+MAX(0,K1247-MAX(0,P1247-G1247-J1247))</x:f>
        <x:v>0</x:v>
      </x:c>
      <x:c r="S1247" s="7" t="n">
        <x:f>SUM(O1247,Q1247,R1247)</x:f>
        <x:v>19323.65979466119</x:v>
      </x:c>
      <x:c r="T1247" s="14" t="n">
        <x:f>'Inventory detail'!T121</x:f>
        <x:v>0.16329999999999997</x:v>
      </x:c>
      <x:c r="U1247" s="14" t="n">
        <x:f>'Inventory detail'!U121</x:f>
        <x:v>0.16329999999999997</x:v>
      </x:c>
      <x:c r="V1247" s="9" t="n">
        <x:f>O1247*T1247</x:f>
        <x:v>3155.553644468172</x:v>
      </x:c>
      <x:c r="W1247" s="9" t="n">
        <x:f>Q1247*T1247</x:f>
        <x:v>0</x:v>
      </x:c>
      <x:c r="X1247" s="9" t="n">
        <x:f>R1247*T1247</x:f>
        <x:v>0</x:v>
      </x:c>
      <x:c r="Y1247" s="9" t="n">
        <x:f>S1247*T1247</x:f>
        <x:v>3155.553644468172</x:v>
      </x:c>
      <x:c r="Z1247" s="9" t="n">
        <x:f>IF(ISNUMBER(U1247),S1247*(U1247-T1247),"n.a.")</x:f>
        <x:v>0</x:v>
      </x:c>
      <x:c r="AA1247" s="9" t="n">
        <x:f>IF(ISNUMBER(U1247),Y1247,0)</x:f>
        <x:v>3155.553644468172</x:v>
      </x:c>
      <x:c r="AB1247" s="7" t="n">
        <x:f>MAX(0,L1247-SUM(F1247:K1247))</x:f>
        <x:v>0</x:v>
      </x:c>
    </x:row>
    <x:row r="1248" ht="22" customHeight="1">
      <x:c r="A1248" s="18" t="n">
        <x:f>Summary!D$41</x:f>
        <x:v>46357</x:v>
      </x:c>
      <x:c r="B1248" s="2" t="str">
        <x:f>'Inventory detail'!A122</x:f>
        <x:v>COIL</x:v>
      </x:c>
      <x:c r="C1248" s="2" t="str">
        <x:f>'Inventory detail'!B122</x:f>
        <x:v>60</x:v>
      </x:c>
      <x:c r="D1248" s="2" t="str">
        <x:f>'Inventory detail'!C122</x:f>
        <x:v>8BLK36-4</x:v>
      </x:c>
      <x:c r="E1248" s="10" t="n">
        <x:f>A122</x:f>
        <x:v>46327</x:v>
      </x:c>
      <x:c r="F1248" s="7" t="n">
        <x:f>O122</x:f>
        <x:v>7671.59227926078</x:v>
      </x:c>
      <x:c r="G1248" s="7" t="n">
        <x:f>Q122</x:f>
        <x:v>0</x:v>
      </x:c>
      <x:c r="H1248" s="7" t="n">
        <x:f>R122</x:f>
        <x:v>0</x:v>
      </x:c>
      <x:c r="I1248" s="7" t="n">
        <x:f>SUMIFS('PO detail'!$W$1397:$W$1405,'PO detail'!$V$1397:$V$1405,"&gt;="&amp;E1248,'PO detail'!$V$1397:$V$1405,"&lt;"&amp;A1248)</x:f>
        <x:v>1500</x:v>
      </x:c>
      <x:c r="J1248" s="7" t="n">
        <x:f>SUMIFS('PO detail'!$X$1397:$X$1405,'PO detail'!$V$1397:$V$1405,"&gt;="&amp;E1248,'PO detail'!$V$1397:$V$1405,"&lt;"&amp;A1248)</x:f>
        <x:v>0</x:v>
      </x:c>
      <x:c r="K1248" s="7" t="n">
        <x:f>SUMIFS('PO detail'!$Y$1397:$Y$1405,'PO detail'!$V$1397:$V$1405,"&gt;="&amp;E1248,'PO detail'!$V$1397:$V$1405,"&lt;"&amp;A1248)</x:f>
        <x:v>0</x:v>
      </x:c>
      <x:c r="L1248" s="7" t="n">
        <x:f>'Inventory detail'!F122*Summary!$K$5*(A1248-E1248)/Summary!$K$6</x:f>
        <x:v>2776.1839835728956</x:v>
      </x:c>
      <x:c r="M1248" s="7" t="n">
        <x:f>MAX(0,H1248-L1248)</x:f>
        <x:v>0</x:v>
      </x:c>
      <x:c r="N1248" s="7" t="n">
        <x:f>MAX(0,L1248-H1248)</x:f>
        <x:v>2776.1839835728956</x:v>
      </x:c>
      <x:c r="O1248" s="7" t="n">
        <x:f>MAX(0,F1248+I1248-N1248)</x:f>
        <x:v>6395.408295687885</x:v>
      </x:c>
      <x:c r="P1248" s="7" t="n">
        <x:f>MAX(0,N1248-F1248-I1248)</x:f>
        <x:v>0</x:v>
      </x:c>
      <x:c r="Q1248" s="7" t="n">
        <x:f>MAX(0,G1248+J1248-P1248)</x:f>
        <x:v>0</x:v>
      </x:c>
      <x:c r="R1248" s="7" t="n">
        <x:f>M1248+MAX(0,K1248-MAX(0,P1248-G1248-J1248))</x:f>
        <x:v>0</x:v>
      </x:c>
      <x:c r="S1248" s="7" t="n">
        <x:f>SUM(O1248,Q1248,R1248)</x:f>
        <x:v>6395.408295687885</x:v>
      </x:c>
      <x:c r="T1248" s="14" t="n">
        <x:f>'Inventory detail'!T122</x:f>
        <x:v>0.1211</x:v>
      </x:c>
      <x:c r="U1248" s="14" t="n">
        <x:f>'Inventory detail'!U122</x:f>
        <x:v>0.11867699999999999</x:v>
      </x:c>
      <x:c r="V1248" s="9" t="n">
        <x:f>O1248*T1248</x:f>
        <x:v>774.4839446078029</x:v>
      </x:c>
      <x:c r="W1248" s="9" t="n">
        <x:f>Q1248*T1248</x:f>
        <x:v>0</x:v>
      </x:c>
      <x:c r="X1248" s="9" t="n">
        <x:f>R1248*T1248</x:f>
        <x:v>0</x:v>
      </x:c>
      <x:c r="Y1248" s="9" t="n">
        <x:f>S1248*T1248</x:f>
        <x:v>774.4839446078029</x:v>
      </x:c>
      <x:c r="Z1248" s="9" t="n">
        <x:f>IF(ISNUMBER(U1248),S1248*(U1248-T1248),"n.a.")</x:f>
        <x:v>-15.496074300451799</x:v>
      </x:c>
      <x:c r="AA1248" s="9" t="n">
        <x:f>IF(ISNUMBER(U1248),Y1248,0)</x:f>
        <x:v>774.4839446078029</x:v>
      </x:c>
      <x:c r="AB1248" s="7" t="n">
        <x:f>MAX(0,L1248-SUM(F1248:K1248))</x:f>
        <x:v>0</x:v>
      </x:c>
    </x:row>
    <x:row r="1249" ht="22" customHeight="1">
      <x:c r="A1249" s="18" t="n">
        <x:f>Summary!D$41</x:f>
        <x:v>46357</x:v>
      </x:c>
      <x:c r="B1249" s="2" t="str">
        <x:f>'Inventory detail'!A123</x:f>
        <x:v>WIRE</x:v>
      </x:c>
      <x:c r="C1249" s="2" t="str">
        <x:f>'Inventory detail'!B123</x:f>
        <x:v>10</x:v>
      </x:c>
      <x:c r="D1249" s="2" t="str">
        <x:f>'Inventory detail'!C123</x:f>
        <x:v>DL916SIL</x:v>
      </x:c>
      <x:c r="E1249" s="10" t="n">
        <x:f>A123</x:f>
        <x:v>46327</x:v>
      </x:c>
      <x:c r="F1249" s="7" t="n">
        <x:f>O123</x:f>
        <x:v>6877.894373716632</x:v>
      </x:c>
      <x:c r="G1249" s="7" t="n">
        <x:f>Q123</x:f>
        <x:v>0</x:v>
      </x:c>
      <x:c r="H1249" s="7" t="n">
        <x:f>R123</x:f>
        <x:v>0</x:v>
      </x:c>
      <x:c r="I1249" s="7" t="n">
        <x:f>SUMIFS('PO detail'!$W$2035:$W$2038,'PO detail'!$V$2035:$V$2038,"&gt;="&amp;E1249,'PO detail'!$V$2035:$V$2038,"&lt;"&amp;A1249)</x:f>
        <x:v>29000</x:v>
      </x:c>
      <x:c r="J1249" s="7" t="n">
        <x:f>SUMIFS('PO detail'!$X$2035:$X$2038,'PO detail'!$V$2035:$V$2038,"&gt;="&amp;E1249,'PO detail'!$V$2035:$V$2038,"&lt;"&amp;A1249)</x:f>
        <x:v>0</x:v>
      </x:c>
      <x:c r="K1249" s="7" t="n">
        <x:f>SUMIFS('PO detail'!$Y$2035:$Y$2038,'PO detail'!$V$2035:$V$2038,"&gt;="&amp;E1249,'PO detail'!$V$2035:$V$2038,"&lt;"&amp;A1249)</x:f>
        <x:v>0</x:v>
      </x:c>
      <x:c r="L1249" s="7" t="n">
        <x:f>'Inventory detail'!F123*Summary!$K$5*(A1249-E1249)/Summary!$K$6</x:f>
        <x:v>2767.96386036961</x:v>
      </x:c>
      <x:c r="M1249" s="7" t="n">
        <x:f>MAX(0,H1249-L1249)</x:f>
        <x:v>0</x:v>
      </x:c>
      <x:c r="N1249" s="7" t="n">
        <x:f>MAX(0,L1249-H1249)</x:f>
        <x:v>2767.96386036961</x:v>
      </x:c>
      <x:c r="O1249" s="7" t="n">
        <x:f>MAX(0,F1249+I1249-N1249)</x:f>
        <x:v>33109.930513347026</x:v>
      </x:c>
      <x:c r="P1249" s="7" t="n">
        <x:f>MAX(0,N1249-F1249-I1249)</x:f>
        <x:v>0</x:v>
      </x:c>
      <x:c r="Q1249" s="7" t="n">
        <x:f>MAX(0,G1249+J1249-P1249)</x:f>
        <x:v>0</x:v>
      </x:c>
      <x:c r="R1249" s="7" t="n">
        <x:f>M1249+MAX(0,K1249-MAX(0,P1249-G1249-J1249))</x:f>
        <x:v>0</x:v>
      </x:c>
      <x:c r="S1249" s="7" t="n">
        <x:f>SUM(O1249,Q1249,R1249)</x:f>
        <x:v>33109.930513347026</x:v>
      </x:c>
      <x:c r="T1249" s="14" t="n">
        <x:f>'Inventory detail'!T123</x:f>
        <x:v>0.1041</x:v>
      </x:c>
      <x:c r="U1249" s="14" t="n">
        <x:f>'Inventory detail'!U123</x:f>
        <x:v>0.1041</x:v>
      </x:c>
      <x:c r="V1249" s="9" t="n">
        <x:f>O1249*T1249</x:f>
        <x:v>3446.743766439425</x:v>
      </x:c>
      <x:c r="W1249" s="9" t="n">
        <x:f>Q1249*T1249</x:f>
        <x:v>0</x:v>
      </x:c>
      <x:c r="X1249" s="9" t="n">
        <x:f>R1249*T1249</x:f>
        <x:v>0</x:v>
      </x:c>
      <x:c r="Y1249" s="9" t="n">
        <x:f>S1249*T1249</x:f>
        <x:v>3446.743766439425</x:v>
      </x:c>
      <x:c r="Z1249" s="9" t="n">
        <x:f>IF(ISNUMBER(U1249),S1249*(U1249-T1249),"n.a.")</x:f>
        <x:v>0</x:v>
      </x:c>
      <x:c r="AA1249" s="9" t="n">
        <x:f>IF(ISNUMBER(U1249),Y1249,0)</x:f>
        <x:v>3446.743766439425</x:v>
      </x:c>
      <x:c r="AB1249" s="7" t="n">
        <x:f>MAX(0,L1249-SUM(F1249:K1249))</x:f>
        <x:v>0</x:v>
      </x:c>
    </x:row>
    <x:row r="1250" ht="22" customHeight="1">
      <x:c r="A1250" s="18" t="n">
        <x:f>Summary!D$41</x:f>
        <x:v>46357</x:v>
      </x:c>
      <x:c r="B1250" s="2" t="str">
        <x:f>'Inventory detail'!A124</x:f>
        <x:v>WIRE</x:v>
      </x:c>
      <x:c r="C1250" s="2" t="str">
        <x:f>'Inventory detail'!B124</x:f>
        <x:v>10</x:v>
      </x:c>
      <x:c r="D1250" s="2" t="str">
        <x:f>'Inventory detail'!C124</x:f>
        <x:v>DL012WHT</x:v>
      </x:c>
      <x:c r="E1250" s="10" t="n">
        <x:f>A124</x:f>
        <x:v>46327</x:v>
      </x:c>
      <x:c r="F1250" s="7" t="n">
        <x:f>O124</x:f>
        <x:v>20984.18891170431</x:v>
      </x:c>
      <x:c r="G1250" s="7" t="n">
        <x:f>Q124</x:f>
        <x:v>0</x:v>
      </x:c>
      <x:c r="H1250" s="7" t="n">
        <x:f>R124</x:f>
        <x:v>0</x:v>
      </x:c>
      <x:c r="I1250" s="7" t="n">
        <x:f>SUMIFS('PO detail'!$W$1890:$W$1893,'PO detail'!$V$1890:$V$1893,"&gt;="&amp;E1250,'PO detail'!$V$1890:$V$1893,"&lt;"&amp;A1250)</x:f>
        <x:v>10000</x:v>
      </x:c>
      <x:c r="J1250" s="7" t="n">
        <x:f>SUMIFS('PO detail'!$X$1890:$X$1893,'PO detail'!$V$1890:$V$1893,"&gt;="&amp;E1250,'PO detail'!$V$1890:$V$1893,"&lt;"&amp;A1250)</x:f>
        <x:v>0</x:v>
      </x:c>
      <x:c r="K1250" s="7" t="n">
        <x:f>SUMIFS('PO detail'!$Y$1890:$Y$1893,'PO detail'!$V$1890:$V$1893,"&gt;="&amp;E1250,'PO detail'!$V$1890:$V$1893,"&lt;"&amp;A1250)</x:f>
        <x:v>0</x:v>
      </x:c>
      <x:c r="L1250" s="7" t="n">
        <x:f>'Inventory detail'!F124*Summary!$K$5*(A1250-E1250)/Summary!$K$6</x:f>
        <x:v>2759.753593429158</x:v>
      </x:c>
      <x:c r="M1250" s="7" t="n">
        <x:f>MAX(0,H1250-L1250)</x:f>
        <x:v>0</x:v>
      </x:c>
      <x:c r="N1250" s="7" t="n">
        <x:f>MAX(0,L1250-H1250)</x:f>
        <x:v>2759.753593429158</x:v>
      </x:c>
      <x:c r="O1250" s="7" t="n">
        <x:f>MAX(0,F1250+I1250-N1250)</x:f>
        <x:v>28224.43531827515</x:v>
      </x:c>
      <x:c r="P1250" s="7" t="n">
        <x:f>MAX(0,N1250-F1250-I1250)</x:f>
        <x:v>0</x:v>
      </x:c>
      <x:c r="Q1250" s="7" t="n">
        <x:f>MAX(0,G1250+J1250-P1250)</x:f>
        <x:v>0</x:v>
      </x:c>
      <x:c r="R1250" s="7" t="n">
        <x:f>M1250+MAX(0,K1250-MAX(0,P1250-G1250-J1250))</x:f>
        <x:v>0</x:v>
      </x:c>
      <x:c r="S1250" s="7" t="n">
        <x:f>SUM(O1250,Q1250,R1250)</x:f>
        <x:v>28224.43531827515</x:v>
      </x:c>
      <x:c r="T1250" s="14" t="n">
        <x:f>'Inventory detail'!T124</x:f>
        <x:v>0.08259999999999999</x:v>
      </x:c>
      <x:c r="U1250" s="14" t="n">
        <x:f>'Inventory detail'!U124</x:f>
        <x:v>0.08259999999999999</x:v>
      </x:c>
      <x:c r="V1250" s="9" t="n">
        <x:f>O1250*T1250</x:f>
        <x:v>2331.3383572895273</x:v>
      </x:c>
      <x:c r="W1250" s="9" t="n">
        <x:f>Q1250*T1250</x:f>
        <x:v>0</x:v>
      </x:c>
      <x:c r="X1250" s="9" t="n">
        <x:f>R1250*T1250</x:f>
        <x:v>0</x:v>
      </x:c>
      <x:c r="Y1250" s="9" t="n">
        <x:f>S1250*T1250</x:f>
        <x:v>2331.3383572895273</x:v>
      </x:c>
      <x:c r="Z1250" s="9" t="n">
        <x:f>IF(ISNUMBER(U1250),S1250*(U1250-T1250),"n.a.")</x:f>
        <x:v>0</x:v>
      </x:c>
      <x:c r="AA1250" s="9" t="n">
        <x:f>IF(ISNUMBER(U1250),Y1250,0)</x:f>
        <x:v>2331.3383572895273</x:v>
      </x:c>
      <x:c r="AB1250" s="7" t="n">
        <x:f>MAX(0,L1250-SUM(F1250:K1250))</x:f>
        <x:v>0</x:v>
      </x:c>
    </x:row>
    <x:row r="1251" ht="22" customHeight="1">
      <x:c r="A1251" s="18" t="n">
        <x:f>Summary!D$41</x:f>
        <x:v>46357</x:v>
      </x:c>
      <x:c r="B1251" s="2" t="str">
        <x:f>'Inventory detail'!A125</x:f>
        <x:v>POUC</x:v>
      </x:c>
      <x:c r="C1251" s="2" t="str">
        <x:f>'Inventory detail'!B125</x:f>
        <x:v>60</x:v>
      </x:c>
      <x:c r="D1251" s="2" t="str">
        <x:f>'Inventory detail'!C125</x:f>
        <x:v>IBM7</x:v>
      </x:c>
      <x:c r="E1251" s="10" t="n">
        <x:f>A125</x:f>
        <x:v>46327</x:v>
      </x:c>
      <x:c r="F1251" s="7" t="n">
        <x:f>O125</x:f>
        <x:v>19090.48344969199</x:v>
      </x:c>
      <x:c r="G1251" s="7" t="n">
        <x:f>Q125</x:f>
        <x:v>0</x:v>
      </x:c>
      <x:c r="H1251" s="7" t="n">
        <x:f>R125</x:f>
        <x:v>0</x:v>
      </x:c>
      <x:c r="I1251" s="7" t="n">
        <x:f>SUMIFS('PO detail'!$W$1737:$W$1738,'PO detail'!$V$1737:$V$1738,"&gt;="&amp;E1251,'PO detail'!$V$1737:$V$1738,"&lt;"&amp;A1251)</x:f>
        <x:v>0</x:v>
      </x:c>
      <x:c r="J1251" s="7" t="n">
        <x:f>SUMIFS('PO detail'!$X$1737:$X$1738,'PO detail'!$V$1737:$V$1738,"&gt;="&amp;E1251,'PO detail'!$V$1737:$V$1738,"&lt;"&amp;A1251)</x:f>
        <x:v>0</x:v>
      </x:c>
      <x:c r="K1251" s="7" t="n">
        <x:f>SUMIFS('PO detail'!$Y$1737:$Y$1738,'PO detail'!$V$1737:$V$1738,"&gt;="&amp;E1251,'PO detail'!$V$1737:$V$1738,"&lt;"&amp;A1251)</x:f>
        <x:v>0</x:v>
      </x:c>
      <x:c r="L1251" s="7" t="n">
        <x:f>'Inventory detail'!F125*Summary!$K$5*(A1251-E1251)/Summary!$K$6</x:f>
        <x:v>2751.5433264887065</x:v>
      </x:c>
      <x:c r="M1251" s="7" t="n">
        <x:f>MAX(0,H1251-L1251)</x:f>
        <x:v>0</x:v>
      </x:c>
      <x:c r="N1251" s="7" t="n">
        <x:f>MAX(0,L1251-H1251)</x:f>
        <x:v>2751.5433264887065</x:v>
      </x:c>
      <x:c r="O1251" s="7" t="n">
        <x:f>MAX(0,F1251+I1251-N1251)</x:f>
        <x:v>16338.940123203283</x:v>
      </x:c>
      <x:c r="P1251" s="7" t="n">
        <x:f>MAX(0,N1251-F1251-I1251)</x:f>
        <x:v>0</x:v>
      </x:c>
      <x:c r="Q1251" s="7" t="n">
        <x:f>MAX(0,G1251+J1251-P1251)</x:f>
        <x:v>0</x:v>
      </x:c>
      <x:c r="R1251" s="7" t="n">
        <x:f>M1251+MAX(0,K1251-MAX(0,P1251-G1251-J1251))</x:f>
        <x:v>0</x:v>
      </x:c>
      <x:c r="S1251" s="7" t="n">
        <x:f>SUM(O1251,Q1251,R1251)</x:f>
        <x:v>16338.940123203283</x:v>
      </x:c>
      <x:c r="T1251" s="14" t="n">
        <x:f>'Inventory detail'!T125</x:f>
        <x:v>0.0083</x:v>
      </x:c>
      <x:c r="U1251" s="14" t="n">
        <x:f>'Inventory detail'!U125</x:f>
        <x:v>0.00891</x:v>
      </x:c>
      <x:c r="V1251" s="9" t="n">
        <x:f>O1251*T1251</x:f>
        <x:v>135.61320302258724</x:v>
      </x:c>
      <x:c r="W1251" s="9" t="n">
        <x:f>Q1251*T1251</x:f>
        <x:v>0</x:v>
      </x:c>
      <x:c r="X1251" s="9" t="n">
        <x:f>R1251*T1251</x:f>
        <x:v>0</x:v>
      </x:c>
      <x:c r="Y1251" s="9" t="n">
        <x:f>S1251*T1251</x:f>
        <x:v>135.61320302258724</x:v>
      </x:c>
      <x:c r="Z1251" s="9" t="n">
        <x:f>IF(ISNUMBER(U1251),S1251*(U1251-T1251),"n.a.")</x:f>
        <x:v>9.966753475153993</x:v>
      </x:c>
      <x:c r="AA1251" s="9" t="n">
        <x:f>IF(ISNUMBER(U1251),Y1251,0)</x:f>
        <x:v>135.61320302258724</x:v>
      </x:c>
      <x:c r="AB1251" s="7" t="n">
        <x:f>MAX(0,L1251-SUM(F1251:K1251))</x:f>
        <x:v>0</x:v>
      </x:c>
    </x:row>
    <x:row r="1252" ht="22" customHeight="1">
      <x:c r="A1252" s="18" t="n">
        <x:f>Summary!D$41</x:f>
        <x:v>46357</x:v>
      </x:c>
      <x:c r="B1252" s="2" t="str">
        <x:f>'Inventory detail'!A126</x:f>
        <x:v>COIL</x:v>
      </x:c>
      <x:c r="C1252" s="2" t="str">
        <x:f>'Inventory detail'!B126</x:f>
        <x:v>10</x:v>
      </x:c>
      <x:c r="D1252" s="2" t="str">
        <x:f>'Inventory detail'!C126</x:f>
        <x:v>6BLK36-4</x:v>
      </x:c>
      <x:c r="E1252" s="10" t="n">
        <x:f>A126</x:f>
        <x:v>46327</x:v>
      </x:c>
      <x:c r="F1252" s="7" t="n">
        <x:f>O126</x:f>
        <x:v>2603.0800821355238</x:v>
      </x:c>
      <x:c r="G1252" s="7" t="n">
        <x:f>Q126</x:f>
        <x:v>0</x:v>
      </x:c>
      <x:c r="H1252" s="7" t="n">
        <x:f>R126</x:f>
        <x:v>0</x:v>
      </x:c>
      <x:c r="I1252" s="7" t="n">
        <x:f>SUMIFS('PO detail'!$W$451:$W$457,'PO detail'!$V$451:$V$457,"&gt;="&amp;E1252,'PO detail'!$V$451:$V$457,"&lt;"&amp;A1252)</x:f>
        <x:v>10000</x:v>
      </x:c>
      <x:c r="J1252" s="7" t="n">
        <x:f>SUMIFS('PO detail'!$X$451:$X$457,'PO detail'!$V$451:$V$457,"&gt;="&amp;E1252,'PO detail'!$V$451:$V$457,"&lt;"&amp;A1252)</x:f>
        <x:v>0</x:v>
      </x:c>
      <x:c r="K1252" s="7" t="n">
        <x:f>SUMIFS('PO detail'!$Y$451:$Y$457,'PO detail'!$V$451:$V$457,"&gt;="&amp;E1252,'PO detail'!$V$451:$V$457,"&lt;"&amp;A1252)</x:f>
        <x:v>0</x:v>
      </x:c>
      <x:c r="L1252" s="7" t="n">
        <x:f>'Inventory detail'!F126*Summary!$K$5*(A1252-E1252)/Summary!$K$6</x:f>
        <x:v>2735.112936344969</x:v>
      </x:c>
      <x:c r="M1252" s="7" t="n">
        <x:f>MAX(0,H1252-L1252)</x:f>
        <x:v>0</x:v>
      </x:c>
      <x:c r="N1252" s="7" t="n">
        <x:f>MAX(0,L1252-H1252)</x:f>
        <x:v>2735.112936344969</x:v>
      </x:c>
      <x:c r="O1252" s="7" t="n">
        <x:f>MAX(0,F1252+I1252-N1252)</x:f>
        <x:v>9867.967145790555</x:v>
      </x:c>
      <x:c r="P1252" s="7" t="n">
        <x:f>MAX(0,N1252-F1252-I1252)</x:f>
        <x:v>0</x:v>
      </x:c>
      <x:c r="Q1252" s="7" t="n">
        <x:f>MAX(0,G1252+J1252-P1252)</x:f>
        <x:v>0</x:v>
      </x:c>
      <x:c r="R1252" s="7" t="n">
        <x:f>M1252+MAX(0,K1252-MAX(0,P1252-G1252-J1252))</x:f>
        <x:v>0</x:v>
      </x:c>
      <x:c r="S1252" s="7" t="n">
        <x:f>SUM(O1252,Q1252,R1252)</x:f>
        <x:v>9867.967145790555</x:v>
      </x:c>
      <x:c r="T1252" s="14" t="n">
        <x:f>'Inventory detail'!T126</x:f>
        <x:v>0.1099</x:v>
      </x:c>
      <x:c r="U1252" s="14" t="n">
        <x:f>'Inventory detail'!U126</x:f>
        <x:v>0.107627</x:v>
      </x:c>
      <x:c r="V1252" s="9" t="n">
        <x:f>O1252*T1252</x:f>
        <x:v>1084.489589322382</x:v>
      </x:c>
      <x:c r="W1252" s="9" t="n">
        <x:f>Q1252*T1252</x:f>
        <x:v>0</x:v>
      </x:c>
      <x:c r="X1252" s="9" t="n">
        <x:f>R1252*T1252</x:f>
        <x:v>0</x:v>
      </x:c>
      <x:c r="Y1252" s="9" t="n">
        <x:f>S1252*T1252</x:f>
        <x:v>1084.489589322382</x:v>
      </x:c>
      <x:c r="Z1252" s="9" t="n">
        <x:f>IF(ISNUMBER(U1252),S1252*(U1252-T1252),"n.a.")</x:f>
        <x:v>-22.429889322381904</x:v>
      </x:c>
      <x:c r="AA1252" s="9" t="n">
        <x:f>IF(ISNUMBER(U1252),Y1252,0)</x:f>
        <x:v>1084.489589322382</x:v>
      </x:c>
      <x:c r="AB1252" s="7" t="n">
        <x:f>MAX(0,L1252-SUM(F1252:K1252))</x:f>
        <x:v>0</x:v>
      </x:c>
    </x:row>
    <x:row r="1253" ht="22" customHeight="1">
      <x:c r="A1253" s="18" t="n">
        <x:f>Summary!D$41</x:f>
        <x:v>46357</x:v>
      </x:c>
      <x:c r="B1253" s="2" t="str">
        <x:f>'Inventory detail'!A127</x:f>
        <x:v>COIL</x:v>
      </x:c>
      <x:c r="C1253" s="2" t="str">
        <x:f>'Inventory detail'!B127</x:f>
        <x:v>30</x:v>
      </x:c>
      <x:c r="D1253" s="2" t="str">
        <x:f>'Inventory detail'!C127</x:f>
        <x:v>22BLK12-4</x:v>
      </x:c>
      <x:c r="E1253" s="10" t="n">
        <x:f>A127</x:f>
        <x:v>46327</x:v>
      </x:c>
      <x:c r="F1253" s="7" t="n">
        <x:f>O127</x:f>
        <x:v>5821.971252566735</x:v>
      </x:c>
      <x:c r="G1253" s="7" t="n">
        <x:f>Q127</x:f>
        <x:v>0</x:v>
      </x:c>
      <x:c r="H1253" s="7" t="n">
        <x:f>R127</x:f>
        <x:v>0</x:v>
      </x:c>
      <x:c r="I1253" s="7" t="n">
        <x:f>SUMIFS('PO detail'!$W$847:$W$856,'PO detail'!$V$847:$V$856,"&gt;="&amp;E1253,'PO detail'!$V$847:$V$856,"&lt;"&amp;A1253)</x:f>
        <x:v>2800</x:v>
      </x:c>
      <x:c r="J1253" s="7" t="n">
        <x:f>SUMIFS('PO detail'!$X$847:$X$856,'PO detail'!$V$847:$V$856,"&gt;="&amp;E1253,'PO detail'!$V$847:$V$856,"&lt;"&amp;A1253)</x:f>
        <x:v>0</x:v>
      </x:c>
      <x:c r="K1253" s="7" t="n">
        <x:f>SUMIFS('PO detail'!$Y$847:$Y$856,'PO detail'!$V$847:$V$856,"&gt;="&amp;E1253,'PO detail'!$V$847:$V$856,"&lt;"&amp;A1253)</x:f>
        <x:v>0</x:v>
      </x:c>
      <x:c r="L1253" s="7" t="n">
        <x:f>'Inventory detail'!F127*Summary!$K$5*(A1253-E1253)/Summary!$K$6</x:f>
        <x:v>2710.4722792607804</x:v>
      </x:c>
      <x:c r="M1253" s="7" t="n">
        <x:f>MAX(0,H1253-L1253)</x:f>
        <x:v>0</x:v>
      </x:c>
      <x:c r="N1253" s="7" t="n">
        <x:f>MAX(0,L1253-H1253)</x:f>
        <x:v>2710.4722792607804</x:v>
      </x:c>
      <x:c r="O1253" s="7" t="n">
        <x:f>MAX(0,F1253+I1253-N1253)</x:f>
        <x:v>5911.498973305954</x:v>
      </x:c>
      <x:c r="P1253" s="7" t="n">
        <x:f>MAX(0,N1253-F1253-I1253)</x:f>
        <x:v>0</x:v>
      </x:c>
      <x:c r="Q1253" s="7" t="n">
        <x:f>MAX(0,G1253+J1253-P1253)</x:f>
        <x:v>0</x:v>
      </x:c>
      <x:c r="R1253" s="7" t="n">
        <x:f>M1253+MAX(0,K1253-MAX(0,P1253-G1253-J1253))</x:f>
        <x:v>0</x:v>
      </x:c>
      <x:c r="S1253" s="7" t="n">
        <x:f>SUM(O1253,Q1253,R1253)</x:f>
        <x:v>5911.498973305954</x:v>
      </x:c>
      <x:c r="T1253" s="14" t="n">
        <x:f>'Inventory detail'!T127</x:f>
        <x:v>0.1321</x:v>
      </x:c>
      <x:c r="U1253" s="14" t="n">
        <x:f>'Inventory detail'!U127</x:f>
        <x:v>0.129506</x:v>
      </x:c>
      <x:c r="V1253" s="9" t="n">
        <x:f>O1253*T1253</x:f>
        <x:v>780.9090143737164</x:v>
      </x:c>
      <x:c r="W1253" s="9" t="n">
        <x:f>Q1253*T1253</x:f>
        <x:v>0</x:v>
      </x:c>
      <x:c r="X1253" s="9" t="n">
        <x:f>R1253*T1253</x:f>
        <x:v>0</x:v>
      </x:c>
      <x:c r="Y1253" s="9" t="n">
        <x:f>S1253*T1253</x:f>
        <x:v>780.9090143737164</x:v>
      </x:c>
      <x:c r="Z1253" s="9" t="n">
        <x:f>IF(ISNUMBER(U1253),S1253*(U1253-T1253),"n.a.")</x:f>
        <x:v>-15.334428336755556</x:v>
      </x:c>
      <x:c r="AA1253" s="9" t="n">
        <x:f>IF(ISNUMBER(U1253),Y1253,0)</x:f>
        <x:v>780.9090143737164</x:v>
      </x:c>
      <x:c r="AB1253" s="7" t="n">
        <x:f>MAX(0,L1253-SUM(F1253:K1253))</x:f>
        <x:v>0</x:v>
      </x:c>
    </x:row>
    <x:row r="1254" ht="22" customHeight="1">
      <x:c r="A1254" s="18" t="n">
        <x:f>Summary!D$41</x:f>
        <x:v>46357</x:v>
      </x:c>
      <x:c r="B1254" s="2" t="str">
        <x:f>'Inventory detail'!A128</x:f>
        <x:v>COIL</x:v>
      </x:c>
      <x:c r="C1254" s="2" t="str">
        <x:f>'Inventory detail'!B128</x:f>
        <x:v>10</x:v>
      </x:c>
      <x:c r="D1254" s="2" t="str">
        <x:f>'Inventory detail'!C128</x:f>
        <x:v>9WHT12-4</x:v>
      </x:c>
      <x:c r="E1254" s="10" t="n">
        <x:f>A128</x:f>
        <x:v>46327</x:v>
      </x:c>
      <x:c r="F1254" s="7" t="n">
        <x:f>O128</x:f>
        <x:v>428.2657905544147</x:v>
      </x:c>
      <x:c r="G1254" s="7" t="n">
        <x:f>Q128</x:f>
        <x:v>0</x:v>
      </x:c>
      <x:c r="H1254" s="7" t="n">
        <x:f>R128</x:f>
        <x:v>0</x:v>
      </x:c>
      <x:c r="I1254" s="7" t="n">
        <x:f>SUMIFS('PO detail'!$W$585:$W$592,'PO detail'!$V$585:$V$592,"&gt;="&amp;E1254,'PO detail'!$V$585:$V$592,"&lt;"&amp;A1254)</x:f>
        <x:v>14700</x:v>
      </x:c>
      <x:c r="J1254" s="7" t="n">
        <x:f>SUMIFS('PO detail'!$X$585:$X$592,'PO detail'!$V$585:$V$592,"&gt;="&amp;E1254,'PO detail'!$V$585:$V$592,"&lt;"&amp;A1254)</x:f>
        <x:v>0</x:v>
      </x:c>
      <x:c r="K1254" s="7" t="n">
        <x:f>SUMIFS('PO detail'!$Y$585:$Y$592,'PO detail'!$V$585:$V$592,"&gt;="&amp;E1254,'PO detail'!$V$585:$V$592,"&lt;"&amp;A1254)</x:f>
        <x:v>0</x:v>
      </x:c>
      <x:c r="L1254" s="7" t="n">
        <x:f>'Inventory detail'!F128*Summary!$K$5*(A1254-E1254)/Summary!$K$6</x:f>
        <x:v>2702.2620123203287</x:v>
      </x:c>
      <x:c r="M1254" s="7" t="n">
        <x:f>MAX(0,H1254-L1254)</x:f>
        <x:v>0</x:v>
      </x:c>
      <x:c r="N1254" s="7" t="n">
        <x:f>MAX(0,L1254-H1254)</x:f>
        <x:v>2702.2620123203287</x:v>
      </x:c>
      <x:c r="O1254" s="7" t="n">
        <x:f>MAX(0,F1254+I1254-N1254)</x:f>
        <x:v>12426.003778234086</x:v>
      </x:c>
      <x:c r="P1254" s="7" t="n">
        <x:f>MAX(0,N1254-F1254-I1254)</x:f>
        <x:v>0</x:v>
      </x:c>
      <x:c r="Q1254" s="7" t="n">
        <x:f>MAX(0,G1254+J1254-P1254)</x:f>
        <x:v>0</x:v>
      </x:c>
      <x:c r="R1254" s="7" t="n">
        <x:f>M1254+MAX(0,K1254-MAX(0,P1254-G1254-J1254))</x:f>
        <x:v>0</x:v>
      </x:c>
      <x:c r="S1254" s="7" t="n">
        <x:f>SUM(O1254,Q1254,R1254)</x:f>
        <x:v>12426.003778234086</x:v>
      </x:c>
      <x:c r="T1254" s="14" t="n">
        <x:f>'Inventory detail'!T128</x:f>
        <x:v>0.0478</x:v>
      </x:c>
      <x:c r="U1254" s="14" t="n">
        <x:f>'Inventory detail'!U128</x:f>
        <x:v>0.046852</x:v>
      </x:c>
      <x:c r="V1254" s="9" t="n">
        <x:f>O1254*T1254</x:f>
        <x:v>593.9629805995893</x:v>
      </x:c>
      <x:c r="W1254" s="9" t="n">
        <x:f>Q1254*T1254</x:f>
        <x:v>0</x:v>
      </x:c>
      <x:c r="X1254" s="9" t="n">
        <x:f>R1254*T1254</x:f>
        <x:v>0</x:v>
      </x:c>
      <x:c r="Y1254" s="9" t="n">
        <x:f>S1254*T1254</x:f>
        <x:v>593.9629805995893</x:v>
      </x:c>
      <x:c r="Z1254" s="9" t="n">
        <x:f>IF(ISNUMBER(U1254),S1254*(U1254-T1254),"n.a.")</x:f>
        <x:v>-11.779851581765968</x:v>
      </x:c>
      <x:c r="AA1254" s="9" t="n">
        <x:f>IF(ISNUMBER(U1254),Y1254,0)</x:f>
        <x:v>593.9629805995893</x:v>
      </x:c>
      <x:c r="AB1254" s="7" t="n">
        <x:f>MAX(0,L1254-SUM(F1254:K1254))</x:f>
        <x:v>0</x:v>
      </x:c>
    </x:row>
    <x:row r="1255" ht="22" customHeight="1">
      <x:c r="A1255" s="18" t="n">
        <x:f>Summary!D$41</x:f>
        <x:v>46357</x:v>
      </x:c>
      <x:c r="B1255" s="2" t="str">
        <x:f>'Inventory detail'!A129</x:f>
        <x:v>WIRE</x:v>
      </x:c>
      <x:c r="C1255" s="2" t="str">
        <x:f>'Inventory detail'!B129</x:f>
        <x:v>10</x:v>
      </x:c>
      <x:c r="D1255" s="2" t="str">
        <x:f>'Inventory detail'!C129</x:f>
        <x:v>DL001BLK</x:v>
      </x:c>
      <x:c r="E1255" s="10" t="n">
        <x:f>A129</x:f>
        <x:v>46327</x:v>
      </x:c>
      <x:c r="F1255" s="7" t="n">
        <x:f>O129</x:f>
        <x:v>21297.1645174538</x:v>
      </x:c>
      <x:c r="G1255" s="7" t="n">
        <x:f>Q129</x:f>
        <x:v>0</x:v>
      </x:c>
      <x:c r="H1255" s="7" t="n">
        <x:f>R129</x:f>
        <x:v>0</x:v>
      </x:c>
      <x:c r="I1255" s="7" t="n">
        <x:f>SUMIFS('PO detail'!$W$1861:$W$1865,'PO detail'!$V$1861:$V$1865,"&gt;="&amp;E1255,'PO detail'!$V$1861:$V$1865,"&lt;"&amp;A1255)</x:f>
        <x:v>7000</x:v>
      </x:c>
      <x:c r="J1255" s="7" t="n">
        <x:f>SUMIFS('PO detail'!$X$1861:$X$1865,'PO detail'!$V$1861:$V$1865,"&gt;="&amp;E1255,'PO detail'!$V$1861:$V$1865,"&lt;"&amp;A1255)</x:f>
        <x:v>0</x:v>
      </x:c>
      <x:c r="K1255" s="7" t="n">
        <x:f>SUMIFS('PO detail'!$Y$1861:$Y$1865,'PO detail'!$V$1861:$V$1865,"&gt;="&amp;E1255,'PO detail'!$V$1861:$V$1865,"&lt;"&amp;A1255)</x:f>
        <x:v>0</x:v>
      </x:c>
      <x:c r="L1255" s="7" t="n">
        <x:f>'Inventory detail'!F129*Summary!$K$5*(A1255-E1255)/Summary!$K$6</x:f>
        <x:v>2677.6114989733055</x:v>
      </x:c>
      <x:c r="M1255" s="7" t="n">
        <x:f>MAX(0,H1255-L1255)</x:f>
        <x:v>0</x:v>
      </x:c>
      <x:c r="N1255" s="7" t="n">
        <x:f>MAX(0,L1255-H1255)</x:f>
        <x:v>2677.6114989733055</x:v>
      </x:c>
      <x:c r="O1255" s="7" t="n">
        <x:f>MAX(0,F1255+I1255-N1255)</x:f>
        <x:v>25619.553018480492</x:v>
      </x:c>
      <x:c r="P1255" s="7" t="n">
        <x:f>MAX(0,N1255-F1255-I1255)</x:f>
        <x:v>0</x:v>
      </x:c>
      <x:c r="Q1255" s="7" t="n">
        <x:f>MAX(0,G1255+J1255-P1255)</x:f>
        <x:v>0</x:v>
      </x:c>
      <x:c r="R1255" s="7" t="n">
        <x:f>M1255+MAX(0,K1255-MAX(0,P1255-G1255-J1255))</x:f>
        <x:v>0</x:v>
      </x:c>
      <x:c r="S1255" s="7" t="n">
        <x:f>SUM(O1255,Q1255,R1255)</x:f>
        <x:v>25619.553018480492</x:v>
      </x:c>
      <x:c r="T1255" s="14" t="n">
        <x:f>'Inventory detail'!T129</x:f>
        <x:v>0.19140000000000001</x:v>
      </x:c>
      <x:c r="U1255" s="14" t="n">
        <x:f>'Inventory detail'!U129</x:f>
        <x:v>0.19140000000000001</x:v>
      </x:c>
      <x:c r="V1255" s="9" t="n">
        <x:f>O1255*T1255</x:f>
        <x:v>4903.582447737166</x:v>
      </x:c>
      <x:c r="W1255" s="9" t="n">
        <x:f>Q1255*T1255</x:f>
        <x:v>0</x:v>
      </x:c>
      <x:c r="X1255" s="9" t="n">
        <x:f>R1255*T1255</x:f>
        <x:v>0</x:v>
      </x:c>
      <x:c r="Y1255" s="9" t="n">
        <x:f>S1255*T1255</x:f>
        <x:v>4903.582447737166</x:v>
      </x:c>
      <x:c r="Z1255" s="9" t="n">
        <x:f>IF(ISNUMBER(U1255),S1255*(U1255-T1255),"n.a.")</x:f>
        <x:v>0</x:v>
      </x:c>
      <x:c r="AA1255" s="9" t="n">
        <x:f>IF(ISNUMBER(U1255),Y1255,0)</x:f>
        <x:v>4903.582447737166</x:v>
      </x:c>
      <x:c r="AB1255" s="7" t="n">
        <x:f>MAX(0,L1255-SUM(F1255:K1255))</x:f>
        <x:v>0</x:v>
      </x:c>
    </x:row>
    <x:row r="1256" ht="22" customHeight="1">
      <x:c r="A1256" s="18" t="n">
        <x:f>Summary!D$41</x:f>
        <x:v>46357</x:v>
      </x:c>
      <x:c r="B1256" s="2" t="str">
        <x:f>'Inventory detail'!A130</x:f>
        <x:v>POUC</x:v>
      </x:c>
      <x:c r="C1256" s="2" t="str">
        <x:f>'Inventory detail'!B130</x:f>
        <x:v>30</x:v>
      </x:c>
      <x:c r="D1256" s="2" t="str">
        <x:f>'Inventory detail'!C130</x:f>
        <x:v>BUS5</x:v>
      </x:c>
      <x:c r="E1256" s="10" t="n">
        <x:f>A130</x:f>
        <x:v>46327</x:v>
      </x:c>
      <x:c r="F1256" s="7" t="n">
        <x:f>O130</x:f>
        <x:v>27553.45905544148</x:v>
      </x:c>
      <x:c r="G1256" s="7" t="n">
        <x:f>Q130</x:f>
        <x:v>0</x:v>
      </x:c>
      <x:c r="H1256" s="7" t="n">
        <x:f>R130</x:f>
        <x:v>0</x:v>
      </x:c>
      <x:c r="I1256" s="7" t="n">
        <x:f>SUMIFS('PO detail'!$W$1621:$W$1622,'PO detail'!$V$1621:$V$1622,"&gt;="&amp;E1256,'PO detail'!$V$1621:$V$1622,"&lt;"&amp;A1256)</x:f>
        <x:v>0</x:v>
      </x:c>
      <x:c r="J1256" s="7" t="n">
        <x:f>SUMIFS('PO detail'!$X$1621:$X$1622,'PO detail'!$V$1621:$V$1622,"&gt;="&amp;E1256,'PO detail'!$V$1621:$V$1622,"&lt;"&amp;A1256)</x:f>
        <x:v>0</x:v>
      </x:c>
      <x:c r="K1256" s="7" t="n">
        <x:f>SUMIFS('PO detail'!$Y$1621:$Y$1622,'PO detail'!$V$1621:$V$1622,"&gt;="&amp;E1256,'PO detail'!$V$1621:$V$1622,"&lt;"&amp;A1256)</x:f>
        <x:v>0</x:v>
      </x:c>
      <x:c r="L1256" s="7" t="n">
        <x:f>'Inventory detail'!F130*Summary!$K$5*(A1256-E1256)/Summary!$K$6</x:f>
        <x:v>2669.401232032854</x:v>
      </x:c>
      <x:c r="M1256" s="7" t="n">
        <x:f>MAX(0,H1256-L1256)</x:f>
        <x:v>0</x:v>
      </x:c>
      <x:c r="N1256" s="7" t="n">
        <x:f>MAX(0,L1256-H1256)</x:f>
        <x:v>2669.401232032854</x:v>
      </x:c>
      <x:c r="O1256" s="7" t="n">
        <x:f>MAX(0,F1256+I1256-N1256)</x:f>
        <x:v>24884.057823408624</x:v>
      </x:c>
      <x:c r="P1256" s="7" t="n">
        <x:f>MAX(0,N1256-F1256-I1256)</x:f>
        <x:v>0</x:v>
      </x:c>
      <x:c r="Q1256" s="7" t="n">
        <x:f>MAX(0,G1256+J1256-P1256)</x:f>
        <x:v>0</x:v>
      </x:c>
      <x:c r="R1256" s="7" t="n">
        <x:f>M1256+MAX(0,K1256-MAX(0,P1256-G1256-J1256))</x:f>
        <x:v>0</x:v>
      </x:c>
      <x:c r="S1256" s="7" t="n">
        <x:f>SUM(O1256,Q1256,R1256)</x:f>
        <x:v>24884.057823408624</x:v>
      </x:c>
      <x:c r="T1256" s="14" t="n">
        <x:f>'Inventory detail'!T130</x:f>
        <x:v>0.0069</x:v>
      </x:c>
      <x:c r="U1256" s="14" t="n">
        <x:f>'Inventory detail'!U130</x:f>
        <x:v>0.00759</x:v>
      </x:c>
      <x:c r="V1256" s="9" t="n">
        <x:f>O1256*T1256</x:f>
        <x:v>171.6999989815195</x:v>
      </x:c>
      <x:c r="W1256" s="9" t="n">
        <x:f>Q1256*T1256</x:f>
        <x:v>0</x:v>
      </x:c>
      <x:c r="X1256" s="9" t="n">
        <x:f>R1256*T1256</x:f>
        <x:v>0</x:v>
      </x:c>
      <x:c r="Y1256" s="9" t="n">
        <x:f>S1256*T1256</x:f>
        <x:v>171.6999989815195</x:v>
      </x:c>
      <x:c r="Z1256" s="9" t="n">
        <x:f>IF(ISNUMBER(U1256),S1256*(U1256-T1256),"n.a.")</x:f>
        <x:v>17.169999898151964</x:v>
      </x:c>
      <x:c r="AA1256" s="9" t="n">
        <x:f>IF(ISNUMBER(U1256),Y1256,0)</x:f>
        <x:v>171.6999989815195</x:v>
      </x:c>
      <x:c r="AB1256" s="7" t="n">
        <x:f>MAX(0,L1256-SUM(F1256:K1256))</x:f>
        <x:v>0</x:v>
      </x:c>
    </x:row>
    <x:row r="1257" ht="22" customHeight="1">
      <x:c r="A1257" s="18" t="n">
        <x:f>Summary!D$41</x:f>
        <x:v>46357</x:v>
      </x:c>
      <x:c r="B1257" s="2" t="str">
        <x:f>'Inventory detail'!A131</x:f>
        <x:v>COIL</x:v>
      </x:c>
      <x:c r="C1257" s="2" t="str">
        <x:f>'Inventory detail'!B131</x:f>
        <x:v>60</x:v>
      </x:c>
      <x:c r="D1257" s="2" t="str">
        <x:f>'Inventory detail'!C131</x:f>
        <x:v>32BLK12-4</x:v>
      </x:c>
      <x:c r="E1257" s="10" t="n">
        <x:f>A131</x:f>
        <x:v>46327</x:v>
      </x:c>
      <x:c r="F1257" s="7" t="n">
        <x:f>O131</x:f>
        <x:v>5359.753593429158</x:v>
      </x:c>
      <x:c r="G1257" s="7" t="n">
        <x:f>Q131</x:f>
        <x:v>0</x:v>
      </x:c>
      <x:c r="H1257" s="7" t="n">
        <x:f>R131</x:f>
        <x:v>0</x:v>
      </x:c>
      <x:c r="I1257" s="7" t="n">
        <x:f>SUMIFS('PO detail'!$W$1279:$W$1288,'PO detail'!$V$1279:$V$1288,"&gt;="&amp;E1257,'PO detail'!$V$1279:$V$1288,"&lt;"&amp;A1257)</x:f>
        <x:v>6000</x:v>
      </x:c>
      <x:c r="J1257" s="7" t="n">
        <x:f>SUMIFS('PO detail'!$X$1279:$X$1288,'PO detail'!$V$1279:$V$1288,"&gt;="&amp;E1257,'PO detail'!$V$1279:$V$1288,"&lt;"&amp;A1257)</x:f>
        <x:v>0</x:v>
      </x:c>
      <x:c r="K1257" s="7" t="n">
        <x:f>SUMIFS('PO detail'!$Y$1279:$Y$1288,'PO detail'!$V$1279:$V$1288,"&gt;="&amp;E1257,'PO detail'!$V$1279:$V$1288,"&lt;"&amp;A1257)</x:f>
        <x:v>0</x:v>
      </x:c>
      <x:c r="L1257" s="7" t="n">
        <x:f>'Inventory detail'!F131*Summary!$K$5*(A1257-E1257)/Summary!$K$6</x:f>
        <x:v>2661.1909650924026</x:v>
      </x:c>
      <x:c r="M1257" s="7" t="n">
        <x:f>MAX(0,H1257-L1257)</x:f>
        <x:v>0</x:v>
      </x:c>
      <x:c r="N1257" s="7" t="n">
        <x:f>MAX(0,L1257-H1257)</x:f>
        <x:v>2661.1909650924026</x:v>
      </x:c>
      <x:c r="O1257" s="7" t="n">
        <x:f>MAX(0,F1257+I1257-N1257)</x:f>
        <x:v>8698.562628336756</x:v>
      </x:c>
      <x:c r="P1257" s="7" t="n">
        <x:f>MAX(0,N1257-F1257-I1257)</x:f>
        <x:v>0</x:v>
      </x:c>
      <x:c r="Q1257" s="7" t="n">
        <x:f>MAX(0,G1257+J1257-P1257)</x:f>
        <x:v>0</x:v>
      </x:c>
      <x:c r="R1257" s="7" t="n">
        <x:f>M1257+MAX(0,K1257-MAX(0,P1257-G1257-J1257))</x:f>
        <x:v>0</x:v>
      </x:c>
      <x:c r="S1257" s="7" t="n">
        <x:f>SUM(O1257,Q1257,R1257)</x:f>
        <x:v>8698.562628336756</x:v>
      </x:c>
      <x:c r="T1257" s="14" t="n">
        <x:f>'Inventory detail'!T131</x:f>
        <x:v>0.1997</x:v>
      </x:c>
      <x:c r="U1257" s="14" t="n">
        <x:f>'Inventory detail'!U131</x:f>
        <x:v>0.1956955</x:v>
      </x:c>
      <x:c r="V1257" s="9" t="n">
        <x:f>O1257*T1257</x:f>
        <x:v>1737.1029568788501</x:v>
      </x:c>
      <x:c r="W1257" s="9" t="n">
        <x:f>Q1257*T1257</x:f>
        <x:v>0</x:v>
      </x:c>
      <x:c r="X1257" s="9" t="n">
        <x:f>R1257*T1257</x:f>
        <x:v>0</x:v>
      </x:c>
      <x:c r="Y1257" s="9" t="n">
        <x:f>S1257*T1257</x:f>
        <x:v>1737.1029568788501</x:v>
      </x:c>
      <x:c r="Z1257" s="9" t="n">
        <x:f>IF(ISNUMBER(U1257),S1257*(U1257-T1257),"n.a.")</x:f>
        <x:v>-34.833394045174494</x:v>
      </x:c>
      <x:c r="AA1257" s="9" t="n">
        <x:f>IF(ISNUMBER(U1257),Y1257,0)</x:f>
        <x:v>1737.1029568788501</x:v>
      </x:c>
      <x:c r="AB1257" s="7" t="n">
        <x:f>MAX(0,L1257-SUM(F1257:K1257))</x:f>
        <x:v>0</x:v>
      </x:c>
    </x:row>
    <x:row r="1258" ht="22" customHeight="1">
      <x:c r="A1258" s="18" t="n">
        <x:f>Summary!D$41</x:f>
        <x:v>46357</x:v>
      </x:c>
      <x:c r="B1258" s="2" t="str">
        <x:f>'Inventory detail'!A132</x:f>
        <x:v>COIL</x:v>
      </x:c>
      <x:c r="C1258" s="2" t="str">
        <x:f>'Inventory detail'!B132</x:f>
        <x:v>10</x:v>
      </x:c>
      <x:c r="D1258" s="2" t="str">
        <x:f>'Inventory detail'!C132</x:f>
        <x:v>10NAV12-4</x:v>
      </x:c>
      <x:c r="E1258" s="10" t="n">
        <x:f>A132</x:f>
        <x:v>46327</x:v>
      </x:c>
      <x:c r="F1258" s="7" t="n">
        <x:f>O132</x:f>
        <x:v>8884.93930184805</x:v>
      </x:c>
      <x:c r="G1258" s="7" t="n">
        <x:f>Q132</x:f>
        <x:v>0</x:v>
      </x:c>
      <x:c r="H1258" s="7" t="n">
        <x:f>R132</x:f>
        <x:v>0</x:v>
      </x:c>
      <x:c r="I1258" s="7" t="n">
        <x:f>SUMIFS('PO detail'!$W$37:$W$42,'PO detail'!$V$37:$V$42,"&gt;="&amp;E1258,'PO detail'!$V$37:$V$42,"&lt;"&amp;A1258)</x:f>
        <x:v>0</x:v>
      </x:c>
      <x:c r="J1258" s="7" t="n">
        <x:f>SUMIFS('PO detail'!$X$37:$X$42,'PO detail'!$V$37:$V$42,"&gt;="&amp;E1258,'PO detail'!$V$37:$V$42,"&lt;"&amp;A1258)</x:f>
        <x:v>0</x:v>
      </x:c>
      <x:c r="K1258" s="7" t="n">
        <x:f>SUMIFS('PO detail'!$Y$37:$Y$42,'PO detail'!$V$37:$V$42,"&gt;="&amp;E1258,'PO detail'!$V$37:$V$42,"&lt;"&amp;A1258)</x:f>
        <x:v>0</x:v>
      </x:c>
      <x:c r="L1258" s="7" t="n">
        <x:f>'Inventory detail'!F132*Summary!$K$5*(A1258-E1258)/Summary!$K$6</x:f>
        <x:v>2628.340041067762</x:v>
      </x:c>
      <x:c r="M1258" s="7" t="n">
        <x:f>MAX(0,H1258-L1258)</x:f>
        <x:v>0</x:v>
      </x:c>
      <x:c r="N1258" s="7" t="n">
        <x:f>MAX(0,L1258-H1258)</x:f>
        <x:v>2628.340041067762</x:v>
      </x:c>
      <x:c r="O1258" s="7" t="n">
        <x:f>MAX(0,F1258+I1258-N1258)</x:f>
        <x:v>6256.599260780287</x:v>
      </x:c>
      <x:c r="P1258" s="7" t="n">
        <x:f>MAX(0,N1258-F1258-I1258)</x:f>
        <x:v>0</x:v>
      </x:c>
      <x:c r="Q1258" s="7" t="n">
        <x:f>MAX(0,G1258+J1258-P1258)</x:f>
        <x:v>0</x:v>
      </x:c>
      <x:c r="R1258" s="7" t="n">
        <x:f>M1258+MAX(0,K1258-MAX(0,P1258-G1258-J1258))</x:f>
        <x:v>0</x:v>
      </x:c>
      <x:c r="S1258" s="7" t="n">
        <x:f>SUM(O1258,Q1258,R1258)</x:f>
        <x:v>6256.599260780287</x:v>
      </x:c>
      <x:c r="T1258" s="14" t="n">
        <x:f>'Inventory detail'!T132</x:f>
        <x:v>0.0584</x:v>
      </x:c>
      <x:c r="U1258" s="14" t="n">
        <x:f>'Inventory detail'!U132</x:f>
        <x:v>0.057239</x:v>
      </x:c>
      <x:c r="V1258" s="9" t="n">
        <x:f>O1258*T1258</x:f>
        <x:v>365.3853968295688</x:v>
      </x:c>
      <x:c r="W1258" s="9" t="n">
        <x:f>Q1258*T1258</x:f>
        <x:v>0</x:v>
      </x:c>
      <x:c r="X1258" s="9" t="n">
        <x:f>R1258*T1258</x:f>
        <x:v>0</x:v>
      </x:c>
      <x:c r="Y1258" s="9" t="n">
        <x:f>S1258*T1258</x:f>
        <x:v>365.3853968295688</x:v>
      </x:c>
      <x:c r="Z1258" s="9" t="n">
        <x:f>IF(ISNUMBER(U1258),S1258*(U1258-T1258),"n.a.")</x:f>
        <x:v>-7.263911741765928</x:v>
      </x:c>
      <x:c r="AA1258" s="9" t="n">
        <x:f>IF(ISNUMBER(U1258),Y1258,0)</x:f>
        <x:v>365.3853968295688</x:v>
      </x:c>
      <x:c r="AB1258" s="7" t="n">
        <x:f>MAX(0,L1258-SUM(F1258:K1258))</x:f>
        <x:v>0</x:v>
      </x:c>
    </x:row>
    <x:row r="1259" ht="22" customHeight="1">
      <x:c r="A1259" s="18" t="n">
        <x:f>Summary!D$41</x:f>
        <x:v>46357</x:v>
      </x:c>
      <x:c r="B1259" s="2" t="str">
        <x:f>'Inventory detail'!A133</x:f>
        <x:v>COIL</x:v>
      </x:c>
      <x:c r="C1259" s="2" t="str">
        <x:f>'Inventory detail'!B133</x:f>
        <x:v>10</x:v>
      </x:c>
      <x:c r="D1259" s="2" t="str">
        <x:f>'Inventory detail'!C133</x:f>
        <x:v>6NAV12-4</x:v>
      </x:c>
      <x:c r="E1259" s="10" t="n">
        <x:f>A133</x:f>
        <x:v>46327</x:v>
      </x:c>
      <x:c r="F1259" s="7" t="n">
        <x:f>O133</x:f>
        <x:v>2884.939301848049</x:v>
      </x:c>
      <x:c r="G1259" s="7" t="n">
        <x:f>Q133</x:f>
        <x:v>0</x:v>
      </x:c>
      <x:c r="H1259" s="7" t="n">
        <x:f>R133</x:f>
        <x:v>0</x:v>
      </x:c>
      <x:c r="I1259" s="7" t="n">
        <x:f>SUMIFS('PO detail'!$W$459:$W$466,'PO detail'!$V$459:$V$466,"&gt;="&amp;E1259,'PO detail'!$V$459:$V$466,"&lt;"&amp;A1259)</x:f>
        <x:v>17500</x:v>
      </x:c>
      <x:c r="J1259" s="7" t="n">
        <x:f>SUMIFS('PO detail'!$X$459:$X$466,'PO detail'!$V$459:$V$466,"&gt;="&amp;E1259,'PO detail'!$V$459:$V$466,"&lt;"&amp;A1259)</x:f>
        <x:v>0</x:v>
      </x:c>
      <x:c r="K1259" s="7" t="n">
        <x:f>SUMIFS('PO detail'!$Y$459:$Y$466,'PO detail'!$V$459:$V$466,"&gt;="&amp;E1259,'PO detail'!$V$459:$V$466,"&lt;"&amp;A1259)</x:f>
        <x:v>0</x:v>
      </x:c>
      <x:c r="L1259" s="7" t="n">
        <x:f>'Inventory detail'!F133*Summary!$K$5*(A1259-E1259)/Summary!$K$6</x:f>
        <x:v>2628.340041067762</x:v>
      </x:c>
      <x:c r="M1259" s="7" t="n">
        <x:f>MAX(0,H1259-L1259)</x:f>
        <x:v>0</x:v>
      </x:c>
      <x:c r="N1259" s="7" t="n">
        <x:f>MAX(0,L1259-H1259)</x:f>
        <x:v>2628.340041067762</x:v>
      </x:c>
      <x:c r="O1259" s="7" t="n">
        <x:f>MAX(0,F1259+I1259-N1259)</x:f>
        <x:v>17756.599260780287</x:v>
      </x:c>
      <x:c r="P1259" s="7" t="n">
        <x:f>MAX(0,N1259-F1259-I1259)</x:f>
        <x:v>0</x:v>
      </x:c>
      <x:c r="Q1259" s="7" t="n">
        <x:f>MAX(0,G1259+J1259-P1259)</x:f>
        <x:v>0</x:v>
      </x:c>
      <x:c r="R1259" s="7" t="n">
        <x:f>M1259+MAX(0,K1259-MAX(0,P1259-G1259-J1259))</x:f>
        <x:v>0</x:v>
      </x:c>
      <x:c r="S1259" s="7" t="n">
        <x:f>SUM(O1259,Q1259,R1259)</x:f>
        <x:v>17756.599260780287</x:v>
      </x:c>
      <x:c r="T1259" s="14" t="n">
        <x:f>'Inventory detail'!T133</x:f>
        <x:v>0.0365</x:v>
      </x:c>
      <x:c r="U1259" s="14" t="n">
        <x:f>'Inventory detail'!U133</x:f>
        <x:v>0.0356915</x:v>
      </x:c>
      <x:c r="V1259" s="9" t="n">
        <x:f>O1259*T1259</x:f>
        <x:v>648.1158730184804</x:v>
      </x:c>
      <x:c r="W1259" s="9" t="n">
        <x:f>Q1259*T1259</x:f>
        <x:v>0</x:v>
      </x:c>
      <x:c r="X1259" s="9" t="n">
        <x:f>R1259*T1259</x:f>
        <x:v>0</x:v>
      </x:c>
      <x:c r="Y1259" s="9" t="n">
        <x:f>S1259*T1259</x:f>
        <x:v>648.1158730184804</x:v>
      </x:c>
      <x:c r="Z1259" s="9" t="n">
        <x:f>IF(ISNUMBER(U1259),S1259*(U1259-T1259),"n.a.")</x:f>
        <x:v>-14.356210502340804</x:v>
      </x:c>
      <x:c r="AA1259" s="9" t="n">
        <x:f>IF(ISNUMBER(U1259),Y1259,0)</x:f>
        <x:v>648.1158730184804</x:v>
      </x:c>
      <x:c r="AB1259" s="7" t="n">
        <x:f>MAX(0,L1259-SUM(F1259:K1259))</x:f>
        <x:v>0</x:v>
      </x:c>
    </x:row>
    <x:row r="1260" ht="22" customHeight="1">
      <x:c r="A1260" s="18" t="n">
        <x:f>Summary!D$41</x:f>
        <x:v>46357</x:v>
      </x:c>
      <x:c r="B1260" s="2" t="str">
        <x:f>'Inventory detail'!A134</x:f>
        <x:v>COIL</x:v>
      </x:c>
      <x:c r="C1260" s="2" t="str">
        <x:f>'Inventory detail'!B134</x:f>
        <x:v>30</x:v>
      </x:c>
      <x:c r="D1260" s="2" t="str">
        <x:f>'Inventory detail'!C134</x:f>
        <x:v>13BLK12-4</x:v>
      </x:c>
      <x:c r="E1260" s="10" t="n">
        <x:f>A134</x:f>
        <x:v>46327</x:v>
      </x:c>
      <x:c r="F1260" s="7" t="n">
        <x:f>O134</x:f>
        <x:v>12991.241396303902</x:v>
      </x:c>
      <x:c r="G1260" s="7" t="n">
        <x:f>Q134</x:f>
        <x:v>0</x:v>
      </x:c>
      <x:c r="H1260" s="7" t="n">
        <x:f>R134</x:f>
        <x:v>0</x:v>
      </x:c>
      <x:c r="I1260" s="7" t="n">
        <x:f>SUMIFS('PO detail'!$W$750:$W$756,'PO detail'!$V$750:$V$756,"&gt;="&amp;E1260,'PO detail'!$V$750:$V$756,"&lt;"&amp;A1260)</x:f>
        <x:v>0</x:v>
      </x:c>
      <x:c r="J1260" s="7" t="n">
        <x:f>SUMIFS('PO detail'!$X$750:$X$756,'PO detail'!$V$750:$V$756,"&gt;="&amp;E1260,'PO detail'!$V$750:$V$756,"&lt;"&amp;A1260)</x:f>
        <x:v>0</x:v>
      </x:c>
      <x:c r="K1260" s="7" t="n">
        <x:f>SUMIFS('PO detail'!$Y$750:$Y$756,'PO detail'!$V$750:$V$756,"&gt;="&amp;E1260,'PO detail'!$V$750:$V$756,"&lt;"&amp;A1260)</x:f>
        <x:v>0</x:v>
      </x:c>
      <x:c r="L1260" s="7" t="n">
        <x:f>'Inventory detail'!F134*Summary!$K$5*(A1260-E1260)/Summary!$K$6</x:f>
        <x:v>2620.119917864476</x:v>
      </x:c>
      <x:c r="M1260" s="7" t="n">
        <x:f>MAX(0,H1260-L1260)</x:f>
        <x:v>0</x:v>
      </x:c>
      <x:c r="N1260" s="7" t="n">
        <x:f>MAX(0,L1260-H1260)</x:f>
        <x:v>2620.119917864476</x:v>
      </x:c>
      <x:c r="O1260" s="7" t="n">
        <x:f>MAX(0,F1260+I1260-N1260)</x:f>
        <x:v>10371.121478439425</x:v>
      </x:c>
      <x:c r="P1260" s="7" t="n">
        <x:f>MAX(0,N1260-F1260-I1260)</x:f>
        <x:v>0</x:v>
      </x:c>
      <x:c r="Q1260" s="7" t="n">
        <x:f>MAX(0,G1260+J1260-P1260)</x:f>
        <x:v>0</x:v>
      </x:c>
      <x:c r="R1260" s="7" t="n">
        <x:f>M1260+MAX(0,K1260-MAX(0,P1260-G1260-J1260))</x:f>
        <x:v>0</x:v>
      </x:c>
      <x:c r="S1260" s="7" t="n">
        <x:f>SUM(O1260,Q1260,R1260)</x:f>
        <x:v>10371.121478439425</x:v>
      </x:c>
      <x:c r="T1260" s="14" t="n">
        <x:f>'Inventory detail'!T134</x:f>
        <x:v>0.0674</x:v>
      </x:c>
      <x:c r="U1260" s="14" t="n">
        <x:f>'Inventory detail'!U134</x:f>
        <x:v>0.0659685</x:v>
      </x:c>
      <x:c r="V1260" s="9" t="n">
        <x:f>O1260*T1260</x:f>
        <x:v>699.0135876468173</x:v>
      </x:c>
      <x:c r="W1260" s="9" t="n">
        <x:f>Q1260*T1260</x:f>
        <x:v>0</x:v>
      </x:c>
      <x:c r="X1260" s="9" t="n">
        <x:f>R1260*T1260</x:f>
        <x:v>0</x:v>
      </x:c>
      <x:c r="Y1260" s="9" t="n">
        <x:f>S1260*T1260</x:f>
        <x:v>699.0135876468173</x:v>
      </x:c>
      <x:c r="Z1260" s="9" t="n">
        <x:f>IF(ISNUMBER(U1260),S1260*(U1260-T1260),"n.a.")</x:f>
        <x:v>-14.84626039638606</x:v>
      </x:c>
      <x:c r="AA1260" s="9" t="n">
        <x:f>IF(ISNUMBER(U1260),Y1260,0)</x:f>
        <x:v>699.0135876468173</x:v>
      </x:c>
      <x:c r="AB1260" s="7" t="n">
        <x:f>MAX(0,L1260-SUM(F1260:K1260))</x:f>
        <x:v>0</x:v>
      </x:c>
    </x:row>
    <x:row r="1261" ht="22" customHeight="1">
      <x:c r="A1261" s="18" t="n">
        <x:f>Summary!D$41</x:f>
        <x:v>46357</x:v>
      </x:c>
      <x:c r="B1261" s="2" t="str">
        <x:f>'Inventory detail'!A135</x:f>
        <x:v>COIL</x:v>
      </x:c>
      <x:c r="C1261" s="2" t="str">
        <x:f>'Inventory detail'!B135</x:f>
        <x:v>60</x:v>
      </x:c>
      <x:c r="D1261" s="2" t="str">
        <x:f>'Inventory detail'!C135</x:f>
        <x:v>10CLR12-4</x:v>
      </x:c>
      <x:c r="E1261" s="10" t="n">
        <x:f>A135</x:f>
        <x:v>46327</x:v>
      </x:c>
      <x:c r="F1261" s="7" t="n">
        <x:f>O135</x:f>
        <x:v>11210.132566735112</x:v>
      </x:c>
      <x:c r="G1261" s="7" t="n">
        <x:f>Q135</x:f>
        <x:v>0</x:v>
      </x:c>
      <x:c r="H1261" s="7" t="n">
        <x:f>R135</x:f>
        <x:v>0</x:v>
      </x:c>
      <x:c r="I1261" s="7" t="n">
        <x:f>SUMIFS('PO detail'!$W$1019:$W$1023,'PO detail'!$V$1019:$V$1023,"&gt;="&amp;E1261,'PO detail'!$V$1019:$V$1023,"&lt;"&amp;A1261)</x:f>
        <x:v>0</x:v>
      </x:c>
      <x:c r="J1261" s="7" t="n">
        <x:f>SUMIFS('PO detail'!$X$1019:$X$1023,'PO detail'!$V$1019:$V$1023,"&gt;="&amp;E1261,'PO detail'!$V$1019:$V$1023,"&lt;"&amp;A1261)</x:f>
        <x:v>0</x:v>
      </x:c>
      <x:c r="K1261" s="7" t="n">
        <x:f>SUMIFS('PO detail'!$Y$1019:$Y$1023,'PO detail'!$V$1019:$V$1023,"&gt;="&amp;E1261,'PO detail'!$V$1019:$V$1023,"&lt;"&amp;A1261)</x:f>
        <x:v>0</x:v>
      </x:c>
      <x:c r="L1261" s="7" t="n">
        <x:f>'Inventory detail'!F135*Summary!$K$5*(A1261-E1261)/Summary!$K$6</x:f>
        <x:v>2595.4792607802874</x:v>
      </x:c>
      <x:c r="M1261" s="7" t="n">
        <x:f>MAX(0,H1261-L1261)</x:f>
        <x:v>0</x:v>
      </x:c>
      <x:c r="N1261" s="7" t="n">
        <x:f>MAX(0,L1261-H1261)</x:f>
        <x:v>2595.4792607802874</x:v>
      </x:c>
      <x:c r="O1261" s="7" t="n">
        <x:f>MAX(0,F1261+I1261-N1261)</x:f>
        <x:v>8614.653305954824</x:v>
      </x:c>
      <x:c r="P1261" s="7" t="n">
        <x:f>MAX(0,N1261-F1261-I1261)</x:f>
        <x:v>0</x:v>
      </x:c>
      <x:c r="Q1261" s="7" t="n">
        <x:f>MAX(0,G1261+J1261-P1261)</x:f>
        <x:v>0</x:v>
      </x:c>
      <x:c r="R1261" s="7" t="n">
        <x:f>M1261+MAX(0,K1261-MAX(0,P1261-G1261-J1261))</x:f>
        <x:v>0</x:v>
      </x:c>
      <x:c r="S1261" s="7" t="n">
        <x:f>SUM(O1261,Q1261,R1261)</x:f>
        <x:v>8614.653305954824</x:v>
      </x:c>
      <x:c r="T1261" s="14" t="n">
        <x:f>'Inventory detail'!T135</x:f>
        <x:v>0.0584</x:v>
      </x:c>
      <x:c r="U1261" s="14" t="n">
        <x:f>'Inventory detail'!U135</x:f>
        <x:v>0.057239</x:v>
      </x:c>
      <x:c r="V1261" s="9" t="n">
        <x:f>O1261*T1261</x:f>
        <x:v>503.09575306776173</x:v>
      </x:c>
      <x:c r="W1261" s="9" t="n">
        <x:f>Q1261*T1261</x:f>
        <x:v>0</x:v>
      </x:c>
      <x:c r="X1261" s="9" t="n">
        <x:f>R1261*T1261</x:f>
        <x:v>0</x:v>
      </x:c>
      <x:c r="Y1261" s="9" t="n">
        <x:f>S1261*T1261</x:f>
        <x:v>503.09575306776173</x:v>
      </x:c>
      <x:c r="Z1261" s="9" t="n">
        <x:f>IF(ISNUMBER(U1261),S1261*(U1261-T1261),"n.a.")</x:f>
        <x:v>-10.00161248821357</x:v>
      </x:c>
      <x:c r="AA1261" s="9" t="n">
        <x:f>IF(ISNUMBER(U1261),Y1261,0)</x:f>
        <x:v>503.09575306776173</x:v>
      </x:c>
      <x:c r="AB1261" s="7" t="n">
        <x:f>MAX(0,L1261-SUM(F1261:K1261))</x:f>
        <x:v>0</x:v>
      </x:c>
    </x:row>
    <x:row r="1262" ht="22" customHeight="1">
      <x:c r="A1262" s="18" t="n">
        <x:f>Summary!D$41</x:f>
        <x:v>46357</x:v>
      </x:c>
      <x:c r="B1262" s="2" t="str">
        <x:f>'Inventory detail'!A136</x:f>
        <x:v>WIRE</x:v>
      </x:c>
      <x:c r="C1262" s="2" t="str">
        <x:f>'Inventory detail'!B136</x:f>
        <x:v>10</x:v>
      </x:c>
      <x:c r="D1262" s="2" t="str">
        <x:f>'Inventory detail'!C136</x:f>
        <x:v>DL916WHT</x:v>
      </x:c>
      <x:c r="E1262" s="10" t="n">
        <x:f>A136</x:f>
        <x:v>46327</x:v>
      </x:c>
      <x:c r="F1262" s="7" t="n">
        <x:f>O136</x:f>
        <x:v>12341.620369609856</x:v>
      </x:c>
      <x:c r="G1262" s="7" t="n">
        <x:f>Q136</x:f>
        <x:v>0</x:v>
      </x:c>
      <x:c r="H1262" s="7" t="n">
        <x:f>R136</x:f>
        <x:v>0</x:v>
      </x:c>
      <x:c r="I1262" s="7" t="n">
        <x:f>SUMIFS('PO detail'!$W$2039:$W$2042,'PO detail'!$V$2039:$V$2042,"&gt;="&amp;E1262,'PO detail'!$V$2039:$V$2042,"&lt;"&amp;A1262)</x:f>
        <x:v>7000</x:v>
      </x:c>
      <x:c r="J1262" s="7" t="n">
        <x:f>SUMIFS('PO detail'!$X$2039:$X$2042,'PO detail'!$V$2039:$V$2042,"&gt;="&amp;E1262,'PO detail'!$V$2039:$V$2042,"&lt;"&amp;A1262)</x:f>
        <x:v>0</x:v>
      </x:c>
      <x:c r="K1262" s="7" t="n">
        <x:f>SUMIFS('PO detail'!$Y$2039:$Y$2042,'PO detail'!$V$2039:$V$2042,"&gt;="&amp;E1262,'PO detail'!$V$2039:$V$2042,"&lt;"&amp;A1262)</x:f>
        <x:v>0</x:v>
      </x:c>
      <x:c r="L1262" s="7" t="n">
        <x:f>'Inventory detail'!F136*Summary!$K$5*(A1262-E1262)/Summary!$K$6</x:f>
        <x:v>2554.408213552361</x:v>
      </x:c>
      <x:c r="M1262" s="7" t="n">
        <x:f>MAX(0,H1262-L1262)</x:f>
        <x:v>0</x:v>
      </x:c>
      <x:c r="N1262" s="7" t="n">
        <x:f>MAX(0,L1262-H1262)</x:f>
        <x:v>2554.408213552361</x:v>
      </x:c>
      <x:c r="O1262" s="7" t="n">
        <x:f>MAX(0,F1262+I1262-N1262)</x:f>
        <x:v>16787.212156057496</x:v>
      </x:c>
      <x:c r="P1262" s="7" t="n">
        <x:f>MAX(0,N1262-F1262-I1262)</x:f>
        <x:v>0</x:v>
      </x:c>
      <x:c r="Q1262" s="7" t="n">
        <x:f>MAX(0,G1262+J1262-P1262)</x:f>
        <x:v>0</x:v>
      </x:c>
      <x:c r="R1262" s="7" t="n">
        <x:f>M1262+MAX(0,K1262-MAX(0,P1262-G1262-J1262))</x:f>
        <x:v>0</x:v>
      </x:c>
      <x:c r="S1262" s="7" t="n">
        <x:f>SUM(O1262,Q1262,R1262)</x:f>
        <x:v>16787.212156057496</x:v>
      </x:c>
      <x:c r="T1262" s="14" t="n">
        <x:f>'Inventory detail'!T136</x:f>
        <x:v>0.1041</x:v>
      </x:c>
      <x:c r="U1262" s="14" t="n">
        <x:f>'Inventory detail'!U136</x:f>
        <x:v>0.1041</x:v>
      </x:c>
      <x:c r="V1262" s="9" t="n">
        <x:f>O1262*T1262</x:f>
        <x:v>1747.5487854455853</x:v>
      </x:c>
      <x:c r="W1262" s="9" t="n">
        <x:f>Q1262*T1262</x:f>
        <x:v>0</x:v>
      </x:c>
      <x:c r="X1262" s="9" t="n">
        <x:f>R1262*T1262</x:f>
        <x:v>0</x:v>
      </x:c>
      <x:c r="Y1262" s="9" t="n">
        <x:f>S1262*T1262</x:f>
        <x:v>1747.5487854455853</x:v>
      </x:c>
      <x:c r="Z1262" s="9" t="n">
        <x:f>IF(ISNUMBER(U1262),S1262*(U1262-T1262),"n.a.")</x:f>
        <x:v>0</x:v>
      </x:c>
      <x:c r="AA1262" s="9" t="n">
        <x:f>IF(ISNUMBER(U1262),Y1262,0)</x:f>
        <x:v>1747.5487854455853</x:v>
      </x:c>
      <x:c r="AB1262" s="7" t="n">
        <x:f>MAX(0,L1262-SUM(F1262:K1262))</x:f>
        <x:v>0</x:v>
      </x:c>
    </x:row>
    <x:row r="1263" ht="22" customHeight="1">
      <x:c r="A1263" s="18" t="n">
        <x:f>Summary!D$41</x:f>
        <x:v>46357</x:v>
      </x:c>
      <x:c r="B1263" s="2" t="str">
        <x:f>'Inventory detail'!A137</x:f>
        <x:v>WIRE</x:v>
      </x:c>
      <x:c r="C1263" s="2" t="str">
        <x:f>'Inventory detail'!B137</x:f>
        <x:v>30</x:v>
      </x:c>
      <x:c r="D1263" s="2" t="str">
        <x:f>'Inventory detail'!C137</x:f>
        <x:v>DL038BLK</x:v>
      </x:c>
      <x:c r="E1263" s="10" t="n">
        <x:f>A137</x:f>
        <x:v>46327</x:v>
      </x:c>
      <x:c r="F1263" s="7" t="n">
        <x:f>O137</x:f>
        <x:v>0</x:v>
      </x:c>
      <x:c r="G1263" s="7" t="n">
        <x:f>Q137</x:f>
        <x:v>0</x:v>
      </x:c>
      <x:c r="H1263" s="7" t="n">
        <x:f>R137</x:f>
        <x:v>8547.914907597537</x:v>
      </x:c>
      <x:c r="I1263" s="7" t="n">
        <x:f>0</x:f>
        <x:v>0</x:v>
      </x:c>
      <x:c r="J1263" s="7" t="n">
        <x:f>0</x:f>
        <x:v>0</x:v>
      </x:c>
      <x:c r="K1263" s="7" t="n">
        <x:f>0</x:f>
        <x:v>0</x:v>
      </x:c>
      <x:c r="L1263" s="7" t="n">
        <x:f>'Inventory detail'!F137*Summary!$K$5*(A1263-E1263)/Summary!$K$6</x:f>
        <x:v>2546.1979466119096</x:v>
      </x:c>
      <x:c r="M1263" s="7" t="n">
        <x:f>MAX(0,H1263-L1263)</x:f>
        <x:v>6001.716960985626</x:v>
      </x:c>
      <x:c r="N1263" s="7" t="n">
        <x:f>MAX(0,L1263-H1263)</x:f>
        <x:v>0</x:v>
      </x:c>
      <x:c r="O1263" s="7" t="n">
        <x:f>MAX(0,F1263+I1263-N1263)</x:f>
        <x:v>0</x:v>
      </x:c>
      <x:c r="P1263" s="7" t="n">
        <x:f>MAX(0,N1263-F1263-I1263)</x:f>
        <x:v>0</x:v>
      </x:c>
      <x:c r="Q1263" s="7" t="n">
        <x:f>MAX(0,G1263+J1263-P1263)</x:f>
        <x:v>0</x:v>
      </x:c>
      <x:c r="R1263" s="7" t="n">
        <x:f>M1263+MAX(0,K1263-MAX(0,P1263-G1263-J1263))</x:f>
        <x:v>6001.716960985626</x:v>
      </x:c>
      <x:c r="S1263" s="7" t="n">
        <x:f>SUM(O1263,Q1263,R1263)</x:f>
        <x:v>6001.716960985626</x:v>
      </x:c>
      <x:c r="T1263" s="14" t="n">
        <x:f>'Inventory detail'!T137</x:f>
        <x:v>0.056299999999999996</x:v>
      </x:c>
      <x:c r="U1263" s="14" t="n">
        <x:f>'Inventory detail'!U137</x:f>
        <x:v>0.056299999999999996</x:v>
      </x:c>
      <x:c r="V1263" s="9" t="n">
        <x:f>O1263*T1263</x:f>
        <x:v>0</x:v>
      </x:c>
      <x:c r="W1263" s="9" t="n">
        <x:f>Q1263*T1263</x:f>
        <x:v>0</x:v>
      </x:c>
      <x:c r="X1263" s="9" t="n">
        <x:f>R1263*T1263</x:f>
        <x:v>337.8966649034907</x:v>
      </x:c>
      <x:c r="Y1263" s="9" t="n">
        <x:f>S1263*T1263</x:f>
        <x:v>337.8966649034907</x:v>
      </x:c>
      <x:c r="Z1263" s="9" t="n">
        <x:f>IF(ISNUMBER(U1263),S1263*(U1263-T1263),"n.a.")</x:f>
        <x:v>0</x:v>
      </x:c>
      <x:c r="AA1263" s="9" t="n">
        <x:f>IF(ISNUMBER(U1263),Y1263,0)</x:f>
        <x:v>337.8966649034907</x:v>
      </x:c>
      <x:c r="AB1263" s="7" t="n">
        <x:f>MAX(0,L1263-SUM(F1263:K1263))</x:f>
        <x:v>0</x:v>
      </x:c>
    </x:row>
    <x:row r="1264" ht="22" customHeight="1">
      <x:c r="A1264" s="18" t="n">
        <x:f>Summary!D$41</x:f>
        <x:v>46357</x:v>
      </x:c>
      <x:c r="B1264" s="2" t="str">
        <x:f>'Inventory detail'!A138</x:f>
        <x:v>COIL</x:v>
      </x:c>
      <x:c r="C1264" s="2" t="str">
        <x:f>'Inventory detail'!B138</x:f>
        <x:v>30</x:v>
      </x:c>
      <x:c r="D1264" s="2" t="str">
        <x:f>'Inventory detail'!C138</x:f>
        <x:v>14WHT12-4</x:v>
      </x:c>
      <x:c r="E1264" s="10" t="n">
        <x:f>A138</x:f>
        <x:v>46327</x:v>
      </x:c>
      <x:c r="F1264" s="7" t="n">
        <x:f>O138</x:f>
        <x:v>4266.806078028748</x:v>
      </x:c>
      <x:c r="G1264" s="7" t="n">
        <x:f>Q138</x:f>
        <x:v>0</x:v>
      </x:c>
      <x:c r="H1264" s="7" t="n">
        <x:f>R138</x:f>
        <x:v>0</x:v>
      </x:c>
      <x:c r="I1264" s="7" t="n">
        <x:f>SUMIFS('PO detail'!$W$780:$W$785,'PO detail'!$V$780:$V$785,"&gt;="&amp;E1264,'PO detail'!$V$780:$V$785,"&lt;"&amp;A1264)</x:f>
        <x:v>8400</x:v>
      </x:c>
      <x:c r="J1264" s="7" t="n">
        <x:f>SUMIFS('PO detail'!$X$780:$X$785,'PO detail'!$V$780:$V$785,"&gt;="&amp;E1264,'PO detail'!$V$780:$V$785,"&lt;"&amp;A1264)</x:f>
        <x:v>0</x:v>
      </x:c>
      <x:c r="K1264" s="7" t="n">
        <x:f>SUMIFS('PO detail'!$Y$780:$Y$785,'PO detail'!$V$780:$V$785,"&gt;="&amp;E1264,'PO detail'!$V$780:$V$785,"&lt;"&amp;A1264)</x:f>
        <x:v>0</x:v>
      </x:c>
      <x:c r="L1264" s="7" t="n">
        <x:f>'Inventory detail'!F138*Summary!$K$5*(A1264-E1264)/Summary!$K$6</x:f>
        <x:v>2521.5572895277205</x:v>
      </x:c>
      <x:c r="M1264" s="7" t="n">
        <x:f>MAX(0,H1264-L1264)</x:f>
        <x:v>0</x:v>
      </x:c>
      <x:c r="N1264" s="7" t="n">
        <x:f>MAX(0,L1264-H1264)</x:f>
        <x:v>2521.5572895277205</x:v>
      </x:c>
      <x:c r="O1264" s="7" t="n">
        <x:f>MAX(0,F1264+I1264-N1264)</x:f>
        <x:v>10145.248788501029</x:v>
      </x:c>
      <x:c r="P1264" s="7" t="n">
        <x:f>MAX(0,N1264-F1264-I1264)</x:f>
        <x:v>0</x:v>
      </x:c>
      <x:c r="Q1264" s="7" t="n">
        <x:f>MAX(0,G1264+J1264-P1264)</x:f>
        <x:v>0</x:v>
      </x:c>
      <x:c r="R1264" s="7" t="n">
        <x:f>M1264+MAX(0,K1264-MAX(0,P1264-G1264-J1264))</x:f>
        <x:v>0</x:v>
      </x:c>
      <x:c r="S1264" s="7" t="n">
        <x:f>SUM(O1264,Q1264,R1264)</x:f>
        <x:v>10145.248788501029</x:v>
      </x:c>
      <x:c r="T1264" s="14" t="n">
        <x:f>'Inventory detail'!T138</x:f>
        <x:v>0.09179999999999999</x:v>
      </x:c>
      <x:c r="U1264" s="14" t="n">
        <x:f>'Inventory detail'!U138</x:f>
        <x:v>0.089947</x:v>
      </x:c>
      <x:c r="V1264" s="9" t="n">
        <x:f>O1264*T1264</x:f>
        <x:v>931.3338387843944</x:v>
      </x:c>
      <x:c r="W1264" s="9" t="n">
        <x:f>Q1264*T1264</x:f>
        <x:v>0</x:v>
      </x:c>
      <x:c r="X1264" s="9" t="n">
        <x:f>R1264*T1264</x:f>
        <x:v>0</x:v>
      </x:c>
      <x:c r="Y1264" s="9" t="n">
        <x:f>S1264*T1264</x:f>
        <x:v>931.3338387843944</x:v>
      </x:c>
      <x:c r="Z1264" s="9" t="n">
        <x:f>IF(ISNUMBER(U1264),S1264*(U1264-T1264),"n.a.")</x:f>
        <x:v>-18.79914600509234</x:v>
      </x:c>
      <x:c r="AA1264" s="9" t="n">
        <x:f>IF(ISNUMBER(U1264),Y1264,0)</x:f>
        <x:v>931.3338387843944</x:v>
      </x:c>
      <x:c r="AB1264" s="7" t="n">
        <x:f>MAX(0,L1264-SUM(F1264:K1264))</x:f>
        <x:v>0</x:v>
      </x:c>
    </x:row>
    <x:row r="1265" ht="22" customHeight="1">
      <x:c r="A1265" s="18" t="n">
        <x:f>Summary!D$41</x:f>
        <x:v>46357</x:v>
      </x:c>
      <x:c r="B1265" s="2" t="str">
        <x:f>'Inventory detail'!A139</x:f>
        <x:v>WIRE</x:v>
      </x:c>
      <x:c r="C1265" s="2" t="str">
        <x:f>'Inventory detail'!B139</x:f>
        <x:v>60</x:v>
      </x:c>
      <x:c r="D1265" s="2" t="str">
        <x:f>'Inventory detail'!C139</x:f>
        <x:v>DL716SIL</x:v>
      </x:c>
      <x:c r="E1265" s="10" t="n">
        <x:f>A139</x:f>
        <x:v>46327</x:v>
      </x:c>
      <x:c r="F1265" s="7" t="n">
        <x:f>O139</x:f>
        <x:v>0</x:v>
      </x:c>
      <x:c r="G1265" s="7" t="n">
        <x:f>Q139</x:f>
        <x:v>0</x:v>
      </x:c>
      <x:c r="H1265" s="7" t="n">
        <x:f>R139</x:f>
        <x:v>0</x:v>
      </x:c>
      <x:c r="I1265" s="7" t="n">
        <x:f>0</x:f>
        <x:v>0</x:v>
      </x:c>
      <x:c r="J1265" s="7" t="n">
        <x:f>0</x:f>
        <x:v>0</x:v>
      </x:c>
      <x:c r="K1265" s="7" t="n">
        <x:f>0</x:f>
        <x:v>0</x:v>
      </x:c>
      <x:c r="L1265" s="7" t="n">
        <x:f>'Inventory detail'!F139*Summary!$K$5*(A1265-E1265)/Summary!$K$6</x:f>
        <x:v>2521.5572895277205</x:v>
      </x:c>
      <x:c r="M1265" s="7" t="n">
        <x:f>MAX(0,H1265-L1265)</x:f>
        <x:v>0</x:v>
      </x:c>
      <x:c r="N1265" s="7" t="n">
        <x:f>MAX(0,L1265-H1265)</x:f>
        <x:v>2521.5572895277205</x:v>
      </x:c>
      <x:c r="O1265" s="7" t="n">
        <x:f>MAX(0,F1265+I1265-N1265)</x:f>
        <x:v>0</x:v>
      </x:c>
      <x:c r="P1265" s="7" t="n">
        <x:f>MAX(0,N1265-F1265-I1265)</x:f>
        <x:v>2521.5572895277205</x:v>
      </x:c>
      <x:c r="Q1265" s="7" t="n">
        <x:f>MAX(0,G1265+J1265-P1265)</x:f>
        <x:v>0</x:v>
      </x:c>
      <x:c r="R1265" s="7" t="n">
        <x:f>M1265+MAX(0,K1265-MAX(0,P1265-G1265-J1265))</x:f>
        <x:v>0</x:v>
      </x:c>
      <x:c r="S1265" s="7" t="n">
        <x:f>SUM(O1265,Q1265,R1265)</x:f>
        <x:v>0</x:v>
      </x:c>
      <x:c r="T1265" s="14" t="n">
        <x:f>'Inventory detail'!T139</x:f>
        <x:v>0.0732</x:v>
      </x:c>
      <x:c r="U1265" s="14" t="n">
        <x:f>'Inventory detail'!U139</x:f>
        <x:v>0.0732</x:v>
      </x:c>
      <x:c r="V1265" s="9" t="n">
        <x:f>O1265*T1265</x:f>
        <x:v>0</x:v>
      </x:c>
      <x:c r="W1265" s="9" t="n">
        <x:f>Q1265*T1265</x:f>
        <x:v>0</x:v>
      </x:c>
      <x:c r="X1265" s="9" t="n">
        <x:f>R1265*T1265</x:f>
        <x:v>0</x:v>
      </x:c>
      <x:c r="Y1265" s="9" t="n">
        <x:f>S1265*T1265</x:f>
        <x:v>0</x:v>
      </x:c>
      <x:c r="Z1265" s="9" t="n">
        <x:f>IF(ISNUMBER(U1265),S1265*(U1265-T1265),"n.a.")</x:f>
        <x:v>0</x:v>
      </x:c>
      <x:c r="AA1265" s="9" t="n">
        <x:f>IF(ISNUMBER(U1265),Y1265,0)</x:f>
        <x:v>0</x:v>
      </x:c>
      <x:c r="AB1265" s="7" t="n">
        <x:f>MAX(0,L1265-SUM(F1265:K1265))</x:f>
        <x:v>2521.5572895277205</x:v>
      </x:c>
    </x:row>
    <x:row r="1266" ht="22" customHeight="1">
      <x:c r="A1266" s="18" t="n">
        <x:f>Summary!D$41</x:f>
        <x:v>46357</x:v>
      </x:c>
      <x:c r="B1266" s="2" t="str">
        <x:f>'Inventory detail'!A140</x:f>
        <x:v>COIL</x:v>
      </x:c>
      <x:c r="C1266" s="2" t="str">
        <x:f>'Inventory detail'!B140</x:f>
        <x:v>10</x:v>
      </x:c>
      <x:c r="D1266" s="2" t="str">
        <x:f>'Inventory detail'!C140</x:f>
        <x:v>35BLK12-4</x:v>
      </x:c>
      <x:c r="E1266" s="10" t="n">
        <x:f>A140</x:f>
        <x:v>46327</x:v>
      </x:c>
      <x:c r="F1266" s="7" t="n">
        <x:f>O140</x:f>
        <x:v>191.99178644763856</x:v>
      </x:c>
      <x:c r="G1266" s="7" t="n">
        <x:f>Q140</x:f>
        <x:v>0</x:v>
      </x:c>
      <x:c r="H1266" s="7" t="n">
        <x:f>R140</x:f>
        <x:v>0</x:v>
      </x:c>
      <x:c r="I1266" s="7" t="n">
        <x:f>SUMIFS('PO detail'!$W$401:$W$409,'PO detail'!$V$401:$V$409,"&gt;="&amp;E1266,'PO detail'!$V$401:$V$409,"&lt;"&amp;A1266)</x:f>
        <x:v>6000</x:v>
      </x:c>
      <x:c r="J1266" s="7" t="n">
        <x:f>SUMIFS('PO detail'!$X$401:$X$409,'PO detail'!$V$401:$V$409,"&gt;="&amp;E1266,'PO detail'!$V$401:$V$409,"&lt;"&amp;A1266)</x:f>
        <x:v>0</x:v>
      </x:c>
      <x:c r="K1266" s="7" t="n">
        <x:f>SUMIFS('PO detail'!$Y$401:$Y$409,'PO detail'!$V$401:$V$409,"&gt;="&amp;E1266,'PO detail'!$V$401:$V$409,"&lt;"&amp;A1266)</x:f>
        <x:v>0</x:v>
      </x:c>
      <x:c r="L1266" s="7" t="n">
        <x:f>'Inventory detail'!F140*Summary!$K$5*(A1266-E1266)/Summary!$K$6</x:f>
        <x:v>2488.70636550308</x:v>
      </x:c>
      <x:c r="M1266" s="7" t="n">
        <x:f>MAX(0,H1266-L1266)</x:f>
        <x:v>0</x:v>
      </x:c>
      <x:c r="N1266" s="7" t="n">
        <x:f>MAX(0,L1266-H1266)</x:f>
        <x:v>2488.70636550308</x:v>
      </x:c>
      <x:c r="O1266" s="7" t="n">
        <x:f>MAX(0,F1266+I1266-N1266)</x:f>
        <x:v>3703.285420944558</x:v>
      </x:c>
      <x:c r="P1266" s="7" t="n">
        <x:f>MAX(0,N1266-F1266-I1266)</x:f>
        <x:v>0</x:v>
      </x:c>
      <x:c r="Q1266" s="7" t="n">
        <x:f>MAX(0,G1266+J1266-P1266)</x:f>
        <x:v>0</x:v>
      </x:c>
      <x:c r="R1266" s="7" t="n">
        <x:f>M1266+MAX(0,K1266-MAX(0,P1266-G1266-J1266))</x:f>
        <x:v>0</x:v>
      </x:c>
      <x:c r="S1266" s="7" t="n">
        <x:f>SUM(O1266,Q1266,R1266)</x:f>
        <x:v>3703.285420944558</x:v>
      </x:c>
      <x:c r="T1266" s="14" t="n">
        <x:f>'Inventory detail'!T140</x:f>
        <x:v>0.23309999999999997</x:v>
      </x:c>
      <x:c r="U1266" s="14" t="n">
        <x:f>'Inventory detail'!U140</x:f>
        <x:v>0.2284035</x:v>
      </x:c>
      <x:c r="V1266" s="9" t="n">
        <x:f>O1266*T1266</x:f>
        <x:v>863.2358316221764</x:v>
      </x:c>
      <x:c r="W1266" s="9" t="n">
        <x:f>Q1266*T1266</x:f>
        <x:v>0</x:v>
      </x:c>
      <x:c r="X1266" s="9" t="n">
        <x:f>R1266*T1266</x:f>
        <x:v>0</x:v>
      </x:c>
      <x:c r="Y1266" s="9" t="n">
        <x:f>S1266*T1266</x:f>
        <x:v>863.2358316221764</x:v>
      </x:c>
      <x:c r="Z1266" s="9" t="n">
        <x:f>IF(ISNUMBER(U1266),S1266*(U1266-T1266),"n.a.")</x:f>
        <x:v>-17.392479979465985</x:v>
      </x:c>
      <x:c r="AA1266" s="9" t="n">
        <x:f>IF(ISNUMBER(U1266),Y1266,0)</x:f>
        <x:v>863.2358316221764</x:v>
      </x:c>
      <x:c r="AB1266" s="7" t="n">
        <x:f>MAX(0,L1266-SUM(F1266:K1266))</x:f>
        <x:v>0</x:v>
      </x:c>
    </x:row>
    <x:row r="1267" ht="22" customHeight="1">
      <x:c r="A1267" s="18" t="n">
        <x:f>Summary!D$41</x:f>
        <x:v>46357</x:v>
      </x:c>
      <x:c r="B1267" s="2" t="str">
        <x:f>'Inventory detail'!A141</x:f>
        <x:v>WIRE</x:v>
      </x:c>
      <x:c r="C1267" s="2" t="str">
        <x:f>'Inventory detail'!B141</x:f>
        <x:v>60</x:v>
      </x:c>
      <x:c r="D1267" s="2" t="str">
        <x:f>'Inventory detail'!C141</x:f>
        <x:v>DL012BLK</x:v>
      </x:c>
      <x:c r="E1267" s="10" t="n">
        <x:f>A141</x:f>
        <x:v>46327</x:v>
      </x:c>
      <x:c r="F1267" s="7" t="n">
        <x:f>O141</x:f>
        <x:v>0</x:v>
      </x:c>
      <x:c r="G1267" s="7" t="n">
        <x:f>Q141</x:f>
        <x:v>0</x:v>
      </x:c>
      <x:c r="H1267" s="7" t="n">
        <x:f>R141</x:f>
        <x:v>0</x:v>
      </x:c>
      <x:c r="I1267" s="7" t="n">
        <x:f>0</x:f>
        <x:v>0</x:v>
      </x:c>
      <x:c r="J1267" s="7" t="n">
        <x:f>0</x:f>
        <x:v>0</x:v>
      </x:c>
      <x:c r="K1267" s="7" t="n">
        <x:f>0</x:f>
        <x:v>0</x:v>
      </x:c>
      <x:c r="L1267" s="7" t="n">
        <x:f>'Inventory detail'!F141*Summary!$K$5*(A1267-E1267)/Summary!$K$6</x:f>
        <x:v>2472.2759753593427</x:v>
      </x:c>
      <x:c r="M1267" s="7" t="n">
        <x:f>MAX(0,H1267-L1267)</x:f>
        <x:v>0</x:v>
      </x:c>
      <x:c r="N1267" s="7" t="n">
        <x:f>MAX(0,L1267-H1267)</x:f>
        <x:v>2472.2759753593427</x:v>
      </x:c>
      <x:c r="O1267" s="7" t="n">
        <x:f>MAX(0,F1267+I1267-N1267)</x:f>
        <x:v>0</x:v>
      </x:c>
      <x:c r="P1267" s="7" t="n">
        <x:f>MAX(0,N1267-F1267-I1267)</x:f>
        <x:v>2472.2759753593427</x:v>
      </x:c>
      <x:c r="Q1267" s="7" t="n">
        <x:f>MAX(0,G1267+J1267-P1267)</x:f>
        <x:v>0</x:v>
      </x:c>
      <x:c r="R1267" s="7" t="n">
        <x:f>M1267+MAX(0,K1267-MAX(0,P1267-G1267-J1267))</x:f>
        <x:v>0</x:v>
      </x:c>
      <x:c r="S1267" s="7" t="n">
        <x:f>SUM(O1267,Q1267,R1267)</x:f>
        <x:v>0</x:v>
      </x:c>
      <x:c r="T1267" s="14" t="n">
        <x:f>'Inventory detail'!T141</x:f>
        <x:v>0.08259999999999999</x:v>
      </x:c>
      <x:c r="U1267" s="14" t="n">
        <x:f>'Inventory detail'!U141</x:f>
        <x:v>0.08259999999999999</x:v>
      </x:c>
      <x:c r="V1267" s="9" t="n">
        <x:f>O1267*T1267</x:f>
        <x:v>0</x:v>
      </x:c>
      <x:c r="W1267" s="9" t="n">
        <x:f>Q1267*T1267</x:f>
        <x:v>0</x:v>
      </x:c>
      <x:c r="X1267" s="9" t="n">
        <x:f>R1267*T1267</x:f>
        <x:v>0</x:v>
      </x:c>
      <x:c r="Y1267" s="9" t="n">
        <x:f>S1267*T1267</x:f>
        <x:v>0</x:v>
      </x:c>
      <x:c r="Z1267" s="9" t="n">
        <x:f>IF(ISNUMBER(U1267),S1267*(U1267-T1267),"n.a.")</x:f>
        <x:v>0</x:v>
      </x:c>
      <x:c r="AA1267" s="9" t="n">
        <x:f>IF(ISNUMBER(U1267),Y1267,0)</x:f>
        <x:v>0</x:v>
      </x:c>
      <x:c r="AB1267" s="7" t="n">
        <x:f>MAX(0,L1267-SUM(F1267:K1267))</x:f>
        <x:v>2472.2759753593427</x:v>
      </x:c>
    </x:row>
    <x:row r="1268" ht="22" customHeight="1">
      <x:c r="A1268" s="18" t="n">
        <x:f>Summary!D$41</x:f>
        <x:v>46357</x:v>
      </x:c>
      <x:c r="B1268" s="2" t="str">
        <x:f>'Inventory detail'!A142</x:f>
        <x:v>WIRE</x:v>
      </x:c>
      <x:c r="C1268" s="2" t="str">
        <x:f>'Inventory detail'!B142</x:f>
        <x:v>60</x:v>
      </x:c>
      <x:c r="D1268" s="2" t="str">
        <x:f>'Inventory detail'!C142</x:f>
        <x:v>DL038SIL</x:v>
      </x:c>
      <x:c r="E1268" s="10" t="n">
        <x:f>A142</x:f>
        <x:v>46327</x:v>
      </x:c>
      <x:c r="F1268" s="7" t="n">
        <x:f>O142</x:f>
        <x:v>0</x:v>
      </x:c>
      <x:c r="G1268" s="7" t="n">
        <x:f>Q142</x:f>
        <x:v>0</x:v>
      </x:c>
      <x:c r="H1268" s="7" t="n">
        <x:f>R142</x:f>
        <x:v>22110.88295687885</x:v>
      </x:c>
      <x:c r="I1268" s="7" t="n">
        <x:f>0</x:f>
        <x:v>0</x:v>
      </x:c>
      <x:c r="J1268" s="7" t="n">
        <x:f>0</x:f>
        <x:v>0</x:v>
      </x:c>
      <x:c r="K1268" s="7" t="n">
        <x:f>0</x:f>
        <x:v>0</x:v>
      </x:c>
      <x:c r="L1268" s="7" t="n">
        <x:f>'Inventory detail'!F142*Summary!$K$5*(A1268-E1268)/Summary!$K$6</x:f>
        <x:v>2464.065708418891</x:v>
      </x:c>
      <x:c r="M1268" s="7" t="n">
        <x:f>MAX(0,H1268-L1268)</x:f>
        <x:v>19646.81724845996</x:v>
      </x:c>
      <x:c r="N1268" s="7" t="n">
        <x:f>MAX(0,L1268-H1268)</x:f>
        <x:v>0</x:v>
      </x:c>
      <x:c r="O1268" s="7" t="n">
        <x:f>MAX(0,F1268+I1268-N1268)</x:f>
        <x:v>0</x:v>
      </x:c>
      <x:c r="P1268" s="7" t="n">
        <x:f>MAX(0,N1268-F1268-I1268)</x:f>
        <x:v>0</x:v>
      </x:c>
      <x:c r="Q1268" s="7" t="n">
        <x:f>MAX(0,G1268+J1268-P1268)</x:f>
        <x:v>0</x:v>
      </x:c>
      <x:c r="R1268" s="7" t="n">
        <x:f>M1268+MAX(0,K1268-MAX(0,P1268-G1268-J1268))</x:f>
        <x:v>19646.81724845996</x:v>
      </x:c>
      <x:c r="S1268" s="7" t="n">
        <x:f>SUM(O1268,Q1268,R1268)</x:f>
        <x:v>19646.81724845996</x:v>
      </x:c>
      <x:c r="T1268" s="14" t="n">
        <x:f>'Inventory detail'!T142</x:f>
        <x:v>0.056299999999999996</x:v>
      </x:c>
      <x:c r="U1268" s="14" t="n">
        <x:f>'Inventory detail'!U142</x:f>
        <x:v>0.056299999999999996</x:v>
      </x:c>
      <x:c r="V1268" s="9" t="n">
        <x:f>O1268*T1268</x:f>
        <x:v>0</x:v>
      </x:c>
      <x:c r="W1268" s="9" t="n">
        <x:f>Q1268*T1268</x:f>
        <x:v>0</x:v>
      </x:c>
      <x:c r="X1268" s="9" t="n">
        <x:f>R1268*T1268</x:f>
        <x:v>1106.1158110882957</x:v>
      </x:c>
      <x:c r="Y1268" s="9" t="n">
        <x:f>S1268*T1268</x:f>
        <x:v>1106.1158110882957</x:v>
      </x:c>
      <x:c r="Z1268" s="9" t="n">
        <x:f>IF(ISNUMBER(U1268),S1268*(U1268-T1268),"n.a.")</x:f>
        <x:v>0</x:v>
      </x:c>
      <x:c r="AA1268" s="9" t="n">
        <x:f>IF(ISNUMBER(U1268),Y1268,0)</x:f>
        <x:v>1106.1158110882957</x:v>
      </x:c>
      <x:c r="AB1268" s="7" t="n">
        <x:f>MAX(0,L1268-SUM(F1268:K1268))</x:f>
        <x:v>0</x:v>
      </x:c>
    </x:row>
    <x:row r="1269" ht="22" customHeight="1">
      <x:c r="A1269" s="18" t="n">
        <x:f>Summary!D$41</x:f>
        <x:v>46357</x:v>
      </x:c>
      <x:c r="B1269" s="2" t="str">
        <x:f>'Inventory detail'!A143</x:f>
        <x:v>COIL</x:v>
      </x:c>
      <x:c r="C1269" s="2" t="str">
        <x:f>'Inventory detail'!B143</x:f>
        <x:v>10</x:v>
      </x:c>
      <x:c r="D1269" s="2" t="str">
        <x:f>'Inventory detail'!C143</x:f>
        <x:v>32BLK12-4</x:v>
      </x:c>
      <x:c r="E1269" s="10" t="n">
        <x:f>A143</x:f>
        <x:v>46327</x:v>
      </x:c>
      <x:c r="F1269" s="7" t="n">
        <x:f>O143</x:f>
        <x:v>6217.17749486653</x:v>
      </x:c>
      <x:c r="G1269" s="7" t="n">
        <x:f>Q143</x:f>
        <x:v>0</x:v>
      </x:c>
      <x:c r="H1269" s="7" t="n">
        <x:f>R143</x:f>
        <x:v>0</x:v>
      </x:c>
      <x:c r="I1269" s="7" t="n">
        <x:f>SUMIFS('PO detail'!$W$392:$W$397,'PO detail'!$V$392:$V$397,"&gt;="&amp;E1269,'PO detail'!$V$392:$V$397,"&lt;"&amp;A1269)</x:f>
        <x:v>1200</x:v>
      </x:c>
      <x:c r="J1269" s="7" t="n">
        <x:f>SUMIFS('PO detail'!$X$392:$X$397,'PO detail'!$V$392:$V$397,"&gt;="&amp;E1269,'PO detail'!$V$392:$V$397,"&lt;"&amp;A1269)</x:f>
        <x:v>0</x:v>
      </x:c>
      <x:c r="K1269" s="7" t="n">
        <x:f>SUMIFS('PO detail'!$Y$392:$Y$397,'PO detail'!$V$392:$V$397,"&gt;="&amp;E1269,'PO detail'!$V$392:$V$397,"&lt;"&amp;A1269)</x:f>
        <x:v>0</x:v>
      </x:c>
      <x:c r="L1269" s="7" t="n">
        <x:f>'Inventory detail'!F143*Summary!$K$5*(A1269-E1269)/Summary!$K$6</x:f>
        <x:v>2455.85544147844</x:v>
      </x:c>
      <x:c r="M1269" s="7" t="n">
        <x:f>MAX(0,H1269-L1269)</x:f>
        <x:v>0</x:v>
      </x:c>
      <x:c r="N1269" s="7" t="n">
        <x:f>MAX(0,L1269-H1269)</x:f>
        <x:v>2455.85544147844</x:v>
      </x:c>
      <x:c r="O1269" s="7" t="n">
        <x:f>MAX(0,F1269+I1269-N1269)</x:f>
        <x:v>4961.32205338809</x:v>
      </x:c>
      <x:c r="P1269" s="7" t="n">
        <x:f>MAX(0,N1269-F1269-I1269)</x:f>
        <x:v>0</x:v>
      </x:c>
      <x:c r="Q1269" s="7" t="n">
        <x:f>MAX(0,G1269+J1269-P1269)</x:f>
        <x:v>0</x:v>
      </x:c>
      <x:c r="R1269" s="7" t="n">
        <x:f>M1269+MAX(0,K1269-MAX(0,P1269-G1269-J1269))</x:f>
        <x:v>0</x:v>
      </x:c>
      <x:c r="S1269" s="7" t="n">
        <x:f>SUM(O1269,Q1269,R1269)</x:f>
        <x:v>4961.32205338809</x:v>
      </x:c>
      <x:c r="T1269" s="14" t="n">
        <x:f>'Inventory detail'!T143</x:f>
        <x:v>0.1997</x:v>
      </x:c>
      <x:c r="U1269" s="14" t="n">
        <x:f>'Inventory detail'!U143</x:f>
        <x:v>0.1956955</x:v>
      </x:c>
      <x:c r="V1269" s="9" t="n">
        <x:f>O1269*T1269</x:f>
        <x:v>990.7760140616016</x:v>
      </x:c>
      <x:c r="W1269" s="9" t="n">
        <x:f>Q1269*T1269</x:f>
        <x:v>0</x:v>
      </x:c>
      <x:c r="X1269" s="9" t="n">
        <x:f>R1269*T1269</x:f>
        <x:v>0</x:v>
      </x:c>
      <x:c r="Y1269" s="9" t="n">
        <x:f>S1269*T1269</x:f>
        <x:v>990.7760140616016</x:v>
      </x:c>
      <x:c r="Z1269" s="9" t="n">
        <x:f>IF(ISNUMBER(U1269),S1269*(U1269-T1269),"n.a.")</x:f>
        <x:v>-19.867614162792577</x:v>
      </x:c>
      <x:c r="AA1269" s="9" t="n">
        <x:f>IF(ISNUMBER(U1269),Y1269,0)</x:f>
        <x:v>990.7760140616016</x:v>
      </x:c>
      <x:c r="AB1269" s="7" t="n">
        <x:f>MAX(0,L1269-SUM(F1269:K1269))</x:f>
        <x:v>0</x:v>
      </x:c>
    </x:row>
    <x:row r="1270" ht="22" customHeight="1">
      <x:c r="A1270" s="18" t="n">
        <x:f>Summary!D$41</x:f>
        <x:v>46357</x:v>
      </x:c>
      <x:c r="B1270" s="2" t="str">
        <x:f>'Inventory detail'!A144</x:f>
        <x:v>WIRE</x:v>
      </x:c>
      <x:c r="C1270" s="2" t="str">
        <x:f>'Inventory detail'!B144</x:f>
        <x:v>60</x:v>
      </x:c>
      <x:c r="D1270" s="2" t="str">
        <x:f>'Inventory detail'!C144</x:f>
        <x:v>DL916BLK</x:v>
      </x:c>
      <x:c r="E1270" s="10" t="n">
        <x:f>A144</x:f>
        <x:v>46327</x:v>
      </x:c>
      <x:c r="F1270" s="7" t="n">
        <x:f>O144</x:f>
        <x:v>0</x:v>
      </x:c>
      <x:c r="G1270" s="7" t="n">
        <x:f>Q144</x:f>
        <x:v>0</x:v>
      </x:c>
      <x:c r="H1270" s="7" t="n">
        <x:f>R144</x:f>
        <x:v>461.2619301848051</x:v>
      </x:c>
      <x:c r="I1270" s="7" t="n">
        <x:f>0</x:f>
        <x:v>0</x:v>
      </x:c>
      <x:c r="J1270" s="7" t="n">
        <x:f>0</x:f>
        <x:v>0</x:v>
      </x:c>
      <x:c r="K1270" s="7" t="n">
        <x:f>0</x:f>
        <x:v>0</x:v>
      </x:c>
      <x:c r="L1270" s="7" t="n">
        <x:f>'Inventory detail'!F144*Summary!$K$5*(A1270-E1270)/Summary!$K$6</x:f>
        <x:v>2398.354004106776</x:v>
      </x:c>
      <x:c r="M1270" s="7" t="n">
        <x:f>MAX(0,H1270-L1270)</x:f>
        <x:v>0</x:v>
      </x:c>
      <x:c r="N1270" s="7" t="n">
        <x:f>MAX(0,L1270-H1270)</x:f>
        <x:v>1937.0920739219707</x:v>
      </x:c>
      <x:c r="O1270" s="7" t="n">
        <x:f>MAX(0,F1270+I1270-N1270)</x:f>
        <x:v>0</x:v>
      </x:c>
      <x:c r="P1270" s="7" t="n">
        <x:f>MAX(0,N1270-F1270-I1270)</x:f>
        <x:v>1937.0920739219707</x:v>
      </x:c>
      <x:c r="Q1270" s="7" t="n">
        <x:f>MAX(0,G1270+J1270-P1270)</x:f>
        <x:v>0</x:v>
      </x:c>
      <x:c r="R1270" s="7" t="n">
        <x:f>M1270+MAX(0,K1270-MAX(0,P1270-G1270-J1270))</x:f>
        <x:v>0</x:v>
      </x:c>
      <x:c r="S1270" s="7" t="n">
        <x:f>SUM(O1270,Q1270,R1270)</x:f>
        <x:v>0</x:v>
      </x:c>
      <x:c r="T1270" s="14" t="n">
        <x:f>'Inventory detail'!T144</x:f>
        <x:v>0.1041</x:v>
      </x:c>
      <x:c r="U1270" s="14" t="n">
        <x:f>'Inventory detail'!U144</x:f>
        <x:v>0.1041</x:v>
      </x:c>
      <x:c r="V1270" s="9" t="n">
        <x:f>O1270*T1270</x:f>
        <x:v>0</x:v>
      </x:c>
      <x:c r="W1270" s="9" t="n">
        <x:f>Q1270*T1270</x:f>
        <x:v>0</x:v>
      </x:c>
      <x:c r="X1270" s="9" t="n">
        <x:f>R1270*T1270</x:f>
        <x:v>0</x:v>
      </x:c>
      <x:c r="Y1270" s="9" t="n">
        <x:f>S1270*T1270</x:f>
        <x:v>0</x:v>
      </x:c>
      <x:c r="Z1270" s="9" t="n">
        <x:f>IF(ISNUMBER(U1270),S1270*(U1270-T1270),"n.a.")</x:f>
        <x:v>0</x:v>
      </x:c>
      <x:c r="AA1270" s="9" t="n">
        <x:f>IF(ISNUMBER(U1270),Y1270,0)</x:f>
        <x:v>0</x:v>
      </x:c>
      <x:c r="AB1270" s="7" t="n">
        <x:f>MAX(0,L1270-SUM(F1270:K1270))</x:f>
        <x:v>1937.0920739219707</x:v>
      </x:c>
    </x:row>
    <x:row r="1271" ht="22" customHeight="1">
      <x:c r="A1271" s="18" t="n">
        <x:f>Summary!D$41</x:f>
        <x:v>46357</x:v>
      </x:c>
      <x:c r="B1271" s="2" t="str">
        <x:f>'Inventory detail'!A145</x:f>
        <x:v>WIRE</x:v>
      </x:c>
      <x:c r="C1271" s="2" t="str">
        <x:f>'Inventory detail'!B145</x:f>
        <x:v>10</x:v>
      </x:c>
      <x:c r="D1271" s="2" t="str">
        <x:f>'Inventory detail'!C145</x:f>
        <x:v>DL716WHT</x:v>
      </x:c>
      <x:c r="E1271" s="10" t="n">
        <x:f>A145</x:f>
        <x:v>46327</x:v>
      </x:c>
      <x:c r="F1271" s="7" t="n">
        <x:f>O145</x:f>
        <x:v>17973.851006160163</x:v>
      </x:c>
      <x:c r="G1271" s="7" t="n">
        <x:f>Q145</x:f>
        <x:v>0</x:v>
      </x:c>
      <x:c r="H1271" s="7" t="n">
        <x:f>R145</x:f>
        <x:v>0</x:v>
      </x:c>
      <x:c r="I1271" s="7" t="n">
        <x:f>SUMIFS('PO detail'!$W$2022:$W$2025,'PO detail'!$V$2022:$V$2025,"&gt;="&amp;E1271,'PO detail'!$V$2022:$V$2025,"&lt;"&amp;A1271)</x:f>
        <x:v>8000</x:v>
      </x:c>
      <x:c r="J1271" s="7" t="n">
        <x:f>SUMIFS('PO detail'!$X$2022:$X$2025,'PO detail'!$V$2022:$V$2025,"&gt;="&amp;E1271,'PO detail'!$V$2022:$V$2025,"&lt;"&amp;A1271)</x:f>
        <x:v>0</x:v>
      </x:c>
      <x:c r="K1271" s="7" t="n">
        <x:f>SUMIFS('PO detail'!$Y$2022:$Y$2025,'PO detail'!$V$2022:$V$2025,"&gt;="&amp;E1271,'PO detail'!$V$2022:$V$2025,"&lt;"&amp;A1271)</x:f>
        <x:v>0</x:v>
      </x:c>
      <x:c r="L1271" s="7" t="n">
        <x:f>'Inventory detail'!F145*Summary!$K$5*(A1271-E1271)/Summary!$K$6</x:f>
        <x:v>2381.933470225873</x:v>
      </x:c>
      <x:c r="M1271" s="7" t="n">
        <x:f>MAX(0,H1271-L1271)</x:f>
        <x:v>0</x:v>
      </x:c>
      <x:c r="N1271" s="7" t="n">
        <x:f>MAX(0,L1271-H1271)</x:f>
        <x:v>2381.933470225873</x:v>
      </x:c>
      <x:c r="O1271" s="7" t="n">
        <x:f>MAX(0,F1271+I1271-N1271)</x:f>
        <x:v>23591.91753593429</x:v>
      </x:c>
      <x:c r="P1271" s="7" t="n">
        <x:f>MAX(0,N1271-F1271-I1271)</x:f>
        <x:v>0</x:v>
      </x:c>
      <x:c r="Q1271" s="7" t="n">
        <x:f>MAX(0,G1271+J1271-P1271)</x:f>
        <x:v>0</x:v>
      </x:c>
      <x:c r="R1271" s="7" t="n">
        <x:f>M1271+MAX(0,K1271-MAX(0,P1271-G1271-J1271))</x:f>
        <x:v>0</x:v>
      </x:c>
      <x:c r="S1271" s="7" t="n">
        <x:f>SUM(O1271,Q1271,R1271)</x:f>
        <x:v>23591.91753593429</x:v>
      </x:c>
      <x:c r="T1271" s="14" t="n">
        <x:f>'Inventory detail'!T145</x:f>
        <x:v>0.0732</x:v>
      </x:c>
      <x:c r="U1271" s="14" t="n">
        <x:f>'Inventory detail'!U145</x:f>
        <x:v>0.0732</x:v>
      </x:c>
      <x:c r="V1271" s="9" t="n">
        <x:f>O1271*T1271</x:f>
        <x:v>1726.92836363039</x:v>
      </x:c>
      <x:c r="W1271" s="9" t="n">
        <x:f>Q1271*T1271</x:f>
        <x:v>0</x:v>
      </x:c>
      <x:c r="X1271" s="9" t="n">
        <x:f>R1271*T1271</x:f>
        <x:v>0</x:v>
      </x:c>
      <x:c r="Y1271" s="9" t="n">
        <x:f>S1271*T1271</x:f>
        <x:v>1726.92836363039</x:v>
      </x:c>
      <x:c r="Z1271" s="9" t="n">
        <x:f>IF(ISNUMBER(U1271),S1271*(U1271-T1271),"n.a.")</x:f>
        <x:v>0</x:v>
      </x:c>
      <x:c r="AA1271" s="9" t="n">
        <x:f>IF(ISNUMBER(U1271),Y1271,0)</x:f>
        <x:v>1726.92836363039</x:v>
      </x:c>
      <x:c r="AB1271" s="7" t="n">
        <x:f>MAX(0,L1271-SUM(F1271:K1271))</x:f>
        <x:v>0</x:v>
      </x:c>
    </x:row>
    <x:row r="1272" ht="22" customHeight="1">
      <x:c r="A1272" s="18" t="n">
        <x:f>Summary!D$41</x:f>
        <x:v>46357</x:v>
      </x:c>
      <x:c r="B1272" s="2" t="str">
        <x:f>'Inventory detail'!A146</x:f>
        <x:v>COIL</x:v>
      </x:c>
      <x:c r="C1272" s="2" t="str">
        <x:f>'Inventory detail'!B146</x:f>
        <x:v>60</x:v>
      </x:c>
      <x:c r="D1272" s="2" t="str">
        <x:f>'Inventory detail'!C146</x:f>
        <x:v>9WHT12-4</x:v>
      </x:c>
      <x:c r="E1272" s="10" t="n">
        <x:f>A146</x:f>
        <x:v>46327</x:v>
      </x:c>
      <x:c r="F1272" s="7" t="n">
        <x:f>O146</x:f>
        <x:v>12899.044271047227</x:v>
      </x:c>
      <x:c r="G1272" s="7" t="n">
        <x:f>Q146</x:f>
        <x:v>0</x:v>
      </x:c>
      <x:c r="H1272" s="7" t="n">
        <x:f>R146</x:f>
        <x:v>0</x:v>
      </x:c>
      <x:c r="I1272" s="7" t="n">
        <x:f>SUMIFS('PO detail'!$W$1450:$W$1453,'PO detail'!$V$1450:$V$1453,"&gt;="&amp;E1272,'PO detail'!$V$1450:$V$1453,"&lt;"&amp;A1272)</x:f>
        <x:v>0</x:v>
      </x:c>
      <x:c r="J1272" s="7" t="n">
        <x:f>SUMIFS('PO detail'!$X$1450:$X$1453,'PO detail'!$V$1450:$V$1453,"&gt;="&amp;E1272,'PO detail'!$V$1450:$V$1453,"&lt;"&amp;A1272)</x:f>
        <x:v>0</x:v>
      </x:c>
      <x:c r="K1272" s="7" t="n">
        <x:f>SUMIFS('PO detail'!$Y$1450:$Y$1453,'PO detail'!$V$1450:$V$1453,"&gt;="&amp;E1272,'PO detail'!$V$1450:$V$1453,"&lt;"&amp;A1272)</x:f>
        <x:v>0</x:v>
      </x:c>
      <x:c r="L1272" s="7" t="n">
        <x:f>'Inventory detail'!F146*Summary!$K$5*(A1272-E1272)/Summary!$K$6</x:f>
        <x:v>2349.072689938398</x:v>
      </x:c>
      <x:c r="M1272" s="7" t="n">
        <x:f>MAX(0,H1272-L1272)</x:f>
        <x:v>0</x:v>
      </x:c>
      <x:c r="N1272" s="7" t="n">
        <x:f>MAX(0,L1272-H1272)</x:f>
        <x:v>2349.072689938398</x:v>
      </x:c>
      <x:c r="O1272" s="7" t="n">
        <x:f>MAX(0,F1272+I1272-N1272)</x:f>
        <x:v>10549.971581108828</x:v>
      </x:c>
      <x:c r="P1272" s="7" t="n">
        <x:f>MAX(0,N1272-F1272-I1272)</x:f>
        <x:v>0</x:v>
      </x:c>
      <x:c r="Q1272" s="7" t="n">
        <x:f>MAX(0,G1272+J1272-P1272)</x:f>
        <x:v>0</x:v>
      </x:c>
      <x:c r="R1272" s="7" t="n">
        <x:f>M1272+MAX(0,K1272-MAX(0,P1272-G1272-J1272))</x:f>
        <x:v>0</x:v>
      </x:c>
      <x:c r="S1272" s="7" t="n">
        <x:f>SUM(O1272,Q1272,R1272)</x:f>
        <x:v>10549.971581108828</x:v>
      </x:c>
      <x:c r="T1272" s="14" t="n">
        <x:f>'Inventory detail'!T146</x:f>
        <x:v>0.0478</x:v>
      </x:c>
      <x:c r="U1272" s="14" t="n">
        <x:f>'Inventory detail'!U146</x:f>
        <x:v>0.046852</x:v>
      </x:c>
      <x:c r="V1272" s="9" t="n">
        <x:f>O1272*T1272</x:f>
        <x:v>504.288641577002</x:v>
      </x:c>
      <x:c r="W1272" s="9" t="n">
        <x:f>Q1272*T1272</x:f>
        <x:v>0</x:v>
      </x:c>
      <x:c r="X1272" s="9" t="n">
        <x:f>R1272*T1272</x:f>
        <x:v>0</x:v>
      </x:c>
      <x:c r="Y1272" s="9" t="n">
        <x:f>S1272*T1272</x:f>
        <x:v>504.288641577002</x:v>
      </x:c>
      <x:c r="Z1272" s="9" t="n">
        <x:f>IF(ISNUMBER(U1272),S1272*(U1272-T1272),"n.a.")</x:f>
        <x:v>-10.001373058891215</x:v>
      </x:c>
      <x:c r="AA1272" s="9" t="n">
        <x:f>IF(ISNUMBER(U1272),Y1272,0)</x:f>
        <x:v>504.288641577002</x:v>
      </x:c>
      <x:c r="AB1272" s="7" t="n">
        <x:f>MAX(0,L1272-SUM(F1272:K1272))</x:f>
        <x:v>0</x:v>
      </x:c>
    </x:row>
    <x:row r="1273" ht="22" customHeight="1">
      <x:c r="A1273" s="18" t="n">
        <x:f>Summary!D$41</x:f>
        <x:v>46357</x:v>
      </x:c>
      <x:c r="B1273" s="2" t="str">
        <x:f>'Inventory detail'!A147</x:f>
        <x:v>COIL</x:v>
      </x:c>
      <x:c r="C1273" s="2" t="str">
        <x:f>'Inventory detail'!B147</x:f>
        <x:v>30</x:v>
      </x:c>
      <x:c r="D1273" s="2" t="str">
        <x:f>'Inventory detail'!C147</x:f>
        <x:v>8WHT12-4</x:v>
      </x:c>
      <x:c r="E1273" s="10" t="n">
        <x:f>A147</x:f>
        <x:v>46327</x:v>
      </x:c>
      <x:c r="F1273" s="7" t="n">
        <x:f>O147</x:f>
        <x:v>12387.198028747433</x:v>
      </x:c>
      <x:c r="G1273" s="7" t="n">
        <x:f>Q147</x:f>
        <x:v>0</x:v>
      </x:c>
      <x:c r="H1273" s="7" t="n">
        <x:f>R147</x:f>
        <x:v>0</x:v>
      </x:c>
      <x:c r="I1273" s="7" t="n">
        <x:f>SUMIFS('PO detail'!$W$979:$W$981,'PO detail'!$V$979:$V$981,"&gt;="&amp;E1273,'PO detail'!$V$979:$V$981,"&lt;"&amp;A1273)</x:f>
        <x:v>0</x:v>
      </x:c>
      <x:c r="J1273" s="7" t="n">
        <x:f>SUMIFS('PO detail'!$X$979:$X$981,'PO detail'!$V$979:$V$981,"&gt;="&amp;E1273,'PO detail'!$V$979:$V$981,"&lt;"&amp;A1273)</x:f>
        <x:v>0</x:v>
      </x:c>
      <x:c r="K1273" s="7" t="n">
        <x:f>SUMIFS('PO detail'!$Y$979:$Y$981,'PO detail'!$V$979:$V$981,"&gt;="&amp;E1273,'PO detail'!$V$979:$V$981,"&lt;"&amp;A1273)</x:f>
        <x:v>0</x:v>
      </x:c>
      <x:c r="L1273" s="7" t="n">
        <x:f>'Inventory detail'!F147*Summary!$K$5*(A1273-E1273)/Summary!$K$6</x:f>
        <x:v>2234.0895277207396</x:v>
      </x:c>
      <x:c r="M1273" s="7" t="n">
        <x:f>MAX(0,H1273-L1273)</x:f>
        <x:v>0</x:v>
      </x:c>
      <x:c r="N1273" s="7" t="n">
        <x:f>MAX(0,L1273-H1273)</x:f>
        <x:v>2234.0895277207396</x:v>
      </x:c>
      <x:c r="O1273" s="7" t="n">
        <x:f>MAX(0,F1273+I1273-N1273)</x:f>
        <x:v>10153.108501026692</x:v>
      </x:c>
      <x:c r="P1273" s="7" t="n">
        <x:f>MAX(0,N1273-F1273-I1273)</x:f>
        <x:v>0</x:v>
      </x:c>
      <x:c r="Q1273" s="7" t="n">
        <x:f>MAX(0,G1273+J1273-P1273)</x:f>
        <x:v>0</x:v>
      </x:c>
      <x:c r="R1273" s="7" t="n">
        <x:f>M1273+MAX(0,K1273-MAX(0,P1273-G1273-J1273))</x:f>
        <x:v>0</x:v>
      </x:c>
      <x:c r="S1273" s="7" t="n">
        <x:f>SUM(O1273,Q1273,R1273)</x:f>
        <x:v>10153.108501026692</x:v>
      </x:c>
      <x:c r="T1273" s="14" t="n">
        <x:f>'Inventory detail'!T147</x:f>
        <x:v>0.042</x:v>
      </x:c>
      <x:c r="U1273" s="14" t="n">
        <x:f>'Inventory detail'!U147</x:f>
        <x:v>0.041216499999999996</x:v>
      </x:c>
      <x:c r="V1273" s="9" t="n">
        <x:f>O1273*T1273</x:f>
        <x:v>426.4305570431211</x:v>
      </x:c>
      <x:c r="W1273" s="9" t="n">
        <x:f>Q1273*T1273</x:f>
        <x:v>0</x:v>
      </x:c>
      <x:c r="X1273" s="9" t="n">
        <x:f>R1273*T1273</x:f>
        <x:v>0</x:v>
      </x:c>
      <x:c r="Y1273" s="9" t="n">
        <x:f>S1273*T1273</x:f>
        <x:v>426.4305570431211</x:v>
      </x:c>
      <x:c r="Z1273" s="9" t="n">
        <x:f>IF(ISNUMBER(U1273),S1273*(U1273-T1273),"n.a.")</x:f>
        <x:v>-7.9549605105544785</x:v>
      </x:c>
      <x:c r="AA1273" s="9" t="n">
        <x:f>IF(ISNUMBER(U1273),Y1273,0)</x:f>
        <x:v>426.4305570431211</x:v>
      </x:c>
      <x:c r="AB1273" s="7" t="n">
        <x:f>MAX(0,L1273-SUM(F1273:K1273))</x:f>
        <x:v>0</x:v>
      </x:c>
    </x:row>
    <x:row r="1274" ht="22" customHeight="1">
      <x:c r="A1274" s="18" t="n">
        <x:f>Summary!D$41</x:f>
        <x:v>46357</x:v>
      </x:c>
      <x:c r="B1274" s="2" t="str">
        <x:f>'Inventory detail'!A148</x:f>
        <x:v>COIL</x:v>
      </x:c>
      <x:c r="C1274" s="2" t="str">
        <x:f>'Inventory detail'!B148</x:f>
        <x:v>60</x:v>
      </x:c>
      <x:c r="D1274" s="2" t="str">
        <x:f>'Inventory detail'!C148</x:f>
        <x:v>13WHT12-4</x:v>
      </x:c>
      <x:c r="E1274" s="10" t="n">
        <x:f>A148</x:f>
        <x:v>46327</x:v>
      </x:c>
      <x:c r="F1274" s="7" t="n">
        <x:f>O148</x:f>
        <x:v>10687.198028747433</x:v>
      </x:c>
      <x:c r="G1274" s="7" t="n">
        <x:f>Q148</x:f>
        <x:v>0</x:v>
      </x:c>
      <x:c r="H1274" s="7" t="n">
        <x:f>R148</x:f>
        <x:v>0</x:v>
      </x:c>
      <x:c r="I1274" s="7" t="n">
        <x:f>SUMIFS('PO detail'!$W$1101:$W$1104,'PO detail'!$V$1101:$V$1104,"&gt;="&amp;E1274,'PO detail'!$V$1101:$V$1104,"&lt;"&amp;A1274)</x:f>
        <x:v>0</x:v>
      </x:c>
      <x:c r="J1274" s="7" t="n">
        <x:f>SUMIFS('PO detail'!$X$1101:$X$1104,'PO detail'!$V$1101:$V$1104,"&gt;="&amp;E1274,'PO detail'!$V$1101:$V$1104,"&lt;"&amp;A1274)</x:f>
        <x:v>0</x:v>
      </x:c>
      <x:c r="K1274" s="7" t="n">
        <x:f>SUMIFS('PO detail'!$Y$1101:$Y$1104,'PO detail'!$V$1101:$V$1104,"&gt;="&amp;E1274,'PO detail'!$V$1101:$V$1104,"&lt;"&amp;A1274)</x:f>
        <x:v>0</x:v>
      </x:c>
      <x:c r="L1274" s="7" t="n">
        <x:f>'Inventory detail'!F148*Summary!$K$5*(A1274-E1274)/Summary!$K$6</x:f>
        <x:v>2234.0895277207396</x:v>
      </x:c>
      <x:c r="M1274" s="7" t="n">
        <x:f>MAX(0,H1274-L1274)</x:f>
        <x:v>0</x:v>
      </x:c>
      <x:c r="N1274" s="7" t="n">
        <x:f>MAX(0,L1274-H1274)</x:f>
        <x:v>2234.0895277207396</x:v>
      </x:c>
      <x:c r="O1274" s="7" t="n">
        <x:f>MAX(0,F1274+I1274-N1274)</x:f>
        <x:v>8453.108501026692</x:v>
      </x:c>
      <x:c r="P1274" s="7" t="n">
        <x:f>MAX(0,N1274-F1274-I1274)</x:f>
        <x:v>0</x:v>
      </x:c>
      <x:c r="Q1274" s="7" t="n">
        <x:f>MAX(0,G1274+J1274-P1274)</x:f>
        <x:v>0</x:v>
      </x:c>
      <x:c r="R1274" s="7" t="n">
        <x:f>M1274+MAX(0,K1274-MAX(0,P1274-G1274-J1274))</x:f>
        <x:v>0</x:v>
      </x:c>
      <x:c r="S1274" s="7" t="n">
        <x:f>SUM(O1274,Q1274,R1274)</x:f>
        <x:v>8453.108501026692</x:v>
      </x:c>
      <x:c r="T1274" s="14" t="n">
        <x:f>'Inventory detail'!T148</x:f>
        <x:v>0.0848</x:v>
      </x:c>
      <x:c r="U1274" s="14" t="n">
        <x:f>'Inventory detail'!U148</x:f>
        <x:v>0.083096</x:v>
      </x:c>
      <x:c r="V1274" s="9" t="n">
        <x:f>O1274*T1274</x:f>
        <x:v>716.8236008870635</x:v>
      </x:c>
      <x:c r="W1274" s="9" t="n">
        <x:f>Q1274*T1274</x:f>
        <x:v>0</x:v>
      </x:c>
      <x:c r="X1274" s="9" t="n">
        <x:f>R1274*T1274</x:f>
        <x:v>0</x:v>
      </x:c>
      <x:c r="Y1274" s="9" t="n">
        <x:f>S1274*T1274</x:f>
        <x:v>716.8236008870635</x:v>
      </x:c>
      <x:c r="Z1274" s="9" t="n">
        <x:f>IF(ISNUMBER(U1274),S1274*(U1274-T1274),"n.a.")</x:f>
        <x:v>-14.40409688574946</x:v>
      </x:c>
      <x:c r="AA1274" s="9" t="n">
        <x:f>IF(ISNUMBER(U1274),Y1274,0)</x:f>
        <x:v>716.8236008870635</x:v>
      </x:c>
      <x:c r="AB1274" s="7" t="n">
        <x:f>MAX(0,L1274-SUM(F1274:K1274))</x:f>
        <x:v>0</x:v>
      </x:c>
    </x:row>
    <x:row r="1275" ht="22" customHeight="1">
      <x:c r="A1275" s="18" t="n">
        <x:f>Summary!D$41</x:f>
        <x:v>46357</x:v>
      </x:c>
      <x:c r="B1275" s="2" t="str">
        <x:f>'Inventory detail'!A149</x:f>
        <x:v>COIL</x:v>
      </x:c>
      <x:c r="C1275" s="2" t="str">
        <x:f>'Inventory detail'!B149</x:f>
        <x:v>60</x:v>
      </x:c>
      <x:c r="D1275" s="2" t="str">
        <x:f>'Inventory detail'!C149</x:f>
        <x:v>35BLK12-4</x:v>
      </x:c>
      <x:c r="E1275" s="10" t="n">
        <x:f>A149</x:f>
        <x:v>46327</x:v>
      </x:c>
      <x:c r="F1275" s="7" t="n">
        <x:f>O149</x:f>
        <x:v>5193.5001232032855</x:v>
      </x:c>
      <x:c r="G1275" s="7" t="n">
        <x:f>Q149</x:f>
        <x:v>0</x:v>
      </x:c>
      <x:c r="H1275" s="7" t="n">
        <x:f>R149</x:f>
        <x:v>0</x:v>
      </x:c>
      <x:c r="I1275" s="7" t="n">
        <x:f>SUMIFS('PO detail'!$W$1298:$W$1307,'PO detail'!$V$1298:$V$1307,"&gt;="&amp;E1275,'PO detail'!$V$1298:$V$1307,"&lt;"&amp;A1275)</x:f>
        <x:v>2400</x:v>
      </x:c>
      <x:c r="J1275" s="7" t="n">
        <x:f>SUMIFS('PO detail'!$X$1298:$X$1307,'PO detail'!$V$1298:$V$1307,"&gt;="&amp;E1275,'PO detail'!$V$1298:$V$1307,"&lt;"&amp;A1275)</x:f>
        <x:v>0</x:v>
      </x:c>
      <x:c r="K1275" s="7" t="n">
        <x:f>SUMIFS('PO detail'!$Y$1298:$Y$1307,'PO detail'!$V$1298:$V$1307,"&gt;="&amp;E1275,'PO detail'!$V$1298:$V$1307,"&lt;"&amp;A1275)</x:f>
        <x:v>0</x:v>
      </x:c>
      <x:c r="L1275" s="7" t="n">
        <x:f>'Inventory detail'!F149*Summary!$K$5*(A1275-E1275)/Summary!$K$6</x:f>
        <x:v>2225.8694045174534</x:v>
      </x:c>
      <x:c r="M1275" s="7" t="n">
        <x:f>MAX(0,H1275-L1275)</x:f>
        <x:v>0</x:v>
      </x:c>
      <x:c r="N1275" s="7" t="n">
        <x:f>MAX(0,L1275-H1275)</x:f>
        <x:v>2225.8694045174534</x:v>
      </x:c>
      <x:c r="O1275" s="7" t="n">
        <x:f>MAX(0,F1275+I1275-N1275)</x:f>
        <x:v>5367.630718685832</x:v>
      </x:c>
      <x:c r="P1275" s="7" t="n">
        <x:f>MAX(0,N1275-F1275-I1275)</x:f>
        <x:v>0</x:v>
      </x:c>
      <x:c r="Q1275" s="7" t="n">
        <x:f>MAX(0,G1275+J1275-P1275)</x:f>
        <x:v>0</x:v>
      </x:c>
      <x:c r="R1275" s="7" t="n">
        <x:f>M1275+MAX(0,K1275-MAX(0,P1275-G1275-J1275))</x:f>
        <x:v>0</x:v>
      </x:c>
      <x:c r="S1275" s="7" t="n">
        <x:f>SUM(O1275,Q1275,R1275)</x:f>
        <x:v>5367.630718685832</x:v>
      </x:c>
      <x:c r="T1275" s="14" t="n">
        <x:f>'Inventory detail'!T149</x:f>
        <x:v>0.23309999999999997</x:v>
      </x:c>
      <x:c r="U1275" s="14" t="n">
        <x:f>'Inventory detail'!U149</x:f>
        <x:v>0.2284035</x:v>
      </x:c>
      <x:c r="V1275" s="9" t="n">
        <x:f>O1275*T1275</x:f>
        <x:v>1251.1947205256674</x:v>
      </x:c>
      <x:c r="W1275" s="9" t="n">
        <x:f>Q1275*T1275</x:f>
        <x:v>0</x:v>
      </x:c>
      <x:c r="X1275" s="9" t="n">
        <x:f>R1275*T1275</x:f>
        <x:v>0</x:v>
      </x:c>
      <x:c r="Y1275" s="9" t="n">
        <x:f>S1275*T1275</x:f>
        <x:v>1251.1947205256674</x:v>
      </x:c>
      <x:c r="Z1275" s="9" t="n">
        <x:f>IF(ISNUMBER(U1275),S1275*(U1275-T1275),"n.a.")</x:f>
        <x:v>-25.20907767030782</x:v>
      </x:c>
      <x:c r="AA1275" s="9" t="n">
        <x:f>IF(ISNUMBER(U1275),Y1275,0)</x:f>
        <x:v>1251.1947205256674</x:v>
      </x:c>
      <x:c r="AB1275" s="7" t="n">
        <x:f>MAX(0,L1275-SUM(F1275:K1275))</x:f>
        <x:v>0</x:v>
      </x:c>
    </x:row>
    <x:row r="1276" ht="22" customHeight="1">
      <x:c r="A1276" s="18" t="n">
        <x:f>Summary!D$41</x:f>
        <x:v>46357</x:v>
      </x:c>
      <x:c r="B1276" s="2" t="str">
        <x:f>'Inventory detail'!A150</x:f>
        <x:v>POUC</x:v>
      </x:c>
      <x:c r="C1276" s="2" t="str">
        <x:f>'Inventory detail'!B150</x:f>
        <x:v>30</x:v>
      </x:c>
      <x:c r="D1276" s="2" t="str">
        <x:f>'Inventory detail'!C150</x:f>
        <x:v>LUG10</x:v>
      </x:c>
      <x:c r="E1276" s="10" t="n">
        <x:f>A150</x:f>
        <x:v>46327</x:v>
      </x:c>
      <x:c r="F1276" s="7" t="n">
        <x:f>O150</x:f>
        <x:v>0</x:v>
      </x:c>
      <x:c r="G1276" s="7" t="n">
        <x:f>Q150</x:f>
        <x:v>3312.391293634497</x:v>
      </x:c>
      <x:c r="H1276" s="7" t="n">
        <x:f>R150</x:f>
        <x:v>0</x:v>
      </x:c>
      <x:c r="I1276" s="7" t="n">
        <x:f>SUMIFS('PO detail'!$W$1674:$W$1676,'PO detail'!$V$1674:$V$1676,"&gt;="&amp;E1276,'PO detail'!$V$1674:$V$1676,"&lt;"&amp;A1276)</x:f>
        <x:v>0</x:v>
      </x:c>
      <x:c r="J1276" s="7" t="n">
        <x:f>SUMIFS('PO detail'!$X$1674:$X$1676,'PO detail'!$V$1674:$V$1676,"&gt;="&amp;E1276,'PO detail'!$V$1674:$V$1676,"&lt;"&amp;A1276)</x:f>
        <x:v>10000</x:v>
      </x:c>
      <x:c r="K1276" s="7" t="n">
        <x:f>SUMIFS('PO detail'!$Y$1674:$Y$1676,'PO detail'!$V$1674:$V$1676,"&gt;="&amp;E1276,'PO detail'!$V$1674:$V$1676,"&lt;"&amp;A1276)</x:f>
        <x:v>0</x:v>
      </x:c>
      <x:c r="L1276" s="7" t="n">
        <x:f>'Inventory detail'!F150*Summary!$K$5*(A1276-E1276)/Summary!$K$6</x:f>
        <x:v>2201.2287474332647</x:v>
      </x:c>
      <x:c r="M1276" s="7" t="n">
        <x:f>MAX(0,H1276-L1276)</x:f>
        <x:v>0</x:v>
      </x:c>
      <x:c r="N1276" s="7" t="n">
        <x:f>MAX(0,L1276-H1276)</x:f>
        <x:v>2201.2287474332647</x:v>
      </x:c>
      <x:c r="O1276" s="7" t="n">
        <x:f>MAX(0,F1276+I1276-N1276)</x:f>
        <x:v>0</x:v>
      </x:c>
      <x:c r="P1276" s="7" t="n">
        <x:f>MAX(0,N1276-F1276-I1276)</x:f>
        <x:v>2201.2287474332647</x:v>
      </x:c>
      <x:c r="Q1276" s="7" t="n">
        <x:f>MAX(0,G1276+J1276-P1276)</x:f>
        <x:v>11111.162546201233</x:v>
      </x:c>
      <x:c r="R1276" s="7" t="n">
        <x:f>M1276+MAX(0,K1276-MAX(0,P1276-G1276-J1276))</x:f>
        <x:v>0</x:v>
      </x:c>
      <x:c r="S1276" s="7" t="n">
        <x:f>SUM(O1276,Q1276,R1276)</x:f>
        <x:v>11111.162546201233</x:v>
      </x:c>
      <x:c r="T1276" s="14" t="n">
        <x:f>'Inventory detail'!T150</x:f>
        <x:v>0.019299999999999998</x:v>
      </x:c>
      <x:c r="U1276" s="14" t="n">
        <x:f>'Inventory detail'!U150</x:f>
        <x:v>0.02112</x:v>
      </x:c>
      <x:c r="V1276" s="9" t="n">
        <x:f>O1276*T1276</x:f>
        <x:v>0</x:v>
      </x:c>
      <x:c r="W1276" s="9" t="n">
        <x:f>Q1276*T1276</x:f>
        <x:v>214.44543714168375</x:v>
      </x:c>
      <x:c r="X1276" s="9" t="n">
        <x:f>R1276*T1276</x:f>
        <x:v>0</x:v>
      </x:c>
      <x:c r="Y1276" s="9" t="n">
        <x:f>S1276*T1276</x:f>
        <x:v>214.44543714168375</x:v>
      </x:c>
      <x:c r="Z1276" s="9" t="n">
        <x:f>IF(ISNUMBER(U1276),S1276*(U1276-T1276),"n.a.")</x:f>
        <x:v>20.222315834086267</x:v>
      </x:c>
      <x:c r="AA1276" s="9" t="n">
        <x:f>IF(ISNUMBER(U1276),Y1276,0)</x:f>
        <x:v>214.44543714168375</x:v>
      </x:c>
      <x:c r="AB1276" s="7" t="n">
        <x:f>MAX(0,L1276-SUM(F1276:K1276))</x:f>
        <x:v>0</x:v>
      </x:c>
    </x:row>
    <x:row r="1277" ht="22" customHeight="1">
      <x:c r="A1277" s="18" t="n">
        <x:f>Summary!D$41</x:f>
        <x:v>46357</x:v>
      </x:c>
      <x:c r="B1277" s="2" t="str">
        <x:f>'Inventory detail'!A151</x:f>
        <x:v>COIL</x:v>
      </x:c>
      <x:c r="C1277" s="2" t="str">
        <x:f>'Inventory detail'!B151</x:f>
        <x:v>10</x:v>
      </x:c>
      <x:c r="D1277" s="2" t="str">
        <x:f>'Inventory detail'!C151</x:f>
        <x:v>18WHT12-4</x:v>
      </x:c>
      <x:c r="E1277" s="10" t="n">
        <x:f>A151</x:f>
        <x:v>46327</x:v>
      </x:c>
      <x:c r="F1277" s="7" t="n">
        <x:f>O151</x:f>
        <x:v>1131.2824640657086</x:v>
      </x:c>
      <x:c r="G1277" s="7" t="n">
        <x:f>Q151</x:f>
        <x:v>0</x:v>
      </x:c>
      <x:c r="H1277" s="7" t="n">
        <x:f>R151</x:f>
        <x:v>0</x:v>
      </x:c>
      <x:c r="I1277" s="7" t="n">
        <x:f>SUMIFS('PO detail'!$W$266:$W$272,'PO detail'!$V$266:$V$272,"&gt;="&amp;E1277,'PO detail'!$V$266:$V$272,"&lt;"&amp;A1277)</x:f>
        <x:v>14000</x:v>
      </x:c>
      <x:c r="J1277" s="7" t="n">
        <x:f>SUMIFS('PO detail'!$X$266:$X$272,'PO detail'!$V$266:$V$272,"&gt;="&amp;E1277,'PO detail'!$V$266:$V$272,"&lt;"&amp;A1277)</x:f>
        <x:v>0</x:v>
      </x:c>
      <x:c r="K1277" s="7" t="n">
        <x:f>SUMIFS('PO detail'!$Y$266:$Y$272,'PO detail'!$V$266:$V$272,"&gt;="&amp;E1277,'PO detail'!$V$266:$V$272,"&lt;"&amp;A1277)</x:f>
        <x:v>0</x:v>
      </x:c>
      <x:c r="L1277" s="7" t="n">
        <x:f>'Inventory detail'!F151*Summary!$K$5*(A1277-E1277)/Summary!$K$6</x:f>
        <x:v>2176.5880903490756</x:v>
      </x:c>
      <x:c r="M1277" s="7" t="n">
        <x:f>MAX(0,H1277-L1277)</x:f>
        <x:v>0</x:v>
      </x:c>
      <x:c r="N1277" s="7" t="n">
        <x:f>MAX(0,L1277-H1277)</x:f>
        <x:v>2176.5880903490756</x:v>
      </x:c>
      <x:c r="O1277" s="7" t="n">
        <x:f>MAX(0,F1277+I1277-N1277)</x:f>
        <x:v>12954.694373716633</x:v>
      </x:c>
      <x:c r="P1277" s="7" t="n">
        <x:f>MAX(0,N1277-F1277-I1277)</x:f>
        <x:v>0</x:v>
      </x:c>
      <x:c r="Q1277" s="7" t="n">
        <x:f>MAX(0,G1277+J1277-P1277)</x:f>
        <x:v>0</x:v>
      </x:c>
      <x:c r="R1277" s="7" t="n">
        <x:f>M1277+MAX(0,K1277-MAX(0,P1277-G1277-J1277))</x:f>
        <x:v>0</x:v>
      </x:c>
      <x:c r="S1277" s="7" t="n">
        <x:f>SUM(O1277,Q1277,R1277)</x:f>
        <x:v>12954.694373716633</x:v>
      </x:c>
      <x:c r="T1277" s="14" t="n">
        <x:f>'Inventory detail'!T151</x:f>
        <x:v>0.1448</x:v>
      </x:c>
      <x:c r="U1277" s="14" t="n">
        <x:f>'Inventory detail'!U151</x:f>
        <x:v>0.141882</x:v>
      </x:c>
      <x:c r="V1277" s="9" t="n">
        <x:f>O1277*T1277</x:f>
        <x:v>1875.8397453141686</x:v>
      </x:c>
      <x:c r="W1277" s="9" t="n">
        <x:f>Q1277*T1277</x:f>
        <x:v>0</x:v>
      </x:c>
      <x:c r="X1277" s="9" t="n">
        <x:f>R1277*T1277</x:f>
        <x:v>0</x:v>
      </x:c>
      <x:c r="Y1277" s="9" t="n">
        <x:f>S1277*T1277</x:f>
        <x:v>1875.8397453141686</x:v>
      </x:c>
      <x:c r="Z1277" s="9" t="n">
        <x:f>IF(ISNUMBER(U1277),S1277*(U1277-T1277),"n.a.")</x:f>
        <x:v>-37.80179818250519</x:v>
      </x:c>
      <x:c r="AA1277" s="9" t="n">
        <x:f>IF(ISNUMBER(U1277),Y1277,0)</x:f>
        <x:v>1875.8397453141686</x:v>
      </x:c>
      <x:c r="AB1277" s="7" t="n">
        <x:f>MAX(0,L1277-SUM(F1277:K1277))</x:f>
        <x:v>0</x:v>
      </x:c>
    </x:row>
    <x:row r="1278" ht="22" customHeight="1">
      <x:c r="A1278" s="18" t="n">
        <x:f>Summary!D$41</x:f>
        <x:v>46357</x:v>
      </x:c>
      <x:c r="B1278" s="2" t="str">
        <x:f>'Inventory detail'!A152</x:f>
        <x:v>COIL</x:v>
      </x:c>
      <x:c r="C1278" s="2" t="str">
        <x:f>'Inventory detail'!B152</x:f>
        <x:v>60</x:v>
      </x:c>
      <x:c r="D1278" s="2" t="str">
        <x:f>'Inventory detail'!C152</x:f>
        <x:v>10NAV12-4</x:v>
      </x:c>
      <x:c r="E1278" s="10" t="n">
        <x:f>A152</x:f>
        <x:v>46327</x:v>
      </x:c>
      <x:c r="F1278" s="7" t="n">
        <x:f>O152</x:f>
        <x:v>6762.76271047228</x:v>
      </x:c>
      <x:c r="G1278" s="7" t="n">
        <x:f>Q152</x:f>
        <x:v>0</x:v>
      </x:c>
      <x:c r="H1278" s="7" t="n">
        <x:f>R152</x:f>
        <x:v>0</x:v>
      </x:c>
      <x:c r="I1278" s="7" t="n">
        <x:f>SUMIFS('PO detail'!$W$1024:$W$1029,'PO detail'!$V$1024:$V$1029,"&gt;="&amp;E1278,'PO detail'!$V$1024:$V$1029,"&lt;"&amp;A1278)</x:f>
        <x:v>2100</x:v>
      </x:c>
      <x:c r="J1278" s="7" t="n">
        <x:f>SUMIFS('PO detail'!$X$1024:$X$1029,'PO detail'!$V$1024:$V$1029,"&gt;="&amp;E1278,'PO detail'!$V$1024:$V$1029,"&lt;"&amp;A1278)</x:f>
        <x:v>0</x:v>
      </x:c>
      <x:c r="K1278" s="7" t="n">
        <x:f>SUMIFS('PO detail'!$Y$1024:$Y$1029,'PO detail'!$V$1024:$V$1029,"&gt;="&amp;E1278,'PO detail'!$V$1024:$V$1029,"&lt;"&amp;A1278)</x:f>
        <x:v>0</x:v>
      </x:c>
      <x:c r="L1278" s="7" t="n">
        <x:f>'Inventory detail'!F152*Summary!$K$5*(A1278-E1278)/Summary!$K$6</x:f>
        <x:v>2135.5268993839836</x:v>
      </x:c>
      <x:c r="M1278" s="7" t="n">
        <x:f>MAX(0,H1278-L1278)</x:f>
        <x:v>0</x:v>
      </x:c>
      <x:c r="N1278" s="7" t="n">
        <x:f>MAX(0,L1278-H1278)</x:f>
        <x:v>2135.5268993839836</x:v>
      </x:c>
      <x:c r="O1278" s="7" t="n">
        <x:f>MAX(0,F1278+I1278-N1278)</x:f>
        <x:v>6727.235811088296</x:v>
      </x:c>
      <x:c r="P1278" s="7" t="n">
        <x:f>MAX(0,N1278-F1278-I1278)</x:f>
        <x:v>0</x:v>
      </x:c>
      <x:c r="Q1278" s="7" t="n">
        <x:f>MAX(0,G1278+J1278-P1278)</x:f>
        <x:v>0</x:v>
      </x:c>
      <x:c r="R1278" s="7" t="n">
        <x:f>M1278+MAX(0,K1278-MAX(0,P1278-G1278-J1278))</x:f>
        <x:v>0</x:v>
      </x:c>
      <x:c r="S1278" s="7" t="n">
        <x:f>SUM(O1278,Q1278,R1278)</x:f>
        <x:v>6727.235811088296</x:v>
      </x:c>
      <x:c r="T1278" s="14" t="n">
        <x:f>'Inventory detail'!T152</x:f>
        <x:v>0.0584</x:v>
      </x:c>
      <x:c r="U1278" s="14" t="n">
        <x:f>'Inventory detail'!U152</x:f>
        <x:v>0.057239</x:v>
      </x:c>
      <x:c r="V1278" s="9" t="n">
        <x:f>O1278*T1278</x:f>
        <x:v>392.87057136755647</x:v>
      </x:c>
      <x:c r="W1278" s="9" t="n">
        <x:f>Q1278*T1278</x:f>
        <x:v>0</x:v>
      </x:c>
      <x:c r="X1278" s="9" t="n">
        <x:f>R1278*T1278</x:f>
        <x:v>0</x:v>
      </x:c>
      <x:c r="Y1278" s="9" t="n">
        <x:f>S1278*T1278</x:f>
        <x:v>392.87057136755647</x:v>
      </x:c>
      <x:c r="Z1278" s="9" t="n">
        <x:f>IF(ISNUMBER(U1278),S1278*(U1278-T1278),"n.a.")</x:f>
        <x:v>-7.810320776673527</x:v>
      </x:c>
      <x:c r="AA1278" s="9" t="n">
        <x:f>IF(ISNUMBER(U1278),Y1278,0)</x:f>
        <x:v>392.87057136755647</x:v>
      </x:c>
      <x:c r="AB1278" s="7" t="n">
        <x:f>MAX(0,L1278-SUM(F1278:K1278))</x:f>
        <x:v>0</x:v>
      </x:c>
    </x:row>
    <x:row r="1279" ht="22" customHeight="1">
      <x:c r="A1279" s="18" t="n">
        <x:f>Summary!D$41</x:f>
        <x:v>46357</x:v>
      </x:c>
      <x:c r="B1279" s="2" t="str">
        <x:f>'Inventory detail'!A153</x:f>
        <x:v>POUC</x:v>
      </x:c>
      <x:c r="C1279" s="2" t="str">
        <x:f>'Inventory detail'!B153</x:f>
        <x:v>60</x:v>
      </x:c>
      <x:c r="D1279" s="2" t="str">
        <x:f>'Inventory detail'!C153</x:f>
        <x:v>MEM5</x:v>
      </x:c>
      <x:c r="E1279" s="10" t="n">
        <x:f>A153</x:f>
        <x:v>46327</x:v>
      </x:c>
      <x:c r="F1279" s="7" t="n">
        <x:f>O153</x:f>
        <x:v>10000</x:v>
      </x:c>
      <x:c r="G1279" s="7" t="n">
        <x:f>Q153</x:f>
        <x:v>0</x:v>
      </x:c>
      <x:c r="H1279" s="7" t="n">
        <x:f>R153</x:f>
        <x:v>30269.06480492813</x:v>
      </x:c>
      <x:c r="I1279" s="7" t="n">
        <x:f>SUMIFS('PO detail'!$W$1808:$W$1808,'PO detail'!$V$1808:$V$1808,"&gt;="&amp;E1279,'PO detail'!$V$1808:$V$1808,"&lt;"&amp;A1279)</x:f>
        <x:v>0</x:v>
      </x:c>
      <x:c r="J1279" s="7" t="n">
        <x:f>SUMIFS('PO detail'!$X$1808:$X$1808,'PO detail'!$V$1808:$V$1808,"&gt;="&amp;E1279,'PO detail'!$V$1808:$V$1808,"&lt;"&amp;A1279)</x:f>
        <x:v>0</x:v>
      </x:c>
      <x:c r="K1279" s="7" t="n">
        <x:f>SUMIFS('PO detail'!$Y$1808:$Y$1808,'PO detail'!$V$1808:$V$1808,"&gt;="&amp;E1279,'PO detail'!$V$1808:$V$1808,"&lt;"&amp;A1279)</x:f>
        <x:v>0</x:v>
      </x:c>
      <x:c r="L1279" s="7" t="n">
        <x:f>'Inventory detail'!F153*Summary!$K$5*(A1279-E1279)/Summary!$K$6</x:f>
        <x:v>2127.306776180698</x:v>
      </x:c>
      <x:c r="M1279" s="7" t="n">
        <x:f>MAX(0,H1279-L1279)</x:f>
        <x:v>28141.758028747434</x:v>
      </x:c>
      <x:c r="N1279" s="7" t="n">
        <x:f>MAX(0,L1279-H1279)</x:f>
        <x:v>0</x:v>
      </x:c>
      <x:c r="O1279" s="7" t="n">
        <x:f>MAX(0,F1279+I1279-N1279)</x:f>
        <x:v>10000</x:v>
      </x:c>
      <x:c r="P1279" s="7" t="n">
        <x:f>MAX(0,N1279-F1279-I1279)</x:f>
        <x:v>0</x:v>
      </x:c>
      <x:c r="Q1279" s="7" t="n">
        <x:f>MAX(0,G1279+J1279-P1279)</x:f>
        <x:v>0</x:v>
      </x:c>
      <x:c r="R1279" s="7" t="n">
        <x:f>M1279+MAX(0,K1279-MAX(0,P1279-G1279-J1279))</x:f>
        <x:v>28141.758028747434</x:v>
      </x:c>
      <x:c r="S1279" s="7" t="n">
        <x:f>SUM(O1279,Q1279,R1279)</x:f>
        <x:v>38141.758028747434</x:v>
      </x:c>
      <x:c r="T1279" s="14" t="n">
        <x:f>'Inventory detail'!T153</x:f>
        <x:v>0.011200000000000002</x:v>
      </x:c>
      <x:c r="U1279" s="14" t="n">
        <x:f>'Inventory detail'!U153</x:f>
        <x:v>0.012209999999999999</x:v>
      </x:c>
      <x:c r="V1279" s="9" t="n">
        <x:f>O1279*T1279</x:f>
        <x:v>112.00000000000001</x:v>
      </x:c>
      <x:c r="W1279" s="9" t="n">
        <x:f>Q1279*T1279</x:f>
        <x:v>0</x:v>
      </x:c>
      <x:c r="X1279" s="9" t="n">
        <x:f>R1279*T1279</x:f>
        <x:v>315.1876899219713</x:v>
      </x:c>
      <x:c r="Y1279" s="9" t="n">
        <x:f>S1279*T1279</x:f>
        <x:v>427.1876899219713</x:v>
      </x:c>
      <x:c r="Z1279" s="9" t="n">
        <x:f>IF(ISNUMBER(U1279),S1279*(U1279-T1279),"n.a.")</x:f>
        <x:v>38.523175609034794</x:v>
      </x:c>
      <x:c r="AA1279" s="9" t="n">
        <x:f>IF(ISNUMBER(U1279),Y1279,0)</x:f>
        <x:v>427.1876899219713</x:v>
      </x:c>
      <x:c r="AB1279" s="7" t="n">
        <x:f>MAX(0,L1279-SUM(F1279:K1279))</x:f>
        <x:v>0</x:v>
      </x:c>
    </x:row>
    <x:row r="1280" ht="22" customHeight="1">
      <x:c r="A1280" s="18" t="n">
        <x:f>Summary!D$41</x:f>
        <x:v>46357</x:v>
      </x:c>
      <x:c r="B1280" s="2" t="str">
        <x:f>'Inventory detail'!A154</x:f>
        <x:v>POUC</x:v>
      </x:c>
      <x:c r="C1280" s="2" t="str">
        <x:f>'Inventory detail'!B154</x:f>
        <x:v>30</x:v>
      </x:c>
      <x:c r="D1280" s="2" t="str">
        <x:f>'Inventory detail'!C154</x:f>
        <x:v>SMEN3</x:v>
      </x:c>
      <x:c r="E1280" s="10" t="n">
        <x:f>A154</x:f>
        <x:v>46327</x:v>
      </x:c>
      <x:c r="F1280" s="7" t="n">
        <x:f>O154</x:f>
        <x:v>22987.955975359342</x:v>
      </x:c>
      <x:c r="G1280" s="7" t="n">
        <x:f>Q154</x:f>
        <x:v>5000</x:v>
      </x:c>
      <x:c r="H1280" s="7" t="n">
        <x:f>R154</x:f>
        <x:v>0</x:v>
      </x:c>
      <x:c r="I1280" s="7" t="n">
        <x:f>SUMIFS('PO detail'!$W$1709:$W$1712,'PO detail'!$V$1709:$V$1712,"&gt;="&amp;E1280,'PO detail'!$V$1709:$V$1712,"&lt;"&amp;A1280)</x:f>
        <x:v>0</x:v>
      </x:c>
      <x:c r="J1280" s="7" t="n">
        <x:f>SUMIFS('PO detail'!$X$1709:$X$1712,'PO detail'!$V$1709:$V$1712,"&gt;="&amp;E1280,'PO detail'!$V$1709:$V$1712,"&lt;"&amp;A1280)</x:f>
        <x:v>0</x:v>
      </x:c>
      <x:c r="K1280" s="7" t="n">
        <x:f>SUMIFS('PO detail'!$Y$1709:$Y$1712,'PO detail'!$V$1709:$V$1712,"&gt;="&amp;E1280,'PO detail'!$V$1709:$V$1712,"&lt;"&amp;A1280)</x:f>
        <x:v>0</x:v>
      </x:c>
      <x:c r="L1280" s="7" t="n">
        <x:f>'Inventory detail'!F154*Summary!$K$5*(A1280-E1280)/Summary!$K$6</x:f>
        <x:v>2102.666119096509</x:v>
      </x:c>
      <x:c r="M1280" s="7" t="n">
        <x:f>MAX(0,H1280-L1280)</x:f>
        <x:v>0</x:v>
      </x:c>
      <x:c r="N1280" s="7" t="n">
        <x:f>MAX(0,L1280-H1280)</x:f>
        <x:v>2102.666119096509</x:v>
      </x:c>
      <x:c r="O1280" s="7" t="n">
        <x:f>MAX(0,F1280+I1280-N1280)</x:f>
        <x:v>20885.289856262832</x:v>
      </x:c>
      <x:c r="P1280" s="7" t="n">
        <x:f>MAX(0,N1280-F1280-I1280)</x:f>
        <x:v>0</x:v>
      </x:c>
      <x:c r="Q1280" s="7" t="n">
        <x:f>MAX(0,G1280+J1280-P1280)</x:f>
        <x:v>5000</x:v>
      </x:c>
      <x:c r="R1280" s="7" t="n">
        <x:f>M1280+MAX(0,K1280-MAX(0,P1280-G1280-J1280))</x:f>
        <x:v>0</x:v>
      </x:c>
      <x:c r="S1280" s="7" t="n">
        <x:f>SUM(O1280,Q1280,R1280)</x:f>
        <x:v>25885.289856262832</x:v>
      </x:c>
      <x:c r="T1280" s="14" t="n">
        <x:f>'Inventory detail'!T154</x:f>
        <x:v>0.084</x:v>
      </x:c>
      <x:c r="U1280" s="14" t="n">
        <x:f>'Inventory detail'!U154</x:f>
        <x:v>0.09173999999999999</x:v>
      </x:c>
      <x:c r="V1280" s="9" t="n">
        <x:f>O1280*T1280</x:f>
        <x:v>1754.364347926078</x:v>
      </x:c>
      <x:c r="W1280" s="9" t="n">
        <x:f>Q1280*T1280</x:f>
        <x:v>420</x:v>
      </x:c>
      <x:c r="X1280" s="9" t="n">
        <x:f>R1280*T1280</x:f>
        <x:v>0</x:v>
      </x:c>
      <x:c r="Y1280" s="9" t="n">
        <x:f>S1280*T1280</x:f>
        <x:v>2174.364347926078</x:v>
      </x:c>
      <x:c r="Z1280" s="9" t="n">
        <x:f>IF(ISNUMBER(U1280),S1280*(U1280-T1280),"n.a.")</x:f>
        <x:v>200.35214348747388</x:v>
      </x:c>
      <x:c r="AA1280" s="9" t="n">
        <x:f>IF(ISNUMBER(U1280),Y1280,0)</x:f>
        <x:v>2174.364347926078</x:v>
      </x:c>
      <x:c r="AB1280" s="7" t="n">
        <x:f>MAX(0,L1280-SUM(F1280:K1280))</x:f>
        <x:v>0</x:v>
      </x:c>
    </x:row>
    <x:row r="1281" ht="22" customHeight="1">
      <x:c r="A1281" s="18" t="n">
        <x:f>Summary!D$41</x:f>
        <x:v>46357</x:v>
      </x:c>
      <x:c r="B1281" s="2" t="str">
        <x:f>'Inventory detail'!A155</x:f>
        <x:v>POUC</x:v>
      </x:c>
      <x:c r="C1281" s="2" t="str">
        <x:f>'Inventory detail'!B155</x:f>
        <x:v>60</x:v>
      </x:c>
      <x:c r="D1281" s="2" t="str">
        <x:f>'Inventory detail'!C155</x:f>
        <x:v>MIL10</x:v>
      </x:c>
      <x:c r="E1281" s="10" t="n">
        <x:f>A155</x:f>
        <x:v>46327</x:v>
      </x:c>
      <x:c r="F1281" s="7" t="n">
        <x:f>O155</x:f>
        <x:v>194.25051334702266</x:v>
      </x:c>
      <x:c r="G1281" s="7" t="n">
        <x:f>Q155</x:f>
        <x:v>0</x:v>
      </x:c>
      <x:c r="H1281" s="7" t="n">
        <x:f>R155</x:f>
        <x:v>0</x:v>
      </x:c>
      <x:c r="I1281" s="7" t="n">
        <x:f>SUMIFS('PO detail'!$W$1810:$W$1811,'PO detail'!$V$1810:$V$1811,"&gt;="&amp;E1281,'PO detail'!$V$1810:$V$1811,"&lt;"&amp;A1281)</x:f>
        <x:v>0</x:v>
      </x:c>
      <x:c r="J1281" s="7" t="n">
        <x:f>SUMIFS('PO detail'!$X$1810:$X$1811,'PO detail'!$V$1810:$V$1811,"&gt;="&amp;E1281,'PO detail'!$V$1810:$V$1811,"&lt;"&amp;A1281)</x:f>
        <x:v>15000</x:v>
      </x:c>
      <x:c r="K1281" s="7" t="n">
        <x:f>SUMIFS('PO detail'!$Y$1810:$Y$1811,'PO detail'!$V$1810:$V$1811,"&gt;="&amp;E1281,'PO detail'!$V$1810:$V$1811,"&lt;"&amp;A1281)</x:f>
        <x:v>0</x:v>
      </x:c>
      <x:c r="L1281" s="7" t="n">
        <x:f>'Inventory detail'!F155*Summary!$K$5*(A1281-E1281)/Summary!$K$6</x:f>
        <x:v>2094.4558521560575</x:v>
      </x:c>
      <x:c r="M1281" s="7" t="n">
        <x:f>MAX(0,H1281-L1281)</x:f>
        <x:v>0</x:v>
      </x:c>
      <x:c r="N1281" s="7" t="n">
        <x:f>MAX(0,L1281-H1281)</x:f>
        <x:v>2094.4558521560575</x:v>
      </x:c>
      <x:c r="O1281" s="7" t="n">
        <x:f>MAX(0,F1281+I1281-N1281)</x:f>
        <x:v>0</x:v>
      </x:c>
      <x:c r="P1281" s="7" t="n">
        <x:f>MAX(0,N1281-F1281-I1281)</x:f>
        <x:v>1900.2053388090349</x:v>
      </x:c>
      <x:c r="Q1281" s="7" t="n">
        <x:f>MAX(0,G1281+J1281-P1281)</x:f>
        <x:v>13099.794661190965</x:v>
      </x:c>
      <x:c r="R1281" s="7" t="n">
        <x:f>M1281+MAX(0,K1281-MAX(0,P1281-G1281-J1281))</x:f>
        <x:v>0</x:v>
      </x:c>
      <x:c r="S1281" s="7" t="n">
        <x:f>SUM(O1281,Q1281,R1281)</x:f>
        <x:v>13099.794661190965</x:v>
      </x:c>
      <x:c r="T1281" s="14" t="n">
        <x:f>'Inventory detail'!T155</x:f>
        <x:v>0.0159</x:v>
      </x:c>
      <x:c r="U1281" s="14" t="n">
        <x:f>'Inventory detail'!U155</x:f>
        <x:v>0.017325</x:v>
      </x:c>
      <x:c r="V1281" s="9" t="n">
        <x:f>O1281*T1281</x:f>
        <x:v>0</x:v>
      </x:c>
      <x:c r="W1281" s="9" t="n">
        <x:f>Q1281*T1281</x:f>
        <x:v>208.28673511293636</x:v>
      </x:c>
      <x:c r="X1281" s="9" t="n">
        <x:f>R1281*T1281</x:f>
        <x:v>0</x:v>
      </x:c>
      <x:c r="Y1281" s="9" t="n">
        <x:f>S1281*T1281</x:f>
        <x:v>208.28673511293636</x:v>
      </x:c>
      <x:c r="Z1281" s="9" t="n">
        <x:f>IF(ISNUMBER(U1281),S1281*(U1281-T1281),"n.a.")</x:f>
        <x:v>18.667207392197113</x:v>
      </x:c>
      <x:c r="AA1281" s="9" t="n">
        <x:f>IF(ISNUMBER(U1281),Y1281,0)</x:f>
        <x:v>208.28673511293636</x:v>
      </x:c>
      <x:c r="AB1281" s="7" t="n">
        <x:f>MAX(0,L1281-SUM(F1281:K1281))</x:f>
        <x:v>0</x:v>
      </x:c>
    </x:row>
    <x:row r="1282" ht="22" customHeight="1">
      <x:c r="A1282" s="18" t="n">
        <x:f>Summary!D$41</x:f>
        <x:v>46357</x:v>
      </x:c>
      <x:c r="B1282" s="2" t="str">
        <x:f>'Inventory detail'!A156</x:f>
        <x:v>POUC</x:v>
      </x:c>
      <x:c r="C1282" s="2" t="str">
        <x:f>'Inventory detail'!B156</x:f>
        <x:v>10</x:v>
      </x:c>
      <x:c r="D1282" s="2" t="str">
        <x:f>'Inventory detail'!C156</x:f>
        <x:v>SMEN3</x:v>
      </x:c>
      <x:c r="E1282" s="10" t="n">
        <x:f>A156</x:f>
        <x:v>46327</x:v>
      </x:c>
      <x:c r="F1282" s="7" t="n">
        <x:f>O156</x:f>
        <x:v>4106.847145790554</x:v>
      </x:c>
      <x:c r="G1282" s="7" t="n">
        <x:f>Q156</x:f>
        <x:v>0</x:v>
      </x:c>
      <x:c r="H1282" s="7" t="n">
        <x:f>R156</x:f>
        <x:v>0</x:v>
      </x:c>
      <x:c r="I1282" s="7" t="n">
        <x:f>SUMIFS('PO detail'!$W$1603:$W$1605,'PO detail'!$V$1603:$V$1605,"&gt;="&amp;E1282,'PO detail'!$V$1603:$V$1605,"&lt;"&amp;A1282)</x:f>
        <x:v>0</x:v>
      </x:c>
      <x:c r="J1282" s="7" t="n">
        <x:f>SUMIFS('PO detail'!$X$1603:$X$1605,'PO detail'!$V$1603:$V$1605,"&gt;="&amp;E1282,'PO detail'!$V$1603:$V$1605,"&lt;"&amp;A1282)</x:f>
        <x:v>12000</x:v>
      </x:c>
      <x:c r="K1282" s="7" t="n">
        <x:f>SUMIFS('PO detail'!$Y$1603:$Y$1605,'PO detail'!$V$1603:$V$1605,"&gt;="&amp;E1282,'PO detail'!$V$1603:$V$1605,"&lt;"&amp;A1282)</x:f>
        <x:v>0</x:v>
      </x:c>
      <x:c r="L1282" s="7" t="n">
        <x:f>'Inventory detail'!F156*Summary!$K$5*(A1282-E1282)/Summary!$K$6</x:f>
        <x:v>2078.02546201232</x:v>
      </x:c>
      <x:c r="M1282" s="7" t="n">
        <x:f>MAX(0,H1282-L1282)</x:f>
        <x:v>0</x:v>
      </x:c>
      <x:c r="N1282" s="7" t="n">
        <x:f>MAX(0,L1282-H1282)</x:f>
        <x:v>2078.02546201232</x:v>
      </x:c>
      <x:c r="O1282" s="7" t="n">
        <x:f>MAX(0,F1282+I1282-N1282)</x:f>
        <x:v>2028.8216837782343</x:v>
      </x:c>
      <x:c r="P1282" s="7" t="n">
        <x:f>MAX(0,N1282-F1282-I1282)</x:f>
        <x:v>0</x:v>
      </x:c>
      <x:c r="Q1282" s="7" t="n">
        <x:f>MAX(0,G1282+J1282-P1282)</x:f>
        <x:v>12000</x:v>
      </x:c>
      <x:c r="R1282" s="7" t="n">
        <x:f>M1282+MAX(0,K1282-MAX(0,P1282-G1282-J1282))</x:f>
        <x:v>0</x:v>
      </x:c>
      <x:c r="S1282" s="7" t="n">
        <x:f>SUM(O1282,Q1282,R1282)</x:f>
        <x:v>14028.821683778235</x:v>
      </x:c>
      <x:c r="T1282" s="14" t="n">
        <x:f>'Inventory detail'!T156</x:f>
        <x:v>0.084</x:v>
      </x:c>
      <x:c r="U1282" s="14" t="n">
        <x:f>'Inventory detail'!U156</x:f>
        <x:v>0.09173999999999999</x:v>
      </x:c>
      <x:c r="V1282" s="9" t="n">
        <x:f>O1282*T1282</x:f>
        <x:v>170.42102143737168</x:v>
      </x:c>
      <x:c r="W1282" s="9" t="n">
        <x:f>Q1282*T1282</x:f>
        <x:v>1008.0000000000001</x:v>
      </x:c>
      <x:c r="X1282" s="9" t="n">
        <x:f>R1282*T1282</x:f>
        <x:v>0</x:v>
      </x:c>
      <x:c r="Y1282" s="9" t="n">
        <x:f>S1282*T1282</x:f>
        <x:v>1178.4210214373718</x:v>
      </x:c>
      <x:c r="Z1282" s="9" t="n">
        <x:f>IF(ISNUMBER(U1282),S1282*(U1282-T1282),"n.a.")</x:f>
        <x:v>108.5830798324433</x:v>
      </x:c>
      <x:c r="AA1282" s="9" t="n">
        <x:f>IF(ISNUMBER(U1282),Y1282,0)</x:f>
        <x:v>1178.4210214373718</x:v>
      </x:c>
      <x:c r="AB1282" s="7" t="n">
        <x:f>MAX(0,L1282-SUM(F1282:K1282))</x:f>
        <x:v>0</x:v>
      </x:c>
    </x:row>
    <x:row r="1283" ht="22" customHeight="1">
      <x:c r="A1283" s="18" t="n">
        <x:f>Summary!D$41</x:f>
        <x:v>46357</x:v>
      </x:c>
      <x:c r="B1283" s="2" t="str">
        <x:f>'Inventory detail'!A157</x:f>
        <x:v>POUC</x:v>
      </x:c>
      <x:c r="C1283" s="2" t="str">
        <x:f>'Inventory detail'!B157</x:f>
        <x:v>10</x:v>
      </x:c>
      <x:c r="D1283" s="2" t="str">
        <x:f>'Inventory detail'!C157</x:f>
        <x:v>LMEN10</x:v>
      </x:c>
      <x:c r="E1283" s="10" t="n">
        <x:f>A157</x:f>
        <x:v>46327</x:v>
      </x:c>
      <x:c r="F1283" s="7" t="n">
        <x:f>O157</x:f>
        <x:v>125.73831622176613</x:v>
      </x:c>
      <x:c r="G1283" s="7" t="n">
        <x:f>Q157</x:f>
        <x:v>3000</x:v>
      </x:c>
      <x:c r="H1283" s="7" t="n">
        <x:f>R157</x:f>
        <x:v>0</x:v>
      </x:c>
      <x:c r="I1283" s="7" t="n">
        <x:f>SUMIFS('PO detail'!$W$1522:$W$1526,'PO detail'!$V$1522:$V$1526,"&gt;="&amp;E1283,'PO detail'!$V$1522:$V$1526,"&lt;"&amp;A1283)</x:f>
        <x:v>0</x:v>
      </x:c>
      <x:c r="J1283" s="7" t="n">
        <x:f>SUMIFS('PO detail'!$X$1522:$X$1526,'PO detail'!$V$1522:$V$1526,"&gt;="&amp;E1283,'PO detail'!$V$1522:$V$1526,"&lt;"&amp;A1283)</x:f>
        <x:v>10000</x:v>
      </x:c>
      <x:c r="K1283" s="7" t="n">
        <x:f>SUMIFS('PO detail'!$Y$1522:$Y$1526,'PO detail'!$V$1522:$V$1526,"&gt;="&amp;E1283,'PO detail'!$V$1522:$V$1526,"&lt;"&amp;A1283)</x:f>
        <x:v>0</x:v>
      </x:c>
      <x:c r="L1283" s="7" t="n">
        <x:f>'Inventory detail'!F157*Summary!$K$5*(A1283-E1283)/Summary!$K$6</x:f>
        <x:v>2053.3848049281314</x:v>
      </x:c>
      <x:c r="M1283" s="7" t="n">
        <x:f>MAX(0,H1283-L1283)</x:f>
        <x:v>0</x:v>
      </x:c>
      <x:c r="N1283" s="7" t="n">
        <x:f>MAX(0,L1283-H1283)</x:f>
        <x:v>2053.3848049281314</x:v>
      </x:c>
      <x:c r="O1283" s="7" t="n">
        <x:f>MAX(0,F1283+I1283-N1283)</x:f>
        <x:v>0</x:v>
      </x:c>
      <x:c r="P1283" s="7" t="n">
        <x:f>MAX(0,N1283-F1283-I1283)</x:f>
        <x:v>1927.6464887063653</x:v>
      </x:c>
      <x:c r="Q1283" s="7" t="n">
        <x:f>MAX(0,G1283+J1283-P1283)</x:f>
        <x:v>11072.353511293635</x:v>
      </x:c>
      <x:c r="R1283" s="7" t="n">
        <x:f>M1283+MAX(0,K1283-MAX(0,P1283-G1283-J1283))</x:f>
        <x:v>0</x:v>
      </x:c>
      <x:c r="S1283" s="7" t="n">
        <x:f>SUM(O1283,Q1283,R1283)</x:f>
        <x:v>11072.353511293635</x:v>
      </x:c>
      <x:c r="T1283" s="14" t="n">
        <x:f>'Inventory detail'!T157</x:f>
        <x:v>0.2984</x:v>
      </x:c>
      <x:c r="U1283" s="14" t="n">
        <x:f>'Inventory detail'!U157</x:f>
        <x:v>0.32521500000000003</x:v>
      </x:c>
      <x:c r="V1283" s="9" t="n">
        <x:f>O1283*T1283</x:f>
        <x:v>0</x:v>
      </x:c>
      <x:c r="W1283" s="9" t="n">
        <x:f>Q1283*T1283</x:f>
        <x:v>3303.9902877700206</x:v>
      </x:c>
      <x:c r="X1283" s="9" t="n">
        <x:f>R1283*T1283</x:f>
        <x:v>0</x:v>
      </x:c>
      <x:c r="Y1283" s="9" t="n">
        <x:f>S1283*T1283</x:f>
        <x:v>3303.9902877700206</x:v>
      </x:c>
      <x:c r="Z1283" s="9" t="n">
        <x:f>IF(ISNUMBER(U1283),S1283*(U1283-T1283),"n.a.")</x:f>
        <x:v>296.9051594053392</x:v>
      </x:c>
      <x:c r="AA1283" s="9" t="n">
        <x:f>IF(ISNUMBER(U1283),Y1283,0)</x:f>
        <x:v>3303.9902877700206</x:v>
      </x:c>
      <x:c r="AB1283" s="7" t="n">
        <x:f>MAX(0,L1283-SUM(F1283:K1283))</x:f>
        <x:v>0</x:v>
      </x:c>
    </x:row>
    <x:row r="1284" ht="22" customHeight="1">
      <x:c r="A1284" s="18" t="n">
        <x:f>Summary!D$41</x:f>
        <x:v>46357</x:v>
      </x:c>
      <x:c r="B1284" s="2" t="str">
        <x:f>'Inventory detail'!A158</x:f>
        <x:v>POUC</x:v>
      </x:c>
      <x:c r="C1284" s="2" t="str">
        <x:f>'Inventory detail'!B158</x:f>
        <x:v>10</x:v>
      </x:c>
      <x:c r="D1284" s="2" t="str">
        <x:f>'Inventory detail'!C158</x:f>
        <x:v>SMEN5</x:v>
      </x:c>
      <x:c r="E1284" s="10" t="n">
        <x:f>A158</x:f>
        <x:v>46327</x:v>
      </x:c>
      <x:c r="F1284" s="7" t="n">
        <x:f>O158</x:f>
        <x:v>10325.738316221767</x:v>
      </x:c>
      <x:c r="G1284" s="7" t="n">
        <x:f>Q158</x:f>
        <x:v>0</x:v>
      </x:c>
      <x:c r="H1284" s="7" t="n">
        <x:f>R158</x:f>
        <x:v>0</x:v>
      </x:c>
      <x:c r="I1284" s="7" t="n">
        <x:f>SUMIFS('PO detail'!$W$1606:$W$1608,'PO detail'!$V$1606:$V$1608,"&gt;="&amp;E1284,'PO detail'!$V$1606:$V$1608,"&lt;"&amp;A1284)</x:f>
        <x:v>0</x:v>
      </x:c>
      <x:c r="J1284" s="7" t="n">
        <x:f>SUMIFS('PO detail'!$X$1606:$X$1608,'PO detail'!$V$1606:$V$1608,"&gt;="&amp;E1284,'PO detail'!$V$1606:$V$1608,"&lt;"&amp;A1284)</x:f>
        <x:v>5000</x:v>
      </x:c>
      <x:c r="K1284" s="7" t="n">
        <x:f>SUMIFS('PO detail'!$Y$1606:$Y$1608,'PO detail'!$V$1606:$V$1608,"&gt;="&amp;E1284,'PO detail'!$V$1606:$V$1608,"&lt;"&amp;A1284)</x:f>
        <x:v>0</x:v>
      </x:c>
      <x:c r="L1284" s="7" t="n">
        <x:f>'Inventory detail'!F158*Summary!$K$5*(A1284-E1284)/Summary!$K$6</x:f>
        <x:v>2053.3848049281314</x:v>
      </x:c>
      <x:c r="M1284" s="7" t="n">
        <x:f>MAX(0,H1284-L1284)</x:f>
        <x:v>0</x:v>
      </x:c>
      <x:c r="N1284" s="7" t="n">
        <x:f>MAX(0,L1284-H1284)</x:f>
        <x:v>2053.3848049281314</x:v>
      </x:c>
      <x:c r="O1284" s="7" t="n">
        <x:f>MAX(0,F1284+I1284-N1284)</x:f>
        <x:v>8272.353511293635</x:v>
      </x:c>
      <x:c r="P1284" s="7" t="n">
        <x:f>MAX(0,N1284-F1284-I1284)</x:f>
        <x:v>0</x:v>
      </x:c>
      <x:c r="Q1284" s="7" t="n">
        <x:f>MAX(0,G1284+J1284-P1284)</x:f>
        <x:v>5000</x:v>
      </x:c>
      <x:c r="R1284" s="7" t="n">
        <x:f>M1284+MAX(0,K1284-MAX(0,P1284-G1284-J1284))</x:f>
        <x:v>0</x:v>
      </x:c>
      <x:c r="S1284" s="7" t="n">
        <x:f>SUM(O1284,Q1284,R1284)</x:f>
        <x:v>13272.353511293635</x:v>
      </x:c>
      <x:c r="T1284" s="14" t="n">
        <x:f>'Inventory detail'!T158</x:f>
        <x:v>0.132</x:v>
      </x:c>
      <x:c r="U1284" s="14" t="n">
        <x:f>'Inventory detail'!U158</x:f>
        <x:v>0.14388</x:v>
      </x:c>
      <x:c r="V1284" s="9" t="n">
        <x:f>O1284*T1284</x:f>
        <x:v>1091.9506634907598</x:v>
      </x:c>
      <x:c r="W1284" s="9" t="n">
        <x:f>Q1284*T1284</x:f>
        <x:v>660</x:v>
      </x:c>
      <x:c r="X1284" s="9" t="n">
        <x:f>R1284*T1284</x:f>
        <x:v>0</x:v>
      </x:c>
      <x:c r="Y1284" s="9" t="n">
        <x:f>S1284*T1284</x:f>
        <x:v>1751.95066349076</x:v>
      </x:c>
      <x:c r="Z1284" s="9" t="n">
        <x:f>IF(ISNUMBER(U1284),S1284*(U1284-T1284),"n.a.")</x:f>
        <x:v>157.6755597141684</x:v>
      </x:c>
      <x:c r="AA1284" s="9" t="n">
        <x:f>IF(ISNUMBER(U1284),Y1284,0)</x:f>
        <x:v>1751.95066349076</x:v>
      </x:c>
      <x:c r="AB1284" s="7" t="n">
        <x:f>MAX(0,L1284-SUM(F1284:K1284))</x:f>
        <x:v>0</x:v>
      </x:c>
    </x:row>
    <x:row r="1285" ht="22" customHeight="1">
      <x:c r="A1285" s="18" t="n">
        <x:f>Summary!D$41</x:f>
        <x:v>46357</x:v>
      </x:c>
      <x:c r="B1285" s="2" t="str">
        <x:f>'Inventory detail'!A159</x:f>
        <x:v>POUC</x:v>
      </x:c>
      <x:c r="C1285" s="2" t="str">
        <x:f>'Inventory detail'!B159</x:f>
        <x:v>10</x:v>
      </x:c>
      <x:c r="D1285" s="2" t="str">
        <x:f>'Inventory detail'!C159</x:f>
        <x:v>LEG10</x:v>
      </x:c>
      <x:c r="E1285" s="10" t="n">
        <x:f>A159</x:f>
        <x:v>46327</x:v>
      </x:c>
      <x:c r="F1285" s="7" t="n">
        <x:f>O159</x:f>
        <x:v>4438.327392197125</x:v>
      </x:c>
      <x:c r="G1285" s="7" t="n">
        <x:f>Q159</x:f>
        <x:v>4000</x:v>
      </x:c>
      <x:c r="H1285" s="7" t="n">
        <x:f>R159</x:f>
        <x:v>0</x:v>
      </x:c>
      <x:c r="I1285" s="7" t="n">
        <x:f>SUMIFS('PO detail'!$W$1479:$W$1483,'PO detail'!$V$1479:$V$1483,"&gt;="&amp;E1285,'PO detail'!$V$1479:$V$1483,"&lt;"&amp;A1285)</x:f>
        <x:v>0</x:v>
      </x:c>
      <x:c r="J1285" s="7" t="n">
        <x:f>SUMIFS('PO detail'!$X$1479:$X$1483,'PO detail'!$V$1479:$V$1483,"&gt;="&amp;E1285,'PO detail'!$V$1479:$V$1483,"&lt;"&amp;A1285)</x:f>
        <x:v>3000</x:v>
      </x:c>
      <x:c r="K1285" s="7" t="n">
        <x:f>SUMIFS('PO detail'!$Y$1479:$Y$1483,'PO detail'!$V$1479:$V$1483,"&gt;="&amp;E1285,'PO detail'!$V$1479:$V$1483,"&lt;"&amp;A1285)</x:f>
        <x:v>0</x:v>
      </x:c>
      <x:c r="L1285" s="7" t="n">
        <x:f>'Inventory detail'!F159*Summary!$K$5*(A1285-E1285)/Summary!$K$6</x:f>
        <x:v>2036.964271047228</x:v>
      </x:c>
      <x:c r="M1285" s="7" t="n">
        <x:f>MAX(0,H1285-L1285)</x:f>
        <x:v>0</x:v>
      </x:c>
      <x:c r="N1285" s="7" t="n">
        <x:f>MAX(0,L1285-H1285)</x:f>
        <x:v>2036.964271047228</x:v>
      </x:c>
      <x:c r="O1285" s="7" t="n">
        <x:f>MAX(0,F1285+I1285-N1285)</x:f>
        <x:v>2401.363121149897</x:v>
      </x:c>
      <x:c r="P1285" s="7" t="n">
        <x:f>MAX(0,N1285-F1285-I1285)</x:f>
        <x:v>0</x:v>
      </x:c>
      <x:c r="Q1285" s="7" t="n">
        <x:f>MAX(0,G1285+J1285-P1285)</x:f>
        <x:v>7000</x:v>
      </x:c>
      <x:c r="R1285" s="7" t="n">
        <x:f>M1285+MAX(0,K1285-MAX(0,P1285-G1285-J1285))</x:f>
        <x:v>0</x:v>
      </x:c>
      <x:c r="S1285" s="7" t="n">
        <x:f>SUM(O1285,Q1285,R1285)</x:f>
        <x:v>9401.363121149898</x:v>
      </x:c>
      <x:c r="T1285" s="14" t="n">
        <x:f>'Inventory detail'!T159</x:f>
        <x:v>0.1796</x:v>
      </x:c>
      <x:c r="U1285" s="14" t="n">
        <x:f>'Inventory detail'!U159</x:f>
        <x:v>0.19569</x:v>
      </x:c>
      <x:c r="V1285" s="9" t="n">
        <x:f>O1285*T1285</x:f>
        <x:v>431.2848165585215</x:v>
      </x:c>
      <x:c r="W1285" s="9" t="n">
        <x:f>Q1285*T1285</x:f>
        <x:v>1257.2</x:v>
      </x:c>
      <x:c r="X1285" s="9" t="n">
        <x:f>R1285*T1285</x:f>
        <x:v>0</x:v>
      </x:c>
      <x:c r="Y1285" s="9" t="n">
        <x:f>S1285*T1285</x:f>
        <x:v>1688.4848165585217</x:v>
      </x:c>
      <x:c r="Z1285" s="9" t="n">
        <x:f>IF(ISNUMBER(U1285),S1285*(U1285-T1285),"n.a.")</x:f>
        <x:v>151.2679326193018</x:v>
      </x:c>
      <x:c r="AA1285" s="9" t="n">
        <x:f>IF(ISNUMBER(U1285),Y1285,0)</x:f>
        <x:v>1688.4848165585217</x:v>
      </x:c>
      <x:c r="AB1285" s="7" t="n">
        <x:f>MAX(0,L1285-SUM(F1285:K1285))</x:f>
        <x:v>0</x:v>
      </x:c>
    </x:row>
    <x:row r="1286" ht="22" customHeight="1">
      <x:c r="A1286" s="18" t="n">
        <x:f>Summary!D$41</x:f>
        <x:v>46357</x:v>
      </x:c>
      <x:c r="B1286" s="2" t="str">
        <x:f>'Inventory detail'!A160</x:f>
        <x:v>WIRE</x:v>
      </x:c>
      <x:c r="C1286" s="2" t="str">
        <x:f>'Inventory detail'!B160</x:f>
        <x:v>60</x:v>
      </x:c>
      <x:c r="D1286" s="2" t="str">
        <x:f>'Inventory detail'!C160</x:f>
        <x:v>DL516SIL</x:v>
      </x:c>
      <x:c r="E1286" s="10" t="n">
        <x:f>A160</x:f>
        <x:v>46327</x:v>
      </x:c>
      <x:c r="F1286" s="7" t="n">
        <x:f>O160</x:f>
        <x:v>0</x:v>
      </x:c>
      <x:c r="G1286" s="7" t="n">
        <x:f>Q160</x:f>
        <x:v>0</x:v>
      </x:c>
      <x:c r="H1286" s="7" t="n">
        <x:f>R160</x:f>
        <x:v>16869.815195071867</x:v>
      </x:c>
      <x:c r="I1286" s="7" t="n">
        <x:f>0</x:f>
        <x:v>0</x:v>
      </x:c>
      <x:c r="J1286" s="7" t="n">
        <x:f>0</x:f>
        <x:v>0</x:v>
      </x:c>
      <x:c r="K1286" s="7" t="n">
        <x:f>0</x:f>
        <x:v>0</x:v>
      </x:c>
      <x:c r="L1286" s="7" t="n">
        <x:f>'Inventory detail'!F160*Summary!$K$5*(A1286-E1286)/Summary!$K$6</x:f>
        <x:v>1995.8932238193017</x:v>
      </x:c>
      <x:c r="M1286" s="7" t="n">
        <x:f>MAX(0,H1286-L1286)</x:f>
        <x:v>14873.921971252566</x:v>
      </x:c>
      <x:c r="N1286" s="7" t="n">
        <x:f>MAX(0,L1286-H1286)</x:f>
        <x:v>0</x:v>
      </x:c>
      <x:c r="O1286" s="7" t="n">
        <x:f>MAX(0,F1286+I1286-N1286)</x:f>
        <x:v>0</x:v>
      </x:c>
      <x:c r="P1286" s="7" t="n">
        <x:f>MAX(0,N1286-F1286-I1286)</x:f>
        <x:v>0</x:v>
      </x:c>
      <x:c r="Q1286" s="7" t="n">
        <x:f>MAX(0,G1286+J1286-P1286)</x:f>
        <x:v>0</x:v>
      </x:c>
      <x:c r="R1286" s="7" t="n">
        <x:f>M1286+MAX(0,K1286-MAX(0,P1286-G1286-J1286))</x:f>
        <x:v>14873.921971252566</x:v>
      </x:c>
      <x:c r="S1286" s="7" t="n">
        <x:f>SUM(O1286,Q1286,R1286)</x:f>
        <x:v>14873.921971252566</x:v>
      </x:c>
      <x:c r="T1286" s="14" t="n">
        <x:f>'Inventory detail'!T160</x:f>
        <x:v>0.0475</x:v>
      </x:c>
      <x:c r="U1286" s="14" t="n">
        <x:f>'Inventory detail'!U160</x:f>
        <x:v>0.0475</x:v>
      </x:c>
      <x:c r="V1286" s="9" t="n">
        <x:f>O1286*T1286</x:f>
        <x:v>0</x:v>
      </x:c>
      <x:c r="W1286" s="9" t="n">
        <x:f>Q1286*T1286</x:f>
        <x:v>0</x:v>
      </x:c>
      <x:c r="X1286" s="9" t="n">
        <x:f>R1286*T1286</x:f>
        <x:v>706.511293634497</x:v>
      </x:c>
      <x:c r="Y1286" s="9" t="n">
        <x:f>S1286*T1286</x:f>
        <x:v>706.511293634497</x:v>
      </x:c>
      <x:c r="Z1286" s="9" t="n">
        <x:f>IF(ISNUMBER(U1286),S1286*(U1286-T1286),"n.a.")</x:f>
        <x:v>0</x:v>
      </x:c>
      <x:c r="AA1286" s="9" t="n">
        <x:f>IF(ISNUMBER(U1286),Y1286,0)</x:f>
        <x:v>706.511293634497</x:v>
      </x:c>
      <x:c r="AB1286" s="7" t="n">
        <x:f>MAX(0,L1286-SUM(F1286:K1286))</x:f>
        <x:v>0</x:v>
      </x:c>
    </x:row>
    <x:row r="1287" ht="22" customHeight="1">
      <x:c r="A1287" s="18" t="n">
        <x:f>Summary!D$41</x:f>
        <x:v>46357</x:v>
      </x:c>
      <x:c r="B1287" s="2" t="str">
        <x:f>'Inventory detail'!A161</x:f>
        <x:v>POUC</x:v>
      </x:c>
      <x:c r="C1287" s="2" t="str">
        <x:f>'Inventory detail'!B161</x:f>
        <x:v>30</x:v>
      </x:c>
      <x:c r="D1287" s="2" t="str">
        <x:f>'Inventory detail'!C161</x:f>
        <x:v>LMEN5</x:v>
      </x:c>
      <x:c r="E1287" s="10" t="n">
        <x:f>A161</x:f>
        <x:v>46327</x:v>
      </x:c>
      <x:c r="F1287" s="7" t="n">
        <x:f>O161</x:f>
        <x:v>1388.7063655030802</x:v>
      </x:c>
      <x:c r="G1287" s="7" t="n">
        <x:f>Q161</x:f>
        <x:v>3200</x:v>
      </x:c>
      <x:c r="H1287" s="7" t="n">
        <x:f>R161</x:f>
        <x:v>0</x:v>
      </x:c>
      <x:c r="I1287" s="7" t="n">
        <x:f>SUMIFS('PO detail'!$W$1665:$W$1669,'PO detail'!$V$1665:$V$1669,"&gt;="&amp;E1287,'PO detail'!$V$1665:$V$1669,"&lt;"&amp;A1287)</x:f>
        <x:v>0</x:v>
      </x:c>
      <x:c r="J1287" s="7" t="n">
        <x:f>SUMIFS('PO detail'!$X$1665:$X$1669,'PO detail'!$V$1665:$V$1669,"&gt;="&amp;E1287,'PO detail'!$V$1665:$V$1669,"&lt;"&amp;A1287)</x:f>
        <x:v>6800</x:v>
      </x:c>
      <x:c r="K1287" s="7" t="n">
        <x:f>SUMIFS('PO detail'!$Y$1665:$Y$1669,'PO detail'!$V$1665:$V$1669,"&gt;="&amp;E1287,'PO detail'!$V$1665:$V$1669,"&lt;"&amp;A1287)</x:f>
        <x:v>0</x:v>
      </x:c>
      <x:c r="L1287" s="7" t="n">
        <x:f>'Inventory detail'!F161*Summary!$K$5*(A1287-E1287)/Summary!$K$6</x:f>
        <x:v>1971.2525667351129</x:v>
      </x:c>
      <x:c r="M1287" s="7" t="n">
        <x:f>MAX(0,H1287-L1287)</x:f>
        <x:v>0</x:v>
      </x:c>
      <x:c r="N1287" s="7" t="n">
        <x:f>MAX(0,L1287-H1287)</x:f>
        <x:v>1971.2525667351129</x:v>
      </x:c>
      <x:c r="O1287" s="7" t="n">
        <x:f>MAX(0,F1287+I1287-N1287)</x:f>
        <x:v>0</x:v>
      </x:c>
      <x:c r="P1287" s="7" t="n">
        <x:f>MAX(0,N1287-F1287-I1287)</x:f>
        <x:v>582.5462012320327</x:v>
      </x:c>
      <x:c r="Q1287" s="7" t="n">
        <x:f>MAX(0,G1287+J1287-P1287)</x:f>
        <x:v>9417.453798767967</x:v>
      </x:c>
      <x:c r="R1287" s="7" t="n">
        <x:f>M1287+MAX(0,K1287-MAX(0,P1287-G1287-J1287))</x:f>
        <x:v>0</x:v>
      </x:c>
      <x:c r="S1287" s="7" t="n">
        <x:f>SUM(O1287,Q1287,R1287)</x:f>
        <x:v>9417.453798767967</x:v>
      </x:c>
      <x:c r="T1287" s="14" t="n">
        <x:f>'Inventory detail'!T161</x:f>
        <x:v>0.14429999999999998</x:v>
      </x:c>
      <x:c r="U1287" s="14" t="n">
        <x:f>'Inventory detail'!U161</x:f>
        <x:v>0.15724499999999997</x:v>
      </x:c>
      <x:c r="V1287" s="9" t="n">
        <x:f>O1287*T1287</x:f>
        <x:v>0</x:v>
      </x:c>
      <x:c r="W1287" s="9" t="n">
        <x:f>Q1287*T1287</x:f>
        <x:v>1358.9385831622174</x:v>
      </x:c>
      <x:c r="X1287" s="9" t="n">
        <x:f>R1287*T1287</x:f>
        <x:v>0</x:v>
      </x:c>
      <x:c r="Y1287" s="9" t="n">
        <x:f>S1287*T1287</x:f>
        <x:v>1358.9385831622174</x:v>
      </x:c>
      <x:c r="Z1287" s="9" t="n">
        <x:f>IF(ISNUMBER(U1287),S1287*(U1287-T1287),"n.a.")</x:f>
        <x:v>121.90893942505119</x:v>
      </x:c>
      <x:c r="AA1287" s="9" t="n">
        <x:f>IF(ISNUMBER(U1287),Y1287,0)</x:f>
        <x:v>1358.9385831622174</x:v>
      </x:c>
      <x:c r="AB1287" s="7" t="n">
        <x:f>MAX(0,L1287-SUM(F1287:K1287))</x:f>
        <x:v>0</x:v>
      </x:c>
    </x:row>
    <x:row r="1288" ht="22" customHeight="1">
      <x:c r="A1288" s="18" t="n">
        <x:f>Summary!D$41</x:f>
        <x:v>46357</x:v>
      </x:c>
      <x:c r="B1288" s="2" t="str">
        <x:f>'Inventory detail'!A162</x:f>
        <x:v>POUC</x:v>
      </x:c>
      <x:c r="C1288" s="2" t="str">
        <x:f>'Inventory detail'!B162</x:f>
        <x:v>60</x:v>
      </x:c>
      <x:c r="D1288" s="2" t="str">
        <x:f>'Inventory detail'!C162</x:f>
        <x:v>LUG10</x:v>
      </x:c>
      <x:c r="E1288" s="10" t="n">
        <x:f>A162</x:f>
        <x:v>46327</x:v>
      </x:c>
      <x:c r="F1288" s="7" t="n">
        <x:f>O162</x:f>
        <x:v>0</x:v>
      </x:c>
      <x:c r="G1288" s="7" t="n">
        <x:f>Q162</x:f>
        <x:v>25000</x:v>
      </x:c>
      <x:c r="H1288" s="7" t="n">
        <x:f>R162</x:f>
        <x:v>1688.7063655030802</x:v>
      </x:c>
      <x:c r="I1288" s="7" t="n">
        <x:f>SUMIFS('PO detail'!$W$1801:$W$1801,'PO detail'!$V$1801:$V$1801,"&gt;="&amp;E1288,'PO detail'!$V$1801:$V$1801,"&lt;"&amp;A1288)</x:f>
        <x:v>0</x:v>
      </x:c>
      <x:c r="J1288" s="7" t="n">
        <x:f>SUMIFS('PO detail'!$X$1801:$X$1801,'PO detail'!$V$1801:$V$1801,"&gt;="&amp;E1288,'PO detail'!$V$1801:$V$1801,"&lt;"&amp;A1288)</x:f>
        <x:v>0</x:v>
      </x:c>
      <x:c r="K1288" s="7" t="n">
        <x:f>SUMIFS('PO detail'!$Y$1801:$Y$1801,'PO detail'!$V$1801:$V$1801,"&gt;="&amp;E1288,'PO detail'!$V$1801:$V$1801,"&lt;"&amp;A1288)</x:f>
        <x:v>0</x:v>
      </x:c>
      <x:c r="L1288" s="7" t="n">
        <x:f>'Inventory detail'!F162*Summary!$K$5*(A1288-E1288)/Summary!$K$6</x:f>
        <x:v>1971.2525667351129</x:v>
      </x:c>
      <x:c r="M1288" s="7" t="n">
        <x:f>MAX(0,H1288-L1288)</x:f>
        <x:v>0</x:v>
      </x:c>
      <x:c r="N1288" s="7" t="n">
        <x:f>MAX(0,L1288-H1288)</x:f>
        <x:v>282.5462012320327</x:v>
      </x:c>
      <x:c r="O1288" s="7" t="n">
        <x:f>MAX(0,F1288+I1288-N1288)</x:f>
        <x:v>0</x:v>
      </x:c>
      <x:c r="P1288" s="7" t="n">
        <x:f>MAX(0,N1288-F1288-I1288)</x:f>
        <x:v>282.5462012320327</x:v>
      </x:c>
      <x:c r="Q1288" s="7" t="n">
        <x:f>MAX(0,G1288+J1288-P1288)</x:f>
        <x:v>24717.45379876797</x:v>
      </x:c>
      <x:c r="R1288" s="7" t="n">
        <x:f>M1288+MAX(0,K1288-MAX(0,P1288-G1288-J1288))</x:f>
        <x:v>0</x:v>
      </x:c>
      <x:c r="S1288" s="7" t="n">
        <x:f>SUM(O1288,Q1288,R1288)</x:f>
        <x:v>24717.45379876797</x:v>
      </x:c>
      <x:c r="T1288" s="14" t="n">
        <x:f>'Inventory detail'!T162</x:f>
        <x:v>0.019299999999999998</x:v>
      </x:c>
      <x:c r="U1288" s="14" t="n">
        <x:f>'Inventory detail'!U162</x:f>
        <x:v>0.02112</x:v>
      </x:c>
      <x:c r="V1288" s="9" t="n">
        <x:f>O1288*T1288</x:f>
        <x:v>0</x:v>
      </x:c>
      <x:c r="W1288" s="9" t="n">
        <x:f>Q1288*T1288</x:f>
        <x:v>477.04685831622174</x:v>
      </x:c>
      <x:c r="X1288" s="9" t="n">
        <x:f>R1288*T1288</x:f>
        <x:v>0</x:v>
      </x:c>
      <x:c r="Y1288" s="9" t="n">
        <x:f>S1288*T1288</x:f>
        <x:v>477.04685831622174</x:v>
      </x:c>
      <x:c r="Z1288" s="9" t="n">
        <x:f>IF(ISNUMBER(U1288),S1288*(U1288-T1288),"n.a.")</x:f>
        <x:v>44.98576591375776</x:v>
      </x:c>
      <x:c r="AA1288" s="9" t="n">
        <x:f>IF(ISNUMBER(U1288),Y1288,0)</x:f>
        <x:v>477.04685831622174</x:v>
      </x:c>
      <x:c r="AB1288" s="7" t="n">
        <x:f>MAX(0,L1288-SUM(F1288:K1288))</x:f>
        <x:v>0</x:v>
      </x:c>
    </x:row>
    <x:row r="1289" ht="22" customHeight="1">
      <x:c r="A1289" s="18" t="n">
        <x:f>Summary!D$41</x:f>
        <x:v>46357</x:v>
      </x:c>
      <x:c r="B1289" s="2" t="str">
        <x:f>'Inventory detail'!A163</x:f>
        <x:v>COIL</x:v>
      </x:c>
      <x:c r="C1289" s="2" t="str">
        <x:f>'Inventory detail'!B163</x:f>
        <x:v>10</x:v>
      </x:c>
      <x:c r="D1289" s="2" t="str">
        <x:f>'Inventory detail'!C163</x:f>
        <x:v>12BLK36-4</x:v>
      </x:c>
      <x:c r="E1289" s="10" t="n">
        <x:f>A163</x:f>
        <x:v>46327</x:v>
      </x:c>
      <x:c r="F1289" s="7" t="n">
        <x:f>O163</x:f>
        <x:v>2520.194168377823</x:v>
      </x:c>
      <x:c r="G1289" s="7" t="n">
        <x:f>Q163</x:f>
        <x:v>0</x:v>
      </x:c>
      <x:c r="H1289" s="7" t="n">
        <x:f>R163</x:f>
        <x:v>0</x:v>
      </x:c>
      <x:c r="I1289" s="7" t="n">
        <x:f>SUMIFS('PO detail'!$W$93:$W$102,'PO detail'!$V$93:$V$102,"&gt;="&amp;E1289,'PO detail'!$V$93:$V$102,"&lt;"&amp;A1289)</x:f>
        <x:v>5500</x:v>
      </x:c>
      <x:c r="J1289" s="7" t="n">
        <x:f>SUMIFS('PO detail'!$X$93:$X$102,'PO detail'!$V$93:$V$102,"&gt;="&amp;E1289,'PO detail'!$V$93:$V$102,"&lt;"&amp;A1289)</x:f>
        <x:v>0</x:v>
      </x:c>
      <x:c r="K1289" s="7" t="n">
        <x:f>SUMIFS('PO detail'!$Y$93:$Y$102,'PO detail'!$V$93:$V$102,"&gt;="&amp;E1289,'PO detail'!$V$93:$V$102,"&lt;"&amp;A1289)</x:f>
        <x:v>0</x:v>
      </x:c>
      <x:c r="L1289" s="7" t="n">
        <x:f>'Inventory detail'!F163*Summary!$K$5*(A1289-E1289)/Summary!$K$6</x:f>
        <x:v>1930.1815195071867</x:v>
      </x:c>
      <x:c r="M1289" s="7" t="n">
        <x:f>MAX(0,H1289-L1289)</x:f>
        <x:v>0</x:v>
      </x:c>
      <x:c r="N1289" s="7" t="n">
        <x:f>MAX(0,L1289-H1289)</x:f>
        <x:v>1930.1815195071867</x:v>
      </x:c>
      <x:c r="O1289" s="7" t="n">
        <x:f>MAX(0,F1289+I1289-N1289)</x:f>
        <x:v>6090.012648870636</x:v>
      </x:c>
      <x:c r="P1289" s="7" t="n">
        <x:f>MAX(0,N1289-F1289-I1289)</x:f>
        <x:v>0</x:v>
      </x:c>
      <x:c r="Q1289" s="7" t="n">
        <x:f>MAX(0,G1289+J1289-P1289)</x:f>
        <x:v>0</x:v>
      </x:c>
      <x:c r="R1289" s="7" t="n">
        <x:f>M1289+MAX(0,K1289-MAX(0,P1289-G1289-J1289))</x:f>
        <x:v>0</x:v>
      </x:c>
      <x:c r="S1289" s="7" t="n">
        <x:f>SUM(O1289,Q1289,R1289)</x:f>
        <x:v>6090.012648870636</x:v>
      </x:c>
      <x:c r="T1289" s="14" t="n">
        <x:f>'Inventory detail'!T163</x:f>
        <x:v>0.1825</x:v>
      </x:c>
      <x:c r="U1289" s="14" t="n">
        <x:f>'Inventory detail'!U163</x:f>
        <x:v>0.17878899999999998</x:v>
      </x:c>
      <x:c r="V1289" s="9" t="n">
        <x:f>O1289*T1289</x:f>
        <x:v>1111.427308418891</x:v>
      </x:c>
      <x:c r="W1289" s="9" t="n">
        <x:f>Q1289*T1289</x:f>
        <x:v>0</x:v>
      </x:c>
      <x:c r="X1289" s="9" t="n">
        <x:f>R1289*T1289</x:f>
        <x:v>0</x:v>
      </x:c>
      <x:c r="Y1289" s="9" t="n">
        <x:f>S1289*T1289</x:f>
        <x:v>1111.427308418891</x:v>
      </x:c>
      <x:c r="Z1289" s="9" t="n">
        <x:f>IF(ISNUMBER(U1289),S1289*(U1289-T1289),"n.a.")</x:f>
        <x:v>-22.600036939959054</x:v>
      </x:c>
      <x:c r="AA1289" s="9" t="n">
        <x:f>IF(ISNUMBER(U1289),Y1289,0)</x:f>
        <x:v>1111.427308418891</x:v>
      </x:c>
      <x:c r="AB1289" s="7" t="n">
        <x:f>MAX(0,L1289-SUM(F1289:K1289))</x:f>
        <x:v>0</x:v>
      </x:c>
    </x:row>
    <x:row r="1290" ht="22" customHeight="1">
      <x:c r="A1290" s="18" t="n">
        <x:f>Summary!D$41</x:f>
        <x:v>46357</x:v>
      </x:c>
      <x:c r="B1290" s="2" t="str">
        <x:f>'Inventory detail'!A164</x:f>
        <x:v>COIL</x:v>
      </x:c>
      <x:c r="C1290" s="2" t="str">
        <x:f>'Inventory detail'!B164</x:f>
        <x:v>30</x:v>
      </x:c>
      <x:c r="D1290" s="2" t="str">
        <x:f>'Inventory detail'!C164</x:f>
        <x:v>10WHT12-4</x:v>
      </x:c>
      <x:c r="E1290" s="10" t="n">
        <x:f>A164</x:f>
        <x:v>46327</x:v>
      </x:c>
      <x:c r="F1290" s="7" t="n">
        <x:f>O164</x:f>
        <x:v>8151.674414784395</x:v>
      </x:c>
      <x:c r="G1290" s="7" t="n">
        <x:f>Q164</x:f>
        <x:v>0</x:v>
      </x:c>
      <x:c r="H1290" s="7" t="n">
        <x:f>R164</x:f>
        <x:v>0</x:v>
      </x:c>
      <x:c r="I1290" s="7" t="n">
        <x:f>SUMIFS('PO detail'!$W$707:$W$713,'PO detail'!$V$707:$V$713,"&gt;="&amp;E1290,'PO detail'!$V$707:$V$713,"&lt;"&amp;A1290)</x:f>
        <x:v>0</x:v>
      </x:c>
      <x:c r="J1290" s="7" t="n">
        <x:f>SUMIFS('PO detail'!$X$707:$X$713,'PO detail'!$V$707:$V$713,"&gt;="&amp;E1290,'PO detail'!$V$707:$V$713,"&lt;"&amp;A1290)</x:f>
        <x:v>0</x:v>
      </x:c>
      <x:c r="K1290" s="7" t="n">
        <x:f>SUMIFS('PO detail'!$Y$707:$Y$713,'PO detail'!$V$707:$V$713,"&gt;="&amp;E1290,'PO detail'!$V$707:$V$713,"&lt;"&amp;A1290)</x:f>
        <x:v>0</x:v>
      </x:c>
      <x:c r="L1290" s="7" t="n">
        <x:f>'Inventory detail'!F164*Summary!$K$5*(A1290-E1290)/Summary!$K$6</x:f>
        <x:v>1889.1203285420947</x:v>
      </x:c>
      <x:c r="M1290" s="7" t="n">
        <x:f>MAX(0,H1290-L1290)</x:f>
        <x:v>0</x:v>
      </x:c>
      <x:c r="N1290" s="7" t="n">
        <x:f>MAX(0,L1290-H1290)</x:f>
        <x:v>1889.1203285420947</x:v>
      </x:c>
      <x:c r="O1290" s="7" t="n">
        <x:f>MAX(0,F1290+I1290-N1290)</x:f>
        <x:v>6262.5540862423</x:v>
      </x:c>
      <x:c r="P1290" s="7" t="n">
        <x:f>MAX(0,N1290-F1290-I1290)</x:f>
        <x:v>0</x:v>
      </x:c>
      <x:c r="Q1290" s="7" t="n">
        <x:f>MAX(0,G1290+J1290-P1290)</x:f>
        <x:v>0</x:v>
      </x:c>
      <x:c r="R1290" s="7" t="n">
        <x:f>M1290+MAX(0,K1290-MAX(0,P1290-G1290-J1290))</x:f>
        <x:v>0</x:v>
      </x:c>
      <x:c r="S1290" s="7" t="n">
        <x:f>SUM(O1290,Q1290,R1290)</x:f>
        <x:v>6262.5540862423</x:v>
      </x:c>
      <x:c r="T1290" s="14" t="n">
        <x:f>'Inventory detail'!T164</x:f>
        <x:v>0.0584</x:v>
      </x:c>
      <x:c r="U1290" s="14" t="n">
        <x:f>'Inventory detail'!U164</x:f>
        <x:v>0.057239</x:v>
      </x:c>
      <x:c r="V1290" s="9" t="n">
        <x:f>O1290*T1290</x:f>
        <x:v>365.73315863655034</x:v>
      </x:c>
      <x:c r="W1290" s="9" t="n">
        <x:f>Q1290*T1290</x:f>
        <x:v>0</x:v>
      </x:c>
      <x:c r="X1290" s="9" t="n">
        <x:f>R1290*T1290</x:f>
        <x:v>0</x:v>
      </x:c>
      <x:c r="Y1290" s="9" t="n">
        <x:f>S1290*T1290</x:f>
        <x:v>365.73315863655034</x:v>
      </x:c>
      <x:c r="Z1290" s="9" t="n">
        <x:f>IF(ISNUMBER(U1290),S1290*(U1290-T1290),"n.a.")</x:f>
        <x:v>-7.2708252941273255</x:v>
      </x:c>
      <x:c r="AA1290" s="9" t="n">
        <x:f>IF(ISNUMBER(U1290),Y1290,0)</x:f>
        <x:v>365.73315863655034</x:v>
      </x:c>
      <x:c r="AB1290" s="7" t="n">
        <x:f>MAX(0,L1290-SUM(F1290:K1290))</x:f>
        <x:v>0</x:v>
      </x:c>
    </x:row>
    <x:row r="1291" ht="22" customHeight="1">
      <x:c r="A1291" s="18" t="n">
        <x:f>Summary!D$41</x:f>
        <x:v>46357</x:v>
      </x:c>
      <x:c r="B1291" s="2" t="str">
        <x:f>'Inventory detail'!A165</x:f>
        <x:v>WIRE</x:v>
      </x:c>
      <x:c r="C1291" s="2" t="str">
        <x:f>'Inventory detail'!B165</x:f>
        <x:v>60</x:v>
      </x:c>
      <x:c r="D1291" s="2" t="str">
        <x:f>'Inventory detail'!C165</x:f>
        <x:v>DL014WHT</x:v>
      </x:c>
      <x:c r="E1291" s="10" t="n">
        <x:f>A165</x:f>
        <x:v>46327</x:v>
      </x:c>
      <x:c r="F1291" s="7" t="n">
        <x:f>O165</x:f>
        <x:v>0</x:v>
      </x:c>
      <x:c r="G1291" s="7" t="n">
        <x:f>Q165</x:f>
        <x:v>0</x:v>
      </x:c>
      <x:c r="H1291" s="7" t="n">
        <x:f>R165</x:f>
        <x:v>0</x:v>
      </x:c>
      <x:c r="I1291" s="7" t="n">
        <x:f>0</x:f>
        <x:v>0</x:v>
      </x:c>
      <x:c r="J1291" s="7" t="n">
        <x:f>0</x:f>
        <x:v>0</x:v>
      </x:c>
      <x:c r="K1291" s="7" t="n">
        <x:f>0</x:f>
        <x:v>0</x:v>
      </x:c>
      <x:c r="L1291" s="7" t="n">
        <x:f>'Inventory detail'!F165*Summary!$K$5*(A1291-E1291)/Summary!$K$6</x:f>
        <x:v>1880.9002053388087</x:v>
      </x:c>
      <x:c r="M1291" s="7" t="n">
        <x:f>MAX(0,H1291-L1291)</x:f>
        <x:v>0</x:v>
      </x:c>
      <x:c r="N1291" s="7" t="n">
        <x:f>MAX(0,L1291-H1291)</x:f>
        <x:v>1880.9002053388087</x:v>
      </x:c>
      <x:c r="O1291" s="7" t="n">
        <x:f>MAX(0,F1291+I1291-N1291)</x:f>
        <x:v>0</x:v>
      </x:c>
      <x:c r="P1291" s="7" t="n">
        <x:f>MAX(0,N1291-F1291-I1291)</x:f>
        <x:v>1880.9002053388087</x:v>
      </x:c>
      <x:c r="Q1291" s="7" t="n">
        <x:f>MAX(0,G1291+J1291-P1291)</x:f>
        <x:v>0</x:v>
      </x:c>
      <x:c r="R1291" s="7" t="n">
        <x:f>M1291+MAX(0,K1291-MAX(0,P1291-G1291-J1291))</x:f>
        <x:v>0</x:v>
      </x:c>
      <x:c r="S1291" s="7" t="n">
        <x:f>SUM(O1291,Q1291,R1291)</x:f>
        <x:v>0</x:v>
      </x:c>
      <x:c r="T1291" s="14" t="n">
        <x:f>'Inventory detail'!T165</x:f>
        <x:v>0.0363</x:v>
      </x:c>
      <x:c r="U1291" s="14" t="n">
        <x:f>'Inventory detail'!U165</x:f>
        <x:v>0.0363</x:v>
      </x:c>
      <x:c r="V1291" s="9" t="n">
        <x:f>O1291*T1291</x:f>
        <x:v>0</x:v>
      </x:c>
      <x:c r="W1291" s="9" t="n">
        <x:f>Q1291*T1291</x:f>
        <x:v>0</x:v>
      </x:c>
      <x:c r="X1291" s="9" t="n">
        <x:f>R1291*T1291</x:f>
        <x:v>0</x:v>
      </x:c>
      <x:c r="Y1291" s="9" t="n">
        <x:f>S1291*T1291</x:f>
        <x:v>0</x:v>
      </x:c>
      <x:c r="Z1291" s="9" t="n">
        <x:f>IF(ISNUMBER(U1291),S1291*(U1291-T1291),"n.a.")</x:f>
        <x:v>0</x:v>
      </x:c>
      <x:c r="AA1291" s="9" t="n">
        <x:f>IF(ISNUMBER(U1291),Y1291,0)</x:f>
        <x:v>0</x:v>
      </x:c>
      <x:c r="AB1291" s="7" t="n">
        <x:f>MAX(0,L1291-SUM(F1291:K1291))</x:f>
        <x:v>1880.9002053388087</x:v>
      </x:c>
    </x:row>
    <x:row r="1292" ht="22" customHeight="1">
      <x:c r="A1292" s="18" t="n">
        <x:f>Summary!D$41</x:f>
        <x:v>46357</x:v>
      </x:c>
      <x:c r="B1292" s="2" t="str">
        <x:f>'Inventory detail'!A166</x:f>
        <x:v>COIL</x:v>
      </x:c>
      <x:c r="C1292" s="2" t="str">
        <x:f>'Inventory detail'!B166</x:f>
        <x:v>10</x:v>
      </x:c>
      <x:c r="D1292" s="2" t="str">
        <x:f>'Inventory detail'!C166</x:f>
        <x:v>11WHT12-4</x:v>
      </x:c>
      <x:c r="E1292" s="10" t="n">
        <x:f>A166</x:f>
        <x:v>46327</x:v>
      </x:c>
      <x:c r="F1292" s="7" t="n">
        <x:f>O166</x:f>
        <x:v>3270.5655852156056</x:v>
      </x:c>
      <x:c r="G1292" s="7" t="n">
        <x:f>Q166</x:f>
        <x:v>0</x:v>
      </x:c>
      <x:c r="H1292" s="7" t="n">
        <x:f>R166</x:f>
        <x:v>0</x:v>
      </x:c>
      <x:c r="I1292" s="7" t="n">
        <x:f>SUMIFS('PO detail'!$W$74:$W$79,'PO detail'!$V$74:$V$79,"&gt;="&amp;E1292,'PO detail'!$V$74:$V$79,"&lt;"&amp;A1292)</x:f>
        <x:v>2100</x:v>
      </x:c>
      <x:c r="J1292" s="7" t="n">
        <x:f>SUMIFS('PO detail'!$X$74:$X$79,'PO detail'!$V$74:$V$79,"&gt;="&amp;E1292,'PO detail'!$V$74:$V$79,"&lt;"&amp;A1292)</x:f>
        <x:v>0</x:v>
      </x:c>
      <x:c r="K1292" s="7" t="n">
        <x:f>SUMIFS('PO detail'!$Y$74:$Y$79,'PO detail'!$V$74:$V$79,"&gt;="&amp;E1292,'PO detail'!$V$74:$V$79,"&lt;"&amp;A1292)</x:f>
        <x:v>0</x:v>
      </x:c>
      <x:c r="L1292" s="7" t="n">
        <x:f>'Inventory detail'!F166*Summary!$K$5*(A1292-E1292)/Summary!$K$6</x:f>
        <x:v>1864.4796714579056</x:v>
      </x:c>
      <x:c r="M1292" s="7" t="n">
        <x:f>MAX(0,H1292-L1292)</x:f>
        <x:v>0</x:v>
      </x:c>
      <x:c r="N1292" s="7" t="n">
        <x:f>MAX(0,L1292-H1292)</x:f>
        <x:v>1864.4796714579056</x:v>
      </x:c>
      <x:c r="O1292" s="7" t="n">
        <x:f>MAX(0,F1292+I1292-N1292)</x:f>
        <x:v>3506.0859137576995</x:v>
      </x:c>
      <x:c r="P1292" s="7" t="n">
        <x:f>MAX(0,N1292-F1292-I1292)</x:f>
        <x:v>0</x:v>
      </x:c>
      <x:c r="Q1292" s="7" t="n">
        <x:f>MAX(0,G1292+J1292-P1292)</x:f>
        <x:v>0</x:v>
      </x:c>
      <x:c r="R1292" s="7" t="n">
        <x:f>M1292+MAX(0,K1292-MAX(0,P1292-G1292-J1292))</x:f>
        <x:v>0</x:v>
      </x:c>
      <x:c r="S1292" s="7" t="n">
        <x:f>SUM(O1292,Q1292,R1292)</x:f>
        <x:v>3506.0859137576995</x:v>
      </x:c>
      <x:c r="T1292" s="14" t="n">
        <x:f>'Inventory detail'!T166</x:f>
        <x:v>0.0682</x:v>
      </x:c>
      <x:c r="U1292" s="14" t="n">
        <x:f>'Inventory detail'!U166</x:f>
        <x:v>0.0668525</x:v>
      </x:c>
      <x:c r="V1292" s="9" t="n">
        <x:f>O1292*T1292</x:f>
        <x:v>239.1150593182751</x:v>
      </x:c>
      <x:c r="W1292" s="9" t="n">
        <x:f>Q1292*T1292</x:f>
        <x:v>0</x:v>
      </x:c>
      <x:c r="X1292" s="9" t="n">
        <x:f>R1292*T1292</x:f>
        <x:v>0</x:v>
      </x:c>
      <x:c r="Y1292" s="9" t="n">
        <x:f>S1292*T1292</x:f>
        <x:v>239.1150593182751</x:v>
      </x:c>
      <x:c r="Z1292" s="9" t="n">
        <x:f>IF(ISNUMBER(U1292),S1292*(U1292-T1292),"n.a.")</x:f>
        <x:v>-4.724450768788505</x:v>
      </x:c>
      <x:c r="AA1292" s="9" t="n">
        <x:f>IF(ISNUMBER(U1292),Y1292,0)</x:f>
        <x:v>239.1150593182751</x:v>
      </x:c>
      <x:c r="AB1292" s="7" t="n">
        <x:f>MAX(0,L1292-SUM(F1292:K1292))</x:f>
        <x:v>0</x:v>
      </x:c>
    </x:row>
    <x:row r="1293" ht="22" customHeight="1">
      <x:c r="A1293" s="18" t="n">
        <x:f>Summary!D$41</x:f>
        <x:v>46357</x:v>
      </x:c>
      <x:c r="B1293" s="2" t="str">
        <x:f>'Inventory detail'!A167</x:f>
        <x:v>COIL</x:v>
      </x:c>
      <x:c r="C1293" s="2" t="str">
        <x:f>'Inventory detail'!B167</x:f>
        <x:v>60</x:v>
      </x:c>
      <x:c r="D1293" s="2" t="str">
        <x:f>'Inventory detail'!C167</x:f>
        <x:v>8CLR12-4</x:v>
      </x:c>
      <x:c r="E1293" s="10" t="n">
        <x:f>A167</x:f>
        <x:v>46327</x:v>
      </x:c>
      <x:c r="F1293" s="7" t="n">
        <x:f>O167</x:f>
        <x:v>6983.162217659137</x:v>
      </x:c>
      <x:c r="G1293" s="7" t="n">
        <x:f>Q167</x:f>
        <x:v>0</x:v>
      </x:c>
      <x:c r="H1293" s="7" t="n">
        <x:f>R167</x:f>
        <x:v>0</x:v>
      </x:c>
      <x:c r="I1293" s="7" t="n">
        <x:f>SUMIFS('PO detail'!$W$1406:$W$1411,'PO detail'!$V$1406:$V$1411,"&gt;="&amp;E1293,'PO detail'!$V$1406:$V$1411,"&lt;"&amp;A1293)</x:f>
        <x:v>0</x:v>
      </x:c>
      <x:c r="J1293" s="7" t="n">
        <x:f>SUMIFS('PO detail'!$X$1406:$X$1411,'PO detail'!$V$1406:$V$1411,"&gt;="&amp;E1293,'PO detail'!$V$1406:$V$1411,"&lt;"&amp;A1293)</x:f>
        <x:v>0</x:v>
      </x:c>
      <x:c r="K1293" s="7" t="n">
        <x:f>SUMIFS('PO detail'!$Y$1406:$Y$1411,'PO detail'!$V$1406:$V$1411,"&gt;="&amp;E1293,'PO detail'!$V$1406:$V$1411,"&lt;"&amp;A1293)</x:f>
        <x:v>0</x:v>
      </x:c>
      <x:c r="L1293" s="7" t="n">
        <x:f>'Inventory detail'!F167*Summary!$K$5*(A1293-E1293)/Summary!$K$6</x:f>
        <x:v>1848.0492813141684</x:v>
      </x:c>
      <x:c r="M1293" s="7" t="n">
        <x:f>MAX(0,H1293-L1293)</x:f>
        <x:v>0</x:v>
      </x:c>
      <x:c r="N1293" s="7" t="n">
        <x:f>MAX(0,L1293-H1293)</x:f>
        <x:v>1848.0492813141684</x:v>
      </x:c>
      <x:c r="O1293" s="7" t="n">
        <x:f>MAX(0,F1293+I1293-N1293)</x:f>
        <x:v>5135.112936344969</x:v>
      </x:c>
      <x:c r="P1293" s="7" t="n">
        <x:f>MAX(0,N1293-F1293-I1293)</x:f>
        <x:v>0</x:v>
      </x:c>
      <x:c r="Q1293" s="7" t="n">
        <x:f>MAX(0,G1293+J1293-P1293)</x:f>
        <x:v>0</x:v>
      </x:c>
      <x:c r="R1293" s="7" t="n">
        <x:f>M1293+MAX(0,K1293-MAX(0,P1293-G1293-J1293))</x:f>
        <x:v>0</x:v>
      </x:c>
      <x:c r="S1293" s="7" t="n">
        <x:f>SUM(O1293,Q1293,R1293)</x:f>
        <x:v>5135.112936344969</x:v>
      </x:c>
      <x:c r="T1293" s="14" t="n">
        <x:f>'Inventory detail'!T167</x:f>
        <x:v>0.042</x:v>
      </x:c>
      <x:c r="U1293" s="14" t="n">
        <x:f>'Inventory detail'!U167</x:f>
        <x:v>0.041216499999999996</x:v>
      </x:c>
      <x:c r="V1293" s="9" t="n">
        <x:f>O1293*T1293</x:f>
        <x:v>215.6747433264887</x:v>
      </x:c>
      <x:c r="W1293" s="9" t="n">
        <x:f>Q1293*T1293</x:f>
        <x:v>0</x:v>
      </x:c>
      <x:c r="X1293" s="9" t="n">
        <x:f>R1293*T1293</x:f>
        <x:v>0</x:v>
      </x:c>
      <x:c r="Y1293" s="9" t="n">
        <x:f>S1293*T1293</x:f>
        <x:v>215.6747433264887</x:v>
      </x:c>
      <x:c r="Z1293" s="9" t="n">
        <x:f>IF(ISNUMBER(U1293),S1293*(U1293-T1293),"n.a.")</x:f>
        <x:v>-4.023360985626316</x:v>
      </x:c>
      <x:c r="AA1293" s="9" t="n">
        <x:f>IF(ISNUMBER(U1293),Y1293,0)</x:f>
        <x:v>215.6747433264887</x:v>
      </x:c>
      <x:c r="AB1293" s="7" t="n">
        <x:f>MAX(0,L1293-SUM(F1293:K1293))</x:f>
        <x:v>0</x:v>
      </x:c>
    </x:row>
    <x:row r="1294" ht="22" customHeight="1">
      <x:c r="A1294" s="18" t="n">
        <x:f>Summary!D$41</x:f>
        <x:v>46357</x:v>
      </x:c>
      <x:c r="B1294" s="2" t="str">
        <x:f>'Inventory detail'!A168</x:f>
        <x:v>POUC</x:v>
      </x:c>
      <x:c r="C1294" s="2" t="str">
        <x:f>'Inventory detail'!B168</x:f>
        <x:v>60</x:v>
      </x:c>
      <x:c r="D1294" s="2" t="str">
        <x:f>'Inventory detail'!C168</x:f>
        <x:v>LUG5</x:v>
      </x:c>
      <x:c r="E1294" s="10" t="n">
        <x:f>A168</x:f>
        <x:v>46327</x:v>
      </x:c>
      <x:c r="F1294" s="7" t="n">
        <x:f>O168</x:f>
        <x:v>0</x:v>
      </x:c>
      <x:c r="G1294" s="7" t="n">
        <x:f>Q168</x:f>
        <x:v>22589.456755646817</x:v>
      </x:c>
      <x:c r="H1294" s="7" t="n">
        <x:f>R168</x:f>
        <x:v>0</x:v>
      </x:c>
      <x:c r="I1294" s="7" t="n">
        <x:f>SUMIFS('PO detail'!$W$1802:$W$1803,'PO detail'!$V$1802:$V$1803,"&gt;="&amp;E1294,'PO detail'!$V$1802:$V$1803,"&lt;"&amp;A1294)</x:f>
        <x:v>0</x:v>
      </x:c>
      <x:c r="J1294" s="7" t="n">
        <x:f>SUMIFS('PO detail'!$X$1802:$X$1803,'PO detail'!$V$1802:$V$1803,"&gt;="&amp;E1294,'PO detail'!$V$1802:$V$1803,"&lt;"&amp;A1294)</x:f>
        <x:v>0</x:v>
      </x:c>
      <x:c r="K1294" s="7" t="n">
        <x:f>SUMIFS('PO detail'!$Y$1802:$Y$1803,'PO detail'!$V$1802:$V$1803,"&gt;="&amp;E1294,'PO detail'!$V$1802:$V$1803,"&lt;"&amp;A1294)</x:f>
        <x:v>0</x:v>
      </x:c>
      <x:c r="L1294" s="7" t="n">
        <x:f>'Inventory detail'!F168*Summary!$K$5*(A1294-E1294)/Summary!$K$6</x:f>
        <x:v>1839.8390143737167</x:v>
      </x:c>
      <x:c r="M1294" s="7" t="n">
        <x:f>MAX(0,H1294-L1294)</x:f>
        <x:v>0</x:v>
      </x:c>
      <x:c r="N1294" s="7" t="n">
        <x:f>MAX(0,L1294-H1294)</x:f>
        <x:v>1839.8390143737167</x:v>
      </x:c>
      <x:c r="O1294" s="7" t="n">
        <x:f>MAX(0,F1294+I1294-N1294)</x:f>
        <x:v>0</x:v>
      </x:c>
      <x:c r="P1294" s="7" t="n">
        <x:f>MAX(0,N1294-F1294-I1294)</x:f>
        <x:v>1839.8390143737167</x:v>
      </x:c>
      <x:c r="Q1294" s="7" t="n">
        <x:f>MAX(0,G1294+J1294-P1294)</x:f>
        <x:v>20749.6177412731</x:v>
      </x:c>
      <x:c r="R1294" s="7" t="n">
        <x:f>M1294+MAX(0,K1294-MAX(0,P1294-G1294-J1294))</x:f>
        <x:v>0</x:v>
      </x:c>
      <x:c r="S1294" s="7" t="n">
        <x:f>SUM(O1294,Q1294,R1294)</x:f>
        <x:v>20749.6177412731</x:v>
      </x:c>
      <x:c r="T1294" s="14" t="n">
        <x:f>'Inventory detail'!T168</x:f>
        <x:v>0.0103</x:v>
      </x:c>
      <x:c r="U1294" s="14" t="n">
        <x:f>'Inventory detail'!U168</x:f>
        <x:v>0.01122</x:v>
      </x:c>
      <x:c r="V1294" s="9" t="n">
        <x:f>O1294*T1294</x:f>
        <x:v>0</x:v>
      </x:c>
      <x:c r="W1294" s="9" t="n">
        <x:f>Q1294*T1294</x:f>
        <x:v>213.72106273511295</x:v>
      </x:c>
      <x:c r="X1294" s="9" t="n">
        <x:f>R1294*T1294</x:f>
        <x:v>0</x:v>
      </x:c>
      <x:c r="Y1294" s="9" t="n">
        <x:f>S1294*T1294</x:f>
        <x:v>213.72106273511295</x:v>
      </x:c>
      <x:c r="Z1294" s="9" t="n">
        <x:f>IF(ISNUMBER(U1294),S1294*(U1294-T1294),"n.a.")</x:f>
        <x:v>19.089648321971268</x:v>
      </x:c>
      <x:c r="AA1294" s="9" t="n">
        <x:f>IF(ISNUMBER(U1294),Y1294,0)</x:f>
        <x:v>213.72106273511295</x:v>
      </x:c>
      <x:c r="AB1294" s="7" t="n">
        <x:f>MAX(0,L1294-SUM(F1294:K1294))</x:f>
        <x:v>0</x:v>
      </x:c>
    </x:row>
    <x:row r="1295" ht="22" customHeight="1">
      <x:c r="A1295" s="18" t="n">
        <x:f>Summary!D$41</x:f>
        <x:v>46357</x:v>
      </x:c>
      <x:c r="B1295" s="2" t="str">
        <x:f>'Inventory detail'!A169</x:f>
        <x:v>POUC</x:v>
      </x:c>
      <x:c r="C1295" s="2" t="str">
        <x:f>'Inventory detail'!B169</x:f>
        <x:v>10</x:v>
      </x:c>
      <x:c r="D1295" s="2" t="str">
        <x:f>'Inventory detail'!C169</x:f>
        <x:v>MEM10</x:v>
      </x:c>
      <x:c r="E1295" s="10" t="n">
        <x:f>A169</x:f>
        <x:v>46327</x:v>
      </x:c>
      <x:c r="F1295" s="7" t="n">
        <x:f>O169</x:f>
        <x:v>0</x:v>
      </x:c>
      <x:c r="G1295" s="7" t="n">
        <x:f>Q169</x:f>
        <x:v>11002.05338809035</x:v>
      </x:c>
      <x:c r="H1295" s="7" t="n">
        <x:f>R169</x:f>
        <x:v>0</x:v>
      </x:c>
      <x:c r="I1295" s="7" t="n">
        <x:f>SUMIFS('PO detail'!$W$1556:$W$1558,'PO detail'!$V$1556:$V$1558,"&gt;="&amp;E1295,'PO detail'!$V$1556:$V$1558,"&lt;"&amp;A1295)</x:f>
        <x:v>0</x:v>
      </x:c>
      <x:c r="J1295" s="7" t="n">
        <x:f>SUMIFS('PO detail'!$X$1556:$X$1558,'PO detail'!$V$1556:$V$1558,"&gt;="&amp;E1295,'PO detail'!$V$1556:$V$1558,"&lt;"&amp;A1295)</x:f>
        <x:v>8000</x:v>
      </x:c>
      <x:c r="K1295" s="7" t="n">
        <x:f>SUMIFS('PO detail'!$Y$1556:$Y$1558,'PO detail'!$V$1556:$V$1558,"&gt;="&amp;E1295,'PO detail'!$V$1556:$V$1558,"&lt;"&amp;A1295)</x:f>
        <x:v>0</x:v>
      </x:c>
      <x:c r="L1295" s="7" t="n">
        <x:f>'Inventory detail'!F169*Summary!$K$5*(A1295-E1295)/Summary!$K$6</x:f>
        <x:v>1823.4086242299795</x:v>
      </x:c>
      <x:c r="M1295" s="7" t="n">
        <x:f>MAX(0,H1295-L1295)</x:f>
        <x:v>0</x:v>
      </x:c>
      <x:c r="N1295" s="7" t="n">
        <x:f>MAX(0,L1295-H1295)</x:f>
        <x:v>1823.4086242299795</x:v>
      </x:c>
      <x:c r="O1295" s="7" t="n">
        <x:f>MAX(0,F1295+I1295-N1295)</x:f>
        <x:v>0</x:v>
      </x:c>
      <x:c r="P1295" s="7" t="n">
        <x:f>MAX(0,N1295-F1295-I1295)</x:f>
        <x:v>1823.4086242299795</x:v>
      </x:c>
      <x:c r="Q1295" s="7" t="n">
        <x:f>MAX(0,G1295+J1295-P1295)</x:f>
        <x:v>17178.64476386037</x:v>
      </x:c>
      <x:c r="R1295" s="7" t="n">
        <x:f>M1295+MAX(0,K1295-MAX(0,P1295-G1295-J1295))</x:f>
        <x:v>0</x:v>
      </x:c>
      <x:c r="S1295" s="7" t="n">
        <x:f>SUM(O1295,Q1295,R1295)</x:f>
        <x:v>17178.64476386037</x:v>
      </x:c>
      <x:c r="T1295" s="14" t="n">
        <x:f>'Inventory detail'!T169</x:f>
        <x:v>0.022000000000000002</x:v>
      </x:c>
      <x:c r="U1295" s="14" t="n">
        <x:f>'Inventory detail'!U169</x:f>
        <x:v>0.024089999999999997</x:v>
      </x:c>
      <x:c r="V1295" s="9" t="n">
        <x:f>O1295*T1295</x:f>
        <x:v>0</x:v>
      </x:c>
      <x:c r="W1295" s="9" t="n">
        <x:f>Q1295*T1295</x:f>
        <x:v>377.9301848049282</x:v>
      </x:c>
      <x:c r="X1295" s="9" t="n">
        <x:f>R1295*T1295</x:f>
        <x:v>0</x:v>
      </x:c>
      <x:c r="Y1295" s="9" t="n">
        <x:f>S1295*T1295</x:f>
        <x:v>377.9301848049282</x:v>
      </x:c>
      <x:c r="Z1295" s="9" t="n">
        <x:f>IF(ISNUMBER(U1295),S1295*(U1295-T1295),"n.a.")</x:f>
        <x:v>35.90336755646808</x:v>
      </x:c>
      <x:c r="AA1295" s="9" t="n">
        <x:f>IF(ISNUMBER(U1295),Y1295,0)</x:f>
        <x:v>377.9301848049282</x:v>
      </x:c>
      <x:c r="AB1295" s="7" t="n">
        <x:f>MAX(0,L1295-SUM(F1295:K1295))</x:f>
        <x:v>0</x:v>
      </x:c>
    </x:row>
    <x:row r="1296" ht="22" customHeight="1">
      <x:c r="A1296" s="18" t="n">
        <x:f>Summary!D$41</x:f>
        <x:v>46357</x:v>
      </x:c>
      <x:c r="B1296" s="2" t="str">
        <x:f>'Inventory detail'!A170</x:f>
        <x:v>POUC</x:v>
      </x:c>
      <x:c r="C1296" s="2" t="str">
        <x:f>'Inventory detail'!B170</x:f>
        <x:v>30</x:v>
      </x:c>
      <x:c r="D1296" s="2" t="str">
        <x:f>'Inventory detail'!C170</x:f>
        <x:v>RMEN5</x:v>
      </x:c>
      <x:c r="E1296" s="10" t="n">
        <x:f>A170</x:f>
        <x:v>46327</x:v>
      </x:c>
      <x:c r="F1296" s="7" t="n">
        <x:f>O170</x:f>
        <x:v>3727.23909650924</x:v>
      </x:c>
      <x:c r="G1296" s="7" t="n">
        <x:f>Q170</x:f>
        <x:v>1500</x:v>
      </x:c>
      <x:c r="H1296" s="7" t="n">
        <x:f>R170</x:f>
        <x:v>0</x:v>
      </x:c>
      <x:c r="I1296" s="7" t="n">
        <x:f>SUMIFS('PO detail'!$W$1698:$W$1702,'PO detail'!$V$1698:$V$1702,"&gt;="&amp;E1296,'PO detail'!$V$1698:$V$1702,"&lt;"&amp;A1296)</x:f>
        <x:v>0</x:v>
      </x:c>
      <x:c r="J1296" s="7" t="n">
        <x:f>SUMIFS('PO detail'!$X$1698:$X$1702,'PO detail'!$V$1698:$V$1702,"&gt;="&amp;E1296,'PO detail'!$V$1698:$V$1702,"&lt;"&amp;A1296)</x:f>
        <x:v>3000</x:v>
      </x:c>
      <x:c r="K1296" s="7" t="n">
        <x:f>SUMIFS('PO detail'!$Y$1698:$Y$1702,'PO detail'!$V$1698:$V$1702,"&gt;="&amp;E1296,'PO detail'!$V$1698:$V$1702,"&lt;"&amp;A1296)</x:f>
        <x:v>0</x:v>
      </x:c>
      <x:c r="L1296" s="7" t="n">
        <x:f>'Inventory detail'!F170*Summary!$K$5*(A1296-E1296)/Summary!$K$6</x:f>
        <x:v>1790.557700205339</x:v>
      </x:c>
      <x:c r="M1296" s="7" t="n">
        <x:f>MAX(0,H1296-L1296)</x:f>
        <x:v>0</x:v>
      </x:c>
      <x:c r="N1296" s="7" t="n">
        <x:f>MAX(0,L1296-H1296)</x:f>
        <x:v>1790.557700205339</x:v>
      </x:c>
      <x:c r="O1296" s="7" t="n">
        <x:f>MAX(0,F1296+I1296-N1296)</x:f>
        <x:v>1936.681396303901</x:v>
      </x:c>
      <x:c r="P1296" s="7" t="n">
        <x:f>MAX(0,N1296-F1296-I1296)</x:f>
        <x:v>0</x:v>
      </x:c>
      <x:c r="Q1296" s="7" t="n">
        <x:f>MAX(0,G1296+J1296-P1296)</x:f>
        <x:v>4500</x:v>
      </x:c>
      <x:c r="R1296" s="7" t="n">
        <x:f>M1296+MAX(0,K1296-MAX(0,P1296-G1296-J1296))</x:f>
        <x:v>0</x:v>
      </x:c>
      <x:c r="S1296" s="7" t="n">
        <x:f>SUM(O1296,Q1296,R1296)</x:f>
        <x:v>6436.681396303901</x:v>
      </x:c>
      <x:c r="T1296" s="14" t="n">
        <x:f>'Inventory detail'!T170</x:f>
        <x:v>0.13720000000000002</x:v>
      </x:c>
      <x:c r="U1296" s="14" t="n">
        <x:f>'Inventory detail'!U170</x:f>
        <x:v>0.14949</x:v>
      </x:c>
      <x:c r="V1296" s="9" t="n">
        <x:f>O1296*T1296</x:f>
        <x:v>265.7126875728953</x:v>
      </x:c>
      <x:c r="W1296" s="9" t="n">
        <x:f>Q1296*T1296</x:f>
        <x:v>617.4000000000001</x:v>
      </x:c>
      <x:c r="X1296" s="9" t="n">
        <x:f>R1296*T1296</x:f>
        <x:v>0</x:v>
      </x:c>
      <x:c r="Y1296" s="9" t="n">
        <x:f>S1296*T1296</x:f>
        <x:v>883.1126875728953</x:v>
      </x:c>
      <x:c r="Z1296" s="9" t="n">
        <x:f>IF(ISNUMBER(U1296),S1296*(U1296-T1296),"n.a.")</x:f>
        <x:v>79.10681436057492</x:v>
      </x:c>
      <x:c r="AA1296" s="9" t="n">
        <x:f>IF(ISNUMBER(U1296),Y1296,0)</x:f>
        <x:v>883.1126875728953</x:v>
      </x:c>
      <x:c r="AB1296" s="7" t="n">
        <x:f>MAX(0,L1296-SUM(F1296:K1296))</x:f>
        <x:v>0</x:v>
      </x:c>
    </x:row>
    <x:row r="1297" ht="22" customHeight="1">
      <x:c r="A1297" s="18" t="n">
        <x:f>Summary!D$41</x:f>
        <x:v>46357</x:v>
      </x:c>
      <x:c r="B1297" s="2" t="str">
        <x:f>'Inventory detail'!A171</x:f>
        <x:v>POUC</x:v>
      </x:c>
      <x:c r="C1297" s="2" t="str">
        <x:f>'Inventory detail'!B171</x:f>
        <x:v>10</x:v>
      </x:c>
      <x:c r="D1297" s="2" t="str">
        <x:f>'Inventory detail'!C171</x:f>
        <x:v>PHO5</x:v>
      </x:c>
      <x:c r="E1297" s="10" t="n">
        <x:f>A171</x:f>
        <x:v>46327</x:v>
      </x:c>
      <x:c r="F1297" s="7" t="n">
        <x:f>O171</x:f>
        <x:v>1139.8357289527721</x:v>
      </x:c>
      <x:c r="G1297" s="7" t="n">
        <x:f>Q171</x:f>
        <x:v>0</x:v>
      </x:c>
      <x:c r="H1297" s="7" t="n">
        <x:f>R171</x:f>
        <x:v>0</x:v>
      </x:c>
      <x:c r="I1297" s="7" t="n">
        <x:f>SUMIFS('PO detail'!$W$1580:$W$1583,'PO detail'!$V$1580:$V$1583,"&gt;="&amp;E1297,'PO detail'!$V$1580:$V$1583,"&lt;"&amp;A1297)</x:f>
        <x:v>0</x:v>
      </x:c>
      <x:c r="J1297" s="7" t="n">
        <x:f>SUMIFS('PO detail'!$X$1580:$X$1583,'PO detail'!$V$1580:$V$1583,"&gt;="&amp;E1297,'PO detail'!$V$1580:$V$1583,"&lt;"&amp;A1297)</x:f>
        <x:v>12000</x:v>
      </x:c>
      <x:c r="K1297" s="7" t="n">
        <x:f>SUMIFS('PO detail'!$Y$1580:$Y$1583,'PO detail'!$V$1580:$V$1583,"&gt;="&amp;E1297,'PO detail'!$V$1580:$V$1583,"&lt;"&amp;A1297)</x:f>
        <x:v>0</x:v>
      </x:c>
      <x:c r="L1297" s="7" t="n">
        <x:f>'Inventory detail'!F171*Summary!$K$5*(A1297-E1297)/Summary!$K$6</x:f>
        <x:v>1774.1273100616017</x:v>
      </x:c>
      <x:c r="M1297" s="7" t="n">
        <x:f>MAX(0,H1297-L1297)</x:f>
        <x:v>0</x:v>
      </x:c>
      <x:c r="N1297" s="7" t="n">
        <x:f>MAX(0,L1297-H1297)</x:f>
        <x:v>1774.1273100616017</x:v>
      </x:c>
      <x:c r="O1297" s="7" t="n">
        <x:f>MAX(0,F1297+I1297-N1297)</x:f>
        <x:v>0</x:v>
      </x:c>
      <x:c r="P1297" s="7" t="n">
        <x:f>MAX(0,N1297-F1297-I1297)</x:f>
        <x:v>634.2915811088296</x:v>
      </x:c>
      <x:c r="Q1297" s="7" t="n">
        <x:f>MAX(0,G1297+J1297-P1297)</x:f>
        <x:v>11365.70841889117</x:v>
      </x:c>
      <x:c r="R1297" s="7" t="n">
        <x:f>M1297+MAX(0,K1297-MAX(0,P1297-G1297-J1297))</x:f>
        <x:v>0</x:v>
      </x:c>
      <x:c r="S1297" s="7" t="n">
        <x:f>SUM(O1297,Q1297,R1297)</x:f>
        <x:v>11365.70841889117</x:v>
      </x:c>
      <x:c r="T1297" s="14" t="n">
        <x:f>'Inventory detail'!T171</x:f>
        <x:v>0.0364</x:v>
      </x:c>
      <x:c r="U1297" s="14" t="n">
        <x:f>'Inventory detail'!U171</x:f>
        <x:v>0.039765</x:v>
      </x:c>
      <x:c r="V1297" s="9" t="n">
        <x:f>O1297*T1297</x:f>
        <x:v>0</x:v>
      </x:c>
      <x:c r="W1297" s="9" t="n">
        <x:f>Q1297*T1297</x:f>
        <x:v>413.71178644763864</x:v>
      </x:c>
      <x:c r="X1297" s="9" t="n">
        <x:f>R1297*T1297</x:f>
        <x:v>0</x:v>
      </x:c>
      <x:c r="Y1297" s="9" t="n">
        <x:f>S1297*T1297</x:f>
        <x:v>413.71178644763864</x:v>
      </x:c>
      <x:c r="Z1297" s="9" t="n">
        <x:f>IF(ISNUMBER(U1297),S1297*(U1297-T1297),"n.a.")</x:f>
        <x:v>38.24560882956879</x:v>
      </x:c>
      <x:c r="AA1297" s="9" t="n">
        <x:f>IF(ISNUMBER(U1297),Y1297,0)</x:f>
        <x:v>413.71178644763864</x:v>
      </x:c>
      <x:c r="AB1297" s="7" t="n">
        <x:f>MAX(0,L1297-SUM(F1297:K1297))</x:f>
        <x:v>0</x:v>
      </x:c>
    </x:row>
    <x:row r="1298" ht="22" customHeight="1">
      <x:c r="A1298" s="18" t="n">
        <x:f>Summary!D$41</x:f>
        <x:v>46357</x:v>
      </x:c>
      <x:c r="B1298" s="2" t="str">
        <x:f>'Inventory detail'!A172</x:f>
        <x:v>WIRE</x:v>
      </x:c>
      <x:c r="C1298" s="2" t="str">
        <x:f>'Inventory detail'!B172</x:f>
        <x:v>60</x:v>
      </x:c>
      <x:c r="D1298" s="2" t="str">
        <x:f>'Inventory detail'!C172</x:f>
        <x:v>DL012SIL</x:v>
      </x:c>
      <x:c r="E1298" s="10" t="n">
        <x:f>A172</x:f>
        <x:v>46327</x:v>
      </x:c>
      <x:c r="F1298" s="7" t="n">
        <x:f>O172</x:f>
        <x:v>0</x:v>
      </x:c>
      <x:c r="G1298" s="7" t="n">
        <x:f>Q172</x:f>
        <x:v>0</x:v>
      </x:c>
      <x:c r="H1298" s="7" t="n">
        <x:f>R172</x:f>
        <x:v>0</x:v>
      </x:c>
      <x:c r="I1298" s="7" t="n">
        <x:f>0</x:f>
        <x:v>0</x:v>
      </x:c>
      <x:c r="J1298" s="7" t="n">
        <x:f>0</x:f>
        <x:v>0</x:v>
      </x:c>
      <x:c r="K1298" s="7" t="n">
        <x:f>0</x:f>
        <x:v>0</x:v>
      </x:c>
      <x:c r="L1298" s="7" t="n">
        <x:f>'Inventory detail'!F172*Summary!$K$5*(A1298-E1298)/Summary!$K$6</x:f>
        <x:v>1757.6969199178643</x:v>
      </x:c>
      <x:c r="M1298" s="7" t="n">
        <x:f>MAX(0,H1298-L1298)</x:f>
        <x:v>0</x:v>
      </x:c>
      <x:c r="N1298" s="7" t="n">
        <x:f>MAX(0,L1298-H1298)</x:f>
        <x:v>1757.6969199178643</x:v>
      </x:c>
      <x:c r="O1298" s="7" t="n">
        <x:f>MAX(0,F1298+I1298-N1298)</x:f>
        <x:v>0</x:v>
      </x:c>
      <x:c r="P1298" s="7" t="n">
        <x:f>MAX(0,N1298-F1298-I1298)</x:f>
        <x:v>1757.6969199178643</x:v>
      </x:c>
      <x:c r="Q1298" s="7" t="n">
        <x:f>MAX(0,G1298+J1298-P1298)</x:f>
        <x:v>0</x:v>
      </x:c>
      <x:c r="R1298" s="7" t="n">
        <x:f>M1298+MAX(0,K1298-MAX(0,P1298-G1298-J1298))</x:f>
        <x:v>0</x:v>
      </x:c>
      <x:c r="S1298" s="7" t="n">
        <x:f>SUM(O1298,Q1298,R1298)</x:f>
        <x:v>0</x:v>
      </x:c>
      <x:c r="T1298" s="14" t="n">
        <x:f>'Inventory detail'!T172</x:f>
        <x:v>0.08259999999999999</x:v>
      </x:c>
      <x:c r="U1298" s="14" t="n">
        <x:f>'Inventory detail'!U172</x:f>
        <x:v>0.08259999999999999</x:v>
      </x:c>
      <x:c r="V1298" s="9" t="n">
        <x:f>O1298*T1298</x:f>
        <x:v>0</x:v>
      </x:c>
      <x:c r="W1298" s="9" t="n">
        <x:f>Q1298*T1298</x:f>
        <x:v>0</x:v>
      </x:c>
      <x:c r="X1298" s="9" t="n">
        <x:f>R1298*T1298</x:f>
        <x:v>0</x:v>
      </x:c>
      <x:c r="Y1298" s="9" t="n">
        <x:f>S1298*T1298</x:f>
        <x:v>0</x:v>
      </x:c>
      <x:c r="Z1298" s="9" t="n">
        <x:f>IF(ISNUMBER(U1298),S1298*(U1298-T1298),"n.a.")</x:f>
        <x:v>0</x:v>
      </x:c>
      <x:c r="AA1298" s="9" t="n">
        <x:f>IF(ISNUMBER(U1298),Y1298,0)</x:f>
        <x:v>0</x:v>
      </x:c>
      <x:c r="AB1298" s="7" t="n">
        <x:f>MAX(0,L1298-SUM(F1298:K1298))</x:f>
        <x:v>1757.6969199178643</x:v>
      </x:c>
    </x:row>
    <x:row r="1299" ht="22" customHeight="1">
      <x:c r="A1299" s="18" t="n">
        <x:f>Summary!D$41</x:f>
        <x:v>46357</x:v>
      </x:c>
      <x:c r="B1299" s="2" t="str">
        <x:f>'Inventory detail'!A173</x:f>
        <x:v>COIL</x:v>
      </x:c>
      <x:c r="C1299" s="2" t="str">
        <x:f>'Inventory detail'!B173</x:f>
        <x:v>10</x:v>
      </x:c>
      <x:c r="D1299" s="2" t="str">
        <x:f>'Inventory detail'!C173</x:f>
        <x:v>12NAV12-4</x:v>
      </x:c>
      <x:c r="E1299" s="10" t="n">
        <x:f>A173</x:f>
        <x:v>46327</x:v>
      </x:c>
      <x:c r="F1299" s="7" t="n">
        <x:f>O173</x:f>
        <x:v>3265.021437371663</x:v>
      </x:c>
      <x:c r="G1299" s="7" t="n">
        <x:f>Q173</x:f>
        <x:v>0</x:v>
      </x:c>
      <x:c r="H1299" s="7" t="n">
        <x:f>R173</x:f>
        <x:v>0</x:v>
      </x:c>
      <x:c r="I1299" s="7" t="n">
        <x:f>SUMIFS('PO detail'!$W$110:$W$115,'PO detail'!$V$110:$V$115,"&gt;="&amp;E1299,'PO detail'!$V$110:$V$115,"&lt;"&amp;A1299)</x:f>
        <x:v>2100</x:v>
      </x:c>
      <x:c r="J1299" s="7" t="n">
        <x:f>SUMIFS('PO detail'!$X$110:$X$115,'PO detail'!$V$110:$V$115,"&gt;="&amp;E1299,'PO detail'!$V$110:$V$115,"&lt;"&amp;A1299)</x:f>
        <x:v>0</x:v>
      </x:c>
      <x:c r="K1299" s="7" t="n">
        <x:f>SUMIFS('PO detail'!$Y$110:$Y$115,'PO detail'!$V$110:$V$115,"&gt;="&amp;E1299,'PO detail'!$V$110:$V$115,"&lt;"&amp;A1299)</x:f>
        <x:v>0</x:v>
      </x:c>
      <x:c r="L1299" s="7" t="n">
        <x:f>'Inventory detail'!F173*Summary!$K$5*(A1299-E1299)/Summary!$K$6</x:f>
        <x:v>1741.2763860369612</x:v>
      </x:c>
      <x:c r="M1299" s="7" t="n">
        <x:f>MAX(0,H1299-L1299)</x:f>
        <x:v>0</x:v>
      </x:c>
      <x:c r="N1299" s="7" t="n">
        <x:f>MAX(0,L1299-H1299)</x:f>
        <x:v>1741.2763860369612</x:v>
      </x:c>
      <x:c r="O1299" s="7" t="n">
        <x:f>MAX(0,F1299+I1299-N1299)</x:f>
        <x:v>3623.745051334701</x:v>
      </x:c>
      <x:c r="P1299" s="7" t="n">
        <x:f>MAX(0,N1299-F1299-I1299)</x:f>
        <x:v>0</x:v>
      </x:c>
      <x:c r="Q1299" s="7" t="n">
        <x:f>MAX(0,G1299+J1299-P1299)</x:f>
        <x:v>0</x:v>
      </x:c>
      <x:c r="R1299" s="7" t="n">
        <x:f>M1299+MAX(0,K1299-MAX(0,P1299-G1299-J1299))</x:f>
        <x:v>0</x:v>
      </x:c>
      <x:c r="S1299" s="7" t="n">
        <x:f>SUM(O1299,Q1299,R1299)</x:f>
        <x:v>3623.745051334701</x:v>
      </x:c>
      <x:c r="T1299" s="14" t="n">
        <x:f>'Inventory detail'!T173</x:f>
        <x:v>0.0717</x:v>
      </x:c>
      <x:c r="U1299" s="14" t="n">
        <x:f>'Inventory detail'!U173</x:f>
        <x:v>0.07027800000000001</x:v>
      </x:c>
      <x:c r="V1299" s="9" t="n">
        <x:f>O1299*T1299</x:f>
        <x:v>259.82252018069806</x:v>
      </x:c>
      <x:c r="W1299" s="9" t="n">
        <x:f>Q1299*T1299</x:f>
        <x:v>0</x:v>
      </x:c>
      <x:c r="X1299" s="9" t="n">
        <x:f>R1299*T1299</x:f>
        <x:v>0</x:v>
      </x:c>
      <x:c r="Y1299" s="9" t="n">
        <x:f>S1299*T1299</x:f>
        <x:v>259.82252018069806</x:v>
      </x:c>
      <x:c r="Z1299" s="9" t="n">
        <x:f>IF(ISNUMBER(U1299),S1299*(U1299-T1299),"n.a.")</x:f>
        <x:v>-5.152965462997919</x:v>
      </x:c>
      <x:c r="AA1299" s="9" t="n">
        <x:f>IF(ISNUMBER(U1299),Y1299,0)</x:f>
        <x:v>259.82252018069806</x:v>
      </x:c>
      <x:c r="AB1299" s="7" t="n">
        <x:f>MAX(0,L1299-SUM(F1299:K1299))</x:f>
        <x:v>0</x:v>
      </x:c>
    </x:row>
    <x:row r="1300" ht="22" customHeight="1">
      <x:c r="A1300" s="18" t="n">
        <x:f>Summary!D$41</x:f>
        <x:v>46357</x:v>
      </x:c>
      <x:c r="B1300" s="2" t="str">
        <x:f>'Inventory detail'!A174</x:f>
        <x:v>COIL</x:v>
      </x:c>
      <x:c r="C1300" s="2" t="str">
        <x:f>'Inventory detail'!B174</x:f>
        <x:v>10</x:v>
      </x:c>
      <x:c r="D1300" s="2" t="str">
        <x:f>'Inventory detail'!C174</x:f>
        <x:v>22WHT12-4</x:v>
      </x:c>
      <x:c r="E1300" s="10" t="n">
        <x:f>A174</x:f>
        <x:v>46327</x:v>
      </x:c>
      <x:c r="F1300" s="7" t="n">
        <x:f>O174</x:f>
        <x:v>12471.323531827515</x:v>
      </x:c>
      <x:c r="G1300" s="7" t="n">
        <x:f>Q174</x:f>
        <x:v>0</x:v>
      </x:c>
      <x:c r="H1300" s="7" t="n">
        <x:f>R174</x:f>
        <x:v>0</x:v>
      </x:c>
      <x:c r="I1300" s="7" t="n">
        <x:f>SUMIFS('PO detail'!$W$321:$W$329,'PO detail'!$V$321:$V$329,"&gt;="&amp;E1300,'PO detail'!$V$321:$V$329,"&lt;"&amp;A1300)</x:f>
        <x:v>0</x:v>
      </x:c>
      <x:c r="J1300" s="7" t="n">
        <x:f>SUMIFS('PO detail'!$X$321:$X$329,'PO detail'!$V$321:$V$329,"&gt;="&amp;E1300,'PO detail'!$V$321:$V$329,"&lt;"&amp;A1300)</x:f>
        <x:v>0</x:v>
      </x:c>
      <x:c r="K1300" s="7" t="n">
        <x:f>SUMIFS('PO detail'!$Y$321:$Y$329,'PO detail'!$V$321:$V$329,"&gt;="&amp;E1300,'PO detail'!$V$321:$V$329,"&lt;"&amp;A1300)</x:f>
        <x:v>0</x:v>
      </x:c>
      <x:c r="L1300" s="7" t="n">
        <x:f>'Inventory detail'!F174*Summary!$K$5*(A1300-E1300)/Summary!$K$6</x:f>
        <x:v>1733.0562628336754</x:v>
      </x:c>
      <x:c r="M1300" s="7" t="n">
        <x:f>MAX(0,H1300-L1300)</x:f>
        <x:v>0</x:v>
      </x:c>
      <x:c r="N1300" s="7" t="n">
        <x:f>MAX(0,L1300-H1300)</x:f>
        <x:v>1733.0562628336754</x:v>
      </x:c>
      <x:c r="O1300" s="7" t="n">
        <x:f>MAX(0,F1300+I1300-N1300)</x:f>
        <x:v>10738.267268993839</x:v>
      </x:c>
      <x:c r="P1300" s="7" t="n">
        <x:f>MAX(0,N1300-F1300-I1300)</x:f>
        <x:v>0</x:v>
      </x:c>
      <x:c r="Q1300" s="7" t="n">
        <x:f>MAX(0,G1300+J1300-P1300)</x:f>
        <x:v>0</x:v>
      </x:c>
      <x:c r="R1300" s="7" t="n">
        <x:f>M1300+MAX(0,K1300-MAX(0,P1300-G1300-J1300))</x:f>
        <x:v>0</x:v>
      </x:c>
      <x:c r="S1300" s="7" t="n">
        <x:f>SUM(O1300,Q1300,R1300)</x:f>
        <x:v>10738.267268993839</x:v>
      </x:c>
      <x:c r="T1300" s="14" t="n">
        <x:f>'Inventory detail'!T174</x:f>
        <x:v>0.1674</x:v>
      </x:c>
      <x:c r="U1300" s="14" t="n">
        <x:f>'Inventory detail'!U174</x:f>
        <x:v>0.163982</x:v>
      </x:c>
      <x:c r="V1300" s="9" t="n">
        <x:f>O1300*T1300</x:f>
        <x:v>1797.5859408295685</x:v>
      </x:c>
      <x:c r="W1300" s="9" t="n">
        <x:f>Q1300*T1300</x:f>
        <x:v>0</x:v>
      </x:c>
      <x:c r="X1300" s="9" t="n">
        <x:f>R1300*T1300</x:f>
        <x:v>0</x:v>
      </x:c>
      <x:c r="Y1300" s="9" t="n">
        <x:f>S1300*T1300</x:f>
        <x:v>1797.5859408295685</x:v>
      </x:c>
      <x:c r="Z1300" s="9" t="n">
        <x:f>IF(ISNUMBER(U1300),S1300*(U1300-T1300),"n.a.")</x:f>
        <x:v>-36.70339752542099</x:v>
      </x:c>
      <x:c r="AA1300" s="9" t="n">
        <x:f>IF(ISNUMBER(U1300),Y1300,0)</x:f>
        <x:v>1797.5859408295685</x:v>
      </x:c>
      <x:c r="AB1300" s="7" t="n">
        <x:f>MAX(0,L1300-SUM(F1300:K1300))</x:f>
        <x:v>0</x:v>
      </x:c>
    </x:row>
    <x:row r="1301" ht="22" customHeight="1">
      <x:c r="A1301" s="18" t="n">
        <x:f>Summary!D$41</x:f>
        <x:v>46357</x:v>
      </x:c>
      <x:c r="B1301" s="2" t="str">
        <x:f>'Inventory detail'!A175</x:f>
        <x:v>WIRE</x:v>
      </x:c>
      <x:c r="C1301" s="2" t="str">
        <x:f>'Inventory detail'!B175</x:f>
        <x:v>60</x:v>
      </x:c>
      <x:c r="D1301" s="2" t="str">
        <x:f>'Inventory detail'!C175</x:f>
        <x:v>DL014SIL</x:v>
      </x:c>
      <x:c r="E1301" s="10" t="n">
        <x:f>A175</x:f>
        <x:v>46327</x:v>
      </x:c>
      <x:c r="F1301" s="7" t="n">
        <x:f>O175</x:f>
        <x:v>0</x:v>
      </x:c>
      <x:c r="G1301" s="7" t="n">
        <x:f>Q175</x:f>
        <x:v>0</x:v>
      </x:c>
      <x:c r="H1301" s="7" t="n">
        <x:f>R175</x:f>
        <x:v>4771.323531827516</x:v>
      </x:c>
      <x:c r="I1301" s="7" t="n">
        <x:f>0</x:f>
        <x:v>0</x:v>
      </x:c>
      <x:c r="J1301" s="7" t="n">
        <x:f>0</x:f>
        <x:v>0</x:v>
      </x:c>
      <x:c r="K1301" s="7" t="n">
        <x:f>0</x:f>
        <x:v>0</x:v>
      </x:c>
      <x:c r="L1301" s="7" t="n">
        <x:f>'Inventory detail'!F175*Summary!$K$5*(A1301-E1301)/Summary!$K$6</x:f>
        <x:v>1733.0562628336754</x:v>
      </x:c>
      <x:c r="M1301" s="7" t="n">
        <x:f>MAX(0,H1301-L1301)</x:f>
        <x:v>3038.26726899384</x:v>
      </x:c>
      <x:c r="N1301" s="7" t="n">
        <x:f>MAX(0,L1301-H1301)</x:f>
        <x:v>0</x:v>
      </x:c>
      <x:c r="O1301" s="7" t="n">
        <x:f>MAX(0,F1301+I1301-N1301)</x:f>
        <x:v>0</x:v>
      </x:c>
      <x:c r="P1301" s="7" t="n">
        <x:f>MAX(0,N1301-F1301-I1301)</x:f>
        <x:v>0</x:v>
      </x:c>
      <x:c r="Q1301" s="7" t="n">
        <x:f>MAX(0,G1301+J1301-P1301)</x:f>
        <x:v>0</x:v>
      </x:c>
      <x:c r="R1301" s="7" t="n">
        <x:f>M1301+MAX(0,K1301-MAX(0,P1301-G1301-J1301))</x:f>
        <x:v>3038.26726899384</x:v>
      </x:c>
      <x:c r="S1301" s="7" t="n">
        <x:f>SUM(O1301,Q1301,R1301)</x:f>
        <x:v>3038.26726899384</x:v>
      </x:c>
      <x:c r="T1301" s="14" t="n">
        <x:f>'Inventory detail'!T175</x:f>
        <x:v>0.0363</x:v>
      </x:c>
      <x:c r="U1301" s="14" t="n">
        <x:f>'Inventory detail'!U175</x:f>
        <x:v>0.0363</x:v>
      </x:c>
      <x:c r="V1301" s="9" t="n">
        <x:f>O1301*T1301</x:f>
        <x:v>0</x:v>
      </x:c>
      <x:c r="W1301" s="9" t="n">
        <x:f>Q1301*T1301</x:f>
        <x:v>0</x:v>
      </x:c>
      <x:c r="X1301" s="9" t="n">
        <x:f>R1301*T1301</x:f>
        <x:v>110.2891018644764</x:v>
      </x:c>
      <x:c r="Y1301" s="9" t="n">
        <x:f>S1301*T1301</x:f>
        <x:v>110.2891018644764</x:v>
      </x:c>
      <x:c r="Z1301" s="9" t="n">
        <x:f>IF(ISNUMBER(U1301),S1301*(U1301-T1301),"n.a.")</x:f>
        <x:v>0</x:v>
      </x:c>
      <x:c r="AA1301" s="9" t="n">
        <x:f>IF(ISNUMBER(U1301),Y1301,0)</x:f>
        <x:v>110.2891018644764</x:v>
      </x:c>
      <x:c r="AB1301" s="7" t="n">
        <x:f>MAX(0,L1301-SUM(F1301:K1301))</x:f>
        <x:v>0</x:v>
      </x:c>
    </x:row>
    <x:row r="1302" ht="22" customHeight="1">
      <x:c r="A1302" s="18" t="n">
        <x:f>Summary!D$41</x:f>
        <x:v>46357</x:v>
      </x:c>
      <x:c r="B1302" s="2" t="str">
        <x:f>'Inventory detail'!A176</x:f>
        <x:v>COIL</x:v>
      </x:c>
      <x:c r="C1302" s="2" t="str">
        <x:f>'Inventory detail'!B176</x:f>
        <x:v>10</x:v>
      </x:c>
      <x:c r="D1302" s="2" t="str">
        <x:f>'Inventory detail'!C176</x:f>
        <x:v>40BLK12-4</x:v>
      </x:c>
      <x:c r="E1302" s="10" t="n">
        <x:f>A176</x:f>
        <x:v>46327</x:v>
      </x:c>
      <x:c r="F1302" s="7" t="n">
        <x:f>O176</x:f>
        <x:v>5624.8459958932235</x:v>
      </x:c>
      <x:c r="G1302" s="7" t="n">
        <x:f>Q176</x:f>
        <x:v>0</x:v>
      </x:c>
      <x:c r="H1302" s="7" t="n">
        <x:f>R176</x:f>
        <x:v>0</x:v>
      </x:c>
      <x:c r="I1302" s="7" t="n">
        <x:f>SUMIFS('PO detail'!$W$417:$W$423,'PO detail'!$V$417:$V$423,"&gt;="&amp;E1302,'PO detail'!$V$417:$V$423,"&lt;"&amp;A1302)</x:f>
        <x:v>0</x:v>
      </x:c>
      <x:c r="J1302" s="7" t="n">
        <x:f>SUMIFS('PO detail'!$X$417:$X$423,'PO detail'!$V$417:$V$423,"&gt;="&amp;E1302,'PO detail'!$V$417:$V$423,"&lt;"&amp;A1302)</x:f>
        <x:v>0</x:v>
      </x:c>
      <x:c r="K1302" s="7" t="n">
        <x:f>SUMIFS('PO detail'!$Y$417:$Y$423,'PO detail'!$V$417:$V$423,"&gt;="&amp;E1302,'PO detail'!$V$417:$V$423,"&lt;"&amp;A1302)</x:f>
        <x:v>0</x:v>
      </x:c>
      <x:c r="L1302" s="7" t="n">
        <x:f>'Inventory detail'!F176*Summary!$K$5*(A1302-E1302)/Summary!$K$6</x:f>
        <x:v>1663.2443531827516</x:v>
      </x:c>
      <x:c r="M1302" s="7" t="n">
        <x:f>MAX(0,H1302-L1302)</x:f>
        <x:v>0</x:v>
      </x:c>
      <x:c r="N1302" s="7" t="n">
        <x:f>MAX(0,L1302-H1302)</x:f>
        <x:v>1663.2443531827516</x:v>
      </x:c>
      <x:c r="O1302" s="7" t="n">
        <x:f>MAX(0,F1302+I1302-N1302)</x:f>
        <x:v>3961.601642710472</x:v>
      </x:c>
      <x:c r="P1302" s="7" t="n">
        <x:f>MAX(0,N1302-F1302-I1302)</x:f>
        <x:v>0</x:v>
      </x:c>
      <x:c r="Q1302" s="7" t="n">
        <x:f>MAX(0,G1302+J1302-P1302)</x:f>
        <x:v>0</x:v>
      </x:c>
      <x:c r="R1302" s="7" t="n">
        <x:f>M1302+MAX(0,K1302-MAX(0,P1302-G1302-J1302))</x:f>
        <x:v>0</x:v>
      </x:c>
      <x:c r="S1302" s="7" t="n">
        <x:f>SUM(O1302,Q1302,R1302)</x:f>
        <x:v>3961.601642710472</x:v>
      </x:c>
      <x:c r="T1302" s="14" t="n">
        <x:f>'Inventory detail'!T176</x:f>
        <x:v>0.30670000000000003</x:v>
      </x:c>
      <x:c r="U1302" s="14" t="n">
        <x:f>'Inventory detail'!U176</x:f>
        <x:v>0.30056</x:v>
      </x:c>
      <x:c r="V1302" s="9" t="n">
        <x:f>O1302*T1302</x:f>
        <x:v>1215.0232238193018</x:v>
      </x:c>
      <x:c r="W1302" s="9" t="n">
        <x:f>Q1302*T1302</x:f>
        <x:v>0</x:v>
      </x:c>
      <x:c r="X1302" s="9" t="n">
        <x:f>R1302*T1302</x:f>
        <x:v>0</x:v>
      </x:c>
      <x:c r="Y1302" s="9" t="n">
        <x:f>S1302*T1302</x:f>
        <x:v>1215.0232238193018</x:v>
      </x:c>
      <x:c r="Z1302" s="9" t="n">
        <x:f>IF(ISNUMBER(U1302),S1302*(U1302-T1302),"n.a.")</x:f>
        <x:v>-24.324234086242434</x:v>
      </x:c>
      <x:c r="AA1302" s="9" t="n">
        <x:f>IF(ISNUMBER(U1302),Y1302,0)</x:f>
        <x:v>1215.0232238193018</x:v>
      </x:c>
      <x:c r="AB1302" s="7" t="n">
        <x:f>MAX(0,L1302-SUM(F1302:K1302))</x:f>
        <x:v>0</x:v>
      </x:c>
    </x:row>
    <x:row r="1303" ht="22" customHeight="1">
      <x:c r="A1303" s="18" t="n">
        <x:f>Summary!D$41</x:f>
        <x:v>46357</x:v>
      </x:c>
      <x:c r="B1303" s="2" t="str">
        <x:f>'Inventory detail'!A177</x:f>
        <x:v>WIRE</x:v>
      </x:c>
      <x:c r="C1303" s="2" t="str">
        <x:f>'Inventory detail'!B177</x:f>
        <x:v>60</x:v>
      </x:c>
      <x:c r="D1303" s="2" t="str">
        <x:f>'Inventory detail'!C177</x:f>
        <x:v>DL516WHT</x:v>
      </x:c>
      <x:c r="E1303" s="10" t="n">
        <x:f>A177</x:f>
        <x:v>46327</x:v>
      </x:c>
      <x:c r="F1303" s="7" t="n">
        <x:f>O177</x:f>
        <x:v>0</x:v>
      </x:c>
      <x:c r="G1303" s="7" t="n">
        <x:f>Q177</x:f>
        <x:v>0</x:v>
      </x:c>
      <x:c r="H1303" s="7" t="n">
        <x:f>R177</x:f>
        <x:v>4640.586119096509</x:v>
      </x:c>
      <x:c r="I1303" s="7" t="n">
        <x:f>0</x:f>
        <x:v>0</x:v>
      </x:c>
      <x:c r="J1303" s="7" t="n">
        <x:f>0</x:f>
        <x:v>0</x:v>
      </x:c>
      <x:c r="K1303" s="7" t="n">
        <x:f>0</x:f>
        <x:v>0</x:v>
      </x:c>
      <x:c r="L1303" s="7" t="n">
        <x:f>'Inventory detail'!F177*Summary!$K$5*(A1303-E1303)/Summary!$K$6</x:f>
        <x:v>1642.7137577002056</x:v>
      </x:c>
      <x:c r="M1303" s="7" t="n">
        <x:f>MAX(0,H1303-L1303)</x:f>
        <x:v>2997.872361396303</x:v>
      </x:c>
      <x:c r="N1303" s="7" t="n">
        <x:f>MAX(0,L1303-H1303)</x:f>
        <x:v>0</x:v>
      </x:c>
      <x:c r="O1303" s="7" t="n">
        <x:f>MAX(0,F1303+I1303-N1303)</x:f>
        <x:v>0</x:v>
      </x:c>
      <x:c r="P1303" s="7" t="n">
        <x:f>MAX(0,N1303-F1303-I1303)</x:f>
        <x:v>0</x:v>
      </x:c>
      <x:c r="Q1303" s="7" t="n">
        <x:f>MAX(0,G1303+J1303-P1303)</x:f>
        <x:v>0</x:v>
      </x:c>
      <x:c r="R1303" s="7" t="n">
        <x:f>M1303+MAX(0,K1303-MAX(0,P1303-G1303-J1303))</x:f>
        <x:v>2997.872361396303</x:v>
      </x:c>
      <x:c r="S1303" s="7" t="n">
        <x:f>SUM(O1303,Q1303,R1303)</x:f>
        <x:v>2997.872361396303</x:v>
      </x:c>
      <x:c r="T1303" s="14" t="n">
        <x:f>'Inventory detail'!T177</x:f>
        <x:v>0.0475</x:v>
      </x:c>
      <x:c r="U1303" s="14" t="n">
        <x:f>'Inventory detail'!U177</x:f>
        <x:v>0.0475</x:v>
      </x:c>
      <x:c r="V1303" s="9" t="n">
        <x:f>O1303*T1303</x:f>
        <x:v>0</x:v>
      </x:c>
      <x:c r="W1303" s="9" t="n">
        <x:f>Q1303*T1303</x:f>
        <x:v>0</x:v>
      </x:c>
      <x:c r="X1303" s="9" t="n">
        <x:f>R1303*T1303</x:f>
        <x:v>142.3989371663244</x:v>
      </x:c>
      <x:c r="Y1303" s="9" t="n">
        <x:f>S1303*T1303</x:f>
        <x:v>142.3989371663244</x:v>
      </x:c>
      <x:c r="Z1303" s="9" t="n">
        <x:f>IF(ISNUMBER(U1303),S1303*(U1303-T1303),"n.a.")</x:f>
        <x:v>0</x:v>
      </x:c>
      <x:c r="AA1303" s="9" t="n">
        <x:f>IF(ISNUMBER(U1303),Y1303,0)</x:f>
        <x:v>142.3989371663244</x:v>
      </x:c>
      <x:c r="AB1303" s="7" t="n">
        <x:f>MAX(0,L1303-SUM(F1303:K1303))</x:f>
        <x:v>0</x:v>
      </x:c>
    </x:row>
    <x:row r="1304" ht="22" customHeight="1">
      <x:c r="A1304" s="18" t="n">
        <x:f>Summary!D$41</x:f>
        <x:v>46357</x:v>
      </x:c>
      <x:c r="B1304" s="2" t="str">
        <x:f>'Inventory detail'!A178</x:f>
        <x:v>POUC</x:v>
      </x:c>
      <x:c r="C1304" s="2" t="str">
        <x:f>'Inventory detail'!B178</x:f>
        <x:v>60</x:v>
      </x:c>
      <x:c r="D1304" s="2" t="str">
        <x:f>'Inventory detail'!C178</x:f>
        <x:v>SMEN5</x:v>
      </x:c>
      <x:c r="E1304" s="10" t="n">
        <x:f>A178</x:f>
        <x:v>46327</x:v>
      </x:c>
      <x:c r="F1304" s="7" t="n">
        <x:f>O178</x:f>
        <x:v>4984.670554414784</x:v>
      </x:c>
      <x:c r="G1304" s="7" t="n">
        <x:f>Q178</x:f>
        <x:v>1000</x:v>
      </x:c>
      <x:c r="H1304" s="7" t="n">
        <x:f>R178</x:f>
        <x:v>0</x:v>
      </x:c>
      <x:c r="I1304" s="7" t="n">
        <x:f>SUMIFS('PO detail'!$W$1846:$W$1850,'PO detail'!$V$1846:$V$1850,"&gt;="&amp;E1304,'PO detail'!$V$1846:$V$1850,"&lt;"&amp;A1304)</x:f>
        <x:v>0</x:v>
      </x:c>
      <x:c r="J1304" s="7" t="n">
        <x:f>SUMIFS('PO detail'!$X$1846:$X$1850,'PO detail'!$V$1846:$V$1850,"&gt;="&amp;E1304,'PO detail'!$V$1846:$V$1850,"&lt;"&amp;A1304)</x:f>
        <x:v>2000</x:v>
      </x:c>
      <x:c r="K1304" s="7" t="n">
        <x:f>SUMIFS('PO detail'!$Y$1846:$Y$1850,'PO detail'!$V$1846:$V$1850,"&gt;="&amp;E1304,'PO detail'!$V$1846:$V$1850,"&lt;"&amp;A1304)</x:f>
        <x:v>0</x:v>
      </x:c>
      <x:c r="L1304" s="7" t="n">
        <x:f>'Inventory detail'!F178*Summary!$K$5*(A1304-E1304)/Summary!$K$6</x:f>
        <x:v>1585.2123203285419</x:v>
      </x:c>
      <x:c r="M1304" s="7" t="n">
        <x:f>MAX(0,H1304-L1304)</x:f>
        <x:v>0</x:v>
      </x:c>
      <x:c r="N1304" s="7" t="n">
        <x:f>MAX(0,L1304-H1304)</x:f>
        <x:v>1585.2123203285419</x:v>
      </x:c>
      <x:c r="O1304" s="7" t="n">
        <x:f>MAX(0,F1304+I1304-N1304)</x:f>
        <x:v>3399.4582340862426</x:v>
      </x:c>
      <x:c r="P1304" s="7" t="n">
        <x:f>MAX(0,N1304-F1304-I1304)</x:f>
        <x:v>0</x:v>
      </x:c>
      <x:c r="Q1304" s="7" t="n">
        <x:f>MAX(0,G1304+J1304-P1304)</x:f>
        <x:v>3000</x:v>
      </x:c>
      <x:c r="R1304" s="7" t="n">
        <x:f>M1304+MAX(0,K1304-MAX(0,P1304-G1304-J1304))</x:f>
        <x:v>0</x:v>
      </x:c>
      <x:c r="S1304" s="7" t="n">
        <x:f>SUM(O1304,Q1304,R1304)</x:f>
        <x:v>6399.458234086243</x:v>
      </x:c>
      <x:c r="T1304" s="14" t="n">
        <x:f>'Inventory detail'!T178</x:f>
        <x:v>0.132</x:v>
      </x:c>
      <x:c r="U1304" s="14" t="n">
        <x:f>'Inventory detail'!U178</x:f>
        <x:v>0.14388</x:v>
      </x:c>
      <x:c r="V1304" s="9" t="n">
        <x:f>O1304*T1304</x:f>
        <x:v>448.72848689938405</x:v>
      </x:c>
      <x:c r="W1304" s="9" t="n">
        <x:f>Q1304*T1304</x:f>
        <x:v>396</x:v>
      </x:c>
      <x:c r="X1304" s="9" t="n">
        <x:f>R1304*T1304</x:f>
        <x:v>0</x:v>
      </x:c>
      <x:c r="Y1304" s="9" t="n">
        <x:f>S1304*T1304</x:f>
        <x:v>844.728486899384</x:v>
      </x:c>
      <x:c r="Z1304" s="9" t="n">
        <x:f>IF(ISNUMBER(U1304),S1304*(U1304-T1304),"n.a.")</x:f>
        <x:v>76.02556382094457</x:v>
      </x:c>
      <x:c r="AA1304" s="9" t="n">
        <x:f>IF(ISNUMBER(U1304),Y1304,0)</x:f>
        <x:v>844.728486899384</x:v>
      </x:c>
      <x:c r="AB1304" s="7" t="n">
        <x:f>MAX(0,L1304-SUM(F1304:K1304))</x:f>
        <x:v>0</x:v>
      </x:c>
    </x:row>
    <x:row r="1305" ht="22" customHeight="1">
      <x:c r="A1305" s="18" t="n">
        <x:f>Summary!D$41</x:f>
        <x:v>46357</x:v>
      </x:c>
      <x:c r="B1305" s="2" t="str">
        <x:f>'Inventory detail'!A179</x:f>
        <x:v>COIL</x:v>
      </x:c>
      <x:c r="C1305" s="2" t="str">
        <x:f>'Inventory detail'!B179</x:f>
        <x:v>10</x:v>
      </x:c>
      <x:c r="D1305" s="2" t="str">
        <x:f>'Inventory detail'!C179</x:f>
        <x:v>20WHT12-4</x:v>
      </x:c>
      <x:c r="E1305" s="10" t="n">
        <x:f>A179</x:f>
        <x:v>46327</x:v>
      </x:c>
      <x:c r="F1305" s="7" t="n">
        <x:f>O179</x:f>
        <x:v>4703.561724845996</x:v>
      </x:c>
      <x:c r="G1305" s="7" t="n">
        <x:f>Q179</x:f>
        <x:v>0</x:v>
      </x:c>
      <x:c r="H1305" s="7" t="n">
        <x:f>R179</x:f>
        <x:v>0</x:v>
      </x:c>
      <x:c r="I1305" s="7" t="n">
        <x:f>SUMIFS('PO detail'!$W$296:$W$300,'PO detail'!$V$296:$V$300,"&gt;="&amp;E1305,'PO detail'!$V$296:$V$300,"&lt;"&amp;A1305)</x:f>
        <x:v>1400</x:v>
      </x:c>
      <x:c r="J1305" s="7" t="n">
        <x:f>SUMIFS('PO detail'!$X$296:$X$300,'PO detail'!$V$296:$V$300,"&gt;="&amp;E1305,'PO detail'!$V$296:$V$300,"&lt;"&amp;A1305)</x:f>
        <x:v>0</x:v>
      </x:c>
      <x:c r="K1305" s="7" t="n">
        <x:f>SUMIFS('PO detail'!$Y$296:$Y$300,'PO detail'!$V$296:$V$300,"&gt;="&amp;E1305,'PO detail'!$V$296:$V$300,"&lt;"&amp;A1305)</x:f>
        <x:v>0</x:v>
      </x:c>
      <x:c r="L1305" s="7" t="n">
        <x:f>'Inventory detail'!F179*Summary!$K$5*(A1305-E1305)/Summary!$K$6</x:f>
        <x:v>1560.571663244353</x:v>
      </x:c>
      <x:c r="M1305" s="7" t="n">
        <x:f>MAX(0,H1305-L1305)</x:f>
        <x:v>0</x:v>
      </x:c>
      <x:c r="N1305" s="7" t="n">
        <x:f>MAX(0,L1305-H1305)</x:f>
        <x:v>1560.571663244353</x:v>
      </x:c>
      <x:c r="O1305" s="7" t="n">
        <x:f>MAX(0,F1305+I1305-N1305)</x:f>
        <x:v>4542.990061601643</x:v>
      </x:c>
      <x:c r="P1305" s="7" t="n">
        <x:f>MAX(0,N1305-F1305-I1305)</x:f>
        <x:v>0</x:v>
      </x:c>
      <x:c r="Q1305" s="7" t="n">
        <x:f>MAX(0,G1305+J1305-P1305)</x:f>
        <x:v>0</x:v>
      </x:c>
      <x:c r="R1305" s="7" t="n">
        <x:f>M1305+MAX(0,K1305-MAX(0,P1305-G1305-J1305))</x:f>
        <x:v>0</x:v>
      </x:c>
      <x:c r="S1305" s="7" t="n">
        <x:f>SUM(O1305,Q1305,R1305)</x:f>
        <x:v>4542.990061601643</x:v>
      </x:c>
      <x:c r="T1305" s="14" t="n">
        <x:f>'Inventory detail'!T179</x:f>
        <x:v>0.1567</x:v>
      </x:c>
      <x:c r="U1305" s="14" t="n">
        <x:f>'Inventory detail'!U179</x:f>
        <x:v>0.1534845</x:v>
      </x:c>
      <x:c r="V1305" s="9" t="n">
        <x:f>O1305*T1305</x:f>
        <x:v>711.8865426529775</x:v>
      </x:c>
      <x:c r="W1305" s="9" t="n">
        <x:f>Q1305*T1305</x:f>
        <x:v>0</x:v>
      </x:c>
      <x:c r="X1305" s="9" t="n">
        <x:f>R1305*T1305</x:f>
        <x:v>0</x:v>
      </x:c>
      <x:c r="Y1305" s="9" t="n">
        <x:f>S1305*T1305</x:f>
        <x:v>711.8865426529775</x:v>
      </x:c>
      <x:c r="Z1305" s="9" t="n">
        <x:f>IF(ISNUMBER(U1305),S1305*(U1305-T1305),"n.a.")</x:f>
        <x:v>-14.607984543080129</x:v>
      </x:c>
      <x:c r="AA1305" s="9" t="n">
        <x:f>IF(ISNUMBER(U1305),Y1305,0)</x:f>
        <x:v>711.8865426529775</x:v>
      </x:c>
      <x:c r="AB1305" s="7" t="n">
        <x:f>MAX(0,L1305-SUM(F1305:K1305))</x:f>
        <x:v>0</x:v>
      </x:c>
    </x:row>
    <x:row r="1306" ht="22" customHeight="1">
      <x:c r="A1306" s="18" t="n">
        <x:f>Summary!D$41</x:f>
        <x:v>46357</x:v>
      </x:c>
      <x:c r="B1306" s="2" t="str">
        <x:f>'Inventory detail'!A180</x:f>
        <x:v>POUC</x:v>
      </x:c>
      <x:c r="C1306" s="2" t="str">
        <x:f>'Inventory detail'!B180</x:f>
        <x:v>10</x:v>
      </x:c>
      <x:c r="D1306" s="2" t="str">
        <x:f>'Inventory detail'!C180</x:f>
        <x:v>IND7</x:v>
      </x:c>
      <x:c r="E1306" s="10" t="n">
        <x:f>A180</x:f>
        <x:v>46327</x:v>
      </x:c>
      <x:c r="F1306" s="7" t="n">
        <x:f>O180</x:f>
        <x:v>3022.4528952772075</x:v>
      </x:c>
      <x:c r="G1306" s="7" t="n">
        <x:f>Q180</x:f>
        <x:v>0</x:v>
      </x:c>
      <x:c r="H1306" s="7" t="n">
        <x:f>R180</x:f>
        <x:v>0</x:v>
      </x:c>
      <x:c r="I1306" s="7" t="n">
        <x:f>SUMIFS('PO detail'!$W$1472:$W$1472,'PO detail'!$V$1472:$V$1472,"&gt;="&amp;E1306,'PO detail'!$V$1472:$V$1472,"&lt;"&amp;A1306)</x:f>
        <x:v>0</x:v>
      </x:c>
      <x:c r="J1306" s="7" t="n">
        <x:f>SUMIFS('PO detail'!$X$1472:$X$1472,'PO detail'!$V$1472:$V$1472,"&gt;="&amp;E1306,'PO detail'!$V$1472:$V$1472,"&lt;"&amp;A1306)</x:f>
        <x:v>0</x:v>
      </x:c>
      <x:c r="K1306" s="7" t="n">
        <x:f>SUMIFS('PO detail'!$Y$1472:$Y$1472,'PO detail'!$V$1472:$V$1472,"&gt;="&amp;E1306,'PO detail'!$V$1472:$V$1472,"&lt;"&amp;A1306)</x:f>
        <x:v>0</x:v>
      </x:c>
      <x:c r="L1306" s="7" t="n">
        <x:f>'Inventory detail'!F180*Summary!$K$5*(A1306-E1306)/Summary!$K$6</x:f>
        <x:v>1535.931006160164</x:v>
      </x:c>
      <x:c r="M1306" s="7" t="n">
        <x:f>MAX(0,H1306-L1306)</x:f>
        <x:v>0</x:v>
      </x:c>
      <x:c r="N1306" s="7" t="n">
        <x:f>MAX(0,L1306-H1306)</x:f>
        <x:v>1535.931006160164</x:v>
      </x:c>
      <x:c r="O1306" s="7" t="n">
        <x:f>MAX(0,F1306+I1306-N1306)</x:f>
        <x:v>1486.5218891170434</x:v>
      </x:c>
      <x:c r="P1306" s="7" t="n">
        <x:f>MAX(0,N1306-F1306-I1306)</x:f>
        <x:v>0</x:v>
      </x:c>
      <x:c r="Q1306" s="7" t="n">
        <x:f>MAX(0,G1306+J1306-P1306)</x:f>
        <x:v>0</x:v>
      </x:c>
      <x:c r="R1306" s="7" t="n">
        <x:f>M1306+MAX(0,K1306-MAX(0,P1306-G1306-J1306))</x:f>
        <x:v>0</x:v>
      </x:c>
      <x:c r="S1306" s="7" t="n">
        <x:f>SUM(O1306,Q1306,R1306)</x:f>
        <x:v>1486.5218891170434</x:v>
      </x:c>
      <x:c r="T1306" s="14" t="n">
        <x:f>'Inventory detail'!T180</x:f>
        <x:v>0.0187</x:v>
      </x:c>
      <x:c r="U1306" s="14" t="n">
        <x:f>'Inventory detail'!U180</x:f>
        <x:v>0.020295</x:v>
      </x:c>
      <x:c r="V1306" s="9" t="n">
        <x:f>O1306*T1306</x:f>
        <x:v>27.797959326488716</x:v>
      </x:c>
      <x:c r="W1306" s="9" t="n">
        <x:f>Q1306*T1306</x:f>
        <x:v>0</x:v>
      </x:c>
      <x:c r="X1306" s="9" t="n">
        <x:f>R1306*T1306</x:f>
        <x:v>0</x:v>
      </x:c>
      <x:c r="Y1306" s="9" t="n">
        <x:f>S1306*T1306</x:f>
        <x:v>27.797959326488716</x:v>
      </x:c>
      <x:c r="Z1306" s="9" t="n">
        <x:f>IF(ISNUMBER(U1306),S1306*(U1306-T1306),"n.a.")</x:f>
        <x:v>2.371002413141683</x:v>
      </x:c>
      <x:c r="AA1306" s="9" t="n">
        <x:f>IF(ISNUMBER(U1306),Y1306,0)</x:f>
        <x:v>27.797959326488716</x:v>
      </x:c>
      <x:c r="AB1306" s="7" t="n">
        <x:f>MAX(0,L1306-SUM(F1306:K1306))</x:f>
        <x:v>0</x:v>
      </x:c>
    </x:row>
    <x:row r="1307" ht="22" customHeight="1">
      <x:c r="A1307" s="18" t="n">
        <x:f>Summary!D$41</x:f>
        <x:v>46357</x:v>
      </x:c>
      <x:c r="B1307" s="2" t="str">
        <x:f>'Inventory detail'!A181</x:f>
        <x:v>POUC</x:v>
      </x:c>
      <x:c r="C1307" s="2" t="str">
        <x:f>'Inventory detail'!B181</x:f>
        <x:v>60</x:v>
      </x:c>
      <x:c r="D1307" s="2" t="str">
        <x:f>'Inventory detail'!C181</x:f>
        <x:v>LMEN7</x:v>
      </x:c>
      <x:c r="E1307" s="10" t="n">
        <x:f>A181</x:f>
        <x:v>46327</x:v>
      </x:c>
      <x:c r="F1307" s="7" t="n">
        <x:f>O181</x:f>
        <x:v>0</x:v>
      </x:c>
      <x:c r="G1307" s="7" t="n">
        <x:f>Q181</x:f>
        <x:v>2328.747433264887</x:v>
      </x:c>
      <x:c r="H1307" s="7" t="n">
        <x:f>R181</x:f>
        <x:v>0</x:v>
      </x:c>
      <x:c r="I1307" s="7" t="n">
        <x:f>SUMIFS('PO detail'!$W$1796:$W$1800,'PO detail'!$V$1796:$V$1800,"&gt;="&amp;E1307,'PO detail'!$V$1796:$V$1800,"&lt;"&amp;A1307)</x:f>
        <x:v>0</x:v>
      </x:c>
      <x:c r="J1307" s="7" t="n">
        <x:f>SUMIFS('PO detail'!$X$1796:$X$1800,'PO detail'!$V$1796:$V$1800,"&gt;="&amp;E1307,'PO detail'!$V$1796:$V$1800,"&lt;"&amp;A1307)</x:f>
        <x:v>3300</x:v>
      </x:c>
      <x:c r="K1307" s="7" t="n">
        <x:f>SUMIFS('PO detail'!$Y$1796:$Y$1800,'PO detail'!$V$1796:$V$1800,"&gt;="&amp;E1307,'PO detail'!$V$1796:$V$1800,"&lt;"&amp;A1307)</x:f>
        <x:v>0</x:v>
      </x:c>
      <x:c r="L1307" s="7" t="n">
        <x:f>'Inventory detail'!F181*Summary!$K$5*(A1307-E1307)/Summary!$K$6</x:f>
        <x:v>1527.7207392197124</x:v>
      </x:c>
      <x:c r="M1307" s="7" t="n">
        <x:f>MAX(0,H1307-L1307)</x:f>
        <x:v>0</x:v>
      </x:c>
      <x:c r="N1307" s="7" t="n">
        <x:f>MAX(0,L1307-H1307)</x:f>
        <x:v>1527.7207392197124</x:v>
      </x:c>
      <x:c r="O1307" s="7" t="n">
        <x:f>MAX(0,F1307+I1307-N1307)</x:f>
        <x:v>0</x:v>
      </x:c>
      <x:c r="P1307" s="7" t="n">
        <x:f>MAX(0,N1307-F1307-I1307)</x:f>
        <x:v>1527.7207392197124</x:v>
      </x:c>
      <x:c r="Q1307" s="7" t="n">
        <x:f>MAX(0,G1307+J1307-P1307)</x:f>
        <x:v>4101.026694045175</x:v>
      </x:c>
      <x:c r="R1307" s="7" t="n">
        <x:f>M1307+MAX(0,K1307-MAX(0,P1307-G1307-J1307))</x:f>
        <x:v>0</x:v>
      </x:c>
      <x:c r="S1307" s="7" t="n">
        <x:f>SUM(O1307,Q1307,R1307)</x:f>
        <x:v>4101.026694045175</x:v>
      </x:c>
      <x:c r="T1307" s="14" t="n">
        <x:f>'Inventory detail'!T181</x:f>
        <x:v>0.20170000000000002</x:v>
      </x:c>
      <x:c r="U1307" s="14" t="n">
        <x:f>'Inventory detail'!U181</x:f>
        <x:v>0.21977999999999998</x:v>
      </x:c>
      <x:c r="V1307" s="9" t="n">
        <x:f>O1307*T1307</x:f>
        <x:v>0</x:v>
      </x:c>
      <x:c r="W1307" s="9" t="n">
        <x:f>Q1307*T1307</x:f>
        <x:v>827.1770841889119</x:v>
      </x:c>
      <x:c r="X1307" s="9" t="n">
        <x:f>R1307*T1307</x:f>
        <x:v>0</x:v>
      </x:c>
      <x:c r="Y1307" s="9" t="n">
        <x:f>S1307*T1307</x:f>
        <x:v>827.1770841889119</x:v>
      </x:c>
      <x:c r="Z1307" s="9" t="n">
        <x:f>IF(ISNUMBER(U1307),S1307*(U1307-T1307),"n.a.")</x:f>
        <x:v>74.14656262833658</x:v>
      </x:c>
      <x:c r="AA1307" s="9" t="n">
        <x:f>IF(ISNUMBER(U1307),Y1307,0)</x:f>
        <x:v>827.1770841889119</x:v>
      </x:c>
      <x:c r="AB1307" s="7" t="n">
        <x:f>MAX(0,L1307-SUM(F1307:K1307))</x:f>
        <x:v>0</x:v>
      </x:c>
    </x:row>
    <x:row r="1308" ht="22" customHeight="1">
      <x:c r="A1308" s="18" t="n">
        <x:f>Summary!D$41</x:f>
        <x:v>46357</x:v>
      </x:c>
      <x:c r="B1308" s="2" t="str">
        <x:f>'Inventory detail'!A182</x:f>
        <x:v>COIL</x:v>
      </x:c>
      <x:c r="C1308" s="2" t="str">
        <x:f>'Inventory detail'!B182</x:f>
        <x:v>60</x:v>
      </x:c>
      <x:c r="D1308" s="2" t="str">
        <x:f>'Inventory detail'!C182</x:f>
        <x:v>12BLK36-4</x:v>
      </x:c>
      <x:c r="E1308" s="10" t="n">
        <x:f>A182</x:f>
        <x:v>46327</x:v>
      </x:c>
      <x:c r="F1308" s="7" t="n">
        <x:f>O182</x:f>
        <x:v>153.9331416837781</x:v>
      </x:c>
      <x:c r="G1308" s="7" t="n">
        <x:f>Q182</x:f>
        <x:v>0</x:v>
      </x:c>
      <x:c r="H1308" s="7" t="n">
        <x:f>R182</x:f>
        <x:v>0</x:v>
      </x:c>
      <x:c r="I1308" s="7" t="n">
        <x:f>SUMIFS('PO detail'!$W$1066:$W$1071,'PO detail'!$V$1066:$V$1071,"&gt;="&amp;E1308,'PO detail'!$V$1066:$V$1071,"&lt;"&amp;A1308)</x:f>
        <x:v>7000</x:v>
      </x:c>
      <x:c r="J1308" s="7" t="n">
        <x:f>SUMIFS('PO detail'!$X$1066:$X$1071,'PO detail'!$V$1066:$V$1071,"&gt;="&amp;E1308,'PO detail'!$V$1066:$V$1071,"&lt;"&amp;A1308)</x:f>
        <x:v>0</x:v>
      </x:c>
      <x:c r="K1308" s="7" t="n">
        <x:f>SUMIFS('PO detail'!$Y$1066:$Y$1071,'PO detail'!$V$1066:$V$1071,"&gt;="&amp;E1308,'PO detail'!$V$1066:$V$1071,"&lt;"&amp;A1308)</x:f>
        <x:v>0</x:v>
      </x:c>
      <x:c r="L1308" s="7" t="n">
        <x:f>'Inventory detail'!F182*Summary!$K$5*(A1308-E1308)/Summary!$K$6</x:f>
        <x:v>1494.869815195072</x:v>
      </x:c>
      <x:c r="M1308" s="7" t="n">
        <x:f>MAX(0,H1308-L1308)</x:f>
        <x:v>0</x:v>
      </x:c>
      <x:c r="N1308" s="7" t="n">
        <x:f>MAX(0,L1308-H1308)</x:f>
        <x:v>1494.869815195072</x:v>
      </x:c>
      <x:c r="O1308" s="7" t="n">
        <x:f>MAX(0,F1308+I1308-N1308)</x:f>
        <x:v>5659.063326488706</x:v>
      </x:c>
      <x:c r="P1308" s="7" t="n">
        <x:f>MAX(0,N1308-F1308-I1308)</x:f>
        <x:v>0</x:v>
      </x:c>
      <x:c r="Q1308" s="7" t="n">
        <x:f>MAX(0,G1308+J1308-P1308)</x:f>
        <x:v>0</x:v>
      </x:c>
      <x:c r="R1308" s="7" t="n">
        <x:f>M1308+MAX(0,K1308-MAX(0,P1308-G1308-J1308))</x:f>
        <x:v>0</x:v>
      </x:c>
      <x:c r="S1308" s="7" t="n">
        <x:f>SUM(O1308,Q1308,R1308)</x:f>
        <x:v>5659.063326488706</x:v>
      </x:c>
      <x:c r="T1308" s="14" t="n">
        <x:f>'Inventory detail'!T182</x:f>
        <x:v>0.1825</x:v>
      </x:c>
      <x:c r="U1308" s="14" t="n">
        <x:f>'Inventory detail'!U182</x:f>
        <x:v>0.17878899999999998</x:v>
      </x:c>
      <x:c r="V1308" s="9" t="n">
        <x:f>O1308*T1308</x:f>
        <x:v>1032.7790570841887</x:v>
      </x:c>
      <x:c r="W1308" s="9" t="n">
        <x:f>Q1308*T1308</x:f>
        <x:v>0</x:v>
      </x:c>
      <x:c r="X1308" s="9" t="n">
        <x:f>R1308*T1308</x:f>
        <x:v>0</x:v>
      </x:c>
      <x:c r="Y1308" s="9" t="n">
        <x:f>S1308*T1308</x:f>
        <x:v>1032.7790570841887</x:v>
      </x:c>
      <x:c r="Z1308" s="9" t="n">
        <x:f>IF(ISNUMBER(U1308),S1308*(U1308-T1308),"n.a.")</x:f>
        <x:v>-21.000784004599698</x:v>
      </x:c>
      <x:c r="AA1308" s="9" t="n">
        <x:f>IF(ISNUMBER(U1308),Y1308,0)</x:f>
        <x:v>1032.7790570841887</x:v>
      </x:c>
      <x:c r="AB1308" s="7" t="n">
        <x:f>MAX(0,L1308-SUM(F1308:K1308))</x:f>
        <x:v>0</x:v>
      </x:c>
    </x:row>
    <x:row r="1309" ht="22" customHeight="1">
      <x:c r="A1309" s="18" t="n">
        <x:f>Summary!D$41</x:f>
        <x:v>46357</x:v>
      </x:c>
      <x:c r="B1309" s="2" t="str">
        <x:f>'Inventory detail'!A183</x:f>
        <x:v>POUC</x:v>
      </x:c>
      <x:c r="C1309" s="2" t="str">
        <x:f>'Inventory detail'!B183</x:f>
        <x:v>10</x:v>
      </x:c>
      <x:c r="D1309" s="2" t="str">
        <x:f>'Inventory detail'!C183</x:f>
        <x:v>IND5</x:v>
      </x:c>
      <x:c r="E1309" s="10" t="n">
        <x:f>A183</x:f>
        <x:v>46327</x:v>
      </x:c>
      <x:c r="F1309" s="7" t="n">
        <x:f>O183</x:f>
        <x:v>10000</x:v>
      </x:c>
      <x:c r="G1309" s="7" t="n">
        <x:f>Q183</x:f>
        <x:v>0</x:v>
      </x:c>
      <x:c r="H1309" s="7" t="n">
        <x:f>R183</x:f>
        <x:v>1053.933141683778</x:v>
      </x:c>
      <x:c r="I1309" s="7" t="n">
        <x:f>SUMIFS('PO detail'!$W$1470:$W$1471,'PO detail'!$V$1470:$V$1471,"&gt;="&amp;E1309,'PO detail'!$V$1470:$V$1471,"&lt;"&amp;A1309)</x:f>
        <x:v>0</x:v>
      </x:c>
      <x:c r="J1309" s="7" t="n">
        <x:f>SUMIFS('PO detail'!$X$1470:$X$1471,'PO detail'!$V$1470:$V$1471,"&gt;="&amp;E1309,'PO detail'!$V$1470:$V$1471,"&lt;"&amp;A1309)</x:f>
        <x:v>5000</x:v>
      </x:c>
      <x:c r="K1309" s="7" t="n">
        <x:f>SUMIFS('PO detail'!$Y$1470:$Y$1471,'PO detail'!$V$1470:$V$1471,"&gt;="&amp;E1309,'PO detail'!$V$1470:$V$1471,"&lt;"&amp;A1309)</x:f>
        <x:v>0</x:v>
      </x:c>
      <x:c r="L1309" s="7" t="n">
        <x:f>'Inventory detail'!F183*Summary!$K$5*(A1309-E1309)/Summary!$K$6</x:f>
        <x:v>1494.869815195072</x:v>
      </x:c>
      <x:c r="M1309" s="7" t="n">
        <x:f>MAX(0,H1309-L1309)</x:f>
        <x:v>0</x:v>
      </x:c>
      <x:c r="N1309" s="7" t="n">
        <x:f>MAX(0,L1309-H1309)</x:f>
        <x:v>440.936673511294</x:v>
      </x:c>
      <x:c r="O1309" s="7" t="n">
        <x:f>MAX(0,F1309+I1309-N1309)</x:f>
        <x:v>9559.063326488706</x:v>
      </x:c>
      <x:c r="P1309" s="7" t="n">
        <x:f>MAX(0,N1309-F1309-I1309)</x:f>
        <x:v>0</x:v>
      </x:c>
      <x:c r="Q1309" s="7" t="n">
        <x:f>MAX(0,G1309+J1309-P1309)</x:f>
        <x:v>5000</x:v>
      </x:c>
      <x:c r="R1309" s="7" t="n">
        <x:f>M1309+MAX(0,K1309-MAX(0,P1309-G1309-J1309))</x:f>
        <x:v>0</x:v>
      </x:c>
      <x:c r="S1309" s="7" t="n">
        <x:f>SUM(O1309,Q1309,R1309)</x:f>
        <x:v>14559.063326488706</x:v>
      </x:c>
      <x:c r="T1309" s="14" t="n">
        <x:f>'Inventory detail'!T183</x:f>
        <x:v>0.014199999999999999</x:v>
      </x:c>
      <x:c r="U1309" s="14" t="n">
        <x:f>'Inventory detail'!U183</x:f>
        <x:v>0.01551</x:v>
      </x:c>
      <x:c r="V1309" s="9" t="n">
        <x:f>O1309*T1309</x:f>
        <x:v>135.7386992361396</x:v>
      </x:c>
      <x:c r="W1309" s="9" t="n">
        <x:f>Q1309*T1309</x:f>
        <x:v>71</x:v>
      </x:c>
      <x:c r="X1309" s="9" t="n">
        <x:f>R1309*T1309</x:f>
        <x:v>0</x:v>
      </x:c>
      <x:c r="Y1309" s="9" t="n">
        <x:f>S1309*T1309</x:f>
        <x:v>206.7386992361396</x:v>
      </x:c>
      <x:c r="Z1309" s="9" t="n">
        <x:f>IF(ISNUMBER(U1309),S1309*(U1309-T1309),"n.a.")</x:f>
        <x:v>19.07237295770021</x:v>
      </x:c>
      <x:c r="AA1309" s="9" t="n">
        <x:f>IF(ISNUMBER(U1309),Y1309,0)</x:f>
        <x:v>206.7386992361396</x:v>
      </x:c>
      <x:c r="AB1309" s="7" t="n">
        <x:f>MAX(0,L1309-SUM(F1309:K1309))</x:f>
        <x:v>0</x:v>
      </x:c>
    </x:row>
    <x:row r="1310" ht="22" customHeight="1">
      <x:c r="A1310" s="18" t="n">
        <x:f>Summary!D$41</x:f>
        <x:v>46357</x:v>
      </x:c>
      <x:c r="B1310" s="2" t="str">
        <x:f>'Inventory detail'!A184</x:f>
        <x:v>POUC</x:v>
      </x:c>
      <x:c r="C1310" s="2" t="str">
        <x:f>'Inventory detail'!B184</x:f>
        <x:v>60</x:v>
      </x:c>
      <x:c r="D1310" s="2" t="str">
        <x:f>'Inventory detail'!C184</x:f>
        <x:v>JUM10</x:v>
      </x:c>
      <x:c r="E1310" s="10" t="n">
        <x:f>A184</x:f>
        <x:v>46327</x:v>
      </x:c>
      <x:c r="F1310" s="7" t="n">
        <x:f>O184</x:f>
        <x:v>0</x:v>
      </x:c>
      <x:c r="G1310" s="7" t="n">
        <x:f>Q184</x:f>
        <x:v>0</x:v>
      </x:c>
      <x:c r="H1310" s="7" t="n">
        <x:f>R184</x:f>
        <x:v>0</x:v>
      </x:c>
      <x:c r="I1310" s="7" t="n">
        <x:f>0</x:f>
        <x:v>0</x:v>
      </x:c>
      <x:c r="J1310" s="7" t="n">
        <x:f>0</x:f>
        <x:v>0</x:v>
      </x:c>
      <x:c r="K1310" s="7" t="n">
        <x:f>0</x:f>
        <x:v>0</x:v>
      </x:c>
      <x:c r="L1310" s="7" t="n">
        <x:f>'Inventory detail'!F184*Summary!$K$5*(A1310-E1310)/Summary!$K$6</x:f>
        <x:v>1486.6496919917863</x:v>
      </x:c>
      <x:c r="M1310" s="7" t="n">
        <x:f>MAX(0,H1310-L1310)</x:f>
        <x:v>0</x:v>
      </x:c>
      <x:c r="N1310" s="7" t="n">
        <x:f>MAX(0,L1310-H1310)</x:f>
        <x:v>1486.6496919917863</x:v>
      </x:c>
      <x:c r="O1310" s="7" t="n">
        <x:f>MAX(0,F1310+I1310-N1310)</x:f>
        <x:v>0</x:v>
      </x:c>
      <x:c r="P1310" s="7" t="n">
        <x:f>MAX(0,N1310-F1310-I1310)</x:f>
        <x:v>1486.6496919917863</x:v>
      </x:c>
      <x:c r="Q1310" s="7" t="n">
        <x:f>MAX(0,G1310+J1310-P1310)</x:f>
        <x:v>0</x:v>
      </x:c>
      <x:c r="R1310" s="7" t="n">
        <x:f>M1310+MAX(0,K1310-MAX(0,P1310-G1310-J1310))</x:f>
        <x:v>0</x:v>
      </x:c>
      <x:c r="S1310" s="7" t="n">
        <x:f>SUM(O1310,Q1310,R1310)</x:f>
        <x:v>0</x:v>
      </x:c>
      <x:c r="T1310" s="14" t="n">
        <x:f>'Inventory detail'!T184</x:f>
        <x:v>0.0225</x:v>
      </x:c>
      <x:c r="U1310" s="14" t="n">
        <x:f>'Inventory detail'!U184</x:f>
        <x:v>0.024585</x:v>
      </x:c>
      <x:c r="V1310" s="9" t="n">
        <x:f>O1310*T1310</x:f>
        <x:v>0</x:v>
      </x:c>
      <x:c r="W1310" s="9" t="n">
        <x:f>Q1310*T1310</x:f>
        <x:v>0</x:v>
      </x:c>
      <x:c r="X1310" s="9" t="n">
        <x:f>R1310*T1310</x:f>
        <x:v>0</x:v>
      </x:c>
      <x:c r="Y1310" s="9" t="n">
        <x:f>S1310*T1310</x:f>
        <x:v>0</x:v>
      </x:c>
      <x:c r="Z1310" s="9" t="n">
        <x:f>IF(ISNUMBER(U1310),S1310*(U1310-T1310),"n.a.")</x:f>
        <x:v>0</x:v>
      </x:c>
      <x:c r="AA1310" s="9" t="n">
        <x:f>IF(ISNUMBER(U1310),Y1310,0)</x:f>
        <x:v>0</x:v>
      </x:c>
      <x:c r="AB1310" s="7" t="n">
        <x:f>MAX(0,L1310-SUM(F1310:K1310))</x:f>
        <x:v>1486.6496919917863</x:v>
      </x:c>
    </x:row>
    <x:row r="1311" ht="22" customHeight="1">
      <x:c r="A1311" s="18" t="n">
        <x:f>Summary!D$41</x:f>
        <x:v>46357</x:v>
      </x:c>
      <x:c r="B1311" s="2" t="str">
        <x:f>'Inventory detail'!A185</x:f>
        <x:v>WIRE</x:v>
      </x:c>
      <x:c r="C1311" s="2" t="str">
        <x:f>'Inventory detail'!B185</x:f>
        <x:v>10</x:v>
      </x:c>
      <x:c r="D1311" s="2" t="str">
        <x:f>'Inventory detail'!C185</x:f>
        <x:v>DL916GOLD</x:v>
      </x:c>
      <x:c r="E1311" s="10" t="n">
        <x:f>A185</x:f>
        <x:v>46327</x:v>
      </x:c>
      <x:c r="F1311" s="7" t="n">
        <x:f>O185</x:f>
        <x:v>9866.522217659138</x:v>
      </x:c>
      <x:c r="G1311" s="7" t="n">
        <x:f>Q185</x:f>
        <x:v>0</x:v>
      </x:c>
      <x:c r="H1311" s="7" t="n">
        <x:f>R185</x:f>
        <x:v>0</x:v>
      </x:c>
      <x:c r="I1311" s="7" t="n">
        <x:f>SUMIFS('PO detail'!$W$2030:$W$2032,'PO detail'!$V$2030:$V$2032,"&gt;="&amp;E1311,'PO detail'!$V$2030:$V$2032,"&lt;"&amp;A1311)</x:f>
        <x:v>32000</x:v>
      </x:c>
      <x:c r="J1311" s="7" t="n">
        <x:f>SUMIFS('PO detail'!$X$2030:$X$2032,'PO detail'!$V$2030:$V$2032,"&gt;="&amp;E1311,'PO detail'!$V$2030:$V$2032,"&lt;"&amp;A1311)</x:f>
        <x:v>0</x:v>
      </x:c>
      <x:c r="K1311" s="7" t="n">
        <x:f>SUMIFS('PO detail'!$Y$2030:$Y$2032,'PO detail'!$V$2030:$V$2032,"&gt;="&amp;E1311,'PO detail'!$V$2030:$V$2032,"&lt;"&amp;A1311)</x:f>
        <x:v>0</x:v>
      </x:c>
      <x:c r="L1311" s="7" t="n">
        <x:f>'Inventory detail'!F185*Summary!$K$5*(A1311-E1311)/Summary!$K$6</x:f>
        <x:v>1478.4492813141685</x:v>
      </x:c>
      <x:c r="M1311" s="7" t="n">
        <x:f>MAX(0,H1311-L1311)</x:f>
        <x:v>0</x:v>
      </x:c>
      <x:c r="N1311" s="7" t="n">
        <x:f>MAX(0,L1311-H1311)</x:f>
        <x:v>1478.4492813141685</x:v>
      </x:c>
      <x:c r="O1311" s="7" t="n">
        <x:f>MAX(0,F1311+I1311-N1311)</x:f>
        <x:v>40388.072936344965</x:v>
      </x:c>
      <x:c r="P1311" s="7" t="n">
        <x:f>MAX(0,N1311-F1311-I1311)</x:f>
        <x:v>0</x:v>
      </x:c>
      <x:c r="Q1311" s="7" t="n">
        <x:f>MAX(0,G1311+J1311-P1311)</x:f>
        <x:v>0</x:v>
      </x:c>
      <x:c r="R1311" s="7" t="n">
        <x:f>M1311+MAX(0,K1311-MAX(0,P1311-G1311-J1311))</x:f>
        <x:v>0</x:v>
      </x:c>
      <x:c r="S1311" s="7" t="n">
        <x:f>SUM(O1311,Q1311,R1311)</x:f>
        <x:v>40388.072936344965</x:v>
      </x:c>
      <x:c r="T1311" s="14" t="n">
        <x:f>'Inventory detail'!T185</x:f>
        <x:v>0.1041</x:v>
      </x:c>
      <x:c r="U1311" s="14" t="n">
        <x:f>'Inventory detail'!U185</x:f>
        <x:v>0.1041</x:v>
      </x:c>
      <x:c r="V1311" s="9" t="n">
        <x:f>O1311*T1311</x:f>
        <x:v>4204.398392673511</x:v>
      </x:c>
      <x:c r="W1311" s="9" t="n">
        <x:f>Q1311*T1311</x:f>
        <x:v>0</x:v>
      </x:c>
      <x:c r="X1311" s="9" t="n">
        <x:f>R1311*T1311</x:f>
        <x:v>0</x:v>
      </x:c>
      <x:c r="Y1311" s="9" t="n">
        <x:f>S1311*T1311</x:f>
        <x:v>4204.398392673511</x:v>
      </x:c>
      <x:c r="Z1311" s="9" t="n">
        <x:f>IF(ISNUMBER(U1311),S1311*(U1311-T1311),"n.a.")</x:f>
        <x:v>0</x:v>
      </x:c>
      <x:c r="AA1311" s="9" t="n">
        <x:f>IF(ISNUMBER(U1311),Y1311,0)</x:f>
        <x:v>4204.398392673511</x:v>
      </x:c>
      <x:c r="AB1311" s="7" t="n">
        <x:f>MAX(0,L1311-SUM(F1311:K1311))</x:f>
        <x:v>0</x:v>
      </x:c>
    </x:row>
    <x:row r="1312" ht="22" customHeight="1">
      <x:c r="A1312" s="18" t="n">
        <x:f>Summary!D$41</x:f>
        <x:v>46357</x:v>
      </x:c>
      <x:c r="B1312" s="2" t="str">
        <x:f>'Inventory detail'!A186</x:f>
        <x:v>COIL</x:v>
      </x:c>
      <x:c r="C1312" s="2" t="str">
        <x:f>'Inventory detail'!B186</x:f>
        <x:v>10</x:v>
      </x:c>
      <x:c r="D1312" s="2" t="str">
        <x:f>'Inventory detail'!C186</x:f>
        <x:v>7WHT12-4</x:v>
      </x:c>
      <x:c r="E1312" s="10" t="n">
        <x:f>A186</x:f>
        <x:v>46327</x:v>
      </x:c>
      <x:c r="F1312" s="7" t="n">
        <x:f>O186</x:f>
        <x:v>0</x:v>
      </x:c>
      <x:c r="G1312" s="7" t="n">
        <x:f>Q186</x:f>
        <x:v>0</x:v>
      </x:c>
      <x:c r="H1312" s="7" t="n">
        <x:f>R186</x:f>
        <x:v>0</x:v>
      </x:c>
      <x:c r="I1312" s="7" t="n">
        <x:f>SUMIFS('PO detail'!$W$495:$W$497,'PO detail'!$V$495:$V$497,"&gt;="&amp;E1312,'PO detail'!$V$495:$V$497,"&lt;"&amp;A1312)</x:f>
        <x:v>10000</x:v>
      </x:c>
      <x:c r="J1312" s="7" t="n">
        <x:f>SUMIFS('PO detail'!$X$495:$X$497,'PO detail'!$V$495:$V$497,"&gt;="&amp;E1312,'PO detail'!$V$495:$V$497,"&lt;"&amp;A1312)</x:f>
        <x:v>0</x:v>
      </x:c>
      <x:c r="K1312" s="7" t="n">
        <x:f>SUMIFS('PO detail'!$Y$495:$Y$497,'PO detail'!$V$495:$V$497,"&gt;="&amp;E1312,'PO detail'!$V$495:$V$497,"&lt;"&amp;A1312)</x:f>
        <x:v>0</x:v>
      </x:c>
      <x:c r="L1312" s="7" t="n">
        <x:f>'Inventory detail'!F186*Summary!$K$5*(A1312-E1312)/Summary!$K$6</x:f>
        <x:v>1478.4394250513346</x:v>
      </x:c>
      <x:c r="M1312" s="7" t="n">
        <x:f>MAX(0,H1312-L1312)</x:f>
        <x:v>0</x:v>
      </x:c>
      <x:c r="N1312" s="7" t="n">
        <x:f>MAX(0,L1312-H1312)</x:f>
        <x:v>1478.4394250513346</x:v>
      </x:c>
      <x:c r="O1312" s="7" t="n">
        <x:f>MAX(0,F1312+I1312-N1312)</x:f>
        <x:v>8521.560574948666</x:v>
      </x:c>
      <x:c r="P1312" s="7" t="n">
        <x:f>MAX(0,N1312-F1312-I1312)</x:f>
        <x:v>0</x:v>
      </x:c>
      <x:c r="Q1312" s="7" t="n">
        <x:f>MAX(0,G1312+J1312-P1312)</x:f>
        <x:v>0</x:v>
      </x:c>
      <x:c r="R1312" s="7" t="n">
        <x:f>M1312+MAX(0,K1312-MAX(0,P1312-G1312-J1312))</x:f>
        <x:v>0</x:v>
      </x:c>
      <x:c r="S1312" s="7" t="n">
        <x:f>SUM(O1312,Q1312,R1312)</x:f>
        <x:v>8521.560574948666</x:v>
      </x:c>
      <x:c r="T1312" s="14" t="n">
        <x:f>'Inventory detail'!T186</x:f>
        <x:v>0.0392</x:v>
      </x:c>
      <x:c r="U1312" s="14" t="n">
        <x:f>'Inventory detail'!U186</x:f>
        <x:v>0.038453999999999995</x:v>
      </x:c>
      <x:c r="V1312" s="9" t="n">
        <x:f>O1312*T1312</x:f>
        <x:v>334.0451745379877</x:v>
      </x:c>
      <x:c r="W1312" s="9" t="n">
        <x:f>Q1312*T1312</x:f>
        <x:v>0</x:v>
      </x:c>
      <x:c r="X1312" s="9" t="n">
        <x:f>R1312*T1312</x:f>
        <x:v>0</x:v>
      </x:c>
      <x:c r="Y1312" s="9" t="n">
        <x:f>S1312*T1312</x:f>
        <x:v>334.0451745379877</x:v>
      </x:c>
      <x:c r="Z1312" s="9" t="n">
        <x:f>IF(ISNUMBER(U1312),S1312*(U1312-T1312),"n.a.")</x:f>
        <x:v>-6.3570841889117355</x:v>
      </x:c>
      <x:c r="AA1312" s="9" t="n">
        <x:f>IF(ISNUMBER(U1312),Y1312,0)</x:f>
        <x:v>334.0451745379877</x:v>
      </x:c>
      <x:c r="AB1312" s="7" t="n">
        <x:f>MAX(0,L1312-SUM(F1312:K1312))</x:f>
        <x:v>0</x:v>
      </x:c>
    </x:row>
    <x:row r="1313" ht="22" customHeight="1">
      <x:c r="A1313" s="18" t="n">
        <x:f>Summary!D$41</x:f>
        <x:v>46357</x:v>
      </x:c>
      <x:c r="B1313" s="2" t="str">
        <x:f>'Inventory detail'!A187</x:f>
        <x:v>POUC</x:v>
      </x:c>
      <x:c r="C1313" s="2" t="str">
        <x:f>'Inventory detail'!B187</x:f>
        <x:v>10</x:v>
      </x:c>
      <x:c r="D1313" s="2" t="str">
        <x:f>'Inventory detail'!C187</x:f>
        <x:v>XLMEN5</x:v>
      </x:c>
      <x:c r="E1313" s="10" t="n">
        <x:f>A187</x:f>
        <x:v>46327</x:v>
      </x:c>
      <x:c r="F1313" s="7" t="n">
        <x:f>O187</x:f>
        <x:v>0</x:v>
      </x:c>
      <x:c r="G1313" s="7" t="n">
        <x:f>Q187</x:f>
        <x:v>66.52977412731002</x:v>
      </x:c>
      <x:c r="H1313" s="7" t="n">
        <x:f>R187</x:f>
        <x:v>0</x:v>
      </x:c>
      <x:c r="I1313" s="7" t="n">
        <x:f>SUMIFS('PO detail'!$W$1616:$W$1620,'PO detail'!$V$1616:$V$1620,"&gt;="&amp;E1313,'PO detail'!$V$1616:$V$1620,"&lt;"&amp;A1313)</x:f>
        <x:v>0</x:v>
      </x:c>
      <x:c r="J1313" s="7" t="n">
        <x:f>SUMIFS('PO detail'!$X$1616:$X$1620,'PO detail'!$V$1616:$V$1620,"&gt;="&amp;E1313,'PO detail'!$V$1616:$V$1620,"&lt;"&amp;A1313)</x:f>
        <x:v>6800</x:v>
      </x:c>
      <x:c r="K1313" s="7" t="n">
        <x:f>SUMIFS('PO detail'!$Y$1616:$Y$1620,'PO detail'!$V$1616:$V$1620,"&gt;="&amp;E1313,'PO detail'!$V$1616:$V$1620,"&lt;"&amp;A1313)</x:f>
        <x:v>0</x:v>
      </x:c>
      <x:c r="L1313" s="7" t="n">
        <x:f>'Inventory detail'!F187*Summary!$K$5*(A1313-E1313)/Summary!$K$6</x:f>
        <x:v>1478.4394250513346</x:v>
      </x:c>
      <x:c r="M1313" s="7" t="n">
        <x:f>MAX(0,H1313-L1313)</x:f>
        <x:v>0</x:v>
      </x:c>
      <x:c r="N1313" s="7" t="n">
        <x:f>MAX(0,L1313-H1313)</x:f>
        <x:v>1478.4394250513346</x:v>
      </x:c>
      <x:c r="O1313" s="7" t="n">
        <x:f>MAX(0,F1313+I1313-N1313)</x:f>
        <x:v>0</x:v>
      </x:c>
      <x:c r="P1313" s="7" t="n">
        <x:f>MAX(0,N1313-F1313-I1313)</x:f>
        <x:v>1478.4394250513346</x:v>
      </x:c>
      <x:c r="Q1313" s="7" t="n">
        <x:f>MAX(0,G1313+J1313-P1313)</x:f>
        <x:v>5388.090349075976</x:v>
      </x:c>
      <x:c r="R1313" s="7" t="n">
        <x:f>M1313+MAX(0,K1313-MAX(0,P1313-G1313-J1313))</x:f>
        <x:v>0</x:v>
      </x:c>
      <x:c r="S1313" s="7" t="n">
        <x:f>SUM(O1313,Q1313,R1313)</x:f>
        <x:v>5388.090349075976</x:v>
      </x:c>
      <x:c r="T1313" s="14" t="n">
        <x:f>'Inventory detail'!T187</x:f>
        <x:v>0.1671</x:v>
      </x:c>
      <x:c r="U1313" s="14" t="n">
        <x:f>'Inventory detail'!U187</x:f>
        <x:v>0.18199499999999996</x:v>
      </x:c>
      <x:c r="V1313" s="9" t="n">
        <x:f>O1313*T1313</x:f>
        <x:v>0</x:v>
      </x:c>
      <x:c r="W1313" s="9" t="n">
        <x:f>Q1313*T1313</x:f>
        <x:v>900.3498973305955</x:v>
      </x:c>
      <x:c r="X1313" s="9" t="n">
        <x:f>R1313*T1313</x:f>
        <x:v>0</x:v>
      </x:c>
      <x:c r="Y1313" s="9" t="n">
        <x:f>S1313*T1313</x:f>
        <x:v>900.3498973305955</x:v>
      </x:c>
      <x:c r="Z1313" s="9" t="n">
        <x:f>IF(ISNUMBER(U1313),S1313*(U1313-T1313),"n.a.")</x:f>
        <x:v>80.25560574948646</x:v>
      </x:c>
      <x:c r="AA1313" s="9" t="n">
        <x:f>IF(ISNUMBER(U1313),Y1313,0)</x:f>
        <x:v>900.3498973305955</x:v>
      </x:c>
      <x:c r="AB1313" s="7" t="n">
        <x:f>MAX(0,L1313-SUM(F1313:K1313))</x:f>
        <x:v>0</x:v>
      </x:c>
    </x:row>
    <x:row r="1314" ht="22" customHeight="1">
      <x:c r="A1314" s="18" t="n">
        <x:f>Summary!D$41</x:f>
        <x:v>46357</x:v>
      </x:c>
      <x:c r="B1314" s="2" t="str">
        <x:f>'Inventory detail'!A188</x:f>
        <x:v>WIRE</x:v>
      </x:c>
      <x:c r="C1314" s="2" t="str">
        <x:f>'Inventory detail'!B188</x:f>
        <x:v>10</x:v>
      </x:c>
      <x:c r="D1314" s="2" t="str">
        <x:f>'Inventory detail'!C188</x:f>
        <x:v>DL516GOLD</x:v>
      </x:c>
      <x:c r="E1314" s="10" t="n">
        <x:f>A188</x:f>
        <x:v>46327</x:v>
      </x:c>
      <x:c r="F1314" s="7" t="n">
        <x:f>O188</x:f>
        <x:v>2666.52977412731</x:v>
      </x:c>
      <x:c r="G1314" s="7" t="n">
        <x:f>Q188</x:f>
        <x:v>0</x:v>
      </x:c>
      <x:c r="H1314" s="7" t="n">
        <x:f>R188</x:f>
        <x:v>0</x:v>
      </x:c>
      <x:c r="I1314" s="7" t="n">
        <x:f>SUMIFS('PO detail'!$W$1993:$W$1995,'PO detail'!$V$1993:$V$1995,"&gt;="&amp;E1314,'PO detail'!$V$1993:$V$1995,"&lt;"&amp;A1314)</x:f>
        <x:v>14000</x:v>
      </x:c>
      <x:c r="J1314" s="7" t="n">
        <x:f>SUMIFS('PO detail'!$X$1993:$X$1995,'PO detail'!$V$1993:$V$1995,"&gt;="&amp;E1314,'PO detail'!$V$1993:$V$1995,"&lt;"&amp;A1314)</x:f>
        <x:v>0</x:v>
      </x:c>
      <x:c r="K1314" s="7" t="n">
        <x:f>SUMIFS('PO detail'!$Y$1993:$Y$1995,'PO detail'!$V$1993:$V$1995,"&gt;="&amp;E1314,'PO detail'!$V$1993:$V$1995,"&lt;"&amp;A1314)</x:f>
        <x:v>0</x:v>
      </x:c>
      <x:c r="L1314" s="7" t="n">
        <x:f>'Inventory detail'!F188*Summary!$K$5*(A1314-E1314)/Summary!$K$6</x:f>
        <x:v>1478.4394250513346</x:v>
      </x:c>
      <x:c r="M1314" s="7" t="n">
        <x:f>MAX(0,H1314-L1314)</x:f>
        <x:v>0</x:v>
      </x:c>
      <x:c r="N1314" s="7" t="n">
        <x:f>MAX(0,L1314-H1314)</x:f>
        <x:v>1478.4394250513346</x:v>
      </x:c>
      <x:c r="O1314" s="7" t="n">
        <x:f>MAX(0,F1314+I1314-N1314)</x:f>
        <x:v>15188.090349075976</x:v>
      </x:c>
      <x:c r="P1314" s="7" t="n">
        <x:f>MAX(0,N1314-F1314-I1314)</x:f>
        <x:v>0</x:v>
      </x:c>
      <x:c r="Q1314" s="7" t="n">
        <x:f>MAX(0,G1314+J1314-P1314)</x:f>
        <x:v>0</x:v>
      </x:c>
      <x:c r="R1314" s="7" t="n">
        <x:f>M1314+MAX(0,K1314-MAX(0,P1314-G1314-J1314))</x:f>
        <x:v>0</x:v>
      </x:c>
      <x:c r="S1314" s="7" t="n">
        <x:f>SUM(O1314,Q1314,R1314)</x:f>
        <x:v>15188.090349075976</x:v>
      </x:c>
      <x:c r="T1314" s="14" t="n">
        <x:f>'Inventory detail'!T188</x:f>
        <x:v>0.0475</x:v>
      </x:c>
      <x:c r="U1314" s="14" t="n">
        <x:f>'Inventory detail'!U188</x:f>
        <x:v>0.0475</x:v>
      </x:c>
      <x:c r="V1314" s="9" t="n">
        <x:f>O1314*T1314</x:f>
        <x:v>721.4342915811088</x:v>
      </x:c>
      <x:c r="W1314" s="9" t="n">
        <x:f>Q1314*T1314</x:f>
        <x:v>0</x:v>
      </x:c>
      <x:c r="X1314" s="9" t="n">
        <x:f>R1314*T1314</x:f>
        <x:v>0</x:v>
      </x:c>
      <x:c r="Y1314" s="9" t="n">
        <x:f>S1314*T1314</x:f>
        <x:v>721.4342915811088</x:v>
      </x:c>
      <x:c r="Z1314" s="9" t="n">
        <x:f>IF(ISNUMBER(U1314),S1314*(U1314-T1314),"n.a.")</x:f>
        <x:v>0</x:v>
      </x:c>
      <x:c r="AA1314" s="9" t="n">
        <x:f>IF(ISNUMBER(U1314),Y1314,0)</x:f>
        <x:v>721.4342915811088</x:v>
      </x:c>
      <x:c r="AB1314" s="7" t="n">
        <x:f>MAX(0,L1314-SUM(F1314:K1314))</x:f>
        <x:v>0</x:v>
      </x:c>
    </x:row>
    <x:row r="1315" ht="22" customHeight="1">
      <x:c r="A1315" s="18" t="n">
        <x:f>Summary!D$41</x:f>
        <x:v>46357</x:v>
      </x:c>
      <x:c r="B1315" s="2" t="str">
        <x:f>'Inventory detail'!A189</x:f>
        <x:v>COIL</x:v>
      </x:c>
      <x:c r="C1315" s="2" t="str">
        <x:f>'Inventory detail'!B189</x:f>
        <x:v>60</x:v>
      </x:c>
      <x:c r="D1315" s="2" t="str">
        <x:f>'Inventory detail'!C189</x:f>
        <x:v>10BLK36-4</x:v>
      </x:c>
      <x:c r="E1315" s="10" t="n">
        <x:f>A189</x:f>
        <x:v>46327</x:v>
      </x:c>
      <x:c r="F1315" s="7" t="n">
        <x:f>O189</x:f>
        <x:v>3885.4209445585216</x:v>
      </x:c>
      <x:c r="G1315" s="7" t="n">
        <x:f>Q189</x:f>
        <x:v>0</x:v>
      </x:c>
      <x:c r="H1315" s="7" t="n">
        <x:f>R189</x:f>
        <x:v>0</x:v>
      </x:c>
      <x:c r="I1315" s="7" t="n">
        <x:f>SUMIFS('PO detail'!$W$1012:$W$1018,'PO detail'!$V$1012:$V$1018,"&gt;="&amp;E1315,'PO detail'!$V$1012:$V$1018,"&lt;"&amp;A1315)</x:f>
        <x:v>1000</x:v>
      </x:c>
      <x:c r="J1315" s="7" t="n">
        <x:f>SUMIFS('PO detail'!$X$1012:$X$1018,'PO detail'!$V$1012:$V$1018,"&gt;="&amp;E1315,'PO detail'!$V$1012:$V$1018,"&lt;"&amp;A1315)</x:f>
        <x:v>0</x:v>
      </x:c>
      <x:c r="K1315" s="7" t="n">
        <x:f>SUMIFS('PO detail'!$Y$1012:$Y$1018,'PO detail'!$V$1012:$V$1018,"&gt;="&amp;E1315,'PO detail'!$V$1012:$V$1018,"&lt;"&amp;A1315)</x:f>
        <x:v>0</x:v>
      </x:c>
      <x:c r="L1315" s="7" t="n">
        <x:f>'Inventory detail'!F189*Summary!$K$5*(A1315-E1315)/Summary!$K$6</x:f>
        <x:v>1453.7987679671457</x:v>
      </x:c>
      <x:c r="M1315" s="7" t="n">
        <x:f>MAX(0,H1315-L1315)</x:f>
        <x:v>0</x:v>
      </x:c>
      <x:c r="N1315" s="7" t="n">
        <x:f>MAX(0,L1315-H1315)</x:f>
        <x:v>1453.7987679671457</x:v>
      </x:c>
      <x:c r="O1315" s="7" t="n">
        <x:f>MAX(0,F1315+I1315-N1315)</x:f>
        <x:v>3431.622176591376</x:v>
      </x:c>
      <x:c r="P1315" s="7" t="n">
        <x:f>MAX(0,N1315-F1315-I1315)</x:f>
        <x:v>0</x:v>
      </x:c>
      <x:c r="Q1315" s="7" t="n">
        <x:f>MAX(0,G1315+J1315-P1315)</x:f>
        <x:v>0</x:v>
      </x:c>
      <x:c r="R1315" s="7" t="n">
        <x:f>M1315+MAX(0,K1315-MAX(0,P1315-G1315-J1315))</x:f>
        <x:v>0</x:v>
      </x:c>
      <x:c r="S1315" s="7" t="n">
        <x:f>SUM(O1315,Q1315,R1315)</x:f>
        <x:v>3431.622176591376</x:v>
      </x:c>
      <x:c r="T1315" s="14" t="n">
        <x:f>'Inventory detail'!T189</x:f>
        <x:v>0.1518</x:v>
      </x:c>
      <x:c r="U1315" s="14" t="n">
        <x:f>'Inventory detail'!U189</x:f>
        <x:v>0.148733</x:v>
      </x:c>
      <x:c r="V1315" s="9" t="n">
        <x:f>O1315*T1315</x:f>
        <x:v>520.9202464065709</x:v>
      </x:c>
      <x:c r="W1315" s="9" t="n">
        <x:f>Q1315*T1315</x:f>
        <x:v>0</x:v>
      </x:c>
      <x:c r="X1315" s="9" t="n">
        <x:f>R1315*T1315</x:f>
        <x:v>0</x:v>
      </x:c>
      <x:c r="Y1315" s="9" t="n">
        <x:f>S1315*T1315</x:f>
        <x:v>520.9202464065709</x:v>
      </x:c>
      <x:c r="Z1315" s="9" t="n">
        <x:f>IF(ISNUMBER(U1315),S1315*(U1315-T1315),"n.a.")</x:f>
        <x:v>-10.524785215605704</x:v>
      </x:c>
      <x:c r="AA1315" s="9" t="n">
        <x:f>IF(ISNUMBER(U1315),Y1315,0)</x:f>
        <x:v>520.9202464065709</x:v>
      </x:c>
      <x:c r="AB1315" s="7" t="n">
        <x:f>MAX(0,L1315-SUM(F1315:K1315))</x:f>
        <x:v>0</x:v>
      </x:c>
    </x:row>
    <x:row r="1316" ht="22" customHeight="1">
      <x:c r="A1316" s="18" t="n">
        <x:f>Summary!D$41</x:f>
        <x:v>46357</x:v>
      </x:c>
      <x:c r="B1316" s="2" t="str">
        <x:f>'Inventory detail'!A190</x:f>
        <x:v>COIL</x:v>
      </x:c>
      <x:c r="C1316" s="2" t="str">
        <x:f>'Inventory detail'!B190</x:f>
        <x:v>60</x:v>
      </x:c>
      <x:c r="D1316" s="2" t="str">
        <x:f>'Inventory detail'!C190</x:f>
        <x:v>33BLK12-4</x:v>
      </x:c>
      <x:c r="E1316" s="10" t="n">
        <x:f>A190</x:f>
        <x:v>46327</x:v>
      </x:c>
      <x:c r="F1316" s="7" t="n">
        <x:f>O190</x:f>
        <x:v>0</x:v>
      </x:c>
      <x:c r="G1316" s="7" t="n">
        <x:f>Q190</x:f>
        <x:v>0</x:v>
      </x:c>
      <x:c r="H1316" s="7" t="n">
        <x:f>R190</x:f>
        <x:v>6591.715482546201</x:v>
      </x:c>
      <x:c r="I1316" s="7" t="n">
        <x:f>SUMIFS('PO detail'!$W$1291:$W$1297,'PO detail'!$V$1291:$V$1297,"&gt;="&amp;E1316,'PO detail'!$V$1291:$V$1297,"&lt;"&amp;A1316)</x:f>
        <x:v>0</x:v>
      </x:c>
      <x:c r="J1316" s="7" t="n">
        <x:f>SUMIFS('PO detail'!$X$1291:$X$1297,'PO detail'!$V$1291:$V$1297,"&gt;="&amp;E1316,'PO detail'!$V$1291:$V$1297,"&lt;"&amp;A1316)</x:f>
        <x:v>0</x:v>
      </x:c>
      <x:c r="K1316" s="7" t="n">
        <x:f>SUMIFS('PO detail'!$Y$1291:$Y$1297,'PO detail'!$V$1291:$V$1297,"&gt;="&amp;E1316,'PO detail'!$V$1291:$V$1297,"&lt;"&amp;A1316)</x:f>
        <x:v>0</x:v>
      </x:c>
      <x:c r="L1316" s="7" t="n">
        <x:f>'Inventory detail'!F190*Summary!$K$5*(A1316-E1316)/Summary!$K$6</x:f>
        <x:v>1445.5885010266943</x:v>
      </x:c>
      <x:c r="M1316" s="7" t="n">
        <x:f>MAX(0,H1316-L1316)</x:f>
        <x:v>5146.126981519506</x:v>
      </x:c>
      <x:c r="N1316" s="7" t="n">
        <x:f>MAX(0,L1316-H1316)</x:f>
        <x:v>0</x:v>
      </x:c>
      <x:c r="O1316" s="7" t="n">
        <x:f>MAX(0,F1316+I1316-N1316)</x:f>
        <x:v>0</x:v>
      </x:c>
      <x:c r="P1316" s="7" t="n">
        <x:f>MAX(0,N1316-F1316-I1316)</x:f>
        <x:v>0</x:v>
      </x:c>
      <x:c r="Q1316" s="7" t="n">
        <x:f>MAX(0,G1316+J1316-P1316)</x:f>
        <x:v>0</x:v>
      </x:c>
      <x:c r="R1316" s="7" t="n">
        <x:f>M1316+MAX(0,K1316-MAX(0,P1316-G1316-J1316))</x:f>
        <x:v>5146.126981519506</x:v>
      </x:c>
      <x:c r="S1316" s="7" t="n">
        <x:f>SUM(O1316,Q1316,R1316)</x:f>
        <x:v>5146.126981519506</x:v>
      </x:c>
      <x:c r="T1316" s="14" t="n">
        <x:f>'Inventory detail'!T190</x:f>
        <x:v>0.21600000000000003</x:v>
      </x:c>
      <x:c r="U1316" s="14" t="str">
        <x:f>'Inventory detail'!U190</x:f>
        <x:v>n.a.</x:v>
      </x:c>
      <x:c r="V1316" s="9" t="n">
        <x:f>O1316*T1316</x:f>
        <x:v>0</x:v>
      </x:c>
      <x:c r="W1316" s="9" t="n">
        <x:f>Q1316*T1316</x:f>
        <x:v>0</x:v>
      </x:c>
      <x:c r="X1316" s="9" t="n">
        <x:f>R1316*T1316</x:f>
        <x:v>1111.5634280082136</x:v>
      </x:c>
      <x:c r="Y1316" s="9" t="n">
        <x:f>S1316*T1316</x:f>
        <x:v>1111.5634280082136</x:v>
      </x:c>
      <x:c r="Z1316" s="9" t="str">
        <x:f>IF(ISNUMBER(U1316),S1316*(U1316-T1316),"n.a.")</x:f>
        <x:v>n.a.</x:v>
      </x:c>
      <x:c r="AA1316" s="9" t="n">
        <x:f>IF(ISNUMBER(U1316),Y1316,0)</x:f>
        <x:v>0</x:v>
      </x:c>
      <x:c r="AB1316" s="7" t="n">
        <x:f>MAX(0,L1316-SUM(F1316:K1316))</x:f>
        <x:v>0</x:v>
      </x:c>
    </x:row>
    <x:row r="1317" ht="22" customHeight="1">
      <x:c r="A1317" s="18" t="n">
        <x:f>Summary!D$41</x:f>
        <x:v>46357</x:v>
      </x:c>
      <x:c r="B1317" s="2" t="str">
        <x:f>'Inventory detail'!A191</x:f>
        <x:v>COIL</x:v>
      </x:c>
      <x:c r="C1317" s="2" t="str">
        <x:f>'Inventory detail'!B191</x:f>
        <x:v>10</x:v>
      </x:c>
      <x:c r="D1317" s="2" t="str">
        <x:f>'Inventory detail'!C191</x:f>
        <x:v>12CLR12-4</x:v>
      </x:c>
      <x:c r="E1317" s="10" t="n">
        <x:f>A191</x:f>
        <x:v>46327</x:v>
      </x:c>
      <x:c r="F1317" s="7" t="n">
        <x:f>O191</x:f>
        <x:v>3698.0175770020533</x:v>
      </x:c>
      <x:c r="G1317" s="7" t="n">
        <x:f>Q191</x:f>
        <x:v>0</x:v>
      </x:c>
      <x:c r="H1317" s="7" t="n">
        <x:f>R191</x:f>
        <x:v>0</x:v>
      </x:c>
      <x:c r="I1317" s="7" t="n">
        <x:f>SUMIFS('PO detail'!$W$104:$W$109,'PO detail'!$V$104:$V$109,"&gt;="&amp;E1317,'PO detail'!$V$104:$V$109,"&lt;"&amp;A1317)</x:f>
        <x:v>2100</x:v>
      </x:c>
      <x:c r="J1317" s="7" t="n">
        <x:f>SUMIFS('PO detail'!$X$104:$X$109,'PO detail'!$V$104:$V$109,"&gt;="&amp;E1317,'PO detail'!$V$104:$V$109,"&lt;"&amp;A1317)</x:f>
        <x:v>0</x:v>
      </x:c>
      <x:c r="K1317" s="7" t="n">
        <x:f>SUMIFS('PO detail'!$Y$104:$Y$109,'PO detail'!$V$104:$V$109,"&gt;="&amp;E1317,'PO detail'!$V$104:$V$109,"&lt;"&amp;A1317)</x:f>
        <x:v>0</x:v>
      </x:c>
      <x:c r="L1317" s="7" t="n">
        <x:f>'Inventory detail'!F191*Summary!$K$5*(A1317-E1317)/Summary!$K$6</x:f>
        <x:v>1437.3683778234085</x:v>
      </x:c>
      <x:c r="M1317" s="7" t="n">
        <x:f>MAX(0,H1317-L1317)</x:f>
        <x:v>0</x:v>
      </x:c>
      <x:c r="N1317" s="7" t="n">
        <x:f>MAX(0,L1317-H1317)</x:f>
        <x:v>1437.3683778234085</x:v>
      </x:c>
      <x:c r="O1317" s="7" t="n">
        <x:f>MAX(0,F1317+I1317-N1317)</x:f>
        <x:v>4360.649199178644</x:v>
      </x:c>
      <x:c r="P1317" s="7" t="n">
        <x:f>MAX(0,N1317-F1317-I1317)</x:f>
        <x:v>0</x:v>
      </x:c>
      <x:c r="Q1317" s="7" t="n">
        <x:f>MAX(0,G1317+J1317-P1317)</x:f>
        <x:v>0</x:v>
      </x:c>
      <x:c r="R1317" s="7" t="n">
        <x:f>M1317+MAX(0,K1317-MAX(0,P1317-G1317-J1317))</x:f>
        <x:v>0</x:v>
      </x:c>
      <x:c r="S1317" s="7" t="n">
        <x:f>SUM(O1317,Q1317,R1317)</x:f>
        <x:v>4360.649199178644</x:v>
      </x:c>
      <x:c r="T1317" s="14" t="n">
        <x:f>'Inventory detail'!T191</x:f>
        <x:v>0.0717</x:v>
      </x:c>
      <x:c r="U1317" s="14" t="n">
        <x:f>'Inventory detail'!U191</x:f>
        <x:v>0.07027800000000001</x:v>
      </x:c>
      <x:c r="V1317" s="9" t="n">
        <x:f>O1317*T1317</x:f>
        <x:v>312.6585475811088</x:v>
      </x:c>
      <x:c r="W1317" s="9" t="n">
        <x:f>Q1317*T1317</x:f>
        <x:v>0</x:v>
      </x:c>
      <x:c r="X1317" s="9" t="n">
        <x:f>R1317*T1317</x:f>
        <x:v>0</x:v>
      </x:c>
      <x:c r="Y1317" s="9" t="n">
        <x:f>S1317*T1317</x:f>
        <x:v>312.6585475811088</x:v>
      </x:c>
      <x:c r="Z1317" s="9" t="n">
        <x:f>IF(ISNUMBER(U1317),S1317*(U1317-T1317),"n.a.")</x:f>
        <x:v>-6.200843161232</x:v>
      </x:c>
      <x:c r="AA1317" s="9" t="n">
        <x:f>IF(ISNUMBER(U1317),Y1317,0)</x:f>
        <x:v>312.6585475811088</x:v>
      </x:c>
      <x:c r="AB1317" s="7" t="n">
        <x:f>MAX(0,L1317-SUM(F1317:K1317))</x:f>
        <x:v>0</x:v>
      </x:c>
    </x:row>
    <x:row r="1318" ht="22" customHeight="1">
      <x:c r="A1318" s="18" t="n">
        <x:f>Summary!D$41</x:f>
        <x:v>46357</x:v>
      </x:c>
      <x:c r="B1318" s="2" t="str">
        <x:f>'Inventory detail'!A192</x:f>
        <x:v>COIL</x:v>
      </x:c>
      <x:c r="C1318" s="2" t="str">
        <x:f>'Inventory detail'!B192</x:f>
        <x:v>10</x:v>
      </x:c>
      <x:c r="D1318" s="2" t="str">
        <x:f>'Inventory detail'!C192</x:f>
        <x:v>14BLK36-4</x:v>
      </x:c>
      <x:c r="E1318" s="10" t="n">
        <x:f>A192</x:f>
        <x:v>46327</x:v>
      </x:c>
      <x:c r="F1318" s="7" t="n">
        <x:f>O192</x:f>
        <x:v>2998.0175770020533</x:v>
      </x:c>
      <x:c r="G1318" s="7" t="n">
        <x:f>Q192</x:f>
        <x:v>0</x:v>
      </x:c>
      <x:c r="H1318" s="7" t="n">
        <x:f>R192</x:f>
        <x:v>0</x:v>
      </x:c>
      <x:c r="I1318" s="7" t="n">
        <x:f>SUMIFS('PO detail'!$W$169:$W$178,'PO detail'!$V$169:$V$178,"&gt;="&amp;E1318,'PO detail'!$V$169:$V$178,"&lt;"&amp;A1318)</x:f>
        <x:v>500</x:v>
      </x:c>
      <x:c r="J1318" s="7" t="n">
        <x:f>SUMIFS('PO detail'!$X$169:$X$178,'PO detail'!$V$169:$V$178,"&gt;="&amp;E1318,'PO detail'!$V$169:$V$178,"&lt;"&amp;A1318)</x:f>
        <x:v>0</x:v>
      </x:c>
      <x:c r="K1318" s="7" t="n">
        <x:f>SUMIFS('PO detail'!$Y$169:$Y$178,'PO detail'!$V$169:$V$178,"&gt;="&amp;E1318,'PO detail'!$V$169:$V$178,"&lt;"&amp;A1318)</x:f>
        <x:v>0</x:v>
      </x:c>
      <x:c r="L1318" s="7" t="n">
        <x:f>'Inventory detail'!F192*Summary!$K$5*(A1318-E1318)/Summary!$K$6</x:f>
        <x:v>1437.3683778234085</x:v>
      </x:c>
      <x:c r="M1318" s="7" t="n">
        <x:f>MAX(0,H1318-L1318)</x:f>
        <x:v>0</x:v>
      </x:c>
      <x:c r="N1318" s="7" t="n">
        <x:f>MAX(0,L1318-H1318)</x:f>
        <x:v>1437.3683778234085</x:v>
      </x:c>
      <x:c r="O1318" s="7" t="n">
        <x:f>MAX(0,F1318+I1318-N1318)</x:f>
        <x:v>2060.6491991786447</x:v>
      </x:c>
      <x:c r="P1318" s="7" t="n">
        <x:f>MAX(0,N1318-F1318-I1318)</x:f>
        <x:v>0</x:v>
      </x:c>
      <x:c r="Q1318" s="7" t="n">
        <x:f>MAX(0,G1318+J1318-P1318)</x:f>
        <x:v>0</x:v>
      </x:c>
      <x:c r="R1318" s="7" t="n">
        <x:f>M1318+MAX(0,K1318-MAX(0,P1318-G1318-J1318))</x:f>
        <x:v>0</x:v>
      </x:c>
      <x:c r="S1318" s="7" t="n">
        <x:f>SUM(O1318,Q1318,R1318)</x:f>
        <x:v>2060.6491991786447</x:v>
      </x:c>
      <x:c r="T1318" s="14" t="n">
        <x:f>'Inventory detail'!T192</x:f>
        <x:v>0.2254</x:v>
      </x:c>
      <x:c r="U1318" s="14" t="n">
        <x:f>'Inventory detail'!U192</x:f>
        <x:v>0.220779</x:v>
      </x:c>
      <x:c r="V1318" s="9" t="n">
        <x:f>O1318*T1318</x:f>
        <x:v>464.4703294948665</x:v>
      </x:c>
      <x:c r="W1318" s="9" t="n">
        <x:f>Q1318*T1318</x:f>
        <x:v>0</x:v>
      </x:c>
      <x:c r="X1318" s="9" t="n">
        <x:f>R1318*T1318</x:f>
        <x:v>0</x:v>
      </x:c>
      <x:c r="Y1318" s="9" t="n">
        <x:f>S1318*T1318</x:f>
        <x:v>464.4703294948665</x:v>
      </x:c>
      <x:c r="Z1318" s="9" t="n">
        <x:f>IF(ISNUMBER(U1318),S1318*(U1318-T1318),"n.a.")</x:f>
        <x:v>-9.52225994940449</x:v>
      </x:c>
      <x:c r="AA1318" s="9" t="n">
        <x:f>IF(ISNUMBER(U1318),Y1318,0)</x:f>
        <x:v>464.4703294948665</x:v>
      </x:c>
      <x:c r="AB1318" s="7" t="n">
        <x:f>MAX(0,L1318-SUM(F1318:K1318))</x:f>
        <x:v>0</x:v>
      </x:c>
    </x:row>
    <x:row r="1319" ht="22" customHeight="1">
      <x:c r="A1319" s="18" t="n">
        <x:f>Summary!D$41</x:f>
        <x:v>46357</x:v>
      </x:c>
      <x:c r="B1319" s="2" t="str">
        <x:f>'Inventory detail'!A193</x:f>
        <x:v>COIL</x:v>
      </x:c>
      <x:c r="C1319" s="2" t="str">
        <x:f>'Inventory detail'!B193</x:f>
        <x:v>60</x:v>
      </x:c>
      <x:c r="D1319" s="2" t="str">
        <x:f>'Inventory detail'!C193</x:f>
        <x:v>7WHT12-4</x:v>
      </x:c>
      <x:c r="E1319" s="10" t="n">
        <x:f>A193</x:f>
        <x:v>46327</x:v>
      </x:c>
      <x:c r="F1319" s="7" t="n">
        <x:f>O193</x:f>
        <x:v>1304.3121149897331</x:v>
      </x:c>
      <x:c r="G1319" s="7" t="n">
        <x:f>Q193</x:f>
        <x:v>0</x:v>
      </x:c>
      <x:c r="H1319" s="7" t="n">
        <x:f>R193</x:f>
        <x:v>0</x:v>
      </x:c>
      <x:c r="I1319" s="7" t="n">
        <x:f>SUMIFS('PO detail'!$W$1381:$W$1384,'PO detail'!$V$1381:$V$1384,"&gt;="&amp;E1319,'PO detail'!$V$1381:$V$1384,"&lt;"&amp;A1319)</x:f>
        <x:v>12500</x:v>
      </x:c>
      <x:c r="J1319" s="7" t="n">
        <x:f>SUMIFS('PO detail'!$X$1381:$X$1384,'PO detail'!$V$1381:$V$1384,"&gt;="&amp;E1319,'PO detail'!$V$1381:$V$1384,"&lt;"&amp;A1319)</x:f>
        <x:v>0</x:v>
      </x:c>
      <x:c r="K1319" s="7" t="n">
        <x:f>SUMIFS('PO detail'!$Y$1381:$Y$1384,'PO detail'!$V$1381:$V$1384,"&gt;="&amp;E1319,'PO detail'!$V$1381:$V$1384,"&lt;"&amp;A1319)</x:f>
        <x:v>0</x:v>
      </x:c>
      <x:c r="L1319" s="7" t="n">
        <x:f>'Inventory detail'!F193*Summary!$K$5*(A1319-E1319)/Summary!$K$6</x:f>
        <x:v>1429.1581108829569</x:v>
      </x:c>
      <x:c r="M1319" s="7" t="n">
        <x:f>MAX(0,H1319-L1319)</x:f>
        <x:v>0</x:v>
      </x:c>
      <x:c r="N1319" s="7" t="n">
        <x:f>MAX(0,L1319-H1319)</x:f>
        <x:v>1429.1581108829569</x:v>
      </x:c>
      <x:c r="O1319" s="7" t="n">
        <x:f>MAX(0,F1319+I1319-N1319)</x:f>
        <x:v>12375.154004106775</x:v>
      </x:c>
      <x:c r="P1319" s="7" t="n">
        <x:f>MAX(0,N1319-F1319-I1319)</x:f>
        <x:v>0</x:v>
      </x:c>
      <x:c r="Q1319" s="7" t="n">
        <x:f>MAX(0,G1319+J1319-P1319)</x:f>
        <x:v>0</x:v>
      </x:c>
      <x:c r="R1319" s="7" t="n">
        <x:f>M1319+MAX(0,K1319-MAX(0,P1319-G1319-J1319))</x:f>
        <x:v>0</x:v>
      </x:c>
      <x:c r="S1319" s="7" t="n">
        <x:f>SUM(O1319,Q1319,R1319)</x:f>
        <x:v>12375.154004106775</x:v>
      </x:c>
      <x:c r="T1319" s="14" t="n">
        <x:f>'Inventory detail'!T193</x:f>
        <x:v>0.0392</x:v>
      </x:c>
      <x:c r="U1319" s="14" t="n">
        <x:f>'Inventory detail'!U193</x:f>
        <x:v>0.038453999999999995</x:v>
      </x:c>
      <x:c r="V1319" s="9" t="n">
        <x:f>O1319*T1319</x:f>
        <x:v>485.10603696098553</x:v>
      </x:c>
      <x:c r="W1319" s="9" t="n">
        <x:f>Q1319*T1319</x:f>
        <x:v>0</x:v>
      </x:c>
      <x:c r="X1319" s="9" t="n">
        <x:f>R1319*T1319</x:f>
        <x:v>0</x:v>
      </x:c>
      <x:c r="Y1319" s="9" t="n">
        <x:f>S1319*T1319</x:f>
        <x:v>485.10603696098553</x:v>
      </x:c>
      <x:c r="Z1319" s="9" t="n">
        <x:f>IF(ISNUMBER(U1319),S1319*(U1319-T1319),"n.a.")</x:f>
        <x:v>-9.231864887063699</x:v>
      </x:c>
      <x:c r="AA1319" s="9" t="n">
        <x:f>IF(ISNUMBER(U1319),Y1319,0)</x:f>
        <x:v>485.10603696098553</x:v>
      </x:c>
      <x:c r="AB1319" s="7" t="n">
        <x:f>MAX(0,L1319-SUM(F1319:K1319))</x:f>
        <x:v>0</x:v>
      </x:c>
    </x:row>
    <x:row r="1320" ht="22" customHeight="1">
      <x:c r="A1320" s="18" t="n">
        <x:f>Summary!D$41</x:f>
        <x:v>46357</x:v>
      </x:c>
      <x:c r="B1320" s="2" t="str">
        <x:f>'Inventory detail'!A194</x:f>
        <x:v>COIL</x:v>
      </x:c>
      <x:c r="C1320" s="2" t="str">
        <x:f>'Inventory detail'!B194</x:f>
        <x:v>30</x:v>
      </x:c>
      <x:c r="D1320" s="2" t="str">
        <x:f>'Inventory detail'!C194</x:f>
        <x:v>8BLK36-4</x:v>
      </x:c>
      <x:c r="E1320" s="10" t="n">
        <x:f>A194</x:f>
        <x:v>46327</x:v>
      </x:c>
      <x:c r="F1320" s="7" t="n">
        <x:f>O194</x:f>
        <x:v>2142.094455852156</x:v>
      </x:c>
      <x:c r="G1320" s="7" t="n">
        <x:f>Q194</x:f>
        <x:v>0</x:v>
      </x:c>
      <x:c r="H1320" s="7" t="n">
        <x:f>R194</x:f>
        <x:v>0</x:v>
      </x:c>
      <x:c r="I1320" s="7" t="n">
        <x:f>SUMIFS('PO detail'!$W$966:$W$971,'PO detail'!$V$966:$V$971,"&gt;="&amp;E1320,'PO detail'!$V$966:$V$971,"&lt;"&amp;A1320)</x:f>
        <x:v>5000</x:v>
      </x:c>
      <x:c r="J1320" s="7" t="n">
        <x:f>SUMIFS('PO detail'!$X$966:$X$971,'PO detail'!$V$966:$V$971,"&gt;="&amp;E1320,'PO detail'!$V$966:$V$971,"&lt;"&amp;A1320)</x:f>
        <x:v>0</x:v>
      </x:c>
      <x:c r="K1320" s="7" t="n">
        <x:f>SUMIFS('PO detail'!$Y$966:$Y$971,'PO detail'!$V$966:$V$971,"&gt;="&amp;E1320,'PO detail'!$V$966:$V$971,"&lt;"&amp;A1320)</x:f>
        <x:v>0</x:v>
      </x:c>
      <x:c r="L1320" s="7" t="n">
        <x:f>'Inventory detail'!F194*Summary!$K$5*(A1320-E1320)/Summary!$K$6</x:f>
        <x:v>1379.876796714579</x:v>
      </x:c>
      <x:c r="M1320" s="7" t="n">
        <x:f>MAX(0,H1320-L1320)</x:f>
        <x:v>0</x:v>
      </x:c>
      <x:c r="N1320" s="7" t="n">
        <x:f>MAX(0,L1320-H1320)</x:f>
        <x:v>1379.876796714579</x:v>
      </x:c>
      <x:c r="O1320" s="7" t="n">
        <x:f>MAX(0,F1320+I1320-N1320)</x:f>
        <x:v>5762.217659137577</x:v>
      </x:c>
      <x:c r="P1320" s="7" t="n">
        <x:f>MAX(0,N1320-F1320-I1320)</x:f>
        <x:v>0</x:v>
      </x:c>
      <x:c r="Q1320" s="7" t="n">
        <x:f>MAX(0,G1320+J1320-P1320)</x:f>
        <x:v>0</x:v>
      </x:c>
      <x:c r="R1320" s="7" t="n">
        <x:f>M1320+MAX(0,K1320-MAX(0,P1320-G1320-J1320))</x:f>
        <x:v>0</x:v>
      </x:c>
      <x:c r="S1320" s="7" t="n">
        <x:f>SUM(O1320,Q1320,R1320)</x:f>
        <x:v>5762.217659137577</x:v>
      </x:c>
      <x:c r="T1320" s="14" t="n">
        <x:f>'Inventory detail'!T194</x:f>
        <x:v>0.1211</x:v>
      </x:c>
      <x:c r="U1320" s="14" t="n">
        <x:f>'Inventory detail'!U194</x:f>
        <x:v>0.11867699999999999</x:v>
      </x:c>
      <x:c r="V1320" s="9" t="n">
        <x:f>O1320*T1320</x:f>
        <x:v>697.8045585215606</x:v>
      </x:c>
      <x:c r="W1320" s="9" t="n">
        <x:f>Q1320*T1320</x:f>
        <x:v>0</x:v>
      </x:c>
      <x:c r="X1320" s="9" t="n">
        <x:f>R1320*T1320</x:f>
        <x:v>0</x:v>
      </x:c>
      <x:c r="Y1320" s="9" t="n">
        <x:f>S1320*T1320</x:f>
        <x:v>697.8045585215606</x:v>
      </x:c>
      <x:c r="Z1320" s="9" t="n">
        <x:f>IF(ISNUMBER(U1320),S1320*(U1320-T1320),"n.a.")</x:f>
        <x:v>-13.961853388090399</x:v>
      </x:c>
      <x:c r="AA1320" s="9" t="n">
        <x:f>IF(ISNUMBER(U1320),Y1320,0)</x:f>
        <x:v>697.8045585215606</x:v>
      </x:c>
      <x:c r="AB1320" s="7" t="n">
        <x:f>MAX(0,L1320-SUM(F1320:K1320))</x:f>
        <x:v>0</x:v>
      </x:c>
    </x:row>
    <x:row r="1321" ht="22" customHeight="1">
      <x:c r="A1321" s="18" t="n">
        <x:f>Summary!D$41</x:f>
        <x:v>46357</x:v>
      </x:c>
      <x:c r="B1321" s="2" t="str">
        <x:f>'Inventory detail'!A195</x:f>
        <x:v>WIRE</x:v>
      </x:c>
      <x:c r="C1321" s="2" t="str">
        <x:f>'Inventory detail'!B195</x:f>
        <x:v>10</x:v>
      </x:c>
      <x:c r="D1321" s="2" t="str">
        <x:f>'Inventory detail'!C195</x:f>
        <x:v>DL038GOLD</x:v>
      </x:c>
      <x:c r="E1321" s="10" t="n">
        <x:f>A195</x:f>
        <x:v>46327</x:v>
      </x:c>
      <x:c r="F1321" s="7" t="n">
        <x:f>O195</x:f>
        <x:v>2542.094455852156</x:v>
      </x:c>
      <x:c r="G1321" s="7" t="n">
        <x:f>Q195</x:f>
        <x:v>0</x:v>
      </x:c>
      <x:c r="H1321" s="7" t="n">
        <x:f>R195</x:f>
        <x:v>0</x:v>
      </x:c>
      <x:c r="I1321" s="7" t="n">
        <x:f>SUMIFS('PO detail'!$W$1933:$W$1934,'PO detail'!$V$1933:$V$1934,"&gt;="&amp;E1321,'PO detail'!$V$1933:$V$1934,"&lt;"&amp;A1321)</x:f>
        <x:v>10000</x:v>
      </x:c>
      <x:c r="J1321" s="7" t="n">
        <x:f>SUMIFS('PO detail'!$X$1933:$X$1934,'PO detail'!$V$1933:$V$1934,"&gt;="&amp;E1321,'PO detail'!$V$1933:$V$1934,"&lt;"&amp;A1321)</x:f>
        <x:v>0</x:v>
      </x:c>
      <x:c r="K1321" s="7" t="n">
        <x:f>SUMIFS('PO detail'!$Y$1933:$Y$1934,'PO detail'!$V$1933:$V$1934,"&gt;="&amp;E1321,'PO detail'!$V$1933:$V$1934,"&lt;"&amp;A1321)</x:f>
        <x:v>0</x:v>
      </x:c>
      <x:c r="L1321" s="7" t="n">
        <x:f>'Inventory detail'!F195*Summary!$K$5*(A1321-E1321)/Summary!$K$6</x:f>
        <x:v>1379.876796714579</x:v>
      </x:c>
      <x:c r="M1321" s="7" t="n">
        <x:f>MAX(0,H1321-L1321)</x:f>
        <x:v>0</x:v>
      </x:c>
      <x:c r="N1321" s="7" t="n">
        <x:f>MAX(0,L1321-H1321)</x:f>
        <x:v>1379.876796714579</x:v>
      </x:c>
      <x:c r="O1321" s="7" t="n">
        <x:f>MAX(0,F1321+I1321-N1321)</x:f>
        <x:v>11162.217659137576</x:v>
      </x:c>
      <x:c r="P1321" s="7" t="n">
        <x:f>MAX(0,N1321-F1321-I1321)</x:f>
        <x:v>0</x:v>
      </x:c>
      <x:c r="Q1321" s="7" t="n">
        <x:f>MAX(0,G1321+J1321-P1321)</x:f>
        <x:v>0</x:v>
      </x:c>
      <x:c r="R1321" s="7" t="n">
        <x:f>M1321+MAX(0,K1321-MAX(0,P1321-G1321-J1321))</x:f>
        <x:v>0</x:v>
      </x:c>
      <x:c r="S1321" s="7" t="n">
        <x:f>SUM(O1321,Q1321,R1321)</x:f>
        <x:v>11162.217659137576</x:v>
      </x:c>
      <x:c r="T1321" s="14" t="n">
        <x:f>'Inventory detail'!T195</x:f>
        <x:v>0.056299999999999996</x:v>
      </x:c>
      <x:c r="U1321" s="14" t="n">
        <x:f>'Inventory detail'!U195</x:f>
        <x:v>0.056299999999999996</x:v>
      </x:c>
      <x:c r="V1321" s="9" t="n">
        <x:f>O1321*T1321</x:f>
        <x:v>628.4328542094455</x:v>
      </x:c>
      <x:c r="W1321" s="9" t="n">
        <x:f>Q1321*T1321</x:f>
        <x:v>0</x:v>
      </x:c>
      <x:c r="X1321" s="9" t="n">
        <x:f>R1321*T1321</x:f>
        <x:v>0</x:v>
      </x:c>
      <x:c r="Y1321" s="9" t="n">
        <x:f>S1321*T1321</x:f>
        <x:v>628.4328542094455</x:v>
      </x:c>
      <x:c r="Z1321" s="9" t="n">
        <x:f>IF(ISNUMBER(U1321),S1321*(U1321-T1321),"n.a.")</x:f>
        <x:v>0</x:v>
      </x:c>
      <x:c r="AA1321" s="9" t="n">
        <x:f>IF(ISNUMBER(U1321),Y1321,0)</x:f>
        <x:v>628.4328542094455</x:v>
      </x:c>
      <x:c r="AB1321" s="7" t="n">
        <x:f>MAX(0,L1321-SUM(F1321:K1321))</x:f>
        <x:v>0</x:v>
      </x:c>
    </x:row>
    <x:row r="1322" ht="22" customHeight="1">
      <x:c r="A1322" s="18" t="n">
        <x:f>Summary!D$41</x:f>
        <x:v>46357</x:v>
      </x:c>
      <x:c r="B1322" s="2" t="str">
        <x:f>'Inventory detail'!A196</x:f>
        <x:v>POUC</x:v>
      </x:c>
      <x:c r="C1322" s="2" t="str">
        <x:f>'Inventory detail'!B196</x:f>
        <x:v>10</x:v>
      </x:c>
      <x:c r="D1322" s="2" t="str">
        <x:f>'Inventory detail'!C196</x:f>
        <x:v>LMEN3</x:v>
      </x:c>
      <x:c r="E1322" s="10" t="n">
        <x:f>A196</x:f>
        <x:v>46327</x:v>
      </x:c>
      <x:c r="F1322" s="7" t="n">
        <x:f>O196</x:f>
        <x:v>3748.3889938398356</x:v>
      </x:c>
      <x:c r="G1322" s="7" t="n">
        <x:f>Q196</x:f>
        <x:v>1500</x:v>
      </x:c>
      <x:c r="H1322" s="7" t="n">
        <x:f>R196</x:f>
        <x:v>0</x:v>
      </x:c>
      <x:c r="I1322" s="7" t="n">
        <x:f>SUMIFS('PO detail'!$W$1527:$W$1529,'PO detail'!$V$1527:$V$1529,"&gt;="&amp;E1322,'PO detail'!$V$1527:$V$1529,"&lt;"&amp;A1322)</x:f>
        <x:v>0</x:v>
      </x:c>
      <x:c r="J1322" s="7" t="n">
        <x:f>SUMIFS('PO detail'!$X$1527:$X$1529,'PO detail'!$V$1527:$V$1529,"&gt;="&amp;E1322,'PO detail'!$V$1527:$V$1529,"&lt;"&amp;A1322)</x:f>
        <x:v>2000</x:v>
      </x:c>
      <x:c r="K1322" s="7" t="n">
        <x:f>SUMIFS('PO detail'!$Y$1527:$Y$1529,'PO detail'!$V$1527:$V$1529,"&gt;="&amp;E1322,'PO detail'!$V$1527:$V$1529,"&lt;"&amp;A1322)</x:f>
        <x:v>0</x:v>
      </x:c>
      <x:c r="L1322" s="7" t="n">
        <x:f>'Inventory detail'!F196*Summary!$K$5*(A1322-E1322)/Summary!$K$6</x:f>
        <x:v>1371.6665297741274</x:v>
      </x:c>
      <x:c r="M1322" s="7" t="n">
        <x:f>MAX(0,H1322-L1322)</x:f>
        <x:v>0</x:v>
      </x:c>
      <x:c r="N1322" s="7" t="n">
        <x:f>MAX(0,L1322-H1322)</x:f>
        <x:v>1371.6665297741274</x:v>
      </x:c>
      <x:c r="O1322" s="7" t="n">
        <x:f>MAX(0,F1322+I1322-N1322)</x:f>
        <x:v>2376.722464065708</x:v>
      </x:c>
      <x:c r="P1322" s="7" t="n">
        <x:f>MAX(0,N1322-F1322-I1322)</x:f>
        <x:v>0</x:v>
      </x:c>
      <x:c r="Q1322" s="7" t="n">
        <x:f>MAX(0,G1322+J1322-P1322)</x:f>
        <x:v>3500</x:v>
      </x:c>
      <x:c r="R1322" s="7" t="n">
        <x:f>M1322+MAX(0,K1322-MAX(0,P1322-G1322-J1322))</x:f>
        <x:v>0</x:v>
      </x:c>
      <x:c r="S1322" s="7" t="n">
        <x:f>SUM(O1322,Q1322,R1322)</x:f>
        <x:v>5876.722464065708</x:v>
      </x:c>
      <x:c r="T1322" s="14" t="n">
        <x:f>'Inventory detail'!T196</x:f>
        <x:v>0.0915</x:v>
      </x:c>
      <x:c r="U1322" s="14" t="n">
        <x:f>'Inventory detail'!U196</x:f>
        <x:v>0.099825</x:v>
      </x:c>
      <x:c r="V1322" s="9" t="n">
        <x:f>O1322*T1322</x:f>
        <x:v>217.4701054620123</x:v>
      </x:c>
      <x:c r="W1322" s="9" t="n">
        <x:f>Q1322*T1322</x:f>
        <x:v>320.25</x:v>
      </x:c>
      <x:c r="X1322" s="9" t="n">
        <x:f>R1322*T1322</x:f>
        <x:v>0</x:v>
      </x:c>
      <x:c r="Y1322" s="9" t="n">
        <x:f>S1322*T1322</x:f>
        <x:v>537.7201054620123</x:v>
      </x:c>
      <x:c r="Z1322" s="9" t="n">
        <x:f>IF(ISNUMBER(U1322),S1322*(U1322-T1322),"n.a.")</x:f>
        <x:v>48.923714513347015</x:v>
      </x:c>
      <x:c r="AA1322" s="9" t="n">
        <x:f>IF(ISNUMBER(U1322),Y1322,0)</x:f>
        <x:v>537.7201054620123</x:v>
      </x:c>
      <x:c r="AB1322" s="7" t="n">
        <x:f>MAX(0,L1322-SUM(F1322:K1322))</x:f>
        <x:v>0</x:v>
      </x:c>
    </x:row>
    <x:row r="1323" ht="22" customHeight="1">
      <x:c r="A1323" s="18" t="n">
        <x:f>Summary!D$41</x:f>
        <x:v>46357</x:v>
      </x:c>
      <x:c r="B1323" s="2" t="str">
        <x:f>'Inventory detail'!A197</x:f>
        <x:v>POUC</x:v>
      </x:c>
      <x:c r="C1323" s="2" t="str">
        <x:f>'Inventory detail'!B197</x:f>
        <x:v>30</x:v>
      </x:c>
      <x:c r="D1323" s="2" t="str">
        <x:f>'Inventory detail'!C197</x:f>
        <x:v>LMEN10</x:v>
      </x:c>
      <x:c r="E1323" s="10" t="n">
        <x:f>A197</x:f>
        <x:v>46327</x:v>
      </x:c>
      <x:c r="F1323" s="7" t="n">
        <x:f>O197</x:f>
        <x:v>6007.834579055441</x:v>
      </x:c>
      <x:c r="G1323" s="7" t="n">
        <x:f>Q197</x:f>
        <x:v>1000</x:v>
      </x:c>
      <x:c r="H1323" s="7" t="n">
        <x:f>R197</x:f>
        <x:v>0</x:v>
      </x:c>
      <x:c r="I1323" s="7" t="n">
        <x:f>SUMIFS('PO detail'!$W$1657:$W$1661,'PO detail'!$V$1657:$V$1661,"&gt;="&amp;E1323,'PO detail'!$V$1657:$V$1661,"&lt;"&amp;A1323)</x:f>
        <x:v>0</x:v>
      </x:c>
      <x:c r="J1323" s="7" t="n">
        <x:f>SUMIFS('PO detail'!$X$1657:$X$1661,'PO detail'!$V$1657:$V$1661,"&gt;="&amp;E1323,'PO detail'!$V$1657:$V$1661,"&lt;"&amp;A1323)</x:f>
        <x:v>2000</x:v>
      </x:c>
      <x:c r="K1323" s="7" t="n">
        <x:f>SUMIFS('PO detail'!$Y$1657:$Y$1661,'PO detail'!$V$1657:$V$1661,"&gt;="&amp;E1323,'PO detail'!$V$1657:$V$1661,"&lt;"&amp;A1323)</x:f>
        <x:v>0</x:v>
      </x:c>
      <x:c r="L1323" s="7" t="n">
        <x:f>'Inventory detail'!F197*Summary!$K$5*(A1323-E1323)/Summary!$K$6</x:f>
        <x:v>1359.346201232033</x:v>
      </x:c>
      <x:c r="M1323" s="7" t="n">
        <x:f>MAX(0,H1323-L1323)</x:f>
        <x:v>0</x:v>
      </x:c>
      <x:c r="N1323" s="7" t="n">
        <x:f>MAX(0,L1323-H1323)</x:f>
        <x:v>1359.346201232033</x:v>
      </x:c>
      <x:c r="O1323" s="7" t="n">
        <x:f>MAX(0,F1323+I1323-N1323)</x:f>
        <x:v>4648.488377823408</x:v>
      </x:c>
      <x:c r="P1323" s="7" t="n">
        <x:f>MAX(0,N1323-F1323-I1323)</x:f>
        <x:v>0</x:v>
      </x:c>
      <x:c r="Q1323" s="7" t="n">
        <x:f>MAX(0,G1323+J1323-P1323)</x:f>
        <x:v>3000</x:v>
      </x:c>
      <x:c r="R1323" s="7" t="n">
        <x:f>M1323+MAX(0,K1323-MAX(0,P1323-G1323-J1323))</x:f>
        <x:v>0</x:v>
      </x:c>
      <x:c r="S1323" s="7" t="n">
        <x:f>SUM(O1323,Q1323,R1323)</x:f>
        <x:v>7648.488377823408</x:v>
      </x:c>
      <x:c r="T1323" s="14" t="n">
        <x:f>'Inventory detail'!T197</x:f>
        <x:v>0.2984</x:v>
      </x:c>
      <x:c r="U1323" s="14" t="n">
        <x:f>'Inventory detail'!U197</x:f>
        <x:v>0.32521500000000003</x:v>
      </x:c>
      <x:c r="V1323" s="9" t="n">
        <x:f>O1323*T1323</x:f>
        <x:v>1387.108931942505</x:v>
      </x:c>
      <x:c r="W1323" s="9" t="n">
        <x:f>Q1323*T1323</x:f>
        <x:v>895.2</x:v>
      </x:c>
      <x:c r="X1323" s="9" t="n">
        <x:f>R1323*T1323</x:f>
        <x:v>0</x:v>
      </x:c>
      <x:c r="Y1323" s="9" t="n">
        <x:f>S1323*T1323</x:f>
        <x:v>2282.308931942505</x:v>
      </x:c>
      <x:c r="Z1323" s="9" t="n">
        <x:f>IF(ISNUMBER(U1323),S1323*(U1323-T1323),"n.a.")</x:f>
        <x:v>205.09421585133495</x:v>
      </x:c>
      <x:c r="AA1323" s="9" t="n">
        <x:f>IF(ISNUMBER(U1323),Y1323,0)</x:f>
        <x:v>2282.308931942505</x:v>
      </x:c>
      <x:c r="AB1323" s="7" t="n">
        <x:f>MAX(0,L1323-SUM(F1323:K1323))</x:f>
        <x:v>0</x:v>
      </x:c>
    </x:row>
    <x:row r="1324" ht="22" customHeight="1">
      <x:c r="A1324" s="18" t="n">
        <x:f>Summary!D$41</x:f>
        <x:v>46357</x:v>
      </x:c>
      <x:c r="B1324" s="2" t="str">
        <x:f>'Inventory detail'!A198</x:f>
        <x:v>WIRE</x:v>
      </x:c>
      <x:c r="C1324" s="2" t="str">
        <x:f>'Inventory detail'!B198</x:f>
        <x:v>10</x:v>
      </x:c>
      <x:c r="D1324" s="2" t="str">
        <x:f>'Inventory detail'!C198</x:f>
        <x:v>DL058WHT</x:v>
      </x:c>
      <x:c r="E1324" s="10" t="n">
        <x:f>A198</x:f>
        <x:v>46327</x:v>
      </x:c>
      <x:c r="F1324" s="7" t="n">
        <x:f>O198</x:f>
        <x:v>2873.5822587268995</x:v>
      </x:c>
      <x:c r="G1324" s="7" t="n">
        <x:f>Q198</x:f>
        <x:v>0</x:v>
      </x:c>
      <x:c r="H1324" s="7" t="n">
        <x:f>R198</x:f>
        <x:v>0</x:v>
      </x:c>
      <x:c r="I1324" s="7" t="n">
        <x:f>SUMIFS('PO detail'!$W$1958:$W$1960,'PO detail'!$V$1958:$V$1960,"&gt;="&amp;E1324,'PO detail'!$V$1958:$V$1960,"&lt;"&amp;A1324)</x:f>
        <x:v>6000</x:v>
      </x:c>
      <x:c r="J1324" s="7" t="n">
        <x:f>SUMIFS('PO detail'!$X$1958:$X$1960,'PO detail'!$V$1958:$V$1960,"&gt;="&amp;E1324,'PO detail'!$V$1958:$V$1960,"&lt;"&amp;A1324)</x:f>
        <x:v>0</x:v>
      </x:c>
      <x:c r="K1324" s="7" t="n">
        <x:f>SUMIFS('PO detail'!$Y$1958:$Y$1960,'PO detail'!$V$1958:$V$1960,"&gt;="&amp;E1324,'PO detail'!$V$1958:$V$1960,"&lt;"&amp;A1324)</x:f>
        <x:v>0</x:v>
      </x:c>
      <x:c r="L1324" s="7" t="n">
        <x:f>'Inventory detail'!F198*Summary!$K$5*(A1324-E1324)/Summary!$K$6</x:f>
        <x:v>1338.8057494866528</x:v>
      </x:c>
      <x:c r="M1324" s="7" t="n">
        <x:f>MAX(0,H1324-L1324)</x:f>
        <x:v>0</x:v>
      </x:c>
      <x:c r="N1324" s="7" t="n">
        <x:f>MAX(0,L1324-H1324)</x:f>
        <x:v>1338.8057494866528</x:v>
      </x:c>
      <x:c r="O1324" s="7" t="n">
        <x:f>MAX(0,F1324+I1324-N1324)</x:f>
        <x:v>7534.776509240247</x:v>
      </x:c>
      <x:c r="P1324" s="7" t="n">
        <x:f>MAX(0,N1324-F1324-I1324)</x:f>
        <x:v>0</x:v>
      </x:c>
      <x:c r="Q1324" s="7" t="n">
        <x:f>MAX(0,G1324+J1324-P1324)</x:f>
        <x:v>0</x:v>
      </x:c>
      <x:c r="R1324" s="7" t="n">
        <x:f>M1324+MAX(0,K1324-MAX(0,P1324-G1324-J1324))</x:f>
        <x:v>0</x:v>
      </x:c>
      <x:c r="S1324" s="7" t="n">
        <x:f>SUM(O1324,Q1324,R1324)</x:f>
        <x:v>7534.776509240247</x:v>
      </x:c>
      <x:c r="T1324" s="14" t="n">
        <x:f>'Inventory detail'!T198</x:f>
        <x:v>0.1082</x:v>
      </x:c>
      <x:c r="U1324" s="14" t="n">
        <x:f>'Inventory detail'!U198</x:f>
        <x:v>0.1082</x:v>
      </x:c>
      <x:c r="V1324" s="9" t="n">
        <x:f>O1324*T1324</x:f>
        <x:v>815.2628182997947</x:v>
      </x:c>
      <x:c r="W1324" s="9" t="n">
        <x:f>Q1324*T1324</x:f>
        <x:v>0</x:v>
      </x:c>
      <x:c r="X1324" s="9" t="n">
        <x:f>R1324*T1324</x:f>
        <x:v>0</x:v>
      </x:c>
      <x:c r="Y1324" s="9" t="n">
        <x:f>S1324*T1324</x:f>
        <x:v>815.2628182997947</x:v>
      </x:c>
      <x:c r="Z1324" s="9" t="n">
        <x:f>IF(ISNUMBER(U1324),S1324*(U1324-T1324),"n.a.")</x:f>
        <x:v>0</x:v>
      </x:c>
      <x:c r="AA1324" s="9" t="n">
        <x:f>IF(ISNUMBER(U1324),Y1324,0)</x:f>
        <x:v>815.2628182997947</x:v>
      </x:c>
      <x:c r="AB1324" s="7" t="n">
        <x:f>MAX(0,L1324-SUM(F1324:K1324))</x:f>
        <x:v>0</x:v>
      </x:c>
    </x:row>
    <x:row r="1325" ht="22" customHeight="1">
      <x:c r="A1325" s="18" t="n">
        <x:f>Summary!D$41</x:f>
        <x:v>46357</x:v>
      </x:c>
      <x:c r="B1325" s="2" t="str">
        <x:f>'Inventory detail'!A199</x:f>
        <x:v>POUC</x:v>
      </x:c>
      <x:c r="C1325" s="2" t="str">
        <x:f>'Inventory detail'!B199</x:f>
        <x:v>10</x:v>
      </x:c>
      <x:c r="D1325" s="2" t="str">
        <x:f>'Inventory detail'!C199</x:f>
        <x:v>DRI10</x:v>
      </x:c>
      <x:c r="E1325" s="10" t="n">
        <x:f>A199</x:f>
        <x:v>46327</x:v>
      </x:c>
      <x:c r="F1325" s="7" t="n">
        <x:f>O199</x:f>
        <x:v>2779.876796714579</x:v>
      </x:c>
      <x:c r="G1325" s="7" t="n">
        <x:f>Q199</x:f>
        <x:v>0</x:v>
      </x:c>
      <x:c r="H1325" s="7" t="n">
        <x:f>R199</x:f>
        <x:v>0</x:v>
      </x:c>
      <x:c r="I1325" s="7" t="n">
        <x:f>SUMIFS('PO detail'!$W$1461:$W$1462,'PO detail'!$V$1461:$V$1462,"&gt;="&amp;E1325,'PO detail'!$V$1461:$V$1462,"&lt;"&amp;A1325)</x:f>
        <x:v>0</x:v>
      </x:c>
      <x:c r="J1325" s="7" t="n">
        <x:f>SUMIFS('PO detail'!$X$1461:$X$1462,'PO detail'!$V$1461:$V$1462,"&gt;="&amp;E1325,'PO detail'!$V$1461:$V$1462,"&lt;"&amp;A1325)</x:f>
        <x:v>10000</x:v>
      </x:c>
      <x:c r="K1325" s="7" t="n">
        <x:f>SUMIFS('PO detail'!$Y$1461:$Y$1462,'PO detail'!$V$1461:$V$1462,"&gt;="&amp;E1325,'PO detail'!$V$1461:$V$1462,"&lt;"&amp;A1325)</x:f>
        <x:v>0</x:v>
      </x:c>
      <x:c r="L1325" s="7" t="n">
        <x:f>'Inventory detail'!F199*Summary!$K$5*(A1325-E1325)/Summary!$K$6</x:f>
        <x:v>1330.5954825462013</x:v>
      </x:c>
      <x:c r="M1325" s="7" t="n">
        <x:f>MAX(0,H1325-L1325)</x:f>
        <x:v>0</x:v>
      </x:c>
      <x:c r="N1325" s="7" t="n">
        <x:f>MAX(0,L1325-H1325)</x:f>
        <x:v>1330.5954825462013</x:v>
      </x:c>
      <x:c r="O1325" s="7" t="n">
        <x:f>MAX(0,F1325+I1325-N1325)</x:f>
        <x:v>1449.2813141683778</x:v>
      </x:c>
      <x:c r="P1325" s="7" t="n">
        <x:f>MAX(0,N1325-F1325-I1325)</x:f>
        <x:v>0</x:v>
      </x:c>
      <x:c r="Q1325" s="7" t="n">
        <x:f>MAX(0,G1325+J1325-P1325)</x:f>
        <x:v>10000</x:v>
      </x:c>
      <x:c r="R1325" s="7" t="n">
        <x:f>M1325+MAX(0,K1325-MAX(0,P1325-G1325-J1325))</x:f>
        <x:v>0</x:v>
      </x:c>
      <x:c r="S1325" s="7" t="n">
        <x:f>SUM(O1325,Q1325,R1325)</x:f>
        <x:v>11449.281314168378</x:v>
      </x:c>
      <x:c r="T1325" s="14" t="n">
        <x:f>'Inventory detail'!T199</x:f>
        <x:v>0.013500000000000002</x:v>
      </x:c>
      <x:c r="U1325" s="14" t="n">
        <x:f>'Inventory detail'!U199</x:f>
        <x:v>0.014849999999999999</x:v>
      </x:c>
      <x:c r="V1325" s="9" t="n">
        <x:f>O1325*T1325</x:f>
        <x:v>19.565297741273103</x:v>
      </x:c>
      <x:c r="W1325" s="9" t="n">
        <x:f>Q1325*T1325</x:f>
        <x:v>135.00000000000003</x:v>
      </x:c>
      <x:c r="X1325" s="9" t="n">
        <x:f>R1325*T1325</x:f>
        <x:v>0</x:v>
      </x:c>
      <x:c r="Y1325" s="9" t="n">
        <x:f>S1325*T1325</x:f>
        <x:v>154.56529774127313</x:v>
      </x:c>
      <x:c r="Z1325" s="9" t="n">
        <x:f>IF(ISNUMBER(U1325),S1325*(U1325-T1325),"n.a.")</x:f>
        <x:v>15.456529774127276</x:v>
      </x:c>
      <x:c r="AA1325" s="9" t="n">
        <x:f>IF(ISNUMBER(U1325),Y1325,0)</x:f>
        <x:v>154.56529774127313</x:v>
      </x:c>
      <x:c r="AB1325" s="7" t="n">
        <x:f>MAX(0,L1325-SUM(F1325:K1325))</x:f>
        <x:v>0</x:v>
      </x:c>
    </x:row>
    <x:row r="1326" ht="22" customHeight="1">
      <x:c r="A1326" s="18" t="n">
        <x:f>Summary!D$41</x:f>
        <x:v>46357</x:v>
      </x:c>
      <x:c r="B1326" s="2" t="str">
        <x:f>'Inventory detail'!A200</x:f>
        <x:v>POUC</x:v>
      </x:c>
      <x:c r="C1326" s="2" t="str">
        <x:f>'Inventory detail'!B200</x:f>
        <x:v>10</x:v>
      </x:c>
      <x:c r="D1326" s="2" t="str">
        <x:f>'Inventory detail'!C200</x:f>
        <x:v>XLMEN3</x:v>
      </x:c>
      <x:c r="E1326" s="10" t="n">
        <x:f>A200</x:f>
        <x:v>46327</x:v>
      </x:c>
      <x:c r="F1326" s="7" t="n">
        <x:f>O200</x:f>
        <x:v>1392.473429158111</x:v>
      </x:c>
      <x:c r="G1326" s="7" t="n">
        <x:f>Q200</x:f>
        <x:v>7500</x:v>
      </x:c>
      <x:c r="H1326" s="7" t="n">
        <x:f>R200</x:f>
        <x:v>0</x:v>
      </x:c>
      <x:c r="I1326" s="7" t="n">
        <x:f>SUMIFS('PO detail'!$W$1613:$W$1615,'PO detail'!$V$1613:$V$1615,"&gt;="&amp;E1326,'PO detail'!$V$1613:$V$1615,"&lt;"&amp;A1326)</x:f>
        <x:v>0</x:v>
      </x:c>
      <x:c r="J1326" s="7" t="n">
        <x:f>SUMIFS('PO detail'!$X$1613:$X$1615,'PO detail'!$V$1613:$V$1615,"&gt;="&amp;E1326,'PO detail'!$V$1613:$V$1615,"&lt;"&amp;A1326)</x:f>
        <x:v>0</x:v>
      </x:c>
      <x:c r="K1326" s="7" t="n">
        <x:f>SUMIFS('PO detail'!$Y$1613:$Y$1615,'PO detail'!$V$1613:$V$1615,"&gt;="&amp;E1326,'PO detail'!$V$1613:$V$1615,"&lt;"&amp;A1326)</x:f>
        <x:v>0</x:v>
      </x:c>
      <x:c r="L1326" s="7" t="n">
        <x:f>'Inventory detail'!F200*Summary!$K$5*(A1326-E1326)/Summary!$K$6</x:f>
        <x:v>1314.1650924024639</x:v>
      </x:c>
      <x:c r="M1326" s="7" t="n">
        <x:f>MAX(0,H1326-L1326)</x:f>
        <x:v>0</x:v>
      </x:c>
      <x:c r="N1326" s="7" t="n">
        <x:f>MAX(0,L1326-H1326)</x:f>
        <x:v>1314.1650924024639</x:v>
      </x:c>
      <x:c r="O1326" s="7" t="n">
        <x:f>MAX(0,F1326+I1326-N1326)</x:f>
        <x:v>78.30833675564713</x:v>
      </x:c>
      <x:c r="P1326" s="7" t="n">
        <x:f>MAX(0,N1326-F1326-I1326)</x:f>
        <x:v>0</x:v>
      </x:c>
      <x:c r="Q1326" s="7" t="n">
        <x:f>MAX(0,G1326+J1326-P1326)</x:f>
        <x:v>7500</x:v>
      </x:c>
      <x:c r="R1326" s="7" t="n">
        <x:f>M1326+MAX(0,K1326-MAX(0,P1326-G1326-J1326))</x:f>
        <x:v>0</x:v>
      </x:c>
      <x:c r="S1326" s="7" t="n">
        <x:f>SUM(O1326,Q1326,R1326)</x:f>
        <x:v>7578.308336755647</x:v>
      </x:c>
      <x:c r="T1326" s="14" t="n">
        <x:f>'Inventory detail'!T200</x:f>
        <x:v>0.0978</x:v>
      </x:c>
      <x:c r="U1326" s="14" t="n">
        <x:f>'Inventory detail'!U200</x:f>
        <x:v>0.10658999999999999</x:v>
      </x:c>
      <x:c r="V1326" s="9" t="n">
        <x:f>O1326*T1326</x:f>
        <x:v>7.65855533470229</x:v>
      </x:c>
      <x:c r="W1326" s="9" t="n">
        <x:f>Q1326*T1326</x:f>
        <x:v>733.5</x:v>
      </x:c>
      <x:c r="X1326" s="9" t="n">
        <x:f>R1326*T1326</x:f>
        <x:v>0</x:v>
      </x:c>
      <x:c r="Y1326" s="9" t="n">
        <x:f>S1326*T1326</x:f>
        <x:v>741.1585553347023</x:v>
      </x:c>
      <x:c r="Z1326" s="9" t="n">
        <x:f>IF(ISNUMBER(U1326),S1326*(U1326-T1326),"n.a.")</x:f>
        <x:v>66.61333028008208</x:v>
      </x:c>
      <x:c r="AA1326" s="9" t="n">
        <x:f>IF(ISNUMBER(U1326),Y1326,0)</x:f>
        <x:v>741.1585553347023</x:v>
      </x:c>
      <x:c r="AB1326" s="7" t="n">
        <x:f>MAX(0,L1326-SUM(F1326:K1326))</x:f>
        <x:v>0</x:v>
      </x:c>
    </x:row>
    <x:row r="1327" ht="22" customHeight="1">
      <x:c r="A1327" s="18" t="n">
        <x:f>Summary!D$41</x:f>
        <x:v>46357</x:v>
      </x:c>
      <x:c r="B1327" s="2" t="str">
        <x:f>'Inventory detail'!A201</x:f>
        <x:v>POUC</x:v>
      </x:c>
      <x:c r="C1327" s="2" t="str">
        <x:f>'Inventory detail'!B201</x:f>
        <x:v>60</x:v>
      </x:c>
      <x:c r="D1327" s="2" t="str">
        <x:f>'Inventory detail'!C201</x:f>
        <x:v>MIL7</x:v>
      </x:c>
      <x:c r="E1327" s="10" t="n">
        <x:f>A201</x:f>
        <x:v>46327</x:v>
      </x:c>
      <x:c r="F1327" s="7" t="n">
        <x:f>O201</x:f>
        <x:v>323.9536755646816</x:v>
      </x:c>
      <x:c r="G1327" s="7" t="n">
        <x:f>Q201</x:f>
        <x:v>0</x:v>
      </x:c>
      <x:c r="H1327" s="7" t="n">
        <x:f>R201</x:f>
        <x:v>0</x:v>
      </x:c>
      <x:c r="I1327" s="7" t="n">
        <x:f>SUMIFS('PO detail'!$W$1813:$W$1814,'PO detail'!$V$1813:$V$1814,"&gt;="&amp;E1327,'PO detail'!$V$1813:$V$1814,"&lt;"&amp;A1327)</x:f>
        <x:v>0</x:v>
      </x:c>
      <x:c r="J1327" s="7" t="n">
        <x:f>SUMIFS('PO detail'!$X$1813:$X$1814,'PO detail'!$V$1813:$V$1814,"&gt;="&amp;E1327,'PO detail'!$V$1813:$V$1814,"&lt;"&amp;A1327)</x:f>
        <x:v>10000</x:v>
      </x:c>
      <x:c r="K1327" s="7" t="n">
        <x:f>SUMIFS('PO detail'!$Y$1813:$Y$1814,'PO detail'!$V$1813:$V$1814,"&gt;="&amp;E1327,'PO detail'!$V$1813:$V$1814,"&lt;"&amp;A1327)</x:f>
        <x:v>0</x:v>
      </x:c>
      <x:c r="L1327" s="7" t="n">
        <x:f>'Inventory detail'!F201*Summary!$K$5*(A1327-E1327)/Summary!$K$6</x:f>
        <x:v>1273.1039014373719</x:v>
      </x:c>
      <x:c r="M1327" s="7" t="n">
        <x:f>MAX(0,H1327-L1327)</x:f>
        <x:v>0</x:v>
      </x:c>
      <x:c r="N1327" s="7" t="n">
        <x:f>MAX(0,L1327-H1327)</x:f>
        <x:v>1273.1039014373719</x:v>
      </x:c>
      <x:c r="O1327" s="7" t="n">
        <x:f>MAX(0,F1327+I1327-N1327)</x:f>
        <x:v>0</x:v>
      </x:c>
      <x:c r="P1327" s="7" t="n">
        <x:f>MAX(0,N1327-F1327-I1327)</x:f>
        <x:v>949.1502258726903</x:v>
      </x:c>
      <x:c r="Q1327" s="7" t="n">
        <x:f>MAX(0,G1327+J1327-P1327)</x:f>
        <x:v>9050.84977412731</x:v>
      </x:c>
      <x:c r="R1327" s="7" t="n">
        <x:f>M1327+MAX(0,K1327-MAX(0,P1327-G1327-J1327))</x:f>
        <x:v>0</x:v>
      </x:c>
      <x:c r="S1327" s="7" t="n">
        <x:f>SUM(O1327,Q1327,R1327)</x:f>
        <x:v>9050.84977412731</x:v>
      </x:c>
      <x:c r="T1327" s="14" t="n">
        <x:f>'Inventory detail'!T201</x:f>
        <x:v>0.0106</x:v>
      </x:c>
      <x:c r="U1327" s="14" t="n">
        <x:f>'Inventory detail'!U201</x:f>
        <x:v>0.011715</x:v>
      </x:c>
      <x:c r="V1327" s="9" t="n">
        <x:f>O1327*T1327</x:f>
        <x:v>0</x:v>
      </x:c>
      <x:c r="W1327" s="9" t="n">
        <x:f>Q1327*T1327</x:f>
        <x:v>95.93900760574948</x:v>
      </x:c>
      <x:c r="X1327" s="9" t="n">
        <x:f>R1327*T1327</x:f>
        <x:v>0</x:v>
      </x:c>
      <x:c r="Y1327" s="9" t="n">
        <x:f>S1327*T1327</x:f>
        <x:v>95.93900760574948</x:v>
      </x:c>
      <x:c r="Z1327" s="9" t="n">
        <x:f>IF(ISNUMBER(U1327),S1327*(U1327-T1327),"n.a.")</x:f>
        <x:v>10.091697498151946</x:v>
      </x:c>
      <x:c r="AA1327" s="9" t="n">
        <x:f>IF(ISNUMBER(U1327),Y1327,0)</x:f>
        <x:v>95.93900760574948</x:v>
      </x:c>
      <x:c r="AB1327" s="7" t="n">
        <x:f>MAX(0,L1327-SUM(F1327:K1327))</x:f>
        <x:v>0</x:v>
      </x:c>
    </x:row>
    <x:row r="1328" ht="22" customHeight="1">
      <x:c r="A1328" s="18" t="n">
        <x:f>Summary!D$41</x:f>
        <x:v>46357</x:v>
      </x:c>
      <x:c r="B1328" s="2" t="str">
        <x:f>'Inventory detail'!A202</x:f>
        <x:v>POUC</x:v>
      </x:c>
      <x:c r="C1328" s="2" t="str">
        <x:f>'Inventory detail'!B202</x:f>
        <x:v>60</x:v>
      </x:c>
      <x:c r="D1328" s="2" t="str">
        <x:f>'Inventory detail'!C202</x:f>
        <x:v>LMEN3</x:v>
      </x:c>
      <x:c r="E1328" s="10" t="n">
        <x:f>A202</x:f>
        <x:v>46327</x:v>
      </x:c>
      <x:c r="F1328" s="7" t="n">
        <x:f>O202</x:f>
        <x:v>5130.255770020534</x:v>
      </x:c>
      <x:c r="G1328" s="7" t="n">
        <x:f>Q202</x:f>
        <x:v>0</x:v>
      </x:c>
      <x:c r="H1328" s="7" t="n">
        <x:f>R202</x:f>
        <x:v>0</x:v>
      </x:c>
      <x:c r="I1328" s="7" t="n">
        <x:f>SUMIFS('PO detail'!$W$1787:$W$1790,'PO detail'!$V$1787:$V$1790,"&gt;="&amp;E1328,'PO detail'!$V$1787:$V$1790,"&lt;"&amp;A1328)</x:f>
        <x:v>0</x:v>
      </x:c>
      <x:c r="J1328" s="7" t="n">
        <x:f>SUMIFS('PO detail'!$X$1787:$X$1790,'PO detail'!$V$1787:$V$1790,"&gt;="&amp;E1328,'PO detail'!$V$1787:$V$1790,"&lt;"&amp;A1328)</x:f>
        <x:v>2000</x:v>
      </x:c>
      <x:c r="K1328" s="7" t="n">
        <x:f>SUMIFS('PO detail'!$Y$1787:$Y$1790,'PO detail'!$V$1787:$V$1790,"&gt;="&amp;E1328,'PO detail'!$V$1787:$V$1790,"&lt;"&amp;A1328)</x:f>
        <x:v>0</x:v>
      </x:c>
      <x:c r="L1328" s="7" t="n">
        <x:f>'Inventory detail'!F202*Summary!$K$5*(A1328-E1328)/Summary!$K$6</x:f>
        <x:v>1264.883778234086</x:v>
      </x:c>
      <x:c r="M1328" s="7" t="n">
        <x:f>MAX(0,H1328-L1328)</x:f>
        <x:v>0</x:v>
      </x:c>
      <x:c r="N1328" s="7" t="n">
        <x:f>MAX(0,L1328-H1328)</x:f>
        <x:v>1264.883778234086</x:v>
      </x:c>
      <x:c r="O1328" s="7" t="n">
        <x:f>MAX(0,F1328+I1328-N1328)</x:f>
        <x:v>3865.3719917864482</x:v>
      </x:c>
      <x:c r="P1328" s="7" t="n">
        <x:f>MAX(0,N1328-F1328-I1328)</x:f>
        <x:v>0</x:v>
      </x:c>
      <x:c r="Q1328" s="7" t="n">
        <x:f>MAX(0,G1328+J1328-P1328)</x:f>
        <x:v>2000</x:v>
      </x:c>
      <x:c r="R1328" s="7" t="n">
        <x:f>M1328+MAX(0,K1328-MAX(0,P1328-G1328-J1328))</x:f>
        <x:v>0</x:v>
      </x:c>
      <x:c r="S1328" s="7" t="n">
        <x:f>SUM(O1328,Q1328,R1328)</x:f>
        <x:v>5865.371991786448</x:v>
      </x:c>
      <x:c r="T1328" s="14" t="n">
        <x:f>'Inventory detail'!T202</x:f>
        <x:v>0.0915</x:v>
      </x:c>
      <x:c r="U1328" s="14" t="n">
        <x:f>'Inventory detail'!U202</x:f>
        <x:v>0.099825</x:v>
      </x:c>
      <x:c r="V1328" s="9" t="n">
        <x:f>O1328*T1328</x:f>
        <x:v>353.68153724846</x:v>
      </x:c>
      <x:c r="W1328" s="9" t="n">
        <x:f>Q1328*T1328</x:f>
        <x:v>183</x:v>
      </x:c>
      <x:c r="X1328" s="9" t="n">
        <x:f>R1328*T1328</x:f>
        <x:v>0</x:v>
      </x:c>
      <x:c r="Y1328" s="9" t="n">
        <x:f>S1328*T1328</x:f>
        <x:v>536.68153724846</x:v>
      </x:c>
      <x:c r="Z1328" s="9" t="n">
        <x:f>IF(ISNUMBER(U1328),S1328*(U1328-T1328),"n.a.")</x:f>
        <x:v>48.82922183162218</x:v>
      </x:c>
      <x:c r="AA1328" s="9" t="n">
        <x:f>IF(ISNUMBER(U1328),Y1328,0)</x:f>
        <x:v>536.68153724846</x:v>
      </x:c>
      <x:c r="AB1328" s="7" t="n">
        <x:f>MAX(0,L1328-SUM(F1328:K1328))</x:f>
        <x:v>0</x:v>
      </x:c>
    </x:row>
    <x:row r="1329" ht="22" customHeight="1">
      <x:c r="A1329" s="18" t="n">
        <x:f>Summary!D$41</x:f>
        <x:v>46357</x:v>
      </x:c>
      <x:c r="B1329" s="2" t="str">
        <x:f>'Inventory detail'!A203</x:f>
        <x:v>WIRE</x:v>
      </x:c>
      <x:c r="C1329" s="2" t="str">
        <x:f>'Inventory detail'!B203</x:f>
        <x:v>10</x:v>
      </x:c>
      <x:c r="D1329" s="2" t="str">
        <x:f>'Inventory detail'!C203</x:f>
        <x:v>DL058SIL</x:v>
      </x:c>
      <x:c r="E1329" s="10" t="n">
        <x:f>A203</x:f>
        <x:v>46327</x:v>
      </x:c>
      <x:c r="F1329" s="7" t="n">
        <x:f>O203</x:f>
        <x:v>11992.844845995893</x:v>
      </x:c>
      <x:c r="G1329" s="7" t="n">
        <x:f>Q203</x:f>
        <x:v>0</x:v>
      </x:c>
      <x:c r="H1329" s="7" t="n">
        <x:f>R203</x:f>
        <x:v>0</x:v>
      </x:c>
      <x:c r="I1329" s="7" t="n">
        <x:f>SUMIFS('PO detail'!$W$1955:$W$1957,'PO detail'!$V$1955:$V$1957,"&gt;="&amp;E1329,'PO detail'!$V$1955:$V$1957,"&lt;"&amp;A1329)</x:f>
        <x:v>1000</x:v>
      </x:c>
      <x:c r="J1329" s="7" t="n">
        <x:f>SUMIFS('PO detail'!$X$1955:$X$1957,'PO detail'!$V$1955:$V$1957,"&gt;="&amp;E1329,'PO detail'!$V$1955:$V$1957,"&lt;"&amp;A1329)</x:f>
        <x:v>0</x:v>
      </x:c>
      <x:c r="K1329" s="7" t="n">
        <x:f>SUMIFS('PO detail'!$Y$1955:$Y$1957,'PO detail'!$V$1955:$V$1957,"&gt;="&amp;E1329,'PO detail'!$V$1955:$V$1957,"&lt;"&amp;A1329)</x:f>
        <x:v>0</x:v>
      </x:c>
      <x:c r="L1329" s="7" t="n">
        <x:f>'Inventory detail'!F203*Summary!$K$5*(A1329-E1329)/Summary!$K$6</x:f>
        <x:v>1248.463244353183</x:v>
      </x:c>
      <x:c r="M1329" s="7" t="n">
        <x:f>MAX(0,H1329-L1329)</x:f>
        <x:v>0</x:v>
      </x:c>
      <x:c r="N1329" s="7" t="n">
        <x:f>MAX(0,L1329-H1329)</x:f>
        <x:v>1248.463244353183</x:v>
      </x:c>
      <x:c r="O1329" s="7" t="n">
        <x:f>MAX(0,F1329+I1329-N1329)</x:f>
        <x:v>11744.38160164271</x:v>
      </x:c>
      <x:c r="P1329" s="7" t="n">
        <x:f>MAX(0,N1329-F1329-I1329)</x:f>
        <x:v>0</x:v>
      </x:c>
      <x:c r="Q1329" s="7" t="n">
        <x:f>MAX(0,G1329+J1329-P1329)</x:f>
        <x:v>0</x:v>
      </x:c>
      <x:c r="R1329" s="7" t="n">
        <x:f>M1329+MAX(0,K1329-MAX(0,P1329-G1329-J1329))</x:f>
        <x:v>0</x:v>
      </x:c>
      <x:c r="S1329" s="7" t="n">
        <x:f>SUM(O1329,Q1329,R1329)</x:f>
        <x:v>11744.38160164271</x:v>
      </x:c>
      <x:c r="T1329" s="14" t="n">
        <x:f>'Inventory detail'!T203</x:f>
        <x:v>0.1082</x:v>
      </x:c>
      <x:c r="U1329" s="14" t="n">
        <x:f>'Inventory detail'!U203</x:f>
        <x:v>0.1082</x:v>
      </x:c>
      <x:c r="V1329" s="9" t="n">
        <x:f>O1329*T1329</x:f>
        <x:v>1270.7420892977414</x:v>
      </x:c>
      <x:c r="W1329" s="9" t="n">
        <x:f>Q1329*T1329</x:f>
        <x:v>0</x:v>
      </x:c>
      <x:c r="X1329" s="9" t="n">
        <x:f>R1329*T1329</x:f>
        <x:v>0</x:v>
      </x:c>
      <x:c r="Y1329" s="9" t="n">
        <x:f>S1329*T1329</x:f>
        <x:v>1270.7420892977414</x:v>
      </x:c>
      <x:c r="Z1329" s="9" t="n">
        <x:f>IF(ISNUMBER(U1329),S1329*(U1329-T1329),"n.a.")</x:f>
        <x:v>0</x:v>
      </x:c>
      <x:c r="AA1329" s="9" t="n">
        <x:f>IF(ISNUMBER(U1329),Y1329,0)</x:f>
        <x:v>1270.7420892977414</x:v>
      </x:c>
      <x:c r="AB1329" s="7" t="n">
        <x:f>MAX(0,L1329-SUM(F1329:K1329))</x:f>
        <x:v>0</x:v>
      </x:c>
    </x:row>
    <x:row r="1330" ht="22" customHeight="1">
      <x:c r="A1330" s="18" t="n">
        <x:f>Summary!D$41</x:f>
        <x:v>46357</x:v>
      </x:c>
      <x:c r="B1330" s="2" t="str">
        <x:f>'Inventory detail'!A204</x:f>
        <x:v>POUC</x:v>
      </x:c>
      <x:c r="C1330" s="2" t="str">
        <x:f>'Inventory detail'!B204</x:f>
        <x:v>10</x:v>
      </x:c>
      <x:c r="D1330" s="2" t="str">
        <x:f>'Inventory detail'!C204</x:f>
        <x:v>JUM5</x:v>
      </x:c>
      <x:c r="E1330" s="10" t="n">
        <x:f>A204</x:f>
        <x:v>46327</x:v>
      </x:c>
      <x:c r="F1330" s="7" t="n">
        <x:f>O204</x:f>
        <x:v>0</x:v>
      </x:c>
      <x:c r="G1330" s="7" t="n">
        <x:f>Q204</x:f>
        <x:v>10000</x:v>
      </x:c>
      <x:c r="H1330" s="7" t="n">
        <x:f>R204</x:f>
        <x:v>12868.038110882957</x:v>
      </x:c>
      <x:c r="I1330" s="7" t="n">
        <x:f>SUMIFS('PO detail'!$W$1474:$W$1474,'PO detail'!$V$1474:$V$1474,"&gt;="&amp;E1330,'PO detail'!$V$1474:$V$1474,"&lt;"&amp;A1330)</x:f>
        <x:v>0</x:v>
      </x:c>
      <x:c r="J1330" s="7" t="n">
        <x:f>SUMIFS('PO detail'!$X$1474:$X$1474,'PO detail'!$V$1474:$V$1474,"&gt;="&amp;E1330,'PO detail'!$V$1474:$V$1474,"&lt;"&amp;A1330)</x:f>
        <x:v>0</x:v>
      </x:c>
      <x:c r="K1330" s="7" t="n">
        <x:f>SUMIFS('PO detail'!$Y$1474:$Y$1474,'PO detail'!$V$1474:$V$1474,"&gt;="&amp;E1330,'PO detail'!$V$1474:$V$1474,"&lt;"&amp;A1330)</x:f>
        <x:v>0</x:v>
      </x:c>
      <x:c r="L1330" s="7" t="n">
        <x:f>'Inventory detail'!F204*Summary!$K$5*(A1330-E1330)/Summary!$K$6</x:f>
        <x:v>1215.6024640657083</x:v>
      </x:c>
      <x:c r="M1330" s="7" t="n">
        <x:f>MAX(0,H1330-L1330)</x:f>
        <x:v>11652.435646817248</x:v>
      </x:c>
      <x:c r="N1330" s="7" t="n">
        <x:f>MAX(0,L1330-H1330)</x:f>
        <x:v>0</x:v>
      </x:c>
      <x:c r="O1330" s="7" t="n">
        <x:f>MAX(0,F1330+I1330-N1330)</x:f>
        <x:v>0</x:v>
      </x:c>
      <x:c r="P1330" s="7" t="n">
        <x:f>MAX(0,N1330-F1330-I1330)</x:f>
        <x:v>0</x:v>
      </x:c>
      <x:c r="Q1330" s="7" t="n">
        <x:f>MAX(0,G1330+J1330-P1330)</x:f>
        <x:v>10000</x:v>
      </x:c>
      <x:c r="R1330" s="7" t="n">
        <x:f>M1330+MAX(0,K1330-MAX(0,P1330-G1330-J1330))</x:f>
        <x:v>11652.435646817248</x:v>
      </x:c>
      <x:c r="S1330" s="7" t="n">
        <x:f>SUM(O1330,Q1330,R1330)</x:f>
        <x:v>21652.43564681725</x:v>
      </x:c>
      <x:c r="T1330" s="14" t="n">
        <x:f>'Inventory detail'!T204</x:f>
        <x:v>0.0115</x:v>
      </x:c>
      <x:c r="U1330" s="14" t="n">
        <x:f>'Inventory detail'!U204</x:f>
        <x:v>0.012374999999999999</x:v>
      </x:c>
      <x:c r="V1330" s="9" t="n">
        <x:f>O1330*T1330</x:f>
        <x:v>0</x:v>
      </x:c>
      <x:c r="W1330" s="9" t="n">
        <x:f>Q1330*T1330</x:f>
        <x:v>115</x:v>
      </x:c>
      <x:c r="X1330" s="9" t="n">
        <x:f>R1330*T1330</x:f>
        <x:v>134.00300993839835</x:v>
      </x:c>
      <x:c r="Y1330" s="9" t="n">
        <x:f>S1330*T1330</x:f>
        <x:v>249.00300993839835</x:v>
      </x:c>
      <x:c r="Z1330" s="9" t="n">
        <x:f>IF(ISNUMBER(U1330),S1330*(U1330-T1330),"n.a.")</x:f>
        <x:v>18.94588119096507</x:v>
      </x:c>
      <x:c r="AA1330" s="9" t="n">
        <x:f>IF(ISNUMBER(U1330),Y1330,0)</x:f>
        <x:v>249.00300993839835</x:v>
      </x:c>
      <x:c r="AB1330" s="7" t="n">
        <x:f>MAX(0,L1330-SUM(F1330:K1330))</x:f>
        <x:v>0</x:v>
      </x:c>
    </x:row>
    <x:row r="1331" ht="22" customHeight="1">
      <x:c r="A1331" s="18" t="n">
        <x:f>Summary!D$41</x:f>
        <x:v>46357</x:v>
      </x:c>
      <x:c r="B1331" s="2" t="str">
        <x:f>'Inventory detail'!A205</x:f>
        <x:v>POUC</x:v>
      </x:c>
      <x:c r="C1331" s="2" t="str">
        <x:f>'Inventory detail'!B205</x:f>
        <x:v>60</x:v>
      </x:c>
      <x:c r="D1331" s="2" t="str">
        <x:f>'Inventory detail'!C205</x:f>
        <x:v>BUS5</x:v>
      </x:c>
      <x:c r="E1331" s="10" t="n">
        <x:f>A205</x:f>
        <x:v>46327</x:v>
      </x:c>
      <x:c r="F1331" s="7" t="n">
        <x:f>O205</x:f>
        <x:v>8368.038110882957</x:v>
      </x:c>
      <x:c r="G1331" s="7" t="n">
        <x:f>Q205</x:f>
        <x:v>10000</x:v>
      </x:c>
      <x:c r="H1331" s="7" t="n">
        <x:f>R205</x:f>
        <x:v>0</x:v>
      </x:c>
      <x:c r="I1331" s="7" t="n">
        <x:f>SUMIFS('PO detail'!$W$1728:$W$1729,'PO detail'!$V$1728:$V$1729,"&gt;="&amp;E1331,'PO detail'!$V$1728:$V$1729,"&lt;"&amp;A1331)</x:f>
        <x:v>0</x:v>
      </x:c>
      <x:c r="J1331" s="7" t="n">
        <x:f>SUMIFS('PO detail'!$X$1728:$X$1729,'PO detail'!$V$1728:$V$1729,"&gt;="&amp;E1331,'PO detail'!$V$1728:$V$1729,"&lt;"&amp;A1331)</x:f>
        <x:v>0</x:v>
      </x:c>
      <x:c r="K1331" s="7" t="n">
        <x:f>SUMIFS('PO detail'!$Y$1728:$Y$1729,'PO detail'!$V$1728:$V$1729,"&gt;="&amp;E1331,'PO detail'!$V$1728:$V$1729,"&lt;"&amp;A1331)</x:f>
        <x:v>0</x:v>
      </x:c>
      <x:c r="L1331" s="7" t="n">
        <x:f>'Inventory detail'!F205*Summary!$K$5*(A1331-E1331)/Summary!$K$6</x:f>
        <x:v>1215.6024640657083</x:v>
      </x:c>
      <x:c r="M1331" s="7" t="n">
        <x:f>MAX(0,H1331-L1331)</x:f>
        <x:v>0</x:v>
      </x:c>
      <x:c r="N1331" s="7" t="n">
        <x:f>MAX(0,L1331-H1331)</x:f>
        <x:v>1215.6024640657083</x:v>
      </x:c>
      <x:c r="O1331" s="7" t="n">
        <x:f>MAX(0,F1331+I1331-N1331)</x:f>
        <x:v>7152.435646817248</x:v>
      </x:c>
      <x:c r="P1331" s="7" t="n">
        <x:f>MAX(0,N1331-F1331-I1331)</x:f>
        <x:v>0</x:v>
      </x:c>
      <x:c r="Q1331" s="7" t="n">
        <x:f>MAX(0,G1331+J1331-P1331)</x:f>
        <x:v>10000</x:v>
      </x:c>
      <x:c r="R1331" s="7" t="n">
        <x:f>M1331+MAX(0,K1331-MAX(0,P1331-G1331-J1331))</x:f>
        <x:v>0</x:v>
      </x:c>
      <x:c r="S1331" s="7" t="n">
        <x:f>SUM(O1331,Q1331,R1331)</x:f>
        <x:v>17152.43564681725</x:v>
      </x:c>
      <x:c r="T1331" s="14" t="n">
        <x:f>'Inventory detail'!T205</x:f>
        <x:v>0.0069</x:v>
      </x:c>
      <x:c r="U1331" s="14" t="n">
        <x:f>'Inventory detail'!U205</x:f>
        <x:v>0.00759</x:v>
      </x:c>
      <x:c r="V1331" s="9" t="n">
        <x:f>O1331*T1331</x:f>
        <x:v>49.35180596303901</x:v>
      </x:c>
      <x:c r="W1331" s="9" t="n">
        <x:f>Q1331*T1331</x:f>
        <x:v>69</x:v>
      </x:c>
      <x:c r="X1331" s="9" t="n">
        <x:f>R1331*T1331</x:f>
        <x:v>0</x:v>
      </x:c>
      <x:c r="Y1331" s="9" t="n">
        <x:f>S1331*T1331</x:f>
        <x:v>118.35180596303901</x:v>
      </x:c>
      <x:c r="Z1331" s="9" t="n">
        <x:f>IF(ISNUMBER(U1331),S1331*(U1331-T1331),"n.a.")</x:f>
        <x:v>11.83518059630391</x:v>
      </x:c>
      <x:c r="AA1331" s="9" t="n">
        <x:f>IF(ISNUMBER(U1331),Y1331,0)</x:f>
        <x:v>118.35180596303901</x:v>
      </x:c>
      <x:c r="AB1331" s="7" t="n">
        <x:f>MAX(0,L1331-SUM(F1331:K1331))</x:f>
        <x:v>0</x:v>
      </x:c>
    </x:row>
    <x:row r="1332" ht="22" customHeight="1">
      <x:c r="A1332" s="18" t="n">
        <x:f>Summary!D$41</x:f>
        <x:v>46357</x:v>
      </x:c>
      <x:c r="B1332" s="2" t="str">
        <x:f>'Inventory detail'!A206</x:f>
        <x:v>COIL</x:v>
      </x:c>
      <x:c r="C1332" s="2" t="str">
        <x:f>'Inventory detail'!B206</x:f>
        <x:v>60</x:v>
      </x:c>
      <x:c r="D1332" s="2" t="str">
        <x:f>'Inventory detail'!C206</x:f>
        <x:v>6BLK36-4</x:v>
      </x:c>
      <x:c r="E1332" s="10" t="n">
        <x:f>A206</x:f>
        <x:v>46327</x:v>
      </x:c>
      <x:c r="F1332" s="7" t="n">
        <x:f>O206</x:f>
        <x:v>2780.6271868583162</x:v>
      </x:c>
      <x:c r="G1332" s="7" t="n">
        <x:f>Q206</x:f>
        <x:v>0</x:v>
      </x:c>
      <x:c r="H1332" s="7" t="n">
        <x:f>R206</x:f>
        <x:v>0</x:v>
      </x:c>
      <x:c r="I1332" s="7" t="n">
        <x:f>SUMIFS('PO detail'!$W$1343:$W$1351,'PO detail'!$V$1343:$V$1351,"&gt;="&amp;E1332,'PO detail'!$V$1343:$V$1351,"&lt;"&amp;A1332)</x:f>
        <x:v>1500</x:v>
      </x:c>
      <x:c r="J1332" s="7" t="n">
        <x:f>SUMIFS('PO detail'!$X$1343:$X$1351,'PO detail'!$V$1343:$V$1351,"&gt;="&amp;E1332,'PO detail'!$V$1343:$V$1351,"&lt;"&amp;A1332)</x:f>
        <x:v>0</x:v>
      </x:c>
      <x:c r="K1332" s="7" t="n">
        <x:f>SUMIFS('PO detail'!$Y$1343:$Y$1351,'PO detail'!$V$1343:$V$1351,"&gt;="&amp;E1332,'PO detail'!$V$1343:$V$1351,"&lt;"&amp;A1332)</x:f>
        <x:v>0</x:v>
      </x:c>
      <x:c r="L1332" s="7" t="n">
        <x:f>'Inventory detail'!F206*Summary!$K$5*(A1332-E1332)/Summary!$K$6</x:f>
        <x:v>1199.1819301848052</x:v>
      </x:c>
      <x:c r="M1332" s="7" t="n">
        <x:f>MAX(0,H1332-L1332)</x:f>
        <x:v>0</x:v>
      </x:c>
      <x:c r="N1332" s="7" t="n">
        <x:f>MAX(0,L1332-H1332)</x:f>
        <x:v>1199.1819301848052</x:v>
      </x:c>
      <x:c r="O1332" s="7" t="n">
        <x:f>MAX(0,F1332+I1332-N1332)</x:f>
        <x:v>3081.445256673511</x:v>
      </x:c>
      <x:c r="P1332" s="7" t="n">
        <x:f>MAX(0,N1332-F1332-I1332)</x:f>
        <x:v>0</x:v>
      </x:c>
      <x:c r="Q1332" s="7" t="n">
        <x:f>MAX(0,G1332+J1332-P1332)</x:f>
        <x:v>0</x:v>
      </x:c>
      <x:c r="R1332" s="7" t="n">
        <x:f>M1332+MAX(0,K1332-MAX(0,P1332-G1332-J1332))</x:f>
        <x:v>0</x:v>
      </x:c>
      <x:c r="S1332" s="7" t="n">
        <x:f>SUM(O1332,Q1332,R1332)</x:f>
        <x:v>3081.445256673511</x:v>
      </x:c>
      <x:c r="T1332" s="14" t="n">
        <x:f>'Inventory detail'!T206</x:f>
        <x:v>0.1099</x:v>
      </x:c>
      <x:c r="U1332" s="14" t="n">
        <x:f>'Inventory detail'!U206</x:f>
        <x:v>0.107627</x:v>
      </x:c>
      <x:c r="V1332" s="9" t="n">
        <x:f>O1332*T1332</x:f>
        <x:v>338.6508337084188</x:v>
      </x:c>
      <x:c r="W1332" s="9" t="n">
        <x:f>Q1332*T1332</x:f>
        <x:v>0</x:v>
      </x:c>
      <x:c r="X1332" s="9" t="n">
        <x:f>R1332*T1332</x:f>
        <x:v>0</x:v>
      </x:c>
      <x:c r="Y1332" s="9" t="n">
        <x:f>S1332*T1332</x:f>
        <x:v>338.6508337084188</x:v>
      </x:c>
      <x:c r="Z1332" s="9" t="n">
        <x:f>IF(ISNUMBER(U1332),S1332*(U1332-T1332),"n.a.")</x:f>
        <x:v>-7.004125068418881</x:v>
      </x:c>
      <x:c r="AA1332" s="9" t="n">
        <x:f>IF(ISNUMBER(U1332),Y1332,0)</x:f>
        <x:v>338.6508337084188</x:v>
      </x:c>
      <x:c r="AB1332" s="7" t="n">
        <x:f>MAX(0,L1332-SUM(F1332:K1332))</x:f>
        <x:v>0</x:v>
      </x:c>
    </x:row>
    <x:row r="1333" ht="22" customHeight="1">
      <x:c r="A1333" s="18" t="n">
        <x:f>Summary!D$41</x:f>
        <x:v>46357</x:v>
      </x:c>
      <x:c r="B1333" s="2" t="str">
        <x:f>'Inventory detail'!A207</x:f>
        <x:v>POUC</x:v>
      </x:c>
      <x:c r="C1333" s="2" t="str">
        <x:f>'Inventory detail'!B207</x:f>
        <x:v>10</x:v>
      </x:c>
      <x:c r="D1333" s="2" t="str">
        <x:f>'Inventory detail'!C207</x:f>
        <x:v>LMEN7</x:v>
      </x:c>
      <x:c r="E1333" s="10" t="n">
        <x:f>A207</x:f>
        <x:v>46327</x:v>
      </x:c>
      <x:c r="F1333" s="7" t="n">
        <x:f>O207</x:f>
        <x:v>0</x:v>
      </x:c>
      <x:c r="G1333" s="7" t="n">
        <x:f>Q207</x:f>
        <x:v>7086.929281314168</x:v>
      </x:c>
      <x:c r="H1333" s="7" t="n">
        <x:f>R207</x:f>
        <x:v>0</x:v>
      </x:c>
      <x:c r="I1333" s="7" t="n">
        <x:f>SUMIFS('PO detail'!$W$1535:$W$1539,'PO detail'!$V$1535:$V$1539,"&gt;="&amp;E1333,'PO detail'!$V$1535:$V$1539,"&lt;"&amp;A1333)</x:f>
        <x:v>0</x:v>
      </x:c>
      <x:c r="J1333" s="7" t="n">
        <x:f>SUMIFS('PO detail'!$X$1535:$X$1539,'PO detail'!$V$1535:$V$1539,"&gt;="&amp;E1333,'PO detail'!$V$1535:$V$1539,"&lt;"&amp;A1333)</x:f>
        <x:v>0</x:v>
      </x:c>
      <x:c r="K1333" s="7" t="n">
        <x:f>SUMIFS('PO detail'!$Y$1535:$Y$1539,'PO detail'!$V$1535:$V$1539,"&gt;="&amp;E1333,'PO detail'!$V$1535:$V$1539,"&lt;"&amp;A1333)</x:f>
        <x:v>0</x:v>
      </x:c>
      <x:c r="L1333" s="7" t="n">
        <x:f>'Inventory detail'!F207*Summary!$K$5*(A1333-E1333)/Summary!$K$6</x:f>
        <x:v>1190.9618069815192</x:v>
      </x:c>
      <x:c r="M1333" s="7" t="n">
        <x:f>MAX(0,H1333-L1333)</x:f>
        <x:v>0</x:v>
      </x:c>
      <x:c r="N1333" s="7" t="n">
        <x:f>MAX(0,L1333-H1333)</x:f>
        <x:v>1190.9618069815192</x:v>
      </x:c>
      <x:c r="O1333" s="7" t="n">
        <x:f>MAX(0,F1333+I1333-N1333)</x:f>
        <x:v>0</x:v>
      </x:c>
      <x:c r="P1333" s="7" t="n">
        <x:f>MAX(0,N1333-F1333-I1333)</x:f>
        <x:v>1190.9618069815192</x:v>
      </x:c>
      <x:c r="Q1333" s="7" t="n">
        <x:f>MAX(0,G1333+J1333-P1333)</x:f>
        <x:v>5895.967474332649</x:v>
      </x:c>
      <x:c r="R1333" s="7" t="n">
        <x:f>M1333+MAX(0,K1333-MAX(0,P1333-G1333-J1333))</x:f>
        <x:v>0</x:v>
      </x:c>
      <x:c r="S1333" s="7" t="n">
        <x:f>SUM(O1333,Q1333,R1333)</x:f>
        <x:v>5895.967474332649</x:v>
      </x:c>
      <x:c r="T1333" s="14" t="n">
        <x:f>'Inventory detail'!T207</x:f>
        <x:v>0.20170000000000002</x:v>
      </x:c>
      <x:c r="U1333" s="14" t="n">
        <x:f>'Inventory detail'!U207</x:f>
        <x:v>0.21977999999999998</x:v>
      </x:c>
      <x:c r="V1333" s="9" t="n">
        <x:f>O1333*T1333</x:f>
        <x:v>0</x:v>
      </x:c>
      <x:c r="W1333" s="9" t="n">
        <x:f>Q1333*T1333</x:f>
        <x:v>1189.2166395728952</x:v>
      </x:c>
      <x:c r="X1333" s="9" t="n">
        <x:f>R1333*T1333</x:f>
        <x:v>0</x:v>
      </x:c>
      <x:c r="Y1333" s="9" t="n">
        <x:f>S1333*T1333</x:f>
        <x:v>1189.2166395728952</x:v>
      </x:c>
      <x:c r="Z1333" s="9" t="n">
        <x:f>IF(ISNUMBER(U1333),S1333*(U1333-T1333),"n.a.")</x:f>
        <x:v>106.59909193593404</x:v>
      </x:c>
      <x:c r="AA1333" s="9" t="n">
        <x:f>IF(ISNUMBER(U1333),Y1333,0)</x:f>
        <x:v>1189.2166395728952</x:v>
      </x:c>
      <x:c r="AB1333" s="7" t="n">
        <x:f>MAX(0,L1333-SUM(F1333:K1333))</x:f>
        <x:v>0</x:v>
      </x:c>
    </x:row>
    <x:row r="1334" ht="22" customHeight="1">
      <x:c r="A1334" s="18" t="n">
        <x:f>Summary!D$41</x:f>
        <x:v>46357</x:v>
      </x:c>
      <x:c r="B1334" s="2" t="str">
        <x:f>'Inventory detail'!A208</x:f>
        <x:v>WIRE</x:v>
      </x:c>
      <x:c r="C1334" s="2" t="str">
        <x:f>'Inventory detail'!B208</x:f>
        <x:v>10</x:v>
      </x:c>
      <x:c r="D1334" s="2" t="str">
        <x:f>'Inventory detail'!C208</x:f>
        <x:v>DL001WHT</x:v>
      </x:c>
      <x:c r="E1334" s="10" t="n">
        <x:f>A208</x:f>
        <x:v>46327</x:v>
      </x:c>
      <x:c r="F1334" s="7" t="n">
        <x:f>O208</x:f>
        <x:v>8740.072772073921</x:v>
      </x:c>
      <x:c r="G1334" s="7" t="n">
        <x:f>Q208</x:f>
        <x:v>0</x:v>
      </x:c>
      <x:c r="H1334" s="7" t="n">
        <x:f>R208</x:f>
        <x:v>0</x:v>
      </x:c>
      <x:c r="I1334" s="7" t="n">
        <x:f>SUMIFS('PO detail'!$W$1873:$W$1876,'PO detail'!$V$1873:$V$1876,"&gt;="&amp;E1334,'PO detail'!$V$1873:$V$1876,"&lt;"&amp;A1334)</x:f>
        <x:v>9000</x:v>
      </x:c>
      <x:c r="J1334" s="7" t="n">
        <x:f>SUMIFS('PO detail'!$X$1873:$X$1876,'PO detail'!$V$1873:$V$1876,"&gt;="&amp;E1334,'PO detail'!$V$1873:$V$1876,"&lt;"&amp;A1334)</x:f>
        <x:v>0</x:v>
      </x:c>
      <x:c r="K1334" s="7" t="n">
        <x:f>SUMIFS('PO detail'!$Y$1873:$Y$1876,'PO detail'!$V$1873:$V$1876,"&gt;="&amp;E1334,'PO detail'!$V$1873:$V$1876,"&lt;"&amp;A1334)</x:f>
        <x:v>0</x:v>
      </x:c>
      <x:c r="L1334" s="7" t="n">
        <x:f>'Inventory detail'!F208*Summary!$K$5*(A1334-E1334)/Summary!$K$6</x:f>
        <x:v>1186.8616016427106</x:v>
      </x:c>
      <x:c r="M1334" s="7" t="n">
        <x:f>MAX(0,H1334-L1334)</x:f>
        <x:v>0</x:v>
      </x:c>
      <x:c r="N1334" s="7" t="n">
        <x:f>MAX(0,L1334-H1334)</x:f>
        <x:v>1186.8616016427106</x:v>
      </x:c>
      <x:c r="O1334" s="7" t="n">
        <x:f>MAX(0,F1334+I1334-N1334)</x:f>
        <x:v>16553.211170431212</x:v>
      </x:c>
      <x:c r="P1334" s="7" t="n">
        <x:f>MAX(0,N1334-F1334-I1334)</x:f>
        <x:v>0</x:v>
      </x:c>
      <x:c r="Q1334" s="7" t="n">
        <x:f>MAX(0,G1334+J1334-P1334)</x:f>
        <x:v>0</x:v>
      </x:c>
      <x:c r="R1334" s="7" t="n">
        <x:f>M1334+MAX(0,K1334-MAX(0,P1334-G1334-J1334))</x:f>
        <x:v>0</x:v>
      </x:c>
      <x:c r="S1334" s="7" t="n">
        <x:f>SUM(O1334,Q1334,R1334)</x:f>
        <x:v>16553.211170431212</x:v>
      </x:c>
      <x:c r="T1334" s="14" t="n">
        <x:f>'Inventory detail'!T208</x:f>
        <x:v>0.19140000000000001</x:v>
      </x:c>
      <x:c r="U1334" s="14" t="n">
        <x:f>'Inventory detail'!U208</x:f>
        <x:v>0.19140000000000001</x:v>
      </x:c>
      <x:c r="V1334" s="9" t="n">
        <x:f>O1334*T1334</x:f>
        <x:v>3168.2846180205343</x:v>
      </x:c>
      <x:c r="W1334" s="9" t="n">
        <x:f>Q1334*T1334</x:f>
        <x:v>0</x:v>
      </x:c>
      <x:c r="X1334" s="9" t="n">
        <x:f>R1334*T1334</x:f>
        <x:v>0</x:v>
      </x:c>
      <x:c r="Y1334" s="9" t="n">
        <x:f>S1334*T1334</x:f>
        <x:v>3168.2846180205343</x:v>
      </x:c>
      <x:c r="Z1334" s="9" t="n">
        <x:f>IF(ISNUMBER(U1334),S1334*(U1334-T1334),"n.a.")</x:f>
        <x:v>0</x:v>
      </x:c>
      <x:c r="AA1334" s="9" t="n">
        <x:f>IF(ISNUMBER(U1334),Y1334,0)</x:f>
        <x:v>3168.2846180205343</x:v>
      </x:c>
      <x:c r="AB1334" s="7" t="n">
        <x:f>MAX(0,L1334-SUM(F1334:K1334))</x:f>
        <x:v>0</x:v>
      </x:c>
    </x:row>
    <x:row r="1335" ht="22" customHeight="1">
      <x:c r="A1335" s="18" t="n">
        <x:f>Summary!D$41</x:f>
        <x:v>46357</x:v>
      </x:c>
      <x:c r="B1335" s="2" t="str">
        <x:f>'Inventory detail'!A209</x:f>
        <x:v>WIRE</x:v>
      </x:c>
      <x:c r="C1335" s="2" t="str">
        <x:f>'Inventory detail'!B209</x:f>
        <x:v>30</x:v>
      </x:c>
      <x:c r="D1335" s="2" t="str">
        <x:f>'Inventory detail'!C209</x:f>
        <x:v>DL078BLK</x:v>
      </x:c>
      <x:c r="E1335" s="10" t="n">
        <x:f>A209</x:f>
        <x:v>46327</x:v>
      </x:c>
      <x:c r="F1335" s="7" t="n">
        <x:f>O209</x:f>
        <x:v>0</x:v>
      </x:c>
      <x:c r="G1335" s="7" t="n">
        <x:f>Q209</x:f>
        <x:v>0</x:v>
      </x:c>
      <x:c r="H1335" s="7" t="n">
        <x:f>R209</x:f>
        <x:v>0</x:v>
      </x:c>
      <x:c r="I1335" s="7" t="n">
        <x:f>0</x:f>
        <x:v>0</x:v>
      </x:c>
      <x:c r="J1335" s="7" t="n">
        <x:f>0</x:f>
        <x:v>0</x:v>
      </x:c>
      <x:c r="K1335" s="7" t="n">
        <x:f>0</x:f>
        <x:v>0</x:v>
      </x:c>
      <x:c r="L1335" s="7" t="n">
        <x:f>'Inventory detail'!F209*Summary!$K$5*(A1335-E1335)/Summary!$K$6</x:f>
        <x:v>1182.7515400410678</x:v>
      </x:c>
      <x:c r="M1335" s="7" t="n">
        <x:f>MAX(0,H1335-L1335)</x:f>
        <x:v>0</x:v>
      </x:c>
      <x:c r="N1335" s="7" t="n">
        <x:f>MAX(0,L1335-H1335)</x:f>
        <x:v>1182.7515400410678</x:v>
      </x:c>
      <x:c r="O1335" s="7" t="n">
        <x:f>MAX(0,F1335+I1335-N1335)</x:f>
        <x:v>0</x:v>
      </x:c>
      <x:c r="P1335" s="7" t="n">
        <x:f>MAX(0,N1335-F1335-I1335)</x:f>
        <x:v>1182.7515400410678</x:v>
      </x:c>
      <x:c r="Q1335" s="7" t="n">
        <x:f>MAX(0,G1335+J1335-P1335)</x:f>
        <x:v>0</x:v>
      </x:c>
      <x:c r="R1335" s="7" t="n">
        <x:f>M1335+MAX(0,K1335-MAX(0,P1335-G1335-J1335))</x:f>
        <x:v>0</x:v>
      </x:c>
      <x:c r="S1335" s="7" t="n">
        <x:f>SUM(O1335,Q1335,R1335)</x:f>
        <x:v>0</x:v>
      </x:c>
      <x:c r="T1335" s="14" t="n">
        <x:f>'Inventory detail'!T209</x:f>
        <x:v>0.16329999999999997</x:v>
      </x:c>
      <x:c r="U1335" s="14" t="n">
        <x:f>'Inventory detail'!U209</x:f>
        <x:v>0.16329999999999997</x:v>
      </x:c>
      <x:c r="V1335" s="9" t="n">
        <x:f>O1335*T1335</x:f>
        <x:v>0</x:v>
      </x:c>
      <x:c r="W1335" s="9" t="n">
        <x:f>Q1335*T1335</x:f>
        <x:v>0</x:v>
      </x:c>
      <x:c r="X1335" s="9" t="n">
        <x:f>R1335*T1335</x:f>
        <x:v>0</x:v>
      </x:c>
      <x:c r="Y1335" s="9" t="n">
        <x:f>S1335*T1335</x:f>
        <x:v>0</x:v>
      </x:c>
      <x:c r="Z1335" s="9" t="n">
        <x:f>IF(ISNUMBER(U1335),S1335*(U1335-T1335),"n.a.")</x:f>
        <x:v>0</x:v>
      </x:c>
      <x:c r="AA1335" s="9" t="n">
        <x:f>IF(ISNUMBER(U1335),Y1335,0)</x:f>
        <x:v>0</x:v>
      </x:c>
      <x:c r="AB1335" s="7" t="n">
        <x:f>MAX(0,L1335-SUM(F1335:K1335))</x:f>
        <x:v>1182.7515400410678</x:v>
      </x:c>
    </x:row>
    <x:row r="1336" ht="22" customHeight="1">
      <x:c r="A1336" s="18" t="n">
        <x:f>Summary!D$41</x:f>
        <x:v>46357</x:v>
      </x:c>
      <x:c r="B1336" s="2" t="str">
        <x:f>'Inventory detail'!A210</x:f>
        <x:v>WIRE</x:v>
      </x:c>
      <x:c r="C1336" s="2" t="str">
        <x:f>'Inventory detail'!B210</x:f>
        <x:v>10</x:v>
      </x:c>
      <x:c r="D1336" s="2" t="str">
        <x:f>'Inventory detail'!C210</x:f>
        <x:v>DL014GOLD</x:v>
      </x:c>
      <x:c r="E1336" s="10" t="n">
        <x:f>A210</x:f>
        <x:v>46327</x:v>
      </x:c>
      <x:c r="F1336" s="7" t="n">
        <x:f>O210</x:f>
        <x:v>5093.23137577002</x:v>
      </x:c>
      <x:c r="G1336" s="7" t="n">
        <x:f>Q210</x:f>
        <x:v>0</x:v>
      </x:c>
      <x:c r="H1336" s="7" t="n">
        <x:f>R210</x:f>
        <x:v>0</x:v>
      </x:c>
      <x:c r="I1336" s="7" t="n">
        <x:f>SUMIFS('PO detail'!$W$1899:$W$1901,'PO detail'!$V$1899:$V$1901,"&gt;="&amp;E1336,'PO detail'!$V$1899:$V$1901,"&lt;"&amp;A1336)</x:f>
        <x:v>22000</x:v>
      </x:c>
      <x:c r="J1336" s="7" t="n">
        <x:f>SUMIFS('PO detail'!$X$1899:$X$1901,'PO detail'!$V$1899:$V$1901,"&gt;="&amp;E1336,'PO detail'!$V$1899:$V$1901,"&lt;"&amp;A1336)</x:f>
        <x:v>0</x:v>
      </x:c>
      <x:c r="K1336" s="7" t="n">
        <x:f>SUMIFS('PO detail'!$Y$1899:$Y$1901,'PO detail'!$V$1899:$V$1901,"&gt;="&amp;E1336,'PO detail'!$V$1899:$V$1901,"&lt;"&amp;A1336)</x:f>
        <x:v>0</x:v>
      </x:c>
      <x:c r="L1336" s="7" t="n">
        <x:f>'Inventory detail'!F210*Summary!$K$5*(A1336-E1336)/Summary!$K$6</x:f>
        <x:v>1182.741683778234</x:v>
      </x:c>
      <x:c r="M1336" s="7" t="n">
        <x:f>MAX(0,H1336-L1336)</x:f>
        <x:v>0</x:v>
      </x:c>
      <x:c r="N1336" s="7" t="n">
        <x:f>MAX(0,L1336-H1336)</x:f>
        <x:v>1182.741683778234</x:v>
      </x:c>
      <x:c r="O1336" s="7" t="n">
        <x:f>MAX(0,F1336+I1336-N1336)</x:f>
        <x:v>25910.48969199179</x:v>
      </x:c>
      <x:c r="P1336" s="7" t="n">
        <x:f>MAX(0,N1336-F1336-I1336)</x:f>
        <x:v>0</x:v>
      </x:c>
      <x:c r="Q1336" s="7" t="n">
        <x:f>MAX(0,G1336+J1336-P1336)</x:f>
        <x:v>0</x:v>
      </x:c>
      <x:c r="R1336" s="7" t="n">
        <x:f>M1336+MAX(0,K1336-MAX(0,P1336-G1336-J1336))</x:f>
        <x:v>0</x:v>
      </x:c>
      <x:c r="S1336" s="7" t="n">
        <x:f>SUM(O1336,Q1336,R1336)</x:f>
        <x:v>25910.48969199179</x:v>
      </x:c>
      <x:c r="T1336" s="14" t="n">
        <x:f>'Inventory detail'!T210</x:f>
        <x:v>0.0363</x:v>
      </x:c>
      <x:c r="U1336" s="14" t="n">
        <x:f>'Inventory detail'!U210</x:f>
        <x:v>0.0363</x:v>
      </x:c>
      <x:c r="V1336" s="9" t="n">
        <x:f>O1336*T1336</x:f>
        <x:v>940.5507758193019</x:v>
      </x:c>
      <x:c r="W1336" s="9" t="n">
        <x:f>Q1336*T1336</x:f>
        <x:v>0</x:v>
      </x:c>
      <x:c r="X1336" s="9" t="n">
        <x:f>R1336*T1336</x:f>
        <x:v>0</x:v>
      </x:c>
      <x:c r="Y1336" s="9" t="n">
        <x:f>S1336*T1336</x:f>
        <x:v>940.5507758193019</x:v>
      </x:c>
      <x:c r="Z1336" s="9" t="n">
        <x:f>IF(ISNUMBER(U1336),S1336*(U1336-T1336),"n.a.")</x:f>
        <x:v>0</x:v>
      </x:c>
      <x:c r="AA1336" s="9" t="n">
        <x:f>IF(ISNUMBER(U1336),Y1336,0)</x:f>
        <x:v>940.5507758193019</x:v>
      </x:c>
      <x:c r="AB1336" s="7" t="n">
        <x:f>MAX(0,L1336-SUM(F1336:K1336))</x:f>
        <x:v>0</x:v>
      </x:c>
    </x:row>
    <x:row r="1337" ht="22" customHeight="1">
      <x:c r="A1337" s="18" t="n">
        <x:f>Summary!D$41</x:f>
        <x:v>46357</x:v>
      </x:c>
      <x:c r="B1337" s="2" t="str">
        <x:f>'Inventory detail'!A211</x:f>
        <x:v>COIL</x:v>
      </x:c>
      <x:c r="C1337" s="2" t="str">
        <x:f>'Inventory detail'!B211</x:f>
        <x:v>60</x:v>
      </x:c>
      <x:c r="D1337" s="2" t="str">
        <x:f>'Inventory detail'!C211</x:f>
        <x:v>12NAV12-4</x:v>
      </x:c>
      <x:c r="E1337" s="10" t="n">
        <x:f>A211</x:f>
        <x:v>46327</x:v>
      </x:c>
      <x:c r="F1337" s="7" t="n">
        <x:f>O211</x:f>
        <x:v>5699.518357289528</x:v>
      </x:c>
      <x:c r="G1337" s="7" t="n">
        <x:f>Q211</x:f>
        <x:v>0</x:v>
      </x:c>
      <x:c r="H1337" s="7" t="n">
        <x:f>R211</x:f>
        <x:v>0</x:v>
      </x:c>
      <x:c r="I1337" s="7" t="n">
        <x:f>SUMIFS('PO detail'!$W$1074:$W$1076,'PO detail'!$V$1074:$V$1076,"&gt;="&amp;E1337,'PO detail'!$V$1074:$V$1076,"&lt;"&amp;A1337)</x:f>
        <x:v>0</x:v>
      </x:c>
      <x:c r="J1337" s="7" t="n">
        <x:f>SUMIFS('PO detail'!$X$1074:$X$1076,'PO detail'!$V$1074:$V$1076,"&gt;="&amp;E1337,'PO detail'!$V$1074:$V$1076,"&lt;"&amp;A1337)</x:f>
        <x:v>0</x:v>
      </x:c>
      <x:c r="K1337" s="7" t="n">
        <x:f>SUMIFS('PO detail'!$Y$1074:$Y$1076,'PO detail'!$V$1074:$V$1076,"&gt;="&amp;E1337,'PO detail'!$V$1074:$V$1076,"&lt;"&amp;A1337)</x:f>
        <x:v>0</x:v>
      </x:c>
      <x:c r="L1337" s="7" t="n">
        <x:f>'Inventory detail'!F211*Summary!$K$5*(A1337-E1337)/Summary!$K$6</x:f>
        <x:v>1174.5412731006163</x:v>
      </x:c>
      <x:c r="M1337" s="7" t="n">
        <x:f>MAX(0,H1337-L1337)</x:f>
        <x:v>0</x:v>
      </x:c>
      <x:c r="N1337" s="7" t="n">
        <x:f>MAX(0,L1337-H1337)</x:f>
        <x:v>1174.5412731006163</x:v>
      </x:c>
      <x:c r="O1337" s="7" t="n">
        <x:f>MAX(0,F1337+I1337-N1337)</x:f>
        <x:v>4524.977084188911</x:v>
      </x:c>
      <x:c r="P1337" s="7" t="n">
        <x:f>MAX(0,N1337-F1337-I1337)</x:f>
        <x:v>0</x:v>
      </x:c>
      <x:c r="Q1337" s="7" t="n">
        <x:f>MAX(0,G1337+J1337-P1337)</x:f>
        <x:v>0</x:v>
      </x:c>
      <x:c r="R1337" s="7" t="n">
        <x:f>M1337+MAX(0,K1337-MAX(0,P1337-G1337-J1337))</x:f>
        <x:v>0</x:v>
      </x:c>
      <x:c r="S1337" s="7" t="n">
        <x:f>SUM(O1337,Q1337,R1337)</x:f>
        <x:v>4524.977084188911</x:v>
      </x:c>
      <x:c r="T1337" s="14" t="n">
        <x:f>'Inventory detail'!T211</x:f>
        <x:v>0.0717</x:v>
      </x:c>
      <x:c r="U1337" s="14" t="n">
        <x:f>'Inventory detail'!U211</x:f>
        <x:v>0.07027800000000001</x:v>
      </x:c>
      <x:c r="V1337" s="9" t="n">
        <x:f>O1337*T1337</x:f>
        <x:v>324.4408569363449</x:v>
      </x:c>
      <x:c r="W1337" s="9" t="n">
        <x:f>Q1337*T1337</x:f>
        <x:v>0</x:v>
      </x:c>
      <x:c r="X1337" s="9" t="n">
        <x:f>R1337*T1337</x:f>
        <x:v>0</x:v>
      </x:c>
      <x:c r="Y1337" s="9" t="n">
        <x:f>S1337*T1337</x:f>
        <x:v>324.4408569363449</x:v>
      </x:c>
      <x:c r="Z1337" s="9" t="n">
        <x:f>IF(ISNUMBER(U1337),S1337*(U1337-T1337),"n.a.")</x:f>
        <x:v>-6.434517413716599</x:v>
      </x:c>
      <x:c r="AA1337" s="9" t="n">
        <x:f>IF(ISNUMBER(U1337),Y1337,0)</x:f>
        <x:v>324.4408569363449</x:v>
      </x:c>
      <x:c r="AB1337" s="7" t="n">
        <x:f>MAX(0,L1337-SUM(F1337:K1337))</x:f>
        <x:v>0</x:v>
      </x:c>
    </x:row>
    <x:row r="1338" ht="22" customHeight="1">
      <x:c r="A1338" s="18" t="n">
        <x:f>Summary!D$41</x:f>
        <x:v>46357</x:v>
      </x:c>
      <x:c r="B1338" s="2" t="str">
        <x:f>'Inventory detail'!A212</x:f>
        <x:v>COIL</x:v>
      </x:c>
      <x:c r="C1338" s="2" t="str">
        <x:f>'Inventory detail'!B212</x:f>
        <x:v>60</x:v>
      </x:c>
      <x:c r="D1338" s="2" t="str">
        <x:f>'Inventory detail'!C212</x:f>
        <x:v>38BLK12-4</x:v>
      </x:c>
      <x:c r="E1338" s="10" t="n">
        <x:f>A212</x:f>
        <x:v>46327</x:v>
      </x:c>
      <x:c r="F1338" s="7" t="n">
        <x:f>O212</x:f>
        <x:v>2812.1149897330597</x:v>
      </x:c>
      <x:c r="G1338" s="7" t="n">
        <x:f>Q212</x:f>
        <x:v>0</x:v>
      </x:c>
      <x:c r="H1338" s="7" t="n">
        <x:f>R212</x:f>
        <x:v>0</x:v>
      </x:c>
      <x:c r="I1338" s="7" t="n">
        <x:f>SUMIFS('PO detail'!$W$1308:$W$1314,'PO detail'!$V$1308:$V$1314,"&gt;="&amp;E1338,'PO detail'!$V$1308:$V$1314,"&lt;"&amp;A1338)</x:f>
        <x:v>1200</x:v>
      </x:c>
      <x:c r="J1338" s="7" t="n">
        <x:f>SUMIFS('PO detail'!$X$1308:$X$1314,'PO detail'!$V$1308:$V$1314,"&gt;="&amp;E1338,'PO detail'!$V$1308:$V$1314,"&lt;"&amp;A1338)</x:f>
        <x:v>0</x:v>
      </x:c>
      <x:c r="K1338" s="7" t="n">
        <x:f>SUMIFS('PO detail'!$Y$1308:$Y$1314,'PO detail'!$V$1308:$V$1314,"&gt;="&amp;E1338,'PO detail'!$V$1308:$V$1314,"&lt;"&amp;A1338)</x:f>
        <x:v>0</x:v>
      </x:c>
      <x:c r="L1338" s="7" t="n">
        <x:f>'Inventory detail'!F212*Summary!$K$5*(A1338-E1338)/Summary!$K$6</x:f>
        <x:v>1158.1108829568789</x:v>
      </x:c>
      <x:c r="M1338" s="7" t="n">
        <x:f>MAX(0,H1338-L1338)</x:f>
        <x:v>0</x:v>
      </x:c>
      <x:c r="N1338" s="7" t="n">
        <x:f>MAX(0,L1338-H1338)</x:f>
        <x:v>1158.1108829568789</x:v>
      </x:c>
      <x:c r="O1338" s="7" t="n">
        <x:f>MAX(0,F1338+I1338-N1338)</x:f>
        <x:v>2854.004106776181</x:v>
      </x:c>
      <x:c r="P1338" s="7" t="n">
        <x:f>MAX(0,N1338-F1338-I1338)</x:f>
        <x:v>0</x:v>
      </x:c>
      <x:c r="Q1338" s="7" t="n">
        <x:f>MAX(0,G1338+J1338-P1338)</x:f>
        <x:v>0</x:v>
      </x:c>
      <x:c r="R1338" s="7" t="n">
        <x:f>M1338+MAX(0,K1338-MAX(0,P1338-G1338-J1338))</x:f>
        <x:v>0</x:v>
      </x:c>
      <x:c r="S1338" s="7" t="n">
        <x:f>SUM(O1338,Q1338,R1338)</x:f>
        <x:v>2854.004106776181</x:v>
      </x:c>
      <x:c r="T1338" s="14" t="n">
        <x:f>'Inventory detail'!T212</x:f>
        <x:v>0.2779</x:v>
      </x:c>
      <x:c r="U1338" s="14" t="n">
        <x:f>'Inventory detail'!U212</x:f>
        <x:v>0.272272</x:v>
      </x:c>
      <x:c r="V1338" s="9" t="n">
        <x:f>O1338*T1338</x:f>
        <x:v>793.1277412731006</x:v>
      </x:c>
      <x:c r="W1338" s="9" t="n">
        <x:f>Q1338*T1338</x:f>
        <x:v>0</x:v>
      </x:c>
      <x:c r="X1338" s="9" t="n">
        <x:f>R1338*T1338</x:f>
        <x:v>0</x:v>
      </x:c>
      <x:c r="Y1338" s="9" t="n">
        <x:f>S1338*T1338</x:f>
        <x:v>793.1277412731006</x:v>
      </x:c>
      <x:c r="Z1338" s="9" t="n">
        <x:f>IF(ISNUMBER(U1338),S1338*(U1338-T1338),"n.a.")</x:f>
        <x:v>-16.06233511293625</x:v>
      </x:c>
      <x:c r="AA1338" s="9" t="n">
        <x:f>IF(ISNUMBER(U1338),Y1338,0)</x:f>
        <x:v>793.1277412731006</x:v>
      </x:c>
      <x:c r="AB1338" s="7" t="n">
        <x:f>MAX(0,L1338-SUM(F1338:K1338))</x:f>
        <x:v>0</x:v>
      </x:c>
    </x:row>
    <x:row r="1339" ht="22" customHeight="1">
      <x:c r="A1339" s="18" t="n">
        <x:f>Summary!D$41</x:f>
        <x:v>46357</x:v>
      </x:c>
      <x:c r="B1339" s="2" t="str">
        <x:f>'Inventory detail'!A213</x:f>
        <x:v>WIRE</x:v>
      </x:c>
      <x:c r="C1339" s="2" t="str">
        <x:f>'Inventory detail'!B213</x:f>
        <x:v>10</x:v>
      </x:c>
      <x:c r="D1339" s="2" t="str">
        <x:f>'Inventory detail'!C213</x:f>
        <x:v>DL058GOLD</x:v>
      </x:c>
      <x:c r="E1339" s="10" t="n">
        <x:f>A213</x:f>
        <x:v>46327</x:v>
      </x:c>
      <x:c r="F1339" s="7" t="n">
        <x:f>O213</x:f>
        <x:v>6130.998603696098</x:v>
      </x:c>
      <x:c r="G1339" s="7" t="n">
        <x:f>Q213</x:f>
        <x:v>0</x:v>
      </x:c>
      <x:c r="H1339" s="7" t="n">
        <x:f>R213</x:f>
        <x:v>0</x:v>
      </x:c>
      <x:c r="I1339" s="7" t="n">
        <x:f>SUMIFS('PO detail'!$W$1950:$W$1952,'PO detail'!$V$1950:$V$1952,"&gt;="&amp;E1339,'PO detail'!$V$1950:$V$1952,"&lt;"&amp;A1339)</x:f>
        <x:v>24000</x:v>
      </x:c>
      <x:c r="J1339" s="7" t="n">
        <x:f>SUMIFS('PO detail'!$X$1950:$X$1952,'PO detail'!$V$1950:$V$1952,"&gt;="&amp;E1339,'PO detail'!$V$1950:$V$1952,"&lt;"&amp;A1339)</x:f>
        <x:v>0</x:v>
      </x:c>
      <x:c r="K1339" s="7" t="n">
        <x:f>SUMIFS('PO detail'!$Y$1950:$Y$1952,'PO detail'!$V$1950:$V$1952,"&gt;="&amp;E1339,'PO detail'!$V$1950:$V$1952,"&lt;"&amp;A1339)</x:f>
        <x:v>0</x:v>
      </x:c>
      <x:c r="L1339" s="7" t="n">
        <x:f>'Inventory detail'!F213*Summary!$K$5*(A1339-E1339)/Summary!$K$6</x:f>
        <x:v>1133.4800821355236</x:v>
      </x:c>
      <x:c r="M1339" s="7" t="n">
        <x:f>MAX(0,H1339-L1339)</x:f>
        <x:v>0</x:v>
      </x:c>
      <x:c r="N1339" s="7" t="n">
        <x:f>MAX(0,L1339-H1339)</x:f>
        <x:v>1133.4800821355236</x:v>
      </x:c>
      <x:c r="O1339" s="7" t="n">
        <x:f>MAX(0,F1339+I1339-N1339)</x:f>
        <x:v>28997.518521560574</x:v>
      </x:c>
      <x:c r="P1339" s="7" t="n">
        <x:f>MAX(0,N1339-F1339-I1339)</x:f>
        <x:v>0</x:v>
      </x:c>
      <x:c r="Q1339" s="7" t="n">
        <x:f>MAX(0,G1339+J1339-P1339)</x:f>
        <x:v>0</x:v>
      </x:c>
      <x:c r="R1339" s="7" t="n">
        <x:f>M1339+MAX(0,K1339-MAX(0,P1339-G1339-J1339))</x:f>
        <x:v>0</x:v>
      </x:c>
      <x:c r="S1339" s="7" t="n">
        <x:f>SUM(O1339,Q1339,R1339)</x:f>
        <x:v>28997.518521560574</x:v>
      </x:c>
      <x:c r="T1339" s="14" t="n">
        <x:f>'Inventory detail'!T213</x:f>
        <x:v>0.1082</x:v>
      </x:c>
      <x:c r="U1339" s="14" t="n">
        <x:f>'Inventory detail'!U213</x:f>
        <x:v>0.1082</x:v>
      </x:c>
      <x:c r="V1339" s="9" t="n">
        <x:f>O1339*T1339</x:f>
        <x:v>3137.531504032854</x:v>
      </x:c>
      <x:c r="W1339" s="9" t="n">
        <x:f>Q1339*T1339</x:f>
        <x:v>0</x:v>
      </x:c>
      <x:c r="X1339" s="9" t="n">
        <x:f>R1339*T1339</x:f>
        <x:v>0</x:v>
      </x:c>
      <x:c r="Y1339" s="9" t="n">
        <x:f>S1339*T1339</x:f>
        <x:v>3137.531504032854</x:v>
      </x:c>
      <x:c r="Z1339" s="9" t="n">
        <x:f>IF(ISNUMBER(U1339),S1339*(U1339-T1339),"n.a.")</x:f>
        <x:v>0</x:v>
      </x:c>
      <x:c r="AA1339" s="9" t="n">
        <x:f>IF(ISNUMBER(U1339),Y1339,0)</x:f>
        <x:v>3137.531504032854</x:v>
      </x:c>
      <x:c r="AB1339" s="7" t="n">
        <x:f>MAX(0,L1339-SUM(F1339:K1339))</x:f>
        <x:v>0</x:v>
      </x:c>
    </x:row>
    <x:row r="1340" ht="22" customHeight="1">
      <x:c r="A1340" s="18" t="n">
        <x:f>Summary!D$41</x:f>
        <x:v>46357</x:v>
      </x:c>
      <x:c r="B1340" s="2" t="str">
        <x:f>'Inventory detail'!A214</x:f>
        <x:v>POUC</x:v>
      </x:c>
      <x:c r="C1340" s="2" t="str">
        <x:f>'Inventory detail'!B214</x:f>
        <x:v>10</x:v>
      </x:c>
      <x:c r="D1340" s="2" t="str">
        <x:f>'Inventory detail'!C214</x:f>
        <x:v>KEY10</x:v>
      </x:c>
      <x:c r="E1340" s="10" t="n">
        <x:f>A214</x:f>
        <x:v>46327</x:v>
      </x:c>
      <x:c r="F1340" s="7" t="n">
        <x:f>O214</x:f>
        <x:v>5000</x:v>
      </x:c>
      <x:c r="G1340" s="7" t="n">
        <x:f>Q214</x:f>
        <x:v>5000</x:v>
      </x:c>
      <x:c r="H1340" s="7" t="n">
        <x:f>R214</x:f>
        <x:v>131.00616016427102</x:v>
      </x:c>
      <x:c r="I1340" s="7" t="n">
        <x:f>SUMIFS('PO detail'!$W$1476:$W$1478,'PO detail'!$V$1476:$V$1478,"&gt;="&amp;E1340,'PO detail'!$V$1476:$V$1478,"&lt;"&amp;A1340)</x:f>
        <x:v>0</x:v>
      </x:c>
      <x:c r="J1340" s="7" t="n">
        <x:f>SUMIFS('PO detail'!$X$1476:$X$1478,'PO detail'!$V$1476:$V$1478,"&gt;="&amp;E1340,'PO detail'!$V$1476:$V$1478,"&lt;"&amp;A1340)</x:f>
        <x:v>5000</x:v>
      </x:c>
      <x:c r="K1340" s="7" t="n">
        <x:f>SUMIFS('PO detail'!$Y$1476:$Y$1478,'PO detail'!$V$1476:$V$1478,"&gt;="&amp;E1340,'PO detail'!$V$1476:$V$1478,"&lt;"&amp;A1340)</x:f>
        <x:v>0</x:v>
      </x:c>
      <x:c r="L1340" s="7" t="n">
        <x:f>'Inventory detail'!F214*Summary!$K$5*(A1340-E1340)/Summary!$K$6</x:f>
        <x:v>1133.47022587269</x:v>
      </x:c>
      <x:c r="M1340" s="7" t="n">
        <x:f>MAX(0,H1340-L1340)</x:f>
        <x:v>0</x:v>
      </x:c>
      <x:c r="N1340" s="7" t="n">
        <x:f>MAX(0,L1340-H1340)</x:f>
        <x:v>1002.464065708419</x:v>
      </x:c>
      <x:c r="O1340" s="7" t="n">
        <x:f>MAX(0,F1340+I1340-N1340)</x:f>
        <x:v>3997.535934291581</x:v>
      </x:c>
      <x:c r="P1340" s="7" t="n">
        <x:f>MAX(0,N1340-F1340-I1340)</x:f>
        <x:v>0</x:v>
      </x:c>
      <x:c r="Q1340" s="7" t="n">
        <x:f>MAX(0,G1340+J1340-P1340)</x:f>
        <x:v>10000</x:v>
      </x:c>
      <x:c r="R1340" s="7" t="n">
        <x:f>M1340+MAX(0,K1340-MAX(0,P1340-G1340-J1340))</x:f>
        <x:v>0</x:v>
      </x:c>
      <x:c r="S1340" s="7" t="n">
        <x:f>SUM(O1340,Q1340,R1340)</x:f>
        <x:v>13997.53593429158</x:v>
      </x:c>
      <x:c r="T1340" s="14" t="n">
        <x:f>'Inventory detail'!T214</x:f>
        <x:v>0.0151</x:v>
      </x:c>
      <x:c r="U1340" s="14" t="n">
        <x:f>'Inventory detail'!U214</x:f>
        <x:v>0.0165</x:v>
      </x:c>
      <x:c r="V1340" s="9" t="n">
        <x:f>O1340*T1340</x:f>
        <x:v>60.362792607802874</x:v>
      </x:c>
      <x:c r="W1340" s="9" t="n">
        <x:f>Q1340*T1340</x:f>
        <x:v>151</x:v>
      </x:c>
      <x:c r="X1340" s="9" t="n">
        <x:f>R1340*T1340</x:f>
        <x:v>0</x:v>
      </x:c>
      <x:c r="Y1340" s="9" t="n">
        <x:f>S1340*T1340</x:f>
        <x:v>211.36279260780287</x:v>
      </x:c>
      <x:c r="Z1340" s="9" t="n">
        <x:f>IF(ISNUMBER(U1340),S1340*(U1340-T1340),"n.a.")</x:f>
        <x:v>19.596550308008215</x:v>
      </x:c>
      <x:c r="AA1340" s="9" t="n">
        <x:f>IF(ISNUMBER(U1340),Y1340,0)</x:f>
        <x:v>211.36279260780287</x:v>
      </x:c>
      <x:c r="AB1340" s="7" t="n">
        <x:f>MAX(0,L1340-SUM(F1340:K1340))</x:f>
        <x:v>0</x:v>
      </x:c>
    </x:row>
    <x:row r="1341" ht="22" customHeight="1">
      <x:c r="A1341" s="18" t="n">
        <x:f>Summary!D$41</x:f>
        <x:v>46357</x:v>
      </x:c>
      <x:c r="B1341" s="2" t="str">
        <x:f>'Inventory detail'!A215</x:f>
        <x:v>COIL</x:v>
      </x:c>
      <x:c r="C1341" s="2" t="str">
        <x:f>'Inventory detail'!B215</x:f>
        <x:v>10</x:v>
      </x:c>
      <x:c r="D1341" s="2" t="str">
        <x:f>'Inventory detail'!C215</x:f>
        <x:v>28WHT12-4</x:v>
      </x:c>
      <x:c r="E1341" s="10" t="n">
        <x:f>A215</x:f>
        <x:v>46327</x:v>
      </x:c>
      <x:c r="F1341" s="7" t="n">
        <x:f>O215</x:f>
        <x:v>5337.30069815195</x:v>
      </x:c>
      <x:c r="G1341" s="7" t="n">
        <x:f>Q215</x:f>
        <x:v>0</x:v>
      </x:c>
      <x:c r="H1341" s="7" t="n">
        <x:f>R215</x:f>
        <x:v>0</x:v>
      </x:c>
      <x:c r="I1341" s="7" t="n">
        <x:f>SUMIFS('PO detail'!$W$370:$W$376,'PO detail'!$V$370:$V$376,"&gt;="&amp;E1341,'PO detail'!$V$370:$V$376,"&lt;"&amp;A1341)</x:f>
        <x:v>0</x:v>
      </x:c>
      <x:c r="J1341" s="7" t="n">
        <x:f>SUMIFS('PO detail'!$X$370:$X$376,'PO detail'!$V$370:$V$376,"&gt;="&amp;E1341,'PO detail'!$V$370:$V$376,"&lt;"&amp;A1341)</x:f>
        <x:v>0</x:v>
      </x:c>
      <x:c r="K1341" s="7" t="n">
        <x:f>SUMIFS('PO detail'!$Y$370:$Y$376,'PO detail'!$V$370:$V$376,"&gt;="&amp;E1341,'PO detail'!$V$370:$V$376,"&lt;"&amp;A1341)</x:f>
        <x:v>0</x:v>
      </x:c>
      <x:c r="L1341" s="7" t="n">
        <x:f>'Inventory detail'!F215*Summary!$K$5*(A1341-E1341)/Summary!$K$6</x:f>
        <x:v>1125.2599589322383</x:v>
      </x:c>
      <x:c r="M1341" s="7" t="n">
        <x:f>MAX(0,H1341-L1341)</x:f>
        <x:v>0</x:v>
      </x:c>
      <x:c r="N1341" s="7" t="n">
        <x:f>MAX(0,L1341-H1341)</x:f>
        <x:v>1125.2599589322383</x:v>
      </x:c>
      <x:c r="O1341" s="7" t="n">
        <x:f>MAX(0,F1341+I1341-N1341)</x:f>
        <x:v>4212.040739219712</x:v>
      </x:c>
      <x:c r="P1341" s="7" t="n">
        <x:f>MAX(0,N1341-F1341-I1341)</x:f>
        <x:v>0</x:v>
      </x:c>
      <x:c r="Q1341" s="7" t="n">
        <x:f>MAX(0,G1341+J1341-P1341)</x:f>
        <x:v>0</x:v>
      </x:c>
      <x:c r="R1341" s="7" t="n">
        <x:f>M1341+MAX(0,K1341-MAX(0,P1341-G1341-J1341))</x:f>
        <x:v>0</x:v>
      </x:c>
      <x:c r="S1341" s="7" t="n">
        <x:f>SUM(O1341,Q1341,R1341)</x:f>
        <x:v>4212.040739219712</x:v>
      </x:c>
      <x:c r="T1341" s="14" t="n">
        <x:f>'Inventory detail'!T215</x:f>
        <x:v>0.2327</x:v>
      </x:c>
      <x:c r="U1341" s="14" t="n">
        <x:f>'Inventory detail'!U215</x:f>
        <x:v>0.22796149999999998</x:v>
      </x:c>
      <x:c r="V1341" s="9" t="n">
        <x:f>O1341*T1341</x:f>
        <x:v>980.141880016427</x:v>
      </x:c>
      <x:c r="W1341" s="9" t="n">
        <x:f>Q1341*T1341</x:f>
        <x:v>0</x:v>
      </x:c>
      <x:c r="X1341" s="9" t="n">
        <x:f>R1341*T1341</x:f>
        <x:v>0</x:v>
      </x:c>
      <x:c r="Y1341" s="9" t="n">
        <x:f>S1341*T1341</x:f>
        <x:v>980.141880016427</x:v>
      </x:c>
      <x:c r="Z1341" s="9" t="n">
        <x:f>IF(ISNUMBER(U1341),S1341*(U1341-T1341),"n.a.")</x:f>
        <x:v>-19.958755042792635</x:v>
      </x:c>
      <x:c r="AA1341" s="9" t="n">
        <x:f>IF(ISNUMBER(U1341),Y1341,0)</x:f>
        <x:v>980.141880016427</x:v>
      </x:c>
      <x:c r="AB1341" s="7" t="n">
        <x:f>MAX(0,L1341-SUM(F1341:K1341))</x:f>
        <x:v>0</x:v>
      </x:c>
    </x:row>
    <x:row r="1342" ht="22" customHeight="1">
      <x:c r="A1342" s="18" t="n">
        <x:f>Summary!D$41</x:f>
        <x:v>46357</x:v>
      </x:c>
      <x:c r="B1342" s="2" t="str">
        <x:f>'Inventory detail'!A216</x:f>
        <x:v>COIL</x:v>
      </x:c>
      <x:c r="C1342" s="2" t="str">
        <x:f>'Inventory detail'!B216</x:f>
        <x:v>60</x:v>
      </x:c>
      <x:c r="D1342" s="2" t="str">
        <x:f>'Inventory detail'!C216</x:f>
        <x:v>40BLK12-4</x:v>
      </x:c>
      <x:c r="E1342" s="10" t="n">
        <x:f>A216</x:f>
        <x:v>46327</x:v>
      </x:c>
      <x:c r="F1342" s="7" t="n">
        <x:f>O216</x:f>
        <x:v>4090.4517453798767</x:v>
      </x:c>
      <x:c r="G1342" s="7" t="n">
        <x:f>Q216</x:f>
        <x:v>0</x:v>
      </x:c>
      <x:c r="H1342" s="7" t="n">
        <x:f>R216</x:f>
        <x:v>0</x:v>
      </x:c>
      <x:c r="I1342" s="7" t="n">
        <x:f>SUMIFS('PO detail'!$W$1315:$W$1320,'PO detail'!$V$1315:$V$1320,"&gt;="&amp;E1342,'PO detail'!$V$1315:$V$1320,"&lt;"&amp;A1342)</x:f>
        <x:v>0</x:v>
      </x:c>
      <x:c r="J1342" s="7" t="n">
        <x:f>SUMIFS('PO detail'!$X$1315:$X$1320,'PO detail'!$V$1315:$V$1320,"&gt;="&amp;E1342,'PO detail'!$V$1315:$V$1320,"&lt;"&amp;A1342)</x:f>
        <x:v>0</x:v>
      </x:c>
      <x:c r="K1342" s="7" t="n">
        <x:f>SUMIFS('PO detail'!$Y$1315:$Y$1320,'PO detail'!$V$1315:$V$1320,"&gt;="&amp;E1342,'PO detail'!$V$1315:$V$1320,"&lt;"&amp;A1342)</x:f>
        <x:v>0</x:v>
      </x:c>
      <x:c r="L1342" s="7" t="n">
        <x:f>'Inventory detail'!F216*Summary!$K$5*(A1342-E1342)/Summary!$K$6</x:f>
        <x:v>1121.1498973305954</x:v>
      </x:c>
      <x:c r="M1342" s="7" t="n">
        <x:f>MAX(0,H1342-L1342)</x:f>
        <x:v>0</x:v>
      </x:c>
      <x:c r="N1342" s="7" t="n">
        <x:f>MAX(0,L1342-H1342)</x:f>
        <x:v>1121.1498973305954</x:v>
      </x:c>
      <x:c r="O1342" s="7" t="n">
        <x:f>MAX(0,F1342+I1342-N1342)</x:f>
        <x:v>2969.301848049281</x:v>
      </x:c>
      <x:c r="P1342" s="7" t="n">
        <x:f>MAX(0,N1342-F1342-I1342)</x:f>
        <x:v>0</x:v>
      </x:c>
      <x:c r="Q1342" s="7" t="n">
        <x:f>MAX(0,G1342+J1342-P1342)</x:f>
        <x:v>0</x:v>
      </x:c>
      <x:c r="R1342" s="7" t="n">
        <x:f>M1342+MAX(0,K1342-MAX(0,P1342-G1342-J1342))</x:f>
        <x:v>0</x:v>
      </x:c>
      <x:c r="S1342" s="7" t="n">
        <x:f>SUM(O1342,Q1342,R1342)</x:f>
        <x:v>2969.301848049281</x:v>
      </x:c>
      <x:c r="T1342" s="14" t="n">
        <x:f>'Inventory detail'!T216</x:f>
        <x:v>0.30670000000000003</x:v>
      </x:c>
      <x:c r="U1342" s="14" t="n">
        <x:f>'Inventory detail'!U216</x:f>
        <x:v>0.30056</x:v>
      </x:c>
      <x:c r="V1342" s="9" t="n">
        <x:f>O1342*T1342</x:f>
        <x:v>910.6848767967145</x:v>
      </x:c>
      <x:c r="W1342" s="9" t="n">
        <x:f>Q1342*T1342</x:f>
        <x:v>0</x:v>
      </x:c>
      <x:c r="X1342" s="9" t="n">
        <x:f>R1342*T1342</x:f>
        <x:v>0</x:v>
      </x:c>
      <x:c r="Y1342" s="9" t="n">
        <x:f>S1342*T1342</x:f>
        <x:v>910.6848767967145</x:v>
      </x:c>
      <x:c r="Z1342" s="9" t="n">
        <x:f>IF(ISNUMBER(U1342),S1342*(U1342-T1342),"n.a.")</x:f>
        <x:v>-18.231513347022688</x:v>
      </x:c>
      <x:c r="AA1342" s="9" t="n">
        <x:f>IF(ISNUMBER(U1342),Y1342,0)</x:f>
        <x:v>910.6848767967145</x:v>
      </x:c>
      <x:c r="AB1342" s="7" t="n">
        <x:f>MAX(0,L1342-SUM(F1342:K1342))</x:f>
        <x:v>0</x:v>
      </x:c>
    </x:row>
    <x:row r="1343" ht="22" customHeight="1">
      <x:c r="A1343" s="18" t="n">
        <x:f>Summary!D$41</x:f>
        <x:v>46357</x:v>
      </x:c>
      <x:c r="B1343" s="2" t="str">
        <x:f>'Inventory detail'!A217</x:f>
        <x:v>COIL</x:v>
      </x:c>
      <x:c r="C1343" s="2" t="str">
        <x:f>'Inventory detail'!B217</x:f>
        <x:v>10</x:v>
      </x:c>
      <x:c r="D1343" s="2" t="str">
        <x:f>'Inventory detail'!C217</x:f>
        <x:v>25WHT12-4</x:v>
      </x:c>
      <x:c r="E1343" s="10" t="n">
        <x:f>A217</x:f>
        <x:v>46327</x:v>
      </x:c>
      <x:c r="F1343" s="7" t="n">
        <x:f>O217</x:f>
        <x:v>2143.602792607803</x:v>
      </x:c>
      <x:c r="G1343" s="7" t="n">
        <x:f>Q217</x:f>
        <x:v>0</x:v>
      </x:c>
      <x:c r="H1343" s="7" t="n">
        <x:f>R217</x:f>
        <x:v>0</x:v>
      </x:c>
      <x:c r="I1343" s="7" t="n">
        <x:f>SUMIFS('PO detail'!$W$349:$W$354,'PO detail'!$V$349:$V$354,"&gt;="&amp;E1343,'PO detail'!$V$349:$V$354,"&lt;"&amp;A1343)</x:f>
        <x:v>1200</x:v>
      </x:c>
      <x:c r="J1343" s="7" t="n">
        <x:f>SUMIFS('PO detail'!$X$349:$X$354,'PO detail'!$V$349:$V$354,"&gt;="&amp;E1343,'PO detail'!$V$349:$V$354,"&lt;"&amp;A1343)</x:f>
        <x:v>0</x:v>
      </x:c>
      <x:c r="K1343" s="7" t="n">
        <x:f>SUMIFS('PO detail'!$Y$349:$Y$354,'PO detail'!$V$349:$V$354,"&gt;="&amp;E1343,'PO detail'!$V$349:$V$354,"&lt;"&amp;A1343)</x:f>
        <x:v>0</x:v>
      </x:c>
      <x:c r="L1343" s="7" t="n">
        <x:f>'Inventory detail'!F217*Summary!$K$5*(A1343-E1343)/Summary!$K$6</x:f>
        <x:v>1117.0398357289525</x:v>
      </x:c>
      <x:c r="M1343" s="7" t="n">
        <x:f>MAX(0,H1343-L1343)</x:f>
        <x:v>0</x:v>
      </x:c>
      <x:c r="N1343" s="7" t="n">
        <x:f>MAX(0,L1343-H1343)</x:f>
        <x:v>1117.0398357289525</x:v>
      </x:c>
      <x:c r="O1343" s="7" t="n">
        <x:f>MAX(0,F1343+I1343-N1343)</x:f>
        <x:v>2226.562956878851</x:v>
      </x:c>
      <x:c r="P1343" s="7" t="n">
        <x:f>MAX(0,N1343-F1343-I1343)</x:f>
        <x:v>0</x:v>
      </x:c>
      <x:c r="Q1343" s="7" t="n">
        <x:f>MAX(0,G1343+J1343-P1343)</x:f>
        <x:v>0</x:v>
      </x:c>
      <x:c r="R1343" s="7" t="n">
        <x:f>M1343+MAX(0,K1343-MAX(0,P1343-G1343-J1343))</x:f>
        <x:v>0</x:v>
      </x:c>
      <x:c r="S1343" s="7" t="n">
        <x:f>SUM(O1343,Q1343,R1343)</x:f>
        <x:v>2226.562956878851</x:v>
      </x:c>
      <x:c r="T1343" s="14" t="n">
        <x:f>'Inventory detail'!T217</x:f>
        <x:v>0.2144</x:v>
      </x:c>
      <x:c r="U1343" s="14" t="n">
        <x:f>'Inventory detail'!U217</x:f>
        <x:v>0.2100605</x:v>
      </x:c>
      <x:c r="V1343" s="9" t="n">
        <x:f>O1343*T1343</x:f>
        <x:v>477.37509795482566</x:v>
      </x:c>
      <x:c r="W1343" s="9" t="n">
        <x:f>Q1343*T1343</x:f>
        <x:v>0</x:v>
      </x:c>
      <x:c r="X1343" s="9" t="n">
        <x:f>R1343*T1343</x:f>
        <x:v>0</x:v>
      </x:c>
      <x:c r="Y1343" s="9" t="n">
        <x:f>S1343*T1343</x:f>
        <x:v>477.37509795482566</x:v>
      </x:c>
      <x:c r="Z1343" s="9" t="n">
        <x:f>IF(ISNUMBER(U1343),S1343*(U1343-T1343),"n.a.")</x:f>
        <x:v>-9.662169951375764</x:v>
      </x:c>
      <x:c r="AA1343" s="9" t="n">
        <x:f>IF(ISNUMBER(U1343),Y1343,0)</x:f>
        <x:v>477.37509795482566</x:v>
      </x:c>
      <x:c r="AB1343" s="7" t="n">
        <x:f>MAX(0,L1343-SUM(F1343:K1343))</x:f>
        <x:v>0</x:v>
      </x:c>
    </x:row>
    <x:row r="1344" ht="22" customHeight="1">
      <x:c r="A1344" s="18" t="n">
        <x:f>Summary!D$41</x:f>
        <x:v>46357</x:v>
      </x:c>
      <x:c r="B1344" s="2" t="str">
        <x:f>'Inventory detail'!A218</x:f>
        <x:v>COIL</x:v>
      </x:c>
      <x:c r="C1344" s="2" t="str">
        <x:f>'Inventory detail'!B218</x:f>
        <x:v>10</x:v>
      </x:c>
      <x:c r="D1344" s="2" t="str">
        <x:f>'Inventory detail'!C218</x:f>
        <x:v>7NAV12-4</x:v>
      </x:c>
      <x:c r="E1344" s="10" t="n">
        <x:f>A218</x:f>
        <x:v>46327</x:v>
      </x:c>
      <x:c r="F1344" s="7" t="n">
        <x:f>O218</x:f>
        <x:v>4743.602792607803</x:v>
      </x:c>
      <x:c r="G1344" s="7" t="n">
        <x:f>Q218</x:f>
        <x:v>0</x:v>
      </x:c>
      <x:c r="H1344" s="7" t="n">
        <x:f>R218</x:f>
        <x:v>0</x:v>
      </x:c>
      <x:c r="I1344" s="7" t="n">
        <x:f>SUMIFS('PO detail'!$W$493:$W$494,'PO detail'!$V$493:$V$494,"&gt;="&amp;E1344,'PO detail'!$V$493:$V$494,"&lt;"&amp;A1344)</x:f>
        <x:v>0</x:v>
      </x:c>
      <x:c r="J1344" s="7" t="n">
        <x:f>SUMIFS('PO detail'!$X$493:$X$494,'PO detail'!$V$493:$V$494,"&gt;="&amp;E1344,'PO detail'!$V$493:$V$494,"&lt;"&amp;A1344)</x:f>
        <x:v>0</x:v>
      </x:c>
      <x:c r="K1344" s="7" t="n">
        <x:f>SUMIFS('PO detail'!$Y$493:$Y$494,'PO detail'!$V$493:$V$494,"&gt;="&amp;E1344,'PO detail'!$V$493:$V$494,"&lt;"&amp;A1344)</x:f>
        <x:v>0</x:v>
      </x:c>
      <x:c r="L1344" s="7" t="n">
        <x:f>'Inventory detail'!F218*Summary!$K$5*(A1344-E1344)/Summary!$K$6</x:f>
        <x:v>1117.0398357289525</x:v>
      </x:c>
      <x:c r="M1344" s="7" t="n">
        <x:f>MAX(0,H1344-L1344)</x:f>
        <x:v>0</x:v>
      </x:c>
      <x:c r="N1344" s="7" t="n">
        <x:f>MAX(0,L1344-H1344)</x:f>
        <x:v>1117.0398357289525</x:v>
      </x:c>
      <x:c r="O1344" s="7" t="n">
        <x:f>MAX(0,F1344+I1344-N1344)</x:f>
        <x:v>3626.562956878851</x:v>
      </x:c>
      <x:c r="P1344" s="7" t="n">
        <x:f>MAX(0,N1344-F1344-I1344)</x:f>
        <x:v>0</x:v>
      </x:c>
      <x:c r="Q1344" s="7" t="n">
        <x:f>MAX(0,G1344+J1344-P1344)</x:f>
        <x:v>0</x:v>
      </x:c>
      <x:c r="R1344" s="7" t="n">
        <x:f>M1344+MAX(0,K1344-MAX(0,P1344-G1344-J1344))</x:f>
        <x:v>0</x:v>
      </x:c>
      <x:c r="S1344" s="7" t="n">
        <x:f>SUM(O1344,Q1344,R1344)</x:f>
        <x:v>3626.562956878851</x:v>
      </x:c>
      <x:c r="T1344" s="14" t="n">
        <x:f>'Inventory detail'!T218</x:f>
        <x:v>0.0392</x:v>
      </x:c>
      <x:c r="U1344" s="14" t="n">
        <x:f>'Inventory detail'!U218</x:f>
        <x:v>0.038453999999999995</x:v>
      </x:c>
      <x:c r="V1344" s="9" t="n">
        <x:f>O1344*T1344</x:f>
        <x:v>142.16126790965095</x:v>
      </x:c>
      <x:c r="W1344" s="9" t="n">
        <x:f>Q1344*T1344</x:f>
        <x:v>0</x:v>
      </x:c>
      <x:c r="X1344" s="9" t="n">
        <x:f>R1344*T1344</x:f>
        <x:v>0</x:v>
      </x:c>
      <x:c r="Y1344" s="9" t="n">
        <x:f>S1344*T1344</x:f>
        <x:v>142.16126790965095</x:v>
      </x:c>
      <x:c r="Z1344" s="9" t="n">
        <x:f>IF(ISNUMBER(U1344),S1344*(U1344-T1344),"n.a.")</x:f>
        <x:v>-2.705415965831636</x:v>
      </x:c>
      <x:c r="AA1344" s="9" t="n">
        <x:f>IF(ISNUMBER(U1344),Y1344,0)</x:f>
        <x:v>142.16126790965095</x:v>
      </x:c>
      <x:c r="AB1344" s="7" t="n">
        <x:f>MAX(0,L1344-SUM(F1344:K1344))</x:f>
        <x:v>0</x:v>
      </x:c>
    </x:row>
    <x:row r="1345" ht="22" customHeight="1">
      <x:c r="A1345" s="18" t="n">
        <x:f>Summary!D$41</x:f>
        <x:v>46357</x:v>
      </x:c>
      <x:c r="B1345" s="2" t="str">
        <x:f>'Inventory detail'!A219</x:f>
        <x:v>WIRE</x:v>
      </x:c>
      <x:c r="C1345" s="2" t="str">
        <x:f>'Inventory detail'!B219</x:f>
        <x:v>60</x:v>
      </x:c>
      <x:c r="D1345" s="2" t="str">
        <x:f>'Inventory detail'!C219</x:f>
        <x:v>DL012WHT</x:v>
      </x:c>
      <x:c r="E1345" s="10" t="n">
        <x:f>A219</x:f>
        <x:v>46327</x:v>
      </x:c>
      <x:c r="F1345" s="7" t="n">
        <x:f>O219</x:f>
        <x:v>0</x:v>
      </x:c>
      <x:c r="G1345" s="7" t="n">
        <x:f>Q219</x:f>
        <x:v>0</x:v>
      </x:c>
      <x:c r="H1345" s="7" t="n">
        <x:f>R219</x:f>
        <x:v>0</x:v>
      </x:c>
      <x:c r="I1345" s="7" t="n">
        <x:f>0</x:f>
        <x:v>0</x:v>
      </x:c>
      <x:c r="J1345" s="7" t="n">
        <x:f>0</x:f>
        <x:v>0</x:v>
      </x:c>
      <x:c r="K1345" s="7" t="n">
        <x:f>0</x:f>
        <x:v>0</x:v>
      </x:c>
      <x:c r="L1345" s="7" t="n">
        <x:f>'Inventory detail'!F219*Summary!$K$5*(A1345-E1345)/Summary!$K$6</x:f>
        <x:v>1100.6193018480494</x:v>
      </x:c>
      <x:c r="M1345" s="7" t="n">
        <x:f>MAX(0,H1345-L1345)</x:f>
        <x:v>0</x:v>
      </x:c>
      <x:c r="N1345" s="7" t="n">
        <x:f>MAX(0,L1345-H1345)</x:f>
        <x:v>1100.6193018480494</x:v>
      </x:c>
      <x:c r="O1345" s="7" t="n">
        <x:f>MAX(0,F1345+I1345-N1345)</x:f>
        <x:v>0</x:v>
      </x:c>
      <x:c r="P1345" s="7" t="n">
        <x:f>MAX(0,N1345-F1345-I1345)</x:f>
        <x:v>1100.6193018480494</x:v>
      </x:c>
      <x:c r="Q1345" s="7" t="n">
        <x:f>MAX(0,G1345+J1345-P1345)</x:f>
        <x:v>0</x:v>
      </x:c>
      <x:c r="R1345" s="7" t="n">
        <x:f>M1345+MAX(0,K1345-MAX(0,P1345-G1345-J1345))</x:f>
        <x:v>0</x:v>
      </x:c>
      <x:c r="S1345" s="7" t="n">
        <x:f>SUM(O1345,Q1345,R1345)</x:f>
        <x:v>0</x:v>
      </x:c>
      <x:c r="T1345" s="14" t="n">
        <x:f>'Inventory detail'!T219</x:f>
        <x:v>0.08259999999999999</x:v>
      </x:c>
      <x:c r="U1345" s="14" t="n">
        <x:f>'Inventory detail'!U219</x:f>
        <x:v>0.08259999999999999</x:v>
      </x:c>
      <x:c r="V1345" s="9" t="n">
        <x:f>O1345*T1345</x:f>
        <x:v>0</x:v>
      </x:c>
      <x:c r="W1345" s="9" t="n">
        <x:f>Q1345*T1345</x:f>
        <x:v>0</x:v>
      </x:c>
      <x:c r="X1345" s="9" t="n">
        <x:f>R1345*T1345</x:f>
        <x:v>0</x:v>
      </x:c>
      <x:c r="Y1345" s="9" t="n">
        <x:f>S1345*T1345</x:f>
        <x:v>0</x:v>
      </x:c>
      <x:c r="Z1345" s="9" t="n">
        <x:f>IF(ISNUMBER(U1345),S1345*(U1345-T1345),"n.a.")</x:f>
        <x:v>0</x:v>
      </x:c>
      <x:c r="AA1345" s="9" t="n">
        <x:f>IF(ISNUMBER(U1345),Y1345,0)</x:f>
        <x:v>0</x:v>
      </x:c>
      <x:c r="AB1345" s="7" t="n">
        <x:f>MAX(0,L1345-SUM(F1345:K1345))</x:f>
        <x:v>1100.6193018480494</x:v>
      </x:c>
    </x:row>
    <x:row r="1346" ht="22" customHeight="1">
      <x:c r="A1346" s="18" t="n">
        <x:f>Summary!D$41</x:f>
        <x:v>46357</x:v>
      </x:c>
      <x:c r="B1346" s="2" t="str">
        <x:f>'Inventory detail'!A220</x:f>
        <x:v>POUC</x:v>
      </x:c>
      <x:c r="C1346" s="2" t="str">
        <x:f>'Inventory detail'!B220</x:f>
        <x:v>10</x:v>
      </x:c>
      <x:c r="D1346" s="2" t="str">
        <x:f>'Inventory detail'!C220</x:f>
        <x:v>PHO3</x:v>
      </x:c>
      <x:c r="E1346" s="10" t="n">
        <x:f>A220</x:f>
        <x:v>46327</x:v>
      </x:c>
      <x:c r="F1346" s="7" t="n">
        <x:f>O220</x:f>
        <x:v>1062.4939630390145</x:v>
      </x:c>
      <x:c r="G1346" s="7" t="n">
        <x:f>Q220</x:f>
        <x:v>10000</x:v>
      </x:c>
      <x:c r="H1346" s="7" t="n">
        <x:f>R220</x:f>
        <x:v>0</x:v>
      </x:c>
      <x:c r="I1346" s="7" t="n">
        <x:f>SUMIFS('PO detail'!$W$1576:$W$1579,'PO detail'!$V$1576:$V$1579,"&gt;="&amp;E1346,'PO detail'!$V$1576:$V$1579,"&lt;"&amp;A1346)</x:f>
        <x:v>0</x:v>
      </x:c>
      <x:c r="J1346" s="7" t="n">
        <x:f>SUMIFS('PO detail'!$X$1576:$X$1579,'PO detail'!$V$1576:$V$1579,"&gt;="&amp;E1346,'PO detail'!$V$1576:$V$1579,"&lt;"&amp;A1346)</x:f>
        <x:v>2000</x:v>
      </x:c>
      <x:c r="K1346" s="7" t="n">
        <x:f>SUMIFS('PO detail'!$Y$1576:$Y$1579,'PO detail'!$V$1576:$V$1579,"&gt;="&amp;E1346,'PO detail'!$V$1576:$V$1579,"&lt;"&amp;A1346)</x:f>
        <x:v>0</x:v>
      </x:c>
      <x:c r="L1346" s="7" t="n">
        <x:f>'Inventory detail'!F220*Summary!$K$5*(A1346-E1346)/Summary!$K$6</x:f>
        <x:v>1092.3991786447637</x:v>
      </x:c>
      <x:c r="M1346" s="7" t="n">
        <x:f>MAX(0,H1346-L1346)</x:f>
        <x:v>0</x:v>
      </x:c>
      <x:c r="N1346" s="7" t="n">
        <x:f>MAX(0,L1346-H1346)</x:f>
        <x:v>1092.3991786447637</x:v>
      </x:c>
      <x:c r="O1346" s="7" t="n">
        <x:f>MAX(0,F1346+I1346-N1346)</x:f>
        <x:v>0</x:v>
      </x:c>
      <x:c r="P1346" s="7" t="n">
        <x:f>MAX(0,N1346-F1346-I1346)</x:f>
        <x:v>29.905215605749163</x:v>
      </x:c>
      <x:c r="Q1346" s="7" t="n">
        <x:f>MAX(0,G1346+J1346-P1346)</x:f>
        <x:v>11970.09478439425</x:v>
      </x:c>
      <x:c r="R1346" s="7" t="n">
        <x:f>M1346+MAX(0,K1346-MAX(0,P1346-G1346-J1346))</x:f>
        <x:v>0</x:v>
      </x:c>
      <x:c r="S1346" s="7" t="n">
        <x:f>SUM(O1346,Q1346,R1346)</x:f>
        <x:v>11970.09478439425</x:v>
      </x:c>
      <x:c r="T1346" s="14" t="n">
        <x:f>'Inventory detail'!T220</x:f>
        <x:v>0.022799999999999997</x:v>
      </x:c>
      <x:c r="U1346" s="14" t="n">
        <x:f>'Inventory detail'!U220</x:f>
        <x:v>0.024915</x:v>
      </x:c>
      <x:c r="V1346" s="9" t="n">
        <x:f>O1346*T1346</x:f>
        <x:v>0</x:v>
      </x:c>
      <x:c r="W1346" s="9" t="n">
        <x:f>Q1346*T1346</x:f>
        <x:v>272.91816108418885</x:v>
      </x:c>
      <x:c r="X1346" s="9" t="n">
        <x:f>R1346*T1346</x:f>
        <x:v>0</x:v>
      </x:c>
      <x:c r="Y1346" s="9" t="n">
        <x:f>S1346*T1346</x:f>
        <x:v>272.91816108418885</x:v>
      </x:c>
      <x:c r="Z1346" s="9" t="n">
        <x:f>IF(ISNUMBER(U1346),S1346*(U1346-T1346),"n.a.")</x:f>
        <x:v>25.316750468993867</x:v>
      </x:c>
      <x:c r="AA1346" s="9" t="n">
        <x:f>IF(ISNUMBER(U1346),Y1346,0)</x:f>
        <x:v>272.91816108418885</x:v>
      </x:c>
      <x:c r="AB1346" s="7" t="n">
        <x:f>MAX(0,L1346-SUM(F1346:K1346))</x:f>
        <x:v>0</x:v>
      </x:c>
    </x:row>
    <x:row r="1347" ht="22" customHeight="1">
      <x:c r="A1347" s="18" t="n">
        <x:f>Summary!D$41</x:f>
        <x:v>46357</x:v>
      </x:c>
      <x:c r="B1347" s="2" t="str">
        <x:f>'Inventory detail'!A221</x:f>
        <x:v>COIL</x:v>
      </x:c>
      <x:c r="C1347" s="2" t="str">
        <x:f>'Inventory detail'!B221</x:f>
        <x:v>30</x:v>
      </x:c>
      <x:c r="D1347" s="2" t="str">
        <x:f>'Inventory detail'!C221</x:f>
        <x:v>30BLK12-4</x:v>
      </x:c>
      <x:c r="E1347" s="10" t="n">
        <x:f>A221</x:f>
        <x:v>46327</x:v>
      </x:c>
      <x:c r="F1347" s="7" t="n">
        <x:f>O221</x:f>
        <x:v>4175.083039014374</x:v>
      </x:c>
      <x:c r="G1347" s="7" t="n">
        <x:f>Q221</x:f>
        <x:v>0</x:v>
      </x:c>
      <x:c r="H1347" s="7" t="n">
        <x:f>R221</x:f>
        <x:v>0</x:v>
      </x:c>
      <x:c r="I1347" s="7" t="n">
        <x:f>SUMIFS('PO detail'!$W$885:$W$892,'PO detail'!$V$885:$V$892,"&gt;="&amp;E1347,'PO detail'!$V$885:$V$892,"&lt;"&amp;A1347)</x:f>
        <x:v>0</x:v>
      </x:c>
      <x:c r="J1347" s="7" t="n">
        <x:f>SUMIFS('PO detail'!$X$885:$X$892,'PO detail'!$V$885:$V$892,"&gt;="&amp;E1347,'PO detail'!$V$885:$V$892,"&lt;"&amp;A1347)</x:f>
        <x:v>0</x:v>
      </x:c>
      <x:c r="K1347" s="7" t="n">
        <x:f>SUMIFS('PO detail'!$Y$885:$Y$892,'PO detail'!$V$885:$V$892,"&gt;="&amp;E1347,'PO detail'!$V$885:$V$892,"&lt;"&amp;A1347)</x:f>
        <x:v>0</x:v>
      </x:c>
      <x:c r="L1347" s="7" t="n">
        <x:f>'Inventory detail'!F221*Summary!$K$5*(A1347-E1347)/Summary!$K$6</x:f>
        <x:v>1075.9786447638605</x:v>
      </x:c>
      <x:c r="M1347" s="7" t="n">
        <x:f>MAX(0,H1347-L1347)</x:f>
        <x:v>0</x:v>
      </x:c>
      <x:c r="N1347" s="7" t="n">
        <x:f>MAX(0,L1347-H1347)</x:f>
        <x:v>1075.9786447638605</x:v>
      </x:c>
      <x:c r="O1347" s="7" t="n">
        <x:f>MAX(0,F1347+I1347-N1347)</x:f>
        <x:v>3099.104394250513</x:v>
      </x:c>
      <x:c r="P1347" s="7" t="n">
        <x:f>MAX(0,N1347-F1347-I1347)</x:f>
        <x:v>0</x:v>
      </x:c>
      <x:c r="Q1347" s="7" t="n">
        <x:f>MAX(0,G1347+J1347-P1347)</x:f>
        <x:v>0</x:v>
      </x:c>
      <x:c r="R1347" s="7" t="n">
        <x:f>M1347+MAX(0,K1347-MAX(0,P1347-G1347-J1347))</x:f>
        <x:v>0</x:v>
      </x:c>
      <x:c r="S1347" s="7" t="n">
        <x:f>SUM(O1347,Q1347,R1347)</x:f>
        <x:v>3099.104394250513</x:v>
      </x:c>
      <x:c r="T1347" s="14" t="n">
        <x:f>'Inventory detail'!T221</x:f>
        <x:v>0.19010000000000002</x:v>
      </x:c>
      <x:c r="U1347" s="14" t="n">
        <x:f>'Inventory detail'!U221</x:f>
        <x:v>0.186303</x:v>
      </x:c>
      <x:c r="V1347" s="9" t="n">
        <x:f>O1347*T1347</x:f>
        <x:v>589.1397453470225</x:v>
      </x:c>
      <x:c r="W1347" s="9" t="n">
        <x:f>Q1347*T1347</x:f>
        <x:v>0</x:v>
      </x:c>
      <x:c r="X1347" s="9" t="n">
        <x:f>R1347*T1347</x:f>
        <x:v>0</x:v>
      </x:c>
      <x:c r="Y1347" s="9" t="n">
        <x:f>S1347*T1347</x:f>
        <x:v>589.1397453470225</x:v>
      </x:c>
      <x:c r="Z1347" s="9" t="n">
        <x:f>IF(ISNUMBER(U1347),S1347*(U1347-T1347),"n.a.")</x:f>
        <x:v>-11.767299384969268</x:v>
      </x:c>
      <x:c r="AA1347" s="9" t="n">
        <x:f>IF(ISNUMBER(U1347),Y1347,0)</x:f>
        <x:v>589.1397453470225</x:v>
      </x:c>
      <x:c r="AB1347" s="7" t="n">
        <x:f>MAX(0,L1347-SUM(F1347:K1347))</x:f>
        <x:v>0</x:v>
      </x:c>
    </x:row>
    <x:row r="1348" ht="22" customHeight="1">
      <x:c r="A1348" s="18" t="n">
        <x:f>Summary!D$41</x:f>
        <x:v>46357</x:v>
      </x:c>
      <x:c r="B1348" s="2" t="str">
        <x:f>'Inventory detail'!A222</x:f>
        <x:v>POUC</x:v>
      </x:c>
      <x:c r="C1348" s="2" t="str">
        <x:f>'Inventory detail'!B222</x:f>
        <x:v>30</x:v>
      </x:c>
      <x:c r="D1348" s="2" t="str">
        <x:f>'Inventory detail'!C222</x:f>
        <x:v>LEG5</x:v>
      </x:c>
      <x:c r="E1348" s="10" t="n">
        <x:f>A222</x:f>
        <x:v>46327</x:v>
      </x:c>
      <x:c r="F1348" s="7" t="n">
        <x:f>O222</x:f>
        <x:v>0</x:v>
      </x:c>
      <x:c r="G1348" s="7" t="n">
        <x:f>Q222</x:f>
        <x:v>3075.0830390143738</x:v>
      </x:c>
      <x:c r="H1348" s="7" t="n">
        <x:f>R222</x:f>
        <x:v>0</x:v>
      </x:c>
      <x:c r="I1348" s="7" t="n">
        <x:f>SUMIFS('PO detail'!$W$1629:$W$1633,'PO detail'!$V$1629:$V$1633,"&gt;="&amp;E1348,'PO detail'!$V$1629:$V$1633,"&lt;"&amp;A1348)</x:f>
        <x:v>0</x:v>
      </x:c>
      <x:c r="J1348" s="7" t="n">
        <x:f>SUMIFS('PO detail'!$X$1629:$X$1633,'PO detail'!$V$1629:$V$1633,"&gt;="&amp;E1348,'PO detail'!$V$1629:$V$1633,"&lt;"&amp;A1348)</x:f>
        <x:v>6000</x:v>
      </x:c>
      <x:c r="K1348" s="7" t="n">
        <x:f>SUMIFS('PO detail'!$Y$1629:$Y$1633,'PO detail'!$V$1629:$V$1633,"&gt;="&amp;E1348,'PO detail'!$V$1629:$V$1633,"&lt;"&amp;A1348)</x:f>
        <x:v>0</x:v>
      </x:c>
      <x:c r="L1348" s="7" t="n">
        <x:f>'Inventory detail'!F222*Summary!$K$5*(A1348-E1348)/Summary!$K$6</x:f>
        <x:v>1075.9786447638605</x:v>
      </x:c>
      <x:c r="M1348" s="7" t="n">
        <x:f>MAX(0,H1348-L1348)</x:f>
        <x:v>0</x:v>
      </x:c>
      <x:c r="N1348" s="7" t="n">
        <x:f>MAX(0,L1348-H1348)</x:f>
        <x:v>1075.9786447638605</x:v>
      </x:c>
      <x:c r="O1348" s="7" t="n">
        <x:f>MAX(0,F1348+I1348-N1348)</x:f>
        <x:v>0</x:v>
      </x:c>
      <x:c r="P1348" s="7" t="n">
        <x:f>MAX(0,N1348-F1348-I1348)</x:f>
        <x:v>1075.9786447638605</x:v>
      </x:c>
      <x:c r="Q1348" s="7" t="n">
        <x:f>MAX(0,G1348+J1348-P1348)</x:f>
        <x:v>7999.104394250514</x:v>
      </x:c>
      <x:c r="R1348" s="7" t="n">
        <x:f>M1348+MAX(0,K1348-MAX(0,P1348-G1348-J1348))</x:f>
        <x:v>0</x:v>
      </x:c>
      <x:c r="S1348" s="7" t="n">
        <x:f>SUM(O1348,Q1348,R1348)</x:f>
        <x:v>7999.104394250514</x:v>
      </x:c>
      <x:c r="T1348" s="14" t="n">
        <x:f>'Inventory detail'!T222</x:f>
        <x:v>0.0857</x:v>
      </x:c>
      <x:c r="U1348" s="14" t="n">
        <x:f>'Inventory detail'!U222</x:f>
        <x:v>0.09339</x:v>
      </x:c>
      <x:c r="V1348" s="9" t="n">
        <x:f>O1348*T1348</x:f>
        <x:v>0</x:v>
      </x:c>
      <x:c r="W1348" s="9" t="n">
        <x:f>Q1348*T1348</x:f>
        <x:v>685.523246587269</x:v>
      </x:c>
      <x:c r="X1348" s="9" t="n">
        <x:f>R1348*T1348</x:f>
        <x:v>0</x:v>
      </x:c>
      <x:c r="Y1348" s="9" t="n">
        <x:f>S1348*T1348</x:f>
        <x:v>685.523246587269</x:v>
      </x:c>
      <x:c r="Z1348" s="9" t="n">
        <x:f>IF(ISNUMBER(U1348),S1348*(U1348-T1348),"n.a.")</x:f>
        <x:v>61.51311279178647</x:v>
      </x:c>
      <x:c r="AA1348" s="9" t="n">
        <x:f>IF(ISNUMBER(U1348),Y1348,0)</x:f>
        <x:v>685.523246587269</x:v>
      </x:c>
      <x:c r="AB1348" s="7" t="n">
        <x:f>MAX(0,L1348-SUM(F1348:K1348))</x:f>
        <x:v>0</x:v>
      </x:c>
    </x:row>
    <x:row r="1349" ht="22" customHeight="1">
      <x:c r="A1349" s="18" t="n">
        <x:f>Summary!D$41</x:f>
        <x:v>46357</x:v>
      </x:c>
      <x:c r="B1349" s="2" t="str">
        <x:f>'Inventory detail'!A223</x:f>
        <x:v>WIRE</x:v>
      </x:c>
      <x:c r="C1349" s="2" t="str">
        <x:f>'Inventory detail'!B223</x:f>
        <x:v>60</x:v>
      </x:c>
      <x:c r="D1349" s="2" t="str">
        <x:f>'Inventory detail'!C223</x:f>
        <x:v>DL034BLK</x:v>
      </x:c>
      <x:c r="E1349" s="10" t="n">
        <x:f>A223</x:f>
        <x:v>46327</x:v>
      </x:c>
      <x:c r="F1349" s="7" t="n">
        <x:f>O223</x:f>
        <x:v>0</x:v>
      </x:c>
      <x:c r="G1349" s="7" t="n">
        <x:f>Q223</x:f>
        <x:v>0</x:v>
      </x:c>
      <x:c r="H1349" s="7" t="n">
        <x:f>R223</x:f>
        <x:v>5475.083039014374</x:v>
      </x:c>
      <x:c r="I1349" s="7" t="n">
        <x:f>0</x:f>
        <x:v>0</x:v>
      </x:c>
      <x:c r="J1349" s="7" t="n">
        <x:f>0</x:f>
        <x:v>0</x:v>
      </x:c>
      <x:c r="K1349" s="7" t="n">
        <x:f>0</x:f>
        <x:v>0</x:v>
      </x:c>
      <x:c r="L1349" s="7" t="n">
        <x:f>'Inventory detail'!F223*Summary!$K$5*(A1349-E1349)/Summary!$K$6</x:f>
        <x:v>1075.9786447638605</x:v>
      </x:c>
      <x:c r="M1349" s="7" t="n">
        <x:f>MAX(0,H1349-L1349)</x:f>
        <x:v>4399.104394250513</x:v>
      </x:c>
      <x:c r="N1349" s="7" t="n">
        <x:f>MAX(0,L1349-H1349)</x:f>
        <x:v>0</x:v>
      </x:c>
      <x:c r="O1349" s="7" t="n">
        <x:f>MAX(0,F1349+I1349-N1349)</x:f>
        <x:v>0</x:v>
      </x:c>
      <x:c r="P1349" s="7" t="n">
        <x:f>MAX(0,N1349-F1349-I1349)</x:f>
        <x:v>0</x:v>
      </x:c>
      <x:c r="Q1349" s="7" t="n">
        <x:f>MAX(0,G1349+J1349-P1349)</x:f>
        <x:v>0</x:v>
      </x:c>
      <x:c r="R1349" s="7" t="n">
        <x:f>M1349+MAX(0,K1349-MAX(0,P1349-G1349-J1349))</x:f>
        <x:v>4399.104394250513</x:v>
      </x:c>
      <x:c r="S1349" s="7" t="n">
        <x:f>SUM(O1349,Q1349,R1349)</x:f>
        <x:v>4399.104394250513</x:v>
      </x:c>
      <x:c r="T1349" s="14" t="n">
        <x:f>'Inventory detail'!T223</x:f>
        <x:v>0.1424</x:v>
      </x:c>
      <x:c r="U1349" s="14" t="n">
        <x:f>'Inventory detail'!U223</x:f>
        <x:v>0.1424</x:v>
      </x:c>
      <x:c r="V1349" s="9" t="n">
        <x:f>O1349*T1349</x:f>
        <x:v>0</x:v>
      </x:c>
      <x:c r="W1349" s="9" t="n">
        <x:f>Q1349*T1349</x:f>
        <x:v>0</x:v>
      </x:c>
      <x:c r="X1349" s="9" t="n">
        <x:f>R1349*T1349</x:f>
        <x:v>626.4324657412731</x:v>
      </x:c>
      <x:c r="Y1349" s="9" t="n">
        <x:f>S1349*T1349</x:f>
        <x:v>626.4324657412731</x:v>
      </x:c>
      <x:c r="Z1349" s="9" t="n">
        <x:f>IF(ISNUMBER(U1349),S1349*(U1349-T1349),"n.a.")</x:f>
        <x:v>0</x:v>
      </x:c>
      <x:c r="AA1349" s="9" t="n">
        <x:f>IF(ISNUMBER(U1349),Y1349,0)</x:f>
        <x:v>626.4324657412731</x:v>
      </x:c>
      <x:c r="AB1349" s="7" t="n">
        <x:f>MAX(0,L1349-SUM(F1349:K1349))</x:f>
        <x:v>0</x:v>
      </x:c>
    </x:row>
    <x:row r="1350" ht="22" customHeight="1">
      <x:c r="A1350" s="18" t="n">
        <x:f>Summary!D$41</x:f>
        <x:v>46357</x:v>
      </x:c>
      <x:c r="B1350" s="2" t="str">
        <x:f>'Inventory detail'!A224</x:f>
        <x:v>COIL</x:v>
      </x:c>
      <x:c r="C1350" s="2" t="str">
        <x:f>'Inventory detail'!B224</x:f>
        <x:v>60</x:v>
      </x:c>
      <x:c r="D1350" s="2" t="str">
        <x:f>'Inventory detail'!C224</x:f>
        <x:v>22WHT12-4</x:v>
      </x:c>
      <x:c r="E1350" s="10" t="n">
        <x:f>A224</x:f>
        <x:v>46327</x:v>
      </x:c>
      <x:c r="F1350" s="7" t="n">
        <x:f>O224</x:f>
        <x:v>1981.385133470226</x:v>
      </x:c>
      <x:c r="G1350" s="7" t="n">
        <x:f>Q224</x:f>
        <x:v>0</x:v>
      </x:c>
      <x:c r="H1350" s="7" t="n">
        <x:f>R224</x:f>
        <x:v>0</x:v>
      </x:c>
      <x:c r="I1350" s="7" t="n">
        <x:f>SUMIFS('PO detail'!$W$1217:$W$1222,'PO detail'!$V$1217:$V$1222,"&gt;="&amp;E1350,'PO detail'!$V$1217:$V$1222,"&lt;"&amp;A1350)</x:f>
        <x:v>4200</x:v>
      </x:c>
      <x:c r="J1350" s="7" t="n">
        <x:f>SUMIFS('PO detail'!$X$1217:$X$1222,'PO detail'!$V$1217:$V$1222,"&gt;="&amp;E1350,'PO detail'!$V$1217:$V$1222,"&lt;"&amp;A1350)</x:f>
        <x:v>0</x:v>
      </x:c>
      <x:c r="K1350" s="7" t="n">
        <x:f>SUMIFS('PO detail'!$Y$1217:$Y$1222,'PO detail'!$V$1217:$V$1222,"&gt;="&amp;E1350,'PO detail'!$V$1217:$V$1222,"&lt;"&amp;A1350)</x:f>
        <x:v>0</x:v>
      </x:c>
      <x:c r="L1350" s="7" t="n">
        <x:f>'Inventory detail'!F224*Summary!$K$5*(A1350-E1350)/Summary!$K$6</x:f>
        <x:v>1067.7585215605748</x:v>
      </x:c>
      <x:c r="M1350" s="7" t="n">
        <x:f>MAX(0,H1350-L1350)</x:f>
        <x:v>0</x:v>
      </x:c>
      <x:c r="N1350" s="7" t="n">
        <x:f>MAX(0,L1350-H1350)</x:f>
        <x:v>1067.7585215605748</x:v>
      </x:c>
      <x:c r="O1350" s="7" t="n">
        <x:f>MAX(0,F1350+I1350-N1350)</x:f>
        <x:v>5113.626611909651</x:v>
      </x:c>
      <x:c r="P1350" s="7" t="n">
        <x:f>MAX(0,N1350-F1350-I1350)</x:f>
        <x:v>0</x:v>
      </x:c>
      <x:c r="Q1350" s="7" t="n">
        <x:f>MAX(0,G1350+J1350-P1350)</x:f>
        <x:v>0</x:v>
      </x:c>
      <x:c r="R1350" s="7" t="n">
        <x:f>M1350+MAX(0,K1350-MAX(0,P1350-G1350-J1350))</x:f>
        <x:v>0</x:v>
      </x:c>
      <x:c r="S1350" s="7" t="n">
        <x:f>SUM(O1350,Q1350,R1350)</x:f>
        <x:v>5113.626611909651</x:v>
      </x:c>
      <x:c r="T1350" s="14" t="n">
        <x:f>'Inventory detail'!T224</x:f>
        <x:v>0.1674</x:v>
      </x:c>
      <x:c r="U1350" s="14" t="n">
        <x:f>'Inventory detail'!U224</x:f>
        <x:v>0.163982</x:v>
      </x:c>
      <x:c r="V1350" s="9" t="n">
        <x:f>O1350*T1350</x:f>
        <x:v>856.0210948336755</x:v>
      </x:c>
      <x:c r="W1350" s="9" t="n">
        <x:f>Q1350*T1350</x:f>
        <x:v>0</x:v>
      </x:c>
      <x:c r="X1350" s="9" t="n">
        <x:f>R1350*T1350</x:f>
        <x:v>0</x:v>
      </x:c>
      <x:c r="Y1350" s="9" t="n">
        <x:f>S1350*T1350</x:f>
        <x:v>856.0210948336755</x:v>
      </x:c>
      <x:c r="Z1350" s="9" t="n">
        <x:f>IF(ISNUMBER(U1350),S1350*(U1350-T1350),"n.a.")</x:f>
        <x:v>-17.47837575950721</x:v>
      </x:c>
      <x:c r="AA1350" s="9" t="n">
        <x:f>IF(ISNUMBER(U1350),Y1350,0)</x:f>
        <x:v>856.0210948336755</x:v>
      </x:c>
      <x:c r="AB1350" s="7" t="n">
        <x:f>MAX(0,L1350-SUM(F1350:K1350))</x:f>
        <x:v>0</x:v>
      </x:c>
    </x:row>
    <x:row r="1351" ht="22" customHeight="1">
      <x:c r="A1351" s="18" t="n">
        <x:f>Summary!D$41</x:f>
        <x:v>46357</x:v>
      </x:c>
      <x:c r="B1351" s="2" t="str">
        <x:f>'Inventory detail'!A225</x:f>
        <x:v>WIRE</x:v>
      </x:c>
      <x:c r="C1351" s="2" t="str">
        <x:f>'Inventory detail'!B225</x:f>
        <x:v>60</x:v>
      </x:c>
      <x:c r="D1351" s="2" t="str">
        <x:f>'Inventory detail'!C225</x:f>
        <x:v>DL916SIL</x:v>
      </x:c>
      <x:c r="E1351" s="10" t="n">
        <x:f>A225</x:f>
        <x:v>46327</x:v>
      </x:c>
      <x:c r="F1351" s="7" t="n">
        <x:f>O225</x:f>
        <x:v>0</x:v>
      </x:c>
      <x:c r="G1351" s="7" t="n">
        <x:f>Q225</x:f>
        <x:v>0</x:v>
      </x:c>
      <x:c r="H1351" s="7" t="n">
        <x:f>R225</x:f>
        <x:v>0</x:v>
      </x:c>
      <x:c r="I1351" s="7" t="n">
        <x:f>0</x:f>
        <x:v>0</x:v>
      </x:c>
      <x:c r="J1351" s="7" t="n">
        <x:f>0</x:f>
        <x:v>0</x:v>
      </x:c>
      <x:c r="K1351" s="7" t="n">
        <x:f>0</x:f>
        <x:v>0</x:v>
      </x:c>
      <x:c r="L1351" s="7" t="n">
        <x:f>'Inventory detail'!F225*Summary!$K$5*(A1351-E1351)/Summary!$K$6</x:f>
        <x:v>1067.7585215605748</x:v>
      </x:c>
      <x:c r="M1351" s="7" t="n">
        <x:f>MAX(0,H1351-L1351)</x:f>
        <x:v>0</x:v>
      </x:c>
      <x:c r="N1351" s="7" t="n">
        <x:f>MAX(0,L1351-H1351)</x:f>
        <x:v>1067.7585215605748</x:v>
      </x:c>
      <x:c r="O1351" s="7" t="n">
        <x:f>MAX(0,F1351+I1351-N1351)</x:f>
        <x:v>0</x:v>
      </x:c>
      <x:c r="P1351" s="7" t="n">
        <x:f>MAX(0,N1351-F1351-I1351)</x:f>
        <x:v>1067.7585215605748</x:v>
      </x:c>
      <x:c r="Q1351" s="7" t="n">
        <x:f>MAX(0,G1351+J1351-P1351)</x:f>
        <x:v>0</x:v>
      </x:c>
      <x:c r="R1351" s="7" t="n">
        <x:f>M1351+MAX(0,K1351-MAX(0,P1351-G1351-J1351))</x:f>
        <x:v>0</x:v>
      </x:c>
      <x:c r="S1351" s="7" t="n">
        <x:f>SUM(O1351,Q1351,R1351)</x:f>
        <x:v>0</x:v>
      </x:c>
      <x:c r="T1351" s="14" t="n">
        <x:f>'Inventory detail'!T225</x:f>
        <x:v>0.1041</x:v>
      </x:c>
      <x:c r="U1351" s="14" t="n">
        <x:f>'Inventory detail'!U225</x:f>
        <x:v>0.1041</x:v>
      </x:c>
      <x:c r="V1351" s="9" t="n">
        <x:f>O1351*T1351</x:f>
        <x:v>0</x:v>
      </x:c>
      <x:c r="W1351" s="9" t="n">
        <x:f>Q1351*T1351</x:f>
        <x:v>0</x:v>
      </x:c>
      <x:c r="X1351" s="9" t="n">
        <x:f>R1351*T1351</x:f>
        <x:v>0</x:v>
      </x:c>
      <x:c r="Y1351" s="9" t="n">
        <x:f>S1351*T1351</x:f>
        <x:v>0</x:v>
      </x:c>
      <x:c r="Z1351" s="9" t="n">
        <x:f>IF(ISNUMBER(U1351),S1351*(U1351-T1351),"n.a.")</x:f>
        <x:v>0</x:v>
      </x:c>
      <x:c r="AA1351" s="9" t="n">
        <x:f>IF(ISNUMBER(U1351),Y1351,0)</x:f>
        <x:v>0</x:v>
      </x:c>
      <x:c r="AB1351" s="7" t="n">
        <x:f>MAX(0,L1351-SUM(F1351:K1351))</x:f>
        <x:v>1067.7585215605748</x:v>
      </x:c>
    </x:row>
    <x:row r="1352" ht="22" customHeight="1">
      <x:c r="A1352" s="18" t="n">
        <x:f>Summary!D$41</x:f>
        <x:v>46357</x:v>
      </x:c>
      <x:c r="B1352" s="2" t="str">
        <x:f>'Inventory detail'!A226</x:f>
        <x:v>POUC</x:v>
      </x:c>
      <x:c r="C1352" s="2" t="str">
        <x:f>'Inventory detail'!B226</x:f>
        <x:v>10</x:v>
      </x:c>
      <x:c r="D1352" s="2" t="str">
        <x:f>'Inventory detail'!C226</x:f>
        <x:v>RMEN7</x:v>
      </x:c>
      <x:c r="E1352" s="10" t="n">
        <x:f>A226</x:f>
        <x:v>46327</x:v>
      </x:c>
      <x:c r="F1352" s="7" t="n">
        <x:f>O226</x:f>
        <x:v>3087.6796714579054</x:v>
      </x:c>
      <x:c r="G1352" s="7" t="n">
        <x:f>Q226</x:f>
        <x:v>0</x:v>
      </x:c>
      <x:c r="H1352" s="7" t="n">
        <x:f>R226</x:f>
        <x:v>0</x:v>
      </x:c>
      <x:c r="I1352" s="7" t="n">
        <x:f>SUMIFS('PO detail'!$W$1594:$W$1596,'PO detail'!$V$1594:$V$1596,"&gt;="&amp;E1352,'PO detail'!$V$1594:$V$1596,"&lt;"&amp;A1352)</x:f>
        <x:v>0</x:v>
      </x:c>
      <x:c r="J1352" s="7" t="n">
        <x:f>SUMIFS('PO detail'!$X$1594:$X$1596,'PO detail'!$V$1594:$V$1596,"&gt;="&amp;E1352,'PO detail'!$V$1594:$V$1596,"&lt;"&amp;A1352)</x:f>
        <x:v>2100</x:v>
      </x:c>
      <x:c r="K1352" s="7" t="n">
        <x:f>SUMIFS('PO detail'!$Y$1594:$Y$1596,'PO detail'!$V$1594:$V$1596,"&gt;="&amp;E1352,'PO detail'!$V$1594:$V$1596,"&lt;"&amp;A1352)</x:f>
        <x:v>0</x:v>
      </x:c>
      <x:c r="L1352" s="7" t="n">
        <x:f>'Inventory detail'!F226*Summary!$K$5*(A1352-E1352)/Summary!$K$6</x:f>
        <x:v>1059.5482546201233</x:v>
      </x:c>
      <x:c r="M1352" s="7" t="n">
        <x:f>MAX(0,H1352-L1352)</x:f>
        <x:v>0</x:v>
      </x:c>
      <x:c r="N1352" s="7" t="n">
        <x:f>MAX(0,L1352-H1352)</x:f>
        <x:v>1059.5482546201233</x:v>
      </x:c>
      <x:c r="O1352" s="7" t="n">
        <x:f>MAX(0,F1352+I1352-N1352)</x:f>
        <x:v>2028.1314168377821</x:v>
      </x:c>
      <x:c r="P1352" s="7" t="n">
        <x:f>MAX(0,N1352-F1352-I1352)</x:f>
        <x:v>0</x:v>
      </x:c>
      <x:c r="Q1352" s="7" t="n">
        <x:f>MAX(0,G1352+J1352-P1352)</x:f>
        <x:v>2100</x:v>
      </x:c>
      <x:c r="R1352" s="7" t="n">
        <x:f>M1352+MAX(0,K1352-MAX(0,P1352-G1352-J1352))</x:f>
        <x:v>0</x:v>
      </x:c>
      <x:c r="S1352" s="7" t="n">
        <x:f>SUM(O1352,Q1352,R1352)</x:f>
        <x:v>4128.131416837782</x:v>
      </x:c>
      <x:c r="T1352" s="14" t="n">
        <x:f>'Inventory detail'!T226</x:f>
        <x:v>0.1867</x:v>
      </x:c>
      <x:c r="U1352" s="14" t="n">
        <x:f>'Inventory detail'!U226</x:f>
        <x:v>0.203445</x:v>
      </x:c>
      <x:c r="V1352" s="9" t="n">
        <x:f>O1352*T1352</x:f>
        <x:v>378.65213552361394</x:v>
      </x:c>
      <x:c r="W1352" s="9" t="n">
        <x:f>Q1352*T1352</x:f>
        <x:v>392.07</x:v>
      </x:c>
      <x:c r="X1352" s="9" t="n">
        <x:f>R1352*T1352</x:f>
        <x:v>0</x:v>
      </x:c>
      <x:c r="Y1352" s="9" t="n">
        <x:f>S1352*T1352</x:f>
        <x:v>770.7221355236139</x:v>
      </x:c>
      <x:c r="Z1352" s="9" t="n">
        <x:f>IF(ISNUMBER(U1352),S1352*(U1352-T1352),"n.a.")</x:f>
        <x:v>69.1255605749486</x:v>
      </x:c>
      <x:c r="AA1352" s="9" t="n">
        <x:f>IF(ISNUMBER(U1352),Y1352,0)</x:f>
        <x:v>770.7221355236139</x:v>
      </x:c>
      <x:c r="AB1352" s="7" t="n">
        <x:f>MAX(0,L1352-SUM(F1352:K1352))</x:f>
        <x:v>0</x:v>
      </x:c>
    </x:row>
    <x:row r="1353" ht="22" customHeight="1">
      <x:c r="A1353" s="18" t="n">
        <x:f>Summary!D$41</x:f>
        <x:v>46357</x:v>
      </x:c>
      <x:c r="B1353" s="2" t="str">
        <x:f>'Inventory detail'!A227</x:f>
        <x:v>WIRE</x:v>
      </x:c>
      <x:c r="C1353" s="2" t="str">
        <x:f>'Inventory detail'!B227</x:f>
        <x:v>60</x:v>
      </x:c>
      <x:c r="D1353" s="2" t="str">
        <x:f>'Inventory detail'!C227</x:f>
        <x:v>DL716WHT</x:v>
      </x:c>
      <x:c r="E1353" s="10" t="n">
        <x:f>A227</x:f>
        <x:v>46327</x:v>
      </x:c>
      <x:c r="F1353" s="7" t="n">
        <x:f>O227</x:f>
        <x:v>0</x:v>
      </x:c>
      <x:c r="G1353" s="7" t="n">
        <x:f>Q227</x:f>
        <x:v>0</x:v>
      </x:c>
      <x:c r="H1353" s="7" t="n">
        <x:f>R227</x:f>
        <x:v>0</x:v>
      </x:c>
      <x:c r="I1353" s="7" t="n">
        <x:f>0</x:f>
        <x:v>0</x:v>
      </x:c>
      <x:c r="J1353" s="7" t="n">
        <x:f>0</x:f>
        <x:v>0</x:v>
      </x:c>
      <x:c r="K1353" s="7" t="n">
        <x:f>0</x:f>
        <x:v>0</x:v>
      </x:c>
      <x:c r="L1353" s="7" t="n">
        <x:f>'Inventory detail'!F227*Summary!$K$5*(A1353-E1353)/Summary!$K$6</x:f>
        <x:v>1051.3379876796716</x:v>
      </x:c>
      <x:c r="M1353" s="7" t="n">
        <x:f>MAX(0,H1353-L1353)</x:f>
        <x:v>0</x:v>
      </x:c>
      <x:c r="N1353" s="7" t="n">
        <x:f>MAX(0,L1353-H1353)</x:f>
        <x:v>1051.3379876796716</x:v>
      </x:c>
      <x:c r="O1353" s="7" t="n">
        <x:f>MAX(0,F1353+I1353-N1353)</x:f>
        <x:v>0</x:v>
      </x:c>
      <x:c r="P1353" s="7" t="n">
        <x:f>MAX(0,N1353-F1353-I1353)</x:f>
        <x:v>1051.3379876796716</x:v>
      </x:c>
      <x:c r="Q1353" s="7" t="n">
        <x:f>MAX(0,G1353+J1353-P1353)</x:f>
        <x:v>0</x:v>
      </x:c>
      <x:c r="R1353" s="7" t="n">
        <x:f>M1353+MAX(0,K1353-MAX(0,P1353-G1353-J1353))</x:f>
        <x:v>0</x:v>
      </x:c>
      <x:c r="S1353" s="7" t="n">
        <x:f>SUM(O1353,Q1353,R1353)</x:f>
        <x:v>0</x:v>
      </x:c>
      <x:c r="T1353" s="14" t="n">
        <x:f>'Inventory detail'!T227</x:f>
        <x:v>0.0732</x:v>
      </x:c>
      <x:c r="U1353" s="14" t="n">
        <x:f>'Inventory detail'!U227</x:f>
        <x:v>0.0732</x:v>
      </x:c>
      <x:c r="V1353" s="9" t="n">
        <x:f>O1353*T1353</x:f>
        <x:v>0</x:v>
      </x:c>
      <x:c r="W1353" s="9" t="n">
        <x:f>Q1353*T1353</x:f>
        <x:v>0</x:v>
      </x:c>
      <x:c r="X1353" s="9" t="n">
        <x:f>R1353*T1353</x:f>
        <x:v>0</x:v>
      </x:c>
      <x:c r="Y1353" s="9" t="n">
        <x:f>S1353*T1353</x:f>
        <x:v>0</x:v>
      </x:c>
      <x:c r="Z1353" s="9" t="n">
        <x:f>IF(ISNUMBER(U1353),S1353*(U1353-T1353),"n.a.")</x:f>
        <x:v>0</x:v>
      </x:c>
      <x:c r="AA1353" s="9" t="n">
        <x:f>IF(ISNUMBER(U1353),Y1353,0)</x:f>
        <x:v>0</x:v>
      </x:c>
      <x:c r="AB1353" s="7" t="n">
        <x:f>MAX(0,L1353-SUM(F1353:K1353))</x:f>
        <x:v>1051.3379876796716</x:v>
      </x:c>
    </x:row>
    <x:row r="1354" ht="22" customHeight="1">
      <x:c r="A1354" s="18" t="n">
        <x:f>Summary!D$41</x:f>
        <x:v>46357</x:v>
      </x:c>
      <x:c r="B1354" s="2" t="str">
        <x:f>'Inventory detail'!A228</x:f>
        <x:v>WIRE</x:v>
      </x:c>
      <x:c r="C1354" s="2" t="str">
        <x:f>'Inventory detail'!B228</x:f>
        <x:v>30</x:v>
      </x:c>
      <x:c r="D1354" s="2" t="str">
        <x:f>'Inventory detail'!C228</x:f>
        <x:v>DL014SIL</x:v>
      </x:c>
      <x:c r="E1354" s="10" t="n">
        <x:f>A228</x:f>
        <x:v>46327</x:v>
      </x:c>
      <x:c r="F1354" s="7" t="n">
        <x:f>O228</x:f>
        <x:v>0</x:v>
      </x:c>
      <x:c r="G1354" s="7" t="n">
        <x:f>Q228</x:f>
        <x:v>0</x:v>
      </x:c>
      <x:c r="H1354" s="7" t="n">
        <x:f>R228</x:f>
        <x:v>5912.865379876796</x:v>
      </x:c>
      <x:c r="I1354" s="7" t="n">
        <x:f>0</x:f>
        <x:v>0</x:v>
      </x:c>
      <x:c r="J1354" s="7" t="n">
        <x:f>0</x:f>
        <x:v>0</x:v>
      </x:c>
      <x:c r="K1354" s="7" t="n">
        <x:f>0</x:f>
        <x:v>0</x:v>
      </x:c>
      <x:c r="L1354" s="7" t="n">
        <x:f>'Inventory detail'!F228*Summary!$K$5*(A1354-E1354)/Summary!$K$6</x:f>
        <x:v>1026.6973305954825</x:v>
      </x:c>
      <x:c r="M1354" s="7" t="n">
        <x:f>MAX(0,H1354-L1354)</x:f>
        <x:v>4886.168049281314</x:v>
      </x:c>
      <x:c r="N1354" s="7" t="n">
        <x:f>MAX(0,L1354-H1354)</x:f>
        <x:v>0</x:v>
      </x:c>
      <x:c r="O1354" s="7" t="n">
        <x:f>MAX(0,F1354+I1354-N1354)</x:f>
        <x:v>0</x:v>
      </x:c>
      <x:c r="P1354" s="7" t="n">
        <x:f>MAX(0,N1354-F1354-I1354)</x:f>
        <x:v>0</x:v>
      </x:c>
      <x:c r="Q1354" s="7" t="n">
        <x:f>MAX(0,G1354+J1354-P1354)</x:f>
        <x:v>0</x:v>
      </x:c>
      <x:c r="R1354" s="7" t="n">
        <x:f>M1354+MAX(0,K1354-MAX(0,P1354-G1354-J1354))</x:f>
        <x:v>4886.168049281314</x:v>
      </x:c>
      <x:c r="S1354" s="7" t="n">
        <x:f>SUM(O1354,Q1354,R1354)</x:f>
        <x:v>4886.168049281314</x:v>
      </x:c>
      <x:c r="T1354" s="14" t="n">
        <x:f>'Inventory detail'!T228</x:f>
        <x:v>0.0363</x:v>
      </x:c>
      <x:c r="U1354" s="14" t="n">
        <x:f>'Inventory detail'!U228</x:f>
        <x:v>0.0363</x:v>
      </x:c>
      <x:c r="V1354" s="9" t="n">
        <x:f>O1354*T1354</x:f>
        <x:v>0</x:v>
      </x:c>
      <x:c r="W1354" s="9" t="n">
        <x:f>Q1354*T1354</x:f>
        <x:v>0</x:v>
      </x:c>
      <x:c r="X1354" s="9" t="n">
        <x:f>R1354*T1354</x:f>
        <x:v>177.36790018891168</x:v>
      </x:c>
      <x:c r="Y1354" s="9" t="n">
        <x:f>S1354*T1354</x:f>
        <x:v>177.36790018891168</x:v>
      </x:c>
      <x:c r="Z1354" s="9" t="n">
        <x:f>IF(ISNUMBER(U1354),S1354*(U1354-T1354),"n.a.")</x:f>
        <x:v>0</x:v>
      </x:c>
      <x:c r="AA1354" s="9" t="n">
        <x:f>IF(ISNUMBER(U1354),Y1354,0)</x:f>
        <x:v>177.36790018891168</x:v>
      </x:c>
      <x:c r="AB1354" s="7" t="n">
        <x:f>MAX(0,L1354-SUM(F1354:K1354))</x:f>
        <x:v>0</x:v>
      </x:c>
    </x:row>
    <x:row r="1355" ht="22" customHeight="1">
      <x:c r="A1355" s="18" t="n">
        <x:f>Summary!D$41</x:f>
        <x:v>46357</x:v>
      </x:c>
      <x:c r="B1355" s="2" t="str">
        <x:f>'Inventory detail'!A229</x:f>
        <x:v>COIL</x:v>
      </x:c>
      <x:c r="C1355" s="2" t="str">
        <x:f>'Inventory detail'!B229</x:f>
        <x:v>10</x:v>
      </x:c>
      <x:c r="D1355" s="2" t="str">
        <x:f>'Inventory detail'!C229</x:f>
        <x:v>8BLU12-4</x:v>
      </x:c>
      <x:c r="E1355" s="10" t="n">
        <x:f>A229</x:f>
        <x:v>46327</x:v>
      </x:c>
      <x:c r="F1355" s="7" t="n">
        <x:f>O229</x:f>
        <x:v>1825.4620123203285</x:v>
      </x:c>
      <x:c r="G1355" s="7" t="n">
        <x:f>Q229</x:f>
        <x:v>0</x:v>
      </x:c>
      <x:c r="H1355" s="7" t="n">
        <x:f>R229</x:f>
        <x:v>0</x:v>
      </x:c>
      <x:c r="I1355" s="7" t="n">
        <x:f>SUMIFS('PO detail'!$W$522:$W$526,'PO detail'!$V$522:$V$526,"&gt;="&amp;E1355,'PO detail'!$V$522:$V$526,"&lt;"&amp;A1355)</x:f>
        <x:v>2500</x:v>
      </x:c>
      <x:c r="J1355" s="7" t="n">
        <x:f>SUMIFS('PO detail'!$X$522:$X$526,'PO detail'!$V$522:$V$526,"&gt;="&amp;E1355,'PO detail'!$V$522:$V$526,"&lt;"&amp;A1355)</x:f>
        <x:v>0</x:v>
      </x:c>
      <x:c r="K1355" s="7" t="n">
        <x:f>SUMIFS('PO detail'!$Y$522:$Y$526,'PO detail'!$V$522:$V$526,"&gt;="&amp;E1355,'PO detail'!$V$522:$V$526,"&lt;"&amp;A1355)</x:f>
        <x:v>0</x:v>
      </x:c>
      <x:c r="L1355" s="7" t="n">
        <x:f>'Inventory detail'!F229*Summary!$K$5*(A1355-E1355)/Summary!$K$6</x:f>
        <x:v>1010.2669404517454</x:v>
      </x:c>
      <x:c r="M1355" s="7" t="n">
        <x:f>MAX(0,H1355-L1355)</x:f>
        <x:v>0</x:v>
      </x:c>
      <x:c r="N1355" s="7" t="n">
        <x:f>MAX(0,L1355-H1355)</x:f>
        <x:v>1010.2669404517454</x:v>
      </x:c>
      <x:c r="O1355" s="7" t="n">
        <x:f>MAX(0,F1355+I1355-N1355)</x:f>
        <x:v>3315.195071868583</x:v>
      </x:c>
      <x:c r="P1355" s="7" t="n">
        <x:f>MAX(0,N1355-F1355-I1355)</x:f>
        <x:v>0</x:v>
      </x:c>
      <x:c r="Q1355" s="7" t="n">
        <x:f>MAX(0,G1355+J1355-P1355)</x:f>
        <x:v>0</x:v>
      </x:c>
      <x:c r="R1355" s="7" t="n">
        <x:f>M1355+MAX(0,K1355-MAX(0,P1355-G1355-J1355))</x:f>
        <x:v>0</x:v>
      </x:c>
      <x:c r="S1355" s="7" t="n">
        <x:f>SUM(O1355,Q1355,R1355)</x:f>
        <x:v>3315.195071868583</x:v>
      </x:c>
      <x:c r="T1355" s="14" t="n">
        <x:f>'Inventory detail'!T229</x:f>
        <x:v>0.042</x:v>
      </x:c>
      <x:c r="U1355" s="14" t="n">
        <x:f>'Inventory detail'!U229</x:f>
        <x:v>0.041216499999999996</x:v>
      </x:c>
      <x:c r="V1355" s="9" t="n">
        <x:f>O1355*T1355</x:f>
        <x:v>139.2381930184805</x:v>
      </x:c>
      <x:c r="W1355" s="9" t="n">
        <x:f>Q1355*T1355</x:f>
        <x:v>0</x:v>
      </x:c>
      <x:c r="X1355" s="9" t="n">
        <x:f>R1355*T1355</x:f>
        <x:v>0</x:v>
      </x:c>
      <x:c r="Y1355" s="9" t="n">
        <x:f>S1355*T1355</x:f>
        <x:v>139.2381930184805</x:v>
      </x:c>
      <x:c r="Z1355" s="9" t="n">
        <x:f>IF(ISNUMBER(U1355),S1355*(U1355-T1355),"n.a.")</x:f>
        <x:v>-2.597455338809056</x:v>
      </x:c>
      <x:c r="AA1355" s="9" t="n">
        <x:f>IF(ISNUMBER(U1355),Y1355,0)</x:f>
        <x:v>139.2381930184805</x:v>
      </x:c>
      <x:c r="AB1355" s="7" t="n">
        <x:f>MAX(0,L1355-SUM(F1355:K1355))</x:f>
        <x:v>0</x:v>
      </x:c>
    </x:row>
    <x:row r="1356" ht="22" customHeight="1">
      <x:c r="A1356" s="18" t="n">
        <x:f>Summary!D$41</x:f>
        <x:v>46357</x:v>
      </x:c>
      <x:c r="B1356" s="2" t="str">
        <x:f>'Inventory detail'!A230</x:f>
        <x:v>POUC</x:v>
      </x:c>
      <x:c r="C1356" s="2" t="str">
        <x:f>'Inventory detail'!B230</x:f>
        <x:v>60</x:v>
      </x:c>
      <x:c r="D1356" s="2" t="str">
        <x:f>'Inventory detail'!C230</x:f>
        <x:v>IND5</x:v>
      </x:c>
      <x:c r="E1356" s="10" t="n">
        <x:f>A230</x:f>
        <x:v>46327</x:v>
      </x:c>
      <x:c r="F1356" s="7" t="n">
        <x:f>O230</x:f>
        <x:v>9125.462012320328</x:v>
      </x:c>
      <x:c r="G1356" s="7" t="n">
        <x:f>Q230</x:f>
        <x:v>0</x:v>
      </x:c>
      <x:c r="H1356" s="7" t="n">
        <x:f>R230</x:f>
        <x:v>0</x:v>
      </x:c>
      <x:c r="I1356" s="7" t="n">
        <x:f>SUMIFS('PO detail'!$W$1741:$W$1742,'PO detail'!$V$1741:$V$1742,"&gt;="&amp;E1356,'PO detail'!$V$1741:$V$1742,"&lt;"&amp;A1356)</x:f>
        <x:v>0</x:v>
      </x:c>
      <x:c r="J1356" s="7" t="n">
        <x:f>SUMIFS('PO detail'!$X$1741:$X$1742,'PO detail'!$V$1741:$V$1742,"&gt;="&amp;E1356,'PO detail'!$V$1741:$V$1742,"&lt;"&amp;A1356)</x:f>
        <x:v>0</x:v>
      </x:c>
      <x:c r="K1356" s="7" t="n">
        <x:f>SUMIFS('PO detail'!$Y$1741:$Y$1742,'PO detail'!$V$1741:$V$1742,"&gt;="&amp;E1356,'PO detail'!$V$1741:$V$1742,"&lt;"&amp;A1356)</x:f>
        <x:v>0</x:v>
      </x:c>
      <x:c r="L1356" s="7" t="n">
        <x:f>'Inventory detail'!F230*Summary!$K$5*(A1356-E1356)/Summary!$K$6</x:f>
        <x:v>1010.2669404517454</x:v>
      </x:c>
      <x:c r="M1356" s="7" t="n">
        <x:f>MAX(0,H1356-L1356)</x:f>
        <x:v>0</x:v>
      </x:c>
      <x:c r="N1356" s="7" t="n">
        <x:f>MAX(0,L1356-H1356)</x:f>
        <x:v>1010.2669404517454</x:v>
      </x:c>
      <x:c r="O1356" s="7" t="n">
        <x:f>MAX(0,F1356+I1356-N1356)</x:f>
        <x:v>8115.195071868582</x:v>
      </x:c>
      <x:c r="P1356" s="7" t="n">
        <x:f>MAX(0,N1356-F1356-I1356)</x:f>
        <x:v>0</x:v>
      </x:c>
      <x:c r="Q1356" s="7" t="n">
        <x:f>MAX(0,G1356+J1356-P1356)</x:f>
        <x:v>0</x:v>
      </x:c>
      <x:c r="R1356" s="7" t="n">
        <x:f>M1356+MAX(0,K1356-MAX(0,P1356-G1356-J1356))</x:f>
        <x:v>0</x:v>
      </x:c>
      <x:c r="S1356" s="7" t="n">
        <x:f>SUM(O1356,Q1356,R1356)</x:f>
        <x:v>8115.195071868582</x:v>
      </x:c>
      <x:c r="T1356" s="14" t="n">
        <x:f>'Inventory detail'!T230</x:f>
        <x:v>0.014199999999999999</x:v>
      </x:c>
      <x:c r="U1356" s="14" t="n">
        <x:f>'Inventory detail'!U230</x:f>
        <x:v>0.01551</x:v>
      </x:c>
      <x:c r="V1356" s="9" t="n">
        <x:f>O1356*T1356</x:f>
        <x:v>115.23577002053386</x:v>
      </x:c>
      <x:c r="W1356" s="9" t="n">
        <x:f>Q1356*T1356</x:f>
        <x:v>0</x:v>
      </x:c>
      <x:c r="X1356" s="9" t="n">
        <x:f>R1356*T1356</x:f>
        <x:v>0</x:v>
      </x:c>
      <x:c r="Y1356" s="9" t="n">
        <x:f>S1356*T1356</x:f>
        <x:v>115.23577002053386</x:v>
      </x:c>
      <x:c r="Z1356" s="9" t="n">
        <x:f>IF(ISNUMBER(U1356),S1356*(U1356-T1356),"n.a.")</x:f>
        <x:v>10.630905544147845</x:v>
      </x:c>
      <x:c r="AA1356" s="9" t="n">
        <x:f>IF(ISNUMBER(U1356),Y1356,0)</x:f>
        <x:v>115.23577002053386</x:v>
      </x:c>
      <x:c r="AB1356" s="7" t="n">
        <x:f>MAX(0,L1356-SUM(F1356:K1356))</x:f>
        <x:v>0</x:v>
      </x:c>
    </x:row>
    <x:row r="1357" ht="22" customHeight="1">
      <x:c r="A1357" s="18" t="n">
        <x:f>Summary!D$41</x:f>
        <x:v>46357</x:v>
      </x:c>
      <x:c r="B1357" s="2" t="str">
        <x:f>'Inventory detail'!A231</x:f>
        <x:v>COIL</x:v>
      </x:c>
      <x:c r="C1357" s="2" t="str">
        <x:f>'Inventory detail'!B231</x:f>
        <x:v>10</x:v>
      </x:c>
      <x:c r="D1357" s="2" t="str">
        <x:f>'Inventory detail'!C231</x:f>
        <x:v>38BLK12-4</x:v>
      </x:c>
      <x:c r="E1357" s="10" t="n">
        <x:f>A231</x:f>
        <x:v>46327</x:v>
      </x:c>
      <x:c r="F1357" s="7" t="n">
        <x:f>O231</x:f>
        <x:v>0</x:v>
      </x:c>
      <x:c r="G1357" s="7" t="n">
        <x:f>Q231</x:f>
        <x:v>0</x:v>
      </x:c>
      <x:c r="H1357" s="7" t="n">
        <x:f>R231</x:f>
        <x:v>0</x:v>
      </x:c>
      <x:c r="I1357" s="7" t="n">
        <x:f>SUMIFS('PO detail'!$W$410:$W$416,'PO detail'!$V$410:$V$416,"&gt;="&amp;E1357,'PO detail'!$V$410:$V$416,"&lt;"&amp;A1357)</x:f>
        <x:v>3600</x:v>
      </x:c>
      <x:c r="J1357" s="7" t="n">
        <x:f>SUMIFS('PO detail'!$X$410:$X$416,'PO detail'!$V$410:$V$416,"&gt;="&amp;E1357,'PO detail'!$V$410:$V$416,"&lt;"&amp;A1357)</x:f>
        <x:v>0</x:v>
      </x:c>
      <x:c r="K1357" s="7" t="n">
        <x:f>SUMIFS('PO detail'!$Y$410:$Y$416,'PO detail'!$V$410:$V$416,"&gt;="&amp;E1357,'PO detail'!$V$410:$V$416,"&lt;"&amp;A1357)</x:f>
        <x:v>0</x:v>
      </x:c>
      <x:c r="L1357" s="7" t="n">
        <x:f>'Inventory detail'!F231*Summary!$K$5*(A1357-E1357)/Summary!$K$6</x:f>
        <x:v>1002.0566735112936</x:v>
      </x:c>
      <x:c r="M1357" s="7" t="n">
        <x:f>MAX(0,H1357-L1357)</x:f>
        <x:v>0</x:v>
      </x:c>
      <x:c r="N1357" s="7" t="n">
        <x:f>MAX(0,L1357-H1357)</x:f>
        <x:v>1002.0566735112936</x:v>
      </x:c>
      <x:c r="O1357" s="7" t="n">
        <x:f>MAX(0,F1357+I1357-N1357)</x:f>
        <x:v>2597.9433264887066</x:v>
      </x:c>
      <x:c r="P1357" s="7" t="n">
        <x:f>MAX(0,N1357-F1357-I1357)</x:f>
        <x:v>0</x:v>
      </x:c>
      <x:c r="Q1357" s="7" t="n">
        <x:f>MAX(0,G1357+J1357-P1357)</x:f>
        <x:v>0</x:v>
      </x:c>
      <x:c r="R1357" s="7" t="n">
        <x:f>M1357+MAX(0,K1357-MAX(0,P1357-G1357-J1357))</x:f>
        <x:v>0</x:v>
      </x:c>
      <x:c r="S1357" s="7" t="n">
        <x:f>SUM(O1357,Q1357,R1357)</x:f>
        <x:v>2597.9433264887066</x:v>
      </x:c>
      <x:c r="T1357" s="14" t="n">
        <x:f>'Inventory detail'!T231</x:f>
        <x:v>0.2779</x:v>
      </x:c>
      <x:c r="U1357" s="14" t="n">
        <x:f>'Inventory detail'!U231</x:f>
        <x:v>0.272272</x:v>
      </x:c>
      <x:c r="V1357" s="9" t="n">
        <x:f>O1357*T1357</x:f>
        <x:v>721.9684504312115</x:v>
      </x:c>
      <x:c r="W1357" s="9" t="n">
        <x:f>Q1357*T1357</x:f>
        <x:v>0</x:v>
      </x:c>
      <x:c r="X1357" s="9" t="n">
        <x:f>R1357*T1357</x:f>
        <x:v>0</x:v>
      </x:c>
      <x:c r="Y1357" s="9" t="n">
        <x:f>S1357*T1357</x:f>
        <x:v>721.9684504312115</x:v>
      </x:c>
      <x:c r="Z1357" s="9" t="n">
        <x:f>IF(ISNUMBER(U1357),S1357*(U1357-T1357),"n.a.")</x:f>
        <x:v>-14.621225041478354</x:v>
      </x:c>
      <x:c r="AA1357" s="9" t="n">
        <x:f>IF(ISNUMBER(U1357),Y1357,0)</x:f>
        <x:v>721.9684504312115</x:v>
      </x:c>
      <x:c r="AB1357" s="7" t="n">
        <x:f>MAX(0,L1357-SUM(F1357:K1357))</x:f>
        <x:v>0</x:v>
      </x:c>
    </x:row>
    <x:row r="1358" ht="22" customHeight="1">
      <x:c r="A1358" s="18" t="n">
        <x:f>Summary!D$41</x:f>
        <x:v>46357</x:v>
      </x:c>
      <x:c r="B1358" s="2" t="str">
        <x:f>'Inventory detail'!A232</x:f>
        <x:v>COIL</x:v>
      </x:c>
      <x:c r="C1358" s="2" t="str">
        <x:f>'Inventory detail'!B232</x:f>
        <x:v>30</x:v>
      </x:c>
      <x:c r="D1358" s="2" t="str">
        <x:f>'Inventory detail'!C232</x:f>
        <x:v>10BLK36-4</x:v>
      </x:c>
      <x:c r="E1358" s="10" t="n">
        <x:f>A232</x:f>
        <x:v>46327</x:v>
      </x:c>
      <x:c r="F1358" s="7" t="n">
        <x:f>O232</x:f>
        <x:v>0</x:v>
      </x:c>
      <x:c r="G1358" s="7" t="n">
        <x:f>Q232</x:f>
        <x:v>0</x:v>
      </x:c>
      <x:c r="H1358" s="7" t="n">
        <x:f>R232</x:f>
        <x:v>0</x:v>
      </x:c>
      <x:c r="I1358" s="7" t="n">
        <x:f>SUMIFS('PO detail'!$W$697:$W$703,'PO detail'!$V$697:$V$703,"&gt;="&amp;E1358,'PO detail'!$V$697:$V$703,"&lt;"&amp;A1358)</x:f>
        <x:v>5500</x:v>
      </x:c>
      <x:c r="J1358" s="7" t="n">
        <x:f>SUMIFS('PO detail'!$X$697:$X$703,'PO detail'!$V$697:$V$703,"&gt;="&amp;E1358,'PO detail'!$V$697:$V$703,"&lt;"&amp;A1358)</x:f>
        <x:v>0</x:v>
      </x:c>
      <x:c r="K1358" s="7" t="n">
        <x:f>SUMIFS('PO detail'!$Y$697:$Y$703,'PO detail'!$V$697:$V$703,"&gt;="&amp;E1358,'PO detail'!$V$697:$V$703,"&lt;"&amp;A1358)</x:f>
        <x:v>0</x:v>
      </x:c>
      <x:c r="L1358" s="7" t="n">
        <x:f>'Inventory detail'!F232*Summary!$K$5*(A1358-E1358)/Summary!$K$6</x:f>
        <x:v>993.8365503080082</x:v>
      </x:c>
      <x:c r="M1358" s="7" t="n">
        <x:f>MAX(0,H1358-L1358)</x:f>
        <x:v>0</x:v>
      </x:c>
      <x:c r="N1358" s="7" t="n">
        <x:f>MAX(0,L1358-H1358)</x:f>
        <x:v>993.8365503080082</x:v>
      </x:c>
      <x:c r="O1358" s="7" t="n">
        <x:f>MAX(0,F1358+I1358-N1358)</x:f>
        <x:v>4506.163449691991</x:v>
      </x:c>
      <x:c r="P1358" s="7" t="n">
        <x:f>MAX(0,N1358-F1358-I1358)</x:f>
        <x:v>0</x:v>
      </x:c>
      <x:c r="Q1358" s="7" t="n">
        <x:f>MAX(0,G1358+J1358-P1358)</x:f>
        <x:v>0</x:v>
      </x:c>
      <x:c r="R1358" s="7" t="n">
        <x:f>M1358+MAX(0,K1358-MAX(0,P1358-G1358-J1358))</x:f>
        <x:v>0</x:v>
      </x:c>
      <x:c r="S1358" s="7" t="n">
        <x:f>SUM(O1358,Q1358,R1358)</x:f>
        <x:v>4506.163449691991</x:v>
      </x:c>
      <x:c r="T1358" s="14" t="n">
        <x:f>'Inventory detail'!T232</x:f>
        <x:v>0.1518</x:v>
      </x:c>
      <x:c r="U1358" s="14" t="n">
        <x:f>'Inventory detail'!U232</x:f>
        <x:v>0.148733</x:v>
      </x:c>
      <x:c r="V1358" s="9" t="n">
        <x:f>O1358*T1358</x:f>
        <x:v>684.0356116632443</x:v>
      </x:c>
      <x:c r="W1358" s="9" t="n">
        <x:f>Q1358*T1358</x:f>
        <x:v>0</x:v>
      </x:c>
      <x:c r="X1358" s="9" t="n">
        <x:f>R1358*T1358</x:f>
        <x:v>0</x:v>
      </x:c>
      <x:c r="Y1358" s="9" t="n">
        <x:f>S1358*T1358</x:f>
        <x:v>684.0356116632443</x:v>
      </x:c>
      <x:c r="Z1358" s="9" t="n">
        <x:f>IF(ISNUMBER(U1358),S1358*(U1358-T1358),"n.a.")</x:f>
        <x:v>-13.820403300205276</x:v>
      </x:c>
      <x:c r="AA1358" s="9" t="n">
        <x:f>IF(ISNUMBER(U1358),Y1358,0)</x:f>
        <x:v>684.0356116632443</x:v>
      </x:c>
      <x:c r="AB1358" s="7" t="n">
        <x:f>MAX(0,L1358-SUM(F1358:K1358))</x:f>
        <x:v>0</x:v>
      </x:c>
    </x:row>
    <x:row r="1359" ht="22" customHeight="1">
      <x:c r="A1359" s="18" t="n">
        <x:f>Summary!D$41</x:f>
        <x:v>46357</x:v>
      </x:c>
      <x:c r="B1359" s="2" t="str">
        <x:f>'Inventory detail'!A233</x:f>
        <x:v>COIL</x:v>
      </x:c>
      <x:c r="C1359" s="2" t="str">
        <x:f>'Inventory detail'!B233</x:f>
        <x:v>30</x:v>
      </x:c>
      <x:c r="D1359" s="2" t="str">
        <x:f>'Inventory detail'!C233</x:f>
        <x:v>32BLK12-4</x:v>
      </x:c>
      <x:c r="E1359" s="10" t="n">
        <x:f>A233</x:f>
        <x:v>46327</x:v>
      </x:c>
      <x:c r="F1359" s="7" t="n">
        <x:f>O233</x:f>
        <x:v>3838.0586447638602</x:v>
      </x:c>
      <x:c r="G1359" s="7" t="n">
        <x:f>Q233</x:f>
        <x:v>0</x:v>
      </x:c>
      <x:c r="H1359" s="7" t="n">
        <x:f>R233</x:f>
        <x:v>0</x:v>
      </x:c>
      <x:c r="I1359" s="7" t="n">
        <x:f>SUMIFS('PO detail'!$W$894:$W$899,'PO detail'!$V$894:$V$899,"&gt;="&amp;E1359,'PO detail'!$V$894:$V$899,"&lt;"&amp;A1359)</x:f>
        <x:v>0</x:v>
      </x:c>
      <x:c r="J1359" s="7" t="n">
        <x:f>SUMIFS('PO detail'!$X$894:$X$899,'PO detail'!$V$894:$V$899,"&gt;="&amp;E1359,'PO detail'!$V$894:$V$899,"&lt;"&amp;A1359)</x:f>
        <x:v>0</x:v>
      </x:c>
      <x:c r="K1359" s="7" t="n">
        <x:f>SUMIFS('PO detail'!$Y$894:$Y$899,'PO detail'!$V$894:$V$899,"&gt;="&amp;E1359,'PO detail'!$V$894:$V$899,"&lt;"&amp;A1359)</x:f>
        <x:v>0</x:v>
      </x:c>
      <x:c r="L1359" s="7" t="n">
        <x:f>'Inventory detail'!F233*Summary!$K$5*(A1359-E1359)/Summary!$K$6</x:f>
        <x:v>993.8365503080082</x:v>
      </x:c>
      <x:c r="M1359" s="7" t="n">
        <x:f>MAX(0,H1359-L1359)</x:f>
        <x:v>0</x:v>
      </x:c>
      <x:c r="N1359" s="7" t="n">
        <x:f>MAX(0,L1359-H1359)</x:f>
        <x:v>993.8365503080082</x:v>
      </x:c>
      <x:c r="O1359" s="7" t="n">
        <x:f>MAX(0,F1359+I1359-N1359)</x:f>
        <x:v>2844.222094455852</x:v>
      </x:c>
      <x:c r="P1359" s="7" t="n">
        <x:f>MAX(0,N1359-F1359-I1359)</x:f>
        <x:v>0</x:v>
      </x:c>
      <x:c r="Q1359" s="7" t="n">
        <x:f>MAX(0,G1359+J1359-P1359)</x:f>
        <x:v>0</x:v>
      </x:c>
      <x:c r="R1359" s="7" t="n">
        <x:f>M1359+MAX(0,K1359-MAX(0,P1359-G1359-J1359))</x:f>
        <x:v>0</x:v>
      </x:c>
      <x:c r="S1359" s="7" t="n">
        <x:f>SUM(O1359,Q1359,R1359)</x:f>
        <x:v>2844.222094455852</x:v>
      </x:c>
      <x:c r="T1359" s="14" t="n">
        <x:f>'Inventory detail'!T233</x:f>
        <x:v>0.1997</x:v>
      </x:c>
      <x:c r="U1359" s="14" t="n">
        <x:f>'Inventory detail'!U233</x:f>
        <x:v>0.1956955</x:v>
      </x:c>
      <x:c r="V1359" s="9" t="n">
        <x:f>O1359*T1359</x:f>
        <x:v>567.9911522628337</x:v>
      </x:c>
      <x:c r="W1359" s="9" t="n">
        <x:f>Q1359*T1359</x:f>
        <x:v>0</x:v>
      </x:c>
      <x:c r="X1359" s="9" t="n">
        <x:f>R1359*T1359</x:f>
        <x:v>0</x:v>
      </x:c>
      <x:c r="Y1359" s="9" t="n">
        <x:f>S1359*T1359</x:f>
        <x:v>567.9911522628337</x:v>
      </x:c>
      <x:c r="Z1359" s="9" t="n">
        <x:f>IF(ISNUMBER(U1359),S1359*(U1359-T1359),"n.a.")</x:f>
        <x:v>-11.389687377248443</x:v>
      </x:c>
      <x:c r="AA1359" s="9" t="n">
        <x:f>IF(ISNUMBER(U1359),Y1359,0)</x:f>
        <x:v>567.9911522628337</x:v>
      </x:c>
      <x:c r="AB1359" s="7" t="n">
        <x:f>MAX(0,L1359-SUM(F1359:K1359))</x:f>
        <x:v>0</x:v>
      </x:c>
    </x:row>
    <x:row r="1360" ht="22" customHeight="1">
      <x:c r="A1360" s="18" t="n">
        <x:f>Summary!D$41</x:f>
        <x:v>46357</x:v>
      </x:c>
      <x:c r="B1360" s="2" t="str">
        <x:f>'Inventory detail'!A234</x:f>
        <x:v>POUC</x:v>
      </x:c>
      <x:c r="C1360" s="2" t="str">
        <x:f>'Inventory detail'!B234</x:f>
        <x:v>10</x:v>
      </x:c>
      <x:c r="D1360" s="2" t="str">
        <x:f>'Inventory detail'!C234</x:f>
        <x:v>BUS7</x:v>
      </x:c>
      <x:c r="E1360" s="10" t="n">
        <x:f>A234</x:f>
        <x:v>46327</x:v>
      </x:c>
      <x:c r="F1360" s="7" t="n">
        <x:f>O234</x:f>
        <x:v>0</x:v>
      </x:c>
      <x:c r="G1360" s="7" t="n">
        <x:f>Q234</x:f>
        <x:v>0</x:v>
      </x:c>
      <x:c r="H1360" s="7" t="n">
        <x:f>R234</x:f>
        <x:v>18738.05864476386</x:v>
      </x:c>
      <x:c r="I1360" s="7" t="n">
        <x:f>0</x:f>
        <x:v>0</x:v>
      </x:c>
      <x:c r="J1360" s="7" t="n">
        <x:f>0</x:f>
        <x:v>0</x:v>
      </x:c>
      <x:c r="K1360" s="7" t="n">
        <x:f>0</x:f>
        <x:v>0</x:v>
      </x:c>
      <x:c r="L1360" s="7" t="n">
        <x:f>'Inventory detail'!F234*Summary!$K$5*(A1360-E1360)/Summary!$K$6</x:f>
        <x:v>993.8365503080082</x:v>
      </x:c>
      <x:c r="M1360" s="7" t="n">
        <x:f>MAX(0,H1360-L1360)</x:f>
        <x:v>17744.22209445585</x:v>
      </x:c>
      <x:c r="N1360" s="7" t="n">
        <x:f>MAX(0,L1360-H1360)</x:f>
        <x:v>0</x:v>
      </x:c>
      <x:c r="O1360" s="7" t="n">
        <x:f>MAX(0,F1360+I1360-N1360)</x:f>
        <x:v>0</x:v>
      </x:c>
      <x:c r="P1360" s="7" t="n">
        <x:f>MAX(0,N1360-F1360-I1360)</x:f>
        <x:v>0</x:v>
      </x:c>
      <x:c r="Q1360" s="7" t="n">
        <x:f>MAX(0,G1360+J1360-P1360)</x:f>
        <x:v>0</x:v>
      </x:c>
      <x:c r="R1360" s="7" t="n">
        <x:f>M1360+MAX(0,K1360-MAX(0,P1360-G1360-J1360))</x:f>
        <x:v>17744.22209445585</x:v>
      </x:c>
      <x:c r="S1360" s="7" t="n">
        <x:f>SUM(O1360,Q1360,R1360)</x:f>
        <x:v>17744.22209445585</x:v>
      </x:c>
      <x:c r="T1360" s="14" t="n">
        <x:f>'Inventory detail'!T234</x:f>
        <x:v>0.009000000000000001</x:v>
      </x:c>
      <x:c r="U1360" s="14" t="n">
        <x:f>'Inventory detail'!U234</x:f>
        <x:v>0.009734999999999999</x:v>
      </x:c>
      <x:c r="V1360" s="9" t="n">
        <x:f>O1360*T1360</x:f>
        <x:v>0</x:v>
      </x:c>
      <x:c r="W1360" s="9" t="n">
        <x:f>Q1360*T1360</x:f>
        <x:v>0</x:v>
      </x:c>
      <x:c r="X1360" s="9" t="n">
        <x:f>R1360*T1360</x:f>
        <x:v>159.69799885010266</x:v>
      </x:c>
      <x:c r="Y1360" s="9" t="n">
        <x:f>S1360*T1360</x:f>
        <x:v>159.69799885010266</x:v>
      </x:c>
      <x:c r="Z1360" s="9" t="n">
        <x:f>IF(ISNUMBER(U1360),S1360*(U1360-T1360),"n.a.")</x:f>
        <x:v>13.04200323942501</x:v>
      </x:c>
      <x:c r="AA1360" s="9" t="n">
        <x:f>IF(ISNUMBER(U1360),Y1360,0)</x:f>
        <x:v>159.69799885010266</x:v>
      </x:c>
      <x:c r="AB1360" s="7" t="n">
        <x:f>MAX(0,L1360-SUM(F1360:K1360))</x:f>
        <x:v>0</x:v>
      </x:c>
    </x:row>
    <x:row r="1361" ht="22" customHeight="1">
      <x:c r="A1361" s="18" t="n">
        <x:f>Summary!D$41</x:f>
        <x:v>46357</x:v>
      </x:c>
      <x:c r="B1361" s="2" t="str">
        <x:f>'Inventory detail'!A235</x:f>
        <x:v>POUC</x:v>
      </x:c>
      <x:c r="C1361" s="2" t="str">
        <x:f>'Inventory detail'!B235</x:f>
        <x:v>60</x:v>
      </x:c>
      <x:c r="D1361" s="2" t="str">
        <x:f>'Inventory detail'!C235</x:f>
        <x:v>KEY5</x:v>
      </x:c>
      <x:c r="E1361" s="10" t="n">
        <x:f>A235</x:f>
        <x:v>46327</x:v>
      </x:c>
      <x:c r="F1361" s="7" t="n">
        <x:f>O235</x:f>
        <x:v>0</x:v>
      </x:c>
      <x:c r="G1361" s="7" t="n">
        <x:f>Q235</x:f>
        <x:v>0</x:v>
      </x:c>
      <x:c r="H1361" s="7" t="n">
        <x:f>R235</x:f>
        <x:v>0</x:v>
      </x:c>
      <x:c r="I1361" s="7" t="n">
        <x:f>0</x:f>
        <x:v>0</x:v>
      </x:c>
      <x:c r="J1361" s="7" t="n">
        <x:f>0</x:f>
        <x:v>0</x:v>
      </x:c>
      <x:c r="K1361" s="7" t="n">
        <x:f>0</x:f>
        <x:v>0</x:v>
      </x:c>
      <x:c r="L1361" s="7" t="n">
        <x:f>'Inventory detail'!F235*Summary!$K$5*(A1361-E1361)/Summary!$K$6</x:f>
        <x:v>985.6262833675564</x:v>
      </x:c>
      <x:c r="M1361" s="7" t="n">
        <x:f>MAX(0,H1361-L1361)</x:f>
        <x:v>0</x:v>
      </x:c>
      <x:c r="N1361" s="7" t="n">
        <x:f>MAX(0,L1361-H1361)</x:f>
        <x:v>985.6262833675564</x:v>
      </x:c>
      <x:c r="O1361" s="7" t="n">
        <x:f>MAX(0,F1361+I1361-N1361)</x:f>
        <x:v>0</x:v>
      </x:c>
      <x:c r="P1361" s="7" t="n">
        <x:f>MAX(0,N1361-F1361-I1361)</x:f>
        <x:v>985.6262833675564</x:v>
      </x:c>
      <x:c r="Q1361" s="7" t="n">
        <x:f>MAX(0,G1361+J1361-P1361)</x:f>
        <x:v>0</x:v>
      </x:c>
      <x:c r="R1361" s="7" t="n">
        <x:f>M1361+MAX(0,K1361-MAX(0,P1361-G1361-J1361))</x:f>
        <x:v>0</x:v>
      </x:c>
      <x:c r="S1361" s="7" t="n">
        <x:f>SUM(O1361,Q1361,R1361)</x:f>
        <x:v>0</x:v>
      </x:c>
      <x:c r="T1361" s="14" t="n">
        <x:f>'Inventory detail'!T235</x:f>
        <x:v>0.0066</x:v>
      </x:c>
      <x:c r="U1361" s="14" t="n">
        <x:f>'Inventory detail'!U235</x:f>
        <x:v>0.008579999999999999</x:v>
      </x:c>
      <x:c r="V1361" s="9" t="n">
        <x:f>O1361*T1361</x:f>
        <x:v>0</x:v>
      </x:c>
      <x:c r="W1361" s="9" t="n">
        <x:f>Q1361*T1361</x:f>
        <x:v>0</x:v>
      </x:c>
      <x:c r="X1361" s="9" t="n">
        <x:f>R1361*T1361</x:f>
        <x:v>0</x:v>
      </x:c>
      <x:c r="Y1361" s="9" t="n">
        <x:f>S1361*T1361</x:f>
        <x:v>0</x:v>
      </x:c>
      <x:c r="Z1361" s="9" t="n">
        <x:f>IF(ISNUMBER(U1361),S1361*(U1361-T1361),"n.a.")</x:f>
        <x:v>0</x:v>
      </x:c>
      <x:c r="AA1361" s="9" t="n">
        <x:f>IF(ISNUMBER(U1361),Y1361,0)</x:f>
        <x:v>0</x:v>
      </x:c>
      <x:c r="AB1361" s="7" t="n">
        <x:f>MAX(0,L1361-SUM(F1361:K1361))</x:f>
        <x:v>985.6262833675564</x:v>
      </x:c>
    </x:row>
    <x:row r="1362" ht="22" customHeight="1">
      <x:c r="A1362" s="18" t="n">
        <x:f>Summary!D$41</x:f>
        <x:v>46357</x:v>
      </x:c>
      <x:c r="B1362" s="2" t="str">
        <x:f>'Inventory detail'!A236</x:f>
        <x:v>WIRE</x:v>
      </x:c>
      <x:c r="C1362" s="2" t="str">
        <x:f>'Inventory detail'!B236</x:f>
        <x:v>10</x:v>
      </x:c>
      <x:c r="D1362" s="2" t="str">
        <x:f>'Inventory detail'!C236</x:f>
        <x:v>DL716GOLD</x:v>
      </x:c>
      <x:c r="E1362" s="10" t="n">
        <x:f>A236</x:f>
        <x:v>46327</x:v>
      </x:c>
      <x:c r="F1362" s="7" t="n">
        <x:f>O236</x:f>
        <x:v>6444.35318275154</x:v>
      </x:c>
      <x:c r="G1362" s="7" t="n">
        <x:f>Q236</x:f>
        <x:v>0</x:v>
      </x:c>
      <x:c r="H1362" s="7" t="n">
        <x:f>R236</x:f>
        <x:v>0</x:v>
      </x:c>
      <x:c r="I1362" s="7" t="n">
        <x:f>SUMIFS('PO detail'!$W$2012:$W$2014,'PO detail'!$V$2012:$V$2014,"&gt;="&amp;E1362,'PO detail'!$V$2012:$V$2014,"&lt;"&amp;A1362)</x:f>
        <x:v>2000</x:v>
      </x:c>
      <x:c r="J1362" s="7" t="n">
        <x:f>SUMIFS('PO detail'!$X$2012:$X$2014,'PO detail'!$V$2012:$V$2014,"&gt;="&amp;E1362,'PO detail'!$V$2012:$V$2014,"&lt;"&amp;A1362)</x:f>
        <x:v>0</x:v>
      </x:c>
      <x:c r="K1362" s="7" t="n">
        <x:f>SUMIFS('PO detail'!$Y$2012:$Y$2014,'PO detail'!$V$2012:$V$2014,"&gt;="&amp;E1362,'PO detail'!$V$2012:$V$2014,"&lt;"&amp;A1362)</x:f>
        <x:v>0</x:v>
      </x:c>
      <x:c r="L1362" s="7" t="n">
        <x:f>'Inventory detail'!F236*Summary!$K$5*(A1362-E1362)/Summary!$K$6</x:f>
        <x:v>985.6262833675564</x:v>
      </x:c>
      <x:c r="M1362" s="7" t="n">
        <x:f>MAX(0,H1362-L1362)</x:f>
        <x:v>0</x:v>
      </x:c>
      <x:c r="N1362" s="7" t="n">
        <x:f>MAX(0,L1362-H1362)</x:f>
        <x:v>985.6262833675564</x:v>
      </x:c>
      <x:c r="O1362" s="7" t="n">
        <x:f>MAX(0,F1362+I1362-N1362)</x:f>
        <x:v>7458.726899383983</x:v>
      </x:c>
      <x:c r="P1362" s="7" t="n">
        <x:f>MAX(0,N1362-F1362-I1362)</x:f>
        <x:v>0</x:v>
      </x:c>
      <x:c r="Q1362" s="7" t="n">
        <x:f>MAX(0,G1362+J1362-P1362)</x:f>
        <x:v>0</x:v>
      </x:c>
      <x:c r="R1362" s="7" t="n">
        <x:f>M1362+MAX(0,K1362-MAX(0,P1362-G1362-J1362))</x:f>
        <x:v>0</x:v>
      </x:c>
      <x:c r="S1362" s="7" t="n">
        <x:f>SUM(O1362,Q1362,R1362)</x:f>
        <x:v>7458.726899383983</x:v>
      </x:c>
      <x:c r="T1362" s="14" t="n">
        <x:f>'Inventory detail'!T236</x:f>
        <x:v>0.0732</x:v>
      </x:c>
      <x:c r="U1362" s="14" t="n">
        <x:f>'Inventory detail'!U236</x:f>
        <x:v>0.0732</x:v>
      </x:c>
      <x:c r="V1362" s="9" t="n">
        <x:f>O1362*T1362</x:f>
        <x:v>545.9788090349076</x:v>
      </x:c>
      <x:c r="W1362" s="9" t="n">
        <x:f>Q1362*T1362</x:f>
        <x:v>0</x:v>
      </x:c>
      <x:c r="X1362" s="9" t="n">
        <x:f>R1362*T1362</x:f>
        <x:v>0</x:v>
      </x:c>
      <x:c r="Y1362" s="9" t="n">
        <x:f>S1362*T1362</x:f>
        <x:v>545.9788090349076</x:v>
      </x:c>
      <x:c r="Z1362" s="9" t="n">
        <x:f>IF(ISNUMBER(U1362),S1362*(U1362-T1362),"n.a.")</x:f>
        <x:v>0</x:v>
      </x:c>
      <x:c r="AA1362" s="9" t="n">
        <x:f>IF(ISNUMBER(U1362),Y1362,0)</x:f>
        <x:v>545.9788090349076</x:v>
      </x:c>
      <x:c r="AB1362" s="7" t="n">
        <x:f>MAX(0,L1362-SUM(F1362:K1362))</x:f>
        <x:v>0</x:v>
      </x:c>
    </x:row>
    <x:row r="1363" ht="22" customHeight="1">
      <x:c r="A1363" s="18" t="n">
        <x:f>Summary!D$41</x:f>
        <x:v>46357</x:v>
      </x:c>
      <x:c r="B1363" s="2" t="str">
        <x:f>'Inventory detail'!A237</x:f>
        <x:v>WIRE</x:v>
      </x:c>
      <x:c r="C1363" s="2" t="str">
        <x:f>'Inventory detail'!B237</x:f>
        <x:v>30</x:v>
      </x:c>
      <x:c r="D1363" s="2" t="str">
        <x:f>'Inventory detail'!C237</x:f>
        <x:v>DL516WHT</x:v>
      </x:c>
      <x:c r="E1363" s="10" t="n">
        <x:f>A237</x:f>
        <x:v>46327</x:v>
      </x:c>
      <x:c r="F1363" s="7" t="n">
        <x:f>O237</x:f>
        <x:v>0</x:v>
      </x:c>
      <x:c r="G1363" s="7" t="n">
        <x:f>Q237</x:f>
        <x:v>0</x:v>
      </x:c>
      <x:c r="H1363" s="7" t="n">
        <x:f>R237</x:f>
        <x:v>3944.35318275154</x:v>
      </x:c>
      <x:c r="I1363" s="7" t="n">
        <x:f>0</x:f>
        <x:v>0</x:v>
      </x:c>
      <x:c r="J1363" s="7" t="n">
        <x:f>0</x:f>
        <x:v>0</x:v>
      </x:c>
      <x:c r="K1363" s="7" t="n">
        <x:f>0</x:f>
        <x:v>0</x:v>
      </x:c>
      <x:c r="L1363" s="7" t="n">
        <x:f>'Inventory detail'!F237*Summary!$K$5*(A1363-E1363)/Summary!$K$6</x:f>
        <x:v>985.6262833675564</x:v>
      </x:c>
      <x:c r="M1363" s="7" t="n">
        <x:f>MAX(0,H1363-L1363)</x:f>
        <x:v>2958.7268993839834</x:v>
      </x:c>
      <x:c r="N1363" s="7" t="n">
        <x:f>MAX(0,L1363-H1363)</x:f>
        <x:v>0</x:v>
      </x:c>
      <x:c r="O1363" s="7" t="n">
        <x:f>MAX(0,F1363+I1363-N1363)</x:f>
        <x:v>0</x:v>
      </x:c>
      <x:c r="P1363" s="7" t="n">
        <x:f>MAX(0,N1363-F1363-I1363)</x:f>
        <x:v>0</x:v>
      </x:c>
      <x:c r="Q1363" s="7" t="n">
        <x:f>MAX(0,G1363+J1363-P1363)</x:f>
        <x:v>0</x:v>
      </x:c>
      <x:c r="R1363" s="7" t="n">
        <x:f>M1363+MAX(0,K1363-MAX(0,P1363-G1363-J1363))</x:f>
        <x:v>2958.7268993839834</x:v>
      </x:c>
      <x:c r="S1363" s="7" t="n">
        <x:f>SUM(O1363,Q1363,R1363)</x:f>
        <x:v>2958.7268993839834</x:v>
      </x:c>
      <x:c r="T1363" s="14" t="n">
        <x:f>'Inventory detail'!T237</x:f>
        <x:v>0.0475</x:v>
      </x:c>
      <x:c r="U1363" s="14" t="n">
        <x:f>'Inventory detail'!U237</x:f>
        <x:v>0.0475</x:v>
      </x:c>
      <x:c r="V1363" s="9" t="n">
        <x:f>O1363*T1363</x:f>
        <x:v>0</x:v>
      </x:c>
      <x:c r="W1363" s="9" t="n">
        <x:f>Q1363*T1363</x:f>
        <x:v>0</x:v>
      </x:c>
      <x:c r="X1363" s="9" t="n">
        <x:f>R1363*T1363</x:f>
        <x:v>140.53952772073922</x:v>
      </x:c>
      <x:c r="Y1363" s="9" t="n">
        <x:f>S1363*T1363</x:f>
        <x:v>140.53952772073922</x:v>
      </x:c>
      <x:c r="Z1363" s="9" t="n">
        <x:f>IF(ISNUMBER(U1363),S1363*(U1363-T1363),"n.a.")</x:f>
        <x:v>0</x:v>
      </x:c>
      <x:c r="AA1363" s="9" t="n">
        <x:f>IF(ISNUMBER(U1363),Y1363,0)</x:f>
        <x:v>140.53952772073922</x:v>
      </x:c>
      <x:c r="AB1363" s="7" t="n">
        <x:f>MAX(0,L1363-SUM(F1363:K1363))</x:f>
        <x:v>0</x:v>
      </x:c>
    </x:row>
    <x:row r="1364" ht="22" customHeight="1">
      <x:c r="A1364" s="18" t="n">
        <x:f>Summary!D$41</x:f>
        <x:v>46357</x:v>
      </x:c>
      <x:c r="B1364" s="2" t="str">
        <x:f>'Inventory detail'!A238</x:f>
        <x:v>COIL</x:v>
      </x:c>
      <x:c r="C1364" s="2" t="str">
        <x:f>'Inventory detail'!B238</x:f>
        <x:v>30</x:v>
      </x:c>
      <x:c r="D1364" s="2" t="str">
        <x:f>'Inventory detail'!C238</x:f>
        <x:v>8CLR12-4</x:v>
      </x:c>
      <x:c r="E1364" s="10" t="n">
        <x:f>A238</x:f>
        <x:v>46327</x:v>
      </x:c>
      <x:c r="F1364" s="7" t="n">
        <x:f>O238</x:f>
        <x:v>7950.64772073922</x:v>
      </x:c>
      <x:c r="G1364" s="7" t="n">
        <x:f>Q238</x:f>
        <x:v>0</x:v>
      </x:c>
      <x:c r="H1364" s="7" t="n">
        <x:f>R238</x:f>
        <x:v>0</x:v>
      </x:c>
      <x:c r="I1364" s="7" t="n">
        <x:f>SUMIFS('PO detail'!$W$972:$W$975,'PO detail'!$V$972:$V$975,"&gt;="&amp;E1364,'PO detail'!$V$972:$V$975,"&lt;"&amp;A1364)</x:f>
        <x:v>0</x:v>
      </x:c>
      <x:c r="J1364" s="7" t="n">
        <x:f>SUMIFS('PO detail'!$X$972:$X$975,'PO detail'!$V$972:$V$975,"&gt;="&amp;E1364,'PO detail'!$V$972:$V$975,"&lt;"&amp;A1364)</x:f>
        <x:v>0</x:v>
      </x:c>
      <x:c r="K1364" s="7" t="n">
        <x:f>SUMIFS('PO detail'!$Y$972:$Y$975,'PO detail'!$V$972:$V$975,"&gt;="&amp;E1364,'PO detail'!$V$972:$V$975,"&lt;"&amp;A1364)</x:f>
        <x:v>0</x:v>
      </x:c>
      <x:c r="L1364" s="7" t="n">
        <x:f>'Inventory detail'!F238*Summary!$K$5*(A1364-E1364)/Summary!$K$6</x:f>
        <x:v>977.4160164271046</x:v>
      </x:c>
      <x:c r="M1364" s="7" t="n">
        <x:f>MAX(0,H1364-L1364)</x:f>
        <x:v>0</x:v>
      </x:c>
      <x:c r="N1364" s="7" t="n">
        <x:f>MAX(0,L1364-H1364)</x:f>
        <x:v>977.4160164271046</x:v>
      </x:c>
      <x:c r="O1364" s="7" t="n">
        <x:f>MAX(0,F1364+I1364-N1364)</x:f>
        <x:v>6973.231704312116</x:v>
      </x:c>
      <x:c r="P1364" s="7" t="n">
        <x:f>MAX(0,N1364-F1364-I1364)</x:f>
        <x:v>0</x:v>
      </x:c>
      <x:c r="Q1364" s="7" t="n">
        <x:f>MAX(0,G1364+J1364-P1364)</x:f>
        <x:v>0</x:v>
      </x:c>
      <x:c r="R1364" s="7" t="n">
        <x:f>M1364+MAX(0,K1364-MAX(0,P1364-G1364-J1364))</x:f>
        <x:v>0</x:v>
      </x:c>
      <x:c r="S1364" s="7" t="n">
        <x:f>SUM(O1364,Q1364,R1364)</x:f>
        <x:v>6973.231704312116</x:v>
      </x:c>
      <x:c r="T1364" s="14" t="n">
        <x:f>'Inventory detail'!T238</x:f>
        <x:v>0.042</x:v>
      </x:c>
      <x:c r="U1364" s="14" t="n">
        <x:f>'Inventory detail'!U238</x:f>
        <x:v>0.041216499999999996</x:v>
      </x:c>
      <x:c r="V1364" s="9" t="n">
        <x:f>O1364*T1364</x:f>
        <x:v>292.8757315811089</x:v>
      </x:c>
      <x:c r="W1364" s="9" t="n">
        <x:f>Q1364*T1364</x:f>
        <x:v>0</x:v>
      </x:c>
      <x:c r="X1364" s="9" t="n">
        <x:f>R1364*T1364</x:f>
        <x:v>0</x:v>
      </x:c>
      <x:c r="Y1364" s="9" t="n">
        <x:f>S1364*T1364</x:f>
        <x:v>292.8757315811089</x:v>
      </x:c>
      <x:c r="Z1364" s="9" t="n">
        <x:f>IF(ISNUMBER(U1364),S1364*(U1364-T1364),"n.a.")</x:f>
        <x:v>-5.463527040328588</x:v>
      </x:c>
      <x:c r="AA1364" s="9" t="n">
        <x:f>IF(ISNUMBER(U1364),Y1364,0)</x:f>
        <x:v>292.8757315811089</x:v>
      </x:c>
      <x:c r="AB1364" s="7" t="n">
        <x:f>MAX(0,L1364-SUM(F1364:K1364))</x:f>
        <x:v>0</x:v>
      </x:c>
    </x:row>
    <x:row r="1365" ht="22" customHeight="1">
      <x:c r="A1365" s="18" t="n">
        <x:f>Summary!D$41</x:f>
        <x:v>46357</x:v>
      </x:c>
      <x:c r="B1365" s="2" t="str">
        <x:f>'Inventory detail'!A239</x:f>
        <x:v>COIL</x:v>
      </x:c>
      <x:c r="C1365" s="2" t="str">
        <x:f>'Inventory detail'!B239</x:f>
        <x:v>10</x:v>
      </x:c>
      <x:c r="D1365" s="2" t="str">
        <x:f>'Inventory detail'!C239</x:f>
        <x:v>45BLK12-4</x:v>
      </x:c>
      <x:c r="E1365" s="10" t="n">
        <x:f>A239</x:f>
        <x:v>46327</x:v>
      </x:c>
      <x:c r="F1365" s="7" t="n">
        <x:f>O239</x:f>
        <x:v>2156.949815195072</x:v>
      </x:c>
      <x:c r="G1365" s="7" t="n">
        <x:f>Q239</x:f>
        <x:v>0</x:v>
      </x:c>
      <x:c r="H1365" s="7" t="n">
        <x:f>R239</x:f>
        <x:v>0</x:v>
      </x:c>
      <x:c r="I1365" s="7" t="n">
        <x:f>SUMIFS('PO detail'!$W$424:$W$430,'PO detail'!$V$424:$V$430,"&gt;="&amp;E1365,'PO detail'!$V$424:$V$430,"&lt;"&amp;A1365)</x:f>
        <x:v>600</x:v>
      </x:c>
      <x:c r="J1365" s="7" t="n">
        <x:f>SUMIFS('PO detail'!$X$424:$X$430,'PO detail'!$V$424:$V$430,"&gt;="&amp;E1365,'PO detail'!$V$424:$V$430,"&lt;"&amp;A1365)</x:f>
        <x:v>0</x:v>
      </x:c>
      <x:c r="K1365" s="7" t="n">
        <x:f>SUMIFS('PO detail'!$Y$424:$Y$430,'PO detail'!$V$424:$V$430,"&gt;="&amp;E1365,'PO detail'!$V$424:$V$430,"&lt;"&amp;A1365)</x:f>
        <x:v>0</x:v>
      </x:c>
      <x:c r="L1365" s="7" t="n">
        <x:f>'Inventory detail'!F239*Summary!$K$5*(A1365-E1365)/Summary!$K$6</x:f>
        <x:v>969.1958932238193</x:v>
      </x:c>
      <x:c r="M1365" s="7" t="n">
        <x:f>MAX(0,H1365-L1365)</x:f>
        <x:v>0</x:v>
      </x:c>
      <x:c r="N1365" s="7" t="n">
        <x:f>MAX(0,L1365-H1365)</x:f>
        <x:v>969.1958932238193</x:v>
      </x:c>
      <x:c r="O1365" s="7" t="n">
        <x:f>MAX(0,F1365+I1365-N1365)</x:f>
        <x:v>1787.7539219712526</x:v>
      </x:c>
      <x:c r="P1365" s="7" t="n">
        <x:f>MAX(0,N1365-F1365-I1365)</x:f>
        <x:v>0</x:v>
      </x:c>
      <x:c r="Q1365" s="7" t="n">
        <x:f>MAX(0,G1365+J1365-P1365)</x:f>
        <x:v>0</x:v>
      </x:c>
      <x:c r="R1365" s="7" t="n">
        <x:f>M1365+MAX(0,K1365-MAX(0,P1365-G1365-J1365))</x:f>
        <x:v>0</x:v>
      </x:c>
      <x:c r="S1365" s="7" t="n">
        <x:f>SUM(O1365,Q1365,R1365)</x:f>
        <x:v>1787.7539219712526</x:v>
      </x:c>
      <x:c r="T1365" s="14" t="n">
        <x:f>'Inventory detail'!T239</x:f>
        <x:v>0.33740000000000003</x:v>
      </x:c>
      <x:c r="U1365" s="14" t="n">
        <x:f>'Inventory detail'!U239</x:f>
        <x:v>0.33061599999999997</x:v>
      </x:c>
      <x:c r="V1365" s="9" t="n">
        <x:f>O1365*T1365</x:f>
        <x:v>603.1881732731007</x:v>
      </x:c>
      <x:c r="W1365" s="9" t="n">
        <x:f>Q1365*T1365</x:f>
        <x:v>0</x:v>
      </x:c>
      <x:c r="X1365" s="9" t="n">
        <x:f>R1365*T1365</x:f>
        <x:v>0</x:v>
      </x:c>
      <x:c r="Y1365" s="9" t="n">
        <x:f>S1365*T1365</x:f>
        <x:v>603.1881732731007</x:v>
      </x:c>
      <x:c r="Z1365" s="9" t="n">
        <x:f>IF(ISNUMBER(U1365),S1365*(U1365-T1365),"n.a.")</x:f>
        <x:v>-12.128122606653099</x:v>
      </x:c>
      <x:c r="AA1365" s="9" t="n">
        <x:f>IF(ISNUMBER(U1365),Y1365,0)</x:f>
        <x:v>603.1881732731007</x:v>
      </x:c>
      <x:c r="AB1365" s="7" t="n">
        <x:f>MAX(0,L1365-SUM(F1365:K1365))</x:f>
        <x:v>0</x:v>
      </x:c>
    </x:row>
    <x:row r="1366" ht="22" customHeight="1">
      <x:c r="A1366" s="18" t="n">
        <x:f>Summary!D$41</x:f>
        <x:v>46357</x:v>
      </x:c>
      <x:c r="B1366" s="2" t="str">
        <x:f>'Inventory detail'!A240</x:f>
        <x:v>WIRE</x:v>
      </x:c>
      <x:c r="C1366" s="2" t="str">
        <x:f>'Inventory detail'!B240</x:f>
        <x:v>10</x:v>
      </x:c>
      <x:c r="D1366" s="2" t="str">
        <x:f>'Inventory detail'!C240</x:f>
        <x:v>DL012GOLD</x:v>
      </x:c>
      <x:c r="E1366" s="10" t="n">
        <x:f>A240</x:f>
        <x:v>46327</x:v>
      </x:c>
      <x:c r="F1366" s="7" t="n">
        <x:f>O240</x:f>
        <x:v>10156.949815195072</x:v>
      </x:c>
      <x:c r="G1366" s="7" t="n">
        <x:f>Q240</x:f>
        <x:v>0</x:v>
      </x:c>
      <x:c r="H1366" s="7" t="n">
        <x:f>R240</x:f>
        <x:v>0</x:v>
      </x:c>
      <x:c r="I1366" s="7" t="n">
        <x:f>SUMIFS('PO detail'!$W$1881:$W$1883,'PO detail'!$V$1881:$V$1883,"&gt;="&amp;E1366,'PO detail'!$V$1881:$V$1883,"&lt;"&amp;A1366)</x:f>
        <x:v>22000</x:v>
      </x:c>
      <x:c r="J1366" s="7" t="n">
        <x:f>SUMIFS('PO detail'!$X$1881:$X$1883,'PO detail'!$V$1881:$V$1883,"&gt;="&amp;E1366,'PO detail'!$V$1881:$V$1883,"&lt;"&amp;A1366)</x:f>
        <x:v>0</x:v>
      </x:c>
      <x:c r="K1366" s="7" t="n">
        <x:f>SUMIFS('PO detail'!$Y$1881:$Y$1883,'PO detail'!$V$1881:$V$1883,"&gt;="&amp;E1366,'PO detail'!$V$1881:$V$1883,"&lt;"&amp;A1366)</x:f>
        <x:v>0</x:v>
      </x:c>
      <x:c r="L1366" s="7" t="n">
        <x:f>'Inventory detail'!F240*Summary!$K$5*(A1366-E1366)/Summary!$K$6</x:f>
        <x:v>969.1958932238193</x:v>
      </x:c>
      <x:c r="M1366" s="7" t="n">
        <x:f>MAX(0,H1366-L1366)</x:f>
        <x:v>0</x:v>
      </x:c>
      <x:c r="N1366" s="7" t="n">
        <x:f>MAX(0,L1366-H1366)</x:f>
        <x:v>969.1958932238193</x:v>
      </x:c>
      <x:c r="O1366" s="7" t="n">
        <x:f>MAX(0,F1366+I1366-N1366)</x:f>
        <x:v>31187.753921971253</x:v>
      </x:c>
      <x:c r="P1366" s="7" t="n">
        <x:f>MAX(0,N1366-F1366-I1366)</x:f>
        <x:v>0</x:v>
      </x:c>
      <x:c r="Q1366" s="7" t="n">
        <x:f>MAX(0,G1366+J1366-P1366)</x:f>
        <x:v>0</x:v>
      </x:c>
      <x:c r="R1366" s="7" t="n">
        <x:f>M1366+MAX(0,K1366-MAX(0,P1366-G1366-J1366))</x:f>
        <x:v>0</x:v>
      </x:c>
      <x:c r="S1366" s="7" t="n">
        <x:f>SUM(O1366,Q1366,R1366)</x:f>
        <x:v>31187.753921971253</x:v>
      </x:c>
      <x:c r="T1366" s="14" t="n">
        <x:f>'Inventory detail'!T240</x:f>
        <x:v>0.08259999999999999</x:v>
      </x:c>
      <x:c r="U1366" s="14" t="n">
        <x:f>'Inventory detail'!U240</x:f>
        <x:v>0.08259999999999999</x:v>
      </x:c>
      <x:c r="V1366" s="9" t="n">
        <x:f>O1366*T1366</x:f>
        <x:v>2576.108473954825</x:v>
      </x:c>
      <x:c r="W1366" s="9" t="n">
        <x:f>Q1366*T1366</x:f>
        <x:v>0</x:v>
      </x:c>
      <x:c r="X1366" s="9" t="n">
        <x:f>R1366*T1366</x:f>
        <x:v>0</x:v>
      </x:c>
      <x:c r="Y1366" s="9" t="n">
        <x:f>S1366*T1366</x:f>
        <x:v>2576.108473954825</x:v>
      </x:c>
      <x:c r="Z1366" s="9" t="n">
        <x:f>IF(ISNUMBER(U1366),S1366*(U1366-T1366),"n.a.")</x:f>
        <x:v>0</x:v>
      </x:c>
      <x:c r="AA1366" s="9" t="n">
        <x:f>IF(ISNUMBER(U1366),Y1366,0)</x:f>
        <x:v>2576.108473954825</x:v>
      </x:c>
      <x:c r="AB1366" s="7" t="n">
        <x:f>MAX(0,L1366-SUM(F1366:K1366))</x:f>
        <x:v>0</x:v>
      </x:c>
    </x:row>
    <x:row r="1367" ht="22" customHeight="1">
      <x:c r="A1367" s="18" t="n">
        <x:f>Summary!D$41</x:f>
        <x:v>46357</x:v>
      </x:c>
      <x:c r="B1367" s="2" t="str">
        <x:f>'Inventory detail'!A241</x:f>
        <x:v>COIL</x:v>
      </x:c>
      <x:c r="C1367" s="2" t="str">
        <x:f>'Inventory detail'!B241</x:f>
        <x:v>30</x:v>
      </x:c>
      <x:c r="D1367" s="2" t="str">
        <x:f>'Inventory detail'!C241</x:f>
        <x:v>12WHT12-4</x:v>
      </x:c>
      <x:c r="E1367" s="10" t="n">
        <x:f>A241</x:f>
        <x:v>46327</x:v>
      </x:c>
      <x:c r="F1367" s="7" t="n">
        <x:f>O241</x:f>
        <x:v>5569.538891170431</x:v>
      </x:c>
      <x:c r="G1367" s="7" t="n">
        <x:f>Q241</x:f>
        <x:v>0</x:v>
      </x:c>
      <x:c r="H1367" s="7" t="n">
        <x:f>R241</x:f>
        <x:v>0</x:v>
      </x:c>
      <x:c r="I1367" s="7" t="n">
        <x:f>SUMIFS('PO detail'!$W$746:$W$749,'PO detail'!$V$746:$V$749,"&gt;="&amp;E1367,'PO detail'!$V$746:$V$749,"&lt;"&amp;A1367)</x:f>
        <x:v>0</x:v>
      </x:c>
      <x:c r="J1367" s="7" t="n">
        <x:f>SUMIFS('PO detail'!$X$746:$X$749,'PO detail'!$V$746:$V$749,"&gt;="&amp;E1367,'PO detail'!$V$746:$V$749,"&lt;"&amp;A1367)</x:f>
        <x:v>0</x:v>
      </x:c>
      <x:c r="K1367" s="7" t="n">
        <x:f>SUMIFS('PO detail'!$Y$746:$Y$749,'PO detail'!$V$746:$V$749,"&gt;="&amp;E1367,'PO detail'!$V$746:$V$749,"&lt;"&amp;A1367)</x:f>
        <x:v>0</x:v>
      </x:c>
      <x:c r="L1367" s="7" t="n">
        <x:f>'Inventory detail'!F241*Summary!$K$5*(A1367-E1367)/Summary!$K$6</x:f>
        <x:v>952.7753593429157</x:v>
      </x:c>
      <x:c r="M1367" s="7" t="n">
        <x:f>MAX(0,H1367-L1367)</x:f>
        <x:v>0</x:v>
      </x:c>
      <x:c r="N1367" s="7" t="n">
        <x:f>MAX(0,L1367-H1367)</x:f>
        <x:v>952.7753593429157</x:v>
      </x:c>
      <x:c r="O1367" s="7" t="n">
        <x:f>MAX(0,F1367+I1367-N1367)</x:f>
        <x:v>4616.763531827515</x:v>
      </x:c>
      <x:c r="P1367" s="7" t="n">
        <x:f>MAX(0,N1367-F1367-I1367)</x:f>
        <x:v>0</x:v>
      </x:c>
      <x:c r="Q1367" s="7" t="n">
        <x:f>MAX(0,G1367+J1367-P1367)</x:f>
        <x:v>0</x:v>
      </x:c>
      <x:c r="R1367" s="7" t="n">
        <x:f>M1367+MAX(0,K1367-MAX(0,P1367-G1367-J1367))</x:f>
        <x:v>0</x:v>
      </x:c>
      <x:c r="S1367" s="7" t="n">
        <x:f>SUM(O1367,Q1367,R1367)</x:f>
        <x:v>4616.763531827515</x:v>
      </x:c>
      <x:c r="T1367" s="14" t="n">
        <x:f>'Inventory detail'!T241</x:f>
        <x:v>0.0717</x:v>
      </x:c>
      <x:c r="U1367" s="14" t="n">
        <x:f>'Inventory detail'!U241</x:f>
        <x:v>0.07027800000000001</x:v>
      </x:c>
      <x:c r="V1367" s="9" t="n">
        <x:f>O1367*T1367</x:f>
        <x:v>331.02194523203286</x:v>
      </x:c>
      <x:c r="W1367" s="9" t="n">
        <x:f>Q1367*T1367</x:f>
        <x:v>0</x:v>
      </x:c>
      <x:c r="X1367" s="9" t="n">
        <x:f>R1367*T1367</x:f>
        <x:v>0</x:v>
      </x:c>
      <x:c r="Y1367" s="9" t="n">
        <x:f>S1367*T1367</x:f>
        <x:v>331.02194523203286</x:v>
      </x:c>
      <x:c r="Z1367" s="9" t="n">
        <x:f>IF(ISNUMBER(U1367),S1367*(U1367-T1367),"n.a.")</x:f>
        <x:v>-6.565037742258693</x:v>
      </x:c>
      <x:c r="AA1367" s="9" t="n">
        <x:f>IF(ISNUMBER(U1367),Y1367,0)</x:f>
        <x:v>331.02194523203286</x:v>
      </x:c>
      <x:c r="AB1367" s="7" t="n">
        <x:f>MAX(0,L1367-SUM(F1367:K1367))</x:f>
        <x:v>0</x:v>
      </x:c>
    </x:row>
    <x:row r="1368" ht="22" customHeight="1">
      <x:c r="A1368" s="18" t="n">
        <x:f>Summary!D$41</x:f>
        <x:v>46357</x:v>
      </x:c>
      <x:c r="B1368" s="2" t="str">
        <x:f>'Inventory detail'!A242</x:f>
        <x:v>POUC</x:v>
      </x:c>
      <x:c r="C1368" s="2" t="str">
        <x:f>'Inventory detail'!B242</x:f>
        <x:v>30</x:v>
      </x:c>
      <x:c r="D1368" s="2" t="str">
        <x:f>'Inventory detail'!C242</x:f>
        <x:v>MLMEN5</x:v>
      </x:c>
      <x:c r="E1368" s="10" t="n">
        <x:f>A242</x:f>
        <x:v>46327</x:v>
      </x:c>
      <x:c r="F1368" s="7" t="n">
        <x:f>O242</x:f>
        <x:v>2382.135523613963</x:v>
      </x:c>
      <x:c r="G1368" s="7" t="n">
        <x:f>Q242</x:f>
        <x:v>800</x:v>
      </x:c>
      <x:c r="H1368" s="7" t="n">
        <x:f>R242</x:f>
        <x:v>0</x:v>
      </x:c>
      <x:c r="I1368" s="7" t="n">
        <x:f>SUMIFS('PO detail'!$W$1688:$W$1692,'PO detail'!$V$1688:$V$1692,"&gt;="&amp;E1368,'PO detail'!$V$1688:$V$1692,"&lt;"&amp;A1368)</x:f>
        <x:v>0</x:v>
      </x:c>
      <x:c r="J1368" s="7" t="n">
        <x:f>SUMIFS('PO detail'!$X$1688:$X$1692,'PO detail'!$V$1688:$V$1692,"&gt;="&amp;E1368,'PO detail'!$V$1688:$V$1692,"&lt;"&amp;A1368)</x:f>
        <x:v>8000</x:v>
      </x:c>
      <x:c r="K1368" s="7" t="n">
        <x:f>SUMIFS('PO detail'!$Y$1688:$Y$1692,'PO detail'!$V$1688:$V$1692,"&gt;="&amp;E1368,'PO detail'!$V$1688:$V$1692,"&lt;"&amp;A1368)</x:f>
        <x:v>0</x:v>
      </x:c>
      <x:c r="L1368" s="7" t="n">
        <x:f>'Inventory detail'!F242*Summary!$K$5*(A1368-E1368)/Summary!$K$6</x:f>
        <x:v>936.3449691991786</x:v>
      </x:c>
      <x:c r="M1368" s="7" t="n">
        <x:f>MAX(0,H1368-L1368)</x:f>
        <x:v>0</x:v>
      </x:c>
      <x:c r="N1368" s="7" t="n">
        <x:f>MAX(0,L1368-H1368)</x:f>
        <x:v>936.3449691991786</x:v>
      </x:c>
      <x:c r="O1368" s="7" t="n">
        <x:f>MAX(0,F1368+I1368-N1368)</x:f>
        <x:v>1445.7905544147843</x:v>
      </x:c>
      <x:c r="P1368" s="7" t="n">
        <x:f>MAX(0,N1368-F1368-I1368)</x:f>
        <x:v>0</x:v>
      </x:c>
      <x:c r="Q1368" s="7" t="n">
        <x:f>MAX(0,G1368+J1368-P1368)</x:f>
        <x:v>8800</x:v>
      </x:c>
      <x:c r="R1368" s="7" t="n">
        <x:f>M1368+MAX(0,K1368-MAX(0,P1368-G1368-J1368))</x:f>
        <x:v>0</x:v>
      </x:c>
      <x:c r="S1368" s="7" t="n">
        <x:f>SUM(O1368,Q1368,R1368)</x:f>
        <x:v>10245.790554414783</x:v>
      </x:c>
      <x:c r="T1368" s="14" t="n">
        <x:f>'Inventory detail'!T242</x:f>
        <x:v>0.33659999999999995</x:v>
      </x:c>
      <x:c r="U1368" s="14" t="n">
        <x:f>'Inventory detail'!U242</x:f>
        <x:v>0.36695999999999995</x:v>
      </x:c>
      <x:c r="V1368" s="9" t="n">
        <x:f>O1368*T1368</x:f>
        <x:v>486.65310061601633</x:v>
      </x:c>
      <x:c r="W1368" s="9" t="n">
        <x:f>Q1368*T1368</x:f>
        <x:v>2962.0799999999995</x:v>
      </x:c>
      <x:c r="X1368" s="9" t="n">
        <x:f>R1368*T1368</x:f>
        <x:v>0</x:v>
      </x:c>
      <x:c r="Y1368" s="9" t="n">
        <x:f>S1368*T1368</x:f>
        <x:v>3448.7331006160157</x:v>
      </x:c>
      <x:c r="Z1368" s="9" t="n">
        <x:f>IF(ISNUMBER(U1368),S1368*(U1368-T1368),"n.a.")</x:f>
        <x:v>311.0622012320328</x:v>
      </x:c>
      <x:c r="AA1368" s="9" t="n">
        <x:f>IF(ISNUMBER(U1368),Y1368,0)</x:f>
        <x:v>3448.7331006160157</x:v>
      </x:c>
      <x:c r="AB1368" s="7" t="n">
        <x:f>MAX(0,L1368-SUM(F1368:K1368))</x:f>
        <x:v>0</x:v>
      </x:c>
    </x:row>
    <x:row r="1369" ht="22" customHeight="1">
      <x:c r="A1369" s="18" t="n">
        <x:f>Summary!D$41</x:f>
        <x:v>46357</x:v>
      </x:c>
      <x:c r="B1369" s="2" t="str">
        <x:f>'Inventory detail'!A243</x:f>
        <x:v>POUC</x:v>
      </x:c>
      <x:c r="C1369" s="2" t="str">
        <x:f>'Inventory detail'!B243</x:f>
        <x:v>10</x:v>
      </x:c>
      <x:c r="D1369" s="2" t="str">
        <x:f>'Inventory detail'!C243</x:f>
        <x:v>LEG7</x:v>
      </x:c>
      <x:c r="E1369" s="10" t="n">
        <x:f>A243</x:f>
        <x:v>46327</x:v>
      </x:c>
      <x:c r="F1369" s="7" t="n">
        <x:f>O243</x:f>
        <x:v>1488.4300616016426</x:v>
      </x:c>
      <x:c r="G1369" s="7" t="n">
        <x:f>Q243</x:f>
        <x:v>1000</x:v>
      </x:c>
      <x:c r="H1369" s="7" t="n">
        <x:f>R243</x:f>
        <x:v>0</x:v>
      </x:c>
      <x:c r="I1369" s="7" t="n">
        <x:f>SUMIFS('PO detail'!$W$1494:$W$1497,'PO detail'!$V$1494:$V$1497,"&gt;="&amp;E1369,'PO detail'!$V$1494:$V$1497,"&lt;"&amp;A1369)</x:f>
        <x:v>0</x:v>
      </x:c>
      <x:c r="J1369" s="7" t="n">
        <x:f>SUMIFS('PO detail'!$X$1494:$X$1497,'PO detail'!$V$1494:$V$1497,"&gt;="&amp;E1369,'PO detail'!$V$1494:$V$1497,"&lt;"&amp;A1369)</x:f>
        <x:v>6000</x:v>
      </x:c>
      <x:c r="K1369" s="7" t="n">
        <x:f>SUMIFS('PO detail'!$Y$1494:$Y$1497,'PO detail'!$V$1494:$V$1497,"&gt;="&amp;E1369,'PO detail'!$V$1494:$V$1497,"&lt;"&amp;A1369)</x:f>
        <x:v>0</x:v>
      </x:c>
      <x:c r="L1369" s="7" t="n">
        <x:f>'Inventory detail'!F243*Summary!$K$5*(A1369-E1369)/Summary!$K$6</x:f>
        <x:v>928.1347022587269</x:v>
      </x:c>
      <x:c r="M1369" s="7" t="n">
        <x:f>MAX(0,H1369-L1369)</x:f>
        <x:v>0</x:v>
      </x:c>
      <x:c r="N1369" s="7" t="n">
        <x:f>MAX(0,L1369-H1369)</x:f>
        <x:v>928.1347022587269</x:v>
      </x:c>
      <x:c r="O1369" s="7" t="n">
        <x:f>MAX(0,F1369+I1369-N1369)</x:f>
        <x:v>560.2953593429157</x:v>
      </x:c>
      <x:c r="P1369" s="7" t="n">
        <x:f>MAX(0,N1369-F1369-I1369)</x:f>
        <x:v>0</x:v>
      </x:c>
      <x:c r="Q1369" s="7" t="n">
        <x:f>MAX(0,G1369+J1369-P1369)</x:f>
        <x:v>7000</x:v>
      </x:c>
      <x:c r="R1369" s="7" t="n">
        <x:f>M1369+MAX(0,K1369-MAX(0,P1369-G1369-J1369))</x:f>
        <x:v>0</x:v>
      </x:c>
      <x:c r="S1369" s="7" t="n">
        <x:f>SUM(O1369,Q1369,R1369)</x:f>
        <x:v>7560.295359342916</x:v>
      </x:c>
      <x:c r="T1369" s="14" t="n">
        <x:f>'Inventory detail'!T243</x:f>
        <x:v>0.11259999999999999</x:v>
      </x:c>
      <x:c r="U1369" s="14" t="n">
        <x:f>'Inventory detail'!U243</x:f>
        <x:v>0.12276</x:v>
      </x:c>
      <x:c r="V1369" s="9" t="n">
        <x:f>O1369*T1369</x:f>
        <x:v>63.089257462012306</x:v>
      </x:c>
      <x:c r="W1369" s="9" t="n">
        <x:f>Q1369*T1369</x:f>
        <x:v>788.1999999999999</x:v>
      </x:c>
      <x:c r="X1369" s="9" t="n">
        <x:f>R1369*T1369</x:f>
        <x:v>0</x:v>
      </x:c>
      <x:c r="Y1369" s="9" t="n">
        <x:f>S1369*T1369</x:f>
        <x:v>851.2892574620122</x:v>
      </x:c>
      <x:c r="Z1369" s="9" t="n">
        <x:f>IF(ISNUMBER(U1369),S1369*(U1369-T1369),"n.a.")</x:f>
        <x:v>76.81260085092404</x:v>
      </x:c>
      <x:c r="AA1369" s="9" t="n">
        <x:f>IF(ISNUMBER(U1369),Y1369,0)</x:f>
        <x:v>851.2892574620122</x:v>
      </x:c>
      <x:c r="AB1369" s="7" t="n">
        <x:f>MAX(0,L1369-SUM(F1369:K1369))</x:f>
        <x:v>0</x:v>
      </x:c>
    </x:row>
    <x:row r="1370" ht="22" customHeight="1">
      <x:c r="A1370" s="18" t="n">
        <x:f>Summary!D$41</x:f>
        <x:v>46357</x:v>
      </x:c>
      <x:c r="B1370" s="2" t="str">
        <x:f>'Inventory detail'!A244</x:f>
        <x:v>POUC</x:v>
      </x:c>
      <x:c r="C1370" s="2" t="str">
        <x:f>'Inventory detail'!B244</x:f>
        <x:v>60</x:v>
      </x:c>
      <x:c r="D1370" s="2" t="str">
        <x:f>'Inventory detail'!C244</x:f>
        <x:v>XLMEN5</x:v>
      </x:c>
      <x:c r="E1370" s="10" t="n">
        <x:f>A244</x:f>
        <x:v>46327</x:v>
      </x:c>
      <x:c r="F1370" s="7" t="n">
        <x:f>O244</x:f>
        <x:v>0</x:v>
      </x:c>
      <x:c r="G1370" s="7" t="n">
        <x:f>Q244</x:f>
        <x:v>4094.7321560574946</x:v>
      </x:c>
      <x:c r="H1370" s="7" t="n">
        <x:f>R244</x:f>
        <x:v>0</x:v>
      </x:c>
      <x:c r="I1370" s="7" t="n">
        <x:f>SUMIFS('PO detail'!$W$1857:$W$1860,'PO detail'!$V$1857:$V$1860,"&gt;="&amp;E1370,'PO detail'!$V$1857:$V$1860,"&lt;"&amp;A1370)</x:f>
        <x:v>0</x:v>
      </x:c>
      <x:c r="J1370" s="7" t="n">
        <x:f>SUMIFS('PO detail'!$X$1857:$X$1860,'PO detail'!$V$1857:$V$1860,"&gt;="&amp;E1370,'PO detail'!$V$1857:$V$1860,"&lt;"&amp;A1370)</x:f>
        <x:v>5600</x:v>
      </x:c>
      <x:c r="K1370" s="7" t="n">
        <x:f>SUMIFS('PO detail'!$Y$1857:$Y$1860,'PO detail'!$V$1857:$V$1860,"&gt;="&amp;E1370,'PO detail'!$V$1857:$V$1860,"&lt;"&amp;A1370)</x:f>
        <x:v>0</x:v>
      </x:c>
      <x:c r="L1370" s="7" t="n">
        <x:f>'Inventory detail'!F244*Summary!$K$5*(A1370-E1370)/Summary!$K$6</x:f>
        <x:v>919.9145790554415</x:v>
      </x:c>
      <x:c r="M1370" s="7" t="n">
        <x:f>MAX(0,H1370-L1370)</x:f>
        <x:v>0</x:v>
      </x:c>
      <x:c r="N1370" s="7" t="n">
        <x:f>MAX(0,L1370-H1370)</x:f>
        <x:v>919.9145790554415</x:v>
      </x:c>
      <x:c r="O1370" s="7" t="n">
        <x:f>MAX(0,F1370+I1370-N1370)</x:f>
        <x:v>0</x:v>
      </x:c>
      <x:c r="P1370" s="7" t="n">
        <x:f>MAX(0,N1370-F1370-I1370)</x:f>
        <x:v>919.9145790554415</x:v>
      </x:c>
      <x:c r="Q1370" s="7" t="n">
        <x:f>MAX(0,G1370+J1370-P1370)</x:f>
        <x:v>8774.817577002053</x:v>
      </x:c>
      <x:c r="R1370" s="7" t="n">
        <x:f>M1370+MAX(0,K1370-MAX(0,P1370-G1370-J1370))</x:f>
        <x:v>0</x:v>
      </x:c>
      <x:c r="S1370" s="7" t="n">
        <x:f>SUM(O1370,Q1370,R1370)</x:f>
        <x:v>8774.817577002053</x:v>
      </x:c>
      <x:c r="T1370" s="14" t="n">
        <x:f>'Inventory detail'!T244</x:f>
        <x:v>0.1671</x:v>
      </x:c>
      <x:c r="U1370" s="14" t="n">
        <x:f>'Inventory detail'!U244</x:f>
        <x:v>0.18199499999999996</x:v>
      </x:c>
      <x:c r="V1370" s="9" t="n">
        <x:f>O1370*T1370</x:f>
        <x:v>0</x:v>
      </x:c>
      <x:c r="W1370" s="9" t="n">
        <x:f>Q1370*T1370</x:f>
        <x:v>1466.272017117043</x:v>
      </x:c>
      <x:c r="X1370" s="9" t="n">
        <x:f>R1370*T1370</x:f>
        <x:v>0</x:v>
      </x:c>
      <x:c r="Y1370" s="9" t="n">
        <x:f>S1370*T1370</x:f>
        <x:v>1466.272017117043</x:v>
      </x:c>
      <x:c r="Z1370" s="9" t="n">
        <x:f>IF(ISNUMBER(U1370),S1370*(U1370-T1370),"n.a.")</x:f>
        <x:v>130.70090780944525</x:v>
      </x:c>
      <x:c r="AA1370" s="9" t="n">
        <x:f>IF(ISNUMBER(U1370),Y1370,0)</x:f>
        <x:v>1466.272017117043</x:v>
      </x:c>
      <x:c r="AB1370" s="7" t="n">
        <x:f>MAX(0,L1370-SUM(F1370:K1370))</x:f>
        <x:v>0</x:v>
      </x:c>
    </x:row>
    <x:row r="1371" ht="22" customHeight="1">
      <x:c r="A1371" s="18" t="n">
        <x:f>Summary!D$41</x:f>
        <x:v>46357</x:v>
      </x:c>
      <x:c r="B1371" s="2" t="str">
        <x:f>'Inventory detail'!A245</x:f>
        <x:v>WIRE</x:v>
      </x:c>
      <x:c r="C1371" s="2" t="str">
        <x:f>'Inventory detail'!B245</x:f>
        <x:v>10</x:v>
      </x:c>
      <x:c r="D1371" s="2" t="str">
        <x:f>'Inventory detail'!C245</x:f>
        <x:v>DL034SIL</x:v>
      </x:c>
      <x:c r="E1371" s="10" t="n">
        <x:f>A245</x:f>
        <x:v>46327</x:v>
      </x:c>
      <x:c r="F1371" s="7" t="n">
        <x:f>O245</x:f>
        <x:v>10000</x:v>
      </x:c>
      <x:c r="G1371" s="7" t="n">
        <x:f>Q245</x:f>
        <x:v>0</x:v>
      </x:c>
      <x:c r="H1371" s="7" t="n">
        <x:f>R245</x:f>
        <x:v>6104.177741273101</x:v>
      </x:c>
      <x:c r="I1371" s="7" t="n">
        <x:f>SUMIFS('PO detail'!$W$1921:$W$1923,'PO detail'!$V$1921:$V$1923,"&gt;="&amp;E1371,'PO detail'!$V$1921:$V$1923,"&lt;"&amp;A1371)</x:f>
        <x:v>2000</x:v>
      </x:c>
      <x:c r="J1371" s="7" t="n">
        <x:f>SUMIFS('PO detail'!$X$1921:$X$1923,'PO detail'!$V$1921:$V$1923,"&gt;="&amp;E1371,'PO detail'!$V$1921:$V$1923,"&lt;"&amp;A1371)</x:f>
        <x:v>0</x:v>
      </x:c>
      <x:c r="K1371" s="7" t="n">
        <x:f>SUMIFS('PO detail'!$Y$1921:$Y$1923,'PO detail'!$V$1921:$V$1923,"&gt;="&amp;E1371,'PO detail'!$V$1921:$V$1923,"&lt;"&amp;A1371)</x:f>
        <x:v>0</x:v>
      </x:c>
      <x:c r="L1371" s="7" t="n">
        <x:f>'Inventory detail'!F245*Summary!$K$5*(A1371-E1371)/Summary!$K$6</x:f>
        <x:v>907.5942505133471</x:v>
      </x:c>
      <x:c r="M1371" s="7" t="n">
        <x:f>MAX(0,H1371-L1371)</x:f>
        <x:v>5196.583490759754</x:v>
      </x:c>
      <x:c r="N1371" s="7" t="n">
        <x:f>MAX(0,L1371-H1371)</x:f>
        <x:v>0</x:v>
      </x:c>
      <x:c r="O1371" s="7" t="n">
        <x:f>MAX(0,F1371+I1371-N1371)</x:f>
        <x:v>12000</x:v>
      </x:c>
      <x:c r="P1371" s="7" t="n">
        <x:f>MAX(0,N1371-F1371-I1371)</x:f>
        <x:v>0</x:v>
      </x:c>
      <x:c r="Q1371" s="7" t="n">
        <x:f>MAX(0,G1371+J1371-P1371)</x:f>
        <x:v>0</x:v>
      </x:c>
      <x:c r="R1371" s="7" t="n">
        <x:f>M1371+MAX(0,K1371-MAX(0,P1371-G1371-J1371))</x:f>
        <x:v>5196.583490759754</x:v>
      </x:c>
      <x:c r="S1371" s="7" t="n">
        <x:f>SUM(O1371,Q1371,R1371)</x:f>
        <x:v>17196.583490759753</x:v>
      </x:c>
      <x:c r="T1371" s="14" t="n">
        <x:f>'Inventory detail'!T245</x:f>
        <x:v>0.1424</x:v>
      </x:c>
      <x:c r="U1371" s="14" t="n">
        <x:f>'Inventory detail'!U245</x:f>
        <x:v>0.1424</x:v>
      </x:c>
      <x:c r="V1371" s="9" t="n">
        <x:f>O1371*T1371</x:f>
        <x:v>1708.8</x:v>
      </x:c>
      <x:c r="W1371" s="9" t="n">
        <x:f>Q1371*T1371</x:f>
        <x:v>0</x:v>
      </x:c>
      <x:c r="X1371" s="9" t="n">
        <x:f>R1371*T1371</x:f>
        <x:v>739.9934890841889</x:v>
      </x:c>
      <x:c r="Y1371" s="9" t="n">
        <x:f>S1371*T1371</x:f>
        <x:v>2448.793489084189</x:v>
      </x:c>
      <x:c r="Z1371" s="9" t="n">
        <x:f>IF(ISNUMBER(U1371),S1371*(U1371-T1371),"n.a.")</x:f>
        <x:v>0</x:v>
      </x:c>
      <x:c r="AA1371" s="9" t="n">
        <x:f>IF(ISNUMBER(U1371),Y1371,0)</x:f>
        <x:v>2448.793489084189</x:v>
      </x:c>
      <x:c r="AB1371" s="7" t="n">
        <x:f>MAX(0,L1371-SUM(F1371:K1371))</x:f>
        <x:v>0</x:v>
      </x:c>
    </x:row>
    <x:row r="1372" ht="22" customHeight="1">
      <x:c r="A1372" s="18" t="n">
        <x:f>Summary!D$41</x:f>
        <x:v>46357</x:v>
      </x:c>
      <x:c r="B1372" s="2" t="str">
        <x:f>'Inventory detail'!A246</x:f>
        <x:v>POUC</x:v>
      </x:c>
      <x:c r="C1372" s="2" t="str">
        <x:f>'Inventory detail'!B246</x:f>
        <x:v>60</x:v>
      </x:c>
      <x:c r="D1372" s="2" t="str">
        <x:f>'Inventory detail'!C246</x:f>
        <x:v>CRC10</x:v>
      </x:c>
      <x:c r="E1372" s="10" t="n">
        <x:f>A246</x:f>
        <x:v>46327</x:v>
      </x:c>
      <x:c r="F1372" s="7" t="n">
        <x:f>O246</x:f>
        <x:v>9407.321232032855</x:v>
      </x:c>
      <x:c r="G1372" s="7" t="n">
        <x:f>Q246</x:f>
        <x:v>0</x:v>
      </x:c>
      <x:c r="H1372" s="7" t="n">
        <x:f>R246</x:f>
        <x:v>0</x:v>
      </x:c>
      <x:c r="I1372" s="7" t="n">
        <x:f>SUMIFS('PO detail'!$W$1733:$W$1733,'PO detail'!$V$1733:$V$1733,"&gt;="&amp;E1372,'PO detail'!$V$1733:$V$1733,"&lt;"&amp;A1372)</x:f>
        <x:v>0</x:v>
      </x:c>
      <x:c r="J1372" s="7" t="n">
        <x:f>SUMIFS('PO detail'!$X$1733:$X$1733,'PO detail'!$V$1733:$V$1733,"&gt;="&amp;E1372,'PO detail'!$V$1733:$V$1733,"&lt;"&amp;A1372)</x:f>
        <x:v>0</x:v>
      </x:c>
      <x:c r="K1372" s="7" t="n">
        <x:f>SUMIFS('PO detail'!$Y$1733:$Y$1733,'PO detail'!$V$1733:$V$1733,"&gt;="&amp;E1372,'PO detail'!$V$1733:$V$1733,"&lt;"&amp;A1372)</x:f>
        <x:v>0</x:v>
      </x:c>
      <x:c r="L1372" s="7" t="n">
        <x:f>'Inventory detail'!F246*Summary!$K$5*(A1372-E1372)/Summary!$K$6</x:f>
        <x:v>903.494045174538</x:v>
      </x:c>
      <x:c r="M1372" s="7" t="n">
        <x:f>MAX(0,H1372-L1372)</x:f>
        <x:v>0</x:v>
      </x:c>
      <x:c r="N1372" s="7" t="n">
        <x:f>MAX(0,L1372-H1372)</x:f>
        <x:v>903.494045174538</x:v>
      </x:c>
      <x:c r="O1372" s="7" t="n">
        <x:f>MAX(0,F1372+I1372-N1372)</x:f>
        <x:v>8503.827186858316</x:v>
      </x:c>
      <x:c r="P1372" s="7" t="n">
        <x:f>MAX(0,N1372-F1372-I1372)</x:f>
        <x:v>0</x:v>
      </x:c>
      <x:c r="Q1372" s="7" t="n">
        <x:f>MAX(0,G1372+J1372-P1372)</x:f>
        <x:v>0</x:v>
      </x:c>
      <x:c r="R1372" s="7" t="n">
        <x:f>M1372+MAX(0,K1372-MAX(0,P1372-G1372-J1372))</x:f>
        <x:v>0</x:v>
      </x:c>
      <x:c r="S1372" s="7" t="n">
        <x:f>SUM(O1372,Q1372,R1372)</x:f>
        <x:v>8503.827186858316</x:v>
      </x:c>
      <x:c r="T1372" s="14" t="n">
        <x:f>'Inventory detail'!T246</x:f>
        <x:v>0.0115</x:v>
      </x:c>
      <x:c r="U1372" s="14" t="n">
        <x:f>'Inventory detail'!U246</x:f>
        <x:v>0.012374999999999999</x:v>
      </x:c>
      <x:c r="V1372" s="9" t="n">
        <x:f>O1372*T1372</x:f>
        <x:v>97.79401264887063</x:v>
      </x:c>
      <x:c r="W1372" s="9" t="n">
        <x:f>Q1372*T1372</x:f>
        <x:v>0</x:v>
      </x:c>
      <x:c r="X1372" s="9" t="n">
        <x:f>R1372*T1372</x:f>
        <x:v>0</x:v>
      </x:c>
      <x:c r="Y1372" s="9" t="n">
        <x:f>S1372*T1372</x:f>
        <x:v>97.79401264887063</x:v>
      </x:c>
      <x:c r="Z1372" s="9" t="n">
        <x:f>IF(ISNUMBER(U1372),S1372*(U1372-T1372),"n.a.")</x:f>
        <x:v>7.440848788501018</x:v>
      </x:c>
      <x:c r="AA1372" s="9" t="n">
        <x:f>IF(ISNUMBER(U1372),Y1372,0)</x:f>
        <x:v>97.79401264887063</x:v>
      </x:c>
      <x:c r="AB1372" s="7" t="n">
        <x:f>MAX(0,L1372-SUM(F1372:K1372))</x:f>
        <x:v>0</x:v>
      </x:c>
    </x:row>
    <x:row r="1373" ht="22" customHeight="1">
      <x:c r="A1373" s="18" t="n">
        <x:f>Summary!D$41</x:f>
        <x:v>46357</x:v>
      </x:c>
      <x:c r="B1373" s="2" t="str">
        <x:f>'Inventory detail'!A247</x:f>
        <x:v>POUC</x:v>
      </x:c>
      <x:c r="C1373" s="2" t="str">
        <x:f>'Inventory detail'!B247</x:f>
        <x:v>10</x:v>
      </x:c>
      <x:c r="D1373" s="2" t="str">
        <x:f>'Inventory detail'!C247</x:f>
        <x:v>JUM7</x:v>
      </x:c>
      <x:c r="E1373" s="10" t="n">
        <x:f>A247</x:f>
        <x:v>46327</x:v>
      </x:c>
      <x:c r="F1373" s="7" t="n">
        <x:f>O247</x:f>
        <x:v>6919.917864476386</x:v>
      </x:c>
      <x:c r="G1373" s="7" t="n">
        <x:f>Q247</x:f>
        <x:v>0</x:v>
      </x:c>
      <x:c r="H1373" s="7" t="n">
        <x:f>R247</x:f>
        <x:v>0</x:v>
      </x:c>
      <x:c r="I1373" s="7" t="n">
        <x:f>SUMIFS('PO detail'!$W$1475:$W$1475,'PO detail'!$V$1475:$V$1475,"&gt;="&amp;E1373,'PO detail'!$V$1475:$V$1475,"&lt;"&amp;A1373)</x:f>
        <x:v>0</x:v>
      </x:c>
      <x:c r="J1373" s="7" t="n">
        <x:f>SUMIFS('PO detail'!$X$1475:$X$1475,'PO detail'!$V$1475:$V$1475,"&gt;="&amp;E1373,'PO detail'!$V$1475:$V$1475,"&lt;"&amp;A1373)</x:f>
        <x:v>0</x:v>
      </x:c>
      <x:c r="K1373" s="7" t="n">
        <x:f>SUMIFS('PO detail'!$Y$1475:$Y$1475,'PO detail'!$V$1475:$V$1475,"&gt;="&amp;E1373,'PO detail'!$V$1475:$V$1475,"&lt;"&amp;A1373)</x:f>
        <x:v>0</x:v>
      </x:c>
      <x:c r="L1373" s="7" t="n">
        <x:f>'Inventory detail'!F247*Summary!$K$5*(A1373-E1373)/Summary!$K$6</x:f>
        <x:v>887.0636550308009</x:v>
      </x:c>
      <x:c r="M1373" s="7" t="n">
        <x:f>MAX(0,H1373-L1373)</x:f>
        <x:v>0</x:v>
      </x:c>
      <x:c r="N1373" s="7" t="n">
        <x:f>MAX(0,L1373-H1373)</x:f>
        <x:v>887.0636550308009</x:v>
      </x:c>
      <x:c r="O1373" s="7" t="n">
        <x:f>MAX(0,F1373+I1373-N1373)</x:f>
        <x:v>6032.854209445585</x:v>
      </x:c>
      <x:c r="P1373" s="7" t="n">
        <x:f>MAX(0,N1373-F1373-I1373)</x:f>
        <x:v>0</x:v>
      </x:c>
      <x:c r="Q1373" s="7" t="n">
        <x:f>MAX(0,G1373+J1373-P1373)</x:f>
        <x:v>0</x:v>
      </x:c>
      <x:c r="R1373" s="7" t="n">
        <x:f>M1373+MAX(0,K1373-MAX(0,P1373-G1373-J1373))</x:f>
        <x:v>0</x:v>
      </x:c>
      <x:c r="S1373" s="7" t="n">
        <x:f>SUM(O1373,Q1373,R1373)</x:f>
        <x:v>6032.854209445585</x:v>
      </x:c>
      <x:c r="T1373" s="14" t="n">
        <x:f>'Inventory detail'!T247</x:f>
        <x:v>0.015</x:v>
      </x:c>
      <x:c r="U1373" s="14" t="n">
        <x:f>'Inventory detail'!U247</x:f>
        <x:v>0.016335</x:v>
      </x:c>
      <x:c r="V1373" s="9" t="n">
        <x:f>O1373*T1373</x:f>
        <x:v>90.49281314168377</x:v>
      </x:c>
      <x:c r="W1373" s="9" t="n">
        <x:f>Q1373*T1373</x:f>
        <x:v>0</x:v>
      </x:c>
      <x:c r="X1373" s="9" t="n">
        <x:f>R1373*T1373</x:f>
        <x:v>0</x:v>
      </x:c>
      <x:c r="Y1373" s="9" t="n">
        <x:f>S1373*T1373</x:f>
        <x:v>90.49281314168377</x:v>
      </x:c>
      <x:c r="Z1373" s="9" t="n">
        <x:f>IF(ISNUMBER(U1373),S1373*(U1373-T1373),"n.a.")</x:f>
        <x:v>8.053860369609852</x:v>
      </x:c>
      <x:c r="AA1373" s="9" t="n">
        <x:f>IF(ISNUMBER(U1373),Y1373,0)</x:f>
        <x:v>90.49281314168377</x:v>
      </x:c>
      <x:c r="AB1373" s="7" t="n">
        <x:f>MAX(0,L1373-SUM(F1373:K1373))</x:f>
        <x:v>0</x:v>
      </x:c>
    </x:row>
    <x:row r="1374" ht="22" customHeight="1">
      <x:c r="A1374" s="18" t="n">
        <x:f>Summary!D$41</x:f>
        <x:v>46357</x:v>
      </x:c>
      <x:c r="B1374" s="2" t="str">
        <x:f>'Inventory detail'!A248</x:f>
        <x:v>COIL</x:v>
      </x:c>
      <x:c r="C1374" s="2" t="str">
        <x:f>'Inventory detail'!B248</x:f>
        <x:v>10</x:v>
      </x:c>
      <x:c r="D1374" s="2" t="str">
        <x:f>'Inventory detail'!C248</x:f>
        <x:v>9CLR12-4</x:v>
      </x:c>
      <x:c r="E1374" s="10" t="n">
        <x:f>A248</x:f>
        <x:v>46327</x:v>
      </x:c>
      <x:c r="F1374" s="7" t="n">
        <x:f>O248</x:f>
        <x:v>826.2124024640657</x:v>
      </x:c>
      <x:c r="G1374" s="7" t="n">
        <x:f>Q248</x:f>
        <x:v>0</x:v>
      </x:c>
      <x:c r="H1374" s="7" t="n">
        <x:f>R248</x:f>
        <x:v>0</x:v>
      </x:c>
      <x:c r="I1374" s="7" t="n">
        <x:f>SUMIFS('PO detail'!$W$579:$W$581,'PO detail'!$V$579:$V$581,"&gt;="&amp;E1374,'PO detail'!$V$579:$V$581,"&lt;"&amp;A1374)</x:f>
        <x:v>6300</x:v>
      </x:c>
      <x:c r="J1374" s="7" t="n">
        <x:f>SUMIFS('PO detail'!$X$579:$X$581,'PO detail'!$V$579:$V$581,"&gt;="&amp;E1374,'PO detail'!$V$579:$V$581,"&lt;"&amp;A1374)</x:f>
        <x:v>0</x:v>
      </x:c>
      <x:c r="K1374" s="7" t="n">
        <x:f>SUMIFS('PO detail'!$Y$579:$Y$581,'PO detail'!$V$579:$V$581,"&gt;="&amp;E1374,'PO detail'!$V$579:$V$581,"&lt;"&amp;A1374)</x:f>
        <x:v>0</x:v>
      </x:c>
      <x:c r="L1374" s="7" t="n">
        <x:f>'Inventory detail'!F248*Summary!$K$5*(A1374-E1374)/Summary!$K$6</x:f>
        <x:v>878.853388090349</x:v>
      </x:c>
      <x:c r="M1374" s="7" t="n">
        <x:f>MAX(0,H1374-L1374)</x:f>
        <x:v>0</x:v>
      </x:c>
      <x:c r="N1374" s="7" t="n">
        <x:f>MAX(0,L1374-H1374)</x:f>
        <x:v>878.853388090349</x:v>
      </x:c>
      <x:c r="O1374" s="7" t="n">
        <x:f>MAX(0,F1374+I1374-N1374)</x:f>
        <x:v>6247.3590143737165</x:v>
      </x:c>
      <x:c r="P1374" s="7" t="n">
        <x:f>MAX(0,N1374-F1374-I1374)</x:f>
        <x:v>0</x:v>
      </x:c>
      <x:c r="Q1374" s="7" t="n">
        <x:f>MAX(0,G1374+J1374-P1374)</x:f>
        <x:v>0</x:v>
      </x:c>
      <x:c r="R1374" s="7" t="n">
        <x:f>M1374+MAX(0,K1374-MAX(0,P1374-G1374-J1374))</x:f>
        <x:v>0</x:v>
      </x:c>
      <x:c r="S1374" s="7" t="n">
        <x:f>SUM(O1374,Q1374,R1374)</x:f>
        <x:v>6247.3590143737165</x:v>
      </x:c>
      <x:c r="T1374" s="14" t="n">
        <x:f>'Inventory detail'!T248</x:f>
        <x:v>0.0478</x:v>
      </x:c>
      <x:c r="U1374" s="14" t="n">
        <x:f>'Inventory detail'!U248</x:f>
        <x:v>0.046852</x:v>
      </x:c>
      <x:c r="V1374" s="9" t="n">
        <x:f>O1374*T1374</x:f>
        <x:v>298.62376088706367</x:v>
      </x:c>
      <x:c r="W1374" s="9" t="n">
        <x:f>Q1374*T1374</x:f>
        <x:v>0</x:v>
      </x:c>
      <x:c r="X1374" s="9" t="n">
        <x:f>R1374*T1374</x:f>
        <x:v>0</x:v>
      </x:c>
      <x:c r="Y1374" s="9" t="n">
        <x:f>S1374*T1374</x:f>
        <x:v>298.62376088706367</x:v>
      </x:c>
      <x:c r="Z1374" s="9" t="n">
        <x:f>IF(ISNUMBER(U1374),S1374*(U1374-T1374),"n.a.")</x:f>
        <x:v>-5.92249634562631</x:v>
      </x:c>
      <x:c r="AA1374" s="9" t="n">
        <x:f>IF(ISNUMBER(U1374),Y1374,0)</x:f>
        <x:v>298.62376088706367</x:v>
      </x:c>
      <x:c r="AB1374" s="7" t="n">
        <x:f>MAX(0,L1374-SUM(F1374:K1374))</x:f>
        <x:v>0</x:v>
      </x:c>
    </x:row>
    <x:row r="1375" ht="22" customHeight="1">
      <x:c r="A1375" s="18" t="n">
        <x:f>Summary!D$41</x:f>
        <x:v>46357</x:v>
      </x:c>
      <x:c r="B1375" s="2" t="str">
        <x:f>'Inventory detail'!A249</x:f>
        <x:v>POUC</x:v>
      </x:c>
      <x:c r="C1375" s="2" t="str">
        <x:f>'Inventory detail'!B249</x:f>
        <x:v>60</x:v>
      </x:c>
      <x:c r="D1375" s="2" t="str">
        <x:f>'Inventory detail'!C249</x:f>
        <x:v>PHO5</x:v>
      </x:c>
      <x:c r="E1375" s="10" t="n">
        <x:f>A249</x:f>
        <x:v>46327</x:v>
      </x:c>
      <x:c r="F1375" s="7" t="n">
        <x:f>O249</x:f>
        <x:v>0</x:v>
      </x:c>
      <x:c r="G1375" s="7" t="n">
        <x:f>Q249</x:f>
        <x:v>3326.2124024640657</x:v>
      </x:c>
      <x:c r="H1375" s="7" t="n">
        <x:f>R249</x:f>
        <x:v>0</x:v>
      </x:c>
      <x:c r="I1375" s="7" t="n">
        <x:f>SUMIFS('PO detail'!$W$1826:$W$1828,'PO detail'!$V$1826:$V$1828,"&gt;="&amp;E1375,'PO detail'!$V$1826:$V$1828,"&lt;"&amp;A1375)</x:f>
        <x:v>0</x:v>
      </x:c>
      <x:c r="J1375" s="7" t="n">
        <x:f>SUMIFS('PO detail'!$X$1826:$X$1828,'PO detail'!$V$1826:$V$1828,"&gt;="&amp;E1375,'PO detail'!$V$1826:$V$1828,"&lt;"&amp;A1375)</x:f>
        <x:v>4000</x:v>
      </x:c>
      <x:c r="K1375" s="7" t="n">
        <x:f>SUMIFS('PO detail'!$Y$1826:$Y$1828,'PO detail'!$V$1826:$V$1828,"&gt;="&amp;E1375,'PO detail'!$V$1826:$V$1828,"&lt;"&amp;A1375)</x:f>
        <x:v>0</x:v>
      </x:c>
      <x:c r="L1375" s="7" t="n">
        <x:f>'Inventory detail'!F249*Summary!$K$5*(A1375-E1375)/Summary!$K$6</x:f>
        <x:v>878.853388090349</x:v>
      </x:c>
      <x:c r="M1375" s="7" t="n">
        <x:f>MAX(0,H1375-L1375)</x:f>
        <x:v>0</x:v>
      </x:c>
      <x:c r="N1375" s="7" t="n">
        <x:f>MAX(0,L1375-H1375)</x:f>
        <x:v>878.853388090349</x:v>
      </x:c>
      <x:c r="O1375" s="7" t="n">
        <x:f>MAX(0,F1375+I1375-N1375)</x:f>
        <x:v>0</x:v>
      </x:c>
      <x:c r="P1375" s="7" t="n">
        <x:f>MAX(0,N1375-F1375-I1375)</x:f>
        <x:v>878.853388090349</x:v>
      </x:c>
      <x:c r="Q1375" s="7" t="n">
        <x:f>MAX(0,G1375+J1375-P1375)</x:f>
        <x:v>6447.3590143737165</x:v>
      </x:c>
      <x:c r="R1375" s="7" t="n">
        <x:f>M1375+MAX(0,K1375-MAX(0,P1375-G1375-J1375))</x:f>
        <x:v>0</x:v>
      </x:c>
      <x:c r="S1375" s="7" t="n">
        <x:f>SUM(O1375,Q1375,R1375)</x:f>
        <x:v>6447.3590143737165</x:v>
      </x:c>
      <x:c r="T1375" s="14" t="n">
        <x:f>'Inventory detail'!T249</x:f>
        <x:v>0.0364</x:v>
      </x:c>
      <x:c r="U1375" s="14" t="n">
        <x:f>'Inventory detail'!U249</x:f>
        <x:v>0.039765</x:v>
      </x:c>
      <x:c r="V1375" s="9" t="n">
        <x:f>O1375*T1375</x:f>
        <x:v>0</x:v>
      </x:c>
      <x:c r="W1375" s="9" t="n">
        <x:f>Q1375*T1375</x:f>
        <x:v>234.6838681232033</x:v>
      </x:c>
      <x:c r="X1375" s="9" t="n">
        <x:f>R1375*T1375</x:f>
        <x:v>0</x:v>
      </x:c>
      <x:c r="Y1375" s="9" t="n">
        <x:f>S1375*T1375</x:f>
        <x:v>234.6838681232033</x:v>
      </x:c>
      <x:c r="Z1375" s="9" t="n">
        <x:f>IF(ISNUMBER(U1375),S1375*(U1375-T1375),"n.a.")</x:f>
        <x:v>21.695363083367557</x:v>
      </x:c>
      <x:c r="AA1375" s="9" t="n">
        <x:f>IF(ISNUMBER(U1375),Y1375,0)</x:f>
        <x:v>234.6838681232033</x:v>
      </x:c>
      <x:c r="AB1375" s="7" t="n">
        <x:f>MAX(0,L1375-SUM(F1375:K1375))</x:f>
        <x:v>0</x:v>
      </x:c>
    </x:row>
    <x:row r="1376" ht="22" customHeight="1">
      <x:c r="A1376" s="18" t="n">
        <x:f>Summary!D$41</x:f>
        <x:v>46357</x:v>
      </x:c>
      <x:c r="B1376" s="2" t="str">
        <x:f>'Inventory detail'!A250</x:f>
        <x:v>POUC</x:v>
      </x:c>
      <x:c r="C1376" s="2" t="str">
        <x:f>'Inventory detail'!B250</x:f>
        <x:v>30</x:v>
      </x:c>
      <x:c r="D1376" s="2" t="str">
        <x:f>'Inventory detail'!C250</x:f>
        <x:v>RMEN10</x:v>
      </x:c>
      <x:c r="E1376" s="10" t="n">
        <x:f>A250</x:f>
        <x:v>46327</x:v>
      </x:c>
      <x:c r="F1376" s="7" t="n">
        <x:f>O250</x:f>
        <x:v>2029.3634496919917</x:v>
      </x:c>
      <x:c r="G1376" s="7" t="n">
        <x:f>Q250</x:f>
        <x:v>0</x:v>
      </x:c>
      <x:c r="H1376" s="7" t="n">
        <x:f>R250</x:f>
        <x:v>0</x:v>
      </x:c>
      <x:c r="I1376" s="7" t="n">
        <x:f>SUMIFS('PO detail'!$W$1696:$W$1696,'PO detail'!$V$1696:$V$1696,"&gt;="&amp;E1376,'PO detail'!$V$1696:$V$1696,"&lt;"&amp;A1376)</x:f>
        <x:v>0</x:v>
      </x:c>
      <x:c r="J1376" s="7" t="n">
        <x:f>SUMIFS('PO detail'!$X$1696:$X$1696,'PO detail'!$V$1696:$V$1696,"&gt;="&amp;E1376,'PO detail'!$V$1696:$V$1696,"&lt;"&amp;A1376)</x:f>
        <x:v>0</x:v>
      </x:c>
      <x:c r="K1376" s="7" t="n">
        <x:f>SUMIFS('PO detail'!$Y$1696:$Y$1696,'PO detail'!$V$1696:$V$1696,"&gt;="&amp;E1376,'PO detail'!$V$1696:$V$1696,"&lt;"&amp;A1376)</x:f>
        <x:v>0</x:v>
      </x:c>
      <x:c r="L1376" s="7" t="n">
        <x:f>'Inventory detail'!F250*Summary!$K$5*(A1376-E1376)/Summary!$K$6</x:f>
        <x:v>874.7433264887063</x:v>
      </x:c>
      <x:c r="M1376" s="7" t="n">
        <x:f>MAX(0,H1376-L1376)</x:f>
        <x:v>0</x:v>
      </x:c>
      <x:c r="N1376" s="7" t="n">
        <x:f>MAX(0,L1376-H1376)</x:f>
        <x:v>874.7433264887063</x:v>
      </x:c>
      <x:c r="O1376" s="7" t="n">
        <x:f>MAX(0,F1376+I1376-N1376)</x:f>
        <x:v>1154.6201232032854</x:v>
      </x:c>
      <x:c r="P1376" s="7" t="n">
        <x:f>MAX(0,N1376-F1376-I1376)</x:f>
        <x:v>0</x:v>
      </x:c>
      <x:c r="Q1376" s="7" t="n">
        <x:f>MAX(0,G1376+J1376-P1376)</x:f>
        <x:v>0</x:v>
      </x:c>
      <x:c r="R1376" s="7" t="n">
        <x:f>M1376+MAX(0,K1376-MAX(0,P1376-G1376-J1376))</x:f>
        <x:v>0</x:v>
      </x:c>
      <x:c r="S1376" s="7" t="n">
        <x:f>SUM(O1376,Q1376,R1376)</x:f>
        <x:v>1154.6201232032854</x:v>
      </x:c>
      <x:c r="T1376" s="14" t="n">
        <x:f>'Inventory detail'!T250</x:f>
        <x:v>0.2875</x:v>
      </x:c>
      <x:c r="U1376" s="14" t="n">
        <x:f>'Inventory detail'!U250</x:f>
        <x:v>0.3135</x:v>
      </x:c>
      <x:c r="V1376" s="9" t="n">
        <x:f>O1376*T1376</x:f>
        <x:v>331.95328542094455</x:v>
      </x:c>
      <x:c r="W1376" s="9" t="n">
        <x:f>Q1376*T1376</x:f>
        <x:v>0</x:v>
      </x:c>
      <x:c r="X1376" s="9" t="n">
        <x:f>R1376*T1376</x:f>
        <x:v>0</x:v>
      </x:c>
      <x:c r="Y1376" s="9" t="n">
        <x:f>S1376*T1376</x:f>
        <x:v>331.95328542094455</x:v>
      </x:c>
      <x:c r="Z1376" s="9" t="n">
        <x:f>IF(ISNUMBER(U1376),S1376*(U1376-T1376),"n.a.")</x:f>
        <x:v>30.020123203285447</x:v>
      </x:c>
      <x:c r="AA1376" s="9" t="n">
        <x:f>IF(ISNUMBER(U1376),Y1376,0)</x:f>
        <x:v>331.95328542094455</x:v>
      </x:c>
      <x:c r="AB1376" s="7" t="n">
        <x:f>MAX(0,L1376-SUM(F1376:K1376))</x:f>
        <x:v>0</x:v>
      </x:c>
    </x:row>
    <x:row r="1377" ht="22" customHeight="1">
      <x:c r="A1377" s="18" t="n">
        <x:f>Summary!D$41</x:f>
        <x:v>46357</x:v>
      </x:c>
      <x:c r="B1377" s="2" t="str">
        <x:f>'Inventory detail'!A251</x:f>
        <x:v>POUC</x:v>
      </x:c>
      <x:c r="C1377" s="2" t="str">
        <x:f>'Inventory detail'!B251</x:f>
        <x:v>60</x:v>
      </x:c>
      <x:c r="D1377" s="2" t="str">
        <x:f>'Inventory detail'!C251</x:f>
        <x:v>LEG10</x:v>
      </x:c>
      <x:c r="E1377" s="10" t="n">
        <x:f>A251</x:f>
        <x:v>46327</x:v>
      </x:c>
      <x:c r="F1377" s="7" t="n">
        <x:f>O251</x:f>
        <x:v>5579.363449691992</x:v>
      </x:c>
      <x:c r="G1377" s="7" t="n">
        <x:f>Q251</x:f>
        <x:v>750</x:v>
      </x:c>
      <x:c r="H1377" s="7" t="n">
        <x:f>R251</x:f>
        <x:v>0</x:v>
      </x:c>
      <x:c r="I1377" s="7" t="n">
        <x:f>SUMIFS('PO detail'!$W$1745:$W$1748,'PO detail'!$V$1745:$V$1748,"&gt;="&amp;E1377,'PO detail'!$V$1745:$V$1748,"&lt;"&amp;A1377)</x:f>
        <x:v>0</x:v>
      </x:c>
      <x:c r="J1377" s="7" t="n">
        <x:f>SUMIFS('PO detail'!$X$1745:$X$1748,'PO detail'!$V$1745:$V$1748,"&gt;="&amp;E1377,'PO detail'!$V$1745:$V$1748,"&lt;"&amp;A1377)</x:f>
        <x:v>1000</x:v>
      </x:c>
      <x:c r="K1377" s="7" t="n">
        <x:f>SUMIFS('PO detail'!$Y$1745:$Y$1748,'PO detail'!$V$1745:$V$1748,"&gt;="&amp;E1377,'PO detail'!$V$1745:$V$1748,"&lt;"&amp;A1377)</x:f>
        <x:v>0</x:v>
      </x:c>
      <x:c r="L1377" s="7" t="n">
        <x:f>'Inventory detail'!F251*Summary!$K$5*(A1377-E1377)/Summary!$K$6</x:f>
        <x:v>874.7433264887063</x:v>
      </x:c>
      <x:c r="M1377" s="7" t="n">
        <x:f>MAX(0,H1377-L1377)</x:f>
        <x:v>0</x:v>
      </x:c>
      <x:c r="N1377" s="7" t="n">
        <x:f>MAX(0,L1377-H1377)</x:f>
        <x:v>874.7433264887063</x:v>
      </x:c>
      <x:c r="O1377" s="7" t="n">
        <x:f>MAX(0,F1377+I1377-N1377)</x:f>
        <x:v>4704.620123203285</x:v>
      </x:c>
      <x:c r="P1377" s="7" t="n">
        <x:f>MAX(0,N1377-F1377-I1377)</x:f>
        <x:v>0</x:v>
      </x:c>
      <x:c r="Q1377" s="7" t="n">
        <x:f>MAX(0,G1377+J1377-P1377)</x:f>
        <x:v>1750</x:v>
      </x:c>
      <x:c r="R1377" s="7" t="n">
        <x:f>M1377+MAX(0,K1377-MAX(0,P1377-G1377-J1377))</x:f>
        <x:v>0</x:v>
      </x:c>
      <x:c r="S1377" s="7" t="n">
        <x:f>SUM(O1377,Q1377,R1377)</x:f>
        <x:v>6454.620123203285</x:v>
      </x:c>
      <x:c r="T1377" s="14" t="n">
        <x:f>'Inventory detail'!T251</x:f>
        <x:v>0.1796</x:v>
      </x:c>
      <x:c r="U1377" s="14" t="n">
        <x:f>'Inventory detail'!U251</x:f>
        <x:v>0.19569</x:v>
      </x:c>
      <x:c r="V1377" s="9" t="n">
        <x:f>O1377*T1377</x:f>
        <x:v>844.9497741273101</x:v>
      </x:c>
      <x:c r="W1377" s="9" t="n">
        <x:f>Q1377*T1377</x:f>
        <x:v>314.3</x:v>
      </x:c>
      <x:c r="X1377" s="9" t="n">
        <x:f>R1377*T1377</x:f>
        <x:v>0</x:v>
      </x:c>
      <x:c r="Y1377" s="9" t="n">
        <x:f>S1377*T1377</x:f>
        <x:v>1159.24977412731</x:v>
      </x:c>
      <x:c r="Z1377" s="9" t="n">
        <x:f>IF(ISNUMBER(U1377),S1377*(U1377-T1377),"n.a.")</x:f>
        <x:v>103.85483778234082</x:v>
      </x:c>
      <x:c r="AA1377" s="9" t="n">
        <x:f>IF(ISNUMBER(U1377),Y1377,0)</x:f>
        <x:v>1159.24977412731</x:v>
      </x:c>
      <x:c r="AB1377" s="7" t="n">
        <x:f>MAX(0,L1377-SUM(F1377:K1377))</x:f>
        <x:v>0</x:v>
      </x:c>
    </x:row>
    <x:row r="1378" ht="22" customHeight="1">
      <x:c r="A1378" s="18" t="n">
        <x:f>Summary!D$41</x:f>
        <x:v>46357</x:v>
      </x:c>
      <x:c r="B1378" s="2" t="str">
        <x:f>'Inventory detail'!A252</x:f>
        <x:v>COIL</x:v>
      </x:c>
      <x:c r="C1378" s="2" t="str">
        <x:f>'Inventory detail'!B252</x:f>
        <x:v>60</x:v>
      </x:c>
      <x:c r="D1378" s="2" t="str">
        <x:f>'Inventory detail'!C252</x:f>
        <x:v>6CLR12-4</x:v>
      </x:c>
      <x:c r="E1378" s="10" t="n">
        <x:f>A252</x:f>
        <x:v>46327</x:v>
      </x:c>
      <x:c r="F1378" s="7" t="n">
        <x:f>O252</x:f>
        <x:v>4232.514496919918</x:v>
      </x:c>
      <x:c r="G1378" s="7" t="n">
        <x:f>Q252</x:f>
        <x:v>0</x:v>
      </x:c>
      <x:c r="H1378" s="7" t="n">
        <x:f>R252</x:f>
        <x:v>0</x:v>
      </x:c>
      <x:c r="I1378" s="7" t="n">
        <x:f>SUMIFS('PO detail'!$W$1352:$W$1354,'PO detail'!$V$1352:$V$1354,"&gt;="&amp;E1378,'PO detail'!$V$1352:$V$1354,"&lt;"&amp;A1378)</x:f>
        <x:v>0</x:v>
      </x:c>
      <x:c r="J1378" s="7" t="n">
        <x:f>SUMIFS('PO detail'!$X$1352:$X$1354,'PO detail'!$V$1352:$V$1354,"&gt;="&amp;E1378,'PO detail'!$V$1352:$V$1354,"&lt;"&amp;A1378)</x:f>
        <x:v>0</x:v>
      </x:c>
      <x:c r="K1378" s="7" t="n">
        <x:f>SUMIFS('PO detail'!$Y$1352:$Y$1354,'PO detail'!$V$1352:$V$1354,"&gt;="&amp;E1378,'PO detail'!$V$1352:$V$1354,"&lt;"&amp;A1378)</x:f>
        <x:v>0</x:v>
      </x:c>
      <x:c r="L1378" s="7" t="n">
        <x:f>'Inventory detail'!F252*Summary!$K$5*(A1378-E1378)/Summary!$K$6</x:f>
        <x:v>870.6332648870637</x:v>
      </x:c>
      <x:c r="M1378" s="7" t="n">
        <x:f>MAX(0,H1378-L1378)</x:f>
        <x:v>0</x:v>
      </x:c>
      <x:c r="N1378" s="7" t="n">
        <x:f>MAX(0,L1378-H1378)</x:f>
        <x:v>870.6332648870637</x:v>
      </x:c>
      <x:c r="O1378" s="7" t="n">
        <x:f>MAX(0,F1378+I1378-N1378)</x:f>
        <x:v>3361.8812320328543</x:v>
      </x:c>
      <x:c r="P1378" s="7" t="n">
        <x:f>MAX(0,N1378-F1378-I1378)</x:f>
        <x:v>0</x:v>
      </x:c>
      <x:c r="Q1378" s="7" t="n">
        <x:f>MAX(0,G1378+J1378-P1378)</x:f>
        <x:v>0</x:v>
      </x:c>
      <x:c r="R1378" s="7" t="n">
        <x:f>M1378+MAX(0,K1378-MAX(0,P1378-G1378-J1378))</x:f>
        <x:v>0</x:v>
      </x:c>
      <x:c r="S1378" s="7" t="n">
        <x:f>SUM(O1378,Q1378,R1378)</x:f>
        <x:v>3361.8812320328543</x:v>
      </x:c>
      <x:c r="T1378" s="14" t="n">
        <x:f>'Inventory detail'!T252</x:f>
        <x:v>0.0365</x:v>
      </x:c>
      <x:c r="U1378" s="14" t="n">
        <x:f>'Inventory detail'!U252</x:f>
        <x:v>0.0356915</x:v>
      </x:c>
      <x:c r="V1378" s="9" t="n">
        <x:f>O1378*T1378</x:f>
        <x:v>122.70866496919918</x:v>
      </x:c>
      <x:c r="W1378" s="9" t="n">
        <x:f>Q1378*T1378</x:f>
        <x:v>0</x:v>
      </x:c>
      <x:c r="X1378" s="9" t="n">
        <x:f>R1378*T1378</x:f>
        <x:v>0</x:v>
      </x:c>
      <x:c r="Y1378" s="9" t="n">
        <x:f>S1378*T1378</x:f>
        <x:v>122.70866496919918</x:v>
      </x:c>
      <x:c r="Z1378" s="9" t="n">
        <x:f>IF(ISNUMBER(U1378),S1378*(U1378-T1378),"n.a.")</x:f>
        <x:v>-2.718080976098552</x:v>
      </x:c>
      <x:c r="AA1378" s="9" t="n">
        <x:f>IF(ISNUMBER(U1378),Y1378,0)</x:f>
        <x:v>122.70866496919918</x:v>
      </x:c>
      <x:c r="AB1378" s="7" t="n">
        <x:f>MAX(0,L1378-SUM(F1378:K1378))</x:f>
        <x:v>0</x:v>
      </x:c>
    </x:row>
    <x:row r="1379" ht="22" customHeight="1">
      <x:c r="A1379" s="18" t="n">
        <x:f>Summary!D$41</x:f>
        <x:v>46357</x:v>
      </x:c>
      <x:c r="B1379" s="2" t="str">
        <x:f>'Inventory detail'!A253</x:f>
        <x:v>COIL</x:v>
      </x:c>
      <x:c r="C1379" s="2" t="str">
        <x:f>'Inventory detail'!B253</x:f>
        <x:v>10</x:v>
      </x:c>
      <x:c r="D1379" s="2" t="str">
        <x:f>'Inventory detail'!C253</x:f>
        <x:v>7BLK36-4</x:v>
      </x:c>
      <x:c r="E1379" s="10" t="n">
        <x:f>A253</x:f>
        <x:v>46327</x:v>
      </x:c>
      <x:c r="F1379" s="7" t="n">
        <x:f>O253</x:f>
        <x:v>2838.8090349075974</x:v>
      </x:c>
      <x:c r="G1379" s="7" t="n">
        <x:f>Q253</x:f>
        <x:v>0</x:v>
      </x:c>
      <x:c r="H1379" s="7" t="n">
        <x:f>R253</x:f>
        <x:v>0</x:v>
      </x:c>
      <x:c r="I1379" s="7" t="n">
        <x:f>SUMIFS('PO detail'!$W$484:$W$489,'PO detail'!$V$484:$V$489,"&gt;="&amp;E1379,'PO detail'!$V$484:$V$489,"&lt;"&amp;A1379)</x:f>
        <x:v>0</x:v>
      </x:c>
      <x:c r="J1379" s="7" t="n">
        <x:f>SUMIFS('PO detail'!$X$484:$X$489,'PO detail'!$V$484:$V$489,"&gt;="&amp;E1379,'PO detail'!$V$484:$V$489,"&lt;"&amp;A1379)</x:f>
        <x:v>0</x:v>
      </x:c>
      <x:c r="K1379" s="7" t="n">
        <x:f>SUMIFS('PO detail'!$Y$484:$Y$489,'PO detail'!$V$484:$V$489,"&gt;="&amp;E1379,'PO detail'!$V$484:$V$489,"&lt;"&amp;A1379)</x:f>
        <x:v>0</x:v>
      </x:c>
      <x:c r="L1379" s="7" t="n">
        <x:f>'Inventory detail'!F253*Summary!$K$5*(A1379-E1379)/Summary!$K$6</x:f>
        <x:v>862.4229979466119</x:v>
      </x:c>
      <x:c r="M1379" s="7" t="n">
        <x:f>MAX(0,H1379-L1379)</x:f>
        <x:v>0</x:v>
      </x:c>
      <x:c r="N1379" s="7" t="n">
        <x:f>MAX(0,L1379-H1379)</x:f>
        <x:v>862.4229979466119</x:v>
      </x:c>
      <x:c r="O1379" s="7" t="n">
        <x:f>MAX(0,F1379+I1379-N1379)</x:f>
        <x:v>1976.3860369609856</x:v>
      </x:c>
      <x:c r="P1379" s="7" t="n">
        <x:f>MAX(0,N1379-F1379-I1379)</x:f>
        <x:v>0</x:v>
      </x:c>
      <x:c r="Q1379" s="7" t="n">
        <x:f>MAX(0,G1379+J1379-P1379)</x:f>
        <x:v>0</x:v>
      </x:c>
      <x:c r="R1379" s="7" t="n">
        <x:f>M1379+MAX(0,K1379-MAX(0,P1379-G1379-J1379))</x:f>
        <x:v>0</x:v>
      </x:c>
      <x:c r="S1379" s="7" t="n">
        <x:f>SUM(O1379,Q1379,R1379)</x:f>
        <x:v>1976.3860369609856</x:v>
      </x:c>
      <x:c r="T1379" s="14" t="n">
        <x:f>'Inventory detail'!T253</x:f>
        <x:v>0.1148</x:v>
      </x:c>
      <x:c r="U1379" s="14" t="n">
        <x:f>'Inventory detail'!U253</x:f>
        <x:v>0.11248899999999999</x:v>
      </x:c>
      <x:c r="V1379" s="9" t="n">
        <x:f>O1379*T1379</x:f>
        <x:v>226.88911704312116</x:v>
      </x:c>
      <x:c r="W1379" s="9" t="n">
        <x:f>Q1379*T1379</x:f>
        <x:v>0</x:v>
      </x:c>
      <x:c r="X1379" s="9" t="n">
        <x:f>R1379*T1379</x:f>
        <x:v>0</x:v>
      </x:c>
      <x:c r="Y1379" s="9" t="n">
        <x:f>S1379*T1379</x:f>
        <x:v>226.88911704312116</x:v>
      </x:c>
      <x:c r="Z1379" s="9" t="n">
        <x:f>IF(ISNUMBER(U1379),S1379*(U1379-T1379),"n.a.")</x:f>
        <x:v>-4.567428131416853</x:v>
      </x:c>
      <x:c r="AA1379" s="9" t="n">
        <x:f>IF(ISNUMBER(U1379),Y1379,0)</x:f>
        <x:v>226.88911704312116</x:v>
      </x:c>
      <x:c r="AB1379" s="7" t="n">
        <x:f>MAX(0,L1379-SUM(F1379:K1379))</x:f>
        <x:v>0</x:v>
      </x:c>
    </x:row>
    <x:row r="1380" ht="22" customHeight="1">
      <x:c r="A1380" s="18" t="n">
        <x:f>Summary!D$41</x:f>
        <x:v>46357</x:v>
      </x:c>
      <x:c r="B1380" s="2" t="str">
        <x:f>'Inventory detail'!A254</x:f>
        <x:v>COIL</x:v>
      </x:c>
      <x:c r="C1380" s="2" t="str">
        <x:f>'Inventory detail'!B254</x:f>
        <x:v>10</x:v>
      </x:c>
      <x:c r="D1380" s="2" t="str">
        <x:f>'Inventory detail'!C254</x:f>
        <x:v>14CLR12-4</x:v>
      </x:c>
      <x:c r="E1380" s="10" t="n">
        <x:f>A254</x:f>
        <x:v>46327</x:v>
      </x:c>
      <x:c r="F1380" s="7" t="n">
        <x:f>O254</x:f>
        <x:v>5245.1035728952775</x:v>
      </x:c>
      <x:c r="G1380" s="7" t="n">
        <x:f>Q254</x:f>
        <x:v>0</x:v>
      </x:c>
      <x:c r="H1380" s="7" t="n">
        <x:f>R254</x:f>
        <x:v>0</x:v>
      </x:c>
      <x:c r="I1380" s="7" t="n">
        <x:f>SUMIFS('PO detail'!$W$180:$W$182,'PO detail'!$V$180:$V$182,"&gt;="&amp;E1380,'PO detail'!$V$180:$V$182,"&lt;"&amp;A1380)</x:f>
        <x:v>0</x:v>
      </x:c>
      <x:c r="J1380" s="7" t="n">
        <x:f>SUMIFS('PO detail'!$X$180:$X$182,'PO detail'!$V$180:$V$182,"&gt;="&amp;E1380,'PO detail'!$V$180:$V$182,"&lt;"&amp;A1380)</x:f>
        <x:v>0</x:v>
      </x:c>
      <x:c r="K1380" s="7" t="n">
        <x:f>SUMIFS('PO detail'!$Y$180:$Y$182,'PO detail'!$V$180:$V$182,"&gt;="&amp;E1380,'PO detail'!$V$180:$V$182,"&lt;"&amp;A1380)</x:f>
        <x:v>0</x:v>
      </x:c>
      <x:c r="L1380" s="7" t="n">
        <x:f>'Inventory detail'!F254*Summary!$K$5*(A1380-E1380)/Summary!$K$6</x:f>
        <x:v>854.2127310061601</x:v>
      </x:c>
      <x:c r="M1380" s="7" t="n">
        <x:f>MAX(0,H1380-L1380)</x:f>
        <x:v>0</x:v>
      </x:c>
      <x:c r="N1380" s="7" t="n">
        <x:f>MAX(0,L1380-H1380)</x:f>
        <x:v>854.2127310061601</x:v>
      </x:c>
      <x:c r="O1380" s="7" t="n">
        <x:f>MAX(0,F1380+I1380-N1380)</x:f>
        <x:v>4390.890841889117</x:v>
      </x:c>
      <x:c r="P1380" s="7" t="n">
        <x:f>MAX(0,N1380-F1380-I1380)</x:f>
        <x:v>0</x:v>
      </x:c>
      <x:c r="Q1380" s="7" t="n">
        <x:f>MAX(0,G1380+J1380-P1380)</x:f>
        <x:v>0</x:v>
      </x:c>
      <x:c r="R1380" s="7" t="n">
        <x:f>M1380+MAX(0,K1380-MAX(0,P1380-G1380-J1380))</x:f>
        <x:v>0</x:v>
      </x:c>
      <x:c r="S1380" s="7" t="n">
        <x:f>SUM(O1380,Q1380,R1380)</x:f>
        <x:v>4390.890841889117</x:v>
      </x:c>
      <x:c r="T1380" s="14" t="n">
        <x:f>'Inventory detail'!T254</x:f>
        <x:v>0.09179999999999999</x:v>
      </x:c>
      <x:c r="U1380" s="14" t="n">
        <x:f>'Inventory detail'!U254</x:f>
        <x:v>0.089947</x:v>
      </x:c>
      <x:c r="V1380" s="9" t="n">
        <x:f>O1380*T1380</x:f>
        <x:v>403.0837792854209</x:v>
      </x:c>
      <x:c r="W1380" s="9" t="n">
        <x:f>Q1380*T1380</x:f>
        <x:v>0</x:v>
      </x:c>
      <x:c r="X1380" s="9" t="n">
        <x:f>R1380*T1380</x:f>
        <x:v>0</x:v>
      </x:c>
      <x:c r="Y1380" s="9" t="n">
        <x:f>S1380*T1380</x:f>
        <x:v>403.0837792854209</x:v>
      </x:c>
      <x:c r="Z1380" s="9" t="n">
        <x:f>IF(ISNUMBER(U1380),S1380*(U1380-T1380),"n.a.")</x:f>
        <x:v>-8.136320730020506</x:v>
      </x:c>
      <x:c r="AA1380" s="9" t="n">
        <x:f>IF(ISNUMBER(U1380),Y1380,0)</x:f>
        <x:v>403.0837792854209</x:v>
      </x:c>
      <x:c r="AB1380" s="7" t="n">
        <x:f>MAX(0,L1380-SUM(F1380:K1380))</x:f>
        <x:v>0</x:v>
      </x:c>
    </x:row>
    <x:row r="1381" ht="22" customHeight="1">
      <x:c r="A1381" s="18" t="n">
        <x:f>Summary!D$41</x:f>
        <x:v>46357</x:v>
      </x:c>
      <x:c r="B1381" s="2" t="str">
        <x:f>'Inventory detail'!A255</x:f>
        <x:v>COIL</x:v>
      </x:c>
      <x:c r="C1381" s="2" t="str">
        <x:f>'Inventory detail'!B255</x:f>
        <x:v>30</x:v>
      </x:c>
      <x:c r="D1381" s="2" t="str">
        <x:f>'Inventory detail'!C255</x:f>
        <x:v>28BLK12-4</x:v>
      </x:c>
      <x:c r="E1381" s="10" t="n">
        <x:f>A255</x:f>
        <x:v>46327</x:v>
      </x:c>
      <x:c r="F1381" s="7" t="n">
        <x:f>O255</x:f>
        <x:v>845.1035728952772</x:v>
      </x:c>
      <x:c r="G1381" s="7" t="n">
        <x:f>Q255</x:f>
        <x:v>0</x:v>
      </x:c>
      <x:c r="H1381" s="7" t="n">
        <x:f>R255</x:f>
        <x:v>0</x:v>
      </x:c>
      <x:c r="I1381" s="7" t="n">
        <x:f>SUMIFS('PO detail'!$W$874:$W$881,'PO detail'!$V$874:$V$881,"&gt;="&amp;E1381,'PO detail'!$V$874:$V$881,"&lt;"&amp;A1381)</x:f>
        <x:v>3600</x:v>
      </x:c>
      <x:c r="J1381" s="7" t="n">
        <x:f>SUMIFS('PO detail'!$X$874:$X$881,'PO detail'!$V$874:$V$881,"&gt;="&amp;E1381,'PO detail'!$V$874:$V$881,"&lt;"&amp;A1381)</x:f>
        <x:v>0</x:v>
      </x:c>
      <x:c r="K1381" s="7" t="n">
        <x:f>SUMIFS('PO detail'!$Y$874:$Y$881,'PO detail'!$V$874:$V$881,"&gt;="&amp;E1381,'PO detail'!$V$874:$V$881,"&lt;"&amp;A1381)</x:f>
        <x:v>0</x:v>
      </x:c>
      <x:c r="L1381" s="7" t="n">
        <x:f>'Inventory detail'!F255*Summary!$K$5*(A1381-E1381)/Summary!$K$6</x:f>
        <x:v>854.2127310061601</x:v>
      </x:c>
      <x:c r="M1381" s="7" t="n">
        <x:f>MAX(0,H1381-L1381)</x:f>
        <x:v>0</x:v>
      </x:c>
      <x:c r="N1381" s="7" t="n">
        <x:f>MAX(0,L1381-H1381)</x:f>
        <x:v>854.2127310061601</x:v>
      </x:c>
      <x:c r="O1381" s="7" t="n">
        <x:f>MAX(0,F1381+I1381-N1381)</x:f>
        <x:v>3590.8908418891174</x:v>
      </x:c>
      <x:c r="P1381" s="7" t="n">
        <x:f>MAX(0,N1381-F1381-I1381)</x:f>
        <x:v>0</x:v>
      </x:c>
      <x:c r="Q1381" s="7" t="n">
        <x:f>MAX(0,G1381+J1381-P1381)</x:f>
        <x:v>0</x:v>
      </x:c>
      <x:c r="R1381" s="7" t="n">
        <x:f>M1381+MAX(0,K1381-MAX(0,P1381-G1381-J1381))</x:f>
        <x:v>0</x:v>
      </x:c>
      <x:c r="S1381" s="7" t="n">
        <x:f>SUM(O1381,Q1381,R1381)</x:f>
        <x:v>3590.8908418891174</x:v>
      </x:c>
      <x:c r="T1381" s="14" t="n">
        <x:f>'Inventory detail'!T255</x:f>
        <x:v>0.17559999999999998</x:v>
      </x:c>
      <x:c r="U1381" s="14" t="n">
        <x:f>'Inventory detail'!U255</x:f>
        <x:v>0.1720485</x:v>
      </x:c>
      <x:c r="V1381" s="9" t="n">
        <x:f>O1381*T1381</x:f>
        <x:v>630.560431835729</x:v>
      </x:c>
      <x:c r="W1381" s="9" t="n">
        <x:f>Q1381*T1381</x:f>
        <x:v>0</x:v>
      </x:c>
      <x:c r="X1381" s="9" t="n">
        <x:f>R1381*T1381</x:f>
        <x:v>0</x:v>
      </x:c>
      <x:c r="Y1381" s="9" t="n">
        <x:f>S1381*T1381</x:f>
        <x:v>630.560431835729</x:v>
      </x:c>
      <x:c r="Z1381" s="9" t="n">
        <x:f>IF(ISNUMBER(U1381),S1381*(U1381-T1381),"n.a.")</x:f>
        <x:v>-12.753048824969147</x:v>
      </x:c>
      <x:c r="AA1381" s="9" t="n">
        <x:f>IF(ISNUMBER(U1381),Y1381,0)</x:f>
        <x:v>630.560431835729</x:v>
      </x:c>
      <x:c r="AB1381" s="7" t="n">
        <x:f>MAX(0,L1381-SUM(F1381:K1381))</x:f>
        <x:v>0</x:v>
      </x:c>
    </x:row>
    <x:row r="1382" ht="22" customHeight="1">
      <x:c r="A1382" s="18" t="n">
        <x:f>Summary!D$41</x:f>
        <x:v>46357</x:v>
      </x:c>
      <x:c r="B1382" s="2" t="str">
        <x:f>'Inventory detail'!A256</x:f>
        <x:v>COIL</x:v>
      </x:c>
      <x:c r="C1382" s="2" t="str">
        <x:f>'Inventory detail'!B256</x:f>
        <x:v>60</x:v>
      </x:c>
      <x:c r="D1382" s="2" t="str">
        <x:f>'Inventory detail'!C256</x:f>
        <x:v>25WHT12-4</x:v>
      </x:c>
      <x:c r="E1382" s="10" t="n">
        <x:f>A256</x:f>
        <x:v>46327</x:v>
      </x:c>
      <x:c r="F1382" s="7" t="n">
        <x:f>O256</x:f>
        <x:v>2045.1035728952772</x:v>
      </x:c>
      <x:c r="G1382" s="7" t="n">
        <x:f>Q256</x:f>
        <x:v>0</x:v>
      </x:c>
      <x:c r="H1382" s="7" t="n">
        <x:f>R256</x:f>
        <x:v>0</x:v>
      </x:c>
      <x:c r="I1382" s="7" t="n">
        <x:f>SUMIFS('PO detail'!$W$1244:$W$1249,'PO detail'!$V$1244:$V$1249,"&gt;="&amp;E1382,'PO detail'!$V$1244:$V$1249,"&lt;"&amp;A1382)</x:f>
        <x:v>2400</x:v>
      </x:c>
      <x:c r="J1382" s="7" t="n">
        <x:f>SUMIFS('PO detail'!$X$1244:$X$1249,'PO detail'!$V$1244:$V$1249,"&gt;="&amp;E1382,'PO detail'!$V$1244:$V$1249,"&lt;"&amp;A1382)</x:f>
        <x:v>0</x:v>
      </x:c>
      <x:c r="K1382" s="7" t="n">
        <x:f>SUMIFS('PO detail'!$Y$1244:$Y$1249,'PO detail'!$V$1244:$V$1249,"&gt;="&amp;E1382,'PO detail'!$V$1244:$V$1249,"&lt;"&amp;A1382)</x:f>
        <x:v>0</x:v>
      </x:c>
      <x:c r="L1382" s="7" t="n">
        <x:f>'Inventory detail'!F256*Summary!$K$5*(A1382-E1382)/Summary!$K$6</x:f>
        <x:v>854.2127310061601</x:v>
      </x:c>
      <x:c r="M1382" s="7" t="n">
        <x:f>MAX(0,H1382-L1382)</x:f>
        <x:v>0</x:v>
      </x:c>
      <x:c r="N1382" s="7" t="n">
        <x:f>MAX(0,L1382-H1382)</x:f>
        <x:v>854.2127310061601</x:v>
      </x:c>
      <x:c r="O1382" s="7" t="n">
        <x:f>MAX(0,F1382+I1382-N1382)</x:f>
        <x:v>3590.8908418891174</x:v>
      </x:c>
      <x:c r="P1382" s="7" t="n">
        <x:f>MAX(0,N1382-F1382-I1382)</x:f>
        <x:v>0</x:v>
      </x:c>
      <x:c r="Q1382" s="7" t="n">
        <x:f>MAX(0,G1382+J1382-P1382)</x:f>
        <x:v>0</x:v>
      </x:c>
      <x:c r="R1382" s="7" t="n">
        <x:f>M1382+MAX(0,K1382-MAX(0,P1382-G1382-J1382))</x:f>
        <x:v>0</x:v>
      </x:c>
      <x:c r="S1382" s="7" t="n">
        <x:f>SUM(O1382,Q1382,R1382)</x:f>
        <x:v>3590.8908418891174</x:v>
      </x:c>
      <x:c r="T1382" s="14" t="n">
        <x:f>'Inventory detail'!T256</x:f>
        <x:v>0.2144</x:v>
      </x:c>
      <x:c r="U1382" s="14" t="n">
        <x:f>'Inventory detail'!U256</x:f>
        <x:v>0.2100605</x:v>
      </x:c>
      <x:c r="V1382" s="9" t="n">
        <x:f>O1382*T1382</x:f>
        <x:v>769.8869965010268</x:v>
      </x:c>
      <x:c r="W1382" s="9" t="n">
        <x:f>Q1382*T1382</x:f>
        <x:v>0</x:v>
      </x:c>
      <x:c r="X1382" s="9" t="n">
        <x:f>R1382*T1382</x:f>
        <x:v>0</x:v>
      </x:c>
      <x:c r="Y1382" s="9" t="n">
        <x:f>S1382*T1382</x:f>
        <x:v>769.8869965010268</x:v>
      </x:c>
      <x:c r="Z1382" s="9" t="n">
        <x:f>IF(ISNUMBER(U1382),S1382*(U1382-T1382),"n.a.")</x:f>
        <x:v>-15.582670808377811</x:v>
      </x:c>
      <x:c r="AA1382" s="9" t="n">
        <x:f>IF(ISNUMBER(U1382),Y1382,0)</x:f>
        <x:v>769.8869965010268</x:v>
      </x:c>
      <x:c r="AB1382" s="7" t="n">
        <x:f>MAX(0,L1382-SUM(F1382:K1382))</x:f>
        <x:v>0</x:v>
      </x:c>
    </x:row>
    <x:row r="1383" ht="22" customHeight="1">
      <x:c r="A1383" s="18" t="n">
        <x:f>Summary!D$41</x:f>
        <x:v>46357</x:v>
      </x:c>
      <x:c r="B1383" s="2" t="str">
        <x:f>'Inventory detail'!A257</x:f>
        <x:v>POUC</x:v>
      </x:c>
      <x:c r="C1383" s="2" t="str">
        <x:f>'Inventory detail'!B257</x:f>
        <x:v>10</x:v>
      </x:c>
      <x:c r="D1383" s="2" t="str">
        <x:f>'Inventory detail'!C257</x:f>
        <x:v>KEY5</x:v>
      </x:c>
      <x:c r="E1383" s="10" t="n">
        <x:f>A257</x:f>
        <x:v>46327</x:v>
      </x:c>
      <x:c r="F1383" s="7" t="n">
        <x:f>O257</x:f>
        <x:v>0</x:v>
      </x:c>
      <x:c r="G1383" s="7" t="n">
        <x:f>Q257</x:f>
        <x:v>0</x:v>
      </x:c>
      <x:c r="H1383" s="7" t="n">
        <x:f>R257</x:f>
        <x:v>0</x:v>
      </x:c>
      <x:c r="I1383" s="7" t="n">
        <x:f>0</x:f>
        <x:v>0</x:v>
      </x:c>
      <x:c r="J1383" s="7" t="n">
        <x:f>0</x:f>
        <x:v>0</x:v>
      </x:c>
      <x:c r="K1383" s="7" t="n">
        <x:f>0</x:f>
        <x:v>0</x:v>
      </x:c>
      <x:c r="L1383" s="7" t="n">
        <x:f>'Inventory detail'!F257*Summary!$K$5*(A1383-E1383)/Summary!$K$6</x:f>
        <x:v>854.2127310061601</x:v>
      </x:c>
      <x:c r="M1383" s="7" t="n">
        <x:f>MAX(0,H1383-L1383)</x:f>
        <x:v>0</x:v>
      </x:c>
      <x:c r="N1383" s="7" t="n">
        <x:f>MAX(0,L1383-H1383)</x:f>
        <x:v>854.2127310061601</x:v>
      </x:c>
      <x:c r="O1383" s="7" t="n">
        <x:f>MAX(0,F1383+I1383-N1383)</x:f>
        <x:v>0</x:v>
      </x:c>
      <x:c r="P1383" s="7" t="n">
        <x:f>MAX(0,N1383-F1383-I1383)</x:f>
        <x:v>854.2127310061601</x:v>
      </x:c>
      <x:c r="Q1383" s="7" t="n">
        <x:f>MAX(0,G1383+J1383-P1383)</x:f>
        <x:v>0</x:v>
      </x:c>
      <x:c r="R1383" s="7" t="n">
        <x:f>M1383+MAX(0,K1383-MAX(0,P1383-G1383-J1383))</x:f>
        <x:v>0</x:v>
      </x:c>
      <x:c r="S1383" s="7" t="n">
        <x:f>SUM(O1383,Q1383,R1383)</x:f>
        <x:v>0</x:v>
      </x:c>
      <x:c r="T1383" s="14" t="n">
        <x:f>'Inventory detail'!T257</x:f>
        <x:v>0.0066</x:v>
      </x:c>
      <x:c r="U1383" s="14" t="n">
        <x:f>'Inventory detail'!U257</x:f>
        <x:v>0.008579999999999999</x:v>
      </x:c>
      <x:c r="V1383" s="9" t="n">
        <x:f>O1383*T1383</x:f>
        <x:v>0</x:v>
      </x:c>
      <x:c r="W1383" s="9" t="n">
        <x:f>Q1383*T1383</x:f>
        <x:v>0</x:v>
      </x:c>
      <x:c r="X1383" s="9" t="n">
        <x:f>R1383*T1383</x:f>
        <x:v>0</x:v>
      </x:c>
      <x:c r="Y1383" s="9" t="n">
        <x:f>S1383*T1383</x:f>
        <x:v>0</x:v>
      </x:c>
      <x:c r="Z1383" s="9" t="n">
        <x:f>IF(ISNUMBER(U1383),S1383*(U1383-T1383),"n.a.")</x:f>
        <x:v>0</x:v>
      </x:c>
      <x:c r="AA1383" s="9" t="n">
        <x:f>IF(ISNUMBER(U1383),Y1383,0)</x:f>
        <x:v>0</x:v>
      </x:c>
      <x:c r="AB1383" s="7" t="n">
        <x:f>MAX(0,L1383-SUM(F1383:K1383))</x:f>
        <x:v>854.2127310061601</x:v>
      </x:c>
    </x:row>
    <x:row r="1384" ht="22" customHeight="1">
      <x:c r="A1384" s="18" t="n">
        <x:f>Summary!D$41</x:f>
        <x:v>46357</x:v>
      </x:c>
      <x:c r="B1384" s="2" t="str">
        <x:f>'Inventory detail'!A258</x:f>
        <x:v>POUC</x:v>
      </x:c>
      <x:c r="C1384" s="2" t="str">
        <x:f>'Inventory detail'!B258</x:f>
        <x:v>10</x:v>
      </x:c>
      <x:c r="D1384" s="2" t="str">
        <x:f>'Inventory detail'!C258</x:f>
        <x:v>SMEN10</x:v>
      </x:c>
      <x:c r="E1384" s="10" t="n">
        <x:f>A258</x:f>
        <x:v>46327</x:v>
      </x:c>
      <x:c r="F1384" s="7" t="n">
        <x:f>O258</x:f>
        <x:v>2995.1035728952775</x:v>
      </x:c>
      <x:c r="G1384" s="7" t="n">
        <x:f>Q258</x:f>
        <x:v>3000</x:v>
      </x:c>
      <x:c r="H1384" s="7" t="n">
        <x:f>R258</x:f>
        <x:v>0</x:v>
      </x:c>
      <x:c r="I1384" s="7" t="n">
        <x:f>SUMIFS('PO detail'!$W$1598:$W$1602,'PO detail'!$V$1598:$V$1602,"&gt;="&amp;E1384,'PO detail'!$V$1598:$V$1602,"&lt;"&amp;A1384)</x:f>
        <x:v>0</x:v>
      </x:c>
      <x:c r="J1384" s="7" t="n">
        <x:f>SUMIFS('PO detail'!$X$1598:$X$1602,'PO detail'!$V$1598:$V$1602,"&gt;="&amp;E1384,'PO detail'!$V$1598:$V$1602,"&lt;"&amp;A1384)</x:f>
        <x:v>1000</x:v>
      </x:c>
      <x:c r="K1384" s="7" t="n">
        <x:f>SUMIFS('PO detail'!$Y$1598:$Y$1602,'PO detail'!$V$1598:$V$1602,"&gt;="&amp;E1384,'PO detail'!$V$1598:$V$1602,"&lt;"&amp;A1384)</x:f>
        <x:v>0</x:v>
      </x:c>
      <x:c r="L1384" s="7" t="n">
        <x:f>'Inventory detail'!F258*Summary!$K$5*(A1384-E1384)/Summary!$K$6</x:f>
        <x:v>854.2127310061601</x:v>
      </x:c>
      <x:c r="M1384" s="7" t="n">
        <x:f>MAX(0,H1384-L1384)</x:f>
        <x:v>0</x:v>
      </x:c>
      <x:c r="N1384" s="7" t="n">
        <x:f>MAX(0,L1384-H1384)</x:f>
        <x:v>854.2127310061601</x:v>
      </x:c>
      <x:c r="O1384" s="7" t="n">
        <x:f>MAX(0,F1384+I1384-N1384)</x:f>
        <x:v>2140.8908418891174</x:v>
      </x:c>
      <x:c r="P1384" s="7" t="n">
        <x:f>MAX(0,N1384-F1384-I1384)</x:f>
        <x:v>0</x:v>
      </x:c>
      <x:c r="Q1384" s="7" t="n">
        <x:f>MAX(0,G1384+J1384-P1384)</x:f>
        <x:v>4000</x:v>
      </x:c>
      <x:c r="R1384" s="7" t="n">
        <x:f>M1384+MAX(0,K1384-MAX(0,P1384-G1384-J1384))</x:f>
        <x:v>0</x:v>
      </x:c>
      <x:c r="S1384" s="7" t="n">
        <x:f>SUM(O1384,Q1384,R1384)</x:f>
        <x:v>6140.890841889117</x:v>
      </x:c>
      <x:c r="T1384" s="14" t="n">
        <x:f>'Inventory detail'!T258</x:f>
        <x:v>0.2783</x:v>
      </x:c>
      <x:c r="U1384" s="14" t="n">
        <x:f>'Inventory detail'!U258</x:f>
        <x:v>0.303435</x:v>
      </x:c>
      <x:c r="V1384" s="9" t="n">
        <x:f>O1384*T1384</x:f>
        <x:v>595.8099212977413</x:v>
      </x:c>
      <x:c r="W1384" s="9" t="n">
        <x:f>Q1384*T1384</x:f>
        <x:v>1113.2</x:v>
      </x:c>
      <x:c r="X1384" s="9" t="n">
        <x:f>R1384*T1384</x:f>
        <x:v>0</x:v>
      </x:c>
      <x:c r="Y1384" s="9" t="n">
        <x:f>S1384*T1384</x:f>
        <x:v>1709.0099212977411</x:v>
      </x:c>
      <x:c r="Z1384" s="9" t="n">
        <x:f>IF(ISNUMBER(U1384),S1384*(U1384-T1384),"n.a.")</x:f>
        <x:v>154.35129131088306</x:v>
      </x:c>
      <x:c r="AA1384" s="9" t="n">
        <x:f>IF(ISNUMBER(U1384),Y1384,0)</x:f>
        <x:v>1709.0099212977411</x:v>
      </x:c>
      <x:c r="AB1384" s="7" t="n">
        <x:f>MAX(0,L1384-SUM(F1384:K1384))</x:f>
        <x:v>0</x:v>
      </x:c>
    </x:row>
    <x:row r="1385" ht="22" customHeight="1">
      <x:c r="A1385" s="18" t="n">
        <x:f>Summary!D$41</x:f>
        <x:v>46357</x:v>
      </x:c>
      <x:c r="B1385" s="2" t="str">
        <x:f>'Inventory detail'!A259</x:f>
        <x:v>POUC</x:v>
      </x:c>
      <x:c r="C1385" s="2" t="str">
        <x:f>'Inventory detail'!B259</x:f>
        <x:v>30</x:v>
      </x:c>
      <x:c r="D1385" s="2" t="str">
        <x:f>'Inventory detail'!C259</x:f>
        <x:v>SMEN5</x:v>
      </x:c>
      <x:c r="E1385" s="10" t="n">
        <x:f>A259</x:f>
        <x:v>46327</x:v>
      </x:c>
      <x:c r="F1385" s="7" t="n">
        <x:f>O259</x:f>
        <x:v>4945.1035728952775</x:v>
      </x:c>
      <x:c r="G1385" s="7" t="n">
        <x:f>Q259</x:f>
        <x:v>2500</x:v>
      </x:c>
      <x:c r="H1385" s="7" t="n">
        <x:f>R259</x:f>
        <x:v>0</x:v>
      </x:c>
      <x:c r="I1385" s="7" t="n">
        <x:f>SUMIFS('PO detail'!$W$1713:$W$1716,'PO detail'!$V$1713:$V$1716,"&gt;="&amp;E1385,'PO detail'!$V$1713:$V$1716,"&lt;"&amp;A1385)</x:f>
        <x:v>0</x:v>
      </x:c>
      <x:c r="J1385" s="7" t="n">
        <x:f>SUMIFS('PO detail'!$X$1713:$X$1716,'PO detail'!$V$1713:$V$1716,"&gt;="&amp;E1385,'PO detail'!$V$1713:$V$1716,"&lt;"&amp;A1385)</x:f>
        <x:v>1000</x:v>
      </x:c>
      <x:c r="K1385" s="7" t="n">
        <x:f>SUMIFS('PO detail'!$Y$1713:$Y$1716,'PO detail'!$V$1713:$V$1716,"&gt;="&amp;E1385,'PO detail'!$V$1713:$V$1716,"&lt;"&amp;A1385)</x:f>
        <x:v>0</x:v>
      </x:c>
      <x:c r="L1385" s="7" t="n">
        <x:f>'Inventory detail'!F259*Summary!$K$5*(A1385-E1385)/Summary!$K$6</x:f>
        <x:v>854.2127310061601</x:v>
      </x:c>
      <x:c r="M1385" s="7" t="n">
        <x:f>MAX(0,H1385-L1385)</x:f>
        <x:v>0</x:v>
      </x:c>
      <x:c r="N1385" s="7" t="n">
        <x:f>MAX(0,L1385-H1385)</x:f>
        <x:v>854.2127310061601</x:v>
      </x:c>
      <x:c r="O1385" s="7" t="n">
        <x:f>MAX(0,F1385+I1385-N1385)</x:f>
        <x:v>4090.8908418891174</x:v>
      </x:c>
      <x:c r="P1385" s="7" t="n">
        <x:f>MAX(0,N1385-F1385-I1385)</x:f>
        <x:v>0</x:v>
      </x:c>
      <x:c r="Q1385" s="7" t="n">
        <x:f>MAX(0,G1385+J1385-P1385)</x:f>
        <x:v>3500</x:v>
      </x:c>
      <x:c r="R1385" s="7" t="n">
        <x:f>M1385+MAX(0,K1385-MAX(0,P1385-G1385-J1385))</x:f>
        <x:v>0</x:v>
      </x:c>
      <x:c r="S1385" s="7" t="n">
        <x:f>SUM(O1385,Q1385,R1385)</x:f>
        <x:v>7590.890841889117</x:v>
      </x:c>
      <x:c r="T1385" s="14" t="n">
        <x:f>'Inventory detail'!T259</x:f>
        <x:v>0.132</x:v>
      </x:c>
      <x:c r="U1385" s="14" t="n">
        <x:f>'Inventory detail'!U259</x:f>
        <x:v>0.14388</x:v>
      </x:c>
      <x:c r="V1385" s="9" t="n">
        <x:f>O1385*T1385</x:f>
        <x:v>539.9975911293635</x:v>
      </x:c>
      <x:c r="W1385" s="9" t="n">
        <x:f>Q1385*T1385</x:f>
        <x:v>462</x:v>
      </x:c>
      <x:c r="X1385" s="9" t="n">
        <x:f>R1385*T1385</x:f>
        <x:v>0</x:v>
      </x:c>
      <x:c r="Y1385" s="9" t="n">
        <x:f>S1385*T1385</x:f>
        <x:v>1001.9975911293635</x:v>
      </x:c>
      <x:c r="Z1385" s="9" t="n">
        <x:f>IF(ISNUMBER(U1385),S1385*(U1385-T1385),"n.a.")</x:f>
        <x:v>90.17978320164272</x:v>
      </x:c>
      <x:c r="AA1385" s="9" t="n">
        <x:f>IF(ISNUMBER(U1385),Y1385,0)</x:f>
        <x:v>1001.9975911293635</x:v>
      </x:c>
      <x:c r="AB1385" s="7" t="n">
        <x:f>MAX(0,L1385-SUM(F1385:K1385))</x:f>
        <x:v>0</x:v>
      </x:c>
    </x:row>
    <x:row r="1386" ht="22" customHeight="1">
      <x:c r="A1386" s="18" t="n">
        <x:f>Summary!D$41</x:f>
        <x:v>46357</x:v>
      </x:c>
      <x:c r="B1386" s="2" t="str">
        <x:f>'Inventory detail'!A260</x:f>
        <x:v>POUC</x:v>
      </x:c>
      <x:c r="C1386" s="2" t="str">
        <x:f>'Inventory detail'!B260</x:f>
        <x:v>10</x:v>
      </x:c>
      <x:c r="D1386" s="2" t="str">
        <x:f>'Inventory detail'!C260</x:f>
        <x:v>RMEN3</x:v>
      </x:c>
      <x:c r="E1386" s="10" t="n">
        <x:f>A260</x:f>
        <x:v>46327</x:v>
      </x:c>
      <x:c r="F1386" s="7" t="n">
        <x:f>O260</x:f>
        <x:v>8151.4056673511295</x:v>
      </x:c>
      <x:c r="G1386" s="7" t="n">
        <x:f>Q260</x:f>
        <x:v>0</x:v>
      </x:c>
      <x:c r="H1386" s="7" t="n">
        <x:f>R260</x:f>
        <x:v>0</x:v>
      </x:c>
      <x:c r="I1386" s="7" t="n">
        <x:f>SUMIFS('PO detail'!$W$1588:$W$1588,'PO detail'!$V$1588:$V$1588,"&gt;="&amp;E1386,'PO detail'!$V$1588:$V$1588,"&lt;"&amp;A1386)</x:f>
        <x:v>0</x:v>
      </x:c>
      <x:c r="J1386" s="7" t="n">
        <x:f>SUMIFS('PO detail'!$X$1588:$X$1588,'PO detail'!$V$1588:$V$1588,"&gt;="&amp;E1386,'PO detail'!$V$1588:$V$1588,"&lt;"&amp;A1386)</x:f>
        <x:v>0</x:v>
      </x:c>
      <x:c r="K1386" s="7" t="n">
        <x:f>SUMIFS('PO detail'!$Y$1588:$Y$1588,'PO detail'!$V$1588:$V$1588,"&gt;="&amp;E1386,'PO detail'!$V$1588:$V$1588,"&lt;"&amp;A1386)</x:f>
        <x:v>0</x:v>
      </x:c>
      <x:c r="L1386" s="7" t="n">
        <x:f>'Inventory detail'!F260*Summary!$K$5*(A1386-E1386)/Summary!$K$6</x:f>
        <x:v>845.9926078028748</x:v>
      </x:c>
      <x:c r="M1386" s="7" t="n">
        <x:f>MAX(0,H1386-L1386)</x:f>
        <x:v>0</x:v>
      </x:c>
      <x:c r="N1386" s="7" t="n">
        <x:f>MAX(0,L1386-H1386)</x:f>
        <x:v>845.9926078028748</x:v>
      </x:c>
      <x:c r="O1386" s="7" t="n">
        <x:f>MAX(0,F1386+I1386-N1386)</x:f>
        <x:v>7305.413059548255</x:v>
      </x:c>
      <x:c r="P1386" s="7" t="n">
        <x:f>MAX(0,N1386-F1386-I1386)</x:f>
        <x:v>0</x:v>
      </x:c>
      <x:c r="Q1386" s="7" t="n">
        <x:f>MAX(0,G1386+J1386-P1386)</x:f>
        <x:v>0</x:v>
      </x:c>
      <x:c r="R1386" s="7" t="n">
        <x:f>M1386+MAX(0,K1386-MAX(0,P1386-G1386-J1386))</x:f>
        <x:v>0</x:v>
      </x:c>
      <x:c r="S1386" s="7" t="n">
        <x:f>SUM(O1386,Q1386,R1386)</x:f>
        <x:v>7305.413059548255</x:v>
      </x:c>
      <x:c r="T1386" s="14" t="n">
        <x:f>'Inventory detail'!T260</x:f>
        <x:v>0.08689999999999999</x:v>
      </x:c>
      <x:c r="U1386" s="14" t="n">
        <x:f>'Inventory detail'!U260</x:f>
        <x:v>0.09487499999999999</x:v>
      </x:c>
      <x:c r="V1386" s="9" t="n">
        <x:f>O1386*T1386</x:f>
        <x:v>634.8403948747433</x:v>
      </x:c>
      <x:c r="W1386" s="9" t="n">
        <x:f>Q1386*T1386</x:f>
        <x:v>0</x:v>
      </x:c>
      <x:c r="X1386" s="9" t="n">
        <x:f>R1386*T1386</x:f>
        <x:v>0</x:v>
      </x:c>
      <x:c r="Y1386" s="9" t="n">
        <x:f>S1386*T1386</x:f>
        <x:v>634.8403948747433</x:v>
      </x:c>
      <x:c r="Z1386" s="9" t="n">
        <x:f>IF(ISNUMBER(U1386),S1386*(U1386-T1386),"n.a.")</x:f>
        <x:v>58.2606691498973</x:v>
      </x:c>
      <x:c r="AA1386" s="9" t="n">
        <x:f>IF(ISNUMBER(U1386),Y1386,0)</x:f>
        <x:v>634.8403948747433</x:v>
      </x:c>
      <x:c r="AB1386" s="7" t="n">
        <x:f>MAX(0,L1386-SUM(F1386:K1386))</x:f>
        <x:v>0</x:v>
      </x:c>
    </x:row>
    <x:row r="1387" ht="22" customHeight="1">
      <x:c r="A1387" s="18" t="n">
        <x:f>Summary!D$41</x:f>
        <x:v>46357</x:v>
      </x:c>
      <x:c r="B1387" s="2" t="str">
        <x:f>'Inventory detail'!A261</x:f>
        <x:v>COIL</x:v>
      </x:c>
      <x:c r="C1387" s="2" t="str">
        <x:f>'Inventory detail'!B261</x:f>
        <x:v>30</x:v>
      </x:c>
      <x:c r="D1387" s="2" t="str">
        <x:f>'Inventory detail'!C261</x:f>
        <x:v>12BLK36-4</x:v>
      </x:c>
      <x:c r="E1387" s="10" t="n">
        <x:f>A261</x:f>
        <x:v>46327</x:v>
      </x:c>
      <x:c r="F1387" s="7" t="n">
        <x:f>O261</x:f>
        <x:v>3657.700205338809</x:v>
      </x:c>
      <x:c r="G1387" s="7" t="n">
        <x:f>Q261</x:f>
        <x:v>0</x:v>
      </x:c>
      <x:c r="H1387" s="7" t="n">
        <x:f>R261</x:f>
        <x:v>0</x:v>
      </x:c>
      <x:c r="I1387" s="7" t="n">
        <x:f>SUMIFS('PO detail'!$W$737:$W$741,'PO detail'!$V$737:$V$741,"&gt;="&amp;E1387,'PO detail'!$V$737:$V$741,"&lt;"&amp;A1387)</x:f>
        <x:v>0</x:v>
      </x:c>
      <x:c r="J1387" s="7" t="n">
        <x:f>SUMIFS('PO detail'!$X$737:$X$741,'PO detail'!$V$737:$V$741,"&gt;="&amp;E1387,'PO detail'!$V$737:$V$741,"&lt;"&amp;A1387)</x:f>
        <x:v>0</x:v>
      </x:c>
      <x:c r="K1387" s="7" t="n">
        <x:f>SUMIFS('PO detail'!$Y$737:$Y$741,'PO detail'!$V$737:$V$741,"&gt;="&amp;E1387,'PO detail'!$V$737:$V$741,"&lt;"&amp;A1387)</x:f>
        <x:v>0</x:v>
      </x:c>
      <x:c r="L1387" s="7" t="n">
        <x:f>'Inventory detail'!F261*Summary!$K$5*(A1387-E1387)/Summary!$K$6</x:f>
        <x:v>837.782340862423</x:v>
      </x:c>
      <x:c r="M1387" s="7" t="n">
        <x:f>MAX(0,H1387-L1387)</x:f>
        <x:v>0</x:v>
      </x:c>
      <x:c r="N1387" s="7" t="n">
        <x:f>MAX(0,L1387-H1387)</x:f>
        <x:v>837.782340862423</x:v>
      </x:c>
      <x:c r="O1387" s="7" t="n">
        <x:f>MAX(0,F1387+I1387-N1387)</x:f>
        <x:v>2819.917864476386</x:v>
      </x:c>
      <x:c r="P1387" s="7" t="n">
        <x:f>MAX(0,N1387-F1387-I1387)</x:f>
        <x:v>0</x:v>
      </x:c>
      <x:c r="Q1387" s="7" t="n">
        <x:f>MAX(0,G1387+J1387-P1387)</x:f>
        <x:v>0</x:v>
      </x:c>
      <x:c r="R1387" s="7" t="n">
        <x:f>M1387+MAX(0,K1387-MAX(0,P1387-G1387-J1387))</x:f>
        <x:v>0</x:v>
      </x:c>
      <x:c r="S1387" s="7" t="n">
        <x:f>SUM(O1387,Q1387,R1387)</x:f>
        <x:v>2819.917864476386</x:v>
      </x:c>
      <x:c r="T1387" s="14" t="n">
        <x:f>'Inventory detail'!T261</x:f>
        <x:v>0.1825</x:v>
      </x:c>
      <x:c r="U1387" s="14" t="n">
        <x:f>'Inventory detail'!U261</x:f>
        <x:v>0.17878899999999998</x:v>
      </x:c>
      <x:c r="V1387" s="9" t="n">
        <x:f>O1387*T1387</x:f>
        <x:v>514.6350102669404</x:v>
      </x:c>
      <x:c r="W1387" s="9" t="n">
        <x:f>Q1387*T1387</x:f>
        <x:v>0</x:v>
      </x:c>
      <x:c r="X1387" s="9" t="n">
        <x:f>R1387*T1387</x:f>
        <x:v>0</x:v>
      </x:c>
      <x:c r="Y1387" s="9" t="n">
        <x:f>S1387*T1387</x:f>
        <x:v>514.6350102669404</x:v>
      </x:c>
      <x:c r="Z1387" s="9" t="n">
        <x:f>IF(ISNUMBER(U1387),S1387*(U1387-T1387),"n.a.")</x:f>
        <x:v>-10.464715195071925</x:v>
      </x:c>
      <x:c r="AA1387" s="9" t="n">
        <x:f>IF(ISNUMBER(U1387),Y1387,0)</x:f>
        <x:v>514.6350102669404</x:v>
      </x:c>
      <x:c r="AB1387" s="7" t="n">
        <x:f>MAX(0,L1387-SUM(F1387:K1387))</x:f>
        <x:v>0</x:v>
      </x:c>
    </x:row>
    <x:row r="1388" ht="22" customHeight="1">
      <x:c r="A1388" s="18" t="n">
        <x:f>Summary!D$41</x:f>
        <x:v>46357</x:v>
      </x:c>
      <x:c r="B1388" s="2" t="str">
        <x:f>'Inventory detail'!A262</x:f>
        <x:v>WIRE</x:v>
      </x:c>
      <x:c r="C1388" s="2" t="str">
        <x:f>'Inventory detail'!B262</x:f>
        <x:v>30</x:v>
      </x:c>
      <x:c r="D1388" s="2" t="str">
        <x:f>'Inventory detail'!C262</x:f>
        <x:v>DL716SIL</x:v>
      </x:c>
      <x:c r="E1388" s="10" t="n">
        <x:f>A262</x:f>
        <x:v>46327</x:v>
      </x:c>
      <x:c r="F1388" s="7" t="n">
        <x:f>O262</x:f>
        <x:v>0</x:v>
      </x:c>
      <x:c r="G1388" s="7" t="n">
        <x:f>Q262</x:f>
        <x:v>0</x:v>
      </x:c>
      <x:c r="H1388" s="7" t="n">
        <x:f>R262</x:f>
        <x:v>11457.70020533881</x:v>
      </x:c>
      <x:c r="I1388" s="7" t="n">
        <x:f>0</x:f>
        <x:v>0</x:v>
      </x:c>
      <x:c r="J1388" s="7" t="n">
        <x:f>0</x:f>
        <x:v>0</x:v>
      </x:c>
      <x:c r="K1388" s="7" t="n">
        <x:f>0</x:f>
        <x:v>0</x:v>
      </x:c>
      <x:c r="L1388" s="7" t="n">
        <x:f>'Inventory detail'!F262*Summary!$K$5*(A1388-E1388)/Summary!$K$6</x:f>
        <x:v>837.782340862423</x:v>
      </x:c>
      <x:c r="M1388" s="7" t="n">
        <x:f>MAX(0,H1388-L1388)</x:f>
        <x:v>10619.917864476387</x:v>
      </x:c>
      <x:c r="N1388" s="7" t="n">
        <x:f>MAX(0,L1388-H1388)</x:f>
        <x:v>0</x:v>
      </x:c>
      <x:c r="O1388" s="7" t="n">
        <x:f>MAX(0,F1388+I1388-N1388)</x:f>
        <x:v>0</x:v>
      </x:c>
      <x:c r="P1388" s="7" t="n">
        <x:f>MAX(0,N1388-F1388-I1388)</x:f>
        <x:v>0</x:v>
      </x:c>
      <x:c r="Q1388" s="7" t="n">
        <x:f>MAX(0,G1388+J1388-P1388)</x:f>
        <x:v>0</x:v>
      </x:c>
      <x:c r="R1388" s="7" t="n">
        <x:f>M1388+MAX(0,K1388-MAX(0,P1388-G1388-J1388))</x:f>
        <x:v>10619.917864476387</x:v>
      </x:c>
      <x:c r="S1388" s="7" t="n">
        <x:f>SUM(O1388,Q1388,R1388)</x:f>
        <x:v>10619.917864476387</x:v>
      </x:c>
      <x:c r="T1388" s="14" t="n">
        <x:f>'Inventory detail'!T262</x:f>
        <x:v>0.0732</x:v>
      </x:c>
      <x:c r="U1388" s="14" t="n">
        <x:f>'Inventory detail'!U262</x:f>
        <x:v>0.0732</x:v>
      </x:c>
      <x:c r="V1388" s="9" t="n">
        <x:f>O1388*T1388</x:f>
        <x:v>0</x:v>
      </x:c>
      <x:c r="W1388" s="9" t="n">
        <x:f>Q1388*T1388</x:f>
        <x:v>0</x:v>
      </x:c>
      <x:c r="X1388" s="9" t="n">
        <x:f>R1388*T1388</x:f>
        <x:v>777.3779876796715</x:v>
      </x:c>
      <x:c r="Y1388" s="9" t="n">
        <x:f>S1388*T1388</x:f>
        <x:v>777.3779876796715</x:v>
      </x:c>
      <x:c r="Z1388" s="9" t="n">
        <x:f>IF(ISNUMBER(U1388),S1388*(U1388-T1388),"n.a.")</x:f>
        <x:v>0</x:v>
      </x:c>
      <x:c r="AA1388" s="9" t="n">
        <x:f>IF(ISNUMBER(U1388),Y1388,0)</x:f>
        <x:v>777.3779876796715</x:v>
      </x:c>
      <x:c r="AB1388" s="7" t="n">
        <x:f>MAX(0,L1388-SUM(F1388:K1388))</x:f>
        <x:v>0</x:v>
      </x:c>
    </x:row>
    <x:row r="1389" ht="22" customHeight="1">
      <x:c r="A1389" s="18" t="n">
        <x:f>Summary!D$41</x:f>
        <x:v>46357</x:v>
      </x:c>
      <x:c r="B1389" s="2" t="str">
        <x:f>'Inventory detail'!A263</x:f>
        <x:v>COIL</x:v>
      </x:c>
      <x:c r="C1389" s="2" t="str">
        <x:f>'Inventory detail'!B263</x:f>
        <x:v>60</x:v>
      </x:c>
      <x:c r="D1389" s="2" t="str">
        <x:f>'Inventory detail'!C263</x:f>
        <x:v>9CLR12-4</x:v>
      </x:c>
      <x:c r="E1389" s="10" t="n">
        <x:f>A263</x:f>
        <x:v>46327</x:v>
      </x:c>
      <x:c r="F1389" s="7" t="n">
        <x:f>O263</x:f>
        <x:v>2763.994743326489</x:v>
      </x:c>
      <x:c r="G1389" s="7" t="n">
        <x:f>Q263</x:f>
        <x:v>0</x:v>
      </x:c>
      <x:c r="H1389" s="7" t="n">
        <x:f>R263</x:f>
        <x:v>0</x:v>
      </x:c>
      <x:c r="I1389" s="7" t="n">
        <x:f>SUMIFS('PO detail'!$W$1447:$W$1448,'PO detail'!$V$1447:$V$1448,"&gt;="&amp;E1389,'PO detail'!$V$1447:$V$1448,"&lt;"&amp;A1389)</x:f>
        <x:v>0</x:v>
      </x:c>
      <x:c r="J1389" s="7" t="n">
        <x:f>SUMIFS('PO detail'!$X$1447:$X$1448,'PO detail'!$V$1447:$V$1448,"&gt;="&amp;E1389,'PO detail'!$V$1447:$V$1448,"&lt;"&amp;A1389)</x:f>
        <x:v>0</x:v>
      </x:c>
      <x:c r="K1389" s="7" t="n">
        <x:f>SUMIFS('PO detail'!$Y$1447:$Y$1448,'PO detail'!$V$1447:$V$1448,"&gt;="&amp;E1389,'PO detail'!$V$1447:$V$1448,"&lt;"&amp;A1389)</x:f>
        <x:v>0</x:v>
      </x:c>
      <x:c r="L1389" s="7" t="n">
        <x:f>'Inventory detail'!F263*Summary!$K$5*(A1389-E1389)/Summary!$K$6</x:f>
        <x:v>829.5720739219712</x:v>
      </x:c>
      <x:c r="M1389" s="7" t="n">
        <x:f>MAX(0,H1389-L1389)</x:f>
        <x:v>0</x:v>
      </x:c>
      <x:c r="N1389" s="7" t="n">
        <x:f>MAX(0,L1389-H1389)</x:f>
        <x:v>829.5720739219712</x:v>
      </x:c>
      <x:c r="O1389" s="7" t="n">
        <x:f>MAX(0,F1389+I1389-N1389)</x:f>
        <x:v>1934.4226694045176</x:v>
      </x:c>
      <x:c r="P1389" s="7" t="n">
        <x:f>MAX(0,N1389-F1389-I1389)</x:f>
        <x:v>0</x:v>
      </x:c>
      <x:c r="Q1389" s="7" t="n">
        <x:f>MAX(0,G1389+J1389-P1389)</x:f>
        <x:v>0</x:v>
      </x:c>
      <x:c r="R1389" s="7" t="n">
        <x:f>M1389+MAX(0,K1389-MAX(0,P1389-G1389-J1389))</x:f>
        <x:v>0</x:v>
      </x:c>
      <x:c r="S1389" s="7" t="n">
        <x:f>SUM(O1389,Q1389,R1389)</x:f>
        <x:v>1934.4226694045176</x:v>
      </x:c>
      <x:c r="T1389" s="14" t="n">
        <x:f>'Inventory detail'!T263</x:f>
        <x:v>0.0478</x:v>
      </x:c>
      <x:c r="U1389" s="14" t="n">
        <x:f>'Inventory detail'!U263</x:f>
        <x:v>0.046852</x:v>
      </x:c>
      <x:c r="V1389" s="9" t="n">
        <x:f>O1389*T1389</x:f>
        <x:v>92.46540359753594</x:v>
      </x:c>
      <x:c r="W1389" s="9" t="n">
        <x:f>Q1389*T1389</x:f>
        <x:v>0</x:v>
      </x:c>
      <x:c r="X1389" s="9" t="n">
        <x:f>R1389*T1389</x:f>
        <x:v>0</x:v>
      </x:c>
      <x:c r="Y1389" s="9" t="n">
        <x:f>S1389*T1389</x:f>
        <x:v>92.46540359753594</x:v>
      </x:c>
      <x:c r="Z1389" s="9" t="n">
        <x:f>IF(ISNUMBER(U1389),S1389*(U1389-T1389),"n.a.")</x:f>
        <x:v>-1.8338326905954911</x:v>
      </x:c>
      <x:c r="AA1389" s="9" t="n">
        <x:f>IF(ISNUMBER(U1389),Y1389,0)</x:f>
        <x:v>92.46540359753594</x:v>
      </x:c>
      <x:c r="AB1389" s="7" t="n">
        <x:f>MAX(0,L1389-SUM(F1389:K1389))</x:f>
        <x:v>0</x:v>
      </x:c>
    </x:row>
    <x:row r="1390" ht="22" customHeight="1">
      <x:c r="A1390" s="18" t="n">
        <x:f>Summary!D$41</x:f>
        <x:v>46357</x:v>
      </x:c>
      <x:c r="B1390" s="2" t="str">
        <x:f>'Inventory detail'!A264</x:f>
        <x:v>COIL</x:v>
      </x:c>
      <x:c r="C1390" s="2" t="str">
        <x:f>'Inventory detail'!B264</x:f>
        <x:v>10</x:v>
      </x:c>
      <x:c r="D1390" s="2" t="str">
        <x:f>'Inventory detail'!C264</x:f>
        <x:v>50BLK12-4</x:v>
      </x:c>
      <x:c r="E1390" s="10" t="n">
        <x:f>A264</x:f>
        <x:v>46327</x:v>
      </x:c>
      <x:c r="F1390" s="7" t="n">
        <x:f>O264</x:f>
        <x:v>3082.8859137577</x:v>
      </x:c>
      <x:c r="G1390" s="7" t="n">
        <x:f>Q264</x:f>
        <x:v>0</x:v>
      </x:c>
      <x:c r="H1390" s="7" t="n">
        <x:f>R264</x:f>
        <x:v>0</x:v>
      </x:c>
      <x:c r="I1390" s="7" t="n">
        <x:f>SUMIFS('PO detail'!$W$431:$W$437,'PO detail'!$V$431:$V$437,"&gt;="&amp;E1390,'PO detail'!$V$431:$V$437,"&lt;"&amp;A1390)</x:f>
        <x:v>0</x:v>
      </x:c>
      <x:c r="J1390" s="7" t="n">
        <x:f>SUMIFS('PO detail'!$X$431:$X$437,'PO detail'!$V$431:$V$437,"&gt;="&amp;E1390,'PO detail'!$V$431:$V$437,"&lt;"&amp;A1390)</x:f>
        <x:v>0</x:v>
      </x:c>
      <x:c r="K1390" s="7" t="n">
        <x:f>SUMIFS('PO detail'!$Y$431:$Y$437,'PO detail'!$V$431:$V$437,"&gt;="&amp;E1390,'PO detail'!$V$431:$V$437,"&lt;"&amp;A1390)</x:f>
        <x:v>0</x:v>
      </x:c>
      <x:c r="L1390" s="7" t="n">
        <x:f>'Inventory detail'!F264*Summary!$K$5*(A1390-E1390)/Summary!$K$6</x:f>
        <x:v>804.9314168377823</x:v>
      </x:c>
      <x:c r="M1390" s="7" t="n">
        <x:f>MAX(0,H1390-L1390)</x:f>
        <x:v>0</x:v>
      </x:c>
      <x:c r="N1390" s="7" t="n">
        <x:f>MAX(0,L1390-H1390)</x:f>
        <x:v>804.9314168377823</x:v>
      </x:c>
      <x:c r="O1390" s="7" t="n">
        <x:f>MAX(0,F1390+I1390-N1390)</x:f>
        <x:v>2277.954496919918</x:v>
      </x:c>
      <x:c r="P1390" s="7" t="n">
        <x:f>MAX(0,N1390-F1390-I1390)</x:f>
        <x:v>0</x:v>
      </x:c>
      <x:c r="Q1390" s="7" t="n">
        <x:f>MAX(0,G1390+J1390-P1390)</x:f>
        <x:v>0</x:v>
      </x:c>
      <x:c r="R1390" s="7" t="n">
        <x:f>M1390+MAX(0,K1390-MAX(0,P1390-G1390-J1390))</x:f>
        <x:v>0</x:v>
      </x:c>
      <x:c r="S1390" s="7" t="n">
        <x:f>SUM(O1390,Q1390,R1390)</x:f>
        <x:v>2277.954496919918</x:v>
      </x:c>
      <x:c r="T1390" s="14" t="n">
        <x:f>'Inventory detail'!T264</x:f>
        <x:v>0.3699</x:v>
      </x:c>
      <x:c r="U1390" s="14" t="n">
        <x:f>'Inventory detail'!U264</x:f>
        <x:v>0.36232949999999997</x:v>
      </x:c>
      <x:c r="V1390" s="9" t="n">
        <x:f>O1390*T1390</x:f>
        <x:v>842.6153684106777</x:v>
      </x:c>
      <x:c r="W1390" s="9" t="n">
        <x:f>Q1390*T1390</x:f>
        <x:v>0</x:v>
      </x:c>
      <x:c r="X1390" s="9" t="n">
        <x:f>R1390*T1390</x:f>
        <x:v>0</x:v>
      </x:c>
      <x:c r="Y1390" s="9" t="n">
        <x:f>S1390*T1390</x:f>
        <x:v>842.6153684106777</x:v>
      </x:c>
      <x:c r="Z1390" s="9" t="n">
        <x:f>IF(ISNUMBER(U1390),S1390*(U1390-T1390),"n.a.")</x:f>
        <x:v>-17.24525451893232</x:v>
      </x:c>
      <x:c r="AA1390" s="9" t="n">
        <x:f>IF(ISNUMBER(U1390),Y1390,0)</x:f>
        <x:v>842.6153684106777</x:v>
      </x:c>
      <x:c r="AB1390" s="7" t="n">
        <x:f>MAX(0,L1390-SUM(F1390:K1390))</x:f>
        <x:v>0</x:v>
      </x:c>
    </x:row>
    <x:row r="1391" ht="22" customHeight="1">
      <x:c r="A1391" s="18" t="n">
        <x:f>Summary!D$41</x:f>
        <x:v>46357</x:v>
      </x:c>
      <x:c r="B1391" s="2" t="str">
        <x:f>'Inventory detail'!A265</x:f>
        <x:v>POUC</x:v>
      </x:c>
      <x:c r="C1391" s="2" t="str">
        <x:f>'Inventory detail'!B265</x:f>
        <x:v>10</x:v>
      </x:c>
      <x:c r="D1391" s="2" t="str">
        <x:f>'Inventory detail'!C265</x:f>
        <x:v>LEG3</x:v>
      </x:c>
      <x:c r="E1391" s="10" t="n">
        <x:f>A265</x:f>
        <x:v>46327</x:v>
      </x:c>
      <x:c r="F1391" s="7" t="n">
        <x:f>O265</x:f>
        <x:v>0</x:v>
      </x:c>
      <x:c r="G1391" s="7" t="n">
        <x:f>Q265</x:f>
        <x:v>1782.8859137577</x:v>
      </x:c>
      <x:c r="H1391" s="7" t="n">
        <x:f>R265</x:f>
        <x:v>0</x:v>
      </x:c>
      <x:c r="I1391" s="7" t="n">
        <x:f>SUMIFS('PO detail'!$W$1484:$W$1488,'PO detail'!$V$1484:$V$1488,"&gt;="&amp;E1391,'PO detail'!$V$1484:$V$1488,"&lt;"&amp;A1391)</x:f>
        <x:v>0</x:v>
      </x:c>
      <x:c r="J1391" s="7" t="n">
        <x:f>SUMIFS('PO detail'!$X$1484:$X$1488,'PO detail'!$V$1484:$V$1488,"&gt;="&amp;E1391,'PO detail'!$V$1484:$V$1488,"&lt;"&amp;A1391)</x:f>
        <x:v>1000</x:v>
      </x:c>
      <x:c r="K1391" s="7" t="n">
        <x:f>SUMIFS('PO detail'!$Y$1484:$Y$1488,'PO detail'!$V$1484:$V$1488,"&gt;="&amp;E1391,'PO detail'!$V$1484:$V$1488,"&lt;"&amp;A1391)</x:f>
        <x:v>0</x:v>
      </x:c>
      <x:c r="L1391" s="7" t="n">
        <x:f>'Inventory detail'!F265*Summary!$K$5*(A1391-E1391)/Summary!$K$6</x:f>
        <x:v>804.9314168377823</x:v>
      </x:c>
      <x:c r="M1391" s="7" t="n">
        <x:f>MAX(0,H1391-L1391)</x:f>
        <x:v>0</x:v>
      </x:c>
      <x:c r="N1391" s="7" t="n">
        <x:f>MAX(0,L1391-H1391)</x:f>
        <x:v>804.9314168377823</x:v>
      </x:c>
      <x:c r="O1391" s="7" t="n">
        <x:f>MAX(0,F1391+I1391-N1391)</x:f>
        <x:v>0</x:v>
      </x:c>
      <x:c r="P1391" s="7" t="n">
        <x:f>MAX(0,N1391-F1391-I1391)</x:f>
        <x:v>804.9314168377823</x:v>
      </x:c>
      <x:c r="Q1391" s="7" t="n">
        <x:f>MAX(0,G1391+J1391-P1391)</x:f>
        <x:v>1977.9544969199178</x:v>
      </x:c>
      <x:c r="R1391" s="7" t="n">
        <x:f>M1391+MAX(0,K1391-MAX(0,P1391-G1391-J1391))</x:f>
        <x:v>0</x:v>
      </x:c>
      <x:c r="S1391" s="7" t="n">
        <x:f>SUM(O1391,Q1391,R1391)</x:f>
        <x:v>1977.9544969199178</x:v>
      </x:c>
      <x:c r="T1391" s="14" t="n">
        <x:f>'Inventory detail'!T265</x:f>
        <x:v>0.056600000000000004</x:v>
      </x:c>
      <x:c r="U1391" s="14" t="n">
        <x:f>'Inventory detail'!U265</x:f>
        <x:v>0.06171</x:v>
      </x:c>
      <x:c r="V1391" s="9" t="n">
        <x:f>O1391*T1391</x:f>
        <x:v>0</x:v>
      </x:c>
      <x:c r="W1391" s="9" t="n">
        <x:f>Q1391*T1391</x:f>
        <x:v>111.95222452566736</x:v>
      </x:c>
      <x:c r="X1391" s="9" t="n">
        <x:f>R1391*T1391</x:f>
        <x:v>0</x:v>
      </x:c>
      <x:c r="Y1391" s="9" t="n">
        <x:f>S1391*T1391</x:f>
        <x:v>111.95222452566736</x:v>
      </x:c>
      <x:c r="Z1391" s="9" t="n">
        <x:f>IF(ISNUMBER(U1391),S1391*(U1391-T1391),"n.a.")</x:f>
        <x:v>10.107347479260772</x:v>
      </x:c>
      <x:c r="AA1391" s="9" t="n">
        <x:f>IF(ISNUMBER(U1391),Y1391,0)</x:f>
        <x:v>111.95222452566736</x:v>
      </x:c>
      <x:c r="AB1391" s="7" t="n">
        <x:f>MAX(0,L1391-SUM(F1391:K1391))</x:f>
        <x:v>0</x:v>
      </x:c>
    </x:row>
    <x:row r="1392" ht="22" customHeight="1">
      <x:c r="A1392" s="18" t="n">
        <x:f>Summary!D$41</x:f>
        <x:v>46357</x:v>
      </x:c>
      <x:c r="B1392" s="2" t="str">
        <x:f>'Inventory detail'!A266</x:f>
        <x:v>POUC</x:v>
      </x:c>
      <x:c r="C1392" s="2" t="str">
        <x:f>'Inventory detail'!B266</x:f>
        <x:v>30</x:v>
      </x:c>
      <x:c r="D1392" s="2" t="str">
        <x:f>'Inventory detail'!C266</x:f>
        <x:v>LMEN3</x:v>
      </x:c>
      <x:c r="E1392" s="10" t="n">
        <x:f>A266</x:f>
        <x:v>46327</x:v>
      </x:c>
      <x:c r="F1392" s="7" t="n">
        <x:f>O266</x:f>
        <x:v>0</x:v>
      </x:c>
      <x:c r="G1392" s="7" t="n">
        <x:f>Q266</x:f>
        <x:v>6589.188008213552</x:v>
      </x:c>
      <x:c r="H1392" s="7" t="n">
        <x:f>R266</x:f>
        <x:v>0</x:v>
      </x:c>
      <x:c r="I1392" s="7" t="n">
        <x:f>SUMIFS('PO detail'!$W$1662:$W$1664,'PO detail'!$V$1662:$V$1664,"&gt;="&amp;E1392,'PO detail'!$V$1662:$V$1664,"&lt;"&amp;A1392)</x:f>
        <x:v>0</x:v>
      </x:c>
      <x:c r="J1392" s="7" t="n">
        <x:f>SUMIFS('PO detail'!$X$1662:$X$1664,'PO detail'!$V$1662:$V$1664,"&gt;="&amp;E1392,'PO detail'!$V$1662:$V$1664,"&lt;"&amp;A1392)</x:f>
        <x:v>1000</x:v>
      </x:c>
      <x:c r="K1392" s="7" t="n">
        <x:f>SUMIFS('PO detail'!$Y$1662:$Y$1664,'PO detail'!$V$1662:$V$1664,"&gt;="&amp;E1392,'PO detail'!$V$1662:$V$1664,"&lt;"&amp;A1392)</x:f>
        <x:v>0</x:v>
      </x:c>
      <x:c r="L1392" s="7" t="n">
        <x:f>'Inventory detail'!F266*Summary!$K$5*(A1392-E1392)/Summary!$K$6</x:f>
        <x:v>796.711293634497</x:v>
      </x:c>
      <x:c r="M1392" s="7" t="n">
        <x:f>MAX(0,H1392-L1392)</x:f>
        <x:v>0</x:v>
      </x:c>
      <x:c r="N1392" s="7" t="n">
        <x:f>MAX(0,L1392-H1392)</x:f>
        <x:v>796.711293634497</x:v>
      </x:c>
      <x:c r="O1392" s="7" t="n">
        <x:f>MAX(0,F1392+I1392-N1392)</x:f>
        <x:v>0</x:v>
      </x:c>
      <x:c r="P1392" s="7" t="n">
        <x:f>MAX(0,N1392-F1392-I1392)</x:f>
        <x:v>796.711293634497</x:v>
      </x:c>
      <x:c r="Q1392" s="7" t="n">
        <x:f>MAX(0,G1392+J1392-P1392)</x:f>
        <x:v>6792.476714579056</x:v>
      </x:c>
      <x:c r="R1392" s="7" t="n">
        <x:f>M1392+MAX(0,K1392-MAX(0,P1392-G1392-J1392))</x:f>
        <x:v>0</x:v>
      </x:c>
      <x:c r="S1392" s="7" t="n">
        <x:f>SUM(O1392,Q1392,R1392)</x:f>
        <x:v>6792.476714579056</x:v>
      </x:c>
      <x:c r="T1392" s="14" t="n">
        <x:f>'Inventory detail'!T266</x:f>
        <x:v>0.0915</x:v>
      </x:c>
      <x:c r="U1392" s="14" t="n">
        <x:f>'Inventory detail'!U266</x:f>
        <x:v>0.099825</x:v>
      </x:c>
      <x:c r="V1392" s="9" t="n">
        <x:f>O1392*T1392</x:f>
        <x:v>0</x:v>
      </x:c>
      <x:c r="W1392" s="9" t="n">
        <x:f>Q1392*T1392</x:f>
        <x:v>621.5116193839835</x:v>
      </x:c>
      <x:c r="X1392" s="9" t="n">
        <x:f>R1392*T1392</x:f>
        <x:v>0</x:v>
      </x:c>
      <x:c r="Y1392" s="9" t="n">
        <x:f>S1392*T1392</x:f>
        <x:v>621.5116193839835</x:v>
      </x:c>
      <x:c r="Z1392" s="9" t="n">
        <x:f>IF(ISNUMBER(U1392),S1392*(U1392-T1392),"n.a.")</x:f>
        <x:v>56.54736864887063</x:v>
      </x:c>
      <x:c r="AA1392" s="9" t="n">
        <x:f>IF(ISNUMBER(U1392),Y1392,0)</x:f>
        <x:v>621.5116193839835</x:v>
      </x:c>
      <x:c r="AB1392" s="7" t="n">
        <x:f>MAX(0,L1392-SUM(F1392:K1392))</x:f>
        <x:v>0</x:v>
      </x:c>
    </x:row>
    <x:row r="1393" ht="22" customHeight="1">
      <x:c r="A1393" s="18" t="n">
        <x:f>Summary!D$41</x:f>
        <x:v>46357</x:v>
      </x:c>
      <x:c r="B1393" s="2" t="str">
        <x:f>'Inventory detail'!A267</x:f>
        <x:v>WIRE</x:v>
      </x:c>
      <x:c r="C1393" s="2" t="str">
        <x:f>'Inventory detail'!B267</x:f>
        <x:v>10</x:v>
      </x:c>
      <x:c r="D1393" s="2" t="str">
        <x:f>'Inventory detail'!C267</x:f>
        <x:v>DL078WHT</x:v>
      </x:c>
      <x:c r="E1393" s="10" t="n">
        <x:f>A267</x:f>
        <x:v>46327</x:v>
      </x:c>
      <x:c r="F1393" s="7" t="n">
        <x:f>O267</x:f>
        <x:v>8492.331498973306</x:v>
      </x:c>
      <x:c r="G1393" s="7" t="n">
        <x:f>Q267</x:f>
        <x:v>0</x:v>
      </x:c>
      <x:c r="H1393" s="7" t="n">
        <x:f>R267</x:f>
        <x:v>0</x:v>
      </x:c>
      <x:c r="I1393" s="7" t="n">
        <x:f>SUMIFS('PO detail'!$W$1974:$W$1977,'PO detail'!$V$1974:$V$1977,"&gt;="&amp;E1393,'PO detail'!$V$1974:$V$1977,"&lt;"&amp;A1393)</x:f>
        <x:v>1000</x:v>
      </x:c>
      <x:c r="J1393" s="7" t="n">
        <x:f>SUMIFS('PO detail'!$X$1974:$X$1977,'PO detail'!$V$1974:$V$1977,"&gt;="&amp;E1393,'PO detail'!$V$1974:$V$1977,"&lt;"&amp;A1393)</x:f>
        <x:v>0</x:v>
      </x:c>
      <x:c r="K1393" s="7" t="n">
        <x:f>SUMIFS('PO detail'!$Y$1974:$Y$1977,'PO detail'!$V$1974:$V$1977,"&gt;="&amp;E1393,'PO detail'!$V$1974:$V$1977,"&lt;"&amp;A1393)</x:f>
        <x:v>0</x:v>
      </x:c>
      <x:c r="L1393" s="7" t="n">
        <x:f>'Inventory detail'!F267*Summary!$K$5*(A1393-E1393)/Summary!$K$6</x:f>
        <x:v>792.6110882956879</x:v>
      </x:c>
      <x:c r="M1393" s="7" t="n">
        <x:f>MAX(0,H1393-L1393)</x:f>
        <x:v>0</x:v>
      </x:c>
      <x:c r="N1393" s="7" t="n">
        <x:f>MAX(0,L1393-H1393)</x:f>
        <x:v>792.6110882956879</x:v>
      </x:c>
      <x:c r="O1393" s="7" t="n">
        <x:f>MAX(0,F1393+I1393-N1393)</x:f>
        <x:v>8699.720410677619</x:v>
      </x:c>
      <x:c r="P1393" s="7" t="n">
        <x:f>MAX(0,N1393-F1393-I1393)</x:f>
        <x:v>0</x:v>
      </x:c>
      <x:c r="Q1393" s="7" t="n">
        <x:f>MAX(0,G1393+J1393-P1393)</x:f>
        <x:v>0</x:v>
      </x:c>
      <x:c r="R1393" s="7" t="n">
        <x:f>M1393+MAX(0,K1393-MAX(0,P1393-G1393-J1393))</x:f>
        <x:v>0</x:v>
      </x:c>
      <x:c r="S1393" s="7" t="n">
        <x:f>SUM(O1393,Q1393,R1393)</x:f>
        <x:v>8699.720410677619</x:v>
      </x:c>
      <x:c r="T1393" s="14" t="n">
        <x:f>'Inventory detail'!T267</x:f>
        <x:v>0.16329999999999997</x:v>
      </x:c>
      <x:c r="U1393" s="14" t="n">
        <x:f>'Inventory detail'!U267</x:f>
        <x:v>0.16329999999999997</x:v>
      </x:c>
      <x:c r="V1393" s="9" t="n">
        <x:f>O1393*T1393</x:f>
        <x:v>1420.664343063655</x:v>
      </x:c>
      <x:c r="W1393" s="9" t="n">
        <x:f>Q1393*T1393</x:f>
        <x:v>0</x:v>
      </x:c>
      <x:c r="X1393" s="9" t="n">
        <x:f>R1393*T1393</x:f>
        <x:v>0</x:v>
      </x:c>
      <x:c r="Y1393" s="9" t="n">
        <x:f>S1393*T1393</x:f>
        <x:v>1420.664343063655</x:v>
      </x:c>
      <x:c r="Z1393" s="9" t="n">
        <x:f>IF(ISNUMBER(U1393),S1393*(U1393-T1393),"n.a.")</x:f>
        <x:v>0</x:v>
      </x:c>
      <x:c r="AA1393" s="9" t="n">
        <x:f>IF(ISNUMBER(U1393),Y1393,0)</x:f>
        <x:v>1420.664343063655</x:v>
      </x:c>
      <x:c r="AB1393" s="7" t="n">
        <x:f>MAX(0,L1393-SUM(F1393:K1393))</x:f>
        <x:v>0</x:v>
      </x:c>
    </x:row>
    <x:row r="1394" ht="22" customHeight="1">
      <x:c r="A1394" s="18" t="n">
        <x:f>Summary!D$41</x:f>
        <x:v>46357</x:v>
      </x:c>
      <x:c r="B1394" s="2" t="str">
        <x:f>'Inventory detail'!A268</x:f>
        <x:v>POUC</x:v>
      </x:c>
      <x:c r="C1394" s="2" t="str">
        <x:f>'Inventory detail'!B268</x:f>
        <x:v>60</x:v>
      </x:c>
      <x:c r="D1394" s="2" t="str">
        <x:f>'Inventory detail'!C268</x:f>
        <x:v>LEG7</x:v>
      </x:c>
      <x:c r="E1394" s="10" t="n">
        <x:f>A268</x:f>
        <x:v>46327</x:v>
      </x:c>
      <x:c r="F1394" s="7" t="n">
        <x:f>O268</x:f>
        <x:v>5195.482546201232</x:v>
      </x:c>
      <x:c r="G1394" s="7" t="n">
        <x:f>Q268</x:f>
        <x:v>1000</x:v>
      </x:c>
      <x:c r="H1394" s="7" t="n">
        <x:f>R268</x:f>
        <x:v>0</x:v>
      </x:c>
      <x:c r="I1394" s="7" t="n">
        <x:f>SUMIFS('PO detail'!$W$1756:$W$1759,'PO detail'!$V$1756:$V$1759,"&gt;="&amp;E1394,'PO detail'!$V$1756:$V$1759,"&lt;"&amp;A1394)</x:f>
        <x:v>0</x:v>
      </x:c>
      <x:c r="J1394" s="7" t="n">
        <x:f>SUMIFS('PO detail'!$X$1756:$X$1759,'PO detail'!$V$1756:$V$1759,"&gt;="&amp;E1394,'PO detail'!$V$1756:$V$1759,"&lt;"&amp;A1394)</x:f>
        <x:v>0</x:v>
      </x:c>
      <x:c r="K1394" s="7" t="n">
        <x:f>SUMIFS('PO detail'!$Y$1756:$Y$1759,'PO detail'!$V$1756:$V$1759,"&gt;="&amp;E1394,'PO detail'!$V$1756:$V$1759,"&lt;"&amp;A1394)</x:f>
        <x:v>0</x:v>
      </x:c>
      <x:c r="L1394" s="7" t="n">
        <x:f>'Inventory detail'!F268*Summary!$K$5*(A1394-E1394)/Summary!$K$6</x:f>
        <x:v>788.5010266940452</x:v>
      </x:c>
      <x:c r="M1394" s="7" t="n">
        <x:f>MAX(0,H1394-L1394)</x:f>
        <x:v>0</x:v>
      </x:c>
      <x:c r="N1394" s="7" t="n">
        <x:f>MAX(0,L1394-H1394)</x:f>
        <x:v>788.5010266940452</x:v>
      </x:c>
      <x:c r="O1394" s="7" t="n">
        <x:f>MAX(0,F1394+I1394-N1394)</x:f>
        <x:v>4406.981519507187</x:v>
      </x:c>
      <x:c r="P1394" s="7" t="n">
        <x:f>MAX(0,N1394-F1394-I1394)</x:f>
        <x:v>0</x:v>
      </x:c>
      <x:c r="Q1394" s="7" t="n">
        <x:f>MAX(0,G1394+J1394-P1394)</x:f>
        <x:v>1000</x:v>
      </x:c>
      <x:c r="R1394" s="7" t="n">
        <x:f>M1394+MAX(0,K1394-MAX(0,P1394-G1394-J1394))</x:f>
        <x:v>0</x:v>
      </x:c>
      <x:c r="S1394" s="7" t="n">
        <x:f>SUM(O1394,Q1394,R1394)</x:f>
        <x:v>5406.981519507187</x:v>
      </x:c>
      <x:c r="T1394" s="14" t="n">
        <x:f>'Inventory detail'!T268</x:f>
        <x:v>0.11259999999999999</x:v>
      </x:c>
      <x:c r="U1394" s="14" t="n">
        <x:f>'Inventory detail'!U268</x:f>
        <x:v>0.12276</x:v>
      </x:c>
      <x:c r="V1394" s="9" t="n">
        <x:f>O1394*T1394</x:f>
        <x:v>496.2261190965092</x:v>
      </x:c>
      <x:c r="W1394" s="9" t="n">
        <x:f>Q1394*T1394</x:f>
        <x:v>112.6</x:v>
      </x:c>
      <x:c r="X1394" s="9" t="n">
        <x:f>R1394*T1394</x:f>
        <x:v>0</x:v>
      </x:c>
      <x:c r="Y1394" s="9" t="n">
        <x:f>S1394*T1394</x:f>
        <x:v>608.8261190965092</x:v>
      </x:c>
      <x:c r="Z1394" s="9" t="n">
        <x:f>IF(ISNUMBER(U1394),S1394*(U1394-T1394),"n.a.")</x:f>
        <x:v>54.934932238193035</x:v>
      </x:c>
      <x:c r="AA1394" s="9" t="n">
        <x:f>IF(ISNUMBER(U1394),Y1394,0)</x:f>
        <x:v>608.8261190965092</x:v>
      </x:c>
      <x:c r="AB1394" s="7" t="n">
        <x:f>MAX(0,L1394-SUM(F1394:K1394))</x:f>
        <x:v>0</x:v>
      </x:c>
    </x:row>
    <x:row r="1395" ht="22" customHeight="1">
      <x:c r="A1395" s="18" t="n">
        <x:f>Summary!D$41</x:f>
        <x:v>46357</x:v>
      </x:c>
      <x:c r="B1395" s="2" t="str">
        <x:f>'Inventory detail'!A269</x:f>
        <x:v>WIRE</x:v>
      </x:c>
      <x:c r="C1395" s="2" t="str">
        <x:f>'Inventory detail'!B269</x:f>
        <x:v>10</x:v>
      </x:c>
      <x:c r="D1395" s="2" t="str">
        <x:f>'Inventory detail'!C269</x:f>
        <x:v>DL034WHT</x:v>
      </x:c>
      <x:c r="E1395" s="10" t="n">
        <x:f>A269</x:f>
        <x:v>46327</x:v>
      </x:c>
      <x:c r="F1395" s="7" t="n">
        <x:f>O269</x:f>
        <x:v>5645.482546201232</x:v>
      </x:c>
      <x:c r="G1395" s="7" t="n">
        <x:f>Q269</x:f>
        <x:v>0</x:v>
      </x:c>
      <x:c r="H1395" s="7" t="n">
        <x:f>R269</x:f>
        <x:v>0</x:v>
      </x:c>
      <x:c r="I1395" s="7" t="n">
        <x:f>SUMIFS('PO detail'!$W$1924:$W$1927,'PO detail'!$V$1924:$V$1927,"&gt;="&amp;E1395,'PO detail'!$V$1924:$V$1927,"&lt;"&amp;A1395)</x:f>
        <x:v>1000</x:v>
      </x:c>
      <x:c r="J1395" s="7" t="n">
        <x:f>SUMIFS('PO detail'!$X$1924:$X$1927,'PO detail'!$V$1924:$V$1927,"&gt;="&amp;E1395,'PO detail'!$V$1924:$V$1927,"&lt;"&amp;A1395)</x:f>
        <x:v>0</x:v>
      </x:c>
      <x:c r="K1395" s="7" t="n">
        <x:f>SUMIFS('PO detail'!$Y$1924:$Y$1927,'PO detail'!$V$1924:$V$1927,"&gt;="&amp;E1395,'PO detail'!$V$1924:$V$1927,"&lt;"&amp;A1395)</x:f>
        <x:v>0</x:v>
      </x:c>
      <x:c r="L1395" s="7" t="n">
        <x:f>'Inventory detail'!F269*Summary!$K$5*(A1395-E1395)/Summary!$K$6</x:f>
        <x:v>788.5010266940452</x:v>
      </x:c>
      <x:c r="M1395" s="7" t="n">
        <x:f>MAX(0,H1395-L1395)</x:f>
        <x:v>0</x:v>
      </x:c>
      <x:c r="N1395" s="7" t="n">
        <x:f>MAX(0,L1395-H1395)</x:f>
        <x:v>788.5010266940452</x:v>
      </x:c>
      <x:c r="O1395" s="7" t="n">
        <x:f>MAX(0,F1395+I1395-N1395)</x:f>
        <x:v>5856.981519507187</x:v>
      </x:c>
      <x:c r="P1395" s="7" t="n">
        <x:f>MAX(0,N1395-F1395-I1395)</x:f>
        <x:v>0</x:v>
      </x:c>
      <x:c r="Q1395" s="7" t="n">
        <x:f>MAX(0,G1395+J1395-P1395)</x:f>
        <x:v>0</x:v>
      </x:c>
      <x:c r="R1395" s="7" t="n">
        <x:f>M1395+MAX(0,K1395-MAX(0,P1395-G1395-J1395))</x:f>
        <x:v>0</x:v>
      </x:c>
      <x:c r="S1395" s="7" t="n">
        <x:f>SUM(O1395,Q1395,R1395)</x:f>
        <x:v>5856.981519507187</x:v>
      </x:c>
      <x:c r="T1395" s="14" t="n">
        <x:f>'Inventory detail'!T269</x:f>
        <x:v>0.1424</x:v>
      </x:c>
      <x:c r="U1395" s="14" t="n">
        <x:f>'Inventory detail'!U269</x:f>
        <x:v>0.1424</x:v>
      </x:c>
      <x:c r="V1395" s="9" t="n">
        <x:f>O1395*T1395</x:f>
        <x:v>834.0341683778234</x:v>
      </x:c>
      <x:c r="W1395" s="9" t="n">
        <x:f>Q1395*T1395</x:f>
        <x:v>0</x:v>
      </x:c>
      <x:c r="X1395" s="9" t="n">
        <x:f>R1395*T1395</x:f>
        <x:v>0</x:v>
      </x:c>
      <x:c r="Y1395" s="9" t="n">
        <x:f>S1395*T1395</x:f>
        <x:v>834.0341683778234</x:v>
      </x:c>
      <x:c r="Z1395" s="9" t="n">
        <x:f>IF(ISNUMBER(U1395),S1395*(U1395-T1395),"n.a.")</x:f>
        <x:v>0</x:v>
      </x:c>
      <x:c r="AA1395" s="9" t="n">
        <x:f>IF(ISNUMBER(U1395),Y1395,0)</x:f>
        <x:v>834.0341683778234</x:v>
      </x:c>
      <x:c r="AB1395" s="7" t="n">
        <x:f>MAX(0,L1395-SUM(F1395:K1395))</x:f>
        <x:v>0</x:v>
      </x:c>
    </x:row>
    <x:row r="1396" ht="22" customHeight="1">
      <x:c r="A1396" s="18" t="n">
        <x:f>Summary!D$41</x:f>
        <x:v>46357</x:v>
      </x:c>
      <x:c r="B1396" s="2" t="str">
        <x:f>'Inventory detail'!A270</x:f>
        <x:v>POUC</x:v>
      </x:c>
      <x:c r="C1396" s="2" t="str">
        <x:f>'Inventory detail'!B270</x:f>
        <x:v>60</x:v>
      </x:c>
      <x:c r="D1396" s="2" t="str">
        <x:f>'Inventory detail'!C270</x:f>
        <x:v>BUS7</x:v>
      </x:c>
      <x:c r="E1396" s="10" t="n">
        <x:f>A270</x:f>
        <x:v>46327</x:v>
      </x:c>
      <x:c r="F1396" s="7" t="n">
        <x:f>O270</x:f>
        <x:v>5001.777084188911</x:v>
      </x:c>
      <x:c r="G1396" s="7" t="n">
        <x:f>Q270</x:f>
        <x:v>0</x:v>
      </x:c>
      <x:c r="H1396" s="7" t="n">
        <x:f>R270</x:f>
        <x:v>0</x:v>
      </x:c>
      <x:c r="I1396" s="7" t="n">
        <x:f>SUMIFS('PO detail'!$W$1730:$W$1732,'PO detail'!$V$1730:$V$1732,"&gt;="&amp;E1396,'PO detail'!$V$1730:$V$1732,"&lt;"&amp;A1396)</x:f>
        <x:v>0</x:v>
      </x:c>
      <x:c r="J1396" s="7" t="n">
        <x:f>SUMIFS('PO detail'!$X$1730:$X$1732,'PO detail'!$V$1730:$V$1732,"&gt;="&amp;E1396,'PO detail'!$V$1730:$V$1732,"&lt;"&amp;A1396)</x:f>
        <x:v>5000</x:v>
      </x:c>
      <x:c r="K1396" s="7" t="n">
        <x:f>SUMIFS('PO detail'!$Y$1730:$Y$1732,'PO detail'!$V$1730:$V$1732,"&gt;="&amp;E1396,'PO detail'!$V$1730:$V$1732,"&lt;"&amp;A1396)</x:f>
        <x:v>0</x:v>
      </x:c>
      <x:c r="L1396" s="7" t="n">
        <x:f>'Inventory detail'!F270*Summary!$K$5*(A1396-E1396)/Summary!$K$6</x:f>
        <x:v>780.2907597535934</x:v>
      </x:c>
      <x:c r="M1396" s="7" t="n">
        <x:f>MAX(0,H1396-L1396)</x:f>
        <x:v>0</x:v>
      </x:c>
      <x:c r="N1396" s="7" t="n">
        <x:f>MAX(0,L1396-H1396)</x:f>
        <x:v>780.2907597535934</x:v>
      </x:c>
      <x:c r="O1396" s="7" t="n">
        <x:f>MAX(0,F1396+I1396-N1396)</x:f>
        <x:v>4221.486324435318</x:v>
      </x:c>
      <x:c r="P1396" s="7" t="n">
        <x:f>MAX(0,N1396-F1396-I1396)</x:f>
        <x:v>0</x:v>
      </x:c>
      <x:c r="Q1396" s="7" t="n">
        <x:f>MAX(0,G1396+J1396-P1396)</x:f>
        <x:v>5000</x:v>
      </x:c>
      <x:c r="R1396" s="7" t="n">
        <x:f>M1396+MAX(0,K1396-MAX(0,P1396-G1396-J1396))</x:f>
        <x:v>0</x:v>
      </x:c>
      <x:c r="S1396" s="7" t="n">
        <x:f>SUM(O1396,Q1396,R1396)</x:f>
        <x:v>9221.486324435318</x:v>
      </x:c>
      <x:c r="T1396" s="14" t="n">
        <x:f>'Inventory detail'!T270</x:f>
        <x:v>0.009000000000000001</x:v>
      </x:c>
      <x:c r="U1396" s="14" t="n">
        <x:f>'Inventory detail'!U270</x:f>
        <x:v>0.009734999999999999</x:v>
      </x:c>
      <x:c r="V1396" s="9" t="n">
        <x:f>O1396*T1396</x:f>
        <x:v>37.99337691991787</x:v>
      </x:c>
      <x:c r="W1396" s="9" t="n">
        <x:f>Q1396*T1396</x:f>
        <x:v>45.00000000000001</x:v>
      </x:c>
      <x:c r="X1396" s="9" t="n">
        <x:f>R1396*T1396</x:f>
        <x:v>0</x:v>
      </x:c>
      <x:c r="Y1396" s="9" t="n">
        <x:f>S1396*T1396</x:f>
        <x:v>82.99337691991788</x:v>
      </x:c>
      <x:c r="Z1396" s="9" t="n">
        <x:f>IF(ISNUMBER(U1396),S1396*(U1396-T1396),"n.a.")</x:f>
        <x:v>6.777792448459938</x:v>
      </x:c>
      <x:c r="AA1396" s="9" t="n">
        <x:f>IF(ISNUMBER(U1396),Y1396,0)</x:f>
        <x:v>82.99337691991788</x:v>
      </x:c>
      <x:c r="AB1396" s="7" t="n">
        <x:f>MAX(0,L1396-SUM(F1396:K1396))</x:f>
        <x:v>0</x:v>
      </x:c>
    </x:row>
    <x:row r="1397" ht="22" customHeight="1">
      <x:c r="A1397" s="18" t="n">
        <x:f>Summary!D$41</x:f>
        <x:v>46357</x:v>
      </x:c>
      <x:c r="B1397" s="2" t="str">
        <x:f>'Inventory detail'!A271</x:f>
        <x:v>POUC</x:v>
      </x:c>
      <x:c r="C1397" s="2" t="str">
        <x:f>'Inventory detail'!B271</x:f>
        <x:v>60</x:v>
      </x:c>
      <x:c r="D1397" s="2" t="str">
        <x:f>'Inventory detail'!C271</x:f>
        <x:v>RMEN10</x:v>
      </x:c>
      <x:c r="E1397" s="10" t="n">
        <x:f>A271</x:f>
        <x:v>46327</x:v>
      </x:c>
      <x:c r="F1397" s="7" t="n">
        <x:f>O271</x:f>
        <x:v>154.9281314168378</x:v>
      </x:c>
      <x:c r="G1397" s="7" t="n">
        <x:f>Q271</x:f>
        <x:v>3000</x:v>
      </x:c>
      <x:c r="H1397" s="7" t="n">
        <x:f>R271</x:f>
        <x:v>0</x:v>
      </x:c>
      <x:c r="I1397" s="7" t="n">
        <x:f>SUMIFS('PO detail'!$W$1832:$W$1834,'PO detail'!$V$1832:$V$1834,"&gt;="&amp;E1397,'PO detail'!$V$1832:$V$1834,"&lt;"&amp;A1397)</x:f>
        <x:v>0</x:v>
      </x:c>
      <x:c r="J1397" s="7" t="n">
        <x:f>SUMIFS('PO detail'!$X$1832:$X$1834,'PO detail'!$V$1832:$V$1834,"&gt;="&amp;E1397,'PO detail'!$V$1832:$V$1834,"&lt;"&amp;A1397)</x:f>
        <x:v>1000</x:v>
      </x:c>
      <x:c r="K1397" s="7" t="n">
        <x:f>SUMIFS('PO detail'!$Y$1832:$Y$1834,'PO detail'!$V$1832:$V$1834,"&gt;="&amp;E1397,'PO detail'!$V$1832:$V$1834,"&lt;"&amp;A1397)</x:f>
        <x:v>0</x:v>
      </x:c>
      <x:c r="L1397" s="7" t="n">
        <x:f>'Inventory detail'!F271*Summary!$K$5*(A1397-E1397)/Summary!$K$6</x:f>
        <x:v>776.1806981519508</x:v>
      </x:c>
      <x:c r="M1397" s="7" t="n">
        <x:f>MAX(0,H1397-L1397)</x:f>
        <x:v>0</x:v>
      </x:c>
      <x:c r="N1397" s="7" t="n">
        <x:f>MAX(0,L1397-H1397)</x:f>
        <x:v>776.1806981519508</x:v>
      </x:c>
      <x:c r="O1397" s="7" t="n">
        <x:f>MAX(0,F1397+I1397-N1397)</x:f>
        <x:v>0</x:v>
      </x:c>
      <x:c r="P1397" s="7" t="n">
        <x:f>MAX(0,N1397-F1397-I1397)</x:f>
        <x:v>621.252566735113</x:v>
      </x:c>
      <x:c r="Q1397" s="7" t="n">
        <x:f>MAX(0,G1397+J1397-P1397)</x:f>
        <x:v>3378.747433264887</x:v>
      </x:c>
      <x:c r="R1397" s="7" t="n">
        <x:f>M1397+MAX(0,K1397-MAX(0,P1397-G1397-J1397))</x:f>
        <x:v>0</x:v>
      </x:c>
      <x:c r="S1397" s="7" t="n">
        <x:f>SUM(O1397,Q1397,R1397)</x:f>
        <x:v>3378.747433264887</x:v>
      </x:c>
      <x:c r="T1397" s="14" t="n">
        <x:f>'Inventory detail'!T271</x:f>
        <x:v>0.2875</x:v>
      </x:c>
      <x:c r="U1397" s="14" t="n">
        <x:f>'Inventory detail'!U271</x:f>
        <x:v>0.3135</x:v>
      </x:c>
      <x:c r="V1397" s="9" t="n">
        <x:f>O1397*T1397</x:f>
        <x:v>0</x:v>
      </x:c>
      <x:c r="W1397" s="9" t="n">
        <x:f>Q1397*T1397</x:f>
        <x:v>971.389887063655</x:v>
      </x:c>
      <x:c r="X1397" s="9" t="n">
        <x:f>R1397*T1397</x:f>
        <x:v>0</x:v>
      </x:c>
      <x:c r="Y1397" s="9" t="n">
        <x:f>S1397*T1397</x:f>
        <x:v>971.389887063655</x:v>
      </x:c>
      <x:c r="Z1397" s="9" t="n">
        <x:f>IF(ISNUMBER(U1397),S1397*(U1397-T1397),"n.a.")</x:f>
        <x:v>87.84743326488714</x:v>
      </x:c>
      <x:c r="AA1397" s="9" t="n">
        <x:f>IF(ISNUMBER(U1397),Y1397,0)</x:f>
        <x:v>971.389887063655</x:v>
      </x:c>
      <x:c r="AB1397" s="7" t="n">
        <x:f>MAX(0,L1397-SUM(F1397:K1397))</x:f>
        <x:v>0</x:v>
      </x:c>
    </x:row>
    <x:row r="1398" ht="22" customHeight="1">
      <x:c r="A1398" s="18" t="n">
        <x:f>Summary!D$41</x:f>
        <x:v>46357</x:v>
      </x:c>
      <x:c r="B1398" s="2" t="str">
        <x:f>'Inventory detail'!A272</x:f>
        <x:v>COIL</x:v>
      </x:c>
      <x:c r="C1398" s="2" t="str">
        <x:f>'Inventory detail'!B272</x:f>
        <x:v>10</x:v>
      </x:c>
      <x:c r="D1398" s="2" t="str">
        <x:f>'Inventory detail'!C272</x:f>
        <x:v>18BLK36-4</x:v>
      </x:c>
      <x:c r="E1398" s="10" t="n">
        <x:f>A272</x:f>
        <x:v>46327</x:v>
      </x:c>
      <x:c r="F1398" s="7" t="n">
        <x:f>O272</x:f>
        <x:v>1814.3737166324436</x:v>
      </x:c>
      <x:c r="G1398" s="7" t="n">
        <x:f>Q272</x:f>
        <x:v>0</x:v>
      </x:c>
      <x:c r="H1398" s="7" t="n">
        <x:f>R272</x:f>
        <x:v>0</x:v>
      </x:c>
      <x:c r="I1398" s="7" t="n">
        <x:f>SUMIFS('PO detail'!$W$250:$W$254,'PO detail'!$V$250:$V$254,"&gt;="&amp;E1398,'PO detail'!$V$250:$V$254,"&lt;"&amp;A1398)</x:f>
        <x:v>500</x:v>
      </x:c>
      <x:c r="J1398" s="7" t="n">
        <x:f>SUMIFS('PO detail'!$X$250:$X$254,'PO detail'!$V$250:$V$254,"&gt;="&amp;E1398,'PO detail'!$V$250:$V$254,"&lt;"&amp;A1398)</x:f>
        <x:v>0</x:v>
      </x:c>
      <x:c r="K1398" s="7" t="n">
        <x:f>SUMIFS('PO detail'!$Y$250:$Y$254,'PO detail'!$V$250:$V$254,"&gt;="&amp;E1398,'PO detail'!$V$250:$V$254,"&lt;"&amp;A1398)</x:f>
        <x:v>0</x:v>
      </x:c>
      <x:c r="L1398" s="7" t="n">
        <x:f>'Inventory detail'!F272*Summary!$K$5*(A1398-E1398)/Summary!$K$6</x:f>
        <x:v>763.8603696098562</x:v>
      </x:c>
      <x:c r="M1398" s="7" t="n">
        <x:f>MAX(0,H1398-L1398)</x:f>
        <x:v>0</x:v>
      </x:c>
      <x:c r="N1398" s="7" t="n">
        <x:f>MAX(0,L1398-H1398)</x:f>
        <x:v>763.8603696098562</x:v>
      </x:c>
      <x:c r="O1398" s="7" t="n">
        <x:f>MAX(0,F1398+I1398-N1398)</x:f>
        <x:v>1550.5133470225874</x:v>
      </x:c>
      <x:c r="P1398" s="7" t="n">
        <x:f>MAX(0,N1398-F1398-I1398)</x:f>
        <x:v>0</x:v>
      </x:c>
      <x:c r="Q1398" s="7" t="n">
        <x:f>MAX(0,G1398+J1398-P1398)</x:f>
        <x:v>0</x:v>
      </x:c>
      <x:c r="R1398" s="7" t="n">
        <x:f>M1398+MAX(0,K1398-MAX(0,P1398-G1398-J1398))</x:f>
        <x:v>0</x:v>
      </x:c>
      <x:c r="S1398" s="7" t="n">
        <x:f>SUM(O1398,Q1398,R1398)</x:f>
        <x:v>1550.5133470225874</x:v>
      </x:c>
      <x:c r="T1398" s="14" t="n">
        <x:f>'Inventory detail'!T272</x:f>
        <x:v>0.3345</x:v>
      </x:c>
      <x:c r="U1398" s="14" t="n">
        <x:f>'Inventory detail'!U272</x:f>
        <x:v>0.32774299999999995</x:v>
      </x:c>
      <x:c r="V1398" s="9" t="n">
        <x:f>O1398*T1398</x:f>
        <x:v>518.6467145790555</x:v>
      </x:c>
      <x:c r="W1398" s="9" t="n">
        <x:f>Q1398*T1398</x:f>
        <x:v>0</x:v>
      </x:c>
      <x:c r="X1398" s="9" t="n">
        <x:f>R1398*T1398</x:f>
        <x:v>0</x:v>
      </x:c>
      <x:c r="Y1398" s="9" t="n">
        <x:f>S1398*T1398</x:f>
        <x:v>518.6467145790555</x:v>
      </x:c>
      <x:c r="Z1398" s="9" t="n">
        <x:f>IF(ISNUMBER(U1398),S1398*(U1398-T1398),"n.a.")</x:f>
        <x:v>-10.476818685831729</x:v>
      </x:c>
      <x:c r="AA1398" s="9" t="n">
        <x:f>IF(ISNUMBER(U1398),Y1398,0)</x:f>
        <x:v>518.6467145790555</x:v>
      </x:c>
      <x:c r="AB1398" s="7" t="n">
        <x:f>MAX(0,L1398-SUM(F1398:K1398))</x:f>
        <x:v>0</x:v>
      </x:c>
    </x:row>
    <x:row r="1399" ht="22" customHeight="1">
      <x:c r="A1399" s="18" t="n">
        <x:f>Summary!D$41</x:f>
        <x:v>46357</x:v>
      </x:c>
      <x:c r="B1399" s="2" t="str">
        <x:f>'Inventory detail'!A273</x:f>
        <x:v>POUC</x:v>
      </x:c>
      <x:c r="C1399" s="2" t="str">
        <x:f>'Inventory detail'!B273</x:f>
        <x:v>10</x:v>
      </x:c>
      <x:c r="D1399" s="2" t="str">
        <x:f>'Inventory detail'!C273</x:f>
        <x:v>JUM10</x:v>
      </x:c>
      <x:c r="E1399" s="10" t="n">
        <x:f>A273</x:f>
        <x:v>46327</x:v>
      </x:c>
      <x:c r="F1399" s="7" t="n">
        <x:f>O273</x:f>
        <x:v>0</x:v>
      </x:c>
      <x:c r="G1399" s="7" t="n">
        <x:f>Q273</x:f>
        <x:v>8000</x:v>
      </x:c>
      <x:c r="H1399" s="7" t="n">
        <x:f>R273</x:f>
        <x:v>114.37371663244357</x:v>
      </x:c>
      <x:c r="I1399" s="7" t="n">
        <x:f>SUMIFS('PO detail'!$W$1473:$W$1473,'PO detail'!$V$1473:$V$1473,"&gt;="&amp;E1399,'PO detail'!$V$1473:$V$1473,"&lt;"&amp;A1399)</x:f>
        <x:v>0</x:v>
      </x:c>
      <x:c r="J1399" s="7" t="n">
        <x:f>SUMIFS('PO detail'!$X$1473:$X$1473,'PO detail'!$V$1473:$V$1473,"&gt;="&amp;E1399,'PO detail'!$V$1473:$V$1473,"&lt;"&amp;A1399)</x:f>
        <x:v>0</x:v>
      </x:c>
      <x:c r="K1399" s="7" t="n">
        <x:f>SUMIFS('PO detail'!$Y$1473:$Y$1473,'PO detail'!$V$1473:$V$1473,"&gt;="&amp;E1399,'PO detail'!$V$1473:$V$1473,"&lt;"&amp;A1399)</x:f>
        <x:v>0</x:v>
      </x:c>
      <x:c r="L1399" s="7" t="n">
        <x:f>'Inventory detail'!F273*Summary!$K$5*(A1399-E1399)/Summary!$K$6</x:f>
        <x:v>763.8603696098562</x:v>
      </x:c>
      <x:c r="M1399" s="7" t="n">
        <x:f>MAX(0,H1399-L1399)</x:f>
        <x:v>0</x:v>
      </x:c>
      <x:c r="N1399" s="7" t="n">
        <x:f>MAX(0,L1399-H1399)</x:f>
        <x:v>649.4866529774126</x:v>
      </x:c>
      <x:c r="O1399" s="7" t="n">
        <x:f>MAX(0,F1399+I1399-N1399)</x:f>
        <x:v>0</x:v>
      </x:c>
      <x:c r="P1399" s="7" t="n">
        <x:f>MAX(0,N1399-F1399-I1399)</x:f>
        <x:v>649.4866529774126</x:v>
      </x:c>
      <x:c r="Q1399" s="7" t="n">
        <x:f>MAX(0,G1399+J1399-P1399)</x:f>
        <x:v>7350.513347022587</x:v>
      </x:c>
      <x:c r="R1399" s="7" t="n">
        <x:f>M1399+MAX(0,K1399-MAX(0,P1399-G1399-J1399))</x:f>
        <x:v>0</x:v>
      </x:c>
      <x:c r="S1399" s="7" t="n">
        <x:f>SUM(O1399,Q1399,R1399)</x:f>
        <x:v>7350.513347022587</x:v>
      </x:c>
      <x:c r="T1399" s="14" t="n">
        <x:f>'Inventory detail'!T273</x:f>
        <x:v>0.0225</x:v>
      </x:c>
      <x:c r="U1399" s="14" t="n">
        <x:f>'Inventory detail'!U273</x:f>
        <x:v>0.024585</x:v>
      </x:c>
      <x:c r="V1399" s="9" t="n">
        <x:f>O1399*T1399</x:f>
        <x:v>0</x:v>
      </x:c>
      <x:c r="W1399" s="9" t="n">
        <x:f>Q1399*T1399</x:f>
        <x:v>165.3865503080082</x:v>
      </x:c>
      <x:c r="X1399" s="9" t="n">
        <x:f>R1399*T1399</x:f>
        <x:v>0</x:v>
      </x:c>
      <x:c r="Y1399" s="9" t="n">
        <x:f>S1399*T1399</x:f>
        <x:v>165.3865503080082</x:v>
      </x:c>
      <x:c r="Z1399" s="9" t="n">
        <x:f>IF(ISNUMBER(U1399),S1399*(U1399-T1399),"n.a.")</x:f>
        <x:v>15.325820328542095</x:v>
      </x:c>
      <x:c r="AA1399" s="9" t="n">
        <x:f>IF(ISNUMBER(U1399),Y1399,0)</x:f>
        <x:v>165.3865503080082</x:v>
      </x:c>
      <x:c r="AB1399" s="7" t="n">
        <x:f>MAX(0,L1399-SUM(F1399:K1399))</x:f>
        <x:v>0</x:v>
      </x:c>
    </x:row>
    <x:row r="1400" ht="22" customHeight="1">
      <x:c r="A1400" s="18" t="n">
        <x:f>Summary!D$41</x:f>
        <x:v>46357</x:v>
      </x:c>
      <x:c r="B1400" s="2" t="str">
        <x:f>'Inventory detail'!A274</x:f>
        <x:v>WIRE</x:v>
      </x:c>
      <x:c r="C1400" s="2" t="str">
        <x:f>'Inventory detail'!B274</x:f>
        <x:v>10</x:v>
      </x:c>
      <x:c r="D1400" s="2" t="str">
        <x:f>'Inventory detail'!C274</x:f>
        <x:v>DL114BLK</x:v>
      </x:c>
      <x:c r="E1400" s="10" t="n">
        <x:f>A274</x:f>
        <x:v>46327</x:v>
      </x:c>
      <x:c r="F1400" s="7" t="n">
        <x:f>O274</x:f>
        <x:v>0</x:v>
      </x:c>
      <x:c r="G1400" s="7" t="n">
        <x:f>Q274</x:f>
        <x:v>0</x:v>
      </x:c>
      <x:c r="H1400" s="7" t="n">
        <x:f>R274</x:f>
        <x:v>2764.3737166324436</x:v>
      </x:c>
      <x:c r="I1400" s="7" t="n">
        <x:f>SUMIFS('PO detail'!$W$1982:$W$1988,'PO detail'!$V$1982:$V$1988,"&gt;="&amp;E1400,'PO detail'!$V$1982:$V$1988,"&lt;"&amp;A1400)</x:f>
        <x:v>0</x:v>
      </x:c>
      <x:c r="J1400" s="7" t="n">
        <x:f>SUMIFS('PO detail'!$X$1982:$X$1988,'PO detail'!$V$1982:$V$1988,"&gt;="&amp;E1400,'PO detail'!$V$1982:$V$1988,"&lt;"&amp;A1400)</x:f>
        <x:v>0</x:v>
      </x:c>
      <x:c r="K1400" s="7" t="n">
        <x:f>SUMIFS('PO detail'!$Y$1982:$Y$1988,'PO detail'!$V$1982:$V$1988,"&gt;="&amp;E1400,'PO detail'!$V$1982:$V$1988,"&lt;"&amp;A1400)</x:f>
        <x:v>0</x:v>
      </x:c>
      <x:c r="L1400" s="7" t="n">
        <x:f>'Inventory detail'!F274*Summary!$K$5*(A1400-E1400)/Summary!$K$6</x:f>
        <x:v>763.8603696098562</x:v>
      </x:c>
      <x:c r="M1400" s="7" t="n">
        <x:f>MAX(0,H1400-L1400)</x:f>
        <x:v>2000.5133470225874</x:v>
      </x:c>
      <x:c r="N1400" s="7" t="n">
        <x:f>MAX(0,L1400-H1400)</x:f>
        <x:v>0</x:v>
      </x:c>
      <x:c r="O1400" s="7" t="n">
        <x:f>MAX(0,F1400+I1400-N1400)</x:f>
        <x:v>0</x:v>
      </x:c>
      <x:c r="P1400" s="7" t="n">
        <x:f>MAX(0,N1400-F1400-I1400)</x:f>
        <x:v>0</x:v>
      </x:c>
      <x:c r="Q1400" s="7" t="n">
        <x:f>MAX(0,G1400+J1400-P1400)</x:f>
        <x:v>0</x:v>
      </x:c>
      <x:c r="R1400" s="7" t="n">
        <x:f>M1400+MAX(0,K1400-MAX(0,P1400-G1400-J1400))</x:f>
        <x:v>2000.5133470225874</x:v>
      </x:c>
      <x:c r="S1400" s="7" t="n">
        <x:f>SUM(O1400,Q1400,R1400)</x:f>
        <x:v>2000.5133470225874</x:v>
      </x:c>
      <x:c r="T1400" s="14" t="n">
        <x:f>'Inventory detail'!T274</x:f>
        <x:v>0.5507</x:v>
      </x:c>
      <x:c r="U1400" s="14" t="n">
        <x:f>'Inventory detail'!U274</x:f>
        <x:v>0.5507</x:v>
      </x:c>
      <x:c r="V1400" s="9" t="n">
        <x:f>O1400*T1400</x:f>
        <x:v>0</x:v>
      </x:c>
      <x:c r="W1400" s="9" t="n">
        <x:f>Q1400*T1400</x:f>
        <x:v>0</x:v>
      </x:c>
      <x:c r="X1400" s="9" t="n">
        <x:f>R1400*T1400</x:f>
        <x:v>1101.6827002053387</x:v>
      </x:c>
      <x:c r="Y1400" s="9" t="n">
        <x:f>S1400*T1400</x:f>
        <x:v>1101.6827002053387</x:v>
      </x:c>
      <x:c r="Z1400" s="9" t="n">
        <x:f>IF(ISNUMBER(U1400),S1400*(U1400-T1400),"n.a.")</x:f>
        <x:v>0</x:v>
      </x:c>
      <x:c r="AA1400" s="9" t="n">
        <x:f>IF(ISNUMBER(U1400),Y1400,0)</x:f>
        <x:v>1101.6827002053387</x:v>
      </x:c>
      <x:c r="AB1400" s="7" t="n">
        <x:f>MAX(0,L1400-SUM(F1400:K1400))</x:f>
        <x:v>0</x:v>
      </x:c>
    </x:row>
    <x:row r="1401" ht="22" customHeight="1">
      <x:c r="A1401" s="18" t="n">
        <x:f>Summary!D$41</x:f>
        <x:v>46357</x:v>
      </x:c>
      <x:c r="B1401" s="2" t="str">
        <x:f>'Inventory detail'!A275</x:f>
        <x:v>WIRE</x:v>
      </x:c>
      <x:c r="C1401" s="2" t="str">
        <x:f>'Inventory detail'!B275</x:f>
        <x:v>30</x:v>
      </x:c>
      <x:c r="D1401" s="2" t="str">
        <x:f>'Inventory detail'!C275</x:f>
        <x:v>DL916BLK</x:v>
      </x:c>
      <x:c r="E1401" s="10" t="n">
        <x:f>A275</x:f>
        <x:v>46327</x:v>
      </x:c>
      <x:c r="F1401" s="7" t="n">
        <x:f>O275</x:f>
        <x:v>0</x:v>
      </x:c>
      <x:c r="G1401" s="7" t="n">
        <x:f>Q275</x:f>
        <x:v>0</x:v>
      </x:c>
      <x:c r="H1401" s="7" t="n">
        <x:f>R275</x:f>
        <x:v>0</x:v>
      </x:c>
      <x:c r="I1401" s="7" t="n">
        <x:f>0</x:f>
        <x:v>0</x:v>
      </x:c>
      <x:c r="J1401" s="7" t="n">
        <x:f>0</x:f>
        <x:v>0</x:v>
      </x:c>
      <x:c r="K1401" s="7" t="n">
        <x:f>0</x:f>
        <x:v>0</x:v>
      </x:c>
      <x:c r="L1401" s="7" t="n">
        <x:f>'Inventory detail'!F275*Summary!$K$5*(A1401-E1401)/Summary!$K$6</x:f>
        <x:v>763.8603696098562</x:v>
      </x:c>
      <x:c r="M1401" s="7" t="n">
        <x:f>MAX(0,H1401-L1401)</x:f>
        <x:v>0</x:v>
      </x:c>
      <x:c r="N1401" s="7" t="n">
        <x:f>MAX(0,L1401-H1401)</x:f>
        <x:v>763.8603696098562</x:v>
      </x:c>
      <x:c r="O1401" s="7" t="n">
        <x:f>MAX(0,F1401+I1401-N1401)</x:f>
        <x:v>0</x:v>
      </x:c>
      <x:c r="P1401" s="7" t="n">
        <x:f>MAX(0,N1401-F1401-I1401)</x:f>
        <x:v>763.8603696098562</x:v>
      </x:c>
      <x:c r="Q1401" s="7" t="n">
        <x:f>MAX(0,G1401+J1401-P1401)</x:f>
        <x:v>0</x:v>
      </x:c>
      <x:c r="R1401" s="7" t="n">
        <x:f>M1401+MAX(0,K1401-MAX(0,P1401-G1401-J1401))</x:f>
        <x:v>0</x:v>
      </x:c>
      <x:c r="S1401" s="7" t="n">
        <x:f>SUM(O1401,Q1401,R1401)</x:f>
        <x:v>0</x:v>
      </x:c>
      <x:c r="T1401" s="14" t="n">
        <x:f>'Inventory detail'!T275</x:f>
        <x:v>0.1041</x:v>
      </x:c>
      <x:c r="U1401" s="14" t="n">
        <x:f>'Inventory detail'!U275</x:f>
        <x:v>0.1041</x:v>
      </x:c>
      <x:c r="V1401" s="9" t="n">
        <x:f>O1401*T1401</x:f>
        <x:v>0</x:v>
      </x:c>
      <x:c r="W1401" s="9" t="n">
        <x:f>Q1401*T1401</x:f>
        <x:v>0</x:v>
      </x:c>
      <x:c r="X1401" s="9" t="n">
        <x:f>R1401*T1401</x:f>
        <x:v>0</x:v>
      </x:c>
      <x:c r="Y1401" s="9" t="n">
        <x:f>S1401*T1401</x:f>
        <x:v>0</x:v>
      </x:c>
      <x:c r="Z1401" s="9" t="n">
        <x:f>IF(ISNUMBER(U1401),S1401*(U1401-T1401),"n.a.")</x:f>
        <x:v>0</x:v>
      </x:c>
      <x:c r="AA1401" s="9" t="n">
        <x:f>IF(ISNUMBER(U1401),Y1401,0)</x:f>
        <x:v>0</x:v>
      </x:c>
      <x:c r="AB1401" s="7" t="n">
        <x:f>MAX(0,L1401-SUM(F1401:K1401))</x:f>
        <x:v>763.8603696098562</x:v>
      </x:c>
    </x:row>
    <x:row r="1402" ht="22" customHeight="1">
      <x:c r="A1402" s="18" t="n">
        <x:f>Summary!D$41</x:f>
        <x:v>46357</x:v>
      </x:c>
      <x:c r="B1402" s="2" t="str">
        <x:f>'Inventory detail'!A276</x:f>
        <x:v>COIL</x:v>
      </x:c>
      <x:c r="C1402" s="2" t="str">
        <x:f>'Inventory detail'!B276</x:f>
        <x:v>60</x:v>
      </x:c>
      <x:c r="D1402" s="2" t="str">
        <x:f>'Inventory detail'!C276</x:f>
        <x:v>45BLK12-4</x:v>
      </x:c>
      <x:c r="E1402" s="10" t="n">
        <x:f>A276</x:f>
        <x:v>46327</x:v>
      </x:c>
      <x:c r="F1402" s="7" t="n">
        <x:f>O276</x:f>
        <x:v>2989.559425051335</x:v>
      </x:c>
      <x:c r="G1402" s="7" t="n">
        <x:f>Q276</x:f>
        <x:v>0</x:v>
      </x:c>
      <x:c r="H1402" s="7" t="n">
        <x:f>R276</x:f>
        <x:v>0</x:v>
      </x:c>
      <x:c r="I1402" s="7" t="n">
        <x:f>SUMIFS('PO detail'!$W$1321:$W$1324,'PO detail'!$V$1321:$V$1324,"&gt;="&amp;E1402,'PO detail'!$V$1321:$V$1324,"&lt;"&amp;A1402)</x:f>
        <x:v>0</x:v>
      </x:c>
      <x:c r="J1402" s="7" t="n">
        <x:f>SUMIFS('PO detail'!$X$1321:$X$1324,'PO detail'!$V$1321:$V$1324,"&gt;="&amp;E1402,'PO detail'!$V$1321:$V$1324,"&lt;"&amp;A1402)</x:f>
        <x:v>0</x:v>
      </x:c>
      <x:c r="K1402" s="7" t="n">
        <x:f>SUMIFS('PO detail'!$Y$1321:$Y$1324,'PO detail'!$V$1321:$V$1324,"&gt;="&amp;E1402,'PO detail'!$V$1321:$V$1324,"&lt;"&amp;A1402)</x:f>
        <x:v>0</x:v>
      </x:c>
      <x:c r="L1402" s="7" t="n">
        <x:f>'Inventory detail'!F276*Summary!$K$5*(A1402-E1402)/Summary!$K$6</x:f>
        <x:v>731.0094455852155</x:v>
      </x:c>
      <x:c r="M1402" s="7" t="n">
        <x:f>MAX(0,H1402-L1402)</x:f>
        <x:v>0</x:v>
      </x:c>
      <x:c r="N1402" s="7" t="n">
        <x:f>MAX(0,L1402-H1402)</x:f>
        <x:v>731.0094455852155</x:v>
      </x:c>
      <x:c r="O1402" s="7" t="n">
        <x:f>MAX(0,F1402+I1402-N1402)</x:f>
        <x:v>2258.5499794661196</x:v>
      </x:c>
      <x:c r="P1402" s="7" t="n">
        <x:f>MAX(0,N1402-F1402-I1402)</x:f>
        <x:v>0</x:v>
      </x:c>
      <x:c r="Q1402" s="7" t="n">
        <x:f>MAX(0,G1402+J1402-P1402)</x:f>
        <x:v>0</x:v>
      </x:c>
      <x:c r="R1402" s="7" t="n">
        <x:f>M1402+MAX(0,K1402-MAX(0,P1402-G1402-J1402))</x:f>
        <x:v>0</x:v>
      </x:c>
      <x:c r="S1402" s="7" t="n">
        <x:f>SUM(O1402,Q1402,R1402)</x:f>
        <x:v>2258.5499794661196</x:v>
      </x:c>
      <x:c r="T1402" s="14" t="n">
        <x:f>'Inventory detail'!T276</x:f>
        <x:v>0.33740000000000003</x:v>
      </x:c>
      <x:c r="U1402" s="14" t="n">
        <x:f>'Inventory detail'!U276</x:f>
        <x:v>0.33061599999999997</x:v>
      </x:c>
      <x:c r="V1402" s="9" t="n">
        <x:f>O1402*T1402</x:f>
        <x:v>762.0347630718688</x:v>
      </x:c>
      <x:c r="W1402" s="9" t="n">
        <x:f>Q1402*T1402</x:f>
        <x:v>0</x:v>
      </x:c>
      <x:c r="X1402" s="9" t="n">
        <x:f>R1402*T1402</x:f>
        <x:v>0</x:v>
      </x:c>
      <x:c r="Y1402" s="9" t="n">
        <x:f>S1402*T1402</x:f>
        <x:v>762.0347630718688</x:v>
      </x:c>
      <x:c r="Z1402" s="9" t="n">
        <x:f>IF(ISNUMBER(U1402),S1402*(U1402-T1402),"n.a.")</x:f>
        <x:v>-15.322003060698307</x:v>
      </x:c>
      <x:c r="AA1402" s="9" t="n">
        <x:f>IF(ISNUMBER(U1402),Y1402,0)</x:f>
        <x:v>762.0347630718688</x:v>
      </x:c>
      <x:c r="AB1402" s="7" t="n">
        <x:f>MAX(0,L1402-SUM(F1402:K1402))</x:f>
        <x:v>0</x:v>
      </x:c>
    </x:row>
    <x:row r="1403" ht="22" customHeight="1">
      <x:c r="A1403" s="18" t="n">
        <x:f>Summary!D$41</x:f>
        <x:v>46357</x:v>
      </x:c>
      <x:c r="B1403" s="2" t="str">
        <x:f>'Inventory detail'!A277</x:f>
        <x:v>POUC</x:v>
      </x:c>
      <x:c r="C1403" s="2" t="str">
        <x:f>'Inventory detail'!B277</x:f>
        <x:v>10</x:v>
      </x:c>
      <x:c r="D1403" s="2" t="str">
        <x:f>'Inventory detail'!C277</x:f>
        <x:v>SMEN7</x:v>
      </x:c>
      <x:c r="E1403" s="10" t="n">
        <x:f>A277</x:f>
        <x:v>46327</x:v>
      </x:c>
      <x:c r="F1403" s="7" t="n">
        <x:f>O277</x:f>
        <x:v>745.8615195071868</x:v>
      </x:c>
      <x:c r="G1403" s="7" t="n">
        <x:f>Q277</x:f>
        <x:v>1600</x:v>
      </x:c>
      <x:c r="H1403" s="7" t="n">
        <x:f>R277</x:f>
        <x:v>0</x:v>
      </x:c>
      <x:c r="I1403" s="7" t="n">
        <x:f>SUMIFS('PO detail'!$W$1609:$W$1612,'PO detail'!$V$1609:$V$1612,"&gt;="&amp;E1403,'PO detail'!$V$1609:$V$1612,"&lt;"&amp;A1403)</x:f>
        <x:v>0</x:v>
      </x:c>
      <x:c r="J1403" s="7" t="n">
        <x:f>SUMIFS('PO detail'!$X$1609:$X$1612,'PO detail'!$V$1609:$V$1612,"&gt;="&amp;E1403,'PO detail'!$V$1609:$V$1612,"&lt;"&amp;A1403)</x:f>
        <x:v>2000</x:v>
      </x:c>
      <x:c r="K1403" s="7" t="n">
        <x:f>SUMIFS('PO detail'!$Y$1609:$Y$1612,'PO detail'!$V$1609:$V$1612,"&gt;="&amp;E1403,'PO detail'!$V$1609:$V$1612,"&lt;"&amp;A1403)</x:f>
        <x:v>0</x:v>
      </x:c>
      <x:c r="L1403" s="7" t="n">
        <x:f>'Inventory detail'!F277*Summary!$K$5*(A1403-E1403)/Summary!$K$6</x:f>
        <x:v>722.7893223819302</x:v>
      </x:c>
      <x:c r="M1403" s="7" t="n">
        <x:f>MAX(0,H1403-L1403)</x:f>
        <x:v>0</x:v>
      </x:c>
      <x:c r="N1403" s="7" t="n">
        <x:f>MAX(0,L1403-H1403)</x:f>
        <x:v>722.7893223819302</x:v>
      </x:c>
      <x:c r="O1403" s="7" t="n">
        <x:f>MAX(0,F1403+I1403-N1403)</x:f>
        <x:v>23.072197125256594</x:v>
      </x:c>
      <x:c r="P1403" s="7" t="n">
        <x:f>MAX(0,N1403-F1403-I1403)</x:f>
        <x:v>0</x:v>
      </x:c>
      <x:c r="Q1403" s="7" t="n">
        <x:f>MAX(0,G1403+J1403-P1403)</x:f>
        <x:v>3600</x:v>
      </x:c>
      <x:c r="R1403" s="7" t="n">
        <x:f>M1403+MAX(0,K1403-MAX(0,P1403-G1403-J1403))</x:f>
        <x:v>0</x:v>
      </x:c>
      <x:c r="S1403" s="7" t="n">
        <x:f>SUM(O1403,Q1403,R1403)</x:f>
        <x:v>3623.0721971252565</x:v>
      </x:c>
      <x:c r="T1403" s="14" t="n">
        <x:f>'Inventory detail'!T277</x:f>
        <x:v>0.1804</x:v>
      </x:c>
      <x:c r="U1403" s="14" t="n">
        <x:f>'Inventory detail'!U277</x:f>
        <x:v>0.19668</x:v>
      </x:c>
      <x:c r="V1403" s="9" t="n">
        <x:f>O1403*T1403</x:f>
        <x:v>4.16222436139629</x:v>
      </x:c>
      <x:c r="W1403" s="9" t="n">
        <x:f>Q1403*T1403</x:f>
        <x:v>649.44</x:v>
      </x:c>
      <x:c r="X1403" s="9" t="n">
        <x:f>R1403*T1403</x:f>
        <x:v>0</x:v>
      </x:c>
      <x:c r="Y1403" s="9" t="n">
        <x:f>S1403*T1403</x:f>
        <x:v>653.6022243613963</x:v>
      </x:c>
      <x:c r="Z1403" s="9" t="n">
        <x:f>IF(ISNUMBER(U1403),S1403*(U1403-T1403),"n.a.")</x:f>
        <x:v>58.983615369199136</x:v>
      </x:c>
      <x:c r="AA1403" s="9" t="n">
        <x:f>IF(ISNUMBER(U1403),Y1403,0)</x:f>
        <x:v>653.6022243613963</x:v>
      </x:c>
      <x:c r="AB1403" s="7" t="n">
        <x:f>MAX(0,L1403-SUM(F1403:K1403))</x:f>
        <x:v>0</x:v>
      </x:c>
    </x:row>
    <x:row r="1404" ht="22" customHeight="1">
      <x:c r="A1404" s="18" t="n">
        <x:f>Summary!D$41</x:f>
        <x:v>46357</x:v>
      </x:c>
      <x:c r="B1404" s="2" t="str">
        <x:f>'Inventory detail'!A278</x:f>
        <x:v>POUC</x:v>
      </x:c>
      <x:c r="C1404" s="2" t="str">
        <x:f>'Inventory detail'!B278</x:f>
        <x:v>30</x:v>
      </x:c>
      <x:c r="D1404" s="2" t="str">
        <x:f>'Inventory detail'!C278</x:f>
        <x:v>KEY5</x:v>
      </x:c>
      <x:c r="E1404" s="10" t="n">
        <x:f>A278</x:f>
        <x:v>46327</x:v>
      </x:c>
      <x:c r="F1404" s="7" t="n">
        <x:f>O278</x:f>
        <x:v>0</x:v>
      </x:c>
      <x:c r="G1404" s="7" t="n">
        <x:f>Q278</x:f>
        <x:v>0</x:v>
      </x:c>
      <x:c r="H1404" s="7" t="n">
        <x:f>R278</x:f>
        <x:v>0</x:v>
      </x:c>
      <x:c r="I1404" s="7" t="n">
        <x:f>0</x:f>
        <x:v>0</x:v>
      </x:c>
      <x:c r="J1404" s="7" t="n">
        <x:f>0</x:f>
        <x:v>0</x:v>
      </x:c>
      <x:c r="K1404" s="7" t="n">
        <x:f>0</x:f>
        <x:v>0</x:v>
      </x:c>
      <x:c r="L1404" s="7" t="n">
        <x:f>'Inventory detail'!F278*Summary!$K$5*(A1404-E1404)/Summary!$K$6</x:f>
        <x:v>722.7893223819302</x:v>
      </x:c>
      <x:c r="M1404" s="7" t="n">
        <x:f>MAX(0,H1404-L1404)</x:f>
        <x:v>0</x:v>
      </x:c>
      <x:c r="N1404" s="7" t="n">
        <x:f>MAX(0,L1404-H1404)</x:f>
        <x:v>722.7893223819302</x:v>
      </x:c>
      <x:c r="O1404" s="7" t="n">
        <x:f>MAX(0,F1404+I1404-N1404)</x:f>
        <x:v>0</x:v>
      </x:c>
      <x:c r="P1404" s="7" t="n">
        <x:f>MAX(0,N1404-F1404-I1404)</x:f>
        <x:v>722.7893223819302</x:v>
      </x:c>
      <x:c r="Q1404" s="7" t="n">
        <x:f>MAX(0,G1404+J1404-P1404)</x:f>
        <x:v>0</x:v>
      </x:c>
      <x:c r="R1404" s="7" t="n">
        <x:f>M1404+MAX(0,K1404-MAX(0,P1404-G1404-J1404))</x:f>
        <x:v>0</x:v>
      </x:c>
      <x:c r="S1404" s="7" t="n">
        <x:f>SUM(O1404,Q1404,R1404)</x:f>
        <x:v>0</x:v>
      </x:c>
      <x:c r="T1404" s="14" t="n">
        <x:f>'Inventory detail'!T278</x:f>
        <x:v>0.0066</x:v>
      </x:c>
      <x:c r="U1404" s="14" t="n">
        <x:f>'Inventory detail'!U278</x:f>
        <x:v>0.008579999999999999</x:v>
      </x:c>
      <x:c r="V1404" s="9" t="n">
        <x:f>O1404*T1404</x:f>
        <x:v>0</x:v>
      </x:c>
      <x:c r="W1404" s="9" t="n">
        <x:f>Q1404*T1404</x:f>
        <x:v>0</x:v>
      </x:c>
      <x:c r="X1404" s="9" t="n">
        <x:f>R1404*T1404</x:f>
        <x:v>0</x:v>
      </x:c>
      <x:c r="Y1404" s="9" t="n">
        <x:f>S1404*T1404</x:f>
        <x:v>0</x:v>
      </x:c>
      <x:c r="Z1404" s="9" t="n">
        <x:f>IF(ISNUMBER(U1404),S1404*(U1404-T1404),"n.a.")</x:f>
        <x:v>0</x:v>
      </x:c>
      <x:c r="AA1404" s="9" t="n">
        <x:f>IF(ISNUMBER(U1404),Y1404,0)</x:f>
        <x:v>0</x:v>
      </x:c>
      <x:c r="AB1404" s="7" t="n">
        <x:f>MAX(0,L1404-SUM(F1404:K1404))</x:f>
        <x:v>722.7893223819302</x:v>
      </x:c>
    </x:row>
    <x:row r="1405" ht="22" customHeight="1">
      <x:c r="A1405" s="18" t="n">
        <x:f>Summary!D$41</x:f>
        <x:v>46357</x:v>
      </x:c>
      <x:c r="B1405" s="2" t="str">
        <x:f>'Inventory detail'!A279</x:f>
        <x:v>WIRE</x:v>
      </x:c>
      <x:c r="C1405" s="2" t="str">
        <x:f>'Inventory detail'!B279</x:f>
        <x:v>30</x:v>
      </x:c>
      <x:c r="D1405" s="2" t="str">
        <x:f>'Inventory detail'!C279</x:f>
        <x:v>DL012SIL</x:v>
      </x:c>
      <x:c r="E1405" s="10" t="n">
        <x:f>A279</x:f>
        <x:v>46327</x:v>
      </x:c>
      <x:c r="F1405" s="7" t="n">
        <x:f>O279</x:f>
        <x:v>0</x:v>
      </x:c>
      <x:c r="G1405" s="7" t="n">
        <x:f>Q279</x:f>
        <x:v>0</x:v>
      </x:c>
      <x:c r="H1405" s="7" t="n">
        <x:f>R279</x:f>
        <x:v>1652.1560574948667</x:v>
      </x:c>
      <x:c r="I1405" s="7" t="n">
        <x:f>0</x:f>
        <x:v>0</x:v>
      </x:c>
      <x:c r="J1405" s="7" t="n">
        <x:f>0</x:f>
        <x:v>0</x:v>
      </x:c>
      <x:c r="K1405" s="7" t="n">
        <x:f>0</x:f>
        <x:v>0</x:v>
      </x:c>
      <x:c r="L1405" s="7" t="n">
        <x:f>'Inventory detail'!F279*Summary!$K$5*(A1405-E1405)/Summary!$K$6</x:f>
        <x:v>714.5790554414784</x:v>
      </x:c>
      <x:c r="M1405" s="7" t="n">
        <x:f>MAX(0,H1405-L1405)</x:f>
        <x:v>937.5770020533882</x:v>
      </x:c>
      <x:c r="N1405" s="7" t="n">
        <x:f>MAX(0,L1405-H1405)</x:f>
        <x:v>0</x:v>
      </x:c>
      <x:c r="O1405" s="7" t="n">
        <x:f>MAX(0,F1405+I1405-N1405)</x:f>
        <x:v>0</x:v>
      </x:c>
      <x:c r="P1405" s="7" t="n">
        <x:f>MAX(0,N1405-F1405-I1405)</x:f>
        <x:v>0</x:v>
      </x:c>
      <x:c r="Q1405" s="7" t="n">
        <x:f>MAX(0,G1405+J1405-P1405)</x:f>
        <x:v>0</x:v>
      </x:c>
      <x:c r="R1405" s="7" t="n">
        <x:f>M1405+MAX(0,K1405-MAX(0,P1405-G1405-J1405))</x:f>
        <x:v>937.5770020533882</x:v>
      </x:c>
      <x:c r="S1405" s="7" t="n">
        <x:f>SUM(O1405,Q1405,R1405)</x:f>
        <x:v>937.5770020533882</x:v>
      </x:c>
      <x:c r="T1405" s="14" t="n">
        <x:f>'Inventory detail'!T279</x:f>
        <x:v>0.08259999999999999</x:v>
      </x:c>
      <x:c r="U1405" s="14" t="n">
        <x:f>'Inventory detail'!U279</x:f>
        <x:v>0.08259999999999999</x:v>
      </x:c>
      <x:c r="V1405" s="9" t="n">
        <x:f>O1405*T1405</x:f>
        <x:v>0</x:v>
      </x:c>
      <x:c r="W1405" s="9" t="n">
        <x:f>Q1405*T1405</x:f>
        <x:v>0</x:v>
      </x:c>
      <x:c r="X1405" s="9" t="n">
        <x:f>R1405*T1405</x:f>
        <x:v>77.44386036960987</x:v>
      </x:c>
      <x:c r="Y1405" s="9" t="n">
        <x:f>S1405*T1405</x:f>
        <x:v>77.44386036960987</x:v>
      </x:c>
      <x:c r="Z1405" s="9" t="n">
        <x:f>IF(ISNUMBER(U1405),S1405*(U1405-T1405),"n.a.")</x:f>
        <x:v>0</x:v>
      </x:c>
      <x:c r="AA1405" s="9" t="n">
        <x:f>IF(ISNUMBER(U1405),Y1405,0)</x:f>
        <x:v>77.44386036960987</x:v>
      </x:c>
      <x:c r="AB1405" s="7" t="n">
        <x:f>MAX(0,L1405-SUM(F1405:K1405))</x:f>
        <x:v>0</x:v>
      </x:c>
    </x:row>
    <x:row r="1406" ht="22" customHeight="1">
      <x:c r="A1406" s="18" t="n">
        <x:f>Summary!D$41</x:f>
        <x:v>46357</x:v>
      </x:c>
      <x:c r="B1406" s="2" t="str">
        <x:f>'Inventory detail'!A280</x:f>
        <x:v>WIRE</x:v>
      </x:c>
      <x:c r="C1406" s="2" t="str">
        <x:f>'Inventory detail'!B280</x:f>
        <x:v>60</x:v>
      </x:c>
      <x:c r="D1406" s="2" t="str">
        <x:f>'Inventory detail'!C280</x:f>
        <x:v>DL916WHT</x:v>
      </x:c>
      <x:c r="E1406" s="10" t="n">
        <x:f>A280</x:f>
        <x:v>46327</x:v>
      </x:c>
      <x:c r="F1406" s="7" t="n">
        <x:f>O280</x:f>
        <x:v>0</x:v>
      </x:c>
      <x:c r="G1406" s="7" t="n">
        <x:f>Q280</x:f>
        <x:v>0</x:v>
      </x:c>
      <x:c r="H1406" s="7" t="n">
        <x:f>R280</x:f>
        <x:v>0</x:v>
      </x:c>
      <x:c r="I1406" s="7" t="n">
        <x:f>0</x:f>
        <x:v>0</x:v>
      </x:c>
      <x:c r="J1406" s="7" t="n">
        <x:f>0</x:f>
        <x:v>0</x:v>
      </x:c>
      <x:c r="K1406" s="7" t="n">
        <x:f>0</x:f>
        <x:v>0</x:v>
      </x:c>
      <x:c r="L1406" s="7" t="n">
        <x:f>'Inventory detail'!F280*Summary!$K$5*(A1406-E1406)/Summary!$K$6</x:f>
        <x:v>714.5790554414784</x:v>
      </x:c>
      <x:c r="M1406" s="7" t="n">
        <x:f>MAX(0,H1406-L1406)</x:f>
        <x:v>0</x:v>
      </x:c>
      <x:c r="N1406" s="7" t="n">
        <x:f>MAX(0,L1406-H1406)</x:f>
        <x:v>714.5790554414784</x:v>
      </x:c>
      <x:c r="O1406" s="7" t="n">
        <x:f>MAX(0,F1406+I1406-N1406)</x:f>
        <x:v>0</x:v>
      </x:c>
      <x:c r="P1406" s="7" t="n">
        <x:f>MAX(0,N1406-F1406-I1406)</x:f>
        <x:v>714.5790554414784</x:v>
      </x:c>
      <x:c r="Q1406" s="7" t="n">
        <x:f>MAX(0,G1406+J1406-P1406)</x:f>
        <x:v>0</x:v>
      </x:c>
      <x:c r="R1406" s="7" t="n">
        <x:f>M1406+MAX(0,K1406-MAX(0,P1406-G1406-J1406))</x:f>
        <x:v>0</x:v>
      </x:c>
      <x:c r="S1406" s="7" t="n">
        <x:f>SUM(O1406,Q1406,R1406)</x:f>
        <x:v>0</x:v>
      </x:c>
      <x:c r="T1406" s="14" t="n">
        <x:f>'Inventory detail'!T280</x:f>
        <x:v>0.1041</x:v>
      </x:c>
      <x:c r="U1406" s="14" t="n">
        <x:f>'Inventory detail'!U280</x:f>
        <x:v>0.1041</x:v>
      </x:c>
      <x:c r="V1406" s="9" t="n">
        <x:f>O1406*T1406</x:f>
        <x:v>0</x:v>
      </x:c>
      <x:c r="W1406" s="9" t="n">
        <x:f>Q1406*T1406</x:f>
        <x:v>0</x:v>
      </x:c>
      <x:c r="X1406" s="9" t="n">
        <x:f>R1406*T1406</x:f>
        <x:v>0</x:v>
      </x:c>
      <x:c r="Y1406" s="9" t="n">
        <x:f>S1406*T1406</x:f>
        <x:v>0</x:v>
      </x:c>
      <x:c r="Z1406" s="9" t="n">
        <x:f>IF(ISNUMBER(U1406),S1406*(U1406-T1406),"n.a.")</x:f>
        <x:v>0</x:v>
      </x:c>
      <x:c r="AA1406" s="9" t="n">
        <x:f>IF(ISNUMBER(U1406),Y1406,0)</x:f>
        <x:v>0</x:v>
      </x:c>
      <x:c r="AB1406" s="7" t="n">
        <x:f>MAX(0,L1406-SUM(F1406:K1406))</x:f>
        <x:v>714.5790554414784</x:v>
      </x:c>
    </x:row>
    <x:row r="1407" ht="22" customHeight="1">
      <x:c r="A1407" s="18" t="n">
        <x:f>Summary!D$41</x:f>
        <x:v>46357</x:v>
      </x:c>
      <x:c r="B1407" s="2" t="str">
        <x:f>'Inventory detail'!A281</x:f>
        <x:v>COIL</x:v>
      </x:c>
      <x:c r="C1407" s="2" t="str">
        <x:f>'Inventory detail'!B281</x:f>
        <x:v>30</x:v>
      </x:c>
      <x:c r="D1407" s="2" t="str">
        <x:f>'Inventory detail'!C281</x:f>
        <x:v>16WHT12-4</x:v>
      </x:c>
      <x:c r="E1407" s="10" t="n">
        <x:f>A281</x:f>
        <x:v>46327</x:v>
      </x:c>
      <x:c r="F1407" s="7" t="n">
        <x:f>O281</x:f>
        <x:v>0</x:v>
      </x:c>
      <x:c r="G1407" s="7" t="n">
        <x:f>Q281</x:f>
        <x:v>0</x:v>
      </x:c>
      <x:c r="H1407" s="7" t="n">
        <x:f>R281</x:f>
        <x:v>0</x:v>
      </x:c>
      <x:c r="I1407" s="7" t="n">
        <x:f>SUMIFS('PO detail'!$W$804:$W$804,'PO detail'!$V$804:$V$804,"&gt;="&amp;E1407,'PO detail'!$V$804:$V$804,"&lt;"&amp;A1407)</x:f>
        <x:v>7000</x:v>
      </x:c>
      <x:c r="J1407" s="7" t="n">
        <x:f>SUMIFS('PO detail'!$X$804:$X$804,'PO detail'!$V$804:$V$804,"&gt;="&amp;E1407,'PO detail'!$V$804:$V$804,"&lt;"&amp;A1407)</x:f>
        <x:v>0</x:v>
      </x:c>
      <x:c r="K1407" s="7" t="n">
        <x:f>SUMIFS('PO detail'!$Y$804:$Y$804,'PO detail'!$V$804:$V$804,"&gt;="&amp;E1407,'PO detail'!$V$804:$V$804,"&lt;"&amp;A1407)</x:f>
        <x:v>0</x:v>
      </x:c>
      <x:c r="L1407" s="7" t="n">
        <x:f>'Inventory detail'!F281*Summary!$K$5*(A1407-E1407)/Summary!$K$6</x:f>
        <x:v>706.3687885010266</x:v>
      </x:c>
      <x:c r="M1407" s="7" t="n">
        <x:f>MAX(0,H1407-L1407)</x:f>
        <x:v>0</x:v>
      </x:c>
      <x:c r="N1407" s="7" t="n">
        <x:f>MAX(0,L1407-H1407)</x:f>
        <x:v>706.3687885010266</x:v>
      </x:c>
      <x:c r="O1407" s="7" t="n">
        <x:f>MAX(0,F1407+I1407-N1407)</x:f>
        <x:v>6293.631211498973</x:v>
      </x:c>
      <x:c r="P1407" s="7" t="n">
        <x:f>MAX(0,N1407-F1407-I1407)</x:f>
        <x:v>0</x:v>
      </x:c>
      <x:c r="Q1407" s="7" t="n">
        <x:f>MAX(0,G1407+J1407-P1407)</x:f>
        <x:v>0</x:v>
      </x:c>
      <x:c r="R1407" s="7" t="n">
        <x:f>M1407+MAX(0,K1407-MAX(0,P1407-G1407-J1407))</x:f>
        <x:v>0</x:v>
      </x:c>
      <x:c r="S1407" s="7" t="n">
        <x:f>SUM(O1407,Q1407,R1407)</x:f>
        <x:v>6293.631211498973</x:v>
      </x:c>
      <x:c r="T1407" s="14" t="n">
        <x:f>'Inventory detail'!T281</x:f>
        <x:v>0.11230000000000001</x:v>
      </x:c>
      <x:c r="U1407" s="14" t="n">
        <x:f>'Inventory detail'!U281</x:f>
        <x:v>0.1099475</x:v>
      </x:c>
      <x:c r="V1407" s="9" t="n">
        <x:f>O1407*T1407</x:f>
        <x:v>706.7747850513348</x:v>
      </x:c>
      <x:c r="W1407" s="9" t="n">
        <x:f>Q1407*T1407</x:f>
        <x:v>0</x:v>
      </x:c>
      <x:c r="X1407" s="9" t="n">
        <x:f>R1407*T1407</x:f>
        <x:v>0</x:v>
      </x:c>
      <x:c r="Y1407" s="9" t="n">
        <x:f>S1407*T1407</x:f>
        <x:v>706.7747850513348</x:v>
      </x:c>
      <x:c r="Z1407" s="9" t="n">
        <x:f>IF(ISNUMBER(U1407),S1407*(U1407-T1407),"n.a.")</x:f>
        <x:v>-14.80576742505138</x:v>
      </x:c>
      <x:c r="AA1407" s="9" t="n">
        <x:f>IF(ISNUMBER(U1407),Y1407,0)</x:f>
        <x:v>706.7747850513348</x:v>
      </x:c>
      <x:c r="AB1407" s="7" t="n">
        <x:f>MAX(0,L1407-SUM(F1407:K1407))</x:f>
        <x:v>0</x:v>
      </x:c>
    </x:row>
    <x:row r="1408" ht="22" customHeight="1">
      <x:c r="A1408" s="18" t="n">
        <x:f>Summary!D$41</x:f>
        <x:v>46357</x:v>
      </x:c>
      <x:c r="B1408" s="2" t="str">
        <x:f>'Inventory detail'!A282</x:f>
        <x:v>POUC</x:v>
      </x:c>
      <x:c r="C1408" s="2" t="str">
        <x:f>'Inventory detail'!B282</x:f>
        <x:v>10</x:v>
      </x:c>
      <x:c r="D1408" s="2" t="str">
        <x:f>'Inventory detail'!C282</x:f>
        <x:v>MIL10</x:v>
      </x:c>
      <x:c r="E1408" s="10" t="n">
        <x:f>A282</x:f>
        <x:v>46327</x:v>
      </x:c>
      <x:c r="F1408" s="7" t="n">
        <x:f>O282</x:f>
        <x:v>0</x:v>
      </x:c>
      <x:c r="G1408" s="7" t="n">
        <x:f>Q282</x:f>
        <x:v>0</x:v>
      </x:c>
      <x:c r="H1408" s="7" t="n">
        <x:f>R282</x:f>
        <x:v>12564.7526899384</x:v>
      </x:c>
      <x:c r="I1408" s="7" t="n">
        <x:f>0</x:f>
        <x:v>0</x:v>
      </x:c>
      <x:c r="J1408" s="7" t="n">
        <x:f>0</x:f>
        <x:v>0</x:v>
      </x:c>
      <x:c r="K1408" s="7" t="n">
        <x:f>0</x:f>
        <x:v>0</x:v>
      </x:c>
      <x:c r="L1408" s="7" t="n">
        <x:f>'Inventory detail'!F282*Summary!$K$5*(A1408-E1408)/Summary!$K$6</x:f>
        <x:v>698.1486652977413</x:v>
      </x:c>
      <x:c r="M1408" s="7" t="n">
        <x:f>MAX(0,H1408-L1408)</x:f>
        <x:v>11866.604024640657</x:v>
      </x:c>
      <x:c r="N1408" s="7" t="n">
        <x:f>MAX(0,L1408-H1408)</x:f>
        <x:v>0</x:v>
      </x:c>
      <x:c r="O1408" s="7" t="n">
        <x:f>MAX(0,F1408+I1408-N1408)</x:f>
        <x:v>0</x:v>
      </x:c>
      <x:c r="P1408" s="7" t="n">
        <x:f>MAX(0,N1408-F1408-I1408)</x:f>
        <x:v>0</x:v>
      </x:c>
      <x:c r="Q1408" s="7" t="n">
        <x:f>MAX(0,G1408+J1408-P1408)</x:f>
        <x:v>0</x:v>
      </x:c>
      <x:c r="R1408" s="7" t="n">
        <x:f>M1408+MAX(0,K1408-MAX(0,P1408-G1408-J1408))</x:f>
        <x:v>11866.604024640657</x:v>
      </x:c>
      <x:c r="S1408" s="7" t="n">
        <x:f>SUM(O1408,Q1408,R1408)</x:f>
        <x:v>11866.604024640657</x:v>
      </x:c>
      <x:c r="T1408" s="14" t="n">
        <x:f>'Inventory detail'!T282</x:f>
        <x:v>0.0159</x:v>
      </x:c>
      <x:c r="U1408" s="14" t="n">
        <x:f>'Inventory detail'!U282</x:f>
        <x:v>0.017325</x:v>
      </x:c>
      <x:c r="V1408" s="9" t="n">
        <x:f>O1408*T1408</x:f>
        <x:v>0</x:v>
      </x:c>
      <x:c r="W1408" s="9" t="n">
        <x:f>Q1408*T1408</x:f>
        <x:v>0</x:v>
      </x:c>
      <x:c r="X1408" s="9" t="n">
        <x:f>R1408*T1408</x:f>
        <x:v>188.67900399178646</x:v>
      </x:c>
      <x:c r="Y1408" s="9" t="n">
        <x:f>S1408*T1408</x:f>
        <x:v>188.67900399178646</x:v>
      </x:c>
      <x:c r="Z1408" s="9" t="n">
        <x:f>IF(ISNUMBER(U1408),S1408*(U1408-T1408),"n.a.")</x:f>
        <x:v>16.909910735112927</x:v>
      </x:c>
      <x:c r="AA1408" s="9" t="n">
        <x:f>IF(ISNUMBER(U1408),Y1408,0)</x:f>
        <x:v>188.67900399178646</x:v>
      </x:c>
      <x:c r="AB1408" s="7" t="n">
        <x:f>MAX(0,L1408-SUM(F1408:K1408))</x:f>
        <x:v>0</x:v>
      </x:c>
    </x:row>
    <x:row r="1409" ht="22" customHeight="1">
      <x:c r="A1409" s="18" t="n">
        <x:f>Summary!D$41</x:f>
        <x:v>46357</x:v>
      </x:c>
      <x:c r="B1409" s="2" t="str">
        <x:f>'Inventory detail'!A283</x:f>
        <x:v>POUC</x:v>
      </x:c>
      <x:c r="C1409" s="2" t="str">
        <x:f>'Inventory detail'!B283</x:f>
        <x:v>30</x:v>
      </x:c>
      <x:c r="D1409" s="2" t="str">
        <x:f>'Inventory detail'!C283</x:f>
        <x:v>LUG5</x:v>
      </x:c>
      <x:c r="E1409" s="10" t="n">
        <x:f>A283</x:f>
        <x:v>46327</x:v>
      </x:c>
      <x:c r="F1409" s="7" t="n">
        <x:f>O283</x:f>
        <x:v>0</x:v>
      </x:c>
      <x:c r="G1409" s="7" t="n">
        <x:f>Q283</x:f>
        <x:v>0</x:v>
      </x:c>
      <x:c r="H1409" s="7" t="n">
        <x:f>R283</x:f>
        <x:v>8864.7526899384</x:v>
      </x:c>
      <x:c r="I1409" s="7" t="n">
        <x:f>0</x:f>
        <x:v>0</x:v>
      </x:c>
      <x:c r="J1409" s="7" t="n">
        <x:f>0</x:f>
        <x:v>0</x:v>
      </x:c>
      <x:c r="K1409" s="7" t="n">
        <x:f>0</x:f>
        <x:v>0</x:v>
      </x:c>
      <x:c r="L1409" s="7" t="n">
        <x:f>'Inventory detail'!F283*Summary!$K$5*(A1409-E1409)/Summary!$K$6</x:f>
        <x:v>698.1486652977413</x:v>
      </x:c>
      <x:c r="M1409" s="7" t="n">
        <x:f>MAX(0,H1409-L1409)</x:f>
        <x:v>8166.604024640658</x:v>
      </x:c>
      <x:c r="N1409" s="7" t="n">
        <x:f>MAX(0,L1409-H1409)</x:f>
        <x:v>0</x:v>
      </x:c>
      <x:c r="O1409" s="7" t="n">
        <x:f>MAX(0,F1409+I1409-N1409)</x:f>
        <x:v>0</x:v>
      </x:c>
      <x:c r="P1409" s="7" t="n">
        <x:f>MAX(0,N1409-F1409-I1409)</x:f>
        <x:v>0</x:v>
      </x:c>
      <x:c r="Q1409" s="7" t="n">
        <x:f>MAX(0,G1409+J1409-P1409)</x:f>
        <x:v>0</x:v>
      </x:c>
      <x:c r="R1409" s="7" t="n">
        <x:f>M1409+MAX(0,K1409-MAX(0,P1409-G1409-J1409))</x:f>
        <x:v>8166.604024640658</x:v>
      </x:c>
      <x:c r="S1409" s="7" t="n">
        <x:f>SUM(O1409,Q1409,R1409)</x:f>
        <x:v>8166.604024640658</x:v>
      </x:c>
      <x:c r="T1409" s="14" t="n">
        <x:f>'Inventory detail'!T283</x:f>
        <x:v>0.0103</x:v>
      </x:c>
      <x:c r="U1409" s="14" t="n">
        <x:f>'Inventory detail'!U283</x:f>
        <x:v>0.01122</x:v>
      </x:c>
      <x:c r="V1409" s="9" t="n">
        <x:f>O1409*T1409</x:f>
        <x:v>0</x:v>
      </x:c>
      <x:c r="W1409" s="9" t="n">
        <x:f>Q1409*T1409</x:f>
        <x:v>0</x:v>
      </x:c>
      <x:c r="X1409" s="9" t="n">
        <x:f>R1409*T1409</x:f>
        <x:v>84.11602145379878</x:v>
      </x:c>
      <x:c r="Y1409" s="9" t="n">
        <x:f>S1409*T1409</x:f>
        <x:v>84.11602145379878</x:v>
      </x:c>
      <x:c r="Z1409" s="9" t="n">
        <x:f>IF(ISNUMBER(U1409),S1409*(U1409-T1409),"n.a.")</x:f>
        <x:v>7.513275702669411</x:v>
      </x:c>
      <x:c r="AA1409" s="9" t="n">
        <x:f>IF(ISNUMBER(U1409),Y1409,0)</x:f>
        <x:v>84.11602145379878</x:v>
      </x:c>
      <x:c r="AB1409" s="7" t="n">
        <x:f>MAX(0,L1409-SUM(F1409:K1409))</x:f>
        <x:v>0</x:v>
      </x:c>
    </x:row>
    <x:row r="1410" ht="22" customHeight="1">
      <x:c r="A1410" s="18" t="n">
        <x:f>Summary!D$41</x:f>
        <x:v>46357</x:v>
      </x:c>
      <x:c r="B1410" s="2" t="str">
        <x:f>'Inventory detail'!A284</x:f>
        <x:v>WIRE</x:v>
      </x:c>
      <x:c r="C1410" s="2" t="str">
        <x:f>'Inventory detail'!B284</x:f>
        <x:v>30</x:v>
      </x:c>
      <x:c r="D1410" s="2" t="str">
        <x:f>'Inventory detail'!C284</x:f>
        <x:v>DL001BLK</x:v>
      </x:c>
      <x:c r="E1410" s="10" t="n">
        <x:f>A284</x:f>
        <x:v>46327</x:v>
      </x:c>
      <x:c r="F1410" s="7" t="n">
        <x:f>O284</x:f>
        <x:v>0</x:v>
      </x:c>
      <x:c r="G1410" s="7" t="n">
        <x:f>Q284</x:f>
        <x:v>0</x:v>
      </x:c>
      <x:c r="H1410" s="7" t="n">
        <x:f>R284</x:f>
        <x:v>0</x:v>
      </x:c>
      <x:c r="I1410" s="7" t="n">
        <x:f>0</x:f>
        <x:v>0</x:v>
      </x:c>
      <x:c r="J1410" s="7" t="n">
        <x:f>0</x:f>
        <x:v>0</x:v>
      </x:c>
      <x:c r="K1410" s="7" t="n">
        <x:f>0</x:f>
        <x:v>0</x:v>
      </x:c>
      <x:c r="L1410" s="7" t="n">
        <x:f>'Inventory detail'!F284*Summary!$K$5*(A1410-E1410)/Summary!$K$6</x:f>
        <x:v>698.1486652977413</x:v>
      </x:c>
      <x:c r="M1410" s="7" t="n">
        <x:f>MAX(0,H1410-L1410)</x:f>
        <x:v>0</x:v>
      </x:c>
      <x:c r="N1410" s="7" t="n">
        <x:f>MAX(0,L1410-H1410)</x:f>
        <x:v>698.1486652977413</x:v>
      </x:c>
      <x:c r="O1410" s="7" t="n">
        <x:f>MAX(0,F1410+I1410-N1410)</x:f>
        <x:v>0</x:v>
      </x:c>
      <x:c r="P1410" s="7" t="n">
        <x:f>MAX(0,N1410-F1410-I1410)</x:f>
        <x:v>698.1486652977413</x:v>
      </x:c>
      <x:c r="Q1410" s="7" t="n">
        <x:f>MAX(0,G1410+J1410-P1410)</x:f>
        <x:v>0</x:v>
      </x:c>
      <x:c r="R1410" s="7" t="n">
        <x:f>M1410+MAX(0,K1410-MAX(0,P1410-G1410-J1410))</x:f>
        <x:v>0</x:v>
      </x:c>
      <x:c r="S1410" s="7" t="n">
        <x:f>SUM(O1410,Q1410,R1410)</x:f>
        <x:v>0</x:v>
      </x:c>
      <x:c r="T1410" s="14" t="n">
        <x:f>'Inventory detail'!T284</x:f>
        <x:v>0.19140000000000001</x:v>
      </x:c>
      <x:c r="U1410" s="14" t="n">
        <x:f>'Inventory detail'!U284</x:f>
        <x:v>0.19140000000000001</x:v>
      </x:c>
      <x:c r="V1410" s="9" t="n">
        <x:f>O1410*T1410</x:f>
        <x:v>0</x:v>
      </x:c>
      <x:c r="W1410" s="9" t="n">
        <x:f>Q1410*T1410</x:f>
        <x:v>0</x:v>
      </x:c>
      <x:c r="X1410" s="9" t="n">
        <x:f>R1410*T1410</x:f>
        <x:v>0</x:v>
      </x:c>
      <x:c r="Y1410" s="9" t="n">
        <x:f>S1410*T1410</x:f>
        <x:v>0</x:v>
      </x:c>
      <x:c r="Z1410" s="9" t="n">
        <x:f>IF(ISNUMBER(U1410),S1410*(U1410-T1410),"n.a.")</x:f>
        <x:v>0</x:v>
      </x:c>
      <x:c r="AA1410" s="9" t="n">
        <x:f>IF(ISNUMBER(U1410),Y1410,0)</x:f>
        <x:v>0</x:v>
      </x:c>
      <x:c r="AB1410" s="7" t="n">
        <x:f>MAX(0,L1410-SUM(F1410:K1410))</x:f>
        <x:v>698.1486652977413</x:v>
      </x:c>
    </x:row>
    <x:row r="1411" ht="22" customHeight="1">
      <x:c r="A1411" s="18" t="n">
        <x:f>Summary!D$41</x:f>
        <x:v>46357</x:v>
      </x:c>
      <x:c r="B1411" s="2" t="str">
        <x:f>'Inventory detail'!A285</x:f>
        <x:v>COIL</x:v>
      </x:c>
      <x:c r="C1411" s="2" t="str">
        <x:f>'Inventory detail'!B285</x:f>
        <x:v>60</x:v>
      </x:c>
      <x:c r="D1411" s="2" t="str">
        <x:f>'Inventory detail'!C285</x:f>
        <x:v>50BLK12-4</x:v>
      </x:c>
      <x:c r="E1411" s="10" t="n">
        <x:f>A285</x:f>
        <x:v>46327</x:v>
      </x:c>
      <x:c r="F1411" s="7" t="n">
        <x:f>O285</x:f>
        <x:v>2421.047227926078</x:v>
      </x:c>
      <x:c r="G1411" s="7" t="n">
        <x:f>Q285</x:f>
        <x:v>0</x:v>
      </x:c>
      <x:c r="H1411" s="7" t="n">
        <x:f>R285</x:f>
        <x:v>0</x:v>
      </x:c>
      <x:c r="I1411" s="7" t="n">
        <x:f>SUMIFS('PO detail'!$W$1325:$W$1331,'PO detail'!$V$1325:$V$1331,"&gt;="&amp;E1411,'PO detail'!$V$1325:$V$1331,"&lt;"&amp;A1411)</x:f>
        <x:v>0</x:v>
      </x:c>
      <x:c r="J1411" s="7" t="n">
        <x:f>SUMIFS('PO detail'!$X$1325:$X$1331,'PO detail'!$V$1325:$V$1331,"&gt;="&amp;E1411,'PO detail'!$V$1325:$V$1331,"&lt;"&amp;A1411)</x:f>
        <x:v>0</x:v>
      </x:c>
      <x:c r="K1411" s="7" t="n">
        <x:f>SUMIFS('PO detail'!$Y$1325:$Y$1331,'PO detail'!$V$1325:$V$1331,"&gt;="&amp;E1411,'PO detail'!$V$1325:$V$1331,"&lt;"&amp;A1411)</x:f>
        <x:v>0</x:v>
      </x:c>
      <x:c r="L1411" s="7" t="n">
        <x:f>'Inventory detail'!F285*Summary!$K$5*(A1411-E1411)/Summary!$K$6</x:f>
        <x:v>689.9383983572895</x:v>
      </x:c>
      <x:c r="M1411" s="7" t="n">
        <x:f>MAX(0,H1411-L1411)</x:f>
        <x:v>0</x:v>
      </x:c>
      <x:c r="N1411" s="7" t="n">
        <x:f>MAX(0,L1411-H1411)</x:f>
        <x:v>689.9383983572895</x:v>
      </x:c>
      <x:c r="O1411" s="7" t="n">
        <x:f>MAX(0,F1411+I1411-N1411)</x:f>
        <x:v>1731.1088295687885</x:v>
      </x:c>
      <x:c r="P1411" s="7" t="n">
        <x:f>MAX(0,N1411-F1411-I1411)</x:f>
        <x:v>0</x:v>
      </x:c>
      <x:c r="Q1411" s="7" t="n">
        <x:f>MAX(0,G1411+J1411-P1411)</x:f>
        <x:v>0</x:v>
      </x:c>
      <x:c r="R1411" s="7" t="n">
        <x:f>M1411+MAX(0,K1411-MAX(0,P1411-G1411-J1411))</x:f>
        <x:v>0</x:v>
      </x:c>
      <x:c r="S1411" s="7" t="n">
        <x:f>SUM(O1411,Q1411,R1411)</x:f>
        <x:v>1731.1088295687885</x:v>
      </x:c>
      <x:c r="T1411" s="14" t="n">
        <x:f>'Inventory detail'!T285</x:f>
        <x:v>0.3699</x:v>
      </x:c>
      <x:c r="U1411" s="14" t="n">
        <x:f>'Inventory detail'!U285</x:f>
        <x:v>0.36232949999999997</x:v>
      </x:c>
      <x:c r="V1411" s="9" t="n">
        <x:f>O1411*T1411</x:f>
        <x:v>640.3371560574949</x:v>
      </x:c>
      <x:c r="W1411" s="9" t="n">
        <x:f>Q1411*T1411</x:f>
        <x:v>0</x:v>
      </x:c>
      <x:c r="X1411" s="9" t="n">
        <x:f>R1411*T1411</x:f>
        <x:v>0</x:v>
      </x:c>
      <x:c r="Y1411" s="9" t="n">
        <x:f>S1411*T1411</x:f>
        <x:v>640.3371560574949</x:v>
      </x:c>
      <x:c r="Z1411" s="9" t="n">
        <x:f>IF(ISNUMBER(U1411),S1411*(U1411-T1411),"n.a.")</x:f>
        <x:v>-13.105359394250575</x:v>
      </x:c>
      <x:c r="AA1411" s="9" t="n">
        <x:f>IF(ISNUMBER(U1411),Y1411,0)</x:f>
        <x:v>640.3371560574949</x:v>
      </x:c>
      <x:c r="AB1411" s="7" t="n">
        <x:f>MAX(0,L1411-SUM(F1411:K1411))</x:f>
        <x:v>0</x:v>
      </x:c>
    </x:row>
    <x:row r="1412" ht="22" customHeight="1">
      <x:c r="A1412" s="18" t="n">
        <x:f>Summary!D$41</x:f>
        <x:v>46357</x:v>
      </x:c>
      <x:c r="B1412" s="2" t="str">
        <x:f>'Inventory detail'!A286</x:f>
        <x:v>POUC</x:v>
      </x:c>
      <x:c r="C1412" s="2" t="str">
        <x:f>'Inventory detail'!B286</x:f>
        <x:v>30</x:v>
      </x:c>
      <x:c r="D1412" s="2" t="str">
        <x:f>'Inventory detail'!C286</x:f>
        <x:v>XLMEN5</x:v>
      </x:c>
      <x:c r="E1412" s="10" t="n">
        <x:f>A286</x:f>
        <x:v>46327</x:v>
      </x:c>
      <x:c r="F1412" s="7" t="n">
        <x:f>O286</x:f>
        <x:v>1471.047227926078</x:v>
      </x:c>
      <x:c r="G1412" s="7" t="n">
        <x:f>Q286</x:f>
        <x:v>1600</x:v>
      </x:c>
      <x:c r="H1412" s="7" t="n">
        <x:f>R286</x:f>
        <x:v>0</x:v>
      </x:c>
      <x:c r="I1412" s="7" t="n">
        <x:f>SUMIFS('PO detail'!$W$1722:$W$1724,'PO detail'!$V$1722:$V$1724,"&gt;="&amp;E1412,'PO detail'!$V$1722:$V$1724,"&lt;"&amp;A1412)</x:f>
        <x:v>0</x:v>
      </x:c>
      <x:c r="J1412" s="7" t="n">
        <x:f>SUMIFS('PO detail'!$X$1722:$X$1724,'PO detail'!$V$1722:$V$1724,"&gt;="&amp;E1412,'PO detail'!$V$1722:$V$1724,"&lt;"&amp;A1412)</x:f>
        <x:v>0</x:v>
      </x:c>
      <x:c r="K1412" s="7" t="n">
        <x:f>SUMIFS('PO detail'!$Y$1722:$Y$1724,'PO detail'!$V$1722:$V$1724,"&gt;="&amp;E1412,'PO detail'!$V$1722:$V$1724,"&lt;"&amp;A1412)</x:f>
        <x:v>0</x:v>
      </x:c>
      <x:c r="L1412" s="7" t="n">
        <x:f>'Inventory detail'!F286*Summary!$K$5*(A1412-E1412)/Summary!$K$6</x:f>
        <x:v>689.9383983572895</x:v>
      </x:c>
      <x:c r="M1412" s="7" t="n">
        <x:f>MAX(0,H1412-L1412)</x:f>
        <x:v>0</x:v>
      </x:c>
      <x:c r="N1412" s="7" t="n">
        <x:f>MAX(0,L1412-H1412)</x:f>
        <x:v>689.9383983572895</x:v>
      </x:c>
      <x:c r="O1412" s="7" t="n">
        <x:f>MAX(0,F1412+I1412-N1412)</x:f>
        <x:v>781.1088295687885</x:v>
      </x:c>
      <x:c r="P1412" s="7" t="n">
        <x:f>MAX(0,N1412-F1412-I1412)</x:f>
        <x:v>0</x:v>
      </x:c>
      <x:c r="Q1412" s="7" t="n">
        <x:f>MAX(0,G1412+J1412-P1412)</x:f>
        <x:v>1600</x:v>
      </x:c>
      <x:c r="R1412" s="7" t="n">
        <x:f>M1412+MAX(0,K1412-MAX(0,P1412-G1412-J1412))</x:f>
        <x:v>0</x:v>
      </x:c>
      <x:c r="S1412" s="7" t="n">
        <x:f>SUM(O1412,Q1412,R1412)</x:f>
        <x:v>2381.1088295687887</x:v>
      </x:c>
      <x:c r="T1412" s="14" t="n">
        <x:f>'Inventory detail'!T286</x:f>
        <x:v>0.1671</x:v>
      </x:c>
      <x:c r="U1412" s="14" t="n">
        <x:f>'Inventory detail'!U286</x:f>
        <x:v>0.18199499999999996</x:v>
      </x:c>
      <x:c r="V1412" s="9" t="n">
        <x:f>O1412*T1412</x:f>
        <x:v>130.52328542094455</x:v>
      </x:c>
      <x:c r="W1412" s="9" t="n">
        <x:f>Q1412*T1412</x:f>
        <x:v>267.36</x:v>
      </x:c>
      <x:c r="X1412" s="9" t="n">
        <x:f>R1412*T1412</x:f>
        <x:v>0</x:v>
      </x:c>
      <x:c r="Y1412" s="9" t="n">
        <x:f>S1412*T1412</x:f>
        <x:v>397.88328542094456</x:v>
      </x:c>
      <x:c r="Z1412" s="9" t="n">
        <x:f>IF(ISNUMBER(U1412),S1412*(U1412-T1412),"n.a.")</x:f>
        <x:v>35.46661601642702</x:v>
      </x:c>
      <x:c r="AA1412" s="9" t="n">
        <x:f>IF(ISNUMBER(U1412),Y1412,0)</x:f>
        <x:v>397.88328542094456</x:v>
      </x:c>
      <x:c r="AB1412" s="7" t="n">
        <x:f>MAX(0,L1412-SUM(F1412:K1412))</x:f>
        <x:v>0</x:v>
      </x:c>
    </x:row>
    <x:row r="1413" ht="22" customHeight="1">
      <x:c r="A1413" s="18" t="n">
        <x:f>Summary!D$41</x:f>
        <x:v>46357</x:v>
      </x:c>
      <x:c r="B1413" s="2" t="str">
        <x:f>'Inventory detail'!A287</x:f>
        <x:v>WIRE</x:v>
      </x:c>
      <x:c r="C1413" s="2" t="str">
        <x:f>'Inventory detail'!B287</x:f>
        <x:v>60</x:v>
      </x:c>
      <x:c r="D1413" s="2" t="str">
        <x:f>'Inventory detail'!C287</x:f>
        <x:v>DL001BLK</x:v>
      </x:c>
      <x:c r="E1413" s="10" t="n">
        <x:f>A287</x:f>
        <x:v>46327</x:v>
      </x:c>
      <x:c r="F1413" s="7" t="n">
        <x:f>O287</x:f>
        <x:v>0</x:v>
      </x:c>
      <x:c r="G1413" s="7" t="n">
        <x:f>Q287</x:f>
        <x:v>0</x:v>
      </x:c>
      <x:c r="H1413" s="7" t="n">
        <x:f>R287</x:f>
        <x:v>0</x:v>
      </x:c>
      <x:c r="I1413" s="7" t="n">
        <x:f>0</x:f>
        <x:v>0</x:v>
      </x:c>
      <x:c r="J1413" s="7" t="n">
        <x:f>0</x:f>
        <x:v>0</x:v>
      </x:c>
      <x:c r="K1413" s="7" t="n">
        <x:f>0</x:f>
        <x:v>0</x:v>
      </x:c>
      <x:c r="L1413" s="7" t="n">
        <x:f>'Inventory detail'!F287*Summary!$K$5*(A1413-E1413)/Summary!$K$6</x:f>
        <x:v>689.9383983572895</x:v>
      </x:c>
      <x:c r="M1413" s="7" t="n">
        <x:f>MAX(0,H1413-L1413)</x:f>
        <x:v>0</x:v>
      </x:c>
      <x:c r="N1413" s="7" t="n">
        <x:f>MAX(0,L1413-H1413)</x:f>
        <x:v>689.9383983572895</x:v>
      </x:c>
      <x:c r="O1413" s="7" t="n">
        <x:f>MAX(0,F1413+I1413-N1413)</x:f>
        <x:v>0</x:v>
      </x:c>
      <x:c r="P1413" s="7" t="n">
        <x:f>MAX(0,N1413-F1413-I1413)</x:f>
        <x:v>689.9383983572895</x:v>
      </x:c>
      <x:c r="Q1413" s="7" t="n">
        <x:f>MAX(0,G1413+J1413-P1413)</x:f>
        <x:v>0</x:v>
      </x:c>
      <x:c r="R1413" s="7" t="n">
        <x:f>M1413+MAX(0,K1413-MAX(0,P1413-G1413-J1413))</x:f>
        <x:v>0</x:v>
      </x:c>
      <x:c r="S1413" s="7" t="n">
        <x:f>SUM(O1413,Q1413,R1413)</x:f>
        <x:v>0</x:v>
      </x:c>
      <x:c r="T1413" s="14" t="n">
        <x:f>'Inventory detail'!T287</x:f>
        <x:v>0.19140000000000001</x:v>
      </x:c>
      <x:c r="U1413" s="14" t="n">
        <x:f>'Inventory detail'!U287</x:f>
        <x:v>0.19140000000000001</x:v>
      </x:c>
      <x:c r="V1413" s="9" t="n">
        <x:f>O1413*T1413</x:f>
        <x:v>0</x:v>
      </x:c>
      <x:c r="W1413" s="9" t="n">
        <x:f>Q1413*T1413</x:f>
        <x:v>0</x:v>
      </x:c>
      <x:c r="X1413" s="9" t="n">
        <x:f>R1413*T1413</x:f>
        <x:v>0</x:v>
      </x:c>
      <x:c r="Y1413" s="9" t="n">
        <x:f>S1413*T1413</x:f>
        <x:v>0</x:v>
      </x:c>
      <x:c r="Z1413" s="9" t="n">
        <x:f>IF(ISNUMBER(U1413),S1413*(U1413-T1413),"n.a.")</x:f>
        <x:v>0</x:v>
      </x:c>
      <x:c r="AA1413" s="9" t="n">
        <x:f>IF(ISNUMBER(U1413),Y1413,0)</x:f>
        <x:v>0</x:v>
      </x:c>
      <x:c r="AB1413" s="7" t="n">
        <x:f>MAX(0,L1413-SUM(F1413:K1413))</x:f>
        <x:v>689.9383983572895</x:v>
      </x:c>
    </x:row>
    <x:row r="1414" ht="22" customHeight="1">
      <x:c r="A1414" s="18" t="n">
        <x:f>Summary!D$41</x:f>
        <x:v>46357</x:v>
      </x:c>
      <x:c r="B1414" s="2" t="str">
        <x:f>'Inventory detail'!A288</x:f>
        <x:v>COIL</x:v>
      </x:c>
      <x:c r="C1414" s="2" t="str">
        <x:f>'Inventory detail'!B288</x:f>
        <x:v>60</x:v>
      </x:c>
      <x:c r="D1414" s="2" t="str">
        <x:f>'Inventory detail'!C288</x:f>
        <x:v>12CLR12-4</x:v>
      </x:c>
      <x:c r="E1414" s="10" t="n">
        <x:f>A288</x:f>
        <x:v>46327</x:v>
      </x:c>
      <x:c r="F1414" s="7" t="n">
        <x:f>O288</x:f>
        <x:v>3977.3417659137576</x:v>
      </x:c>
      <x:c r="G1414" s="7" t="n">
        <x:f>Q288</x:f>
        <x:v>0</x:v>
      </x:c>
      <x:c r="H1414" s="7" t="n">
        <x:f>R288</x:f>
        <x:v>0</x:v>
      </x:c>
      <x:c r="I1414" s="7" t="n">
        <x:f>SUMIFS('PO detail'!$W$1072:$W$1073,'PO detail'!$V$1072:$V$1073,"&gt;="&amp;E1414,'PO detail'!$V$1072:$V$1073,"&lt;"&amp;A1414)</x:f>
        <x:v>0</x:v>
      </x:c>
      <x:c r="J1414" s="7" t="n">
        <x:f>SUMIFS('PO detail'!$X$1072:$X$1073,'PO detail'!$V$1072:$V$1073,"&gt;="&amp;E1414,'PO detail'!$V$1072:$V$1073,"&lt;"&amp;A1414)</x:f>
        <x:v>0</x:v>
      </x:c>
      <x:c r="K1414" s="7" t="n">
        <x:f>SUMIFS('PO detail'!$Y$1072:$Y$1073,'PO detail'!$V$1072:$V$1073,"&gt;="&amp;E1414,'PO detail'!$V$1072:$V$1073,"&lt;"&amp;A1414)</x:f>
        <x:v>0</x:v>
      </x:c>
      <x:c r="L1414" s="7" t="n">
        <x:f>'Inventory detail'!F288*Summary!$K$5*(A1414-E1414)/Summary!$K$6</x:f>
        <x:v>681.7281314168378</x:v>
      </x:c>
      <x:c r="M1414" s="7" t="n">
        <x:f>MAX(0,H1414-L1414)</x:f>
        <x:v>0</x:v>
      </x:c>
      <x:c r="N1414" s="7" t="n">
        <x:f>MAX(0,L1414-H1414)</x:f>
        <x:v>681.7281314168378</x:v>
      </x:c>
      <x:c r="O1414" s="7" t="n">
        <x:f>MAX(0,F1414+I1414-N1414)</x:f>
        <x:v>3295.61363449692</x:v>
      </x:c>
      <x:c r="P1414" s="7" t="n">
        <x:f>MAX(0,N1414-F1414-I1414)</x:f>
        <x:v>0</x:v>
      </x:c>
      <x:c r="Q1414" s="7" t="n">
        <x:f>MAX(0,G1414+J1414-P1414)</x:f>
        <x:v>0</x:v>
      </x:c>
      <x:c r="R1414" s="7" t="n">
        <x:f>M1414+MAX(0,K1414-MAX(0,P1414-G1414-J1414))</x:f>
        <x:v>0</x:v>
      </x:c>
      <x:c r="S1414" s="7" t="n">
        <x:f>SUM(O1414,Q1414,R1414)</x:f>
        <x:v>3295.61363449692</x:v>
      </x:c>
      <x:c r="T1414" s="14" t="n">
        <x:f>'Inventory detail'!T288</x:f>
        <x:v>0.0717</x:v>
      </x:c>
      <x:c r="U1414" s="14" t="n">
        <x:f>'Inventory detail'!U288</x:f>
        <x:v>0.07027800000000001</x:v>
      </x:c>
      <x:c r="V1414" s="9" t="n">
        <x:f>O1414*T1414</x:f>
        <x:v>236.29549759342916</x:v>
      </x:c>
      <x:c r="W1414" s="9" t="n">
        <x:f>Q1414*T1414</x:f>
        <x:v>0</x:v>
      </x:c>
      <x:c r="X1414" s="9" t="n">
        <x:f>R1414*T1414</x:f>
        <x:v>0</x:v>
      </x:c>
      <x:c r="Y1414" s="9" t="n">
        <x:f>S1414*T1414</x:f>
        <x:v>236.29549759342916</x:v>
      </x:c>
      <x:c r="Z1414" s="9" t="n">
        <x:f>IF(ISNUMBER(U1414),S1414*(U1414-T1414),"n.a.")</x:f>
        <x:v>-4.686362588254596</x:v>
      </x:c>
      <x:c r="AA1414" s="9" t="n">
        <x:f>IF(ISNUMBER(U1414),Y1414,0)</x:f>
        <x:v>236.29549759342916</x:v>
      </x:c>
      <x:c r="AB1414" s="7" t="n">
        <x:f>MAX(0,L1414-SUM(F1414:K1414))</x:f>
        <x:v>0</x:v>
      </x:c>
    </x:row>
    <x:row r="1415" ht="22" customHeight="1">
      <x:c r="A1415" s="18" t="n">
        <x:f>Summary!D$41</x:f>
        <x:v>46357</x:v>
      </x:c>
      <x:c r="B1415" s="2" t="str">
        <x:f>'Inventory detail'!A289</x:f>
        <x:v>POUC</x:v>
      </x:c>
      <x:c r="C1415" s="2" t="str">
        <x:f>'Inventory detail'!B289</x:f>
        <x:v>30</x:v>
      </x:c>
      <x:c r="D1415" s="2" t="str">
        <x:f>'Inventory detail'!C289</x:f>
        <x:v>LUG7</x:v>
      </x:c>
      <x:c r="E1415" s="10" t="n">
        <x:f>A289</x:f>
        <x:v>46327</x:v>
      </x:c>
      <x:c r="F1415" s="7" t="n">
        <x:f>O289</x:f>
        <x:v>10000</x:v>
      </x:c>
      <x:c r="G1415" s="7" t="n">
        <x:f>Q289</x:f>
        <x:v>0</x:v>
      </x:c>
      <x:c r="H1415" s="7" t="n">
        <x:f>R289</x:f>
        <x:v>2477.3417659137576</x:v>
      </x:c>
      <x:c r="I1415" s="7" t="n">
        <x:f>SUMIFS('PO detail'!$W$1677:$W$1677,'PO detail'!$V$1677:$V$1677,"&gt;="&amp;E1415,'PO detail'!$V$1677:$V$1677,"&lt;"&amp;A1415)</x:f>
        <x:v>0</x:v>
      </x:c>
      <x:c r="J1415" s="7" t="n">
        <x:f>SUMIFS('PO detail'!$X$1677:$X$1677,'PO detail'!$V$1677:$V$1677,"&gt;="&amp;E1415,'PO detail'!$V$1677:$V$1677,"&lt;"&amp;A1415)</x:f>
        <x:v>0</x:v>
      </x:c>
      <x:c r="K1415" s="7" t="n">
        <x:f>SUMIFS('PO detail'!$Y$1677:$Y$1677,'PO detail'!$V$1677:$V$1677,"&gt;="&amp;E1415,'PO detail'!$V$1677:$V$1677,"&lt;"&amp;A1415)</x:f>
        <x:v>0</x:v>
      </x:c>
      <x:c r="L1415" s="7" t="n">
        <x:f>'Inventory detail'!F289*Summary!$K$5*(A1415-E1415)/Summary!$K$6</x:f>
        <x:v>681.7281314168378</x:v>
      </x:c>
      <x:c r="M1415" s="7" t="n">
        <x:f>MAX(0,H1415-L1415)</x:f>
        <x:v>1795.61363449692</x:v>
      </x:c>
      <x:c r="N1415" s="7" t="n">
        <x:f>MAX(0,L1415-H1415)</x:f>
        <x:v>0</x:v>
      </x:c>
      <x:c r="O1415" s="7" t="n">
        <x:f>MAX(0,F1415+I1415-N1415)</x:f>
        <x:v>10000</x:v>
      </x:c>
      <x:c r="P1415" s="7" t="n">
        <x:f>MAX(0,N1415-F1415-I1415)</x:f>
        <x:v>0</x:v>
      </x:c>
      <x:c r="Q1415" s="7" t="n">
        <x:f>MAX(0,G1415+J1415-P1415)</x:f>
        <x:v>0</x:v>
      </x:c>
      <x:c r="R1415" s="7" t="n">
        <x:f>M1415+MAX(0,K1415-MAX(0,P1415-G1415-J1415))</x:f>
        <x:v>1795.61363449692</x:v>
      </x:c>
      <x:c r="S1415" s="7" t="n">
        <x:f>SUM(O1415,Q1415,R1415)</x:f>
        <x:v>11795.61363449692</x:v>
      </x:c>
      <x:c r="T1415" s="14" t="n">
        <x:f>'Inventory detail'!T289</x:f>
        <x:v>0.013500000000000002</x:v>
      </x:c>
      <x:c r="U1415" s="14" t="n">
        <x:f>'Inventory detail'!U289</x:f>
        <x:v>0.014849999999999999</x:v>
      </x:c>
      <x:c r="V1415" s="9" t="n">
        <x:f>O1415*T1415</x:f>
        <x:v>135.00000000000003</x:v>
      </x:c>
      <x:c r="W1415" s="9" t="n">
        <x:f>Q1415*T1415</x:f>
        <x:v>0</x:v>
      </x:c>
      <x:c r="X1415" s="9" t="n">
        <x:f>R1415*T1415</x:f>
        <x:v>24.24078406570842</x:v>
      </x:c>
      <x:c r="Y1415" s="9" t="n">
        <x:f>S1415*T1415</x:f>
        <x:v>159.24078406570843</x:v>
      </x:c>
      <x:c r="Z1415" s="9" t="n">
        <x:f>IF(ISNUMBER(U1415),S1415*(U1415-T1415),"n.a.")</x:f>
        <x:v>15.924078406570807</x:v>
      </x:c>
      <x:c r="AA1415" s="9" t="n">
        <x:f>IF(ISNUMBER(U1415),Y1415,0)</x:f>
        <x:v>159.24078406570843</x:v>
      </x:c>
      <x:c r="AB1415" s="7" t="n">
        <x:f>MAX(0,L1415-SUM(F1415:K1415))</x:f>
        <x:v>0</x:v>
      </x:c>
    </x:row>
    <x:row r="1416" ht="22" customHeight="1">
      <x:c r="A1416" s="18" t="n">
        <x:f>Summary!D$41</x:f>
        <x:v>46357</x:v>
      </x:c>
      <x:c r="B1416" s="2" t="str">
        <x:f>'Inventory detail'!A290</x:f>
        <x:v>WIRE</x:v>
      </x:c>
      <x:c r="C1416" s="2" t="str">
        <x:f>'Inventory detail'!B290</x:f>
        <x:v>60</x:v>
      </x:c>
      <x:c r="D1416" s="2" t="str">
        <x:f>'Inventory detail'!C290</x:f>
        <x:v>DL058BLK</x:v>
      </x:c>
      <x:c r="E1416" s="10" t="n">
        <x:f>A290</x:f>
        <x:v>46327</x:v>
      </x:c>
      <x:c r="F1416" s="7" t="n">
        <x:f>O290</x:f>
        <x:v>0</x:v>
      </x:c>
      <x:c r="G1416" s="7" t="n">
        <x:f>Q290</x:f>
        <x:v>0</x:v>
      </x:c>
      <x:c r="H1416" s="7" t="n">
        <x:f>R290</x:f>
        <x:v>1080.4928131416837</x:v>
      </x:c>
      <x:c r="I1416" s="7" t="n">
        <x:f>0</x:f>
        <x:v>0</x:v>
      </x:c>
      <x:c r="J1416" s="7" t="n">
        <x:f>0</x:f>
        <x:v>0</x:v>
      </x:c>
      <x:c r="K1416" s="7" t="n">
        <x:f>0</x:f>
        <x:v>0</x:v>
      </x:c>
      <x:c r="L1416" s="7" t="n">
        <x:f>'Inventory detail'!F290*Summary!$K$5*(A1416-E1416)/Summary!$K$6</x:f>
        <x:v>677.6180698151951</x:v>
      </x:c>
      <x:c r="M1416" s="7" t="n">
        <x:f>MAX(0,H1416-L1416)</x:f>
        <x:v>402.87474332648856</x:v>
      </x:c>
      <x:c r="N1416" s="7" t="n">
        <x:f>MAX(0,L1416-H1416)</x:f>
        <x:v>0</x:v>
      </x:c>
      <x:c r="O1416" s="7" t="n">
        <x:f>MAX(0,F1416+I1416-N1416)</x:f>
        <x:v>0</x:v>
      </x:c>
      <x:c r="P1416" s="7" t="n">
        <x:f>MAX(0,N1416-F1416-I1416)</x:f>
        <x:v>0</x:v>
      </x:c>
      <x:c r="Q1416" s="7" t="n">
        <x:f>MAX(0,G1416+J1416-P1416)</x:f>
        <x:v>0</x:v>
      </x:c>
      <x:c r="R1416" s="7" t="n">
        <x:f>M1416+MAX(0,K1416-MAX(0,P1416-G1416-J1416))</x:f>
        <x:v>402.87474332648856</x:v>
      </x:c>
      <x:c r="S1416" s="7" t="n">
        <x:f>SUM(O1416,Q1416,R1416)</x:f>
        <x:v>402.87474332648856</x:v>
      </x:c>
      <x:c r="T1416" s="14" t="n">
        <x:f>'Inventory detail'!T290</x:f>
        <x:v>0.1082</x:v>
      </x:c>
      <x:c r="U1416" s="14" t="n">
        <x:f>'Inventory detail'!U290</x:f>
        <x:v>0.1082</x:v>
      </x:c>
      <x:c r="V1416" s="9" t="n">
        <x:f>O1416*T1416</x:f>
        <x:v>0</x:v>
      </x:c>
      <x:c r="W1416" s="9" t="n">
        <x:f>Q1416*T1416</x:f>
        <x:v>0</x:v>
      </x:c>
      <x:c r="X1416" s="9" t="n">
        <x:f>R1416*T1416</x:f>
        <x:v>43.59104722792606</x:v>
      </x:c>
      <x:c r="Y1416" s="9" t="n">
        <x:f>S1416*T1416</x:f>
        <x:v>43.59104722792606</x:v>
      </x:c>
      <x:c r="Z1416" s="9" t="n">
        <x:f>IF(ISNUMBER(U1416),S1416*(U1416-T1416),"n.a.")</x:f>
        <x:v>0</x:v>
      </x:c>
      <x:c r="AA1416" s="9" t="n">
        <x:f>IF(ISNUMBER(U1416),Y1416,0)</x:f>
        <x:v>43.59104722792606</x:v>
      </x:c>
      <x:c r="AB1416" s="7" t="n">
        <x:f>MAX(0,L1416-SUM(F1416:K1416))</x:f>
        <x:v>0</x:v>
      </x:c>
    </x:row>
    <x:row r="1417" ht="22" customHeight="1">
      <x:c r="A1417" s="18" t="n">
        <x:f>Summary!D$41</x:f>
        <x:v>46357</x:v>
      </x:c>
      <x:c r="B1417" s="2" t="str">
        <x:f>'Inventory detail'!A291</x:f>
        <x:v>COIL</x:v>
      </x:c>
      <x:c r="C1417" s="2" t="str">
        <x:f>'Inventory detail'!B291</x:f>
        <x:v>10</x:v>
      </x:c>
      <x:c r="D1417" s="2" t="str">
        <x:f>'Inventory detail'!C291</x:f>
        <x:v>16BLK36-4</x:v>
      </x:c>
      <x:c r="E1417" s="10" t="n">
        <x:f>A291</x:f>
        <x:v>46327</x:v>
      </x:c>
      <x:c r="F1417" s="7" t="n">
        <x:f>O291</x:f>
        <x:v>2683.6438603696097</x:v>
      </x:c>
      <x:c r="G1417" s="7" t="n">
        <x:f>Q291</x:f>
        <x:v>0</x:v>
      </x:c>
      <x:c r="H1417" s="7" t="n">
        <x:f>R291</x:f>
        <x:v>0</x:v>
      </x:c>
      <x:c r="I1417" s="7" t="n">
        <x:f>SUMIFS('PO detail'!$W$208:$W$215,'PO detail'!$V$208:$V$215,"&gt;="&amp;E1417,'PO detail'!$V$208:$V$215,"&lt;"&amp;A1417)</x:f>
        <x:v>0</x:v>
      </x:c>
      <x:c r="J1417" s="7" t="n">
        <x:f>SUMIFS('PO detail'!$X$208:$X$215,'PO detail'!$V$208:$V$215,"&gt;="&amp;E1417,'PO detail'!$V$208:$V$215,"&lt;"&amp;A1417)</x:f>
        <x:v>0</x:v>
      </x:c>
      <x:c r="K1417" s="7" t="n">
        <x:f>SUMIFS('PO detail'!$Y$208:$Y$215,'PO detail'!$V$208:$V$215,"&gt;="&amp;E1417,'PO detail'!$V$208:$V$215,"&lt;"&amp;A1417)</x:f>
        <x:v>0</x:v>
      </x:c>
      <x:c r="L1417" s="7" t="n">
        <x:f>'Inventory detail'!F291*Summary!$K$5*(A1417-E1417)/Summary!$K$6</x:f>
        <x:v>673.5080082135524</x:v>
      </x:c>
      <x:c r="M1417" s="7" t="n">
        <x:f>MAX(0,H1417-L1417)</x:f>
        <x:v>0</x:v>
      </x:c>
      <x:c r="N1417" s="7" t="n">
        <x:f>MAX(0,L1417-H1417)</x:f>
        <x:v>673.5080082135524</x:v>
      </x:c>
      <x:c r="O1417" s="7" t="n">
        <x:f>MAX(0,F1417+I1417-N1417)</x:f>
        <x:v>2010.1358521560574</x:v>
      </x:c>
      <x:c r="P1417" s="7" t="n">
        <x:f>MAX(0,N1417-F1417-I1417)</x:f>
        <x:v>0</x:v>
      </x:c>
      <x:c r="Q1417" s="7" t="n">
        <x:f>MAX(0,G1417+J1417-P1417)</x:f>
        <x:v>0</x:v>
      </x:c>
      <x:c r="R1417" s="7" t="n">
        <x:f>M1417+MAX(0,K1417-MAX(0,P1417-G1417-J1417))</x:f>
        <x:v>0</x:v>
      </x:c>
      <x:c r="S1417" s="7" t="n">
        <x:f>SUM(O1417,Q1417,R1417)</x:f>
        <x:v>2010.1358521560574</x:v>
      </x:c>
      <x:c r="T1417" s="14" t="n">
        <x:f>'Inventory detail'!T291</x:f>
        <x:v>0.2757</x:v>
      </x:c>
      <x:c r="U1417" s="14" t="n">
        <x:f>'Inventory detail'!U291</x:f>
        <x:v>0.2701725</x:v>
      </x:c>
      <x:c r="V1417" s="9" t="n">
        <x:f>O1417*T1417</x:f>
        <x:v>554.194454439425</x:v>
      </x:c>
      <x:c r="W1417" s="9" t="n">
        <x:f>Q1417*T1417</x:f>
        <x:v>0</x:v>
      </x:c>
      <x:c r="X1417" s="9" t="n">
        <x:f>R1417*T1417</x:f>
        <x:v>0</x:v>
      </x:c>
      <x:c r="Y1417" s="9" t="n">
        <x:f>S1417*T1417</x:f>
        <x:v>554.194454439425</x:v>
      </x:c>
      <x:c r="Z1417" s="9" t="n">
        <x:f>IF(ISNUMBER(U1417),S1417*(U1417-T1417),"n.a.")</x:f>
        <x:v>-11.111025922792644</x:v>
      </x:c>
      <x:c r="AA1417" s="9" t="n">
        <x:f>IF(ISNUMBER(U1417),Y1417,0)</x:f>
        <x:v>554.194454439425</x:v>
      </x:c>
      <x:c r="AB1417" s="7" t="n">
        <x:f>MAX(0,L1417-SUM(F1417:K1417))</x:f>
        <x:v>0</x:v>
      </x:c>
    </x:row>
    <x:row r="1418" ht="22" customHeight="1">
      <x:c r="A1418" s="18" t="n">
        <x:f>Summary!D$41</x:f>
        <x:v>46357</x:v>
      </x:c>
      <x:c r="B1418" s="2" t="str">
        <x:f>'Inventory detail'!A292</x:f>
        <x:v>COIL</x:v>
      </x:c>
      <x:c r="C1418" s="2" t="str">
        <x:f>'Inventory detail'!B292</x:f>
        <x:v>60</x:v>
      </x:c>
      <x:c r="D1418" s="2" t="str">
        <x:f>'Inventory detail'!C292</x:f>
        <x:v>14CLR12-4</x:v>
      </x:c>
      <x:c r="E1418" s="10" t="n">
        <x:f>A292</x:f>
        <x:v>46327</x:v>
      </x:c>
      <x:c r="F1418" s="7" t="n">
        <x:f>O292</x:f>
        <x:v>1689.9383983572895</x:v>
      </x:c>
      <x:c r="G1418" s="7" t="n">
        <x:f>Q292</x:f>
        <x:v>0</x:v>
      </x:c>
      <x:c r="H1418" s="7" t="n">
        <x:f>R292</x:f>
        <x:v>0</x:v>
      </x:c>
      <x:c r="I1418" s="7" t="n">
        <x:f>SUMIFS('PO detail'!$W$1123:$W$1125,'PO detail'!$V$1123:$V$1125,"&gt;="&amp;E1418,'PO detail'!$V$1123:$V$1125,"&lt;"&amp;A1418)</x:f>
        <x:v>2100</x:v>
      </x:c>
      <x:c r="J1418" s="7" t="n">
        <x:f>SUMIFS('PO detail'!$X$1123:$X$1125,'PO detail'!$V$1123:$V$1125,"&gt;="&amp;E1418,'PO detail'!$V$1123:$V$1125,"&lt;"&amp;A1418)</x:f>
        <x:v>0</x:v>
      </x:c>
      <x:c r="K1418" s="7" t="n">
        <x:f>SUMIFS('PO detail'!$Y$1123:$Y$1125,'PO detail'!$V$1123:$V$1125,"&gt;="&amp;E1418,'PO detail'!$V$1123:$V$1125,"&lt;"&amp;A1418)</x:f>
        <x:v>0</x:v>
      </x:c>
      <x:c r="L1418" s="7" t="n">
        <x:f>'Inventory detail'!F292*Summary!$K$5*(A1418-E1418)/Summary!$K$6</x:f>
        <x:v>665.2977412731007</x:v>
      </x:c>
      <x:c r="M1418" s="7" t="n">
        <x:f>MAX(0,H1418-L1418)</x:f>
        <x:v>0</x:v>
      </x:c>
      <x:c r="N1418" s="7" t="n">
        <x:f>MAX(0,L1418-H1418)</x:f>
        <x:v>665.2977412731007</x:v>
      </x:c>
      <x:c r="O1418" s="7" t="n">
        <x:f>MAX(0,F1418+I1418-N1418)</x:f>
        <x:v>3124.640657084189</x:v>
      </x:c>
      <x:c r="P1418" s="7" t="n">
        <x:f>MAX(0,N1418-F1418-I1418)</x:f>
        <x:v>0</x:v>
      </x:c>
      <x:c r="Q1418" s="7" t="n">
        <x:f>MAX(0,G1418+J1418-P1418)</x:f>
        <x:v>0</x:v>
      </x:c>
      <x:c r="R1418" s="7" t="n">
        <x:f>M1418+MAX(0,K1418-MAX(0,P1418-G1418-J1418))</x:f>
        <x:v>0</x:v>
      </x:c>
      <x:c r="S1418" s="7" t="n">
        <x:f>SUM(O1418,Q1418,R1418)</x:f>
        <x:v>3124.640657084189</x:v>
      </x:c>
      <x:c r="T1418" s="14" t="n">
        <x:f>'Inventory detail'!T292</x:f>
        <x:v>0.09179999999999999</x:v>
      </x:c>
      <x:c r="U1418" s="14" t="n">
        <x:f>'Inventory detail'!U292</x:f>
        <x:v>0.089947</x:v>
      </x:c>
      <x:c r="V1418" s="9" t="n">
        <x:f>O1418*T1418</x:f>
        <x:v>286.84201232032854</x:v>
      </x:c>
      <x:c r="W1418" s="9" t="n">
        <x:f>Q1418*T1418</x:f>
        <x:v>0</x:v>
      </x:c>
      <x:c r="X1418" s="9" t="n">
        <x:f>R1418*T1418</x:f>
        <x:v>0</x:v>
      </x:c>
      <x:c r="Y1418" s="9" t="n">
        <x:f>S1418*T1418</x:f>
        <x:v>286.84201232032854</x:v>
      </x:c>
      <x:c r="Z1418" s="9" t="n">
        <x:f>IF(ISNUMBER(U1418),S1418*(U1418-T1418),"n.a.")</x:f>
        <x:v>-5.789959137576982</x:v>
      </x:c>
      <x:c r="AA1418" s="9" t="n">
        <x:f>IF(ISNUMBER(U1418),Y1418,0)</x:f>
        <x:v>286.84201232032854</x:v>
      </x:c>
      <x:c r="AB1418" s="7" t="n">
        <x:f>MAX(0,L1418-SUM(F1418:K1418))</x:f>
        <x:v>0</x:v>
      </x:c>
    </x:row>
    <x:row r="1419" ht="22" customHeight="1">
      <x:c r="A1419" s="18" t="n">
        <x:f>Summary!D$41</x:f>
        <x:v>46357</x:v>
      </x:c>
      <x:c r="B1419" s="2" t="str">
        <x:f>'Inventory detail'!A293</x:f>
        <x:v>WIRE</x:v>
      </x:c>
      <x:c r="C1419" s="2" t="str">
        <x:f>'Inventory detail'!B293</x:f>
        <x:v>10</x:v>
      </x:c>
      <x:c r="D1419" s="2" t="str">
        <x:f>'Inventory detail'!C293</x:f>
        <x:v>DL078GOLD</x:v>
      </x:c>
      <x:c r="E1419" s="10" t="n">
        <x:f>A293</x:f>
        <x:v>46327</x:v>
      </x:c>
      <x:c r="F1419" s="7" t="n">
        <x:f>O293</x:f>
        <x:v>0</x:v>
      </x:c>
      <x:c r="G1419" s="7" t="n">
        <x:f>Q293</x:f>
        <x:v>0</x:v>
      </x:c>
      <x:c r="H1419" s="7" t="n">
        <x:f>R293</x:f>
        <x:v>0</x:v>
      </x:c>
      <x:c r="I1419" s="7" t="n">
        <x:f>SUMIFS('PO detail'!$W$1966:$W$1967,'PO detail'!$V$1966:$V$1967,"&gt;="&amp;E1419,'PO detail'!$V$1966:$V$1967,"&lt;"&amp;A1419)</x:f>
        <x:v>20000</x:v>
      </x:c>
      <x:c r="J1419" s="7" t="n">
        <x:f>SUMIFS('PO detail'!$X$1966:$X$1967,'PO detail'!$V$1966:$V$1967,"&gt;="&amp;E1419,'PO detail'!$V$1966:$V$1967,"&lt;"&amp;A1419)</x:f>
        <x:v>0</x:v>
      </x:c>
      <x:c r="K1419" s="7" t="n">
        <x:f>SUMIFS('PO detail'!$Y$1966:$Y$1967,'PO detail'!$V$1966:$V$1967,"&gt;="&amp;E1419,'PO detail'!$V$1966:$V$1967,"&lt;"&amp;A1419)</x:f>
        <x:v>0</x:v>
      </x:c>
      <x:c r="L1419" s="7" t="n">
        <x:f>'Inventory detail'!F293*Summary!$K$5*(A1419-E1419)/Summary!$K$6</x:f>
        <x:v>665.2977412731007</x:v>
      </x:c>
      <x:c r="M1419" s="7" t="n">
        <x:f>MAX(0,H1419-L1419)</x:f>
        <x:v>0</x:v>
      </x:c>
      <x:c r="N1419" s="7" t="n">
        <x:f>MAX(0,L1419-H1419)</x:f>
        <x:v>665.2977412731007</x:v>
      </x:c>
      <x:c r="O1419" s="7" t="n">
        <x:f>MAX(0,F1419+I1419-N1419)</x:f>
        <x:v>19334.7022587269</x:v>
      </x:c>
      <x:c r="P1419" s="7" t="n">
        <x:f>MAX(0,N1419-F1419-I1419)</x:f>
        <x:v>0</x:v>
      </x:c>
      <x:c r="Q1419" s="7" t="n">
        <x:f>MAX(0,G1419+J1419-P1419)</x:f>
        <x:v>0</x:v>
      </x:c>
      <x:c r="R1419" s="7" t="n">
        <x:f>M1419+MAX(0,K1419-MAX(0,P1419-G1419-J1419))</x:f>
        <x:v>0</x:v>
      </x:c>
      <x:c r="S1419" s="7" t="n">
        <x:f>SUM(O1419,Q1419,R1419)</x:f>
        <x:v>19334.7022587269</x:v>
      </x:c>
      <x:c r="T1419" s="14" t="n">
        <x:f>'Inventory detail'!T293</x:f>
        <x:v>0.16329999999999997</x:v>
      </x:c>
      <x:c r="U1419" s="14" t="n">
        <x:f>'Inventory detail'!U293</x:f>
        <x:v>0.16329999999999997</x:v>
      </x:c>
      <x:c r="V1419" s="9" t="n">
        <x:f>O1419*T1419</x:f>
        <x:v>3157.356878850102</x:v>
      </x:c>
      <x:c r="W1419" s="9" t="n">
        <x:f>Q1419*T1419</x:f>
        <x:v>0</x:v>
      </x:c>
      <x:c r="X1419" s="9" t="n">
        <x:f>R1419*T1419</x:f>
        <x:v>0</x:v>
      </x:c>
      <x:c r="Y1419" s="9" t="n">
        <x:f>S1419*T1419</x:f>
        <x:v>3157.356878850102</x:v>
      </x:c>
      <x:c r="Z1419" s="9" t="n">
        <x:f>IF(ISNUMBER(U1419),S1419*(U1419-T1419),"n.a.")</x:f>
        <x:v>0</x:v>
      </x:c>
      <x:c r="AA1419" s="9" t="n">
        <x:f>IF(ISNUMBER(U1419),Y1419,0)</x:f>
        <x:v>3157.356878850102</x:v>
      </x:c>
      <x:c r="AB1419" s="7" t="n">
        <x:f>MAX(0,L1419-SUM(F1419:K1419))</x:f>
        <x:v>0</x:v>
      </x:c>
    </x:row>
    <x:row r="1420" ht="22" customHeight="1">
      <x:c r="A1420" s="18" t="n">
        <x:f>Summary!D$41</x:f>
        <x:v>46357</x:v>
      </x:c>
      <x:c r="B1420" s="2" t="str">
        <x:f>'Inventory detail'!A294</x:f>
        <x:v>COIL</x:v>
      </x:c>
      <x:c r="C1420" s="2" t="str">
        <x:f>'Inventory detail'!B294</x:f>
        <x:v>10</x:v>
      </x:c>
      <x:c r="D1420" s="2" t="str">
        <x:f>'Inventory detail'!C294</x:f>
        <x:v>14NAV12-4</x:v>
      </x:c>
      <x:c r="E1420" s="10" t="n">
        <x:f>A294</x:f>
        <x:v>46327</x:v>
      </x:c>
      <x:c r="F1420" s="7" t="n">
        <x:f>O294</x:f>
        <x:v>3396.2329363449694</x:v>
      </x:c>
      <x:c r="G1420" s="7" t="n">
        <x:f>Q294</x:f>
        <x:v>0</x:v>
      </x:c>
      <x:c r="H1420" s="7" t="n">
        <x:f>R294</x:f>
        <x:v>0</x:v>
      </x:c>
      <x:c r="I1420" s="7" t="n">
        <x:f>SUMIFS('PO detail'!$W$183:$W$184,'PO detail'!$V$183:$V$184,"&gt;="&amp;E1420,'PO detail'!$V$183:$V$184,"&lt;"&amp;A1420)</x:f>
        <x:v>0</x:v>
      </x:c>
      <x:c r="J1420" s="7" t="n">
        <x:f>SUMIFS('PO detail'!$X$183:$X$184,'PO detail'!$V$183:$V$184,"&gt;="&amp;E1420,'PO detail'!$V$183:$V$184,"&lt;"&amp;A1420)</x:f>
        <x:v>0</x:v>
      </x:c>
      <x:c r="K1420" s="7" t="n">
        <x:f>SUMIFS('PO detail'!$Y$183:$Y$184,'PO detail'!$V$183:$V$184,"&gt;="&amp;E1420,'PO detail'!$V$183:$V$184,"&lt;"&amp;A1420)</x:f>
        <x:v>0</x:v>
      </x:c>
      <x:c r="L1420" s="7" t="n">
        <x:f>'Inventory detail'!F294*Summary!$K$5*(A1420-E1420)/Summary!$K$6</x:f>
        <x:v>657.0874743326489</x:v>
      </x:c>
      <x:c r="M1420" s="7" t="n">
        <x:f>MAX(0,H1420-L1420)</x:f>
        <x:v>0</x:v>
      </x:c>
      <x:c r="N1420" s="7" t="n">
        <x:f>MAX(0,L1420-H1420)</x:f>
        <x:v>657.0874743326489</x:v>
      </x:c>
      <x:c r="O1420" s="7" t="n">
        <x:f>MAX(0,F1420+I1420-N1420)</x:f>
        <x:v>2739.1454620123204</x:v>
      </x:c>
      <x:c r="P1420" s="7" t="n">
        <x:f>MAX(0,N1420-F1420-I1420)</x:f>
        <x:v>0</x:v>
      </x:c>
      <x:c r="Q1420" s="7" t="n">
        <x:f>MAX(0,G1420+J1420-P1420)</x:f>
        <x:v>0</x:v>
      </x:c>
      <x:c r="R1420" s="7" t="n">
        <x:f>M1420+MAX(0,K1420-MAX(0,P1420-G1420-J1420))</x:f>
        <x:v>0</x:v>
      </x:c>
      <x:c r="S1420" s="7" t="n">
        <x:f>SUM(O1420,Q1420,R1420)</x:f>
        <x:v>2739.1454620123204</x:v>
      </x:c>
      <x:c r="T1420" s="14" t="n">
        <x:f>'Inventory detail'!T294</x:f>
        <x:v>0.09179999999999999</x:v>
      </x:c>
      <x:c r="U1420" s="14" t="n">
        <x:f>'Inventory detail'!U294</x:f>
        <x:v>0.089947</x:v>
      </x:c>
      <x:c r="V1420" s="9" t="n">
        <x:f>O1420*T1420</x:f>
        <x:v>251.453553412731</x:v>
      </x:c>
      <x:c r="W1420" s="9" t="n">
        <x:f>Q1420*T1420</x:f>
        <x:v>0</x:v>
      </x:c>
      <x:c r="X1420" s="9" t="n">
        <x:f>R1420*T1420</x:f>
        <x:v>0</x:v>
      </x:c>
      <x:c r="Y1420" s="9" t="n">
        <x:f>S1420*T1420</x:f>
        <x:v>251.453553412731</x:v>
      </x:c>
      <x:c r="Z1420" s="9" t="n">
        <x:f>IF(ISNUMBER(U1420),S1420*(U1420-T1420),"n.a.")</x:f>
        <x:v>-5.075636541108812</x:v>
      </x:c>
      <x:c r="AA1420" s="9" t="n">
        <x:f>IF(ISNUMBER(U1420),Y1420,0)</x:f>
        <x:v>251.453553412731</x:v>
      </x:c>
      <x:c r="AB1420" s="7" t="n">
        <x:f>MAX(0,L1420-SUM(F1420:K1420))</x:f>
        <x:v>0</x:v>
      </x:c>
    </x:row>
    <x:row r="1421" ht="22" customHeight="1">
      <x:c r="A1421" s="18" t="n">
        <x:f>Summary!D$41</x:f>
        <x:v>46357</x:v>
      </x:c>
      <x:c r="B1421" s="2" t="str">
        <x:f>'Inventory detail'!A295</x:f>
        <x:v>COIL</x:v>
      </x:c>
      <x:c r="C1421" s="2" t="str">
        <x:f>'Inventory detail'!B295</x:f>
        <x:v>10</x:v>
      </x:c>
      <x:c r="D1421" s="2" t="str">
        <x:f>'Inventory detail'!C295</x:f>
        <x:v>18CLR12-4</x:v>
      </x:c>
      <x:c r="E1421" s="10" t="n">
        <x:f>A295</x:f>
        <x:v>46327</x:v>
      </x:c>
      <x:c r="F1421" s="7" t="n">
        <x:f>O295</x:f>
        <x:v>1696.2329363449692</x:v>
      </x:c>
      <x:c r="G1421" s="7" t="n">
        <x:f>Q295</x:f>
        <x:v>0</x:v>
      </x:c>
      <x:c r="H1421" s="7" t="n">
        <x:f>R295</x:f>
        <x:v>0</x:v>
      </x:c>
      <x:c r="I1421" s="7" t="n">
        <x:f>SUMIFS('PO detail'!$W$256:$W$259,'PO detail'!$V$256:$V$259,"&gt;="&amp;E1421,'PO detail'!$V$256:$V$259,"&lt;"&amp;A1421)</x:f>
        <x:v>1400</x:v>
      </x:c>
      <x:c r="J1421" s="7" t="n">
        <x:f>SUMIFS('PO detail'!$X$256:$X$259,'PO detail'!$V$256:$V$259,"&gt;="&amp;E1421,'PO detail'!$V$256:$V$259,"&lt;"&amp;A1421)</x:f>
        <x:v>0</x:v>
      </x:c>
      <x:c r="K1421" s="7" t="n">
        <x:f>SUMIFS('PO detail'!$Y$256:$Y$259,'PO detail'!$V$256:$V$259,"&gt;="&amp;E1421,'PO detail'!$V$256:$V$259,"&lt;"&amp;A1421)</x:f>
        <x:v>0</x:v>
      </x:c>
      <x:c r="L1421" s="7" t="n">
        <x:f>'Inventory detail'!F295*Summary!$K$5*(A1421-E1421)/Summary!$K$6</x:f>
        <x:v>657.0874743326489</x:v>
      </x:c>
      <x:c r="M1421" s="7" t="n">
        <x:f>MAX(0,H1421-L1421)</x:f>
        <x:v>0</x:v>
      </x:c>
      <x:c r="N1421" s="7" t="n">
        <x:f>MAX(0,L1421-H1421)</x:f>
        <x:v>657.0874743326489</x:v>
      </x:c>
      <x:c r="O1421" s="7" t="n">
        <x:f>MAX(0,F1421+I1421-N1421)</x:f>
        <x:v>2439.14546201232</x:v>
      </x:c>
      <x:c r="P1421" s="7" t="n">
        <x:f>MAX(0,N1421-F1421-I1421)</x:f>
        <x:v>0</x:v>
      </x:c>
      <x:c r="Q1421" s="7" t="n">
        <x:f>MAX(0,G1421+J1421-P1421)</x:f>
        <x:v>0</x:v>
      </x:c>
      <x:c r="R1421" s="7" t="n">
        <x:f>M1421+MAX(0,K1421-MAX(0,P1421-G1421-J1421))</x:f>
        <x:v>0</x:v>
      </x:c>
      <x:c r="S1421" s="7" t="n">
        <x:f>SUM(O1421,Q1421,R1421)</x:f>
        <x:v>2439.14546201232</x:v>
      </x:c>
      <x:c r="T1421" s="14" t="n">
        <x:f>'Inventory detail'!T295</x:f>
        <x:v>0.1448</x:v>
      </x:c>
      <x:c r="U1421" s="14" t="n">
        <x:f>'Inventory detail'!U295</x:f>
        <x:v>0.141882</x:v>
      </x:c>
      <x:c r="V1421" s="9" t="n">
        <x:f>O1421*T1421</x:f>
        <x:v>353.188262899384</x:v>
      </x:c>
      <x:c r="W1421" s="9" t="n">
        <x:f>Q1421*T1421</x:f>
        <x:v>0</x:v>
      </x:c>
      <x:c r="X1421" s="9" t="n">
        <x:f>R1421*T1421</x:f>
        <x:v>0</x:v>
      </x:c>
      <x:c r="Y1421" s="9" t="n">
        <x:f>S1421*T1421</x:f>
        <x:v>353.188262899384</x:v>
      </x:c>
      <x:c r="Z1421" s="9" t="n">
        <x:f>IF(ISNUMBER(U1421),S1421*(U1421-T1421),"n.a.")</x:f>
        <x:v>-7.117426458151959</x:v>
      </x:c>
      <x:c r="AA1421" s="9" t="n">
        <x:f>IF(ISNUMBER(U1421),Y1421,0)</x:f>
        <x:v>353.188262899384</x:v>
      </x:c>
      <x:c r="AB1421" s="7" t="n">
        <x:f>MAX(0,L1421-SUM(F1421:K1421))</x:f>
        <x:v>0</x:v>
      </x:c>
    </x:row>
    <x:row r="1422" ht="22" customHeight="1">
      <x:c r="A1422" s="18" t="n">
        <x:f>Summary!D$41</x:f>
        <x:v>46357</x:v>
      </x:c>
      <x:c r="B1422" s="2" t="str">
        <x:f>'Inventory detail'!A296</x:f>
        <x:v>WIRE</x:v>
      </x:c>
      <x:c r="C1422" s="2" t="str">
        <x:f>'Inventory detail'!B296</x:f>
        <x:v>60</x:v>
      </x:c>
      <x:c r="D1422" s="2" t="str">
        <x:f>'Inventory detail'!C296</x:f>
        <x:v>DL516GOLD</x:v>
      </x:c>
      <x:c r="E1422" s="10" t="n">
        <x:f>A296</x:f>
        <x:v>46327</x:v>
      </x:c>
      <x:c r="F1422" s="7" t="n">
        <x:f>O296</x:f>
        <x:v>0</x:v>
      </x:c>
      <x:c r="G1422" s="7" t="n">
        <x:f>Q296</x:f>
        <x:v>0</x:v>
      </x:c>
      <x:c r="H1422" s="7" t="n">
        <x:f>R296</x:f>
        <x:v>596.2329363449692</x:v>
      </x:c>
      <x:c r="I1422" s="7" t="n">
        <x:f>0</x:f>
        <x:v>0</x:v>
      </x:c>
      <x:c r="J1422" s="7" t="n">
        <x:f>0</x:f>
        <x:v>0</x:v>
      </x:c>
      <x:c r="K1422" s="7" t="n">
        <x:f>0</x:f>
        <x:v>0</x:v>
      </x:c>
      <x:c r="L1422" s="7" t="n">
        <x:f>'Inventory detail'!F296*Summary!$K$5*(A1422-E1422)/Summary!$K$6</x:f>
        <x:v>657.0874743326489</x:v>
      </x:c>
      <x:c r="M1422" s="7" t="n">
        <x:f>MAX(0,H1422-L1422)</x:f>
        <x:v>0</x:v>
      </x:c>
      <x:c r="N1422" s="7" t="n">
        <x:f>MAX(0,L1422-H1422)</x:f>
        <x:v>60.85453798767969</x:v>
      </x:c>
      <x:c r="O1422" s="7" t="n">
        <x:f>MAX(0,F1422+I1422-N1422)</x:f>
        <x:v>0</x:v>
      </x:c>
      <x:c r="P1422" s="7" t="n">
        <x:f>MAX(0,N1422-F1422-I1422)</x:f>
        <x:v>60.85453798767969</x:v>
      </x:c>
      <x:c r="Q1422" s="7" t="n">
        <x:f>MAX(0,G1422+J1422-P1422)</x:f>
        <x:v>0</x:v>
      </x:c>
      <x:c r="R1422" s="7" t="n">
        <x:f>M1422+MAX(0,K1422-MAX(0,P1422-G1422-J1422))</x:f>
        <x:v>0</x:v>
      </x:c>
      <x:c r="S1422" s="7" t="n">
        <x:f>SUM(O1422,Q1422,R1422)</x:f>
        <x:v>0</x:v>
      </x:c>
      <x:c r="T1422" s="14" t="n">
        <x:f>'Inventory detail'!T296</x:f>
        <x:v>0.0475</x:v>
      </x:c>
      <x:c r="U1422" s="14" t="n">
        <x:f>'Inventory detail'!U296</x:f>
        <x:v>0.0475</x:v>
      </x:c>
      <x:c r="V1422" s="9" t="n">
        <x:f>O1422*T1422</x:f>
        <x:v>0</x:v>
      </x:c>
      <x:c r="W1422" s="9" t="n">
        <x:f>Q1422*T1422</x:f>
        <x:v>0</x:v>
      </x:c>
      <x:c r="X1422" s="9" t="n">
        <x:f>R1422*T1422</x:f>
        <x:v>0</x:v>
      </x:c>
      <x:c r="Y1422" s="9" t="n">
        <x:f>S1422*T1422</x:f>
        <x:v>0</x:v>
      </x:c>
      <x:c r="Z1422" s="9" t="n">
        <x:f>IF(ISNUMBER(U1422),S1422*(U1422-T1422),"n.a.")</x:f>
        <x:v>0</x:v>
      </x:c>
      <x:c r="AA1422" s="9" t="n">
        <x:f>IF(ISNUMBER(U1422),Y1422,0)</x:f>
        <x:v>0</x:v>
      </x:c>
      <x:c r="AB1422" s="7" t="n">
        <x:f>MAX(0,L1422-SUM(F1422:K1422))</x:f>
        <x:v>60.85453798767969</x:v>
      </x:c>
    </x:row>
    <x:row r="1423" ht="22" customHeight="1">
      <x:c r="A1423" s="18" t="n">
        <x:f>Summary!D$41</x:f>
        <x:v>46357</x:v>
      </x:c>
      <x:c r="B1423" s="2" t="str">
        <x:f>'Inventory detail'!A297</x:f>
        <x:v>COIL</x:v>
      </x:c>
      <x:c r="C1423" s="2" t="str">
        <x:f>'Inventory detail'!B297</x:f>
        <x:v>30</x:v>
      </x:c>
      <x:c r="D1423" s="2" t="str">
        <x:f>'Inventory detail'!C297</x:f>
        <x:v>38BLK12-4</x:v>
      </x:c>
      <x:c r="E1423" s="10" t="n">
        <x:f>A297</x:f>
        <x:v>46327</x:v>
      </x:c>
      <x:c r="F1423" s="7" t="n">
        <x:f>O297</x:f>
        <x:v>708.8295687885011</x:v>
      </x:c>
      <x:c r="G1423" s="7" t="n">
        <x:f>Q297</x:f>
        <x:v>0</x:v>
      </x:c>
      <x:c r="H1423" s="7" t="n">
        <x:f>R297</x:f>
        <x:v>0</x:v>
      </x:c>
      <x:c r="I1423" s="7" t="n">
        <x:f>SUMIFS('PO detail'!$W$905:$W$910,'PO detail'!$V$905:$V$910,"&gt;="&amp;E1423,'PO detail'!$V$905:$V$910,"&lt;"&amp;A1423)</x:f>
        <x:v>2400</x:v>
      </x:c>
      <x:c r="J1423" s="7" t="n">
        <x:f>SUMIFS('PO detail'!$X$905:$X$910,'PO detail'!$V$905:$V$910,"&gt;="&amp;E1423,'PO detail'!$V$905:$V$910,"&lt;"&amp;A1423)</x:f>
        <x:v>0</x:v>
      </x:c>
      <x:c r="K1423" s="7" t="n">
        <x:f>SUMIFS('PO detail'!$Y$905:$Y$910,'PO detail'!$V$905:$V$910,"&gt;="&amp;E1423,'PO detail'!$V$905:$V$910,"&lt;"&amp;A1423)</x:f>
        <x:v>0</x:v>
      </x:c>
      <x:c r="L1423" s="7" t="n">
        <x:f>'Inventory detail'!F297*Summary!$K$5*(A1423-E1423)/Summary!$K$6</x:f>
        <x:v>640.6570841889117</x:v>
      </x:c>
      <x:c r="M1423" s="7" t="n">
        <x:f>MAX(0,H1423-L1423)</x:f>
        <x:v>0</x:v>
      </x:c>
      <x:c r="N1423" s="7" t="n">
        <x:f>MAX(0,L1423-H1423)</x:f>
        <x:v>640.6570841889117</x:v>
      </x:c>
      <x:c r="O1423" s="7" t="n">
        <x:f>MAX(0,F1423+I1423-N1423)</x:f>
        <x:v>2468.1724845995896</x:v>
      </x:c>
      <x:c r="P1423" s="7" t="n">
        <x:f>MAX(0,N1423-F1423-I1423)</x:f>
        <x:v>0</x:v>
      </x:c>
      <x:c r="Q1423" s="7" t="n">
        <x:f>MAX(0,G1423+J1423-P1423)</x:f>
        <x:v>0</x:v>
      </x:c>
      <x:c r="R1423" s="7" t="n">
        <x:f>M1423+MAX(0,K1423-MAX(0,P1423-G1423-J1423))</x:f>
        <x:v>0</x:v>
      </x:c>
      <x:c r="S1423" s="7" t="n">
        <x:f>SUM(O1423,Q1423,R1423)</x:f>
        <x:v>2468.1724845995896</x:v>
      </x:c>
      <x:c r="T1423" s="14" t="n">
        <x:f>'Inventory detail'!T297</x:f>
        <x:v>0.2779</x:v>
      </x:c>
      <x:c r="U1423" s="14" t="n">
        <x:f>'Inventory detail'!U297</x:f>
        <x:v>0.272272</x:v>
      </x:c>
      <x:c r="V1423" s="9" t="n">
        <x:f>O1423*T1423</x:f>
        <x:v>685.9051334702259</x:v>
      </x:c>
      <x:c r="W1423" s="9" t="n">
        <x:f>Q1423*T1423</x:f>
        <x:v>0</x:v>
      </x:c>
      <x:c r="X1423" s="9" t="n">
        <x:f>R1423*T1423</x:f>
        <x:v>0</x:v>
      </x:c>
      <x:c r="Y1423" s="9" t="n">
        <x:f>S1423*T1423</x:f>
        <x:v>685.9051334702259</x:v>
      </x:c>
      <x:c r="Z1423" s="9" t="n">
        <x:f>IF(ISNUMBER(U1423),S1423*(U1423-T1423),"n.a.")</x:f>
        <x:v>-13.890874743326407</x:v>
      </x:c>
      <x:c r="AA1423" s="9" t="n">
        <x:f>IF(ISNUMBER(U1423),Y1423,0)</x:f>
        <x:v>685.9051334702259</x:v>
      </x:c>
      <x:c r="AB1423" s="7" t="n">
        <x:f>MAX(0,L1423-SUM(F1423:K1423))</x:f>
        <x:v>0</x:v>
      </x:c>
    </x:row>
    <x:row r="1424" ht="22" customHeight="1">
      <x:c r="A1424" s="18" t="n">
        <x:f>Summary!D$41</x:f>
        <x:v>46357</x:v>
      </x:c>
      <x:c r="B1424" s="2" t="str">
        <x:f>'Inventory detail'!A298</x:f>
        <x:v>WIRE</x:v>
      </x:c>
      <x:c r="C1424" s="2" t="str">
        <x:f>'Inventory detail'!B298</x:f>
        <x:v>60</x:v>
      </x:c>
      <x:c r="D1424" s="2" t="str">
        <x:f>'Inventory detail'!C298</x:f>
        <x:v>DL058WHT</x:v>
      </x:c>
      <x:c r="E1424" s="10" t="n">
        <x:f>A298</x:f>
        <x:v>46327</x:v>
      </x:c>
      <x:c r="F1424" s="7" t="n">
        <x:f>O298</x:f>
        <x:v>0</x:v>
      </x:c>
      <x:c r="G1424" s="7" t="n">
        <x:f>Q298</x:f>
        <x:v>0</x:v>
      </x:c>
      <x:c r="H1424" s="7" t="n">
        <x:f>R298</x:f>
        <x:v>4958.829568788501</x:v>
      </x:c>
      <x:c r="I1424" s="7" t="n">
        <x:f>0</x:f>
        <x:v>0</x:v>
      </x:c>
      <x:c r="J1424" s="7" t="n">
        <x:f>0</x:f>
        <x:v>0</x:v>
      </x:c>
      <x:c r="K1424" s="7" t="n">
        <x:f>0</x:f>
        <x:v>0</x:v>
      </x:c>
      <x:c r="L1424" s="7" t="n">
        <x:f>'Inventory detail'!F298*Summary!$K$5*(A1424-E1424)/Summary!$K$6</x:f>
        <x:v>640.6570841889117</x:v>
      </x:c>
      <x:c r="M1424" s="7" t="n">
        <x:f>MAX(0,H1424-L1424)</x:f>
        <x:v>4318.17248459959</x:v>
      </x:c>
      <x:c r="N1424" s="7" t="n">
        <x:f>MAX(0,L1424-H1424)</x:f>
        <x:v>0</x:v>
      </x:c>
      <x:c r="O1424" s="7" t="n">
        <x:f>MAX(0,F1424+I1424-N1424)</x:f>
        <x:v>0</x:v>
      </x:c>
      <x:c r="P1424" s="7" t="n">
        <x:f>MAX(0,N1424-F1424-I1424)</x:f>
        <x:v>0</x:v>
      </x:c>
      <x:c r="Q1424" s="7" t="n">
        <x:f>MAX(0,G1424+J1424-P1424)</x:f>
        <x:v>0</x:v>
      </x:c>
      <x:c r="R1424" s="7" t="n">
        <x:f>M1424+MAX(0,K1424-MAX(0,P1424-G1424-J1424))</x:f>
        <x:v>4318.17248459959</x:v>
      </x:c>
      <x:c r="S1424" s="7" t="n">
        <x:f>SUM(O1424,Q1424,R1424)</x:f>
        <x:v>4318.17248459959</x:v>
      </x:c>
      <x:c r="T1424" s="14" t="n">
        <x:f>'Inventory detail'!T298</x:f>
        <x:v>0.1082</x:v>
      </x:c>
      <x:c r="U1424" s="14" t="n">
        <x:f>'Inventory detail'!U298</x:f>
        <x:v>0.1082</x:v>
      </x:c>
      <x:c r="V1424" s="9" t="n">
        <x:f>O1424*T1424</x:f>
        <x:v>0</x:v>
      </x:c>
      <x:c r="W1424" s="9" t="n">
        <x:f>Q1424*T1424</x:f>
        <x:v>0</x:v>
      </x:c>
      <x:c r="X1424" s="9" t="n">
        <x:f>R1424*T1424</x:f>
        <x:v>467.2262628336756</x:v>
      </x:c>
      <x:c r="Y1424" s="9" t="n">
        <x:f>S1424*T1424</x:f>
        <x:v>467.2262628336756</x:v>
      </x:c>
      <x:c r="Z1424" s="9" t="n">
        <x:f>IF(ISNUMBER(U1424),S1424*(U1424-T1424),"n.a.")</x:f>
        <x:v>0</x:v>
      </x:c>
      <x:c r="AA1424" s="9" t="n">
        <x:f>IF(ISNUMBER(U1424),Y1424,0)</x:f>
        <x:v>467.2262628336756</x:v>
      </x:c>
      <x:c r="AB1424" s="7" t="n">
        <x:f>MAX(0,L1424-SUM(F1424:K1424))</x:f>
        <x:v>0</x:v>
      </x:c>
    </x:row>
    <x:row r="1425" ht="22" customHeight="1">
      <x:c r="A1425" s="18" t="n">
        <x:f>Summary!D$41</x:f>
        <x:v>46357</x:v>
      </x:c>
      <x:c r="B1425" s="2" t="str">
        <x:f>'Inventory detail'!A299</x:f>
        <x:v>COIL</x:v>
      </x:c>
      <x:c r="C1425" s="2" t="str">
        <x:f>'Inventory detail'!B299</x:f>
        <x:v>60</x:v>
      </x:c>
      <x:c r="D1425" s="2" t="str">
        <x:f>'Inventory detail'!C299</x:f>
        <x:v>14NAV12-4</x:v>
      </x:c>
      <x:c r="E1425" s="10" t="n">
        <x:f>A299</x:f>
        <x:v>46327</x:v>
      </x:c>
      <x:c r="F1425" s="7" t="n">
        <x:f>O299</x:f>
        <x:v>2315.1241067761807</x:v>
      </x:c>
      <x:c r="G1425" s="7" t="n">
        <x:f>Q299</x:f>
        <x:v>0</x:v>
      </x:c>
      <x:c r="H1425" s="7" t="n">
        <x:f>R299</x:f>
        <x:v>0</x:v>
      </x:c>
      <x:c r="I1425" s="7" t="n">
        <x:f>SUMIFS('PO detail'!$W$1126:$W$1129,'PO detail'!$V$1126:$V$1129,"&gt;="&amp;E1425,'PO detail'!$V$1126:$V$1129,"&lt;"&amp;A1425)</x:f>
        <x:v>0</x:v>
      </x:c>
      <x:c r="J1425" s="7" t="n">
        <x:f>SUMIFS('PO detail'!$X$1126:$X$1129,'PO detail'!$V$1126:$V$1129,"&gt;="&amp;E1425,'PO detail'!$V$1126:$V$1129,"&lt;"&amp;A1425)</x:f>
        <x:v>0</x:v>
      </x:c>
      <x:c r="K1425" s="7" t="n">
        <x:f>SUMIFS('PO detail'!$Y$1126:$Y$1129,'PO detail'!$V$1126:$V$1129,"&gt;="&amp;E1425,'PO detail'!$V$1126:$V$1129,"&lt;"&amp;A1425)</x:f>
        <x:v>0</x:v>
      </x:c>
      <x:c r="L1425" s="7" t="n">
        <x:f>'Inventory detail'!F299*Summary!$K$5*(A1425-E1425)/Summary!$K$6</x:f>
        <x:v>632.4468172484599</x:v>
      </x:c>
      <x:c r="M1425" s="7" t="n">
        <x:f>MAX(0,H1425-L1425)</x:f>
        <x:v>0</x:v>
      </x:c>
      <x:c r="N1425" s="7" t="n">
        <x:f>MAX(0,L1425-H1425)</x:f>
        <x:v>632.4468172484599</x:v>
      </x:c>
      <x:c r="O1425" s="7" t="n">
        <x:f>MAX(0,F1425+I1425-N1425)</x:f>
        <x:v>1682.6772895277209</x:v>
      </x:c>
      <x:c r="P1425" s="7" t="n">
        <x:f>MAX(0,N1425-F1425-I1425)</x:f>
        <x:v>0</x:v>
      </x:c>
      <x:c r="Q1425" s="7" t="n">
        <x:f>MAX(0,G1425+J1425-P1425)</x:f>
        <x:v>0</x:v>
      </x:c>
      <x:c r="R1425" s="7" t="n">
        <x:f>M1425+MAX(0,K1425-MAX(0,P1425-G1425-J1425))</x:f>
        <x:v>0</x:v>
      </x:c>
      <x:c r="S1425" s="7" t="n">
        <x:f>SUM(O1425,Q1425,R1425)</x:f>
        <x:v>1682.6772895277209</x:v>
      </x:c>
      <x:c r="T1425" s="14" t="n">
        <x:f>'Inventory detail'!T299</x:f>
        <x:v>0.09179999999999999</x:v>
      </x:c>
      <x:c r="U1425" s="14" t="n">
        <x:f>'Inventory detail'!U299</x:f>
        <x:v>0.089947</x:v>
      </x:c>
      <x:c r="V1425" s="9" t="n">
        <x:f>O1425*T1425</x:f>
        <x:v>154.46977517864477</x:v>
      </x:c>
      <x:c r="W1425" s="9" t="n">
        <x:f>Q1425*T1425</x:f>
        <x:v>0</x:v>
      </x:c>
      <x:c r="X1425" s="9" t="n">
        <x:f>R1425*T1425</x:f>
        <x:v>0</x:v>
      </x:c>
      <x:c r="Y1425" s="9" t="n">
        <x:f>S1425*T1425</x:f>
        <x:v>154.46977517864477</x:v>
      </x:c>
      <x:c r="Z1425" s="9" t="n">
        <x:f>IF(ISNUMBER(U1425),S1425*(U1425-T1425),"n.a.")</x:f>
        <x:v>-3.118001017494856</x:v>
      </x:c>
      <x:c r="AA1425" s="9" t="n">
        <x:f>IF(ISNUMBER(U1425),Y1425,0)</x:f>
        <x:v>154.46977517864477</x:v>
      </x:c>
      <x:c r="AB1425" s="7" t="n">
        <x:f>MAX(0,L1425-SUM(F1425:K1425))</x:f>
        <x:v>0</x:v>
      </x:c>
    </x:row>
    <x:row r="1426" ht="22" customHeight="1">
      <x:c r="A1426" s="18" t="n">
        <x:f>Summary!D$41</x:f>
        <x:v>46357</x:v>
      </x:c>
      <x:c r="B1426" s="2" t="str">
        <x:f>'Inventory detail'!A300</x:f>
        <x:v>POUC</x:v>
      </x:c>
      <x:c r="C1426" s="2" t="str">
        <x:f>'Inventory detail'!B300</x:f>
        <x:v>60</x:v>
      </x:c>
      <x:c r="D1426" s="2" t="str">
        <x:f>'Inventory detail'!C300</x:f>
        <x:v>BUS10</x:v>
      </x:c>
      <x:c r="E1426" s="10" t="n">
        <x:f>A300</x:f>
        <x:v>46327</x:v>
      </x:c>
      <x:c r="F1426" s="7" t="n">
        <x:f>O300</x:f>
        <x:v>5000</x:v>
      </x:c>
      <x:c r="G1426" s="7" t="n">
        <x:f>Q300</x:f>
        <x:v>0</x:v>
      </x:c>
      <x:c r="H1426" s="7" t="n">
        <x:f>R300</x:f>
        <x:v>4515.12410677618</x:v>
      </x:c>
      <x:c r="I1426" s="7" t="n">
        <x:f>SUMIFS('PO detail'!$W$1727:$W$1727,'PO detail'!$V$1727:$V$1727,"&gt;="&amp;E1426,'PO detail'!$V$1727:$V$1727,"&lt;"&amp;A1426)</x:f>
        <x:v>0</x:v>
      </x:c>
      <x:c r="J1426" s="7" t="n">
        <x:f>SUMIFS('PO detail'!$X$1727:$X$1727,'PO detail'!$V$1727:$V$1727,"&gt;="&amp;E1426,'PO detail'!$V$1727:$V$1727,"&lt;"&amp;A1426)</x:f>
        <x:v>0</x:v>
      </x:c>
      <x:c r="K1426" s="7" t="n">
        <x:f>SUMIFS('PO detail'!$Y$1727:$Y$1727,'PO detail'!$V$1727:$V$1727,"&gt;="&amp;E1426,'PO detail'!$V$1727:$V$1727,"&lt;"&amp;A1426)</x:f>
        <x:v>0</x:v>
      </x:c>
      <x:c r="L1426" s="7" t="n">
        <x:f>'Inventory detail'!F300*Summary!$K$5*(A1426-E1426)/Summary!$K$6</x:f>
        <x:v>632.4468172484599</x:v>
      </x:c>
      <x:c r="M1426" s="7" t="n">
        <x:f>MAX(0,H1426-L1426)</x:f>
        <x:v>3882.6772895277204</x:v>
      </x:c>
      <x:c r="N1426" s="7" t="n">
        <x:f>MAX(0,L1426-H1426)</x:f>
        <x:v>0</x:v>
      </x:c>
      <x:c r="O1426" s="7" t="n">
        <x:f>MAX(0,F1426+I1426-N1426)</x:f>
        <x:v>5000</x:v>
      </x:c>
      <x:c r="P1426" s="7" t="n">
        <x:f>MAX(0,N1426-F1426-I1426)</x:f>
        <x:v>0</x:v>
      </x:c>
      <x:c r="Q1426" s="7" t="n">
        <x:f>MAX(0,G1426+J1426-P1426)</x:f>
        <x:v>0</x:v>
      </x:c>
      <x:c r="R1426" s="7" t="n">
        <x:f>M1426+MAX(0,K1426-MAX(0,P1426-G1426-J1426))</x:f>
        <x:v>3882.6772895277204</x:v>
      </x:c>
      <x:c r="S1426" s="7" t="n">
        <x:f>SUM(O1426,Q1426,R1426)</x:f>
        <x:v>8882.67728952772</x:v>
      </x:c>
      <x:c r="T1426" s="14" t="n">
        <x:f>'Inventory detail'!T300</x:f>
        <x:v>0.0132</x:v>
      </x:c>
      <x:c r="U1426" s="14" t="n">
        <x:f>'Inventory detail'!U300</x:f>
        <x:v>0.014355</x:v>
      </x:c>
      <x:c r="V1426" s="9" t="n">
        <x:f>O1426*T1426</x:f>
        <x:v>66</x:v>
      </x:c>
      <x:c r="W1426" s="9" t="n">
        <x:f>Q1426*T1426</x:f>
        <x:v>0</x:v>
      </x:c>
      <x:c r="X1426" s="9" t="n">
        <x:f>R1426*T1426</x:f>
        <x:v>51.25134022176591</x:v>
      </x:c>
      <x:c r="Y1426" s="9" t="n">
        <x:f>S1426*T1426</x:f>
        <x:v>117.25134022176591</x:v>
      </x:c>
      <x:c r="Z1426" s="9" t="n">
        <x:f>IF(ISNUMBER(U1426),S1426*(U1426-T1426),"n.a.")</x:f>
        <x:v>10.259492269404516</x:v>
      </x:c>
      <x:c r="AA1426" s="9" t="n">
        <x:f>IF(ISNUMBER(U1426),Y1426,0)</x:f>
        <x:v>117.25134022176591</x:v>
      </x:c>
      <x:c r="AB1426" s="7" t="n">
        <x:f>MAX(0,L1426-SUM(F1426:K1426))</x:f>
        <x:v>0</x:v>
      </x:c>
    </x:row>
    <x:row r="1427" ht="22" customHeight="1">
      <x:c r="A1427" s="18" t="n">
        <x:f>Summary!D$41</x:f>
        <x:v>46357</x:v>
      </x:c>
      <x:c r="B1427" s="2" t="str">
        <x:f>'Inventory detail'!A301</x:f>
        <x:v>COIL</x:v>
      </x:c>
      <x:c r="C1427" s="2" t="str">
        <x:f>'Inventory detail'!B301</x:f>
        <x:v>60</x:v>
      </x:c>
      <x:c r="D1427" s="2" t="str">
        <x:f>'Inventory detail'!C301</x:f>
        <x:v>28WHT12-4</x:v>
      </x:c>
      <x:c r="E1427" s="10" t="n">
        <x:f>A301</x:f>
        <x:v>46327</x:v>
      </x:c>
      <x:c r="F1427" s="7" t="n">
        <x:f>O301</x:f>
        <x:v>2321.426201232033</x:v>
      </x:c>
      <x:c r="G1427" s="7" t="n">
        <x:f>Q301</x:f>
        <x:v>0</x:v>
      </x:c>
      <x:c r="H1427" s="7" t="n">
        <x:f>R301</x:f>
        <x:v>0</x:v>
      </x:c>
      <x:c r="I1427" s="7" t="n">
        <x:f>SUMIFS('PO detail'!$W$1263:$W$1264,'PO detail'!$V$1263:$V$1264,"&gt;="&amp;E1427,'PO detail'!$V$1263:$V$1264,"&lt;"&amp;A1427)</x:f>
        <x:v>0</x:v>
      </x:c>
      <x:c r="J1427" s="7" t="n">
        <x:f>SUMIFS('PO detail'!$X$1263:$X$1264,'PO detail'!$V$1263:$V$1264,"&gt;="&amp;E1427,'PO detail'!$V$1263:$V$1264,"&lt;"&amp;A1427)</x:f>
        <x:v>0</x:v>
      </x:c>
      <x:c r="K1427" s="7" t="n">
        <x:f>SUMIFS('PO detail'!$Y$1263:$Y$1264,'PO detail'!$V$1263:$V$1264,"&gt;="&amp;E1427,'PO detail'!$V$1263:$V$1264,"&lt;"&amp;A1427)</x:f>
        <x:v>0</x:v>
      </x:c>
      <x:c r="L1427" s="7" t="n">
        <x:f>'Inventory detail'!F301*Summary!$K$5*(A1427-E1427)/Summary!$K$6</x:f>
        <x:v>624.2266940451746</x:v>
      </x:c>
      <x:c r="M1427" s="7" t="n">
        <x:f>MAX(0,H1427-L1427)</x:f>
        <x:v>0</x:v>
      </x:c>
      <x:c r="N1427" s="7" t="n">
        <x:f>MAX(0,L1427-H1427)</x:f>
        <x:v>624.2266940451746</x:v>
      </x:c>
      <x:c r="O1427" s="7" t="n">
        <x:f>MAX(0,F1427+I1427-N1427)</x:f>
        <x:v>1697.1995071868582</x:v>
      </x:c>
      <x:c r="P1427" s="7" t="n">
        <x:f>MAX(0,N1427-F1427-I1427)</x:f>
        <x:v>0</x:v>
      </x:c>
      <x:c r="Q1427" s="7" t="n">
        <x:f>MAX(0,G1427+J1427-P1427)</x:f>
        <x:v>0</x:v>
      </x:c>
      <x:c r="R1427" s="7" t="n">
        <x:f>M1427+MAX(0,K1427-MAX(0,P1427-G1427-J1427))</x:f>
        <x:v>0</x:v>
      </x:c>
      <x:c r="S1427" s="7" t="n">
        <x:f>SUM(O1427,Q1427,R1427)</x:f>
        <x:v>1697.1995071868582</x:v>
      </x:c>
      <x:c r="T1427" s="14" t="n">
        <x:f>'Inventory detail'!T301</x:f>
        <x:v>0.2327</x:v>
      </x:c>
      <x:c r="U1427" s="14" t="n">
        <x:f>'Inventory detail'!U301</x:f>
        <x:v>0.22796149999999998</x:v>
      </x:c>
      <x:c r="V1427" s="9" t="n">
        <x:f>O1427*T1427</x:f>
        <x:v>394.9383253223819</x:v>
      </x:c>
      <x:c r="W1427" s="9" t="n">
        <x:f>Q1427*T1427</x:f>
        <x:v>0</x:v>
      </x:c>
      <x:c r="X1427" s="9" t="n">
        <x:f>R1427*T1427</x:f>
        <x:v>0</x:v>
      </x:c>
      <x:c r="Y1427" s="9" t="n">
        <x:f>S1427*T1427</x:f>
        <x:v>394.9383253223819</x:v>
      </x:c>
      <x:c r="Z1427" s="9" t="n">
        <x:f>IF(ISNUMBER(U1427),S1427*(U1427-T1427),"n.a.")</x:f>
        <x:v>-8.04217986480494</x:v>
      </x:c>
      <x:c r="AA1427" s="9" t="n">
        <x:f>IF(ISNUMBER(U1427),Y1427,0)</x:f>
        <x:v>394.9383253223819</x:v>
      </x:c>
      <x:c r="AB1427" s="7" t="n">
        <x:f>MAX(0,L1427-SUM(F1427:K1427))</x:f>
        <x:v>0</x:v>
      </x:c>
    </x:row>
    <x:row r="1428" ht="22" customHeight="1">
      <x:c r="A1428" s="18" t="n">
        <x:f>Summary!D$41</x:f>
        <x:v>46357</x:v>
      </x:c>
      <x:c r="B1428" s="2" t="str">
        <x:f>'Inventory detail'!A302</x:f>
        <x:v>POUC</x:v>
      </x:c>
      <x:c r="C1428" s="2" t="str">
        <x:f>'Inventory detail'!B302</x:f>
        <x:v>60</x:v>
      </x:c>
      <x:c r="D1428" s="2" t="str">
        <x:f>'Inventory detail'!C302</x:f>
        <x:v>SMEN7</x:v>
      </x:c>
      <x:c r="E1428" s="10" t="n">
        <x:f>A302</x:f>
        <x:v>46327</x:v>
      </x:c>
      <x:c r="F1428" s="7" t="n">
        <x:f>O302</x:f>
        <x:v>0</x:v>
      </x:c>
      <x:c r="G1428" s="7" t="n">
        <x:f>Q302</x:f>
        <x:v>1327.7207392197124</x:v>
      </x:c>
      <x:c r="H1428" s="7" t="n">
        <x:f>R302</x:f>
        <x:v>0</x:v>
      </x:c>
      <x:c r="I1428" s="7" t="n">
        <x:f>SUMIFS('PO detail'!$W$1851:$W$1855,'PO detail'!$V$1851:$V$1855,"&gt;="&amp;E1428,'PO detail'!$V$1851:$V$1855,"&lt;"&amp;A1428)</x:f>
        <x:v>0</x:v>
      </x:c>
      <x:c r="J1428" s="7" t="n">
        <x:f>SUMIFS('PO detail'!$X$1851:$X$1855,'PO detail'!$V$1851:$V$1855,"&gt;="&amp;E1428,'PO detail'!$V$1851:$V$1855,"&lt;"&amp;A1428)</x:f>
        <x:v>1200</x:v>
      </x:c>
      <x:c r="K1428" s="7" t="n">
        <x:f>SUMIFS('PO detail'!$Y$1851:$Y$1855,'PO detail'!$V$1851:$V$1855,"&gt;="&amp;E1428,'PO detail'!$V$1851:$V$1855,"&lt;"&amp;A1428)</x:f>
        <x:v>0</x:v>
      </x:c>
      <x:c r="L1428" s="7" t="n">
        <x:f>'Inventory detail'!F302*Summary!$K$5*(A1428-E1428)/Summary!$K$6</x:f>
        <x:v>616.0164271047228</x:v>
      </x:c>
      <x:c r="M1428" s="7" t="n">
        <x:f>MAX(0,H1428-L1428)</x:f>
        <x:v>0</x:v>
      </x:c>
      <x:c r="N1428" s="7" t="n">
        <x:f>MAX(0,L1428-H1428)</x:f>
        <x:v>616.0164271047228</x:v>
      </x:c>
      <x:c r="O1428" s="7" t="n">
        <x:f>MAX(0,F1428+I1428-N1428)</x:f>
        <x:v>0</x:v>
      </x:c>
      <x:c r="P1428" s="7" t="n">
        <x:f>MAX(0,N1428-F1428-I1428)</x:f>
        <x:v>616.0164271047228</x:v>
      </x:c>
      <x:c r="Q1428" s="7" t="n">
        <x:f>MAX(0,G1428+J1428-P1428)</x:f>
        <x:v>1911.7043121149895</x:v>
      </x:c>
      <x:c r="R1428" s="7" t="n">
        <x:f>M1428+MAX(0,K1428-MAX(0,P1428-G1428-J1428))</x:f>
        <x:v>0</x:v>
      </x:c>
      <x:c r="S1428" s="7" t="n">
        <x:f>SUM(O1428,Q1428,R1428)</x:f>
        <x:v>1911.7043121149895</x:v>
      </x:c>
      <x:c r="T1428" s="14" t="n">
        <x:f>'Inventory detail'!T302</x:f>
        <x:v>0.1804</x:v>
      </x:c>
      <x:c r="U1428" s="14" t="n">
        <x:f>'Inventory detail'!U302</x:f>
        <x:v>0.19668</x:v>
      </x:c>
      <x:c r="V1428" s="9" t="n">
        <x:f>O1428*T1428</x:f>
        <x:v>0</x:v>
      </x:c>
      <x:c r="W1428" s="9" t="n">
        <x:f>Q1428*T1428</x:f>
        <x:v>344.8714579055441</x:v>
      </x:c>
      <x:c r="X1428" s="9" t="n">
        <x:f>R1428*T1428</x:f>
        <x:v>0</x:v>
      </x:c>
      <x:c r="Y1428" s="9" t="n">
        <x:f>S1428*T1428</x:f>
        <x:v>344.8714579055441</x:v>
      </x:c>
      <x:c r="Z1428" s="9" t="n">
        <x:f>IF(ISNUMBER(U1428),S1428*(U1428-T1428),"n.a.")</x:f>
        <x:v>31.12254620123201</x:v>
      </x:c>
      <x:c r="AA1428" s="9" t="n">
        <x:f>IF(ISNUMBER(U1428),Y1428,0)</x:f>
        <x:v>344.8714579055441</x:v>
      </x:c>
      <x:c r="AB1428" s="7" t="n">
        <x:f>MAX(0,L1428-SUM(F1428:K1428))</x:f>
        <x:v>0</x:v>
      </x:c>
    </x:row>
    <x:row r="1429" ht="22" customHeight="1">
      <x:c r="A1429" s="18" t="n">
        <x:f>Summary!D$41</x:f>
        <x:v>46357</x:v>
      </x:c>
      <x:c r="B1429" s="2" t="str">
        <x:f>'Inventory detail'!A303</x:f>
        <x:v>WIRE</x:v>
      </x:c>
      <x:c r="C1429" s="2" t="str">
        <x:f>'Inventory detail'!B303</x:f>
        <x:v>10</x:v>
      </x:c>
      <x:c r="D1429" s="2" t="str">
        <x:f>'Inventory detail'!C303</x:f>
        <x:v>DL034GOLD</x:v>
      </x:c>
      <x:c r="E1429" s="10" t="n">
        <x:f>A303</x:f>
        <x:v>46327</x:v>
      </x:c>
      <x:c r="F1429" s="7" t="n">
        <x:f>O303</x:f>
        <x:v>6540.317371663245</x:v>
      </x:c>
      <x:c r="G1429" s="7" t="n">
        <x:f>Q303</x:f>
        <x:v>0</x:v>
      </x:c>
      <x:c r="H1429" s="7" t="n">
        <x:f>R303</x:f>
        <x:v>0</x:v>
      </x:c>
      <x:c r="I1429" s="7" t="n">
        <x:f>SUMIFS('PO detail'!$W$1917:$W$1919,'PO detail'!$V$1917:$V$1919,"&gt;="&amp;E1429,'PO detail'!$V$1917:$V$1919,"&lt;"&amp;A1429)</x:f>
        <x:v>22000</x:v>
      </x:c>
      <x:c r="J1429" s="7" t="n">
        <x:f>SUMIFS('PO detail'!$X$1917:$X$1919,'PO detail'!$V$1917:$V$1919,"&gt;="&amp;E1429,'PO detail'!$V$1917:$V$1919,"&lt;"&amp;A1429)</x:f>
        <x:v>0</x:v>
      </x:c>
      <x:c r="K1429" s="7" t="n">
        <x:f>SUMIFS('PO detail'!$Y$1917:$Y$1919,'PO detail'!$V$1917:$V$1919,"&gt;="&amp;E1429,'PO detail'!$V$1917:$V$1919,"&lt;"&amp;A1429)</x:f>
        <x:v>0</x:v>
      </x:c>
      <x:c r="L1429" s="7" t="n">
        <x:f>'Inventory detail'!F303*Summary!$K$5*(A1429-E1429)/Summary!$K$6</x:f>
        <x:v>599.5860369609857</x:v>
      </x:c>
      <x:c r="M1429" s="7" t="n">
        <x:f>MAX(0,H1429-L1429)</x:f>
        <x:v>0</x:v>
      </x:c>
      <x:c r="N1429" s="7" t="n">
        <x:f>MAX(0,L1429-H1429)</x:f>
        <x:v>599.5860369609857</x:v>
      </x:c>
      <x:c r="O1429" s="7" t="n">
        <x:f>MAX(0,F1429+I1429-N1429)</x:f>
        <x:v>27940.731334702257</x:v>
      </x:c>
      <x:c r="P1429" s="7" t="n">
        <x:f>MAX(0,N1429-F1429-I1429)</x:f>
        <x:v>0</x:v>
      </x:c>
      <x:c r="Q1429" s="7" t="n">
        <x:f>MAX(0,G1429+J1429-P1429)</x:f>
        <x:v>0</x:v>
      </x:c>
      <x:c r="R1429" s="7" t="n">
        <x:f>M1429+MAX(0,K1429-MAX(0,P1429-G1429-J1429))</x:f>
        <x:v>0</x:v>
      </x:c>
      <x:c r="S1429" s="7" t="n">
        <x:f>SUM(O1429,Q1429,R1429)</x:f>
        <x:v>27940.731334702257</x:v>
      </x:c>
      <x:c r="T1429" s="14" t="n">
        <x:f>'Inventory detail'!T303</x:f>
        <x:v>0.1424</x:v>
      </x:c>
      <x:c r="U1429" s="14" t="n">
        <x:f>'Inventory detail'!U303</x:f>
        <x:v>0.1424</x:v>
      </x:c>
      <x:c r="V1429" s="9" t="n">
        <x:f>O1429*T1429</x:f>
        <x:v>3978.7601420616015</x:v>
      </x:c>
      <x:c r="W1429" s="9" t="n">
        <x:f>Q1429*T1429</x:f>
        <x:v>0</x:v>
      </x:c>
      <x:c r="X1429" s="9" t="n">
        <x:f>R1429*T1429</x:f>
        <x:v>0</x:v>
      </x:c>
      <x:c r="Y1429" s="9" t="n">
        <x:f>S1429*T1429</x:f>
        <x:v>3978.7601420616015</x:v>
      </x:c>
      <x:c r="Z1429" s="9" t="n">
        <x:f>IF(ISNUMBER(U1429),S1429*(U1429-T1429),"n.a.")</x:f>
        <x:v>0</x:v>
      </x:c>
      <x:c r="AA1429" s="9" t="n">
        <x:f>IF(ISNUMBER(U1429),Y1429,0)</x:f>
        <x:v>3978.7601420616015</x:v>
      </x:c>
      <x:c r="AB1429" s="7" t="n">
        <x:f>MAX(0,L1429-SUM(F1429:K1429))</x:f>
        <x:v>0</x:v>
      </x:c>
    </x:row>
    <x:row r="1430" ht="22" customHeight="1">
      <x:c r="A1430" s="18" t="n">
        <x:f>Summary!D$41</x:f>
        <x:v>46357</x:v>
      </x:c>
      <x:c r="B1430" s="2" t="str">
        <x:f>'Inventory detail'!A304</x:f>
        <x:v>WIRE</x:v>
      </x:c>
      <x:c r="C1430" s="2" t="str">
        <x:f>'Inventory detail'!B304</x:f>
        <x:v>30</x:v>
      </x:c>
      <x:c r="D1430" s="2" t="str">
        <x:f>'Inventory detail'!C304</x:f>
        <x:v>DL038WHT</x:v>
      </x:c>
      <x:c r="E1430" s="10" t="n">
        <x:f>A304</x:f>
        <x:v>46327</x:v>
      </x:c>
      <x:c r="F1430" s="7" t="n">
        <x:f>O304</x:f>
        <x:v>0</x:v>
      </x:c>
      <x:c r="G1430" s="7" t="n">
        <x:f>Q304</x:f>
        <x:v>0</x:v>
      </x:c>
      <x:c r="H1430" s="7" t="n">
        <x:f>R304</x:f>
        <x:v>3140.3173716632446</x:v>
      </x:c>
      <x:c r="I1430" s="7" t="n">
        <x:f>0</x:f>
        <x:v>0</x:v>
      </x:c>
      <x:c r="J1430" s="7" t="n">
        <x:f>0</x:f>
        <x:v>0</x:v>
      </x:c>
      <x:c r="K1430" s="7" t="n">
        <x:f>0</x:f>
        <x:v>0</x:v>
      </x:c>
      <x:c r="L1430" s="7" t="n">
        <x:f>'Inventory detail'!F304*Summary!$K$5*(A1430-E1430)/Summary!$K$6</x:f>
        <x:v>599.5860369609857</x:v>
      </x:c>
      <x:c r="M1430" s="7" t="n">
        <x:f>MAX(0,H1430-L1430)</x:f>
        <x:v>2540.731334702259</x:v>
      </x:c>
      <x:c r="N1430" s="7" t="n">
        <x:f>MAX(0,L1430-H1430)</x:f>
        <x:v>0</x:v>
      </x:c>
      <x:c r="O1430" s="7" t="n">
        <x:f>MAX(0,F1430+I1430-N1430)</x:f>
        <x:v>0</x:v>
      </x:c>
      <x:c r="P1430" s="7" t="n">
        <x:f>MAX(0,N1430-F1430-I1430)</x:f>
        <x:v>0</x:v>
      </x:c>
      <x:c r="Q1430" s="7" t="n">
        <x:f>MAX(0,G1430+J1430-P1430)</x:f>
        <x:v>0</x:v>
      </x:c>
      <x:c r="R1430" s="7" t="n">
        <x:f>M1430+MAX(0,K1430-MAX(0,P1430-G1430-J1430))</x:f>
        <x:v>2540.731334702259</x:v>
      </x:c>
      <x:c r="S1430" s="7" t="n">
        <x:f>SUM(O1430,Q1430,R1430)</x:f>
        <x:v>2540.731334702259</x:v>
      </x:c>
      <x:c r="T1430" s="14" t="n">
        <x:f>'Inventory detail'!T304</x:f>
        <x:v>0.056299999999999996</x:v>
      </x:c>
      <x:c r="U1430" s="14" t="n">
        <x:f>'Inventory detail'!U304</x:f>
        <x:v>0.056299999999999996</x:v>
      </x:c>
      <x:c r="V1430" s="9" t="n">
        <x:f>O1430*T1430</x:f>
        <x:v>0</x:v>
      </x:c>
      <x:c r="W1430" s="9" t="n">
        <x:f>Q1430*T1430</x:f>
        <x:v>0</x:v>
      </x:c>
      <x:c r="X1430" s="9" t="n">
        <x:f>R1430*T1430</x:f>
        <x:v>143.0431741437372</x:v>
      </x:c>
      <x:c r="Y1430" s="9" t="n">
        <x:f>S1430*T1430</x:f>
        <x:v>143.0431741437372</x:v>
      </x:c>
      <x:c r="Z1430" s="9" t="n">
        <x:f>IF(ISNUMBER(U1430),S1430*(U1430-T1430),"n.a.")</x:f>
        <x:v>0</x:v>
      </x:c>
      <x:c r="AA1430" s="9" t="n">
        <x:f>IF(ISNUMBER(U1430),Y1430,0)</x:f>
        <x:v>143.0431741437372</x:v>
      </x:c>
      <x:c r="AB1430" s="7" t="n">
        <x:f>MAX(0,L1430-SUM(F1430:K1430))</x:f>
        <x:v>0</x:v>
      </x:c>
    </x:row>
    <x:row r="1431" ht="22" customHeight="1">
      <x:c r="A1431" s="18" t="n">
        <x:f>Summary!D$41</x:f>
        <x:v>46357</x:v>
      </x:c>
      <x:c r="B1431" s="2" t="str">
        <x:f>'Inventory detail'!A305</x:f>
        <x:v>COIL</x:v>
      </x:c>
      <x:c r="C1431" s="2" t="str">
        <x:f>'Inventory detail'!B305</x:f>
        <x:v>30</x:v>
      </x:c>
      <x:c r="D1431" s="2" t="str">
        <x:f>'Inventory detail'!C305</x:f>
        <x:v>35BLK12-4</x:v>
      </x:c>
      <x:c r="E1431" s="10" t="n">
        <x:f>A305</x:f>
        <x:v>46327</x:v>
      </x:c>
      <x:c r="F1431" s="7" t="n">
        <x:f>O305</x:f>
        <x:v>1446.611909650924</x:v>
      </x:c>
      <x:c r="G1431" s="7" t="n">
        <x:f>Q305</x:f>
        <x:v>0</x:v>
      </x:c>
      <x:c r="H1431" s="7" t="n">
        <x:f>R305</x:f>
        <x:v>0</x:v>
      </x:c>
      <x:c r="I1431" s="7" t="n">
        <x:f>SUMIFS('PO detail'!$W$900:$W$904,'PO detail'!$V$900:$V$904,"&gt;="&amp;E1431,'PO detail'!$V$900:$V$904,"&lt;"&amp;A1431)</x:f>
        <x:v>1200</x:v>
      </x:c>
      <x:c r="J1431" s="7" t="n">
        <x:f>SUMIFS('PO detail'!$X$900:$X$904,'PO detail'!$V$900:$V$904,"&gt;="&amp;E1431,'PO detail'!$V$900:$V$904,"&lt;"&amp;A1431)</x:f>
        <x:v>0</x:v>
      </x:c>
      <x:c r="K1431" s="7" t="n">
        <x:f>SUMIFS('PO detail'!$Y$900:$Y$904,'PO detail'!$V$900:$V$904,"&gt;="&amp;E1431,'PO detail'!$V$900:$V$904,"&lt;"&amp;A1431)</x:f>
        <x:v>0</x:v>
      </x:c>
      <x:c r="L1431" s="7" t="n">
        <x:f>'Inventory detail'!F305*Summary!$K$5*(A1431-E1431)/Summary!$K$6</x:f>
        <x:v>591.3757700205339</x:v>
      </x:c>
      <x:c r="M1431" s="7" t="n">
        <x:f>MAX(0,H1431-L1431)</x:f>
        <x:v>0</x:v>
      </x:c>
      <x:c r="N1431" s="7" t="n">
        <x:f>MAX(0,L1431-H1431)</x:f>
        <x:v>591.3757700205339</x:v>
      </x:c>
      <x:c r="O1431" s="7" t="n">
        <x:f>MAX(0,F1431+I1431-N1431)</x:f>
        <x:v>2055.23613963039</x:v>
      </x:c>
      <x:c r="P1431" s="7" t="n">
        <x:f>MAX(0,N1431-F1431-I1431)</x:f>
        <x:v>0</x:v>
      </x:c>
      <x:c r="Q1431" s="7" t="n">
        <x:f>MAX(0,G1431+J1431-P1431)</x:f>
        <x:v>0</x:v>
      </x:c>
      <x:c r="R1431" s="7" t="n">
        <x:f>M1431+MAX(0,K1431-MAX(0,P1431-G1431-J1431))</x:f>
        <x:v>0</x:v>
      </x:c>
      <x:c r="S1431" s="7" t="n">
        <x:f>SUM(O1431,Q1431,R1431)</x:f>
        <x:v>2055.23613963039</x:v>
      </x:c>
      <x:c r="T1431" s="14" t="n">
        <x:f>'Inventory detail'!T305</x:f>
        <x:v>0.23309999999999997</x:v>
      </x:c>
      <x:c r="U1431" s="14" t="n">
        <x:f>'Inventory detail'!U305</x:f>
        <x:v>0.2284035</x:v>
      </x:c>
      <x:c r="V1431" s="9" t="n">
        <x:f>O1431*T1431</x:f>
        <x:v>479.07554414784386</x:v>
      </x:c>
      <x:c r="W1431" s="9" t="n">
        <x:f>Q1431*T1431</x:f>
        <x:v>0</x:v>
      </x:c>
      <x:c r="X1431" s="9" t="n">
        <x:f>R1431*T1431</x:f>
        <x:v>0</x:v>
      </x:c>
      <x:c r="Y1431" s="9" t="n">
        <x:f>S1431*T1431</x:f>
        <x:v>479.07554414784386</x:v>
      </x:c>
      <x:c r="Z1431" s="9" t="n">
        <x:f>IF(ISNUMBER(U1431),S1431*(U1431-T1431),"n.a.")</x:f>
        <x:v>-9.652416529774055</x:v>
      </x:c>
      <x:c r="AA1431" s="9" t="n">
        <x:f>IF(ISNUMBER(U1431),Y1431,0)</x:f>
        <x:v>479.07554414784386</x:v>
      </x:c>
      <x:c r="AB1431" s="7" t="n">
        <x:f>MAX(0,L1431-SUM(F1431:K1431))</x:f>
        <x:v>0</x:v>
      </x:c>
    </x:row>
    <x:row r="1432" ht="22" customHeight="1">
      <x:c r="A1432" s="18" t="n">
        <x:f>Summary!D$41</x:f>
        <x:v>46357</x:v>
      </x:c>
      <x:c r="B1432" s="2" t="str">
        <x:f>'Inventory detail'!A306</x:f>
        <x:v>POUC</x:v>
      </x:c>
      <x:c r="C1432" s="2" t="str">
        <x:f>'Inventory detail'!B306</x:f>
        <x:v>60</x:v>
      </x:c>
      <x:c r="D1432" s="2" t="str">
        <x:f>'Inventory detail'!C306</x:f>
        <x:v>SMEN3</x:v>
      </x:c>
      <x:c r="E1432" s="10" t="n">
        <x:f>A306</x:f>
        <x:v>46327</x:v>
      </x:c>
      <x:c r="F1432" s="7" t="n">
        <x:f>O306</x:f>
        <x:v>6000</x:v>
      </x:c>
      <x:c r="G1432" s="7" t="n">
        <x:f>Q306</x:f>
        <x:v>0</x:v>
      </x:c>
      <x:c r="H1432" s="7" t="n">
        <x:f>R306</x:f>
        <x:v>1446.611909650924</x:v>
      </x:c>
      <x:c r="I1432" s="7" t="n">
        <x:f>SUMIFS('PO detail'!$W$1845:$W$1845,'PO detail'!$V$1845:$V$1845,"&gt;="&amp;E1432,'PO detail'!$V$1845:$V$1845,"&lt;"&amp;A1432)</x:f>
        <x:v>0</x:v>
      </x:c>
      <x:c r="J1432" s="7" t="n">
        <x:f>SUMIFS('PO detail'!$X$1845:$X$1845,'PO detail'!$V$1845:$V$1845,"&gt;="&amp;E1432,'PO detail'!$V$1845:$V$1845,"&lt;"&amp;A1432)</x:f>
        <x:v>0</x:v>
      </x:c>
      <x:c r="K1432" s="7" t="n">
        <x:f>SUMIFS('PO detail'!$Y$1845:$Y$1845,'PO detail'!$V$1845:$V$1845,"&gt;="&amp;E1432,'PO detail'!$V$1845:$V$1845,"&lt;"&amp;A1432)</x:f>
        <x:v>0</x:v>
      </x:c>
      <x:c r="L1432" s="7" t="n">
        <x:f>'Inventory detail'!F306*Summary!$K$5*(A1432-E1432)/Summary!$K$6</x:f>
        <x:v>591.3757700205339</x:v>
      </x:c>
      <x:c r="M1432" s="7" t="n">
        <x:f>MAX(0,H1432-L1432)</x:f>
        <x:v>855.2361396303901</x:v>
      </x:c>
      <x:c r="N1432" s="7" t="n">
        <x:f>MAX(0,L1432-H1432)</x:f>
        <x:v>0</x:v>
      </x:c>
      <x:c r="O1432" s="7" t="n">
        <x:f>MAX(0,F1432+I1432-N1432)</x:f>
        <x:v>6000</x:v>
      </x:c>
      <x:c r="P1432" s="7" t="n">
        <x:f>MAX(0,N1432-F1432-I1432)</x:f>
        <x:v>0</x:v>
      </x:c>
      <x:c r="Q1432" s="7" t="n">
        <x:f>MAX(0,G1432+J1432-P1432)</x:f>
        <x:v>0</x:v>
      </x:c>
      <x:c r="R1432" s="7" t="n">
        <x:f>M1432+MAX(0,K1432-MAX(0,P1432-G1432-J1432))</x:f>
        <x:v>855.2361396303901</x:v>
      </x:c>
      <x:c r="S1432" s="7" t="n">
        <x:f>SUM(O1432,Q1432,R1432)</x:f>
        <x:v>6855.23613963039</x:v>
      </x:c>
      <x:c r="T1432" s="14" t="n">
        <x:f>'Inventory detail'!T306</x:f>
        <x:v>0.084</x:v>
      </x:c>
      <x:c r="U1432" s="14" t="n">
        <x:f>'Inventory detail'!U306</x:f>
        <x:v>0.09173999999999999</x:v>
      </x:c>
      <x:c r="V1432" s="9" t="n">
        <x:f>O1432*T1432</x:f>
        <x:v>504.00000000000006</x:v>
      </x:c>
      <x:c r="W1432" s="9" t="n">
        <x:f>Q1432*T1432</x:f>
        <x:v>0</x:v>
      </x:c>
      <x:c r="X1432" s="9" t="n">
        <x:f>R1432*T1432</x:f>
        <x:v>71.83983572895278</x:v>
      </x:c>
      <x:c r="Y1432" s="9" t="n">
        <x:f>S1432*T1432</x:f>
        <x:v>575.8398357289528</x:v>
      </x:c>
      <x:c r="Z1432" s="9" t="n">
        <x:f>IF(ISNUMBER(U1432),S1432*(U1432-T1432),"n.a.")</x:f>
        <x:v>53.059527720739105</x:v>
      </x:c>
      <x:c r="AA1432" s="9" t="n">
        <x:f>IF(ISNUMBER(U1432),Y1432,0)</x:f>
        <x:v>575.8398357289528</x:v>
      </x:c>
      <x:c r="AB1432" s="7" t="n">
        <x:f>MAX(0,L1432-SUM(F1432:K1432))</x:f>
        <x:v>0</x:v>
      </x:c>
    </x:row>
    <x:row r="1433" ht="22" customHeight="1">
      <x:c r="A1433" s="18" t="n">
        <x:f>Summary!D$41</x:f>
        <x:v>46357</x:v>
      </x:c>
      <x:c r="B1433" s="2" t="str">
        <x:f>'Inventory detail'!A307</x:f>
        <x:v>WIRE</x:v>
      </x:c>
      <x:c r="C1433" s="2" t="str">
        <x:f>'Inventory detail'!B307</x:f>
        <x:v>10</x:v>
      </x:c>
      <x:c r="D1433" s="2" t="str">
        <x:f>'Inventory detail'!C307</x:f>
        <x:v>DL078SIL</x:v>
      </x:c>
      <x:c r="E1433" s="10" t="n">
        <x:f>A307</x:f>
        <x:v>46327</x:v>
      </x:c>
      <x:c r="F1433" s="7" t="n">
        <x:f>O307</x:f>
        <x:v>3499.76295687885</x:v>
      </x:c>
      <x:c r="G1433" s="7" t="n">
        <x:f>Q307</x:f>
        <x:v>0</x:v>
      </x:c>
      <x:c r="H1433" s="7" t="n">
        <x:f>R307</x:f>
        <x:v>0</x:v>
      </x:c>
      <x:c r="I1433" s="7" t="n">
        <x:f>SUMIFS('PO detail'!$W$1970:$W$1973,'PO detail'!$V$1970:$V$1973,"&gt;="&amp;E1433,'PO detail'!$V$1970:$V$1973,"&lt;"&amp;A1433)</x:f>
        <x:v>6000</x:v>
      </x:c>
      <x:c r="J1433" s="7" t="n">
        <x:f>SUMIFS('PO detail'!$X$1970:$X$1973,'PO detail'!$V$1970:$V$1973,"&gt;="&amp;E1433,'PO detail'!$V$1970:$V$1973,"&lt;"&amp;A1433)</x:f>
        <x:v>0</x:v>
      </x:c>
      <x:c r="K1433" s="7" t="n">
        <x:f>SUMIFS('PO detail'!$Y$1970:$Y$1973,'PO detail'!$V$1970:$V$1973,"&gt;="&amp;E1433,'PO detail'!$V$1970:$V$1973,"&lt;"&amp;A1433)</x:f>
        <x:v>0</x:v>
      </x:c>
      <x:c r="L1433" s="7" t="n">
        <x:f>'Inventory detail'!F307*Summary!$K$5*(A1433-E1433)/Summary!$K$6</x:f>
        <x:v>587.2657084188912</x:v>
      </x:c>
      <x:c r="M1433" s="7" t="n">
        <x:f>MAX(0,H1433-L1433)</x:f>
        <x:v>0</x:v>
      </x:c>
      <x:c r="N1433" s="7" t="n">
        <x:f>MAX(0,L1433-H1433)</x:f>
        <x:v>587.2657084188912</x:v>
      </x:c>
      <x:c r="O1433" s="7" t="n">
        <x:f>MAX(0,F1433+I1433-N1433)</x:f>
        <x:v>8912.49724845996</x:v>
      </x:c>
      <x:c r="P1433" s="7" t="n">
        <x:f>MAX(0,N1433-F1433-I1433)</x:f>
        <x:v>0</x:v>
      </x:c>
      <x:c r="Q1433" s="7" t="n">
        <x:f>MAX(0,G1433+J1433-P1433)</x:f>
        <x:v>0</x:v>
      </x:c>
      <x:c r="R1433" s="7" t="n">
        <x:f>M1433+MAX(0,K1433-MAX(0,P1433-G1433-J1433))</x:f>
        <x:v>0</x:v>
      </x:c>
      <x:c r="S1433" s="7" t="n">
        <x:f>SUM(O1433,Q1433,R1433)</x:f>
        <x:v>8912.49724845996</x:v>
      </x:c>
      <x:c r="T1433" s="14" t="n">
        <x:f>'Inventory detail'!T307</x:f>
        <x:v>0.16329999999999997</x:v>
      </x:c>
      <x:c r="U1433" s="14" t="n">
        <x:f>'Inventory detail'!U307</x:f>
        <x:v>0.16329999999999997</x:v>
      </x:c>
      <x:c r="V1433" s="9" t="n">
        <x:f>O1433*T1433</x:f>
        <x:v>1455.4108006735112</x:v>
      </x:c>
      <x:c r="W1433" s="9" t="n">
        <x:f>Q1433*T1433</x:f>
        <x:v>0</x:v>
      </x:c>
      <x:c r="X1433" s="9" t="n">
        <x:f>R1433*T1433</x:f>
        <x:v>0</x:v>
      </x:c>
      <x:c r="Y1433" s="9" t="n">
        <x:f>S1433*T1433</x:f>
        <x:v>1455.4108006735112</x:v>
      </x:c>
      <x:c r="Z1433" s="9" t="n">
        <x:f>IF(ISNUMBER(U1433),S1433*(U1433-T1433),"n.a.")</x:f>
        <x:v>0</x:v>
      </x:c>
      <x:c r="AA1433" s="9" t="n">
        <x:f>IF(ISNUMBER(U1433),Y1433,0)</x:f>
        <x:v>1455.4108006735112</x:v>
      </x:c>
      <x:c r="AB1433" s="7" t="n">
        <x:f>MAX(0,L1433-SUM(F1433:K1433))</x:f>
        <x:v>0</x:v>
      </x:c>
    </x:row>
    <x:row r="1434" ht="22" customHeight="1">
      <x:c r="A1434" s="18" t="n">
        <x:f>Summary!D$41</x:f>
        <x:v>46357</x:v>
      </x:c>
      <x:c r="B1434" s="2" t="str">
        <x:f>'Inventory detail'!A308</x:f>
        <x:v>POUC</x:v>
      </x:c>
      <x:c r="C1434" s="2" t="str">
        <x:f>'Inventory detail'!B308</x:f>
        <x:v>10</x:v>
      </x:c>
      <x:c r="D1434" s="2" t="str">
        <x:f>'Inventory detail'!C308</x:f>
        <x:v>CRC7</x:v>
      </x:c>
      <x:c r="E1434" s="10" t="n">
        <x:f>A308</x:f>
        <x:v>46327</x:v>
      </x:c>
      <x:c r="F1434" s="7" t="n">
        <x:f>O308</x:f>
        <x:v>5000</x:v>
      </x:c>
      <x:c r="G1434" s="7" t="n">
        <x:f>Q308</x:f>
        <x:v>0</x:v>
      </x:c>
      <x:c r="H1434" s="7" t="n">
        <x:f>R308</x:f>
        <x:v>52.90644763860371</x:v>
      </x:c>
      <x:c r="I1434" s="7" t="n">
        <x:f>SUMIFS('PO detail'!$W$1460:$W$1460,'PO detail'!$V$1460:$V$1460,"&gt;="&amp;E1434,'PO detail'!$V$1460:$V$1460,"&lt;"&amp;A1434)</x:f>
        <x:v>0</x:v>
      </x:c>
      <x:c r="J1434" s="7" t="n">
        <x:f>SUMIFS('PO detail'!$X$1460:$X$1460,'PO detail'!$V$1460:$V$1460,"&gt;="&amp;E1434,'PO detail'!$V$1460:$V$1460,"&lt;"&amp;A1434)</x:f>
        <x:v>0</x:v>
      </x:c>
      <x:c r="K1434" s="7" t="n">
        <x:f>SUMIFS('PO detail'!$Y$1460:$Y$1460,'PO detail'!$V$1460:$V$1460,"&gt;="&amp;E1434,'PO detail'!$V$1460:$V$1460,"&lt;"&amp;A1434)</x:f>
        <x:v>0</x:v>
      </x:c>
      <x:c r="L1434" s="7" t="n">
        <x:f>'Inventory detail'!F308*Summary!$K$5*(A1434-E1434)/Summary!$K$6</x:f>
        <x:v>583.1655030800821</x:v>
      </x:c>
      <x:c r="M1434" s="7" t="n">
        <x:f>MAX(0,H1434-L1434)</x:f>
        <x:v>0</x:v>
      </x:c>
      <x:c r="N1434" s="7" t="n">
        <x:f>MAX(0,L1434-H1434)</x:f>
        <x:v>530.2590554414784</x:v>
      </x:c>
      <x:c r="O1434" s="7" t="n">
        <x:f>MAX(0,F1434+I1434-N1434)</x:f>
        <x:v>4469.740944558522</x:v>
      </x:c>
      <x:c r="P1434" s="7" t="n">
        <x:f>MAX(0,N1434-F1434-I1434)</x:f>
        <x:v>0</x:v>
      </x:c>
      <x:c r="Q1434" s="7" t="n">
        <x:f>MAX(0,G1434+J1434-P1434)</x:f>
        <x:v>0</x:v>
      </x:c>
      <x:c r="R1434" s="7" t="n">
        <x:f>M1434+MAX(0,K1434-MAX(0,P1434-G1434-J1434))</x:f>
        <x:v>0</x:v>
      </x:c>
      <x:c r="S1434" s="7" t="n">
        <x:f>SUM(O1434,Q1434,R1434)</x:f>
        <x:v>4469.740944558522</x:v>
      </x:c>
      <x:c r="T1434" s="14" t="n">
        <x:f>'Inventory detail'!T308</x:f>
        <x:v>0.0077</x:v>
      </x:c>
      <x:c r="U1434" s="14" t="n">
        <x:f>'Inventory detail'!U308</x:f>
        <x:v>0.008579999999999999</x:v>
      </x:c>
      <x:c r="V1434" s="9" t="n">
        <x:f>O1434*T1434</x:f>
        <x:v>34.41700527310062</x:v>
      </x:c>
      <x:c r="W1434" s="9" t="n">
        <x:f>Q1434*T1434</x:f>
        <x:v>0</x:v>
      </x:c>
      <x:c r="X1434" s="9" t="n">
        <x:f>R1434*T1434</x:f>
        <x:v>0</x:v>
      </x:c>
      <x:c r="Y1434" s="9" t="n">
        <x:f>S1434*T1434</x:f>
        <x:v>34.41700527310062</x:v>
      </x:c>
      <x:c r="Z1434" s="9" t="n">
        <x:f>IF(ISNUMBER(U1434),S1434*(U1434-T1434),"n.a.")</x:f>
        <x:v>3.933372031211494</x:v>
      </x:c>
      <x:c r="AA1434" s="9" t="n">
        <x:f>IF(ISNUMBER(U1434),Y1434,0)</x:f>
        <x:v>34.41700527310062</x:v>
      </x:c>
      <x:c r="AB1434" s="7" t="n">
        <x:f>MAX(0,L1434-SUM(F1434:K1434))</x:f>
        <x:v>0</x:v>
      </x:c>
    </x:row>
    <x:row r="1435" ht="22" customHeight="1">
      <x:c r="A1435" s="18" t="n">
        <x:f>Summary!D$41</x:f>
        <x:v>46357</x:v>
      </x:c>
      <x:c r="B1435" s="2" t="str">
        <x:f>'Inventory detail'!A309</x:f>
        <x:v>POUC</x:v>
      </x:c>
      <x:c r="C1435" s="2" t="str">
        <x:f>'Inventory detail'!B309</x:f>
        <x:v>10</x:v>
      </x:c>
      <x:c r="D1435" s="2" t="str">
        <x:f>'Inventory detail'!C309</x:f>
        <x:v>IND10</x:v>
      </x:c>
      <x:c r="E1435" s="10" t="n">
        <x:f>A309</x:f>
        <x:v>46327</x:v>
      </x:c>
      <x:c r="F1435" s="7" t="n">
        <x:f>O309</x:f>
        <x:v>0</x:v>
      </x:c>
      <x:c r="G1435" s="7" t="n">
        <x:f>Q309</x:f>
        <x:v>0</x:v>
      </x:c>
      <x:c r="H1435" s="7" t="n">
        <x:f>R309</x:f>
        <x:v>0</x:v>
      </x:c>
      <x:c r="I1435" s="7" t="n">
        <x:f>SUMIFS('PO detail'!$W$1468:$W$1469,'PO detail'!$V$1468:$V$1469,"&gt;="&amp;E1435,'PO detail'!$V$1468:$V$1469,"&lt;"&amp;A1435)</x:f>
        <x:v>0</x:v>
      </x:c>
      <x:c r="J1435" s="7" t="n">
        <x:f>SUMIFS('PO detail'!$X$1468:$X$1469,'PO detail'!$V$1468:$V$1469,"&gt;="&amp;E1435,'PO detail'!$V$1468:$V$1469,"&lt;"&amp;A1435)</x:f>
        <x:v>2000</x:v>
      </x:c>
      <x:c r="K1435" s="7" t="n">
        <x:f>SUMIFS('PO detail'!$Y$1468:$Y$1469,'PO detail'!$V$1468:$V$1469,"&gt;="&amp;E1435,'PO detail'!$V$1468:$V$1469,"&lt;"&amp;A1435)</x:f>
        <x:v>0</x:v>
      </x:c>
      <x:c r="L1435" s="7" t="n">
        <x:f>'Inventory detail'!F309*Summary!$K$5*(A1435-E1435)/Summary!$K$6</x:f>
        <x:v>583.1655030800821</x:v>
      </x:c>
      <x:c r="M1435" s="7" t="n">
        <x:f>MAX(0,H1435-L1435)</x:f>
        <x:v>0</x:v>
      </x:c>
      <x:c r="N1435" s="7" t="n">
        <x:f>MAX(0,L1435-H1435)</x:f>
        <x:v>583.1655030800821</x:v>
      </x:c>
      <x:c r="O1435" s="7" t="n">
        <x:f>MAX(0,F1435+I1435-N1435)</x:f>
        <x:v>0</x:v>
      </x:c>
      <x:c r="P1435" s="7" t="n">
        <x:f>MAX(0,N1435-F1435-I1435)</x:f>
        <x:v>583.1655030800821</x:v>
      </x:c>
      <x:c r="Q1435" s="7" t="n">
        <x:f>MAX(0,G1435+J1435-P1435)</x:f>
        <x:v>1416.834496919918</x:v>
      </x:c>
      <x:c r="R1435" s="7" t="n">
        <x:f>M1435+MAX(0,K1435-MAX(0,P1435-G1435-J1435))</x:f>
        <x:v>0</x:v>
      </x:c>
      <x:c r="S1435" s="7" t="n">
        <x:f>SUM(O1435,Q1435,R1435)</x:f>
        <x:v>1416.834496919918</x:v>
      </x:c>
      <x:c r="T1435" s="14" t="n">
        <x:f>'Inventory detail'!T309</x:f>
        <x:v>0.0286</x:v>
      </x:c>
      <x:c r="U1435" s="14" t="n">
        <x:f>'Inventory detail'!U309</x:f>
        <x:v>0.031184999999999997</x:v>
      </x:c>
      <x:c r="V1435" s="9" t="n">
        <x:f>O1435*T1435</x:f>
        <x:v>0</x:v>
      </x:c>
      <x:c r="W1435" s="9" t="n">
        <x:f>Q1435*T1435</x:f>
        <x:v>40.52146661190965</x:v>
      </x:c>
      <x:c r="X1435" s="9" t="n">
        <x:f>R1435*T1435</x:f>
        <x:v>0</x:v>
      </x:c>
      <x:c r="Y1435" s="9" t="n">
        <x:f>S1435*T1435</x:f>
        <x:v>40.52146661190965</x:v>
      </x:c>
      <x:c r="Z1435" s="9" t="n">
        <x:f>IF(ISNUMBER(U1435),S1435*(U1435-T1435),"n.a.")</x:f>
        <x:v>3.6625171745379834</x:v>
      </x:c>
      <x:c r="AA1435" s="9" t="n">
        <x:f>IF(ISNUMBER(U1435),Y1435,0)</x:f>
        <x:v>40.52146661190965</x:v>
      </x:c>
      <x:c r="AB1435" s="7" t="n">
        <x:f>MAX(0,L1435-SUM(F1435:K1435))</x:f>
        <x:v>0</x:v>
      </x:c>
    </x:row>
    <x:row r="1436" ht="22" customHeight="1">
      <x:c r="A1436" s="18" t="n">
        <x:f>Summary!D$41</x:f>
        <x:v>46357</x:v>
      </x:c>
      <x:c r="B1436" s="2" t="str">
        <x:f>'Inventory detail'!A310</x:f>
        <x:v>POUC</x:v>
      </x:c>
      <x:c r="C1436" s="2" t="str">
        <x:f>'Inventory detail'!B310</x:f>
        <x:v>30</x:v>
      </x:c>
      <x:c r="D1436" s="2" t="str">
        <x:f>'Inventory detail'!C310</x:f>
        <x:v>LMEN7</x:v>
      </x:c>
      <x:c r="E1436" s="10" t="n">
        <x:f>A310</x:f>
        <x:v>46327</x:v>
      </x:c>
      <x:c r="F1436" s="7" t="n">
        <x:f>O310</x:f>
        <x:v>300</x:v>
      </x:c>
      <x:c r="G1436" s="7" t="n">
        <x:f>Q310</x:f>
        <x:v>1800</x:v>
      </x:c>
      <x:c r="H1436" s="7" t="n">
        <x:f>R310</x:f>
        <x:v>52.90644763860371</x:v>
      </x:c>
      <x:c r="I1436" s="7" t="n">
        <x:f>SUMIFS('PO detail'!$W$1670:$W$1673,'PO detail'!$V$1670:$V$1673,"&gt;="&amp;E1436,'PO detail'!$V$1670:$V$1673,"&lt;"&amp;A1436)</x:f>
        <x:v>0</x:v>
      </x:c>
      <x:c r="J1436" s="7" t="n">
        <x:f>SUMIFS('PO detail'!$X$1670:$X$1673,'PO detail'!$V$1670:$V$1673,"&gt;="&amp;E1436,'PO detail'!$V$1670:$V$1673,"&lt;"&amp;A1436)</x:f>
        <x:v>3900</x:v>
      </x:c>
      <x:c r="K1436" s="7" t="n">
        <x:f>SUMIFS('PO detail'!$Y$1670:$Y$1673,'PO detail'!$V$1670:$V$1673,"&gt;="&amp;E1436,'PO detail'!$V$1670:$V$1673,"&lt;"&amp;A1436)</x:f>
        <x:v>0</x:v>
      </x:c>
      <x:c r="L1436" s="7" t="n">
        <x:f>'Inventory detail'!F310*Summary!$K$5*(A1436-E1436)/Summary!$K$6</x:f>
        <x:v>583.1655030800821</x:v>
      </x:c>
      <x:c r="M1436" s="7" t="n">
        <x:f>MAX(0,H1436-L1436)</x:f>
        <x:v>0</x:v>
      </x:c>
      <x:c r="N1436" s="7" t="n">
        <x:f>MAX(0,L1436-H1436)</x:f>
        <x:v>530.2590554414784</x:v>
      </x:c>
      <x:c r="O1436" s="7" t="n">
        <x:f>MAX(0,F1436+I1436-N1436)</x:f>
        <x:v>0</x:v>
      </x:c>
      <x:c r="P1436" s="7" t="n">
        <x:f>MAX(0,N1436-F1436-I1436)</x:f>
        <x:v>230.25905544147838</x:v>
      </x:c>
      <x:c r="Q1436" s="7" t="n">
        <x:f>MAX(0,G1436+J1436-P1436)</x:f>
        <x:v>5469.740944558522</x:v>
      </x:c>
      <x:c r="R1436" s="7" t="n">
        <x:f>M1436+MAX(0,K1436-MAX(0,P1436-G1436-J1436))</x:f>
        <x:v>0</x:v>
      </x:c>
      <x:c r="S1436" s="7" t="n">
        <x:f>SUM(O1436,Q1436,R1436)</x:f>
        <x:v>5469.740944558522</x:v>
      </x:c>
      <x:c r="T1436" s="14" t="n">
        <x:f>'Inventory detail'!T310</x:f>
        <x:v>0.20170000000000002</x:v>
      </x:c>
      <x:c r="U1436" s="14" t="n">
        <x:f>'Inventory detail'!U310</x:f>
        <x:v>0.21977999999999998</x:v>
      </x:c>
      <x:c r="V1436" s="9" t="n">
        <x:f>O1436*T1436</x:f>
        <x:v>0</x:v>
      </x:c>
      <x:c r="W1436" s="9" t="n">
        <x:f>Q1436*T1436</x:f>
        <x:v>1103.2467485174539</x:v>
      </x:c>
      <x:c r="X1436" s="9" t="n">
        <x:f>R1436*T1436</x:f>
        <x:v>0</x:v>
      </x:c>
      <x:c r="Y1436" s="9" t="n">
        <x:f>S1436*T1436</x:f>
        <x:v>1103.2467485174539</x:v>
      </x:c>
      <x:c r="Z1436" s="9" t="n">
        <x:f>IF(ISNUMBER(U1436),S1436*(U1436-T1436),"n.a.")</x:f>
        <x:v>98.89291627761784</x:v>
      </x:c>
      <x:c r="AA1436" s="9" t="n">
        <x:f>IF(ISNUMBER(U1436),Y1436,0)</x:f>
        <x:v>1103.2467485174539</x:v>
      </x:c>
      <x:c r="AB1436" s="7" t="n">
        <x:f>MAX(0,L1436-SUM(F1436:K1436))</x:f>
        <x:v>0</x:v>
      </x:c>
    </x:row>
    <x:row r="1437" ht="22" customHeight="1">
      <x:c r="A1437" s="18" t="n">
        <x:f>Summary!D$41</x:f>
        <x:v>46357</x:v>
      </x:c>
      <x:c r="B1437" s="2" t="str">
        <x:f>'Inventory detail'!A311</x:f>
        <x:v>COIL</x:v>
      </x:c>
      <x:c r="C1437" s="2" t="str">
        <x:f>'Inventory detail'!B311</x:f>
        <x:v>60</x:v>
      </x:c>
      <x:c r="D1437" s="2" t="str">
        <x:f>'Inventory detail'!C311</x:f>
        <x:v>9NAV12-4</x:v>
      </x:c>
      <x:c r="E1437" s="10" t="n">
        <x:f>A311</x:f>
        <x:v>46327</x:v>
      </x:c>
      <x:c r="F1437" s="7" t="n">
        <x:f>O311</x:f>
        <x:v>3159.208542094456</x:v>
      </x:c>
      <x:c r="G1437" s="7" t="n">
        <x:f>Q311</x:f>
        <x:v>0</x:v>
      </x:c>
      <x:c r="H1437" s="7" t="n">
        <x:f>R311</x:f>
        <x:v>0</x:v>
      </x:c>
      <x:c r="I1437" s="7" t="n">
        <x:f>SUMIFS('PO detail'!$W$1449:$W$1449,'PO detail'!$V$1449:$V$1449,"&gt;="&amp;E1437,'PO detail'!$V$1449:$V$1449,"&lt;"&amp;A1437)</x:f>
        <x:v>0</x:v>
      </x:c>
      <x:c r="J1437" s="7" t="n">
        <x:f>SUMIFS('PO detail'!$X$1449:$X$1449,'PO detail'!$V$1449:$V$1449,"&gt;="&amp;E1437,'PO detail'!$V$1449:$V$1449,"&lt;"&amp;A1437)</x:f>
        <x:v>0</x:v>
      </x:c>
      <x:c r="K1437" s="7" t="n">
        <x:f>SUMIFS('PO detail'!$Y$1449:$Y$1449,'PO detail'!$V$1449:$V$1449,"&gt;="&amp;E1437,'PO detail'!$V$1449:$V$1449,"&lt;"&amp;A1437)</x:f>
        <x:v>0</x:v>
      </x:c>
      <x:c r="L1437" s="7" t="n">
        <x:f>'Inventory detail'!F311*Summary!$K$5*(A1437-E1437)/Summary!$K$6</x:f>
        <x:v>574.9453798767968</x:v>
      </x:c>
      <x:c r="M1437" s="7" t="n">
        <x:f>MAX(0,H1437-L1437)</x:f>
        <x:v>0</x:v>
      </x:c>
      <x:c r="N1437" s="7" t="n">
        <x:f>MAX(0,L1437-H1437)</x:f>
        <x:v>574.9453798767968</x:v>
      </x:c>
      <x:c r="O1437" s="7" t="n">
        <x:f>MAX(0,F1437+I1437-N1437)</x:f>
        <x:v>2584.263162217659</x:v>
      </x:c>
      <x:c r="P1437" s="7" t="n">
        <x:f>MAX(0,N1437-F1437-I1437)</x:f>
        <x:v>0</x:v>
      </x:c>
      <x:c r="Q1437" s="7" t="n">
        <x:f>MAX(0,G1437+J1437-P1437)</x:f>
        <x:v>0</x:v>
      </x:c>
      <x:c r="R1437" s="7" t="n">
        <x:f>M1437+MAX(0,K1437-MAX(0,P1437-G1437-J1437))</x:f>
        <x:v>0</x:v>
      </x:c>
      <x:c r="S1437" s="7" t="n">
        <x:f>SUM(O1437,Q1437,R1437)</x:f>
        <x:v>2584.263162217659</x:v>
      </x:c>
      <x:c r="T1437" s="14" t="n">
        <x:f>'Inventory detail'!T311</x:f>
        <x:v>0.0478</x:v>
      </x:c>
      <x:c r="U1437" s="14" t="n">
        <x:f>'Inventory detail'!U311</x:f>
        <x:v>0.046852</x:v>
      </x:c>
      <x:c r="V1437" s="9" t="n">
        <x:f>O1437*T1437</x:f>
        <x:v>123.52777915400411</x:v>
      </x:c>
      <x:c r="W1437" s="9" t="n">
        <x:f>Q1437*T1437</x:f>
        <x:v>0</x:v>
      </x:c>
      <x:c r="X1437" s="9" t="n">
        <x:f>R1437*T1437</x:f>
        <x:v>0</x:v>
      </x:c>
      <x:c r="Y1437" s="9" t="n">
        <x:f>S1437*T1437</x:f>
        <x:v>123.52777915400411</x:v>
      </x:c>
      <x:c r="Z1437" s="9" t="n">
        <x:f>IF(ISNUMBER(U1437),S1437*(U1437-T1437),"n.a.")</x:f>
        <x:v>-2.4498814777823523</x:v>
      </x:c>
      <x:c r="AA1437" s="9" t="n">
        <x:f>IF(ISNUMBER(U1437),Y1437,0)</x:f>
        <x:v>123.52777915400411</x:v>
      </x:c>
      <x:c r="AB1437" s="7" t="n">
        <x:f>MAX(0,L1437-SUM(F1437:K1437))</x:f>
        <x:v>0</x:v>
      </x:c>
    </x:row>
    <x:row r="1438" ht="22" customHeight="1">
      <x:c r="A1438" s="18" t="n">
        <x:f>Summary!D$41</x:f>
        <x:v>46357</x:v>
      </x:c>
      <x:c r="B1438" s="2" t="str">
        <x:f>'Inventory detail'!A312</x:f>
        <x:v>COIL</x:v>
      </x:c>
      <x:c r="C1438" s="2" t="str">
        <x:f>'Inventory detail'!B312</x:f>
        <x:v>10</x:v>
      </x:c>
      <x:c r="D1438" s="2" t="str">
        <x:f>'Inventory detail'!C312</x:f>
        <x:v>9NAV12-4</x:v>
      </x:c>
      <x:c r="E1438" s="10" t="n">
        <x:f>A312</x:f>
        <x:v>46327</x:v>
      </x:c>
      <x:c r="F1438" s="7" t="n">
        <x:f>O312</x:f>
        <x:v>2565.5030800821355</x:v>
      </x:c>
      <x:c r="G1438" s="7" t="n">
        <x:f>Q312</x:f>
        <x:v>0</x:v>
      </x:c>
      <x:c r="H1438" s="7" t="n">
        <x:f>R312</x:f>
        <x:v>0</x:v>
      </x:c>
      <x:c r="I1438" s="7" t="n">
        <x:f>SUMIFS('PO detail'!$W$582:$W$583,'PO detail'!$V$582:$V$583,"&gt;="&amp;E1438,'PO detail'!$V$582:$V$583,"&lt;"&amp;A1438)</x:f>
        <x:v>0</x:v>
      </x:c>
      <x:c r="J1438" s="7" t="n">
        <x:f>SUMIFS('PO detail'!$X$582:$X$583,'PO detail'!$V$582:$V$583,"&gt;="&amp;E1438,'PO detail'!$V$582:$V$583,"&lt;"&amp;A1438)</x:f>
        <x:v>0</x:v>
      </x:c>
      <x:c r="K1438" s="7" t="n">
        <x:f>SUMIFS('PO detail'!$Y$582:$Y$583,'PO detail'!$V$582:$V$583,"&gt;="&amp;E1438,'PO detail'!$V$582:$V$583,"&lt;"&amp;A1438)</x:f>
        <x:v>0</x:v>
      </x:c>
      <x:c r="L1438" s="7" t="n">
        <x:f>'Inventory detail'!F312*Summary!$K$5*(A1438-E1438)/Summary!$K$6</x:f>
        <x:v>566.735112936345</x:v>
      </x:c>
      <x:c r="M1438" s="7" t="n">
        <x:f>MAX(0,H1438-L1438)</x:f>
        <x:v>0</x:v>
      </x:c>
      <x:c r="N1438" s="7" t="n">
        <x:f>MAX(0,L1438-H1438)</x:f>
        <x:v>566.735112936345</x:v>
      </x:c>
      <x:c r="O1438" s="7" t="n">
        <x:f>MAX(0,F1438+I1438-N1438)</x:f>
        <x:v>1998.7679671457904</x:v>
      </x:c>
      <x:c r="P1438" s="7" t="n">
        <x:f>MAX(0,N1438-F1438-I1438)</x:f>
        <x:v>0</x:v>
      </x:c>
      <x:c r="Q1438" s="7" t="n">
        <x:f>MAX(0,G1438+J1438-P1438)</x:f>
        <x:v>0</x:v>
      </x:c>
      <x:c r="R1438" s="7" t="n">
        <x:f>M1438+MAX(0,K1438-MAX(0,P1438-G1438-J1438))</x:f>
        <x:v>0</x:v>
      </x:c>
      <x:c r="S1438" s="7" t="n">
        <x:f>SUM(O1438,Q1438,R1438)</x:f>
        <x:v>1998.7679671457904</x:v>
      </x:c>
      <x:c r="T1438" s="14" t="n">
        <x:f>'Inventory detail'!T312</x:f>
        <x:v>0.0478</x:v>
      </x:c>
      <x:c r="U1438" s="14" t="n">
        <x:f>'Inventory detail'!U312</x:f>
        <x:v>0.046852</x:v>
      </x:c>
      <x:c r="V1438" s="9" t="n">
        <x:f>O1438*T1438</x:f>
        <x:v>95.54110882956878</x:v>
      </x:c>
      <x:c r="W1438" s="9" t="n">
        <x:f>Q1438*T1438</x:f>
        <x:v>0</x:v>
      </x:c>
      <x:c r="X1438" s="9" t="n">
        <x:f>R1438*T1438</x:f>
        <x:v>0</x:v>
      </x:c>
      <x:c r="Y1438" s="9" t="n">
        <x:f>S1438*T1438</x:f>
        <x:v>95.54110882956878</x:v>
      </x:c>
      <x:c r="Z1438" s="9" t="n">
        <x:f>IF(ISNUMBER(U1438),S1438*(U1438-T1438),"n.a.")</x:f>
        <x:v>-1.894832032854218</x:v>
      </x:c>
      <x:c r="AA1438" s="9" t="n">
        <x:f>IF(ISNUMBER(U1438),Y1438,0)</x:f>
        <x:v>95.54110882956878</x:v>
      </x:c>
      <x:c r="AB1438" s="7" t="n">
        <x:f>MAX(0,L1438-SUM(F1438:K1438))</x:f>
        <x:v>0</x:v>
      </x:c>
    </x:row>
    <x:row r="1439" ht="22" customHeight="1">
      <x:c r="A1439" s="18" t="n">
        <x:f>Summary!D$41</x:f>
        <x:v>46357</x:v>
      </x:c>
      <x:c r="B1439" s="2" t="str">
        <x:f>'Inventory detail'!A313</x:f>
        <x:v>COIL</x:v>
      </x:c>
      <x:c r="C1439" s="2" t="str">
        <x:f>'Inventory detail'!B313</x:f>
        <x:v>30</x:v>
      </x:c>
      <x:c r="D1439" s="2" t="str">
        <x:f>'Inventory detail'!C313</x:f>
        <x:v>8NAV12-4</x:v>
      </x:c>
      <x:c r="E1439" s="10" t="n">
        <x:f>A313</x:f>
        <x:v>46327</x:v>
      </x:c>
      <x:c r="F1439" s="7" t="n">
        <x:f>O313</x:f>
        <x:v>1765.5030800821355</x:v>
      </x:c>
      <x:c r="G1439" s="7" t="n">
        <x:f>Q313</x:f>
        <x:v>0</x:v>
      </x:c>
      <x:c r="H1439" s="7" t="n">
        <x:f>R313</x:f>
        <x:v>0</x:v>
      </x:c>
      <x:c r="I1439" s="7" t="n">
        <x:f>SUMIFS('PO detail'!$W$976:$W$978,'PO detail'!$V$976:$V$978,"&gt;="&amp;E1439,'PO detail'!$V$976:$V$978,"&lt;"&amp;A1439)</x:f>
        <x:v>2500</x:v>
      </x:c>
      <x:c r="J1439" s="7" t="n">
        <x:f>SUMIFS('PO detail'!$X$976:$X$978,'PO detail'!$V$976:$V$978,"&gt;="&amp;E1439,'PO detail'!$V$976:$V$978,"&lt;"&amp;A1439)</x:f>
        <x:v>0</x:v>
      </x:c>
      <x:c r="K1439" s="7" t="n">
        <x:f>SUMIFS('PO detail'!$Y$976:$Y$978,'PO detail'!$V$976:$V$978,"&gt;="&amp;E1439,'PO detail'!$V$976:$V$978,"&lt;"&amp;A1439)</x:f>
        <x:v>0</x:v>
      </x:c>
      <x:c r="L1439" s="7" t="n">
        <x:f>'Inventory detail'!F313*Summary!$K$5*(A1439-E1439)/Summary!$K$6</x:f>
        <x:v>566.735112936345</x:v>
      </x:c>
      <x:c r="M1439" s="7" t="n">
        <x:f>MAX(0,H1439-L1439)</x:f>
        <x:v>0</x:v>
      </x:c>
      <x:c r="N1439" s="7" t="n">
        <x:f>MAX(0,L1439-H1439)</x:f>
        <x:v>566.735112936345</x:v>
      </x:c>
      <x:c r="O1439" s="7" t="n">
        <x:f>MAX(0,F1439+I1439-N1439)</x:f>
        <x:v>3698.76796714579</x:v>
      </x:c>
      <x:c r="P1439" s="7" t="n">
        <x:f>MAX(0,N1439-F1439-I1439)</x:f>
        <x:v>0</x:v>
      </x:c>
      <x:c r="Q1439" s="7" t="n">
        <x:f>MAX(0,G1439+J1439-P1439)</x:f>
        <x:v>0</x:v>
      </x:c>
      <x:c r="R1439" s="7" t="n">
        <x:f>M1439+MAX(0,K1439-MAX(0,P1439-G1439-J1439))</x:f>
        <x:v>0</x:v>
      </x:c>
      <x:c r="S1439" s="7" t="n">
        <x:f>SUM(O1439,Q1439,R1439)</x:f>
        <x:v>3698.76796714579</x:v>
      </x:c>
      <x:c r="T1439" s="14" t="n">
        <x:f>'Inventory detail'!T313</x:f>
        <x:v>0.042</x:v>
      </x:c>
      <x:c r="U1439" s="14" t="n">
        <x:f>'Inventory detail'!U313</x:f>
        <x:v>0.041216499999999996</x:v>
      </x:c>
      <x:c r="V1439" s="9" t="n">
        <x:f>O1439*T1439</x:f>
        <x:v>155.34825462012319</x:v>
      </x:c>
      <x:c r="W1439" s="9" t="n">
        <x:f>Q1439*T1439</x:f>
        <x:v>0</x:v>
      </x:c>
      <x:c r="X1439" s="9" t="n">
        <x:f>R1439*T1439</x:f>
        <x:v>0</x:v>
      </x:c>
      <x:c r="Y1439" s="9" t="n">
        <x:f>S1439*T1439</x:f>
        <x:v>155.34825462012319</x:v>
      </x:c>
      <x:c r="Z1439" s="9" t="n">
        <x:f>IF(ISNUMBER(U1439),S1439*(U1439-T1439),"n.a.")</x:f>
        <x:v>-2.89798470225875</x:v>
      </x:c>
      <x:c r="AA1439" s="9" t="n">
        <x:f>IF(ISNUMBER(U1439),Y1439,0)</x:f>
        <x:v>155.34825462012319</x:v>
      </x:c>
      <x:c r="AB1439" s="7" t="n">
        <x:f>MAX(0,L1439-SUM(F1439:K1439))</x:f>
        <x:v>0</x:v>
      </x:c>
    </x:row>
    <x:row r="1440" ht="22" customHeight="1">
      <x:c r="A1440" s="18" t="n">
        <x:f>Summary!D$41</x:f>
        <x:v>46357</x:v>
      </x:c>
      <x:c r="B1440" s="2" t="str">
        <x:f>'Inventory detail'!A314</x:f>
        <x:v>POUC</x:v>
      </x:c>
      <x:c r="C1440" s="2" t="str">
        <x:f>'Inventory detail'!B314</x:f>
        <x:v>60</x:v>
      </x:c>
      <x:c r="D1440" s="2" t="str">
        <x:f>'Inventory detail'!C314</x:f>
        <x:v>MEM10</x:v>
      </x:c>
      <x:c r="E1440" s="10" t="n">
        <x:f>A314</x:f>
        <x:v>46327</x:v>
      </x:c>
      <x:c r="F1440" s="7" t="n">
        <x:f>O314</x:f>
        <x:v>0</x:v>
      </x:c>
      <x:c r="G1440" s="7" t="n">
        <x:f>Q314</x:f>
        <x:v>7571.797618069815</x:v>
      </x:c>
      <x:c r="H1440" s="7" t="n">
        <x:f>R314</x:f>
        <x:v>0</x:v>
      </x:c>
      <x:c r="I1440" s="7" t="n">
        <x:f>SUMIFS('PO detail'!$W$1807:$W$1807,'PO detail'!$V$1807:$V$1807,"&gt;="&amp;E1440,'PO detail'!$V$1807:$V$1807,"&lt;"&amp;A1440)</x:f>
        <x:v>0</x:v>
      </x:c>
      <x:c r="J1440" s="7" t="n">
        <x:f>SUMIFS('PO detail'!$X$1807:$X$1807,'PO detail'!$V$1807:$V$1807,"&gt;="&amp;E1440,'PO detail'!$V$1807:$V$1807,"&lt;"&amp;A1440)</x:f>
        <x:v>0</x:v>
      </x:c>
      <x:c r="K1440" s="7" t="n">
        <x:f>SUMIFS('PO detail'!$Y$1807:$Y$1807,'PO detail'!$V$1807:$V$1807,"&gt;="&amp;E1440,'PO detail'!$V$1807:$V$1807,"&lt;"&amp;A1440)</x:f>
        <x:v>0</x:v>
      </x:c>
      <x:c r="L1440" s="7" t="n">
        <x:f>'Inventory detail'!F314*Summary!$K$5*(A1440-E1440)/Summary!$K$6</x:f>
        <x:v>558.5248459958932</x:v>
      </x:c>
      <x:c r="M1440" s="7" t="n">
        <x:f>MAX(0,H1440-L1440)</x:f>
        <x:v>0</x:v>
      </x:c>
      <x:c r="N1440" s="7" t="n">
        <x:f>MAX(0,L1440-H1440)</x:f>
        <x:v>558.5248459958932</x:v>
      </x:c>
      <x:c r="O1440" s="7" t="n">
        <x:f>MAX(0,F1440+I1440-N1440)</x:f>
        <x:v>0</x:v>
      </x:c>
      <x:c r="P1440" s="7" t="n">
        <x:f>MAX(0,N1440-F1440-I1440)</x:f>
        <x:v>558.5248459958932</x:v>
      </x:c>
      <x:c r="Q1440" s="7" t="n">
        <x:f>MAX(0,G1440+J1440-P1440)</x:f>
        <x:v>7013.272772073922</x:v>
      </x:c>
      <x:c r="R1440" s="7" t="n">
        <x:f>M1440+MAX(0,K1440-MAX(0,P1440-G1440-J1440))</x:f>
        <x:v>0</x:v>
      </x:c>
      <x:c r="S1440" s="7" t="n">
        <x:f>SUM(O1440,Q1440,R1440)</x:f>
        <x:v>7013.272772073922</x:v>
      </x:c>
      <x:c r="T1440" s="14" t="n">
        <x:f>'Inventory detail'!T314</x:f>
        <x:v>0.022000000000000002</x:v>
      </x:c>
      <x:c r="U1440" s="14" t="n">
        <x:f>'Inventory detail'!U314</x:f>
        <x:v>0.024089999999999997</x:v>
      </x:c>
      <x:c r="V1440" s="9" t="n">
        <x:f>O1440*T1440</x:f>
        <x:v>0</x:v>
      </x:c>
      <x:c r="W1440" s="9" t="n">
        <x:f>Q1440*T1440</x:f>
        <x:v>154.29200098562632</x:v>
      </x:c>
      <x:c r="X1440" s="9" t="n">
        <x:f>R1440*T1440</x:f>
        <x:v>0</x:v>
      </x:c>
      <x:c r="Y1440" s="9" t="n">
        <x:f>S1440*T1440</x:f>
        <x:v>154.29200098562632</x:v>
      </x:c>
      <x:c r="Z1440" s="9" t="n">
        <x:f>IF(ISNUMBER(U1440),S1440*(U1440-T1440),"n.a.")</x:f>
        <x:v>14.65774009363446</x:v>
      </x:c>
      <x:c r="AA1440" s="9" t="n">
        <x:f>IF(ISNUMBER(U1440),Y1440,0)</x:f>
        <x:v>154.29200098562632</x:v>
      </x:c>
      <x:c r="AB1440" s="7" t="n">
        <x:f>MAX(0,L1440-SUM(F1440:K1440))</x:f>
        <x:v>0</x:v>
      </x:c>
    </x:row>
    <x:row r="1441" ht="22" customHeight="1">
      <x:c r="A1441" s="18" t="n">
        <x:f>Summary!D$41</x:f>
        <x:v>46357</x:v>
      </x:c>
      <x:c r="B1441" s="2" t="str">
        <x:f>'Inventory detail'!A315</x:f>
        <x:v>POUC</x:v>
      </x:c>
      <x:c r="C1441" s="2" t="str">
        <x:f>'Inventory detail'!B315</x:f>
        <x:v>60</x:v>
      </x:c>
      <x:c r="D1441" s="2" t="str">
        <x:f>'Inventory detail'!C315</x:f>
        <x:v>RMEN7</x:v>
      </x:c>
      <x:c r="E1441" s="10" t="n">
        <x:f>A315</x:f>
        <x:v>46327</x:v>
      </x:c>
      <x:c r="F1441" s="7" t="n">
        <x:f>O315</x:f>
        <x:v>1371.7976180698151</x:v>
      </x:c>
      <x:c r="G1441" s="7" t="n">
        <x:f>Q315</x:f>
        <x:v>0</x:v>
      </x:c>
      <x:c r="H1441" s="7" t="n">
        <x:f>R315</x:f>
        <x:v>0</x:v>
      </x:c>
      <x:c r="I1441" s="7" t="n">
        <x:f>SUMIFS('PO detail'!$W$1841:$W$1844,'PO detail'!$V$1841:$V$1844,"&gt;="&amp;E1441,'PO detail'!$V$1841:$V$1844,"&lt;"&amp;A1441)</x:f>
        <x:v>0</x:v>
      </x:c>
      <x:c r="J1441" s="7" t="n">
        <x:f>SUMIFS('PO detail'!$X$1841:$X$1844,'PO detail'!$V$1841:$V$1844,"&gt;="&amp;E1441,'PO detail'!$V$1841:$V$1844,"&lt;"&amp;A1441)</x:f>
        <x:v>1200</x:v>
      </x:c>
      <x:c r="K1441" s="7" t="n">
        <x:f>SUMIFS('PO detail'!$Y$1841:$Y$1844,'PO detail'!$V$1841:$V$1844,"&gt;="&amp;E1441,'PO detail'!$V$1841:$V$1844,"&lt;"&amp;A1441)</x:f>
        <x:v>0</x:v>
      </x:c>
      <x:c r="L1441" s="7" t="n">
        <x:f>'Inventory detail'!F315*Summary!$K$5*(A1441-E1441)/Summary!$K$6</x:f>
        <x:v>558.5248459958932</x:v>
      </x:c>
      <x:c r="M1441" s="7" t="n">
        <x:f>MAX(0,H1441-L1441)</x:f>
        <x:v>0</x:v>
      </x:c>
      <x:c r="N1441" s="7" t="n">
        <x:f>MAX(0,L1441-H1441)</x:f>
        <x:v>558.5248459958932</x:v>
      </x:c>
      <x:c r="O1441" s="7" t="n">
        <x:f>MAX(0,F1441+I1441-N1441)</x:f>
        <x:v>813.2727720739219</x:v>
      </x:c>
      <x:c r="P1441" s="7" t="n">
        <x:f>MAX(0,N1441-F1441-I1441)</x:f>
        <x:v>0</x:v>
      </x:c>
      <x:c r="Q1441" s="7" t="n">
        <x:f>MAX(0,G1441+J1441-P1441)</x:f>
        <x:v>1200</x:v>
      </x:c>
      <x:c r="R1441" s="7" t="n">
        <x:f>M1441+MAX(0,K1441-MAX(0,P1441-G1441-J1441))</x:f>
        <x:v>0</x:v>
      </x:c>
      <x:c r="S1441" s="7" t="n">
        <x:f>SUM(O1441,Q1441,R1441)</x:f>
        <x:v>2013.272772073922</x:v>
      </x:c>
      <x:c r="T1441" s="14" t="n">
        <x:f>'Inventory detail'!T315</x:f>
        <x:v>0.1867</x:v>
      </x:c>
      <x:c r="U1441" s="14" t="n">
        <x:f>'Inventory detail'!U315</x:f>
        <x:v>0.203445</x:v>
      </x:c>
      <x:c r="V1441" s="9" t="n">
        <x:f>O1441*T1441</x:f>
        <x:v>151.83802654620123</x:v>
      </x:c>
      <x:c r="W1441" s="9" t="n">
        <x:f>Q1441*T1441</x:f>
        <x:v>224.04</x:v>
      </x:c>
      <x:c r="X1441" s="9" t="n">
        <x:f>R1441*T1441</x:f>
        <x:v>0</x:v>
      </x:c>
      <x:c r="Y1441" s="9" t="n">
        <x:f>S1441*T1441</x:f>
        <x:v>375.8780265462012</x:v>
      </x:c>
      <x:c r="Z1441" s="9" t="n">
        <x:f>IF(ISNUMBER(U1441),S1441*(U1441-T1441),"n.a.")</x:f>
        <x:v>33.712252568377785</x:v>
      </x:c>
      <x:c r="AA1441" s="9" t="n">
        <x:f>IF(ISNUMBER(U1441),Y1441,0)</x:f>
        <x:v>375.8780265462012</x:v>
      </x:c>
      <x:c r="AB1441" s="7" t="n">
        <x:f>MAX(0,L1441-SUM(F1441:K1441))</x:f>
        <x:v>0</x:v>
      </x:c>
    </x:row>
    <x:row r="1442" ht="22" customHeight="1">
      <x:c r="A1442" s="18" t="n">
        <x:f>Summary!D$41</x:f>
        <x:v>46357</x:v>
      </x:c>
      <x:c r="B1442" s="2" t="str">
        <x:f>'Inventory detail'!A316</x:f>
        <x:v>COIL</x:v>
      </x:c>
      <x:c r="C1442" s="2" t="str">
        <x:f>'Inventory detail'!B316</x:f>
        <x:v>10</x:v>
      </x:c>
      <x:c r="D1442" s="2" t="str">
        <x:f>'Inventory detail'!C316</x:f>
        <x:v>16NAV12-4</x:v>
      </x:c>
      <x:c r="E1442" s="10" t="n">
        <x:f>A316</x:f>
        <x:v>46327</x:v>
      </x:c>
      <x:c r="F1442" s="7" t="n">
        <x:f>O316</x:f>
        <x:v>2778.099712525667</x:v>
      </x:c>
      <x:c r="G1442" s="7" t="n">
        <x:f>Q316</x:f>
        <x:v>0</x:v>
      </x:c>
      <x:c r="H1442" s="7" t="n">
        <x:f>R316</x:f>
        <x:v>0</x:v>
      </x:c>
      <x:c r="I1442" s="7" t="n">
        <x:f>SUMIFS('PO detail'!$W$220:$W$224,'PO detail'!$V$220:$V$224,"&gt;="&amp;E1442,'PO detail'!$V$220:$V$224,"&lt;"&amp;A1442)</x:f>
        <x:v>0</x:v>
      </x:c>
      <x:c r="J1442" s="7" t="n">
        <x:f>SUMIFS('PO detail'!$X$220:$X$224,'PO detail'!$V$220:$V$224,"&gt;="&amp;E1442,'PO detail'!$V$220:$V$224,"&lt;"&amp;A1442)</x:f>
        <x:v>0</x:v>
      </x:c>
      <x:c r="K1442" s="7" t="n">
        <x:f>SUMIFS('PO detail'!$Y$220:$Y$224,'PO detail'!$V$220:$V$224,"&gt;="&amp;E1442,'PO detail'!$V$220:$V$224,"&lt;"&amp;A1442)</x:f>
        <x:v>0</x:v>
      </x:c>
      <x:c r="L1442" s="7" t="n">
        <x:f>'Inventory detail'!F316*Summary!$K$5*(A1442-E1442)/Summary!$K$6</x:f>
        <x:v>550.3047227926079</x:v>
      </x:c>
      <x:c r="M1442" s="7" t="n">
        <x:f>MAX(0,H1442-L1442)</x:f>
        <x:v>0</x:v>
      </x:c>
      <x:c r="N1442" s="7" t="n">
        <x:f>MAX(0,L1442-H1442)</x:f>
        <x:v>550.3047227926079</x:v>
      </x:c>
      <x:c r="O1442" s="7" t="n">
        <x:f>MAX(0,F1442+I1442-N1442)</x:f>
        <x:v>2227.794989733059</x:v>
      </x:c>
      <x:c r="P1442" s="7" t="n">
        <x:f>MAX(0,N1442-F1442-I1442)</x:f>
        <x:v>0</x:v>
      </x:c>
      <x:c r="Q1442" s="7" t="n">
        <x:f>MAX(0,G1442+J1442-P1442)</x:f>
        <x:v>0</x:v>
      </x:c>
      <x:c r="R1442" s="7" t="n">
        <x:f>M1442+MAX(0,K1442-MAX(0,P1442-G1442-J1442))</x:f>
        <x:v>0</x:v>
      </x:c>
      <x:c r="S1442" s="7" t="n">
        <x:f>SUM(O1442,Q1442,R1442)</x:f>
        <x:v>2227.794989733059</x:v>
      </x:c>
      <x:c r="T1442" s="14" t="n">
        <x:f>'Inventory detail'!T316</x:f>
        <x:v>0.11230000000000001</x:v>
      </x:c>
      <x:c r="U1442" s="14" t="n">
        <x:f>'Inventory detail'!U316</x:f>
        <x:v>0.1099475</x:v>
      </x:c>
      <x:c r="V1442" s="9" t="n">
        <x:f>O1442*T1442</x:f>
        <x:v>250.18137734702256</x:v>
      </x:c>
      <x:c r="W1442" s="9" t="n">
        <x:f>Q1442*T1442</x:f>
        <x:v>0</x:v>
      </x:c>
      <x:c r="X1442" s="9" t="n">
        <x:f>R1442*T1442</x:f>
        <x:v>0</x:v>
      </x:c>
      <x:c r="Y1442" s="9" t="n">
        <x:f>S1442*T1442</x:f>
        <x:v>250.18137734702256</x:v>
      </x:c>
      <x:c r="Z1442" s="9" t="n">
        <x:f>IF(ISNUMBER(U1442),S1442*(U1442-T1442),"n.a.")</x:f>
        <x:v>-5.240887713347038</x:v>
      </x:c>
      <x:c r="AA1442" s="9" t="n">
        <x:f>IF(ISNUMBER(U1442),Y1442,0)</x:f>
        <x:v>250.18137734702256</x:v>
      </x:c>
      <x:c r="AB1442" s="7" t="n">
        <x:f>MAX(0,L1442-SUM(F1442:K1442))</x:f>
        <x:v>0</x:v>
      </x:c>
    </x:row>
    <x:row r="1443" ht="22" customHeight="1">
      <x:c r="A1443" s="18" t="n">
        <x:f>Summary!D$41</x:f>
        <x:v>46357</x:v>
      </x:c>
      <x:c r="B1443" s="2" t="str">
        <x:f>'Inventory detail'!A317</x:f>
        <x:v>COIL</x:v>
      </x:c>
      <x:c r="C1443" s="2" t="str">
        <x:f>'Inventory detail'!B317</x:f>
        <x:v>10</x:v>
      </x:c>
      <x:c r="D1443" s="2" t="str">
        <x:f>'Inventory detail'!C317</x:f>
        <x:v>20NAV12-4</x:v>
      </x:c>
      <x:c r="E1443" s="10" t="n">
        <x:f>A317</x:f>
        <x:v>46327</x:v>
      </x:c>
      <x:c r="F1443" s="7" t="n">
        <x:f>O317</x:f>
        <x:v>2178.099712525667</x:v>
      </x:c>
      <x:c r="G1443" s="7" t="n">
        <x:f>Q317</x:f>
        <x:v>0</x:v>
      </x:c>
      <x:c r="H1443" s="7" t="n">
        <x:f>R317</x:f>
        <x:v>0</x:v>
      </x:c>
      <x:c r="I1443" s="7" t="n">
        <x:f>SUMIFS('PO detail'!$W$295:$W$295,'PO detail'!$V$295:$V$295,"&gt;="&amp;E1443,'PO detail'!$V$295:$V$295,"&lt;"&amp;A1443)</x:f>
        <x:v>0</x:v>
      </x:c>
      <x:c r="J1443" s="7" t="n">
        <x:f>SUMIFS('PO detail'!$X$295:$X$295,'PO detail'!$V$295:$V$295,"&gt;="&amp;E1443,'PO detail'!$V$295:$V$295,"&lt;"&amp;A1443)</x:f>
        <x:v>0</x:v>
      </x:c>
      <x:c r="K1443" s="7" t="n">
        <x:f>SUMIFS('PO detail'!$Y$295:$Y$295,'PO detail'!$V$295:$V$295,"&gt;="&amp;E1443,'PO detail'!$V$295:$V$295,"&lt;"&amp;A1443)</x:f>
        <x:v>0</x:v>
      </x:c>
      <x:c r="L1443" s="7" t="n">
        <x:f>'Inventory detail'!F317*Summary!$K$5*(A1443-E1443)/Summary!$K$6</x:f>
        <x:v>550.3047227926079</x:v>
      </x:c>
      <x:c r="M1443" s="7" t="n">
        <x:f>MAX(0,H1443-L1443)</x:f>
        <x:v>0</x:v>
      </x:c>
      <x:c r="N1443" s="7" t="n">
        <x:f>MAX(0,L1443-H1443)</x:f>
        <x:v>550.3047227926079</x:v>
      </x:c>
      <x:c r="O1443" s="7" t="n">
        <x:f>MAX(0,F1443+I1443-N1443)</x:f>
        <x:v>1627.7949897330593</x:v>
      </x:c>
      <x:c r="P1443" s="7" t="n">
        <x:f>MAX(0,N1443-F1443-I1443)</x:f>
        <x:v>0</x:v>
      </x:c>
      <x:c r="Q1443" s="7" t="n">
        <x:f>MAX(0,G1443+J1443-P1443)</x:f>
        <x:v>0</x:v>
      </x:c>
      <x:c r="R1443" s="7" t="n">
        <x:f>M1443+MAX(0,K1443-MAX(0,P1443-G1443-J1443))</x:f>
        <x:v>0</x:v>
      </x:c>
      <x:c r="S1443" s="7" t="n">
        <x:f>SUM(O1443,Q1443,R1443)</x:f>
        <x:v>1627.7949897330593</x:v>
      </x:c>
      <x:c r="T1443" s="14" t="n">
        <x:f>'Inventory detail'!T317</x:f>
        <x:v>0.1567</x:v>
      </x:c>
      <x:c r="U1443" s="14" t="n">
        <x:f>'Inventory detail'!U317</x:f>
        <x:v>0.1534845</x:v>
      </x:c>
      <x:c r="V1443" s="9" t="n">
        <x:f>O1443*T1443</x:f>
        <x:v>255.07547489117042</x:v>
      </x:c>
      <x:c r="W1443" s="9" t="n">
        <x:f>Q1443*T1443</x:f>
        <x:v>0</x:v>
      </x:c>
      <x:c r="X1443" s="9" t="n">
        <x:f>R1443*T1443</x:f>
        <x:v>0</x:v>
      </x:c>
      <x:c r="Y1443" s="9" t="n">
        <x:f>S1443*T1443</x:f>
        <x:v>255.07547489117042</x:v>
      </x:c>
      <x:c r="Z1443" s="9" t="n">
        <x:f>IF(ISNUMBER(U1443),S1443*(U1443-T1443),"n.a.")</x:f>
        <x:v>-5.234174789486668</x:v>
      </x:c>
      <x:c r="AA1443" s="9" t="n">
        <x:f>IF(ISNUMBER(U1443),Y1443,0)</x:f>
        <x:v>255.07547489117042</x:v>
      </x:c>
      <x:c r="AB1443" s="7" t="n">
        <x:f>MAX(0,L1443-SUM(F1443:K1443))</x:f>
        <x:v>0</x:v>
      </x:c>
    </x:row>
    <x:row r="1444" ht="22" customHeight="1">
      <x:c r="A1444" s="18" t="n">
        <x:f>Summary!D$41</x:f>
        <x:v>46357</x:v>
      </x:c>
      <x:c r="B1444" s="2" t="str">
        <x:f>'Inventory detail'!A318</x:f>
        <x:v>COIL</x:v>
      </x:c>
      <x:c r="C1444" s="2" t="str">
        <x:f>'Inventory detail'!B318</x:f>
        <x:v>10</x:v>
      </x:c>
      <x:c r="D1444" s="2" t="str">
        <x:f>'Inventory detail'!C318</x:f>
        <x:v>6CLR12-4</x:v>
      </x:c>
      <x:c r="E1444" s="10" t="n">
        <x:f>A318</x:f>
        <x:v>46327</x:v>
      </x:c>
      <x:c r="F1444" s="7" t="n">
        <x:f>O318</x:f>
        <x:v>1778.0997125256674</x:v>
      </x:c>
      <x:c r="G1444" s="7" t="n">
        <x:f>Q318</x:f>
        <x:v>0</x:v>
      </x:c>
      <x:c r="H1444" s="7" t="n">
        <x:f>R318</x:f>
        <x:v>0</x:v>
      </x:c>
      <x:c r="I1444" s="7" t="n">
        <x:f>SUMIFS('PO detail'!$W$458:$W$458,'PO detail'!$V$458:$V$458,"&gt;="&amp;E1444,'PO detail'!$V$458:$V$458,"&lt;"&amp;A1444)</x:f>
        <x:v>0</x:v>
      </x:c>
      <x:c r="J1444" s="7" t="n">
        <x:f>SUMIFS('PO detail'!$X$458:$X$458,'PO detail'!$V$458:$V$458,"&gt;="&amp;E1444,'PO detail'!$V$458:$V$458,"&lt;"&amp;A1444)</x:f>
        <x:v>0</x:v>
      </x:c>
      <x:c r="K1444" s="7" t="n">
        <x:f>SUMIFS('PO detail'!$Y$458:$Y$458,'PO detail'!$V$458:$V$458,"&gt;="&amp;E1444,'PO detail'!$V$458:$V$458,"&lt;"&amp;A1444)</x:f>
        <x:v>0</x:v>
      </x:c>
      <x:c r="L1444" s="7" t="n">
        <x:f>'Inventory detail'!F318*Summary!$K$5*(A1444-E1444)/Summary!$K$6</x:f>
        <x:v>550.3047227926079</x:v>
      </x:c>
      <x:c r="M1444" s="7" t="n">
        <x:f>MAX(0,H1444-L1444)</x:f>
        <x:v>0</x:v>
      </x:c>
      <x:c r="N1444" s="7" t="n">
        <x:f>MAX(0,L1444-H1444)</x:f>
        <x:v>550.3047227926079</x:v>
      </x:c>
      <x:c r="O1444" s="7" t="n">
        <x:f>MAX(0,F1444+I1444-N1444)</x:f>
        <x:v>1227.7949897330595</x:v>
      </x:c>
      <x:c r="P1444" s="7" t="n">
        <x:f>MAX(0,N1444-F1444-I1444)</x:f>
        <x:v>0</x:v>
      </x:c>
      <x:c r="Q1444" s="7" t="n">
        <x:f>MAX(0,G1444+J1444-P1444)</x:f>
        <x:v>0</x:v>
      </x:c>
      <x:c r="R1444" s="7" t="n">
        <x:f>M1444+MAX(0,K1444-MAX(0,P1444-G1444-J1444))</x:f>
        <x:v>0</x:v>
      </x:c>
      <x:c r="S1444" s="7" t="n">
        <x:f>SUM(O1444,Q1444,R1444)</x:f>
        <x:v>1227.7949897330595</x:v>
      </x:c>
      <x:c r="T1444" s="14" t="n">
        <x:f>'Inventory detail'!T318</x:f>
        <x:v>0.0365</x:v>
      </x:c>
      <x:c r="U1444" s="14" t="n">
        <x:f>'Inventory detail'!U318</x:f>
        <x:v>0.0356915</x:v>
      </x:c>
      <x:c r="V1444" s="9" t="n">
        <x:f>O1444*T1444</x:f>
        <x:v>44.81451712525667</x:v>
      </x:c>
      <x:c r="W1444" s="9" t="n">
        <x:f>Q1444*T1444</x:f>
        <x:v>0</x:v>
      </x:c>
      <x:c r="X1444" s="9" t="n">
        <x:f>R1444*T1444</x:f>
        <x:v>0</x:v>
      </x:c>
      <x:c r="Y1444" s="9" t="n">
        <x:f>S1444*T1444</x:f>
        <x:v>44.81451712525667</x:v>
      </x:c>
      <x:c r="Z1444" s="9" t="n">
        <x:f>IF(ISNUMBER(U1444),S1444*(U1444-T1444),"n.a.")</x:f>
        <x:v>-0.9926722491991746</x:v>
      </x:c>
      <x:c r="AA1444" s="9" t="n">
        <x:f>IF(ISNUMBER(U1444),Y1444,0)</x:f>
        <x:v>44.81451712525667</x:v>
      </x:c>
      <x:c r="AB1444" s="7" t="n">
        <x:f>MAX(0,L1444-SUM(F1444:K1444))</x:f>
        <x:v>0</x:v>
      </x:c>
    </x:row>
    <x:row r="1445" ht="22" customHeight="1">
      <x:c r="A1445" s="18" t="n">
        <x:f>Summary!D$41</x:f>
        <x:v>46357</x:v>
      </x:c>
      <x:c r="B1445" s="2" t="str">
        <x:f>'Inventory detail'!A319</x:f>
        <x:v>COIL</x:v>
      </x:c>
      <x:c r="C1445" s="2" t="str">
        <x:f>'Inventory detail'!B319</x:f>
        <x:v>30</x:v>
      </x:c>
      <x:c r="D1445" s="2" t="str">
        <x:f>'Inventory detail'!C319</x:f>
        <x:v>6CLR12-4</x:v>
      </x:c>
      <x:c r="E1445" s="10" t="n">
        <x:f>A319</x:f>
        <x:v>46327</x:v>
      </x:c>
      <x:c r="F1445" s="7" t="n">
        <x:f>O319</x:f>
        <x:v>7878.099712525667</x:v>
      </x:c>
      <x:c r="G1445" s="7" t="n">
        <x:f>Q319</x:f>
        <x:v>0</x:v>
      </x:c>
      <x:c r="H1445" s="7" t="n">
        <x:f>R319</x:f>
        <x:v>0</x:v>
      </x:c>
      <x:c r="I1445" s="7" t="n">
        <x:f>SUMIFS('PO detail'!$W$938:$W$939,'PO detail'!$V$938:$V$939,"&gt;="&amp;E1445,'PO detail'!$V$938:$V$939,"&lt;"&amp;A1445)</x:f>
        <x:v>0</x:v>
      </x:c>
      <x:c r="J1445" s="7" t="n">
        <x:f>SUMIFS('PO detail'!$X$938:$X$939,'PO detail'!$V$938:$V$939,"&gt;="&amp;E1445,'PO detail'!$V$938:$V$939,"&lt;"&amp;A1445)</x:f>
        <x:v>0</x:v>
      </x:c>
      <x:c r="K1445" s="7" t="n">
        <x:f>SUMIFS('PO detail'!$Y$938:$Y$939,'PO detail'!$V$938:$V$939,"&gt;="&amp;E1445,'PO detail'!$V$938:$V$939,"&lt;"&amp;A1445)</x:f>
        <x:v>0</x:v>
      </x:c>
      <x:c r="L1445" s="7" t="n">
        <x:f>'Inventory detail'!F319*Summary!$K$5*(A1445-E1445)/Summary!$K$6</x:f>
        <x:v>550.3047227926079</x:v>
      </x:c>
      <x:c r="M1445" s="7" t="n">
        <x:f>MAX(0,H1445-L1445)</x:f>
        <x:v>0</x:v>
      </x:c>
      <x:c r="N1445" s="7" t="n">
        <x:f>MAX(0,L1445-H1445)</x:f>
        <x:v>550.3047227926079</x:v>
      </x:c>
      <x:c r="O1445" s="7" t="n">
        <x:f>MAX(0,F1445+I1445-N1445)</x:f>
        <x:v>7327.794989733059</x:v>
      </x:c>
      <x:c r="P1445" s="7" t="n">
        <x:f>MAX(0,N1445-F1445-I1445)</x:f>
        <x:v>0</x:v>
      </x:c>
      <x:c r="Q1445" s="7" t="n">
        <x:f>MAX(0,G1445+J1445-P1445)</x:f>
        <x:v>0</x:v>
      </x:c>
      <x:c r="R1445" s="7" t="n">
        <x:f>M1445+MAX(0,K1445-MAX(0,P1445-G1445-J1445))</x:f>
        <x:v>0</x:v>
      </x:c>
      <x:c r="S1445" s="7" t="n">
        <x:f>SUM(O1445,Q1445,R1445)</x:f>
        <x:v>7327.794989733059</x:v>
      </x:c>
      <x:c r="T1445" s="14" t="n">
        <x:f>'Inventory detail'!T319</x:f>
        <x:v>0.0365</x:v>
      </x:c>
      <x:c r="U1445" s="14" t="n">
        <x:f>'Inventory detail'!U319</x:f>
        <x:v>0.0356915</x:v>
      </x:c>
      <x:c r="V1445" s="9" t="n">
        <x:f>O1445*T1445</x:f>
        <x:v>267.46451712525663</x:v>
      </x:c>
      <x:c r="W1445" s="9" t="n">
        <x:f>Q1445*T1445</x:f>
        <x:v>0</x:v>
      </x:c>
      <x:c r="X1445" s="9" t="n">
        <x:f>R1445*T1445</x:f>
        <x:v>0</x:v>
      </x:c>
      <x:c r="Y1445" s="9" t="n">
        <x:f>S1445*T1445</x:f>
        <x:v>267.46451712525663</x:v>
      </x:c>
      <x:c r="Z1445" s="9" t="n">
        <x:f>IF(ISNUMBER(U1445),S1445*(U1445-T1445),"n.a.")</x:f>
        <x:v>-5.924522249199154</x:v>
      </x:c>
      <x:c r="AA1445" s="9" t="n">
        <x:f>IF(ISNUMBER(U1445),Y1445,0)</x:f>
        <x:v>267.46451712525663</x:v>
      </x:c>
      <x:c r="AB1445" s="7" t="n">
        <x:f>MAX(0,L1445-SUM(F1445:K1445))</x:f>
        <x:v>0</x:v>
      </x:c>
    </x:row>
    <x:row r="1446" ht="22" customHeight="1">
      <x:c r="A1446" s="18" t="n">
        <x:f>Summary!D$41</x:f>
        <x:v>46357</x:v>
      </x:c>
      <x:c r="B1446" s="2" t="str">
        <x:f>'Inventory detail'!A320</x:f>
        <x:v>POUC</x:v>
      </x:c>
      <x:c r="C1446" s="2" t="str">
        <x:f>'Inventory detail'!B320</x:f>
        <x:v>10</x:v>
      </x:c>
      <x:c r="D1446" s="2" t="str">
        <x:f>'Inventory detail'!C320</x:f>
        <x:v>PRC5</x:v>
      </x:c>
      <x:c r="E1446" s="10" t="n">
        <x:f>A320</x:f>
        <x:v>46327</x:v>
      </x:c>
      <x:c r="F1446" s="7" t="n">
        <x:f>O320</x:f>
        <x:v>9478.099712525667</x:v>
      </x:c>
      <x:c r="G1446" s="7" t="n">
        <x:f>Q320</x:f>
        <x:v>0</x:v>
      </x:c>
      <x:c r="H1446" s="7" t="n">
        <x:f>R320</x:f>
        <x:v>0</x:v>
      </x:c>
      <x:c r="I1446" s="7" t="n">
        <x:f>SUMIFS('PO detail'!$W$1584:$W$1584,'PO detail'!$V$1584:$V$1584,"&gt;="&amp;E1446,'PO detail'!$V$1584:$V$1584,"&lt;"&amp;A1446)</x:f>
        <x:v>0</x:v>
      </x:c>
      <x:c r="J1446" s="7" t="n">
        <x:f>SUMIFS('PO detail'!$X$1584:$X$1584,'PO detail'!$V$1584:$V$1584,"&gt;="&amp;E1446,'PO detail'!$V$1584:$V$1584,"&lt;"&amp;A1446)</x:f>
        <x:v>0</x:v>
      </x:c>
      <x:c r="K1446" s="7" t="n">
        <x:f>SUMIFS('PO detail'!$Y$1584:$Y$1584,'PO detail'!$V$1584:$V$1584,"&gt;="&amp;E1446,'PO detail'!$V$1584:$V$1584,"&lt;"&amp;A1446)</x:f>
        <x:v>0</x:v>
      </x:c>
      <x:c r="L1446" s="7" t="n">
        <x:f>'Inventory detail'!F320*Summary!$K$5*(A1446-E1446)/Summary!$K$6</x:f>
        <x:v>550.3047227926079</x:v>
      </x:c>
      <x:c r="M1446" s="7" t="n">
        <x:f>MAX(0,H1446-L1446)</x:f>
        <x:v>0</x:v>
      </x:c>
      <x:c r="N1446" s="7" t="n">
        <x:f>MAX(0,L1446-H1446)</x:f>
        <x:v>550.3047227926079</x:v>
      </x:c>
      <x:c r="O1446" s="7" t="n">
        <x:f>MAX(0,F1446+I1446-N1446)</x:f>
        <x:v>8927.79498973306</x:v>
      </x:c>
      <x:c r="P1446" s="7" t="n">
        <x:f>MAX(0,N1446-F1446-I1446)</x:f>
        <x:v>0</x:v>
      </x:c>
      <x:c r="Q1446" s="7" t="n">
        <x:f>MAX(0,G1446+J1446-P1446)</x:f>
        <x:v>0</x:v>
      </x:c>
      <x:c r="R1446" s="7" t="n">
        <x:f>M1446+MAX(0,K1446-MAX(0,P1446-G1446-J1446))</x:f>
        <x:v>0</x:v>
      </x:c>
      <x:c r="S1446" s="7" t="n">
        <x:f>SUM(O1446,Q1446,R1446)</x:f>
        <x:v>8927.79498973306</x:v>
      </x:c>
      <x:c r="T1446" s="14" t="n">
        <x:f>'Inventory detail'!T320</x:f>
        <x:v>0.0098</x:v>
      </x:c>
      <x:c r="U1446" s="14" t="n">
        <x:f>'Inventory detail'!U320</x:f>
        <x:v>0.010725</x:v>
      </x:c>
      <x:c r="V1446" s="9" t="n">
        <x:f>O1446*T1446</x:f>
        <x:v>87.49239089938399</x:v>
      </x:c>
      <x:c r="W1446" s="9" t="n">
        <x:f>Q1446*T1446</x:f>
        <x:v>0</x:v>
      </x:c>
      <x:c r="X1446" s="9" t="n">
        <x:f>R1446*T1446</x:f>
        <x:v>0</x:v>
      </x:c>
      <x:c r="Y1446" s="9" t="n">
        <x:f>S1446*T1446</x:f>
        <x:v>87.49239089938399</x:v>
      </x:c>
      <x:c r="Z1446" s="9" t="n">
        <x:f>IF(ISNUMBER(U1446),S1446*(U1446-T1446),"n.a.")</x:f>
        <x:v>8.258210365503084</x:v>
      </x:c>
      <x:c r="AA1446" s="9" t="n">
        <x:f>IF(ISNUMBER(U1446),Y1446,0)</x:f>
        <x:v>87.49239089938399</x:v>
      </x:c>
      <x:c r="AB1446" s="7" t="n">
        <x:f>MAX(0,L1446-SUM(F1446:K1446))</x:f>
        <x:v>0</x:v>
      </x:c>
    </x:row>
    <x:row r="1447" ht="22" customHeight="1">
      <x:c r="A1447" s="18" t="n">
        <x:f>Summary!D$41</x:f>
        <x:v>46357</x:v>
      </x:c>
      <x:c r="B1447" s="2" t="str">
        <x:f>'Inventory detail'!A321</x:f>
        <x:v>POUC</x:v>
      </x:c>
      <x:c r="C1447" s="2" t="str">
        <x:f>'Inventory detail'!B321</x:f>
        <x:v>30</x:v>
      </x:c>
      <x:c r="D1447" s="2" t="str">
        <x:f>'Inventory detail'!C321</x:f>
        <x:v>XLMEN3</x:v>
      </x:c>
      <x:c r="E1447" s="10" t="n">
        <x:f>A321</x:f>
        <x:v>46327</x:v>
      </x:c>
      <x:c r="F1447" s="7" t="n">
        <x:f>O321</x:f>
        <x:v>4278.099712525667</x:v>
      </x:c>
      <x:c r="G1447" s="7" t="n">
        <x:f>Q321</x:f>
        <x:v>1000</x:v>
      </x:c>
      <x:c r="H1447" s="7" t="n">
        <x:f>R321</x:f>
        <x:v>0</x:v>
      </x:c>
      <x:c r="I1447" s="7" t="n">
        <x:f>SUMIFS('PO detail'!$W$1720:$W$1721,'PO detail'!$V$1720:$V$1721,"&gt;="&amp;E1447,'PO detail'!$V$1720:$V$1721,"&lt;"&amp;A1447)</x:f>
        <x:v>0</x:v>
      </x:c>
      <x:c r="J1447" s="7" t="n">
        <x:f>SUMIFS('PO detail'!$X$1720:$X$1721,'PO detail'!$V$1720:$V$1721,"&gt;="&amp;E1447,'PO detail'!$V$1720:$V$1721,"&lt;"&amp;A1447)</x:f>
        <x:v>0</x:v>
      </x:c>
      <x:c r="K1447" s="7" t="n">
        <x:f>SUMIFS('PO detail'!$Y$1720:$Y$1721,'PO detail'!$V$1720:$V$1721,"&gt;="&amp;E1447,'PO detail'!$V$1720:$V$1721,"&lt;"&amp;A1447)</x:f>
        <x:v>0</x:v>
      </x:c>
      <x:c r="L1447" s="7" t="n">
        <x:f>'Inventory detail'!F321*Summary!$K$5*(A1447-E1447)/Summary!$K$6</x:f>
        <x:v>550.3047227926079</x:v>
      </x:c>
      <x:c r="M1447" s="7" t="n">
        <x:f>MAX(0,H1447-L1447)</x:f>
        <x:v>0</x:v>
      </x:c>
      <x:c r="N1447" s="7" t="n">
        <x:f>MAX(0,L1447-H1447)</x:f>
        <x:v>550.3047227926079</x:v>
      </x:c>
      <x:c r="O1447" s="7" t="n">
        <x:f>MAX(0,F1447+I1447-N1447)</x:f>
        <x:v>3727.794989733059</x:v>
      </x:c>
      <x:c r="P1447" s="7" t="n">
        <x:f>MAX(0,N1447-F1447-I1447)</x:f>
        <x:v>0</x:v>
      </x:c>
      <x:c r="Q1447" s="7" t="n">
        <x:f>MAX(0,G1447+J1447-P1447)</x:f>
        <x:v>1000</x:v>
      </x:c>
      <x:c r="R1447" s="7" t="n">
        <x:f>M1447+MAX(0,K1447-MAX(0,P1447-G1447-J1447))</x:f>
        <x:v>0</x:v>
      </x:c>
      <x:c r="S1447" s="7" t="n">
        <x:f>SUM(O1447,Q1447,R1447)</x:f>
        <x:v>4727.794989733059</x:v>
      </x:c>
      <x:c r="T1447" s="14" t="n">
        <x:f>'Inventory detail'!T321</x:f>
        <x:v>0.0978</x:v>
      </x:c>
      <x:c r="U1447" s="14" t="n">
        <x:f>'Inventory detail'!U321</x:f>
        <x:v>0.10658999999999999</x:v>
      </x:c>
      <x:c r="V1447" s="9" t="n">
        <x:f>O1447*T1447</x:f>
        <x:v>364.5783499958932</x:v>
      </x:c>
      <x:c r="W1447" s="9" t="n">
        <x:f>Q1447*T1447</x:f>
        <x:v>97.8</x:v>
      </x:c>
      <x:c r="X1447" s="9" t="n">
        <x:f>R1447*T1447</x:f>
        <x:v>0</x:v>
      </x:c>
      <x:c r="Y1447" s="9" t="n">
        <x:f>S1447*T1447</x:f>
        <x:v>462.3783499958932</x:v>
      </x:c>
      <x:c r="Z1447" s="9" t="n">
        <x:f>IF(ISNUMBER(U1447),S1447*(U1447-T1447),"n.a.")</x:f>
        <x:v>41.557317959753554</x:v>
      </x:c>
      <x:c r="AA1447" s="9" t="n">
        <x:f>IF(ISNUMBER(U1447),Y1447,0)</x:f>
        <x:v>462.3783499958932</x:v>
      </x:c>
      <x:c r="AB1447" s="7" t="n">
        <x:f>MAX(0,L1447-SUM(F1447:K1447))</x:f>
        <x:v>0</x:v>
      </x:c>
    </x:row>
    <x:row r="1448" ht="22" customHeight="1">
      <x:c r="A1448" s="18" t="n">
        <x:f>Summary!D$41</x:f>
        <x:v>46357</x:v>
      </x:c>
      <x:c r="B1448" s="2" t="str">
        <x:f>'Inventory detail'!A322</x:f>
        <x:v>POUC</x:v>
      </x:c>
      <x:c r="C1448" s="2" t="str">
        <x:f>'Inventory detail'!B322</x:f>
        <x:v>30</x:v>
      </x:c>
      <x:c r="D1448" s="2" t="str">
        <x:f>'Inventory detail'!C322</x:f>
        <x:v>SCH10</x:v>
      </x:c>
      <x:c r="E1448" s="10" t="n">
        <x:f>A322</x:f>
        <x:v>46327</x:v>
      </x:c>
      <x:c r="F1448" s="7" t="n">
        <x:f>O322</x:f>
        <x:v>0</x:v>
      </x:c>
      <x:c r="G1448" s="7" t="n">
        <x:f>Q322</x:f>
        <x:v>0</x:v>
      </x:c>
      <x:c r="H1448" s="7" t="n">
        <x:f>R322</x:f>
        <x:v>5790.6887885010265</x:v>
      </x:c>
      <x:c r="I1448" s="7" t="n">
        <x:f>SUMIFS('PO detail'!$W$1706:$W$1706,'PO detail'!$V$1706:$V$1706,"&gt;="&amp;E1448,'PO detail'!$V$1706:$V$1706,"&lt;"&amp;A1448)</x:f>
        <x:v>0</x:v>
      </x:c>
      <x:c r="J1448" s="7" t="n">
        <x:f>SUMIFS('PO detail'!$X$1706:$X$1706,'PO detail'!$V$1706:$V$1706,"&gt;="&amp;E1448,'PO detail'!$V$1706:$V$1706,"&lt;"&amp;A1448)</x:f>
        <x:v>15000</x:v>
      </x:c>
      <x:c r="K1448" s="7" t="n">
        <x:f>SUMIFS('PO detail'!$Y$1706:$Y$1706,'PO detail'!$V$1706:$V$1706,"&gt;="&amp;E1448,'PO detail'!$V$1706:$V$1706,"&lt;"&amp;A1448)</x:f>
        <x:v>0</x:v>
      </x:c>
      <x:c r="L1448" s="7" t="n">
        <x:f>'Inventory detail'!F322*Summary!$K$5*(A1448-E1448)/Summary!$K$6</x:f>
        <x:v>533.8841889117043</x:v>
      </x:c>
      <x:c r="M1448" s="7" t="n">
        <x:f>MAX(0,H1448-L1448)</x:f>
        <x:v>5256.804599589323</x:v>
      </x:c>
      <x:c r="N1448" s="7" t="n">
        <x:f>MAX(0,L1448-H1448)</x:f>
        <x:v>0</x:v>
      </x:c>
      <x:c r="O1448" s="7" t="n">
        <x:f>MAX(0,F1448+I1448-N1448)</x:f>
        <x:v>0</x:v>
      </x:c>
      <x:c r="P1448" s="7" t="n">
        <x:f>MAX(0,N1448-F1448-I1448)</x:f>
        <x:v>0</x:v>
      </x:c>
      <x:c r="Q1448" s="7" t="n">
        <x:f>MAX(0,G1448+J1448-P1448)</x:f>
        <x:v>15000</x:v>
      </x:c>
      <x:c r="R1448" s="7" t="n">
        <x:f>M1448+MAX(0,K1448-MAX(0,P1448-G1448-J1448))</x:f>
        <x:v>5256.804599589323</x:v>
      </x:c>
      <x:c r="S1448" s="7" t="n">
        <x:f>SUM(O1448,Q1448,R1448)</x:f>
        <x:v>20256.804599589323</x:v>
      </x:c>
      <x:c r="T1448" s="14" t="n">
        <x:f>'Inventory detail'!T322</x:f>
        <x:v>0.014199999999999999</x:v>
      </x:c>
      <x:c r="U1448" s="14" t="n">
        <x:f>'Inventory detail'!U322</x:f>
        <x:v>0.01551</x:v>
      </x:c>
      <x:c r="V1448" s="9" t="n">
        <x:f>O1448*T1448</x:f>
        <x:v>0</x:v>
      </x:c>
      <x:c r="W1448" s="9" t="n">
        <x:f>Q1448*T1448</x:f>
        <x:v>213</x:v>
      </x:c>
      <x:c r="X1448" s="9" t="n">
        <x:f>R1448*T1448</x:f>
        <x:v>74.64662531416838</x:v>
      </x:c>
      <x:c r="Y1448" s="9" t="n">
        <x:f>S1448*T1448</x:f>
        <x:v>287.6466253141684</x:v>
      </x:c>
      <x:c r="Z1448" s="9" t="n">
        <x:f>IF(ISNUMBER(U1448),S1448*(U1448-T1448),"n.a.")</x:f>
        <x:v>26.536414025462022</x:v>
      </x:c>
      <x:c r="AA1448" s="9" t="n">
        <x:f>IF(ISNUMBER(U1448),Y1448,0)</x:f>
        <x:v>287.6466253141684</x:v>
      </x:c>
      <x:c r="AB1448" s="7" t="n">
        <x:f>MAX(0,L1448-SUM(F1448:K1448))</x:f>
        <x:v>0</x:v>
      </x:c>
    </x:row>
    <x:row r="1449" ht="22" customHeight="1">
      <x:c r="A1449" s="18" t="n">
        <x:f>Summary!D$41</x:f>
        <x:v>46357</x:v>
      </x:c>
      <x:c r="B1449" s="2" t="str">
        <x:f>'Inventory detail'!A323</x:f>
        <x:v>COIL</x:v>
      </x:c>
      <x:c r="C1449" s="2" t="str">
        <x:f>'Inventory detail'!B323</x:f>
        <x:v>60</x:v>
      </x:c>
      <x:c r="D1449" s="2" t="str">
        <x:f>'Inventory detail'!C323</x:f>
        <x:v>20WHT12-4</x:v>
      </x:c>
      <x:c r="E1449" s="10" t="n">
        <x:f>A323</x:f>
        <x:v>46327</x:v>
      </x:c>
      <x:c r="F1449" s="7" t="n">
        <x:f>O323</x:f>
        <x:v>5196.9908829568785</x:v>
      </x:c>
      <x:c r="G1449" s="7" t="n">
        <x:f>Q323</x:f>
        <x:v>0</x:v>
      </x:c>
      <x:c r="H1449" s="7" t="n">
        <x:f>R323</x:f>
        <x:v>0</x:v>
      </x:c>
      <x:c r="I1449" s="7" t="n">
        <x:f>SUMIFS('PO detail'!$W$1200:$W$1201,'PO detail'!$V$1200:$V$1201,"&gt;="&amp;E1449,'PO detail'!$V$1200:$V$1201,"&lt;"&amp;A1449)</x:f>
        <x:v>0</x:v>
      </x:c>
      <x:c r="J1449" s="7" t="n">
        <x:f>SUMIFS('PO detail'!$X$1200:$X$1201,'PO detail'!$V$1200:$V$1201,"&gt;="&amp;E1449,'PO detail'!$V$1200:$V$1201,"&lt;"&amp;A1449)</x:f>
        <x:v>0</x:v>
      </x:c>
      <x:c r="K1449" s="7" t="n">
        <x:f>SUMIFS('PO detail'!$Y$1200:$Y$1201,'PO detail'!$V$1200:$V$1201,"&gt;="&amp;E1449,'PO detail'!$V$1200:$V$1201,"&lt;"&amp;A1449)</x:f>
        <x:v>0</x:v>
      </x:c>
      <x:c r="L1449" s="7" t="n">
        <x:f>'Inventory detail'!F323*Summary!$K$5*(A1449-E1449)/Summary!$K$6</x:f>
        <x:v>525.6640657084189</x:v>
      </x:c>
      <x:c r="M1449" s="7" t="n">
        <x:f>MAX(0,H1449-L1449)</x:f>
        <x:v>0</x:v>
      </x:c>
      <x:c r="N1449" s="7" t="n">
        <x:f>MAX(0,L1449-H1449)</x:f>
        <x:v>525.6640657084189</x:v>
      </x:c>
      <x:c r="O1449" s="7" t="n">
        <x:f>MAX(0,F1449+I1449-N1449)</x:f>
        <x:v>4671.3268172484595</x:v>
      </x:c>
      <x:c r="P1449" s="7" t="n">
        <x:f>MAX(0,N1449-F1449-I1449)</x:f>
        <x:v>0</x:v>
      </x:c>
      <x:c r="Q1449" s="7" t="n">
        <x:f>MAX(0,G1449+J1449-P1449)</x:f>
        <x:v>0</x:v>
      </x:c>
      <x:c r="R1449" s="7" t="n">
        <x:f>M1449+MAX(0,K1449-MAX(0,P1449-G1449-J1449))</x:f>
        <x:v>0</x:v>
      </x:c>
      <x:c r="S1449" s="7" t="n">
        <x:f>SUM(O1449,Q1449,R1449)</x:f>
        <x:v>4671.3268172484595</x:v>
      </x:c>
      <x:c r="T1449" s="14" t="n">
        <x:f>'Inventory detail'!T323</x:f>
        <x:v>0.1567</x:v>
      </x:c>
      <x:c r="U1449" s="14" t="n">
        <x:f>'Inventory detail'!U323</x:f>
        <x:v>0.1534845</x:v>
      </x:c>
      <x:c r="V1449" s="9" t="n">
        <x:f>O1449*T1449</x:f>
        <x:v>731.9969122628337</x:v>
      </x:c>
      <x:c r="W1449" s="9" t="n">
        <x:f>Q1449*T1449</x:f>
        <x:v>0</x:v>
      </x:c>
      <x:c r="X1449" s="9" t="n">
        <x:f>R1449*T1449</x:f>
        <x:v>0</x:v>
      </x:c>
      <x:c r="Y1449" s="9" t="n">
        <x:f>S1449*T1449</x:f>
        <x:v>731.9969122628337</x:v>
      </x:c>
      <x:c r="Z1449" s="9" t="n">
        <x:f>IF(ISNUMBER(U1449),S1449*(U1449-T1449),"n.a.")</x:f>
        <x:v>-15.020651380862468</x:v>
      </x:c>
      <x:c r="AA1449" s="9" t="n">
        <x:f>IF(ISNUMBER(U1449),Y1449,0)</x:f>
        <x:v>731.9969122628337</x:v>
      </x:c>
      <x:c r="AB1449" s="7" t="n">
        <x:f>MAX(0,L1449-SUM(F1449:K1449))</x:f>
        <x:v>0</x:v>
      </x:c>
    </x:row>
    <x:row r="1450" ht="22" customHeight="1">
      <x:c r="A1450" s="18" t="n">
        <x:f>Summary!D$41</x:f>
        <x:v>46357</x:v>
      </x:c>
      <x:c r="B1450" s="2" t="str">
        <x:f>'Inventory detail'!A324</x:f>
        <x:v>POUC</x:v>
      </x:c>
      <x:c r="C1450" s="2" t="str">
        <x:f>'Inventory detail'!B324</x:f>
        <x:v>30</x:v>
      </x:c>
      <x:c r="D1450" s="2" t="str">
        <x:f>'Inventory detail'!C324</x:f>
        <x:v>IBM7</x:v>
      </x:c>
      <x:c r="E1450" s="10" t="n">
        <x:f>A324</x:f>
        <x:v>46327</x:v>
      </x:c>
      <x:c r="F1450" s="7" t="n">
        <x:f>O324</x:f>
        <x:v>9596.99088295688</x:v>
      </x:c>
      <x:c r="G1450" s="7" t="n">
        <x:f>Q324</x:f>
        <x:v>0</x:v>
      </x:c>
      <x:c r="H1450" s="7" t="n">
        <x:f>R324</x:f>
        <x:v>0</x:v>
      </x:c>
      <x:c r="I1450" s="7" t="n">
        <x:f>SUMIFS('PO detail'!$W$1626:$W$1626,'PO detail'!$V$1626:$V$1626,"&gt;="&amp;E1450,'PO detail'!$V$1626:$V$1626,"&lt;"&amp;A1450)</x:f>
        <x:v>0</x:v>
      </x:c>
      <x:c r="J1450" s="7" t="n">
        <x:f>SUMIFS('PO detail'!$X$1626:$X$1626,'PO detail'!$V$1626:$V$1626,"&gt;="&amp;E1450,'PO detail'!$V$1626:$V$1626,"&lt;"&amp;A1450)</x:f>
        <x:v>0</x:v>
      </x:c>
      <x:c r="K1450" s="7" t="n">
        <x:f>SUMIFS('PO detail'!$Y$1626:$Y$1626,'PO detail'!$V$1626:$V$1626,"&gt;="&amp;E1450,'PO detail'!$V$1626:$V$1626,"&lt;"&amp;A1450)</x:f>
        <x:v>0</x:v>
      </x:c>
      <x:c r="L1450" s="7" t="n">
        <x:f>'Inventory detail'!F324*Summary!$K$5*(A1450-E1450)/Summary!$K$6</x:f>
        <x:v>525.6640657084189</x:v>
      </x:c>
      <x:c r="M1450" s="7" t="n">
        <x:f>MAX(0,H1450-L1450)</x:f>
        <x:v>0</x:v>
      </x:c>
      <x:c r="N1450" s="7" t="n">
        <x:f>MAX(0,L1450-H1450)</x:f>
        <x:v>525.6640657084189</x:v>
      </x:c>
      <x:c r="O1450" s="7" t="n">
        <x:f>MAX(0,F1450+I1450-N1450)</x:f>
        <x:v>9071.32681724846</x:v>
      </x:c>
      <x:c r="P1450" s="7" t="n">
        <x:f>MAX(0,N1450-F1450-I1450)</x:f>
        <x:v>0</x:v>
      </x:c>
      <x:c r="Q1450" s="7" t="n">
        <x:f>MAX(0,G1450+J1450-P1450)</x:f>
        <x:v>0</x:v>
      </x:c>
      <x:c r="R1450" s="7" t="n">
        <x:f>M1450+MAX(0,K1450-MAX(0,P1450-G1450-J1450))</x:f>
        <x:v>0</x:v>
      </x:c>
      <x:c r="S1450" s="7" t="n">
        <x:f>SUM(O1450,Q1450,R1450)</x:f>
        <x:v>9071.32681724846</x:v>
      </x:c>
      <x:c r="T1450" s="14" t="n">
        <x:f>'Inventory detail'!T324</x:f>
        <x:v>0.0083</x:v>
      </x:c>
      <x:c r="U1450" s="14" t="n">
        <x:f>'Inventory detail'!U324</x:f>
        <x:v>0.00891</x:v>
      </x:c>
      <x:c r="V1450" s="9" t="n">
        <x:f>O1450*T1450</x:f>
        <x:v>75.29201258316222</x:v>
      </x:c>
      <x:c r="W1450" s="9" t="n">
        <x:f>Q1450*T1450</x:f>
        <x:v>0</x:v>
      </x:c>
      <x:c r="X1450" s="9" t="n">
        <x:f>R1450*T1450</x:f>
        <x:v>0</x:v>
      </x:c>
      <x:c r="Y1450" s="9" t="n">
        <x:f>S1450*T1450</x:f>
        <x:v>75.29201258316222</x:v>
      </x:c>
      <x:c r="Z1450" s="9" t="n">
        <x:f>IF(ISNUMBER(U1450),S1450*(U1450-T1450),"n.a.")</x:f>
        <x:v>5.533509358521556</x:v>
      </x:c>
      <x:c r="AA1450" s="9" t="n">
        <x:f>IF(ISNUMBER(U1450),Y1450,0)</x:f>
        <x:v>75.29201258316222</x:v>
      </x:c>
      <x:c r="AB1450" s="7" t="n">
        <x:f>MAX(0,L1450-SUM(F1450:K1450))</x:f>
        <x:v>0</x:v>
      </x:c>
    </x:row>
    <x:row r="1451" ht="22" customHeight="1">
      <x:c r="A1451" s="18" t="n">
        <x:f>Summary!D$41</x:f>
        <x:v>46357</x:v>
      </x:c>
      <x:c r="B1451" s="2" t="str">
        <x:f>'Inventory detail'!A325</x:f>
        <x:v>WIRE</x:v>
      </x:c>
      <x:c r="C1451" s="2" t="str">
        <x:f>'Inventory detail'!B325</x:f>
        <x:v>30</x:v>
      </x:c>
      <x:c r="D1451" s="2" t="str">
        <x:f>'Inventory detail'!C325</x:f>
        <x:v>DL516SIL</x:v>
      </x:c>
      <x:c r="E1451" s="10" t="n">
        <x:f>A325</x:f>
        <x:v>46327</x:v>
      </x:c>
      <x:c r="F1451" s="7" t="n">
        <x:f>O325</x:f>
        <x:v>0</x:v>
      </x:c>
      <x:c r="G1451" s="7" t="n">
        <x:f>Q325</x:f>
        <x:v>0</x:v>
      </x:c>
      <x:c r="H1451" s="7" t="n">
        <x:f>R325</x:f>
        <x:v>2696.990882956879</x:v>
      </x:c>
      <x:c r="I1451" s="7" t="n">
        <x:f>0</x:f>
        <x:v>0</x:v>
      </x:c>
      <x:c r="J1451" s="7" t="n">
        <x:f>0</x:f>
        <x:v>0</x:v>
      </x:c>
      <x:c r="K1451" s="7" t="n">
        <x:f>0</x:f>
        <x:v>0</x:v>
      </x:c>
      <x:c r="L1451" s="7" t="n">
        <x:f>'Inventory detail'!F325*Summary!$K$5*(A1451-E1451)/Summary!$K$6</x:f>
        <x:v>525.6640657084189</x:v>
      </x:c>
      <x:c r="M1451" s="7" t="n">
        <x:f>MAX(0,H1451-L1451)</x:f>
        <x:v>2171.32681724846</x:v>
      </x:c>
      <x:c r="N1451" s="7" t="n">
        <x:f>MAX(0,L1451-H1451)</x:f>
        <x:v>0</x:v>
      </x:c>
      <x:c r="O1451" s="7" t="n">
        <x:f>MAX(0,F1451+I1451-N1451)</x:f>
        <x:v>0</x:v>
      </x:c>
      <x:c r="P1451" s="7" t="n">
        <x:f>MAX(0,N1451-F1451-I1451)</x:f>
        <x:v>0</x:v>
      </x:c>
      <x:c r="Q1451" s="7" t="n">
        <x:f>MAX(0,G1451+J1451-P1451)</x:f>
        <x:v>0</x:v>
      </x:c>
      <x:c r="R1451" s="7" t="n">
        <x:f>M1451+MAX(0,K1451-MAX(0,P1451-G1451-J1451))</x:f>
        <x:v>2171.32681724846</x:v>
      </x:c>
      <x:c r="S1451" s="7" t="n">
        <x:f>SUM(O1451,Q1451,R1451)</x:f>
        <x:v>2171.32681724846</x:v>
      </x:c>
      <x:c r="T1451" s="14" t="n">
        <x:f>'Inventory detail'!T325</x:f>
        <x:v>0.0475</x:v>
      </x:c>
      <x:c r="U1451" s="14" t="n">
        <x:f>'Inventory detail'!U325</x:f>
        <x:v>0.0475</x:v>
      </x:c>
      <x:c r="V1451" s="9" t="n">
        <x:f>O1451*T1451</x:f>
        <x:v>0</x:v>
      </x:c>
      <x:c r="W1451" s="9" t="n">
        <x:f>Q1451*T1451</x:f>
        <x:v>0</x:v>
      </x:c>
      <x:c r="X1451" s="9" t="n">
        <x:f>R1451*T1451</x:f>
        <x:v>103.13802381930185</x:v>
      </x:c>
      <x:c r="Y1451" s="9" t="n">
        <x:f>S1451*T1451</x:f>
        <x:v>103.13802381930185</x:v>
      </x:c>
      <x:c r="Z1451" s="9" t="n">
        <x:f>IF(ISNUMBER(U1451),S1451*(U1451-T1451),"n.a.")</x:f>
        <x:v>0</x:v>
      </x:c>
      <x:c r="AA1451" s="9" t="n">
        <x:f>IF(ISNUMBER(U1451),Y1451,0)</x:f>
        <x:v>103.13802381930185</x:v>
      </x:c>
      <x:c r="AB1451" s="7" t="n">
        <x:f>MAX(0,L1451-SUM(F1451:K1451))</x:f>
        <x:v>0</x:v>
      </x:c>
    </x:row>
    <x:row r="1452" ht="22" customHeight="1">
      <x:c r="A1452" s="18" t="n">
        <x:f>Summary!D$41</x:f>
        <x:v>46357</x:v>
      </x:c>
      <x:c r="B1452" s="2" t="str">
        <x:f>'Inventory detail'!A326</x:f>
        <x:v>COIL</x:v>
      </x:c>
      <x:c r="C1452" s="2" t="str">
        <x:f>'Inventory detail'!B326</x:f>
        <x:v>10</x:v>
      </x:c>
      <x:c r="D1452" s="2" t="str">
        <x:f>'Inventory detail'!C326</x:f>
        <x:v>12RED12-4</x:v>
      </x:c>
      <x:c r="E1452" s="10" t="n">
        <x:f>A326</x:f>
        <x:v>46327</x:v>
      </x:c>
      <x:c r="F1452" s="7" t="n">
        <x:f>O326</x:f>
        <x:v>1809.5799589322382</x:v>
      </x:c>
      <x:c r="G1452" s="7" t="n">
        <x:f>Q326</x:f>
        <x:v>0</x:v>
      </x:c>
      <x:c r="H1452" s="7" t="n">
        <x:f>R326</x:f>
        <x:v>0</x:v>
      </x:c>
      <x:c r="I1452" s="7" t="n">
        <x:f>SUMIFS('PO detail'!$W$116:$W$118,'PO detail'!$V$116:$V$118,"&gt;="&amp;E1452,'PO detail'!$V$116:$V$118,"&lt;"&amp;A1452)</x:f>
        <x:v>0</x:v>
      </x:c>
      <x:c r="J1452" s="7" t="n">
        <x:f>SUMIFS('PO detail'!$X$116:$X$118,'PO detail'!$V$116:$V$118,"&gt;="&amp;E1452,'PO detail'!$V$116:$V$118,"&lt;"&amp;A1452)</x:f>
        <x:v>0</x:v>
      </x:c>
      <x:c r="K1452" s="7" t="n">
        <x:f>SUMIFS('PO detail'!$Y$116:$Y$118,'PO detail'!$V$116:$V$118,"&gt;="&amp;E1452,'PO detail'!$V$116:$V$118,"&lt;"&amp;A1452)</x:f>
        <x:v>0</x:v>
      </x:c>
      <x:c r="L1452" s="7" t="n">
        <x:f>'Inventory detail'!F326*Summary!$K$5*(A1452-E1452)/Summary!$K$6</x:f>
        <x:v>509.24353182751537</x:v>
      </x:c>
      <x:c r="M1452" s="7" t="n">
        <x:f>MAX(0,H1452-L1452)</x:f>
        <x:v>0</x:v>
      </x:c>
      <x:c r="N1452" s="7" t="n">
        <x:f>MAX(0,L1452-H1452)</x:f>
        <x:v>509.24353182751537</x:v>
      </x:c>
      <x:c r="O1452" s="7" t="n">
        <x:f>MAX(0,F1452+I1452-N1452)</x:f>
        <x:v>1300.3364271047228</x:v>
      </x:c>
      <x:c r="P1452" s="7" t="n">
        <x:f>MAX(0,N1452-F1452-I1452)</x:f>
        <x:v>0</x:v>
      </x:c>
      <x:c r="Q1452" s="7" t="n">
        <x:f>MAX(0,G1452+J1452-P1452)</x:f>
        <x:v>0</x:v>
      </x:c>
      <x:c r="R1452" s="7" t="n">
        <x:f>M1452+MAX(0,K1452-MAX(0,P1452-G1452-J1452))</x:f>
        <x:v>0</x:v>
      </x:c>
      <x:c r="S1452" s="7" t="n">
        <x:f>SUM(O1452,Q1452,R1452)</x:f>
        <x:v>1300.3364271047228</x:v>
      </x:c>
      <x:c r="T1452" s="14" t="n">
        <x:f>'Inventory detail'!T326</x:f>
        <x:v>0.0717</x:v>
      </x:c>
      <x:c r="U1452" s="14" t="n">
        <x:f>'Inventory detail'!U326</x:f>
        <x:v>0.07027800000000001</x:v>
      </x:c>
      <x:c r="V1452" s="9" t="n">
        <x:f>O1452*T1452</x:f>
        <x:v>93.23412182340863</x:v>
      </x:c>
      <x:c r="W1452" s="9" t="n">
        <x:f>Q1452*T1452</x:f>
        <x:v>0</x:v>
      </x:c>
      <x:c r="X1452" s="9" t="n">
        <x:f>R1452*T1452</x:f>
        <x:v>0</x:v>
      </x:c>
      <x:c r="Y1452" s="9" t="n">
        <x:f>S1452*T1452</x:f>
        <x:v>93.23412182340863</x:v>
      </x:c>
      <x:c r="Z1452" s="9" t="n">
        <x:f>IF(ISNUMBER(U1452),S1452*(U1452-T1452),"n.a.")</x:f>
        <x:v>-1.8490783993429063</x:v>
      </x:c>
      <x:c r="AA1452" s="9" t="n">
        <x:f>IF(ISNUMBER(U1452),Y1452,0)</x:f>
        <x:v>93.23412182340863</x:v>
      </x:c>
      <x:c r="AB1452" s="7" t="n">
        <x:f>MAX(0,L1452-SUM(F1452:K1452))</x:f>
        <x:v>0</x:v>
      </x:c>
    </x:row>
    <x:row r="1453" ht="22" customHeight="1">
      <x:c r="A1453" s="18" t="n">
        <x:f>Summary!D$41</x:f>
        <x:v>46357</x:v>
      </x:c>
      <x:c r="B1453" s="2" t="str">
        <x:f>'Inventory detail'!A327</x:f>
        <x:v>COIL</x:v>
      </x:c>
      <x:c r="C1453" s="2" t="str">
        <x:f>'Inventory detail'!B327</x:f>
        <x:v>60</x:v>
      </x:c>
      <x:c r="D1453" s="2" t="str">
        <x:f>'Inventory detail'!C327</x:f>
        <x:v>14BLK36-4</x:v>
      </x:c>
      <x:c r="E1453" s="10" t="n">
        <x:f>A327</x:f>
        <x:v>46327</x:v>
      </x:c>
      <x:c r="F1453" s="7" t="n">
        <x:f>O327</x:f>
        <x:v>1009.5799589322382</x:v>
      </x:c>
      <x:c r="G1453" s="7" t="n">
        <x:f>Q327</x:f>
        <x:v>0</x:v>
      </x:c>
      <x:c r="H1453" s="7" t="n">
        <x:f>R327</x:f>
        <x:v>0</x:v>
      </x:c>
      <x:c r="I1453" s="7" t="n">
        <x:f>SUMIFS('PO detail'!$W$1116:$W$1122,'PO detail'!$V$1116:$V$1122,"&gt;="&amp;E1453,'PO detail'!$V$1116:$V$1122,"&lt;"&amp;A1453)</x:f>
        <x:v>3000</x:v>
      </x:c>
      <x:c r="J1453" s="7" t="n">
        <x:f>SUMIFS('PO detail'!$X$1116:$X$1122,'PO detail'!$V$1116:$V$1122,"&gt;="&amp;E1453,'PO detail'!$V$1116:$V$1122,"&lt;"&amp;A1453)</x:f>
        <x:v>0</x:v>
      </x:c>
      <x:c r="K1453" s="7" t="n">
        <x:f>SUMIFS('PO detail'!$Y$1116:$Y$1122,'PO detail'!$V$1116:$V$1122,"&gt;="&amp;E1453,'PO detail'!$V$1116:$V$1122,"&lt;"&amp;A1453)</x:f>
        <x:v>0</x:v>
      </x:c>
      <x:c r="L1453" s="7" t="n">
        <x:f>'Inventory detail'!F327*Summary!$K$5*(A1453-E1453)/Summary!$K$6</x:f>
        <x:v>509.24353182751537</x:v>
      </x:c>
      <x:c r="M1453" s="7" t="n">
        <x:f>MAX(0,H1453-L1453)</x:f>
        <x:v>0</x:v>
      </x:c>
      <x:c r="N1453" s="7" t="n">
        <x:f>MAX(0,L1453-H1453)</x:f>
        <x:v>509.24353182751537</x:v>
      </x:c>
      <x:c r="O1453" s="7" t="n">
        <x:f>MAX(0,F1453+I1453-N1453)</x:f>
        <x:v>3500.336427104723</x:v>
      </x:c>
      <x:c r="P1453" s="7" t="n">
        <x:f>MAX(0,N1453-F1453-I1453)</x:f>
        <x:v>0</x:v>
      </x:c>
      <x:c r="Q1453" s="7" t="n">
        <x:f>MAX(0,G1453+J1453-P1453)</x:f>
        <x:v>0</x:v>
      </x:c>
      <x:c r="R1453" s="7" t="n">
        <x:f>M1453+MAX(0,K1453-MAX(0,P1453-G1453-J1453))</x:f>
        <x:v>0</x:v>
      </x:c>
      <x:c r="S1453" s="7" t="n">
        <x:f>SUM(O1453,Q1453,R1453)</x:f>
        <x:v>3500.336427104723</x:v>
      </x:c>
      <x:c r="T1453" s="14" t="n">
        <x:f>'Inventory detail'!T327</x:f>
        <x:v>0.2254</x:v>
      </x:c>
      <x:c r="U1453" s="14" t="n">
        <x:f>'Inventory detail'!U327</x:f>
        <x:v>0.220779</x:v>
      </x:c>
      <x:c r="V1453" s="9" t="n">
        <x:f>O1453*T1453</x:f>
        <x:v>788.9758306694046</x:v>
      </x:c>
      <x:c r="W1453" s="9" t="n">
        <x:f>Q1453*T1453</x:f>
        <x:v>0</x:v>
      </x:c>
      <x:c r="X1453" s="9" t="n">
        <x:f>R1453*T1453</x:f>
        <x:v>0</x:v>
      </x:c>
      <x:c r="Y1453" s="9" t="n">
        <x:f>S1453*T1453</x:f>
        <x:v>788.9758306694046</x:v>
      </x:c>
      <x:c r="Z1453" s="9" t="n">
        <x:f>IF(ISNUMBER(U1453),S1453*(U1453-T1453),"n.a.")</x:f>
        <x:v>-16.175054629650877</x:v>
      </x:c>
      <x:c r="AA1453" s="9" t="n">
        <x:f>IF(ISNUMBER(U1453),Y1453,0)</x:f>
        <x:v>788.9758306694046</x:v>
      </x:c>
      <x:c r="AB1453" s="7" t="n">
        <x:f>MAX(0,L1453-SUM(F1453:K1453))</x:f>
        <x:v>0</x:v>
      </x:c>
    </x:row>
    <x:row r="1454" ht="22" customHeight="1">
      <x:c r="A1454" s="18" t="n">
        <x:f>Summary!D$41</x:f>
        <x:v>46357</x:v>
      </x:c>
      <x:c r="B1454" s="2" t="str">
        <x:f>'Inventory detail'!A328</x:f>
        <x:v>POUC</x:v>
      </x:c>
      <x:c r="C1454" s="2" t="str">
        <x:f>'Inventory detail'!B328</x:f>
        <x:v>30</x:v>
      </x:c>
      <x:c r="D1454" s="2" t="str">
        <x:f>'Inventory detail'!C328</x:f>
        <x:v>SMEN7</x:v>
      </x:c>
      <x:c r="E1454" s="10" t="n">
        <x:f>A328</x:f>
        <x:v>46327</x:v>
      </x:c>
      <x:c r="F1454" s="7" t="n">
        <x:f>O328</x:f>
        <x:v>1109.5799589322382</x:v>
      </x:c>
      <x:c r="G1454" s="7" t="n">
        <x:f>Q328</x:f>
        <x:v>0</x:v>
      </x:c>
      <x:c r="H1454" s="7" t="n">
        <x:f>R328</x:f>
        <x:v>0</x:v>
      </x:c>
      <x:c r="I1454" s="7" t="n">
        <x:f>SUMIFS('PO detail'!$W$1717:$W$1719,'PO detail'!$V$1717:$V$1719,"&gt;="&amp;E1454,'PO detail'!$V$1717:$V$1719,"&lt;"&amp;A1454)</x:f>
        <x:v>0</x:v>
      </x:c>
      <x:c r="J1454" s="7" t="n">
        <x:f>SUMIFS('PO detail'!$X$1717:$X$1719,'PO detail'!$V$1717:$V$1719,"&gt;="&amp;E1454,'PO detail'!$V$1717:$V$1719,"&lt;"&amp;A1454)</x:f>
        <x:v>2400</x:v>
      </x:c>
      <x:c r="K1454" s="7" t="n">
        <x:f>SUMIFS('PO detail'!$Y$1717:$Y$1719,'PO detail'!$V$1717:$V$1719,"&gt;="&amp;E1454,'PO detail'!$V$1717:$V$1719,"&lt;"&amp;A1454)</x:f>
        <x:v>0</x:v>
      </x:c>
      <x:c r="L1454" s="7" t="n">
        <x:f>'Inventory detail'!F328*Summary!$K$5*(A1454-E1454)/Summary!$K$6</x:f>
        <x:v>509.24353182751537</x:v>
      </x:c>
      <x:c r="M1454" s="7" t="n">
        <x:f>MAX(0,H1454-L1454)</x:f>
        <x:v>0</x:v>
      </x:c>
      <x:c r="N1454" s="7" t="n">
        <x:f>MAX(0,L1454-H1454)</x:f>
        <x:v>509.24353182751537</x:v>
      </x:c>
      <x:c r="O1454" s="7" t="n">
        <x:f>MAX(0,F1454+I1454-N1454)</x:f>
        <x:v>600.3364271047228</x:v>
      </x:c>
      <x:c r="P1454" s="7" t="n">
        <x:f>MAX(0,N1454-F1454-I1454)</x:f>
        <x:v>0</x:v>
      </x:c>
      <x:c r="Q1454" s="7" t="n">
        <x:f>MAX(0,G1454+J1454-P1454)</x:f>
        <x:v>2400</x:v>
      </x:c>
      <x:c r="R1454" s="7" t="n">
        <x:f>M1454+MAX(0,K1454-MAX(0,P1454-G1454-J1454))</x:f>
        <x:v>0</x:v>
      </x:c>
      <x:c r="S1454" s="7" t="n">
        <x:f>SUM(O1454,Q1454,R1454)</x:f>
        <x:v>3000.336427104723</x:v>
      </x:c>
      <x:c r="T1454" s="14" t="n">
        <x:f>'Inventory detail'!T328</x:f>
        <x:v>0.1804</x:v>
      </x:c>
      <x:c r="U1454" s="14" t="n">
        <x:f>'Inventory detail'!U328</x:f>
        <x:v>0.19668</x:v>
      </x:c>
      <x:c r="V1454" s="9" t="n">
        <x:f>O1454*T1454</x:f>
        <x:v>108.300691449692</x:v>
      </x:c>
      <x:c r="W1454" s="9" t="n">
        <x:f>Q1454*T1454</x:f>
        <x:v>432.96000000000004</x:v>
      </x:c>
      <x:c r="X1454" s="9" t="n">
        <x:f>R1454*T1454</x:f>
        <x:v>0</x:v>
      </x:c>
      <x:c r="Y1454" s="9" t="n">
        <x:f>S1454*T1454</x:f>
        <x:v>541.2606914496921</x:v>
      </x:c>
      <x:c r="Z1454" s="9" t="n">
        <x:f>IF(ISNUMBER(U1454),S1454*(U1454-T1454),"n.a.")</x:f>
        <x:v>48.84547703326486</x:v>
      </x:c>
      <x:c r="AA1454" s="9" t="n">
        <x:f>IF(ISNUMBER(U1454),Y1454,0)</x:f>
        <x:v>541.2606914496921</x:v>
      </x:c>
      <x:c r="AB1454" s="7" t="n">
        <x:f>MAX(0,L1454-SUM(F1454:K1454))</x:f>
        <x:v>0</x:v>
      </x:c>
    </x:row>
    <x:row r="1455" ht="22" customHeight="1">
      <x:c r="A1455" s="18" t="n">
        <x:f>Summary!D$41</x:f>
        <x:v>46357</x:v>
      </x:c>
      <x:c r="B1455" s="2" t="str">
        <x:f>'Inventory detail'!A329</x:f>
        <x:v>COIL</x:v>
      </x:c>
      <x:c r="C1455" s="2" t="str">
        <x:f>'Inventory detail'!B329</x:f>
        <x:v>30</x:v>
      </x:c>
      <x:c r="D1455" s="2" t="str">
        <x:f>'Inventory detail'!C329</x:f>
        <x:v>20BLK36-4</x:v>
      </x:c>
      <x:c r="E1455" s="10" t="n">
        <x:f>A329</x:f>
        <x:v>46327</x:v>
      </x:c>
      <x:c r="F1455" s="7" t="n">
        <x:f>O329</x:f>
        <x:v>1815.8820533880903</x:v>
      </x:c>
      <x:c r="G1455" s="7" t="n">
        <x:f>Q329</x:f>
        <x:v>0</x:v>
      </x:c>
      <x:c r="H1455" s="7" t="n">
        <x:f>R329</x:f>
        <x:v>0</x:v>
      </x:c>
      <x:c r="I1455" s="7" t="n">
        <x:f>SUMIFS('PO detail'!$W$836:$W$842,'PO detail'!$V$836:$V$842,"&gt;="&amp;E1455,'PO detail'!$V$836:$V$842,"&lt;"&amp;A1455)</x:f>
        <x:v>0</x:v>
      </x:c>
      <x:c r="J1455" s="7" t="n">
        <x:f>SUMIFS('PO detail'!$X$836:$X$842,'PO detail'!$V$836:$V$842,"&gt;="&amp;E1455,'PO detail'!$V$836:$V$842,"&lt;"&amp;A1455)</x:f>
        <x:v>0</x:v>
      </x:c>
      <x:c r="K1455" s="7" t="n">
        <x:f>SUMIFS('PO detail'!$Y$836:$Y$842,'PO detail'!$V$836:$V$842,"&gt;="&amp;E1455,'PO detail'!$V$836:$V$842,"&lt;"&amp;A1455)</x:f>
        <x:v>0</x:v>
      </x:c>
      <x:c r="L1455" s="7" t="n">
        <x:f>'Inventory detail'!F329*Summary!$K$5*(A1455-E1455)/Summary!$K$6</x:f>
        <x:v>501.02340862422994</x:v>
      </x:c>
      <x:c r="M1455" s="7" t="n">
        <x:f>MAX(0,H1455-L1455)</x:f>
        <x:v>0</x:v>
      </x:c>
      <x:c r="N1455" s="7" t="n">
        <x:f>MAX(0,L1455-H1455)</x:f>
        <x:v>501.02340862422994</x:v>
      </x:c>
      <x:c r="O1455" s="7" t="n">
        <x:f>MAX(0,F1455+I1455-N1455)</x:f>
        <x:v>1314.8586447638604</x:v>
      </x:c>
      <x:c r="P1455" s="7" t="n">
        <x:f>MAX(0,N1455-F1455-I1455)</x:f>
        <x:v>0</x:v>
      </x:c>
      <x:c r="Q1455" s="7" t="n">
        <x:f>MAX(0,G1455+J1455-P1455)</x:f>
        <x:v>0</x:v>
      </x:c>
      <x:c r="R1455" s="7" t="n">
        <x:f>M1455+MAX(0,K1455-MAX(0,P1455-G1455-J1455))</x:f>
        <x:v>0</x:v>
      </x:c>
      <x:c r="S1455" s="7" t="n">
        <x:f>SUM(O1455,Q1455,R1455)</x:f>
        <x:v>1314.8586447638604</x:v>
      </x:c>
      <x:c r="T1455" s="14" t="n">
        <x:f>'Inventory detail'!T329</x:f>
        <x:v>0.3599</x:v>
      </x:c>
      <x:c r="U1455" s="14" t="n">
        <x:f>'Inventory detail'!U329</x:f>
        <x:v>0.3526055</x:v>
      </x:c>
      <x:c r="V1455" s="9" t="n">
        <x:f>O1455*T1455</x:f>
        <x:v>473.2176262505134</x:v>
      </x:c>
      <x:c r="W1455" s="9" t="n">
        <x:f>Q1455*T1455</x:f>
        <x:v>0</x:v>
      </x:c>
      <x:c r="X1455" s="9" t="n">
        <x:f>R1455*T1455</x:f>
        <x:v>0</x:v>
      </x:c>
      <x:c r="Y1455" s="9" t="n">
        <x:f>S1455*T1455</x:f>
        <x:v>473.2176262505134</x:v>
      </x:c>
      <x:c r="Z1455" s="9" t="n">
        <x:f>IF(ISNUMBER(U1455),S1455*(U1455-T1455),"n.a.")</x:f>
        <x:v>-9.591236384229955</x:v>
      </x:c>
      <x:c r="AA1455" s="9" t="n">
        <x:f>IF(ISNUMBER(U1455),Y1455,0)</x:f>
        <x:v>473.2176262505134</x:v>
      </x:c>
      <x:c r="AB1455" s="7" t="n">
        <x:f>MAX(0,L1455-SUM(F1455:K1455))</x:f>
        <x:v>0</x:v>
      </x:c>
    </x:row>
    <x:row r="1456" ht="22" customHeight="1">
      <x:c r="A1456" s="18" t="n">
        <x:f>Summary!D$41</x:f>
        <x:v>46357</x:v>
      </x:c>
      <x:c r="B1456" s="2" t="str">
        <x:f>'Inventory detail'!A330</x:f>
        <x:v>POUC</x:v>
      </x:c>
      <x:c r="C1456" s="2" t="str">
        <x:f>'Inventory detail'!B330</x:f>
        <x:v>10</x:v>
      </x:c>
      <x:c r="D1456" s="2" t="str">
        <x:f>'Inventory detail'!C330</x:f>
        <x:v>IBM7</x:v>
      </x:c>
      <x:c r="E1456" s="10" t="n">
        <x:f>A330</x:f>
        <x:v>46327</x:v>
      </x:c>
      <x:c r="F1456" s="7" t="n">
        <x:f>O330</x:f>
        <x:v>9615.88205338809</x:v>
      </x:c>
      <x:c r="G1456" s="7" t="n">
        <x:f>Q330</x:f>
        <x:v>0</x:v>
      </x:c>
      <x:c r="H1456" s="7" t="n">
        <x:f>R330</x:f>
        <x:v>0</x:v>
      </x:c>
      <x:c r="I1456" s="7" t="n">
        <x:f>SUMIFS('PO detail'!$W$1467:$W$1467,'PO detail'!$V$1467:$V$1467,"&gt;="&amp;E1456,'PO detail'!$V$1467:$V$1467,"&lt;"&amp;A1456)</x:f>
        <x:v>0</x:v>
      </x:c>
      <x:c r="J1456" s="7" t="n">
        <x:f>SUMIFS('PO detail'!$X$1467:$X$1467,'PO detail'!$V$1467:$V$1467,"&gt;="&amp;E1456,'PO detail'!$V$1467:$V$1467,"&lt;"&amp;A1456)</x:f>
        <x:v>0</x:v>
      </x:c>
      <x:c r="K1456" s="7" t="n">
        <x:f>SUMIFS('PO detail'!$Y$1467:$Y$1467,'PO detail'!$V$1467:$V$1467,"&gt;="&amp;E1456,'PO detail'!$V$1467:$V$1467,"&lt;"&amp;A1456)</x:f>
        <x:v>0</x:v>
      </x:c>
      <x:c r="L1456" s="7" t="n">
        <x:f>'Inventory detail'!F330*Summary!$K$5*(A1456-E1456)/Summary!$K$6</x:f>
        <x:v>501.02340862422994</x:v>
      </x:c>
      <x:c r="M1456" s="7" t="n">
        <x:f>MAX(0,H1456-L1456)</x:f>
        <x:v>0</x:v>
      </x:c>
      <x:c r="N1456" s="7" t="n">
        <x:f>MAX(0,L1456-H1456)</x:f>
        <x:v>501.02340862422994</x:v>
      </x:c>
      <x:c r="O1456" s="7" t="n">
        <x:f>MAX(0,F1456+I1456-N1456)</x:f>
        <x:v>9114.858644763859</x:v>
      </x:c>
      <x:c r="P1456" s="7" t="n">
        <x:f>MAX(0,N1456-F1456-I1456)</x:f>
        <x:v>0</x:v>
      </x:c>
      <x:c r="Q1456" s="7" t="n">
        <x:f>MAX(0,G1456+J1456-P1456)</x:f>
        <x:v>0</x:v>
      </x:c>
      <x:c r="R1456" s="7" t="n">
        <x:f>M1456+MAX(0,K1456-MAX(0,P1456-G1456-J1456))</x:f>
        <x:v>0</x:v>
      </x:c>
      <x:c r="S1456" s="7" t="n">
        <x:f>SUM(O1456,Q1456,R1456)</x:f>
        <x:v>9114.858644763859</x:v>
      </x:c>
      <x:c r="T1456" s="14" t="n">
        <x:f>'Inventory detail'!T330</x:f>
        <x:v>0.0083</x:v>
      </x:c>
      <x:c r="U1456" s="14" t="n">
        <x:f>'Inventory detail'!U330</x:f>
        <x:v>0.00891</x:v>
      </x:c>
      <x:c r="V1456" s="9" t="n">
        <x:f>O1456*T1456</x:f>
        <x:v>75.65332675154004</x:v>
      </x:c>
      <x:c r="W1456" s="9" t="n">
        <x:f>Q1456*T1456</x:f>
        <x:v>0</x:v>
      </x:c>
      <x:c r="X1456" s="9" t="n">
        <x:f>R1456*T1456</x:f>
        <x:v>0</x:v>
      </x:c>
      <x:c r="Y1456" s="9" t="n">
        <x:f>S1456*T1456</x:f>
        <x:v>75.65332675154004</x:v>
      </x:c>
      <x:c r="Z1456" s="9" t="n">
        <x:f>IF(ISNUMBER(U1456),S1456*(U1456-T1456),"n.a.")</x:f>
        <x:v>5.560063773305949</x:v>
      </x:c>
      <x:c r="AA1456" s="9" t="n">
        <x:f>IF(ISNUMBER(U1456),Y1456,0)</x:f>
        <x:v>75.65332675154004</x:v>
      </x:c>
      <x:c r="AB1456" s="7" t="n">
        <x:f>MAX(0,L1456-SUM(F1456:K1456))</x:f>
        <x:v>0</x:v>
      </x:c>
    </x:row>
    <x:row r="1457" ht="22" customHeight="1">
      <x:c r="A1457" s="18" t="n">
        <x:f>Summary!D$41</x:f>
        <x:v>46357</x:v>
      </x:c>
      <x:c r="B1457" s="2" t="str">
        <x:f>'Inventory detail'!A331</x:f>
        <x:v>POUC</x:v>
      </x:c>
      <x:c r="C1457" s="2" t="str">
        <x:f>'Inventory detail'!B331</x:f>
        <x:v>60</x:v>
      </x:c>
      <x:c r="D1457" s="2" t="str">
        <x:f>'Inventory detail'!C331</x:f>
        <x:v>MLET5</x:v>
      </x:c>
      <x:c r="E1457" s="10" t="n">
        <x:f>A331</x:f>
        <x:v>46327</x:v>
      </x:c>
      <x:c r="F1457" s="7" t="n">
        <x:f>O331</x:f>
        <x:v>0</x:v>
      </x:c>
      <x:c r="G1457" s="7" t="n">
        <x:f>Q331</x:f>
        <x:v>615.8820533880903</x:v>
      </x:c>
      <x:c r="H1457" s="7" t="n">
        <x:f>R331</x:f>
        <x:v>0</x:v>
      </x:c>
      <x:c r="I1457" s="7" t="n">
        <x:f>SUMIFS('PO detail'!$W$1818:$W$1821,'PO detail'!$V$1818:$V$1821,"&gt;="&amp;E1457,'PO detail'!$V$1818:$V$1821,"&lt;"&amp;A1457)</x:f>
        <x:v>0</x:v>
      </x:c>
      <x:c r="J1457" s="7" t="n">
        <x:f>SUMIFS('PO detail'!$X$1818:$X$1821,'PO detail'!$V$1818:$V$1821,"&gt;="&amp;E1457,'PO detail'!$V$1818:$V$1821,"&lt;"&amp;A1457)</x:f>
        <x:v>3000</x:v>
      </x:c>
      <x:c r="K1457" s="7" t="n">
        <x:f>SUMIFS('PO detail'!$Y$1818:$Y$1821,'PO detail'!$V$1818:$V$1821,"&gt;="&amp;E1457,'PO detail'!$V$1818:$V$1821,"&lt;"&amp;A1457)</x:f>
        <x:v>0</x:v>
      </x:c>
      <x:c r="L1457" s="7" t="n">
        <x:f>'Inventory detail'!F331*Summary!$K$5*(A1457-E1457)/Summary!$K$6</x:f>
        <x:v>501.02340862422994</x:v>
      </x:c>
      <x:c r="M1457" s="7" t="n">
        <x:f>MAX(0,H1457-L1457)</x:f>
        <x:v>0</x:v>
      </x:c>
      <x:c r="N1457" s="7" t="n">
        <x:f>MAX(0,L1457-H1457)</x:f>
        <x:v>501.02340862422994</x:v>
      </x:c>
      <x:c r="O1457" s="7" t="n">
        <x:f>MAX(0,F1457+I1457-N1457)</x:f>
        <x:v>0</x:v>
      </x:c>
      <x:c r="P1457" s="7" t="n">
        <x:f>MAX(0,N1457-F1457-I1457)</x:f>
        <x:v>501.02340862422994</x:v>
      </x:c>
      <x:c r="Q1457" s="7" t="n">
        <x:f>MAX(0,G1457+J1457-P1457)</x:f>
        <x:v>3114.8586447638604</x:v>
      </x:c>
      <x:c r="R1457" s="7" t="n">
        <x:f>M1457+MAX(0,K1457-MAX(0,P1457-G1457-J1457))</x:f>
        <x:v>0</x:v>
      </x:c>
      <x:c r="S1457" s="7" t="n">
        <x:f>SUM(O1457,Q1457,R1457)</x:f>
        <x:v>3114.8586447638604</x:v>
      </x:c>
      <x:c r="T1457" s="14" t="n">
        <x:f>'Inventory detail'!T331</x:f>
        <x:v>0.1613</x:v>
      </x:c>
      <x:c r="U1457" s="14" t="n">
        <x:f>'Inventory detail'!U331</x:f>
        <x:v>0.175725</x:v>
      </x:c>
      <x:c r="V1457" s="9" t="n">
        <x:f>O1457*T1457</x:f>
        <x:v>0</x:v>
      </x:c>
      <x:c r="W1457" s="9" t="n">
        <x:f>Q1457*T1457</x:f>
        <x:v>502.42669940041066</x:v>
      </x:c>
      <x:c r="X1457" s="9" t="n">
        <x:f>R1457*T1457</x:f>
        <x:v>0</x:v>
      </x:c>
      <x:c r="Y1457" s="9" t="n">
        <x:f>S1457*T1457</x:f>
        <x:v>502.42669940041066</x:v>
      </x:c>
      <x:c r="Z1457" s="9" t="n">
        <x:f>IF(ISNUMBER(U1457),S1457*(U1457-T1457),"n.a.")</x:f>
        <x:v>44.931835950718664</x:v>
      </x:c>
      <x:c r="AA1457" s="9" t="n">
        <x:f>IF(ISNUMBER(U1457),Y1457,0)</x:f>
        <x:v>502.42669940041066</x:v>
      </x:c>
      <x:c r="AB1457" s="7" t="n">
        <x:f>MAX(0,L1457-SUM(F1457:K1457))</x:f>
        <x:v>0</x:v>
      </x:c>
    </x:row>
    <x:row r="1458" ht="22" customHeight="1">
      <x:c r="A1458" s="18" t="n">
        <x:f>Summary!D$41</x:f>
        <x:v>46357</x:v>
      </x:c>
      <x:c r="B1458" s="2" t="str">
        <x:f>'Inventory detail'!A332</x:f>
        <x:v>COIL</x:v>
      </x:c>
      <x:c r="C1458" s="2" t="str">
        <x:f>'Inventory detail'!B332</x:f>
        <x:v>30</x:v>
      </x:c>
      <x:c r="D1458" s="2" t="str">
        <x:f>'Inventory detail'!C332</x:f>
        <x:v>6WHT12-4</x:v>
      </x:c>
      <x:c r="E1458" s="10" t="n">
        <x:f>A332</x:f>
        <x:v>46327</x:v>
      </x:c>
      <x:c r="F1458" s="7" t="n">
        <x:f>O332</x:f>
        <x:v>2422.17659137577</x:v>
      </x:c>
      <x:c r="G1458" s="7" t="n">
        <x:f>Q332</x:f>
        <x:v>0</x:v>
      </x:c>
      <x:c r="H1458" s="7" t="n">
        <x:f>R332</x:f>
        <x:v>0</x:v>
      </x:c>
      <x:c r="I1458" s="7" t="n">
        <x:f>SUMIFS('PO detail'!$W$942:$W$943,'PO detail'!$V$942:$V$943,"&gt;="&amp;E1458,'PO detail'!$V$942:$V$943,"&lt;"&amp;A1458)</x:f>
        <x:v>0</x:v>
      </x:c>
      <x:c r="J1458" s="7" t="n">
        <x:f>SUMIFS('PO detail'!$X$942:$X$943,'PO detail'!$V$942:$V$943,"&gt;="&amp;E1458,'PO detail'!$V$942:$V$943,"&lt;"&amp;A1458)</x:f>
        <x:v>0</x:v>
      </x:c>
      <x:c r="K1458" s="7" t="n">
        <x:f>SUMIFS('PO detail'!$Y$942:$Y$943,'PO detail'!$V$942:$V$943,"&gt;="&amp;E1458,'PO detail'!$V$942:$V$943,"&lt;"&amp;A1458)</x:f>
        <x:v>0</x:v>
      </x:c>
      <x:c r="L1458" s="7" t="n">
        <x:f>'Inventory detail'!F332*Summary!$K$5*(A1458-E1458)/Summary!$K$6</x:f>
        <x:v>492.8131416837782</x:v>
      </x:c>
      <x:c r="M1458" s="7" t="n">
        <x:f>MAX(0,H1458-L1458)</x:f>
        <x:v>0</x:v>
      </x:c>
      <x:c r="N1458" s="7" t="n">
        <x:f>MAX(0,L1458-H1458)</x:f>
        <x:v>492.8131416837782</x:v>
      </x:c>
      <x:c r="O1458" s="7" t="n">
        <x:f>MAX(0,F1458+I1458-N1458)</x:f>
        <x:v>1929.3634496919917</x:v>
      </x:c>
      <x:c r="P1458" s="7" t="n">
        <x:f>MAX(0,N1458-F1458-I1458)</x:f>
        <x:v>0</x:v>
      </x:c>
      <x:c r="Q1458" s="7" t="n">
        <x:f>MAX(0,G1458+J1458-P1458)</x:f>
        <x:v>0</x:v>
      </x:c>
      <x:c r="R1458" s="7" t="n">
        <x:f>M1458+MAX(0,K1458-MAX(0,P1458-G1458-J1458))</x:f>
        <x:v>0</x:v>
      </x:c>
      <x:c r="S1458" s="7" t="n">
        <x:f>SUM(O1458,Q1458,R1458)</x:f>
        <x:v>1929.3634496919917</x:v>
      </x:c>
      <x:c r="T1458" s="14" t="n">
        <x:f>'Inventory detail'!T332</x:f>
        <x:v>0.0365</x:v>
      </x:c>
      <x:c r="U1458" s="14" t="n">
        <x:f>'Inventory detail'!U332</x:f>
        <x:v>0.0356915</x:v>
      </x:c>
      <x:c r="V1458" s="9" t="n">
        <x:f>O1458*T1458</x:f>
        <x:v>70.4217659137577</x:v>
      </x:c>
      <x:c r="W1458" s="9" t="n">
        <x:f>Q1458*T1458</x:f>
        <x:v>0</x:v>
      </x:c>
      <x:c r="X1458" s="9" t="n">
        <x:f>R1458*T1458</x:f>
        <x:v>0</x:v>
      </x:c>
      <x:c r="Y1458" s="9" t="n">
        <x:f>S1458*T1458</x:f>
        <x:v>70.4217659137577</x:v>
      </x:c>
      <x:c r="Z1458" s="9" t="n">
        <x:f>IF(ISNUMBER(U1458),S1458*(U1458-T1458),"n.a.")</x:f>
        <x:v>-1.559890349075969</x:v>
      </x:c>
      <x:c r="AA1458" s="9" t="n">
        <x:f>IF(ISNUMBER(U1458),Y1458,0)</x:f>
        <x:v>70.4217659137577</x:v>
      </x:c>
      <x:c r="AB1458" s="7" t="n">
        <x:f>MAX(0,L1458-SUM(F1458:K1458))</x:f>
        <x:v>0</x:v>
      </x:c>
    </x:row>
    <x:row r="1459" ht="22" customHeight="1">
      <x:c r="A1459" s="18" t="n">
        <x:f>Summary!D$41</x:f>
        <x:v>46357</x:v>
      </x:c>
      <x:c r="B1459" s="2" t="str">
        <x:f>'Inventory detail'!A333</x:f>
        <x:v>COIL</x:v>
      </x:c>
      <x:c r="C1459" s="2" t="str">
        <x:f>'Inventory detail'!B333</x:f>
        <x:v>60</x:v>
      </x:c>
      <x:c r="D1459" s="2" t="str">
        <x:f>'Inventory detail'!C333</x:f>
        <x:v>18BLK36-4</x:v>
      </x:c>
      <x:c r="E1459" s="10" t="n">
        <x:f>A333</x:f>
        <x:v>46327</x:v>
      </x:c>
      <x:c r="F1459" s="7" t="n">
        <x:f>O333</x:f>
        <x:v>622.17659137577</x:v>
      </x:c>
      <x:c r="G1459" s="7" t="n">
        <x:f>Q333</x:f>
        <x:v>0</x:v>
      </x:c>
      <x:c r="H1459" s="7" t="n">
        <x:f>R333</x:f>
        <x:v>0</x:v>
      </x:c>
      <x:c r="I1459" s="7" t="n">
        <x:f>SUMIFS('PO detail'!$W$1170:$W$1175,'PO detail'!$V$1170:$V$1175,"&gt;="&amp;E1459,'PO detail'!$V$1170:$V$1175,"&lt;"&amp;A1459)</x:f>
        <x:v>2500</x:v>
      </x:c>
      <x:c r="J1459" s="7" t="n">
        <x:f>SUMIFS('PO detail'!$X$1170:$X$1175,'PO detail'!$V$1170:$V$1175,"&gt;="&amp;E1459,'PO detail'!$V$1170:$V$1175,"&lt;"&amp;A1459)</x:f>
        <x:v>0</x:v>
      </x:c>
      <x:c r="K1459" s="7" t="n">
        <x:f>SUMIFS('PO detail'!$Y$1170:$Y$1175,'PO detail'!$V$1170:$V$1175,"&gt;="&amp;E1459,'PO detail'!$V$1170:$V$1175,"&lt;"&amp;A1459)</x:f>
        <x:v>0</x:v>
      </x:c>
      <x:c r="L1459" s="7" t="n">
        <x:f>'Inventory detail'!F333*Summary!$K$5*(A1459-E1459)/Summary!$K$6</x:f>
        <x:v>492.8131416837782</x:v>
      </x:c>
      <x:c r="M1459" s="7" t="n">
        <x:f>MAX(0,H1459-L1459)</x:f>
        <x:v>0</x:v>
      </x:c>
      <x:c r="N1459" s="7" t="n">
        <x:f>MAX(0,L1459-H1459)</x:f>
        <x:v>492.8131416837782</x:v>
      </x:c>
      <x:c r="O1459" s="7" t="n">
        <x:f>MAX(0,F1459+I1459-N1459)</x:f>
        <x:v>2629.3634496919917</x:v>
      </x:c>
      <x:c r="P1459" s="7" t="n">
        <x:f>MAX(0,N1459-F1459-I1459)</x:f>
        <x:v>0</x:v>
      </x:c>
      <x:c r="Q1459" s="7" t="n">
        <x:f>MAX(0,G1459+J1459-P1459)</x:f>
        <x:v>0</x:v>
      </x:c>
      <x:c r="R1459" s="7" t="n">
        <x:f>M1459+MAX(0,K1459-MAX(0,P1459-G1459-J1459))</x:f>
        <x:v>0</x:v>
      </x:c>
      <x:c r="S1459" s="7" t="n">
        <x:f>SUM(O1459,Q1459,R1459)</x:f>
        <x:v>2629.3634496919917</x:v>
      </x:c>
      <x:c r="T1459" s="14" t="n">
        <x:f>'Inventory detail'!T333</x:f>
        <x:v>0.3345</x:v>
      </x:c>
      <x:c r="U1459" s="14" t="n">
        <x:f>'Inventory detail'!U333</x:f>
        <x:v>0.32774299999999995</x:v>
      </x:c>
      <x:c r="V1459" s="9" t="n">
        <x:f>O1459*T1459</x:f>
        <x:v>879.5220739219712</x:v>
      </x:c>
      <x:c r="W1459" s="9" t="n">
        <x:f>Q1459*T1459</x:f>
        <x:v>0</x:v>
      </x:c>
      <x:c r="X1459" s="9" t="n">
        <x:f>R1459*T1459</x:f>
        <x:v>0</x:v>
      </x:c>
      <x:c r="Y1459" s="9" t="n">
        <x:f>S1459*T1459</x:f>
        <x:v>879.5220739219712</x:v>
      </x:c>
      <x:c r="Z1459" s="9" t="n">
        <x:f>IF(ISNUMBER(U1459),S1459*(U1459-T1459),"n.a.")</x:f>
        <x:v>-17.76660882956897</x:v>
      </x:c>
      <x:c r="AA1459" s="9" t="n">
        <x:f>IF(ISNUMBER(U1459),Y1459,0)</x:f>
        <x:v>879.5220739219712</x:v>
      </x:c>
      <x:c r="AB1459" s="7" t="n">
        <x:f>MAX(0,L1459-SUM(F1459:K1459))</x:f>
        <x:v>0</x:v>
      </x:c>
    </x:row>
    <x:row r="1460" ht="22" customHeight="1">
      <x:c r="A1460" s="18" t="n">
        <x:f>Summary!D$41</x:f>
        <x:v>46357</x:v>
      </x:c>
      <x:c r="B1460" s="2" t="str">
        <x:f>'Inventory detail'!A334</x:f>
        <x:v>COIL</x:v>
      </x:c>
      <x:c r="C1460" s="2" t="str">
        <x:f>'Inventory detail'!B334</x:f>
        <x:v>60</x:v>
      </x:c>
      <x:c r="D1460" s="2" t="str">
        <x:f>'Inventory detail'!C334</x:f>
        <x:v>7NAV12-4</x:v>
      </x:c>
      <x:c r="E1460" s="10" t="n">
        <x:f>A334</x:f>
        <x:v>46327</x:v>
      </x:c>
      <x:c r="F1460" s="7" t="n">
        <x:f>O334</x:f>
        <x:v>2822.17659137577</x:v>
      </x:c>
      <x:c r="G1460" s="7" t="n">
        <x:f>Q334</x:f>
        <x:v>0</x:v>
      </x:c>
      <x:c r="H1460" s="7" t="n">
        <x:f>R334</x:f>
        <x:v>0</x:v>
      </x:c>
      <x:c r="I1460" s="7" t="n">
        <x:f>SUMIFS('PO detail'!$W$1380:$W$1380,'PO detail'!$V$1380:$V$1380,"&gt;="&amp;E1460,'PO detail'!$V$1380:$V$1380,"&lt;"&amp;A1460)</x:f>
        <x:v>0</x:v>
      </x:c>
      <x:c r="J1460" s="7" t="n">
        <x:f>SUMIFS('PO detail'!$X$1380:$X$1380,'PO detail'!$V$1380:$V$1380,"&gt;="&amp;E1460,'PO detail'!$V$1380:$V$1380,"&lt;"&amp;A1460)</x:f>
        <x:v>0</x:v>
      </x:c>
      <x:c r="K1460" s="7" t="n">
        <x:f>SUMIFS('PO detail'!$Y$1380:$Y$1380,'PO detail'!$V$1380:$V$1380,"&gt;="&amp;E1460,'PO detail'!$V$1380:$V$1380,"&lt;"&amp;A1460)</x:f>
        <x:v>0</x:v>
      </x:c>
      <x:c r="L1460" s="7" t="n">
        <x:f>'Inventory detail'!F334*Summary!$K$5*(A1460-E1460)/Summary!$K$6</x:f>
        <x:v>492.8131416837782</x:v>
      </x:c>
      <x:c r="M1460" s="7" t="n">
        <x:f>MAX(0,H1460-L1460)</x:f>
        <x:v>0</x:v>
      </x:c>
      <x:c r="N1460" s="7" t="n">
        <x:f>MAX(0,L1460-H1460)</x:f>
        <x:v>492.8131416837782</x:v>
      </x:c>
      <x:c r="O1460" s="7" t="n">
        <x:f>MAX(0,F1460+I1460-N1460)</x:f>
        <x:v>2329.3634496919917</x:v>
      </x:c>
      <x:c r="P1460" s="7" t="n">
        <x:f>MAX(0,N1460-F1460-I1460)</x:f>
        <x:v>0</x:v>
      </x:c>
      <x:c r="Q1460" s="7" t="n">
        <x:f>MAX(0,G1460+J1460-P1460)</x:f>
        <x:v>0</x:v>
      </x:c>
      <x:c r="R1460" s="7" t="n">
        <x:f>M1460+MAX(0,K1460-MAX(0,P1460-G1460-J1460))</x:f>
        <x:v>0</x:v>
      </x:c>
      <x:c r="S1460" s="7" t="n">
        <x:f>SUM(O1460,Q1460,R1460)</x:f>
        <x:v>2329.3634496919917</x:v>
      </x:c>
      <x:c r="T1460" s="14" t="n">
        <x:f>'Inventory detail'!T334</x:f>
        <x:v>0.0392</x:v>
      </x:c>
      <x:c r="U1460" s="14" t="n">
        <x:f>'Inventory detail'!U334</x:f>
        <x:v>0.038453999999999995</x:v>
      </x:c>
      <x:c r="V1460" s="9" t="n">
        <x:f>O1460*T1460</x:f>
        <x:v>91.31104722792607</x:v>
      </x:c>
      <x:c r="W1460" s="9" t="n">
        <x:f>Q1460*T1460</x:f>
        <x:v>0</x:v>
      </x:c>
      <x:c r="X1460" s="9" t="n">
        <x:f>R1460*T1460</x:f>
        <x:v>0</x:v>
      </x:c>
      <x:c r="Y1460" s="9" t="n">
        <x:f>S1460*T1460</x:f>
        <x:v>91.31104722792607</x:v>
      </x:c>
      <x:c r="Z1460" s="9" t="n">
        <x:f>IF(ISNUMBER(U1460),S1460*(U1460-T1460),"n.a.")</x:f>
        <x:v>-1.7377051334702343</x:v>
      </x:c>
      <x:c r="AA1460" s="9" t="n">
        <x:f>IF(ISNUMBER(U1460),Y1460,0)</x:f>
        <x:v>91.31104722792607</x:v>
      </x:c>
      <x:c r="AB1460" s="7" t="n">
        <x:f>MAX(0,L1460-SUM(F1460:K1460))</x:f>
        <x:v>0</x:v>
      </x:c>
    </x:row>
    <x:row r="1461" ht="22" customHeight="1">
      <x:c r="A1461" s="18" t="n">
        <x:f>Summary!D$41</x:f>
        <x:v>46357</x:v>
      </x:c>
      <x:c r="B1461" s="2" t="str">
        <x:f>'Inventory detail'!A335</x:f>
        <x:v>POUC</x:v>
      </x:c>
      <x:c r="C1461" s="2" t="str">
        <x:f>'Inventory detail'!B335</x:f>
        <x:v>60</x:v>
      </x:c>
      <x:c r="D1461" s="2" t="str">
        <x:f>'Inventory detail'!C335</x:f>
        <x:v>MLMEN5</x:v>
      </x:c>
      <x:c r="E1461" s="10" t="n">
        <x:f>A335</x:f>
        <x:v>46327</x:v>
      </x:c>
      <x:c r="F1461" s="7" t="n">
        <x:f>O335</x:f>
        <x:v>122.17659137577004</x:v>
      </x:c>
      <x:c r="G1461" s="7" t="n">
        <x:f>Q335</x:f>
        <x:v>0</x:v>
      </x:c>
      <x:c r="H1461" s="7" t="n">
        <x:f>R335</x:f>
        <x:v>0</x:v>
      </x:c>
      <x:c r="I1461" s="7" t="n">
        <x:f>SUMIFS('PO detail'!$W$1823:$W$1824,'PO detail'!$V$1823:$V$1824,"&gt;="&amp;E1461,'PO detail'!$V$1823:$V$1824,"&lt;"&amp;A1461)</x:f>
        <x:v>0</x:v>
      </x:c>
      <x:c r="J1461" s="7" t="n">
        <x:f>SUMIFS('PO detail'!$X$1823:$X$1824,'PO detail'!$V$1823:$V$1824,"&gt;="&amp;E1461,'PO detail'!$V$1823:$V$1824,"&lt;"&amp;A1461)</x:f>
        <x:v>2000</x:v>
      </x:c>
      <x:c r="K1461" s="7" t="n">
        <x:f>SUMIFS('PO detail'!$Y$1823:$Y$1824,'PO detail'!$V$1823:$V$1824,"&gt;="&amp;E1461,'PO detail'!$V$1823:$V$1824,"&lt;"&amp;A1461)</x:f>
        <x:v>0</x:v>
      </x:c>
      <x:c r="L1461" s="7" t="n">
        <x:f>'Inventory detail'!F335*Summary!$K$5*(A1461-E1461)/Summary!$K$6</x:f>
        <x:v>492.8131416837782</x:v>
      </x:c>
      <x:c r="M1461" s="7" t="n">
        <x:f>MAX(0,H1461-L1461)</x:f>
        <x:v>0</x:v>
      </x:c>
      <x:c r="N1461" s="7" t="n">
        <x:f>MAX(0,L1461-H1461)</x:f>
        <x:v>492.8131416837782</x:v>
      </x:c>
      <x:c r="O1461" s="7" t="n">
        <x:f>MAX(0,F1461+I1461-N1461)</x:f>
        <x:v>0</x:v>
      </x:c>
      <x:c r="P1461" s="7" t="n">
        <x:f>MAX(0,N1461-F1461-I1461)</x:f>
        <x:v>370.63655030800817</x:v>
      </x:c>
      <x:c r="Q1461" s="7" t="n">
        <x:f>MAX(0,G1461+J1461-P1461)</x:f>
        <x:v>1629.3634496919917</x:v>
      </x:c>
      <x:c r="R1461" s="7" t="n">
        <x:f>M1461+MAX(0,K1461-MAX(0,P1461-G1461-J1461))</x:f>
        <x:v>0</x:v>
      </x:c>
      <x:c r="S1461" s="7" t="n">
        <x:f>SUM(O1461,Q1461,R1461)</x:f>
        <x:v>1629.3634496919917</x:v>
      </x:c>
      <x:c r="T1461" s="14" t="n">
        <x:f>'Inventory detail'!T335</x:f>
        <x:v>0.33659999999999995</x:v>
      </x:c>
      <x:c r="U1461" s="14" t="n">
        <x:f>'Inventory detail'!U335</x:f>
        <x:v>0.36695999999999995</x:v>
      </x:c>
      <x:c r="V1461" s="9" t="n">
        <x:f>O1461*T1461</x:f>
        <x:v>0</x:v>
      </x:c>
      <x:c r="W1461" s="9" t="n">
        <x:f>Q1461*T1461</x:f>
        <x:v>548.4437371663244</x:v>
      </x:c>
      <x:c r="X1461" s="9" t="n">
        <x:f>R1461*T1461</x:f>
        <x:v>0</x:v>
      </x:c>
      <x:c r="Y1461" s="9" t="n">
        <x:f>S1461*T1461</x:f>
        <x:v>548.4437371663244</x:v>
      </x:c>
      <x:c r="Z1461" s="9" t="n">
        <x:f>IF(ISNUMBER(U1461),S1461*(U1461-T1461),"n.a.")</x:f>
        <x:v>49.46747433264886</x:v>
      </x:c>
      <x:c r="AA1461" s="9" t="n">
        <x:f>IF(ISNUMBER(U1461),Y1461,0)</x:f>
        <x:v>548.4437371663244</x:v>
      </x:c>
      <x:c r="AB1461" s="7" t="n">
        <x:f>MAX(0,L1461-SUM(F1461:K1461))</x:f>
        <x:v>0</x:v>
      </x:c>
    </x:row>
    <x:row r="1462" ht="22" customHeight="1">
      <x:c r="A1462" s="18" t="n">
        <x:f>Summary!D$41</x:f>
        <x:v>46357</x:v>
      </x:c>
      <x:c r="B1462" s="2" t="str">
        <x:f>'Inventory detail'!A336</x:f>
        <x:v>COIL</x:v>
      </x:c>
      <x:c r="C1462" s="2" t="str">
        <x:f>'Inventory detail'!B336</x:f>
        <x:v>10</x:v>
      </x:c>
      <x:c r="D1462" s="2" t="str">
        <x:f>'Inventory detail'!C336</x:f>
        <x:v>16CLR12-4</x:v>
      </x:c>
      <x:c r="E1462" s="10" t="n">
        <x:f>A336</x:f>
        <x:v>46327</x:v>
      </x:c>
      <x:c r="F1462" s="7" t="n">
        <x:f>O336</x:f>
        <x:v>2028.4711293634496</x:v>
      </x:c>
      <x:c r="G1462" s="7" t="n">
        <x:f>Q336</x:f>
        <x:v>0</x:v>
      </x:c>
      <x:c r="H1462" s="7" t="n">
        <x:f>R336</x:f>
        <x:v>0</x:v>
      </x:c>
      <x:c r="I1462" s="7" t="n">
        <x:f>SUMIFS('PO detail'!$W$218:$W$219,'PO detail'!$V$218:$V$219,"&gt;="&amp;E1462,'PO detail'!$V$218:$V$219,"&lt;"&amp;A1462)</x:f>
        <x:v>0</x:v>
      </x:c>
      <x:c r="J1462" s="7" t="n">
        <x:f>SUMIFS('PO detail'!$X$218:$X$219,'PO detail'!$V$218:$V$219,"&gt;="&amp;E1462,'PO detail'!$V$218:$V$219,"&lt;"&amp;A1462)</x:f>
        <x:v>0</x:v>
      </x:c>
      <x:c r="K1462" s="7" t="n">
        <x:f>SUMIFS('PO detail'!$Y$218:$Y$219,'PO detail'!$V$218:$V$219,"&gt;="&amp;E1462,'PO detail'!$V$218:$V$219,"&lt;"&amp;A1462)</x:f>
        <x:v>0</x:v>
      </x:c>
      <x:c r="L1462" s="7" t="n">
        <x:f>'Inventory detail'!F336*Summary!$K$5*(A1462-E1462)/Summary!$K$6</x:f>
        <x:v>484.6028747433265</x:v>
      </x:c>
      <x:c r="M1462" s="7" t="n">
        <x:f>MAX(0,H1462-L1462)</x:f>
        <x:v>0</x:v>
      </x:c>
      <x:c r="N1462" s="7" t="n">
        <x:f>MAX(0,L1462-H1462)</x:f>
        <x:v>484.6028747433265</x:v>
      </x:c>
      <x:c r="O1462" s="7" t="n">
        <x:f>MAX(0,F1462+I1462-N1462)</x:f>
        <x:v>1543.868254620123</x:v>
      </x:c>
      <x:c r="P1462" s="7" t="n">
        <x:f>MAX(0,N1462-F1462-I1462)</x:f>
        <x:v>0</x:v>
      </x:c>
      <x:c r="Q1462" s="7" t="n">
        <x:f>MAX(0,G1462+J1462-P1462)</x:f>
        <x:v>0</x:v>
      </x:c>
      <x:c r="R1462" s="7" t="n">
        <x:f>M1462+MAX(0,K1462-MAX(0,P1462-G1462-J1462))</x:f>
        <x:v>0</x:v>
      </x:c>
      <x:c r="S1462" s="7" t="n">
        <x:f>SUM(O1462,Q1462,R1462)</x:f>
        <x:v>1543.868254620123</x:v>
      </x:c>
      <x:c r="T1462" s="14" t="n">
        <x:f>'Inventory detail'!T336</x:f>
        <x:v>0.11230000000000001</x:v>
      </x:c>
      <x:c r="U1462" s="14" t="n">
        <x:f>'Inventory detail'!U336</x:f>
        <x:v>0.1099475</x:v>
      </x:c>
      <x:c r="V1462" s="9" t="n">
        <x:f>O1462*T1462</x:f>
        <x:v>173.37640499383983</x:v>
      </x:c>
      <x:c r="W1462" s="9" t="n">
        <x:f>Q1462*T1462</x:f>
        <x:v>0</x:v>
      </x:c>
      <x:c r="X1462" s="9" t="n">
        <x:f>R1462*T1462</x:f>
        <x:v>0</x:v>
      </x:c>
      <x:c r="Y1462" s="9" t="n">
        <x:f>S1462*T1462</x:f>
        <x:v>173.37640499383983</x:v>
      </x:c>
      <x:c r="Z1462" s="9" t="n">
        <x:f>IF(ISNUMBER(U1462),S1462*(U1462-T1462),"n.a.")</x:f>
        <x:v>-3.631950068993851</x:v>
      </x:c>
      <x:c r="AA1462" s="9" t="n">
        <x:f>IF(ISNUMBER(U1462),Y1462,0)</x:f>
        <x:v>173.37640499383983</x:v>
      </x:c>
      <x:c r="AB1462" s="7" t="n">
        <x:f>MAX(0,L1462-SUM(F1462:K1462))</x:f>
        <x:v>0</x:v>
      </x:c>
    </x:row>
    <x:row r="1463" ht="22" customHeight="1">
      <x:c r="A1463" s="18" t="n">
        <x:f>Summary!D$41</x:f>
        <x:v>46357</x:v>
      </x:c>
      <x:c r="B1463" s="2" t="str">
        <x:f>'Inventory detail'!A337</x:f>
        <x:v>POUC</x:v>
      </x:c>
      <x:c r="C1463" s="2" t="str">
        <x:f>'Inventory detail'!B337</x:f>
        <x:v>30</x:v>
      </x:c>
      <x:c r="D1463" s="2" t="str">
        <x:f>'Inventory detail'!C337</x:f>
        <x:v>IND10</x:v>
      </x:c>
      <x:c r="E1463" s="10" t="n">
        <x:f>A337</x:f>
        <x:v>46327</x:v>
      </x:c>
      <x:c r="F1463" s="7" t="n">
        <x:f>O337</x:f>
        <x:v>6000</x:v>
      </x:c>
      <x:c r="G1463" s="7" t="n">
        <x:f>Q337</x:f>
        <x:v>0</x:v>
      </x:c>
      <x:c r="H1463" s="7" t="n">
        <x:f>R337</x:f>
        <x:v>634.7732238193018</x:v>
      </x:c>
      <x:c r="I1463" s="7" t="n">
        <x:f>SUMIFS('PO detail'!$W$1627:$W$1627,'PO detail'!$V$1627:$V$1627,"&gt;="&amp;E1463,'PO detail'!$V$1627:$V$1627,"&lt;"&amp;A1463)</x:f>
        <x:v>0</x:v>
      </x:c>
      <x:c r="J1463" s="7" t="n">
        <x:f>SUMIFS('PO detail'!$X$1627:$X$1627,'PO detail'!$V$1627:$V$1627,"&gt;="&amp;E1463,'PO detail'!$V$1627:$V$1627,"&lt;"&amp;A1463)</x:f>
        <x:v>0</x:v>
      </x:c>
      <x:c r="K1463" s="7" t="n">
        <x:f>SUMIFS('PO detail'!$Y$1627:$Y$1627,'PO detail'!$V$1627:$V$1627,"&gt;="&amp;E1463,'PO detail'!$V$1627:$V$1627,"&lt;"&amp;A1463)</x:f>
        <x:v>0</x:v>
      </x:c>
      <x:c r="L1463" s="7" t="n">
        <x:f>'Inventory detail'!F337*Summary!$K$5*(A1463-E1463)/Summary!$K$6</x:f>
        <x:v>476.38275154004106</x:v>
      </x:c>
      <x:c r="M1463" s="7" t="n">
        <x:f>MAX(0,H1463-L1463)</x:f>
        <x:v>158.3904722792608</x:v>
      </x:c>
      <x:c r="N1463" s="7" t="n">
        <x:f>MAX(0,L1463-H1463)</x:f>
        <x:v>0</x:v>
      </x:c>
      <x:c r="O1463" s="7" t="n">
        <x:f>MAX(0,F1463+I1463-N1463)</x:f>
        <x:v>6000</x:v>
      </x:c>
      <x:c r="P1463" s="7" t="n">
        <x:f>MAX(0,N1463-F1463-I1463)</x:f>
        <x:v>0</x:v>
      </x:c>
      <x:c r="Q1463" s="7" t="n">
        <x:f>MAX(0,G1463+J1463-P1463)</x:f>
        <x:v>0</x:v>
      </x:c>
      <x:c r="R1463" s="7" t="n">
        <x:f>M1463+MAX(0,K1463-MAX(0,P1463-G1463-J1463))</x:f>
        <x:v>158.3904722792608</x:v>
      </x:c>
      <x:c r="S1463" s="7" t="n">
        <x:f>SUM(O1463,Q1463,R1463)</x:f>
        <x:v>6158.39047227926</x:v>
      </x:c>
      <x:c r="T1463" s="14" t="n">
        <x:f>'Inventory detail'!T337</x:f>
        <x:v>0.0286</x:v>
      </x:c>
      <x:c r="U1463" s="14" t="n">
        <x:f>'Inventory detail'!U337</x:f>
        <x:v>0.031184999999999997</x:v>
      </x:c>
      <x:c r="V1463" s="9" t="n">
        <x:f>O1463*T1463</x:f>
        <x:v>171.6</x:v>
      </x:c>
      <x:c r="W1463" s="9" t="n">
        <x:f>Q1463*T1463</x:f>
        <x:v>0</x:v>
      </x:c>
      <x:c r="X1463" s="9" t="n">
        <x:f>R1463*T1463</x:f>
        <x:v>4.529967507186859</x:v>
      </x:c>
      <x:c r="Y1463" s="9" t="n">
        <x:f>S1463*T1463</x:f>
        <x:v>176.12996750718685</x:v>
      </x:c>
      <x:c r="Z1463" s="9" t="n">
        <x:f>IF(ISNUMBER(U1463),S1463*(U1463-T1463),"n.a.")</x:f>
        <x:v>15.91943937084187</x:v>
      </x:c>
      <x:c r="AA1463" s="9" t="n">
        <x:f>IF(ISNUMBER(U1463),Y1463,0)</x:f>
        <x:v>176.12996750718685</x:v>
      </x:c>
      <x:c r="AB1463" s="7" t="n">
        <x:f>MAX(0,L1463-SUM(F1463:K1463))</x:f>
        <x:v>0</x:v>
      </x:c>
    </x:row>
    <x:row r="1464" ht="22" customHeight="1">
      <x:c r="A1464" s="18" t="n">
        <x:f>Summary!D$41</x:f>
        <x:v>46357</x:v>
      </x:c>
      <x:c r="B1464" s="2" t="str">
        <x:f>'Inventory detail'!A338</x:f>
        <x:v>POUC</x:v>
      </x:c>
      <x:c r="C1464" s="2" t="str">
        <x:f>'Inventory detail'!B338</x:f>
        <x:v>30</x:v>
      </x:c>
      <x:c r="D1464" s="2" t="str">
        <x:f>'Inventory detail'!C338</x:f>
        <x:v>PRC5</x:v>
      </x:c>
      <x:c r="E1464" s="10" t="n">
        <x:f>A338</x:f>
        <x:v>46327</x:v>
      </x:c>
      <x:c r="F1464" s="7" t="n">
        <x:f>O338</x:f>
        <x:v>8834.773223819302</x:v>
      </x:c>
      <x:c r="G1464" s="7" t="n">
        <x:f>Q338</x:f>
        <x:v>0</x:v>
      </x:c>
      <x:c r="H1464" s="7" t="n">
        <x:f>R338</x:f>
        <x:v>0</x:v>
      </x:c>
      <x:c r="I1464" s="7" t="n">
        <x:f>SUMIFS('PO detail'!$W$1695:$W$1695,'PO detail'!$V$1695:$V$1695,"&gt;="&amp;E1464,'PO detail'!$V$1695:$V$1695,"&lt;"&amp;A1464)</x:f>
        <x:v>0</x:v>
      </x:c>
      <x:c r="J1464" s="7" t="n">
        <x:f>SUMIFS('PO detail'!$X$1695:$X$1695,'PO detail'!$V$1695:$V$1695,"&gt;="&amp;E1464,'PO detail'!$V$1695:$V$1695,"&lt;"&amp;A1464)</x:f>
        <x:v>0</x:v>
      </x:c>
      <x:c r="K1464" s="7" t="n">
        <x:f>SUMIFS('PO detail'!$Y$1695:$Y$1695,'PO detail'!$V$1695:$V$1695,"&gt;="&amp;E1464,'PO detail'!$V$1695:$V$1695,"&lt;"&amp;A1464)</x:f>
        <x:v>0</x:v>
      </x:c>
      <x:c r="L1464" s="7" t="n">
        <x:f>'Inventory detail'!F338*Summary!$K$5*(A1464-E1464)/Summary!$K$6</x:f>
        <x:v>476.38275154004106</x:v>
      </x:c>
      <x:c r="M1464" s="7" t="n">
        <x:f>MAX(0,H1464-L1464)</x:f>
        <x:v>0</x:v>
      </x:c>
      <x:c r="N1464" s="7" t="n">
        <x:f>MAX(0,L1464-H1464)</x:f>
        <x:v>476.38275154004106</x:v>
      </x:c>
      <x:c r="O1464" s="7" t="n">
        <x:f>MAX(0,F1464+I1464-N1464)</x:f>
        <x:v>8358.390472279261</x:v>
      </x:c>
      <x:c r="P1464" s="7" t="n">
        <x:f>MAX(0,N1464-F1464-I1464)</x:f>
        <x:v>0</x:v>
      </x:c>
      <x:c r="Q1464" s="7" t="n">
        <x:f>MAX(0,G1464+J1464-P1464)</x:f>
        <x:v>0</x:v>
      </x:c>
      <x:c r="R1464" s="7" t="n">
        <x:f>M1464+MAX(0,K1464-MAX(0,P1464-G1464-J1464))</x:f>
        <x:v>0</x:v>
      </x:c>
      <x:c r="S1464" s="7" t="n">
        <x:f>SUM(O1464,Q1464,R1464)</x:f>
        <x:v>8358.390472279261</x:v>
      </x:c>
      <x:c r="T1464" s="14" t="n">
        <x:f>'Inventory detail'!T338</x:f>
        <x:v>0.0098</x:v>
      </x:c>
      <x:c r="U1464" s="14" t="n">
        <x:f>'Inventory detail'!U338</x:f>
        <x:v>0.010725</x:v>
      </x:c>
      <x:c r="V1464" s="9" t="n">
        <x:f>O1464*T1464</x:f>
        <x:v>81.91222662833675</x:v>
      </x:c>
      <x:c r="W1464" s="9" t="n">
        <x:f>Q1464*T1464</x:f>
        <x:v>0</x:v>
      </x:c>
      <x:c r="X1464" s="9" t="n">
        <x:f>R1464*T1464</x:f>
        <x:v>0</x:v>
      </x:c>
      <x:c r="Y1464" s="9" t="n">
        <x:f>S1464*T1464</x:f>
        <x:v>81.91222662833675</x:v>
      </x:c>
      <x:c r="Z1464" s="9" t="n">
        <x:f>IF(ISNUMBER(U1464),S1464*(U1464-T1464),"n.a.")</x:f>
        <x:v>7.731511186858321</x:v>
      </x:c>
      <x:c r="AA1464" s="9" t="n">
        <x:f>IF(ISNUMBER(U1464),Y1464,0)</x:f>
        <x:v>81.91222662833675</x:v>
      </x:c>
      <x:c r="AB1464" s="7" t="n">
        <x:f>MAX(0,L1464-SUM(F1464:K1464))</x:f>
        <x:v>0</x:v>
      </x:c>
    </x:row>
    <x:row r="1465" ht="22" customHeight="1">
      <x:c r="A1465" s="18" t="n">
        <x:f>Summary!D$41</x:f>
        <x:v>46357</x:v>
      </x:c>
      <x:c r="B1465" s="2" t="str">
        <x:f>'Inventory detail'!A339</x:f>
        <x:v>WIRE</x:v>
      </x:c>
      <x:c r="C1465" s="2" t="str">
        <x:f>'Inventory detail'!B339</x:f>
        <x:v>30</x:v>
      </x:c>
      <x:c r="D1465" s="2" t="str">
        <x:f>'Inventory detail'!C339</x:f>
        <x:v>DL014WHT</x:v>
      </x:c>
      <x:c r="E1465" s="10" t="n">
        <x:f>A339</x:f>
        <x:v>46327</x:v>
      </x:c>
      <x:c r="F1465" s="7" t="n">
        <x:f>O339</x:f>
        <x:v>0</x:v>
      </x:c>
      <x:c r="G1465" s="7" t="n">
        <x:f>Q339</x:f>
        <x:v>0</x:v>
      </x:c>
      <x:c r="H1465" s="7" t="n">
        <x:f>R339</x:f>
        <x:v>2534.773223819302</x:v>
      </x:c>
      <x:c r="I1465" s="7" t="n">
        <x:f>0</x:f>
        <x:v>0</x:v>
      </x:c>
      <x:c r="J1465" s="7" t="n">
        <x:f>0</x:f>
        <x:v>0</x:v>
      </x:c>
      <x:c r="K1465" s="7" t="n">
        <x:f>0</x:f>
        <x:v>0</x:v>
      </x:c>
      <x:c r="L1465" s="7" t="n">
        <x:f>'Inventory detail'!F339*Summary!$K$5*(A1465-E1465)/Summary!$K$6</x:f>
        <x:v>476.38275154004106</x:v>
      </x:c>
      <x:c r="M1465" s="7" t="n">
        <x:f>MAX(0,H1465-L1465)</x:f>
        <x:v>2058.390472279261</x:v>
      </x:c>
      <x:c r="N1465" s="7" t="n">
        <x:f>MAX(0,L1465-H1465)</x:f>
        <x:v>0</x:v>
      </x:c>
      <x:c r="O1465" s="7" t="n">
        <x:f>MAX(0,F1465+I1465-N1465)</x:f>
        <x:v>0</x:v>
      </x:c>
      <x:c r="P1465" s="7" t="n">
        <x:f>MAX(0,N1465-F1465-I1465)</x:f>
        <x:v>0</x:v>
      </x:c>
      <x:c r="Q1465" s="7" t="n">
        <x:f>MAX(0,G1465+J1465-P1465)</x:f>
        <x:v>0</x:v>
      </x:c>
      <x:c r="R1465" s="7" t="n">
        <x:f>M1465+MAX(0,K1465-MAX(0,P1465-G1465-J1465))</x:f>
        <x:v>2058.390472279261</x:v>
      </x:c>
      <x:c r="S1465" s="7" t="n">
        <x:f>SUM(O1465,Q1465,R1465)</x:f>
        <x:v>2058.390472279261</x:v>
      </x:c>
      <x:c r="T1465" s="14" t="n">
        <x:f>'Inventory detail'!T339</x:f>
        <x:v>0.0363</x:v>
      </x:c>
      <x:c r="U1465" s="14" t="n">
        <x:f>'Inventory detail'!U339</x:f>
        <x:v>0.0363</x:v>
      </x:c>
      <x:c r="V1465" s="9" t="n">
        <x:f>O1465*T1465</x:f>
        <x:v>0</x:v>
      </x:c>
      <x:c r="W1465" s="9" t="n">
        <x:f>Q1465*T1465</x:f>
        <x:v>0</x:v>
      </x:c>
      <x:c r="X1465" s="9" t="n">
        <x:f>R1465*T1465</x:f>
        <x:v>74.71957414373716</x:v>
      </x:c>
      <x:c r="Y1465" s="9" t="n">
        <x:f>S1465*T1465</x:f>
        <x:v>74.71957414373716</x:v>
      </x:c>
      <x:c r="Z1465" s="9" t="n">
        <x:f>IF(ISNUMBER(U1465),S1465*(U1465-T1465),"n.a.")</x:f>
        <x:v>0</x:v>
      </x:c>
      <x:c r="AA1465" s="9" t="n">
        <x:f>IF(ISNUMBER(U1465),Y1465,0)</x:f>
        <x:v>74.71957414373716</x:v>
      </x:c>
      <x:c r="AB1465" s="7" t="n">
        <x:f>MAX(0,L1465-SUM(F1465:K1465))</x:f>
        <x:v>0</x:v>
      </x:c>
    </x:row>
    <x:row r="1466" ht="22" customHeight="1">
      <x:c r="A1466" s="18" t="n">
        <x:f>Summary!D$41</x:f>
        <x:v>46357</x:v>
      </x:c>
      <x:c r="B1466" s="2" t="str">
        <x:f>'Inventory detail'!A340</x:f>
        <x:v>WIRE</x:v>
      </x:c>
      <x:c r="C1466" s="2" t="str">
        <x:f>'Inventory detail'!B340</x:f>
        <x:v>60</x:v>
      </x:c>
      <x:c r="D1466" s="2" t="str">
        <x:f>'Inventory detail'!C340</x:f>
        <x:v>DL716GOLD</x:v>
      </x:c>
      <x:c r="E1466" s="10" t="n">
        <x:f>A340</x:f>
        <x:v>46327</x:v>
      </x:c>
      <x:c r="F1466" s="7" t="n">
        <x:f>O340</x:f>
        <x:v>0</x:v>
      </x:c>
      <x:c r="G1466" s="7" t="n">
        <x:f>Q340</x:f>
        <x:v>0</x:v>
      </x:c>
      <x:c r="H1466" s="7" t="n">
        <x:f>R340</x:f>
        <x:v>0</x:v>
      </x:c>
      <x:c r="I1466" s="7" t="n">
        <x:f>0</x:f>
        <x:v>0</x:v>
      </x:c>
      <x:c r="J1466" s="7" t="n">
        <x:f>0</x:f>
        <x:v>0</x:v>
      </x:c>
      <x:c r="K1466" s="7" t="n">
        <x:f>0</x:f>
        <x:v>0</x:v>
      </x:c>
      <x:c r="L1466" s="7" t="n">
        <x:f>'Inventory detail'!F340*Summary!$K$5*(A1466-E1466)/Summary!$K$6</x:f>
        <x:v>476.38275154004106</x:v>
      </x:c>
      <x:c r="M1466" s="7" t="n">
        <x:f>MAX(0,H1466-L1466)</x:f>
        <x:v>0</x:v>
      </x:c>
      <x:c r="N1466" s="7" t="n">
        <x:f>MAX(0,L1466-H1466)</x:f>
        <x:v>476.38275154004106</x:v>
      </x:c>
      <x:c r="O1466" s="7" t="n">
        <x:f>MAX(0,F1466+I1466-N1466)</x:f>
        <x:v>0</x:v>
      </x:c>
      <x:c r="P1466" s="7" t="n">
        <x:f>MAX(0,N1466-F1466-I1466)</x:f>
        <x:v>476.38275154004106</x:v>
      </x:c>
      <x:c r="Q1466" s="7" t="n">
        <x:f>MAX(0,G1466+J1466-P1466)</x:f>
        <x:v>0</x:v>
      </x:c>
      <x:c r="R1466" s="7" t="n">
        <x:f>M1466+MAX(0,K1466-MAX(0,P1466-G1466-J1466))</x:f>
        <x:v>0</x:v>
      </x:c>
      <x:c r="S1466" s="7" t="n">
        <x:f>SUM(O1466,Q1466,R1466)</x:f>
        <x:v>0</x:v>
      </x:c>
      <x:c r="T1466" s="14" t="n">
        <x:f>'Inventory detail'!T340</x:f>
        <x:v>0.0732</x:v>
      </x:c>
      <x:c r="U1466" s="14" t="n">
        <x:f>'Inventory detail'!U340</x:f>
        <x:v>0.0732</x:v>
      </x:c>
      <x:c r="V1466" s="9" t="n">
        <x:f>O1466*T1466</x:f>
        <x:v>0</x:v>
      </x:c>
      <x:c r="W1466" s="9" t="n">
        <x:f>Q1466*T1466</x:f>
        <x:v>0</x:v>
      </x:c>
      <x:c r="X1466" s="9" t="n">
        <x:f>R1466*T1466</x:f>
        <x:v>0</x:v>
      </x:c>
      <x:c r="Y1466" s="9" t="n">
        <x:f>S1466*T1466</x:f>
        <x:v>0</x:v>
      </x:c>
      <x:c r="Z1466" s="9" t="n">
        <x:f>IF(ISNUMBER(U1466),S1466*(U1466-T1466),"n.a.")</x:f>
        <x:v>0</x:v>
      </x:c>
      <x:c r="AA1466" s="9" t="n">
        <x:f>IF(ISNUMBER(U1466),Y1466,0)</x:f>
        <x:v>0</x:v>
      </x:c>
      <x:c r="AB1466" s="7" t="n">
        <x:f>MAX(0,L1466-SUM(F1466:K1466))</x:f>
        <x:v>476.38275154004106</x:v>
      </x:c>
    </x:row>
    <x:row r="1467" ht="22" customHeight="1">
      <x:c r="A1467" s="18" t="n">
        <x:f>Summary!D$41</x:f>
        <x:v>46357</x:v>
      </x:c>
      <x:c r="B1467" s="2" t="str">
        <x:f>'Inventory detail'!A341</x:f>
        <x:v>COIL</x:v>
      </x:c>
      <x:c r="C1467" s="2" t="str">
        <x:f>'Inventory detail'!B341</x:f>
        <x:v>10</x:v>
      </x:c>
      <x:c r="D1467" s="2" t="str">
        <x:f>'Inventory detail'!C341</x:f>
        <x:v>20BLK36-4</x:v>
      </x:c>
      <x:c r="E1467" s="10" t="n">
        <x:f>A341</x:f>
        <x:v>46327</x:v>
      </x:c>
      <x:c r="F1467" s="7" t="n">
        <x:f>O341</x:f>
        <x:v>1247.362299794661</x:v>
      </x:c>
      <x:c r="G1467" s="7" t="n">
        <x:f>Q341</x:f>
        <x:v>0</x:v>
      </x:c>
      <x:c r="H1467" s="7" t="n">
        <x:f>R341</x:f>
        <x:v>0</x:v>
      </x:c>
      <x:c r="I1467" s="7" t="n">
        <x:f>SUMIFS('PO detail'!$W$286:$W$291,'PO detail'!$V$286:$V$291,"&gt;="&amp;E1467,'PO detail'!$V$286:$V$291,"&lt;"&amp;A1467)</x:f>
        <x:v>500</x:v>
      </x:c>
      <x:c r="J1467" s="7" t="n">
        <x:f>SUMIFS('PO detail'!$X$286:$X$291,'PO detail'!$V$286:$V$291,"&gt;="&amp;E1467,'PO detail'!$V$286:$V$291,"&lt;"&amp;A1467)</x:f>
        <x:v>0</x:v>
      </x:c>
      <x:c r="K1467" s="7" t="n">
        <x:f>SUMIFS('PO detail'!$Y$286:$Y$291,'PO detail'!$V$286:$V$291,"&gt;="&amp;E1467,'PO detail'!$V$286:$V$291,"&lt;"&amp;A1467)</x:f>
        <x:v>0</x:v>
      </x:c>
      <x:c r="L1467" s="7" t="n">
        <x:f>'Inventory detail'!F341*Summary!$K$5*(A1467-E1467)/Summary!$K$6</x:f>
        <x:v>459.9622176591376</x:v>
      </x:c>
      <x:c r="M1467" s="7" t="n">
        <x:f>MAX(0,H1467-L1467)</x:f>
        <x:v>0</x:v>
      </x:c>
      <x:c r="N1467" s="7" t="n">
        <x:f>MAX(0,L1467-H1467)</x:f>
        <x:v>459.9622176591376</x:v>
      </x:c>
      <x:c r="O1467" s="7" t="n">
        <x:f>MAX(0,F1467+I1467-N1467)</x:f>
        <x:v>1287.4000821355235</x:v>
      </x:c>
      <x:c r="P1467" s="7" t="n">
        <x:f>MAX(0,N1467-F1467-I1467)</x:f>
        <x:v>0</x:v>
      </x:c>
      <x:c r="Q1467" s="7" t="n">
        <x:f>MAX(0,G1467+J1467-P1467)</x:f>
        <x:v>0</x:v>
      </x:c>
      <x:c r="R1467" s="7" t="n">
        <x:f>M1467+MAX(0,K1467-MAX(0,P1467-G1467-J1467))</x:f>
        <x:v>0</x:v>
      </x:c>
      <x:c r="S1467" s="7" t="n">
        <x:f>SUM(O1467,Q1467,R1467)</x:f>
        <x:v>1287.4000821355235</x:v>
      </x:c>
      <x:c r="T1467" s="14" t="n">
        <x:f>'Inventory detail'!T341</x:f>
        <x:v>0.3599</x:v>
      </x:c>
      <x:c r="U1467" s="14" t="n">
        <x:f>'Inventory detail'!U341</x:f>
        <x:v>0.3526055</x:v>
      </x:c>
      <x:c r="V1467" s="9" t="n">
        <x:f>O1467*T1467</x:f>
        <x:v>463.3352895605749</x:v>
      </x:c>
      <x:c r="W1467" s="9" t="n">
        <x:f>Q1467*T1467</x:f>
        <x:v>0</x:v>
      </x:c>
      <x:c r="X1467" s="9" t="n">
        <x:f>R1467*T1467</x:f>
        <x:v>0</x:v>
      </x:c>
      <x:c r="Y1467" s="9" t="n">
        <x:f>S1467*T1467</x:f>
        <x:v>463.3352895605749</x:v>
      </x:c>
      <x:c r="Z1467" s="9" t="n">
        <x:f>IF(ISNUMBER(U1467),S1467*(U1467-T1467),"n.a.")</x:f>
        <x:v>-9.390939899137551</x:v>
      </x:c>
      <x:c r="AA1467" s="9" t="n">
        <x:f>IF(ISNUMBER(U1467),Y1467,0)</x:f>
        <x:v>463.3352895605749</x:v>
      </x:c>
      <x:c r="AB1467" s="7" t="n">
        <x:f>MAX(0,L1467-SUM(F1467:K1467))</x:f>
        <x:v>0</x:v>
      </x:c>
    </x:row>
    <x:row r="1468" ht="22" customHeight="1">
      <x:c r="A1468" s="18" t="n">
        <x:f>Summary!D$41</x:f>
        <x:v>46357</x:v>
      </x:c>
      <x:c r="B1468" s="2" t="str">
        <x:f>'Inventory detail'!A342</x:f>
        <x:v>COIL</x:v>
      </x:c>
      <x:c r="C1468" s="2" t="str">
        <x:f>'Inventory detail'!B342</x:f>
        <x:v>10</x:v>
      </x:c>
      <x:c r="D1468" s="2" t="str">
        <x:f>'Inventory detail'!C342</x:f>
        <x:v>9BLK36-4</x:v>
      </x:c>
      <x:c r="E1468" s="10" t="n">
        <x:f>A342</x:f>
        <x:v>46327</x:v>
      </x:c>
      <x:c r="F1468" s="7" t="n">
        <x:f>O342</x:f>
        <x:v>1647.362299794661</x:v>
      </x:c>
      <x:c r="G1468" s="7" t="n">
        <x:f>Q342</x:f>
        <x:v>0</x:v>
      </x:c>
      <x:c r="H1468" s="7" t="n">
        <x:f>R342</x:f>
        <x:v>0</x:v>
      </x:c>
      <x:c r="I1468" s="7" t="n">
        <x:f>SUMIFS('PO detail'!$W$573:$W$577,'PO detail'!$V$573:$V$577,"&gt;="&amp;E1468,'PO detail'!$V$573:$V$577,"&lt;"&amp;A1468)</x:f>
        <x:v>0</x:v>
      </x:c>
      <x:c r="J1468" s="7" t="n">
        <x:f>SUMIFS('PO detail'!$X$573:$X$577,'PO detail'!$V$573:$V$577,"&gt;="&amp;E1468,'PO detail'!$V$573:$V$577,"&lt;"&amp;A1468)</x:f>
        <x:v>0</x:v>
      </x:c>
      <x:c r="K1468" s="7" t="n">
        <x:f>SUMIFS('PO detail'!$Y$573:$Y$577,'PO detail'!$V$573:$V$577,"&gt;="&amp;E1468,'PO detail'!$V$573:$V$577,"&lt;"&amp;A1468)</x:f>
        <x:v>0</x:v>
      </x:c>
      <x:c r="L1468" s="7" t="n">
        <x:f>'Inventory detail'!F342*Summary!$K$5*(A1468-E1468)/Summary!$K$6</x:f>
        <x:v>459.9622176591376</x:v>
      </x:c>
      <x:c r="M1468" s="7" t="n">
        <x:f>MAX(0,H1468-L1468)</x:f>
        <x:v>0</x:v>
      </x:c>
      <x:c r="N1468" s="7" t="n">
        <x:f>MAX(0,L1468-H1468)</x:f>
        <x:v>459.9622176591376</x:v>
      </x:c>
      <x:c r="O1468" s="7" t="n">
        <x:f>MAX(0,F1468+I1468-N1468)</x:f>
        <x:v>1187.4000821355235</x:v>
      </x:c>
      <x:c r="P1468" s="7" t="n">
        <x:f>MAX(0,N1468-F1468-I1468)</x:f>
        <x:v>0</x:v>
      </x:c>
      <x:c r="Q1468" s="7" t="n">
        <x:f>MAX(0,G1468+J1468-P1468)</x:f>
        <x:v>0</x:v>
      </x:c>
      <x:c r="R1468" s="7" t="n">
        <x:f>M1468+MAX(0,K1468-MAX(0,P1468-G1468-J1468))</x:f>
        <x:v>0</x:v>
      </x:c>
      <x:c r="S1468" s="7" t="n">
        <x:f>SUM(O1468,Q1468,R1468)</x:f>
        <x:v>1187.4000821355235</x:v>
      </x:c>
      <x:c r="T1468" s="14" t="n">
        <x:f>'Inventory detail'!T342</x:f>
        <x:v>0.1344</x:v>
      </x:c>
      <x:c r="U1468" s="14" t="n">
        <x:f>'Inventory detail'!U342</x:f>
        <x:v>0.131716</x:v>
      </x:c>
      <x:c r="V1468" s="9" t="n">
        <x:f>O1468*T1468</x:f>
        <x:v>159.58657103901433</x:v>
      </x:c>
      <x:c r="W1468" s="9" t="n">
        <x:f>Q1468*T1468</x:f>
        <x:v>0</x:v>
      </x:c>
      <x:c r="X1468" s="9" t="n">
        <x:f>R1468*T1468</x:f>
        <x:v>0</x:v>
      </x:c>
      <x:c r="Y1468" s="9" t="n">
        <x:f>S1468*T1468</x:f>
        <x:v>159.58657103901433</x:v>
      </x:c>
      <x:c r="Z1468" s="9" t="n">
        <x:f>IF(ISNUMBER(U1468),S1468*(U1468-T1468),"n.a.")</x:f>
        <x:v>-3.1869818204517353</x:v>
      </x:c>
      <x:c r="AA1468" s="9" t="n">
        <x:f>IF(ISNUMBER(U1468),Y1468,0)</x:f>
        <x:v>159.58657103901433</x:v>
      </x:c>
      <x:c r="AB1468" s="7" t="n">
        <x:f>MAX(0,L1468-SUM(F1468:K1468))</x:f>
        <x:v>0</x:v>
      </x:c>
    </x:row>
    <x:row r="1469" ht="22" customHeight="1">
      <x:c r="A1469" s="18" t="n">
        <x:f>Summary!D$41</x:f>
        <x:v>46357</x:v>
      </x:c>
      <x:c r="B1469" s="2" t="str">
        <x:f>'Inventory detail'!A343</x:f>
        <x:v>COIL</x:v>
      </x:c>
      <x:c r="C1469" s="2" t="str">
        <x:f>'Inventory detail'!B343</x:f>
        <x:v>30</x:v>
      </x:c>
      <x:c r="D1469" s="2" t="str">
        <x:f>'Inventory detail'!C343</x:f>
        <x:v>14BLK36-4</x:v>
      </x:c>
      <x:c r="E1469" s="10" t="n">
        <x:f>A343</x:f>
        <x:v>46327</x:v>
      </x:c>
      <x:c r="F1469" s="7" t="n">
        <x:f>O343</x:f>
        <x:v>2347.3622997946613</x:v>
      </x:c>
      <x:c r="G1469" s="7" t="n">
        <x:f>Q343</x:f>
        <x:v>0</x:v>
      </x:c>
      <x:c r="H1469" s="7" t="n">
        <x:f>R343</x:f>
        <x:v>0</x:v>
      </x:c>
      <x:c r="I1469" s="7" t="n">
        <x:f>SUMIFS('PO detail'!$W$771:$W$776,'PO detail'!$V$771:$V$776,"&gt;="&amp;E1469,'PO detail'!$V$771:$V$776,"&lt;"&amp;A1469)</x:f>
        <x:v>0</x:v>
      </x:c>
      <x:c r="J1469" s="7" t="n">
        <x:f>SUMIFS('PO detail'!$X$771:$X$776,'PO detail'!$V$771:$V$776,"&gt;="&amp;E1469,'PO detail'!$V$771:$V$776,"&lt;"&amp;A1469)</x:f>
        <x:v>0</x:v>
      </x:c>
      <x:c r="K1469" s="7" t="n">
        <x:f>SUMIFS('PO detail'!$Y$771:$Y$776,'PO detail'!$V$771:$V$776,"&gt;="&amp;E1469,'PO detail'!$V$771:$V$776,"&lt;"&amp;A1469)</x:f>
        <x:v>0</x:v>
      </x:c>
      <x:c r="L1469" s="7" t="n">
        <x:f>'Inventory detail'!F343*Summary!$K$5*(A1469-E1469)/Summary!$K$6</x:f>
        <x:v>459.9622176591376</x:v>
      </x:c>
      <x:c r="M1469" s="7" t="n">
        <x:f>MAX(0,H1469-L1469)</x:f>
        <x:v>0</x:v>
      </x:c>
      <x:c r="N1469" s="7" t="n">
        <x:f>MAX(0,L1469-H1469)</x:f>
        <x:v>459.9622176591376</x:v>
      </x:c>
      <x:c r="O1469" s="7" t="n">
        <x:f>MAX(0,F1469+I1469-N1469)</x:f>
        <x:v>1887.4000821355237</x:v>
      </x:c>
      <x:c r="P1469" s="7" t="n">
        <x:f>MAX(0,N1469-F1469-I1469)</x:f>
        <x:v>0</x:v>
      </x:c>
      <x:c r="Q1469" s="7" t="n">
        <x:f>MAX(0,G1469+J1469-P1469)</x:f>
        <x:v>0</x:v>
      </x:c>
      <x:c r="R1469" s="7" t="n">
        <x:f>M1469+MAX(0,K1469-MAX(0,P1469-G1469-J1469))</x:f>
        <x:v>0</x:v>
      </x:c>
      <x:c r="S1469" s="7" t="n">
        <x:f>SUM(O1469,Q1469,R1469)</x:f>
        <x:v>1887.4000821355237</x:v>
      </x:c>
      <x:c r="T1469" s="14" t="n">
        <x:f>'Inventory detail'!T343</x:f>
        <x:v>0.2254</x:v>
      </x:c>
      <x:c r="U1469" s="14" t="n">
        <x:f>'Inventory detail'!U343</x:f>
        <x:v>0.220779</x:v>
      </x:c>
      <x:c r="V1469" s="9" t="n">
        <x:f>O1469*T1469</x:f>
        <x:v>425.419978513347</x:v>
      </x:c>
      <x:c r="W1469" s="9" t="n">
        <x:f>Q1469*T1469</x:f>
        <x:v>0</x:v>
      </x:c>
      <x:c r="X1469" s="9" t="n">
        <x:f>R1469*T1469</x:f>
        <x:v>0</x:v>
      </x:c>
      <x:c r="Y1469" s="9" t="n">
        <x:f>S1469*T1469</x:f>
        <x:v>425.419978513347</x:v>
      </x:c>
      <x:c r="Z1469" s="9" t="n">
        <x:f>IF(ISNUMBER(U1469),S1469*(U1469-T1469),"n.a.")</x:f>
        <x:v>-8.72167577954823</x:v>
      </x:c>
      <x:c r="AA1469" s="9" t="n">
        <x:f>IF(ISNUMBER(U1469),Y1469,0)</x:f>
        <x:v>425.419978513347</x:v>
      </x:c>
      <x:c r="AB1469" s="7" t="n">
        <x:f>MAX(0,L1469-SUM(F1469:K1469))</x:f>
        <x:v>0</x:v>
      </x:c>
    </x:row>
    <x:row r="1470" ht="22" customHeight="1">
      <x:c r="A1470" s="18" t="n">
        <x:f>Summary!D$41</x:f>
        <x:v>46357</x:v>
      </x:c>
      <x:c r="B1470" s="2" t="str">
        <x:f>'Inventory detail'!A344</x:f>
        <x:v>COIL</x:v>
      </x:c>
      <x:c r="C1470" s="2" t="str">
        <x:f>'Inventory detail'!B344</x:f>
        <x:v>60</x:v>
      </x:c>
      <x:c r="D1470" s="2" t="str">
        <x:f>'Inventory detail'!C344</x:f>
        <x:v>23BLK12-4</x:v>
      </x:c>
      <x:c r="E1470" s="10" t="n">
        <x:f>A344</x:f>
        <x:v>46327</x:v>
      </x:c>
      <x:c r="F1470" s="7" t="n">
        <x:f>O344</x:f>
        <x:v>0</x:v>
      </x:c>
      <x:c r="G1470" s="7" t="n">
        <x:f>Q344</x:f>
        <x:v>0</x:v>
      </x:c>
      <x:c r="H1470" s="7" t="n">
        <x:f>R344</x:f>
        <x:v>1447.362299794661</x:v>
      </x:c>
      <x:c r="I1470" s="7" t="n">
        <x:f>SUMIFS('PO detail'!$W$1223:$W$1225,'PO detail'!$V$1223:$V$1225,"&gt;="&amp;E1470,'PO detail'!$V$1223:$V$1225,"&lt;"&amp;A1470)</x:f>
        <x:v>0</x:v>
      </x:c>
      <x:c r="J1470" s="7" t="n">
        <x:f>SUMIFS('PO detail'!$X$1223:$X$1225,'PO detail'!$V$1223:$V$1225,"&gt;="&amp;E1470,'PO detail'!$V$1223:$V$1225,"&lt;"&amp;A1470)</x:f>
        <x:v>0</x:v>
      </x:c>
      <x:c r="K1470" s="7" t="n">
        <x:f>SUMIFS('PO detail'!$Y$1223:$Y$1225,'PO detail'!$V$1223:$V$1225,"&gt;="&amp;E1470,'PO detail'!$V$1223:$V$1225,"&lt;"&amp;A1470)</x:f>
        <x:v>1200</x:v>
      </x:c>
      <x:c r="L1470" s="7" t="n">
        <x:f>'Inventory detail'!F344*Summary!$K$5*(A1470-E1470)/Summary!$K$6</x:f>
        <x:v>459.9622176591376</x:v>
      </x:c>
      <x:c r="M1470" s="7" t="n">
        <x:f>MAX(0,H1470-L1470)</x:f>
        <x:v>987.4000821355235</x:v>
      </x:c>
      <x:c r="N1470" s="7" t="n">
        <x:f>MAX(0,L1470-H1470)</x:f>
        <x:v>0</x:v>
      </x:c>
      <x:c r="O1470" s="7" t="n">
        <x:f>MAX(0,F1470+I1470-N1470)</x:f>
        <x:v>0</x:v>
      </x:c>
      <x:c r="P1470" s="7" t="n">
        <x:f>MAX(0,N1470-F1470-I1470)</x:f>
        <x:v>0</x:v>
      </x:c>
      <x:c r="Q1470" s="7" t="n">
        <x:f>MAX(0,G1470+J1470-P1470)</x:f>
        <x:v>0</x:v>
      </x:c>
      <x:c r="R1470" s="7" t="n">
        <x:f>M1470+MAX(0,K1470-MAX(0,P1470-G1470-J1470))</x:f>
        <x:v>2187.4000821355235</x:v>
      </x:c>
      <x:c r="S1470" s="7" t="n">
        <x:f>SUM(O1470,Q1470,R1470)</x:f>
        <x:v>2187.4000821355235</x:v>
      </x:c>
      <x:c r="T1470" s="14" t="n">
        <x:f>'Inventory detail'!T344</x:f>
        <x:v>0.1419</x:v>
      </x:c>
      <x:c r="U1470" s="14" t="str">
        <x:f>'Inventory detail'!U344</x:f>
        <x:v>n.a.</x:v>
      </x:c>
      <x:c r="V1470" s="9" t="n">
        <x:f>O1470*T1470</x:f>
        <x:v>0</x:v>
      </x:c>
      <x:c r="W1470" s="9" t="n">
        <x:f>Q1470*T1470</x:f>
        <x:v>0</x:v>
      </x:c>
      <x:c r="X1470" s="9" t="n">
        <x:f>R1470*T1470</x:f>
        <x:v>310.39207165503075</x:v>
      </x:c>
      <x:c r="Y1470" s="9" t="n">
        <x:f>S1470*T1470</x:f>
        <x:v>310.39207165503075</x:v>
      </x:c>
      <x:c r="Z1470" s="9" t="str">
        <x:f>IF(ISNUMBER(U1470),S1470*(U1470-T1470),"n.a.")</x:f>
        <x:v>n.a.</x:v>
      </x:c>
      <x:c r="AA1470" s="9" t="n">
        <x:f>IF(ISNUMBER(U1470),Y1470,0)</x:f>
        <x:v>0</x:v>
      </x:c>
      <x:c r="AB1470" s="7" t="n">
        <x:f>MAX(0,L1470-SUM(F1470:K1470))</x:f>
        <x:v>0</x:v>
      </x:c>
    </x:row>
    <x:row r="1471" ht="22" customHeight="1">
      <x:c r="A1471" s="18" t="n">
        <x:f>Summary!D$41</x:f>
        <x:v>46357</x:v>
      </x:c>
      <x:c r="B1471" s="2" t="str">
        <x:f>'Inventory detail'!A345</x:f>
        <x:v>POUC</x:v>
      </x:c>
      <x:c r="C1471" s="2" t="str">
        <x:f>'Inventory detail'!B345</x:f>
        <x:v>10</x:v>
      </x:c>
      <x:c r="D1471" s="2" t="str">
        <x:f>'Inventory detail'!C345</x:f>
        <x:v>MLMEN5</x:v>
      </x:c>
      <x:c r="E1471" s="10" t="n">
        <x:f>A345</x:f>
        <x:v>46327</x:v>
      </x:c>
      <x:c r="F1471" s="7" t="n">
        <x:f>O345</x:f>
        <x:v>1547.362299794661</x:v>
      </x:c>
      <x:c r="G1471" s="7" t="n">
        <x:f>Q345</x:f>
        <x:v>0</x:v>
      </x:c>
      <x:c r="H1471" s="7" t="n">
        <x:f>R345</x:f>
        <x:v>0</x:v>
      </x:c>
      <x:c r="I1471" s="7" t="n">
        <x:f>SUMIFS('PO detail'!$W$1571:$W$1573,'PO detail'!$V$1571:$V$1573,"&gt;="&amp;E1471,'PO detail'!$V$1571:$V$1573,"&lt;"&amp;A1471)</x:f>
        <x:v>0</x:v>
      </x:c>
      <x:c r="J1471" s="7" t="n">
        <x:f>SUMIFS('PO detail'!$X$1571:$X$1573,'PO detail'!$V$1571:$V$1573,"&gt;="&amp;E1471,'PO detail'!$V$1571:$V$1573,"&lt;"&amp;A1471)</x:f>
        <x:v>4000</x:v>
      </x:c>
      <x:c r="K1471" s="7" t="n">
        <x:f>SUMIFS('PO detail'!$Y$1571:$Y$1573,'PO detail'!$V$1571:$V$1573,"&gt;="&amp;E1471,'PO detail'!$V$1571:$V$1573,"&lt;"&amp;A1471)</x:f>
        <x:v>0</x:v>
      </x:c>
      <x:c r="L1471" s="7" t="n">
        <x:f>'Inventory detail'!F345*Summary!$K$5*(A1471-E1471)/Summary!$K$6</x:f>
        <x:v>459.9622176591376</x:v>
      </x:c>
      <x:c r="M1471" s="7" t="n">
        <x:f>MAX(0,H1471-L1471)</x:f>
        <x:v>0</x:v>
      </x:c>
      <x:c r="N1471" s="7" t="n">
        <x:f>MAX(0,L1471-H1471)</x:f>
        <x:v>459.9622176591376</x:v>
      </x:c>
      <x:c r="O1471" s="7" t="n">
        <x:f>MAX(0,F1471+I1471-N1471)</x:f>
        <x:v>1087.4000821355235</x:v>
      </x:c>
      <x:c r="P1471" s="7" t="n">
        <x:f>MAX(0,N1471-F1471-I1471)</x:f>
        <x:v>0</x:v>
      </x:c>
      <x:c r="Q1471" s="7" t="n">
        <x:f>MAX(0,G1471+J1471-P1471)</x:f>
        <x:v>4000</x:v>
      </x:c>
      <x:c r="R1471" s="7" t="n">
        <x:f>M1471+MAX(0,K1471-MAX(0,P1471-G1471-J1471))</x:f>
        <x:v>0</x:v>
      </x:c>
      <x:c r="S1471" s="7" t="n">
        <x:f>SUM(O1471,Q1471,R1471)</x:f>
        <x:v>5087.400082135524</x:v>
      </x:c>
      <x:c r="T1471" s="14" t="n">
        <x:f>'Inventory detail'!T345</x:f>
        <x:v>0.33659999999999995</x:v>
      </x:c>
      <x:c r="U1471" s="14" t="n">
        <x:f>'Inventory detail'!U345</x:f>
        <x:v>0.36695999999999995</x:v>
      </x:c>
      <x:c r="V1471" s="9" t="n">
        <x:f>O1471*T1471</x:f>
        <x:v>366.01886764681717</x:v>
      </x:c>
      <x:c r="W1471" s="9" t="n">
        <x:f>Q1471*T1471</x:f>
        <x:v>1346.3999999999999</x:v>
      </x:c>
      <x:c r="X1471" s="9" t="n">
        <x:f>R1471*T1471</x:f>
        <x:v>0</x:v>
      </x:c>
      <x:c r="Y1471" s="9" t="n">
        <x:f>S1471*T1471</x:f>
        <x:v>1712.418867646817</x:v>
      </x:c>
      <x:c r="Z1471" s="9" t="n">
        <x:f>IF(ISNUMBER(U1471),S1471*(U1471-T1471),"n.a.")</x:f>
        <x:v>154.4534664936345</x:v>
      </x:c>
      <x:c r="AA1471" s="9" t="n">
        <x:f>IF(ISNUMBER(U1471),Y1471,0)</x:f>
        <x:v>1712.418867646817</x:v>
      </x:c>
      <x:c r="AB1471" s="7" t="n">
        <x:f>MAX(0,L1471-SUM(F1471:K1471))</x:f>
        <x:v>0</x:v>
      </x:c>
    </x:row>
    <x:row r="1472" ht="22" customHeight="1">
      <x:c r="A1472" s="18" t="n">
        <x:f>Summary!D$41</x:f>
        <x:v>46357</x:v>
      </x:c>
      <x:c r="B1472" s="2" t="str">
        <x:f>'Inventory detail'!A346</x:f>
        <x:v>POUC</x:v>
      </x:c>
      <x:c r="C1472" s="2" t="str">
        <x:f>'Inventory detail'!B346</x:f>
        <x:v>60</x:v>
      </x:c>
      <x:c r="D1472" s="2" t="str">
        <x:f>'Inventory detail'!C346</x:f>
        <x:v>MEM7</x:v>
      </x:c>
      <x:c r="E1472" s="10" t="n">
        <x:f>A346</x:f>
        <x:v>46327</x:v>
      </x:c>
      <x:c r="F1472" s="7" t="n">
        <x:f>O346</x:f>
        <x:v>5000</x:v>
      </x:c>
      <x:c r="G1472" s="7" t="n">
        <x:f>Q346</x:f>
        <x:v>0</x:v>
      </x:c>
      <x:c r="H1472" s="7" t="n">
        <x:f>R346</x:f>
        <x:v>947.3622997946611</x:v>
      </x:c>
      <x:c r="I1472" s="7" t="n">
        <x:f>SUMIFS('PO detail'!$W$1809:$W$1809,'PO detail'!$V$1809:$V$1809,"&gt;="&amp;E1472,'PO detail'!$V$1809:$V$1809,"&lt;"&amp;A1472)</x:f>
        <x:v>0</x:v>
      </x:c>
      <x:c r="J1472" s="7" t="n">
        <x:f>SUMIFS('PO detail'!$X$1809:$X$1809,'PO detail'!$V$1809:$V$1809,"&gt;="&amp;E1472,'PO detail'!$V$1809:$V$1809,"&lt;"&amp;A1472)</x:f>
        <x:v>0</x:v>
      </x:c>
      <x:c r="K1472" s="7" t="n">
        <x:f>SUMIFS('PO detail'!$Y$1809:$Y$1809,'PO detail'!$V$1809:$V$1809,"&gt;="&amp;E1472,'PO detail'!$V$1809:$V$1809,"&lt;"&amp;A1472)</x:f>
        <x:v>0</x:v>
      </x:c>
      <x:c r="L1472" s="7" t="n">
        <x:f>'Inventory detail'!F346*Summary!$K$5*(A1472-E1472)/Summary!$K$6</x:f>
        <x:v>459.9622176591376</x:v>
      </x:c>
      <x:c r="M1472" s="7" t="n">
        <x:f>MAX(0,H1472-L1472)</x:f>
        <x:v>487.4000821355235</x:v>
      </x:c>
      <x:c r="N1472" s="7" t="n">
        <x:f>MAX(0,L1472-H1472)</x:f>
        <x:v>0</x:v>
      </x:c>
      <x:c r="O1472" s="7" t="n">
        <x:f>MAX(0,F1472+I1472-N1472)</x:f>
        <x:v>5000</x:v>
      </x:c>
      <x:c r="P1472" s="7" t="n">
        <x:f>MAX(0,N1472-F1472-I1472)</x:f>
        <x:v>0</x:v>
      </x:c>
      <x:c r="Q1472" s="7" t="n">
        <x:f>MAX(0,G1472+J1472-P1472)</x:f>
        <x:v>0</x:v>
      </x:c>
      <x:c r="R1472" s="7" t="n">
        <x:f>M1472+MAX(0,K1472-MAX(0,P1472-G1472-J1472))</x:f>
        <x:v>487.4000821355235</x:v>
      </x:c>
      <x:c r="S1472" s="7" t="n">
        <x:f>SUM(O1472,Q1472,R1472)</x:f>
        <x:v>5487.400082135524</x:v>
      </x:c>
      <x:c r="T1472" s="14" t="n">
        <x:f>'Inventory detail'!T346</x:f>
        <x:v>0.0147</x:v>
      </x:c>
      <x:c r="U1472" s="14" t="n">
        <x:f>'Inventory detail'!U346</x:f>
        <x:v>0.01584</x:v>
      </x:c>
      <x:c r="V1472" s="9" t="n">
        <x:f>O1472*T1472</x:f>
        <x:v>73.5</x:v>
      </x:c>
      <x:c r="W1472" s="9" t="n">
        <x:f>Q1472*T1472</x:f>
        <x:v>0</x:v>
      </x:c>
      <x:c r="X1472" s="9" t="n">
        <x:f>R1472*T1472</x:f>
        <x:v>7.1647812073921955</x:v>
      </x:c>
      <x:c r="Y1472" s="9" t="n">
        <x:f>S1472*T1472</x:f>
        <x:v>80.6647812073922</x:v>
      </x:c>
      <x:c r="Z1472" s="9" t="n">
        <x:f>IF(ISNUMBER(U1472),S1472*(U1472-T1472),"n.a.")</x:f>
        <x:v>6.255636093634499</x:v>
      </x:c>
      <x:c r="AA1472" s="9" t="n">
        <x:f>IF(ISNUMBER(U1472),Y1472,0)</x:f>
        <x:v>80.6647812073922</x:v>
      </x:c>
      <x:c r="AB1472" s="7" t="n">
        <x:f>MAX(0,L1472-SUM(F1472:K1472))</x:f>
        <x:v>0</x:v>
      </x:c>
    </x:row>
    <x:row r="1473" ht="22" customHeight="1">
      <x:c r="A1473" s="18" t="n">
        <x:f>Summary!D$41</x:f>
        <x:v>46357</x:v>
      </x:c>
      <x:c r="B1473" s="2" t="str">
        <x:f>'Inventory detail'!A347</x:f>
        <x:v>WIRE</x:v>
      </x:c>
      <x:c r="C1473" s="2" t="str">
        <x:f>'Inventory detail'!B347</x:f>
        <x:v>10</x:v>
      </x:c>
      <x:c r="D1473" s="2" t="str">
        <x:f>'Inventory detail'!C347</x:f>
        <x:v>DL716GRAY</x:v>
      </x:c>
      <x:c r="E1473" s="10" t="n">
        <x:f>A347</x:f>
        <x:v>46327</x:v>
      </x:c>
      <x:c r="F1473" s="7" t="n">
        <x:f>O347</x:f>
        <x:v>3647.3622997946613</x:v>
      </x:c>
      <x:c r="G1473" s="7" t="n">
        <x:f>Q347</x:f>
        <x:v>0</x:v>
      </x:c>
      <x:c r="H1473" s="7" t="n">
        <x:f>R347</x:f>
        <x:v>0</x:v>
      </x:c>
      <x:c r="I1473" s="7" t="n">
        <x:f>SUMIFS('PO detail'!$W$2015:$W$2017,'PO detail'!$V$2015:$V$2017,"&gt;="&amp;E1473,'PO detail'!$V$2015:$V$2017,"&lt;"&amp;A1473)</x:f>
        <x:v>5000</x:v>
      </x:c>
      <x:c r="J1473" s="7" t="n">
        <x:f>SUMIFS('PO detail'!$X$2015:$X$2017,'PO detail'!$V$2015:$V$2017,"&gt;="&amp;E1473,'PO detail'!$V$2015:$V$2017,"&lt;"&amp;A1473)</x:f>
        <x:v>0</x:v>
      </x:c>
      <x:c r="K1473" s="7" t="n">
        <x:f>SUMIFS('PO detail'!$Y$2015:$Y$2017,'PO detail'!$V$2015:$V$2017,"&gt;="&amp;E1473,'PO detail'!$V$2015:$V$2017,"&lt;"&amp;A1473)</x:f>
        <x:v>0</x:v>
      </x:c>
      <x:c r="L1473" s="7" t="n">
        <x:f>'Inventory detail'!F347*Summary!$K$5*(A1473-E1473)/Summary!$K$6</x:f>
        <x:v>459.9622176591376</x:v>
      </x:c>
      <x:c r="M1473" s="7" t="n">
        <x:f>MAX(0,H1473-L1473)</x:f>
        <x:v>0</x:v>
      </x:c>
      <x:c r="N1473" s="7" t="n">
        <x:f>MAX(0,L1473-H1473)</x:f>
        <x:v>459.9622176591376</x:v>
      </x:c>
      <x:c r="O1473" s="7" t="n">
        <x:f>MAX(0,F1473+I1473-N1473)</x:f>
        <x:v>8187.400082135525</x:v>
      </x:c>
      <x:c r="P1473" s="7" t="n">
        <x:f>MAX(0,N1473-F1473-I1473)</x:f>
        <x:v>0</x:v>
      </x:c>
      <x:c r="Q1473" s="7" t="n">
        <x:f>MAX(0,G1473+J1473-P1473)</x:f>
        <x:v>0</x:v>
      </x:c>
      <x:c r="R1473" s="7" t="n">
        <x:f>M1473+MAX(0,K1473-MAX(0,P1473-G1473-J1473))</x:f>
        <x:v>0</x:v>
      </x:c>
      <x:c r="S1473" s="7" t="n">
        <x:f>SUM(O1473,Q1473,R1473)</x:f>
        <x:v>8187.400082135525</x:v>
      </x:c>
      <x:c r="T1473" s="14" t="n">
        <x:f>'Inventory detail'!T347</x:f>
        <x:v>0.0732</x:v>
      </x:c>
      <x:c r="U1473" s="14" t="n">
        <x:f>'Inventory detail'!U347</x:f>
        <x:v>0.0732</x:v>
      </x:c>
      <x:c r="V1473" s="9" t="n">
        <x:f>O1473*T1473</x:f>
        <x:v>599.3176860123205</x:v>
      </x:c>
      <x:c r="W1473" s="9" t="n">
        <x:f>Q1473*T1473</x:f>
        <x:v>0</x:v>
      </x:c>
      <x:c r="X1473" s="9" t="n">
        <x:f>R1473*T1473</x:f>
        <x:v>0</x:v>
      </x:c>
      <x:c r="Y1473" s="9" t="n">
        <x:f>S1473*T1473</x:f>
        <x:v>599.3176860123205</x:v>
      </x:c>
      <x:c r="Z1473" s="9" t="n">
        <x:f>IF(ISNUMBER(U1473),S1473*(U1473-T1473),"n.a.")</x:f>
        <x:v>0</x:v>
      </x:c>
      <x:c r="AA1473" s="9" t="n">
        <x:f>IF(ISNUMBER(U1473),Y1473,0)</x:f>
        <x:v>599.3176860123205</x:v>
      </x:c>
      <x:c r="AB1473" s="7" t="n">
        <x:f>MAX(0,L1473-SUM(F1473:K1473))</x:f>
        <x:v>0</x:v>
      </x:c>
    </x:row>
    <x:row r="1474" ht="22" customHeight="1">
      <x:c r="A1474" s="18" t="n">
        <x:f>Summary!D$41</x:f>
        <x:v>46357</x:v>
      </x:c>
      <x:c r="B1474" s="2" t="str">
        <x:f>'Inventory detail'!A348</x:f>
        <x:v>COIL</x:v>
      </x:c>
      <x:c r="C1474" s="2" t="str">
        <x:f>'Inventory detail'!B348</x:f>
        <x:v>10</x:v>
      </x:c>
      <x:c r="D1474" s="2" t="str">
        <x:f>'Inventory detail'!C348</x:f>
        <x:v>7CLR12-4</x:v>
      </x:c>
      <x:c r="E1474" s="10" t="n">
        <x:f>A348</x:f>
        <x:v>46327</x:v>
      </x:c>
      <x:c r="F1474" s="7" t="n">
        <x:f>O348</x:f>
        <x:v>2653.6643942505134</x:v>
      </x:c>
      <x:c r="G1474" s="7" t="n">
        <x:f>Q348</x:f>
        <x:v>0</x:v>
      </x:c>
      <x:c r="H1474" s="7" t="n">
        <x:f>R348</x:f>
        <x:v>0</x:v>
      </x:c>
      <x:c r="I1474" s="7" t="n">
        <x:f>SUMIFS('PO detail'!$W$490:$W$492,'PO detail'!$V$490:$V$492,"&gt;="&amp;E1474,'PO detail'!$V$490:$V$492,"&lt;"&amp;A1474)</x:f>
        <x:v>0</x:v>
      </x:c>
      <x:c r="J1474" s="7" t="n">
        <x:f>SUMIFS('PO detail'!$X$490:$X$492,'PO detail'!$V$490:$V$492,"&gt;="&amp;E1474,'PO detail'!$V$490:$V$492,"&lt;"&amp;A1474)</x:f>
        <x:v>0</x:v>
      </x:c>
      <x:c r="K1474" s="7" t="n">
        <x:f>SUMIFS('PO detail'!$Y$490:$Y$492,'PO detail'!$V$490:$V$492,"&gt;="&amp;E1474,'PO detail'!$V$490:$V$492,"&lt;"&amp;A1474)</x:f>
        <x:v>0</x:v>
      </x:c>
      <x:c r="L1474" s="7" t="n">
        <x:f>'Inventory detail'!F348*Summary!$K$5*(A1474-E1474)/Summary!$K$6</x:f>
        <x:v>451.74209445585217</x:v>
      </x:c>
      <x:c r="M1474" s="7" t="n">
        <x:f>MAX(0,H1474-L1474)</x:f>
        <x:v>0</x:v>
      </x:c>
      <x:c r="N1474" s="7" t="n">
        <x:f>MAX(0,L1474-H1474)</x:f>
        <x:v>451.74209445585217</x:v>
      </x:c>
      <x:c r="O1474" s="7" t="n">
        <x:f>MAX(0,F1474+I1474-N1474)</x:f>
        <x:v>2201.9222997946613</x:v>
      </x:c>
      <x:c r="P1474" s="7" t="n">
        <x:f>MAX(0,N1474-F1474-I1474)</x:f>
        <x:v>0</x:v>
      </x:c>
      <x:c r="Q1474" s="7" t="n">
        <x:f>MAX(0,G1474+J1474-P1474)</x:f>
        <x:v>0</x:v>
      </x:c>
      <x:c r="R1474" s="7" t="n">
        <x:f>M1474+MAX(0,K1474-MAX(0,P1474-G1474-J1474))</x:f>
        <x:v>0</x:v>
      </x:c>
      <x:c r="S1474" s="7" t="n">
        <x:f>SUM(O1474,Q1474,R1474)</x:f>
        <x:v>2201.9222997946613</x:v>
      </x:c>
      <x:c r="T1474" s="14" t="n">
        <x:f>'Inventory detail'!T348</x:f>
        <x:v>0.0392</x:v>
      </x:c>
      <x:c r="U1474" s="14" t="n">
        <x:f>'Inventory detail'!U348</x:f>
        <x:v>0.038453999999999995</x:v>
      </x:c>
      <x:c r="V1474" s="9" t="n">
        <x:f>O1474*T1474</x:f>
        <x:v>86.31535415195071</x:v>
      </x:c>
      <x:c r="W1474" s="9" t="n">
        <x:f>Q1474*T1474</x:f>
        <x:v>0</x:v>
      </x:c>
      <x:c r="X1474" s="9" t="n">
        <x:f>R1474*T1474</x:f>
        <x:v>0</x:v>
      </x:c>
      <x:c r="Y1474" s="9" t="n">
        <x:f>S1474*T1474</x:f>
        <x:v>86.31535415195071</x:v>
      </x:c>
      <x:c r="Z1474" s="9" t="n">
        <x:f>IF(ISNUMBER(U1474),S1474*(U1474-T1474),"n.a.")</x:f>
        <x:v>-1.6426340356468252</x:v>
      </x:c>
      <x:c r="AA1474" s="9" t="n">
        <x:f>IF(ISNUMBER(U1474),Y1474,0)</x:f>
        <x:v>86.31535415195071</x:v>
      </x:c>
      <x:c r="AB1474" s="7" t="n">
        <x:f>MAX(0,L1474-SUM(F1474:K1474))</x:f>
        <x:v>0</x:v>
      </x:c>
    </x:row>
    <x:row r="1475" ht="22" customHeight="1">
      <x:c r="A1475" s="18" t="n">
        <x:f>Summary!D$41</x:f>
        <x:v>46357</x:v>
      </x:c>
      <x:c r="B1475" s="2" t="str">
        <x:f>'Inventory detail'!A349</x:f>
        <x:v>COIL</x:v>
      </x:c>
      <x:c r="C1475" s="2" t="str">
        <x:f>'Inventory detail'!B349</x:f>
        <x:v>30</x:v>
      </x:c>
      <x:c r="D1475" s="2" t="str">
        <x:f>'Inventory detail'!C349</x:f>
        <x:v>9BLK36-4</x:v>
      </x:c>
      <x:c r="E1475" s="10" t="n">
        <x:f>A349</x:f>
        <x:v>46327</x:v>
      </x:c>
      <x:c r="F1475" s="7" t="n">
        <x:f>O349</x:f>
        <x:v>3553.6643942505134</x:v>
      </x:c>
      <x:c r="G1475" s="7" t="n">
        <x:f>Q349</x:f>
        <x:v>0</x:v>
      </x:c>
      <x:c r="H1475" s="7" t="n">
        <x:f>R349</x:f>
        <x:v>0</x:v>
      </x:c>
      <x:c r="I1475" s="7" t="n">
        <x:f>SUMIFS('PO detail'!$W$993:$W$997,'PO detail'!$V$993:$V$997,"&gt;="&amp;E1475,'PO detail'!$V$993:$V$997,"&lt;"&amp;A1475)</x:f>
        <x:v>0</x:v>
      </x:c>
      <x:c r="J1475" s="7" t="n">
        <x:f>SUMIFS('PO detail'!$X$993:$X$997,'PO detail'!$V$993:$V$997,"&gt;="&amp;E1475,'PO detail'!$V$993:$V$997,"&lt;"&amp;A1475)</x:f>
        <x:v>0</x:v>
      </x:c>
      <x:c r="K1475" s="7" t="n">
        <x:f>SUMIFS('PO detail'!$Y$993:$Y$997,'PO detail'!$V$993:$V$997,"&gt;="&amp;E1475,'PO detail'!$V$993:$V$997,"&lt;"&amp;A1475)</x:f>
        <x:v>0</x:v>
      </x:c>
      <x:c r="L1475" s="7" t="n">
        <x:f>'Inventory detail'!F349*Summary!$K$5*(A1475-E1475)/Summary!$K$6</x:f>
        <x:v>451.74209445585217</x:v>
      </x:c>
      <x:c r="M1475" s="7" t="n">
        <x:f>MAX(0,H1475-L1475)</x:f>
        <x:v>0</x:v>
      </x:c>
      <x:c r="N1475" s="7" t="n">
        <x:f>MAX(0,L1475-H1475)</x:f>
        <x:v>451.74209445585217</x:v>
      </x:c>
      <x:c r="O1475" s="7" t="n">
        <x:f>MAX(0,F1475+I1475-N1475)</x:f>
        <x:v>3101.9222997946613</x:v>
      </x:c>
      <x:c r="P1475" s="7" t="n">
        <x:f>MAX(0,N1475-F1475-I1475)</x:f>
        <x:v>0</x:v>
      </x:c>
      <x:c r="Q1475" s="7" t="n">
        <x:f>MAX(0,G1475+J1475-P1475)</x:f>
        <x:v>0</x:v>
      </x:c>
      <x:c r="R1475" s="7" t="n">
        <x:f>M1475+MAX(0,K1475-MAX(0,P1475-G1475-J1475))</x:f>
        <x:v>0</x:v>
      </x:c>
      <x:c r="S1475" s="7" t="n">
        <x:f>SUM(O1475,Q1475,R1475)</x:f>
        <x:v>3101.9222997946613</x:v>
      </x:c>
      <x:c r="T1475" s="14" t="n">
        <x:f>'Inventory detail'!T349</x:f>
        <x:v>0.1344</x:v>
      </x:c>
      <x:c r="U1475" s="14" t="n">
        <x:f>'Inventory detail'!U349</x:f>
        <x:v>0.131716</x:v>
      </x:c>
      <x:c r="V1475" s="9" t="n">
        <x:f>O1475*T1475</x:f>
        <x:v>416.8983570924025</x:v>
      </x:c>
      <x:c r="W1475" s="9" t="n">
        <x:f>Q1475*T1475</x:f>
        <x:v>0</x:v>
      </x:c>
      <x:c r="X1475" s="9" t="n">
        <x:f>R1475*T1475</x:f>
        <x:v>0</x:v>
      </x:c>
      <x:c r="Y1475" s="9" t="n">
        <x:f>S1475*T1475</x:f>
        <x:v>416.8983570924025</x:v>
      </x:c>
      <x:c r="Z1475" s="9" t="n">
        <x:f>IF(ISNUMBER(U1475),S1475*(U1475-T1475),"n.a.")</x:f>
        <x:v>-8.325559452648847</x:v>
      </x:c>
      <x:c r="AA1475" s="9" t="n">
        <x:f>IF(ISNUMBER(U1475),Y1475,0)</x:f>
        <x:v>416.8983570924025</x:v>
      </x:c>
      <x:c r="AB1475" s="7" t="n">
        <x:f>MAX(0,L1475-SUM(F1475:K1475))</x:f>
        <x:v>0</x:v>
      </x:c>
    </x:row>
    <x:row r="1476" ht="22" customHeight="1">
      <x:c r="A1476" s="18" t="n">
        <x:f>Summary!D$41</x:f>
        <x:v>46357</x:v>
      </x:c>
      <x:c r="B1476" s="2" t="str">
        <x:f>'Inventory detail'!A350</x:f>
        <x:v>POUC</x:v>
      </x:c>
      <x:c r="C1476" s="2" t="str">
        <x:f>'Inventory detail'!B350</x:f>
        <x:v>60</x:v>
      </x:c>
      <x:c r="D1476" s="2" t="str">
        <x:f>'Inventory detail'!C350</x:f>
        <x:v>JUM5</x:v>
      </x:c>
      <x:c r="E1476" s="10" t="n">
        <x:f>A350</x:f>
        <x:v>46327</x:v>
      </x:c>
      <x:c r="F1476" s="7" t="n">
        <x:f>O350</x:f>
        <x:v>0</x:v>
      </x:c>
      <x:c r="G1476" s="7" t="n">
        <x:f>Q350</x:f>
        <x:v>0</x:v>
      </x:c>
      <x:c r="H1476" s="7" t="n">
        <x:f>R350</x:f>
        <x:v>453.66439425051334</x:v>
      </x:c>
      <x:c r="I1476" s="7" t="n">
        <x:f>SUMIFS('PO detail'!$W$1743:$W$1743,'PO detail'!$V$1743:$V$1743,"&gt;="&amp;E1476,'PO detail'!$V$1743:$V$1743,"&lt;"&amp;A1476)</x:f>
        <x:v>0</x:v>
      </x:c>
      <x:c r="J1476" s="7" t="n">
        <x:f>SUMIFS('PO detail'!$X$1743:$X$1743,'PO detail'!$V$1743:$V$1743,"&gt;="&amp;E1476,'PO detail'!$V$1743:$V$1743,"&lt;"&amp;A1476)</x:f>
        <x:v>5000</x:v>
      </x:c>
      <x:c r="K1476" s="7" t="n">
        <x:f>SUMIFS('PO detail'!$Y$1743:$Y$1743,'PO detail'!$V$1743:$V$1743,"&gt;="&amp;E1476,'PO detail'!$V$1743:$V$1743,"&lt;"&amp;A1476)</x:f>
        <x:v>0</x:v>
      </x:c>
      <x:c r="L1476" s="7" t="n">
        <x:f>'Inventory detail'!F350*Summary!$K$5*(A1476-E1476)/Summary!$K$6</x:f>
        <x:v>451.74209445585217</x:v>
      </x:c>
      <x:c r="M1476" s="7" t="n">
        <x:f>MAX(0,H1476-L1476)</x:f>
        <x:v>1.9222997946611713</x:v>
      </x:c>
      <x:c r="N1476" s="7" t="n">
        <x:f>MAX(0,L1476-H1476)</x:f>
        <x:v>0</x:v>
      </x:c>
      <x:c r="O1476" s="7" t="n">
        <x:f>MAX(0,F1476+I1476-N1476)</x:f>
        <x:v>0</x:v>
      </x:c>
      <x:c r="P1476" s="7" t="n">
        <x:f>MAX(0,N1476-F1476-I1476)</x:f>
        <x:v>0</x:v>
      </x:c>
      <x:c r="Q1476" s="7" t="n">
        <x:f>MAX(0,G1476+J1476-P1476)</x:f>
        <x:v>5000</x:v>
      </x:c>
      <x:c r="R1476" s="7" t="n">
        <x:f>M1476+MAX(0,K1476-MAX(0,P1476-G1476-J1476))</x:f>
        <x:v>1.9222997946611713</x:v>
      </x:c>
      <x:c r="S1476" s="7" t="n">
        <x:f>SUM(O1476,Q1476,R1476)</x:f>
        <x:v>5001.922299794661</x:v>
      </x:c>
      <x:c r="T1476" s="14" t="n">
        <x:f>'Inventory detail'!T350</x:f>
        <x:v>0.0115</x:v>
      </x:c>
      <x:c r="U1476" s="14" t="n">
        <x:f>'Inventory detail'!U350</x:f>
        <x:v>0.012374999999999999</x:v>
      </x:c>
      <x:c r="V1476" s="9" t="n">
        <x:f>O1476*T1476</x:f>
        <x:v>0</x:v>
      </x:c>
      <x:c r="W1476" s="9" t="n">
        <x:f>Q1476*T1476</x:f>
        <x:v>57.5</x:v>
      </x:c>
      <x:c r="X1476" s="9" t="n">
        <x:f>R1476*T1476</x:f>
        <x:v>0.02210644763860347</x:v>
      </x:c>
      <x:c r="Y1476" s="9" t="n">
        <x:f>S1476*T1476</x:f>
        <x:v>57.5221064476386</x:v>
      </x:c>
      <x:c r="Z1476" s="9" t="n">
        <x:f>IF(ISNUMBER(U1476),S1476*(U1476-T1476),"n.a.")</x:f>
        <x:v>4.376682012320323</x:v>
      </x:c>
      <x:c r="AA1476" s="9" t="n">
        <x:f>IF(ISNUMBER(U1476),Y1476,0)</x:f>
        <x:v>57.5221064476386</x:v>
      </x:c>
      <x:c r="AB1476" s="7" t="n">
        <x:f>MAX(0,L1476-SUM(F1476:K1476))</x:f>
        <x:v>0</x:v>
      </x:c>
    </x:row>
    <x:row r="1477" ht="22" customHeight="1">
      <x:c r="A1477" s="18" t="n">
        <x:f>Summary!D$41</x:f>
        <x:v>46357</x:v>
      </x:c>
      <x:c r="B1477" s="2" t="str">
        <x:f>'Inventory detail'!A351</x:f>
        <x:v>POUC</x:v>
      </x:c>
      <x:c r="C1477" s="2" t="str">
        <x:f>'Inventory detail'!B351</x:f>
        <x:v>60</x:v>
      </x:c>
      <x:c r="D1477" s="2" t="str">
        <x:f>'Inventory detail'!C351</x:f>
        <x:v>SCH10</x:v>
      </x:c>
      <x:c r="E1477" s="10" t="n">
        <x:f>A351</x:f>
        <x:v>46327</x:v>
      </x:c>
      <x:c r="F1477" s="7" t="n">
        <x:f>O351</x:f>
        <x:v>0</x:v>
      </x:c>
      <x:c r="G1477" s="7" t="n">
        <x:f>Q351</x:f>
        <x:v>0</x:v>
      </x:c>
      <x:c r="H1477" s="7" t="n">
        <x:f>R351</x:f>
        <x:v>11153.664394250512</x:v>
      </x:c>
      <x:c r="I1477" s="7" t="n">
        <x:f>0</x:f>
        <x:v>0</x:v>
      </x:c>
      <x:c r="J1477" s="7" t="n">
        <x:f>0</x:f>
        <x:v>0</x:v>
      </x:c>
      <x:c r="K1477" s="7" t="n">
        <x:f>0</x:f>
        <x:v>0</x:v>
      </x:c>
      <x:c r="L1477" s="7" t="n">
        <x:f>'Inventory detail'!F351*Summary!$K$5*(A1477-E1477)/Summary!$K$6</x:f>
        <x:v>451.74209445585217</x:v>
      </x:c>
      <x:c r="M1477" s="7" t="n">
        <x:f>MAX(0,H1477-L1477)</x:f>
        <x:v>10701.92229979466</x:v>
      </x:c>
      <x:c r="N1477" s="7" t="n">
        <x:f>MAX(0,L1477-H1477)</x:f>
        <x:v>0</x:v>
      </x:c>
      <x:c r="O1477" s="7" t="n">
        <x:f>MAX(0,F1477+I1477-N1477)</x:f>
        <x:v>0</x:v>
      </x:c>
      <x:c r="P1477" s="7" t="n">
        <x:f>MAX(0,N1477-F1477-I1477)</x:f>
        <x:v>0</x:v>
      </x:c>
      <x:c r="Q1477" s="7" t="n">
        <x:f>MAX(0,G1477+J1477-P1477)</x:f>
        <x:v>0</x:v>
      </x:c>
      <x:c r="R1477" s="7" t="n">
        <x:f>M1477+MAX(0,K1477-MAX(0,P1477-G1477-J1477))</x:f>
        <x:v>10701.92229979466</x:v>
      </x:c>
      <x:c r="S1477" s="7" t="n">
        <x:f>SUM(O1477,Q1477,R1477)</x:f>
        <x:v>10701.92229979466</x:v>
      </x:c>
      <x:c r="T1477" s="14" t="n">
        <x:f>'Inventory detail'!T351</x:f>
        <x:v>0.014199999999999999</x:v>
      </x:c>
      <x:c r="U1477" s="14" t="n">
        <x:f>'Inventory detail'!U351</x:f>
        <x:v>0.01551</x:v>
      </x:c>
      <x:c r="V1477" s="9" t="n">
        <x:f>O1477*T1477</x:f>
        <x:v>0</x:v>
      </x:c>
      <x:c r="W1477" s="9" t="n">
        <x:f>Q1477*T1477</x:f>
        <x:v>0</x:v>
      </x:c>
      <x:c r="X1477" s="9" t="n">
        <x:f>R1477*T1477</x:f>
        <x:v>151.96729665708415</x:v>
      </x:c>
      <x:c r="Y1477" s="9" t="n">
        <x:f>S1477*T1477</x:f>
        <x:v>151.96729665708415</x:v>
      </x:c>
      <x:c r="Z1477" s="9" t="n">
        <x:f>IF(ISNUMBER(U1477),S1477*(U1477-T1477),"n.a.")</x:f>
        <x:v>14.01951821273101</x:v>
      </x:c>
      <x:c r="AA1477" s="9" t="n">
        <x:f>IF(ISNUMBER(U1477),Y1477,0)</x:f>
        <x:v>151.96729665708415</x:v>
      </x:c>
      <x:c r="AB1477" s="7" t="n">
        <x:f>MAX(0,L1477-SUM(F1477:K1477))</x:f>
        <x:v>0</x:v>
      </x:c>
    </x:row>
    <x:row r="1478" ht="22" customHeight="1">
      <x:c r="A1478" s="18" t="n">
        <x:f>Summary!D$41</x:f>
        <x:v>46357</x:v>
      </x:c>
      <x:c r="B1478" s="2" t="str">
        <x:f>'Inventory detail'!A352</x:f>
        <x:v>WIRE</x:v>
      </x:c>
      <x:c r="C1478" s="2" t="str">
        <x:f>'Inventory detail'!B352</x:f>
        <x:v>30</x:v>
      </x:c>
      <x:c r="D1478" s="2" t="str">
        <x:f>'Inventory detail'!C352</x:f>
        <x:v>DL716WHT</x:v>
      </x:c>
      <x:c r="E1478" s="10" t="n">
        <x:f>A352</x:f>
        <x:v>46327</x:v>
      </x:c>
      <x:c r="F1478" s="7" t="n">
        <x:f>O352</x:f>
        <x:v>0</x:v>
      </x:c>
      <x:c r="G1478" s="7" t="n">
        <x:f>Q352</x:f>
        <x:v>0</x:v>
      </x:c>
      <x:c r="H1478" s="7" t="n">
        <x:f>R352</x:f>
        <x:v>0</x:v>
      </x:c>
      <x:c r="I1478" s="7" t="n">
        <x:f>0</x:f>
        <x:v>0</x:v>
      </x:c>
      <x:c r="J1478" s="7" t="n">
        <x:f>0</x:f>
        <x:v>0</x:v>
      </x:c>
      <x:c r="K1478" s="7" t="n">
        <x:f>0</x:f>
        <x:v>0</x:v>
      </x:c>
      <x:c r="L1478" s="7" t="n">
        <x:f>'Inventory detail'!F352*Summary!$K$5*(A1478-E1478)/Summary!$K$6</x:f>
        <x:v>451.74209445585217</x:v>
      </x:c>
      <x:c r="M1478" s="7" t="n">
        <x:f>MAX(0,H1478-L1478)</x:f>
        <x:v>0</x:v>
      </x:c>
      <x:c r="N1478" s="7" t="n">
        <x:f>MAX(0,L1478-H1478)</x:f>
        <x:v>451.74209445585217</x:v>
      </x:c>
      <x:c r="O1478" s="7" t="n">
        <x:f>MAX(0,F1478+I1478-N1478)</x:f>
        <x:v>0</x:v>
      </x:c>
      <x:c r="P1478" s="7" t="n">
        <x:f>MAX(0,N1478-F1478-I1478)</x:f>
        <x:v>451.74209445585217</x:v>
      </x:c>
      <x:c r="Q1478" s="7" t="n">
        <x:f>MAX(0,G1478+J1478-P1478)</x:f>
        <x:v>0</x:v>
      </x:c>
      <x:c r="R1478" s="7" t="n">
        <x:f>M1478+MAX(0,K1478-MAX(0,P1478-G1478-J1478))</x:f>
        <x:v>0</x:v>
      </x:c>
      <x:c r="S1478" s="7" t="n">
        <x:f>SUM(O1478,Q1478,R1478)</x:f>
        <x:v>0</x:v>
      </x:c>
      <x:c r="T1478" s="14" t="n">
        <x:f>'Inventory detail'!T352</x:f>
        <x:v>0.0732</x:v>
      </x:c>
      <x:c r="U1478" s="14" t="n">
        <x:f>'Inventory detail'!U352</x:f>
        <x:v>0.0732</x:v>
      </x:c>
      <x:c r="V1478" s="9" t="n">
        <x:f>O1478*T1478</x:f>
        <x:v>0</x:v>
      </x:c>
      <x:c r="W1478" s="9" t="n">
        <x:f>Q1478*T1478</x:f>
        <x:v>0</x:v>
      </x:c>
      <x:c r="X1478" s="9" t="n">
        <x:f>R1478*T1478</x:f>
        <x:v>0</x:v>
      </x:c>
      <x:c r="Y1478" s="9" t="n">
        <x:f>S1478*T1478</x:f>
        <x:v>0</x:v>
      </x:c>
      <x:c r="Z1478" s="9" t="n">
        <x:f>IF(ISNUMBER(U1478),S1478*(U1478-T1478),"n.a.")</x:f>
        <x:v>0</x:v>
      </x:c>
      <x:c r="AA1478" s="9" t="n">
        <x:f>IF(ISNUMBER(U1478),Y1478,0)</x:f>
        <x:v>0</x:v>
      </x:c>
      <x:c r="AB1478" s="7" t="n">
        <x:f>MAX(0,L1478-SUM(F1478:K1478))</x:f>
        <x:v>451.74209445585217</x:v>
      </x:c>
    </x:row>
    <x:row r="1479" ht="22" customHeight="1">
      <x:c r="A1479" s="18" t="n">
        <x:f>Summary!D$41</x:f>
        <x:v>46357</x:v>
      </x:c>
      <x:c r="B1479" s="2" t="str">
        <x:f>'Inventory detail'!A353</x:f>
        <x:v>WIRE</x:v>
      </x:c>
      <x:c r="C1479" s="2" t="str">
        <x:f>'Inventory detail'!B353</x:f>
        <x:v>30</x:v>
      </x:c>
      <x:c r="D1479" s="2" t="str">
        <x:f>'Inventory detail'!C353</x:f>
        <x:v>DL058BLK</x:v>
      </x:c>
      <x:c r="E1479" s="10" t="n">
        <x:f>A353</x:f>
        <x:v>46327</x:v>
      </x:c>
      <x:c r="F1479" s="7" t="n">
        <x:f>O353</x:f>
        <x:v>0</x:v>
      </x:c>
      <x:c r="G1479" s="7" t="n">
        <x:f>Q353</x:f>
        <x:v>0</x:v>
      </x:c>
      <x:c r="H1479" s="7" t="n">
        <x:f>R353</x:f>
        <x:v>806.807885010267</x:v>
      </x:c>
      <x:c r="I1479" s="7" t="n">
        <x:f>0</x:f>
        <x:v>0</x:v>
      </x:c>
      <x:c r="J1479" s="7" t="n">
        <x:f>0</x:f>
        <x:v>0</x:v>
      </x:c>
      <x:c r="K1479" s="7" t="n">
        <x:f>0</x:f>
        <x:v>0</x:v>
      </x:c>
      <x:c r="L1479" s="7" t="n">
        <x:f>'Inventory detail'!F353*Summary!$K$5*(A1479-E1479)/Summary!$K$6</x:f>
        <x:v>447.64188911704315</x:v>
      </x:c>
      <x:c r="M1479" s="7" t="n">
        <x:f>MAX(0,H1479-L1479)</x:f>
        <x:v>359.16599589322385</x:v>
      </x:c>
      <x:c r="N1479" s="7" t="n">
        <x:f>MAX(0,L1479-H1479)</x:f>
        <x:v>0</x:v>
      </x:c>
      <x:c r="O1479" s="7" t="n">
        <x:f>MAX(0,F1479+I1479-N1479)</x:f>
        <x:v>0</x:v>
      </x:c>
      <x:c r="P1479" s="7" t="n">
        <x:f>MAX(0,N1479-F1479-I1479)</x:f>
        <x:v>0</x:v>
      </x:c>
      <x:c r="Q1479" s="7" t="n">
        <x:f>MAX(0,G1479+J1479-P1479)</x:f>
        <x:v>0</x:v>
      </x:c>
      <x:c r="R1479" s="7" t="n">
        <x:f>M1479+MAX(0,K1479-MAX(0,P1479-G1479-J1479))</x:f>
        <x:v>359.16599589322385</x:v>
      </x:c>
      <x:c r="S1479" s="7" t="n">
        <x:f>SUM(O1479,Q1479,R1479)</x:f>
        <x:v>359.16599589322385</x:v>
      </x:c>
      <x:c r="T1479" s="14" t="n">
        <x:f>'Inventory detail'!T353</x:f>
        <x:v>0.1082</x:v>
      </x:c>
      <x:c r="U1479" s="14" t="n">
        <x:f>'Inventory detail'!U353</x:f>
        <x:v>0.1082</x:v>
      </x:c>
      <x:c r="V1479" s="9" t="n">
        <x:f>O1479*T1479</x:f>
        <x:v>0</x:v>
      </x:c>
      <x:c r="W1479" s="9" t="n">
        <x:f>Q1479*T1479</x:f>
        <x:v>0</x:v>
      </x:c>
      <x:c r="X1479" s="9" t="n">
        <x:f>R1479*T1479</x:f>
        <x:v>38.86176075564682</x:v>
      </x:c>
      <x:c r="Y1479" s="9" t="n">
        <x:f>S1479*T1479</x:f>
        <x:v>38.86176075564682</x:v>
      </x:c>
      <x:c r="Z1479" s="9" t="n">
        <x:f>IF(ISNUMBER(U1479),S1479*(U1479-T1479),"n.a.")</x:f>
        <x:v>0</x:v>
      </x:c>
      <x:c r="AA1479" s="9" t="n">
        <x:f>IF(ISNUMBER(U1479),Y1479,0)</x:f>
        <x:v>38.86176075564682</x:v>
      </x:c>
      <x:c r="AB1479" s="7" t="n">
        <x:f>MAX(0,L1479-SUM(F1479:K1479))</x:f>
        <x:v>0</x:v>
      </x:c>
    </x:row>
    <x:row r="1480" ht="22" customHeight="1">
      <x:c r="A1480" s="18" t="n">
        <x:f>Summary!D$41</x:f>
        <x:v>46357</x:v>
      </x:c>
      <x:c r="B1480" s="2" t="str">
        <x:f>'Inventory detail'!A354</x:f>
        <x:v>COIL</x:v>
      </x:c>
      <x:c r="C1480" s="2" t="str">
        <x:f>'Inventory detail'!B354</x:f>
        <x:v>60</x:v>
      </x:c>
      <x:c r="D1480" s="2" t="str">
        <x:f>'Inventory detail'!C354</x:f>
        <x:v>11WHT12-4</x:v>
      </x:c>
      <x:c r="E1480" s="10" t="n">
        <x:f>A354</x:f>
        <x:v>46327</x:v>
      </x:c>
      <x:c r="F1480" s="7" t="n">
        <x:f>O354</x:f>
        <x:v>2459.958932238193</x:v>
      </x:c>
      <x:c r="G1480" s="7" t="n">
        <x:f>Q354</x:f>
        <x:v>0</x:v>
      </x:c>
      <x:c r="H1480" s="7" t="n">
        <x:f>R354</x:f>
        <x:v>0</x:v>
      </x:c>
      <x:c r="I1480" s="7" t="n">
        <x:f>SUMIFS('PO detail'!$W$1053:$W$1054,'PO detail'!$V$1053:$V$1054,"&gt;="&amp;E1480,'PO detail'!$V$1053:$V$1054,"&lt;"&amp;A1480)</x:f>
        <x:v>0</x:v>
      </x:c>
      <x:c r="J1480" s="7" t="n">
        <x:f>SUMIFS('PO detail'!$X$1053:$X$1054,'PO detail'!$V$1053:$V$1054,"&gt;="&amp;E1480,'PO detail'!$V$1053:$V$1054,"&lt;"&amp;A1480)</x:f>
        <x:v>0</x:v>
      </x:c>
      <x:c r="K1480" s="7" t="n">
        <x:f>SUMIFS('PO detail'!$Y$1053:$Y$1054,'PO detail'!$V$1053:$V$1054,"&gt;="&amp;E1480,'PO detail'!$V$1053:$V$1054,"&lt;"&amp;A1480)</x:f>
        <x:v>0</x:v>
      </x:c>
      <x:c r="L1480" s="7" t="n">
        <x:f>'Inventory detail'!F354*Summary!$K$5*(A1480-E1480)/Summary!$K$6</x:f>
        <x:v>443.53182751540044</x:v>
      </x:c>
      <x:c r="M1480" s="7" t="n">
        <x:f>MAX(0,H1480-L1480)</x:f>
        <x:v>0</x:v>
      </x:c>
      <x:c r="N1480" s="7" t="n">
        <x:f>MAX(0,L1480-H1480)</x:f>
        <x:v>443.53182751540044</x:v>
      </x:c>
      <x:c r="O1480" s="7" t="n">
        <x:f>MAX(0,F1480+I1480-N1480)</x:f>
        <x:v>2016.4271047227926</x:v>
      </x:c>
      <x:c r="P1480" s="7" t="n">
        <x:f>MAX(0,N1480-F1480-I1480)</x:f>
        <x:v>0</x:v>
      </x:c>
      <x:c r="Q1480" s="7" t="n">
        <x:f>MAX(0,G1480+J1480-P1480)</x:f>
        <x:v>0</x:v>
      </x:c>
      <x:c r="R1480" s="7" t="n">
        <x:f>M1480+MAX(0,K1480-MAX(0,P1480-G1480-J1480))</x:f>
        <x:v>0</x:v>
      </x:c>
      <x:c r="S1480" s="7" t="n">
        <x:f>SUM(O1480,Q1480,R1480)</x:f>
        <x:v>2016.4271047227926</x:v>
      </x:c>
      <x:c r="T1480" s="14" t="n">
        <x:f>'Inventory detail'!T354</x:f>
        <x:v>0.0682</x:v>
      </x:c>
      <x:c r="U1480" s="14" t="n">
        <x:f>'Inventory detail'!U354</x:f>
        <x:v>0.0668525</x:v>
      </x:c>
      <x:c r="V1480" s="9" t="n">
        <x:f>O1480*T1480</x:f>
        <x:v>137.52032854209446</x:v>
      </x:c>
      <x:c r="W1480" s="9" t="n">
        <x:f>Q1480*T1480</x:f>
        <x:v>0</x:v>
      </x:c>
      <x:c r="X1480" s="9" t="n">
        <x:f>R1480*T1480</x:f>
        <x:v>0</x:v>
      </x:c>
      <x:c r="Y1480" s="9" t="n">
        <x:f>S1480*T1480</x:f>
        <x:v>137.52032854209446</x:v>
      </x:c>
      <x:c r="Z1480" s="9" t="n">
        <x:f>IF(ISNUMBER(U1480),S1480*(U1480-T1480),"n.a.")</x:f>
        <x:v>-2.717135523613966</x:v>
      </x:c>
      <x:c r="AA1480" s="9" t="n">
        <x:f>IF(ISNUMBER(U1480),Y1480,0)</x:f>
        <x:v>137.52032854209446</x:v>
      </x:c>
      <x:c r="AB1480" s="7" t="n">
        <x:f>MAX(0,L1480-SUM(F1480:K1480))</x:f>
        <x:v>0</x:v>
      </x:c>
    </x:row>
    <x:row r="1481" ht="22" customHeight="1">
      <x:c r="A1481" s="18" t="n">
        <x:f>Summary!D$41</x:f>
        <x:v>46357</x:v>
      </x:c>
      <x:c r="B1481" s="2" t="str">
        <x:f>'Inventory detail'!A355</x:f>
        <x:v>COIL</x:v>
      </x:c>
      <x:c r="C1481" s="2" t="str">
        <x:f>'Inventory detail'!B355</x:f>
        <x:v>60</x:v>
      </x:c>
      <x:c r="D1481" s="2" t="str">
        <x:f>'Inventory detail'!C355</x:f>
        <x:v>25NAV12-4</x:v>
      </x:c>
      <x:c r="E1481" s="10" t="n">
        <x:f>A355</x:f>
        <x:v>46327</x:v>
      </x:c>
      <x:c r="F1481" s="7" t="n">
        <x:f>O355</x:f>
        <x:v>1159.958932238193</x:v>
      </x:c>
      <x:c r="G1481" s="7" t="n">
        <x:f>Q355</x:f>
        <x:v>0</x:v>
      </x:c>
      <x:c r="H1481" s="7" t="n">
        <x:f>R355</x:f>
        <x:v>0</x:v>
      </x:c>
      <x:c r="I1481" s="7" t="n">
        <x:f>SUMIFS('PO detail'!$W$1240:$W$1243,'PO detail'!$V$1240:$V$1243,"&gt;="&amp;E1481,'PO detail'!$V$1240:$V$1243,"&lt;"&amp;A1481)</x:f>
        <x:v>1200</x:v>
      </x:c>
      <x:c r="J1481" s="7" t="n">
        <x:f>SUMIFS('PO detail'!$X$1240:$X$1243,'PO detail'!$V$1240:$V$1243,"&gt;="&amp;E1481,'PO detail'!$V$1240:$V$1243,"&lt;"&amp;A1481)</x:f>
        <x:v>0</x:v>
      </x:c>
      <x:c r="K1481" s="7" t="n">
        <x:f>SUMIFS('PO detail'!$Y$1240:$Y$1243,'PO detail'!$V$1240:$V$1243,"&gt;="&amp;E1481,'PO detail'!$V$1240:$V$1243,"&lt;"&amp;A1481)</x:f>
        <x:v>0</x:v>
      </x:c>
      <x:c r="L1481" s="7" t="n">
        <x:f>'Inventory detail'!F355*Summary!$K$5*(A1481-E1481)/Summary!$K$6</x:f>
        <x:v>443.53182751540044</x:v>
      </x:c>
      <x:c r="M1481" s="7" t="n">
        <x:f>MAX(0,H1481-L1481)</x:f>
        <x:v>0</x:v>
      </x:c>
      <x:c r="N1481" s="7" t="n">
        <x:f>MAX(0,L1481-H1481)</x:f>
        <x:v>443.53182751540044</x:v>
      </x:c>
      <x:c r="O1481" s="7" t="n">
        <x:f>MAX(0,F1481+I1481-N1481)</x:f>
        <x:v>1916.4271047227926</x:v>
      </x:c>
      <x:c r="P1481" s="7" t="n">
        <x:f>MAX(0,N1481-F1481-I1481)</x:f>
        <x:v>0</x:v>
      </x:c>
      <x:c r="Q1481" s="7" t="n">
        <x:f>MAX(0,G1481+J1481-P1481)</x:f>
        <x:v>0</x:v>
      </x:c>
      <x:c r="R1481" s="7" t="n">
        <x:f>M1481+MAX(0,K1481-MAX(0,P1481-G1481-J1481))</x:f>
        <x:v>0</x:v>
      </x:c>
      <x:c r="S1481" s="7" t="n">
        <x:f>SUM(O1481,Q1481,R1481)</x:f>
        <x:v>1916.4271047227926</x:v>
      </x:c>
      <x:c r="T1481" s="14" t="n">
        <x:f>'Inventory detail'!T355</x:f>
        <x:v>0.2144</x:v>
      </x:c>
      <x:c r="U1481" s="14" t="n">
        <x:f>'Inventory detail'!U355</x:f>
        <x:v>0.2100605</x:v>
      </x:c>
      <x:c r="V1481" s="9" t="n">
        <x:f>O1481*T1481</x:f>
        <x:v>410.88197125256676</x:v>
      </x:c>
      <x:c r="W1481" s="9" t="n">
        <x:f>Q1481*T1481</x:f>
        <x:v>0</x:v>
      </x:c>
      <x:c r="X1481" s="9" t="n">
        <x:f>R1481*T1481</x:f>
        <x:v>0</x:v>
      </x:c>
      <x:c r="Y1481" s="9" t="n">
        <x:f>S1481*T1481</x:f>
        <x:v>410.88197125256676</x:v>
      </x:c>
      <x:c r="Z1481" s="9" t="n">
        <x:f>IF(ISNUMBER(U1481),S1481*(U1481-T1481),"n.a.")</x:f>
        <x:v>-8.31633542094455</x:v>
      </x:c>
      <x:c r="AA1481" s="9" t="n">
        <x:f>IF(ISNUMBER(U1481),Y1481,0)</x:f>
        <x:v>410.88197125256676</x:v>
      </x:c>
      <x:c r="AB1481" s="7" t="n">
        <x:f>MAX(0,L1481-SUM(F1481:K1481))</x:f>
        <x:v>0</x:v>
      </x:c>
    </x:row>
    <x:row r="1482" ht="22" customHeight="1">
      <x:c r="A1482" s="18" t="n">
        <x:f>Summary!D$41</x:f>
        <x:v>46357</x:v>
      </x:c>
      <x:c r="B1482" s="2" t="str">
        <x:f>'Inventory detail'!A356</x:f>
        <x:v>POUC</x:v>
      </x:c>
      <x:c r="C1482" s="2" t="str">
        <x:f>'Inventory detail'!B356</x:f>
        <x:v>10</x:v>
      </x:c>
      <x:c r="D1482" s="2" t="str">
        <x:f>'Inventory detail'!C356</x:f>
        <x:v>LUGWO10</x:v>
      </x:c>
      <x:c r="E1482" s="10" t="n">
        <x:f>A356</x:f>
        <x:v>46327</x:v>
      </x:c>
      <x:c r="F1482" s="7" t="n">
        <x:f>O356</x:f>
        <x:v>5000</x:v>
      </x:c>
      <x:c r="G1482" s="7" t="n">
        <x:f>Q356</x:f>
        <x:v>0</x:v>
      </x:c>
      <x:c r="H1482" s="7" t="n">
        <x:f>R356</x:f>
        <x:v>1059.958932238193</x:v>
      </x:c>
      <x:c r="I1482" s="7" t="n">
        <x:f>SUMIFS('PO detail'!$W$1553:$W$1553,'PO detail'!$V$1553:$V$1553,"&gt;="&amp;E1482,'PO detail'!$V$1553:$V$1553,"&lt;"&amp;A1482)</x:f>
        <x:v>0</x:v>
      </x:c>
      <x:c r="J1482" s="7" t="n">
        <x:f>SUMIFS('PO detail'!$X$1553:$X$1553,'PO detail'!$V$1553:$V$1553,"&gt;="&amp;E1482,'PO detail'!$V$1553:$V$1553,"&lt;"&amp;A1482)</x:f>
        <x:v>0</x:v>
      </x:c>
      <x:c r="K1482" s="7" t="n">
        <x:f>SUMIFS('PO detail'!$Y$1553:$Y$1553,'PO detail'!$V$1553:$V$1553,"&gt;="&amp;E1482,'PO detail'!$V$1553:$V$1553,"&lt;"&amp;A1482)</x:f>
        <x:v>0</x:v>
      </x:c>
      <x:c r="L1482" s="7" t="n">
        <x:f>'Inventory detail'!F356*Summary!$K$5*(A1482-E1482)/Summary!$K$6</x:f>
        <x:v>443.53182751540044</x:v>
      </x:c>
      <x:c r="M1482" s="7" t="n">
        <x:f>MAX(0,H1482-L1482)</x:f>
        <x:v>616.4271047227926</x:v>
      </x:c>
      <x:c r="N1482" s="7" t="n">
        <x:f>MAX(0,L1482-H1482)</x:f>
        <x:v>0</x:v>
      </x:c>
      <x:c r="O1482" s="7" t="n">
        <x:f>MAX(0,F1482+I1482-N1482)</x:f>
        <x:v>5000</x:v>
      </x:c>
      <x:c r="P1482" s="7" t="n">
        <x:f>MAX(0,N1482-F1482-I1482)</x:f>
        <x:v>0</x:v>
      </x:c>
      <x:c r="Q1482" s="7" t="n">
        <x:f>MAX(0,G1482+J1482-P1482)</x:f>
        <x:v>0</x:v>
      </x:c>
      <x:c r="R1482" s="7" t="n">
        <x:f>M1482+MAX(0,K1482-MAX(0,P1482-G1482-J1482))</x:f>
        <x:v>616.4271047227926</x:v>
      </x:c>
      <x:c r="S1482" s="7" t="n">
        <x:f>SUM(O1482,Q1482,R1482)</x:f>
        <x:v>5616.427104722792</x:v>
      </x:c>
      <x:c r="T1482" s="14" t="n">
        <x:f>'Inventory detail'!T356</x:f>
        <x:v>0.016399999999999998</x:v>
      </x:c>
      <x:c r="U1482" s="14" t="n">
        <x:f>'Inventory detail'!U356</x:f>
        <x:v>0.017985</x:v>
      </x:c>
      <x:c r="V1482" s="9" t="n">
        <x:f>O1482*T1482</x:f>
        <x:v>81.99999999999999</x:v>
      </x:c>
      <x:c r="W1482" s="9" t="n">
        <x:f>Q1482*T1482</x:f>
        <x:v>0</x:v>
      </x:c>
      <x:c r="X1482" s="9" t="n">
        <x:f>R1482*T1482</x:f>
        <x:v>10.109404517453797</x:v>
      </x:c>
      <x:c r="Y1482" s="9" t="n">
        <x:f>S1482*T1482</x:f>
        <x:v>92.10940451745378</x:v>
      </x:c>
      <x:c r="Z1482" s="9" t="n">
        <x:f>IF(ISNUMBER(U1482),S1482*(U1482-T1482),"n.a.")</x:f>
        <x:v>8.902036960985642</x:v>
      </x:c>
      <x:c r="AA1482" s="9" t="n">
        <x:f>IF(ISNUMBER(U1482),Y1482,0)</x:f>
        <x:v>92.10940451745378</x:v>
      </x:c>
      <x:c r="AB1482" s="7" t="n">
        <x:f>MAX(0,L1482-SUM(F1482:K1482))</x:f>
        <x:v>0</x:v>
      </x:c>
    </x:row>
    <x:row r="1483" ht="22" customHeight="1">
      <x:c r="A1483" s="18" t="n">
        <x:f>Summary!D$41</x:f>
        <x:v>46357</x:v>
      </x:c>
      <x:c r="B1483" s="2" t="str">
        <x:f>'Inventory detail'!A357</x:f>
        <x:v>WIRE</x:v>
      </x:c>
      <x:c r="C1483" s="2" t="str">
        <x:f>'Inventory detail'!B357</x:f>
        <x:v>30</x:v>
      </x:c>
      <x:c r="D1483" s="2" t="str">
        <x:f>'Inventory detail'!C357</x:f>
        <x:v>DL038SIL</x:v>
      </x:c>
      <x:c r="E1483" s="10" t="n">
        <x:f>A357</x:f>
        <x:v>46327</x:v>
      </x:c>
      <x:c r="F1483" s="7" t="n">
        <x:f>O357</x:f>
        <x:v>0</x:v>
      </x:c>
      <x:c r="G1483" s="7" t="n">
        <x:f>Q357</x:f>
        <x:v>0</x:v>
      </x:c>
      <x:c r="H1483" s="7" t="n">
        <x:f>R357</x:f>
        <x:v>4759.958932238193</x:v>
      </x:c>
      <x:c r="I1483" s="7" t="n">
        <x:f>0</x:f>
        <x:v>0</x:v>
      </x:c>
      <x:c r="J1483" s="7" t="n">
        <x:f>0</x:f>
        <x:v>0</x:v>
      </x:c>
      <x:c r="K1483" s="7" t="n">
        <x:f>0</x:f>
        <x:v>0</x:v>
      </x:c>
      <x:c r="L1483" s="7" t="n">
        <x:f>'Inventory detail'!F357*Summary!$K$5*(A1483-E1483)/Summary!$K$6</x:f>
        <x:v>443.53182751540044</x:v>
      </x:c>
      <x:c r="M1483" s="7" t="n">
        <x:f>MAX(0,H1483-L1483)</x:f>
        <x:v>4316.427104722792</x:v>
      </x:c>
      <x:c r="N1483" s="7" t="n">
        <x:f>MAX(0,L1483-H1483)</x:f>
        <x:v>0</x:v>
      </x:c>
      <x:c r="O1483" s="7" t="n">
        <x:f>MAX(0,F1483+I1483-N1483)</x:f>
        <x:v>0</x:v>
      </x:c>
      <x:c r="P1483" s="7" t="n">
        <x:f>MAX(0,N1483-F1483-I1483)</x:f>
        <x:v>0</x:v>
      </x:c>
      <x:c r="Q1483" s="7" t="n">
        <x:f>MAX(0,G1483+J1483-P1483)</x:f>
        <x:v>0</x:v>
      </x:c>
      <x:c r="R1483" s="7" t="n">
        <x:f>M1483+MAX(0,K1483-MAX(0,P1483-G1483-J1483))</x:f>
        <x:v>4316.427104722792</x:v>
      </x:c>
      <x:c r="S1483" s="7" t="n">
        <x:f>SUM(O1483,Q1483,R1483)</x:f>
        <x:v>4316.427104722792</x:v>
      </x:c>
      <x:c r="T1483" s="14" t="n">
        <x:f>'Inventory detail'!T357</x:f>
        <x:v>0.056299999999999996</x:v>
      </x:c>
      <x:c r="U1483" s="14" t="n">
        <x:f>'Inventory detail'!U357</x:f>
        <x:v>0.056299999999999996</x:v>
      </x:c>
      <x:c r="V1483" s="9" t="n">
        <x:f>O1483*T1483</x:f>
        <x:v>0</x:v>
      </x:c>
      <x:c r="W1483" s="9" t="n">
        <x:f>Q1483*T1483</x:f>
        <x:v>0</x:v>
      </x:c>
      <x:c r="X1483" s="9" t="n">
        <x:f>R1483*T1483</x:f>
        <x:v>243.01484599589318</x:v>
      </x:c>
      <x:c r="Y1483" s="9" t="n">
        <x:f>S1483*T1483</x:f>
        <x:v>243.01484599589318</x:v>
      </x:c>
      <x:c r="Z1483" s="9" t="n">
        <x:f>IF(ISNUMBER(U1483),S1483*(U1483-T1483),"n.a.")</x:f>
        <x:v>0</x:v>
      </x:c>
      <x:c r="AA1483" s="9" t="n">
        <x:f>IF(ISNUMBER(U1483),Y1483,0)</x:f>
        <x:v>243.01484599589318</x:v>
      </x:c>
      <x:c r="AB1483" s="7" t="n">
        <x:f>MAX(0,L1483-SUM(F1483:K1483))</x:f>
        <x:v>0</x:v>
      </x:c>
    </x:row>
    <x:row r="1484" ht="22" customHeight="1">
      <x:c r="A1484" s="18" t="n">
        <x:f>Summary!D$41</x:f>
        <x:v>46357</x:v>
      </x:c>
      <x:c r="B1484" s="2" t="str">
        <x:f>'Inventory detail'!A358</x:f>
        <x:v>POUC</x:v>
      </x:c>
      <x:c r="C1484" s="2" t="str">
        <x:f>'Inventory detail'!B358</x:f>
        <x:v>30</x:v>
      </x:c>
      <x:c r="D1484" s="2" t="str">
        <x:f>'Inventory detail'!C358</x:f>
        <x:v>SMEN10</x:v>
      </x:c>
      <x:c r="E1484" s="10" t="n">
        <x:f>A358</x:f>
        <x:v>46327</x:v>
      </x:c>
      <x:c r="F1484" s="7" t="n">
        <x:f>O358</x:f>
        <x:v>4363.1099794661195</x:v>
      </x:c>
      <x:c r="G1484" s="7" t="n">
        <x:f>Q358</x:f>
        <x:v>0</x:v>
      </x:c>
      <x:c r="H1484" s="7" t="n">
        <x:f>R358</x:f>
        <x:v>0</x:v>
      </x:c>
      <x:c r="I1484" s="7" t="n">
        <x:f>SUMIFS('PO detail'!$W$1707:$W$1708,'PO detail'!$V$1707:$V$1708,"&gt;="&amp;E1484,'PO detail'!$V$1707:$V$1708,"&lt;"&amp;A1484)</x:f>
        <x:v>0</x:v>
      </x:c>
      <x:c r="J1484" s="7" t="n">
        <x:f>SUMIFS('PO detail'!$X$1707:$X$1708,'PO detail'!$V$1707:$V$1708,"&gt;="&amp;E1484,'PO detail'!$V$1707:$V$1708,"&lt;"&amp;A1484)</x:f>
        <x:v>0</x:v>
      </x:c>
      <x:c r="K1484" s="7" t="n">
        <x:f>SUMIFS('PO detail'!$Y$1707:$Y$1708,'PO detail'!$V$1707:$V$1708,"&gt;="&amp;E1484,'PO detail'!$V$1707:$V$1708,"&lt;"&amp;A1484)</x:f>
        <x:v>0</x:v>
      </x:c>
      <x:c r="L1484" s="7" t="n">
        <x:f>'Inventory detail'!F358*Summary!$K$5*(A1484-E1484)/Summary!$K$6</x:f>
        <x:v>439.42176591375767</x:v>
      </x:c>
      <x:c r="M1484" s="7" t="n">
        <x:f>MAX(0,H1484-L1484)</x:f>
        <x:v>0</x:v>
      </x:c>
      <x:c r="N1484" s="7" t="n">
        <x:f>MAX(0,L1484-H1484)</x:f>
        <x:v>439.42176591375767</x:v>
      </x:c>
      <x:c r="O1484" s="7" t="n">
        <x:f>MAX(0,F1484+I1484-N1484)</x:f>
        <x:v>3923.688213552362</x:v>
      </x:c>
      <x:c r="P1484" s="7" t="n">
        <x:f>MAX(0,N1484-F1484-I1484)</x:f>
        <x:v>0</x:v>
      </x:c>
      <x:c r="Q1484" s="7" t="n">
        <x:f>MAX(0,G1484+J1484-P1484)</x:f>
        <x:v>0</x:v>
      </x:c>
      <x:c r="R1484" s="7" t="n">
        <x:f>M1484+MAX(0,K1484-MAX(0,P1484-G1484-J1484))</x:f>
        <x:v>0</x:v>
      </x:c>
      <x:c r="S1484" s="7" t="n">
        <x:f>SUM(O1484,Q1484,R1484)</x:f>
        <x:v>3923.688213552362</x:v>
      </x:c>
      <x:c r="T1484" s="14" t="n">
        <x:f>'Inventory detail'!T358</x:f>
        <x:v>0.2783</x:v>
      </x:c>
      <x:c r="U1484" s="14" t="n">
        <x:f>'Inventory detail'!U358</x:f>
        <x:v>0.303435</x:v>
      </x:c>
      <x:c r="V1484" s="9" t="n">
        <x:f>O1484*T1484</x:f>
        <x:v>1091.9624298316223</x:v>
      </x:c>
      <x:c r="W1484" s="9" t="n">
        <x:f>Q1484*T1484</x:f>
        <x:v>0</x:v>
      </x:c>
      <x:c r="X1484" s="9" t="n">
        <x:f>R1484*T1484</x:f>
        <x:v>0</x:v>
      </x:c>
      <x:c r="Y1484" s="9" t="n">
        <x:f>S1484*T1484</x:f>
        <x:v>1091.9624298316223</x:v>
      </x:c>
      <x:c r="Z1484" s="9" t="n">
        <x:f>IF(ISNUMBER(U1484),S1484*(U1484-T1484),"n.a.")</x:f>
        <x:v>98.62190324763868</x:v>
      </x:c>
      <x:c r="AA1484" s="9" t="n">
        <x:f>IF(ISNUMBER(U1484),Y1484,0)</x:f>
        <x:v>1091.9624298316223</x:v>
      </x:c>
      <x:c r="AB1484" s="7" t="n">
        <x:f>MAX(0,L1484-SUM(F1484:K1484))</x:f>
        <x:v>0</x:v>
      </x:c>
    </x:row>
    <x:row r="1485" ht="22" customHeight="1">
      <x:c r="A1485" s="18" t="n">
        <x:f>Summary!D$41</x:f>
        <x:v>46357</x:v>
      </x:c>
      <x:c r="B1485" s="2" t="str">
        <x:f>'Inventory detail'!A359</x:f>
        <x:v>POUC</x:v>
      </x:c>
      <x:c r="C1485" s="2" t="str">
        <x:f>'Inventory detail'!B359</x:f>
        <x:v>30</x:v>
      </x:c>
      <x:c r="D1485" s="2" t="str">
        <x:f>'Inventory detail'!C359</x:f>
        <x:v>MIL5</x:v>
      </x:c>
      <x:c r="E1485" s="10" t="n">
        <x:f>A359</x:f>
        <x:v>46327</x:v>
      </x:c>
      <x:c r="F1485" s="7" t="n">
        <x:f>O359</x:f>
        <x:v>0</x:v>
      </x:c>
      <x:c r="G1485" s="7" t="n">
        <x:f>Q359</x:f>
        <x:v>0</x:v>
      </x:c>
      <x:c r="H1485" s="7" t="n">
        <x:f>R359</x:f>
        <x:v>1666.2534702258727</x:v>
      </x:c>
      <x:c r="I1485" s="7" t="n">
        <x:f>0</x:f>
        <x:v>0</x:v>
      </x:c>
      <x:c r="J1485" s="7" t="n">
        <x:f>0</x:f>
        <x:v>0</x:v>
      </x:c>
      <x:c r="K1485" s="7" t="n">
        <x:f>0</x:f>
        <x:v>0</x:v>
      </x:c>
      <x:c r="L1485" s="7" t="n">
        <x:f>'Inventory detail'!F359*Summary!$K$5*(A1485-E1485)/Summary!$K$6</x:f>
        <x:v>435.3215605749487</x:v>
      </x:c>
      <x:c r="M1485" s="7" t="n">
        <x:f>MAX(0,H1485-L1485)</x:f>
        <x:v>1230.931909650924</x:v>
      </x:c>
      <x:c r="N1485" s="7" t="n">
        <x:f>MAX(0,L1485-H1485)</x:f>
        <x:v>0</x:v>
      </x:c>
      <x:c r="O1485" s="7" t="n">
        <x:f>MAX(0,F1485+I1485-N1485)</x:f>
        <x:v>0</x:v>
      </x:c>
      <x:c r="P1485" s="7" t="n">
        <x:f>MAX(0,N1485-F1485-I1485)</x:f>
        <x:v>0</x:v>
      </x:c>
      <x:c r="Q1485" s="7" t="n">
        <x:f>MAX(0,G1485+J1485-P1485)</x:f>
        <x:v>0</x:v>
      </x:c>
      <x:c r="R1485" s="7" t="n">
        <x:f>M1485+MAX(0,K1485-MAX(0,P1485-G1485-J1485))</x:f>
        <x:v>1230.931909650924</x:v>
      </x:c>
      <x:c r="S1485" s="7" t="n">
        <x:f>SUM(O1485,Q1485,R1485)</x:f>
        <x:v>1230.931909650924</x:v>
      </x:c>
      <x:c r="T1485" s="14" t="n">
        <x:f>'Inventory detail'!T359</x:f>
        <x:v>0.008100000000000001</x:v>
      </x:c>
      <x:c r="U1485" s="14" t="n">
        <x:f>'Inventory detail'!U359</x:f>
        <x:v>0.00891</x:v>
      </x:c>
      <x:c r="V1485" s="9" t="n">
        <x:f>O1485*T1485</x:f>
        <x:v>0</x:v>
      </x:c>
      <x:c r="W1485" s="9" t="n">
        <x:f>Q1485*T1485</x:f>
        <x:v>0</x:v>
      </x:c>
      <x:c r="X1485" s="9" t="n">
        <x:f>R1485*T1485</x:f>
        <x:v>9.970548468172485</x:v>
      </x:c>
      <x:c r="Y1485" s="9" t="n">
        <x:f>S1485*T1485</x:f>
        <x:v>9.970548468172485</x:v>
      </x:c>
      <x:c r="Z1485" s="9" t="n">
        <x:f>IF(ISNUMBER(U1485),S1485*(U1485-T1485),"n.a.")</x:f>
        <x:v>0.9970548468172462</x:v>
      </x:c>
      <x:c r="AA1485" s="9" t="n">
        <x:f>IF(ISNUMBER(U1485),Y1485,0)</x:f>
        <x:v>9.970548468172485</x:v>
      </x:c>
      <x:c r="AB1485" s="7" t="n">
        <x:f>MAX(0,L1485-SUM(F1485:K1485))</x:f>
        <x:v>0</x:v>
      </x:c>
    </x:row>
    <x:row r="1486" ht="22" customHeight="1">
      <x:c r="A1486" s="18" t="n">
        <x:f>Summary!D$41</x:f>
        <x:v>46357</x:v>
      </x:c>
      <x:c r="B1486" s="2" t="str">
        <x:f>'Inventory detail'!A360</x:f>
        <x:v>POUC</x:v>
      </x:c>
      <x:c r="C1486" s="2" t="str">
        <x:f>'Inventory detail'!B360</x:f>
        <x:v>60</x:v>
      </x:c>
      <x:c r="D1486" s="2" t="str">
        <x:f>'Inventory detail'!C360</x:f>
        <x:v>SMEN10</x:v>
      </x:c>
      <x:c r="E1486" s="10" t="n">
        <x:f>A360</x:f>
        <x:v>46327</x:v>
      </x:c>
      <x:c r="F1486" s="7" t="n">
        <x:f>O360</x:f>
        <x:v>0</x:v>
      </x:c>
      <x:c r="G1486" s="7" t="n">
        <x:f>Q360</x:f>
        <x:v>0</x:v>
      </x:c>
      <x:c r="H1486" s="7" t="n">
        <x:f>R360</x:f>
        <x:v>4369.404517453799</x:v>
      </x:c>
      <x:c r="I1486" s="7" t="n">
        <x:f>0</x:f>
        <x:v>0</x:v>
      </x:c>
      <x:c r="J1486" s="7" t="n">
        <x:f>0</x:f>
        <x:v>0</x:v>
      </x:c>
      <x:c r="K1486" s="7" t="n">
        <x:f>0</x:f>
        <x:v>0</x:v>
      </x:c>
      <x:c r="L1486" s="7" t="n">
        <x:f>'Inventory detail'!F360*Summary!$K$5*(A1486-E1486)/Summary!$K$6</x:f>
        <x:v>431.21149897330594</x:v>
      </x:c>
      <x:c r="M1486" s="7" t="n">
        <x:f>MAX(0,H1486-L1486)</x:f>
        <x:v>3938.193018480493</x:v>
      </x:c>
      <x:c r="N1486" s="7" t="n">
        <x:f>MAX(0,L1486-H1486)</x:f>
        <x:v>0</x:v>
      </x:c>
      <x:c r="O1486" s="7" t="n">
        <x:f>MAX(0,F1486+I1486-N1486)</x:f>
        <x:v>0</x:v>
      </x:c>
      <x:c r="P1486" s="7" t="n">
        <x:f>MAX(0,N1486-F1486-I1486)</x:f>
        <x:v>0</x:v>
      </x:c>
      <x:c r="Q1486" s="7" t="n">
        <x:f>MAX(0,G1486+J1486-P1486)</x:f>
        <x:v>0</x:v>
      </x:c>
      <x:c r="R1486" s="7" t="n">
        <x:f>M1486+MAX(0,K1486-MAX(0,P1486-G1486-J1486))</x:f>
        <x:v>3938.193018480493</x:v>
      </x:c>
      <x:c r="S1486" s="7" t="n">
        <x:f>SUM(O1486,Q1486,R1486)</x:f>
        <x:v>3938.193018480493</x:v>
      </x:c>
      <x:c r="T1486" s="14" t="n">
        <x:f>'Inventory detail'!T360</x:f>
        <x:v>0.2783</x:v>
      </x:c>
      <x:c r="U1486" s="14" t="n">
        <x:f>'Inventory detail'!U360</x:f>
        <x:v>0.303435</x:v>
      </x:c>
      <x:c r="V1486" s="9" t="n">
        <x:f>O1486*T1486</x:f>
        <x:v>0</x:v>
      </x:c>
      <x:c r="W1486" s="9" t="n">
        <x:f>Q1486*T1486</x:f>
        <x:v>0</x:v>
      </x:c>
      <x:c r="X1486" s="9" t="n">
        <x:f>R1486*T1486</x:f>
        <x:v>1095.999117043121</x:v>
      </x:c>
      <x:c r="Y1486" s="9" t="n">
        <x:f>S1486*T1486</x:f>
        <x:v>1095.999117043121</x:v>
      </x:c>
      <x:c r="Z1486" s="9" t="n">
        <x:f>IF(ISNUMBER(U1486),S1486*(U1486-T1486),"n.a.")</x:f>
        <x:v>98.98648151950727</x:v>
      </x:c>
      <x:c r="AA1486" s="9" t="n">
        <x:f>IF(ISNUMBER(U1486),Y1486,0)</x:f>
        <x:v>1095.999117043121</x:v>
      </x:c>
      <x:c r="AB1486" s="7" t="n">
        <x:f>MAX(0,L1486-SUM(F1486:K1486))</x:f>
        <x:v>0</x:v>
      </x:c>
    </x:row>
    <x:row r="1487" ht="22" customHeight="1">
      <x:c r="A1487" s="18" t="n">
        <x:f>Summary!D$41</x:f>
        <x:v>46357</x:v>
      </x:c>
      <x:c r="B1487" s="2" t="str">
        <x:f>'Inventory detail'!A361</x:f>
        <x:v>COIL</x:v>
      </x:c>
      <x:c r="C1487" s="2" t="str">
        <x:f>'Inventory detail'!B361</x:f>
        <x:v>10</x:v>
      </x:c>
      <x:c r="D1487" s="2" t="str">
        <x:f>'Inventory detail'!C361</x:f>
        <x:v>10BLU12-4</x:v>
      </x:c>
      <x:c r="E1487" s="10" t="n">
        <x:f>A361</x:f>
        <x:v>46327</x:v>
      </x:c>
      <x:c r="F1487" s="7" t="n">
        <x:f>O361</x:f>
        <x:v>0</x:v>
      </x:c>
      <x:c r="G1487" s="7" t="n">
        <x:f>Q361</x:f>
        <x:v>0</x:v>
      </x:c>
      <x:c r="H1487" s="7" t="n">
        <x:f>R361</x:f>
        <x:v>0</x:v>
      </x:c>
      <x:c r="I1487" s="7" t="n">
        <x:f>SUMIFS('PO detail'!$W$26:$W$28,'PO detail'!$V$26:$V$28,"&gt;="&amp;E1487,'PO detail'!$V$26:$V$28,"&lt;"&amp;A1487)</x:f>
        <x:v>4200</x:v>
      </x:c>
      <x:c r="J1487" s="7" t="n">
        <x:f>SUMIFS('PO detail'!$X$26:$X$28,'PO detail'!$V$26:$V$28,"&gt;="&amp;E1487,'PO detail'!$V$26:$V$28,"&lt;"&amp;A1487)</x:f>
        <x:v>0</x:v>
      </x:c>
      <x:c r="K1487" s="7" t="n">
        <x:f>SUMIFS('PO detail'!$Y$26:$Y$28,'PO detail'!$V$26:$V$28,"&gt;="&amp;E1487,'PO detail'!$V$26:$V$28,"&lt;"&amp;A1487)</x:f>
        <x:v>0</x:v>
      </x:c>
      <x:c r="L1487" s="7" t="n">
        <x:f>'Inventory detail'!F361*Summary!$K$5*(A1487-E1487)/Summary!$K$6</x:f>
        <x:v>427.1014373716632</x:v>
      </x:c>
      <x:c r="M1487" s="7" t="n">
        <x:f>MAX(0,H1487-L1487)</x:f>
        <x:v>0</x:v>
      </x:c>
      <x:c r="N1487" s="7" t="n">
        <x:f>MAX(0,L1487-H1487)</x:f>
        <x:v>427.1014373716632</x:v>
      </x:c>
      <x:c r="O1487" s="7" t="n">
        <x:f>MAX(0,F1487+I1487-N1487)</x:f>
        <x:v>3772.8985626283365</x:v>
      </x:c>
      <x:c r="P1487" s="7" t="n">
        <x:f>MAX(0,N1487-F1487-I1487)</x:f>
        <x:v>0</x:v>
      </x:c>
      <x:c r="Q1487" s="7" t="n">
        <x:f>MAX(0,G1487+J1487-P1487)</x:f>
        <x:v>0</x:v>
      </x:c>
      <x:c r="R1487" s="7" t="n">
        <x:f>M1487+MAX(0,K1487-MAX(0,P1487-G1487-J1487))</x:f>
        <x:v>0</x:v>
      </x:c>
      <x:c r="S1487" s="7" t="n">
        <x:f>SUM(O1487,Q1487,R1487)</x:f>
        <x:v>3772.8985626283365</x:v>
      </x:c>
      <x:c r="T1487" s="14" t="n">
        <x:f>'Inventory detail'!T361</x:f>
        <x:v>0.0584</x:v>
      </x:c>
      <x:c r="U1487" s="14" t="n">
        <x:f>'Inventory detail'!U361</x:f>
        <x:v>0.057239</x:v>
      </x:c>
      <x:c r="V1487" s="9" t="n">
        <x:f>O1487*T1487</x:f>
        <x:v>220.33727605749485</x:v>
      </x:c>
      <x:c r="W1487" s="9" t="n">
        <x:f>Q1487*T1487</x:f>
        <x:v>0</x:v>
      </x:c>
      <x:c r="X1487" s="9" t="n">
        <x:f>R1487*T1487</x:f>
        <x:v>0</x:v>
      </x:c>
      <x:c r="Y1487" s="9" t="n">
        <x:f>S1487*T1487</x:f>
        <x:v>220.33727605749485</x:v>
      </x:c>
      <x:c r="Z1487" s="9" t="n">
        <x:f>IF(ISNUMBER(U1487),S1487*(U1487-T1487),"n.a.")</x:f>
        <x:v>-4.380335231211507</x:v>
      </x:c>
      <x:c r="AA1487" s="9" t="n">
        <x:f>IF(ISNUMBER(U1487),Y1487,0)</x:f>
        <x:v>220.33727605749485</x:v>
      </x:c>
      <x:c r="AB1487" s="7" t="n">
        <x:f>MAX(0,L1487-SUM(F1487:K1487))</x:f>
        <x:v>0</x:v>
      </x:c>
    </x:row>
    <x:row r="1488" ht="22" customHeight="1">
      <x:c r="A1488" s="18" t="n">
        <x:f>Summary!D$41</x:f>
        <x:v>46357</x:v>
      </x:c>
      <x:c r="B1488" s="2" t="str">
        <x:f>'Inventory detail'!A362</x:f>
        <x:v>COIL</x:v>
      </x:c>
      <x:c r="C1488" s="2" t="str">
        <x:f>'Inventory detail'!B362</x:f>
        <x:v>30</x:v>
      </x:c>
      <x:c r="D1488" s="2" t="str">
        <x:f>'Inventory detail'!C362</x:f>
        <x:v>6BLK36-4</x:v>
      </x:c>
      <x:c r="E1488" s="10" t="n">
        <x:f>A362</x:f>
        <x:v>46327</x:v>
      </x:c>
      <x:c r="F1488" s="7" t="n">
        <x:f>O362</x:f>
        <x:v>72.55556468172483</x:v>
      </x:c>
      <x:c r="G1488" s="7" t="n">
        <x:f>Q362</x:f>
        <x:v>0</x:v>
      </x:c>
      <x:c r="H1488" s="7" t="n">
        <x:f>R362</x:f>
        <x:v>0</x:v>
      </x:c>
      <x:c r="I1488" s="7" t="n">
        <x:f>SUMIFS('PO detail'!$W$934:$W$937,'PO detail'!$V$934:$V$937,"&gt;="&amp;E1488,'PO detail'!$V$934:$V$937,"&lt;"&amp;A1488)</x:f>
        <x:v>2500</x:v>
      </x:c>
      <x:c r="J1488" s="7" t="n">
        <x:f>SUMIFS('PO detail'!$X$934:$X$937,'PO detail'!$V$934:$V$937,"&gt;="&amp;E1488,'PO detail'!$V$934:$V$937,"&lt;"&amp;A1488)</x:f>
        <x:v>0</x:v>
      </x:c>
      <x:c r="K1488" s="7" t="n">
        <x:f>SUMIFS('PO detail'!$Y$934:$Y$937,'PO detail'!$V$934:$V$937,"&gt;="&amp;E1488,'PO detail'!$V$934:$V$937,"&lt;"&amp;A1488)</x:f>
        <x:v>0</x:v>
      </x:c>
      <x:c r="L1488" s="7" t="n">
        <x:f>'Inventory detail'!F362*Summary!$K$5*(A1488-E1488)/Summary!$K$6</x:f>
        <x:v>427.1014373716632</x:v>
      </x:c>
      <x:c r="M1488" s="7" t="n">
        <x:f>MAX(0,H1488-L1488)</x:f>
        <x:v>0</x:v>
      </x:c>
      <x:c r="N1488" s="7" t="n">
        <x:f>MAX(0,L1488-H1488)</x:f>
        <x:v>427.1014373716632</x:v>
      </x:c>
      <x:c r="O1488" s="7" t="n">
        <x:f>MAX(0,F1488+I1488-N1488)</x:f>
        <x:v>2145.4541273100613</x:v>
      </x:c>
      <x:c r="P1488" s="7" t="n">
        <x:f>MAX(0,N1488-F1488-I1488)</x:f>
        <x:v>0</x:v>
      </x:c>
      <x:c r="Q1488" s="7" t="n">
        <x:f>MAX(0,G1488+J1488-P1488)</x:f>
        <x:v>0</x:v>
      </x:c>
      <x:c r="R1488" s="7" t="n">
        <x:f>M1488+MAX(0,K1488-MAX(0,P1488-G1488-J1488))</x:f>
        <x:v>0</x:v>
      </x:c>
      <x:c r="S1488" s="7" t="n">
        <x:f>SUM(O1488,Q1488,R1488)</x:f>
        <x:v>2145.4541273100613</x:v>
      </x:c>
      <x:c r="T1488" s="14" t="n">
        <x:f>'Inventory detail'!T362</x:f>
        <x:v>0.1099</x:v>
      </x:c>
      <x:c r="U1488" s="14" t="n">
        <x:f>'Inventory detail'!U362</x:f>
        <x:v>0.107627</x:v>
      </x:c>
      <x:c r="V1488" s="9" t="n">
        <x:f>O1488*T1488</x:f>
        <x:v>235.78540859137573</x:v>
      </x:c>
      <x:c r="W1488" s="9" t="n">
        <x:f>Q1488*T1488</x:f>
        <x:v>0</x:v>
      </x:c>
      <x:c r="X1488" s="9" t="n">
        <x:f>R1488*T1488</x:f>
        <x:v>0</x:v>
      </x:c>
      <x:c r="Y1488" s="9" t="n">
        <x:f>S1488*T1488</x:f>
        <x:v>235.78540859137573</x:v>
      </x:c>
      <x:c r="Z1488" s="9" t="n">
        <x:f>IF(ISNUMBER(U1488),S1488*(U1488-T1488),"n.a.")</x:f>
        <x:v>-4.876617231375763</x:v>
      </x:c>
      <x:c r="AA1488" s="9" t="n">
        <x:f>IF(ISNUMBER(U1488),Y1488,0)</x:f>
        <x:v>235.78540859137573</x:v>
      </x:c>
      <x:c r="AB1488" s="7" t="n">
        <x:f>MAX(0,L1488-SUM(F1488:K1488))</x:f>
        <x:v>0</x:v>
      </x:c>
    </x:row>
    <x:row r="1489" ht="22" customHeight="1">
      <x:c r="A1489" s="18" t="n">
        <x:f>Summary!D$41</x:f>
        <x:v>46357</x:v>
      </x:c>
      <x:c r="B1489" s="2" t="str">
        <x:f>'Inventory detail'!A363</x:f>
        <x:v>COIL</x:v>
      </x:c>
      <x:c r="C1489" s="2" t="str">
        <x:f>'Inventory detail'!B363</x:f>
        <x:v>60</x:v>
      </x:c>
      <x:c r="D1489" s="2" t="str">
        <x:f>'Inventory detail'!C363</x:f>
        <x:v>13CLR12-4</x:v>
      </x:c>
      <x:c r="E1489" s="10" t="n">
        <x:f>A363</x:f>
        <x:v>46327</x:v>
      </x:c>
      <x:c r="F1489" s="7" t="n">
        <x:f>O363</x:f>
        <x:v>1572.5555646817247</x:v>
      </x:c>
      <x:c r="G1489" s="7" t="n">
        <x:f>Q363</x:f>
        <x:v>0</x:v>
      </x:c>
      <x:c r="H1489" s="7" t="n">
        <x:f>R363</x:f>
        <x:v>0</x:v>
      </x:c>
      <x:c r="I1489" s="7" t="n">
        <x:f>SUMIFS('PO detail'!$W$1100:$W$1100,'PO detail'!$V$1100:$V$1100,"&gt;="&amp;E1489,'PO detail'!$V$1100:$V$1100,"&lt;"&amp;A1489)</x:f>
        <x:v>0</x:v>
      </x:c>
      <x:c r="J1489" s="7" t="n">
        <x:f>SUMIFS('PO detail'!$X$1100:$X$1100,'PO detail'!$V$1100:$V$1100,"&gt;="&amp;E1489,'PO detail'!$V$1100:$V$1100,"&lt;"&amp;A1489)</x:f>
        <x:v>0</x:v>
      </x:c>
      <x:c r="K1489" s="7" t="n">
        <x:f>SUMIFS('PO detail'!$Y$1100:$Y$1100,'PO detail'!$V$1100:$V$1100,"&gt;="&amp;E1489,'PO detail'!$V$1100:$V$1100,"&lt;"&amp;A1489)</x:f>
        <x:v>0</x:v>
      </x:c>
      <x:c r="L1489" s="7" t="n">
        <x:f>'Inventory detail'!F363*Summary!$K$5*(A1489-E1489)/Summary!$K$6</x:f>
        <x:v>427.1014373716632</x:v>
      </x:c>
      <x:c r="M1489" s="7" t="n">
        <x:f>MAX(0,H1489-L1489)</x:f>
        <x:v>0</x:v>
      </x:c>
      <x:c r="N1489" s="7" t="n">
        <x:f>MAX(0,L1489-H1489)</x:f>
        <x:v>427.1014373716632</x:v>
      </x:c>
      <x:c r="O1489" s="7" t="n">
        <x:f>MAX(0,F1489+I1489-N1489)</x:f>
        <x:v>1145.4541273100615</x:v>
      </x:c>
      <x:c r="P1489" s="7" t="n">
        <x:f>MAX(0,N1489-F1489-I1489)</x:f>
        <x:v>0</x:v>
      </x:c>
      <x:c r="Q1489" s="7" t="n">
        <x:f>MAX(0,G1489+J1489-P1489)</x:f>
        <x:v>0</x:v>
      </x:c>
      <x:c r="R1489" s="7" t="n">
        <x:f>M1489+MAX(0,K1489-MAX(0,P1489-G1489-J1489))</x:f>
        <x:v>0</x:v>
      </x:c>
      <x:c r="S1489" s="7" t="n">
        <x:f>SUM(O1489,Q1489,R1489)</x:f>
        <x:v>1145.4541273100615</x:v>
      </x:c>
      <x:c r="T1489" s="14" t="n">
        <x:f>'Inventory detail'!T363</x:f>
        <x:v>0.0848</x:v>
      </x:c>
      <x:c r="U1489" s="14" t="n">
        <x:f>'Inventory detail'!U363</x:f>
        <x:v>0.083096</x:v>
      </x:c>
      <x:c r="V1489" s="9" t="n">
        <x:f>O1489*T1489</x:f>
        <x:v>97.13450999589321</x:v>
      </x:c>
      <x:c r="W1489" s="9" t="n">
        <x:f>Q1489*T1489</x:f>
        <x:v>0</x:v>
      </x:c>
      <x:c r="X1489" s="9" t="n">
        <x:f>R1489*T1489</x:f>
        <x:v>0</x:v>
      </x:c>
      <x:c r="Y1489" s="9" t="n">
        <x:f>S1489*T1489</x:f>
        <x:v>97.13450999589321</x:v>
      </x:c>
      <x:c r="Z1489" s="9" t="n">
        <x:f>IF(ISNUMBER(U1489),S1489*(U1489-T1489),"n.a.")</x:f>
        <x:v>-1.9518538329363415</x:v>
      </x:c>
      <x:c r="AA1489" s="9" t="n">
        <x:f>IF(ISNUMBER(U1489),Y1489,0)</x:f>
        <x:v>97.13450999589321</x:v>
      </x:c>
      <x:c r="AB1489" s="7" t="n">
        <x:f>MAX(0,L1489-SUM(F1489:K1489))</x:f>
        <x:v>0</x:v>
      </x:c>
    </x:row>
    <x:row r="1490" ht="22" customHeight="1">
      <x:c r="A1490" s="18" t="n">
        <x:f>Summary!D$41</x:f>
        <x:v>46357</x:v>
      </x:c>
      <x:c r="B1490" s="2" t="str">
        <x:f>'Inventory detail'!A364</x:f>
        <x:v>POUC</x:v>
      </x:c>
      <x:c r="C1490" s="2" t="str">
        <x:f>'Inventory detail'!B364</x:f>
        <x:v>10</x:v>
      </x:c>
      <x:c r="D1490" s="2" t="str">
        <x:f>'Inventory detail'!C364</x:f>
        <x:v>DRI7</x:v>
      </x:c>
      <x:c r="E1490" s="10" t="n">
        <x:f>A364</x:f>
        <x:v>46327</x:v>
      </x:c>
      <x:c r="F1490" s="7" t="n">
        <x:f>O364</x:f>
        <x:v>5000</x:v>
      </x:c>
      <x:c r="G1490" s="7" t="n">
        <x:f>Q364</x:f>
        <x:v>0</x:v>
      </x:c>
      <x:c r="H1490" s="7" t="n">
        <x:f>R364</x:f>
        <x:v>2572.5555646817247</x:v>
      </x:c>
      <x:c r="I1490" s="7" t="n">
        <x:f>SUMIFS('PO detail'!$W$1464:$W$1464,'PO detail'!$V$1464:$V$1464,"&gt;="&amp;E1490,'PO detail'!$V$1464:$V$1464,"&lt;"&amp;A1490)</x:f>
        <x:v>0</x:v>
      </x:c>
      <x:c r="J1490" s="7" t="n">
        <x:f>SUMIFS('PO detail'!$X$1464:$X$1464,'PO detail'!$V$1464:$V$1464,"&gt;="&amp;E1490,'PO detail'!$V$1464:$V$1464,"&lt;"&amp;A1490)</x:f>
        <x:v>0</x:v>
      </x:c>
      <x:c r="K1490" s="7" t="n">
        <x:f>SUMIFS('PO detail'!$Y$1464:$Y$1464,'PO detail'!$V$1464:$V$1464,"&gt;="&amp;E1490,'PO detail'!$V$1464:$V$1464,"&lt;"&amp;A1490)</x:f>
        <x:v>0</x:v>
      </x:c>
      <x:c r="L1490" s="7" t="n">
        <x:f>'Inventory detail'!F364*Summary!$K$5*(A1490-E1490)/Summary!$K$6</x:f>
        <x:v>427.1014373716632</x:v>
      </x:c>
      <x:c r="M1490" s="7" t="n">
        <x:f>MAX(0,H1490-L1490)</x:f>
        <x:v>2145.4541273100613</x:v>
      </x:c>
      <x:c r="N1490" s="7" t="n">
        <x:f>MAX(0,L1490-H1490)</x:f>
        <x:v>0</x:v>
      </x:c>
      <x:c r="O1490" s="7" t="n">
        <x:f>MAX(0,F1490+I1490-N1490)</x:f>
        <x:v>5000</x:v>
      </x:c>
      <x:c r="P1490" s="7" t="n">
        <x:f>MAX(0,N1490-F1490-I1490)</x:f>
        <x:v>0</x:v>
      </x:c>
      <x:c r="Q1490" s="7" t="n">
        <x:f>MAX(0,G1490+J1490-P1490)</x:f>
        <x:v>0</x:v>
      </x:c>
      <x:c r="R1490" s="7" t="n">
        <x:f>M1490+MAX(0,K1490-MAX(0,P1490-G1490-J1490))</x:f>
        <x:v>2145.4541273100613</x:v>
      </x:c>
      <x:c r="S1490" s="7" t="n">
        <x:f>SUM(O1490,Q1490,R1490)</x:f>
        <x:v>7145.454127310061</x:v>
      </x:c>
      <x:c r="T1490" s="14" t="n">
        <x:f>'Inventory detail'!T364</x:f>
        <x:v>0.0092</x:v>
      </x:c>
      <x:c r="U1490" s="14" t="n">
        <x:f>'Inventory detail'!U364</x:f>
        <x:v>0.009899999999999999</x:v>
      </x:c>
      <x:c r="V1490" s="9" t="n">
        <x:f>O1490*T1490</x:f>
        <x:v>46</x:v>
      </x:c>
      <x:c r="W1490" s="9" t="n">
        <x:f>Q1490*T1490</x:f>
        <x:v>0</x:v>
      </x:c>
      <x:c r="X1490" s="9" t="n">
        <x:f>R1490*T1490</x:f>
        <x:v>19.738177971252565</x:v>
      </x:c>
      <x:c r="Y1490" s="9" t="n">
        <x:f>S1490*T1490</x:f>
        <x:v>65.73817797125257</x:v>
      </x:c>
      <x:c r="Z1490" s="9" t="n">
        <x:f>IF(ISNUMBER(U1490),S1490*(U1490-T1490),"n.a.")</x:f>
        <x:v>5.001817889117038</x:v>
      </x:c>
      <x:c r="AA1490" s="9" t="n">
        <x:f>IF(ISNUMBER(U1490),Y1490,0)</x:f>
        <x:v>65.73817797125257</x:v>
      </x:c>
      <x:c r="AB1490" s="7" t="n">
        <x:f>MAX(0,L1490-SUM(F1490:K1490))</x:f>
        <x:v>0</x:v>
      </x:c>
    </x:row>
    <x:row r="1491" ht="22" customHeight="1">
      <x:c r="A1491" s="18" t="n">
        <x:f>Summary!D$41</x:f>
        <x:v>46357</x:v>
      </x:c>
      <x:c r="B1491" s="2" t="str">
        <x:f>'Inventory detail'!A365</x:f>
        <x:v>COIL</x:v>
      </x:c>
      <x:c r="C1491" s="2" t="str">
        <x:f>'Inventory detail'!B365</x:f>
        <x:v>30</x:v>
      </x:c>
      <x:c r="D1491" s="2" t="str">
        <x:f>'Inventory detail'!C365</x:f>
        <x:v>12NAV12-4</x:v>
      </x:c>
      <x:c r="E1491" s="10" t="n">
        <x:f>A365</x:f>
        <x:v>46327</x:v>
      </x:c>
      <x:c r="F1491" s="7" t="n">
        <x:f>O365</x:f>
        <x:v>1578.8501026694046</x:v>
      </x:c>
      <x:c r="G1491" s="7" t="n">
        <x:f>Q365</x:f>
        <x:v>0</x:v>
      </x:c>
      <x:c r="H1491" s="7" t="n">
        <x:f>R365</x:f>
        <x:v>0</x:v>
      </x:c>
      <x:c r="I1491" s="7" t="n">
        <x:f>SUMIFS('PO detail'!$W$744:$W$745,'PO detail'!$V$744:$V$745,"&gt;="&amp;E1491,'PO detail'!$V$744:$V$745,"&lt;"&amp;A1491)</x:f>
        <x:v>0</x:v>
      </x:c>
      <x:c r="J1491" s="7" t="n">
        <x:f>SUMIFS('PO detail'!$X$744:$X$745,'PO detail'!$V$744:$V$745,"&gt;="&amp;E1491,'PO detail'!$V$744:$V$745,"&lt;"&amp;A1491)</x:f>
        <x:v>0</x:v>
      </x:c>
      <x:c r="K1491" s="7" t="n">
        <x:f>SUMIFS('PO detail'!$Y$744:$Y$745,'PO detail'!$V$744:$V$745,"&gt;="&amp;E1491,'PO detail'!$V$744:$V$745,"&lt;"&amp;A1491)</x:f>
        <x:v>0</x:v>
      </x:c>
      <x:c r="L1491" s="7" t="n">
        <x:f>'Inventory detail'!F365*Summary!$K$5*(A1491-E1491)/Summary!$K$6</x:f>
        <x:v>418.8911704312115</x:v>
      </x:c>
      <x:c r="M1491" s="7" t="n">
        <x:f>MAX(0,H1491-L1491)</x:f>
        <x:v>0</x:v>
      </x:c>
      <x:c r="N1491" s="7" t="n">
        <x:f>MAX(0,L1491-H1491)</x:f>
        <x:v>418.8911704312115</x:v>
      </x:c>
      <x:c r="O1491" s="7" t="n">
        <x:f>MAX(0,F1491+I1491-N1491)</x:f>
        <x:v>1159.958932238193</x:v>
      </x:c>
      <x:c r="P1491" s="7" t="n">
        <x:f>MAX(0,N1491-F1491-I1491)</x:f>
        <x:v>0</x:v>
      </x:c>
      <x:c r="Q1491" s="7" t="n">
        <x:f>MAX(0,G1491+J1491-P1491)</x:f>
        <x:v>0</x:v>
      </x:c>
      <x:c r="R1491" s="7" t="n">
        <x:f>M1491+MAX(0,K1491-MAX(0,P1491-G1491-J1491))</x:f>
        <x:v>0</x:v>
      </x:c>
      <x:c r="S1491" s="7" t="n">
        <x:f>SUM(O1491,Q1491,R1491)</x:f>
        <x:v>1159.958932238193</x:v>
      </x:c>
      <x:c r="T1491" s="14" t="n">
        <x:f>'Inventory detail'!T365</x:f>
        <x:v>0.0717</x:v>
      </x:c>
      <x:c r="U1491" s="14" t="n">
        <x:f>'Inventory detail'!U365</x:f>
        <x:v>0.07027800000000001</x:v>
      </x:c>
      <x:c r="V1491" s="9" t="n">
        <x:f>O1491*T1491</x:f>
        <x:v>83.16905544147843</x:v>
      </x:c>
      <x:c r="W1491" s="9" t="n">
        <x:f>Q1491*T1491</x:f>
        <x:v>0</x:v>
      </x:c>
      <x:c r="X1491" s="9" t="n">
        <x:f>R1491*T1491</x:f>
        <x:v>0</x:v>
      </x:c>
      <x:c r="Y1491" s="9" t="n">
        <x:f>S1491*T1491</x:f>
        <x:v>83.16905544147843</x:v>
      </x:c>
      <x:c r="Z1491" s="9" t="n">
        <x:f>IF(ISNUMBER(U1491),S1491*(U1491-T1491),"n.a.")</x:f>
        <x:v>-1.649461601642702</x:v>
      </x:c>
      <x:c r="AA1491" s="9" t="n">
        <x:f>IF(ISNUMBER(U1491),Y1491,0)</x:f>
        <x:v>83.16905544147843</x:v>
      </x:c>
      <x:c r="AB1491" s="7" t="n">
        <x:f>MAX(0,L1491-SUM(F1491:K1491))</x:f>
        <x:v>0</x:v>
      </x:c>
    </x:row>
    <x:row r="1492" ht="22" customHeight="1">
      <x:c r="A1492" s="18" t="n">
        <x:f>Summary!D$41</x:f>
        <x:v>46357</x:v>
      </x:c>
      <x:c r="B1492" s="2" t="str">
        <x:f>'Inventory detail'!A366</x:f>
        <x:v>POUC</x:v>
      </x:c>
      <x:c r="C1492" s="2" t="str">
        <x:f>'Inventory detail'!B366</x:f>
        <x:v>60</x:v>
      </x:c>
      <x:c r="D1492" s="2" t="str">
        <x:f>'Inventory detail'!C366</x:f>
        <x:v>IND10</x:v>
      </x:c>
      <x:c r="E1492" s="10" t="n">
        <x:f>A366</x:f>
        <x:v>46327</x:v>
      </x:c>
      <x:c r="F1492" s="7" t="n">
        <x:f>O366</x:f>
        <x:v>78.85010266940452</x:v>
      </x:c>
      <x:c r="G1492" s="7" t="n">
        <x:f>Q366</x:f>
        <x:v>0</x:v>
      </x:c>
      <x:c r="H1492" s="7" t="n">
        <x:f>R366</x:f>
        <x:v>0</x:v>
      </x:c>
      <x:c r="I1492" s="7" t="n">
        <x:f>SUMIFS('PO detail'!$W$1739:$W$1740,'PO detail'!$V$1739:$V$1740,"&gt;="&amp;E1492,'PO detail'!$V$1739:$V$1740,"&lt;"&amp;A1492)</x:f>
        <x:v>0</x:v>
      </x:c>
      <x:c r="J1492" s="7" t="n">
        <x:f>SUMIFS('PO detail'!$X$1739:$X$1740,'PO detail'!$V$1739:$V$1740,"&gt;="&amp;E1492,'PO detail'!$V$1739:$V$1740,"&lt;"&amp;A1492)</x:f>
        <x:v>2000</x:v>
      </x:c>
      <x:c r="K1492" s="7" t="n">
        <x:f>SUMIFS('PO detail'!$Y$1739:$Y$1740,'PO detail'!$V$1739:$V$1740,"&gt;="&amp;E1492,'PO detail'!$V$1739:$V$1740,"&lt;"&amp;A1492)</x:f>
        <x:v>0</x:v>
      </x:c>
      <x:c r="L1492" s="7" t="n">
        <x:f>'Inventory detail'!F366*Summary!$K$5*(A1492-E1492)/Summary!$K$6</x:f>
        <x:v>418.8911704312115</x:v>
      </x:c>
      <x:c r="M1492" s="7" t="n">
        <x:f>MAX(0,H1492-L1492)</x:f>
        <x:v>0</x:v>
      </x:c>
      <x:c r="N1492" s="7" t="n">
        <x:f>MAX(0,L1492-H1492)</x:f>
        <x:v>418.8911704312115</x:v>
      </x:c>
      <x:c r="O1492" s="7" t="n">
        <x:f>MAX(0,F1492+I1492-N1492)</x:f>
        <x:v>0</x:v>
      </x:c>
      <x:c r="P1492" s="7" t="n">
        <x:f>MAX(0,N1492-F1492-I1492)</x:f>
        <x:v>340.04106776180697</x:v>
      </x:c>
      <x:c r="Q1492" s="7" t="n">
        <x:f>MAX(0,G1492+J1492-P1492)</x:f>
        <x:v>1659.958932238193</x:v>
      </x:c>
      <x:c r="R1492" s="7" t="n">
        <x:f>M1492+MAX(0,K1492-MAX(0,P1492-G1492-J1492))</x:f>
        <x:v>0</x:v>
      </x:c>
      <x:c r="S1492" s="7" t="n">
        <x:f>SUM(O1492,Q1492,R1492)</x:f>
        <x:v>1659.958932238193</x:v>
      </x:c>
      <x:c r="T1492" s="14" t="n">
        <x:f>'Inventory detail'!T366</x:f>
        <x:v>0.0286</x:v>
      </x:c>
      <x:c r="U1492" s="14" t="n">
        <x:f>'Inventory detail'!U366</x:f>
        <x:v>0.031184999999999997</x:v>
      </x:c>
      <x:c r="V1492" s="9" t="n">
        <x:f>O1492*T1492</x:f>
        <x:v>0</x:v>
      </x:c>
      <x:c r="W1492" s="9" t="n">
        <x:f>Q1492*T1492</x:f>
        <x:v>47.47482546201232</x:v>
      </x:c>
      <x:c r="X1492" s="9" t="n">
        <x:f>R1492*T1492</x:f>
        <x:v>0</x:v>
      </x:c>
      <x:c r="Y1492" s="9" t="n">
        <x:f>S1492*T1492</x:f>
        <x:v>47.47482546201232</x:v>
      </x:c>
      <x:c r="Z1492" s="9" t="n">
        <x:f>IF(ISNUMBER(U1492),S1492*(U1492-T1492),"n.a.")</x:f>
        <x:v>4.290993839835724</x:v>
      </x:c>
      <x:c r="AA1492" s="9" t="n">
        <x:f>IF(ISNUMBER(U1492),Y1492,0)</x:f>
        <x:v>47.47482546201232</x:v>
      </x:c>
      <x:c r="AB1492" s="7" t="n">
        <x:f>MAX(0,L1492-SUM(F1492:K1492))</x:f>
        <x:v>0</x:v>
      </x:c>
    </x:row>
    <x:row r="1493" ht="22" customHeight="1">
      <x:c r="A1493" s="18" t="n">
        <x:f>Summary!D$41</x:f>
        <x:v>46357</x:v>
      </x:c>
      <x:c r="B1493" s="2" t="str">
        <x:f>'Inventory detail'!A367</x:f>
        <x:v>POUC</x:v>
      </x:c>
      <x:c r="C1493" s="2" t="str">
        <x:f>'Inventory detail'!B367</x:f>
        <x:v>60</x:v>
      </x:c>
      <x:c r="D1493" s="2" t="str">
        <x:f>'Inventory detail'!C367</x:f>
        <x:v>MIL5</x:v>
      </x:c>
      <x:c r="E1493" s="10" t="n">
        <x:f>A367</x:f>
        <x:v>46327</x:v>
      </x:c>
      <x:c r="F1493" s="7" t="n">
        <x:f>O367</x:f>
        <x:v>10000</x:v>
      </x:c>
      <x:c r="G1493" s="7" t="n">
        <x:f>Q367</x:f>
        <x:v>0</x:v>
      </x:c>
      <x:c r="H1493" s="7" t="n">
        <x:f>R367</x:f>
        <x:v>478.8501026694045</x:v>
      </x:c>
      <x:c r="I1493" s="7" t="n">
        <x:f>SUMIFS('PO detail'!$W$1812:$W$1812,'PO detail'!$V$1812:$V$1812,"&gt;="&amp;E1493,'PO detail'!$V$1812:$V$1812,"&lt;"&amp;A1493)</x:f>
        <x:v>0</x:v>
      </x:c>
      <x:c r="J1493" s="7" t="n">
        <x:f>SUMIFS('PO detail'!$X$1812:$X$1812,'PO detail'!$V$1812:$V$1812,"&gt;="&amp;E1493,'PO detail'!$V$1812:$V$1812,"&lt;"&amp;A1493)</x:f>
        <x:v>0</x:v>
      </x:c>
      <x:c r="K1493" s="7" t="n">
        <x:f>SUMIFS('PO detail'!$Y$1812:$Y$1812,'PO detail'!$V$1812:$V$1812,"&gt;="&amp;E1493,'PO detail'!$V$1812:$V$1812,"&lt;"&amp;A1493)</x:f>
        <x:v>0</x:v>
      </x:c>
      <x:c r="L1493" s="7" t="n">
        <x:f>'Inventory detail'!F367*Summary!$K$5*(A1493-E1493)/Summary!$K$6</x:f>
        <x:v>418.8911704312115</x:v>
      </x:c>
      <x:c r="M1493" s="7" t="n">
        <x:f>MAX(0,H1493-L1493)</x:f>
        <x:v>59.95893223819303</x:v>
      </x:c>
      <x:c r="N1493" s="7" t="n">
        <x:f>MAX(0,L1493-H1493)</x:f>
        <x:v>0</x:v>
      </x:c>
      <x:c r="O1493" s="7" t="n">
        <x:f>MAX(0,F1493+I1493-N1493)</x:f>
        <x:v>10000</x:v>
      </x:c>
      <x:c r="P1493" s="7" t="n">
        <x:f>MAX(0,N1493-F1493-I1493)</x:f>
        <x:v>0</x:v>
      </x:c>
      <x:c r="Q1493" s="7" t="n">
        <x:f>MAX(0,G1493+J1493-P1493)</x:f>
        <x:v>0</x:v>
      </x:c>
      <x:c r="R1493" s="7" t="n">
        <x:f>M1493+MAX(0,K1493-MAX(0,P1493-G1493-J1493))</x:f>
        <x:v>59.95893223819303</x:v>
      </x:c>
      <x:c r="S1493" s="7" t="n">
        <x:f>SUM(O1493,Q1493,R1493)</x:f>
        <x:v>10059.958932238193</x:v>
      </x:c>
      <x:c r="T1493" s="14" t="n">
        <x:f>'Inventory detail'!T367</x:f>
        <x:v>0.008100000000000001</x:v>
      </x:c>
      <x:c r="U1493" s="14" t="n">
        <x:f>'Inventory detail'!U367</x:f>
        <x:v>0.00891</x:v>
      </x:c>
      <x:c r="V1493" s="9" t="n">
        <x:f>O1493*T1493</x:f>
        <x:v>81.00000000000001</x:v>
      </x:c>
      <x:c r="W1493" s="9" t="n">
        <x:f>Q1493*T1493</x:f>
        <x:v>0</x:v>
      </x:c>
      <x:c r="X1493" s="9" t="n">
        <x:f>R1493*T1493</x:f>
        <x:v>0.4856673511293636</x:v>
      </x:c>
      <x:c r="Y1493" s="9" t="n">
        <x:f>S1493*T1493</x:f>
        <x:v>81.48566735112938</x:v>
      </x:c>
      <x:c r="Z1493" s="9" t="n">
        <x:f>IF(ISNUMBER(U1493),S1493*(U1493-T1493),"n.a.")</x:f>
        <x:v>8.148566735112919</x:v>
      </x:c>
      <x:c r="AA1493" s="9" t="n">
        <x:f>IF(ISNUMBER(U1493),Y1493,0)</x:f>
        <x:v>81.48566735112938</x:v>
      </x:c>
      <x:c r="AB1493" s="7" t="n">
        <x:f>MAX(0,L1493-SUM(F1493:K1493))</x:f>
        <x:v>0</x:v>
      </x:c>
    </x:row>
    <x:row r="1494" ht="22" customHeight="1">
      <x:c r="A1494" s="18" t="n">
        <x:f>Summary!D$41</x:f>
        <x:v>46357</x:v>
      </x:c>
      <x:c r="B1494" s="2" t="str">
        <x:f>'Inventory detail'!A368</x:f>
        <x:v>WIRE</x:v>
      </x:c>
      <x:c r="C1494" s="2" t="str">
        <x:f>'Inventory detail'!B368</x:f>
        <x:v>30</x:v>
      </x:c>
      <x:c r="D1494" s="2" t="str">
        <x:f>'Inventory detail'!C368</x:f>
        <x:v>DL012BLK</x:v>
      </x:c>
      <x:c r="E1494" s="10" t="n">
        <x:f>A368</x:f>
        <x:v>46327</x:v>
      </x:c>
      <x:c r="F1494" s="7" t="n">
        <x:f>O368</x:f>
        <x:v>0</x:v>
      </x:c>
      <x:c r="G1494" s="7" t="n">
        <x:f>Q368</x:f>
        <x:v>0</x:v>
      </x:c>
      <x:c r="H1494" s="7" t="n">
        <x:f>R368</x:f>
        <x:v>2478.8501026694044</x:v>
      </x:c>
      <x:c r="I1494" s="7" t="n">
        <x:f>0</x:f>
        <x:v>0</x:v>
      </x:c>
      <x:c r="J1494" s="7" t="n">
        <x:f>0</x:f>
        <x:v>0</x:v>
      </x:c>
      <x:c r="K1494" s="7" t="n">
        <x:f>0</x:f>
        <x:v>0</x:v>
      </x:c>
      <x:c r="L1494" s="7" t="n">
        <x:f>'Inventory detail'!F368*Summary!$K$5*(A1494-E1494)/Summary!$K$6</x:f>
        <x:v>418.8911704312115</x:v>
      </x:c>
      <x:c r="M1494" s="7" t="n">
        <x:f>MAX(0,H1494-L1494)</x:f>
        <x:v>2059.958932238193</x:v>
      </x:c>
      <x:c r="N1494" s="7" t="n">
        <x:f>MAX(0,L1494-H1494)</x:f>
        <x:v>0</x:v>
      </x:c>
      <x:c r="O1494" s="7" t="n">
        <x:f>MAX(0,F1494+I1494-N1494)</x:f>
        <x:v>0</x:v>
      </x:c>
      <x:c r="P1494" s="7" t="n">
        <x:f>MAX(0,N1494-F1494-I1494)</x:f>
        <x:v>0</x:v>
      </x:c>
      <x:c r="Q1494" s="7" t="n">
        <x:f>MAX(0,G1494+J1494-P1494)</x:f>
        <x:v>0</x:v>
      </x:c>
      <x:c r="R1494" s="7" t="n">
        <x:f>M1494+MAX(0,K1494-MAX(0,P1494-G1494-J1494))</x:f>
        <x:v>2059.958932238193</x:v>
      </x:c>
      <x:c r="S1494" s="7" t="n">
        <x:f>SUM(O1494,Q1494,R1494)</x:f>
        <x:v>2059.958932238193</x:v>
      </x:c>
      <x:c r="T1494" s="14" t="n">
        <x:f>'Inventory detail'!T368</x:f>
        <x:v>0.08259999999999999</x:v>
      </x:c>
      <x:c r="U1494" s="14" t="n">
        <x:f>'Inventory detail'!U368</x:f>
        <x:v>0.08259999999999999</x:v>
      </x:c>
      <x:c r="V1494" s="9" t="n">
        <x:f>O1494*T1494</x:f>
        <x:v>0</x:v>
      </x:c>
      <x:c r="W1494" s="9" t="n">
        <x:f>Q1494*T1494</x:f>
        <x:v>0</x:v>
      </x:c>
      <x:c r="X1494" s="9" t="n">
        <x:f>R1494*T1494</x:f>
        <x:v>170.15260780287474</x:v>
      </x:c>
      <x:c r="Y1494" s="9" t="n">
        <x:f>S1494*T1494</x:f>
        <x:v>170.15260780287474</x:v>
      </x:c>
      <x:c r="Z1494" s="9" t="n">
        <x:f>IF(ISNUMBER(U1494),S1494*(U1494-T1494),"n.a.")</x:f>
        <x:v>0</x:v>
      </x:c>
      <x:c r="AA1494" s="9" t="n">
        <x:f>IF(ISNUMBER(U1494),Y1494,0)</x:f>
        <x:v>170.15260780287474</x:v>
      </x:c>
      <x:c r="AB1494" s="7" t="n">
        <x:f>MAX(0,L1494-SUM(F1494:K1494))</x:f>
        <x:v>0</x:v>
      </x:c>
    </x:row>
    <x:row r="1495" ht="22" customHeight="1">
      <x:c r="A1495" s="18" t="n">
        <x:f>Summary!D$41</x:f>
        <x:v>46357</x:v>
      </x:c>
      <x:c r="B1495" s="2" t="str">
        <x:f>'Inventory detail'!A369</x:f>
        <x:v>POUC</x:v>
      </x:c>
      <x:c r="C1495" s="2" t="str">
        <x:f>'Inventory detail'!B369</x:f>
        <x:v>10</x:v>
      </x:c>
      <x:c r="D1495" s="2" t="str">
        <x:f>'Inventory detail'!C369</x:f>
        <x:v>BMS5</x:v>
      </x:c>
      <x:c r="E1495" s="10" t="n">
        <x:f>A369</x:f>
        <x:v>46327</x:v>
      </x:c>
      <x:c r="F1495" s="7" t="n">
        <x:f>O369</x:f>
        <x:v>0</x:v>
      </x:c>
      <x:c r="G1495" s="7" t="n">
        <x:f>Q369</x:f>
        <x:v>9685.144640657085</x:v>
      </x:c>
      <x:c r="H1495" s="7" t="n">
        <x:f>R369</x:f>
        <x:v>0</x:v>
      </x:c>
      <x:c r="I1495" s="7" t="n">
        <x:f>SUMIFS('PO detail'!$W$1455:$W$1455,'PO detail'!$V$1455:$V$1455,"&gt;="&amp;E1495,'PO detail'!$V$1455:$V$1455,"&lt;"&amp;A1495)</x:f>
        <x:v>0</x:v>
      </x:c>
      <x:c r="J1495" s="7" t="n">
        <x:f>SUMIFS('PO detail'!$X$1455:$X$1455,'PO detail'!$V$1455:$V$1455,"&gt;="&amp;E1495,'PO detail'!$V$1455:$V$1455,"&lt;"&amp;A1495)</x:f>
        <x:v>0</x:v>
      </x:c>
      <x:c r="K1495" s="7" t="n">
        <x:f>SUMIFS('PO detail'!$Y$1455:$Y$1455,'PO detail'!$V$1455:$V$1455,"&gt;="&amp;E1495,'PO detail'!$V$1455:$V$1455,"&lt;"&amp;A1495)</x:f>
        <x:v>0</x:v>
      </x:c>
      <x:c r="L1495" s="7" t="n">
        <x:f>'Inventory detail'!F369*Summary!$K$5*(A1495-E1495)/Summary!$K$6</x:f>
        <x:v>410.68090349075976</x:v>
      </x:c>
      <x:c r="M1495" s="7" t="n">
        <x:f>MAX(0,H1495-L1495)</x:f>
        <x:v>0</x:v>
      </x:c>
      <x:c r="N1495" s="7" t="n">
        <x:f>MAX(0,L1495-H1495)</x:f>
        <x:v>410.68090349075976</x:v>
      </x:c>
      <x:c r="O1495" s="7" t="n">
        <x:f>MAX(0,F1495+I1495-N1495)</x:f>
        <x:v>0</x:v>
      </x:c>
      <x:c r="P1495" s="7" t="n">
        <x:f>MAX(0,N1495-F1495-I1495)</x:f>
        <x:v>410.68090349075976</x:v>
      </x:c>
      <x:c r="Q1495" s="7" t="n">
        <x:f>MAX(0,G1495+J1495-P1495)</x:f>
        <x:v>9274.463737166325</x:v>
      </x:c>
      <x:c r="R1495" s="7" t="n">
        <x:f>M1495+MAX(0,K1495-MAX(0,P1495-G1495-J1495))</x:f>
        <x:v>0</x:v>
      </x:c>
      <x:c r="S1495" s="7" t="n">
        <x:f>SUM(O1495,Q1495,R1495)</x:f>
        <x:v>9274.463737166325</x:v>
      </x:c>
      <x:c r="T1495" s="14" t="n">
        <x:f>'Inventory detail'!T369</x:f>
        <x:v>0.0104</x:v>
      </x:c>
      <x:c r="U1495" s="14" t="n">
        <x:f>'Inventory detail'!U369</x:f>
        <x:v>0.011385</x:v>
      </x:c>
      <x:c r="V1495" s="9" t="n">
        <x:f>O1495*T1495</x:f>
        <x:v>0</x:v>
      </x:c>
      <x:c r="W1495" s="9" t="n">
        <x:f>Q1495*T1495</x:f>
        <x:v>96.45442286652977</x:v>
      </x:c>
      <x:c r="X1495" s="9" t="n">
        <x:f>R1495*T1495</x:f>
        <x:v>0</x:v>
      </x:c>
      <x:c r="Y1495" s="9" t="n">
        <x:f>S1495*T1495</x:f>
        <x:v>96.45442286652977</x:v>
      </x:c>
      <x:c r="Z1495" s="9" t="n">
        <x:f>IF(ISNUMBER(U1495),S1495*(U1495-T1495),"n.a.")</x:f>
        <x:v>9.135346781108828</x:v>
      </x:c>
      <x:c r="AA1495" s="9" t="n">
        <x:f>IF(ISNUMBER(U1495),Y1495,0)</x:f>
        <x:v>96.45442286652977</x:v>
      </x:c>
      <x:c r="AB1495" s="7" t="n">
        <x:f>MAX(0,L1495-SUM(F1495:K1495))</x:f>
        <x:v>0</x:v>
      </x:c>
    </x:row>
    <x:row r="1496" ht="22" customHeight="1">
      <x:c r="A1496" s="18" t="n">
        <x:f>Summary!D$41</x:f>
        <x:v>46357</x:v>
      </x:c>
      <x:c r="B1496" s="2" t="str">
        <x:f>'Inventory detail'!A370</x:f>
        <x:v>POUC</x:v>
      </x:c>
      <x:c r="C1496" s="2" t="str">
        <x:f>'Inventory detail'!B370</x:f>
        <x:v>10</x:v>
      </x:c>
      <x:c r="D1496" s="2" t="str">
        <x:f>'Inventory detail'!C370</x:f>
        <x:v>IBM10</x:v>
      </x:c>
      <x:c r="E1496" s="10" t="n">
        <x:f>A370</x:f>
        <x:v>46327</x:v>
      </x:c>
      <x:c r="F1496" s="7" t="n">
        <x:f>O370</x:f>
        <x:v>5485.144640657084</x:v>
      </x:c>
      <x:c r="G1496" s="7" t="n">
        <x:f>Q370</x:f>
        <x:v>0</x:v>
      </x:c>
      <x:c r="H1496" s="7" t="n">
        <x:f>R370</x:f>
        <x:v>0</x:v>
      </x:c>
      <x:c r="I1496" s="7" t="n">
        <x:f>SUMIFS('PO detail'!$W$1465:$W$1466,'PO detail'!$V$1465:$V$1466,"&gt;="&amp;E1496,'PO detail'!$V$1465:$V$1466,"&lt;"&amp;A1496)</x:f>
        <x:v>0</x:v>
      </x:c>
      <x:c r="J1496" s="7" t="n">
        <x:f>SUMIFS('PO detail'!$X$1465:$X$1466,'PO detail'!$V$1465:$V$1466,"&gt;="&amp;E1496,'PO detail'!$V$1465:$V$1466,"&lt;"&amp;A1496)</x:f>
        <x:v>5000</x:v>
      </x:c>
      <x:c r="K1496" s="7" t="n">
        <x:f>SUMIFS('PO detail'!$Y$1465:$Y$1466,'PO detail'!$V$1465:$V$1466,"&gt;="&amp;E1496,'PO detail'!$V$1465:$V$1466,"&lt;"&amp;A1496)</x:f>
        <x:v>0</x:v>
      </x:c>
      <x:c r="L1496" s="7" t="n">
        <x:f>'Inventory detail'!F370*Summary!$K$5*(A1496-E1496)/Summary!$K$6</x:f>
        <x:v>410.68090349075976</x:v>
      </x:c>
      <x:c r="M1496" s="7" t="n">
        <x:f>MAX(0,H1496-L1496)</x:f>
        <x:v>0</x:v>
      </x:c>
      <x:c r="N1496" s="7" t="n">
        <x:f>MAX(0,L1496-H1496)</x:f>
        <x:v>410.68090349075976</x:v>
      </x:c>
      <x:c r="O1496" s="7" t="n">
        <x:f>MAX(0,F1496+I1496-N1496)</x:f>
        <x:v>5074.463737166324</x:v>
      </x:c>
      <x:c r="P1496" s="7" t="n">
        <x:f>MAX(0,N1496-F1496-I1496)</x:f>
        <x:v>0</x:v>
      </x:c>
      <x:c r="Q1496" s="7" t="n">
        <x:f>MAX(0,G1496+J1496-P1496)</x:f>
        <x:v>5000</x:v>
      </x:c>
      <x:c r="R1496" s="7" t="n">
        <x:f>M1496+MAX(0,K1496-MAX(0,P1496-G1496-J1496))</x:f>
        <x:v>0</x:v>
      </x:c>
      <x:c r="S1496" s="7" t="n">
        <x:f>SUM(O1496,Q1496,R1496)</x:f>
        <x:v>10074.463737166323</x:v>
      </x:c>
      <x:c r="T1496" s="14" t="n">
        <x:f>'Inventory detail'!T370</x:f>
        <x:v>0.0121</x:v>
      </x:c>
      <x:c r="U1496" s="14" t="n">
        <x:f>'Inventory detail'!U370</x:f>
        <x:v>0.0132</x:v>
      </x:c>
      <x:c r="V1496" s="9" t="n">
        <x:f>O1496*T1496</x:f>
        <x:v>61.401011219712515</x:v>
      </x:c>
      <x:c r="W1496" s="9" t="n">
        <x:f>Q1496*T1496</x:f>
        <x:v>60.5</x:v>
      </x:c>
      <x:c r="X1496" s="9" t="n">
        <x:f>R1496*T1496</x:f>
        <x:v>0</x:v>
      </x:c>
      <x:c r="Y1496" s="9" t="n">
        <x:f>S1496*T1496</x:f>
        <x:v>121.9010112197125</x:v>
      </x:c>
      <x:c r="Z1496" s="9" t="n">
        <x:f>IF(ISNUMBER(U1496),S1496*(U1496-T1496),"n.a.")</x:f>
        <x:v>11.081910110882959</x:v>
      </x:c>
      <x:c r="AA1496" s="9" t="n">
        <x:f>IF(ISNUMBER(U1496),Y1496,0)</x:f>
        <x:v>121.9010112197125</x:v>
      </x:c>
      <x:c r="AB1496" s="7" t="n">
        <x:f>MAX(0,L1496-SUM(F1496:K1496))</x:f>
        <x:v>0</x:v>
      </x:c>
    </x:row>
    <x:row r="1497" ht="22" customHeight="1">
      <x:c r="A1497" s="18" t="n">
        <x:f>Summary!D$41</x:f>
        <x:v>46357</x:v>
      </x:c>
      <x:c r="B1497" s="2" t="str">
        <x:f>'Inventory detail'!A371</x:f>
        <x:v>POUC</x:v>
      </x:c>
      <x:c r="C1497" s="2" t="str">
        <x:f>'Inventory detail'!B371</x:f>
        <x:v>30</x:v>
      </x:c>
      <x:c r="D1497" s="2" t="str">
        <x:f>'Inventory detail'!C371</x:f>
        <x:v>JUM10</x:v>
      </x:c>
      <x:c r="E1497" s="10" t="n">
        <x:f>A371</x:f>
        <x:v>46327</x:v>
      </x:c>
      <x:c r="F1497" s="7" t="n">
        <x:f>O371</x:f>
        <x:v>0</x:v>
      </x:c>
      <x:c r="G1497" s="7" t="n">
        <x:f>Q371</x:f>
        <x:v>0</x:v>
      </x:c>
      <x:c r="H1497" s="7" t="n">
        <x:f>R371</x:f>
        <x:v>0</x:v>
      </x:c>
      <x:c r="I1497" s="7" t="n">
        <x:f>0</x:f>
        <x:v>0</x:v>
      </x:c>
      <x:c r="J1497" s="7" t="n">
        <x:f>0</x:f>
        <x:v>0</x:v>
      </x:c>
      <x:c r="K1497" s="7" t="n">
        <x:f>0</x:f>
        <x:v>0</x:v>
      </x:c>
      <x:c r="L1497" s="7" t="n">
        <x:f>'Inventory detail'!F371*Summary!$K$5*(A1497-E1497)/Summary!$K$6</x:f>
        <x:v>410.68090349075976</x:v>
      </x:c>
      <x:c r="M1497" s="7" t="n">
        <x:f>MAX(0,H1497-L1497)</x:f>
        <x:v>0</x:v>
      </x:c>
      <x:c r="N1497" s="7" t="n">
        <x:f>MAX(0,L1497-H1497)</x:f>
        <x:v>410.68090349075976</x:v>
      </x:c>
      <x:c r="O1497" s="7" t="n">
        <x:f>MAX(0,F1497+I1497-N1497)</x:f>
        <x:v>0</x:v>
      </x:c>
      <x:c r="P1497" s="7" t="n">
        <x:f>MAX(0,N1497-F1497-I1497)</x:f>
        <x:v>410.68090349075976</x:v>
      </x:c>
      <x:c r="Q1497" s="7" t="n">
        <x:f>MAX(0,G1497+J1497-P1497)</x:f>
        <x:v>0</x:v>
      </x:c>
      <x:c r="R1497" s="7" t="n">
        <x:f>M1497+MAX(0,K1497-MAX(0,P1497-G1497-J1497))</x:f>
        <x:v>0</x:v>
      </x:c>
      <x:c r="S1497" s="7" t="n">
        <x:f>SUM(O1497,Q1497,R1497)</x:f>
        <x:v>0</x:v>
      </x:c>
      <x:c r="T1497" s="14" t="n">
        <x:f>'Inventory detail'!T371</x:f>
        <x:v>0.0225</x:v>
      </x:c>
      <x:c r="U1497" s="14" t="n">
        <x:f>'Inventory detail'!U371</x:f>
        <x:v>0.024585</x:v>
      </x:c>
      <x:c r="V1497" s="9" t="n">
        <x:f>O1497*T1497</x:f>
        <x:v>0</x:v>
      </x:c>
      <x:c r="W1497" s="9" t="n">
        <x:f>Q1497*T1497</x:f>
        <x:v>0</x:v>
      </x:c>
      <x:c r="X1497" s="9" t="n">
        <x:f>R1497*T1497</x:f>
        <x:v>0</x:v>
      </x:c>
      <x:c r="Y1497" s="9" t="n">
        <x:f>S1497*T1497</x:f>
        <x:v>0</x:v>
      </x:c>
      <x:c r="Z1497" s="9" t="n">
        <x:f>IF(ISNUMBER(U1497),S1497*(U1497-T1497),"n.a.")</x:f>
        <x:v>0</x:v>
      </x:c>
      <x:c r="AA1497" s="9" t="n">
        <x:f>IF(ISNUMBER(U1497),Y1497,0)</x:f>
        <x:v>0</x:v>
      </x:c>
      <x:c r="AB1497" s="7" t="n">
        <x:f>MAX(0,L1497-SUM(F1497:K1497))</x:f>
        <x:v>410.68090349075976</x:v>
      </x:c>
    </x:row>
    <x:row r="1498" ht="22" customHeight="1">
      <x:c r="A1498" s="18" t="n">
        <x:f>Summary!D$41</x:f>
        <x:v>46357</x:v>
      </x:c>
      <x:c r="B1498" s="2" t="str">
        <x:f>'Inventory detail'!A372</x:f>
        <x:v>POUC</x:v>
      </x:c>
      <x:c r="C1498" s="2" t="str">
        <x:f>'Inventory detail'!B372</x:f>
        <x:v>30</x:v>
      </x:c>
      <x:c r="D1498" s="2" t="str">
        <x:f>'Inventory detail'!C372</x:f>
        <x:v>LEG7</x:v>
      </x:c>
      <x:c r="E1498" s="10" t="n">
        <x:f>A372</x:f>
        <x:v>46327</x:v>
      </x:c>
      <x:c r="F1498" s="7" t="n">
        <x:f>O372</x:f>
        <x:v>2500</x:v>
      </x:c>
      <x:c r="G1498" s="7" t="n">
        <x:f>Q372</x:f>
        <x:v>0</x:v>
      </x:c>
      <x:c r="H1498" s="7" t="n">
        <x:f>R372</x:f>
        <x:v>385.1446406570842</x:v>
      </x:c>
      <x:c r="I1498" s="7" t="n">
        <x:f>SUMIFS('PO detail'!$W$1634:$W$1635,'PO detail'!$V$1634:$V$1635,"&gt;="&amp;E1498,'PO detail'!$V$1634:$V$1635,"&lt;"&amp;A1498)</x:f>
        <x:v>0</x:v>
      </x:c>
      <x:c r="J1498" s="7" t="n">
        <x:f>SUMIFS('PO detail'!$X$1634:$X$1635,'PO detail'!$V$1634:$V$1635,"&gt;="&amp;E1498,'PO detail'!$V$1634:$V$1635,"&lt;"&amp;A1498)</x:f>
        <x:v>0</x:v>
      </x:c>
      <x:c r="K1498" s="7" t="n">
        <x:f>SUMIFS('PO detail'!$Y$1634:$Y$1635,'PO detail'!$V$1634:$V$1635,"&gt;="&amp;E1498,'PO detail'!$V$1634:$V$1635,"&lt;"&amp;A1498)</x:f>
        <x:v>0</x:v>
      </x:c>
      <x:c r="L1498" s="7" t="n">
        <x:f>'Inventory detail'!F372*Summary!$K$5*(A1498-E1498)/Summary!$K$6</x:f>
        <x:v>410.68090349075976</x:v>
      </x:c>
      <x:c r="M1498" s="7" t="n">
        <x:f>MAX(0,H1498-L1498)</x:f>
        <x:v>0</x:v>
      </x:c>
      <x:c r="N1498" s="7" t="n">
        <x:f>MAX(0,L1498-H1498)</x:f>
        <x:v>25.53626283367555</x:v>
      </x:c>
      <x:c r="O1498" s="7" t="n">
        <x:f>MAX(0,F1498+I1498-N1498)</x:f>
        <x:v>2474.4637371663243</x:v>
      </x:c>
      <x:c r="P1498" s="7" t="n">
        <x:f>MAX(0,N1498-F1498-I1498)</x:f>
        <x:v>0</x:v>
      </x:c>
      <x:c r="Q1498" s="7" t="n">
        <x:f>MAX(0,G1498+J1498-P1498)</x:f>
        <x:v>0</x:v>
      </x:c>
      <x:c r="R1498" s="7" t="n">
        <x:f>M1498+MAX(0,K1498-MAX(0,P1498-G1498-J1498))</x:f>
        <x:v>0</x:v>
      </x:c>
      <x:c r="S1498" s="7" t="n">
        <x:f>SUM(O1498,Q1498,R1498)</x:f>
        <x:v>2474.4637371663243</x:v>
      </x:c>
      <x:c r="T1498" s="14" t="n">
        <x:f>'Inventory detail'!T372</x:f>
        <x:v>0.11259999999999999</x:v>
      </x:c>
      <x:c r="U1498" s="14" t="n">
        <x:f>'Inventory detail'!U372</x:f>
        <x:v>0.12276</x:v>
      </x:c>
      <x:c r="V1498" s="9" t="n">
        <x:f>O1498*T1498</x:f>
        <x:v>278.6246168049281</x:v>
      </x:c>
      <x:c r="W1498" s="9" t="n">
        <x:f>Q1498*T1498</x:f>
        <x:v>0</x:v>
      </x:c>
      <x:c r="X1498" s="9" t="n">
        <x:f>R1498*T1498</x:f>
        <x:v>0</x:v>
      </x:c>
      <x:c r="Y1498" s="9" t="n">
        <x:f>S1498*T1498</x:f>
        <x:v>278.6246168049281</x:v>
      </x:c>
      <x:c r="Z1498" s="9" t="n">
        <x:f>IF(ISNUMBER(U1498),S1498*(U1498-T1498),"n.a.")</x:f>
        <x:v>25.140551569609862</x:v>
      </x:c>
      <x:c r="AA1498" s="9" t="n">
        <x:f>IF(ISNUMBER(U1498),Y1498,0)</x:f>
        <x:v>278.6246168049281</x:v>
      </x:c>
      <x:c r="AB1498" s="7" t="n">
        <x:f>MAX(0,L1498-SUM(F1498:K1498))</x:f>
        <x:v>0</x:v>
      </x:c>
    </x:row>
    <x:row r="1499" ht="22" customHeight="1">
      <x:c r="A1499" s="18" t="n">
        <x:f>Summary!D$41</x:f>
        <x:v>46357</x:v>
      </x:c>
      <x:c r="B1499" s="2" t="str">
        <x:f>'Inventory detail'!A373</x:f>
        <x:v>POUC</x:v>
      </x:c>
      <x:c r="C1499" s="2" t="str">
        <x:f>'Inventory detail'!B373</x:f>
        <x:v>30</x:v>
      </x:c>
      <x:c r="D1499" s="2" t="str">
        <x:f>'Inventory detail'!C373</x:f>
        <x:v>PHO5</x:v>
      </x:c>
      <x:c r="E1499" s="10" t="n">
        <x:f>A373</x:f>
        <x:v>46327</x:v>
      </x:c>
      <x:c r="F1499" s="7" t="n">
        <x:f>O373</x:f>
        <x:v>0</x:v>
      </x:c>
      <x:c r="G1499" s="7" t="n">
        <x:f>Q373</x:f>
        <x:v>2000</x:v>
      </x:c>
      <x:c r="H1499" s="7" t="n">
        <x:f>R373</x:f>
        <x:v>285.1446406570842</x:v>
      </x:c>
      <x:c r="I1499" s="7" t="n">
        <x:f>SUMIFS('PO detail'!$W$1693:$W$1694,'PO detail'!$V$1693:$V$1694,"&gt;="&amp;E1499,'PO detail'!$V$1693:$V$1694,"&lt;"&amp;A1499)</x:f>
        <x:v>0</x:v>
      </x:c>
      <x:c r="J1499" s="7" t="n">
        <x:f>SUMIFS('PO detail'!$X$1693:$X$1694,'PO detail'!$V$1693:$V$1694,"&gt;="&amp;E1499,'PO detail'!$V$1693:$V$1694,"&lt;"&amp;A1499)</x:f>
        <x:v>2000</x:v>
      </x:c>
      <x:c r="K1499" s="7" t="n">
        <x:f>SUMIFS('PO detail'!$Y$1693:$Y$1694,'PO detail'!$V$1693:$V$1694,"&gt;="&amp;E1499,'PO detail'!$V$1693:$V$1694,"&lt;"&amp;A1499)</x:f>
        <x:v>0</x:v>
      </x:c>
      <x:c r="L1499" s="7" t="n">
        <x:f>'Inventory detail'!F373*Summary!$K$5*(A1499-E1499)/Summary!$K$6</x:f>
        <x:v>410.68090349075976</x:v>
      </x:c>
      <x:c r="M1499" s="7" t="n">
        <x:f>MAX(0,H1499-L1499)</x:f>
        <x:v>0</x:v>
      </x:c>
      <x:c r="N1499" s="7" t="n">
        <x:f>MAX(0,L1499-H1499)</x:f>
        <x:v>125.53626283367555</x:v>
      </x:c>
      <x:c r="O1499" s="7" t="n">
        <x:f>MAX(0,F1499+I1499-N1499)</x:f>
        <x:v>0</x:v>
      </x:c>
      <x:c r="P1499" s="7" t="n">
        <x:f>MAX(0,N1499-F1499-I1499)</x:f>
        <x:v>125.53626283367555</x:v>
      </x:c>
      <x:c r="Q1499" s="7" t="n">
        <x:f>MAX(0,G1499+J1499-P1499)</x:f>
        <x:v>3874.4637371663243</x:v>
      </x:c>
      <x:c r="R1499" s="7" t="n">
        <x:f>M1499+MAX(0,K1499-MAX(0,P1499-G1499-J1499))</x:f>
        <x:v>0</x:v>
      </x:c>
      <x:c r="S1499" s="7" t="n">
        <x:f>SUM(O1499,Q1499,R1499)</x:f>
        <x:v>3874.4637371663243</x:v>
      </x:c>
      <x:c r="T1499" s="14" t="n">
        <x:f>'Inventory detail'!T373</x:f>
        <x:v>0.0364</x:v>
      </x:c>
      <x:c r="U1499" s="14" t="n">
        <x:f>'Inventory detail'!U373</x:f>
        <x:v>0.039765</x:v>
      </x:c>
      <x:c r="V1499" s="9" t="n">
        <x:f>O1499*T1499</x:f>
        <x:v>0</x:v>
      </x:c>
      <x:c r="W1499" s="9" t="n">
        <x:f>Q1499*T1499</x:f>
        <x:v>141.0304800328542</x:v>
      </x:c>
      <x:c r="X1499" s="9" t="n">
        <x:f>R1499*T1499</x:f>
        <x:v>0</x:v>
      </x:c>
      <x:c r="Y1499" s="9" t="n">
        <x:f>S1499*T1499</x:f>
        <x:v>141.0304800328542</x:v>
      </x:c>
      <x:c r="Z1499" s="9" t="n">
        <x:f>IF(ISNUMBER(U1499),S1499*(U1499-T1499),"n.a.")</x:f>
        <x:v>13.037570475564682</x:v>
      </x:c>
      <x:c r="AA1499" s="9" t="n">
        <x:f>IF(ISNUMBER(U1499),Y1499,0)</x:f>
        <x:v>141.0304800328542</x:v>
      </x:c>
      <x:c r="AB1499" s="7" t="n">
        <x:f>MAX(0,L1499-SUM(F1499:K1499))</x:f>
        <x:v>0</x:v>
      </x:c>
    </x:row>
    <x:row r="1500" ht="22" customHeight="1">
      <x:c r="A1500" s="18" t="n">
        <x:f>Summary!D$41</x:f>
        <x:v>46357</x:v>
      </x:c>
      <x:c r="B1500" s="2" t="str">
        <x:f>'Inventory detail'!A374</x:f>
        <x:v>POUC</x:v>
      </x:c>
      <x:c r="C1500" s="2" t="str">
        <x:f>'Inventory detail'!B374</x:f>
        <x:v>30</x:v>
      </x:c>
      <x:c r="D1500" s="2" t="str">
        <x:f>'Inventory detail'!C374</x:f>
        <x:v>RMEN7</x:v>
      </x:c>
      <x:c r="E1500" s="10" t="n">
        <x:f>A374</x:f>
        <x:v>46327</x:v>
      </x:c>
      <x:c r="F1500" s="7" t="n">
        <x:f>O374</x:f>
        <x:v>685.1446406570842</x:v>
      </x:c>
      <x:c r="G1500" s="7" t="n">
        <x:f>Q374</x:f>
        <x:v>0</x:v>
      </x:c>
      <x:c r="H1500" s="7" t="n">
        <x:f>R374</x:f>
        <x:v>0</x:v>
      </x:c>
      <x:c r="I1500" s="7" t="n">
        <x:f>SUMIFS('PO detail'!$W$1703:$W$1705,'PO detail'!$V$1703:$V$1705,"&gt;="&amp;E1500,'PO detail'!$V$1703:$V$1705,"&lt;"&amp;A1500)</x:f>
        <x:v>0</x:v>
      </x:c>
      <x:c r="J1500" s="7" t="n">
        <x:f>SUMIFS('PO detail'!$X$1703:$X$1705,'PO detail'!$V$1703:$V$1705,"&gt;="&amp;E1500,'PO detail'!$V$1703:$V$1705,"&lt;"&amp;A1500)</x:f>
        <x:v>2400</x:v>
      </x:c>
      <x:c r="K1500" s="7" t="n">
        <x:f>SUMIFS('PO detail'!$Y$1703:$Y$1705,'PO detail'!$V$1703:$V$1705,"&gt;="&amp;E1500,'PO detail'!$V$1703:$V$1705,"&lt;"&amp;A1500)</x:f>
        <x:v>0</x:v>
      </x:c>
      <x:c r="L1500" s="7" t="n">
        <x:f>'Inventory detail'!F374*Summary!$K$5*(A1500-E1500)/Summary!$K$6</x:f>
        <x:v>410.68090349075976</x:v>
      </x:c>
      <x:c r="M1500" s="7" t="n">
        <x:f>MAX(0,H1500-L1500)</x:f>
        <x:v>0</x:v>
      </x:c>
      <x:c r="N1500" s="7" t="n">
        <x:f>MAX(0,L1500-H1500)</x:f>
        <x:v>410.68090349075976</x:v>
      </x:c>
      <x:c r="O1500" s="7" t="n">
        <x:f>MAX(0,F1500+I1500-N1500)</x:f>
        <x:v>274.46373716632445</x:v>
      </x:c>
      <x:c r="P1500" s="7" t="n">
        <x:f>MAX(0,N1500-F1500-I1500)</x:f>
        <x:v>0</x:v>
      </x:c>
      <x:c r="Q1500" s="7" t="n">
        <x:f>MAX(0,G1500+J1500-P1500)</x:f>
        <x:v>2400</x:v>
      </x:c>
      <x:c r="R1500" s="7" t="n">
        <x:f>M1500+MAX(0,K1500-MAX(0,P1500-G1500-J1500))</x:f>
        <x:v>0</x:v>
      </x:c>
      <x:c r="S1500" s="7" t="n">
        <x:f>SUM(O1500,Q1500,R1500)</x:f>
        <x:v>2674.4637371663243</x:v>
      </x:c>
      <x:c r="T1500" s="14" t="n">
        <x:f>'Inventory detail'!T374</x:f>
        <x:v>0.1867</x:v>
      </x:c>
      <x:c r="U1500" s="14" t="n">
        <x:f>'Inventory detail'!U374</x:f>
        <x:v>0.203445</x:v>
      </x:c>
      <x:c r="V1500" s="9" t="n">
        <x:f>O1500*T1500</x:f>
        <x:v>51.24237972895278</x:v>
      </x:c>
      <x:c r="W1500" s="9" t="n">
        <x:f>Q1500*T1500</x:f>
        <x:v>448.08</x:v>
      </x:c>
      <x:c r="X1500" s="9" t="n">
        <x:f>R1500*T1500</x:f>
        <x:v>0</x:v>
      </x:c>
      <x:c r="Y1500" s="9" t="n">
        <x:f>S1500*T1500</x:f>
        <x:v>499.32237972895274</x:v>
      </x:c>
      <x:c r="Z1500" s="9" t="n">
        <x:f>IF(ISNUMBER(U1500),S1500*(U1500-T1500),"n.a.")</x:f>
        <x:v>44.78389527885005</x:v>
      </x:c>
      <x:c r="AA1500" s="9" t="n">
        <x:f>IF(ISNUMBER(U1500),Y1500,0)</x:f>
        <x:v>499.32237972895274</x:v>
      </x:c>
      <x:c r="AB1500" s="7" t="n">
        <x:f>MAX(0,L1500-SUM(F1500:K1500))</x:f>
        <x:v>0</x:v>
      </x:c>
    </x:row>
    <x:row r="1501" ht="22" customHeight="1">
      <x:c r="A1501" s="18" t="n">
        <x:f>Summary!D$41</x:f>
        <x:v>46357</x:v>
      </x:c>
      <x:c r="B1501" s="2" t="str">
        <x:f>'Inventory detail'!A375</x:f>
        <x:v>POUC</x:v>
      </x:c>
      <x:c r="C1501" s="2" t="str">
        <x:f>'Inventory detail'!B375</x:f>
        <x:v>30</x:v>
      </x:c>
      <x:c r="D1501" s="2" t="str">
        <x:f>'Inventory detail'!C375</x:f>
        <x:v>IND5</x:v>
      </x:c>
      <x:c r="E1501" s="10" t="n">
        <x:f>A375</x:f>
        <x:v>46327</x:v>
      </x:c>
      <x:c r="F1501" s="7" t="n">
        <x:f>O375</x:f>
        <x:v>0</x:v>
      </x:c>
      <x:c r="G1501" s="7" t="n">
        <x:f>Q375</x:f>
        <x:v>0</x:v>
      </x:c>
      <x:c r="H1501" s="7" t="n">
        <x:f>R375</x:f>
        <x:v>1391.4467351129363</x:v>
      </x:c>
      <x:c r="I1501" s="7" t="n">
        <x:f>SUMIFS('PO detail'!$W$1628:$W$1628,'PO detail'!$V$1628:$V$1628,"&gt;="&amp;E1501,'PO detail'!$V$1628:$V$1628,"&lt;"&amp;A1501)</x:f>
        <x:v>0</x:v>
      </x:c>
      <x:c r="J1501" s="7" t="n">
        <x:f>SUMIFS('PO detail'!$X$1628:$X$1628,'PO detail'!$V$1628:$V$1628,"&gt;="&amp;E1501,'PO detail'!$V$1628:$V$1628,"&lt;"&amp;A1501)</x:f>
        <x:v>5000</x:v>
      </x:c>
      <x:c r="K1501" s="7" t="n">
        <x:f>SUMIFS('PO detail'!$Y$1628:$Y$1628,'PO detail'!$V$1628:$V$1628,"&gt;="&amp;E1501,'PO detail'!$V$1628:$V$1628,"&lt;"&amp;A1501)</x:f>
        <x:v>0</x:v>
      </x:c>
      <x:c r="L1501" s="7" t="n">
        <x:f>'Inventory detail'!F375*Summary!$K$5*(A1501-E1501)/Summary!$K$6</x:f>
        <x:v>402.46078028747434</x:v>
      </x:c>
      <x:c r="M1501" s="7" t="n">
        <x:f>MAX(0,H1501-L1501)</x:f>
        <x:v>988.9859548254619</x:v>
      </x:c>
      <x:c r="N1501" s="7" t="n">
        <x:f>MAX(0,L1501-H1501)</x:f>
        <x:v>0</x:v>
      </x:c>
      <x:c r="O1501" s="7" t="n">
        <x:f>MAX(0,F1501+I1501-N1501)</x:f>
        <x:v>0</x:v>
      </x:c>
      <x:c r="P1501" s="7" t="n">
        <x:f>MAX(0,N1501-F1501-I1501)</x:f>
        <x:v>0</x:v>
      </x:c>
      <x:c r="Q1501" s="7" t="n">
        <x:f>MAX(0,G1501+J1501-P1501)</x:f>
        <x:v>5000</x:v>
      </x:c>
      <x:c r="R1501" s="7" t="n">
        <x:f>M1501+MAX(0,K1501-MAX(0,P1501-G1501-J1501))</x:f>
        <x:v>988.9859548254619</x:v>
      </x:c>
      <x:c r="S1501" s="7" t="n">
        <x:f>SUM(O1501,Q1501,R1501)</x:f>
        <x:v>5988.985954825462</x:v>
      </x:c>
      <x:c r="T1501" s="14" t="n">
        <x:f>'Inventory detail'!T375</x:f>
        <x:v>0.014199999999999999</x:v>
      </x:c>
      <x:c r="U1501" s="14" t="n">
        <x:f>'Inventory detail'!U375</x:f>
        <x:v>0.01551</x:v>
      </x:c>
      <x:c r="V1501" s="9" t="n">
        <x:f>O1501*T1501</x:f>
        <x:v>0</x:v>
      </x:c>
      <x:c r="W1501" s="9" t="n">
        <x:f>Q1501*T1501</x:f>
        <x:v>71</x:v>
      </x:c>
      <x:c r="X1501" s="9" t="n">
        <x:f>R1501*T1501</x:f>
        <x:v>14.04360055852156</x:v>
      </x:c>
      <x:c r="Y1501" s="9" t="n">
        <x:f>S1501*T1501</x:f>
        <x:v>85.04360055852155</x:v>
      </x:c>
      <x:c r="Z1501" s="9" t="n">
        <x:f>IF(ISNUMBER(U1501),S1501*(U1501-T1501),"n.a.")</x:f>
        <x:v>7.845571600821358</x:v>
      </x:c>
      <x:c r="AA1501" s="9" t="n">
        <x:f>IF(ISNUMBER(U1501),Y1501,0)</x:f>
        <x:v>85.04360055852155</x:v>
      </x:c>
      <x:c r="AB1501" s="7" t="n">
        <x:f>MAX(0,L1501-SUM(F1501:K1501))</x:f>
        <x:v>0</x:v>
      </x:c>
    </x:row>
    <x:row r="1502" ht="22" customHeight="1">
      <x:c r="A1502" s="18" t="n">
        <x:f>Summary!D$41</x:f>
        <x:v>46357</x:v>
      </x:c>
      <x:c r="B1502" s="2" t="str">
        <x:f>'Inventory detail'!A376</x:f>
        <x:v>POUC</x:v>
      </x:c>
      <x:c r="C1502" s="2" t="str">
        <x:f>'Inventory detail'!B376</x:f>
        <x:v>60</x:v>
      </x:c>
      <x:c r="D1502" s="2" t="str">
        <x:f>'Inventory detail'!C376</x:f>
        <x:v>LEG3</x:v>
      </x:c>
      <x:c r="E1502" s="10" t="n">
        <x:f>A376</x:f>
        <x:v>46327</x:v>
      </x:c>
      <x:c r="F1502" s="7" t="n">
        <x:f>O376</x:f>
        <x:v>3000</x:v>
      </x:c>
      <x:c r="G1502" s="7" t="n">
        <x:f>Q376</x:f>
        <x:v>1000</x:v>
      </x:c>
      <x:c r="H1502" s="7" t="n">
        <x:f>R376</x:f>
        <x:v>97.74127310061601</x:v>
      </x:c>
      <x:c r="I1502" s="7" t="n">
        <x:f>SUMIFS('PO detail'!$W$1749:$W$1750,'PO detail'!$V$1749:$V$1750,"&gt;="&amp;E1502,'PO detail'!$V$1749:$V$1750,"&lt;"&amp;A1502)</x:f>
        <x:v>0</x:v>
      </x:c>
      <x:c r="J1502" s="7" t="n">
        <x:f>SUMIFS('PO detail'!$X$1749:$X$1750,'PO detail'!$V$1749:$V$1750,"&gt;="&amp;E1502,'PO detail'!$V$1749:$V$1750,"&lt;"&amp;A1502)</x:f>
        <x:v>0</x:v>
      </x:c>
      <x:c r="K1502" s="7" t="n">
        <x:f>SUMIFS('PO detail'!$Y$1749:$Y$1750,'PO detail'!$V$1749:$V$1750,"&gt;="&amp;E1502,'PO detail'!$V$1749:$V$1750,"&lt;"&amp;A1502)</x:f>
        <x:v>0</x:v>
      </x:c>
      <x:c r="L1502" s="7" t="n">
        <x:f>'Inventory detail'!F376*Summary!$K$5*(A1502-E1502)/Summary!$K$6</x:f>
        <x:v>394.2505133470226</x:v>
      </x:c>
      <x:c r="M1502" s="7" t="n">
        <x:f>MAX(0,H1502-L1502)</x:f>
        <x:v>0</x:v>
      </x:c>
      <x:c r="N1502" s="7" t="n">
        <x:f>MAX(0,L1502-H1502)</x:f>
        <x:v>296.5092402464066</x:v>
      </x:c>
      <x:c r="O1502" s="7" t="n">
        <x:f>MAX(0,F1502+I1502-N1502)</x:f>
        <x:v>2703.4907597535935</x:v>
      </x:c>
      <x:c r="P1502" s="7" t="n">
        <x:f>MAX(0,N1502-F1502-I1502)</x:f>
        <x:v>0</x:v>
      </x:c>
      <x:c r="Q1502" s="7" t="n">
        <x:f>MAX(0,G1502+J1502-P1502)</x:f>
        <x:v>1000</x:v>
      </x:c>
      <x:c r="R1502" s="7" t="n">
        <x:f>M1502+MAX(0,K1502-MAX(0,P1502-G1502-J1502))</x:f>
        <x:v>0</x:v>
      </x:c>
      <x:c r="S1502" s="7" t="n">
        <x:f>SUM(O1502,Q1502,R1502)</x:f>
        <x:v>3703.4907597535935</x:v>
      </x:c>
      <x:c r="T1502" s="14" t="n">
        <x:f>'Inventory detail'!T376</x:f>
        <x:v>0.056600000000000004</x:v>
      </x:c>
      <x:c r="U1502" s="14" t="n">
        <x:f>'Inventory detail'!U376</x:f>
        <x:v>0.06171</x:v>
      </x:c>
      <x:c r="V1502" s="9" t="n">
        <x:f>O1502*T1502</x:f>
        <x:v>153.0175770020534</x:v>
      </x:c>
      <x:c r="W1502" s="9" t="n">
        <x:f>Q1502*T1502</x:f>
        <x:v>56.6</x:v>
      </x:c>
      <x:c r="X1502" s="9" t="n">
        <x:f>R1502*T1502</x:f>
        <x:v>0</x:v>
      </x:c>
      <x:c r="Y1502" s="9" t="n">
        <x:f>S1502*T1502</x:f>
        <x:v>209.6175770020534</x:v>
      </x:c>
      <x:c r="Z1502" s="9" t="n">
        <x:f>IF(ISNUMBER(U1502),S1502*(U1502-T1502),"n.a.")</x:f>
        <x:v>18.92483778234085</x:v>
      </x:c>
      <x:c r="AA1502" s="9" t="n">
        <x:f>IF(ISNUMBER(U1502),Y1502,0)</x:f>
        <x:v>209.6175770020534</x:v>
      </x:c>
      <x:c r="AB1502" s="7" t="n">
        <x:f>MAX(0,L1502-SUM(F1502:K1502))</x:f>
        <x:v>0</x:v>
      </x:c>
    </x:row>
    <x:row r="1503" ht="22" customHeight="1">
      <x:c r="A1503" s="18" t="n">
        <x:f>Summary!D$41</x:f>
        <x:v>46357</x:v>
      </x:c>
      <x:c r="B1503" s="2" t="str">
        <x:f>'Inventory detail'!A377</x:f>
        <x:v>WIRE</x:v>
      </x:c>
      <x:c r="C1503" s="2" t="str">
        <x:f>'Inventory detail'!B377</x:f>
        <x:v>10</x:v>
      </x:c>
      <x:c r="D1503" s="2" t="str">
        <x:f>'Inventory detail'!C377</x:f>
        <x:v>DL516GRAY</x:v>
      </x:c>
      <x:c r="E1503" s="10" t="n">
        <x:f>A377</x:f>
        <x:v>46327</x:v>
      </x:c>
      <x:c r="F1503" s="7" t="n">
        <x:f>O377</x:f>
        <x:v>6297.741273100616</x:v>
      </x:c>
      <x:c r="G1503" s="7" t="n">
        <x:f>Q377</x:f>
        <x:v>0</x:v>
      </x:c>
      <x:c r="H1503" s="7" t="n">
        <x:f>R377</x:f>
        <x:v>0</x:v>
      </x:c>
      <x:c r="I1503" s="7" t="n">
        <x:f>SUMIFS('PO detail'!$W$1996:$W$1998,'PO detail'!$V$1996:$V$1998,"&gt;="&amp;E1503,'PO detail'!$V$1996:$V$1998,"&lt;"&amp;A1503)</x:f>
        <x:v>1000</x:v>
      </x:c>
      <x:c r="J1503" s="7" t="n">
        <x:f>SUMIFS('PO detail'!$X$1996:$X$1998,'PO detail'!$V$1996:$V$1998,"&gt;="&amp;E1503,'PO detail'!$V$1996:$V$1998,"&lt;"&amp;A1503)</x:f>
        <x:v>0</x:v>
      </x:c>
      <x:c r="K1503" s="7" t="n">
        <x:f>SUMIFS('PO detail'!$Y$1996:$Y$1998,'PO detail'!$V$1996:$V$1998,"&gt;="&amp;E1503,'PO detail'!$V$1996:$V$1998,"&lt;"&amp;A1503)</x:f>
        <x:v>0</x:v>
      </x:c>
      <x:c r="L1503" s="7" t="n">
        <x:f>'Inventory detail'!F377*Summary!$K$5*(A1503-E1503)/Summary!$K$6</x:f>
        <x:v>394.2505133470226</x:v>
      </x:c>
      <x:c r="M1503" s="7" t="n">
        <x:f>MAX(0,H1503-L1503)</x:f>
        <x:v>0</x:v>
      </x:c>
      <x:c r="N1503" s="7" t="n">
        <x:f>MAX(0,L1503-H1503)</x:f>
        <x:v>394.2505133470226</x:v>
      </x:c>
      <x:c r="O1503" s="7" t="n">
        <x:f>MAX(0,F1503+I1503-N1503)</x:f>
        <x:v>6903.490759753594</x:v>
      </x:c>
      <x:c r="P1503" s="7" t="n">
        <x:f>MAX(0,N1503-F1503-I1503)</x:f>
        <x:v>0</x:v>
      </x:c>
      <x:c r="Q1503" s="7" t="n">
        <x:f>MAX(0,G1503+J1503-P1503)</x:f>
        <x:v>0</x:v>
      </x:c>
      <x:c r="R1503" s="7" t="n">
        <x:f>M1503+MAX(0,K1503-MAX(0,P1503-G1503-J1503))</x:f>
        <x:v>0</x:v>
      </x:c>
      <x:c r="S1503" s="7" t="n">
        <x:f>SUM(O1503,Q1503,R1503)</x:f>
        <x:v>6903.490759753594</x:v>
      </x:c>
      <x:c r="T1503" s="14" t="n">
        <x:f>'Inventory detail'!T377</x:f>
        <x:v>0.0475</x:v>
      </x:c>
      <x:c r="U1503" s="14" t="n">
        <x:f>'Inventory detail'!U377</x:f>
        <x:v>0.0475</x:v>
      </x:c>
      <x:c r="V1503" s="9" t="n">
        <x:f>O1503*T1503</x:f>
        <x:v>327.9158110882957</x:v>
      </x:c>
      <x:c r="W1503" s="9" t="n">
        <x:f>Q1503*T1503</x:f>
        <x:v>0</x:v>
      </x:c>
      <x:c r="X1503" s="9" t="n">
        <x:f>R1503*T1503</x:f>
        <x:v>0</x:v>
      </x:c>
      <x:c r="Y1503" s="9" t="n">
        <x:f>S1503*T1503</x:f>
        <x:v>327.9158110882957</x:v>
      </x:c>
      <x:c r="Z1503" s="9" t="n">
        <x:f>IF(ISNUMBER(U1503),S1503*(U1503-T1503),"n.a.")</x:f>
        <x:v>0</x:v>
      </x:c>
      <x:c r="AA1503" s="9" t="n">
        <x:f>IF(ISNUMBER(U1503),Y1503,0)</x:f>
        <x:v>327.9158110882957</x:v>
      </x:c>
      <x:c r="AB1503" s="7" t="n">
        <x:f>MAX(0,L1503-SUM(F1503:K1503))</x:f>
        <x:v>0</x:v>
      </x:c>
    </x:row>
    <x:row r="1504" ht="22" customHeight="1">
      <x:c r="A1504" s="18" t="n">
        <x:f>Summary!D$41</x:f>
        <x:v>46357</x:v>
      </x:c>
      <x:c r="B1504" s="2" t="str">
        <x:f>'Inventory detail'!A378</x:f>
        <x:v>WIRE</x:v>
      </x:c>
      <x:c r="C1504" s="2" t="str">
        <x:f>'Inventory detail'!B378</x:f>
        <x:v>60</x:v>
      </x:c>
      <x:c r="D1504" s="2" t="str">
        <x:f>'Inventory detail'!C378</x:f>
        <x:v>DL034WHT</x:v>
      </x:c>
      <x:c r="E1504" s="10" t="n">
        <x:f>A378</x:f>
        <x:v>46327</x:v>
      </x:c>
      <x:c r="F1504" s="7" t="n">
        <x:f>O378</x:f>
        <x:v>0</x:v>
      </x:c>
      <x:c r="G1504" s="7" t="n">
        <x:f>Q378</x:f>
        <x:v>0</x:v>
      </x:c>
      <x:c r="H1504" s="7" t="n">
        <x:f>R378</x:f>
        <x:v>197.741273100616</x:v>
      </x:c>
      <x:c r="I1504" s="7" t="n">
        <x:f>0</x:f>
        <x:v>0</x:v>
      </x:c>
      <x:c r="J1504" s="7" t="n">
        <x:f>0</x:f>
        <x:v>0</x:v>
      </x:c>
      <x:c r="K1504" s="7" t="n">
        <x:f>0</x:f>
        <x:v>0</x:v>
      </x:c>
      <x:c r="L1504" s="7" t="n">
        <x:f>'Inventory detail'!F378*Summary!$K$5*(A1504-E1504)/Summary!$K$6</x:f>
        <x:v>394.2505133470226</x:v>
      </x:c>
      <x:c r="M1504" s="7" t="n">
        <x:f>MAX(0,H1504-L1504)</x:f>
        <x:v>0</x:v>
      </x:c>
      <x:c r="N1504" s="7" t="n">
        <x:f>MAX(0,L1504-H1504)</x:f>
        <x:v>196.5092402464066</x:v>
      </x:c>
      <x:c r="O1504" s="7" t="n">
        <x:f>MAX(0,F1504+I1504-N1504)</x:f>
        <x:v>0</x:v>
      </x:c>
      <x:c r="P1504" s="7" t="n">
        <x:f>MAX(0,N1504-F1504-I1504)</x:f>
        <x:v>196.5092402464066</x:v>
      </x:c>
      <x:c r="Q1504" s="7" t="n">
        <x:f>MAX(0,G1504+J1504-P1504)</x:f>
        <x:v>0</x:v>
      </x:c>
      <x:c r="R1504" s="7" t="n">
        <x:f>M1504+MAX(0,K1504-MAX(0,P1504-G1504-J1504))</x:f>
        <x:v>0</x:v>
      </x:c>
      <x:c r="S1504" s="7" t="n">
        <x:f>SUM(O1504,Q1504,R1504)</x:f>
        <x:v>0</x:v>
      </x:c>
      <x:c r="T1504" s="14" t="n">
        <x:f>'Inventory detail'!T378</x:f>
        <x:v>0.1424</x:v>
      </x:c>
      <x:c r="U1504" s="14" t="n">
        <x:f>'Inventory detail'!U378</x:f>
        <x:v>0.1424</x:v>
      </x:c>
      <x:c r="V1504" s="9" t="n">
        <x:f>O1504*T1504</x:f>
        <x:v>0</x:v>
      </x:c>
      <x:c r="W1504" s="9" t="n">
        <x:f>Q1504*T1504</x:f>
        <x:v>0</x:v>
      </x:c>
      <x:c r="X1504" s="9" t="n">
        <x:f>R1504*T1504</x:f>
        <x:v>0</x:v>
      </x:c>
      <x:c r="Y1504" s="9" t="n">
        <x:f>S1504*T1504</x:f>
        <x:v>0</x:v>
      </x:c>
      <x:c r="Z1504" s="9" t="n">
        <x:f>IF(ISNUMBER(U1504),S1504*(U1504-T1504),"n.a.")</x:f>
        <x:v>0</x:v>
      </x:c>
      <x:c r="AA1504" s="9" t="n">
        <x:f>IF(ISNUMBER(U1504),Y1504,0)</x:f>
        <x:v>0</x:v>
      </x:c>
      <x:c r="AB1504" s="7" t="n">
        <x:f>MAX(0,L1504-SUM(F1504:K1504))</x:f>
        <x:v>196.5092402464066</x:v>
      </x:c>
    </x:row>
    <x:row r="1505" ht="22" customHeight="1">
      <x:c r="A1505" s="18" t="n">
        <x:f>Summary!D$41</x:f>
        <x:v>46357</x:v>
      </x:c>
      <x:c r="B1505" s="2" t="str">
        <x:f>'Inventory detail'!A379</x:f>
        <x:v>COIL</x:v>
      </x:c>
      <x:c r="C1505" s="2" t="str">
        <x:f>'Inventory detail'!B379</x:f>
        <x:v>30</x:v>
      </x:c>
      <x:c r="D1505" s="2" t="str">
        <x:f>'Inventory detail'!C379</x:f>
        <x:v>18WHT12-4</x:v>
      </x:c>
      <x:c r="E1505" s="10" t="n">
        <x:f>A379</x:f>
        <x:v>46327</x:v>
      </x:c>
      <x:c r="F1505" s="7" t="n">
        <x:f>O379</x:f>
        <x:v>0</x:v>
      </x:c>
      <x:c r="G1505" s="7" t="n">
        <x:f>Q379</x:f>
        <x:v>0</x:v>
      </x:c>
      <x:c r="H1505" s="7" t="n">
        <x:f>R379</x:f>
        <x:v>0</x:v>
      </x:c>
      <x:c r="I1505" s="7" t="n">
        <x:f>SUMIFS('PO detail'!$W$823:$W$825,'PO detail'!$V$823:$V$825,"&gt;="&amp;E1505,'PO detail'!$V$823:$V$825,"&lt;"&amp;A1505)</x:f>
        <x:v>5600</x:v>
      </x:c>
      <x:c r="J1505" s="7" t="n">
        <x:f>SUMIFS('PO detail'!$X$823:$X$825,'PO detail'!$V$823:$V$825,"&gt;="&amp;E1505,'PO detail'!$V$823:$V$825,"&lt;"&amp;A1505)</x:f>
        <x:v>0</x:v>
      </x:c>
      <x:c r="K1505" s="7" t="n">
        <x:f>SUMIFS('PO detail'!$Y$823:$Y$825,'PO detail'!$V$823:$V$825,"&gt;="&amp;E1505,'PO detail'!$V$823:$V$825,"&lt;"&amp;A1505)</x:f>
        <x:v>0</x:v>
      </x:c>
      <x:c r="L1505" s="7" t="n">
        <x:f>'Inventory detail'!F379*Summary!$K$5*(A1505-E1505)/Summary!$K$6</x:f>
        <x:v>386.0402464065709</x:v>
      </x:c>
      <x:c r="M1505" s="7" t="n">
        <x:f>MAX(0,H1505-L1505)</x:f>
        <x:v>0</x:v>
      </x:c>
      <x:c r="N1505" s="7" t="n">
        <x:f>MAX(0,L1505-H1505)</x:f>
        <x:v>386.0402464065709</x:v>
      </x:c>
      <x:c r="O1505" s="7" t="n">
        <x:f>MAX(0,F1505+I1505-N1505)</x:f>
        <x:v>5213.959753593429</x:v>
      </x:c>
      <x:c r="P1505" s="7" t="n">
        <x:f>MAX(0,N1505-F1505-I1505)</x:f>
        <x:v>0</x:v>
      </x:c>
      <x:c r="Q1505" s="7" t="n">
        <x:f>MAX(0,G1505+J1505-P1505)</x:f>
        <x:v>0</x:v>
      </x:c>
      <x:c r="R1505" s="7" t="n">
        <x:f>M1505+MAX(0,K1505-MAX(0,P1505-G1505-J1505))</x:f>
        <x:v>0</x:v>
      </x:c>
      <x:c r="S1505" s="7" t="n">
        <x:f>SUM(O1505,Q1505,R1505)</x:f>
        <x:v>5213.959753593429</x:v>
      </x:c>
      <x:c r="T1505" s="14" t="n">
        <x:f>'Inventory detail'!T379</x:f>
        <x:v>0.1448</x:v>
      </x:c>
      <x:c r="U1505" s="14" t="n">
        <x:f>'Inventory detail'!U379</x:f>
        <x:v>0.141882</x:v>
      </x:c>
      <x:c r="V1505" s="9" t="n">
        <x:f>O1505*T1505</x:f>
        <x:v>754.9813723203285</x:v>
      </x:c>
      <x:c r="W1505" s="9" t="n">
        <x:f>Q1505*T1505</x:f>
        <x:v>0</x:v>
      </x:c>
      <x:c r="X1505" s="9" t="n">
        <x:f>R1505*T1505</x:f>
        <x:v>0</x:v>
      </x:c>
      <x:c r="Y1505" s="9" t="n">
        <x:f>S1505*T1505</x:f>
        <x:v>754.9813723203285</x:v>
      </x:c>
      <x:c r="Z1505" s="9" t="n">
        <x:f>IF(ISNUMBER(U1505),S1505*(U1505-T1505),"n.a.")</x:f>
        <x:v>-15.214334560985646</x:v>
      </x:c>
      <x:c r="AA1505" s="9" t="n">
        <x:f>IF(ISNUMBER(U1505),Y1505,0)</x:f>
        <x:v>754.9813723203285</x:v>
      </x:c>
      <x:c r="AB1505" s="7" t="n">
        <x:f>MAX(0,L1505-SUM(F1505:K1505))</x:f>
        <x:v>0</x:v>
      </x:c>
    </x:row>
    <x:row r="1506" ht="22" customHeight="1">
      <x:c r="A1506" s="18" t="n">
        <x:f>Summary!D$41</x:f>
        <x:v>46357</x:v>
      </x:c>
      <x:c r="B1506" s="2" t="str">
        <x:f>'Inventory detail'!A380</x:f>
        <x:v>COIL</x:v>
      </x:c>
      <x:c r="C1506" s="2" t="str">
        <x:f>'Inventory detail'!B380</x:f>
        <x:v>30</x:v>
      </x:c>
      <x:c r="D1506" s="2" t="str">
        <x:f>'Inventory detail'!C380</x:f>
        <x:v>22WHT12-4</x:v>
      </x:c>
      <x:c r="E1506" s="10" t="n">
        <x:f>A380</x:f>
        <x:v>46327</x:v>
      </x:c>
      <x:c r="F1506" s="7" t="n">
        <x:f>O380</x:f>
        <x:v>2604.0358110882958</x:v>
      </x:c>
      <x:c r="G1506" s="7" t="n">
        <x:f>Q380</x:f>
        <x:v>0</x:v>
      </x:c>
      <x:c r="H1506" s="7" t="n">
        <x:f>R380</x:f>
        <x:v>0</x:v>
      </x:c>
      <x:c r="I1506" s="7" t="n">
        <x:f>SUMIFS('PO detail'!$W$860:$W$860,'PO detail'!$V$860:$V$860,"&gt;="&amp;E1506,'PO detail'!$V$860:$V$860,"&lt;"&amp;A1506)</x:f>
        <x:v>0</x:v>
      </x:c>
      <x:c r="J1506" s="7" t="n">
        <x:f>SUMIFS('PO detail'!$X$860:$X$860,'PO detail'!$V$860:$V$860,"&gt;="&amp;E1506,'PO detail'!$V$860:$V$860,"&lt;"&amp;A1506)</x:f>
        <x:v>0</x:v>
      </x:c>
      <x:c r="K1506" s="7" t="n">
        <x:f>SUMIFS('PO detail'!$Y$860:$Y$860,'PO detail'!$V$860:$V$860,"&gt;="&amp;E1506,'PO detail'!$V$860:$V$860,"&lt;"&amp;A1506)</x:f>
        <x:v>0</x:v>
      </x:c>
      <x:c r="L1506" s="7" t="n">
        <x:f>'Inventory detail'!F380*Summary!$K$5*(A1506-E1506)/Summary!$K$6</x:f>
        <x:v>386.0402464065709</x:v>
      </x:c>
      <x:c r="M1506" s="7" t="n">
        <x:f>MAX(0,H1506-L1506)</x:f>
        <x:v>0</x:v>
      </x:c>
      <x:c r="N1506" s="7" t="n">
        <x:f>MAX(0,L1506-H1506)</x:f>
        <x:v>386.0402464065709</x:v>
      </x:c>
      <x:c r="O1506" s="7" t="n">
        <x:f>MAX(0,F1506+I1506-N1506)</x:f>
        <x:v>2217.9955646817248</x:v>
      </x:c>
      <x:c r="P1506" s="7" t="n">
        <x:f>MAX(0,N1506-F1506-I1506)</x:f>
        <x:v>0</x:v>
      </x:c>
      <x:c r="Q1506" s="7" t="n">
        <x:f>MAX(0,G1506+J1506-P1506)</x:f>
        <x:v>0</x:v>
      </x:c>
      <x:c r="R1506" s="7" t="n">
        <x:f>M1506+MAX(0,K1506-MAX(0,P1506-G1506-J1506))</x:f>
        <x:v>0</x:v>
      </x:c>
      <x:c r="S1506" s="7" t="n">
        <x:f>SUM(O1506,Q1506,R1506)</x:f>
        <x:v>2217.9955646817248</x:v>
      </x:c>
      <x:c r="T1506" s="14" t="n">
        <x:f>'Inventory detail'!T380</x:f>
        <x:v>0.1674</x:v>
      </x:c>
      <x:c r="U1506" s="14" t="n">
        <x:f>'Inventory detail'!U380</x:f>
        <x:v>0.163982</x:v>
      </x:c>
      <x:c r="V1506" s="9" t="n">
        <x:f>O1506*T1506</x:f>
        <x:v>371.2924575277207</x:v>
      </x:c>
      <x:c r="W1506" s="9" t="n">
        <x:f>Q1506*T1506</x:f>
        <x:v>0</x:v>
      </x:c>
      <x:c r="X1506" s="9" t="n">
        <x:f>R1506*T1506</x:f>
        <x:v>0</x:v>
      </x:c>
      <x:c r="Y1506" s="9" t="n">
        <x:f>S1506*T1506</x:f>
        <x:v>371.2924575277207</x:v>
      </x:c>
      <x:c r="Z1506" s="9" t="n">
        <x:f>IF(ISNUMBER(U1506),S1506*(U1506-T1506),"n.a.")</x:f>
        <x:v>-7.581108840082145</x:v>
      </x:c>
      <x:c r="AA1506" s="9" t="n">
        <x:f>IF(ISNUMBER(U1506),Y1506,0)</x:f>
        <x:v>371.2924575277207</x:v>
      </x:c>
      <x:c r="AB1506" s="7" t="n">
        <x:f>MAX(0,L1506-SUM(F1506:K1506))</x:f>
        <x:v>0</x:v>
      </x:c>
    </x:row>
    <x:row r="1507" ht="22" customHeight="1">
      <x:c r="A1507" s="18" t="n">
        <x:f>Summary!D$41</x:f>
        <x:v>46357</x:v>
      </x:c>
      <x:c r="B1507" s="2" t="str">
        <x:f>'Inventory detail'!A381</x:f>
        <x:v>POUC</x:v>
      </x:c>
      <x:c r="C1507" s="2" t="str">
        <x:f>'Inventory detail'!B381</x:f>
        <x:v>10</x:v>
      </x:c>
      <x:c r="D1507" s="2" t="str">
        <x:f>'Inventory detail'!C381</x:f>
        <x:v>KEY7</x:v>
      </x:c>
      <x:c r="E1507" s="10" t="n">
        <x:f>A381</x:f>
        <x:v>46327</x:v>
      </x:c>
      <x:c r="F1507" s="7" t="n">
        <x:f>O381</x:f>
        <x:v>0</x:v>
      </x:c>
      <x:c r="G1507" s="7" t="n">
        <x:f>Q381</x:f>
        <x:v>0</x:v>
      </x:c>
      <x:c r="H1507" s="7" t="n">
        <x:f>R381</x:f>
        <x:v>0</x:v>
      </x:c>
      <x:c r="I1507" s="7" t="n">
        <x:f>0</x:f>
        <x:v>0</x:v>
      </x:c>
      <x:c r="J1507" s="7" t="n">
        <x:f>0</x:f>
        <x:v>0</x:v>
      </x:c>
      <x:c r="K1507" s="7" t="n">
        <x:f>0</x:f>
        <x:v>0</x:v>
      </x:c>
      <x:c r="L1507" s="7" t="n">
        <x:f>'Inventory detail'!F381*Summary!$K$5*(A1507-E1507)/Summary!$K$6</x:f>
        <x:v>386.0402464065709</x:v>
      </x:c>
      <x:c r="M1507" s="7" t="n">
        <x:f>MAX(0,H1507-L1507)</x:f>
        <x:v>0</x:v>
      </x:c>
      <x:c r="N1507" s="7" t="n">
        <x:f>MAX(0,L1507-H1507)</x:f>
        <x:v>386.0402464065709</x:v>
      </x:c>
      <x:c r="O1507" s="7" t="n">
        <x:f>MAX(0,F1507+I1507-N1507)</x:f>
        <x:v>0</x:v>
      </x:c>
      <x:c r="P1507" s="7" t="n">
        <x:f>MAX(0,N1507-F1507-I1507)</x:f>
        <x:v>386.0402464065709</x:v>
      </x:c>
      <x:c r="Q1507" s="7" t="n">
        <x:f>MAX(0,G1507+J1507-P1507)</x:f>
        <x:v>0</x:v>
      </x:c>
      <x:c r="R1507" s="7" t="n">
        <x:f>M1507+MAX(0,K1507-MAX(0,P1507-G1507-J1507))</x:f>
        <x:v>0</x:v>
      </x:c>
      <x:c r="S1507" s="7" t="n">
        <x:f>SUM(O1507,Q1507,R1507)</x:f>
        <x:v>0</x:v>
      </x:c>
      <x:c r="T1507" s="14" t="n">
        <x:f>'Inventory detail'!T381</x:f>
        <x:v>0.009000000000000001</x:v>
      </x:c>
      <x:c r="U1507" s="14" t="n">
        <x:f>'Inventory detail'!U381</x:f>
        <x:v>0.01122</x:v>
      </x:c>
      <x:c r="V1507" s="9" t="n">
        <x:f>O1507*T1507</x:f>
        <x:v>0</x:v>
      </x:c>
      <x:c r="W1507" s="9" t="n">
        <x:f>Q1507*T1507</x:f>
        <x:v>0</x:v>
      </x:c>
      <x:c r="X1507" s="9" t="n">
        <x:f>R1507*T1507</x:f>
        <x:v>0</x:v>
      </x:c>
      <x:c r="Y1507" s="9" t="n">
        <x:f>S1507*T1507</x:f>
        <x:v>0</x:v>
      </x:c>
      <x:c r="Z1507" s="9" t="n">
        <x:f>IF(ISNUMBER(U1507),S1507*(U1507-T1507),"n.a.")</x:f>
        <x:v>0</x:v>
      </x:c>
      <x:c r="AA1507" s="9" t="n">
        <x:f>IF(ISNUMBER(U1507),Y1507,0)</x:f>
        <x:v>0</x:v>
      </x:c>
      <x:c r="AB1507" s="7" t="n">
        <x:f>MAX(0,L1507-SUM(F1507:K1507))</x:f>
        <x:v>386.0402464065709</x:v>
      </x:c>
    </x:row>
    <x:row r="1508" ht="22" customHeight="1">
      <x:c r="A1508" s="18" t="n">
        <x:f>Summary!D$41</x:f>
        <x:v>46357</x:v>
      </x:c>
      <x:c r="B1508" s="2" t="str">
        <x:f>'Inventory detail'!A382</x:f>
        <x:v>POUC</x:v>
      </x:c>
      <x:c r="C1508" s="2" t="str">
        <x:f>'Inventory detail'!B382</x:f>
        <x:v>60</x:v>
      </x:c>
      <x:c r="D1508" s="2" t="str">
        <x:f>'Inventory detail'!C382</x:f>
        <x:v>DRI5</x:v>
      </x:c>
      <x:c r="E1508" s="10" t="n">
        <x:f>A382</x:f>
        <x:v>46327</x:v>
      </x:c>
      <x:c r="F1508" s="7" t="n">
        <x:f>O382</x:f>
        <x:v>0</x:v>
      </x:c>
      <x:c r="G1508" s="7" t="n">
        <x:f>Q382</x:f>
        <x:v>0</x:v>
      </x:c>
      <x:c r="H1508" s="7" t="n">
        <x:f>R382</x:f>
        <x:v>2004.0358110882958</x:v>
      </x:c>
      <x:c r="I1508" s="7" t="n">
        <x:f>0</x:f>
        <x:v>0</x:v>
      </x:c>
      <x:c r="J1508" s="7" t="n">
        <x:f>0</x:f>
        <x:v>0</x:v>
      </x:c>
      <x:c r="K1508" s="7" t="n">
        <x:f>0</x:f>
        <x:v>0</x:v>
      </x:c>
      <x:c r="L1508" s="7" t="n">
        <x:f>'Inventory detail'!F382*Summary!$K$5*(A1508-E1508)/Summary!$K$6</x:f>
        <x:v>386.0402464065709</x:v>
      </x:c>
      <x:c r="M1508" s="7" t="n">
        <x:f>MAX(0,H1508-L1508)</x:f>
        <x:v>1617.9955646817248</x:v>
      </x:c>
      <x:c r="N1508" s="7" t="n">
        <x:f>MAX(0,L1508-H1508)</x:f>
        <x:v>0</x:v>
      </x:c>
      <x:c r="O1508" s="7" t="n">
        <x:f>MAX(0,F1508+I1508-N1508)</x:f>
        <x:v>0</x:v>
      </x:c>
      <x:c r="P1508" s="7" t="n">
        <x:f>MAX(0,N1508-F1508-I1508)</x:f>
        <x:v>0</x:v>
      </x:c>
      <x:c r="Q1508" s="7" t="n">
        <x:f>MAX(0,G1508+J1508-P1508)</x:f>
        <x:v>0</x:v>
      </x:c>
      <x:c r="R1508" s="7" t="n">
        <x:f>M1508+MAX(0,K1508-MAX(0,P1508-G1508-J1508))</x:f>
        <x:v>1617.9955646817248</x:v>
      </x:c>
      <x:c r="S1508" s="7" t="n">
        <x:f>SUM(O1508,Q1508,R1508)</x:f>
        <x:v>1617.9955646817248</x:v>
      </x:c>
      <x:c r="T1508" s="14" t="n">
        <x:f>'Inventory detail'!T382</x:f>
        <x:v>0.006999999999999999</x:v>
      </x:c>
      <x:c r="U1508" s="14" t="n">
        <x:f>'Inventory detail'!U382</x:f>
        <x:v>0.007755</x:v>
      </x:c>
      <x:c r="V1508" s="9" t="n">
        <x:f>O1508*T1508</x:f>
        <x:v>0</x:v>
      </x:c>
      <x:c r="W1508" s="9" t="n">
        <x:f>Q1508*T1508</x:f>
        <x:v>0</x:v>
      </x:c>
      <x:c r="X1508" s="9" t="n">
        <x:f>R1508*T1508</x:f>
        <x:v>11.325968952772072</x:v>
      </x:c>
      <x:c r="Y1508" s="9" t="n">
        <x:f>S1508*T1508</x:f>
        <x:v>11.325968952772072</x:v>
      </x:c>
      <x:c r="Z1508" s="9" t="n">
        <x:f>IF(ISNUMBER(U1508),S1508*(U1508-T1508),"n.a.")</x:f>
        <x:v>1.221586651334703</x:v>
      </x:c>
      <x:c r="AA1508" s="9" t="n">
        <x:f>IF(ISNUMBER(U1508),Y1508,0)</x:f>
        <x:v>11.325968952772072</x:v>
      </x:c>
      <x:c r="AB1508" s="7" t="n">
        <x:f>MAX(0,L1508-SUM(F1508:K1508))</x:f>
        <x:v>0</x:v>
      </x:c>
    </x:row>
    <x:row r="1509" ht="22" customHeight="1">
      <x:c r="A1509" s="18" t="n">
        <x:f>Summary!D$41</x:f>
        <x:v>46357</x:v>
      </x:c>
      <x:c r="B1509" s="2" t="str">
        <x:f>'Inventory detail'!A383</x:f>
        <x:v>WIRE</x:v>
      </x:c>
      <x:c r="C1509" s="2" t="str">
        <x:f>'Inventory detail'!B383</x:f>
        <x:v>60</x:v>
      </x:c>
      <x:c r="D1509" s="2" t="str">
        <x:f>'Inventory detail'!C383</x:f>
        <x:v>DL078WHT</x:v>
      </x:c>
      <x:c r="E1509" s="10" t="n">
        <x:f>A383</x:f>
        <x:v>46327</x:v>
      </x:c>
      <x:c r="F1509" s="7" t="n">
        <x:f>O383</x:f>
        <x:v>0</x:v>
      </x:c>
      <x:c r="G1509" s="7" t="n">
        <x:f>Q383</x:f>
        <x:v>0</x:v>
      </x:c>
      <x:c r="H1509" s="7" t="n">
        <x:f>R383</x:f>
        <x:v>6804.035811088295</x:v>
      </x:c>
      <x:c r="I1509" s="7" t="n">
        <x:f>0</x:f>
        <x:v>0</x:v>
      </x:c>
      <x:c r="J1509" s="7" t="n">
        <x:f>0</x:f>
        <x:v>0</x:v>
      </x:c>
      <x:c r="K1509" s="7" t="n">
        <x:f>0</x:f>
        <x:v>0</x:v>
      </x:c>
      <x:c r="L1509" s="7" t="n">
        <x:f>'Inventory detail'!F383*Summary!$K$5*(A1509-E1509)/Summary!$K$6</x:f>
        <x:v>386.0402464065709</x:v>
      </x:c>
      <x:c r="M1509" s="7" t="n">
        <x:f>MAX(0,H1509-L1509)</x:f>
        <x:v>6417.995564681724</x:v>
      </x:c>
      <x:c r="N1509" s="7" t="n">
        <x:f>MAX(0,L1509-H1509)</x:f>
        <x:v>0</x:v>
      </x:c>
      <x:c r="O1509" s="7" t="n">
        <x:f>MAX(0,F1509+I1509-N1509)</x:f>
        <x:v>0</x:v>
      </x:c>
      <x:c r="P1509" s="7" t="n">
        <x:f>MAX(0,N1509-F1509-I1509)</x:f>
        <x:v>0</x:v>
      </x:c>
      <x:c r="Q1509" s="7" t="n">
        <x:f>MAX(0,G1509+J1509-P1509)</x:f>
        <x:v>0</x:v>
      </x:c>
      <x:c r="R1509" s="7" t="n">
        <x:f>M1509+MAX(0,K1509-MAX(0,P1509-G1509-J1509))</x:f>
        <x:v>6417.995564681724</x:v>
      </x:c>
      <x:c r="S1509" s="7" t="n">
        <x:f>SUM(O1509,Q1509,R1509)</x:f>
        <x:v>6417.995564681724</x:v>
      </x:c>
      <x:c r="T1509" s="14" t="n">
        <x:f>'Inventory detail'!T383</x:f>
        <x:v>0.16329999999999997</x:v>
      </x:c>
      <x:c r="U1509" s="14" t="n">
        <x:f>'Inventory detail'!U383</x:f>
        <x:v>0.16329999999999997</x:v>
      </x:c>
      <x:c r="V1509" s="9" t="n">
        <x:f>O1509*T1509</x:f>
        <x:v>0</x:v>
      </x:c>
      <x:c r="W1509" s="9" t="n">
        <x:f>Q1509*T1509</x:f>
        <x:v>0</x:v>
      </x:c>
      <x:c r="X1509" s="9" t="n">
        <x:f>R1509*T1509</x:f>
        <x:v>1048.0586757125254</x:v>
      </x:c>
      <x:c r="Y1509" s="9" t="n">
        <x:f>S1509*T1509</x:f>
        <x:v>1048.0586757125254</x:v>
      </x:c>
      <x:c r="Z1509" s="9" t="n">
        <x:f>IF(ISNUMBER(U1509),S1509*(U1509-T1509),"n.a.")</x:f>
        <x:v>0</x:v>
      </x:c>
      <x:c r="AA1509" s="9" t="n">
        <x:f>IF(ISNUMBER(U1509),Y1509,0)</x:f>
        <x:v>1048.0586757125254</x:v>
      </x:c>
      <x:c r="AB1509" s="7" t="n">
        <x:f>MAX(0,L1509-SUM(F1509:K1509))</x:f>
        <x:v>0</x:v>
      </x:c>
    </x:row>
    <x:row r="1510" ht="22" customHeight="1">
      <x:c r="A1510" s="18" t="n">
        <x:f>Summary!D$41</x:f>
        <x:v>46357</x:v>
      </x:c>
      <x:c r="B1510" s="2" t="str">
        <x:f>'Inventory detail'!A384</x:f>
        <x:v>POUC</x:v>
      </x:c>
      <x:c r="C1510" s="2" t="str">
        <x:f>'Inventory detail'!B384</x:f>
        <x:v>10</x:v>
      </x:c>
      <x:c r="D1510" s="2" t="str">
        <x:f>'Inventory detail'!C384</x:f>
        <x:v>MEM7</x:v>
      </x:c>
      <x:c r="E1510" s="10" t="n">
        <x:f>A384</x:f>
        <x:v>46327</x:v>
      </x:c>
      <x:c r="F1510" s="7" t="n">
        <x:f>O384</x:f>
        <x:v>7610.337905544147</x:v>
      </x:c>
      <x:c r="G1510" s="7" t="n">
        <x:f>Q384</x:f>
        <x:v>0</x:v>
      </x:c>
      <x:c r="H1510" s="7" t="n">
        <x:f>R384</x:f>
        <x:v>0</x:v>
      </x:c>
      <x:c r="I1510" s="7" t="n">
        <x:f>SUMIFS('PO detail'!$W$1559:$W$1559,'PO detail'!$V$1559:$V$1559,"&gt;="&amp;E1510,'PO detail'!$V$1559:$V$1559,"&lt;"&amp;A1510)</x:f>
        <x:v>0</x:v>
      </x:c>
      <x:c r="J1510" s="7" t="n">
        <x:f>SUMIFS('PO detail'!$X$1559:$X$1559,'PO detail'!$V$1559:$V$1559,"&gt;="&amp;E1510,'PO detail'!$V$1559:$V$1559,"&lt;"&amp;A1510)</x:f>
        <x:v>0</x:v>
      </x:c>
      <x:c r="K1510" s="7" t="n">
        <x:f>SUMIFS('PO detail'!$Y$1559:$Y$1559,'PO detail'!$V$1559:$V$1559,"&gt;="&amp;E1510,'PO detail'!$V$1559:$V$1559,"&lt;"&amp;A1510)</x:f>
        <x:v>0</x:v>
      </x:c>
      <x:c r="L1510" s="7" t="n">
        <x:f>'Inventory detail'!F384*Summary!$K$5*(A1510-E1510)/Summary!$K$6</x:f>
        <x:v>377.8201232032854</x:v>
      </x:c>
      <x:c r="M1510" s="7" t="n">
        <x:f>MAX(0,H1510-L1510)</x:f>
        <x:v>0</x:v>
      </x:c>
      <x:c r="N1510" s="7" t="n">
        <x:f>MAX(0,L1510-H1510)</x:f>
        <x:v>377.8201232032854</x:v>
      </x:c>
      <x:c r="O1510" s="7" t="n">
        <x:f>MAX(0,F1510+I1510-N1510)</x:f>
        <x:v>7232.517782340862</x:v>
      </x:c>
      <x:c r="P1510" s="7" t="n">
        <x:f>MAX(0,N1510-F1510-I1510)</x:f>
        <x:v>0</x:v>
      </x:c>
      <x:c r="Q1510" s="7" t="n">
        <x:f>MAX(0,G1510+J1510-P1510)</x:f>
        <x:v>0</x:v>
      </x:c>
      <x:c r="R1510" s="7" t="n">
        <x:f>M1510+MAX(0,K1510-MAX(0,P1510-G1510-J1510))</x:f>
        <x:v>0</x:v>
      </x:c>
      <x:c r="S1510" s="7" t="n">
        <x:f>SUM(O1510,Q1510,R1510)</x:f>
        <x:v>7232.517782340862</x:v>
      </x:c>
      <x:c r="T1510" s="14" t="n">
        <x:f>'Inventory detail'!T384</x:f>
        <x:v>0.0147</x:v>
      </x:c>
      <x:c r="U1510" s="14" t="n">
        <x:f>'Inventory detail'!U384</x:f>
        <x:v>0.01584</x:v>
      </x:c>
      <x:c r="V1510" s="9" t="n">
        <x:f>O1510*T1510</x:f>
        <x:v>106.31801140041067</x:v>
      </x:c>
      <x:c r="W1510" s="9" t="n">
        <x:f>Q1510*T1510</x:f>
        <x:v>0</x:v>
      </x:c>
      <x:c r="X1510" s="9" t="n">
        <x:f>R1510*T1510</x:f>
        <x:v>0</x:v>
      </x:c>
      <x:c r="Y1510" s="9" t="n">
        <x:f>S1510*T1510</x:f>
        <x:v>106.31801140041067</x:v>
      </x:c>
      <x:c r="Z1510" s="9" t="n">
        <x:f>IF(ISNUMBER(U1510),S1510*(U1510-T1510),"n.a.")</x:f>
        <x:v>8.245070271868586</x:v>
      </x:c>
      <x:c r="AA1510" s="9" t="n">
        <x:f>IF(ISNUMBER(U1510),Y1510,0)</x:f>
        <x:v>106.31801140041067</x:v>
      </x:c>
      <x:c r="AB1510" s="7" t="n">
        <x:f>MAX(0,L1510-SUM(F1510:K1510))</x:f>
        <x:v>0</x:v>
      </x:c>
    </x:row>
    <x:row r="1511" ht="22" customHeight="1">
      <x:c r="A1511" s="18" t="n">
        <x:f>Summary!D$41</x:f>
        <x:v>46357</x:v>
      </x:c>
      <x:c r="B1511" s="2" t="str">
        <x:f>'Inventory detail'!A385</x:f>
        <x:v>WIRE</x:v>
      </x:c>
      <x:c r="C1511" s="2" t="str">
        <x:f>'Inventory detail'!B385</x:f>
        <x:v>60</x:v>
      </x:c>
      <x:c r="D1511" s="2" t="str">
        <x:f>'Inventory detail'!C385</x:f>
        <x:v>DL078BLK</x:v>
      </x:c>
      <x:c r="E1511" s="10" t="n">
        <x:f>A385</x:f>
        <x:v>46327</x:v>
      </x:c>
      <x:c r="F1511" s="7" t="n">
        <x:f>O385</x:f>
        <x:v>0</x:v>
      </x:c>
      <x:c r="G1511" s="7" t="n">
        <x:f>Q385</x:f>
        <x:v>0</x:v>
      </x:c>
      <x:c r="H1511" s="7" t="n">
        <x:f>R385</x:f>
        <x:v>0</x:v>
      </x:c>
      <x:c r="I1511" s="7" t="n">
        <x:f>0</x:f>
        <x:v>0</x:v>
      </x:c>
      <x:c r="J1511" s="7" t="n">
        <x:f>0</x:f>
        <x:v>0</x:v>
      </x:c>
      <x:c r="K1511" s="7" t="n">
        <x:f>0</x:f>
        <x:v>0</x:v>
      </x:c>
      <x:c r="L1511" s="7" t="n">
        <x:f>'Inventory detail'!F385*Summary!$K$5*(A1511-E1511)/Summary!$K$6</x:f>
        <x:v>377.8201232032854</x:v>
      </x:c>
      <x:c r="M1511" s="7" t="n">
        <x:f>MAX(0,H1511-L1511)</x:f>
        <x:v>0</x:v>
      </x:c>
      <x:c r="N1511" s="7" t="n">
        <x:f>MAX(0,L1511-H1511)</x:f>
        <x:v>377.8201232032854</x:v>
      </x:c>
      <x:c r="O1511" s="7" t="n">
        <x:f>MAX(0,F1511+I1511-N1511)</x:f>
        <x:v>0</x:v>
      </x:c>
      <x:c r="P1511" s="7" t="n">
        <x:f>MAX(0,N1511-F1511-I1511)</x:f>
        <x:v>377.8201232032854</x:v>
      </x:c>
      <x:c r="Q1511" s="7" t="n">
        <x:f>MAX(0,G1511+J1511-P1511)</x:f>
        <x:v>0</x:v>
      </x:c>
      <x:c r="R1511" s="7" t="n">
        <x:f>M1511+MAX(0,K1511-MAX(0,P1511-G1511-J1511))</x:f>
        <x:v>0</x:v>
      </x:c>
      <x:c r="S1511" s="7" t="n">
        <x:f>SUM(O1511,Q1511,R1511)</x:f>
        <x:v>0</x:v>
      </x:c>
      <x:c r="T1511" s="14" t="n">
        <x:f>'Inventory detail'!T385</x:f>
        <x:v>0.16329999999999997</x:v>
      </x:c>
      <x:c r="U1511" s="14" t="n">
        <x:f>'Inventory detail'!U385</x:f>
        <x:v>0.16329999999999997</x:v>
      </x:c>
      <x:c r="V1511" s="9" t="n">
        <x:f>O1511*T1511</x:f>
        <x:v>0</x:v>
      </x:c>
      <x:c r="W1511" s="9" t="n">
        <x:f>Q1511*T1511</x:f>
        <x:v>0</x:v>
      </x:c>
      <x:c r="X1511" s="9" t="n">
        <x:f>R1511*T1511</x:f>
        <x:v>0</x:v>
      </x:c>
      <x:c r="Y1511" s="9" t="n">
        <x:f>S1511*T1511</x:f>
        <x:v>0</x:v>
      </x:c>
      <x:c r="Z1511" s="9" t="n">
        <x:f>IF(ISNUMBER(U1511),S1511*(U1511-T1511),"n.a.")</x:f>
        <x:v>0</x:v>
      </x:c>
      <x:c r="AA1511" s="9" t="n">
        <x:f>IF(ISNUMBER(U1511),Y1511,0)</x:f>
        <x:v>0</x:v>
      </x:c>
      <x:c r="AB1511" s="7" t="n">
        <x:f>MAX(0,L1511-SUM(F1511:K1511))</x:f>
        <x:v>377.8201232032854</x:v>
      </x:c>
    </x:row>
    <x:row r="1512" ht="22" customHeight="1">
      <x:c r="A1512" s="18" t="n">
        <x:f>Summary!D$41</x:f>
        <x:v>46357</x:v>
      </x:c>
      <x:c r="B1512" s="2" t="str">
        <x:f>'Inventory detail'!A386</x:f>
        <x:v>COIL</x:v>
      </x:c>
      <x:c r="C1512" s="2" t="str">
        <x:f>'Inventory detail'!B386</x:f>
        <x:v>10</x:v>
      </x:c>
      <x:c r="D1512" s="2" t="str">
        <x:f>'Inventory detail'!C386</x:f>
        <x:v>18RED12-4</x:v>
      </x:c>
      <x:c r="E1512" s="10" t="n">
        <x:f>A386</x:f>
        <x:v>46327</x:v>
      </x:c>
      <x:c r="F1512" s="7" t="n">
        <x:f>O386</x:f>
        <x:v>1116.6324435318274</x:v>
      </x:c>
      <x:c r="G1512" s="7" t="n">
        <x:f>Q386</x:f>
        <x:v>0</x:v>
      </x:c>
      <x:c r="H1512" s="7" t="n">
        <x:f>R386</x:f>
        <x:v>0</x:v>
      </x:c>
      <x:c r="I1512" s="7" t="n">
        <x:f>SUMIFS('PO detail'!$W$262:$W$265,'PO detail'!$V$262:$V$265,"&gt;="&amp;E1512,'PO detail'!$V$262:$V$265,"&lt;"&amp;A1512)</x:f>
        <x:v>1400</x:v>
      </x:c>
      <x:c r="J1512" s="7" t="n">
        <x:f>SUMIFS('PO detail'!$X$262:$X$265,'PO detail'!$V$262:$V$265,"&gt;="&amp;E1512,'PO detail'!$V$262:$V$265,"&lt;"&amp;A1512)</x:f>
        <x:v>0</x:v>
      </x:c>
      <x:c r="K1512" s="7" t="n">
        <x:f>SUMIFS('PO detail'!$Y$262:$Y$265,'PO detail'!$V$262:$V$265,"&gt;="&amp;E1512,'PO detail'!$V$262:$V$265,"&lt;"&amp;A1512)</x:f>
        <x:v>0</x:v>
      </x:c>
      <x:c r="L1512" s="7" t="n">
        <x:f>'Inventory detail'!F386*Summary!$K$5*(A1512-E1512)/Summary!$K$6</x:f>
        <x:v>369.60985626283366</x:v>
      </x:c>
      <x:c r="M1512" s="7" t="n">
        <x:f>MAX(0,H1512-L1512)</x:f>
        <x:v>0</x:v>
      </x:c>
      <x:c r="N1512" s="7" t="n">
        <x:f>MAX(0,L1512-H1512)</x:f>
        <x:v>369.60985626283366</x:v>
      </x:c>
      <x:c r="O1512" s="7" t="n">
        <x:f>MAX(0,F1512+I1512-N1512)</x:f>
        <x:v>2147.022587268994</x:v>
      </x:c>
      <x:c r="P1512" s="7" t="n">
        <x:f>MAX(0,N1512-F1512-I1512)</x:f>
        <x:v>0</x:v>
      </x:c>
      <x:c r="Q1512" s="7" t="n">
        <x:f>MAX(0,G1512+J1512-P1512)</x:f>
        <x:v>0</x:v>
      </x:c>
      <x:c r="R1512" s="7" t="n">
        <x:f>M1512+MAX(0,K1512-MAX(0,P1512-G1512-J1512))</x:f>
        <x:v>0</x:v>
      </x:c>
      <x:c r="S1512" s="7" t="n">
        <x:f>SUM(O1512,Q1512,R1512)</x:f>
        <x:v>2147.022587268994</x:v>
      </x:c>
      <x:c r="T1512" s="14" t="n">
        <x:f>'Inventory detail'!T386</x:f>
        <x:v>0.1448</x:v>
      </x:c>
      <x:c r="U1512" s="14" t="n">
        <x:f>'Inventory detail'!U386</x:f>
        <x:v>0.141882</x:v>
      </x:c>
      <x:c r="V1512" s="9" t="n">
        <x:f>O1512*T1512</x:f>
        <x:v>310.88887063655034</x:v>
      </x:c>
      <x:c r="W1512" s="9" t="n">
        <x:f>Q1512*T1512</x:f>
        <x:v>0</x:v>
      </x:c>
      <x:c r="X1512" s="9" t="n">
        <x:f>R1512*T1512</x:f>
        <x:v>0</x:v>
      </x:c>
      <x:c r="Y1512" s="9" t="n">
        <x:f>S1512*T1512</x:f>
        <x:v>310.88887063655034</x:v>
      </x:c>
      <x:c r="Z1512" s="9" t="n">
        <x:f>IF(ISNUMBER(U1512),S1512*(U1512-T1512),"n.a.")</x:f>
        <x:v>-6.265011909650933</x:v>
      </x:c>
      <x:c r="AA1512" s="9" t="n">
        <x:f>IF(ISNUMBER(U1512),Y1512,0)</x:f>
        <x:v>310.88887063655034</x:v>
      </x:c>
      <x:c r="AB1512" s="7" t="n">
        <x:f>MAX(0,L1512-SUM(F1512:K1512))</x:f>
        <x:v>0</x:v>
      </x:c>
    </x:row>
    <x:row r="1513" ht="22" customHeight="1">
      <x:c r="A1513" s="18" t="n">
        <x:f>Summary!D$41</x:f>
        <x:v>46357</x:v>
      </x:c>
      <x:c r="B1513" s="2" t="str">
        <x:f>'Inventory detail'!A387</x:f>
        <x:v>POUC</x:v>
      </x:c>
      <x:c r="C1513" s="2" t="str">
        <x:f>'Inventory detail'!B387</x:f>
        <x:v>10</x:v>
      </x:c>
      <x:c r="D1513" s="2" t="str">
        <x:f>'Inventory detail'!C387</x:f>
        <x:v>BUS10</x:v>
      </x:c>
      <x:c r="E1513" s="10" t="n">
        <x:f>A387</x:f>
        <x:v>46327</x:v>
      </x:c>
      <x:c r="F1513" s="7" t="n">
        <x:f>O387</x:f>
        <x:v>0</x:v>
      </x:c>
      <x:c r="G1513" s="7" t="n">
        <x:f>Q387</x:f>
        <x:v>0</x:v>
      </x:c>
      <x:c r="H1513" s="7" t="n">
        <x:f>R387</x:f>
        <x:v>7916.632443531827</x:v>
      </x:c>
      <x:c r="I1513" s="7" t="n">
        <x:f>0</x:f>
        <x:v>0</x:v>
      </x:c>
      <x:c r="J1513" s="7" t="n">
        <x:f>0</x:f>
        <x:v>0</x:v>
      </x:c>
      <x:c r="K1513" s="7" t="n">
        <x:f>0</x:f>
        <x:v>0</x:v>
      </x:c>
      <x:c r="L1513" s="7" t="n">
        <x:f>'Inventory detail'!F387*Summary!$K$5*(A1513-E1513)/Summary!$K$6</x:f>
        <x:v>369.60985626283366</x:v>
      </x:c>
      <x:c r="M1513" s="7" t="n">
        <x:f>MAX(0,H1513-L1513)</x:f>
        <x:v>7547.022587268993</x:v>
      </x:c>
      <x:c r="N1513" s="7" t="n">
        <x:f>MAX(0,L1513-H1513)</x:f>
        <x:v>0</x:v>
      </x:c>
      <x:c r="O1513" s="7" t="n">
        <x:f>MAX(0,F1513+I1513-N1513)</x:f>
        <x:v>0</x:v>
      </x:c>
      <x:c r="P1513" s="7" t="n">
        <x:f>MAX(0,N1513-F1513-I1513)</x:f>
        <x:v>0</x:v>
      </x:c>
      <x:c r="Q1513" s="7" t="n">
        <x:f>MAX(0,G1513+J1513-P1513)</x:f>
        <x:v>0</x:v>
      </x:c>
      <x:c r="R1513" s="7" t="n">
        <x:f>M1513+MAX(0,K1513-MAX(0,P1513-G1513-J1513))</x:f>
        <x:v>7547.022587268993</x:v>
      </x:c>
      <x:c r="S1513" s="7" t="n">
        <x:f>SUM(O1513,Q1513,R1513)</x:f>
        <x:v>7547.022587268993</x:v>
      </x:c>
      <x:c r="T1513" s="14" t="n">
        <x:f>'Inventory detail'!T387</x:f>
        <x:v>0.0132</x:v>
      </x:c>
      <x:c r="U1513" s="14" t="n">
        <x:f>'Inventory detail'!U387</x:f>
        <x:v>0.014355</x:v>
      </x:c>
      <x:c r="V1513" s="9" t="n">
        <x:f>O1513*T1513</x:f>
        <x:v>0</x:v>
      </x:c>
      <x:c r="W1513" s="9" t="n">
        <x:f>Q1513*T1513</x:f>
        <x:v>0</x:v>
      </x:c>
      <x:c r="X1513" s="9" t="n">
        <x:f>R1513*T1513</x:f>
        <x:v>99.62069815195072</x:v>
      </x:c>
      <x:c r="Y1513" s="9" t="n">
        <x:f>S1513*T1513</x:f>
        <x:v>99.62069815195072</x:v>
      </x:c>
      <x:c r="Z1513" s="9" t="n">
        <x:f>IF(ISNUMBER(U1513),S1513*(U1513-T1513),"n.a.")</x:f>
        <x:v>8.716811088295685</x:v>
      </x:c>
      <x:c r="AA1513" s="9" t="n">
        <x:f>IF(ISNUMBER(U1513),Y1513,0)</x:f>
        <x:v>99.62069815195072</x:v>
      </x:c>
      <x:c r="AB1513" s="7" t="n">
        <x:f>MAX(0,L1513-SUM(F1513:K1513))</x:f>
        <x:v>0</x:v>
      </x:c>
    </x:row>
    <x:row r="1514" ht="22" customHeight="1">
      <x:c r="A1514" s="18" t="n">
        <x:f>Summary!D$41</x:f>
        <x:v>46357</x:v>
      </x:c>
      <x:c r="B1514" s="2" t="str">
        <x:f>'Inventory detail'!A388</x:f>
        <x:v>POUC</x:v>
      </x:c>
      <x:c r="C1514" s="2" t="str">
        <x:f>'Inventory detail'!B388</x:f>
        <x:v>60</x:v>
      </x:c>
      <x:c r="D1514" s="2" t="str">
        <x:f>'Inventory detail'!C388</x:f>
        <x:v>RMEN3</x:v>
      </x:c>
      <x:c r="E1514" s="10" t="n">
        <x:f>A388</x:f>
        <x:v>46327</x:v>
      </x:c>
      <x:c r="F1514" s="7" t="n">
        <x:f>O388</x:f>
        <x:v>2716.6324435318274</x:v>
      </x:c>
      <x:c r="G1514" s="7" t="n">
        <x:f>Q388</x:f>
        <x:v>0</x:v>
      </x:c>
      <x:c r="H1514" s="7" t="n">
        <x:f>R388</x:f>
        <x:v>0</x:v>
      </x:c>
      <x:c r="I1514" s="7" t="n">
        <x:f>SUMIFS('PO detail'!$W$1835:$W$1835,'PO detail'!$V$1835:$V$1835,"&gt;="&amp;E1514,'PO detail'!$V$1835:$V$1835,"&lt;"&amp;A1514)</x:f>
        <x:v>0</x:v>
      </x:c>
      <x:c r="J1514" s="7" t="n">
        <x:f>SUMIFS('PO detail'!$X$1835:$X$1835,'PO detail'!$V$1835:$V$1835,"&gt;="&amp;E1514,'PO detail'!$V$1835:$V$1835,"&lt;"&amp;A1514)</x:f>
        <x:v>0</x:v>
      </x:c>
      <x:c r="K1514" s="7" t="n">
        <x:f>SUMIFS('PO detail'!$Y$1835:$Y$1835,'PO detail'!$V$1835:$V$1835,"&gt;="&amp;E1514,'PO detail'!$V$1835:$V$1835,"&lt;"&amp;A1514)</x:f>
        <x:v>0</x:v>
      </x:c>
      <x:c r="L1514" s="7" t="n">
        <x:f>'Inventory detail'!F388*Summary!$K$5*(A1514-E1514)/Summary!$K$6</x:f>
        <x:v>369.60985626283366</x:v>
      </x:c>
      <x:c r="M1514" s="7" t="n">
        <x:f>MAX(0,H1514-L1514)</x:f>
        <x:v>0</x:v>
      </x:c>
      <x:c r="N1514" s="7" t="n">
        <x:f>MAX(0,L1514-H1514)</x:f>
        <x:v>369.60985626283366</x:v>
      </x:c>
      <x:c r="O1514" s="7" t="n">
        <x:f>MAX(0,F1514+I1514-N1514)</x:f>
        <x:v>2347.022587268994</x:v>
      </x:c>
      <x:c r="P1514" s="7" t="n">
        <x:f>MAX(0,N1514-F1514-I1514)</x:f>
        <x:v>0</x:v>
      </x:c>
      <x:c r="Q1514" s="7" t="n">
        <x:f>MAX(0,G1514+J1514-P1514)</x:f>
        <x:v>0</x:v>
      </x:c>
      <x:c r="R1514" s="7" t="n">
        <x:f>M1514+MAX(0,K1514-MAX(0,P1514-G1514-J1514))</x:f>
        <x:v>0</x:v>
      </x:c>
      <x:c r="S1514" s="7" t="n">
        <x:f>SUM(O1514,Q1514,R1514)</x:f>
        <x:v>2347.022587268994</x:v>
      </x:c>
      <x:c r="T1514" s="14" t="n">
        <x:f>'Inventory detail'!T388</x:f>
        <x:v>0.08689999999999999</x:v>
      </x:c>
      <x:c r="U1514" s="14" t="n">
        <x:f>'Inventory detail'!U388</x:f>
        <x:v>0.09487499999999999</x:v>
      </x:c>
      <x:c r="V1514" s="9" t="n">
        <x:f>O1514*T1514</x:f>
        <x:v>203.95626283367554</x:v>
      </x:c>
      <x:c r="W1514" s="9" t="n">
        <x:f>Q1514*T1514</x:f>
        <x:v>0</x:v>
      </x:c>
      <x:c r="X1514" s="9" t="n">
        <x:f>R1514*T1514</x:f>
        <x:v>0</x:v>
      </x:c>
      <x:c r="Y1514" s="9" t="n">
        <x:f>S1514*T1514</x:f>
        <x:v>203.95626283367554</x:v>
      </x:c>
      <x:c r="Z1514" s="9" t="n">
        <x:f>IF(ISNUMBER(U1514),S1514*(U1514-T1514),"n.a.")</x:f>
        <x:v>18.717505133470215</x:v>
      </x:c>
      <x:c r="AA1514" s="9" t="n">
        <x:f>IF(ISNUMBER(U1514),Y1514,0)</x:f>
        <x:v>203.95626283367554</x:v>
      </x:c>
      <x:c r="AB1514" s="7" t="n">
        <x:f>MAX(0,L1514-SUM(F1514:K1514))</x:f>
        <x:v>0</x:v>
      </x:c>
    </x:row>
    <x:row r="1515" ht="22" customHeight="1">
      <x:c r="A1515" s="18" t="n">
        <x:f>Summary!D$41</x:f>
        <x:v>46357</x:v>
      </x:c>
      <x:c r="B1515" s="2" t="str">
        <x:f>'Inventory detail'!A389</x:f>
        <x:v>WIRE</x:v>
      </x:c>
      <x:c r="C1515" s="2" t="str">
        <x:f>'Inventory detail'!B389</x:f>
        <x:v>60</x:v>
      </x:c>
      <x:c r="D1515" s="2" t="str">
        <x:f>'Inventory detail'!C389</x:f>
        <x:v>DL058SIL</x:v>
      </x:c>
      <x:c r="E1515" s="10" t="n">
        <x:f>A389</x:f>
        <x:v>46327</x:v>
      </x:c>
      <x:c r="F1515" s="7" t="n">
        <x:f>O389</x:f>
        <x:v>0</x:v>
      </x:c>
      <x:c r="G1515" s="7" t="n">
        <x:f>Q389</x:f>
        <x:v>0</x:v>
      </x:c>
      <x:c r="H1515" s="7" t="n">
        <x:f>R389</x:f>
        <x:v>3119.7834907597535</x:v>
      </x:c>
      <x:c r="I1515" s="7" t="n">
        <x:f>0</x:f>
        <x:v>0</x:v>
      </x:c>
      <x:c r="J1515" s="7" t="n">
        <x:f>0</x:f>
        <x:v>0</x:v>
      </x:c>
      <x:c r="K1515" s="7" t="n">
        <x:f>0</x:f>
        <x:v>0</x:v>
      </x:c>
      <x:c r="L1515" s="7" t="n">
        <x:f>'Inventory detail'!F389*Summary!$K$5*(A1515-E1515)/Summary!$K$6</x:f>
        <x:v>365.49979466119095</x:v>
      </x:c>
      <x:c r="M1515" s="7" t="n">
        <x:f>MAX(0,H1515-L1515)</x:f>
        <x:v>2754.2836960985624</x:v>
      </x:c>
      <x:c r="N1515" s="7" t="n">
        <x:f>MAX(0,L1515-H1515)</x:f>
        <x:v>0</x:v>
      </x:c>
      <x:c r="O1515" s="7" t="n">
        <x:f>MAX(0,F1515+I1515-N1515)</x:f>
        <x:v>0</x:v>
      </x:c>
      <x:c r="P1515" s="7" t="n">
        <x:f>MAX(0,N1515-F1515-I1515)</x:f>
        <x:v>0</x:v>
      </x:c>
      <x:c r="Q1515" s="7" t="n">
        <x:f>MAX(0,G1515+J1515-P1515)</x:f>
        <x:v>0</x:v>
      </x:c>
      <x:c r="R1515" s="7" t="n">
        <x:f>M1515+MAX(0,K1515-MAX(0,P1515-G1515-J1515))</x:f>
        <x:v>2754.2836960985624</x:v>
      </x:c>
      <x:c r="S1515" s="7" t="n">
        <x:f>SUM(O1515,Q1515,R1515)</x:f>
        <x:v>2754.2836960985624</x:v>
      </x:c>
      <x:c r="T1515" s="14" t="n">
        <x:f>'Inventory detail'!T389</x:f>
        <x:v>0.1082</x:v>
      </x:c>
      <x:c r="U1515" s="14" t="n">
        <x:f>'Inventory detail'!U389</x:f>
        <x:v>0.1082</x:v>
      </x:c>
      <x:c r="V1515" s="9" t="n">
        <x:f>O1515*T1515</x:f>
        <x:v>0</x:v>
      </x:c>
      <x:c r="W1515" s="9" t="n">
        <x:f>Q1515*T1515</x:f>
        <x:v>0</x:v>
      </x:c>
      <x:c r="X1515" s="9" t="n">
        <x:f>R1515*T1515</x:f>
        <x:v>298.0134959178645</x:v>
      </x:c>
      <x:c r="Y1515" s="9" t="n">
        <x:f>S1515*T1515</x:f>
        <x:v>298.0134959178645</x:v>
      </x:c>
      <x:c r="Z1515" s="9" t="n">
        <x:f>IF(ISNUMBER(U1515),S1515*(U1515-T1515),"n.a.")</x:f>
        <x:v>0</x:v>
      </x:c>
      <x:c r="AA1515" s="9" t="n">
        <x:f>IF(ISNUMBER(U1515),Y1515,0)</x:f>
        <x:v>298.0134959178645</x:v>
      </x:c>
      <x:c r="AB1515" s="7" t="n">
        <x:f>MAX(0,L1515-SUM(F1515:K1515))</x:f>
        <x:v>0</x:v>
      </x:c>
    </x:row>
    <x:row r="1516" ht="22" customHeight="1">
      <x:c r="A1516" s="18" t="n">
        <x:f>Summary!D$41</x:f>
        <x:v>46357</x:v>
      </x:c>
      <x:c r="B1516" s="2" t="str">
        <x:f>'Inventory detail'!A390</x:f>
        <x:v>COIL</x:v>
      </x:c>
      <x:c r="C1516" s="2" t="str">
        <x:f>'Inventory detail'!B390</x:f>
        <x:v>60</x:v>
      </x:c>
      <x:c r="D1516" s="2" t="str">
        <x:f>'Inventory detail'!C390</x:f>
        <x:v>11NAV12-4</x:v>
      </x:c>
      <x:c r="E1516" s="10" t="n">
        <x:f>A390</x:f>
        <x:v>46327</x:v>
      </x:c>
      <x:c r="F1516" s="7" t="n">
        <x:f>O390</x:f>
        <x:v>1422.926981519507</x:v>
      </x:c>
      <x:c r="G1516" s="7" t="n">
        <x:f>Q390</x:f>
        <x:v>0</x:v>
      </x:c>
      <x:c r="H1516" s="7" t="n">
        <x:f>R390</x:f>
        <x:v>0</x:v>
      </x:c>
      <x:c r="I1516" s="7" t="n">
        <x:f>SUMIFS('PO detail'!$W$1052:$W$1052,'PO detail'!$V$1052:$V$1052,"&gt;="&amp;E1516,'PO detail'!$V$1052:$V$1052,"&lt;"&amp;A1516)</x:f>
        <x:v>0</x:v>
      </x:c>
      <x:c r="J1516" s="7" t="n">
        <x:f>SUMIFS('PO detail'!$X$1052:$X$1052,'PO detail'!$V$1052:$V$1052,"&gt;="&amp;E1516,'PO detail'!$V$1052:$V$1052,"&lt;"&amp;A1516)</x:f>
        <x:v>0</x:v>
      </x:c>
      <x:c r="K1516" s="7" t="n">
        <x:f>SUMIFS('PO detail'!$Y$1052:$Y$1052,'PO detail'!$V$1052:$V$1052,"&gt;="&amp;E1516,'PO detail'!$V$1052:$V$1052,"&lt;"&amp;A1516)</x:f>
        <x:v>0</x:v>
      </x:c>
      <x:c r="L1516" s="7" t="n">
        <x:f>'Inventory detail'!F390*Summary!$K$5*(A1516-E1516)/Summary!$K$6</x:f>
        <x:v>361.3995893223819</x:v>
      </x:c>
      <x:c r="M1516" s="7" t="n">
        <x:f>MAX(0,H1516-L1516)</x:f>
        <x:v>0</x:v>
      </x:c>
      <x:c r="N1516" s="7" t="n">
        <x:f>MAX(0,L1516-H1516)</x:f>
        <x:v>361.3995893223819</x:v>
      </x:c>
      <x:c r="O1516" s="7" t="n">
        <x:f>MAX(0,F1516+I1516-N1516)</x:f>
        <x:v>1061.5273921971252</x:v>
      </x:c>
      <x:c r="P1516" s="7" t="n">
        <x:f>MAX(0,N1516-F1516-I1516)</x:f>
        <x:v>0</x:v>
      </x:c>
      <x:c r="Q1516" s="7" t="n">
        <x:f>MAX(0,G1516+J1516-P1516)</x:f>
        <x:v>0</x:v>
      </x:c>
      <x:c r="R1516" s="7" t="n">
        <x:f>M1516+MAX(0,K1516-MAX(0,P1516-G1516-J1516))</x:f>
        <x:v>0</x:v>
      </x:c>
      <x:c r="S1516" s="7" t="n">
        <x:f>SUM(O1516,Q1516,R1516)</x:f>
        <x:v>1061.5273921971252</x:v>
      </x:c>
      <x:c r="T1516" s="14" t="n">
        <x:f>'Inventory detail'!T390</x:f>
        <x:v>0.0682</x:v>
      </x:c>
      <x:c r="U1516" s="14" t="n">
        <x:f>'Inventory detail'!U390</x:f>
        <x:v>0.0668525</x:v>
      </x:c>
      <x:c r="V1516" s="9" t="n">
        <x:f>O1516*T1516</x:f>
        <x:v>72.39616814784394</x:v>
      </x:c>
      <x:c r="W1516" s="9" t="n">
        <x:f>Q1516*T1516</x:f>
        <x:v>0</x:v>
      </x:c>
      <x:c r="X1516" s="9" t="n">
        <x:f>R1516*T1516</x:f>
        <x:v>0</x:v>
      </x:c>
      <x:c r="Y1516" s="9" t="n">
        <x:f>S1516*T1516</x:f>
        <x:v>72.39616814784394</x:v>
      </x:c>
      <x:c r="Z1516" s="9" t="n">
        <x:f>IF(ISNUMBER(U1516),S1516*(U1516-T1516),"n.a.")</x:f>
        <x:v>-1.4304081609856278</x:v>
      </x:c>
      <x:c r="AA1516" s="9" t="n">
        <x:f>IF(ISNUMBER(U1516),Y1516,0)</x:f>
        <x:v>72.39616814784394</x:v>
      </x:c>
      <x:c r="AB1516" s="7" t="n">
        <x:f>MAX(0,L1516-SUM(F1516:K1516))</x:f>
        <x:v>0</x:v>
      </x:c>
    </x:row>
    <x:row r="1517" ht="22" customHeight="1">
      <x:c r="A1517" s="18" t="n">
        <x:f>Summary!D$41</x:f>
        <x:v>46357</x:v>
      </x:c>
      <x:c r="B1517" s="2" t="str">
        <x:f>'Inventory detail'!A391</x:f>
        <x:v>POUC</x:v>
      </x:c>
      <x:c r="C1517" s="2" t="str">
        <x:f>'Inventory detail'!B391</x:f>
        <x:v>60</x:v>
      </x:c>
      <x:c r="D1517" s="2" t="str">
        <x:f>'Inventory detail'!C391</x:f>
        <x:v>BML5</x:v>
      </x:c>
      <x:c r="E1517" s="10" t="n">
        <x:f>A391</x:f>
        <x:v>46327</x:v>
      </x:c>
      <x:c r="F1517" s="7" t="n">
        <x:f>O391</x:f>
        <x:v>3922.926981519507</x:v>
      </x:c>
      <x:c r="G1517" s="7" t="n">
        <x:f>Q391</x:f>
        <x:v>0</x:v>
      </x:c>
      <x:c r="H1517" s="7" t="n">
        <x:f>R391</x:f>
        <x:v>0</x:v>
      </x:c>
      <x:c r="I1517" s="7" t="n">
        <x:f>SUMIFS('PO detail'!$W$1725:$W$1725,'PO detail'!$V$1725:$V$1725,"&gt;="&amp;E1517,'PO detail'!$V$1725:$V$1725,"&lt;"&amp;A1517)</x:f>
        <x:v>0</x:v>
      </x:c>
      <x:c r="J1517" s="7" t="n">
        <x:f>SUMIFS('PO detail'!$X$1725:$X$1725,'PO detail'!$V$1725:$V$1725,"&gt;="&amp;E1517,'PO detail'!$V$1725:$V$1725,"&lt;"&amp;A1517)</x:f>
        <x:v>0</x:v>
      </x:c>
      <x:c r="K1517" s="7" t="n">
        <x:f>SUMIFS('PO detail'!$Y$1725:$Y$1725,'PO detail'!$V$1725:$V$1725,"&gt;="&amp;E1517,'PO detail'!$V$1725:$V$1725,"&lt;"&amp;A1517)</x:f>
        <x:v>0</x:v>
      </x:c>
      <x:c r="L1517" s="7" t="n">
        <x:f>'Inventory detail'!F391*Summary!$K$5*(A1517-E1517)/Summary!$K$6</x:f>
        <x:v>361.3995893223819</x:v>
      </x:c>
      <x:c r="M1517" s="7" t="n">
        <x:f>MAX(0,H1517-L1517)</x:f>
        <x:v>0</x:v>
      </x:c>
      <x:c r="N1517" s="7" t="n">
        <x:f>MAX(0,L1517-H1517)</x:f>
        <x:v>361.3995893223819</x:v>
      </x:c>
      <x:c r="O1517" s="7" t="n">
        <x:f>MAX(0,F1517+I1517-N1517)</x:f>
        <x:v>3561.527392197125</x:v>
      </x:c>
      <x:c r="P1517" s="7" t="n">
        <x:f>MAX(0,N1517-F1517-I1517)</x:f>
        <x:v>0</x:v>
      </x:c>
      <x:c r="Q1517" s="7" t="n">
        <x:f>MAX(0,G1517+J1517-P1517)</x:f>
        <x:v>0</x:v>
      </x:c>
      <x:c r="R1517" s="7" t="n">
        <x:f>M1517+MAX(0,K1517-MAX(0,P1517-G1517-J1517))</x:f>
        <x:v>0</x:v>
      </x:c>
      <x:c r="S1517" s="7" t="n">
        <x:f>SUM(O1517,Q1517,R1517)</x:f>
        <x:v>3561.527392197125</x:v>
      </x:c>
      <x:c r="T1517" s="14" t="n">
        <x:f>'Inventory detail'!T391</x:f>
        <x:v>0.0151</x:v>
      </x:c>
      <x:c r="U1517" s="14" t="n">
        <x:f>'Inventory detail'!U391</x:f>
        <x:v>0.0165</x:v>
      </x:c>
      <x:c r="V1517" s="9" t="n">
        <x:f>O1517*T1517</x:f>
        <x:v>53.779063622176594</x:v>
      </x:c>
      <x:c r="W1517" s="9" t="n">
        <x:f>Q1517*T1517</x:f>
        <x:v>0</x:v>
      </x:c>
      <x:c r="X1517" s="9" t="n">
        <x:f>R1517*T1517</x:f>
        <x:v>0</x:v>
      </x:c>
      <x:c r="Y1517" s="9" t="n">
        <x:f>S1517*T1517</x:f>
        <x:v>53.779063622176594</x:v>
      </x:c>
      <x:c r="Z1517" s="9" t="n">
        <x:f>IF(ISNUMBER(U1517),S1517*(U1517-T1517),"n.a.")</x:f>
        <x:v>4.986138349075976</x:v>
      </x:c>
      <x:c r="AA1517" s="9" t="n">
        <x:f>IF(ISNUMBER(U1517),Y1517,0)</x:f>
        <x:v>53.779063622176594</x:v>
      </x:c>
      <x:c r="AB1517" s="7" t="n">
        <x:f>MAX(0,L1517-SUM(F1517:K1517))</x:f>
        <x:v>0</x:v>
      </x:c>
    </x:row>
    <x:row r="1518" ht="22" customHeight="1">
      <x:c r="A1518" s="18" t="n">
        <x:f>Summary!D$41</x:f>
        <x:v>46357</x:v>
      </x:c>
      <x:c r="B1518" s="2" t="str">
        <x:f>'Inventory detail'!A392</x:f>
        <x:v>COIL</x:v>
      </x:c>
      <x:c r="C1518" s="2" t="str">
        <x:f>'Inventory detail'!B392</x:f>
        <x:v>10</x:v>
      </x:c>
      <x:c r="D1518" s="2" t="str">
        <x:f>'Inventory detail'!C392</x:f>
        <x:v>8RED12-4</x:v>
      </x:c>
      <x:c r="E1518" s="10" t="n">
        <x:f>A392</x:f>
        <x:v>46327</x:v>
      </x:c>
      <x:c r="F1518" s="7" t="n">
        <x:f>O392</x:f>
        <x:v>3629.2290759753596</x:v>
      </x:c>
      <x:c r="G1518" s="7" t="n">
        <x:f>Q392</x:f>
        <x:v>0</x:v>
      </x:c>
      <x:c r="H1518" s="7" t="n">
        <x:f>R392</x:f>
        <x:v>0</x:v>
      </x:c>
      <x:c r="I1518" s="7" t="n">
        <x:f>SUMIFS('PO detail'!$W$547:$W$548,'PO detail'!$V$547:$V$548,"&gt;="&amp;E1518,'PO detail'!$V$547:$V$548,"&lt;"&amp;A1518)</x:f>
        <x:v>0</x:v>
      </x:c>
      <x:c r="J1518" s="7" t="n">
        <x:f>SUMIFS('PO detail'!$X$547:$X$548,'PO detail'!$V$547:$V$548,"&gt;="&amp;E1518,'PO detail'!$V$547:$V$548,"&lt;"&amp;A1518)</x:f>
        <x:v>0</x:v>
      </x:c>
      <x:c r="K1518" s="7" t="n">
        <x:f>SUMIFS('PO detail'!$Y$547:$Y$548,'PO detail'!$V$547:$V$548,"&gt;="&amp;E1518,'PO detail'!$V$547:$V$548,"&lt;"&amp;A1518)</x:f>
        <x:v>0</x:v>
      </x:c>
      <x:c r="L1518" s="7" t="n">
        <x:f>'Inventory detail'!F392*Summary!$K$5*(A1518-E1518)/Summary!$K$6</x:f>
        <x:v>353.1794661190965</x:v>
      </x:c>
      <x:c r="M1518" s="7" t="n">
        <x:f>MAX(0,H1518-L1518)</x:f>
        <x:v>0</x:v>
      </x:c>
      <x:c r="N1518" s="7" t="n">
        <x:f>MAX(0,L1518-H1518)</x:f>
        <x:v>353.1794661190965</x:v>
      </x:c>
      <x:c r="O1518" s="7" t="n">
        <x:f>MAX(0,F1518+I1518-N1518)</x:f>
        <x:v>3276.049609856263</x:v>
      </x:c>
      <x:c r="P1518" s="7" t="n">
        <x:f>MAX(0,N1518-F1518-I1518)</x:f>
        <x:v>0</x:v>
      </x:c>
      <x:c r="Q1518" s="7" t="n">
        <x:f>MAX(0,G1518+J1518-P1518)</x:f>
        <x:v>0</x:v>
      </x:c>
      <x:c r="R1518" s="7" t="n">
        <x:f>M1518+MAX(0,K1518-MAX(0,P1518-G1518-J1518))</x:f>
        <x:v>0</x:v>
      </x:c>
      <x:c r="S1518" s="7" t="n">
        <x:f>SUM(O1518,Q1518,R1518)</x:f>
        <x:v>3276.049609856263</x:v>
      </x:c>
      <x:c r="T1518" s="14" t="n">
        <x:f>'Inventory detail'!T392</x:f>
        <x:v>0.042</x:v>
      </x:c>
      <x:c r="U1518" s="14" t="n">
        <x:f>'Inventory detail'!U392</x:f>
        <x:v>0.041216499999999996</x:v>
      </x:c>
      <x:c r="V1518" s="9" t="n">
        <x:f>O1518*T1518</x:f>
        <x:v>137.59408361396305</x:v>
      </x:c>
      <x:c r="W1518" s="9" t="n">
        <x:f>Q1518*T1518</x:f>
        <x:v>0</x:v>
      </x:c>
      <x:c r="X1518" s="9" t="n">
        <x:f>R1518*T1518</x:f>
        <x:v>0</x:v>
      </x:c>
      <x:c r="Y1518" s="9" t="n">
        <x:f>S1518*T1518</x:f>
        <x:v>137.59408361396305</x:v>
      </x:c>
      <x:c r="Z1518" s="9" t="n">
        <x:f>IF(ISNUMBER(U1518),S1518*(U1518-T1518),"n.a.")</x:f>
        <x:v>-2.566784869322403</x:v>
      </x:c>
      <x:c r="AA1518" s="9" t="n">
        <x:f>IF(ISNUMBER(U1518),Y1518,0)</x:f>
        <x:v>137.59408361396305</x:v>
      </x:c>
      <x:c r="AB1518" s="7" t="n">
        <x:f>MAX(0,L1518-SUM(F1518:K1518))</x:f>
        <x:v>0</x:v>
      </x:c>
    </x:row>
    <x:row r="1519" ht="22" customHeight="1">
      <x:c r="A1519" s="18" t="n">
        <x:f>Summary!D$41</x:f>
        <x:v>46357</x:v>
      </x:c>
      <x:c r="B1519" s="2" t="str">
        <x:f>'Inventory detail'!A393</x:f>
        <x:v>COIL</x:v>
      </x:c>
      <x:c r="C1519" s="2" t="str">
        <x:f>'Inventory detail'!B393</x:f>
        <x:v>60</x:v>
      </x:c>
      <x:c r="D1519" s="2" t="str">
        <x:f>'Inventory detail'!C393</x:f>
        <x:v>22CLR12-4</x:v>
      </x:c>
      <x:c r="E1519" s="10" t="n">
        <x:f>A393</x:f>
        <x:v>46327</x:v>
      </x:c>
      <x:c r="F1519" s="7" t="n">
        <x:f>O393</x:f>
        <x:v>1729.2290759753594</x:v>
      </x:c>
      <x:c r="G1519" s="7" t="n">
        <x:f>Q393</x:f>
        <x:v>0</x:v>
      </x:c>
      <x:c r="H1519" s="7" t="n">
        <x:f>R393</x:f>
        <x:v>0</x:v>
      </x:c>
      <x:c r="I1519" s="7" t="n">
        <x:f>SUMIFS('PO detail'!$W$1215:$W$1216,'PO detail'!$V$1215:$V$1216,"&gt;="&amp;E1519,'PO detail'!$V$1215:$V$1216,"&lt;"&amp;A1519)</x:f>
        <x:v>0</x:v>
      </x:c>
      <x:c r="J1519" s="7" t="n">
        <x:f>SUMIFS('PO detail'!$X$1215:$X$1216,'PO detail'!$V$1215:$V$1216,"&gt;="&amp;E1519,'PO detail'!$V$1215:$V$1216,"&lt;"&amp;A1519)</x:f>
        <x:v>0</x:v>
      </x:c>
      <x:c r="K1519" s="7" t="n">
        <x:f>SUMIFS('PO detail'!$Y$1215:$Y$1216,'PO detail'!$V$1215:$V$1216,"&gt;="&amp;E1519,'PO detail'!$V$1215:$V$1216,"&lt;"&amp;A1519)</x:f>
        <x:v>0</x:v>
      </x:c>
      <x:c r="L1519" s="7" t="n">
        <x:f>'Inventory detail'!F393*Summary!$K$5*(A1519-E1519)/Summary!$K$6</x:f>
        <x:v>353.1794661190965</x:v>
      </x:c>
      <x:c r="M1519" s="7" t="n">
        <x:f>MAX(0,H1519-L1519)</x:f>
        <x:v>0</x:v>
      </x:c>
      <x:c r="N1519" s="7" t="n">
        <x:f>MAX(0,L1519-H1519)</x:f>
        <x:v>353.1794661190965</x:v>
      </x:c>
      <x:c r="O1519" s="7" t="n">
        <x:f>MAX(0,F1519+I1519-N1519)</x:f>
        <x:v>1376.0496098562628</x:v>
      </x:c>
      <x:c r="P1519" s="7" t="n">
        <x:f>MAX(0,N1519-F1519-I1519)</x:f>
        <x:v>0</x:v>
      </x:c>
      <x:c r="Q1519" s="7" t="n">
        <x:f>MAX(0,G1519+J1519-P1519)</x:f>
        <x:v>0</x:v>
      </x:c>
      <x:c r="R1519" s="7" t="n">
        <x:f>M1519+MAX(0,K1519-MAX(0,P1519-G1519-J1519))</x:f>
        <x:v>0</x:v>
      </x:c>
      <x:c r="S1519" s="7" t="n">
        <x:f>SUM(O1519,Q1519,R1519)</x:f>
        <x:v>1376.0496098562628</x:v>
      </x:c>
      <x:c r="T1519" s="14" t="n">
        <x:f>'Inventory detail'!T393</x:f>
        <x:v>0.1674</x:v>
      </x:c>
      <x:c r="U1519" s="14" t="n">
        <x:f>'Inventory detail'!U393</x:f>
        <x:v>0.163982</x:v>
      </x:c>
      <x:c r="V1519" s="9" t="n">
        <x:f>O1519*T1519</x:f>
        <x:v>230.3507046899384</x:v>
      </x:c>
      <x:c r="W1519" s="9" t="n">
        <x:f>Q1519*T1519</x:f>
        <x:v>0</x:v>
      </x:c>
      <x:c r="X1519" s="9" t="n">
        <x:f>R1519*T1519</x:f>
        <x:v>0</x:v>
      </x:c>
      <x:c r="Y1519" s="9" t="n">
        <x:f>S1519*T1519</x:f>
        <x:v>230.3507046899384</x:v>
      </x:c>
      <x:c r="Z1519" s="9" t="n">
        <x:f>IF(ISNUMBER(U1519),S1519*(U1519-T1519),"n.a.")</x:f>
        <x:v>-4.703337566488712</x:v>
      </x:c>
      <x:c r="AA1519" s="9" t="n">
        <x:f>IF(ISNUMBER(U1519),Y1519,0)</x:f>
        <x:v>230.3507046899384</x:v>
      </x:c>
      <x:c r="AB1519" s="7" t="n">
        <x:f>MAX(0,L1519-SUM(F1519:K1519))</x:f>
        <x:v>0</x:v>
      </x:c>
    </x:row>
    <x:row r="1520" ht="22" customHeight="1">
      <x:c r="A1520" s="18" t="n">
        <x:f>Summary!D$41</x:f>
        <x:v>46357</x:v>
      </x:c>
      <x:c r="B1520" s="2" t="str">
        <x:f>'Inventory detail'!A394</x:f>
        <x:v>POUC</x:v>
      </x:c>
      <x:c r="C1520" s="2" t="str">
        <x:f>'Inventory detail'!B394</x:f>
        <x:v>60</x:v>
      </x:c>
      <x:c r="D1520" s="2" t="str">
        <x:f>'Inventory detail'!C394</x:f>
        <x:v>DRI10</x:v>
      </x:c>
      <x:c r="E1520" s="10" t="n">
        <x:f>A394</x:f>
        <x:v>46327</x:v>
      </x:c>
      <x:c r="F1520" s="7" t="n">
        <x:f>O394</x:f>
        <x:v>5000</x:v>
      </x:c>
      <x:c r="G1520" s="7" t="n">
        <x:f>Q394</x:f>
        <x:v>0</x:v>
      </x:c>
      <x:c r="H1520" s="7" t="n">
        <x:f>R394</x:f>
        <x:v>4029.2290759753596</x:v>
      </x:c>
      <x:c r="I1520" s="7" t="n">
        <x:f>SUMIFS('PO detail'!$W$1735:$W$1735,'PO detail'!$V$1735:$V$1735,"&gt;="&amp;E1520,'PO detail'!$V$1735:$V$1735,"&lt;"&amp;A1520)</x:f>
        <x:v>0</x:v>
      </x:c>
      <x:c r="J1520" s="7" t="n">
        <x:f>SUMIFS('PO detail'!$X$1735:$X$1735,'PO detail'!$V$1735:$V$1735,"&gt;="&amp;E1520,'PO detail'!$V$1735:$V$1735,"&lt;"&amp;A1520)</x:f>
        <x:v>0</x:v>
      </x:c>
      <x:c r="K1520" s="7" t="n">
        <x:f>SUMIFS('PO detail'!$Y$1735:$Y$1735,'PO detail'!$V$1735:$V$1735,"&gt;="&amp;E1520,'PO detail'!$V$1735:$V$1735,"&lt;"&amp;A1520)</x:f>
        <x:v>0</x:v>
      </x:c>
      <x:c r="L1520" s="7" t="n">
        <x:f>'Inventory detail'!F394*Summary!$K$5*(A1520-E1520)/Summary!$K$6</x:f>
        <x:v>353.1794661190965</x:v>
      </x:c>
      <x:c r="M1520" s="7" t="n">
        <x:f>MAX(0,H1520-L1520)</x:f>
        <x:v>3676.049609856263</x:v>
      </x:c>
      <x:c r="N1520" s="7" t="n">
        <x:f>MAX(0,L1520-H1520)</x:f>
        <x:v>0</x:v>
      </x:c>
      <x:c r="O1520" s="7" t="n">
        <x:f>MAX(0,F1520+I1520-N1520)</x:f>
        <x:v>5000</x:v>
      </x:c>
      <x:c r="P1520" s="7" t="n">
        <x:f>MAX(0,N1520-F1520-I1520)</x:f>
        <x:v>0</x:v>
      </x:c>
      <x:c r="Q1520" s="7" t="n">
        <x:f>MAX(0,G1520+J1520-P1520)</x:f>
        <x:v>0</x:v>
      </x:c>
      <x:c r="R1520" s="7" t="n">
        <x:f>M1520+MAX(0,K1520-MAX(0,P1520-G1520-J1520))</x:f>
        <x:v>3676.049609856263</x:v>
      </x:c>
      <x:c r="S1520" s="7" t="n">
        <x:f>SUM(O1520,Q1520,R1520)</x:f>
        <x:v>8676.049609856263</x:v>
      </x:c>
      <x:c r="T1520" s="14" t="n">
        <x:f>'Inventory detail'!T394</x:f>
        <x:v>0.013500000000000002</x:v>
      </x:c>
      <x:c r="U1520" s="14" t="n">
        <x:f>'Inventory detail'!U394</x:f>
        <x:v>0.014849999999999999</x:v>
      </x:c>
      <x:c r="V1520" s="9" t="n">
        <x:f>O1520*T1520</x:f>
        <x:v>67.50000000000001</x:v>
      </x:c>
      <x:c r="W1520" s="9" t="n">
        <x:f>Q1520*T1520</x:f>
        <x:v>0</x:v>
      </x:c>
      <x:c r="X1520" s="9" t="n">
        <x:f>R1520*T1520</x:f>
        <x:v>49.62666973305956</x:v>
      </x:c>
      <x:c r="Y1520" s="9" t="n">
        <x:f>S1520*T1520</x:f>
        <x:v>117.12666973305957</x:v>
      </x:c>
      <x:c r="Z1520" s="9" t="n">
        <x:f>IF(ISNUMBER(U1520),S1520*(U1520-T1520),"n.a.")</x:f>
        <x:v>11.71266697330593</x:v>
      </x:c>
      <x:c r="AA1520" s="9" t="n">
        <x:f>IF(ISNUMBER(U1520),Y1520,0)</x:f>
        <x:v>117.12666973305957</x:v>
      </x:c>
      <x:c r="AB1520" s="7" t="n">
        <x:f>MAX(0,L1520-SUM(F1520:K1520))</x:f>
        <x:v>0</x:v>
      </x:c>
    </x:row>
    <x:row r="1521" ht="22" customHeight="1">
      <x:c r="A1521" s="18" t="n">
        <x:f>Summary!D$41</x:f>
        <x:v>46357</x:v>
      </x:c>
      <x:c r="B1521" s="2" t="str">
        <x:f>'Inventory detail'!A395</x:f>
        <x:v>WIRE</x:v>
      </x:c>
      <x:c r="C1521" s="2" t="str">
        <x:f>'Inventory detail'!B395</x:f>
        <x:v>30</x:v>
      </x:c>
      <x:c r="D1521" s="2" t="str">
        <x:f>'Inventory detail'!C395</x:f>
        <x:v>DL916WHT</x:v>
      </x:c>
      <x:c r="E1521" s="10" t="n">
        <x:f>A395</x:f>
        <x:v>46327</x:v>
      </x:c>
      <x:c r="F1521" s="7" t="n">
        <x:f>O395</x:f>
        <x:v>0</x:v>
      </x:c>
      <x:c r="G1521" s="7" t="n">
        <x:f>Q395</x:f>
        <x:v>0</x:v>
      </x:c>
      <x:c r="H1521" s="7" t="n">
        <x:f>R395</x:f>
        <x:v>929.2290759753594</x:v>
      </x:c>
      <x:c r="I1521" s="7" t="n">
        <x:f>0</x:f>
        <x:v>0</x:v>
      </x:c>
      <x:c r="J1521" s="7" t="n">
        <x:f>0</x:f>
        <x:v>0</x:v>
      </x:c>
      <x:c r="K1521" s="7" t="n">
        <x:f>0</x:f>
        <x:v>0</x:v>
      </x:c>
      <x:c r="L1521" s="7" t="n">
        <x:f>'Inventory detail'!F395*Summary!$K$5*(A1521-E1521)/Summary!$K$6</x:f>
        <x:v>353.1794661190965</x:v>
      </x:c>
      <x:c r="M1521" s="7" t="n">
        <x:f>MAX(0,H1521-L1521)</x:f>
        <x:v>576.0496098562628</x:v>
      </x:c>
      <x:c r="N1521" s="7" t="n">
        <x:f>MAX(0,L1521-H1521)</x:f>
        <x:v>0</x:v>
      </x:c>
      <x:c r="O1521" s="7" t="n">
        <x:f>MAX(0,F1521+I1521-N1521)</x:f>
        <x:v>0</x:v>
      </x:c>
      <x:c r="P1521" s="7" t="n">
        <x:f>MAX(0,N1521-F1521-I1521)</x:f>
        <x:v>0</x:v>
      </x:c>
      <x:c r="Q1521" s="7" t="n">
        <x:f>MAX(0,G1521+J1521-P1521)</x:f>
        <x:v>0</x:v>
      </x:c>
      <x:c r="R1521" s="7" t="n">
        <x:f>M1521+MAX(0,K1521-MAX(0,P1521-G1521-J1521))</x:f>
        <x:v>576.0496098562628</x:v>
      </x:c>
      <x:c r="S1521" s="7" t="n">
        <x:f>SUM(O1521,Q1521,R1521)</x:f>
        <x:v>576.0496098562628</x:v>
      </x:c>
      <x:c r="T1521" s="14" t="n">
        <x:f>'Inventory detail'!T395</x:f>
        <x:v>0.1041</x:v>
      </x:c>
      <x:c r="U1521" s="14" t="n">
        <x:f>'Inventory detail'!U395</x:f>
        <x:v>0.1041</x:v>
      </x:c>
      <x:c r="V1521" s="9" t="n">
        <x:f>O1521*T1521</x:f>
        <x:v>0</x:v>
      </x:c>
      <x:c r="W1521" s="9" t="n">
        <x:f>Q1521*T1521</x:f>
        <x:v>0</x:v>
      </x:c>
      <x:c r="X1521" s="9" t="n">
        <x:f>R1521*T1521</x:f>
        <x:v>59.96676438603696</x:v>
      </x:c>
      <x:c r="Y1521" s="9" t="n">
        <x:f>S1521*T1521</x:f>
        <x:v>59.96676438603696</x:v>
      </x:c>
      <x:c r="Z1521" s="9" t="n">
        <x:f>IF(ISNUMBER(U1521),S1521*(U1521-T1521),"n.a.")</x:f>
        <x:v>0</x:v>
      </x:c>
      <x:c r="AA1521" s="9" t="n">
        <x:f>IF(ISNUMBER(U1521),Y1521,0)</x:f>
        <x:v>59.96676438603696</x:v>
      </x:c>
      <x:c r="AB1521" s="7" t="n">
        <x:f>MAX(0,L1521-SUM(F1521:K1521))</x:f>
        <x:v>0</x:v>
      </x:c>
    </x:row>
    <x:row r="1522" ht="22" customHeight="1">
      <x:c r="A1522" s="18" t="n">
        <x:f>Summary!D$41</x:f>
        <x:v>46357</x:v>
      </x:c>
      <x:c r="B1522" s="2" t="str">
        <x:f>'Inventory detail'!A396</x:f>
        <x:v>COIL</x:v>
      </x:c>
      <x:c r="C1522" s="2" t="str">
        <x:f>'Inventory detail'!B396</x:f>
        <x:v>10</x:v>
      </x:c>
      <x:c r="D1522" s="2" t="str">
        <x:f>'Inventory detail'!C396</x:f>
        <x:v>13RED12-4</x:v>
      </x:c>
      <x:c r="E1522" s="10" t="n">
        <x:f>A396</x:f>
        <x:v>46327</x:v>
      </x:c>
      <x:c r="F1522" s="7" t="n">
        <x:f>O396</x:f>
        <x:v>1535.523613963039</x:v>
      </x:c>
      <x:c r="G1522" s="7" t="n">
        <x:f>Q396</x:f>
        <x:v>0</x:v>
      </x:c>
      <x:c r="H1522" s="7" t="n">
        <x:f>R396</x:f>
        <x:v>0</x:v>
      </x:c>
      <x:c r="I1522" s="7" t="n">
        <x:f>SUMIFS('PO detail'!$W$146:$W$146,'PO detail'!$V$146:$V$146,"&gt;="&amp;E1522,'PO detail'!$V$146:$V$146,"&lt;"&amp;A1522)</x:f>
        <x:v>0</x:v>
      </x:c>
      <x:c r="J1522" s="7" t="n">
        <x:f>SUMIFS('PO detail'!$X$146:$X$146,'PO detail'!$V$146:$V$146,"&gt;="&amp;E1522,'PO detail'!$V$146:$V$146,"&lt;"&amp;A1522)</x:f>
        <x:v>0</x:v>
      </x:c>
      <x:c r="K1522" s="7" t="n">
        <x:f>SUMIFS('PO detail'!$Y$146:$Y$146,'PO detail'!$V$146:$V$146,"&gt;="&amp;E1522,'PO detail'!$V$146:$V$146,"&lt;"&amp;A1522)</x:f>
        <x:v>0</x:v>
      </x:c>
      <x:c r="L1522" s="7" t="n">
        <x:f>'Inventory detail'!F396*Summary!$K$5*(A1522-E1522)/Summary!$K$6</x:f>
        <x:v>344.96919917864477</x:v>
      </x:c>
      <x:c r="M1522" s="7" t="n">
        <x:f>MAX(0,H1522-L1522)</x:f>
        <x:v>0</x:v>
      </x:c>
      <x:c r="N1522" s="7" t="n">
        <x:f>MAX(0,L1522-H1522)</x:f>
        <x:v>344.96919917864477</x:v>
      </x:c>
      <x:c r="O1522" s="7" t="n">
        <x:f>MAX(0,F1522+I1522-N1522)</x:f>
        <x:v>1190.5544147843943</x:v>
      </x:c>
      <x:c r="P1522" s="7" t="n">
        <x:f>MAX(0,N1522-F1522-I1522)</x:f>
        <x:v>0</x:v>
      </x:c>
      <x:c r="Q1522" s="7" t="n">
        <x:f>MAX(0,G1522+J1522-P1522)</x:f>
        <x:v>0</x:v>
      </x:c>
      <x:c r="R1522" s="7" t="n">
        <x:f>M1522+MAX(0,K1522-MAX(0,P1522-G1522-J1522))</x:f>
        <x:v>0</x:v>
      </x:c>
      <x:c r="S1522" s="7" t="n">
        <x:f>SUM(O1522,Q1522,R1522)</x:f>
        <x:v>1190.5544147843943</x:v>
      </x:c>
      <x:c r="T1522" s="14" t="n">
        <x:f>'Inventory detail'!T396</x:f>
        <x:v>0.0848</x:v>
      </x:c>
      <x:c r="U1522" s="14" t="n">
        <x:f>'Inventory detail'!U396</x:f>
        <x:v>0.083096</x:v>
      </x:c>
      <x:c r="V1522" s="9" t="n">
        <x:f>O1522*T1522</x:f>
        <x:v>100.95901437371664</x:v>
      </x:c>
      <x:c r="W1522" s="9" t="n">
        <x:f>Q1522*T1522</x:f>
        <x:v>0</x:v>
      </x:c>
      <x:c r="X1522" s="9" t="n">
        <x:f>R1522*T1522</x:f>
        <x:v>0</x:v>
      </x:c>
      <x:c r="Y1522" s="9" t="n">
        <x:f>S1522*T1522</x:f>
        <x:v>100.95901437371664</x:v>
      </x:c>
      <x:c r="Z1522" s="9" t="n">
        <x:f>IF(ISNUMBER(U1522),S1522*(U1522-T1522),"n.a.")</x:f>
        <x:v>-2.0287047227926047</x:v>
      </x:c>
      <x:c r="AA1522" s="9" t="n">
        <x:f>IF(ISNUMBER(U1522),Y1522,0)</x:f>
        <x:v>100.95901437371664</x:v>
      </x:c>
      <x:c r="AB1522" s="7" t="n">
        <x:f>MAX(0,L1522-SUM(F1522:K1522))</x:f>
        <x:v>0</x:v>
      </x:c>
    </x:row>
    <x:row r="1523" ht="22" customHeight="1">
      <x:c r="A1523" s="18" t="n">
        <x:f>Summary!D$41</x:f>
        <x:v>46357</x:v>
      </x:c>
      <x:c r="B1523" s="2" t="str">
        <x:f>'Inventory detail'!A397</x:f>
        <x:v>COIL</x:v>
      </x:c>
      <x:c r="C1523" s="2" t="str">
        <x:f>'Inventory detail'!B397</x:f>
        <x:v>30</x:v>
      </x:c>
      <x:c r="D1523" s="2" t="str">
        <x:f>'Inventory detail'!C397</x:f>
        <x:v>10CLR12-4</x:v>
      </x:c>
      <x:c r="E1523" s="10" t="n">
        <x:f>A397</x:f>
        <x:v>46327</x:v>
      </x:c>
      <x:c r="F1523" s="7" t="n">
        <x:f>O397</x:f>
        <x:v>2100</x:v>
      </x:c>
      <x:c r="G1523" s="7" t="n">
        <x:f>Q397</x:f>
        <x:v>0</x:v>
      </x:c>
      <x:c r="H1523" s="7" t="n">
        <x:f>R397</x:f>
        <x:v>1535.523613963039</x:v>
      </x:c>
      <x:c r="I1523" s="7" t="n">
        <x:f>SUMIFS('PO detail'!$W$704:$W$704,'PO detail'!$V$704:$V$704,"&gt;="&amp;E1523,'PO detail'!$V$704:$V$704,"&lt;"&amp;A1523)</x:f>
        <x:v>0</x:v>
      </x:c>
      <x:c r="J1523" s="7" t="n">
        <x:f>SUMIFS('PO detail'!$X$704:$X$704,'PO detail'!$V$704:$V$704,"&gt;="&amp;E1523,'PO detail'!$V$704:$V$704,"&lt;"&amp;A1523)</x:f>
        <x:v>0</x:v>
      </x:c>
      <x:c r="K1523" s="7" t="n">
        <x:f>SUMIFS('PO detail'!$Y$704:$Y$704,'PO detail'!$V$704:$V$704,"&gt;="&amp;E1523,'PO detail'!$V$704:$V$704,"&lt;"&amp;A1523)</x:f>
        <x:v>0</x:v>
      </x:c>
      <x:c r="L1523" s="7" t="n">
        <x:f>'Inventory detail'!F397*Summary!$K$5*(A1523-E1523)/Summary!$K$6</x:f>
        <x:v>344.96919917864477</x:v>
      </x:c>
      <x:c r="M1523" s="7" t="n">
        <x:f>MAX(0,H1523-L1523)</x:f>
        <x:v>1190.5544147843943</x:v>
      </x:c>
      <x:c r="N1523" s="7" t="n">
        <x:f>MAX(0,L1523-H1523)</x:f>
        <x:v>0</x:v>
      </x:c>
      <x:c r="O1523" s="7" t="n">
        <x:f>MAX(0,F1523+I1523-N1523)</x:f>
        <x:v>2100</x:v>
      </x:c>
      <x:c r="P1523" s="7" t="n">
        <x:f>MAX(0,N1523-F1523-I1523)</x:f>
        <x:v>0</x:v>
      </x:c>
      <x:c r="Q1523" s="7" t="n">
        <x:f>MAX(0,G1523+J1523-P1523)</x:f>
        <x:v>0</x:v>
      </x:c>
      <x:c r="R1523" s="7" t="n">
        <x:f>M1523+MAX(0,K1523-MAX(0,P1523-G1523-J1523))</x:f>
        <x:v>1190.5544147843943</x:v>
      </x:c>
      <x:c r="S1523" s="7" t="n">
        <x:f>SUM(O1523,Q1523,R1523)</x:f>
        <x:v>3290.5544147843943</x:v>
      </x:c>
      <x:c r="T1523" s="14" t="n">
        <x:f>'Inventory detail'!T397</x:f>
        <x:v>0.0584</x:v>
      </x:c>
      <x:c r="U1523" s="14" t="n">
        <x:f>'Inventory detail'!U397</x:f>
        <x:v>0.057239</x:v>
      </x:c>
      <x:c r="V1523" s="9" t="n">
        <x:f>O1523*T1523</x:f>
        <x:v>122.64</x:v>
      </x:c>
      <x:c r="W1523" s="9" t="n">
        <x:f>Q1523*T1523</x:f>
        <x:v>0</x:v>
      </x:c>
      <x:c r="X1523" s="9" t="n">
        <x:f>R1523*T1523</x:f>
        <x:v>69.52837782340863</x:v>
      </x:c>
      <x:c r="Y1523" s="9" t="n">
        <x:f>S1523*T1523</x:f>
        <x:v>192.16837782340863</x:v>
      </x:c>
      <x:c r="Z1523" s="9" t="n">
        <x:f>IF(ISNUMBER(U1523),S1523*(U1523-T1523),"n.a.")</x:f>
        <x:v>-3.8203336755646893</x:v>
      </x:c>
      <x:c r="AA1523" s="9" t="n">
        <x:f>IF(ISNUMBER(U1523),Y1523,0)</x:f>
        <x:v>192.16837782340863</x:v>
      </x:c>
      <x:c r="AB1523" s="7" t="n">
        <x:f>MAX(0,L1523-SUM(F1523:K1523))</x:f>
        <x:v>0</x:v>
      </x:c>
    </x:row>
    <x:row r="1524" ht="22" customHeight="1">
      <x:c r="A1524" s="18" t="n">
        <x:f>Summary!D$41</x:f>
        <x:v>46357</x:v>
      </x:c>
      <x:c r="B1524" s="2" t="str">
        <x:f>'Inventory detail'!A398</x:f>
        <x:v>COIL</x:v>
      </x:c>
      <x:c r="C1524" s="2" t="str">
        <x:f>'Inventory detail'!B398</x:f>
        <x:v>30</x:v>
      </x:c>
      <x:c r="D1524" s="2" t="str">
        <x:f>'Inventory detail'!C398</x:f>
        <x:v>18BLK36-4</x:v>
      </x:c>
      <x:c r="E1524" s="10" t="n">
        <x:f>A398</x:f>
        <x:v>46327</x:v>
      </x:c>
      <x:c r="F1524" s="7" t="n">
        <x:f>O398</x:f>
        <x:v>1435.523613963039</x:v>
      </x:c>
      <x:c r="G1524" s="7" t="n">
        <x:f>Q398</x:f>
        <x:v>0</x:v>
      </x:c>
      <x:c r="H1524" s="7" t="n">
        <x:f>R398</x:f>
        <x:v>0</x:v>
      </x:c>
      <x:c r="I1524" s="7" t="n">
        <x:f>SUMIFS('PO detail'!$W$816:$W$819,'PO detail'!$V$816:$V$819,"&gt;="&amp;E1524,'PO detail'!$V$816:$V$819,"&lt;"&amp;A1524)</x:f>
        <x:v>0</x:v>
      </x:c>
      <x:c r="J1524" s="7" t="n">
        <x:f>SUMIFS('PO detail'!$X$816:$X$819,'PO detail'!$V$816:$V$819,"&gt;="&amp;E1524,'PO detail'!$V$816:$V$819,"&lt;"&amp;A1524)</x:f>
        <x:v>0</x:v>
      </x:c>
      <x:c r="K1524" s="7" t="n">
        <x:f>SUMIFS('PO detail'!$Y$816:$Y$819,'PO detail'!$V$816:$V$819,"&gt;="&amp;E1524,'PO detail'!$V$816:$V$819,"&lt;"&amp;A1524)</x:f>
        <x:v>0</x:v>
      </x:c>
      <x:c r="L1524" s="7" t="n">
        <x:f>'Inventory detail'!F398*Summary!$K$5*(A1524-E1524)/Summary!$K$6</x:f>
        <x:v>344.96919917864477</x:v>
      </x:c>
      <x:c r="M1524" s="7" t="n">
        <x:f>MAX(0,H1524-L1524)</x:f>
        <x:v>0</x:v>
      </x:c>
      <x:c r="N1524" s="7" t="n">
        <x:f>MAX(0,L1524-H1524)</x:f>
        <x:v>344.96919917864477</x:v>
      </x:c>
      <x:c r="O1524" s="7" t="n">
        <x:f>MAX(0,F1524+I1524-N1524)</x:f>
        <x:v>1090.5544147843943</x:v>
      </x:c>
      <x:c r="P1524" s="7" t="n">
        <x:f>MAX(0,N1524-F1524-I1524)</x:f>
        <x:v>0</x:v>
      </x:c>
      <x:c r="Q1524" s="7" t="n">
        <x:f>MAX(0,G1524+J1524-P1524)</x:f>
        <x:v>0</x:v>
      </x:c>
      <x:c r="R1524" s="7" t="n">
        <x:f>M1524+MAX(0,K1524-MAX(0,P1524-G1524-J1524))</x:f>
        <x:v>0</x:v>
      </x:c>
      <x:c r="S1524" s="7" t="n">
        <x:f>SUM(O1524,Q1524,R1524)</x:f>
        <x:v>1090.5544147843943</x:v>
      </x:c>
      <x:c r="T1524" s="14" t="n">
        <x:f>'Inventory detail'!T398</x:f>
        <x:v>0.3345</x:v>
      </x:c>
      <x:c r="U1524" s="14" t="n">
        <x:f>'Inventory detail'!U398</x:f>
        <x:v>0.32774299999999995</x:v>
      </x:c>
      <x:c r="V1524" s="9" t="n">
        <x:f>O1524*T1524</x:f>
        <x:v>364.7904517453799</x:v>
      </x:c>
      <x:c r="W1524" s="9" t="n">
        <x:f>Q1524*T1524</x:f>
        <x:v>0</x:v>
      </x:c>
      <x:c r="X1524" s="9" t="n">
        <x:f>R1524*T1524</x:f>
        <x:v>0</x:v>
      </x:c>
      <x:c r="Y1524" s="9" t="n">
        <x:f>S1524*T1524</x:f>
        <x:v>364.7904517453799</x:v>
      </x:c>
      <x:c r="Z1524" s="9" t="n">
        <x:f>IF(ISNUMBER(U1524),S1524*(U1524-T1524),"n.a.")</x:f>
        <x:v>-7.368876180698227</x:v>
      </x:c>
      <x:c r="AA1524" s="9" t="n">
        <x:f>IF(ISNUMBER(U1524),Y1524,0)</x:f>
        <x:v>364.7904517453799</x:v>
      </x:c>
      <x:c r="AB1524" s="7" t="n">
        <x:f>MAX(0,L1524-SUM(F1524:K1524))</x:f>
        <x:v>0</x:v>
      </x:c>
    </x:row>
    <x:row r="1525" ht="22" customHeight="1">
      <x:c r="A1525" s="18" t="n">
        <x:f>Summary!D$41</x:f>
        <x:v>46357</x:v>
      </x:c>
      <x:c r="B1525" s="2" t="str">
        <x:f>'Inventory detail'!A399</x:f>
        <x:v>POUC</x:v>
      </x:c>
      <x:c r="C1525" s="2" t="str">
        <x:f>'Inventory detail'!B399</x:f>
        <x:v>30</x:v>
      </x:c>
      <x:c r="D1525" s="2" t="str">
        <x:f>'Inventory detail'!C399</x:f>
        <x:v>LUGWO5</x:v>
      </x:c>
      <x:c r="E1525" s="10" t="n">
        <x:f>A399</x:f>
        <x:v>46327</x:v>
      </x:c>
      <x:c r="F1525" s="7" t="n">
        <x:f>O399</x:f>
        <x:v>8000</x:v>
      </x:c>
      <x:c r="G1525" s="7" t="n">
        <x:f>Q399</x:f>
        <x:v>0</x:v>
      </x:c>
      <x:c r="H1525" s="7" t="n">
        <x:f>R399</x:f>
        <x:v>235.523613963039</x:v>
      </x:c>
      <x:c r="I1525" s="7" t="n">
        <x:f>SUMIFS('PO detail'!$W$1678:$W$1678,'PO detail'!$V$1678:$V$1678,"&gt;="&amp;E1525,'PO detail'!$V$1678:$V$1678,"&lt;"&amp;A1525)</x:f>
        <x:v>0</x:v>
      </x:c>
      <x:c r="J1525" s="7" t="n">
        <x:f>SUMIFS('PO detail'!$X$1678:$X$1678,'PO detail'!$V$1678:$V$1678,"&gt;="&amp;E1525,'PO detail'!$V$1678:$V$1678,"&lt;"&amp;A1525)</x:f>
        <x:v>0</x:v>
      </x:c>
      <x:c r="K1525" s="7" t="n">
        <x:f>SUMIFS('PO detail'!$Y$1678:$Y$1678,'PO detail'!$V$1678:$V$1678,"&gt;="&amp;E1525,'PO detail'!$V$1678:$V$1678,"&lt;"&amp;A1525)</x:f>
        <x:v>0</x:v>
      </x:c>
      <x:c r="L1525" s="7" t="n">
        <x:f>'Inventory detail'!F399*Summary!$K$5*(A1525-E1525)/Summary!$K$6</x:f>
        <x:v>344.96919917864477</x:v>
      </x:c>
      <x:c r="M1525" s="7" t="n">
        <x:f>MAX(0,H1525-L1525)</x:f>
        <x:v>0</x:v>
      </x:c>
      <x:c r="N1525" s="7" t="n">
        <x:f>MAX(0,L1525-H1525)</x:f>
        <x:v>109.44558521560577</x:v>
      </x:c>
      <x:c r="O1525" s="7" t="n">
        <x:f>MAX(0,F1525+I1525-N1525)</x:f>
        <x:v>7890.554414784394</x:v>
      </x:c>
      <x:c r="P1525" s="7" t="n">
        <x:f>MAX(0,N1525-F1525-I1525)</x:f>
        <x:v>0</x:v>
      </x:c>
      <x:c r="Q1525" s="7" t="n">
        <x:f>MAX(0,G1525+J1525-P1525)</x:f>
        <x:v>0</x:v>
      </x:c>
      <x:c r="R1525" s="7" t="n">
        <x:f>M1525+MAX(0,K1525-MAX(0,P1525-G1525-J1525))</x:f>
        <x:v>0</x:v>
      </x:c>
      <x:c r="S1525" s="7" t="n">
        <x:f>SUM(O1525,Q1525,R1525)</x:f>
        <x:v>7890.554414784394</x:v>
      </x:c>
      <x:c r="T1525" s="14" t="n">
        <x:f>'Inventory detail'!T399</x:f>
        <x:v>0.0084</x:v>
      </x:c>
      <x:c r="U1525" s="14" t="n">
        <x:f>'Inventory detail'!U399</x:f>
        <x:v>0.009075</x:v>
      </x:c>
      <x:c r="V1525" s="9" t="n">
        <x:f>O1525*T1525</x:f>
        <x:v>66.2806570841889</x:v>
      </x:c>
      <x:c r="W1525" s="9" t="n">
        <x:f>Q1525*T1525</x:f>
        <x:v>0</x:v>
      </x:c>
      <x:c r="X1525" s="9" t="n">
        <x:f>R1525*T1525</x:f>
        <x:v>0</x:v>
      </x:c>
      <x:c r="Y1525" s="9" t="n">
        <x:f>S1525*T1525</x:f>
        <x:v>66.2806570841889</x:v>
      </x:c>
      <x:c r="Z1525" s="9" t="n">
        <x:f>IF(ISNUMBER(U1525),S1525*(U1525-T1525),"n.a.")</x:f>
        <x:v>5.3261242299794676</x:v>
      </x:c>
      <x:c r="AA1525" s="9" t="n">
        <x:f>IF(ISNUMBER(U1525),Y1525,0)</x:f>
        <x:v>66.2806570841889</x:v>
      </x:c>
      <x:c r="AB1525" s="7" t="n">
        <x:f>MAX(0,L1525-SUM(F1525:K1525))</x:f>
        <x:v>0</x:v>
      </x:c>
    </x:row>
    <x:row r="1526" ht="22" customHeight="1">
      <x:c r="A1526" s="18" t="n">
        <x:f>Summary!D$41</x:f>
        <x:v>46357</x:v>
      </x:c>
      <x:c r="B1526" s="2" t="str">
        <x:f>'Inventory detail'!A400</x:f>
        <x:v>COIL</x:v>
      </x:c>
      <x:c r="C1526" s="2" t="str">
        <x:f>'Inventory detail'!B400</x:f>
        <x:v>30</x:v>
      </x:c>
      <x:c r="D1526" s="2" t="str">
        <x:f>'Inventory detail'!C400</x:f>
        <x:v>12CLR12-4</x:v>
      </x:c>
      <x:c r="E1526" s="10" t="n">
        <x:f>A400</x:f>
        <x:v>46327</x:v>
      </x:c>
      <x:c r="F1526" s="7" t="n">
        <x:f>O400</x:f>
        <x:v>2841.818151950719</x:v>
      </x:c>
      <x:c r="G1526" s="7" t="n">
        <x:f>Q400</x:f>
        <x:v>0</x:v>
      </x:c>
      <x:c r="H1526" s="7" t="n">
        <x:f>R400</x:f>
        <x:v>0</x:v>
      </x:c>
      <x:c r="I1526" s="7" t="n">
        <x:f>SUMIFS('PO detail'!$W$742:$W$743,'PO detail'!$V$742:$V$743,"&gt;="&amp;E1526,'PO detail'!$V$742:$V$743,"&lt;"&amp;A1526)</x:f>
        <x:v>0</x:v>
      </x:c>
      <x:c r="J1526" s="7" t="n">
        <x:f>SUMIFS('PO detail'!$X$742:$X$743,'PO detail'!$V$742:$V$743,"&gt;="&amp;E1526,'PO detail'!$V$742:$V$743,"&lt;"&amp;A1526)</x:f>
        <x:v>0</x:v>
      </x:c>
      <x:c r="K1526" s="7" t="n">
        <x:f>SUMIFS('PO detail'!$Y$742:$Y$743,'PO detail'!$V$742:$V$743,"&gt;="&amp;E1526,'PO detail'!$V$742:$V$743,"&lt;"&amp;A1526)</x:f>
        <x:v>0</x:v>
      </x:c>
      <x:c r="L1526" s="7" t="n">
        <x:f>'Inventory detail'!F400*Summary!$K$5*(A1526-E1526)/Summary!$K$6</x:f>
        <x:v>336.75893223819304</x:v>
      </x:c>
      <x:c r="M1526" s="7" t="n">
        <x:f>MAX(0,H1526-L1526)</x:f>
        <x:v>0</x:v>
      </x:c>
      <x:c r="N1526" s="7" t="n">
        <x:f>MAX(0,L1526-H1526)</x:f>
        <x:v>336.75893223819304</x:v>
      </x:c>
      <x:c r="O1526" s="7" t="n">
        <x:f>MAX(0,F1526+I1526-N1526)</x:f>
        <x:v>2505.0592197125256</x:v>
      </x:c>
      <x:c r="P1526" s="7" t="n">
        <x:f>MAX(0,N1526-F1526-I1526)</x:f>
        <x:v>0</x:v>
      </x:c>
      <x:c r="Q1526" s="7" t="n">
        <x:f>MAX(0,G1526+J1526-P1526)</x:f>
        <x:v>0</x:v>
      </x:c>
      <x:c r="R1526" s="7" t="n">
        <x:f>M1526+MAX(0,K1526-MAX(0,P1526-G1526-J1526))</x:f>
        <x:v>0</x:v>
      </x:c>
      <x:c r="S1526" s="7" t="n">
        <x:f>SUM(O1526,Q1526,R1526)</x:f>
        <x:v>2505.0592197125256</x:v>
      </x:c>
      <x:c r="T1526" s="14" t="n">
        <x:f>'Inventory detail'!T400</x:f>
        <x:v>0.0717</x:v>
      </x:c>
      <x:c r="U1526" s="14" t="n">
        <x:f>'Inventory detail'!U400</x:f>
        <x:v>0.07027800000000001</x:v>
      </x:c>
      <x:c r="V1526" s="9" t="n">
        <x:f>O1526*T1526</x:f>
        <x:v>179.6127460533881</x:v>
      </x:c>
      <x:c r="W1526" s="9" t="n">
        <x:f>Q1526*T1526</x:f>
        <x:v>0</x:v>
      </x:c>
      <x:c r="X1526" s="9" t="n">
        <x:f>R1526*T1526</x:f>
        <x:v>0</x:v>
      </x:c>
      <x:c r="Y1526" s="9" t="n">
        <x:f>S1526*T1526</x:f>
        <x:v>179.6127460533881</x:v>
      </x:c>
      <x:c r="Z1526" s="9" t="n">
        <x:f>IF(ISNUMBER(U1526),S1526*(U1526-T1526),"n.a.")</x:f>
        <x:v>-3.562194210431193</x:v>
      </x:c>
      <x:c r="AA1526" s="9" t="n">
        <x:f>IF(ISNUMBER(U1526),Y1526,0)</x:f>
        <x:v>179.6127460533881</x:v>
      </x:c>
      <x:c r="AB1526" s="7" t="n">
        <x:f>MAX(0,L1526-SUM(F1526:K1526))</x:f>
        <x:v>0</x:v>
      </x:c>
    </x:row>
    <x:row r="1527" ht="22" customHeight="1">
      <x:c r="A1527" s="18" t="n">
        <x:f>Summary!D$41</x:f>
        <x:v>46357</x:v>
      </x:c>
      <x:c r="B1527" s="2" t="str">
        <x:f>'Inventory detail'!A401</x:f>
        <x:v>POUC</x:v>
      </x:c>
      <x:c r="C1527" s="2" t="str">
        <x:f>'Inventory detail'!B401</x:f>
        <x:v>10</x:v>
      </x:c>
      <x:c r="D1527" s="2" t="str">
        <x:f>'Inventory detail'!C401</x:f>
        <x:v>DRI5</x:v>
      </x:c>
      <x:c r="E1527" s="10" t="n">
        <x:f>A401</x:f>
        <x:v>46327</x:v>
      </x:c>
      <x:c r="F1527" s="7" t="n">
        <x:f>O401</x:f>
        <x:v>9241.818151950718</x:v>
      </x:c>
      <x:c r="G1527" s="7" t="n">
        <x:f>Q401</x:f>
        <x:v>0</x:v>
      </x:c>
      <x:c r="H1527" s="7" t="n">
        <x:f>R401</x:f>
        <x:v>0</x:v>
      </x:c>
      <x:c r="I1527" s="7" t="n">
        <x:f>SUMIFS('PO detail'!$W$1463:$W$1463,'PO detail'!$V$1463:$V$1463,"&gt;="&amp;E1527,'PO detail'!$V$1463:$V$1463,"&lt;"&amp;A1527)</x:f>
        <x:v>0</x:v>
      </x:c>
      <x:c r="J1527" s="7" t="n">
        <x:f>SUMIFS('PO detail'!$X$1463:$X$1463,'PO detail'!$V$1463:$V$1463,"&gt;="&amp;E1527,'PO detail'!$V$1463:$V$1463,"&lt;"&amp;A1527)</x:f>
        <x:v>0</x:v>
      </x:c>
      <x:c r="K1527" s="7" t="n">
        <x:f>SUMIFS('PO detail'!$Y$1463:$Y$1463,'PO detail'!$V$1463:$V$1463,"&gt;="&amp;E1527,'PO detail'!$V$1463:$V$1463,"&lt;"&amp;A1527)</x:f>
        <x:v>0</x:v>
      </x:c>
      <x:c r="L1527" s="7" t="n">
        <x:f>'Inventory detail'!F401*Summary!$K$5*(A1527-E1527)/Summary!$K$6</x:f>
        <x:v>336.75893223819304</x:v>
      </x:c>
      <x:c r="M1527" s="7" t="n">
        <x:f>MAX(0,H1527-L1527)</x:f>
        <x:v>0</x:v>
      </x:c>
      <x:c r="N1527" s="7" t="n">
        <x:f>MAX(0,L1527-H1527)</x:f>
        <x:v>336.75893223819304</x:v>
      </x:c>
      <x:c r="O1527" s="7" t="n">
        <x:f>MAX(0,F1527+I1527-N1527)</x:f>
        <x:v>8905.059219712524</x:v>
      </x:c>
      <x:c r="P1527" s="7" t="n">
        <x:f>MAX(0,N1527-F1527-I1527)</x:f>
        <x:v>0</x:v>
      </x:c>
      <x:c r="Q1527" s="7" t="n">
        <x:f>MAX(0,G1527+J1527-P1527)</x:f>
        <x:v>0</x:v>
      </x:c>
      <x:c r="R1527" s="7" t="n">
        <x:f>M1527+MAX(0,K1527-MAX(0,P1527-G1527-J1527))</x:f>
        <x:v>0</x:v>
      </x:c>
      <x:c r="S1527" s="7" t="n">
        <x:f>SUM(O1527,Q1527,R1527)</x:f>
        <x:v>8905.059219712524</x:v>
      </x:c>
      <x:c r="T1527" s="14" t="n">
        <x:f>'Inventory detail'!T401</x:f>
        <x:v>0.006999999999999999</x:v>
      </x:c>
      <x:c r="U1527" s="14" t="n">
        <x:f>'Inventory detail'!U401</x:f>
        <x:v>0.007755</x:v>
      </x:c>
      <x:c r="V1527" s="9" t="n">
        <x:f>O1527*T1527</x:f>
        <x:v>62.33541453798767</x:v>
      </x:c>
      <x:c r="W1527" s="9" t="n">
        <x:f>Q1527*T1527</x:f>
        <x:v>0</x:v>
      </x:c>
      <x:c r="X1527" s="9" t="n">
        <x:f>R1527*T1527</x:f>
        <x:v>0</x:v>
      </x:c>
      <x:c r="Y1527" s="9" t="n">
        <x:f>S1527*T1527</x:f>
        <x:v>62.33541453798767</x:v>
      </x:c>
      <x:c r="Z1527" s="9" t="n">
        <x:f>IF(ISNUMBER(U1527),S1527*(U1527-T1527),"n.a.")</x:f>
        <x:v>6.72331971088296</x:v>
      </x:c>
      <x:c r="AA1527" s="9" t="n">
        <x:f>IF(ISNUMBER(U1527),Y1527,0)</x:f>
        <x:v>62.33541453798767</x:v>
      </x:c>
      <x:c r="AB1527" s="7" t="n">
        <x:f>MAX(0,L1527-SUM(F1527:K1527))</x:f>
        <x:v>0</x:v>
      </x:c>
    </x:row>
    <x:row r="1528" ht="22" customHeight="1">
      <x:c r="A1528" s="18" t="n">
        <x:f>Summary!D$41</x:f>
        <x:v>46357</x:v>
      </x:c>
      <x:c r="B1528" s="2" t="str">
        <x:f>'Inventory detail'!A402</x:f>
        <x:v>POUC</x:v>
      </x:c>
      <x:c r="C1528" s="2" t="str">
        <x:f>'Inventory detail'!B402</x:f>
        <x:v>30</x:v>
      </x:c>
      <x:c r="D1528" s="2" t="str">
        <x:f>'Inventory detail'!C402</x:f>
        <x:v>MIL10</x:v>
      </x:c>
      <x:c r="E1528" s="10" t="n">
        <x:f>A402</x:f>
        <x:v>46327</x:v>
      </x:c>
      <x:c r="F1528" s="7" t="n">
        <x:f>O402</x:f>
        <x:v>0</x:v>
      </x:c>
      <x:c r="G1528" s="7" t="n">
        <x:f>Q402</x:f>
        <x:v>0</x:v>
      </x:c>
      <x:c r="H1528" s="7" t="n">
        <x:f>R402</x:f>
        <x:v>11248.12024640657</x:v>
      </x:c>
      <x:c r="I1528" s="7" t="n">
        <x:f>0</x:f>
        <x:v>0</x:v>
      </x:c>
      <x:c r="J1528" s="7" t="n">
        <x:f>0</x:f>
        <x:v>0</x:v>
      </x:c>
      <x:c r="K1528" s="7" t="n">
        <x:f>0</x:f>
        <x:v>0</x:v>
      </x:c>
      <x:c r="L1528" s="7" t="n">
        <x:f>'Inventory detail'!F402*Summary!$K$5*(A1528-E1528)/Summary!$K$6</x:f>
        <x:v>328.53880903490756</x:v>
      </x:c>
      <x:c r="M1528" s="7" t="n">
        <x:f>MAX(0,H1528-L1528)</x:f>
        <x:v>10919.581437371662</x:v>
      </x:c>
      <x:c r="N1528" s="7" t="n">
        <x:f>MAX(0,L1528-H1528)</x:f>
        <x:v>0</x:v>
      </x:c>
      <x:c r="O1528" s="7" t="n">
        <x:f>MAX(0,F1528+I1528-N1528)</x:f>
        <x:v>0</x:v>
      </x:c>
      <x:c r="P1528" s="7" t="n">
        <x:f>MAX(0,N1528-F1528-I1528)</x:f>
        <x:v>0</x:v>
      </x:c>
      <x:c r="Q1528" s="7" t="n">
        <x:f>MAX(0,G1528+J1528-P1528)</x:f>
        <x:v>0</x:v>
      </x:c>
      <x:c r="R1528" s="7" t="n">
        <x:f>M1528+MAX(0,K1528-MAX(0,P1528-G1528-J1528))</x:f>
        <x:v>10919.581437371662</x:v>
      </x:c>
      <x:c r="S1528" s="7" t="n">
        <x:f>SUM(O1528,Q1528,R1528)</x:f>
        <x:v>10919.581437371662</x:v>
      </x:c>
      <x:c r="T1528" s="14" t="n">
        <x:f>'Inventory detail'!T402</x:f>
        <x:v>0.0159</x:v>
      </x:c>
      <x:c r="U1528" s="14" t="n">
        <x:f>'Inventory detail'!U402</x:f>
        <x:v>0.017325</x:v>
      </x:c>
      <x:c r="V1528" s="9" t="n">
        <x:f>O1528*T1528</x:f>
        <x:v>0</x:v>
      </x:c>
      <x:c r="W1528" s="9" t="n">
        <x:f>Q1528*T1528</x:f>
        <x:v>0</x:v>
      </x:c>
      <x:c r="X1528" s="9" t="n">
        <x:f>R1528*T1528</x:f>
        <x:v>173.62134485420944</x:v>
      </x:c>
      <x:c r="Y1528" s="9" t="n">
        <x:f>S1528*T1528</x:f>
        <x:v>173.62134485420944</x:v>
      </x:c>
      <x:c r="Z1528" s="9" t="n">
        <x:f>IF(ISNUMBER(U1528),S1528*(U1528-T1528),"n.a.")</x:f>
        <x:v>15.560403548254609</x:v>
      </x:c>
      <x:c r="AA1528" s="9" t="n">
        <x:f>IF(ISNUMBER(U1528),Y1528,0)</x:f>
        <x:v>173.62134485420944</x:v>
      </x:c>
      <x:c r="AB1528" s="7" t="n">
        <x:f>MAX(0,L1528-SUM(F1528:K1528))</x:f>
        <x:v>0</x:v>
      </x:c>
    </x:row>
    <x:row r="1529" ht="22" customHeight="1">
      <x:c r="A1529" s="18" t="n">
        <x:f>Summary!D$41</x:f>
        <x:v>46357</x:v>
      </x:c>
      <x:c r="B1529" s="2" t="str">
        <x:f>'Inventory detail'!A403</x:f>
        <x:v>WIRE</x:v>
      </x:c>
      <x:c r="C1529" s="2" t="str">
        <x:f>'Inventory detail'!B403</x:f>
        <x:v>30</x:v>
      </x:c>
      <x:c r="D1529" s="2" t="str">
        <x:f>'Inventory detail'!C403</x:f>
        <x:v>DL014GOLD</x:v>
      </x:c>
      <x:c r="E1529" s="10" t="n">
        <x:f>A403</x:f>
        <x:v>46327</x:v>
      </x:c>
      <x:c r="F1529" s="7" t="n">
        <x:f>O403</x:f>
        <x:v>0</x:v>
      </x:c>
      <x:c r="G1529" s="7" t="n">
        <x:f>Q403</x:f>
        <x:v>0</x:v>
      </x:c>
      <x:c r="H1529" s="7" t="n">
        <x:f>R403</x:f>
        <x:v>0</x:v>
      </x:c>
      <x:c r="I1529" s="7" t="n">
        <x:f>0</x:f>
        <x:v>0</x:v>
      </x:c>
      <x:c r="J1529" s="7" t="n">
        <x:f>0</x:f>
        <x:v>0</x:v>
      </x:c>
      <x:c r="K1529" s="7" t="n">
        <x:f>0</x:f>
        <x:v>0</x:v>
      </x:c>
      <x:c r="L1529" s="7" t="n">
        <x:f>'Inventory detail'!F403*Summary!$K$5*(A1529-E1529)/Summary!$K$6</x:f>
        <x:v>328.53880903490756</x:v>
      </x:c>
      <x:c r="M1529" s="7" t="n">
        <x:f>MAX(0,H1529-L1529)</x:f>
        <x:v>0</x:v>
      </x:c>
      <x:c r="N1529" s="7" t="n">
        <x:f>MAX(0,L1529-H1529)</x:f>
        <x:v>328.53880903490756</x:v>
      </x:c>
      <x:c r="O1529" s="7" t="n">
        <x:f>MAX(0,F1529+I1529-N1529)</x:f>
        <x:v>0</x:v>
      </x:c>
      <x:c r="P1529" s="7" t="n">
        <x:f>MAX(0,N1529-F1529-I1529)</x:f>
        <x:v>328.53880903490756</x:v>
      </x:c>
      <x:c r="Q1529" s="7" t="n">
        <x:f>MAX(0,G1529+J1529-P1529)</x:f>
        <x:v>0</x:v>
      </x:c>
      <x:c r="R1529" s="7" t="n">
        <x:f>M1529+MAX(0,K1529-MAX(0,P1529-G1529-J1529))</x:f>
        <x:v>0</x:v>
      </x:c>
      <x:c r="S1529" s="7" t="n">
        <x:f>SUM(O1529,Q1529,R1529)</x:f>
        <x:v>0</x:v>
      </x:c>
      <x:c r="T1529" s="14" t="n">
        <x:f>'Inventory detail'!T403</x:f>
        <x:v>0.0363</x:v>
      </x:c>
      <x:c r="U1529" s="14" t="n">
        <x:f>'Inventory detail'!U403</x:f>
        <x:v>0.0363</x:v>
      </x:c>
      <x:c r="V1529" s="9" t="n">
        <x:f>O1529*T1529</x:f>
        <x:v>0</x:v>
      </x:c>
      <x:c r="W1529" s="9" t="n">
        <x:f>Q1529*T1529</x:f>
        <x:v>0</x:v>
      </x:c>
      <x:c r="X1529" s="9" t="n">
        <x:f>R1529*T1529</x:f>
        <x:v>0</x:v>
      </x:c>
      <x:c r="Y1529" s="9" t="n">
        <x:f>S1529*T1529</x:f>
        <x:v>0</x:v>
      </x:c>
      <x:c r="Z1529" s="9" t="n">
        <x:f>IF(ISNUMBER(U1529),S1529*(U1529-T1529),"n.a.")</x:f>
        <x:v>0</x:v>
      </x:c>
      <x:c r="AA1529" s="9" t="n">
        <x:f>IF(ISNUMBER(U1529),Y1529,0)</x:f>
        <x:v>0</x:v>
      </x:c>
      <x:c r="AB1529" s="7" t="n">
        <x:f>MAX(0,L1529-SUM(F1529:K1529))</x:f>
        <x:v>328.53880903490756</x:v>
      </x:c>
    </x:row>
    <x:row r="1530" ht="22" customHeight="1">
      <x:c r="A1530" s="18" t="n">
        <x:f>Summary!D$41</x:f>
        <x:v>46357</x:v>
      </x:c>
      <x:c r="B1530" s="2" t="str">
        <x:f>'Inventory detail'!A404</x:f>
        <x:v>WIRE</x:v>
      </x:c>
      <x:c r="C1530" s="2" t="str">
        <x:f>'Inventory detail'!B404</x:f>
        <x:v>30</x:v>
      </x:c>
      <x:c r="D1530" s="2" t="str">
        <x:f>'Inventory detail'!C404</x:f>
        <x:v>DL038GOLD</x:v>
      </x:c>
      <x:c r="E1530" s="10" t="n">
        <x:f>A404</x:f>
        <x:v>46327</x:v>
      </x:c>
      <x:c r="F1530" s="7" t="n">
        <x:f>O404</x:f>
        <x:v>0</x:v>
      </x:c>
      <x:c r="G1530" s="7" t="n">
        <x:f>Q404</x:f>
        <x:v>0</x:v>
      </x:c>
      <x:c r="H1530" s="7" t="n">
        <x:f>R404</x:f>
        <x:v>248.12024640657086</x:v>
      </x:c>
      <x:c r="I1530" s="7" t="n">
        <x:f>0</x:f>
        <x:v>0</x:v>
      </x:c>
      <x:c r="J1530" s="7" t="n">
        <x:f>0</x:f>
        <x:v>0</x:v>
      </x:c>
      <x:c r="K1530" s="7" t="n">
        <x:f>0</x:f>
        <x:v>0</x:v>
      </x:c>
      <x:c r="L1530" s="7" t="n">
        <x:f>'Inventory detail'!F404*Summary!$K$5*(A1530-E1530)/Summary!$K$6</x:f>
        <x:v>328.53880903490756</x:v>
      </x:c>
      <x:c r="M1530" s="7" t="n">
        <x:f>MAX(0,H1530-L1530)</x:f>
        <x:v>0</x:v>
      </x:c>
      <x:c r="N1530" s="7" t="n">
        <x:f>MAX(0,L1530-H1530)</x:f>
        <x:v>80.4185626283367</x:v>
      </x:c>
      <x:c r="O1530" s="7" t="n">
        <x:f>MAX(0,F1530+I1530-N1530)</x:f>
        <x:v>0</x:v>
      </x:c>
      <x:c r="P1530" s="7" t="n">
        <x:f>MAX(0,N1530-F1530-I1530)</x:f>
        <x:v>80.4185626283367</x:v>
      </x:c>
      <x:c r="Q1530" s="7" t="n">
        <x:f>MAX(0,G1530+J1530-P1530)</x:f>
        <x:v>0</x:v>
      </x:c>
      <x:c r="R1530" s="7" t="n">
        <x:f>M1530+MAX(0,K1530-MAX(0,P1530-G1530-J1530))</x:f>
        <x:v>0</x:v>
      </x:c>
      <x:c r="S1530" s="7" t="n">
        <x:f>SUM(O1530,Q1530,R1530)</x:f>
        <x:v>0</x:v>
      </x:c>
      <x:c r="T1530" s="14" t="n">
        <x:f>'Inventory detail'!T404</x:f>
        <x:v>0.056299999999999996</x:v>
      </x:c>
      <x:c r="U1530" s="14" t="n">
        <x:f>'Inventory detail'!U404</x:f>
        <x:v>0.056299999999999996</x:v>
      </x:c>
      <x:c r="V1530" s="9" t="n">
        <x:f>O1530*T1530</x:f>
        <x:v>0</x:v>
      </x:c>
      <x:c r="W1530" s="9" t="n">
        <x:f>Q1530*T1530</x:f>
        <x:v>0</x:v>
      </x:c>
      <x:c r="X1530" s="9" t="n">
        <x:f>R1530*T1530</x:f>
        <x:v>0</x:v>
      </x:c>
      <x:c r="Y1530" s="9" t="n">
        <x:f>S1530*T1530</x:f>
        <x:v>0</x:v>
      </x:c>
      <x:c r="Z1530" s="9" t="n">
        <x:f>IF(ISNUMBER(U1530),S1530*(U1530-T1530),"n.a.")</x:f>
        <x:v>0</x:v>
      </x:c>
      <x:c r="AA1530" s="9" t="n">
        <x:f>IF(ISNUMBER(U1530),Y1530,0)</x:f>
        <x:v>0</x:v>
      </x:c>
      <x:c r="AB1530" s="7" t="n">
        <x:f>MAX(0,L1530-SUM(F1530:K1530))</x:f>
        <x:v>80.4185626283367</x:v>
      </x:c>
    </x:row>
    <x:row r="1531" ht="22" customHeight="1">
      <x:c r="A1531" s="18" t="n">
        <x:f>Summary!D$41</x:f>
        <x:v>46357</x:v>
      </x:c>
      <x:c r="B1531" s="2" t="str">
        <x:f>'Inventory detail'!A405</x:f>
        <x:v>WIRE</x:v>
      </x:c>
      <x:c r="C1531" s="2" t="str">
        <x:f>'Inventory detail'!B405</x:f>
        <x:v>10</x:v>
      </x:c>
      <x:c r="D1531" s="2" t="str">
        <x:f>'Inventory detail'!C405</x:f>
        <x:v>DL001SIL</x:v>
      </x:c>
      <x:c r="E1531" s="10" t="n">
        <x:f>A405</x:f>
        <x:v>46327</x:v>
      </x:c>
      <x:c r="F1531" s="7" t="n">
        <x:f>O405</x:f>
        <x:v>801.2712936344969</x:v>
      </x:c>
      <x:c r="G1531" s="7" t="n">
        <x:f>Q405</x:f>
        <x:v>0</x:v>
      </x:c>
      <x:c r="H1531" s="7" t="n">
        <x:f>R405</x:f>
        <x:v>0</x:v>
      </x:c>
      <x:c r="I1531" s="7" t="n">
        <x:f>SUMIFS('PO detail'!$W$1871:$W$1872,'PO detail'!$V$1871:$V$1872,"&gt;="&amp;E1531,'PO detail'!$V$1871:$V$1872,"&lt;"&amp;A1531)</x:f>
        <x:v>4000</x:v>
      </x:c>
      <x:c r="J1531" s="7" t="n">
        <x:f>SUMIFS('PO detail'!$X$1871:$X$1872,'PO detail'!$V$1871:$V$1872,"&gt;="&amp;E1531,'PO detail'!$V$1871:$V$1872,"&lt;"&amp;A1531)</x:f>
        <x:v>0</x:v>
      </x:c>
      <x:c r="K1531" s="7" t="n">
        <x:f>SUMIFS('PO detail'!$Y$1871:$Y$1872,'PO detail'!$V$1871:$V$1872,"&gt;="&amp;E1531,'PO detail'!$V$1871:$V$1872,"&lt;"&amp;A1531)</x:f>
        <x:v>0</x:v>
      </x:c>
      <x:c r="L1531" s="7" t="n">
        <x:f>'Inventory detail'!F405*Summary!$K$5*(A1531-E1531)/Summary!$K$6</x:f>
        <x:v>324.4287474332649</x:v>
      </x:c>
      <x:c r="M1531" s="7" t="n">
        <x:f>MAX(0,H1531-L1531)</x:f>
        <x:v>0</x:v>
      </x:c>
      <x:c r="N1531" s="7" t="n">
        <x:f>MAX(0,L1531-H1531)</x:f>
        <x:v>324.4287474332649</x:v>
      </x:c>
      <x:c r="O1531" s="7" t="n">
        <x:f>MAX(0,F1531+I1531-N1531)</x:f>
        <x:v>4476.842546201232</x:v>
      </x:c>
      <x:c r="P1531" s="7" t="n">
        <x:f>MAX(0,N1531-F1531-I1531)</x:f>
        <x:v>0</x:v>
      </x:c>
      <x:c r="Q1531" s="7" t="n">
        <x:f>MAX(0,G1531+J1531-P1531)</x:f>
        <x:v>0</x:v>
      </x:c>
      <x:c r="R1531" s="7" t="n">
        <x:f>M1531+MAX(0,K1531-MAX(0,P1531-G1531-J1531))</x:f>
        <x:v>0</x:v>
      </x:c>
      <x:c r="S1531" s="7" t="n">
        <x:f>SUM(O1531,Q1531,R1531)</x:f>
        <x:v>4476.842546201232</x:v>
      </x:c>
      <x:c r="T1531" s="14" t="n">
        <x:f>'Inventory detail'!T405</x:f>
        <x:v>0.19140000000000001</x:v>
      </x:c>
      <x:c r="U1531" s="14" t="n">
        <x:f>'Inventory detail'!U405</x:f>
        <x:v>0.19140000000000001</x:v>
      </x:c>
      <x:c r="V1531" s="9" t="n">
        <x:f>O1531*T1531</x:f>
        <x:v>856.8676633429159</x:v>
      </x:c>
      <x:c r="W1531" s="9" t="n">
        <x:f>Q1531*T1531</x:f>
        <x:v>0</x:v>
      </x:c>
      <x:c r="X1531" s="9" t="n">
        <x:f>R1531*T1531</x:f>
        <x:v>0</x:v>
      </x:c>
      <x:c r="Y1531" s="9" t="n">
        <x:f>S1531*T1531</x:f>
        <x:v>856.8676633429159</x:v>
      </x:c>
      <x:c r="Z1531" s="9" t="n">
        <x:f>IF(ISNUMBER(U1531),S1531*(U1531-T1531),"n.a.")</x:f>
        <x:v>0</x:v>
      </x:c>
      <x:c r="AA1531" s="9" t="n">
        <x:f>IF(ISNUMBER(U1531),Y1531,0)</x:f>
        <x:v>856.8676633429159</x:v>
      </x:c>
      <x:c r="AB1531" s="7" t="n">
        <x:f>MAX(0,L1531-SUM(F1531:K1531))</x:f>
        <x:v>0</x:v>
      </x:c>
    </x:row>
    <x:row r="1532" ht="22" customHeight="1">
      <x:c r="A1532" s="18" t="n">
        <x:f>Summary!D$41</x:f>
        <x:v>46357</x:v>
      </x:c>
      <x:c r="B1532" s="2" t="str">
        <x:f>'Inventory detail'!A406</x:f>
        <x:v>COIL</x:v>
      </x:c>
      <x:c r="C1532" s="2" t="str">
        <x:f>'Inventory detail'!B406</x:f>
        <x:v>30</x:v>
      </x:c>
      <x:c r="D1532" s="2" t="str">
        <x:f>'Inventory detail'!C406</x:f>
        <x:v>6NAV12-4</x:v>
      </x:c>
      <x:c r="E1532" s="10" t="n">
        <x:f>A406</x:f>
        <x:v>46327</x:v>
      </x:c>
      <x:c r="F1532" s="7" t="n">
        <x:f>O406</x:f>
        <x:v>2254.4147843942505</x:v>
      </x:c>
      <x:c r="G1532" s="7" t="n">
        <x:f>Q406</x:f>
        <x:v>0</x:v>
      </x:c>
      <x:c r="H1532" s="7" t="n">
        <x:f>R406</x:f>
        <x:v>0</x:v>
      </x:c>
      <x:c r="I1532" s="7" t="n">
        <x:f>SUMIFS('PO detail'!$W$940:$W$941,'PO detail'!$V$940:$V$941,"&gt;="&amp;E1532,'PO detail'!$V$940:$V$941,"&lt;"&amp;A1532)</x:f>
        <x:v>0</x:v>
      </x:c>
      <x:c r="J1532" s="7" t="n">
        <x:f>SUMIFS('PO detail'!$X$940:$X$941,'PO detail'!$V$940:$V$941,"&gt;="&amp;E1532,'PO detail'!$V$940:$V$941,"&lt;"&amp;A1532)</x:f>
        <x:v>0</x:v>
      </x:c>
      <x:c r="K1532" s="7" t="n">
        <x:f>SUMIFS('PO detail'!$Y$940:$Y$941,'PO detail'!$V$940:$V$941,"&gt;="&amp;E1532,'PO detail'!$V$940:$V$941,"&lt;"&amp;A1532)</x:f>
        <x:v>0</x:v>
      </x:c>
      <x:c r="L1532" s="7" t="n">
        <x:f>'Inventory detail'!F406*Summary!$K$5*(A1532-E1532)/Summary!$K$6</x:f>
        <x:v>320.3285420944558</x:v>
      </x:c>
      <x:c r="M1532" s="7" t="n">
        <x:f>MAX(0,H1532-L1532)</x:f>
        <x:v>0</x:v>
      </x:c>
      <x:c r="N1532" s="7" t="n">
        <x:f>MAX(0,L1532-H1532)</x:f>
        <x:v>320.3285420944558</x:v>
      </x:c>
      <x:c r="O1532" s="7" t="n">
        <x:f>MAX(0,F1532+I1532-N1532)</x:f>
        <x:v>1934.0862422997948</x:v>
      </x:c>
      <x:c r="P1532" s="7" t="n">
        <x:f>MAX(0,N1532-F1532-I1532)</x:f>
        <x:v>0</x:v>
      </x:c>
      <x:c r="Q1532" s="7" t="n">
        <x:f>MAX(0,G1532+J1532-P1532)</x:f>
        <x:v>0</x:v>
      </x:c>
      <x:c r="R1532" s="7" t="n">
        <x:f>M1532+MAX(0,K1532-MAX(0,P1532-G1532-J1532))</x:f>
        <x:v>0</x:v>
      </x:c>
      <x:c r="S1532" s="7" t="n">
        <x:f>SUM(O1532,Q1532,R1532)</x:f>
        <x:v>1934.0862422997948</x:v>
      </x:c>
      <x:c r="T1532" s="14" t="n">
        <x:f>'Inventory detail'!T406</x:f>
        <x:v>0.0365</x:v>
      </x:c>
      <x:c r="U1532" s="14" t="n">
        <x:f>'Inventory detail'!U406</x:f>
        <x:v>0.0356915</x:v>
      </x:c>
      <x:c r="V1532" s="9" t="n">
        <x:f>O1532*T1532</x:f>
        <x:v>70.59414784394251</x:v>
      </x:c>
      <x:c r="W1532" s="9" t="n">
        <x:f>Q1532*T1532</x:f>
        <x:v>0</x:v>
      </x:c>
      <x:c r="X1532" s="9" t="n">
        <x:f>R1532*T1532</x:f>
        <x:v>0</x:v>
      </x:c>
      <x:c r="Y1532" s="9" t="n">
        <x:f>S1532*T1532</x:f>
        <x:v>70.59414784394251</x:v>
      </x:c>
      <x:c r="Z1532" s="9" t="n">
        <x:f>IF(ISNUMBER(U1532),S1532*(U1532-T1532),"n.a.")</x:f>
        <x:v>-1.5637087268993777</x:v>
      </x:c>
      <x:c r="AA1532" s="9" t="n">
        <x:f>IF(ISNUMBER(U1532),Y1532,0)</x:f>
        <x:v>70.59414784394251</x:v>
      </x:c>
      <x:c r="AB1532" s="7" t="n">
        <x:f>MAX(0,L1532-SUM(F1532:K1532))</x:f>
        <x:v>0</x:v>
      </x:c>
    </x:row>
    <x:row r="1533" ht="22" customHeight="1">
      <x:c r="A1533" s="18" t="n">
        <x:f>Summary!D$41</x:f>
        <x:v>46357</x:v>
      </x:c>
      <x:c r="B1533" s="2" t="str">
        <x:f>'Inventory detail'!A407</x:f>
        <x:v>COIL</x:v>
      </x:c>
      <x:c r="C1533" s="2" t="str">
        <x:f>'Inventory detail'!B407</x:f>
        <x:v>60</x:v>
      </x:c>
      <x:c r="D1533" s="2" t="str">
        <x:f>'Inventory detail'!C407</x:f>
        <x:v>9BLK36-4</x:v>
      </x:c>
      <x:c r="E1533" s="10" t="n">
        <x:f>A407</x:f>
        <x:v>46327</x:v>
      </x:c>
      <x:c r="F1533" s="7" t="n">
        <x:f>O407</x:f>
        <x:v>1454.4147843942505</x:v>
      </x:c>
      <x:c r="G1533" s="7" t="n">
        <x:f>Q407</x:f>
        <x:v>0</x:v>
      </x:c>
      <x:c r="H1533" s="7" t="n">
        <x:f>R407</x:f>
        <x:v>0</x:v>
      </x:c>
      <x:c r="I1533" s="7" t="n">
        <x:f>SUMIFS('PO detail'!$W$1444:$W$1446,'PO detail'!$V$1444:$V$1446,"&gt;="&amp;E1533,'PO detail'!$V$1444:$V$1446,"&lt;"&amp;A1533)</x:f>
        <x:v>0</x:v>
      </x:c>
      <x:c r="J1533" s="7" t="n">
        <x:f>SUMIFS('PO detail'!$X$1444:$X$1446,'PO detail'!$V$1444:$V$1446,"&gt;="&amp;E1533,'PO detail'!$V$1444:$V$1446,"&lt;"&amp;A1533)</x:f>
        <x:v>0</x:v>
      </x:c>
      <x:c r="K1533" s="7" t="n">
        <x:f>SUMIFS('PO detail'!$Y$1444:$Y$1446,'PO detail'!$V$1444:$V$1446,"&gt;="&amp;E1533,'PO detail'!$V$1444:$V$1446,"&lt;"&amp;A1533)</x:f>
        <x:v>0</x:v>
      </x:c>
      <x:c r="L1533" s="7" t="n">
        <x:f>'Inventory detail'!F407*Summary!$K$5*(A1533-E1533)/Summary!$K$6</x:f>
        <x:v>320.3285420944558</x:v>
      </x:c>
      <x:c r="M1533" s="7" t="n">
        <x:f>MAX(0,H1533-L1533)</x:f>
        <x:v>0</x:v>
      </x:c>
      <x:c r="N1533" s="7" t="n">
        <x:f>MAX(0,L1533-H1533)</x:f>
        <x:v>320.3285420944558</x:v>
      </x:c>
      <x:c r="O1533" s="7" t="n">
        <x:f>MAX(0,F1533+I1533-N1533)</x:f>
        <x:v>1134.0862422997948</x:v>
      </x:c>
      <x:c r="P1533" s="7" t="n">
        <x:f>MAX(0,N1533-F1533-I1533)</x:f>
        <x:v>0</x:v>
      </x:c>
      <x:c r="Q1533" s="7" t="n">
        <x:f>MAX(0,G1533+J1533-P1533)</x:f>
        <x:v>0</x:v>
      </x:c>
      <x:c r="R1533" s="7" t="n">
        <x:f>M1533+MAX(0,K1533-MAX(0,P1533-G1533-J1533))</x:f>
        <x:v>0</x:v>
      </x:c>
      <x:c r="S1533" s="7" t="n">
        <x:f>SUM(O1533,Q1533,R1533)</x:f>
        <x:v>1134.0862422997948</x:v>
      </x:c>
      <x:c r="T1533" s="14" t="n">
        <x:f>'Inventory detail'!T407</x:f>
        <x:v>0.1344</x:v>
      </x:c>
      <x:c r="U1533" s="14" t="n">
        <x:f>'Inventory detail'!U407</x:f>
        <x:v>0.131716</x:v>
      </x:c>
      <x:c r="V1533" s="9" t="n">
        <x:f>O1533*T1533</x:f>
        <x:v>152.42119096509242</x:v>
      </x:c>
      <x:c r="W1533" s="9" t="n">
        <x:f>Q1533*T1533</x:f>
        <x:v>0</x:v>
      </x:c>
      <x:c r="X1533" s="9" t="n">
        <x:f>R1533*T1533</x:f>
        <x:v>0</x:v>
      </x:c>
      <x:c r="Y1533" s="9" t="n">
        <x:f>S1533*T1533</x:f>
        <x:v>152.42119096509242</x:v>
      </x:c>
      <x:c r="Z1533" s="9" t="n">
        <x:f>IF(ISNUMBER(U1533),S1533*(U1533-T1533),"n.a.")</x:f>
        <x:v>-3.04388747433264</x:v>
      </x:c>
      <x:c r="AA1533" s="9" t="n">
        <x:f>IF(ISNUMBER(U1533),Y1533,0)</x:f>
        <x:v>152.42119096509242</x:v>
      </x:c>
      <x:c r="AB1533" s="7" t="n">
        <x:f>MAX(0,L1533-SUM(F1533:K1533))</x:f>
        <x:v>0</x:v>
      </x:c>
    </x:row>
    <x:row r="1534" ht="22" customHeight="1">
      <x:c r="A1534" s="18" t="n">
        <x:f>Summary!D$41</x:f>
        <x:v>46357</x:v>
      </x:c>
      <x:c r="B1534" s="2" t="str">
        <x:f>'Inventory detail'!A408</x:f>
        <x:v>COIL</x:v>
      </x:c>
      <x:c r="C1534" s="2" t="str">
        <x:f>'Inventory detail'!B408</x:f>
        <x:v>10</x:v>
      </x:c>
      <x:c r="D1534" s="2" t="str">
        <x:f>'Inventory detail'!C408</x:f>
        <x:v>20CLR12-4</x:v>
      </x:c>
      <x:c r="E1534" s="10" t="n">
        <x:f>A408</x:f>
        <x:v>46327</x:v>
      </x:c>
      <x:c r="F1534" s="7" t="n">
        <x:f>O408</x:f>
        <x:v>1160.7093223819302</x:v>
      </x:c>
      <x:c r="G1534" s="7" t="n">
        <x:f>Q408</x:f>
        <x:v>0</x:v>
      </x:c>
      <x:c r="H1534" s="7" t="n">
        <x:f>R408</x:f>
        <x:v>0</x:v>
      </x:c>
      <x:c r="I1534" s="7" t="n">
        <x:f>SUMIFS('PO detail'!$W$293:$W$294,'PO detail'!$V$293:$V$294,"&gt;="&amp;E1534,'PO detail'!$V$293:$V$294,"&lt;"&amp;A1534)</x:f>
        <x:v>0</x:v>
      </x:c>
      <x:c r="J1534" s="7" t="n">
        <x:f>SUMIFS('PO detail'!$X$293:$X$294,'PO detail'!$V$293:$V$294,"&gt;="&amp;E1534,'PO detail'!$V$293:$V$294,"&lt;"&amp;A1534)</x:f>
        <x:v>0</x:v>
      </x:c>
      <x:c r="K1534" s="7" t="n">
        <x:f>SUMIFS('PO detail'!$Y$293:$Y$294,'PO detail'!$V$293:$V$294,"&gt;="&amp;E1534,'PO detail'!$V$293:$V$294,"&lt;"&amp;A1534)</x:f>
        <x:v>0</x:v>
      </x:c>
      <x:c r="L1534" s="7" t="n">
        <x:f>'Inventory detail'!F408*Summary!$K$5*(A1534-E1534)/Summary!$K$6</x:f>
        <x:v>312.1182751540041</x:v>
      </x:c>
      <x:c r="M1534" s="7" t="n">
        <x:f>MAX(0,H1534-L1534)</x:f>
        <x:v>0</x:v>
      </x:c>
      <x:c r="N1534" s="7" t="n">
        <x:f>MAX(0,L1534-H1534)</x:f>
        <x:v>312.1182751540041</x:v>
      </x:c>
      <x:c r="O1534" s="7" t="n">
        <x:f>MAX(0,F1534+I1534-N1534)</x:f>
        <x:v>848.5910472279261</x:v>
      </x:c>
      <x:c r="P1534" s="7" t="n">
        <x:f>MAX(0,N1534-F1534-I1534)</x:f>
        <x:v>0</x:v>
      </x:c>
      <x:c r="Q1534" s="7" t="n">
        <x:f>MAX(0,G1534+J1534-P1534)</x:f>
        <x:v>0</x:v>
      </x:c>
      <x:c r="R1534" s="7" t="n">
        <x:f>M1534+MAX(0,K1534-MAX(0,P1534-G1534-J1534))</x:f>
        <x:v>0</x:v>
      </x:c>
      <x:c r="S1534" s="7" t="n">
        <x:f>SUM(O1534,Q1534,R1534)</x:f>
        <x:v>848.5910472279261</x:v>
      </x:c>
      <x:c r="T1534" s="14" t="n">
        <x:f>'Inventory detail'!T408</x:f>
        <x:v>0.1567</x:v>
      </x:c>
      <x:c r="U1534" s="14" t="n">
        <x:f>'Inventory detail'!U408</x:f>
        <x:v>0.1534845</x:v>
      </x:c>
      <x:c r="V1534" s="9" t="n">
        <x:f>O1534*T1534</x:f>
        <x:v>132.97421710061602</x:v>
      </x:c>
      <x:c r="W1534" s="9" t="n">
        <x:f>Q1534*T1534</x:f>
        <x:v>0</x:v>
      </x:c>
      <x:c r="X1534" s="9" t="n">
        <x:f>R1534*T1534</x:f>
        <x:v>0</x:v>
      </x:c>
      <x:c r="Y1534" s="9" t="n">
        <x:f>S1534*T1534</x:f>
        <x:v>132.97421710061602</x:v>
      </x:c>
      <x:c r="Z1534" s="9" t="n">
        <x:f>IF(ISNUMBER(U1534),S1534*(U1534-T1534),"n.a.")</x:f>
        <x:v>-2.728644512361405</x:v>
      </x:c>
      <x:c r="AA1534" s="9" t="n">
        <x:f>IF(ISNUMBER(U1534),Y1534,0)</x:f>
        <x:v>132.97421710061602</x:v>
      </x:c>
      <x:c r="AB1534" s="7" t="n">
        <x:f>MAX(0,L1534-SUM(F1534:K1534))</x:f>
        <x:v>0</x:v>
      </x:c>
    </x:row>
    <x:row r="1535" ht="22" customHeight="1">
      <x:c r="A1535" s="18" t="n">
        <x:f>Summary!D$41</x:f>
        <x:v>46357</x:v>
      </x:c>
      <x:c r="B1535" s="2" t="str">
        <x:f>'Inventory detail'!A409</x:f>
        <x:v>COIL</x:v>
      </x:c>
      <x:c r="C1535" s="2" t="str">
        <x:f>'Inventory detail'!B409</x:f>
        <x:v>10</x:v>
      </x:c>
      <x:c r="D1535" s="2" t="str">
        <x:f>'Inventory detail'!C409</x:f>
        <x:v>25BLK36-4</x:v>
      </x:c>
      <x:c r="E1535" s="10" t="n">
        <x:f>A409</x:f>
        <x:v>46327</x:v>
      </x:c>
      <x:c r="F1535" s="7" t="n">
        <x:f>O409</x:f>
        <x:v>1760.7093223819302</x:v>
      </x:c>
      <x:c r="G1535" s="7" t="n">
        <x:f>Q409</x:f>
        <x:v>0</x:v>
      </x:c>
      <x:c r="H1535" s="7" t="n">
        <x:f>R409</x:f>
        <x:v>0</x:v>
      </x:c>
      <x:c r="I1535" s="7" t="n">
        <x:f>SUMIFS('PO detail'!$W$343:$W$347,'PO detail'!$V$343:$V$347,"&gt;="&amp;E1535,'PO detail'!$V$343:$V$347,"&lt;"&amp;A1535)</x:f>
        <x:v>0</x:v>
      </x:c>
      <x:c r="J1535" s="7" t="n">
        <x:f>SUMIFS('PO detail'!$X$343:$X$347,'PO detail'!$V$343:$V$347,"&gt;="&amp;E1535,'PO detail'!$V$343:$V$347,"&lt;"&amp;A1535)</x:f>
        <x:v>0</x:v>
      </x:c>
      <x:c r="K1535" s="7" t="n">
        <x:f>SUMIFS('PO detail'!$Y$343:$Y$347,'PO detail'!$V$343:$V$347,"&gt;="&amp;E1535,'PO detail'!$V$343:$V$347,"&lt;"&amp;A1535)</x:f>
        <x:v>0</x:v>
      </x:c>
      <x:c r="L1535" s="7" t="n">
        <x:f>'Inventory detail'!F409*Summary!$K$5*(A1535-E1535)/Summary!$K$6</x:f>
        <x:v>312.1182751540041</x:v>
      </x:c>
      <x:c r="M1535" s="7" t="n">
        <x:f>MAX(0,H1535-L1535)</x:f>
        <x:v>0</x:v>
      </x:c>
      <x:c r="N1535" s="7" t="n">
        <x:f>MAX(0,L1535-H1535)</x:f>
        <x:v>312.1182751540041</x:v>
      </x:c>
      <x:c r="O1535" s="7" t="n">
        <x:f>MAX(0,F1535+I1535-N1535)</x:f>
        <x:v>1448.591047227926</x:v>
      </x:c>
      <x:c r="P1535" s="7" t="n">
        <x:f>MAX(0,N1535-F1535-I1535)</x:f>
        <x:v>0</x:v>
      </x:c>
      <x:c r="Q1535" s="7" t="n">
        <x:f>MAX(0,G1535+J1535-P1535)</x:f>
        <x:v>0</x:v>
      </x:c>
      <x:c r="R1535" s="7" t="n">
        <x:f>M1535+MAX(0,K1535-MAX(0,P1535-G1535-J1535))</x:f>
        <x:v>0</x:v>
      </x:c>
      <x:c r="S1535" s="7" t="n">
        <x:f>SUM(O1535,Q1535,R1535)</x:f>
        <x:v>1448.591047227926</x:v>
      </x:c>
      <x:c r="T1535" s="14" t="n">
        <x:f>'Inventory detail'!T409</x:f>
        <x:v>0.4901</x:v>
      </x:c>
      <x:c r="U1535" s="14" t="n">
        <x:f>'Inventory detail'!U409</x:f>
        <x:v>0.4801225</x:v>
      </x:c>
      <x:c r="V1535" s="9" t="n">
        <x:f>O1535*T1535</x:f>
        <x:v>709.9544722464066</x:v>
      </x:c>
      <x:c r="W1535" s="9" t="n">
        <x:f>Q1535*T1535</x:f>
        <x:v>0</x:v>
      </x:c>
      <x:c r="X1535" s="9" t="n">
        <x:f>R1535*T1535</x:f>
        <x:v>0</x:v>
      </x:c>
      <x:c r="Y1535" s="9" t="n">
        <x:f>S1535*T1535</x:f>
        <x:v>709.9544722464066</x:v>
      </x:c>
      <x:c r="Z1535" s="9" t="n">
        <x:f>IF(ISNUMBER(U1535),S1535*(U1535-T1535),"n.a.")</x:f>
        <x:v>-14.453317173716593</x:v>
      </x:c>
      <x:c r="AA1535" s="9" t="n">
        <x:f>IF(ISNUMBER(U1535),Y1535,0)</x:f>
        <x:v>709.9544722464066</x:v>
      </x:c>
      <x:c r="AB1535" s="7" t="n">
        <x:f>MAX(0,L1535-SUM(F1535:K1535))</x:f>
        <x:v>0</x:v>
      </x:c>
    </x:row>
    <x:row r="1536" ht="22" customHeight="1">
      <x:c r="A1536" s="18" t="n">
        <x:f>Summary!D$41</x:f>
        <x:v>46357</x:v>
      </x:c>
      <x:c r="B1536" s="2" t="str">
        <x:f>'Inventory detail'!A410</x:f>
        <x:v>WIRE</x:v>
      </x:c>
      <x:c r="C1536" s="2" t="str">
        <x:f>'Inventory detail'!B410</x:f>
        <x:v>30</x:v>
      </x:c>
      <x:c r="D1536" s="2" t="str">
        <x:f>'Inventory detail'!C410</x:f>
        <x:v>DL058GOLD</x:v>
      </x:c>
      <x:c r="E1536" s="10" t="n">
        <x:f>A410</x:f>
        <x:v>46327</x:v>
      </x:c>
      <x:c r="F1536" s="7" t="n">
        <x:f>O410</x:f>
        <x:v>0</x:v>
      </x:c>
      <x:c r="G1536" s="7" t="n">
        <x:f>Q410</x:f>
        <x:v>0</x:v>
      </x:c>
      <x:c r="H1536" s="7" t="n">
        <x:f>R410</x:f>
        <x:v>410.7093223819302</x:v>
      </x:c>
      <x:c r="I1536" s="7" t="n">
        <x:f>0</x:f>
        <x:v>0</x:v>
      </x:c>
      <x:c r="J1536" s="7" t="n">
        <x:f>0</x:f>
        <x:v>0</x:v>
      </x:c>
      <x:c r="K1536" s="7" t="n">
        <x:f>0</x:f>
        <x:v>0</x:v>
      </x:c>
      <x:c r="L1536" s="7" t="n">
        <x:f>'Inventory detail'!F410*Summary!$K$5*(A1536-E1536)/Summary!$K$6</x:f>
        <x:v>312.1182751540041</x:v>
      </x:c>
      <x:c r="M1536" s="7" t="n">
        <x:f>MAX(0,H1536-L1536)</x:f>
        <x:v>98.59104722792608</x:v>
      </x:c>
      <x:c r="N1536" s="7" t="n">
        <x:f>MAX(0,L1536-H1536)</x:f>
        <x:v>0</x:v>
      </x:c>
      <x:c r="O1536" s="7" t="n">
        <x:f>MAX(0,F1536+I1536-N1536)</x:f>
        <x:v>0</x:v>
      </x:c>
      <x:c r="P1536" s="7" t="n">
        <x:f>MAX(0,N1536-F1536-I1536)</x:f>
        <x:v>0</x:v>
      </x:c>
      <x:c r="Q1536" s="7" t="n">
        <x:f>MAX(0,G1536+J1536-P1536)</x:f>
        <x:v>0</x:v>
      </x:c>
      <x:c r="R1536" s="7" t="n">
        <x:f>M1536+MAX(0,K1536-MAX(0,P1536-G1536-J1536))</x:f>
        <x:v>98.59104722792608</x:v>
      </x:c>
      <x:c r="S1536" s="7" t="n">
        <x:f>SUM(O1536,Q1536,R1536)</x:f>
        <x:v>98.59104722792608</x:v>
      </x:c>
      <x:c r="T1536" s="14" t="n">
        <x:f>'Inventory detail'!T410</x:f>
        <x:v>0.1082</x:v>
      </x:c>
      <x:c r="U1536" s="14" t="n">
        <x:f>'Inventory detail'!U410</x:f>
        <x:v>0.1082</x:v>
      </x:c>
      <x:c r="V1536" s="9" t="n">
        <x:f>O1536*T1536</x:f>
        <x:v>0</x:v>
      </x:c>
      <x:c r="W1536" s="9" t="n">
        <x:f>Q1536*T1536</x:f>
        <x:v>0</x:v>
      </x:c>
      <x:c r="X1536" s="9" t="n">
        <x:f>R1536*T1536</x:f>
        <x:v>10.667551310061603</x:v>
      </x:c>
      <x:c r="Y1536" s="9" t="n">
        <x:f>S1536*T1536</x:f>
        <x:v>10.667551310061603</x:v>
      </x:c>
      <x:c r="Z1536" s="9" t="n">
        <x:f>IF(ISNUMBER(U1536),S1536*(U1536-T1536),"n.a.")</x:f>
        <x:v>0</x:v>
      </x:c>
      <x:c r="AA1536" s="9" t="n">
        <x:f>IF(ISNUMBER(U1536),Y1536,0)</x:f>
        <x:v>10.667551310061603</x:v>
      </x:c>
      <x:c r="AB1536" s="7" t="n">
        <x:f>MAX(0,L1536-SUM(F1536:K1536))</x:f>
        <x:v>0</x:v>
      </x:c>
    </x:row>
    <x:row r="1537" ht="22" customHeight="1">
      <x:c r="A1537" s="18" t="n">
        <x:f>Summary!D$41</x:f>
        <x:v>46357</x:v>
      </x:c>
      <x:c r="B1537" s="2" t="str">
        <x:f>'Inventory detail'!A411</x:f>
        <x:v>COIL</x:v>
      </x:c>
      <x:c r="C1537" s="2" t="str">
        <x:f>'Inventory detail'!B411</x:f>
        <x:v>30</x:v>
      </x:c>
      <x:c r="D1537" s="2" t="str">
        <x:f>'Inventory detail'!C411</x:f>
        <x:v>20WHT12-4</x:v>
      </x:c>
      <x:c r="E1537" s="10" t="n">
        <x:f>A411</x:f>
        <x:v>46327</x:v>
      </x:c>
      <x:c r="F1537" s="7" t="n">
        <x:f>O411</x:f>
        <x:v>1067.0114168377825</x:v>
      </x:c>
      <x:c r="G1537" s="7" t="n">
        <x:f>Q411</x:f>
        <x:v>0</x:v>
      </x:c>
      <x:c r="H1537" s="7" t="n">
        <x:f>R411</x:f>
        <x:v>0</x:v>
      </x:c>
      <x:c r="I1537" s="7" t="n">
        <x:f>SUMIFS('PO detail'!$W$844:$W$846,'PO detail'!$V$844:$V$846,"&gt;="&amp;E1537,'PO detail'!$V$844:$V$846,"&lt;"&amp;A1537)</x:f>
        <x:v>1400</x:v>
      </x:c>
      <x:c r="J1537" s="7" t="n">
        <x:f>SUMIFS('PO detail'!$X$844:$X$846,'PO detail'!$V$844:$V$846,"&gt;="&amp;E1537,'PO detail'!$V$844:$V$846,"&lt;"&amp;A1537)</x:f>
        <x:v>0</x:v>
      </x:c>
      <x:c r="K1537" s="7" t="n">
        <x:f>SUMIFS('PO detail'!$Y$844:$Y$846,'PO detail'!$V$844:$V$846,"&gt;="&amp;E1537,'PO detail'!$V$844:$V$846,"&lt;"&amp;A1537)</x:f>
        <x:v>0</x:v>
      </x:c>
      <x:c r="L1537" s="7" t="n">
        <x:f>'Inventory detail'!F411*Summary!$K$5*(A1537-E1537)/Summary!$K$6</x:f>
        <x:v>303.89815195071867</x:v>
      </x:c>
      <x:c r="M1537" s="7" t="n">
        <x:f>MAX(0,H1537-L1537)</x:f>
        <x:v>0</x:v>
      </x:c>
      <x:c r="N1537" s="7" t="n">
        <x:f>MAX(0,L1537-H1537)</x:f>
        <x:v>303.89815195071867</x:v>
      </x:c>
      <x:c r="O1537" s="7" t="n">
        <x:f>MAX(0,F1537+I1537-N1537)</x:f>
        <x:v>2163.1132648870635</x:v>
      </x:c>
      <x:c r="P1537" s="7" t="n">
        <x:f>MAX(0,N1537-F1537-I1537)</x:f>
        <x:v>0</x:v>
      </x:c>
      <x:c r="Q1537" s="7" t="n">
        <x:f>MAX(0,G1537+J1537-P1537)</x:f>
        <x:v>0</x:v>
      </x:c>
      <x:c r="R1537" s="7" t="n">
        <x:f>M1537+MAX(0,K1537-MAX(0,P1537-G1537-J1537))</x:f>
        <x:v>0</x:v>
      </x:c>
      <x:c r="S1537" s="7" t="n">
        <x:f>SUM(O1537,Q1537,R1537)</x:f>
        <x:v>2163.1132648870635</x:v>
      </x:c>
      <x:c r="T1537" s="14" t="n">
        <x:f>'Inventory detail'!T411</x:f>
        <x:v>0.1567</x:v>
      </x:c>
      <x:c r="U1537" s="14" t="n">
        <x:f>'Inventory detail'!U411</x:f>
        <x:v>0.1534845</x:v>
      </x:c>
      <x:c r="V1537" s="9" t="n">
        <x:f>O1537*T1537</x:f>
        <x:v>338.9598486078029</x:v>
      </x:c>
      <x:c r="W1537" s="9" t="n">
        <x:f>Q1537*T1537</x:f>
        <x:v>0</x:v>
      </x:c>
      <x:c r="X1537" s="9" t="n">
        <x:f>R1537*T1537</x:f>
        <x:v>0</x:v>
      </x:c>
      <x:c r="Y1537" s="9" t="n">
        <x:f>S1537*T1537</x:f>
        <x:v>338.9598486078029</x:v>
      </x:c>
      <x:c r="Z1537" s="9" t="n">
        <x:f>IF(ISNUMBER(U1537),S1537*(U1537-T1537),"n.a.")</x:f>
        <x:v>-6.955490703244374</x:v>
      </x:c>
      <x:c r="AA1537" s="9" t="n">
        <x:f>IF(ISNUMBER(U1537),Y1537,0)</x:f>
        <x:v>338.9598486078029</x:v>
      </x:c>
      <x:c r="AB1537" s="7" t="n">
        <x:f>MAX(0,L1537-SUM(F1537:K1537))</x:f>
        <x:v>0</x:v>
      </x:c>
    </x:row>
    <x:row r="1538" ht="22" customHeight="1">
      <x:c r="A1538" s="18" t="n">
        <x:f>Summary!D$41</x:f>
        <x:v>46357</x:v>
      </x:c>
      <x:c r="B1538" s="2" t="str">
        <x:f>'Inventory detail'!A412</x:f>
        <x:v>POUC</x:v>
      </x:c>
      <x:c r="C1538" s="2" t="str">
        <x:f>'Inventory detail'!B412</x:f>
        <x:v>60</x:v>
      </x:c>
      <x:c r="D1538" s="2" t="str">
        <x:f>'Inventory detail'!C412</x:f>
        <x:v>LUGWO10</x:v>
      </x:c>
      <x:c r="E1538" s="10" t="n">
        <x:f>A412</x:f>
        <x:v>46327</x:v>
      </x:c>
      <x:c r="F1538" s="7" t="n">
        <x:f>O412</x:f>
        <x:v>10000</x:v>
      </x:c>
      <x:c r="G1538" s="7" t="n">
        <x:f>Q412</x:f>
        <x:v>0</x:v>
      </x:c>
      <x:c r="H1538" s="7" t="n">
        <x:f>R412</x:f>
        <x:v>1867.0114168377825</x:v>
      </x:c>
      <x:c r="I1538" s="7" t="n">
        <x:f>SUMIFS('PO detail'!$W$1805:$W$1805,'PO detail'!$V$1805:$V$1805,"&gt;="&amp;E1538,'PO detail'!$V$1805:$V$1805,"&lt;"&amp;A1538)</x:f>
        <x:v>0</x:v>
      </x:c>
      <x:c r="J1538" s="7" t="n">
        <x:f>SUMIFS('PO detail'!$X$1805:$X$1805,'PO detail'!$V$1805:$V$1805,"&gt;="&amp;E1538,'PO detail'!$V$1805:$V$1805,"&lt;"&amp;A1538)</x:f>
        <x:v>0</x:v>
      </x:c>
      <x:c r="K1538" s="7" t="n">
        <x:f>SUMIFS('PO detail'!$Y$1805:$Y$1805,'PO detail'!$V$1805:$V$1805,"&gt;="&amp;E1538,'PO detail'!$V$1805:$V$1805,"&lt;"&amp;A1538)</x:f>
        <x:v>0</x:v>
      </x:c>
      <x:c r="L1538" s="7" t="n">
        <x:f>'Inventory detail'!F412*Summary!$K$5*(A1538-E1538)/Summary!$K$6</x:f>
        <x:v>303.89815195071867</x:v>
      </x:c>
      <x:c r="M1538" s="7" t="n">
        <x:f>MAX(0,H1538-L1538)</x:f>
        <x:v>1563.113264887064</x:v>
      </x:c>
      <x:c r="N1538" s="7" t="n">
        <x:f>MAX(0,L1538-H1538)</x:f>
        <x:v>0</x:v>
      </x:c>
      <x:c r="O1538" s="7" t="n">
        <x:f>MAX(0,F1538+I1538-N1538)</x:f>
        <x:v>10000</x:v>
      </x:c>
      <x:c r="P1538" s="7" t="n">
        <x:f>MAX(0,N1538-F1538-I1538)</x:f>
        <x:v>0</x:v>
      </x:c>
      <x:c r="Q1538" s="7" t="n">
        <x:f>MAX(0,G1538+J1538-P1538)</x:f>
        <x:v>0</x:v>
      </x:c>
      <x:c r="R1538" s="7" t="n">
        <x:f>M1538+MAX(0,K1538-MAX(0,P1538-G1538-J1538))</x:f>
        <x:v>1563.113264887064</x:v>
      </x:c>
      <x:c r="S1538" s="7" t="n">
        <x:f>SUM(O1538,Q1538,R1538)</x:f>
        <x:v>11563.113264887064</x:v>
      </x:c>
      <x:c r="T1538" s="14" t="n">
        <x:f>'Inventory detail'!T412</x:f>
        <x:v>0.016399999999999998</x:v>
      </x:c>
      <x:c r="U1538" s="14" t="n">
        <x:f>'Inventory detail'!U412</x:f>
        <x:v>0.017985</x:v>
      </x:c>
      <x:c r="V1538" s="9" t="n">
        <x:f>O1538*T1538</x:f>
        <x:v>163.99999999999997</x:v>
      </x:c>
      <x:c r="W1538" s="9" t="n">
        <x:f>Q1538*T1538</x:f>
        <x:v>0</x:v>
      </x:c>
      <x:c r="X1538" s="9" t="n">
        <x:f>R1538*T1538</x:f>
        <x:v>25.635057544147845</x:v>
      </x:c>
      <x:c r="Y1538" s="9" t="n">
        <x:f>S1538*T1538</x:f>
        <x:v>189.63505754414783</x:v>
      </x:c>
      <x:c r="Z1538" s="9" t="n">
        <x:f>IF(ISNUMBER(U1538),S1538*(U1538-T1538),"n.a.")</x:f>
        <x:v>18.327534524846033</x:v>
      </x:c>
      <x:c r="AA1538" s="9" t="n">
        <x:f>IF(ISNUMBER(U1538),Y1538,0)</x:f>
        <x:v>189.63505754414783</x:v>
      </x:c>
      <x:c r="AB1538" s="7" t="n">
        <x:f>MAX(0,L1538-SUM(F1538:K1538))</x:f>
        <x:v>0</x:v>
      </x:c>
    </x:row>
    <x:row r="1539" ht="22" customHeight="1">
      <x:c r="A1539" s="18" t="n">
        <x:f>Summary!D$41</x:f>
        <x:v>46357</x:v>
      </x:c>
      <x:c r="B1539" s="2" t="str">
        <x:f>'Inventory detail'!A413</x:f>
        <x:v>COIL</x:v>
      </x:c>
      <x:c r="C1539" s="2" t="str">
        <x:f>'Inventory detail'!B413</x:f>
        <x:v>10</x:v>
      </x:c>
      <x:c r="D1539" s="2" t="str">
        <x:f>'Inventory detail'!C413</x:f>
        <x:v>6RED12-4</x:v>
      </x:c>
      <x:c r="E1539" s="10" t="n">
        <x:f>A413</x:f>
        <x:v>46327</x:v>
      </x:c>
      <x:c r="F1539" s="7" t="n">
        <x:f>O413</x:f>
        <x:v>0</x:v>
      </x:c>
      <x:c r="G1539" s="7" t="n">
        <x:f>Q413</x:f>
        <x:v>0</x:v>
      </x:c>
      <x:c r="H1539" s="7" t="n">
        <x:f>R413</x:f>
        <x:v>1273.305954825462</x:v>
      </x:c>
      <x:c r="I1539" s="7" t="n">
        <x:f>0</x:f>
        <x:v>0</x:v>
      </x:c>
      <x:c r="J1539" s="7" t="n">
        <x:f>0</x:f>
        <x:v>0</x:v>
      </x:c>
      <x:c r="K1539" s="7" t="n">
        <x:f>0</x:f>
        <x:v>0</x:v>
      </x:c>
      <x:c r="L1539" s="7" t="n">
        <x:f>'Inventory detail'!F413*Summary!$K$5*(A1539-E1539)/Summary!$K$6</x:f>
        <x:v>295.68788501026694</x:v>
      </x:c>
      <x:c r="M1539" s="7" t="n">
        <x:f>MAX(0,H1539-L1539)</x:f>
        <x:v>977.6180698151952</x:v>
      </x:c>
      <x:c r="N1539" s="7" t="n">
        <x:f>MAX(0,L1539-H1539)</x:f>
        <x:v>0</x:v>
      </x:c>
      <x:c r="O1539" s="7" t="n">
        <x:f>MAX(0,F1539+I1539-N1539)</x:f>
        <x:v>0</x:v>
      </x:c>
      <x:c r="P1539" s="7" t="n">
        <x:f>MAX(0,N1539-F1539-I1539)</x:f>
        <x:v>0</x:v>
      </x:c>
      <x:c r="Q1539" s="7" t="n">
        <x:f>MAX(0,G1539+J1539-P1539)</x:f>
        <x:v>0</x:v>
      </x:c>
      <x:c r="R1539" s="7" t="n">
        <x:f>M1539+MAX(0,K1539-MAX(0,P1539-G1539-J1539))</x:f>
        <x:v>977.6180698151952</x:v>
      </x:c>
      <x:c r="S1539" s="7" t="n">
        <x:f>SUM(O1539,Q1539,R1539)</x:f>
        <x:v>977.6180698151952</x:v>
      </x:c>
      <x:c r="T1539" s="14" t="n">
        <x:f>'Inventory detail'!T413</x:f>
        <x:v>0.0365</x:v>
      </x:c>
      <x:c r="U1539" s="14" t="n">
        <x:f>'Inventory detail'!U413</x:f>
        <x:v>0.0356915</x:v>
      </x:c>
      <x:c r="V1539" s="9" t="n">
        <x:f>O1539*T1539</x:f>
        <x:v>0</x:v>
      </x:c>
      <x:c r="W1539" s="9" t="n">
        <x:f>Q1539*T1539</x:f>
        <x:v>0</x:v>
      </x:c>
      <x:c r="X1539" s="9" t="n">
        <x:f>R1539*T1539</x:f>
        <x:v>35.683059548254626</x:v>
      </x:c>
      <x:c r="Y1539" s="9" t="n">
        <x:f>S1539*T1539</x:f>
        <x:v>35.683059548254626</x:v>
      </x:c>
      <x:c r="Z1539" s="9" t="n">
        <x:f>IF(ISNUMBER(U1539),S1539*(U1539-T1539),"n.a.")</x:f>
        <x:v>-0.7904042094455821</x:v>
      </x:c>
      <x:c r="AA1539" s="9" t="n">
        <x:f>IF(ISNUMBER(U1539),Y1539,0)</x:f>
        <x:v>35.683059548254626</x:v>
      </x:c>
      <x:c r="AB1539" s="7" t="n">
        <x:f>MAX(0,L1539-SUM(F1539:K1539))</x:f>
        <x:v>0</x:v>
      </x:c>
    </x:row>
    <x:row r="1540" ht="22" customHeight="1">
      <x:c r="A1540" s="18" t="n">
        <x:f>Summary!D$41</x:f>
        <x:v>46357</x:v>
      </x:c>
      <x:c r="B1540" s="2" t="str">
        <x:f>'Inventory detail'!A414</x:f>
        <x:v>POUC</x:v>
      </x:c>
      <x:c r="C1540" s="2" t="str">
        <x:f>'Inventory detail'!B414</x:f>
        <x:v>10</x:v>
      </x:c>
      <x:c r="D1540" s="2" t="str">
        <x:f>'Inventory detail'!C414</x:f>
        <x:v>CRC10</x:v>
      </x:c>
      <x:c r="E1540" s="10" t="n">
        <x:f>A414</x:f>
        <x:v>46327</x:v>
      </x:c>
      <x:c r="F1540" s="7" t="n">
        <x:f>O414</x:f>
        <x:v>0</x:v>
      </x:c>
      <x:c r="G1540" s="7" t="n">
        <x:f>Q414</x:f>
        <x:v>10000</x:v>
      </x:c>
      <x:c r="H1540" s="7" t="n">
        <x:f>R414</x:f>
        <x:v>2673.305954825462</x:v>
      </x:c>
      <x:c r="I1540" s="7" t="n">
        <x:f>SUMIFS('PO detail'!$W$1459:$W$1459,'PO detail'!$V$1459:$V$1459,"&gt;="&amp;E1540,'PO detail'!$V$1459:$V$1459,"&lt;"&amp;A1540)</x:f>
        <x:v>0</x:v>
      </x:c>
      <x:c r="J1540" s="7" t="n">
        <x:f>SUMIFS('PO detail'!$X$1459:$X$1459,'PO detail'!$V$1459:$V$1459,"&gt;="&amp;E1540,'PO detail'!$V$1459:$V$1459,"&lt;"&amp;A1540)</x:f>
        <x:v>0</x:v>
      </x:c>
      <x:c r="K1540" s="7" t="n">
        <x:f>SUMIFS('PO detail'!$Y$1459:$Y$1459,'PO detail'!$V$1459:$V$1459,"&gt;="&amp;E1540,'PO detail'!$V$1459:$V$1459,"&lt;"&amp;A1540)</x:f>
        <x:v>0</x:v>
      </x:c>
      <x:c r="L1540" s="7" t="n">
        <x:f>'Inventory detail'!F414*Summary!$K$5*(A1540-E1540)/Summary!$K$6</x:f>
        <x:v>295.68788501026694</x:v>
      </x:c>
      <x:c r="M1540" s="7" t="n">
        <x:f>MAX(0,H1540-L1540)</x:f>
        <x:v>2377.6180698151948</x:v>
      </x:c>
      <x:c r="N1540" s="7" t="n">
        <x:f>MAX(0,L1540-H1540)</x:f>
        <x:v>0</x:v>
      </x:c>
      <x:c r="O1540" s="7" t="n">
        <x:f>MAX(0,F1540+I1540-N1540)</x:f>
        <x:v>0</x:v>
      </x:c>
      <x:c r="P1540" s="7" t="n">
        <x:f>MAX(0,N1540-F1540-I1540)</x:f>
        <x:v>0</x:v>
      </x:c>
      <x:c r="Q1540" s="7" t="n">
        <x:f>MAX(0,G1540+J1540-P1540)</x:f>
        <x:v>10000</x:v>
      </x:c>
      <x:c r="R1540" s="7" t="n">
        <x:f>M1540+MAX(0,K1540-MAX(0,P1540-G1540-J1540))</x:f>
        <x:v>2377.6180698151948</x:v>
      </x:c>
      <x:c r="S1540" s="7" t="n">
        <x:f>SUM(O1540,Q1540,R1540)</x:f>
        <x:v>12377.618069815195</x:v>
      </x:c>
      <x:c r="T1540" s="14" t="n">
        <x:f>'Inventory detail'!T414</x:f>
        <x:v>0.0115</x:v>
      </x:c>
      <x:c r="U1540" s="14" t="n">
        <x:f>'Inventory detail'!U414</x:f>
        <x:v>0.012374999999999999</x:v>
      </x:c>
      <x:c r="V1540" s="9" t="n">
        <x:f>O1540*T1540</x:f>
        <x:v>0</x:v>
      </x:c>
      <x:c r="W1540" s="9" t="n">
        <x:f>Q1540*T1540</x:f>
        <x:v>115</x:v>
      </x:c>
      <x:c r="X1540" s="9" t="n">
        <x:f>R1540*T1540</x:f>
        <x:v>27.34260780287474</x:v>
      </x:c>
      <x:c r="Y1540" s="9" t="n">
        <x:f>S1540*T1540</x:f>
        <x:v>142.34260780287474</x:v>
      </x:c>
      <x:c r="Z1540" s="9" t="n">
        <x:f>IF(ISNUMBER(U1540),S1540*(U1540-T1540),"n.a.")</x:f>
        <x:v>10.830415811088283</x:v>
      </x:c>
      <x:c r="AA1540" s="9" t="n">
        <x:f>IF(ISNUMBER(U1540),Y1540,0)</x:f>
        <x:v>142.34260780287474</x:v>
      </x:c>
      <x:c r="AB1540" s="7" t="n">
        <x:f>MAX(0,L1540-SUM(F1540:K1540))</x:f>
        <x:v>0</x:v>
      </x:c>
    </x:row>
    <x:row r="1541" ht="22" customHeight="1">
      <x:c r="A1541" s="18" t="n">
        <x:f>Summary!D$41</x:f>
        <x:v>46357</x:v>
      </x:c>
      <x:c r="B1541" s="2" t="str">
        <x:f>'Inventory detail'!A415</x:f>
        <x:v>POUC</x:v>
      </x:c>
      <x:c r="C1541" s="2" t="str">
        <x:f>'Inventory detail'!B415</x:f>
        <x:v>30</x:v>
      </x:c>
      <x:c r="D1541" s="2" t="str">
        <x:f>'Inventory detail'!C415</x:f>
        <x:v>MLET5</x:v>
      </x:c>
      <x:c r="E1541" s="10" t="n">
        <x:f>A415</x:f>
        <x:v>46327</x:v>
      </x:c>
      <x:c r="F1541" s="7" t="n">
        <x:f>O415</x:f>
        <x:v>0</x:v>
      </x:c>
      <x:c r="G1541" s="7" t="n">
        <x:f>Q415</x:f>
        <x:v>3173.305954825462</x:v>
      </x:c>
      <x:c r="H1541" s="7" t="n">
        <x:f>R415</x:f>
        <x:v>0</x:v>
      </x:c>
      <x:c r="I1541" s="7" t="n">
        <x:f>SUMIFS('PO detail'!$W$1684:$W$1686,'PO detail'!$V$1684:$V$1686,"&gt;="&amp;E1541,'PO detail'!$V$1684:$V$1686,"&lt;"&amp;A1541)</x:f>
        <x:v>0</x:v>
      </x:c>
      <x:c r="J1541" s="7" t="n">
        <x:f>SUMIFS('PO detail'!$X$1684:$X$1686,'PO detail'!$V$1684:$V$1686,"&gt;="&amp;E1541,'PO detail'!$V$1684:$V$1686,"&lt;"&amp;A1541)</x:f>
        <x:v>2000</x:v>
      </x:c>
      <x:c r="K1541" s="7" t="n">
        <x:f>SUMIFS('PO detail'!$Y$1684:$Y$1686,'PO detail'!$V$1684:$V$1686,"&gt;="&amp;E1541,'PO detail'!$V$1684:$V$1686,"&lt;"&amp;A1541)</x:f>
        <x:v>0</x:v>
      </x:c>
      <x:c r="L1541" s="7" t="n">
        <x:f>'Inventory detail'!F415*Summary!$K$5*(A1541-E1541)/Summary!$K$6</x:f>
        <x:v>295.68788501026694</x:v>
      </x:c>
      <x:c r="M1541" s="7" t="n">
        <x:f>MAX(0,H1541-L1541)</x:f>
        <x:v>0</x:v>
      </x:c>
      <x:c r="N1541" s="7" t="n">
        <x:f>MAX(0,L1541-H1541)</x:f>
        <x:v>295.68788501026694</x:v>
      </x:c>
      <x:c r="O1541" s="7" t="n">
        <x:f>MAX(0,F1541+I1541-N1541)</x:f>
        <x:v>0</x:v>
      </x:c>
      <x:c r="P1541" s="7" t="n">
        <x:f>MAX(0,N1541-F1541-I1541)</x:f>
        <x:v>295.68788501026694</x:v>
      </x:c>
      <x:c r="Q1541" s="7" t="n">
        <x:f>MAX(0,G1541+J1541-P1541)</x:f>
        <x:v>4877.618069815196</x:v>
      </x:c>
      <x:c r="R1541" s="7" t="n">
        <x:f>M1541+MAX(0,K1541-MAX(0,P1541-G1541-J1541))</x:f>
        <x:v>0</x:v>
      </x:c>
      <x:c r="S1541" s="7" t="n">
        <x:f>SUM(O1541,Q1541,R1541)</x:f>
        <x:v>4877.618069815196</x:v>
      </x:c>
      <x:c r="T1541" s="14" t="n">
        <x:f>'Inventory detail'!T415</x:f>
        <x:v>0.1613</x:v>
      </x:c>
      <x:c r="U1541" s="14" t="n">
        <x:f>'Inventory detail'!U415</x:f>
        <x:v>0.175725</x:v>
      </x:c>
      <x:c r="V1541" s="9" t="n">
        <x:f>O1541*T1541</x:f>
        <x:v>0</x:v>
      </x:c>
      <x:c r="W1541" s="9" t="n">
        <x:f>Q1541*T1541</x:f>
        <x:v>786.7597946611911</x:v>
      </x:c>
      <x:c r="X1541" s="9" t="n">
        <x:f>R1541*T1541</x:f>
        <x:v>0</x:v>
      </x:c>
      <x:c r="Y1541" s="9" t="n">
        <x:f>S1541*T1541</x:f>
        <x:v>786.7597946611911</x:v>
      </x:c>
      <x:c r="Z1541" s="9" t="n">
        <x:f>IF(ISNUMBER(U1541),S1541*(U1541-T1541),"n.a.")</x:f>
        <x:v>70.35964065708417</x:v>
      </x:c>
      <x:c r="AA1541" s="9" t="n">
        <x:f>IF(ISNUMBER(U1541),Y1541,0)</x:f>
        <x:v>786.7597946611911</x:v>
      </x:c>
      <x:c r="AB1541" s="7" t="n">
        <x:f>MAX(0,L1541-SUM(F1541:K1541))</x:f>
        <x:v>0</x:v>
      </x:c>
    </x:row>
    <x:row r="1542" ht="22" customHeight="1">
      <x:c r="A1542" s="18" t="n">
        <x:f>Summary!D$41</x:f>
        <x:v>46357</x:v>
      </x:c>
      <x:c r="B1542" s="2" t="str">
        <x:f>'Inventory detail'!A416</x:f>
        <x:v>COIL</x:v>
      </x:c>
      <x:c r="C1542" s="2" t="str">
        <x:f>'Inventory detail'!B416</x:f>
        <x:v>30</x:v>
      </x:c>
      <x:c r="D1542" s="2" t="str">
        <x:f>'Inventory detail'!C416</x:f>
        <x:v>45BLK12-4</x:v>
      </x:c>
      <x:c r="E1542" s="10" t="n">
        <x:f>A416</x:f>
        <x:v>46327</x:v>
      </x:c>
      <x:c r="F1542" s="7" t="n">
        <x:f>O416</x:f>
        <x:v>476.4570020533881</x:v>
      </x:c>
      <x:c r="G1542" s="7" t="n">
        <x:f>Q416</x:f>
        <x:v>0</x:v>
      </x:c>
      <x:c r="H1542" s="7" t="n">
        <x:f>R416</x:f>
        <x:v>0</x:v>
      </x:c>
      <x:c r="I1542" s="7" t="n">
        <x:f>SUMIFS('PO detail'!$W$914:$W$918,'PO detail'!$V$914:$V$918,"&gt;="&amp;E1542,'PO detail'!$V$914:$V$918,"&lt;"&amp;A1542)</x:f>
        <x:v>1200</x:v>
      </x:c>
      <x:c r="J1542" s="7" t="n">
        <x:f>SUMIFS('PO detail'!$X$914:$X$918,'PO detail'!$V$914:$V$918,"&gt;="&amp;E1542,'PO detail'!$V$914:$V$918,"&lt;"&amp;A1542)</x:f>
        <x:v>0</x:v>
      </x:c>
      <x:c r="K1542" s="7" t="n">
        <x:f>SUMIFS('PO detail'!$Y$914:$Y$918,'PO detail'!$V$914:$V$918,"&gt;="&amp;E1542,'PO detail'!$V$914:$V$918,"&lt;"&amp;A1542)</x:f>
        <x:v>0</x:v>
      </x:c>
      <x:c r="L1542" s="7" t="n">
        <x:f>'Inventory detail'!F416*Summary!$K$5*(A1542-E1542)/Summary!$K$6</x:f>
        <x:v>291.5778234086242</x:v>
      </x:c>
      <x:c r="M1542" s="7" t="n">
        <x:f>MAX(0,H1542-L1542)</x:f>
        <x:v>0</x:v>
      </x:c>
      <x:c r="N1542" s="7" t="n">
        <x:f>MAX(0,L1542-H1542)</x:f>
        <x:v>291.5778234086242</x:v>
      </x:c>
      <x:c r="O1542" s="7" t="n">
        <x:f>MAX(0,F1542+I1542-N1542)</x:f>
        <x:v>1384.879178644764</x:v>
      </x:c>
      <x:c r="P1542" s="7" t="n">
        <x:f>MAX(0,N1542-F1542-I1542)</x:f>
        <x:v>0</x:v>
      </x:c>
      <x:c r="Q1542" s="7" t="n">
        <x:f>MAX(0,G1542+J1542-P1542)</x:f>
        <x:v>0</x:v>
      </x:c>
      <x:c r="R1542" s="7" t="n">
        <x:f>M1542+MAX(0,K1542-MAX(0,P1542-G1542-J1542))</x:f>
        <x:v>0</x:v>
      </x:c>
      <x:c r="S1542" s="7" t="n">
        <x:f>SUM(O1542,Q1542,R1542)</x:f>
        <x:v>1384.879178644764</x:v>
      </x:c>
      <x:c r="T1542" s="14" t="n">
        <x:f>'Inventory detail'!T416</x:f>
        <x:v>0.33740000000000003</x:v>
      </x:c>
      <x:c r="U1542" s="14" t="n">
        <x:f>'Inventory detail'!U416</x:f>
        <x:v>0.33061599999999997</x:v>
      </x:c>
      <x:c r="V1542" s="9" t="n">
        <x:f>O1542*T1542</x:f>
        <x:v>467.2582348747434</x:v>
      </x:c>
      <x:c r="W1542" s="9" t="n">
        <x:f>Q1542*T1542</x:f>
        <x:v>0</x:v>
      </x:c>
      <x:c r="X1542" s="9" t="n">
        <x:f>R1542*T1542</x:f>
        <x:v>0</x:v>
      </x:c>
      <x:c r="Y1542" s="9" t="n">
        <x:f>S1542*T1542</x:f>
        <x:v>467.2582348747434</x:v>
      </x:c>
      <x:c r="Z1542" s="9" t="n">
        <x:f>IF(ISNUMBER(U1542),S1542*(U1542-T1542),"n.a.")</x:f>
        <x:v>-9.395020347926172</x:v>
      </x:c>
      <x:c r="AA1542" s="9" t="n">
        <x:f>IF(ISNUMBER(U1542),Y1542,0)</x:f>
        <x:v>467.2582348747434</x:v>
      </x:c>
      <x:c r="AB1542" s="7" t="n">
        <x:f>MAX(0,L1542-SUM(F1542:K1542))</x:f>
        <x:v>0</x:v>
      </x:c>
    </x:row>
    <x:row r="1543" ht="22" customHeight="1">
      <x:c r="A1543" s="18" t="n">
        <x:f>Summary!D$41</x:f>
        <x:v>46357</x:v>
      </x:c>
      <x:c r="B1543" s="2" t="str">
        <x:f>'Inventory detail'!A417</x:f>
        <x:v>COIL</x:v>
      </x:c>
      <x:c r="C1543" s="2" t="str">
        <x:f>'Inventory detail'!B417</x:f>
        <x:v>30</x:v>
      </x:c>
      <x:c r="D1543" s="2" t="str">
        <x:f>'Inventory detail'!C417</x:f>
        <x:v>13WHT12-4</x:v>
      </x:c>
      <x:c r="E1543" s="10" t="n">
        <x:f>A417</x:f>
        <x:v>46327</x:v>
      </x:c>
      <x:c r="F1543" s="7" t="n">
        <x:f>O417</x:f>
        <x:v>4779.6004928131415</x:v>
      </x:c>
      <x:c r="G1543" s="7" t="n">
        <x:f>Q417</x:f>
        <x:v>0</x:v>
      </x:c>
      <x:c r="H1543" s="7" t="n">
        <x:f>R417</x:f>
        <x:v>0</x:v>
      </x:c>
      <x:c r="I1543" s="7" t="n">
        <x:f>SUMIFS('PO detail'!$W$758:$W$759,'PO detail'!$V$758:$V$759,"&gt;="&amp;E1543,'PO detail'!$V$758:$V$759,"&lt;"&amp;A1543)</x:f>
        <x:v>0</x:v>
      </x:c>
      <x:c r="J1543" s="7" t="n">
        <x:f>SUMIFS('PO detail'!$X$758:$X$759,'PO detail'!$V$758:$V$759,"&gt;="&amp;E1543,'PO detail'!$V$758:$V$759,"&lt;"&amp;A1543)</x:f>
        <x:v>0</x:v>
      </x:c>
      <x:c r="K1543" s="7" t="n">
        <x:f>SUMIFS('PO detail'!$Y$758:$Y$759,'PO detail'!$V$758:$V$759,"&gt;="&amp;E1543,'PO detail'!$V$758:$V$759,"&lt;"&amp;A1543)</x:f>
        <x:v>0</x:v>
      </x:c>
      <x:c r="L1543" s="7" t="n">
        <x:f>'Inventory detail'!F417*Summary!$K$5*(A1543-E1543)/Summary!$K$6</x:f>
        <x:v>287.4776180698152</x:v>
      </x:c>
      <x:c r="M1543" s="7" t="n">
        <x:f>MAX(0,H1543-L1543)</x:f>
        <x:v>0</x:v>
      </x:c>
      <x:c r="N1543" s="7" t="n">
        <x:f>MAX(0,L1543-H1543)</x:f>
        <x:v>287.4776180698152</x:v>
      </x:c>
      <x:c r="O1543" s="7" t="n">
        <x:f>MAX(0,F1543+I1543-N1543)</x:f>
        <x:v>4492.122874743326</x:v>
      </x:c>
      <x:c r="P1543" s="7" t="n">
        <x:f>MAX(0,N1543-F1543-I1543)</x:f>
        <x:v>0</x:v>
      </x:c>
      <x:c r="Q1543" s="7" t="n">
        <x:f>MAX(0,G1543+J1543-P1543)</x:f>
        <x:v>0</x:v>
      </x:c>
      <x:c r="R1543" s="7" t="n">
        <x:f>M1543+MAX(0,K1543-MAX(0,P1543-G1543-J1543))</x:f>
        <x:v>0</x:v>
      </x:c>
      <x:c r="S1543" s="7" t="n">
        <x:f>SUM(O1543,Q1543,R1543)</x:f>
        <x:v>4492.122874743326</x:v>
      </x:c>
      <x:c r="T1543" s="14" t="n">
        <x:f>'Inventory detail'!T417</x:f>
        <x:v>0.0848</x:v>
      </x:c>
      <x:c r="U1543" s="14" t="n">
        <x:f>'Inventory detail'!U417</x:f>
        <x:v>0.083096</x:v>
      </x:c>
      <x:c r="V1543" s="9" t="n">
        <x:f>O1543*T1543</x:f>
        <x:v>380.93201977823406</x:v>
      </x:c>
      <x:c r="W1543" s="9" t="n">
        <x:f>Q1543*T1543</x:f>
        <x:v>0</x:v>
      </x:c>
      <x:c r="X1543" s="9" t="n">
        <x:f>R1543*T1543</x:f>
        <x:v>0</x:v>
      </x:c>
      <x:c r="Y1543" s="9" t="n">
        <x:f>S1543*T1543</x:f>
        <x:v>380.93201977823406</x:v>
      </x:c>
      <x:c r="Z1543" s="9" t="n">
        <x:f>IF(ISNUMBER(U1543),S1543*(U1543-T1543),"n.a.")</x:f>
        <x:v>-7.654577378562615</x:v>
      </x:c>
      <x:c r="AA1543" s="9" t="n">
        <x:f>IF(ISNUMBER(U1543),Y1543,0)</x:f>
        <x:v>380.93201977823406</x:v>
      </x:c>
      <x:c r="AB1543" s="7" t="n">
        <x:f>MAX(0,L1543-SUM(F1543:K1543))</x:f>
        <x:v>0</x:v>
      </x:c>
    </x:row>
    <x:row r="1544" ht="22" customHeight="1">
      <x:c r="A1544" s="18" t="n">
        <x:f>Summary!D$41</x:f>
        <x:v>46357</x:v>
      </x:c>
      <x:c r="B1544" s="2" t="str">
        <x:f>'Inventory detail'!A418</x:f>
        <x:v>COIL</x:v>
      </x:c>
      <x:c r="C1544" s="2" t="str">
        <x:f>'Inventory detail'!B418</x:f>
        <x:v>30</x:v>
      </x:c>
      <x:c r="D1544" s="2" t="str">
        <x:f>'Inventory detail'!C418</x:f>
        <x:v>16BLK36-4</x:v>
      </x:c>
      <x:c r="E1544" s="10" t="n">
        <x:f>A418</x:f>
        <x:v>46327</x:v>
      </x:c>
      <x:c r="F1544" s="7" t="n">
        <x:f>O418</x:f>
        <x:v>2079.6004928131415</x:v>
      </x:c>
      <x:c r="G1544" s="7" t="n">
        <x:f>Q418</x:f>
        <x:v>0</x:v>
      </x:c>
      <x:c r="H1544" s="7" t="n">
        <x:f>R418</x:f>
        <x:v>0</x:v>
      </x:c>
      <x:c r="I1544" s="7" t="n">
        <x:f>SUMIFS('PO detail'!$W$796:$W$800,'PO detail'!$V$796:$V$800,"&gt;="&amp;E1544,'PO detail'!$V$796:$V$800,"&lt;"&amp;A1544)</x:f>
        <x:v>0</x:v>
      </x:c>
      <x:c r="J1544" s="7" t="n">
        <x:f>SUMIFS('PO detail'!$X$796:$X$800,'PO detail'!$V$796:$V$800,"&gt;="&amp;E1544,'PO detail'!$V$796:$V$800,"&lt;"&amp;A1544)</x:f>
        <x:v>0</x:v>
      </x:c>
      <x:c r="K1544" s="7" t="n">
        <x:f>SUMIFS('PO detail'!$Y$796:$Y$800,'PO detail'!$V$796:$V$800,"&gt;="&amp;E1544,'PO detail'!$V$796:$V$800,"&lt;"&amp;A1544)</x:f>
        <x:v>0</x:v>
      </x:c>
      <x:c r="L1544" s="7" t="n">
        <x:f>'Inventory detail'!F418*Summary!$K$5*(A1544-E1544)/Summary!$K$6</x:f>
        <x:v>287.4776180698152</x:v>
      </x:c>
      <x:c r="M1544" s="7" t="n">
        <x:f>MAX(0,H1544-L1544)</x:f>
        <x:v>0</x:v>
      </x:c>
      <x:c r="N1544" s="7" t="n">
        <x:f>MAX(0,L1544-H1544)</x:f>
        <x:v>287.4776180698152</x:v>
      </x:c>
      <x:c r="O1544" s="7" t="n">
        <x:f>MAX(0,F1544+I1544-N1544)</x:f>
        <x:v>1792.1228747433263</x:v>
      </x:c>
      <x:c r="P1544" s="7" t="n">
        <x:f>MAX(0,N1544-F1544-I1544)</x:f>
        <x:v>0</x:v>
      </x:c>
      <x:c r="Q1544" s="7" t="n">
        <x:f>MAX(0,G1544+J1544-P1544)</x:f>
        <x:v>0</x:v>
      </x:c>
      <x:c r="R1544" s="7" t="n">
        <x:f>M1544+MAX(0,K1544-MAX(0,P1544-G1544-J1544))</x:f>
        <x:v>0</x:v>
      </x:c>
      <x:c r="S1544" s="7" t="n">
        <x:f>SUM(O1544,Q1544,R1544)</x:f>
        <x:v>1792.1228747433263</x:v>
      </x:c>
      <x:c r="T1544" s="14" t="n">
        <x:f>'Inventory detail'!T418</x:f>
        <x:v>0.2757</x:v>
      </x:c>
      <x:c r="U1544" s="14" t="n">
        <x:f>'Inventory detail'!U418</x:f>
        <x:v>0.2701725</x:v>
      </x:c>
      <x:c r="V1544" s="9" t="n">
        <x:f>O1544*T1544</x:f>
        <x:v>494.08827656673503</x:v>
      </x:c>
      <x:c r="W1544" s="9" t="n">
        <x:f>Q1544*T1544</x:f>
        <x:v>0</x:v>
      </x:c>
      <x:c r="X1544" s="9" t="n">
        <x:f>R1544*T1544</x:f>
        <x:v>0</x:v>
      </x:c>
      <x:c r="Y1544" s="9" t="n">
        <x:f>S1544*T1544</x:f>
        <x:v>494.08827656673503</x:v>
      </x:c>
      <x:c r="Z1544" s="9" t="n">
        <x:f>IF(ISNUMBER(U1544),S1544*(U1544-T1544),"n.a.")</x:f>
        <x:v>-9.905959190143768</x:v>
      </x:c>
      <x:c r="AA1544" s="9" t="n">
        <x:f>IF(ISNUMBER(U1544),Y1544,0)</x:f>
        <x:v>494.08827656673503</x:v>
      </x:c>
      <x:c r="AB1544" s="7" t="n">
        <x:f>MAX(0,L1544-SUM(F1544:K1544))</x:f>
        <x:v>0</x:v>
      </x:c>
    </x:row>
    <x:row r="1545" ht="22" customHeight="1">
      <x:c r="A1545" s="18" t="n">
        <x:f>Summary!D$41</x:f>
        <x:v>46357</x:v>
      </x:c>
      <x:c r="B1545" s="2" t="str">
        <x:f>'Inventory detail'!A419</x:f>
        <x:v>COIL</x:v>
      </x:c>
      <x:c r="C1545" s="2" t="str">
        <x:f>'Inventory detail'!B419</x:f>
        <x:v>30</x:v>
      </x:c>
      <x:c r="D1545" s="2" t="str">
        <x:f>'Inventory detail'!C419</x:f>
        <x:v>40BLK12-4</x:v>
      </x:c>
      <x:c r="E1545" s="10" t="n">
        <x:f>A419</x:f>
        <x:v>46327</x:v>
      </x:c>
      <x:c r="F1545" s="7" t="n">
        <x:f>O419</x:f>
        <x:v>1029.6004928131417</x:v>
      </x:c>
      <x:c r="G1545" s="7" t="n">
        <x:f>Q419</x:f>
        <x:v>0</x:v>
      </x:c>
      <x:c r="H1545" s="7" t="n">
        <x:f>R419</x:f>
        <x:v>0</x:v>
      </x:c>
      <x:c r="I1545" s="7" t="n">
        <x:f>SUMIFS('PO detail'!$W$911:$W$913,'PO detail'!$V$911:$V$913,"&gt;="&amp;E1545,'PO detail'!$V$911:$V$913,"&lt;"&amp;A1545)</x:f>
        <x:v>0</x:v>
      </x:c>
      <x:c r="J1545" s="7" t="n">
        <x:f>SUMIFS('PO detail'!$X$911:$X$913,'PO detail'!$V$911:$V$913,"&gt;="&amp;E1545,'PO detail'!$V$911:$V$913,"&lt;"&amp;A1545)</x:f>
        <x:v>0</x:v>
      </x:c>
      <x:c r="K1545" s="7" t="n">
        <x:f>SUMIFS('PO detail'!$Y$911:$Y$913,'PO detail'!$V$911:$V$913,"&gt;="&amp;E1545,'PO detail'!$V$911:$V$913,"&lt;"&amp;A1545)</x:f>
        <x:v>0</x:v>
      </x:c>
      <x:c r="L1545" s="7" t="n">
        <x:f>'Inventory detail'!F419*Summary!$K$5*(A1545-E1545)/Summary!$K$6</x:f>
        <x:v>287.4776180698152</x:v>
      </x:c>
      <x:c r="M1545" s="7" t="n">
        <x:f>MAX(0,H1545-L1545)</x:f>
        <x:v>0</x:v>
      </x:c>
      <x:c r="N1545" s="7" t="n">
        <x:f>MAX(0,L1545-H1545)</x:f>
        <x:v>287.4776180698152</x:v>
      </x:c>
      <x:c r="O1545" s="7" t="n">
        <x:f>MAX(0,F1545+I1545-N1545)</x:f>
        <x:v>742.1228747433265</x:v>
      </x:c>
      <x:c r="P1545" s="7" t="n">
        <x:f>MAX(0,N1545-F1545-I1545)</x:f>
        <x:v>0</x:v>
      </x:c>
      <x:c r="Q1545" s="7" t="n">
        <x:f>MAX(0,G1545+J1545-P1545)</x:f>
        <x:v>0</x:v>
      </x:c>
      <x:c r="R1545" s="7" t="n">
        <x:f>M1545+MAX(0,K1545-MAX(0,P1545-G1545-J1545))</x:f>
        <x:v>0</x:v>
      </x:c>
      <x:c r="S1545" s="7" t="n">
        <x:f>SUM(O1545,Q1545,R1545)</x:f>
        <x:v>742.1228747433265</x:v>
      </x:c>
      <x:c r="T1545" s="14" t="n">
        <x:f>'Inventory detail'!T419</x:f>
        <x:v>0.30670000000000003</x:v>
      </x:c>
      <x:c r="U1545" s="14" t="n">
        <x:f>'Inventory detail'!U419</x:f>
        <x:v>0.30056</x:v>
      </x:c>
      <x:c r="V1545" s="9" t="n">
        <x:f>O1545*T1545</x:f>
        <x:v>227.60908568377826</x:v>
      </x:c>
      <x:c r="W1545" s="9" t="n">
        <x:f>Q1545*T1545</x:f>
        <x:v>0</x:v>
      </x:c>
      <x:c r="X1545" s="9" t="n">
        <x:f>R1545*T1545</x:f>
        <x:v>0</x:v>
      </x:c>
      <x:c r="Y1545" s="9" t="n">
        <x:f>S1545*T1545</x:f>
        <x:v>227.60908568377826</x:v>
      </x:c>
      <x:c r="Z1545" s="9" t="n">
        <x:f>IF(ISNUMBER(U1545),S1545*(U1545-T1545),"n.a.")</x:f>
        <x:v>-4.55663445092405</x:v>
      </x:c>
      <x:c r="AA1545" s="9" t="n">
        <x:f>IF(ISNUMBER(U1545),Y1545,0)</x:f>
        <x:v>227.60908568377826</x:v>
      </x:c>
      <x:c r="AB1545" s="7" t="n">
        <x:f>MAX(0,L1545-SUM(F1545:K1545))</x:f>
        <x:v>0</x:v>
      </x:c>
    </x:row>
    <x:row r="1546" ht="22" customHeight="1">
      <x:c r="A1546" s="18" t="n">
        <x:f>Summary!D$41</x:f>
        <x:v>46357</x:v>
      </x:c>
      <x:c r="B1546" s="2" t="str">
        <x:f>'Inventory detail'!A420</x:f>
        <x:v>WIRE</x:v>
      </x:c>
      <x:c r="C1546" s="2" t="str">
        <x:f>'Inventory detail'!B420</x:f>
        <x:v>60</x:v>
      </x:c>
      <x:c r="D1546" s="2" t="str">
        <x:f>'Inventory detail'!C420</x:f>
        <x:v>DL034SIL</x:v>
      </x:c>
      <x:c r="E1546" s="10" t="n">
        <x:f>A420</x:f>
        <x:v>46327</x:v>
      </x:c>
      <x:c r="F1546" s="7" t="n">
        <x:f>O420</x:f>
        <x:v>0</x:v>
      </x:c>
      <x:c r="G1546" s="7" t="n">
        <x:f>Q420</x:f>
        <x:v>0</x:v>
      </x:c>
      <x:c r="H1546" s="7" t="n">
        <x:f>R420</x:f>
        <x:v>1432.7515400410678</x:v>
      </x:c>
      <x:c r="I1546" s="7" t="n">
        <x:f>0</x:f>
        <x:v>0</x:v>
      </x:c>
      <x:c r="J1546" s="7" t="n">
        <x:f>0</x:f>
        <x:v>0</x:v>
      </x:c>
      <x:c r="K1546" s="7" t="n">
        <x:f>0</x:f>
        <x:v>0</x:v>
      </x:c>
      <x:c r="L1546" s="7" t="n">
        <x:f>'Inventory detail'!F420*Summary!$K$5*(A1546-E1546)/Summary!$K$6</x:f>
        <x:v>283.3675564681725</x:v>
      </x:c>
      <x:c r="M1546" s="7" t="n">
        <x:f>MAX(0,H1546-L1546)</x:f>
        <x:v>1149.3839835728952</x:v>
      </x:c>
      <x:c r="N1546" s="7" t="n">
        <x:f>MAX(0,L1546-H1546)</x:f>
        <x:v>0</x:v>
      </x:c>
      <x:c r="O1546" s="7" t="n">
        <x:f>MAX(0,F1546+I1546-N1546)</x:f>
        <x:v>0</x:v>
      </x:c>
      <x:c r="P1546" s="7" t="n">
        <x:f>MAX(0,N1546-F1546-I1546)</x:f>
        <x:v>0</x:v>
      </x:c>
      <x:c r="Q1546" s="7" t="n">
        <x:f>MAX(0,G1546+J1546-P1546)</x:f>
        <x:v>0</x:v>
      </x:c>
      <x:c r="R1546" s="7" t="n">
        <x:f>M1546+MAX(0,K1546-MAX(0,P1546-G1546-J1546))</x:f>
        <x:v>1149.3839835728952</x:v>
      </x:c>
      <x:c r="S1546" s="7" t="n">
        <x:f>SUM(O1546,Q1546,R1546)</x:f>
        <x:v>1149.3839835728952</x:v>
      </x:c>
      <x:c r="T1546" s="14" t="n">
        <x:f>'Inventory detail'!T420</x:f>
        <x:v>0.1424</x:v>
      </x:c>
      <x:c r="U1546" s="14" t="n">
        <x:f>'Inventory detail'!U420</x:f>
        <x:v>0.1424</x:v>
      </x:c>
      <x:c r="V1546" s="9" t="n">
        <x:f>O1546*T1546</x:f>
        <x:v>0</x:v>
      </x:c>
      <x:c r="W1546" s="9" t="n">
        <x:f>Q1546*T1546</x:f>
        <x:v>0</x:v>
      </x:c>
      <x:c r="X1546" s="9" t="n">
        <x:f>R1546*T1546</x:f>
        <x:v>163.67227926078027</x:v>
      </x:c>
      <x:c r="Y1546" s="9" t="n">
        <x:f>S1546*T1546</x:f>
        <x:v>163.67227926078027</x:v>
      </x:c>
      <x:c r="Z1546" s="9" t="n">
        <x:f>IF(ISNUMBER(U1546),S1546*(U1546-T1546),"n.a.")</x:f>
        <x:v>0</x:v>
      </x:c>
      <x:c r="AA1546" s="9" t="n">
        <x:f>IF(ISNUMBER(U1546),Y1546,0)</x:f>
        <x:v>163.67227926078027</x:v>
      </x:c>
      <x:c r="AB1546" s="7" t="n">
        <x:f>MAX(0,L1546-SUM(F1546:K1546))</x:f>
        <x:v>0</x:v>
      </x:c>
    </x:row>
    <x:row r="1547" ht="22" customHeight="1">
      <x:c r="A1547" s="18" t="n">
        <x:f>Summary!D$41</x:f>
        <x:v>46357</x:v>
      </x:c>
      <x:c r="B1547" s="2" t="str">
        <x:f>'Inventory detail'!A421</x:f>
        <x:v>COIL</x:v>
      </x:c>
      <x:c r="C1547" s="2" t="str">
        <x:f>'Inventory detail'!B421</x:f>
        <x:v>10</x:v>
      </x:c>
      <x:c r="D1547" s="2" t="str">
        <x:f>'Inventory detail'!C421</x:f>
        <x:v>13NAV12-4</x:v>
      </x:c>
      <x:c r="E1547" s="10" t="n">
        <x:f>A421</x:f>
        <x:v>46327</x:v>
      </x:c>
      <x:c r="F1547" s="7" t="n">
        <x:f>O421</x:f>
        <x:v>2100</x:v>
      </x:c>
      <x:c r="G1547" s="7" t="n">
        <x:f>Q421</x:f>
        <x:v>0</x:v>
      </x:c>
      <x:c r="H1547" s="7" t="n">
        <x:f>R421</x:f>
        <x:v>285.9025872689939</x:v>
      </x:c>
      <x:c r="I1547" s="7" t="n">
        <x:f>SUMIFS('PO detail'!$W$145:$W$145,'PO detail'!$V$145:$V$145,"&gt;="&amp;E1547,'PO detail'!$V$145:$V$145,"&lt;"&amp;A1547)</x:f>
        <x:v>0</x:v>
      </x:c>
      <x:c r="J1547" s="7" t="n">
        <x:f>SUMIFS('PO detail'!$X$145:$X$145,'PO detail'!$V$145:$V$145,"&gt;="&amp;E1547,'PO detail'!$V$145:$V$145,"&lt;"&amp;A1547)</x:f>
        <x:v>0</x:v>
      </x:c>
      <x:c r="K1547" s="7" t="n">
        <x:f>SUMIFS('PO detail'!$Y$145:$Y$145,'PO detail'!$V$145:$V$145,"&gt;="&amp;E1547,'PO detail'!$V$145:$V$145,"&lt;"&amp;A1547)</x:f>
        <x:v>0</x:v>
      </x:c>
      <x:c r="L1547" s="7" t="n">
        <x:f>'Inventory detail'!F421*Summary!$K$5*(A1547-E1547)/Summary!$K$6</x:f>
        <x:v>279.2574948665298</x:v>
      </x:c>
      <x:c r="M1547" s="7" t="n">
        <x:f>MAX(0,H1547-L1547)</x:f>
        <x:v>6.645092402464115</x:v>
      </x:c>
      <x:c r="N1547" s="7" t="n">
        <x:f>MAX(0,L1547-H1547)</x:f>
        <x:v>0</x:v>
      </x:c>
      <x:c r="O1547" s="7" t="n">
        <x:f>MAX(0,F1547+I1547-N1547)</x:f>
        <x:v>2100</x:v>
      </x:c>
      <x:c r="P1547" s="7" t="n">
        <x:f>MAX(0,N1547-F1547-I1547)</x:f>
        <x:v>0</x:v>
      </x:c>
      <x:c r="Q1547" s="7" t="n">
        <x:f>MAX(0,G1547+J1547-P1547)</x:f>
        <x:v>0</x:v>
      </x:c>
      <x:c r="R1547" s="7" t="n">
        <x:f>M1547+MAX(0,K1547-MAX(0,P1547-G1547-J1547))</x:f>
        <x:v>6.645092402464115</x:v>
      </x:c>
      <x:c r="S1547" s="7" t="n">
        <x:f>SUM(O1547,Q1547,R1547)</x:f>
        <x:v>2106.645092402464</x:v>
      </x:c>
      <x:c r="T1547" s="14" t="n">
        <x:f>'Inventory detail'!T421</x:f>
        <x:v>0.0848</x:v>
      </x:c>
      <x:c r="U1547" s="14" t="n">
        <x:f>'Inventory detail'!U421</x:f>
        <x:v>0.083096</x:v>
      </x:c>
      <x:c r="V1547" s="9" t="n">
        <x:f>O1547*T1547</x:f>
        <x:v>178.08</x:v>
      </x:c>
      <x:c r="W1547" s="9" t="n">
        <x:f>Q1547*T1547</x:f>
        <x:v>0</x:v>
      </x:c>
      <x:c r="X1547" s="9" t="n">
        <x:f>R1547*T1547</x:f>
        <x:v>0.563503835728957</x:v>
      </x:c>
      <x:c r="Y1547" s="9" t="n">
        <x:f>S1547*T1547</x:f>
        <x:v>178.64350383572895</x:v>
      </x:c>
      <x:c r="Z1547" s="9" t="n">
        <x:f>IF(ISNUMBER(U1547),S1547*(U1547-T1547),"n.a.")</x:f>
        <x:v>-3.5897232374537924</x:v>
      </x:c>
      <x:c r="AA1547" s="9" t="n">
        <x:f>IF(ISNUMBER(U1547),Y1547,0)</x:f>
        <x:v>178.64350383572895</x:v>
      </x:c>
      <x:c r="AB1547" s="7" t="n">
        <x:f>MAX(0,L1547-SUM(F1547:K1547))</x:f>
        <x:v>0</x:v>
      </x:c>
    </x:row>
    <x:row r="1548" ht="22" customHeight="1">
      <x:c r="A1548" s="18" t="n">
        <x:f>Summary!D$41</x:f>
        <x:v>46357</x:v>
      </x:c>
      <x:c r="B1548" s="2" t="str">
        <x:f>'Inventory detail'!A422</x:f>
        <x:v>COIL</x:v>
      </x:c>
      <x:c r="C1548" s="2" t="str">
        <x:f>'Inventory detail'!B422</x:f>
        <x:v>30</x:v>
      </x:c>
      <x:c r="D1548" s="2" t="str">
        <x:f>'Inventory detail'!C422</x:f>
        <x:v>11CLR12-4</x:v>
      </x:c>
      <x:c r="E1548" s="10" t="n">
        <x:f>A422</x:f>
        <x:v>46327</x:v>
      </x:c>
      <x:c r="F1548" s="7" t="n">
        <x:f>O422</x:f>
        <x:v>4585.902587268994</x:v>
      </x:c>
      <x:c r="G1548" s="7" t="n">
        <x:f>Q422</x:f>
        <x:v>0</x:v>
      </x:c>
      <x:c r="H1548" s="7" t="n">
        <x:f>R422</x:f>
        <x:v>0</x:v>
      </x:c>
      <x:c r="I1548" s="7" t="n">
        <x:f>SUMIFS('PO detail'!$W$724:$W$725,'PO detail'!$V$724:$V$725,"&gt;="&amp;E1548,'PO detail'!$V$724:$V$725,"&lt;"&amp;A1548)</x:f>
        <x:v>0</x:v>
      </x:c>
      <x:c r="J1548" s="7" t="n">
        <x:f>SUMIFS('PO detail'!$X$724:$X$725,'PO detail'!$V$724:$V$725,"&gt;="&amp;E1548,'PO detail'!$V$724:$V$725,"&lt;"&amp;A1548)</x:f>
        <x:v>0</x:v>
      </x:c>
      <x:c r="K1548" s="7" t="n">
        <x:f>SUMIFS('PO detail'!$Y$724:$Y$725,'PO detail'!$V$724:$V$725,"&gt;="&amp;E1548,'PO detail'!$V$724:$V$725,"&lt;"&amp;A1548)</x:f>
        <x:v>0</x:v>
      </x:c>
      <x:c r="L1548" s="7" t="n">
        <x:f>'Inventory detail'!F422*Summary!$K$5*(A1548-E1548)/Summary!$K$6</x:f>
        <x:v>279.2574948665298</x:v>
      </x:c>
      <x:c r="M1548" s="7" t="n">
        <x:f>MAX(0,H1548-L1548)</x:f>
        <x:v>0</x:v>
      </x:c>
      <x:c r="N1548" s="7" t="n">
        <x:f>MAX(0,L1548-H1548)</x:f>
        <x:v>279.2574948665298</x:v>
      </x:c>
      <x:c r="O1548" s="7" t="n">
        <x:f>MAX(0,F1548+I1548-N1548)</x:f>
        <x:v>4306.645092402464</x:v>
      </x:c>
      <x:c r="P1548" s="7" t="n">
        <x:f>MAX(0,N1548-F1548-I1548)</x:f>
        <x:v>0</x:v>
      </x:c>
      <x:c r="Q1548" s="7" t="n">
        <x:f>MAX(0,G1548+J1548-P1548)</x:f>
        <x:v>0</x:v>
      </x:c>
      <x:c r="R1548" s="7" t="n">
        <x:f>M1548+MAX(0,K1548-MAX(0,P1548-G1548-J1548))</x:f>
        <x:v>0</x:v>
      </x:c>
      <x:c r="S1548" s="7" t="n">
        <x:f>SUM(O1548,Q1548,R1548)</x:f>
        <x:v>4306.645092402464</x:v>
      </x:c>
      <x:c r="T1548" s="14" t="n">
        <x:f>'Inventory detail'!T422</x:f>
        <x:v>0.0682</x:v>
      </x:c>
      <x:c r="U1548" s="14" t="n">
        <x:f>'Inventory detail'!U422</x:f>
        <x:v>0.0668525</x:v>
      </x:c>
      <x:c r="V1548" s="9" t="n">
        <x:f>O1548*T1548</x:f>
        <x:v>293.71319530184803</x:v>
      </x:c>
      <x:c r="W1548" s="9" t="n">
        <x:f>Q1548*T1548</x:f>
        <x:v>0</x:v>
      </x:c>
      <x:c r="X1548" s="9" t="n">
        <x:f>R1548*T1548</x:f>
        <x:v>0</x:v>
      </x:c>
      <x:c r="Y1548" s="9" t="n">
        <x:f>S1548*T1548</x:f>
        <x:v>293.71319530184803</x:v>
      </x:c>
      <x:c r="Z1548" s="9" t="n">
        <x:f>IF(ISNUMBER(U1548),S1548*(U1548-T1548),"n.a.")</x:f>
        <x:v>-5.8032042620123265</x:v>
      </x:c>
      <x:c r="AA1548" s="9" t="n">
        <x:f>IF(ISNUMBER(U1548),Y1548,0)</x:f>
        <x:v>293.71319530184803</x:v>
      </x:c>
      <x:c r="AB1548" s="7" t="n">
        <x:f>MAX(0,L1548-SUM(F1548:K1548))</x:f>
        <x:v>0</x:v>
      </x:c>
    </x:row>
    <x:row r="1549" ht="22" customHeight="1">
      <x:c r="A1549" s="18" t="n">
        <x:f>Summary!D$41</x:f>
        <x:v>46357</x:v>
      </x:c>
      <x:c r="B1549" s="2" t="str">
        <x:f>'Inventory detail'!A423</x:f>
        <x:v>POUC</x:v>
      </x:c>
      <x:c r="C1549" s="2" t="str">
        <x:f>'Inventory detail'!B423</x:f>
        <x:v>10</x:v>
      </x:c>
      <x:c r="D1549" s="2" t="str">
        <x:f>'Inventory detail'!C423</x:f>
        <x:v>MEM5</x:v>
      </x:c>
      <x:c r="E1549" s="10" t="n">
        <x:f>A423</x:f>
        <x:v>46327</x:v>
      </x:c>
      <x:c r="F1549" s="7" t="n">
        <x:f>O423</x:f>
        <x:v>0</x:v>
      </x:c>
      <x:c r="G1549" s="7" t="n">
        <x:f>Q423</x:f>
        <x:v>0</x:v>
      </x:c>
      <x:c r="H1549" s="7" t="n">
        <x:f>R423</x:f>
        <x:v>3485.902587268994</x:v>
      </x:c>
      <x:c r="I1549" s="7" t="n">
        <x:f>0</x:f>
        <x:v>0</x:v>
      </x:c>
      <x:c r="J1549" s="7" t="n">
        <x:f>0</x:f>
        <x:v>0</x:v>
      </x:c>
      <x:c r="K1549" s="7" t="n">
        <x:f>0</x:f>
        <x:v>0</x:v>
      </x:c>
      <x:c r="L1549" s="7" t="n">
        <x:f>'Inventory detail'!F423*Summary!$K$5*(A1549-E1549)/Summary!$K$6</x:f>
        <x:v>279.2574948665298</x:v>
      </x:c>
      <x:c r="M1549" s="7" t="n">
        <x:f>MAX(0,H1549-L1549)</x:f>
        <x:v>3206.6450924024643</x:v>
      </x:c>
      <x:c r="N1549" s="7" t="n">
        <x:f>MAX(0,L1549-H1549)</x:f>
        <x:v>0</x:v>
      </x:c>
      <x:c r="O1549" s="7" t="n">
        <x:f>MAX(0,F1549+I1549-N1549)</x:f>
        <x:v>0</x:v>
      </x:c>
      <x:c r="P1549" s="7" t="n">
        <x:f>MAX(0,N1549-F1549-I1549)</x:f>
        <x:v>0</x:v>
      </x:c>
      <x:c r="Q1549" s="7" t="n">
        <x:f>MAX(0,G1549+J1549-P1549)</x:f>
        <x:v>0</x:v>
      </x:c>
      <x:c r="R1549" s="7" t="n">
        <x:f>M1549+MAX(0,K1549-MAX(0,P1549-G1549-J1549))</x:f>
        <x:v>3206.6450924024643</x:v>
      </x:c>
      <x:c r="S1549" s="7" t="n">
        <x:f>SUM(O1549,Q1549,R1549)</x:f>
        <x:v>3206.6450924024643</x:v>
      </x:c>
      <x:c r="T1549" s="14" t="n">
        <x:f>'Inventory detail'!T423</x:f>
        <x:v>0.011200000000000002</x:v>
      </x:c>
      <x:c r="U1549" s="14" t="n">
        <x:f>'Inventory detail'!U423</x:f>
        <x:v>0.012209999999999999</x:v>
      </x:c>
      <x:c r="V1549" s="9" t="n">
        <x:f>O1549*T1549</x:f>
        <x:v>0</x:v>
      </x:c>
      <x:c r="W1549" s="9" t="n">
        <x:f>Q1549*T1549</x:f>
        <x:v>0</x:v>
      </x:c>
      <x:c r="X1549" s="9" t="n">
        <x:f>R1549*T1549</x:f>
        <x:v>35.91442503490761</x:v>
      </x:c>
      <x:c r="Y1549" s="9" t="n">
        <x:f>S1549*T1549</x:f>
        <x:v>35.91442503490761</x:v>
      </x:c>
      <x:c r="Z1549" s="9" t="n">
        <x:f>IF(ISNUMBER(U1549),S1549*(U1549-T1549),"n.a.")</x:f>
        <x:v>3.2387115433264793</x:v>
      </x:c>
      <x:c r="AA1549" s="9" t="n">
        <x:f>IF(ISNUMBER(U1549),Y1549,0)</x:f>
        <x:v>35.91442503490761</x:v>
      </x:c>
      <x:c r="AB1549" s="7" t="n">
        <x:f>MAX(0,L1549-SUM(F1549:K1549))</x:f>
        <x:v>0</x:v>
      </x:c>
    </x:row>
    <x:row r="1550" ht="22" customHeight="1">
      <x:c r="A1550" s="18" t="n">
        <x:f>Summary!D$41</x:f>
        <x:v>46357</x:v>
      </x:c>
      <x:c r="B1550" s="2" t="str">
        <x:f>'Inventory detail'!A424</x:f>
        <x:v>WIRE</x:v>
      </x:c>
      <x:c r="C1550" s="2" t="str">
        <x:f>'Inventory detail'!B424</x:f>
        <x:v>60</x:v>
      </x:c>
      <x:c r="D1550" s="2" t="str">
        <x:f>'Inventory detail'!C424</x:f>
        <x:v>DL716GRAY</x:v>
      </x:c>
      <x:c r="E1550" s="10" t="n">
        <x:f>A424</x:f>
        <x:v>46327</x:v>
      </x:c>
      <x:c r="F1550" s="7" t="n">
        <x:f>O424</x:f>
        <x:v>0</x:v>
      </x:c>
      <x:c r="G1550" s="7" t="n">
        <x:f>Q424</x:f>
        <x:v>0</x:v>
      </x:c>
      <x:c r="H1550" s="7" t="n">
        <x:f>R424</x:f>
        <x:v>2085.902587268994</x:v>
      </x:c>
      <x:c r="I1550" s="7" t="n">
        <x:f>0</x:f>
        <x:v>0</x:v>
      </x:c>
      <x:c r="J1550" s="7" t="n">
        <x:f>0</x:f>
        <x:v>0</x:v>
      </x:c>
      <x:c r="K1550" s="7" t="n">
        <x:f>0</x:f>
        <x:v>0</x:v>
      </x:c>
      <x:c r="L1550" s="7" t="n">
        <x:f>'Inventory detail'!F424*Summary!$K$5*(A1550-E1550)/Summary!$K$6</x:f>
        <x:v>279.2574948665298</x:v>
      </x:c>
      <x:c r="M1550" s="7" t="n">
        <x:f>MAX(0,H1550-L1550)</x:f>
        <x:v>1806.6450924024643</x:v>
      </x:c>
      <x:c r="N1550" s="7" t="n">
        <x:f>MAX(0,L1550-H1550)</x:f>
        <x:v>0</x:v>
      </x:c>
      <x:c r="O1550" s="7" t="n">
        <x:f>MAX(0,F1550+I1550-N1550)</x:f>
        <x:v>0</x:v>
      </x:c>
      <x:c r="P1550" s="7" t="n">
        <x:f>MAX(0,N1550-F1550-I1550)</x:f>
        <x:v>0</x:v>
      </x:c>
      <x:c r="Q1550" s="7" t="n">
        <x:f>MAX(0,G1550+J1550-P1550)</x:f>
        <x:v>0</x:v>
      </x:c>
      <x:c r="R1550" s="7" t="n">
        <x:f>M1550+MAX(0,K1550-MAX(0,P1550-G1550-J1550))</x:f>
        <x:v>1806.6450924024643</x:v>
      </x:c>
      <x:c r="S1550" s="7" t="n">
        <x:f>SUM(O1550,Q1550,R1550)</x:f>
        <x:v>1806.6450924024643</x:v>
      </x:c>
      <x:c r="T1550" s="14" t="n">
        <x:f>'Inventory detail'!T424</x:f>
        <x:v>0.0732</x:v>
      </x:c>
      <x:c r="U1550" s="14" t="n">
        <x:f>'Inventory detail'!U424</x:f>
        <x:v>0.0732</x:v>
      </x:c>
      <x:c r="V1550" s="9" t="n">
        <x:f>O1550*T1550</x:f>
        <x:v>0</x:v>
      </x:c>
      <x:c r="W1550" s="9" t="n">
        <x:f>Q1550*T1550</x:f>
        <x:v>0</x:v>
      </x:c>
      <x:c r="X1550" s="9" t="n">
        <x:f>R1550*T1550</x:f>
        <x:v>132.24642076386039</x:v>
      </x:c>
      <x:c r="Y1550" s="9" t="n">
        <x:f>S1550*T1550</x:f>
        <x:v>132.24642076386039</x:v>
      </x:c>
      <x:c r="Z1550" s="9" t="n">
        <x:f>IF(ISNUMBER(U1550),S1550*(U1550-T1550),"n.a.")</x:f>
        <x:v>0</x:v>
      </x:c>
      <x:c r="AA1550" s="9" t="n">
        <x:f>IF(ISNUMBER(U1550),Y1550,0)</x:f>
        <x:v>132.24642076386039</x:v>
      </x:c>
      <x:c r="AB1550" s="7" t="n">
        <x:f>MAX(0,L1550-SUM(F1550:K1550))</x:f>
        <x:v>0</x:v>
      </x:c>
    </x:row>
    <x:row r="1551" ht="22" customHeight="1">
      <x:c r="A1551" s="18" t="n">
        <x:f>Summary!D$41</x:f>
        <x:v>46357</x:v>
      </x:c>
      <x:c r="B1551" s="2" t="str">
        <x:f>'Inventory detail'!A425</x:f>
        <x:v>COIL</x:v>
      </x:c>
      <x:c r="C1551" s="2" t="str">
        <x:f>'Inventory detail'!B425</x:f>
        <x:v>10</x:v>
      </x:c>
      <x:c r="D1551" s="2" t="str">
        <x:f>'Inventory detail'!C425</x:f>
        <x:v>18NAV12-4</x:v>
      </x:c>
      <x:c r="E1551" s="10" t="n">
        <x:f>A425</x:f>
        <x:v>46327</x:v>
      </x:c>
      <x:c r="F1551" s="7" t="n">
        <x:f>O425</x:f>
        <x:v>1992.1971252566734</x:v>
      </x:c>
      <x:c r="G1551" s="7" t="n">
        <x:f>Q425</x:f>
        <x:v>0</x:v>
      </x:c>
      <x:c r="H1551" s="7" t="n">
        <x:f>R425</x:f>
        <x:v>0</x:v>
      </x:c>
      <x:c r="I1551" s="7" t="n">
        <x:f>SUMIFS('PO detail'!$W$260:$W$261,'PO detail'!$V$260:$V$261,"&gt;="&amp;E1551,'PO detail'!$V$260:$V$261,"&lt;"&amp;A1551)</x:f>
        <x:v>0</x:v>
      </x:c>
      <x:c r="J1551" s="7" t="n">
        <x:f>SUMIFS('PO detail'!$X$260:$X$261,'PO detail'!$V$260:$V$261,"&gt;="&amp;E1551,'PO detail'!$V$260:$V$261,"&lt;"&amp;A1551)</x:f>
        <x:v>0</x:v>
      </x:c>
      <x:c r="K1551" s="7" t="n">
        <x:f>SUMIFS('PO detail'!$Y$260:$Y$261,'PO detail'!$V$260:$V$261,"&gt;="&amp;E1551,'PO detail'!$V$260:$V$261,"&lt;"&amp;A1551)</x:f>
        <x:v>0</x:v>
      </x:c>
      <x:c r="L1551" s="7" t="n">
        <x:f>'Inventory detail'!F425*Summary!$K$5*(A1551-E1551)/Summary!$K$6</x:f>
        <x:v>271.04722792607805</x:v>
      </x:c>
      <x:c r="M1551" s="7" t="n">
        <x:f>MAX(0,H1551-L1551)</x:f>
        <x:v>0</x:v>
      </x:c>
      <x:c r="N1551" s="7" t="n">
        <x:f>MAX(0,L1551-H1551)</x:f>
        <x:v>271.04722792607805</x:v>
      </x:c>
      <x:c r="O1551" s="7" t="n">
        <x:f>MAX(0,F1551+I1551-N1551)</x:f>
        <x:v>1721.1498973305954</x:v>
      </x:c>
      <x:c r="P1551" s="7" t="n">
        <x:f>MAX(0,N1551-F1551-I1551)</x:f>
        <x:v>0</x:v>
      </x:c>
      <x:c r="Q1551" s="7" t="n">
        <x:f>MAX(0,G1551+J1551-P1551)</x:f>
        <x:v>0</x:v>
      </x:c>
      <x:c r="R1551" s="7" t="n">
        <x:f>M1551+MAX(0,K1551-MAX(0,P1551-G1551-J1551))</x:f>
        <x:v>0</x:v>
      </x:c>
      <x:c r="S1551" s="7" t="n">
        <x:f>SUM(O1551,Q1551,R1551)</x:f>
        <x:v>1721.1498973305954</x:v>
      </x:c>
      <x:c r="T1551" s="14" t="n">
        <x:f>'Inventory detail'!T425</x:f>
        <x:v>0.1448</x:v>
      </x:c>
      <x:c r="U1551" s="14" t="n">
        <x:f>'Inventory detail'!U425</x:f>
        <x:v>0.141882</x:v>
      </x:c>
      <x:c r="V1551" s="9" t="n">
        <x:f>O1551*T1551</x:f>
        <x:v>249.22250513347024</x:v>
      </x:c>
      <x:c r="W1551" s="9" t="n">
        <x:f>Q1551*T1551</x:f>
        <x:v>0</x:v>
      </x:c>
      <x:c r="X1551" s="9" t="n">
        <x:f>R1551*T1551</x:f>
        <x:v>0</x:v>
      </x:c>
      <x:c r="Y1551" s="9" t="n">
        <x:f>S1551*T1551</x:f>
        <x:v>249.22250513347024</x:v>
      </x:c>
      <x:c r="Z1551" s="9" t="n">
        <x:f>IF(ISNUMBER(U1551),S1551*(U1551-T1551),"n.a.")</x:f>
        <x:v>-5.022315400410684</x:v>
      </x:c>
      <x:c r="AA1551" s="9" t="n">
        <x:f>IF(ISNUMBER(U1551),Y1551,0)</x:f>
        <x:v>249.22250513347024</x:v>
      </x:c>
      <x:c r="AB1551" s="7" t="n">
        <x:f>MAX(0,L1551-SUM(F1551:K1551))</x:f>
        <x:v>0</x:v>
      </x:c>
    </x:row>
    <x:row r="1552" ht="22" customHeight="1">
      <x:c r="A1552" s="18" t="n">
        <x:f>Summary!D$41</x:f>
        <x:v>46357</x:v>
      </x:c>
      <x:c r="B1552" s="2" t="str">
        <x:f>'Inventory detail'!A426</x:f>
        <x:v>COIL</x:v>
      </x:c>
      <x:c r="C1552" s="2" t="str">
        <x:f>'Inventory detail'!B426</x:f>
        <x:v>30</x:v>
      </x:c>
      <x:c r="D1552" s="2" t="str">
        <x:f>'Inventory detail'!C426</x:f>
        <x:v>16NAV12-4</x:v>
      </x:c>
      <x:c r="E1552" s="10" t="n">
        <x:f>A426</x:f>
        <x:v>46327</x:v>
      </x:c>
      <x:c r="F1552" s="7" t="n">
        <x:f>O426</x:f>
        <x:v>1192.1971252566734</x:v>
      </x:c>
      <x:c r="G1552" s="7" t="n">
        <x:f>Q426</x:f>
        <x:v>0</x:v>
      </x:c>
      <x:c r="H1552" s="7" t="n">
        <x:f>R426</x:f>
        <x:v>0</x:v>
      </x:c>
      <x:c r="I1552" s="7" t="n">
        <x:f>SUMIFS('PO detail'!$W$802:$W$803,'PO detail'!$V$802:$V$803,"&gt;="&amp;E1552,'PO detail'!$V$802:$V$803,"&lt;"&amp;A1552)</x:f>
        <x:v>0</x:v>
      </x:c>
      <x:c r="J1552" s="7" t="n">
        <x:f>SUMIFS('PO detail'!$X$802:$X$803,'PO detail'!$V$802:$V$803,"&gt;="&amp;E1552,'PO detail'!$V$802:$V$803,"&lt;"&amp;A1552)</x:f>
        <x:v>0</x:v>
      </x:c>
      <x:c r="K1552" s="7" t="n">
        <x:f>SUMIFS('PO detail'!$Y$802:$Y$803,'PO detail'!$V$802:$V$803,"&gt;="&amp;E1552,'PO detail'!$V$802:$V$803,"&lt;"&amp;A1552)</x:f>
        <x:v>0</x:v>
      </x:c>
      <x:c r="L1552" s="7" t="n">
        <x:f>'Inventory detail'!F426*Summary!$K$5*(A1552-E1552)/Summary!$K$6</x:f>
        <x:v>271.04722792607805</x:v>
      </x:c>
      <x:c r="M1552" s="7" t="n">
        <x:f>MAX(0,H1552-L1552)</x:f>
        <x:v>0</x:v>
      </x:c>
      <x:c r="N1552" s="7" t="n">
        <x:f>MAX(0,L1552-H1552)</x:f>
        <x:v>271.04722792607805</x:v>
      </x:c>
      <x:c r="O1552" s="7" t="n">
        <x:f>MAX(0,F1552+I1552-N1552)</x:f>
        <x:v>921.1498973305954</x:v>
      </x:c>
      <x:c r="P1552" s="7" t="n">
        <x:f>MAX(0,N1552-F1552-I1552)</x:f>
        <x:v>0</x:v>
      </x:c>
      <x:c r="Q1552" s="7" t="n">
        <x:f>MAX(0,G1552+J1552-P1552)</x:f>
        <x:v>0</x:v>
      </x:c>
      <x:c r="R1552" s="7" t="n">
        <x:f>M1552+MAX(0,K1552-MAX(0,P1552-G1552-J1552))</x:f>
        <x:v>0</x:v>
      </x:c>
      <x:c r="S1552" s="7" t="n">
        <x:f>SUM(O1552,Q1552,R1552)</x:f>
        <x:v>921.1498973305954</x:v>
      </x:c>
      <x:c r="T1552" s="14" t="n">
        <x:f>'Inventory detail'!T426</x:f>
        <x:v>0.11230000000000001</x:v>
      </x:c>
      <x:c r="U1552" s="14" t="n">
        <x:f>'Inventory detail'!U426</x:f>
        <x:v>0.1099475</x:v>
      </x:c>
      <x:c r="V1552" s="9" t="n">
        <x:f>O1552*T1552</x:f>
        <x:v>103.44513347022587</x:v>
      </x:c>
      <x:c r="W1552" s="9" t="n">
        <x:f>Q1552*T1552</x:f>
        <x:v>0</x:v>
      </x:c>
      <x:c r="X1552" s="9" t="n">
        <x:f>R1552*T1552</x:f>
        <x:v>0</x:v>
      </x:c>
      <x:c r="Y1552" s="9" t="n">
        <x:f>S1552*T1552</x:f>
        <x:v>103.44513347022587</x:v>
      </x:c>
      <x:c r="Z1552" s="9" t="n">
        <x:f>IF(ISNUMBER(U1552),S1552*(U1552-T1552),"n.a.")</x:f>
        <x:v>-2.1670051334702327</x:v>
      </x:c>
      <x:c r="AA1552" s="9" t="n">
        <x:f>IF(ISNUMBER(U1552),Y1552,0)</x:f>
        <x:v>103.44513347022587</x:v>
      </x:c>
      <x:c r="AB1552" s="7" t="n">
        <x:f>MAX(0,L1552-SUM(F1552:K1552))</x:f>
        <x:v>0</x:v>
      </x:c>
    </x:row>
    <x:row r="1553" ht="22" customHeight="1">
      <x:c r="A1553" s="18" t="n">
        <x:f>Summary!D$41</x:f>
        <x:v>46357</x:v>
      </x:c>
      <x:c r="B1553" s="2" t="str">
        <x:f>'Inventory detail'!A427</x:f>
        <x:v>COIL</x:v>
      </x:c>
      <x:c r="C1553" s="2" t="str">
        <x:f>'Inventory detail'!B427</x:f>
        <x:v>60</x:v>
      </x:c>
      <x:c r="D1553" s="2" t="str">
        <x:f>'Inventory detail'!C427</x:f>
        <x:v>16BLK36-4</x:v>
      </x:c>
      <x:c r="E1553" s="10" t="n">
        <x:f>A427</x:f>
        <x:v>46327</x:v>
      </x:c>
      <x:c r="F1553" s="7" t="n">
        <x:f>O427</x:f>
        <x:v>1992.1971252566734</x:v>
      </x:c>
      <x:c r="G1553" s="7" t="n">
        <x:f>Q427</x:f>
        <x:v>0</x:v>
      </x:c>
      <x:c r="H1553" s="7" t="n">
        <x:f>R427</x:f>
        <x:v>0</x:v>
      </x:c>
      <x:c r="I1553" s="7" t="n">
        <x:f>SUMIFS('PO detail'!$W$1149:$W$1149,'PO detail'!$V$1149:$V$1149,"&gt;="&amp;E1553,'PO detail'!$V$1149:$V$1149,"&lt;"&amp;A1553)</x:f>
        <x:v>0</x:v>
      </x:c>
      <x:c r="J1553" s="7" t="n">
        <x:f>SUMIFS('PO detail'!$X$1149:$X$1149,'PO detail'!$V$1149:$V$1149,"&gt;="&amp;E1553,'PO detail'!$V$1149:$V$1149,"&lt;"&amp;A1553)</x:f>
        <x:v>0</x:v>
      </x:c>
      <x:c r="K1553" s="7" t="n">
        <x:f>SUMIFS('PO detail'!$Y$1149:$Y$1149,'PO detail'!$V$1149:$V$1149,"&gt;="&amp;E1553,'PO detail'!$V$1149:$V$1149,"&lt;"&amp;A1553)</x:f>
        <x:v>0</x:v>
      </x:c>
      <x:c r="L1553" s="7" t="n">
        <x:f>'Inventory detail'!F427*Summary!$K$5*(A1553-E1553)/Summary!$K$6</x:f>
        <x:v>271.04722792607805</x:v>
      </x:c>
      <x:c r="M1553" s="7" t="n">
        <x:f>MAX(0,H1553-L1553)</x:f>
        <x:v>0</x:v>
      </x:c>
      <x:c r="N1553" s="7" t="n">
        <x:f>MAX(0,L1553-H1553)</x:f>
        <x:v>271.04722792607805</x:v>
      </x:c>
      <x:c r="O1553" s="7" t="n">
        <x:f>MAX(0,F1553+I1553-N1553)</x:f>
        <x:v>1721.1498973305954</x:v>
      </x:c>
      <x:c r="P1553" s="7" t="n">
        <x:f>MAX(0,N1553-F1553-I1553)</x:f>
        <x:v>0</x:v>
      </x:c>
      <x:c r="Q1553" s="7" t="n">
        <x:f>MAX(0,G1553+J1553-P1553)</x:f>
        <x:v>0</x:v>
      </x:c>
      <x:c r="R1553" s="7" t="n">
        <x:f>M1553+MAX(0,K1553-MAX(0,P1553-G1553-J1553))</x:f>
        <x:v>0</x:v>
      </x:c>
      <x:c r="S1553" s="7" t="n">
        <x:f>SUM(O1553,Q1553,R1553)</x:f>
        <x:v>1721.1498973305954</x:v>
      </x:c>
      <x:c r="T1553" s="14" t="n">
        <x:f>'Inventory detail'!T427</x:f>
        <x:v>0.2757</x:v>
      </x:c>
      <x:c r="U1553" s="14" t="n">
        <x:f>'Inventory detail'!U427</x:f>
        <x:v>0.2701725</x:v>
      </x:c>
      <x:c r="V1553" s="9" t="n">
        <x:f>O1553*T1553</x:f>
        <x:v>474.52102669404513</x:v>
      </x:c>
      <x:c r="W1553" s="9" t="n">
        <x:f>Q1553*T1553</x:f>
        <x:v>0</x:v>
      </x:c>
      <x:c r="X1553" s="9" t="n">
        <x:f>R1553*T1553</x:f>
        <x:v>0</x:v>
      </x:c>
      <x:c r="Y1553" s="9" t="n">
        <x:f>S1553*T1553</x:f>
        <x:v>474.52102669404513</x:v>
      </x:c>
      <x:c r="Z1553" s="9" t="n">
        <x:f>IF(ISNUMBER(U1553),S1553*(U1553-T1553),"n.a.")</x:f>
        <x:v>-9.513656057494899</x:v>
      </x:c>
      <x:c r="AA1553" s="9" t="n">
        <x:f>IF(ISNUMBER(U1553),Y1553,0)</x:f>
        <x:v>474.52102669404513</x:v>
      </x:c>
      <x:c r="AB1553" s="7" t="n">
        <x:f>MAX(0,L1553-SUM(F1553:K1553))</x:f>
        <x:v>0</x:v>
      </x:c>
    </x:row>
    <x:row r="1554" ht="22" customHeight="1">
      <x:c r="A1554" s="18" t="n">
        <x:f>Summary!D$41</x:f>
        <x:v>46357</x:v>
      </x:c>
      <x:c r="B1554" s="2" t="str">
        <x:f>'Inventory detail'!A428</x:f>
        <x:v>COIL</x:v>
      </x:c>
      <x:c r="C1554" s="2" t="str">
        <x:f>'Inventory detail'!B428</x:f>
        <x:v>30</x:v>
      </x:c>
      <x:c r="D1554" s="2" t="str">
        <x:f>'Inventory detail'!C428</x:f>
        <x:v>10NAV12-4</x:v>
      </x:c>
      <x:c r="E1554" s="10" t="n">
        <x:f>A428</x:f>
        <x:v>46327</x:v>
      </x:c>
      <x:c r="F1554" s="7" t="n">
        <x:f>O428</x:f>
        <x:v>2198.4916632443533</x:v>
      </x:c>
      <x:c r="G1554" s="7" t="n">
        <x:f>Q428</x:f>
        <x:v>0</x:v>
      </x:c>
      <x:c r="H1554" s="7" t="n">
        <x:f>R428</x:f>
        <x:v>0</x:v>
      </x:c>
      <x:c r="I1554" s="7" t="n">
        <x:f>SUMIFS('PO detail'!$W$705:$W$706,'PO detail'!$V$705:$V$706,"&gt;="&amp;E1554,'PO detail'!$V$705:$V$706,"&lt;"&amp;A1554)</x:f>
        <x:v>0</x:v>
      </x:c>
      <x:c r="J1554" s="7" t="n">
        <x:f>SUMIFS('PO detail'!$X$705:$X$706,'PO detail'!$V$705:$V$706,"&gt;="&amp;E1554,'PO detail'!$V$705:$V$706,"&lt;"&amp;A1554)</x:f>
        <x:v>0</x:v>
      </x:c>
      <x:c r="K1554" s="7" t="n">
        <x:f>SUMIFS('PO detail'!$Y$705:$Y$706,'PO detail'!$V$705:$V$706,"&gt;="&amp;E1554,'PO detail'!$V$705:$V$706,"&lt;"&amp;A1554)</x:f>
        <x:v>0</x:v>
      </x:c>
      <x:c r="L1554" s="7" t="n">
        <x:f>'Inventory detail'!F428*Summary!$K$5*(A1554-E1554)/Summary!$K$6</x:f>
        <x:v>262.8369609856263</x:v>
      </x:c>
      <x:c r="M1554" s="7" t="n">
        <x:f>MAX(0,H1554-L1554)</x:f>
        <x:v>0</x:v>
      </x:c>
      <x:c r="N1554" s="7" t="n">
        <x:f>MAX(0,L1554-H1554)</x:f>
        <x:v>262.8369609856263</x:v>
      </x:c>
      <x:c r="O1554" s="7" t="n">
        <x:f>MAX(0,F1554+I1554-N1554)</x:f>
        <x:v>1935.654702258727</x:v>
      </x:c>
      <x:c r="P1554" s="7" t="n">
        <x:f>MAX(0,N1554-F1554-I1554)</x:f>
        <x:v>0</x:v>
      </x:c>
      <x:c r="Q1554" s="7" t="n">
        <x:f>MAX(0,G1554+J1554-P1554)</x:f>
        <x:v>0</x:v>
      </x:c>
      <x:c r="R1554" s="7" t="n">
        <x:f>M1554+MAX(0,K1554-MAX(0,P1554-G1554-J1554))</x:f>
        <x:v>0</x:v>
      </x:c>
      <x:c r="S1554" s="7" t="n">
        <x:f>SUM(O1554,Q1554,R1554)</x:f>
        <x:v>1935.654702258727</x:v>
      </x:c>
      <x:c r="T1554" s="14" t="n">
        <x:f>'Inventory detail'!T428</x:f>
        <x:v>0.0584</x:v>
      </x:c>
      <x:c r="U1554" s="14" t="n">
        <x:f>'Inventory detail'!U428</x:f>
        <x:v>0.057239</x:v>
      </x:c>
      <x:c r="V1554" s="9" t="n">
        <x:f>O1554*T1554</x:f>
        <x:v>113.04223461190965</x:v>
      </x:c>
      <x:c r="W1554" s="9" t="n">
        <x:f>Q1554*T1554</x:f>
        <x:v>0</x:v>
      </x:c>
      <x:c r="X1554" s="9" t="n">
        <x:f>R1554*T1554</x:f>
        <x:v>0</x:v>
      </x:c>
      <x:c r="Y1554" s="9" t="n">
        <x:f>S1554*T1554</x:f>
        <x:v>113.04223461190965</x:v>
      </x:c>
      <x:c r="Z1554" s="9" t="n">
        <x:f>IF(ISNUMBER(U1554),S1554*(U1554-T1554),"n.a.")</x:f>
        <x:v>-2.2472951093223865</x:v>
      </x:c>
      <x:c r="AA1554" s="9" t="n">
        <x:f>IF(ISNUMBER(U1554),Y1554,0)</x:f>
        <x:v>113.04223461190965</x:v>
      </x:c>
      <x:c r="AB1554" s="7" t="n">
        <x:f>MAX(0,L1554-SUM(F1554:K1554))</x:f>
        <x:v>0</x:v>
      </x:c>
    </x:row>
    <x:row r="1555" ht="22" customHeight="1">
      <x:c r="A1555" s="18" t="n">
        <x:f>Summary!D$41</x:f>
        <x:v>46357</x:v>
      </x:c>
      <x:c r="B1555" s="2" t="str">
        <x:f>'Inventory detail'!A429</x:f>
        <x:v>WIRE</x:v>
      </x:c>
      <x:c r="C1555" s="2" t="str">
        <x:f>'Inventory detail'!B429</x:f>
        <x:v>30</x:v>
      </x:c>
      <x:c r="D1555" s="2" t="str">
        <x:f>'Inventory detail'!C429</x:f>
        <x:v>DL034BLK</x:v>
      </x:c>
      <x:c r="E1555" s="10" t="n">
        <x:f>A429</x:f>
        <x:v>46327</x:v>
      </x:c>
      <x:c r="F1555" s="7" t="n">
        <x:f>O429</x:f>
        <x:v>0</x:v>
      </x:c>
      <x:c r="G1555" s="7" t="n">
        <x:f>Q429</x:f>
        <x:v>0</x:v>
      </x:c>
      <x:c r="H1555" s="7" t="n">
        <x:f>R429</x:f>
        <x:v>3398.4916632443533</x:v>
      </x:c>
      <x:c r="I1555" s="7" t="n">
        <x:f>0</x:f>
        <x:v>0</x:v>
      </x:c>
      <x:c r="J1555" s="7" t="n">
        <x:f>0</x:f>
        <x:v>0</x:v>
      </x:c>
      <x:c r="K1555" s="7" t="n">
        <x:f>0</x:f>
        <x:v>0</x:v>
      </x:c>
      <x:c r="L1555" s="7" t="n">
        <x:f>'Inventory detail'!F429*Summary!$K$5*(A1555-E1555)/Summary!$K$6</x:f>
        <x:v>262.8369609856263</x:v>
      </x:c>
      <x:c r="M1555" s="7" t="n">
        <x:f>MAX(0,H1555-L1555)</x:f>
        <x:v>3135.654702258727</x:v>
      </x:c>
      <x:c r="N1555" s="7" t="n">
        <x:f>MAX(0,L1555-H1555)</x:f>
        <x:v>0</x:v>
      </x:c>
      <x:c r="O1555" s="7" t="n">
        <x:f>MAX(0,F1555+I1555-N1555)</x:f>
        <x:v>0</x:v>
      </x:c>
      <x:c r="P1555" s="7" t="n">
        <x:f>MAX(0,N1555-F1555-I1555)</x:f>
        <x:v>0</x:v>
      </x:c>
      <x:c r="Q1555" s="7" t="n">
        <x:f>MAX(0,G1555+J1555-P1555)</x:f>
        <x:v>0</x:v>
      </x:c>
      <x:c r="R1555" s="7" t="n">
        <x:f>M1555+MAX(0,K1555-MAX(0,P1555-G1555-J1555))</x:f>
        <x:v>3135.654702258727</x:v>
      </x:c>
      <x:c r="S1555" s="7" t="n">
        <x:f>SUM(O1555,Q1555,R1555)</x:f>
        <x:v>3135.654702258727</x:v>
      </x:c>
      <x:c r="T1555" s="14" t="n">
        <x:f>'Inventory detail'!T429</x:f>
        <x:v>0.1424</x:v>
      </x:c>
      <x:c r="U1555" s="14" t="n">
        <x:f>'Inventory detail'!U429</x:f>
        <x:v>0.1424</x:v>
      </x:c>
      <x:c r="V1555" s="9" t="n">
        <x:f>O1555*T1555</x:f>
        <x:v>0</x:v>
      </x:c>
      <x:c r="W1555" s="9" t="n">
        <x:f>Q1555*T1555</x:f>
        <x:v>0</x:v>
      </x:c>
      <x:c r="X1555" s="9" t="n">
        <x:f>R1555*T1555</x:f>
        <x:v>446.5172296016427</x:v>
      </x:c>
      <x:c r="Y1555" s="9" t="n">
        <x:f>S1555*T1555</x:f>
        <x:v>446.5172296016427</x:v>
      </x:c>
      <x:c r="Z1555" s="9" t="n">
        <x:f>IF(ISNUMBER(U1555),S1555*(U1555-T1555),"n.a.")</x:f>
        <x:v>0</x:v>
      </x:c>
      <x:c r="AA1555" s="9" t="n">
        <x:f>IF(ISNUMBER(U1555),Y1555,0)</x:f>
        <x:v>446.5172296016427</x:v>
      </x:c>
      <x:c r="AB1555" s="7" t="n">
        <x:f>MAX(0,L1555-SUM(F1555:K1555))</x:f>
        <x:v>0</x:v>
      </x:c>
    </x:row>
    <x:row r="1556" ht="22" customHeight="1">
      <x:c r="A1556" s="18" t="n">
        <x:f>Summary!D$41</x:f>
        <x:v>46357</x:v>
      </x:c>
      <x:c r="B1556" s="2" t="str">
        <x:f>'Inventory detail'!A430</x:f>
        <x:v>WIRE</x:v>
      </x:c>
      <x:c r="C1556" s="2" t="str">
        <x:f>'Inventory detail'!B430</x:f>
        <x:v>30</x:v>
      </x:c>
      <x:c r="D1556" s="2" t="str">
        <x:f>'Inventory detail'!C430</x:f>
        <x:v>DL916GOLD</x:v>
      </x:c>
      <x:c r="E1556" s="10" t="n">
        <x:f>A430</x:f>
        <x:v>46327</x:v>
      </x:c>
      <x:c r="F1556" s="7" t="n">
        <x:f>O430</x:f>
        <x:v>0</x:v>
      </x:c>
      <x:c r="G1556" s="7" t="n">
        <x:f>Q430</x:f>
        <x:v>0</x:v>
      </x:c>
      <x:c r="H1556" s="7" t="n">
        <x:f>R430</x:f>
        <x:v>0</x:v>
      </x:c>
      <x:c r="I1556" s="7" t="n">
        <x:f>0</x:f>
        <x:v>0</x:v>
      </x:c>
      <x:c r="J1556" s="7" t="n">
        <x:f>0</x:f>
        <x:v>0</x:v>
      </x:c>
      <x:c r="K1556" s="7" t="n">
        <x:f>0</x:f>
        <x:v>0</x:v>
      </x:c>
      <x:c r="L1556" s="7" t="n">
        <x:f>'Inventory detail'!F430*Summary!$K$5*(A1556-E1556)/Summary!$K$6</x:f>
        <x:v>262.8369609856263</x:v>
      </x:c>
      <x:c r="M1556" s="7" t="n">
        <x:f>MAX(0,H1556-L1556)</x:f>
        <x:v>0</x:v>
      </x:c>
      <x:c r="N1556" s="7" t="n">
        <x:f>MAX(0,L1556-H1556)</x:f>
        <x:v>262.8369609856263</x:v>
      </x:c>
      <x:c r="O1556" s="7" t="n">
        <x:f>MAX(0,F1556+I1556-N1556)</x:f>
        <x:v>0</x:v>
      </x:c>
      <x:c r="P1556" s="7" t="n">
        <x:f>MAX(0,N1556-F1556-I1556)</x:f>
        <x:v>262.8369609856263</x:v>
      </x:c>
      <x:c r="Q1556" s="7" t="n">
        <x:f>MAX(0,G1556+J1556-P1556)</x:f>
        <x:v>0</x:v>
      </x:c>
      <x:c r="R1556" s="7" t="n">
        <x:f>M1556+MAX(0,K1556-MAX(0,P1556-G1556-J1556))</x:f>
        <x:v>0</x:v>
      </x:c>
      <x:c r="S1556" s="7" t="n">
        <x:f>SUM(O1556,Q1556,R1556)</x:f>
        <x:v>0</x:v>
      </x:c>
      <x:c r="T1556" s="14" t="n">
        <x:f>'Inventory detail'!T430</x:f>
        <x:v>0.1041</x:v>
      </x:c>
      <x:c r="U1556" s="14" t="n">
        <x:f>'Inventory detail'!U430</x:f>
        <x:v>0.1041</x:v>
      </x:c>
      <x:c r="V1556" s="9" t="n">
        <x:f>O1556*T1556</x:f>
        <x:v>0</x:v>
      </x:c>
      <x:c r="W1556" s="9" t="n">
        <x:f>Q1556*T1556</x:f>
        <x:v>0</x:v>
      </x:c>
      <x:c r="X1556" s="9" t="n">
        <x:f>R1556*T1556</x:f>
        <x:v>0</x:v>
      </x:c>
      <x:c r="Y1556" s="9" t="n">
        <x:f>S1556*T1556</x:f>
        <x:v>0</x:v>
      </x:c>
      <x:c r="Z1556" s="9" t="n">
        <x:f>IF(ISNUMBER(U1556),S1556*(U1556-T1556),"n.a.")</x:f>
        <x:v>0</x:v>
      </x:c>
      <x:c r="AA1556" s="9" t="n">
        <x:f>IF(ISNUMBER(U1556),Y1556,0)</x:f>
        <x:v>0</x:v>
      </x:c>
      <x:c r="AB1556" s="7" t="n">
        <x:f>MAX(0,L1556-SUM(F1556:K1556))</x:f>
        <x:v>262.8369609856263</x:v>
      </x:c>
    </x:row>
    <x:row r="1557" ht="22" customHeight="1">
      <x:c r="A1557" s="18" t="n">
        <x:f>Summary!D$41</x:f>
        <x:v>46357</x:v>
      </x:c>
      <x:c r="B1557" s="2" t="str">
        <x:f>'Inventory detail'!A431</x:f>
        <x:v>WIRE</x:v>
      </x:c>
      <x:c r="C1557" s="2" t="str">
        <x:f>'Inventory detail'!B431</x:f>
        <x:v>60</x:v>
      </x:c>
      <x:c r="D1557" s="2" t="str">
        <x:f>'Inventory detail'!C431</x:f>
        <x:v>DL078SIL</x:v>
      </x:c>
      <x:c r="E1557" s="10" t="n">
        <x:f>A431</x:f>
        <x:v>46327</x:v>
      </x:c>
      <x:c r="F1557" s="7" t="n">
        <x:f>O431</x:f>
        <x:v>0</x:v>
      </x:c>
      <x:c r="G1557" s="7" t="n">
        <x:f>Q431</x:f>
        <x:v>0</x:v>
      </x:c>
      <x:c r="H1557" s="7" t="n">
        <x:f>R431</x:f>
        <x:v>1698.4916632443533</x:v>
      </x:c>
      <x:c r="I1557" s="7" t="n">
        <x:f>0</x:f>
        <x:v>0</x:v>
      </x:c>
      <x:c r="J1557" s="7" t="n">
        <x:f>0</x:f>
        <x:v>0</x:v>
      </x:c>
      <x:c r="K1557" s="7" t="n">
        <x:f>0</x:f>
        <x:v>0</x:v>
      </x:c>
      <x:c r="L1557" s="7" t="n">
        <x:f>'Inventory detail'!F431*Summary!$K$5*(A1557-E1557)/Summary!$K$6</x:f>
        <x:v>262.8369609856263</x:v>
      </x:c>
      <x:c r="M1557" s="7" t="n">
        <x:f>MAX(0,H1557-L1557)</x:f>
        <x:v>1435.654702258727</x:v>
      </x:c>
      <x:c r="N1557" s="7" t="n">
        <x:f>MAX(0,L1557-H1557)</x:f>
        <x:v>0</x:v>
      </x:c>
      <x:c r="O1557" s="7" t="n">
        <x:f>MAX(0,F1557+I1557-N1557)</x:f>
        <x:v>0</x:v>
      </x:c>
      <x:c r="P1557" s="7" t="n">
        <x:f>MAX(0,N1557-F1557-I1557)</x:f>
        <x:v>0</x:v>
      </x:c>
      <x:c r="Q1557" s="7" t="n">
        <x:f>MAX(0,G1557+J1557-P1557)</x:f>
        <x:v>0</x:v>
      </x:c>
      <x:c r="R1557" s="7" t="n">
        <x:f>M1557+MAX(0,K1557-MAX(0,P1557-G1557-J1557))</x:f>
        <x:v>1435.654702258727</x:v>
      </x:c>
      <x:c r="S1557" s="7" t="n">
        <x:f>SUM(O1557,Q1557,R1557)</x:f>
        <x:v>1435.654702258727</x:v>
      </x:c>
      <x:c r="T1557" s="14" t="n">
        <x:f>'Inventory detail'!T431</x:f>
        <x:v>0.16329999999999997</x:v>
      </x:c>
      <x:c r="U1557" s="14" t="n">
        <x:f>'Inventory detail'!U431</x:f>
        <x:v>0.16329999999999997</x:v>
      </x:c>
      <x:c r="V1557" s="9" t="n">
        <x:f>O1557*T1557</x:f>
        <x:v>0</x:v>
      </x:c>
      <x:c r="W1557" s="9" t="n">
        <x:f>Q1557*T1557</x:f>
        <x:v>0</x:v>
      </x:c>
      <x:c r="X1557" s="9" t="n">
        <x:f>R1557*T1557</x:f>
        <x:v>234.44241287885006</x:v>
      </x:c>
      <x:c r="Y1557" s="9" t="n">
        <x:f>S1557*T1557</x:f>
        <x:v>234.44241287885006</x:v>
      </x:c>
      <x:c r="Z1557" s="9" t="n">
        <x:f>IF(ISNUMBER(U1557),S1557*(U1557-T1557),"n.a.")</x:f>
        <x:v>0</x:v>
      </x:c>
      <x:c r="AA1557" s="9" t="n">
        <x:f>IF(ISNUMBER(U1557),Y1557,0)</x:f>
        <x:v>234.44241287885006</x:v>
      </x:c>
      <x:c r="AB1557" s="7" t="n">
        <x:f>MAX(0,L1557-SUM(F1557:K1557))</x:f>
        <x:v>0</x:v>
      </x:c>
    </x:row>
    <x:row r="1558" ht="22" customHeight="1">
      <x:c r="A1558" s="18" t="n">
        <x:f>Summary!D$41</x:f>
        <x:v>46357</x:v>
      </x:c>
      <x:c r="B1558" s="2" t="str">
        <x:f>'Inventory detail'!A432</x:f>
        <x:v>COIL</x:v>
      </x:c>
      <x:c r="C1558" s="2" t="str">
        <x:f>'Inventory detail'!B432</x:f>
        <x:v>10</x:v>
      </x:c>
      <x:c r="D1558" s="2" t="str">
        <x:f>'Inventory detail'!C432</x:f>
        <x:v>22NAV12-4</x:v>
      </x:c>
      <x:c r="E1558" s="10" t="n">
        <x:f>A432</x:f>
        <x:v>46327</x:v>
      </x:c>
      <x:c r="F1558" s="7" t="n">
        <x:f>O432</x:f>
        <x:v>1400</x:v>
      </x:c>
      <x:c r="G1558" s="7" t="n">
        <x:f>Q432</x:f>
        <x:v>0</x:v>
      </x:c>
      <x:c r="H1558" s="7" t="n">
        <x:f>R432</x:f>
        <x:v>4.7937577002053615</x:v>
      </x:c>
      <x:c r="I1558" s="7" t="n">
        <x:f>SUMIFS('PO detail'!$W$320:$W$320,'PO detail'!$V$320:$V$320,"&gt;="&amp;E1558,'PO detail'!$V$320:$V$320,"&lt;"&amp;A1558)</x:f>
        <x:v>0</x:v>
      </x:c>
      <x:c r="J1558" s="7" t="n">
        <x:f>SUMIFS('PO detail'!$X$320:$X$320,'PO detail'!$V$320:$V$320,"&gt;="&amp;E1558,'PO detail'!$V$320:$V$320,"&lt;"&amp;A1558)</x:f>
        <x:v>0</x:v>
      </x:c>
      <x:c r="K1558" s="7" t="n">
        <x:f>SUMIFS('PO detail'!$Y$320:$Y$320,'PO detail'!$V$320:$V$320,"&gt;="&amp;E1558,'PO detail'!$V$320:$V$320,"&lt;"&amp;A1558)</x:f>
        <x:v>0</x:v>
      </x:c>
      <x:c r="L1558" s="7" t="n">
        <x:f>'Inventory detail'!F432*Summary!$K$5*(A1558-E1558)/Summary!$K$6</x:f>
        <x:v>254.61683778234084</x:v>
      </x:c>
      <x:c r="M1558" s="7" t="n">
        <x:f>MAX(0,H1558-L1558)</x:f>
        <x:v>0</x:v>
      </x:c>
      <x:c r="N1558" s="7" t="n">
        <x:f>MAX(0,L1558-H1558)</x:f>
        <x:v>249.82308008213548</x:v>
      </x:c>
      <x:c r="O1558" s="7" t="n">
        <x:f>MAX(0,F1558+I1558-N1558)</x:f>
        <x:v>1150.1769199178646</x:v>
      </x:c>
      <x:c r="P1558" s="7" t="n">
        <x:f>MAX(0,N1558-F1558-I1558)</x:f>
        <x:v>0</x:v>
      </x:c>
      <x:c r="Q1558" s="7" t="n">
        <x:f>MAX(0,G1558+J1558-P1558)</x:f>
        <x:v>0</x:v>
      </x:c>
      <x:c r="R1558" s="7" t="n">
        <x:f>M1558+MAX(0,K1558-MAX(0,P1558-G1558-J1558))</x:f>
        <x:v>0</x:v>
      </x:c>
      <x:c r="S1558" s="7" t="n">
        <x:f>SUM(O1558,Q1558,R1558)</x:f>
        <x:v>1150.1769199178646</x:v>
      </x:c>
      <x:c r="T1558" s="14" t="n">
        <x:f>'Inventory detail'!T432</x:f>
        <x:v>0.1674</x:v>
      </x:c>
      <x:c r="U1558" s="14" t="n">
        <x:f>'Inventory detail'!U432</x:f>
        <x:v>0.163982</x:v>
      </x:c>
      <x:c r="V1558" s="9" t="n">
        <x:f>O1558*T1558</x:f>
        <x:v>192.53961639425052</x:v>
      </x:c>
      <x:c r="W1558" s="9" t="n">
        <x:f>Q1558*T1558</x:f>
        <x:v>0</x:v>
      </x:c>
      <x:c r="X1558" s="9" t="n">
        <x:f>R1558*T1558</x:f>
        <x:v>0</x:v>
      </x:c>
      <x:c r="Y1558" s="9" t="n">
        <x:f>S1558*T1558</x:f>
        <x:v>192.53961639425052</x:v>
      </x:c>
      <x:c r="Z1558" s="9" t="n">
        <x:f>IF(ISNUMBER(U1558),S1558*(U1558-T1558),"n.a.")</x:f>
        <x:v>-3.931304712279266</x:v>
      </x:c>
      <x:c r="AA1558" s="9" t="n">
        <x:f>IF(ISNUMBER(U1558),Y1558,0)</x:f>
        <x:v>192.53961639425052</x:v>
      </x:c>
      <x:c r="AB1558" s="7" t="n">
        <x:f>MAX(0,L1558-SUM(F1558:K1558))</x:f>
        <x:v>0</x:v>
      </x:c>
    </x:row>
    <x:row r="1559" ht="22" customHeight="1">
      <x:c r="A1559" s="18" t="n">
        <x:f>Summary!D$41</x:f>
        <x:v>46357</x:v>
      </x:c>
      <x:c r="B1559" s="2" t="str">
        <x:f>'Inventory detail'!A433</x:f>
        <x:v>COIL</x:v>
      </x:c>
      <x:c r="C1559" s="2" t="str">
        <x:f>'Inventory detail'!B433</x:f>
        <x:v>60</x:v>
      </x:c>
      <x:c r="D1559" s="2" t="str">
        <x:f>'Inventory detail'!C433</x:f>
        <x:v>16NAV12-4</x:v>
      </x:c>
      <x:c r="E1559" s="10" t="n">
        <x:f>A433</x:f>
        <x:v>46327</x:v>
      </x:c>
      <x:c r="F1559" s="7" t="n">
        <x:f>O433</x:f>
        <x:v>1400</x:v>
      </x:c>
      <x:c r="G1559" s="7" t="n">
        <x:f>Q433</x:f>
        <x:v>0</x:v>
      </x:c>
      <x:c r="H1559" s="7" t="n">
        <x:f>R433</x:f>
        <x:v>4.7937577002053615</x:v>
      </x:c>
      <x:c r="I1559" s="7" t="n">
        <x:f>SUMIFS('PO detail'!$W$1151:$W$1151,'PO detail'!$V$1151:$V$1151,"&gt;="&amp;E1559,'PO detail'!$V$1151:$V$1151,"&lt;"&amp;A1559)</x:f>
        <x:v>0</x:v>
      </x:c>
      <x:c r="J1559" s="7" t="n">
        <x:f>SUMIFS('PO detail'!$X$1151:$X$1151,'PO detail'!$V$1151:$V$1151,"&gt;="&amp;E1559,'PO detail'!$V$1151:$V$1151,"&lt;"&amp;A1559)</x:f>
        <x:v>0</x:v>
      </x:c>
      <x:c r="K1559" s="7" t="n">
        <x:f>SUMIFS('PO detail'!$Y$1151:$Y$1151,'PO detail'!$V$1151:$V$1151,"&gt;="&amp;E1559,'PO detail'!$V$1151:$V$1151,"&lt;"&amp;A1559)</x:f>
        <x:v>0</x:v>
      </x:c>
      <x:c r="L1559" s="7" t="n">
        <x:f>'Inventory detail'!F433*Summary!$K$5*(A1559-E1559)/Summary!$K$6</x:f>
        <x:v>254.61683778234084</x:v>
      </x:c>
      <x:c r="M1559" s="7" t="n">
        <x:f>MAX(0,H1559-L1559)</x:f>
        <x:v>0</x:v>
      </x:c>
      <x:c r="N1559" s="7" t="n">
        <x:f>MAX(0,L1559-H1559)</x:f>
        <x:v>249.82308008213548</x:v>
      </x:c>
      <x:c r="O1559" s="7" t="n">
        <x:f>MAX(0,F1559+I1559-N1559)</x:f>
        <x:v>1150.1769199178646</x:v>
      </x:c>
      <x:c r="P1559" s="7" t="n">
        <x:f>MAX(0,N1559-F1559-I1559)</x:f>
        <x:v>0</x:v>
      </x:c>
      <x:c r="Q1559" s="7" t="n">
        <x:f>MAX(0,G1559+J1559-P1559)</x:f>
        <x:v>0</x:v>
      </x:c>
      <x:c r="R1559" s="7" t="n">
        <x:f>M1559+MAX(0,K1559-MAX(0,P1559-G1559-J1559))</x:f>
        <x:v>0</x:v>
      </x:c>
      <x:c r="S1559" s="7" t="n">
        <x:f>SUM(O1559,Q1559,R1559)</x:f>
        <x:v>1150.1769199178646</x:v>
      </x:c>
      <x:c r="T1559" s="14" t="n">
        <x:f>'Inventory detail'!T433</x:f>
        <x:v>0.11230000000000001</x:v>
      </x:c>
      <x:c r="U1559" s="14" t="n">
        <x:f>'Inventory detail'!U433</x:f>
        <x:v>0.1099475</x:v>
      </x:c>
      <x:c r="V1559" s="9" t="n">
        <x:f>O1559*T1559</x:f>
        <x:v>129.1648681067762</x:v>
      </x:c>
      <x:c r="W1559" s="9" t="n">
        <x:f>Q1559*T1559</x:f>
        <x:v>0</x:v>
      </x:c>
      <x:c r="X1559" s="9" t="n">
        <x:f>R1559*T1559</x:f>
        <x:v>0</x:v>
      </x:c>
      <x:c r="Y1559" s="9" t="n">
        <x:f>S1559*T1559</x:f>
        <x:v>129.1648681067762</x:v>
      </x:c>
      <x:c r="Z1559" s="9" t="n">
        <x:f>IF(ISNUMBER(U1559),S1559*(U1559-T1559),"n.a.")</x:f>
        <x:v>-2.705791204106785</x:v>
      </x:c>
      <x:c r="AA1559" s="9" t="n">
        <x:f>IF(ISNUMBER(U1559),Y1559,0)</x:f>
        <x:v>129.1648681067762</x:v>
      </x:c>
      <x:c r="AB1559" s="7" t="n">
        <x:f>MAX(0,L1559-SUM(F1559:K1559))</x:f>
        <x:v>0</x:v>
      </x:c>
    </x:row>
    <x:row r="1560" ht="22" customHeight="1">
      <x:c r="A1560" s="18" t="n">
        <x:f>Summary!D$41</x:f>
        <x:v>46357</x:v>
      </x:c>
      <x:c r="B1560" s="2" t="str">
        <x:f>'Inventory detail'!A434</x:f>
        <x:v>POUC</x:v>
      </x:c>
      <x:c r="C1560" s="2" t="str">
        <x:f>'Inventory detail'!B434</x:f>
        <x:v>10</x:v>
      </x:c>
      <x:c r="D1560" s="2" t="str">
        <x:f>'Inventory detail'!C434</x:f>
        <x:v>SJUM7</x:v>
      </x:c>
      <x:c r="E1560" s="10" t="n">
        <x:f>A434</x:f>
        <x:v>46327</x:v>
      </x:c>
      <x:c r="F1560" s="7" t="n">
        <x:f>O434</x:f>
        <x:v>0</x:v>
      </x:c>
      <x:c r="G1560" s="7" t="n">
        <x:f>Q434</x:f>
        <x:v>0</x:v>
      </x:c>
      <x:c r="H1560" s="7" t="n">
        <x:f>R434</x:f>
        <x:v>5804.793757700206</x:v>
      </x:c>
      <x:c r="I1560" s="7" t="n">
        <x:f>0</x:f>
        <x:v>0</x:v>
      </x:c>
      <x:c r="J1560" s="7" t="n">
        <x:f>0</x:f>
        <x:v>0</x:v>
      </x:c>
      <x:c r="K1560" s="7" t="n">
        <x:f>0</x:f>
        <x:v>0</x:v>
      </x:c>
      <x:c r="L1560" s="7" t="n">
        <x:f>'Inventory detail'!F434*Summary!$K$5*(A1560-E1560)/Summary!$K$6</x:f>
        <x:v>254.61683778234084</x:v>
      </x:c>
      <x:c r="M1560" s="7" t="n">
        <x:f>MAX(0,H1560-L1560)</x:f>
        <x:v>5550.176919917865</x:v>
      </x:c>
      <x:c r="N1560" s="7" t="n">
        <x:f>MAX(0,L1560-H1560)</x:f>
        <x:v>0</x:v>
      </x:c>
      <x:c r="O1560" s="7" t="n">
        <x:f>MAX(0,F1560+I1560-N1560)</x:f>
        <x:v>0</x:v>
      </x:c>
      <x:c r="P1560" s="7" t="n">
        <x:f>MAX(0,N1560-F1560-I1560)</x:f>
        <x:v>0</x:v>
      </x:c>
      <x:c r="Q1560" s="7" t="n">
        <x:f>MAX(0,G1560+J1560-P1560)</x:f>
        <x:v>0</x:v>
      </x:c>
      <x:c r="R1560" s="7" t="n">
        <x:f>M1560+MAX(0,K1560-MAX(0,P1560-G1560-J1560))</x:f>
        <x:v>5550.176919917865</x:v>
      </x:c>
      <x:c r="S1560" s="7" t="n">
        <x:f>SUM(O1560,Q1560,R1560)</x:f>
        <x:v>5550.176919917865</x:v>
      </x:c>
      <x:c r="T1560" s="14" t="n">
        <x:f>'Inventory detail'!T434</x:f>
        <x:v>0.016399999999999998</x:v>
      </x:c>
      <x:c r="U1560" s="14" t="n">
        <x:f>'Inventory detail'!U434</x:f>
        <x:v>0.017985</x:v>
      </x:c>
      <x:c r="V1560" s="9" t="n">
        <x:f>O1560*T1560</x:f>
        <x:v>0</x:v>
      </x:c>
      <x:c r="W1560" s="9" t="n">
        <x:f>Q1560*T1560</x:f>
        <x:v>0</x:v>
      </x:c>
      <x:c r="X1560" s="9" t="n">
        <x:f>R1560*T1560</x:f>
        <x:v>91.02290148665298</x:v>
      </x:c>
      <x:c r="Y1560" s="9" t="n">
        <x:f>S1560*T1560</x:f>
        <x:v>91.02290148665298</x:v>
      </x:c>
      <x:c r="Z1560" s="9" t="n">
        <x:f>IF(ISNUMBER(U1560),S1560*(U1560-T1560),"n.a.")</x:f>
        <x:v>8.797030418069834</x:v>
      </x:c>
      <x:c r="AA1560" s="9" t="n">
        <x:f>IF(ISNUMBER(U1560),Y1560,0)</x:f>
        <x:v>91.02290148665298</x:v>
      </x:c>
      <x:c r="AB1560" s="7" t="n">
        <x:f>MAX(0,L1560-SUM(F1560:K1560))</x:f>
        <x:v>0</x:v>
      </x:c>
    </x:row>
    <x:row r="1561" ht="22" customHeight="1">
      <x:c r="A1561" s="18" t="n">
        <x:f>Summary!D$41</x:f>
        <x:v>46357</x:v>
      </x:c>
      <x:c r="B1561" s="2" t="str">
        <x:f>'Inventory detail'!A435</x:f>
        <x:v>POUC</x:v>
      </x:c>
      <x:c r="C1561" s="2" t="str">
        <x:f>'Inventory detail'!B435</x:f>
        <x:v>60</x:v>
      </x:c>
      <x:c r="D1561" s="2" t="str">
        <x:f>'Inventory detail'!C435</x:f>
        <x:v>LUGWO7</x:v>
      </x:c>
      <x:c r="E1561" s="10" t="n">
        <x:f>A435</x:f>
        <x:v>46327</x:v>
      </x:c>
      <x:c r="F1561" s="7" t="n">
        <x:f>O435</x:f>
        <x:v>15000</x:v>
      </x:c>
      <x:c r="G1561" s="7" t="n">
        <x:f>Q435</x:f>
        <x:v>0</x:v>
      </x:c>
      <x:c r="H1561" s="7" t="n">
        <x:f>R435</x:f>
        <x:v>304.79375770020533</x:v>
      </x:c>
      <x:c r="I1561" s="7" t="n">
        <x:f>SUMIFS('PO detail'!$W$1806:$W$1806,'PO detail'!$V$1806:$V$1806,"&gt;="&amp;E1561,'PO detail'!$V$1806:$V$1806,"&lt;"&amp;A1561)</x:f>
        <x:v>0</x:v>
      </x:c>
      <x:c r="J1561" s="7" t="n">
        <x:f>SUMIFS('PO detail'!$X$1806:$X$1806,'PO detail'!$V$1806:$V$1806,"&gt;="&amp;E1561,'PO detail'!$V$1806:$V$1806,"&lt;"&amp;A1561)</x:f>
        <x:v>0</x:v>
      </x:c>
      <x:c r="K1561" s="7" t="n">
        <x:f>SUMIFS('PO detail'!$Y$1806:$Y$1806,'PO detail'!$V$1806:$V$1806,"&gt;="&amp;E1561,'PO detail'!$V$1806:$V$1806,"&lt;"&amp;A1561)</x:f>
        <x:v>0</x:v>
      </x:c>
      <x:c r="L1561" s="7" t="n">
        <x:f>'Inventory detail'!F435*Summary!$K$5*(A1561-E1561)/Summary!$K$6</x:f>
        <x:v>254.61683778234084</x:v>
      </x:c>
      <x:c r="M1561" s="7" t="n">
        <x:f>MAX(0,H1561-L1561)</x:f>
        <x:v>50.176919917864495</x:v>
      </x:c>
      <x:c r="N1561" s="7" t="n">
        <x:f>MAX(0,L1561-H1561)</x:f>
        <x:v>0</x:v>
      </x:c>
      <x:c r="O1561" s="7" t="n">
        <x:f>MAX(0,F1561+I1561-N1561)</x:f>
        <x:v>15000</x:v>
      </x:c>
      <x:c r="P1561" s="7" t="n">
        <x:f>MAX(0,N1561-F1561-I1561)</x:f>
        <x:v>0</x:v>
      </x:c>
      <x:c r="Q1561" s="7" t="n">
        <x:f>MAX(0,G1561+J1561-P1561)</x:f>
        <x:v>0</x:v>
      </x:c>
      <x:c r="R1561" s="7" t="n">
        <x:f>M1561+MAX(0,K1561-MAX(0,P1561-G1561-J1561))</x:f>
        <x:v>50.176919917864495</x:v>
      </x:c>
      <x:c r="S1561" s="7" t="n">
        <x:f>SUM(O1561,Q1561,R1561)</x:f>
        <x:v>15050.176919917865</x:v>
      </x:c>
      <x:c r="T1561" s="14" t="n">
        <x:f>'Inventory detail'!T435</x:f>
        <x:v>0.0109</x:v>
      </x:c>
      <x:c r="U1561" s="14" t="n">
        <x:f>'Inventory detail'!U435</x:f>
        <x:v>0.01188</x:v>
      </x:c>
      <x:c r="V1561" s="9" t="n">
        <x:f>O1561*T1561</x:f>
        <x:v>163.5</x:v>
      </x:c>
      <x:c r="W1561" s="9" t="n">
        <x:f>Q1561*T1561</x:f>
        <x:v>0</x:v>
      </x:c>
      <x:c r="X1561" s="9" t="n">
        <x:f>R1561*T1561</x:f>
        <x:v>0.546928427104723</x:v>
      </x:c>
      <x:c r="Y1561" s="9" t="n">
        <x:f>S1561*T1561</x:f>
        <x:v>164.04692842710472</x:v>
      </x:c>
      <x:c r="Z1561" s="9" t="n">
        <x:f>IF(ISNUMBER(U1561),S1561*(U1561-T1561),"n.a.")</x:f>
        <x:v>14.749173381519508</x:v>
      </x:c>
      <x:c r="AA1561" s="9" t="n">
        <x:f>IF(ISNUMBER(U1561),Y1561,0)</x:f>
        <x:v>164.04692842710472</x:v>
      </x:c>
      <x:c r="AB1561" s="7" t="n">
        <x:f>MAX(0,L1561-SUM(F1561:K1561))</x:f>
        <x:v>0</x:v>
      </x:c>
    </x:row>
    <x:row r="1562" ht="22" customHeight="1">
      <x:c r="A1562" s="18" t="n">
        <x:f>Summary!D$41</x:f>
        <x:v>46357</x:v>
      </x:c>
      <x:c r="B1562" s="2" t="str">
        <x:f>'Inventory detail'!A436</x:f>
        <x:v>COIL</x:v>
      </x:c>
      <x:c r="C1562" s="2" t="str">
        <x:f>'Inventory detail'!B436</x:f>
        <x:v>10</x:v>
      </x:c>
      <x:c r="D1562" s="2" t="str">
        <x:f>'Inventory detail'!C436</x:f>
        <x:v>10RED12-4</x:v>
      </x:c>
      <x:c r="E1562" s="10" t="n">
        <x:f>A436</x:f>
        <x:v>46327</x:v>
      </x:c>
      <x:c r="F1562" s="7" t="n">
        <x:f>O436</x:f>
        <x:v>2111.088295687885</x:v>
      </x:c>
      <x:c r="G1562" s="7" t="n">
        <x:f>Q436</x:f>
        <x:v>0</x:v>
      </x:c>
      <x:c r="H1562" s="7" t="n">
        <x:f>R436</x:f>
        <x:v>0</x:v>
      </x:c>
      <x:c r="I1562" s="7" t="n">
        <x:f>SUMIFS('PO detail'!$W$43:$W$44,'PO detail'!$V$43:$V$44,"&gt;="&amp;E1562,'PO detail'!$V$43:$V$44,"&lt;"&amp;A1562)</x:f>
        <x:v>0</x:v>
      </x:c>
      <x:c r="J1562" s="7" t="n">
        <x:f>SUMIFS('PO detail'!$X$43:$X$44,'PO detail'!$V$43:$V$44,"&gt;="&amp;E1562,'PO detail'!$V$43:$V$44,"&lt;"&amp;A1562)</x:f>
        <x:v>0</x:v>
      </x:c>
      <x:c r="K1562" s="7" t="n">
        <x:f>SUMIFS('PO detail'!$Y$43:$Y$44,'PO detail'!$V$43:$V$44,"&gt;="&amp;E1562,'PO detail'!$V$43:$V$44,"&lt;"&amp;A1562)</x:f>
        <x:v>0</x:v>
      </x:c>
      <x:c r="L1562" s="7" t="n">
        <x:f>'Inventory detail'!F436*Summary!$K$5*(A1562-E1562)/Summary!$K$6</x:f>
        <x:v>246.4065708418891</x:v>
      </x:c>
      <x:c r="M1562" s="7" t="n">
        <x:f>MAX(0,H1562-L1562)</x:f>
        <x:v>0</x:v>
      </x:c>
      <x:c r="N1562" s="7" t="n">
        <x:f>MAX(0,L1562-H1562)</x:f>
        <x:v>246.4065708418891</x:v>
      </x:c>
      <x:c r="O1562" s="7" t="n">
        <x:f>MAX(0,F1562+I1562-N1562)</x:f>
        <x:v>1864.6817248459959</x:v>
      </x:c>
      <x:c r="P1562" s="7" t="n">
        <x:f>MAX(0,N1562-F1562-I1562)</x:f>
        <x:v>0</x:v>
      </x:c>
      <x:c r="Q1562" s="7" t="n">
        <x:f>MAX(0,G1562+J1562-P1562)</x:f>
        <x:v>0</x:v>
      </x:c>
      <x:c r="R1562" s="7" t="n">
        <x:f>M1562+MAX(0,K1562-MAX(0,P1562-G1562-J1562))</x:f>
        <x:v>0</x:v>
      </x:c>
      <x:c r="S1562" s="7" t="n">
        <x:f>SUM(O1562,Q1562,R1562)</x:f>
        <x:v>1864.6817248459959</x:v>
      </x:c>
      <x:c r="T1562" s="14" t="n">
        <x:f>'Inventory detail'!T436</x:f>
        <x:v>0.0584</x:v>
      </x:c>
      <x:c r="U1562" s="14" t="n">
        <x:f>'Inventory detail'!U436</x:f>
        <x:v>0.057239</x:v>
      </x:c>
      <x:c r="V1562" s="9" t="n">
        <x:f>O1562*T1562</x:f>
        <x:v>108.89741273100616</x:v>
      </x:c>
      <x:c r="W1562" s="9" t="n">
        <x:f>Q1562*T1562</x:f>
        <x:v>0</x:v>
      </x:c>
      <x:c r="X1562" s="9" t="n">
        <x:f>R1562*T1562</x:f>
        <x:v>0</x:v>
      </x:c>
      <x:c r="Y1562" s="9" t="n">
        <x:f>S1562*T1562</x:f>
        <x:v>108.89741273100616</x:v>
      </x:c>
      <x:c r="Z1562" s="9" t="n">
        <x:f>IF(ISNUMBER(U1562),S1562*(U1562-T1562),"n.a.")</x:f>
        <x:v>-2.1648954825462057</x:v>
      </x:c>
      <x:c r="AA1562" s="9" t="n">
        <x:f>IF(ISNUMBER(U1562),Y1562,0)</x:f>
        <x:v>108.89741273100616</x:v>
      </x:c>
      <x:c r="AB1562" s="7" t="n">
        <x:f>MAX(0,L1562-SUM(F1562:K1562))</x:f>
        <x:v>0</x:v>
      </x:c>
    </x:row>
    <x:row r="1563" ht="22" customHeight="1">
      <x:c r="A1563" s="18" t="n">
        <x:f>Summary!D$41</x:f>
        <x:v>46357</x:v>
      </x:c>
      <x:c r="B1563" s="2" t="str">
        <x:f>'Inventory detail'!A437</x:f>
        <x:v>COIL</x:v>
      </x:c>
      <x:c r="C1563" s="2" t="str">
        <x:f>'Inventory detail'!B437</x:f>
        <x:v>10</x:v>
      </x:c>
      <x:c r="D1563" s="2" t="str">
        <x:f>'Inventory detail'!C437</x:f>
        <x:v>32WHT12-4</x:v>
      </x:c>
      <x:c r="E1563" s="10" t="n">
        <x:f>A437</x:f>
        <x:v>46327</x:v>
      </x:c>
      <x:c r="F1563" s="7" t="n">
        <x:f>O437</x:f>
        <x:v>2011.088295687885</x:v>
      </x:c>
      <x:c r="G1563" s="7" t="n">
        <x:f>Q437</x:f>
        <x:v>0</x:v>
      </x:c>
      <x:c r="H1563" s="7" t="n">
        <x:f>R437</x:f>
        <x:v>0</x:v>
      </x:c>
      <x:c r="I1563" s="7" t="n">
        <x:f>SUMIFS('PO detail'!$W$400:$W$400,'PO detail'!$V$400:$V$400,"&gt;="&amp;E1563,'PO detail'!$V$400:$V$400,"&lt;"&amp;A1563)</x:f>
        <x:v>0</x:v>
      </x:c>
      <x:c r="J1563" s="7" t="n">
        <x:f>SUMIFS('PO detail'!$X$400:$X$400,'PO detail'!$V$400:$V$400,"&gt;="&amp;E1563,'PO detail'!$V$400:$V$400,"&lt;"&amp;A1563)</x:f>
        <x:v>0</x:v>
      </x:c>
      <x:c r="K1563" s="7" t="n">
        <x:f>SUMIFS('PO detail'!$Y$400:$Y$400,'PO detail'!$V$400:$V$400,"&gt;="&amp;E1563,'PO detail'!$V$400:$V$400,"&lt;"&amp;A1563)</x:f>
        <x:v>0</x:v>
      </x:c>
      <x:c r="L1563" s="7" t="n">
        <x:f>'Inventory detail'!F437*Summary!$K$5*(A1563-E1563)/Summary!$K$6</x:f>
        <x:v>246.4065708418891</x:v>
      </x:c>
      <x:c r="M1563" s="7" t="n">
        <x:f>MAX(0,H1563-L1563)</x:f>
        <x:v>0</x:v>
      </x:c>
      <x:c r="N1563" s="7" t="n">
        <x:f>MAX(0,L1563-H1563)</x:f>
        <x:v>246.4065708418891</x:v>
      </x:c>
      <x:c r="O1563" s="7" t="n">
        <x:f>MAX(0,F1563+I1563-N1563)</x:f>
        <x:v>1764.6817248459959</x:v>
      </x:c>
      <x:c r="P1563" s="7" t="n">
        <x:f>MAX(0,N1563-F1563-I1563)</x:f>
        <x:v>0</x:v>
      </x:c>
      <x:c r="Q1563" s="7" t="n">
        <x:f>MAX(0,G1563+J1563-P1563)</x:f>
        <x:v>0</x:v>
      </x:c>
      <x:c r="R1563" s="7" t="n">
        <x:f>M1563+MAX(0,K1563-MAX(0,P1563-G1563-J1563))</x:f>
        <x:v>0</x:v>
      </x:c>
      <x:c r="S1563" s="7" t="n">
        <x:f>SUM(O1563,Q1563,R1563)</x:f>
        <x:v>1764.6817248459959</x:v>
      </x:c>
      <x:c r="T1563" s="14" t="n">
        <x:f>'Inventory detail'!T437</x:f>
        <x:v>0.2647</x:v>
      </x:c>
      <x:c r="U1563" s="14" t="n">
        <x:f>'Inventory detail'!U437</x:f>
        <x:v>0.2593435</x:v>
      </x:c>
      <x:c r="V1563" s="9" t="n">
        <x:f>O1563*T1563</x:f>
        <x:v>467.11125256673506</x:v>
      </x:c>
      <x:c r="W1563" s="9" t="n">
        <x:f>Q1563*T1563</x:f>
        <x:v>0</x:v>
      </x:c>
      <x:c r="X1563" s="9" t="n">
        <x:f>R1563*T1563</x:f>
        <x:v>0</x:v>
      </x:c>
      <x:c r="Y1563" s="9" t="n">
        <x:f>S1563*T1563</x:f>
        <x:v>467.11125256673506</x:v>
      </x:c>
      <x:c r="Z1563" s="9" t="n">
        <x:f>IF(ISNUMBER(U1563),S1563*(U1563-T1563),"n.a.")</x:f>
        <x:v>-9.452517659137552</x:v>
      </x:c>
      <x:c r="AA1563" s="9" t="n">
        <x:f>IF(ISNUMBER(U1563),Y1563,0)</x:f>
        <x:v>467.11125256673506</x:v>
      </x:c>
      <x:c r="AB1563" s="7" t="n">
        <x:f>MAX(0,L1563-SUM(F1563:K1563))</x:f>
        <x:v>0</x:v>
      </x:c>
    </x:row>
    <x:row r="1564" ht="22" customHeight="1">
      <x:c r="A1564" s="18" t="n">
        <x:f>Summary!D$41</x:f>
        <x:v>46357</x:v>
      </x:c>
      <x:c r="B1564" s="2" t="str">
        <x:f>'Inventory detail'!A438</x:f>
        <x:v>POUC</x:v>
      </x:c>
      <x:c r="C1564" s="2" t="str">
        <x:f>'Inventory detail'!B438</x:f>
        <x:v>10</x:v>
      </x:c>
      <x:c r="D1564" s="2" t="str">
        <x:f>'Inventory detail'!C438</x:f>
        <x:v>MLMEN3</x:v>
      </x:c>
      <x:c r="E1564" s="10" t="n">
        <x:f>A438</x:f>
        <x:v>46327</x:v>
      </x:c>
      <x:c r="F1564" s="7" t="n">
        <x:f>O438</x:f>
        <x:v>0</x:v>
      </x:c>
      <x:c r="G1564" s="7" t="n">
        <x:f>Q438</x:f>
        <x:v>0</x:v>
      </x:c>
      <x:c r="H1564" s="7" t="n">
        <x:f>R438</x:f>
        <x:v>0</x:v>
      </x:c>
      <x:c r="I1564" s="7" t="n">
        <x:f>SUMIFS('PO detail'!$W$1570:$W$1570,'PO detail'!$V$1570:$V$1570,"&gt;="&amp;E1564,'PO detail'!$V$1570:$V$1570,"&lt;"&amp;A1564)</x:f>
        <x:v>0</x:v>
      </x:c>
      <x:c r="J1564" s="7" t="n">
        <x:f>SUMIFS('PO detail'!$X$1570:$X$1570,'PO detail'!$V$1570:$V$1570,"&gt;="&amp;E1564,'PO detail'!$V$1570:$V$1570,"&lt;"&amp;A1564)</x:f>
        <x:v>5000</x:v>
      </x:c>
      <x:c r="K1564" s="7" t="n">
        <x:f>SUMIFS('PO detail'!$Y$1570:$Y$1570,'PO detail'!$V$1570:$V$1570,"&gt;="&amp;E1564,'PO detail'!$V$1570:$V$1570,"&lt;"&amp;A1564)</x:f>
        <x:v>0</x:v>
      </x:c>
      <x:c r="L1564" s="7" t="n">
        <x:f>'Inventory detail'!F438*Summary!$K$5*(A1564-E1564)/Summary!$K$6</x:f>
        <x:v>246.4065708418891</x:v>
      </x:c>
      <x:c r="M1564" s="7" t="n">
        <x:f>MAX(0,H1564-L1564)</x:f>
        <x:v>0</x:v>
      </x:c>
      <x:c r="N1564" s="7" t="n">
        <x:f>MAX(0,L1564-H1564)</x:f>
        <x:v>246.4065708418891</x:v>
      </x:c>
      <x:c r="O1564" s="7" t="n">
        <x:f>MAX(0,F1564+I1564-N1564)</x:f>
        <x:v>0</x:v>
      </x:c>
      <x:c r="P1564" s="7" t="n">
        <x:f>MAX(0,N1564-F1564-I1564)</x:f>
        <x:v>246.4065708418891</x:v>
      </x:c>
      <x:c r="Q1564" s="7" t="n">
        <x:f>MAX(0,G1564+J1564-P1564)</x:f>
        <x:v>4753.593429158111</x:v>
      </x:c>
      <x:c r="R1564" s="7" t="n">
        <x:f>M1564+MAX(0,K1564-MAX(0,P1564-G1564-J1564))</x:f>
        <x:v>0</x:v>
      </x:c>
      <x:c r="S1564" s="7" t="n">
        <x:f>SUM(O1564,Q1564,R1564)</x:f>
        <x:v>4753.593429158111</x:v>
      </x:c>
      <x:c r="T1564" s="14" t="n">
        <x:f>'Inventory detail'!T438</x:f>
        <x:v>0.1739</x:v>
      </x:c>
      <x:c r="U1564" s="14" t="n">
        <x:f>'Inventory detail'!U438</x:f>
        <x:v>0.255915</x:v>
      </x:c>
      <x:c r="V1564" s="9" t="n">
        <x:f>O1564*T1564</x:f>
        <x:v>0</x:v>
      </x:c>
      <x:c r="W1564" s="9" t="n">
        <x:f>Q1564*T1564</x:f>
        <x:v>826.6498973305954</x:v>
      </x:c>
      <x:c r="X1564" s="9" t="n">
        <x:f>R1564*T1564</x:f>
        <x:v>0</x:v>
      </x:c>
      <x:c r="Y1564" s="9" t="n">
        <x:f>S1564*T1564</x:f>
        <x:v>826.6498973305954</x:v>
      </x:c>
      <x:c r="Z1564" s="9" t="n">
        <x:f>IF(ISNUMBER(U1564),S1564*(U1564-T1564),"n.a.")</x:f>
        <x:v>389.86596509240246</x:v>
      </x:c>
      <x:c r="AA1564" s="9" t="n">
        <x:f>IF(ISNUMBER(U1564),Y1564,0)</x:f>
        <x:v>826.6498973305954</x:v>
      </x:c>
      <x:c r="AB1564" s="7" t="n">
        <x:f>MAX(0,L1564-SUM(F1564:K1564))</x:f>
        <x:v>0</x:v>
      </x:c>
    </x:row>
    <x:row r="1565" ht="22" customHeight="1">
      <x:c r="A1565" s="18" t="n">
        <x:f>Summary!D$41</x:f>
        <x:v>46357</x:v>
      </x:c>
      <x:c r="B1565" s="2" t="str">
        <x:f>'Inventory detail'!A439</x:f>
        <x:v>WIRE</x:v>
      </x:c>
      <x:c r="C1565" s="2" t="str">
        <x:f>'Inventory detail'!B439</x:f>
        <x:v>60</x:v>
      </x:c>
      <x:c r="D1565" s="2" t="str">
        <x:f>'Inventory detail'!C439</x:f>
        <x:v>DL078GOLD</x:v>
      </x:c>
      <x:c r="E1565" s="10" t="n">
        <x:f>A439</x:f>
        <x:v>46327</x:v>
      </x:c>
      <x:c r="F1565" s="7" t="n">
        <x:f>O439</x:f>
        <x:v>0</x:v>
      </x:c>
      <x:c r="G1565" s="7" t="n">
        <x:f>Q439</x:f>
        <x:v>0</x:v>
      </x:c>
      <x:c r="H1565" s="7" t="n">
        <x:f>R439</x:f>
        <x:v>311.088295687885</x:v>
      </x:c>
      <x:c r="I1565" s="7" t="n">
        <x:f>0</x:f>
        <x:v>0</x:v>
      </x:c>
      <x:c r="J1565" s="7" t="n">
        <x:f>0</x:f>
        <x:v>0</x:v>
      </x:c>
      <x:c r="K1565" s="7" t="n">
        <x:f>0</x:f>
        <x:v>0</x:v>
      </x:c>
      <x:c r="L1565" s="7" t="n">
        <x:f>'Inventory detail'!F439*Summary!$K$5*(A1565-E1565)/Summary!$K$6</x:f>
        <x:v>246.4065708418891</x:v>
      </x:c>
      <x:c r="M1565" s="7" t="n">
        <x:f>MAX(0,H1565-L1565)</x:f>
        <x:v>64.68172484599592</x:v>
      </x:c>
      <x:c r="N1565" s="7" t="n">
        <x:f>MAX(0,L1565-H1565)</x:f>
        <x:v>0</x:v>
      </x:c>
      <x:c r="O1565" s="7" t="n">
        <x:f>MAX(0,F1565+I1565-N1565)</x:f>
        <x:v>0</x:v>
      </x:c>
      <x:c r="P1565" s="7" t="n">
        <x:f>MAX(0,N1565-F1565-I1565)</x:f>
        <x:v>0</x:v>
      </x:c>
      <x:c r="Q1565" s="7" t="n">
        <x:f>MAX(0,G1565+J1565-P1565)</x:f>
        <x:v>0</x:v>
      </x:c>
      <x:c r="R1565" s="7" t="n">
        <x:f>M1565+MAX(0,K1565-MAX(0,P1565-G1565-J1565))</x:f>
        <x:v>64.68172484599592</x:v>
      </x:c>
      <x:c r="S1565" s="7" t="n">
        <x:f>SUM(O1565,Q1565,R1565)</x:f>
        <x:v>64.68172484599592</x:v>
      </x:c>
      <x:c r="T1565" s="14" t="n">
        <x:f>'Inventory detail'!T439</x:f>
        <x:v>0.16329999999999997</x:v>
      </x:c>
      <x:c r="U1565" s="14" t="n">
        <x:f>'Inventory detail'!U439</x:f>
        <x:v>0.16329999999999997</x:v>
      </x:c>
      <x:c r="V1565" s="9" t="n">
        <x:f>O1565*T1565</x:f>
        <x:v>0</x:v>
      </x:c>
      <x:c r="W1565" s="9" t="n">
        <x:f>Q1565*T1565</x:f>
        <x:v>0</x:v>
      </x:c>
      <x:c r="X1565" s="9" t="n">
        <x:f>R1565*T1565</x:f>
        <x:v>10.562525667351132</x:v>
      </x:c>
      <x:c r="Y1565" s="9" t="n">
        <x:f>S1565*T1565</x:f>
        <x:v>10.562525667351132</x:v>
      </x:c>
      <x:c r="Z1565" s="9" t="n">
        <x:f>IF(ISNUMBER(U1565),S1565*(U1565-T1565),"n.a.")</x:f>
        <x:v>0</x:v>
      </x:c>
      <x:c r="AA1565" s="9" t="n">
        <x:f>IF(ISNUMBER(U1565),Y1565,0)</x:f>
        <x:v>10.562525667351132</x:v>
      </x:c>
      <x:c r="AB1565" s="7" t="n">
        <x:f>MAX(0,L1565-SUM(F1565:K1565))</x:f>
        <x:v>0</x:v>
      </x:c>
    </x:row>
    <x:row r="1566" ht="22" customHeight="1">
      <x:c r="A1566" s="18" t="n">
        <x:f>Summary!D$41</x:f>
        <x:v>46357</x:v>
      </x:c>
      <x:c r="B1566" s="2" t="str">
        <x:f>'Inventory detail'!A440</x:f>
        <x:v>COIL</x:v>
      </x:c>
      <x:c r="C1566" s="2" t="str">
        <x:f>'Inventory detail'!B440</x:f>
        <x:v>10</x:v>
      </x:c>
      <x:c r="D1566" s="2" t="str">
        <x:f>'Inventory detail'!C440</x:f>
        <x:v>22BLK36-4</x:v>
      </x:c>
      <x:c r="E1566" s="10" t="n">
        <x:f>A440</x:f>
        <x:v>46327</x:v>
      </x:c>
      <x:c r="F1566" s="7" t="n">
        <x:f>O440</x:f>
        <x:v>1417.3828336755646</x:v>
      </x:c>
      <x:c r="G1566" s="7" t="n">
        <x:f>Q440</x:f>
        <x:v>0</x:v>
      </x:c>
      <x:c r="H1566" s="7" t="n">
        <x:f>R440</x:f>
        <x:v>0</x:v>
      </x:c>
      <x:c r="I1566" s="7" t="n">
        <x:f>SUMIFS('PO detail'!$W$314:$W$318,'PO detail'!$V$314:$V$318,"&gt;="&amp;E1566,'PO detail'!$V$314:$V$318,"&lt;"&amp;A1566)</x:f>
        <x:v>0</x:v>
      </x:c>
      <x:c r="J1566" s="7" t="n">
        <x:f>SUMIFS('PO detail'!$X$314:$X$318,'PO detail'!$V$314:$V$318,"&gt;="&amp;E1566,'PO detail'!$V$314:$V$318,"&lt;"&amp;A1566)</x:f>
        <x:v>0</x:v>
      </x:c>
      <x:c r="K1566" s="7" t="n">
        <x:f>SUMIFS('PO detail'!$Y$314:$Y$318,'PO detail'!$V$314:$V$318,"&gt;="&amp;E1566,'PO detail'!$V$314:$V$318,"&lt;"&amp;A1566)</x:f>
        <x:v>0</x:v>
      </x:c>
      <x:c r="L1566" s="7" t="n">
        <x:f>'Inventory detail'!F440*Summary!$K$5*(A1566-E1566)/Summary!$K$6</x:f>
        <x:v>238.19630390143735</x:v>
      </x:c>
      <x:c r="M1566" s="7" t="n">
        <x:f>MAX(0,H1566-L1566)</x:f>
        <x:v>0</x:v>
      </x:c>
      <x:c r="N1566" s="7" t="n">
        <x:f>MAX(0,L1566-H1566)</x:f>
        <x:v>238.19630390143735</x:v>
      </x:c>
      <x:c r="O1566" s="7" t="n">
        <x:f>MAX(0,F1566+I1566-N1566)</x:f>
        <x:v>1179.1865297741272</x:v>
      </x:c>
      <x:c r="P1566" s="7" t="n">
        <x:f>MAX(0,N1566-F1566-I1566)</x:f>
        <x:v>0</x:v>
      </x:c>
      <x:c r="Q1566" s="7" t="n">
        <x:f>MAX(0,G1566+J1566-P1566)</x:f>
        <x:v>0</x:v>
      </x:c>
      <x:c r="R1566" s="7" t="n">
        <x:f>M1566+MAX(0,K1566-MAX(0,P1566-G1566-J1566))</x:f>
        <x:v>0</x:v>
      </x:c>
      <x:c r="S1566" s="7" t="n">
        <x:f>SUM(O1566,Q1566,R1566)</x:f>
        <x:v>1179.1865297741272</x:v>
      </x:c>
      <x:c r="T1566" s="14" t="n">
        <x:f>'Inventory detail'!T440</x:f>
        <x:v>0.3826</x:v>
      </x:c>
      <x:c r="U1566" s="14" t="n">
        <x:f>'Inventory detail'!U440</x:f>
        <x:v>0.3749265</x:v>
      </x:c>
      <x:c r="V1566" s="9" t="n">
        <x:f>O1566*T1566</x:f>
        <x:v>451.15676629158105</x:v>
      </x:c>
      <x:c r="W1566" s="9" t="n">
        <x:f>Q1566*T1566</x:f>
        <x:v>0</x:v>
      </x:c>
      <x:c r="X1566" s="9" t="n">
        <x:f>R1566*T1566</x:f>
        <x:v>0</x:v>
      </x:c>
      <x:c r="Y1566" s="9" t="n">
        <x:f>S1566*T1566</x:f>
        <x:v>451.15676629158105</x:v>
      </x:c>
      <x:c r="Z1566" s="9" t="n">
        <x:f>IF(ISNUMBER(U1566),S1566*(U1566-T1566),"n.a.")</x:f>
        <x:v>-9.048487836221765</x:v>
      </x:c>
      <x:c r="AA1566" s="9" t="n">
        <x:f>IF(ISNUMBER(U1566),Y1566,0)</x:f>
        <x:v>451.15676629158105</x:v>
      </x:c>
      <x:c r="AB1566" s="7" t="n">
        <x:f>MAX(0,L1566-SUM(F1566:K1566))</x:f>
        <x:v>0</x:v>
      </x:c>
    </x:row>
    <x:row r="1567" ht="22" customHeight="1">
      <x:c r="A1567" s="18" t="n">
        <x:f>Summary!D$41</x:f>
        <x:v>46357</x:v>
      </x:c>
      <x:c r="B1567" s="2" t="str">
        <x:f>'Inventory detail'!A441</x:f>
        <x:v>COIL</x:v>
      </x:c>
      <x:c r="C1567" s="2" t="str">
        <x:f>'Inventory detail'!B441</x:f>
        <x:v>30</x:v>
      </x:c>
      <x:c r="D1567" s="2" t="str">
        <x:f>'Inventory detail'!C441</x:f>
        <x:v>7BLK36-4</x:v>
      </x:c>
      <x:c r="E1567" s="10" t="n">
        <x:f>A441</x:f>
        <x:v>46327</x:v>
      </x:c>
      <x:c r="F1567" s="7" t="n">
        <x:f>O441</x:f>
        <x:v>0</x:v>
      </x:c>
      <x:c r="G1567" s="7" t="n">
        <x:f>Q441</x:f>
        <x:v>0</x:v>
      </x:c>
      <x:c r="H1567" s="7" t="n">
        <x:f>R441</x:f>
        <x:v>2517.3828336755646</x:v>
      </x:c>
      <x:c r="I1567" s="7" t="n">
        <x:f>0</x:f>
        <x:v>0</x:v>
      </x:c>
      <x:c r="J1567" s="7" t="n">
        <x:f>0</x:f>
        <x:v>0</x:v>
      </x:c>
      <x:c r="K1567" s="7" t="n">
        <x:f>0</x:f>
        <x:v>0</x:v>
      </x:c>
      <x:c r="L1567" s="7" t="n">
        <x:f>'Inventory detail'!F441*Summary!$K$5*(A1567-E1567)/Summary!$K$6</x:f>
        <x:v>238.19630390143735</x:v>
      </x:c>
      <x:c r="M1567" s="7" t="n">
        <x:f>MAX(0,H1567-L1567)</x:f>
        <x:v>2279.1865297741274</x:v>
      </x:c>
      <x:c r="N1567" s="7" t="n">
        <x:f>MAX(0,L1567-H1567)</x:f>
        <x:v>0</x:v>
      </x:c>
      <x:c r="O1567" s="7" t="n">
        <x:f>MAX(0,F1567+I1567-N1567)</x:f>
        <x:v>0</x:v>
      </x:c>
      <x:c r="P1567" s="7" t="n">
        <x:f>MAX(0,N1567-F1567-I1567)</x:f>
        <x:v>0</x:v>
      </x:c>
      <x:c r="Q1567" s="7" t="n">
        <x:f>MAX(0,G1567+J1567-P1567)</x:f>
        <x:v>0</x:v>
      </x:c>
      <x:c r="R1567" s="7" t="n">
        <x:f>M1567+MAX(0,K1567-MAX(0,P1567-G1567-J1567))</x:f>
        <x:v>2279.1865297741274</x:v>
      </x:c>
      <x:c r="S1567" s="7" t="n">
        <x:f>SUM(O1567,Q1567,R1567)</x:f>
        <x:v>2279.1865297741274</x:v>
      </x:c>
      <x:c r="T1567" s="14" t="n">
        <x:f>'Inventory detail'!T441</x:f>
        <x:v>0.1148</x:v>
      </x:c>
      <x:c r="U1567" s="14" t="n">
        <x:f>'Inventory detail'!U441</x:f>
        <x:v>0.11248899999999999</x:v>
      </x:c>
      <x:c r="V1567" s="9" t="n">
        <x:f>O1567*T1567</x:f>
        <x:v>0</x:v>
      </x:c>
      <x:c r="W1567" s="9" t="n">
        <x:f>Q1567*T1567</x:f>
        <x:v>0</x:v>
      </x:c>
      <x:c r="X1567" s="9" t="n">
        <x:f>R1567*T1567</x:f>
        <x:v>261.6506136180698</x:v>
      </x:c>
      <x:c r="Y1567" s="9" t="n">
        <x:f>S1567*T1567</x:f>
        <x:v>261.6506136180698</x:v>
      </x:c>
      <x:c r="Z1567" s="9" t="n">
        <x:f>IF(ISNUMBER(U1567),S1567*(U1567-T1567),"n.a.")</x:f>
        <x:v>-5.267200070308025</x:v>
      </x:c>
      <x:c r="AA1567" s="9" t="n">
        <x:f>IF(ISNUMBER(U1567),Y1567,0)</x:f>
        <x:v>261.6506136180698</x:v>
      </x:c>
      <x:c r="AB1567" s="7" t="n">
        <x:f>MAX(0,L1567-SUM(F1567:K1567))</x:f>
        <x:v>0</x:v>
      </x:c>
    </x:row>
    <x:row r="1568" ht="22" customHeight="1">
      <x:c r="A1568" s="18" t="n">
        <x:f>Summary!D$41</x:f>
        <x:v>46357</x:v>
      </x:c>
      <x:c r="B1568" s="2" t="str">
        <x:f>'Inventory detail'!A442</x:f>
        <x:v>COIL</x:v>
      </x:c>
      <x:c r="C1568" s="2" t="str">
        <x:f>'Inventory detail'!B442</x:f>
        <x:v>60</x:v>
      </x:c>
      <x:c r="D1568" s="2" t="str">
        <x:f>'Inventory detail'!C442</x:f>
        <x:v>8WHT36-4</x:v>
      </x:c>
      <x:c r="E1568" s="10" t="n">
        <x:f>A442</x:f>
        <x:v>46327</x:v>
      </x:c>
      <x:c r="F1568" s="7" t="n">
        <x:f>O442</x:f>
        <x:v>1317.3828336755646</x:v>
      </x:c>
      <x:c r="G1568" s="7" t="n">
        <x:f>Q442</x:f>
        <x:v>0</x:v>
      </x:c>
      <x:c r="H1568" s="7" t="n">
        <x:f>R442</x:f>
        <x:v>0</x:v>
      </x:c>
      <x:c r="I1568" s="7" t="n">
        <x:f>SUMIFS('PO detail'!$W$1432:$W$1432,'PO detail'!$V$1432:$V$1432,"&gt;="&amp;E1568,'PO detail'!$V$1432:$V$1432,"&lt;"&amp;A1568)</x:f>
        <x:v>0</x:v>
      </x:c>
      <x:c r="J1568" s="7" t="n">
        <x:f>SUMIFS('PO detail'!$X$1432:$X$1432,'PO detail'!$V$1432:$V$1432,"&gt;="&amp;E1568,'PO detail'!$V$1432:$V$1432,"&lt;"&amp;A1568)</x:f>
        <x:v>0</x:v>
      </x:c>
      <x:c r="K1568" s="7" t="n">
        <x:f>SUMIFS('PO detail'!$Y$1432:$Y$1432,'PO detail'!$V$1432:$V$1432,"&gt;="&amp;E1568,'PO detail'!$V$1432:$V$1432,"&lt;"&amp;A1568)</x:f>
        <x:v>0</x:v>
      </x:c>
      <x:c r="L1568" s="7" t="n">
        <x:f>'Inventory detail'!F442*Summary!$K$5*(A1568-E1568)/Summary!$K$6</x:f>
        <x:v>238.19630390143735</x:v>
      </x:c>
      <x:c r="M1568" s="7" t="n">
        <x:f>MAX(0,H1568-L1568)</x:f>
        <x:v>0</x:v>
      </x:c>
      <x:c r="N1568" s="7" t="n">
        <x:f>MAX(0,L1568-H1568)</x:f>
        <x:v>238.19630390143735</x:v>
      </x:c>
      <x:c r="O1568" s="7" t="n">
        <x:f>MAX(0,F1568+I1568-N1568)</x:f>
        <x:v>1079.1865297741272</x:v>
      </x:c>
      <x:c r="P1568" s="7" t="n">
        <x:f>MAX(0,N1568-F1568-I1568)</x:f>
        <x:v>0</x:v>
      </x:c>
      <x:c r="Q1568" s="7" t="n">
        <x:f>MAX(0,G1568+J1568-P1568)</x:f>
        <x:v>0</x:v>
      </x:c>
      <x:c r="R1568" s="7" t="n">
        <x:f>M1568+MAX(0,K1568-MAX(0,P1568-G1568-J1568))</x:f>
        <x:v>0</x:v>
      </x:c>
      <x:c r="S1568" s="7" t="n">
        <x:f>SUM(O1568,Q1568,R1568)</x:f>
        <x:v>1079.1865297741272</x:v>
      </x:c>
      <x:c r="T1568" s="14" t="n">
        <x:f>'Inventory detail'!T442</x:f>
        <x:v>0.14429999999999998</x:v>
      </x:c>
      <x:c r="U1568" s="14" t="n">
        <x:f>'Inventory detail'!U442</x:f>
        <x:v>0.1413295</x:v>
      </x:c>
      <x:c r="V1568" s="9" t="n">
        <x:f>O1568*T1568</x:f>
        <x:v>155.72661624640654</x:v>
      </x:c>
      <x:c r="W1568" s="9" t="n">
        <x:f>Q1568*T1568</x:f>
        <x:v>0</x:v>
      </x:c>
      <x:c r="X1568" s="9" t="n">
        <x:f>R1568*T1568</x:f>
        <x:v>0</x:v>
      </x:c>
      <x:c r="Y1568" s="9" t="n">
        <x:f>S1568*T1568</x:f>
        <x:v>155.72661624640654</x:v>
      </x:c>
      <x:c r="Z1568" s="9" t="n">
        <x:f>IF(ISNUMBER(U1568),S1568*(U1568-T1568),"n.a.")</x:f>
        <x:v>-3.2057235866940306</x:v>
      </x:c>
      <x:c r="AA1568" s="9" t="n">
        <x:f>IF(ISNUMBER(U1568),Y1568,0)</x:f>
        <x:v>155.72661624640654</x:v>
      </x:c>
      <x:c r="AB1568" s="7" t="n">
        <x:f>MAX(0,L1568-SUM(F1568:K1568))</x:f>
        <x:v>0</x:v>
      </x:c>
    </x:row>
    <x:row r="1569" ht="22" customHeight="1">
      <x:c r="A1569" s="18" t="n">
        <x:f>Summary!D$41</x:f>
        <x:v>46357</x:v>
      </x:c>
      <x:c r="B1569" s="2" t="str">
        <x:f>'Inventory detail'!A443</x:f>
        <x:v>POUC</x:v>
      </x:c>
      <x:c r="C1569" s="2" t="str">
        <x:f>'Inventory detail'!B443</x:f>
        <x:v>60</x:v>
      </x:c>
      <x:c r="D1569" s="2" t="str">
        <x:f>'Inventory detail'!C443</x:f>
        <x:v>MLEG5</x:v>
      </x:c>
      <x:c r="E1569" s="10" t="n">
        <x:f>A443</x:f>
        <x:v>46327</x:v>
      </x:c>
      <x:c r="F1569" s="7" t="n">
        <x:f>O443</x:f>
        <x:v>0</x:v>
      </x:c>
      <x:c r="G1569" s="7" t="n">
        <x:f>Q443</x:f>
        <x:v>0</x:v>
      </x:c>
      <x:c r="H1569" s="7" t="n">
        <x:f>R443</x:f>
        <x:v>117.38283367556468</x:v>
      </x:c>
      <x:c r="I1569" s="7" t="n">
        <x:f>SUMIFS('PO detail'!$W$1816:$W$1816,'PO detail'!$V$1816:$V$1816,"&gt;="&amp;E1569,'PO detail'!$V$1816:$V$1816,"&lt;"&amp;A1569)</x:f>
        <x:v>0</x:v>
      </x:c>
      <x:c r="J1569" s="7" t="n">
        <x:f>SUMIFS('PO detail'!$X$1816:$X$1816,'PO detail'!$V$1816:$V$1816,"&gt;="&amp;E1569,'PO detail'!$V$1816:$V$1816,"&lt;"&amp;A1569)</x:f>
        <x:v>2000</x:v>
      </x:c>
      <x:c r="K1569" s="7" t="n">
        <x:f>SUMIFS('PO detail'!$Y$1816:$Y$1816,'PO detail'!$V$1816:$V$1816,"&gt;="&amp;E1569,'PO detail'!$V$1816:$V$1816,"&lt;"&amp;A1569)</x:f>
        <x:v>0</x:v>
      </x:c>
      <x:c r="L1569" s="7" t="n">
        <x:f>'Inventory detail'!F443*Summary!$K$5*(A1569-E1569)/Summary!$K$6</x:f>
        <x:v>238.19630390143735</x:v>
      </x:c>
      <x:c r="M1569" s="7" t="n">
        <x:f>MAX(0,H1569-L1569)</x:f>
        <x:v>0</x:v>
      </x:c>
      <x:c r="N1569" s="7" t="n">
        <x:f>MAX(0,L1569-H1569)</x:f>
        <x:v>120.81347022587266</x:v>
      </x:c>
      <x:c r="O1569" s="7" t="n">
        <x:f>MAX(0,F1569+I1569-N1569)</x:f>
        <x:v>0</x:v>
      </x:c>
      <x:c r="P1569" s="7" t="n">
        <x:f>MAX(0,N1569-F1569-I1569)</x:f>
        <x:v>120.81347022587266</x:v>
      </x:c>
      <x:c r="Q1569" s="7" t="n">
        <x:f>MAX(0,G1569+J1569-P1569)</x:f>
        <x:v>1879.1865297741274</x:v>
      </x:c>
      <x:c r="R1569" s="7" t="n">
        <x:f>M1569+MAX(0,K1569-MAX(0,P1569-G1569-J1569))</x:f>
        <x:v>0</x:v>
      </x:c>
      <x:c r="S1569" s="7" t="n">
        <x:f>SUM(O1569,Q1569,R1569)</x:f>
        <x:v>1879.1865297741274</x:v>
      </x:c>
      <x:c r="T1569" s="14" t="n">
        <x:f>'Inventory detail'!T443</x:f>
        <x:v>0.20329999999999998</x:v>
      </x:c>
      <x:c r="U1569" s="14" t="n">
        <x:f>'Inventory detail'!U443</x:f>
        <x:v>0.22175999999999998</x:v>
      </x:c>
      <x:c r="V1569" s="9" t="n">
        <x:f>O1569*T1569</x:f>
        <x:v>0</x:v>
      </x:c>
      <x:c r="W1569" s="9" t="n">
        <x:f>Q1569*T1569</x:f>
        <x:v>382.03862150308004</x:v>
      </x:c>
      <x:c r="X1569" s="9" t="n">
        <x:f>R1569*T1569</x:f>
        <x:v>0</x:v>
      </x:c>
      <x:c r="Y1569" s="9" t="n">
        <x:f>S1569*T1569</x:f>
        <x:v>382.03862150308004</x:v>
      </x:c>
      <x:c r="Z1569" s="9" t="n">
        <x:f>IF(ISNUMBER(U1569),S1569*(U1569-T1569),"n.a.")</x:f>
        <x:v>34.6897833396304</x:v>
      </x:c>
      <x:c r="AA1569" s="9" t="n">
        <x:f>IF(ISNUMBER(U1569),Y1569,0)</x:f>
        <x:v>382.03862150308004</x:v>
      </x:c>
      <x:c r="AB1569" s="7" t="n">
        <x:f>MAX(0,L1569-SUM(F1569:K1569))</x:f>
        <x:v>0</x:v>
      </x:c>
    </x:row>
    <x:row r="1570" ht="22" customHeight="1">
      <x:c r="A1570" s="18" t="n">
        <x:f>Summary!D$41</x:f>
        <x:v>46357</x:v>
      </x:c>
      <x:c r="B1570" s="2" t="str">
        <x:f>'Inventory detail'!A444</x:f>
        <x:v>POUC</x:v>
      </x:c>
      <x:c r="C1570" s="2" t="str">
        <x:f>'Inventory detail'!B444</x:f>
        <x:v>60</x:v>
      </x:c>
      <x:c r="D1570" s="2" t="str">
        <x:f>'Inventory detail'!C444</x:f>
        <x:v>PHO3</x:v>
      </x:c>
      <x:c r="E1570" s="10" t="n">
        <x:f>A444</x:f>
        <x:v>46327</x:v>
      </x:c>
      <x:c r="F1570" s="7" t="n">
        <x:f>O444</x:f>
        <x:v>0</x:v>
      </x:c>
      <x:c r="G1570" s="7" t="n">
        <x:f>Q444</x:f>
        <x:v>0</x:v>
      </x:c>
      <x:c r="H1570" s="7" t="n">
        <x:f>R444</x:f>
        <x:v>1317.3828336755646</x:v>
      </x:c>
      <x:c r="I1570" s="7" t="n">
        <x:f>SUMIFS('PO detail'!$W$1825:$W$1825,'PO detail'!$V$1825:$V$1825,"&gt;="&amp;E1570,'PO detail'!$V$1825:$V$1825,"&lt;"&amp;A1570)</x:f>
        <x:v>0</x:v>
      </x:c>
      <x:c r="J1570" s="7" t="n">
        <x:f>SUMIFS('PO detail'!$X$1825:$X$1825,'PO detail'!$V$1825:$V$1825,"&gt;="&amp;E1570,'PO detail'!$V$1825:$V$1825,"&lt;"&amp;A1570)</x:f>
        <x:v>2000</x:v>
      </x:c>
      <x:c r="K1570" s="7" t="n">
        <x:f>SUMIFS('PO detail'!$Y$1825:$Y$1825,'PO detail'!$V$1825:$V$1825,"&gt;="&amp;E1570,'PO detail'!$V$1825:$V$1825,"&lt;"&amp;A1570)</x:f>
        <x:v>0</x:v>
      </x:c>
      <x:c r="L1570" s="7" t="n">
        <x:f>'Inventory detail'!F444*Summary!$K$5*(A1570-E1570)/Summary!$K$6</x:f>
        <x:v>238.19630390143735</x:v>
      </x:c>
      <x:c r="M1570" s="7" t="n">
        <x:f>MAX(0,H1570-L1570)</x:f>
        <x:v>1079.1865297741272</x:v>
      </x:c>
      <x:c r="N1570" s="7" t="n">
        <x:f>MAX(0,L1570-H1570)</x:f>
        <x:v>0</x:v>
      </x:c>
      <x:c r="O1570" s="7" t="n">
        <x:f>MAX(0,F1570+I1570-N1570)</x:f>
        <x:v>0</x:v>
      </x:c>
      <x:c r="P1570" s="7" t="n">
        <x:f>MAX(0,N1570-F1570-I1570)</x:f>
        <x:v>0</x:v>
      </x:c>
      <x:c r="Q1570" s="7" t="n">
        <x:f>MAX(0,G1570+J1570-P1570)</x:f>
        <x:v>2000</x:v>
      </x:c>
      <x:c r="R1570" s="7" t="n">
        <x:f>M1570+MAX(0,K1570-MAX(0,P1570-G1570-J1570))</x:f>
        <x:v>1079.1865297741272</x:v>
      </x:c>
      <x:c r="S1570" s="7" t="n">
        <x:f>SUM(O1570,Q1570,R1570)</x:f>
        <x:v>3079.186529774127</x:v>
      </x:c>
      <x:c r="T1570" s="14" t="n">
        <x:f>'Inventory detail'!T444</x:f>
        <x:v>0.022799999999999997</x:v>
      </x:c>
      <x:c r="U1570" s="14" t="n">
        <x:f>'Inventory detail'!U444</x:f>
        <x:v>0.024915</x:v>
      </x:c>
      <x:c r="V1570" s="9" t="n">
        <x:f>O1570*T1570</x:f>
        <x:v>0</x:v>
      </x:c>
      <x:c r="W1570" s="9" t="n">
        <x:f>Q1570*T1570</x:f>
        <x:v>45.599999999999994</x:v>
      </x:c>
      <x:c r="X1570" s="9" t="n">
        <x:f>R1570*T1570</x:f>
        <x:v>24.605452878850098</x:v>
      </x:c>
      <x:c r="Y1570" s="9" t="n">
        <x:f>S1570*T1570</x:f>
        <x:v>70.20545287885008</x:v>
      </x:c>
      <x:c r="Z1570" s="9" t="n">
        <x:f>IF(ISNUMBER(U1570),S1570*(U1570-T1570),"n.a.")</x:f>
        <x:v>6.512479510472286</x:v>
      </x:c>
      <x:c r="AA1570" s="9" t="n">
        <x:f>IF(ISNUMBER(U1570),Y1570,0)</x:f>
        <x:v>70.20545287885008</x:v>
      </x:c>
      <x:c r="AB1570" s="7" t="n">
        <x:f>MAX(0,L1570-SUM(F1570:K1570))</x:f>
        <x:v>0</x:v>
      </x:c>
    </x:row>
    <x:row r="1571" ht="22" customHeight="1">
      <x:c r="A1571" s="18" t="n">
        <x:f>Summary!D$41</x:f>
        <x:v>46357</x:v>
      </x:c>
      <x:c r="B1571" s="2" t="str">
        <x:f>'Inventory detail'!A445</x:f>
        <x:v>COIL</x:v>
      </x:c>
      <x:c r="C1571" s="2" t="str">
        <x:f>'Inventory detail'!B445</x:f>
        <x:v>10</x:v>
      </x:c>
      <x:c r="D1571" s="2" t="str">
        <x:f>'Inventory detail'!C445</x:f>
        <x:v>14WHT36-4</x:v>
      </x:c>
      <x:c r="E1571" s="10" t="n">
        <x:f>A445</x:f>
        <x:v>46327</x:v>
      </x:c>
      <x:c r="F1571" s="7" t="n">
        <x:f>O445</x:f>
        <x:v>1323.6849281314169</x:v>
      </x:c>
      <x:c r="G1571" s="7" t="n">
        <x:f>Q445</x:f>
        <x:v>0</x:v>
      </x:c>
      <x:c r="H1571" s="7" t="n">
        <x:f>R445</x:f>
        <x:v>0</x:v>
      </x:c>
      <x:c r="I1571" s="7" t="n">
        <x:f>SUMIFS('PO detail'!$W$192:$W$194,'PO detail'!$V$192:$V$194,"&gt;="&amp;E1571,'PO detail'!$V$192:$V$194,"&lt;"&amp;A1571)</x:f>
        <x:v>0</x:v>
      </x:c>
      <x:c r="J1571" s="7" t="n">
        <x:f>SUMIFS('PO detail'!$X$192:$X$194,'PO detail'!$V$192:$V$194,"&gt;="&amp;E1571,'PO detail'!$V$192:$V$194,"&lt;"&amp;A1571)</x:f>
        <x:v>0</x:v>
      </x:c>
      <x:c r="K1571" s="7" t="n">
        <x:f>SUMIFS('PO detail'!$Y$192:$Y$194,'PO detail'!$V$192:$V$194,"&gt;="&amp;E1571,'PO detail'!$V$192:$V$194,"&lt;"&amp;A1571)</x:f>
        <x:v>0</x:v>
      </x:c>
      <x:c r="L1571" s="7" t="n">
        <x:f>'Inventory detail'!F445*Summary!$K$5*(A1571-E1571)/Summary!$K$6</x:f>
        <x:v>229.97618069815198</x:v>
      </x:c>
      <x:c r="M1571" s="7" t="n">
        <x:f>MAX(0,H1571-L1571)</x:f>
        <x:v>0</x:v>
      </x:c>
      <x:c r="N1571" s="7" t="n">
        <x:f>MAX(0,L1571-H1571)</x:f>
        <x:v>229.97618069815198</x:v>
      </x:c>
      <x:c r="O1571" s="7" t="n">
        <x:f>MAX(0,F1571+I1571-N1571)</x:f>
        <x:v>1093.708747433265</x:v>
      </x:c>
      <x:c r="P1571" s="7" t="n">
        <x:f>MAX(0,N1571-F1571-I1571)</x:f>
        <x:v>0</x:v>
      </x:c>
      <x:c r="Q1571" s="7" t="n">
        <x:f>MAX(0,G1571+J1571-P1571)</x:f>
        <x:v>0</x:v>
      </x:c>
      <x:c r="R1571" s="7" t="n">
        <x:f>M1571+MAX(0,K1571-MAX(0,P1571-G1571-J1571))</x:f>
        <x:v>0</x:v>
      </x:c>
      <x:c r="S1571" s="7" t="n">
        <x:f>SUM(O1571,Q1571,R1571)</x:f>
        <x:v>1093.708747433265</x:v>
      </x:c>
      <x:c r="T1571" s="14" t="n">
        <x:f>'Inventory detail'!T445</x:f>
        <x:v>0.2818</x:v>
      </x:c>
      <x:c r="U1571" s="14" t="n">
        <x:f>'Inventory detail'!U445</x:f>
        <x:v>0.2761395</x:v>
      </x:c>
      <x:c r="V1571" s="9" t="n">
        <x:f>O1571*T1571</x:f>
        <x:v>308.2071250266941</x:v>
      </x:c>
      <x:c r="W1571" s="9" t="n">
        <x:f>Q1571*T1571</x:f>
        <x:v>0</x:v>
      </x:c>
      <x:c r="X1571" s="9" t="n">
        <x:f>R1571*T1571</x:f>
        <x:v>0</x:v>
      </x:c>
      <x:c r="Y1571" s="9" t="n">
        <x:f>S1571*T1571</x:f>
        <x:v>308.2071250266941</x:v>
      </x:c>
      <x:c r="Z1571" s="9" t="n">
        <x:f>IF(ISNUMBER(U1571),S1571*(U1571-T1571),"n.a.")</x:f>
        <x:v>-6.19093836484601</x:v>
      </x:c>
      <x:c r="AA1571" s="9" t="n">
        <x:f>IF(ISNUMBER(U1571),Y1571,0)</x:f>
        <x:v>308.2071250266941</x:v>
      </x:c>
      <x:c r="AB1571" s="7" t="n">
        <x:f>MAX(0,L1571-SUM(F1571:K1571))</x:f>
        <x:v>0</x:v>
      </x:c>
    </x:row>
    <x:row r="1572" ht="22" customHeight="1">
      <x:c r="A1572" s="18" t="n">
        <x:f>Summary!D$41</x:f>
        <x:v>46357</x:v>
      </x:c>
      <x:c r="B1572" s="2" t="str">
        <x:f>'Inventory detail'!A446</x:f>
        <x:v>COIL</x:v>
      </x:c>
      <x:c r="C1572" s="2" t="str">
        <x:f>'Inventory detail'!B446</x:f>
        <x:v>30</x:v>
      </x:c>
      <x:c r="D1572" s="2" t="str">
        <x:f>'Inventory detail'!C446</x:f>
        <x:v>9CLR12-4</x:v>
      </x:c>
      <x:c r="E1572" s="10" t="n">
        <x:f>A446</x:f>
        <x:v>46327</x:v>
      </x:c>
      <x:c r="F1572" s="7" t="n">
        <x:f>O446</x:f>
        <x:v>6223.684928131417</x:v>
      </x:c>
      <x:c r="G1572" s="7" t="n">
        <x:f>Q446</x:f>
        <x:v>0</x:v>
      </x:c>
      <x:c r="H1572" s="7" t="n">
        <x:f>R446</x:f>
        <x:v>0</x:v>
      </x:c>
      <x:c r="I1572" s="7" t="n">
        <x:f>SUMIFS('PO detail'!$W$998:$W$998,'PO detail'!$V$998:$V$998,"&gt;="&amp;E1572,'PO detail'!$V$998:$V$998,"&lt;"&amp;A1572)</x:f>
        <x:v>0</x:v>
      </x:c>
      <x:c r="J1572" s="7" t="n">
        <x:f>SUMIFS('PO detail'!$X$998:$X$998,'PO detail'!$V$998:$V$998,"&gt;="&amp;E1572,'PO detail'!$V$998:$V$998,"&lt;"&amp;A1572)</x:f>
        <x:v>0</x:v>
      </x:c>
      <x:c r="K1572" s="7" t="n">
        <x:f>SUMIFS('PO detail'!$Y$998:$Y$998,'PO detail'!$V$998:$V$998,"&gt;="&amp;E1572,'PO detail'!$V$998:$V$998,"&lt;"&amp;A1572)</x:f>
        <x:v>0</x:v>
      </x:c>
      <x:c r="L1572" s="7" t="n">
        <x:f>'Inventory detail'!F446*Summary!$K$5*(A1572-E1572)/Summary!$K$6</x:f>
        <x:v>229.97618069815198</x:v>
      </x:c>
      <x:c r="M1572" s="7" t="n">
        <x:f>MAX(0,H1572-L1572)</x:f>
        <x:v>0</x:v>
      </x:c>
      <x:c r="N1572" s="7" t="n">
        <x:f>MAX(0,L1572-H1572)</x:f>
        <x:v>229.97618069815198</x:v>
      </x:c>
      <x:c r="O1572" s="7" t="n">
        <x:f>MAX(0,F1572+I1572-N1572)</x:f>
        <x:v>5993.708747433265</x:v>
      </x:c>
      <x:c r="P1572" s="7" t="n">
        <x:f>MAX(0,N1572-F1572-I1572)</x:f>
        <x:v>0</x:v>
      </x:c>
      <x:c r="Q1572" s="7" t="n">
        <x:f>MAX(0,G1572+J1572-P1572)</x:f>
        <x:v>0</x:v>
      </x:c>
      <x:c r="R1572" s="7" t="n">
        <x:f>M1572+MAX(0,K1572-MAX(0,P1572-G1572-J1572))</x:f>
        <x:v>0</x:v>
      </x:c>
      <x:c r="S1572" s="7" t="n">
        <x:f>SUM(O1572,Q1572,R1572)</x:f>
        <x:v>5993.708747433265</x:v>
      </x:c>
      <x:c r="T1572" s="14" t="n">
        <x:f>'Inventory detail'!T446</x:f>
        <x:v>0.0478</x:v>
      </x:c>
      <x:c r="U1572" s="14" t="n">
        <x:f>'Inventory detail'!U446</x:f>
        <x:v>0.046852</x:v>
      </x:c>
      <x:c r="V1572" s="9" t="n">
        <x:f>O1572*T1572</x:f>
        <x:v>286.49927812731005</x:v>
      </x:c>
      <x:c r="W1572" s="9" t="n">
        <x:f>Q1572*T1572</x:f>
        <x:v>0</x:v>
      </x:c>
      <x:c r="X1572" s="9" t="n">
        <x:f>R1572*T1572</x:f>
        <x:v>0</x:v>
      </x:c>
      <x:c r="Y1572" s="9" t="n">
        <x:f>S1572*T1572</x:f>
        <x:v>286.49927812731005</x:v>
      </x:c>
      <x:c r="Z1572" s="9" t="n">
        <x:f>IF(ISNUMBER(U1572),S1572*(U1572-T1572),"n.a.")</x:f>
        <x:v>-5.682035892566761</x:v>
      </x:c>
      <x:c r="AA1572" s="9" t="n">
        <x:f>IF(ISNUMBER(U1572),Y1572,0)</x:f>
        <x:v>286.49927812731005</x:v>
      </x:c>
      <x:c r="AB1572" s="7" t="n">
        <x:f>MAX(0,L1572-SUM(F1572:K1572))</x:f>
        <x:v>0</x:v>
      </x:c>
    </x:row>
    <x:row r="1573" ht="22" customHeight="1">
      <x:c r="A1573" s="18" t="n">
        <x:f>Summary!D$41</x:f>
        <x:v>46357</x:v>
      </x:c>
      <x:c r="B1573" s="2" t="str">
        <x:f>'Inventory detail'!A447</x:f>
        <x:v>COIL</x:v>
      </x:c>
      <x:c r="C1573" s="2" t="str">
        <x:f>'Inventory detail'!B447</x:f>
        <x:v>60</x:v>
      </x:c>
      <x:c r="D1573" s="2" t="str">
        <x:f>'Inventory detail'!C447</x:f>
        <x:v>32WHT12-4</x:v>
      </x:c>
      <x:c r="E1573" s="10" t="n">
        <x:f>A447</x:f>
        <x:v>46327</x:v>
      </x:c>
      <x:c r="F1573" s="7" t="n">
        <x:f>O447</x:f>
        <x:v>1123.6849281314169</x:v>
      </x:c>
      <x:c r="G1573" s="7" t="n">
        <x:f>Q447</x:f>
        <x:v>0</x:v>
      </x:c>
      <x:c r="H1573" s="7" t="n">
        <x:f>R447</x:f>
        <x:v>0</x:v>
      </x:c>
      <x:c r="I1573" s="7" t="n">
        <x:f>SUMIFS('PO detail'!$W$1289:$W$1290,'PO detail'!$V$1289:$V$1290,"&gt;="&amp;E1573,'PO detail'!$V$1289:$V$1290,"&lt;"&amp;A1573)</x:f>
        <x:v>0</x:v>
      </x:c>
      <x:c r="J1573" s="7" t="n">
        <x:f>SUMIFS('PO detail'!$X$1289:$X$1290,'PO detail'!$V$1289:$V$1290,"&gt;="&amp;E1573,'PO detail'!$V$1289:$V$1290,"&lt;"&amp;A1573)</x:f>
        <x:v>0</x:v>
      </x:c>
      <x:c r="K1573" s="7" t="n">
        <x:f>SUMIFS('PO detail'!$Y$1289:$Y$1290,'PO detail'!$V$1289:$V$1290,"&gt;="&amp;E1573,'PO detail'!$V$1289:$V$1290,"&lt;"&amp;A1573)</x:f>
        <x:v>0</x:v>
      </x:c>
      <x:c r="L1573" s="7" t="n">
        <x:f>'Inventory detail'!F447*Summary!$K$5*(A1573-E1573)/Summary!$K$6</x:f>
        <x:v>229.97618069815198</x:v>
      </x:c>
      <x:c r="M1573" s="7" t="n">
        <x:f>MAX(0,H1573-L1573)</x:f>
        <x:v>0</x:v>
      </x:c>
      <x:c r="N1573" s="7" t="n">
        <x:f>MAX(0,L1573-H1573)</x:f>
        <x:v>229.97618069815198</x:v>
      </x:c>
      <x:c r="O1573" s="7" t="n">
        <x:f>MAX(0,F1573+I1573-N1573)</x:f>
        <x:v>893.7087474332649</x:v>
      </x:c>
      <x:c r="P1573" s="7" t="n">
        <x:f>MAX(0,N1573-F1573-I1573)</x:f>
        <x:v>0</x:v>
      </x:c>
      <x:c r="Q1573" s="7" t="n">
        <x:f>MAX(0,G1573+J1573-P1573)</x:f>
        <x:v>0</x:v>
      </x:c>
      <x:c r="R1573" s="7" t="n">
        <x:f>M1573+MAX(0,K1573-MAX(0,P1573-G1573-J1573))</x:f>
        <x:v>0</x:v>
      </x:c>
      <x:c r="S1573" s="7" t="n">
        <x:f>SUM(O1573,Q1573,R1573)</x:f>
        <x:v>893.7087474332649</x:v>
      </x:c>
      <x:c r="T1573" s="14" t="n">
        <x:f>'Inventory detail'!T447</x:f>
        <x:v>0.2647</x:v>
      </x:c>
      <x:c r="U1573" s="14" t="n">
        <x:f>'Inventory detail'!U447</x:f>
        <x:v>0.2593435</x:v>
      </x:c>
      <x:c r="V1573" s="9" t="n">
        <x:f>O1573*T1573</x:f>
        <x:v>236.56470544558522</x:v>
      </x:c>
      <x:c r="W1573" s="9" t="n">
        <x:f>Q1573*T1573</x:f>
        <x:v>0</x:v>
      </x:c>
      <x:c r="X1573" s="9" t="n">
        <x:f>R1573*T1573</x:f>
        <x:v>0</x:v>
      </x:c>
      <x:c r="Y1573" s="9" t="n">
        <x:f>S1573*T1573</x:f>
        <x:v>236.56470544558522</x:v>
      </x:c>
      <x:c r="Z1573" s="9" t="n">
        <x:f>IF(ISNUMBER(U1573),S1573*(U1573-T1573),"n.a.")</x:f>
        <x:v>-4.787150905626271</x:v>
      </x:c>
      <x:c r="AA1573" s="9" t="n">
        <x:f>IF(ISNUMBER(U1573),Y1573,0)</x:f>
        <x:v>236.56470544558522</x:v>
      </x:c>
      <x:c r="AB1573" s="7" t="n">
        <x:f>MAX(0,L1573-SUM(F1573:K1573))</x:f>
        <x:v>0</x:v>
      </x:c>
    </x:row>
    <x:row r="1574" ht="22" customHeight="1">
      <x:c r="A1574" s="18" t="n">
        <x:f>Summary!D$41</x:f>
        <x:v>46357</x:v>
      </x:c>
      <x:c r="B1574" s="2" t="str">
        <x:f>'Inventory detail'!A448</x:f>
        <x:v>COIL</x:v>
      </x:c>
      <x:c r="C1574" s="2" t="str">
        <x:f>'Inventory detail'!B448</x:f>
        <x:v>60</x:v>
      </x:c>
      <x:c r="D1574" s="2" t="str">
        <x:f>'Inventory detail'!C448</x:f>
        <x:v>7BLK36-4</x:v>
      </x:c>
      <x:c r="E1574" s="10" t="n">
        <x:f>A448</x:f>
        <x:v>46327</x:v>
      </x:c>
      <x:c r="F1574" s="7" t="n">
        <x:f>O448</x:f>
        <x:v>223.68492813141683</x:v>
      </x:c>
      <x:c r="G1574" s="7" t="n">
        <x:f>Q448</x:f>
        <x:v>0</x:v>
      </x:c>
      <x:c r="H1574" s="7" t="n">
        <x:f>R448</x:f>
        <x:v>0</x:v>
      </x:c>
      <x:c r="I1574" s="7" t="n">
        <x:f>SUMIFS('PO detail'!$W$1376:$W$1378,'PO detail'!$V$1376:$V$1378,"&gt;="&amp;E1574,'PO detail'!$V$1376:$V$1378,"&lt;"&amp;A1574)</x:f>
        <x:v>2500</x:v>
      </x:c>
      <x:c r="J1574" s="7" t="n">
        <x:f>SUMIFS('PO detail'!$X$1376:$X$1378,'PO detail'!$V$1376:$V$1378,"&gt;="&amp;E1574,'PO detail'!$V$1376:$V$1378,"&lt;"&amp;A1574)</x:f>
        <x:v>0</x:v>
      </x:c>
      <x:c r="K1574" s="7" t="n">
        <x:f>SUMIFS('PO detail'!$Y$1376:$Y$1378,'PO detail'!$V$1376:$V$1378,"&gt;="&amp;E1574,'PO detail'!$V$1376:$V$1378,"&lt;"&amp;A1574)</x:f>
        <x:v>0</x:v>
      </x:c>
      <x:c r="L1574" s="7" t="n">
        <x:f>'Inventory detail'!F448*Summary!$K$5*(A1574-E1574)/Summary!$K$6</x:f>
        <x:v>229.97618069815198</x:v>
      </x:c>
      <x:c r="M1574" s="7" t="n">
        <x:f>MAX(0,H1574-L1574)</x:f>
        <x:v>0</x:v>
      </x:c>
      <x:c r="N1574" s="7" t="n">
        <x:f>MAX(0,L1574-H1574)</x:f>
        <x:v>229.97618069815198</x:v>
      </x:c>
      <x:c r="O1574" s="7" t="n">
        <x:f>MAX(0,F1574+I1574-N1574)</x:f>
        <x:v>2493.7087474332648</x:v>
      </x:c>
      <x:c r="P1574" s="7" t="n">
        <x:f>MAX(0,N1574-F1574-I1574)</x:f>
        <x:v>0</x:v>
      </x:c>
      <x:c r="Q1574" s="7" t="n">
        <x:f>MAX(0,G1574+J1574-P1574)</x:f>
        <x:v>0</x:v>
      </x:c>
      <x:c r="R1574" s="7" t="n">
        <x:f>M1574+MAX(0,K1574-MAX(0,P1574-G1574-J1574))</x:f>
        <x:v>0</x:v>
      </x:c>
      <x:c r="S1574" s="7" t="n">
        <x:f>SUM(O1574,Q1574,R1574)</x:f>
        <x:v>2493.7087474332648</x:v>
      </x:c>
      <x:c r="T1574" s="14" t="n">
        <x:f>'Inventory detail'!T448</x:f>
        <x:v>0.1148</x:v>
      </x:c>
      <x:c r="U1574" s="14" t="n">
        <x:f>'Inventory detail'!U448</x:f>
        <x:v>0.11248899999999999</x:v>
      </x:c>
      <x:c r="V1574" s="9" t="n">
        <x:f>O1574*T1574</x:f>
        <x:v>286.27776420533877</x:v>
      </x:c>
      <x:c r="W1574" s="9" t="n">
        <x:f>Q1574*T1574</x:f>
        <x:v>0</x:v>
      </x:c>
      <x:c r="X1574" s="9" t="n">
        <x:f>R1574*T1574</x:f>
        <x:v>0</x:v>
      </x:c>
      <x:c r="Y1574" s="9" t="n">
        <x:f>S1574*T1574</x:f>
        <x:v>286.27776420533877</x:v>
      </x:c>
      <x:c r="Z1574" s="9" t="n">
        <x:f>IF(ISNUMBER(U1574),S1574*(U1574-T1574),"n.a.")</x:f>
        <x:v>-5.762960915318294</x:v>
      </x:c>
      <x:c r="AA1574" s="9" t="n">
        <x:f>IF(ISNUMBER(U1574),Y1574,0)</x:f>
        <x:v>286.27776420533877</x:v>
      </x:c>
      <x:c r="AB1574" s="7" t="n">
        <x:f>MAX(0,L1574-SUM(F1574:K1574))</x:f>
        <x:v>0</x:v>
      </x:c>
    </x:row>
    <x:row r="1575" ht="22" customHeight="1">
      <x:c r="A1575" s="18" t="n">
        <x:f>Summary!D$41</x:f>
        <x:v>46357</x:v>
      </x:c>
      <x:c r="B1575" s="2" t="str">
        <x:f>'Inventory detail'!A449</x:f>
        <x:v>POUC</x:v>
      </x:c>
      <x:c r="C1575" s="2" t="str">
        <x:f>'Inventory detail'!B449</x:f>
        <x:v>60</x:v>
      </x:c>
      <x:c r="D1575" s="2" t="str">
        <x:f>'Inventory detail'!C449</x:f>
        <x:v>CRC7</x:v>
      </x:c>
      <x:c r="E1575" s="10" t="n">
        <x:f>A449</x:f>
        <x:v>46327</x:v>
      </x:c>
      <x:c r="F1575" s="7" t="n">
        <x:f>O449</x:f>
        <x:v>0</x:v>
      </x:c>
      <x:c r="G1575" s="7" t="n">
        <x:f>Q449</x:f>
        <x:v>5000</x:v>
      </x:c>
      <x:c r="H1575" s="7" t="n">
        <x:f>R449</x:f>
        <x:v>223.68492813141683</x:v>
      </x:c>
      <x:c r="I1575" s="7" t="n">
        <x:f>SUMIFS('PO detail'!$W$1734:$W$1734,'PO detail'!$V$1734:$V$1734,"&gt;="&amp;E1575,'PO detail'!$V$1734:$V$1734,"&lt;"&amp;A1575)</x:f>
        <x:v>0</x:v>
      </x:c>
      <x:c r="J1575" s="7" t="n">
        <x:f>SUMIFS('PO detail'!$X$1734:$X$1734,'PO detail'!$V$1734:$V$1734,"&gt;="&amp;E1575,'PO detail'!$V$1734:$V$1734,"&lt;"&amp;A1575)</x:f>
        <x:v>0</x:v>
      </x:c>
      <x:c r="K1575" s="7" t="n">
        <x:f>SUMIFS('PO detail'!$Y$1734:$Y$1734,'PO detail'!$V$1734:$V$1734,"&gt;="&amp;E1575,'PO detail'!$V$1734:$V$1734,"&lt;"&amp;A1575)</x:f>
        <x:v>0</x:v>
      </x:c>
      <x:c r="L1575" s="7" t="n">
        <x:f>'Inventory detail'!F449*Summary!$K$5*(A1575-E1575)/Summary!$K$6</x:f>
        <x:v>229.97618069815198</x:v>
      </x:c>
      <x:c r="M1575" s="7" t="n">
        <x:f>MAX(0,H1575-L1575)</x:f>
        <x:v>0</x:v>
      </x:c>
      <x:c r="N1575" s="7" t="n">
        <x:f>MAX(0,L1575-H1575)</x:f>
        <x:v>6.291252566735153</x:v>
      </x:c>
      <x:c r="O1575" s="7" t="n">
        <x:f>MAX(0,F1575+I1575-N1575)</x:f>
        <x:v>0</x:v>
      </x:c>
      <x:c r="P1575" s="7" t="n">
        <x:f>MAX(0,N1575-F1575-I1575)</x:f>
        <x:v>6.291252566735153</x:v>
      </x:c>
      <x:c r="Q1575" s="7" t="n">
        <x:f>MAX(0,G1575+J1575-P1575)</x:f>
        <x:v>4993.708747433265</x:v>
      </x:c>
      <x:c r="R1575" s="7" t="n">
        <x:f>M1575+MAX(0,K1575-MAX(0,P1575-G1575-J1575))</x:f>
        <x:v>0</x:v>
      </x:c>
      <x:c r="S1575" s="7" t="n">
        <x:f>SUM(O1575,Q1575,R1575)</x:f>
        <x:v>4993.708747433265</x:v>
      </x:c>
      <x:c r="T1575" s="14" t="n">
        <x:f>'Inventory detail'!T449</x:f>
        <x:v>0.0077</x:v>
      </x:c>
      <x:c r="U1575" s="14" t="n">
        <x:f>'Inventory detail'!U449</x:f>
        <x:v>0.008579999999999999</x:v>
      </x:c>
      <x:c r="V1575" s="9" t="n">
        <x:f>O1575*T1575</x:f>
        <x:v>0</x:v>
      </x:c>
      <x:c r="W1575" s="9" t="n">
        <x:f>Q1575*T1575</x:f>
        <x:v>38.45155735523614</x:v>
      </x:c>
      <x:c r="X1575" s="9" t="n">
        <x:f>R1575*T1575</x:f>
        <x:v>0</x:v>
      </x:c>
      <x:c r="Y1575" s="9" t="n">
        <x:f>S1575*T1575</x:f>
        <x:v>38.45155735523614</x:v>
      </x:c>
      <x:c r="Z1575" s="9" t="n">
        <x:f>IF(ISNUMBER(U1575),S1575*(U1575-T1575),"n.a.")</x:f>
        <x:v>4.394463697741267</x:v>
      </x:c>
      <x:c r="AA1575" s="9" t="n">
        <x:f>IF(ISNUMBER(U1575),Y1575,0)</x:f>
        <x:v>38.45155735523614</x:v>
      </x:c>
      <x:c r="AB1575" s="7" t="n">
        <x:f>MAX(0,L1575-SUM(F1575:K1575))</x:f>
        <x:v>0</x:v>
      </x:c>
    </x:row>
    <x:row r="1576" ht="22" customHeight="1">
      <x:c r="A1576" s="18" t="n">
        <x:f>Summary!D$41</x:f>
        <x:v>46357</x:v>
      </x:c>
      <x:c r="B1576" s="2" t="str">
        <x:f>'Inventory detail'!A450</x:f>
        <x:v>WIRE</x:v>
      </x:c>
      <x:c r="C1576" s="2" t="str">
        <x:f>'Inventory detail'!B450</x:f>
        <x:v>10</x:v>
      </x:c>
      <x:c r="D1576" s="2" t="str">
        <x:f>'Inventory detail'!C450</x:f>
        <x:v>DL001GOLD</x:v>
      </x:c>
      <x:c r="E1576" s="10" t="n">
        <x:f>A450</x:f>
        <x:v>46327</x:v>
      </x:c>
      <x:c r="F1576" s="7" t="n">
        <x:f>O450</x:f>
        <x:v>2823.6849281314167</x:v>
      </x:c>
      <x:c r="G1576" s="7" t="n">
        <x:f>Q450</x:f>
        <x:v>0</x:v>
      </x:c>
      <x:c r="H1576" s="7" t="n">
        <x:f>R450</x:f>
        <x:v>0</x:v>
      </x:c>
      <x:c r="I1576" s="7" t="n">
        <x:f>SUMIFS('PO detail'!$W$1866:$W$1868,'PO detail'!$V$1866:$V$1868,"&gt;="&amp;E1576,'PO detail'!$V$1866:$V$1868,"&lt;"&amp;A1576)</x:f>
        <x:v>10000</x:v>
      </x:c>
      <x:c r="J1576" s="7" t="n">
        <x:f>SUMIFS('PO detail'!$X$1866:$X$1868,'PO detail'!$V$1866:$V$1868,"&gt;="&amp;E1576,'PO detail'!$V$1866:$V$1868,"&lt;"&amp;A1576)</x:f>
        <x:v>0</x:v>
      </x:c>
      <x:c r="K1576" s="7" t="n">
        <x:f>SUMIFS('PO detail'!$Y$1866:$Y$1868,'PO detail'!$V$1866:$V$1868,"&gt;="&amp;E1576,'PO detail'!$V$1866:$V$1868,"&lt;"&amp;A1576)</x:f>
        <x:v>0</x:v>
      </x:c>
      <x:c r="L1576" s="7" t="n">
        <x:f>'Inventory detail'!F450*Summary!$K$5*(A1576-E1576)/Summary!$K$6</x:f>
        <x:v>229.97618069815198</x:v>
      </x:c>
      <x:c r="M1576" s="7" t="n">
        <x:f>MAX(0,H1576-L1576)</x:f>
        <x:v>0</x:v>
      </x:c>
      <x:c r="N1576" s="7" t="n">
        <x:f>MAX(0,L1576-H1576)</x:f>
        <x:v>229.97618069815198</x:v>
      </x:c>
      <x:c r="O1576" s="7" t="n">
        <x:f>MAX(0,F1576+I1576-N1576)</x:f>
        <x:v>12593.708747433266</x:v>
      </x:c>
      <x:c r="P1576" s="7" t="n">
        <x:f>MAX(0,N1576-F1576-I1576)</x:f>
        <x:v>0</x:v>
      </x:c>
      <x:c r="Q1576" s="7" t="n">
        <x:f>MAX(0,G1576+J1576-P1576)</x:f>
        <x:v>0</x:v>
      </x:c>
      <x:c r="R1576" s="7" t="n">
        <x:f>M1576+MAX(0,K1576-MAX(0,P1576-G1576-J1576))</x:f>
        <x:v>0</x:v>
      </x:c>
      <x:c r="S1576" s="7" t="n">
        <x:f>SUM(O1576,Q1576,R1576)</x:f>
        <x:v>12593.708747433266</x:v>
      </x:c>
      <x:c r="T1576" s="14" t="n">
        <x:f>'Inventory detail'!T450</x:f>
        <x:v>0.19140000000000001</x:v>
      </x:c>
      <x:c r="U1576" s="14" t="n">
        <x:f>'Inventory detail'!U450</x:f>
        <x:v>0.19140000000000001</x:v>
      </x:c>
      <x:c r="V1576" s="9" t="n">
        <x:f>O1576*T1576</x:f>
        <x:v>2410.4358542587274</x:v>
      </x:c>
      <x:c r="W1576" s="9" t="n">
        <x:f>Q1576*T1576</x:f>
        <x:v>0</x:v>
      </x:c>
      <x:c r="X1576" s="9" t="n">
        <x:f>R1576*T1576</x:f>
        <x:v>0</x:v>
      </x:c>
      <x:c r="Y1576" s="9" t="n">
        <x:f>S1576*T1576</x:f>
        <x:v>2410.4358542587274</x:v>
      </x:c>
      <x:c r="Z1576" s="9" t="n">
        <x:f>IF(ISNUMBER(U1576),S1576*(U1576-T1576),"n.a.")</x:f>
        <x:v>0</x:v>
      </x:c>
      <x:c r="AA1576" s="9" t="n">
        <x:f>IF(ISNUMBER(U1576),Y1576,0)</x:f>
        <x:v>2410.4358542587274</x:v>
      </x:c>
      <x:c r="AB1576" s="7" t="n">
        <x:f>MAX(0,L1576-SUM(F1576:K1576))</x:f>
        <x:v>0</x:v>
      </x:c>
    </x:row>
    <x:row r="1577" ht="22" customHeight="1">
      <x:c r="A1577" s="18" t="n">
        <x:f>Summary!D$41</x:f>
        <x:v>46357</x:v>
      </x:c>
      <x:c r="B1577" s="2" t="str">
        <x:f>'Inventory detail'!A451</x:f>
        <x:v>WIRE</x:v>
      </x:c>
      <x:c r="C1577" s="2" t="str">
        <x:f>'Inventory detail'!B451</x:f>
        <x:v>10</x:v>
      </x:c>
      <x:c r="D1577" s="2" t="str">
        <x:f>'Inventory detail'!C451</x:f>
        <x:v>DL112BLK</x:v>
      </x:c>
      <x:c r="E1577" s="10" t="n">
        <x:f>A451</x:f>
        <x:v>46327</x:v>
      </x:c>
      <x:c r="F1577" s="7" t="n">
        <x:f>O451</x:f>
        <x:v>963.6849281314169</x:v>
      </x:c>
      <x:c r="G1577" s="7" t="n">
        <x:f>Q451</x:f>
        <x:v>0</x:v>
      </x:c>
      <x:c r="H1577" s="7" t="n">
        <x:f>R451</x:f>
        <x:v>0</x:v>
      </x:c>
      <x:c r="I1577" s="7" t="n">
        <x:f>SUMIFS('PO detail'!$W$1978:$W$1981,'PO detail'!$V$1978:$V$1981,"&gt;="&amp;E1577,'PO detail'!$V$1978:$V$1981,"&lt;"&amp;A1577)</x:f>
        <x:v>2000</x:v>
      </x:c>
      <x:c r="J1577" s="7" t="n">
        <x:f>SUMIFS('PO detail'!$X$1978:$X$1981,'PO detail'!$V$1978:$V$1981,"&gt;="&amp;E1577,'PO detail'!$V$1978:$V$1981,"&lt;"&amp;A1577)</x:f>
        <x:v>0</x:v>
      </x:c>
      <x:c r="K1577" s="7" t="n">
        <x:f>SUMIFS('PO detail'!$Y$1978:$Y$1981,'PO detail'!$V$1978:$V$1981,"&gt;="&amp;E1577,'PO detail'!$V$1978:$V$1981,"&lt;"&amp;A1577)</x:f>
        <x:v>0</x:v>
      </x:c>
      <x:c r="L1577" s="7" t="n">
        <x:f>'Inventory detail'!F451*Summary!$K$5*(A1577-E1577)/Summary!$K$6</x:f>
        <x:v>229.97618069815198</x:v>
      </x:c>
      <x:c r="M1577" s="7" t="n">
        <x:f>MAX(0,H1577-L1577)</x:f>
        <x:v>0</x:v>
      </x:c>
      <x:c r="N1577" s="7" t="n">
        <x:f>MAX(0,L1577-H1577)</x:f>
        <x:v>229.97618069815198</x:v>
      </x:c>
      <x:c r="O1577" s="7" t="n">
        <x:f>MAX(0,F1577+I1577-N1577)</x:f>
        <x:v>2733.708747433265</x:v>
      </x:c>
      <x:c r="P1577" s="7" t="n">
        <x:f>MAX(0,N1577-F1577-I1577)</x:f>
        <x:v>0</x:v>
      </x:c>
      <x:c r="Q1577" s="7" t="n">
        <x:f>MAX(0,G1577+J1577-P1577)</x:f>
        <x:v>0</x:v>
      </x:c>
      <x:c r="R1577" s="7" t="n">
        <x:f>M1577+MAX(0,K1577-MAX(0,P1577-G1577-J1577))</x:f>
        <x:v>0</x:v>
      </x:c>
      <x:c r="S1577" s="7" t="n">
        <x:f>SUM(O1577,Q1577,R1577)</x:f>
        <x:v>2733.708747433265</x:v>
      </x:c>
      <x:c r="T1577" s="14" t="n">
        <x:f>'Inventory detail'!T451</x:f>
        <x:v>0.846</x:v>
      </x:c>
      <x:c r="U1577" s="14" t="n">
        <x:f>'Inventory detail'!U451</x:f>
        <x:v>0.846</x:v>
      </x:c>
      <x:c r="V1577" s="9" t="n">
        <x:f>O1577*T1577</x:f>
        <x:v>2312.717600328542</x:v>
      </x:c>
      <x:c r="W1577" s="9" t="n">
        <x:f>Q1577*T1577</x:f>
        <x:v>0</x:v>
      </x:c>
      <x:c r="X1577" s="9" t="n">
        <x:f>R1577*T1577</x:f>
        <x:v>0</x:v>
      </x:c>
      <x:c r="Y1577" s="9" t="n">
        <x:f>S1577*T1577</x:f>
        <x:v>2312.717600328542</x:v>
      </x:c>
      <x:c r="Z1577" s="9" t="n">
        <x:f>IF(ISNUMBER(U1577),S1577*(U1577-T1577),"n.a.")</x:f>
        <x:v>0</x:v>
      </x:c>
      <x:c r="AA1577" s="9" t="n">
        <x:f>IF(ISNUMBER(U1577),Y1577,0)</x:f>
        <x:v>2312.717600328542</x:v>
      </x:c>
      <x:c r="AB1577" s="7" t="n">
        <x:f>MAX(0,L1577-SUM(F1577:K1577))</x:f>
        <x:v>0</x:v>
      </x:c>
    </x:row>
    <x:row r="1578" ht="22" customHeight="1">
      <x:c r="A1578" s="18" t="n">
        <x:f>Summary!D$41</x:f>
        <x:v>46357</x:v>
      </x:c>
      <x:c r="B1578" s="2" t="str">
        <x:f>'Inventory detail'!A452</x:f>
        <x:v>WIRE</x:v>
      </x:c>
      <x:c r="C1578" s="2" t="str">
        <x:f>'Inventory detail'!B452</x:f>
        <x:v>30</x:v>
      </x:c>
      <x:c r="D1578" s="2" t="str">
        <x:f>'Inventory detail'!C452</x:f>
        <x:v>DL516GOLD</x:v>
      </x:c>
      <x:c r="E1578" s="10" t="n">
        <x:f>A452</x:f>
        <x:v>46327</x:v>
      </x:c>
      <x:c r="F1578" s="7" t="n">
        <x:f>O452</x:f>
        <x:v>0</x:v>
      </x:c>
      <x:c r="G1578" s="7" t="n">
        <x:f>Q452</x:f>
        <x:v>0</x:v>
      </x:c>
      <x:c r="H1578" s="7" t="n">
        <x:f>R452</x:f>
        <x:v>0</x:v>
      </x:c>
      <x:c r="I1578" s="7" t="n">
        <x:f>0</x:f>
        <x:v>0</x:v>
      </x:c>
      <x:c r="J1578" s="7" t="n">
        <x:f>0</x:f>
        <x:v>0</x:v>
      </x:c>
      <x:c r="K1578" s="7" t="n">
        <x:f>0</x:f>
        <x:v>0</x:v>
      </x:c>
      <x:c r="L1578" s="7" t="n">
        <x:f>'Inventory detail'!F452*Summary!$K$5*(A1578-E1578)/Summary!$K$6</x:f>
        <x:v>229.97618069815198</x:v>
      </x:c>
      <x:c r="M1578" s="7" t="n">
        <x:f>MAX(0,H1578-L1578)</x:f>
        <x:v>0</x:v>
      </x:c>
      <x:c r="N1578" s="7" t="n">
        <x:f>MAX(0,L1578-H1578)</x:f>
        <x:v>229.97618069815198</x:v>
      </x:c>
      <x:c r="O1578" s="7" t="n">
        <x:f>MAX(0,F1578+I1578-N1578)</x:f>
        <x:v>0</x:v>
      </x:c>
      <x:c r="P1578" s="7" t="n">
        <x:f>MAX(0,N1578-F1578-I1578)</x:f>
        <x:v>229.97618069815198</x:v>
      </x:c>
      <x:c r="Q1578" s="7" t="n">
        <x:f>MAX(0,G1578+J1578-P1578)</x:f>
        <x:v>0</x:v>
      </x:c>
      <x:c r="R1578" s="7" t="n">
        <x:f>M1578+MAX(0,K1578-MAX(0,P1578-G1578-J1578))</x:f>
        <x:v>0</x:v>
      </x:c>
      <x:c r="S1578" s="7" t="n">
        <x:f>SUM(O1578,Q1578,R1578)</x:f>
        <x:v>0</x:v>
      </x:c>
      <x:c r="T1578" s="14" t="n">
        <x:f>'Inventory detail'!T452</x:f>
        <x:v>0.0475</x:v>
      </x:c>
      <x:c r="U1578" s="14" t="n">
        <x:f>'Inventory detail'!U452</x:f>
        <x:v>0.0475</x:v>
      </x:c>
      <x:c r="V1578" s="9" t="n">
        <x:f>O1578*T1578</x:f>
        <x:v>0</x:v>
      </x:c>
      <x:c r="W1578" s="9" t="n">
        <x:f>Q1578*T1578</x:f>
        <x:v>0</x:v>
      </x:c>
      <x:c r="X1578" s="9" t="n">
        <x:f>R1578*T1578</x:f>
        <x:v>0</x:v>
      </x:c>
      <x:c r="Y1578" s="9" t="n">
        <x:f>S1578*T1578</x:f>
        <x:v>0</x:v>
      </x:c>
      <x:c r="Z1578" s="9" t="n">
        <x:f>IF(ISNUMBER(U1578),S1578*(U1578-T1578),"n.a.")</x:f>
        <x:v>0</x:v>
      </x:c>
      <x:c r="AA1578" s="9" t="n">
        <x:f>IF(ISNUMBER(U1578),Y1578,0)</x:f>
        <x:v>0</x:v>
      </x:c>
      <x:c r="AB1578" s="7" t="n">
        <x:f>MAX(0,L1578-SUM(F1578:K1578))</x:f>
        <x:v>229.97618069815198</x:v>
      </x:c>
    </x:row>
    <x:row r="1579" ht="22" customHeight="1">
      <x:c r="A1579" s="18" t="n">
        <x:f>Summary!D$41</x:f>
        <x:v>46357</x:v>
      </x:c>
      <x:c r="B1579" s="2" t="str">
        <x:f>'Inventory detail'!A453</x:f>
        <x:v>COIL</x:v>
      </x:c>
      <x:c r="C1579" s="2" t="str">
        <x:f>'Inventory detail'!B453</x:f>
        <x:v>10</x:v>
      </x:c>
      <x:c r="D1579" s="2" t="str">
        <x:f>'Inventory detail'!C453</x:f>
        <x:v>10WHT36-4</x:v>
      </x:c>
      <x:c r="E1579" s="10" t="n">
        <x:f>A453</x:f>
        <x:v>46327</x:v>
      </x:c>
      <x:c r="F1579" s="7" t="n">
        <x:f>O453</x:f>
        <x:v>500</x:v>
      </x:c>
      <x:c r="G1579" s="7" t="n">
        <x:f>Q453</x:f>
        <x:v>0</x:v>
      </x:c>
      <x:c r="H1579" s="7" t="n">
        <x:f>R453</x:f>
        <x:v>129.97946611909651</x:v>
      </x:c>
      <x:c r="I1579" s="7" t="n">
        <x:f>SUMIFS('PO detail'!$W$58:$W$59,'PO detail'!$V$58:$V$59,"&gt;="&amp;E1579,'PO detail'!$V$58:$V$59,"&lt;"&amp;A1579)</x:f>
        <x:v>500</x:v>
      </x:c>
      <x:c r="J1579" s="7" t="n">
        <x:f>SUMIFS('PO detail'!$X$58:$X$59,'PO detail'!$V$58:$V$59,"&gt;="&amp;E1579,'PO detail'!$V$58:$V$59,"&lt;"&amp;A1579)</x:f>
        <x:v>0</x:v>
      </x:c>
      <x:c r="K1579" s="7" t="n">
        <x:f>SUMIFS('PO detail'!$Y$58:$Y$59,'PO detail'!$V$58:$V$59,"&gt;="&amp;E1579,'PO detail'!$V$58:$V$59,"&lt;"&amp;A1579)</x:f>
        <x:v>0</x:v>
      </x:c>
      <x:c r="L1579" s="7" t="n">
        <x:f>'Inventory detail'!F453*Summary!$K$5*(A1579-E1579)/Summary!$K$6</x:f>
        <x:v>221.76591375770022</x:v>
      </x:c>
      <x:c r="M1579" s="7" t="n">
        <x:f>MAX(0,H1579-L1579)</x:f>
        <x:v>0</x:v>
      </x:c>
      <x:c r="N1579" s="7" t="n">
        <x:f>MAX(0,L1579-H1579)</x:f>
        <x:v>91.7864476386037</x:v>
      </x:c>
      <x:c r="O1579" s="7" t="n">
        <x:f>MAX(0,F1579+I1579-N1579)</x:f>
        <x:v>908.2135523613963</x:v>
      </x:c>
      <x:c r="P1579" s="7" t="n">
        <x:f>MAX(0,N1579-F1579-I1579)</x:f>
        <x:v>0</x:v>
      </x:c>
      <x:c r="Q1579" s="7" t="n">
        <x:f>MAX(0,G1579+J1579-P1579)</x:f>
        <x:v>0</x:v>
      </x:c>
      <x:c r="R1579" s="7" t="n">
        <x:f>M1579+MAX(0,K1579-MAX(0,P1579-G1579-J1579))</x:f>
        <x:v>0</x:v>
      </x:c>
      <x:c r="S1579" s="7" t="n">
        <x:f>SUM(O1579,Q1579,R1579)</x:f>
        <x:v>908.2135523613963</x:v>
      </x:c>
      <x:c r="T1579" s="14" t="n">
        <x:f>'Inventory detail'!T453</x:f>
        <x:v>0.1825</x:v>
      </x:c>
      <x:c r="U1579" s="14" t="n">
        <x:f>'Inventory detail'!U453</x:f>
        <x:v>0.17878899999999998</x:v>
      </x:c>
      <x:c r="V1579" s="9" t="n">
        <x:f>O1579*T1579</x:f>
        <x:v>165.74897330595482</x:v>
      </x:c>
      <x:c r="W1579" s="9" t="n">
        <x:f>Q1579*T1579</x:f>
        <x:v>0</x:v>
      </x:c>
      <x:c r="X1579" s="9" t="n">
        <x:f>R1579*T1579</x:f>
        <x:v>0</x:v>
      </x:c>
      <x:c r="Y1579" s="9" t="n">
        <x:f>S1579*T1579</x:f>
        <x:v>165.74897330595482</x:v>
      </x:c>
      <x:c r="Z1579" s="9" t="n">
        <x:f>IF(ISNUMBER(U1579),S1579*(U1579-T1579),"n.a.")</x:f>
        <x:v>-3.3703804928131595</x:v>
      </x:c>
      <x:c r="AA1579" s="9" t="n">
        <x:f>IF(ISNUMBER(U1579),Y1579,0)</x:f>
        <x:v>165.74897330595482</x:v>
      </x:c>
      <x:c r="AB1579" s="7" t="n">
        <x:f>MAX(0,L1579-SUM(F1579:K1579))</x:f>
        <x:v>0</x:v>
      </x:c>
    </x:row>
    <x:row r="1580" ht="22" customHeight="1">
      <x:c r="A1580" s="18" t="n">
        <x:f>Summary!D$41</x:f>
        <x:v>46357</x:v>
      </x:c>
      <x:c r="B1580" s="2" t="str">
        <x:f>'Inventory detail'!A454</x:f>
        <x:v>COIL</x:v>
      </x:c>
      <x:c r="C1580" s="2" t="str">
        <x:f>'Inventory detail'!B454</x:f>
        <x:v>60</x:v>
      </x:c>
      <x:c r="D1580" s="2" t="str">
        <x:f>'Inventory detail'!C454</x:f>
        <x:v>10WHT36-4</x:v>
      </x:c>
      <x:c r="E1580" s="10" t="n">
        <x:f>A454</x:f>
        <x:v>46327</x:v>
      </x:c>
      <x:c r="F1580" s="7" t="n">
        <x:f>O454</x:f>
        <x:v>1000</x:v>
      </x:c>
      <x:c r="G1580" s="7" t="n">
        <x:f>Q454</x:f>
        <x:v>0</x:v>
      </x:c>
      <x:c r="H1580" s="7" t="n">
        <x:f>R454</x:f>
        <x:v>529.9794661190965</x:v>
      </x:c>
      <x:c r="I1580" s="7" t="n">
        <x:f>SUMIFS('PO detail'!$W$1041:$W$1042,'PO detail'!$V$1041:$V$1042,"&gt;="&amp;E1580,'PO detail'!$V$1041:$V$1042,"&lt;"&amp;A1580)</x:f>
        <x:v>0</x:v>
      </x:c>
      <x:c r="J1580" s="7" t="n">
        <x:f>SUMIFS('PO detail'!$X$1041:$X$1042,'PO detail'!$V$1041:$V$1042,"&gt;="&amp;E1580,'PO detail'!$V$1041:$V$1042,"&lt;"&amp;A1580)</x:f>
        <x:v>0</x:v>
      </x:c>
      <x:c r="K1580" s="7" t="n">
        <x:f>SUMIFS('PO detail'!$Y$1041:$Y$1042,'PO detail'!$V$1041:$V$1042,"&gt;="&amp;E1580,'PO detail'!$V$1041:$V$1042,"&lt;"&amp;A1580)</x:f>
        <x:v>0</x:v>
      </x:c>
      <x:c r="L1580" s="7" t="n">
        <x:f>'Inventory detail'!F454*Summary!$K$5*(A1580-E1580)/Summary!$K$6</x:f>
        <x:v>221.76591375770022</x:v>
      </x:c>
      <x:c r="M1580" s="7" t="n">
        <x:f>MAX(0,H1580-L1580)</x:f>
        <x:v>308.2135523613963</x:v>
      </x:c>
      <x:c r="N1580" s="7" t="n">
        <x:f>MAX(0,L1580-H1580)</x:f>
        <x:v>0</x:v>
      </x:c>
      <x:c r="O1580" s="7" t="n">
        <x:f>MAX(0,F1580+I1580-N1580)</x:f>
        <x:v>1000</x:v>
      </x:c>
      <x:c r="P1580" s="7" t="n">
        <x:f>MAX(0,N1580-F1580-I1580)</x:f>
        <x:v>0</x:v>
      </x:c>
      <x:c r="Q1580" s="7" t="n">
        <x:f>MAX(0,G1580+J1580-P1580)</x:f>
        <x:v>0</x:v>
      </x:c>
      <x:c r="R1580" s="7" t="n">
        <x:f>M1580+MAX(0,K1580-MAX(0,P1580-G1580-J1580))</x:f>
        <x:v>308.2135523613963</x:v>
      </x:c>
      <x:c r="S1580" s="7" t="n">
        <x:f>SUM(O1580,Q1580,R1580)</x:f>
        <x:v>1308.2135523613963</x:v>
      </x:c>
      <x:c r="T1580" s="14" t="n">
        <x:f>'Inventory detail'!T454</x:f>
        <x:v>0.1825</x:v>
      </x:c>
      <x:c r="U1580" s="14" t="n">
        <x:f>'Inventory detail'!U454</x:f>
        <x:v>0.17878899999999998</x:v>
      </x:c>
      <x:c r="V1580" s="9" t="n">
        <x:f>O1580*T1580</x:f>
        <x:v>182.5</x:v>
      </x:c>
      <x:c r="W1580" s="9" t="n">
        <x:f>Q1580*T1580</x:f>
        <x:v>0</x:v>
      </x:c>
      <x:c r="X1580" s="9" t="n">
        <x:f>R1580*T1580</x:f>
        <x:v>56.24897330595482</x:v>
      </x:c>
      <x:c r="Y1580" s="9" t="n">
        <x:f>S1580*T1580</x:f>
        <x:v>238.74897330595482</x:v>
      </x:c>
      <x:c r="Z1580" s="9" t="n">
        <x:f>IF(ISNUMBER(U1580),S1580*(U1580-T1580),"n.a.")</x:f>
        <x:v>-4.854780492813168</x:v>
      </x:c>
      <x:c r="AA1580" s="9" t="n">
        <x:f>IF(ISNUMBER(U1580),Y1580,0)</x:f>
        <x:v>238.74897330595482</x:v>
      </x:c>
      <x:c r="AB1580" s="7" t="n">
        <x:f>MAX(0,L1580-SUM(F1580:K1580))</x:f>
        <x:v>0</x:v>
      </x:c>
    </x:row>
    <x:row r="1581" ht="22" customHeight="1">
      <x:c r="A1581" s="18" t="n">
        <x:f>Summary!D$41</x:f>
        <x:v>46357</x:v>
      </x:c>
      <x:c r="B1581" s="2" t="str">
        <x:f>'Inventory detail'!A455</x:f>
        <x:v>POUC</x:v>
      </x:c>
      <x:c r="C1581" s="2" t="str">
        <x:f>'Inventory detail'!B455</x:f>
        <x:v>10</x:v>
      </x:c>
      <x:c r="D1581" s="2" t="str">
        <x:f>'Inventory detail'!C455</x:f>
        <x:v>LET3SL</x:v>
      </x:c>
      <x:c r="E1581" s="10" t="n">
        <x:f>A455</x:f>
        <x:v>46327</x:v>
      </x:c>
      <x:c r="F1581" s="7" t="n">
        <x:f>O455</x:f>
        <x:v>0</x:v>
      </x:c>
      <x:c r="G1581" s="7" t="n">
        <x:f>Q455</x:f>
        <x:v>1000</x:v>
      </x:c>
      <x:c r="H1581" s="7" t="n">
        <x:f>R455</x:f>
        <x:v>1329.9794661190965</x:v>
      </x:c>
      <x:c r="I1581" s="7" t="n">
        <x:f>SUMIFS('PO detail'!$W$1510:$W$1510,'PO detail'!$V$1510:$V$1510,"&gt;="&amp;E1581,'PO detail'!$V$1510:$V$1510,"&lt;"&amp;A1581)</x:f>
        <x:v>0</x:v>
      </x:c>
      <x:c r="J1581" s="7" t="n">
        <x:f>SUMIFS('PO detail'!$X$1510:$X$1510,'PO detail'!$V$1510:$V$1510,"&gt;="&amp;E1581,'PO detail'!$V$1510:$V$1510,"&lt;"&amp;A1581)</x:f>
        <x:v>0</x:v>
      </x:c>
      <x:c r="K1581" s="7" t="n">
        <x:f>SUMIFS('PO detail'!$Y$1510:$Y$1510,'PO detail'!$V$1510:$V$1510,"&gt;="&amp;E1581,'PO detail'!$V$1510:$V$1510,"&lt;"&amp;A1581)</x:f>
        <x:v>0</x:v>
      </x:c>
      <x:c r="L1581" s="7" t="n">
        <x:f>'Inventory detail'!F455*Summary!$K$5*(A1581-E1581)/Summary!$K$6</x:f>
        <x:v>221.76591375770022</x:v>
      </x:c>
      <x:c r="M1581" s="7" t="n">
        <x:f>MAX(0,H1581-L1581)</x:f>
        <x:v>1108.2135523613963</x:v>
      </x:c>
      <x:c r="N1581" s="7" t="n">
        <x:f>MAX(0,L1581-H1581)</x:f>
        <x:v>0</x:v>
      </x:c>
      <x:c r="O1581" s="7" t="n">
        <x:f>MAX(0,F1581+I1581-N1581)</x:f>
        <x:v>0</x:v>
      </x:c>
      <x:c r="P1581" s="7" t="n">
        <x:f>MAX(0,N1581-F1581-I1581)</x:f>
        <x:v>0</x:v>
      </x:c>
      <x:c r="Q1581" s="7" t="n">
        <x:f>MAX(0,G1581+J1581-P1581)</x:f>
        <x:v>1000</x:v>
      </x:c>
      <x:c r="R1581" s="7" t="n">
        <x:f>M1581+MAX(0,K1581-MAX(0,P1581-G1581-J1581))</x:f>
        <x:v>1108.2135523613963</x:v>
      </x:c>
      <x:c r="S1581" s="7" t="n">
        <x:f>SUM(O1581,Q1581,R1581)</x:f>
        <x:v>2108.213552361396</x:v>
      </x:c>
      <x:c r="T1581" s="14" t="n">
        <x:f>'Inventory detail'!T455</x:f>
        <x:v>0.1149</x:v>
      </x:c>
      <x:c r="U1581" s="14" t="n">
        <x:f>'Inventory detail'!U455</x:f>
        <x:v>0.12507</x:v>
      </x:c>
      <x:c r="V1581" s="9" t="n">
        <x:f>O1581*T1581</x:f>
        <x:v>0</x:v>
      </x:c>
      <x:c r="W1581" s="9" t="n">
        <x:f>Q1581*T1581</x:f>
        <x:v>114.9</x:v>
      </x:c>
      <x:c r="X1581" s="9" t="n">
        <x:f>R1581*T1581</x:f>
        <x:v>127.33373716632444</x:v>
      </x:c>
      <x:c r="Y1581" s="9" t="n">
        <x:f>S1581*T1581</x:f>
        <x:v>242.2337371663244</x:v>
      </x:c>
      <x:c r="Z1581" s="9" t="n">
        <x:f>IF(ISNUMBER(U1581),S1581*(U1581-T1581),"n.a.")</x:f>
        <x:v>21.440531827515365</x:v>
      </x:c>
      <x:c r="AA1581" s="9" t="n">
        <x:f>IF(ISNUMBER(U1581),Y1581,0)</x:f>
        <x:v>242.2337371663244</x:v>
      </x:c>
      <x:c r="AB1581" s="7" t="n">
        <x:f>MAX(0,L1581-SUM(F1581:K1581))</x:f>
        <x:v>0</x:v>
      </x:c>
    </x:row>
    <x:row r="1582" ht="22" customHeight="1">
      <x:c r="A1582" s="18" t="n">
        <x:f>Summary!D$41</x:f>
        <x:v>46357</x:v>
      </x:c>
      <x:c r="B1582" s="2" t="str">
        <x:f>'Inventory detail'!A456</x:f>
        <x:v>POUC</x:v>
      </x:c>
      <x:c r="C1582" s="2" t="str">
        <x:f>'Inventory detail'!B456</x:f>
        <x:v>30</x:v>
      </x:c>
      <x:c r="D1582" s="2" t="str">
        <x:f>'Inventory detail'!C456</x:f>
        <x:v>LEG10</x:v>
      </x:c>
      <x:c r="E1582" s="10" t="n">
        <x:f>A456</x:f>
        <x:v>46327</x:v>
      </x:c>
      <x:c r="F1582" s="7" t="n">
        <x:f>O456</x:f>
        <x:v>0</x:v>
      </x:c>
      <x:c r="G1582" s="7" t="n">
        <x:f>Q456</x:f>
        <x:v>0</x:v>
      </x:c>
      <x:c r="H1582" s="7" t="n">
        <x:f>R456</x:f>
        <x:v>2129.9794661190963</x:v>
      </x:c>
      <x:c r="I1582" s="7" t="n">
        <x:f>0</x:f>
        <x:v>0</x:v>
      </x:c>
      <x:c r="J1582" s="7" t="n">
        <x:f>0</x:f>
        <x:v>0</x:v>
      </x:c>
      <x:c r="K1582" s="7" t="n">
        <x:f>0</x:f>
        <x:v>0</x:v>
      </x:c>
      <x:c r="L1582" s="7" t="n">
        <x:f>'Inventory detail'!F456*Summary!$K$5*(A1582-E1582)/Summary!$K$6</x:f>
        <x:v>221.76591375770022</x:v>
      </x:c>
      <x:c r="M1582" s="7" t="n">
        <x:f>MAX(0,H1582-L1582)</x:f>
        <x:v>1908.213552361396</x:v>
      </x:c>
      <x:c r="N1582" s="7" t="n">
        <x:f>MAX(0,L1582-H1582)</x:f>
        <x:v>0</x:v>
      </x:c>
      <x:c r="O1582" s="7" t="n">
        <x:f>MAX(0,F1582+I1582-N1582)</x:f>
        <x:v>0</x:v>
      </x:c>
      <x:c r="P1582" s="7" t="n">
        <x:f>MAX(0,N1582-F1582-I1582)</x:f>
        <x:v>0</x:v>
      </x:c>
      <x:c r="Q1582" s="7" t="n">
        <x:f>MAX(0,G1582+J1582-P1582)</x:f>
        <x:v>0</x:v>
      </x:c>
      <x:c r="R1582" s="7" t="n">
        <x:f>M1582+MAX(0,K1582-MAX(0,P1582-G1582-J1582))</x:f>
        <x:v>1908.213552361396</x:v>
      </x:c>
      <x:c r="S1582" s="7" t="n">
        <x:f>SUM(O1582,Q1582,R1582)</x:f>
        <x:v>1908.213552361396</x:v>
      </x:c>
      <x:c r="T1582" s="14" t="n">
        <x:f>'Inventory detail'!T456</x:f>
        <x:v>0.1796</x:v>
      </x:c>
      <x:c r="U1582" s="14" t="n">
        <x:f>'Inventory detail'!U456</x:f>
        <x:v>0.19569</x:v>
      </x:c>
      <x:c r="V1582" s="9" t="n">
        <x:f>O1582*T1582</x:f>
        <x:v>0</x:v>
      </x:c>
      <x:c r="W1582" s="9" t="n">
        <x:f>Q1582*T1582</x:f>
        <x:v>0</x:v>
      </x:c>
      <x:c r="X1582" s="9" t="n">
        <x:f>R1582*T1582</x:f>
        <x:v>342.71515400410675</x:v>
      </x:c>
      <x:c r="Y1582" s="9" t="n">
        <x:f>S1582*T1582</x:f>
        <x:v>342.71515400410675</x:v>
      </x:c>
      <x:c r="Z1582" s="9" t="n">
        <x:f>IF(ISNUMBER(U1582),S1582*(U1582-T1582),"n.a.")</x:f>
        <x:v>30.70315605749485</x:v>
      </x:c>
      <x:c r="AA1582" s="9" t="n">
        <x:f>IF(ISNUMBER(U1582),Y1582,0)</x:f>
        <x:v>342.71515400410675</x:v>
      </x:c>
      <x:c r="AB1582" s="7" t="n">
        <x:f>MAX(0,L1582-SUM(F1582:K1582))</x:f>
        <x:v>0</x:v>
      </x:c>
    </x:row>
    <x:row r="1583" ht="22" customHeight="1">
      <x:c r="A1583" s="18" t="n">
        <x:f>Summary!D$41</x:f>
        <x:v>46357</x:v>
      </x:c>
      <x:c r="B1583" s="2" t="str">
        <x:f>'Inventory detail'!A457</x:f>
        <x:v>POUC</x:v>
      </x:c>
      <x:c r="C1583" s="2" t="str">
        <x:f>'Inventory detail'!B457</x:f>
        <x:v>60</x:v>
      </x:c>
      <x:c r="D1583" s="2" t="str">
        <x:f>'Inventory detail'!C457</x:f>
        <x:v>MLMEN3</x:v>
      </x:c>
      <x:c r="E1583" s="10" t="n">
        <x:f>A457</x:f>
        <x:v>46327</x:v>
      </x:c>
      <x:c r="F1583" s="7" t="n">
        <x:f>O457</x:f>
        <x:v>0</x:v>
      </x:c>
      <x:c r="G1583" s="7" t="n">
        <x:f>Q457</x:f>
        <x:v>0</x:v>
      </x:c>
      <x:c r="H1583" s="7" t="n">
        <x:f>R457</x:f>
        <x:v>0</x:v>
      </x:c>
      <x:c r="I1583" s="7" t="n">
        <x:f>SUMIFS('PO detail'!$W$1822:$W$1822,'PO detail'!$V$1822:$V$1822,"&gt;="&amp;E1583,'PO detail'!$V$1822:$V$1822,"&lt;"&amp;A1583)</x:f>
        <x:v>0</x:v>
      </x:c>
      <x:c r="J1583" s="7" t="n">
        <x:f>SUMIFS('PO detail'!$X$1822:$X$1822,'PO detail'!$V$1822:$V$1822,"&gt;="&amp;E1583,'PO detail'!$V$1822:$V$1822,"&lt;"&amp;A1583)</x:f>
        <x:v>3000</x:v>
      </x:c>
      <x:c r="K1583" s="7" t="n">
        <x:f>SUMIFS('PO detail'!$Y$1822:$Y$1822,'PO detail'!$V$1822:$V$1822,"&gt;="&amp;E1583,'PO detail'!$V$1822:$V$1822,"&lt;"&amp;A1583)</x:f>
        <x:v>0</x:v>
      </x:c>
      <x:c r="L1583" s="7" t="n">
        <x:f>'Inventory detail'!F457*Summary!$K$5*(A1583-E1583)/Summary!$K$6</x:f>
        <x:v>221.76591375770022</x:v>
      </x:c>
      <x:c r="M1583" s="7" t="n">
        <x:f>MAX(0,H1583-L1583)</x:f>
        <x:v>0</x:v>
      </x:c>
      <x:c r="N1583" s="7" t="n">
        <x:f>MAX(0,L1583-H1583)</x:f>
        <x:v>221.76591375770022</x:v>
      </x:c>
      <x:c r="O1583" s="7" t="n">
        <x:f>MAX(0,F1583+I1583-N1583)</x:f>
        <x:v>0</x:v>
      </x:c>
      <x:c r="P1583" s="7" t="n">
        <x:f>MAX(0,N1583-F1583-I1583)</x:f>
        <x:v>221.76591375770022</x:v>
      </x:c>
      <x:c r="Q1583" s="7" t="n">
        <x:f>MAX(0,G1583+J1583-P1583)</x:f>
        <x:v>2778.2340862423</x:v>
      </x:c>
      <x:c r="R1583" s="7" t="n">
        <x:f>M1583+MAX(0,K1583-MAX(0,P1583-G1583-J1583))</x:f>
        <x:v>0</x:v>
      </x:c>
      <x:c r="S1583" s="7" t="n">
        <x:f>SUM(O1583,Q1583,R1583)</x:f>
        <x:v>2778.2340862423</x:v>
      </x:c>
      <x:c r="T1583" s="14" t="n">
        <x:f>'Inventory detail'!T457</x:f>
        <x:v>0.1739</x:v>
      </x:c>
      <x:c r="U1583" s="14" t="n">
        <x:f>'Inventory detail'!U457</x:f>
        <x:v>0.255915</x:v>
      </x:c>
      <x:c r="V1583" s="9" t="n">
        <x:f>O1583*T1583</x:f>
        <x:v>0</x:v>
      </x:c>
      <x:c r="W1583" s="9" t="n">
        <x:f>Q1583*T1583</x:f>
        <x:v>483.1349075975359</x:v>
      </x:c>
      <x:c r="X1583" s="9" t="n">
        <x:f>R1583*T1583</x:f>
        <x:v>0</x:v>
      </x:c>
      <x:c r="Y1583" s="9" t="n">
        <x:f>S1583*T1583</x:f>
        <x:v>483.1349075975359</x:v>
      </x:c>
      <x:c r="Z1583" s="9" t="n">
        <x:f>IF(ISNUMBER(U1583),S1583*(U1583-T1583),"n.a.")</x:f>
        <x:v>227.85686858316222</x:v>
      </x:c>
      <x:c r="AA1583" s="9" t="n">
        <x:f>IF(ISNUMBER(U1583),Y1583,0)</x:f>
        <x:v>483.1349075975359</x:v>
      </x:c>
      <x:c r="AB1583" s="7" t="n">
        <x:f>MAX(0,L1583-SUM(F1583:K1583))</x:f>
        <x:v>0</x:v>
      </x:c>
    </x:row>
    <x:row r="1584" ht="22" customHeight="1">
      <x:c r="A1584" s="18" t="n">
        <x:f>Summary!D$41</x:f>
        <x:v>46357</x:v>
      </x:c>
      <x:c r="B1584" s="2" t="str">
        <x:f>'Inventory detail'!A458</x:f>
        <x:v>COIL</x:v>
      </x:c>
      <x:c r="C1584" s="2" t="str">
        <x:f>'Inventory detail'!B458</x:f>
        <x:v>30</x:v>
      </x:c>
      <x:c r="D1584" s="2" t="str">
        <x:f>'Inventory detail'!C458</x:f>
        <x:v>7CLR12-4</x:v>
      </x:c>
      <x:c r="E1584" s="10" t="n">
        <x:f>A458</x:f>
        <x:v>46327</x:v>
      </x:c>
      <x:c r="F1584" s="7" t="n">
        <x:f>O458</x:f>
        <x:v>4936.274004106776</x:v>
      </x:c>
      <x:c r="G1584" s="7" t="n">
        <x:f>Q458</x:f>
        <x:v>0</x:v>
      </x:c>
      <x:c r="H1584" s="7" t="n">
        <x:f>R458</x:f>
        <x:v>0</x:v>
      </x:c>
      <x:c r="I1584" s="7" t="n">
        <x:f>SUMIFS('PO detail'!$W$952:$W$952,'PO detail'!$V$952:$V$952,"&gt;="&amp;E1584,'PO detail'!$V$952:$V$952,"&lt;"&amp;A1584)</x:f>
        <x:v>0</x:v>
      </x:c>
      <x:c r="J1584" s="7" t="n">
        <x:f>SUMIFS('PO detail'!$X$952:$X$952,'PO detail'!$V$952:$V$952,"&gt;="&amp;E1584,'PO detail'!$V$952:$V$952,"&lt;"&amp;A1584)</x:f>
        <x:v>0</x:v>
      </x:c>
      <x:c r="K1584" s="7" t="n">
        <x:f>SUMIFS('PO detail'!$Y$952:$Y$952,'PO detail'!$V$952:$V$952,"&gt;="&amp;E1584,'PO detail'!$V$952:$V$952,"&lt;"&amp;A1584)</x:f>
        <x:v>0</x:v>
      </x:c>
      <x:c r="L1584" s="7" t="n">
        <x:f>'Inventory detail'!F458*Summary!$K$5*(A1584-E1584)/Summary!$K$6</x:f>
        <x:v>213.55564681724843</x:v>
      </x:c>
      <x:c r="M1584" s="7" t="n">
        <x:f>MAX(0,H1584-L1584)</x:f>
        <x:v>0</x:v>
      </x:c>
      <x:c r="N1584" s="7" t="n">
        <x:f>MAX(0,L1584-H1584)</x:f>
        <x:v>213.55564681724843</x:v>
      </x:c>
      <x:c r="O1584" s="7" t="n">
        <x:f>MAX(0,F1584+I1584-N1584)</x:f>
        <x:v>4722.718357289528</x:v>
      </x:c>
      <x:c r="P1584" s="7" t="n">
        <x:f>MAX(0,N1584-F1584-I1584)</x:f>
        <x:v>0</x:v>
      </x:c>
      <x:c r="Q1584" s="7" t="n">
        <x:f>MAX(0,G1584+J1584-P1584)</x:f>
        <x:v>0</x:v>
      </x:c>
      <x:c r="R1584" s="7" t="n">
        <x:f>M1584+MAX(0,K1584-MAX(0,P1584-G1584-J1584))</x:f>
        <x:v>0</x:v>
      </x:c>
      <x:c r="S1584" s="7" t="n">
        <x:f>SUM(O1584,Q1584,R1584)</x:f>
        <x:v>4722.718357289528</x:v>
      </x:c>
      <x:c r="T1584" s="14" t="n">
        <x:f>'Inventory detail'!T458</x:f>
        <x:v>0.0392</x:v>
      </x:c>
      <x:c r="U1584" s="14" t="n">
        <x:f>'Inventory detail'!U458</x:f>
        <x:v>0.038453999999999995</x:v>
      </x:c>
      <x:c r="V1584" s="9" t="n">
        <x:f>O1584*T1584</x:f>
        <x:v>185.1305596057495</x:v>
      </x:c>
      <x:c r="W1584" s="9" t="n">
        <x:f>Q1584*T1584</x:f>
        <x:v>0</x:v>
      </x:c>
      <x:c r="X1584" s="9" t="n">
        <x:f>R1584*T1584</x:f>
        <x:v>0</x:v>
      </x:c>
      <x:c r="Y1584" s="9" t="n">
        <x:f>S1584*T1584</x:f>
        <x:v>185.1305596057495</x:v>
      </x:c>
      <x:c r="Z1584" s="9" t="n">
        <x:f>IF(ISNUMBER(U1584),S1584*(U1584-T1584),"n.a.")</x:f>
        <x:v>-3.5231478945380053</x:v>
      </x:c>
      <x:c r="AA1584" s="9" t="n">
        <x:f>IF(ISNUMBER(U1584),Y1584,0)</x:f>
        <x:v>185.1305596057495</x:v>
      </x:c>
      <x:c r="AB1584" s="7" t="n">
        <x:f>MAX(0,L1584-SUM(F1584:K1584))</x:f>
        <x:v>0</x:v>
      </x:c>
    </x:row>
    <x:row r="1585" ht="22" customHeight="1">
      <x:c r="A1585" s="18" t="n">
        <x:f>Summary!D$41</x:f>
        <x:v>46357</x:v>
      </x:c>
      <x:c r="B1585" s="2" t="str">
        <x:f>'Inventory detail'!A459</x:f>
        <x:v>COIL</x:v>
      </x:c>
      <x:c r="C1585" s="2" t="str">
        <x:f>'Inventory detail'!B459</x:f>
        <x:v>60</x:v>
      </x:c>
      <x:c r="D1585" s="2" t="str">
        <x:f>'Inventory detail'!C459</x:f>
        <x:v>20BLK36-4</x:v>
      </x:c>
      <x:c r="E1585" s="10" t="n">
        <x:f>A459</x:f>
        <x:v>46327</x:v>
      </x:c>
      <x:c r="F1585" s="7" t="n">
        <x:f>O459</x:f>
        <x:v>336.27400410677615</x:v>
      </x:c>
      <x:c r="G1585" s="7" t="n">
        <x:f>Q459</x:f>
        <x:v>0</x:v>
      </x:c>
      <x:c r="H1585" s="7" t="n">
        <x:f>R459</x:f>
        <x:v>0</x:v>
      </x:c>
      <x:c r="I1585" s="7" t="n">
        <x:f>SUMIFS('PO detail'!$W$1198:$W$1199,'PO detail'!$V$1198:$V$1199,"&gt;="&amp;E1585,'PO detail'!$V$1198:$V$1199,"&lt;"&amp;A1585)</x:f>
        <x:v>1500</x:v>
      </x:c>
      <x:c r="J1585" s="7" t="n">
        <x:f>SUMIFS('PO detail'!$X$1198:$X$1199,'PO detail'!$V$1198:$V$1199,"&gt;="&amp;E1585,'PO detail'!$V$1198:$V$1199,"&lt;"&amp;A1585)</x:f>
        <x:v>0</x:v>
      </x:c>
      <x:c r="K1585" s="7" t="n">
        <x:f>SUMIFS('PO detail'!$Y$1198:$Y$1199,'PO detail'!$V$1198:$V$1199,"&gt;="&amp;E1585,'PO detail'!$V$1198:$V$1199,"&lt;"&amp;A1585)</x:f>
        <x:v>0</x:v>
      </x:c>
      <x:c r="L1585" s="7" t="n">
        <x:f>'Inventory detail'!F459*Summary!$K$5*(A1585-E1585)/Summary!$K$6</x:f>
        <x:v>213.55564681724843</x:v>
      </x:c>
      <x:c r="M1585" s="7" t="n">
        <x:f>MAX(0,H1585-L1585)</x:f>
        <x:v>0</x:v>
      </x:c>
      <x:c r="N1585" s="7" t="n">
        <x:f>MAX(0,L1585-H1585)</x:f>
        <x:v>213.55564681724843</x:v>
      </x:c>
      <x:c r="O1585" s="7" t="n">
        <x:f>MAX(0,F1585+I1585-N1585)</x:f>
        <x:v>1622.7183572895278</x:v>
      </x:c>
      <x:c r="P1585" s="7" t="n">
        <x:f>MAX(0,N1585-F1585-I1585)</x:f>
        <x:v>0</x:v>
      </x:c>
      <x:c r="Q1585" s="7" t="n">
        <x:f>MAX(0,G1585+J1585-P1585)</x:f>
        <x:v>0</x:v>
      </x:c>
      <x:c r="R1585" s="7" t="n">
        <x:f>M1585+MAX(0,K1585-MAX(0,P1585-G1585-J1585))</x:f>
        <x:v>0</x:v>
      </x:c>
      <x:c r="S1585" s="7" t="n">
        <x:f>SUM(O1585,Q1585,R1585)</x:f>
        <x:v>1622.7183572895278</x:v>
      </x:c>
      <x:c r="T1585" s="14" t="n">
        <x:f>'Inventory detail'!T459</x:f>
        <x:v>0.3599</x:v>
      </x:c>
      <x:c r="U1585" s="14" t="n">
        <x:f>'Inventory detail'!U459</x:f>
        <x:v>0.3526055</x:v>
      </x:c>
      <x:c r="V1585" s="9" t="n">
        <x:f>O1585*T1585</x:f>
        <x:v>584.016336788501</x:v>
      </x:c>
      <x:c r="W1585" s="9" t="n">
        <x:f>Q1585*T1585</x:f>
        <x:v>0</x:v>
      </x:c>
      <x:c r="X1585" s="9" t="n">
        <x:f>R1585*T1585</x:f>
        <x:v>0</x:v>
      </x:c>
      <x:c r="Y1585" s="9" t="n">
        <x:f>S1585*T1585</x:f>
        <x:v>584.016336788501</x:v>
      </x:c>
      <x:c r="Z1585" s="9" t="n">
        <x:f>IF(ISNUMBER(U1585),S1585*(U1585-T1585),"n.a.")</x:f>
        <x:v>-11.83691905724843</x:v>
      </x:c>
      <x:c r="AA1585" s="9" t="n">
        <x:f>IF(ISNUMBER(U1585),Y1585,0)</x:f>
        <x:v>584.016336788501</x:v>
      </x:c>
      <x:c r="AB1585" s="7" t="n">
        <x:f>MAX(0,L1585-SUM(F1585:K1585))</x:f>
        <x:v>0</x:v>
      </x:c>
    </x:row>
    <x:row r="1586" ht="22" customHeight="1">
      <x:c r="A1586" s="18" t="n">
        <x:f>Summary!D$41</x:f>
        <x:v>46357</x:v>
      </x:c>
      <x:c r="B1586" s="2" t="str">
        <x:f>'Inventory detail'!A460</x:f>
        <x:v>POUC</x:v>
      </x:c>
      <x:c r="C1586" s="2" t="str">
        <x:f>'Inventory detail'!B460</x:f>
        <x:v>30</x:v>
      </x:c>
      <x:c r="D1586" s="2" t="str">
        <x:f>'Inventory detail'!C460</x:f>
        <x:v>MEM5</x:v>
      </x:c>
      <x:c r="E1586" s="10" t="n">
        <x:f>A460</x:f>
        <x:v>46327</x:v>
      </x:c>
      <x:c r="F1586" s="7" t="n">
        <x:f>O460</x:f>
        <x:v>0</x:v>
      </x:c>
      <x:c r="G1586" s="7" t="n">
        <x:f>Q460</x:f>
        <x:v>5000</x:v>
      </x:c>
      <x:c r="H1586" s="7" t="n">
        <x:f>R460</x:f>
        <x:v>736.2740041067761</x:v>
      </x:c>
      <x:c r="I1586" s="7" t="n">
        <x:f>SUMIFS('PO detail'!$W$1680:$W$1680,'PO detail'!$V$1680:$V$1680,"&gt;="&amp;E1586,'PO detail'!$V$1680:$V$1680,"&lt;"&amp;A1586)</x:f>
        <x:v>0</x:v>
      </x:c>
      <x:c r="J1586" s="7" t="n">
        <x:f>SUMIFS('PO detail'!$X$1680:$X$1680,'PO detail'!$V$1680:$V$1680,"&gt;="&amp;E1586,'PO detail'!$V$1680:$V$1680,"&lt;"&amp;A1586)</x:f>
        <x:v>0</x:v>
      </x:c>
      <x:c r="K1586" s="7" t="n">
        <x:f>SUMIFS('PO detail'!$Y$1680:$Y$1680,'PO detail'!$V$1680:$V$1680,"&gt;="&amp;E1586,'PO detail'!$V$1680:$V$1680,"&lt;"&amp;A1586)</x:f>
        <x:v>0</x:v>
      </x:c>
      <x:c r="L1586" s="7" t="n">
        <x:f>'Inventory detail'!F460*Summary!$K$5*(A1586-E1586)/Summary!$K$6</x:f>
        <x:v>213.55564681724843</x:v>
      </x:c>
      <x:c r="M1586" s="7" t="n">
        <x:f>MAX(0,H1586-L1586)</x:f>
        <x:v>522.7183572895277</x:v>
      </x:c>
      <x:c r="N1586" s="7" t="n">
        <x:f>MAX(0,L1586-H1586)</x:f>
        <x:v>0</x:v>
      </x:c>
      <x:c r="O1586" s="7" t="n">
        <x:f>MAX(0,F1586+I1586-N1586)</x:f>
        <x:v>0</x:v>
      </x:c>
      <x:c r="P1586" s="7" t="n">
        <x:f>MAX(0,N1586-F1586-I1586)</x:f>
        <x:v>0</x:v>
      </x:c>
      <x:c r="Q1586" s="7" t="n">
        <x:f>MAX(0,G1586+J1586-P1586)</x:f>
        <x:v>5000</x:v>
      </x:c>
      <x:c r="R1586" s="7" t="n">
        <x:f>M1586+MAX(0,K1586-MAX(0,P1586-G1586-J1586))</x:f>
        <x:v>522.7183572895277</x:v>
      </x:c>
      <x:c r="S1586" s="7" t="n">
        <x:f>SUM(O1586,Q1586,R1586)</x:f>
        <x:v>5522.718357289527</x:v>
      </x:c>
      <x:c r="T1586" s="14" t="n">
        <x:f>'Inventory detail'!T460</x:f>
        <x:v>0.011200000000000002</x:v>
      </x:c>
      <x:c r="U1586" s="14" t="n">
        <x:f>'Inventory detail'!U460</x:f>
        <x:v>0.012209999999999999</x:v>
      </x:c>
      <x:c r="V1586" s="9" t="n">
        <x:f>O1586*T1586</x:f>
        <x:v>0</x:v>
      </x:c>
      <x:c r="W1586" s="9" t="n">
        <x:f>Q1586*T1586</x:f>
        <x:v>56.00000000000001</x:v>
      </x:c>
      <x:c r="X1586" s="9" t="n">
        <x:f>R1586*T1586</x:f>
        <x:v>5.854445601642711</x:v>
      </x:c>
      <x:c r="Y1586" s="9" t="n">
        <x:f>S1586*T1586</x:f>
        <x:v>61.854445601642716</x:v>
      </x:c>
      <x:c r="Z1586" s="9" t="n">
        <x:f>IF(ISNUMBER(U1586),S1586*(U1586-T1586),"n.a.")</x:f>
        <x:v>5.577945540862406</x:v>
      </x:c>
      <x:c r="AA1586" s="9" t="n">
        <x:f>IF(ISNUMBER(U1586),Y1586,0)</x:f>
        <x:v>61.854445601642716</x:v>
      </x:c>
      <x:c r="AB1586" s="7" t="n">
        <x:f>MAX(0,L1586-SUM(F1586:K1586))</x:f>
        <x:v>0</x:v>
      </x:c>
    </x:row>
    <x:row r="1587" ht="22" customHeight="1">
      <x:c r="A1587" s="18" t="n">
        <x:f>Summary!D$41</x:f>
        <x:v>46357</x:v>
      </x:c>
      <x:c r="B1587" s="2" t="str">
        <x:f>'Inventory detail'!A461</x:f>
        <x:v>COIL</x:v>
      </x:c>
      <x:c r="C1587" s="2" t="str">
        <x:f>'Inventory detail'!B461</x:f>
        <x:v>10</x:v>
      </x:c>
      <x:c r="D1587" s="2" t="str">
        <x:f>'Inventory detail'!C461</x:f>
        <x:v>22CLR12-4</x:v>
      </x:c>
      <x:c r="E1587" s="10" t="n">
        <x:f>A461</x:f>
        <x:v>46327</x:v>
      </x:c>
      <x:c r="F1587" s="7" t="n">
        <x:f>O461</x:f>
        <x:v>842.5760985626283</x:v>
      </x:c>
      <x:c r="G1587" s="7" t="n">
        <x:f>Q461</x:f>
        <x:v>0</x:v>
      </x:c>
      <x:c r="H1587" s="7" t="n">
        <x:f>R461</x:f>
        <x:v>0</x:v>
      </x:c>
      <x:c r="I1587" s="7" t="n">
        <x:f>SUMIFS('PO detail'!$W$319:$W$319,'PO detail'!$V$319:$V$319,"&gt;="&amp;E1587,'PO detail'!$V$319:$V$319,"&lt;"&amp;A1587)</x:f>
        <x:v>0</x:v>
      </x:c>
      <x:c r="J1587" s="7" t="n">
        <x:f>SUMIFS('PO detail'!$X$319:$X$319,'PO detail'!$V$319:$V$319,"&gt;="&amp;E1587,'PO detail'!$V$319:$V$319,"&lt;"&amp;A1587)</x:f>
        <x:v>0</x:v>
      </x:c>
      <x:c r="K1587" s="7" t="n">
        <x:f>SUMIFS('PO detail'!$Y$319:$Y$319,'PO detail'!$V$319:$V$319,"&gt;="&amp;E1587,'PO detail'!$V$319:$V$319,"&lt;"&amp;A1587)</x:f>
        <x:v>0</x:v>
      </x:c>
      <x:c r="L1587" s="7" t="n">
        <x:f>'Inventory detail'!F461*Summary!$K$5*(A1587-E1587)/Summary!$K$6</x:f>
        <x:v>205.33552361396306</x:v>
      </x:c>
      <x:c r="M1587" s="7" t="n">
        <x:f>MAX(0,H1587-L1587)</x:f>
        <x:v>0</x:v>
      </x:c>
      <x:c r="N1587" s="7" t="n">
        <x:f>MAX(0,L1587-H1587)</x:f>
        <x:v>205.33552361396306</x:v>
      </x:c>
      <x:c r="O1587" s="7" t="n">
        <x:f>MAX(0,F1587+I1587-N1587)</x:f>
        <x:v>637.2405749486652</x:v>
      </x:c>
      <x:c r="P1587" s="7" t="n">
        <x:f>MAX(0,N1587-F1587-I1587)</x:f>
        <x:v>0</x:v>
      </x:c>
      <x:c r="Q1587" s="7" t="n">
        <x:f>MAX(0,G1587+J1587-P1587)</x:f>
        <x:v>0</x:v>
      </x:c>
      <x:c r="R1587" s="7" t="n">
        <x:f>M1587+MAX(0,K1587-MAX(0,P1587-G1587-J1587))</x:f>
        <x:v>0</x:v>
      </x:c>
      <x:c r="S1587" s="7" t="n">
        <x:f>SUM(O1587,Q1587,R1587)</x:f>
        <x:v>637.2405749486652</x:v>
      </x:c>
      <x:c r="T1587" s="14" t="n">
        <x:f>'Inventory detail'!T461</x:f>
        <x:v>0.1674</x:v>
      </x:c>
      <x:c r="U1587" s="14" t="n">
        <x:f>'Inventory detail'!U461</x:f>
        <x:v>0.163982</x:v>
      </x:c>
      <x:c r="V1587" s="9" t="n">
        <x:f>O1587*T1587</x:f>
        <x:v>106.67407224640655</x:v>
      </x:c>
      <x:c r="W1587" s="9" t="n">
        <x:f>Q1587*T1587</x:f>
        <x:v>0</x:v>
      </x:c>
      <x:c r="X1587" s="9" t="n">
        <x:f>R1587*T1587</x:f>
        <x:v>0</x:v>
      </x:c>
      <x:c r="Y1587" s="9" t="n">
        <x:f>S1587*T1587</x:f>
        <x:v>106.67407224640655</x:v>
      </x:c>
      <x:c r="Z1587" s="9" t="n">
        <x:f>IF(ISNUMBER(U1587),S1587*(U1587-T1587),"n.a.")</x:f>
        <x:v>-2.1780882851745402</x:v>
      </x:c>
      <x:c r="AA1587" s="9" t="n">
        <x:f>IF(ISNUMBER(U1587),Y1587,0)</x:f>
        <x:v>106.67407224640655</x:v>
      </x:c>
      <x:c r="AB1587" s="7" t="n">
        <x:f>MAX(0,L1587-SUM(F1587:K1587))</x:f>
        <x:v>0</x:v>
      </x:c>
    </x:row>
    <x:row r="1588" ht="22" customHeight="1">
      <x:c r="A1588" s="18" t="n">
        <x:f>Summary!D$41</x:f>
        <x:v>46357</x:v>
      </x:c>
      <x:c r="B1588" s="2" t="str">
        <x:f>'Inventory detail'!A462</x:f>
        <x:v>COIL</x:v>
      </x:c>
      <x:c r="C1588" s="2" t="str">
        <x:f>'Inventory detail'!B462</x:f>
        <x:v>10</x:v>
      </x:c>
      <x:c r="D1588" s="2" t="str">
        <x:f>'Inventory detail'!C462</x:f>
        <x:v>6BLU12-4</x:v>
      </x:c>
      <x:c r="E1588" s="10" t="n">
        <x:f>A462</x:f>
        <x:v>46327</x:v>
      </x:c>
      <x:c r="F1588" s="7" t="n">
        <x:f>O462</x:f>
        <x:v>0</x:v>
      </x:c>
      <x:c r="G1588" s="7" t="n">
        <x:f>Q462</x:f>
        <x:v>0</x:v>
      </x:c>
      <x:c r="H1588" s="7" t="n">
        <x:f>R462</x:f>
        <x:v>2342.5760985626284</x:v>
      </x:c>
      <x:c r="I1588" s="7" t="n">
        <x:f>0</x:f>
        <x:v>0</x:v>
      </x:c>
      <x:c r="J1588" s="7" t="n">
        <x:f>0</x:f>
        <x:v>0</x:v>
      </x:c>
      <x:c r="K1588" s="7" t="n">
        <x:f>0</x:f>
        <x:v>0</x:v>
      </x:c>
      <x:c r="L1588" s="7" t="n">
        <x:f>'Inventory detail'!F462*Summary!$K$5*(A1588-E1588)/Summary!$K$6</x:f>
        <x:v>205.33552361396306</x:v>
      </x:c>
      <x:c r="M1588" s="7" t="n">
        <x:f>MAX(0,H1588-L1588)</x:f>
        <x:v>2137.240574948665</x:v>
      </x:c>
      <x:c r="N1588" s="7" t="n">
        <x:f>MAX(0,L1588-H1588)</x:f>
        <x:v>0</x:v>
      </x:c>
      <x:c r="O1588" s="7" t="n">
        <x:f>MAX(0,F1588+I1588-N1588)</x:f>
        <x:v>0</x:v>
      </x:c>
      <x:c r="P1588" s="7" t="n">
        <x:f>MAX(0,N1588-F1588-I1588)</x:f>
        <x:v>0</x:v>
      </x:c>
      <x:c r="Q1588" s="7" t="n">
        <x:f>MAX(0,G1588+J1588-P1588)</x:f>
        <x:v>0</x:v>
      </x:c>
      <x:c r="R1588" s="7" t="n">
        <x:f>M1588+MAX(0,K1588-MAX(0,P1588-G1588-J1588))</x:f>
        <x:v>2137.240574948665</x:v>
      </x:c>
      <x:c r="S1588" s="7" t="n">
        <x:f>SUM(O1588,Q1588,R1588)</x:f>
        <x:v>2137.240574948665</x:v>
      </x:c>
      <x:c r="T1588" s="14" t="n">
        <x:f>'Inventory detail'!T462</x:f>
        <x:v>0.0365</x:v>
      </x:c>
      <x:c r="U1588" s="14" t="n">
        <x:f>'Inventory detail'!U462</x:f>
        <x:v>0.0356915</x:v>
      </x:c>
      <x:c r="V1588" s="9" t="n">
        <x:f>O1588*T1588</x:f>
        <x:v>0</x:v>
      </x:c>
      <x:c r="W1588" s="9" t="n">
        <x:f>Q1588*T1588</x:f>
        <x:v>0</x:v>
      </x:c>
      <x:c r="X1588" s="9" t="n">
        <x:f>R1588*T1588</x:f>
        <x:v>78.00928098562628</x:v>
      </x:c>
      <x:c r="Y1588" s="9" t="n">
        <x:f>S1588*T1588</x:f>
        <x:v>78.00928098562628</x:v>
      </x:c>
      <x:c r="Z1588" s="9" t="n">
        <x:f>IF(ISNUMBER(U1588),S1588*(U1588-T1588),"n.a.")</x:f>
        <x:v>-1.7279590048459887</x:v>
      </x:c>
      <x:c r="AA1588" s="9" t="n">
        <x:f>IF(ISNUMBER(U1588),Y1588,0)</x:f>
        <x:v>78.00928098562628</x:v>
      </x:c>
      <x:c r="AB1588" s="7" t="n">
        <x:f>MAX(0,L1588-SUM(F1588:K1588))</x:f>
        <x:v>0</x:v>
      </x:c>
    </x:row>
    <x:row r="1589" ht="22" customHeight="1">
      <x:c r="A1589" s="18" t="n">
        <x:f>Summary!D$41</x:f>
        <x:v>46357</x:v>
      </x:c>
      <x:c r="B1589" s="2" t="str">
        <x:f>'Inventory detail'!A463</x:f>
        <x:v>COIL</x:v>
      </x:c>
      <x:c r="C1589" s="2" t="str">
        <x:f>'Inventory detail'!B463</x:f>
        <x:v>30</x:v>
      </x:c>
      <x:c r="D1589" s="2" t="str">
        <x:f>'Inventory detail'!C463</x:f>
        <x:v>14NAV12-4</x:v>
      </x:c>
      <x:c r="E1589" s="10" t="n">
        <x:f>A463</x:f>
        <x:v>46327</x:v>
      </x:c>
      <x:c r="F1589" s="7" t="n">
        <x:f>O463</x:f>
        <x:v>2542.5760985626284</x:v>
      </x:c>
      <x:c r="G1589" s="7" t="n">
        <x:f>Q463</x:f>
        <x:v>0</x:v>
      </x:c>
      <x:c r="H1589" s="7" t="n">
        <x:f>R463</x:f>
        <x:v>0</x:v>
      </x:c>
      <x:c r="I1589" s="7" t="n">
        <x:f>SUMIFS('PO detail'!$W$778:$W$779,'PO detail'!$V$778:$V$779,"&gt;="&amp;E1589,'PO detail'!$V$778:$V$779,"&lt;"&amp;A1589)</x:f>
        <x:v>0</x:v>
      </x:c>
      <x:c r="J1589" s="7" t="n">
        <x:f>SUMIFS('PO detail'!$X$778:$X$779,'PO detail'!$V$778:$V$779,"&gt;="&amp;E1589,'PO detail'!$V$778:$V$779,"&lt;"&amp;A1589)</x:f>
        <x:v>0</x:v>
      </x:c>
      <x:c r="K1589" s="7" t="n">
        <x:f>SUMIFS('PO detail'!$Y$778:$Y$779,'PO detail'!$V$778:$V$779,"&gt;="&amp;E1589,'PO detail'!$V$778:$V$779,"&lt;"&amp;A1589)</x:f>
        <x:v>0</x:v>
      </x:c>
      <x:c r="L1589" s="7" t="n">
        <x:f>'Inventory detail'!F463*Summary!$K$5*(A1589-E1589)/Summary!$K$6</x:f>
        <x:v>205.33552361396306</x:v>
      </x:c>
      <x:c r="M1589" s="7" t="n">
        <x:f>MAX(0,H1589-L1589)</x:f>
        <x:v>0</x:v>
      </x:c>
      <x:c r="N1589" s="7" t="n">
        <x:f>MAX(0,L1589-H1589)</x:f>
        <x:v>205.33552361396306</x:v>
      </x:c>
      <x:c r="O1589" s="7" t="n">
        <x:f>MAX(0,F1589+I1589-N1589)</x:f>
        <x:v>2337.240574948665</x:v>
      </x:c>
      <x:c r="P1589" s="7" t="n">
        <x:f>MAX(0,N1589-F1589-I1589)</x:f>
        <x:v>0</x:v>
      </x:c>
      <x:c r="Q1589" s="7" t="n">
        <x:f>MAX(0,G1589+J1589-P1589)</x:f>
        <x:v>0</x:v>
      </x:c>
      <x:c r="R1589" s="7" t="n">
        <x:f>M1589+MAX(0,K1589-MAX(0,P1589-G1589-J1589))</x:f>
        <x:v>0</x:v>
      </x:c>
      <x:c r="S1589" s="7" t="n">
        <x:f>SUM(O1589,Q1589,R1589)</x:f>
        <x:v>2337.240574948665</x:v>
      </x:c>
      <x:c r="T1589" s="14" t="n">
        <x:f>'Inventory detail'!T463</x:f>
        <x:v>0.09179999999999999</x:v>
      </x:c>
      <x:c r="U1589" s="14" t="n">
        <x:f>'Inventory detail'!U463</x:f>
        <x:v>0.089947</x:v>
      </x:c>
      <x:c r="V1589" s="9" t="n">
        <x:f>O1589*T1589</x:f>
        <x:v>214.55868478028745</x:v>
      </x:c>
      <x:c r="W1589" s="9" t="n">
        <x:f>Q1589*T1589</x:f>
        <x:v>0</x:v>
      </x:c>
      <x:c r="X1589" s="9" t="n">
        <x:f>R1589*T1589</x:f>
        <x:v>0</x:v>
      </x:c>
      <x:c r="Y1589" s="9" t="n">
        <x:f>S1589*T1589</x:f>
        <x:v>214.55868478028745</x:v>
      </x:c>
      <x:c r="Z1589" s="9" t="n">
        <x:f>IF(ISNUMBER(U1589),S1589*(U1589-T1589),"n.a.")</x:f>
        <x:v>-4.330906785379861</x:v>
      </x:c>
      <x:c r="AA1589" s="9" t="n">
        <x:f>IF(ISNUMBER(U1589),Y1589,0)</x:f>
        <x:v>214.55868478028745</x:v>
      </x:c>
      <x:c r="AB1589" s="7" t="n">
        <x:f>MAX(0,L1589-SUM(F1589:K1589))</x:f>
        <x:v>0</x:v>
      </x:c>
    </x:row>
    <x:row r="1590" ht="22" customHeight="1">
      <x:c r="A1590" s="18" t="n">
        <x:f>Summary!D$41</x:f>
        <x:v>46357</x:v>
      </x:c>
      <x:c r="B1590" s="2" t="str">
        <x:f>'Inventory detail'!A464</x:f>
        <x:v>COIL</x:v>
      </x:c>
      <x:c r="C1590" s="2" t="str">
        <x:f>'Inventory detail'!B464</x:f>
        <x:v>30</x:v>
      </x:c>
      <x:c r="D1590" s="2" t="str">
        <x:f>'Inventory detail'!C464</x:f>
        <x:v>18CLR12-4</x:v>
      </x:c>
      <x:c r="E1590" s="10" t="n">
        <x:f>A464</x:f>
        <x:v>46327</x:v>
      </x:c>
      <x:c r="F1590" s="7" t="n">
        <x:f>O464</x:f>
        <x:v>2042.5760985626284</x:v>
      </x:c>
      <x:c r="G1590" s="7" t="n">
        <x:f>Q464</x:f>
        <x:v>0</x:v>
      </x:c>
      <x:c r="H1590" s="7" t="n">
        <x:f>R464</x:f>
        <x:v>0</x:v>
      </x:c>
      <x:c r="I1590" s="7" t="n">
        <x:f>SUMIFS('PO detail'!$W$820:$W$821,'PO detail'!$V$820:$V$821,"&gt;="&amp;E1590,'PO detail'!$V$820:$V$821,"&lt;"&amp;A1590)</x:f>
        <x:v>0</x:v>
      </x:c>
      <x:c r="J1590" s="7" t="n">
        <x:f>SUMIFS('PO detail'!$X$820:$X$821,'PO detail'!$V$820:$V$821,"&gt;="&amp;E1590,'PO detail'!$V$820:$V$821,"&lt;"&amp;A1590)</x:f>
        <x:v>0</x:v>
      </x:c>
      <x:c r="K1590" s="7" t="n">
        <x:f>SUMIFS('PO detail'!$Y$820:$Y$821,'PO detail'!$V$820:$V$821,"&gt;="&amp;E1590,'PO detail'!$V$820:$V$821,"&lt;"&amp;A1590)</x:f>
        <x:v>0</x:v>
      </x:c>
      <x:c r="L1590" s="7" t="n">
        <x:f>'Inventory detail'!F464*Summary!$K$5*(A1590-E1590)/Summary!$K$6</x:f>
        <x:v>205.33552361396306</x:v>
      </x:c>
      <x:c r="M1590" s="7" t="n">
        <x:f>MAX(0,H1590-L1590)</x:f>
        <x:v>0</x:v>
      </x:c>
      <x:c r="N1590" s="7" t="n">
        <x:f>MAX(0,L1590-H1590)</x:f>
        <x:v>205.33552361396306</x:v>
      </x:c>
      <x:c r="O1590" s="7" t="n">
        <x:f>MAX(0,F1590+I1590-N1590)</x:f>
        <x:v>1837.2405749486654</x:v>
      </x:c>
      <x:c r="P1590" s="7" t="n">
        <x:f>MAX(0,N1590-F1590-I1590)</x:f>
        <x:v>0</x:v>
      </x:c>
      <x:c r="Q1590" s="7" t="n">
        <x:f>MAX(0,G1590+J1590-P1590)</x:f>
        <x:v>0</x:v>
      </x:c>
      <x:c r="R1590" s="7" t="n">
        <x:f>M1590+MAX(0,K1590-MAX(0,P1590-G1590-J1590))</x:f>
        <x:v>0</x:v>
      </x:c>
      <x:c r="S1590" s="7" t="n">
        <x:f>SUM(O1590,Q1590,R1590)</x:f>
        <x:v>1837.2405749486654</x:v>
      </x:c>
      <x:c r="T1590" s="14" t="n">
        <x:f>'Inventory detail'!T464</x:f>
        <x:v>0.1448</x:v>
      </x:c>
      <x:c r="U1590" s="14" t="n">
        <x:f>'Inventory detail'!U464</x:f>
        <x:v>0.141882</x:v>
      </x:c>
      <x:c r="V1590" s="9" t="n">
        <x:f>O1590*T1590</x:f>
        <x:v>266.03243525256676</x:v>
      </x:c>
      <x:c r="W1590" s="9" t="n">
        <x:f>Q1590*T1590</x:f>
        <x:v>0</x:v>
      </x:c>
      <x:c r="X1590" s="9" t="n">
        <x:f>R1590*T1590</x:f>
        <x:v>0</x:v>
      </x:c>
      <x:c r="Y1590" s="9" t="n">
        <x:f>S1590*T1590</x:f>
        <x:v>266.03243525256676</x:v>
      </x:c>
      <x:c r="Z1590" s="9" t="n">
        <x:f>IF(ISNUMBER(U1590),S1590*(U1590-T1590),"n.a.")</x:f>
        <x:v>-5.361067997700213</x:v>
      </x:c>
      <x:c r="AA1590" s="9" t="n">
        <x:f>IF(ISNUMBER(U1590),Y1590,0)</x:f>
        <x:v>266.03243525256676</x:v>
      </x:c>
      <x:c r="AB1590" s="7" t="n">
        <x:f>MAX(0,L1590-SUM(F1590:K1590))</x:f>
        <x:v>0</x:v>
      </x:c>
    </x:row>
    <x:row r="1591" ht="22" customHeight="1">
      <x:c r="A1591" s="18" t="n">
        <x:f>Summary!D$41</x:f>
        <x:v>46357</x:v>
      </x:c>
      <x:c r="B1591" s="2" t="str">
        <x:f>'Inventory detail'!A465</x:f>
        <x:v>COIL</x:v>
      </x:c>
      <x:c r="C1591" s="2" t="str">
        <x:f>'Inventory detail'!B465</x:f>
        <x:v>30</x:v>
      </x:c>
      <x:c r="D1591" s="2" t="str">
        <x:f>'Inventory detail'!C465</x:f>
        <x:v>7WHT12-4</x:v>
      </x:c>
      <x:c r="E1591" s="10" t="n">
        <x:f>A465</x:f>
        <x:v>46327</x:v>
      </x:c>
      <x:c r="F1591" s="7" t="n">
        <x:f>O465</x:f>
        <x:v>2500</x:v>
      </x:c>
      <x:c r="G1591" s="7" t="n">
        <x:f>Q465</x:f>
        <x:v>0</x:v>
      </x:c>
      <x:c r="H1591" s="7" t="n">
        <x:f>R465</x:f>
        <x:v>1142.5760985626284</x:v>
      </x:c>
      <x:c r="I1591" s="7" t="n">
        <x:f>SUMIFS('PO detail'!$W$954:$W$954,'PO detail'!$V$954:$V$954,"&gt;="&amp;E1591,'PO detail'!$V$954:$V$954,"&lt;"&amp;A1591)</x:f>
        <x:v>0</x:v>
      </x:c>
      <x:c r="J1591" s="7" t="n">
        <x:f>SUMIFS('PO detail'!$X$954:$X$954,'PO detail'!$V$954:$V$954,"&gt;="&amp;E1591,'PO detail'!$V$954:$V$954,"&lt;"&amp;A1591)</x:f>
        <x:v>0</x:v>
      </x:c>
      <x:c r="K1591" s="7" t="n">
        <x:f>SUMIFS('PO detail'!$Y$954:$Y$954,'PO detail'!$V$954:$V$954,"&gt;="&amp;E1591,'PO detail'!$V$954:$V$954,"&lt;"&amp;A1591)</x:f>
        <x:v>0</x:v>
      </x:c>
      <x:c r="L1591" s="7" t="n">
        <x:f>'Inventory detail'!F465*Summary!$K$5*(A1591-E1591)/Summary!$K$6</x:f>
        <x:v>205.33552361396306</x:v>
      </x:c>
      <x:c r="M1591" s="7" t="n">
        <x:f>MAX(0,H1591-L1591)</x:f>
        <x:v>937.2405749486654</x:v>
      </x:c>
      <x:c r="N1591" s="7" t="n">
        <x:f>MAX(0,L1591-H1591)</x:f>
        <x:v>0</x:v>
      </x:c>
      <x:c r="O1591" s="7" t="n">
        <x:f>MAX(0,F1591+I1591-N1591)</x:f>
        <x:v>2500</x:v>
      </x:c>
      <x:c r="P1591" s="7" t="n">
        <x:f>MAX(0,N1591-F1591-I1591)</x:f>
        <x:v>0</x:v>
      </x:c>
      <x:c r="Q1591" s="7" t="n">
        <x:f>MAX(0,G1591+J1591-P1591)</x:f>
        <x:v>0</x:v>
      </x:c>
      <x:c r="R1591" s="7" t="n">
        <x:f>M1591+MAX(0,K1591-MAX(0,P1591-G1591-J1591))</x:f>
        <x:v>937.2405749486654</x:v>
      </x:c>
      <x:c r="S1591" s="7" t="n">
        <x:f>SUM(O1591,Q1591,R1591)</x:f>
        <x:v>3437.240574948665</x:v>
      </x:c>
      <x:c r="T1591" s="14" t="n">
        <x:f>'Inventory detail'!T465</x:f>
        <x:v>0.0392</x:v>
      </x:c>
      <x:c r="U1591" s="14" t="n">
        <x:f>'Inventory detail'!U465</x:f>
        <x:v>0.038453999999999995</x:v>
      </x:c>
      <x:c r="V1591" s="9" t="n">
        <x:f>O1591*T1591</x:f>
        <x:v>98</x:v>
      </x:c>
      <x:c r="W1591" s="9" t="n">
        <x:f>Q1591*T1591</x:f>
        <x:v>0</x:v>
      </x:c>
      <x:c r="X1591" s="9" t="n">
        <x:f>R1591*T1591</x:f>
        <x:v>36.739830537987686</x:v>
      </x:c>
      <x:c r="Y1591" s="9" t="n">
        <x:f>S1591*T1591</x:f>
        <x:v>134.73983053798767</x:v>
      </x:c>
      <x:c r="Z1591" s="9" t="n">
        <x:f>IF(ISNUMBER(U1591),S1591*(U1591-T1591),"n.a.")</x:f>
        <x:v>-2.5641814689117166</x:v>
      </x:c>
      <x:c r="AA1591" s="9" t="n">
        <x:f>IF(ISNUMBER(U1591),Y1591,0)</x:f>
        <x:v>134.73983053798767</x:v>
      </x:c>
      <x:c r="AB1591" s="7" t="n">
        <x:f>MAX(0,L1591-SUM(F1591:K1591))</x:f>
        <x:v>0</x:v>
      </x:c>
    </x:row>
    <x:row r="1592" ht="22" customHeight="1">
      <x:c r="A1592" s="18" t="n">
        <x:f>Summary!D$41</x:f>
        <x:v>46357</x:v>
      </x:c>
      <x:c r="B1592" s="2" t="str">
        <x:f>'Inventory detail'!A466</x:f>
        <x:v>POUC</x:v>
      </x:c>
      <x:c r="C1592" s="2" t="str">
        <x:f>'Inventory detail'!B466</x:f>
        <x:v>60</x:v>
      </x:c>
      <x:c r="D1592" s="2" t="str">
        <x:f>'Inventory detail'!C466</x:f>
        <x:v>IND7</x:v>
      </x:c>
      <x:c r="E1592" s="10" t="n">
        <x:f>A466</x:f>
        <x:v>46327</x:v>
      </x:c>
      <x:c r="F1592" s="7" t="n">
        <x:f>O466</x:f>
        <x:v>0</x:v>
      </x:c>
      <x:c r="G1592" s="7" t="n">
        <x:f>Q466</x:f>
        <x:v>0</x:v>
      </x:c>
      <x:c r="H1592" s="7" t="n">
        <x:f>R466</x:f>
        <x:v>7442.576098562628</x:v>
      </x:c>
      <x:c r="I1592" s="7" t="n">
        <x:f>0</x:f>
        <x:v>0</x:v>
      </x:c>
      <x:c r="J1592" s="7" t="n">
        <x:f>0</x:f>
        <x:v>0</x:v>
      </x:c>
      <x:c r="K1592" s="7" t="n">
        <x:f>0</x:f>
        <x:v>0</x:v>
      </x:c>
      <x:c r="L1592" s="7" t="n">
        <x:f>'Inventory detail'!F466*Summary!$K$5*(A1592-E1592)/Summary!$K$6</x:f>
        <x:v>205.33552361396306</x:v>
      </x:c>
      <x:c r="M1592" s="7" t="n">
        <x:f>MAX(0,H1592-L1592)</x:f>
        <x:v>7237.240574948665</x:v>
      </x:c>
      <x:c r="N1592" s="7" t="n">
        <x:f>MAX(0,L1592-H1592)</x:f>
        <x:v>0</x:v>
      </x:c>
      <x:c r="O1592" s="7" t="n">
        <x:f>MAX(0,F1592+I1592-N1592)</x:f>
        <x:v>0</x:v>
      </x:c>
      <x:c r="P1592" s="7" t="n">
        <x:f>MAX(0,N1592-F1592-I1592)</x:f>
        <x:v>0</x:v>
      </x:c>
      <x:c r="Q1592" s="7" t="n">
        <x:f>MAX(0,G1592+J1592-P1592)</x:f>
        <x:v>0</x:v>
      </x:c>
      <x:c r="R1592" s="7" t="n">
        <x:f>M1592+MAX(0,K1592-MAX(0,P1592-G1592-J1592))</x:f>
        <x:v>7237.240574948665</x:v>
      </x:c>
      <x:c r="S1592" s="7" t="n">
        <x:f>SUM(O1592,Q1592,R1592)</x:f>
        <x:v>7237.240574948665</x:v>
      </x:c>
      <x:c r="T1592" s="14" t="n">
        <x:f>'Inventory detail'!T466</x:f>
        <x:v>0.0187</x:v>
      </x:c>
      <x:c r="U1592" s="14" t="n">
        <x:f>'Inventory detail'!U466</x:f>
        <x:v>0.020295</x:v>
      </x:c>
      <x:c r="V1592" s="9" t="n">
        <x:f>O1592*T1592</x:f>
        <x:v>0</x:v>
      </x:c>
      <x:c r="W1592" s="9" t="n">
        <x:f>Q1592*T1592</x:f>
        <x:v>0</x:v>
      </x:c>
      <x:c r="X1592" s="9" t="n">
        <x:f>R1592*T1592</x:f>
        <x:v>135.33639875154006</x:v>
      </x:c>
      <x:c r="Y1592" s="9" t="n">
        <x:f>S1592*T1592</x:f>
        <x:v>135.33639875154006</x:v>
      </x:c>
      <x:c r="Z1592" s="9" t="n">
        <x:f>IF(ISNUMBER(U1592),S1592*(U1592-T1592),"n.a.")</x:f>
        <x:v>11.543398717043114</x:v>
      </x:c>
      <x:c r="AA1592" s="9" t="n">
        <x:f>IF(ISNUMBER(U1592),Y1592,0)</x:f>
        <x:v>135.33639875154006</x:v>
      </x:c>
      <x:c r="AB1592" s="7" t="n">
        <x:f>MAX(0,L1592-SUM(F1592:K1592))</x:f>
        <x:v>0</x:v>
      </x:c>
    </x:row>
    <x:row r="1593" ht="22" customHeight="1">
      <x:c r="A1593" s="18" t="n">
        <x:f>Summary!D$41</x:f>
        <x:v>46357</x:v>
      </x:c>
      <x:c r="B1593" s="2" t="str">
        <x:f>'Inventory detail'!A467</x:f>
        <x:v>WIRE</x:v>
      </x:c>
      <x:c r="C1593" s="2" t="str">
        <x:f>'Inventory detail'!B467</x:f>
        <x:v>30</x:v>
      </x:c>
      <x:c r="D1593" s="2" t="str">
        <x:f>'Inventory detail'!C467</x:f>
        <x:v>DL034SIL</x:v>
      </x:c>
      <x:c r="E1593" s="10" t="n">
        <x:f>A467</x:f>
        <x:v>46327</x:v>
      </x:c>
      <x:c r="F1593" s="7" t="n">
        <x:f>O467</x:f>
        <x:v>0</x:v>
      </x:c>
      <x:c r="G1593" s="7" t="n">
        <x:f>Q467</x:f>
        <x:v>0</x:v>
      </x:c>
      <x:c r="H1593" s="7" t="n">
        <x:f>R467</x:f>
        <x:v>7242.576098562628</x:v>
      </x:c>
      <x:c r="I1593" s="7" t="n">
        <x:f>0</x:f>
        <x:v>0</x:v>
      </x:c>
      <x:c r="J1593" s="7" t="n">
        <x:f>0</x:f>
        <x:v>0</x:v>
      </x:c>
      <x:c r="K1593" s="7" t="n">
        <x:f>0</x:f>
        <x:v>0</x:v>
      </x:c>
      <x:c r="L1593" s="7" t="n">
        <x:f>'Inventory detail'!F467*Summary!$K$5*(A1593-E1593)/Summary!$K$6</x:f>
        <x:v>205.33552361396306</x:v>
      </x:c>
      <x:c r="M1593" s="7" t="n">
        <x:f>MAX(0,H1593-L1593)</x:f>
        <x:v>7037.240574948665</x:v>
      </x:c>
      <x:c r="N1593" s="7" t="n">
        <x:f>MAX(0,L1593-H1593)</x:f>
        <x:v>0</x:v>
      </x:c>
      <x:c r="O1593" s="7" t="n">
        <x:f>MAX(0,F1593+I1593-N1593)</x:f>
        <x:v>0</x:v>
      </x:c>
      <x:c r="P1593" s="7" t="n">
        <x:f>MAX(0,N1593-F1593-I1593)</x:f>
        <x:v>0</x:v>
      </x:c>
      <x:c r="Q1593" s="7" t="n">
        <x:f>MAX(0,G1593+J1593-P1593)</x:f>
        <x:v>0</x:v>
      </x:c>
      <x:c r="R1593" s="7" t="n">
        <x:f>M1593+MAX(0,K1593-MAX(0,P1593-G1593-J1593))</x:f>
        <x:v>7037.240574948665</x:v>
      </x:c>
      <x:c r="S1593" s="7" t="n">
        <x:f>SUM(O1593,Q1593,R1593)</x:f>
        <x:v>7037.240574948665</x:v>
      </x:c>
      <x:c r="T1593" s="14" t="n">
        <x:f>'Inventory detail'!T467</x:f>
        <x:v>0.1424</x:v>
      </x:c>
      <x:c r="U1593" s="14" t="n">
        <x:f>'Inventory detail'!U467</x:f>
        <x:v>0.1424</x:v>
      </x:c>
      <x:c r="V1593" s="9" t="n">
        <x:f>O1593*T1593</x:f>
        <x:v>0</x:v>
      </x:c>
      <x:c r="W1593" s="9" t="n">
        <x:f>Q1593*T1593</x:f>
        <x:v>0</x:v>
      </x:c>
      <x:c r="X1593" s="9" t="n">
        <x:f>R1593*T1593</x:f>
        <x:v>1002.1030578726899</x:v>
      </x:c>
      <x:c r="Y1593" s="9" t="n">
        <x:f>S1593*T1593</x:f>
        <x:v>1002.1030578726899</x:v>
      </x:c>
      <x:c r="Z1593" s="9" t="n">
        <x:f>IF(ISNUMBER(U1593),S1593*(U1593-T1593),"n.a.")</x:f>
        <x:v>0</x:v>
      </x:c>
      <x:c r="AA1593" s="9" t="n">
        <x:f>IF(ISNUMBER(U1593),Y1593,0)</x:f>
        <x:v>1002.1030578726899</x:v>
      </x:c>
      <x:c r="AB1593" s="7" t="n">
        <x:f>MAX(0,L1593-SUM(F1593:K1593))</x:f>
        <x:v>0</x:v>
      </x:c>
    </x:row>
    <x:row r="1594" ht="22" customHeight="1">
      <x:c r="A1594" s="18" t="n">
        <x:f>Summary!D$41</x:f>
        <x:v>46357</x:v>
      </x:c>
      <x:c r="B1594" s="2" t="str">
        <x:f>'Inventory detail'!A468</x:f>
        <x:v>COIL</x:v>
      </x:c>
      <x:c r="C1594" s="2" t="str">
        <x:f>'Inventory detail'!B468</x:f>
        <x:v>10</x:v>
      </x:c>
      <x:c r="D1594" s="2" t="str">
        <x:f>'Inventory detail'!C468</x:f>
        <x:v>11BLK36-4</x:v>
      </x:c>
      <x:c r="E1594" s="10" t="n">
        <x:f>A468</x:f>
        <x:v>46327</x:v>
      </x:c>
      <x:c r="F1594" s="7" t="n">
        <x:f>O468</x:f>
        <x:v>1148.870636550308</x:v>
      </x:c>
      <x:c r="G1594" s="7" t="n">
        <x:f>Q468</x:f>
        <x:v>0</x:v>
      </x:c>
      <x:c r="H1594" s="7" t="n">
        <x:f>R468</x:f>
        <x:v>0</x:v>
      </x:c>
      <x:c r="I1594" s="7" t="n">
        <x:f>SUMIFS('PO detail'!$W$70:$W$71,'PO detail'!$V$70:$V$71,"&gt;="&amp;E1594,'PO detail'!$V$70:$V$71,"&lt;"&amp;A1594)</x:f>
        <x:v>0</x:v>
      </x:c>
      <x:c r="J1594" s="7" t="n">
        <x:f>SUMIFS('PO detail'!$X$70:$X$71,'PO detail'!$V$70:$V$71,"&gt;="&amp;E1594,'PO detail'!$V$70:$V$71,"&lt;"&amp;A1594)</x:f>
        <x:v>0</x:v>
      </x:c>
      <x:c r="K1594" s="7" t="n">
        <x:f>SUMIFS('PO detail'!$Y$70:$Y$71,'PO detail'!$V$70:$V$71,"&gt;="&amp;E1594,'PO detail'!$V$70:$V$71,"&lt;"&amp;A1594)</x:f>
        <x:v>0</x:v>
      </x:c>
      <x:c r="L1594" s="7" t="n">
        <x:f>'Inventory detail'!F468*Summary!$K$5*(A1594-E1594)/Summary!$K$6</x:f>
        <x:v>197.1252566735113</x:v>
      </x:c>
      <x:c r="M1594" s="7" t="n">
        <x:f>MAX(0,H1594-L1594)</x:f>
        <x:v>0</x:v>
      </x:c>
      <x:c r="N1594" s="7" t="n">
        <x:f>MAX(0,L1594-H1594)</x:f>
        <x:v>197.1252566735113</x:v>
      </x:c>
      <x:c r="O1594" s="7" t="n">
        <x:f>MAX(0,F1594+I1594-N1594)</x:f>
        <x:v>951.7453798767967</x:v>
      </x:c>
      <x:c r="P1594" s="7" t="n">
        <x:f>MAX(0,N1594-F1594-I1594)</x:f>
        <x:v>0</x:v>
      </x:c>
      <x:c r="Q1594" s="7" t="n">
        <x:f>MAX(0,G1594+J1594-P1594)</x:f>
        <x:v>0</x:v>
      </x:c>
      <x:c r="R1594" s="7" t="n">
        <x:f>M1594+MAX(0,K1594-MAX(0,P1594-G1594-J1594))</x:f>
        <x:v>0</x:v>
      </x:c>
      <x:c r="S1594" s="7" t="n">
        <x:f>SUM(O1594,Q1594,R1594)</x:f>
        <x:v>951.7453798767967</x:v>
      </x:c>
      <x:c r="T1594" s="14" t="n">
        <x:f>'Inventory detail'!T468</x:f>
        <x:v>0.177</x:v>
      </x:c>
      <x:c r="U1594" s="14" t="n">
        <x:f>'Inventory detail'!U468</x:f>
        <x:v>0.17337450000000001</x:v>
      </x:c>
      <x:c r="V1594" s="9" t="n">
        <x:f>O1594*T1594</x:f>
        <x:v>168.458932238193</x:v>
      </x:c>
      <x:c r="W1594" s="9" t="n">
        <x:f>Q1594*T1594</x:f>
        <x:v>0</x:v>
      </x:c>
      <x:c r="X1594" s="9" t="n">
        <x:f>R1594*T1594</x:f>
        <x:v>0</x:v>
      </x:c>
      <x:c r="Y1594" s="9" t="n">
        <x:f>S1594*T1594</x:f>
        <x:v>168.458932238193</x:v>
      </x:c>
      <x:c r="Z1594" s="9" t="n">
        <x:f>IF(ISNUMBER(U1594),S1594*(U1594-T1594),"n.a.")</x:f>
        <x:v>-3.4505528747433036</x:v>
      </x:c>
      <x:c r="AA1594" s="9" t="n">
        <x:f>IF(ISNUMBER(U1594),Y1594,0)</x:f>
        <x:v>168.458932238193</x:v>
      </x:c>
      <x:c r="AB1594" s="7" t="n">
        <x:f>MAX(0,L1594-SUM(F1594:K1594))</x:f>
        <x:v>0</x:v>
      </x:c>
    </x:row>
    <x:row r="1595" ht="22" customHeight="1">
      <x:c r="A1595" s="18" t="n">
        <x:f>Summary!D$41</x:f>
        <x:v>46357</x:v>
      </x:c>
      <x:c r="B1595" s="2" t="str">
        <x:f>'Inventory detail'!A469</x:f>
        <x:v>COIL</x:v>
      </x:c>
      <x:c r="C1595" s="2" t="str">
        <x:f>'Inventory detail'!B469</x:f>
        <x:v>10</x:v>
      </x:c>
      <x:c r="D1595" s="2" t="str">
        <x:f>'Inventory detail'!C469</x:f>
        <x:v>12BLU12-4</x:v>
      </x:c>
      <x:c r="E1595" s="10" t="n">
        <x:f>A469</x:f>
        <x:v>46327</x:v>
      </x:c>
      <x:c r="F1595" s="7" t="n">
        <x:f>O469</x:f>
        <x:v>1648.870636550308</x:v>
      </x:c>
      <x:c r="G1595" s="7" t="n">
        <x:f>Q469</x:f>
        <x:v>0</x:v>
      </x:c>
      <x:c r="H1595" s="7" t="n">
        <x:f>R469</x:f>
        <x:v>0</x:v>
      </x:c>
      <x:c r="I1595" s="7" t="n">
        <x:f>SUMIFS('PO detail'!$W$103:$W$103,'PO detail'!$V$103:$V$103,"&gt;="&amp;E1595,'PO detail'!$V$103:$V$103,"&lt;"&amp;A1595)</x:f>
        <x:v>0</x:v>
      </x:c>
      <x:c r="J1595" s="7" t="n">
        <x:f>SUMIFS('PO detail'!$X$103:$X$103,'PO detail'!$V$103:$V$103,"&gt;="&amp;E1595,'PO detail'!$V$103:$V$103,"&lt;"&amp;A1595)</x:f>
        <x:v>0</x:v>
      </x:c>
      <x:c r="K1595" s="7" t="n">
        <x:f>SUMIFS('PO detail'!$Y$103:$Y$103,'PO detail'!$V$103:$V$103,"&gt;="&amp;E1595,'PO detail'!$V$103:$V$103,"&lt;"&amp;A1595)</x:f>
        <x:v>0</x:v>
      </x:c>
      <x:c r="L1595" s="7" t="n">
        <x:f>'Inventory detail'!F469*Summary!$K$5*(A1595-E1595)/Summary!$K$6</x:f>
        <x:v>197.1252566735113</x:v>
      </x:c>
      <x:c r="M1595" s="7" t="n">
        <x:f>MAX(0,H1595-L1595)</x:f>
        <x:v>0</x:v>
      </x:c>
      <x:c r="N1595" s="7" t="n">
        <x:f>MAX(0,L1595-H1595)</x:f>
        <x:v>197.1252566735113</x:v>
      </x:c>
      <x:c r="O1595" s="7" t="n">
        <x:f>MAX(0,F1595+I1595-N1595)</x:f>
        <x:v>1451.7453798767967</x:v>
      </x:c>
      <x:c r="P1595" s="7" t="n">
        <x:f>MAX(0,N1595-F1595-I1595)</x:f>
        <x:v>0</x:v>
      </x:c>
      <x:c r="Q1595" s="7" t="n">
        <x:f>MAX(0,G1595+J1595-P1595)</x:f>
        <x:v>0</x:v>
      </x:c>
      <x:c r="R1595" s="7" t="n">
        <x:f>M1595+MAX(0,K1595-MAX(0,P1595-G1595-J1595))</x:f>
        <x:v>0</x:v>
      </x:c>
      <x:c r="S1595" s="7" t="n">
        <x:f>SUM(O1595,Q1595,R1595)</x:f>
        <x:v>1451.7453798767967</x:v>
      </x:c>
      <x:c r="T1595" s="14" t="n">
        <x:f>'Inventory detail'!T469</x:f>
        <x:v>0.0717</x:v>
      </x:c>
      <x:c r="U1595" s="14" t="n">
        <x:f>'Inventory detail'!U469</x:f>
        <x:v>0.07027800000000001</x:v>
      </x:c>
      <x:c r="V1595" s="9" t="n">
        <x:f>O1595*T1595</x:f>
        <x:v>104.09014373716633</x:v>
      </x:c>
      <x:c r="W1595" s="9" t="n">
        <x:f>Q1595*T1595</x:f>
        <x:v>0</x:v>
      </x:c>
      <x:c r="X1595" s="9" t="n">
        <x:f>R1595*T1595</x:f>
        <x:v>0</x:v>
      </x:c>
      <x:c r="Y1595" s="9" t="n">
        <x:f>S1595*T1595</x:f>
        <x:v>104.09014373716633</x:v>
      </x:c>
      <x:c r="Z1595" s="9" t="n">
        <x:f>IF(ISNUMBER(U1595),S1595*(U1595-T1595),"n.a.")</x:f>
        <x:v>-2.0643819301847945</x:v>
      </x:c>
      <x:c r="AA1595" s="9" t="n">
        <x:f>IF(ISNUMBER(U1595),Y1595,0)</x:f>
        <x:v>104.09014373716633</x:v>
      </x:c>
      <x:c r="AB1595" s="7" t="n">
        <x:f>MAX(0,L1595-SUM(F1595:K1595))</x:f>
        <x:v>0</x:v>
      </x:c>
    </x:row>
    <x:row r="1596" ht="22" customHeight="1">
      <x:c r="A1596" s="18" t="n">
        <x:f>Summary!D$41</x:f>
        <x:v>46357</x:v>
      </x:c>
      <x:c r="B1596" s="2" t="str">
        <x:f>'Inventory detail'!A470</x:f>
        <x:v>COIL</x:v>
      </x:c>
      <x:c r="C1596" s="2" t="str">
        <x:f>'Inventory detail'!B470</x:f>
        <x:v>10</x:v>
      </x:c>
      <x:c r="D1596" s="2" t="str">
        <x:f>'Inventory detail'!C470</x:f>
        <x:v>16BLU12-4</x:v>
      </x:c>
      <x:c r="E1596" s="10" t="n">
        <x:f>A470</x:f>
        <x:v>46327</x:v>
      </x:c>
      <x:c r="F1596" s="7" t="n">
        <x:f>O470</x:f>
        <x:v>1448.870636550308</x:v>
      </x:c>
      <x:c r="G1596" s="7" t="n">
        <x:f>Q470</x:f>
        <x:v>0</x:v>
      </x:c>
      <x:c r="H1596" s="7" t="n">
        <x:f>R470</x:f>
        <x:v>0</x:v>
      </x:c>
      <x:c r="I1596" s="7" t="n">
        <x:f>SUMIFS('PO detail'!$W$216:$W$217,'PO detail'!$V$216:$V$217,"&gt;="&amp;E1596,'PO detail'!$V$216:$V$217,"&lt;"&amp;A1596)</x:f>
        <x:v>0</x:v>
      </x:c>
      <x:c r="J1596" s="7" t="n">
        <x:f>SUMIFS('PO detail'!$X$216:$X$217,'PO detail'!$V$216:$V$217,"&gt;="&amp;E1596,'PO detail'!$V$216:$V$217,"&lt;"&amp;A1596)</x:f>
        <x:v>0</x:v>
      </x:c>
      <x:c r="K1596" s="7" t="n">
        <x:f>SUMIFS('PO detail'!$Y$216:$Y$217,'PO detail'!$V$216:$V$217,"&gt;="&amp;E1596,'PO detail'!$V$216:$V$217,"&lt;"&amp;A1596)</x:f>
        <x:v>0</x:v>
      </x:c>
      <x:c r="L1596" s="7" t="n">
        <x:f>'Inventory detail'!F470*Summary!$K$5*(A1596-E1596)/Summary!$K$6</x:f>
        <x:v>197.1252566735113</x:v>
      </x:c>
      <x:c r="M1596" s="7" t="n">
        <x:f>MAX(0,H1596-L1596)</x:f>
        <x:v>0</x:v>
      </x:c>
      <x:c r="N1596" s="7" t="n">
        <x:f>MAX(0,L1596-H1596)</x:f>
        <x:v>197.1252566735113</x:v>
      </x:c>
      <x:c r="O1596" s="7" t="n">
        <x:f>MAX(0,F1596+I1596-N1596)</x:f>
        <x:v>1251.7453798767967</x:v>
      </x:c>
      <x:c r="P1596" s="7" t="n">
        <x:f>MAX(0,N1596-F1596-I1596)</x:f>
        <x:v>0</x:v>
      </x:c>
      <x:c r="Q1596" s="7" t="n">
        <x:f>MAX(0,G1596+J1596-P1596)</x:f>
        <x:v>0</x:v>
      </x:c>
      <x:c r="R1596" s="7" t="n">
        <x:f>M1596+MAX(0,K1596-MAX(0,P1596-G1596-J1596))</x:f>
        <x:v>0</x:v>
      </x:c>
      <x:c r="S1596" s="7" t="n">
        <x:f>SUM(O1596,Q1596,R1596)</x:f>
        <x:v>1251.7453798767967</x:v>
      </x:c>
      <x:c r="T1596" s="14" t="n">
        <x:f>'Inventory detail'!T470</x:f>
        <x:v>0.11230000000000001</x:v>
      </x:c>
      <x:c r="U1596" s="14" t="n">
        <x:f>'Inventory detail'!U470</x:f>
        <x:v>0.1099475</x:v>
      </x:c>
      <x:c r="V1596" s="9" t="n">
        <x:f>O1596*T1596</x:f>
        <x:v>140.57100616016427</x:v>
      </x:c>
      <x:c r="W1596" s="9" t="n">
        <x:f>Q1596*T1596</x:f>
        <x:v>0</x:v>
      </x:c>
      <x:c r="X1596" s="9" t="n">
        <x:f>R1596*T1596</x:f>
        <x:v>0</x:v>
      </x:c>
      <x:c r="Y1596" s="9" t="n">
        <x:f>S1596*T1596</x:f>
        <x:v>140.57100616016427</x:v>
      </x:c>
      <x:c r="Z1596" s="9" t="n">
        <x:f>IF(ISNUMBER(U1596),S1596*(U1596-T1596),"n.a.")</x:f>
        <x:v>-2.9447310061601737</x:v>
      </x:c>
      <x:c r="AA1596" s="9" t="n">
        <x:f>IF(ISNUMBER(U1596),Y1596,0)</x:f>
        <x:v>140.57100616016427</x:v>
      </x:c>
      <x:c r="AB1596" s="7" t="n">
        <x:f>MAX(0,L1596-SUM(F1596:K1596))</x:f>
        <x:v>0</x:v>
      </x:c>
    </x:row>
    <x:row r="1597" ht="22" customHeight="1">
      <x:c r="A1597" s="18" t="n">
        <x:f>Summary!D$41</x:f>
        <x:v>46357</x:v>
      </x:c>
      <x:c r="B1597" s="2" t="str">
        <x:f>'Inventory detail'!A471</x:f>
        <x:v>COIL</x:v>
      </x:c>
      <x:c r="C1597" s="2" t="str">
        <x:f>'Inventory detail'!B471</x:f>
        <x:v>10</x:v>
      </x:c>
      <x:c r="D1597" s="2" t="str">
        <x:f>'Inventory detail'!C471</x:f>
        <x:v>30WHT12-4</x:v>
      </x:c>
      <x:c r="E1597" s="10" t="n">
        <x:f>A471</x:f>
        <x:v>46327</x:v>
      </x:c>
      <x:c r="F1597" s="7" t="n">
        <x:f>O471</x:f>
        <x:v>1548.870636550308</x:v>
      </x:c>
      <x:c r="G1597" s="7" t="n">
        <x:f>Q471</x:f>
        <x:v>0</x:v>
      </x:c>
      <x:c r="H1597" s="7" t="n">
        <x:f>R471</x:f>
        <x:v>0</x:v>
      </x:c>
      <x:c r="I1597" s="7" t="n">
        <x:f>SUMIFS('PO detail'!$W$390:$W$391,'PO detail'!$V$390:$V$391,"&gt;="&amp;E1597,'PO detail'!$V$390:$V$391,"&lt;"&amp;A1597)</x:f>
        <x:v>0</x:v>
      </x:c>
      <x:c r="J1597" s="7" t="n">
        <x:f>SUMIFS('PO detail'!$X$390:$X$391,'PO detail'!$V$390:$V$391,"&gt;="&amp;E1597,'PO detail'!$V$390:$V$391,"&lt;"&amp;A1597)</x:f>
        <x:v>0</x:v>
      </x:c>
      <x:c r="K1597" s="7" t="n">
        <x:f>SUMIFS('PO detail'!$Y$390:$Y$391,'PO detail'!$V$390:$V$391,"&gt;="&amp;E1597,'PO detail'!$V$390:$V$391,"&lt;"&amp;A1597)</x:f>
        <x:v>0</x:v>
      </x:c>
      <x:c r="L1597" s="7" t="n">
        <x:f>'Inventory detail'!F471*Summary!$K$5*(A1597-E1597)/Summary!$K$6</x:f>
        <x:v>197.1252566735113</x:v>
      </x:c>
      <x:c r="M1597" s="7" t="n">
        <x:f>MAX(0,H1597-L1597)</x:f>
        <x:v>0</x:v>
      </x:c>
      <x:c r="N1597" s="7" t="n">
        <x:f>MAX(0,L1597-H1597)</x:f>
        <x:v>197.1252566735113</x:v>
      </x:c>
      <x:c r="O1597" s="7" t="n">
        <x:f>MAX(0,F1597+I1597-N1597)</x:f>
        <x:v>1351.7453798767967</x:v>
      </x:c>
      <x:c r="P1597" s="7" t="n">
        <x:f>MAX(0,N1597-F1597-I1597)</x:f>
        <x:v>0</x:v>
      </x:c>
      <x:c r="Q1597" s="7" t="n">
        <x:f>MAX(0,G1597+J1597-P1597)</x:f>
        <x:v>0</x:v>
      </x:c>
      <x:c r="R1597" s="7" t="n">
        <x:f>M1597+MAX(0,K1597-MAX(0,P1597-G1597-J1597))</x:f>
        <x:v>0</x:v>
      </x:c>
      <x:c r="S1597" s="7" t="n">
        <x:f>SUM(O1597,Q1597,R1597)</x:f>
        <x:v>1351.7453798767967</x:v>
      </x:c>
      <x:c r="T1597" s="14" t="n">
        <x:f>'Inventory detail'!T471</x:f>
        <x:v>0.25079999999999997</x:v>
      </x:c>
      <x:c r="U1597" s="14" t="n">
        <x:f>'Inventory detail'!U471</x:f>
        <x:v>0.245752</x:v>
      </x:c>
      <x:c r="V1597" s="9" t="n">
        <x:f>O1597*T1597</x:f>
        <x:v>339.01774127310057</x:v>
      </x:c>
      <x:c r="W1597" s="9" t="n">
        <x:f>Q1597*T1597</x:f>
        <x:v>0</x:v>
      </x:c>
      <x:c r="X1597" s="9" t="n">
        <x:f>R1597*T1597</x:f>
        <x:v>0</x:v>
      </x:c>
      <x:c r="Y1597" s="9" t="n">
        <x:f>S1597*T1597</x:f>
        <x:v>339.01774127310057</x:v>
      </x:c>
      <x:c r="Z1597" s="9" t="n">
        <x:f>IF(ISNUMBER(U1597),S1597*(U1597-T1597),"n.a.")</x:f>
        <x:v>-6.823610677618028</x:v>
      </x:c>
      <x:c r="AA1597" s="9" t="n">
        <x:f>IF(ISNUMBER(U1597),Y1597,0)</x:f>
        <x:v>339.01774127310057</x:v>
      </x:c>
      <x:c r="AB1597" s="7" t="n">
        <x:f>MAX(0,L1597-SUM(F1597:K1597))</x:f>
        <x:v>0</x:v>
      </x:c>
    </x:row>
    <x:row r="1598" ht="22" customHeight="1">
      <x:c r="A1598" s="18" t="n">
        <x:f>Summary!D$41</x:f>
        <x:v>46357</x:v>
      </x:c>
      <x:c r="B1598" s="2" t="str">
        <x:f>'Inventory detail'!A472</x:f>
        <x:v>POUC</x:v>
      </x:c>
      <x:c r="C1598" s="2" t="str">
        <x:f>'Inventory detail'!B472</x:f>
        <x:v>10</x:v>
      </x:c>
      <x:c r="D1598" s="2" t="str">
        <x:f>'Inventory detail'!C472</x:f>
        <x:v>MLET5</x:v>
      </x:c>
      <x:c r="E1598" s="10" t="n">
        <x:f>A472</x:f>
        <x:v>46327</x:v>
      </x:c>
      <x:c r="F1598" s="7" t="n">
        <x:f>O472</x:f>
        <x:v>0</x:v>
      </x:c>
      <x:c r="G1598" s="7" t="n">
        <x:f>Q472</x:f>
        <x:v>248.870636550308</x:v>
      </x:c>
      <x:c r="H1598" s="7" t="n">
        <x:f>R472</x:f>
        <x:v>0</x:v>
      </x:c>
      <x:c r="I1598" s="7" t="n">
        <x:f>SUMIFS('PO detail'!$W$1568:$W$1569,'PO detail'!$V$1568:$V$1569,"&gt;="&amp;E1598,'PO detail'!$V$1568:$V$1569,"&lt;"&amp;A1598)</x:f>
        <x:v>0</x:v>
      </x:c>
      <x:c r="J1598" s="7" t="n">
        <x:f>SUMIFS('PO detail'!$X$1568:$X$1569,'PO detail'!$V$1568:$V$1569,"&gt;="&amp;E1598,'PO detail'!$V$1568:$V$1569,"&lt;"&amp;A1598)</x:f>
        <x:v>6000</x:v>
      </x:c>
      <x:c r="K1598" s="7" t="n">
        <x:f>SUMIFS('PO detail'!$Y$1568:$Y$1569,'PO detail'!$V$1568:$V$1569,"&gt;="&amp;E1598,'PO detail'!$V$1568:$V$1569,"&lt;"&amp;A1598)</x:f>
        <x:v>0</x:v>
      </x:c>
      <x:c r="L1598" s="7" t="n">
        <x:f>'Inventory detail'!F472*Summary!$K$5*(A1598-E1598)/Summary!$K$6</x:f>
        <x:v>197.1252566735113</x:v>
      </x:c>
      <x:c r="M1598" s="7" t="n">
        <x:f>MAX(0,H1598-L1598)</x:f>
        <x:v>0</x:v>
      </x:c>
      <x:c r="N1598" s="7" t="n">
        <x:f>MAX(0,L1598-H1598)</x:f>
        <x:v>197.1252566735113</x:v>
      </x:c>
      <x:c r="O1598" s="7" t="n">
        <x:f>MAX(0,F1598+I1598-N1598)</x:f>
        <x:v>0</x:v>
      </x:c>
      <x:c r="P1598" s="7" t="n">
        <x:f>MAX(0,N1598-F1598-I1598)</x:f>
        <x:v>197.1252566735113</x:v>
      </x:c>
      <x:c r="Q1598" s="7" t="n">
        <x:f>MAX(0,G1598+J1598-P1598)</x:f>
        <x:v>6051.7453798767965</x:v>
      </x:c>
      <x:c r="R1598" s="7" t="n">
        <x:f>M1598+MAX(0,K1598-MAX(0,P1598-G1598-J1598))</x:f>
        <x:v>0</x:v>
      </x:c>
      <x:c r="S1598" s="7" t="n">
        <x:f>SUM(O1598,Q1598,R1598)</x:f>
        <x:v>6051.7453798767965</x:v>
      </x:c>
      <x:c r="T1598" s="14" t="n">
        <x:f>'Inventory detail'!T472</x:f>
        <x:v>0.1613</x:v>
      </x:c>
      <x:c r="U1598" s="14" t="n">
        <x:f>'Inventory detail'!U472</x:f>
        <x:v>0.175725</x:v>
      </x:c>
      <x:c r="V1598" s="9" t="n">
        <x:f>O1598*T1598</x:f>
        <x:v>0</x:v>
      </x:c>
      <x:c r="W1598" s="9" t="n">
        <x:f>Q1598*T1598</x:f>
        <x:v>976.1465297741273</x:v>
      </x:c>
      <x:c r="X1598" s="9" t="n">
        <x:f>R1598*T1598</x:f>
        <x:v>0</x:v>
      </x:c>
      <x:c r="Y1598" s="9" t="n">
        <x:f>S1598*T1598</x:f>
        <x:v>976.1465297741273</x:v>
      </x:c>
      <x:c r="Z1598" s="9" t="n">
        <x:f>IF(ISNUMBER(U1598),S1598*(U1598-T1598),"n.a.")</x:f>
        <x:v>87.29642710472275</x:v>
      </x:c>
      <x:c r="AA1598" s="9" t="n">
        <x:f>IF(ISNUMBER(U1598),Y1598,0)</x:f>
        <x:v>976.1465297741273</x:v>
      </x:c>
      <x:c r="AB1598" s="7" t="n">
        <x:f>MAX(0,L1598-SUM(F1598:K1598))</x:f>
        <x:v>0</x:v>
      </x:c>
    </x:row>
    <x:row r="1599" ht="22" customHeight="1">
      <x:c r="A1599" s="18" t="n">
        <x:f>Summary!D$41</x:f>
        <x:v>46357</x:v>
      </x:c>
      <x:c r="B1599" s="2" t="str">
        <x:f>'Inventory detail'!A473</x:f>
        <x:v>POUC</x:v>
      </x:c>
      <x:c r="C1599" s="2" t="str">
        <x:f>'Inventory detail'!B473</x:f>
        <x:v>30</x:v>
      </x:c>
      <x:c r="D1599" s="2" t="str">
        <x:f>'Inventory detail'!C473</x:f>
        <x:v>DRI5</x:v>
      </x:c>
      <x:c r="E1599" s="10" t="n">
        <x:f>A473</x:f>
        <x:v>46327</x:v>
      </x:c>
      <x:c r="F1599" s="7" t="n">
        <x:f>O473</x:f>
        <x:v>0</x:v>
      </x:c>
      <x:c r="G1599" s="7" t="n">
        <x:f>Q473</x:f>
        <x:v>0</x:v>
      </x:c>
      <x:c r="H1599" s="7" t="n">
        <x:f>R473</x:f>
        <x:v>8548.870636550308</x:v>
      </x:c>
      <x:c r="I1599" s="7" t="n">
        <x:f>0</x:f>
        <x:v>0</x:v>
      </x:c>
      <x:c r="J1599" s="7" t="n">
        <x:f>0</x:f>
        <x:v>0</x:v>
      </x:c>
      <x:c r="K1599" s="7" t="n">
        <x:f>0</x:f>
        <x:v>0</x:v>
      </x:c>
      <x:c r="L1599" s="7" t="n">
        <x:f>'Inventory detail'!F473*Summary!$K$5*(A1599-E1599)/Summary!$K$6</x:f>
        <x:v>197.1252566735113</x:v>
      </x:c>
      <x:c r="M1599" s="7" t="n">
        <x:f>MAX(0,H1599-L1599)</x:f>
        <x:v>8351.745379876797</x:v>
      </x:c>
      <x:c r="N1599" s="7" t="n">
        <x:f>MAX(0,L1599-H1599)</x:f>
        <x:v>0</x:v>
      </x:c>
      <x:c r="O1599" s="7" t="n">
        <x:f>MAX(0,F1599+I1599-N1599)</x:f>
        <x:v>0</x:v>
      </x:c>
      <x:c r="P1599" s="7" t="n">
        <x:f>MAX(0,N1599-F1599-I1599)</x:f>
        <x:v>0</x:v>
      </x:c>
      <x:c r="Q1599" s="7" t="n">
        <x:f>MAX(0,G1599+J1599-P1599)</x:f>
        <x:v>0</x:v>
      </x:c>
      <x:c r="R1599" s="7" t="n">
        <x:f>M1599+MAX(0,K1599-MAX(0,P1599-G1599-J1599))</x:f>
        <x:v>8351.745379876797</x:v>
      </x:c>
      <x:c r="S1599" s="7" t="n">
        <x:f>SUM(O1599,Q1599,R1599)</x:f>
        <x:v>8351.745379876797</x:v>
      </x:c>
      <x:c r="T1599" s="14" t="n">
        <x:f>'Inventory detail'!T473</x:f>
        <x:v>0.006999999999999999</x:v>
      </x:c>
      <x:c r="U1599" s="14" t="n">
        <x:f>'Inventory detail'!U473</x:f>
        <x:v>0.007755</x:v>
      </x:c>
      <x:c r="V1599" s="9" t="n">
        <x:f>O1599*T1599</x:f>
        <x:v>0</x:v>
      </x:c>
      <x:c r="W1599" s="9" t="n">
        <x:f>Q1599*T1599</x:f>
        <x:v>0</x:v>
      </x:c>
      <x:c r="X1599" s="9" t="n">
        <x:f>R1599*T1599</x:f>
        <x:v>58.46221765913757</x:v>
      </x:c>
      <x:c r="Y1599" s="9" t="n">
        <x:f>S1599*T1599</x:f>
        <x:v>58.46221765913757</x:v>
      </x:c>
      <x:c r="Z1599" s="9" t="n">
        <x:f>IF(ISNUMBER(U1599),S1599*(U1599-T1599),"n.a.")</x:f>
        <x:v>6.305567761806985</x:v>
      </x:c>
      <x:c r="AA1599" s="9" t="n">
        <x:f>IF(ISNUMBER(U1599),Y1599,0)</x:f>
        <x:v>58.46221765913757</x:v>
      </x:c>
      <x:c r="AB1599" s="7" t="n">
        <x:f>MAX(0,L1599-SUM(F1599:K1599))</x:f>
        <x:v>0</x:v>
      </x:c>
    </x:row>
    <x:row r="1600" ht="22" customHeight="1">
      <x:c r="A1600" s="18" t="n">
        <x:f>Summary!D$41</x:f>
        <x:v>46357</x:v>
      </x:c>
      <x:c r="B1600" s="2" t="str">
        <x:f>'Inventory detail'!A474</x:f>
        <x:v>WIRE</x:v>
      </x:c>
      <x:c r="C1600" s="2" t="str">
        <x:f>'Inventory detail'!B474</x:f>
        <x:v>10</x:v>
      </x:c>
      <x:c r="D1600" s="2" t="str">
        <x:f>'Inventory detail'!C474</x:f>
        <x:v>DL038GRAY</x:v>
      </x:c>
      <x:c r="E1600" s="10" t="n">
        <x:f>A474</x:f>
        <x:v>46327</x:v>
      </x:c>
      <x:c r="F1600" s="7" t="n">
        <x:f>O474</x:f>
        <x:v>8048.870636550308</x:v>
      </x:c>
      <x:c r="G1600" s="7" t="n">
        <x:f>Q474</x:f>
        <x:v>0</x:v>
      </x:c>
      <x:c r="H1600" s="7" t="n">
        <x:f>R474</x:f>
        <x:v>0</x:v>
      </x:c>
      <x:c r="I1600" s="7" t="n">
        <x:f>SUMIFS('PO detail'!$W$1935:$W$1937,'PO detail'!$V$1935:$V$1937,"&gt;="&amp;E1600,'PO detail'!$V$1935:$V$1937,"&lt;"&amp;A1600)</x:f>
        <x:v>1000</x:v>
      </x:c>
      <x:c r="J1600" s="7" t="n">
        <x:f>SUMIFS('PO detail'!$X$1935:$X$1937,'PO detail'!$V$1935:$V$1937,"&gt;="&amp;E1600,'PO detail'!$V$1935:$V$1937,"&lt;"&amp;A1600)</x:f>
        <x:v>0</x:v>
      </x:c>
      <x:c r="K1600" s="7" t="n">
        <x:f>SUMIFS('PO detail'!$Y$1935:$Y$1937,'PO detail'!$V$1935:$V$1937,"&gt;="&amp;E1600,'PO detail'!$V$1935:$V$1937,"&lt;"&amp;A1600)</x:f>
        <x:v>0</x:v>
      </x:c>
      <x:c r="L1600" s="7" t="n">
        <x:f>'Inventory detail'!F474*Summary!$K$5*(A1600-E1600)/Summary!$K$6</x:f>
        <x:v>197.1252566735113</x:v>
      </x:c>
      <x:c r="M1600" s="7" t="n">
        <x:f>MAX(0,H1600-L1600)</x:f>
        <x:v>0</x:v>
      </x:c>
      <x:c r="N1600" s="7" t="n">
        <x:f>MAX(0,L1600-H1600)</x:f>
        <x:v>197.1252566735113</x:v>
      </x:c>
      <x:c r="O1600" s="7" t="n">
        <x:f>MAX(0,F1600+I1600-N1600)</x:f>
        <x:v>8851.745379876797</x:v>
      </x:c>
      <x:c r="P1600" s="7" t="n">
        <x:f>MAX(0,N1600-F1600-I1600)</x:f>
        <x:v>0</x:v>
      </x:c>
      <x:c r="Q1600" s="7" t="n">
        <x:f>MAX(0,G1600+J1600-P1600)</x:f>
        <x:v>0</x:v>
      </x:c>
      <x:c r="R1600" s="7" t="n">
        <x:f>M1600+MAX(0,K1600-MAX(0,P1600-G1600-J1600))</x:f>
        <x:v>0</x:v>
      </x:c>
      <x:c r="S1600" s="7" t="n">
        <x:f>SUM(O1600,Q1600,R1600)</x:f>
        <x:v>8851.745379876797</x:v>
      </x:c>
      <x:c r="T1600" s="14" t="n">
        <x:f>'Inventory detail'!T474</x:f>
        <x:v>0.056299999999999996</x:v>
      </x:c>
      <x:c r="U1600" s="14" t="n">
        <x:f>'Inventory detail'!U474</x:f>
        <x:v>0.056299999999999996</x:v>
      </x:c>
      <x:c r="V1600" s="9" t="n">
        <x:f>O1600*T1600</x:f>
        <x:v>498.35326488706363</x:v>
      </x:c>
      <x:c r="W1600" s="9" t="n">
        <x:f>Q1600*T1600</x:f>
        <x:v>0</x:v>
      </x:c>
      <x:c r="X1600" s="9" t="n">
        <x:f>R1600*T1600</x:f>
        <x:v>0</x:v>
      </x:c>
      <x:c r="Y1600" s="9" t="n">
        <x:f>S1600*T1600</x:f>
        <x:v>498.35326488706363</x:v>
      </x:c>
      <x:c r="Z1600" s="9" t="n">
        <x:f>IF(ISNUMBER(U1600),S1600*(U1600-T1600),"n.a.")</x:f>
        <x:v>0</x:v>
      </x:c>
      <x:c r="AA1600" s="9" t="n">
        <x:f>IF(ISNUMBER(U1600),Y1600,0)</x:f>
        <x:v>498.35326488706363</x:v>
      </x:c>
      <x:c r="AB1600" s="7" t="n">
        <x:f>MAX(0,L1600-SUM(F1600:K1600))</x:f>
        <x:v>0</x:v>
      </x:c>
    </x:row>
    <x:row r="1601" ht="22" customHeight="1">
      <x:c r="A1601" s="18" t="n">
        <x:f>Summary!D$41</x:f>
        <x:v>46357</x:v>
      </x:c>
      <x:c r="B1601" s="2" t="str">
        <x:f>'Inventory detail'!A475</x:f>
        <x:v>COIL</x:v>
      </x:c>
      <x:c r="C1601" s="2" t="str">
        <x:f>'Inventory detail'!B475</x:f>
        <x:v>10</x:v>
      </x:c>
      <x:c r="D1601" s="2" t="str">
        <x:f>'Inventory detail'!C475</x:f>
        <x:v>11NAV12-4</x:v>
      </x:c>
      <x:c r="E1601" s="10" t="n">
        <x:f>A475</x:f>
        <x:v>46327</x:v>
      </x:c>
      <x:c r="F1601" s="7" t="n">
        <x:f>O475</x:f>
        <x:v>1755.1651745379877</x:v>
      </x:c>
      <x:c r="G1601" s="7" t="n">
        <x:f>Q475</x:f>
        <x:v>0</x:v>
      </x:c>
      <x:c r="H1601" s="7" t="n">
        <x:f>R475</x:f>
        <x:v>0</x:v>
      </x:c>
      <x:c r="I1601" s="7" t="n">
        <x:f>SUMIFS('PO detail'!$W$73:$W$73,'PO detail'!$V$73:$V$73,"&gt;="&amp;E1601,'PO detail'!$V$73:$V$73,"&lt;"&amp;A1601)</x:f>
        <x:v>0</x:v>
      </x:c>
      <x:c r="J1601" s="7" t="n">
        <x:f>SUMIFS('PO detail'!$X$73:$X$73,'PO detail'!$V$73:$V$73,"&gt;="&amp;E1601,'PO detail'!$V$73:$V$73,"&lt;"&amp;A1601)</x:f>
        <x:v>0</x:v>
      </x:c>
      <x:c r="K1601" s="7" t="n">
        <x:f>SUMIFS('PO detail'!$Y$73:$Y$73,'PO detail'!$V$73:$V$73,"&gt;="&amp;E1601,'PO detail'!$V$73:$V$73,"&lt;"&amp;A1601)</x:f>
        <x:v>0</x:v>
      </x:c>
      <x:c r="L1601" s="7" t="n">
        <x:f>'Inventory detail'!F475*Summary!$K$5*(A1601-E1601)/Summary!$K$6</x:f>
        <x:v>188.91498973305954</x:v>
      </x:c>
      <x:c r="M1601" s="7" t="n">
        <x:f>MAX(0,H1601-L1601)</x:f>
        <x:v>0</x:v>
      </x:c>
      <x:c r="N1601" s="7" t="n">
        <x:f>MAX(0,L1601-H1601)</x:f>
        <x:v>188.91498973305954</x:v>
      </x:c>
      <x:c r="O1601" s="7" t="n">
        <x:f>MAX(0,F1601+I1601-N1601)</x:f>
        <x:v>1566.2501848049283</x:v>
      </x:c>
      <x:c r="P1601" s="7" t="n">
        <x:f>MAX(0,N1601-F1601-I1601)</x:f>
        <x:v>0</x:v>
      </x:c>
      <x:c r="Q1601" s="7" t="n">
        <x:f>MAX(0,G1601+J1601-P1601)</x:f>
        <x:v>0</x:v>
      </x:c>
      <x:c r="R1601" s="7" t="n">
        <x:f>M1601+MAX(0,K1601-MAX(0,P1601-G1601-J1601))</x:f>
        <x:v>0</x:v>
      </x:c>
      <x:c r="S1601" s="7" t="n">
        <x:f>SUM(O1601,Q1601,R1601)</x:f>
        <x:v>1566.2501848049283</x:v>
      </x:c>
      <x:c r="T1601" s="14" t="n">
        <x:f>'Inventory detail'!T475</x:f>
        <x:v>0.0682</x:v>
      </x:c>
      <x:c r="U1601" s="14" t="n">
        <x:f>'Inventory detail'!U475</x:f>
        <x:v>0.0668525</x:v>
      </x:c>
      <x:c r="V1601" s="9" t="n">
        <x:f>O1601*T1601</x:f>
        <x:v>106.8182626036961</x:v>
      </x:c>
      <x:c r="W1601" s="9" t="n">
        <x:f>Q1601*T1601</x:f>
        <x:v>0</x:v>
      </x:c>
      <x:c r="X1601" s="9" t="n">
        <x:f>R1601*T1601</x:f>
        <x:v>0</x:v>
      </x:c>
      <x:c r="Y1601" s="9" t="n">
        <x:f>S1601*T1601</x:f>
        <x:v>106.8182626036961</x:v>
      </x:c>
      <x:c r="Z1601" s="9" t="n">
        <x:f>IF(ISNUMBER(U1601),S1601*(U1601-T1601),"n.a.")</x:f>
        <x:v>-2.110522124024643</x:v>
      </x:c>
      <x:c r="AA1601" s="9" t="n">
        <x:f>IF(ISNUMBER(U1601),Y1601,0)</x:f>
        <x:v>106.8182626036961</x:v>
      </x:c>
      <x:c r="AB1601" s="7" t="n">
        <x:f>MAX(0,L1601-SUM(F1601:K1601))</x:f>
        <x:v>0</x:v>
      </x:c>
    </x:row>
    <x:row r="1602" ht="22" customHeight="1">
      <x:c r="A1602" s="18" t="n">
        <x:f>Summary!D$41</x:f>
        <x:v>46357</x:v>
      </x:c>
      <x:c r="B1602" s="2" t="str">
        <x:f>'Inventory detail'!A476</x:f>
        <x:v>COIL</x:v>
      </x:c>
      <x:c r="C1602" s="2" t="str">
        <x:f>'Inventory detail'!B476</x:f>
        <x:v>60</x:v>
      </x:c>
      <x:c r="D1602" s="2" t="str">
        <x:f>'Inventory detail'!C476</x:f>
        <x:v>18CLR12-4</x:v>
      </x:c>
      <x:c r="E1602" s="10" t="n">
        <x:f>A476</x:f>
        <x:v>46327</x:v>
      </x:c>
      <x:c r="F1602" s="7" t="n">
        <x:f>O476</x:f>
        <x:v>1400</x:v>
      </x:c>
      <x:c r="G1602" s="7" t="n">
        <x:f>Q476</x:f>
        <x:v>0</x:v>
      </x:c>
      <x:c r="H1602" s="7" t="n">
        <x:f>R476</x:f>
        <x:v>55.165174537987696</x:v>
      </x:c>
      <x:c r="I1602" s="7" t="n">
        <x:f>SUMIFS('PO detail'!$W$1176:$W$1176,'PO detail'!$V$1176:$V$1176,"&gt;="&amp;E1602,'PO detail'!$V$1176:$V$1176,"&lt;"&amp;A1602)</x:f>
        <x:v>0</x:v>
      </x:c>
      <x:c r="J1602" s="7" t="n">
        <x:f>SUMIFS('PO detail'!$X$1176:$X$1176,'PO detail'!$V$1176:$V$1176,"&gt;="&amp;E1602,'PO detail'!$V$1176:$V$1176,"&lt;"&amp;A1602)</x:f>
        <x:v>0</x:v>
      </x:c>
      <x:c r="K1602" s="7" t="n">
        <x:f>SUMIFS('PO detail'!$Y$1176:$Y$1176,'PO detail'!$V$1176:$V$1176,"&gt;="&amp;E1602,'PO detail'!$V$1176:$V$1176,"&lt;"&amp;A1602)</x:f>
        <x:v>0</x:v>
      </x:c>
      <x:c r="L1602" s="7" t="n">
        <x:f>'Inventory detail'!F476*Summary!$K$5*(A1602-E1602)/Summary!$K$6</x:f>
        <x:v>188.91498973305954</x:v>
      </x:c>
      <x:c r="M1602" s="7" t="n">
        <x:f>MAX(0,H1602-L1602)</x:f>
        <x:v>0</x:v>
      </x:c>
      <x:c r="N1602" s="7" t="n">
        <x:f>MAX(0,L1602-H1602)</x:f>
        <x:v>133.74981519507185</x:v>
      </x:c>
      <x:c r="O1602" s="7" t="n">
        <x:f>MAX(0,F1602+I1602-N1602)</x:f>
        <x:v>1266.2501848049283</x:v>
      </x:c>
      <x:c r="P1602" s="7" t="n">
        <x:f>MAX(0,N1602-F1602-I1602)</x:f>
        <x:v>0</x:v>
      </x:c>
      <x:c r="Q1602" s="7" t="n">
        <x:f>MAX(0,G1602+J1602-P1602)</x:f>
        <x:v>0</x:v>
      </x:c>
      <x:c r="R1602" s="7" t="n">
        <x:f>M1602+MAX(0,K1602-MAX(0,P1602-G1602-J1602))</x:f>
        <x:v>0</x:v>
      </x:c>
      <x:c r="S1602" s="7" t="n">
        <x:f>SUM(O1602,Q1602,R1602)</x:f>
        <x:v>1266.2501848049283</x:v>
      </x:c>
      <x:c r="T1602" s="14" t="n">
        <x:f>'Inventory detail'!T476</x:f>
        <x:v>0.1448</x:v>
      </x:c>
      <x:c r="U1602" s="14" t="n">
        <x:f>'Inventory detail'!U476</x:f>
        <x:v>0.141882</x:v>
      </x:c>
      <x:c r="V1602" s="9" t="n">
        <x:f>O1602*T1602</x:f>
        <x:v>183.35302675975362</x:v>
      </x:c>
      <x:c r="W1602" s="9" t="n">
        <x:f>Q1602*T1602</x:f>
        <x:v>0</x:v>
      </x:c>
      <x:c r="X1602" s="9" t="n">
        <x:f>R1602*T1602</x:f>
        <x:v>0</x:v>
      </x:c>
      <x:c r="Y1602" s="9" t="n">
        <x:f>S1602*T1602</x:f>
        <x:v>183.35302675975362</x:v>
      </x:c>
      <x:c r="Z1602" s="9" t="n">
        <x:f>IF(ISNUMBER(U1602),S1602*(U1602-T1602),"n.a.")</x:f>
        <x:v>-3.6949180392607857</x:v>
      </x:c>
      <x:c r="AA1602" s="9" t="n">
        <x:f>IF(ISNUMBER(U1602),Y1602,0)</x:f>
        <x:v>183.35302675975362</x:v>
      </x:c>
      <x:c r="AB1602" s="7" t="n">
        <x:f>MAX(0,L1602-SUM(F1602:K1602))</x:f>
        <x:v>0</x:v>
      </x:c>
    </x:row>
    <x:row r="1603" ht="22" customHeight="1">
      <x:c r="A1603" s="18" t="n">
        <x:f>Summary!D$41</x:f>
        <x:v>46357</x:v>
      </x:c>
      <x:c r="B1603" s="2" t="str">
        <x:f>'Inventory detail'!A477</x:f>
        <x:v>POUC</x:v>
      </x:c>
      <x:c r="C1603" s="2" t="str">
        <x:f>'Inventory detail'!B477</x:f>
        <x:v>60</x:v>
      </x:c>
      <x:c r="D1603" s="2" t="str">
        <x:f>'Inventory detail'!C477</x:f>
        <x:v>BMS5</x:v>
      </x:c>
      <x:c r="E1603" s="10" t="n">
        <x:f>A477</x:f>
        <x:v>46327</x:v>
      </x:c>
      <x:c r="F1603" s="7" t="n">
        <x:f>O477</x:f>
        <x:v>0</x:v>
      </x:c>
      <x:c r="G1603" s="7" t="n">
        <x:f>Q477</x:f>
        <x:v>0</x:v>
      </x:c>
      <x:c r="H1603" s="7" t="n">
        <x:f>R477</x:f>
        <x:v>1455.1651745379877</x:v>
      </x:c>
      <x:c r="I1603" s="7" t="n">
        <x:f>SUMIFS('PO detail'!$W$1726:$W$1726,'PO detail'!$V$1726:$V$1726,"&gt;="&amp;E1603,'PO detail'!$V$1726:$V$1726,"&lt;"&amp;A1603)</x:f>
        <x:v>0</x:v>
      </x:c>
      <x:c r="J1603" s="7" t="n">
        <x:f>SUMIFS('PO detail'!$X$1726:$X$1726,'PO detail'!$V$1726:$V$1726,"&gt;="&amp;E1603,'PO detail'!$V$1726:$V$1726,"&lt;"&amp;A1603)</x:f>
        <x:v>5000</x:v>
      </x:c>
      <x:c r="K1603" s="7" t="n">
        <x:f>SUMIFS('PO detail'!$Y$1726:$Y$1726,'PO detail'!$V$1726:$V$1726,"&gt;="&amp;E1603,'PO detail'!$V$1726:$V$1726,"&lt;"&amp;A1603)</x:f>
        <x:v>0</x:v>
      </x:c>
      <x:c r="L1603" s="7" t="n">
        <x:f>'Inventory detail'!F477*Summary!$K$5*(A1603-E1603)/Summary!$K$6</x:f>
        <x:v>188.91498973305954</x:v>
      </x:c>
      <x:c r="M1603" s="7" t="n">
        <x:f>MAX(0,H1603-L1603)</x:f>
        <x:v>1266.2501848049283</x:v>
      </x:c>
      <x:c r="N1603" s="7" t="n">
        <x:f>MAX(0,L1603-H1603)</x:f>
        <x:v>0</x:v>
      </x:c>
      <x:c r="O1603" s="7" t="n">
        <x:f>MAX(0,F1603+I1603-N1603)</x:f>
        <x:v>0</x:v>
      </x:c>
      <x:c r="P1603" s="7" t="n">
        <x:f>MAX(0,N1603-F1603-I1603)</x:f>
        <x:v>0</x:v>
      </x:c>
      <x:c r="Q1603" s="7" t="n">
        <x:f>MAX(0,G1603+J1603-P1603)</x:f>
        <x:v>5000</x:v>
      </x:c>
      <x:c r="R1603" s="7" t="n">
        <x:f>M1603+MAX(0,K1603-MAX(0,P1603-G1603-J1603))</x:f>
        <x:v>1266.2501848049283</x:v>
      </x:c>
      <x:c r="S1603" s="7" t="n">
        <x:f>SUM(O1603,Q1603,R1603)</x:f>
        <x:v>6266.250184804929</x:v>
      </x:c>
      <x:c r="T1603" s="14" t="n">
        <x:f>'Inventory detail'!T477</x:f>
        <x:v>0.0104</x:v>
      </x:c>
      <x:c r="U1603" s="14" t="n">
        <x:f>'Inventory detail'!U477</x:f>
        <x:v>0.011385</x:v>
      </x:c>
      <x:c r="V1603" s="9" t="n">
        <x:f>O1603*T1603</x:f>
        <x:v>0</x:v>
      </x:c>
      <x:c r="W1603" s="9" t="n">
        <x:f>Q1603*T1603</x:f>
        <x:v>52</x:v>
      </x:c>
      <x:c r="X1603" s="9" t="n">
        <x:f>R1603*T1603</x:f>
        <x:v>13.169001921971253</x:v>
      </x:c>
      <x:c r="Y1603" s="9" t="n">
        <x:f>S1603*T1603</x:f>
        <x:v>65.16900192197126</x:v>
      </x:c>
      <x:c r="Z1603" s="9" t="n">
        <x:f>IF(ISNUMBER(U1603),S1603*(U1603-T1603),"n.a.")</x:f>
        <x:v>6.172256432032853</x:v>
      </x:c>
      <x:c r="AA1603" s="9" t="n">
        <x:f>IF(ISNUMBER(U1603),Y1603,0)</x:f>
        <x:v>65.16900192197126</x:v>
      </x:c>
      <x:c r="AB1603" s="7" t="n">
        <x:f>MAX(0,L1603-SUM(F1603:K1603))</x:f>
        <x:v>0</x:v>
      </x:c>
    </x:row>
    <x:row r="1604" ht="22" customHeight="1">
      <x:c r="A1604" s="18" t="n">
        <x:f>Summary!D$41</x:f>
        <x:v>46357</x:v>
      </x:c>
      <x:c r="B1604" s="2" t="str">
        <x:f>'Inventory detail'!A478</x:f>
        <x:v>WIRE</x:v>
      </x:c>
      <x:c r="C1604" s="2" t="str">
        <x:f>'Inventory detail'!B478</x:f>
        <x:v>30</x:v>
      </x:c>
      <x:c r="D1604" s="2" t="str">
        <x:f>'Inventory detail'!C478</x:f>
        <x:v>DL916SIL</x:v>
      </x:c>
      <x:c r="E1604" s="10" t="n">
        <x:f>A478</x:f>
        <x:v>46327</x:v>
      </x:c>
      <x:c r="F1604" s="7" t="n">
        <x:f>O478</x:f>
        <x:v>0</x:v>
      </x:c>
      <x:c r="G1604" s="7" t="n">
        <x:f>Q478</x:f>
        <x:v>0</x:v>
      </x:c>
      <x:c r="H1604" s="7" t="n">
        <x:f>R478</x:f>
        <x:v>0</x:v>
      </x:c>
      <x:c r="I1604" s="7" t="n">
        <x:f>0</x:f>
        <x:v>0</x:v>
      </x:c>
      <x:c r="J1604" s="7" t="n">
        <x:f>0</x:f>
        <x:v>0</x:v>
      </x:c>
      <x:c r="K1604" s="7" t="n">
        <x:f>0</x:f>
        <x:v>0</x:v>
      </x:c>
      <x:c r="L1604" s="7" t="n">
        <x:f>'Inventory detail'!F478*Summary!$K$5*(A1604-E1604)/Summary!$K$6</x:f>
        <x:v>188.91498973305954</x:v>
      </x:c>
      <x:c r="M1604" s="7" t="n">
        <x:f>MAX(0,H1604-L1604)</x:f>
        <x:v>0</x:v>
      </x:c>
      <x:c r="N1604" s="7" t="n">
        <x:f>MAX(0,L1604-H1604)</x:f>
        <x:v>188.91498973305954</x:v>
      </x:c>
      <x:c r="O1604" s="7" t="n">
        <x:f>MAX(0,F1604+I1604-N1604)</x:f>
        <x:v>0</x:v>
      </x:c>
      <x:c r="P1604" s="7" t="n">
        <x:f>MAX(0,N1604-F1604-I1604)</x:f>
        <x:v>188.91498973305954</x:v>
      </x:c>
      <x:c r="Q1604" s="7" t="n">
        <x:f>MAX(0,G1604+J1604-P1604)</x:f>
        <x:v>0</x:v>
      </x:c>
      <x:c r="R1604" s="7" t="n">
        <x:f>M1604+MAX(0,K1604-MAX(0,P1604-G1604-J1604))</x:f>
        <x:v>0</x:v>
      </x:c>
      <x:c r="S1604" s="7" t="n">
        <x:f>SUM(O1604,Q1604,R1604)</x:f>
        <x:v>0</x:v>
      </x:c>
      <x:c r="T1604" s="14" t="n">
        <x:f>'Inventory detail'!T478</x:f>
        <x:v>0.1041</x:v>
      </x:c>
      <x:c r="U1604" s="14" t="n">
        <x:f>'Inventory detail'!U478</x:f>
        <x:v>0.1041</x:v>
      </x:c>
      <x:c r="V1604" s="9" t="n">
        <x:f>O1604*T1604</x:f>
        <x:v>0</x:v>
      </x:c>
      <x:c r="W1604" s="9" t="n">
        <x:f>Q1604*T1604</x:f>
        <x:v>0</x:v>
      </x:c>
      <x:c r="X1604" s="9" t="n">
        <x:f>R1604*T1604</x:f>
        <x:v>0</x:v>
      </x:c>
      <x:c r="Y1604" s="9" t="n">
        <x:f>S1604*T1604</x:f>
        <x:v>0</x:v>
      </x:c>
      <x:c r="Z1604" s="9" t="n">
        <x:f>IF(ISNUMBER(U1604),S1604*(U1604-T1604),"n.a.")</x:f>
        <x:v>0</x:v>
      </x:c>
      <x:c r="AA1604" s="9" t="n">
        <x:f>IF(ISNUMBER(U1604),Y1604,0)</x:f>
        <x:v>0</x:v>
      </x:c>
      <x:c r="AB1604" s="7" t="n">
        <x:f>MAX(0,L1604-SUM(F1604:K1604))</x:f>
        <x:v>188.91498973305954</x:v>
      </x:c>
    </x:row>
    <x:row r="1605" ht="22" customHeight="1">
      <x:c r="A1605" s="18" t="n">
        <x:f>Summary!D$41</x:f>
        <x:v>46357</x:v>
      </x:c>
      <x:c r="B1605" s="2" t="str">
        <x:f>'Inventory detail'!A479</x:f>
        <x:v>COIL</x:v>
      </x:c>
      <x:c r="C1605" s="2" t="str">
        <x:f>'Inventory detail'!B479</x:f>
        <x:v>30</x:v>
      </x:c>
      <x:c r="D1605" s="2" t="str">
        <x:f>'Inventory detail'!C479</x:f>
        <x:v>50BLK12-4</x:v>
      </x:c>
      <x:c r="E1605" s="10" t="n">
        <x:f>A479</x:f>
        <x:v>46327</x:v>
      </x:c>
      <x:c r="F1605" s="7" t="n">
        <x:f>O479</x:f>
        <x:v>758.3162217659137</x:v>
      </x:c>
      <x:c r="G1605" s="7" t="n">
        <x:f>Q479</x:f>
        <x:v>0</x:v>
      </x:c>
      <x:c r="H1605" s="7" t="n">
        <x:f>R479</x:f>
        <x:v>0</x:v>
      </x:c>
      <x:c r="I1605" s="7" t="n">
        <x:f>SUMIFS('PO detail'!$W$919:$W$922,'PO detail'!$V$919:$V$922,"&gt;="&amp;E1605,'PO detail'!$V$919:$V$922,"&lt;"&amp;A1605)</x:f>
        <x:v>0</x:v>
      </x:c>
      <x:c r="J1605" s="7" t="n">
        <x:f>SUMIFS('PO detail'!$X$919:$X$922,'PO detail'!$V$919:$V$922,"&gt;="&amp;E1605,'PO detail'!$V$919:$V$922,"&lt;"&amp;A1605)</x:f>
        <x:v>0</x:v>
      </x:c>
      <x:c r="K1605" s="7" t="n">
        <x:f>SUMIFS('PO detail'!$Y$919:$Y$922,'PO detail'!$V$919:$V$922,"&gt;="&amp;E1605,'PO detail'!$V$919:$V$922,"&lt;"&amp;A1605)</x:f>
        <x:v>0</x:v>
      </x:c>
      <x:c r="L1605" s="7" t="n">
        <x:f>'Inventory detail'!F479*Summary!$K$5*(A1605-E1605)/Summary!$K$6</x:f>
        <x:v>184.80492813141683</x:v>
      </x:c>
      <x:c r="M1605" s="7" t="n">
        <x:f>MAX(0,H1605-L1605)</x:f>
        <x:v>0</x:v>
      </x:c>
      <x:c r="N1605" s="7" t="n">
        <x:f>MAX(0,L1605-H1605)</x:f>
        <x:v>184.80492813141683</x:v>
      </x:c>
      <x:c r="O1605" s="7" t="n">
        <x:f>MAX(0,F1605+I1605-N1605)</x:f>
        <x:v>573.511293634497</x:v>
      </x:c>
      <x:c r="P1605" s="7" t="n">
        <x:f>MAX(0,N1605-F1605-I1605)</x:f>
        <x:v>0</x:v>
      </x:c>
      <x:c r="Q1605" s="7" t="n">
        <x:f>MAX(0,G1605+J1605-P1605)</x:f>
        <x:v>0</x:v>
      </x:c>
      <x:c r="R1605" s="7" t="n">
        <x:f>M1605+MAX(0,K1605-MAX(0,P1605-G1605-J1605))</x:f>
        <x:v>0</x:v>
      </x:c>
      <x:c r="S1605" s="7" t="n">
        <x:f>SUM(O1605,Q1605,R1605)</x:f>
        <x:v>573.511293634497</x:v>
      </x:c>
      <x:c r="T1605" s="14" t="n">
        <x:f>'Inventory detail'!T479</x:f>
        <x:v>0.3699</x:v>
      </x:c>
      <x:c r="U1605" s="14" t="n">
        <x:f>'Inventory detail'!U479</x:f>
        <x:v>0.36232949999999997</x:v>
      </x:c>
      <x:c r="V1605" s="9" t="n">
        <x:f>O1605*T1605</x:f>
        <x:v>212.14182751540042</x:v>
      </x:c>
      <x:c r="W1605" s="9" t="n">
        <x:f>Q1605*T1605</x:f>
        <x:v>0</x:v>
      </x:c>
      <x:c r="X1605" s="9" t="n">
        <x:f>R1605*T1605</x:f>
        <x:v>0</x:v>
      </x:c>
      <x:c r="Y1605" s="9" t="n">
        <x:f>S1605*T1605</x:f>
        <x:v>212.14182751540042</x:v>
      </x:c>
      <x:c r="Z1605" s="9" t="n">
        <x:f>IF(ISNUMBER(U1605),S1605*(U1605-T1605),"n.a.")</x:f>
        <x:v>-4.34176724845998</x:v>
      </x:c>
      <x:c r="AA1605" s="9" t="n">
        <x:f>IF(ISNUMBER(U1605),Y1605,0)</x:f>
        <x:v>212.14182751540042</x:v>
      </x:c>
      <x:c r="AB1605" s="7" t="n">
        <x:f>MAX(0,L1605-SUM(F1605:K1605))</x:f>
        <x:v>0</x:v>
      </x:c>
    </x:row>
    <x:row r="1606" ht="22" customHeight="1">
      <x:c r="A1606" s="18" t="n">
        <x:f>Summary!D$41</x:f>
        <x:v>46357</x:v>
      </x:c>
      <x:c r="B1606" s="2" t="str">
        <x:f>'Inventory detail'!A480</x:f>
        <x:v>COIL</x:v>
      </x:c>
      <x:c r="C1606" s="2" t="str">
        <x:f>'Inventory detail'!B480</x:f>
        <x:v>10</x:v>
      </x:c>
      <x:c r="D1606" s="2" t="str">
        <x:f>'Inventory detail'!C480</x:f>
        <x:v>14BLU12-4</x:v>
      </x:c>
      <x:c r="E1606" s="10" t="n">
        <x:f>A480</x:f>
        <x:v>46327</x:v>
      </x:c>
      <x:c r="F1606" s="7" t="n">
        <x:f>O480</x:f>
        <x:v>1861.4672689938398</x:v>
      </x:c>
      <x:c r="G1606" s="7" t="n">
        <x:f>Q480</x:f>
        <x:v>0</x:v>
      </x:c>
      <x:c r="H1606" s="7" t="n">
        <x:f>R480</x:f>
        <x:v>0</x:v>
      </x:c>
      <x:c r="I1606" s="7" t="n">
        <x:f>SUMIFS('PO detail'!$W$179:$W$179,'PO detail'!$V$179:$V$179,"&gt;="&amp;E1606,'PO detail'!$V$179:$V$179,"&lt;"&amp;A1606)</x:f>
        <x:v>0</x:v>
      </x:c>
      <x:c r="J1606" s="7" t="n">
        <x:f>SUMIFS('PO detail'!$X$179:$X$179,'PO detail'!$V$179:$V$179,"&gt;="&amp;E1606,'PO detail'!$V$179:$V$179,"&lt;"&amp;A1606)</x:f>
        <x:v>0</x:v>
      </x:c>
      <x:c r="K1606" s="7" t="n">
        <x:f>SUMIFS('PO detail'!$Y$179:$Y$179,'PO detail'!$V$179:$V$179,"&gt;="&amp;E1606,'PO detail'!$V$179:$V$179,"&lt;"&amp;A1606)</x:f>
        <x:v>0</x:v>
      </x:c>
      <x:c r="L1606" s="7" t="n">
        <x:f>'Inventory detail'!F480*Summary!$K$5*(A1606-E1606)/Summary!$K$6</x:f>
        <x:v>180.69486652977415</x:v>
      </x:c>
      <x:c r="M1606" s="7" t="n">
        <x:f>MAX(0,H1606-L1606)</x:f>
        <x:v>0</x:v>
      </x:c>
      <x:c r="N1606" s="7" t="n">
        <x:f>MAX(0,L1606-H1606)</x:f>
        <x:v>180.69486652977415</x:v>
      </x:c>
      <x:c r="O1606" s="7" t="n">
        <x:f>MAX(0,F1606+I1606-N1606)</x:f>
        <x:v>1680.7724024640656</x:v>
      </x:c>
      <x:c r="P1606" s="7" t="n">
        <x:f>MAX(0,N1606-F1606-I1606)</x:f>
        <x:v>0</x:v>
      </x:c>
      <x:c r="Q1606" s="7" t="n">
        <x:f>MAX(0,G1606+J1606-P1606)</x:f>
        <x:v>0</x:v>
      </x:c>
      <x:c r="R1606" s="7" t="n">
        <x:f>M1606+MAX(0,K1606-MAX(0,P1606-G1606-J1606))</x:f>
        <x:v>0</x:v>
      </x:c>
      <x:c r="S1606" s="7" t="n">
        <x:f>SUM(O1606,Q1606,R1606)</x:f>
        <x:v>1680.7724024640656</x:v>
      </x:c>
      <x:c r="T1606" s="14" t="n">
        <x:f>'Inventory detail'!T480</x:f>
        <x:v>0.09179999999999999</x:v>
      </x:c>
      <x:c r="U1606" s="14" t="n">
        <x:f>'Inventory detail'!U480</x:f>
        <x:v>0.089947</x:v>
      </x:c>
      <x:c r="V1606" s="9" t="n">
        <x:f>O1606*T1606</x:f>
        <x:v>154.29490654620122</x:v>
      </x:c>
      <x:c r="W1606" s="9" t="n">
        <x:f>Q1606*T1606</x:f>
        <x:v>0</x:v>
      </x:c>
      <x:c r="X1606" s="9" t="n">
        <x:f>R1606*T1606</x:f>
        <x:v>0</x:v>
      </x:c>
      <x:c r="Y1606" s="9" t="n">
        <x:f>S1606*T1606</x:f>
        <x:v>154.29490654620122</x:v>
      </x:c>
      <x:c r="Z1606" s="9" t="n">
        <x:f>IF(ISNUMBER(U1606),S1606*(U1606-T1606),"n.a.")</x:f>
        <x:v>-3.1144712617659027</x:v>
      </x:c>
      <x:c r="AA1606" s="9" t="n">
        <x:f>IF(ISNUMBER(U1606),Y1606,0)</x:f>
        <x:v>154.29490654620122</x:v>
      </x:c>
      <x:c r="AB1606" s="7" t="n">
        <x:f>MAX(0,L1606-SUM(F1606:K1606))</x:f>
        <x:v>0</x:v>
      </x:c>
    </x:row>
    <x:row r="1607" ht="22" customHeight="1">
      <x:c r="A1607" s="18" t="n">
        <x:f>Summary!D$41</x:f>
        <x:v>46357</x:v>
      </x:c>
      <x:c r="B1607" s="2" t="str">
        <x:f>'Inventory detail'!A481</x:f>
        <x:v>COIL</x:v>
      </x:c>
      <x:c r="C1607" s="2" t="str">
        <x:f>'Inventory detail'!B481</x:f>
        <x:v>10</x:v>
      </x:c>
      <x:c r="D1607" s="2" t="str">
        <x:f>'Inventory detail'!C481</x:f>
        <x:v>16RED12-4</x:v>
      </x:c>
      <x:c r="E1607" s="10" t="n">
        <x:f>A481</x:f>
        <x:v>46327</x:v>
      </x:c>
      <x:c r="F1607" s="7" t="n">
        <x:f>O481</x:f>
        <x:v>1161.4672689938398</x:v>
      </x:c>
      <x:c r="G1607" s="7" t="n">
        <x:f>Q481</x:f>
        <x:v>0</x:v>
      </x:c>
      <x:c r="H1607" s="7" t="n">
        <x:f>R481</x:f>
        <x:v>0</x:v>
      </x:c>
      <x:c r="I1607" s="7" t="n">
        <x:f>SUMIFS('PO detail'!$W$225:$W$225,'PO detail'!$V$225:$V$225,"&gt;="&amp;E1607,'PO detail'!$V$225:$V$225,"&lt;"&amp;A1607)</x:f>
        <x:v>0</x:v>
      </x:c>
      <x:c r="J1607" s="7" t="n">
        <x:f>SUMIFS('PO detail'!$X$225:$X$225,'PO detail'!$V$225:$V$225,"&gt;="&amp;E1607,'PO detail'!$V$225:$V$225,"&lt;"&amp;A1607)</x:f>
        <x:v>0</x:v>
      </x:c>
      <x:c r="K1607" s="7" t="n">
        <x:f>SUMIFS('PO detail'!$Y$225:$Y$225,'PO detail'!$V$225:$V$225,"&gt;="&amp;E1607,'PO detail'!$V$225:$V$225,"&lt;"&amp;A1607)</x:f>
        <x:v>0</x:v>
      </x:c>
      <x:c r="L1607" s="7" t="n">
        <x:f>'Inventory detail'!F481*Summary!$K$5*(A1607-E1607)/Summary!$K$6</x:f>
        <x:v>180.69486652977415</x:v>
      </x:c>
      <x:c r="M1607" s="7" t="n">
        <x:f>MAX(0,H1607-L1607)</x:f>
        <x:v>0</x:v>
      </x:c>
      <x:c r="N1607" s="7" t="n">
        <x:f>MAX(0,L1607-H1607)</x:f>
        <x:v>180.69486652977415</x:v>
      </x:c>
      <x:c r="O1607" s="7" t="n">
        <x:f>MAX(0,F1607+I1607-N1607)</x:f>
        <x:v>980.7724024640656</x:v>
      </x:c>
      <x:c r="P1607" s="7" t="n">
        <x:f>MAX(0,N1607-F1607-I1607)</x:f>
        <x:v>0</x:v>
      </x:c>
      <x:c r="Q1607" s="7" t="n">
        <x:f>MAX(0,G1607+J1607-P1607)</x:f>
        <x:v>0</x:v>
      </x:c>
      <x:c r="R1607" s="7" t="n">
        <x:f>M1607+MAX(0,K1607-MAX(0,P1607-G1607-J1607))</x:f>
        <x:v>0</x:v>
      </x:c>
      <x:c r="S1607" s="7" t="n">
        <x:f>SUM(O1607,Q1607,R1607)</x:f>
        <x:v>980.7724024640656</x:v>
      </x:c>
      <x:c r="T1607" s="14" t="n">
        <x:f>'Inventory detail'!T481</x:f>
        <x:v>0.11230000000000001</x:v>
      </x:c>
      <x:c r="U1607" s="14" t="n">
        <x:f>'Inventory detail'!U481</x:f>
        <x:v>0.1099475</x:v>
      </x:c>
      <x:c r="V1607" s="9" t="n">
        <x:f>O1607*T1607</x:f>
        <x:v>110.14074079671458</x:v>
      </x:c>
      <x:c r="W1607" s="9" t="n">
        <x:f>Q1607*T1607</x:f>
        <x:v>0</x:v>
      </x:c>
      <x:c r="X1607" s="9" t="n">
        <x:f>R1607*T1607</x:f>
        <x:v>0</x:v>
      </x:c>
      <x:c r="Y1607" s="9" t="n">
        <x:f>S1607*T1607</x:f>
        <x:v>110.14074079671458</x:v>
      </x:c>
      <x:c r="Z1607" s="9" t="n">
        <x:f>IF(ISNUMBER(U1607),S1607*(U1607-T1607),"n.a.")</x:f>
        <x:v>-2.307267076796722</x:v>
      </x:c>
      <x:c r="AA1607" s="9" t="n">
        <x:f>IF(ISNUMBER(U1607),Y1607,0)</x:f>
        <x:v>110.14074079671458</x:v>
      </x:c>
      <x:c r="AB1607" s="7" t="n">
        <x:f>MAX(0,L1607-SUM(F1607:K1607))</x:f>
        <x:v>0</x:v>
      </x:c>
    </x:row>
    <x:row r="1608" ht="22" customHeight="1">
      <x:c r="A1608" s="18" t="n">
        <x:f>Summary!D$41</x:f>
        <x:v>46357</x:v>
      </x:c>
      <x:c r="B1608" s="2" t="str">
        <x:f>'Inventory detail'!A482</x:f>
        <x:v>COIL</x:v>
      </x:c>
      <x:c r="C1608" s="2" t="str">
        <x:f>'Inventory detail'!B482</x:f>
        <x:v>60</x:v>
      </x:c>
      <x:c r="D1608" s="2" t="str">
        <x:f>'Inventory detail'!C482</x:f>
        <x:v>11CLR12-4</x:v>
      </x:c>
      <x:c r="E1608" s="10" t="n">
        <x:f>A482</x:f>
        <x:v>46327</x:v>
      </x:c>
      <x:c r="F1608" s="7" t="n">
        <x:f>O482</x:f>
        <x:v>2100</x:v>
      </x:c>
      <x:c r="G1608" s="7" t="n">
        <x:f>Q482</x:f>
        <x:v>0</x:v>
      </x:c>
      <x:c r="H1608" s="7" t="n">
        <x:f>R482</x:f>
        <x:v>61.46726899383984</x:v>
      </x:c>
      <x:c r="I1608" s="7" t="n">
        <x:f>SUMIFS('PO detail'!$W$1051:$W$1051,'PO detail'!$V$1051:$V$1051,"&gt;="&amp;E1608,'PO detail'!$V$1051:$V$1051,"&lt;"&amp;A1608)</x:f>
        <x:v>0</x:v>
      </x:c>
      <x:c r="J1608" s="7" t="n">
        <x:f>SUMIFS('PO detail'!$X$1051:$X$1051,'PO detail'!$V$1051:$V$1051,"&gt;="&amp;E1608,'PO detail'!$V$1051:$V$1051,"&lt;"&amp;A1608)</x:f>
        <x:v>0</x:v>
      </x:c>
      <x:c r="K1608" s="7" t="n">
        <x:f>SUMIFS('PO detail'!$Y$1051:$Y$1051,'PO detail'!$V$1051:$V$1051,"&gt;="&amp;E1608,'PO detail'!$V$1051:$V$1051,"&lt;"&amp;A1608)</x:f>
        <x:v>0</x:v>
      </x:c>
      <x:c r="L1608" s="7" t="n">
        <x:f>'Inventory detail'!F482*Summary!$K$5*(A1608-E1608)/Summary!$K$6</x:f>
        <x:v>180.69486652977415</x:v>
      </x:c>
      <x:c r="M1608" s="7" t="n">
        <x:f>MAX(0,H1608-L1608)</x:f>
        <x:v>0</x:v>
      </x:c>
      <x:c r="N1608" s="7" t="n">
        <x:f>MAX(0,L1608-H1608)</x:f>
        <x:v>119.22759753593431</x:v>
      </x:c>
      <x:c r="O1608" s="7" t="n">
        <x:f>MAX(0,F1608+I1608-N1608)</x:f>
        <x:v>1980.7724024640656</x:v>
      </x:c>
      <x:c r="P1608" s="7" t="n">
        <x:f>MAX(0,N1608-F1608-I1608)</x:f>
        <x:v>0</x:v>
      </x:c>
      <x:c r="Q1608" s="7" t="n">
        <x:f>MAX(0,G1608+J1608-P1608)</x:f>
        <x:v>0</x:v>
      </x:c>
      <x:c r="R1608" s="7" t="n">
        <x:f>M1608+MAX(0,K1608-MAX(0,P1608-G1608-J1608))</x:f>
        <x:v>0</x:v>
      </x:c>
      <x:c r="S1608" s="7" t="n">
        <x:f>SUM(O1608,Q1608,R1608)</x:f>
        <x:v>1980.7724024640656</x:v>
      </x:c>
      <x:c r="T1608" s="14" t="n">
        <x:f>'Inventory detail'!T482</x:f>
        <x:v>0.0682</x:v>
      </x:c>
      <x:c r="U1608" s="14" t="n">
        <x:f>'Inventory detail'!U482</x:f>
        <x:v>0.0668525</x:v>
      </x:c>
      <x:c r="V1608" s="9" t="n">
        <x:f>O1608*T1608</x:f>
        <x:v>135.08867784804926</x:v>
      </x:c>
      <x:c r="W1608" s="9" t="n">
        <x:f>Q1608*T1608</x:f>
        <x:v>0</x:v>
      </x:c>
      <x:c r="X1608" s="9" t="n">
        <x:f>R1608*T1608</x:f>
        <x:v>0</x:v>
      </x:c>
      <x:c r="Y1608" s="9" t="n">
        <x:f>S1608*T1608</x:f>
        <x:v>135.08867784804926</x:v>
      </x:c>
      <x:c r="Z1608" s="9" t="n">
        <x:f>IF(ISNUMBER(U1608),S1608*(U1608-T1608),"n.a.")</x:f>
        <x:v>-2.669090812320331</x:v>
      </x:c>
      <x:c r="AA1608" s="9" t="n">
        <x:f>IF(ISNUMBER(U1608),Y1608,0)</x:f>
        <x:v>135.08867784804926</x:v>
      </x:c>
      <x:c r="AB1608" s="7" t="n">
        <x:f>MAX(0,L1608-SUM(F1608:K1608))</x:f>
        <x:v>0</x:v>
      </x:c>
    </x:row>
    <x:row r="1609" ht="22" customHeight="1">
      <x:c r="A1609" s="18" t="n">
        <x:f>Summary!D$41</x:f>
        <x:v>46357</x:v>
      </x:c>
      <x:c r="B1609" s="2" t="str">
        <x:f>'Inventory detail'!A483</x:f>
        <x:v>POUC</x:v>
      </x:c>
      <x:c r="C1609" s="2" t="str">
        <x:f>'Inventory detail'!B483</x:f>
        <x:v>30</x:v>
      </x:c>
      <x:c r="D1609" s="2" t="str">
        <x:f>'Inventory detail'!C483</x:f>
        <x:v>MEM10</x:v>
      </x:c>
      <x:c r="E1609" s="10" t="n">
        <x:f>A483</x:f>
        <x:v>46327</x:v>
      </x:c>
      <x:c r="F1609" s="7" t="n">
        <x:f>O483</x:f>
        <x:v>0</x:v>
      </x:c>
      <x:c r="G1609" s="7" t="n">
        <x:f>Q483</x:f>
        <x:v>3861.4672689938398</x:v>
      </x:c>
      <x:c r="H1609" s="7" t="n">
        <x:f>R483</x:f>
        <x:v>0</x:v>
      </x:c>
      <x:c r="I1609" s="7" t="n">
        <x:f>SUMIFS('PO detail'!$W$1679:$W$1679,'PO detail'!$V$1679:$V$1679,"&gt;="&amp;E1609,'PO detail'!$V$1679:$V$1679,"&lt;"&amp;A1609)</x:f>
        <x:v>0</x:v>
      </x:c>
      <x:c r="J1609" s="7" t="n">
        <x:f>SUMIFS('PO detail'!$X$1679:$X$1679,'PO detail'!$V$1679:$V$1679,"&gt;="&amp;E1609,'PO detail'!$V$1679:$V$1679,"&lt;"&amp;A1609)</x:f>
        <x:v>0</x:v>
      </x:c>
      <x:c r="K1609" s="7" t="n">
        <x:f>SUMIFS('PO detail'!$Y$1679:$Y$1679,'PO detail'!$V$1679:$V$1679,"&gt;="&amp;E1609,'PO detail'!$V$1679:$V$1679,"&lt;"&amp;A1609)</x:f>
        <x:v>0</x:v>
      </x:c>
      <x:c r="L1609" s="7" t="n">
        <x:f>'Inventory detail'!F483*Summary!$K$5*(A1609-E1609)/Summary!$K$6</x:f>
        <x:v>180.69486652977415</x:v>
      </x:c>
      <x:c r="M1609" s="7" t="n">
        <x:f>MAX(0,H1609-L1609)</x:f>
        <x:v>0</x:v>
      </x:c>
      <x:c r="N1609" s="7" t="n">
        <x:f>MAX(0,L1609-H1609)</x:f>
        <x:v>180.69486652977415</x:v>
      </x:c>
      <x:c r="O1609" s="7" t="n">
        <x:f>MAX(0,F1609+I1609-N1609)</x:f>
        <x:v>0</x:v>
      </x:c>
      <x:c r="P1609" s="7" t="n">
        <x:f>MAX(0,N1609-F1609-I1609)</x:f>
        <x:v>180.69486652977415</x:v>
      </x:c>
      <x:c r="Q1609" s="7" t="n">
        <x:f>MAX(0,G1609+J1609-P1609)</x:f>
        <x:v>3680.7724024640656</x:v>
      </x:c>
      <x:c r="R1609" s="7" t="n">
        <x:f>M1609+MAX(0,K1609-MAX(0,P1609-G1609-J1609))</x:f>
        <x:v>0</x:v>
      </x:c>
      <x:c r="S1609" s="7" t="n">
        <x:f>SUM(O1609,Q1609,R1609)</x:f>
        <x:v>3680.7724024640656</x:v>
      </x:c>
      <x:c r="T1609" s="14" t="n">
        <x:f>'Inventory detail'!T483</x:f>
        <x:v>0.022000000000000002</x:v>
      </x:c>
      <x:c r="U1609" s="14" t="n">
        <x:f>'Inventory detail'!U483</x:f>
        <x:v>0.024089999999999997</x:v>
      </x:c>
      <x:c r="V1609" s="9" t="n">
        <x:f>O1609*T1609</x:f>
        <x:v>0</x:v>
      </x:c>
      <x:c r="W1609" s="9" t="n">
        <x:f>Q1609*T1609</x:f>
        <x:v>80.97699285420946</x:v>
      </x:c>
      <x:c r="X1609" s="9" t="n">
        <x:f>R1609*T1609</x:f>
        <x:v>0</x:v>
      </x:c>
      <x:c r="Y1609" s="9" t="n">
        <x:f>S1609*T1609</x:f>
        <x:v>80.97699285420946</x:v>
      </x:c>
      <x:c r="Z1609" s="9" t="n">
        <x:f>IF(ISNUMBER(U1609),S1609*(U1609-T1609),"n.a.")</x:f>
        <x:v>7.692814321149878</x:v>
      </x:c>
      <x:c r="AA1609" s="9" t="n">
        <x:f>IF(ISNUMBER(U1609),Y1609,0)</x:f>
        <x:v>80.97699285420946</x:v>
      </x:c>
      <x:c r="AB1609" s="7" t="n">
        <x:f>MAX(0,L1609-SUM(F1609:K1609))</x:f>
        <x:v>0</x:v>
      </x:c>
    </x:row>
    <x:row r="1610" ht="22" customHeight="1">
      <x:c r="A1610" s="18" t="n">
        <x:f>Summary!D$41</x:f>
        <x:v>46357</x:v>
      </x:c>
      <x:c r="B1610" s="2" t="str">
        <x:f>'Inventory detail'!A484</x:f>
        <x:v>WIRE</x:v>
      </x:c>
      <x:c r="C1610" s="2" t="str">
        <x:f>'Inventory detail'!B484</x:f>
        <x:v>10</x:v>
      </x:c>
      <x:c r="D1610" s="2" t="str">
        <x:f>'Inventory detail'!C484</x:f>
        <x:v>DL916GRAY</x:v>
      </x:c>
      <x:c r="E1610" s="10" t="n">
        <x:f>A484</x:f>
        <x:v>46327</x:v>
      </x:c>
      <x:c r="F1610" s="7" t="n">
        <x:f>O484</x:f>
        <x:v>3961.4672689938398</x:v>
      </x:c>
      <x:c r="G1610" s="7" t="n">
        <x:f>Q484</x:f>
        <x:v>0</x:v>
      </x:c>
      <x:c r="H1610" s="7" t="n">
        <x:f>R484</x:f>
        <x:v>0</x:v>
      </x:c>
      <x:c r="I1610" s="7" t="n">
        <x:f>SUMIFS('PO detail'!$W$2033:$W$2034,'PO detail'!$V$2033:$V$2034,"&gt;="&amp;E1610,'PO detail'!$V$2033:$V$2034,"&lt;"&amp;A1610)</x:f>
        <x:v>3000</x:v>
      </x:c>
      <x:c r="J1610" s="7" t="n">
        <x:f>SUMIFS('PO detail'!$X$2033:$X$2034,'PO detail'!$V$2033:$V$2034,"&gt;="&amp;E1610,'PO detail'!$V$2033:$V$2034,"&lt;"&amp;A1610)</x:f>
        <x:v>0</x:v>
      </x:c>
      <x:c r="K1610" s="7" t="n">
        <x:f>SUMIFS('PO detail'!$Y$2033:$Y$2034,'PO detail'!$V$2033:$V$2034,"&gt;="&amp;E1610,'PO detail'!$V$2033:$V$2034,"&lt;"&amp;A1610)</x:f>
        <x:v>0</x:v>
      </x:c>
      <x:c r="L1610" s="7" t="n">
        <x:f>'Inventory detail'!F484*Summary!$K$5*(A1610-E1610)/Summary!$K$6</x:f>
        <x:v>180.69486652977415</x:v>
      </x:c>
      <x:c r="M1610" s="7" t="n">
        <x:f>MAX(0,H1610-L1610)</x:f>
        <x:v>0</x:v>
      </x:c>
      <x:c r="N1610" s="7" t="n">
        <x:f>MAX(0,L1610-H1610)</x:f>
        <x:v>180.69486652977415</x:v>
      </x:c>
      <x:c r="O1610" s="7" t="n">
        <x:f>MAX(0,F1610+I1610-N1610)</x:f>
        <x:v>6780.772402464066</x:v>
      </x:c>
      <x:c r="P1610" s="7" t="n">
        <x:f>MAX(0,N1610-F1610-I1610)</x:f>
        <x:v>0</x:v>
      </x:c>
      <x:c r="Q1610" s="7" t="n">
        <x:f>MAX(0,G1610+J1610-P1610)</x:f>
        <x:v>0</x:v>
      </x:c>
      <x:c r="R1610" s="7" t="n">
        <x:f>M1610+MAX(0,K1610-MAX(0,P1610-G1610-J1610))</x:f>
        <x:v>0</x:v>
      </x:c>
      <x:c r="S1610" s="7" t="n">
        <x:f>SUM(O1610,Q1610,R1610)</x:f>
        <x:v>6780.772402464066</x:v>
      </x:c>
      <x:c r="T1610" s="14" t="n">
        <x:f>'Inventory detail'!T484</x:f>
        <x:v>0.1041</x:v>
      </x:c>
      <x:c r="U1610" s="14" t="n">
        <x:f>'Inventory detail'!U484</x:f>
        <x:v>0.1041</x:v>
      </x:c>
      <x:c r="V1610" s="9" t="n">
        <x:f>O1610*T1610</x:f>
        <x:v>705.8784070965092</x:v>
      </x:c>
      <x:c r="W1610" s="9" t="n">
        <x:f>Q1610*T1610</x:f>
        <x:v>0</x:v>
      </x:c>
      <x:c r="X1610" s="9" t="n">
        <x:f>R1610*T1610</x:f>
        <x:v>0</x:v>
      </x:c>
      <x:c r="Y1610" s="9" t="n">
        <x:f>S1610*T1610</x:f>
        <x:v>705.8784070965092</x:v>
      </x:c>
      <x:c r="Z1610" s="9" t="n">
        <x:f>IF(ISNUMBER(U1610),S1610*(U1610-T1610),"n.a.")</x:f>
        <x:v>0</x:v>
      </x:c>
      <x:c r="AA1610" s="9" t="n">
        <x:f>IF(ISNUMBER(U1610),Y1610,0)</x:f>
        <x:v>705.8784070965092</x:v>
      </x:c>
      <x:c r="AB1610" s="7" t="n">
        <x:f>MAX(0,L1610-SUM(F1610:K1610))</x:f>
        <x:v>0</x:v>
      </x:c>
    </x:row>
    <x:row r="1611" ht="22" customHeight="1">
      <x:c r="A1611" s="18" t="n">
        <x:f>Summary!D$41</x:f>
        <x:v>46357</x:v>
      </x:c>
      <x:c r="B1611" s="2" t="str">
        <x:f>'Inventory detail'!A485</x:f>
        <x:v>WIRE</x:v>
      </x:c>
      <x:c r="C1611" s="2" t="str">
        <x:f>'Inventory detail'!B485</x:f>
        <x:v>30</x:v>
      </x:c>
      <x:c r="D1611" s="2" t="str">
        <x:f>'Inventory detail'!C485</x:f>
        <x:v>DL012GOLD</x:v>
      </x:c>
      <x:c r="E1611" s="10" t="n">
        <x:f>A485</x:f>
        <x:v>46327</x:v>
      </x:c>
      <x:c r="F1611" s="7" t="n">
        <x:f>O485</x:f>
        <x:v>0</x:v>
      </x:c>
      <x:c r="G1611" s="7" t="n">
        <x:f>Q485</x:f>
        <x:v>0</x:v>
      </x:c>
      <x:c r="H1611" s="7" t="n">
        <x:f>R485</x:f>
        <x:v>0</x:v>
      </x:c>
      <x:c r="I1611" s="7" t="n">
        <x:f>0</x:f>
        <x:v>0</x:v>
      </x:c>
      <x:c r="J1611" s="7" t="n">
        <x:f>0</x:f>
        <x:v>0</x:v>
      </x:c>
      <x:c r="K1611" s="7" t="n">
        <x:f>0</x:f>
        <x:v>0</x:v>
      </x:c>
      <x:c r="L1611" s="7" t="n">
        <x:f>'Inventory detail'!F485*Summary!$K$5*(A1611-E1611)/Summary!$K$6</x:f>
        <x:v>180.69486652977415</x:v>
      </x:c>
      <x:c r="M1611" s="7" t="n">
        <x:f>MAX(0,H1611-L1611)</x:f>
        <x:v>0</x:v>
      </x:c>
      <x:c r="N1611" s="7" t="n">
        <x:f>MAX(0,L1611-H1611)</x:f>
        <x:v>180.69486652977415</x:v>
      </x:c>
      <x:c r="O1611" s="7" t="n">
        <x:f>MAX(0,F1611+I1611-N1611)</x:f>
        <x:v>0</x:v>
      </x:c>
      <x:c r="P1611" s="7" t="n">
        <x:f>MAX(0,N1611-F1611-I1611)</x:f>
        <x:v>180.69486652977415</x:v>
      </x:c>
      <x:c r="Q1611" s="7" t="n">
        <x:f>MAX(0,G1611+J1611-P1611)</x:f>
        <x:v>0</x:v>
      </x:c>
      <x:c r="R1611" s="7" t="n">
        <x:f>M1611+MAX(0,K1611-MAX(0,P1611-G1611-J1611))</x:f>
        <x:v>0</x:v>
      </x:c>
      <x:c r="S1611" s="7" t="n">
        <x:f>SUM(O1611,Q1611,R1611)</x:f>
        <x:v>0</x:v>
      </x:c>
      <x:c r="T1611" s="14" t="n">
        <x:f>'Inventory detail'!T485</x:f>
        <x:v>0.08259999999999999</x:v>
      </x:c>
      <x:c r="U1611" s="14" t="n">
        <x:f>'Inventory detail'!U485</x:f>
        <x:v>0.08259999999999999</x:v>
      </x:c>
      <x:c r="V1611" s="9" t="n">
        <x:f>O1611*T1611</x:f>
        <x:v>0</x:v>
      </x:c>
      <x:c r="W1611" s="9" t="n">
        <x:f>Q1611*T1611</x:f>
        <x:v>0</x:v>
      </x:c>
      <x:c r="X1611" s="9" t="n">
        <x:f>R1611*T1611</x:f>
        <x:v>0</x:v>
      </x:c>
      <x:c r="Y1611" s="9" t="n">
        <x:f>S1611*T1611</x:f>
        <x:v>0</x:v>
      </x:c>
      <x:c r="Z1611" s="9" t="n">
        <x:f>IF(ISNUMBER(U1611),S1611*(U1611-T1611),"n.a.")</x:f>
        <x:v>0</x:v>
      </x:c>
      <x:c r="AA1611" s="9" t="n">
        <x:f>IF(ISNUMBER(U1611),Y1611,0)</x:f>
        <x:v>0</x:v>
      </x:c>
      <x:c r="AB1611" s="7" t="n">
        <x:f>MAX(0,L1611-SUM(F1611:K1611))</x:f>
        <x:v>180.69486652977415</x:v>
      </x:c>
    </x:row>
    <x:row r="1612" ht="22" customHeight="1">
      <x:c r="A1612" s="18" t="n">
        <x:f>Summary!D$41</x:f>
        <x:v>46357</x:v>
      </x:c>
      <x:c r="B1612" s="2" t="str">
        <x:f>'Inventory detail'!A486</x:f>
        <x:v>WIRE</x:v>
      </x:c>
      <x:c r="C1612" s="2" t="str">
        <x:f>'Inventory detail'!B486</x:f>
        <x:v>30</x:v>
      </x:c>
      <x:c r="D1612" s="2" t="str">
        <x:f>'Inventory detail'!C486</x:f>
        <x:v>DL058WHT</x:v>
      </x:c>
      <x:c r="E1612" s="10" t="n">
        <x:f>A486</x:f>
        <x:v>46327</x:v>
      </x:c>
      <x:c r="F1612" s="7" t="n">
        <x:f>O486</x:f>
        <x:v>0</x:v>
      </x:c>
      <x:c r="G1612" s="7" t="n">
        <x:f>Q486</x:f>
        <x:v>0</x:v>
      </x:c>
      <x:c r="H1612" s="7" t="n">
        <x:f>R486</x:f>
        <x:v>3861.4672689938398</x:v>
      </x:c>
      <x:c r="I1612" s="7" t="n">
        <x:f>0</x:f>
        <x:v>0</x:v>
      </x:c>
      <x:c r="J1612" s="7" t="n">
        <x:f>0</x:f>
        <x:v>0</x:v>
      </x:c>
      <x:c r="K1612" s="7" t="n">
        <x:f>0</x:f>
        <x:v>0</x:v>
      </x:c>
      <x:c r="L1612" s="7" t="n">
        <x:f>'Inventory detail'!F486*Summary!$K$5*(A1612-E1612)/Summary!$K$6</x:f>
        <x:v>180.69486652977415</x:v>
      </x:c>
      <x:c r="M1612" s="7" t="n">
        <x:f>MAX(0,H1612-L1612)</x:f>
        <x:v>3680.7724024640656</x:v>
      </x:c>
      <x:c r="N1612" s="7" t="n">
        <x:f>MAX(0,L1612-H1612)</x:f>
        <x:v>0</x:v>
      </x:c>
      <x:c r="O1612" s="7" t="n">
        <x:f>MAX(0,F1612+I1612-N1612)</x:f>
        <x:v>0</x:v>
      </x:c>
      <x:c r="P1612" s="7" t="n">
        <x:f>MAX(0,N1612-F1612-I1612)</x:f>
        <x:v>0</x:v>
      </x:c>
      <x:c r="Q1612" s="7" t="n">
        <x:f>MAX(0,G1612+J1612-P1612)</x:f>
        <x:v>0</x:v>
      </x:c>
      <x:c r="R1612" s="7" t="n">
        <x:f>M1612+MAX(0,K1612-MAX(0,P1612-G1612-J1612))</x:f>
        <x:v>3680.7724024640656</x:v>
      </x:c>
      <x:c r="S1612" s="7" t="n">
        <x:f>SUM(O1612,Q1612,R1612)</x:f>
        <x:v>3680.7724024640656</x:v>
      </x:c>
      <x:c r="T1612" s="14" t="n">
        <x:f>'Inventory detail'!T486</x:f>
        <x:v>0.1082</x:v>
      </x:c>
      <x:c r="U1612" s="14" t="n">
        <x:f>'Inventory detail'!U486</x:f>
        <x:v>0.1082</x:v>
      </x:c>
      <x:c r="V1612" s="9" t="n">
        <x:f>O1612*T1612</x:f>
        <x:v>0</x:v>
      </x:c>
      <x:c r="W1612" s="9" t="n">
        <x:f>Q1612*T1612</x:f>
        <x:v>0</x:v>
      </x:c>
      <x:c r="X1612" s="9" t="n">
        <x:f>R1612*T1612</x:f>
        <x:v>398.2595739466119</x:v>
      </x:c>
      <x:c r="Y1612" s="9" t="n">
        <x:f>S1612*T1612</x:f>
        <x:v>398.2595739466119</x:v>
      </x:c>
      <x:c r="Z1612" s="9" t="n">
        <x:f>IF(ISNUMBER(U1612),S1612*(U1612-T1612),"n.a.")</x:f>
        <x:v>0</x:v>
      </x:c>
      <x:c r="AA1612" s="9" t="n">
        <x:f>IF(ISNUMBER(U1612),Y1612,0)</x:f>
        <x:v>398.2595739466119</x:v>
      </x:c>
      <x:c r="AB1612" s="7" t="n">
        <x:f>MAX(0,L1612-SUM(F1612:K1612))</x:f>
        <x:v>0</x:v>
      </x:c>
    </x:row>
    <x:row r="1613" ht="22" customHeight="1">
      <x:c r="A1613" s="18" t="n">
        <x:f>Summary!D$41</x:f>
        <x:v>46357</x:v>
      </x:c>
      <x:c r="B1613" s="2" t="str">
        <x:f>'Inventory detail'!A487</x:f>
        <x:v>WIRE</x:v>
      </x:c>
      <x:c r="C1613" s="2" t="str">
        <x:f>'Inventory detail'!B487</x:f>
        <x:v>60</x:v>
      </x:c>
      <x:c r="D1613" s="2" t="str">
        <x:f>'Inventory detail'!C487</x:f>
        <x:v>DL038GRAY</x:v>
      </x:c>
      <x:c r="E1613" s="10" t="n">
        <x:f>A487</x:f>
        <x:v>46327</x:v>
      </x:c>
      <x:c r="F1613" s="7" t="n">
        <x:f>O487</x:f>
        <x:v>0</x:v>
      </x:c>
      <x:c r="G1613" s="7" t="n">
        <x:f>Q487</x:f>
        <x:v>0</x:v>
      </x:c>
      <x:c r="H1613" s="7" t="n">
        <x:f>R487</x:f>
        <x:v>1761.4672689938398</x:v>
      </x:c>
      <x:c r="I1613" s="7" t="n">
        <x:f>0</x:f>
        <x:v>0</x:v>
      </x:c>
      <x:c r="J1613" s="7" t="n">
        <x:f>0</x:f>
        <x:v>0</x:v>
      </x:c>
      <x:c r="K1613" s="7" t="n">
        <x:f>0</x:f>
        <x:v>0</x:v>
      </x:c>
      <x:c r="L1613" s="7" t="n">
        <x:f>'Inventory detail'!F487*Summary!$K$5*(A1613-E1613)/Summary!$K$6</x:f>
        <x:v>180.69486652977415</x:v>
      </x:c>
      <x:c r="M1613" s="7" t="n">
        <x:f>MAX(0,H1613-L1613)</x:f>
        <x:v>1580.7724024640656</x:v>
      </x:c>
      <x:c r="N1613" s="7" t="n">
        <x:f>MAX(0,L1613-H1613)</x:f>
        <x:v>0</x:v>
      </x:c>
      <x:c r="O1613" s="7" t="n">
        <x:f>MAX(0,F1613+I1613-N1613)</x:f>
        <x:v>0</x:v>
      </x:c>
      <x:c r="P1613" s="7" t="n">
        <x:f>MAX(0,N1613-F1613-I1613)</x:f>
        <x:v>0</x:v>
      </x:c>
      <x:c r="Q1613" s="7" t="n">
        <x:f>MAX(0,G1613+J1613-P1613)</x:f>
        <x:v>0</x:v>
      </x:c>
      <x:c r="R1613" s="7" t="n">
        <x:f>M1613+MAX(0,K1613-MAX(0,P1613-G1613-J1613))</x:f>
        <x:v>1580.7724024640656</x:v>
      </x:c>
      <x:c r="S1613" s="7" t="n">
        <x:f>SUM(O1613,Q1613,R1613)</x:f>
        <x:v>1580.7724024640656</x:v>
      </x:c>
      <x:c r="T1613" s="14" t="n">
        <x:f>'Inventory detail'!T487</x:f>
        <x:v>0.056299999999999996</x:v>
      </x:c>
      <x:c r="U1613" s="14" t="n">
        <x:f>'Inventory detail'!U487</x:f>
        <x:v>0.056299999999999996</x:v>
      </x:c>
      <x:c r="V1613" s="9" t="n">
        <x:f>O1613*T1613</x:f>
        <x:v>0</x:v>
      </x:c>
      <x:c r="W1613" s="9" t="n">
        <x:f>Q1613*T1613</x:f>
        <x:v>0</x:v>
      </x:c>
      <x:c r="X1613" s="9" t="n">
        <x:f>R1613*T1613</x:f>
        <x:v>88.9974862587269</x:v>
      </x:c>
      <x:c r="Y1613" s="9" t="n">
        <x:f>S1613*T1613</x:f>
        <x:v>88.9974862587269</x:v>
      </x:c>
      <x:c r="Z1613" s="9" t="n">
        <x:f>IF(ISNUMBER(U1613),S1613*(U1613-T1613),"n.a.")</x:f>
        <x:v>0</x:v>
      </x:c>
      <x:c r="AA1613" s="9" t="n">
        <x:f>IF(ISNUMBER(U1613),Y1613,0)</x:f>
        <x:v>88.9974862587269</x:v>
      </x:c>
      <x:c r="AB1613" s="7" t="n">
        <x:f>MAX(0,L1613-SUM(F1613:K1613))</x:f>
        <x:v>0</x:v>
      </x:c>
    </x:row>
    <x:row r="1614" ht="22" customHeight="1">
      <x:c r="A1614" s="18" t="n">
        <x:f>Summary!D$41</x:f>
        <x:v>46357</x:v>
      </x:c>
      <x:c r="B1614" s="2" t="str">
        <x:f>'Inventory detail'!A488</x:f>
        <x:v>COIL</x:v>
      </x:c>
      <x:c r="C1614" s="2" t="str">
        <x:f>'Inventory detail'!B488</x:f>
        <x:v>10</x:v>
      </x:c>
      <x:c r="D1614" s="2" t="str">
        <x:f>'Inventory detail'!C488</x:f>
        <x:v>11CLR12-4</x:v>
      </x:c>
      <x:c r="E1614" s="10" t="n">
        <x:f>A488</x:f>
        <x:v>46327</x:v>
      </x:c>
      <x:c r="F1614" s="7" t="n">
        <x:f>O488</x:f>
        <x:v>2100</x:v>
      </x:c>
      <x:c r="G1614" s="7" t="n">
        <x:f>Q488</x:f>
        <x:v>0</x:v>
      </x:c>
      <x:c r="H1614" s="7" t="n">
        <x:f>R488</x:f>
        <x:v>467.7618069815195</x:v>
      </x:c>
      <x:c r="I1614" s="7" t="n">
        <x:f>SUMIFS('PO detail'!$W$72:$W$72,'PO detail'!$V$72:$V$72,"&gt;="&amp;E1614,'PO detail'!$V$72:$V$72,"&lt;"&amp;A1614)</x:f>
        <x:v>0</x:v>
      </x:c>
      <x:c r="J1614" s="7" t="n">
        <x:f>SUMIFS('PO detail'!$X$72:$X$72,'PO detail'!$V$72:$V$72,"&gt;="&amp;E1614,'PO detail'!$V$72:$V$72,"&lt;"&amp;A1614)</x:f>
        <x:v>0</x:v>
      </x:c>
      <x:c r="K1614" s="7" t="n">
        <x:f>SUMIFS('PO detail'!$Y$72:$Y$72,'PO detail'!$V$72:$V$72,"&gt;="&amp;E1614,'PO detail'!$V$72:$V$72,"&lt;"&amp;A1614)</x:f>
        <x:v>0</x:v>
      </x:c>
      <x:c r="L1614" s="7" t="n">
        <x:f>'Inventory detail'!F488*Summary!$K$5*(A1614-E1614)/Summary!$K$6</x:f>
        <x:v>172.48459958932239</x:v>
      </x:c>
      <x:c r="M1614" s="7" t="n">
        <x:f>MAX(0,H1614-L1614)</x:f>
        <x:v>295.2772073921971</x:v>
      </x:c>
      <x:c r="N1614" s="7" t="n">
        <x:f>MAX(0,L1614-H1614)</x:f>
        <x:v>0</x:v>
      </x:c>
      <x:c r="O1614" s="7" t="n">
        <x:f>MAX(0,F1614+I1614-N1614)</x:f>
        <x:v>2100</x:v>
      </x:c>
      <x:c r="P1614" s="7" t="n">
        <x:f>MAX(0,N1614-F1614-I1614)</x:f>
        <x:v>0</x:v>
      </x:c>
      <x:c r="Q1614" s="7" t="n">
        <x:f>MAX(0,G1614+J1614-P1614)</x:f>
        <x:v>0</x:v>
      </x:c>
      <x:c r="R1614" s="7" t="n">
        <x:f>M1614+MAX(0,K1614-MAX(0,P1614-G1614-J1614))</x:f>
        <x:v>295.2772073921971</x:v>
      </x:c>
      <x:c r="S1614" s="7" t="n">
        <x:f>SUM(O1614,Q1614,R1614)</x:f>
        <x:v>2395.277207392197</x:v>
      </x:c>
      <x:c r="T1614" s="14" t="n">
        <x:f>'Inventory detail'!T488</x:f>
        <x:v>0.0682</x:v>
      </x:c>
      <x:c r="U1614" s="14" t="n">
        <x:f>'Inventory detail'!U488</x:f>
        <x:v>0.0668525</x:v>
      </x:c>
      <x:c r="V1614" s="9" t="n">
        <x:f>O1614*T1614</x:f>
        <x:v>143.22</x:v>
      </x:c>
      <x:c r="W1614" s="9" t="n">
        <x:f>Q1614*T1614</x:f>
        <x:v>0</x:v>
      </x:c>
      <x:c r="X1614" s="9" t="n">
        <x:f>R1614*T1614</x:f>
        <x:v>20.13790554414784</x:v>
      </x:c>
      <x:c r="Y1614" s="9" t="n">
        <x:f>S1614*T1614</x:f>
        <x:v>163.35790554414783</x:v>
      </x:c>
      <x:c r="Z1614" s="9" t="n">
        <x:f>IF(ISNUMBER(U1614),S1614*(U1614-T1614),"n.a.")</x:f>
        <x:v>-3.227636036960989</x:v>
      </x:c>
      <x:c r="AA1614" s="9" t="n">
        <x:f>IF(ISNUMBER(U1614),Y1614,0)</x:f>
        <x:v>163.35790554414783</x:v>
      </x:c>
      <x:c r="AB1614" s="7" t="n">
        <x:f>MAX(0,L1614-SUM(F1614:K1614))</x:f>
        <x:v>0</x:v>
      </x:c>
    </x:row>
    <x:row r="1615" ht="22" customHeight="1">
      <x:c r="A1615" s="18" t="n">
        <x:f>Summary!D$41</x:f>
        <x:v>46357</x:v>
      </x:c>
      <x:c r="B1615" s="2" t="str">
        <x:f>'Inventory detail'!A489</x:f>
        <x:v>COIL</x:v>
      </x:c>
      <x:c r="C1615" s="2" t="str">
        <x:f>'Inventory detail'!B489</x:f>
        <x:v>30</x:v>
      </x:c>
      <x:c r="D1615" s="2" t="str">
        <x:f>'Inventory detail'!C489</x:f>
        <x:v>25BLK36-4</x:v>
      </x:c>
      <x:c r="E1615" s="10" t="n">
        <x:f>A489</x:f>
        <x:v>46327</x:v>
      </x:c>
      <x:c r="F1615" s="7" t="n">
        <x:f>O489</x:f>
        <x:v>1267.7618069815194</x:v>
      </x:c>
      <x:c r="G1615" s="7" t="n">
        <x:f>Q489</x:f>
        <x:v>0</x:v>
      </x:c>
      <x:c r="H1615" s="7" t="n">
        <x:f>R489</x:f>
        <x:v>0</x:v>
      </x:c>
      <x:c r="I1615" s="7" t="n">
        <x:f>SUMIFS('PO detail'!$W$870:$W$871,'PO detail'!$V$870:$V$871,"&gt;="&amp;E1615,'PO detail'!$V$870:$V$871,"&lt;"&amp;A1615)</x:f>
        <x:v>0</x:v>
      </x:c>
      <x:c r="J1615" s="7" t="n">
        <x:f>SUMIFS('PO detail'!$X$870:$X$871,'PO detail'!$V$870:$V$871,"&gt;="&amp;E1615,'PO detail'!$V$870:$V$871,"&lt;"&amp;A1615)</x:f>
        <x:v>0</x:v>
      </x:c>
      <x:c r="K1615" s="7" t="n">
        <x:f>SUMIFS('PO detail'!$Y$870:$Y$871,'PO detail'!$V$870:$V$871,"&gt;="&amp;E1615,'PO detail'!$V$870:$V$871,"&lt;"&amp;A1615)</x:f>
        <x:v>0</x:v>
      </x:c>
      <x:c r="L1615" s="7" t="n">
        <x:f>'Inventory detail'!F489*Summary!$K$5*(A1615-E1615)/Summary!$K$6</x:f>
        <x:v>172.48459958932239</x:v>
      </x:c>
      <x:c r="M1615" s="7" t="n">
        <x:f>MAX(0,H1615-L1615)</x:f>
        <x:v>0</x:v>
      </x:c>
      <x:c r="N1615" s="7" t="n">
        <x:f>MAX(0,L1615-H1615)</x:f>
        <x:v>172.48459958932239</x:v>
      </x:c>
      <x:c r="O1615" s="7" t="n">
        <x:f>MAX(0,F1615+I1615-N1615)</x:f>
        <x:v>1095.277207392197</x:v>
      </x:c>
      <x:c r="P1615" s="7" t="n">
        <x:f>MAX(0,N1615-F1615-I1615)</x:f>
        <x:v>0</x:v>
      </x:c>
      <x:c r="Q1615" s="7" t="n">
        <x:f>MAX(0,G1615+J1615-P1615)</x:f>
        <x:v>0</x:v>
      </x:c>
      <x:c r="R1615" s="7" t="n">
        <x:f>M1615+MAX(0,K1615-MAX(0,P1615-G1615-J1615))</x:f>
        <x:v>0</x:v>
      </x:c>
      <x:c r="S1615" s="7" t="n">
        <x:f>SUM(O1615,Q1615,R1615)</x:f>
        <x:v>1095.277207392197</x:v>
      </x:c>
      <x:c r="T1615" s="14" t="n">
        <x:f>'Inventory detail'!T489</x:f>
        <x:v>0.4901</x:v>
      </x:c>
      <x:c r="U1615" s="14" t="n">
        <x:f>'Inventory detail'!U489</x:f>
        <x:v>0.4801225</x:v>
      </x:c>
      <x:c r="V1615" s="9" t="n">
        <x:f>O1615*T1615</x:f>
        <x:v>536.7953593429157</x:v>
      </x:c>
      <x:c r="W1615" s="9" t="n">
        <x:f>Q1615*T1615</x:f>
        <x:v>0</x:v>
      </x:c>
      <x:c r="X1615" s="9" t="n">
        <x:f>R1615*T1615</x:f>
        <x:v>0</x:v>
      </x:c>
      <x:c r="Y1615" s="9" t="n">
        <x:f>S1615*T1615</x:f>
        <x:v>536.7953593429157</x:v>
      </x:c>
      <x:c r="Z1615" s="9" t="n">
        <x:f>IF(ISNUMBER(U1615),S1615*(U1615-T1615),"n.a.")</x:f>
        <x:v>-10.928128336755615</x:v>
      </x:c>
      <x:c r="AA1615" s="9" t="n">
        <x:f>IF(ISNUMBER(U1615),Y1615,0)</x:f>
        <x:v>536.7953593429157</x:v>
      </x:c>
      <x:c r="AB1615" s="7" t="n">
        <x:f>MAX(0,L1615-SUM(F1615:K1615))</x:f>
        <x:v>0</x:v>
      </x:c>
    </x:row>
    <x:row r="1616" ht="22" customHeight="1">
      <x:c r="A1616" s="18" t="n">
        <x:f>Summary!D$41</x:f>
        <x:v>46357</x:v>
      </x:c>
      <x:c r="B1616" s="2" t="str">
        <x:f>'Inventory detail'!A490</x:f>
        <x:v>COIL</x:v>
      </x:c>
      <x:c r="C1616" s="2" t="str">
        <x:f>'Inventory detail'!B490</x:f>
        <x:v>60</x:v>
      </x:c>
      <x:c r="D1616" s="2" t="str">
        <x:f>'Inventory detail'!C490</x:f>
        <x:v>13BLK36-4</x:v>
      </x:c>
      <x:c r="E1616" s="10" t="n">
        <x:f>A490</x:f>
        <x:v>46327</x:v>
      </x:c>
      <x:c r="F1616" s="7" t="n">
        <x:f>O490</x:f>
        <x:v>467.7618069815195</x:v>
      </x:c>
      <x:c r="G1616" s="7" t="n">
        <x:f>Q490</x:f>
        <x:v>0</x:v>
      </x:c>
      <x:c r="H1616" s="7" t="n">
        <x:f>R490</x:f>
        <x:v>0</x:v>
      </x:c>
      <x:c r="I1616" s="7" t="n">
        <x:f>SUMIFS('PO detail'!$W$1098:$W$1099,'PO detail'!$V$1098:$V$1099,"&gt;="&amp;E1616,'PO detail'!$V$1098:$V$1099,"&lt;"&amp;A1616)</x:f>
        <x:v>500</x:v>
      </x:c>
      <x:c r="J1616" s="7" t="n">
        <x:f>SUMIFS('PO detail'!$X$1098:$X$1099,'PO detail'!$V$1098:$V$1099,"&gt;="&amp;E1616,'PO detail'!$V$1098:$V$1099,"&lt;"&amp;A1616)</x:f>
        <x:v>0</x:v>
      </x:c>
      <x:c r="K1616" s="7" t="n">
        <x:f>SUMIFS('PO detail'!$Y$1098:$Y$1099,'PO detail'!$V$1098:$V$1099,"&gt;="&amp;E1616,'PO detail'!$V$1098:$V$1099,"&lt;"&amp;A1616)</x:f>
        <x:v>0</x:v>
      </x:c>
      <x:c r="L1616" s="7" t="n">
        <x:f>'Inventory detail'!F490*Summary!$K$5*(A1616-E1616)/Summary!$K$6</x:f>
        <x:v>172.48459958932239</x:v>
      </x:c>
      <x:c r="M1616" s="7" t="n">
        <x:f>MAX(0,H1616-L1616)</x:f>
        <x:v>0</x:v>
      </x:c>
      <x:c r="N1616" s="7" t="n">
        <x:f>MAX(0,L1616-H1616)</x:f>
        <x:v>172.48459958932239</x:v>
      </x:c>
      <x:c r="O1616" s="7" t="n">
        <x:f>MAX(0,F1616+I1616-N1616)</x:f>
        <x:v>795.2772073921972</x:v>
      </x:c>
      <x:c r="P1616" s="7" t="n">
        <x:f>MAX(0,N1616-F1616-I1616)</x:f>
        <x:v>0</x:v>
      </x:c>
      <x:c r="Q1616" s="7" t="n">
        <x:f>MAX(0,G1616+J1616-P1616)</x:f>
        <x:v>0</x:v>
      </x:c>
      <x:c r="R1616" s="7" t="n">
        <x:f>M1616+MAX(0,K1616-MAX(0,P1616-G1616-J1616))</x:f>
        <x:v>0</x:v>
      </x:c>
      <x:c r="S1616" s="7" t="n">
        <x:f>SUM(O1616,Q1616,R1616)</x:f>
        <x:v>795.2772073921972</x:v>
      </x:c>
      <x:c r="T1616" s="14" t="n">
        <x:f>'Inventory detail'!T490</x:f>
        <x:v>0.2066</x:v>
      </x:c>
      <x:c r="U1616" s="14" t="n">
        <x:f>'Inventory detail'!U490</x:f>
        <x:v>0.202436</x:v>
      </x:c>
      <x:c r="V1616" s="9" t="n">
        <x:f>O1616*T1616</x:f>
        <x:v>164.30427104722793</x:v>
      </x:c>
      <x:c r="W1616" s="9" t="n">
        <x:f>Q1616*T1616</x:f>
        <x:v>0</x:v>
      </x:c>
      <x:c r="X1616" s="9" t="n">
        <x:f>R1616*T1616</x:f>
        <x:v>0</x:v>
      </x:c>
      <x:c r="Y1616" s="9" t="n">
        <x:f>S1616*T1616</x:f>
        <x:v>164.30427104722793</x:v>
      </x:c>
      <x:c r="Z1616" s="9" t="n">
        <x:f>IF(ISNUMBER(U1616),S1616*(U1616-T1616),"n.a.")</x:f>
        <x:v>-3.31153429158111</x:v>
      </x:c>
      <x:c r="AA1616" s="9" t="n">
        <x:f>IF(ISNUMBER(U1616),Y1616,0)</x:f>
        <x:v>164.30427104722793</x:v>
      </x:c>
      <x:c r="AB1616" s="7" t="n">
        <x:f>MAX(0,L1616-SUM(F1616:K1616))</x:f>
        <x:v>0</x:v>
      </x:c>
    </x:row>
    <x:row r="1617" ht="22" customHeight="1">
      <x:c r="A1617" s="18" t="n">
        <x:f>Summary!D$41</x:f>
        <x:v>46357</x:v>
      </x:c>
      <x:c r="B1617" s="2" t="str">
        <x:f>'Inventory detail'!A491</x:f>
        <x:v>POUC</x:v>
      </x:c>
      <x:c r="C1617" s="2" t="str">
        <x:f>'Inventory detail'!B491</x:f>
        <x:v>30</x:v>
      </x:c>
      <x:c r="D1617" s="2" t="str">
        <x:f>'Inventory detail'!C491</x:f>
        <x:v>MEM7</x:v>
      </x:c>
      <x:c r="E1617" s="10" t="n">
        <x:f>A491</x:f>
        <x:v>46327</x:v>
      </x:c>
      <x:c r="F1617" s="7" t="n">
        <x:f>O491</x:f>
        <x:v>0</x:v>
      </x:c>
      <x:c r="G1617" s="7" t="n">
        <x:f>Q491</x:f>
        <x:v>0</x:v>
      </x:c>
      <x:c r="H1617" s="7" t="n">
        <x:f>R491</x:f>
        <x:v>5267.76180698152</x:v>
      </x:c>
      <x:c r="I1617" s="7" t="n">
        <x:f>0</x:f>
        <x:v>0</x:v>
      </x:c>
      <x:c r="J1617" s="7" t="n">
        <x:f>0</x:f>
        <x:v>0</x:v>
      </x:c>
      <x:c r="K1617" s="7" t="n">
        <x:f>0</x:f>
        <x:v>0</x:v>
      </x:c>
      <x:c r="L1617" s="7" t="n">
        <x:f>'Inventory detail'!F491*Summary!$K$5*(A1617-E1617)/Summary!$K$6</x:f>
        <x:v>172.48459958932239</x:v>
      </x:c>
      <x:c r="M1617" s="7" t="n">
        <x:f>MAX(0,H1617-L1617)</x:f>
        <x:v>5095.277207392198</x:v>
      </x:c>
      <x:c r="N1617" s="7" t="n">
        <x:f>MAX(0,L1617-H1617)</x:f>
        <x:v>0</x:v>
      </x:c>
      <x:c r="O1617" s="7" t="n">
        <x:f>MAX(0,F1617+I1617-N1617)</x:f>
        <x:v>0</x:v>
      </x:c>
      <x:c r="P1617" s="7" t="n">
        <x:f>MAX(0,N1617-F1617-I1617)</x:f>
        <x:v>0</x:v>
      </x:c>
      <x:c r="Q1617" s="7" t="n">
        <x:f>MAX(0,G1617+J1617-P1617)</x:f>
        <x:v>0</x:v>
      </x:c>
      <x:c r="R1617" s="7" t="n">
        <x:f>M1617+MAX(0,K1617-MAX(0,P1617-G1617-J1617))</x:f>
        <x:v>5095.277207392198</x:v>
      </x:c>
      <x:c r="S1617" s="7" t="n">
        <x:f>SUM(O1617,Q1617,R1617)</x:f>
        <x:v>5095.277207392198</x:v>
      </x:c>
      <x:c r="T1617" s="14" t="n">
        <x:f>'Inventory detail'!T491</x:f>
        <x:v>0.0147</x:v>
      </x:c>
      <x:c r="U1617" s="14" t="n">
        <x:f>'Inventory detail'!U491</x:f>
        <x:v>0.01584</x:v>
      </x:c>
      <x:c r="V1617" s="9" t="n">
        <x:f>O1617*T1617</x:f>
        <x:v>0</x:v>
      </x:c>
      <x:c r="W1617" s="9" t="n">
        <x:f>Q1617*T1617</x:f>
        <x:v>0</x:v>
      </x:c>
      <x:c r="X1617" s="9" t="n">
        <x:f>R1617*T1617</x:f>
        <x:v>74.90057494866531</x:v>
      </x:c>
      <x:c r="Y1617" s="9" t="n">
        <x:f>S1617*T1617</x:f>
        <x:v>74.90057494866531</x:v>
      </x:c>
      <x:c r="Z1617" s="9" t="n">
        <x:f>IF(ISNUMBER(U1617),S1617*(U1617-T1617),"n.a.")</x:f>
        <x:v>5.8086160164271075</x:v>
      </x:c>
      <x:c r="AA1617" s="9" t="n">
        <x:f>IF(ISNUMBER(U1617),Y1617,0)</x:f>
        <x:v>74.90057494866531</x:v>
      </x:c>
      <x:c r="AB1617" s="7" t="n">
        <x:f>MAX(0,L1617-SUM(F1617:K1617))</x:f>
        <x:v>0</x:v>
      </x:c>
    </x:row>
    <x:row r="1618" ht="22" customHeight="1">
      <x:c r="A1618" s="18" t="n">
        <x:f>Summary!D$41</x:f>
        <x:v>46357</x:v>
      </x:c>
      <x:c r="B1618" s="2" t="str">
        <x:f>'Inventory detail'!A492</x:f>
        <x:v>POUC</x:v>
      </x:c>
      <x:c r="C1618" s="2" t="str">
        <x:f>'Inventory detail'!B492</x:f>
        <x:v>30</x:v>
      </x:c>
      <x:c r="D1618" s="2" t="str">
        <x:f>'Inventory detail'!C492</x:f>
        <x:v>RMEN3</x:v>
      </x:c>
      <x:c r="E1618" s="10" t="n">
        <x:f>A492</x:f>
        <x:v>46327</x:v>
      </x:c>
      <x:c r="F1618" s="7" t="n">
        <x:f>O492</x:f>
        <x:v>2000</x:v>
      </x:c>
      <x:c r="G1618" s="7" t="n">
        <x:f>Q492</x:f>
        <x:v>0</x:v>
      </x:c>
      <x:c r="H1618" s="7" t="n">
        <x:f>R492</x:f>
        <x:v>267.7618069815195</x:v>
      </x:c>
      <x:c r="I1618" s="7" t="n">
        <x:f>SUMIFS('PO detail'!$W$1697:$W$1697,'PO detail'!$V$1697:$V$1697,"&gt;="&amp;E1618,'PO detail'!$V$1697:$V$1697,"&lt;"&amp;A1618)</x:f>
        <x:v>0</x:v>
      </x:c>
      <x:c r="J1618" s="7" t="n">
        <x:f>SUMIFS('PO detail'!$X$1697:$X$1697,'PO detail'!$V$1697:$V$1697,"&gt;="&amp;E1618,'PO detail'!$V$1697:$V$1697,"&lt;"&amp;A1618)</x:f>
        <x:v>0</x:v>
      </x:c>
      <x:c r="K1618" s="7" t="n">
        <x:f>SUMIFS('PO detail'!$Y$1697:$Y$1697,'PO detail'!$V$1697:$V$1697,"&gt;="&amp;E1618,'PO detail'!$V$1697:$V$1697,"&lt;"&amp;A1618)</x:f>
        <x:v>0</x:v>
      </x:c>
      <x:c r="L1618" s="7" t="n">
        <x:f>'Inventory detail'!F492*Summary!$K$5*(A1618-E1618)/Summary!$K$6</x:f>
        <x:v>172.48459958932239</x:v>
      </x:c>
      <x:c r="M1618" s="7" t="n">
        <x:f>MAX(0,H1618-L1618)</x:f>
        <x:v>95.27720739219711</x:v>
      </x:c>
      <x:c r="N1618" s="7" t="n">
        <x:f>MAX(0,L1618-H1618)</x:f>
        <x:v>0</x:v>
      </x:c>
      <x:c r="O1618" s="7" t="n">
        <x:f>MAX(0,F1618+I1618-N1618)</x:f>
        <x:v>2000</x:v>
      </x:c>
      <x:c r="P1618" s="7" t="n">
        <x:f>MAX(0,N1618-F1618-I1618)</x:f>
        <x:v>0</x:v>
      </x:c>
      <x:c r="Q1618" s="7" t="n">
        <x:f>MAX(0,G1618+J1618-P1618)</x:f>
        <x:v>0</x:v>
      </x:c>
      <x:c r="R1618" s="7" t="n">
        <x:f>M1618+MAX(0,K1618-MAX(0,P1618-G1618-J1618))</x:f>
        <x:v>95.27720739219711</x:v>
      </x:c>
      <x:c r="S1618" s="7" t="n">
        <x:f>SUM(O1618,Q1618,R1618)</x:f>
        <x:v>2095.277207392197</x:v>
      </x:c>
      <x:c r="T1618" s="14" t="n">
        <x:f>'Inventory detail'!T492</x:f>
        <x:v>0.08689999999999999</x:v>
      </x:c>
      <x:c r="U1618" s="14" t="n">
        <x:f>'Inventory detail'!U492</x:f>
        <x:v>0.09487499999999999</x:v>
      </x:c>
      <x:c r="V1618" s="9" t="n">
        <x:f>O1618*T1618</x:f>
        <x:v>173.79999999999998</x:v>
      </x:c>
      <x:c r="W1618" s="9" t="n">
        <x:f>Q1618*T1618</x:f>
        <x:v>0</x:v>
      </x:c>
      <x:c r="X1618" s="9" t="n">
        <x:f>R1618*T1618</x:f>
        <x:v>8.279589322381929</x:v>
      </x:c>
      <x:c r="Y1618" s="9" t="n">
        <x:f>S1618*T1618</x:f>
        <x:v>182.0795893223819</x:v>
      </x:c>
      <x:c r="Z1618" s="9" t="n">
        <x:f>IF(ISNUMBER(U1618),S1618*(U1618-T1618),"n.a.")</x:f>
        <x:v>16.70983572895276</x:v>
      </x:c>
      <x:c r="AA1618" s="9" t="n">
        <x:f>IF(ISNUMBER(U1618),Y1618,0)</x:f>
        <x:v>182.0795893223819</x:v>
      </x:c>
      <x:c r="AB1618" s="7" t="n">
        <x:f>MAX(0,L1618-SUM(F1618:K1618))</x:f>
        <x:v>0</x:v>
      </x:c>
    </x:row>
    <x:row r="1619" ht="22" customHeight="1">
      <x:c r="A1619" s="18" t="n">
        <x:f>Summary!D$41</x:f>
        <x:v>46357</x:v>
      </x:c>
      <x:c r="B1619" s="2" t="str">
        <x:f>'Inventory detail'!A493</x:f>
        <x:v>WIRE</x:v>
      </x:c>
      <x:c r="C1619" s="2" t="str">
        <x:f>'Inventory detail'!B493</x:f>
        <x:v>10</x:v>
      </x:c>
      <x:c r="D1619" s="2" t="str">
        <x:f>'Inventory detail'!C493</x:f>
        <x:v>DL012BLU</x:v>
      </x:c>
      <x:c r="E1619" s="10" t="n">
        <x:f>A493</x:f>
        <x:v>46327</x:v>
      </x:c>
      <x:c r="F1619" s="7" t="n">
        <x:f>O493</x:f>
        <x:v>0</x:v>
      </x:c>
      <x:c r="G1619" s="7" t="n">
        <x:f>Q493</x:f>
        <x:v>0</x:v>
      </x:c>
      <x:c r="H1619" s="7" t="n">
        <x:f>R493</x:f>
        <x:v>0</x:v>
      </x:c>
      <x:c r="I1619" s="7" t="n">
        <x:f>0</x:f>
        <x:v>0</x:v>
      </x:c>
      <x:c r="J1619" s="7" t="n">
        <x:f>0</x:f>
        <x:v>0</x:v>
      </x:c>
      <x:c r="K1619" s="7" t="n">
        <x:f>0</x:f>
        <x:v>0</x:v>
      </x:c>
      <x:c r="L1619" s="7" t="n">
        <x:f>'Inventory detail'!F493*Summary!$K$5*(A1619-E1619)/Summary!$K$6</x:f>
        <x:v>172.48459958932239</x:v>
      </x:c>
      <x:c r="M1619" s="7" t="n">
        <x:f>MAX(0,H1619-L1619)</x:f>
        <x:v>0</x:v>
      </x:c>
      <x:c r="N1619" s="7" t="n">
        <x:f>MAX(0,L1619-H1619)</x:f>
        <x:v>172.48459958932239</x:v>
      </x:c>
      <x:c r="O1619" s="7" t="n">
        <x:f>MAX(0,F1619+I1619-N1619)</x:f>
        <x:v>0</x:v>
      </x:c>
      <x:c r="P1619" s="7" t="n">
        <x:f>MAX(0,N1619-F1619-I1619)</x:f>
        <x:v>172.48459958932239</x:v>
      </x:c>
      <x:c r="Q1619" s="7" t="n">
        <x:f>MAX(0,G1619+J1619-P1619)</x:f>
        <x:v>0</x:v>
      </x:c>
      <x:c r="R1619" s="7" t="n">
        <x:f>M1619+MAX(0,K1619-MAX(0,P1619-G1619-J1619))</x:f>
        <x:v>0</x:v>
      </x:c>
      <x:c r="S1619" s="7" t="n">
        <x:f>SUM(O1619,Q1619,R1619)</x:f>
        <x:v>0</x:v>
      </x:c>
      <x:c r="T1619" s="14" t="n">
        <x:f>'Inventory detail'!T493</x:f>
        <x:v>0.059000000000000004</x:v>
      </x:c>
      <x:c r="U1619" s="14" t="n">
        <x:f>'Inventory detail'!U493</x:f>
        <x:v>0.059000000000000004</x:v>
      </x:c>
      <x:c r="V1619" s="9" t="n">
        <x:f>O1619*T1619</x:f>
        <x:v>0</x:v>
      </x:c>
      <x:c r="W1619" s="9" t="n">
        <x:f>Q1619*T1619</x:f>
        <x:v>0</x:v>
      </x:c>
      <x:c r="X1619" s="9" t="n">
        <x:f>R1619*T1619</x:f>
        <x:v>0</x:v>
      </x:c>
      <x:c r="Y1619" s="9" t="n">
        <x:f>S1619*T1619</x:f>
        <x:v>0</x:v>
      </x:c>
      <x:c r="Z1619" s="9" t="n">
        <x:f>IF(ISNUMBER(U1619),S1619*(U1619-T1619),"n.a.")</x:f>
        <x:v>0</x:v>
      </x:c>
      <x:c r="AA1619" s="9" t="n">
        <x:f>IF(ISNUMBER(U1619),Y1619,0)</x:f>
        <x:v>0</x:v>
      </x:c>
      <x:c r="AB1619" s="7" t="n">
        <x:f>MAX(0,L1619-SUM(F1619:K1619))</x:f>
        <x:v>172.48459958932239</x:v>
      </x:c>
    </x:row>
    <x:row r="1620" ht="22" customHeight="1">
      <x:c r="A1620" s="18" t="n">
        <x:f>Summary!D$41</x:f>
        <x:v>46357</x:v>
      </x:c>
      <x:c r="B1620" s="2" t="str">
        <x:f>'Inventory detail'!A494</x:f>
        <x:v>COIL</x:v>
      </x:c>
      <x:c r="C1620" s="2" t="str">
        <x:f>'Inventory detail'!B494</x:f>
        <x:v>10</x:v>
      </x:c>
      <x:c r="D1620" s="2" t="str">
        <x:f>'Inventory detail'!C494</x:f>
        <x:v>25WHT36-4</x:v>
      </x:c>
      <x:c r="E1620" s="10" t="n">
        <x:f>A494</x:f>
        <x:v>46327</x:v>
      </x:c>
      <x:c r="F1620" s="7" t="n">
        <x:f>O494</x:f>
        <x:v>174.0563449691992</x:v>
      </x:c>
      <x:c r="G1620" s="7" t="n">
        <x:f>Q494</x:f>
        <x:v>0</x:v>
      </x:c>
      <x:c r="H1620" s="7" t="n">
        <x:f>R494</x:f>
        <x:v>0</x:v>
      </x:c>
      <x:c r="I1620" s="7" t="n">
        <x:f>SUMIFS('PO detail'!$W$355:$W$356,'PO detail'!$V$355:$V$356,"&gt;="&amp;E1620,'PO detail'!$V$355:$V$356,"&lt;"&amp;A1620)</x:f>
        <x:v>1000</x:v>
      </x:c>
      <x:c r="J1620" s="7" t="n">
        <x:f>SUMIFS('PO detail'!$X$355:$X$356,'PO detail'!$V$355:$V$356,"&gt;="&amp;E1620,'PO detail'!$V$355:$V$356,"&lt;"&amp;A1620)</x:f>
        <x:v>0</x:v>
      </x:c>
      <x:c r="K1620" s="7" t="n">
        <x:f>SUMIFS('PO detail'!$Y$355:$Y$356,'PO detail'!$V$355:$V$356,"&gt;="&amp;E1620,'PO detail'!$V$355:$V$356,"&lt;"&amp;A1620)</x:f>
        <x:v>0</x:v>
      </x:c>
      <x:c r="L1620" s="7" t="n">
        <x:f>'Inventory detail'!F494*Summary!$K$5*(A1620-E1620)/Summary!$K$6</x:f>
        <x:v>164.27433264887063</x:v>
      </x:c>
      <x:c r="M1620" s="7" t="n">
        <x:f>MAX(0,H1620-L1620)</x:f>
        <x:v>0</x:v>
      </x:c>
      <x:c r="N1620" s="7" t="n">
        <x:f>MAX(0,L1620-H1620)</x:f>
        <x:v>164.27433264887063</x:v>
      </x:c>
      <x:c r="O1620" s="7" t="n">
        <x:f>MAX(0,F1620+I1620-N1620)</x:f>
        <x:v>1009.7820123203286</x:v>
      </x:c>
      <x:c r="P1620" s="7" t="n">
        <x:f>MAX(0,N1620-F1620-I1620)</x:f>
        <x:v>0</x:v>
      </x:c>
      <x:c r="Q1620" s="7" t="n">
        <x:f>MAX(0,G1620+J1620-P1620)</x:f>
        <x:v>0</x:v>
      </x:c>
      <x:c r="R1620" s="7" t="n">
        <x:f>M1620+MAX(0,K1620-MAX(0,P1620-G1620-J1620))</x:f>
        <x:v>0</x:v>
      </x:c>
      <x:c r="S1620" s="7" t="n">
        <x:f>SUM(O1620,Q1620,R1620)</x:f>
        <x:v>1009.7820123203286</x:v>
      </x:c>
      <x:c r="T1620" s="14" t="n">
        <x:f>'Inventory detail'!T494</x:f>
        <x:v>0.6485</x:v>
      </x:c>
      <x:c r="U1620" s="14" t="n">
        <x:f>'Inventory detail'!U494</x:f>
        <x:v>0.635375</x:v>
      </x:c>
      <x:c r="V1620" s="9" t="n">
        <x:f>O1620*T1620</x:f>
        <x:v>654.843634989733</x:v>
      </x:c>
      <x:c r="W1620" s="9" t="n">
        <x:f>Q1620*T1620</x:f>
        <x:v>0</x:v>
      </x:c>
      <x:c r="X1620" s="9" t="n">
        <x:f>R1620*T1620</x:f>
        <x:v>0</x:v>
      </x:c>
      <x:c r="Y1620" s="9" t="n">
        <x:f>S1620*T1620</x:f>
        <x:v>654.843634989733</x:v>
      </x:c>
      <x:c r="Z1620" s="9" t="n">
        <x:f>IF(ISNUMBER(U1620),S1620*(U1620-T1620),"n.a.")</x:f>
        <x:v>-13.253388911704254</x:v>
      </x:c>
      <x:c r="AA1620" s="9" t="n">
        <x:f>IF(ISNUMBER(U1620),Y1620,0)</x:f>
        <x:v>654.843634989733</x:v>
      </x:c>
      <x:c r="AB1620" s="7" t="n">
        <x:f>MAX(0,L1620-SUM(F1620:K1620))</x:f>
        <x:v>0</x:v>
      </x:c>
    </x:row>
    <x:row r="1621" ht="22" customHeight="1">
      <x:c r="A1621" s="18" t="n">
        <x:f>Summary!D$41</x:f>
        <x:v>46357</x:v>
      </x:c>
      <x:c r="B1621" s="2" t="str">
        <x:f>'Inventory detail'!A495</x:f>
        <x:v>COIL</x:v>
      </x:c>
      <x:c r="C1621" s="2" t="str">
        <x:f>'Inventory detail'!B495</x:f>
        <x:v>10</x:v>
      </x:c>
      <x:c r="D1621" s="2" t="str">
        <x:f>'Inventory detail'!C495</x:f>
        <x:v>28BLK36-4</x:v>
      </x:c>
      <x:c r="E1621" s="10" t="n">
        <x:f>A495</x:f>
        <x:v>46327</x:v>
      </x:c>
      <x:c r="F1621" s="7" t="n">
        <x:f>O495</x:f>
        <x:v>0</x:v>
      </x:c>
      <x:c r="G1621" s="7" t="n">
        <x:f>Q495</x:f>
        <x:v>0</x:v>
      </x:c>
      <x:c r="H1621" s="7" t="n">
        <x:f>R495</x:f>
        <x:v>674.0563449691992</x:v>
      </x:c>
      <x:c r="I1621" s="7" t="n">
        <x:f>0</x:f>
        <x:v>0</x:v>
      </x:c>
      <x:c r="J1621" s="7" t="n">
        <x:f>0</x:f>
        <x:v>0</x:v>
      </x:c>
      <x:c r="K1621" s="7" t="n">
        <x:f>0</x:f>
        <x:v>0</x:v>
      </x:c>
      <x:c r="L1621" s="7" t="n">
        <x:f>'Inventory detail'!F495*Summary!$K$5*(A1621-E1621)/Summary!$K$6</x:f>
        <x:v>164.27433264887063</x:v>
      </x:c>
      <x:c r="M1621" s="7" t="n">
        <x:f>MAX(0,H1621-L1621)</x:f>
        <x:v>509.7820123203286</x:v>
      </x:c>
      <x:c r="N1621" s="7" t="n">
        <x:f>MAX(0,L1621-H1621)</x:f>
        <x:v>0</x:v>
      </x:c>
      <x:c r="O1621" s="7" t="n">
        <x:f>MAX(0,F1621+I1621-N1621)</x:f>
        <x:v>0</x:v>
      </x:c>
      <x:c r="P1621" s="7" t="n">
        <x:f>MAX(0,N1621-F1621-I1621)</x:f>
        <x:v>0</x:v>
      </x:c>
      <x:c r="Q1621" s="7" t="n">
        <x:f>MAX(0,G1621+J1621-P1621)</x:f>
        <x:v>0</x:v>
      </x:c>
      <x:c r="R1621" s="7" t="n">
        <x:f>M1621+MAX(0,K1621-MAX(0,P1621-G1621-J1621))</x:f>
        <x:v>509.7820123203286</x:v>
      </x:c>
      <x:c r="S1621" s="7" t="n">
        <x:f>SUM(O1621,Q1621,R1621)</x:f>
        <x:v>509.7820123203286</x:v>
      </x:c>
      <x:c r="T1621" s="14" t="n">
        <x:f>'Inventory detail'!T495</x:f>
        <x:v>0.5282</x:v>
      </x:c>
      <x:c r="U1621" s="14" t="n">
        <x:f>'Inventory detail'!U495</x:f>
        <x:v>0.5174715</x:v>
      </x:c>
      <x:c r="V1621" s="9" t="n">
        <x:f>O1621*T1621</x:f>
        <x:v>0</x:v>
      </x:c>
      <x:c r="W1621" s="9" t="n">
        <x:f>Q1621*T1621</x:f>
        <x:v>0</x:v>
      </x:c>
      <x:c r="X1621" s="9" t="n">
        <x:f>R1621*T1621</x:f>
        <x:v>269.26685890759757</x:v>
      </x:c>
      <x:c r="Y1621" s="9" t="n">
        <x:f>S1621*T1621</x:f>
        <x:v>269.26685890759757</x:v>
      </x:c>
      <x:c r="Z1621" s="9" t="n">
        <x:f>IF(ISNUMBER(U1621),S1621*(U1621-T1621),"n.a.")</x:f>
        <x:v>-5.469196319178661</x:v>
      </x:c>
      <x:c r="AA1621" s="9" t="n">
        <x:f>IF(ISNUMBER(U1621),Y1621,0)</x:f>
        <x:v>269.26685890759757</x:v>
      </x:c>
      <x:c r="AB1621" s="7" t="n">
        <x:f>MAX(0,L1621-SUM(F1621:K1621))</x:f>
        <x:v>0</x:v>
      </x:c>
    </x:row>
    <x:row r="1622" ht="22" customHeight="1">
      <x:c r="A1622" s="18" t="n">
        <x:f>Summary!D$41</x:f>
        <x:v>46357</x:v>
      </x:c>
      <x:c r="B1622" s="2" t="str">
        <x:f>'Inventory detail'!A496</x:f>
        <x:v>COIL</x:v>
      </x:c>
      <x:c r="C1622" s="2" t="str">
        <x:f>'Inventory detail'!B496</x:f>
        <x:v>10</x:v>
      </x:c>
      <x:c r="D1622" s="2" t="str">
        <x:f>'Inventory detail'!C496</x:f>
        <x:v>7BLU12-4</x:v>
      </x:c>
      <x:c r="E1622" s="10" t="n">
        <x:f>A496</x:f>
        <x:v>46327</x:v>
      </x:c>
      <x:c r="F1622" s="7" t="n">
        <x:f>O496</x:f>
        <x:v>0</x:v>
      </x:c>
      <x:c r="G1622" s="7" t="n">
        <x:f>Q496</x:f>
        <x:v>0</x:v>
      </x:c>
      <x:c r="H1622" s="7" t="n">
        <x:f>R496</x:f>
        <x:v>2874.056344969199</x:v>
      </x:c>
      <x:c r="I1622" s="7" t="n">
        <x:f>0</x:f>
        <x:v>0</x:v>
      </x:c>
      <x:c r="J1622" s="7" t="n">
        <x:f>0</x:f>
        <x:v>0</x:v>
      </x:c>
      <x:c r="K1622" s="7" t="n">
        <x:f>0</x:f>
        <x:v>0</x:v>
      </x:c>
      <x:c r="L1622" s="7" t="n">
        <x:f>'Inventory detail'!F496*Summary!$K$5*(A1622-E1622)/Summary!$K$6</x:f>
        <x:v>164.27433264887063</x:v>
      </x:c>
      <x:c r="M1622" s="7" t="n">
        <x:f>MAX(0,H1622-L1622)</x:f>
        <x:v>2709.7820123203282</x:v>
      </x:c>
      <x:c r="N1622" s="7" t="n">
        <x:f>MAX(0,L1622-H1622)</x:f>
        <x:v>0</x:v>
      </x:c>
      <x:c r="O1622" s="7" t="n">
        <x:f>MAX(0,F1622+I1622-N1622)</x:f>
        <x:v>0</x:v>
      </x:c>
      <x:c r="P1622" s="7" t="n">
        <x:f>MAX(0,N1622-F1622-I1622)</x:f>
        <x:v>0</x:v>
      </x:c>
      <x:c r="Q1622" s="7" t="n">
        <x:f>MAX(0,G1622+J1622-P1622)</x:f>
        <x:v>0</x:v>
      </x:c>
      <x:c r="R1622" s="7" t="n">
        <x:f>M1622+MAX(0,K1622-MAX(0,P1622-G1622-J1622))</x:f>
        <x:v>2709.7820123203282</x:v>
      </x:c>
      <x:c r="S1622" s="7" t="n">
        <x:f>SUM(O1622,Q1622,R1622)</x:f>
        <x:v>2709.7820123203282</x:v>
      </x:c>
      <x:c r="T1622" s="14" t="n">
        <x:f>'Inventory detail'!T496</x:f>
        <x:v>0.0392</x:v>
      </x:c>
      <x:c r="U1622" s="14" t="n">
        <x:f>'Inventory detail'!U496</x:f>
        <x:v>0.038453999999999995</x:v>
      </x:c>
      <x:c r="V1622" s="9" t="n">
        <x:f>O1622*T1622</x:f>
        <x:v>0</x:v>
      </x:c>
      <x:c r="W1622" s="9" t="n">
        <x:f>Q1622*T1622</x:f>
        <x:v>0</x:v>
      </x:c>
      <x:c r="X1622" s="9" t="n">
        <x:f>R1622*T1622</x:f>
        <x:v>106.22345488295686</x:v>
      </x:c>
      <x:c r="Y1622" s="9" t="n">
        <x:f>S1622*T1622</x:f>
        <x:v>106.22345488295686</x:v>
      </x:c>
      <x:c r="Z1622" s="9" t="n">
        <x:f>IF(ISNUMBER(U1622),S1622*(U1622-T1622),"n.a.")</x:f>
        <x:v>-2.0214973811909744</x:v>
      </x:c>
      <x:c r="AA1622" s="9" t="n">
        <x:f>IF(ISNUMBER(U1622),Y1622,0)</x:f>
        <x:v>106.22345488295686</x:v>
      </x:c>
      <x:c r="AB1622" s="7" t="n">
        <x:f>MAX(0,L1622-SUM(F1622:K1622))</x:f>
        <x:v>0</x:v>
      </x:c>
    </x:row>
    <x:row r="1623" ht="22" customHeight="1">
      <x:c r="A1623" s="18" t="n">
        <x:f>Summary!D$41</x:f>
        <x:v>46357</x:v>
      </x:c>
      <x:c r="B1623" s="2" t="str">
        <x:f>'Inventory detail'!A497</x:f>
        <x:v>COIL</x:v>
      </x:c>
      <x:c r="C1623" s="2" t="str">
        <x:f>'Inventory detail'!B497</x:f>
        <x:v>10</x:v>
      </x:c>
      <x:c r="D1623" s="2" t="str">
        <x:f>'Inventory detail'!C497</x:f>
        <x:v>8WHT36-4</x:v>
      </x:c>
      <x:c r="E1623" s="10" t="n">
        <x:f>A497</x:f>
        <x:v>46327</x:v>
      </x:c>
      <x:c r="F1623" s="7" t="n">
        <x:f>O497</x:f>
        <x:v>774.0563449691992</x:v>
      </x:c>
      <x:c r="G1623" s="7" t="n">
        <x:f>Q497</x:f>
        <x:v>0</x:v>
      </x:c>
      <x:c r="H1623" s="7" t="n">
        <x:f>R497</x:f>
        <x:v>0</x:v>
      </x:c>
      <x:c r="I1623" s="7" t="n">
        <x:f>SUMIFS('PO detail'!$W$559:$W$559,'PO detail'!$V$559:$V$559,"&gt;="&amp;E1623,'PO detail'!$V$559:$V$559,"&lt;"&amp;A1623)</x:f>
        <x:v>0</x:v>
      </x:c>
      <x:c r="J1623" s="7" t="n">
        <x:f>SUMIFS('PO detail'!$X$559:$X$559,'PO detail'!$V$559:$V$559,"&gt;="&amp;E1623,'PO detail'!$V$559:$V$559,"&lt;"&amp;A1623)</x:f>
        <x:v>0</x:v>
      </x:c>
      <x:c r="K1623" s="7" t="n">
        <x:f>SUMIFS('PO detail'!$Y$559:$Y$559,'PO detail'!$V$559:$V$559,"&gt;="&amp;E1623,'PO detail'!$V$559:$V$559,"&lt;"&amp;A1623)</x:f>
        <x:v>0</x:v>
      </x:c>
      <x:c r="L1623" s="7" t="n">
        <x:f>'Inventory detail'!F497*Summary!$K$5*(A1623-E1623)/Summary!$K$6</x:f>
        <x:v>164.27433264887063</x:v>
      </x:c>
      <x:c r="M1623" s="7" t="n">
        <x:f>MAX(0,H1623-L1623)</x:f>
        <x:v>0</x:v>
      </x:c>
      <x:c r="N1623" s="7" t="n">
        <x:f>MAX(0,L1623-H1623)</x:f>
        <x:v>164.27433264887063</x:v>
      </x:c>
      <x:c r="O1623" s="7" t="n">
        <x:f>MAX(0,F1623+I1623-N1623)</x:f>
        <x:v>609.7820123203286</x:v>
      </x:c>
      <x:c r="P1623" s="7" t="n">
        <x:f>MAX(0,N1623-F1623-I1623)</x:f>
        <x:v>0</x:v>
      </x:c>
      <x:c r="Q1623" s="7" t="n">
        <x:f>MAX(0,G1623+J1623-P1623)</x:f>
        <x:v>0</x:v>
      </x:c>
      <x:c r="R1623" s="7" t="n">
        <x:f>M1623+MAX(0,K1623-MAX(0,P1623-G1623-J1623))</x:f>
        <x:v>0</x:v>
      </x:c>
      <x:c r="S1623" s="7" t="n">
        <x:f>SUM(O1623,Q1623,R1623)</x:f>
        <x:v>609.7820123203286</x:v>
      </x:c>
      <x:c r="T1623" s="14" t="n">
        <x:f>'Inventory detail'!T497</x:f>
        <x:v>0.14429999999999998</x:v>
      </x:c>
      <x:c r="U1623" s="14" t="n">
        <x:f>'Inventory detail'!U497</x:f>
        <x:v>0.1413295</x:v>
      </x:c>
      <x:c r="V1623" s="9" t="n">
        <x:f>O1623*T1623</x:f>
        <x:v>87.9915443778234</x:v>
      </x:c>
      <x:c r="W1623" s="9" t="n">
        <x:f>Q1623*T1623</x:f>
        <x:v>0</x:v>
      </x:c>
      <x:c r="X1623" s="9" t="n">
        <x:f>R1623*T1623</x:f>
        <x:v>0</x:v>
      </x:c>
      <x:c r="Y1623" s="9" t="n">
        <x:f>S1623*T1623</x:f>
        <x:v>87.9915443778234</x:v>
      </x:c>
      <x:c r="Z1623" s="9" t="n">
        <x:f>IF(ISNUMBER(U1623),S1623*(U1623-T1623),"n.a.")</x:f>
        <x:v>-1.8113574675975281</x:v>
      </x:c>
      <x:c r="AA1623" s="9" t="n">
        <x:f>IF(ISNUMBER(U1623),Y1623,0)</x:f>
        <x:v>87.9915443778234</x:v>
      </x:c>
      <x:c r="AB1623" s="7" t="n">
        <x:f>MAX(0,L1623-SUM(F1623:K1623))</x:f>
        <x:v>0</x:v>
      </x:c>
    </x:row>
    <x:row r="1624" ht="22" customHeight="1">
      <x:c r="A1624" s="18" t="n">
        <x:f>Summary!D$41</x:f>
        <x:v>46357</x:v>
      </x:c>
      <x:c r="B1624" s="2" t="str">
        <x:f>'Inventory detail'!A498</x:f>
        <x:v>COIL</x:v>
      </x:c>
      <x:c r="C1624" s="2" t="str">
        <x:f>'Inventory detail'!B498</x:f>
        <x:v>10</x:v>
      </x:c>
      <x:c r="D1624" s="2" t="str">
        <x:f>'Inventory detail'!C498</x:f>
        <x:v>9BLU12-4</x:v>
      </x:c>
      <x:c r="E1624" s="10" t="n">
        <x:f>A498</x:f>
        <x:v>46327</x:v>
      </x:c>
      <x:c r="F1624" s="7" t="n">
        <x:f>O498</x:f>
        <x:v>1074.0563449691992</x:v>
      </x:c>
      <x:c r="G1624" s="7" t="n">
        <x:f>Q498</x:f>
        <x:v>0</x:v>
      </x:c>
      <x:c r="H1624" s="7" t="n">
        <x:f>R498</x:f>
        <x:v>0</x:v>
      </x:c>
      <x:c r="I1624" s="7" t="n">
        <x:f>SUMIFS('PO detail'!$W$578:$W$578,'PO detail'!$V$578:$V$578,"&gt;="&amp;E1624,'PO detail'!$V$578:$V$578,"&lt;"&amp;A1624)</x:f>
        <x:v>0</x:v>
      </x:c>
      <x:c r="J1624" s="7" t="n">
        <x:f>SUMIFS('PO detail'!$X$578:$X$578,'PO detail'!$V$578:$V$578,"&gt;="&amp;E1624,'PO detail'!$V$578:$V$578,"&lt;"&amp;A1624)</x:f>
        <x:v>0</x:v>
      </x:c>
      <x:c r="K1624" s="7" t="n">
        <x:f>SUMIFS('PO detail'!$Y$578:$Y$578,'PO detail'!$V$578:$V$578,"&gt;="&amp;E1624,'PO detail'!$V$578:$V$578,"&lt;"&amp;A1624)</x:f>
        <x:v>0</x:v>
      </x:c>
      <x:c r="L1624" s="7" t="n">
        <x:f>'Inventory detail'!F498*Summary!$K$5*(A1624-E1624)/Summary!$K$6</x:f>
        <x:v>164.27433264887063</x:v>
      </x:c>
      <x:c r="M1624" s="7" t="n">
        <x:f>MAX(0,H1624-L1624)</x:f>
        <x:v>0</x:v>
      </x:c>
      <x:c r="N1624" s="7" t="n">
        <x:f>MAX(0,L1624-H1624)</x:f>
        <x:v>164.27433264887063</x:v>
      </x:c>
      <x:c r="O1624" s="7" t="n">
        <x:f>MAX(0,F1624+I1624-N1624)</x:f>
        <x:v>909.7820123203286</x:v>
      </x:c>
      <x:c r="P1624" s="7" t="n">
        <x:f>MAX(0,N1624-F1624-I1624)</x:f>
        <x:v>0</x:v>
      </x:c>
      <x:c r="Q1624" s="7" t="n">
        <x:f>MAX(0,G1624+J1624-P1624)</x:f>
        <x:v>0</x:v>
      </x:c>
      <x:c r="R1624" s="7" t="n">
        <x:f>M1624+MAX(0,K1624-MAX(0,P1624-G1624-J1624))</x:f>
        <x:v>0</x:v>
      </x:c>
      <x:c r="S1624" s="7" t="n">
        <x:f>SUM(O1624,Q1624,R1624)</x:f>
        <x:v>909.7820123203286</x:v>
      </x:c>
      <x:c r="T1624" s="14" t="n">
        <x:f>'Inventory detail'!T498</x:f>
        <x:v>0.0478</x:v>
      </x:c>
      <x:c r="U1624" s="14" t="n">
        <x:f>'Inventory detail'!U498</x:f>
        <x:v>0.046852</x:v>
      </x:c>
      <x:c r="V1624" s="9" t="n">
        <x:f>O1624*T1624</x:f>
        <x:v>43.48758018891171</x:v>
      </x:c>
      <x:c r="W1624" s="9" t="n">
        <x:f>Q1624*T1624</x:f>
        <x:v>0</x:v>
      </x:c>
      <x:c r="X1624" s="9" t="n">
        <x:f>R1624*T1624</x:f>
        <x:v>0</x:v>
      </x:c>
      <x:c r="Y1624" s="9" t="n">
        <x:f>S1624*T1624</x:f>
        <x:v>43.48758018891171</x:v>
      </x:c>
      <x:c r="Z1624" s="9" t="n">
        <x:f>IF(ISNUMBER(U1624),S1624*(U1624-T1624),"n.a.")</x:f>
        <x:v>-0.8624733476796755</x:v>
      </x:c>
      <x:c r="AA1624" s="9" t="n">
        <x:f>IF(ISNUMBER(U1624),Y1624,0)</x:f>
        <x:v>43.48758018891171</x:v>
      </x:c>
      <x:c r="AB1624" s="7" t="n">
        <x:f>MAX(0,L1624-SUM(F1624:K1624))</x:f>
        <x:v>0</x:v>
      </x:c>
    </x:row>
    <x:row r="1625" ht="22" customHeight="1">
      <x:c r="A1625" s="18" t="n">
        <x:f>Summary!D$41</x:f>
        <x:v>46357</x:v>
      </x:c>
      <x:c r="B1625" s="2" t="str">
        <x:f>'Inventory detail'!A499</x:f>
        <x:v>POUC</x:v>
      </x:c>
      <x:c r="C1625" s="2" t="str">
        <x:f>'Inventory detail'!B499</x:f>
        <x:v>60</x:v>
      </x:c>
      <x:c r="D1625" s="2" t="str">
        <x:f>'Inventory detail'!C499</x:f>
        <x:v>KEY10</x:v>
      </x:c>
      <x:c r="E1625" s="10" t="n">
        <x:f>A499</x:f>
        <x:v>46327</x:v>
      </x:c>
      <x:c r="F1625" s="7" t="n">
        <x:f>O499</x:f>
        <x:v>8774.0563449692</x:v>
      </x:c>
      <x:c r="G1625" s="7" t="n">
        <x:f>Q499</x:f>
        <x:v>0</x:v>
      </x:c>
      <x:c r="H1625" s="7" t="n">
        <x:f>R499</x:f>
        <x:v>0</x:v>
      </x:c>
      <x:c r="I1625" s="7" t="n">
        <x:f>SUMIFS('PO detail'!$W$1744:$W$1744,'PO detail'!$V$1744:$V$1744,"&gt;="&amp;E1625,'PO detail'!$V$1744:$V$1744,"&lt;"&amp;A1625)</x:f>
        <x:v>0</x:v>
      </x:c>
      <x:c r="J1625" s="7" t="n">
        <x:f>SUMIFS('PO detail'!$X$1744:$X$1744,'PO detail'!$V$1744:$V$1744,"&gt;="&amp;E1625,'PO detail'!$V$1744:$V$1744,"&lt;"&amp;A1625)</x:f>
        <x:v>0</x:v>
      </x:c>
      <x:c r="K1625" s="7" t="n">
        <x:f>SUMIFS('PO detail'!$Y$1744:$Y$1744,'PO detail'!$V$1744:$V$1744,"&gt;="&amp;E1625,'PO detail'!$V$1744:$V$1744,"&lt;"&amp;A1625)</x:f>
        <x:v>0</x:v>
      </x:c>
      <x:c r="L1625" s="7" t="n">
        <x:f>'Inventory detail'!F499*Summary!$K$5*(A1625-E1625)/Summary!$K$6</x:f>
        <x:v>164.27433264887063</x:v>
      </x:c>
      <x:c r="M1625" s="7" t="n">
        <x:f>MAX(0,H1625-L1625)</x:f>
        <x:v>0</x:v>
      </x:c>
      <x:c r="N1625" s="7" t="n">
        <x:f>MAX(0,L1625-H1625)</x:f>
        <x:v>164.27433264887063</x:v>
      </x:c>
      <x:c r="O1625" s="7" t="n">
        <x:f>MAX(0,F1625+I1625-N1625)</x:f>
        <x:v>8609.78201232033</x:v>
      </x:c>
      <x:c r="P1625" s="7" t="n">
        <x:f>MAX(0,N1625-F1625-I1625)</x:f>
        <x:v>0</x:v>
      </x:c>
      <x:c r="Q1625" s="7" t="n">
        <x:f>MAX(0,G1625+J1625-P1625)</x:f>
        <x:v>0</x:v>
      </x:c>
      <x:c r="R1625" s="7" t="n">
        <x:f>M1625+MAX(0,K1625-MAX(0,P1625-G1625-J1625))</x:f>
        <x:v>0</x:v>
      </x:c>
      <x:c r="S1625" s="7" t="n">
        <x:f>SUM(O1625,Q1625,R1625)</x:f>
        <x:v>8609.78201232033</x:v>
      </x:c>
      <x:c r="T1625" s="14" t="n">
        <x:f>'Inventory detail'!T499</x:f>
        <x:v>0.0151</x:v>
      </x:c>
      <x:c r="U1625" s="14" t="n">
        <x:f>'Inventory detail'!U499</x:f>
        <x:v>0.0165</x:v>
      </x:c>
      <x:c r="V1625" s="9" t="n">
        <x:f>O1625*T1625</x:f>
        <x:v>130.00770838603697</x:v>
      </x:c>
      <x:c r="W1625" s="9" t="n">
        <x:f>Q1625*T1625</x:f>
        <x:v>0</x:v>
      </x:c>
      <x:c r="X1625" s="9" t="n">
        <x:f>R1625*T1625</x:f>
        <x:v>0</x:v>
      </x:c>
      <x:c r="Y1625" s="9" t="n">
        <x:f>S1625*T1625</x:f>
        <x:v>130.00770838603697</x:v>
      </x:c>
      <x:c r="Z1625" s="9" t="n">
        <x:f>IF(ISNUMBER(U1625),S1625*(U1625-T1625),"n.a.")</x:f>
        <x:v>12.053694817248463</x:v>
      </x:c>
      <x:c r="AA1625" s="9" t="n">
        <x:f>IF(ISNUMBER(U1625),Y1625,0)</x:f>
        <x:v>130.00770838603697</x:v>
      </x:c>
      <x:c r="AB1625" s="7" t="n">
        <x:f>MAX(0,L1625-SUM(F1625:K1625))</x:f>
        <x:v>0</x:v>
      </x:c>
    </x:row>
    <x:row r="1626" ht="22" customHeight="1">
      <x:c r="A1626" s="18" t="n">
        <x:f>Summary!D$41</x:f>
        <x:v>46357</x:v>
      </x:c>
      <x:c r="B1626" s="2" t="str">
        <x:f>'Inventory detail'!A500</x:f>
        <x:v>POUC</x:v>
      </x:c>
      <x:c r="C1626" s="2" t="str">
        <x:f>'Inventory detail'!B500</x:f>
        <x:v>60</x:v>
      </x:c>
      <x:c r="D1626" s="2" t="str">
        <x:f>'Inventory detail'!C500</x:f>
        <x:v>LUG7</x:v>
      </x:c>
      <x:c r="E1626" s="10" t="n">
        <x:f>A500</x:f>
        <x:v>46327</x:v>
      </x:c>
      <x:c r="F1626" s="7" t="n">
        <x:f>O500</x:f>
        <x:v>974.0563449691992</x:v>
      </x:c>
      <x:c r="G1626" s="7" t="n">
        <x:f>Q500</x:f>
        <x:v>0</x:v>
      </x:c>
      <x:c r="H1626" s="7" t="n">
        <x:f>R500</x:f>
        <x:v>0</x:v>
      </x:c>
      <x:c r="I1626" s="7" t="n">
        <x:f>SUMIFS('PO detail'!$W$1804:$W$1804,'PO detail'!$V$1804:$V$1804,"&gt;="&amp;E1626,'PO detail'!$V$1804:$V$1804,"&lt;"&amp;A1626)</x:f>
        <x:v>0</x:v>
      </x:c>
      <x:c r="J1626" s="7" t="n">
        <x:f>SUMIFS('PO detail'!$X$1804:$X$1804,'PO detail'!$V$1804:$V$1804,"&gt;="&amp;E1626,'PO detail'!$V$1804:$V$1804,"&lt;"&amp;A1626)</x:f>
        <x:v>0</x:v>
      </x:c>
      <x:c r="K1626" s="7" t="n">
        <x:f>SUMIFS('PO detail'!$Y$1804:$Y$1804,'PO detail'!$V$1804:$V$1804,"&gt;="&amp;E1626,'PO detail'!$V$1804:$V$1804,"&lt;"&amp;A1626)</x:f>
        <x:v>0</x:v>
      </x:c>
      <x:c r="L1626" s="7" t="n">
        <x:f>'Inventory detail'!F500*Summary!$K$5*(A1626-E1626)/Summary!$K$6</x:f>
        <x:v>164.27433264887063</x:v>
      </x:c>
      <x:c r="M1626" s="7" t="n">
        <x:f>MAX(0,H1626-L1626)</x:f>
        <x:v>0</x:v>
      </x:c>
      <x:c r="N1626" s="7" t="n">
        <x:f>MAX(0,L1626-H1626)</x:f>
        <x:v>164.27433264887063</x:v>
      </x:c>
      <x:c r="O1626" s="7" t="n">
        <x:f>MAX(0,F1626+I1626-N1626)</x:f>
        <x:v>809.7820123203286</x:v>
      </x:c>
      <x:c r="P1626" s="7" t="n">
        <x:f>MAX(0,N1626-F1626-I1626)</x:f>
        <x:v>0</x:v>
      </x:c>
      <x:c r="Q1626" s="7" t="n">
        <x:f>MAX(0,G1626+J1626-P1626)</x:f>
        <x:v>0</x:v>
      </x:c>
      <x:c r="R1626" s="7" t="n">
        <x:f>M1626+MAX(0,K1626-MAX(0,P1626-G1626-J1626))</x:f>
        <x:v>0</x:v>
      </x:c>
      <x:c r="S1626" s="7" t="n">
        <x:f>SUM(O1626,Q1626,R1626)</x:f>
        <x:v>809.7820123203286</x:v>
      </x:c>
      <x:c r="T1626" s="14" t="n">
        <x:f>'Inventory detail'!T500</x:f>
        <x:v>0.013500000000000002</x:v>
      </x:c>
      <x:c r="U1626" s="14" t="n">
        <x:f>'Inventory detail'!U500</x:f>
        <x:v>0.014849999999999999</x:v>
      </x:c>
      <x:c r="V1626" s="9" t="n">
        <x:f>O1626*T1626</x:f>
        <x:v>10.932057166324437</x:v>
      </x:c>
      <x:c r="W1626" s="9" t="n">
        <x:f>Q1626*T1626</x:f>
        <x:v>0</x:v>
      </x:c>
      <x:c r="X1626" s="9" t="n">
        <x:f>R1626*T1626</x:f>
        <x:v>0</x:v>
      </x:c>
      <x:c r="Y1626" s="9" t="n">
        <x:f>S1626*T1626</x:f>
        <x:v>10.932057166324437</x:v>
      </x:c>
      <x:c r="Z1626" s="9" t="n">
        <x:f>IF(ISNUMBER(U1626),S1626*(U1626-T1626),"n.a.")</x:f>
        <x:v>1.0932057166324411</x:v>
      </x:c>
      <x:c r="AA1626" s="9" t="n">
        <x:f>IF(ISNUMBER(U1626),Y1626,0)</x:f>
        <x:v>10.932057166324437</x:v>
      </x:c>
      <x:c r="AB1626" s="7" t="n">
        <x:f>MAX(0,L1626-SUM(F1626:K1626))</x:f>
        <x:v>0</x:v>
      </x:c>
    </x:row>
    <x:row r="1627" ht="22" customHeight="1">
      <x:c r="A1627" s="18" t="n">
        <x:f>Summary!D$41</x:f>
        <x:v>46357</x:v>
      </x:c>
      <x:c r="B1627" s="2" t="str">
        <x:f>'Inventory detail'!A501</x:f>
        <x:v>POUC</x:v>
      </x:c>
      <x:c r="C1627" s="2" t="str">
        <x:f>'Inventory detail'!B501</x:f>
        <x:v>60</x:v>
      </x:c>
      <x:c r="D1627" s="2" t="str">
        <x:f>'Inventory detail'!C501</x:f>
        <x:v>SCH5</x:v>
      </x:c>
      <x:c r="E1627" s="10" t="n">
        <x:f>A501</x:f>
        <x:v>46327</x:v>
      </x:c>
      <x:c r="F1627" s="7" t="n">
        <x:f>O501</x:f>
        <x:v>0</x:v>
      </x:c>
      <x:c r="G1627" s="7" t="n">
        <x:f>Q501</x:f>
        <x:v>0</x:v>
      </x:c>
      <x:c r="H1627" s="7" t="n">
        <x:f>R501</x:f>
        <x:v>10774.0563449692</x:v>
      </x:c>
      <x:c r="I1627" s="7" t="n">
        <x:f>0</x:f>
        <x:v>0</x:v>
      </x:c>
      <x:c r="J1627" s="7" t="n">
        <x:f>0</x:f>
        <x:v>0</x:v>
      </x:c>
      <x:c r="K1627" s="7" t="n">
        <x:f>0</x:f>
        <x:v>0</x:v>
      </x:c>
      <x:c r="L1627" s="7" t="n">
        <x:f>'Inventory detail'!F501*Summary!$K$5*(A1627-E1627)/Summary!$K$6</x:f>
        <x:v>164.27433264887063</x:v>
      </x:c>
      <x:c r="M1627" s="7" t="n">
        <x:f>MAX(0,H1627-L1627)</x:f>
        <x:v>10609.78201232033</x:v>
      </x:c>
      <x:c r="N1627" s="7" t="n">
        <x:f>MAX(0,L1627-H1627)</x:f>
        <x:v>0</x:v>
      </x:c>
      <x:c r="O1627" s="7" t="n">
        <x:f>MAX(0,F1627+I1627-N1627)</x:f>
        <x:v>0</x:v>
      </x:c>
      <x:c r="P1627" s="7" t="n">
        <x:f>MAX(0,N1627-F1627-I1627)</x:f>
        <x:v>0</x:v>
      </x:c>
      <x:c r="Q1627" s="7" t="n">
        <x:f>MAX(0,G1627+J1627-P1627)</x:f>
        <x:v>0</x:v>
      </x:c>
      <x:c r="R1627" s="7" t="n">
        <x:f>M1627+MAX(0,K1627-MAX(0,P1627-G1627-J1627))</x:f>
        <x:v>10609.78201232033</x:v>
      </x:c>
      <x:c r="S1627" s="7" t="n">
        <x:f>SUM(O1627,Q1627,R1627)</x:f>
        <x:v>10609.78201232033</x:v>
      </x:c>
      <x:c r="T1627" s="14" t="n">
        <x:f>'Inventory detail'!T501</x:f>
        <x:v>0.0072</x:v>
      </x:c>
      <x:c r="U1627" s="14" t="n">
        <x:f>'Inventory detail'!U501</x:f>
        <x:v>0.00792</x:v>
      </x:c>
      <x:c r="V1627" s="9" t="n">
        <x:f>O1627*T1627</x:f>
        <x:v>0</x:v>
      </x:c>
      <x:c r="W1627" s="9" t="n">
        <x:f>Q1627*T1627</x:f>
        <x:v>0</x:v>
      </x:c>
      <x:c r="X1627" s="9" t="n">
        <x:f>R1627*T1627</x:f>
        <x:v>76.39043048870637</x:v>
      </x:c>
      <x:c r="Y1627" s="9" t="n">
        <x:f>S1627*T1627</x:f>
        <x:v>76.39043048870637</x:v>
      </x:c>
      <x:c r="Z1627" s="9" t="n">
        <x:f>IF(ISNUMBER(U1627),S1627*(U1627-T1627),"n.a.")</x:f>
        <x:v>7.639043048870638</x:v>
      </x:c>
      <x:c r="AA1627" s="9" t="n">
        <x:f>IF(ISNUMBER(U1627),Y1627,0)</x:f>
        <x:v>76.39043048870637</x:v>
      </x:c>
      <x:c r="AB1627" s="7" t="n">
        <x:f>MAX(0,L1627-SUM(F1627:K1627))</x:f>
        <x:v>0</x:v>
      </x:c>
    </x:row>
    <x:row r="1628" ht="22" customHeight="1">
      <x:c r="A1628" s="18" t="n">
        <x:f>Summary!D$41</x:f>
        <x:v>46357</x:v>
      </x:c>
      <x:c r="B1628" s="2" t="str">
        <x:f>'Inventory detail'!A502</x:f>
        <x:v>POUC</x:v>
      </x:c>
      <x:c r="C1628" s="2" t="str">
        <x:f>'Inventory detail'!B502</x:f>
        <x:v>60</x:v>
      </x:c>
      <x:c r="D1628" s="2" t="str">
        <x:f>'Inventory detail'!C502</x:f>
        <x:v>XLMEN3</x:v>
      </x:c>
      <x:c r="E1628" s="10" t="n">
        <x:f>A502</x:f>
        <x:v>46327</x:v>
      </x:c>
      <x:c r="F1628" s="7" t="n">
        <x:f>O502</x:f>
        <x:v>0</x:v>
      </x:c>
      <x:c r="G1628" s="7" t="n">
        <x:f>Q502</x:f>
        <x:v>0</x:v>
      </x:c>
      <x:c r="H1628" s="7" t="n">
        <x:f>R502</x:f>
        <x:v>1074.0563449691992</x:v>
      </x:c>
      <x:c r="I1628" s="7" t="n">
        <x:f>SUMIFS('PO detail'!$W$1856:$W$1856,'PO detail'!$V$1856:$V$1856,"&gt;="&amp;E1628,'PO detail'!$V$1856:$V$1856,"&lt;"&amp;A1628)</x:f>
        <x:v>0</x:v>
      </x:c>
      <x:c r="J1628" s="7" t="n">
        <x:f>SUMIFS('PO detail'!$X$1856:$X$1856,'PO detail'!$V$1856:$V$1856,"&gt;="&amp;E1628,'PO detail'!$V$1856:$V$1856,"&lt;"&amp;A1628)</x:f>
        <x:v>2000</x:v>
      </x:c>
      <x:c r="K1628" s="7" t="n">
        <x:f>SUMIFS('PO detail'!$Y$1856:$Y$1856,'PO detail'!$V$1856:$V$1856,"&gt;="&amp;E1628,'PO detail'!$V$1856:$V$1856,"&lt;"&amp;A1628)</x:f>
        <x:v>0</x:v>
      </x:c>
      <x:c r="L1628" s="7" t="n">
        <x:f>'Inventory detail'!F502*Summary!$K$5*(A1628-E1628)/Summary!$K$6</x:f>
        <x:v>164.27433264887063</x:v>
      </x:c>
      <x:c r="M1628" s="7" t="n">
        <x:f>MAX(0,H1628-L1628)</x:f>
        <x:v>909.7820123203286</x:v>
      </x:c>
      <x:c r="N1628" s="7" t="n">
        <x:f>MAX(0,L1628-H1628)</x:f>
        <x:v>0</x:v>
      </x:c>
      <x:c r="O1628" s="7" t="n">
        <x:f>MAX(0,F1628+I1628-N1628)</x:f>
        <x:v>0</x:v>
      </x:c>
      <x:c r="P1628" s="7" t="n">
        <x:f>MAX(0,N1628-F1628-I1628)</x:f>
        <x:v>0</x:v>
      </x:c>
      <x:c r="Q1628" s="7" t="n">
        <x:f>MAX(0,G1628+J1628-P1628)</x:f>
        <x:v>2000</x:v>
      </x:c>
      <x:c r="R1628" s="7" t="n">
        <x:f>M1628+MAX(0,K1628-MAX(0,P1628-G1628-J1628))</x:f>
        <x:v>909.7820123203286</x:v>
      </x:c>
      <x:c r="S1628" s="7" t="n">
        <x:f>SUM(O1628,Q1628,R1628)</x:f>
        <x:v>2909.7820123203287</x:v>
      </x:c>
      <x:c r="T1628" s="14" t="n">
        <x:f>'Inventory detail'!T502</x:f>
        <x:v>0.0978</x:v>
      </x:c>
      <x:c r="U1628" s="14" t="n">
        <x:f>'Inventory detail'!U502</x:f>
        <x:v>0.10658999999999999</x:v>
      </x:c>
      <x:c r="V1628" s="9" t="n">
        <x:f>O1628*T1628</x:f>
        <x:v>0</x:v>
      </x:c>
      <x:c r="W1628" s="9" t="n">
        <x:f>Q1628*T1628</x:f>
        <x:v>195.6</x:v>
      </x:c>
      <x:c r="X1628" s="9" t="n">
        <x:f>R1628*T1628</x:f>
        <x:v>88.97668080492814</x:v>
      </x:c>
      <x:c r="Y1628" s="9" t="n">
        <x:f>S1628*T1628</x:f>
        <x:v>284.5766808049281</x:v>
      </x:c>
      <x:c r="Z1628" s="9" t="n">
        <x:f>IF(ISNUMBER(U1628),S1628*(U1628-T1628),"n.a.")</x:f>
        <x:v>25.57698388829567</x:v>
      </x:c>
      <x:c r="AA1628" s="9" t="n">
        <x:f>IF(ISNUMBER(U1628),Y1628,0)</x:f>
        <x:v>284.5766808049281</x:v>
      </x:c>
      <x:c r="AB1628" s="7" t="n">
        <x:f>MAX(0,L1628-SUM(F1628:K1628))</x:f>
        <x:v>0</x:v>
      </x:c>
    </x:row>
    <x:row r="1629" ht="22" customHeight="1">
      <x:c r="A1629" s="18" t="n">
        <x:f>Summary!D$41</x:f>
        <x:v>46357</x:v>
      </x:c>
      <x:c r="B1629" s="2" t="str">
        <x:f>'Inventory detail'!A503</x:f>
        <x:v>WIRE</x:v>
      </x:c>
      <x:c r="C1629" s="2" t="str">
        <x:f>'Inventory detail'!B503</x:f>
        <x:v>60</x:v>
      </x:c>
      <x:c r="D1629" s="2" t="str">
        <x:f>'Inventory detail'!C503</x:f>
        <x:v>DL516GRAY</x:v>
      </x:c>
      <x:c r="E1629" s="10" t="n">
        <x:f>A503</x:f>
        <x:v>46327</x:v>
      </x:c>
      <x:c r="F1629" s="7" t="n">
        <x:f>O503</x:f>
        <x:v>0</x:v>
      </x:c>
      <x:c r="G1629" s="7" t="n">
        <x:f>Q503</x:f>
        <x:v>0</x:v>
      </x:c>
      <x:c r="H1629" s="7" t="n">
        <x:f>R503</x:f>
        <x:v>1774.0563449691992</x:v>
      </x:c>
      <x:c r="I1629" s="7" t="n">
        <x:f>0</x:f>
        <x:v>0</x:v>
      </x:c>
      <x:c r="J1629" s="7" t="n">
        <x:f>0</x:f>
        <x:v>0</x:v>
      </x:c>
      <x:c r="K1629" s="7" t="n">
        <x:f>0</x:f>
        <x:v>0</x:v>
      </x:c>
      <x:c r="L1629" s="7" t="n">
        <x:f>'Inventory detail'!F503*Summary!$K$5*(A1629-E1629)/Summary!$K$6</x:f>
        <x:v>164.27433264887063</x:v>
      </x:c>
      <x:c r="M1629" s="7" t="n">
        <x:f>MAX(0,H1629-L1629)</x:f>
        <x:v>1609.7820123203287</x:v>
      </x:c>
      <x:c r="N1629" s="7" t="n">
        <x:f>MAX(0,L1629-H1629)</x:f>
        <x:v>0</x:v>
      </x:c>
      <x:c r="O1629" s="7" t="n">
        <x:f>MAX(0,F1629+I1629-N1629)</x:f>
        <x:v>0</x:v>
      </x:c>
      <x:c r="P1629" s="7" t="n">
        <x:f>MAX(0,N1629-F1629-I1629)</x:f>
        <x:v>0</x:v>
      </x:c>
      <x:c r="Q1629" s="7" t="n">
        <x:f>MAX(0,G1629+J1629-P1629)</x:f>
        <x:v>0</x:v>
      </x:c>
      <x:c r="R1629" s="7" t="n">
        <x:f>M1629+MAX(0,K1629-MAX(0,P1629-G1629-J1629))</x:f>
        <x:v>1609.7820123203287</x:v>
      </x:c>
      <x:c r="S1629" s="7" t="n">
        <x:f>SUM(O1629,Q1629,R1629)</x:f>
        <x:v>1609.7820123203287</x:v>
      </x:c>
      <x:c r="T1629" s="14" t="n">
        <x:f>'Inventory detail'!T503</x:f>
        <x:v>0.0475</x:v>
      </x:c>
      <x:c r="U1629" s="14" t="n">
        <x:f>'Inventory detail'!U503</x:f>
        <x:v>0.0475</x:v>
      </x:c>
      <x:c r="V1629" s="9" t="n">
        <x:f>O1629*T1629</x:f>
        <x:v>0</x:v>
      </x:c>
      <x:c r="W1629" s="9" t="n">
        <x:f>Q1629*T1629</x:f>
        <x:v>0</x:v>
      </x:c>
      <x:c r="X1629" s="9" t="n">
        <x:f>R1629*T1629</x:f>
        <x:v>76.46464558521562</x:v>
      </x:c>
      <x:c r="Y1629" s="9" t="n">
        <x:f>S1629*T1629</x:f>
        <x:v>76.46464558521562</x:v>
      </x:c>
      <x:c r="Z1629" s="9" t="n">
        <x:f>IF(ISNUMBER(U1629),S1629*(U1629-T1629),"n.a.")</x:f>
        <x:v>0</x:v>
      </x:c>
      <x:c r="AA1629" s="9" t="n">
        <x:f>IF(ISNUMBER(U1629),Y1629,0)</x:f>
        <x:v>76.46464558521562</x:v>
      </x:c>
      <x:c r="AB1629" s="7" t="n">
        <x:f>MAX(0,L1629-SUM(F1629:K1629))</x:f>
        <x:v>0</x:v>
      </x:c>
    </x:row>
    <x:row r="1630" ht="22" customHeight="1">
      <x:c r="A1630" s="18" t="n">
        <x:f>Summary!D$41</x:f>
        <x:v>46357</x:v>
      </x:c>
      <x:c r="B1630" s="2" t="str">
        <x:f>'Inventory detail'!A504</x:f>
        <x:v>COIL</x:v>
      </x:c>
      <x:c r="C1630" s="2" t="str">
        <x:f>'Inventory detail'!B504</x:f>
        <x:v>10</x:v>
      </x:c>
      <x:c r="D1630" s="2" t="str">
        <x:f>'Inventory detail'!C504</x:f>
        <x:v>7RED12-4</x:v>
      </x:c>
      <x:c r="E1630" s="10" t="n">
        <x:f>A504</x:f>
        <x:v>46327</x:v>
      </x:c>
      <x:c r="F1630" s="7" t="n">
        <x:f>O504</x:f>
        <x:v>0</x:v>
      </x:c>
      <x:c r="G1630" s="7" t="n">
        <x:f>Q504</x:f>
        <x:v>0</x:v>
      </x:c>
      <x:c r="H1630" s="7" t="n">
        <x:f>R504</x:f>
        <x:v>2980.3584394250515</x:v>
      </x:c>
      <x:c r="I1630" s="7" t="n">
        <x:f>0</x:f>
        <x:v>0</x:v>
      </x:c>
      <x:c r="J1630" s="7" t="n">
        <x:f>0</x:f>
        <x:v>0</x:v>
      </x:c>
      <x:c r="K1630" s="7" t="n">
        <x:f>0</x:f>
        <x:v>0</x:v>
      </x:c>
      <x:c r="L1630" s="7" t="n">
        <x:f>'Inventory detail'!F504*Summary!$K$5*(A1630-E1630)/Summary!$K$6</x:f>
        <x:v>156.05420944558523</x:v>
      </x:c>
      <x:c r="M1630" s="7" t="n">
        <x:f>MAX(0,H1630-L1630)</x:f>
        <x:v>2824.304229979466</x:v>
      </x:c>
      <x:c r="N1630" s="7" t="n">
        <x:f>MAX(0,L1630-H1630)</x:f>
        <x:v>0</x:v>
      </x:c>
      <x:c r="O1630" s="7" t="n">
        <x:f>MAX(0,F1630+I1630-N1630)</x:f>
        <x:v>0</x:v>
      </x:c>
      <x:c r="P1630" s="7" t="n">
        <x:f>MAX(0,N1630-F1630-I1630)</x:f>
        <x:v>0</x:v>
      </x:c>
      <x:c r="Q1630" s="7" t="n">
        <x:f>MAX(0,G1630+J1630-P1630)</x:f>
        <x:v>0</x:v>
      </x:c>
      <x:c r="R1630" s="7" t="n">
        <x:f>M1630+MAX(0,K1630-MAX(0,P1630-G1630-J1630))</x:f>
        <x:v>2824.304229979466</x:v>
      </x:c>
      <x:c r="S1630" s="7" t="n">
        <x:f>SUM(O1630,Q1630,R1630)</x:f>
        <x:v>2824.304229979466</x:v>
      </x:c>
      <x:c r="T1630" s="14" t="n">
        <x:f>'Inventory detail'!T504</x:f>
        <x:v>0.0392</x:v>
      </x:c>
      <x:c r="U1630" s="14" t="n">
        <x:f>'Inventory detail'!U504</x:f>
        <x:v>0.038453999999999995</x:v>
      </x:c>
      <x:c r="V1630" s="9" t="n">
        <x:f>O1630*T1630</x:f>
        <x:v>0</x:v>
      </x:c>
      <x:c r="W1630" s="9" t="n">
        <x:f>Q1630*T1630</x:f>
        <x:v>0</x:v>
      </x:c>
      <x:c r="X1630" s="9" t="n">
        <x:f>R1630*T1630</x:f>
        <x:v>110.71272581519507</x:v>
      </x:c>
      <x:c r="Y1630" s="9" t="n">
        <x:f>S1630*T1630</x:f>
        <x:v>110.71272581519507</x:v>
      </x:c>
      <x:c r="Z1630" s="9" t="n">
        <x:f>IF(ISNUMBER(U1630),S1630*(U1630-T1630),"n.a.")</x:f>
        <x:v>-2.106930955564692</x:v>
      </x:c>
      <x:c r="AA1630" s="9" t="n">
        <x:f>IF(ISNUMBER(U1630),Y1630,0)</x:f>
        <x:v>110.71272581519507</x:v>
      </x:c>
      <x:c r="AB1630" s="7" t="n">
        <x:f>MAX(0,L1630-SUM(F1630:K1630))</x:f>
        <x:v>0</x:v>
      </x:c>
    </x:row>
    <x:row r="1631" ht="22" customHeight="1">
      <x:c r="A1631" s="18" t="n">
        <x:f>Summary!D$41</x:f>
        <x:v>46357</x:v>
      </x:c>
      <x:c r="B1631" s="2" t="str">
        <x:f>'Inventory detail'!A505</x:f>
        <x:v>COIL</x:v>
      </x:c>
      <x:c r="C1631" s="2" t="str">
        <x:f>'Inventory detail'!B505</x:f>
        <x:v>60</x:v>
      </x:c>
      <x:c r="D1631" s="2" t="str">
        <x:f>'Inventory detail'!C505</x:f>
        <x:v>7CLR12-4</x:v>
      </x:c>
      <x:c r="E1631" s="10" t="n">
        <x:f>A505</x:f>
        <x:v>46327</x:v>
      </x:c>
      <x:c r="F1631" s="7" t="n">
        <x:f>O505</x:f>
        <x:v>2500</x:v>
      </x:c>
      <x:c r="G1631" s="7" t="n">
        <x:f>Q505</x:f>
        <x:v>0</x:v>
      </x:c>
      <x:c r="H1631" s="7" t="n">
        <x:f>R505</x:f>
        <x:v>280.3584394250513</x:v>
      </x:c>
      <x:c r="I1631" s="7" t="n">
        <x:f>SUMIFS('PO detail'!$W$1379:$W$1379,'PO detail'!$V$1379:$V$1379,"&gt;="&amp;E1631,'PO detail'!$V$1379:$V$1379,"&lt;"&amp;A1631)</x:f>
        <x:v>0</x:v>
      </x:c>
      <x:c r="J1631" s="7" t="n">
        <x:f>SUMIFS('PO detail'!$X$1379:$X$1379,'PO detail'!$V$1379:$V$1379,"&gt;="&amp;E1631,'PO detail'!$V$1379:$V$1379,"&lt;"&amp;A1631)</x:f>
        <x:v>0</x:v>
      </x:c>
      <x:c r="K1631" s="7" t="n">
        <x:f>SUMIFS('PO detail'!$Y$1379:$Y$1379,'PO detail'!$V$1379:$V$1379,"&gt;="&amp;E1631,'PO detail'!$V$1379:$V$1379,"&lt;"&amp;A1631)</x:f>
        <x:v>0</x:v>
      </x:c>
      <x:c r="L1631" s="7" t="n">
        <x:f>'Inventory detail'!F505*Summary!$K$5*(A1631-E1631)/Summary!$K$6</x:f>
        <x:v>156.05420944558523</x:v>
      </x:c>
      <x:c r="M1631" s="7" t="n">
        <x:f>MAX(0,H1631-L1631)</x:f>
        <x:v>124.30422997946607</x:v>
      </x:c>
      <x:c r="N1631" s="7" t="n">
        <x:f>MAX(0,L1631-H1631)</x:f>
        <x:v>0</x:v>
      </x:c>
      <x:c r="O1631" s="7" t="n">
        <x:f>MAX(0,F1631+I1631-N1631)</x:f>
        <x:v>2500</x:v>
      </x:c>
      <x:c r="P1631" s="7" t="n">
        <x:f>MAX(0,N1631-F1631-I1631)</x:f>
        <x:v>0</x:v>
      </x:c>
      <x:c r="Q1631" s="7" t="n">
        <x:f>MAX(0,G1631+J1631-P1631)</x:f>
        <x:v>0</x:v>
      </x:c>
      <x:c r="R1631" s="7" t="n">
        <x:f>M1631+MAX(0,K1631-MAX(0,P1631-G1631-J1631))</x:f>
        <x:v>124.30422997946607</x:v>
      </x:c>
      <x:c r="S1631" s="7" t="n">
        <x:f>SUM(O1631,Q1631,R1631)</x:f>
        <x:v>2624.304229979466</x:v>
      </x:c>
      <x:c r="T1631" s="14" t="n">
        <x:f>'Inventory detail'!T505</x:f>
        <x:v>0.0392</x:v>
      </x:c>
      <x:c r="U1631" s="14" t="n">
        <x:f>'Inventory detail'!U505</x:f>
        <x:v>0.038453999999999995</x:v>
      </x:c>
      <x:c r="V1631" s="9" t="n">
        <x:f>O1631*T1631</x:f>
        <x:v>98</x:v>
      </x:c>
      <x:c r="W1631" s="9" t="n">
        <x:f>Q1631*T1631</x:f>
        <x:v>0</x:v>
      </x:c>
      <x:c r="X1631" s="9" t="n">
        <x:f>R1631*T1631</x:f>
        <x:v>4.87272581519507</x:v>
      </x:c>
      <x:c r="Y1631" s="9" t="n">
        <x:f>S1631*T1631</x:f>
        <x:v>102.87272581519507</x:v>
      </x:c>
      <x:c r="Z1631" s="9" t="n">
        <x:f>IF(ISNUMBER(U1631),S1631*(U1631-T1631),"n.a.")</x:f>
        <x:v>-1.9577309555646911</x:v>
      </x:c>
      <x:c r="AA1631" s="9" t="n">
        <x:f>IF(ISNUMBER(U1631),Y1631,0)</x:f>
        <x:v>102.87272581519507</x:v>
      </x:c>
      <x:c r="AB1631" s="7" t="n">
        <x:f>MAX(0,L1631-SUM(F1631:K1631))</x:f>
        <x:v>0</x:v>
      </x:c>
    </x:row>
    <x:row r="1632" ht="22" customHeight="1">
      <x:c r="A1632" s="18" t="n">
        <x:f>Summary!D$41</x:f>
        <x:v>46357</x:v>
      </x:c>
      <x:c r="B1632" s="2" t="str">
        <x:f>'Inventory detail'!A506</x:f>
        <x:v>COIL</x:v>
      </x:c>
      <x:c r="C1632" s="2" t="str">
        <x:f>'Inventory detail'!B506</x:f>
        <x:v>10</x:v>
      </x:c>
      <x:c r="D1632" s="2" t="str">
        <x:f>'Inventory detail'!C506</x:f>
        <x:v>9RED12-4</x:v>
      </x:c>
      <x:c r="E1632" s="10" t="n">
        <x:f>A506</x:f>
        <x:v>46327</x:v>
      </x:c>
      <x:c r="F1632" s="7" t="n">
        <x:f>O506</x:f>
        <x:v>2100</x:v>
      </x:c>
      <x:c r="G1632" s="7" t="n">
        <x:f>Q506</x:f>
        <x:v>0</x:v>
      </x:c>
      <x:c r="H1632" s="7" t="n">
        <x:f>R506</x:f>
        <x:v>186.652977412731</x:v>
      </x:c>
      <x:c r="I1632" s="7" t="n">
        <x:f>SUMIFS('PO detail'!$W$584:$W$584,'PO detail'!$V$584:$V$584,"&gt;="&amp;E1632,'PO detail'!$V$584:$V$584,"&lt;"&amp;A1632)</x:f>
        <x:v>0</x:v>
      </x:c>
      <x:c r="J1632" s="7" t="n">
        <x:f>SUMIFS('PO detail'!$X$584:$X$584,'PO detail'!$V$584:$V$584,"&gt;="&amp;E1632,'PO detail'!$V$584:$V$584,"&lt;"&amp;A1632)</x:f>
        <x:v>0</x:v>
      </x:c>
      <x:c r="K1632" s="7" t="n">
        <x:f>SUMIFS('PO detail'!$Y$584:$Y$584,'PO detail'!$V$584:$V$584,"&gt;="&amp;E1632,'PO detail'!$V$584:$V$584,"&lt;"&amp;A1632)</x:f>
        <x:v>0</x:v>
      </x:c>
      <x:c r="L1632" s="7" t="n">
        <x:f>'Inventory detail'!F506*Summary!$K$5*(A1632-E1632)/Summary!$K$6</x:f>
        <x:v>147.84394250513347</x:v>
      </x:c>
      <x:c r="M1632" s="7" t="n">
        <x:f>MAX(0,H1632-L1632)</x:f>
        <x:v>38.80903490759752</x:v>
      </x:c>
      <x:c r="N1632" s="7" t="n">
        <x:f>MAX(0,L1632-H1632)</x:f>
        <x:v>0</x:v>
      </x:c>
      <x:c r="O1632" s="7" t="n">
        <x:f>MAX(0,F1632+I1632-N1632)</x:f>
        <x:v>2100</x:v>
      </x:c>
      <x:c r="P1632" s="7" t="n">
        <x:f>MAX(0,N1632-F1632-I1632)</x:f>
        <x:v>0</x:v>
      </x:c>
      <x:c r="Q1632" s="7" t="n">
        <x:f>MAX(0,G1632+J1632-P1632)</x:f>
        <x:v>0</x:v>
      </x:c>
      <x:c r="R1632" s="7" t="n">
        <x:f>M1632+MAX(0,K1632-MAX(0,P1632-G1632-J1632))</x:f>
        <x:v>38.80903490759752</x:v>
      </x:c>
      <x:c r="S1632" s="7" t="n">
        <x:f>SUM(O1632,Q1632,R1632)</x:f>
        <x:v>2138.8090349075974</x:v>
      </x:c>
      <x:c r="T1632" s="14" t="n">
        <x:f>'Inventory detail'!T506</x:f>
        <x:v>0.0478</x:v>
      </x:c>
      <x:c r="U1632" s="14" t="n">
        <x:f>'Inventory detail'!U506</x:f>
        <x:v>0.046852</x:v>
      </x:c>
      <x:c r="V1632" s="9" t="n">
        <x:f>O1632*T1632</x:f>
        <x:v>100.38000000000001</x:v>
      </x:c>
      <x:c r="W1632" s="9" t="n">
        <x:f>Q1632*T1632</x:f>
        <x:v>0</x:v>
      </x:c>
      <x:c r="X1632" s="9" t="n">
        <x:f>R1632*T1632</x:f>
        <x:v>1.8550718685831615</x:v>
      </x:c>
      <x:c r="Y1632" s="9" t="n">
        <x:f>S1632*T1632</x:f>
        <x:v>102.23507186858316</x:v>
      </x:c>
      <x:c r="Z1632" s="9" t="n">
        <x:f>IF(ISNUMBER(U1632),S1632*(U1632-T1632),"n.a.")</x:f>
        <x:v>-2.0275909650924118</x:v>
      </x:c>
      <x:c r="AA1632" s="9" t="n">
        <x:f>IF(ISNUMBER(U1632),Y1632,0)</x:f>
        <x:v>102.23507186858316</x:v>
      </x:c>
      <x:c r="AB1632" s="7" t="n">
        <x:f>MAX(0,L1632-SUM(F1632:K1632))</x:f>
        <x:v>0</x:v>
      </x:c>
    </x:row>
    <x:row r="1633" ht="22" customHeight="1">
      <x:c r="A1633" s="18" t="n">
        <x:f>Summary!D$41</x:f>
        <x:v>46357</x:v>
      </x:c>
      <x:c r="B1633" s="2" t="str">
        <x:f>'Inventory detail'!A507</x:f>
        <x:v>COIL</x:v>
      </x:c>
      <x:c r="C1633" s="2" t="str">
        <x:f>'Inventory detail'!B507</x:f>
        <x:v>30</x:v>
      </x:c>
      <x:c r="D1633" s="2" t="str">
        <x:f>'Inventory detail'!C507</x:f>
        <x:v>14CLR12-4</x:v>
      </x:c>
      <x:c r="E1633" s="10" t="n">
        <x:f>A507</x:f>
        <x:v>46327</x:v>
      </x:c>
      <x:c r="F1633" s="7" t="n">
        <x:f>O507</x:f>
        <x:v>2100</x:v>
      </x:c>
      <x:c r="G1633" s="7" t="n">
        <x:f>Q507</x:f>
        <x:v>0</x:v>
      </x:c>
      <x:c r="H1633" s="7" t="n">
        <x:f>R507</x:f>
        <x:v>486.652977412731</x:v>
      </x:c>
      <x:c r="I1633" s="7" t="n">
        <x:f>SUMIFS('PO detail'!$W$777:$W$777,'PO detail'!$V$777:$V$777,"&gt;="&amp;E1633,'PO detail'!$V$777:$V$777,"&lt;"&amp;A1633)</x:f>
        <x:v>0</x:v>
      </x:c>
      <x:c r="J1633" s="7" t="n">
        <x:f>SUMIFS('PO detail'!$X$777:$X$777,'PO detail'!$V$777:$V$777,"&gt;="&amp;E1633,'PO detail'!$V$777:$V$777,"&lt;"&amp;A1633)</x:f>
        <x:v>0</x:v>
      </x:c>
      <x:c r="K1633" s="7" t="n">
        <x:f>SUMIFS('PO detail'!$Y$777:$Y$777,'PO detail'!$V$777:$V$777,"&gt;="&amp;E1633,'PO detail'!$V$777:$V$777,"&lt;"&amp;A1633)</x:f>
        <x:v>0</x:v>
      </x:c>
      <x:c r="L1633" s="7" t="n">
        <x:f>'Inventory detail'!F507*Summary!$K$5*(A1633-E1633)/Summary!$K$6</x:f>
        <x:v>147.84394250513347</x:v>
      </x:c>
      <x:c r="M1633" s="7" t="n">
        <x:f>MAX(0,H1633-L1633)</x:f>
        <x:v>338.8090349075975</x:v>
      </x:c>
      <x:c r="N1633" s="7" t="n">
        <x:f>MAX(0,L1633-H1633)</x:f>
        <x:v>0</x:v>
      </x:c>
      <x:c r="O1633" s="7" t="n">
        <x:f>MAX(0,F1633+I1633-N1633)</x:f>
        <x:v>2100</x:v>
      </x:c>
      <x:c r="P1633" s="7" t="n">
        <x:f>MAX(0,N1633-F1633-I1633)</x:f>
        <x:v>0</x:v>
      </x:c>
      <x:c r="Q1633" s="7" t="n">
        <x:f>MAX(0,G1633+J1633-P1633)</x:f>
        <x:v>0</x:v>
      </x:c>
      <x:c r="R1633" s="7" t="n">
        <x:f>M1633+MAX(0,K1633-MAX(0,P1633-G1633-J1633))</x:f>
        <x:v>338.8090349075975</x:v>
      </x:c>
      <x:c r="S1633" s="7" t="n">
        <x:f>SUM(O1633,Q1633,R1633)</x:f>
        <x:v>2438.8090349075974</x:v>
      </x:c>
      <x:c r="T1633" s="14" t="n">
        <x:f>'Inventory detail'!T507</x:f>
        <x:v>0.09179999999999999</x:v>
      </x:c>
      <x:c r="U1633" s="14" t="n">
        <x:f>'Inventory detail'!U507</x:f>
        <x:v>0.089947</x:v>
      </x:c>
      <x:c r="V1633" s="9" t="n">
        <x:f>O1633*T1633</x:f>
        <x:v>192.77999999999997</x:v>
      </x:c>
      <x:c r="W1633" s="9" t="n">
        <x:f>Q1633*T1633</x:f>
        <x:v>0</x:v>
      </x:c>
      <x:c r="X1633" s="9" t="n">
        <x:f>R1633*T1633</x:f>
        <x:v>31.102669404517446</x:v>
      </x:c>
      <x:c r="Y1633" s="9" t="n">
        <x:f>S1633*T1633</x:f>
        <x:v>223.88266940451743</x:v>
      </x:c>
      <x:c r="Z1633" s="9" t="n">
        <x:f>IF(ISNUMBER(U1633),S1633*(U1633-T1633),"n.a.")</x:f>
        <x:v>-4.519113141683762</x:v>
      </x:c>
      <x:c r="AA1633" s="9" t="n">
        <x:f>IF(ISNUMBER(U1633),Y1633,0)</x:f>
        <x:v>223.88266940451743</x:v>
      </x:c>
      <x:c r="AB1633" s="7" t="n">
        <x:f>MAX(0,L1633-SUM(F1633:K1633))</x:f>
        <x:v>0</x:v>
      </x:c>
    </x:row>
    <x:row r="1634" ht="22" customHeight="1">
      <x:c r="A1634" s="18" t="n">
        <x:f>Summary!D$41</x:f>
        <x:v>46357</x:v>
      </x:c>
      <x:c r="B1634" s="2" t="str">
        <x:f>'Inventory detail'!A508</x:f>
        <x:v>COIL</x:v>
      </x:c>
      <x:c r="C1634" s="2" t="str">
        <x:f>'Inventory detail'!B508</x:f>
        <x:v>30</x:v>
      </x:c>
      <x:c r="D1634" s="2" t="str">
        <x:f>'Inventory detail'!C508</x:f>
        <x:v>18NAV12-4</x:v>
      </x:c>
      <x:c r="E1634" s="10" t="n">
        <x:f>A508</x:f>
        <x:v>46327</x:v>
      </x:c>
      <x:c r="F1634" s="7" t="n">
        <x:f>O508</x:f>
        <x:v>886.652977412731</x:v>
      </x:c>
      <x:c r="G1634" s="7" t="n">
        <x:f>Q508</x:f>
        <x:v>0</x:v>
      </x:c>
      <x:c r="H1634" s="7" t="n">
        <x:f>R508</x:f>
        <x:v>0</x:v>
      </x:c>
      <x:c r="I1634" s="7" t="n">
        <x:f>SUMIFS('PO detail'!$W$822:$W$822,'PO detail'!$V$822:$V$822,"&gt;="&amp;E1634,'PO detail'!$V$822:$V$822,"&lt;"&amp;A1634)</x:f>
        <x:v>0</x:v>
      </x:c>
      <x:c r="J1634" s="7" t="n">
        <x:f>SUMIFS('PO detail'!$X$822:$X$822,'PO detail'!$V$822:$V$822,"&gt;="&amp;E1634,'PO detail'!$V$822:$V$822,"&lt;"&amp;A1634)</x:f>
        <x:v>0</x:v>
      </x:c>
      <x:c r="K1634" s="7" t="n">
        <x:f>SUMIFS('PO detail'!$Y$822:$Y$822,'PO detail'!$V$822:$V$822,"&gt;="&amp;E1634,'PO detail'!$V$822:$V$822,"&lt;"&amp;A1634)</x:f>
        <x:v>0</x:v>
      </x:c>
      <x:c r="L1634" s="7" t="n">
        <x:f>'Inventory detail'!F508*Summary!$K$5*(A1634-E1634)/Summary!$K$6</x:f>
        <x:v>147.84394250513347</x:v>
      </x:c>
      <x:c r="M1634" s="7" t="n">
        <x:f>MAX(0,H1634-L1634)</x:f>
        <x:v>0</x:v>
      </x:c>
      <x:c r="N1634" s="7" t="n">
        <x:f>MAX(0,L1634-H1634)</x:f>
        <x:v>147.84394250513347</x:v>
      </x:c>
      <x:c r="O1634" s="7" t="n">
        <x:f>MAX(0,F1634+I1634-N1634)</x:f>
        <x:v>738.8090349075976</x:v>
      </x:c>
      <x:c r="P1634" s="7" t="n">
        <x:f>MAX(0,N1634-F1634-I1634)</x:f>
        <x:v>0</x:v>
      </x:c>
      <x:c r="Q1634" s="7" t="n">
        <x:f>MAX(0,G1634+J1634-P1634)</x:f>
        <x:v>0</x:v>
      </x:c>
      <x:c r="R1634" s="7" t="n">
        <x:f>M1634+MAX(0,K1634-MAX(0,P1634-G1634-J1634))</x:f>
        <x:v>0</x:v>
      </x:c>
      <x:c r="S1634" s="7" t="n">
        <x:f>SUM(O1634,Q1634,R1634)</x:f>
        <x:v>738.8090349075976</x:v>
      </x:c>
      <x:c r="T1634" s="14" t="n">
        <x:f>'Inventory detail'!T508</x:f>
        <x:v>0.1448</x:v>
      </x:c>
      <x:c r="U1634" s="14" t="n">
        <x:f>'Inventory detail'!U508</x:f>
        <x:v>0.141882</x:v>
      </x:c>
      <x:c r="V1634" s="9" t="n">
        <x:f>O1634*T1634</x:f>
        <x:v>106.97954825462014</x:v>
      </x:c>
      <x:c r="W1634" s="9" t="n">
        <x:f>Q1634*T1634</x:f>
        <x:v>0</x:v>
      </x:c>
      <x:c r="X1634" s="9" t="n">
        <x:f>R1634*T1634</x:f>
        <x:v>0</x:v>
      </x:c>
      <x:c r="Y1634" s="9" t="n">
        <x:f>S1634*T1634</x:f>
        <x:v>106.97954825462014</x:v>
      </x:c>
      <x:c r="Z1634" s="9" t="n">
        <x:f>IF(ISNUMBER(U1634),S1634*(U1634-T1634),"n.a.")</x:f>
        <x:v>-2.155844763860373</x:v>
      </x:c>
      <x:c r="AA1634" s="9" t="n">
        <x:f>IF(ISNUMBER(U1634),Y1634,0)</x:f>
        <x:v>106.97954825462014</x:v>
      </x:c>
      <x:c r="AB1634" s="7" t="n">
        <x:f>MAX(0,L1634-SUM(F1634:K1634))</x:f>
        <x:v>0</x:v>
      </x:c>
    </x:row>
    <x:row r="1635" ht="22" customHeight="1">
      <x:c r="A1635" s="18" t="n">
        <x:f>Summary!D$41</x:f>
        <x:v>46357</x:v>
      </x:c>
      <x:c r="B1635" s="2" t="str">
        <x:f>'Inventory detail'!A509</x:f>
        <x:v>POUC</x:v>
      </x:c>
      <x:c r="C1635" s="2" t="str">
        <x:f>'Inventory detail'!B509</x:f>
        <x:v>10</x:v>
      </x:c>
      <x:c r="D1635" s="2" t="str">
        <x:f>'Inventory detail'!C509</x:f>
        <x:v>MLEG3</x:v>
      </x:c>
      <x:c r="E1635" s="10" t="n">
        <x:f>A509</x:f>
        <x:v>46327</x:v>
      </x:c>
      <x:c r="F1635" s="7" t="n">
        <x:f>O509</x:f>
        <x:v>0</x:v>
      </x:c>
      <x:c r="G1635" s="7" t="n">
        <x:f>Q509</x:f>
        <x:v>0</x:v>
      </x:c>
      <x:c r="H1635" s="7" t="n">
        <x:f>R509</x:f>
        <x:v>2386.652977412731</x:v>
      </x:c>
      <x:c r="I1635" s="7" t="n">
        <x:f>SUMIFS('PO detail'!$W$1564:$W$1564,'PO detail'!$V$1564:$V$1564,"&gt;="&amp;E1635,'PO detail'!$V$1564:$V$1564,"&lt;"&amp;A1635)</x:f>
        <x:v>0</x:v>
      </x:c>
      <x:c r="J1635" s="7" t="n">
        <x:f>SUMIFS('PO detail'!$X$1564:$X$1564,'PO detail'!$V$1564:$V$1564,"&gt;="&amp;E1635,'PO detail'!$V$1564:$V$1564,"&lt;"&amp;A1635)</x:f>
        <x:v>3000</x:v>
      </x:c>
      <x:c r="K1635" s="7" t="n">
        <x:f>SUMIFS('PO detail'!$Y$1564:$Y$1564,'PO detail'!$V$1564:$V$1564,"&gt;="&amp;E1635,'PO detail'!$V$1564:$V$1564,"&lt;"&amp;A1635)</x:f>
        <x:v>0</x:v>
      </x:c>
      <x:c r="L1635" s="7" t="n">
        <x:f>'Inventory detail'!F509*Summary!$K$5*(A1635-E1635)/Summary!$K$6</x:f>
        <x:v>147.84394250513347</x:v>
      </x:c>
      <x:c r="M1635" s="7" t="n">
        <x:f>MAX(0,H1635-L1635)</x:f>
        <x:v>2238.809034907598</x:v>
      </x:c>
      <x:c r="N1635" s="7" t="n">
        <x:f>MAX(0,L1635-H1635)</x:f>
        <x:v>0</x:v>
      </x:c>
      <x:c r="O1635" s="7" t="n">
        <x:f>MAX(0,F1635+I1635-N1635)</x:f>
        <x:v>0</x:v>
      </x:c>
      <x:c r="P1635" s="7" t="n">
        <x:f>MAX(0,N1635-F1635-I1635)</x:f>
        <x:v>0</x:v>
      </x:c>
      <x:c r="Q1635" s="7" t="n">
        <x:f>MAX(0,G1635+J1635-P1635)</x:f>
        <x:v>3000</x:v>
      </x:c>
      <x:c r="R1635" s="7" t="n">
        <x:f>M1635+MAX(0,K1635-MAX(0,P1635-G1635-J1635))</x:f>
        <x:v>2238.809034907598</x:v>
      </x:c>
      <x:c r="S1635" s="7" t="n">
        <x:f>SUM(O1635,Q1635,R1635)</x:f>
        <x:v>5238.809034907597</x:v>
      </x:c>
      <x:c r="T1635" s="14" t="n">
        <x:f>'Inventory detail'!T509</x:f>
        <x:v>0.1051</x:v>
      </x:c>
      <x:c r="U1635" s="14" t="n">
        <x:f>'Inventory detail'!U509</x:f>
        <x:v>0.154605</x:v>
      </x:c>
      <x:c r="V1635" s="9" t="n">
        <x:f>O1635*T1635</x:f>
        <x:v>0</x:v>
      </x:c>
      <x:c r="W1635" s="9" t="n">
        <x:f>Q1635*T1635</x:f>
        <x:v>315.3</x:v>
      </x:c>
      <x:c r="X1635" s="9" t="n">
        <x:f>R1635*T1635</x:f>
        <x:v>235.29882956878853</x:v>
      </x:c>
      <x:c r="Y1635" s="9" t="n">
        <x:f>S1635*T1635</x:f>
        <x:v>550.5988295687885</x:v>
      </x:c>
      <x:c r="Z1635" s="9" t="n">
        <x:f>IF(ISNUMBER(U1635),S1635*(U1635-T1635),"n.a.")</x:f>
        <x:v>259.34724127310056</x:v>
      </x:c>
      <x:c r="AA1635" s="9" t="n">
        <x:f>IF(ISNUMBER(U1635),Y1635,0)</x:f>
        <x:v>550.5988295687885</x:v>
      </x:c>
      <x:c r="AB1635" s="7" t="n">
        <x:f>MAX(0,L1635-SUM(F1635:K1635))</x:f>
        <x:v>0</x:v>
      </x:c>
    </x:row>
    <x:row r="1636" ht="22" customHeight="1">
      <x:c r="A1636" s="18" t="n">
        <x:f>Summary!D$41</x:f>
        <x:v>46357</x:v>
      </x:c>
      <x:c r="B1636" s="2" t="str">
        <x:f>'Inventory detail'!A510</x:f>
        <x:v>WIRE</x:v>
      </x:c>
      <x:c r="C1636" s="2" t="str">
        <x:f>'Inventory detail'!B510</x:f>
        <x:v>30</x:v>
      </x:c>
      <x:c r="D1636" s="2" t="str">
        <x:f>'Inventory detail'!C510</x:f>
        <x:v>DL716GOLD</x:v>
      </x:c>
      <x:c r="E1636" s="10" t="n">
        <x:f>A510</x:f>
        <x:v>46327</x:v>
      </x:c>
      <x:c r="F1636" s="7" t="n">
        <x:f>O510</x:f>
        <x:v>0</x:v>
      </x:c>
      <x:c r="G1636" s="7" t="n">
        <x:f>Q510</x:f>
        <x:v>0</x:v>
      </x:c>
      <x:c r="H1636" s="7" t="n">
        <x:f>R510</x:f>
        <x:v>486.652977412731</x:v>
      </x:c>
      <x:c r="I1636" s="7" t="n">
        <x:f>0</x:f>
        <x:v>0</x:v>
      </x:c>
      <x:c r="J1636" s="7" t="n">
        <x:f>0</x:f>
        <x:v>0</x:v>
      </x:c>
      <x:c r="K1636" s="7" t="n">
        <x:f>0</x:f>
        <x:v>0</x:v>
      </x:c>
      <x:c r="L1636" s="7" t="n">
        <x:f>'Inventory detail'!F510*Summary!$K$5*(A1636-E1636)/Summary!$K$6</x:f>
        <x:v>147.84394250513347</x:v>
      </x:c>
      <x:c r="M1636" s="7" t="n">
        <x:f>MAX(0,H1636-L1636)</x:f>
        <x:v>338.8090349075975</x:v>
      </x:c>
      <x:c r="N1636" s="7" t="n">
        <x:f>MAX(0,L1636-H1636)</x:f>
        <x:v>0</x:v>
      </x:c>
      <x:c r="O1636" s="7" t="n">
        <x:f>MAX(0,F1636+I1636-N1636)</x:f>
        <x:v>0</x:v>
      </x:c>
      <x:c r="P1636" s="7" t="n">
        <x:f>MAX(0,N1636-F1636-I1636)</x:f>
        <x:v>0</x:v>
      </x:c>
      <x:c r="Q1636" s="7" t="n">
        <x:f>MAX(0,G1636+J1636-P1636)</x:f>
        <x:v>0</x:v>
      </x:c>
      <x:c r="R1636" s="7" t="n">
        <x:f>M1636+MAX(0,K1636-MAX(0,P1636-G1636-J1636))</x:f>
        <x:v>338.8090349075975</x:v>
      </x:c>
      <x:c r="S1636" s="7" t="n">
        <x:f>SUM(O1636,Q1636,R1636)</x:f>
        <x:v>338.8090349075975</x:v>
      </x:c>
      <x:c r="T1636" s="14" t="n">
        <x:f>'Inventory detail'!T510</x:f>
        <x:v>0.0732</x:v>
      </x:c>
      <x:c r="U1636" s="14" t="n">
        <x:f>'Inventory detail'!U510</x:f>
        <x:v>0.0732</x:v>
      </x:c>
      <x:c r="V1636" s="9" t="n">
        <x:f>O1636*T1636</x:f>
        <x:v>0</x:v>
      </x:c>
      <x:c r="W1636" s="9" t="n">
        <x:f>Q1636*T1636</x:f>
        <x:v>0</x:v>
      </x:c>
      <x:c r="X1636" s="9" t="n">
        <x:f>R1636*T1636</x:f>
        <x:v>24.80082135523614</x:v>
      </x:c>
      <x:c r="Y1636" s="9" t="n">
        <x:f>S1636*T1636</x:f>
        <x:v>24.80082135523614</x:v>
      </x:c>
      <x:c r="Z1636" s="9" t="n">
        <x:f>IF(ISNUMBER(U1636),S1636*(U1636-T1636),"n.a.")</x:f>
        <x:v>0</x:v>
      </x:c>
      <x:c r="AA1636" s="9" t="n">
        <x:f>IF(ISNUMBER(U1636),Y1636,0)</x:f>
        <x:v>24.80082135523614</x:v>
      </x:c>
      <x:c r="AB1636" s="7" t="n">
        <x:f>MAX(0,L1636-SUM(F1636:K1636))</x:f>
        <x:v>0</x:v>
      </x:c>
    </x:row>
    <x:row r="1637" ht="22" customHeight="1">
      <x:c r="A1637" s="18" t="n">
        <x:f>Summary!D$41</x:f>
        <x:v>46357</x:v>
      </x:c>
      <x:c r="B1637" s="2" t="str">
        <x:f>'Inventory detail'!A511</x:f>
        <x:v>WIRE</x:v>
      </x:c>
      <x:c r="C1637" s="2" t="str">
        <x:f>'Inventory detail'!B511</x:f>
        <x:v>60</x:v>
      </x:c>
      <x:c r="D1637" s="2" t="str">
        <x:f>'Inventory detail'!C511</x:f>
        <x:v>DL114BLK</x:v>
      </x:c>
      <x:c r="E1637" s="10" t="n">
        <x:f>A511</x:f>
        <x:v>46327</x:v>
      </x:c>
      <x:c r="F1637" s="7" t="n">
        <x:f>O511</x:f>
        <x:v>0</x:v>
      </x:c>
      <x:c r="G1637" s="7" t="n">
        <x:f>Q511</x:f>
        <x:v>0</x:v>
      </x:c>
      <x:c r="H1637" s="7" t="n">
        <x:f>R511</x:f>
        <x:v>786.652977412731</x:v>
      </x:c>
      <x:c r="I1637" s="7" t="n">
        <x:f>SUMIFS('PO detail'!$W$2044:$W$2045,'PO detail'!$V$2044:$V$2045,"&gt;="&amp;E1637,'PO detail'!$V$2044:$V$2045,"&lt;"&amp;A1637)</x:f>
        <x:v>0</x:v>
      </x:c>
      <x:c r="J1637" s="7" t="n">
        <x:f>SUMIFS('PO detail'!$X$2044:$X$2045,'PO detail'!$V$2044:$V$2045,"&gt;="&amp;E1637,'PO detail'!$V$2044:$V$2045,"&lt;"&amp;A1637)</x:f>
        <x:v>0</x:v>
      </x:c>
      <x:c r="K1637" s="7" t="n">
        <x:f>SUMIFS('PO detail'!$Y$2044:$Y$2045,'PO detail'!$V$2044:$V$2045,"&gt;="&amp;E1637,'PO detail'!$V$2044:$V$2045,"&lt;"&amp;A1637)</x:f>
        <x:v>0</x:v>
      </x:c>
      <x:c r="L1637" s="7" t="n">
        <x:f>'Inventory detail'!F511*Summary!$K$5*(A1637-E1637)/Summary!$K$6</x:f>
        <x:v>147.84394250513347</x:v>
      </x:c>
      <x:c r="M1637" s="7" t="n">
        <x:f>MAX(0,H1637-L1637)</x:f>
        <x:v>638.8090349075976</x:v>
      </x:c>
      <x:c r="N1637" s="7" t="n">
        <x:f>MAX(0,L1637-H1637)</x:f>
        <x:v>0</x:v>
      </x:c>
      <x:c r="O1637" s="7" t="n">
        <x:f>MAX(0,F1637+I1637-N1637)</x:f>
        <x:v>0</x:v>
      </x:c>
      <x:c r="P1637" s="7" t="n">
        <x:f>MAX(0,N1637-F1637-I1637)</x:f>
        <x:v>0</x:v>
      </x:c>
      <x:c r="Q1637" s="7" t="n">
        <x:f>MAX(0,G1637+J1637-P1637)</x:f>
        <x:v>0</x:v>
      </x:c>
      <x:c r="R1637" s="7" t="n">
        <x:f>M1637+MAX(0,K1637-MAX(0,P1637-G1637-J1637))</x:f>
        <x:v>638.8090349075976</x:v>
      </x:c>
      <x:c r="S1637" s="7" t="n">
        <x:f>SUM(O1637,Q1637,R1637)</x:f>
        <x:v>638.8090349075976</x:v>
      </x:c>
      <x:c r="T1637" s="14" t="n">
        <x:f>'Inventory detail'!T511</x:f>
        <x:v>0.5507</x:v>
      </x:c>
      <x:c r="U1637" s="14" t="n">
        <x:f>'Inventory detail'!U511</x:f>
        <x:v>0.5507</x:v>
      </x:c>
      <x:c r="V1637" s="9" t="n">
        <x:f>O1637*T1637</x:f>
        <x:v>0</x:v>
      </x:c>
      <x:c r="W1637" s="9" t="n">
        <x:f>Q1637*T1637</x:f>
        <x:v>0</x:v>
      </x:c>
      <x:c r="X1637" s="9" t="n">
        <x:f>R1637*T1637</x:f>
        <x:v>351.792135523614</x:v>
      </x:c>
      <x:c r="Y1637" s="9" t="n">
        <x:f>S1637*T1637</x:f>
        <x:v>351.792135523614</x:v>
      </x:c>
      <x:c r="Z1637" s="9" t="n">
        <x:f>IF(ISNUMBER(U1637),S1637*(U1637-T1637),"n.a.")</x:f>
        <x:v>0</x:v>
      </x:c>
      <x:c r="AA1637" s="9" t="n">
        <x:f>IF(ISNUMBER(U1637),Y1637,0)</x:f>
        <x:v>351.792135523614</x:v>
      </x:c>
      <x:c r="AB1637" s="7" t="n">
        <x:f>MAX(0,L1637-SUM(F1637:K1637))</x:f>
        <x:v>0</x:v>
      </x:c>
    </x:row>
    <x:row r="1638" ht="22" customHeight="1">
      <x:c r="A1638" s="18" t="n">
        <x:f>Summary!D$41</x:f>
        <x:v>46357</x:v>
      </x:c>
      <x:c r="B1638" s="2" t="str">
        <x:f>'Inventory detail'!A512</x:f>
        <x:v>COIL</x:v>
      </x:c>
      <x:c r="C1638" s="2" t="str">
        <x:f>'Inventory detail'!B512</x:f>
        <x:v>10</x:v>
      </x:c>
      <x:c r="D1638" s="2" t="str">
        <x:f>'Inventory detail'!C512</x:f>
        <x:v>13CLR12-4</x:v>
      </x:c>
      <x:c r="E1638" s="10" t="n">
        <x:f>A512</x:f>
        <x:v>46327</x:v>
      </x:c>
      <x:c r="F1638" s="7" t="n">
        <x:f>O512</x:f>
        <x:v>2100</x:v>
      </x:c>
      <x:c r="G1638" s="7" t="n">
        <x:f>Q512</x:f>
        <x:v>0</x:v>
      </x:c>
      <x:c r="H1638" s="7" t="n">
        <x:f>R512</x:f>
        <x:v>792.9475154004107</x:v>
      </x:c>
      <x:c r="I1638" s="7" t="n">
        <x:f>SUMIFS('PO detail'!$W$144:$W$144,'PO detail'!$V$144:$V$144,"&gt;="&amp;E1638,'PO detail'!$V$144:$V$144,"&lt;"&amp;A1638)</x:f>
        <x:v>0</x:v>
      </x:c>
      <x:c r="J1638" s="7" t="n">
        <x:f>SUMIFS('PO detail'!$X$144:$X$144,'PO detail'!$V$144:$V$144,"&gt;="&amp;E1638,'PO detail'!$V$144:$V$144,"&lt;"&amp;A1638)</x:f>
        <x:v>0</x:v>
      </x:c>
      <x:c r="K1638" s="7" t="n">
        <x:f>SUMIFS('PO detail'!$Y$144:$Y$144,'PO detail'!$V$144:$V$144,"&gt;="&amp;E1638,'PO detail'!$V$144:$V$144,"&lt;"&amp;A1638)</x:f>
        <x:v>0</x:v>
      </x:c>
      <x:c r="L1638" s="7" t="n">
        <x:f>'Inventory detail'!F512*Summary!$K$5*(A1638-E1638)/Summary!$K$6</x:f>
        <x:v>139.6336755646817</x:v>
      </x:c>
      <x:c r="M1638" s="7" t="n">
        <x:f>MAX(0,H1638-L1638)</x:f>
        <x:v>653.3138398357289</x:v>
      </x:c>
      <x:c r="N1638" s="7" t="n">
        <x:f>MAX(0,L1638-H1638)</x:f>
        <x:v>0</x:v>
      </x:c>
      <x:c r="O1638" s="7" t="n">
        <x:f>MAX(0,F1638+I1638-N1638)</x:f>
        <x:v>2100</x:v>
      </x:c>
      <x:c r="P1638" s="7" t="n">
        <x:f>MAX(0,N1638-F1638-I1638)</x:f>
        <x:v>0</x:v>
      </x:c>
      <x:c r="Q1638" s="7" t="n">
        <x:f>MAX(0,G1638+J1638-P1638)</x:f>
        <x:v>0</x:v>
      </x:c>
      <x:c r="R1638" s="7" t="n">
        <x:f>M1638+MAX(0,K1638-MAX(0,P1638-G1638-J1638))</x:f>
        <x:v>653.3138398357289</x:v>
      </x:c>
      <x:c r="S1638" s="7" t="n">
        <x:f>SUM(O1638,Q1638,R1638)</x:f>
        <x:v>2753.3138398357287</x:v>
      </x:c>
      <x:c r="T1638" s="14" t="n">
        <x:f>'Inventory detail'!T512</x:f>
        <x:v>0.0848</x:v>
      </x:c>
      <x:c r="U1638" s="14" t="n">
        <x:f>'Inventory detail'!U512</x:f>
        <x:v>0.083096</x:v>
      </x:c>
      <x:c r="V1638" s="9" t="n">
        <x:f>O1638*T1638</x:f>
        <x:v>178.08</x:v>
      </x:c>
      <x:c r="W1638" s="9" t="n">
        <x:f>Q1638*T1638</x:f>
        <x:v>0</x:v>
      </x:c>
      <x:c r="X1638" s="9" t="n">
        <x:f>R1638*T1638</x:f>
        <x:v>55.40101361806981</x:v>
      </x:c>
      <x:c r="Y1638" s="9" t="n">
        <x:f>S1638*T1638</x:f>
        <x:v>233.4810136180698</x:v>
      </x:c>
      <x:c r="Z1638" s="9" t="n">
        <x:f>IF(ISNUMBER(U1638),S1638*(U1638-T1638),"n.a.")</x:f>
        <x:v>-4.691646783080074</x:v>
      </x:c>
      <x:c r="AA1638" s="9" t="n">
        <x:f>IF(ISNUMBER(U1638),Y1638,0)</x:f>
        <x:v>233.4810136180698</x:v>
      </x:c>
      <x:c r="AB1638" s="7" t="n">
        <x:f>MAX(0,L1638-SUM(F1638:K1638))</x:f>
        <x:v>0</x:v>
      </x:c>
    </x:row>
    <x:row r="1639" ht="22" customHeight="1">
      <x:c r="A1639" s="18" t="n">
        <x:f>Summary!D$41</x:f>
        <x:v>46357</x:v>
      </x:c>
      <x:c r="B1639" s="2" t="str">
        <x:f>'Inventory detail'!A513</x:f>
        <x:v>COIL</x:v>
      </x:c>
      <x:c r="C1639" s="2" t="str">
        <x:f>'Inventory detail'!B513</x:f>
        <x:v>10</x:v>
      </x:c>
      <x:c r="D1639" s="2" t="str">
        <x:f>'Inventory detail'!C513</x:f>
        <x:v>20BLU12-4</x:v>
      </x:c>
      <x:c r="E1639" s="10" t="n">
        <x:f>A513</x:f>
        <x:v>46327</x:v>
      </x:c>
      <x:c r="F1639" s="7" t="n">
        <x:f>O513</x:f>
        <x:v>592.9475154004107</x:v>
      </x:c>
      <x:c r="G1639" s="7" t="n">
        <x:f>Q513</x:f>
        <x:v>0</x:v>
      </x:c>
      <x:c r="H1639" s="7" t="n">
        <x:f>R513</x:f>
        <x:v>0</x:v>
      </x:c>
      <x:c r="I1639" s="7" t="n">
        <x:f>SUMIFS('PO detail'!$W$292:$W$292,'PO detail'!$V$292:$V$292,"&gt;="&amp;E1639,'PO detail'!$V$292:$V$292,"&lt;"&amp;A1639)</x:f>
        <x:v>0</x:v>
      </x:c>
      <x:c r="J1639" s="7" t="n">
        <x:f>SUMIFS('PO detail'!$X$292:$X$292,'PO detail'!$V$292:$V$292,"&gt;="&amp;E1639,'PO detail'!$V$292:$V$292,"&lt;"&amp;A1639)</x:f>
        <x:v>0</x:v>
      </x:c>
      <x:c r="K1639" s="7" t="n">
        <x:f>SUMIFS('PO detail'!$Y$292:$Y$292,'PO detail'!$V$292:$V$292,"&gt;="&amp;E1639,'PO detail'!$V$292:$V$292,"&lt;"&amp;A1639)</x:f>
        <x:v>0</x:v>
      </x:c>
      <x:c r="L1639" s="7" t="n">
        <x:f>'Inventory detail'!F513*Summary!$K$5*(A1639-E1639)/Summary!$K$6</x:f>
        <x:v>139.6336755646817</x:v>
      </x:c>
      <x:c r="M1639" s="7" t="n">
        <x:f>MAX(0,H1639-L1639)</x:f>
        <x:v>0</x:v>
      </x:c>
      <x:c r="N1639" s="7" t="n">
        <x:f>MAX(0,L1639-H1639)</x:f>
        <x:v>139.6336755646817</x:v>
      </x:c>
      <x:c r="O1639" s="7" t="n">
        <x:f>MAX(0,F1639+I1639-N1639)</x:f>
        <x:v>453.31383983572897</x:v>
      </x:c>
      <x:c r="P1639" s="7" t="n">
        <x:f>MAX(0,N1639-F1639-I1639)</x:f>
        <x:v>0</x:v>
      </x:c>
      <x:c r="Q1639" s="7" t="n">
        <x:f>MAX(0,G1639+J1639-P1639)</x:f>
        <x:v>0</x:v>
      </x:c>
      <x:c r="R1639" s="7" t="n">
        <x:f>M1639+MAX(0,K1639-MAX(0,P1639-G1639-J1639))</x:f>
        <x:v>0</x:v>
      </x:c>
      <x:c r="S1639" s="7" t="n">
        <x:f>SUM(O1639,Q1639,R1639)</x:f>
        <x:v>453.31383983572897</x:v>
      </x:c>
      <x:c r="T1639" s="14" t="n">
        <x:f>'Inventory detail'!T513</x:f>
        <x:v>0.1567</x:v>
      </x:c>
      <x:c r="U1639" s="14" t="n">
        <x:f>'Inventory detail'!U513</x:f>
        <x:v>0.1534845</x:v>
      </x:c>
      <x:c r="V1639" s="9" t="n">
        <x:f>O1639*T1639</x:f>
        <x:v>71.03427870225873</x:v>
      </x:c>
      <x:c r="W1639" s="9" t="n">
        <x:f>Q1639*T1639</x:f>
        <x:v>0</x:v>
      </x:c>
      <x:c r="X1639" s="9" t="n">
        <x:f>R1639*T1639</x:f>
        <x:v>0</x:v>
      </x:c>
      <x:c r="Y1639" s="9" t="n">
        <x:f>S1639*T1639</x:f>
        <x:v>71.03427870225873</x:v>
      </x:c>
      <x:c r="Z1639" s="9" t="n">
        <x:f>IF(ISNUMBER(U1639),S1639*(U1639-T1639),"n.a.")</x:f>
        <x:v>-1.457630651991791</x:v>
      </x:c>
      <x:c r="AA1639" s="9" t="n">
        <x:f>IF(ISNUMBER(U1639),Y1639,0)</x:f>
        <x:v>71.03427870225873</x:v>
      </x:c>
      <x:c r="AB1639" s="7" t="n">
        <x:f>MAX(0,L1639-SUM(F1639:K1639))</x:f>
        <x:v>0</x:v>
      </x:c>
    </x:row>
    <x:row r="1640" ht="22" customHeight="1">
      <x:c r="A1640" s="18" t="n">
        <x:f>Summary!D$41</x:f>
        <x:v>46357</x:v>
      </x:c>
      <x:c r="B1640" s="2" t="str">
        <x:f>'Inventory detail'!A514</x:f>
        <x:v>COIL</x:v>
      </x:c>
      <x:c r="C1640" s="2" t="str">
        <x:f>'Inventory detail'!B514</x:f>
        <x:v>30</x:v>
      </x:c>
      <x:c r="D1640" s="2" t="str">
        <x:f>'Inventory detail'!C514</x:f>
        <x:v>22CLR12-4</x:v>
      </x:c>
      <x:c r="E1640" s="10" t="n">
        <x:f>A514</x:f>
        <x:v>46327</x:v>
      </x:c>
      <x:c r="F1640" s="7" t="n">
        <x:f>O514</x:f>
        <x:v>1192.9475154004108</x:v>
      </x:c>
      <x:c r="G1640" s="7" t="n">
        <x:f>Q514</x:f>
        <x:v>0</x:v>
      </x:c>
      <x:c r="H1640" s="7" t="n">
        <x:f>R514</x:f>
        <x:v>0</x:v>
      </x:c>
      <x:c r="I1640" s="7" t="n">
        <x:f>SUMIFS('PO detail'!$W$859:$W$859,'PO detail'!$V$859:$V$859,"&gt;="&amp;E1640,'PO detail'!$V$859:$V$859,"&lt;"&amp;A1640)</x:f>
        <x:v>0</x:v>
      </x:c>
      <x:c r="J1640" s="7" t="n">
        <x:f>SUMIFS('PO detail'!$X$859:$X$859,'PO detail'!$V$859:$V$859,"&gt;="&amp;E1640,'PO detail'!$V$859:$V$859,"&lt;"&amp;A1640)</x:f>
        <x:v>0</x:v>
      </x:c>
      <x:c r="K1640" s="7" t="n">
        <x:f>SUMIFS('PO detail'!$Y$859:$Y$859,'PO detail'!$V$859:$V$859,"&gt;="&amp;E1640,'PO detail'!$V$859:$V$859,"&lt;"&amp;A1640)</x:f>
        <x:v>0</x:v>
      </x:c>
      <x:c r="L1640" s="7" t="n">
        <x:f>'Inventory detail'!F514*Summary!$K$5*(A1640-E1640)/Summary!$K$6</x:f>
        <x:v>139.6336755646817</x:v>
      </x:c>
      <x:c r="M1640" s="7" t="n">
        <x:f>MAX(0,H1640-L1640)</x:f>
        <x:v>0</x:v>
      </x:c>
      <x:c r="N1640" s="7" t="n">
        <x:f>MAX(0,L1640-H1640)</x:f>
        <x:v>139.6336755646817</x:v>
      </x:c>
      <x:c r="O1640" s="7" t="n">
        <x:f>MAX(0,F1640+I1640-N1640)</x:f>
        <x:v>1053.3138398357291</x:v>
      </x:c>
      <x:c r="P1640" s="7" t="n">
        <x:f>MAX(0,N1640-F1640-I1640)</x:f>
        <x:v>0</x:v>
      </x:c>
      <x:c r="Q1640" s="7" t="n">
        <x:f>MAX(0,G1640+J1640-P1640)</x:f>
        <x:v>0</x:v>
      </x:c>
      <x:c r="R1640" s="7" t="n">
        <x:f>M1640+MAX(0,K1640-MAX(0,P1640-G1640-J1640))</x:f>
        <x:v>0</x:v>
      </x:c>
      <x:c r="S1640" s="7" t="n">
        <x:f>SUM(O1640,Q1640,R1640)</x:f>
        <x:v>1053.3138398357291</x:v>
      </x:c>
      <x:c r="T1640" s="14" t="n">
        <x:f>'Inventory detail'!T514</x:f>
        <x:v>0.1674</x:v>
      </x:c>
      <x:c r="U1640" s="14" t="n">
        <x:f>'Inventory detail'!U514</x:f>
        <x:v>0.163982</x:v>
      </x:c>
      <x:c r="V1640" s="9" t="n">
        <x:f>O1640*T1640</x:f>
        <x:v>176.32473678850104</x:v>
      </x:c>
      <x:c r="W1640" s="9" t="n">
        <x:f>Q1640*T1640</x:f>
        <x:v>0</x:v>
      </x:c>
      <x:c r="X1640" s="9" t="n">
        <x:f>R1640*T1640</x:f>
        <x:v>0</x:v>
      </x:c>
      <x:c r="Y1640" s="9" t="n">
        <x:f>S1640*T1640</x:f>
        <x:v>176.32473678850104</x:v>
      </x:c>
      <x:c r="Z1640" s="9" t="n">
        <x:f>IF(ISNUMBER(U1640),S1640*(U1640-T1640),"n.a.")</x:f>
        <x:v>-3.600226704558527</x:v>
      </x:c>
      <x:c r="AA1640" s="9" t="n">
        <x:f>IF(ISNUMBER(U1640),Y1640,0)</x:f>
        <x:v>176.32473678850104</x:v>
      </x:c>
      <x:c r="AB1640" s="7" t="n">
        <x:f>MAX(0,L1640-SUM(F1640:K1640))</x:f>
        <x:v>0</x:v>
      </x:c>
    </x:row>
    <x:row r="1641" ht="22" customHeight="1">
      <x:c r="A1641" s="18" t="n">
        <x:f>Summary!D$41</x:f>
        <x:v>46357</x:v>
      </x:c>
      <x:c r="B1641" s="2" t="str">
        <x:f>'Inventory detail'!A515</x:f>
        <x:v>COIL</x:v>
      </x:c>
      <x:c r="C1641" s="2" t="str">
        <x:f>'Inventory detail'!B515</x:f>
        <x:v>60</x:v>
      </x:c>
      <x:c r="D1641" s="2" t="str">
        <x:f>'Inventory detail'!C515</x:f>
        <x:v>20CLR12-4</x:v>
      </x:c>
      <x:c r="E1641" s="10" t="n">
        <x:f>A515</x:f>
        <x:v>46327</x:v>
      </x:c>
      <x:c r="F1641" s="7" t="n">
        <x:f>O515</x:f>
        <x:v>0</x:v>
      </x:c>
      <x:c r="G1641" s="7" t="n">
        <x:f>Q515</x:f>
        <x:v>0</x:v>
      </x:c>
      <x:c r="H1641" s="7" t="n">
        <x:f>R515</x:f>
        <x:v>2392.947515400411</x:v>
      </x:c>
      <x:c r="I1641" s="7" t="n">
        <x:f>0</x:f>
        <x:v>0</x:v>
      </x:c>
      <x:c r="J1641" s="7" t="n">
        <x:f>0</x:f>
        <x:v>0</x:v>
      </x:c>
      <x:c r="K1641" s="7" t="n">
        <x:f>0</x:f>
        <x:v>0</x:v>
      </x:c>
      <x:c r="L1641" s="7" t="n">
        <x:f>'Inventory detail'!F515*Summary!$K$5*(A1641-E1641)/Summary!$K$6</x:f>
        <x:v>139.6336755646817</x:v>
      </x:c>
      <x:c r="M1641" s="7" t="n">
        <x:f>MAX(0,H1641-L1641)</x:f>
        <x:v>2253.313839835729</x:v>
      </x:c>
      <x:c r="N1641" s="7" t="n">
        <x:f>MAX(0,L1641-H1641)</x:f>
        <x:v>0</x:v>
      </x:c>
      <x:c r="O1641" s="7" t="n">
        <x:f>MAX(0,F1641+I1641-N1641)</x:f>
        <x:v>0</x:v>
      </x:c>
      <x:c r="P1641" s="7" t="n">
        <x:f>MAX(0,N1641-F1641-I1641)</x:f>
        <x:v>0</x:v>
      </x:c>
      <x:c r="Q1641" s="7" t="n">
        <x:f>MAX(0,G1641+J1641-P1641)</x:f>
        <x:v>0</x:v>
      </x:c>
      <x:c r="R1641" s="7" t="n">
        <x:f>M1641+MAX(0,K1641-MAX(0,P1641-G1641-J1641))</x:f>
        <x:v>2253.313839835729</x:v>
      </x:c>
      <x:c r="S1641" s="7" t="n">
        <x:f>SUM(O1641,Q1641,R1641)</x:f>
        <x:v>2253.313839835729</x:v>
      </x:c>
      <x:c r="T1641" s="14" t="n">
        <x:f>'Inventory detail'!T515</x:f>
        <x:v>0.1567</x:v>
      </x:c>
      <x:c r="U1641" s="14" t="n">
        <x:f>'Inventory detail'!U515</x:f>
        <x:v>0.1534845</x:v>
      </x:c>
      <x:c r="V1641" s="9" t="n">
        <x:f>O1641*T1641</x:f>
        <x:v>0</x:v>
      </x:c>
      <x:c r="W1641" s="9" t="n">
        <x:f>Q1641*T1641</x:f>
        <x:v>0</x:v>
      </x:c>
      <x:c r="X1641" s="9" t="n">
        <x:f>R1641*T1641</x:f>
        <x:v>353.09427870225875</x:v>
      </x:c>
      <x:c r="Y1641" s="9" t="n">
        <x:f>S1641*T1641</x:f>
        <x:v>353.09427870225875</x:v>
      </x:c>
      <x:c r="Z1641" s="9" t="n">
        <x:f>IF(ISNUMBER(U1641),S1641*(U1641-T1641),"n.a.")</x:f>
        <x:v>-7.2455306519918095</x:v>
      </x:c>
      <x:c r="AA1641" s="9" t="n">
        <x:f>IF(ISNUMBER(U1641),Y1641,0)</x:f>
        <x:v>353.09427870225875</x:v>
      </x:c>
      <x:c r="AB1641" s="7" t="n">
        <x:f>MAX(0,L1641-SUM(F1641:K1641))</x:f>
        <x:v>0</x:v>
      </x:c>
    </x:row>
    <x:row r="1642" ht="22" customHeight="1">
      <x:c r="A1642" s="18" t="n">
        <x:f>Summary!D$41</x:f>
        <x:v>46357</x:v>
      </x:c>
      <x:c r="B1642" s="2" t="str">
        <x:f>'Inventory detail'!A516</x:f>
        <x:v>COIL</x:v>
      </x:c>
      <x:c r="C1642" s="2" t="str">
        <x:f>'Inventory detail'!B516</x:f>
        <x:v>60</x:v>
      </x:c>
      <x:c r="D1642" s="2" t="str">
        <x:f>'Inventory detail'!C516</x:f>
        <x:v>30WHT12-4</x:v>
      </x:c>
      <x:c r="E1642" s="10" t="n">
        <x:f>A516</x:f>
        <x:v>46327</x:v>
      </x:c>
      <x:c r="F1642" s="7" t="n">
        <x:f>O516</x:f>
        <x:v>0</x:v>
      </x:c>
      <x:c r="G1642" s="7" t="n">
        <x:f>Q516</x:f>
        <x:v>0</x:v>
      </x:c>
      <x:c r="H1642" s="7" t="n">
        <x:f>R516</x:f>
        <x:v>1892.9475154004108</x:v>
      </x:c>
      <x:c r="I1642" s="7" t="n">
        <x:f>0</x:f>
        <x:v>0</x:v>
      </x:c>
      <x:c r="J1642" s="7" t="n">
        <x:f>0</x:f>
        <x:v>0</x:v>
      </x:c>
      <x:c r="K1642" s="7" t="n">
        <x:f>0</x:f>
        <x:v>0</x:v>
      </x:c>
      <x:c r="L1642" s="7" t="n">
        <x:f>'Inventory detail'!F516*Summary!$K$5*(A1642-E1642)/Summary!$K$6</x:f>
        <x:v>139.6336755646817</x:v>
      </x:c>
      <x:c r="M1642" s="7" t="n">
        <x:f>MAX(0,H1642-L1642)</x:f>
        <x:v>1753.3138398357291</x:v>
      </x:c>
      <x:c r="N1642" s="7" t="n">
        <x:f>MAX(0,L1642-H1642)</x:f>
        <x:v>0</x:v>
      </x:c>
      <x:c r="O1642" s="7" t="n">
        <x:f>MAX(0,F1642+I1642-N1642)</x:f>
        <x:v>0</x:v>
      </x:c>
      <x:c r="P1642" s="7" t="n">
        <x:f>MAX(0,N1642-F1642-I1642)</x:f>
        <x:v>0</x:v>
      </x:c>
      <x:c r="Q1642" s="7" t="n">
        <x:f>MAX(0,G1642+J1642-P1642)</x:f>
        <x:v>0</x:v>
      </x:c>
      <x:c r="R1642" s="7" t="n">
        <x:f>M1642+MAX(0,K1642-MAX(0,P1642-G1642-J1642))</x:f>
        <x:v>1753.3138398357291</x:v>
      </x:c>
      <x:c r="S1642" s="7" t="n">
        <x:f>SUM(O1642,Q1642,R1642)</x:f>
        <x:v>1753.3138398357291</x:v>
      </x:c>
      <x:c r="T1642" s="14" t="n">
        <x:f>'Inventory detail'!T516</x:f>
        <x:v>0.25079999999999997</x:v>
      </x:c>
      <x:c r="U1642" s="14" t="n">
        <x:f>'Inventory detail'!U516</x:f>
        <x:v>0.245752</x:v>
      </x:c>
      <x:c r="V1642" s="9" t="n">
        <x:f>O1642*T1642</x:f>
        <x:v>0</x:v>
      </x:c>
      <x:c r="W1642" s="9" t="n">
        <x:f>Q1642*T1642</x:f>
        <x:v>0</x:v>
      </x:c>
      <x:c r="X1642" s="9" t="n">
        <x:f>R1642*T1642</x:f>
        <x:v>439.73111103080083</x:v>
      </x:c>
      <x:c r="Y1642" s="9" t="n">
        <x:f>S1642*T1642</x:f>
        <x:v>439.73111103080083</x:v>
      </x:c>
      <x:c r="Z1642" s="9" t="n">
        <x:f>IF(ISNUMBER(U1642),S1642*(U1642-T1642),"n.a.")</x:f>
        <x:v>-8.850728263490707</x:v>
      </x:c>
      <x:c r="AA1642" s="9" t="n">
        <x:f>IF(ISNUMBER(U1642),Y1642,0)</x:f>
        <x:v>439.73111103080083</x:v>
      </x:c>
      <x:c r="AB1642" s="7" t="n">
        <x:f>MAX(0,L1642-SUM(F1642:K1642))</x:f>
        <x:v>0</x:v>
      </x:c>
    </x:row>
    <x:row r="1643" ht="22" customHeight="1">
      <x:c r="A1643" s="18" t="n">
        <x:f>Summary!D$41</x:f>
        <x:v>46357</x:v>
      </x:c>
      <x:c r="B1643" s="2" t="str">
        <x:f>'Inventory detail'!A517</x:f>
        <x:v>WIRE</x:v>
      </x:c>
      <x:c r="C1643" s="2" t="str">
        <x:f>'Inventory detail'!B517</x:f>
        <x:v>30</x:v>
      </x:c>
      <x:c r="D1643" s="2" t="str">
        <x:f>'Inventory detail'!C517</x:f>
        <x:v>DL001WHT</x:v>
      </x:c>
      <x:c r="E1643" s="10" t="n">
        <x:f>A517</x:f>
        <x:v>46327</x:v>
      </x:c>
      <x:c r="F1643" s="7" t="n">
        <x:f>O517</x:f>
        <x:v>0</x:v>
      </x:c>
      <x:c r="G1643" s="7" t="n">
        <x:f>Q517</x:f>
        <x:v>0</x:v>
      </x:c>
      <x:c r="H1643" s="7" t="n">
        <x:f>R517</x:f>
        <x:v>392.9475154004107</x:v>
      </x:c>
      <x:c r="I1643" s="7" t="n">
        <x:f>0</x:f>
        <x:v>0</x:v>
      </x:c>
      <x:c r="J1643" s="7" t="n">
        <x:f>0</x:f>
        <x:v>0</x:v>
      </x:c>
      <x:c r="K1643" s="7" t="n">
        <x:f>0</x:f>
        <x:v>0</x:v>
      </x:c>
      <x:c r="L1643" s="7" t="n">
        <x:f>'Inventory detail'!F517*Summary!$K$5*(A1643-E1643)/Summary!$K$6</x:f>
        <x:v>139.6336755646817</x:v>
      </x:c>
      <x:c r="M1643" s="7" t="n">
        <x:f>MAX(0,H1643-L1643)</x:f>
        <x:v>253.31383983572897</x:v>
      </x:c>
      <x:c r="N1643" s="7" t="n">
        <x:f>MAX(0,L1643-H1643)</x:f>
        <x:v>0</x:v>
      </x:c>
      <x:c r="O1643" s="7" t="n">
        <x:f>MAX(0,F1643+I1643-N1643)</x:f>
        <x:v>0</x:v>
      </x:c>
      <x:c r="P1643" s="7" t="n">
        <x:f>MAX(0,N1643-F1643-I1643)</x:f>
        <x:v>0</x:v>
      </x:c>
      <x:c r="Q1643" s="7" t="n">
        <x:f>MAX(0,G1643+J1643-P1643)</x:f>
        <x:v>0</x:v>
      </x:c>
      <x:c r="R1643" s="7" t="n">
        <x:f>M1643+MAX(0,K1643-MAX(0,P1643-G1643-J1643))</x:f>
        <x:v>253.31383983572897</x:v>
      </x:c>
      <x:c r="S1643" s="7" t="n">
        <x:f>SUM(O1643,Q1643,R1643)</x:f>
        <x:v>253.31383983572897</x:v>
      </x:c>
      <x:c r="T1643" s="14" t="n">
        <x:f>'Inventory detail'!T517</x:f>
        <x:v>0.19140000000000001</x:v>
      </x:c>
      <x:c r="U1643" s="14" t="n">
        <x:f>'Inventory detail'!U517</x:f>
        <x:v>0.19140000000000001</x:v>
      </x:c>
      <x:c r="V1643" s="9" t="n">
        <x:f>O1643*T1643</x:f>
        <x:v>0</x:v>
      </x:c>
      <x:c r="W1643" s="9" t="n">
        <x:f>Q1643*T1643</x:f>
        <x:v>0</x:v>
      </x:c>
      <x:c r="X1643" s="9" t="n">
        <x:f>R1643*T1643</x:f>
        <x:v>48.48426894455853</x:v>
      </x:c>
      <x:c r="Y1643" s="9" t="n">
        <x:f>S1643*T1643</x:f>
        <x:v>48.48426894455853</x:v>
      </x:c>
      <x:c r="Z1643" s="9" t="n">
        <x:f>IF(ISNUMBER(U1643),S1643*(U1643-T1643),"n.a.")</x:f>
        <x:v>0</x:v>
      </x:c>
      <x:c r="AA1643" s="9" t="n">
        <x:f>IF(ISNUMBER(U1643),Y1643,0)</x:f>
        <x:v>48.48426894455853</x:v>
      </x:c>
      <x:c r="AB1643" s="7" t="n">
        <x:f>MAX(0,L1643-SUM(F1643:K1643))</x:f>
        <x:v>0</x:v>
      </x:c>
    </x:row>
    <x:row r="1644" ht="22" customHeight="1">
      <x:c r="A1644" s="18" t="n">
        <x:f>Summary!D$41</x:f>
        <x:v>46357</x:v>
      </x:c>
      <x:c r="B1644" s="2" t="str">
        <x:f>'Inventory detail'!A518</x:f>
        <x:v>WIRE</x:v>
      </x:c>
      <x:c r="C1644" s="2" t="str">
        <x:f>'Inventory detail'!B518</x:f>
        <x:v>30</x:v>
      </x:c>
      <x:c r="D1644" s="2" t="str">
        <x:f>'Inventory detail'!C518</x:f>
        <x:v>DL058SIL</x:v>
      </x:c>
      <x:c r="E1644" s="10" t="n">
        <x:f>A518</x:f>
        <x:v>46327</x:v>
      </x:c>
      <x:c r="F1644" s="7" t="n">
        <x:f>O518</x:f>
        <x:v>0</x:v>
      </x:c>
      <x:c r="G1644" s="7" t="n">
        <x:f>Q518</x:f>
        <x:v>0</x:v>
      </x:c>
      <x:c r="H1644" s="7" t="n">
        <x:f>R518</x:f>
        <x:v>2992.947515400411</x:v>
      </x:c>
      <x:c r="I1644" s="7" t="n">
        <x:f>0</x:f>
        <x:v>0</x:v>
      </x:c>
      <x:c r="J1644" s="7" t="n">
        <x:f>0</x:f>
        <x:v>0</x:v>
      </x:c>
      <x:c r="K1644" s="7" t="n">
        <x:f>0</x:f>
        <x:v>0</x:v>
      </x:c>
      <x:c r="L1644" s="7" t="n">
        <x:f>'Inventory detail'!F518*Summary!$K$5*(A1644-E1644)/Summary!$K$6</x:f>
        <x:v>139.6336755646817</x:v>
      </x:c>
      <x:c r="M1644" s="7" t="n">
        <x:f>MAX(0,H1644-L1644)</x:f>
        <x:v>2853.313839835729</x:v>
      </x:c>
      <x:c r="N1644" s="7" t="n">
        <x:f>MAX(0,L1644-H1644)</x:f>
        <x:v>0</x:v>
      </x:c>
      <x:c r="O1644" s="7" t="n">
        <x:f>MAX(0,F1644+I1644-N1644)</x:f>
        <x:v>0</x:v>
      </x:c>
      <x:c r="P1644" s="7" t="n">
        <x:f>MAX(0,N1644-F1644-I1644)</x:f>
        <x:v>0</x:v>
      </x:c>
      <x:c r="Q1644" s="7" t="n">
        <x:f>MAX(0,G1644+J1644-P1644)</x:f>
        <x:v>0</x:v>
      </x:c>
      <x:c r="R1644" s="7" t="n">
        <x:f>M1644+MAX(0,K1644-MAX(0,P1644-G1644-J1644))</x:f>
        <x:v>2853.313839835729</x:v>
      </x:c>
      <x:c r="S1644" s="7" t="n">
        <x:f>SUM(O1644,Q1644,R1644)</x:f>
        <x:v>2853.313839835729</x:v>
      </x:c>
      <x:c r="T1644" s="14" t="n">
        <x:f>'Inventory detail'!T518</x:f>
        <x:v>0.1082</x:v>
      </x:c>
      <x:c r="U1644" s="14" t="n">
        <x:f>'Inventory detail'!U518</x:f>
        <x:v>0.1082</x:v>
      </x:c>
      <x:c r="V1644" s="9" t="n">
        <x:f>O1644*T1644</x:f>
        <x:v>0</x:v>
      </x:c>
      <x:c r="W1644" s="9" t="n">
        <x:f>Q1644*T1644</x:f>
        <x:v>0</x:v>
      </x:c>
      <x:c r="X1644" s="9" t="n">
        <x:f>R1644*T1644</x:f>
        <x:v>308.7285574702259</x:v>
      </x:c>
      <x:c r="Y1644" s="9" t="n">
        <x:f>S1644*T1644</x:f>
        <x:v>308.7285574702259</x:v>
      </x:c>
      <x:c r="Z1644" s="9" t="n">
        <x:f>IF(ISNUMBER(U1644),S1644*(U1644-T1644),"n.a.")</x:f>
        <x:v>0</x:v>
      </x:c>
      <x:c r="AA1644" s="9" t="n">
        <x:f>IF(ISNUMBER(U1644),Y1644,0)</x:f>
        <x:v>308.7285574702259</x:v>
      </x:c>
      <x:c r="AB1644" s="7" t="n">
        <x:f>MAX(0,L1644-SUM(F1644:K1644))</x:f>
        <x:v>0</x:v>
      </x:c>
    </x:row>
    <x:row r="1645" ht="22" customHeight="1">
      <x:c r="A1645" s="18" t="n">
        <x:f>Summary!D$41</x:f>
        <x:v>46357</x:v>
      </x:c>
      <x:c r="B1645" s="2" t="str">
        <x:f>'Inventory detail'!A519</x:f>
        <x:v>COIL</x:v>
      </x:c>
      <x:c r="C1645" s="2" t="str">
        <x:f>'Inventory detail'!B519</x:f>
        <x:v>10</x:v>
      </x:c>
      <x:c r="D1645" s="2" t="str">
        <x:f>'Inventory detail'!C519</x:f>
        <x:v>13BLK36-4</x:v>
      </x:c>
      <x:c r="E1645" s="10" t="n">
        <x:f>A519</x:f>
        <x:v>46327</x:v>
      </x:c>
      <x:c r="F1645" s="7" t="n">
        <x:f>O519</x:f>
        <x:v>799.2496098562629</x:v>
      </x:c>
      <x:c r="G1645" s="7" t="n">
        <x:f>Q519</x:f>
        <x:v>0</x:v>
      </x:c>
      <x:c r="H1645" s="7" t="n">
        <x:f>R519</x:f>
        <x:v>0</x:v>
      </x:c>
      <x:c r="I1645" s="7" t="n">
        <x:f>SUMIFS('PO detail'!$W$142:$W$143,'PO detail'!$V$142:$V$143,"&gt;="&amp;E1645,'PO detail'!$V$142:$V$143,"&lt;"&amp;A1645)</x:f>
        <x:v>0</x:v>
      </x:c>
      <x:c r="J1645" s="7" t="n">
        <x:f>SUMIFS('PO detail'!$X$142:$X$143,'PO detail'!$V$142:$V$143,"&gt;="&amp;E1645,'PO detail'!$V$142:$V$143,"&lt;"&amp;A1645)</x:f>
        <x:v>0</x:v>
      </x:c>
      <x:c r="K1645" s="7" t="n">
        <x:f>SUMIFS('PO detail'!$Y$142:$Y$143,'PO detail'!$V$142:$V$143,"&gt;="&amp;E1645,'PO detail'!$V$142:$V$143,"&lt;"&amp;A1645)</x:f>
        <x:v>0</x:v>
      </x:c>
      <x:c r="L1645" s="7" t="n">
        <x:f>'Inventory detail'!F519*Summary!$K$5*(A1645-E1645)/Summary!$K$6</x:f>
        <x:v>131.4135523613963</x:v>
      </x:c>
      <x:c r="M1645" s="7" t="n">
        <x:f>MAX(0,H1645-L1645)</x:f>
        <x:v>0</x:v>
      </x:c>
      <x:c r="N1645" s="7" t="n">
        <x:f>MAX(0,L1645-H1645)</x:f>
        <x:v>131.4135523613963</x:v>
      </x:c>
      <x:c r="O1645" s="7" t="n">
        <x:f>MAX(0,F1645+I1645-N1645)</x:f>
        <x:v>667.8360574948665</x:v>
      </x:c>
      <x:c r="P1645" s="7" t="n">
        <x:f>MAX(0,N1645-F1645-I1645)</x:f>
        <x:v>0</x:v>
      </x:c>
      <x:c r="Q1645" s="7" t="n">
        <x:f>MAX(0,G1645+J1645-P1645)</x:f>
        <x:v>0</x:v>
      </x:c>
      <x:c r="R1645" s="7" t="n">
        <x:f>M1645+MAX(0,K1645-MAX(0,P1645-G1645-J1645))</x:f>
        <x:v>0</x:v>
      </x:c>
      <x:c r="S1645" s="7" t="n">
        <x:f>SUM(O1645,Q1645,R1645)</x:f>
        <x:v>667.8360574948665</x:v>
      </x:c>
      <x:c r="T1645" s="14" t="n">
        <x:f>'Inventory detail'!T519</x:f>
        <x:v>0.2066</x:v>
      </x:c>
      <x:c r="U1645" s="14" t="n">
        <x:f>'Inventory detail'!U519</x:f>
        <x:v>0.202436</x:v>
      </x:c>
      <x:c r="V1645" s="9" t="n">
        <x:f>O1645*T1645</x:f>
        <x:v>137.97492947843944</x:v>
      </x:c>
      <x:c r="W1645" s="9" t="n">
        <x:f>Q1645*T1645</x:f>
        <x:v>0</x:v>
      </x:c>
      <x:c r="X1645" s="9" t="n">
        <x:f>R1645*T1645</x:f>
        <x:v>0</x:v>
      </x:c>
      <x:c r="Y1645" s="9" t="n">
        <x:f>S1645*T1645</x:f>
        <x:v>137.97492947843944</x:v>
      </x:c>
      <x:c r="Z1645" s="9" t="n">
        <x:f>IF(ISNUMBER(U1645),S1645*(U1645-T1645),"n.a.")</x:f>
        <x:v>-2.7808693434086247</x:v>
      </x:c>
      <x:c r="AA1645" s="9" t="n">
        <x:f>IF(ISNUMBER(U1645),Y1645,0)</x:f>
        <x:v>137.97492947843944</x:v>
      </x:c>
      <x:c r="AB1645" s="7" t="n">
        <x:f>MAX(0,L1645-SUM(F1645:K1645))</x:f>
        <x:v>0</x:v>
      </x:c>
    </x:row>
    <x:row r="1646" ht="22" customHeight="1">
      <x:c r="A1646" s="18" t="n">
        <x:f>Summary!D$41</x:f>
        <x:v>46357</x:v>
      </x:c>
      <x:c r="B1646" s="2" t="str">
        <x:f>'Inventory detail'!A520</x:f>
        <x:v>COIL</x:v>
      </x:c>
      <x:c r="C1646" s="2" t="str">
        <x:f>'Inventory detail'!B520</x:f>
        <x:v>30</x:v>
      </x:c>
      <x:c r="D1646" s="2" t="str">
        <x:f>'Inventory detail'!C520</x:f>
        <x:v>9WHT12-4</x:v>
      </x:c>
      <x:c r="E1646" s="10" t="n">
        <x:f>A520</x:f>
        <x:v>46327</x:v>
      </x:c>
      <x:c r="F1646" s="7" t="n">
        <x:f>O520</x:f>
        <x:v>2100</x:v>
      </x:c>
      <x:c r="G1646" s="7" t="n">
        <x:f>Q520</x:f>
        <x:v>0</x:v>
      </x:c>
      <x:c r="H1646" s="7" t="n">
        <x:f>R520</x:f>
        <x:v>599.2496098562629</x:v>
      </x:c>
      <x:c r="I1646" s="7" t="n">
        <x:f>SUMIFS('PO detail'!$W$1000:$W$1000,'PO detail'!$V$1000:$V$1000,"&gt;="&amp;E1646,'PO detail'!$V$1000:$V$1000,"&lt;"&amp;A1646)</x:f>
        <x:v>0</x:v>
      </x:c>
      <x:c r="J1646" s="7" t="n">
        <x:f>SUMIFS('PO detail'!$X$1000:$X$1000,'PO detail'!$V$1000:$V$1000,"&gt;="&amp;E1646,'PO detail'!$V$1000:$V$1000,"&lt;"&amp;A1646)</x:f>
        <x:v>0</x:v>
      </x:c>
      <x:c r="K1646" s="7" t="n">
        <x:f>SUMIFS('PO detail'!$Y$1000:$Y$1000,'PO detail'!$V$1000:$V$1000,"&gt;="&amp;E1646,'PO detail'!$V$1000:$V$1000,"&lt;"&amp;A1646)</x:f>
        <x:v>0</x:v>
      </x:c>
      <x:c r="L1646" s="7" t="n">
        <x:f>'Inventory detail'!F520*Summary!$K$5*(A1646-E1646)/Summary!$K$6</x:f>
        <x:v>131.4135523613963</x:v>
      </x:c>
      <x:c r="M1646" s="7" t="n">
        <x:f>MAX(0,H1646-L1646)</x:f>
        <x:v>467.8360574948665</x:v>
      </x:c>
      <x:c r="N1646" s="7" t="n">
        <x:f>MAX(0,L1646-H1646)</x:f>
        <x:v>0</x:v>
      </x:c>
      <x:c r="O1646" s="7" t="n">
        <x:f>MAX(0,F1646+I1646-N1646)</x:f>
        <x:v>2100</x:v>
      </x:c>
      <x:c r="P1646" s="7" t="n">
        <x:f>MAX(0,N1646-F1646-I1646)</x:f>
        <x:v>0</x:v>
      </x:c>
      <x:c r="Q1646" s="7" t="n">
        <x:f>MAX(0,G1646+J1646-P1646)</x:f>
        <x:v>0</x:v>
      </x:c>
      <x:c r="R1646" s="7" t="n">
        <x:f>M1646+MAX(0,K1646-MAX(0,P1646-G1646-J1646))</x:f>
        <x:v>467.8360574948665</x:v>
      </x:c>
      <x:c r="S1646" s="7" t="n">
        <x:f>SUM(O1646,Q1646,R1646)</x:f>
        <x:v>2567.8360574948665</x:v>
      </x:c>
      <x:c r="T1646" s="14" t="n">
        <x:f>'Inventory detail'!T520</x:f>
        <x:v>0.0478</x:v>
      </x:c>
      <x:c r="U1646" s="14" t="n">
        <x:f>'Inventory detail'!U520</x:f>
        <x:v>0.046852</x:v>
      </x:c>
      <x:c r="V1646" s="9" t="n">
        <x:f>O1646*T1646</x:f>
        <x:v>100.38000000000001</x:v>
      </x:c>
      <x:c r="W1646" s="9" t="n">
        <x:f>Q1646*T1646</x:f>
        <x:v>0</x:v>
      </x:c>
      <x:c r="X1646" s="9" t="n">
        <x:f>R1646*T1646</x:f>
        <x:v>22.36256354825462</x:v>
      </x:c>
      <x:c r="Y1646" s="9" t="n">
        <x:f>S1646*T1646</x:f>
        <x:v>122.74256354825462</x:v>
      </x:c>
      <x:c r="Z1646" s="9" t="n">
        <x:f>IF(ISNUMBER(U1646),S1646*(U1646-T1646),"n.a.")</x:f>
        <x:v>-2.4343085825051447</x:v>
      </x:c>
      <x:c r="AA1646" s="9" t="n">
        <x:f>IF(ISNUMBER(U1646),Y1646,0)</x:f>
        <x:v>122.74256354825462</x:v>
      </x:c>
      <x:c r="AB1646" s="7" t="n">
        <x:f>MAX(0,L1646-SUM(F1646:K1646))</x:f>
        <x:v>0</x:v>
      </x:c>
    </x:row>
    <x:row r="1647" ht="22" customHeight="1">
      <x:c r="A1647" s="18" t="n">
        <x:f>Summary!D$41</x:f>
        <x:v>46357</x:v>
      </x:c>
      <x:c r="B1647" s="2" t="str">
        <x:f>'Inventory detail'!A521</x:f>
        <x:v>COIL</x:v>
      </x:c>
      <x:c r="C1647" s="2" t="str">
        <x:f>'Inventory detail'!B521</x:f>
        <x:v>60</x:v>
      </x:c>
      <x:c r="D1647" s="2" t="str">
        <x:f>'Inventory detail'!C521</x:f>
        <x:v>18WHT36-4</x:v>
      </x:c>
      <x:c r="E1647" s="10" t="n">
        <x:f>A521</x:f>
        <x:v>46327</x:v>
      </x:c>
      <x:c r="F1647" s="7" t="n">
        <x:f>O521</x:f>
        <x:v>899.2496098562629</x:v>
      </x:c>
      <x:c r="G1647" s="7" t="n">
        <x:f>Q521</x:f>
        <x:v>0</x:v>
      </x:c>
      <x:c r="H1647" s="7" t="n">
        <x:f>R521</x:f>
        <x:v>0</x:v>
      </x:c>
      <x:c r="I1647" s="7" t="n">
        <x:f>SUMIFS('PO detail'!$W$1185:$W$1186,'PO detail'!$V$1185:$V$1186,"&gt;="&amp;E1647,'PO detail'!$V$1185:$V$1186,"&lt;"&amp;A1647)</x:f>
        <x:v>0</x:v>
      </x:c>
      <x:c r="J1647" s="7" t="n">
        <x:f>SUMIFS('PO detail'!$X$1185:$X$1186,'PO detail'!$V$1185:$V$1186,"&gt;="&amp;E1647,'PO detail'!$V$1185:$V$1186,"&lt;"&amp;A1647)</x:f>
        <x:v>0</x:v>
      </x:c>
      <x:c r="K1647" s="7" t="n">
        <x:f>SUMIFS('PO detail'!$Y$1185:$Y$1186,'PO detail'!$V$1185:$V$1186,"&gt;="&amp;E1647,'PO detail'!$V$1185:$V$1186,"&lt;"&amp;A1647)</x:f>
        <x:v>0</x:v>
      </x:c>
      <x:c r="L1647" s="7" t="n">
        <x:f>'Inventory detail'!F521*Summary!$K$5*(A1647-E1647)/Summary!$K$6</x:f>
        <x:v>131.4135523613963</x:v>
      </x:c>
      <x:c r="M1647" s="7" t="n">
        <x:f>MAX(0,H1647-L1647)</x:f>
        <x:v>0</x:v>
      </x:c>
      <x:c r="N1647" s="7" t="n">
        <x:f>MAX(0,L1647-H1647)</x:f>
        <x:v>131.4135523613963</x:v>
      </x:c>
      <x:c r="O1647" s="7" t="n">
        <x:f>MAX(0,F1647+I1647-N1647)</x:f>
        <x:v>767.8360574948665</x:v>
      </x:c>
      <x:c r="P1647" s="7" t="n">
        <x:f>MAX(0,N1647-F1647-I1647)</x:f>
        <x:v>0</x:v>
      </x:c>
      <x:c r="Q1647" s="7" t="n">
        <x:f>MAX(0,G1647+J1647-P1647)</x:f>
        <x:v>0</x:v>
      </x:c>
      <x:c r="R1647" s="7" t="n">
        <x:f>M1647+MAX(0,K1647-MAX(0,P1647-G1647-J1647))</x:f>
        <x:v>0</x:v>
      </x:c>
      <x:c r="S1647" s="7" t="n">
        <x:f>SUM(O1647,Q1647,R1647)</x:f>
        <x:v>767.8360574948665</x:v>
      </x:c>
      <x:c r="T1647" s="14" t="n">
        <x:f>'Inventory detail'!T521</x:f>
        <x:v>0.4202</x:v>
      </x:c>
      <x:c r="U1647" s="14" t="n">
        <x:f>'Inventory detail'!U521</x:f>
        <x:v>0.411723</x:v>
      </x:c>
      <x:c r="V1647" s="9" t="n">
        <x:f>O1647*T1647</x:f>
        <x:v>322.6447113593429</x:v>
      </x:c>
      <x:c r="W1647" s="9" t="n">
        <x:f>Q1647*T1647</x:f>
        <x:v>0</x:v>
      </x:c>
      <x:c r="X1647" s="9" t="n">
        <x:f>R1647*T1647</x:f>
        <x:v>0</x:v>
      </x:c>
      <x:c r="Y1647" s="9" t="n">
        <x:f>S1647*T1647</x:f>
        <x:v>322.6447113593429</x:v>
      </x:c>
      <x:c r="Z1647" s="9" t="n">
        <x:f>IF(ISNUMBER(U1647),S1647*(U1647-T1647),"n.a.")</x:f>
        <x:v>-6.508946259383992</x:v>
      </x:c>
      <x:c r="AA1647" s="9" t="n">
        <x:f>IF(ISNUMBER(U1647),Y1647,0)</x:f>
        <x:v>322.6447113593429</x:v>
      </x:c>
      <x:c r="AB1647" s="7" t="n">
        <x:f>MAX(0,L1647-SUM(F1647:K1647))</x:f>
        <x:v>0</x:v>
      </x:c>
    </x:row>
    <x:row r="1648" ht="22" customHeight="1">
      <x:c r="A1648" s="18" t="n">
        <x:f>Summary!D$41</x:f>
        <x:v>46357</x:v>
      </x:c>
      <x:c r="B1648" s="2" t="str">
        <x:f>'Inventory detail'!A522</x:f>
        <x:v>COIL</x:v>
      </x:c>
      <x:c r="C1648" s="2" t="str">
        <x:f>'Inventory detail'!B522</x:f>
        <x:v>60</x:v>
      </x:c>
      <x:c r="D1648" s="2" t="str">
        <x:f>'Inventory detail'!C522</x:f>
        <x:v>25BLK36-4</x:v>
      </x:c>
      <x:c r="E1648" s="10" t="n">
        <x:f>A522</x:f>
        <x:v>46327</x:v>
      </x:c>
      <x:c r="F1648" s="7" t="n">
        <x:f>O522</x:f>
        <x:v>0</x:v>
      </x:c>
      <x:c r="G1648" s="7" t="n">
        <x:f>Q522</x:f>
        <x:v>0</x:v>
      </x:c>
      <x:c r="H1648" s="7" t="n">
        <x:f>R522</x:f>
        <x:v>499.24960985626285</x:v>
      </x:c>
      <x:c r="I1648" s="7" t="n">
        <x:f>SUMIFS('PO detail'!$W$1238:$W$1238,'PO detail'!$V$1238:$V$1238,"&gt;="&amp;E1648,'PO detail'!$V$1238:$V$1238,"&lt;"&amp;A1648)</x:f>
        <x:v>500</x:v>
      </x:c>
      <x:c r="J1648" s="7" t="n">
        <x:f>SUMIFS('PO detail'!$X$1238:$X$1238,'PO detail'!$V$1238:$V$1238,"&gt;="&amp;E1648,'PO detail'!$V$1238:$V$1238,"&lt;"&amp;A1648)</x:f>
        <x:v>0</x:v>
      </x:c>
      <x:c r="K1648" s="7" t="n">
        <x:f>SUMIFS('PO detail'!$Y$1238:$Y$1238,'PO detail'!$V$1238:$V$1238,"&gt;="&amp;E1648,'PO detail'!$V$1238:$V$1238,"&lt;"&amp;A1648)</x:f>
        <x:v>0</x:v>
      </x:c>
      <x:c r="L1648" s="7" t="n">
        <x:f>'Inventory detail'!F522*Summary!$K$5*(A1648-E1648)/Summary!$K$6</x:f>
        <x:v>131.4135523613963</x:v>
      </x:c>
      <x:c r="M1648" s="7" t="n">
        <x:f>MAX(0,H1648-L1648)</x:f>
        <x:v>367.8360574948665</x:v>
      </x:c>
      <x:c r="N1648" s="7" t="n">
        <x:f>MAX(0,L1648-H1648)</x:f>
        <x:v>0</x:v>
      </x:c>
      <x:c r="O1648" s="7" t="n">
        <x:f>MAX(0,F1648+I1648-N1648)</x:f>
        <x:v>500</x:v>
      </x:c>
      <x:c r="P1648" s="7" t="n">
        <x:f>MAX(0,N1648-F1648-I1648)</x:f>
        <x:v>0</x:v>
      </x:c>
      <x:c r="Q1648" s="7" t="n">
        <x:f>MAX(0,G1648+J1648-P1648)</x:f>
        <x:v>0</x:v>
      </x:c>
      <x:c r="R1648" s="7" t="n">
        <x:f>M1648+MAX(0,K1648-MAX(0,P1648-G1648-J1648))</x:f>
        <x:v>367.8360574948665</x:v>
      </x:c>
      <x:c r="S1648" s="7" t="n">
        <x:f>SUM(O1648,Q1648,R1648)</x:f>
        <x:v>867.8360574948665</x:v>
      </x:c>
      <x:c r="T1648" s="14" t="n">
        <x:f>'Inventory detail'!T522</x:f>
        <x:v>0.4901</x:v>
      </x:c>
      <x:c r="U1648" s="14" t="n">
        <x:f>'Inventory detail'!U522</x:f>
        <x:v>0.4801225</x:v>
      </x:c>
      <x:c r="V1648" s="9" t="n">
        <x:f>O1648*T1648</x:f>
        <x:v>245.04999999999998</x:v>
      </x:c>
      <x:c r="W1648" s="9" t="n">
        <x:f>Q1648*T1648</x:f>
        <x:v>0</x:v>
      </x:c>
      <x:c r="X1648" s="9" t="n">
        <x:f>R1648*T1648</x:f>
        <x:v>180.27645177823408</x:v>
      </x:c>
      <x:c r="Y1648" s="9" t="n">
        <x:f>S1648*T1648</x:f>
        <x:v>425.32645177823406</x:v>
      </x:c>
      <x:c r="Z1648" s="9" t="n">
        <x:f>IF(ISNUMBER(U1648),S1648*(U1648-T1648),"n.a.")</x:f>
        <x:v>-8.658834263655006</x:v>
      </x:c>
      <x:c r="AA1648" s="9" t="n">
        <x:f>IF(ISNUMBER(U1648),Y1648,0)</x:f>
        <x:v>425.32645177823406</x:v>
      </x:c>
      <x:c r="AB1648" s="7" t="n">
        <x:f>MAX(0,L1648-SUM(F1648:K1648))</x:f>
        <x:v>0</x:v>
      </x:c>
    </x:row>
    <x:row r="1649" ht="22" customHeight="1">
      <x:c r="A1649" s="18" t="n">
        <x:f>Summary!D$41</x:f>
        <x:v>46357</x:v>
      </x:c>
      <x:c r="B1649" s="2" t="str">
        <x:f>'Inventory detail'!A523</x:f>
        <x:v>POUC</x:v>
      </x:c>
      <x:c r="C1649" s="2" t="str">
        <x:f>'Inventory detail'!B523</x:f>
        <x:v>10</x:v>
      </x:c>
      <x:c r="D1649" s="2" t="str">
        <x:f>'Inventory detail'!C523</x:f>
        <x:v>BML5</x:v>
      </x:c>
      <x:c r="E1649" s="10" t="n">
        <x:f>A523</x:f>
        <x:v>46327</x:v>
      </x:c>
      <x:c r="F1649" s="7" t="n">
        <x:f>O523</x:f>
        <x:v>0</x:v>
      </x:c>
      <x:c r="G1649" s="7" t="n">
        <x:f>Q523</x:f>
        <x:v>7899.249609856262</x:v>
      </x:c>
      <x:c r="H1649" s="7" t="n">
        <x:f>R523</x:f>
        <x:v>0</x:v>
      </x:c>
      <x:c r="I1649" s="7" t="n">
        <x:f>SUMIFS('PO detail'!$W$1454:$W$1454,'PO detail'!$V$1454:$V$1454,"&gt;="&amp;E1649,'PO detail'!$V$1454:$V$1454,"&lt;"&amp;A1649)</x:f>
        <x:v>0</x:v>
      </x:c>
      <x:c r="J1649" s="7" t="n">
        <x:f>SUMIFS('PO detail'!$X$1454:$X$1454,'PO detail'!$V$1454:$V$1454,"&gt;="&amp;E1649,'PO detail'!$V$1454:$V$1454,"&lt;"&amp;A1649)</x:f>
        <x:v>0</x:v>
      </x:c>
      <x:c r="K1649" s="7" t="n">
        <x:f>SUMIFS('PO detail'!$Y$1454:$Y$1454,'PO detail'!$V$1454:$V$1454,"&gt;="&amp;E1649,'PO detail'!$V$1454:$V$1454,"&lt;"&amp;A1649)</x:f>
        <x:v>0</x:v>
      </x:c>
      <x:c r="L1649" s="7" t="n">
        <x:f>'Inventory detail'!F523*Summary!$K$5*(A1649-E1649)/Summary!$K$6</x:f>
        <x:v>131.4135523613963</x:v>
      </x:c>
      <x:c r="M1649" s="7" t="n">
        <x:f>MAX(0,H1649-L1649)</x:f>
        <x:v>0</x:v>
      </x:c>
      <x:c r="N1649" s="7" t="n">
        <x:f>MAX(0,L1649-H1649)</x:f>
        <x:v>131.4135523613963</x:v>
      </x:c>
      <x:c r="O1649" s="7" t="n">
        <x:f>MAX(0,F1649+I1649-N1649)</x:f>
        <x:v>0</x:v>
      </x:c>
      <x:c r="P1649" s="7" t="n">
        <x:f>MAX(0,N1649-F1649-I1649)</x:f>
        <x:v>131.4135523613963</x:v>
      </x:c>
      <x:c r="Q1649" s="7" t="n">
        <x:f>MAX(0,G1649+J1649-P1649)</x:f>
        <x:v>7767.8360574948665</x:v>
      </x:c>
      <x:c r="R1649" s="7" t="n">
        <x:f>M1649+MAX(0,K1649-MAX(0,P1649-G1649-J1649))</x:f>
        <x:v>0</x:v>
      </x:c>
      <x:c r="S1649" s="7" t="n">
        <x:f>SUM(O1649,Q1649,R1649)</x:f>
        <x:v>7767.8360574948665</x:v>
      </x:c>
      <x:c r="T1649" s="14" t="n">
        <x:f>'Inventory detail'!T523</x:f>
        <x:v>0.0151</x:v>
      </x:c>
      <x:c r="U1649" s="14" t="n">
        <x:f>'Inventory detail'!U523</x:f>
        <x:v>0.0165</x:v>
      </x:c>
      <x:c r="V1649" s="9" t="n">
        <x:f>O1649*T1649</x:f>
        <x:v>0</x:v>
      </x:c>
      <x:c r="W1649" s="9" t="n">
        <x:f>Q1649*T1649</x:f>
        <x:v>117.29432446817249</x:v>
      </x:c>
      <x:c r="X1649" s="9" t="n">
        <x:f>R1649*T1649</x:f>
        <x:v>0</x:v>
      </x:c>
      <x:c r="Y1649" s="9" t="n">
        <x:f>S1649*T1649</x:f>
        <x:v>117.29432446817249</x:v>
      </x:c>
      <x:c r="Z1649" s="9" t="n">
        <x:f>IF(ISNUMBER(U1649),S1649*(U1649-T1649),"n.a.")</x:f>
        <x:v>10.874970480492815</x:v>
      </x:c>
      <x:c r="AA1649" s="9" t="n">
        <x:f>IF(ISNUMBER(U1649),Y1649,0)</x:f>
        <x:v>117.29432446817249</x:v>
      </x:c>
      <x:c r="AB1649" s="7" t="n">
        <x:f>MAX(0,L1649-SUM(F1649:K1649))</x:f>
        <x:v>0</x:v>
      </x:c>
    </x:row>
    <x:row r="1650" ht="22" customHeight="1">
      <x:c r="A1650" s="18" t="n">
        <x:f>Summary!D$41</x:f>
        <x:v>46357</x:v>
      </x:c>
      <x:c r="B1650" s="2" t="str">
        <x:f>'Inventory detail'!A524</x:f>
        <x:v>WIRE</x:v>
      </x:c>
      <x:c r="C1650" s="2" t="str">
        <x:f>'Inventory detail'!B524</x:f>
        <x:v>60</x:v>
      </x:c>
      <x:c r="D1650" s="2" t="str">
        <x:f>'Inventory detail'!C524</x:f>
        <x:v>DL014GOLD</x:v>
      </x:c>
      <x:c r="E1650" s="10" t="n">
        <x:f>A524</x:f>
        <x:v>46327</x:v>
      </x:c>
      <x:c r="F1650" s="7" t="n">
        <x:f>O524</x:f>
        <x:v>0</x:v>
      </x:c>
      <x:c r="G1650" s="7" t="n">
        <x:f>Q524</x:f>
        <x:v>0</x:v>
      </x:c>
      <x:c r="H1650" s="7" t="n">
        <x:f>R524</x:f>
        <x:v>0</x:v>
      </x:c>
      <x:c r="I1650" s="7" t="n">
        <x:f>0</x:f>
        <x:v>0</x:v>
      </x:c>
      <x:c r="J1650" s="7" t="n">
        <x:f>0</x:f>
        <x:v>0</x:v>
      </x:c>
      <x:c r="K1650" s="7" t="n">
        <x:f>0</x:f>
        <x:v>0</x:v>
      </x:c>
      <x:c r="L1650" s="7" t="n">
        <x:f>'Inventory detail'!F524*Summary!$K$5*(A1650-E1650)/Summary!$K$6</x:f>
        <x:v>131.4135523613963</x:v>
      </x:c>
      <x:c r="M1650" s="7" t="n">
        <x:f>MAX(0,H1650-L1650)</x:f>
        <x:v>0</x:v>
      </x:c>
      <x:c r="N1650" s="7" t="n">
        <x:f>MAX(0,L1650-H1650)</x:f>
        <x:v>131.4135523613963</x:v>
      </x:c>
      <x:c r="O1650" s="7" t="n">
        <x:f>MAX(0,F1650+I1650-N1650)</x:f>
        <x:v>0</x:v>
      </x:c>
      <x:c r="P1650" s="7" t="n">
        <x:f>MAX(0,N1650-F1650-I1650)</x:f>
        <x:v>131.4135523613963</x:v>
      </x:c>
      <x:c r="Q1650" s="7" t="n">
        <x:f>MAX(0,G1650+J1650-P1650)</x:f>
        <x:v>0</x:v>
      </x:c>
      <x:c r="R1650" s="7" t="n">
        <x:f>M1650+MAX(0,K1650-MAX(0,P1650-G1650-J1650))</x:f>
        <x:v>0</x:v>
      </x:c>
      <x:c r="S1650" s="7" t="n">
        <x:f>SUM(O1650,Q1650,R1650)</x:f>
        <x:v>0</x:v>
      </x:c>
      <x:c r="T1650" s="14" t="n">
        <x:f>'Inventory detail'!T524</x:f>
        <x:v>0.0363</x:v>
      </x:c>
      <x:c r="U1650" s="14" t="n">
        <x:f>'Inventory detail'!U524</x:f>
        <x:v>0.0363</x:v>
      </x:c>
      <x:c r="V1650" s="9" t="n">
        <x:f>O1650*T1650</x:f>
        <x:v>0</x:v>
      </x:c>
      <x:c r="W1650" s="9" t="n">
        <x:f>Q1650*T1650</x:f>
        <x:v>0</x:v>
      </x:c>
      <x:c r="X1650" s="9" t="n">
        <x:f>R1650*T1650</x:f>
        <x:v>0</x:v>
      </x:c>
      <x:c r="Y1650" s="9" t="n">
        <x:f>S1650*T1650</x:f>
        <x:v>0</x:v>
      </x:c>
      <x:c r="Z1650" s="9" t="n">
        <x:f>IF(ISNUMBER(U1650),S1650*(U1650-T1650),"n.a.")</x:f>
        <x:v>0</x:v>
      </x:c>
      <x:c r="AA1650" s="9" t="n">
        <x:f>IF(ISNUMBER(U1650),Y1650,0)</x:f>
        <x:v>0</x:v>
      </x:c>
      <x:c r="AB1650" s="7" t="n">
        <x:f>MAX(0,L1650-SUM(F1650:K1650))</x:f>
        <x:v>131.4135523613963</x:v>
      </x:c>
    </x:row>
    <x:row r="1651" ht="22" customHeight="1">
      <x:c r="A1651" s="18" t="n">
        <x:f>Summary!D$41</x:f>
        <x:v>46357</x:v>
      </x:c>
      <x:c r="B1651" s="2" t="str">
        <x:f>'Inventory detail'!A525</x:f>
        <x:v>COIL</x:v>
      </x:c>
      <x:c r="C1651" s="2" t="str">
        <x:f>'Inventory detail'!B525</x:f>
        <x:v>30</x:v>
      </x:c>
      <x:c r="D1651" s="2" t="str">
        <x:f>'Inventory detail'!C525</x:f>
        <x:v>28BLK36-4</x:v>
      </x:c>
      <x:c r="E1651" s="10" t="n">
        <x:f>A525</x:f>
        <x:v>46327</x:v>
      </x:c>
      <x:c r="F1651" s="7" t="n">
        <x:f>O525</x:f>
        <x:v>505.5441478439425</x:v>
      </x:c>
      <x:c r="G1651" s="7" t="n">
        <x:f>Q525</x:f>
        <x:v>0</x:v>
      </x:c>
      <x:c r="H1651" s="7" t="n">
        <x:f>R525</x:f>
        <x:v>0</x:v>
      </x:c>
      <x:c r="I1651" s="7" t="n">
        <x:f>SUMIFS('PO detail'!$W$882:$W$883,'PO detail'!$V$882:$V$883,"&gt;="&amp;E1651,'PO detail'!$V$882:$V$883,"&lt;"&amp;A1651)</x:f>
        <x:v>0</x:v>
      </x:c>
      <x:c r="J1651" s="7" t="n">
        <x:f>SUMIFS('PO detail'!$X$882:$X$883,'PO detail'!$V$882:$V$883,"&gt;="&amp;E1651,'PO detail'!$V$882:$V$883,"&lt;"&amp;A1651)</x:f>
        <x:v>0</x:v>
      </x:c>
      <x:c r="K1651" s="7" t="n">
        <x:f>SUMIFS('PO detail'!$Y$882:$Y$883,'PO detail'!$V$882:$V$883,"&gt;="&amp;E1651,'PO detail'!$V$882:$V$883,"&lt;"&amp;A1651)</x:f>
        <x:v>0</x:v>
      </x:c>
      <x:c r="L1651" s="7" t="n">
        <x:f>'Inventory detail'!F525*Summary!$K$5*(A1651-E1651)/Summary!$K$6</x:f>
        <x:v>123.20328542094455</x:v>
      </x:c>
      <x:c r="M1651" s="7" t="n">
        <x:f>MAX(0,H1651-L1651)</x:f>
        <x:v>0</x:v>
      </x:c>
      <x:c r="N1651" s="7" t="n">
        <x:f>MAX(0,L1651-H1651)</x:f>
        <x:v>123.20328542094455</x:v>
      </x:c>
      <x:c r="O1651" s="7" t="n">
        <x:f>MAX(0,F1651+I1651-N1651)</x:f>
        <x:v>382.34086242299793</x:v>
      </x:c>
      <x:c r="P1651" s="7" t="n">
        <x:f>MAX(0,N1651-F1651-I1651)</x:f>
        <x:v>0</x:v>
      </x:c>
      <x:c r="Q1651" s="7" t="n">
        <x:f>MAX(0,G1651+J1651-P1651)</x:f>
        <x:v>0</x:v>
      </x:c>
      <x:c r="R1651" s="7" t="n">
        <x:f>M1651+MAX(0,K1651-MAX(0,P1651-G1651-J1651))</x:f>
        <x:v>0</x:v>
      </x:c>
      <x:c r="S1651" s="7" t="n">
        <x:f>SUM(O1651,Q1651,R1651)</x:f>
        <x:v>382.34086242299793</x:v>
      </x:c>
      <x:c r="T1651" s="14" t="n">
        <x:f>'Inventory detail'!T525</x:f>
        <x:v>0.5282</x:v>
      </x:c>
      <x:c r="U1651" s="14" t="n">
        <x:f>'Inventory detail'!U525</x:f>
        <x:v>0.5174715</x:v>
      </x:c>
      <x:c r="V1651" s="9" t="n">
        <x:f>O1651*T1651</x:f>
        <x:v>201.9524435318275</x:v>
      </x:c>
      <x:c r="W1651" s="9" t="n">
        <x:f>Q1651*T1651</x:f>
        <x:v>0</x:v>
      </x:c>
      <x:c r="X1651" s="9" t="n">
        <x:f>R1651*T1651</x:f>
        <x:v>0</x:v>
      </x:c>
      <x:c r="Y1651" s="9" t="n">
        <x:f>S1651*T1651</x:f>
        <x:v>201.9524435318275</x:v>
      </x:c>
      <x:c r="Z1651" s="9" t="n">
        <x:f>IF(ISNUMBER(U1651),S1651*(U1651-T1651),"n.a.")</x:f>
        <x:v>-4.1019439425051445</x:v>
      </x:c>
      <x:c r="AA1651" s="9" t="n">
        <x:f>IF(ISNUMBER(U1651),Y1651,0)</x:f>
        <x:v>201.9524435318275</x:v>
      </x:c>
      <x:c r="AB1651" s="7" t="n">
        <x:f>MAX(0,L1651-SUM(F1651:K1651))</x:f>
        <x:v>0</x:v>
      </x:c>
    </x:row>
    <x:row r="1652" ht="22" customHeight="1">
      <x:c r="A1652" s="18" t="n">
        <x:f>Summary!D$41</x:f>
        <x:v>46357</x:v>
      </x:c>
      <x:c r="B1652" s="2" t="str">
        <x:f>'Inventory detail'!A526</x:f>
        <x:v>COIL</x:v>
      </x:c>
      <x:c r="C1652" s="2" t="str">
        <x:f>'Inventory detail'!B526</x:f>
        <x:v>60</x:v>
      </x:c>
      <x:c r="D1652" s="2" t="str">
        <x:f>'Inventory detail'!C526</x:f>
        <x:v>25CLR12-4</x:v>
      </x:c>
      <x:c r="E1652" s="10" t="n">
        <x:f>A526</x:f>
        <x:v>46327</x:v>
      </x:c>
      <x:c r="F1652" s="7" t="n">
        <x:f>O526</x:f>
        <x:v>705.5441478439425</x:v>
      </x:c>
      <x:c r="G1652" s="7" t="n">
        <x:f>Q526</x:f>
        <x:v>0</x:v>
      </x:c>
      <x:c r="H1652" s="7" t="n">
        <x:f>R526</x:f>
        <x:v>0</x:v>
      </x:c>
      <x:c r="I1652" s="7" t="n">
        <x:f>SUMIFS('PO detail'!$W$1239:$W$1239,'PO detail'!$V$1239:$V$1239,"&gt;="&amp;E1652,'PO detail'!$V$1239:$V$1239,"&lt;"&amp;A1652)</x:f>
        <x:v>0</x:v>
      </x:c>
      <x:c r="J1652" s="7" t="n">
        <x:f>SUMIFS('PO detail'!$X$1239:$X$1239,'PO detail'!$V$1239:$V$1239,"&gt;="&amp;E1652,'PO detail'!$V$1239:$V$1239,"&lt;"&amp;A1652)</x:f>
        <x:v>0</x:v>
      </x:c>
      <x:c r="K1652" s="7" t="n">
        <x:f>SUMIFS('PO detail'!$Y$1239:$Y$1239,'PO detail'!$V$1239:$V$1239,"&gt;="&amp;E1652,'PO detail'!$V$1239:$V$1239,"&lt;"&amp;A1652)</x:f>
        <x:v>0</x:v>
      </x:c>
      <x:c r="L1652" s="7" t="n">
        <x:f>'Inventory detail'!F526*Summary!$K$5*(A1652-E1652)/Summary!$K$6</x:f>
        <x:v>123.20328542094455</x:v>
      </x:c>
      <x:c r="M1652" s="7" t="n">
        <x:f>MAX(0,H1652-L1652)</x:f>
        <x:v>0</x:v>
      </x:c>
      <x:c r="N1652" s="7" t="n">
        <x:f>MAX(0,L1652-H1652)</x:f>
        <x:v>123.20328542094455</x:v>
      </x:c>
      <x:c r="O1652" s="7" t="n">
        <x:f>MAX(0,F1652+I1652-N1652)</x:f>
        <x:v>582.3408624229979</x:v>
      </x:c>
      <x:c r="P1652" s="7" t="n">
        <x:f>MAX(0,N1652-F1652-I1652)</x:f>
        <x:v>0</x:v>
      </x:c>
      <x:c r="Q1652" s="7" t="n">
        <x:f>MAX(0,G1652+J1652-P1652)</x:f>
        <x:v>0</x:v>
      </x:c>
      <x:c r="R1652" s="7" t="n">
        <x:f>M1652+MAX(0,K1652-MAX(0,P1652-G1652-J1652))</x:f>
        <x:v>0</x:v>
      </x:c>
      <x:c r="S1652" s="7" t="n">
        <x:f>SUM(O1652,Q1652,R1652)</x:f>
        <x:v>582.3408624229979</x:v>
      </x:c>
      <x:c r="T1652" s="14" t="n">
        <x:f>'Inventory detail'!T526</x:f>
        <x:v>0.2144</x:v>
      </x:c>
      <x:c r="U1652" s="14" t="n">
        <x:f>'Inventory detail'!U526</x:f>
        <x:v>0.2100605</x:v>
      </x:c>
      <x:c r="V1652" s="9" t="n">
        <x:f>O1652*T1652</x:f>
        <x:v>124.85388090349076</x:v>
      </x:c>
      <x:c r="W1652" s="9" t="n">
        <x:f>Q1652*T1652</x:f>
        <x:v>0</x:v>
      </x:c>
      <x:c r="X1652" s="9" t="n">
        <x:f>R1652*T1652</x:f>
        <x:v>0</x:v>
      </x:c>
      <x:c r="Y1652" s="9" t="n">
        <x:f>S1652*T1652</x:f>
        <x:v>124.85388090349076</x:v>
      </x:c>
      <x:c r="Z1652" s="9" t="n">
        <x:f>IF(ISNUMBER(U1652),S1652*(U1652-T1652),"n.a.")</x:f>
        <x:v>-2.527068172484597</x:v>
      </x:c>
      <x:c r="AA1652" s="9" t="n">
        <x:f>IF(ISNUMBER(U1652),Y1652,0)</x:f>
        <x:v>124.85388090349076</x:v>
      </x:c>
      <x:c r="AB1652" s="7" t="n">
        <x:f>MAX(0,L1652-SUM(F1652:K1652))</x:f>
        <x:v>0</x:v>
      </x:c>
    </x:row>
    <x:row r="1653" ht="22" customHeight="1">
      <x:c r="A1653" s="18" t="n">
        <x:f>Summary!D$41</x:f>
        <x:v>46357</x:v>
      </x:c>
      <x:c r="B1653" s="2" t="str">
        <x:f>'Inventory detail'!A527</x:f>
        <x:v>POUC</x:v>
      </x:c>
      <x:c r="C1653" s="2" t="str">
        <x:f>'Inventory detail'!B527</x:f>
        <x:v>10</x:v>
      </x:c>
      <x:c r="D1653" s="2" t="str">
        <x:f>'Inventory detail'!C527</x:f>
        <x:v>LET5SL</x:v>
      </x:c>
      <x:c r="E1653" s="10" t="n">
        <x:f>A527</x:f>
        <x:v>46327</x:v>
      </x:c>
      <x:c r="F1653" s="7" t="n">
        <x:f>O527</x:f>
        <x:v>500</x:v>
      </x:c>
      <x:c r="G1653" s="7" t="n">
        <x:f>Q527</x:f>
        <x:v>0</x:v>
      </x:c>
      <x:c r="H1653" s="7" t="n">
        <x:f>R527</x:f>
        <x:v>955.5441478439425</x:v>
      </x:c>
      <x:c r="I1653" s="7" t="n">
        <x:f>SUMIFS('PO detail'!$W$1516:$W$1516,'PO detail'!$V$1516:$V$1516,"&gt;="&amp;E1653,'PO detail'!$V$1516:$V$1516,"&lt;"&amp;A1653)</x:f>
        <x:v>0</x:v>
      </x:c>
      <x:c r="J1653" s="7" t="n">
        <x:f>SUMIFS('PO detail'!$X$1516:$X$1516,'PO detail'!$V$1516:$V$1516,"&gt;="&amp;E1653,'PO detail'!$V$1516:$V$1516,"&lt;"&amp;A1653)</x:f>
        <x:v>0</x:v>
      </x:c>
      <x:c r="K1653" s="7" t="n">
        <x:f>SUMIFS('PO detail'!$Y$1516:$Y$1516,'PO detail'!$V$1516:$V$1516,"&gt;="&amp;E1653,'PO detail'!$V$1516:$V$1516,"&lt;"&amp;A1653)</x:f>
        <x:v>0</x:v>
      </x:c>
      <x:c r="L1653" s="7" t="n">
        <x:f>'Inventory detail'!F527*Summary!$K$5*(A1653-E1653)/Summary!$K$6</x:f>
        <x:v>123.20328542094455</x:v>
      </x:c>
      <x:c r="M1653" s="7" t="n">
        <x:f>MAX(0,H1653-L1653)</x:f>
        <x:v>832.3408624229979</x:v>
      </x:c>
      <x:c r="N1653" s="7" t="n">
        <x:f>MAX(0,L1653-H1653)</x:f>
        <x:v>0</x:v>
      </x:c>
      <x:c r="O1653" s="7" t="n">
        <x:f>MAX(0,F1653+I1653-N1653)</x:f>
        <x:v>500</x:v>
      </x:c>
      <x:c r="P1653" s="7" t="n">
        <x:f>MAX(0,N1653-F1653-I1653)</x:f>
        <x:v>0</x:v>
      </x:c>
      <x:c r="Q1653" s="7" t="n">
        <x:f>MAX(0,G1653+J1653-P1653)</x:f>
        <x:v>0</x:v>
      </x:c>
      <x:c r="R1653" s="7" t="n">
        <x:f>M1653+MAX(0,K1653-MAX(0,P1653-G1653-J1653))</x:f>
        <x:v>832.3408624229979</x:v>
      </x:c>
      <x:c r="S1653" s="7" t="n">
        <x:f>SUM(O1653,Q1653,R1653)</x:f>
        <x:v>1332.3408624229978</x:v>
      </x:c>
      <x:c r="T1653" s="14" t="n">
        <x:f>'Inventory detail'!T527</x:f>
        <x:v>0.1429</x:v>
      </x:c>
      <x:c r="U1653" s="14" t="n">
        <x:f>'Inventory detail'!U527</x:f>
        <x:v>0.15575999999999998</x:v>
      </x:c>
      <x:c r="V1653" s="9" t="n">
        <x:f>O1653*T1653</x:f>
        <x:v>71.45</x:v>
      </x:c>
      <x:c r="W1653" s="9" t="n">
        <x:f>Q1653*T1653</x:f>
        <x:v>0</x:v>
      </x:c>
      <x:c r="X1653" s="9" t="n">
        <x:f>R1653*T1653</x:f>
        <x:v>118.9415092402464</x:v>
      </x:c>
      <x:c r="Y1653" s="9" t="n">
        <x:f>S1653*T1653</x:f>
        <x:v>190.3915092402464</x:v>
      </x:c>
      <x:c r="Z1653" s="9" t="n">
        <x:f>IF(ISNUMBER(U1653),S1653*(U1653-T1653),"n.a.")</x:f>
        <x:v>17.133903490759728</x:v>
      </x:c>
      <x:c r="AA1653" s="9" t="n">
        <x:f>IF(ISNUMBER(U1653),Y1653,0)</x:f>
        <x:v>190.3915092402464</x:v>
      </x:c>
      <x:c r="AB1653" s="7" t="n">
        <x:f>MAX(0,L1653-SUM(F1653:K1653))</x:f>
        <x:v>0</x:v>
      </x:c>
    </x:row>
    <x:row r="1654" ht="22" customHeight="1">
      <x:c r="A1654" s="18" t="n">
        <x:f>Summary!D$41</x:f>
        <x:v>46357</x:v>
      </x:c>
      <x:c r="B1654" s="2" t="str">
        <x:f>'Inventory detail'!A528</x:f>
        <x:v>WIRE</x:v>
      </x:c>
      <x:c r="C1654" s="2" t="str">
        <x:f>'Inventory detail'!B528</x:f>
        <x:v>30</x:v>
      </x:c>
      <x:c r="D1654" s="2" t="str">
        <x:f>'Inventory detail'!C528</x:f>
        <x:v>DL034GOLD</x:v>
      </x:c>
      <x:c r="E1654" s="10" t="n">
        <x:f>A528</x:f>
        <x:v>46327</x:v>
      </x:c>
      <x:c r="F1654" s="7" t="n">
        <x:f>O528</x:f>
        <x:v>0</x:v>
      </x:c>
      <x:c r="G1654" s="7" t="n">
        <x:f>Q528</x:f>
        <x:v>0</x:v>
      </x:c>
      <x:c r="H1654" s="7" t="n">
        <x:f>R528</x:f>
        <x:v>405.5441478439425</x:v>
      </x:c>
      <x:c r="I1654" s="7" t="n">
        <x:f>0</x:f>
        <x:v>0</x:v>
      </x:c>
      <x:c r="J1654" s="7" t="n">
        <x:f>0</x:f>
        <x:v>0</x:v>
      </x:c>
      <x:c r="K1654" s="7" t="n">
        <x:f>0</x:f>
        <x:v>0</x:v>
      </x:c>
      <x:c r="L1654" s="7" t="n">
        <x:f>'Inventory detail'!F528*Summary!$K$5*(A1654-E1654)/Summary!$K$6</x:f>
        <x:v>123.20328542094455</x:v>
      </x:c>
      <x:c r="M1654" s="7" t="n">
        <x:f>MAX(0,H1654-L1654)</x:f>
        <x:v>282.34086242299793</x:v>
      </x:c>
      <x:c r="N1654" s="7" t="n">
        <x:f>MAX(0,L1654-H1654)</x:f>
        <x:v>0</x:v>
      </x:c>
      <x:c r="O1654" s="7" t="n">
        <x:f>MAX(0,F1654+I1654-N1654)</x:f>
        <x:v>0</x:v>
      </x:c>
      <x:c r="P1654" s="7" t="n">
        <x:f>MAX(0,N1654-F1654-I1654)</x:f>
        <x:v>0</x:v>
      </x:c>
      <x:c r="Q1654" s="7" t="n">
        <x:f>MAX(0,G1654+J1654-P1654)</x:f>
        <x:v>0</x:v>
      </x:c>
      <x:c r="R1654" s="7" t="n">
        <x:f>M1654+MAX(0,K1654-MAX(0,P1654-G1654-J1654))</x:f>
        <x:v>282.34086242299793</x:v>
      </x:c>
      <x:c r="S1654" s="7" t="n">
        <x:f>SUM(O1654,Q1654,R1654)</x:f>
        <x:v>282.34086242299793</x:v>
      </x:c>
      <x:c r="T1654" s="14" t="n">
        <x:f>'Inventory detail'!T528</x:f>
        <x:v>0.1424</x:v>
      </x:c>
      <x:c r="U1654" s="14" t="n">
        <x:f>'Inventory detail'!U528</x:f>
        <x:v>0.1424</x:v>
      </x:c>
      <x:c r="V1654" s="9" t="n">
        <x:f>O1654*T1654</x:f>
        <x:v>0</x:v>
      </x:c>
      <x:c r="W1654" s="9" t="n">
        <x:f>Q1654*T1654</x:f>
        <x:v>0</x:v>
      </x:c>
      <x:c r="X1654" s="9" t="n">
        <x:f>R1654*T1654</x:f>
        <x:v>40.205338809034906</x:v>
      </x:c>
      <x:c r="Y1654" s="9" t="n">
        <x:f>S1654*T1654</x:f>
        <x:v>40.205338809034906</x:v>
      </x:c>
      <x:c r="Z1654" s="9" t="n">
        <x:f>IF(ISNUMBER(U1654),S1654*(U1654-T1654),"n.a.")</x:f>
        <x:v>0</x:v>
      </x:c>
      <x:c r="AA1654" s="9" t="n">
        <x:f>IF(ISNUMBER(U1654),Y1654,0)</x:f>
        <x:v>40.205338809034906</x:v>
      </x:c>
      <x:c r="AB1654" s="7" t="n">
        <x:f>MAX(0,L1654-SUM(F1654:K1654))</x:f>
        <x:v>0</x:v>
      </x:c>
    </x:row>
    <x:row r="1655" ht="22" customHeight="1">
      <x:c r="A1655" s="18" t="n">
        <x:f>Summary!D$41</x:f>
        <x:v>46357</x:v>
      </x:c>
      <x:c r="B1655" s="2" t="str">
        <x:f>'Inventory detail'!A529</x:f>
        <x:v>COIL</x:v>
      </x:c>
      <x:c r="C1655" s="2" t="str">
        <x:f>'Inventory detail'!B529</x:f>
        <x:v>10</x:v>
      </x:c>
      <x:c r="D1655" s="2" t="str">
        <x:f>'Inventory detail'!C529</x:f>
        <x:v>14RED12-4</x:v>
      </x:c>
      <x:c r="E1655" s="10" t="n">
        <x:f>A529</x:f>
        <x:v>46327</x:v>
      </x:c>
      <x:c r="F1655" s="7" t="n">
        <x:f>O529</x:f>
        <x:v>0</x:v>
      </x:c>
      <x:c r="G1655" s="7" t="n">
        <x:f>Q529</x:f>
        <x:v>0</x:v>
      </x:c>
      <x:c r="H1655" s="7" t="n">
        <x:f>R529</x:f>
        <x:v>911.8386858316222</x:v>
      </x:c>
      <x:c r="I1655" s="7" t="n">
        <x:f>0</x:f>
        <x:v>0</x:v>
      </x:c>
      <x:c r="J1655" s="7" t="n">
        <x:f>0</x:f>
        <x:v>0</x:v>
      </x:c>
      <x:c r="K1655" s="7" t="n">
        <x:f>0</x:f>
        <x:v>0</x:v>
      </x:c>
      <x:c r="L1655" s="7" t="n">
        <x:f>'Inventory detail'!F529*Summary!$K$5*(A1655-E1655)/Summary!$K$6</x:f>
        <x:v>114.99301848049281</x:v>
      </x:c>
      <x:c r="M1655" s="7" t="n">
        <x:f>MAX(0,H1655-L1655)</x:f>
        <x:v>796.8456673511295</x:v>
      </x:c>
      <x:c r="N1655" s="7" t="n">
        <x:f>MAX(0,L1655-H1655)</x:f>
        <x:v>0</x:v>
      </x:c>
      <x:c r="O1655" s="7" t="n">
        <x:f>MAX(0,F1655+I1655-N1655)</x:f>
        <x:v>0</x:v>
      </x:c>
      <x:c r="P1655" s="7" t="n">
        <x:f>MAX(0,N1655-F1655-I1655)</x:f>
        <x:v>0</x:v>
      </x:c>
      <x:c r="Q1655" s="7" t="n">
        <x:f>MAX(0,G1655+J1655-P1655)</x:f>
        <x:v>0</x:v>
      </x:c>
      <x:c r="R1655" s="7" t="n">
        <x:f>M1655+MAX(0,K1655-MAX(0,P1655-G1655-J1655))</x:f>
        <x:v>796.8456673511295</x:v>
      </x:c>
      <x:c r="S1655" s="7" t="n">
        <x:f>SUM(O1655,Q1655,R1655)</x:f>
        <x:v>796.8456673511295</x:v>
      </x:c>
      <x:c r="T1655" s="14" t="n">
        <x:f>'Inventory detail'!T529</x:f>
        <x:v>0.09179999999999999</x:v>
      </x:c>
      <x:c r="U1655" s="14" t="n">
        <x:f>'Inventory detail'!U529</x:f>
        <x:v>0.089947</x:v>
      </x:c>
      <x:c r="V1655" s="9" t="n">
        <x:f>O1655*T1655</x:f>
        <x:v>0</x:v>
      </x:c>
      <x:c r="W1655" s="9" t="n">
        <x:f>Q1655*T1655</x:f>
        <x:v>0</x:v>
      </x:c>
      <x:c r="X1655" s="9" t="n">
        <x:f>R1655*T1655</x:f>
        <x:v>73.15043226283368</x:v>
      </x:c>
      <x:c r="Y1655" s="9" t="n">
        <x:f>S1655*T1655</x:f>
        <x:v>73.15043226283368</x:v>
      </x:c>
      <x:c r="Z1655" s="9" t="n">
        <x:f>IF(ISNUMBER(U1655),S1655*(U1655-T1655),"n.a.")</x:f>
        <x:v>-1.4765550216016377</x:v>
      </x:c>
      <x:c r="AA1655" s="9" t="n">
        <x:f>IF(ISNUMBER(U1655),Y1655,0)</x:f>
        <x:v>73.15043226283368</x:v>
      </x:c>
      <x:c r="AB1655" s="7" t="n">
        <x:f>MAX(0,L1655-SUM(F1655:K1655))</x:f>
        <x:v>0</x:v>
      </x:c>
    </x:row>
    <x:row r="1656" ht="22" customHeight="1">
      <x:c r="A1656" s="18" t="n">
        <x:f>Summary!D$41</x:f>
        <x:v>46357</x:v>
      </x:c>
      <x:c r="B1656" s="2" t="str">
        <x:f>'Inventory detail'!A530</x:f>
        <x:v>COIL</x:v>
      </x:c>
      <x:c r="C1656" s="2" t="str">
        <x:f>'Inventory detail'!B530</x:f>
        <x:v>60</x:v>
      </x:c>
      <x:c r="D1656" s="2" t="str">
        <x:f>'Inventory detail'!C530</x:f>
        <x:v>16CLR12-4</x:v>
      </x:c>
      <x:c r="E1656" s="10" t="n">
        <x:f>A530</x:f>
        <x:v>46327</x:v>
      </x:c>
      <x:c r="F1656" s="7" t="n">
        <x:f>O530</x:f>
        <x:v>0</x:v>
      </x:c>
      <x:c r="G1656" s="7" t="n">
        <x:f>Q530</x:f>
        <x:v>0</x:v>
      </x:c>
      <x:c r="H1656" s="7" t="n">
        <x:f>R530</x:f>
        <x:v>311.8386858316222</x:v>
      </x:c>
      <x:c r="I1656" s="7" t="n">
        <x:f>SUMIFS('PO detail'!$W$1150:$W$1150,'PO detail'!$V$1150:$V$1150,"&gt;="&amp;E1656,'PO detail'!$V$1150:$V$1150,"&lt;"&amp;A1656)</x:f>
        <x:v>1400</x:v>
      </x:c>
      <x:c r="J1656" s="7" t="n">
        <x:f>SUMIFS('PO detail'!$X$1150:$X$1150,'PO detail'!$V$1150:$V$1150,"&gt;="&amp;E1656,'PO detail'!$V$1150:$V$1150,"&lt;"&amp;A1656)</x:f>
        <x:v>0</x:v>
      </x:c>
      <x:c r="K1656" s="7" t="n">
        <x:f>SUMIFS('PO detail'!$Y$1150:$Y$1150,'PO detail'!$V$1150:$V$1150,"&gt;="&amp;E1656,'PO detail'!$V$1150:$V$1150,"&lt;"&amp;A1656)</x:f>
        <x:v>0</x:v>
      </x:c>
      <x:c r="L1656" s="7" t="n">
        <x:f>'Inventory detail'!F530*Summary!$K$5*(A1656-E1656)/Summary!$K$6</x:f>
        <x:v>114.99301848049281</x:v>
      </x:c>
      <x:c r="M1656" s="7" t="n">
        <x:f>MAX(0,H1656-L1656)</x:f>
        <x:v>196.84566735112935</x:v>
      </x:c>
      <x:c r="N1656" s="7" t="n">
        <x:f>MAX(0,L1656-H1656)</x:f>
        <x:v>0</x:v>
      </x:c>
      <x:c r="O1656" s="7" t="n">
        <x:f>MAX(0,F1656+I1656-N1656)</x:f>
        <x:v>1400</x:v>
      </x:c>
      <x:c r="P1656" s="7" t="n">
        <x:f>MAX(0,N1656-F1656-I1656)</x:f>
        <x:v>0</x:v>
      </x:c>
      <x:c r="Q1656" s="7" t="n">
        <x:f>MAX(0,G1656+J1656-P1656)</x:f>
        <x:v>0</x:v>
      </x:c>
      <x:c r="R1656" s="7" t="n">
        <x:f>M1656+MAX(0,K1656-MAX(0,P1656-G1656-J1656))</x:f>
        <x:v>196.84566735112935</x:v>
      </x:c>
      <x:c r="S1656" s="7" t="n">
        <x:f>SUM(O1656,Q1656,R1656)</x:f>
        <x:v>1596.8456673511294</x:v>
      </x:c>
      <x:c r="T1656" s="14" t="n">
        <x:f>'Inventory detail'!T530</x:f>
        <x:v>0.11230000000000001</x:v>
      </x:c>
      <x:c r="U1656" s="14" t="n">
        <x:f>'Inventory detail'!U530</x:f>
        <x:v>0.1099475</x:v>
      </x:c>
      <x:c r="V1656" s="9" t="n">
        <x:f>O1656*T1656</x:f>
        <x:v>157.22000000000003</x:v>
      </x:c>
      <x:c r="W1656" s="9" t="n">
        <x:f>Q1656*T1656</x:f>
        <x:v>0</x:v>
      </x:c>
      <x:c r="X1656" s="9" t="n">
        <x:f>R1656*T1656</x:f>
        <x:v>22.10576844353183</x:v>
      </x:c>
      <x:c r="Y1656" s="9" t="n">
        <x:f>S1656*T1656</x:f>
        <x:v>179.32576844353184</x:v>
      </x:c>
      <x:c r="Z1656" s="9" t="n">
        <x:f>IF(ISNUMBER(U1656),S1656*(U1656-T1656),"n.a.")</x:f>
        <x:v>-3.7565794324435435</x:v>
      </x:c>
      <x:c r="AA1656" s="9" t="n">
        <x:f>IF(ISNUMBER(U1656),Y1656,0)</x:f>
        <x:v>179.32576844353184</x:v>
      </x:c>
      <x:c r="AB1656" s="7" t="n">
        <x:f>MAX(0,L1656-SUM(F1656:K1656))</x:f>
        <x:v>0</x:v>
      </x:c>
    </x:row>
    <x:row r="1657" ht="22" customHeight="1">
      <x:c r="A1657" s="18" t="n">
        <x:f>Summary!D$41</x:f>
        <x:v>46357</x:v>
      </x:c>
      <x:c r="B1657" s="2" t="str">
        <x:f>'Inventory detail'!A531</x:f>
        <x:v>COIL</x:v>
      </x:c>
      <x:c r="C1657" s="2" t="str">
        <x:f>'Inventory detail'!B531</x:f>
        <x:v>60</x:v>
      </x:c>
      <x:c r="D1657" s="2" t="str">
        <x:f>'Inventory detail'!C531</x:f>
        <x:v>28CLR12-4</x:v>
      </x:c>
      <x:c r="E1657" s="10" t="n">
        <x:f>A531</x:f>
        <x:v>46327</x:v>
      </x:c>
      <x:c r="F1657" s="7" t="n">
        <x:f>O531</x:f>
        <x:v>1211.8386858316221</x:v>
      </x:c>
      <x:c r="G1657" s="7" t="n">
        <x:f>Q531</x:f>
        <x:v>0</x:v>
      </x:c>
      <x:c r="H1657" s="7" t="n">
        <x:f>R531</x:f>
        <x:v>0</x:v>
      </x:c>
      <x:c r="I1657" s="7" t="n">
        <x:f>SUMIFS('PO detail'!$W$1260:$W$1261,'PO detail'!$V$1260:$V$1261,"&gt;="&amp;E1657,'PO detail'!$V$1260:$V$1261,"&lt;"&amp;A1657)</x:f>
        <x:v>0</x:v>
      </x:c>
      <x:c r="J1657" s="7" t="n">
        <x:f>SUMIFS('PO detail'!$X$1260:$X$1261,'PO detail'!$V$1260:$V$1261,"&gt;="&amp;E1657,'PO detail'!$V$1260:$V$1261,"&lt;"&amp;A1657)</x:f>
        <x:v>0</x:v>
      </x:c>
      <x:c r="K1657" s="7" t="n">
        <x:f>SUMIFS('PO detail'!$Y$1260:$Y$1261,'PO detail'!$V$1260:$V$1261,"&gt;="&amp;E1657,'PO detail'!$V$1260:$V$1261,"&lt;"&amp;A1657)</x:f>
        <x:v>0</x:v>
      </x:c>
      <x:c r="L1657" s="7" t="n">
        <x:f>'Inventory detail'!F531*Summary!$K$5*(A1657-E1657)/Summary!$K$6</x:f>
        <x:v>114.99301848049281</x:v>
      </x:c>
      <x:c r="M1657" s="7" t="n">
        <x:f>MAX(0,H1657-L1657)</x:f>
        <x:v>0</x:v>
      </x:c>
      <x:c r="N1657" s="7" t="n">
        <x:f>MAX(0,L1657-H1657)</x:f>
        <x:v>114.99301848049281</x:v>
      </x:c>
      <x:c r="O1657" s="7" t="n">
        <x:f>MAX(0,F1657+I1657-N1657)</x:f>
        <x:v>1096.8456673511294</x:v>
      </x:c>
      <x:c r="P1657" s="7" t="n">
        <x:f>MAX(0,N1657-F1657-I1657)</x:f>
        <x:v>0</x:v>
      </x:c>
      <x:c r="Q1657" s="7" t="n">
        <x:f>MAX(0,G1657+J1657-P1657)</x:f>
        <x:v>0</x:v>
      </x:c>
      <x:c r="R1657" s="7" t="n">
        <x:f>M1657+MAX(0,K1657-MAX(0,P1657-G1657-J1657))</x:f>
        <x:v>0</x:v>
      </x:c>
      <x:c r="S1657" s="7" t="n">
        <x:f>SUM(O1657,Q1657,R1657)</x:f>
        <x:v>1096.8456673511294</x:v>
      </x:c>
      <x:c r="T1657" s="14" t="n">
        <x:f>'Inventory detail'!T531</x:f>
        <x:v>0.2327</x:v>
      </x:c>
      <x:c r="U1657" s="14" t="n">
        <x:f>'Inventory detail'!U531</x:f>
        <x:v>0.22796149999999998</x:v>
      </x:c>
      <x:c r="V1657" s="9" t="n">
        <x:f>O1657*T1657</x:f>
        <x:v>255.23598679260778</x:v>
      </x:c>
      <x:c r="W1657" s="9" t="n">
        <x:f>Q1657*T1657</x:f>
        <x:v>0</x:v>
      </x:c>
      <x:c r="X1657" s="9" t="n">
        <x:f>R1657*T1657</x:f>
        <x:v>0</x:v>
      </x:c>
      <x:c r="Y1657" s="9" t="n">
        <x:f>S1657*T1657</x:f>
        <x:v>255.23598679260778</x:v>
      </x:c>
      <x:c r="Z1657" s="9" t="n">
        <x:f>IF(ISNUMBER(U1657),S1657*(U1657-T1657),"n.a.")</x:f>
        <x:v>-5.197403194743334</x:v>
      </x:c>
      <x:c r="AA1657" s="9" t="n">
        <x:f>IF(ISNUMBER(U1657),Y1657,0)</x:f>
        <x:v>255.23598679260778</x:v>
      </x:c>
      <x:c r="AB1657" s="7" t="n">
        <x:f>MAX(0,L1657-SUM(F1657:K1657))</x:f>
        <x:v>0</x:v>
      </x:c>
    </x:row>
    <x:row r="1658" ht="22" customHeight="1">
      <x:c r="A1658" s="18" t="n">
        <x:f>Summary!D$41</x:f>
        <x:v>46357</x:v>
      </x:c>
      <x:c r="B1658" s="2" t="str">
        <x:f>'Inventory detail'!A532</x:f>
        <x:v>COIL</x:v>
      </x:c>
      <x:c r="C1658" s="2" t="str">
        <x:f>'Inventory detail'!B532</x:f>
        <x:v>60</x:v>
      </x:c>
      <x:c r="D1658" s="2" t="str">
        <x:f>'Inventory detail'!C532</x:f>
        <x:v>28NAV12-4</x:v>
      </x:c>
      <x:c r="E1658" s="10" t="n">
        <x:f>A532</x:f>
        <x:v>46327</x:v>
      </x:c>
      <x:c r="F1658" s="7" t="n">
        <x:f>O532</x:f>
        <x:v>1200</x:v>
      </x:c>
      <x:c r="G1658" s="7" t="n">
        <x:f>Q532</x:f>
        <x:v>0</x:v>
      </x:c>
      <x:c r="H1658" s="7" t="n">
        <x:f>R532</x:f>
        <x:v>11.838685831622186</x:v>
      </x:c>
      <x:c r="I1658" s="7" t="n">
        <x:f>SUMIFS('PO detail'!$W$1262:$W$1262,'PO detail'!$V$1262:$V$1262,"&gt;="&amp;E1658,'PO detail'!$V$1262:$V$1262,"&lt;"&amp;A1658)</x:f>
        <x:v>0</x:v>
      </x:c>
      <x:c r="J1658" s="7" t="n">
        <x:f>SUMIFS('PO detail'!$X$1262:$X$1262,'PO detail'!$V$1262:$V$1262,"&gt;="&amp;E1658,'PO detail'!$V$1262:$V$1262,"&lt;"&amp;A1658)</x:f>
        <x:v>0</x:v>
      </x:c>
      <x:c r="K1658" s="7" t="n">
        <x:f>SUMIFS('PO detail'!$Y$1262:$Y$1262,'PO detail'!$V$1262:$V$1262,"&gt;="&amp;E1658,'PO detail'!$V$1262:$V$1262,"&lt;"&amp;A1658)</x:f>
        <x:v>0</x:v>
      </x:c>
      <x:c r="L1658" s="7" t="n">
        <x:f>'Inventory detail'!F532*Summary!$K$5*(A1658-E1658)/Summary!$K$6</x:f>
        <x:v>114.99301848049281</x:v>
      </x:c>
      <x:c r="M1658" s="7" t="n">
        <x:f>MAX(0,H1658-L1658)</x:f>
        <x:v>0</x:v>
      </x:c>
      <x:c r="N1658" s="7" t="n">
        <x:f>MAX(0,L1658-H1658)</x:f>
        <x:v>103.15433264887062</x:v>
      </x:c>
      <x:c r="O1658" s="7" t="n">
        <x:f>MAX(0,F1658+I1658-N1658)</x:f>
        <x:v>1096.8456673511294</x:v>
      </x:c>
      <x:c r="P1658" s="7" t="n">
        <x:f>MAX(0,N1658-F1658-I1658)</x:f>
        <x:v>0</x:v>
      </x:c>
      <x:c r="Q1658" s="7" t="n">
        <x:f>MAX(0,G1658+J1658-P1658)</x:f>
        <x:v>0</x:v>
      </x:c>
      <x:c r="R1658" s="7" t="n">
        <x:f>M1658+MAX(0,K1658-MAX(0,P1658-G1658-J1658))</x:f>
        <x:v>0</x:v>
      </x:c>
      <x:c r="S1658" s="7" t="n">
        <x:f>SUM(O1658,Q1658,R1658)</x:f>
        <x:v>1096.8456673511294</x:v>
      </x:c>
      <x:c r="T1658" s="14" t="n">
        <x:f>'Inventory detail'!T532</x:f>
        <x:v>0.2327</x:v>
      </x:c>
      <x:c r="U1658" s="14" t="n">
        <x:f>'Inventory detail'!U532</x:f>
        <x:v>0.22796149999999998</x:v>
      </x:c>
      <x:c r="V1658" s="9" t="n">
        <x:f>O1658*T1658</x:f>
        <x:v>255.23598679260778</x:v>
      </x:c>
      <x:c r="W1658" s="9" t="n">
        <x:f>Q1658*T1658</x:f>
        <x:v>0</x:v>
      </x:c>
      <x:c r="X1658" s="9" t="n">
        <x:f>R1658*T1658</x:f>
        <x:v>0</x:v>
      </x:c>
      <x:c r="Y1658" s="9" t="n">
        <x:f>S1658*T1658</x:f>
        <x:v>255.23598679260778</x:v>
      </x:c>
      <x:c r="Z1658" s="9" t="n">
        <x:f>IF(ISNUMBER(U1658),S1658*(U1658-T1658),"n.a.")</x:f>
        <x:v>-5.197403194743334</x:v>
      </x:c>
      <x:c r="AA1658" s="9" t="n">
        <x:f>IF(ISNUMBER(U1658),Y1658,0)</x:f>
        <x:v>255.23598679260778</x:v>
      </x:c>
      <x:c r="AB1658" s="7" t="n">
        <x:f>MAX(0,L1658-SUM(F1658:K1658))</x:f>
        <x:v>0</x:v>
      </x:c>
    </x:row>
    <x:row r="1659" ht="22" customHeight="1">
      <x:c r="A1659" s="18" t="n">
        <x:f>Summary!D$41</x:f>
        <x:v>46357</x:v>
      </x:c>
      <x:c r="B1659" s="2" t="str">
        <x:f>'Inventory detail'!A533</x:f>
        <x:v>POUC</x:v>
      </x:c>
      <x:c r="C1659" s="2" t="str">
        <x:f>'Inventory detail'!B533</x:f>
        <x:v>10</x:v>
      </x:c>
      <x:c r="D1659" s="2" t="str">
        <x:f>'Inventory detail'!C533</x:f>
        <x:v>MLET3</x:v>
      </x:c>
      <x:c r="E1659" s="10" t="n">
        <x:f>A533</x:f>
        <x:v>46327</x:v>
      </x:c>
      <x:c r="F1659" s="7" t="n">
        <x:f>O533</x:f>
        <x:v>11.838685831622186</x:v>
      </x:c>
      <x:c r="G1659" s="7" t="n">
        <x:f>Q533</x:f>
        <x:v>0</x:v>
      </x:c>
      <x:c r="H1659" s="7" t="n">
        <x:f>R533</x:f>
        <x:v>0</x:v>
      </x:c>
      <x:c r="I1659" s="7" t="n">
        <x:f>SUMIFS('PO detail'!$W$1566:$W$1567,'PO detail'!$V$1566:$V$1567,"&gt;="&amp;E1659,'PO detail'!$V$1566:$V$1567,"&lt;"&amp;A1659)</x:f>
        <x:v>0</x:v>
      </x:c>
      <x:c r="J1659" s="7" t="n">
        <x:f>SUMIFS('PO detail'!$X$1566:$X$1567,'PO detail'!$V$1566:$V$1567,"&gt;="&amp;E1659,'PO detail'!$V$1566:$V$1567,"&lt;"&amp;A1659)</x:f>
        <x:v>8000</x:v>
      </x:c>
      <x:c r="K1659" s="7" t="n">
        <x:f>SUMIFS('PO detail'!$Y$1566:$Y$1567,'PO detail'!$V$1566:$V$1567,"&gt;="&amp;E1659,'PO detail'!$V$1566:$V$1567,"&lt;"&amp;A1659)</x:f>
        <x:v>0</x:v>
      </x:c>
      <x:c r="L1659" s="7" t="n">
        <x:f>'Inventory detail'!F533*Summary!$K$5*(A1659-E1659)/Summary!$K$6</x:f>
        <x:v>114.99301848049281</x:v>
      </x:c>
      <x:c r="M1659" s="7" t="n">
        <x:f>MAX(0,H1659-L1659)</x:f>
        <x:v>0</x:v>
      </x:c>
      <x:c r="N1659" s="7" t="n">
        <x:f>MAX(0,L1659-H1659)</x:f>
        <x:v>114.99301848049281</x:v>
      </x:c>
      <x:c r="O1659" s="7" t="n">
        <x:f>MAX(0,F1659+I1659-N1659)</x:f>
        <x:v>0</x:v>
      </x:c>
      <x:c r="P1659" s="7" t="n">
        <x:f>MAX(0,N1659-F1659-I1659)</x:f>
        <x:v>103.15433264887062</x:v>
      </x:c>
      <x:c r="Q1659" s="7" t="n">
        <x:f>MAX(0,G1659+J1659-P1659)</x:f>
        <x:v>7896.845667351129</x:v>
      </x:c>
      <x:c r="R1659" s="7" t="n">
        <x:f>M1659+MAX(0,K1659-MAX(0,P1659-G1659-J1659))</x:f>
        <x:v>0</x:v>
      </x:c>
      <x:c r="S1659" s="7" t="n">
        <x:f>SUM(O1659,Q1659,R1659)</x:f>
        <x:v>7896.845667351129</x:v>
      </x:c>
      <x:c r="T1659" s="14" t="n">
        <x:f>'Inventory detail'!T533</x:f>
        <x:v>0.0836</x:v>
      </x:c>
      <x:c r="U1659" s="14" t="n">
        <x:f>'Inventory detail'!U533</x:f>
        <x:v>0.12276</x:v>
      </x:c>
      <x:c r="V1659" s="9" t="n">
        <x:f>O1659*T1659</x:f>
        <x:v>0</x:v>
      </x:c>
      <x:c r="W1659" s="9" t="n">
        <x:f>Q1659*T1659</x:f>
        <x:v>660.1762977905544</x:v>
      </x:c>
      <x:c r="X1659" s="9" t="n">
        <x:f>R1659*T1659</x:f>
        <x:v>0</x:v>
      </x:c>
      <x:c r="Y1659" s="9" t="n">
        <x:f>S1659*T1659</x:f>
        <x:v>660.1762977905544</x:v>
      </x:c>
      <x:c r="Z1659" s="9" t="n">
        <x:f>IF(ISNUMBER(U1659),S1659*(U1659-T1659),"n.a.")</x:f>
        <x:v>309.2404763334702</x:v>
      </x:c>
      <x:c r="AA1659" s="9" t="n">
        <x:f>IF(ISNUMBER(U1659),Y1659,0)</x:f>
        <x:v>660.1762977905544</x:v>
      </x:c>
      <x:c r="AB1659" s="7" t="n">
        <x:f>MAX(0,L1659-SUM(F1659:K1659))</x:f>
        <x:v>0</x:v>
      </x:c>
    </x:row>
    <x:row r="1660" ht="22" customHeight="1">
      <x:c r="A1660" s="18" t="n">
        <x:f>Summary!D$41</x:f>
        <x:v>46357</x:v>
      </x:c>
      <x:c r="B1660" s="2" t="str">
        <x:f>'Inventory detail'!A534</x:f>
        <x:v>WIRE</x:v>
      </x:c>
      <x:c r="C1660" s="2" t="str">
        <x:f>'Inventory detail'!B534</x:f>
        <x:v>10</x:v>
      </x:c>
      <x:c r="D1660" s="2" t="str">
        <x:f>'Inventory detail'!C534</x:f>
        <x:v>DL001GRAY</x:v>
      </x:c>
      <x:c r="E1660" s="10" t="n">
        <x:f>A534</x:f>
        <x:v>46327</x:v>
      </x:c>
      <x:c r="F1660" s="7" t="n">
        <x:f>O534</x:f>
        <x:v>3000</x:v>
      </x:c>
      <x:c r="G1660" s="7" t="n">
        <x:f>Q534</x:f>
        <x:v>0</x:v>
      </x:c>
      <x:c r="H1660" s="7" t="n">
        <x:f>R534</x:f>
        <x:v>361.8386858316222</x:v>
      </x:c>
      <x:c r="I1660" s="7" t="n">
        <x:f>SUMIFS('PO detail'!$W$1869:$W$1870,'PO detail'!$V$1869:$V$1870,"&gt;="&amp;E1660,'PO detail'!$V$1869:$V$1870,"&lt;"&amp;A1660)</x:f>
        <x:v>1000</x:v>
      </x:c>
      <x:c r="J1660" s="7" t="n">
        <x:f>SUMIFS('PO detail'!$X$1869:$X$1870,'PO detail'!$V$1869:$V$1870,"&gt;="&amp;E1660,'PO detail'!$V$1869:$V$1870,"&lt;"&amp;A1660)</x:f>
        <x:v>0</x:v>
      </x:c>
      <x:c r="K1660" s="7" t="n">
        <x:f>SUMIFS('PO detail'!$Y$1869:$Y$1870,'PO detail'!$V$1869:$V$1870,"&gt;="&amp;E1660,'PO detail'!$V$1869:$V$1870,"&lt;"&amp;A1660)</x:f>
        <x:v>0</x:v>
      </x:c>
      <x:c r="L1660" s="7" t="n">
        <x:f>'Inventory detail'!F534*Summary!$K$5*(A1660-E1660)/Summary!$K$6</x:f>
        <x:v>114.99301848049281</x:v>
      </x:c>
      <x:c r="M1660" s="7" t="n">
        <x:f>MAX(0,H1660-L1660)</x:f>
        <x:v>246.84566735112935</x:v>
      </x:c>
      <x:c r="N1660" s="7" t="n">
        <x:f>MAX(0,L1660-H1660)</x:f>
        <x:v>0</x:v>
      </x:c>
      <x:c r="O1660" s="7" t="n">
        <x:f>MAX(0,F1660+I1660-N1660)</x:f>
        <x:v>4000</x:v>
      </x:c>
      <x:c r="P1660" s="7" t="n">
        <x:f>MAX(0,N1660-F1660-I1660)</x:f>
        <x:v>0</x:v>
      </x:c>
      <x:c r="Q1660" s="7" t="n">
        <x:f>MAX(0,G1660+J1660-P1660)</x:f>
        <x:v>0</x:v>
      </x:c>
      <x:c r="R1660" s="7" t="n">
        <x:f>M1660+MAX(0,K1660-MAX(0,P1660-G1660-J1660))</x:f>
        <x:v>246.84566735112935</x:v>
      </x:c>
      <x:c r="S1660" s="7" t="n">
        <x:f>SUM(O1660,Q1660,R1660)</x:f>
        <x:v>4246.845667351129</x:v>
      </x:c>
      <x:c r="T1660" s="14" t="n">
        <x:f>'Inventory detail'!T534</x:f>
        <x:v>0.19140000000000001</x:v>
      </x:c>
      <x:c r="U1660" s="14" t="n">
        <x:f>'Inventory detail'!U534</x:f>
        <x:v>0.19140000000000001</x:v>
      </x:c>
      <x:c r="V1660" s="9" t="n">
        <x:f>O1660*T1660</x:f>
        <x:v>765.6</x:v>
      </x:c>
      <x:c r="W1660" s="9" t="n">
        <x:f>Q1660*T1660</x:f>
        <x:v>0</x:v>
      </x:c>
      <x:c r="X1660" s="9" t="n">
        <x:f>R1660*T1660</x:f>
        <x:v>47.24626073100616</x:v>
      </x:c>
      <x:c r="Y1660" s="9" t="n">
        <x:f>S1660*T1660</x:f>
        <x:v>812.8462607310062</x:v>
      </x:c>
      <x:c r="Z1660" s="9" t="n">
        <x:f>IF(ISNUMBER(U1660),S1660*(U1660-T1660),"n.a.")</x:f>
        <x:v>0</x:v>
      </x:c>
      <x:c r="AA1660" s="9" t="n">
        <x:f>IF(ISNUMBER(U1660),Y1660,0)</x:f>
        <x:v>812.8462607310062</x:v>
      </x:c>
      <x:c r="AB1660" s="7" t="n">
        <x:f>MAX(0,L1660-SUM(F1660:K1660))</x:f>
        <x:v>0</x:v>
      </x:c>
    </x:row>
    <x:row r="1661" ht="22" customHeight="1">
      <x:c r="A1661" s="18" t="n">
        <x:f>Summary!D$41</x:f>
        <x:v>46357</x:v>
      </x:c>
      <x:c r="B1661" s="2" t="str">
        <x:f>'Inventory detail'!A535</x:f>
        <x:v>WIRE</x:v>
      </x:c>
      <x:c r="C1661" s="2" t="str">
        <x:f>'Inventory detail'!B535</x:f>
        <x:v>60</x:v>
      </x:c>
      <x:c r="D1661" s="2" t="str">
        <x:f>'Inventory detail'!C535</x:f>
        <x:v>DL001GRAY</x:v>
      </x:c>
      <x:c r="E1661" s="10" t="n">
        <x:f>A535</x:f>
        <x:v>46327</x:v>
      </x:c>
      <x:c r="F1661" s="7" t="n">
        <x:f>O535</x:f>
        <x:v>0</x:v>
      </x:c>
      <x:c r="G1661" s="7" t="n">
        <x:f>Q535</x:f>
        <x:v>0</x:v>
      </x:c>
      <x:c r="H1661" s="7" t="n">
        <x:f>R535</x:f>
        <x:v>711.8386858316222</x:v>
      </x:c>
      <x:c r="I1661" s="7" t="n">
        <x:f>0</x:f>
        <x:v>0</x:v>
      </x:c>
      <x:c r="J1661" s="7" t="n">
        <x:f>0</x:f>
        <x:v>0</x:v>
      </x:c>
      <x:c r="K1661" s="7" t="n">
        <x:f>0</x:f>
        <x:v>0</x:v>
      </x:c>
      <x:c r="L1661" s="7" t="n">
        <x:f>'Inventory detail'!F535*Summary!$K$5*(A1661-E1661)/Summary!$K$6</x:f>
        <x:v>114.99301848049281</x:v>
      </x:c>
      <x:c r="M1661" s="7" t="n">
        <x:f>MAX(0,H1661-L1661)</x:f>
        <x:v>596.8456673511295</x:v>
      </x:c>
      <x:c r="N1661" s="7" t="n">
        <x:f>MAX(0,L1661-H1661)</x:f>
        <x:v>0</x:v>
      </x:c>
      <x:c r="O1661" s="7" t="n">
        <x:f>MAX(0,F1661+I1661-N1661)</x:f>
        <x:v>0</x:v>
      </x:c>
      <x:c r="P1661" s="7" t="n">
        <x:f>MAX(0,N1661-F1661-I1661)</x:f>
        <x:v>0</x:v>
      </x:c>
      <x:c r="Q1661" s="7" t="n">
        <x:f>MAX(0,G1661+J1661-P1661)</x:f>
        <x:v>0</x:v>
      </x:c>
      <x:c r="R1661" s="7" t="n">
        <x:f>M1661+MAX(0,K1661-MAX(0,P1661-G1661-J1661))</x:f>
        <x:v>596.8456673511295</x:v>
      </x:c>
      <x:c r="S1661" s="7" t="n">
        <x:f>SUM(O1661,Q1661,R1661)</x:f>
        <x:v>596.8456673511295</x:v>
      </x:c>
      <x:c r="T1661" s="14" t="n">
        <x:f>'Inventory detail'!T535</x:f>
        <x:v>0.19140000000000001</x:v>
      </x:c>
      <x:c r="U1661" s="14" t="n">
        <x:f>'Inventory detail'!U535</x:f>
        <x:v>0.19140000000000001</x:v>
      </x:c>
      <x:c r="V1661" s="9" t="n">
        <x:f>O1661*T1661</x:f>
        <x:v>0</x:v>
      </x:c>
      <x:c r="W1661" s="9" t="n">
        <x:f>Q1661*T1661</x:f>
        <x:v>0</x:v>
      </x:c>
      <x:c r="X1661" s="9" t="n">
        <x:f>R1661*T1661</x:f>
        <x:v>114.23626073100618</x:v>
      </x:c>
      <x:c r="Y1661" s="9" t="n">
        <x:f>S1661*T1661</x:f>
        <x:v>114.23626073100618</x:v>
      </x:c>
      <x:c r="Z1661" s="9" t="n">
        <x:f>IF(ISNUMBER(U1661),S1661*(U1661-T1661),"n.a.")</x:f>
        <x:v>0</x:v>
      </x:c>
      <x:c r="AA1661" s="9" t="n">
        <x:f>IF(ISNUMBER(U1661),Y1661,0)</x:f>
        <x:v>114.23626073100618</x:v>
      </x:c>
      <x:c r="AB1661" s="7" t="n">
        <x:f>MAX(0,L1661-SUM(F1661:K1661))</x:f>
        <x:v>0</x:v>
      </x:c>
    </x:row>
    <x:row r="1662" ht="22" customHeight="1">
      <x:c r="A1662" s="18" t="n">
        <x:f>Summary!D$41</x:f>
        <x:v>46357</x:v>
      </x:c>
      <x:c r="B1662" s="2" t="str">
        <x:f>'Inventory detail'!A536</x:f>
        <x:v>WIRE</x:v>
      </x:c>
      <x:c r="C1662" s="2" t="str">
        <x:f>'Inventory detail'!B536</x:f>
        <x:v>60</x:v>
      </x:c>
      <x:c r="D1662" s="2" t="str">
        <x:f>'Inventory detail'!C536</x:f>
        <x:v>DL001WHT</x:v>
      </x:c>
      <x:c r="E1662" s="10" t="n">
        <x:f>A536</x:f>
        <x:v>46327</x:v>
      </x:c>
      <x:c r="F1662" s="7" t="n">
        <x:f>O536</x:f>
        <x:v>0</x:v>
      </x:c>
      <x:c r="G1662" s="7" t="n">
        <x:f>Q536</x:f>
        <x:v>0</x:v>
      </x:c>
      <x:c r="H1662" s="7" t="n">
        <x:f>R536</x:f>
        <x:v>261.8386858316222</x:v>
      </x:c>
      <x:c r="I1662" s="7" t="n">
        <x:f>0</x:f>
        <x:v>0</x:v>
      </x:c>
      <x:c r="J1662" s="7" t="n">
        <x:f>0</x:f>
        <x:v>0</x:v>
      </x:c>
      <x:c r="K1662" s="7" t="n">
        <x:f>0</x:f>
        <x:v>0</x:v>
      </x:c>
      <x:c r="L1662" s="7" t="n">
        <x:f>'Inventory detail'!F536*Summary!$K$5*(A1662-E1662)/Summary!$K$6</x:f>
        <x:v>114.99301848049281</x:v>
      </x:c>
      <x:c r="M1662" s="7" t="n">
        <x:f>MAX(0,H1662-L1662)</x:f>
        <x:v>146.84566735112935</x:v>
      </x:c>
      <x:c r="N1662" s="7" t="n">
        <x:f>MAX(0,L1662-H1662)</x:f>
        <x:v>0</x:v>
      </x:c>
      <x:c r="O1662" s="7" t="n">
        <x:f>MAX(0,F1662+I1662-N1662)</x:f>
        <x:v>0</x:v>
      </x:c>
      <x:c r="P1662" s="7" t="n">
        <x:f>MAX(0,N1662-F1662-I1662)</x:f>
        <x:v>0</x:v>
      </x:c>
      <x:c r="Q1662" s="7" t="n">
        <x:f>MAX(0,G1662+J1662-P1662)</x:f>
        <x:v>0</x:v>
      </x:c>
      <x:c r="R1662" s="7" t="n">
        <x:f>M1662+MAX(0,K1662-MAX(0,P1662-G1662-J1662))</x:f>
        <x:v>146.84566735112935</x:v>
      </x:c>
      <x:c r="S1662" s="7" t="n">
        <x:f>SUM(O1662,Q1662,R1662)</x:f>
        <x:v>146.84566735112935</x:v>
      </x:c>
      <x:c r="T1662" s="14" t="n">
        <x:f>'Inventory detail'!T536</x:f>
        <x:v>0.19140000000000001</x:v>
      </x:c>
      <x:c r="U1662" s="14" t="n">
        <x:f>'Inventory detail'!U536</x:f>
        <x:v>0.19140000000000001</x:v>
      </x:c>
      <x:c r="V1662" s="9" t="n">
        <x:f>O1662*T1662</x:f>
        <x:v>0</x:v>
      </x:c>
      <x:c r="W1662" s="9" t="n">
        <x:f>Q1662*T1662</x:f>
        <x:v>0</x:v>
      </x:c>
      <x:c r="X1662" s="9" t="n">
        <x:f>R1662*T1662</x:f>
        <x:v>28.10626073100616</x:v>
      </x:c>
      <x:c r="Y1662" s="9" t="n">
        <x:f>S1662*T1662</x:f>
        <x:v>28.10626073100616</x:v>
      </x:c>
      <x:c r="Z1662" s="9" t="n">
        <x:f>IF(ISNUMBER(U1662),S1662*(U1662-T1662),"n.a.")</x:f>
        <x:v>0</x:v>
      </x:c>
      <x:c r="AA1662" s="9" t="n">
        <x:f>IF(ISNUMBER(U1662),Y1662,0)</x:f>
        <x:v>28.10626073100616</x:v>
      </x:c>
      <x:c r="AB1662" s="7" t="n">
        <x:f>MAX(0,L1662-SUM(F1662:K1662))</x:f>
        <x:v>0</x:v>
      </x:c>
    </x:row>
    <x:row r="1663" ht="22" customHeight="1">
      <x:c r="A1663" s="18" t="n">
        <x:f>Summary!D$41</x:f>
        <x:v>46357</x:v>
      </x:c>
      <x:c r="B1663" s="2" t="str">
        <x:f>'Inventory detail'!A537</x:f>
        <x:v>WIRE</x:v>
      </x:c>
      <x:c r="C1663" s="2" t="str">
        <x:f>'Inventory detail'!B537</x:f>
        <x:v>60</x:v>
      </x:c>
      <x:c r="D1663" s="2" t="str">
        <x:f>'Inventory detail'!C537</x:f>
        <x:v>DL012GOLD</x:v>
      </x:c>
      <x:c r="E1663" s="10" t="n">
        <x:f>A537</x:f>
        <x:v>46327</x:v>
      </x:c>
      <x:c r="F1663" s="7" t="n">
        <x:f>O537</x:f>
        <x:v>0</x:v>
      </x:c>
      <x:c r="G1663" s="7" t="n">
        <x:f>Q537</x:f>
        <x:v>0</x:v>
      </x:c>
      <x:c r="H1663" s="7" t="n">
        <x:f>R537</x:f>
        <x:v>0</x:v>
      </x:c>
      <x:c r="I1663" s="7" t="n">
        <x:f>0</x:f>
        <x:v>0</x:v>
      </x:c>
      <x:c r="J1663" s="7" t="n">
        <x:f>0</x:f>
        <x:v>0</x:v>
      </x:c>
      <x:c r="K1663" s="7" t="n">
        <x:f>0</x:f>
        <x:v>0</x:v>
      </x:c>
      <x:c r="L1663" s="7" t="n">
        <x:f>'Inventory detail'!F537*Summary!$K$5*(A1663-E1663)/Summary!$K$6</x:f>
        <x:v>114.99301848049281</x:v>
      </x:c>
      <x:c r="M1663" s="7" t="n">
        <x:f>MAX(0,H1663-L1663)</x:f>
        <x:v>0</x:v>
      </x:c>
      <x:c r="N1663" s="7" t="n">
        <x:f>MAX(0,L1663-H1663)</x:f>
        <x:v>114.99301848049281</x:v>
      </x:c>
      <x:c r="O1663" s="7" t="n">
        <x:f>MAX(0,F1663+I1663-N1663)</x:f>
        <x:v>0</x:v>
      </x:c>
      <x:c r="P1663" s="7" t="n">
        <x:f>MAX(0,N1663-F1663-I1663)</x:f>
        <x:v>114.99301848049281</x:v>
      </x:c>
      <x:c r="Q1663" s="7" t="n">
        <x:f>MAX(0,G1663+J1663-P1663)</x:f>
        <x:v>0</x:v>
      </x:c>
      <x:c r="R1663" s="7" t="n">
        <x:f>M1663+MAX(0,K1663-MAX(0,P1663-G1663-J1663))</x:f>
        <x:v>0</x:v>
      </x:c>
      <x:c r="S1663" s="7" t="n">
        <x:f>SUM(O1663,Q1663,R1663)</x:f>
        <x:v>0</x:v>
      </x:c>
      <x:c r="T1663" s="14" t="n">
        <x:f>'Inventory detail'!T537</x:f>
        <x:v>0.08259999999999999</x:v>
      </x:c>
      <x:c r="U1663" s="14" t="n">
        <x:f>'Inventory detail'!U537</x:f>
        <x:v>0.08259999999999999</x:v>
      </x:c>
      <x:c r="V1663" s="9" t="n">
        <x:f>O1663*T1663</x:f>
        <x:v>0</x:v>
      </x:c>
      <x:c r="W1663" s="9" t="n">
        <x:f>Q1663*T1663</x:f>
        <x:v>0</x:v>
      </x:c>
      <x:c r="X1663" s="9" t="n">
        <x:f>R1663*T1663</x:f>
        <x:v>0</x:v>
      </x:c>
      <x:c r="Y1663" s="9" t="n">
        <x:f>S1663*T1663</x:f>
        <x:v>0</x:v>
      </x:c>
      <x:c r="Z1663" s="9" t="n">
        <x:f>IF(ISNUMBER(U1663),S1663*(U1663-T1663),"n.a.")</x:f>
        <x:v>0</x:v>
      </x:c>
      <x:c r="AA1663" s="9" t="n">
        <x:f>IF(ISNUMBER(U1663),Y1663,0)</x:f>
        <x:v>0</x:v>
      </x:c>
      <x:c r="AB1663" s="7" t="n">
        <x:f>MAX(0,L1663-SUM(F1663:K1663))</x:f>
        <x:v>114.99301848049281</x:v>
      </x:c>
    </x:row>
    <x:row r="1664" ht="22" customHeight="1">
      <x:c r="A1664" s="18" t="n">
        <x:f>Summary!D$41</x:f>
        <x:v>46357</x:v>
      </x:c>
      <x:c r="B1664" s="2" t="str">
        <x:f>'Inventory detail'!A538</x:f>
        <x:v>WIRE</x:v>
      </x:c>
      <x:c r="C1664" s="2" t="str">
        <x:f>'Inventory detail'!B538</x:f>
        <x:v>60</x:v>
      </x:c>
      <x:c r="D1664" s="2" t="str">
        <x:f>'Inventory detail'!C538</x:f>
        <x:v>DL916GOLD</x:v>
      </x:c>
      <x:c r="E1664" s="10" t="n">
        <x:f>A538</x:f>
        <x:v>46327</x:v>
      </x:c>
      <x:c r="F1664" s="7" t="n">
        <x:f>O538</x:f>
        <x:v>0</x:v>
      </x:c>
      <x:c r="G1664" s="7" t="n">
        <x:f>Q538</x:f>
        <x:v>0</x:v>
      </x:c>
      <x:c r="H1664" s="7" t="n">
        <x:f>R538</x:f>
        <x:v>0</x:v>
      </x:c>
      <x:c r="I1664" s="7" t="n">
        <x:f>0</x:f>
        <x:v>0</x:v>
      </x:c>
      <x:c r="J1664" s="7" t="n">
        <x:f>0</x:f>
        <x:v>0</x:v>
      </x:c>
      <x:c r="K1664" s="7" t="n">
        <x:f>0</x:f>
        <x:v>0</x:v>
      </x:c>
      <x:c r="L1664" s="7" t="n">
        <x:f>'Inventory detail'!F538*Summary!$K$5*(A1664-E1664)/Summary!$K$6</x:f>
        <x:v>114.99301848049281</x:v>
      </x:c>
      <x:c r="M1664" s="7" t="n">
        <x:f>MAX(0,H1664-L1664)</x:f>
        <x:v>0</x:v>
      </x:c>
      <x:c r="N1664" s="7" t="n">
        <x:f>MAX(0,L1664-H1664)</x:f>
        <x:v>114.99301848049281</x:v>
      </x:c>
      <x:c r="O1664" s="7" t="n">
        <x:f>MAX(0,F1664+I1664-N1664)</x:f>
        <x:v>0</x:v>
      </x:c>
      <x:c r="P1664" s="7" t="n">
        <x:f>MAX(0,N1664-F1664-I1664)</x:f>
        <x:v>114.99301848049281</x:v>
      </x:c>
      <x:c r="Q1664" s="7" t="n">
        <x:f>MAX(0,G1664+J1664-P1664)</x:f>
        <x:v>0</x:v>
      </x:c>
      <x:c r="R1664" s="7" t="n">
        <x:f>M1664+MAX(0,K1664-MAX(0,P1664-G1664-J1664))</x:f>
        <x:v>0</x:v>
      </x:c>
      <x:c r="S1664" s="7" t="n">
        <x:f>SUM(O1664,Q1664,R1664)</x:f>
        <x:v>0</x:v>
      </x:c>
      <x:c r="T1664" s="14" t="n">
        <x:f>'Inventory detail'!T538</x:f>
        <x:v>0.1041</x:v>
      </x:c>
      <x:c r="U1664" s="14" t="n">
        <x:f>'Inventory detail'!U538</x:f>
        <x:v>0.1041</x:v>
      </x:c>
      <x:c r="V1664" s="9" t="n">
        <x:f>O1664*T1664</x:f>
        <x:v>0</x:v>
      </x:c>
      <x:c r="W1664" s="9" t="n">
        <x:f>Q1664*T1664</x:f>
        <x:v>0</x:v>
      </x:c>
      <x:c r="X1664" s="9" t="n">
        <x:f>R1664*T1664</x:f>
        <x:v>0</x:v>
      </x:c>
      <x:c r="Y1664" s="9" t="n">
        <x:f>S1664*T1664</x:f>
        <x:v>0</x:v>
      </x:c>
      <x:c r="Z1664" s="9" t="n">
        <x:f>IF(ISNUMBER(U1664),S1664*(U1664-T1664),"n.a.")</x:f>
        <x:v>0</x:v>
      </x:c>
      <x:c r="AA1664" s="9" t="n">
        <x:f>IF(ISNUMBER(U1664),Y1664,0)</x:f>
        <x:v>0</x:v>
      </x:c>
      <x:c r="AB1664" s="7" t="n">
        <x:f>MAX(0,L1664-SUM(F1664:K1664))</x:f>
        <x:v>114.99301848049281</x:v>
      </x:c>
    </x:row>
    <x:row r="1665" ht="22" customHeight="1">
      <x:c r="A1665" s="18" t="n">
        <x:f>Summary!D$41</x:f>
        <x:v>46357</x:v>
      </x:c>
      <x:c r="B1665" s="2" t="str">
        <x:f>'Inventory detail'!A539</x:f>
        <x:v>WIRE</x:v>
      </x:c>
      <x:c r="C1665" s="2" t="str">
        <x:f>'Inventory detail'!B539</x:f>
        <x:v>10</x:v>
      </x:c>
      <x:c r="D1665" s="2" t="str">
        <x:f>'Inventory detail'!C539</x:f>
        <x:v>DL012GRAY</x:v>
      </x:c>
      <x:c r="E1665" s="10" t="n">
        <x:f>A539</x:f>
        <x:v>46327</x:v>
      </x:c>
      <x:c r="F1665" s="7" t="n">
        <x:f>O539</x:f>
        <x:v>5000</x:v>
      </x:c>
      <x:c r="G1665" s="7" t="n">
        <x:f>Q539</x:f>
        <x:v>0</x:v>
      </x:c>
      <x:c r="H1665" s="7" t="n">
        <x:f>R539</x:f>
        <x:v>11.846242299794667</x:v>
      </x:c>
      <x:c r="I1665" s="7" t="n">
        <x:f>SUMIFS('PO detail'!$W$1884:$W$1885,'PO detail'!$V$1884:$V$1885,"&gt;="&amp;E1665,'PO detail'!$V$1884:$V$1885,"&lt;"&amp;A1665)</x:f>
        <x:v>1000</x:v>
      </x:c>
      <x:c r="J1665" s="7" t="n">
        <x:f>SUMIFS('PO detail'!$X$1884:$X$1885,'PO detail'!$V$1884:$V$1885,"&gt;="&amp;E1665,'PO detail'!$V$1884:$V$1885,"&lt;"&amp;A1665)</x:f>
        <x:v>0</x:v>
      </x:c>
      <x:c r="K1665" s="7" t="n">
        <x:f>SUMIFS('PO detail'!$Y$1884:$Y$1885,'PO detail'!$V$1884:$V$1885,"&gt;="&amp;E1665,'PO detail'!$V$1884:$V$1885,"&lt;"&amp;A1665)</x:f>
        <x:v>0</x:v>
      </x:c>
      <x:c r="L1665" s="7" t="n">
        <x:f>'Inventory detail'!F539*Summary!$K$5*(A1665-E1665)/Summary!$K$6</x:f>
        <x:v>114.98316221765913</x:v>
      </x:c>
      <x:c r="M1665" s="7" t="n">
        <x:f>MAX(0,H1665-L1665)</x:f>
        <x:v>0</x:v>
      </x:c>
      <x:c r="N1665" s="7" t="n">
        <x:f>MAX(0,L1665-H1665)</x:f>
        <x:v>103.13691991786446</x:v>
      </x:c>
      <x:c r="O1665" s="7" t="n">
        <x:f>MAX(0,F1665+I1665-N1665)</x:f>
        <x:v>5896.863080082136</x:v>
      </x:c>
      <x:c r="P1665" s="7" t="n">
        <x:f>MAX(0,N1665-F1665-I1665)</x:f>
        <x:v>0</x:v>
      </x:c>
      <x:c r="Q1665" s="7" t="n">
        <x:f>MAX(0,G1665+J1665-P1665)</x:f>
        <x:v>0</x:v>
      </x:c>
      <x:c r="R1665" s="7" t="n">
        <x:f>M1665+MAX(0,K1665-MAX(0,P1665-G1665-J1665))</x:f>
        <x:v>0</x:v>
      </x:c>
      <x:c r="S1665" s="7" t="n">
        <x:f>SUM(O1665,Q1665,R1665)</x:f>
        <x:v>5896.863080082136</x:v>
      </x:c>
      <x:c r="T1665" s="14" t="n">
        <x:f>'Inventory detail'!T539</x:f>
        <x:v>0.08259999999999999</x:v>
      </x:c>
      <x:c r="U1665" s="14" t="n">
        <x:f>'Inventory detail'!U539</x:f>
        <x:v>0.08259999999999999</x:v>
      </x:c>
      <x:c r="V1665" s="9" t="n">
        <x:f>O1665*T1665</x:f>
        <x:v>487.08089041478434</x:v>
      </x:c>
      <x:c r="W1665" s="9" t="n">
        <x:f>Q1665*T1665</x:f>
        <x:v>0</x:v>
      </x:c>
      <x:c r="X1665" s="9" t="n">
        <x:f>R1665*T1665</x:f>
        <x:v>0</x:v>
      </x:c>
      <x:c r="Y1665" s="9" t="n">
        <x:f>S1665*T1665</x:f>
        <x:v>487.08089041478434</x:v>
      </x:c>
      <x:c r="Z1665" s="9" t="n">
        <x:f>IF(ISNUMBER(U1665),S1665*(U1665-T1665),"n.a.")</x:f>
        <x:v>0</x:v>
      </x:c>
      <x:c r="AA1665" s="9" t="n">
        <x:f>IF(ISNUMBER(U1665),Y1665,0)</x:f>
        <x:v>487.08089041478434</x:v>
      </x:c>
      <x:c r="AB1665" s="7" t="n">
        <x:f>MAX(0,L1665-SUM(F1665:K1665))</x:f>
        <x:v>0</x:v>
      </x:c>
    </x:row>
    <x:row r="1666" ht="22" customHeight="1">
      <x:c r="A1666" s="18" t="n">
        <x:f>Summary!D$41</x:f>
        <x:v>46357</x:v>
      </x:c>
      <x:c r="B1666" s="2" t="str">
        <x:f>'Inventory detail'!A540</x:f>
        <x:v>WIRE</x:v>
      </x:c>
      <x:c r="C1666" s="2" t="str">
        <x:f>'Inventory detail'!B540</x:f>
        <x:v>30</x:v>
      </x:c>
      <x:c r="D1666" s="2" t="str">
        <x:f>'Inventory detail'!C540</x:f>
        <x:v>DL078SIL</x:v>
      </x:c>
      <x:c r="E1666" s="10" t="n">
        <x:f>A540</x:f>
        <x:v>46327</x:v>
      </x:c>
      <x:c r="F1666" s="7" t="n">
        <x:f>O540</x:f>
        <x:v>0</x:v>
      </x:c>
      <x:c r="G1666" s="7" t="n">
        <x:f>Q540</x:f>
        <x:v>0</x:v>
      </x:c>
      <x:c r="H1666" s="7" t="n">
        <x:f>R540</x:f>
        <x:v>1068.1407802874744</x:v>
      </x:c>
      <x:c r="I1666" s="7" t="n">
        <x:f>0</x:f>
        <x:v>0</x:v>
      </x:c>
      <x:c r="J1666" s="7" t="n">
        <x:f>0</x:f>
        <x:v>0</x:v>
      </x:c>
      <x:c r="K1666" s="7" t="n">
        <x:f>0</x:f>
        <x:v>0</x:v>
      </x:c>
      <x:c r="L1666" s="7" t="n">
        <x:f>'Inventory detail'!F540*Summary!$K$5*(A1666-E1666)/Summary!$K$6</x:f>
        <x:v>106.7728952772074</x:v>
      </x:c>
      <x:c r="M1666" s="7" t="n">
        <x:f>MAX(0,H1666-L1666)</x:f>
        <x:v>961.367885010267</x:v>
      </x:c>
      <x:c r="N1666" s="7" t="n">
        <x:f>MAX(0,L1666-H1666)</x:f>
        <x:v>0</x:v>
      </x:c>
      <x:c r="O1666" s="7" t="n">
        <x:f>MAX(0,F1666+I1666-N1666)</x:f>
        <x:v>0</x:v>
      </x:c>
      <x:c r="P1666" s="7" t="n">
        <x:f>MAX(0,N1666-F1666-I1666)</x:f>
        <x:v>0</x:v>
      </x:c>
      <x:c r="Q1666" s="7" t="n">
        <x:f>MAX(0,G1666+J1666-P1666)</x:f>
        <x:v>0</x:v>
      </x:c>
      <x:c r="R1666" s="7" t="n">
        <x:f>M1666+MAX(0,K1666-MAX(0,P1666-G1666-J1666))</x:f>
        <x:v>961.367885010267</x:v>
      </x:c>
      <x:c r="S1666" s="7" t="n">
        <x:f>SUM(O1666,Q1666,R1666)</x:f>
        <x:v>961.367885010267</x:v>
      </x:c>
      <x:c r="T1666" s="14" t="n">
        <x:f>'Inventory detail'!T540</x:f>
        <x:v>0.16329999999999997</x:v>
      </x:c>
      <x:c r="U1666" s="14" t="n">
        <x:f>'Inventory detail'!U540</x:f>
        <x:v>0.16329999999999997</x:v>
      </x:c>
      <x:c r="V1666" s="9" t="n">
        <x:f>O1666*T1666</x:f>
        <x:v>0</x:v>
      </x:c>
      <x:c r="W1666" s="9" t="n">
        <x:f>Q1666*T1666</x:f>
        <x:v>0</x:v>
      </x:c>
      <x:c r="X1666" s="9" t="n">
        <x:f>R1666*T1666</x:f>
        <x:v>156.99137562217658</x:v>
      </x:c>
      <x:c r="Y1666" s="9" t="n">
        <x:f>S1666*T1666</x:f>
        <x:v>156.99137562217658</x:v>
      </x:c>
      <x:c r="Z1666" s="9" t="n">
        <x:f>IF(ISNUMBER(U1666),S1666*(U1666-T1666),"n.a.")</x:f>
        <x:v>0</x:v>
      </x:c>
      <x:c r="AA1666" s="9" t="n">
        <x:f>IF(ISNUMBER(U1666),Y1666,0)</x:f>
        <x:v>156.99137562217658</x:v>
      </x:c>
      <x:c r="AB1666" s="7" t="n">
        <x:f>MAX(0,L1666-SUM(F1666:K1666))</x:f>
        <x:v>0</x:v>
      </x:c>
    </x:row>
    <x:row r="1667" ht="22" customHeight="1">
      <x:c r="A1667" s="18" t="n">
        <x:f>Summary!D$41</x:f>
        <x:v>46357</x:v>
      </x:c>
      <x:c r="B1667" s="2" t="str">
        <x:f>'Inventory detail'!A541</x:f>
        <x:v>WIRE</x:v>
      </x:c>
      <x:c r="C1667" s="2" t="str">
        <x:f>'Inventory detail'!B541</x:f>
        <x:v>60</x:v>
      </x:c>
      <x:c r="D1667" s="2" t="str">
        <x:f>'Inventory detail'!C541</x:f>
        <x:v>DL001GOLD</x:v>
      </x:c>
      <x:c r="E1667" s="10" t="n">
        <x:f>A541</x:f>
        <x:v>46327</x:v>
      </x:c>
      <x:c r="F1667" s="7" t="n">
        <x:f>O541</x:f>
        <x:v>0</x:v>
      </x:c>
      <x:c r="G1667" s="7" t="n">
        <x:f>Q541</x:f>
        <x:v>0</x:v>
      </x:c>
      <x:c r="H1667" s="7" t="n">
        <x:f>R541</x:f>
        <x:v>768.1407802874743</x:v>
      </x:c>
      <x:c r="I1667" s="7" t="n">
        <x:f>0</x:f>
        <x:v>0</x:v>
      </x:c>
      <x:c r="J1667" s="7" t="n">
        <x:f>0</x:f>
        <x:v>0</x:v>
      </x:c>
      <x:c r="K1667" s="7" t="n">
        <x:f>0</x:f>
        <x:v>0</x:v>
      </x:c>
      <x:c r="L1667" s="7" t="n">
        <x:f>'Inventory detail'!F541*Summary!$K$5*(A1667-E1667)/Summary!$K$6</x:f>
        <x:v>106.7728952772074</x:v>
      </x:c>
      <x:c r="M1667" s="7" t="n">
        <x:f>MAX(0,H1667-L1667)</x:f>
        <x:v>661.367885010267</x:v>
      </x:c>
      <x:c r="N1667" s="7" t="n">
        <x:f>MAX(0,L1667-H1667)</x:f>
        <x:v>0</x:v>
      </x:c>
      <x:c r="O1667" s="7" t="n">
        <x:f>MAX(0,F1667+I1667-N1667)</x:f>
        <x:v>0</x:v>
      </x:c>
      <x:c r="P1667" s="7" t="n">
        <x:f>MAX(0,N1667-F1667-I1667)</x:f>
        <x:v>0</x:v>
      </x:c>
      <x:c r="Q1667" s="7" t="n">
        <x:f>MAX(0,G1667+J1667-P1667)</x:f>
        <x:v>0</x:v>
      </x:c>
      <x:c r="R1667" s="7" t="n">
        <x:f>M1667+MAX(0,K1667-MAX(0,P1667-G1667-J1667))</x:f>
        <x:v>661.367885010267</x:v>
      </x:c>
      <x:c r="S1667" s="7" t="n">
        <x:f>SUM(O1667,Q1667,R1667)</x:f>
        <x:v>661.367885010267</x:v>
      </x:c>
      <x:c r="T1667" s="14" t="n">
        <x:f>'Inventory detail'!T541</x:f>
        <x:v>0.19140000000000001</x:v>
      </x:c>
      <x:c r="U1667" s="14" t="n">
        <x:f>'Inventory detail'!U541</x:f>
        <x:v>0.19140000000000001</x:v>
      </x:c>
      <x:c r="V1667" s="9" t="n">
        <x:f>O1667*T1667</x:f>
        <x:v>0</x:v>
      </x:c>
      <x:c r="W1667" s="9" t="n">
        <x:f>Q1667*T1667</x:f>
        <x:v>0</x:v>
      </x:c>
      <x:c r="X1667" s="9" t="n">
        <x:f>R1667*T1667</x:f>
        <x:v>126.5858131909651</x:v>
      </x:c>
      <x:c r="Y1667" s="9" t="n">
        <x:f>S1667*T1667</x:f>
        <x:v>126.5858131909651</x:v>
      </x:c>
      <x:c r="Z1667" s="9" t="n">
        <x:f>IF(ISNUMBER(U1667),S1667*(U1667-T1667),"n.a.")</x:f>
        <x:v>0</x:v>
      </x:c>
      <x:c r="AA1667" s="9" t="n">
        <x:f>IF(ISNUMBER(U1667),Y1667,0)</x:f>
        <x:v>126.5858131909651</x:v>
      </x:c>
      <x:c r="AB1667" s="7" t="n">
        <x:f>MAX(0,L1667-SUM(F1667:K1667))</x:f>
        <x:v>0</x:v>
      </x:c>
    </x:row>
    <x:row r="1668" ht="22" customHeight="1">
      <x:c r="A1668" s="18" t="n">
        <x:f>Summary!D$41</x:f>
        <x:v>46357</x:v>
      </x:c>
      <x:c r="B1668" s="2" t="str">
        <x:f>'Inventory detail'!A542</x:f>
        <x:v>COIL</x:v>
      </x:c>
      <x:c r="C1668" s="2" t="str">
        <x:f>'Inventory detail'!B542</x:f>
        <x:v>10</x:v>
      </x:c>
      <x:c r="D1668" s="2" t="str">
        <x:f>'Inventory detail'!C542</x:f>
        <x:v>18BLU12-4</x:v>
      </x:c>
      <x:c r="E1668" s="10" t="n">
        <x:f>A542</x:f>
        <x:v>46327</x:v>
      </x:c>
      <x:c r="F1668" s="7" t="n">
        <x:f>O542</x:f>
        <x:v>624.435318275154</x:v>
      </x:c>
      <x:c r="G1668" s="7" t="n">
        <x:f>Q542</x:f>
        <x:v>0</x:v>
      </x:c>
      <x:c r="H1668" s="7" t="n">
        <x:f>R542</x:f>
        <x:v>0</x:v>
      </x:c>
      <x:c r="I1668" s="7" t="n">
        <x:f>SUMIFS('PO detail'!$W$255:$W$255,'PO detail'!$V$255:$V$255,"&gt;="&amp;E1668,'PO detail'!$V$255:$V$255,"&lt;"&amp;A1668)</x:f>
        <x:v>0</x:v>
      </x:c>
      <x:c r="J1668" s="7" t="n">
        <x:f>SUMIFS('PO detail'!$X$255:$X$255,'PO detail'!$V$255:$V$255,"&gt;="&amp;E1668,'PO detail'!$V$255:$V$255,"&lt;"&amp;A1668)</x:f>
        <x:v>0</x:v>
      </x:c>
      <x:c r="K1668" s="7" t="n">
        <x:f>SUMIFS('PO detail'!$Y$255:$Y$255,'PO detail'!$V$255:$V$255,"&gt;="&amp;E1668,'PO detail'!$V$255:$V$255,"&lt;"&amp;A1668)</x:f>
        <x:v>0</x:v>
      </x:c>
      <x:c r="L1668" s="7" t="n">
        <x:f>'Inventory detail'!F542*Summary!$K$5*(A1668-E1668)/Summary!$K$6</x:f>
        <x:v>98.56262833675565</x:v>
      </x:c>
      <x:c r="M1668" s="7" t="n">
        <x:f>MAX(0,H1668-L1668)</x:f>
        <x:v>0</x:v>
      </x:c>
      <x:c r="N1668" s="7" t="n">
        <x:f>MAX(0,L1668-H1668)</x:f>
        <x:v>98.56262833675565</x:v>
      </x:c>
      <x:c r="O1668" s="7" t="n">
        <x:f>MAX(0,F1668+I1668-N1668)</x:f>
        <x:v>525.8726899383984</x:v>
      </x:c>
      <x:c r="P1668" s="7" t="n">
        <x:f>MAX(0,N1668-F1668-I1668)</x:f>
        <x:v>0</x:v>
      </x:c>
      <x:c r="Q1668" s="7" t="n">
        <x:f>MAX(0,G1668+J1668-P1668)</x:f>
        <x:v>0</x:v>
      </x:c>
      <x:c r="R1668" s="7" t="n">
        <x:f>M1668+MAX(0,K1668-MAX(0,P1668-G1668-J1668))</x:f>
        <x:v>0</x:v>
      </x:c>
      <x:c r="S1668" s="7" t="n">
        <x:f>SUM(O1668,Q1668,R1668)</x:f>
        <x:v>525.8726899383984</x:v>
      </x:c>
      <x:c r="T1668" s="14" t="n">
        <x:f>'Inventory detail'!T542</x:f>
        <x:v>0.1448</x:v>
      </x:c>
      <x:c r="U1668" s="14" t="n">
        <x:f>'Inventory detail'!U542</x:f>
        <x:v>0.141882</x:v>
      </x:c>
      <x:c r="V1668" s="9" t="n">
        <x:f>O1668*T1668</x:f>
        <x:v>76.14636550308009</x:v>
      </x:c>
      <x:c r="W1668" s="9" t="n">
        <x:f>Q1668*T1668</x:f>
        <x:v>0</x:v>
      </x:c>
      <x:c r="X1668" s="9" t="n">
        <x:f>R1668*T1668</x:f>
        <x:v>0</x:v>
      </x:c>
      <x:c r="Y1668" s="9" t="n">
        <x:f>S1668*T1668</x:f>
        <x:v>76.14636550308009</x:v>
      </x:c>
      <x:c r="Z1668" s="9" t="n">
        <x:f>IF(ISNUMBER(U1668),S1668*(U1668-T1668),"n.a.")</x:f>
        <x:v>-1.5344965092402485</x:v>
      </x:c>
      <x:c r="AA1668" s="9" t="n">
        <x:f>IF(ISNUMBER(U1668),Y1668,0)</x:f>
        <x:v>76.14636550308009</x:v>
      </x:c>
      <x:c r="AB1668" s="7" t="n">
        <x:f>MAX(0,L1668-SUM(F1668:K1668))</x:f>
        <x:v>0</x:v>
      </x:c>
    </x:row>
    <x:row r="1669" ht="22" customHeight="1">
      <x:c r="A1669" s="18" t="n">
        <x:f>Summary!D$41</x:f>
        <x:v>46357</x:v>
      </x:c>
      <x:c r="B1669" s="2" t="str">
        <x:f>'Inventory detail'!A543</x:f>
        <x:v>COIL</x:v>
      </x:c>
      <x:c r="C1669" s="2" t="str">
        <x:f>'Inventory detail'!B543</x:f>
        <x:v>30</x:v>
      </x:c>
      <x:c r="D1669" s="2" t="str">
        <x:f>'Inventory detail'!C543</x:f>
        <x:v>11WHT12-4</x:v>
      </x:c>
      <x:c r="E1669" s="10" t="n">
        <x:f>A543</x:f>
        <x:v>46327</x:v>
      </x:c>
      <x:c r="F1669" s="7" t="n">
        <x:f>O543</x:f>
        <x:v>0</x:v>
      </x:c>
      <x:c r="G1669" s="7" t="n">
        <x:f>Q543</x:f>
        <x:v>0</x:v>
      </x:c>
      <x:c r="H1669" s="7" t="n">
        <x:f>R543</x:f>
        <x:v>924.435318275154</x:v>
      </x:c>
      <x:c r="I1669" s="7" t="n">
        <x:f>0</x:f>
        <x:v>0</x:v>
      </x:c>
      <x:c r="J1669" s="7" t="n">
        <x:f>0</x:f>
        <x:v>0</x:v>
      </x:c>
      <x:c r="K1669" s="7" t="n">
        <x:f>0</x:f>
        <x:v>0</x:v>
      </x:c>
      <x:c r="L1669" s="7" t="n">
        <x:f>'Inventory detail'!F543*Summary!$K$5*(A1669-E1669)/Summary!$K$6</x:f>
        <x:v>98.56262833675565</x:v>
      </x:c>
      <x:c r="M1669" s="7" t="n">
        <x:f>MAX(0,H1669-L1669)</x:f>
        <x:v>825.8726899383984</x:v>
      </x:c>
      <x:c r="N1669" s="7" t="n">
        <x:f>MAX(0,L1669-H1669)</x:f>
        <x:v>0</x:v>
      </x:c>
      <x:c r="O1669" s="7" t="n">
        <x:f>MAX(0,F1669+I1669-N1669)</x:f>
        <x:v>0</x:v>
      </x:c>
      <x:c r="P1669" s="7" t="n">
        <x:f>MAX(0,N1669-F1669-I1669)</x:f>
        <x:v>0</x:v>
      </x:c>
      <x:c r="Q1669" s="7" t="n">
        <x:f>MAX(0,G1669+J1669-P1669)</x:f>
        <x:v>0</x:v>
      </x:c>
      <x:c r="R1669" s="7" t="n">
        <x:f>M1669+MAX(0,K1669-MAX(0,P1669-G1669-J1669))</x:f>
        <x:v>825.8726899383984</x:v>
      </x:c>
      <x:c r="S1669" s="7" t="n">
        <x:f>SUM(O1669,Q1669,R1669)</x:f>
        <x:v>825.8726899383984</x:v>
      </x:c>
      <x:c r="T1669" s="14" t="n">
        <x:f>'Inventory detail'!T543</x:f>
        <x:v>0.0682</x:v>
      </x:c>
      <x:c r="U1669" s="14" t="n">
        <x:f>'Inventory detail'!U543</x:f>
        <x:v>0.0668525</x:v>
      </x:c>
      <x:c r="V1669" s="9" t="n">
        <x:f>O1669*T1669</x:f>
        <x:v>0</x:v>
      </x:c>
      <x:c r="W1669" s="9" t="n">
        <x:f>Q1669*T1669</x:f>
        <x:v>0</x:v>
      </x:c>
      <x:c r="X1669" s="9" t="n">
        <x:f>R1669*T1669</x:f>
        <x:v>56.32451745379877</x:v>
      </x:c>
      <x:c r="Y1669" s="9" t="n">
        <x:f>S1669*T1669</x:f>
        <x:v>56.32451745379877</x:v>
      </x:c>
      <x:c r="Z1669" s="9" t="n">
        <x:f>IF(ISNUMBER(U1669),S1669*(U1669-T1669),"n.a.")</x:f>
        <x:v>-1.112863449691993</x:v>
      </x:c>
      <x:c r="AA1669" s="9" t="n">
        <x:f>IF(ISNUMBER(U1669),Y1669,0)</x:f>
        <x:v>56.32451745379877</x:v>
      </x:c>
      <x:c r="AB1669" s="7" t="n">
        <x:f>MAX(0,L1669-SUM(F1669:K1669))</x:f>
        <x:v>0</x:v>
      </x:c>
    </x:row>
    <x:row r="1670" ht="22" customHeight="1">
      <x:c r="A1670" s="18" t="n">
        <x:f>Summary!D$41</x:f>
        <x:v>46357</x:v>
      </x:c>
      <x:c r="B1670" s="2" t="str">
        <x:f>'Inventory detail'!A544</x:f>
        <x:v>COIL</x:v>
      </x:c>
      <x:c r="C1670" s="2" t="str">
        <x:f>'Inventory detail'!B544</x:f>
        <x:v>30</x:v>
      </x:c>
      <x:c r="D1670" s="2" t="str">
        <x:f>'Inventory detail'!C544</x:f>
        <x:v>25CLR12-4</x:v>
      </x:c>
      <x:c r="E1670" s="10" t="n">
        <x:f>A544</x:f>
        <x:v>46327</x:v>
      </x:c>
      <x:c r="F1670" s="7" t="n">
        <x:f>O544</x:f>
        <x:v>924.435318275154</x:v>
      </x:c>
      <x:c r="G1670" s="7" t="n">
        <x:f>Q544</x:f>
        <x:v>0</x:v>
      </x:c>
      <x:c r="H1670" s="7" t="n">
        <x:f>R544</x:f>
        <x:v>0</x:v>
      </x:c>
      <x:c r="I1670" s="7" t="n">
        <x:f>SUMIFS('PO detail'!$W$872:$W$872,'PO detail'!$V$872:$V$872,"&gt;="&amp;E1670,'PO detail'!$V$872:$V$872,"&lt;"&amp;A1670)</x:f>
        <x:v>0</x:v>
      </x:c>
      <x:c r="J1670" s="7" t="n">
        <x:f>SUMIFS('PO detail'!$X$872:$X$872,'PO detail'!$V$872:$V$872,"&gt;="&amp;E1670,'PO detail'!$V$872:$V$872,"&lt;"&amp;A1670)</x:f>
        <x:v>0</x:v>
      </x:c>
      <x:c r="K1670" s="7" t="n">
        <x:f>SUMIFS('PO detail'!$Y$872:$Y$872,'PO detail'!$V$872:$V$872,"&gt;="&amp;E1670,'PO detail'!$V$872:$V$872,"&lt;"&amp;A1670)</x:f>
        <x:v>0</x:v>
      </x:c>
      <x:c r="L1670" s="7" t="n">
        <x:f>'Inventory detail'!F544*Summary!$K$5*(A1670-E1670)/Summary!$K$6</x:f>
        <x:v>98.56262833675565</x:v>
      </x:c>
      <x:c r="M1670" s="7" t="n">
        <x:f>MAX(0,H1670-L1670)</x:f>
        <x:v>0</x:v>
      </x:c>
      <x:c r="N1670" s="7" t="n">
        <x:f>MAX(0,L1670-H1670)</x:f>
        <x:v>98.56262833675565</x:v>
      </x:c>
      <x:c r="O1670" s="7" t="n">
        <x:f>MAX(0,F1670+I1670-N1670)</x:f>
        <x:v>825.8726899383984</x:v>
      </x:c>
      <x:c r="P1670" s="7" t="n">
        <x:f>MAX(0,N1670-F1670-I1670)</x:f>
        <x:v>0</x:v>
      </x:c>
      <x:c r="Q1670" s="7" t="n">
        <x:f>MAX(0,G1670+J1670-P1670)</x:f>
        <x:v>0</x:v>
      </x:c>
      <x:c r="R1670" s="7" t="n">
        <x:f>M1670+MAX(0,K1670-MAX(0,P1670-G1670-J1670))</x:f>
        <x:v>0</x:v>
      </x:c>
      <x:c r="S1670" s="7" t="n">
        <x:f>SUM(O1670,Q1670,R1670)</x:f>
        <x:v>825.8726899383984</x:v>
      </x:c>
      <x:c r="T1670" s="14" t="n">
        <x:f>'Inventory detail'!T544</x:f>
        <x:v>0.2144</x:v>
      </x:c>
      <x:c r="U1670" s="14" t="n">
        <x:f>'Inventory detail'!U544</x:f>
        <x:v>0.2100605</x:v>
      </x:c>
      <x:c r="V1670" s="9" t="n">
        <x:f>O1670*T1670</x:f>
        <x:v>177.0671047227926</x:v>
      </x:c>
      <x:c r="W1670" s="9" t="n">
        <x:f>Q1670*T1670</x:f>
        <x:v>0</x:v>
      </x:c>
      <x:c r="X1670" s="9" t="n">
        <x:f>R1670*T1670</x:f>
        <x:v>0</x:v>
      </x:c>
      <x:c r="Y1670" s="9" t="n">
        <x:f>S1670*T1670</x:f>
        <x:v>177.0671047227926</x:v>
      </x:c>
      <x:c r="Z1670" s="9" t="n">
        <x:f>IF(ISNUMBER(U1670),S1670*(U1670-T1670),"n.a.")</x:f>
        <x:v>-3.5838745379876764</x:v>
      </x:c>
      <x:c r="AA1670" s="9" t="n">
        <x:f>IF(ISNUMBER(U1670),Y1670,0)</x:f>
        <x:v>177.0671047227926</x:v>
      </x:c>
      <x:c r="AB1670" s="7" t="n">
        <x:f>MAX(0,L1670-SUM(F1670:K1670))</x:f>
        <x:v>0</x:v>
      </x:c>
    </x:row>
    <x:row r="1671" ht="22" customHeight="1">
      <x:c r="A1671" s="18" t="n">
        <x:f>Summary!D$41</x:f>
        <x:v>46357</x:v>
      </x:c>
      <x:c r="B1671" s="2" t="str">
        <x:f>'Inventory detail'!A545</x:f>
        <x:v>COIL</x:v>
      </x:c>
      <x:c r="C1671" s="2" t="str">
        <x:f>'Inventory detail'!B545</x:f>
        <x:v>60</x:v>
      </x:c>
      <x:c r="D1671" s="2" t="str">
        <x:f>'Inventory detail'!C545</x:f>
        <x:v>20NAV12-4</x:v>
      </x:c>
      <x:c r="E1671" s="10" t="n">
        <x:f>A545</x:f>
        <x:v>46327</x:v>
      </x:c>
      <x:c r="F1671" s="7" t="n">
        <x:f>O545</x:f>
        <x:v>0</x:v>
      </x:c>
      <x:c r="G1671" s="7" t="n">
        <x:f>Q545</x:f>
        <x:v>0</x:v>
      </x:c>
      <x:c r="H1671" s="7" t="n">
        <x:f>R545</x:f>
        <x:v>1724.435318275154</x:v>
      </x:c>
      <x:c r="I1671" s="7" t="n">
        <x:f>0</x:f>
        <x:v>0</x:v>
      </x:c>
      <x:c r="J1671" s="7" t="n">
        <x:f>0</x:f>
        <x:v>0</x:v>
      </x:c>
      <x:c r="K1671" s="7" t="n">
        <x:f>0</x:f>
        <x:v>0</x:v>
      </x:c>
      <x:c r="L1671" s="7" t="n">
        <x:f>'Inventory detail'!F545*Summary!$K$5*(A1671-E1671)/Summary!$K$6</x:f>
        <x:v>98.56262833675565</x:v>
      </x:c>
      <x:c r="M1671" s="7" t="n">
        <x:f>MAX(0,H1671-L1671)</x:f>
        <x:v>1625.8726899383985</x:v>
      </x:c>
      <x:c r="N1671" s="7" t="n">
        <x:f>MAX(0,L1671-H1671)</x:f>
        <x:v>0</x:v>
      </x:c>
      <x:c r="O1671" s="7" t="n">
        <x:f>MAX(0,F1671+I1671-N1671)</x:f>
        <x:v>0</x:v>
      </x:c>
      <x:c r="P1671" s="7" t="n">
        <x:f>MAX(0,N1671-F1671-I1671)</x:f>
        <x:v>0</x:v>
      </x:c>
      <x:c r="Q1671" s="7" t="n">
        <x:f>MAX(0,G1671+J1671-P1671)</x:f>
        <x:v>0</x:v>
      </x:c>
      <x:c r="R1671" s="7" t="n">
        <x:f>M1671+MAX(0,K1671-MAX(0,P1671-G1671-J1671))</x:f>
        <x:v>1625.8726899383985</x:v>
      </x:c>
      <x:c r="S1671" s="7" t="n">
        <x:f>SUM(O1671,Q1671,R1671)</x:f>
        <x:v>1625.8726899383985</x:v>
      </x:c>
      <x:c r="T1671" s="14" t="n">
        <x:f>'Inventory detail'!T545</x:f>
        <x:v>0.1567</x:v>
      </x:c>
      <x:c r="U1671" s="14" t="n">
        <x:f>'Inventory detail'!U545</x:f>
        <x:v>0.1534845</x:v>
      </x:c>
      <x:c r="V1671" s="9" t="n">
        <x:f>O1671*T1671</x:f>
        <x:v>0</x:v>
      </x:c>
      <x:c r="W1671" s="9" t="n">
        <x:f>Q1671*T1671</x:f>
        <x:v>0</x:v>
      </x:c>
      <x:c r="X1671" s="9" t="n">
        <x:f>R1671*T1671</x:f>
        <x:v>254.77425051334706</x:v>
      </x:c>
      <x:c r="Y1671" s="9" t="n">
        <x:f>S1671*T1671</x:f>
        <x:v>254.77425051334706</x:v>
      </x:c>
      <x:c r="Z1671" s="9" t="n">
        <x:f>IF(ISNUMBER(U1671),S1671*(U1671-T1671),"n.a.")</x:f>
        <x:v>-5.227993634496936</x:v>
      </x:c>
      <x:c r="AA1671" s="9" t="n">
        <x:f>IF(ISNUMBER(U1671),Y1671,0)</x:f>
        <x:v>254.77425051334706</x:v>
      </x:c>
      <x:c r="AB1671" s="7" t="n">
        <x:f>MAX(0,L1671-SUM(F1671:K1671))</x:f>
        <x:v>0</x:v>
      </x:c>
    </x:row>
    <x:row r="1672" ht="22" customHeight="1">
      <x:c r="A1672" s="18" t="n">
        <x:f>Summary!D$41</x:f>
        <x:v>46357</x:v>
      </x:c>
      <x:c r="B1672" s="2" t="str">
        <x:f>'Inventory detail'!A546</x:f>
        <x:v>COIL</x:v>
      </x:c>
      <x:c r="C1672" s="2" t="str">
        <x:f>'Inventory detail'!B546</x:f>
        <x:v>60</x:v>
      </x:c>
      <x:c r="D1672" s="2" t="str">
        <x:f>'Inventory detail'!C546</x:f>
        <x:v>22BLK36-4</x:v>
      </x:c>
      <x:c r="E1672" s="10" t="n">
        <x:f>A546</x:f>
        <x:v>46327</x:v>
      </x:c>
      <x:c r="F1672" s="7" t="n">
        <x:f>O546</x:f>
        <x:v>624.435318275154</x:v>
      </x:c>
      <x:c r="G1672" s="7" t="n">
        <x:f>Q546</x:f>
        <x:v>0</x:v>
      </x:c>
      <x:c r="H1672" s="7" t="n">
        <x:f>R546</x:f>
        <x:v>0</x:v>
      </x:c>
      <x:c r="I1672" s="7" t="n">
        <x:f>SUMIFS('PO detail'!$W$1213:$W$1214,'PO detail'!$V$1213:$V$1214,"&gt;="&amp;E1672,'PO detail'!$V$1213:$V$1214,"&lt;"&amp;A1672)</x:f>
        <x:v>0</x:v>
      </x:c>
      <x:c r="J1672" s="7" t="n">
        <x:f>SUMIFS('PO detail'!$X$1213:$X$1214,'PO detail'!$V$1213:$V$1214,"&gt;="&amp;E1672,'PO detail'!$V$1213:$V$1214,"&lt;"&amp;A1672)</x:f>
        <x:v>0</x:v>
      </x:c>
      <x:c r="K1672" s="7" t="n">
        <x:f>SUMIFS('PO detail'!$Y$1213:$Y$1214,'PO detail'!$V$1213:$V$1214,"&gt;="&amp;E1672,'PO detail'!$V$1213:$V$1214,"&lt;"&amp;A1672)</x:f>
        <x:v>0</x:v>
      </x:c>
      <x:c r="L1672" s="7" t="n">
        <x:f>'Inventory detail'!F546*Summary!$K$5*(A1672-E1672)/Summary!$K$6</x:f>
        <x:v>98.56262833675565</x:v>
      </x:c>
      <x:c r="M1672" s="7" t="n">
        <x:f>MAX(0,H1672-L1672)</x:f>
        <x:v>0</x:v>
      </x:c>
      <x:c r="N1672" s="7" t="n">
        <x:f>MAX(0,L1672-H1672)</x:f>
        <x:v>98.56262833675565</x:v>
      </x:c>
      <x:c r="O1672" s="7" t="n">
        <x:f>MAX(0,F1672+I1672-N1672)</x:f>
        <x:v>525.8726899383984</x:v>
      </x:c>
      <x:c r="P1672" s="7" t="n">
        <x:f>MAX(0,N1672-F1672-I1672)</x:f>
        <x:v>0</x:v>
      </x:c>
      <x:c r="Q1672" s="7" t="n">
        <x:f>MAX(0,G1672+J1672-P1672)</x:f>
        <x:v>0</x:v>
      </x:c>
      <x:c r="R1672" s="7" t="n">
        <x:f>M1672+MAX(0,K1672-MAX(0,P1672-G1672-J1672))</x:f>
        <x:v>0</x:v>
      </x:c>
      <x:c r="S1672" s="7" t="n">
        <x:f>SUM(O1672,Q1672,R1672)</x:f>
        <x:v>525.8726899383984</x:v>
      </x:c>
      <x:c r="T1672" s="14" t="n">
        <x:f>'Inventory detail'!T546</x:f>
        <x:v>0.3826</x:v>
      </x:c>
      <x:c r="U1672" s="14" t="n">
        <x:f>'Inventory detail'!U546</x:f>
        <x:v>0.3749265</x:v>
      </x:c>
      <x:c r="V1672" s="9" t="n">
        <x:f>O1672*T1672</x:f>
        <x:v>201.1988911704312</x:v>
      </x:c>
      <x:c r="W1672" s="9" t="n">
        <x:f>Q1672*T1672</x:f>
        <x:v>0</x:v>
      </x:c>
      <x:c r="X1672" s="9" t="n">
        <x:f>R1672*T1672</x:f>
        <x:v>0</x:v>
      </x:c>
      <x:c r="Y1672" s="9" t="n">
        <x:f>S1672*T1672</x:f>
        <x:v>201.1988911704312</x:v>
      </x:c>
      <x:c r="Z1672" s="9" t="n">
        <x:f>IF(ISNUMBER(U1672),S1672*(U1672-T1672),"n.a.")</x:f>
        <x:v>-4.035284086242299</x:v>
      </x:c>
      <x:c r="AA1672" s="9" t="n">
        <x:f>IF(ISNUMBER(U1672),Y1672,0)</x:f>
        <x:v>201.1988911704312</x:v>
      </x:c>
      <x:c r="AB1672" s="7" t="n">
        <x:f>MAX(0,L1672-SUM(F1672:K1672))</x:f>
        <x:v>0</x:v>
      </x:c>
    </x:row>
    <x:row r="1673" ht="22" customHeight="1">
      <x:c r="A1673" s="18" t="n">
        <x:f>Summary!D$41</x:f>
        <x:v>46357</x:v>
      </x:c>
      <x:c r="B1673" s="2" t="str">
        <x:f>'Inventory detail'!A547</x:f>
        <x:v>COIL</x:v>
      </x:c>
      <x:c r="C1673" s="2" t="str">
        <x:f>'Inventory detail'!B547</x:f>
        <x:v>60</x:v>
      </x:c>
      <x:c r="D1673" s="2" t="str">
        <x:f>'Inventory detail'!C547</x:f>
        <x:v>30NAV12-4</x:v>
      </x:c>
      <x:c r="E1673" s="10" t="n">
        <x:f>A547</x:f>
        <x:v>46327</x:v>
      </x:c>
      <x:c r="F1673" s="7" t="n">
        <x:f>O547</x:f>
        <x:v>0</x:v>
      </x:c>
      <x:c r="G1673" s="7" t="n">
        <x:f>Q547</x:f>
        <x:v>0</x:v>
      </x:c>
      <x:c r="H1673" s="7" t="n">
        <x:f>R547</x:f>
        <x:v>1824.435318275154</x:v>
      </x:c>
      <x:c r="I1673" s="7" t="n">
        <x:f>0</x:f>
        <x:v>0</x:v>
      </x:c>
      <x:c r="J1673" s="7" t="n">
        <x:f>0</x:f>
        <x:v>0</x:v>
      </x:c>
      <x:c r="K1673" s="7" t="n">
        <x:f>0</x:f>
        <x:v>0</x:v>
      </x:c>
      <x:c r="L1673" s="7" t="n">
        <x:f>'Inventory detail'!F547*Summary!$K$5*(A1673-E1673)/Summary!$K$6</x:f>
        <x:v>98.56262833675565</x:v>
      </x:c>
      <x:c r="M1673" s="7" t="n">
        <x:f>MAX(0,H1673-L1673)</x:f>
        <x:v>1725.8726899383985</x:v>
      </x:c>
      <x:c r="N1673" s="7" t="n">
        <x:f>MAX(0,L1673-H1673)</x:f>
        <x:v>0</x:v>
      </x:c>
      <x:c r="O1673" s="7" t="n">
        <x:f>MAX(0,F1673+I1673-N1673)</x:f>
        <x:v>0</x:v>
      </x:c>
      <x:c r="P1673" s="7" t="n">
        <x:f>MAX(0,N1673-F1673-I1673)</x:f>
        <x:v>0</x:v>
      </x:c>
      <x:c r="Q1673" s="7" t="n">
        <x:f>MAX(0,G1673+J1673-P1673)</x:f>
        <x:v>0</x:v>
      </x:c>
      <x:c r="R1673" s="7" t="n">
        <x:f>M1673+MAX(0,K1673-MAX(0,P1673-G1673-J1673))</x:f>
        <x:v>1725.8726899383985</x:v>
      </x:c>
      <x:c r="S1673" s="7" t="n">
        <x:f>SUM(O1673,Q1673,R1673)</x:f>
        <x:v>1725.8726899383985</x:v>
      </x:c>
      <x:c r="T1673" s="14" t="n">
        <x:f>'Inventory detail'!T547</x:f>
        <x:v>0.25079999999999997</x:v>
      </x:c>
      <x:c r="U1673" s="14" t="n">
        <x:f>'Inventory detail'!U547</x:f>
        <x:v>0.245752</x:v>
      </x:c>
      <x:c r="V1673" s="9" t="n">
        <x:f>O1673*T1673</x:f>
        <x:v>0</x:v>
      </x:c>
      <x:c r="W1673" s="9" t="n">
        <x:f>Q1673*T1673</x:f>
        <x:v>0</x:v>
      </x:c>
      <x:c r="X1673" s="9" t="n">
        <x:f>R1673*T1673</x:f>
        <x:v>432.84887063655026</x:v>
      </x:c>
      <x:c r="Y1673" s="9" t="n">
        <x:f>S1673*T1673</x:f>
        <x:v>432.84887063655026</x:v>
      </x:c>
      <x:c r="Z1673" s="9" t="n">
        <x:f>IF(ISNUMBER(U1673),S1673*(U1673-T1673),"n.a.")</x:f>
        <x:v>-8.712205338808982</x:v>
      </x:c>
      <x:c r="AA1673" s="9" t="n">
        <x:f>IF(ISNUMBER(U1673),Y1673,0)</x:f>
        <x:v>432.84887063655026</x:v>
      </x:c>
      <x:c r="AB1673" s="7" t="n">
        <x:f>MAX(0,L1673-SUM(F1673:K1673))</x:f>
        <x:v>0</x:v>
      </x:c>
    </x:row>
    <x:row r="1674" ht="22" customHeight="1">
      <x:c r="A1674" s="18" t="n">
        <x:f>Summary!D$41</x:f>
        <x:v>46357</x:v>
      </x:c>
      <x:c r="B1674" s="2" t="str">
        <x:f>'Inventory detail'!A548</x:f>
        <x:v>POUC</x:v>
      </x:c>
      <x:c r="C1674" s="2" t="str">
        <x:f>'Inventory detail'!B548</x:f>
        <x:v>10</x:v>
      </x:c>
      <x:c r="D1674" s="2" t="str">
        <x:f>'Inventory detail'!C548</x:f>
        <x:v>LUGWO7</x:v>
      </x:c>
      <x:c r="E1674" s="10" t="n">
        <x:f>A548</x:f>
        <x:v>46327</x:v>
      </x:c>
      <x:c r="F1674" s="7" t="n">
        <x:f>O548</x:f>
        <x:v>5000</x:v>
      </x:c>
      <x:c r="G1674" s="7" t="n">
        <x:f>Q548</x:f>
        <x:v>0</x:v>
      </x:c>
      <x:c r="H1674" s="7" t="n">
        <x:f>R548</x:f>
        <x:v>2424.435318275154</x:v>
      </x:c>
      <x:c r="I1674" s="7" t="n">
        <x:f>SUMIFS('PO detail'!$W$1555:$W$1555,'PO detail'!$V$1555:$V$1555,"&gt;="&amp;E1674,'PO detail'!$V$1555:$V$1555,"&lt;"&amp;A1674)</x:f>
        <x:v>0</x:v>
      </x:c>
      <x:c r="J1674" s="7" t="n">
        <x:f>SUMIFS('PO detail'!$X$1555:$X$1555,'PO detail'!$V$1555:$V$1555,"&gt;="&amp;E1674,'PO detail'!$V$1555:$V$1555,"&lt;"&amp;A1674)</x:f>
        <x:v>0</x:v>
      </x:c>
      <x:c r="K1674" s="7" t="n">
        <x:f>SUMIFS('PO detail'!$Y$1555:$Y$1555,'PO detail'!$V$1555:$V$1555,"&gt;="&amp;E1674,'PO detail'!$V$1555:$V$1555,"&lt;"&amp;A1674)</x:f>
        <x:v>0</x:v>
      </x:c>
      <x:c r="L1674" s="7" t="n">
        <x:f>'Inventory detail'!F548*Summary!$K$5*(A1674-E1674)/Summary!$K$6</x:f>
        <x:v>98.56262833675565</x:v>
      </x:c>
      <x:c r="M1674" s="7" t="n">
        <x:f>MAX(0,H1674-L1674)</x:f>
        <x:v>2325.8726899383983</x:v>
      </x:c>
      <x:c r="N1674" s="7" t="n">
        <x:f>MAX(0,L1674-H1674)</x:f>
        <x:v>0</x:v>
      </x:c>
      <x:c r="O1674" s="7" t="n">
        <x:f>MAX(0,F1674+I1674-N1674)</x:f>
        <x:v>5000</x:v>
      </x:c>
      <x:c r="P1674" s="7" t="n">
        <x:f>MAX(0,N1674-F1674-I1674)</x:f>
        <x:v>0</x:v>
      </x:c>
      <x:c r="Q1674" s="7" t="n">
        <x:f>MAX(0,G1674+J1674-P1674)</x:f>
        <x:v>0</x:v>
      </x:c>
      <x:c r="R1674" s="7" t="n">
        <x:f>M1674+MAX(0,K1674-MAX(0,P1674-G1674-J1674))</x:f>
        <x:v>2325.8726899383983</x:v>
      </x:c>
      <x:c r="S1674" s="7" t="n">
        <x:f>SUM(O1674,Q1674,R1674)</x:f>
        <x:v>7325.872689938398</x:v>
      </x:c>
      <x:c r="T1674" s="14" t="n">
        <x:f>'Inventory detail'!T548</x:f>
        <x:v>0.0109</x:v>
      </x:c>
      <x:c r="U1674" s="14" t="n">
        <x:f>'Inventory detail'!U548</x:f>
        <x:v>0.01188</x:v>
      </x:c>
      <x:c r="V1674" s="9" t="n">
        <x:f>O1674*T1674</x:f>
        <x:v>54.5</x:v>
      </x:c>
      <x:c r="W1674" s="9" t="n">
        <x:f>Q1674*T1674</x:f>
        <x:v>0</x:v>
      </x:c>
      <x:c r="X1674" s="9" t="n">
        <x:f>R1674*T1674</x:f>
        <x:v>25.35201232032854</x:v>
      </x:c>
      <x:c r="Y1674" s="9" t="n">
        <x:f>S1674*T1674</x:f>
        <x:v>79.85201232032854</x:v>
      </x:c>
      <x:c r="Z1674" s="9" t="n">
        <x:f>IF(ISNUMBER(U1674),S1674*(U1674-T1674),"n.a.")</x:f>
        <x:v>7.17935523613963</x:v>
      </x:c>
      <x:c r="AA1674" s="9" t="n">
        <x:f>IF(ISNUMBER(U1674),Y1674,0)</x:f>
        <x:v>79.85201232032854</x:v>
      </x:c>
      <x:c r="AB1674" s="7" t="n">
        <x:f>MAX(0,L1674-SUM(F1674:K1674))</x:f>
        <x:v>0</x:v>
      </x:c>
    </x:row>
    <x:row r="1675" ht="22" customHeight="1">
      <x:c r="A1675" s="18" t="n">
        <x:f>Summary!D$41</x:f>
        <x:v>46357</x:v>
      </x:c>
      <x:c r="B1675" s="2" t="str">
        <x:f>'Inventory detail'!A549</x:f>
        <x:v>POUC</x:v>
      </x:c>
      <x:c r="C1675" s="2" t="str">
        <x:f>'Inventory detail'!B549</x:f>
        <x:v>60</x:v>
      </x:c>
      <x:c r="D1675" s="2" t="str">
        <x:f>'Inventory detail'!C549</x:f>
        <x:v>KEY7</x:v>
      </x:c>
      <x:c r="E1675" s="10" t="n">
        <x:f>A549</x:f>
        <x:v>46327</x:v>
      </x:c>
      <x:c r="F1675" s="7" t="n">
        <x:f>O549</x:f>
        <x:v>0</x:v>
      </x:c>
      <x:c r="G1675" s="7" t="n">
        <x:f>Q549</x:f>
        <x:v>0</x:v>
      </x:c>
      <x:c r="H1675" s="7" t="n">
        <x:f>R549</x:f>
        <x:v>4124.435318275154</x:v>
      </x:c>
      <x:c r="I1675" s="7" t="n">
        <x:f>0</x:f>
        <x:v>0</x:v>
      </x:c>
      <x:c r="J1675" s="7" t="n">
        <x:f>0</x:f>
        <x:v>0</x:v>
      </x:c>
      <x:c r="K1675" s="7" t="n">
        <x:f>0</x:f>
        <x:v>0</x:v>
      </x:c>
      <x:c r="L1675" s="7" t="n">
        <x:f>'Inventory detail'!F549*Summary!$K$5*(A1675-E1675)/Summary!$K$6</x:f>
        <x:v>98.56262833675565</x:v>
      </x:c>
      <x:c r="M1675" s="7" t="n">
        <x:f>MAX(0,H1675-L1675)</x:f>
        <x:v>4025.8726899383983</x:v>
      </x:c>
      <x:c r="N1675" s="7" t="n">
        <x:f>MAX(0,L1675-H1675)</x:f>
        <x:v>0</x:v>
      </x:c>
      <x:c r="O1675" s="7" t="n">
        <x:f>MAX(0,F1675+I1675-N1675)</x:f>
        <x:v>0</x:v>
      </x:c>
      <x:c r="P1675" s="7" t="n">
        <x:f>MAX(0,N1675-F1675-I1675)</x:f>
        <x:v>0</x:v>
      </x:c>
      <x:c r="Q1675" s="7" t="n">
        <x:f>MAX(0,G1675+J1675-P1675)</x:f>
        <x:v>0</x:v>
      </x:c>
      <x:c r="R1675" s="7" t="n">
        <x:f>M1675+MAX(0,K1675-MAX(0,P1675-G1675-J1675))</x:f>
        <x:v>4025.8726899383983</x:v>
      </x:c>
      <x:c r="S1675" s="7" t="n">
        <x:f>SUM(O1675,Q1675,R1675)</x:f>
        <x:v>4025.8726899383983</x:v>
      </x:c>
      <x:c r="T1675" s="14" t="n">
        <x:f>'Inventory detail'!T549</x:f>
        <x:v>0.009000000000000001</x:v>
      </x:c>
      <x:c r="U1675" s="14" t="n">
        <x:f>'Inventory detail'!U549</x:f>
        <x:v>0.01122</x:v>
      </x:c>
      <x:c r="V1675" s="9" t="n">
        <x:f>O1675*T1675</x:f>
        <x:v>0</x:v>
      </x:c>
      <x:c r="W1675" s="9" t="n">
        <x:f>Q1675*T1675</x:f>
        <x:v>0</x:v>
      </x:c>
      <x:c r="X1675" s="9" t="n">
        <x:f>R1675*T1675</x:f>
        <x:v>36.23285420944559</x:v>
      </x:c>
      <x:c r="Y1675" s="9" t="n">
        <x:f>S1675*T1675</x:f>
        <x:v>36.23285420944559</x:v>
      </x:c>
      <x:c r="Z1675" s="9" t="n">
        <x:f>IF(ISNUMBER(U1675),S1675*(U1675-T1675),"n.a.")</x:f>
        <x:v>8.937437371663243</x:v>
      </x:c>
      <x:c r="AA1675" s="9" t="n">
        <x:f>IF(ISNUMBER(U1675),Y1675,0)</x:f>
        <x:v>36.23285420944559</x:v>
      </x:c>
      <x:c r="AB1675" s="7" t="n">
        <x:f>MAX(0,L1675-SUM(F1675:K1675))</x:f>
        <x:v>0</x:v>
      </x:c>
    </x:row>
    <x:row r="1676" ht="22" customHeight="1">
      <x:c r="A1676" s="18" t="n">
        <x:f>Summary!D$41</x:f>
        <x:v>46357</x:v>
      </x:c>
      <x:c r="B1676" s="2" t="str">
        <x:f>'Inventory detail'!A550</x:f>
        <x:v>WIRE</x:v>
      </x:c>
      <x:c r="C1676" s="2" t="str">
        <x:f>'Inventory detail'!B550</x:f>
        <x:v>10</x:v>
      </x:c>
      <x:c r="D1676" s="2" t="str">
        <x:f>'Inventory detail'!C550</x:f>
        <x:v>DL078GRAY</x:v>
      </x:c>
      <x:c r="E1676" s="10" t="n">
        <x:f>A550</x:f>
        <x:v>46327</x:v>
      </x:c>
      <x:c r="F1676" s="7" t="n">
        <x:f>O550</x:f>
        <x:v>4000</x:v>
      </x:c>
      <x:c r="G1676" s="7" t="n">
        <x:f>Q550</x:f>
        <x:v>0</x:v>
      </x:c>
      <x:c r="H1676" s="7" t="n">
        <x:f>R550</x:f>
        <x:v>1774.435318275154</x:v>
      </x:c>
      <x:c r="I1676" s="7" t="n">
        <x:f>SUMIFS('PO detail'!$W$1968:$W$1969,'PO detail'!$V$1968:$V$1969,"&gt;="&amp;E1676,'PO detail'!$V$1968:$V$1969,"&lt;"&amp;A1676)</x:f>
        <x:v>3000</x:v>
      </x:c>
      <x:c r="J1676" s="7" t="n">
        <x:f>SUMIFS('PO detail'!$X$1968:$X$1969,'PO detail'!$V$1968:$V$1969,"&gt;="&amp;E1676,'PO detail'!$V$1968:$V$1969,"&lt;"&amp;A1676)</x:f>
        <x:v>0</x:v>
      </x:c>
      <x:c r="K1676" s="7" t="n">
        <x:f>SUMIFS('PO detail'!$Y$1968:$Y$1969,'PO detail'!$V$1968:$V$1969,"&gt;="&amp;E1676,'PO detail'!$V$1968:$V$1969,"&lt;"&amp;A1676)</x:f>
        <x:v>0</x:v>
      </x:c>
      <x:c r="L1676" s="7" t="n">
        <x:f>'Inventory detail'!F550*Summary!$K$5*(A1676-E1676)/Summary!$K$6</x:f>
        <x:v>98.56262833675565</x:v>
      </x:c>
      <x:c r="M1676" s="7" t="n">
        <x:f>MAX(0,H1676-L1676)</x:f>
        <x:v>1675.8726899383985</x:v>
      </x:c>
      <x:c r="N1676" s="7" t="n">
        <x:f>MAX(0,L1676-H1676)</x:f>
        <x:v>0</x:v>
      </x:c>
      <x:c r="O1676" s="7" t="n">
        <x:f>MAX(0,F1676+I1676-N1676)</x:f>
        <x:v>7000</x:v>
      </x:c>
      <x:c r="P1676" s="7" t="n">
        <x:f>MAX(0,N1676-F1676-I1676)</x:f>
        <x:v>0</x:v>
      </x:c>
      <x:c r="Q1676" s="7" t="n">
        <x:f>MAX(0,G1676+J1676-P1676)</x:f>
        <x:v>0</x:v>
      </x:c>
      <x:c r="R1676" s="7" t="n">
        <x:f>M1676+MAX(0,K1676-MAX(0,P1676-G1676-J1676))</x:f>
        <x:v>1675.8726899383985</x:v>
      </x:c>
      <x:c r="S1676" s="7" t="n">
        <x:f>SUM(O1676,Q1676,R1676)</x:f>
        <x:v>8675.872689938398</x:v>
      </x:c>
      <x:c r="T1676" s="14" t="n">
        <x:f>'Inventory detail'!T550</x:f>
        <x:v>0.16329999999999997</x:v>
      </x:c>
      <x:c r="U1676" s="14" t="n">
        <x:f>'Inventory detail'!U550</x:f>
        <x:v>0.16329999999999997</x:v>
      </x:c>
      <x:c r="V1676" s="9" t="n">
        <x:f>O1676*T1676</x:f>
        <x:v>1143.1</x:v>
      </x:c>
      <x:c r="W1676" s="9" t="n">
        <x:f>Q1676*T1676</x:f>
        <x:v>0</x:v>
      </x:c>
      <x:c r="X1676" s="9" t="n">
        <x:f>R1676*T1676</x:f>
        <x:v>273.67001026694044</x:v>
      </x:c>
      <x:c r="Y1676" s="9" t="n">
        <x:f>S1676*T1676</x:f>
        <x:v>1416.7700102669403</x:v>
      </x:c>
      <x:c r="Z1676" s="9" t="n">
        <x:f>IF(ISNUMBER(U1676),S1676*(U1676-T1676),"n.a.")</x:f>
        <x:v>0</x:v>
      </x:c>
      <x:c r="AA1676" s="9" t="n">
        <x:f>IF(ISNUMBER(U1676),Y1676,0)</x:f>
        <x:v>1416.7700102669403</x:v>
      </x:c>
      <x:c r="AB1676" s="7" t="n">
        <x:f>MAX(0,L1676-SUM(F1676:K1676))</x:f>
        <x:v>0</x:v>
      </x:c>
    </x:row>
    <x:row r="1677" ht="22" customHeight="1">
      <x:c r="A1677" s="18" t="n">
        <x:f>Summary!D$41</x:f>
        <x:v>46357</x:v>
      </x:c>
      <x:c r="B1677" s="2" t="str">
        <x:f>'Inventory detail'!A551</x:f>
        <x:v>WIRE</x:v>
      </x:c>
      <x:c r="C1677" s="2" t="str">
        <x:f>'Inventory detail'!B551</x:f>
        <x:v>60</x:v>
      </x:c>
      <x:c r="D1677" s="2" t="str">
        <x:f>'Inventory detail'!C551</x:f>
        <x:v>DL001SIL</x:v>
      </x:c>
      <x:c r="E1677" s="10" t="n">
        <x:f>A551</x:f>
        <x:v>46327</x:v>
      </x:c>
      <x:c r="F1677" s="7" t="n">
        <x:f>O551</x:f>
        <x:v>0</x:v>
      </x:c>
      <x:c r="G1677" s="7" t="n">
        <x:f>Q551</x:f>
        <x:v>0</x:v>
      </x:c>
      <x:c r="H1677" s="7" t="n">
        <x:f>R551</x:f>
        <x:v>624.435318275154</x:v>
      </x:c>
      <x:c r="I1677" s="7" t="n">
        <x:f>0</x:f>
        <x:v>0</x:v>
      </x:c>
      <x:c r="J1677" s="7" t="n">
        <x:f>0</x:f>
        <x:v>0</x:v>
      </x:c>
      <x:c r="K1677" s="7" t="n">
        <x:f>0</x:f>
        <x:v>0</x:v>
      </x:c>
      <x:c r="L1677" s="7" t="n">
        <x:f>'Inventory detail'!F551*Summary!$K$5*(A1677-E1677)/Summary!$K$6</x:f>
        <x:v>98.56262833675565</x:v>
      </x:c>
      <x:c r="M1677" s="7" t="n">
        <x:f>MAX(0,H1677-L1677)</x:f>
        <x:v>525.8726899383984</x:v>
      </x:c>
      <x:c r="N1677" s="7" t="n">
        <x:f>MAX(0,L1677-H1677)</x:f>
        <x:v>0</x:v>
      </x:c>
      <x:c r="O1677" s="7" t="n">
        <x:f>MAX(0,F1677+I1677-N1677)</x:f>
        <x:v>0</x:v>
      </x:c>
      <x:c r="P1677" s="7" t="n">
        <x:f>MAX(0,N1677-F1677-I1677)</x:f>
        <x:v>0</x:v>
      </x:c>
      <x:c r="Q1677" s="7" t="n">
        <x:f>MAX(0,G1677+J1677-P1677)</x:f>
        <x:v>0</x:v>
      </x:c>
      <x:c r="R1677" s="7" t="n">
        <x:f>M1677+MAX(0,K1677-MAX(0,P1677-G1677-J1677))</x:f>
        <x:v>525.8726899383984</x:v>
      </x:c>
      <x:c r="S1677" s="7" t="n">
        <x:f>SUM(O1677,Q1677,R1677)</x:f>
        <x:v>525.8726899383984</x:v>
      </x:c>
      <x:c r="T1677" s="14" t="n">
        <x:f>'Inventory detail'!T551</x:f>
        <x:v>0.19140000000000001</x:v>
      </x:c>
      <x:c r="U1677" s="14" t="n">
        <x:f>'Inventory detail'!U551</x:f>
        <x:v>0.19140000000000001</x:v>
      </x:c>
      <x:c r="V1677" s="9" t="n">
        <x:f>O1677*T1677</x:f>
        <x:v>0</x:v>
      </x:c>
      <x:c r="W1677" s="9" t="n">
        <x:f>Q1677*T1677</x:f>
        <x:v>0</x:v>
      </x:c>
      <x:c r="X1677" s="9" t="n">
        <x:f>R1677*T1677</x:f>
        <x:v>100.65203285420945</x:v>
      </x:c>
      <x:c r="Y1677" s="9" t="n">
        <x:f>S1677*T1677</x:f>
        <x:v>100.65203285420945</x:v>
      </x:c>
      <x:c r="Z1677" s="9" t="n">
        <x:f>IF(ISNUMBER(U1677),S1677*(U1677-T1677),"n.a.")</x:f>
        <x:v>0</x:v>
      </x:c>
      <x:c r="AA1677" s="9" t="n">
        <x:f>IF(ISNUMBER(U1677),Y1677,0)</x:f>
        <x:v>100.65203285420945</x:v>
      </x:c>
      <x:c r="AB1677" s="7" t="n">
        <x:f>MAX(0,L1677-SUM(F1677:K1677))</x:f>
        <x:v>0</x:v>
      </x:c>
    </x:row>
    <x:row r="1678" ht="22" customHeight="1">
      <x:c r="A1678" s="18" t="n">
        <x:f>Summary!D$41</x:f>
        <x:v>46357</x:v>
      </x:c>
      <x:c r="B1678" s="2" t="str">
        <x:f>'Inventory detail'!A552</x:f>
        <x:v>WIRE</x:v>
      </x:c>
      <x:c r="C1678" s="2" t="str">
        <x:f>'Inventory detail'!B552</x:f>
        <x:v>30</x:v>
      </x:c>
      <x:c r="D1678" s="2" t="str">
        <x:f>'Inventory detail'!C552</x:f>
        <x:v>DL001SIL</x:v>
      </x:c>
      <x:c r="E1678" s="10" t="n">
        <x:f>A552</x:f>
        <x:v>46327</x:v>
      </x:c>
      <x:c r="F1678" s="7" t="n">
        <x:f>O552</x:f>
        <x:v>0</x:v>
      </x:c>
      <x:c r="G1678" s="7" t="n">
        <x:f>Q552</x:f>
        <x:v>0</x:v>
      </x:c>
      <x:c r="H1678" s="7" t="n">
        <x:f>R552</x:f>
        <x:v>1077.58636550308</x:v>
      </x:c>
      <x:c r="I1678" s="7" t="n">
        <x:f>0</x:f>
        <x:v>0</x:v>
      </x:c>
      <x:c r="J1678" s="7" t="n">
        <x:f>0</x:f>
        <x:v>0</x:v>
      </x:c>
      <x:c r="K1678" s="7" t="n">
        <x:f>0</x:f>
        <x:v>0</x:v>
      </x:c>
      <x:c r="L1678" s="7" t="n">
        <x:f>'Inventory detail'!F552*Summary!$K$5*(A1678-E1678)/Summary!$K$6</x:f>
        <x:v>94.45256673511294</x:v>
      </x:c>
      <x:c r="M1678" s="7" t="n">
        <x:f>MAX(0,H1678-L1678)</x:f>
        <x:v>983.1337987679672</x:v>
      </x:c>
      <x:c r="N1678" s="7" t="n">
        <x:f>MAX(0,L1678-H1678)</x:f>
        <x:v>0</x:v>
      </x:c>
      <x:c r="O1678" s="7" t="n">
        <x:f>MAX(0,F1678+I1678-N1678)</x:f>
        <x:v>0</x:v>
      </x:c>
      <x:c r="P1678" s="7" t="n">
        <x:f>MAX(0,N1678-F1678-I1678)</x:f>
        <x:v>0</x:v>
      </x:c>
      <x:c r="Q1678" s="7" t="n">
        <x:f>MAX(0,G1678+J1678-P1678)</x:f>
        <x:v>0</x:v>
      </x:c>
      <x:c r="R1678" s="7" t="n">
        <x:f>M1678+MAX(0,K1678-MAX(0,P1678-G1678-J1678))</x:f>
        <x:v>983.1337987679672</x:v>
      </x:c>
      <x:c r="S1678" s="7" t="n">
        <x:f>SUM(O1678,Q1678,R1678)</x:f>
        <x:v>983.1337987679672</x:v>
      </x:c>
      <x:c r="T1678" s="14" t="n">
        <x:f>'Inventory detail'!T552</x:f>
        <x:v>0.19140000000000001</x:v>
      </x:c>
      <x:c r="U1678" s="14" t="n">
        <x:f>'Inventory detail'!U552</x:f>
        <x:v>0.19140000000000001</x:v>
      </x:c>
      <x:c r="V1678" s="9" t="n">
        <x:f>O1678*T1678</x:f>
        <x:v>0</x:v>
      </x:c>
      <x:c r="W1678" s="9" t="n">
        <x:f>Q1678*T1678</x:f>
        <x:v>0</x:v>
      </x:c>
      <x:c r="X1678" s="9" t="n">
        <x:f>R1678*T1678</x:f>
        <x:v>188.17180908418894</x:v>
      </x:c>
      <x:c r="Y1678" s="9" t="n">
        <x:f>S1678*T1678</x:f>
        <x:v>188.17180908418894</x:v>
      </x:c>
      <x:c r="Z1678" s="9" t="n">
        <x:f>IF(ISNUMBER(U1678),S1678*(U1678-T1678),"n.a.")</x:f>
        <x:v>0</x:v>
      </x:c>
      <x:c r="AA1678" s="9" t="n">
        <x:f>IF(ISNUMBER(U1678),Y1678,0)</x:f>
        <x:v>188.17180908418894</x:v>
      </x:c>
      <x:c r="AB1678" s="7" t="n">
        <x:f>MAX(0,L1678-SUM(F1678:K1678))</x:f>
        <x:v>0</x:v>
      </x:c>
    </x:row>
    <x:row r="1679" ht="22" customHeight="1">
      <x:c r="A1679" s="18" t="n">
        <x:f>Summary!D$41</x:f>
        <x:v>46357</x:v>
      </x:c>
      <x:c r="B1679" s="2" t="str">
        <x:f>'Inventory detail'!A553</x:f>
        <x:v>COIL</x:v>
      </x:c>
      <x:c r="C1679" s="2" t="str">
        <x:f>'Inventory detail'!B553</x:f>
        <x:v>10</x:v>
      </x:c>
      <x:c r="D1679" s="2" t="str">
        <x:f>'Inventory detail'!C553</x:f>
        <x:v>12WHT36-4</x:v>
      </x:c>
      <x:c r="E1679" s="10" t="n">
        <x:f>A553</x:f>
        <x:v>46327</x:v>
      </x:c>
      <x:c r="F1679" s="7" t="n">
        <x:f>O553</x:f>
        <x:v>330.72985626283366</x:v>
      </x:c>
      <x:c r="G1679" s="7" t="n">
        <x:f>Q553</x:f>
        <x:v>0</x:v>
      </x:c>
      <x:c r="H1679" s="7" t="n">
        <x:f>R553</x:f>
        <x:v>0</x:v>
      </x:c>
      <x:c r="I1679" s="7" t="n">
        <x:f>SUMIFS('PO detail'!$W$129:$W$129,'PO detail'!$V$129:$V$129,"&gt;="&amp;E1679,'PO detail'!$V$129:$V$129,"&lt;"&amp;A1679)</x:f>
        <x:v>0</x:v>
      </x:c>
      <x:c r="J1679" s="7" t="n">
        <x:f>SUMIFS('PO detail'!$X$129:$X$129,'PO detail'!$V$129:$V$129,"&gt;="&amp;E1679,'PO detail'!$V$129:$V$129,"&lt;"&amp;A1679)</x:f>
        <x:v>0</x:v>
      </x:c>
      <x:c r="K1679" s="7" t="n">
        <x:f>SUMIFS('PO detail'!$Y$129:$Y$129,'PO detail'!$V$129:$V$129,"&gt;="&amp;E1679,'PO detail'!$V$129:$V$129,"&lt;"&amp;A1679)</x:f>
        <x:v>0</x:v>
      </x:c>
      <x:c r="L1679" s="7" t="n">
        <x:f>'Inventory detail'!F553*Summary!$K$5*(A1679-E1679)/Summary!$K$6</x:f>
        <x:v>90.3523613963039</x:v>
      </x:c>
      <x:c r="M1679" s="7" t="n">
        <x:f>MAX(0,H1679-L1679)</x:f>
        <x:v>0</x:v>
      </x:c>
      <x:c r="N1679" s="7" t="n">
        <x:f>MAX(0,L1679-H1679)</x:f>
        <x:v>90.3523613963039</x:v>
      </x:c>
      <x:c r="O1679" s="7" t="n">
        <x:f>MAX(0,F1679+I1679-N1679)</x:f>
        <x:v>240.37749486652976</x:v>
      </x:c>
      <x:c r="P1679" s="7" t="n">
        <x:f>MAX(0,N1679-F1679-I1679)</x:f>
        <x:v>0</x:v>
      </x:c>
      <x:c r="Q1679" s="7" t="n">
        <x:f>MAX(0,G1679+J1679-P1679)</x:f>
        <x:v>0</x:v>
      </x:c>
      <x:c r="R1679" s="7" t="n">
        <x:f>M1679+MAX(0,K1679-MAX(0,P1679-G1679-J1679))</x:f>
        <x:v>0</x:v>
      </x:c>
      <x:c r="S1679" s="7" t="n">
        <x:f>SUM(O1679,Q1679,R1679)</x:f>
        <x:v>240.37749486652976</x:v>
      </x:c>
      <x:c r="T1679" s="14" t="n">
        <x:f>'Inventory detail'!T553</x:f>
        <x:v>0.2237</x:v>
      </x:c>
      <x:c r="U1679" s="14" t="n">
        <x:f>'Inventory detail'!U553</x:f>
        <x:v>0.21923199999999998</x:v>
      </x:c>
      <x:c r="V1679" s="9" t="n">
        <x:f>O1679*T1679</x:f>
        <x:v>53.77244560164271</x:v>
      </x:c>
      <x:c r="W1679" s="9" t="n">
        <x:f>Q1679*T1679</x:f>
        <x:v>0</x:v>
      </x:c>
      <x:c r="X1679" s="9" t="n">
        <x:f>R1679*T1679</x:f>
        <x:v>0</x:v>
      </x:c>
      <x:c r="Y1679" s="9" t="n">
        <x:f>S1679*T1679</x:f>
        <x:v>53.77244560164271</x:v>
      </x:c>
      <x:c r="Z1679" s="9" t="n">
        <x:f>IF(ISNUMBER(U1679),S1679*(U1679-T1679),"n.a.")</x:f>
        <x:v>-1.0740066470636616</x:v>
      </x:c>
      <x:c r="AA1679" s="9" t="n">
        <x:f>IF(ISNUMBER(U1679),Y1679,0)</x:f>
        <x:v>53.77244560164271</x:v>
      </x:c>
      <x:c r="AB1679" s="7" t="n">
        <x:f>MAX(0,L1679-SUM(F1679:K1679))</x:f>
        <x:v>0</x:v>
      </x:c>
    </x:row>
    <x:row r="1680" ht="22" customHeight="1">
      <x:c r="A1680" s="18" t="n">
        <x:f>Summary!D$41</x:f>
        <x:v>46357</x:v>
      </x:c>
      <x:c r="B1680" s="2" t="str">
        <x:f>'Inventory detail'!A554</x:f>
        <x:v>COIL</x:v>
      </x:c>
      <x:c r="C1680" s="2" t="str">
        <x:f>'Inventory detail'!B554</x:f>
        <x:v>30</x:v>
      </x:c>
      <x:c r="D1680" s="2" t="str">
        <x:f>'Inventory detail'!C554</x:f>
        <x:v>9NAV12-4</x:v>
      </x:c>
      <x:c r="E1680" s="10" t="n">
        <x:f>A554</x:f>
        <x:v>46327</x:v>
      </x:c>
      <x:c r="F1680" s="7" t="n">
        <x:f>O554</x:f>
        <x:v>1830.7298562628337</x:v>
      </x:c>
      <x:c r="G1680" s="7" t="n">
        <x:f>Q554</x:f>
        <x:v>0</x:v>
      </x:c>
      <x:c r="H1680" s="7" t="n">
        <x:f>R554</x:f>
        <x:v>0</x:v>
      </x:c>
      <x:c r="I1680" s="7" t="n">
        <x:f>SUMIFS('PO detail'!$W$999:$W$999,'PO detail'!$V$999:$V$999,"&gt;="&amp;E1680,'PO detail'!$V$999:$V$999,"&lt;"&amp;A1680)</x:f>
        <x:v>0</x:v>
      </x:c>
      <x:c r="J1680" s="7" t="n">
        <x:f>SUMIFS('PO detail'!$X$999:$X$999,'PO detail'!$V$999:$V$999,"&gt;="&amp;E1680,'PO detail'!$V$999:$V$999,"&lt;"&amp;A1680)</x:f>
        <x:v>0</x:v>
      </x:c>
      <x:c r="K1680" s="7" t="n">
        <x:f>SUMIFS('PO detail'!$Y$999:$Y$999,'PO detail'!$V$999:$V$999,"&gt;="&amp;E1680,'PO detail'!$V$999:$V$999,"&lt;"&amp;A1680)</x:f>
        <x:v>0</x:v>
      </x:c>
      <x:c r="L1680" s="7" t="n">
        <x:f>'Inventory detail'!F554*Summary!$K$5*(A1680-E1680)/Summary!$K$6</x:f>
        <x:v>90.3523613963039</x:v>
      </x:c>
      <x:c r="M1680" s="7" t="n">
        <x:f>MAX(0,H1680-L1680)</x:f>
        <x:v>0</x:v>
      </x:c>
      <x:c r="N1680" s="7" t="n">
        <x:f>MAX(0,L1680-H1680)</x:f>
        <x:v>90.3523613963039</x:v>
      </x:c>
      <x:c r="O1680" s="7" t="n">
        <x:f>MAX(0,F1680+I1680-N1680)</x:f>
        <x:v>1740.3774948665298</x:v>
      </x:c>
      <x:c r="P1680" s="7" t="n">
        <x:f>MAX(0,N1680-F1680-I1680)</x:f>
        <x:v>0</x:v>
      </x:c>
      <x:c r="Q1680" s="7" t="n">
        <x:f>MAX(0,G1680+J1680-P1680)</x:f>
        <x:v>0</x:v>
      </x:c>
      <x:c r="R1680" s="7" t="n">
        <x:f>M1680+MAX(0,K1680-MAX(0,P1680-G1680-J1680))</x:f>
        <x:v>0</x:v>
      </x:c>
      <x:c r="S1680" s="7" t="n">
        <x:f>SUM(O1680,Q1680,R1680)</x:f>
        <x:v>1740.3774948665298</x:v>
      </x:c>
      <x:c r="T1680" s="14" t="n">
        <x:f>'Inventory detail'!T554</x:f>
        <x:v>0.0478</x:v>
      </x:c>
      <x:c r="U1680" s="14" t="n">
        <x:f>'Inventory detail'!U554</x:f>
        <x:v>0.046852</x:v>
      </x:c>
      <x:c r="V1680" s="9" t="n">
        <x:f>O1680*T1680</x:f>
        <x:v>83.19004425462013</x:v>
      </x:c>
      <x:c r="W1680" s="9" t="n">
        <x:f>Q1680*T1680</x:f>
        <x:v>0</x:v>
      </x:c>
      <x:c r="X1680" s="9" t="n">
        <x:f>R1680*T1680</x:f>
        <x:v>0</x:v>
      </x:c>
      <x:c r="Y1680" s="9" t="n">
        <x:f>S1680*T1680</x:f>
        <x:v>83.19004425462013</x:v>
      </x:c>
      <x:c r="Z1680" s="9" t="n">
        <x:f>IF(ISNUMBER(U1680),S1680*(U1680-T1680),"n.a.")</x:f>
        <x:v>-1.6498778651334778</x:v>
      </x:c>
      <x:c r="AA1680" s="9" t="n">
        <x:f>IF(ISNUMBER(U1680),Y1680,0)</x:f>
        <x:v>83.19004425462013</x:v>
      </x:c>
      <x:c r="AB1680" s="7" t="n">
        <x:f>MAX(0,L1680-SUM(F1680:K1680))</x:f>
        <x:v>0</x:v>
      </x:c>
    </x:row>
    <x:row r="1681" ht="22" customHeight="1">
      <x:c r="A1681" s="18" t="n">
        <x:f>Summary!D$41</x:f>
        <x:v>46357</x:v>
      </x:c>
      <x:c r="B1681" s="2" t="str">
        <x:f>'Inventory detail'!A555</x:f>
        <x:v>COIL</x:v>
      </x:c>
      <x:c r="C1681" s="2" t="str">
        <x:f>'Inventory detail'!B555</x:f>
        <x:v>60</x:v>
      </x:c>
      <x:c r="D1681" s="2" t="str">
        <x:f>'Inventory detail'!C555</x:f>
        <x:v>6WHT36-4</x:v>
      </x:c>
      <x:c r="E1681" s="10" t="n">
        <x:f>A555</x:f>
        <x:v>46327</x:v>
      </x:c>
      <x:c r="F1681" s="7" t="n">
        <x:f>O555</x:f>
        <x:v>530.7298562628337</x:v>
      </x:c>
      <x:c r="G1681" s="7" t="n">
        <x:f>Q555</x:f>
        <x:v>0</x:v>
      </x:c>
      <x:c r="H1681" s="7" t="n">
        <x:f>R555</x:f>
        <x:v>0</x:v>
      </x:c>
      <x:c r="I1681" s="7" t="n">
        <x:f>SUMIFS('PO detail'!$W$1363:$W$1364,'PO detail'!$V$1363:$V$1364,"&gt;="&amp;E1681,'PO detail'!$V$1363:$V$1364,"&lt;"&amp;A1681)</x:f>
        <x:v>0</x:v>
      </x:c>
      <x:c r="J1681" s="7" t="n">
        <x:f>SUMIFS('PO detail'!$X$1363:$X$1364,'PO detail'!$V$1363:$V$1364,"&gt;="&amp;E1681,'PO detail'!$V$1363:$V$1364,"&lt;"&amp;A1681)</x:f>
        <x:v>0</x:v>
      </x:c>
      <x:c r="K1681" s="7" t="n">
        <x:f>SUMIFS('PO detail'!$Y$1363:$Y$1364,'PO detail'!$V$1363:$V$1364,"&gt;="&amp;E1681,'PO detail'!$V$1363:$V$1364,"&lt;"&amp;A1681)</x:f>
        <x:v>0</x:v>
      </x:c>
      <x:c r="L1681" s="7" t="n">
        <x:f>'Inventory detail'!F555*Summary!$K$5*(A1681-E1681)/Summary!$K$6</x:f>
        <x:v>90.3523613963039</x:v>
      </x:c>
      <x:c r="M1681" s="7" t="n">
        <x:f>MAX(0,H1681-L1681)</x:f>
        <x:v>0</x:v>
      </x:c>
      <x:c r="N1681" s="7" t="n">
        <x:f>MAX(0,L1681-H1681)</x:f>
        <x:v>90.3523613963039</x:v>
      </x:c>
      <x:c r="O1681" s="7" t="n">
        <x:f>MAX(0,F1681+I1681-N1681)</x:f>
        <x:v>440.3774948665298</x:v>
      </x:c>
      <x:c r="P1681" s="7" t="n">
        <x:f>MAX(0,N1681-F1681-I1681)</x:f>
        <x:v>0</x:v>
      </x:c>
      <x:c r="Q1681" s="7" t="n">
        <x:f>MAX(0,G1681+J1681-P1681)</x:f>
        <x:v>0</x:v>
      </x:c>
      <x:c r="R1681" s="7" t="n">
        <x:f>M1681+MAX(0,K1681-MAX(0,P1681-G1681-J1681))</x:f>
        <x:v>0</x:v>
      </x:c>
      <x:c r="S1681" s="7" t="n">
        <x:f>SUM(O1681,Q1681,R1681)</x:f>
        <x:v>440.3774948665298</x:v>
      </x:c>
      <x:c r="T1681" s="14" t="n">
        <x:f>'Inventory detail'!T555</x:f>
        <x:v>0.1266</x:v>
      </x:c>
      <x:c r="U1681" s="14" t="n">
        <x:f>'Inventory detail'!U555</x:f>
        <x:v>0.12398100000000001</x:v>
      </x:c>
      <x:c r="V1681" s="9" t="n">
        <x:f>O1681*T1681</x:f>
        <x:v>55.751790850102665</x:v>
      </x:c>
      <x:c r="W1681" s="9" t="n">
        <x:f>Q1681*T1681</x:f>
        <x:v>0</x:v>
      </x:c>
      <x:c r="X1681" s="9" t="n">
        <x:f>R1681*T1681</x:f>
        <x:v>0</x:v>
      </x:c>
      <x:c r="Y1681" s="9" t="n">
        <x:f>S1681*T1681</x:f>
        <x:v>55.751790850102665</x:v>
      </x:c>
      <x:c r="Z1681" s="9" t="n">
        <x:f>IF(ISNUMBER(U1681),S1681*(U1681-T1681),"n.a.")</x:f>
        <x:v>-1.1533486590554338</x:v>
      </x:c>
      <x:c r="AA1681" s="9" t="n">
        <x:f>IF(ISNUMBER(U1681),Y1681,0)</x:f>
        <x:v>55.751790850102665</x:v>
      </x:c>
      <x:c r="AB1681" s="7" t="n">
        <x:f>MAX(0,L1681-SUM(F1681:K1681))</x:f>
        <x:v>0</x:v>
      </x:c>
    </x:row>
    <x:row r="1682" ht="22" customHeight="1">
      <x:c r="A1682" s="18" t="n">
        <x:f>Summary!D$41</x:f>
        <x:v>46357</x:v>
      </x:c>
      <x:c r="B1682" s="2" t="str">
        <x:f>'Inventory detail'!A556</x:f>
        <x:v>POUC</x:v>
      </x:c>
      <x:c r="C1682" s="2" t="str">
        <x:f>'Inventory detail'!B556</x:f>
        <x:v>10</x:v>
      </x:c>
      <x:c r="D1682" s="2" t="str">
        <x:f>'Inventory detail'!C556</x:f>
        <x:v>IBM5</x:v>
      </x:c>
      <x:c r="E1682" s="10" t="n">
        <x:f>A556</x:f>
        <x:v>46327</x:v>
      </x:c>
      <x:c r="F1682" s="7" t="n">
        <x:f>O556</x:f>
        <x:v>0</x:v>
      </x:c>
      <x:c r="G1682" s="7" t="n">
        <x:f>Q556</x:f>
        <x:v>0</x:v>
      </x:c>
      <x:c r="H1682" s="7" t="n">
        <x:f>R556</x:f>
        <x:v>16530.729856262835</x:v>
      </x:c>
      <x:c r="I1682" s="7" t="n">
        <x:f>0</x:f>
        <x:v>0</x:v>
      </x:c>
      <x:c r="J1682" s="7" t="n">
        <x:f>0</x:f>
        <x:v>0</x:v>
      </x:c>
      <x:c r="K1682" s="7" t="n">
        <x:f>0</x:f>
        <x:v>0</x:v>
      </x:c>
      <x:c r="L1682" s="7" t="n">
        <x:f>'Inventory detail'!F556*Summary!$K$5*(A1682-E1682)/Summary!$K$6</x:f>
        <x:v>90.3523613963039</x:v>
      </x:c>
      <x:c r="M1682" s="7" t="n">
        <x:f>MAX(0,H1682-L1682)</x:f>
        <x:v>16440.37749486653</x:v>
      </x:c>
      <x:c r="N1682" s="7" t="n">
        <x:f>MAX(0,L1682-H1682)</x:f>
        <x:v>0</x:v>
      </x:c>
      <x:c r="O1682" s="7" t="n">
        <x:f>MAX(0,F1682+I1682-N1682)</x:f>
        <x:v>0</x:v>
      </x:c>
      <x:c r="P1682" s="7" t="n">
        <x:f>MAX(0,N1682-F1682-I1682)</x:f>
        <x:v>0</x:v>
      </x:c>
      <x:c r="Q1682" s="7" t="n">
        <x:f>MAX(0,G1682+J1682-P1682)</x:f>
        <x:v>0</x:v>
      </x:c>
      <x:c r="R1682" s="7" t="n">
        <x:f>M1682+MAX(0,K1682-MAX(0,P1682-G1682-J1682))</x:f>
        <x:v>16440.37749486653</x:v>
      </x:c>
      <x:c r="S1682" s="7" t="n">
        <x:f>SUM(O1682,Q1682,R1682)</x:f>
        <x:v>16440.37749486653</x:v>
      </x:c>
      <x:c r="T1682" s="14" t="n">
        <x:f>'Inventory detail'!T556</x:f>
        <x:v>0.0064</x:v>
      </x:c>
      <x:c r="U1682" s="14" t="n">
        <x:f>'Inventory detail'!U556</x:f>
        <x:v>0.007094999999999999</x:v>
      </x:c>
      <x:c r="V1682" s="9" t="n">
        <x:f>O1682*T1682</x:f>
        <x:v>0</x:v>
      </x:c>
      <x:c r="W1682" s="9" t="n">
        <x:f>Q1682*T1682</x:f>
        <x:v>0</x:v>
      </x:c>
      <x:c r="X1682" s="9" t="n">
        <x:f>R1682*T1682</x:f>
        <x:v>105.2184159671458</x:v>
      </x:c>
      <x:c r="Y1682" s="9" t="n">
        <x:f>S1682*T1682</x:f>
        <x:v>105.2184159671458</x:v>
      </x:c>
      <x:c r="Z1682" s="9" t="n">
        <x:f>IF(ISNUMBER(U1682),S1682*(U1682-T1682),"n.a.")</x:f>
        <x:v>11.426062358932215</x:v>
      </x:c>
      <x:c r="AA1682" s="9" t="n">
        <x:f>IF(ISNUMBER(U1682),Y1682,0)</x:f>
        <x:v>105.2184159671458</x:v>
      </x:c>
      <x:c r="AB1682" s="7" t="n">
        <x:f>MAX(0,L1682-SUM(F1682:K1682))</x:f>
        <x:v>0</x:v>
      </x:c>
    </x:row>
    <x:row r="1683" ht="22" customHeight="1">
      <x:c r="A1683" s="18" t="n">
        <x:f>Summary!D$41</x:f>
        <x:v>46357</x:v>
      </x:c>
      <x:c r="B1683" s="2" t="str">
        <x:f>'Inventory detail'!A557</x:f>
        <x:v>POUC</x:v>
      </x:c>
      <x:c r="C1683" s="2" t="str">
        <x:f>'Inventory detail'!B557</x:f>
        <x:v>60</x:v>
      </x:c>
      <x:c r="D1683" s="2" t="str">
        <x:f>'Inventory detail'!C557</x:f>
        <x:v>JUM7</x:v>
      </x:c>
      <x:c r="E1683" s="10" t="n">
        <x:f>A557</x:f>
        <x:v>46327</x:v>
      </x:c>
      <x:c r="F1683" s="7" t="n">
        <x:f>O557</x:f>
        <x:v>0</x:v>
      </x:c>
      <x:c r="G1683" s="7" t="n">
        <x:f>Q557</x:f>
        <x:v>0</x:v>
      </x:c>
      <x:c r="H1683" s="7" t="n">
        <x:f>R557</x:f>
        <x:v>8730.729856262833</x:v>
      </x:c>
      <x:c r="I1683" s="7" t="n">
        <x:f>0</x:f>
        <x:v>0</x:v>
      </x:c>
      <x:c r="J1683" s="7" t="n">
        <x:f>0</x:f>
        <x:v>0</x:v>
      </x:c>
      <x:c r="K1683" s="7" t="n">
        <x:f>0</x:f>
        <x:v>0</x:v>
      </x:c>
      <x:c r="L1683" s="7" t="n">
        <x:f>'Inventory detail'!F557*Summary!$K$5*(A1683-E1683)/Summary!$K$6</x:f>
        <x:v>90.3523613963039</x:v>
      </x:c>
      <x:c r="M1683" s="7" t="n">
        <x:f>MAX(0,H1683-L1683)</x:f>
        <x:v>8640.377494866529</x:v>
      </x:c>
      <x:c r="N1683" s="7" t="n">
        <x:f>MAX(0,L1683-H1683)</x:f>
        <x:v>0</x:v>
      </x:c>
      <x:c r="O1683" s="7" t="n">
        <x:f>MAX(0,F1683+I1683-N1683)</x:f>
        <x:v>0</x:v>
      </x:c>
      <x:c r="P1683" s="7" t="n">
        <x:f>MAX(0,N1683-F1683-I1683)</x:f>
        <x:v>0</x:v>
      </x:c>
      <x:c r="Q1683" s="7" t="n">
        <x:f>MAX(0,G1683+J1683-P1683)</x:f>
        <x:v>0</x:v>
      </x:c>
      <x:c r="R1683" s="7" t="n">
        <x:f>M1683+MAX(0,K1683-MAX(0,P1683-G1683-J1683))</x:f>
        <x:v>8640.377494866529</x:v>
      </x:c>
      <x:c r="S1683" s="7" t="n">
        <x:f>SUM(O1683,Q1683,R1683)</x:f>
        <x:v>8640.377494866529</x:v>
      </x:c>
      <x:c r="T1683" s="14" t="n">
        <x:f>'Inventory detail'!T557</x:f>
        <x:v>0.015</x:v>
      </x:c>
      <x:c r="U1683" s="14" t="n">
        <x:f>'Inventory detail'!U557</x:f>
        <x:v>0.016335</x:v>
      </x:c>
      <x:c r="V1683" s="9" t="n">
        <x:f>O1683*T1683</x:f>
        <x:v>0</x:v>
      </x:c>
      <x:c r="W1683" s="9" t="n">
        <x:f>Q1683*T1683</x:f>
        <x:v>0</x:v>
      </x:c>
      <x:c r="X1683" s="9" t="n">
        <x:f>R1683*T1683</x:f>
        <x:v>129.60566242299794</x:v>
      </x:c>
      <x:c r="Y1683" s="9" t="n">
        <x:f>S1683*T1683</x:f>
        <x:v>129.60566242299794</x:v>
      </x:c>
      <x:c r="Z1683" s="9" t="n">
        <x:f>IF(ISNUMBER(U1683),S1683*(U1683-T1683),"n.a.")</x:f>
        <x:v>11.53490395564681</x:v>
      </x:c>
      <x:c r="AA1683" s="9" t="n">
        <x:f>IF(ISNUMBER(U1683),Y1683,0)</x:f>
        <x:v>129.60566242299794</x:v>
      </x:c>
      <x:c r="AB1683" s="7" t="n">
        <x:f>MAX(0,L1683-SUM(F1683:K1683))</x:f>
        <x:v>0</x:v>
      </x:c>
    </x:row>
    <x:row r="1684" ht="22" customHeight="1">
      <x:c r="A1684" s="18" t="n">
        <x:f>Summary!D$41</x:f>
        <x:v>46357</x:v>
      </x:c>
      <x:c r="B1684" s="2" t="str">
        <x:f>'Inventory detail'!A558</x:f>
        <x:v>COIL</x:v>
      </x:c>
      <x:c r="C1684" s="2" t="str">
        <x:f>'Inventory detail'!B558</x:f>
        <x:v>10</x:v>
      </x:c>
      <x:c r="D1684" s="2" t="str">
        <x:f>'Inventory detail'!C558</x:f>
        <x:v>11RED12-4</x:v>
      </x:c>
      <x:c r="E1684" s="10" t="n">
        <x:f>A558</x:f>
        <x:v>46327</x:v>
      </x:c>
      <x:c r="F1684" s="7" t="n">
        <x:f>O558</x:f>
        <x:v>0</x:v>
      </x:c>
      <x:c r="G1684" s="7" t="n">
        <x:f>Q558</x:f>
        <x:v>0</x:v>
      </x:c>
      <x:c r="H1684" s="7" t="n">
        <x:f>R558</x:f>
        <x:v>1037.031950718686</x:v>
      </x:c>
      <x:c r="I1684" s="7" t="n">
        <x:f>0</x:f>
        <x:v>0</x:v>
      </x:c>
      <x:c r="J1684" s="7" t="n">
        <x:f>0</x:f>
        <x:v>0</x:v>
      </x:c>
      <x:c r="K1684" s="7" t="n">
        <x:f>0</x:f>
        <x:v>0</x:v>
      </x:c>
      <x:c r="L1684" s="7" t="n">
        <x:f>'Inventory detail'!F558*Summary!$K$5*(A1684-E1684)/Summary!$K$6</x:f>
        <x:v>82.13223819301848</x:v>
      </x:c>
      <x:c r="M1684" s="7" t="n">
        <x:f>MAX(0,H1684-L1684)</x:f>
        <x:v>954.8997125256675</x:v>
      </x:c>
      <x:c r="N1684" s="7" t="n">
        <x:f>MAX(0,L1684-H1684)</x:f>
        <x:v>0</x:v>
      </x:c>
      <x:c r="O1684" s="7" t="n">
        <x:f>MAX(0,F1684+I1684-N1684)</x:f>
        <x:v>0</x:v>
      </x:c>
      <x:c r="P1684" s="7" t="n">
        <x:f>MAX(0,N1684-F1684-I1684)</x:f>
        <x:v>0</x:v>
      </x:c>
      <x:c r="Q1684" s="7" t="n">
        <x:f>MAX(0,G1684+J1684-P1684)</x:f>
        <x:v>0</x:v>
      </x:c>
      <x:c r="R1684" s="7" t="n">
        <x:f>M1684+MAX(0,K1684-MAX(0,P1684-G1684-J1684))</x:f>
        <x:v>954.8997125256675</x:v>
      </x:c>
      <x:c r="S1684" s="7" t="n">
        <x:f>SUM(O1684,Q1684,R1684)</x:f>
        <x:v>954.8997125256675</x:v>
      </x:c>
      <x:c r="T1684" s="14" t="n">
        <x:f>'Inventory detail'!T558</x:f>
        <x:v>0.0682</x:v>
      </x:c>
      <x:c r="U1684" s="14" t="n">
        <x:f>'Inventory detail'!U558</x:f>
        <x:v>0.0668525</x:v>
      </x:c>
      <x:c r="V1684" s="9" t="n">
        <x:f>O1684*T1684</x:f>
        <x:v>0</x:v>
      </x:c>
      <x:c r="W1684" s="9" t="n">
        <x:f>Q1684*T1684</x:f>
        <x:v>0</x:v>
      </x:c>
      <x:c r="X1684" s="9" t="n">
        <x:f>R1684*T1684</x:f>
        <x:v>65.12416039425052</x:v>
      </x:c>
      <x:c r="Y1684" s="9" t="n">
        <x:f>S1684*T1684</x:f>
        <x:v>65.12416039425052</x:v>
      </x:c>
      <x:c r="Z1684" s="9" t="n">
        <x:f>IF(ISNUMBER(U1684),S1684*(U1684-T1684),"n.a.")</x:f>
        <x:v>-1.2867273626283384</x:v>
      </x:c>
      <x:c r="AA1684" s="9" t="n">
        <x:f>IF(ISNUMBER(U1684),Y1684,0)</x:f>
        <x:v>65.12416039425052</x:v>
      </x:c>
      <x:c r="AB1684" s="7" t="n">
        <x:f>MAX(0,L1684-SUM(F1684:K1684))</x:f>
        <x:v>0</x:v>
      </x:c>
    </x:row>
    <x:row r="1685" ht="22" customHeight="1">
      <x:c r="A1685" s="18" t="n">
        <x:f>Summary!D$41</x:f>
        <x:v>46357</x:v>
      </x:c>
      <x:c r="B1685" s="2" t="str">
        <x:f>'Inventory detail'!A559</x:f>
        <x:v>COIL</x:v>
      </x:c>
      <x:c r="C1685" s="2" t="str">
        <x:f>'Inventory detail'!B559</x:f>
        <x:v>10</x:v>
      </x:c>
      <x:c r="D1685" s="2" t="str">
        <x:f>'Inventory detail'!C559</x:f>
        <x:v>25CLR12-4</x:v>
      </x:c>
      <x:c r="E1685" s="10" t="n">
        <x:f>A559</x:f>
        <x:v>46327</x:v>
      </x:c>
      <x:c r="F1685" s="7" t="n">
        <x:f>O559</x:f>
        <x:v>0</x:v>
      </x:c>
      <x:c r="G1685" s="7" t="n">
        <x:f>Q559</x:f>
        <x:v>0</x:v>
      </x:c>
      <x:c r="H1685" s="7" t="n">
        <x:f>R559</x:f>
        <x:v>1637.031950718686</x:v>
      </x:c>
      <x:c r="I1685" s="7" t="n">
        <x:f>0</x:f>
        <x:v>0</x:v>
      </x:c>
      <x:c r="J1685" s="7" t="n">
        <x:f>0</x:f>
        <x:v>0</x:v>
      </x:c>
      <x:c r="K1685" s="7" t="n">
        <x:f>0</x:f>
        <x:v>0</x:v>
      </x:c>
      <x:c r="L1685" s="7" t="n">
        <x:f>'Inventory detail'!F559*Summary!$K$5*(A1685-E1685)/Summary!$K$6</x:f>
        <x:v>82.13223819301848</x:v>
      </x:c>
      <x:c r="M1685" s="7" t="n">
        <x:f>MAX(0,H1685-L1685)</x:f>
        <x:v>1554.8997125256674</x:v>
      </x:c>
      <x:c r="N1685" s="7" t="n">
        <x:f>MAX(0,L1685-H1685)</x:f>
        <x:v>0</x:v>
      </x:c>
      <x:c r="O1685" s="7" t="n">
        <x:f>MAX(0,F1685+I1685-N1685)</x:f>
        <x:v>0</x:v>
      </x:c>
      <x:c r="P1685" s="7" t="n">
        <x:f>MAX(0,N1685-F1685-I1685)</x:f>
        <x:v>0</x:v>
      </x:c>
      <x:c r="Q1685" s="7" t="n">
        <x:f>MAX(0,G1685+J1685-P1685)</x:f>
        <x:v>0</x:v>
      </x:c>
      <x:c r="R1685" s="7" t="n">
        <x:f>M1685+MAX(0,K1685-MAX(0,P1685-G1685-J1685))</x:f>
        <x:v>1554.8997125256674</x:v>
      </x:c>
      <x:c r="S1685" s="7" t="n">
        <x:f>SUM(O1685,Q1685,R1685)</x:f>
        <x:v>1554.8997125256674</x:v>
      </x:c>
      <x:c r="T1685" s="14" t="n">
        <x:f>'Inventory detail'!T559</x:f>
        <x:v>0.2144</x:v>
      </x:c>
      <x:c r="U1685" s="14" t="n">
        <x:f>'Inventory detail'!U559</x:f>
        <x:v>0.2100605</x:v>
      </x:c>
      <x:c r="V1685" s="9" t="n">
        <x:f>O1685*T1685</x:f>
        <x:v>0</x:v>
      </x:c>
      <x:c r="W1685" s="9" t="n">
        <x:f>Q1685*T1685</x:f>
        <x:v>0</x:v>
      </x:c>
      <x:c r="X1685" s="9" t="n">
        <x:f>R1685*T1685</x:f>
        <x:v>333.3704983655031</x:v>
      </x:c>
      <x:c r="Y1685" s="9" t="n">
        <x:f>S1685*T1685</x:f>
        <x:v>333.3704983655031</x:v>
      </x:c>
      <x:c r="Z1685" s="9" t="n">
        <x:f>IF(ISNUMBER(U1685),S1685*(U1685-T1685),"n.a.")</x:f>
        <x:v>-6.747487302505127</x:v>
      </x:c>
      <x:c r="AA1685" s="9" t="n">
        <x:f>IF(ISNUMBER(U1685),Y1685,0)</x:f>
        <x:v>333.3704983655031</x:v>
      </x:c>
      <x:c r="AB1685" s="7" t="n">
        <x:f>MAX(0,L1685-SUM(F1685:K1685))</x:f>
        <x:v>0</x:v>
      </x:c>
    </x:row>
    <x:row r="1686" ht="22" customHeight="1">
      <x:c r="A1686" s="18" t="n">
        <x:f>Summary!D$41</x:f>
        <x:v>46357</x:v>
      </x:c>
      <x:c r="B1686" s="2" t="str">
        <x:f>'Inventory detail'!A560</x:f>
        <x:v>COIL</x:v>
      </x:c>
      <x:c r="C1686" s="2" t="str">
        <x:f>'Inventory detail'!B560</x:f>
        <x:v>30</x:v>
      </x:c>
      <x:c r="D1686" s="2" t="str">
        <x:f>'Inventory detail'!C560</x:f>
        <x:v>11BLK36-4</x:v>
      </x:c>
      <x:c r="E1686" s="10" t="n">
        <x:f>A560</x:f>
        <x:v>46327</x:v>
      </x:c>
      <x:c r="F1686" s="7" t="n">
        <x:f>O560</x:f>
        <x:v>1000</x:v>
      </x:c>
      <x:c r="G1686" s="7" t="n">
        <x:f>Q560</x:f>
        <x:v>0</x:v>
      </x:c>
      <x:c r="H1686" s="7" t="n">
        <x:f>R560</x:f>
        <x:v>237.03195071868583</x:v>
      </x:c>
      <x:c r="I1686" s="7" t="n">
        <x:f>SUMIFS('PO detail'!$W$723:$W$723,'PO detail'!$V$723:$V$723,"&gt;="&amp;E1686,'PO detail'!$V$723:$V$723,"&lt;"&amp;A1686)</x:f>
        <x:v>0</x:v>
      </x:c>
      <x:c r="J1686" s="7" t="n">
        <x:f>SUMIFS('PO detail'!$X$723:$X$723,'PO detail'!$V$723:$V$723,"&gt;="&amp;E1686,'PO detail'!$V$723:$V$723,"&lt;"&amp;A1686)</x:f>
        <x:v>0</x:v>
      </x:c>
      <x:c r="K1686" s="7" t="n">
        <x:f>SUMIFS('PO detail'!$Y$723:$Y$723,'PO detail'!$V$723:$V$723,"&gt;="&amp;E1686,'PO detail'!$V$723:$V$723,"&lt;"&amp;A1686)</x:f>
        <x:v>0</x:v>
      </x:c>
      <x:c r="L1686" s="7" t="n">
        <x:f>'Inventory detail'!F560*Summary!$K$5*(A1686-E1686)/Summary!$K$6</x:f>
        <x:v>82.13223819301848</x:v>
      </x:c>
      <x:c r="M1686" s="7" t="n">
        <x:f>MAX(0,H1686-L1686)</x:f>
        <x:v>154.89971252566735</x:v>
      </x:c>
      <x:c r="N1686" s="7" t="n">
        <x:f>MAX(0,L1686-H1686)</x:f>
        <x:v>0</x:v>
      </x:c>
      <x:c r="O1686" s="7" t="n">
        <x:f>MAX(0,F1686+I1686-N1686)</x:f>
        <x:v>1000</x:v>
      </x:c>
      <x:c r="P1686" s="7" t="n">
        <x:f>MAX(0,N1686-F1686-I1686)</x:f>
        <x:v>0</x:v>
      </x:c>
      <x:c r="Q1686" s="7" t="n">
        <x:f>MAX(0,G1686+J1686-P1686)</x:f>
        <x:v>0</x:v>
      </x:c>
      <x:c r="R1686" s="7" t="n">
        <x:f>M1686+MAX(0,K1686-MAX(0,P1686-G1686-J1686))</x:f>
        <x:v>154.89971252566735</x:v>
      </x:c>
      <x:c r="S1686" s="7" t="n">
        <x:f>SUM(O1686,Q1686,R1686)</x:f>
        <x:v>1154.8997125256674</x:v>
      </x:c>
      <x:c r="T1686" s="14" t="n">
        <x:f>'Inventory detail'!T560</x:f>
        <x:v>0.177</x:v>
      </x:c>
      <x:c r="U1686" s="14" t="n">
        <x:f>'Inventory detail'!U560</x:f>
        <x:v>0.17337450000000001</x:v>
      </x:c>
      <x:c r="V1686" s="9" t="n">
        <x:f>O1686*T1686</x:f>
        <x:v>177</x:v>
      </x:c>
      <x:c r="W1686" s="9" t="n">
        <x:f>Q1686*T1686</x:f>
        <x:v>0</x:v>
      </x:c>
      <x:c r="X1686" s="9" t="n">
        <x:f>R1686*T1686</x:f>
        <x:v>27.41724911704312</x:v>
      </x:c>
      <x:c r="Y1686" s="9" t="n">
        <x:f>S1686*T1686</x:f>
        <x:v>204.41724911704313</x:v>
      </x:c>
      <x:c r="Z1686" s="9" t="n">
        <x:f>IF(ISNUMBER(U1686),S1686*(U1686-T1686),"n.a.")</x:f>
        <x:v>-4.18708890776178</x:v>
      </x:c>
      <x:c r="AA1686" s="9" t="n">
        <x:f>IF(ISNUMBER(U1686),Y1686,0)</x:f>
        <x:v>204.41724911704313</x:v>
      </x:c>
      <x:c r="AB1686" s="7" t="n">
        <x:f>MAX(0,L1686-SUM(F1686:K1686))</x:f>
        <x:v>0</x:v>
      </x:c>
    </x:row>
    <x:row r="1687" ht="22" customHeight="1">
      <x:c r="A1687" s="18" t="n">
        <x:f>Summary!D$41</x:f>
        <x:v>46357</x:v>
      </x:c>
      <x:c r="B1687" s="2" t="str">
        <x:f>'Inventory detail'!A561</x:f>
        <x:v>COIL</x:v>
      </x:c>
      <x:c r="C1687" s="2" t="str">
        <x:f>'Inventory detail'!B561</x:f>
        <x:v>30</x:v>
      </x:c>
      <x:c r="D1687" s="2" t="str">
        <x:f>'Inventory detail'!C561</x:f>
        <x:v>20NAV12-4</x:v>
      </x:c>
      <x:c r="E1687" s="10" t="n">
        <x:f>A561</x:f>
        <x:v>46327</x:v>
      </x:c>
      <x:c r="F1687" s="7" t="n">
        <x:f>O561</x:f>
        <x:v>1400</x:v>
      </x:c>
      <x:c r="G1687" s="7" t="n">
        <x:f>Q561</x:f>
        <x:v>0</x:v>
      </x:c>
      <x:c r="H1687" s="7" t="n">
        <x:f>R561</x:f>
        <x:v>337.03195071868583</x:v>
      </x:c>
      <x:c r="I1687" s="7" t="n">
        <x:f>SUMIFS('PO detail'!$W$843:$W$843,'PO detail'!$V$843:$V$843,"&gt;="&amp;E1687,'PO detail'!$V$843:$V$843,"&lt;"&amp;A1687)</x:f>
        <x:v>0</x:v>
      </x:c>
      <x:c r="J1687" s="7" t="n">
        <x:f>SUMIFS('PO detail'!$X$843:$X$843,'PO detail'!$V$843:$V$843,"&gt;="&amp;E1687,'PO detail'!$V$843:$V$843,"&lt;"&amp;A1687)</x:f>
        <x:v>0</x:v>
      </x:c>
      <x:c r="K1687" s="7" t="n">
        <x:f>SUMIFS('PO detail'!$Y$843:$Y$843,'PO detail'!$V$843:$V$843,"&gt;="&amp;E1687,'PO detail'!$V$843:$V$843,"&lt;"&amp;A1687)</x:f>
        <x:v>0</x:v>
      </x:c>
      <x:c r="L1687" s="7" t="n">
        <x:f>'Inventory detail'!F561*Summary!$K$5*(A1687-E1687)/Summary!$K$6</x:f>
        <x:v>82.13223819301848</x:v>
      </x:c>
      <x:c r="M1687" s="7" t="n">
        <x:f>MAX(0,H1687-L1687)</x:f>
        <x:v>254.89971252566735</x:v>
      </x:c>
      <x:c r="N1687" s="7" t="n">
        <x:f>MAX(0,L1687-H1687)</x:f>
        <x:v>0</x:v>
      </x:c>
      <x:c r="O1687" s="7" t="n">
        <x:f>MAX(0,F1687+I1687-N1687)</x:f>
        <x:v>1400</x:v>
      </x:c>
      <x:c r="P1687" s="7" t="n">
        <x:f>MAX(0,N1687-F1687-I1687)</x:f>
        <x:v>0</x:v>
      </x:c>
      <x:c r="Q1687" s="7" t="n">
        <x:f>MAX(0,G1687+J1687-P1687)</x:f>
        <x:v>0</x:v>
      </x:c>
      <x:c r="R1687" s="7" t="n">
        <x:f>M1687+MAX(0,K1687-MAX(0,P1687-G1687-J1687))</x:f>
        <x:v>254.89971252566735</x:v>
      </x:c>
      <x:c r="S1687" s="7" t="n">
        <x:f>SUM(O1687,Q1687,R1687)</x:f>
        <x:v>1654.8997125256674</x:v>
      </x:c>
      <x:c r="T1687" s="14" t="n">
        <x:f>'Inventory detail'!T561</x:f>
        <x:v>0.1567</x:v>
      </x:c>
      <x:c r="U1687" s="14" t="n">
        <x:f>'Inventory detail'!U561</x:f>
        <x:v>0.1534845</x:v>
      </x:c>
      <x:c r="V1687" s="9" t="n">
        <x:f>O1687*T1687</x:f>
        <x:v>219.38</x:v>
      </x:c>
      <x:c r="W1687" s="9" t="n">
        <x:f>Q1687*T1687</x:f>
        <x:v>0</x:v>
      </x:c>
      <x:c r="X1687" s="9" t="n">
        <x:f>R1687*T1687</x:f>
        <x:v>39.94278495277207</x:v>
      </x:c>
      <x:c r="Y1687" s="9" t="n">
        <x:f>S1687*T1687</x:f>
        <x:v>259.3227849527721</x:v>
      </x:c>
      <x:c r="Z1687" s="9" t="n">
        <x:f>IF(ISNUMBER(U1687),S1687*(U1687-T1687),"n.a.")</x:f>
        <x:v>-5.3213300256263</x:v>
      </x:c>
      <x:c r="AA1687" s="9" t="n">
        <x:f>IF(ISNUMBER(U1687),Y1687,0)</x:f>
        <x:v>259.3227849527721</x:v>
      </x:c>
      <x:c r="AB1687" s="7" t="n">
        <x:f>MAX(0,L1687-SUM(F1687:K1687))</x:f>
        <x:v>0</x:v>
      </x:c>
    </x:row>
    <x:row r="1688" ht="22" customHeight="1">
      <x:c r="A1688" s="18" t="n">
        <x:f>Summary!D$41</x:f>
        <x:v>46357</x:v>
      </x:c>
      <x:c r="B1688" s="2" t="str">
        <x:f>'Inventory detail'!A562</x:f>
        <x:v>COIL</x:v>
      </x:c>
      <x:c r="C1688" s="2" t="str">
        <x:f>'Inventory detail'!B562</x:f>
        <x:v>60</x:v>
      </x:c>
      <x:c r="D1688" s="2" t="str">
        <x:f>'Inventory detail'!C562</x:f>
        <x:v>11BLK36-4</x:v>
      </x:c>
      <x:c r="E1688" s="10" t="n">
        <x:f>A562</x:f>
        <x:v>46327</x:v>
      </x:c>
      <x:c r="F1688" s="7" t="n">
        <x:f>O562</x:f>
        <x:v>0</x:v>
      </x:c>
      <x:c r="G1688" s="7" t="n">
        <x:f>Q562</x:f>
        <x:v>0</x:v>
      </x:c>
      <x:c r="H1688" s="7" t="n">
        <x:f>R562</x:f>
        <x:v>937.0319507186858</x:v>
      </x:c>
      <x:c r="I1688" s="7" t="n">
        <x:f>0</x:f>
        <x:v>0</x:v>
      </x:c>
      <x:c r="J1688" s="7" t="n">
        <x:f>0</x:f>
        <x:v>0</x:v>
      </x:c>
      <x:c r="K1688" s="7" t="n">
        <x:f>0</x:f>
        <x:v>0</x:v>
      </x:c>
      <x:c r="L1688" s="7" t="n">
        <x:f>'Inventory detail'!F562*Summary!$K$5*(A1688-E1688)/Summary!$K$6</x:f>
        <x:v>82.13223819301848</x:v>
      </x:c>
      <x:c r="M1688" s="7" t="n">
        <x:f>MAX(0,H1688-L1688)</x:f>
        <x:v>854.8997125256674</x:v>
      </x:c>
      <x:c r="N1688" s="7" t="n">
        <x:f>MAX(0,L1688-H1688)</x:f>
        <x:v>0</x:v>
      </x:c>
      <x:c r="O1688" s="7" t="n">
        <x:f>MAX(0,F1688+I1688-N1688)</x:f>
        <x:v>0</x:v>
      </x:c>
      <x:c r="P1688" s="7" t="n">
        <x:f>MAX(0,N1688-F1688-I1688)</x:f>
        <x:v>0</x:v>
      </x:c>
      <x:c r="Q1688" s="7" t="n">
        <x:f>MAX(0,G1688+J1688-P1688)</x:f>
        <x:v>0</x:v>
      </x:c>
      <x:c r="R1688" s="7" t="n">
        <x:f>M1688+MAX(0,K1688-MAX(0,P1688-G1688-J1688))</x:f>
        <x:v>854.8997125256674</x:v>
      </x:c>
      <x:c r="S1688" s="7" t="n">
        <x:f>SUM(O1688,Q1688,R1688)</x:f>
        <x:v>854.8997125256674</x:v>
      </x:c>
      <x:c r="T1688" s="14" t="n">
        <x:f>'Inventory detail'!T562</x:f>
        <x:v>0.177</x:v>
      </x:c>
      <x:c r="U1688" s="14" t="n">
        <x:f>'Inventory detail'!U562</x:f>
        <x:v>0.17337450000000001</x:v>
      </x:c>
      <x:c r="V1688" s="9" t="n">
        <x:f>O1688*T1688</x:f>
        <x:v>0</x:v>
      </x:c>
      <x:c r="W1688" s="9" t="n">
        <x:f>Q1688*T1688</x:f>
        <x:v>0</x:v>
      </x:c>
      <x:c r="X1688" s="9" t="n">
        <x:f>R1688*T1688</x:f>
        <x:v>151.31724911704313</x:v>
      </x:c>
      <x:c r="Y1688" s="9" t="n">
        <x:f>S1688*T1688</x:f>
        <x:v>151.31724911704313</x:v>
      </x:c>
      <x:c r="Z1688" s="9" t="n">
        <x:f>IF(ISNUMBER(U1688),S1688*(U1688-T1688),"n.a.")</x:f>
        <x:v>-3.0994389077617868</x:v>
      </x:c>
      <x:c r="AA1688" s="9" t="n">
        <x:f>IF(ISNUMBER(U1688),Y1688,0)</x:f>
        <x:v>151.31724911704313</x:v>
      </x:c>
      <x:c r="AB1688" s="7" t="n">
        <x:f>MAX(0,L1688-SUM(F1688:K1688))</x:f>
        <x:v>0</x:v>
      </x:c>
    </x:row>
    <x:row r="1689" ht="22" customHeight="1">
      <x:c r="A1689" s="18" t="n">
        <x:f>Summary!D$41</x:f>
        <x:v>46357</x:v>
      </x:c>
      <x:c r="B1689" s="2" t="str">
        <x:f>'Inventory detail'!A563</x:f>
        <x:v>COIL</x:v>
      </x:c>
      <x:c r="C1689" s="2" t="str">
        <x:f>'Inventory detail'!B563</x:f>
        <x:v>60</x:v>
      </x:c>
      <x:c r="D1689" s="2" t="str">
        <x:f>'Inventory detail'!C563</x:f>
        <x:v>13NAV12-4</x:v>
      </x:c>
      <x:c r="E1689" s="10" t="n">
        <x:f>A563</x:f>
        <x:v>46327</x:v>
      </x:c>
      <x:c r="F1689" s="7" t="n">
        <x:f>O563</x:f>
        <x:v>0</x:v>
      </x:c>
      <x:c r="G1689" s="7" t="n">
        <x:f>Q563</x:f>
        <x:v>0</x:v>
      </x:c>
      <x:c r="H1689" s="7" t="n">
        <x:f>R563</x:f>
        <x:v>1537.031950718686</x:v>
      </x:c>
      <x:c r="I1689" s="7" t="n">
        <x:f>0</x:f>
        <x:v>0</x:v>
      </x:c>
      <x:c r="J1689" s="7" t="n">
        <x:f>0</x:f>
        <x:v>0</x:v>
      </x:c>
      <x:c r="K1689" s="7" t="n">
        <x:f>0</x:f>
        <x:v>0</x:v>
      </x:c>
      <x:c r="L1689" s="7" t="n">
        <x:f>'Inventory detail'!F563*Summary!$K$5*(A1689-E1689)/Summary!$K$6</x:f>
        <x:v>82.13223819301848</x:v>
      </x:c>
      <x:c r="M1689" s="7" t="n">
        <x:f>MAX(0,H1689-L1689)</x:f>
        <x:v>1454.8997125256674</x:v>
      </x:c>
      <x:c r="N1689" s="7" t="n">
        <x:f>MAX(0,L1689-H1689)</x:f>
        <x:v>0</x:v>
      </x:c>
      <x:c r="O1689" s="7" t="n">
        <x:f>MAX(0,F1689+I1689-N1689)</x:f>
        <x:v>0</x:v>
      </x:c>
      <x:c r="P1689" s="7" t="n">
        <x:f>MAX(0,N1689-F1689-I1689)</x:f>
        <x:v>0</x:v>
      </x:c>
      <x:c r="Q1689" s="7" t="n">
        <x:f>MAX(0,G1689+J1689-P1689)</x:f>
        <x:v>0</x:v>
      </x:c>
      <x:c r="R1689" s="7" t="n">
        <x:f>M1689+MAX(0,K1689-MAX(0,P1689-G1689-J1689))</x:f>
        <x:v>1454.8997125256674</x:v>
      </x:c>
      <x:c r="S1689" s="7" t="n">
        <x:f>SUM(O1689,Q1689,R1689)</x:f>
        <x:v>1454.8997125256674</x:v>
      </x:c>
      <x:c r="T1689" s="14" t="n">
        <x:f>'Inventory detail'!T563</x:f>
        <x:v>0.0848</x:v>
      </x:c>
      <x:c r="U1689" s="14" t="n">
        <x:f>'Inventory detail'!U563</x:f>
        <x:v>0.083096</x:v>
      </x:c>
      <x:c r="V1689" s="9" t="n">
        <x:f>O1689*T1689</x:f>
        <x:v>0</x:v>
      </x:c>
      <x:c r="W1689" s="9" t="n">
        <x:f>Q1689*T1689</x:f>
        <x:v>0</x:v>
      </x:c>
      <x:c r="X1689" s="9" t="n">
        <x:f>R1689*T1689</x:f>
        <x:v>123.3754956221766</x:v>
      </x:c>
      <x:c r="Y1689" s="9" t="n">
        <x:f>S1689*T1689</x:f>
        <x:v>123.3754956221766</x:v>
      </x:c>
      <x:c r="Z1689" s="9" t="n">
        <x:f>IF(ISNUMBER(U1689),S1689*(U1689-T1689),"n.a.")</x:f>
        <x:v>-2.4791491101437333</x:v>
      </x:c>
      <x:c r="AA1689" s="9" t="n">
        <x:f>IF(ISNUMBER(U1689),Y1689,0)</x:f>
        <x:v>123.3754956221766</x:v>
      </x:c>
      <x:c r="AB1689" s="7" t="n">
        <x:f>MAX(0,L1689-SUM(F1689:K1689))</x:f>
        <x:v>0</x:v>
      </x:c>
    </x:row>
    <x:row r="1690" ht="22" customHeight="1">
      <x:c r="A1690" s="18" t="n">
        <x:f>Summary!D$41</x:f>
        <x:v>46357</x:v>
      </x:c>
      <x:c r="B1690" s="2" t="str">
        <x:f>'Inventory detail'!A564</x:f>
        <x:v>POUC</x:v>
      </x:c>
      <x:c r="C1690" s="2" t="str">
        <x:f>'Inventory detail'!B564</x:f>
        <x:v>30</x:v>
      </x:c>
      <x:c r="D1690" s="2" t="str">
        <x:f>'Inventory detail'!C564</x:f>
        <x:v>KEY10</x:v>
      </x:c>
      <x:c r="E1690" s="10" t="n">
        <x:f>A564</x:f>
        <x:v>46327</x:v>
      </x:c>
      <x:c r="F1690" s="7" t="n">
        <x:f>O564</x:f>
        <x:v>0</x:v>
      </x:c>
      <x:c r="G1690" s="7" t="n">
        <x:f>Q564</x:f>
        <x:v>0</x:v>
      </x:c>
      <x:c r="H1690" s="7" t="n">
        <x:f>R564</x:f>
        <x:v>17637.031950718687</x:v>
      </x:c>
      <x:c r="I1690" s="7" t="n">
        <x:f>0</x:f>
        <x:v>0</x:v>
      </x:c>
      <x:c r="J1690" s="7" t="n">
        <x:f>0</x:f>
        <x:v>0</x:v>
      </x:c>
      <x:c r="K1690" s="7" t="n">
        <x:f>0</x:f>
        <x:v>0</x:v>
      </x:c>
      <x:c r="L1690" s="7" t="n">
        <x:f>'Inventory detail'!F564*Summary!$K$5*(A1690-E1690)/Summary!$K$6</x:f>
        <x:v>82.13223819301848</x:v>
      </x:c>
      <x:c r="M1690" s="7" t="n">
        <x:f>MAX(0,H1690-L1690)</x:f>
        <x:v>17554.89971252567</x:v>
      </x:c>
      <x:c r="N1690" s="7" t="n">
        <x:f>MAX(0,L1690-H1690)</x:f>
        <x:v>0</x:v>
      </x:c>
      <x:c r="O1690" s="7" t="n">
        <x:f>MAX(0,F1690+I1690-N1690)</x:f>
        <x:v>0</x:v>
      </x:c>
      <x:c r="P1690" s="7" t="n">
        <x:f>MAX(0,N1690-F1690-I1690)</x:f>
        <x:v>0</x:v>
      </x:c>
      <x:c r="Q1690" s="7" t="n">
        <x:f>MAX(0,G1690+J1690-P1690)</x:f>
        <x:v>0</x:v>
      </x:c>
      <x:c r="R1690" s="7" t="n">
        <x:f>M1690+MAX(0,K1690-MAX(0,P1690-G1690-J1690))</x:f>
        <x:v>17554.89971252567</x:v>
      </x:c>
      <x:c r="S1690" s="7" t="n">
        <x:f>SUM(O1690,Q1690,R1690)</x:f>
        <x:v>17554.89971252567</x:v>
      </x:c>
      <x:c r="T1690" s="14" t="n">
        <x:f>'Inventory detail'!T564</x:f>
        <x:v>0.0151</x:v>
      </x:c>
      <x:c r="U1690" s="14" t="n">
        <x:f>'Inventory detail'!U564</x:f>
        <x:v>0.0165</x:v>
      </x:c>
      <x:c r="V1690" s="9" t="n">
        <x:f>O1690*T1690</x:f>
        <x:v>0</x:v>
      </x:c>
      <x:c r="W1690" s="9" t="n">
        <x:f>Q1690*T1690</x:f>
        <x:v>0</x:v>
      </x:c>
      <x:c r="X1690" s="9" t="n">
        <x:f>R1690*T1690</x:f>
        <x:v>265.07898565913763</x:v>
      </x:c>
      <x:c r="Y1690" s="9" t="n">
        <x:f>S1690*T1690</x:f>
        <x:v>265.07898565913763</x:v>
      </x:c>
      <x:c r="Z1690" s="9" t="n">
        <x:f>IF(ISNUMBER(U1690),S1690*(U1690-T1690),"n.a.")</x:f>
        <x:v>24.57685959753594</x:v>
      </x:c>
      <x:c r="AA1690" s="9" t="n">
        <x:f>IF(ISNUMBER(U1690),Y1690,0)</x:f>
        <x:v>265.07898565913763</x:v>
      </x:c>
      <x:c r="AB1690" s="7" t="n">
        <x:f>MAX(0,L1690-SUM(F1690:K1690))</x:f>
        <x:v>0</x:v>
      </x:c>
    </x:row>
    <x:row r="1691" ht="22" customHeight="1">
      <x:c r="A1691" s="18" t="n">
        <x:f>Summary!D$41</x:f>
        <x:v>46357</x:v>
      </x:c>
      <x:c r="B1691" s="2" t="str">
        <x:f>'Inventory detail'!A565</x:f>
        <x:v>WIRE</x:v>
      </x:c>
      <x:c r="C1691" s="2" t="str">
        <x:f>'Inventory detail'!B565</x:f>
        <x:v>10</x:v>
      </x:c>
      <x:c r="D1691" s="2" t="str">
        <x:f>'Inventory detail'!C565</x:f>
        <x:v>DL014GRAY</x:v>
      </x:c>
      <x:c r="E1691" s="10" t="n">
        <x:f>A565</x:f>
        <x:v>46327</x:v>
      </x:c>
      <x:c r="F1691" s="7" t="n">
        <x:f>O565</x:f>
        <x:v>10637.031950718685</x:v>
      </x:c>
      <x:c r="G1691" s="7" t="n">
        <x:f>Q565</x:f>
        <x:v>0</x:v>
      </x:c>
      <x:c r="H1691" s="7" t="n">
        <x:f>R565</x:f>
        <x:v>0</x:v>
      </x:c>
      <x:c r="I1691" s="7" t="n">
        <x:f>SUMIFS('PO detail'!$W$1902:$W$1904,'PO detail'!$V$1902:$V$1904,"&gt;="&amp;E1691,'PO detail'!$V$1902:$V$1904,"&lt;"&amp;A1691)</x:f>
        <x:v>5000</x:v>
      </x:c>
      <x:c r="J1691" s="7" t="n">
        <x:f>SUMIFS('PO detail'!$X$1902:$X$1904,'PO detail'!$V$1902:$V$1904,"&gt;="&amp;E1691,'PO detail'!$V$1902:$V$1904,"&lt;"&amp;A1691)</x:f>
        <x:v>0</x:v>
      </x:c>
      <x:c r="K1691" s="7" t="n">
        <x:f>SUMIFS('PO detail'!$Y$1902:$Y$1904,'PO detail'!$V$1902:$V$1904,"&gt;="&amp;E1691,'PO detail'!$V$1902:$V$1904,"&lt;"&amp;A1691)</x:f>
        <x:v>0</x:v>
      </x:c>
      <x:c r="L1691" s="7" t="n">
        <x:f>'Inventory detail'!F565*Summary!$K$5*(A1691-E1691)/Summary!$K$6</x:f>
        <x:v>82.13223819301848</x:v>
      </x:c>
      <x:c r="M1691" s="7" t="n">
        <x:f>MAX(0,H1691-L1691)</x:f>
        <x:v>0</x:v>
      </x:c>
      <x:c r="N1691" s="7" t="n">
        <x:f>MAX(0,L1691-H1691)</x:f>
        <x:v>82.13223819301848</x:v>
      </x:c>
      <x:c r="O1691" s="7" t="n">
        <x:f>MAX(0,F1691+I1691-N1691)</x:f>
        <x:v>15554.899712525666</x:v>
      </x:c>
      <x:c r="P1691" s="7" t="n">
        <x:f>MAX(0,N1691-F1691-I1691)</x:f>
        <x:v>0</x:v>
      </x:c>
      <x:c r="Q1691" s="7" t="n">
        <x:f>MAX(0,G1691+J1691-P1691)</x:f>
        <x:v>0</x:v>
      </x:c>
      <x:c r="R1691" s="7" t="n">
        <x:f>M1691+MAX(0,K1691-MAX(0,P1691-G1691-J1691))</x:f>
        <x:v>0</x:v>
      </x:c>
      <x:c r="S1691" s="7" t="n">
        <x:f>SUM(O1691,Q1691,R1691)</x:f>
        <x:v>15554.899712525666</x:v>
      </x:c>
      <x:c r="T1691" s="14" t="n">
        <x:f>'Inventory detail'!T565</x:f>
        <x:v>0.0363</x:v>
      </x:c>
      <x:c r="U1691" s="14" t="n">
        <x:f>'Inventory detail'!U565</x:f>
        <x:v>0.0363</x:v>
      </x:c>
      <x:c r="V1691" s="9" t="n">
        <x:f>O1691*T1691</x:f>
        <x:v>564.6428595646817</x:v>
      </x:c>
      <x:c r="W1691" s="9" t="n">
        <x:f>Q1691*T1691</x:f>
        <x:v>0</x:v>
      </x:c>
      <x:c r="X1691" s="9" t="n">
        <x:f>R1691*T1691</x:f>
        <x:v>0</x:v>
      </x:c>
      <x:c r="Y1691" s="9" t="n">
        <x:f>S1691*T1691</x:f>
        <x:v>564.6428595646817</x:v>
      </x:c>
      <x:c r="Z1691" s="9" t="n">
        <x:f>IF(ISNUMBER(U1691),S1691*(U1691-T1691),"n.a.")</x:f>
        <x:v>0</x:v>
      </x:c>
      <x:c r="AA1691" s="9" t="n">
        <x:f>IF(ISNUMBER(U1691),Y1691,0)</x:f>
        <x:v>564.6428595646817</x:v>
      </x:c>
      <x:c r="AB1691" s="7" t="n">
        <x:f>MAX(0,L1691-SUM(F1691:K1691))</x:f>
        <x:v>0</x:v>
      </x:c>
    </x:row>
    <x:row r="1692" ht="22" customHeight="1">
      <x:c r="A1692" s="18" t="n">
        <x:f>Summary!D$41</x:f>
        <x:v>46357</x:v>
      </x:c>
      <x:c r="B1692" s="2" t="str">
        <x:f>'Inventory detail'!A566</x:f>
        <x:v>WIRE</x:v>
      </x:c>
      <x:c r="C1692" s="2" t="str">
        <x:f>'Inventory detail'!B566</x:f>
        <x:v>30</x:v>
      </x:c>
      <x:c r="D1692" s="2" t="str">
        <x:f>'Inventory detail'!C566</x:f>
        <x:v>DL114BLK</x:v>
      </x:c>
      <x:c r="E1692" s="10" t="n">
        <x:f>A566</x:f>
        <x:v>46327</x:v>
      </x:c>
      <x:c r="F1692" s="7" t="n">
        <x:f>O566</x:f>
        <x:v>0</x:v>
      </x:c>
      <x:c r="G1692" s="7" t="n">
        <x:f>Q566</x:f>
        <x:v>0</x:v>
      </x:c>
      <x:c r="H1692" s="7" t="n">
        <x:f>R566</x:f>
        <x:v>437.03195071868583</x:v>
      </x:c>
      <x:c r="I1692" s="7" t="n">
        <x:f>SUMIFS('PO detail'!$W$2043:$W$2043,'PO detail'!$V$2043:$V$2043,"&gt;="&amp;E1692,'PO detail'!$V$2043:$V$2043,"&lt;"&amp;A1692)</x:f>
        <x:v>0</x:v>
      </x:c>
      <x:c r="J1692" s="7" t="n">
        <x:f>SUMIFS('PO detail'!$X$2043:$X$2043,'PO detail'!$V$2043:$V$2043,"&gt;="&amp;E1692,'PO detail'!$V$2043:$V$2043,"&lt;"&amp;A1692)</x:f>
        <x:v>0</x:v>
      </x:c>
      <x:c r="K1692" s="7" t="n">
        <x:f>SUMIFS('PO detail'!$Y$2043:$Y$2043,'PO detail'!$V$2043:$V$2043,"&gt;="&amp;E1692,'PO detail'!$V$2043:$V$2043,"&lt;"&amp;A1692)</x:f>
        <x:v>0</x:v>
      </x:c>
      <x:c r="L1692" s="7" t="n">
        <x:f>'Inventory detail'!F566*Summary!$K$5*(A1692-E1692)/Summary!$K$6</x:f>
        <x:v>82.13223819301848</x:v>
      </x:c>
      <x:c r="M1692" s="7" t="n">
        <x:f>MAX(0,H1692-L1692)</x:f>
        <x:v>354.8997125256674</x:v>
      </x:c>
      <x:c r="N1692" s="7" t="n">
        <x:f>MAX(0,L1692-H1692)</x:f>
        <x:v>0</x:v>
      </x:c>
      <x:c r="O1692" s="7" t="n">
        <x:f>MAX(0,F1692+I1692-N1692)</x:f>
        <x:v>0</x:v>
      </x:c>
      <x:c r="P1692" s="7" t="n">
        <x:f>MAX(0,N1692-F1692-I1692)</x:f>
        <x:v>0</x:v>
      </x:c>
      <x:c r="Q1692" s="7" t="n">
        <x:f>MAX(0,G1692+J1692-P1692)</x:f>
        <x:v>0</x:v>
      </x:c>
      <x:c r="R1692" s="7" t="n">
        <x:f>M1692+MAX(0,K1692-MAX(0,P1692-G1692-J1692))</x:f>
        <x:v>354.8997125256674</x:v>
      </x:c>
      <x:c r="S1692" s="7" t="n">
        <x:f>SUM(O1692,Q1692,R1692)</x:f>
        <x:v>354.8997125256674</x:v>
      </x:c>
      <x:c r="T1692" s="14" t="n">
        <x:f>'Inventory detail'!T566</x:f>
        <x:v>0.5507</x:v>
      </x:c>
      <x:c r="U1692" s="14" t="n">
        <x:f>'Inventory detail'!U566</x:f>
        <x:v>0.5507</x:v>
      </x:c>
      <x:c r="V1692" s="9" t="n">
        <x:f>O1692*T1692</x:f>
        <x:v>0</x:v>
      </x:c>
      <x:c r="W1692" s="9" t="n">
        <x:f>Q1692*T1692</x:f>
        <x:v>0</x:v>
      </x:c>
      <x:c r="X1692" s="9" t="n">
        <x:f>R1692*T1692</x:f>
        <x:v>195.44327168788502</x:v>
      </x:c>
      <x:c r="Y1692" s="9" t="n">
        <x:f>S1692*T1692</x:f>
        <x:v>195.44327168788502</x:v>
      </x:c>
      <x:c r="Z1692" s="9" t="n">
        <x:f>IF(ISNUMBER(U1692),S1692*(U1692-T1692),"n.a.")</x:f>
        <x:v>0</x:v>
      </x:c>
      <x:c r="AA1692" s="9" t="n">
        <x:f>IF(ISNUMBER(U1692),Y1692,0)</x:f>
        <x:v>195.44327168788502</x:v>
      </x:c>
      <x:c r="AB1692" s="7" t="n">
        <x:f>MAX(0,L1692-SUM(F1692:K1692))</x:f>
        <x:v>0</x:v>
      </x:c>
    </x:row>
    <x:row r="1693" ht="22" customHeight="1">
      <x:c r="A1693" s="18" t="n">
        <x:f>Summary!D$41</x:f>
        <x:v>46357</x:v>
      </x:c>
      <x:c r="B1693" s="2" t="str">
        <x:f>'Inventory detail'!A567</x:f>
        <x:v>WIRE</x:v>
      </x:c>
      <x:c r="C1693" s="2" t="str">
        <x:f>'Inventory detail'!B567</x:f>
        <x:v>30</x:v>
      </x:c>
      <x:c r="D1693" s="2" t="str">
        <x:f>'Inventory detail'!C567</x:f>
        <x:v>DL012WHT</x:v>
      </x:c>
      <x:c r="E1693" s="10" t="n">
        <x:f>A567</x:f>
        <x:v>46327</x:v>
      </x:c>
      <x:c r="F1693" s="7" t="n">
        <x:f>O567</x:f>
        <x:v>0</x:v>
      </x:c>
      <x:c r="G1693" s="7" t="n">
        <x:f>Q567</x:f>
        <x:v>0</x:v>
      </x:c>
      <x:c r="H1693" s="7" t="n">
        <x:f>R567</x:f>
        <x:v>837.0319507186858</x:v>
      </x:c>
      <x:c r="I1693" s="7" t="n">
        <x:f>0</x:f>
        <x:v>0</x:v>
      </x:c>
      <x:c r="J1693" s="7" t="n">
        <x:f>0</x:f>
        <x:v>0</x:v>
      </x:c>
      <x:c r="K1693" s="7" t="n">
        <x:f>0</x:f>
        <x:v>0</x:v>
      </x:c>
      <x:c r="L1693" s="7" t="n">
        <x:f>'Inventory detail'!F567*Summary!$K$5*(A1693-E1693)/Summary!$K$6</x:f>
        <x:v>82.13223819301848</x:v>
      </x:c>
      <x:c r="M1693" s="7" t="n">
        <x:f>MAX(0,H1693-L1693)</x:f>
        <x:v>754.8997125256674</x:v>
      </x:c>
      <x:c r="N1693" s="7" t="n">
        <x:f>MAX(0,L1693-H1693)</x:f>
        <x:v>0</x:v>
      </x:c>
      <x:c r="O1693" s="7" t="n">
        <x:f>MAX(0,F1693+I1693-N1693)</x:f>
        <x:v>0</x:v>
      </x:c>
      <x:c r="P1693" s="7" t="n">
        <x:f>MAX(0,N1693-F1693-I1693)</x:f>
        <x:v>0</x:v>
      </x:c>
      <x:c r="Q1693" s="7" t="n">
        <x:f>MAX(0,G1693+J1693-P1693)</x:f>
        <x:v>0</x:v>
      </x:c>
      <x:c r="R1693" s="7" t="n">
        <x:f>M1693+MAX(0,K1693-MAX(0,P1693-G1693-J1693))</x:f>
        <x:v>754.8997125256674</x:v>
      </x:c>
      <x:c r="S1693" s="7" t="n">
        <x:f>SUM(O1693,Q1693,R1693)</x:f>
        <x:v>754.8997125256674</x:v>
      </x:c>
      <x:c r="T1693" s="14" t="n">
        <x:f>'Inventory detail'!T567</x:f>
        <x:v>0.08259999999999999</x:v>
      </x:c>
      <x:c r="U1693" s="14" t="n">
        <x:f>'Inventory detail'!U567</x:f>
        <x:v>0.08259999999999999</x:v>
      </x:c>
      <x:c r="V1693" s="9" t="n">
        <x:f>O1693*T1693</x:f>
        <x:v>0</x:v>
      </x:c>
      <x:c r="W1693" s="9" t="n">
        <x:f>Q1693*T1693</x:f>
        <x:v>0</x:v>
      </x:c>
      <x:c r="X1693" s="9" t="n">
        <x:f>R1693*T1693</x:f>
        <x:v>62.35471625462012</x:v>
      </x:c>
      <x:c r="Y1693" s="9" t="n">
        <x:f>S1693*T1693</x:f>
        <x:v>62.35471625462012</x:v>
      </x:c>
      <x:c r="Z1693" s="9" t="n">
        <x:f>IF(ISNUMBER(U1693),S1693*(U1693-T1693),"n.a.")</x:f>
        <x:v>0</x:v>
      </x:c>
      <x:c r="AA1693" s="9" t="n">
        <x:f>IF(ISNUMBER(U1693),Y1693,0)</x:f>
        <x:v>62.35471625462012</x:v>
      </x:c>
      <x:c r="AB1693" s="7" t="n">
        <x:f>MAX(0,L1693-SUM(F1693:K1693))</x:f>
        <x:v>0</x:v>
      </x:c>
    </x:row>
    <x:row r="1694" ht="22" customHeight="1">
      <x:c r="A1694" s="18" t="n">
        <x:f>Summary!D$41</x:f>
        <x:v>46357</x:v>
      </x:c>
      <x:c r="B1694" s="2" t="str">
        <x:f>'Inventory detail'!A568</x:f>
        <x:v>WIRE</x:v>
      </x:c>
      <x:c r="C1694" s="2" t="str">
        <x:f>'Inventory detail'!B568</x:f>
        <x:v>60</x:v>
      </x:c>
      <x:c r="D1694" s="2" t="str">
        <x:f>'Inventory detail'!C568</x:f>
        <x:v>DL078GRAY</x:v>
      </x:c>
      <x:c r="E1694" s="10" t="n">
        <x:f>A568</x:f>
        <x:v>46327</x:v>
      </x:c>
      <x:c r="F1694" s="7" t="n">
        <x:f>O568</x:f>
        <x:v>0</x:v>
      </x:c>
      <x:c r="G1694" s="7" t="n">
        <x:f>Q568</x:f>
        <x:v>0</x:v>
      </x:c>
      <x:c r="H1694" s="7" t="n">
        <x:f>R568</x:f>
        <x:v>1437.031950718686</x:v>
      </x:c>
      <x:c r="I1694" s="7" t="n">
        <x:f>0</x:f>
        <x:v>0</x:v>
      </x:c>
      <x:c r="J1694" s="7" t="n">
        <x:f>0</x:f>
        <x:v>0</x:v>
      </x:c>
      <x:c r="K1694" s="7" t="n">
        <x:f>0</x:f>
        <x:v>0</x:v>
      </x:c>
      <x:c r="L1694" s="7" t="n">
        <x:f>'Inventory detail'!F568*Summary!$K$5*(A1694-E1694)/Summary!$K$6</x:f>
        <x:v>82.13223819301848</x:v>
      </x:c>
      <x:c r="M1694" s="7" t="n">
        <x:f>MAX(0,H1694-L1694)</x:f>
        <x:v>1354.8997125256674</x:v>
      </x:c>
      <x:c r="N1694" s="7" t="n">
        <x:f>MAX(0,L1694-H1694)</x:f>
        <x:v>0</x:v>
      </x:c>
      <x:c r="O1694" s="7" t="n">
        <x:f>MAX(0,F1694+I1694-N1694)</x:f>
        <x:v>0</x:v>
      </x:c>
      <x:c r="P1694" s="7" t="n">
        <x:f>MAX(0,N1694-F1694-I1694)</x:f>
        <x:v>0</x:v>
      </x:c>
      <x:c r="Q1694" s="7" t="n">
        <x:f>MAX(0,G1694+J1694-P1694)</x:f>
        <x:v>0</x:v>
      </x:c>
      <x:c r="R1694" s="7" t="n">
        <x:f>M1694+MAX(0,K1694-MAX(0,P1694-G1694-J1694))</x:f>
        <x:v>1354.8997125256674</x:v>
      </x:c>
      <x:c r="S1694" s="7" t="n">
        <x:f>SUM(O1694,Q1694,R1694)</x:f>
        <x:v>1354.8997125256674</x:v>
      </x:c>
      <x:c r="T1694" s="14" t="n">
        <x:f>'Inventory detail'!T568</x:f>
        <x:v>0.16329999999999997</x:v>
      </x:c>
      <x:c r="U1694" s="14" t="n">
        <x:f>'Inventory detail'!U568</x:f>
        <x:v>0.16329999999999997</x:v>
      </x:c>
      <x:c r="V1694" s="9" t="n">
        <x:f>O1694*T1694</x:f>
        <x:v>0</x:v>
      </x:c>
      <x:c r="W1694" s="9" t="n">
        <x:f>Q1694*T1694</x:f>
        <x:v>0</x:v>
      </x:c>
      <x:c r="X1694" s="9" t="n">
        <x:f>R1694*T1694</x:f>
        <x:v>221.25512305544146</x:v>
      </x:c>
      <x:c r="Y1694" s="9" t="n">
        <x:f>S1694*T1694</x:f>
        <x:v>221.25512305544146</x:v>
      </x:c>
      <x:c r="Z1694" s="9" t="n">
        <x:f>IF(ISNUMBER(U1694),S1694*(U1694-T1694),"n.a.")</x:f>
        <x:v>0</x:v>
      </x:c>
      <x:c r="AA1694" s="9" t="n">
        <x:f>IF(ISNUMBER(U1694),Y1694,0)</x:f>
        <x:v>221.25512305544146</x:v>
      </x:c>
      <x:c r="AB1694" s="7" t="n">
        <x:f>MAX(0,L1694-SUM(F1694:K1694))</x:f>
        <x:v>0</x:v>
      </x:c>
    </x:row>
    <x:row r="1695" ht="22" customHeight="1">
      <x:c r="A1695" s="18" t="n">
        <x:f>Summary!D$41</x:f>
        <x:v>46357</x:v>
      </x:c>
      <x:c r="B1695" s="2" t="str">
        <x:f>'Inventory detail'!A569</x:f>
        <x:v>WIRE</x:v>
      </x:c>
      <x:c r="C1695" s="2" t="str">
        <x:f>'Inventory detail'!B569</x:f>
        <x:v>60</x:v>
      </x:c>
      <x:c r="D1695" s="2" t="str">
        <x:f>'Inventory detail'!C569</x:f>
        <x:v>DL916GRAY</x:v>
      </x:c>
      <x:c r="E1695" s="10" t="n">
        <x:f>A569</x:f>
        <x:v>46327</x:v>
      </x:c>
      <x:c r="F1695" s="7" t="n">
        <x:f>O569</x:f>
        <x:v>0</x:v>
      </x:c>
      <x:c r="G1695" s="7" t="n">
        <x:f>Q569</x:f>
        <x:v>0</x:v>
      </x:c>
      <x:c r="H1695" s="7" t="n">
        <x:f>R569</x:f>
        <x:v>1037.031950718686</x:v>
      </x:c>
      <x:c r="I1695" s="7" t="n">
        <x:f>0</x:f>
        <x:v>0</x:v>
      </x:c>
      <x:c r="J1695" s="7" t="n">
        <x:f>0</x:f>
        <x:v>0</x:v>
      </x:c>
      <x:c r="K1695" s="7" t="n">
        <x:f>0</x:f>
        <x:v>0</x:v>
      </x:c>
      <x:c r="L1695" s="7" t="n">
        <x:f>'Inventory detail'!F569*Summary!$K$5*(A1695-E1695)/Summary!$K$6</x:f>
        <x:v>82.13223819301848</x:v>
      </x:c>
      <x:c r="M1695" s="7" t="n">
        <x:f>MAX(0,H1695-L1695)</x:f>
        <x:v>954.8997125256675</x:v>
      </x:c>
      <x:c r="N1695" s="7" t="n">
        <x:f>MAX(0,L1695-H1695)</x:f>
        <x:v>0</x:v>
      </x:c>
      <x:c r="O1695" s="7" t="n">
        <x:f>MAX(0,F1695+I1695-N1695)</x:f>
        <x:v>0</x:v>
      </x:c>
      <x:c r="P1695" s="7" t="n">
        <x:f>MAX(0,N1695-F1695-I1695)</x:f>
        <x:v>0</x:v>
      </x:c>
      <x:c r="Q1695" s="7" t="n">
        <x:f>MAX(0,G1695+J1695-P1695)</x:f>
        <x:v>0</x:v>
      </x:c>
      <x:c r="R1695" s="7" t="n">
        <x:f>M1695+MAX(0,K1695-MAX(0,P1695-G1695-J1695))</x:f>
        <x:v>954.8997125256675</x:v>
      </x:c>
      <x:c r="S1695" s="7" t="n">
        <x:f>SUM(O1695,Q1695,R1695)</x:f>
        <x:v>954.8997125256675</x:v>
      </x:c>
      <x:c r="T1695" s="14" t="n">
        <x:f>'Inventory detail'!T569</x:f>
        <x:v>0.1041</x:v>
      </x:c>
      <x:c r="U1695" s="14" t="n">
        <x:f>'Inventory detail'!U569</x:f>
        <x:v>0.1041</x:v>
      </x:c>
      <x:c r="V1695" s="9" t="n">
        <x:f>O1695*T1695</x:f>
        <x:v>0</x:v>
      </x:c>
      <x:c r="W1695" s="9" t="n">
        <x:f>Q1695*T1695</x:f>
        <x:v>0</x:v>
      </x:c>
      <x:c r="X1695" s="9" t="n">
        <x:f>R1695*T1695</x:f>
        <x:v>99.40506007392199</x:v>
      </x:c>
      <x:c r="Y1695" s="9" t="n">
        <x:f>S1695*T1695</x:f>
        <x:v>99.40506007392199</x:v>
      </x:c>
      <x:c r="Z1695" s="9" t="n">
        <x:f>IF(ISNUMBER(U1695),S1695*(U1695-T1695),"n.a.")</x:f>
        <x:v>0</x:v>
      </x:c>
      <x:c r="AA1695" s="9" t="n">
        <x:f>IF(ISNUMBER(U1695),Y1695,0)</x:f>
        <x:v>99.40506007392199</x:v>
      </x:c>
      <x:c r="AB1695" s="7" t="n">
        <x:f>MAX(0,L1695-SUM(F1695:K1695))</x:f>
        <x:v>0</x:v>
      </x:c>
    </x:row>
    <x:row r="1696" ht="22" customHeight="1">
      <x:c r="A1696" s="18" t="n">
        <x:f>Summary!D$41</x:f>
        <x:v>46357</x:v>
      </x:c>
      <x:c r="B1696" s="2" t="str">
        <x:f>'Inventory detail'!A570</x:f>
        <x:v>COIL</x:v>
      </x:c>
      <x:c r="C1696" s="2" t="str">
        <x:f>'Inventory detail'!B570</x:f>
        <x:v>30</x:v>
      </x:c>
      <x:c r="D1696" s="2" t="str">
        <x:f>'Inventory detail'!C570</x:f>
        <x:v>32WHT12-4</x:v>
      </x:c>
      <x:c r="E1696" s="10" t="n">
        <x:f>A570</x:f>
        <x:v>46327</x:v>
      </x:c>
      <x:c r="F1696" s="7" t="n">
        <x:f>O570</x:f>
        <x:v>0</x:v>
      </x:c>
      <x:c r="G1696" s="7" t="n">
        <x:f>Q570</x:f>
        <x:v>0</x:v>
      </x:c>
      <x:c r="H1696" s="7" t="n">
        <x:f>R570</x:f>
        <x:v>1843.3264887063656</x:v>
      </x:c>
      <x:c r="I1696" s="7" t="n">
        <x:f>0</x:f>
        <x:v>0</x:v>
      </x:c>
      <x:c r="J1696" s="7" t="n">
        <x:f>0</x:f>
        <x:v>0</x:v>
      </x:c>
      <x:c r="K1696" s="7" t="n">
        <x:f>0</x:f>
        <x:v>0</x:v>
      </x:c>
      <x:c r="L1696" s="7" t="n">
        <x:f>'Inventory detail'!F570*Summary!$K$5*(A1696-E1696)/Summary!$K$6</x:f>
        <x:v>73.92197125256673</x:v>
      </x:c>
      <x:c r="M1696" s="7" t="n">
        <x:f>MAX(0,H1696-L1696)</x:f>
        <x:v>1769.404517453799</x:v>
      </x:c>
      <x:c r="N1696" s="7" t="n">
        <x:f>MAX(0,L1696-H1696)</x:f>
        <x:v>0</x:v>
      </x:c>
      <x:c r="O1696" s="7" t="n">
        <x:f>MAX(0,F1696+I1696-N1696)</x:f>
        <x:v>0</x:v>
      </x:c>
      <x:c r="P1696" s="7" t="n">
        <x:f>MAX(0,N1696-F1696-I1696)</x:f>
        <x:v>0</x:v>
      </x:c>
      <x:c r="Q1696" s="7" t="n">
        <x:f>MAX(0,G1696+J1696-P1696)</x:f>
        <x:v>0</x:v>
      </x:c>
      <x:c r="R1696" s="7" t="n">
        <x:f>M1696+MAX(0,K1696-MAX(0,P1696-G1696-J1696))</x:f>
        <x:v>1769.404517453799</x:v>
      </x:c>
      <x:c r="S1696" s="7" t="n">
        <x:f>SUM(O1696,Q1696,R1696)</x:f>
        <x:v>1769.404517453799</x:v>
      </x:c>
      <x:c r="T1696" s="14" t="n">
        <x:f>'Inventory detail'!T570</x:f>
        <x:v>0.2647</x:v>
      </x:c>
      <x:c r="U1696" s="14" t="n">
        <x:f>'Inventory detail'!U570</x:f>
        <x:v>0.2593435</x:v>
      </x:c>
      <x:c r="V1696" s="9" t="n">
        <x:f>O1696*T1696</x:f>
        <x:v>0</x:v>
      </x:c>
      <x:c r="W1696" s="9" t="n">
        <x:f>Q1696*T1696</x:f>
        <x:v>0</x:v>
      </x:c>
      <x:c r="X1696" s="9" t="n">
        <x:f>R1696*T1696</x:f>
        <x:v>468.3613757700206</x:v>
      </x:c>
      <x:c r="Y1696" s="9" t="n">
        <x:f>S1696*T1696</x:f>
        <x:v>468.3613757700206</x:v>
      </x:c>
      <x:c r="Z1696" s="9" t="n">
        <x:f>IF(ISNUMBER(U1696),S1696*(U1696-T1696),"n.a.")</x:f>
        <x:v>-9.47781529774125</x:v>
      </x:c>
      <x:c r="AA1696" s="9" t="n">
        <x:f>IF(ISNUMBER(U1696),Y1696,0)</x:f>
        <x:v>468.3613757700206</x:v>
      </x:c>
      <x:c r="AB1696" s="7" t="n">
        <x:f>MAX(0,L1696-SUM(F1696:K1696))</x:f>
        <x:v>0</x:v>
      </x:c>
    </x:row>
    <x:row r="1697" ht="22" customHeight="1">
      <x:c r="A1697" s="18" t="n">
        <x:f>Summary!D$41</x:f>
        <x:v>46357</x:v>
      </x:c>
      <x:c r="B1697" s="2" t="str">
        <x:f>'Inventory detail'!A571</x:f>
        <x:v>COIL</x:v>
      </x:c>
      <x:c r="C1697" s="2" t="str">
        <x:f>'Inventory detail'!B571</x:f>
        <x:v>60</x:v>
      </x:c>
      <x:c r="D1697" s="2" t="str">
        <x:f>'Inventory detail'!C571</x:f>
        <x:v>18NAV12-4</x:v>
      </x:c>
      <x:c r="E1697" s="10" t="n">
        <x:f>A571</x:f>
        <x:v>46327</x:v>
      </x:c>
      <x:c r="F1697" s="7" t="n">
        <x:f>O571</x:f>
        <x:v>0</x:v>
      </x:c>
      <x:c r="G1697" s="7" t="n">
        <x:f>Q571</x:f>
        <x:v>0</x:v>
      </x:c>
      <x:c r="H1697" s="7" t="n">
        <x:f>R571</x:f>
        <x:v>2243.3264887063656</x:v>
      </x:c>
      <x:c r="I1697" s="7" t="n">
        <x:f>0</x:f>
        <x:v>0</x:v>
      </x:c>
      <x:c r="J1697" s="7" t="n">
        <x:f>0</x:f>
        <x:v>0</x:v>
      </x:c>
      <x:c r="K1697" s="7" t="n">
        <x:f>0</x:f>
        <x:v>0</x:v>
      </x:c>
      <x:c r="L1697" s="7" t="n">
        <x:f>'Inventory detail'!F571*Summary!$K$5*(A1697-E1697)/Summary!$K$6</x:f>
        <x:v>73.92197125256673</x:v>
      </x:c>
      <x:c r="M1697" s="7" t="n">
        <x:f>MAX(0,H1697-L1697)</x:f>
        <x:v>2169.4045174537987</x:v>
      </x:c>
      <x:c r="N1697" s="7" t="n">
        <x:f>MAX(0,L1697-H1697)</x:f>
        <x:v>0</x:v>
      </x:c>
      <x:c r="O1697" s="7" t="n">
        <x:f>MAX(0,F1697+I1697-N1697)</x:f>
        <x:v>0</x:v>
      </x:c>
      <x:c r="P1697" s="7" t="n">
        <x:f>MAX(0,N1697-F1697-I1697)</x:f>
        <x:v>0</x:v>
      </x:c>
      <x:c r="Q1697" s="7" t="n">
        <x:f>MAX(0,G1697+J1697-P1697)</x:f>
        <x:v>0</x:v>
      </x:c>
      <x:c r="R1697" s="7" t="n">
        <x:f>M1697+MAX(0,K1697-MAX(0,P1697-G1697-J1697))</x:f>
        <x:v>2169.4045174537987</x:v>
      </x:c>
      <x:c r="S1697" s="7" t="n">
        <x:f>SUM(O1697,Q1697,R1697)</x:f>
        <x:v>2169.4045174537987</x:v>
      </x:c>
      <x:c r="T1697" s="14" t="n">
        <x:f>'Inventory detail'!T571</x:f>
        <x:v>0.1448</x:v>
      </x:c>
      <x:c r="U1697" s="14" t="n">
        <x:f>'Inventory detail'!U571</x:f>
        <x:v>0.141882</x:v>
      </x:c>
      <x:c r="V1697" s="9" t="n">
        <x:f>O1697*T1697</x:f>
        <x:v>0</x:v>
      </x:c>
      <x:c r="W1697" s="9" t="n">
        <x:f>Q1697*T1697</x:f>
        <x:v>0</x:v>
      </x:c>
      <x:c r="X1697" s="9" t="n">
        <x:f>R1697*T1697</x:f>
        <x:v>314.1297741273101</x:v>
      </x:c>
      <x:c r="Y1697" s="9" t="n">
        <x:f>S1697*T1697</x:f>
        <x:v>314.1297741273101</x:v>
      </x:c>
      <x:c r="Z1697" s="9" t="n">
        <x:f>IF(ISNUMBER(U1697),S1697*(U1697-T1697),"n.a.")</x:f>
        <x:v>-6.330322381930193</x:v>
      </x:c>
      <x:c r="AA1697" s="9" t="n">
        <x:f>IF(ISNUMBER(U1697),Y1697,0)</x:f>
        <x:v>314.1297741273101</x:v>
      </x:c>
      <x:c r="AB1697" s="7" t="n">
        <x:f>MAX(0,L1697-SUM(F1697:K1697))</x:f>
        <x:v>0</x:v>
      </x:c>
    </x:row>
    <x:row r="1698" ht="22" customHeight="1">
      <x:c r="A1698" s="18" t="n">
        <x:f>Summary!D$41</x:f>
        <x:v>46357</x:v>
      </x:c>
      <x:c r="B1698" s="2" t="str">
        <x:f>'Inventory detail'!A572</x:f>
        <x:v>COIL</x:v>
      </x:c>
      <x:c r="C1698" s="2" t="str">
        <x:f>'Inventory detail'!B572</x:f>
        <x:v>60</x:v>
      </x:c>
      <x:c r="D1698" s="2" t="str">
        <x:f>'Inventory detail'!C572</x:f>
        <x:v>22NAV12-4</x:v>
      </x:c>
      <x:c r="E1698" s="10" t="n">
        <x:f>A572</x:f>
        <x:v>46327</x:v>
      </x:c>
      <x:c r="F1698" s="7" t="n">
        <x:f>O572</x:f>
        <x:v>0</x:v>
      </x:c>
      <x:c r="G1698" s="7" t="n">
        <x:f>Q572</x:f>
        <x:v>0</x:v>
      </x:c>
      <x:c r="H1698" s="7" t="n">
        <x:f>R572</x:f>
        <x:v>443.3264887063655</x:v>
      </x:c>
      <x:c r="I1698" s="7" t="n">
        <x:f>0</x:f>
        <x:v>0</x:v>
      </x:c>
      <x:c r="J1698" s="7" t="n">
        <x:f>0</x:f>
        <x:v>0</x:v>
      </x:c>
      <x:c r="K1698" s="7" t="n">
        <x:f>0</x:f>
        <x:v>0</x:v>
      </x:c>
      <x:c r="L1698" s="7" t="n">
        <x:f>'Inventory detail'!F572*Summary!$K$5*(A1698-E1698)/Summary!$K$6</x:f>
        <x:v>73.92197125256673</x:v>
      </x:c>
      <x:c r="M1698" s="7" t="n">
        <x:f>MAX(0,H1698-L1698)</x:f>
        <x:v>369.4045174537988</x:v>
      </x:c>
      <x:c r="N1698" s="7" t="n">
        <x:f>MAX(0,L1698-H1698)</x:f>
        <x:v>0</x:v>
      </x:c>
      <x:c r="O1698" s="7" t="n">
        <x:f>MAX(0,F1698+I1698-N1698)</x:f>
        <x:v>0</x:v>
      </x:c>
      <x:c r="P1698" s="7" t="n">
        <x:f>MAX(0,N1698-F1698-I1698)</x:f>
        <x:v>0</x:v>
      </x:c>
      <x:c r="Q1698" s="7" t="n">
        <x:f>MAX(0,G1698+J1698-P1698)</x:f>
        <x:v>0</x:v>
      </x:c>
      <x:c r="R1698" s="7" t="n">
        <x:f>M1698+MAX(0,K1698-MAX(0,P1698-G1698-J1698))</x:f>
        <x:v>369.4045174537988</x:v>
      </x:c>
      <x:c r="S1698" s="7" t="n">
        <x:f>SUM(O1698,Q1698,R1698)</x:f>
        <x:v>369.4045174537988</x:v>
      </x:c>
      <x:c r="T1698" s="14" t="n">
        <x:f>'Inventory detail'!T572</x:f>
        <x:v>0.1674</x:v>
      </x:c>
      <x:c r="U1698" s="14" t="n">
        <x:f>'Inventory detail'!U572</x:f>
        <x:v>0.163982</x:v>
      </x:c>
      <x:c r="V1698" s="9" t="n">
        <x:f>O1698*T1698</x:f>
        <x:v>0</x:v>
      </x:c>
      <x:c r="W1698" s="9" t="n">
        <x:f>Q1698*T1698</x:f>
        <x:v>0</x:v>
      </x:c>
      <x:c r="X1698" s="9" t="n">
        <x:f>R1698*T1698</x:f>
        <x:v>61.838316221765915</x:v>
      </x:c>
      <x:c r="Y1698" s="9" t="n">
        <x:f>S1698*T1698</x:f>
        <x:v>61.838316221765915</x:v>
      </x:c>
      <x:c r="Z1698" s="9" t="n">
        <x:f>IF(ISNUMBER(U1698),S1698*(U1698-T1698),"n.a.")</x:f>
        <x:v>-1.262624640657086</x:v>
      </x:c>
      <x:c r="AA1698" s="9" t="n">
        <x:f>IF(ISNUMBER(U1698),Y1698,0)</x:f>
        <x:v>61.838316221765915</x:v>
      </x:c>
      <x:c r="AB1698" s="7" t="n">
        <x:f>MAX(0,L1698-SUM(F1698:K1698))</x:f>
        <x:v>0</x:v>
      </x:c>
    </x:row>
    <x:row r="1699" ht="22" customHeight="1">
      <x:c r="A1699" s="18" t="n">
        <x:f>Summary!D$41</x:f>
        <x:v>46357</x:v>
      </x:c>
      <x:c r="B1699" s="2" t="str">
        <x:f>'Inventory detail'!A573</x:f>
        <x:v>COIL</x:v>
      </x:c>
      <x:c r="C1699" s="2" t="str">
        <x:f>'Inventory detail'!B573</x:f>
        <x:v>60</x:v>
      </x:c>
      <x:c r="D1699" s="2" t="str">
        <x:f>'Inventory detail'!C573</x:f>
        <x:v>30BLK36-4</x:v>
      </x:c>
      <x:c r="E1699" s="10" t="n">
        <x:f>A573</x:f>
        <x:v>46327</x:v>
      </x:c>
      <x:c r="F1699" s="7" t="n">
        <x:f>O573</x:f>
        <x:v>900</x:v>
      </x:c>
      <x:c r="G1699" s="7" t="n">
        <x:f>Q573</x:f>
        <x:v>0</x:v>
      </x:c>
      <x:c r="H1699" s="7" t="n">
        <x:f>R573</x:f>
        <x:v>143.3264887063655</x:v>
      </x:c>
      <x:c r="I1699" s="7" t="n">
        <x:f>SUMIFS('PO detail'!$W$1276:$W$1278,'PO detail'!$V$1276:$V$1278,"&gt;="&amp;E1699,'PO detail'!$V$1276:$V$1278,"&lt;"&amp;A1699)</x:f>
        <x:v>0</x:v>
      </x:c>
      <x:c r="J1699" s="7" t="n">
        <x:f>SUMIFS('PO detail'!$X$1276:$X$1278,'PO detail'!$V$1276:$V$1278,"&gt;="&amp;E1699,'PO detail'!$V$1276:$V$1278,"&lt;"&amp;A1699)</x:f>
        <x:v>0</x:v>
      </x:c>
      <x:c r="K1699" s="7" t="n">
        <x:f>SUMIFS('PO detail'!$Y$1276:$Y$1278,'PO detail'!$V$1276:$V$1278,"&gt;="&amp;E1699,'PO detail'!$V$1276:$V$1278,"&lt;"&amp;A1699)</x:f>
        <x:v>0</x:v>
      </x:c>
      <x:c r="L1699" s="7" t="n">
        <x:f>'Inventory detail'!F573*Summary!$K$5*(A1699-E1699)/Summary!$K$6</x:f>
        <x:v>73.92197125256673</x:v>
      </x:c>
      <x:c r="M1699" s="7" t="n">
        <x:f>MAX(0,H1699-L1699)</x:f>
        <x:v>69.40451745379876</x:v>
      </x:c>
      <x:c r="N1699" s="7" t="n">
        <x:f>MAX(0,L1699-H1699)</x:f>
        <x:v>0</x:v>
      </x:c>
      <x:c r="O1699" s="7" t="n">
        <x:f>MAX(0,F1699+I1699-N1699)</x:f>
        <x:v>900</x:v>
      </x:c>
      <x:c r="P1699" s="7" t="n">
        <x:f>MAX(0,N1699-F1699-I1699)</x:f>
        <x:v>0</x:v>
      </x:c>
      <x:c r="Q1699" s="7" t="n">
        <x:f>MAX(0,G1699+J1699-P1699)</x:f>
        <x:v>0</x:v>
      </x:c>
      <x:c r="R1699" s="7" t="n">
        <x:f>M1699+MAX(0,K1699-MAX(0,P1699-G1699-J1699))</x:f>
        <x:v>69.40451745379876</x:v>
      </x:c>
      <x:c r="S1699" s="7" t="n">
        <x:f>SUM(O1699,Q1699,R1699)</x:f>
        <x:v>969.4045174537988</x:v>
      </x:c>
      <x:c r="T1699" s="14" t="n">
        <x:f>'Inventory detail'!T573</x:f>
        <x:v>0.5734</x:v>
      </x:c>
      <x:c r="U1699" s="14" t="n">
        <x:f>'Inventory detail'!U573</x:f>
        <x:v>0.561782</x:v>
      </x:c>
      <x:c r="V1699" s="9" t="n">
        <x:f>O1699*T1699</x:f>
        <x:v>516.0600000000001</x:v>
      </x:c>
      <x:c r="W1699" s="9" t="n">
        <x:f>Q1699*T1699</x:f>
        <x:v>0</x:v>
      </x:c>
      <x:c r="X1699" s="9" t="n">
        <x:f>R1699*T1699</x:f>
        <x:v>39.79655030800821</x:v>
      </x:c>
      <x:c r="Y1699" s="9" t="n">
        <x:f>S1699*T1699</x:f>
        <x:v>555.8565503080083</x:v>
      </x:c>
      <x:c r="Z1699" s="9" t="n">
        <x:f>IF(ISNUMBER(U1699),S1699*(U1699-T1699),"n.a.")</x:f>
        <x:v>-11.26254168377825</x:v>
      </x:c>
      <x:c r="AA1699" s="9" t="n">
        <x:f>IF(ISNUMBER(U1699),Y1699,0)</x:f>
        <x:v>555.8565503080083</x:v>
      </x:c>
      <x:c r="AB1699" s="7" t="n">
        <x:f>MAX(0,L1699-SUM(F1699:K1699))</x:f>
        <x:v>0</x:v>
      </x:c>
    </x:row>
    <x:row r="1700" ht="22" customHeight="1">
      <x:c r="A1700" s="18" t="n">
        <x:f>Summary!D$41</x:f>
        <x:v>46357</x:v>
      </x:c>
      <x:c r="B1700" s="2" t="str">
        <x:f>'Inventory detail'!A574</x:f>
        <x:v>POUC</x:v>
      </x:c>
      <x:c r="C1700" s="2" t="str">
        <x:f>'Inventory detail'!B574</x:f>
        <x:v>30</x:v>
      </x:c>
      <x:c r="D1700" s="2" t="str">
        <x:f>'Inventory detail'!C574</x:f>
        <x:v>LET3SL</x:v>
      </x:c>
      <x:c r="E1700" s="10" t="n">
        <x:f>A574</x:f>
        <x:v>46327</x:v>
      </x:c>
      <x:c r="F1700" s="7" t="n">
        <x:f>O574</x:f>
        <x:v>0</x:v>
      </x:c>
      <x:c r="G1700" s="7" t="n">
        <x:f>Q574</x:f>
        <x:v>0</x:v>
      </x:c>
      <x:c r="H1700" s="7" t="n">
        <x:f>R574</x:f>
        <x:v>643.3264887063655</x:v>
      </x:c>
      <x:c r="I1700" s="7" t="n">
        <x:f>0</x:f>
        <x:v>0</x:v>
      </x:c>
      <x:c r="J1700" s="7" t="n">
        <x:f>0</x:f>
        <x:v>0</x:v>
      </x:c>
      <x:c r="K1700" s="7" t="n">
        <x:f>0</x:f>
        <x:v>0</x:v>
      </x:c>
      <x:c r="L1700" s="7" t="n">
        <x:f>'Inventory detail'!F574*Summary!$K$5*(A1700-E1700)/Summary!$K$6</x:f>
        <x:v>73.92197125256673</x:v>
      </x:c>
      <x:c r="M1700" s="7" t="n">
        <x:f>MAX(0,H1700-L1700)</x:f>
        <x:v>569.4045174537987</x:v>
      </x:c>
      <x:c r="N1700" s="7" t="n">
        <x:f>MAX(0,L1700-H1700)</x:f>
        <x:v>0</x:v>
      </x:c>
      <x:c r="O1700" s="7" t="n">
        <x:f>MAX(0,F1700+I1700-N1700)</x:f>
        <x:v>0</x:v>
      </x:c>
      <x:c r="P1700" s="7" t="n">
        <x:f>MAX(0,N1700-F1700-I1700)</x:f>
        <x:v>0</x:v>
      </x:c>
      <x:c r="Q1700" s="7" t="n">
        <x:f>MAX(0,G1700+J1700-P1700)</x:f>
        <x:v>0</x:v>
      </x:c>
      <x:c r="R1700" s="7" t="n">
        <x:f>M1700+MAX(0,K1700-MAX(0,P1700-G1700-J1700))</x:f>
        <x:v>569.4045174537987</x:v>
      </x:c>
      <x:c r="S1700" s="7" t="n">
        <x:f>SUM(O1700,Q1700,R1700)</x:f>
        <x:v>569.4045174537987</x:v>
      </x:c>
      <x:c r="T1700" s="14" t="n">
        <x:f>'Inventory detail'!T574</x:f>
        <x:v>0.1149</x:v>
      </x:c>
      <x:c r="U1700" s="14" t="n">
        <x:f>'Inventory detail'!U574</x:f>
        <x:v>0.12507</x:v>
      </x:c>
      <x:c r="V1700" s="9" t="n">
        <x:f>O1700*T1700</x:f>
        <x:v>0</x:v>
      </x:c>
      <x:c r="W1700" s="9" t="n">
        <x:f>Q1700*T1700</x:f>
        <x:v>0</x:v>
      </x:c>
      <x:c r="X1700" s="9" t="n">
        <x:f>R1700*T1700</x:f>
        <x:v>65.42457905544147</x:v>
      </x:c>
      <x:c r="Y1700" s="9" t="n">
        <x:f>S1700*T1700</x:f>
        <x:v>65.42457905544147</x:v>
      </x:c>
      <x:c r="Z1700" s="9" t="n">
        <x:f>IF(ISNUMBER(U1700),S1700*(U1700-T1700),"n.a.")</x:f>
        <x:v>5.7908439425051235</x:v>
      </x:c>
      <x:c r="AA1700" s="9" t="n">
        <x:f>IF(ISNUMBER(U1700),Y1700,0)</x:f>
        <x:v>65.42457905544147</x:v>
      </x:c>
      <x:c r="AB1700" s="7" t="n">
        <x:f>MAX(0,L1700-SUM(F1700:K1700))</x:f>
        <x:v>0</x:v>
      </x:c>
    </x:row>
    <x:row r="1701" ht="22" customHeight="1">
      <x:c r="A1701" s="18" t="n">
        <x:f>Summary!D$41</x:f>
        <x:v>46357</x:v>
      </x:c>
      <x:c r="B1701" s="2" t="str">
        <x:f>'Inventory detail'!A575</x:f>
        <x:v>WIRE</x:v>
      </x:c>
      <x:c r="C1701" s="2" t="str">
        <x:f>'Inventory detail'!B575</x:f>
        <x:v>10</x:v>
      </x:c>
      <x:c r="D1701" s="2" t="str">
        <x:f>'Inventory detail'!C575</x:f>
        <x:v>DL716BLU</x:v>
      </x:c>
      <x:c r="E1701" s="10" t="n">
        <x:f>A575</x:f>
        <x:v>46327</x:v>
      </x:c>
      <x:c r="F1701" s="7" t="n">
        <x:f>O575</x:f>
        <x:v>0</x:v>
      </x:c>
      <x:c r="G1701" s="7" t="n">
        <x:f>Q575</x:f>
        <x:v>0</x:v>
      </x:c>
      <x:c r="H1701" s="7" t="n">
        <x:f>R575</x:f>
        <x:v>0</x:v>
      </x:c>
      <x:c r="I1701" s="7" t="n">
        <x:f>0</x:f>
        <x:v>0</x:v>
      </x:c>
      <x:c r="J1701" s="7" t="n">
        <x:f>0</x:f>
        <x:v>0</x:v>
      </x:c>
      <x:c r="K1701" s="7" t="n">
        <x:f>0</x:f>
        <x:v>0</x:v>
      </x:c>
      <x:c r="L1701" s="7" t="n">
        <x:f>'Inventory detail'!F575*Summary!$K$5*(A1701-E1701)/Summary!$K$6</x:f>
        <x:v>73.92197125256673</x:v>
      </x:c>
      <x:c r="M1701" s="7" t="n">
        <x:f>MAX(0,H1701-L1701)</x:f>
        <x:v>0</x:v>
      </x:c>
      <x:c r="N1701" s="7" t="n">
        <x:f>MAX(0,L1701-H1701)</x:f>
        <x:v>73.92197125256673</x:v>
      </x:c>
      <x:c r="O1701" s="7" t="n">
        <x:f>MAX(0,F1701+I1701-N1701)</x:f>
        <x:v>0</x:v>
      </x:c>
      <x:c r="P1701" s="7" t="n">
        <x:f>MAX(0,N1701-F1701-I1701)</x:f>
        <x:v>73.92197125256673</x:v>
      </x:c>
      <x:c r="Q1701" s="7" t="n">
        <x:f>MAX(0,G1701+J1701-P1701)</x:f>
        <x:v>0</x:v>
      </x:c>
      <x:c r="R1701" s="7" t="n">
        <x:f>M1701+MAX(0,K1701-MAX(0,P1701-G1701-J1701))</x:f>
        <x:v>0</x:v>
      </x:c>
      <x:c r="S1701" s="7" t="n">
        <x:f>SUM(O1701,Q1701,R1701)</x:f>
        <x:v>0</x:v>
      </x:c>
      <x:c r="T1701" s="14" t="n">
        <x:f>'Inventory detail'!T575</x:f>
        <x:v>0.051399999999999994</x:v>
      </x:c>
      <x:c r="U1701" s="14" t="n">
        <x:f>'Inventory detail'!U575</x:f>
        <x:v>0.051399999999999994</x:v>
      </x:c>
      <x:c r="V1701" s="9" t="n">
        <x:f>O1701*T1701</x:f>
        <x:v>0</x:v>
      </x:c>
      <x:c r="W1701" s="9" t="n">
        <x:f>Q1701*T1701</x:f>
        <x:v>0</x:v>
      </x:c>
      <x:c r="X1701" s="9" t="n">
        <x:f>R1701*T1701</x:f>
        <x:v>0</x:v>
      </x:c>
      <x:c r="Y1701" s="9" t="n">
        <x:f>S1701*T1701</x:f>
        <x:v>0</x:v>
      </x:c>
      <x:c r="Z1701" s="9" t="n">
        <x:f>IF(ISNUMBER(U1701),S1701*(U1701-T1701),"n.a.")</x:f>
        <x:v>0</x:v>
      </x:c>
      <x:c r="AA1701" s="9" t="n">
        <x:f>IF(ISNUMBER(U1701),Y1701,0)</x:f>
        <x:v>0</x:v>
      </x:c>
      <x:c r="AB1701" s="7" t="n">
        <x:f>MAX(0,L1701-SUM(F1701:K1701))</x:f>
        <x:v>73.92197125256673</x:v>
      </x:c>
    </x:row>
    <x:row r="1702" ht="22" customHeight="1">
      <x:c r="A1702" s="18" t="n">
        <x:f>Summary!D$41</x:f>
        <x:v>46357</x:v>
      </x:c>
      <x:c r="B1702" s="2" t="str">
        <x:f>'Inventory detail'!A576</x:f>
        <x:v>COIL</x:v>
      </x:c>
      <x:c r="C1702" s="2" t="str">
        <x:f>'Inventory detail'!B576</x:f>
        <x:v>10</x:v>
      </x:c>
      <x:c r="D1702" s="2" t="str">
        <x:f>'Inventory detail'!C576</x:f>
        <x:v>20RED12-4</x:v>
      </x:c>
      <x:c r="E1702" s="10" t="n">
        <x:f>A576</x:f>
        <x:v>46327</x:v>
      </x:c>
      <x:c r="F1702" s="7" t="n">
        <x:f>O576</x:f>
        <x:v>0</x:v>
      </x:c>
      <x:c r="G1702" s="7" t="n">
        <x:f>Q576</x:f>
        <x:v>0</x:v>
      </x:c>
      <x:c r="H1702" s="7" t="n">
        <x:f>R576</x:f>
        <x:v>549.6210266940452</x:v>
      </x:c>
      <x:c r="I1702" s="7" t="n">
        <x:f>0</x:f>
        <x:v>0</x:v>
      </x:c>
      <x:c r="J1702" s="7" t="n">
        <x:f>0</x:f>
        <x:v>0</x:v>
      </x:c>
      <x:c r="K1702" s="7" t="n">
        <x:f>0</x:f>
        <x:v>0</x:v>
      </x:c>
      <x:c r="L1702" s="7" t="n">
        <x:f>'Inventory detail'!F576*Summary!$K$5*(A1702-E1702)/Summary!$K$6</x:f>
        <x:v>65.71170431211499</x:v>
      </x:c>
      <x:c r="M1702" s="7" t="n">
        <x:f>MAX(0,H1702-L1702)</x:f>
        <x:v>483.9093223819302</x:v>
      </x:c>
      <x:c r="N1702" s="7" t="n">
        <x:f>MAX(0,L1702-H1702)</x:f>
        <x:v>0</x:v>
      </x:c>
      <x:c r="O1702" s="7" t="n">
        <x:f>MAX(0,F1702+I1702-N1702)</x:f>
        <x:v>0</x:v>
      </x:c>
      <x:c r="P1702" s="7" t="n">
        <x:f>MAX(0,N1702-F1702-I1702)</x:f>
        <x:v>0</x:v>
      </x:c>
      <x:c r="Q1702" s="7" t="n">
        <x:f>MAX(0,G1702+J1702-P1702)</x:f>
        <x:v>0</x:v>
      </x:c>
      <x:c r="R1702" s="7" t="n">
        <x:f>M1702+MAX(0,K1702-MAX(0,P1702-G1702-J1702))</x:f>
        <x:v>483.9093223819302</x:v>
      </x:c>
      <x:c r="S1702" s="7" t="n">
        <x:f>SUM(O1702,Q1702,R1702)</x:f>
        <x:v>483.9093223819302</x:v>
      </x:c>
      <x:c r="T1702" s="14" t="n">
        <x:f>'Inventory detail'!T576</x:f>
        <x:v>0.1567</x:v>
      </x:c>
      <x:c r="U1702" s="14" t="n">
        <x:f>'Inventory detail'!U576</x:f>
        <x:v>0.1534845</x:v>
      </x:c>
      <x:c r="V1702" s="9" t="n">
        <x:f>O1702*T1702</x:f>
        <x:v>0</x:v>
      </x:c>
      <x:c r="W1702" s="9" t="n">
        <x:f>Q1702*T1702</x:f>
        <x:v>0</x:v>
      </x:c>
      <x:c r="X1702" s="9" t="n">
        <x:f>R1702*T1702</x:f>
        <x:v>75.82859081724847</x:v>
      </x:c>
      <x:c r="Y1702" s="9" t="n">
        <x:f>S1702*T1702</x:f>
        <x:v>75.82859081724847</x:v>
      </x:c>
      <x:c r="Z1702" s="9" t="n">
        <x:f>IF(ISNUMBER(U1702),S1702*(U1702-T1702),"n.a.")</x:f>
        <x:v>-1.5560104261191015</x:v>
      </x:c>
      <x:c r="AA1702" s="9" t="n">
        <x:f>IF(ISNUMBER(U1702),Y1702,0)</x:f>
        <x:v>75.82859081724847</x:v>
      </x:c>
      <x:c r="AB1702" s="7" t="n">
        <x:f>MAX(0,L1702-SUM(F1702:K1702))</x:f>
        <x:v>0</x:v>
      </x:c>
    </x:row>
    <x:row r="1703" ht="22" customHeight="1">
      <x:c r="A1703" s="18" t="n">
        <x:f>Summary!D$41</x:f>
        <x:v>46357</x:v>
      </x:c>
      <x:c r="B1703" s="2" t="str">
        <x:f>'Inventory detail'!A577</x:f>
        <x:v>COIL</x:v>
      </x:c>
      <x:c r="C1703" s="2" t="str">
        <x:f>'Inventory detail'!B577</x:f>
        <x:v>10</x:v>
      </x:c>
      <x:c r="D1703" s="2" t="str">
        <x:f>'Inventory detail'!C577</x:f>
        <x:v>6WHT36-4</x:v>
      </x:c>
      <x:c r="E1703" s="10" t="n">
        <x:f>A577</x:f>
        <x:v>46327</x:v>
      </x:c>
      <x:c r="F1703" s="7" t="n">
        <x:f>O577</x:f>
        <x:v>0</x:v>
      </x:c>
      <x:c r="G1703" s="7" t="n">
        <x:f>Q577</x:f>
        <x:v>0</x:v>
      </x:c>
      <x:c r="H1703" s="7" t="n">
        <x:f>R577</x:f>
        <x:v>949.6210266940452</x:v>
      </x:c>
      <x:c r="I1703" s="7" t="n">
        <x:f>0</x:f>
        <x:v>0</x:v>
      </x:c>
      <x:c r="J1703" s="7" t="n">
        <x:f>0</x:f>
        <x:v>0</x:v>
      </x:c>
      <x:c r="K1703" s="7" t="n">
        <x:f>0</x:f>
        <x:v>0</x:v>
      </x:c>
      <x:c r="L1703" s="7" t="n">
        <x:f>'Inventory detail'!F577*Summary!$K$5*(A1703-E1703)/Summary!$K$6</x:f>
        <x:v>65.71170431211499</x:v>
      </x:c>
      <x:c r="M1703" s="7" t="n">
        <x:f>MAX(0,H1703-L1703)</x:f>
        <x:v>883.9093223819302</x:v>
      </x:c>
      <x:c r="N1703" s="7" t="n">
        <x:f>MAX(0,L1703-H1703)</x:f>
        <x:v>0</x:v>
      </x:c>
      <x:c r="O1703" s="7" t="n">
        <x:f>MAX(0,F1703+I1703-N1703)</x:f>
        <x:v>0</x:v>
      </x:c>
      <x:c r="P1703" s="7" t="n">
        <x:f>MAX(0,N1703-F1703-I1703)</x:f>
        <x:v>0</x:v>
      </x:c>
      <x:c r="Q1703" s="7" t="n">
        <x:f>MAX(0,G1703+J1703-P1703)</x:f>
        <x:v>0</x:v>
      </x:c>
      <x:c r="R1703" s="7" t="n">
        <x:f>M1703+MAX(0,K1703-MAX(0,P1703-G1703-J1703))</x:f>
        <x:v>883.9093223819302</x:v>
      </x:c>
      <x:c r="S1703" s="7" t="n">
        <x:f>SUM(O1703,Q1703,R1703)</x:f>
        <x:v>883.9093223819302</x:v>
      </x:c>
      <x:c r="T1703" s="14" t="n">
        <x:f>'Inventory detail'!T577</x:f>
        <x:v>0.1266</x:v>
      </x:c>
      <x:c r="U1703" s="14" t="n">
        <x:f>'Inventory detail'!U577</x:f>
        <x:v>0.12398100000000001</x:v>
      </x:c>
      <x:c r="V1703" s="9" t="n">
        <x:f>O1703*T1703</x:f>
        <x:v>0</x:v>
      </x:c>
      <x:c r="W1703" s="9" t="n">
        <x:f>Q1703*T1703</x:f>
        <x:v>0</x:v>
      </x:c>
      <x:c r="X1703" s="9" t="n">
        <x:f>R1703*T1703</x:f>
        <x:v>111.90292021355236</x:v>
      </x:c>
      <x:c r="Y1703" s="9" t="n">
        <x:f>S1703*T1703</x:f>
        <x:v>111.90292021355236</x:v>
      </x:c>
      <x:c r="Z1703" s="9" t="n">
        <x:f>IF(ISNUMBER(U1703),S1703*(U1703-T1703),"n.a.")</x:f>
        <x:v>-2.31495851531826</x:v>
      </x:c>
      <x:c r="AA1703" s="9" t="n">
        <x:f>IF(ISNUMBER(U1703),Y1703,0)</x:f>
        <x:v>111.90292021355236</x:v>
      </x:c>
      <x:c r="AB1703" s="7" t="n">
        <x:f>MAX(0,L1703-SUM(F1703:K1703))</x:f>
        <x:v>0</x:v>
      </x:c>
    </x:row>
    <x:row r="1704" ht="22" customHeight="1">
      <x:c r="A1704" s="18" t="n">
        <x:f>Summary!D$41</x:f>
        <x:v>46357</x:v>
      </x:c>
      <x:c r="B1704" s="2" t="str">
        <x:f>'Inventory detail'!A578</x:f>
        <x:v>COIL</x:v>
      </x:c>
      <x:c r="C1704" s="2" t="str">
        <x:f>'Inventory detail'!B578</x:f>
        <x:v>30</x:v>
      </x:c>
      <x:c r="D1704" s="2" t="str">
        <x:f>'Inventory detail'!C578</x:f>
        <x:v>25NAV12-4</x:v>
      </x:c>
      <x:c r="E1704" s="10" t="n">
        <x:f>A578</x:f>
        <x:v>46327</x:v>
      </x:c>
      <x:c r="F1704" s="7" t="n">
        <x:f>O578</x:f>
        <x:v>0</x:v>
      </x:c>
      <x:c r="G1704" s="7" t="n">
        <x:f>Q578</x:f>
        <x:v>0</x:v>
      </x:c>
      <x:c r="H1704" s="7" t="n">
        <x:f>R578</x:f>
        <x:v>349.62102669404516</x:v>
      </x:c>
      <x:c r="I1704" s="7" t="n">
        <x:f>0</x:f>
        <x:v>0</x:v>
      </x:c>
      <x:c r="J1704" s="7" t="n">
        <x:f>0</x:f>
        <x:v>0</x:v>
      </x:c>
      <x:c r="K1704" s="7" t="n">
        <x:f>0</x:f>
        <x:v>0</x:v>
      </x:c>
      <x:c r="L1704" s="7" t="n">
        <x:f>'Inventory detail'!F578*Summary!$K$5*(A1704-E1704)/Summary!$K$6</x:f>
        <x:v>65.71170431211499</x:v>
      </x:c>
      <x:c r="M1704" s="7" t="n">
        <x:f>MAX(0,H1704-L1704)</x:f>
        <x:v>283.90932238193017</x:v>
      </x:c>
      <x:c r="N1704" s="7" t="n">
        <x:f>MAX(0,L1704-H1704)</x:f>
        <x:v>0</x:v>
      </x:c>
      <x:c r="O1704" s="7" t="n">
        <x:f>MAX(0,F1704+I1704-N1704)</x:f>
        <x:v>0</x:v>
      </x:c>
      <x:c r="P1704" s="7" t="n">
        <x:f>MAX(0,N1704-F1704-I1704)</x:f>
        <x:v>0</x:v>
      </x:c>
      <x:c r="Q1704" s="7" t="n">
        <x:f>MAX(0,G1704+J1704-P1704)</x:f>
        <x:v>0</x:v>
      </x:c>
      <x:c r="R1704" s="7" t="n">
        <x:f>M1704+MAX(0,K1704-MAX(0,P1704-G1704-J1704))</x:f>
        <x:v>283.90932238193017</x:v>
      </x:c>
      <x:c r="S1704" s="7" t="n">
        <x:f>SUM(O1704,Q1704,R1704)</x:f>
        <x:v>283.90932238193017</x:v>
      </x:c>
      <x:c r="T1704" s="14" t="n">
        <x:f>'Inventory detail'!T578</x:f>
        <x:v>0.2144</x:v>
      </x:c>
      <x:c r="U1704" s="14" t="n">
        <x:f>'Inventory detail'!U578</x:f>
        <x:v>0.2100605</x:v>
      </x:c>
      <x:c r="V1704" s="9" t="n">
        <x:f>O1704*T1704</x:f>
        <x:v>0</x:v>
      </x:c>
      <x:c r="W1704" s="9" t="n">
        <x:f>Q1704*T1704</x:f>
        <x:v>0</x:v>
      </x:c>
      <x:c r="X1704" s="9" t="n">
        <x:f>R1704*T1704</x:f>
        <x:v>60.87015871868583</x:v>
      </x:c>
      <x:c r="Y1704" s="9" t="n">
        <x:f>S1704*T1704</x:f>
        <x:v>60.87015871868583</x:v>
      </x:c>
      <x:c r="Z1704" s="9" t="n">
        <x:f>IF(ISNUMBER(U1704),S1704*(U1704-T1704),"n.a.")</x:f>
        <x:v>-1.232024504476385</x:v>
      </x:c>
      <x:c r="AA1704" s="9" t="n">
        <x:f>IF(ISNUMBER(U1704),Y1704,0)</x:f>
        <x:v>60.87015871868583</x:v>
      </x:c>
      <x:c r="AB1704" s="7" t="n">
        <x:f>MAX(0,L1704-SUM(F1704:K1704))</x:f>
        <x:v>0</x:v>
      </x:c>
    </x:row>
    <x:row r="1705" ht="22" customHeight="1">
      <x:c r="A1705" s="18" t="n">
        <x:f>Summary!D$41</x:f>
        <x:v>46357</x:v>
      </x:c>
      <x:c r="B1705" s="2" t="str">
        <x:f>'Inventory detail'!A579</x:f>
        <x:v>COIL</x:v>
      </x:c>
      <x:c r="C1705" s="2" t="str">
        <x:f>'Inventory detail'!B579</x:f>
        <x:v>30</x:v>
      </x:c>
      <x:c r="D1705" s="2" t="str">
        <x:f>'Inventory detail'!C579</x:f>
        <x:v>7NAV12-4</x:v>
      </x:c>
      <x:c r="E1705" s="10" t="n">
        <x:f>A579</x:f>
        <x:v>46327</x:v>
      </x:c>
      <x:c r="F1705" s="7" t="n">
        <x:f>O579</x:f>
        <x:v>2500</x:v>
      </x:c>
      <x:c r="G1705" s="7" t="n">
        <x:f>Q579</x:f>
        <x:v>0</x:v>
      </x:c>
      <x:c r="H1705" s="7" t="n">
        <x:f>R579</x:f>
        <x:v>49.62102669404517</x:v>
      </x:c>
      <x:c r="I1705" s="7" t="n">
        <x:f>SUMIFS('PO detail'!$W$953:$W$953,'PO detail'!$V$953:$V$953,"&gt;="&amp;E1705,'PO detail'!$V$953:$V$953,"&lt;"&amp;A1705)</x:f>
        <x:v>0</x:v>
      </x:c>
      <x:c r="J1705" s="7" t="n">
        <x:f>SUMIFS('PO detail'!$X$953:$X$953,'PO detail'!$V$953:$V$953,"&gt;="&amp;E1705,'PO detail'!$V$953:$V$953,"&lt;"&amp;A1705)</x:f>
        <x:v>0</x:v>
      </x:c>
      <x:c r="K1705" s="7" t="n">
        <x:f>SUMIFS('PO detail'!$Y$953:$Y$953,'PO detail'!$V$953:$V$953,"&gt;="&amp;E1705,'PO detail'!$V$953:$V$953,"&lt;"&amp;A1705)</x:f>
        <x:v>0</x:v>
      </x:c>
      <x:c r="L1705" s="7" t="n">
        <x:f>'Inventory detail'!F579*Summary!$K$5*(A1705-E1705)/Summary!$K$6</x:f>
        <x:v>65.71170431211499</x:v>
      </x:c>
      <x:c r="M1705" s="7" t="n">
        <x:f>MAX(0,H1705-L1705)</x:f>
        <x:v>0</x:v>
      </x:c>
      <x:c r="N1705" s="7" t="n">
        <x:f>MAX(0,L1705-H1705)</x:f>
        <x:v>16.09067761806982</x:v>
      </x:c>
      <x:c r="O1705" s="7" t="n">
        <x:f>MAX(0,F1705+I1705-N1705)</x:f>
        <x:v>2483.90932238193</x:v>
      </x:c>
      <x:c r="P1705" s="7" t="n">
        <x:f>MAX(0,N1705-F1705-I1705)</x:f>
        <x:v>0</x:v>
      </x:c>
      <x:c r="Q1705" s="7" t="n">
        <x:f>MAX(0,G1705+J1705-P1705)</x:f>
        <x:v>0</x:v>
      </x:c>
      <x:c r="R1705" s="7" t="n">
        <x:f>M1705+MAX(0,K1705-MAX(0,P1705-G1705-J1705))</x:f>
        <x:v>0</x:v>
      </x:c>
      <x:c r="S1705" s="7" t="n">
        <x:f>SUM(O1705,Q1705,R1705)</x:f>
        <x:v>2483.90932238193</x:v>
      </x:c>
      <x:c r="T1705" s="14" t="n">
        <x:f>'Inventory detail'!T579</x:f>
        <x:v>0.0392</x:v>
      </x:c>
      <x:c r="U1705" s="14" t="n">
        <x:f>'Inventory detail'!U579</x:f>
        <x:v>0.038453999999999995</x:v>
      </x:c>
      <x:c r="V1705" s="9" t="n">
        <x:f>O1705*T1705</x:f>
        <x:v>97.36924543737165</x:v>
      </x:c>
      <x:c r="W1705" s="9" t="n">
        <x:f>Q1705*T1705</x:f>
        <x:v>0</x:v>
      </x:c>
      <x:c r="X1705" s="9" t="n">
        <x:f>R1705*T1705</x:f>
        <x:v>0</x:v>
      </x:c>
      <x:c r="Y1705" s="9" t="n">
        <x:f>S1705*T1705</x:f>
        <x:v>97.36924543737165</x:v>
      </x:c>
      <x:c r="Z1705" s="9" t="n">
        <x:f>IF(ISNUMBER(U1705),S1705*(U1705-T1705),"n.a.")</x:f>
        <x:v>-1.8529963544969288</x:v>
      </x:c>
      <x:c r="AA1705" s="9" t="n">
        <x:f>IF(ISNUMBER(U1705),Y1705,0)</x:f>
        <x:v>97.36924543737165</x:v>
      </x:c>
      <x:c r="AB1705" s="7" t="n">
        <x:f>MAX(0,L1705-SUM(F1705:K1705))</x:f>
        <x:v>0</x:v>
      </x:c>
    </x:row>
    <x:row r="1706" ht="22" customHeight="1">
      <x:c r="A1706" s="18" t="n">
        <x:f>Summary!D$41</x:f>
        <x:v>46357</x:v>
      </x:c>
      <x:c r="B1706" s="2" t="str">
        <x:f>'Inventory detail'!A580</x:f>
        <x:v>COIL</x:v>
      </x:c>
      <x:c r="C1706" s="2" t="str">
        <x:f>'Inventory detail'!B580</x:f>
        <x:v>60</x:v>
      </x:c>
      <x:c r="D1706" s="2" t="str">
        <x:f>'Inventory detail'!C580</x:f>
        <x:v>12WHT36-4</x:v>
      </x:c>
      <x:c r="E1706" s="10" t="n">
        <x:f>A580</x:f>
        <x:v>46327</x:v>
      </x:c>
      <x:c r="F1706" s="7" t="n">
        <x:f>O580</x:f>
        <x:v>500</x:v>
      </x:c>
      <x:c r="G1706" s="7" t="n">
        <x:f>Q580</x:f>
        <x:v>0</x:v>
      </x:c>
      <x:c r="H1706" s="7" t="n">
        <x:f>R580</x:f>
        <x:v>549.6210266940452</x:v>
      </x:c>
      <x:c r="I1706" s="7" t="n">
        <x:f>SUMIFS('PO detail'!$W$1087:$W$1087,'PO detail'!$V$1087:$V$1087,"&gt;="&amp;E1706,'PO detail'!$V$1087:$V$1087,"&lt;"&amp;A1706)</x:f>
        <x:v>0</x:v>
      </x:c>
      <x:c r="J1706" s="7" t="n">
        <x:f>SUMIFS('PO detail'!$X$1087:$X$1087,'PO detail'!$V$1087:$V$1087,"&gt;="&amp;E1706,'PO detail'!$V$1087:$V$1087,"&lt;"&amp;A1706)</x:f>
        <x:v>0</x:v>
      </x:c>
      <x:c r="K1706" s="7" t="n">
        <x:f>SUMIFS('PO detail'!$Y$1087:$Y$1087,'PO detail'!$V$1087:$V$1087,"&gt;="&amp;E1706,'PO detail'!$V$1087:$V$1087,"&lt;"&amp;A1706)</x:f>
        <x:v>0</x:v>
      </x:c>
      <x:c r="L1706" s="7" t="n">
        <x:f>'Inventory detail'!F580*Summary!$K$5*(A1706-E1706)/Summary!$K$6</x:f>
        <x:v>65.71170431211499</x:v>
      </x:c>
      <x:c r="M1706" s="7" t="n">
        <x:f>MAX(0,H1706-L1706)</x:f>
        <x:v>483.9093223819302</x:v>
      </x:c>
      <x:c r="N1706" s="7" t="n">
        <x:f>MAX(0,L1706-H1706)</x:f>
        <x:v>0</x:v>
      </x:c>
      <x:c r="O1706" s="7" t="n">
        <x:f>MAX(0,F1706+I1706-N1706)</x:f>
        <x:v>500</x:v>
      </x:c>
      <x:c r="P1706" s="7" t="n">
        <x:f>MAX(0,N1706-F1706-I1706)</x:f>
        <x:v>0</x:v>
      </x:c>
      <x:c r="Q1706" s="7" t="n">
        <x:f>MAX(0,G1706+J1706-P1706)</x:f>
        <x:v>0</x:v>
      </x:c>
      <x:c r="R1706" s="7" t="n">
        <x:f>M1706+MAX(0,K1706-MAX(0,P1706-G1706-J1706))</x:f>
        <x:v>483.9093223819302</x:v>
      </x:c>
      <x:c r="S1706" s="7" t="n">
        <x:f>SUM(O1706,Q1706,R1706)</x:f>
        <x:v>983.9093223819302</x:v>
      </x:c>
      <x:c r="T1706" s="14" t="n">
        <x:f>'Inventory detail'!T580</x:f>
        <x:v>0.2237</x:v>
      </x:c>
      <x:c r="U1706" s="14" t="n">
        <x:f>'Inventory detail'!U580</x:f>
        <x:v>0.21923199999999998</x:v>
      </x:c>
      <x:c r="V1706" s="9" t="n">
        <x:f>O1706*T1706</x:f>
        <x:v>111.85000000000001</x:v>
      </x:c>
      <x:c r="W1706" s="9" t="n">
        <x:f>Q1706*T1706</x:f>
        <x:v>0</x:v>
      </x:c>
      <x:c r="X1706" s="9" t="n">
        <x:f>R1706*T1706</x:f>
        <x:v>108.2505154168378</x:v>
      </x:c>
      <x:c r="Y1706" s="9" t="n">
        <x:f>S1706*T1706</x:f>
        <x:v>220.1005154168378</x:v>
      </x:c>
      <x:c r="Z1706" s="9" t="n">
        <x:f>IF(ISNUMBER(U1706),S1706*(U1706-T1706),"n.a.")</x:f>
        <x:v>-4.396106852402491</x:v>
      </x:c>
      <x:c r="AA1706" s="9" t="n">
        <x:f>IF(ISNUMBER(U1706),Y1706,0)</x:f>
        <x:v>220.1005154168378</x:v>
      </x:c>
      <x:c r="AB1706" s="7" t="n">
        <x:f>MAX(0,L1706-SUM(F1706:K1706))</x:f>
        <x:v>0</x:v>
      </x:c>
    </x:row>
    <x:row r="1707" ht="22" customHeight="1">
      <x:c r="A1707" s="18" t="n">
        <x:f>Summary!D$41</x:f>
        <x:v>46357</x:v>
      </x:c>
      <x:c r="B1707" s="2" t="str">
        <x:f>'Inventory detail'!A581</x:f>
        <x:v>POUC</x:v>
      </x:c>
      <x:c r="C1707" s="2" t="str">
        <x:f>'Inventory detail'!B581</x:f>
        <x:v>10</x:v>
      </x:c>
      <x:c r="D1707" s="2" t="str">
        <x:f>'Inventory detail'!C581</x:f>
        <x:v>LUGWO5</x:v>
      </x:c>
      <x:c r="E1707" s="10" t="n">
        <x:f>A581</x:f>
        <x:v>46327</x:v>
      </x:c>
      <x:c r="F1707" s="7" t="n">
        <x:f>O581</x:f>
        <x:v>7349.621026694045</x:v>
      </x:c>
      <x:c r="G1707" s="7" t="n">
        <x:f>Q581</x:f>
        <x:v>0</x:v>
      </x:c>
      <x:c r="H1707" s="7" t="n">
        <x:f>R581</x:f>
        <x:v>0</x:v>
      </x:c>
      <x:c r="I1707" s="7" t="n">
        <x:f>SUMIFS('PO detail'!$W$1554:$W$1554,'PO detail'!$V$1554:$V$1554,"&gt;="&amp;E1707,'PO detail'!$V$1554:$V$1554,"&lt;"&amp;A1707)</x:f>
        <x:v>0</x:v>
      </x:c>
      <x:c r="J1707" s="7" t="n">
        <x:f>SUMIFS('PO detail'!$X$1554:$X$1554,'PO detail'!$V$1554:$V$1554,"&gt;="&amp;E1707,'PO detail'!$V$1554:$V$1554,"&lt;"&amp;A1707)</x:f>
        <x:v>0</x:v>
      </x:c>
      <x:c r="K1707" s="7" t="n">
        <x:f>SUMIFS('PO detail'!$Y$1554:$Y$1554,'PO detail'!$V$1554:$V$1554,"&gt;="&amp;E1707,'PO detail'!$V$1554:$V$1554,"&lt;"&amp;A1707)</x:f>
        <x:v>0</x:v>
      </x:c>
      <x:c r="L1707" s="7" t="n">
        <x:f>'Inventory detail'!F581*Summary!$K$5*(A1707-E1707)/Summary!$K$6</x:f>
        <x:v>65.71170431211499</x:v>
      </x:c>
      <x:c r="M1707" s="7" t="n">
        <x:f>MAX(0,H1707-L1707)</x:f>
        <x:v>0</x:v>
      </x:c>
      <x:c r="N1707" s="7" t="n">
        <x:f>MAX(0,L1707-H1707)</x:f>
        <x:v>65.71170431211499</x:v>
      </x:c>
      <x:c r="O1707" s="7" t="n">
        <x:f>MAX(0,F1707+I1707-N1707)</x:f>
        <x:v>7283.90932238193</x:v>
      </x:c>
      <x:c r="P1707" s="7" t="n">
        <x:f>MAX(0,N1707-F1707-I1707)</x:f>
        <x:v>0</x:v>
      </x:c>
      <x:c r="Q1707" s="7" t="n">
        <x:f>MAX(0,G1707+J1707-P1707)</x:f>
        <x:v>0</x:v>
      </x:c>
      <x:c r="R1707" s="7" t="n">
        <x:f>M1707+MAX(0,K1707-MAX(0,P1707-G1707-J1707))</x:f>
        <x:v>0</x:v>
      </x:c>
      <x:c r="S1707" s="7" t="n">
        <x:f>SUM(O1707,Q1707,R1707)</x:f>
        <x:v>7283.90932238193</x:v>
      </x:c>
      <x:c r="T1707" s="14" t="n">
        <x:f>'Inventory detail'!T581</x:f>
        <x:v>0.0084</x:v>
      </x:c>
      <x:c r="U1707" s="14" t="n">
        <x:f>'Inventory detail'!U581</x:f>
        <x:v>0.009075</x:v>
      </x:c>
      <x:c r="V1707" s="9" t="n">
        <x:f>O1707*T1707</x:f>
        <x:v>61.18483830800821</x:v>
      </x:c>
      <x:c r="W1707" s="9" t="n">
        <x:f>Q1707*T1707</x:f>
        <x:v>0</x:v>
      </x:c>
      <x:c r="X1707" s="9" t="n">
        <x:f>R1707*T1707</x:f>
        <x:v>0</x:v>
      </x:c>
      <x:c r="Y1707" s="9" t="n">
        <x:f>S1707*T1707</x:f>
        <x:v>61.18483830800821</x:v>
      </x:c>
      <x:c r="Z1707" s="9" t="n">
        <x:f>IF(ISNUMBER(U1707),S1707*(U1707-T1707),"n.a.")</x:f>
        <x:v>4.916638792607805</x:v>
      </x:c>
      <x:c r="AA1707" s="9" t="n">
        <x:f>IF(ISNUMBER(U1707),Y1707,0)</x:f>
        <x:v>61.18483830800821</x:v>
      </x:c>
      <x:c r="AB1707" s="7" t="n">
        <x:f>MAX(0,L1707-SUM(F1707:K1707))</x:f>
        <x:v>0</x:v>
      </x:c>
    </x:row>
    <x:row r="1708" ht="22" customHeight="1">
      <x:c r="A1708" s="18" t="n">
        <x:f>Summary!D$41</x:f>
        <x:v>46357</x:v>
      </x:c>
      <x:c r="B1708" s="2" t="str">
        <x:f>'Inventory detail'!A582</x:f>
        <x:v>POUC</x:v>
      </x:c>
      <x:c r="C1708" s="2" t="str">
        <x:f>'Inventory detail'!B582</x:f>
        <x:v>10</x:v>
      </x:c>
      <x:c r="D1708" s="2" t="str">
        <x:f>'Inventory detail'!C582</x:f>
        <x:v>SCH7</x:v>
      </x:c>
      <x:c r="E1708" s="10" t="n">
        <x:f>A582</x:f>
        <x:v>46327</x:v>
      </x:c>
      <x:c r="F1708" s="7" t="n">
        <x:f>O582</x:f>
        <x:v>0</x:v>
      </x:c>
      <x:c r="G1708" s="7" t="n">
        <x:f>Q582</x:f>
        <x:v>5000</x:v>
      </x:c>
      <x:c r="H1708" s="7" t="n">
        <x:f>R582</x:f>
        <x:v>1049.6210266940452</x:v>
      </x:c>
      <x:c r="I1708" s="7" t="n">
        <x:f>SUMIFS('PO detail'!$W$1597:$W$1597,'PO detail'!$V$1597:$V$1597,"&gt;="&amp;E1708,'PO detail'!$V$1597:$V$1597,"&lt;"&amp;A1708)</x:f>
        <x:v>0</x:v>
      </x:c>
      <x:c r="J1708" s="7" t="n">
        <x:f>SUMIFS('PO detail'!$X$1597:$X$1597,'PO detail'!$V$1597:$V$1597,"&gt;="&amp;E1708,'PO detail'!$V$1597:$V$1597,"&lt;"&amp;A1708)</x:f>
        <x:v>0</x:v>
      </x:c>
      <x:c r="K1708" s="7" t="n">
        <x:f>SUMIFS('PO detail'!$Y$1597:$Y$1597,'PO detail'!$V$1597:$V$1597,"&gt;="&amp;E1708,'PO detail'!$V$1597:$V$1597,"&lt;"&amp;A1708)</x:f>
        <x:v>0</x:v>
      </x:c>
      <x:c r="L1708" s="7" t="n">
        <x:f>'Inventory detail'!F582*Summary!$K$5*(A1708-E1708)/Summary!$K$6</x:f>
        <x:v>65.71170431211499</x:v>
      </x:c>
      <x:c r="M1708" s="7" t="n">
        <x:f>MAX(0,H1708-L1708)</x:f>
        <x:v>983.9093223819302</x:v>
      </x:c>
      <x:c r="N1708" s="7" t="n">
        <x:f>MAX(0,L1708-H1708)</x:f>
        <x:v>0</x:v>
      </x:c>
      <x:c r="O1708" s="7" t="n">
        <x:f>MAX(0,F1708+I1708-N1708)</x:f>
        <x:v>0</x:v>
      </x:c>
      <x:c r="P1708" s="7" t="n">
        <x:f>MAX(0,N1708-F1708-I1708)</x:f>
        <x:v>0</x:v>
      </x:c>
      <x:c r="Q1708" s="7" t="n">
        <x:f>MAX(0,G1708+J1708-P1708)</x:f>
        <x:v>5000</x:v>
      </x:c>
      <x:c r="R1708" s="7" t="n">
        <x:f>M1708+MAX(0,K1708-MAX(0,P1708-G1708-J1708))</x:f>
        <x:v>983.9093223819302</x:v>
      </x:c>
      <x:c r="S1708" s="7" t="n">
        <x:f>SUM(O1708,Q1708,R1708)</x:f>
        <x:v>5983.90932238193</x:v>
      </x:c>
      <x:c r="T1708" s="14" t="n">
        <x:f>'Inventory detail'!T582</x:f>
        <x:v>0.0095</x:v>
      </x:c>
      <x:c r="U1708" s="14" t="n">
        <x:f>'Inventory detail'!U582</x:f>
        <x:v>0.010394999999999998</x:v>
      </x:c>
      <x:c r="V1708" s="9" t="n">
        <x:f>O1708*T1708</x:f>
        <x:v>0</x:v>
      </x:c>
      <x:c r="W1708" s="9" t="n">
        <x:f>Q1708*T1708</x:f>
        <x:v>47.5</x:v>
      </x:c>
      <x:c r="X1708" s="9" t="n">
        <x:f>R1708*T1708</x:f>
        <x:v>9.347138562628336</x:v>
      </x:c>
      <x:c r="Y1708" s="9" t="n">
        <x:f>S1708*T1708</x:f>
        <x:v>56.84713856262833</x:v>
      </x:c>
      <x:c r="Z1708" s="9" t="n">
        <x:f>IF(ISNUMBER(U1708),S1708*(U1708-T1708),"n.a.")</x:f>
        <x:v>5.3555988435318165</x:v>
      </x:c>
      <x:c r="AA1708" s="9" t="n">
        <x:f>IF(ISNUMBER(U1708),Y1708,0)</x:f>
        <x:v>56.84713856262833</x:v>
      </x:c>
      <x:c r="AB1708" s="7" t="n">
        <x:f>MAX(0,L1708-SUM(F1708:K1708))</x:f>
        <x:v>0</x:v>
      </x:c>
    </x:row>
    <x:row r="1709" ht="22" customHeight="1">
      <x:c r="A1709" s="18" t="n">
        <x:f>Summary!D$41</x:f>
        <x:v>46357</x:v>
      </x:c>
      <x:c r="B1709" s="2" t="str">
        <x:f>'Inventory detail'!A583</x:f>
        <x:v>POUC</x:v>
      </x:c>
      <x:c r="C1709" s="2" t="str">
        <x:f>'Inventory detail'!B583</x:f>
        <x:v>30</x:v>
      </x:c>
      <x:c r="D1709" s="2" t="str">
        <x:f>'Inventory detail'!C583</x:f>
        <x:v>LEG3</x:v>
      </x:c>
      <x:c r="E1709" s="10" t="n">
        <x:f>A583</x:f>
        <x:v>46327</x:v>
      </x:c>
      <x:c r="F1709" s="7" t="n">
        <x:f>O583</x:f>
        <x:v>0</x:v>
      </x:c>
      <x:c r="G1709" s="7" t="n">
        <x:f>Q583</x:f>
        <x:v>0</x:v>
      </x:c>
      <x:c r="H1709" s="7" t="n">
        <x:f>R583</x:f>
        <x:v>1449.6210266940452</x:v>
      </x:c>
      <x:c r="I1709" s="7" t="n">
        <x:f>0</x:f>
        <x:v>0</x:v>
      </x:c>
      <x:c r="J1709" s="7" t="n">
        <x:f>0</x:f>
        <x:v>0</x:v>
      </x:c>
      <x:c r="K1709" s="7" t="n">
        <x:f>0</x:f>
        <x:v>0</x:v>
      </x:c>
      <x:c r="L1709" s="7" t="n">
        <x:f>'Inventory detail'!F583*Summary!$K$5*(A1709-E1709)/Summary!$K$6</x:f>
        <x:v>65.71170431211499</x:v>
      </x:c>
      <x:c r="M1709" s="7" t="n">
        <x:f>MAX(0,H1709-L1709)</x:f>
        <x:v>1383.9093223819302</x:v>
      </x:c>
      <x:c r="N1709" s="7" t="n">
        <x:f>MAX(0,L1709-H1709)</x:f>
        <x:v>0</x:v>
      </x:c>
      <x:c r="O1709" s="7" t="n">
        <x:f>MAX(0,F1709+I1709-N1709)</x:f>
        <x:v>0</x:v>
      </x:c>
      <x:c r="P1709" s="7" t="n">
        <x:f>MAX(0,N1709-F1709-I1709)</x:f>
        <x:v>0</x:v>
      </x:c>
      <x:c r="Q1709" s="7" t="n">
        <x:f>MAX(0,G1709+J1709-P1709)</x:f>
        <x:v>0</x:v>
      </x:c>
      <x:c r="R1709" s="7" t="n">
        <x:f>M1709+MAX(0,K1709-MAX(0,P1709-G1709-J1709))</x:f>
        <x:v>1383.9093223819302</x:v>
      </x:c>
      <x:c r="S1709" s="7" t="n">
        <x:f>SUM(O1709,Q1709,R1709)</x:f>
        <x:v>1383.9093223819302</x:v>
      </x:c>
      <x:c r="T1709" s="14" t="n">
        <x:f>'Inventory detail'!T583</x:f>
        <x:v>0.056600000000000004</x:v>
      </x:c>
      <x:c r="U1709" s="14" t="n">
        <x:f>'Inventory detail'!U583</x:f>
        <x:v>0.06171</x:v>
      </x:c>
      <x:c r="V1709" s="9" t="n">
        <x:f>O1709*T1709</x:f>
        <x:v>0</x:v>
      </x:c>
      <x:c r="W1709" s="9" t="n">
        <x:f>Q1709*T1709</x:f>
        <x:v>0</x:v>
      </x:c>
      <x:c r="X1709" s="9" t="n">
        <x:f>R1709*T1709</x:f>
        <x:v>78.32926764681726</x:v>
      </x:c>
      <x:c r="Y1709" s="9" t="n">
        <x:f>S1709*T1709</x:f>
        <x:v>78.32926764681726</x:v>
      </x:c>
      <x:c r="Z1709" s="9" t="n">
        <x:f>IF(ISNUMBER(U1709),S1709*(U1709-T1709),"n.a.")</x:f>
        <x:v>7.071776637371658</x:v>
      </x:c>
      <x:c r="AA1709" s="9" t="n">
        <x:f>IF(ISNUMBER(U1709),Y1709,0)</x:f>
        <x:v>78.32926764681726</x:v>
      </x:c>
      <x:c r="AB1709" s="7" t="n">
        <x:f>MAX(0,L1709-SUM(F1709:K1709))</x:f>
        <x:v>0</x:v>
      </x:c>
    </x:row>
    <x:row r="1710" ht="22" customHeight="1">
      <x:c r="A1710" s="18" t="n">
        <x:f>Summary!D$41</x:f>
        <x:v>46357</x:v>
      </x:c>
      <x:c r="B1710" s="2" t="str">
        <x:f>'Inventory detail'!A584</x:f>
        <x:v>WIRE</x:v>
      </x:c>
      <x:c r="C1710" s="2" t="str">
        <x:f>'Inventory detail'!B584</x:f>
        <x:v>60</x:v>
      </x:c>
      <x:c r="D1710" s="2" t="str">
        <x:f>'Inventory detail'!C584</x:f>
        <x:v>DL038GOLD</x:v>
      </x:c>
      <x:c r="E1710" s="10" t="n">
        <x:f>A584</x:f>
        <x:v>46327</x:v>
      </x:c>
      <x:c r="F1710" s="7" t="n">
        <x:f>O584</x:f>
        <x:v>0</x:v>
      </x:c>
      <x:c r="G1710" s="7" t="n">
        <x:f>Q584</x:f>
        <x:v>0</x:v>
      </x:c>
      <x:c r="H1710" s="7" t="n">
        <x:f>R584</x:f>
        <x:v>649.6210266940452</x:v>
      </x:c>
      <x:c r="I1710" s="7" t="n">
        <x:f>0</x:f>
        <x:v>0</x:v>
      </x:c>
      <x:c r="J1710" s="7" t="n">
        <x:f>0</x:f>
        <x:v>0</x:v>
      </x:c>
      <x:c r="K1710" s="7" t="n">
        <x:f>0</x:f>
        <x:v>0</x:v>
      </x:c>
      <x:c r="L1710" s="7" t="n">
        <x:f>'Inventory detail'!F584*Summary!$K$5*(A1710-E1710)/Summary!$K$6</x:f>
        <x:v>65.71170431211499</x:v>
      </x:c>
      <x:c r="M1710" s="7" t="n">
        <x:f>MAX(0,H1710-L1710)</x:f>
        <x:v>583.9093223819302</x:v>
      </x:c>
      <x:c r="N1710" s="7" t="n">
        <x:f>MAX(0,L1710-H1710)</x:f>
        <x:v>0</x:v>
      </x:c>
      <x:c r="O1710" s="7" t="n">
        <x:f>MAX(0,F1710+I1710-N1710)</x:f>
        <x:v>0</x:v>
      </x:c>
      <x:c r="P1710" s="7" t="n">
        <x:f>MAX(0,N1710-F1710-I1710)</x:f>
        <x:v>0</x:v>
      </x:c>
      <x:c r="Q1710" s="7" t="n">
        <x:f>MAX(0,G1710+J1710-P1710)</x:f>
        <x:v>0</x:v>
      </x:c>
      <x:c r="R1710" s="7" t="n">
        <x:f>M1710+MAX(0,K1710-MAX(0,P1710-G1710-J1710))</x:f>
        <x:v>583.9093223819302</x:v>
      </x:c>
      <x:c r="S1710" s="7" t="n">
        <x:f>SUM(O1710,Q1710,R1710)</x:f>
        <x:v>583.9093223819302</x:v>
      </x:c>
      <x:c r="T1710" s="14" t="n">
        <x:f>'Inventory detail'!T584</x:f>
        <x:v>0.056299999999999996</x:v>
      </x:c>
      <x:c r="U1710" s="14" t="n">
        <x:f>'Inventory detail'!U584</x:f>
        <x:v>0.056299999999999996</x:v>
      </x:c>
      <x:c r="V1710" s="9" t="n">
        <x:f>O1710*T1710</x:f>
        <x:v>0</x:v>
      </x:c>
      <x:c r="W1710" s="9" t="n">
        <x:f>Q1710*T1710</x:f>
        <x:v>0</x:v>
      </x:c>
      <x:c r="X1710" s="9" t="n">
        <x:f>R1710*T1710</x:f>
        <x:v>32.87409485010267</x:v>
      </x:c>
      <x:c r="Y1710" s="9" t="n">
        <x:f>S1710*T1710</x:f>
        <x:v>32.87409485010267</x:v>
      </x:c>
      <x:c r="Z1710" s="9" t="n">
        <x:f>IF(ISNUMBER(U1710),S1710*(U1710-T1710),"n.a.")</x:f>
        <x:v>0</x:v>
      </x:c>
      <x:c r="AA1710" s="9" t="n">
        <x:f>IF(ISNUMBER(U1710),Y1710,0)</x:f>
        <x:v>32.87409485010267</x:v>
      </x:c>
      <x:c r="AB1710" s="7" t="n">
        <x:f>MAX(0,L1710-SUM(F1710:K1710))</x:f>
        <x:v>0</x:v>
      </x:c>
    </x:row>
    <x:row r="1711" ht="22" customHeight="1">
      <x:c r="A1711" s="18" t="n">
        <x:f>Summary!D$41</x:f>
        <x:v>46357</x:v>
      </x:c>
      <x:c r="B1711" s="2" t="str">
        <x:f>'Inventory detail'!A585</x:f>
        <x:v>WIRE</x:v>
      </x:c>
      <x:c r="C1711" s="2" t="str">
        <x:f>'Inventory detail'!B585</x:f>
        <x:v>30</x:v>
      </x:c>
      <x:c r="D1711" s="2" t="str">
        <x:f>'Inventory detail'!C585</x:f>
        <x:v>DL034WHT</x:v>
      </x:c>
      <x:c r="E1711" s="10" t="n">
        <x:f>A585</x:f>
        <x:v>46327</x:v>
      </x:c>
      <x:c r="F1711" s="7" t="n">
        <x:f>O585</x:f>
        <x:v>0</x:v>
      </x:c>
      <x:c r="G1711" s="7" t="n">
        <x:f>Q585</x:f>
        <x:v>0</x:v>
      </x:c>
      <x:c r="H1711" s="7" t="n">
        <x:f>R585</x:f>
        <x:v>1702.7720739219712</x:v>
      </x:c>
      <x:c r="I1711" s="7" t="n">
        <x:f>0</x:f>
        <x:v>0</x:v>
      </x:c>
      <x:c r="J1711" s="7" t="n">
        <x:f>0</x:f>
        <x:v>0</x:v>
      </x:c>
      <x:c r="K1711" s="7" t="n">
        <x:f>0</x:f>
        <x:v>0</x:v>
      </x:c>
      <x:c r="L1711" s="7" t="n">
        <x:f>'Inventory detail'!F585*Summary!$K$5*(A1711-E1711)/Summary!$K$6</x:f>
        <x:v>61.60164271047228</x:v>
      </x:c>
      <x:c r="M1711" s="7" t="n">
        <x:f>MAX(0,H1711-L1711)</x:f>
        <x:v>1641.170431211499</x:v>
      </x:c>
      <x:c r="N1711" s="7" t="n">
        <x:f>MAX(0,L1711-H1711)</x:f>
        <x:v>0</x:v>
      </x:c>
      <x:c r="O1711" s="7" t="n">
        <x:f>MAX(0,F1711+I1711-N1711)</x:f>
        <x:v>0</x:v>
      </x:c>
      <x:c r="P1711" s="7" t="n">
        <x:f>MAX(0,N1711-F1711-I1711)</x:f>
        <x:v>0</x:v>
      </x:c>
      <x:c r="Q1711" s="7" t="n">
        <x:f>MAX(0,G1711+J1711-P1711)</x:f>
        <x:v>0</x:v>
      </x:c>
      <x:c r="R1711" s="7" t="n">
        <x:f>M1711+MAX(0,K1711-MAX(0,P1711-G1711-J1711))</x:f>
        <x:v>1641.170431211499</x:v>
      </x:c>
      <x:c r="S1711" s="7" t="n">
        <x:f>SUM(O1711,Q1711,R1711)</x:f>
        <x:v>1641.170431211499</x:v>
      </x:c>
      <x:c r="T1711" s="14" t="n">
        <x:f>'Inventory detail'!T585</x:f>
        <x:v>0.1424</x:v>
      </x:c>
      <x:c r="U1711" s="14" t="n">
        <x:f>'Inventory detail'!U585</x:f>
        <x:v>0.1424</x:v>
      </x:c>
      <x:c r="V1711" s="9" t="n">
        <x:f>O1711*T1711</x:f>
        <x:v>0</x:v>
      </x:c>
      <x:c r="W1711" s="9" t="n">
        <x:f>Q1711*T1711</x:f>
        <x:v>0</x:v>
      </x:c>
      <x:c r="X1711" s="9" t="n">
        <x:f>R1711*T1711</x:f>
        <x:v>233.70266940451745</x:v>
      </x:c>
      <x:c r="Y1711" s="9" t="n">
        <x:f>S1711*T1711</x:f>
        <x:v>233.70266940451745</x:v>
      </x:c>
      <x:c r="Z1711" s="9" t="n">
        <x:f>IF(ISNUMBER(U1711),S1711*(U1711-T1711),"n.a.")</x:f>
        <x:v>0</x:v>
      </x:c>
      <x:c r="AA1711" s="9" t="n">
        <x:f>IF(ISNUMBER(U1711),Y1711,0)</x:f>
        <x:v>233.70266940451745</x:v>
      </x:c>
      <x:c r="AB1711" s="7" t="n">
        <x:f>MAX(0,L1711-SUM(F1711:K1711))</x:f>
        <x:v>0</x:v>
      </x:c>
    </x:row>
    <x:row r="1712" ht="22" customHeight="1">
      <x:c r="A1712" s="18" t="n">
        <x:f>Summary!D$41</x:f>
        <x:v>46357</x:v>
      </x:c>
      <x:c r="B1712" s="2" t="str">
        <x:f>'Inventory detail'!A586</x:f>
        <x:v>COIL</x:v>
      </x:c>
      <x:c r="C1712" s="2" t="str">
        <x:f>'Inventory detail'!B586</x:f>
        <x:v>30</x:v>
      </x:c>
      <x:c r="D1712" s="2" t="str">
        <x:f>'Inventory detail'!C586</x:f>
        <x:v>13BLK36-4</x:v>
      </x:c>
      <x:c r="E1712" s="10" t="n">
        <x:f>A586</x:f>
        <x:v>46327</x:v>
      </x:c>
      <x:c r="F1712" s="7" t="n">
        <x:f>O586</x:f>
        <x:v>0</x:v>
      </x:c>
      <x:c r="G1712" s="7" t="n">
        <x:f>Q586</x:f>
        <x:v>0</x:v>
      </x:c>
      <x:c r="H1712" s="7" t="n">
        <x:f>R586</x:f>
        <x:v>1555.9231211498973</x:v>
      </x:c>
      <x:c r="I1712" s="7" t="n">
        <x:f>0</x:f>
        <x:v>0</x:v>
      </x:c>
      <x:c r="J1712" s="7" t="n">
        <x:f>0</x:f>
        <x:v>0</x:v>
      </x:c>
      <x:c r="K1712" s="7" t="n">
        <x:f>0</x:f>
        <x:v>0</x:v>
      </x:c>
      <x:c r="L1712" s="7" t="n">
        <x:f>'Inventory detail'!F586*Summary!$K$5*(A1712-E1712)/Summary!$K$6</x:f>
        <x:v>57.491581108829564</x:v>
      </x:c>
      <x:c r="M1712" s="7" t="n">
        <x:f>MAX(0,H1712-L1712)</x:f>
        <x:v>1498.4315400410678</x:v>
      </x:c>
      <x:c r="N1712" s="7" t="n">
        <x:f>MAX(0,L1712-H1712)</x:f>
        <x:v>0</x:v>
      </x:c>
      <x:c r="O1712" s="7" t="n">
        <x:f>MAX(0,F1712+I1712-N1712)</x:f>
        <x:v>0</x:v>
      </x:c>
      <x:c r="P1712" s="7" t="n">
        <x:f>MAX(0,N1712-F1712-I1712)</x:f>
        <x:v>0</x:v>
      </x:c>
      <x:c r="Q1712" s="7" t="n">
        <x:f>MAX(0,G1712+J1712-P1712)</x:f>
        <x:v>0</x:v>
      </x:c>
      <x:c r="R1712" s="7" t="n">
        <x:f>M1712+MAX(0,K1712-MAX(0,P1712-G1712-J1712))</x:f>
        <x:v>1498.4315400410678</x:v>
      </x:c>
      <x:c r="S1712" s="7" t="n">
        <x:f>SUM(O1712,Q1712,R1712)</x:f>
        <x:v>1498.4315400410678</x:v>
      </x:c>
      <x:c r="T1712" s="14" t="n">
        <x:f>'Inventory detail'!T586</x:f>
        <x:v>0.2066</x:v>
      </x:c>
      <x:c r="U1712" s="14" t="n">
        <x:f>'Inventory detail'!U586</x:f>
        <x:v>0.202436</x:v>
      </x:c>
      <x:c r="V1712" s="9" t="n">
        <x:f>O1712*T1712</x:f>
        <x:v>0</x:v>
      </x:c>
      <x:c r="W1712" s="9" t="n">
        <x:f>Q1712*T1712</x:f>
        <x:v>0</x:v>
      </x:c>
      <x:c r="X1712" s="9" t="n">
        <x:f>R1712*T1712</x:f>
        <x:v>309.5759561724846</x:v>
      </x:c>
      <x:c r="Y1712" s="9" t="n">
        <x:f>S1712*T1712</x:f>
        <x:v>309.5759561724846</x:v>
      </x:c>
      <x:c r="Z1712" s="9" t="n">
        <x:f>IF(ISNUMBER(U1712),S1712*(U1712-T1712),"n.a.")</x:f>
        <x:v>-6.2394689327310076</x:v>
      </x:c>
      <x:c r="AA1712" s="9" t="n">
        <x:f>IF(ISNUMBER(U1712),Y1712,0)</x:f>
        <x:v>309.5759561724846</x:v>
      </x:c>
      <x:c r="AB1712" s="7" t="n">
        <x:f>MAX(0,L1712-SUM(F1712:K1712))</x:f>
        <x:v>0</x:v>
      </x:c>
    </x:row>
    <x:row r="1713" ht="22" customHeight="1">
      <x:c r="A1713" s="18" t="n">
        <x:f>Summary!D$41</x:f>
        <x:v>46357</x:v>
      </x:c>
      <x:c r="B1713" s="2" t="str">
        <x:f>'Inventory detail'!A587</x:f>
        <x:v>COIL</x:v>
      </x:c>
      <x:c r="C1713" s="2" t="str">
        <x:f>'Inventory detail'!B587</x:f>
        <x:v>30</x:v>
      </x:c>
      <x:c r="D1713" s="2" t="str">
        <x:f>'Inventory detail'!C587</x:f>
        <x:v>18BLU12-4</x:v>
      </x:c>
      <x:c r="E1713" s="10" t="n">
        <x:f>A587</x:f>
        <x:v>46327</x:v>
      </x:c>
      <x:c r="F1713" s="7" t="n">
        <x:f>O587</x:f>
        <x:v>0</x:v>
      </x:c>
      <x:c r="G1713" s="7" t="n">
        <x:f>Q587</x:f>
        <x:v>0</x:v>
      </x:c>
      <x:c r="H1713" s="7" t="n">
        <x:f>R587</x:f>
        <x:v>0</x:v>
      </x:c>
      <x:c r="I1713" s="7" t="n">
        <x:f>0</x:f>
        <x:v>0</x:v>
      </x:c>
      <x:c r="J1713" s="7" t="n">
        <x:f>0</x:f>
        <x:v>0</x:v>
      </x:c>
      <x:c r="K1713" s="7" t="n">
        <x:f>0</x:f>
        <x:v>0</x:v>
      </x:c>
      <x:c r="L1713" s="7" t="n">
        <x:f>'Inventory detail'!F587*Summary!$K$5*(A1713-E1713)/Summary!$K$6</x:f>
        <x:v>57.491581108829564</x:v>
      </x:c>
      <x:c r="M1713" s="7" t="n">
        <x:f>MAX(0,H1713-L1713)</x:f>
        <x:v>0</x:v>
      </x:c>
      <x:c r="N1713" s="7" t="n">
        <x:f>MAX(0,L1713-H1713)</x:f>
        <x:v>57.491581108829564</x:v>
      </x:c>
      <x:c r="O1713" s="7" t="n">
        <x:f>MAX(0,F1713+I1713-N1713)</x:f>
        <x:v>0</x:v>
      </x:c>
      <x:c r="P1713" s="7" t="n">
        <x:f>MAX(0,N1713-F1713-I1713)</x:f>
        <x:v>57.491581108829564</x:v>
      </x:c>
      <x:c r="Q1713" s="7" t="n">
        <x:f>MAX(0,G1713+J1713-P1713)</x:f>
        <x:v>0</x:v>
      </x:c>
      <x:c r="R1713" s="7" t="n">
        <x:f>M1713+MAX(0,K1713-MAX(0,P1713-G1713-J1713))</x:f>
        <x:v>0</x:v>
      </x:c>
      <x:c r="S1713" s="7" t="n">
        <x:f>SUM(O1713,Q1713,R1713)</x:f>
        <x:v>0</x:v>
      </x:c>
      <x:c r="T1713" s="14" t="n">
        <x:f>'Inventory detail'!T587</x:f>
        <x:v>0.1448</x:v>
      </x:c>
      <x:c r="U1713" s="14" t="n">
        <x:f>'Inventory detail'!U587</x:f>
        <x:v>0.141882</x:v>
      </x:c>
      <x:c r="V1713" s="9" t="n">
        <x:f>O1713*T1713</x:f>
        <x:v>0</x:v>
      </x:c>
      <x:c r="W1713" s="9" t="n">
        <x:f>Q1713*T1713</x:f>
        <x:v>0</x:v>
      </x:c>
      <x:c r="X1713" s="9" t="n">
        <x:f>R1713*T1713</x:f>
        <x:v>0</x:v>
      </x:c>
      <x:c r="Y1713" s="9" t="n">
        <x:f>S1713*T1713</x:f>
        <x:v>0</x:v>
      </x:c>
      <x:c r="Z1713" s="9" t="n">
        <x:f>IF(ISNUMBER(U1713),S1713*(U1713-T1713),"n.a.")</x:f>
        <x:v>0</x:v>
      </x:c>
      <x:c r="AA1713" s="9" t="n">
        <x:f>IF(ISNUMBER(U1713),Y1713,0)</x:f>
        <x:v>0</x:v>
      </x:c>
      <x:c r="AB1713" s="7" t="n">
        <x:f>MAX(0,L1713-SUM(F1713:K1713))</x:f>
        <x:v>57.491581108829564</x:v>
      </x:c>
    </x:row>
    <x:row r="1714" ht="22" customHeight="1">
      <x:c r="A1714" s="18" t="n">
        <x:f>Summary!D$41</x:f>
        <x:v>46357</x:v>
      </x:c>
      <x:c r="B1714" s="2" t="str">
        <x:f>'Inventory detail'!A588</x:f>
        <x:v>COIL</x:v>
      </x:c>
      <x:c r="C1714" s="2" t="str">
        <x:f>'Inventory detail'!B588</x:f>
        <x:v>30</x:v>
      </x:c>
      <x:c r="D1714" s="2" t="str">
        <x:f>'Inventory detail'!C588</x:f>
        <x:v>20CLR12-4</x:v>
      </x:c>
      <x:c r="E1714" s="10" t="n">
        <x:f>A588</x:f>
        <x:v>46327</x:v>
      </x:c>
      <x:c r="F1714" s="7" t="n">
        <x:f>O588</x:f>
        <x:v>0</x:v>
      </x:c>
      <x:c r="G1714" s="7" t="n">
        <x:f>Q588</x:f>
        <x:v>0</x:v>
      </x:c>
      <x:c r="H1714" s="7" t="n">
        <x:f>R588</x:f>
        <x:v>955.9231211498974</x:v>
      </x:c>
      <x:c r="I1714" s="7" t="n">
        <x:f>0</x:f>
        <x:v>0</x:v>
      </x:c>
      <x:c r="J1714" s="7" t="n">
        <x:f>0</x:f>
        <x:v>0</x:v>
      </x:c>
      <x:c r="K1714" s="7" t="n">
        <x:f>0</x:f>
        <x:v>0</x:v>
      </x:c>
      <x:c r="L1714" s="7" t="n">
        <x:f>'Inventory detail'!F588*Summary!$K$5*(A1714-E1714)/Summary!$K$6</x:f>
        <x:v>57.491581108829564</x:v>
      </x:c>
      <x:c r="M1714" s="7" t="n">
        <x:f>MAX(0,H1714-L1714)</x:f>
        <x:v>898.4315400410678</x:v>
      </x:c>
      <x:c r="N1714" s="7" t="n">
        <x:f>MAX(0,L1714-H1714)</x:f>
        <x:v>0</x:v>
      </x:c>
      <x:c r="O1714" s="7" t="n">
        <x:f>MAX(0,F1714+I1714-N1714)</x:f>
        <x:v>0</x:v>
      </x:c>
      <x:c r="P1714" s="7" t="n">
        <x:f>MAX(0,N1714-F1714-I1714)</x:f>
        <x:v>0</x:v>
      </x:c>
      <x:c r="Q1714" s="7" t="n">
        <x:f>MAX(0,G1714+J1714-P1714)</x:f>
        <x:v>0</x:v>
      </x:c>
      <x:c r="R1714" s="7" t="n">
        <x:f>M1714+MAX(0,K1714-MAX(0,P1714-G1714-J1714))</x:f>
        <x:v>898.4315400410678</x:v>
      </x:c>
      <x:c r="S1714" s="7" t="n">
        <x:f>SUM(O1714,Q1714,R1714)</x:f>
        <x:v>898.4315400410678</x:v>
      </x:c>
      <x:c r="T1714" s="14" t="n">
        <x:f>'Inventory detail'!T588</x:f>
        <x:v>0.1567</x:v>
      </x:c>
      <x:c r="U1714" s="14" t="n">
        <x:f>'Inventory detail'!U588</x:f>
        <x:v>0.1534845</x:v>
      </x:c>
      <x:c r="V1714" s="9" t="n">
        <x:f>O1714*T1714</x:f>
        <x:v>0</x:v>
      </x:c>
      <x:c r="W1714" s="9" t="n">
        <x:f>Q1714*T1714</x:f>
        <x:v>0</x:v>
      </x:c>
      <x:c r="X1714" s="9" t="n">
        <x:f>R1714*T1714</x:f>
        <x:v>140.78422232443532</x:v>
      </x:c>
      <x:c r="Y1714" s="9" t="n">
        <x:f>S1714*T1714</x:f>
        <x:v>140.78422232443532</x:v>
      </x:c>
      <x:c r="Z1714" s="9" t="n">
        <x:f>IF(ISNUMBER(U1714),S1714*(U1714-T1714),"n.a.")</x:f>
        <x:v>-2.8889066170020627</x:v>
      </x:c>
      <x:c r="AA1714" s="9" t="n">
        <x:f>IF(ISNUMBER(U1714),Y1714,0)</x:f>
        <x:v>140.78422232443532</x:v>
      </x:c>
      <x:c r="AB1714" s="7" t="n">
        <x:f>MAX(0,L1714-SUM(F1714:K1714))</x:f>
        <x:v>0</x:v>
      </x:c>
    </x:row>
    <x:row r="1715" ht="22" customHeight="1">
      <x:c r="A1715" s="18" t="n">
        <x:f>Summary!D$41</x:f>
        <x:v>46357</x:v>
      </x:c>
      <x:c r="B1715" s="2" t="str">
        <x:f>'Inventory detail'!A589</x:f>
        <x:v>COIL</x:v>
      </x:c>
      <x:c r="C1715" s="2" t="str">
        <x:f>'Inventory detail'!B589</x:f>
        <x:v>30</x:v>
      </x:c>
      <x:c r="D1715" s="2" t="str">
        <x:f>'Inventory detail'!C589</x:f>
        <x:v>22BLK36-4</x:v>
      </x:c>
      <x:c r="E1715" s="10" t="n">
        <x:f>A589</x:f>
        <x:v>46327</x:v>
      </x:c>
      <x:c r="F1715" s="7" t="n">
        <x:f>O589</x:f>
        <x:v>755.9231211498974</x:v>
      </x:c>
      <x:c r="G1715" s="7" t="n">
        <x:f>Q589</x:f>
        <x:v>0</x:v>
      </x:c>
      <x:c r="H1715" s="7" t="n">
        <x:f>R589</x:f>
        <x:v>0</x:v>
      </x:c>
      <x:c r="I1715" s="7" t="n">
        <x:f>SUMIFS('PO detail'!$W$857:$W$858,'PO detail'!$V$857:$V$858,"&gt;="&amp;E1715,'PO detail'!$V$857:$V$858,"&lt;"&amp;A1715)</x:f>
        <x:v>0</x:v>
      </x:c>
      <x:c r="J1715" s="7" t="n">
        <x:f>SUMIFS('PO detail'!$X$857:$X$858,'PO detail'!$V$857:$V$858,"&gt;="&amp;E1715,'PO detail'!$V$857:$V$858,"&lt;"&amp;A1715)</x:f>
        <x:v>0</x:v>
      </x:c>
      <x:c r="K1715" s="7" t="n">
        <x:f>SUMIFS('PO detail'!$Y$857:$Y$858,'PO detail'!$V$857:$V$858,"&gt;="&amp;E1715,'PO detail'!$V$857:$V$858,"&lt;"&amp;A1715)</x:f>
        <x:v>0</x:v>
      </x:c>
      <x:c r="L1715" s="7" t="n">
        <x:f>'Inventory detail'!F589*Summary!$K$5*(A1715-E1715)/Summary!$K$6</x:f>
        <x:v>57.491581108829564</x:v>
      </x:c>
      <x:c r="M1715" s="7" t="n">
        <x:f>MAX(0,H1715-L1715)</x:f>
        <x:v>0</x:v>
      </x:c>
      <x:c r="N1715" s="7" t="n">
        <x:f>MAX(0,L1715-H1715)</x:f>
        <x:v>57.491581108829564</x:v>
      </x:c>
      <x:c r="O1715" s="7" t="n">
        <x:f>MAX(0,F1715+I1715-N1715)</x:f>
        <x:v>698.4315400410678</x:v>
      </x:c>
      <x:c r="P1715" s="7" t="n">
        <x:f>MAX(0,N1715-F1715-I1715)</x:f>
        <x:v>0</x:v>
      </x:c>
      <x:c r="Q1715" s="7" t="n">
        <x:f>MAX(0,G1715+J1715-P1715)</x:f>
        <x:v>0</x:v>
      </x:c>
      <x:c r="R1715" s="7" t="n">
        <x:f>M1715+MAX(0,K1715-MAX(0,P1715-G1715-J1715))</x:f>
        <x:v>0</x:v>
      </x:c>
      <x:c r="S1715" s="7" t="n">
        <x:f>SUM(O1715,Q1715,R1715)</x:f>
        <x:v>698.4315400410678</x:v>
      </x:c>
      <x:c r="T1715" s="14" t="n">
        <x:f>'Inventory detail'!T589</x:f>
        <x:v>0.3826</x:v>
      </x:c>
      <x:c r="U1715" s="14" t="n">
        <x:f>'Inventory detail'!U589</x:f>
        <x:v>0.3749265</x:v>
      </x:c>
      <x:c r="V1715" s="9" t="n">
        <x:f>O1715*T1715</x:f>
        <x:v>267.2199072197125</x:v>
      </x:c>
      <x:c r="W1715" s="9" t="n">
        <x:f>Q1715*T1715</x:f>
        <x:v>0</x:v>
      </x:c>
      <x:c r="X1715" s="9" t="n">
        <x:f>R1715*T1715</x:f>
        <x:v>0</x:v>
      </x:c>
      <x:c r="Y1715" s="9" t="n">
        <x:f>S1715*T1715</x:f>
        <x:v>267.2199072197125</x:v>
      </x:c>
      <x:c r="Z1715" s="9" t="n">
        <x:f>IF(ISNUMBER(U1715),S1715*(U1715-T1715),"n.a.")</x:f>
        <x:v>-5.359414422505134</x:v>
      </x:c>
      <x:c r="AA1715" s="9" t="n">
        <x:f>IF(ISNUMBER(U1715),Y1715,0)</x:f>
        <x:v>267.2199072197125</x:v>
      </x:c>
      <x:c r="AB1715" s="7" t="n">
        <x:f>MAX(0,L1715-SUM(F1715:K1715))</x:f>
        <x:v>0</x:v>
      </x:c>
    </x:row>
    <x:row r="1716" ht="22" customHeight="1">
      <x:c r="A1716" s="18" t="n">
        <x:f>Summary!D$41</x:f>
        <x:v>46357</x:v>
      </x:c>
      <x:c r="B1716" s="2" t="str">
        <x:f>'Inventory detail'!A590</x:f>
        <x:v>COIL</x:v>
      </x:c>
      <x:c r="C1716" s="2" t="str">
        <x:f>'Inventory detail'!B590</x:f>
        <x:v>30</x:v>
      </x:c>
      <x:c r="D1716" s="2" t="str">
        <x:f>'Inventory detail'!C590</x:f>
        <x:v>25WHT12-4</x:v>
      </x:c>
      <x:c r="E1716" s="10" t="n">
        <x:f>A590</x:f>
        <x:v>46327</x:v>
      </x:c>
      <x:c r="F1716" s="7" t="n">
        <x:f>O590</x:f>
        <x:v>0</x:v>
      </x:c>
      <x:c r="G1716" s="7" t="n">
        <x:f>Q590</x:f>
        <x:v>0</x:v>
      </x:c>
      <x:c r="H1716" s="7" t="n">
        <x:f>R590</x:f>
        <x:v>255.92312114989733</x:v>
      </x:c>
      <x:c r="I1716" s="7" t="n">
        <x:f>SUMIFS('PO detail'!$W$873:$W$873,'PO detail'!$V$873:$V$873,"&gt;="&amp;E1716,'PO detail'!$V$873:$V$873,"&lt;"&amp;A1716)</x:f>
        <x:v>1200</x:v>
      </x:c>
      <x:c r="J1716" s="7" t="n">
        <x:f>SUMIFS('PO detail'!$X$873:$X$873,'PO detail'!$V$873:$V$873,"&gt;="&amp;E1716,'PO detail'!$V$873:$V$873,"&lt;"&amp;A1716)</x:f>
        <x:v>0</x:v>
      </x:c>
      <x:c r="K1716" s="7" t="n">
        <x:f>SUMIFS('PO detail'!$Y$873:$Y$873,'PO detail'!$V$873:$V$873,"&gt;="&amp;E1716,'PO detail'!$V$873:$V$873,"&lt;"&amp;A1716)</x:f>
        <x:v>0</x:v>
      </x:c>
      <x:c r="L1716" s="7" t="n">
        <x:f>'Inventory detail'!F590*Summary!$K$5*(A1716-E1716)/Summary!$K$6</x:f>
        <x:v>57.491581108829564</x:v>
      </x:c>
      <x:c r="M1716" s="7" t="n">
        <x:f>MAX(0,H1716-L1716)</x:f>
        <x:v>198.43154004106776</x:v>
      </x:c>
      <x:c r="N1716" s="7" t="n">
        <x:f>MAX(0,L1716-H1716)</x:f>
        <x:v>0</x:v>
      </x:c>
      <x:c r="O1716" s="7" t="n">
        <x:f>MAX(0,F1716+I1716-N1716)</x:f>
        <x:v>1200</x:v>
      </x:c>
      <x:c r="P1716" s="7" t="n">
        <x:f>MAX(0,N1716-F1716-I1716)</x:f>
        <x:v>0</x:v>
      </x:c>
      <x:c r="Q1716" s="7" t="n">
        <x:f>MAX(0,G1716+J1716-P1716)</x:f>
        <x:v>0</x:v>
      </x:c>
      <x:c r="R1716" s="7" t="n">
        <x:f>M1716+MAX(0,K1716-MAX(0,P1716-G1716-J1716))</x:f>
        <x:v>198.43154004106776</x:v>
      </x:c>
      <x:c r="S1716" s="7" t="n">
        <x:f>SUM(O1716,Q1716,R1716)</x:f>
        <x:v>1398.4315400410678</x:v>
      </x:c>
      <x:c r="T1716" s="14" t="n">
        <x:f>'Inventory detail'!T590</x:f>
        <x:v>0.2144</x:v>
      </x:c>
      <x:c r="U1716" s="14" t="n">
        <x:f>'Inventory detail'!U590</x:f>
        <x:v>0.2100605</x:v>
      </x:c>
      <x:c r="V1716" s="9" t="n">
        <x:f>O1716*T1716</x:f>
        <x:v>257.28000000000003</x:v>
      </x:c>
      <x:c r="W1716" s="9" t="n">
        <x:f>Q1716*T1716</x:f>
        <x:v>0</x:v>
      </x:c>
      <x:c r="X1716" s="9" t="n">
        <x:f>R1716*T1716</x:f>
        <x:v>42.54372218480493</x:v>
      </x:c>
      <x:c r="Y1716" s="9" t="n">
        <x:f>S1716*T1716</x:f>
        <x:v>299.823722184805</x:v>
      </x:c>
      <x:c r="Z1716" s="9" t="n">
        <x:f>IF(ISNUMBER(U1716),S1716*(U1716-T1716),"n.a.")</x:f>
        <x:v>-6.068493668008208</x:v>
      </x:c>
      <x:c r="AA1716" s="9" t="n">
        <x:f>IF(ISNUMBER(U1716),Y1716,0)</x:f>
        <x:v>299.823722184805</x:v>
      </x:c>
      <x:c r="AB1716" s="7" t="n">
        <x:f>MAX(0,L1716-SUM(F1716:K1716))</x:f>
        <x:v>0</x:v>
      </x:c>
    </x:row>
    <x:row r="1717" ht="22" customHeight="1">
      <x:c r="A1717" s="18" t="n">
        <x:f>Summary!D$41</x:f>
        <x:v>46357</x:v>
      </x:c>
      <x:c r="B1717" s="2" t="str">
        <x:f>'Inventory detail'!A591</x:f>
        <x:v>COIL</x:v>
      </x:c>
      <x:c r="C1717" s="2" t="str">
        <x:f>'Inventory detail'!B591</x:f>
        <x:v>60</x:v>
      </x:c>
      <x:c r="D1717" s="2" t="str">
        <x:f>'Inventory detail'!C591</x:f>
        <x:v>32BLK36-4</x:v>
      </x:c>
      <x:c r="E1717" s="10" t="n">
        <x:f>A591</x:f>
        <x:v>46327</x:v>
      </x:c>
      <x:c r="F1717" s="7" t="n">
        <x:f>O591</x:f>
        <x:v>0</x:v>
      </x:c>
      <x:c r="G1717" s="7" t="n">
        <x:f>Q591</x:f>
        <x:v>0</x:v>
      </x:c>
      <x:c r="H1717" s="7" t="n">
        <x:f>R591</x:f>
        <x:v>455.9231211498973</x:v>
      </x:c>
      <x:c r="I1717" s="7" t="n">
        <x:f>0</x:f>
        <x:v>0</x:v>
      </x:c>
      <x:c r="J1717" s="7" t="n">
        <x:f>0</x:f>
        <x:v>0</x:v>
      </x:c>
      <x:c r="K1717" s="7" t="n">
        <x:f>0</x:f>
        <x:v>0</x:v>
      </x:c>
      <x:c r="L1717" s="7" t="n">
        <x:f>'Inventory detail'!F591*Summary!$K$5*(A1717-E1717)/Summary!$K$6</x:f>
        <x:v>57.491581108829564</x:v>
      </x:c>
      <x:c r="M1717" s="7" t="n">
        <x:f>MAX(0,H1717-L1717)</x:f>
        <x:v>398.43154004106776</x:v>
      </x:c>
      <x:c r="N1717" s="7" t="n">
        <x:f>MAX(0,L1717-H1717)</x:f>
        <x:v>0</x:v>
      </x:c>
      <x:c r="O1717" s="7" t="n">
        <x:f>MAX(0,F1717+I1717-N1717)</x:f>
        <x:v>0</x:v>
      </x:c>
      <x:c r="P1717" s="7" t="n">
        <x:f>MAX(0,N1717-F1717-I1717)</x:f>
        <x:v>0</x:v>
      </x:c>
      <x:c r="Q1717" s="7" t="n">
        <x:f>MAX(0,G1717+J1717-P1717)</x:f>
        <x:v>0</x:v>
      </x:c>
      <x:c r="R1717" s="7" t="n">
        <x:f>M1717+MAX(0,K1717-MAX(0,P1717-G1717-J1717))</x:f>
        <x:v>398.43154004106776</x:v>
      </x:c>
      <x:c r="S1717" s="7" t="n">
        <x:f>SUM(O1717,Q1717,R1717)</x:f>
        <x:v>398.43154004106776</x:v>
      </x:c>
      <x:c r="T1717" s="14" t="n">
        <x:f>'Inventory detail'!T591</x:f>
        <x:v>0.6029</x:v>
      </x:c>
      <x:c r="U1717" s="14" t="n">
        <x:f>'Inventory detail'!U591</x:f>
        <x:v>0.5906224999999999</x:v>
      </x:c>
      <x:c r="V1717" s="9" t="n">
        <x:f>O1717*T1717</x:f>
        <x:v>0</x:v>
      </x:c>
      <x:c r="W1717" s="9" t="n">
        <x:f>Q1717*T1717</x:f>
        <x:v>0</x:v>
      </x:c>
      <x:c r="X1717" s="9" t="n">
        <x:f>R1717*T1717</x:f>
        <x:v>240.21437549075975</x:v>
      </x:c>
      <x:c r="Y1717" s="9" t="n">
        <x:f>S1717*T1717</x:f>
        <x:v>240.21437549075975</x:v>
      </x:c>
      <x:c r="Z1717" s="9" t="n">
        <x:f>IF(ISNUMBER(U1717),S1717*(U1717-T1717),"n.a.")</x:f>
        <x:v>-4.89174323285423</x:v>
      </x:c>
      <x:c r="AA1717" s="9" t="n">
        <x:f>IF(ISNUMBER(U1717),Y1717,0)</x:f>
        <x:v>240.21437549075975</x:v>
      </x:c>
      <x:c r="AB1717" s="7" t="n">
        <x:f>MAX(0,L1717-SUM(F1717:K1717))</x:f>
        <x:v>0</x:v>
      </x:c>
    </x:row>
    <x:row r="1718" ht="22" customHeight="1">
      <x:c r="A1718" s="18" t="n">
        <x:f>Summary!D$41</x:f>
        <x:v>46357</x:v>
      </x:c>
      <x:c r="B1718" s="2" t="str">
        <x:f>'Inventory detail'!A592</x:f>
        <x:v>POUC</x:v>
      </x:c>
      <x:c r="C1718" s="2" t="str">
        <x:f>'Inventory detail'!B592</x:f>
        <x:v>30</x:v>
      </x:c>
      <x:c r="D1718" s="2" t="str">
        <x:f>'Inventory detail'!C592</x:f>
        <x:v>BUS7</x:v>
      </x:c>
      <x:c r="E1718" s="10" t="n">
        <x:f>A592</x:f>
        <x:v>46327</x:v>
      </x:c>
      <x:c r="F1718" s="7" t="n">
        <x:f>O592</x:f>
        <x:v>0</x:v>
      </x:c>
      <x:c r="G1718" s="7" t="n">
        <x:f>Q592</x:f>
        <x:v>0</x:v>
      </x:c>
      <x:c r="H1718" s="7" t="n">
        <x:f>R592</x:f>
        <x:v>3055.9231211498973</x:v>
      </x:c>
      <x:c r="I1718" s="7" t="n">
        <x:f>0</x:f>
        <x:v>0</x:v>
      </x:c>
      <x:c r="J1718" s="7" t="n">
        <x:f>0</x:f>
        <x:v>0</x:v>
      </x:c>
      <x:c r="K1718" s="7" t="n">
        <x:f>0</x:f>
        <x:v>0</x:v>
      </x:c>
      <x:c r="L1718" s="7" t="n">
        <x:f>'Inventory detail'!F592*Summary!$K$5*(A1718-E1718)/Summary!$K$6</x:f>
        <x:v>57.491581108829564</x:v>
      </x:c>
      <x:c r="M1718" s="7" t="n">
        <x:f>MAX(0,H1718-L1718)</x:f>
        <x:v>2998.431540041068</x:v>
      </x:c>
      <x:c r="N1718" s="7" t="n">
        <x:f>MAX(0,L1718-H1718)</x:f>
        <x:v>0</x:v>
      </x:c>
      <x:c r="O1718" s="7" t="n">
        <x:f>MAX(0,F1718+I1718-N1718)</x:f>
        <x:v>0</x:v>
      </x:c>
      <x:c r="P1718" s="7" t="n">
        <x:f>MAX(0,N1718-F1718-I1718)</x:f>
        <x:v>0</x:v>
      </x:c>
      <x:c r="Q1718" s="7" t="n">
        <x:f>MAX(0,G1718+J1718-P1718)</x:f>
        <x:v>0</x:v>
      </x:c>
      <x:c r="R1718" s="7" t="n">
        <x:f>M1718+MAX(0,K1718-MAX(0,P1718-G1718-J1718))</x:f>
        <x:v>2998.431540041068</x:v>
      </x:c>
      <x:c r="S1718" s="7" t="n">
        <x:f>SUM(O1718,Q1718,R1718)</x:f>
        <x:v>2998.431540041068</x:v>
      </x:c>
      <x:c r="T1718" s="14" t="n">
        <x:f>'Inventory detail'!T592</x:f>
        <x:v>0.009000000000000001</x:v>
      </x:c>
      <x:c r="U1718" s="14" t="n">
        <x:f>'Inventory detail'!U592</x:f>
        <x:v>0.009734999999999999</x:v>
      </x:c>
      <x:c r="V1718" s="9" t="n">
        <x:f>O1718*T1718</x:f>
        <x:v>0</x:v>
      </x:c>
      <x:c r="W1718" s="9" t="n">
        <x:f>Q1718*T1718</x:f>
        <x:v>0</x:v>
      </x:c>
      <x:c r="X1718" s="9" t="n">
        <x:f>R1718*T1718</x:f>
        <x:v>26.985883860369615</x:v>
      </x:c>
      <x:c r="Y1718" s="9" t="n">
        <x:f>S1718*T1718</x:f>
        <x:v>26.985883860369615</x:v>
      </x:c>
      <x:c r="Z1718" s="9" t="n">
        <x:f>IF(ISNUMBER(U1718),S1718*(U1718-T1718),"n.a.")</x:f>
        <x:v>2.203847181930178</x:v>
      </x:c>
      <x:c r="AA1718" s="9" t="n">
        <x:f>IF(ISNUMBER(U1718),Y1718,0)</x:f>
        <x:v>26.985883860369615</x:v>
      </x:c>
      <x:c r="AB1718" s="7" t="n">
        <x:f>MAX(0,L1718-SUM(F1718:K1718))</x:f>
        <x:v>0</x:v>
      </x:c>
    </x:row>
    <x:row r="1719" ht="22" customHeight="1">
      <x:c r="A1719" s="18" t="n">
        <x:f>Summary!D$41</x:f>
        <x:v>46357</x:v>
      </x:c>
      <x:c r="B1719" s="2" t="str">
        <x:f>'Inventory detail'!A593</x:f>
        <x:v>WIRE</x:v>
      </x:c>
      <x:c r="C1719" s="2" t="str">
        <x:f>'Inventory detail'!B593</x:f>
        <x:v>30</x:v>
      </x:c>
      <x:c r="D1719" s="2" t="str">
        <x:f>'Inventory detail'!C593</x:f>
        <x:v>DL012BLU</x:v>
      </x:c>
      <x:c r="E1719" s="10" t="n">
        <x:f>A593</x:f>
        <x:v>46327</x:v>
      </x:c>
      <x:c r="F1719" s="7" t="n">
        <x:f>O593</x:f>
        <x:v>0</x:v>
      </x:c>
      <x:c r="G1719" s="7" t="n">
        <x:f>Q593</x:f>
        <x:v>0</x:v>
      </x:c>
      <x:c r="H1719" s="7" t="n">
        <x:f>R593</x:f>
        <x:v>255.92312114989733</x:v>
      </x:c>
      <x:c r="I1719" s="7" t="n">
        <x:f>0</x:f>
        <x:v>0</x:v>
      </x:c>
      <x:c r="J1719" s="7" t="n">
        <x:f>0</x:f>
        <x:v>0</x:v>
      </x:c>
      <x:c r="K1719" s="7" t="n">
        <x:f>0</x:f>
        <x:v>0</x:v>
      </x:c>
      <x:c r="L1719" s="7" t="n">
        <x:f>'Inventory detail'!F593*Summary!$K$5*(A1719-E1719)/Summary!$K$6</x:f>
        <x:v>57.491581108829564</x:v>
      </x:c>
      <x:c r="M1719" s="7" t="n">
        <x:f>MAX(0,H1719-L1719)</x:f>
        <x:v>198.43154004106776</x:v>
      </x:c>
      <x:c r="N1719" s="7" t="n">
        <x:f>MAX(0,L1719-H1719)</x:f>
        <x:v>0</x:v>
      </x:c>
      <x:c r="O1719" s="7" t="n">
        <x:f>MAX(0,F1719+I1719-N1719)</x:f>
        <x:v>0</x:v>
      </x:c>
      <x:c r="P1719" s="7" t="n">
        <x:f>MAX(0,N1719-F1719-I1719)</x:f>
        <x:v>0</x:v>
      </x:c>
      <x:c r="Q1719" s="7" t="n">
        <x:f>MAX(0,G1719+J1719-P1719)</x:f>
        <x:v>0</x:v>
      </x:c>
      <x:c r="R1719" s="7" t="n">
        <x:f>M1719+MAX(0,K1719-MAX(0,P1719-G1719-J1719))</x:f>
        <x:v>198.43154004106776</x:v>
      </x:c>
      <x:c r="S1719" s="7" t="n">
        <x:f>SUM(O1719,Q1719,R1719)</x:f>
        <x:v>198.43154004106776</x:v>
      </x:c>
      <x:c r="T1719" s="14" t="n">
        <x:f>'Inventory detail'!T593</x:f>
        <x:v>0.059000000000000004</x:v>
      </x:c>
      <x:c r="U1719" s="14" t="n">
        <x:f>'Inventory detail'!U593</x:f>
        <x:v>0.059000000000000004</x:v>
      </x:c>
      <x:c r="V1719" s="9" t="n">
        <x:f>O1719*T1719</x:f>
        <x:v>0</x:v>
      </x:c>
      <x:c r="W1719" s="9" t="n">
        <x:f>Q1719*T1719</x:f>
        <x:v>0</x:v>
      </x:c>
      <x:c r="X1719" s="9" t="n">
        <x:f>R1719*T1719</x:f>
        <x:v>11.707460862422998</x:v>
      </x:c>
      <x:c r="Y1719" s="9" t="n">
        <x:f>S1719*T1719</x:f>
        <x:v>11.707460862422998</x:v>
      </x:c>
      <x:c r="Z1719" s="9" t="n">
        <x:f>IF(ISNUMBER(U1719),S1719*(U1719-T1719),"n.a.")</x:f>
        <x:v>0</x:v>
      </x:c>
      <x:c r="AA1719" s="9" t="n">
        <x:f>IF(ISNUMBER(U1719),Y1719,0)</x:f>
        <x:v>11.707460862422998</x:v>
      </x:c>
      <x:c r="AB1719" s="7" t="n">
        <x:f>MAX(0,L1719-SUM(F1719:K1719))</x:f>
        <x:v>0</x:v>
      </x:c>
    </x:row>
    <x:row r="1720" ht="22" customHeight="1">
      <x:c r="A1720" s="18" t="n">
        <x:f>Summary!D$41</x:f>
        <x:v>46357</x:v>
      </x:c>
      <x:c r="B1720" s="2" t="str">
        <x:f>'Inventory detail'!A594</x:f>
        <x:v>POUC</x:v>
      </x:c>
      <x:c r="C1720" s="2" t="str">
        <x:f>'Inventory detail'!B594</x:f>
        <x:v>30</x:v>
      </x:c>
      <x:c r="D1720" s="2" t="str">
        <x:f>'Inventory detail'!C594</x:f>
        <x:v>LET5SL</x:v>
      </x:c>
      <x:c r="E1720" s="10" t="n">
        <x:f>A594</x:f>
        <x:v>46327</x:v>
      </x:c>
      <x:c r="F1720" s="7" t="n">
        <x:f>O594</x:f>
        <x:v>759.0666119096509</x:v>
      </x:c>
      <x:c r="G1720" s="7" t="n">
        <x:f>Q594</x:f>
        <x:v>0</x:v>
      </x:c>
      <x:c r="H1720" s="7" t="n">
        <x:f>R594</x:f>
        <x:v>0</x:v>
      </x:c>
      <x:c r="I1720" s="7" t="n">
        <x:f>SUMIFS('PO detail'!$W$1651:$W$1651,'PO detail'!$V$1651:$V$1651,"&gt;="&amp;E1720,'PO detail'!$V$1651:$V$1651,"&lt;"&amp;A1720)</x:f>
        <x:v>0</x:v>
      </x:c>
      <x:c r="J1720" s="7" t="n">
        <x:f>SUMIFS('PO detail'!$X$1651:$X$1651,'PO detail'!$V$1651:$V$1651,"&gt;="&amp;E1720,'PO detail'!$V$1651:$V$1651,"&lt;"&amp;A1720)</x:f>
        <x:v>0</x:v>
      </x:c>
      <x:c r="K1720" s="7" t="n">
        <x:f>SUMIFS('PO detail'!$Y$1651:$Y$1651,'PO detail'!$V$1651:$V$1651,"&gt;="&amp;E1720,'PO detail'!$V$1651:$V$1651,"&lt;"&amp;A1720)</x:f>
        <x:v>0</x:v>
      </x:c>
      <x:c r="L1720" s="7" t="n">
        <x:f>'Inventory detail'!F594*Summary!$K$5*(A1720-E1720)/Summary!$K$6</x:f>
        <x:v>53.39137577002054</x:v>
      </x:c>
      <x:c r="M1720" s="7" t="n">
        <x:f>MAX(0,H1720-L1720)</x:f>
        <x:v>0</x:v>
      </x:c>
      <x:c r="N1720" s="7" t="n">
        <x:f>MAX(0,L1720-H1720)</x:f>
        <x:v>53.39137577002054</x:v>
      </x:c>
      <x:c r="O1720" s="7" t="n">
        <x:f>MAX(0,F1720+I1720-N1720)</x:f>
        <x:v>705.6752361396303</x:v>
      </x:c>
      <x:c r="P1720" s="7" t="n">
        <x:f>MAX(0,N1720-F1720-I1720)</x:f>
        <x:v>0</x:v>
      </x:c>
      <x:c r="Q1720" s="7" t="n">
        <x:f>MAX(0,G1720+J1720-P1720)</x:f>
        <x:v>0</x:v>
      </x:c>
      <x:c r="R1720" s="7" t="n">
        <x:f>M1720+MAX(0,K1720-MAX(0,P1720-G1720-J1720))</x:f>
        <x:v>0</x:v>
      </x:c>
      <x:c r="S1720" s="7" t="n">
        <x:f>SUM(O1720,Q1720,R1720)</x:f>
        <x:v>705.6752361396303</x:v>
      </x:c>
      <x:c r="T1720" s="14" t="n">
        <x:f>'Inventory detail'!T594</x:f>
        <x:v>0.1429</x:v>
      </x:c>
      <x:c r="U1720" s="14" t="n">
        <x:f>'Inventory detail'!U594</x:f>
        <x:v>0.15575999999999998</x:v>
      </x:c>
      <x:c r="V1720" s="9" t="n">
        <x:f>O1720*T1720</x:f>
        <x:v>100.84099124435318</x:v>
      </x:c>
      <x:c r="W1720" s="9" t="n">
        <x:f>Q1720*T1720</x:f>
        <x:v>0</x:v>
      </x:c>
      <x:c r="X1720" s="9" t="n">
        <x:f>R1720*T1720</x:f>
        <x:v>0</x:v>
      </x:c>
      <x:c r="Y1720" s="9" t="n">
        <x:f>S1720*T1720</x:f>
        <x:v>100.84099124435318</x:v>
      </x:c>
      <x:c r="Z1720" s="9" t="n">
        <x:f>IF(ISNUMBER(U1720),S1720*(U1720-T1720),"n.a.")</x:f>
        <x:v>9.074983536755633</x:v>
      </x:c>
      <x:c r="AA1720" s="9" t="n">
        <x:f>IF(ISNUMBER(U1720),Y1720,0)</x:f>
        <x:v>100.84099124435318</x:v>
      </x:c>
      <x:c r="AB1720" s="7" t="n">
        <x:f>MAX(0,L1720-SUM(F1720:K1720))</x:f>
        <x:v>0</x:v>
      </x:c>
    </x:row>
    <x:row r="1721" ht="22" customHeight="1">
      <x:c r="A1721" s="18" t="n">
        <x:f>Summary!D$41</x:f>
        <x:v>46357</x:v>
      </x:c>
      <x:c r="B1721" s="2" t="str">
        <x:f>'Inventory detail'!A595</x:f>
        <x:v>COIL</x:v>
      </x:c>
      <x:c r="C1721" s="2" t="str">
        <x:f>'Inventory detail'!B595</x:f>
        <x:v>10</x:v>
      </x:c>
      <x:c r="D1721" s="2" t="str">
        <x:f>'Inventory detail'!C595</x:f>
        <x:v>22WHT36-4</x:v>
      </x:c>
      <x:c r="E1721" s="10" t="n">
        <x:f>A595</x:f>
        <x:v>46327</x:v>
      </x:c>
      <x:c r="F1721" s="7" t="n">
        <x:f>O595</x:f>
        <x:v>0</x:v>
      </x:c>
      <x:c r="G1721" s="7" t="n">
        <x:f>Q595</x:f>
        <x:v>0</x:v>
      </x:c>
      <x:c r="H1721" s="7" t="n">
        <x:f>R595</x:f>
        <x:v>462.217659137577</x:v>
      </x:c>
      <x:c r="I1721" s="7" t="n">
        <x:f>0</x:f>
        <x:v>0</x:v>
      </x:c>
      <x:c r="J1721" s="7" t="n">
        <x:f>0</x:f>
        <x:v>0</x:v>
      </x:c>
      <x:c r="K1721" s="7" t="n">
        <x:f>0</x:f>
        <x:v>0</x:v>
      </x:c>
      <x:c r="L1721" s="7" t="n">
        <x:f>'Inventory detail'!F595*Summary!$K$5*(A1721-E1721)/Summary!$K$6</x:f>
        <x:v>49.281314168377826</x:v>
      </x:c>
      <x:c r="M1721" s="7" t="n">
        <x:f>MAX(0,H1721-L1721)</x:f>
        <x:v>412.9363449691992</x:v>
      </x:c>
      <x:c r="N1721" s="7" t="n">
        <x:f>MAX(0,L1721-H1721)</x:f>
        <x:v>0</x:v>
      </x:c>
      <x:c r="O1721" s="7" t="n">
        <x:f>MAX(0,F1721+I1721-N1721)</x:f>
        <x:v>0</x:v>
      </x:c>
      <x:c r="P1721" s="7" t="n">
        <x:f>MAX(0,N1721-F1721-I1721)</x:f>
        <x:v>0</x:v>
      </x:c>
      <x:c r="Q1721" s="7" t="n">
        <x:f>MAX(0,G1721+J1721-P1721)</x:f>
        <x:v>0</x:v>
      </x:c>
      <x:c r="R1721" s="7" t="n">
        <x:f>M1721+MAX(0,K1721-MAX(0,P1721-G1721-J1721))</x:f>
        <x:v>412.9363449691992</x:v>
      </x:c>
      <x:c r="S1721" s="7" t="n">
        <x:f>SUM(O1721,Q1721,R1721)</x:f>
        <x:v>412.9363449691992</x:v>
      </x:c>
      <x:c r="T1721" s="14" t="n">
        <x:f>'Inventory detail'!T595</x:f>
        <x:v>0.4882</x:v>
      </x:c>
      <x:c r="U1721" s="14" t="n">
        <x:f>'Inventory detail'!U595</x:f>
        <x:v>0.4783545</x:v>
      </x:c>
      <x:c r="V1721" s="9" t="n">
        <x:f>O1721*T1721</x:f>
        <x:v>0</x:v>
      </x:c>
      <x:c r="W1721" s="9" t="n">
        <x:f>Q1721*T1721</x:f>
        <x:v>0</x:v>
      </x:c>
      <x:c r="X1721" s="9" t="n">
        <x:f>R1721*T1721</x:f>
        <x:v>201.59552361396305</x:v>
      </x:c>
      <x:c r="Y1721" s="9" t="n">
        <x:f>S1721*T1721</x:f>
        <x:v>201.59552361396305</x:v>
      </x:c>
      <x:c r="Z1721" s="9" t="n">
        <x:f>IF(ISNUMBER(U1721),S1721*(U1721-T1721),"n.a.")</x:f>
        <x:v>-4.065564784394254</x:v>
      </x:c>
      <x:c r="AA1721" s="9" t="n">
        <x:f>IF(ISNUMBER(U1721),Y1721,0)</x:f>
        <x:v>201.59552361396305</x:v>
      </x:c>
      <x:c r="AB1721" s="7" t="n">
        <x:f>MAX(0,L1721-SUM(F1721:K1721))</x:f>
        <x:v>0</x:v>
      </x:c>
    </x:row>
    <x:row r="1722" ht="22" customHeight="1">
      <x:c r="A1722" s="18" t="n">
        <x:f>Summary!D$41</x:f>
        <x:v>46357</x:v>
      </x:c>
      <x:c r="B1722" s="2" t="str">
        <x:f>'Inventory detail'!A596</x:f>
        <x:v>COIL</x:v>
      </x:c>
      <x:c r="C1722" s="2" t="str">
        <x:f>'Inventory detail'!B596</x:f>
        <x:v>10</x:v>
      </x:c>
      <x:c r="D1722" s="2" t="str">
        <x:f>'Inventory detail'!C596</x:f>
        <x:v>30FG12-4</x:v>
      </x:c>
      <x:c r="E1722" s="10" t="n">
        <x:f>A596</x:f>
        <x:v>46327</x:v>
      </x:c>
      <x:c r="F1722" s="7" t="n">
        <x:f>O596</x:f>
        <x:v>0</x:v>
      </x:c>
      <x:c r="G1722" s="7" t="n">
        <x:f>Q596</x:f>
        <x:v>0</x:v>
      </x:c>
      <x:c r="H1722" s="7" t="n">
        <x:f>R596</x:f>
        <x:v>262.217659137577</x:v>
      </x:c>
      <x:c r="I1722" s="7" t="n">
        <x:f>0</x:f>
        <x:v>0</x:v>
      </x:c>
      <x:c r="J1722" s="7" t="n">
        <x:f>0</x:f>
        <x:v>0</x:v>
      </x:c>
      <x:c r="K1722" s="7" t="n">
        <x:f>0</x:f>
        <x:v>0</x:v>
      </x:c>
      <x:c r="L1722" s="7" t="n">
        <x:f>'Inventory detail'!F596*Summary!$K$5*(A1722-E1722)/Summary!$K$6</x:f>
        <x:v>49.281314168377826</x:v>
      </x:c>
      <x:c r="M1722" s="7" t="n">
        <x:f>MAX(0,H1722-L1722)</x:f>
        <x:v>212.93634496919918</x:v>
      </x:c>
      <x:c r="N1722" s="7" t="n">
        <x:f>MAX(0,L1722-H1722)</x:f>
        <x:v>0</x:v>
      </x:c>
      <x:c r="O1722" s="7" t="n">
        <x:f>MAX(0,F1722+I1722-N1722)</x:f>
        <x:v>0</x:v>
      </x:c>
      <x:c r="P1722" s="7" t="n">
        <x:f>MAX(0,N1722-F1722-I1722)</x:f>
        <x:v>0</x:v>
      </x:c>
      <x:c r="Q1722" s="7" t="n">
        <x:f>MAX(0,G1722+J1722-P1722)</x:f>
        <x:v>0</x:v>
      </x:c>
      <x:c r="R1722" s="7" t="n">
        <x:f>M1722+MAX(0,K1722-MAX(0,P1722-G1722-J1722))</x:f>
        <x:v>212.93634496919918</x:v>
      </x:c>
      <x:c r="S1722" s="7" t="n">
        <x:f>SUM(O1722,Q1722,R1722)</x:f>
        <x:v>212.93634496919918</x:v>
      </x:c>
      <x:c r="T1722" s="14" t="n">
        <x:f>'Inventory detail'!T596</x:f>
        <x:v>0.1408</x:v>
      </x:c>
      <x:c r="U1722" s="14" t="str">
        <x:f>'Inventory detail'!U596</x:f>
        <x:v>n.a.</x:v>
      </x:c>
      <x:c r="V1722" s="9" t="n">
        <x:f>O1722*T1722</x:f>
        <x:v>0</x:v>
      </x:c>
      <x:c r="W1722" s="9" t="n">
        <x:f>Q1722*T1722</x:f>
        <x:v>0</x:v>
      </x:c>
      <x:c r="X1722" s="9" t="n">
        <x:f>R1722*T1722</x:f>
        <x:v>29.981437371663247</x:v>
      </x:c>
      <x:c r="Y1722" s="9" t="n">
        <x:f>S1722*T1722</x:f>
        <x:v>29.981437371663247</x:v>
      </x:c>
      <x:c r="Z1722" s="9" t="str">
        <x:f>IF(ISNUMBER(U1722),S1722*(U1722-T1722),"n.a.")</x:f>
        <x:v>n.a.</x:v>
      </x:c>
      <x:c r="AA1722" s="9" t="n">
        <x:f>IF(ISNUMBER(U1722),Y1722,0)</x:f>
        <x:v>0</x:v>
      </x:c>
      <x:c r="AB1722" s="7" t="n">
        <x:f>MAX(0,L1722-SUM(F1722:K1722))</x:f>
        <x:v>0</x:v>
      </x:c>
    </x:row>
    <x:row r="1723" ht="22" customHeight="1">
      <x:c r="A1723" s="18" t="n">
        <x:f>Summary!D$41</x:f>
        <x:v>46357</x:v>
      </x:c>
      <x:c r="B1723" s="2" t="str">
        <x:f>'Inventory detail'!A597</x:f>
        <x:v>COIL</x:v>
      </x:c>
      <x:c r="C1723" s="2" t="str">
        <x:f>'Inventory detail'!B597</x:f>
        <x:v>30</x:v>
      </x:c>
      <x:c r="D1723" s="2" t="str">
        <x:f>'Inventory detail'!C597</x:f>
        <x:v>14WHT36-4</x:v>
      </x:c>
      <x:c r="E1723" s="10" t="n">
        <x:f>A597</x:f>
        <x:v>46327</x:v>
      </x:c>
      <x:c r="F1723" s="7" t="n">
        <x:f>O597</x:f>
        <x:v>0</x:v>
      </x:c>
      <x:c r="G1723" s="7" t="n">
        <x:f>Q597</x:f>
        <x:v>0</x:v>
      </x:c>
      <x:c r="H1723" s="7" t="n">
        <x:f>R597</x:f>
        <x:v>962.217659137577</x:v>
      </x:c>
      <x:c r="I1723" s="7" t="n">
        <x:f>0</x:f>
        <x:v>0</x:v>
      </x:c>
      <x:c r="J1723" s="7" t="n">
        <x:f>0</x:f>
        <x:v>0</x:v>
      </x:c>
      <x:c r="K1723" s="7" t="n">
        <x:f>0</x:f>
        <x:v>0</x:v>
      </x:c>
      <x:c r="L1723" s="7" t="n">
        <x:f>'Inventory detail'!F597*Summary!$K$5*(A1723-E1723)/Summary!$K$6</x:f>
        <x:v>49.281314168377826</x:v>
      </x:c>
      <x:c r="M1723" s="7" t="n">
        <x:f>MAX(0,H1723-L1723)</x:f>
        <x:v>912.9363449691992</x:v>
      </x:c>
      <x:c r="N1723" s="7" t="n">
        <x:f>MAX(0,L1723-H1723)</x:f>
        <x:v>0</x:v>
      </x:c>
      <x:c r="O1723" s="7" t="n">
        <x:f>MAX(0,F1723+I1723-N1723)</x:f>
        <x:v>0</x:v>
      </x:c>
      <x:c r="P1723" s="7" t="n">
        <x:f>MAX(0,N1723-F1723-I1723)</x:f>
        <x:v>0</x:v>
      </x:c>
      <x:c r="Q1723" s="7" t="n">
        <x:f>MAX(0,G1723+J1723-P1723)</x:f>
        <x:v>0</x:v>
      </x:c>
      <x:c r="R1723" s="7" t="n">
        <x:f>M1723+MAX(0,K1723-MAX(0,P1723-G1723-J1723))</x:f>
        <x:v>912.9363449691992</x:v>
      </x:c>
      <x:c r="S1723" s="7" t="n">
        <x:f>SUM(O1723,Q1723,R1723)</x:f>
        <x:v>912.9363449691992</x:v>
      </x:c>
      <x:c r="T1723" s="14" t="n">
        <x:f>'Inventory detail'!T597</x:f>
        <x:v>0.2818</x:v>
      </x:c>
      <x:c r="U1723" s="14" t="n">
        <x:f>'Inventory detail'!U597</x:f>
        <x:v>0.2761395</x:v>
      </x:c>
      <x:c r="V1723" s="9" t="n">
        <x:f>O1723*T1723</x:f>
        <x:v>0</x:v>
      </x:c>
      <x:c r="W1723" s="9" t="n">
        <x:f>Q1723*T1723</x:f>
        <x:v>0</x:v>
      </x:c>
      <x:c r="X1723" s="9" t="n">
        <x:f>R1723*T1723</x:f>
        <x:v>257.2654620123203</x:v>
      </x:c>
      <x:c r="Y1723" s="9" t="n">
        <x:f>S1723*T1723</x:f>
        <x:v>257.2654620123203</x:v>
      </x:c>
      <x:c r="Z1723" s="9" t="n">
        <x:f>IF(ISNUMBER(U1723),S1723*(U1723-T1723),"n.a.")</x:f>
        <x:v>-5.167676180698164</x:v>
      </x:c>
      <x:c r="AA1723" s="9" t="n">
        <x:f>IF(ISNUMBER(U1723),Y1723,0)</x:f>
        <x:v>257.2654620123203</x:v>
      </x:c>
      <x:c r="AB1723" s="7" t="n">
        <x:f>MAX(0,L1723-SUM(F1723:K1723))</x:f>
        <x:v>0</x:v>
      </x:c>
    </x:row>
    <x:row r="1724" ht="22" customHeight="1">
      <x:c r="A1724" s="18" t="n">
        <x:f>Summary!D$41</x:f>
        <x:v>46357</x:v>
      </x:c>
      <x:c r="B1724" s="2" t="str">
        <x:f>'Inventory detail'!A598</x:f>
        <x:v>COIL</x:v>
      </x:c>
      <x:c r="C1724" s="2" t="str">
        <x:f>'Inventory detail'!B598</x:f>
        <x:v>60</x:v>
      </x:c>
      <x:c r="D1724" s="2" t="str">
        <x:f>'Inventory detail'!C598</x:f>
        <x:v>25BLU12-4</x:v>
      </x:c>
      <x:c r="E1724" s="10" t="n">
        <x:f>A598</x:f>
        <x:v>46327</x:v>
      </x:c>
      <x:c r="F1724" s="7" t="n">
        <x:f>O598</x:f>
        <x:v>0</x:v>
      </x:c>
      <x:c r="G1724" s="7" t="n">
        <x:f>Q598</x:f>
        <x:v>0</x:v>
      </x:c>
      <x:c r="H1724" s="7" t="n">
        <x:f>R598</x:f>
        <x:v>0</x:v>
      </x:c>
      <x:c r="I1724" s="7" t="n">
        <x:f>0</x:f>
        <x:v>0</x:v>
      </x:c>
      <x:c r="J1724" s="7" t="n">
        <x:f>0</x:f>
        <x:v>0</x:v>
      </x:c>
      <x:c r="K1724" s="7" t="n">
        <x:f>0</x:f>
        <x:v>0</x:v>
      </x:c>
      <x:c r="L1724" s="7" t="n">
        <x:f>'Inventory detail'!F598*Summary!$K$5*(A1724-E1724)/Summary!$K$6</x:f>
        <x:v>49.281314168377826</x:v>
      </x:c>
      <x:c r="M1724" s="7" t="n">
        <x:f>MAX(0,H1724-L1724)</x:f>
        <x:v>0</x:v>
      </x:c>
      <x:c r="N1724" s="7" t="n">
        <x:f>MAX(0,L1724-H1724)</x:f>
        <x:v>49.281314168377826</x:v>
      </x:c>
      <x:c r="O1724" s="7" t="n">
        <x:f>MAX(0,F1724+I1724-N1724)</x:f>
        <x:v>0</x:v>
      </x:c>
      <x:c r="P1724" s="7" t="n">
        <x:f>MAX(0,N1724-F1724-I1724)</x:f>
        <x:v>49.281314168377826</x:v>
      </x:c>
      <x:c r="Q1724" s="7" t="n">
        <x:f>MAX(0,G1724+J1724-P1724)</x:f>
        <x:v>0</x:v>
      </x:c>
      <x:c r="R1724" s="7" t="n">
        <x:f>M1724+MAX(0,K1724-MAX(0,P1724-G1724-J1724))</x:f>
        <x:v>0</x:v>
      </x:c>
      <x:c r="S1724" s="7" t="n">
        <x:f>SUM(O1724,Q1724,R1724)</x:f>
        <x:v>0</x:v>
      </x:c>
      <x:c r="T1724" s="14" t="n">
        <x:f>'Inventory detail'!T598</x:f>
        <x:v>0.1158</x:v>
      </x:c>
      <x:c r="U1724" s="14" t="str">
        <x:f>'Inventory detail'!U598</x:f>
        <x:v>n.a.</x:v>
      </x:c>
      <x:c r="V1724" s="9" t="n">
        <x:f>O1724*T1724</x:f>
        <x:v>0</x:v>
      </x:c>
      <x:c r="W1724" s="9" t="n">
        <x:f>Q1724*T1724</x:f>
        <x:v>0</x:v>
      </x:c>
      <x:c r="X1724" s="9" t="n">
        <x:f>R1724*T1724</x:f>
        <x:v>0</x:v>
      </x:c>
      <x:c r="Y1724" s="9" t="n">
        <x:f>S1724*T1724</x:f>
        <x:v>0</x:v>
      </x:c>
      <x:c r="Z1724" s="9" t="str">
        <x:f>IF(ISNUMBER(U1724),S1724*(U1724-T1724),"n.a.")</x:f>
        <x:v>n.a.</x:v>
      </x:c>
      <x:c r="AA1724" s="9" t="n">
        <x:f>IF(ISNUMBER(U1724),Y1724,0)</x:f>
        <x:v>0</x:v>
      </x:c>
      <x:c r="AB1724" s="7" t="n">
        <x:f>MAX(0,L1724-SUM(F1724:K1724))</x:f>
        <x:v>49.281314168377826</x:v>
      </x:c>
    </x:row>
    <x:row r="1725" ht="22" customHeight="1">
      <x:c r="A1725" s="18" t="n">
        <x:f>Summary!D$41</x:f>
        <x:v>46357</x:v>
      </x:c>
      <x:c r="B1725" s="2" t="str">
        <x:f>'Inventory detail'!A599</x:f>
        <x:v>POUC</x:v>
      </x:c>
      <x:c r="C1725" s="2" t="str">
        <x:f>'Inventory detail'!B599</x:f>
        <x:v>30</x:v>
      </x:c>
      <x:c r="D1725" s="2" t="str">
        <x:f>'Inventory detail'!C599</x:f>
        <x:v>MLMEN3</x:v>
      </x:c>
      <x:c r="E1725" s="10" t="n">
        <x:f>A599</x:f>
        <x:v>46327</x:v>
      </x:c>
      <x:c r="F1725" s="7" t="n">
        <x:f>O599</x:f>
        <x:v>0</x:v>
      </x:c>
      <x:c r="G1725" s="7" t="n">
        <x:f>Q599</x:f>
        <x:v>0</x:v>
      </x:c>
      <x:c r="H1725" s="7" t="n">
        <x:f>R599</x:f>
        <x:v>0</x:v>
      </x:c>
      <x:c r="I1725" s="7" t="n">
        <x:f>SUMIFS('PO detail'!$W$1687:$W$1687,'PO detail'!$V$1687:$V$1687,"&gt;="&amp;E1725,'PO detail'!$V$1687:$V$1687,"&lt;"&amp;A1725)</x:f>
        <x:v>0</x:v>
      </x:c>
      <x:c r="J1725" s="7" t="n">
        <x:f>SUMIFS('PO detail'!$X$1687:$X$1687,'PO detail'!$V$1687:$V$1687,"&gt;="&amp;E1725,'PO detail'!$V$1687:$V$1687,"&lt;"&amp;A1725)</x:f>
        <x:v>2000</x:v>
      </x:c>
      <x:c r="K1725" s="7" t="n">
        <x:f>SUMIFS('PO detail'!$Y$1687:$Y$1687,'PO detail'!$V$1687:$V$1687,"&gt;="&amp;E1725,'PO detail'!$V$1687:$V$1687,"&lt;"&amp;A1725)</x:f>
        <x:v>0</x:v>
      </x:c>
      <x:c r="L1725" s="7" t="n">
        <x:f>'Inventory detail'!F599*Summary!$K$5*(A1725-E1725)/Summary!$K$6</x:f>
        <x:v>49.281314168377826</x:v>
      </x:c>
      <x:c r="M1725" s="7" t="n">
        <x:f>MAX(0,H1725-L1725)</x:f>
        <x:v>0</x:v>
      </x:c>
      <x:c r="N1725" s="7" t="n">
        <x:f>MAX(0,L1725-H1725)</x:f>
        <x:v>49.281314168377826</x:v>
      </x:c>
      <x:c r="O1725" s="7" t="n">
        <x:f>MAX(0,F1725+I1725-N1725)</x:f>
        <x:v>0</x:v>
      </x:c>
      <x:c r="P1725" s="7" t="n">
        <x:f>MAX(0,N1725-F1725-I1725)</x:f>
        <x:v>49.281314168377826</x:v>
      </x:c>
      <x:c r="Q1725" s="7" t="n">
        <x:f>MAX(0,G1725+J1725-P1725)</x:f>
        <x:v>1950.7186858316222</x:v>
      </x:c>
      <x:c r="R1725" s="7" t="n">
        <x:f>M1725+MAX(0,K1725-MAX(0,P1725-G1725-J1725))</x:f>
        <x:v>0</x:v>
      </x:c>
      <x:c r="S1725" s="7" t="n">
        <x:f>SUM(O1725,Q1725,R1725)</x:f>
        <x:v>1950.7186858316222</x:v>
      </x:c>
      <x:c r="T1725" s="14" t="n">
        <x:f>'Inventory detail'!T599</x:f>
        <x:v>0.1739</x:v>
      </x:c>
      <x:c r="U1725" s="14" t="n">
        <x:f>'Inventory detail'!U599</x:f>
        <x:v>0.255915</x:v>
      </x:c>
      <x:c r="V1725" s="9" t="n">
        <x:f>O1725*T1725</x:f>
        <x:v>0</x:v>
      </x:c>
      <x:c r="W1725" s="9" t="n">
        <x:f>Q1725*T1725</x:f>
        <x:v>339.2299794661191</x:v>
      </x:c>
      <x:c r="X1725" s="9" t="n">
        <x:f>R1725*T1725</x:f>
        <x:v>0</x:v>
      </x:c>
      <x:c r="Y1725" s="9" t="n">
        <x:f>S1725*T1725</x:f>
        <x:v>339.2299794661191</x:v>
      </x:c>
      <x:c r="Z1725" s="9" t="n">
        <x:f>IF(ISNUMBER(U1725),S1725*(U1725-T1725),"n.a.")</x:f>
        <x:v>159.9881930184805</x:v>
      </x:c>
      <x:c r="AA1725" s="9" t="n">
        <x:f>IF(ISNUMBER(U1725),Y1725,0)</x:f>
        <x:v>339.2299794661191</x:v>
      </x:c>
      <x:c r="AB1725" s="7" t="n">
        <x:f>MAX(0,L1725-SUM(F1725:K1725))</x:f>
        <x:v>0</x:v>
      </x:c>
    </x:row>
    <x:row r="1726" ht="22" customHeight="1">
      <x:c r="A1726" s="18" t="n">
        <x:f>Summary!D$41</x:f>
        <x:v>46357</x:v>
      </x:c>
      <x:c r="B1726" s="2" t="str">
        <x:f>'Inventory detail'!A600</x:f>
        <x:v>POUC</x:v>
      </x:c>
      <x:c r="C1726" s="2" t="str">
        <x:f>'Inventory detail'!B600</x:f>
        <x:v>60</x:v>
      </x:c>
      <x:c r="D1726" s="2" t="str">
        <x:f>'Inventory detail'!C600</x:f>
        <x:v>CRC5</x:v>
      </x:c>
      <x:c r="E1726" s="10" t="n">
        <x:f>A600</x:f>
        <x:v>46327</x:v>
      </x:c>
      <x:c r="F1726" s="7" t="n">
        <x:f>O600</x:f>
        <x:v>0</x:v>
      </x:c>
      <x:c r="G1726" s="7" t="n">
        <x:f>Q600</x:f>
        <x:v>0</x:v>
      </x:c>
      <x:c r="H1726" s="7" t="n">
        <x:f>R600</x:f>
        <x:v>4762.217659137577</x:v>
      </x:c>
      <x:c r="I1726" s="7" t="n">
        <x:f>0</x:f>
        <x:v>0</x:v>
      </x:c>
      <x:c r="J1726" s="7" t="n">
        <x:f>0</x:f>
        <x:v>0</x:v>
      </x:c>
      <x:c r="K1726" s="7" t="n">
        <x:f>0</x:f>
        <x:v>0</x:v>
      </x:c>
      <x:c r="L1726" s="7" t="n">
        <x:f>'Inventory detail'!F600*Summary!$K$5*(A1726-E1726)/Summary!$K$6</x:f>
        <x:v>49.281314168377826</x:v>
      </x:c>
      <x:c r="M1726" s="7" t="n">
        <x:f>MAX(0,H1726-L1726)</x:f>
        <x:v>4712.936344969199</x:v>
      </x:c>
      <x:c r="N1726" s="7" t="n">
        <x:f>MAX(0,L1726-H1726)</x:f>
        <x:v>0</x:v>
      </x:c>
      <x:c r="O1726" s="7" t="n">
        <x:f>MAX(0,F1726+I1726-N1726)</x:f>
        <x:v>0</x:v>
      </x:c>
      <x:c r="P1726" s="7" t="n">
        <x:f>MAX(0,N1726-F1726-I1726)</x:f>
        <x:v>0</x:v>
      </x:c>
      <x:c r="Q1726" s="7" t="n">
        <x:f>MAX(0,G1726+J1726-P1726)</x:f>
        <x:v>0</x:v>
      </x:c>
      <x:c r="R1726" s="7" t="n">
        <x:f>M1726+MAX(0,K1726-MAX(0,P1726-G1726-J1726))</x:f>
        <x:v>4712.936344969199</x:v>
      </x:c>
      <x:c r="S1726" s="7" t="n">
        <x:f>SUM(O1726,Q1726,R1726)</x:f>
        <x:v>4712.936344969199</x:v>
      </x:c>
      <x:c r="T1726" s="14" t="n">
        <x:f>'Inventory detail'!T600</x:f>
        <x:v>0.0058</x:v>
      </x:c>
      <x:c r="U1726" s="14" t="n">
        <x:f>'Inventory detail'!U600</x:f>
        <x:v>0.00627</x:v>
      </x:c>
      <x:c r="V1726" s="9" t="n">
        <x:f>O1726*T1726</x:f>
        <x:v>0</x:v>
      </x:c>
      <x:c r="W1726" s="9" t="n">
        <x:f>Q1726*T1726</x:f>
        <x:v>0</x:v>
      </x:c>
      <x:c r="X1726" s="9" t="n">
        <x:f>R1726*T1726</x:f>
        <x:v>27.335030800821354</x:v>
      </x:c>
      <x:c r="Y1726" s="9" t="n">
        <x:f>S1726*T1726</x:f>
        <x:v>27.335030800821354</x:v>
      </x:c>
      <x:c r="Z1726" s="9" t="n">
        <x:f>IF(ISNUMBER(U1726),S1726*(U1726-T1726),"n.a.")</x:f>
        <x:v>2.215080082135527</x:v>
      </x:c>
      <x:c r="AA1726" s="9" t="n">
        <x:f>IF(ISNUMBER(U1726),Y1726,0)</x:f>
        <x:v>27.335030800821354</x:v>
      </x:c>
      <x:c r="AB1726" s="7" t="n">
        <x:f>MAX(0,L1726-SUM(F1726:K1726))</x:f>
        <x:v>0</x:v>
      </x:c>
    </x:row>
    <x:row r="1727" ht="22" customHeight="1">
      <x:c r="A1727" s="18" t="n">
        <x:f>Summary!D$41</x:f>
        <x:v>46357</x:v>
      </x:c>
      <x:c r="B1727" s="2" t="str">
        <x:f>'Inventory detail'!A601</x:f>
        <x:v>WIRE</x:v>
      </x:c>
      <x:c r="C1727" s="2" t="str">
        <x:f>'Inventory detail'!B601</x:f>
        <x:v>10</x:v>
      </x:c>
      <x:c r="D1727" s="2" t="str">
        <x:f>'Inventory detail'!C601</x:f>
        <x:v>DL058GRAY</x:v>
      </x:c>
      <x:c r="E1727" s="10" t="n">
        <x:f>A601</x:f>
        <x:v>46327</x:v>
      </x:c>
      <x:c r="F1727" s="7" t="n">
        <x:f>O601</x:f>
        <x:v>4000</x:v>
      </x:c>
      <x:c r="G1727" s="7" t="n">
        <x:f>Q601</x:f>
        <x:v>0</x:v>
      </x:c>
      <x:c r="H1727" s="7" t="n">
        <x:f>R601</x:f>
        <x:v>2962.217659137577</x:v>
      </x:c>
      <x:c r="I1727" s="7" t="n">
        <x:f>SUMIFS('PO detail'!$W$1953:$W$1954,'PO detail'!$V$1953:$V$1954,"&gt;="&amp;E1727,'PO detail'!$V$1953:$V$1954,"&lt;"&amp;A1727)</x:f>
        <x:v>2000</x:v>
      </x:c>
      <x:c r="J1727" s="7" t="n">
        <x:f>SUMIFS('PO detail'!$X$1953:$X$1954,'PO detail'!$V$1953:$V$1954,"&gt;="&amp;E1727,'PO detail'!$V$1953:$V$1954,"&lt;"&amp;A1727)</x:f>
        <x:v>0</x:v>
      </x:c>
      <x:c r="K1727" s="7" t="n">
        <x:f>SUMIFS('PO detail'!$Y$1953:$Y$1954,'PO detail'!$V$1953:$V$1954,"&gt;="&amp;E1727,'PO detail'!$V$1953:$V$1954,"&lt;"&amp;A1727)</x:f>
        <x:v>0</x:v>
      </x:c>
      <x:c r="L1727" s="7" t="n">
        <x:f>'Inventory detail'!F601*Summary!$K$5*(A1727-E1727)/Summary!$K$6</x:f>
        <x:v>49.281314168377826</x:v>
      </x:c>
      <x:c r="M1727" s="7" t="n">
        <x:f>MAX(0,H1727-L1727)</x:f>
        <x:v>2912.936344969199</x:v>
      </x:c>
      <x:c r="N1727" s="7" t="n">
        <x:f>MAX(0,L1727-H1727)</x:f>
        <x:v>0</x:v>
      </x:c>
      <x:c r="O1727" s="7" t="n">
        <x:f>MAX(0,F1727+I1727-N1727)</x:f>
        <x:v>6000</x:v>
      </x:c>
      <x:c r="P1727" s="7" t="n">
        <x:f>MAX(0,N1727-F1727-I1727)</x:f>
        <x:v>0</x:v>
      </x:c>
      <x:c r="Q1727" s="7" t="n">
        <x:f>MAX(0,G1727+J1727-P1727)</x:f>
        <x:v>0</x:v>
      </x:c>
      <x:c r="R1727" s="7" t="n">
        <x:f>M1727+MAX(0,K1727-MAX(0,P1727-G1727-J1727))</x:f>
        <x:v>2912.936344969199</x:v>
      </x:c>
      <x:c r="S1727" s="7" t="n">
        <x:f>SUM(O1727,Q1727,R1727)</x:f>
        <x:v>8912.9363449692</x:v>
      </x:c>
      <x:c r="T1727" s="14" t="n">
        <x:f>'Inventory detail'!T601</x:f>
        <x:v>0.1082</x:v>
      </x:c>
      <x:c r="U1727" s="14" t="n">
        <x:f>'Inventory detail'!U601</x:f>
        <x:v>0.1082</x:v>
      </x:c>
      <x:c r="V1727" s="9" t="n">
        <x:f>O1727*T1727</x:f>
        <x:v>649.2</x:v>
      </x:c>
      <x:c r="W1727" s="9" t="n">
        <x:f>Q1727*T1727</x:f>
        <x:v>0</x:v>
      </x:c>
      <x:c r="X1727" s="9" t="n">
        <x:f>R1727*T1727</x:f>
        <x:v>315.17971252566736</x:v>
      </x:c>
      <x:c r="Y1727" s="9" t="n">
        <x:f>S1727*T1727</x:f>
        <x:v>964.3797125256674</x:v>
      </x:c>
      <x:c r="Z1727" s="9" t="n">
        <x:f>IF(ISNUMBER(U1727),S1727*(U1727-T1727),"n.a.")</x:f>
        <x:v>0</x:v>
      </x:c>
      <x:c r="AA1727" s="9" t="n">
        <x:f>IF(ISNUMBER(U1727),Y1727,0)</x:f>
        <x:v>964.3797125256674</x:v>
      </x:c>
      <x:c r="AB1727" s="7" t="n">
        <x:f>MAX(0,L1727-SUM(F1727:K1727))</x:f>
        <x:v>0</x:v>
      </x:c>
    </x:row>
    <x:row r="1728" ht="22" customHeight="1">
      <x:c r="A1728" s="18" t="n">
        <x:f>Summary!D$41</x:f>
        <x:v>46357</x:v>
      </x:c>
      <x:c r="B1728" s="2" t="str">
        <x:f>'Inventory detail'!A602</x:f>
        <x:v>WIRE</x:v>
      </x:c>
      <x:c r="C1728" s="2" t="str">
        <x:f>'Inventory detail'!B602</x:f>
        <x:v>60</x:v>
      </x:c>
      <x:c r="D1728" s="2" t="str">
        <x:f>'Inventory detail'!C602</x:f>
        <x:v>DL058GRAY</x:v>
      </x:c>
      <x:c r="E1728" s="10" t="n">
        <x:f>A602</x:f>
        <x:v>46327</x:v>
      </x:c>
      <x:c r="F1728" s="7" t="n">
        <x:f>O602</x:f>
        <x:v>0</x:v>
      </x:c>
      <x:c r="G1728" s="7" t="n">
        <x:f>Q602</x:f>
        <x:v>0</x:v>
      </x:c>
      <x:c r="H1728" s="7" t="n">
        <x:f>R602</x:f>
        <x:v>662.217659137577</x:v>
      </x:c>
      <x:c r="I1728" s="7" t="n">
        <x:f>0</x:f>
        <x:v>0</x:v>
      </x:c>
      <x:c r="J1728" s="7" t="n">
        <x:f>0</x:f>
        <x:v>0</x:v>
      </x:c>
      <x:c r="K1728" s="7" t="n">
        <x:f>0</x:f>
        <x:v>0</x:v>
      </x:c>
      <x:c r="L1728" s="7" t="n">
        <x:f>'Inventory detail'!F602*Summary!$K$5*(A1728-E1728)/Summary!$K$6</x:f>
        <x:v>49.281314168377826</x:v>
      </x:c>
      <x:c r="M1728" s="7" t="n">
        <x:f>MAX(0,H1728-L1728)</x:f>
        <x:v>612.9363449691992</x:v>
      </x:c>
      <x:c r="N1728" s="7" t="n">
        <x:f>MAX(0,L1728-H1728)</x:f>
        <x:v>0</x:v>
      </x:c>
      <x:c r="O1728" s="7" t="n">
        <x:f>MAX(0,F1728+I1728-N1728)</x:f>
        <x:v>0</x:v>
      </x:c>
      <x:c r="P1728" s="7" t="n">
        <x:f>MAX(0,N1728-F1728-I1728)</x:f>
        <x:v>0</x:v>
      </x:c>
      <x:c r="Q1728" s="7" t="n">
        <x:f>MAX(0,G1728+J1728-P1728)</x:f>
        <x:v>0</x:v>
      </x:c>
      <x:c r="R1728" s="7" t="n">
        <x:f>M1728+MAX(0,K1728-MAX(0,P1728-G1728-J1728))</x:f>
        <x:v>612.9363449691992</x:v>
      </x:c>
      <x:c r="S1728" s="7" t="n">
        <x:f>SUM(O1728,Q1728,R1728)</x:f>
        <x:v>612.9363449691992</x:v>
      </x:c>
      <x:c r="T1728" s="14" t="n">
        <x:f>'Inventory detail'!T602</x:f>
        <x:v>0.1082</x:v>
      </x:c>
      <x:c r="U1728" s="14" t="n">
        <x:f>'Inventory detail'!U602</x:f>
        <x:v>0.1082</x:v>
      </x:c>
      <x:c r="V1728" s="9" t="n">
        <x:f>O1728*T1728</x:f>
        <x:v>0</x:v>
      </x:c>
      <x:c r="W1728" s="9" t="n">
        <x:f>Q1728*T1728</x:f>
        <x:v>0</x:v>
      </x:c>
      <x:c r="X1728" s="9" t="n">
        <x:f>R1728*T1728</x:f>
        <x:v>66.31971252566736</x:v>
      </x:c>
      <x:c r="Y1728" s="9" t="n">
        <x:f>S1728*T1728</x:f>
        <x:v>66.31971252566736</x:v>
      </x:c>
      <x:c r="Z1728" s="9" t="n">
        <x:f>IF(ISNUMBER(U1728),S1728*(U1728-T1728),"n.a.")</x:f>
        <x:v>0</x:v>
      </x:c>
      <x:c r="AA1728" s="9" t="n">
        <x:f>IF(ISNUMBER(U1728),Y1728,0)</x:f>
        <x:v>66.31971252566736</x:v>
      </x:c>
      <x:c r="AB1728" s="7" t="n">
        <x:f>MAX(0,L1728-SUM(F1728:K1728))</x:f>
        <x:v>0</x:v>
      </x:c>
    </x:row>
    <x:row r="1729" ht="22" customHeight="1">
      <x:c r="A1729" s="18" t="n">
        <x:f>Summary!D$41</x:f>
        <x:v>46357</x:v>
      </x:c>
      <x:c r="B1729" s="2" t="str">
        <x:f>'Inventory detail'!A603</x:f>
        <x:v>COIL</x:v>
      </x:c>
      <x:c r="C1729" s="2" t="str">
        <x:f>'Inventory detail'!B603</x:f>
        <x:v>10</x:v>
      </x:c>
      <x:c r="D1729" s="2" t="str">
        <x:f>'Inventory detail'!C603</x:f>
        <x:v>25NAV12-4</x:v>
      </x:c>
      <x:c r="E1729" s="10" t="n">
        <x:f>A603</x:f>
        <x:v>46327</x:v>
      </x:c>
      <x:c r="F1729" s="7" t="n">
        <x:f>O603</x:f>
        <x:v>1200</x:v>
      </x:c>
      <x:c r="G1729" s="7" t="n">
        <x:f>Q603</x:f>
        <x:v>0</x:v>
      </x:c>
      <x:c r="H1729" s="7" t="n">
        <x:f>R603</x:f>
        <x:v>168.51219712525668</x:v>
      </x:c>
      <x:c r="I1729" s="7" t="n">
        <x:f>SUMIFS('PO detail'!$W$348:$W$348,'PO detail'!$V$348:$V$348,"&gt;="&amp;E1729,'PO detail'!$V$348:$V$348,"&lt;"&amp;A1729)</x:f>
        <x:v>0</x:v>
      </x:c>
      <x:c r="J1729" s="7" t="n">
        <x:f>SUMIFS('PO detail'!$X$348:$X$348,'PO detail'!$V$348:$V$348,"&gt;="&amp;E1729,'PO detail'!$V$348:$V$348,"&lt;"&amp;A1729)</x:f>
        <x:v>0</x:v>
      </x:c>
      <x:c r="K1729" s="7" t="n">
        <x:f>SUMIFS('PO detail'!$Y$348:$Y$348,'PO detail'!$V$348:$V$348,"&gt;="&amp;E1729,'PO detail'!$V$348:$V$348,"&lt;"&amp;A1729)</x:f>
        <x:v>0</x:v>
      </x:c>
      <x:c r="L1729" s="7" t="n">
        <x:f>'Inventory detail'!F603*Summary!$K$5*(A1729-E1729)/Summary!$K$6</x:f>
        <x:v>41.07104722792608</x:v>
      </x:c>
      <x:c r="M1729" s="7" t="n">
        <x:f>MAX(0,H1729-L1729)</x:f>
        <x:v>127.4411498973306</x:v>
      </x:c>
      <x:c r="N1729" s="7" t="n">
        <x:f>MAX(0,L1729-H1729)</x:f>
        <x:v>0</x:v>
      </x:c>
      <x:c r="O1729" s="7" t="n">
        <x:f>MAX(0,F1729+I1729-N1729)</x:f>
        <x:v>1200</x:v>
      </x:c>
      <x:c r="P1729" s="7" t="n">
        <x:f>MAX(0,N1729-F1729-I1729)</x:f>
        <x:v>0</x:v>
      </x:c>
      <x:c r="Q1729" s="7" t="n">
        <x:f>MAX(0,G1729+J1729-P1729)</x:f>
        <x:v>0</x:v>
      </x:c>
      <x:c r="R1729" s="7" t="n">
        <x:f>M1729+MAX(0,K1729-MAX(0,P1729-G1729-J1729))</x:f>
        <x:v>127.4411498973306</x:v>
      </x:c>
      <x:c r="S1729" s="7" t="n">
        <x:f>SUM(O1729,Q1729,R1729)</x:f>
        <x:v>1327.4411498973307</x:v>
      </x:c>
      <x:c r="T1729" s="14" t="n">
        <x:f>'Inventory detail'!T603</x:f>
        <x:v>0.2144</x:v>
      </x:c>
      <x:c r="U1729" s="14" t="n">
        <x:f>'Inventory detail'!U603</x:f>
        <x:v>0.2100605</x:v>
      </x:c>
      <x:c r="V1729" s="9" t="n">
        <x:f>O1729*T1729</x:f>
        <x:v>257.28000000000003</x:v>
      </x:c>
      <x:c r="W1729" s="9" t="n">
        <x:f>Q1729*T1729</x:f>
        <x:v>0</x:v>
      </x:c>
      <x:c r="X1729" s="9" t="n">
        <x:f>R1729*T1729</x:f>
        <x:v>27.323382537987683</x:v>
      </x:c>
      <x:c r="Y1729" s="9" t="n">
        <x:f>S1729*T1729</x:f>
        <x:v>284.6033825379877</x:v>
      </x:c>
      <x:c r="Z1729" s="9" t="n">
        <x:f>IF(ISNUMBER(U1729),S1729*(U1729-T1729),"n.a.")</x:f>
        <x:v>-5.760430869979461</x:v>
      </x:c>
      <x:c r="AA1729" s="9" t="n">
        <x:f>IF(ISNUMBER(U1729),Y1729,0)</x:f>
        <x:v>284.6033825379877</x:v>
      </x:c>
      <x:c r="AB1729" s="7" t="n">
        <x:f>MAX(0,L1729-SUM(F1729:K1729))</x:f>
        <x:v>0</x:v>
      </x:c>
    </x:row>
    <x:row r="1730" ht="22" customHeight="1">
      <x:c r="A1730" s="18" t="n">
        <x:f>Summary!D$41</x:f>
        <x:v>46357</x:v>
      </x:c>
      <x:c r="B1730" s="2" t="str">
        <x:f>'Inventory detail'!A604</x:f>
        <x:v>COIL</x:v>
      </x:c>
      <x:c r="C1730" s="2" t="str">
        <x:f>'Inventory detail'!B604</x:f>
        <x:v>10</x:v>
      </x:c>
      <x:c r="D1730" s="2" t="str">
        <x:f>'Inventory detail'!C604</x:f>
        <x:v>28NAV12-4</x:v>
      </x:c>
      <x:c r="E1730" s="10" t="n">
        <x:f>A604</x:f>
        <x:v>46327</x:v>
      </x:c>
      <x:c r="F1730" s="7" t="n">
        <x:f>O604</x:f>
        <x:v>0</x:v>
      </x:c>
      <x:c r="G1730" s="7" t="n">
        <x:f>Q604</x:f>
        <x:v>0</x:v>
      </x:c>
      <x:c r="H1730" s="7" t="n">
        <x:f>R604</x:f>
        <x:v>1968.5121971252568</x:v>
      </x:c>
      <x:c r="I1730" s="7" t="n">
        <x:f>0</x:f>
        <x:v>0</x:v>
      </x:c>
      <x:c r="J1730" s="7" t="n">
        <x:f>0</x:f>
        <x:v>0</x:v>
      </x:c>
      <x:c r="K1730" s="7" t="n">
        <x:f>0</x:f>
        <x:v>0</x:v>
      </x:c>
      <x:c r="L1730" s="7" t="n">
        <x:f>'Inventory detail'!F604*Summary!$K$5*(A1730-E1730)/Summary!$K$6</x:f>
        <x:v>41.07104722792608</x:v>
      </x:c>
      <x:c r="M1730" s="7" t="n">
        <x:f>MAX(0,H1730-L1730)</x:f>
        <x:v>1927.4411498973307</x:v>
      </x:c>
      <x:c r="N1730" s="7" t="n">
        <x:f>MAX(0,L1730-H1730)</x:f>
        <x:v>0</x:v>
      </x:c>
      <x:c r="O1730" s="7" t="n">
        <x:f>MAX(0,F1730+I1730-N1730)</x:f>
        <x:v>0</x:v>
      </x:c>
      <x:c r="P1730" s="7" t="n">
        <x:f>MAX(0,N1730-F1730-I1730)</x:f>
        <x:v>0</x:v>
      </x:c>
      <x:c r="Q1730" s="7" t="n">
        <x:f>MAX(0,G1730+J1730-P1730)</x:f>
        <x:v>0</x:v>
      </x:c>
      <x:c r="R1730" s="7" t="n">
        <x:f>M1730+MAX(0,K1730-MAX(0,P1730-G1730-J1730))</x:f>
        <x:v>1927.4411498973307</x:v>
      </x:c>
      <x:c r="S1730" s="7" t="n">
        <x:f>SUM(O1730,Q1730,R1730)</x:f>
        <x:v>1927.4411498973307</x:v>
      </x:c>
      <x:c r="T1730" s="14" t="n">
        <x:f>'Inventory detail'!T604</x:f>
        <x:v>0.2327</x:v>
      </x:c>
      <x:c r="U1730" s="14" t="n">
        <x:f>'Inventory detail'!U604</x:f>
        <x:v>0.22796149999999998</x:v>
      </x:c>
      <x:c r="V1730" s="9" t="n">
        <x:f>O1730*T1730</x:f>
        <x:v>0</x:v>
      </x:c>
      <x:c r="W1730" s="9" t="n">
        <x:f>Q1730*T1730</x:f>
        <x:v>0</x:v>
      </x:c>
      <x:c r="X1730" s="9" t="n">
        <x:f>R1730*T1730</x:f>
        <x:v>448.5155555811088</x:v>
      </x:c>
      <x:c r="Y1730" s="9" t="n">
        <x:f>S1730*T1730</x:f>
        <x:v>448.5155555811088</x:v>
      </x:c>
      <x:c r="Z1730" s="9" t="n">
        <x:f>IF(ISNUMBER(U1730),S1730*(U1730-T1730),"n.a.")</x:f>
        <x:v>-9.133179888788513</x:v>
      </x:c>
      <x:c r="AA1730" s="9" t="n">
        <x:f>IF(ISNUMBER(U1730),Y1730,0)</x:f>
        <x:v>448.5155555811088</x:v>
      </x:c>
      <x:c r="AB1730" s="7" t="n">
        <x:f>MAX(0,L1730-SUM(F1730:K1730))</x:f>
        <x:v>0</x:v>
      </x:c>
    </x:row>
    <x:row r="1731" ht="22" customHeight="1">
      <x:c r="A1731" s="18" t="n">
        <x:f>Summary!D$41</x:f>
        <x:v>46357</x:v>
      </x:c>
      <x:c r="B1731" s="2" t="str">
        <x:f>'Inventory detail'!A605</x:f>
        <x:v>COIL</x:v>
      </x:c>
      <x:c r="C1731" s="2" t="str">
        <x:f>'Inventory detail'!B605</x:f>
        <x:v>30</x:v>
      </x:c>
      <x:c r="D1731" s="2" t="str">
        <x:f>'Inventory detail'!C605</x:f>
        <x:v>16CLR12-4</x:v>
      </x:c>
      <x:c r="E1731" s="10" t="n">
        <x:f>A605</x:f>
        <x:v>46327</x:v>
      </x:c>
      <x:c r="F1731" s="7" t="n">
        <x:f>O605</x:f>
        <x:v>1168.5121971252568</x:v>
      </x:c>
      <x:c r="G1731" s="7" t="n">
        <x:f>Q605</x:f>
        <x:v>0</x:v>
      </x:c>
      <x:c r="H1731" s="7" t="n">
        <x:f>R605</x:f>
        <x:v>0</x:v>
      </x:c>
      <x:c r="I1731" s="7" t="n">
        <x:f>SUMIFS('PO detail'!$W$801:$W$801,'PO detail'!$V$801:$V$801,"&gt;="&amp;E1731,'PO detail'!$V$801:$V$801,"&lt;"&amp;A1731)</x:f>
        <x:v>0</x:v>
      </x:c>
      <x:c r="J1731" s="7" t="n">
        <x:f>SUMIFS('PO detail'!$X$801:$X$801,'PO detail'!$V$801:$V$801,"&gt;="&amp;E1731,'PO detail'!$V$801:$V$801,"&lt;"&amp;A1731)</x:f>
        <x:v>0</x:v>
      </x:c>
      <x:c r="K1731" s="7" t="n">
        <x:f>SUMIFS('PO detail'!$Y$801:$Y$801,'PO detail'!$V$801:$V$801,"&gt;="&amp;E1731,'PO detail'!$V$801:$V$801,"&lt;"&amp;A1731)</x:f>
        <x:v>0</x:v>
      </x:c>
      <x:c r="L1731" s="7" t="n">
        <x:f>'Inventory detail'!F605*Summary!$K$5*(A1731-E1731)/Summary!$K$6</x:f>
        <x:v>41.07104722792608</x:v>
      </x:c>
      <x:c r="M1731" s="7" t="n">
        <x:f>MAX(0,H1731-L1731)</x:f>
        <x:v>0</x:v>
      </x:c>
      <x:c r="N1731" s="7" t="n">
        <x:f>MAX(0,L1731-H1731)</x:f>
        <x:v>41.07104722792608</x:v>
      </x:c>
      <x:c r="O1731" s="7" t="n">
        <x:f>MAX(0,F1731+I1731-N1731)</x:f>
        <x:v>1127.4411498973307</x:v>
      </x:c>
      <x:c r="P1731" s="7" t="n">
        <x:f>MAX(0,N1731-F1731-I1731)</x:f>
        <x:v>0</x:v>
      </x:c>
      <x:c r="Q1731" s="7" t="n">
        <x:f>MAX(0,G1731+J1731-P1731)</x:f>
        <x:v>0</x:v>
      </x:c>
      <x:c r="R1731" s="7" t="n">
        <x:f>M1731+MAX(0,K1731-MAX(0,P1731-G1731-J1731))</x:f>
        <x:v>0</x:v>
      </x:c>
      <x:c r="S1731" s="7" t="n">
        <x:f>SUM(O1731,Q1731,R1731)</x:f>
        <x:v>1127.4411498973307</x:v>
      </x:c>
      <x:c r="T1731" s="14" t="n">
        <x:f>'Inventory detail'!T605</x:f>
        <x:v>0.11230000000000001</x:v>
      </x:c>
      <x:c r="U1731" s="14" t="n">
        <x:f>'Inventory detail'!U605</x:f>
        <x:v>0.1099475</x:v>
      </x:c>
      <x:c r="V1731" s="9" t="n">
        <x:f>O1731*T1731</x:f>
        <x:v>126.61164113347024</x:v>
      </x:c>
      <x:c r="W1731" s="9" t="n">
        <x:f>Q1731*T1731</x:f>
        <x:v>0</x:v>
      </x:c>
      <x:c r="X1731" s="9" t="n">
        <x:f>R1731*T1731</x:f>
        <x:v>0</x:v>
      </x:c>
      <x:c r="Y1731" s="9" t="n">
        <x:f>S1731*T1731</x:f>
        <x:v>126.61164113347024</x:v>
      </x:c>
      <x:c r="Z1731" s="9" t="n">
        <x:f>IF(ISNUMBER(U1731),S1731*(U1731-T1731),"n.a.")</x:f>
        <x:v>-2.6523053051334786</x:v>
      </x:c>
      <x:c r="AA1731" s="9" t="n">
        <x:f>IF(ISNUMBER(U1731),Y1731,0)</x:f>
        <x:v>126.61164113347024</x:v>
      </x:c>
      <x:c r="AB1731" s="7" t="n">
        <x:f>MAX(0,L1731-SUM(F1731:K1731))</x:f>
        <x:v>0</x:v>
      </x:c>
    </x:row>
    <x:row r="1732" ht="22" customHeight="1">
      <x:c r="A1732" s="18" t="n">
        <x:f>Summary!D$41</x:f>
        <x:v>46357</x:v>
      </x:c>
      <x:c r="B1732" s="2" t="str">
        <x:f>'Inventory detail'!A606</x:f>
        <x:v>COIL</x:v>
      </x:c>
      <x:c r="C1732" s="2" t="str">
        <x:f>'Inventory detail'!B606</x:f>
        <x:v>30</x:v>
      </x:c>
      <x:c r="D1732" s="2" t="str">
        <x:f>'Inventory detail'!C606</x:f>
        <x:v>8WHT36-4</x:v>
      </x:c>
      <x:c r="E1732" s="10" t="n">
        <x:f>A606</x:f>
        <x:v>46327</x:v>
      </x:c>
      <x:c r="F1732" s="7" t="n">
        <x:f>O606</x:f>
        <x:v>0</x:v>
      </x:c>
      <x:c r="G1732" s="7" t="n">
        <x:f>Q606</x:f>
        <x:v>0</x:v>
      </x:c>
      <x:c r="H1732" s="7" t="n">
        <x:f>R606</x:f>
        <x:v>668.5121971252566</x:v>
      </x:c>
      <x:c r="I1732" s="7" t="n">
        <x:f>0</x:f>
        <x:v>0</x:v>
      </x:c>
      <x:c r="J1732" s="7" t="n">
        <x:f>0</x:f>
        <x:v>0</x:v>
      </x:c>
      <x:c r="K1732" s="7" t="n">
        <x:f>0</x:f>
        <x:v>0</x:v>
      </x:c>
      <x:c r="L1732" s="7" t="n">
        <x:f>'Inventory detail'!F606*Summary!$K$5*(A1732-E1732)/Summary!$K$6</x:f>
        <x:v>41.07104722792608</x:v>
      </x:c>
      <x:c r="M1732" s="7" t="n">
        <x:f>MAX(0,H1732-L1732)</x:f>
        <x:v>627.4411498973305</x:v>
      </x:c>
      <x:c r="N1732" s="7" t="n">
        <x:f>MAX(0,L1732-H1732)</x:f>
        <x:v>0</x:v>
      </x:c>
      <x:c r="O1732" s="7" t="n">
        <x:f>MAX(0,F1732+I1732-N1732)</x:f>
        <x:v>0</x:v>
      </x:c>
      <x:c r="P1732" s="7" t="n">
        <x:f>MAX(0,N1732-F1732-I1732)</x:f>
        <x:v>0</x:v>
      </x:c>
      <x:c r="Q1732" s="7" t="n">
        <x:f>MAX(0,G1732+J1732-P1732)</x:f>
        <x:v>0</x:v>
      </x:c>
      <x:c r="R1732" s="7" t="n">
        <x:f>M1732+MAX(0,K1732-MAX(0,P1732-G1732-J1732))</x:f>
        <x:v>627.4411498973305</x:v>
      </x:c>
      <x:c r="S1732" s="7" t="n">
        <x:f>SUM(O1732,Q1732,R1732)</x:f>
        <x:v>627.4411498973305</x:v>
      </x:c>
      <x:c r="T1732" s="14" t="n">
        <x:f>'Inventory detail'!T606</x:f>
        <x:v>0.14429999999999998</x:v>
      </x:c>
      <x:c r="U1732" s="14" t="n">
        <x:f>'Inventory detail'!U606</x:f>
        <x:v>0.1413295</x:v>
      </x:c>
      <x:c r="V1732" s="9" t="n">
        <x:f>O1732*T1732</x:f>
        <x:v>0</x:v>
      </x:c>
      <x:c r="W1732" s="9" t="n">
        <x:f>Q1732*T1732</x:f>
        <x:v>0</x:v>
      </x:c>
      <x:c r="X1732" s="9" t="n">
        <x:f>R1732*T1732</x:f>
        <x:v>90.53975793018479</x:v>
      </x:c>
      <x:c r="Y1732" s="9" t="n">
        <x:f>S1732*T1732</x:f>
        <x:v>90.53975793018479</x:v>
      </x:c>
      <x:c r="Z1732" s="9" t="n">
        <x:f>IF(ISNUMBER(U1732),S1732*(U1732-T1732),"n.a.")</x:f>
        <x:v>-1.8638139357700123</x:v>
      </x:c>
      <x:c r="AA1732" s="9" t="n">
        <x:f>IF(ISNUMBER(U1732),Y1732,0)</x:f>
        <x:v>90.53975793018479</x:v>
      </x:c>
      <x:c r="AB1732" s="7" t="n">
        <x:f>MAX(0,L1732-SUM(F1732:K1732))</x:f>
        <x:v>0</x:v>
      </x:c>
    </x:row>
    <x:row r="1733" ht="22" customHeight="1">
      <x:c r="A1733" s="18" t="n">
        <x:f>Summary!D$41</x:f>
        <x:v>46357</x:v>
      </x:c>
      <x:c r="B1733" s="2" t="str">
        <x:f>'Inventory detail'!A607</x:f>
        <x:v>COIL</x:v>
      </x:c>
      <x:c r="C1733" s="2" t="str">
        <x:f>'Inventory detail'!B607</x:f>
        <x:v>60</x:v>
      </x:c>
      <x:c r="D1733" s="2" t="str">
        <x:f>'Inventory detail'!C607</x:f>
        <x:v>28BLK36-4</x:v>
      </x:c>
      <x:c r="E1733" s="10" t="n">
        <x:f>A607</x:f>
        <x:v>46327</x:v>
      </x:c>
      <x:c r="F1733" s="7" t="n">
        <x:f>O607</x:f>
        <x:v>568.5121971252566</x:v>
      </x:c>
      <x:c r="G1733" s="7" t="n">
        <x:f>Q607</x:f>
        <x:v>0</x:v>
      </x:c>
      <x:c r="H1733" s="7" t="n">
        <x:f>R607</x:f>
        <x:v>0</x:v>
      </x:c>
      <x:c r="I1733" s="7" t="n">
        <x:f>SUMIFS('PO detail'!$W$1259:$W$1259,'PO detail'!$V$1259:$V$1259,"&gt;="&amp;E1733,'PO detail'!$V$1259:$V$1259,"&lt;"&amp;A1733)</x:f>
        <x:v>0</x:v>
      </x:c>
      <x:c r="J1733" s="7" t="n">
        <x:f>SUMIFS('PO detail'!$X$1259:$X$1259,'PO detail'!$V$1259:$V$1259,"&gt;="&amp;E1733,'PO detail'!$V$1259:$V$1259,"&lt;"&amp;A1733)</x:f>
        <x:v>0</x:v>
      </x:c>
      <x:c r="K1733" s="7" t="n">
        <x:f>SUMIFS('PO detail'!$Y$1259:$Y$1259,'PO detail'!$V$1259:$V$1259,"&gt;="&amp;E1733,'PO detail'!$V$1259:$V$1259,"&lt;"&amp;A1733)</x:f>
        <x:v>0</x:v>
      </x:c>
      <x:c r="L1733" s="7" t="n">
        <x:f>'Inventory detail'!F607*Summary!$K$5*(A1733-E1733)/Summary!$K$6</x:f>
        <x:v>41.07104722792608</x:v>
      </x:c>
      <x:c r="M1733" s="7" t="n">
        <x:f>MAX(0,H1733-L1733)</x:f>
        <x:v>0</x:v>
      </x:c>
      <x:c r="N1733" s="7" t="n">
        <x:f>MAX(0,L1733-H1733)</x:f>
        <x:v>41.07104722792608</x:v>
      </x:c>
      <x:c r="O1733" s="7" t="n">
        <x:f>MAX(0,F1733+I1733-N1733)</x:f>
        <x:v>527.4411498973305</x:v>
      </x:c>
      <x:c r="P1733" s="7" t="n">
        <x:f>MAX(0,N1733-F1733-I1733)</x:f>
        <x:v>0</x:v>
      </x:c>
      <x:c r="Q1733" s="7" t="n">
        <x:f>MAX(0,G1733+J1733-P1733)</x:f>
        <x:v>0</x:v>
      </x:c>
      <x:c r="R1733" s="7" t="n">
        <x:f>M1733+MAX(0,K1733-MAX(0,P1733-G1733-J1733))</x:f>
        <x:v>0</x:v>
      </x:c>
      <x:c r="S1733" s="7" t="n">
        <x:f>SUM(O1733,Q1733,R1733)</x:f>
        <x:v>527.4411498973305</x:v>
      </x:c>
      <x:c r="T1733" s="14" t="n">
        <x:f>'Inventory detail'!T607</x:f>
        <x:v>0.5282</x:v>
      </x:c>
      <x:c r="U1733" s="14" t="n">
        <x:f>'Inventory detail'!U607</x:f>
        <x:v>0.5174715</x:v>
      </x:c>
      <x:c r="V1733" s="9" t="n">
        <x:f>O1733*T1733</x:f>
        <x:v>278.59441537577</x:v>
      </x:c>
      <x:c r="W1733" s="9" t="n">
        <x:f>Q1733*T1733</x:f>
        <x:v>0</x:v>
      </x:c>
      <x:c r="X1733" s="9" t="n">
        <x:f>R1733*T1733</x:f>
        <x:v>0</x:v>
      </x:c>
      <x:c r="Y1733" s="9" t="n">
        <x:f>S1733*T1733</x:f>
        <x:v>278.59441537577</x:v>
      </x:c>
      <x:c r="Z1733" s="9" t="n">
        <x:f>IF(ISNUMBER(U1733),S1733*(U1733-T1733),"n.a.")</x:f>
        <x:v>-5.658652376673526</x:v>
      </x:c>
      <x:c r="AA1733" s="9" t="n">
        <x:f>IF(ISNUMBER(U1733),Y1733,0)</x:f>
        <x:v>278.59441537577</x:v>
      </x:c>
      <x:c r="AB1733" s="7" t="n">
        <x:f>MAX(0,L1733-SUM(F1733:K1733))</x:f>
        <x:v>0</x:v>
      </x:c>
    </x:row>
    <x:row r="1734" ht="22" customHeight="1">
      <x:c r="A1734" s="18" t="n">
        <x:f>Summary!D$41</x:f>
        <x:v>46357</x:v>
      </x:c>
      <x:c r="B1734" s="2" t="str">
        <x:f>'Inventory detail'!A608</x:f>
        <x:v>POUC</x:v>
      </x:c>
      <x:c r="C1734" s="2" t="str">
        <x:f>'Inventory detail'!B608</x:f>
        <x:v>10</x:v>
      </x:c>
      <x:c r="D1734" s="2" t="str">
        <x:f>'Inventory detail'!C608</x:f>
        <x:v>LEG5SL</x:v>
      </x:c>
      <x:c r="E1734" s="10" t="n">
        <x:f>A608</x:f>
        <x:v>46327</x:v>
      </x:c>
      <x:c r="F1734" s="7" t="n">
        <x:f>O608</x:f>
        <x:v>0</x:v>
      </x:c>
      <x:c r="G1734" s="7" t="n">
        <x:f>Q608</x:f>
        <x:v>0</x:v>
      </x:c>
      <x:c r="H1734" s="7" t="n">
        <x:f>R608</x:f>
        <x:v>268.51219712525665</x:v>
      </x:c>
      <x:c r="I1734" s="7" t="n">
        <x:f>0</x:f>
        <x:v>0</x:v>
      </x:c>
      <x:c r="J1734" s="7" t="n">
        <x:f>0</x:f>
        <x:v>0</x:v>
      </x:c>
      <x:c r="K1734" s="7" t="n">
        <x:f>0</x:f>
        <x:v>0</x:v>
      </x:c>
      <x:c r="L1734" s="7" t="n">
        <x:f>'Inventory detail'!F608*Summary!$K$5*(A1734-E1734)/Summary!$K$6</x:f>
        <x:v>41.07104722792608</x:v>
      </x:c>
      <x:c r="M1734" s="7" t="n">
        <x:f>MAX(0,H1734-L1734)</x:f>
        <x:v>227.44114989733058</x:v>
      </x:c>
      <x:c r="N1734" s="7" t="n">
        <x:f>MAX(0,L1734-H1734)</x:f>
        <x:v>0</x:v>
      </x:c>
      <x:c r="O1734" s="7" t="n">
        <x:f>MAX(0,F1734+I1734-N1734)</x:f>
        <x:v>0</x:v>
      </x:c>
      <x:c r="P1734" s="7" t="n">
        <x:f>MAX(0,N1734-F1734-I1734)</x:f>
        <x:v>0</x:v>
      </x:c>
      <x:c r="Q1734" s="7" t="n">
        <x:f>MAX(0,G1734+J1734-P1734)</x:f>
        <x:v>0</x:v>
      </x:c>
      <x:c r="R1734" s="7" t="n">
        <x:f>M1734+MAX(0,K1734-MAX(0,P1734-G1734-J1734))</x:f>
        <x:v>227.44114989733058</x:v>
      </x:c>
      <x:c r="S1734" s="7" t="n">
        <x:f>SUM(O1734,Q1734,R1734)</x:f>
        <x:v>227.44114989733058</x:v>
      </x:c>
      <x:c r="T1734" s="14" t="n">
        <x:f>'Inventory detail'!T608</x:f>
        <x:v>0.1555</x:v>
      </x:c>
      <x:c r="U1734" s="14" t="n">
        <x:f>'Inventory detail'!U608</x:f>
        <x:v>0.19139999999999996</x:v>
      </x:c>
      <x:c r="V1734" s="9" t="n">
        <x:f>O1734*T1734</x:f>
        <x:v>0</x:v>
      </x:c>
      <x:c r="W1734" s="9" t="n">
        <x:f>Q1734*T1734</x:f>
        <x:v>0</x:v>
      </x:c>
      <x:c r="X1734" s="9" t="n">
        <x:f>R1734*T1734</x:f>
        <x:v>35.36709880903491</x:v>
      </x:c>
      <x:c r="Y1734" s="9" t="n">
        <x:f>S1734*T1734</x:f>
        <x:v>35.36709880903491</x:v>
      </x:c>
      <x:c r="Z1734" s="9" t="n">
        <x:f>IF(ISNUMBER(U1734),S1734*(U1734-T1734),"n.a.")</x:f>
        <x:v>8.16513728131416</x:v>
      </x:c>
      <x:c r="AA1734" s="9" t="n">
        <x:f>IF(ISNUMBER(U1734),Y1734,0)</x:f>
        <x:v>35.36709880903491</x:v>
      </x:c>
      <x:c r="AB1734" s="7" t="n">
        <x:f>MAX(0,L1734-SUM(F1734:K1734))</x:f>
        <x:v>0</x:v>
      </x:c>
    </x:row>
    <x:row r="1735" ht="22" customHeight="1">
      <x:c r="A1735" s="18" t="n">
        <x:f>Summary!D$41</x:f>
        <x:v>46357</x:v>
      </x:c>
      <x:c r="B1735" s="2" t="str">
        <x:f>'Inventory detail'!A609</x:f>
        <x:v>POUC</x:v>
      </x:c>
      <x:c r="C1735" s="2" t="str">
        <x:f>'Inventory detail'!B609</x:f>
        <x:v>10</x:v>
      </x:c>
      <x:c r="D1735" s="2" t="str">
        <x:f>'Inventory detail'!C609</x:f>
        <x:v>SCH10</x:v>
      </x:c>
      <x:c r="E1735" s="10" t="n">
        <x:f>A609</x:f>
        <x:v>46327</x:v>
      </x:c>
      <x:c r="F1735" s="7" t="n">
        <x:f>O609</x:f>
        <x:v>0</x:v>
      </x:c>
      <x:c r="G1735" s="7" t="n">
        <x:f>Q609</x:f>
        <x:v>0</x:v>
      </x:c>
      <x:c r="H1735" s="7" t="n">
        <x:f>R609</x:f>
        <x:v>6268.5121971252565</x:v>
      </x:c>
      <x:c r="I1735" s="7" t="n">
        <x:f>0</x:f>
        <x:v>0</x:v>
      </x:c>
      <x:c r="J1735" s="7" t="n">
        <x:f>0</x:f>
        <x:v>0</x:v>
      </x:c>
      <x:c r="K1735" s="7" t="n">
        <x:f>0</x:f>
        <x:v>0</x:v>
      </x:c>
      <x:c r="L1735" s="7" t="n">
        <x:f>'Inventory detail'!F609*Summary!$K$5*(A1735-E1735)/Summary!$K$6</x:f>
        <x:v>41.07104722792608</x:v>
      </x:c>
      <x:c r="M1735" s="7" t="n">
        <x:f>MAX(0,H1735-L1735)</x:f>
        <x:v>6227.44114989733</x:v>
      </x:c>
      <x:c r="N1735" s="7" t="n">
        <x:f>MAX(0,L1735-H1735)</x:f>
        <x:v>0</x:v>
      </x:c>
      <x:c r="O1735" s="7" t="n">
        <x:f>MAX(0,F1735+I1735-N1735)</x:f>
        <x:v>0</x:v>
      </x:c>
      <x:c r="P1735" s="7" t="n">
        <x:f>MAX(0,N1735-F1735-I1735)</x:f>
        <x:v>0</x:v>
      </x:c>
      <x:c r="Q1735" s="7" t="n">
        <x:f>MAX(0,G1735+J1735-P1735)</x:f>
        <x:v>0</x:v>
      </x:c>
      <x:c r="R1735" s="7" t="n">
        <x:f>M1735+MAX(0,K1735-MAX(0,P1735-G1735-J1735))</x:f>
        <x:v>6227.44114989733</x:v>
      </x:c>
      <x:c r="S1735" s="7" t="n">
        <x:f>SUM(O1735,Q1735,R1735)</x:f>
        <x:v>6227.44114989733</x:v>
      </x:c>
      <x:c r="T1735" s="14" t="n">
        <x:f>'Inventory detail'!T609</x:f>
        <x:v>0.014199999999999999</x:v>
      </x:c>
      <x:c r="U1735" s="14" t="n">
        <x:f>'Inventory detail'!U609</x:f>
        <x:v>0.01551</x:v>
      </x:c>
      <x:c r="V1735" s="9" t="n">
        <x:f>O1735*T1735</x:f>
        <x:v>0</x:v>
      </x:c>
      <x:c r="W1735" s="9" t="n">
        <x:f>Q1735*T1735</x:f>
        <x:v>0</x:v>
      </x:c>
      <x:c r="X1735" s="9" t="n">
        <x:f>R1735*T1735</x:f>
        <x:v>88.42966432854209</x:v>
      </x:c>
      <x:c r="Y1735" s="9" t="n">
        <x:f>S1735*T1735</x:f>
        <x:v>88.42966432854209</x:v>
      </x:c>
      <x:c r="Z1735" s="9" t="n">
        <x:f>IF(ISNUMBER(U1735),S1735*(U1735-T1735),"n.a.")</x:f>
        <x:v>8.157947906365505</x:v>
      </x:c>
      <x:c r="AA1735" s="9" t="n">
        <x:f>IF(ISNUMBER(U1735),Y1735,0)</x:f>
        <x:v>88.42966432854209</x:v>
      </x:c>
      <x:c r="AB1735" s="7" t="n">
        <x:f>MAX(0,L1735-SUM(F1735:K1735))</x:f>
        <x:v>0</x:v>
      </x:c>
    </x:row>
    <x:row r="1736" ht="22" customHeight="1">
      <x:c r="A1736" s="18" t="n">
        <x:f>Summary!D$41</x:f>
        <x:v>46357</x:v>
      </x:c>
      <x:c r="B1736" s="2" t="str">
        <x:f>'Inventory detail'!A610</x:f>
        <x:v>POUC</x:v>
      </x:c>
      <x:c r="C1736" s="2" t="str">
        <x:f>'Inventory detail'!B610</x:f>
        <x:v>10</x:v>
      </x:c>
      <x:c r="D1736" s="2" t="str">
        <x:f>'Inventory detail'!C610</x:f>
        <x:v>SCH5</x:v>
      </x:c>
      <x:c r="E1736" s="10" t="n">
        <x:f>A610</x:f>
        <x:v>46327</x:v>
      </x:c>
      <x:c r="F1736" s="7" t="n">
        <x:f>O610</x:f>
        <x:v>0</x:v>
      </x:c>
      <x:c r="G1736" s="7" t="n">
        <x:f>Q610</x:f>
        <x:v>0</x:v>
      </x:c>
      <x:c r="H1736" s="7" t="n">
        <x:f>R610</x:f>
        <x:v>11368.512197125257</x:v>
      </x:c>
      <x:c r="I1736" s="7" t="n">
        <x:f>0</x:f>
        <x:v>0</x:v>
      </x:c>
      <x:c r="J1736" s="7" t="n">
        <x:f>0</x:f>
        <x:v>0</x:v>
      </x:c>
      <x:c r="K1736" s="7" t="n">
        <x:f>0</x:f>
        <x:v>0</x:v>
      </x:c>
      <x:c r="L1736" s="7" t="n">
        <x:f>'Inventory detail'!F610*Summary!$K$5*(A1736-E1736)/Summary!$K$6</x:f>
        <x:v>41.07104722792608</x:v>
      </x:c>
      <x:c r="M1736" s="7" t="n">
        <x:f>MAX(0,H1736-L1736)</x:f>
        <x:v>11327.441149897331</x:v>
      </x:c>
      <x:c r="N1736" s="7" t="n">
        <x:f>MAX(0,L1736-H1736)</x:f>
        <x:v>0</x:v>
      </x:c>
      <x:c r="O1736" s="7" t="n">
        <x:f>MAX(0,F1736+I1736-N1736)</x:f>
        <x:v>0</x:v>
      </x:c>
      <x:c r="P1736" s="7" t="n">
        <x:f>MAX(0,N1736-F1736-I1736)</x:f>
        <x:v>0</x:v>
      </x:c>
      <x:c r="Q1736" s="7" t="n">
        <x:f>MAX(0,G1736+J1736-P1736)</x:f>
        <x:v>0</x:v>
      </x:c>
      <x:c r="R1736" s="7" t="n">
        <x:f>M1736+MAX(0,K1736-MAX(0,P1736-G1736-J1736))</x:f>
        <x:v>11327.441149897331</x:v>
      </x:c>
      <x:c r="S1736" s="7" t="n">
        <x:f>SUM(O1736,Q1736,R1736)</x:f>
        <x:v>11327.441149897331</x:v>
      </x:c>
      <x:c r="T1736" s="14" t="n">
        <x:f>'Inventory detail'!T610</x:f>
        <x:v>0.0072</x:v>
      </x:c>
      <x:c r="U1736" s="14" t="n">
        <x:f>'Inventory detail'!U610</x:f>
        <x:v>0.00792</x:v>
      </x:c>
      <x:c r="V1736" s="9" t="n">
        <x:f>O1736*T1736</x:f>
        <x:v>0</x:v>
      </x:c>
      <x:c r="W1736" s="9" t="n">
        <x:f>Q1736*T1736</x:f>
        <x:v>0</x:v>
      </x:c>
      <x:c r="X1736" s="9" t="n">
        <x:f>R1736*T1736</x:f>
        <x:v>81.55757627926079</x:v>
      </x:c>
      <x:c r="Y1736" s="9" t="n">
        <x:f>S1736*T1736</x:f>
        <x:v>81.55757627926079</x:v>
      </x:c>
      <x:c r="Z1736" s="9" t="n">
        <x:f>IF(ISNUMBER(U1736),S1736*(U1736-T1736),"n.a.")</x:f>
        <x:v>8.15575762792608</x:v>
      </x:c>
      <x:c r="AA1736" s="9" t="n">
        <x:f>IF(ISNUMBER(U1736),Y1736,0)</x:f>
        <x:v>81.55757627926079</x:v>
      </x:c>
      <x:c r="AB1736" s="7" t="n">
        <x:f>MAX(0,L1736-SUM(F1736:K1736))</x:f>
        <x:v>0</x:v>
      </x:c>
    </x:row>
    <x:row r="1737" ht="22" customHeight="1">
      <x:c r="A1737" s="18" t="n">
        <x:f>Summary!D$41</x:f>
        <x:v>46357</x:v>
      </x:c>
      <x:c r="B1737" s="2" t="str">
        <x:f>'Inventory detail'!A611</x:f>
        <x:v>POUC</x:v>
      </x:c>
      <x:c r="C1737" s="2" t="str">
        <x:f>'Inventory detail'!B611</x:f>
        <x:v>30</x:v>
      </x:c>
      <x:c r="D1737" s="2" t="str">
        <x:f>'Inventory detail'!C611</x:f>
        <x:v>BUS10</x:v>
      </x:c>
      <x:c r="E1737" s="10" t="n">
        <x:f>A611</x:f>
        <x:v>46327</x:v>
      </x:c>
      <x:c r="F1737" s="7" t="n">
        <x:f>O611</x:f>
        <x:v>0</x:v>
      </x:c>
      <x:c r="G1737" s="7" t="n">
        <x:f>Q611</x:f>
        <x:v>0</x:v>
      </x:c>
      <x:c r="H1737" s="7" t="n">
        <x:f>R611</x:f>
        <x:v>2368.5121971252565</x:v>
      </x:c>
      <x:c r="I1737" s="7" t="n">
        <x:f>0</x:f>
        <x:v>0</x:v>
      </x:c>
      <x:c r="J1737" s="7" t="n">
        <x:f>0</x:f>
        <x:v>0</x:v>
      </x:c>
      <x:c r="K1737" s="7" t="n">
        <x:f>0</x:f>
        <x:v>0</x:v>
      </x:c>
      <x:c r="L1737" s="7" t="n">
        <x:f>'Inventory detail'!F611*Summary!$K$5*(A1737-E1737)/Summary!$K$6</x:f>
        <x:v>41.07104722792608</x:v>
      </x:c>
      <x:c r="M1737" s="7" t="n">
        <x:f>MAX(0,H1737-L1737)</x:f>
        <x:v>2327.4411498973304</x:v>
      </x:c>
      <x:c r="N1737" s="7" t="n">
        <x:f>MAX(0,L1737-H1737)</x:f>
        <x:v>0</x:v>
      </x:c>
      <x:c r="O1737" s="7" t="n">
        <x:f>MAX(0,F1737+I1737-N1737)</x:f>
        <x:v>0</x:v>
      </x:c>
      <x:c r="P1737" s="7" t="n">
        <x:f>MAX(0,N1737-F1737-I1737)</x:f>
        <x:v>0</x:v>
      </x:c>
      <x:c r="Q1737" s="7" t="n">
        <x:f>MAX(0,G1737+J1737-P1737)</x:f>
        <x:v>0</x:v>
      </x:c>
      <x:c r="R1737" s="7" t="n">
        <x:f>M1737+MAX(0,K1737-MAX(0,P1737-G1737-J1737))</x:f>
        <x:v>2327.4411498973304</x:v>
      </x:c>
      <x:c r="S1737" s="7" t="n">
        <x:f>SUM(O1737,Q1737,R1737)</x:f>
        <x:v>2327.4411498973304</x:v>
      </x:c>
      <x:c r="T1737" s="14" t="n">
        <x:f>'Inventory detail'!T611</x:f>
        <x:v>0.0132</x:v>
      </x:c>
      <x:c r="U1737" s="14" t="n">
        <x:f>'Inventory detail'!U611</x:f>
        <x:v>0.014355</x:v>
      </x:c>
      <x:c r="V1737" s="9" t="n">
        <x:f>O1737*T1737</x:f>
        <x:v>0</x:v>
      </x:c>
      <x:c r="W1737" s="9" t="n">
        <x:f>Q1737*T1737</x:f>
        <x:v>0</x:v>
      </x:c>
      <x:c r="X1737" s="9" t="n">
        <x:f>R1737*T1737</x:f>
        <x:v>30.72222317864476</x:v>
      </x:c>
      <x:c r="Y1737" s="9" t="n">
        <x:f>S1737*T1737</x:f>
        <x:v>30.72222317864476</x:v>
      </x:c>
      <x:c r="Z1737" s="9" t="n">
        <x:f>IF(ISNUMBER(U1737),S1737*(U1737-T1737),"n.a.")</x:f>
        <x:v>2.688194528131416</x:v>
      </x:c>
      <x:c r="AA1737" s="9" t="n">
        <x:f>IF(ISNUMBER(U1737),Y1737,0)</x:f>
        <x:v>30.72222317864476</x:v>
      </x:c>
      <x:c r="AB1737" s="7" t="n">
        <x:f>MAX(0,L1737-SUM(F1737:K1737))</x:f>
        <x:v>0</x:v>
      </x:c>
    </x:row>
    <x:row r="1738" ht="22" customHeight="1">
      <x:c r="A1738" s="18" t="n">
        <x:f>Summary!D$41</x:f>
        <x:v>46357</x:v>
      </x:c>
      <x:c r="B1738" s="2" t="str">
        <x:f>'Inventory detail'!A612</x:f>
        <x:v>POUC</x:v>
      </x:c>
      <x:c r="C1738" s="2" t="str">
        <x:f>'Inventory detail'!B612</x:f>
        <x:v>30</x:v>
      </x:c>
      <x:c r="D1738" s="2" t="str">
        <x:f>'Inventory detail'!C612</x:f>
        <x:v>CRC7</x:v>
      </x:c>
      <x:c r="E1738" s="10" t="n">
        <x:f>A612</x:f>
        <x:v>46327</x:v>
      </x:c>
      <x:c r="F1738" s="7" t="n">
        <x:f>O612</x:f>
        <x:v>0</x:v>
      </x:c>
      <x:c r="G1738" s="7" t="n">
        <x:f>Q612</x:f>
        <x:v>0</x:v>
      </x:c>
      <x:c r="H1738" s="7" t="n">
        <x:f>R612</x:f>
        <x:v>6968.5121971252565</x:v>
      </x:c>
      <x:c r="I1738" s="7" t="n">
        <x:f>0</x:f>
        <x:v>0</x:v>
      </x:c>
      <x:c r="J1738" s="7" t="n">
        <x:f>0</x:f>
        <x:v>0</x:v>
      </x:c>
      <x:c r="K1738" s="7" t="n">
        <x:f>0</x:f>
        <x:v>0</x:v>
      </x:c>
      <x:c r="L1738" s="7" t="n">
        <x:f>'Inventory detail'!F612*Summary!$K$5*(A1738-E1738)/Summary!$K$6</x:f>
        <x:v>41.07104722792608</x:v>
      </x:c>
      <x:c r="M1738" s="7" t="n">
        <x:f>MAX(0,H1738-L1738)</x:f>
        <x:v>6927.44114989733</x:v>
      </x:c>
      <x:c r="N1738" s="7" t="n">
        <x:f>MAX(0,L1738-H1738)</x:f>
        <x:v>0</x:v>
      </x:c>
      <x:c r="O1738" s="7" t="n">
        <x:f>MAX(0,F1738+I1738-N1738)</x:f>
        <x:v>0</x:v>
      </x:c>
      <x:c r="P1738" s="7" t="n">
        <x:f>MAX(0,N1738-F1738-I1738)</x:f>
        <x:v>0</x:v>
      </x:c>
      <x:c r="Q1738" s="7" t="n">
        <x:f>MAX(0,G1738+J1738-P1738)</x:f>
        <x:v>0</x:v>
      </x:c>
      <x:c r="R1738" s="7" t="n">
        <x:f>M1738+MAX(0,K1738-MAX(0,P1738-G1738-J1738))</x:f>
        <x:v>6927.44114989733</x:v>
      </x:c>
      <x:c r="S1738" s="7" t="n">
        <x:f>SUM(O1738,Q1738,R1738)</x:f>
        <x:v>6927.44114989733</x:v>
      </x:c>
      <x:c r="T1738" s="14" t="n">
        <x:f>'Inventory detail'!T612</x:f>
        <x:v>0.0077</x:v>
      </x:c>
      <x:c r="U1738" s="14" t="n">
        <x:f>'Inventory detail'!U612</x:f>
        <x:v>0.008579999999999999</x:v>
      </x:c>
      <x:c r="V1738" s="9" t="n">
        <x:f>O1738*T1738</x:f>
        <x:v>0</x:v>
      </x:c>
      <x:c r="W1738" s="9" t="n">
        <x:f>Q1738*T1738</x:f>
        <x:v>0</x:v>
      </x:c>
      <x:c r="X1738" s="9" t="n">
        <x:f>R1738*T1738</x:f>
        <x:v>53.341296854209446</x:v>
      </x:c>
      <x:c r="Y1738" s="9" t="n">
        <x:f>S1738*T1738</x:f>
        <x:v>53.341296854209446</x:v>
      </x:c>
      <x:c r="Z1738" s="9" t="n">
        <x:f>IF(ISNUMBER(U1738),S1738*(U1738-T1738),"n.a.")</x:f>
        <x:v>6.096148211909643</x:v>
      </x:c>
      <x:c r="AA1738" s="9" t="n">
        <x:f>IF(ISNUMBER(U1738),Y1738,0)</x:f>
        <x:v>53.341296854209446</x:v>
      </x:c>
      <x:c r="AB1738" s="7" t="n">
        <x:f>MAX(0,L1738-SUM(F1738:K1738))</x:f>
        <x:v>0</x:v>
      </x:c>
    </x:row>
    <x:row r="1739" ht="22" customHeight="1">
      <x:c r="A1739" s="18" t="n">
        <x:f>Summary!D$41</x:f>
        <x:v>46357</x:v>
      </x:c>
      <x:c r="B1739" s="2" t="str">
        <x:f>'Inventory detail'!A613</x:f>
        <x:v>WIRE</x:v>
      </x:c>
      <x:c r="C1739" s="2" t="str">
        <x:f>'Inventory detail'!B613</x:f>
        <x:v>10</x:v>
      </x:c>
      <x:c r="D1739" s="2" t="str">
        <x:f>'Inventory detail'!C613</x:f>
        <x:v>DL916RED</x:v>
      </x:c>
      <x:c r="E1739" s="10" t="n">
        <x:f>A613</x:f>
        <x:v>46327</x:v>
      </x:c>
      <x:c r="F1739" s="7" t="n">
        <x:f>O613</x:f>
        <x:v>0</x:v>
      </x:c>
      <x:c r="G1739" s="7" t="n">
        <x:f>Q613</x:f>
        <x:v>0</x:v>
      </x:c>
      <x:c r="H1739" s="7" t="n">
        <x:f>R613</x:f>
        <x:v>768.5121971252566</x:v>
      </x:c>
      <x:c r="I1739" s="7" t="n">
        <x:f>0</x:f>
        <x:v>0</x:v>
      </x:c>
      <x:c r="J1739" s="7" t="n">
        <x:f>0</x:f>
        <x:v>0</x:v>
      </x:c>
      <x:c r="K1739" s="7" t="n">
        <x:f>0</x:f>
        <x:v>0</x:v>
      </x:c>
      <x:c r="L1739" s="7" t="n">
        <x:f>'Inventory detail'!F613*Summary!$K$5*(A1739-E1739)/Summary!$K$6</x:f>
        <x:v>41.07104722792608</x:v>
      </x:c>
      <x:c r="M1739" s="7" t="n">
        <x:f>MAX(0,H1739-L1739)</x:f>
        <x:v>727.4411498973305</x:v>
      </x:c>
      <x:c r="N1739" s="7" t="n">
        <x:f>MAX(0,L1739-H1739)</x:f>
        <x:v>0</x:v>
      </x:c>
      <x:c r="O1739" s="7" t="n">
        <x:f>MAX(0,F1739+I1739-N1739)</x:f>
        <x:v>0</x:v>
      </x:c>
      <x:c r="P1739" s="7" t="n">
        <x:f>MAX(0,N1739-F1739-I1739)</x:f>
        <x:v>0</x:v>
      </x:c>
      <x:c r="Q1739" s="7" t="n">
        <x:f>MAX(0,G1739+J1739-P1739)</x:f>
        <x:v>0</x:v>
      </x:c>
      <x:c r="R1739" s="7" t="n">
        <x:f>M1739+MAX(0,K1739-MAX(0,P1739-G1739-J1739))</x:f>
        <x:v>727.4411498973305</x:v>
      </x:c>
      <x:c r="S1739" s="7" t="n">
        <x:f>SUM(O1739,Q1739,R1739)</x:f>
        <x:v>727.4411498973305</x:v>
      </x:c>
      <x:c r="T1739" s="14" t="n">
        <x:f>'Inventory detail'!T613</x:f>
        <x:v>0.0754</x:v>
      </x:c>
      <x:c r="U1739" s="14" t="n">
        <x:f>'Inventory detail'!U613</x:f>
        <x:v>0.0754</x:v>
      </x:c>
      <x:c r="V1739" s="9" t="n">
        <x:f>O1739*T1739</x:f>
        <x:v>0</x:v>
      </x:c>
      <x:c r="W1739" s="9" t="n">
        <x:f>Q1739*T1739</x:f>
        <x:v>0</x:v>
      </x:c>
      <x:c r="X1739" s="9" t="n">
        <x:f>R1739*T1739</x:f>
        <x:v>54.84906270225872</x:v>
      </x:c>
      <x:c r="Y1739" s="9" t="n">
        <x:f>S1739*T1739</x:f>
        <x:v>54.84906270225872</x:v>
      </x:c>
      <x:c r="Z1739" s="9" t="n">
        <x:f>IF(ISNUMBER(U1739),S1739*(U1739-T1739),"n.a.")</x:f>
        <x:v>0</x:v>
      </x:c>
      <x:c r="AA1739" s="9" t="n">
        <x:f>IF(ISNUMBER(U1739),Y1739,0)</x:f>
        <x:v>54.84906270225872</x:v>
      </x:c>
      <x:c r="AB1739" s="7" t="n">
        <x:f>MAX(0,L1739-SUM(F1739:K1739))</x:f>
        <x:v>0</x:v>
      </x:c>
    </x:row>
    <x:row r="1740" ht="22" customHeight="1">
      <x:c r="A1740" s="18" t="n">
        <x:f>Summary!D$41</x:f>
        <x:v>46357</x:v>
      </x:c>
      <x:c r="B1740" s="2" t="str">
        <x:f>'Inventory detail'!A614</x:f>
        <x:v>WIRE</x:v>
      </x:c>
      <x:c r="C1740" s="2" t="str">
        <x:f>'Inventory detail'!B614</x:f>
        <x:v>30</x:v>
      </x:c>
      <x:c r="D1740" s="2" t="str">
        <x:f>'Inventory detail'!C614</x:f>
        <x:v>DL001GOLD</x:v>
      </x:c>
      <x:c r="E1740" s="10" t="n">
        <x:f>A614</x:f>
        <x:v>46327</x:v>
      </x:c>
      <x:c r="F1740" s="7" t="n">
        <x:f>O614</x:f>
        <x:v>0</x:v>
      </x:c>
      <x:c r="G1740" s="7" t="n">
        <x:f>Q614</x:f>
        <x:v>0</x:v>
      </x:c>
      <x:c r="H1740" s="7" t="n">
        <x:f>R614</x:f>
        <x:v>768.5121971252566</x:v>
      </x:c>
      <x:c r="I1740" s="7" t="n">
        <x:f>0</x:f>
        <x:v>0</x:v>
      </x:c>
      <x:c r="J1740" s="7" t="n">
        <x:f>0</x:f>
        <x:v>0</x:v>
      </x:c>
      <x:c r="K1740" s="7" t="n">
        <x:f>0</x:f>
        <x:v>0</x:v>
      </x:c>
      <x:c r="L1740" s="7" t="n">
        <x:f>'Inventory detail'!F614*Summary!$K$5*(A1740-E1740)/Summary!$K$6</x:f>
        <x:v>41.07104722792608</x:v>
      </x:c>
      <x:c r="M1740" s="7" t="n">
        <x:f>MAX(0,H1740-L1740)</x:f>
        <x:v>727.4411498973305</x:v>
      </x:c>
      <x:c r="N1740" s="7" t="n">
        <x:f>MAX(0,L1740-H1740)</x:f>
        <x:v>0</x:v>
      </x:c>
      <x:c r="O1740" s="7" t="n">
        <x:f>MAX(0,F1740+I1740-N1740)</x:f>
        <x:v>0</x:v>
      </x:c>
      <x:c r="P1740" s="7" t="n">
        <x:f>MAX(0,N1740-F1740-I1740)</x:f>
        <x:v>0</x:v>
      </x:c>
      <x:c r="Q1740" s="7" t="n">
        <x:f>MAX(0,G1740+J1740-P1740)</x:f>
        <x:v>0</x:v>
      </x:c>
      <x:c r="R1740" s="7" t="n">
        <x:f>M1740+MAX(0,K1740-MAX(0,P1740-G1740-J1740))</x:f>
        <x:v>727.4411498973305</x:v>
      </x:c>
      <x:c r="S1740" s="7" t="n">
        <x:f>SUM(O1740,Q1740,R1740)</x:f>
        <x:v>727.4411498973305</x:v>
      </x:c>
      <x:c r="T1740" s="14" t="n">
        <x:f>'Inventory detail'!T614</x:f>
        <x:v>0.19140000000000001</x:v>
      </x:c>
      <x:c r="U1740" s="14" t="n">
        <x:f>'Inventory detail'!U614</x:f>
        <x:v>0.19140000000000001</x:v>
      </x:c>
      <x:c r="V1740" s="9" t="n">
        <x:f>O1740*T1740</x:f>
        <x:v>0</x:v>
      </x:c>
      <x:c r="W1740" s="9" t="n">
        <x:f>Q1740*T1740</x:f>
        <x:v>0</x:v>
      </x:c>
      <x:c r="X1740" s="9" t="n">
        <x:f>R1740*T1740</x:f>
        <x:v>139.2322360903491</x:v>
      </x:c>
      <x:c r="Y1740" s="9" t="n">
        <x:f>S1740*T1740</x:f>
        <x:v>139.2322360903491</x:v>
      </x:c>
      <x:c r="Z1740" s="9" t="n">
        <x:f>IF(ISNUMBER(U1740),S1740*(U1740-T1740),"n.a.")</x:f>
        <x:v>0</x:v>
      </x:c>
      <x:c r="AA1740" s="9" t="n">
        <x:f>IF(ISNUMBER(U1740),Y1740,0)</x:f>
        <x:v>139.2322360903491</x:v>
      </x:c>
      <x:c r="AB1740" s="7" t="n">
        <x:f>MAX(0,L1740-SUM(F1740:K1740))</x:f>
        <x:v>0</x:v>
      </x:c>
    </x:row>
    <x:row r="1741" ht="22" customHeight="1">
      <x:c r="A1741" s="18" t="n">
        <x:f>Summary!D$41</x:f>
        <x:v>46357</x:v>
      </x:c>
      <x:c r="B1741" s="2" t="str">
        <x:f>'Inventory detail'!A615</x:f>
        <x:v>WIRE</x:v>
      </x:c>
      <x:c r="C1741" s="2" t="str">
        <x:f>'Inventory detail'!B615</x:f>
        <x:v>60</x:v>
      </x:c>
      <x:c r="D1741" s="2" t="str">
        <x:f>'Inventory detail'!C615</x:f>
        <x:v>DL058GOLD</x:v>
      </x:c>
      <x:c r="E1741" s="10" t="n">
        <x:f>A615</x:f>
        <x:v>46327</x:v>
      </x:c>
      <x:c r="F1741" s="7" t="n">
        <x:f>O615</x:f>
        <x:v>0</x:v>
      </x:c>
      <x:c r="G1741" s="7" t="n">
        <x:f>Q615</x:f>
        <x:v>0</x:v>
      </x:c>
      <x:c r="H1741" s="7" t="n">
        <x:f>R615</x:f>
        <x:v>118.51219712525668</x:v>
      </x:c>
      <x:c r="I1741" s="7" t="n">
        <x:f>0</x:f>
        <x:v>0</x:v>
      </x:c>
      <x:c r="J1741" s="7" t="n">
        <x:f>0</x:f>
        <x:v>0</x:v>
      </x:c>
      <x:c r="K1741" s="7" t="n">
        <x:f>0</x:f>
        <x:v>0</x:v>
      </x:c>
      <x:c r="L1741" s="7" t="n">
        <x:f>'Inventory detail'!F615*Summary!$K$5*(A1741-E1741)/Summary!$K$6</x:f>
        <x:v>41.07104722792608</x:v>
      </x:c>
      <x:c r="M1741" s="7" t="n">
        <x:f>MAX(0,H1741-L1741)</x:f>
        <x:v>77.4411498973306</x:v>
      </x:c>
      <x:c r="N1741" s="7" t="n">
        <x:f>MAX(0,L1741-H1741)</x:f>
        <x:v>0</x:v>
      </x:c>
      <x:c r="O1741" s="7" t="n">
        <x:f>MAX(0,F1741+I1741-N1741)</x:f>
        <x:v>0</x:v>
      </x:c>
      <x:c r="P1741" s="7" t="n">
        <x:f>MAX(0,N1741-F1741-I1741)</x:f>
        <x:v>0</x:v>
      </x:c>
      <x:c r="Q1741" s="7" t="n">
        <x:f>MAX(0,G1741+J1741-P1741)</x:f>
        <x:v>0</x:v>
      </x:c>
      <x:c r="R1741" s="7" t="n">
        <x:f>M1741+MAX(0,K1741-MAX(0,P1741-G1741-J1741))</x:f>
        <x:v>77.4411498973306</x:v>
      </x:c>
      <x:c r="S1741" s="7" t="n">
        <x:f>SUM(O1741,Q1741,R1741)</x:f>
        <x:v>77.4411498973306</x:v>
      </x:c>
      <x:c r="T1741" s="14" t="n">
        <x:f>'Inventory detail'!T615</x:f>
        <x:v>0.1082</x:v>
      </x:c>
      <x:c r="U1741" s="14" t="n">
        <x:f>'Inventory detail'!U615</x:f>
        <x:v>0.1082</x:v>
      </x:c>
      <x:c r="V1741" s="9" t="n">
        <x:f>O1741*T1741</x:f>
        <x:v>0</x:v>
      </x:c>
      <x:c r="W1741" s="9" t="n">
        <x:f>Q1741*T1741</x:f>
        <x:v>0</x:v>
      </x:c>
      <x:c r="X1741" s="9" t="n">
        <x:f>R1741*T1741</x:f>
        <x:v>8.37913241889117</x:v>
      </x:c>
      <x:c r="Y1741" s="9" t="n">
        <x:f>S1741*T1741</x:f>
        <x:v>8.37913241889117</x:v>
      </x:c>
      <x:c r="Z1741" s="9" t="n">
        <x:f>IF(ISNUMBER(U1741),S1741*(U1741-T1741),"n.a.")</x:f>
        <x:v>0</x:v>
      </x:c>
      <x:c r="AA1741" s="9" t="n">
        <x:f>IF(ISNUMBER(U1741),Y1741,0)</x:f>
        <x:v>8.37913241889117</x:v>
      </x:c>
      <x:c r="AB1741" s="7" t="n">
        <x:f>MAX(0,L1741-SUM(F1741:K1741))</x:f>
        <x:v>0</x:v>
      </x:c>
    </x:row>
    <x:row r="1742" ht="22" customHeight="1">
      <x:c r="A1742" s="18" t="n">
        <x:f>Summary!D$41</x:f>
        <x:v>46357</x:v>
      </x:c>
      <x:c r="B1742" s="2" t="str">
        <x:f>'Inventory detail'!A616</x:f>
        <x:v>POUC</x:v>
      </x:c>
      <x:c r="C1742" s="2" t="str">
        <x:f>'Inventory detail'!B616</x:f>
        <x:v>60</x:v>
      </x:c>
      <x:c r="D1742" s="2" t="str">
        <x:f>'Inventory detail'!C616</x:f>
        <x:v>LET5SL</x:v>
      </x:c>
      <x:c r="E1742" s="10" t="n">
        <x:f>A616</x:f>
        <x:v>46327</x:v>
      </x:c>
      <x:c r="F1742" s="7" t="n">
        <x:f>O616</x:f>
        <x:v>1921.6632443531828</x:v>
      </x:c>
      <x:c r="G1742" s="7" t="n">
        <x:f>Q616</x:f>
        <x:v>0</x:v>
      </x:c>
      <x:c r="H1742" s="7" t="n">
        <x:f>R616</x:f>
        <x:v>0</x:v>
      </x:c>
      <x:c r="I1742" s="7" t="n">
        <x:f>SUMIFS('PO detail'!$W$1776:$W$1776,'PO detail'!$V$1776:$V$1776,"&gt;="&amp;E1742,'PO detail'!$V$1776:$V$1776,"&lt;"&amp;A1742)</x:f>
        <x:v>0</x:v>
      </x:c>
      <x:c r="J1742" s="7" t="n">
        <x:f>SUMIFS('PO detail'!$X$1776:$X$1776,'PO detail'!$V$1776:$V$1776,"&gt;="&amp;E1742,'PO detail'!$V$1776:$V$1776,"&lt;"&amp;A1742)</x:f>
        <x:v>0</x:v>
      </x:c>
      <x:c r="K1742" s="7" t="n">
        <x:f>SUMIFS('PO detail'!$Y$1776:$Y$1776,'PO detail'!$V$1776:$V$1776,"&gt;="&amp;E1742,'PO detail'!$V$1776:$V$1776,"&lt;"&amp;A1742)</x:f>
        <x:v>0</x:v>
      </x:c>
      <x:c r="L1742" s="7" t="n">
        <x:f>'Inventory detail'!F616*Summary!$K$5*(A1742-E1742)/Summary!$K$6</x:f>
        <x:v>36.96098562628337</x:v>
      </x:c>
      <x:c r="M1742" s="7" t="n">
        <x:f>MAX(0,H1742-L1742)</x:f>
        <x:v>0</x:v>
      </x:c>
      <x:c r="N1742" s="7" t="n">
        <x:f>MAX(0,L1742-H1742)</x:f>
        <x:v>36.96098562628337</x:v>
      </x:c>
      <x:c r="O1742" s="7" t="n">
        <x:f>MAX(0,F1742+I1742-N1742)</x:f>
        <x:v>1884.7022587268993</x:v>
      </x:c>
      <x:c r="P1742" s="7" t="n">
        <x:f>MAX(0,N1742-F1742-I1742)</x:f>
        <x:v>0</x:v>
      </x:c>
      <x:c r="Q1742" s="7" t="n">
        <x:f>MAX(0,G1742+J1742-P1742)</x:f>
        <x:v>0</x:v>
      </x:c>
      <x:c r="R1742" s="7" t="n">
        <x:f>M1742+MAX(0,K1742-MAX(0,P1742-G1742-J1742))</x:f>
        <x:v>0</x:v>
      </x:c>
      <x:c r="S1742" s="7" t="n">
        <x:f>SUM(O1742,Q1742,R1742)</x:f>
        <x:v>1884.7022587268993</x:v>
      </x:c>
      <x:c r="T1742" s="14" t="n">
        <x:f>'Inventory detail'!T616</x:f>
        <x:v>0.1429</x:v>
      </x:c>
      <x:c r="U1742" s="14" t="n">
        <x:f>'Inventory detail'!U616</x:f>
        <x:v>0.15575999999999998</x:v>
      </x:c>
      <x:c r="V1742" s="9" t="n">
        <x:f>O1742*T1742</x:f>
        <x:v>269.32395277207394</x:v>
      </x:c>
      <x:c r="W1742" s="9" t="n">
        <x:f>Q1742*T1742</x:f>
        <x:v>0</x:v>
      </x:c>
      <x:c r="X1742" s="9" t="n">
        <x:f>R1742*T1742</x:f>
        <x:v>0</x:v>
      </x:c>
      <x:c r="Y1742" s="9" t="n">
        <x:f>S1742*T1742</x:f>
        <x:v>269.32395277207394</x:v>
      </x:c>
      <x:c r="Z1742" s="9" t="n">
        <x:f>IF(ISNUMBER(U1742),S1742*(U1742-T1742),"n.a.")</x:f>
        <x:v>24.237271047227892</x:v>
      </x:c>
      <x:c r="AA1742" s="9" t="n">
        <x:f>IF(ISNUMBER(U1742),Y1742,0)</x:f>
        <x:v>269.32395277207394</x:v>
      </x:c>
      <x:c r="AB1742" s="7" t="n">
        <x:f>MAX(0,L1742-SUM(F1742:K1742))</x:f>
        <x:v>0</x:v>
      </x:c>
    </x:row>
    <x:row r="1743" ht="22" customHeight="1">
      <x:c r="A1743" s="18" t="n">
        <x:f>Summary!D$41</x:f>
        <x:v>46357</x:v>
      </x:c>
      <x:c r="B1743" s="2" t="str">
        <x:f>'Inventory detail'!A617</x:f>
        <x:v>COIL</x:v>
      </x:c>
      <x:c r="C1743" s="2" t="str">
        <x:f>'Inventory detail'!B617</x:f>
        <x:v>10</x:v>
      </x:c>
      <x:c r="D1743" s="2" t="str">
        <x:f>'Inventory detail'!C617</x:f>
        <x:v>32BLK36-4</x:v>
      </x:c>
      <x:c r="E1743" s="10" t="n">
        <x:f>A617</x:f>
        <x:v>46327</x:v>
      </x:c>
      <x:c r="F1743" s="7" t="n">
        <x:f>O617</x:f>
        <x:v>0</x:v>
      </x:c>
      <x:c r="G1743" s="7" t="n">
        <x:f>Q617</x:f>
        <x:v>0</x:v>
      </x:c>
      <x:c r="H1743" s="7" t="n">
        <x:f>R617</x:f>
        <x:v>374.8142915811088</x:v>
      </x:c>
      <x:c r="I1743" s="7" t="n">
        <x:f>0</x:f>
        <x:v>0</x:v>
      </x:c>
      <x:c r="J1743" s="7" t="n">
        <x:f>0</x:f>
        <x:v>0</x:v>
      </x:c>
      <x:c r="K1743" s="7" t="n">
        <x:f>0</x:f>
        <x:v>0</x:v>
      </x:c>
      <x:c r="L1743" s="7" t="n">
        <x:f>'Inventory detail'!F617*Summary!$K$5*(A1743-E1743)/Summary!$K$6</x:f>
        <x:v>32.850924024640655</x:v>
      </x:c>
      <x:c r="M1743" s="7" t="n">
        <x:f>MAX(0,H1743-L1743)</x:f>
        <x:v>341.96336755646814</x:v>
      </x:c>
      <x:c r="N1743" s="7" t="n">
        <x:f>MAX(0,L1743-H1743)</x:f>
        <x:v>0</x:v>
      </x:c>
      <x:c r="O1743" s="7" t="n">
        <x:f>MAX(0,F1743+I1743-N1743)</x:f>
        <x:v>0</x:v>
      </x:c>
      <x:c r="P1743" s="7" t="n">
        <x:f>MAX(0,N1743-F1743-I1743)</x:f>
        <x:v>0</x:v>
      </x:c>
      <x:c r="Q1743" s="7" t="n">
        <x:f>MAX(0,G1743+J1743-P1743)</x:f>
        <x:v>0</x:v>
      </x:c>
      <x:c r="R1743" s="7" t="n">
        <x:f>M1743+MAX(0,K1743-MAX(0,P1743-G1743-J1743))</x:f>
        <x:v>341.96336755646814</x:v>
      </x:c>
      <x:c r="S1743" s="7" t="n">
        <x:f>SUM(O1743,Q1743,R1743)</x:f>
        <x:v>341.96336755646814</x:v>
      </x:c>
      <x:c r="T1743" s="14" t="n">
        <x:f>'Inventory detail'!T617</x:f>
        <x:v>0.6029</x:v>
      </x:c>
      <x:c r="U1743" s="14" t="n">
        <x:f>'Inventory detail'!U617</x:f>
        <x:v>0.5906224999999999</x:v>
      </x:c>
      <x:c r="V1743" s="9" t="n">
        <x:f>O1743*T1743</x:f>
        <x:v>0</x:v>
      </x:c>
      <x:c r="W1743" s="9" t="n">
        <x:f>Q1743*T1743</x:f>
        <x:v>0</x:v>
      </x:c>
      <x:c r="X1743" s="9" t="n">
        <x:f>R1743*T1743</x:f>
        <x:v>206.16971429979463</x:v>
      </x:c>
      <x:c r="Y1743" s="9" t="n">
        <x:f>S1743*T1743</x:f>
        <x:v>206.16971429979463</x:v>
      </x:c>
      <x:c r="Z1743" s="9" t="n">
        <x:f>IF(ISNUMBER(U1743),S1743*(U1743-T1743),"n.a.")</x:f>
        <x:v>-4.198455245174555</x:v>
      </x:c>
      <x:c r="AA1743" s="9" t="n">
        <x:f>IF(ISNUMBER(U1743),Y1743,0)</x:f>
        <x:v>206.16971429979463</x:v>
      </x:c>
      <x:c r="AB1743" s="7" t="n">
        <x:f>MAX(0,L1743-SUM(F1743:K1743))</x:f>
        <x:v>0</x:v>
      </x:c>
    </x:row>
    <x:row r="1744" ht="22" customHeight="1">
      <x:c r="A1744" s="18" t="n">
        <x:f>Summary!D$41</x:f>
        <x:v>46357</x:v>
      </x:c>
      <x:c r="B1744" s="2" t="str">
        <x:f>'Inventory detail'!A618</x:f>
        <x:v>COIL</x:v>
      </x:c>
      <x:c r="C1744" s="2" t="str">
        <x:f>'Inventory detail'!B618</x:f>
        <x:v>30</x:v>
      </x:c>
      <x:c r="D1744" s="2" t="str">
        <x:f>'Inventory detail'!C618</x:f>
        <x:v>12WHT36-4</x:v>
      </x:c>
      <x:c r="E1744" s="10" t="n">
        <x:f>A618</x:f>
        <x:v>46327</x:v>
      </x:c>
      <x:c r="F1744" s="7" t="n">
        <x:f>O618</x:f>
        <x:v>0</x:v>
      </x:c>
      <x:c r="G1744" s="7" t="n">
        <x:f>Q618</x:f>
        <x:v>0</x:v>
      </x:c>
      <x:c r="H1744" s="7" t="n">
        <x:f>R618</x:f>
        <x:v>774.8142915811088</x:v>
      </x:c>
      <x:c r="I1744" s="7" t="n">
        <x:f>0</x:f>
        <x:v>0</x:v>
      </x:c>
      <x:c r="J1744" s="7" t="n">
        <x:f>0</x:f>
        <x:v>0</x:v>
      </x:c>
      <x:c r="K1744" s="7" t="n">
        <x:f>0</x:f>
        <x:v>0</x:v>
      </x:c>
      <x:c r="L1744" s="7" t="n">
        <x:f>'Inventory detail'!F618*Summary!$K$5*(A1744-E1744)/Summary!$K$6</x:f>
        <x:v>32.850924024640655</x:v>
      </x:c>
      <x:c r="M1744" s="7" t="n">
        <x:f>MAX(0,H1744-L1744)</x:f>
        <x:v>741.9633675564681</x:v>
      </x:c>
      <x:c r="N1744" s="7" t="n">
        <x:f>MAX(0,L1744-H1744)</x:f>
        <x:v>0</x:v>
      </x:c>
      <x:c r="O1744" s="7" t="n">
        <x:f>MAX(0,F1744+I1744-N1744)</x:f>
        <x:v>0</x:v>
      </x:c>
      <x:c r="P1744" s="7" t="n">
        <x:f>MAX(0,N1744-F1744-I1744)</x:f>
        <x:v>0</x:v>
      </x:c>
      <x:c r="Q1744" s="7" t="n">
        <x:f>MAX(0,G1744+J1744-P1744)</x:f>
        <x:v>0</x:v>
      </x:c>
      <x:c r="R1744" s="7" t="n">
        <x:f>M1744+MAX(0,K1744-MAX(0,P1744-G1744-J1744))</x:f>
        <x:v>741.9633675564681</x:v>
      </x:c>
      <x:c r="S1744" s="7" t="n">
        <x:f>SUM(O1744,Q1744,R1744)</x:f>
        <x:v>741.9633675564681</x:v>
      </x:c>
      <x:c r="T1744" s="14" t="n">
        <x:f>'Inventory detail'!T618</x:f>
        <x:v>0.2237</x:v>
      </x:c>
      <x:c r="U1744" s="14" t="n">
        <x:f>'Inventory detail'!U618</x:f>
        <x:v>0.21923199999999998</x:v>
      </x:c>
      <x:c r="V1744" s="9" t="n">
        <x:f>O1744*T1744</x:f>
        <x:v>0</x:v>
      </x:c>
      <x:c r="W1744" s="9" t="n">
        <x:f>Q1744*T1744</x:f>
        <x:v>0</x:v>
      </x:c>
      <x:c r="X1744" s="9" t="n">
        <x:f>R1744*T1744</x:f>
        <x:v>165.97720532238193</x:v>
      </x:c>
      <x:c r="Y1744" s="9" t="n">
        <x:f>S1744*T1744</x:f>
        <x:v>165.97720532238193</x:v>
      </x:c>
      <x:c r="Z1744" s="9" t="n">
        <x:f>IF(ISNUMBER(U1744),S1744*(U1744-T1744),"n.a.")</x:f>
        <x:v>-3.31509232624232</x:v>
      </x:c>
      <x:c r="AA1744" s="9" t="n">
        <x:f>IF(ISNUMBER(U1744),Y1744,0)</x:f>
        <x:v>165.97720532238193</x:v>
      </x:c>
      <x:c r="AB1744" s="7" t="n">
        <x:f>MAX(0,L1744-SUM(F1744:K1744))</x:f>
        <x:v>0</x:v>
      </x:c>
    </x:row>
    <x:row r="1745" ht="22" customHeight="1">
      <x:c r="A1745" s="18" t="n">
        <x:f>Summary!D$41</x:f>
        <x:v>46357</x:v>
      </x:c>
      <x:c r="B1745" s="2" t="str">
        <x:f>'Inventory detail'!A619</x:f>
        <x:v>COIL</x:v>
      </x:c>
      <x:c r="C1745" s="2" t="str">
        <x:f>'Inventory detail'!B619</x:f>
        <x:v>30</x:v>
      </x:c>
      <x:c r="D1745" s="2" t="str">
        <x:f>'Inventory detail'!C619</x:f>
        <x:v>13CLR12-4</x:v>
      </x:c>
      <x:c r="E1745" s="10" t="n">
        <x:f>A619</x:f>
        <x:v>46327</x:v>
      </x:c>
      <x:c r="F1745" s="7" t="n">
        <x:f>O619</x:f>
        <x:v>0</x:v>
      </x:c>
      <x:c r="G1745" s="7" t="n">
        <x:f>Q619</x:f>
        <x:v>0</x:v>
      </x:c>
      <x:c r="H1745" s="7" t="n">
        <x:f>R619</x:f>
        <x:v>774.8142915811088</x:v>
      </x:c>
      <x:c r="I1745" s="7" t="n">
        <x:f>0</x:f>
        <x:v>0</x:v>
      </x:c>
      <x:c r="J1745" s="7" t="n">
        <x:f>0</x:f>
        <x:v>0</x:v>
      </x:c>
      <x:c r="K1745" s="7" t="n">
        <x:f>0</x:f>
        <x:v>0</x:v>
      </x:c>
      <x:c r="L1745" s="7" t="n">
        <x:f>'Inventory detail'!F619*Summary!$K$5*(A1745-E1745)/Summary!$K$6</x:f>
        <x:v>32.850924024640655</x:v>
      </x:c>
      <x:c r="M1745" s="7" t="n">
        <x:f>MAX(0,H1745-L1745)</x:f>
        <x:v>741.9633675564681</x:v>
      </x:c>
      <x:c r="N1745" s="7" t="n">
        <x:f>MAX(0,L1745-H1745)</x:f>
        <x:v>0</x:v>
      </x:c>
      <x:c r="O1745" s="7" t="n">
        <x:f>MAX(0,F1745+I1745-N1745)</x:f>
        <x:v>0</x:v>
      </x:c>
      <x:c r="P1745" s="7" t="n">
        <x:f>MAX(0,N1745-F1745-I1745)</x:f>
        <x:v>0</x:v>
      </x:c>
      <x:c r="Q1745" s="7" t="n">
        <x:f>MAX(0,G1745+J1745-P1745)</x:f>
        <x:v>0</x:v>
      </x:c>
      <x:c r="R1745" s="7" t="n">
        <x:f>M1745+MAX(0,K1745-MAX(0,P1745-G1745-J1745))</x:f>
        <x:v>741.9633675564681</x:v>
      </x:c>
      <x:c r="S1745" s="7" t="n">
        <x:f>SUM(O1745,Q1745,R1745)</x:f>
        <x:v>741.9633675564681</x:v>
      </x:c>
      <x:c r="T1745" s="14" t="n">
        <x:f>'Inventory detail'!T619</x:f>
        <x:v>0.0848</x:v>
      </x:c>
      <x:c r="U1745" s="14" t="n">
        <x:f>'Inventory detail'!U619</x:f>
        <x:v>0.083096</x:v>
      </x:c>
      <x:c r="V1745" s="9" t="n">
        <x:f>O1745*T1745</x:f>
        <x:v>0</x:v>
      </x:c>
      <x:c r="W1745" s="9" t="n">
        <x:f>Q1745*T1745</x:f>
        <x:v>0</x:v>
      </x:c>
      <x:c r="X1745" s="9" t="n">
        <x:f>R1745*T1745</x:f>
        <x:v>62.9184935687885</x:v>
      </x:c>
      <x:c r="Y1745" s="9" t="n">
        <x:f>S1745*T1745</x:f>
        <x:v>62.9184935687885</x:v>
      </x:c>
      <x:c r="Z1745" s="9" t="n">
        <x:f>IF(ISNUMBER(U1745),S1745*(U1745-T1745),"n.a.")</x:f>
        <x:v>-1.2643055783162196</x:v>
      </x:c>
      <x:c r="AA1745" s="9" t="n">
        <x:f>IF(ISNUMBER(U1745),Y1745,0)</x:f>
        <x:v>62.9184935687885</x:v>
      </x:c>
      <x:c r="AB1745" s="7" t="n">
        <x:f>MAX(0,L1745-SUM(F1745:K1745))</x:f>
        <x:v>0</x:v>
      </x:c>
    </x:row>
    <x:row r="1746" ht="22" customHeight="1">
      <x:c r="A1746" s="18" t="n">
        <x:f>Summary!D$41</x:f>
        <x:v>46357</x:v>
      </x:c>
      <x:c r="B1746" s="2" t="str">
        <x:f>'Inventory detail'!A620</x:f>
        <x:v>COIL</x:v>
      </x:c>
      <x:c r="C1746" s="2" t="str">
        <x:f>'Inventory detail'!B620</x:f>
        <x:v>30</x:v>
      </x:c>
      <x:c r="D1746" s="2" t="str">
        <x:f>'Inventory detail'!C620</x:f>
        <x:v>13NAV12-4</x:v>
      </x:c>
      <x:c r="E1746" s="10" t="n">
        <x:f>A620</x:f>
        <x:v>46327</x:v>
      </x:c>
      <x:c r="F1746" s="7" t="n">
        <x:f>O620</x:f>
        <x:v>2100</x:v>
      </x:c>
      <x:c r="G1746" s="7" t="n">
        <x:f>Q620</x:f>
        <x:v>0</x:v>
      </x:c>
      <x:c r="H1746" s="7" t="n">
        <x:f>R620</x:f>
        <x:v>374.8142915811088</x:v>
      </x:c>
      <x:c r="I1746" s="7" t="n">
        <x:f>SUMIFS('PO detail'!$W$757:$W$757,'PO detail'!$V$757:$V$757,"&gt;="&amp;E1746,'PO detail'!$V$757:$V$757,"&lt;"&amp;A1746)</x:f>
        <x:v>0</x:v>
      </x:c>
      <x:c r="J1746" s="7" t="n">
        <x:f>SUMIFS('PO detail'!$X$757:$X$757,'PO detail'!$V$757:$V$757,"&gt;="&amp;E1746,'PO detail'!$V$757:$V$757,"&lt;"&amp;A1746)</x:f>
        <x:v>0</x:v>
      </x:c>
      <x:c r="K1746" s="7" t="n">
        <x:f>SUMIFS('PO detail'!$Y$757:$Y$757,'PO detail'!$V$757:$V$757,"&gt;="&amp;E1746,'PO detail'!$V$757:$V$757,"&lt;"&amp;A1746)</x:f>
        <x:v>0</x:v>
      </x:c>
      <x:c r="L1746" s="7" t="n">
        <x:f>'Inventory detail'!F620*Summary!$K$5*(A1746-E1746)/Summary!$K$6</x:f>
        <x:v>32.850924024640655</x:v>
      </x:c>
      <x:c r="M1746" s="7" t="n">
        <x:f>MAX(0,H1746-L1746)</x:f>
        <x:v>341.96336755646814</x:v>
      </x:c>
      <x:c r="N1746" s="7" t="n">
        <x:f>MAX(0,L1746-H1746)</x:f>
        <x:v>0</x:v>
      </x:c>
      <x:c r="O1746" s="7" t="n">
        <x:f>MAX(0,F1746+I1746-N1746)</x:f>
        <x:v>2100</x:v>
      </x:c>
      <x:c r="P1746" s="7" t="n">
        <x:f>MAX(0,N1746-F1746-I1746)</x:f>
        <x:v>0</x:v>
      </x:c>
      <x:c r="Q1746" s="7" t="n">
        <x:f>MAX(0,G1746+J1746-P1746)</x:f>
        <x:v>0</x:v>
      </x:c>
      <x:c r="R1746" s="7" t="n">
        <x:f>M1746+MAX(0,K1746-MAX(0,P1746-G1746-J1746))</x:f>
        <x:v>341.96336755646814</x:v>
      </x:c>
      <x:c r="S1746" s="7" t="n">
        <x:f>SUM(O1746,Q1746,R1746)</x:f>
        <x:v>2441.9633675564683</x:v>
      </x:c>
      <x:c r="T1746" s="14" t="n">
        <x:f>'Inventory detail'!T620</x:f>
        <x:v>0.0848</x:v>
      </x:c>
      <x:c r="U1746" s="14" t="n">
        <x:f>'Inventory detail'!U620</x:f>
        <x:v>0.083096</x:v>
      </x:c>
      <x:c r="V1746" s="9" t="n">
        <x:f>O1746*T1746</x:f>
        <x:v>178.08</x:v>
      </x:c>
      <x:c r="W1746" s="9" t="n">
        <x:f>Q1746*T1746</x:f>
        <x:v>0</x:v>
      </x:c>
      <x:c r="X1746" s="9" t="n">
        <x:f>R1746*T1746</x:f>
        <x:v>28.998493568788497</x:v>
      </x:c>
      <x:c r="Y1746" s="9" t="n">
        <x:f>S1746*T1746</x:f>
        <x:v>207.0784935687885</x:v>
      </x:c>
      <x:c r="Z1746" s="9" t="n">
        <x:f>IF(ISNUMBER(U1746),S1746*(U1746-T1746),"n.a.")</x:f>
        <x:v>-4.161105578316215</x:v>
      </x:c>
      <x:c r="AA1746" s="9" t="n">
        <x:f>IF(ISNUMBER(U1746),Y1746,0)</x:f>
        <x:v>207.0784935687885</x:v>
      </x:c>
      <x:c r="AB1746" s="7" t="n">
        <x:f>MAX(0,L1746-SUM(F1746:K1746))</x:f>
        <x:v>0</x:v>
      </x:c>
    </x:row>
    <x:row r="1747" ht="22" customHeight="1">
      <x:c r="A1747" s="18" t="n">
        <x:f>Summary!D$41</x:f>
        <x:v>46357</x:v>
      </x:c>
      <x:c r="B1747" s="2" t="str">
        <x:f>'Inventory detail'!A621</x:f>
        <x:v>COIL</x:v>
      </x:c>
      <x:c r="C1747" s="2" t="str">
        <x:f>'Inventory detail'!B621</x:f>
        <x:v>30</x:v>
      </x:c>
      <x:c r="D1747" s="2" t="str">
        <x:f>'Inventory detail'!C621</x:f>
        <x:v>18WHT36-4</x:v>
      </x:c>
      <x:c r="E1747" s="10" t="n">
        <x:f>A621</x:f>
        <x:v>46327</x:v>
      </x:c>
      <x:c r="F1747" s="7" t="n">
        <x:f>O621</x:f>
        <x:v>0</x:v>
      </x:c>
      <x:c r="G1747" s="7" t="n">
        <x:f>Q621</x:f>
        <x:v>0</x:v>
      </x:c>
      <x:c r="H1747" s="7" t="n">
        <x:f>R621</x:f>
        <x:v>974.8142915811088</x:v>
      </x:c>
      <x:c r="I1747" s="7" t="n">
        <x:f>0</x:f>
        <x:v>0</x:v>
      </x:c>
      <x:c r="J1747" s="7" t="n">
        <x:f>0</x:f>
        <x:v>0</x:v>
      </x:c>
      <x:c r="K1747" s="7" t="n">
        <x:f>0</x:f>
        <x:v>0</x:v>
      </x:c>
      <x:c r="L1747" s="7" t="n">
        <x:f>'Inventory detail'!F621*Summary!$K$5*(A1747-E1747)/Summary!$K$6</x:f>
        <x:v>32.850924024640655</x:v>
      </x:c>
      <x:c r="M1747" s="7" t="n">
        <x:f>MAX(0,H1747-L1747)</x:f>
        <x:v>941.9633675564681</x:v>
      </x:c>
      <x:c r="N1747" s="7" t="n">
        <x:f>MAX(0,L1747-H1747)</x:f>
        <x:v>0</x:v>
      </x:c>
      <x:c r="O1747" s="7" t="n">
        <x:f>MAX(0,F1747+I1747-N1747)</x:f>
        <x:v>0</x:v>
      </x:c>
      <x:c r="P1747" s="7" t="n">
        <x:f>MAX(0,N1747-F1747-I1747)</x:f>
        <x:v>0</x:v>
      </x:c>
      <x:c r="Q1747" s="7" t="n">
        <x:f>MAX(0,G1747+J1747-P1747)</x:f>
        <x:v>0</x:v>
      </x:c>
      <x:c r="R1747" s="7" t="n">
        <x:f>M1747+MAX(0,K1747-MAX(0,P1747-G1747-J1747))</x:f>
        <x:v>941.9633675564681</x:v>
      </x:c>
      <x:c r="S1747" s="7" t="n">
        <x:f>SUM(O1747,Q1747,R1747)</x:f>
        <x:v>941.9633675564681</x:v>
      </x:c>
      <x:c r="T1747" s="14" t="n">
        <x:f>'Inventory detail'!T621</x:f>
        <x:v>0.4202</x:v>
      </x:c>
      <x:c r="U1747" s="14" t="n">
        <x:f>'Inventory detail'!U621</x:f>
        <x:v>0.411723</x:v>
      </x:c>
      <x:c r="V1747" s="9" t="n">
        <x:f>O1747*T1747</x:f>
        <x:v>0</x:v>
      </x:c>
      <x:c r="W1747" s="9" t="n">
        <x:f>Q1747*T1747</x:f>
        <x:v>0</x:v>
      </x:c>
      <x:c r="X1747" s="9" t="n">
        <x:f>R1747*T1747</x:f>
        <x:v>395.8130070472279</x:v>
      </x:c>
      <x:c r="Y1747" s="9" t="n">
        <x:f>S1747*T1747</x:f>
        <x:v>395.8130070472279</x:v>
      </x:c>
      <x:c r="Z1747" s="9" t="n">
        <x:f>IF(ISNUMBER(U1747),S1747*(U1747-T1747),"n.a.")</x:f>
        <x:v>-7.985023466776192</x:v>
      </x:c>
      <x:c r="AA1747" s="9" t="n">
        <x:f>IF(ISNUMBER(U1747),Y1747,0)</x:f>
        <x:v>395.8130070472279</x:v>
      </x:c>
      <x:c r="AB1747" s="7" t="n">
        <x:f>MAX(0,L1747-SUM(F1747:K1747))</x:f>
        <x:v>0</x:v>
      </x:c>
    </x:row>
    <x:row r="1748" ht="22" customHeight="1">
      <x:c r="A1748" s="18" t="n">
        <x:f>Summary!D$41</x:f>
        <x:v>46357</x:v>
      </x:c>
      <x:c r="B1748" s="2" t="str">
        <x:f>'Inventory detail'!A622</x:f>
        <x:v>COIL</x:v>
      </x:c>
      <x:c r="C1748" s="2" t="str">
        <x:f>'Inventory detail'!B622</x:f>
        <x:v>60</x:v>
      </x:c>
      <x:c r="D1748" s="2" t="str">
        <x:f>'Inventory detail'!C622</x:f>
        <x:v>18MAR12-4</x:v>
      </x:c>
      <x:c r="E1748" s="10" t="n">
        <x:f>A622</x:f>
        <x:v>46327</x:v>
      </x:c>
      <x:c r="F1748" s="7" t="n">
        <x:f>O622</x:f>
        <x:v>0</x:v>
      </x:c>
      <x:c r="G1748" s="7" t="n">
        <x:f>Q622</x:f>
        <x:v>0</x:v>
      </x:c>
      <x:c r="H1748" s="7" t="n">
        <x:f>R622</x:f>
        <x:v>0</x:v>
      </x:c>
      <x:c r="I1748" s="7" t="n">
        <x:f>0</x:f>
        <x:v>0</x:v>
      </x:c>
      <x:c r="J1748" s="7" t="n">
        <x:f>0</x:f>
        <x:v>0</x:v>
      </x:c>
      <x:c r="K1748" s="7" t="n">
        <x:f>0</x:f>
        <x:v>0</x:v>
      </x:c>
      <x:c r="L1748" s="7" t="n">
        <x:f>'Inventory detail'!F622*Summary!$K$5*(A1748-E1748)/Summary!$K$6</x:f>
        <x:v>32.850924024640655</x:v>
      </x:c>
      <x:c r="M1748" s="7" t="n">
        <x:f>MAX(0,H1748-L1748)</x:f>
        <x:v>0</x:v>
      </x:c>
      <x:c r="N1748" s="7" t="n">
        <x:f>MAX(0,L1748-H1748)</x:f>
        <x:v>32.850924024640655</x:v>
      </x:c>
      <x:c r="O1748" s="7" t="n">
        <x:f>MAX(0,F1748+I1748-N1748)</x:f>
        <x:v>0</x:v>
      </x:c>
      <x:c r="P1748" s="7" t="n">
        <x:f>MAX(0,N1748-F1748-I1748)</x:f>
        <x:v>32.850924024640655</x:v>
      </x:c>
      <x:c r="Q1748" s="7" t="n">
        <x:f>MAX(0,G1748+J1748-P1748)</x:f>
        <x:v>0</x:v>
      </x:c>
      <x:c r="R1748" s="7" t="n">
        <x:f>M1748+MAX(0,K1748-MAX(0,P1748-G1748-J1748))</x:f>
        <x:v>0</x:v>
      </x:c>
      <x:c r="S1748" s="7" t="n">
        <x:f>SUM(O1748,Q1748,R1748)</x:f>
        <x:v>0</x:v>
      </x:c>
      <x:c r="T1748" s="14" t="n">
        <x:f>'Inventory detail'!T622</x:f>
        <x:v>0.0785</x:v>
      </x:c>
      <x:c r="U1748" s="14" t="str">
        <x:f>'Inventory detail'!U622</x:f>
        <x:v>n.a.</x:v>
      </x:c>
      <x:c r="V1748" s="9" t="n">
        <x:f>O1748*T1748</x:f>
        <x:v>0</x:v>
      </x:c>
      <x:c r="W1748" s="9" t="n">
        <x:f>Q1748*T1748</x:f>
        <x:v>0</x:v>
      </x:c>
      <x:c r="X1748" s="9" t="n">
        <x:f>R1748*T1748</x:f>
        <x:v>0</x:v>
      </x:c>
      <x:c r="Y1748" s="9" t="n">
        <x:f>S1748*T1748</x:f>
        <x:v>0</x:v>
      </x:c>
      <x:c r="Z1748" s="9" t="str">
        <x:f>IF(ISNUMBER(U1748),S1748*(U1748-T1748),"n.a.")</x:f>
        <x:v>n.a.</x:v>
      </x:c>
      <x:c r="AA1748" s="9" t="n">
        <x:f>IF(ISNUMBER(U1748),Y1748,0)</x:f>
        <x:v>0</x:v>
      </x:c>
      <x:c r="AB1748" s="7" t="n">
        <x:f>MAX(0,L1748-SUM(F1748:K1748))</x:f>
        <x:v>32.850924024640655</x:v>
      </x:c>
    </x:row>
    <x:row r="1749" ht="22" customHeight="1">
      <x:c r="A1749" s="18" t="n">
        <x:f>Summary!D$41</x:f>
        <x:v>46357</x:v>
      </x:c>
      <x:c r="B1749" s="2" t="str">
        <x:f>'Inventory detail'!A623</x:f>
        <x:v>COIL</x:v>
      </x:c>
      <x:c r="C1749" s="2" t="str">
        <x:f>'Inventory detail'!B623</x:f>
        <x:v>60</x:v>
      </x:c>
      <x:c r="D1749" s="2" t="str">
        <x:f>'Inventory detail'!C623</x:f>
        <x:v>22MAR12-4</x:v>
      </x:c>
      <x:c r="E1749" s="10" t="n">
        <x:f>A623</x:f>
        <x:v>46327</x:v>
      </x:c>
      <x:c r="F1749" s="7" t="n">
        <x:f>O623</x:f>
        <x:v>0</x:v>
      </x:c>
      <x:c r="G1749" s="7" t="n">
        <x:f>Q623</x:f>
        <x:v>0</x:v>
      </x:c>
      <x:c r="H1749" s="7" t="n">
        <x:f>R623</x:f>
        <x:v>874.8142915811088</x:v>
      </x:c>
      <x:c r="I1749" s="7" t="n">
        <x:f>0</x:f>
        <x:v>0</x:v>
      </x:c>
      <x:c r="J1749" s="7" t="n">
        <x:f>0</x:f>
        <x:v>0</x:v>
      </x:c>
      <x:c r="K1749" s="7" t="n">
        <x:f>0</x:f>
        <x:v>0</x:v>
      </x:c>
      <x:c r="L1749" s="7" t="n">
        <x:f>'Inventory detail'!F623*Summary!$K$5*(A1749-E1749)/Summary!$K$6</x:f>
        <x:v>32.850924024640655</x:v>
      </x:c>
      <x:c r="M1749" s="7" t="n">
        <x:f>MAX(0,H1749-L1749)</x:f>
        <x:v>841.9633675564681</x:v>
      </x:c>
      <x:c r="N1749" s="7" t="n">
        <x:f>MAX(0,L1749-H1749)</x:f>
        <x:v>0</x:v>
      </x:c>
      <x:c r="O1749" s="7" t="n">
        <x:f>MAX(0,F1749+I1749-N1749)</x:f>
        <x:v>0</x:v>
      </x:c>
      <x:c r="P1749" s="7" t="n">
        <x:f>MAX(0,N1749-F1749-I1749)</x:f>
        <x:v>0</x:v>
      </x:c>
      <x:c r="Q1749" s="7" t="n">
        <x:f>MAX(0,G1749+J1749-P1749)</x:f>
        <x:v>0</x:v>
      </x:c>
      <x:c r="R1749" s="7" t="n">
        <x:f>M1749+MAX(0,K1749-MAX(0,P1749-G1749-J1749))</x:f>
        <x:v>841.9633675564681</x:v>
      </x:c>
      <x:c r="S1749" s="7" t="n">
        <x:f>SUM(O1749,Q1749,R1749)</x:f>
        <x:v>841.9633675564681</x:v>
      </x:c>
      <x:c r="T1749" s="14" t="n">
        <x:f>'Inventory detail'!T623</x:f>
        <x:v>0.09480000000000001</x:v>
      </x:c>
      <x:c r="U1749" s="14" t="str">
        <x:f>'Inventory detail'!U623</x:f>
        <x:v>n.a.</x:v>
      </x:c>
      <x:c r="V1749" s="9" t="n">
        <x:f>O1749*T1749</x:f>
        <x:v>0</x:v>
      </x:c>
      <x:c r="W1749" s="9" t="n">
        <x:f>Q1749*T1749</x:f>
        <x:v>0</x:v>
      </x:c>
      <x:c r="X1749" s="9" t="n">
        <x:f>R1749*T1749</x:f>
        <x:v>79.81812724435319</x:v>
      </x:c>
      <x:c r="Y1749" s="9" t="n">
        <x:f>S1749*T1749</x:f>
        <x:v>79.81812724435319</x:v>
      </x:c>
      <x:c r="Z1749" s="9" t="str">
        <x:f>IF(ISNUMBER(U1749),S1749*(U1749-T1749),"n.a.")</x:f>
        <x:v>n.a.</x:v>
      </x:c>
      <x:c r="AA1749" s="9" t="n">
        <x:f>IF(ISNUMBER(U1749),Y1749,0)</x:f>
        <x:v>0</x:v>
      </x:c>
      <x:c r="AB1749" s="7" t="n">
        <x:f>MAX(0,L1749-SUM(F1749:K1749))</x:f>
        <x:v>0</x:v>
      </x:c>
    </x:row>
    <x:row r="1750" ht="22" customHeight="1">
      <x:c r="A1750" s="18" t="n">
        <x:f>Summary!D$41</x:f>
        <x:v>46357</x:v>
      </x:c>
      <x:c r="B1750" s="2" t="str">
        <x:f>'Inventory detail'!A624</x:f>
        <x:v>COIL</x:v>
      </x:c>
      <x:c r="C1750" s="2" t="str">
        <x:f>'Inventory detail'!B624</x:f>
        <x:v>60</x:v>
      </x:c>
      <x:c r="D1750" s="2" t="str">
        <x:f>'Inventory detail'!C624</x:f>
        <x:v>32WHT36-4</x:v>
      </x:c>
      <x:c r="E1750" s="10" t="n">
        <x:f>A624</x:f>
        <x:v>46327</x:v>
      </x:c>
      <x:c r="F1750" s="7" t="n">
        <x:f>O624</x:f>
        <x:v>0</x:v>
      </x:c>
      <x:c r="G1750" s="7" t="n">
        <x:f>Q624</x:f>
        <x:v>0</x:v>
      </x:c>
      <x:c r="H1750" s="7" t="n">
        <x:f>R624</x:f>
        <x:v>74.81429158110883</x:v>
      </x:c>
      <x:c r="I1750" s="7" t="n">
        <x:f>0</x:f>
        <x:v>0</x:v>
      </x:c>
      <x:c r="J1750" s="7" t="n">
        <x:f>0</x:f>
        <x:v>0</x:v>
      </x:c>
      <x:c r="K1750" s="7" t="n">
        <x:f>0</x:f>
        <x:v>0</x:v>
      </x:c>
      <x:c r="L1750" s="7" t="n">
        <x:f>'Inventory detail'!F624*Summary!$K$5*(A1750-E1750)/Summary!$K$6</x:f>
        <x:v>32.850924024640655</x:v>
      </x:c>
      <x:c r="M1750" s="7" t="n">
        <x:f>MAX(0,H1750-L1750)</x:f>
        <x:v>41.96336755646818</x:v>
      </x:c>
      <x:c r="N1750" s="7" t="n">
        <x:f>MAX(0,L1750-H1750)</x:f>
        <x:v>0</x:v>
      </x:c>
      <x:c r="O1750" s="7" t="n">
        <x:f>MAX(0,F1750+I1750-N1750)</x:f>
        <x:v>0</x:v>
      </x:c>
      <x:c r="P1750" s="7" t="n">
        <x:f>MAX(0,N1750-F1750-I1750)</x:f>
        <x:v>0</x:v>
      </x:c>
      <x:c r="Q1750" s="7" t="n">
        <x:f>MAX(0,G1750+J1750-P1750)</x:f>
        <x:v>0</x:v>
      </x:c>
      <x:c r="R1750" s="7" t="n">
        <x:f>M1750+MAX(0,K1750-MAX(0,P1750-G1750-J1750))</x:f>
        <x:v>41.96336755646818</x:v>
      </x:c>
      <x:c r="S1750" s="7" t="n">
        <x:f>SUM(O1750,Q1750,R1750)</x:f>
        <x:v>41.96336755646818</x:v>
      </x:c>
      <x:c r="T1750" s="14" t="n">
        <x:f>'Inventory detail'!T624</x:f>
        <x:v>0.3912</x:v>
      </x:c>
      <x:c r="U1750" s="14" t="str">
        <x:f>'Inventory detail'!U624</x:f>
        <x:v>n.a.</x:v>
      </x:c>
      <x:c r="V1750" s="9" t="n">
        <x:f>O1750*T1750</x:f>
        <x:v>0</x:v>
      </x:c>
      <x:c r="W1750" s="9" t="n">
        <x:f>Q1750*T1750</x:f>
        <x:v>0</x:v>
      </x:c>
      <x:c r="X1750" s="9" t="n">
        <x:f>R1750*T1750</x:f>
        <x:v>16.41606938809035</x:v>
      </x:c>
      <x:c r="Y1750" s="9" t="n">
        <x:f>S1750*T1750</x:f>
        <x:v>16.41606938809035</x:v>
      </x:c>
      <x:c r="Z1750" s="9" t="str">
        <x:f>IF(ISNUMBER(U1750),S1750*(U1750-T1750),"n.a.")</x:f>
        <x:v>n.a.</x:v>
      </x:c>
      <x:c r="AA1750" s="9" t="n">
        <x:f>IF(ISNUMBER(U1750),Y1750,0)</x:f>
        <x:v>0</x:v>
      </x:c>
      <x:c r="AB1750" s="7" t="n">
        <x:f>MAX(0,L1750-SUM(F1750:K1750))</x:f>
        <x:v>0</x:v>
      </x:c>
    </x:row>
    <x:row r="1751" ht="22" customHeight="1">
      <x:c r="A1751" s="18" t="n">
        <x:f>Summary!D$41</x:f>
        <x:v>46357</x:v>
      </x:c>
      <x:c r="B1751" s="2" t="str">
        <x:f>'Inventory detail'!A625</x:f>
        <x:v>COIL</x:v>
      </x:c>
      <x:c r="C1751" s="2" t="str">
        <x:f>'Inventory detail'!B625</x:f>
        <x:v>60</x:v>
      </x:c>
      <x:c r="D1751" s="2" t="str">
        <x:f>'Inventory detail'!C625</x:f>
        <x:v>9MAR12-4</x:v>
      </x:c>
      <x:c r="E1751" s="10" t="n">
        <x:f>A625</x:f>
        <x:v>46327</x:v>
      </x:c>
      <x:c r="F1751" s="7" t="n">
        <x:f>O625</x:f>
        <x:v>0</x:v>
      </x:c>
      <x:c r="G1751" s="7" t="n">
        <x:f>Q625</x:f>
        <x:v>0</x:v>
      </x:c>
      <x:c r="H1751" s="7" t="n">
        <x:f>R625</x:f>
        <x:v>0</x:v>
      </x:c>
      <x:c r="I1751" s="7" t="n">
        <x:f>0</x:f>
        <x:v>0</x:v>
      </x:c>
      <x:c r="J1751" s="7" t="n">
        <x:f>0</x:f>
        <x:v>0</x:v>
      </x:c>
      <x:c r="K1751" s="7" t="n">
        <x:f>0</x:f>
        <x:v>0</x:v>
      </x:c>
      <x:c r="L1751" s="7" t="n">
        <x:f>'Inventory detail'!F625*Summary!$K$5*(A1751-E1751)/Summary!$K$6</x:f>
        <x:v>32.850924024640655</x:v>
      </x:c>
      <x:c r="M1751" s="7" t="n">
        <x:f>MAX(0,H1751-L1751)</x:f>
        <x:v>0</x:v>
      </x:c>
      <x:c r="N1751" s="7" t="n">
        <x:f>MAX(0,L1751-H1751)</x:f>
        <x:v>32.850924024640655</x:v>
      </x:c>
      <x:c r="O1751" s="7" t="n">
        <x:f>MAX(0,F1751+I1751-N1751)</x:f>
        <x:v>0</x:v>
      </x:c>
      <x:c r="P1751" s="7" t="n">
        <x:f>MAX(0,N1751-F1751-I1751)</x:f>
        <x:v>32.850924024640655</x:v>
      </x:c>
      <x:c r="Q1751" s="7" t="n">
        <x:f>MAX(0,G1751+J1751-P1751)</x:f>
        <x:v>0</x:v>
      </x:c>
      <x:c r="R1751" s="7" t="n">
        <x:f>M1751+MAX(0,K1751-MAX(0,P1751-G1751-J1751))</x:f>
        <x:v>0</x:v>
      </x:c>
      <x:c r="S1751" s="7" t="n">
        <x:f>SUM(O1751,Q1751,R1751)</x:f>
        <x:v>0</x:v>
      </x:c>
      <x:c r="T1751" s="14" t="n">
        <x:f>'Inventory detail'!T625</x:f>
        <x:v>0.0286</x:v>
      </x:c>
      <x:c r="U1751" s="14" t="str">
        <x:f>'Inventory detail'!U625</x:f>
        <x:v>n.a.</x:v>
      </x:c>
      <x:c r="V1751" s="9" t="n">
        <x:f>O1751*T1751</x:f>
        <x:v>0</x:v>
      </x:c>
      <x:c r="W1751" s="9" t="n">
        <x:f>Q1751*T1751</x:f>
        <x:v>0</x:v>
      </x:c>
      <x:c r="X1751" s="9" t="n">
        <x:f>R1751*T1751</x:f>
        <x:v>0</x:v>
      </x:c>
      <x:c r="Y1751" s="9" t="n">
        <x:f>S1751*T1751</x:f>
        <x:v>0</x:v>
      </x:c>
      <x:c r="Z1751" s="9" t="str">
        <x:f>IF(ISNUMBER(U1751),S1751*(U1751-T1751),"n.a.")</x:f>
        <x:v>n.a.</x:v>
      </x:c>
      <x:c r="AA1751" s="9" t="n">
        <x:f>IF(ISNUMBER(U1751),Y1751,0)</x:f>
        <x:v>0</x:v>
      </x:c>
      <x:c r="AB1751" s="7" t="n">
        <x:f>MAX(0,L1751-SUM(F1751:K1751))</x:f>
        <x:v>32.850924024640655</x:v>
      </x:c>
    </x:row>
    <x:row r="1752" ht="22" customHeight="1">
      <x:c r="A1752" s="18" t="n">
        <x:f>Summary!D$41</x:f>
        <x:v>46357</x:v>
      </x:c>
      <x:c r="B1752" s="2" t="str">
        <x:f>'Inventory detail'!A626</x:f>
        <x:v>POUC</x:v>
      </x:c>
      <x:c r="C1752" s="2" t="str">
        <x:f>'Inventory detail'!B626</x:f>
        <x:v>10</x:v>
      </x:c>
      <x:c r="D1752" s="2" t="str">
        <x:f>'Inventory detail'!C626</x:f>
        <x:v>LEG3SL</x:v>
      </x:c>
      <x:c r="E1752" s="10" t="n">
        <x:f>A626</x:f>
        <x:v>46327</x:v>
      </x:c>
      <x:c r="F1752" s="7" t="n">
        <x:f>O626</x:f>
        <x:v>0</x:v>
      </x:c>
      <x:c r="G1752" s="7" t="n">
        <x:f>Q626</x:f>
        <x:v>0</x:v>
      </x:c>
      <x:c r="H1752" s="7" t="n">
        <x:f>R626</x:f>
        <x:v>74.81429158110883</x:v>
      </x:c>
      <x:c r="I1752" s="7" t="n">
        <x:f>0</x:f>
        <x:v>0</x:v>
      </x:c>
      <x:c r="J1752" s="7" t="n">
        <x:f>0</x:f>
        <x:v>0</x:v>
      </x:c>
      <x:c r="K1752" s="7" t="n">
        <x:f>0</x:f>
        <x:v>0</x:v>
      </x:c>
      <x:c r="L1752" s="7" t="n">
        <x:f>'Inventory detail'!F626*Summary!$K$5*(A1752-E1752)/Summary!$K$6</x:f>
        <x:v>32.850924024640655</x:v>
      </x:c>
      <x:c r="M1752" s="7" t="n">
        <x:f>MAX(0,H1752-L1752)</x:f>
        <x:v>41.96336755646818</x:v>
      </x:c>
      <x:c r="N1752" s="7" t="n">
        <x:f>MAX(0,L1752-H1752)</x:f>
        <x:v>0</x:v>
      </x:c>
      <x:c r="O1752" s="7" t="n">
        <x:f>MAX(0,F1752+I1752-N1752)</x:f>
        <x:v>0</x:v>
      </x:c>
      <x:c r="P1752" s="7" t="n">
        <x:f>MAX(0,N1752-F1752-I1752)</x:f>
        <x:v>0</x:v>
      </x:c>
      <x:c r="Q1752" s="7" t="n">
        <x:f>MAX(0,G1752+J1752-P1752)</x:f>
        <x:v>0</x:v>
      </x:c>
      <x:c r="R1752" s="7" t="n">
        <x:f>M1752+MAX(0,K1752-MAX(0,P1752-G1752-J1752))</x:f>
        <x:v>41.96336755646818</x:v>
      </x:c>
      <x:c r="S1752" s="7" t="n">
        <x:f>SUM(O1752,Q1752,R1752)</x:f>
        <x:v>41.96336755646818</x:v>
      </x:c>
      <x:c r="T1752" s="14" t="n">
        <x:f>'Inventory detail'!T626</x:f>
        <x:v>0.11470000000000001</x:v>
      </x:c>
      <x:c r="U1752" s="14" t="n">
        <x:f>'Inventory detail'!U626</x:f>
        <x:v>0.15856499999999998</x:v>
      </x:c>
      <x:c r="V1752" s="9" t="n">
        <x:f>O1752*T1752</x:f>
        <x:v>0</x:v>
      </x:c>
      <x:c r="W1752" s="9" t="n">
        <x:f>Q1752*T1752</x:f>
        <x:v>0</x:v>
      </x:c>
      <x:c r="X1752" s="9" t="n">
        <x:f>R1752*T1752</x:f>
        <x:v>4.8131982587269</x:v>
      </x:c>
      <x:c r="Y1752" s="9" t="n">
        <x:f>S1752*T1752</x:f>
        <x:v>4.8131982587269</x:v>
      </x:c>
      <x:c r="Z1752" s="9" t="n">
        <x:f>IF(ISNUMBER(U1752),S1752*(U1752-T1752),"n.a.")</x:f>
        <x:v>1.8407231178644756</x:v>
      </x:c>
      <x:c r="AA1752" s="9" t="n">
        <x:f>IF(ISNUMBER(U1752),Y1752,0)</x:f>
        <x:v>4.8131982587269</x:v>
      </x:c>
      <x:c r="AB1752" s="7" t="n">
        <x:f>MAX(0,L1752-SUM(F1752:K1752))</x:f>
        <x:v>0</x:v>
      </x:c>
    </x:row>
    <x:row r="1753" ht="22" customHeight="1">
      <x:c r="A1753" s="18" t="n">
        <x:f>Summary!D$41</x:f>
        <x:v>46357</x:v>
      </x:c>
      <x:c r="B1753" s="2" t="str">
        <x:f>'Inventory detail'!A627</x:f>
        <x:v>POUC</x:v>
      </x:c>
      <x:c r="C1753" s="2" t="str">
        <x:f>'Inventory detail'!B627</x:f>
        <x:v>60</x:v>
      </x:c>
      <x:c r="D1753" s="2" t="str">
        <x:f>'Inventory detail'!C627</x:f>
        <x:v>LET3SL</x:v>
      </x:c>
      <x:c r="E1753" s="10" t="n">
        <x:f>A627</x:f>
        <x:v>46327</x:v>
      </x:c>
      <x:c r="F1753" s="7" t="n">
        <x:f>O627</x:f>
        <x:v>0</x:v>
      </x:c>
      <x:c r="G1753" s="7" t="n">
        <x:f>Q627</x:f>
        <x:v>1000</x:v>
      </x:c>
      <x:c r="H1753" s="7" t="n">
        <x:f>R627</x:f>
        <x:v>274.8142915811088</x:v>
      </x:c>
      <x:c r="I1753" s="7" t="n">
        <x:f>SUMIFS('PO detail'!$W$1770:$W$1770,'PO detail'!$V$1770:$V$1770,"&gt;="&amp;E1753,'PO detail'!$V$1770:$V$1770,"&lt;"&amp;A1753)</x:f>
        <x:v>0</x:v>
      </x:c>
      <x:c r="J1753" s="7" t="n">
        <x:f>SUMIFS('PO detail'!$X$1770:$X$1770,'PO detail'!$V$1770:$V$1770,"&gt;="&amp;E1753,'PO detail'!$V$1770:$V$1770,"&lt;"&amp;A1753)</x:f>
        <x:v>0</x:v>
      </x:c>
      <x:c r="K1753" s="7" t="n">
        <x:f>SUMIFS('PO detail'!$Y$1770:$Y$1770,'PO detail'!$V$1770:$V$1770,"&gt;="&amp;E1753,'PO detail'!$V$1770:$V$1770,"&lt;"&amp;A1753)</x:f>
        <x:v>0</x:v>
      </x:c>
      <x:c r="L1753" s="7" t="n">
        <x:f>'Inventory detail'!F627*Summary!$K$5*(A1753-E1753)/Summary!$K$6</x:f>
        <x:v>32.850924024640655</x:v>
      </x:c>
      <x:c r="M1753" s="7" t="n">
        <x:f>MAX(0,H1753-L1753)</x:f>
        <x:v>241.96336755646817</x:v>
      </x:c>
      <x:c r="N1753" s="7" t="n">
        <x:f>MAX(0,L1753-H1753)</x:f>
        <x:v>0</x:v>
      </x:c>
      <x:c r="O1753" s="7" t="n">
        <x:f>MAX(0,F1753+I1753-N1753)</x:f>
        <x:v>0</x:v>
      </x:c>
      <x:c r="P1753" s="7" t="n">
        <x:f>MAX(0,N1753-F1753-I1753)</x:f>
        <x:v>0</x:v>
      </x:c>
      <x:c r="Q1753" s="7" t="n">
        <x:f>MAX(0,G1753+J1753-P1753)</x:f>
        <x:v>1000</x:v>
      </x:c>
      <x:c r="R1753" s="7" t="n">
        <x:f>M1753+MAX(0,K1753-MAX(0,P1753-G1753-J1753))</x:f>
        <x:v>241.96336755646817</x:v>
      </x:c>
      <x:c r="S1753" s="7" t="n">
        <x:f>SUM(O1753,Q1753,R1753)</x:f>
        <x:v>1241.9633675564683</x:v>
      </x:c>
      <x:c r="T1753" s="14" t="n">
        <x:f>'Inventory detail'!T627</x:f>
        <x:v>0.1149</x:v>
      </x:c>
      <x:c r="U1753" s="14" t="n">
        <x:f>'Inventory detail'!U627</x:f>
        <x:v>0.12507</x:v>
      </x:c>
      <x:c r="V1753" s="9" t="n">
        <x:f>O1753*T1753</x:f>
        <x:v>0</x:v>
      </x:c>
      <x:c r="W1753" s="9" t="n">
        <x:f>Q1753*T1753</x:f>
        <x:v>114.9</x:v>
      </x:c>
      <x:c r="X1753" s="9" t="n">
        <x:f>R1753*T1753</x:f>
        <x:v>27.801590932238195</x:v>
      </x:c>
      <x:c r="Y1753" s="9" t="n">
        <x:f>S1753*T1753</x:f>
        <x:v>142.70159093223822</x:v>
      </x:c>
      <x:c r="Z1753" s="9" t="n">
        <x:f>IF(ISNUMBER(U1753),S1753*(U1753-T1753),"n.a.")</x:f>
        <x:v>12.630767448049262</x:v>
      </x:c>
      <x:c r="AA1753" s="9" t="n">
        <x:f>IF(ISNUMBER(U1753),Y1753,0)</x:f>
        <x:v>142.70159093223822</x:v>
      </x:c>
      <x:c r="AB1753" s="7" t="n">
        <x:f>MAX(0,L1753-SUM(F1753:K1753))</x:f>
        <x:v>0</x:v>
      </x:c>
    </x:row>
    <x:row r="1754" ht="22" customHeight="1">
      <x:c r="A1754" s="18" t="n">
        <x:f>Summary!D$41</x:f>
        <x:v>46357</x:v>
      </x:c>
      <x:c r="B1754" s="2" t="str">
        <x:f>'Inventory detail'!A628</x:f>
        <x:v>WIRE</x:v>
      </x:c>
      <x:c r="C1754" s="2" t="str">
        <x:f>'Inventory detail'!B628</x:f>
        <x:v>30</x:v>
      </x:c>
      <x:c r="D1754" s="2" t="str">
        <x:f>'Inventory detail'!C628</x:f>
        <x:v>DL516GRAY</x:v>
      </x:c>
      <x:c r="E1754" s="10" t="n">
        <x:f>A628</x:f>
        <x:v>46327</x:v>
      </x:c>
      <x:c r="F1754" s="7" t="n">
        <x:f>O628</x:f>
        <x:v>0</x:v>
      </x:c>
      <x:c r="G1754" s="7" t="n">
        <x:f>Q628</x:f>
        <x:v>0</x:v>
      </x:c>
      <x:c r="H1754" s="7" t="n">
        <x:f>R628</x:f>
        <x:v>1674.8142915811088</x:v>
      </x:c>
      <x:c r="I1754" s="7" t="n">
        <x:f>0</x:f>
        <x:v>0</x:v>
      </x:c>
      <x:c r="J1754" s="7" t="n">
        <x:f>0</x:f>
        <x:v>0</x:v>
      </x:c>
      <x:c r="K1754" s="7" t="n">
        <x:f>0</x:f>
        <x:v>0</x:v>
      </x:c>
      <x:c r="L1754" s="7" t="n">
        <x:f>'Inventory detail'!F628*Summary!$K$5*(A1754-E1754)/Summary!$K$6</x:f>
        <x:v>32.850924024640655</x:v>
      </x:c>
      <x:c r="M1754" s="7" t="n">
        <x:f>MAX(0,H1754-L1754)</x:f>
        <x:v>1641.9633675564683</x:v>
      </x:c>
      <x:c r="N1754" s="7" t="n">
        <x:f>MAX(0,L1754-H1754)</x:f>
        <x:v>0</x:v>
      </x:c>
      <x:c r="O1754" s="7" t="n">
        <x:f>MAX(0,F1754+I1754-N1754)</x:f>
        <x:v>0</x:v>
      </x:c>
      <x:c r="P1754" s="7" t="n">
        <x:f>MAX(0,N1754-F1754-I1754)</x:f>
        <x:v>0</x:v>
      </x:c>
      <x:c r="Q1754" s="7" t="n">
        <x:f>MAX(0,G1754+J1754-P1754)</x:f>
        <x:v>0</x:v>
      </x:c>
      <x:c r="R1754" s="7" t="n">
        <x:f>M1754+MAX(0,K1754-MAX(0,P1754-G1754-J1754))</x:f>
        <x:v>1641.9633675564683</x:v>
      </x:c>
      <x:c r="S1754" s="7" t="n">
        <x:f>SUM(O1754,Q1754,R1754)</x:f>
        <x:v>1641.9633675564683</x:v>
      </x:c>
      <x:c r="T1754" s="14" t="n">
        <x:f>'Inventory detail'!T628</x:f>
        <x:v>0.0475</x:v>
      </x:c>
      <x:c r="U1754" s="14" t="n">
        <x:f>'Inventory detail'!U628</x:f>
        <x:v>0.0475</x:v>
      </x:c>
      <x:c r="V1754" s="9" t="n">
        <x:f>O1754*T1754</x:f>
        <x:v>0</x:v>
      </x:c>
      <x:c r="W1754" s="9" t="n">
        <x:f>Q1754*T1754</x:f>
        <x:v>0</x:v>
      </x:c>
      <x:c r="X1754" s="9" t="n">
        <x:f>R1754*T1754</x:f>
        <x:v>77.99325995893224</x:v>
      </x:c>
      <x:c r="Y1754" s="9" t="n">
        <x:f>S1754*T1754</x:f>
        <x:v>77.99325995893224</x:v>
      </x:c>
      <x:c r="Z1754" s="9" t="n">
        <x:f>IF(ISNUMBER(U1754),S1754*(U1754-T1754),"n.a.")</x:f>
        <x:v>0</x:v>
      </x:c>
      <x:c r="AA1754" s="9" t="n">
        <x:f>IF(ISNUMBER(U1754),Y1754,0)</x:f>
        <x:v>77.99325995893224</x:v>
      </x:c>
      <x:c r="AB1754" s="7" t="n">
        <x:f>MAX(0,L1754-SUM(F1754:K1754))</x:f>
        <x:v>0</x:v>
      </x:c>
    </x:row>
    <x:row r="1755" ht="22" customHeight="1">
      <x:c r="A1755" s="18" t="n">
        <x:f>Summary!D$41</x:f>
        <x:v>46357</x:v>
      </x:c>
      <x:c r="B1755" s="2" t="str">
        <x:f>'Inventory detail'!A629</x:f>
        <x:v>WIRE</x:v>
      </x:c>
      <x:c r="C1755" s="2" t="str">
        <x:f>'Inventory detail'!B629</x:f>
        <x:v>60</x:v>
      </x:c>
      <x:c r="D1755" s="2" t="str">
        <x:f>'Inventory detail'!C629</x:f>
        <x:v>DL012GRAY</x:v>
      </x:c>
      <x:c r="E1755" s="10" t="n">
        <x:f>A629</x:f>
        <x:v>46327</x:v>
      </x:c>
      <x:c r="F1755" s="7" t="n">
        <x:f>O629</x:f>
        <x:v>0</x:v>
      </x:c>
      <x:c r="G1755" s="7" t="n">
        <x:f>Q629</x:f>
        <x:v>0</x:v>
      </x:c>
      <x:c r="H1755" s="7" t="n">
        <x:f>R629</x:f>
        <x:v>1574.8142915811088</x:v>
      </x:c>
      <x:c r="I1755" s="7" t="n">
        <x:f>0</x:f>
        <x:v>0</x:v>
      </x:c>
      <x:c r="J1755" s="7" t="n">
        <x:f>0</x:f>
        <x:v>0</x:v>
      </x:c>
      <x:c r="K1755" s="7" t="n">
        <x:f>0</x:f>
        <x:v>0</x:v>
      </x:c>
      <x:c r="L1755" s="7" t="n">
        <x:f>'Inventory detail'!F629*Summary!$K$5*(A1755-E1755)/Summary!$K$6</x:f>
        <x:v>32.850924024640655</x:v>
      </x:c>
      <x:c r="M1755" s="7" t="n">
        <x:f>MAX(0,H1755-L1755)</x:f>
        <x:v>1541.9633675564683</x:v>
      </x:c>
      <x:c r="N1755" s="7" t="n">
        <x:f>MAX(0,L1755-H1755)</x:f>
        <x:v>0</x:v>
      </x:c>
      <x:c r="O1755" s="7" t="n">
        <x:f>MAX(0,F1755+I1755-N1755)</x:f>
        <x:v>0</x:v>
      </x:c>
      <x:c r="P1755" s="7" t="n">
        <x:f>MAX(0,N1755-F1755-I1755)</x:f>
        <x:v>0</x:v>
      </x:c>
      <x:c r="Q1755" s="7" t="n">
        <x:f>MAX(0,G1755+J1755-P1755)</x:f>
        <x:v>0</x:v>
      </x:c>
      <x:c r="R1755" s="7" t="n">
        <x:f>M1755+MAX(0,K1755-MAX(0,P1755-G1755-J1755))</x:f>
        <x:v>1541.9633675564683</x:v>
      </x:c>
      <x:c r="S1755" s="7" t="n">
        <x:f>SUM(O1755,Q1755,R1755)</x:f>
        <x:v>1541.9633675564683</x:v>
      </x:c>
      <x:c r="T1755" s="14" t="n">
        <x:f>'Inventory detail'!T629</x:f>
        <x:v>0.08259999999999999</x:v>
      </x:c>
      <x:c r="U1755" s="14" t="n">
        <x:f>'Inventory detail'!U629</x:f>
        <x:v>0.08259999999999999</x:v>
      </x:c>
      <x:c r="V1755" s="9" t="n">
        <x:f>O1755*T1755</x:f>
        <x:v>0</x:v>
      </x:c>
      <x:c r="W1755" s="9" t="n">
        <x:f>Q1755*T1755</x:f>
        <x:v>0</x:v>
      </x:c>
      <x:c r="X1755" s="9" t="n">
        <x:f>R1755*T1755</x:f>
        <x:v>127.36617416016426</x:v>
      </x:c>
      <x:c r="Y1755" s="9" t="n">
        <x:f>S1755*T1755</x:f>
        <x:v>127.36617416016426</x:v>
      </x:c>
      <x:c r="Z1755" s="9" t="n">
        <x:f>IF(ISNUMBER(U1755),S1755*(U1755-T1755),"n.a.")</x:f>
        <x:v>0</x:v>
      </x:c>
      <x:c r="AA1755" s="9" t="n">
        <x:f>IF(ISNUMBER(U1755),Y1755,0)</x:f>
        <x:v>127.36617416016426</x:v>
      </x:c>
      <x:c r="AB1755" s="7" t="n">
        <x:f>MAX(0,L1755-SUM(F1755:K1755))</x:f>
        <x:v>0</x:v>
      </x:c>
    </x:row>
    <x:row r="1756" ht="22" customHeight="1">
      <x:c r="A1756" s="18" t="n">
        <x:f>Summary!D$41</x:f>
        <x:v>46357</x:v>
      </x:c>
      <x:c r="B1756" s="2" t="str">
        <x:f>'Inventory detail'!A630</x:f>
        <x:v>COIL</x:v>
      </x:c>
      <x:c r="C1756" s="2" t="str">
        <x:f>'Inventory detail'!B630</x:f>
        <x:v>10</x:v>
      </x:c>
      <x:c r="D1756" s="2" t="str">
        <x:f>'Inventory detail'!C630</x:f>
        <x:v>13BLU12-4</x:v>
      </x:c>
      <x:c r="E1756" s="10" t="n">
        <x:f>A630</x:f>
        <x:v>46327</x:v>
      </x:c>
      <x:c r="F1756" s="7" t="n">
        <x:f>O630</x:f>
        <x:v>0</x:v>
      </x:c>
      <x:c r="G1756" s="7" t="n">
        <x:f>Q630</x:f>
        <x:v>0</x:v>
      </x:c>
      <x:c r="H1756" s="7" t="n">
        <x:f>R630</x:f>
        <x:v>1881.1088295687885</x:v>
      </x:c>
      <x:c r="I1756" s="7" t="n">
        <x:f>0</x:f>
        <x:v>0</x:v>
      </x:c>
      <x:c r="J1756" s="7" t="n">
        <x:f>0</x:f>
        <x:v>0</x:v>
      </x:c>
      <x:c r="K1756" s="7" t="n">
        <x:f>0</x:f>
        <x:v>0</x:v>
      </x:c>
      <x:c r="L1756" s="7" t="n">
        <x:f>'Inventory detail'!F630*Summary!$K$5*(A1756-E1756)/Summary!$K$6</x:f>
        <x:v>24.640657084188913</x:v>
      </x:c>
      <x:c r="M1756" s="7" t="n">
        <x:f>MAX(0,H1756-L1756)</x:f>
        <x:v>1856.4681724845996</x:v>
      </x:c>
      <x:c r="N1756" s="7" t="n">
        <x:f>MAX(0,L1756-H1756)</x:f>
        <x:v>0</x:v>
      </x:c>
      <x:c r="O1756" s="7" t="n">
        <x:f>MAX(0,F1756+I1756-N1756)</x:f>
        <x:v>0</x:v>
      </x:c>
      <x:c r="P1756" s="7" t="n">
        <x:f>MAX(0,N1756-F1756-I1756)</x:f>
        <x:v>0</x:v>
      </x:c>
      <x:c r="Q1756" s="7" t="n">
        <x:f>MAX(0,G1756+J1756-P1756)</x:f>
        <x:v>0</x:v>
      </x:c>
      <x:c r="R1756" s="7" t="n">
        <x:f>M1756+MAX(0,K1756-MAX(0,P1756-G1756-J1756))</x:f>
        <x:v>1856.4681724845996</x:v>
      </x:c>
      <x:c r="S1756" s="7" t="n">
        <x:f>SUM(O1756,Q1756,R1756)</x:f>
        <x:v>1856.4681724845996</x:v>
      </x:c>
      <x:c r="T1756" s="14" t="n">
        <x:f>'Inventory detail'!T630</x:f>
        <x:v>0.0848</x:v>
      </x:c>
      <x:c r="U1756" s="14" t="n">
        <x:f>'Inventory detail'!U630</x:f>
        <x:v>0.083096</x:v>
      </x:c>
      <x:c r="V1756" s="9" t="n">
        <x:f>O1756*T1756</x:f>
        <x:v>0</x:v>
      </x:c>
      <x:c r="W1756" s="9" t="n">
        <x:f>Q1756*T1756</x:f>
        <x:v>0</x:v>
      </x:c>
      <x:c r="X1756" s="9" t="n">
        <x:f>R1756*T1756</x:f>
        <x:v>157.42850102669405</x:v>
      </x:c>
      <x:c r="Y1756" s="9" t="n">
        <x:f>S1756*T1756</x:f>
        <x:v>157.42850102669405</x:v>
      </x:c>
      <x:c r="Z1756" s="9" t="n">
        <x:f>IF(ISNUMBER(U1756),S1756*(U1756-T1756),"n.a.")</x:f>
        <x:v>-3.1634217659137525</x:v>
      </x:c>
      <x:c r="AA1756" s="9" t="n">
        <x:f>IF(ISNUMBER(U1756),Y1756,0)</x:f>
        <x:v>157.42850102669405</x:v>
      </x:c>
      <x:c r="AB1756" s="7" t="n">
        <x:f>MAX(0,L1756-SUM(F1756:K1756))</x:f>
        <x:v>0</x:v>
      </x:c>
    </x:row>
    <x:row r="1757" ht="22" customHeight="1">
      <x:c r="A1757" s="18" t="n">
        <x:f>Summary!D$41</x:f>
        <x:v>46357</x:v>
      </x:c>
      <x:c r="B1757" s="2" t="str">
        <x:f>'Inventory detail'!A631</x:f>
        <x:v>COIL</x:v>
      </x:c>
      <x:c r="C1757" s="2" t="str">
        <x:f>'Inventory detail'!B631</x:f>
        <x:v>10</x:v>
      </x:c>
      <x:c r="D1757" s="2" t="str">
        <x:f>'Inventory detail'!C631</x:f>
        <x:v>14FG12-4</x:v>
      </x:c>
      <x:c r="E1757" s="10" t="n">
        <x:f>A631</x:f>
        <x:v>46327</x:v>
      </x:c>
      <x:c r="F1757" s="7" t="n">
        <x:f>O631</x:f>
        <x:v>0</x:v>
      </x:c>
      <x:c r="G1757" s="7" t="n">
        <x:f>Q631</x:f>
        <x:v>0</x:v>
      </x:c>
      <x:c r="H1757" s="7" t="n">
        <x:f>R631</x:f>
        <x:v>81.10882956878851</x:v>
      </x:c>
      <x:c r="I1757" s="7" t="n">
        <x:f>0</x:f>
        <x:v>0</x:v>
      </x:c>
      <x:c r="J1757" s="7" t="n">
        <x:f>0</x:f>
        <x:v>0</x:v>
      </x:c>
      <x:c r="K1757" s="7" t="n">
        <x:f>0</x:f>
        <x:v>0</x:v>
      </x:c>
      <x:c r="L1757" s="7" t="n">
        <x:f>'Inventory detail'!F631*Summary!$K$5*(A1757-E1757)/Summary!$K$6</x:f>
        <x:v>24.640657084188913</x:v>
      </x:c>
      <x:c r="M1757" s="7" t="n">
        <x:f>MAX(0,H1757-L1757)</x:f>
        <x:v>56.46817248459959</x:v>
      </x:c>
      <x:c r="N1757" s="7" t="n">
        <x:f>MAX(0,L1757-H1757)</x:f>
        <x:v>0</x:v>
      </x:c>
      <x:c r="O1757" s="7" t="n">
        <x:f>MAX(0,F1757+I1757-N1757)</x:f>
        <x:v>0</x:v>
      </x:c>
      <x:c r="P1757" s="7" t="n">
        <x:f>MAX(0,N1757-F1757-I1757)</x:f>
        <x:v>0</x:v>
      </x:c>
      <x:c r="Q1757" s="7" t="n">
        <x:f>MAX(0,G1757+J1757-P1757)</x:f>
        <x:v>0</x:v>
      </x:c>
      <x:c r="R1757" s="7" t="n">
        <x:f>M1757+MAX(0,K1757-MAX(0,P1757-G1757-J1757))</x:f>
        <x:v>56.46817248459959</x:v>
      </x:c>
      <x:c r="S1757" s="7" t="n">
        <x:f>SUM(O1757,Q1757,R1757)</x:f>
        <x:v>56.46817248459959</x:v>
      </x:c>
      <x:c r="T1757" s="14" t="n">
        <x:f>'Inventory detail'!T631</x:f>
        <x:v>0.0533</x:v>
      </x:c>
      <x:c r="U1757" s="14" t="str">
        <x:f>'Inventory detail'!U631</x:f>
        <x:v>n.a.</x:v>
      </x:c>
      <x:c r="V1757" s="9" t="n">
        <x:f>O1757*T1757</x:f>
        <x:v>0</x:v>
      </x:c>
      <x:c r="W1757" s="9" t="n">
        <x:f>Q1757*T1757</x:f>
        <x:v>0</x:v>
      </x:c>
      <x:c r="X1757" s="9" t="n">
        <x:f>R1757*T1757</x:f>
        <x:v>3.009753593429158</x:v>
      </x:c>
      <x:c r="Y1757" s="9" t="n">
        <x:f>S1757*T1757</x:f>
        <x:v>3.009753593429158</x:v>
      </x:c>
      <x:c r="Z1757" s="9" t="str">
        <x:f>IF(ISNUMBER(U1757),S1757*(U1757-T1757),"n.a.")</x:f>
        <x:v>n.a.</x:v>
      </x:c>
      <x:c r="AA1757" s="9" t="n">
        <x:f>IF(ISNUMBER(U1757),Y1757,0)</x:f>
        <x:v>0</x:v>
      </x:c>
      <x:c r="AB1757" s="7" t="n">
        <x:f>MAX(0,L1757-SUM(F1757:K1757))</x:f>
        <x:v>0</x:v>
      </x:c>
    </x:row>
    <x:row r="1758" ht="22" customHeight="1">
      <x:c r="A1758" s="18" t="n">
        <x:f>Summary!D$41</x:f>
        <x:v>46357</x:v>
      </x:c>
      <x:c r="B1758" s="2" t="str">
        <x:f>'Inventory detail'!A632</x:f>
        <x:v>COIL</x:v>
      </x:c>
      <x:c r="C1758" s="2" t="str">
        <x:f>'Inventory detail'!B632</x:f>
        <x:v>10</x:v>
      </x:c>
      <x:c r="D1758" s="2" t="str">
        <x:f>'Inventory detail'!C632</x:f>
        <x:v>25FG12-4</x:v>
      </x:c>
      <x:c r="E1758" s="10" t="n">
        <x:f>A632</x:f>
        <x:v>46327</x:v>
      </x:c>
      <x:c r="F1758" s="7" t="n">
        <x:f>O632</x:f>
        <x:v>0</x:v>
      </x:c>
      <x:c r="G1758" s="7" t="n">
        <x:f>Q632</x:f>
        <x:v>0</x:v>
      </x:c>
      <x:c r="H1758" s="7" t="n">
        <x:f>R632</x:f>
        <x:v>0</x:v>
      </x:c>
      <x:c r="I1758" s="7" t="n">
        <x:f>0</x:f>
        <x:v>0</x:v>
      </x:c>
      <x:c r="J1758" s="7" t="n">
        <x:f>0</x:f>
        <x:v>0</x:v>
      </x:c>
      <x:c r="K1758" s="7" t="n">
        <x:f>0</x:f>
        <x:v>0</x:v>
      </x:c>
      <x:c r="L1758" s="7" t="n">
        <x:f>'Inventory detail'!F632*Summary!$K$5*(A1758-E1758)/Summary!$K$6</x:f>
        <x:v>24.640657084188913</x:v>
      </x:c>
      <x:c r="M1758" s="7" t="n">
        <x:f>MAX(0,H1758-L1758)</x:f>
        <x:v>0</x:v>
      </x:c>
      <x:c r="N1758" s="7" t="n">
        <x:f>MAX(0,L1758-H1758)</x:f>
        <x:v>24.640657084188913</x:v>
      </x:c>
      <x:c r="O1758" s="7" t="n">
        <x:f>MAX(0,F1758+I1758-N1758)</x:f>
        <x:v>0</x:v>
      </x:c>
      <x:c r="P1758" s="7" t="n">
        <x:f>MAX(0,N1758-F1758-I1758)</x:f>
        <x:v>24.640657084188913</x:v>
      </x:c>
      <x:c r="Q1758" s="7" t="n">
        <x:f>MAX(0,G1758+J1758-P1758)</x:f>
        <x:v>0</x:v>
      </x:c>
      <x:c r="R1758" s="7" t="n">
        <x:f>M1758+MAX(0,K1758-MAX(0,P1758-G1758-J1758))</x:f>
        <x:v>0</x:v>
      </x:c>
      <x:c r="S1758" s="7" t="n">
        <x:f>SUM(O1758,Q1758,R1758)</x:f>
        <x:v>0</x:v>
      </x:c>
      <x:c r="T1758" s="14" t="n">
        <x:f>'Inventory detail'!T632</x:f>
        <x:v>0.1158</x:v>
      </x:c>
      <x:c r="U1758" s="14" t="str">
        <x:f>'Inventory detail'!U632</x:f>
        <x:v>n.a.</x:v>
      </x:c>
      <x:c r="V1758" s="9" t="n">
        <x:f>O1758*T1758</x:f>
        <x:v>0</x:v>
      </x:c>
      <x:c r="W1758" s="9" t="n">
        <x:f>Q1758*T1758</x:f>
        <x:v>0</x:v>
      </x:c>
      <x:c r="X1758" s="9" t="n">
        <x:f>R1758*T1758</x:f>
        <x:v>0</x:v>
      </x:c>
      <x:c r="Y1758" s="9" t="n">
        <x:f>S1758*T1758</x:f>
        <x:v>0</x:v>
      </x:c>
      <x:c r="Z1758" s="9" t="str">
        <x:f>IF(ISNUMBER(U1758),S1758*(U1758-T1758),"n.a.")</x:f>
        <x:v>n.a.</x:v>
      </x:c>
      <x:c r="AA1758" s="9" t="n">
        <x:f>IF(ISNUMBER(U1758),Y1758,0)</x:f>
        <x:v>0</x:v>
      </x:c>
      <x:c r="AB1758" s="7" t="n">
        <x:f>MAX(0,L1758-SUM(F1758:K1758))</x:f>
        <x:v>24.640657084188913</x:v>
      </x:c>
    </x:row>
    <x:row r="1759" ht="22" customHeight="1">
      <x:c r="A1759" s="18" t="n">
        <x:f>Summary!D$41</x:f>
        <x:v>46357</x:v>
      </x:c>
      <x:c r="B1759" s="2" t="str">
        <x:f>'Inventory detail'!A633</x:f>
        <x:v>COIL</x:v>
      </x:c>
      <x:c r="C1759" s="2" t="str">
        <x:f>'Inventory detail'!B633</x:f>
        <x:v>10</x:v>
      </x:c>
      <x:c r="D1759" s="2" t="str">
        <x:f>'Inventory detail'!C633</x:f>
        <x:v>28BLU12-4</x:v>
      </x:c>
      <x:c r="E1759" s="10" t="n">
        <x:f>A633</x:f>
        <x:v>46327</x:v>
      </x:c>
      <x:c r="F1759" s="7" t="n">
        <x:f>O633</x:f>
        <x:v>0</x:v>
      </x:c>
      <x:c r="G1759" s="7" t="n">
        <x:f>Q633</x:f>
        <x:v>0</x:v>
      </x:c>
      <x:c r="H1759" s="7" t="n">
        <x:f>R633</x:f>
        <x:v>281.1088295687885</x:v>
      </x:c>
      <x:c r="I1759" s="7" t="n">
        <x:f>0</x:f>
        <x:v>0</x:v>
      </x:c>
      <x:c r="J1759" s="7" t="n">
        <x:f>0</x:f>
        <x:v>0</x:v>
      </x:c>
      <x:c r="K1759" s="7" t="n">
        <x:f>0</x:f>
        <x:v>0</x:v>
      </x:c>
      <x:c r="L1759" s="7" t="n">
        <x:f>'Inventory detail'!F633*Summary!$K$5*(A1759-E1759)/Summary!$K$6</x:f>
        <x:v>24.640657084188913</x:v>
      </x:c>
      <x:c r="M1759" s="7" t="n">
        <x:f>MAX(0,H1759-L1759)</x:f>
        <x:v>256.4681724845996</x:v>
      </x:c>
      <x:c r="N1759" s="7" t="n">
        <x:f>MAX(0,L1759-H1759)</x:f>
        <x:v>0</x:v>
      </x:c>
      <x:c r="O1759" s="7" t="n">
        <x:f>MAX(0,F1759+I1759-N1759)</x:f>
        <x:v>0</x:v>
      </x:c>
      <x:c r="P1759" s="7" t="n">
        <x:f>MAX(0,N1759-F1759-I1759)</x:f>
        <x:v>0</x:v>
      </x:c>
      <x:c r="Q1759" s="7" t="n">
        <x:f>MAX(0,G1759+J1759-P1759)</x:f>
        <x:v>0</x:v>
      </x:c>
      <x:c r="R1759" s="7" t="n">
        <x:f>M1759+MAX(0,K1759-MAX(0,P1759-G1759-J1759))</x:f>
        <x:v>256.4681724845996</x:v>
      </x:c>
      <x:c r="S1759" s="7" t="n">
        <x:f>SUM(O1759,Q1759,R1759)</x:f>
        <x:v>256.4681724845996</x:v>
      </x:c>
      <x:c r="T1759" s="14" t="n">
        <x:f>'Inventory detail'!T633</x:f>
        <x:v>0.1292</x:v>
      </x:c>
      <x:c r="U1759" s="14" t="str">
        <x:f>'Inventory detail'!U633</x:f>
        <x:v>n.a.</x:v>
      </x:c>
      <x:c r="V1759" s="9" t="n">
        <x:f>O1759*T1759</x:f>
        <x:v>0</x:v>
      </x:c>
      <x:c r="W1759" s="9" t="n">
        <x:f>Q1759*T1759</x:f>
        <x:v>0</x:v>
      </x:c>
      <x:c r="X1759" s="9" t="n">
        <x:f>R1759*T1759</x:f>
        <x:v>33.13568788501027</x:v>
      </x:c>
      <x:c r="Y1759" s="9" t="n">
        <x:f>S1759*T1759</x:f>
        <x:v>33.13568788501027</x:v>
      </x:c>
      <x:c r="Z1759" s="9" t="str">
        <x:f>IF(ISNUMBER(U1759),S1759*(U1759-T1759),"n.a.")</x:f>
        <x:v>n.a.</x:v>
      </x:c>
      <x:c r="AA1759" s="9" t="n">
        <x:f>IF(ISNUMBER(U1759),Y1759,0)</x:f>
        <x:v>0</x:v>
      </x:c>
      <x:c r="AB1759" s="7" t="n">
        <x:f>MAX(0,L1759-SUM(F1759:K1759))</x:f>
        <x:v>0</x:v>
      </x:c>
    </x:row>
    <x:row r="1760" ht="22" customHeight="1">
      <x:c r="A1760" s="18" t="n">
        <x:f>Summary!D$41</x:f>
        <x:v>46357</x:v>
      </x:c>
      <x:c r="B1760" s="2" t="str">
        <x:f>'Inventory detail'!A634</x:f>
        <x:v>COIL</x:v>
      </x:c>
      <x:c r="C1760" s="2" t="str">
        <x:f>'Inventory detail'!B634</x:f>
        <x:v>10</x:v>
      </x:c>
      <x:c r="D1760" s="2" t="str">
        <x:f>'Inventory detail'!C634</x:f>
        <x:v>30CLR12-4</x:v>
      </x:c>
      <x:c r="E1760" s="10" t="n">
        <x:f>A634</x:f>
        <x:v>46327</x:v>
      </x:c>
      <x:c r="F1760" s="7" t="n">
        <x:f>O634</x:f>
        <x:v>0</x:v>
      </x:c>
      <x:c r="G1760" s="7" t="n">
        <x:f>Q634</x:f>
        <x:v>0</x:v>
      </x:c>
      <x:c r="H1760" s="7" t="n">
        <x:f>R634</x:f>
        <x:v>1081.1088295687885</x:v>
      </x:c>
      <x:c r="I1760" s="7" t="n">
        <x:f>0</x:f>
        <x:v>0</x:v>
      </x:c>
      <x:c r="J1760" s="7" t="n">
        <x:f>0</x:f>
        <x:v>0</x:v>
      </x:c>
      <x:c r="K1760" s="7" t="n">
        <x:f>0</x:f>
        <x:v>0</x:v>
      </x:c>
      <x:c r="L1760" s="7" t="n">
        <x:f>'Inventory detail'!F634*Summary!$K$5*(A1760-E1760)/Summary!$K$6</x:f>
        <x:v>24.640657084188913</x:v>
      </x:c>
      <x:c r="M1760" s="7" t="n">
        <x:f>MAX(0,H1760-L1760)</x:f>
        <x:v>1056.4681724845996</x:v>
      </x:c>
      <x:c r="N1760" s="7" t="n">
        <x:f>MAX(0,L1760-H1760)</x:f>
        <x:v>0</x:v>
      </x:c>
      <x:c r="O1760" s="7" t="n">
        <x:f>MAX(0,F1760+I1760-N1760)</x:f>
        <x:v>0</x:v>
      </x:c>
      <x:c r="P1760" s="7" t="n">
        <x:f>MAX(0,N1760-F1760-I1760)</x:f>
        <x:v>0</x:v>
      </x:c>
      <x:c r="Q1760" s="7" t="n">
        <x:f>MAX(0,G1760+J1760-P1760)</x:f>
        <x:v>0</x:v>
      </x:c>
      <x:c r="R1760" s="7" t="n">
        <x:f>M1760+MAX(0,K1760-MAX(0,P1760-G1760-J1760))</x:f>
        <x:v>1056.4681724845996</x:v>
      </x:c>
      <x:c r="S1760" s="7" t="n">
        <x:f>SUM(O1760,Q1760,R1760)</x:f>
        <x:v>1056.4681724845996</x:v>
      </x:c>
      <x:c r="T1760" s="14" t="n">
        <x:f>'Inventory detail'!T634</x:f>
        <x:v>0.25079999999999997</x:v>
      </x:c>
      <x:c r="U1760" s="14" t="n">
        <x:f>'Inventory detail'!U634</x:f>
        <x:v>0.245752</x:v>
      </x:c>
      <x:c r="V1760" s="9" t="n">
        <x:f>O1760*T1760</x:f>
        <x:v>0</x:v>
      </x:c>
      <x:c r="W1760" s="9" t="n">
        <x:f>Q1760*T1760</x:f>
        <x:v>0</x:v>
      </x:c>
      <x:c r="X1760" s="9" t="n">
        <x:f>R1760*T1760</x:f>
        <x:v>264.96221765913754</x:v>
      </x:c>
      <x:c r="Y1760" s="9" t="n">
        <x:f>S1760*T1760</x:f>
        <x:v>264.96221765913754</x:v>
      </x:c>
      <x:c r="Z1760" s="9" t="n">
        <x:f>IF(ISNUMBER(U1760),S1760*(U1760-T1760),"n.a.")</x:f>
        <x:v>-5.333051334702226</x:v>
      </x:c>
      <x:c r="AA1760" s="9" t="n">
        <x:f>IF(ISNUMBER(U1760),Y1760,0)</x:f>
        <x:v>264.96221765913754</x:v>
      </x:c>
      <x:c r="AB1760" s="7" t="n">
        <x:f>MAX(0,L1760-SUM(F1760:K1760))</x:f>
        <x:v>0</x:v>
      </x:c>
    </x:row>
    <x:row r="1761" ht="22" customHeight="1">
      <x:c r="A1761" s="18" t="n">
        <x:f>Summary!D$41</x:f>
        <x:v>46357</x:v>
      </x:c>
      <x:c r="B1761" s="2" t="str">
        <x:f>'Inventory detail'!A635</x:f>
        <x:v>COIL</x:v>
      </x:c>
      <x:c r="C1761" s="2" t="str">
        <x:f>'Inventory detail'!B635</x:f>
        <x:v>10</x:v>
      </x:c>
      <x:c r="D1761" s="2" t="str">
        <x:f>'Inventory detail'!C635</x:f>
        <x:v>32BLU12-4</x:v>
      </x:c>
      <x:c r="E1761" s="10" t="n">
        <x:f>A635</x:f>
        <x:v>46327</x:v>
      </x:c>
      <x:c r="F1761" s="7" t="n">
        <x:f>O635</x:f>
        <x:v>0</x:v>
      </x:c>
      <x:c r="G1761" s="7" t="n">
        <x:f>Q635</x:f>
        <x:v>0</x:v>
      </x:c>
      <x:c r="H1761" s="7" t="n">
        <x:f>R635</x:f>
        <x:v>281.1088295687885</x:v>
      </x:c>
      <x:c r="I1761" s="7" t="n">
        <x:f>0</x:f>
        <x:v>0</x:v>
      </x:c>
      <x:c r="J1761" s="7" t="n">
        <x:f>0</x:f>
        <x:v>0</x:v>
      </x:c>
      <x:c r="K1761" s="7" t="n">
        <x:f>0</x:f>
        <x:v>0</x:v>
      </x:c>
      <x:c r="L1761" s="7" t="n">
        <x:f>'Inventory detail'!F635*Summary!$K$5*(A1761-E1761)/Summary!$K$6</x:f>
        <x:v>24.640657084188913</x:v>
      </x:c>
      <x:c r="M1761" s="7" t="n">
        <x:f>MAX(0,H1761-L1761)</x:f>
        <x:v>256.4681724845996</x:v>
      </x:c>
      <x:c r="N1761" s="7" t="n">
        <x:f>MAX(0,L1761-H1761)</x:f>
        <x:v>0</x:v>
      </x:c>
      <x:c r="O1761" s="7" t="n">
        <x:f>MAX(0,F1761+I1761-N1761)</x:f>
        <x:v>0</x:v>
      </x:c>
      <x:c r="P1761" s="7" t="n">
        <x:f>MAX(0,N1761-F1761-I1761)</x:f>
        <x:v>0</x:v>
      </x:c>
      <x:c r="Q1761" s="7" t="n">
        <x:f>MAX(0,G1761+J1761-P1761)</x:f>
        <x:v>0</x:v>
      </x:c>
      <x:c r="R1761" s="7" t="n">
        <x:f>M1761+MAX(0,K1761-MAX(0,P1761-G1761-J1761))</x:f>
        <x:v>256.4681724845996</x:v>
      </x:c>
      <x:c r="S1761" s="7" t="n">
        <x:f>SUM(O1761,Q1761,R1761)</x:f>
        <x:v>256.4681724845996</x:v>
      </x:c>
      <x:c r="T1761" s="14" t="n">
        <x:f>'Inventory detail'!T635</x:f>
        <x:v>0.1489</x:v>
      </x:c>
      <x:c r="U1761" s="14" t="str">
        <x:f>'Inventory detail'!U635</x:f>
        <x:v>n.a.</x:v>
      </x:c>
      <x:c r="V1761" s="9" t="n">
        <x:f>O1761*T1761</x:f>
        <x:v>0</x:v>
      </x:c>
      <x:c r="W1761" s="9" t="n">
        <x:f>Q1761*T1761</x:f>
        <x:v>0</x:v>
      </x:c>
      <x:c r="X1761" s="9" t="n">
        <x:f>R1761*T1761</x:f>
        <x:v>38.188110882956884</x:v>
      </x:c>
      <x:c r="Y1761" s="9" t="n">
        <x:f>S1761*T1761</x:f>
        <x:v>38.188110882956884</x:v>
      </x:c>
      <x:c r="Z1761" s="9" t="str">
        <x:f>IF(ISNUMBER(U1761),S1761*(U1761-T1761),"n.a.")</x:f>
        <x:v>n.a.</x:v>
      </x:c>
      <x:c r="AA1761" s="9" t="n">
        <x:f>IF(ISNUMBER(U1761),Y1761,0)</x:f>
        <x:v>0</x:v>
      </x:c>
      <x:c r="AB1761" s="7" t="n">
        <x:f>MAX(0,L1761-SUM(F1761:K1761))</x:f>
        <x:v>0</x:v>
      </x:c>
    </x:row>
    <x:row r="1762" ht="22" customHeight="1">
      <x:c r="A1762" s="18" t="n">
        <x:f>Summary!D$41</x:f>
        <x:v>46357</x:v>
      </x:c>
      <x:c r="B1762" s="2" t="str">
        <x:f>'Inventory detail'!A636</x:f>
        <x:v>COIL</x:v>
      </x:c>
      <x:c r="C1762" s="2" t="str">
        <x:f>'Inventory detail'!B636</x:f>
        <x:v>10</x:v>
      </x:c>
      <x:c r="D1762" s="2" t="str">
        <x:f>'Inventory detail'!C636</x:f>
        <x:v>6BLK12-5</x:v>
      </x:c>
      <x:c r="E1762" s="10" t="n">
        <x:f>A636</x:f>
        <x:v>46327</x:v>
      </x:c>
      <x:c r="F1762" s="7" t="n">
        <x:f>O636</x:f>
        <x:v>0</x:v>
      </x:c>
      <x:c r="G1762" s="7" t="n">
        <x:f>Q636</x:f>
        <x:v>0</x:v>
      </x:c>
      <x:c r="H1762" s="7" t="n">
        <x:f>R636</x:f>
        <x:v>0</x:v>
      </x:c>
      <x:c r="I1762" s="7" t="n">
        <x:f>0</x:f>
        <x:v>0</x:v>
      </x:c>
      <x:c r="J1762" s="7" t="n">
        <x:f>0</x:f>
        <x:v>0</x:v>
      </x:c>
      <x:c r="K1762" s="7" t="n">
        <x:f>0</x:f>
        <x:v>0</x:v>
      </x:c>
      <x:c r="L1762" s="7" t="n">
        <x:f>'Inventory detail'!F636*Summary!$K$5*(A1762-E1762)/Summary!$K$6</x:f>
        <x:v>24.640657084188913</x:v>
      </x:c>
      <x:c r="M1762" s="7" t="n">
        <x:f>MAX(0,H1762-L1762)</x:f>
        <x:v>0</x:v>
      </x:c>
      <x:c r="N1762" s="7" t="n">
        <x:f>MAX(0,L1762-H1762)</x:f>
        <x:v>24.640657084188913</x:v>
      </x:c>
      <x:c r="O1762" s="7" t="n">
        <x:f>MAX(0,F1762+I1762-N1762)</x:f>
        <x:v>0</x:v>
      </x:c>
      <x:c r="P1762" s="7" t="n">
        <x:f>MAX(0,N1762-F1762-I1762)</x:f>
        <x:v>24.640657084188913</x:v>
      </x:c>
      <x:c r="Q1762" s="7" t="n">
        <x:f>MAX(0,G1762+J1762-P1762)</x:f>
        <x:v>0</x:v>
      </x:c>
      <x:c r="R1762" s="7" t="n">
        <x:f>M1762+MAX(0,K1762-MAX(0,P1762-G1762-J1762))</x:f>
        <x:v>0</x:v>
      </x:c>
      <x:c r="S1762" s="7" t="n">
        <x:f>SUM(O1762,Q1762,R1762)</x:f>
        <x:v>0</x:v>
      </x:c>
      <x:c r="T1762" s="14" t="n">
        <x:f>'Inventory detail'!T636</x:f>
        <x:v>0.0239</x:v>
      </x:c>
      <x:c r="U1762" s="14" t="str">
        <x:f>'Inventory detail'!U636</x:f>
        <x:v>n.a.</x:v>
      </x:c>
      <x:c r="V1762" s="9" t="n">
        <x:f>O1762*T1762</x:f>
        <x:v>0</x:v>
      </x:c>
      <x:c r="W1762" s="9" t="n">
        <x:f>Q1762*T1762</x:f>
        <x:v>0</x:v>
      </x:c>
      <x:c r="X1762" s="9" t="n">
        <x:f>R1762*T1762</x:f>
        <x:v>0</x:v>
      </x:c>
      <x:c r="Y1762" s="9" t="n">
        <x:f>S1762*T1762</x:f>
        <x:v>0</x:v>
      </x:c>
      <x:c r="Z1762" s="9" t="str">
        <x:f>IF(ISNUMBER(U1762),S1762*(U1762-T1762),"n.a.")</x:f>
        <x:v>n.a.</x:v>
      </x:c>
      <x:c r="AA1762" s="9" t="n">
        <x:f>IF(ISNUMBER(U1762),Y1762,0)</x:f>
        <x:v>0</x:v>
      </x:c>
      <x:c r="AB1762" s="7" t="n">
        <x:f>MAX(0,L1762-SUM(F1762:K1762))</x:f>
        <x:v>24.640657084188913</x:v>
      </x:c>
    </x:row>
    <x:row r="1763" ht="22" customHeight="1">
      <x:c r="A1763" s="18" t="n">
        <x:f>Summary!D$41</x:f>
        <x:v>46357</x:v>
      </x:c>
      <x:c r="B1763" s="2" t="str">
        <x:f>'Inventory detail'!A637</x:f>
        <x:v>COIL</x:v>
      </x:c>
      <x:c r="C1763" s="2" t="str">
        <x:f>'Inventory detail'!B637</x:f>
        <x:v>30</x:v>
      </x:c>
      <x:c r="D1763" s="2" t="str">
        <x:f>'Inventory detail'!C637</x:f>
        <x:v>10WHT36-4</x:v>
      </x:c>
      <x:c r="E1763" s="10" t="n">
        <x:f>A637</x:f>
        <x:v>46327</x:v>
      </x:c>
      <x:c r="F1763" s="7" t="n">
        <x:f>O637</x:f>
        <x:v>0</x:v>
      </x:c>
      <x:c r="G1763" s="7" t="n">
        <x:f>Q637</x:f>
        <x:v>0</x:v>
      </x:c>
      <x:c r="H1763" s="7" t="n">
        <x:f>R637</x:f>
        <x:v>1781.1088295687885</x:v>
      </x:c>
      <x:c r="I1763" s="7" t="n">
        <x:f>0</x:f>
        <x:v>0</x:v>
      </x:c>
      <x:c r="J1763" s="7" t="n">
        <x:f>0</x:f>
        <x:v>0</x:v>
      </x:c>
      <x:c r="K1763" s="7" t="n">
        <x:f>0</x:f>
        <x:v>0</x:v>
      </x:c>
      <x:c r="L1763" s="7" t="n">
        <x:f>'Inventory detail'!F637*Summary!$K$5*(A1763-E1763)/Summary!$K$6</x:f>
        <x:v>24.640657084188913</x:v>
      </x:c>
      <x:c r="M1763" s="7" t="n">
        <x:f>MAX(0,H1763-L1763)</x:f>
        <x:v>1756.4681724845996</x:v>
      </x:c>
      <x:c r="N1763" s="7" t="n">
        <x:f>MAX(0,L1763-H1763)</x:f>
        <x:v>0</x:v>
      </x:c>
      <x:c r="O1763" s="7" t="n">
        <x:f>MAX(0,F1763+I1763-N1763)</x:f>
        <x:v>0</x:v>
      </x:c>
      <x:c r="P1763" s="7" t="n">
        <x:f>MAX(0,N1763-F1763-I1763)</x:f>
        <x:v>0</x:v>
      </x:c>
      <x:c r="Q1763" s="7" t="n">
        <x:f>MAX(0,G1763+J1763-P1763)</x:f>
        <x:v>0</x:v>
      </x:c>
      <x:c r="R1763" s="7" t="n">
        <x:f>M1763+MAX(0,K1763-MAX(0,P1763-G1763-J1763))</x:f>
        <x:v>1756.4681724845996</x:v>
      </x:c>
      <x:c r="S1763" s="7" t="n">
        <x:f>SUM(O1763,Q1763,R1763)</x:f>
        <x:v>1756.4681724845996</x:v>
      </x:c>
      <x:c r="T1763" s="14" t="n">
        <x:f>'Inventory detail'!T637</x:f>
        <x:v>0.1825</x:v>
      </x:c>
      <x:c r="U1763" s="14" t="n">
        <x:f>'Inventory detail'!U637</x:f>
        <x:v>0.17878899999999998</x:v>
      </x:c>
      <x:c r="V1763" s="9" t="n">
        <x:f>O1763*T1763</x:f>
        <x:v>0</x:v>
      </x:c>
      <x:c r="W1763" s="9" t="n">
        <x:f>Q1763*T1763</x:f>
        <x:v>0</x:v>
      </x:c>
      <x:c r="X1763" s="9" t="n">
        <x:f>R1763*T1763</x:f>
        <x:v>320.55544147843943</x:v>
      </x:c>
      <x:c r="Y1763" s="9" t="n">
        <x:f>S1763*T1763</x:f>
        <x:v>320.55544147843943</x:v>
      </x:c>
      <x:c r="Z1763" s="9" t="n">
        <x:f>IF(ISNUMBER(U1763),S1763*(U1763-T1763),"n.a.")</x:f>
        <x:v>-6.5182533880903835</x:v>
      </x:c>
      <x:c r="AA1763" s="9" t="n">
        <x:f>IF(ISNUMBER(U1763),Y1763,0)</x:f>
        <x:v>320.55544147843943</x:v>
      </x:c>
      <x:c r="AB1763" s="7" t="n">
        <x:f>MAX(0,L1763-SUM(F1763:K1763))</x:f>
        <x:v>0</x:v>
      </x:c>
    </x:row>
    <x:row r="1764" ht="22" customHeight="1">
      <x:c r="A1764" s="18" t="n">
        <x:f>Summary!D$41</x:f>
        <x:v>46357</x:v>
      </x:c>
      <x:c r="B1764" s="2" t="str">
        <x:f>'Inventory detail'!A638</x:f>
        <x:v>COIL</x:v>
      </x:c>
      <x:c r="C1764" s="2" t="str">
        <x:f>'Inventory detail'!B638</x:f>
        <x:v>30</x:v>
      </x:c>
      <x:c r="D1764" s="2" t="str">
        <x:f>'Inventory detail'!C638</x:f>
        <x:v>25BLU12-4</x:v>
      </x:c>
      <x:c r="E1764" s="10" t="n">
        <x:f>A638</x:f>
        <x:v>46327</x:v>
      </x:c>
      <x:c r="F1764" s="7" t="n">
        <x:f>O638</x:f>
        <x:v>0</x:v>
      </x:c>
      <x:c r="G1764" s="7" t="n">
        <x:f>Q638</x:f>
        <x:v>0</x:v>
      </x:c>
      <x:c r="H1764" s="7" t="n">
        <x:f>R638</x:f>
        <x:v>0</x:v>
      </x:c>
      <x:c r="I1764" s="7" t="n">
        <x:f>0</x:f>
        <x:v>0</x:v>
      </x:c>
      <x:c r="J1764" s="7" t="n">
        <x:f>0</x:f>
        <x:v>0</x:v>
      </x:c>
      <x:c r="K1764" s="7" t="n">
        <x:f>0</x:f>
        <x:v>0</x:v>
      </x:c>
      <x:c r="L1764" s="7" t="n">
        <x:f>'Inventory detail'!F638*Summary!$K$5*(A1764-E1764)/Summary!$K$6</x:f>
        <x:v>24.640657084188913</x:v>
      </x:c>
      <x:c r="M1764" s="7" t="n">
        <x:f>MAX(0,H1764-L1764)</x:f>
        <x:v>0</x:v>
      </x:c>
      <x:c r="N1764" s="7" t="n">
        <x:f>MAX(0,L1764-H1764)</x:f>
        <x:v>24.640657084188913</x:v>
      </x:c>
      <x:c r="O1764" s="7" t="n">
        <x:f>MAX(0,F1764+I1764-N1764)</x:f>
        <x:v>0</x:v>
      </x:c>
      <x:c r="P1764" s="7" t="n">
        <x:f>MAX(0,N1764-F1764-I1764)</x:f>
        <x:v>24.640657084188913</x:v>
      </x:c>
      <x:c r="Q1764" s="7" t="n">
        <x:f>MAX(0,G1764+J1764-P1764)</x:f>
        <x:v>0</x:v>
      </x:c>
      <x:c r="R1764" s="7" t="n">
        <x:f>M1764+MAX(0,K1764-MAX(0,P1764-G1764-J1764))</x:f>
        <x:v>0</x:v>
      </x:c>
      <x:c r="S1764" s="7" t="n">
        <x:f>SUM(O1764,Q1764,R1764)</x:f>
        <x:v>0</x:v>
      </x:c>
      <x:c r="T1764" s="14" t="n">
        <x:f>'Inventory detail'!T638</x:f>
        <x:v>0.1158</x:v>
      </x:c>
      <x:c r="U1764" s="14" t="str">
        <x:f>'Inventory detail'!U638</x:f>
        <x:v>n.a.</x:v>
      </x:c>
      <x:c r="V1764" s="9" t="n">
        <x:f>O1764*T1764</x:f>
        <x:v>0</x:v>
      </x:c>
      <x:c r="W1764" s="9" t="n">
        <x:f>Q1764*T1764</x:f>
        <x:v>0</x:v>
      </x:c>
      <x:c r="X1764" s="9" t="n">
        <x:f>R1764*T1764</x:f>
        <x:v>0</x:v>
      </x:c>
      <x:c r="Y1764" s="9" t="n">
        <x:f>S1764*T1764</x:f>
        <x:v>0</x:v>
      </x:c>
      <x:c r="Z1764" s="9" t="str">
        <x:f>IF(ISNUMBER(U1764),S1764*(U1764-T1764),"n.a.")</x:f>
        <x:v>n.a.</x:v>
      </x:c>
      <x:c r="AA1764" s="9" t="n">
        <x:f>IF(ISNUMBER(U1764),Y1764,0)</x:f>
        <x:v>0</x:v>
      </x:c>
      <x:c r="AB1764" s="7" t="n">
        <x:f>MAX(0,L1764-SUM(F1764:K1764))</x:f>
        <x:v>24.640657084188913</x:v>
      </x:c>
    </x:row>
    <x:row r="1765" ht="22" customHeight="1">
      <x:c r="A1765" s="18" t="n">
        <x:f>Summary!D$41</x:f>
        <x:v>46357</x:v>
      </x:c>
      <x:c r="B1765" s="2" t="str">
        <x:f>'Inventory detail'!A639</x:f>
        <x:v>COIL</x:v>
      </x:c>
      <x:c r="C1765" s="2" t="str">
        <x:f>'Inventory detail'!B639</x:f>
        <x:v>30</x:v>
      </x:c>
      <x:c r="D1765" s="2" t="str">
        <x:f>'Inventory detail'!C639</x:f>
        <x:v>30NAV12-4</x:v>
      </x:c>
      <x:c r="E1765" s="10" t="n">
        <x:f>A639</x:f>
        <x:v>46327</x:v>
      </x:c>
      <x:c r="F1765" s="7" t="n">
        <x:f>O639</x:f>
        <x:v>0</x:v>
      </x:c>
      <x:c r="G1765" s="7" t="n">
        <x:f>Q639</x:f>
        <x:v>0</x:v>
      </x:c>
      <x:c r="H1765" s="7" t="n">
        <x:f>R639</x:f>
        <x:v>581.1088295687885</x:v>
      </x:c>
      <x:c r="I1765" s="7" t="n">
        <x:f>0</x:f>
        <x:v>0</x:v>
      </x:c>
      <x:c r="J1765" s="7" t="n">
        <x:f>0</x:f>
        <x:v>0</x:v>
      </x:c>
      <x:c r="K1765" s="7" t="n">
        <x:f>0</x:f>
        <x:v>0</x:v>
      </x:c>
      <x:c r="L1765" s="7" t="n">
        <x:f>'Inventory detail'!F639*Summary!$K$5*(A1765-E1765)/Summary!$K$6</x:f>
        <x:v>24.640657084188913</x:v>
      </x:c>
      <x:c r="M1765" s="7" t="n">
        <x:f>MAX(0,H1765-L1765)</x:f>
        <x:v>556.4681724845996</x:v>
      </x:c>
      <x:c r="N1765" s="7" t="n">
        <x:f>MAX(0,L1765-H1765)</x:f>
        <x:v>0</x:v>
      </x:c>
      <x:c r="O1765" s="7" t="n">
        <x:f>MAX(0,F1765+I1765-N1765)</x:f>
        <x:v>0</x:v>
      </x:c>
      <x:c r="P1765" s="7" t="n">
        <x:f>MAX(0,N1765-F1765-I1765)</x:f>
        <x:v>0</x:v>
      </x:c>
      <x:c r="Q1765" s="7" t="n">
        <x:f>MAX(0,G1765+J1765-P1765)</x:f>
        <x:v>0</x:v>
      </x:c>
      <x:c r="R1765" s="7" t="n">
        <x:f>M1765+MAX(0,K1765-MAX(0,P1765-G1765-J1765))</x:f>
        <x:v>556.4681724845996</x:v>
      </x:c>
      <x:c r="S1765" s="7" t="n">
        <x:f>SUM(O1765,Q1765,R1765)</x:f>
        <x:v>556.4681724845996</x:v>
      </x:c>
      <x:c r="T1765" s="14" t="n">
        <x:f>'Inventory detail'!T639</x:f>
        <x:v>0.25079999999999997</x:v>
      </x:c>
      <x:c r="U1765" s="14" t="n">
        <x:f>'Inventory detail'!U639</x:f>
        <x:v>0.245752</x:v>
      </x:c>
      <x:c r="V1765" s="9" t="n">
        <x:f>O1765*T1765</x:f>
        <x:v>0</x:v>
      </x:c>
      <x:c r="W1765" s="9" t="n">
        <x:f>Q1765*T1765</x:f>
        <x:v>0</x:v>
      </x:c>
      <x:c r="X1765" s="9" t="n">
        <x:f>R1765*T1765</x:f>
        <x:v>139.56221765913756</x:v>
      </x:c>
      <x:c r="Y1765" s="9" t="n">
        <x:f>S1765*T1765</x:f>
        <x:v>139.56221765913756</x:v>
      </x:c>
      <x:c r="Z1765" s="9" t="n">
        <x:f>IF(ISNUMBER(U1765),S1765*(U1765-T1765),"n.a.")</x:f>
        <x:v>-2.8090513347022417</x:v>
      </x:c>
      <x:c r="AA1765" s="9" t="n">
        <x:f>IF(ISNUMBER(U1765),Y1765,0)</x:f>
        <x:v>139.56221765913756</x:v>
      </x:c>
      <x:c r="AB1765" s="7" t="n">
        <x:f>MAX(0,L1765-SUM(F1765:K1765))</x:f>
        <x:v>0</x:v>
      </x:c>
    </x:row>
    <x:row r="1766" ht="22" customHeight="1">
      <x:c r="A1766" s="18" t="n">
        <x:f>Summary!D$41</x:f>
        <x:v>46357</x:v>
      </x:c>
      <x:c r="B1766" s="2" t="str">
        <x:f>'Inventory detail'!A640</x:f>
        <x:v>COIL</x:v>
      </x:c>
      <x:c r="C1766" s="2" t="str">
        <x:f>'Inventory detail'!B640</x:f>
        <x:v>30</x:v>
      </x:c>
      <x:c r="D1766" s="2" t="str">
        <x:f>'Inventory detail'!C640</x:f>
        <x:v>32BLK36-4</x:v>
      </x:c>
      <x:c r="E1766" s="10" t="n">
        <x:f>A640</x:f>
        <x:v>46327</x:v>
      </x:c>
      <x:c r="F1766" s="7" t="n">
        <x:f>O640</x:f>
        <x:v>0</x:v>
      </x:c>
      <x:c r="G1766" s="7" t="n">
        <x:f>Q640</x:f>
        <x:v>0</x:v>
      </x:c>
      <x:c r="H1766" s="7" t="n">
        <x:f>R640</x:f>
        <x:v>181.1088295687885</x:v>
      </x:c>
      <x:c r="I1766" s="7" t="n">
        <x:f>0</x:f>
        <x:v>0</x:v>
      </x:c>
      <x:c r="J1766" s="7" t="n">
        <x:f>0</x:f>
        <x:v>0</x:v>
      </x:c>
      <x:c r="K1766" s="7" t="n">
        <x:f>0</x:f>
        <x:v>0</x:v>
      </x:c>
      <x:c r="L1766" s="7" t="n">
        <x:f>'Inventory detail'!F640*Summary!$K$5*(A1766-E1766)/Summary!$K$6</x:f>
        <x:v>24.640657084188913</x:v>
      </x:c>
      <x:c r="M1766" s="7" t="n">
        <x:f>MAX(0,H1766-L1766)</x:f>
        <x:v>156.4681724845996</x:v>
      </x:c>
      <x:c r="N1766" s="7" t="n">
        <x:f>MAX(0,L1766-H1766)</x:f>
        <x:v>0</x:v>
      </x:c>
      <x:c r="O1766" s="7" t="n">
        <x:f>MAX(0,F1766+I1766-N1766)</x:f>
        <x:v>0</x:v>
      </x:c>
      <x:c r="P1766" s="7" t="n">
        <x:f>MAX(0,N1766-F1766-I1766)</x:f>
        <x:v>0</x:v>
      </x:c>
      <x:c r="Q1766" s="7" t="n">
        <x:f>MAX(0,G1766+J1766-P1766)</x:f>
        <x:v>0</x:v>
      </x:c>
      <x:c r="R1766" s="7" t="n">
        <x:f>M1766+MAX(0,K1766-MAX(0,P1766-G1766-J1766))</x:f>
        <x:v>156.4681724845996</x:v>
      </x:c>
      <x:c r="S1766" s="7" t="n">
        <x:f>SUM(O1766,Q1766,R1766)</x:f>
        <x:v>156.4681724845996</x:v>
      </x:c>
      <x:c r="T1766" s="14" t="n">
        <x:f>'Inventory detail'!T640</x:f>
        <x:v>0.6029</x:v>
      </x:c>
      <x:c r="U1766" s="14" t="n">
        <x:f>'Inventory detail'!U640</x:f>
        <x:v>0.5906224999999999</x:v>
      </x:c>
      <x:c r="V1766" s="9" t="n">
        <x:f>O1766*T1766</x:f>
        <x:v>0</x:v>
      </x:c>
      <x:c r="W1766" s="9" t="n">
        <x:f>Q1766*T1766</x:f>
        <x:v>0</x:v>
      </x:c>
      <x:c r="X1766" s="9" t="n">
        <x:f>R1766*T1766</x:f>
        <x:v>94.3346611909651</x:v>
      </x:c>
      <x:c r="Y1766" s="9" t="n">
        <x:f>S1766*T1766</x:f>
        <x:v>94.3346611909651</x:v>
      </x:c>
      <x:c r="Z1766" s="9" t="n">
        <x:f>IF(ISNUMBER(U1766),S1766*(U1766-T1766),"n.a.")</x:f>
        <x:v>-1.9210379876796797</x:v>
      </x:c>
      <x:c r="AA1766" s="9" t="n">
        <x:f>IF(ISNUMBER(U1766),Y1766,0)</x:f>
        <x:v>94.3346611909651</x:v>
      </x:c>
      <x:c r="AB1766" s="7" t="n">
        <x:f>MAX(0,L1766-SUM(F1766:K1766))</x:f>
        <x:v>0</x:v>
      </x:c>
    </x:row>
    <x:row r="1767" ht="22" customHeight="1">
      <x:c r="A1767" s="18" t="n">
        <x:f>Summary!D$41</x:f>
        <x:v>46357</x:v>
      </x:c>
      <x:c r="B1767" s="2" t="str">
        <x:f>'Inventory detail'!A641</x:f>
        <x:v>COIL</x:v>
      </x:c>
      <x:c r="C1767" s="2" t="str">
        <x:f>'Inventory detail'!B641</x:f>
        <x:v>30</x:v>
      </x:c>
      <x:c r="D1767" s="2" t="str">
        <x:f>'Inventory detail'!C641</x:f>
        <x:v>6WHT36-4</x:v>
      </x:c>
      <x:c r="E1767" s="10" t="n">
        <x:f>A641</x:f>
        <x:v>46327</x:v>
      </x:c>
      <x:c r="F1767" s="7" t="n">
        <x:f>O641</x:f>
        <x:v>0</x:v>
      </x:c>
      <x:c r="G1767" s="7" t="n">
        <x:f>Q641</x:f>
        <x:v>0</x:v>
      </x:c>
      <x:c r="H1767" s="7" t="n">
        <x:f>R641</x:f>
        <x:v>481.1088295687885</x:v>
      </x:c>
      <x:c r="I1767" s="7" t="n">
        <x:f>0</x:f>
        <x:v>0</x:v>
      </x:c>
      <x:c r="J1767" s="7" t="n">
        <x:f>0</x:f>
        <x:v>0</x:v>
      </x:c>
      <x:c r="K1767" s="7" t="n">
        <x:f>0</x:f>
        <x:v>0</x:v>
      </x:c>
      <x:c r="L1767" s="7" t="n">
        <x:f>'Inventory detail'!F641*Summary!$K$5*(A1767-E1767)/Summary!$K$6</x:f>
        <x:v>24.640657084188913</x:v>
      </x:c>
      <x:c r="M1767" s="7" t="n">
        <x:f>MAX(0,H1767-L1767)</x:f>
        <x:v>456.4681724845996</x:v>
      </x:c>
      <x:c r="N1767" s="7" t="n">
        <x:f>MAX(0,L1767-H1767)</x:f>
        <x:v>0</x:v>
      </x:c>
      <x:c r="O1767" s="7" t="n">
        <x:f>MAX(0,F1767+I1767-N1767)</x:f>
        <x:v>0</x:v>
      </x:c>
      <x:c r="P1767" s="7" t="n">
        <x:f>MAX(0,N1767-F1767-I1767)</x:f>
        <x:v>0</x:v>
      </x:c>
      <x:c r="Q1767" s="7" t="n">
        <x:f>MAX(0,G1767+J1767-P1767)</x:f>
        <x:v>0</x:v>
      </x:c>
      <x:c r="R1767" s="7" t="n">
        <x:f>M1767+MAX(0,K1767-MAX(0,P1767-G1767-J1767))</x:f>
        <x:v>456.4681724845996</x:v>
      </x:c>
      <x:c r="S1767" s="7" t="n">
        <x:f>SUM(O1767,Q1767,R1767)</x:f>
        <x:v>456.4681724845996</x:v>
      </x:c>
      <x:c r="T1767" s="14" t="n">
        <x:f>'Inventory detail'!T641</x:f>
        <x:v>0.1266</x:v>
      </x:c>
      <x:c r="U1767" s="14" t="n">
        <x:f>'Inventory detail'!U641</x:f>
        <x:v>0.12398100000000001</x:v>
      </x:c>
      <x:c r="V1767" s="9" t="n">
        <x:f>O1767*T1767</x:f>
        <x:v>0</x:v>
      </x:c>
      <x:c r="W1767" s="9" t="n">
        <x:f>Q1767*T1767</x:f>
        <x:v>0</x:v>
      </x:c>
      <x:c r="X1767" s="9" t="n">
        <x:f>R1767*T1767</x:f>
        <x:v>57.78887063655031</x:v>
      </x:c>
      <x:c r="Y1767" s="9" t="n">
        <x:f>S1767*T1767</x:f>
        <x:v>57.78887063655031</x:v>
      </x:c>
      <x:c r="Z1767" s="9" t="n">
        <x:f>IF(ISNUMBER(U1767),S1767*(U1767-T1767),"n.a.")</x:f>
        <x:v>-1.1954901437371583</x:v>
      </x:c>
      <x:c r="AA1767" s="9" t="n">
        <x:f>IF(ISNUMBER(U1767),Y1767,0)</x:f>
        <x:v>57.78887063655031</x:v>
      </x:c>
      <x:c r="AB1767" s="7" t="n">
        <x:f>MAX(0,L1767-SUM(F1767:K1767))</x:f>
        <x:v>0</x:v>
      </x:c>
    </x:row>
    <x:row r="1768" ht="22" customHeight="1">
      <x:c r="A1768" s="18" t="n">
        <x:f>Summary!D$41</x:f>
        <x:v>46357</x:v>
      </x:c>
      <x:c r="B1768" s="2" t="str">
        <x:f>'Inventory detail'!A642</x:f>
        <x:v>COIL</x:v>
      </x:c>
      <x:c r="C1768" s="2" t="str">
        <x:f>'Inventory detail'!B642</x:f>
        <x:v>30</x:v>
      </x:c>
      <x:c r="D1768" s="2" t="str">
        <x:f>'Inventory detail'!C642</x:f>
        <x:v>7BLU12-4</x:v>
      </x:c>
      <x:c r="E1768" s="10" t="n">
        <x:f>A642</x:f>
        <x:v>46327</x:v>
      </x:c>
      <x:c r="F1768" s="7" t="n">
        <x:f>O642</x:f>
        <x:v>0</x:v>
      </x:c>
      <x:c r="G1768" s="7" t="n">
        <x:f>Q642</x:f>
        <x:v>0</x:v>
      </x:c>
      <x:c r="H1768" s="7" t="n">
        <x:f>R642</x:f>
        <x:v>181.1088295687885</x:v>
      </x:c>
      <x:c r="I1768" s="7" t="n">
        <x:f>0</x:f>
        <x:v>0</x:v>
      </x:c>
      <x:c r="J1768" s="7" t="n">
        <x:f>0</x:f>
        <x:v>0</x:v>
      </x:c>
      <x:c r="K1768" s="7" t="n">
        <x:f>0</x:f>
        <x:v>0</x:v>
      </x:c>
      <x:c r="L1768" s="7" t="n">
        <x:f>'Inventory detail'!F642*Summary!$K$5*(A1768-E1768)/Summary!$K$6</x:f>
        <x:v>24.640657084188913</x:v>
      </x:c>
      <x:c r="M1768" s="7" t="n">
        <x:f>MAX(0,H1768-L1768)</x:f>
        <x:v>156.4681724845996</x:v>
      </x:c>
      <x:c r="N1768" s="7" t="n">
        <x:f>MAX(0,L1768-H1768)</x:f>
        <x:v>0</x:v>
      </x:c>
      <x:c r="O1768" s="7" t="n">
        <x:f>MAX(0,F1768+I1768-N1768)</x:f>
        <x:v>0</x:v>
      </x:c>
      <x:c r="P1768" s="7" t="n">
        <x:f>MAX(0,N1768-F1768-I1768)</x:f>
        <x:v>0</x:v>
      </x:c>
      <x:c r="Q1768" s="7" t="n">
        <x:f>MAX(0,G1768+J1768-P1768)</x:f>
        <x:v>0</x:v>
      </x:c>
      <x:c r="R1768" s="7" t="n">
        <x:f>M1768+MAX(0,K1768-MAX(0,P1768-G1768-J1768))</x:f>
        <x:v>156.4681724845996</x:v>
      </x:c>
      <x:c r="S1768" s="7" t="n">
        <x:f>SUM(O1768,Q1768,R1768)</x:f>
        <x:v>156.4681724845996</x:v>
      </x:c>
      <x:c r="T1768" s="14" t="n">
        <x:f>'Inventory detail'!T642</x:f>
        <x:v>0.0392</x:v>
      </x:c>
      <x:c r="U1768" s="14" t="n">
        <x:f>'Inventory detail'!U642</x:f>
        <x:v>0.038453999999999995</x:v>
      </x:c>
      <x:c r="V1768" s="9" t="n">
        <x:f>O1768*T1768</x:f>
        <x:v>0</x:v>
      </x:c>
      <x:c r="W1768" s="9" t="n">
        <x:f>Q1768*T1768</x:f>
        <x:v>0</x:v>
      </x:c>
      <x:c r="X1768" s="9" t="n">
        <x:f>R1768*T1768</x:f>
        <x:v>6.133552361396304</x:v>
      </x:c>
      <x:c r="Y1768" s="9" t="n">
        <x:f>S1768*T1768</x:f>
        <x:v>6.133552361396304</x:v>
      </x:c>
      <x:c r="Z1768" s="9" t="n">
        <x:f>IF(ISNUMBER(U1768),S1768*(U1768-T1768),"n.a.")</x:f>
        <x:v>-0.11672525667351186</x:v>
      </x:c>
      <x:c r="AA1768" s="9" t="n">
        <x:f>IF(ISNUMBER(U1768),Y1768,0)</x:f>
        <x:v>6.133552361396304</x:v>
      </x:c>
      <x:c r="AB1768" s="7" t="n">
        <x:f>MAX(0,L1768-SUM(F1768:K1768))</x:f>
        <x:v>0</x:v>
      </x:c>
    </x:row>
    <x:row r="1769" ht="22" customHeight="1">
      <x:c r="A1769" s="18" t="n">
        <x:f>Summary!D$41</x:f>
        <x:v>46357</x:v>
      </x:c>
      <x:c r="B1769" s="2" t="str">
        <x:f>'Inventory detail'!A643</x:f>
        <x:v>COIL</x:v>
      </x:c>
      <x:c r="C1769" s="2" t="str">
        <x:f>'Inventory detail'!B643</x:f>
        <x:v>60</x:v>
      </x:c>
      <x:c r="D1769" s="2" t="str">
        <x:f>'Inventory detail'!C643</x:f>
        <x:v>30CLR12-4</x:v>
      </x:c>
      <x:c r="E1769" s="10" t="n">
        <x:f>A643</x:f>
        <x:v>46327</x:v>
      </x:c>
      <x:c r="F1769" s="7" t="n">
        <x:f>O643</x:f>
        <x:v>0</x:v>
      </x:c>
      <x:c r="G1769" s="7" t="n">
        <x:f>Q643</x:f>
        <x:v>0</x:v>
      </x:c>
      <x:c r="H1769" s="7" t="n">
        <x:f>R643</x:f>
        <x:v>1281.1088295687885</x:v>
      </x:c>
      <x:c r="I1769" s="7" t="n">
        <x:f>0</x:f>
        <x:v>0</x:v>
      </x:c>
      <x:c r="J1769" s="7" t="n">
        <x:f>0</x:f>
        <x:v>0</x:v>
      </x:c>
      <x:c r="K1769" s="7" t="n">
        <x:f>0</x:f>
        <x:v>0</x:v>
      </x:c>
      <x:c r="L1769" s="7" t="n">
        <x:f>'Inventory detail'!F643*Summary!$K$5*(A1769-E1769)/Summary!$K$6</x:f>
        <x:v>24.640657084188913</x:v>
      </x:c>
      <x:c r="M1769" s="7" t="n">
        <x:f>MAX(0,H1769-L1769)</x:f>
        <x:v>1256.4681724845996</x:v>
      </x:c>
      <x:c r="N1769" s="7" t="n">
        <x:f>MAX(0,L1769-H1769)</x:f>
        <x:v>0</x:v>
      </x:c>
      <x:c r="O1769" s="7" t="n">
        <x:f>MAX(0,F1769+I1769-N1769)</x:f>
        <x:v>0</x:v>
      </x:c>
      <x:c r="P1769" s="7" t="n">
        <x:f>MAX(0,N1769-F1769-I1769)</x:f>
        <x:v>0</x:v>
      </x:c>
      <x:c r="Q1769" s="7" t="n">
        <x:f>MAX(0,G1769+J1769-P1769)</x:f>
        <x:v>0</x:v>
      </x:c>
      <x:c r="R1769" s="7" t="n">
        <x:f>M1769+MAX(0,K1769-MAX(0,P1769-G1769-J1769))</x:f>
        <x:v>1256.4681724845996</x:v>
      </x:c>
      <x:c r="S1769" s="7" t="n">
        <x:f>SUM(O1769,Q1769,R1769)</x:f>
        <x:v>1256.4681724845996</x:v>
      </x:c>
      <x:c r="T1769" s="14" t="n">
        <x:f>'Inventory detail'!T643</x:f>
        <x:v>0.25079999999999997</x:v>
      </x:c>
      <x:c r="U1769" s="14" t="n">
        <x:f>'Inventory detail'!U643</x:f>
        <x:v>0.245752</x:v>
      </x:c>
      <x:c r="V1769" s="9" t="n">
        <x:f>O1769*T1769</x:f>
        <x:v>0</x:v>
      </x:c>
      <x:c r="W1769" s="9" t="n">
        <x:f>Q1769*T1769</x:f>
        <x:v>0</x:v>
      </x:c>
      <x:c r="X1769" s="9" t="n">
        <x:f>R1769*T1769</x:f>
        <x:v>315.1222176591375</x:v>
      </x:c>
      <x:c r="Y1769" s="9" t="n">
        <x:f>S1769*T1769</x:f>
        <x:v>315.1222176591375</x:v>
      </x:c>
      <x:c r="Z1769" s="9" t="n">
        <x:f>IF(ISNUMBER(U1769),S1769*(U1769-T1769),"n.a.")</x:f>
        <x:v>-6.34265133470222</x:v>
      </x:c>
      <x:c r="AA1769" s="9" t="n">
        <x:f>IF(ISNUMBER(U1769),Y1769,0)</x:f>
        <x:v>315.1222176591375</x:v>
      </x:c>
      <x:c r="AB1769" s="7" t="n">
        <x:f>MAX(0,L1769-SUM(F1769:K1769))</x:f>
        <x:v>0</x:v>
      </x:c>
    </x:row>
    <x:row r="1770" ht="22" customHeight="1">
      <x:c r="A1770" s="18" t="n">
        <x:f>Summary!D$41</x:f>
        <x:v>46357</x:v>
      </x:c>
      <x:c r="B1770" s="2" t="str">
        <x:f>'Inventory detail'!A644</x:f>
        <x:v>POUC</x:v>
      </x:c>
      <x:c r="C1770" s="2" t="str">
        <x:f>'Inventory detail'!B644</x:f>
        <x:v>30</x:v>
      </x:c>
      <x:c r="D1770" s="2" t="str">
        <x:f>'Inventory detail'!C644</x:f>
        <x:v>LUGWO7</x:v>
      </x:c>
      <x:c r="E1770" s="10" t="n">
        <x:f>A644</x:f>
        <x:v>46327</x:v>
      </x:c>
      <x:c r="F1770" s="7" t="n">
        <x:f>O644</x:f>
        <x:v>0</x:v>
      </x:c>
      <x:c r="G1770" s="7" t="n">
        <x:f>Q644</x:f>
        <x:v>0</x:v>
      </x:c>
      <x:c r="H1770" s="7" t="n">
        <x:f>R644</x:f>
        <x:v>3281.1088295687887</x:v>
      </x:c>
      <x:c r="I1770" s="7" t="n">
        <x:f>0</x:f>
        <x:v>0</x:v>
      </x:c>
      <x:c r="J1770" s="7" t="n">
        <x:f>0</x:f>
        <x:v>0</x:v>
      </x:c>
      <x:c r="K1770" s="7" t="n">
        <x:f>0</x:f>
        <x:v>0</x:v>
      </x:c>
      <x:c r="L1770" s="7" t="n">
        <x:f>'Inventory detail'!F644*Summary!$K$5*(A1770-E1770)/Summary!$K$6</x:f>
        <x:v>24.640657084188913</x:v>
      </x:c>
      <x:c r="M1770" s="7" t="n">
        <x:f>MAX(0,H1770-L1770)</x:f>
        <x:v>3256.4681724845996</x:v>
      </x:c>
      <x:c r="N1770" s="7" t="n">
        <x:f>MAX(0,L1770-H1770)</x:f>
        <x:v>0</x:v>
      </x:c>
      <x:c r="O1770" s="7" t="n">
        <x:f>MAX(0,F1770+I1770-N1770)</x:f>
        <x:v>0</x:v>
      </x:c>
      <x:c r="P1770" s="7" t="n">
        <x:f>MAX(0,N1770-F1770-I1770)</x:f>
        <x:v>0</x:v>
      </x:c>
      <x:c r="Q1770" s="7" t="n">
        <x:f>MAX(0,G1770+J1770-P1770)</x:f>
        <x:v>0</x:v>
      </x:c>
      <x:c r="R1770" s="7" t="n">
        <x:f>M1770+MAX(0,K1770-MAX(0,P1770-G1770-J1770))</x:f>
        <x:v>3256.4681724845996</x:v>
      </x:c>
      <x:c r="S1770" s="7" t="n">
        <x:f>SUM(O1770,Q1770,R1770)</x:f>
        <x:v>3256.4681724845996</x:v>
      </x:c>
      <x:c r="T1770" s="14" t="n">
        <x:f>'Inventory detail'!T644</x:f>
        <x:v>0.0109</x:v>
      </x:c>
      <x:c r="U1770" s="14" t="n">
        <x:f>'Inventory detail'!U644</x:f>
        <x:v>0.01188</x:v>
      </x:c>
      <x:c r="V1770" s="9" t="n">
        <x:f>O1770*T1770</x:f>
        <x:v>0</x:v>
      </x:c>
      <x:c r="W1770" s="9" t="n">
        <x:f>Q1770*T1770</x:f>
        <x:v>0</x:v>
      </x:c>
      <x:c r="X1770" s="9" t="n">
        <x:f>R1770*T1770</x:f>
        <x:v>35.49550308008214</x:v>
      </x:c>
      <x:c r="Y1770" s="9" t="n">
        <x:f>S1770*T1770</x:f>
        <x:v>35.49550308008214</x:v>
      </x:c>
      <x:c r="Z1770" s="9" t="n">
        <x:f>IF(ISNUMBER(U1770),S1770*(U1770-T1770),"n.a.")</x:f>
        <x:v>3.1913388090349075</x:v>
      </x:c>
      <x:c r="AA1770" s="9" t="n">
        <x:f>IF(ISNUMBER(U1770),Y1770,0)</x:f>
        <x:v>35.49550308008214</x:v>
      </x:c>
      <x:c r="AB1770" s="7" t="n">
        <x:f>MAX(0,L1770-SUM(F1770:K1770))</x:f>
        <x:v>0</x:v>
      </x:c>
    </x:row>
    <x:row r="1771" ht="22" customHeight="1">
      <x:c r="A1771" s="18" t="n">
        <x:f>Summary!D$41</x:f>
        <x:v>46357</x:v>
      </x:c>
      <x:c r="B1771" s="2" t="str">
        <x:f>'Inventory detail'!A645</x:f>
        <x:v>POUC</x:v>
      </x:c>
      <x:c r="C1771" s="2" t="str">
        <x:f>'Inventory detail'!B645</x:f>
        <x:v>30</x:v>
      </x:c>
      <x:c r="D1771" s="2" t="str">
        <x:f>'Inventory detail'!C645</x:f>
        <x:v>MIL7</x:v>
      </x:c>
      <x:c r="E1771" s="10" t="n">
        <x:f>A645</x:f>
        <x:v>46327</x:v>
      </x:c>
      <x:c r="F1771" s="7" t="n">
        <x:f>O645</x:f>
        <x:v>0</x:v>
      </x:c>
      <x:c r="G1771" s="7" t="n">
        <x:f>Q645</x:f>
        <x:v>0</x:v>
      </x:c>
      <x:c r="H1771" s="7" t="n">
        <x:f>R645</x:f>
        <x:v>3681.1088295687887</x:v>
      </x:c>
      <x:c r="I1771" s="7" t="n">
        <x:f>0</x:f>
        <x:v>0</x:v>
      </x:c>
      <x:c r="J1771" s="7" t="n">
        <x:f>0</x:f>
        <x:v>0</x:v>
      </x:c>
      <x:c r="K1771" s="7" t="n">
        <x:f>0</x:f>
        <x:v>0</x:v>
      </x:c>
      <x:c r="L1771" s="7" t="n">
        <x:f>'Inventory detail'!F645*Summary!$K$5*(A1771-E1771)/Summary!$K$6</x:f>
        <x:v>24.640657084188913</x:v>
      </x:c>
      <x:c r="M1771" s="7" t="n">
        <x:f>MAX(0,H1771-L1771)</x:f>
        <x:v>3656.4681724845996</x:v>
      </x:c>
      <x:c r="N1771" s="7" t="n">
        <x:f>MAX(0,L1771-H1771)</x:f>
        <x:v>0</x:v>
      </x:c>
      <x:c r="O1771" s="7" t="n">
        <x:f>MAX(0,F1771+I1771-N1771)</x:f>
        <x:v>0</x:v>
      </x:c>
      <x:c r="P1771" s="7" t="n">
        <x:f>MAX(0,N1771-F1771-I1771)</x:f>
        <x:v>0</x:v>
      </x:c>
      <x:c r="Q1771" s="7" t="n">
        <x:f>MAX(0,G1771+J1771-P1771)</x:f>
        <x:v>0</x:v>
      </x:c>
      <x:c r="R1771" s="7" t="n">
        <x:f>M1771+MAX(0,K1771-MAX(0,P1771-G1771-J1771))</x:f>
        <x:v>3656.4681724845996</x:v>
      </x:c>
      <x:c r="S1771" s="7" t="n">
        <x:f>SUM(O1771,Q1771,R1771)</x:f>
        <x:v>3656.4681724845996</x:v>
      </x:c>
      <x:c r="T1771" s="14" t="n">
        <x:f>'Inventory detail'!T645</x:f>
        <x:v>0.0106</x:v>
      </x:c>
      <x:c r="U1771" s="14" t="n">
        <x:f>'Inventory detail'!U645</x:f>
        <x:v>0.011715</x:v>
      </x:c>
      <x:c r="V1771" s="9" t="n">
        <x:f>O1771*T1771</x:f>
        <x:v>0</x:v>
      </x:c>
      <x:c r="W1771" s="9" t="n">
        <x:f>Q1771*T1771</x:f>
        <x:v>0</x:v>
      </x:c>
      <x:c r="X1771" s="9" t="n">
        <x:f>R1771*T1771</x:f>
        <x:v>38.758562628336755</x:v>
      </x:c>
      <x:c r="Y1771" s="9" t="n">
        <x:f>S1771*T1771</x:f>
        <x:v>38.758562628336755</x:v>
      </x:c>
      <x:c r="Z1771" s="9" t="n">
        <x:f>IF(ISNUMBER(U1771),S1771*(U1771-T1771),"n.a.")</x:f>
        <x:v>4.076962012320327</x:v>
      </x:c>
      <x:c r="AA1771" s="9" t="n">
        <x:f>IF(ISNUMBER(U1771),Y1771,0)</x:f>
        <x:v>38.758562628336755</x:v>
      </x:c>
      <x:c r="AB1771" s="7" t="n">
        <x:f>MAX(0,L1771-SUM(F1771:K1771))</x:f>
        <x:v>0</x:v>
      </x:c>
    </x:row>
    <x:row r="1772" ht="22" customHeight="1">
      <x:c r="A1772" s="18" t="n">
        <x:f>Summary!D$41</x:f>
        <x:v>46357</x:v>
      </x:c>
      <x:c r="B1772" s="2" t="str">
        <x:f>'Inventory detail'!A646</x:f>
        <x:v>POUC</x:v>
      </x:c>
      <x:c r="C1772" s="2" t="str">
        <x:f>'Inventory detail'!B646</x:f>
        <x:v>30</x:v>
      </x:c>
      <x:c r="D1772" s="2" t="str">
        <x:f>'Inventory detail'!C646</x:f>
        <x:v>MLEG3</x:v>
      </x:c>
      <x:c r="E1772" s="10" t="n">
        <x:f>A646</x:f>
        <x:v>46327</x:v>
      </x:c>
      <x:c r="F1772" s="7" t="n">
        <x:f>O646</x:f>
        <x:v>0</x:v>
      </x:c>
      <x:c r="G1772" s="7" t="n">
        <x:f>Q646</x:f>
        <x:v>0</x:v>
      </x:c>
      <x:c r="H1772" s="7" t="n">
        <x:f>R646</x:f>
        <x:v>281.1088295687885</x:v>
      </x:c>
      <x:c r="I1772" s="7" t="n">
        <x:f>SUMIFS('PO detail'!$W$1681:$W$1681,'PO detail'!$V$1681:$V$1681,"&gt;="&amp;E1772,'PO detail'!$V$1681:$V$1681,"&lt;"&amp;A1772)</x:f>
        <x:v>0</x:v>
      </x:c>
      <x:c r="J1772" s="7" t="n">
        <x:f>SUMIFS('PO detail'!$X$1681:$X$1681,'PO detail'!$V$1681:$V$1681,"&gt;="&amp;E1772,'PO detail'!$V$1681:$V$1681,"&lt;"&amp;A1772)</x:f>
        <x:v>2000</x:v>
      </x:c>
      <x:c r="K1772" s="7" t="n">
        <x:f>SUMIFS('PO detail'!$Y$1681:$Y$1681,'PO detail'!$V$1681:$V$1681,"&gt;="&amp;E1772,'PO detail'!$V$1681:$V$1681,"&lt;"&amp;A1772)</x:f>
        <x:v>0</x:v>
      </x:c>
      <x:c r="L1772" s="7" t="n">
        <x:f>'Inventory detail'!F646*Summary!$K$5*(A1772-E1772)/Summary!$K$6</x:f>
        <x:v>24.640657084188913</x:v>
      </x:c>
      <x:c r="M1772" s="7" t="n">
        <x:f>MAX(0,H1772-L1772)</x:f>
        <x:v>256.4681724845996</x:v>
      </x:c>
      <x:c r="N1772" s="7" t="n">
        <x:f>MAX(0,L1772-H1772)</x:f>
        <x:v>0</x:v>
      </x:c>
      <x:c r="O1772" s="7" t="n">
        <x:f>MAX(0,F1772+I1772-N1772)</x:f>
        <x:v>0</x:v>
      </x:c>
      <x:c r="P1772" s="7" t="n">
        <x:f>MAX(0,N1772-F1772-I1772)</x:f>
        <x:v>0</x:v>
      </x:c>
      <x:c r="Q1772" s="7" t="n">
        <x:f>MAX(0,G1772+J1772-P1772)</x:f>
        <x:v>2000</x:v>
      </x:c>
      <x:c r="R1772" s="7" t="n">
        <x:f>M1772+MAX(0,K1772-MAX(0,P1772-G1772-J1772))</x:f>
        <x:v>256.4681724845996</x:v>
      </x:c>
      <x:c r="S1772" s="7" t="n">
        <x:f>SUM(O1772,Q1772,R1772)</x:f>
        <x:v>2256.4681724845996</x:v>
      </x:c>
      <x:c r="T1772" s="14" t="n">
        <x:f>'Inventory detail'!T646</x:f>
        <x:v>0.1051</x:v>
      </x:c>
      <x:c r="U1772" s="14" t="n">
        <x:f>'Inventory detail'!U646</x:f>
        <x:v>0.154605</x:v>
      </x:c>
      <x:c r="V1772" s="9" t="n">
        <x:f>O1772*T1772</x:f>
        <x:v>0</x:v>
      </x:c>
      <x:c r="W1772" s="9" t="n">
        <x:f>Q1772*T1772</x:f>
        <x:v>210.2</x:v>
      </x:c>
      <x:c r="X1772" s="9" t="n">
        <x:f>R1772*T1772</x:f>
        <x:v>26.95480492813142</x:v>
      </x:c>
      <x:c r="Y1772" s="9" t="n">
        <x:f>S1772*T1772</x:f>
        <x:v>237.1548049281314</x:v>
      </x:c>
      <x:c r="Z1772" s="9" t="n">
        <x:f>IF(ISNUMBER(U1772),S1772*(U1772-T1772),"n.a.")</x:f>
        <x:v>111.70645687885009</x:v>
      </x:c>
      <x:c r="AA1772" s="9" t="n">
        <x:f>IF(ISNUMBER(U1772),Y1772,0)</x:f>
        <x:v>237.1548049281314</x:v>
      </x:c>
      <x:c r="AB1772" s="7" t="n">
        <x:f>MAX(0,L1772-SUM(F1772:K1772))</x:f>
        <x:v>0</x:v>
      </x:c>
    </x:row>
    <x:row r="1773" ht="22" customHeight="1">
      <x:c r="A1773" s="18" t="n">
        <x:f>Summary!D$41</x:f>
        <x:v>46357</x:v>
      </x:c>
      <x:c r="B1773" s="2" t="str">
        <x:f>'Inventory detail'!A647</x:f>
        <x:v>WIRE</x:v>
      </x:c>
      <x:c r="C1773" s="2" t="str">
        <x:f>'Inventory detail'!B647</x:f>
        <x:v>60</x:v>
      </x:c>
      <x:c r="D1773" s="2" t="str">
        <x:f>'Inventory detail'!C647</x:f>
        <x:v>DL716RED</x:v>
      </x:c>
      <x:c r="E1773" s="10" t="n">
        <x:f>A647</x:f>
        <x:v>46327</x:v>
      </x:c>
      <x:c r="F1773" s="7" t="n">
        <x:f>O647</x:f>
        <x:v>0</x:v>
      </x:c>
      <x:c r="G1773" s="7" t="n">
        <x:f>Q647</x:f>
        <x:v>0</x:v>
      </x:c>
      <x:c r="H1773" s="7" t="n">
        <x:f>R647</x:f>
        <x:v>481.1088295687885</x:v>
      </x:c>
      <x:c r="I1773" s="7" t="n">
        <x:f>0</x:f>
        <x:v>0</x:v>
      </x:c>
      <x:c r="J1773" s="7" t="n">
        <x:f>0</x:f>
        <x:v>0</x:v>
      </x:c>
      <x:c r="K1773" s="7" t="n">
        <x:f>0</x:f>
        <x:v>0</x:v>
      </x:c>
      <x:c r="L1773" s="7" t="n">
        <x:f>'Inventory detail'!F647*Summary!$K$5*(A1773-E1773)/Summary!$K$6</x:f>
        <x:v>24.640657084188913</x:v>
      </x:c>
      <x:c r="M1773" s="7" t="n">
        <x:f>MAX(0,H1773-L1773)</x:f>
        <x:v>456.4681724845996</x:v>
      </x:c>
      <x:c r="N1773" s="7" t="n">
        <x:f>MAX(0,L1773-H1773)</x:f>
        <x:v>0</x:v>
      </x:c>
      <x:c r="O1773" s="7" t="n">
        <x:f>MAX(0,F1773+I1773-N1773)</x:f>
        <x:v>0</x:v>
      </x:c>
      <x:c r="P1773" s="7" t="n">
        <x:f>MAX(0,N1773-F1773-I1773)</x:f>
        <x:v>0</x:v>
      </x:c>
      <x:c r="Q1773" s="7" t="n">
        <x:f>MAX(0,G1773+J1773-P1773)</x:f>
        <x:v>0</x:v>
      </x:c>
      <x:c r="R1773" s="7" t="n">
        <x:f>M1773+MAX(0,K1773-MAX(0,P1773-G1773-J1773))</x:f>
        <x:v>456.4681724845996</x:v>
      </x:c>
      <x:c r="S1773" s="7" t="n">
        <x:f>SUM(O1773,Q1773,R1773)</x:f>
        <x:v>456.4681724845996</x:v>
      </x:c>
      <x:c r="T1773" s="14" t="n">
        <x:f>'Inventory detail'!T647</x:f>
        <x:v>0.051399999999999994</x:v>
      </x:c>
      <x:c r="U1773" s="14" t="n">
        <x:f>'Inventory detail'!U647</x:f>
        <x:v>0.051399999999999994</x:v>
      </x:c>
      <x:c r="V1773" s="9" t="n">
        <x:f>O1773*T1773</x:f>
        <x:v>0</x:v>
      </x:c>
      <x:c r="W1773" s="9" t="n">
        <x:f>Q1773*T1773</x:f>
        <x:v>0</x:v>
      </x:c>
      <x:c r="X1773" s="9" t="n">
        <x:f>R1773*T1773</x:f>
        <x:v>23.462464065708417</x:v>
      </x:c>
      <x:c r="Y1773" s="9" t="n">
        <x:f>S1773*T1773</x:f>
        <x:v>23.462464065708417</x:v>
      </x:c>
      <x:c r="Z1773" s="9" t="n">
        <x:f>IF(ISNUMBER(U1773),S1773*(U1773-T1773),"n.a.")</x:f>
        <x:v>0</x:v>
      </x:c>
      <x:c r="AA1773" s="9" t="n">
        <x:f>IF(ISNUMBER(U1773),Y1773,0)</x:f>
        <x:v>23.462464065708417</x:v>
      </x:c>
      <x:c r="AB1773" s="7" t="n">
        <x:f>MAX(0,L1773-SUM(F1773:K1773))</x:f>
        <x:v>0</x:v>
      </x:c>
    </x:row>
    <x:row r="1774" ht="22" customHeight="1">
      <x:c r="A1774" s="18" t="n">
        <x:f>Summary!D$41</x:f>
        <x:v>46357</x:v>
      </x:c>
      <x:c r="B1774" s="2" t="str">
        <x:f>'Inventory detail'!A648</x:f>
        <x:v>POUC</x:v>
      </x:c>
      <x:c r="C1774" s="2" t="str">
        <x:f>'Inventory detail'!B648</x:f>
        <x:v>10</x:v>
      </x:c>
      <x:c r="D1774" s="2" t="str">
        <x:f>'Inventory detail'!C648</x:f>
        <x:v>MP1114G</x:v>
      </x:c>
      <x:c r="E1774" s="10" t="n">
        <x:f>A648</x:f>
        <x:v>46327</x:v>
      </x:c>
      <x:c r="F1774" s="7" t="n">
        <x:f>O648</x:f>
        <x:v>0</x:v>
      </x:c>
      <x:c r="G1774" s="7" t="n">
        <x:f>Q648</x:f>
        <x:v>0</x:v>
      </x:c>
      <x:c r="H1774" s="7" t="n">
        <x:f>R648</x:f>
        <x:v>157.13141683778235</x:v>
      </x:c>
      <x:c r="I1774" s="7" t="n">
        <x:f>SUMIFS('PO detail'!$W$1574:$W$1574,'PO detail'!$V$1574:$V$1574,"&gt;="&amp;E1774,'PO detail'!$V$1574:$V$1574,"&lt;"&amp;A1774)</x:f>
        <x:v>0</x:v>
      </x:c>
      <x:c r="J1774" s="7" t="n">
        <x:f>SUMIFS('PO detail'!$X$1574:$X$1574,'PO detail'!$V$1574:$V$1574,"&gt;="&amp;E1774,'PO detail'!$V$1574:$V$1574,"&lt;"&amp;A1774)</x:f>
        <x:v>0</x:v>
      </x:c>
      <x:c r="K1774" s="7" t="n">
        <x:f>SUMIFS('PO detail'!$Y$1574:$Y$1574,'PO detail'!$V$1574:$V$1574,"&gt;="&amp;E1774,'PO detail'!$V$1574:$V$1574,"&lt;"&amp;A1774)</x:f>
        <x:v>0</x:v>
      </x:c>
      <x:c r="L1774" s="7" t="n">
        <x:f>'Inventory detail'!F648*Summary!$K$5*(A1774-E1774)/Summary!$K$6</x:f>
        <x:v>20.698151950718685</x:v>
      </x:c>
      <x:c r="M1774" s="7" t="n">
        <x:f>MAX(0,H1774-L1774)</x:f>
        <x:v>136.43326488706367</x:v>
      </x:c>
      <x:c r="N1774" s="7" t="n">
        <x:f>MAX(0,L1774-H1774)</x:f>
        <x:v>0</x:v>
      </x:c>
      <x:c r="O1774" s="7" t="n">
        <x:f>MAX(0,F1774+I1774-N1774)</x:f>
        <x:v>0</x:v>
      </x:c>
      <x:c r="P1774" s="7" t="n">
        <x:f>MAX(0,N1774-F1774-I1774)</x:f>
        <x:v>0</x:v>
      </x:c>
      <x:c r="Q1774" s="7" t="n">
        <x:f>MAX(0,G1774+J1774-P1774)</x:f>
        <x:v>0</x:v>
      </x:c>
      <x:c r="R1774" s="7" t="n">
        <x:f>M1774+MAX(0,K1774-MAX(0,P1774-G1774-J1774))</x:f>
        <x:v>136.43326488706367</x:v>
      </x:c>
      <x:c r="S1774" s="7" t="n">
        <x:f>SUM(O1774,Q1774,R1774)</x:f>
        <x:v>136.43326488706367</x:v>
      </x:c>
      <x:c r="T1774" s="14" t="n">
        <x:f>'Inventory detail'!T648</x:f>
        <x:v>13.3</x:v>
      </x:c>
      <x:c r="U1774" s="14" t="str">
        <x:f>'Inventory detail'!U648</x:f>
        <x:v>n.a.</x:v>
      </x:c>
      <x:c r="V1774" s="9" t="n">
        <x:f>O1774*T1774</x:f>
        <x:v>0</x:v>
      </x:c>
      <x:c r="W1774" s="9" t="n">
        <x:f>Q1774*T1774</x:f>
        <x:v>0</x:v>
      </x:c>
      <x:c r="X1774" s="9" t="n">
        <x:f>R1774*T1774</x:f>
        <x:v>1814.562422997947</x:v>
      </x:c>
      <x:c r="Y1774" s="9" t="n">
        <x:f>S1774*T1774</x:f>
        <x:v>1814.562422997947</x:v>
      </x:c>
      <x:c r="Z1774" s="9" t="str">
        <x:f>IF(ISNUMBER(U1774),S1774*(U1774-T1774),"n.a.")</x:f>
        <x:v>n.a.</x:v>
      </x:c>
      <x:c r="AA1774" s="9" t="n">
        <x:f>IF(ISNUMBER(U1774),Y1774,0)</x:f>
        <x:v>0</x:v>
      </x:c>
      <x:c r="AB1774" s="7" t="n">
        <x:f>MAX(0,L1774-SUM(F1774:K1774))</x:f>
        <x:v>0</x:v>
      </x:c>
    </x:row>
    <x:row r="1775" ht="22" customHeight="1">
      <x:c r="A1775" s="18" t="n">
        <x:f>Summary!D$41</x:f>
        <x:v>46357</x:v>
      </x:c>
      <x:c r="B1775" s="2" t="str">
        <x:f>'Inventory detail'!A649</x:f>
        <x:v>COIL</x:v>
      </x:c>
      <x:c r="C1775" s="2" t="str">
        <x:f>'Inventory detail'!B649</x:f>
        <x:v>10</x:v>
      </x:c>
      <x:c r="D1775" s="2" t="str">
        <x:f>'Inventory detail'!C649</x:f>
        <x:v>25RED12-4</x:v>
      </x:c>
      <x:c r="E1775" s="10" t="n">
        <x:f>A649</x:f>
        <x:v>46327</x:v>
      </x:c>
      <x:c r="F1775" s="7" t="n">
        <x:f>O649</x:f>
        <x:v>0</x:v>
      </x:c>
      <x:c r="G1775" s="7" t="n">
        <x:f>Q649</x:f>
        <x:v>0</x:v>
      </x:c>
      <x:c r="H1775" s="7" t="n">
        <x:f>R649</x:f>
        <x:v>0</x:v>
      </x:c>
      <x:c r="I1775" s="7" t="n">
        <x:f>0</x:f>
        <x:v>0</x:v>
      </x:c>
      <x:c r="J1775" s="7" t="n">
        <x:f>0</x:f>
        <x:v>0</x:v>
      </x:c>
      <x:c r="K1775" s="7" t="n">
        <x:f>0</x:f>
        <x:v>0</x:v>
      </x:c>
      <x:c r="L1775" s="7" t="n">
        <x:f>'Inventory detail'!F649*Summary!$K$5*(A1775-E1775)/Summary!$K$6</x:f>
        <x:v>16.430390143737167</x:v>
      </x:c>
      <x:c r="M1775" s="7" t="n">
        <x:f>MAX(0,H1775-L1775)</x:f>
        <x:v>0</x:v>
      </x:c>
      <x:c r="N1775" s="7" t="n">
        <x:f>MAX(0,L1775-H1775)</x:f>
        <x:v>16.430390143737167</x:v>
      </x:c>
      <x:c r="O1775" s="7" t="n">
        <x:f>MAX(0,F1775+I1775-N1775)</x:f>
        <x:v>0</x:v>
      </x:c>
      <x:c r="P1775" s="7" t="n">
        <x:f>MAX(0,N1775-F1775-I1775)</x:f>
        <x:v>16.430390143737167</x:v>
      </x:c>
      <x:c r="Q1775" s="7" t="n">
        <x:f>MAX(0,G1775+J1775-P1775)</x:f>
        <x:v>0</x:v>
      </x:c>
      <x:c r="R1775" s="7" t="n">
        <x:f>M1775+MAX(0,K1775-MAX(0,P1775-G1775-J1775))</x:f>
        <x:v>0</x:v>
      </x:c>
      <x:c r="S1775" s="7" t="n">
        <x:f>SUM(O1775,Q1775,R1775)</x:f>
        <x:v>0</x:v>
      </x:c>
      <x:c r="T1775" s="14" t="n">
        <x:f>'Inventory detail'!T649</x:f>
        <x:v>0.1158</x:v>
      </x:c>
      <x:c r="U1775" s="14" t="str">
        <x:f>'Inventory detail'!U649</x:f>
        <x:v>n.a.</x:v>
      </x:c>
      <x:c r="V1775" s="9" t="n">
        <x:f>O1775*T1775</x:f>
        <x:v>0</x:v>
      </x:c>
      <x:c r="W1775" s="9" t="n">
        <x:f>Q1775*T1775</x:f>
        <x:v>0</x:v>
      </x:c>
      <x:c r="X1775" s="9" t="n">
        <x:f>R1775*T1775</x:f>
        <x:v>0</x:v>
      </x:c>
      <x:c r="Y1775" s="9" t="n">
        <x:f>S1775*T1775</x:f>
        <x:v>0</x:v>
      </x:c>
      <x:c r="Z1775" s="9" t="str">
        <x:f>IF(ISNUMBER(U1775),S1775*(U1775-T1775),"n.a.")</x:f>
        <x:v>n.a.</x:v>
      </x:c>
      <x:c r="AA1775" s="9" t="n">
        <x:f>IF(ISNUMBER(U1775),Y1775,0)</x:f>
        <x:v>0</x:v>
      </x:c>
      <x:c r="AB1775" s="7" t="n">
        <x:f>MAX(0,L1775-SUM(F1775:K1775))</x:f>
        <x:v>16.430390143737167</x:v>
      </x:c>
    </x:row>
    <x:row r="1776" ht="22" customHeight="1">
      <x:c r="A1776" s="18" t="n">
        <x:f>Summary!D$41</x:f>
        <x:v>46357</x:v>
      </x:c>
      <x:c r="B1776" s="2" t="str">
        <x:f>'Inventory detail'!A650</x:f>
        <x:v>COIL</x:v>
      </x:c>
      <x:c r="C1776" s="2" t="str">
        <x:f>'Inventory detail'!B650</x:f>
        <x:v>10</x:v>
      </x:c>
      <x:c r="D1776" s="2" t="str">
        <x:f>'Inventory detail'!C650</x:f>
        <x:v>28CLR12-4</x:v>
      </x:c>
      <x:c r="E1776" s="10" t="n">
        <x:f>A650</x:f>
        <x:v>46327</x:v>
      </x:c>
      <x:c r="F1776" s="7" t="n">
        <x:f>O650</x:f>
        <x:v>1200</x:v>
      </x:c>
      <x:c r="G1776" s="7" t="n">
        <x:f>Q650</x:f>
        <x:v>0</x:v>
      </x:c>
      <x:c r="H1776" s="7" t="n">
        <x:f>R650</x:f>
        <x:v>287.4033675564682</x:v>
      </x:c>
      <x:c r="I1776" s="7" t="n">
        <x:f>SUMIFS('PO detail'!$W$369:$W$369,'PO detail'!$V$369:$V$369,"&gt;="&amp;E1776,'PO detail'!$V$369:$V$369,"&lt;"&amp;A1776)</x:f>
        <x:v>0</x:v>
      </x:c>
      <x:c r="J1776" s="7" t="n">
        <x:f>SUMIFS('PO detail'!$X$369:$X$369,'PO detail'!$V$369:$V$369,"&gt;="&amp;E1776,'PO detail'!$V$369:$V$369,"&lt;"&amp;A1776)</x:f>
        <x:v>0</x:v>
      </x:c>
      <x:c r="K1776" s="7" t="n">
        <x:f>SUMIFS('PO detail'!$Y$369:$Y$369,'PO detail'!$V$369:$V$369,"&gt;="&amp;E1776,'PO detail'!$V$369:$V$369,"&lt;"&amp;A1776)</x:f>
        <x:v>0</x:v>
      </x:c>
      <x:c r="L1776" s="7" t="n">
        <x:f>'Inventory detail'!F650*Summary!$K$5*(A1776-E1776)/Summary!$K$6</x:f>
        <x:v>16.430390143737167</x:v>
      </x:c>
      <x:c r="M1776" s="7" t="n">
        <x:f>MAX(0,H1776-L1776)</x:f>
        <x:v>270.97297741273104</x:v>
      </x:c>
      <x:c r="N1776" s="7" t="n">
        <x:f>MAX(0,L1776-H1776)</x:f>
        <x:v>0</x:v>
      </x:c>
      <x:c r="O1776" s="7" t="n">
        <x:f>MAX(0,F1776+I1776-N1776)</x:f>
        <x:v>1200</x:v>
      </x:c>
      <x:c r="P1776" s="7" t="n">
        <x:f>MAX(0,N1776-F1776-I1776)</x:f>
        <x:v>0</x:v>
      </x:c>
      <x:c r="Q1776" s="7" t="n">
        <x:f>MAX(0,G1776+J1776-P1776)</x:f>
        <x:v>0</x:v>
      </x:c>
      <x:c r="R1776" s="7" t="n">
        <x:f>M1776+MAX(0,K1776-MAX(0,P1776-G1776-J1776))</x:f>
        <x:v>270.97297741273104</x:v>
      </x:c>
      <x:c r="S1776" s="7" t="n">
        <x:f>SUM(O1776,Q1776,R1776)</x:f>
        <x:v>1470.972977412731</x:v>
      </x:c>
      <x:c r="T1776" s="14" t="n">
        <x:f>'Inventory detail'!T650</x:f>
        <x:v>0.2327</x:v>
      </x:c>
      <x:c r="U1776" s="14" t="n">
        <x:f>'Inventory detail'!U650</x:f>
        <x:v>0.22796149999999998</x:v>
      </x:c>
      <x:c r="V1776" s="9" t="n">
        <x:f>O1776*T1776</x:f>
        <x:v>279.24</x:v>
      </x:c>
      <x:c r="W1776" s="9" t="n">
        <x:f>Q1776*T1776</x:f>
        <x:v>0</x:v>
      </x:c>
      <x:c r="X1776" s="9" t="n">
        <x:f>R1776*T1776</x:f>
        <x:v>63.05541184394251</x:v>
      </x:c>
      <x:c r="Y1776" s="9" t="n">
        <x:f>S1776*T1776</x:f>
        <x:v>342.29541184394253</x:v>
      </x:c>
      <x:c r="Z1776" s="9" t="n">
        <x:f>IF(ISNUMBER(U1776),S1776*(U1776-T1776),"n.a.")</x:f>
        <x:v>-6.970205453470236</x:v>
      </x:c>
      <x:c r="AA1776" s="9" t="n">
        <x:f>IF(ISNUMBER(U1776),Y1776,0)</x:f>
        <x:v>342.29541184394253</x:v>
      </x:c>
      <x:c r="AB1776" s="7" t="n">
        <x:f>MAX(0,L1776-SUM(F1776:K1776))</x:f>
        <x:v>0</x:v>
      </x:c>
    </x:row>
    <x:row r="1777" ht="22" customHeight="1">
      <x:c r="A1777" s="18" t="n">
        <x:f>Summary!D$41</x:f>
        <x:v>46357</x:v>
      </x:c>
      <x:c r="B1777" s="2" t="str">
        <x:f>'Inventory detail'!A651</x:f>
        <x:v>COIL</x:v>
      </x:c>
      <x:c r="C1777" s="2" t="str">
        <x:f>'Inventory detail'!B651</x:f>
        <x:v>10</x:v>
      </x:c>
      <x:c r="D1777" s="2" t="str">
        <x:f>'Inventory detail'!C651</x:f>
        <x:v>28FG12-4</x:v>
      </x:c>
      <x:c r="E1777" s="10" t="n">
        <x:f>A651</x:f>
        <x:v>46327</x:v>
      </x:c>
      <x:c r="F1777" s="7" t="n">
        <x:f>O651</x:f>
        <x:v>0</x:v>
      </x:c>
      <x:c r="G1777" s="7" t="n">
        <x:f>Q651</x:f>
        <x:v>0</x:v>
      </x:c>
      <x:c r="H1777" s="7" t="n">
        <x:f>R651</x:f>
        <x:v>487.4033675564682</x:v>
      </x:c>
      <x:c r="I1777" s="7" t="n">
        <x:f>0</x:f>
        <x:v>0</x:v>
      </x:c>
      <x:c r="J1777" s="7" t="n">
        <x:f>0</x:f>
        <x:v>0</x:v>
      </x:c>
      <x:c r="K1777" s="7" t="n">
        <x:f>0</x:f>
        <x:v>0</x:v>
      </x:c>
      <x:c r="L1777" s="7" t="n">
        <x:f>'Inventory detail'!F651*Summary!$K$5*(A1777-E1777)/Summary!$K$6</x:f>
        <x:v>16.430390143737167</x:v>
      </x:c>
      <x:c r="M1777" s="7" t="n">
        <x:f>MAX(0,H1777-L1777)</x:f>
        <x:v>470.97297741273104</x:v>
      </x:c>
      <x:c r="N1777" s="7" t="n">
        <x:f>MAX(0,L1777-H1777)</x:f>
        <x:v>0</x:v>
      </x:c>
      <x:c r="O1777" s="7" t="n">
        <x:f>MAX(0,F1777+I1777-N1777)</x:f>
        <x:v>0</x:v>
      </x:c>
      <x:c r="P1777" s="7" t="n">
        <x:f>MAX(0,N1777-F1777-I1777)</x:f>
        <x:v>0</x:v>
      </x:c>
      <x:c r="Q1777" s="7" t="n">
        <x:f>MAX(0,G1777+J1777-P1777)</x:f>
        <x:v>0</x:v>
      </x:c>
      <x:c r="R1777" s="7" t="n">
        <x:f>M1777+MAX(0,K1777-MAX(0,P1777-G1777-J1777))</x:f>
        <x:v>470.97297741273104</x:v>
      </x:c>
      <x:c r="S1777" s="7" t="n">
        <x:f>SUM(O1777,Q1777,R1777)</x:f>
        <x:v>470.97297741273104</x:v>
      </x:c>
      <x:c r="T1777" s="14" t="n">
        <x:f>'Inventory detail'!T651</x:f>
        <x:v>0.1292</x:v>
      </x:c>
      <x:c r="U1777" s="14" t="str">
        <x:f>'Inventory detail'!U651</x:f>
        <x:v>n.a.</x:v>
      </x:c>
      <x:c r="V1777" s="9" t="n">
        <x:f>O1777*T1777</x:f>
        <x:v>0</x:v>
      </x:c>
      <x:c r="W1777" s="9" t="n">
        <x:f>Q1777*T1777</x:f>
        <x:v>0</x:v>
      </x:c>
      <x:c r="X1777" s="9" t="n">
        <x:f>R1777*T1777</x:f>
        <x:v>60.849708681724856</x:v>
      </x:c>
      <x:c r="Y1777" s="9" t="n">
        <x:f>S1777*T1777</x:f>
        <x:v>60.849708681724856</x:v>
      </x:c>
      <x:c r="Z1777" s="9" t="str">
        <x:f>IF(ISNUMBER(U1777),S1777*(U1777-T1777),"n.a.")</x:f>
        <x:v>n.a.</x:v>
      </x:c>
      <x:c r="AA1777" s="9" t="n">
        <x:f>IF(ISNUMBER(U1777),Y1777,0)</x:f>
        <x:v>0</x:v>
      </x:c>
      <x:c r="AB1777" s="7" t="n">
        <x:f>MAX(0,L1777-SUM(F1777:K1777))</x:f>
        <x:v>0</x:v>
      </x:c>
    </x:row>
    <x:row r="1778" ht="22" customHeight="1">
      <x:c r="A1778" s="18" t="n">
        <x:f>Summary!D$41</x:f>
        <x:v>46357</x:v>
      </x:c>
      <x:c r="B1778" s="2" t="str">
        <x:f>'Inventory detail'!A652</x:f>
        <x:v>COIL</x:v>
      </x:c>
      <x:c r="C1778" s="2" t="str">
        <x:f>'Inventory detail'!B652</x:f>
        <x:v>10</x:v>
      </x:c>
      <x:c r="D1778" s="2" t="str">
        <x:f>'Inventory detail'!C652</x:f>
        <x:v>30BLK36-4</x:v>
      </x:c>
      <x:c r="E1778" s="10" t="n">
        <x:f>A652</x:f>
        <x:v>46327</x:v>
      </x:c>
      <x:c r="F1778" s="7" t="n">
        <x:f>O652</x:f>
        <x:v>0</x:v>
      </x:c>
      <x:c r="G1778" s="7" t="n">
        <x:f>Q652</x:f>
        <x:v>0</x:v>
      </x:c>
      <x:c r="H1778" s="7" t="n">
        <x:f>R652</x:f>
        <x:v>287.4033675564682</x:v>
      </x:c>
      <x:c r="I1778" s="7" t="n">
        <x:f>0</x:f>
        <x:v>0</x:v>
      </x:c>
      <x:c r="J1778" s="7" t="n">
        <x:f>0</x:f>
        <x:v>0</x:v>
      </x:c>
      <x:c r="K1778" s="7" t="n">
        <x:f>0</x:f>
        <x:v>0</x:v>
      </x:c>
      <x:c r="L1778" s="7" t="n">
        <x:f>'Inventory detail'!F652*Summary!$K$5*(A1778-E1778)/Summary!$K$6</x:f>
        <x:v>16.430390143737167</x:v>
      </x:c>
      <x:c r="M1778" s="7" t="n">
        <x:f>MAX(0,H1778-L1778)</x:f>
        <x:v>270.97297741273104</x:v>
      </x:c>
      <x:c r="N1778" s="7" t="n">
        <x:f>MAX(0,L1778-H1778)</x:f>
        <x:v>0</x:v>
      </x:c>
      <x:c r="O1778" s="7" t="n">
        <x:f>MAX(0,F1778+I1778-N1778)</x:f>
        <x:v>0</x:v>
      </x:c>
      <x:c r="P1778" s="7" t="n">
        <x:f>MAX(0,N1778-F1778-I1778)</x:f>
        <x:v>0</x:v>
      </x:c>
      <x:c r="Q1778" s="7" t="n">
        <x:f>MAX(0,G1778+J1778-P1778)</x:f>
        <x:v>0</x:v>
      </x:c>
      <x:c r="R1778" s="7" t="n">
        <x:f>M1778+MAX(0,K1778-MAX(0,P1778-G1778-J1778))</x:f>
        <x:v>270.97297741273104</x:v>
      </x:c>
      <x:c r="S1778" s="7" t="n">
        <x:f>SUM(O1778,Q1778,R1778)</x:f>
        <x:v>270.97297741273104</x:v>
      </x:c>
      <x:c r="T1778" s="14" t="n">
        <x:f>'Inventory detail'!T652</x:f>
        <x:v>0.5734</x:v>
      </x:c>
      <x:c r="U1778" s="14" t="n">
        <x:f>'Inventory detail'!U652</x:f>
        <x:v>0.561782</x:v>
      </x:c>
      <x:c r="V1778" s="9" t="n">
        <x:f>O1778*T1778</x:f>
        <x:v>0</x:v>
      </x:c>
      <x:c r="W1778" s="9" t="n">
        <x:f>Q1778*T1778</x:f>
        <x:v>0</x:v>
      </x:c>
      <x:c r="X1778" s="9" t="n">
        <x:f>R1778*T1778</x:f>
        <x:v>155.37590524846</x:v>
      </x:c>
      <x:c r="Y1778" s="9" t="n">
        <x:f>S1778*T1778</x:f>
        <x:v>155.37590524846</x:v>
      </x:c>
      <x:c r="Z1778" s="9" t="n">
        <x:f>IF(ISNUMBER(U1778),S1778*(U1778-T1778),"n.a.")</x:f>
        <x:v>-3.148164051581114</x:v>
      </x:c>
      <x:c r="AA1778" s="9" t="n">
        <x:f>IF(ISNUMBER(U1778),Y1778,0)</x:f>
        <x:v>155.37590524846</x:v>
      </x:c>
      <x:c r="AB1778" s="7" t="n">
        <x:f>MAX(0,L1778-SUM(F1778:K1778))</x:f>
        <x:v>0</x:v>
      </x:c>
    </x:row>
    <x:row r="1779" ht="22" customHeight="1">
      <x:c r="A1779" s="18" t="n">
        <x:f>Summary!D$41</x:f>
        <x:v>46357</x:v>
      </x:c>
      <x:c r="B1779" s="2" t="str">
        <x:f>'Inventory detail'!A653</x:f>
        <x:v>COIL</x:v>
      </x:c>
      <x:c r="C1779" s="2" t="str">
        <x:f>'Inventory detail'!B653</x:f>
        <x:v>10</x:v>
      </x:c>
      <x:c r="D1779" s="2" t="str">
        <x:f>'Inventory detail'!C653</x:f>
        <x:v>30NAV12-4</x:v>
      </x:c>
      <x:c r="E1779" s="10" t="n">
        <x:f>A653</x:f>
        <x:v>46327</x:v>
      </x:c>
      <x:c r="F1779" s="7" t="n">
        <x:f>O653</x:f>
        <x:v>0</x:v>
      </x:c>
      <x:c r="G1779" s="7" t="n">
        <x:f>Q653</x:f>
        <x:v>0</x:v>
      </x:c>
      <x:c r="H1779" s="7" t="n">
        <x:f>R653</x:f>
        <x:v>1187.403367556468</x:v>
      </x:c>
      <x:c r="I1779" s="7" t="n">
        <x:f>0</x:f>
        <x:v>0</x:v>
      </x:c>
      <x:c r="J1779" s="7" t="n">
        <x:f>0</x:f>
        <x:v>0</x:v>
      </x:c>
      <x:c r="K1779" s="7" t="n">
        <x:f>0</x:f>
        <x:v>0</x:v>
      </x:c>
      <x:c r="L1779" s="7" t="n">
        <x:f>'Inventory detail'!F653*Summary!$K$5*(A1779-E1779)/Summary!$K$6</x:f>
        <x:v>16.430390143737167</x:v>
      </x:c>
      <x:c r="M1779" s="7" t="n">
        <x:f>MAX(0,H1779-L1779)</x:f>
        <x:v>1170.9729774127309</x:v>
      </x:c>
      <x:c r="N1779" s="7" t="n">
        <x:f>MAX(0,L1779-H1779)</x:f>
        <x:v>0</x:v>
      </x:c>
      <x:c r="O1779" s="7" t="n">
        <x:f>MAX(0,F1779+I1779-N1779)</x:f>
        <x:v>0</x:v>
      </x:c>
      <x:c r="P1779" s="7" t="n">
        <x:f>MAX(0,N1779-F1779-I1779)</x:f>
        <x:v>0</x:v>
      </x:c>
      <x:c r="Q1779" s="7" t="n">
        <x:f>MAX(0,G1779+J1779-P1779)</x:f>
        <x:v>0</x:v>
      </x:c>
      <x:c r="R1779" s="7" t="n">
        <x:f>M1779+MAX(0,K1779-MAX(0,P1779-G1779-J1779))</x:f>
        <x:v>1170.9729774127309</x:v>
      </x:c>
      <x:c r="S1779" s="7" t="n">
        <x:f>SUM(O1779,Q1779,R1779)</x:f>
        <x:v>1170.9729774127309</x:v>
      </x:c>
      <x:c r="T1779" s="14" t="n">
        <x:f>'Inventory detail'!T653</x:f>
        <x:v>0.25079999999999997</x:v>
      </x:c>
      <x:c r="U1779" s="14" t="n">
        <x:f>'Inventory detail'!U653</x:f>
        <x:v>0.245752</x:v>
      </x:c>
      <x:c r="V1779" s="9" t="n">
        <x:f>O1779*T1779</x:f>
        <x:v>0</x:v>
      </x:c>
      <x:c r="W1779" s="9" t="n">
        <x:f>Q1779*T1779</x:f>
        <x:v>0</x:v>
      </x:c>
      <x:c r="X1779" s="9" t="n">
        <x:f>R1779*T1779</x:f>
        <x:v>293.68002273511286</x:v>
      </x:c>
      <x:c r="Y1779" s="9" t="n">
        <x:f>S1779*T1779</x:f>
        <x:v>293.68002273511286</x:v>
      </x:c>
      <x:c r="Z1779" s="9" t="n">
        <x:f>IF(ISNUMBER(U1779),S1779*(U1779-T1779),"n.a.")</x:f>
        <x:v>-5.9110715899794295</x:v>
      </x:c>
      <x:c r="AA1779" s="9" t="n">
        <x:f>IF(ISNUMBER(U1779),Y1779,0)</x:f>
        <x:v>293.68002273511286</x:v>
      </x:c>
      <x:c r="AB1779" s="7" t="n">
        <x:f>MAX(0,L1779-SUM(F1779:K1779))</x:f>
        <x:v>0</x:v>
      </x:c>
    </x:row>
    <x:row r="1780" ht="22" customHeight="1">
      <x:c r="A1780" s="18" t="n">
        <x:f>Summary!D$41</x:f>
        <x:v>46357</x:v>
      </x:c>
      <x:c r="B1780" s="2" t="str">
        <x:f>'Inventory detail'!A654</x:f>
        <x:v>COIL</x:v>
      </x:c>
      <x:c r="C1780" s="2" t="str">
        <x:f>'Inventory detail'!B654</x:f>
        <x:v>10</x:v>
      </x:c>
      <x:c r="D1780" s="2" t="str">
        <x:f>'Inventory detail'!C654</x:f>
        <x:v>30RED12-4</x:v>
      </x:c>
      <x:c r="E1780" s="10" t="n">
        <x:f>A654</x:f>
        <x:v>46327</x:v>
      </x:c>
      <x:c r="F1780" s="7" t="n">
        <x:f>O654</x:f>
        <x:v>0</x:v>
      </x:c>
      <x:c r="G1780" s="7" t="n">
        <x:f>Q654</x:f>
        <x:v>0</x:v>
      </x:c>
      <x:c r="H1780" s="7" t="n">
        <x:f>R654</x:f>
        <x:v>0</x:v>
      </x:c>
      <x:c r="I1780" s="7" t="n">
        <x:f>0</x:f>
        <x:v>0</x:v>
      </x:c>
      <x:c r="J1780" s="7" t="n">
        <x:f>0</x:f>
        <x:v>0</x:v>
      </x:c>
      <x:c r="K1780" s="7" t="n">
        <x:f>0</x:f>
        <x:v>0</x:v>
      </x:c>
      <x:c r="L1780" s="7" t="n">
        <x:f>'Inventory detail'!F654*Summary!$K$5*(A1780-E1780)/Summary!$K$6</x:f>
        <x:v>16.430390143737167</x:v>
      </x:c>
      <x:c r="M1780" s="7" t="n">
        <x:f>MAX(0,H1780-L1780)</x:f>
        <x:v>0</x:v>
      </x:c>
      <x:c r="N1780" s="7" t="n">
        <x:f>MAX(0,L1780-H1780)</x:f>
        <x:v>16.430390143737167</x:v>
      </x:c>
      <x:c r="O1780" s="7" t="n">
        <x:f>MAX(0,F1780+I1780-N1780)</x:f>
        <x:v>0</x:v>
      </x:c>
      <x:c r="P1780" s="7" t="n">
        <x:f>MAX(0,N1780-F1780-I1780)</x:f>
        <x:v>16.430390143737167</x:v>
      </x:c>
      <x:c r="Q1780" s="7" t="n">
        <x:f>MAX(0,G1780+J1780-P1780)</x:f>
        <x:v>0</x:v>
      </x:c>
      <x:c r="R1780" s="7" t="n">
        <x:f>M1780+MAX(0,K1780-MAX(0,P1780-G1780-J1780))</x:f>
        <x:v>0</x:v>
      </x:c>
      <x:c r="S1780" s="7" t="n">
        <x:f>SUM(O1780,Q1780,R1780)</x:f>
        <x:v>0</x:v>
      </x:c>
      <x:c r="T1780" s="14" t="n">
        <x:f>'Inventory detail'!T654</x:f>
        <x:v>0.1408</x:v>
      </x:c>
      <x:c r="U1780" s="14" t="str">
        <x:f>'Inventory detail'!U654</x:f>
        <x:v>n.a.</x:v>
      </x:c>
      <x:c r="V1780" s="9" t="n">
        <x:f>O1780*T1780</x:f>
        <x:v>0</x:v>
      </x:c>
      <x:c r="W1780" s="9" t="n">
        <x:f>Q1780*T1780</x:f>
        <x:v>0</x:v>
      </x:c>
      <x:c r="X1780" s="9" t="n">
        <x:f>R1780*T1780</x:f>
        <x:v>0</x:v>
      </x:c>
      <x:c r="Y1780" s="9" t="n">
        <x:f>S1780*T1780</x:f>
        <x:v>0</x:v>
      </x:c>
      <x:c r="Z1780" s="9" t="str">
        <x:f>IF(ISNUMBER(U1780),S1780*(U1780-T1780),"n.a.")</x:f>
        <x:v>n.a.</x:v>
      </x:c>
      <x:c r="AA1780" s="9" t="n">
        <x:f>IF(ISNUMBER(U1780),Y1780,0)</x:f>
        <x:v>0</x:v>
      </x:c>
      <x:c r="AB1780" s="7" t="n">
        <x:f>MAX(0,L1780-SUM(F1780:K1780))</x:f>
        <x:v>16.430390143737167</x:v>
      </x:c>
    </x:row>
    <x:row r="1781" ht="22" customHeight="1">
      <x:c r="A1781" s="18" t="n">
        <x:f>Summary!D$41</x:f>
        <x:v>46357</x:v>
      </x:c>
      <x:c r="B1781" s="2" t="str">
        <x:f>'Inventory detail'!A655</x:f>
        <x:v>COIL</x:v>
      </x:c>
      <x:c r="C1781" s="2" t="str">
        <x:f>'Inventory detail'!B655</x:f>
        <x:v>10</x:v>
      </x:c>
      <x:c r="D1781" s="2" t="str">
        <x:f>'Inventory detail'!C655</x:f>
        <x:v>32CLR12-4</x:v>
      </x:c>
      <x:c r="E1781" s="10" t="n">
        <x:f>A655</x:f>
        <x:v>46327</x:v>
      </x:c>
      <x:c r="F1781" s="7" t="n">
        <x:f>O655</x:f>
        <x:v>1200</x:v>
      </x:c>
      <x:c r="G1781" s="7" t="n">
        <x:f>Q655</x:f>
        <x:v>0</x:v>
      </x:c>
      <x:c r="H1781" s="7" t="n">
        <x:f>R655</x:f>
        <x:v>87.40336755646817</x:v>
      </x:c>
      <x:c r="I1781" s="7" t="n">
        <x:f>SUMIFS('PO detail'!$W$398:$W$398,'PO detail'!$V$398:$V$398,"&gt;="&amp;E1781,'PO detail'!$V$398:$V$398,"&lt;"&amp;A1781)</x:f>
        <x:v>0</x:v>
      </x:c>
      <x:c r="J1781" s="7" t="n">
        <x:f>SUMIFS('PO detail'!$X$398:$X$398,'PO detail'!$V$398:$V$398,"&gt;="&amp;E1781,'PO detail'!$V$398:$V$398,"&lt;"&amp;A1781)</x:f>
        <x:v>0</x:v>
      </x:c>
      <x:c r="K1781" s="7" t="n">
        <x:f>SUMIFS('PO detail'!$Y$398:$Y$398,'PO detail'!$V$398:$V$398,"&gt;="&amp;E1781,'PO detail'!$V$398:$V$398,"&lt;"&amp;A1781)</x:f>
        <x:v>0</x:v>
      </x:c>
      <x:c r="L1781" s="7" t="n">
        <x:f>'Inventory detail'!F655*Summary!$K$5*(A1781-E1781)/Summary!$K$6</x:f>
        <x:v>16.430390143737167</x:v>
      </x:c>
      <x:c r="M1781" s="7" t="n">
        <x:f>MAX(0,H1781-L1781)</x:f>
        <x:v>70.972977412731</x:v>
      </x:c>
      <x:c r="N1781" s="7" t="n">
        <x:f>MAX(0,L1781-H1781)</x:f>
        <x:v>0</x:v>
      </x:c>
      <x:c r="O1781" s="7" t="n">
        <x:f>MAX(0,F1781+I1781-N1781)</x:f>
        <x:v>1200</x:v>
      </x:c>
      <x:c r="P1781" s="7" t="n">
        <x:f>MAX(0,N1781-F1781-I1781)</x:f>
        <x:v>0</x:v>
      </x:c>
      <x:c r="Q1781" s="7" t="n">
        <x:f>MAX(0,G1781+J1781-P1781)</x:f>
        <x:v>0</x:v>
      </x:c>
      <x:c r="R1781" s="7" t="n">
        <x:f>M1781+MAX(0,K1781-MAX(0,P1781-G1781-J1781))</x:f>
        <x:v>70.972977412731</x:v>
      </x:c>
      <x:c r="S1781" s="7" t="n">
        <x:f>SUM(O1781,Q1781,R1781)</x:f>
        <x:v>1270.972977412731</x:v>
      </x:c>
      <x:c r="T1781" s="14" t="n">
        <x:f>'Inventory detail'!T655</x:f>
        <x:v>0.2647</x:v>
      </x:c>
      <x:c r="U1781" s="14" t="n">
        <x:f>'Inventory detail'!U655</x:f>
        <x:v>0.2593435</x:v>
      </x:c>
      <x:c r="V1781" s="9" t="n">
        <x:f>O1781*T1781</x:f>
        <x:v>317.64</x:v>
      </x:c>
      <x:c r="W1781" s="9" t="n">
        <x:f>Q1781*T1781</x:f>
        <x:v>0</x:v>
      </x:c>
      <x:c r="X1781" s="9" t="n">
        <x:f>R1781*T1781</x:f>
        <x:v>18.786547121149894</x:v>
      </x:c>
      <x:c r="Y1781" s="9" t="n">
        <x:f>S1781*T1781</x:f>
        <x:v>336.4265471211499</x:v>
      </x:c>
      <x:c r="Z1781" s="9" t="n">
        <x:f>IF(ISNUMBER(U1781),S1781*(U1781-T1781),"n.a.")</x:f>
        <x:v>-6.807966753511277</x:v>
      </x:c>
      <x:c r="AA1781" s="9" t="n">
        <x:f>IF(ISNUMBER(U1781),Y1781,0)</x:f>
        <x:v>336.4265471211499</x:v>
      </x:c>
      <x:c r="AB1781" s="7" t="n">
        <x:f>MAX(0,L1781-SUM(F1781:K1781))</x:f>
        <x:v>0</x:v>
      </x:c>
    </x:row>
    <x:row r="1782" ht="22" customHeight="1">
      <x:c r="A1782" s="18" t="n">
        <x:f>Summary!D$41</x:f>
        <x:v>46357</x:v>
      </x:c>
      <x:c r="B1782" s="2" t="str">
        <x:f>'Inventory detail'!A656</x:f>
        <x:v>COIL</x:v>
      </x:c>
      <x:c r="C1782" s="2" t="str">
        <x:f>'Inventory detail'!B656</x:f>
        <x:v>10</x:v>
      </x:c>
      <x:c r="D1782" s="2" t="str">
        <x:f>'Inventory detail'!C656</x:f>
        <x:v>9MAR12-4</x:v>
      </x:c>
      <x:c r="E1782" s="10" t="n">
        <x:f>A656</x:f>
        <x:v>46327</x:v>
      </x:c>
      <x:c r="F1782" s="7" t="n">
        <x:f>O656</x:f>
        <x:v>0</x:v>
      </x:c>
      <x:c r="G1782" s="7" t="n">
        <x:f>Q656</x:f>
        <x:v>0</x:v>
      </x:c>
      <x:c r="H1782" s="7" t="n">
        <x:f>R656</x:f>
        <x:v>287.4033675564682</x:v>
      </x:c>
      <x:c r="I1782" s="7" t="n">
        <x:f>0</x:f>
        <x:v>0</x:v>
      </x:c>
      <x:c r="J1782" s="7" t="n">
        <x:f>0</x:f>
        <x:v>0</x:v>
      </x:c>
      <x:c r="K1782" s="7" t="n">
        <x:f>0</x:f>
        <x:v>0</x:v>
      </x:c>
      <x:c r="L1782" s="7" t="n">
        <x:f>'Inventory detail'!F656*Summary!$K$5*(A1782-E1782)/Summary!$K$6</x:f>
        <x:v>16.430390143737167</x:v>
      </x:c>
      <x:c r="M1782" s="7" t="n">
        <x:f>MAX(0,H1782-L1782)</x:f>
        <x:v>270.97297741273104</x:v>
      </x:c>
      <x:c r="N1782" s="7" t="n">
        <x:f>MAX(0,L1782-H1782)</x:f>
        <x:v>0</x:v>
      </x:c>
      <x:c r="O1782" s="7" t="n">
        <x:f>MAX(0,F1782+I1782-N1782)</x:f>
        <x:v>0</x:v>
      </x:c>
      <x:c r="P1782" s="7" t="n">
        <x:f>MAX(0,N1782-F1782-I1782)</x:f>
        <x:v>0</x:v>
      </x:c>
      <x:c r="Q1782" s="7" t="n">
        <x:f>MAX(0,G1782+J1782-P1782)</x:f>
        <x:v>0</x:v>
      </x:c>
      <x:c r="R1782" s="7" t="n">
        <x:f>M1782+MAX(0,K1782-MAX(0,P1782-G1782-J1782))</x:f>
        <x:v>270.97297741273104</x:v>
      </x:c>
      <x:c r="S1782" s="7" t="n">
        <x:f>SUM(O1782,Q1782,R1782)</x:f>
        <x:v>270.97297741273104</x:v>
      </x:c>
      <x:c r="T1782" s="14" t="n">
        <x:f>'Inventory detail'!T656</x:f>
        <x:v>0.0286</x:v>
      </x:c>
      <x:c r="U1782" s="14" t="str">
        <x:f>'Inventory detail'!U656</x:f>
        <x:v>n.a.</x:v>
      </x:c>
      <x:c r="V1782" s="9" t="n">
        <x:f>O1782*T1782</x:f>
        <x:v>0</x:v>
      </x:c>
      <x:c r="W1782" s="9" t="n">
        <x:f>Q1782*T1782</x:f>
        <x:v>0</x:v>
      </x:c>
      <x:c r="X1782" s="9" t="n">
        <x:f>R1782*T1782</x:f>
        <x:v>7.749827154004108</x:v>
      </x:c>
      <x:c r="Y1782" s="9" t="n">
        <x:f>S1782*T1782</x:f>
        <x:v>7.749827154004108</x:v>
      </x:c>
      <x:c r="Z1782" s="9" t="str">
        <x:f>IF(ISNUMBER(U1782),S1782*(U1782-T1782),"n.a.")</x:f>
        <x:v>n.a.</x:v>
      </x:c>
      <x:c r="AA1782" s="9" t="n">
        <x:f>IF(ISNUMBER(U1782),Y1782,0)</x:f>
        <x:v>0</x:v>
      </x:c>
      <x:c r="AB1782" s="7" t="n">
        <x:f>MAX(0,L1782-SUM(F1782:K1782))</x:f>
        <x:v>0</x:v>
      </x:c>
    </x:row>
    <x:row r="1783" ht="22" customHeight="1">
      <x:c r="A1783" s="18" t="n">
        <x:f>Summary!D$41</x:f>
        <x:v>46357</x:v>
      </x:c>
      <x:c r="B1783" s="2" t="str">
        <x:f>'Inventory detail'!A657</x:f>
        <x:v>COIL</x:v>
      </x:c>
      <x:c r="C1783" s="2" t="str">
        <x:f>'Inventory detail'!B657</x:f>
        <x:v>30</x:v>
      </x:c>
      <x:c r="D1783" s="2" t="str">
        <x:f>'Inventory detail'!C657</x:f>
        <x:v>30CLR12-4</x:v>
      </x:c>
      <x:c r="E1783" s="10" t="n">
        <x:f>A657</x:f>
        <x:v>46327</x:v>
      </x:c>
      <x:c r="F1783" s="7" t="n">
        <x:f>O657</x:f>
        <x:v>1200</x:v>
      </x:c>
      <x:c r="G1783" s="7" t="n">
        <x:f>Q657</x:f>
        <x:v>0</x:v>
      </x:c>
      <x:c r="H1783" s="7" t="n">
        <x:f>R657</x:f>
        <x:v>387.4033675564682</x:v>
      </x:c>
      <x:c r="I1783" s="7" t="n">
        <x:f>SUMIFS('PO detail'!$W$893:$W$893,'PO detail'!$V$893:$V$893,"&gt;="&amp;E1783,'PO detail'!$V$893:$V$893,"&lt;"&amp;A1783)</x:f>
        <x:v>0</x:v>
      </x:c>
      <x:c r="J1783" s="7" t="n">
        <x:f>SUMIFS('PO detail'!$X$893:$X$893,'PO detail'!$V$893:$V$893,"&gt;="&amp;E1783,'PO detail'!$V$893:$V$893,"&lt;"&amp;A1783)</x:f>
        <x:v>0</x:v>
      </x:c>
      <x:c r="K1783" s="7" t="n">
        <x:f>SUMIFS('PO detail'!$Y$893:$Y$893,'PO detail'!$V$893:$V$893,"&gt;="&amp;E1783,'PO detail'!$V$893:$V$893,"&lt;"&amp;A1783)</x:f>
        <x:v>0</x:v>
      </x:c>
      <x:c r="L1783" s="7" t="n">
        <x:f>'Inventory detail'!F657*Summary!$K$5*(A1783-E1783)/Summary!$K$6</x:f>
        <x:v>16.430390143737167</x:v>
      </x:c>
      <x:c r="M1783" s="7" t="n">
        <x:f>MAX(0,H1783-L1783)</x:f>
        <x:v>370.97297741273104</x:v>
      </x:c>
      <x:c r="N1783" s="7" t="n">
        <x:f>MAX(0,L1783-H1783)</x:f>
        <x:v>0</x:v>
      </x:c>
      <x:c r="O1783" s="7" t="n">
        <x:f>MAX(0,F1783+I1783-N1783)</x:f>
        <x:v>1200</x:v>
      </x:c>
      <x:c r="P1783" s="7" t="n">
        <x:f>MAX(0,N1783-F1783-I1783)</x:f>
        <x:v>0</x:v>
      </x:c>
      <x:c r="Q1783" s="7" t="n">
        <x:f>MAX(0,G1783+J1783-P1783)</x:f>
        <x:v>0</x:v>
      </x:c>
      <x:c r="R1783" s="7" t="n">
        <x:f>M1783+MAX(0,K1783-MAX(0,P1783-G1783-J1783))</x:f>
        <x:v>370.97297741273104</x:v>
      </x:c>
      <x:c r="S1783" s="7" t="n">
        <x:f>SUM(O1783,Q1783,R1783)</x:f>
        <x:v>1570.972977412731</x:v>
      </x:c>
      <x:c r="T1783" s="14" t="n">
        <x:f>'Inventory detail'!T657</x:f>
        <x:v>0.25079999999999997</x:v>
      </x:c>
      <x:c r="U1783" s="14" t="n">
        <x:f>'Inventory detail'!U657</x:f>
        <x:v>0.245752</x:v>
      </x:c>
      <x:c r="V1783" s="9" t="n">
        <x:f>O1783*T1783</x:f>
        <x:v>300.96</x:v>
      </x:c>
      <x:c r="W1783" s="9" t="n">
        <x:f>Q1783*T1783</x:f>
        <x:v>0</x:v>
      </x:c>
      <x:c r="X1783" s="9" t="n">
        <x:f>R1783*T1783</x:f>
        <x:v>93.04002273511293</x:v>
      </x:c>
      <x:c r="Y1783" s="9" t="n">
        <x:f>S1783*T1783</x:f>
        <x:v>394.0000227351129</x:v>
      </x:c>
      <x:c r="Z1783" s="9" t="n">
        <x:f>IF(ISNUMBER(U1783),S1783*(U1783-T1783),"n.a.")</x:f>
        <x:v>-7.9302715899794185</x:v>
      </x:c>
      <x:c r="AA1783" s="9" t="n">
        <x:f>IF(ISNUMBER(U1783),Y1783,0)</x:f>
        <x:v>394.0000227351129</x:v>
      </x:c>
      <x:c r="AB1783" s="7" t="n">
        <x:f>MAX(0,L1783-SUM(F1783:K1783))</x:f>
        <x:v>0</x:v>
      </x:c>
    </x:row>
    <x:row r="1784" ht="22" customHeight="1">
      <x:c r="A1784" s="18" t="n">
        <x:f>Summary!D$41</x:f>
        <x:v>46357</x:v>
      </x:c>
      <x:c r="B1784" s="2" t="str">
        <x:f>'Inventory detail'!A658</x:f>
        <x:v>COIL</x:v>
      </x:c>
      <x:c r="C1784" s="2" t="str">
        <x:f>'Inventory detail'!B658</x:f>
        <x:v>60</x:v>
      </x:c>
      <x:c r="D1784" s="2" t="str">
        <x:f>'Inventory detail'!C658</x:f>
        <x:v>30WHT36-4</x:v>
      </x:c>
      <x:c r="E1784" s="10" t="n">
        <x:f>A658</x:f>
        <x:v>46327</x:v>
      </x:c>
      <x:c r="F1784" s="7" t="n">
        <x:f>O658</x:f>
        <x:v>0</x:v>
      </x:c>
      <x:c r="G1784" s="7" t="n">
        <x:f>Q658</x:f>
        <x:v>0</x:v>
      </x:c>
      <x:c r="H1784" s="7" t="n">
        <x:f>R658</x:f>
        <x:v>487.4033675564682</x:v>
      </x:c>
      <x:c r="I1784" s="7" t="n">
        <x:f>0</x:f>
        <x:v>0</x:v>
      </x:c>
      <x:c r="J1784" s="7" t="n">
        <x:f>0</x:f>
        <x:v>0</x:v>
      </x:c>
      <x:c r="K1784" s="7" t="n">
        <x:f>0</x:f>
        <x:v>0</x:v>
      </x:c>
      <x:c r="L1784" s="7" t="n">
        <x:f>'Inventory detail'!F658*Summary!$K$5*(A1784-E1784)/Summary!$K$6</x:f>
        <x:v>16.430390143737167</x:v>
      </x:c>
      <x:c r="M1784" s="7" t="n">
        <x:f>MAX(0,H1784-L1784)</x:f>
        <x:v>470.97297741273104</x:v>
      </x:c>
      <x:c r="N1784" s="7" t="n">
        <x:f>MAX(0,L1784-H1784)</x:f>
        <x:v>0</x:v>
      </x:c>
      <x:c r="O1784" s="7" t="n">
        <x:f>MAX(0,F1784+I1784-N1784)</x:f>
        <x:v>0</x:v>
      </x:c>
      <x:c r="P1784" s="7" t="n">
        <x:f>MAX(0,N1784-F1784-I1784)</x:f>
        <x:v>0</x:v>
      </x:c>
      <x:c r="Q1784" s="7" t="n">
        <x:f>MAX(0,G1784+J1784-P1784)</x:f>
        <x:v>0</x:v>
      </x:c>
      <x:c r="R1784" s="7" t="n">
        <x:f>M1784+MAX(0,K1784-MAX(0,P1784-G1784-J1784))</x:f>
        <x:v>470.97297741273104</x:v>
      </x:c>
      <x:c r="S1784" s="7" t="n">
        <x:f>SUM(O1784,Q1784,R1784)</x:f>
        <x:v>470.97297741273104</x:v>
      </x:c>
      <x:c r="T1784" s="14" t="n">
        <x:f>'Inventory detail'!T658</x:f>
        <x:v>0.37829999999999997</x:v>
      </x:c>
      <x:c r="U1784" s="14" t="str">
        <x:f>'Inventory detail'!U658</x:f>
        <x:v>n.a.</x:v>
      </x:c>
      <x:c r="V1784" s="9" t="n">
        <x:f>O1784*T1784</x:f>
        <x:v>0</x:v>
      </x:c>
      <x:c r="W1784" s="9" t="n">
        <x:f>Q1784*T1784</x:f>
        <x:v>0</x:v>
      </x:c>
      <x:c r="X1784" s="9" t="n">
        <x:f>R1784*T1784</x:f>
        <x:v>178.16907735523614</x:v>
      </x:c>
      <x:c r="Y1784" s="9" t="n">
        <x:f>S1784*T1784</x:f>
        <x:v>178.16907735523614</x:v>
      </x:c>
      <x:c r="Z1784" s="9" t="str">
        <x:f>IF(ISNUMBER(U1784),S1784*(U1784-T1784),"n.a.")</x:f>
        <x:v>n.a.</x:v>
      </x:c>
      <x:c r="AA1784" s="9" t="n">
        <x:f>IF(ISNUMBER(U1784),Y1784,0)</x:f>
        <x:v>0</x:v>
      </x:c>
      <x:c r="AB1784" s="7" t="n">
        <x:f>MAX(0,L1784-SUM(F1784:K1784))</x:f>
        <x:v>0</x:v>
      </x:c>
    </x:row>
    <x:row r="1785" ht="22" customHeight="1">
      <x:c r="A1785" s="18" t="n">
        <x:f>Summary!D$41</x:f>
        <x:v>46357</x:v>
      </x:c>
      <x:c r="B1785" s="2" t="str">
        <x:f>'Inventory detail'!A659</x:f>
        <x:v>COIL</x:v>
      </x:c>
      <x:c r="C1785" s="2" t="str">
        <x:f>'Inventory detail'!B659</x:f>
        <x:v>60</x:v>
      </x:c>
      <x:c r="D1785" s="2" t="str">
        <x:f>'Inventory detail'!C659</x:f>
        <x:v>32CLR12-4</x:v>
      </x:c>
      <x:c r="E1785" s="10" t="n">
        <x:f>A659</x:f>
        <x:v>46327</x:v>
      </x:c>
      <x:c r="F1785" s="7" t="n">
        <x:f>O659</x:f>
        <x:v>0</x:v>
      </x:c>
      <x:c r="G1785" s="7" t="n">
        <x:f>Q659</x:f>
        <x:v>0</x:v>
      </x:c>
      <x:c r="H1785" s="7" t="n">
        <x:f>R659</x:f>
        <x:v>1387.403367556468</x:v>
      </x:c>
      <x:c r="I1785" s="7" t="n">
        <x:f>0</x:f>
        <x:v>0</x:v>
      </x:c>
      <x:c r="J1785" s="7" t="n">
        <x:f>0</x:f>
        <x:v>0</x:v>
      </x:c>
      <x:c r="K1785" s="7" t="n">
        <x:f>0</x:f>
        <x:v>0</x:v>
      </x:c>
      <x:c r="L1785" s="7" t="n">
        <x:f>'Inventory detail'!F659*Summary!$K$5*(A1785-E1785)/Summary!$K$6</x:f>
        <x:v>16.430390143737167</x:v>
      </x:c>
      <x:c r="M1785" s="7" t="n">
        <x:f>MAX(0,H1785-L1785)</x:f>
        <x:v>1370.9729774127309</x:v>
      </x:c>
      <x:c r="N1785" s="7" t="n">
        <x:f>MAX(0,L1785-H1785)</x:f>
        <x:v>0</x:v>
      </x:c>
      <x:c r="O1785" s="7" t="n">
        <x:f>MAX(0,F1785+I1785-N1785)</x:f>
        <x:v>0</x:v>
      </x:c>
      <x:c r="P1785" s="7" t="n">
        <x:f>MAX(0,N1785-F1785-I1785)</x:f>
        <x:v>0</x:v>
      </x:c>
      <x:c r="Q1785" s="7" t="n">
        <x:f>MAX(0,G1785+J1785-P1785)</x:f>
        <x:v>0</x:v>
      </x:c>
      <x:c r="R1785" s="7" t="n">
        <x:f>M1785+MAX(0,K1785-MAX(0,P1785-G1785-J1785))</x:f>
        <x:v>1370.9729774127309</x:v>
      </x:c>
      <x:c r="S1785" s="7" t="n">
        <x:f>SUM(O1785,Q1785,R1785)</x:f>
        <x:v>1370.9729774127309</x:v>
      </x:c>
      <x:c r="T1785" s="14" t="n">
        <x:f>'Inventory detail'!T659</x:f>
        <x:v>0.2647</x:v>
      </x:c>
      <x:c r="U1785" s="14" t="n">
        <x:f>'Inventory detail'!U659</x:f>
        <x:v>0.2593435</x:v>
      </x:c>
      <x:c r="V1785" s="9" t="n">
        <x:f>O1785*T1785</x:f>
        <x:v>0</x:v>
      </x:c>
      <x:c r="W1785" s="9" t="n">
        <x:f>Q1785*T1785</x:f>
        <x:v>0</x:v>
      </x:c>
      <x:c r="X1785" s="9" t="n">
        <x:f>R1785*T1785</x:f>
        <x:v>362.89654712114987</x:v>
      </x:c>
      <x:c r="Y1785" s="9" t="n">
        <x:f>S1785*T1785</x:f>
        <x:v>362.89654712114987</x:v>
      </x:c>
      <x:c r="Z1785" s="9" t="n">
        <x:f>IF(ISNUMBER(U1785),S1785*(U1785-T1785),"n.a.")</x:f>
        <x:v>-7.343616753511274</x:v>
      </x:c>
      <x:c r="AA1785" s="9" t="n">
        <x:f>IF(ISNUMBER(U1785),Y1785,0)</x:f>
        <x:v>362.89654712114987</x:v>
      </x:c>
      <x:c r="AB1785" s="7" t="n">
        <x:f>MAX(0,L1785-SUM(F1785:K1785))</x:f>
        <x:v>0</x:v>
      </x:c>
    </x:row>
    <x:row r="1786" ht="22" customHeight="1">
      <x:c r="A1786" s="18" t="n">
        <x:f>Summary!D$41</x:f>
        <x:v>46357</x:v>
      </x:c>
      <x:c r="B1786" s="2" t="str">
        <x:f>'Inventory detail'!A660</x:f>
        <x:v>COIL</x:v>
      </x:c>
      <x:c r="C1786" s="2" t="str">
        <x:f>'Inventory detail'!B660</x:f>
        <x:v>60</x:v>
      </x:c>
      <x:c r="D1786" s="2" t="str">
        <x:f>'Inventory detail'!C660</x:f>
        <x:v>6MAR12-4</x:v>
      </x:c>
      <x:c r="E1786" s="10" t="n">
        <x:f>A660</x:f>
        <x:v>46327</x:v>
      </x:c>
      <x:c r="F1786" s="7" t="n">
        <x:f>O660</x:f>
        <x:v>0</x:v>
      </x:c>
      <x:c r="G1786" s="7" t="n">
        <x:f>Q660</x:f>
        <x:v>0</x:v>
      </x:c>
      <x:c r="H1786" s="7" t="n">
        <x:f>R660</x:f>
        <x:v>2287.4033675564683</x:v>
      </x:c>
      <x:c r="I1786" s="7" t="n">
        <x:f>0</x:f>
        <x:v>0</x:v>
      </x:c>
      <x:c r="J1786" s="7" t="n">
        <x:f>0</x:f>
        <x:v>0</x:v>
      </x:c>
      <x:c r="K1786" s="7" t="n">
        <x:f>0</x:f>
        <x:v>0</x:v>
      </x:c>
      <x:c r="L1786" s="7" t="n">
        <x:f>'Inventory detail'!F660*Summary!$K$5*(A1786-E1786)/Summary!$K$6</x:f>
        <x:v>16.430390143737167</x:v>
      </x:c>
      <x:c r="M1786" s="7" t="n">
        <x:f>MAX(0,H1786-L1786)</x:f>
        <x:v>2270.9729774127313</x:v>
      </x:c>
      <x:c r="N1786" s="7" t="n">
        <x:f>MAX(0,L1786-H1786)</x:f>
        <x:v>0</x:v>
      </x:c>
      <x:c r="O1786" s="7" t="n">
        <x:f>MAX(0,F1786+I1786-N1786)</x:f>
        <x:v>0</x:v>
      </x:c>
      <x:c r="P1786" s="7" t="n">
        <x:f>MAX(0,N1786-F1786-I1786)</x:f>
        <x:v>0</x:v>
      </x:c>
      <x:c r="Q1786" s="7" t="n">
        <x:f>MAX(0,G1786+J1786-P1786)</x:f>
        <x:v>0</x:v>
      </x:c>
      <x:c r="R1786" s="7" t="n">
        <x:f>M1786+MAX(0,K1786-MAX(0,P1786-G1786-J1786))</x:f>
        <x:v>2270.9729774127313</x:v>
      </x:c>
      <x:c r="S1786" s="7" t="n">
        <x:f>SUM(O1786,Q1786,R1786)</x:f>
        <x:v>2270.9729774127313</x:v>
      </x:c>
      <x:c r="T1786" s="14" t="n">
        <x:f>'Inventory detail'!T660</x:f>
        <x:v>0.0216</x:v>
      </x:c>
      <x:c r="U1786" s="14" t="str">
        <x:f>'Inventory detail'!U660</x:f>
        <x:v>n.a.</x:v>
      </x:c>
      <x:c r="V1786" s="9" t="n">
        <x:f>O1786*T1786</x:f>
        <x:v>0</x:v>
      </x:c>
      <x:c r="W1786" s="9" t="n">
        <x:f>Q1786*T1786</x:f>
        <x:v>0</x:v>
      </x:c>
      <x:c r="X1786" s="9" t="n">
        <x:f>R1786*T1786</x:f>
        <x:v>49.053016312115</x:v>
      </x:c>
      <x:c r="Y1786" s="9" t="n">
        <x:f>S1786*T1786</x:f>
        <x:v>49.053016312115</x:v>
      </x:c>
      <x:c r="Z1786" s="9" t="str">
        <x:f>IF(ISNUMBER(U1786),S1786*(U1786-T1786),"n.a.")</x:f>
        <x:v>n.a.</x:v>
      </x:c>
      <x:c r="AA1786" s="9" t="n">
        <x:f>IF(ISNUMBER(U1786),Y1786,0)</x:f>
        <x:v>0</x:v>
      </x:c>
      <x:c r="AB1786" s="7" t="n">
        <x:f>MAX(0,L1786-SUM(F1786:K1786))</x:f>
        <x:v>0</x:v>
      </x:c>
    </x:row>
    <x:row r="1787" ht="22" customHeight="1">
      <x:c r="A1787" s="18" t="n">
        <x:f>Summary!D$41</x:f>
        <x:v>46357</x:v>
      </x:c>
      <x:c r="B1787" s="2" t="str">
        <x:f>'Inventory detail'!A661</x:f>
        <x:v>POUC</x:v>
      </x:c>
      <x:c r="C1787" s="2" t="str">
        <x:f>'Inventory detail'!B661</x:f>
        <x:v>30</x:v>
      </x:c>
      <x:c r="D1787" s="2" t="str">
        <x:f>'Inventory detail'!C661</x:f>
        <x:v>CRC10</x:v>
      </x:c>
      <x:c r="E1787" s="10" t="n">
        <x:f>A661</x:f>
        <x:v>46327</x:v>
      </x:c>
      <x:c r="F1787" s="7" t="n">
        <x:f>O661</x:f>
        <x:v>0</x:v>
      </x:c>
      <x:c r="G1787" s="7" t="n">
        <x:f>Q661</x:f>
        <x:v>0</x:v>
      </x:c>
      <x:c r="H1787" s="7" t="n">
        <x:f>R661</x:f>
        <x:v>1687.403367556468</x:v>
      </x:c>
      <x:c r="I1787" s="7" t="n">
        <x:f>0</x:f>
        <x:v>0</x:v>
      </x:c>
      <x:c r="J1787" s="7" t="n">
        <x:f>0</x:f>
        <x:v>0</x:v>
      </x:c>
      <x:c r="K1787" s="7" t="n">
        <x:f>0</x:f>
        <x:v>0</x:v>
      </x:c>
      <x:c r="L1787" s="7" t="n">
        <x:f>'Inventory detail'!F661*Summary!$K$5*(A1787-E1787)/Summary!$K$6</x:f>
        <x:v>16.430390143737167</x:v>
      </x:c>
      <x:c r="M1787" s="7" t="n">
        <x:f>MAX(0,H1787-L1787)</x:f>
        <x:v>1670.9729774127309</x:v>
      </x:c>
      <x:c r="N1787" s="7" t="n">
        <x:f>MAX(0,L1787-H1787)</x:f>
        <x:v>0</x:v>
      </x:c>
      <x:c r="O1787" s="7" t="n">
        <x:f>MAX(0,F1787+I1787-N1787)</x:f>
        <x:v>0</x:v>
      </x:c>
      <x:c r="P1787" s="7" t="n">
        <x:f>MAX(0,N1787-F1787-I1787)</x:f>
        <x:v>0</x:v>
      </x:c>
      <x:c r="Q1787" s="7" t="n">
        <x:f>MAX(0,G1787+J1787-P1787)</x:f>
        <x:v>0</x:v>
      </x:c>
      <x:c r="R1787" s="7" t="n">
        <x:f>M1787+MAX(0,K1787-MAX(0,P1787-G1787-J1787))</x:f>
        <x:v>1670.9729774127309</x:v>
      </x:c>
      <x:c r="S1787" s="7" t="n">
        <x:f>SUM(O1787,Q1787,R1787)</x:f>
        <x:v>1670.9729774127309</x:v>
      </x:c>
      <x:c r="T1787" s="14" t="n">
        <x:f>'Inventory detail'!T661</x:f>
        <x:v>0.0115</x:v>
      </x:c>
      <x:c r="U1787" s="14" t="n">
        <x:f>'Inventory detail'!U661</x:f>
        <x:v>0.012374999999999999</x:v>
      </x:c>
      <x:c r="V1787" s="9" t="n">
        <x:f>O1787*T1787</x:f>
        <x:v>0</x:v>
      </x:c>
      <x:c r="W1787" s="9" t="n">
        <x:f>Q1787*T1787</x:f>
        <x:v>0</x:v>
      </x:c>
      <x:c r="X1787" s="9" t="n">
        <x:f>R1787*T1787</x:f>
        <x:v>19.216189240246404</x:v>
      </x:c>
      <x:c r="Y1787" s="9" t="n">
        <x:f>S1787*T1787</x:f>
        <x:v>19.216189240246404</x:v>
      </x:c>
      <x:c r="Z1787" s="9" t="n">
        <x:f>IF(ISNUMBER(U1787),S1787*(U1787-T1787),"n.a.")</x:f>
        <x:v>1.462101355236138</x:v>
      </x:c>
      <x:c r="AA1787" s="9" t="n">
        <x:f>IF(ISNUMBER(U1787),Y1787,0)</x:f>
        <x:v>19.216189240246404</x:v>
      </x:c>
      <x:c r="AB1787" s="7" t="n">
        <x:f>MAX(0,L1787-SUM(F1787:K1787))</x:f>
        <x:v>0</x:v>
      </x:c>
    </x:row>
    <x:row r="1788" ht="22" customHeight="1">
      <x:c r="A1788" s="18" t="n">
        <x:f>Summary!D$41</x:f>
        <x:v>46357</x:v>
      </x:c>
      <x:c r="B1788" s="2" t="str">
        <x:f>'Inventory detail'!A662</x:f>
        <x:v>POUC</x:v>
      </x:c>
      <x:c r="C1788" s="2" t="str">
        <x:f>'Inventory detail'!B662</x:f>
        <x:v>30</x:v>
      </x:c>
      <x:c r="D1788" s="2" t="str">
        <x:f>'Inventory detail'!C662</x:f>
        <x:v>LEG3SL</x:v>
      </x:c>
      <x:c r="E1788" s="10" t="n">
        <x:f>A662</x:f>
        <x:v>46327</x:v>
      </x:c>
      <x:c r="F1788" s="7" t="n">
        <x:f>O662</x:f>
        <x:v>0</x:v>
      </x:c>
      <x:c r="G1788" s="7" t="n">
        <x:f>Q662</x:f>
        <x:v>0</x:v>
      </x:c>
      <x:c r="H1788" s="7" t="n">
        <x:f>R662</x:f>
        <x:v>787.4033675564682</x:v>
      </x:c>
      <x:c r="I1788" s="7" t="n">
        <x:f>0</x:f>
        <x:v>0</x:v>
      </x:c>
      <x:c r="J1788" s="7" t="n">
        <x:f>0</x:f>
        <x:v>0</x:v>
      </x:c>
      <x:c r="K1788" s="7" t="n">
        <x:f>0</x:f>
        <x:v>0</x:v>
      </x:c>
      <x:c r="L1788" s="7" t="n">
        <x:f>'Inventory detail'!F662*Summary!$K$5*(A1788-E1788)/Summary!$K$6</x:f>
        <x:v>16.430390143737167</x:v>
      </x:c>
      <x:c r="M1788" s="7" t="n">
        <x:f>MAX(0,H1788-L1788)</x:f>
        <x:v>770.972977412731</x:v>
      </x:c>
      <x:c r="N1788" s="7" t="n">
        <x:f>MAX(0,L1788-H1788)</x:f>
        <x:v>0</x:v>
      </x:c>
      <x:c r="O1788" s="7" t="n">
        <x:f>MAX(0,F1788+I1788-N1788)</x:f>
        <x:v>0</x:v>
      </x:c>
      <x:c r="P1788" s="7" t="n">
        <x:f>MAX(0,N1788-F1788-I1788)</x:f>
        <x:v>0</x:v>
      </x:c>
      <x:c r="Q1788" s="7" t="n">
        <x:f>MAX(0,G1788+J1788-P1788)</x:f>
        <x:v>0</x:v>
      </x:c>
      <x:c r="R1788" s="7" t="n">
        <x:f>M1788+MAX(0,K1788-MAX(0,P1788-G1788-J1788))</x:f>
        <x:v>770.972977412731</x:v>
      </x:c>
      <x:c r="S1788" s="7" t="n">
        <x:f>SUM(O1788,Q1788,R1788)</x:f>
        <x:v>770.972977412731</x:v>
      </x:c>
      <x:c r="T1788" s="14" t="n">
        <x:f>'Inventory detail'!T662</x:f>
        <x:v>0.11470000000000001</x:v>
      </x:c>
      <x:c r="U1788" s="14" t="n">
        <x:f>'Inventory detail'!U662</x:f>
        <x:v>0.15856499999999998</x:v>
      </x:c>
      <x:c r="V1788" s="9" t="n">
        <x:f>O1788*T1788</x:f>
        <x:v>0</x:v>
      </x:c>
      <x:c r="W1788" s="9" t="n">
        <x:f>Q1788*T1788</x:f>
        <x:v>0</x:v>
      </x:c>
      <x:c r="X1788" s="9" t="n">
        <x:f>R1788*T1788</x:f>
        <x:v>88.43060050924025</x:v>
      </x:c>
      <x:c r="Y1788" s="9" t="n">
        <x:f>S1788*T1788</x:f>
        <x:v>88.43060050924025</x:v>
      </x:c>
      <x:c r="Z1788" s="9" t="n">
        <x:f>IF(ISNUMBER(U1788),S1788*(U1788-T1788),"n.a.")</x:f>
        <x:v>33.81872965420943</x:v>
      </x:c>
      <x:c r="AA1788" s="9" t="n">
        <x:f>IF(ISNUMBER(U1788),Y1788,0)</x:f>
        <x:v>88.43060050924025</x:v>
      </x:c>
      <x:c r="AB1788" s="7" t="n">
        <x:f>MAX(0,L1788-SUM(F1788:K1788))</x:f>
        <x:v>0</x:v>
      </x:c>
    </x:row>
    <x:row r="1789" ht="22" customHeight="1">
      <x:c r="A1789" s="18" t="n">
        <x:f>Summary!D$41</x:f>
        <x:v>46357</x:v>
      </x:c>
      <x:c r="B1789" s="2" t="str">
        <x:f>'Inventory detail'!A663</x:f>
        <x:v>WIRE</x:v>
      </x:c>
      <x:c r="C1789" s="2" t="str">
        <x:f>'Inventory detail'!B663</x:f>
        <x:v>10</x:v>
      </x:c>
      <x:c r="D1789" s="2" t="str">
        <x:f>'Inventory detail'!C663</x:f>
        <x:v>DL012RED</x:v>
      </x:c>
      <x:c r="E1789" s="10" t="n">
        <x:f>A663</x:f>
        <x:v>46327</x:v>
      </x:c>
      <x:c r="F1789" s="7" t="n">
        <x:f>O663</x:f>
        <x:v>0</x:v>
      </x:c>
      <x:c r="G1789" s="7" t="n">
        <x:f>Q663</x:f>
        <x:v>0</x:v>
      </x:c>
      <x:c r="H1789" s="7" t="n">
        <x:f>R663</x:f>
        <x:v>0</x:v>
      </x:c>
      <x:c r="I1789" s="7" t="n">
        <x:f>0</x:f>
        <x:v>0</x:v>
      </x:c>
      <x:c r="J1789" s="7" t="n">
        <x:f>0</x:f>
        <x:v>0</x:v>
      </x:c>
      <x:c r="K1789" s="7" t="n">
        <x:f>0</x:f>
        <x:v>0</x:v>
      </x:c>
      <x:c r="L1789" s="7" t="n">
        <x:f>'Inventory detail'!F663*Summary!$K$5*(A1789-E1789)/Summary!$K$6</x:f>
        <x:v>16.430390143737167</x:v>
      </x:c>
      <x:c r="M1789" s="7" t="n">
        <x:f>MAX(0,H1789-L1789)</x:f>
        <x:v>0</x:v>
      </x:c>
      <x:c r="N1789" s="7" t="n">
        <x:f>MAX(0,L1789-H1789)</x:f>
        <x:v>16.430390143737167</x:v>
      </x:c>
      <x:c r="O1789" s="7" t="n">
        <x:f>MAX(0,F1789+I1789-N1789)</x:f>
        <x:v>0</x:v>
      </x:c>
      <x:c r="P1789" s="7" t="n">
        <x:f>MAX(0,N1789-F1789-I1789)</x:f>
        <x:v>16.430390143737167</x:v>
      </x:c>
      <x:c r="Q1789" s="7" t="n">
        <x:f>MAX(0,G1789+J1789-P1789)</x:f>
        <x:v>0</x:v>
      </x:c>
      <x:c r="R1789" s="7" t="n">
        <x:f>M1789+MAX(0,K1789-MAX(0,P1789-G1789-J1789))</x:f>
        <x:v>0</x:v>
      </x:c>
      <x:c r="S1789" s="7" t="n">
        <x:f>SUM(O1789,Q1789,R1789)</x:f>
        <x:v>0</x:v>
      </x:c>
      <x:c r="T1789" s="14" t="n">
        <x:f>'Inventory detail'!T663</x:f>
        <x:v>0.059000000000000004</x:v>
      </x:c>
      <x:c r="U1789" s="14" t="n">
        <x:f>'Inventory detail'!U663</x:f>
        <x:v>0.059000000000000004</x:v>
      </x:c>
      <x:c r="V1789" s="9" t="n">
        <x:f>O1789*T1789</x:f>
        <x:v>0</x:v>
      </x:c>
      <x:c r="W1789" s="9" t="n">
        <x:f>Q1789*T1789</x:f>
        <x:v>0</x:v>
      </x:c>
      <x:c r="X1789" s="9" t="n">
        <x:f>R1789*T1789</x:f>
        <x:v>0</x:v>
      </x:c>
      <x:c r="Y1789" s="9" t="n">
        <x:f>S1789*T1789</x:f>
        <x:v>0</x:v>
      </x:c>
      <x:c r="Z1789" s="9" t="n">
        <x:f>IF(ISNUMBER(U1789),S1789*(U1789-T1789),"n.a.")</x:f>
        <x:v>0</x:v>
      </x:c>
      <x:c r="AA1789" s="9" t="n">
        <x:f>IF(ISNUMBER(U1789),Y1789,0)</x:f>
        <x:v>0</x:v>
      </x:c>
      <x:c r="AB1789" s="7" t="n">
        <x:f>MAX(0,L1789-SUM(F1789:K1789))</x:f>
        <x:v>16.430390143737167</x:v>
      </x:c>
    </x:row>
    <x:row r="1790" ht="22" customHeight="1">
      <x:c r="A1790" s="18" t="n">
        <x:f>Summary!D$41</x:f>
        <x:v>46357</x:v>
      </x:c>
      <x:c r="B1790" s="2" t="str">
        <x:f>'Inventory detail'!A664</x:f>
        <x:v>WIRE</x:v>
      </x:c>
      <x:c r="C1790" s="2" t="str">
        <x:f>'Inventory detail'!B664</x:f>
        <x:v>10</x:v>
      </x:c>
      <x:c r="D1790" s="2" t="str">
        <x:f>'Inventory detail'!C664</x:f>
        <x:v>DL034GRAY</x:v>
      </x:c>
      <x:c r="E1790" s="10" t="n">
        <x:f>A664</x:f>
        <x:v>46327</x:v>
      </x:c>
      <x:c r="F1790" s="7" t="n">
        <x:f>O664</x:f>
        <x:v>2687.4033675564683</x:v>
      </x:c>
      <x:c r="G1790" s="7" t="n">
        <x:f>Q664</x:f>
        <x:v>0</x:v>
      </x:c>
      <x:c r="H1790" s="7" t="n">
        <x:f>R664</x:f>
        <x:v>0</x:v>
      </x:c>
      <x:c r="I1790" s="7" t="n">
        <x:f>SUMIFS('PO detail'!$W$1920:$W$1920,'PO detail'!$V$1920:$V$1920,"&gt;="&amp;E1790,'PO detail'!$V$1920:$V$1920,"&lt;"&amp;A1790)</x:f>
        <x:v>0</x:v>
      </x:c>
      <x:c r="J1790" s="7" t="n">
        <x:f>SUMIFS('PO detail'!$X$1920:$X$1920,'PO detail'!$V$1920:$V$1920,"&gt;="&amp;E1790,'PO detail'!$V$1920:$V$1920,"&lt;"&amp;A1790)</x:f>
        <x:v>0</x:v>
      </x:c>
      <x:c r="K1790" s="7" t="n">
        <x:f>SUMIFS('PO detail'!$Y$1920:$Y$1920,'PO detail'!$V$1920:$V$1920,"&gt;="&amp;E1790,'PO detail'!$V$1920:$V$1920,"&lt;"&amp;A1790)</x:f>
        <x:v>0</x:v>
      </x:c>
      <x:c r="L1790" s="7" t="n">
        <x:f>'Inventory detail'!F664*Summary!$K$5*(A1790-E1790)/Summary!$K$6</x:f>
        <x:v>16.430390143737167</x:v>
      </x:c>
      <x:c r="M1790" s="7" t="n">
        <x:f>MAX(0,H1790-L1790)</x:f>
        <x:v>0</x:v>
      </x:c>
      <x:c r="N1790" s="7" t="n">
        <x:f>MAX(0,L1790-H1790)</x:f>
        <x:v>16.430390143737167</x:v>
      </x:c>
      <x:c r="O1790" s="7" t="n">
        <x:f>MAX(0,F1790+I1790-N1790)</x:f>
        <x:v>2670.9729774127313</x:v>
      </x:c>
      <x:c r="P1790" s="7" t="n">
        <x:f>MAX(0,N1790-F1790-I1790)</x:f>
        <x:v>0</x:v>
      </x:c>
      <x:c r="Q1790" s="7" t="n">
        <x:f>MAX(0,G1790+J1790-P1790)</x:f>
        <x:v>0</x:v>
      </x:c>
      <x:c r="R1790" s="7" t="n">
        <x:f>M1790+MAX(0,K1790-MAX(0,P1790-G1790-J1790))</x:f>
        <x:v>0</x:v>
      </x:c>
      <x:c r="S1790" s="7" t="n">
        <x:f>SUM(O1790,Q1790,R1790)</x:f>
        <x:v>2670.9729774127313</x:v>
      </x:c>
      <x:c r="T1790" s="14" t="n">
        <x:f>'Inventory detail'!T664</x:f>
        <x:v>0.1424</x:v>
      </x:c>
      <x:c r="U1790" s="14" t="n">
        <x:f>'Inventory detail'!U664</x:f>
        <x:v>0.1424</x:v>
      </x:c>
      <x:c r="V1790" s="9" t="n">
        <x:f>O1790*T1790</x:f>
        <x:v>380.34655198357297</x:v>
      </x:c>
      <x:c r="W1790" s="9" t="n">
        <x:f>Q1790*T1790</x:f>
        <x:v>0</x:v>
      </x:c>
      <x:c r="X1790" s="9" t="n">
        <x:f>R1790*T1790</x:f>
        <x:v>0</x:v>
      </x:c>
      <x:c r="Y1790" s="9" t="n">
        <x:f>S1790*T1790</x:f>
        <x:v>380.34655198357297</x:v>
      </x:c>
      <x:c r="Z1790" s="9" t="n">
        <x:f>IF(ISNUMBER(U1790),S1790*(U1790-T1790),"n.a.")</x:f>
        <x:v>0</x:v>
      </x:c>
      <x:c r="AA1790" s="9" t="n">
        <x:f>IF(ISNUMBER(U1790),Y1790,0)</x:f>
        <x:v>380.34655198357297</x:v>
      </x:c>
      <x:c r="AB1790" s="7" t="n">
        <x:f>MAX(0,L1790-SUM(F1790:K1790))</x:f>
        <x:v>0</x:v>
      </x:c>
    </x:row>
    <x:row r="1791" ht="22" customHeight="1">
      <x:c r="A1791" s="18" t="n">
        <x:f>Summary!D$41</x:f>
        <x:v>46357</x:v>
      </x:c>
      <x:c r="B1791" s="2" t="str">
        <x:f>'Inventory detail'!A665</x:f>
        <x:v>WIRE</x:v>
      </x:c>
      <x:c r="C1791" s="2" t="str">
        <x:f>'Inventory detail'!B665</x:f>
        <x:v>30</x:v>
      </x:c>
      <x:c r="D1791" s="2" t="str">
        <x:f>'Inventory detail'!C665</x:f>
        <x:v>DL034GRAY</x:v>
      </x:c>
      <x:c r="E1791" s="10" t="n">
        <x:f>A665</x:f>
        <x:v>46327</x:v>
      </x:c>
      <x:c r="F1791" s="7" t="n">
        <x:f>O665</x:f>
        <x:v>0</x:v>
      </x:c>
      <x:c r="G1791" s="7" t="n">
        <x:f>Q665</x:f>
        <x:v>0</x:v>
      </x:c>
      <x:c r="H1791" s="7" t="n">
        <x:f>R665</x:f>
        <x:v>1387.403367556468</x:v>
      </x:c>
      <x:c r="I1791" s="7" t="n">
        <x:f>0</x:f>
        <x:v>0</x:v>
      </x:c>
      <x:c r="J1791" s="7" t="n">
        <x:f>0</x:f>
        <x:v>0</x:v>
      </x:c>
      <x:c r="K1791" s="7" t="n">
        <x:f>0</x:f>
        <x:v>0</x:v>
      </x:c>
      <x:c r="L1791" s="7" t="n">
        <x:f>'Inventory detail'!F665*Summary!$K$5*(A1791-E1791)/Summary!$K$6</x:f>
        <x:v>16.430390143737167</x:v>
      </x:c>
      <x:c r="M1791" s="7" t="n">
        <x:f>MAX(0,H1791-L1791)</x:f>
        <x:v>1370.9729774127309</x:v>
      </x:c>
      <x:c r="N1791" s="7" t="n">
        <x:f>MAX(0,L1791-H1791)</x:f>
        <x:v>0</x:v>
      </x:c>
      <x:c r="O1791" s="7" t="n">
        <x:f>MAX(0,F1791+I1791-N1791)</x:f>
        <x:v>0</x:v>
      </x:c>
      <x:c r="P1791" s="7" t="n">
        <x:f>MAX(0,N1791-F1791-I1791)</x:f>
        <x:v>0</x:v>
      </x:c>
      <x:c r="Q1791" s="7" t="n">
        <x:f>MAX(0,G1791+J1791-P1791)</x:f>
        <x:v>0</x:v>
      </x:c>
      <x:c r="R1791" s="7" t="n">
        <x:f>M1791+MAX(0,K1791-MAX(0,P1791-G1791-J1791))</x:f>
        <x:v>1370.9729774127309</x:v>
      </x:c>
      <x:c r="S1791" s="7" t="n">
        <x:f>SUM(O1791,Q1791,R1791)</x:f>
        <x:v>1370.9729774127309</x:v>
      </x:c>
      <x:c r="T1791" s="14" t="n">
        <x:f>'Inventory detail'!T665</x:f>
        <x:v>0.1424</x:v>
      </x:c>
      <x:c r="U1791" s="14" t="n">
        <x:f>'Inventory detail'!U665</x:f>
        <x:v>0.1424</x:v>
      </x:c>
      <x:c r="V1791" s="9" t="n">
        <x:f>O1791*T1791</x:f>
        <x:v>0</x:v>
      </x:c>
      <x:c r="W1791" s="9" t="n">
        <x:f>Q1791*T1791</x:f>
        <x:v>0</x:v>
      </x:c>
      <x:c r="X1791" s="9" t="n">
        <x:f>R1791*T1791</x:f>
        <x:v>195.22655198357288</x:v>
      </x:c>
      <x:c r="Y1791" s="9" t="n">
        <x:f>S1791*T1791</x:f>
        <x:v>195.22655198357288</x:v>
      </x:c>
      <x:c r="Z1791" s="9" t="n">
        <x:f>IF(ISNUMBER(U1791),S1791*(U1791-T1791),"n.a.")</x:f>
        <x:v>0</x:v>
      </x:c>
      <x:c r="AA1791" s="9" t="n">
        <x:f>IF(ISNUMBER(U1791),Y1791,0)</x:f>
        <x:v>195.22655198357288</x:v>
      </x:c>
      <x:c r="AB1791" s="7" t="n">
        <x:f>MAX(0,L1791-SUM(F1791:K1791))</x:f>
        <x:v>0</x:v>
      </x:c>
    </x:row>
    <x:row r="1792" ht="22" customHeight="1">
      <x:c r="A1792" s="18" t="n">
        <x:f>Summary!D$41</x:f>
        <x:v>46357</x:v>
      </x:c>
      <x:c r="B1792" s="2" t="str">
        <x:f>'Inventory detail'!A666</x:f>
        <x:v>WIRE</x:v>
      </x:c>
      <x:c r="C1792" s="2" t="str">
        <x:f>'Inventory detail'!B666</x:f>
        <x:v>30</x:v>
      </x:c>
      <x:c r="D1792" s="2" t="str">
        <x:f>'Inventory detail'!C666</x:f>
        <x:v>DL038GRAY</x:v>
      </x:c>
      <x:c r="E1792" s="10" t="n">
        <x:f>A666</x:f>
        <x:v>46327</x:v>
      </x:c>
      <x:c r="F1792" s="7" t="n">
        <x:f>O666</x:f>
        <x:v>0</x:v>
      </x:c>
      <x:c r="G1792" s="7" t="n">
        <x:f>Q666</x:f>
        <x:v>0</x:v>
      </x:c>
      <x:c r="H1792" s="7" t="n">
        <x:f>R666</x:f>
        <x:v>2687.4033675564683</x:v>
      </x:c>
      <x:c r="I1792" s="7" t="n">
        <x:f>0</x:f>
        <x:v>0</x:v>
      </x:c>
      <x:c r="J1792" s="7" t="n">
        <x:f>0</x:f>
        <x:v>0</x:v>
      </x:c>
      <x:c r="K1792" s="7" t="n">
        <x:f>0</x:f>
        <x:v>0</x:v>
      </x:c>
      <x:c r="L1792" s="7" t="n">
        <x:f>'Inventory detail'!F666*Summary!$K$5*(A1792-E1792)/Summary!$K$6</x:f>
        <x:v>16.430390143737167</x:v>
      </x:c>
      <x:c r="M1792" s="7" t="n">
        <x:f>MAX(0,H1792-L1792)</x:f>
        <x:v>2670.9729774127313</x:v>
      </x:c>
      <x:c r="N1792" s="7" t="n">
        <x:f>MAX(0,L1792-H1792)</x:f>
        <x:v>0</x:v>
      </x:c>
      <x:c r="O1792" s="7" t="n">
        <x:f>MAX(0,F1792+I1792-N1792)</x:f>
        <x:v>0</x:v>
      </x:c>
      <x:c r="P1792" s="7" t="n">
        <x:f>MAX(0,N1792-F1792-I1792)</x:f>
        <x:v>0</x:v>
      </x:c>
      <x:c r="Q1792" s="7" t="n">
        <x:f>MAX(0,G1792+J1792-P1792)</x:f>
        <x:v>0</x:v>
      </x:c>
      <x:c r="R1792" s="7" t="n">
        <x:f>M1792+MAX(0,K1792-MAX(0,P1792-G1792-J1792))</x:f>
        <x:v>2670.9729774127313</x:v>
      </x:c>
      <x:c r="S1792" s="7" t="n">
        <x:f>SUM(O1792,Q1792,R1792)</x:f>
        <x:v>2670.9729774127313</x:v>
      </x:c>
      <x:c r="T1792" s="14" t="n">
        <x:f>'Inventory detail'!T666</x:f>
        <x:v>0.056299999999999996</x:v>
      </x:c>
      <x:c r="U1792" s="14" t="n">
        <x:f>'Inventory detail'!U666</x:f>
        <x:v>0.056299999999999996</x:v>
      </x:c>
      <x:c r="V1792" s="9" t="n">
        <x:f>O1792*T1792</x:f>
        <x:v>0</x:v>
      </x:c>
      <x:c r="W1792" s="9" t="n">
        <x:f>Q1792*T1792</x:f>
        <x:v>0</x:v>
      </x:c>
      <x:c r="X1792" s="9" t="n">
        <x:f>R1792*T1792</x:f>
        <x:v>150.37577862833678</x:v>
      </x:c>
      <x:c r="Y1792" s="9" t="n">
        <x:f>S1792*T1792</x:f>
        <x:v>150.37577862833678</x:v>
      </x:c>
      <x:c r="Z1792" s="9" t="n">
        <x:f>IF(ISNUMBER(U1792),S1792*(U1792-T1792),"n.a.")</x:f>
        <x:v>0</x:v>
      </x:c>
      <x:c r="AA1792" s="9" t="n">
        <x:f>IF(ISNUMBER(U1792),Y1792,0)</x:f>
        <x:v>150.37577862833678</x:v>
      </x:c>
      <x:c r="AB1792" s="7" t="n">
        <x:f>MAX(0,L1792-SUM(F1792:K1792))</x:f>
        <x:v>0</x:v>
      </x:c>
    </x:row>
    <x:row r="1793" ht="22" customHeight="1">
      <x:c r="A1793" s="18" t="n">
        <x:f>Summary!D$41</x:f>
        <x:v>46357</x:v>
      </x:c>
      <x:c r="B1793" s="2" t="str">
        <x:f>'Inventory detail'!A667</x:f>
        <x:v>WIRE</x:v>
      </x:c>
      <x:c r="C1793" s="2" t="str">
        <x:f>'Inventory detail'!B667</x:f>
        <x:v>30</x:v>
      </x:c>
      <x:c r="D1793" s="2" t="str">
        <x:f>'Inventory detail'!C667</x:f>
        <x:v>DL078GRAY</x:v>
      </x:c>
      <x:c r="E1793" s="10" t="n">
        <x:f>A667</x:f>
        <x:v>46327</x:v>
      </x:c>
      <x:c r="F1793" s="7" t="n">
        <x:f>O667</x:f>
        <x:v>0</x:v>
      </x:c>
      <x:c r="G1793" s="7" t="n">
        <x:f>Q667</x:f>
        <x:v>0</x:v>
      </x:c>
      <x:c r="H1793" s="7" t="n">
        <x:f>R667</x:f>
        <x:v>887.4033675564682</x:v>
      </x:c>
      <x:c r="I1793" s="7" t="n">
        <x:f>0</x:f>
        <x:v>0</x:v>
      </x:c>
      <x:c r="J1793" s="7" t="n">
        <x:f>0</x:f>
        <x:v>0</x:v>
      </x:c>
      <x:c r="K1793" s="7" t="n">
        <x:f>0</x:f>
        <x:v>0</x:v>
      </x:c>
      <x:c r="L1793" s="7" t="n">
        <x:f>'Inventory detail'!F667*Summary!$K$5*(A1793-E1793)/Summary!$K$6</x:f>
        <x:v>16.430390143737167</x:v>
      </x:c>
      <x:c r="M1793" s="7" t="n">
        <x:f>MAX(0,H1793-L1793)</x:f>
        <x:v>870.972977412731</x:v>
      </x:c>
      <x:c r="N1793" s="7" t="n">
        <x:f>MAX(0,L1793-H1793)</x:f>
        <x:v>0</x:v>
      </x:c>
      <x:c r="O1793" s="7" t="n">
        <x:f>MAX(0,F1793+I1793-N1793)</x:f>
        <x:v>0</x:v>
      </x:c>
      <x:c r="P1793" s="7" t="n">
        <x:f>MAX(0,N1793-F1793-I1793)</x:f>
        <x:v>0</x:v>
      </x:c>
      <x:c r="Q1793" s="7" t="n">
        <x:f>MAX(0,G1793+J1793-P1793)</x:f>
        <x:v>0</x:v>
      </x:c>
      <x:c r="R1793" s="7" t="n">
        <x:f>M1793+MAX(0,K1793-MAX(0,P1793-G1793-J1793))</x:f>
        <x:v>870.972977412731</x:v>
      </x:c>
      <x:c r="S1793" s="7" t="n">
        <x:f>SUM(O1793,Q1793,R1793)</x:f>
        <x:v>870.972977412731</x:v>
      </x:c>
      <x:c r="T1793" s="14" t="n">
        <x:f>'Inventory detail'!T667</x:f>
        <x:v>0.16329999999999997</x:v>
      </x:c>
      <x:c r="U1793" s="14" t="n">
        <x:f>'Inventory detail'!U667</x:f>
        <x:v>0.16329999999999997</x:v>
      </x:c>
      <x:c r="V1793" s="9" t="n">
        <x:f>O1793*T1793</x:f>
        <x:v>0</x:v>
      </x:c>
      <x:c r="W1793" s="9" t="n">
        <x:f>Q1793*T1793</x:f>
        <x:v>0</x:v>
      </x:c>
      <x:c r="X1793" s="9" t="n">
        <x:f>R1793*T1793</x:f>
        <x:v>142.22988721149895</x:v>
      </x:c>
      <x:c r="Y1793" s="9" t="n">
        <x:f>S1793*T1793</x:f>
        <x:v>142.22988721149895</x:v>
      </x:c>
      <x:c r="Z1793" s="9" t="n">
        <x:f>IF(ISNUMBER(U1793),S1793*(U1793-T1793),"n.a.")</x:f>
        <x:v>0</x:v>
      </x:c>
      <x:c r="AA1793" s="9" t="n">
        <x:f>IF(ISNUMBER(U1793),Y1793,0)</x:f>
        <x:v>142.22988721149895</x:v>
      </x:c>
      <x:c r="AB1793" s="7" t="n">
        <x:f>MAX(0,L1793-SUM(F1793:K1793))</x:f>
        <x:v>0</x:v>
      </x:c>
    </x:row>
    <x:row r="1794" ht="22" customHeight="1">
      <x:c r="A1794" s="18" t="n">
        <x:f>Summary!D$41</x:f>
        <x:v>46357</x:v>
      </x:c>
      <x:c r="B1794" s="2" t="str">
        <x:f>'Inventory detail'!A668</x:f>
        <x:v>WIRE</x:v>
      </x:c>
      <x:c r="C1794" s="2" t="str">
        <x:f>'Inventory detail'!B668</x:f>
        <x:v>30</x:v>
      </x:c>
      <x:c r="D1794" s="2" t="str">
        <x:f>'Inventory detail'!C668</x:f>
        <x:v>DL716GRAY</x:v>
      </x:c>
      <x:c r="E1794" s="10" t="n">
        <x:f>A668</x:f>
        <x:v>46327</x:v>
      </x:c>
      <x:c r="F1794" s="7" t="n">
        <x:f>O668</x:f>
        <x:v>0</x:v>
      </x:c>
      <x:c r="G1794" s="7" t="n">
        <x:f>Q668</x:f>
        <x:v>0</x:v>
      </x:c>
      <x:c r="H1794" s="7" t="n">
        <x:f>R668</x:f>
        <x:v>1687.403367556468</x:v>
      </x:c>
      <x:c r="I1794" s="7" t="n">
        <x:f>0</x:f>
        <x:v>0</x:v>
      </x:c>
      <x:c r="J1794" s="7" t="n">
        <x:f>0</x:f>
        <x:v>0</x:v>
      </x:c>
      <x:c r="K1794" s="7" t="n">
        <x:f>0</x:f>
        <x:v>0</x:v>
      </x:c>
      <x:c r="L1794" s="7" t="n">
        <x:f>'Inventory detail'!F668*Summary!$K$5*(A1794-E1794)/Summary!$K$6</x:f>
        <x:v>16.430390143737167</x:v>
      </x:c>
      <x:c r="M1794" s="7" t="n">
        <x:f>MAX(0,H1794-L1794)</x:f>
        <x:v>1670.9729774127309</x:v>
      </x:c>
      <x:c r="N1794" s="7" t="n">
        <x:f>MAX(0,L1794-H1794)</x:f>
        <x:v>0</x:v>
      </x:c>
      <x:c r="O1794" s="7" t="n">
        <x:f>MAX(0,F1794+I1794-N1794)</x:f>
        <x:v>0</x:v>
      </x:c>
      <x:c r="P1794" s="7" t="n">
        <x:f>MAX(0,N1794-F1794-I1794)</x:f>
        <x:v>0</x:v>
      </x:c>
      <x:c r="Q1794" s="7" t="n">
        <x:f>MAX(0,G1794+J1794-P1794)</x:f>
        <x:v>0</x:v>
      </x:c>
      <x:c r="R1794" s="7" t="n">
        <x:f>M1794+MAX(0,K1794-MAX(0,P1794-G1794-J1794))</x:f>
        <x:v>1670.9729774127309</x:v>
      </x:c>
      <x:c r="S1794" s="7" t="n">
        <x:f>SUM(O1794,Q1794,R1794)</x:f>
        <x:v>1670.9729774127309</x:v>
      </x:c>
      <x:c r="T1794" s="14" t="n">
        <x:f>'Inventory detail'!T668</x:f>
        <x:v>0.0732</x:v>
      </x:c>
      <x:c r="U1794" s="14" t="n">
        <x:f>'Inventory detail'!U668</x:f>
        <x:v>0.0732</x:v>
      </x:c>
      <x:c r="V1794" s="9" t="n">
        <x:f>O1794*T1794</x:f>
        <x:v>0</x:v>
      </x:c>
      <x:c r="W1794" s="9" t="n">
        <x:f>Q1794*T1794</x:f>
        <x:v>0</x:v>
      </x:c>
      <x:c r="X1794" s="9" t="n">
        <x:f>R1794*T1794</x:f>
        <x:v>122.3152219466119</x:v>
      </x:c>
      <x:c r="Y1794" s="9" t="n">
        <x:f>S1794*T1794</x:f>
        <x:v>122.3152219466119</x:v>
      </x:c>
      <x:c r="Z1794" s="9" t="n">
        <x:f>IF(ISNUMBER(U1794),S1794*(U1794-T1794),"n.a.")</x:f>
        <x:v>0</x:v>
      </x:c>
      <x:c r="AA1794" s="9" t="n">
        <x:f>IF(ISNUMBER(U1794),Y1794,0)</x:f>
        <x:v>122.3152219466119</x:v>
      </x:c>
      <x:c r="AB1794" s="7" t="n">
        <x:f>MAX(0,L1794-SUM(F1794:K1794))</x:f>
        <x:v>0</x:v>
      </x:c>
    </x:row>
    <x:row r="1795" ht="22" customHeight="1">
      <x:c r="A1795" s="18" t="n">
        <x:f>Summary!D$41</x:f>
        <x:v>46357</x:v>
      </x:c>
      <x:c r="B1795" s="2" t="str">
        <x:f>'Inventory detail'!A669</x:f>
        <x:v>WIRE</x:v>
      </x:c>
      <x:c r="C1795" s="2" t="str">
        <x:f>'Inventory detail'!B669</x:f>
        <x:v>30</x:v>
      </x:c>
      <x:c r="D1795" s="2" t="str">
        <x:f>'Inventory detail'!C669</x:f>
        <x:v>DL916GRAY</x:v>
      </x:c>
      <x:c r="E1795" s="10" t="n">
        <x:f>A669</x:f>
        <x:v>46327</x:v>
      </x:c>
      <x:c r="F1795" s="7" t="n">
        <x:f>O669</x:f>
        <x:v>0</x:v>
      </x:c>
      <x:c r="G1795" s="7" t="n">
        <x:f>Q669</x:f>
        <x:v>0</x:v>
      </x:c>
      <x:c r="H1795" s="7" t="n">
        <x:f>R669</x:f>
        <x:v>887.4033675564682</x:v>
      </x:c>
      <x:c r="I1795" s="7" t="n">
        <x:f>0</x:f>
        <x:v>0</x:v>
      </x:c>
      <x:c r="J1795" s="7" t="n">
        <x:f>0</x:f>
        <x:v>0</x:v>
      </x:c>
      <x:c r="K1795" s="7" t="n">
        <x:f>0</x:f>
        <x:v>0</x:v>
      </x:c>
      <x:c r="L1795" s="7" t="n">
        <x:f>'Inventory detail'!F669*Summary!$K$5*(A1795-E1795)/Summary!$K$6</x:f>
        <x:v>16.430390143737167</x:v>
      </x:c>
      <x:c r="M1795" s="7" t="n">
        <x:f>MAX(0,H1795-L1795)</x:f>
        <x:v>870.972977412731</x:v>
      </x:c>
      <x:c r="N1795" s="7" t="n">
        <x:f>MAX(0,L1795-H1795)</x:f>
        <x:v>0</x:v>
      </x:c>
      <x:c r="O1795" s="7" t="n">
        <x:f>MAX(0,F1795+I1795-N1795)</x:f>
        <x:v>0</x:v>
      </x:c>
      <x:c r="P1795" s="7" t="n">
        <x:f>MAX(0,N1795-F1795-I1795)</x:f>
        <x:v>0</x:v>
      </x:c>
      <x:c r="Q1795" s="7" t="n">
        <x:f>MAX(0,G1795+J1795-P1795)</x:f>
        <x:v>0</x:v>
      </x:c>
      <x:c r="R1795" s="7" t="n">
        <x:f>M1795+MAX(0,K1795-MAX(0,P1795-G1795-J1795))</x:f>
        <x:v>870.972977412731</x:v>
      </x:c>
      <x:c r="S1795" s="7" t="n">
        <x:f>SUM(O1795,Q1795,R1795)</x:f>
        <x:v>870.972977412731</x:v>
      </x:c>
      <x:c r="T1795" s="14" t="n">
        <x:f>'Inventory detail'!T669</x:f>
        <x:v>0.1041</x:v>
      </x:c>
      <x:c r="U1795" s="14" t="n">
        <x:f>'Inventory detail'!U669</x:f>
        <x:v>0.1041</x:v>
      </x:c>
      <x:c r="V1795" s="9" t="n">
        <x:f>O1795*T1795</x:f>
        <x:v>0</x:v>
      </x:c>
      <x:c r="W1795" s="9" t="n">
        <x:f>Q1795*T1795</x:f>
        <x:v>0</x:v>
      </x:c>
      <x:c r="X1795" s="9" t="n">
        <x:f>R1795*T1795</x:f>
        <x:v>90.6682869486653</x:v>
      </x:c>
      <x:c r="Y1795" s="9" t="n">
        <x:f>S1795*T1795</x:f>
        <x:v>90.6682869486653</x:v>
      </x:c>
      <x:c r="Z1795" s="9" t="n">
        <x:f>IF(ISNUMBER(U1795),S1795*(U1795-T1795),"n.a.")</x:f>
        <x:v>0</x:v>
      </x:c>
      <x:c r="AA1795" s="9" t="n">
        <x:f>IF(ISNUMBER(U1795),Y1795,0)</x:f>
        <x:v>90.6682869486653</x:v>
      </x:c>
      <x:c r="AB1795" s="7" t="n">
        <x:f>MAX(0,L1795-SUM(F1795:K1795))</x:f>
        <x:v>0</x:v>
      </x:c>
    </x:row>
    <x:row r="1796" ht="22" customHeight="1">
      <x:c r="A1796" s="18" t="n">
        <x:f>Summary!D$41</x:f>
        <x:v>46357</x:v>
      </x:c>
      <x:c r="B1796" s="2" t="str">
        <x:f>'Inventory detail'!A670</x:f>
        <x:v>WIRE</x:v>
      </x:c>
      <x:c r="C1796" s="2" t="str">
        <x:f>'Inventory detail'!B670</x:f>
        <x:v>30</x:v>
      </x:c>
      <x:c r="D1796" s="2" t="str">
        <x:f>'Inventory detail'!C670</x:f>
        <x:v>DL916RED</x:v>
      </x:c>
      <x:c r="E1796" s="10" t="n">
        <x:f>A670</x:f>
        <x:v>46327</x:v>
      </x:c>
      <x:c r="F1796" s="7" t="n">
        <x:f>O670</x:f>
        <x:v>0</x:v>
      </x:c>
      <x:c r="G1796" s="7" t="n">
        <x:f>Q670</x:f>
        <x:v>0</x:v>
      </x:c>
      <x:c r="H1796" s="7" t="n">
        <x:f>R670</x:f>
        <x:v>587.4033675564682</x:v>
      </x:c>
      <x:c r="I1796" s="7" t="n">
        <x:f>0</x:f>
        <x:v>0</x:v>
      </x:c>
      <x:c r="J1796" s="7" t="n">
        <x:f>0</x:f>
        <x:v>0</x:v>
      </x:c>
      <x:c r="K1796" s="7" t="n">
        <x:f>0</x:f>
        <x:v>0</x:v>
      </x:c>
      <x:c r="L1796" s="7" t="n">
        <x:f>'Inventory detail'!F670*Summary!$K$5*(A1796-E1796)/Summary!$K$6</x:f>
        <x:v>16.430390143737167</x:v>
      </x:c>
      <x:c r="M1796" s="7" t="n">
        <x:f>MAX(0,H1796-L1796)</x:f>
        <x:v>570.972977412731</x:v>
      </x:c>
      <x:c r="N1796" s="7" t="n">
        <x:f>MAX(0,L1796-H1796)</x:f>
        <x:v>0</x:v>
      </x:c>
      <x:c r="O1796" s="7" t="n">
        <x:f>MAX(0,F1796+I1796-N1796)</x:f>
        <x:v>0</x:v>
      </x:c>
      <x:c r="P1796" s="7" t="n">
        <x:f>MAX(0,N1796-F1796-I1796)</x:f>
        <x:v>0</x:v>
      </x:c>
      <x:c r="Q1796" s="7" t="n">
        <x:f>MAX(0,G1796+J1796-P1796)</x:f>
        <x:v>0</x:v>
      </x:c>
      <x:c r="R1796" s="7" t="n">
        <x:f>M1796+MAX(0,K1796-MAX(0,P1796-G1796-J1796))</x:f>
        <x:v>570.972977412731</x:v>
      </x:c>
      <x:c r="S1796" s="7" t="n">
        <x:f>SUM(O1796,Q1796,R1796)</x:f>
        <x:v>570.972977412731</x:v>
      </x:c>
      <x:c r="T1796" s="14" t="n">
        <x:f>'Inventory detail'!T670</x:f>
        <x:v>0.0754</x:v>
      </x:c>
      <x:c r="U1796" s="14" t="n">
        <x:f>'Inventory detail'!U670</x:f>
        <x:v>0.0754</x:v>
      </x:c>
      <x:c r="V1796" s="9" t="n">
        <x:f>O1796*T1796</x:f>
        <x:v>0</x:v>
      </x:c>
      <x:c r="W1796" s="9" t="n">
        <x:f>Q1796*T1796</x:f>
        <x:v>0</x:v>
      </x:c>
      <x:c r="X1796" s="9" t="n">
        <x:f>R1796*T1796</x:f>
        <x:v>43.051362496919914</x:v>
      </x:c>
      <x:c r="Y1796" s="9" t="n">
        <x:f>S1796*T1796</x:f>
        <x:v>43.051362496919914</x:v>
      </x:c>
      <x:c r="Z1796" s="9" t="n">
        <x:f>IF(ISNUMBER(U1796),S1796*(U1796-T1796),"n.a.")</x:f>
        <x:v>0</x:v>
      </x:c>
      <x:c r="AA1796" s="9" t="n">
        <x:f>IF(ISNUMBER(U1796),Y1796,0)</x:f>
        <x:v>43.051362496919914</x:v>
      </x:c>
      <x:c r="AB1796" s="7" t="n">
        <x:f>MAX(0,L1796-SUM(F1796:K1796))</x:f>
        <x:v>0</x:v>
      </x:c>
    </x:row>
    <x:row r="1797" ht="22" customHeight="1">
      <x:c r="A1797" s="18" t="n">
        <x:f>Summary!D$41</x:f>
        <x:v>46357</x:v>
      </x:c>
      <x:c r="B1797" s="2" t="str">
        <x:f>'Inventory detail'!A671</x:f>
        <x:v>POUC</x:v>
      </x:c>
      <x:c r="C1797" s="2" t="str">
        <x:f>'Inventory detail'!B671</x:f>
        <x:v>10</x:v>
      </x:c>
      <x:c r="D1797" s="2" t="str">
        <x:f>'Inventory detail'!C671</x:f>
        <x:v>LETPC</x:v>
      </x:c>
      <x:c r="E1797" s="10" t="n">
        <x:f>A671</x:f>
        <x:v>46327</x:v>
      </x:c>
      <x:c r="F1797" s="7" t="n">
        <x:f>O671</x:f>
        <x:v>0</x:v>
      </x:c>
      <x:c r="G1797" s="7" t="n">
        <x:f>Q671</x:f>
        <x:v>0</x:v>
      </x:c>
      <x:c r="H1797" s="7" t="n">
        <x:f>R671</x:f>
        <x:v>333.81379876796717</x:v>
      </x:c>
      <x:c r="I1797" s="7" t="n">
        <x:f>0</x:f>
        <x:v>0</x:v>
      </x:c>
      <x:c r="J1797" s="7" t="n">
        <x:f>0</x:f>
        <x:v>0</x:v>
      </x:c>
      <x:c r="K1797" s="7" t="n">
        <x:f>0</x:f>
        <x:v>0</x:v>
      </x:c>
      <x:c r="L1797" s="7" t="n">
        <x:f>'Inventory detail'!F671*Summary!$K$5*(A1797-E1797)/Summary!$K$6</x:f>
        <x:v>9.373305954825462</x:v>
      </x:c>
      <x:c r="M1797" s="7" t="n">
        <x:f>MAX(0,H1797-L1797)</x:f>
        <x:v>324.4404928131417</x:v>
      </x:c>
      <x:c r="N1797" s="7" t="n">
        <x:f>MAX(0,L1797-H1797)</x:f>
        <x:v>0</x:v>
      </x:c>
      <x:c r="O1797" s="7" t="n">
        <x:f>MAX(0,F1797+I1797-N1797)</x:f>
        <x:v>0</x:v>
      </x:c>
      <x:c r="P1797" s="7" t="n">
        <x:f>MAX(0,N1797-F1797-I1797)</x:f>
        <x:v>0</x:v>
      </x:c>
      <x:c r="Q1797" s="7" t="n">
        <x:f>MAX(0,G1797+J1797-P1797)</x:f>
        <x:v>0</x:v>
      </x:c>
      <x:c r="R1797" s="7" t="n">
        <x:f>M1797+MAX(0,K1797-MAX(0,P1797-G1797-J1797))</x:f>
        <x:v>324.4404928131417</x:v>
      </x:c>
      <x:c r="S1797" s="7" t="n">
        <x:f>SUM(O1797,Q1797,R1797)</x:f>
        <x:v>324.4404928131417</x:v>
      </x:c>
      <x:c r="T1797" s="14" t="n">
        <x:f>'Inventory detail'!T671</x:f>
        <x:v>0.44</x:v>
      </x:c>
      <x:c r="U1797" s="14" t="str">
        <x:f>'Inventory detail'!U671</x:f>
        <x:v>n.a.</x:v>
      </x:c>
      <x:c r="V1797" s="9" t="n">
        <x:f>O1797*T1797</x:f>
        <x:v>0</x:v>
      </x:c>
      <x:c r="W1797" s="9" t="n">
        <x:f>Q1797*T1797</x:f>
        <x:v>0</x:v>
      </x:c>
      <x:c r="X1797" s="9" t="n">
        <x:f>R1797*T1797</x:f>
        <x:v>142.75381683778235</x:v>
      </x:c>
      <x:c r="Y1797" s="9" t="n">
        <x:f>S1797*T1797</x:f>
        <x:v>142.75381683778235</x:v>
      </x:c>
      <x:c r="Z1797" s="9" t="str">
        <x:f>IF(ISNUMBER(U1797),S1797*(U1797-T1797),"n.a.")</x:f>
        <x:v>n.a.</x:v>
      </x:c>
      <x:c r="AA1797" s="9" t="n">
        <x:f>IF(ISNUMBER(U1797),Y1797,0)</x:f>
        <x:v>0</x:v>
      </x:c>
      <x:c r="AB1797" s="7" t="n">
        <x:f>MAX(0,L1797-SUM(F1797:K1797))</x:f>
        <x:v>0</x:v>
      </x:c>
    </x:row>
    <x:row r="1798" ht="22" customHeight="1">
      <x:c r="A1798" s="18" t="n">
        <x:f>Summary!D$41</x:f>
        <x:v>46357</x:v>
      </x:c>
      <x:c r="B1798" s="2" t="str">
        <x:f>'Inventory detail'!A672</x:f>
        <x:v>POUC</x:v>
      </x:c>
      <x:c r="C1798" s="2" t="str">
        <x:f>'Inventory detail'!B672</x:f>
        <x:v>10</x:v>
      </x:c>
      <x:c r="D1798" s="2" t="str">
        <x:f>'Inventory detail'!C672</x:f>
        <x:v>MENPC</x:v>
      </x:c>
      <x:c r="E1798" s="10" t="n">
        <x:f>A672</x:f>
        <x:v>46327</x:v>
      </x:c>
      <x:c r="F1798" s="7" t="n">
        <x:f>O672</x:f>
        <x:v>0</x:v>
      </x:c>
      <x:c r="G1798" s="7" t="n">
        <x:f>Q672</x:f>
        <x:v>0</x:v>
      </x:c>
      <x:c r="H1798" s="7" t="n">
        <x:f>R672</x:f>
        <x:v>614.8818069815195</x:v>
      </x:c>
      <x:c r="I1798" s="7" t="n">
        <x:f>0</x:f>
        <x:v>0</x:v>
      </x:c>
      <x:c r="J1798" s="7" t="n">
        <x:f>0</x:f>
        <x:v>0</x:v>
      </x:c>
      <x:c r="K1798" s="7" t="n">
        <x:f>0</x:f>
        <x:v>0</x:v>
      </x:c>
      <x:c r="L1798" s="7" t="n">
        <x:f>'Inventory detail'!F672*Summary!$K$5*(A1798-E1798)/Summary!$K$6</x:f>
        <x:v>9.284599589322383</x:v>
      </x:c>
      <x:c r="M1798" s="7" t="n">
        <x:f>MAX(0,H1798-L1798)</x:f>
        <x:v>605.5972073921971</x:v>
      </x:c>
      <x:c r="N1798" s="7" t="n">
        <x:f>MAX(0,L1798-H1798)</x:f>
        <x:v>0</x:v>
      </x:c>
      <x:c r="O1798" s="7" t="n">
        <x:f>MAX(0,F1798+I1798-N1798)</x:f>
        <x:v>0</x:v>
      </x:c>
      <x:c r="P1798" s="7" t="n">
        <x:f>MAX(0,N1798-F1798-I1798)</x:f>
        <x:v>0</x:v>
      </x:c>
      <x:c r="Q1798" s="7" t="n">
        <x:f>MAX(0,G1798+J1798-P1798)</x:f>
        <x:v>0</x:v>
      </x:c>
      <x:c r="R1798" s="7" t="n">
        <x:f>M1798+MAX(0,K1798-MAX(0,P1798-G1798-J1798))</x:f>
        <x:v>605.5972073921971</x:v>
      </x:c>
      <x:c r="S1798" s="7" t="n">
        <x:f>SUM(O1798,Q1798,R1798)</x:f>
        <x:v>605.5972073921971</x:v>
      </x:c>
      <x:c r="T1798" s="14" t="n">
        <x:f>'Inventory detail'!T672</x:f>
        <x:v>1.28</x:v>
      </x:c>
      <x:c r="U1798" s="14" t="str">
        <x:f>'Inventory detail'!U672</x:f>
        <x:v>n.a.</x:v>
      </x:c>
      <x:c r="V1798" s="9" t="n">
        <x:f>O1798*T1798</x:f>
        <x:v>0</x:v>
      </x:c>
      <x:c r="W1798" s="9" t="n">
        <x:f>Q1798*T1798</x:f>
        <x:v>0</x:v>
      </x:c>
      <x:c r="X1798" s="9" t="n">
        <x:f>R1798*T1798</x:f>
        <x:v>775.1644254620123</x:v>
      </x:c>
      <x:c r="Y1798" s="9" t="n">
        <x:f>S1798*T1798</x:f>
        <x:v>775.1644254620123</x:v>
      </x:c>
      <x:c r="Z1798" s="9" t="str">
        <x:f>IF(ISNUMBER(U1798),S1798*(U1798-T1798),"n.a.")</x:f>
        <x:v>n.a.</x:v>
      </x:c>
      <x:c r="AA1798" s="9" t="n">
        <x:f>IF(ISNUMBER(U1798),Y1798,0)</x:f>
        <x:v>0</x:v>
      </x:c>
      <x:c r="AB1798" s="7" t="n">
        <x:f>MAX(0,L1798-SUM(F1798:K1798))</x:f>
        <x:v>0</x:v>
      </x:c>
    </x:row>
    <x:row r="1799" ht="22" customHeight="1">
      <x:c r="A1799" s="18" t="n">
        <x:f>Summary!D$41</x:f>
        <x:v>46357</x:v>
      </x:c>
      <x:c r="B1799" s="2" t="str">
        <x:f>'Inventory detail'!A673</x:f>
        <x:v>COIL</x:v>
      </x:c>
      <x:c r="C1799" s="2" t="str">
        <x:f>'Inventory detail'!B673</x:f>
        <x:v>10</x:v>
      </x:c>
      <x:c r="D1799" s="2" t="str">
        <x:f>'Inventory detail'!C673</x:f>
        <x:v>16WHT36-4</x:v>
      </x:c>
      <x:c r="E1799" s="10" t="n">
        <x:f>A673</x:f>
        <x:v>46327</x:v>
      </x:c>
      <x:c r="F1799" s="7" t="n">
        <x:f>O673</x:f>
        <x:v>0</x:v>
      </x:c>
      <x:c r="G1799" s="7" t="n">
        <x:f>Q673</x:f>
        <x:v>0</x:v>
      </x:c>
      <x:c r="H1799" s="7" t="n">
        <x:f>R673</x:f>
        <x:v>593.7054620123204</x:v>
      </x:c>
      <x:c r="I1799" s="7" t="n">
        <x:f>0</x:f>
        <x:v>0</x:v>
      </x:c>
      <x:c r="J1799" s="7" t="n">
        <x:f>0</x:f>
        <x:v>0</x:v>
      </x:c>
      <x:c r="K1799" s="7" t="n">
        <x:f>0</x:f>
        <x:v>0</x:v>
      </x:c>
      <x:c r="L1799" s="7" t="n">
        <x:f>'Inventory detail'!F673*Summary!$K$5*(A1799-E1799)/Summary!$K$6</x:f>
        <x:v>8.210266940451746</x:v>
      </x:c>
      <x:c r="M1799" s="7" t="n">
        <x:f>MAX(0,H1799-L1799)</x:f>
        <x:v>585.4951950718686</x:v>
      </x:c>
      <x:c r="N1799" s="7" t="n">
        <x:f>MAX(0,L1799-H1799)</x:f>
        <x:v>0</x:v>
      </x:c>
      <x:c r="O1799" s="7" t="n">
        <x:f>MAX(0,F1799+I1799-N1799)</x:f>
        <x:v>0</x:v>
      </x:c>
      <x:c r="P1799" s="7" t="n">
        <x:f>MAX(0,N1799-F1799-I1799)</x:f>
        <x:v>0</x:v>
      </x:c>
      <x:c r="Q1799" s="7" t="n">
        <x:f>MAX(0,G1799+J1799-P1799)</x:f>
        <x:v>0</x:v>
      </x:c>
      <x:c r="R1799" s="7" t="n">
        <x:f>M1799+MAX(0,K1799-MAX(0,P1799-G1799-J1799))</x:f>
        <x:v>585.4951950718686</x:v>
      </x:c>
      <x:c r="S1799" s="7" t="n">
        <x:f>SUM(O1799,Q1799,R1799)</x:f>
        <x:v>585.4951950718686</x:v>
      </x:c>
      <x:c r="T1799" s="14" t="n">
        <x:f>'Inventory detail'!T673</x:f>
        <x:v>0.3226</x:v>
      </x:c>
      <x:c r="U1799" s="14" t="n">
        <x:f>'Inventory detail'!U673</x:f>
        <x:v>0.31603000000000003</x:v>
      </x:c>
      <x:c r="V1799" s="9" t="n">
        <x:f>O1799*T1799</x:f>
        <x:v>0</x:v>
      </x:c>
      <x:c r="W1799" s="9" t="n">
        <x:f>Q1799*T1799</x:f>
        <x:v>0</x:v>
      </x:c>
      <x:c r="X1799" s="9" t="n">
        <x:f>R1799*T1799</x:f>
        <x:v>188.8807499301848</x:v>
      </x:c>
      <x:c r="Y1799" s="9" t="n">
        <x:f>S1799*T1799</x:f>
        <x:v>188.8807499301848</x:v>
      </x:c>
      <x:c r="Z1799" s="9" t="n">
        <x:f>IF(ISNUMBER(U1799),S1799*(U1799-T1799),"n.a.")</x:f>
        <x:v>-3.846703431622156</x:v>
      </x:c>
      <x:c r="AA1799" s="9" t="n">
        <x:f>IF(ISNUMBER(U1799),Y1799,0)</x:f>
        <x:v>188.8807499301848</x:v>
      </x:c>
      <x:c r="AB1799" s="7" t="n">
        <x:f>MAX(0,L1799-SUM(F1799:K1799))</x:f>
        <x:v>0</x:v>
      </x:c>
    </x:row>
    <x:row r="1800" ht="22" customHeight="1">
      <x:c r="A1800" s="18" t="n">
        <x:f>Summary!D$41</x:f>
        <x:v>46357</x:v>
      </x:c>
      <x:c r="B1800" s="2" t="str">
        <x:f>'Inventory detail'!A674</x:f>
        <x:v>COIL</x:v>
      </x:c>
      <x:c r="C1800" s="2" t="str">
        <x:f>'Inventory detail'!B674</x:f>
        <x:v>10</x:v>
      </x:c>
      <x:c r="D1800" s="2" t="str">
        <x:f>'Inventory detail'!C674</x:f>
        <x:v>18MAR12-4</x:v>
      </x:c>
      <x:c r="E1800" s="10" t="n">
        <x:f>A674</x:f>
        <x:v>46327</x:v>
      </x:c>
      <x:c r="F1800" s="7" t="n">
        <x:f>O674</x:f>
        <x:v>0</x:v>
      </x:c>
      <x:c r="G1800" s="7" t="n">
        <x:f>Q674</x:f>
        <x:v>0</x:v>
      </x:c>
      <x:c r="H1800" s="7" t="n">
        <x:f>R674</x:f>
        <x:v>193.70546201232034</x:v>
      </x:c>
      <x:c r="I1800" s="7" t="n">
        <x:f>0</x:f>
        <x:v>0</x:v>
      </x:c>
      <x:c r="J1800" s="7" t="n">
        <x:f>0</x:f>
        <x:v>0</x:v>
      </x:c>
      <x:c r="K1800" s="7" t="n">
        <x:f>0</x:f>
        <x:v>0</x:v>
      </x:c>
      <x:c r="L1800" s="7" t="n">
        <x:f>'Inventory detail'!F674*Summary!$K$5*(A1800-E1800)/Summary!$K$6</x:f>
        <x:v>8.210266940451746</x:v>
      </x:c>
      <x:c r="M1800" s="7" t="n">
        <x:f>MAX(0,H1800-L1800)</x:f>
        <x:v>185.49519507186858</x:v>
      </x:c>
      <x:c r="N1800" s="7" t="n">
        <x:f>MAX(0,L1800-H1800)</x:f>
        <x:v>0</x:v>
      </x:c>
      <x:c r="O1800" s="7" t="n">
        <x:f>MAX(0,F1800+I1800-N1800)</x:f>
        <x:v>0</x:v>
      </x:c>
      <x:c r="P1800" s="7" t="n">
        <x:f>MAX(0,N1800-F1800-I1800)</x:f>
        <x:v>0</x:v>
      </x:c>
      <x:c r="Q1800" s="7" t="n">
        <x:f>MAX(0,G1800+J1800-P1800)</x:f>
        <x:v>0</x:v>
      </x:c>
      <x:c r="R1800" s="7" t="n">
        <x:f>M1800+MAX(0,K1800-MAX(0,P1800-G1800-J1800))</x:f>
        <x:v>185.49519507186858</x:v>
      </x:c>
      <x:c r="S1800" s="7" t="n">
        <x:f>SUM(O1800,Q1800,R1800)</x:f>
        <x:v>185.49519507186858</x:v>
      </x:c>
      <x:c r="T1800" s="14" t="n">
        <x:f>'Inventory detail'!T674</x:f>
        <x:v>0.0785</x:v>
      </x:c>
      <x:c r="U1800" s="14" t="str">
        <x:f>'Inventory detail'!U674</x:f>
        <x:v>n.a.</x:v>
      </x:c>
      <x:c r="V1800" s="9" t="n">
        <x:f>O1800*T1800</x:f>
        <x:v>0</x:v>
      </x:c>
      <x:c r="W1800" s="9" t="n">
        <x:f>Q1800*T1800</x:f>
        <x:v>0</x:v>
      </x:c>
      <x:c r="X1800" s="9" t="n">
        <x:f>R1800*T1800</x:f>
        <x:v>14.561372813141684</x:v>
      </x:c>
      <x:c r="Y1800" s="9" t="n">
        <x:f>S1800*T1800</x:f>
        <x:v>14.561372813141684</x:v>
      </x:c>
      <x:c r="Z1800" s="9" t="str">
        <x:f>IF(ISNUMBER(U1800),S1800*(U1800-T1800),"n.a.")</x:f>
        <x:v>n.a.</x:v>
      </x:c>
      <x:c r="AA1800" s="9" t="n">
        <x:f>IF(ISNUMBER(U1800),Y1800,0)</x:f>
        <x:v>0</x:v>
      </x:c>
      <x:c r="AB1800" s="7" t="n">
        <x:f>MAX(0,L1800-SUM(F1800:K1800))</x:f>
        <x:v>0</x:v>
      </x:c>
    </x:row>
    <x:row r="1801" ht="22" customHeight="1">
      <x:c r="A1801" s="18" t="n">
        <x:f>Summary!D$41</x:f>
        <x:v>46357</x:v>
      </x:c>
      <x:c r="B1801" s="2" t="str">
        <x:f>'Inventory detail'!A675</x:f>
        <x:v>COIL</x:v>
      </x:c>
      <x:c r="C1801" s="2" t="str">
        <x:f>'Inventory detail'!B675</x:f>
        <x:v>10</x:v>
      </x:c>
      <x:c r="D1801" s="2" t="str">
        <x:f>'Inventory detail'!C675</x:f>
        <x:v>20MAR12-4</x:v>
      </x:c>
      <x:c r="E1801" s="10" t="n">
        <x:f>A675</x:f>
        <x:v>46327</x:v>
      </x:c>
      <x:c r="F1801" s="7" t="n">
        <x:f>O675</x:f>
        <x:v>0</x:v>
      </x:c>
      <x:c r="G1801" s="7" t="n">
        <x:f>Q675</x:f>
        <x:v>0</x:v>
      </x:c>
      <x:c r="H1801" s="7" t="n">
        <x:f>R675</x:f>
        <x:v>593.7054620123204</x:v>
      </x:c>
      <x:c r="I1801" s="7" t="n">
        <x:f>0</x:f>
        <x:v>0</x:v>
      </x:c>
      <x:c r="J1801" s="7" t="n">
        <x:f>0</x:f>
        <x:v>0</x:v>
      </x:c>
      <x:c r="K1801" s="7" t="n">
        <x:f>0</x:f>
        <x:v>0</x:v>
      </x:c>
      <x:c r="L1801" s="7" t="n">
        <x:f>'Inventory detail'!F675*Summary!$K$5*(A1801-E1801)/Summary!$K$6</x:f>
        <x:v>8.210266940451746</x:v>
      </x:c>
      <x:c r="M1801" s="7" t="n">
        <x:f>MAX(0,H1801-L1801)</x:f>
        <x:v>585.4951950718686</x:v>
      </x:c>
      <x:c r="N1801" s="7" t="n">
        <x:f>MAX(0,L1801-H1801)</x:f>
        <x:v>0</x:v>
      </x:c>
      <x:c r="O1801" s="7" t="n">
        <x:f>MAX(0,F1801+I1801-N1801)</x:f>
        <x:v>0</x:v>
      </x:c>
      <x:c r="P1801" s="7" t="n">
        <x:f>MAX(0,N1801-F1801-I1801)</x:f>
        <x:v>0</x:v>
      </x:c>
      <x:c r="Q1801" s="7" t="n">
        <x:f>MAX(0,G1801+J1801-P1801)</x:f>
        <x:v>0</x:v>
      </x:c>
      <x:c r="R1801" s="7" t="n">
        <x:f>M1801+MAX(0,K1801-MAX(0,P1801-G1801-J1801))</x:f>
        <x:v>585.4951950718686</x:v>
      </x:c>
      <x:c r="S1801" s="7" t="n">
        <x:f>SUM(O1801,Q1801,R1801)</x:f>
        <x:v>585.4951950718686</x:v>
      </x:c>
      <x:c r="T1801" s="14" t="n">
        <x:f>'Inventory detail'!T675</x:f>
        <x:v>0.085</x:v>
      </x:c>
      <x:c r="U1801" s="14" t="str">
        <x:f>'Inventory detail'!U675</x:f>
        <x:v>n.a.</x:v>
      </x:c>
      <x:c r="V1801" s="9" t="n">
        <x:f>O1801*T1801</x:f>
        <x:v>0</x:v>
      </x:c>
      <x:c r="W1801" s="9" t="n">
        <x:f>Q1801*T1801</x:f>
        <x:v>0</x:v>
      </x:c>
      <x:c r="X1801" s="9" t="n">
        <x:f>R1801*T1801</x:f>
        <x:v>49.767091581108836</x:v>
      </x:c>
      <x:c r="Y1801" s="9" t="n">
        <x:f>S1801*T1801</x:f>
        <x:v>49.767091581108836</x:v>
      </x:c>
      <x:c r="Z1801" s="9" t="str">
        <x:f>IF(ISNUMBER(U1801),S1801*(U1801-T1801),"n.a.")</x:f>
        <x:v>n.a.</x:v>
      </x:c>
      <x:c r="AA1801" s="9" t="n">
        <x:f>IF(ISNUMBER(U1801),Y1801,0)</x:f>
        <x:v>0</x:v>
      </x:c>
      <x:c r="AB1801" s="7" t="n">
        <x:f>MAX(0,L1801-SUM(F1801:K1801))</x:f>
        <x:v>0</x:v>
      </x:c>
    </x:row>
    <x:row r="1802" ht="22" customHeight="1">
      <x:c r="A1802" s="18" t="n">
        <x:f>Summary!D$41</x:f>
        <x:v>46357</x:v>
      </x:c>
      <x:c r="B1802" s="2" t="str">
        <x:f>'Inventory detail'!A676</x:f>
        <x:v>COIL</x:v>
      </x:c>
      <x:c r="C1802" s="2" t="str">
        <x:f>'Inventory detail'!B676</x:f>
        <x:v>10</x:v>
      </x:c>
      <x:c r="D1802" s="2" t="str">
        <x:f>'Inventory detail'!C676</x:f>
        <x:v>20WHT36-4</x:v>
      </x:c>
      <x:c r="E1802" s="10" t="n">
        <x:f>A676</x:f>
        <x:v>46327</x:v>
      </x:c>
      <x:c r="F1802" s="7" t="n">
        <x:f>O676</x:f>
        <x:v>0</x:v>
      </x:c>
      <x:c r="G1802" s="7" t="n">
        <x:f>Q676</x:f>
        <x:v>0</x:v>
      </x:c>
      <x:c r="H1802" s="7" t="n">
        <x:f>R676</x:f>
        <x:v>493.7054620123203</x:v>
      </x:c>
      <x:c r="I1802" s="7" t="n">
        <x:f>0</x:f>
        <x:v>0</x:v>
      </x:c>
      <x:c r="J1802" s="7" t="n">
        <x:f>0</x:f>
        <x:v>0</x:v>
      </x:c>
      <x:c r="K1802" s="7" t="n">
        <x:f>0</x:f>
        <x:v>0</x:v>
      </x:c>
      <x:c r="L1802" s="7" t="n">
        <x:f>'Inventory detail'!F676*Summary!$K$5*(A1802-E1802)/Summary!$K$6</x:f>
        <x:v>8.210266940451746</x:v>
      </x:c>
      <x:c r="M1802" s="7" t="n">
        <x:f>MAX(0,H1802-L1802)</x:f>
        <x:v>485.4951950718686</x:v>
      </x:c>
      <x:c r="N1802" s="7" t="n">
        <x:f>MAX(0,L1802-H1802)</x:f>
        <x:v>0</x:v>
      </x:c>
      <x:c r="O1802" s="7" t="n">
        <x:f>MAX(0,F1802+I1802-N1802)</x:f>
        <x:v>0</x:v>
      </x:c>
      <x:c r="P1802" s="7" t="n">
        <x:f>MAX(0,N1802-F1802-I1802)</x:f>
        <x:v>0</x:v>
      </x:c>
      <x:c r="Q1802" s="7" t="n">
        <x:f>MAX(0,G1802+J1802-P1802)</x:f>
        <x:v>0</x:v>
      </x:c>
      <x:c r="R1802" s="7" t="n">
        <x:f>M1802+MAX(0,K1802-MAX(0,P1802-G1802-J1802))</x:f>
        <x:v>485.4951950718686</x:v>
      </x:c>
      <x:c r="S1802" s="7" t="n">
        <x:f>SUM(O1802,Q1802,R1802)</x:f>
        <x:v>485.4951950718686</x:v>
      </x:c>
      <x:c r="T1802" s="14" t="n">
        <x:f>'Inventory detail'!T676</x:f>
        <x:v>0.456</x:v>
      </x:c>
      <x:c r="U1802" s="14" t="n">
        <x:f>'Inventory detail'!U676</x:f>
        <x:v>0.4467515</x:v>
      </x:c>
      <x:c r="V1802" s="9" t="n">
        <x:f>O1802*T1802</x:f>
        <x:v>0</x:v>
      </x:c>
      <x:c r="W1802" s="9" t="n">
        <x:f>Q1802*T1802</x:f>
        <x:v>0</x:v>
      </x:c>
      <x:c r="X1802" s="9" t="n">
        <x:f>R1802*T1802</x:f>
        <x:v>221.38580895277207</x:v>
      </x:c>
      <x:c r="Y1802" s="9" t="n">
        <x:f>S1802*T1802</x:f>
        <x:v>221.38580895277207</x:v>
      </x:c>
      <x:c r="Z1802" s="9" t="n">
        <x:f>IF(ISNUMBER(U1802),S1802*(U1802-T1802),"n.a.")</x:f>
        <x:v>-4.490102311622173</x:v>
      </x:c>
      <x:c r="AA1802" s="9" t="n">
        <x:f>IF(ISNUMBER(U1802),Y1802,0)</x:f>
        <x:v>221.38580895277207</x:v>
      </x:c>
      <x:c r="AB1802" s="7" t="n">
        <x:f>MAX(0,L1802-SUM(F1802:K1802))</x:f>
        <x:v>0</x:v>
      </x:c>
    </x:row>
    <x:row r="1803" ht="22" customHeight="1">
      <x:c r="A1803" s="18" t="n">
        <x:f>Summary!D$41</x:f>
        <x:v>46357</x:v>
      </x:c>
      <x:c r="B1803" s="2" t="str">
        <x:f>'Inventory detail'!A677</x:f>
        <x:v>COIL</x:v>
      </x:c>
      <x:c r="C1803" s="2" t="str">
        <x:f>'Inventory detail'!B677</x:f>
        <x:v>10</x:v>
      </x:c>
      <x:c r="D1803" s="2" t="str">
        <x:f>'Inventory detail'!C677</x:f>
        <x:v>28RED12-4</x:v>
      </x:c>
      <x:c r="E1803" s="10" t="n">
        <x:f>A677</x:f>
        <x:v>46327</x:v>
      </x:c>
      <x:c r="F1803" s="7" t="n">
        <x:f>O677</x:f>
        <x:v>0</x:v>
      </x:c>
      <x:c r="G1803" s="7" t="n">
        <x:f>Q677</x:f>
        <x:v>0</x:v>
      </x:c>
      <x:c r="H1803" s="7" t="n">
        <x:f>R677</x:f>
        <x:v>693.7054620123204</x:v>
      </x:c>
      <x:c r="I1803" s="7" t="n">
        <x:f>0</x:f>
        <x:v>0</x:v>
      </x:c>
      <x:c r="J1803" s="7" t="n">
        <x:f>0</x:f>
        <x:v>0</x:v>
      </x:c>
      <x:c r="K1803" s="7" t="n">
        <x:f>0</x:f>
        <x:v>0</x:v>
      </x:c>
      <x:c r="L1803" s="7" t="n">
        <x:f>'Inventory detail'!F677*Summary!$K$5*(A1803-E1803)/Summary!$K$6</x:f>
        <x:v>8.210266940451746</x:v>
      </x:c>
      <x:c r="M1803" s="7" t="n">
        <x:f>MAX(0,H1803-L1803)</x:f>
        <x:v>685.4951950718686</x:v>
      </x:c>
      <x:c r="N1803" s="7" t="n">
        <x:f>MAX(0,L1803-H1803)</x:f>
        <x:v>0</x:v>
      </x:c>
      <x:c r="O1803" s="7" t="n">
        <x:f>MAX(0,F1803+I1803-N1803)</x:f>
        <x:v>0</x:v>
      </x:c>
      <x:c r="P1803" s="7" t="n">
        <x:f>MAX(0,N1803-F1803-I1803)</x:f>
        <x:v>0</x:v>
      </x:c>
      <x:c r="Q1803" s="7" t="n">
        <x:f>MAX(0,G1803+J1803-P1803)</x:f>
        <x:v>0</x:v>
      </x:c>
      <x:c r="R1803" s="7" t="n">
        <x:f>M1803+MAX(0,K1803-MAX(0,P1803-G1803-J1803))</x:f>
        <x:v>685.4951950718686</x:v>
      </x:c>
      <x:c r="S1803" s="7" t="n">
        <x:f>SUM(O1803,Q1803,R1803)</x:f>
        <x:v>685.4951950718686</x:v>
      </x:c>
      <x:c r="T1803" s="14" t="n">
        <x:f>'Inventory detail'!T677</x:f>
        <x:v>0.1292</x:v>
      </x:c>
      <x:c r="U1803" s="14" t="str">
        <x:f>'Inventory detail'!U677</x:f>
        <x:v>n.a.</x:v>
      </x:c>
      <x:c r="V1803" s="9" t="n">
        <x:f>O1803*T1803</x:f>
        <x:v>0</x:v>
      </x:c>
      <x:c r="W1803" s="9" t="n">
        <x:f>Q1803*T1803</x:f>
        <x:v>0</x:v>
      </x:c>
      <x:c r="X1803" s="9" t="n">
        <x:f>R1803*T1803</x:f>
        <x:v>88.56597920328542</x:v>
      </x:c>
      <x:c r="Y1803" s="9" t="n">
        <x:f>S1803*T1803</x:f>
        <x:v>88.56597920328542</x:v>
      </x:c>
      <x:c r="Z1803" s="9" t="str">
        <x:f>IF(ISNUMBER(U1803),S1803*(U1803-T1803),"n.a.")</x:f>
        <x:v>n.a.</x:v>
      </x:c>
      <x:c r="AA1803" s="9" t="n">
        <x:f>IF(ISNUMBER(U1803),Y1803,0)</x:f>
        <x:v>0</x:v>
      </x:c>
      <x:c r="AB1803" s="7" t="n">
        <x:f>MAX(0,L1803-SUM(F1803:K1803))</x:f>
        <x:v>0</x:v>
      </x:c>
    </x:row>
    <x:row r="1804" ht="22" customHeight="1">
      <x:c r="A1804" s="18" t="n">
        <x:f>Summary!D$41</x:f>
        <x:v>46357</x:v>
      </x:c>
      <x:c r="B1804" s="2" t="str">
        <x:f>'Inventory detail'!A678</x:f>
        <x:v>COIL</x:v>
      </x:c>
      <x:c r="C1804" s="2" t="str">
        <x:f>'Inventory detail'!B678</x:f>
        <x:v>10</x:v>
      </x:c>
      <x:c r="D1804" s="2" t="str">
        <x:f>'Inventory detail'!C678</x:f>
        <x:v>32NAV12-4</x:v>
      </x:c>
      <x:c r="E1804" s="10" t="n">
        <x:f>A678</x:f>
        <x:v>46327</x:v>
      </x:c>
      <x:c r="F1804" s="7" t="n">
        <x:f>O678</x:f>
        <x:v>1200</x:v>
      </x:c>
      <x:c r="G1804" s="7" t="n">
        <x:f>Q678</x:f>
        <x:v>0</x:v>
      </x:c>
      <x:c r="H1804" s="7" t="n">
        <x:f>R678</x:f>
        <x:v>593.7054620123204</x:v>
      </x:c>
      <x:c r="I1804" s="7" t="n">
        <x:f>SUMIFS('PO detail'!$W$399:$W$399,'PO detail'!$V$399:$V$399,"&gt;="&amp;E1804,'PO detail'!$V$399:$V$399,"&lt;"&amp;A1804)</x:f>
        <x:v>0</x:v>
      </x:c>
      <x:c r="J1804" s="7" t="n">
        <x:f>SUMIFS('PO detail'!$X$399:$X$399,'PO detail'!$V$399:$V$399,"&gt;="&amp;E1804,'PO detail'!$V$399:$V$399,"&lt;"&amp;A1804)</x:f>
        <x:v>0</x:v>
      </x:c>
      <x:c r="K1804" s="7" t="n">
        <x:f>SUMIFS('PO detail'!$Y$399:$Y$399,'PO detail'!$V$399:$V$399,"&gt;="&amp;E1804,'PO detail'!$V$399:$V$399,"&lt;"&amp;A1804)</x:f>
        <x:v>0</x:v>
      </x:c>
      <x:c r="L1804" s="7" t="n">
        <x:f>'Inventory detail'!F678*Summary!$K$5*(A1804-E1804)/Summary!$K$6</x:f>
        <x:v>8.210266940451746</x:v>
      </x:c>
      <x:c r="M1804" s="7" t="n">
        <x:f>MAX(0,H1804-L1804)</x:f>
        <x:v>585.4951950718686</x:v>
      </x:c>
      <x:c r="N1804" s="7" t="n">
        <x:f>MAX(0,L1804-H1804)</x:f>
        <x:v>0</x:v>
      </x:c>
      <x:c r="O1804" s="7" t="n">
        <x:f>MAX(0,F1804+I1804-N1804)</x:f>
        <x:v>1200</x:v>
      </x:c>
      <x:c r="P1804" s="7" t="n">
        <x:f>MAX(0,N1804-F1804-I1804)</x:f>
        <x:v>0</x:v>
      </x:c>
      <x:c r="Q1804" s="7" t="n">
        <x:f>MAX(0,G1804+J1804-P1804)</x:f>
        <x:v>0</x:v>
      </x:c>
      <x:c r="R1804" s="7" t="n">
        <x:f>M1804+MAX(0,K1804-MAX(0,P1804-G1804-J1804))</x:f>
        <x:v>585.4951950718686</x:v>
      </x:c>
      <x:c r="S1804" s="7" t="n">
        <x:f>SUM(O1804,Q1804,R1804)</x:f>
        <x:v>1785.4951950718687</x:v>
      </x:c>
      <x:c r="T1804" s="14" t="n">
        <x:f>'Inventory detail'!T678</x:f>
        <x:v>0.2647</x:v>
      </x:c>
      <x:c r="U1804" s="14" t="n">
        <x:f>'Inventory detail'!U678</x:f>
        <x:v>0.2593435</x:v>
      </x:c>
      <x:c r="V1804" s="9" t="n">
        <x:f>O1804*T1804</x:f>
        <x:v>317.64</x:v>
      </x:c>
      <x:c r="W1804" s="9" t="n">
        <x:f>Q1804*T1804</x:f>
        <x:v>0</x:v>
      </x:c>
      <x:c r="X1804" s="9" t="n">
        <x:f>R1804*T1804</x:f>
        <x:v>154.98057813552361</x:v>
      </x:c>
      <x:c r="Y1804" s="9" t="n">
        <x:f>S1804*T1804</x:f>
        <x:v>472.6205781355236</x:v>
      </x:c>
      <x:c r="Z1804" s="9" t="n">
        <x:f>IF(ISNUMBER(U1804),S1804*(U1804-T1804),"n.a.")</x:f>
        <x:v>-9.56400501240244</x:v>
      </x:c>
      <x:c r="AA1804" s="9" t="n">
        <x:f>IF(ISNUMBER(U1804),Y1804,0)</x:f>
        <x:v>472.6205781355236</x:v>
      </x:c>
      <x:c r="AB1804" s="7" t="n">
        <x:f>MAX(0,L1804-SUM(F1804:K1804))</x:f>
        <x:v>0</x:v>
      </x:c>
    </x:row>
    <x:row r="1805" ht="22" customHeight="1">
      <x:c r="A1805" s="18" t="n">
        <x:f>Summary!D$41</x:f>
        <x:v>46357</x:v>
      </x:c>
      <x:c r="B1805" s="2" t="str">
        <x:f>'Inventory detail'!A679</x:f>
        <x:v>COIL</x:v>
      </x:c>
      <x:c r="C1805" s="2" t="str">
        <x:f>'Inventory detail'!B679</x:f>
        <x:v>30</x:v>
      </x:c>
      <x:c r="D1805" s="2" t="str">
        <x:f>'Inventory detail'!C679</x:f>
        <x:v>16WHT36-4</x:v>
      </x:c>
      <x:c r="E1805" s="10" t="n">
        <x:f>A679</x:f>
        <x:v>46327</x:v>
      </x:c>
      <x:c r="F1805" s="7" t="n">
        <x:f>O679</x:f>
        <x:v>0</x:v>
      </x:c>
      <x:c r="G1805" s="7" t="n">
        <x:f>Q679</x:f>
        <x:v>0</x:v>
      </x:c>
      <x:c r="H1805" s="7" t="n">
        <x:f>R679</x:f>
        <x:v>1593.7054620123204</x:v>
      </x:c>
      <x:c r="I1805" s="7" t="n">
        <x:f>0</x:f>
        <x:v>0</x:v>
      </x:c>
      <x:c r="J1805" s="7" t="n">
        <x:f>0</x:f>
        <x:v>0</x:v>
      </x:c>
      <x:c r="K1805" s="7" t="n">
        <x:f>0</x:f>
        <x:v>0</x:v>
      </x:c>
      <x:c r="L1805" s="7" t="n">
        <x:f>'Inventory detail'!F679*Summary!$K$5*(A1805-E1805)/Summary!$K$6</x:f>
        <x:v>8.210266940451746</x:v>
      </x:c>
      <x:c r="M1805" s="7" t="n">
        <x:f>MAX(0,H1805-L1805)</x:f>
        <x:v>1585.4951950718687</x:v>
      </x:c>
      <x:c r="N1805" s="7" t="n">
        <x:f>MAX(0,L1805-H1805)</x:f>
        <x:v>0</x:v>
      </x:c>
      <x:c r="O1805" s="7" t="n">
        <x:f>MAX(0,F1805+I1805-N1805)</x:f>
        <x:v>0</x:v>
      </x:c>
      <x:c r="P1805" s="7" t="n">
        <x:f>MAX(0,N1805-F1805-I1805)</x:f>
        <x:v>0</x:v>
      </x:c>
      <x:c r="Q1805" s="7" t="n">
        <x:f>MAX(0,G1805+J1805-P1805)</x:f>
        <x:v>0</x:v>
      </x:c>
      <x:c r="R1805" s="7" t="n">
        <x:f>M1805+MAX(0,K1805-MAX(0,P1805-G1805-J1805))</x:f>
        <x:v>1585.4951950718687</x:v>
      </x:c>
      <x:c r="S1805" s="7" t="n">
        <x:f>SUM(O1805,Q1805,R1805)</x:f>
        <x:v>1585.4951950718687</x:v>
      </x:c>
      <x:c r="T1805" s="14" t="n">
        <x:f>'Inventory detail'!T679</x:f>
        <x:v>0.3226</x:v>
      </x:c>
      <x:c r="U1805" s="14" t="n">
        <x:f>'Inventory detail'!U679</x:f>
        <x:v>0.31603000000000003</x:v>
      </x:c>
      <x:c r="V1805" s="9" t="n">
        <x:f>O1805*T1805</x:f>
        <x:v>0</x:v>
      </x:c>
      <x:c r="W1805" s="9" t="n">
        <x:f>Q1805*T1805</x:f>
        <x:v>0</x:v>
      </x:c>
      <x:c r="X1805" s="9" t="n">
        <x:f>R1805*T1805</x:f>
        <x:v>511.48074993018486</x:v>
      </x:c>
      <x:c r="Y1805" s="9" t="n">
        <x:f>S1805*T1805</x:f>
        <x:v>511.48074993018486</x:v>
      </x:c>
      <x:c r="Z1805" s="9" t="n">
        <x:f>IF(ISNUMBER(U1805),S1805*(U1805-T1805),"n.a.")</x:f>
        <x:v>-10.416703431622121</x:v>
      </x:c>
      <x:c r="AA1805" s="9" t="n">
        <x:f>IF(ISNUMBER(U1805),Y1805,0)</x:f>
        <x:v>511.48074993018486</x:v>
      </x:c>
      <x:c r="AB1805" s="7" t="n">
        <x:f>MAX(0,L1805-SUM(F1805:K1805))</x:f>
        <x:v>0</x:v>
      </x:c>
    </x:row>
    <x:row r="1806" ht="22" customHeight="1">
      <x:c r="A1806" s="18" t="n">
        <x:f>Summary!D$41</x:f>
        <x:v>46357</x:v>
      </x:c>
      <x:c r="B1806" s="2" t="str">
        <x:f>'Inventory detail'!A680</x:f>
        <x:v>COIL</x:v>
      </x:c>
      <x:c r="C1806" s="2" t="str">
        <x:f>'Inventory detail'!B680</x:f>
        <x:v>30</x:v>
      </x:c>
      <x:c r="D1806" s="2" t="str">
        <x:f>'Inventory detail'!C680</x:f>
        <x:v>22NAV12-4</x:v>
      </x:c>
      <x:c r="E1806" s="10" t="n">
        <x:f>A680</x:f>
        <x:v>46327</x:v>
      </x:c>
      <x:c r="F1806" s="7" t="n">
        <x:f>O680</x:f>
        <x:v>0</x:v>
      </x:c>
      <x:c r="G1806" s="7" t="n">
        <x:f>Q680</x:f>
        <x:v>0</x:v>
      </x:c>
      <x:c r="H1806" s="7" t="n">
        <x:f>R680</x:f>
        <x:v>1293.7054620123204</x:v>
      </x:c>
      <x:c r="I1806" s="7" t="n">
        <x:f>0</x:f>
        <x:v>0</x:v>
      </x:c>
      <x:c r="J1806" s="7" t="n">
        <x:f>0</x:f>
        <x:v>0</x:v>
      </x:c>
      <x:c r="K1806" s="7" t="n">
        <x:f>0</x:f>
        <x:v>0</x:v>
      </x:c>
      <x:c r="L1806" s="7" t="n">
        <x:f>'Inventory detail'!F680*Summary!$K$5*(A1806-E1806)/Summary!$K$6</x:f>
        <x:v>8.210266940451746</x:v>
      </x:c>
      <x:c r="M1806" s="7" t="n">
        <x:f>MAX(0,H1806-L1806)</x:f>
        <x:v>1285.4951950718687</x:v>
      </x:c>
      <x:c r="N1806" s="7" t="n">
        <x:f>MAX(0,L1806-H1806)</x:f>
        <x:v>0</x:v>
      </x:c>
      <x:c r="O1806" s="7" t="n">
        <x:f>MAX(0,F1806+I1806-N1806)</x:f>
        <x:v>0</x:v>
      </x:c>
      <x:c r="P1806" s="7" t="n">
        <x:f>MAX(0,N1806-F1806-I1806)</x:f>
        <x:v>0</x:v>
      </x:c>
      <x:c r="Q1806" s="7" t="n">
        <x:f>MAX(0,G1806+J1806-P1806)</x:f>
        <x:v>0</x:v>
      </x:c>
      <x:c r="R1806" s="7" t="n">
        <x:f>M1806+MAX(0,K1806-MAX(0,P1806-G1806-J1806))</x:f>
        <x:v>1285.4951950718687</x:v>
      </x:c>
      <x:c r="S1806" s="7" t="n">
        <x:f>SUM(O1806,Q1806,R1806)</x:f>
        <x:v>1285.4951950718687</x:v>
      </x:c>
      <x:c r="T1806" s="14" t="n">
        <x:f>'Inventory detail'!T680</x:f>
        <x:v>0.1674</x:v>
      </x:c>
      <x:c r="U1806" s="14" t="n">
        <x:f>'Inventory detail'!U680</x:f>
        <x:v>0.163982</x:v>
      </x:c>
      <x:c r="V1806" s="9" t="n">
        <x:f>O1806*T1806</x:f>
        <x:v>0</x:v>
      </x:c>
      <x:c r="W1806" s="9" t="n">
        <x:f>Q1806*T1806</x:f>
        <x:v>0</x:v>
      </x:c>
      <x:c r="X1806" s="9" t="n">
        <x:f>R1806*T1806</x:f>
        <x:v>215.1918956550308</x:v>
      </x:c>
      <x:c r="Y1806" s="9" t="n">
        <x:f>S1806*T1806</x:f>
        <x:v>215.1918956550308</x:v>
      </x:c>
      <x:c r="Z1806" s="9" t="n">
        <x:f>IF(ISNUMBER(U1806),S1806*(U1806-T1806),"n.a.")</x:f>
        <x:v>-4.393822576755653</x:v>
      </x:c>
      <x:c r="AA1806" s="9" t="n">
        <x:f>IF(ISNUMBER(U1806),Y1806,0)</x:f>
        <x:v>215.1918956550308</x:v>
      </x:c>
      <x:c r="AB1806" s="7" t="n">
        <x:f>MAX(0,L1806-SUM(F1806:K1806))</x:f>
        <x:v>0</x:v>
      </x:c>
    </x:row>
    <x:row r="1807" ht="22" customHeight="1">
      <x:c r="A1807" s="18" t="n">
        <x:f>Summary!D$41</x:f>
        <x:v>46357</x:v>
      </x:c>
      <x:c r="B1807" s="2" t="str">
        <x:f>'Inventory detail'!A681</x:f>
        <x:v>COIL</x:v>
      </x:c>
      <x:c r="C1807" s="2" t="str">
        <x:f>'Inventory detail'!B681</x:f>
        <x:v>30</x:v>
      </x:c>
      <x:c r="D1807" s="2" t="str">
        <x:f>'Inventory detail'!C681</x:f>
        <x:v>28WHT12-4</x:v>
      </x:c>
      <x:c r="E1807" s="10" t="n">
        <x:f>A681</x:f>
        <x:v>46327</x:v>
      </x:c>
      <x:c r="F1807" s="7" t="n">
        <x:f>O681</x:f>
        <x:v>0</x:v>
      </x:c>
      <x:c r="G1807" s="7" t="n">
        <x:f>Q681</x:f>
        <x:v>0</x:v>
      </x:c>
      <x:c r="H1807" s="7" t="n">
        <x:f>R681</x:f>
        <x:v>2493.7054620123204</x:v>
      </x:c>
      <x:c r="I1807" s="7" t="n">
        <x:f>0</x:f>
        <x:v>0</x:v>
      </x:c>
      <x:c r="J1807" s="7" t="n">
        <x:f>0</x:f>
        <x:v>0</x:v>
      </x:c>
      <x:c r="K1807" s="7" t="n">
        <x:f>0</x:f>
        <x:v>0</x:v>
      </x:c>
      <x:c r="L1807" s="7" t="n">
        <x:f>'Inventory detail'!F681*Summary!$K$5*(A1807-E1807)/Summary!$K$6</x:f>
        <x:v>8.210266940451746</x:v>
      </x:c>
      <x:c r="M1807" s="7" t="n">
        <x:f>MAX(0,H1807-L1807)</x:f>
        <x:v>2485.4951950718687</x:v>
      </x:c>
      <x:c r="N1807" s="7" t="n">
        <x:f>MAX(0,L1807-H1807)</x:f>
        <x:v>0</x:v>
      </x:c>
      <x:c r="O1807" s="7" t="n">
        <x:f>MAX(0,F1807+I1807-N1807)</x:f>
        <x:v>0</x:v>
      </x:c>
      <x:c r="P1807" s="7" t="n">
        <x:f>MAX(0,N1807-F1807-I1807)</x:f>
        <x:v>0</x:v>
      </x:c>
      <x:c r="Q1807" s="7" t="n">
        <x:f>MAX(0,G1807+J1807-P1807)</x:f>
        <x:v>0</x:v>
      </x:c>
      <x:c r="R1807" s="7" t="n">
        <x:f>M1807+MAX(0,K1807-MAX(0,P1807-G1807-J1807))</x:f>
        <x:v>2485.4951950718687</x:v>
      </x:c>
      <x:c r="S1807" s="7" t="n">
        <x:f>SUM(O1807,Q1807,R1807)</x:f>
        <x:v>2485.4951950718687</x:v>
      </x:c>
      <x:c r="T1807" s="14" t="n">
        <x:f>'Inventory detail'!T681</x:f>
        <x:v>0.2327</x:v>
      </x:c>
      <x:c r="U1807" s="14" t="n">
        <x:f>'Inventory detail'!U681</x:f>
        <x:v>0.22796149999999998</x:v>
      </x:c>
      <x:c r="V1807" s="9" t="n">
        <x:f>O1807*T1807</x:f>
        <x:v>0</x:v>
      </x:c>
      <x:c r="W1807" s="9" t="n">
        <x:f>Q1807*T1807</x:f>
        <x:v>0</x:v>
      </x:c>
      <x:c r="X1807" s="9" t="n">
        <x:f>R1807*T1807</x:f>
        <x:v>578.3747318932238</x:v>
      </x:c>
      <x:c r="Y1807" s="9" t="n">
        <x:f>S1807*T1807</x:f>
        <x:v>578.3747318932238</x:v>
      </x:c>
      <x:c r="Z1807" s="9" t="n">
        <x:f>IF(ISNUMBER(U1807),S1807*(U1807-T1807),"n.a.")</x:f>
        <x:v>-11.777518981848067</x:v>
      </x:c>
      <x:c r="AA1807" s="9" t="n">
        <x:f>IF(ISNUMBER(U1807),Y1807,0)</x:f>
        <x:v>578.3747318932238</x:v>
      </x:c>
      <x:c r="AB1807" s="7" t="n">
        <x:f>MAX(0,L1807-SUM(F1807:K1807))</x:f>
        <x:v>0</x:v>
      </x:c>
    </x:row>
    <x:row r="1808" ht="22" customHeight="1">
      <x:c r="A1808" s="18" t="n">
        <x:f>Summary!D$41</x:f>
        <x:v>46357</x:v>
      </x:c>
      <x:c r="B1808" s="2" t="str">
        <x:f>'Inventory detail'!A682</x:f>
        <x:v>COIL</x:v>
      </x:c>
      <x:c r="C1808" s="2" t="str">
        <x:f>'Inventory detail'!B682</x:f>
        <x:v>30</x:v>
      </x:c>
      <x:c r="D1808" s="2" t="str">
        <x:f>'Inventory detail'!C682</x:f>
        <x:v>28WHT36-4</x:v>
      </x:c>
      <x:c r="E1808" s="10" t="n">
        <x:f>A682</x:f>
        <x:v>46327</x:v>
      </x:c>
      <x:c r="F1808" s="7" t="n">
        <x:f>O682</x:f>
        <x:v>0</x:v>
      </x:c>
      <x:c r="G1808" s="7" t="n">
        <x:f>Q682</x:f>
        <x:v>0</x:v>
      </x:c>
      <x:c r="H1808" s="7" t="n">
        <x:f>R682</x:f>
        <x:v>193.70546201232034</x:v>
      </x:c>
      <x:c r="I1808" s="7" t="n">
        <x:f>0</x:f>
        <x:v>0</x:v>
      </x:c>
      <x:c r="J1808" s="7" t="n">
        <x:f>0</x:f>
        <x:v>0</x:v>
      </x:c>
      <x:c r="K1808" s="7" t="n">
        <x:f>0</x:f>
        <x:v>0</x:v>
      </x:c>
      <x:c r="L1808" s="7" t="n">
        <x:f>'Inventory detail'!F682*Summary!$K$5*(A1808-E1808)/Summary!$K$6</x:f>
        <x:v>8.210266940451746</x:v>
      </x:c>
      <x:c r="M1808" s="7" t="n">
        <x:f>MAX(0,H1808-L1808)</x:f>
        <x:v>185.49519507186858</x:v>
      </x:c>
      <x:c r="N1808" s="7" t="n">
        <x:f>MAX(0,L1808-H1808)</x:f>
        <x:v>0</x:v>
      </x:c>
      <x:c r="O1808" s="7" t="n">
        <x:f>MAX(0,F1808+I1808-N1808)</x:f>
        <x:v>0</x:v>
      </x:c>
      <x:c r="P1808" s="7" t="n">
        <x:f>MAX(0,N1808-F1808-I1808)</x:f>
        <x:v>0</x:v>
      </x:c>
      <x:c r="Q1808" s="7" t="n">
        <x:f>MAX(0,G1808+J1808-P1808)</x:f>
        <x:v>0</x:v>
      </x:c>
      <x:c r="R1808" s="7" t="n">
        <x:f>M1808+MAX(0,K1808-MAX(0,P1808-G1808-J1808))</x:f>
        <x:v>185.49519507186858</x:v>
      </x:c>
      <x:c r="S1808" s="7" t="n">
        <x:f>SUM(O1808,Q1808,R1808)</x:f>
        <x:v>185.49519507186858</x:v>
      </x:c>
      <x:c r="T1808" s="14" t="n">
        <x:f>'Inventory detail'!T682</x:f>
        <x:v>0.34590000000000004</x:v>
      </x:c>
      <x:c r="U1808" s="14" t="str">
        <x:f>'Inventory detail'!U682</x:f>
        <x:v>n.a.</x:v>
      </x:c>
      <x:c r="V1808" s="9" t="n">
        <x:f>O1808*T1808</x:f>
        <x:v>0</x:v>
      </x:c>
      <x:c r="W1808" s="9" t="n">
        <x:f>Q1808*T1808</x:f>
        <x:v>0</x:v>
      </x:c>
      <x:c r="X1808" s="9" t="n">
        <x:f>R1808*T1808</x:f>
        <x:v>64.16278797535935</x:v>
      </x:c>
      <x:c r="Y1808" s="9" t="n">
        <x:f>S1808*T1808</x:f>
        <x:v>64.16278797535935</x:v>
      </x:c>
      <x:c r="Z1808" s="9" t="str">
        <x:f>IF(ISNUMBER(U1808),S1808*(U1808-T1808),"n.a.")</x:f>
        <x:v>n.a.</x:v>
      </x:c>
      <x:c r="AA1808" s="9" t="n">
        <x:f>IF(ISNUMBER(U1808),Y1808,0)</x:f>
        <x:v>0</x:v>
      </x:c>
      <x:c r="AB1808" s="7" t="n">
        <x:f>MAX(0,L1808-SUM(F1808:K1808))</x:f>
        <x:v>0</x:v>
      </x:c>
    </x:row>
    <x:row r="1809" ht="22" customHeight="1">
      <x:c r="A1809" s="18" t="n">
        <x:f>Summary!D$41</x:f>
        <x:v>46357</x:v>
      </x:c>
      <x:c r="B1809" s="2" t="str">
        <x:f>'Inventory detail'!A683</x:f>
        <x:v>COIL</x:v>
      </x:c>
      <x:c r="C1809" s="2" t="str">
        <x:f>'Inventory detail'!B683</x:f>
        <x:v>30</x:v>
      </x:c>
      <x:c r="D1809" s="2" t="str">
        <x:f>'Inventory detail'!C683</x:f>
        <x:v>30BLK36-4</x:v>
      </x:c>
      <x:c r="E1809" s="10" t="n">
        <x:f>A683</x:f>
        <x:v>46327</x:v>
      </x:c>
      <x:c r="F1809" s="7" t="n">
        <x:f>O683</x:f>
        <x:v>0</x:v>
      </x:c>
      <x:c r="G1809" s="7" t="n">
        <x:f>Q683</x:f>
        <x:v>0</x:v>
      </x:c>
      <x:c r="H1809" s="7" t="n">
        <x:f>R683</x:f>
        <x:v>293.7054620123203</x:v>
      </x:c>
      <x:c r="I1809" s="7" t="n">
        <x:f>0</x:f>
        <x:v>0</x:v>
      </x:c>
      <x:c r="J1809" s="7" t="n">
        <x:f>0</x:f>
        <x:v>0</x:v>
      </x:c>
      <x:c r="K1809" s="7" t="n">
        <x:f>0</x:f>
        <x:v>0</x:v>
      </x:c>
      <x:c r="L1809" s="7" t="n">
        <x:f>'Inventory detail'!F683*Summary!$K$5*(A1809-E1809)/Summary!$K$6</x:f>
        <x:v>8.210266940451746</x:v>
      </x:c>
      <x:c r="M1809" s="7" t="n">
        <x:f>MAX(0,H1809-L1809)</x:f>
        <x:v>285.4951950718686</x:v>
      </x:c>
      <x:c r="N1809" s="7" t="n">
        <x:f>MAX(0,L1809-H1809)</x:f>
        <x:v>0</x:v>
      </x:c>
      <x:c r="O1809" s="7" t="n">
        <x:f>MAX(0,F1809+I1809-N1809)</x:f>
        <x:v>0</x:v>
      </x:c>
      <x:c r="P1809" s="7" t="n">
        <x:f>MAX(0,N1809-F1809-I1809)</x:f>
        <x:v>0</x:v>
      </x:c>
      <x:c r="Q1809" s="7" t="n">
        <x:f>MAX(0,G1809+J1809-P1809)</x:f>
        <x:v>0</x:v>
      </x:c>
      <x:c r="R1809" s="7" t="n">
        <x:f>M1809+MAX(0,K1809-MAX(0,P1809-G1809-J1809))</x:f>
        <x:v>285.4951950718686</x:v>
      </x:c>
      <x:c r="S1809" s="7" t="n">
        <x:f>SUM(O1809,Q1809,R1809)</x:f>
        <x:v>285.4951950718686</x:v>
      </x:c>
      <x:c r="T1809" s="14" t="n">
        <x:f>'Inventory detail'!T683</x:f>
        <x:v>0.5734</x:v>
      </x:c>
      <x:c r="U1809" s="14" t="n">
        <x:f>'Inventory detail'!U683</x:f>
        <x:v>0.561782</x:v>
      </x:c>
      <x:c r="V1809" s="9" t="n">
        <x:f>O1809*T1809</x:f>
        <x:v>0</x:v>
      </x:c>
      <x:c r="W1809" s="9" t="n">
        <x:f>Q1809*T1809</x:f>
        <x:v>0</x:v>
      </x:c>
      <x:c r="X1809" s="9" t="n">
        <x:f>R1809*T1809</x:f>
        <x:v>163.70294485420945</x:v>
      </x:c>
      <x:c r="Y1809" s="9" t="n">
        <x:f>S1809*T1809</x:f>
        <x:v>163.70294485420945</x:v>
      </x:c>
      <x:c r="Z1809" s="9" t="n">
        <x:f>IF(ISNUMBER(U1809),S1809*(U1809-T1809),"n.a.")</x:f>
        <x:v>-3.316883176344974</x:v>
      </x:c>
      <x:c r="AA1809" s="9" t="n">
        <x:f>IF(ISNUMBER(U1809),Y1809,0)</x:f>
        <x:v>163.70294485420945</x:v>
      </x:c>
      <x:c r="AB1809" s="7" t="n">
        <x:f>MAX(0,L1809-SUM(F1809:K1809))</x:f>
        <x:v>0</x:v>
      </x:c>
    </x:row>
    <x:row r="1810" ht="22" customHeight="1">
      <x:c r="A1810" s="18" t="n">
        <x:f>Summary!D$41</x:f>
        <x:v>46357</x:v>
      </x:c>
      <x:c r="B1810" s="2" t="str">
        <x:f>'Inventory detail'!A684</x:f>
        <x:v>COIL</x:v>
      </x:c>
      <x:c r="C1810" s="2" t="str">
        <x:f>'Inventory detail'!B684</x:f>
        <x:v>60</x:v>
      </x:c>
      <x:c r="D1810" s="2" t="str">
        <x:f>'Inventory detail'!C684</x:f>
        <x:v>14MAR12-4</x:v>
      </x:c>
      <x:c r="E1810" s="10" t="n">
        <x:f>A684</x:f>
        <x:v>46327</x:v>
      </x:c>
      <x:c r="F1810" s="7" t="n">
        <x:f>O684</x:f>
        <x:v>0</x:v>
      </x:c>
      <x:c r="G1810" s="7" t="n">
        <x:f>Q684</x:f>
        <x:v>0</x:v>
      </x:c>
      <x:c r="H1810" s="7" t="n">
        <x:f>R684</x:f>
        <x:v>93.70546201232033</x:v>
      </x:c>
      <x:c r="I1810" s="7" t="n">
        <x:f>0</x:f>
        <x:v>0</x:v>
      </x:c>
      <x:c r="J1810" s="7" t="n">
        <x:f>0</x:f>
        <x:v>0</x:v>
      </x:c>
      <x:c r="K1810" s="7" t="n">
        <x:f>0</x:f>
        <x:v>0</x:v>
      </x:c>
      <x:c r="L1810" s="7" t="n">
        <x:f>'Inventory detail'!F684*Summary!$K$5*(A1810-E1810)/Summary!$K$6</x:f>
        <x:v>8.210266940451746</x:v>
      </x:c>
      <x:c r="M1810" s="7" t="n">
        <x:f>MAX(0,H1810-L1810)</x:f>
        <x:v>85.49519507186858</x:v>
      </x:c>
      <x:c r="N1810" s="7" t="n">
        <x:f>MAX(0,L1810-H1810)</x:f>
        <x:v>0</x:v>
      </x:c>
      <x:c r="O1810" s="7" t="n">
        <x:f>MAX(0,F1810+I1810-N1810)</x:f>
        <x:v>0</x:v>
      </x:c>
      <x:c r="P1810" s="7" t="n">
        <x:f>MAX(0,N1810-F1810-I1810)</x:f>
        <x:v>0</x:v>
      </x:c>
      <x:c r="Q1810" s="7" t="n">
        <x:f>MAX(0,G1810+J1810-P1810)</x:f>
        <x:v>0</x:v>
      </x:c>
      <x:c r="R1810" s="7" t="n">
        <x:f>M1810+MAX(0,K1810-MAX(0,P1810-G1810-J1810))</x:f>
        <x:v>85.49519507186858</x:v>
      </x:c>
      <x:c r="S1810" s="7" t="n">
        <x:f>SUM(O1810,Q1810,R1810)</x:f>
        <x:v>85.49519507186858</x:v>
      </x:c>
      <x:c r="T1810" s="14" t="n">
        <x:f>'Inventory detail'!T684</x:f>
        <x:v>0.0533</x:v>
      </x:c>
      <x:c r="U1810" s="14" t="str">
        <x:f>'Inventory detail'!U684</x:f>
        <x:v>n.a.</x:v>
      </x:c>
      <x:c r="V1810" s="9" t="n">
        <x:f>O1810*T1810</x:f>
        <x:v>0</x:v>
      </x:c>
      <x:c r="W1810" s="9" t="n">
        <x:f>Q1810*T1810</x:f>
        <x:v>0</x:v>
      </x:c>
      <x:c r="X1810" s="9" t="n">
        <x:f>R1810*T1810</x:f>
        <x:v>4.556893897330595</x:v>
      </x:c>
      <x:c r="Y1810" s="9" t="n">
        <x:f>S1810*T1810</x:f>
        <x:v>4.556893897330595</x:v>
      </x:c>
      <x:c r="Z1810" s="9" t="str">
        <x:f>IF(ISNUMBER(U1810),S1810*(U1810-T1810),"n.a.")</x:f>
        <x:v>n.a.</x:v>
      </x:c>
      <x:c r="AA1810" s="9" t="n">
        <x:f>IF(ISNUMBER(U1810),Y1810,0)</x:f>
        <x:v>0</x:v>
      </x:c>
      <x:c r="AB1810" s="7" t="n">
        <x:f>MAX(0,L1810-SUM(F1810:K1810))</x:f>
        <x:v>0</x:v>
      </x:c>
    </x:row>
    <x:row r="1811" ht="22" customHeight="1">
      <x:c r="A1811" s="18" t="n">
        <x:f>Summary!D$41</x:f>
        <x:v>46357</x:v>
      </x:c>
      <x:c r="B1811" s="2" t="str">
        <x:f>'Inventory detail'!A685</x:f>
        <x:v>COIL</x:v>
      </x:c>
      <x:c r="C1811" s="2" t="str">
        <x:f>'Inventory detail'!B685</x:f>
        <x:v>60</x:v>
      </x:c>
      <x:c r="D1811" s="2" t="str">
        <x:f>'Inventory detail'!C685</x:f>
        <x:v>16WHT36-4</x:v>
      </x:c>
      <x:c r="E1811" s="10" t="n">
        <x:f>A685</x:f>
        <x:v>46327</x:v>
      </x:c>
      <x:c r="F1811" s="7" t="n">
        <x:f>O685</x:f>
        <x:v>0</x:v>
      </x:c>
      <x:c r="G1811" s="7" t="n">
        <x:f>Q685</x:f>
        <x:v>0</x:v>
      </x:c>
      <x:c r="H1811" s="7" t="n">
        <x:f>R685</x:f>
        <x:v>1193.7054620123204</x:v>
      </x:c>
      <x:c r="I1811" s="7" t="n">
        <x:f>0</x:f>
        <x:v>0</x:v>
      </x:c>
      <x:c r="J1811" s="7" t="n">
        <x:f>0</x:f>
        <x:v>0</x:v>
      </x:c>
      <x:c r="K1811" s="7" t="n">
        <x:f>0</x:f>
        <x:v>0</x:v>
      </x:c>
      <x:c r="L1811" s="7" t="n">
        <x:f>'Inventory detail'!F685*Summary!$K$5*(A1811-E1811)/Summary!$K$6</x:f>
        <x:v>8.210266940451746</x:v>
      </x:c>
      <x:c r="M1811" s="7" t="n">
        <x:f>MAX(0,H1811-L1811)</x:f>
        <x:v>1185.4951950718687</x:v>
      </x:c>
      <x:c r="N1811" s="7" t="n">
        <x:f>MAX(0,L1811-H1811)</x:f>
        <x:v>0</x:v>
      </x:c>
      <x:c r="O1811" s="7" t="n">
        <x:f>MAX(0,F1811+I1811-N1811)</x:f>
        <x:v>0</x:v>
      </x:c>
      <x:c r="P1811" s="7" t="n">
        <x:f>MAX(0,N1811-F1811-I1811)</x:f>
        <x:v>0</x:v>
      </x:c>
      <x:c r="Q1811" s="7" t="n">
        <x:f>MAX(0,G1811+J1811-P1811)</x:f>
        <x:v>0</x:v>
      </x:c>
      <x:c r="R1811" s="7" t="n">
        <x:f>M1811+MAX(0,K1811-MAX(0,P1811-G1811-J1811))</x:f>
        <x:v>1185.4951950718687</x:v>
      </x:c>
      <x:c r="S1811" s="7" t="n">
        <x:f>SUM(O1811,Q1811,R1811)</x:f>
        <x:v>1185.4951950718687</x:v>
      </x:c>
      <x:c r="T1811" s="14" t="n">
        <x:f>'Inventory detail'!T685</x:f>
        <x:v>0.3226</x:v>
      </x:c>
      <x:c r="U1811" s="14" t="n">
        <x:f>'Inventory detail'!U685</x:f>
        <x:v>0.31603000000000003</x:v>
      </x:c>
      <x:c r="V1811" s="9" t="n">
        <x:f>O1811*T1811</x:f>
        <x:v>0</x:v>
      </x:c>
      <x:c r="W1811" s="9" t="n">
        <x:f>Q1811*T1811</x:f>
        <x:v>0</x:v>
      </x:c>
      <x:c r="X1811" s="9" t="n">
        <x:f>R1811*T1811</x:f>
        <x:v>382.44074993018484</x:v>
      </x:c>
      <x:c r="Y1811" s="9" t="n">
        <x:f>S1811*T1811</x:f>
        <x:v>382.44074993018484</x:v>
      </x:c>
      <x:c r="Z1811" s="9" t="n">
        <x:f>IF(ISNUMBER(U1811),S1811*(U1811-T1811),"n.a.")</x:f>
        <x:v>-7.788703431622135</x:v>
      </x:c>
      <x:c r="AA1811" s="9" t="n">
        <x:f>IF(ISNUMBER(U1811),Y1811,0)</x:f>
        <x:v>382.44074993018484</x:v>
      </x:c>
      <x:c r="AB1811" s="7" t="n">
        <x:f>MAX(0,L1811-SUM(F1811:K1811))</x:f>
        <x:v>0</x:v>
      </x:c>
    </x:row>
    <x:row r="1812" ht="22" customHeight="1">
      <x:c r="A1812" s="18" t="n">
        <x:f>Summary!D$41</x:f>
        <x:v>46357</x:v>
      </x:c>
      <x:c r="B1812" s="2" t="str">
        <x:f>'Inventory detail'!A686</x:f>
        <x:v>COIL</x:v>
      </x:c>
      <x:c r="C1812" s="2" t="str">
        <x:f>'Inventory detail'!B686</x:f>
        <x:v>60</x:v>
      </x:c>
      <x:c r="D1812" s="2" t="str">
        <x:f>'Inventory detail'!C686</x:f>
        <x:v>28BLU12-4</x:v>
      </x:c>
      <x:c r="E1812" s="10" t="n">
        <x:f>A686</x:f>
        <x:v>46327</x:v>
      </x:c>
      <x:c r="F1812" s="7" t="n">
        <x:f>O686</x:f>
        <x:v>0</x:v>
      </x:c>
      <x:c r="G1812" s="7" t="n">
        <x:f>Q686</x:f>
        <x:v>0</x:v>
      </x:c>
      <x:c r="H1812" s="7" t="n">
        <x:f>R686</x:f>
        <x:v>393.7054620123203</x:v>
      </x:c>
      <x:c r="I1812" s="7" t="n">
        <x:f>0</x:f>
        <x:v>0</x:v>
      </x:c>
      <x:c r="J1812" s="7" t="n">
        <x:f>0</x:f>
        <x:v>0</x:v>
      </x:c>
      <x:c r="K1812" s="7" t="n">
        <x:f>0</x:f>
        <x:v>0</x:v>
      </x:c>
      <x:c r="L1812" s="7" t="n">
        <x:f>'Inventory detail'!F686*Summary!$K$5*(A1812-E1812)/Summary!$K$6</x:f>
        <x:v>8.210266940451746</x:v>
      </x:c>
      <x:c r="M1812" s="7" t="n">
        <x:f>MAX(0,H1812-L1812)</x:f>
        <x:v>385.4951950718686</x:v>
      </x:c>
      <x:c r="N1812" s="7" t="n">
        <x:f>MAX(0,L1812-H1812)</x:f>
        <x:v>0</x:v>
      </x:c>
      <x:c r="O1812" s="7" t="n">
        <x:f>MAX(0,F1812+I1812-N1812)</x:f>
        <x:v>0</x:v>
      </x:c>
      <x:c r="P1812" s="7" t="n">
        <x:f>MAX(0,N1812-F1812-I1812)</x:f>
        <x:v>0</x:v>
      </x:c>
      <x:c r="Q1812" s="7" t="n">
        <x:f>MAX(0,G1812+J1812-P1812)</x:f>
        <x:v>0</x:v>
      </x:c>
      <x:c r="R1812" s="7" t="n">
        <x:f>M1812+MAX(0,K1812-MAX(0,P1812-G1812-J1812))</x:f>
        <x:v>385.4951950718686</x:v>
      </x:c>
      <x:c r="S1812" s="7" t="n">
        <x:f>SUM(O1812,Q1812,R1812)</x:f>
        <x:v>385.4951950718686</x:v>
      </x:c>
      <x:c r="T1812" s="14" t="n">
        <x:f>'Inventory detail'!T686</x:f>
        <x:v>0.1292</x:v>
      </x:c>
      <x:c r="U1812" s="14" t="str">
        <x:f>'Inventory detail'!U686</x:f>
        <x:v>n.a.</x:v>
      </x:c>
      <x:c r="V1812" s="9" t="n">
        <x:f>O1812*T1812</x:f>
        <x:v>0</x:v>
      </x:c>
      <x:c r="W1812" s="9" t="n">
        <x:f>Q1812*T1812</x:f>
        <x:v>0</x:v>
      </x:c>
      <x:c r="X1812" s="9" t="n">
        <x:f>R1812*T1812</x:f>
        <x:v>49.805979203285425</x:v>
      </x:c>
      <x:c r="Y1812" s="9" t="n">
        <x:f>S1812*T1812</x:f>
        <x:v>49.805979203285425</x:v>
      </x:c>
      <x:c r="Z1812" s="9" t="str">
        <x:f>IF(ISNUMBER(U1812),S1812*(U1812-T1812),"n.a.")</x:f>
        <x:v>n.a.</x:v>
      </x:c>
      <x:c r="AA1812" s="9" t="n">
        <x:f>IF(ISNUMBER(U1812),Y1812,0)</x:f>
        <x:v>0</x:v>
      </x:c>
      <x:c r="AB1812" s="7" t="n">
        <x:f>MAX(0,L1812-SUM(F1812:K1812))</x:f>
        <x:v>0</x:v>
      </x:c>
    </x:row>
    <x:row r="1813" ht="22" customHeight="1">
      <x:c r="A1813" s="18" t="n">
        <x:f>Summary!D$41</x:f>
        <x:v>46357</x:v>
      </x:c>
      <x:c r="B1813" s="2" t="str">
        <x:f>'Inventory detail'!A687</x:f>
        <x:v>POUC</x:v>
      </x:c>
      <x:c r="C1813" s="2" t="str">
        <x:f>'Inventory detail'!B687</x:f>
        <x:v>30</x:v>
      </x:c>
      <x:c r="D1813" s="2" t="str">
        <x:f>'Inventory detail'!C687</x:f>
        <x:v>BMS5</x:v>
      </x:c>
      <x:c r="E1813" s="10" t="n">
        <x:f>A687</x:f>
        <x:v>46327</x:v>
      </x:c>
      <x:c r="F1813" s="7" t="n">
        <x:f>O687</x:f>
        <x:v>0</x:v>
      </x:c>
      <x:c r="G1813" s="7" t="n">
        <x:f>Q687</x:f>
        <x:v>0</x:v>
      </x:c>
      <x:c r="H1813" s="7" t="n">
        <x:f>R687</x:f>
        <x:v>1593.7054620123204</x:v>
      </x:c>
      <x:c r="I1813" s="7" t="n">
        <x:f>0</x:f>
        <x:v>0</x:v>
      </x:c>
      <x:c r="J1813" s="7" t="n">
        <x:f>0</x:f>
        <x:v>0</x:v>
      </x:c>
      <x:c r="K1813" s="7" t="n">
        <x:f>0</x:f>
        <x:v>0</x:v>
      </x:c>
      <x:c r="L1813" s="7" t="n">
        <x:f>'Inventory detail'!F687*Summary!$K$5*(A1813-E1813)/Summary!$K$6</x:f>
        <x:v>8.210266940451746</x:v>
      </x:c>
      <x:c r="M1813" s="7" t="n">
        <x:f>MAX(0,H1813-L1813)</x:f>
        <x:v>1585.4951950718687</x:v>
      </x:c>
      <x:c r="N1813" s="7" t="n">
        <x:f>MAX(0,L1813-H1813)</x:f>
        <x:v>0</x:v>
      </x:c>
      <x:c r="O1813" s="7" t="n">
        <x:f>MAX(0,F1813+I1813-N1813)</x:f>
        <x:v>0</x:v>
      </x:c>
      <x:c r="P1813" s="7" t="n">
        <x:f>MAX(0,N1813-F1813-I1813)</x:f>
        <x:v>0</x:v>
      </x:c>
      <x:c r="Q1813" s="7" t="n">
        <x:f>MAX(0,G1813+J1813-P1813)</x:f>
        <x:v>0</x:v>
      </x:c>
      <x:c r="R1813" s="7" t="n">
        <x:f>M1813+MAX(0,K1813-MAX(0,P1813-G1813-J1813))</x:f>
        <x:v>1585.4951950718687</x:v>
      </x:c>
      <x:c r="S1813" s="7" t="n">
        <x:f>SUM(O1813,Q1813,R1813)</x:f>
        <x:v>1585.4951950718687</x:v>
      </x:c>
      <x:c r="T1813" s="14" t="n">
        <x:f>'Inventory detail'!T687</x:f>
        <x:v>0.0104</x:v>
      </x:c>
      <x:c r="U1813" s="14" t="n">
        <x:f>'Inventory detail'!U687</x:f>
        <x:v>0.011385</x:v>
      </x:c>
      <x:c r="V1813" s="9" t="n">
        <x:f>O1813*T1813</x:f>
        <x:v>0</x:v>
      </x:c>
      <x:c r="W1813" s="9" t="n">
        <x:f>Q1813*T1813</x:f>
        <x:v>0</x:v>
      </x:c>
      <x:c r="X1813" s="9" t="n">
        <x:f>R1813*T1813</x:f>
        <x:v>16.489150028747435</x:v>
      </x:c>
      <x:c r="Y1813" s="9" t="n">
        <x:f>S1813*T1813</x:f>
        <x:v>16.489150028747435</x:v>
      </x:c>
      <x:c r="Z1813" s="9" t="n">
        <x:f>IF(ISNUMBER(U1813),S1813*(U1813-T1813),"n.a.")</x:f>
        <x:v>1.5617127671457902</x:v>
      </x:c>
      <x:c r="AA1813" s="9" t="n">
        <x:f>IF(ISNUMBER(U1813),Y1813,0)</x:f>
        <x:v>16.489150028747435</x:v>
      </x:c>
      <x:c r="AB1813" s="7" t="n">
        <x:f>MAX(0,L1813-SUM(F1813:K1813))</x:f>
        <x:v>0</x:v>
      </x:c>
    </x:row>
    <x:row r="1814" ht="22" customHeight="1">
      <x:c r="A1814" s="18" t="n">
        <x:f>Summary!D$41</x:f>
        <x:v>46357</x:v>
      </x:c>
      <x:c r="B1814" s="2" t="str">
        <x:f>'Inventory detail'!A688</x:f>
        <x:v>POUC</x:v>
      </x:c>
      <x:c r="C1814" s="2" t="str">
        <x:f>'Inventory detail'!B688</x:f>
        <x:v>30</x:v>
      </x:c>
      <x:c r="D1814" s="2" t="str">
        <x:f>'Inventory detail'!C688</x:f>
        <x:v>CRC5</x:v>
      </x:c>
      <x:c r="E1814" s="10" t="n">
        <x:f>A688</x:f>
        <x:v>46327</x:v>
      </x:c>
      <x:c r="F1814" s="7" t="n">
        <x:f>O688</x:f>
        <x:v>0</x:v>
      </x:c>
      <x:c r="G1814" s="7" t="n">
        <x:f>Q688</x:f>
        <x:v>0</x:v>
      </x:c>
      <x:c r="H1814" s="7" t="n">
        <x:f>R688</x:f>
        <x:v>13293.70546201232</x:v>
      </x:c>
      <x:c r="I1814" s="7" t="n">
        <x:f>0</x:f>
        <x:v>0</x:v>
      </x:c>
      <x:c r="J1814" s="7" t="n">
        <x:f>0</x:f>
        <x:v>0</x:v>
      </x:c>
      <x:c r="K1814" s="7" t="n">
        <x:f>0</x:f>
        <x:v>0</x:v>
      </x:c>
      <x:c r="L1814" s="7" t="n">
        <x:f>'Inventory detail'!F688*Summary!$K$5*(A1814-E1814)/Summary!$K$6</x:f>
        <x:v>8.210266940451746</x:v>
      </x:c>
      <x:c r="M1814" s="7" t="n">
        <x:f>MAX(0,H1814-L1814)</x:f>
        <x:v>13285.495195071868</x:v>
      </x:c>
      <x:c r="N1814" s="7" t="n">
        <x:f>MAX(0,L1814-H1814)</x:f>
        <x:v>0</x:v>
      </x:c>
      <x:c r="O1814" s="7" t="n">
        <x:f>MAX(0,F1814+I1814-N1814)</x:f>
        <x:v>0</x:v>
      </x:c>
      <x:c r="P1814" s="7" t="n">
        <x:f>MAX(0,N1814-F1814-I1814)</x:f>
        <x:v>0</x:v>
      </x:c>
      <x:c r="Q1814" s="7" t="n">
        <x:f>MAX(0,G1814+J1814-P1814)</x:f>
        <x:v>0</x:v>
      </x:c>
      <x:c r="R1814" s="7" t="n">
        <x:f>M1814+MAX(0,K1814-MAX(0,P1814-G1814-J1814))</x:f>
        <x:v>13285.495195071868</x:v>
      </x:c>
      <x:c r="S1814" s="7" t="n">
        <x:f>SUM(O1814,Q1814,R1814)</x:f>
        <x:v>13285.495195071868</x:v>
      </x:c>
      <x:c r="T1814" s="14" t="n">
        <x:f>'Inventory detail'!T688</x:f>
        <x:v>0.0058</x:v>
      </x:c>
      <x:c r="U1814" s="14" t="n">
        <x:f>'Inventory detail'!U688</x:f>
        <x:v>0.00627</x:v>
      </x:c>
      <x:c r="V1814" s="9" t="n">
        <x:f>O1814*T1814</x:f>
        <x:v>0</x:v>
      </x:c>
      <x:c r="W1814" s="9" t="n">
        <x:f>Q1814*T1814</x:f>
        <x:v>0</x:v>
      </x:c>
      <x:c r="X1814" s="9" t="n">
        <x:f>R1814*T1814</x:f>
        <x:v>77.05587213141683</x:v>
      </x:c>
      <x:c r="Y1814" s="9" t="n">
        <x:f>S1814*T1814</x:f>
        <x:v>77.05587213141683</x:v>
      </x:c>
      <x:c r="Z1814" s="9" t="n">
        <x:f>IF(ISNUMBER(U1814),S1814*(U1814-T1814),"n.a.")</x:f>
        <x:v>6.2441827416837885</x:v>
      </x:c>
      <x:c r="AA1814" s="9" t="n">
        <x:f>IF(ISNUMBER(U1814),Y1814,0)</x:f>
        <x:v>77.05587213141683</x:v>
      </x:c>
      <x:c r="AB1814" s="7" t="n">
        <x:f>MAX(0,L1814-SUM(F1814:K1814))</x:f>
        <x:v>0</x:v>
      </x:c>
    </x:row>
    <x:row r="1815" ht="22" customHeight="1">
      <x:c r="A1815" s="18" t="n">
        <x:f>Summary!D$41</x:f>
        <x:v>46357</x:v>
      </x:c>
      <x:c r="B1815" s="2" t="str">
        <x:f>'Inventory detail'!A689</x:f>
        <x:v>POUC</x:v>
      </x:c>
      <x:c r="C1815" s="2" t="str">
        <x:f>'Inventory detail'!B689</x:f>
        <x:v>30</x:v>
      </x:c>
      <x:c r="D1815" s="2" t="str">
        <x:f>'Inventory detail'!C689</x:f>
        <x:v>DRI7</x:v>
      </x:c>
      <x:c r="E1815" s="10" t="n">
        <x:f>A689</x:f>
        <x:v>46327</x:v>
      </x:c>
      <x:c r="F1815" s="7" t="n">
        <x:f>O689</x:f>
        <x:v>0</x:v>
      </x:c>
      <x:c r="G1815" s="7" t="n">
        <x:f>Q689</x:f>
        <x:v>0</x:v>
      </x:c>
      <x:c r="H1815" s="7" t="n">
        <x:f>R689</x:f>
        <x:v>7193.70546201232</x:v>
      </x:c>
      <x:c r="I1815" s="7" t="n">
        <x:f>0</x:f>
        <x:v>0</x:v>
      </x:c>
      <x:c r="J1815" s="7" t="n">
        <x:f>0</x:f>
        <x:v>0</x:v>
      </x:c>
      <x:c r="K1815" s="7" t="n">
        <x:f>0</x:f>
        <x:v>0</x:v>
      </x:c>
      <x:c r="L1815" s="7" t="n">
        <x:f>'Inventory detail'!F689*Summary!$K$5*(A1815-E1815)/Summary!$K$6</x:f>
        <x:v>8.210266940451746</x:v>
      </x:c>
      <x:c r="M1815" s="7" t="n">
        <x:f>MAX(0,H1815-L1815)</x:f>
        <x:v>7185.495195071868</x:v>
      </x:c>
      <x:c r="N1815" s="7" t="n">
        <x:f>MAX(0,L1815-H1815)</x:f>
        <x:v>0</x:v>
      </x:c>
      <x:c r="O1815" s="7" t="n">
        <x:f>MAX(0,F1815+I1815-N1815)</x:f>
        <x:v>0</x:v>
      </x:c>
      <x:c r="P1815" s="7" t="n">
        <x:f>MAX(0,N1815-F1815-I1815)</x:f>
        <x:v>0</x:v>
      </x:c>
      <x:c r="Q1815" s="7" t="n">
        <x:f>MAX(0,G1815+J1815-P1815)</x:f>
        <x:v>0</x:v>
      </x:c>
      <x:c r="R1815" s="7" t="n">
        <x:f>M1815+MAX(0,K1815-MAX(0,P1815-G1815-J1815))</x:f>
        <x:v>7185.495195071868</x:v>
      </x:c>
      <x:c r="S1815" s="7" t="n">
        <x:f>SUM(O1815,Q1815,R1815)</x:f>
        <x:v>7185.495195071868</x:v>
      </x:c>
      <x:c r="T1815" s="14" t="n">
        <x:f>'Inventory detail'!T689</x:f>
        <x:v>0.0092</x:v>
      </x:c>
      <x:c r="U1815" s="14" t="n">
        <x:f>'Inventory detail'!U689</x:f>
        <x:v>0.009899999999999999</x:v>
      </x:c>
      <x:c r="V1815" s="9" t="n">
        <x:f>O1815*T1815</x:f>
        <x:v>0</x:v>
      </x:c>
      <x:c r="W1815" s="9" t="n">
        <x:f>Q1815*T1815</x:f>
        <x:v>0</x:v>
      </x:c>
      <x:c r="X1815" s="9" t="n">
        <x:f>R1815*T1815</x:f>
        <x:v>66.10655579466118</x:v>
      </x:c>
      <x:c r="Y1815" s="9" t="n">
        <x:f>S1815*T1815</x:f>
        <x:v>66.10655579466118</x:v>
      </x:c>
      <x:c r="Z1815" s="9" t="n">
        <x:f>IF(ISNUMBER(U1815),S1815*(U1815-T1815),"n.a.")</x:f>
        <x:v>5.029846636550302</x:v>
      </x:c>
      <x:c r="AA1815" s="9" t="n">
        <x:f>IF(ISNUMBER(U1815),Y1815,0)</x:f>
        <x:v>66.10655579466118</x:v>
      </x:c>
      <x:c r="AB1815" s="7" t="n">
        <x:f>MAX(0,L1815-SUM(F1815:K1815))</x:f>
        <x:v>0</x:v>
      </x:c>
    </x:row>
    <x:row r="1816" ht="22" customHeight="1">
      <x:c r="A1816" s="18" t="n">
        <x:f>Summary!D$41</x:f>
        <x:v>46357</x:v>
      </x:c>
      <x:c r="B1816" s="2" t="str">
        <x:f>'Inventory detail'!A690</x:f>
        <x:v>POUC</x:v>
      </x:c>
      <x:c r="C1816" s="2" t="str">
        <x:f>'Inventory detail'!B690</x:f>
        <x:v>30</x:v>
      </x:c>
      <x:c r="D1816" s="2" t="str">
        <x:f>'Inventory detail'!C690</x:f>
        <x:v>LEG5SL</x:v>
      </x:c>
      <x:c r="E1816" s="10" t="n">
        <x:f>A690</x:f>
        <x:v>46327</x:v>
      </x:c>
      <x:c r="F1816" s="7" t="n">
        <x:f>O690</x:f>
        <x:v>0</x:v>
      </x:c>
      <x:c r="G1816" s="7" t="n">
        <x:f>Q690</x:f>
        <x:v>0</x:v>
      </x:c>
      <x:c r="H1816" s="7" t="n">
        <x:f>R690</x:f>
        <x:v>393.7054620123203</x:v>
      </x:c>
      <x:c r="I1816" s="7" t="n">
        <x:f>0</x:f>
        <x:v>0</x:v>
      </x:c>
      <x:c r="J1816" s="7" t="n">
        <x:f>0</x:f>
        <x:v>0</x:v>
      </x:c>
      <x:c r="K1816" s="7" t="n">
        <x:f>0</x:f>
        <x:v>0</x:v>
      </x:c>
      <x:c r="L1816" s="7" t="n">
        <x:f>'Inventory detail'!F690*Summary!$K$5*(A1816-E1816)/Summary!$K$6</x:f>
        <x:v>8.210266940451746</x:v>
      </x:c>
      <x:c r="M1816" s="7" t="n">
        <x:f>MAX(0,H1816-L1816)</x:f>
        <x:v>385.4951950718686</x:v>
      </x:c>
      <x:c r="N1816" s="7" t="n">
        <x:f>MAX(0,L1816-H1816)</x:f>
        <x:v>0</x:v>
      </x:c>
      <x:c r="O1816" s="7" t="n">
        <x:f>MAX(0,F1816+I1816-N1816)</x:f>
        <x:v>0</x:v>
      </x:c>
      <x:c r="P1816" s="7" t="n">
        <x:f>MAX(0,N1816-F1816-I1816)</x:f>
        <x:v>0</x:v>
      </x:c>
      <x:c r="Q1816" s="7" t="n">
        <x:f>MAX(0,G1816+J1816-P1816)</x:f>
        <x:v>0</x:v>
      </x:c>
      <x:c r="R1816" s="7" t="n">
        <x:f>M1816+MAX(0,K1816-MAX(0,P1816-G1816-J1816))</x:f>
        <x:v>385.4951950718686</x:v>
      </x:c>
      <x:c r="S1816" s="7" t="n">
        <x:f>SUM(O1816,Q1816,R1816)</x:f>
        <x:v>385.4951950718686</x:v>
      </x:c>
      <x:c r="T1816" s="14" t="n">
        <x:f>'Inventory detail'!T690</x:f>
        <x:v>0.1555</x:v>
      </x:c>
      <x:c r="U1816" s="14" t="n">
        <x:f>'Inventory detail'!U690</x:f>
        <x:v>0.19139999999999996</x:v>
      </x:c>
      <x:c r="V1816" s="9" t="n">
        <x:f>O1816*T1816</x:f>
        <x:v>0</x:v>
      </x:c>
      <x:c r="W1816" s="9" t="n">
        <x:f>Q1816*T1816</x:f>
        <x:v>0</x:v>
      </x:c>
      <x:c r="X1816" s="9" t="n">
        <x:f>R1816*T1816</x:f>
        <x:v>59.944502833675564</x:v>
      </x:c>
      <x:c r="Y1816" s="9" t="n">
        <x:f>S1816*T1816</x:f>
        <x:v>59.944502833675564</x:v>
      </x:c>
      <x:c r="Z1816" s="9" t="n">
        <x:f>IF(ISNUMBER(U1816),S1816*(U1816-T1816),"n.a.")</x:f>
        <x:v>13.839277503080066</x:v>
      </x:c>
      <x:c r="AA1816" s="9" t="n">
        <x:f>IF(ISNUMBER(U1816),Y1816,0)</x:f>
        <x:v>59.944502833675564</x:v>
      </x:c>
      <x:c r="AB1816" s="7" t="n">
        <x:f>MAX(0,L1816-SUM(F1816:K1816))</x:f>
        <x:v>0</x:v>
      </x:c>
    </x:row>
    <x:row r="1817" ht="22" customHeight="1">
      <x:c r="A1817" s="18" t="n">
        <x:f>Summary!D$41</x:f>
        <x:v>46357</x:v>
      </x:c>
      <x:c r="B1817" s="2" t="str">
        <x:f>'Inventory detail'!A691</x:f>
        <x:v>POUC</x:v>
      </x:c>
      <x:c r="C1817" s="2" t="str">
        <x:f>'Inventory detail'!B691</x:f>
        <x:v>30</x:v>
      </x:c>
      <x:c r="D1817" s="2" t="str">
        <x:f>'Inventory detail'!C691</x:f>
        <x:v>SJUM7</x:v>
      </x:c>
      <x:c r="E1817" s="10" t="n">
        <x:f>A691</x:f>
        <x:v>46327</x:v>
      </x:c>
      <x:c r="F1817" s="7" t="n">
        <x:f>O691</x:f>
        <x:v>0</x:v>
      </x:c>
      <x:c r="G1817" s="7" t="n">
        <x:f>Q691</x:f>
        <x:v>0</x:v>
      </x:c>
      <x:c r="H1817" s="7" t="n">
        <x:f>R691</x:f>
        <x:v>5493.70546201232</x:v>
      </x:c>
      <x:c r="I1817" s="7" t="n">
        <x:f>0</x:f>
        <x:v>0</x:v>
      </x:c>
      <x:c r="J1817" s="7" t="n">
        <x:f>0</x:f>
        <x:v>0</x:v>
      </x:c>
      <x:c r="K1817" s="7" t="n">
        <x:f>0</x:f>
        <x:v>0</x:v>
      </x:c>
      <x:c r="L1817" s="7" t="n">
        <x:f>'Inventory detail'!F691*Summary!$K$5*(A1817-E1817)/Summary!$K$6</x:f>
        <x:v>8.210266940451746</x:v>
      </x:c>
      <x:c r="M1817" s="7" t="n">
        <x:f>MAX(0,H1817-L1817)</x:f>
        <x:v>5485.495195071868</x:v>
      </x:c>
      <x:c r="N1817" s="7" t="n">
        <x:f>MAX(0,L1817-H1817)</x:f>
        <x:v>0</x:v>
      </x:c>
      <x:c r="O1817" s="7" t="n">
        <x:f>MAX(0,F1817+I1817-N1817)</x:f>
        <x:v>0</x:v>
      </x:c>
      <x:c r="P1817" s="7" t="n">
        <x:f>MAX(0,N1817-F1817-I1817)</x:f>
        <x:v>0</x:v>
      </x:c>
      <x:c r="Q1817" s="7" t="n">
        <x:f>MAX(0,G1817+J1817-P1817)</x:f>
        <x:v>0</x:v>
      </x:c>
      <x:c r="R1817" s="7" t="n">
        <x:f>M1817+MAX(0,K1817-MAX(0,P1817-G1817-J1817))</x:f>
        <x:v>5485.495195071868</x:v>
      </x:c>
      <x:c r="S1817" s="7" t="n">
        <x:f>SUM(O1817,Q1817,R1817)</x:f>
        <x:v>5485.495195071868</x:v>
      </x:c>
      <x:c r="T1817" s="14" t="n">
        <x:f>'Inventory detail'!T691</x:f>
        <x:v>0.016399999999999998</x:v>
      </x:c>
      <x:c r="U1817" s="14" t="n">
        <x:f>'Inventory detail'!U691</x:f>
        <x:v>0.017985</x:v>
      </x:c>
      <x:c r="V1817" s="9" t="n">
        <x:f>O1817*T1817</x:f>
        <x:v>0</x:v>
      </x:c>
      <x:c r="W1817" s="9" t="n">
        <x:f>Q1817*T1817</x:f>
        <x:v>0</x:v>
      </x:c>
      <x:c r="X1817" s="9" t="n">
        <x:f>R1817*T1817</x:f>
        <x:v>89.96212119917863</x:v>
      </x:c>
      <x:c r="Y1817" s="9" t="n">
        <x:f>S1817*T1817</x:f>
        <x:v>89.96212119917863</x:v>
      </x:c>
      <x:c r="Z1817" s="9" t="n">
        <x:f>IF(ISNUMBER(U1817),S1817*(U1817-T1817),"n.a.")</x:f>
        <x:v>8.694509884188927</x:v>
      </x:c>
      <x:c r="AA1817" s="9" t="n">
        <x:f>IF(ISNUMBER(U1817),Y1817,0)</x:f>
        <x:v>89.96212119917863</x:v>
      </x:c>
      <x:c r="AB1817" s="7" t="n">
        <x:f>MAX(0,L1817-SUM(F1817:K1817))</x:f>
        <x:v>0</x:v>
      </x:c>
    </x:row>
    <x:row r="1818" ht="22" customHeight="1">
      <x:c r="A1818" s="18" t="n">
        <x:f>Summary!D$41</x:f>
        <x:v>46357</x:v>
      </x:c>
      <x:c r="B1818" s="2" t="str">
        <x:f>'Inventory detail'!A692</x:f>
        <x:v>POUC</x:v>
      </x:c>
      <x:c r="C1818" s="2" t="str">
        <x:f>'Inventory detail'!B692</x:f>
        <x:v>60</x:v>
      </x:c>
      <x:c r="D1818" s="2" t="str">
        <x:f>'Inventory detail'!C692</x:f>
        <x:v>DRI7</x:v>
      </x:c>
      <x:c r="E1818" s="10" t="n">
        <x:f>A692</x:f>
        <x:v>46327</x:v>
      </x:c>
      <x:c r="F1818" s="7" t="n">
        <x:f>O692</x:f>
        <x:v>0</x:v>
      </x:c>
      <x:c r="G1818" s="7" t="n">
        <x:f>Q692</x:f>
        <x:v>0</x:v>
      </x:c>
      <x:c r="H1818" s="7" t="n">
        <x:f>R692</x:f>
        <x:v>2093.7054620123204</x:v>
      </x:c>
      <x:c r="I1818" s="7" t="n">
        <x:f>0</x:f>
        <x:v>0</x:v>
      </x:c>
      <x:c r="J1818" s="7" t="n">
        <x:f>0</x:f>
        <x:v>0</x:v>
      </x:c>
      <x:c r="K1818" s="7" t="n">
        <x:f>0</x:f>
        <x:v>0</x:v>
      </x:c>
      <x:c r="L1818" s="7" t="n">
        <x:f>'Inventory detail'!F692*Summary!$K$5*(A1818-E1818)/Summary!$K$6</x:f>
        <x:v>8.210266940451746</x:v>
      </x:c>
      <x:c r="M1818" s="7" t="n">
        <x:f>MAX(0,H1818-L1818)</x:f>
        <x:v>2085.4951950718687</x:v>
      </x:c>
      <x:c r="N1818" s="7" t="n">
        <x:f>MAX(0,L1818-H1818)</x:f>
        <x:v>0</x:v>
      </x:c>
      <x:c r="O1818" s="7" t="n">
        <x:f>MAX(0,F1818+I1818-N1818)</x:f>
        <x:v>0</x:v>
      </x:c>
      <x:c r="P1818" s="7" t="n">
        <x:f>MAX(0,N1818-F1818-I1818)</x:f>
        <x:v>0</x:v>
      </x:c>
      <x:c r="Q1818" s="7" t="n">
        <x:f>MAX(0,G1818+J1818-P1818)</x:f>
        <x:v>0</x:v>
      </x:c>
      <x:c r="R1818" s="7" t="n">
        <x:f>M1818+MAX(0,K1818-MAX(0,P1818-G1818-J1818))</x:f>
        <x:v>2085.4951950718687</x:v>
      </x:c>
      <x:c r="S1818" s="7" t="n">
        <x:f>SUM(O1818,Q1818,R1818)</x:f>
        <x:v>2085.4951950718687</x:v>
      </x:c>
      <x:c r="T1818" s="14" t="n">
        <x:f>'Inventory detail'!T692</x:f>
        <x:v>0.0092</x:v>
      </x:c>
      <x:c r="U1818" s="14" t="n">
        <x:f>'Inventory detail'!U692</x:f>
        <x:v>0.009899999999999999</x:v>
      </x:c>
      <x:c r="V1818" s="9" t="n">
        <x:f>O1818*T1818</x:f>
        <x:v>0</x:v>
      </x:c>
      <x:c r="W1818" s="9" t="n">
        <x:f>Q1818*T1818</x:f>
        <x:v>0</x:v>
      </x:c>
      <x:c r="X1818" s="9" t="n">
        <x:f>R1818*T1818</x:f>
        <x:v>19.186555794661192</x:v>
      </x:c>
      <x:c r="Y1818" s="9" t="n">
        <x:f>S1818*T1818</x:f>
        <x:v>19.186555794661192</x:v>
      </x:c>
      <x:c r="Z1818" s="9" t="n">
        <x:f>IF(ISNUMBER(U1818),S1818*(U1818-T1818),"n.a.")</x:f>
        <x:v>1.4598466365503064</x:v>
      </x:c>
      <x:c r="AA1818" s="9" t="n">
        <x:f>IF(ISNUMBER(U1818),Y1818,0)</x:f>
        <x:v>19.186555794661192</x:v>
      </x:c>
      <x:c r="AB1818" s="7" t="n">
        <x:f>MAX(0,L1818-SUM(F1818:K1818))</x:f>
        <x:v>0</x:v>
      </x:c>
    </x:row>
    <x:row r="1819" ht="22" customHeight="1">
      <x:c r="A1819" s="18" t="n">
        <x:f>Summary!D$41</x:f>
        <x:v>46357</x:v>
      </x:c>
      <x:c r="B1819" s="2" t="str">
        <x:f>'Inventory detail'!A693</x:f>
        <x:v>POUC</x:v>
      </x:c>
      <x:c r="C1819" s="2" t="str">
        <x:f>'Inventory detail'!B693</x:f>
        <x:v>60</x:v>
      </x:c>
      <x:c r="D1819" s="2" t="str">
        <x:f>'Inventory detail'!C693</x:f>
        <x:v>LEG3SL</x:v>
      </x:c>
      <x:c r="E1819" s="10" t="n">
        <x:f>A693</x:f>
        <x:v>46327</x:v>
      </x:c>
      <x:c r="F1819" s="7" t="n">
        <x:f>O693</x:f>
        <x:v>0</x:v>
      </x:c>
      <x:c r="G1819" s="7" t="n">
        <x:f>Q693</x:f>
        <x:v>0</x:v>
      </x:c>
      <x:c r="H1819" s="7" t="n">
        <x:f>R693</x:f>
        <x:v>0</x:v>
      </x:c>
      <x:c r="I1819" s="7" t="n">
        <x:f>0</x:f>
        <x:v>0</x:v>
      </x:c>
      <x:c r="J1819" s="7" t="n">
        <x:f>0</x:f>
        <x:v>0</x:v>
      </x:c>
      <x:c r="K1819" s="7" t="n">
        <x:f>0</x:f>
        <x:v>0</x:v>
      </x:c>
      <x:c r="L1819" s="7" t="n">
        <x:f>'Inventory detail'!F693*Summary!$K$5*(A1819-E1819)/Summary!$K$6</x:f>
        <x:v>8.210266940451746</x:v>
      </x:c>
      <x:c r="M1819" s="7" t="n">
        <x:f>MAX(0,H1819-L1819)</x:f>
        <x:v>0</x:v>
      </x:c>
      <x:c r="N1819" s="7" t="n">
        <x:f>MAX(0,L1819-H1819)</x:f>
        <x:v>8.210266940451746</x:v>
      </x:c>
      <x:c r="O1819" s="7" t="n">
        <x:f>MAX(0,F1819+I1819-N1819)</x:f>
        <x:v>0</x:v>
      </x:c>
      <x:c r="P1819" s="7" t="n">
        <x:f>MAX(0,N1819-F1819-I1819)</x:f>
        <x:v>8.210266940451746</x:v>
      </x:c>
      <x:c r="Q1819" s="7" t="n">
        <x:f>MAX(0,G1819+J1819-P1819)</x:f>
        <x:v>0</x:v>
      </x:c>
      <x:c r="R1819" s="7" t="n">
        <x:f>M1819+MAX(0,K1819-MAX(0,P1819-G1819-J1819))</x:f>
        <x:v>0</x:v>
      </x:c>
      <x:c r="S1819" s="7" t="n">
        <x:f>SUM(O1819,Q1819,R1819)</x:f>
        <x:v>0</x:v>
      </x:c>
      <x:c r="T1819" s="14" t="n">
        <x:f>'Inventory detail'!T693</x:f>
        <x:v>0.11470000000000001</x:v>
      </x:c>
      <x:c r="U1819" s="14" t="n">
        <x:f>'Inventory detail'!U693</x:f>
        <x:v>0.15856499999999998</x:v>
      </x:c>
      <x:c r="V1819" s="9" t="n">
        <x:f>O1819*T1819</x:f>
        <x:v>0</x:v>
      </x:c>
      <x:c r="W1819" s="9" t="n">
        <x:f>Q1819*T1819</x:f>
        <x:v>0</x:v>
      </x:c>
      <x:c r="X1819" s="9" t="n">
        <x:f>R1819*T1819</x:f>
        <x:v>0</x:v>
      </x:c>
      <x:c r="Y1819" s="9" t="n">
        <x:f>S1819*T1819</x:f>
        <x:v>0</x:v>
      </x:c>
      <x:c r="Z1819" s="9" t="n">
        <x:f>IF(ISNUMBER(U1819),S1819*(U1819-T1819),"n.a.")</x:f>
        <x:v>0</x:v>
      </x:c>
      <x:c r="AA1819" s="9" t="n">
        <x:f>IF(ISNUMBER(U1819),Y1819,0)</x:f>
        <x:v>0</x:v>
      </x:c>
      <x:c r="AB1819" s="7" t="n">
        <x:f>MAX(0,L1819-SUM(F1819:K1819))</x:f>
        <x:v>8.210266940451746</x:v>
      </x:c>
    </x:row>
    <x:row r="1820" ht="22" customHeight="1">
      <x:c r="A1820" s="18" t="n">
        <x:f>Summary!D$41</x:f>
        <x:v>46357</x:v>
      </x:c>
      <x:c r="B1820" s="2" t="str">
        <x:f>'Inventory detail'!A694</x:f>
        <x:v>POUC</x:v>
      </x:c>
      <x:c r="C1820" s="2" t="str">
        <x:f>'Inventory detail'!B694</x:f>
        <x:v>60</x:v>
      </x:c>
      <x:c r="D1820" s="2" t="str">
        <x:f>'Inventory detail'!C694</x:f>
        <x:v>LEG5SL</x:v>
      </x:c>
      <x:c r="E1820" s="10" t="n">
        <x:f>A694</x:f>
        <x:v>46327</x:v>
      </x:c>
      <x:c r="F1820" s="7" t="n">
        <x:f>O694</x:f>
        <x:v>0</x:v>
      </x:c>
      <x:c r="G1820" s="7" t="n">
        <x:f>Q694</x:f>
        <x:v>0</x:v>
      </x:c>
      <x:c r="H1820" s="7" t="n">
        <x:f>R694</x:f>
        <x:v>0</x:v>
      </x:c>
      <x:c r="I1820" s="7" t="n">
        <x:f>0</x:f>
        <x:v>0</x:v>
      </x:c>
      <x:c r="J1820" s="7" t="n">
        <x:f>0</x:f>
        <x:v>0</x:v>
      </x:c>
      <x:c r="K1820" s="7" t="n">
        <x:f>0</x:f>
        <x:v>0</x:v>
      </x:c>
      <x:c r="L1820" s="7" t="n">
        <x:f>'Inventory detail'!F694*Summary!$K$5*(A1820-E1820)/Summary!$K$6</x:f>
        <x:v>8.210266940451746</x:v>
      </x:c>
      <x:c r="M1820" s="7" t="n">
        <x:f>MAX(0,H1820-L1820)</x:f>
        <x:v>0</x:v>
      </x:c>
      <x:c r="N1820" s="7" t="n">
        <x:f>MAX(0,L1820-H1820)</x:f>
        <x:v>8.210266940451746</x:v>
      </x:c>
      <x:c r="O1820" s="7" t="n">
        <x:f>MAX(0,F1820+I1820-N1820)</x:f>
        <x:v>0</x:v>
      </x:c>
      <x:c r="P1820" s="7" t="n">
        <x:f>MAX(0,N1820-F1820-I1820)</x:f>
        <x:v>8.210266940451746</x:v>
      </x:c>
      <x:c r="Q1820" s="7" t="n">
        <x:f>MAX(0,G1820+J1820-P1820)</x:f>
        <x:v>0</x:v>
      </x:c>
      <x:c r="R1820" s="7" t="n">
        <x:f>M1820+MAX(0,K1820-MAX(0,P1820-G1820-J1820))</x:f>
        <x:v>0</x:v>
      </x:c>
      <x:c r="S1820" s="7" t="n">
        <x:f>SUM(O1820,Q1820,R1820)</x:f>
        <x:v>0</x:v>
      </x:c>
      <x:c r="T1820" s="14" t="n">
        <x:f>'Inventory detail'!T694</x:f>
        <x:v>0.1555</x:v>
      </x:c>
      <x:c r="U1820" s="14" t="n">
        <x:f>'Inventory detail'!U694</x:f>
        <x:v>0.19139999999999996</x:v>
      </x:c>
      <x:c r="V1820" s="9" t="n">
        <x:f>O1820*T1820</x:f>
        <x:v>0</x:v>
      </x:c>
      <x:c r="W1820" s="9" t="n">
        <x:f>Q1820*T1820</x:f>
        <x:v>0</x:v>
      </x:c>
      <x:c r="X1820" s="9" t="n">
        <x:f>R1820*T1820</x:f>
        <x:v>0</x:v>
      </x:c>
      <x:c r="Y1820" s="9" t="n">
        <x:f>S1820*T1820</x:f>
        <x:v>0</x:v>
      </x:c>
      <x:c r="Z1820" s="9" t="n">
        <x:f>IF(ISNUMBER(U1820),S1820*(U1820-T1820),"n.a.")</x:f>
        <x:v>0</x:v>
      </x:c>
      <x:c r="AA1820" s="9" t="n">
        <x:f>IF(ISNUMBER(U1820),Y1820,0)</x:f>
        <x:v>0</x:v>
      </x:c>
      <x:c r="AB1820" s="7" t="n">
        <x:f>MAX(0,L1820-SUM(F1820:K1820))</x:f>
        <x:v>8.210266940451746</x:v>
      </x:c>
    </x:row>
    <x:row r="1821" ht="22" customHeight="1">
      <x:c r="A1821" s="18" t="n">
        <x:f>Summary!D$41</x:f>
        <x:v>46357</x:v>
      </x:c>
      <x:c r="B1821" s="2" t="str">
        <x:f>'Inventory detail'!A695</x:f>
        <x:v>POUC</x:v>
      </x:c>
      <x:c r="C1821" s="2" t="str">
        <x:f>'Inventory detail'!B695</x:f>
        <x:v>60</x:v>
      </x:c>
      <x:c r="D1821" s="2" t="str">
        <x:f>'Inventory detail'!C695</x:f>
        <x:v>SJUM7</x:v>
      </x:c>
      <x:c r="E1821" s="10" t="n">
        <x:f>A695</x:f>
        <x:v>46327</x:v>
      </x:c>
      <x:c r="F1821" s="7" t="n">
        <x:f>O695</x:f>
        <x:v>0</x:v>
      </x:c>
      <x:c r="G1821" s="7" t="n">
        <x:f>Q695</x:f>
        <x:v>0</x:v>
      </x:c>
      <x:c r="H1821" s="7" t="n">
        <x:f>R695</x:f>
        <x:v>10793.70546201232</x:v>
      </x:c>
      <x:c r="I1821" s="7" t="n">
        <x:f>0</x:f>
        <x:v>0</x:v>
      </x:c>
      <x:c r="J1821" s="7" t="n">
        <x:f>0</x:f>
        <x:v>0</x:v>
      </x:c>
      <x:c r="K1821" s="7" t="n">
        <x:f>0</x:f>
        <x:v>0</x:v>
      </x:c>
      <x:c r="L1821" s="7" t="n">
        <x:f>'Inventory detail'!F695*Summary!$K$5*(A1821-E1821)/Summary!$K$6</x:f>
        <x:v>8.210266940451746</x:v>
      </x:c>
      <x:c r="M1821" s="7" t="n">
        <x:f>MAX(0,H1821-L1821)</x:f>
        <x:v>10785.495195071868</x:v>
      </x:c>
      <x:c r="N1821" s="7" t="n">
        <x:f>MAX(0,L1821-H1821)</x:f>
        <x:v>0</x:v>
      </x:c>
      <x:c r="O1821" s="7" t="n">
        <x:f>MAX(0,F1821+I1821-N1821)</x:f>
        <x:v>0</x:v>
      </x:c>
      <x:c r="P1821" s="7" t="n">
        <x:f>MAX(0,N1821-F1821-I1821)</x:f>
        <x:v>0</x:v>
      </x:c>
      <x:c r="Q1821" s="7" t="n">
        <x:f>MAX(0,G1821+J1821-P1821)</x:f>
        <x:v>0</x:v>
      </x:c>
      <x:c r="R1821" s="7" t="n">
        <x:f>M1821+MAX(0,K1821-MAX(0,P1821-G1821-J1821))</x:f>
        <x:v>10785.495195071868</x:v>
      </x:c>
      <x:c r="S1821" s="7" t="n">
        <x:f>SUM(O1821,Q1821,R1821)</x:f>
        <x:v>10785.495195071868</x:v>
      </x:c>
      <x:c r="T1821" s="14" t="n">
        <x:f>'Inventory detail'!T695</x:f>
        <x:v>0.016399999999999998</x:v>
      </x:c>
      <x:c r="U1821" s="14" t="n">
        <x:f>'Inventory detail'!U695</x:f>
        <x:v>0.017985</x:v>
      </x:c>
      <x:c r="V1821" s="9" t="n">
        <x:f>O1821*T1821</x:f>
        <x:v>0</x:v>
      </x:c>
      <x:c r="W1821" s="9" t="n">
        <x:f>Q1821*T1821</x:f>
        <x:v>0</x:v>
      </x:c>
      <x:c r="X1821" s="9" t="n">
        <x:f>R1821*T1821</x:f>
        <x:v>176.8821211991786</x:v>
      </x:c>
      <x:c r="Y1821" s="9" t="n">
        <x:f>S1821*T1821</x:f>
        <x:v>176.8821211991786</x:v>
      </x:c>
      <x:c r="Z1821" s="9" t="n">
        <x:f>IF(ISNUMBER(U1821),S1821*(U1821-T1821),"n.a.")</x:f>
        <x:v>17.095009884188944</x:v>
      </x:c>
      <x:c r="AA1821" s="9" t="n">
        <x:f>IF(ISNUMBER(U1821),Y1821,0)</x:f>
        <x:v>176.8821211991786</x:v>
      </x:c>
      <x:c r="AB1821" s="7" t="n">
        <x:f>MAX(0,L1821-SUM(F1821:K1821))</x:f>
        <x:v>0</x:v>
      </x:c>
    </x:row>
    <x:row r="1822" ht="22" customHeight="1">
      <x:c r="A1822" s="18" t="n">
        <x:f>Summary!D$41</x:f>
        <x:v>46357</x:v>
      </x:c>
      <x:c r="B1822" s="2" t="str">
        <x:f>'Inventory detail'!A696</x:f>
        <x:v>WIRE</x:v>
      </x:c>
      <x:c r="C1822" s="2" t="str">
        <x:f>'Inventory detail'!B696</x:f>
        <x:v>10</x:v>
      </x:c>
      <x:c r="D1822" s="2" t="str">
        <x:f>'Inventory detail'!C696</x:f>
        <x:v>DL716RED</x:v>
      </x:c>
      <x:c r="E1822" s="10" t="n">
        <x:f>A696</x:f>
        <x:v>46327</x:v>
      </x:c>
      <x:c r="F1822" s="7" t="n">
        <x:f>O696</x:f>
        <x:v>0</x:v>
      </x:c>
      <x:c r="G1822" s="7" t="n">
        <x:f>Q696</x:f>
        <x:v>0</x:v>
      </x:c>
      <x:c r="H1822" s="7" t="n">
        <x:f>R696</x:f>
        <x:v>93.70546201232033</x:v>
      </x:c>
      <x:c r="I1822" s="7" t="n">
        <x:f>0</x:f>
        <x:v>0</x:v>
      </x:c>
      <x:c r="J1822" s="7" t="n">
        <x:f>0</x:f>
        <x:v>0</x:v>
      </x:c>
      <x:c r="K1822" s="7" t="n">
        <x:f>0</x:f>
        <x:v>0</x:v>
      </x:c>
      <x:c r="L1822" s="7" t="n">
        <x:f>'Inventory detail'!F696*Summary!$K$5*(A1822-E1822)/Summary!$K$6</x:f>
        <x:v>8.210266940451746</x:v>
      </x:c>
      <x:c r="M1822" s="7" t="n">
        <x:f>MAX(0,H1822-L1822)</x:f>
        <x:v>85.49519507186858</x:v>
      </x:c>
      <x:c r="N1822" s="7" t="n">
        <x:f>MAX(0,L1822-H1822)</x:f>
        <x:v>0</x:v>
      </x:c>
      <x:c r="O1822" s="7" t="n">
        <x:f>MAX(0,F1822+I1822-N1822)</x:f>
        <x:v>0</x:v>
      </x:c>
      <x:c r="P1822" s="7" t="n">
        <x:f>MAX(0,N1822-F1822-I1822)</x:f>
        <x:v>0</x:v>
      </x:c>
      <x:c r="Q1822" s="7" t="n">
        <x:f>MAX(0,G1822+J1822-P1822)</x:f>
        <x:v>0</x:v>
      </x:c>
      <x:c r="R1822" s="7" t="n">
        <x:f>M1822+MAX(0,K1822-MAX(0,P1822-G1822-J1822))</x:f>
        <x:v>85.49519507186858</x:v>
      </x:c>
      <x:c r="S1822" s="7" t="n">
        <x:f>SUM(O1822,Q1822,R1822)</x:f>
        <x:v>85.49519507186858</x:v>
      </x:c>
      <x:c r="T1822" s="14" t="n">
        <x:f>'Inventory detail'!T696</x:f>
        <x:v>0.051399999999999994</x:v>
      </x:c>
      <x:c r="U1822" s="14" t="n">
        <x:f>'Inventory detail'!U696</x:f>
        <x:v>0.051399999999999994</x:v>
      </x:c>
      <x:c r="V1822" s="9" t="n">
        <x:f>O1822*T1822</x:f>
        <x:v>0</x:v>
      </x:c>
      <x:c r="W1822" s="9" t="n">
        <x:f>Q1822*T1822</x:f>
        <x:v>0</x:v>
      </x:c>
      <x:c r="X1822" s="9" t="n">
        <x:f>R1822*T1822</x:f>
        <x:v>4.394453026694045</x:v>
      </x:c>
      <x:c r="Y1822" s="9" t="n">
        <x:f>S1822*T1822</x:f>
        <x:v>4.394453026694045</x:v>
      </x:c>
      <x:c r="Z1822" s="9" t="n">
        <x:f>IF(ISNUMBER(U1822),S1822*(U1822-T1822),"n.a.")</x:f>
        <x:v>0</x:v>
      </x:c>
      <x:c r="AA1822" s="9" t="n">
        <x:f>IF(ISNUMBER(U1822),Y1822,0)</x:f>
        <x:v>4.394453026694045</x:v>
      </x:c>
      <x:c r="AB1822" s="7" t="n">
        <x:f>MAX(0,L1822-SUM(F1822:K1822))</x:f>
        <x:v>0</x:v>
      </x:c>
    </x:row>
    <x:row r="1823" ht="22" customHeight="1">
      <x:c r="A1823" s="18" t="n">
        <x:f>Summary!D$41</x:f>
        <x:v>46357</x:v>
      </x:c>
      <x:c r="B1823" s="2" t="str">
        <x:f>'Inventory detail'!A697</x:f>
        <x:v>WIRE</x:v>
      </x:c>
      <x:c r="C1823" s="2" t="str">
        <x:f>'Inventory detail'!B697</x:f>
        <x:v>10</x:v>
      </x:c>
      <x:c r="D1823" s="2" t="str">
        <x:f>'Inventory detail'!C697</x:f>
        <x:v>DL916BLU</x:v>
      </x:c>
      <x:c r="E1823" s="10" t="n">
        <x:f>A697</x:f>
        <x:v>46327</x:v>
      </x:c>
      <x:c r="F1823" s="7" t="n">
        <x:f>O697</x:f>
        <x:v>0</x:v>
      </x:c>
      <x:c r="G1823" s="7" t="n">
        <x:f>Q697</x:f>
        <x:v>0</x:v>
      </x:c>
      <x:c r="H1823" s="7" t="n">
        <x:f>R697</x:f>
        <x:v>0</x:v>
      </x:c>
      <x:c r="I1823" s="7" t="n">
        <x:f>0</x:f>
        <x:v>0</x:v>
      </x:c>
      <x:c r="J1823" s="7" t="n">
        <x:f>0</x:f>
        <x:v>0</x:v>
      </x:c>
      <x:c r="K1823" s="7" t="n">
        <x:f>0</x:f>
        <x:v>0</x:v>
      </x:c>
      <x:c r="L1823" s="7" t="n">
        <x:f>'Inventory detail'!F697*Summary!$K$5*(A1823-E1823)/Summary!$K$6</x:f>
        <x:v>8.210266940451746</x:v>
      </x:c>
      <x:c r="M1823" s="7" t="n">
        <x:f>MAX(0,H1823-L1823)</x:f>
        <x:v>0</x:v>
      </x:c>
      <x:c r="N1823" s="7" t="n">
        <x:f>MAX(0,L1823-H1823)</x:f>
        <x:v>8.210266940451746</x:v>
      </x:c>
      <x:c r="O1823" s="7" t="n">
        <x:f>MAX(0,F1823+I1823-N1823)</x:f>
        <x:v>0</x:v>
      </x:c>
      <x:c r="P1823" s="7" t="n">
        <x:f>MAX(0,N1823-F1823-I1823)</x:f>
        <x:v>8.210266940451746</x:v>
      </x:c>
      <x:c r="Q1823" s="7" t="n">
        <x:f>MAX(0,G1823+J1823-P1823)</x:f>
        <x:v>0</x:v>
      </x:c>
      <x:c r="R1823" s="7" t="n">
        <x:f>M1823+MAX(0,K1823-MAX(0,P1823-G1823-J1823))</x:f>
        <x:v>0</x:v>
      </x:c>
      <x:c r="S1823" s="7" t="n">
        <x:f>SUM(O1823,Q1823,R1823)</x:f>
        <x:v>0</x:v>
      </x:c>
      <x:c r="T1823" s="14" t="n">
        <x:f>'Inventory detail'!T697</x:f>
        <x:v>0.0754</x:v>
      </x:c>
      <x:c r="U1823" s="14" t="n">
        <x:f>'Inventory detail'!U697</x:f>
        <x:v>0.0754</x:v>
      </x:c>
      <x:c r="V1823" s="9" t="n">
        <x:f>O1823*T1823</x:f>
        <x:v>0</x:v>
      </x:c>
      <x:c r="W1823" s="9" t="n">
        <x:f>Q1823*T1823</x:f>
        <x:v>0</x:v>
      </x:c>
      <x:c r="X1823" s="9" t="n">
        <x:f>R1823*T1823</x:f>
        <x:v>0</x:v>
      </x:c>
      <x:c r="Y1823" s="9" t="n">
        <x:f>S1823*T1823</x:f>
        <x:v>0</x:v>
      </x:c>
      <x:c r="Z1823" s="9" t="n">
        <x:f>IF(ISNUMBER(U1823),S1823*(U1823-T1823),"n.a.")</x:f>
        <x:v>0</x:v>
      </x:c>
      <x:c r="AA1823" s="9" t="n">
        <x:f>IF(ISNUMBER(U1823),Y1823,0)</x:f>
        <x:v>0</x:v>
      </x:c>
      <x:c r="AB1823" s="7" t="n">
        <x:f>MAX(0,L1823-SUM(F1823:K1823))</x:f>
        <x:v>8.210266940451746</x:v>
      </x:c>
    </x:row>
    <x:row r="1824" ht="22" customHeight="1">
      <x:c r="A1824" s="18" t="n">
        <x:f>Summary!D$41</x:f>
        <x:v>46357</x:v>
      </x:c>
      <x:c r="B1824" s="2" t="str">
        <x:f>'Inventory detail'!A698</x:f>
        <x:v>WIRE</x:v>
      </x:c>
      <x:c r="C1824" s="2" t="str">
        <x:f>'Inventory detail'!B698</x:f>
        <x:v>60</x:v>
      </x:c>
      <x:c r="D1824" s="2" t="str">
        <x:f>'Inventory detail'!C698</x:f>
        <x:v>DL038BLU</x:v>
      </x:c>
      <x:c r="E1824" s="10" t="n">
        <x:f>A698</x:f>
        <x:v>46327</x:v>
      </x:c>
      <x:c r="F1824" s="7" t="n">
        <x:f>O698</x:f>
        <x:v>0</x:v>
      </x:c>
      <x:c r="G1824" s="7" t="n">
        <x:f>Q698</x:f>
        <x:v>0</x:v>
      </x:c>
      <x:c r="H1824" s="7" t="n">
        <x:f>R698</x:f>
        <x:v>0</x:v>
      </x:c>
      <x:c r="I1824" s="7" t="n">
        <x:f>0</x:f>
        <x:v>0</x:v>
      </x:c>
      <x:c r="J1824" s="7" t="n">
        <x:f>0</x:f>
        <x:v>0</x:v>
      </x:c>
      <x:c r="K1824" s="7" t="n">
        <x:f>0</x:f>
        <x:v>0</x:v>
      </x:c>
      <x:c r="L1824" s="7" t="n">
        <x:f>'Inventory detail'!F698*Summary!$K$5*(A1824-E1824)/Summary!$K$6</x:f>
        <x:v>8.210266940451746</x:v>
      </x:c>
      <x:c r="M1824" s="7" t="n">
        <x:f>MAX(0,H1824-L1824)</x:f>
        <x:v>0</x:v>
      </x:c>
      <x:c r="N1824" s="7" t="n">
        <x:f>MAX(0,L1824-H1824)</x:f>
        <x:v>8.210266940451746</x:v>
      </x:c>
      <x:c r="O1824" s="7" t="n">
        <x:f>MAX(0,F1824+I1824-N1824)</x:f>
        <x:v>0</x:v>
      </x:c>
      <x:c r="P1824" s="7" t="n">
        <x:f>MAX(0,N1824-F1824-I1824)</x:f>
        <x:v>8.210266940451746</x:v>
      </x:c>
      <x:c r="Q1824" s="7" t="n">
        <x:f>MAX(0,G1824+J1824-P1824)</x:f>
        <x:v>0</x:v>
      </x:c>
      <x:c r="R1824" s="7" t="n">
        <x:f>M1824+MAX(0,K1824-MAX(0,P1824-G1824-J1824))</x:f>
        <x:v>0</x:v>
      </x:c>
      <x:c r="S1824" s="7" t="n">
        <x:f>SUM(O1824,Q1824,R1824)</x:f>
        <x:v>0</x:v>
      </x:c>
      <x:c r="T1824" s="14" t="n">
        <x:f>'Inventory detail'!T698</x:f>
        <x:v>0.0369</x:v>
      </x:c>
      <x:c r="U1824" s="14" t="n">
        <x:f>'Inventory detail'!U698</x:f>
        <x:v>0.0369</x:v>
      </x:c>
      <x:c r="V1824" s="9" t="n">
        <x:f>O1824*T1824</x:f>
        <x:v>0</x:v>
      </x:c>
      <x:c r="W1824" s="9" t="n">
        <x:f>Q1824*T1824</x:f>
        <x:v>0</x:v>
      </x:c>
      <x:c r="X1824" s="9" t="n">
        <x:f>R1824*T1824</x:f>
        <x:v>0</x:v>
      </x:c>
      <x:c r="Y1824" s="9" t="n">
        <x:f>S1824*T1824</x:f>
        <x:v>0</x:v>
      </x:c>
      <x:c r="Z1824" s="9" t="n">
        <x:f>IF(ISNUMBER(U1824),S1824*(U1824-T1824),"n.a.")</x:f>
        <x:v>0</x:v>
      </x:c>
      <x:c r="AA1824" s="9" t="n">
        <x:f>IF(ISNUMBER(U1824),Y1824,0)</x:f>
        <x:v>0</x:v>
      </x:c>
      <x:c r="AB1824" s="7" t="n">
        <x:f>MAX(0,L1824-SUM(F1824:K1824))</x:f>
        <x:v>8.210266940451746</x:v>
      </x:c>
    </x:row>
    <x:row r="1825" ht="22" customHeight="1">
      <x:c r="A1825" s="18" t="n">
        <x:f>Summary!D$41</x:f>
        <x:v>46357</x:v>
      </x:c>
      <x:c r="B1825" s="2" t="str">
        <x:f>'Inventory detail'!A699</x:f>
        <x:v>POUC</x:v>
      </x:c>
      <x:c r="C1825" s="2" t="str">
        <x:f>'Inventory detail'!B699</x:f>
        <x:v>10</x:v>
      </x:c>
      <x:c r="D1825" s="2" t="str">
        <x:f>'Inventory detail'!C699</x:f>
        <x:v>MP1218G</x:v>
      </x:c>
      <x:c r="E1825" s="10" t="n">
        <x:f>A699</x:f>
        <x:v>46327</x:v>
      </x:c>
      <x:c r="F1825" s="7" t="n">
        <x:f>O699</x:f>
        <x:v>0</x:v>
      </x:c>
      <x:c r="G1825" s="7" t="n">
        <x:f>Q699</x:f>
        <x:v>0</x:v>
      </x:c>
      <x:c r="H1825" s="7" t="n">
        <x:f>R699</x:f>
        <x:v>181.83893223819302</x:v>
      </x:c>
      <x:c r="I1825" s="7" t="n">
        <x:f>SUMIFS('PO detail'!$W$1575:$W$1575,'PO detail'!$V$1575:$V$1575,"&gt;="&amp;E1825,'PO detail'!$V$1575:$V$1575,"&lt;"&amp;A1825)</x:f>
        <x:v>0</x:v>
      </x:c>
      <x:c r="J1825" s="7" t="n">
        <x:f>SUMIFS('PO detail'!$X$1575:$X$1575,'PO detail'!$V$1575:$V$1575,"&gt;="&amp;E1825,'PO detail'!$V$1575:$V$1575,"&lt;"&amp;A1825)</x:f>
        <x:v>0</x:v>
      </x:c>
      <x:c r="K1825" s="7" t="n">
        <x:f>SUMIFS('PO detail'!$Y$1575:$Y$1575,'PO detail'!$V$1575:$V$1575,"&gt;="&amp;E1825,'PO detail'!$V$1575:$V$1575,"&lt;"&amp;A1825)</x:f>
        <x:v>0</x:v>
      </x:c>
      <x:c r="L1825" s="7" t="n">
        <x:f>'Inventory detail'!F699*Summary!$K$5*(A1825-E1825)/Summary!$K$6</x:f>
        <x:v>6.731827515400411</x:v>
      </x:c>
      <x:c r="M1825" s="7" t="n">
        <x:f>MAX(0,H1825-L1825)</x:f>
        <x:v>175.1071047227926</x:v>
      </x:c>
      <x:c r="N1825" s="7" t="n">
        <x:f>MAX(0,L1825-H1825)</x:f>
        <x:v>0</x:v>
      </x:c>
      <x:c r="O1825" s="7" t="n">
        <x:f>MAX(0,F1825+I1825-N1825)</x:f>
        <x:v>0</x:v>
      </x:c>
      <x:c r="P1825" s="7" t="n">
        <x:f>MAX(0,N1825-F1825-I1825)</x:f>
        <x:v>0</x:v>
      </x:c>
      <x:c r="Q1825" s="7" t="n">
        <x:f>MAX(0,G1825+J1825-P1825)</x:f>
        <x:v>0</x:v>
      </x:c>
      <x:c r="R1825" s="7" t="n">
        <x:f>M1825+MAX(0,K1825-MAX(0,P1825-G1825-J1825))</x:f>
        <x:v>175.1071047227926</x:v>
      </x:c>
      <x:c r="S1825" s="7" t="n">
        <x:f>SUM(O1825,Q1825,R1825)</x:f>
        <x:v>175.1071047227926</x:v>
      </x:c>
      <x:c r="T1825" s="14" t="n">
        <x:f>'Inventory detail'!T699</x:f>
        <x:v>10.37</x:v>
      </x:c>
      <x:c r="U1825" s="14" t="str">
        <x:f>'Inventory detail'!U699</x:f>
        <x:v>n.a.</x:v>
      </x:c>
      <x:c r="V1825" s="9" t="n">
        <x:f>O1825*T1825</x:f>
        <x:v>0</x:v>
      </x:c>
      <x:c r="W1825" s="9" t="n">
        <x:f>Q1825*T1825</x:f>
        <x:v>0</x:v>
      </x:c>
      <x:c r="X1825" s="9" t="n">
        <x:f>R1825*T1825</x:f>
        <x:v>1815.860675975359</x:v>
      </x:c>
      <x:c r="Y1825" s="9" t="n">
        <x:f>S1825*T1825</x:f>
        <x:v>1815.860675975359</x:v>
      </x:c>
      <x:c r="Z1825" s="9" t="str">
        <x:f>IF(ISNUMBER(U1825),S1825*(U1825-T1825),"n.a.")</x:f>
        <x:v>n.a.</x:v>
      </x:c>
      <x:c r="AA1825" s="9" t="n">
        <x:f>IF(ISNUMBER(U1825),Y1825,0)</x:f>
        <x:v>0</x:v>
      </x:c>
      <x:c r="AB1825" s="7" t="n">
        <x:f>MAX(0,L1825-SUM(F1825:K1825))</x:f>
        <x:v>0</x:v>
      </x:c>
    </x:row>
    <x:row r="1826" ht="22" customHeight="1">
      <x:c r="A1826" s="18" t="n">
        <x:f>Summary!D$41</x:f>
        <x:v>46357</x:v>
      </x:c>
      <x:c r="B1826" s="2" t="str">
        <x:f>'Inventory detail'!A700</x:f>
        <x:v>POUC</x:v>
      </x:c>
      <x:c r="C1826" s="2" t="str">
        <x:f>'Inventory detail'!B700</x:f>
        <x:v>60</x:v>
      </x:c>
      <x:c r="D1826" s="2" t="str">
        <x:f>'Inventory detail'!C700</x:f>
        <x:v>MENPC</x:v>
      </x:c>
      <x:c r="E1826" s="10" t="n">
        <x:f>A700</x:f>
        <x:v>46327</x:v>
      </x:c>
      <x:c r="F1826" s="7" t="n">
        <x:f>O700</x:f>
        <x:v>0</x:v>
      </x:c>
      <x:c r="G1826" s="7" t="n">
        <x:f>Q700</x:f>
        <x:v>0</x:v>
      </x:c>
      <x:c r="H1826" s="7" t="n">
        <x:f>R700</x:f>
        <x:v>124.84394250513347</x:v>
      </x:c>
      <x:c r="I1826" s="7" t="n">
        <x:f>0</x:f>
        <x:v>0</x:v>
      </x:c>
      <x:c r="J1826" s="7" t="n">
        <x:f>0</x:f>
        <x:v>0</x:v>
      </x:c>
      <x:c r="K1826" s="7" t="n">
        <x:f>0</x:f>
        <x:v>0</x:v>
      </x:c>
      <x:c r="L1826" s="7" t="n">
        <x:f>'Inventory detail'!F700*Summary!$K$5*(A1826-E1826)/Summary!$K$6</x:f>
        <x:v>5.420944558521561</x:v>
      </x:c>
      <x:c r="M1826" s="7" t="n">
        <x:f>MAX(0,H1826-L1826)</x:f>
        <x:v>119.42299794661191</x:v>
      </x:c>
      <x:c r="N1826" s="7" t="n">
        <x:f>MAX(0,L1826-H1826)</x:f>
        <x:v>0</x:v>
      </x:c>
      <x:c r="O1826" s="7" t="n">
        <x:f>MAX(0,F1826+I1826-N1826)</x:f>
        <x:v>0</x:v>
      </x:c>
      <x:c r="P1826" s="7" t="n">
        <x:f>MAX(0,N1826-F1826-I1826)</x:f>
        <x:v>0</x:v>
      </x:c>
      <x:c r="Q1826" s="7" t="n">
        <x:f>MAX(0,G1826+J1826-P1826)</x:f>
        <x:v>0</x:v>
      </x:c>
      <x:c r="R1826" s="7" t="n">
        <x:f>M1826+MAX(0,K1826-MAX(0,P1826-G1826-J1826))</x:f>
        <x:v>119.42299794661191</x:v>
      </x:c>
      <x:c r="S1826" s="7" t="n">
        <x:f>SUM(O1826,Q1826,R1826)</x:f>
        <x:v>119.42299794661191</x:v>
      </x:c>
      <x:c r="T1826" s="14" t="n">
        <x:f>'Inventory detail'!T700</x:f>
        <x:v>1.28</x:v>
      </x:c>
      <x:c r="U1826" s="14" t="str">
        <x:f>'Inventory detail'!U700</x:f>
        <x:v>n.a.</x:v>
      </x:c>
      <x:c r="V1826" s="9" t="n">
        <x:f>O1826*T1826</x:f>
        <x:v>0</x:v>
      </x:c>
      <x:c r="W1826" s="9" t="n">
        <x:f>Q1826*T1826</x:f>
        <x:v>0</x:v>
      </x:c>
      <x:c r="X1826" s="9" t="n">
        <x:f>R1826*T1826</x:f>
        <x:v>152.86143737166324</x:v>
      </x:c>
      <x:c r="Y1826" s="9" t="n">
        <x:f>S1826*T1826</x:f>
        <x:v>152.86143737166324</x:v>
      </x:c>
      <x:c r="Z1826" s="9" t="str">
        <x:f>IF(ISNUMBER(U1826),S1826*(U1826-T1826),"n.a.")</x:f>
        <x:v>n.a.</x:v>
      </x:c>
      <x:c r="AA1826" s="9" t="n">
        <x:f>IF(ISNUMBER(U1826),Y1826,0)</x:f>
        <x:v>0</x:v>
      </x:c>
      <x:c r="AB1826" s="7" t="n">
        <x:f>MAX(0,L1826-SUM(F1826:K1826))</x:f>
        <x:v>0</x:v>
      </x:c>
    </x:row>
    <x:row r="1827" ht="22" customHeight="1">
      <x:c r="A1827" s="18" t="n">
        <x:f>Summary!D$41</x:f>
        <x:v>46357</x:v>
      </x:c>
      <x:c r="B1827" s="2" t="str">
        <x:f>'Inventory detail'!A701</x:f>
        <x:v>POUC</x:v>
      </x:c>
      <x:c r="C1827" s="2" t="str">
        <x:f>'Inventory detail'!B701</x:f>
        <x:v>60</x:v>
      </x:c>
      <x:c r="D1827" s="2" t="str">
        <x:f>'Inventory detail'!C701</x:f>
        <x:v>LETPC</x:v>
      </x:c>
      <x:c r="E1827" s="10" t="n">
        <x:f>A701</x:f>
        <x:v>46327</x:v>
      </x:c>
      <x:c r="F1827" s="7" t="n">
        <x:f>O701</x:f>
        <x:v>0</x:v>
      </x:c>
      <x:c r="G1827" s="7" t="n">
        <x:f>Q701</x:f>
        <x:v>0</x:v>
      </x:c>
      <x:c r="H1827" s="7" t="n">
        <x:f>R701</x:f>
        <x:v>136.84895277207391</x:v>
      </x:c>
      <x:c r="I1827" s="7" t="n">
        <x:f>0</x:f>
        <x:v>0</x:v>
      </x:c>
      <x:c r="J1827" s="7" t="n">
        <x:f>0</x:f>
        <x:v>0</x:v>
      </x:c>
      <x:c r="K1827" s="7" t="n">
        <x:f>0</x:f>
        <x:v>0</x:v>
      </x:c>
      <x:c r="L1827" s="7" t="n">
        <x:f>'Inventory detail'!F701*Summary!$K$5*(A1827-E1827)/Summary!$K$6</x:f>
        <x:v>4.110061601642711</x:v>
      </x:c>
      <x:c r="M1827" s="7" t="n">
        <x:f>MAX(0,H1827-L1827)</x:f>
        <x:v>132.7388911704312</x:v>
      </x:c>
      <x:c r="N1827" s="7" t="n">
        <x:f>MAX(0,L1827-H1827)</x:f>
        <x:v>0</x:v>
      </x:c>
      <x:c r="O1827" s="7" t="n">
        <x:f>MAX(0,F1827+I1827-N1827)</x:f>
        <x:v>0</x:v>
      </x:c>
      <x:c r="P1827" s="7" t="n">
        <x:f>MAX(0,N1827-F1827-I1827)</x:f>
        <x:v>0</x:v>
      </x:c>
      <x:c r="Q1827" s="7" t="n">
        <x:f>MAX(0,G1827+J1827-P1827)</x:f>
        <x:v>0</x:v>
      </x:c>
      <x:c r="R1827" s="7" t="n">
        <x:f>M1827+MAX(0,K1827-MAX(0,P1827-G1827-J1827))</x:f>
        <x:v>132.7388911704312</x:v>
      </x:c>
      <x:c r="S1827" s="7" t="n">
        <x:f>SUM(O1827,Q1827,R1827)</x:f>
        <x:v>132.7388911704312</x:v>
      </x:c>
      <x:c r="T1827" s="14" t="n">
        <x:f>'Inventory detail'!T701</x:f>
        <x:v>0.44</x:v>
      </x:c>
      <x:c r="U1827" s="14" t="str">
        <x:f>'Inventory detail'!U701</x:f>
        <x:v>n.a.</x:v>
      </x:c>
      <x:c r="V1827" s="9" t="n">
        <x:f>O1827*T1827</x:f>
        <x:v>0</x:v>
      </x:c>
      <x:c r="W1827" s="9" t="n">
        <x:f>Q1827*T1827</x:f>
        <x:v>0</x:v>
      </x:c>
      <x:c r="X1827" s="9" t="n">
        <x:f>R1827*T1827</x:f>
        <x:v>58.40511211498973</x:v>
      </x:c>
      <x:c r="Y1827" s="9" t="n">
        <x:f>S1827*T1827</x:f>
        <x:v>58.40511211498973</x:v>
      </x:c>
      <x:c r="Z1827" s="9" t="str">
        <x:f>IF(ISNUMBER(U1827),S1827*(U1827-T1827),"n.a.")</x:f>
        <x:v>n.a.</x:v>
      </x:c>
      <x:c r="AA1827" s="9" t="n">
        <x:f>IF(ISNUMBER(U1827),Y1827,0)</x:f>
        <x:v>0</x:v>
      </x:c>
      <x:c r="AB1827" s="7" t="n">
        <x:f>MAX(0,L1827-SUM(F1827:K1827))</x:f>
        <x:v>0</x:v>
      </x:c>
    </x:row>
    <x:row r="1828" ht="22" customHeight="1">
      <x:c r="A1828" s="18" t="n">
        <x:f>Summary!D$41</x:f>
        <x:v>46357</x:v>
      </x:c>
      <x:c r="B1828" s="2" t="str">
        <x:f>'Inventory detail'!A702</x:f>
        <x:v>WIRE</x:v>
      </x:c>
      <x:c r="C1828" s="2" t="str">
        <x:f>'Inventory detail'!B702</x:f>
        <x:v>30</x:v>
      </x:c>
      <x:c r="D1828" s="2" t="str">
        <x:f>'Inventory detail'!C702</x:f>
        <x:v>DL078WHT</x:v>
      </x:c>
      <x:c r="E1828" s="10" t="n">
        <x:f>A702</x:f>
        <x:v>46327</x:v>
      </x:c>
      <x:c r="F1828" s="7" t="n">
        <x:f>O702</x:f>
        <x:v>0</x:v>
      </x:c>
      <x:c r="G1828" s="7" t="n">
        <x:f>Q702</x:f>
        <x:v>0</x:v>
      </x:c>
      <x:c r="H1828" s="7" t="n">
        <x:f>R702</x:f>
        <x:v>1946.848952772074</x:v>
      </x:c>
      <x:c r="I1828" s="7" t="n">
        <x:f>0</x:f>
        <x:v>0</x:v>
      </x:c>
      <x:c r="J1828" s="7" t="n">
        <x:f>0</x:f>
        <x:v>0</x:v>
      </x:c>
      <x:c r="K1828" s="7" t="n">
        <x:f>0</x:f>
        <x:v>0</x:v>
      </x:c>
      <x:c r="L1828" s="7" t="n">
        <x:f>'Inventory detail'!F702*Summary!$K$5*(A1828-E1828)/Summary!$K$6</x:f>
        <x:v>4.110061601642711</x:v>
      </x:c>
      <x:c r="M1828" s="7" t="n">
        <x:f>MAX(0,H1828-L1828)</x:f>
        <x:v>1942.7388911704313</x:v>
      </x:c>
      <x:c r="N1828" s="7" t="n">
        <x:f>MAX(0,L1828-H1828)</x:f>
        <x:v>0</x:v>
      </x:c>
      <x:c r="O1828" s="7" t="n">
        <x:f>MAX(0,F1828+I1828-N1828)</x:f>
        <x:v>0</x:v>
      </x:c>
      <x:c r="P1828" s="7" t="n">
        <x:f>MAX(0,N1828-F1828-I1828)</x:f>
        <x:v>0</x:v>
      </x:c>
      <x:c r="Q1828" s="7" t="n">
        <x:f>MAX(0,G1828+J1828-P1828)</x:f>
        <x:v>0</x:v>
      </x:c>
      <x:c r="R1828" s="7" t="n">
        <x:f>M1828+MAX(0,K1828-MAX(0,P1828-G1828-J1828))</x:f>
        <x:v>1942.7388911704313</x:v>
      </x:c>
      <x:c r="S1828" s="7" t="n">
        <x:f>SUM(O1828,Q1828,R1828)</x:f>
        <x:v>1942.7388911704313</x:v>
      </x:c>
      <x:c r="T1828" s="14" t="n">
        <x:f>'Inventory detail'!T702</x:f>
        <x:v>0.16329999999999997</x:v>
      </x:c>
      <x:c r="U1828" s="14" t="n">
        <x:f>'Inventory detail'!U702</x:f>
        <x:v>0.16329999999999997</x:v>
      </x:c>
      <x:c r="V1828" s="9" t="n">
        <x:f>O1828*T1828</x:f>
        <x:v>0</x:v>
      </x:c>
      <x:c r="W1828" s="9" t="n">
        <x:f>Q1828*T1828</x:f>
        <x:v>0</x:v>
      </x:c>
      <x:c r="X1828" s="9" t="n">
        <x:f>R1828*T1828</x:f>
        <x:v>317.2492609281314</x:v>
      </x:c>
      <x:c r="Y1828" s="9" t="n">
        <x:f>S1828*T1828</x:f>
        <x:v>317.2492609281314</x:v>
      </x:c>
      <x:c r="Z1828" s="9" t="n">
        <x:f>IF(ISNUMBER(U1828),S1828*(U1828-T1828),"n.a.")</x:f>
        <x:v>0</x:v>
      </x:c>
      <x:c r="AA1828" s="9" t="n">
        <x:f>IF(ISNUMBER(U1828),Y1828,0)</x:f>
        <x:v>317.2492609281314</x:v>
      </x:c>
      <x:c r="AB1828" s="7" t="n">
        <x:f>MAX(0,L1828-SUM(F1828:K1828))</x:f>
        <x:v>0</x:v>
      </x:c>
    </x:row>
    <x:row r="1829" ht="22" customHeight="1">
      <x:c r="A1829" s="18" t="n">
        <x:f>Summary!D$41</x:f>
        <x:v>46357</x:v>
      </x:c>
      <x:c r="B1829" s="2" t="str">
        <x:f>'Inventory detail'!A703</x:f>
        <x:v>POUC</x:v>
      </x:c>
      <x:c r="C1829" s="2" t="str">
        <x:f>'Inventory detail'!B703</x:f>
        <x:v>10</x:v>
      </x:c>
      <x:c r="D1829" s="2" t="str">
        <x:f>'Inventory detail'!C703</x:f>
        <x:v>LEGPC</x:v>
      </x:c>
      <x:c r="E1829" s="10" t="n">
        <x:f>A703</x:f>
        <x:v>46327</x:v>
      </x:c>
      <x:c r="F1829" s="7" t="n">
        <x:f>O703</x:f>
        <x:v>0</x:v>
      </x:c>
      <x:c r="G1829" s="7" t="n">
        <x:f>Q703</x:f>
        <x:v>0</x:v>
      </x:c>
      <x:c r="H1829" s="7" t="n">
        <x:f>R703</x:f>
        <x:v>1159.1234496919917</x:v>
      </x:c>
      <x:c r="I1829" s="7" t="n">
        <x:f>0</x:f>
        <x:v>0</x:v>
      </x:c>
      <x:c r="J1829" s="7" t="n">
        <x:f>0</x:f>
        <x:v>0</x:v>
      </x:c>
      <x:c r="K1829" s="7" t="n">
        <x:f>0</x:f>
        <x:v>0</x:v>
      </x:c>
      <x:c r="L1829" s="7" t="n">
        <x:f>'Inventory detail'!F703*Summary!$K$5*(A1829-E1829)/Summary!$K$6</x:f>
        <x:v>1.1433264887063654</x:v>
      </x:c>
      <x:c r="M1829" s="7" t="n">
        <x:f>MAX(0,H1829-L1829)</x:f>
        <x:v>1157.9801232032853</x:v>
      </x:c>
      <x:c r="N1829" s="7" t="n">
        <x:f>MAX(0,L1829-H1829)</x:f>
        <x:v>0</x:v>
      </x:c>
      <x:c r="O1829" s="7" t="n">
        <x:f>MAX(0,F1829+I1829-N1829)</x:f>
        <x:v>0</x:v>
      </x:c>
      <x:c r="P1829" s="7" t="n">
        <x:f>MAX(0,N1829-F1829-I1829)</x:f>
        <x:v>0</x:v>
      </x:c>
      <x:c r="Q1829" s="7" t="n">
        <x:f>MAX(0,G1829+J1829-P1829)</x:f>
        <x:v>0</x:v>
      </x:c>
      <x:c r="R1829" s="7" t="n">
        <x:f>M1829+MAX(0,K1829-MAX(0,P1829-G1829-J1829))</x:f>
        <x:v>1157.9801232032853</x:v>
      </x:c>
      <x:c r="S1829" s="7" t="n">
        <x:f>SUM(O1829,Q1829,R1829)</x:f>
        <x:v>1157.9801232032853</x:v>
      </x:c>
      <x:c r="T1829" s="14" t="n">
        <x:f>'Inventory detail'!T703</x:f>
        <x:v>0.77</x:v>
      </x:c>
      <x:c r="U1829" s="14" t="str">
        <x:f>'Inventory detail'!U703</x:f>
        <x:v>n.a.</x:v>
      </x:c>
      <x:c r="V1829" s="9" t="n">
        <x:f>O1829*T1829</x:f>
        <x:v>0</x:v>
      </x:c>
      <x:c r="W1829" s="9" t="n">
        <x:f>Q1829*T1829</x:f>
        <x:v>0</x:v>
      </x:c>
      <x:c r="X1829" s="9" t="n">
        <x:f>R1829*T1829</x:f>
        <x:v>891.6446948665297</x:v>
      </x:c>
      <x:c r="Y1829" s="9" t="n">
        <x:f>S1829*T1829</x:f>
        <x:v>891.6446948665297</x:v>
      </x:c>
      <x:c r="Z1829" s="9" t="str">
        <x:f>IF(ISNUMBER(U1829),S1829*(U1829-T1829),"n.a.")</x:f>
        <x:v>n.a.</x:v>
      </x:c>
      <x:c r="AA1829" s="9" t="n">
        <x:f>IF(ISNUMBER(U1829),Y1829,0)</x:f>
        <x:v>0</x:v>
      </x:c>
      <x:c r="AB1829" s="7" t="n">
        <x:f>MAX(0,L1829-SUM(F1829:K1829))</x:f>
        <x:v>0</x:v>
      </x:c>
    </x:row>
    <x:row r="1830" ht="22" customHeight="1">
      <x:c r="A1830" s="18" t="n">
        <x:f>Summary!D$41</x:f>
        <x:v>46357</x:v>
      </x:c>
      <x:c r="B1830" s="2" t="str">
        <x:f>'Inventory detail'!A704</x:f>
        <x:v>POUC</x:v>
      </x:c>
      <x:c r="C1830" s="2" t="str">
        <x:f>'Inventory detail'!B704</x:f>
        <x:v>10</x:v>
      </x:c>
      <x:c r="D1830" s="2" t="str">
        <x:f>'Inventory detail'!C704</x:f>
        <x:v>STLET12</x:v>
      </x:c>
      <x:c r="E1830" s="10" t="n">
        <x:f>A704</x:f>
        <x:v>46327</x:v>
      </x:c>
      <x:c r="F1830" s="7" t="n">
        <x:f>O704</x:f>
        <x:v>0</x:v>
      </x:c>
      <x:c r="G1830" s="7" t="n">
        <x:f>Q704</x:f>
        <x:v>0</x:v>
      </x:c>
      <x:c r="H1830" s="7" t="n">
        <x:f>R704</x:f>
        <x:v>101.62217659137578</x:v>
      </x:c>
      <x:c r="I1830" s="7" t="n">
        <x:f>0</x:f>
        <x:v>0</x:v>
      </x:c>
      <x:c r="J1830" s="7" t="n">
        <x:f>0</x:f>
        <x:v>0</x:v>
      </x:c>
      <x:c r="K1830" s="7" t="n">
        <x:f>0</x:f>
        <x:v>0</x:v>
      </x:c>
      <x:c r="L1830" s="7" t="n">
        <x:f>'Inventory detail'!F704*Summary!$K$5*(A1830-E1830)/Summary!$K$6</x:f>
        <x:v>0.4928131416837782</x:v>
      </x:c>
      <x:c r="M1830" s="7" t="n">
        <x:f>MAX(0,H1830-L1830)</x:f>
        <x:v>101.129363449692</x:v>
      </x:c>
      <x:c r="N1830" s="7" t="n">
        <x:f>MAX(0,L1830-H1830)</x:f>
        <x:v>0</x:v>
      </x:c>
      <x:c r="O1830" s="7" t="n">
        <x:f>MAX(0,F1830+I1830-N1830)</x:f>
        <x:v>0</x:v>
      </x:c>
      <x:c r="P1830" s="7" t="n">
        <x:f>MAX(0,N1830-F1830-I1830)</x:f>
        <x:v>0</x:v>
      </x:c>
      <x:c r="Q1830" s="7" t="n">
        <x:f>MAX(0,G1830+J1830-P1830)</x:f>
        <x:v>0</x:v>
      </x:c>
      <x:c r="R1830" s="7" t="n">
        <x:f>M1830+MAX(0,K1830-MAX(0,P1830-G1830-J1830))</x:f>
        <x:v>101.129363449692</x:v>
      </x:c>
      <x:c r="S1830" s="7" t="n">
        <x:f>SUM(O1830,Q1830,R1830)</x:f>
        <x:v>101.129363449692</x:v>
      </x:c>
      <x:c r="T1830" s="14" t="n">
        <x:f>'Inventory detail'!T704</x:f>
        <x:v>19.13</x:v>
      </x:c>
      <x:c r="U1830" s="14" t="str">
        <x:f>'Inventory detail'!U704</x:f>
        <x:v>n.a.</x:v>
      </x:c>
      <x:c r="V1830" s="9" t="n">
        <x:f>O1830*T1830</x:f>
        <x:v>0</x:v>
      </x:c>
      <x:c r="W1830" s="9" t="n">
        <x:f>Q1830*T1830</x:f>
        <x:v>0</x:v>
      </x:c>
      <x:c r="X1830" s="9" t="n">
        <x:f>R1830*T1830</x:f>
        <x:v>1934.6047227926078</x:v>
      </x:c>
      <x:c r="Y1830" s="9" t="n">
        <x:f>S1830*T1830</x:f>
        <x:v>1934.6047227926078</x:v>
      </x:c>
      <x:c r="Z1830" s="9" t="str">
        <x:f>IF(ISNUMBER(U1830),S1830*(U1830-T1830),"n.a.")</x:f>
        <x:v>n.a.</x:v>
      </x:c>
      <x:c r="AA1830" s="9" t="n">
        <x:f>IF(ISNUMBER(U1830),Y1830,0)</x:f>
        <x:v>0</x:v>
      </x:c>
      <x:c r="AB1830" s="7" t="n">
        <x:f>MAX(0,L1830-SUM(F1830:K1830))</x:f>
        <x:v>0</x:v>
      </x:c>
    </x:row>
    <x:row r="1831" ht="22" customHeight="1">
      <x:c r="A1831" s="18" t="n">
        <x:f>Summary!D$41</x:f>
        <x:v>46357</x:v>
      </x:c>
      <x:c r="B1831" s="2" t="str">
        <x:f>'Inventory detail'!A705</x:f>
        <x:v>POUC</x:v>
      </x:c>
      <x:c r="C1831" s="2" t="str">
        <x:f>'Inventory detail'!B705</x:f>
        <x:v>30</x:v>
      </x:c>
      <x:c r="D1831" s="2" t="str">
        <x:f>'Inventory detail'!C705</x:f>
        <x:v>MENPC</x:v>
      </x:c>
      <x:c r="E1831" s="10" t="n">
        <x:f>A705</x:f>
        <x:v>46327</x:v>
      </x:c>
      <x:c r="F1831" s="7" t="n">
        <x:f>O705</x:f>
        <x:v>0</x:v>
      </x:c>
      <x:c r="G1831" s="7" t="n">
        <x:f>Q705</x:f>
        <x:v>0</x:v>
      </x:c>
      <x:c r="H1831" s="7" t="n">
        <x:f>R705</x:f>
        <x:v>230.68262833675564</x:v>
      </x:c>
      <x:c r="I1831" s="7" t="n">
        <x:f>0</x:f>
        <x:v>0</x:v>
      </x:c>
      <x:c r="J1831" s="7" t="n">
        <x:f>0</x:f>
        <x:v>0</x:v>
      </x:c>
      <x:c r="K1831" s="7" t="n">
        <x:f>0</x:f>
        <x:v>0</x:v>
      </x:c>
      <x:c r="L1831" s="7" t="n">
        <x:f>'Inventory detail'!F705*Summary!$K$5*(A1831-E1831)/Summary!$K$6</x:f>
        <x:v>0.4139630390143737</x:v>
      </x:c>
      <x:c r="M1831" s="7" t="n">
        <x:f>MAX(0,H1831-L1831)</x:f>
        <x:v>230.26866529774128</x:v>
      </x:c>
      <x:c r="N1831" s="7" t="n">
        <x:f>MAX(0,L1831-H1831)</x:f>
        <x:v>0</x:v>
      </x:c>
      <x:c r="O1831" s="7" t="n">
        <x:f>MAX(0,F1831+I1831-N1831)</x:f>
        <x:v>0</x:v>
      </x:c>
      <x:c r="P1831" s="7" t="n">
        <x:f>MAX(0,N1831-F1831-I1831)</x:f>
        <x:v>0</x:v>
      </x:c>
      <x:c r="Q1831" s="7" t="n">
        <x:f>MAX(0,G1831+J1831-P1831)</x:f>
        <x:v>0</x:v>
      </x:c>
      <x:c r="R1831" s="7" t="n">
        <x:f>M1831+MAX(0,K1831-MAX(0,P1831-G1831-J1831))</x:f>
        <x:v>230.26866529774128</x:v>
      </x:c>
      <x:c r="S1831" s="7" t="n">
        <x:f>SUM(O1831,Q1831,R1831)</x:f>
        <x:v>230.26866529774128</x:v>
      </x:c>
      <x:c r="T1831" s="14" t="n">
        <x:f>'Inventory detail'!T705</x:f>
        <x:v>1.28</x:v>
      </x:c>
      <x:c r="U1831" s="14" t="str">
        <x:f>'Inventory detail'!U705</x:f>
        <x:v>n.a.</x:v>
      </x:c>
      <x:c r="V1831" s="9" t="n">
        <x:f>O1831*T1831</x:f>
        <x:v>0</x:v>
      </x:c>
      <x:c r="W1831" s="9" t="n">
        <x:f>Q1831*T1831</x:f>
        <x:v>0</x:v>
      </x:c>
      <x:c r="X1831" s="9" t="n">
        <x:f>R1831*T1831</x:f>
        <x:v>294.74389158110887</x:v>
      </x:c>
      <x:c r="Y1831" s="9" t="n">
        <x:f>S1831*T1831</x:f>
        <x:v>294.74389158110887</x:v>
      </x:c>
      <x:c r="Z1831" s="9" t="str">
        <x:f>IF(ISNUMBER(U1831),S1831*(U1831-T1831),"n.a.")</x:f>
        <x:v>n.a.</x:v>
      </x:c>
      <x:c r="AA1831" s="9" t="n">
        <x:f>IF(ISNUMBER(U1831),Y1831,0)</x:f>
        <x:v>0</x:v>
      </x:c>
      <x:c r="AB1831" s="7" t="n">
        <x:f>MAX(0,L1831-SUM(F1831:K1831))</x:f>
        <x:v>0</x:v>
      </x:c>
    </x:row>
    <x:row r="1832" ht="22" customHeight="1">
      <x:c r="A1832" s="18" t="n">
        <x:f>Summary!D$41</x:f>
        <x:v>46357</x:v>
      </x:c>
      <x:c r="B1832" s="2" t="str">
        <x:f>'Inventory detail'!A706</x:f>
        <x:v>COIL</x:v>
      </x:c>
      <x:c r="C1832" s="2" t="str">
        <x:f>'Inventory detail'!B706</x:f>
        <x:v>10</x:v>
      </x:c>
      <x:c r="D1832" s="2" t="str">
        <x:f>'Inventory detail'!C706</x:f>
        <x:v>CCSWATCH</x:v>
      </x:c>
      <x:c r="E1832" s="10" t="n">
        <x:f>A706</x:f>
        <x:v>46327</x:v>
      </x:c>
      <x:c r="F1832" s="7" t="n">
        <x:f>O706</x:f>
        <x:v>0</x:v>
      </x:c>
      <x:c r="G1832" s="7" t="n">
        <x:f>Q706</x:f>
        <x:v>0</x:v>
      </x:c>
      <x:c r="H1832" s="7" t="n">
        <x:f>R706</x:f>
        <x:v>9.750636550308009</x:v>
      </x:c>
      <x:c r="I1832" s="7" t="n">
        <x:f>0</x:f>
        <x:v>0</x:v>
      </x:c>
      <x:c r="J1832" s="7" t="n">
        <x:f>0</x:f>
        <x:v>0</x:v>
      </x:c>
      <x:c r="K1832" s="7" t="n">
        <x:f>0</x:f>
        <x:v>0</x:v>
      </x:c>
      <x:c r="L1832" s="7" t="n">
        <x:f>'Inventory detail'!F706*Summary!$K$5*(A1832-E1832)/Summary!$K$6</x:f>
        <x:v>0.32525667351129367</x:v>
      </x:c>
      <x:c r="M1832" s="7" t="n">
        <x:f>MAX(0,H1832-L1832)</x:f>
        <x:v>9.425379876796715</x:v>
      </x:c>
      <x:c r="N1832" s="7" t="n">
        <x:f>MAX(0,L1832-H1832)</x:f>
        <x:v>0</x:v>
      </x:c>
      <x:c r="O1832" s="7" t="n">
        <x:f>MAX(0,F1832+I1832-N1832)</x:f>
        <x:v>0</x:v>
      </x:c>
      <x:c r="P1832" s="7" t="n">
        <x:f>MAX(0,N1832-F1832-I1832)</x:f>
        <x:v>0</x:v>
      </x:c>
      <x:c r="Q1832" s="7" t="n">
        <x:f>MAX(0,G1832+J1832-P1832)</x:f>
        <x:v>0</x:v>
      </x:c>
      <x:c r="R1832" s="7" t="n">
        <x:f>M1832+MAX(0,K1832-MAX(0,P1832-G1832-J1832))</x:f>
        <x:v>9.425379876796715</x:v>
      </x:c>
      <x:c r="S1832" s="7" t="n">
        <x:f>SUM(O1832,Q1832,R1832)</x:f>
        <x:v>9.425379876796715</x:v>
      </x:c>
      <x:c r="T1832" s="14" t="n">
        <x:f>'Inventory detail'!T706</x:f>
        <x:v>4.4</x:v>
      </x:c>
      <x:c r="U1832" s="14" t="str">
        <x:f>'Inventory detail'!U706</x:f>
        <x:v>n.a.</x:v>
      </x:c>
      <x:c r="V1832" s="9" t="n">
        <x:f>O1832*T1832</x:f>
        <x:v>0</x:v>
      </x:c>
      <x:c r="W1832" s="9" t="n">
        <x:f>Q1832*T1832</x:f>
        <x:v>0</x:v>
      </x:c>
      <x:c r="X1832" s="9" t="n">
        <x:f>R1832*T1832</x:f>
        <x:v>41.47167145790555</x:v>
      </x:c>
      <x:c r="Y1832" s="9" t="n">
        <x:f>S1832*T1832</x:f>
        <x:v>41.47167145790555</x:v>
      </x:c>
      <x:c r="Z1832" s="9" t="str">
        <x:f>IF(ISNUMBER(U1832),S1832*(U1832-T1832),"n.a.")</x:f>
        <x:v>n.a.</x:v>
      </x:c>
      <x:c r="AA1832" s="9" t="n">
        <x:f>IF(ISNUMBER(U1832),Y1832,0)</x:f>
        <x:v>0</x:v>
      </x:c>
      <x:c r="AB1832" s="7" t="n">
        <x:f>MAX(0,L1832-SUM(F1832:K1832))</x:f>
        <x:v>0</x:v>
      </x:c>
    </x:row>
    <x:row r="1833" ht="22" customHeight="1">
      <x:c r="A1833" s="18" t="n">
        <x:f>Summary!D$41</x:f>
        <x:v>46357</x:v>
      </x:c>
      <x:c r="B1833" s="2" t="str">
        <x:f>'Inventory detail'!A707</x:f>
        <x:v>POUC</x:v>
      </x:c>
      <x:c r="C1833" s="2" t="str">
        <x:f>'Inventory detail'!B707</x:f>
        <x:v>60</x:v>
      </x:c>
      <x:c r="D1833" s="2" t="str">
        <x:f>'Inventory detail'!C707</x:f>
        <x:v>LEGPC</x:v>
      </x:c>
      <x:c r="E1833" s="10" t="n">
        <x:f>A707</x:f>
        <x:v>46327</x:v>
      </x:c>
      <x:c r="F1833" s="7" t="n">
        <x:f>O707</x:f>
        <x:v>0</x:v>
      </x:c>
      <x:c r="G1833" s="7" t="n">
        <x:f>Q707</x:f>
        <x:v>0</x:v>
      </x:c>
      <x:c r="H1833" s="7" t="n">
        <x:f>R707</x:f>
        <x:v>96.750636550308</x:v>
      </x:c>
      <x:c r="I1833" s="7" t="n">
        <x:f>0</x:f>
        <x:v>0</x:v>
      </x:c>
      <x:c r="J1833" s="7" t="n">
        <x:f>0</x:f>
        <x:v>0</x:v>
      </x:c>
      <x:c r="K1833" s="7" t="n">
        <x:f>0</x:f>
        <x:v>0</x:v>
      </x:c>
      <x:c r="L1833" s="7" t="n">
        <x:f>'Inventory detail'!F707*Summary!$K$5*(A1833-E1833)/Summary!$K$6</x:f>
        <x:v>0.32525667351129367</x:v>
      </x:c>
      <x:c r="M1833" s="7" t="n">
        <x:f>MAX(0,H1833-L1833)</x:f>
        <x:v>96.42537987679671</x:v>
      </x:c>
      <x:c r="N1833" s="7" t="n">
        <x:f>MAX(0,L1833-H1833)</x:f>
        <x:v>0</x:v>
      </x:c>
      <x:c r="O1833" s="7" t="n">
        <x:f>MAX(0,F1833+I1833-N1833)</x:f>
        <x:v>0</x:v>
      </x:c>
      <x:c r="P1833" s="7" t="n">
        <x:f>MAX(0,N1833-F1833-I1833)</x:f>
        <x:v>0</x:v>
      </x:c>
      <x:c r="Q1833" s="7" t="n">
        <x:f>MAX(0,G1833+J1833-P1833)</x:f>
        <x:v>0</x:v>
      </x:c>
      <x:c r="R1833" s="7" t="n">
        <x:f>M1833+MAX(0,K1833-MAX(0,P1833-G1833-J1833))</x:f>
        <x:v>96.42537987679671</x:v>
      </x:c>
      <x:c r="S1833" s="7" t="n">
        <x:f>SUM(O1833,Q1833,R1833)</x:f>
        <x:v>96.42537987679671</x:v>
      </x:c>
      <x:c r="T1833" s="14" t="n">
        <x:f>'Inventory detail'!T707</x:f>
        <x:v>0.77</x:v>
      </x:c>
      <x:c r="U1833" s="14" t="str">
        <x:f>'Inventory detail'!U707</x:f>
        <x:v>n.a.</x:v>
      </x:c>
      <x:c r="V1833" s="9" t="n">
        <x:f>O1833*T1833</x:f>
        <x:v>0</x:v>
      </x:c>
      <x:c r="W1833" s="9" t="n">
        <x:f>Q1833*T1833</x:f>
        <x:v>0</x:v>
      </x:c>
      <x:c r="X1833" s="9" t="n">
        <x:f>R1833*T1833</x:f>
        <x:v>74.24754250513347</x:v>
      </x:c>
      <x:c r="Y1833" s="9" t="n">
        <x:f>S1833*T1833</x:f>
        <x:v>74.24754250513347</x:v>
      </x:c>
      <x:c r="Z1833" s="9" t="str">
        <x:f>IF(ISNUMBER(U1833),S1833*(U1833-T1833),"n.a.")</x:f>
        <x:v>n.a.</x:v>
      </x:c>
      <x:c r="AA1833" s="9" t="n">
        <x:f>IF(ISNUMBER(U1833),Y1833,0)</x:f>
        <x:v>0</x:v>
      </x:c>
      <x:c r="AB1833" s="7" t="n">
        <x:f>MAX(0,L1833-SUM(F1833:K1833))</x:f>
        <x:v>0</x:v>
      </x:c>
    </x:row>
    <x:row r="1834" ht="22" customHeight="1">
      <x:c r="A1834" s="18" t="n">
        <x:f>Summary!D$41</x:f>
        <x:v>46357</x:v>
      </x:c>
      <x:c r="B1834" s="2" t="str">
        <x:f>'Inventory detail'!A708</x:f>
        <x:v>POUC</x:v>
      </x:c>
      <x:c r="C1834" s="2" t="str">
        <x:f>'Inventory detail'!B708</x:f>
        <x:v>30</x:v>
      </x:c>
      <x:c r="D1834" s="2" t="str">
        <x:f>'Inventory detail'!C708</x:f>
        <x:v>LETPC</x:v>
      </x:c>
      <x:c r="E1834" s="10" t="n">
        <x:f>A708</x:f>
        <x:v>46327</x:v>
      </x:c>
      <x:c r="F1834" s="7" t="n">
        <x:f>O708</x:f>
        <x:v>0</x:v>
      </x:c>
      <x:c r="G1834" s="7" t="n">
        <x:f>Q708</x:f>
        <x:v>0</x:v>
      </x:c>
      <x:c r="H1834" s="7" t="n">
        <x:f>R708</x:f>
        <x:v>248.87154004106776</x:v>
      </x:c>
      <x:c r="I1834" s="7" t="n">
        <x:f>0</x:f>
        <x:v>0</x:v>
      </x:c>
      <x:c r="J1834" s="7" t="n">
        <x:f>0</x:f>
        <x:v>0</x:v>
      </x:c>
      <x:c r="K1834" s="7" t="n">
        <x:f>0</x:f>
        <x:v>0</x:v>
      </x:c>
      <x:c r="L1834" s="7" t="n">
        <x:f>'Inventory detail'!F708*Summary!$K$5*(A1834-E1834)/Summary!$K$6</x:f>
        <x:v>0.16755646817248462</x:v>
      </x:c>
      <x:c r="M1834" s="7" t="n">
        <x:f>MAX(0,H1834-L1834)</x:f>
        <x:v>248.70398357289528</x:v>
      </x:c>
      <x:c r="N1834" s="7" t="n">
        <x:f>MAX(0,L1834-H1834)</x:f>
        <x:v>0</x:v>
      </x:c>
      <x:c r="O1834" s="7" t="n">
        <x:f>MAX(0,F1834+I1834-N1834)</x:f>
        <x:v>0</x:v>
      </x:c>
      <x:c r="P1834" s="7" t="n">
        <x:f>MAX(0,N1834-F1834-I1834)</x:f>
        <x:v>0</x:v>
      </x:c>
      <x:c r="Q1834" s="7" t="n">
        <x:f>MAX(0,G1834+J1834-P1834)</x:f>
        <x:v>0</x:v>
      </x:c>
      <x:c r="R1834" s="7" t="n">
        <x:f>M1834+MAX(0,K1834-MAX(0,P1834-G1834-J1834))</x:f>
        <x:v>248.70398357289528</x:v>
      </x:c>
      <x:c r="S1834" s="7" t="n">
        <x:f>SUM(O1834,Q1834,R1834)</x:f>
        <x:v>248.70398357289528</x:v>
      </x:c>
      <x:c r="T1834" s="14" t="n">
        <x:f>'Inventory detail'!T708</x:f>
        <x:v>0.44</x:v>
      </x:c>
      <x:c r="U1834" s="14" t="str">
        <x:f>'Inventory detail'!U708</x:f>
        <x:v>n.a.</x:v>
      </x:c>
      <x:c r="V1834" s="9" t="n">
        <x:f>O1834*T1834</x:f>
        <x:v>0</x:v>
      </x:c>
      <x:c r="W1834" s="9" t="n">
        <x:f>Q1834*T1834</x:f>
        <x:v>0</x:v>
      </x:c>
      <x:c r="X1834" s="9" t="n">
        <x:f>R1834*T1834</x:f>
        <x:v>109.42975277207393</x:v>
      </x:c>
      <x:c r="Y1834" s="9" t="n">
        <x:f>S1834*T1834</x:f>
        <x:v>109.42975277207393</x:v>
      </x:c>
      <x:c r="Z1834" s="9" t="str">
        <x:f>IF(ISNUMBER(U1834),S1834*(U1834-T1834),"n.a.")</x:f>
        <x:v>n.a.</x:v>
      </x:c>
      <x:c r="AA1834" s="9" t="n">
        <x:f>IF(ISNUMBER(U1834),Y1834,0)</x:f>
        <x:v>0</x:v>
      </x:c>
      <x:c r="AB1834" s="7" t="n">
        <x:f>MAX(0,L1834-SUM(F1834:K1834))</x:f>
        <x:v>0</x:v>
      </x:c>
    </x:row>
    <x:row r="1835" ht="22" customHeight="1">
      <x:c r="A1835" s="18" t="n">
        <x:f>Summary!D$41</x:f>
        <x:v>46357</x:v>
      </x:c>
      <x:c r="B1835" s="2" t="str">
        <x:f>'Inventory detail'!A709</x:f>
        <x:v>COIL</x:v>
      </x:c>
      <x:c r="C1835" s="2" t="str">
        <x:f>'Inventory detail'!B709</x:f>
        <x:v>10</x:v>
      </x:c>
      <x:c r="D1835" s="2" t="str">
        <x:f>'Inventory detail'!C709</x:f>
        <x:v>10BLK12-5</x:v>
      </x:c>
      <x:c r="E1835" s="10" t="n">
        <x:f>A709</x:f>
        <x:v>46327</x:v>
      </x:c>
      <x:c r="F1835" s="7" t="n">
        <x:f>O709</x:f>
        <x:v>0</x:v>
      </x:c>
      <x:c r="G1835" s="7" t="n">
        <x:f>Q709</x:f>
        <x:v>0</x:v>
      </x:c>
      <x:c r="H1835" s="7" t="n">
        <x:f>R709</x:f>
        <x:v>0</x:v>
      </x:c>
      <x:c r="I1835" s="7" t="n">
        <x:f>0</x:f>
        <x:v>0</x:v>
      </x:c>
      <x:c r="J1835" s="7" t="n">
        <x:f>0</x:f>
        <x:v>0</x:v>
      </x:c>
      <x:c r="K1835" s="7" t="n">
        <x:f>0</x:f>
        <x:v>0</x:v>
      </x:c>
      <x:c r="L1835" s="7" t="n">
        <x:f>'Inventory detail'!F709*Summary!$K$5*(A1835-E1835)/Summary!$K$6</x:f>
        <x:v>0</x:v>
      </x:c>
      <x:c r="M1835" s="7" t="n">
        <x:f>MAX(0,H1835-L1835)</x:f>
        <x:v>0</x:v>
      </x:c>
      <x:c r="N1835" s="7" t="n">
        <x:f>MAX(0,L1835-H1835)</x:f>
        <x:v>0</x:v>
      </x:c>
      <x:c r="O1835" s="7" t="n">
        <x:f>MAX(0,F1835+I1835-N1835)</x:f>
        <x:v>0</x:v>
      </x:c>
      <x:c r="P1835" s="7" t="n">
        <x:f>MAX(0,N1835-F1835-I1835)</x:f>
        <x:v>0</x:v>
      </x:c>
      <x:c r="Q1835" s="7" t="n">
        <x:f>MAX(0,G1835+J1835-P1835)</x:f>
        <x:v>0</x:v>
      </x:c>
      <x:c r="R1835" s="7" t="n">
        <x:f>M1835+MAX(0,K1835-MAX(0,P1835-G1835-J1835))</x:f>
        <x:v>0</x:v>
      </x:c>
      <x:c r="S1835" s="7" t="n">
        <x:f>SUM(O1835,Q1835,R1835)</x:f>
        <x:v>0</x:v>
      </x:c>
      <x:c r="T1835" s="14" t="n">
        <x:f>'Inventory detail'!T709</x:f>
        <x:v>0.0381</x:v>
      </x:c>
      <x:c r="U1835" s="14" t="str">
        <x:f>'Inventory detail'!U709</x:f>
        <x:v>n.a.</x:v>
      </x:c>
      <x:c r="V1835" s="9" t="n">
        <x:f>O1835*T1835</x:f>
        <x:v>0</x:v>
      </x:c>
      <x:c r="W1835" s="9" t="n">
        <x:f>Q1835*T1835</x:f>
        <x:v>0</x:v>
      </x:c>
      <x:c r="X1835" s="9" t="n">
        <x:f>R1835*T1835</x:f>
        <x:v>0</x:v>
      </x:c>
      <x:c r="Y1835" s="9" t="n">
        <x:f>S1835*T1835</x:f>
        <x:v>0</x:v>
      </x:c>
      <x:c r="Z1835" s="9" t="str">
        <x:f>IF(ISNUMBER(U1835),S1835*(U1835-T1835),"n.a.")</x:f>
        <x:v>n.a.</x:v>
      </x:c>
      <x:c r="AA1835" s="9" t="n">
        <x:f>IF(ISNUMBER(U1835),Y1835,0)</x:f>
        <x:v>0</x:v>
      </x:c>
      <x:c r="AB1835" s="7" t="n">
        <x:f>MAX(0,L1835-SUM(F1835:K1835))</x:f>
        <x:v>0</x:v>
      </x:c>
    </x:row>
    <x:row r="1836" ht="22" customHeight="1">
      <x:c r="A1836" s="18" t="n">
        <x:f>Summary!D$41</x:f>
        <x:v>46357</x:v>
      </x:c>
      <x:c r="B1836" s="2" t="str">
        <x:f>'Inventory detail'!A710</x:f>
        <x:v>COIL</x:v>
      </x:c>
      <x:c r="C1836" s="2" t="str">
        <x:f>'Inventory detail'!B710</x:f>
        <x:v>10</x:v>
      </x:c>
      <x:c r="D1836" s="2" t="str">
        <x:f>'Inventory detail'!C710</x:f>
        <x:v>10BLK36-5</x:v>
      </x:c>
      <x:c r="E1836" s="10" t="n">
        <x:f>A710</x:f>
        <x:v>46327</x:v>
      </x:c>
      <x:c r="F1836" s="7" t="n">
        <x:f>O710</x:f>
        <x:v>0</x:v>
      </x:c>
      <x:c r="G1836" s="7" t="n">
        <x:f>Q710</x:f>
        <x:v>0</x:v>
      </x:c>
      <x:c r="H1836" s="7" t="n">
        <x:f>R710</x:f>
        <x:v>0</x:v>
      </x:c>
      <x:c r="I1836" s="7" t="n">
        <x:f>0</x:f>
        <x:v>0</x:v>
      </x:c>
      <x:c r="J1836" s="7" t="n">
        <x:f>0</x:f>
        <x:v>0</x:v>
      </x:c>
      <x:c r="K1836" s="7" t="n">
        <x:f>0</x:f>
        <x:v>0</x:v>
      </x:c>
      <x:c r="L1836" s="7" t="n">
        <x:f>'Inventory detail'!F710*Summary!$K$5*(A1836-E1836)/Summary!$K$6</x:f>
        <x:v>0</x:v>
      </x:c>
      <x:c r="M1836" s="7" t="n">
        <x:f>MAX(0,H1836-L1836)</x:f>
        <x:v>0</x:v>
      </x:c>
      <x:c r="N1836" s="7" t="n">
        <x:f>MAX(0,L1836-H1836)</x:f>
        <x:v>0</x:v>
      </x:c>
      <x:c r="O1836" s="7" t="n">
        <x:f>MAX(0,F1836+I1836-N1836)</x:f>
        <x:v>0</x:v>
      </x:c>
      <x:c r="P1836" s="7" t="n">
        <x:f>MAX(0,N1836-F1836-I1836)</x:f>
        <x:v>0</x:v>
      </x:c>
      <x:c r="Q1836" s="7" t="n">
        <x:f>MAX(0,G1836+J1836-P1836)</x:f>
        <x:v>0</x:v>
      </x:c>
      <x:c r="R1836" s="7" t="n">
        <x:f>M1836+MAX(0,K1836-MAX(0,P1836-G1836-J1836))</x:f>
        <x:v>0</x:v>
      </x:c>
      <x:c r="S1836" s="7" t="n">
        <x:f>SUM(O1836,Q1836,R1836)</x:f>
        <x:v>0</x:v>
      </x:c>
      <x:c r="T1836" s="14" t="n">
        <x:f>'Inventory detail'!T710</x:f>
        <x:v>0.1116</x:v>
      </x:c>
      <x:c r="U1836" s="14" t="str">
        <x:f>'Inventory detail'!U710</x:f>
        <x:v>n.a.</x:v>
      </x:c>
      <x:c r="V1836" s="9" t="n">
        <x:f>O1836*T1836</x:f>
        <x:v>0</x:v>
      </x:c>
      <x:c r="W1836" s="9" t="n">
        <x:f>Q1836*T1836</x:f>
        <x:v>0</x:v>
      </x:c>
      <x:c r="X1836" s="9" t="n">
        <x:f>R1836*T1836</x:f>
        <x:v>0</x:v>
      </x:c>
      <x:c r="Y1836" s="9" t="n">
        <x:f>S1836*T1836</x:f>
        <x:v>0</x:v>
      </x:c>
      <x:c r="Z1836" s="9" t="str">
        <x:f>IF(ISNUMBER(U1836),S1836*(U1836-T1836),"n.a.")</x:f>
        <x:v>n.a.</x:v>
      </x:c>
      <x:c r="AA1836" s="9" t="n">
        <x:f>IF(ISNUMBER(U1836),Y1836,0)</x:f>
        <x:v>0</x:v>
      </x:c>
      <x:c r="AB1836" s="7" t="n">
        <x:f>MAX(0,L1836-SUM(F1836:K1836))</x:f>
        <x:v>0</x:v>
      </x:c>
    </x:row>
    <x:row r="1837" ht="22" customHeight="1">
      <x:c r="A1837" s="18" t="n">
        <x:f>Summary!D$41</x:f>
        <x:v>46357</x:v>
      </x:c>
      <x:c r="B1837" s="2" t="str">
        <x:f>'Inventory detail'!A711</x:f>
        <x:v>COIL</x:v>
      </x:c>
      <x:c r="C1837" s="2" t="str">
        <x:f>'Inventory detail'!B711</x:f>
        <x:v>10</x:v>
      </x:c>
      <x:c r="D1837" s="2" t="str">
        <x:f>'Inventory detail'!C711</x:f>
        <x:v>10FG12-4</x:v>
      </x:c>
      <x:c r="E1837" s="10" t="n">
        <x:f>A711</x:f>
        <x:v>46327</x:v>
      </x:c>
      <x:c r="F1837" s="7" t="n">
        <x:f>O711</x:f>
        <x:v>0</x:v>
      </x:c>
      <x:c r="G1837" s="7" t="n">
        <x:f>Q711</x:f>
        <x:v>0</x:v>
      </x:c>
      <x:c r="H1837" s="7" t="n">
        <x:f>R711</x:f>
        <x:v>0</x:v>
      </x:c>
      <x:c r="I1837" s="7" t="n">
        <x:f>0</x:f>
        <x:v>0</x:v>
      </x:c>
      <x:c r="J1837" s="7" t="n">
        <x:f>0</x:f>
        <x:v>0</x:v>
      </x:c>
      <x:c r="K1837" s="7" t="n">
        <x:f>0</x:f>
        <x:v>0</x:v>
      </x:c>
      <x:c r="L1837" s="7" t="n">
        <x:f>'Inventory detail'!F711*Summary!$K$5*(A1837-E1837)/Summary!$K$6</x:f>
        <x:v>0</x:v>
      </x:c>
      <x:c r="M1837" s="7" t="n">
        <x:f>MAX(0,H1837-L1837)</x:f>
        <x:v>0</x:v>
      </x:c>
      <x:c r="N1837" s="7" t="n">
        <x:f>MAX(0,L1837-H1837)</x:f>
        <x:v>0</x:v>
      </x:c>
      <x:c r="O1837" s="7" t="n">
        <x:f>MAX(0,F1837+I1837-N1837)</x:f>
        <x:v>0</x:v>
      </x:c>
      <x:c r="P1837" s="7" t="n">
        <x:f>MAX(0,N1837-F1837-I1837)</x:f>
        <x:v>0</x:v>
      </x:c>
      <x:c r="Q1837" s="7" t="n">
        <x:f>MAX(0,G1837+J1837-P1837)</x:f>
        <x:v>0</x:v>
      </x:c>
      <x:c r="R1837" s="7" t="n">
        <x:f>M1837+MAX(0,K1837-MAX(0,P1837-G1837-J1837))</x:f>
        <x:v>0</x:v>
      </x:c>
      <x:c r="S1837" s="7" t="n">
        <x:f>SUM(O1837,Q1837,R1837)</x:f>
        <x:v>0</x:v>
      </x:c>
      <x:c r="T1837" s="14" t="n">
        <x:f>'Inventory detail'!T711</x:f>
        <x:v>0.0336</x:v>
      </x:c>
      <x:c r="U1837" s="14" t="str">
        <x:f>'Inventory detail'!U711</x:f>
        <x:v>n.a.</x:v>
      </x:c>
      <x:c r="V1837" s="9" t="n">
        <x:f>O1837*T1837</x:f>
        <x:v>0</x:v>
      </x:c>
      <x:c r="W1837" s="9" t="n">
        <x:f>Q1837*T1837</x:f>
        <x:v>0</x:v>
      </x:c>
      <x:c r="X1837" s="9" t="n">
        <x:f>R1837*T1837</x:f>
        <x:v>0</x:v>
      </x:c>
      <x:c r="Y1837" s="9" t="n">
        <x:f>S1837*T1837</x:f>
        <x:v>0</x:v>
      </x:c>
      <x:c r="Z1837" s="9" t="str">
        <x:f>IF(ISNUMBER(U1837),S1837*(U1837-T1837),"n.a.")</x:f>
        <x:v>n.a.</x:v>
      </x:c>
      <x:c r="AA1837" s="9" t="n">
        <x:f>IF(ISNUMBER(U1837),Y1837,0)</x:f>
        <x:v>0</x:v>
      </x:c>
      <x:c r="AB1837" s="7" t="n">
        <x:f>MAX(0,L1837-SUM(F1837:K1837))</x:f>
        <x:v>0</x:v>
      </x:c>
    </x:row>
    <x:row r="1838" ht="22" customHeight="1">
      <x:c r="A1838" s="18" t="n">
        <x:f>Summary!D$41</x:f>
        <x:v>46357</x:v>
      </x:c>
      <x:c r="B1838" s="2" t="str">
        <x:f>'Inventory detail'!A712</x:f>
        <x:v>COIL</x:v>
      </x:c>
      <x:c r="C1838" s="2" t="str">
        <x:f>'Inventory detail'!B712</x:f>
        <x:v>10</x:v>
      </x:c>
      <x:c r="D1838" s="2" t="str">
        <x:f>'Inventory detail'!C712</x:f>
        <x:v>10MAR12-4</x:v>
      </x:c>
      <x:c r="E1838" s="10" t="n">
        <x:f>A712</x:f>
        <x:v>46327</x:v>
      </x:c>
      <x:c r="F1838" s="7" t="n">
        <x:f>O712</x:f>
        <x:v>0</x:v>
      </x:c>
      <x:c r="G1838" s="7" t="n">
        <x:f>Q712</x:f>
        <x:v>0</x:v>
      </x:c>
      <x:c r="H1838" s="7" t="n">
        <x:f>R712</x:f>
        <x:v>0</x:v>
      </x:c>
      <x:c r="I1838" s="7" t="n">
        <x:f>0</x:f>
        <x:v>0</x:v>
      </x:c>
      <x:c r="J1838" s="7" t="n">
        <x:f>0</x:f>
        <x:v>0</x:v>
      </x:c>
      <x:c r="K1838" s="7" t="n">
        <x:f>0</x:f>
        <x:v>0</x:v>
      </x:c>
      <x:c r="L1838" s="7" t="n">
        <x:f>'Inventory detail'!F712*Summary!$K$5*(A1838-E1838)/Summary!$K$6</x:f>
        <x:v>0</x:v>
      </x:c>
      <x:c r="M1838" s="7" t="n">
        <x:f>MAX(0,H1838-L1838)</x:f>
        <x:v>0</x:v>
      </x:c>
      <x:c r="N1838" s="7" t="n">
        <x:f>MAX(0,L1838-H1838)</x:f>
        <x:v>0</x:v>
      </x:c>
      <x:c r="O1838" s="7" t="n">
        <x:f>MAX(0,F1838+I1838-N1838)</x:f>
        <x:v>0</x:v>
      </x:c>
      <x:c r="P1838" s="7" t="n">
        <x:f>MAX(0,N1838-F1838-I1838)</x:f>
        <x:v>0</x:v>
      </x:c>
      <x:c r="Q1838" s="7" t="n">
        <x:f>MAX(0,G1838+J1838-P1838)</x:f>
        <x:v>0</x:v>
      </x:c>
      <x:c r="R1838" s="7" t="n">
        <x:f>M1838+MAX(0,K1838-MAX(0,P1838-G1838-J1838))</x:f>
        <x:v>0</x:v>
      </x:c>
      <x:c r="S1838" s="7" t="n">
        <x:f>SUM(O1838,Q1838,R1838)</x:f>
        <x:v>0</x:v>
      </x:c>
      <x:c r="T1838" s="14" t="n">
        <x:f>'Inventory detail'!T712</x:f>
        <x:v>0.0336</x:v>
      </x:c>
      <x:c r="U1838" s="14" t="str">
        <x:f>'Inventory detail'!U712</x:f>
        <x:v>n.a.</x:v>
      </x:c>
      <x:c r="V1838" s="9" t="n">
        <x:f>O1838*T1838</x:f>
        <x:v>0</x:v>
      </x:c>
      <x:c r="W1838" s="9" t="n">
        <x:f>Q1838*T1838</x:f>
        <x:v>0</x:v>
      </x:c>
      <x:c r="X1838" s="9" t="n">
        <x:f>R1838*T1838</x:f>
        <x:v>0</x:v>
      </x:c>
      <x:c r="Y1838" s="9" t="n">
        <x:f>S1838*T1838</x:f>
        <x:v>0</x:v>
      </x:c>
      <x:c r="Z1838" s="9" t="str">
        <x:f>IF(ISNUMBER(U1838),S1838*(U1838-T1838),"n.a.")</x:f>
        <x:v>n.a.</x:v>
      </x:c>
      <x:c r="AA1838" s="9" t="n">
        <x:f>IF(ISNUMBER(U1838),Y1838,0)</x:f>
        <x:v>0</x:v>
      </x:c>
      <x:c r="AB1838" s="7" t="n">
        <x:f>MAX(0,L1838-SUM(F1838:K1838))</x:f>
        <x:v>0</x:v>
      </x:c>
    </x:row>
    <x:row r="1839" ht="22" customHeight="1">
      <x:c r="A1839" s="18" t="n">
        <x:f>Summary!D$41</x:f>
        <x:v>46357</x:v>
      </x:c>
      <x:c r="B1839" s="2" t="str">
        <x:f>'Inventory detail'!A713</x:f>
        <x:v>COIL</x:v>
      </x:c>
      <x:c r="C1839" s="2" t="str">
        <x:f>'Inventory detail'!B713</x:f>
        <x:v>10</x:v>
      </x:c>
      <x:c r="D1839" s="2" t="str">
        <x:f>'Inventory detail'!C713</x:f>
        <x:v>10WHT12-5</x:v>
      </x:c>
      <x:c r="E1839" s="10" t="n">
        <x:f>A713</x:f>
        <x:v>46327</x:v>
      </x:c>
      <x:c r="F1839" s="7" t="n">
        <x:f>O713</x:f>
        <x:v>0</x:v>
      </x:c>
      <x:c r="G1839" s="7" t="n">
        <x:f>Q713</x:f>
        <x:v>0</x:v>
      </x:c>
      <x:c r="H1839" s="7" t="n">
        <x:f>R713</x:f>
        <x:v>0</x:v>
      </x:c>
      <x:c r="I1839" s="7" t="n">
        <x:f>0</x:f>
        <x:v>0</x:v>
      </x:c>
      <x:c r="J1839" s="7" t="n">
        <x:f>0</x:f>
        <x:v>0</x:v>
      </x:c>
      <x:c r="K1839" s="7" t="n">
        <x:f>0</x:f>
        <x:v>0</x:v>
      </x:c>
      <x:c r="L1839" s="7" t="n">
        <x:f>'Inventory detail'!F713*Summary!$K$5*(A1839-E1839)/Summary!$K$6</x:f>
        <x:v>0</x:v>
      </x:c>
      <x:c r="M1839" s="7" t="n">
        <x:f>MAX(0,H1839-L1839)</x:f>
        <x:v>0</x:v>
      </x:c>
      <x:c r="N1839" s="7" t="n">
        <x:f>MAX(0,L1839-H1839)</x:f>
        <x:v>0</x:v>
      </x:c>
      <x:c r="O1839" s="7" t="n">
        <x:f>MAX(0,F1839+I1839-N1839)</x:f>
        <x:v>0</x:v>
      </x:c>
      <x:c r="P1839" s="7" t="n">
        <x:f>MAX(0,N1839-F1839-I1839)</x:f>
        <x:v>0</x:v>
      </x:c>
      <x:c r="Q1839" s="7" t="n">
        <x:f>MAX(0,G1839+J1839-P1839)</x:f>
        <x:v>0</x:v>
      </x:c>
      <x:c r="R1839" s="7" t="n">
        <x:f>M1839+MAX(0,K1839-MAX(0,P1839-G1839-J1839))</x:f>
        <x:v>0</x:v>
      </x:c>
      <x:c r="S1839" s="7" t="n">
        <x:f>SUM(O1839,Q1839,R1839)</x:f>
        <x:v>0</x:v>
      </x:c>
      <x:c r="T1839" s="14" t="n">
        <x:f>'Inventory detail'!T713</x:f>
        <x:v>0.0381</x:v>
      </x:c>
      <x:c r="U1839" s="14" t="str">
        <x:f>'Inventory detail'!U713</x:f>
        <x:v>n.a.</x:v>
      </x:c>
      <x:c r="V1839" s="9" t="n">
        <x:f>O1839*T1839</x:f>
        <x:v>0</x:v>
      </x:c>
      <x:c r="W1839" s="9" t="n">
        <x:f>Q1839*T1839</x:f>
        <x:v>0</x:v>
      </x:c>
      <x:c r="X1839" s="9" t="n">
        <x:f>R1839*T1839</x:f>
        <x:v>0</x:v>
      </x:c>
      <x:c r="Y1839" s="9" t="n">
        <x:f>S1839*T1839</x:f>
        <x:v>0</x:v>
      </x:c>
      <x:c r="Z1839" s="9" t="str">
        <x:f>IF(ISNUMBER(U1839),S1839*(U1839-T1839),"n.a.")</x:f>
        <x:v>n.a.</x:v>
      </x:c>
      <x:c r="AA1839" s="9" t="n">
        <x:f>IF(ISNUMBER(U1839),Y1839,0)</x:f>
        <x:v>0</x:v>
      </x:c>
      <x:c r="AB1839" s="7" t="n">
        <x:f>MAX(0,L1839-SUM(F1839:K1839))</x:f>
        <x:v>0</x:v>
      </x:c>
    </x:row>
    <x:row r="1840" ht="22" customHeight="1">
      <x:c r="A1840" s="18" t="n">
        <x:f>Summary!D$41</x:f>
        <x:v>46357</x:v>
      </x:c>
      <x:c r="B1840" s="2" t="str">
        <x:f>'Inventory detail'!A714</x:f>
        <x:v>COIL</x:v>
      </x:c>
      <x:c r="C1840" s="2" t="str">
        <x:f>'Inventory detail'!B714</x:f>
        <x:v>10</x:v>
      </x:c>
      <x:c r="D1840" s="2" t="str">
        <x:f>'Inventory detail'!C714</x:f>
        <x:v>10WHT36-5</x:v>
      </x:c>
      <x:c r="E1840" s="10" t="n">
        <x:f>A714</x:f>
        <x:v>46327</x:v>
      </x:c>
      <x:c r="F1840" s="7" t="n">
        <x:f>O714</x:f>
        <x:v>0</x:v>
      </x:c>
      <x:c r="G1840" s="7" t="n">
        <x:f>Q714</x:f>
        <x:v>0</x:v>
      </x:c>
      <x:c r="H1840" s="7" t="n">
        <x:f>R714</x:f>
        <x:v>0</x:v>
      </x:c>
      <x:c r="I1840" s="7" t="n">
        <x:f>0</x:f>
        <x:v>0</x:v>
      </x:c>
      <x:c r="J1840" s="7" t="n">
        <x:f>0</x:f>
        <x:v>0</x:v>
      </x:c>
      <x:c r="K1840" s="7" t="n">
        <x:f>0</x:f>
        <x:v>0</x:v>
      </x:c>
      <x:c r="L1840" s="7" t="n">
        <x:f>'Inventory detail'!F714*Summary!$K$5*(A1840-E1840)/Summary!$K$6</x:f>
        <x:v>0</x:v>
      </x:c>
      <x:c r="M1840" s="7" t="n">
        <x:f>MAX(0,H1840-L1840)</x:f>
        <x:v>0</x:v>
      </x:c>
      <x:c r="N1840" s="7" t="n">
        <x:f>MAX(0,L1840-H1840)</x:f>
        <x:v>0</x:v>
      </x:c>
      <x:c r="O1840" s="7" t="n">
        <x:f>MAX(0,F1840+I1840-N1840)</x:f>
        <x:v>0</x:v>
      </x:c>
      <x:c r="P1840" s="7" t="n">
        <x:f>MAX(0,N1840-F1840-I1840)</x:f>
        <x:v>0</x:v>
      </x:c>
      <x:c r="Q1840" s="7" t="n">
        <x:f>MAX(0,G1840+J1840-P1840)</x:f>
        <x:v>0</x:v>
      </x:c>
      <x:c r="R1840" s="7" t="n">
        <x:f>M1840+MAX(0,K1840-MAX(0,P1840-G1840-J1840))</x:f>
        <x:v>0</x:v>
      </x:c>
      <x:c r="S1840" s="7" t="n">
        <x:f>SUM(O1840,Q1840,R1840)</x:f>
        <x:v>0</x:v>
      </x:c>
      <x:c r="T1840" s="14" t="n">
        <x:f>'Inventory detail'!T714</x:f>
        <x:v>0.1116</x:v>
      </x:c>
      <x:c r="U1840" s="14" t="str">
        <x:f>'Inventory detail'!U714</x:f>
        <x:v>n.a.</x:v>
      </x:c>
      <x:c r="V1840" s="9" t="n">
        <x:f>O1840*T1840</x:f>
        <x:v>0</x:v>
      </x:c>
      <x:c r="W1840" s="9" t="n">
        <x:f>Q1840*T1840</x:f>
        <x:v>0</x:v>
      </x:c>
      <x:c r="X1840" s="9" t="n">
        <x:f>R1840*T1840</x:f>
        <x:v>0</x:v>
      </x:c>
      <x:c r="Y1840" s="9" t="n">
        <x:f>S1840*T1840</x:f>
        <x:v>0</x:v>
      </x:c>
      <x:c r="Z1840" s="9" t="str">
        <x:f>IF(ISNUMBER(U1840),S1840*(U1840-T1840),"n.a.")</x:f>
        <x:v>n.a.</x:v>
      </x:c>
      <x:c r="AA1840" s="9" t="n">
        <x:f>IF(ISNUMBER(U1840),Y1840,0)</x:f>
        <x:v>0</x:v>
      </x:c>
      <x:c r="AB1840" s="7" t="n">
        <x:f>MAX(0,L1840-SUM(F1840:K1840))</x:f>
        <x:v>0</x:v>
      </x:c>
    </x:row>
    <x:row r="1841" ht="22" customHeight="1">
      <x:c r="A1841" s="18" t="n">
        <x:f>Summary!D$41</x:f>
        <x:v>46357</x:v>
      </x:c>
      <x:c r="B1841" s="2" t="str">
        <x:f>'Inventory detail'!A715</x:f>
        <x:v>COIL</x:v>
      </x:c>
      <x:c r="C1841" s="2" t="str">
        <x:f>'Inventory detail'!B715</x:f>
        <x:v>10</x:v>
      </x:c>
      <x:c r="D1841" s="2" t="str">
        <x:f>'Inventory detail'!C715</x:f>
        <x:v>11BLK12-5</x:v>
      </x:c>
      <x:c r="E1841" s="10" t="n">
        <x:f>A715</x:f>
        <x:v>46327</x:v>
      </x:c>
      <x:c r="F1841" s="7" t="n">
        <x:f>O715</x:f>
        <x:v>0</x:v>
      </x:c>
      <x:c r="G1841" s="7" t="n">
        <x:f>Q715</x:f>
        <x:v>0</x:v>
      </x:c>
      <x:c r="H1841" s="7" t="n">
        <x:f>R715</x:f>
        <x:v>0</x:v>
      </x:c>
      <x:c r="I1841" s="7" t="n">
        <x:f>0</x:f>
        <x:v>0</x:v>
      </x:c>
      <x:c r="J1841" s="7" t="n">
        <x:f>0</x:f>
        <x:v>0</x:v>
      </x:c>
      <x:c r="K1841" s="7" t="n">
        <x:f>0</x:f>
        <x:v>0</x:v>
      </x:c>
      <x:c r="L1841" s="7" t="n">
        <x:f>'Inventory detail'!F715*Summary!$K$5*(A1841-E1841)/Summary!$K$6</x:f>
        <x:v>0</x:v>
      </x:c>
      <x:c r="M1841" s="7" t="n">
        <x:f>MAX(0,H1841-L1841)</x:f>
        <x:v>0</x:v>
      </x:c>
      <x:c r="N1841" s="7" t="n">
        <x:f>MAX(0,L1841-H1841)</x:f>
        <x:v>0</x:v>
      </x:c>
      <x:c r="O1841" s="7" t="n">
        <x:f>MAX(0,F1841+I1841-N1841)</x:f>
        <x:v>0</x:v>
      </x:c>
      <x:c r="P1841" s="7" t="n">
        <x:f>MAX(0,N1841-F1841-I1841)</x:f>
        <x:v>0</x:v>
      </x:c>
      <x:c r="Q1841" s="7" t="n">
        <x:f>MAX(0,G1841+J1841-P1841)</x:f>
        <x:v>0</x:v>
      </x:c>
      <x:c r="R1841" s="7" t="n">
        <x:f>M1841+MAX(0,K1841-MAX(0,P1841-G1841-J1841))</x:f>
        <x:v>0</x:v>
      </x:c>
      <x:c r="S1841" s="7" t="n">
        <x:f>SUM(O1841,Q1841,R1841)</x:f>
        <x:v>0</x:v>
      </x:c>
      <x:c r="T1841" s="14" t="n">
        <x:f>'Inventory detail'!T715</x:f>
        <x:v>0.0409</x:v>
      </x:c>
      <x:c r="U1841" s="14" t="str">
        <x:f>'Inventory detail'!U715</x:f>
        <x:v>n.a.</x:v>
      </x:c>
      <x:c r="V1841" s="9" t="n">
        <x:f>O1841*T1841</x:f>
        <x:v>0</x:v>
      </x:c>
      <x:c r="W1841" s="9" t="n">
        <x:f>Q1841*T1841</x:f>
        <x:v>0</x:v>
      </x:c>
      <x:c r="X1841" s="9" t="n">
        <x:f>R1841*T1841</x:f>
        <x:v>0</x:v>
      </x:c>
      <x:c r="Y1841" s="9" t="n">
        <x:f>S1841*T1841</x:f>
        <x:v>0</x:v>
      </x:c>
      <x:c r="Z1841" s="9" t="str">
        <x:f>IF(ISNUMBER(U1841),S1841*(U1841-T1841),"n.a.")</x:f>
        <x:v>n.a.</x:v>
      </x:c>
      <x:c r="AA1841" s="9" t="n">
        <x:f>IF(ISNUMBER(U1841),Y1841,0)</x:f>
        <x:v>0</x:v>
      </x:c>
      <x:c r="AB1841" s="7" t="n">
        <x:f>MAX(0,L1841-SUM(F1841:K1841))</x:f>
        <x:v>0</x:v>
      </x:c>
    </x:row>
    <x:row r="1842" ht="22" customHeight="1">
      <x:c r="A1842" s="18" t="n">
        <x:f>Summary!D$41</x:f>
        <x:v>46357</x:v>
      </x:c>
      <x:c r="B1842" s="2" t="str">
        <x:f>'Inventory detail'!A716</x:f>
        <x:v>COIL</x:v>
      </x:c>
      <x:c r="C1842" s="2" t="str">
        <x:f>'Inventory detail'!B716</x:f>
        <x:v>10</x:v>
      </x:c>
      <x:c r="D1842" s="2" t="str">
        <x:f>'Inventory detail'!C716</x:f>
        <x:v>11BLK36-5</x:v>
      </x:c>
      <x:c r="E1842" s="10" t="n">
        <x:f>A716</x:f>
        <x:v>46327</x:v>
      </x:c>
      <x:c r="F1842" s="7" t="n">
        <x:f>O716</x:f>
        <x:v>0</x:v>
      </x:c>
      <x:c r="G1842" s="7" t="n">
        <x:f>Q716</x:f>
        <x:v>0</x:v>
      </x:c>
      <x:c r="H1842" s="7" t="n">
        <x:f>R716</x:f>
        <x:v>0</x:v>
      </x:c>
      <x:c r="I1842" s="7" t="n">
        <x:f>0</x:f>
        <x:v>0</x:v>
      </x:c>
      <x:c r="J1842" s="7" t="n">
        <x:f>0</x:f>
        <x:v>0</x:v>
      </x:c>
      <x:c r="K1842" s="7" t="n">
        <x:f>0</x:f>
        <x:v>0</x:v>
      </x:c>
      <x:c r="L1842" s="7" t="n">
        <x:f>'Inventory detail'!F716*Summary!$K$5*(A1842-E1842)/Summary!$K$6</x:f>
        <x:v>0</x:v>
      </x:c>
      <x:c r="M1842" s="7" t="n">
        <x:f>MAX(0,H1842-L1842)</x:f>
        <x:v>0</x:v>
      </x:c>
      <x:c r="N1842" s="7" t="n">
        <x:f>MAX(0,L1842-H1842)</x:f>
        <x:v>0</x:v>
      </x:c>
      <x:c r="O1842" s="7" t="n">
        <x:f>MAX(0,F1842+I1842-N1842)</x:f>
        <x:v>0</x:v>
      </x:c>
      <x:c r="P1842" s="7" t="n">
        <x:f>MAX(0,N1842-F1842-I1842)</x:f>
        <x:v>0</x:v>
      </x:c>
      <x:c r="Q1842" s="7" t="n">
        <x:f>MAX(0,G1842+J1842-P1842)</x:f>
        <x:v>0</x:v>
      </x:c>
      <x:c r="R1842" s="7" t="n">
        <x:f>M1842+MAX(0,K1842-MAX(0,P1842-G1842-J1842))</x:f>
        <x:v>0</x:v>
      </x:c>
      <x:c r="S1842" s="7" t="n">
        <x:f>SUM(O1842,Q1842,R1842)</x:f>
        <x:v>0</x:v>
      </x:c>
      <x:c r="T1842" s="14" t="n">
        <x:f>'Inventory detail'!T716</x:f>
        <x:v>0.1226</x:v>
      </x:c>
      <x:c r="U1842" s="14" t="str">
        <x:f>'Inventory detail'!U716</x:f>
        <x:v>n.a.</x:v>
      </x:c>
      <x:c r="V1842" s="9" t="n">
        <x:f>O1842*T1842</x:f>
        <x:v>0</x:v>
      </x:c>
      <x:c r="W1842" s="9" t="n">
        <x:f>Q1842*T1842</x:f>
        <x:v>0</x:v>
      </x:c>
      <x:c r="X1842" s="9" t="n">
        <x:f>R1842*T1842</x:f>
        <x:v>0</x:v>
      </x:c>
      <x:c r="Y1842" s="9" t="n">
        <x:f>S1842*T1842</x:f>
        <x:v>0</x:v>
      </x:c>
      <x:c r="Z1842" s="9" t="str">
        <x:f>IF(ISNUMBER(U1842),S1842*(U1842-T1842),"n.a.")</x:f>
        <x:v>n.a.</x:v>
      </x:c>
      <x:c r="AA1842" s="9" t="n">
        <x:f>IF(ISNUMBER(U1842),Y1842,0)</x:f>
        <x:v>0</x:v>
      </x:c>
      <x:c r="AB1842" s="7" t="n">
        <x:f>MAX(0,L1842-SUM(F1842:K1842))</x:f>
        <x:v>0</x:v>
      </x:c>
    </x:row>
    <x:row r="1843" ht="22" customHeight="1">
      <x:c r="A1843" s="18" t="n">
        <x:f>Summary!D$41</x:f>
        <x:v>46357</x:v>
      </x:c>
      <x:c r="B1843" s="2" t="str">
        <x:f>'Inventory detail'!A717</x:f>
        <x:v>COIL</x:v>
      </x:c>
      <x:c r="C1843" s="2" t="str">
        <x:f>'Inventory detail'!B717</x:f>
        <x:v>10</x:v>
      </x:c>
      <x:c r="D1843" s="2" t="str">
        <x:f>'Inventory detail'!C717</x:f>
        <x:v>11BLU12-4</x:v>
      </x:c>
      <x:c r="E1843" s="10" t="n">
        <x:f>A717</x:f>
        <x:v>46327</x:v>
      </x:c>
      <x:c r="F1843" s="7" t="n">
        <x:f>O717</x:f>
        <x:v>0</x:v>
      </x:c>
      <x:c r="G1843" s="7" t="n">
        <x:f>Q717</x:f>
        <x:v>0</x:v>
      </x:c>
      <x:c r="H1843" s="7" t="n">
        <x:f>R717</x:f>
        <x:v>2100</x:v>
      </x:c>
      <x:c r="I1843" s="7" t="n">
        <x:f>0</x:f>
        <x:v>0</x:v>
      </x:c>
      <x:c r="J1843" s="7" t="n">
        <x:f>0</x:f>
        <x:v>0</x:v>
      </x:c>
      <x:c r="K1843" s="7" t="n">
        <x:f>0</x:f>
        <x:v>0</x:v>
      </x:c>
      <x:c r="L1843" s="7" t="n">
        <x:f>'Inventory detail'!F717*Summary!$K$5*(A1843-E1843)/Summary!$K$6</x:f>
        <x:v>0</x:v>
      </x:c>
      <x:c r="M1843" s="7" t="n">
        <x:f>MAX(0,H1843-L1843)</x:f>
        <x:v>2100</x:v>
      </x:c>
      <x:c r="N1843" s="7" t="n">
        <x:f>MAX(0,L1843-H1843)</x:f>
        <x:v>0</x:v>
      </x:c>
      <x:c r="O1843" s="7" t="n">
        <x:f>MAX(0,F1843+I1843-N1843)</x:f>
        <x:v>0</x:v>
      </x:c>
      <x:c r="P1843" s="7" t="n">
        <x:f>MAX(0,N1843-F1843-I1843)</x:f>
        <x:v>0</x:v>
      </x:c>
      <x:c r="Q1843" s="7" t="n">
        <x:f>MAX(0,G1843+J1843-P1843)</x:f>
        <x:v>0</x:v>
      </x:c>
      <x:c r="R1843" s="7" t="n">
        <x:f>M1843+MAX(0,K1843-MAX(0,P1843-G1843-J1843))</x:f>
        <x:v>2100</x:v>
      </x:c>
      <x:c r="S1843" s="7" t="n">
        <x:f>SUM(O1843,Q1843,R1843)</x:f>
        <x:v>2100</x:v>
      </x:c>
      <x:c r="T1843" s="14" t="n">
        <x:f>'Inventory detail'!T717</x:f>
        <x:v>0.0682</x:v>
      </x:c>
      <x:c r="U1843" s="14" t="n">
        <x:f>'Inventory detail'!U717</x:f>
        <x:v>0.0668525</x:v>
      </x:c>
      <x:c r="V1843" s="9" t="n">
        <x:f>O1843*T1843</x:f>
        <x:v>0</x:v>
      </x:c>
      <x:c r="W1843" s="9" t="n">
        <x:f>Q1843*T1843</x:f>
        <x:v>0</x:v>
      </x:c>
      <x:c r="X1843" s="9" t="n">
        <x:f>R1843*T1843</x:f>
        <x:v>143.22</x:v>
      </x:c>
      <x:c r="Y1843" s="9" t="n">
        <x:f>S1843*T1843</x:f>
        <x:v>143.22</x:v>
      </x:c>
      <x:c r="Z1843" s="9" t="n">
        <x:f>IF(ISNUMBER(U1843),S1843*(U1843-T1843),"n.a.")</x:f>
        <x:v>-2.8297500000000033</x:v>
      </x:c>
      <x:c r="AA1843" s="9" t="n">
        <x:f>IF(ISNUMBER(U1843),Y1843,0)</x:f>
        <x:v>143.22</x:v>
      </x:c>
      <x:c r="AB1843" s="7" t="n">
        <x:f>MAX(0,L1843-SUM(F1843:K1843))</x:f>
        <x:v>0</x:v>
      </x:c>
    </x:row>
    <x:row r="1844" ht="22" customHeight="1">
      <x:c r="A1844" s="18" t="n">
        <x:f>Summary!D$41</x:f>
        <x:v>46357</x:v>
      </x:c>
      <x:c r="B1844" s="2" t="str">
        <x:f>'Inventory detail'!A718</x:f>
        <x:v>COIL</x:v>
      </x:c>
      <x:c r="C1844" s="2" t="str">
        <x:f>'Inventory detail'!B718</x:f>
        <x:v>10</x:v>
      </x:c>
      <x:c r="D1844" s="2" t="str">
        <x:f>'Inventory detail'!C718</x:f>
        <x:v>11FG12-4</x:v>
      </x:c>
      <x:c r="E1844" s="10" t="n">
        <x:f>A718</x:f>
        <x:v>46327</x:v>
      </x:c>
      <x:c r="F1844" s="7" t="n">
        <x:f>O718</x:f>
        <x:v>0</x:v>
      </x:c>
      <x:c r="G1844" s="7" t="n">
        <x:f>Q718</x:f>
        <x:v>0</x:v>
      </x:c>
      <x:c r="H1844" s="7" t="n">
        <x:f>R718</x:f>
        <x:v>0</x:v>
      </x:c>
      <x:c r="I1844" s="7" t="n">
        <x:f>0</x:f>
        <x:v>0</x:v>
      </x:c>
      <x:c r="J1844" s="7" t="n">
        <x:f>0</x:f>
        <x:v>0</x:v>
      </x:c>
      <x:c r="K1844" s="7" t="n">
        <x:f>0</x:f>
        <x:v>0</x:v>
      </x:c>
      <x:c r="L1844" s="7" t="n">
        <x:f>'Inventory detail'!F718*Summary!$K$5*(A1844-E1844)/Summary!$K$6</x:f>
        <x:v>0</x:v>
      </x:c>
      <x:c r="M1844" s="7" t="n">
        <x:f>MAX(0,H1844-L1844)</x:f>
        <x:v>0</x:v>
      </x:c>
      <x:c r="N1844" s="7" t="n">
        <x:f>MAX(0,L1844-H1844)</x:f>
        <x:v>0</x:v>
      </x:c>
      <x:c r="O1844" s="7" t="n">
        <x:f>MAX(0,F1844+I1844-N1844)</x:f>
        <x:v>0</x:v>
      </x:c>
      <x:c r="P1844" s="7" t="n">
        <x:f>MAX(0,N1844-F1844-I1844)</x:f>
        <x:v>0</x:v>
      </x:c>
      <x:c r="Q1844" s="7" t="n">
        <x:f>MAX(0,G1844+J1844-P1844)</x:f>
        <x:v>0</x:v>
      </x:c>
      <x:c r="R1844" s="7" t="n">
        <x:f>M1844+MAX(0,K1844-MAX(0,P1844-G1844-J1844))</x:f>
        <x:v>0</x:v>
      </x:c>
      <x:c r="S1844" s="7" t="n">
        <x:f>SUM(O1844,Q1844,R1844)</x:f>
        <x:v>0</x:v>
      </x:c>
      <x:c r="T1844" s="14" t="n">
        <x:f>'Inventory detail'!T718</x:f>
        <x:v>0.036699999999999997</x:v>
      </x:c>
      <x:c r="U1844" s="14" t="str">
        <x:f>'Inventory detail'!U718</x:f>
        <x:v>n.a.</x:v>
      </x:c>
      <x:c r="V1844" s="9" t="n">
        <x:f>O1844*T1844</x:f>
        <x:v>0</x:v>
      </x:c>
      <x:c r="W1844" s="9" t="n">
        <x:f>Q1844*T1844</x:f>
        <x:v>0</x:v>
      </x:c>
      <x:c r="X1844" s="9" t="n">
        <x:f>R1844*T1844</x:f>
        <x:v>0</x:v>
      </x:c>
      <x:c r="Y1844" s="9" t="n">
        <x:f>S1844*T1844</x:f>
        <x:v>0</x:v>
      </x:c>
      <x:c r="Z1844" s="9" t="str">
        <x:f>IF(ISNUMBER(U1844),S1844*(U1844-T1844),"n.a.")</x:f>
        <x:v>n.a.</x:v>
      </x:c>
      <x:c r="AA1844" s="9" t="n">
        <x:f>IF(ISNUMBER(U1844),Y1844,0)</x:f>
        <x:v>0</x:v>
      </x:c>
      <x:c r="AB1844" s="7" t="n">
        <x:f>MAX(0,L1844-SUM(F1844:K1844))</x:f>
        <x:v>0</x:v>
      </x:c>
    </x:row>
    <x:row r="1845" ht="22" customHeight="1">
      <x:c r="A1845" s="18" t="n">
        <x:f>Summary!D$41</x:f>
        <x:v>46357</x:v>
      </x:c>
      <x:c r="B1845" s="2" t="str">
        <x:f>'Inventory detail'!A719</x:f>
        <x:v>COIL</x:v>
      </x:c>
      <x:c r="C1845" s="2" t="str">
        <x:f>'Inventory detail'!B719</x:f>
        <x:v>10</x:v>
      </x:c>
      <x:c r="D1845" s="2" t="str">
        <x:f>'Inventory detail'!C719</x:f>
        <x:v>11MAR12-4</x:v>
      </x:c>
      <x:c r="E1845" s="10" t="n">
        <x:f>A719</x:f>
        <x:v>46327</x:v>
      </x:c>
      <x:c r="F1845" s="7" t="n">
        <x:f>O719</x:f>
        <x:v>0</x:v>
      </x:c>
      <x:c r="G1845" s="7" t="n">
        <x:f>Q719</x:f>
        <x:v>0</x:v>
      </x:c>
      <x:c r="H1845" s="7" t="n">
        <x:f>R719</x:f>
        <x:v>100</x:v>
      </x:c>
      <x:c r="I1845" s="7" t="n">
        <x:f>0</x:f>
        <x:v>0</x:v>
      </x:c>
      <x:c r="J1845" s="7" t="n">
        <x:f>0</x:f>
        <x:v>0</x:v>
      </x:c>
      <x:c r="K1845" s="7" t="n">
        <x:f>0</x:f>
        <x:v>0</x:v>
      </x:c>
      <x:c r="L1845" s="7" t="n">
        <x:f>'Inventory detail'!F719*Summary!$K$5*(A1845-E1845)/Summary!$K$6</x:f>
        <x:v>0</x:v>
      </x:c>
      <x:c r="M1845" s="7" t="n">
        <x:f>MAX(0,H1845-L1845)</x:f>
        <x:v>100</x:v>
      </x:c>
      <x:c r="N1845" s="7" t="n">
        <x:f>MAX(0,L1845-H1845)</x:f>
        <x:v>0</x:v>
      </x:c>
      <x:c r="O1845" s="7" t="n">
        <x:f>MAX(0,F1845+I1845-N1845)</x:f>
        <x:v>0</x:v>
      </x:c>
      <x:c r="P1845" s="7" t="n">
        <x:f>MAX(0,N1845-F1845-I1845)</x:f>
        <x:v>0</x:v>
      </x:c>
      <x:c r="Q1845" s="7" t="n">
        <x:f>MAX(0,G1845+J1845-P1845)</x:f>
        <x:v>0</x:v>
      </x:c>
      <x:c r="R1845" s="7" t="n">
        <x:f>M1845+MAX(0,K1845-MAX(0,P1845-G1845-J1845))</x:f>
        <x:v>100</x:v>
      </x:c>
      <x:c r="S1845" s="7" t="n">
        <x:f>SUM(O1845,Q1845,R1845)</x:f>
        <x:v>100</x:v>
      </x:c>
      <x:c r="T1845" s="14" t="n">
        <x:f>'Inventory detail'!T719</x:f>
        <x:v>0.036699999999999997</x:v>
      </x:c>
      <x:c r="U1845" s="14" t="str">
        <x:f>'Inventory detail'!U719</x:f>
        <x:v>n.a.</x:v>
      </x:c>
      <x:c r="V1845" s="9" t="n">
        <x:f>O1845*T1845</x:f>
        <x:v>0</x:v>
      </x:c>
      <x:c r="W1845" s="9" t="n">
        <x:f>Q1845*T1845</x:f>
        <x:v>0</x:v>
      </x:c>
      <x:c r="X1845" s="9" t="n">
        <x:f>R1845*T1845</x:f>
        <x:v>3.6699999999999995</x:v>
      </x:c>
      <x:c r="Y1845" s="9" t="n">
        <x:f>S1845*T1845</x:f>
        <x:v>3.6699999999999995</x:v>
      </x:c>
      <x:c r="Z1845" s="9" t="str">
        <x:f>IF(ISNUMBER(U1845),S1845*(U1845-T1845),"n.a.")</x:f>
        <x:v>n.a.</x:v>
      </x:c>
      <x:c r="AA1845" s="9" t="n">
        <x:f>IF(ISNUMBER(U1845),Y1845,0)</x:f>
        <x:v>0</x:v>
      </x:c>
      <x:c r="AB1845" s="7" t="n">
        <x:f>MAX(0,L1845-SUM(F1845:K1845))</x:f>
        <x:v>0</x:v>
      </x:c>
    </x:row>
    <x:row r="1846" ht="22" customHeight="1">
      <x:c r="A1846" s="18" t="n">
        <x:f>Summary!D$41</x:f>
        <x:v>46357</x:v>
      </x:c>
      <x:c r="B1846" s="2" t="str">
        <x:f>'Inventory detail'!A720</x:f>
        <x:v>COIL</x:v>
      </x:c>
      <x:c r="C1846" s="2" t="str">
        <x:f>'Inventory detail'!B720</x:f>
        <x:v>10</x:v>
      </x:c>
      <x:c r="D1846" s="2" t="str">
        <x:f>'Inventory detail'!C720</x:f>
        <x:v>11WHT36-4</x:v>
      </x:c>
      <x:c r="E1846" s="10" t="n">
        <x:f>A720</x:f>
        <x:v>46327</x:v>
      </x:c>
      <x:c r="F1846" s="7" t="n">
        <x:f>O720</x:f>
        <x:v>0</x:v>
      </x:c>
      <x:c r="G1846" s="7" t="n">
        <x:f>Q720</x:f>
        <x:v>0</x:v>
      </x:c>
      <x:c r="H1846" s="7" t="n">
        <x:f>R720</x:f>
        <x:v>0</x:v>
      </x:c>
      <x:c r="I1846" s="7" t="n">
        <x:f>0</x:f>
        <x:v>0</x:v>
      </x:c>
      <x:c r="J1846" s="7" t="n">
        <x:f>0</x:f>
        <x:v>0</x:v>
      </x:c>
      <x:c r="K1846" s="7" t="n">
        <x:f>0</x:f>
        <x:v>0</x:v>
      </x:c>
      <x:c r="L1846" s="7" t="n">
        <x:f>'Inventory detail'!F720*Summary!$K$5*(A1846-E1846)/Summary!$K$6</x:f>
        <x:v>0</x:v>
      </x:c>
      <x:c r="M1846" s="7" t="n">
        <x:f>MAX(0,H1846-L1846)</x:f>
        <x:v>0</x:v>
      </x:c>
      <x:c r="N1846" s="7" t="n">
        <x:f>MAX(0,L1846-H1846)</x:f>
        <x:v>0</x:v>
      </x:c>
      <x:c r="O1846" s="7" t="n">
        <x:f>MAX(0,F1846+I1846-N1846)</x:f>
        <x:v>0</x:v>
      </x:c>
      <x:c r="P1846" s="7" t="n">
        <x:f>MAX(0,N1846-F1846-I1846)</x:f>
        <x:v>0</x:v>
      </x:c>
      <x:c r="Q1846" s="7" t="n">
        <x:f>MAX(0,G1846+J1846-P1846)</x:f>
        <x:v>0</x:v>
      </x:c>
      <x:c r="R1846" s="7" t="n">
        <x:f>M1846+MAX(0,K1846-MAX(0,P1846-G1846-J1846))</x:f>
        <x:v>0</x:v>
      </x:c>
      <x:c r="S1846" s="7" t="n">
        <x:f>SUM(O1846,Q1846,R1846)</x:f>
        <x:v>0</x:v>
      </x:c>
      <x:c r="T1846" s="14" t="n">
        <x:f>'Inventory detail'!T720</x:f>
        <x:v>0.1016</x:v>
      </x:c>
      <x:c r="U1846" s="14" t="str">
        <x:f>'Inventory detail'!U720</x:f>
        <x:v>n.a.</x:v>
      </x:c>
      <x:c r="V1846" s="9" t="n">
        <x:f>O1846*T1846</x:f>
        <x:v>0</x:v>
      </x:c>
      <x:c r="W1846" s="9" t="n">
        <x:f>Q1846*T1846</x:f>
        <x:v>0</x:v>
      </x:c>
      <x:c r="X1846" s="9" t="n">
        <x:f>R1846*T1846</x:f>
        <x:v>0</x:v>
      </x:c>
      <x:c r="Y1846" s="9" t="n">
        <x:f>S1846*T1846</x:f>
        <x:v>0</x:v>
      </x:c>
      <x:c r="Z1846" s="9" t="str">
        <x:f>IF(ISNUMBER(U1846),S1846*(U1846-T1846),"n.a.")</x:f>
        <x:v>n.a.</x:v>
      </x:c>
      <x:c r="AA1846" s="9" t="n">
        <x:f>IF(ISNUMBER(U1846),Y1846,0)</x:f>
        <x:v>0</x:v>
      </x:c>
      <x:c r="AB1846" s="7" t="n">
        <x:f>MAX(0,L1846-SUM(F1846:K1846))</x:f>
        <x:v>0</x:v>
      </x:c>
    </x:row>
    <x:row r="1847" ht="22" customHeight="1">
      <x:c r="A1847" s="18" t="n">
        <x:f>Summary!D$41</x:f>
        <x:v>46357</x:v>
      </x:c>
      <x:c r="B1847" s="2" t="str">
        <x:f>'Inventory detail'!A721</x:f>
        <x:v>COIL</x:v>
      </x:c>
      <x:c r="C1847" s="2" t="str">
        <x:f>'Inventory detail'!B721</x:f>
        <x:v>10</x:v>
      </x:c>
      <x:c r="D1847" s="2" t="str">
        <x:f>'Inventory detail'!C721</x:f>
        <x:v>12BLK12-5</x:v>
      </x:c>
      <x:c r="E1847" s="10" t="n">
        <x:f>A721</x:f>
        <x:v>46327</x:v>
      </x:c>
      <x:c r="F1847" s="7" t="n">
        <x:f>O721</x:f>
        <x:v>0</x:v>
      </x:c>
      <x:c r="G1847" s="7" t="n">
        <x:f>Q721</x:f>
        <x:v>0</x:v>
      </x:c>
      <x:c r="H1847" s="7" t="n">
        <x:f>R721</x:f>
        <x:v>0</x:v>
      </x:c>
      <x:c r="I1847" s="7" t="n">
        <x:f>0</x:f>
        <x:v>0</x:v>
      </x:c>
      <x:c r="J1847" s="7" t="n">
        <x:f>0</x:f>
        <x:v>0</x:v>
      </x:c>
      <x:c r="K1847" s="7" t="n">
        <x:f>0</x:f>
        <x:v>0</x:v>
      </x:c>
      <x:c r="L1847" s="7" t="n">
        <x:f>'Inventory detail'!F721*Summary!$K$5*(A1847-E1847)/Summary!$K$6</x:f>
        <x:v>0</x:v>
      </x:c>
      <x:c r="M1847" s="7" t="n">
        <x:f>MAX(0,H1847-L1847)</x:f>
        <x:v>0</x:v>
      </x:c>
      <x:c r="N1847" s="7" t="n">
        <x:f>MAX(0,L1847-H1847)</x:f>
        <x:v>0</x:v>
      </x:c>
      <x:c r="O1847" s="7" t="n">
        <x:f>MAX(0,F1847+I1847-N1847)</x:f>
        <x:v>0</x:v>
      </x:c>
      <x:c r="P1847" s="7" t="n">
        <x:f>MAX(0,N1847-F1847-I1847)</x:f>
        <x:v>0</x:v>
      </x:c>
      <x:c r="Q1847" s="7" t="n">
        <x:f>MAX(0,G1847+J1847-P1847)</x:f>
        <x:v>0</x:v>
      </x:c>
      <x:c r="R1847" s="7" t="n">
        <x:f>M1847+MAX(0,K1847-MAX(0,P1847-G1847-J1847))</x:f>
        <x:v>0</x:v>
      </x:c>
      <x:c r="S1847" s="7" t="n">
        <x:f>SUM(O1847,Q1847,R1847)</x:f>
        <x:v>0</x:v>
      </x:c>
      <x:c r="T1847" s="14" t="n">
        <x:f>'Inventory detail'!T721</x:f>
        <x:v>0.0492</x:v>
      </x:c>
      <x:c r="U1847" s="14" t="str">
        <x:f>'Inventory detail'!U721</x:f>
        <x:v>n.a.</x:v>
      </x:c>
      <x:c r="V1847" s="9" t="n">
        <x:f>O1847*T1847</x:f>
        <x:v>0</x:v>
      </x:c>
      <x:c r="W1847" s="9" t="n">
        <x:f>Q1847*T1847</x:f>
        <x:v>0</x:v>
      </x:c>
      <x:c r="X1847" s="9" t="n">
        <x:f>R1847*T1847</x:f>
        <x:v>0</x:v>
      </x:c>
      <x:c r="Y1847" s="9" t="n">
        <x:f>S1847*T1847</x:f>
        <x:v>0</x:v>
      </x:c>
      <x:c r="Z1847" s="9" t="str">
        <x:f>IF(ISNUMBER(U1847),S1847*(U1847-T1847),"n.a.")</x:f>
        <x:v>n.a.</x:v>
      </x:c>
      <x:c r="AA1847" s="9" t="n">
        <x:f>IF(ISNUMBER(U1847),Y1847,0)</x:f>
        <x:v>0</x:v>
      </x:c>
      <x:c r="AB1847" s="7" t="n">
        <x:f>MAX(0,L1847-SUM(F1847:K1847))</x:f>
        <x:v>0</x:v>
      </x:c>
    </x:row>
    <x:row r="1848" ht="22" customHeight="1">
      <x:c r="A1848" s="18" t="n">
        <x:f>Summary!D$41</x:f>
        <x:v>46357</x:v>
      </x:c>
      <x:c r="B1848" s="2" t="str">
        <x:f>'Inventory detail'!A722</x:f>
        <x:v>COIL</x:v>
      </x:c>
      <x:c r="C1848" s="2" t="str">
        <x:f>'Inventory detail'!B722</x:f>
        <x:v>10</x:v>
      </x:c>
      <x:c r="D1848" s="2" t="str">
        <x:f>'Inventory detail'!C722</x:f>
        <x:v>12BLK36-5</x:v>
      </x:c>
      <x:c r="E1848" s="10" t="n">
        <x:f>A722</x:f>
        <x:v>46327</x:v>
      </x:c>
      <x:c r="F1848" s="7" t="n">
        <x:f>O722</x:f>
        <x:v>0</x:v>
      </x:c>
      <x:c r="G1848" s="7" t="n">
        <x:f>Q722</x:f>
        <x:v>0</x:v>
      </x:c>
      <x:c r="H1848" s="7" t="n">
        <x:f>R722</x:f>
        <x:v>0</x:v>
      </x:c>
      <x:c r="I1848" s="7" t="n">
        <x:f>0</x:f>
        <x:v>0</x:v>
      </x:c>
      <x:c r="J1848" s="7" t="n">
        <x:f>0</x:f>
        <x:v>0</x:v>
      </x:c>
      <x:c r="K1848" s="7" t="n">
        <x:f>0</x:f>
        <x:v>0</x:v>
      </x:c>
      <x:c r="L1848" s="7" t="n">
        <x:f>'Inventory detail'!F722*Summary!$K$5*(A1848-E1848)/Summary!$K$6</x:f>
        <x:v>0</x:v>
      </x:c>
      <x:c r="M1848" s="7" t="n">
        <x:f>MAX(0,H1848-L1848)</x:f>
        <x:v>0</x:v>
      </x:c>
      <x:c r="N1848" s="7" t="n">
        <x:f>MAX(0,L1848-H1848)</x:f>
        <x:v>0</x:v>
      </x:c>
      <x:c r="O1848" s="7" t="n">
        <x:f>MAX(0,F1848+I1848-N1848)</x:f>
        <x:v>0</x:v>
      </x:c>
      <x:c r="P1848" s="7" t="n">
        <x:f>MAX(0,N1848-F1848-I1848)</x:f>
        <x:v>0</x:v>
      </x:c>
      <x:c r="Q1848" s="7" t="n">
        <x:f>MAX(0,G1848+J1848-P1848)</x:f>
        <x:v>0</x:v>
      </x:c>
      <x:c r="R1848" s="7" t="n">
        <x:f>M1848+MAX(0,K1848-MAX(0,P1848-G1848-J1848))</x:f>
        <x:v>0</x:v>
      </x:c>
      <x:c r="S1848" s="7" t="n">
        <x:f>SUM(O1848,Q1848,R1848)</x:f>
        <x:v>0</x:v>
      </x:c>
      <x:c r="T1848" s="14" t="n">
        <x:f>'Inventory detail'!T722</x:f>
        <x:v>0.14529999999999998</x:v>
      </x:c>
      <x:c r="U1848" s="14" t="str">
        <x:f>'Inventory detail'!U722</x:f>
        <x:v>n.a.</x:v>
      </x:c>
      <x:c r="V1848" s="9" t="n">
        <x:f>O1848*T1848</x:f>
        <x:v>0</x:v>
      </x:c>
      <x:c r="W1848" s="9" t="n">
        <x:f>Q1848*T1848</x:f>
        <x:v>0</x:v>
      </x:c>
      <x:c r="X1848" s="9" t="n">
        <x:f>R1848*T1848</x:f>
        <x:v>0</x:v>
      </x:c>
      <x:c r="Y1848" s="9" t="n">
        <x:f>S1848*T1848</x:f>
        <x:v>0</x:v>
      </x:c>
      <x:c r="Z1848" s="9" t="str">
        <x:f>IF(ISNUMBER(U1848),S1848*(U1848-T1848),"n.a.")</x:f>
        <x:v>n.a.</x:v>
      </x:c>
      <x:c r="AA1848" s="9" t="n">
        <x:f>IF(ISNUMBER(U1848),Y1848,0)</x:f>
        <x:v>0</x:v>
      </x:c>
      <x:c r="AB1848" s="7" t="n">
        <x:f>MAX(0,L1848-SUM(F1848:K1848))</x:f>
        <x:v>0</x:v>
      </x:c>
    </x:row>
    <x:row r="1849" ht="22" customHeight="1">
      <x:c r="A1849" s="18" t="n">
        <x:f>Summary!D$41</x:f>
        <x:v>46357</x:v>
      </x:c>
      <x:c r="B1849" s="2" t="str">
        <x:f>'Inventory detail'!A723</x:f>
        <x:v>COIL</x:v>
      </x:c>
      <x:c r="C1849" s="2" t="str">
        <x:f>'Inventory detail'!B723</x:f>
        <x:v>10</x:v>
      </x:c>
      <x:c r="D1849" s="2" t="str">
        <x:f>'Inventory detail'!C723</x:f>
        <x:v>12FG12-4</x:v>
      </x:c>
      <x:c r="E1849" s="10" t="n">
        <x:f>A723</x:f>
        <x:v>46327</x:v>
      </x:c>
      <x:c r="F1849" s="7" t="n">
        <x:f>O723</x:f>
        <x:v>0</x:v>
      </x:c>
      <x:c r="G1849" s="7" t="n">
        <x:f>Q723</x:f>
        <x:v>0</x:v>
      </x:c>
      <x:c r="H1849" s="7" t="n">
        <x:f>R723</x:f>
        <x:v>0</x:v>
      </x:c>
      <x:c r="I1849" s="7" t="n">
        <x:f>0</x:f>
        <x:v>0</x:v>
      </x:c>
      <x:c r="J1849" s="7" t="n">
        <x:f>0</x:f>
        <x:v>0</x:v>
      </x:c>
      <x:c r="K1849" s="7" t="n">
        <x:f>0</x:f>
        <x:v>0</x:v>
      </x:c>
      <x:c r="L1849" s="7" t="n">
        <x:f>'Inventory detail'!F723*Summary!$K$5*(A1849-E1849)/Summary!$K$6</x:f>
        <x:v>0</x:v>
      </x:c>
      <x:c r="M1849" s="7" t="n">
        <x:f>MAX(0,H1849-L1849)</x:f>
        <x:v>0</x:v>
      </x:c>
      <x:c r="N1849" s="7" t="n">
        <x:f>MAX(0,L1849-H1849)</x:f>
        <x:v>0</x:v>
      </x:c>
      <x:c r="O1849" s="7" t="n">
        <x:f>MAX(0,F1849+I1849-N1849)</x:f>
        <x:v>0</x:v>
      </x:c>
      <x:c r="P1849" s="7" t="n">
        <x:f>MAX(0,N1849-F1849-I1849)</x:f>
        <x:v>0</x:v>
      </x:c>
      <x:c r="Q1849" s="7" t="n">
        <x:f>MAX(0,G1849+J1849-P1849)</x:f>
        <x:v>0</x:v>
      </x:c>
      <x:c r="R1849" s="7" t="n">
        <x:f>M1849+MAX(0,K1849-MAX(0,P1849-G1849-J1849))</x:f>
        <x:v>0</x:v>
      </x:c>
      <x:c r="S1849" s="7" t="n">
        <x:f>SUM(O1849,Q1849,R1849)</x:f>
        <x:v>0</x:v>
      </x:c>
      <x:c r="T1849" s="14" t="n">
        <x:f>'Inventory detail'!T723</x:f>
        <x:v>0.0431</x:v>
      </x:c>
      <x:c r="U1849" s="14" t="str">
        <x:f>'Inventory detail'!U723</x:f>
        <x:v>n.a.</x:v>
      </x:c>
      <x:c r="V1849" s="9" t="n">
        <x:f>O1849*T1849</x:f>
        <x:v>0</x:v>
      </x:c>
      <x:c r="W1849" s="9" t="n">
        <x:f>Q1849*T1849</x:f>
        <x:v>0</x:v>
      </x:c>
      <x:c r="X1849" s="9" t="n">
        <x:f>R1849*T1849</x:f>
        <x:v>0</x:v>
      </x:c>
      <x:c r="Y1849" s="9" t="n">
        <x:f>S1849*T1849</x:f>
        <x:v>0</x:v>
      </x:c>
      <x:c r="Z1849" s="9" t="str">
        <x:f>IF(ISNUMBER(U1849),S1849*(U1849-T1849),"n.a.")</x:f>
        <x:v>n.a.</x:v>
      </x:c>
      <x:c r="AA1849" s="9" t="n">
        <x:f>IF(ISNUMBER(U1849),Y1849,0)</x:f>
        <x:v>0</x:v>
      </x:c>
      <x:c r="AB1849" s="7" t="n">
        <x:f>MAX(0,L1849-SUM(F1849:K1849))</x:f>
        <x:v>0</x:v>
      </x:c>
    </x:row>
    <x:row r="1850" ht="22" customHeight="1">
      <x:c r="A1850" s="18" t="n">
        <x:f>Summary!D$41</x:f>
        <x:v>46357</x:v>
      </x:c>
      <x:c r="B1850" s="2" t="str">
        <x:f>'Inventory detail'!A724</x:f>
        <x:v>COIL</x:v>
      </x:c>
      <x:c r="C1850" s="2" t="str">
        <x:f>'Inventory detail'!B724</x:f>
        <x:v>10</x:v>
      </x:c>
      <x:c r="D1850" s="2" t="str">
        <x:f>'Inventory detail'!C724</x:f>
        <x:v>12MAR12-4</x:v>
      </x:c>
      <x:c r="E1850" s="10" t="n">
        <x:f>A724</x:f>
        <x:v>46327</x:v>
      </x:c>
      <x:c r="F1850" s="7" t="n">
        <x:f>O724</x:f>
        <x:v>0</x:v>
      </x:c>
      <x:c r="G1850" s="7" t="n">
        <x:f>Q724</x:f>
        <x:v>0</x:v>
      </x:c>
      <x:c r="H1850" s="7" t="n">
        <x:f>R724</x:f>
        <x:v>0</x:v>
      </x:c>
      <x:c r="I1850" s="7" t="n">
        <x:f>0</x:f>
        <x:v>0</x:v>
      </x:c>
      <x:c r="J1850" s="7" t="n">
        <x:f>0</x:f>
        <x:v>0</x:v>
      </x:c>
      <x:c r="K1850" s="7" t="n">
        <x:f>0</x:f>
        <x:v>0</x:v>
      </x:c>
      <x:c r="L1850" s="7" t="n">
        <x:f>'Inventory detail'!F724*Summary!$K$5*(A1850-E1850)/Summary!$K$6</x:f>
        <x:v>0</x:v>
      </x:c>
      <x:c r="M1850" s="7" t="n">
        <x:f>MAX(0,H1850-L1850)</x:f>
        <x:v>0</x:v>
      </x:c>
      <x:c r="N1850" s="7" t="n">
        <x:f>MAX(0,L1850-H1850)</x:f>
        <x:v>0</x:v>
      </x:c>
      <x:c r="O1850" s="7" t="n">
        <x:f>MAX(0,F1850+I1850-N1850)</x:f>
        <x:v>0</x:v>
      </x:c>
      <x:c r="P1850" s="7" t="n">
        <x:f>MAX(0,N1850-F1850-I1850)</x:f>
        <x:v>0</x:v>
      </x:c>
      <x:c r="Q1850" s="7" t="n">
        <x:f>MAX(0,G1850+J1850-P1850)</x:f>
        <x:v>0</x:v>
      </x:c>
      <x:c r="R1850" s="7" t="n">
        <x:f>M1850+MAX(0,K1850-MAX(0,P1850-G1850-J1850))</x:f>
        <x:v>0</x:v>
      </x:c>
      <x:c r="S1850" s="7" t="n">
        <x:f>SUM(O1850,Q1850,R1850)</x:f>
        <x:v>0</x:v>
      </x:c>
      <x:c r="T1850" s="14" t="n">
        <x:f>'Inventory detail'!T724</x:f>
        <x:v>0.0431</x:v>
      </x:c>
      <x:c r="U1850" s="14" t="str">
        <x:f>'Inventory detail'!U724</x:f>
        <x:v>n.a.</x:v>
      </x:c>
      <x:c r="V1850" s="9" t="n">
        <x:f>O1850*T1850</x:f>
        <x:v>0</x:v>
      </x:c>
      <x:c r="W1850" s="9" t="n">
        <x:f>Q1850*T1850</x:f>
        <x:v>0</x:v>
      </x:c>
      <x:c r="X1850" s="9" t="n">
        <x:f>R1850*T1850</x:f>
        <x:v>0</x:v>
      </x:c>
      <x:c r="Y1850" s="9" t="n">
        <x:f>S1850*T1850</x:f>
        <x:v>0</x:v>
      </x:c>
      <x:c r="Z1850" s="9" t="str">
        <x:f>IF(ISNUMBER(U1850),S1850*(U1850-T1850),"n.a.")</x:f>
        <x:v>n.a.</x:v>
      </x:c>
      <x:c r="AA1850" s="9" t="n">
        <x:f>IF(ISNUMBER(U1850),Y1850,0)</x:f>
        <x:v>0</x:v>
      </x:c>
      <x:c r="AB1850" s="7" t="n">
        <x:f>MAX(0,L1850-SUM(F1850:K1850))</x:f>
        <x:v>0</x:v>
      </x:c>
    </x:row>
    <x:row r="1851" ht="22" customHeight="1">
      <x:c r="A1851" s="18" t="n">
        <x:f>Summary!D$41</x:f>
        <x:v>46357</x:v>
      </x:c>
      <x:c r="B1851" s="2" t="str">
        <x:f>'Inventory detail'!A725</x:f>
        <x:v>COIL</x:v>
      </x:c>
      <x:c r="C1851" s="2" t="str">
        <x:f>'Inventory detail'!B725</x:f>
        <x:v>10</x:v>
      </x:c>
      <x:c r="D1851" s="2" t="str">
        <x:f>'Inventory detail'!C725</x:f>
        <x:v>13BLK12-5</x:v>
      </x:c>
      <x:c r="E1851" s="10" t="n">
        <x:f>A725</x:f>
        <x:v>46327</x:v>
      </x:c>
      <x:c r="F1851" s="7" t="n">
        <x:f>O725</x:f>
        <x:v>0</x:v>
      </x:c>
      <x:c r="G1851" s="7" t="n">
        <x:f>Q725</x:f>
        <x:v>0</x:v>
      </x:c>
      <x:c r="H1851" s="7" t="n">
        <x:f>R725</x:f>
        <x:v>0</x:v>
      </x:c>
      <x:c r="I1851" s="7" t="n">
        <x:f>0</x:f>
        <x:v>0</x:v>
      </x:c>
      <x:c r="J1851" s="7" t="n">
        <x:f>0</x:f>
        <x:v>0</x:v>
      </x:c>
      <x:c r="K1851" s="7" t="n">
        <x:f>0</x:f>
        <x:v>0</x:v>
      </x:c>
      <x:c r="L1851" s="7" t="n">
        <x:f>'Inventory detail'!F725*Summary!$K$5*(A1851-E1851)/Summary!$K$6</x:f>
        <x:v>0</x:v>
      </x:c>
      <x:c r="M1851" s="7" t="n">
        <x:f>MAX(0,H1851-L1851)</x:f>
        <x:v>0</x:v>
      </x:c>
      <x:c r="N1851" s="7" t="n">
        <x:f>MAX(0,L1851-H1851)</x:f>
        <x:v>0</x:v>
      </x:c>
      <x:c r="O1851" s="7" t="n">
        <x:f>MAX(0,F1851+I1851-N1851)</x:f>
        <x:v>0</x:v>
      </x:c>
      <x:c r="P1851" s="7" t="n">
        <x:f>MAX(0,N1851-F1851-I1851)</x:f>
        <x:v>0</x:v>
      </x:c>
      <x:c r="Q1851" s="7" t="n">
        <x:f>MAX(0,G1851+J1851-P1851)</x:f>
        <x:v>0</x:v>
      </x:c>
      <x:c r="R1851" s="7" t="n">
        <x:f>M1851+MAX(0,K1851-MAX(0,P1851-G1851-J1851))</x:f>
        <x:v>0</x:v>
      </x:c>
      <x:c r="S1851" s="7" t="n">
        <x:f>SUM(O1851,Q1851,R1851)</x:f>
        <x:v>0</x:v>
      </x:c>
      <x:c r="T1851" s="14" t="n">
        <x:f>'Inventory detail'!T725</x:f>
        <x:v>0.0575</x:v>
      </x:c>
      <x:c r="U1851" s="14" t="str">
        <x:f>'Inventory detail'!U725</x:f>
        <x:v>n.a.</x:v>
      </x:c>
      <x:c r="V1851" s="9" t="n">
        <x:f>O1851*T1851</x:f>
        <x:v>0</x:v>
      </x:c>
      <x:c r="W1851" s="9" t="n">
        <x:f>Q1851*T1851</x:f>
        <x:v>0</x:v>
      </x:c>
      <x:c r="X1851" s="9" t="n">
        <x:f>R1851*T1851</x:f>
        <x:v>0</x:v>
      </x:c>
      <x:c r="Y1851" s="9" t="n">
        <x:f>S1851*T1851</x:f>
        <x:v>0</x:v>
      </x:c>
      <x:c r="Z1851" s="9" t="str">
        <x:f>IF(ISNUMBER(U1851),S1851*(U1851-T1851),"n.a.")</x:f>
        <x:v>n.a.</x:v>
      </x:c>
      <x:c r="AA1851" s="9" t="n">
        <x:f>IF(ISNUMBER(U1851),Y1851,0)</x:f>
        <x:v>0</x:v>
      </x:c>
      <x:c r="AB1851" s="7" t="n">
        <x:f>MAX(0,L1851-SUM(F1851:K1851))</x:f>
        <x:v>0</x:v>
      </x:c>
    </x:row>
    <x:row r="1852" ht="22" customHeight="1">
      <x:c r="A1852" s="18" t="n">
        <x:f>Summary!D$41</x:f>
        <x:v>46357</x:v>
      </x:c>
      <x:c r="B1852" s="2" t="str">
        <x:f>'Inventory detail'!A726</x:f>
        <x:v>COIL</x:v>
      </x:c>
      <x:c r="C1852" s="2" t="str">
        <x:f>'Inventory detail'!B726</x:f>
        <x:v>10</x:v>
      </x:c>
      <x:c r="D1852" s="2" t="str">
        <x:f>'Inventory detail'!C726</x:f>
        <x:v>13BLK36-5</x:v>
      </x:c>
      <x:c r="E1852" s="10" t="n">
        <x:f>A726</x:f>
        <x:v>46327</x:v>
      </x:c>
      <x:c r="F1852" s="7" t="n">
        <x:f>O726</x:f>
        <x:v>0</x:v>
      </x:c>
      <x:c r="G1852" s="7" t="n">
        <x:f>Q726</x:f>
        <x:v>0</x:v>
      </x:c>
      <x:c r="H1852" s="7" t="n">
        <x:f>R726</x:f>
        <x:v>0</x:v>
      </x:c>
      <x:c r="I1852" s="7" t="n">
        <x:f>0</x:f>
        <x:v>0</x:v>
      </x:c>
      <x:c r="J1852" s="7" t="n">
        <x:f>0</x:f>
        <x:v>0</x:v>
      </x:c>
      <x:c r="K1852" s="7" t="n">
        <x:f>0</x:f>
        <x:v>0</x:v>
      </x:c>
      <x:c r="L1852" s="7" t="n">
        <x:f>'Inventory detail'!F726*Summary!$K$5*(A1852-E1852)/Summary!$K$6</x:f>
        <x:v>0</x:v>
      </x:c>
      <x:c r="M1852" s="7" t="n">
        <x:f>MAX(0,H1852-L1852)</x:f>
        <x:v>0</x:v>
      </x:c>
      <x:c r="N1852" s="7" t="n">
        <x:f>MAX(0,L1852-H1852)</x:f>
        <x:v>0</x:v>
      </x:c>
      <x:c r="O1852" s="7" t="n">
        <x:f>MAX(0,F1852+I1852-N1852)</x:f>
        <x:v>0</x:v>
      </x:c>
      <x:c r="P1852" s="7" t="n">
        <x:f>MAX(0,N1852-F1852-I1852)</x:f>
        <x:v>0</x:v>
      </x:c>
      <x:c r="Q1852" s="7" t="n">
        <x:f>MAX(0,G1852+J1852-P1852)</x:f>
        <x:v>0</x:v>
      </x:c>
      <x:c r="R1852" s="7" t="n">
        <x:f>M1852+MAX(0,K1852-MAX(0,P1852-G1852-J1852))</x:f>
        <x:v>0</x:v>
      </x:c>
      <x:c r="S1852" s="7" t="n">
        <x:f>SUM(O1852,Q1852,R1852)</x:f>
        <x:v>0</x:v>
      </x:c>
      <x:c r="T1852" s="14" t="n">
        <x:f>'Inventory detail'!T726</x:f>
        <x:v>0.16760000000000003</x:v>
      </x:c>
      <x:c r="U1852" s="14" t="str">
        <x:f>'Inventory detail'!U726</x:f>
        <x:v>n.a.</x:v>
      </x:c>
      <x:c r="V1852" s="9" t="n">
        <x:f>O1852*T1852</x:f>
        <x:v>0</x:v>
      </x:c>
      <x:c r="W1852" s="9" t="n">
        <x:f>Q1852*T1852</x:f>
        <x:v>0</x:v>
      </x:c>
      <x:c r="X1852" s="9" t="n">
        <x:f>R1852*T1852</x:f>
        <x:v>0</x:v>
      </x:c>
      <x:c r="Y1852" s="9" t="n">
        <x:f>S1852*T1852</x:f>
        <x:v>0</x:v>
      </x:c>
      <x:c r="Z1852" s="9" t="str">
        <x:f>IF(ISNUMBER(U1852),S1852*(U1852-T1852),"n.a.")</x:f>
        <x:v>n.a.</x:v>
      </x:c>
      <x:c r="AA1852" s="9" t="n">
        <x:f>IF(ISNUMBER(U1852),Y1852,0)</x:f>
        <x:v>0</x:v>
      </x:c>
      <x:c r="AB1852" s="7" t="n">
        <x:f>MAX(0,L1852-SUM(F1852:K1852))</x:f>
        <x:v>0</x:v>
      </x:c>
    </x:row>
    <x:row r="1853" ht="22" customHeight="1">
      <x:c r="A1853" s="18" t="n">
        <x:f>Summary!D$41</x:f>
        <x:v>46357</x:v>
      </x:c>
      <x:c r="B1853" s="2" t="str">
        <x:f>'Inventory detail'!A727</x:f>
        <x:v>COIL</x:v>
      </x:c>
      <x:c r="C1853" s="2" t="str">
        <x:f>'Inventory detail'!B727</x:f>
        <x:v>10</x:v>
      </x:c>
      <x:c r="D1853" s="2" t="str">
        <x:f>'Inventory detail'!C727</x:f>
        <x:v>13FG12-4</x:v>
      </x:c>
      <x:c r="E1853" s="10" t="n">
        <x:f>A727</x:f>
        <x:v>46327</x:v>
      </x:c>
      <x:c r="F1853" s="7" t="n">
        <x:f>O727</x:f>
        <x:v>0</x:v>
      </x:c>
      <x:c r="G1853" s="7" t="n">
        <x:f>Q727</x:f>
        <x:v>0</x:v>
      </x:c>
      <x:c r="H1853" s="7" t="n">
        <x:f>R727</x:f>
        <x:v>0</x:v>
      </x:c>
      <x:c r="I1853" s="7" t="n">
        <x:f>0</x:f>
        <x:v>0</x:v>
      </x:c>
      <x:c r="J1853" s="7" t="n">
        <x:f>0</x:f>
        <x:v>0</x:v>
      </x:c>
      <x:c r="K1853" s="7" t="n">
        <x:f>0</x:f>
        <x:v>0</x:v>
      </x:c>
      <x:c r="L1853" s="7" t="n">
        <x:f>'Inventory detail'!F727*Summary!$K$5*(A1853-E1853)/Summary!$K$6</x:f>
        <x:v>0</x:v>
      </x:c>
      <x:c r="M1853" s="7" t="n">
        <x:f>MAX(0,H1853-L1853)</x:f>
        <x:v>0</x:v>
      </x:c>
      <x:c r="N1853" s="7" t="n">
        <x:f>MAX(0,L1853-H1853)</x:f>
        <x:v>0</x:v>
      </x:c>
      <x:c r="O1853" s="7" t="n">
        <x:f>MAX(0,F1853+I1853-N1853)</x:f>
        <x:v>0</x:v>
      </x:c>
      <x:c r="P1853" s="7" t="n">
        <x:f>MAX(0,N1853-F1853-I1853)</x:f>
        <x:v>0</x:v>
      </x:c>
      <x:c r="Q1853" s="7" t="n">
        <x:f>MAX(0,G1853+J1853-P1853)</x:f>
        <x:v>0</x:v>
      </x:c>
      <x:c r="R1853" s="7" t="n">
        <x:f>M1853+MAX(0,K1853-MAX(0,P1853-G1853-J1853))</x:f>
        <x:v>0</x:v>
      </x:c>
      <x:c r="S1853" s="7" t="n">
        <x:f>SUM(O1853,Q1853,R1853)</x:f>
        <x:v>0</x:v>
      </x:c>
      <x:c r="T1853" s="14" t="n">
        <x:f>'Inventory detail'!T727</x:f>
        <x:v>0.0518</x:v>
      </x:c>
      <x:c r="U1853" s="14" t="str">
        <x:f>'Inventory detail'!U727</x:f>
        <x:v>n.a.</x:v>
      </x:c>
      <x:c r="V1853" s="9" t="n">
        <x:f>O1853*T1853</x:f>
        <x:v>0</x:v>
      </x:c>
      <x:c r="W1853" s="9" t="n">
        <x:f>Q1853*T1853</x:f>
        <x:v>0</x:v>
      </x:c>
      <x:c r="X1853" s="9" t="n">
        <x:f>R1853*T1853</x:f>
        <x:v>0</x:v>
      </x:c>
      <x:c r="Y1853" s="9" t="n">
        <x:f>S1853*T1853</x:f>
        <x:v>0</x:v>
      </x:c>
      <x:c r="Z1853" s="9" t="str">
        <x:f>IF(ISNUMBER(U1853),S1853*(U1853-T1853),"n.a.")</x:f>
        <x:v>n.a.</x:v>
      </x:c>
      <x:c r="AA1853" s="9" t="n">
        <x:f>IF(ISNUMBER(U1853),Y1853,0)</x:f>
        <x:v>0</x:v>
      </x:c>
      <x:c r="AB1853" s="7" t="n">
        <x:f>MAX(0,L1853-SUM(F1853:K1853))</x:f>
        <x:v>0</x:v>
      </x:c>
    </x:row>
    <x:row r="1854" ht="22" customHeight="1">
      <x:c r="A1854" s="18" t="n">
        <x:f>Summary!D$41</x:f>
        <x:v>46357</x:v>
      </x:c>
      <x:c r="B1854" s="2" t="str">
        <x:f>'Inventory detail'!A728</x:f>
        <x:v>COIL</x:v>
      </x:c>
      <x:c r="C1854" s="2" t="str">
        <x:f>'Inventory detail'!B728</x:f>
        <x:v>10</x:v>
      </x:c>
      <x:c r="D1854" s="2" t="str">
        <x:f>'Inventory detail'!C728</x:f>
        <x:v>13MAR12-4</x:v>
      </x:c>
      <x:c r="E1854" s="10" t="n">
        <x:f>A728</x:f>
        <x:v>46327</x:v>
      </x:c>
      <x:c r="F1854" s="7" t="n">
        <x:f>O728</x:f>
        <x:v>0</x:v>
      </x:c>
      <x:c r="G1854" s="7" t="n">
        <x:f>Q728</x:f>
        <x:v>0</x:v>
      </x:c>
      <x:c r="H1854" s="7" t="n">
        <x:f>R728</x:f>
        <x:v>100</x:v>
      </x:c>
      <x:c r="I1854" s="7" t="n">
        <x:f>0</x:f>
        <x:v>0</x:v>
      </x:c>
      <x:c r="J1854" s="7" t="n">
        <x:f>0</x:f>
        <x:v>0</x:v>
      </x:c>
      <x:c r="K1854" s="7" t="n">
        <x:f>0</x:f>
        <x:v>0</x:v>
      </x:c>
      <x:c r="L1854" s="7" t="n">
        <x:f>'Inventory detail'!F728*Summary!$K$5*(A1854-E1854)/Summary!$K$6</x:f>
        <x:v>0</x:v>
      </x:c>
      <x:c r="M1854" s="7" t="n">
        <x:f>MAX(0,H1854-L1854)</x:f>
        <x:v>100</x:v>
      </x:c>
      <x:c r="N1854" s="7" t="n">
        <x:f>MAX(0,L1854-H1854)</x:f>
        <x:v>0</x:v>
      </x:c>
      <x:c r="O1854" s="7" t="n">
        <x:f>MAX(0,F1854+I1854-N1854)</x:f>
        <x:v>0</x:v>
      </x:c>
      <x:c r="P1854" s="7" t="n">
        <x:f>MAX(0,N1854-F1854-I1854)</x:f>
        <x:v>0</x:v>
      </x:c>
      <x:c r="Q1854" s="7" t="n">
        <x:f>MAX(0,G1854+J1854-P1854)</x:f>
        <x:v>0</x:v>
      </x:c>
      <x:c r="R1854" s="7" t="n">
        <x:f>M1854+MAX(0,K1854-MAX(0,P1854-G1854-J1854))</x:f>
        <x:v>100</x:v>
      </x:c>
      <x:c r="S1854" s="7" t="n">
        <x:f>SUM(O1854,Q1854,R1854)</x:f>
        <x:v>100</x:v>
      </x:c>
      <x:c r="T1854" s="14" t="n">
        <x:f>'Inventory detail'!T728</x:f>
        <x:v>0.0518</x:v>
      </x:c>
      <x:c r="U1854" s="14" t="str">
        <x:f>'Inventory detail'!U728</x:f>
        <x:v>n.a.</x:v>
      </x:c>
      <x:c r="V1854" s="9" t="n">
        <x:f>O1854*T1854</x:f>
        <x:v>0</x:v>
      </x:c>
      <x:c r="W1854" s="9" t="n">
        <x:f>Q1854*T1854</x:f>
        <x:v>0</x:v>
      </x:c>
      <x:c r="X1854" s="9" t="n">
        <x:f>R1854*T1854</x:f>
        <x:v>5.18</x:v>
      </x:c>
      <x:c r="Y1854" s="9" t="n">
        <x:f>S1854*T1854</x:f>
        <x:v>5.18</x:v>
      </x:c>
      <x:c r="Z1854" s="9" t="str">
        <x:f>IF(ISNUMBER(U1854),S1854*(U1854-T1854),"n.a.")</x:f>
        <x:v>n.a.</x:v>
      </x:c>
      <x:c r="AA1854" s="9" t="n">
        <x:f>IF(ISNUMBER(U1854),Y1854,0)</x:f>
        <x:v>0</x:v>
      </x:c>
      <x:c r="AB1854" s="7" t="n">
        <x:f>MAX(0,L1854-SUM(F1854:K1854))</x:f>
        <x:v>0</x:v>
      </x:c>
    </x:row>
    <x:row r="1855" ht="22" customHeight="1">
      <x:c r="A1855" s="18" t="n">
        <x:f>Summary!D$41</x:f>
        <x:v>46357</x:v>
      </x:c>
      <x:c r="B1855" s="2" t="str">
        <x:f>'Inventory detail'!A729</x:f>
        <x:v>COIL</x:v>
      </x:c>
      <x:c r="C1855" s="2" t="str">
        <x:f>'Inventory detail'!B729</x:f>
        <x:v>10</x:v>
      </x:c>
      <x:c r="D1855" s="2" t="str">
        <x:f>'Inventory detail'!C729</x:f>
        <x:v>13WHT12-5</x:v>
      </x:c>
      <x:c r="E1855" s="10" t="n">
        <x:f>A729</x:f>
        <x:v>46327</x:v>
      </x:c>
      <x:c r="F1855" s="7" t="n">
        <x:f>O729</x:f>
        <x:v>0</x:v>
      </x:c>
      <x:c r="G1855" s="7" t="n">
        <x:f>Q729</x:f>
        <x:v>0</x:v>
      </x:c>
      <x:c r="H1855" s="7" t="n">
        <x:f>R729</x:f>
        <x:v>0</x:v>
      </x:c>
      <x:c r="I1855" s="7" t="n">
        <x:f>0</x:f>
        <x:v>0</x:v>
      </x:c>
      <x:c r="J1855" s="7" t="n">
        <x:f>0</x:f>
        <x:v>0</x:v>
      </x:c>
      <x:c r="K1855" s="7" t="n">
        <x:f>0</x:f>
        <x:v>0</x:v>
      </x:c>
      <x:c r="L1855" s="7" t="n">
        <x:f>'Inventory detail'!F729*Summary!$K$5*(A1855-E1855)/Summary!$K$6</x:f>
        <x:v>0</x:v>
      </x:c>
      <x:c r="M1855" s="7" t="n">
        <x:f>MAX(0,H1855-L1855)</x:f>
        <x:v>0</x:v>
      </x:c>
      <x:c r="N1855" s="7" t="n">
        <x:f>MAX(0,L1855-H1855)</x:f>
        <x:v>0</x:v>
      </x:c>
      <x:c r="O1855" s="7" t="n">
        <x:f>MAX(0,F1855+I1855-N1855)</x:f>
        <x:v>0</x:v>
      </x:c>
      <x:c r="P1855" s="7" t="n">
        <x:f>MAX(0,N1855-F1855-I1855)</x:f>
        <x:v>0</x:v>
      </x:c>
      <x:c r="Q1855" s="7" t="n">
        <x:f>MAX(0,G1855+J1855-P1855)</x:f>
        <x:v>0</x:v>
      </x:c>
      <x:c r="R1855" s="7" t="n">
        <x:f>M1855+MAX(0,K1855-MAX(0,P1855-G1855-J1855))</x:f>
        <x:v>0</x:v>
      </x:c>
      <x:c r="S1855" s="7" t="n">
        <x:f>SUM(O1855,Q1855,R1855)</x:f>
        <x:v>0</x:v>
      </x:c>
      <x:c r="T1855" s="14" t="n">
        <x:f>'Inventory detail'!T729</x:f>
        <x:v>0.0575</x:v>
      </x:c>
      <x:c r="U1855" s="14" t="str">
        <x:f>'Inventory detail'!U729</x:f>
        <x:v>n.a.</x:v>
      </x:c>
      <x:c r="V1855" s="9" t="n">
        <x:f>O1855*T1855</x:f>
        <x:v>0</x:v>
      </x:c>
      <x:c r="W1855" s="9" t="n">
        <x:f>Q1855*T1855</x:f>
        <x:v>0</x:v>
      </x:c>
      <x:c r="X1855" s="9" t="n">
        <x:f>R1855*T1855</x:f>
        <x:v>0</x:v>
      </x:c>
      <x:c r="Y1855" s="9" t="n">
        <x:f>S1855*T1855</x:f>
        <x:v>0</x:v>
      </x:c>
      <x:c r="Z1855" s="9" t="str">
        <x:f>IF(ISNUMBER(U1855),S1855*(U1855-T1855),"n.a.")</x:f>
        <x:v>n.a.</x:v>
      </x:c>
      <x:c r="AA1855" s="9" t="n">
        <x:f>IF(ISNUMBER(U1855),Y1855,0)</x:f>
        <x:v>0</x:v>
      </x:c>
      <x:c r="AB1855" s="7" t="n">
        <x:f>MAX(0,L1855-SUM(F1855:K1855))</x:f>
        <x:v>0</x:v>
      </x:c>
    </x:row>
    <x:row r="1856" ht="22" customHeight="1">
      <x:c r="A1856" s="18" t="n">
        <x:f>Summary!D$41</x:f>
        <x:v>46357</x:v>
      </x:c>
      <x:c r="B1856" s="2" t="str">
        <x:f>'Inventory detail'!A730</x:f>
        <x:v>COIL</x:v>
      </x:c>
      <x:c r="C1856" s="2" t="str">
        <x:f>'Inventory detail'!B730</x:f>
        <x:v>10</x:v>
      </x:c>
      <x:c r="D1856" s="2" t="str">
        <x:f>'Inventory detail'!C730</x:f>
        <x:v>13WHT36-4</x:v>
      </x:c>
      <x:c r="E1856" s="10" t="n">
        <x:f>A730</x:f>
        <x:v>46327</x:v>
      </x:c>
      <x:c r="F1856" s="7" t="n">
        <x:f>O730</x:f>
        <x:v>0</x:v>
      </x:c>
      <x:c r="G1856" s="7" t="n">
        <x:f>Q730</x:f>
        <x:v>0</x:v>
      </x:c>
      <x:c r="H1856" s="7" t="n">
        <x:f>R730</x:f>
        <x:v>0</x:v>
      </x:c>
      <x:c r="I1856" s="7" t="n">
        <x:f>0</x:f>
        <x:v>0</x:v>
      </x:c>
      <x:c r="J1856" s="7" t="n">
        <x:f>0</x:f>
        <x:v>0</x:v>
      </x:c>
      <x:c r="K1856" s="7" t="n">
        <x:f>0</x:f>
        <x:v>0</x:v>
      </x:c>
      <x:c r="L1856" s="7" t="n">
        <x:f>'Inventory detail'!F730*Summary!$K$5*(A1856-E1856)/Summary!$K$6</x:f>
        <x:v>0</x:v>
      </x:c>
      <x:c r="M1856" s="7" t="n">
        <x:f>MAX(0,H1856-L1856)</x:f>
        <x:v>0</x:v>
      </x:c>
      <x:c r="N1856" s="7" t="n">
        <x:f>MAX(0,L1856-H1856)</x:f>
        <x:v>0</x:v>
      </x:c>
      <x:c r="O1856" s="7" t="n">
        <x:f>MAX(0,F1856+I1856-N1856)</x:f>
        <x:v>0</x:v>
      </x:c>
      <x:c r="P1856" s="7" t="n">
        <x:f>MAX(0,N1856-F1856-I1856)</x:f>
        <x:v>0</x:v>
      </x:c>
      <x:c r="Q1856" s="7" t="n">
        <x:f>MAX(0,G1856+J1856-P1856)</x:f>
        <x:v>0</x:v>
      </x:c>
      <x:c r="R1856" s="7" t="n">
        <x:f>M1856+MAX(0,K1856-MAX(0,P1856-G1856-J1856))</x:f>
        <x:v>0</x:v>
      </x:c>
      <x:c r="S1856" s="7" t="n">
        <x:f>SUM(O1856,Q1856,R1856)</x:f>
        <x:v>0</x:v>
      </x:c>
      <x:c r="T1856" s="14" t="n">
        <x:f>'Inventory detail'!T730</x:f>
        <x:v>0.1355</x:v>
      </x:c>
      <x:c r="U1856" s="14" t="str">
        <x:f>'Inventory detail'!U730</x:f>
        <x:v>n.a.</x:v>
      </x:c>
      <x:c r="V1856" s="9" t="n">
        <x:f>O1856*T1856</x:f>
        <x:v>0</x:v>
      </x:c>
      <x:c r="W1856" s="9" t="n">
        <x:f>Q1856*T1856</x:f>
        <x:v>0</x:v>
      </x:c>
      <x:c r="X1856" s="9" t="n">
        <x:f>R1856*T1856</x:f>
        <x:v>0</x:v>
      </x:c>
      <x:c r="Y1856" s="9" t="n">
        <x:f>S1856*T1856</x:f>
        <x:v>0</x:v>
      </x:c>
      <x:c r="Z1856" s="9" t="str">
        <x:f>IF(ISNUMBER(U1856),S1856*(U1856-T1856),"n.a.")</x:f>
        <x:v>n.a.</x:v>
      </x:c>
      <x:c r="AA1856" s="9" t="n">
        <x:f>IF(ISNUMBER(U1856),Y1856,0)</x:f>
        <x:v>0</x:v>
      </x:c>
      <x:c r="AB1856" s="7" t="n">
        <x:f>MAX(0,L1856-SUM(F1856:K1856))</x:f>
        <x:v>0</x:v>
      </x:c>
    </x:row>
    <x:row r="1857" ht="22" customHeight="1">
      <x:c r="A1857" s="18" t="n">
        <x:f>Summary!D$41</x:f>
        <x:v>46357</x:v>
      </x:c>
      <x:c r="B1857" s="2" t="str">
        <x:f>'Inventory detail'!A731</x:f>
        <x:v>COIL</x:v>
      </x:c>
      <x:c r="C1857" s="2" t="str">
        <x:f>'Inventory detail'!B731</x:f>
        <x:v>10</x:v>
      </x:c>
      <x:c r="D1857" s="2" t="str">
        <x:f>'Inventory detail'!C731</x:f>
        <x:v>14BLK12-5</x:v>
      </x:c>
      <x:c r="E1857" s="10" t="n">
        <x:f>A731</x:f>
        <x:v>46327</x:v>
      </x:c>
      <x:c r="F1857" s="7" t="n">
        <x:f>O731</x:f>
        <x:v>0</x:v>
      </x:c>
      <x:c r="G1857" s="7" t="n">
        <x:f>Q731</x:f>
        <x:v>0</x:v>
      </x:c>
      <x:c r="H1857" s="7" t="n">
        <x:f>R731</x:f>
        <x:v>0</x:v>
      </x:c>
      <x:c r="I1857" s="7" t="n">
        <x:f>0</x:f>
        <x:v>0</x:v>
      </x:c>
      <x:c r="J1857" s="7" t="n">
        <x:f>0</x:f>
        <x:v>0</x:v>
      </x:c>
      <x:c r="K1857" s="7" t="n">
        <x:f>0</x:f>
        <x:v>0</x:v>
      </x:c>
      <x:c r="L1857" s="7" t="n">
        <x:f>'Inventory detail'!F731*Summary!$K$5*(A1857-E1857)/Summary!$K$6</x:f>
        <x:v>0</x:v>
      </x:c>
      <x:c r="M1857" s="7" t="n">
        <x:f>MAX(0,H1857-L1857)</x:f>
        <x:v>0</x:v>
      </x:c>
      <x:c r="N1857" s="7" t="n">
        <x:f>MAX(0,L1857-H1857)</x:f>
        <x:v>0</x:v>
      </x:c>
      <x:c r="O1857" s="7" t="n">
        <x:f>MAX(0,F1857+I1857-N1857)</x:f>
        <x:v>0</x:v>
      </x:c>
      <x:c r="P1857" s="7" t="n">
        <x:f>MAX(0,N1857-F1857-I1857)</x:f>
        <x:v>0</x:v>
      </x:c>
      <x:c r="Q1857" s="7" t="n">
        <x:f>MAX(0,G1857+J1857-P1857)</x:f>
        <x:v>0</x:v>
      </x:c>
      <x:c r="R1857" s="7" t="n">
        <x:f>M1857+MAX(0,K1857-MAX(0,P1857-G1857-J1857))</x:f>
        <x:v>0</x:v>
      </x:c>
      <x:c r="S1857" s="7" t="n">
        <x:f>SUM(O1857,Q1857,R1857)</x:f>
        <x:v>0</x:v>
      </x:c>
      <x:c r="T1857" s="14" t="n">
        <x:f>'Inventory detail'!T731</x:f>
        <x:v>0.0605</x:v>
      </x:c>
      <x:c r="U1857" s="14" t="str">
        <x:f>'Inventory detail'!U731</x:f>
        <x:v>n.a.</x:v>
      </x:c>
      <x:c r="V1857" s="9" t="n">
        <x:f>O1857*T1857</x:f>
        <x:v>0</x:v>
      </x:c>
      <x:c r="W1857" s="9" t="n">
        <x:f>Q1857*T1857</x:f>
        <x:v>0</x:v>
      </x:c>
      <x:c r="X1857" s="9" t="n">
        <x:f>R1857*T1857</x:f>
        <x:v>0</x:v>
      </x:c>
      <x:c r="Y1857" s="9" t="n">
        <x:f>S1857*T1857</x:f>
        <x:v>0</x:v>
      </x:c>
      <x:c r="Z1857" s="9" t="str">
        <x:f>IF(ISNUMBER(U1857),S1857*(U1857-T1857),"n.a.")</x:f>
        <x:v>n.a.</x:v>
      </x:c>
      <x:c r="AA1857" s="9" t="n">
        <x:f>IF(ISNUMBER(U1857),Y1857,0)</x:f>
        <x:v>0</x:v>
      </x:c>
      <x:c r="AB1857" s="7" t="n">
        <x:f>MAX(0,L1857-SUM(F1857:K1857))</x:f>
        <x:v>0</x:v>
      </x:c>
    </x:row>
    <x:row r="1858" ht="22" customHeight="1">
      <x:c r="A1858" s="18" t="n">
        <x:f>Summary!D$41</x:f>
        <x:v>46357</x:v>
      </x:c>
      <x:c r="B1858" s="2" t="str">
        <x:f>'Inventory detail'!A732</x:f>
        <x:v>COIL</x:v>
      </x:c>
      <x:c r="C1858" s="2" t="str">
        <x:f>'Inventory detail'!B732</x:f>
        <x:v>10</x:v>
      </x:c>
      <x:c r="D1858" s="2" t="str">
        <x:f>'Inventory detail'!C732</x:f>
        <x:v>14BLK36-5</x:v>
      </x:c>
      <x:c r="E1858" s="10" t="n">
        <x:f>A732</x:f>
        <x:v>46327</x:v>
      </x:c>
      <x:c r="F1858" s="7" t="n">
        <x:f>O732</x:f>
        <x:v>0</x:v>
      </x:c>
      <x:c r="G1858" s="7" t="n">
        <x:f>Q732</x:f>
        <x:v>0</x:v>
      </x:c>
      <x:c r="H1858" s="7" t="n">
        <x:f>R732</x:f>
        <x:v>0</x:v>
      </x:c>
      <x:c r="I1858" s="7" t="n">
        <x:f>0</x:f>
        <x:v>0</x:v>
      </x:c>
      <x:c r="J1858" s="7" t="n">
        <x:f>0</x:f>
        <x:v>0</x:v>
      </x:c>
      <x:c r="K1858" s="7" t="n">
        <x:f>0</x:f>
        <x:v>0</x:v>
      </x:c>
      <x:c r="L1858" s="7" t="n">
        <x:f>'Inventory detail'!F732*Summary!$K$5*(A1858-E1858)/Summary!$K$6</x:f>
        <x:v>0</x:v>
      </x:c>
      <x:c r="M1858" s="7" t="n">
        <x:f>MAX(0,H1858-L1858)</x:f>
        <x:v>0</x:v>
      </x:c>
      <x:c r="N1858" s="7" t="n">
        <x:f>MAX(0,L1858-H1858)</x:f>
        <x:v>0</x:v>
      </x:c>
      <x:c r="O1858" s="7" t="n">
        <x:f>MAX(0,F1858+I1858-N1858)</x:f>
        <x:v>0</x:v>
      </x:c>
      <x:c r="P1858" s="7" t="n">
        <x:f>MAX(0,N1858-F1858-I1858)</x:f>
        <x:v>0</x:v>
      </x:c>
      <x:c r="Q1858" s="7" t="n">
        <x:f>MAX(0,G1858+J1858-P1858)</x:f>
        <x:v>0</x:v>
      </x:c>
      <x:c r="R1858" s="7" t="n">
        <x:f>M1858+MAX(0,K1858-MAX(0,P1858-G1858-J1858))</x:f>
        <x:v>0</x:v>
      </x:c>
      <x:c r="S1858" s="7" t="n">
        <x:f>SUM(O1858,Q1858,R1858)</x:f>
        <x:v>0</x:v>
      </x:c>
      <x:c r="T1858" s="14" t="n">
        <x:f>'Inventory detail'!T732</x:f>
        <x:v>0.1765</x:v>
      </x:c>
      <x:c r="U1858" s="14" t="str">
        <x:f>'Inventory detail'!U732</x:f>
        <x:v>n.a.</x:v>
      </x:c>
      <x:c r="V1858" s="9" t="n">
        <x:f>O1858*T1858</x:f>
        <x:v>0</x:v>
      </x:c>
      <x:c r="W1858" s="9" t="n">
        <x:f>Q1858*T1858</x:f>
        <x:v>0</x:v>
      </x:c>
      <x:c r="X1858" s="9" t="n">
        <x:f>R1858*T1858</x:f>
        <x:v>0</x:v>
      </x:c>
      <x:c r="Y1858" s="9" t="n">
        <x:f>S1858*T1858</x:f>
        <x:v>0</x:v>
      </x:c>
      <x:c r="Z1858" s="9" t="str">
        <x:f>IF(ISNUMBER(U1858),S1858*(U1858-T1858),"n.a.")</x:f>
        <x:v>n.a.</x:v>
      </x:c>
      <x:c r="AA1858" s="9" t="n">
        <x:f>IF(ISNUMBER(U1858),Y1858,0)</x:f>
        <x:v>0</x:v>
      </x:c>
      <x:c r="AB1858" s="7" t="n">
        <x:f>MAX(0,L1858-SUM(F1858:K1858))</x:f>
        <x:v>0</x:v>
      </x:c>
    </x:row>
    <x:row r="1859" ht="22" customHeight="1">
      <x:c r="A1859" s="18" t="n">
        <x:f>Summary!D$41</x:f>
        <x:v>46357</x:v>
      </x:c>
      <x:c r="B1859" s="2" t="str">
        <x:f>'Inventory detail'!A733</x:f>
        <x:v>COIL</x:v>
      </x:c>
      <x:c r="C1859" s="2" t="str">
        <x:f>'Inventory detail'!B733</x:f>
        <x:v>10</x:v>
      </x:c>
      <x:c r="D1859" s="2" t="str">
        <x:f>'Inventory detail'!C733</x:f>
        <x:v>14MAR12-4</x:v>
      </x:c>
      <x:c r="E1859" s="10" t="n">
        <x:f>A733</x:f>
        <x:v>46327</x:v>
      </x:c>
      <x:c r="F1859" s="7" t="n">
        <x:f>O733</x:f>
        <x:v>0</x:v>
      </x:c>
      <x:c r="G1859" s="7" t="n">
        <x:f>Q733</x:f>
        <x:v>0</x:v>
      </x:c>
      <x:c r="H1859" s="7" t="n">
        <x:f>R733</x:f>
        <x:v>0</x:v>
      </x:c>
      <x:c r="I1859" s="7" t="n">
        <x:f>0</x:f>
        <x:v>0</x:v>
      </x:c>
      <x:c r="J1859" s="7" t="n">
        <x:f>0</x:f>
        <x:v>0</x:v>
      </x:c>
      <x:c r="K1859" s="7" t="n">
        <x:f>0</x:f>
        <x:v>0</x:v>
      </x:c>
      <x:c r="L1859" s="7" t="n">
        <x:f>'Inventory detail'!F733*Summary!$K$5*(A1859-E1859)/Summary!$K$6</x:f>
        <x:v>0</x:v>
      </x:c>
      <x:c r="M1859" s="7" t="n">
        <x:f>MAX(0,H1859-L1859)</x:f>
        <x:v>0</x:v>
      </x:c>
      <x:c r="N1859" s="7" t="n">
        <x:f>MAX(0,L1859-H1859)</x:f>
        <x:v>0</x:v>
      </x:c>
      <x:c r="O1859" s="7" t="n">
        <x:f>MAX(0,F1859+I1859-N1859)</x:f>
        <x:v>0</x:v>
      </x:c>
      <x:c r="P1859" s="7" t="n">
        <x:f>MAX(0,N1859-F1859-I1859)</x:f>
        <x:v>0</x:v>
      </x:c>
      <x:c r="Q1859" s="7" t="n">
        <x:f>MAX(0,G1859+J1859-P1859)</x:f>
        <x:v>0</x:v>
      </x:c>
      <x:c r="R1859" s="7" t="n">
        <x:f>M1859+MAX(0,K1859-MAX(0,P1859-G1859-J1859))</x:f>
        <x:v>0</x:v>
      </x:c>
      <x:c r="S1859" s="7" t="n">
        <x:f>SUM(O1859,Q1859,R1859)</x:f>
        <x:v>0</x:v>
      </x:c>
      <x:c r="T1859" s="14" t="n">
        <x:f>'Inventory detail'!T733</x:f>
        <x:v>0.0533</x:v>
      </x:c>
      <x:c r="U1859" s="14" t="str">
        <x:f>'Inventory detail'!U733</x:f>
        <x:v>n.a.</x:v>
      </x:c>
      <x:c r="V1859" s="9" t="n">
        <x:f>O1859*T1859</x:f>
        <x:v>0</x:v>
      </x:c>
      <x:c r="W1859" s="9" t="n">
        <x:f>Q1859*T1859</x:f>
        <x:v>0</x:v>
      </x:c>
      <x:c r="X1859" s="9" t="n">
        <x:f>R1859*T1859</x:f>
        <x:v>0</x:v>
      </x:c>
      <x:c r="Y1859" s="9" t="n">
        <x:f>S1859*T1859</x:f>
        <x:v>0</x:v>
      </x:c>
      <x:c r="Z1859" s="9" t="str">
        <x:f>IF(ISNUMBER(U1859),S1859*(U1859-T1859),"n.a.")</x:f>
        <x:v>n.a.</x:v>
      </x:c>
      <x:c r="AA1859" s="9" t="n">
        <x:f>IF(ISNUMBER(U1859),Y1859,0)</x:f>
        <x:v>0</x:v>
      </x:c>
      <x:c r="AB1859" s="7" t="n">
        <x:f>MAX(0,L1859-SUM(F1859:K1859))</x:f>
        <x:v>0</x:v>
      </x:c>
    </x:row>
    <x:row r="1860" ht="22" customHeight="1">
      <x:c r="A1860" s="18" t="n">
        <x:f>Summary!D$41</x:f>
        <x:v>46357</x:v>
      </x:c>
      <x:c r="B1860" s="2" t="str">
        <x:f>'Inventory detail'!A734</x:f>
        <x:v>COIL</x:v>
      </x:c>
      <x:c r="C1860" s="2" t="str">
        <x:f>'Inventory detail'!B734</x:f>
        <x:v>10</x:v>
      </x:c>
      <x:c r="D1860" s="2" t="str">
        <x:f>'Inventory detail'!C734</x:f>
        <x:v>16BLK12-5</x:v>
      </x:c>
      <x:c r="E1860" s="10" t="n">
        <x:f>A734</x:f>
        <x:v>46327</x:v>
      </x:c>
      <x:c r="F1860" s="7" t="n">
        <x:f>O734</x:f>
        <x:v>0</x:v>
      </x:c>
      <x:c r="G1860" s="7" t="n">
        <x:f>Q734</x:f>
        <x:v>0</x:v>
      </x:c>
      <x:c r="H1860" s="7" t="n">
        <x:f>R734</x:f>
        <x:v>0</x:v>
      </x:c>
      <x:c r="I1860" s="7" t="n">
        <x:f>0</x:f>
        <x:v>0</x:v>
      </x:c>
      <x:c r="J1860" s="7" t="n">
        <x:f>0</x:f>
        <x:v>0</x:v>
      </x:c>
      <x:c r="K1860" s="7" t="n">
        <x:f>0</x:f>
        <x:v>0</x:v>
      </x:c>
      <x:c r="L1860" s="7" t="n">
        <x:f>'Inventory detail'!F734*Summary!$K$5*(A1860-E1860)/Summary!$K$6</x:f>
        <x:v>0</x:v>
      </x:c>
      <x:c r="M1860" s="7" t="n">
        <x:f>MAX(0,H1860-L1860)</x:f>
        <x:v>0</x:v>
      </x:c>
      <x:c r="N1860" s="7" t="n">
        <x:f>MAX(0,L1860-H1860)</x:f>
        <x:v>0</x:v>
      </x:c>
      <x:c r="O1860" s="7" t="n">
        <x:f>MAX(0,F1860+I1860-N1860)</x:f>
        <x:v>0</x:v>
      </x:c>
      <x:c r="P1860" s="7" t="n">
        <x:f>MAX(0,N1860-F1860-I1860)</x:f>
        <x:v>0</x:v>
      </x:c>
      <x:c r="Q1860" s="7" t="n">
        <x:f>MAX(0,G1860+J1860-P1860)</x:f>
        <x:v>0</x:v>
      </x:c>
      <x:c r="R1860" s="7" t="n">
        <x:f>M1860+MAX(0,K1860-MAX(0,P1860-G1860-J1860))</x:f>
        <x:v>0</x:v>
      </x:c>
      <x:c r="S1860" s="7" t="n">
        <x:f>SUM(O1860,Q1860,R1860)</x:f>
        <x:v>0</x:v>
      </x:c>
      <x:c r="T1860" s="14" t="n">
        <x:f>'Inventory detail'!T734</x:f>
        <x:v>0.0738</x:v>
      </x:c>
      <x:c r="U1860" s="14" t="str">
        <x:f>'Inventory detail'!U734</x:f>
        <x:v>n.a.</x:v>
      </x:c>
      <x:c r="V1860" s="9" t="n">
        <x:f>O1860*T1860</x:f>
        <x:v>0</x:v>
      </x:c>
      <x:c r="W1860" s="9" t="n">
        <x:f>Q1860*T1860</x:f>
        <x:v>0</x:v>
      </x:c>
      <x:c r="X1860" s="9" t="n">
        <x:f>R1860*T1860</x:f>
        <x:v>0</x:v>
      </x:c>
      <x:c r="Y1860" s="9" t="n">
        <x:f>S1860*T1860</x:f>
        <x:v>0</x:v>
      </x:c>
      <x:c r="Z1860" s="9" t="str">
        <x:f>IF(ISNUMBER(U1860),S1860*(U1860-T1860),"n.a.")</x:f>
        <x:v>n.a.</x:v>
      </x:c>
      <x:c r="AA1860" s="9" t="n">
        <x:f>IF(ISNUMBER(U1860),Y1860,0)</x:f>
        <x:v>0</x:v>
      </x:c>
      <x:c r="AB1860" s="7" t="n">
        <x:f>MAX(0,L1860-SUM(F1860:K1860))</x:f>
        <x:v>0</x:v>
      </x:c>
    </x:row>
    <x:row r="1861" ht="22" customHeight="1">
      <x:c r="A1861" s="18" t="n">
        <x:f>Summary!D$41</x:f>
        <x:v>46357</x:v>
      </x:c>
      <x:c r="B1861" s="2" t="str">
        <x:f>'Inventory detail'!A735</x:f>
        <x:v>COIL</x:v>
      </x:c>
      <x:c r="C1861" s="2" t="str">
        <x:f>'Inventory detail'!B735</x:f>
        <x:v>10</x:v>
      </x:c>
      <x:c r="D1861" s="2" t="str">
        <x:f>'Inventory detail'!C735</x:f>
        <x:v>16BLK36-5</x:v>
      </x:c>
      <x:c r="E1861" s="10" t="n">
        <x:f>A735</x:f>
        <x:v>46327</x:v>
      </x:c>
      <x:c r="F1861" s="7" t="n">
        <x:f>O735</x:f>
        <x:v>0</x:v>
      </x:c>
      <x:c r="G1861" s="7" t="n">
        <x:f>Q735</x:f>
        <x:v>0</x:v>
      </x:c>
      <x:c r="H1861" s="7" t="n">
        <x:f>R735</x:f>
        <x:v>0</x:v>
      </x:c>
      <x:c r="I1861" s="7" t="n">
        <x:f>0</x:f>
        <x:v>0</x:v>
      </x:c>
      <x:c r="J1861" s="7" t="n">
        <x:f>0</x:f>
        <x:v>0</x:v>
      </x:c>
      <x:c r="K1861" s="7" t="n">
        <x:f>0</x:f>
        <x:v>0</x:v>
      </x:c>
      <x:c r="L1861" s="7" t="n">
        <x:f>'Inventory detail'!F735*Summary!$K$5*(A1861-E1861)/Summary!$K$6</x:f>
        <x:v>0</x:v>
      </x:c>
      <x:c r="M1861" s="7" t="n">
        <x:f>MAX(0,H1861-L1861)</x:f>
        <x:v>0</x:v>
      </x:c>
      <x:c r="N1861" s="7" t="n">
        <x:f>MAX(0,L1861-H1861)</x:f>
        <x:v>0</x:v>
      </x:c>
      <x:c r="O1861" s="7" t="n">
        <x:f>MAX(0,F1861+I1861-N1861)</x:f>
        <x:v>0</x:v>
      </x:c>
      <x:c r="P1861" s="7" t="n">
        <x:f>MAX(0,N1861-F1861-I1861)</x:f>
        <x:v>0</x:v>
      </x:c>
      <x:c r="Q1861" s="7" t="n">
        <x:f>MAX(0,G1861+J1861-P1861)</x:f>
        <x:v>0</x:v>
      </x:c>
      <x:c r="R1861" s="7" t="n">
        <x:f>M1861+MAX(0,K1861-MAX(0,P1861-G1861-J1861))</x:f>
        <x:v>0</x:v>
      </x:c>
      <x:c r="S1861" s="7" t="n">
        <x:f>SUM(O1861,Q1861,R1861)</x:f>
        <x:v>0</x:v>
      </x:c>
      <x:c r="T1861" s="14" t="n">
        <x:f>'Inventory detail'!T735</x:f>
        <x:v>0.19940000000000002</x:v>
      </x:c>
      <x:c r="U1861" s="14" t="str">
        <x:f>'Inventory detail'!U735</x:f>
        <x:v>n.a.</x:v>
      </x:c>
      <x:c r="V1861" s="9" t="n">
        <x:f>O1861*T1861</x:f>
        <x:v>0</x:v>
      </x:c>
      <x:c r="W1861" s="9" t="n">
        <x:f>Q1861*T1861</x:f>
        <x:v>0</x:v>
      </x:c>
      <x:c r="X1861" s="9" t="n">
        <x:f>R1861*T1861</x:f>
        <x:v>0</x:v>
      </x:c>
      <x:c r="Y1861" s="9" t="n">
        <x:f>S1861*T1861</x:f>
        <x:v>0</x:v>
      </x:c>
      <x:c r="Z1861" s="9" t="str">
        <x:f>IF(ISNUMBER(U1861),S1861*(U1861-T1861),"n.a.")</x:f>
        <x:v>n.a.</x:v>
      </x:c>
      <x:c r="AA1861" s="9" t="n">
        <x:f>IF(ISNUMBER(U1861),Y1861,0)</x:f>
        <x:v>0</x:v>
      </x:c>
      <x:c r="AB1861" s="7" t="n">
        <x:f>MAX(0,L1861-SUM(F1861:K1861))</x:f>
        <x:v>0</x:v>
      </x:c>
    </x:row>
    <x:row r="1862" ht="22" customHeight="1">
      <x:c r="A1862" s="18" t="n">
        <x:f>Summary!D$41</x:f>
        <x:v>46357</x:v>
      </x:c>
      <x:c r="B1862" s="2" t="str">
        <x:f>'Inventory detail'!A736</x:f>
        <x:v>COIL</x:v>
      </x:c>
      <x:c r="C1862" s="2" t="str">
        <x:f>'Inventory detail'!B736</x:f>
        <x:v>10</x:v>
      </x:c>
      <x:c r="D1862" s="2" t="str">
        <x:f>'Inventory detail'!C736</x:f>
        <x:v>16FG12-4</x:v>
      </x:c>
      <x:c r="E1862" s="10" t="n">
        <x:f>A736</x:f>
        <x:v>46327</x:v>
      </x:c>
      <x:c r="F1862" s="7" t="n">
        <x:f>O736</x:f>
        <x:v>0</x:v>
      </x:c>
      <x:c r="G1862" s="7" t="n">
        <x:f>Q736</x:f>
        <x:v>0</x:v>
      </x:c>
      <x:c r="H1862" s="7" t="n">
        <x:f>R736</x:f>
        <x:v>0</x:v>
      </x:c>
      <x:c r="I1862" s="7" t="n">
        <x:f>0</x:f>
        <x:v>0</x:v>
      </x:c>
      <x:c r="J1862" s="7" t="n">
        <x:f>0</x:f>
        <x:v>0</x:v>
      </x:c>
      <x:c r="K1862" s="7" t="n">
        <x:f>0</x:f>
        <x:v>0</x:v>
      </x:c>
      <x:c r="L1862" s="7" t="n">
        <x:f>'Inventory detail'!F736*Summary!$K$5*(A1862-E1862)/Summary!$K$6</x:f>
        <x:v>0</x:v>
      </x:c>
      <x:c r="M1862" s="7" t="n">
        <x:f>MAX(0,H1862-L1862)</x:f>
        <x:v>0</x:v>
      </x:c>
      <x:c r="N1862" s="7" t="n">
        <x:f>MAX(0,L1862-H1862)</x:f>
        <x:v>0</x:v>
      </x:c>
      <x:c r="O1862" s="7" t="n">
        <x:f>MAX(0,F1862+I1862-N1862)</x:f>
        <x:v>0</x:v>
      </x:c>
      <x:c r="P1862" s="7" t="n">
        <x:f>MAX(0,N1862-F1862-I1862)</x:f>
        <x:v>0</x:v>
      </x:c>
      <x:c r="Q1862" s="7" t="n">
        <x:f>MAX(0,G1862+J1862-P1862)</x:f>
        <x:v>0</x:v>
      </x:c>
      <x:c r="R1862" s="7" t="n">
        <x:f>M1862+MAX(0,K1862-MAX(0,P1862-G1862-J1862))</x:f>
        <x:v>0</x:v>
      </x:c>
      <x:c r="S1862" s="7" t="n">
        <x:f>SUM(O1862,Q1862,R1862)</x:f>
        <x:v>0</x:v>
      </x:c>
      <x:c r="T1862" s="14" t="n">
        <x:f>'Inventory detail'!T736</x:f>
        <x:v>0.0647</x:v>
      </x:c>
      <x:c r="U1862" s="14" t="str">
        <x:f>'Inventory detail'!U736</x:f>
        <x:v>n.a.</x:v>
      </x:c>
      <x:c r="V1862" s="9" t="n">
        <x:f>O1862*T1862</x:f>
        <x:v>0</x:v>
      </x:c>
      <x:c r="W1862" s="9" t="n">
        <x:f>Q1862*T1862</x:f>
        <x:v>0</x:v>
      </x:c>
      <x:c r="X1862" s="9" t="n">
        <x:f>R1862*T1862</x:f>
        <x:v>0</x:v>
      </x:c>
      <x:c r="Y1862" s="9" t="n">
        <x:f>S1862*T1862</x:f>
        <x:v>0</x:v>
      </x:c>
      <x:c r="Z1862" s="9" t="str">
        <x:f>IF(ISNUMBER(U1862),S1862*(U1862-T1862),"n.a.")</x:f>
        <x:v>n.a.</x:v>
      </x:c>
      <x:c r="AA1862" s="9" t="n">
        <x:f>IF(ISNUMBER(U1862),Y1862,0)</x:f>
        <x:v>0</x:v>
      </x:c>
      <x:c r="AB1862" s="7" t="n">
        <x:f>MAX(0,L1862-SUM(F1862:K1862))</x:f>
        <x:v>0</x:v>
      </x:c>
    </x:row>
    <x:row r="1863" ht="22" customHeight="1">
      <x:c r="A1863" s="18" t="n">
        <x:f>Summary!D$41</x:f>
        <x:v>46357</x:v>
      </x:c>
      <x:c r="B1863" s="2" t="str">
        <x:f>'Inventory detail'!A737</x:f>
        <x:v>COIL</x:v>
      </x:c>
      <x:c r="C1863" s="2" t="str">
        <x:f>'Inventory detail'!B737</x:f>
        <x:v>10</x:v>
      </x:c>
      <x:c r="D1863" s="2" t="str">
        <x:f>'Inventory detail'!C737</x:f>
        <x:v>16MAR12-4</x:v>
      </x:c>
      <x:c r="E1863" s="10" t="n">
        <x:f>A737</x:f>
        <x:v>46327</x:v>
      </x:c>
      <x:c r="F1863" s="7" t="n">
        <x:f>O737</x:f>
        <x:v>0</x:v>
      </x:c>
      <x:c r="G1863" s="7" t="n">
        <x:f>Q737</x:f>
        <x:v>0</x:v>
      </x:c>
      <x:c r="H1863" s="7" t="n">
        <x:f>R737</x:f>
        <x:v>0</x:v>
      </x:c>
      <x:c r="I1863" s="7" t="n">
        <x:f>0</x:f>
        <x:v>0</x:v>
      </x:c>
      <x:c r="J1863" s="7" t="n">
        <x:f>0</x:f>
        <x:v>0</x:v>
      </x:c>
      <x:c r="K1863" s="7" t="n">
        <x:f>0</x:f>
        <x:v>0</x:v>
      </x:c>
      <x:c r="L1863" s="7" t="n">
        <x:f>'Inventory detail'!F737*Summary!$K$5*(A1863-E1863)/Summary!$K$6</x:f>
        <x:v>0</x:v>
      </x:c>
      <x:c r="M1863" s="7" t="n">
        <x:f>MAX(0,H1863-L1863)</x:f>
        <x:v>0</x:v>
      </x:c>
      <x:c r="N1863" s="7" t="n">
        <x:f>MAX(0,L1863-H1863)</x:f>
        <x:v>0</x:v>
      </x:c>
      <x:c r="O1863" s="7" t="n">
        <x:f>MAX(0,F1863+I1863-N1863)</x:f>
        <x:v>0</x:v>
      </x:c>
      <x:c r="P1863" s="7" t="n">
        <x:f>MAX(0,N1863-F1863-I1863)</x:f>
        <x:v>0</x:v>
      </x:c>
      <x:c r="Q1863" s="7" t="n">
        <x:f>MAX(0,G1863+J1863-P1863)</x:f>
        <x:v>0</x:v>
      </x:c>
      <x:c r="R1863" s="7" t="n">
        <x:f>M1863+MAX(0,K1863-MAX(0,P1863-G1863-J1863))</x:f>
        <x:v>0</x:v>
      </x:c>
      <x:c r="S1863" s="7" t="n">
        <x:f>SUM(O1863,Q1863,R1863)</x:f>
        <x:v>0</x:v>
      </x:c>
      <x:c r="T1863" s="14" t="n">
        <x:f>'Inventory detail'!T737</x:f>
        <x:v>0.0647</x:v>
      </x:c>
      <x:c r="U1863" s="14" t="str">
        <x:f>'Inventory detail'!U737</x:f>
        <x:v>n.a.</x:v>
      </x:c>
      <x:c r="V1863" s="9" t="n">
        <x:f>O1863*T1863</x:f>
        <x:v>0</x:v>
      </x:c>
      <x:c r="W1863" s="9" t="n">
        <x:f>Q1863*T1863</x:f>
        <x:v>0</x:v>
      </x:c>
      <x:c r="X1863" s="9" t="n">
        <x:f>R1863*T1863</x:f>
        <x:v>0</x:v>
      </x:c>
      <x:c r="Y1863" s="9" t="n">
        <x:f>S1863*T1863</x:f>
        <x:v>0</x:v>
      </x:c>
      <x:c r="Z1863" s="9" t="str">
        <x:f>IF(ISNUMBER(U1863),S1863*(U1863-T1863),"n.a.")</x:f>
        <x:v>n.a.</x:v>
      </x:c>
      <x:c r="AA1863" s="9" t="n">
        <x:f>IF(ISNUMBER(U1863),Y1863,0)</x:f>
        <x:v>0</x:v>
      </x:c>
      <x:c r="AB1863" s="7" t="n">
        <x:f>MAX(0,L1863-SUM(F1863:K1863))</x:f>
        <x:v>0</x:v>
      </x:c>
    </x:row>
    <x:row r="1864" ht="22" customHeight="1">
      <x:c r="A1864" s="18" t="n">
        <x:f>Summary!D$41</x:f>
        <x:v>46357</x:v>
      </x:c>
      <x:c r="B1864" s="2" t="str">
        <x:f>'Inventory detail'!A738</x:f>
        <x:v>COIL</x:v>
      </x:c>
      <x:c r="C1864" s="2" t="str">
        <x:f>'Inventory detail'!B738</x:f>
        <x:v>10</x:v>
      </x:c>
      <x:c r="D1864" s="2" t="str">
        <x:f>'Inventory detail'!C738</x:f>
        <x:v>16WHT36-5</x:v>
      </x:c>
      <x:c r="E1864" s="10" t="n">
        <x:f>A738</x:f>
        <x:v>46327</x:v>
      </x:c>
      <x:c r="F1864" s="7" t="n">
        <x:f>O738</x:f>
        <x:v>0</x:v>
      </x:c>
      <x:c r="G1864" s="7" t="n">
        <x:f>Q738</x:f>
        <x:v>0</x:v>
      </x:c>
      <x:c r="H1864" s="7" t="n">
        <x:f>R738</x:f>
        <x:v>0</x:v>
      </x:c>
      <x:c r="I1864" s="7" t="n">
        <x:f>0</x:f>
        <x:v>0</x:v>
      </x:c>
      <x:c r="J1864" s="7" t="n">
        <x:f>0</x:f>
        <x:v>0</x:v>
      </x:c>
      <x:c r="K1864" s="7" t="n">
        <x:f>0</x:f>
        <x:v>0</x:v>
      </x:c>
      <x:c r="L1864" s="7" t="n">
        <x:f>'Inventory detail'!F738*Summary!$K$5*(A1864-E1864)/Summary!$K$6</x:f>
        <x:v>0</x:v>
      </x:c>
      <x:c r="M1864" s="7" t="n">
        <x:f>MAX(0,H1864-L1864)</x:f>
        <x:v>0</x:v>
      </x:c>
      <x:c r="N1864" s="7" t="n">
        <x:f>MAX(0,L1864-H1864)</x:f>
        <x:v>0</x:v>
      </x:c>
      <x:c r="O1864" s="7" t="n">
        <x:f>MAX(0,F1864+I1864-N1864)</x:f>
        <x:v>0</x:v>
      </x:c>
      <x:c r="P1864" s="7" t="n">
        <x:f>MAX(0,N1864-F1864-I1864)</x:f>
        <x:v>0</x:v>
      </x:c>
      <x:c r="Q1864" s="7" t="n">
        <x:f>MAX(0,G1864+J1864-P1864)</x:f>
        <x:v>0</x:v>
      </x:c>
      <x:c r="R1864" s="7" t="n">
        <x:f>M1864+MAX(0,K1864-MAX(0,P1864-G1864-J1864))</x:f>
        <x:v>0</x:v>
      </x:c>
      <x:c r="S1864" s="7" t="n">
        <x:f>SUM(O1864,Q1864,R1864)</x:f>
        <x:v>0</x:v>
      </x:c>
      <x:c r="T1864" s="14" t="n">
        <x:f>'Inventory detail'!T738</x:f>
        <x:v>0.19940000000000002</x:v>
      </x:c>
      <x:c r="U1864" s="14" t="str">
        <x:f>'Inventory detail'!U738</x:f>
        <x:v>n.a.</x:v>
      </x:c>
      <x:c r="V1864" s="9" t="n">
        <x:f>O1864*T1864</x:f>
        <x:v>0</x:v>
      </x:c>
      <x:c r="W1864" s="9" t="n">
        <x:f>Q1864*T1864</x:f>
        <x:v>0</x:v>
      </x:c>
      <x:c r="X1864" s="9" t="n">
        <x:f>R1864*T1864</x:f>
        <x:v>0</x:v>
      </x:c>
      <x:c r="Y1864" s="9" t="n">
        <x:f>S1864*T1864</x:f>
        <x:v>0</x:v>
      </x:c>
      <x:c r="Z1864" s="9" t="str">
        <x:f>IF(ISNUMBER(U1864),S1864*(U1864-T1864),"n.a.")</x:f>
        <x:v>n.a.</x:v>
      </x:c>
      <x:c r="AA1864" s="9" t="n">
        <x:f>IF(ISNUMBER(U1864),Y1864,0)</x:f>
        <x:v>0</x:v>
      </x:c>
      <x:c r="AB1864" s="7" t="n">
        <x:f>MAX(0,L1864-SUM(F1864:K1864))</x:f>
        <x:v>0</x:v>
      </x:c>
    </x:row>
    <x:row r="1865" ht="22" customHeight="1">
      <x:c r="A1865" s="18" t="n">
        <x:f>Summary!D$41</x:f>
        <x:v>46357</x:v>
      </x:c>
      <x:c r="B1865" s="2" t="str">
        <x:f>'Inventory detail'!A739</x:f>
        <x:v>COIL</x:v>
      </x:c>
      <x:c r="C1865" s="2" t="str">
        <x:f>'Inventory detail'!B739</x:f>
        <x:v>10</x:v>
      </x:c>
      <x:c r="D1865" s="2" t="str">
        <x:f>'Inventory detail'!C739</x:f>
        <x:v>18BLK12-5</x:v>
      </x:c>
      <x:c r="E1865" s="10" t="n">
        <x:f>A739</x:f>
        <x:v>46327</x:v>
      </x:c>
      <x:c r="F1865" s="7" t="n">
        <x:f>O739</x:f>
        <x:v>0</x:v>
      </x:c>
      <x:c r="G1865" s="7" t="n">
        <x:f>Q739</x:f>
        <x:v>0</x:v>
      </x:c>
      <x:c r="H1865" s="7" t="n">
        <x:f>R739</x:f>
        <x:v>0</x:v>
      </x:c>
      <x:c r="I1865" s="7" t="n">
        <x:f>0</x:f>
        <x:v>0</x:v>
      </x:c>
      <x:c r="J1865" s="7" t="n">
        <x:f>0</x:f>
        <x:v>0</x:v>
      </x:c>
      <x:c r="K1865" s="7" t="n">
        <x:f>0</x:f>
        <x:v>0</x:v>
      </x:c>
      <x:c r="L1865" s="7" t="n">
        <x:f>'Inventory detail'!F739*Summary!$K$5*(A1865-E1865)/Summary!$K$6</x:f>
        <x:v>0</x:v>
      </x:c>
      <x:c r="M1865" s="7" t="n">
        <x:f>MAX(0,H1865-L1865)</x:f>
        <x:v>0</x:v>
      </x:c>
      <x:c r="N1865" s="7" t="n">
        <x:f>MAX(0,L1865-H1865)</x:f>
        <x:v>0</x:v>
      </x:c>
      <x:c r="O1865" s="7" t="n">
        <x:f>MAX(0,F1865+I1865-N1865)</x:f>
        <x:v>0</x:v>
      </x:c>
      <x:c r="P1865" s="7" t="n">
        <x:f>MAX(0,N1865-F1865-I1865)</x:f>
        <x:v>0</x:v>
      </x:c>
      <x:c r="Q1865" s="7" t="n">
        <x:f>MAX(0,G1865+J1865-P1865)</x:f>
        <x:v>0</x:v>
      </x:c>
      <x:c r="R1865" s="7" t="n">
        <x:f>M1865+MAX(0,K1865-MAX(0,P1865-G1865-J1865))</x:f>
        <x:v>0</x:v>
      </x:c>
      <x:c r="S1865" s="7" t="n">
        <x:f>SUM(O1865,Q1865,R1865)</x:f>
        <x:v>0</x:v>
      </x:c>
      <x:c r="T1865" s="14" t="n">
        <x:f>'Inventory detail'!T739</x:f>
        <x:v>0.0909</x:v>
      </x:c>
      <x:c r="U1865" s="14" t="str">
        <x:f>'Inventory detail'!U739</x:f>
        <x:v>n.a.</x:v>
      </x:c>
      <x:c r="V1865" s="9" t="n">
        <x:f>O1865*T1865</x:f>
        <x:v>0</x:v>
      </x:c>
      <x:c r="W1865" s="9" t="n">
        <x:f>Q1865*T1865</x:f>
        <x:v>0</x:v>
      </x:c>
      <x:c r="X1865" s="9" t="n">
        <x:f>R1865*T1865</x:f>
        <x:v>0</x:v>
      </x:c>
      <x:c r="Y1865" s="9" t="n">
        <x:f>S1865*T1865</x:f>
        <x:v>0</x:v>
      </x:c>
      <x:c r="Z1865" s="9" t="str">
        <x:f>IF(ISNUMBER(U1865),S1865*(U1865-T1865),"n.a.")</x:f>
        <x:v>n.a.</x:v>
      </x:c>
      <x:c r="AA1865" s="9" t="n">
        <x:f>IF(ISNUMBER(U1865),Y1865,0)</x:f>
        <x:v>0</x:v>
      </x:c>
      <x:c r="AB1865" s="7" t="n">
        <x:f>MAX(0,L1865-SUM(F1865:K1865))</x:f>
        <x:v>0</x:v>
      </x:c>
    </x:row>
    <x:row r="1866" ht="22" customHeight="1">
      <x:c r="A1866" s="18" t="n">
        <x:f>Summary!D$41</x:f>
        <x:v>46357</x:v>
      </x:c>
      <x:c r="B1866" s="2" t="str">
        <x:f>'Inventory detail'!A740</x:f>
        <x:v>COIL</x:v>
      </x:c>
      <x:c r="C1866" s="2" t="str">
        <x:f>'Inventory detail'!B740</x:f>
        <x:v>10</x:v>
      </x:c>
      <x:c r="D1866" s="2" t="str">
        <x:f>'Inventory detail'!C740</x:f>
        <x:v>18BLK36-5</x:v>
      </x:c>
      <x:c r="E1866" s="10" t="n">
        <x:f>A740</x:f>
        <x:v>46327</x:v>
      </x:c>
      <x:c r="F1866" s="7" t="n">
        <x:f>O740</x:f>
        <x:v>0</x:v>
      </x:c>
      <x:c r="G1866" s="7" t="n">
        <x:f>Q740</x:f>
        <x:v>0</x:v>
      </x:c>
      <x:c r="H1866" s="7" t="n">
        <x:f>R740</x:f>
        <x:v>0</x:v>
      </x:c>
      <x:c r="I1866" s="7" t="n">
        <x:f>0</x:f>
        <x:v>0</x:v>
      </x:c>
      <x:c r="J1866" s="7" t="n">
        <x:f>0</x:f>
        <x:v>0</x:v>
      </x:c>
      <x:c r="K1866" s="7" t="n">
        <x:f>0</x:f>
        <x:v>0</x:v>
      </x:c>
      <x:c r="L1866" s="7" t="n">
        <x:f>'Inventory detail'!F740*Summary!$K$5*(A1866-E1866)/Summary!$K$6</x:f>
        <x:v>0</x:v>
      </x:c>
      <x:c r="M1866" s="7" t="n">
        <x:f>MAX(0,H1866-L1866)</x:f>
        <x:v>0</x:v>
      </x:c>
      <x:c r="N1866" s="7" t="n">
        <x:f>MAX(0,L1866-H1866)</x:f>
        <x:v>0</x:v>
      </x:c>
      <x:c r="O1866" s="7" t="n">
        <x:f>MAX(0,F1866+I1866-N1866)</x:f>
        <x:v>0</x:v>
      </x:c>
      <x:c r="P1866" s="7" t="n">
        <x:f>MAX(0,N1866-F1866-I1866)</x:f>
        <x:v>0</x:v>
      </x:c>
      <x:c r="Q1866" s="7" t="n">
        <x:f>MAX(0,G1866+J1866-P1866)</x:f>
        <x:v>0</x:v>
      </x:c>
      <x:c r="R1866" s="7" t="n">
        <x:f>M1866+MAX(0,K1866-MAX(0,P1866-G1866-J1866))</x:f>
        <x:v>0</x:v>
      </x:c>
      <x:c r="S1866" s="7" t="n">
        <x:f>SUM(O1866,Q1866,R1866)</x:f>
        <x:v>0</x:v>
      </x:c>
      <x:c r="T1866" s="14" t="n">
        <x:f>'Inventory detail'!T740</x:f>
        <x:v>0.2494</x:v>
      </x:c>
      <x:c r="U1866" s="14" t="str">
        <x:f>'Inventory detail'!U740</x:f>
        <x:v>n.a.</x:v>
      </x:c>
      <x:c r="V1866" s="9" t="n">
        <x:f>O1866*T1866</x:f>
        <x:v>0</x:v>
      </x:c>
      <x:c r="W1866" s="9" t="n">
        <x:f>Q1866*T1866</x:f>
        <x:v>0</x:v>
      </x:c>
      <x:c r="X1866" s="9" t="n">
        <x:f>R1866*T1866</x:f>
        <x:v>0</x:v>
      </x:c>
      <x:c r="Y1866" s="9" t="n">
        <x:f>S1866*T1866</x:f>
        <x:v>0</x:v>
      </x:c>
      <x:c r="Z1866" s="9" t="str">
        <x:f>IF(ISNUMBER(U1866),S1866*(U1866-T1866),"n.a.")</x:f>
        <x:v>n.a.</x:v>
      </x:c>
      <x:c r="AA1866" s="9" t="n">
        <x:f>IF(ISNUMBER(U1866),Y1866,0)</x:f>
        <x:v>0</x:v>
      </x:c>
      <x:c r="AB1866" s="7" t="n">
        <x:f>MAX(0,L1866-SUM(F1866:K1866))</x:f>
        <x:v>0</x:v>
      </x:c>
    </x:row>
    <x:row r="1867" ht="22" customHeight="1">
      <x:c r="A1867" s="18" t="n">
        <x:f>Summary!D$41</x:f>
        <x:v>46357</x:v>
      </x:c>
      <x:c r="B1867" s="2" t="str">
        <x:f>'Inventory detail'!A741</x:f>
        <x:v>COIL</x:v>
      </x:c>
      <x:c r="C1867" s="2" t="str">
        <x:f>'Inventory detail'!B741</x:f>
        <x:v>10</x:v>
      </x:c>
      <x:c r="D1867" s="2" t="str">
        <x:f>'Inventory detail'!C741</x:f>
        <x:v>18FG12-4</x:v>
      </x:c>
      <x:c r="E1867" s="10" t="n">
        <x:f>A741</x:f>
        <x:v>46327</x:v>
      </x:c>
      <x:c r="F1867" s="7" t="n">
        <x:f>O741</x:f>
        <x:v>0</x:v>
      </x:c>
      <x:c r="G1867" s="7" t="n">
        <x:f>Q741</x:f>
        <x:v>0</x:v>
      </x:c>
      <x:c r="H1867" s="7" t="n">
        <x:f>R741</x:f>
        <x:v>0</x:v>
      </x:c>
      <x:c r="I1867" s="7" t="n">
        <x:f>0</x:f>
        <x:v>0</x:v>
      </x:c>
      <x:c r="J1867" s="7" t="n">
        <x:f>0</x:f>
        <x:v>0</x:v>
      </x:c>
      <x:c r="K1867" s="7" t="n">
        <x:f>0</x:f>
        <x:v>0</x:v>
      </x:c>
      <x:c r="L1867" s="7" t="n">
        <x:f>'Inventory detail'!F741*Summary!$K$5*(A1867-E1867)/Summary!$K$6</x:f>
        <x:v>0</x:v>
      </x:c>
      <x:c r="M1867" s="7" t="n">
        <x:f>MAX(0,H1867-L1867)</x:f>
        <x:v>0</x:v>
      </x:c>
      <x:c r="N1867" s="7" t="n">
        <x:f>MAX(0,L1867-H1867)</x:f>
        <x:v>0</x:v>
      </x:c>
      <x:c r="O1867" s="7" t="n">
        <x:f>MAX(0,F1867+I1867-N1867)</x:f>
        <x:v>0</x:v>
      </x:c>
      <x:c r="P1867" s="7" t="n">
        <x:f>MAX(0,N1867-F1867-I1867)</x:f>
        <x:v>0</x:v>
      </x:c>
      <x:c r="Q1867" s="7" t="n">
        <x:f>MAX(0,G1867+J1867-P1867)</x:f>
        <x:v>0</x:v>
      </x:c>
      <x:c r="R1867" s="7" t="n">
        <x:f>M1867+MAX(0,K1867-MAX(0,P1867-G1867-J1867))</x:f>
        <x:v>0</x:v>
      </x:c>
      <x:c r="S1867" s="7" t="n">
        <x:f>SUM(O1867,Q1867,R1867)</x:f>
        <x:v>0</x:v>
      </x:c>
      <x:c r="T1867" s="14" t="n">
        <x:f>'Inventory detail'!T741</x:f>
        <x:v>0.0785</x:v>
      </x:c>
      <x:c r="U1867" s="14" t="str">
        <x:f>'Inventory detail'!U741</x:f>
        <x:v>n.a.</x:v>
      </x:c>
      <x:c r="V1867" s="9" t="n">
        <x:f>O1867*T1867</x:f>
        <x:v>0</x:v>
      </x:c>
      <x:c r="W1867" s="9" t="n">
        <x:f>Q1867*T1867</x:f>
        <x:v>0</x:v>
      </x:c>
      <x:c r="X1867" s="9" t="n">
        <x:f>R1867*T1867</x:f>
        <x:v>0</x:v>
      </x:c>
      <x:c r="Y1867" s="9" t="n">
        <x:f>S1867*T1867</x:f>
        <x:v>0</x:v>
      </x:c>
      <x:c r="Z1867" s="9" t="str">
        <x:f>IF(ISNUMBER(U1867),S1867*(U1867-T1867),"n.a.")</x:f>
        <x:v>n.a.</x:v>
      </x:c>
      <x:c r="AA1867" s="9" t="n">
        <x:f>IF(ISNUMBER(U1867),Y1867,0)</x:f>
        <x:v>0</x:v>
      </x:c>
      <x:c r="AB1867" s="7" t="n">
        <x:f>MAX(0,L1867-SUM(F1867:K1867))</x:f>
        <x:v>0</x:v>
      </x:c>
    </x:row>
    <x:row r="1868" ht="22" customHeight="1">
      <x:c r="A1868" s="18" t="n">
        <x:f>Summary!D$41</x:f>
        <x:v>46357</x:v>
      </x:c>
      <x:c r="B1868" s="2" t="str">
        <x:f>'Inventory detail'!A742</x:f>
        <x:v>COIL</x:v>
      </x:c>
      <x:c r="C1868" s="2" t="str">
        <x:f>'Inventory detail'!B742</x:f>
        <x:v>10</x:v>
      </x:c>
      <x:c r="D1868" s="2" t="str">
        <x:f>'Inventory detail'!C742</x:f>
        <x:v>18WHT12-5</x:v>
      </x:c>
      <x:c r="E1868" s="10" t="n">
        <x:f>A742</x:f>
        <x:v>46327</x:v>
      </x:c>
      <x:c r="F1868" s="7" t="n">
        <x:f>O742</x:f>
        <x:v>0</x:v>
      </x:c>
      <x:c r="G1868" s="7" t="n">
        <x:f>Q742</x:f>
        <x:v>0</x:v>
      </x:c>
      <x:c r="H1868" s="7" t="n">
        <x:f>R742</x:f>
        <x:v>0</x:v>
      </x:c>
      <x:c r="I1868" s="7" t="n">
        <x:f>0</x:f>
        <x:v>0</x:v>
      </x:c>
      <x:c r="J1868" s="7" t="n">
        <x:f>0</x:f>
        <x:v>0</x:v>
      </x:c>
      <x:c r="K1868" s="7" t="n">
        <x:f>0</x:f>
        <x:v>0</x:v>
      </x:c>
      <x:c r="L1868" s="7" t="n">
        <x:f>'Inventory detail'!F742*Summary!$K$5*(A1868-E1868)/Summary!$K$6</x:f>
        <x:v>0</x:v>
      </x:c>
      <x:c r="M1868" s="7" t="n">
        <x:f>MAX(0,H1868-L1868)</x:f>
        <x:v>0</x:v>
      </x:c>
      <x:c r="N1868" s="7" t="n">
        <x:f>MAX(0,L1868-H1868)</x:f>
        <x:v>0</x:v>
      </x:c>
      <x:c r="O1868" s="7" t="n">
        <x:f>MAX(0,F1868+I1868-N1868)</x:f>
        <x:v>0</x:v>
      </x:c>
      <x:c r="P1868" s="7" t="n">
        <x:f>MAX(0,N1868-F1868-I1868)</x:f>
        <x:v>0</x:v>
      </x:c>
      <x:c r="Q1868" s="7" t="n">
        <x:f>MAX(0,G1868+J1868-P1868)</x:f>
        <x:v>0</x:v>
      </x:c>
      <x:c r="R1868" s="7" t="n">
        <x:f>M1868+MAX(0,K1868-MAX(0,P1868-G1868-J1868))</x:f>
        <x:v>0</x:v>
      </x:c>
      <x:c r="S1868" s="7" t="n">
        <x:f>SUM(O1868,Q1868,R1868)</x:f>
        <x:v>0</x:v>
      </x:c>
      <x:c r="T1868" s="14" t="n">
        <x:f>'Inventory detail'!T742</x:f>
        <x:v>0.0909</x:v>
      </x:c>
      <x:c r="U1868" s="14" t="str">
        <x:f>'Inventory detail'!U742</x:f>
        <x:v>n.a.</x:v>
      </x:c>
      <x:c r="V1868" s="9" t="n">
        <x:f>O1868*T1868</x:f>
        <x:v>0</x:v>
      </x:c>
      <x:c r="W1868" s="9" t="n">
        <x:f>Q1868*T1868</x:f>
        <x:v>0</x:v>
      </x:c>
      <x:c r="X1868" s="9" t="n">
        <x:f>R1868*T1868</x:f>
        <x:v>0</x:v>
      </x:c>
      <x:c r="Y1868" s="9" t="n">
        <x:f>S1868*T1868</x:f>
        <x:v>0</x:v>
      </x:c>
      <x:c r="Z1868" s="9" t="str">
        <x:f>IF(ISNUMBER(U1868),S1868*(U1868-T1868),"n.a.")</x:f>
        <x:v>n.a.</x:v>
      </x:c>
      <x:c r="AA1868" s="9" t="n">
        <x:f>IF(ISNUMBER(U1868),Y1868,0)</x:f>
        <x:v>0</x:v>
      </x:c>
      <x:c r="AB1868" s="7" t="n">
        <x:f>MAX(0,L1868-SUM(F1868:K1868))</x:f>
        <x:v>0</x:v>
      </x:c>
    </x:row>
    <x:row r="1869" ht="22" customHeight="1">
      <x:c r="A1869" s="18" t="n">
        <x:f>Summary!D$41</x:f>
        <x:v>46357</x:v>
      </x:c>
      <x:c r="B1869" s="2" t="str">
        <x:f>'Inventory detail'!A743</x:f>
        <x:v>COIL</x:v>
      </x:c>
      <x:c r="C1869" s="2" t="str">
        <x:f>'Inventory detail'!B743</x:f>
        <x:v>10</x:v>
      </x:c>
      <x:c r="D1869" s="2" t="str">
        <x:f>'Inventory detail'!C743</x:f>
        <x:v>18WHT36-4</x:v>
      </x:c>
      <x:c r="E1869" s="10" t="n">
        <x:f>A743</x:f>
        <x:v>46327</x:v>
      </x:c>
      <x:c r="F1869" s="7" t="n">
        <x:f>O743</x:f>
        <x:v>0</x:v>
      </x:c>
      <x:c r="G1869" s="7" t="n">
        <x:f>Q743</x:f>
        <x:v>0</x:v>
      </x:c>
      <x:c r="H1869" s="7" t="n">
        <x:f>R743</x:f>
        <x:v>400</x:v>
      </x:c>
      <x:c r="I1869" s="7" t="n">
        <x:f>0</x:f>
        <x:v>0</x:v>
      </x:c>
      <x:c r="J1869" s="7" t="n">
        <x:f>0</x:f>
        <x:v>0</x:v>
      </x:c>
      <x:c r="K1869" s="7" t="n">
        <x:f>0</x:f>
        <x:v>0</x:v>
      </x:c>
      <x:c r="L1869" s="7" t="n">
        <x:f>'Inventory detail'!F743*Summary!$K$5*(A1869-E1869)/Summary!$K$6</x:f>
        <x:v>0</x:v>
      </x:c>
      <x:c r="M1869" s="7" t="n">
        <x:f>MAX(0,H1869-L1869)</x:f>
        <x:v>400</x:v>
      </x:c>
      <x:c r="N1869" s="7" t="n">
        <x:f>MAX(0,L1869-H1869)</x:f>
        <x:v>0</x:v>
      </x:c>
      <x:c r="O1869" s="7" t="n">
        <x:f>MAX(0,F1869+I1869-N1869)</x:f>
        <x:v>0</x:v>
      </x:c>
      <x:c r="P1869" s="7" t="n">
        <x:f>MAX(0,N1869-F1869-I1869)</x:f>
        <x:v>0</x:v>
      </x:c>
      <x:c r="Q1869" s="7" t="n">
        <x:f>MAX(0,G1869+J1869-P1869)</x:f>
        <x:v>0</x:v>
      </x:c>
      <x:c r="R1869" s="7" t="n">
        <x:f>M1869+MAX(0,K1869-MAX(0,P1869-G1869-J1869))</x:f>
        <x:v>400</x:v>
      </x:c>
      <x:c r="S1869" s="7" t="n">
        <x:f>SUM(O1869,Q1869,R1869)</x:f>
        <x:v>400</x:v>
      </x:c>
      <x:c r="T1869" s="14" t="n">
        <x:f>'Inventory detail'!T743</x:f>
        <x:v>0.4202</x:v>
      </x:c>
      <x:c r="U1869" s="14" t="n">
        <x:f>'Inventory detail'!U743</x:f>
        <x:v>0.411723</x:v>
      </x:c>
      <x:c r="V1869" s="9" t="n">
        <x:f>O1869*T1869</x:f>
        <x:v>0</x:v>
      </x:c>
      <x:c r="W1869" s="9" t="n">
        <x:f>Q1869*T1869</x:f>
        <x:v>0</x:v>
      </x:c>
      <x:c r="X1869" s="9" t="n">
        <x:f>R1869*T1869</x:f>
        <x:v>168.08</x:v>
      </x:c>
      <x:c r="Y1869" s="9" t="n">
        <x:f>S1869*T1869</x:f>
        <x:v>168.08</x:v>
      </x:c>
      <x:c r="Z1869" s="9" t="n">
        <x:f>IF(ISNUMBER(U1869),S1869*(U1869-T1869),"n.a.")</x:f>
        <x:v>-3.390800000000005</x:v>
      </x:c>
      <x:c r="AA1869" s="9" t="n">
        <x:f>IF(ISNUMBER(U1869),Y1869,0)</x:f>
        <x:v>168.08</x:v>
      </x:c>
      <x:c r="AB1869" s="7" t="n">
        <x:f>MAX(0,L1869-SUM(F1869:K1869))</x:f>
        <x:v>0</x:v>
      </x:c>
    </x:row>
    <x:row r="1870" ht="22" customHeight="1">
      <x:c r="A1870" s="18" t="n">
        <x:f>Summary!D$41</x:f>
        <x:v>46357</x:v>
      </x:c>
      <x:c r="B1870" s="2" t="str">
        <x:f>'Inventory detail'!A744</x:f>
        <x:v>COIL</x:v>
      </x:c>
      <x:c r="C1870" s="2" t="str">
        <x:f>'Inventory detail'!B744</x:f>
        <x:v>10</x:v>
      </x:c>
      <x:c r="D1870" s="2" t="str">
        <x:f>'Inventory detail'!C744</x:f>
        <x:v>20BLK12-5</x:v>
      </x:c>
      <x:c r="E1870" s="10" t="n">
        <x:f>A744</x:f>
        <x:v>46327</x:v>
      </x:c>
      <x:c r="F1870" s="7" t="n">
        <x:f>O744</x:f>
        <x:v>0</x:v>
      </x:c>
      <x:c r="G1870" s="7" t="n">
        <x:f>Q744</x:f>
        <x:v>0</x:v>
      </x:c>
      <x:c r="H1870" s="7" t="n">
        <x:f>R744</x:f>
        <x:v>0</x:v>
      </x:c>
      <x:c r="I1870" s="7" t="n">
        <x:f>0</x:f>
        <x:v>0</x:v>
      </x:c>
      <x:c r="J1870" s="7" t="n">
        <x:f>0</x:f>
        <x:v>0</x:v>
      </x:c>
      <x:c r="K1870" s="7" t="n">
        <x:f>0</x:f>
        <x:v>0</x:v>
      </x:c>
      <x:c r="L1870" s="7" t="n">
        <x:f>'Inventory detail'!F744*Summary!$K$5*(A1870-E1870)/Summary!$K$6</x:f>
        <x:v>0</x:v>
      </x:c>
      <x:c r="M1870" s="7" t="n">
        <x:f>MAX(0,H1870-L1870)</x:f>
        <x:v>0</x:v>
      </x:c>
      <x:c r="N1870" s="7" t="n">
        <x:f>MAX(0,L1870-H1870)</x:f>
        <x:v>0</x:v>
      </x:c>
      <x:c r="O1870" s="7" t="n">
        <x:f>MAX(0,F1870+I1870-N1870)</x:f>
        <x:v>0</x:v>
      </x:c>
      <x:c r="P1870" s="7" t="n">
        <x:f>MAX(0,N1870-F1870-I1870)</x:f>
        <x:v>0</x:v>
      </x:c>
      <x:c r="Q1870" s="7" t="n">
        <x:f>MAX(0,G1870+J1870-P1870)</x:f>
        <x:v>0</x:v>
      </x:c>
      <x:c r="R1870" s="7" t="n">
        <x:f>M1870+MAX(0,K1870-MAX(0,P1870-G1870-J1870))</x:f>
        <x:v>0</x:v>
      </x:c>
      <x:c r="S1870" s="7" t="n">
        <x:f>SUM(O1870,Q1870,R1870)</x:f>
        <x:v>0</x:v>
      </x:c>
      <x:c r="T1870" s="14" t="n">
        <x:f>'Inventory detail'!T744</x:f>
        <x:v>0.098</x:v>
      </x:c>
      <x:c r="U1870" s="14" t="str">
        <x:f>'Inventory detail'!U744</x:f>
        <x:v>n.a.</x:v>
      </x:c>
      <x:c r="V1870" s="9" t="n">
        <x:f>O1870*T1870</x:f>
        <x:v>0</x:v>
      </x:c>
      <x:c r="W1870" s="9" t="n">
        <x:f>Q1870*T1870</x:f>
        <x:v>0</x:v>
      </x:c>
      <x:c r="X1870" s="9" t="n">
        <x:f>R1870*T1870</x:f>
        <x:v>0</x:v>
      </x:c>
      <x:c r="Y1870" s="9" t="n">
        <x:f>S1870*T1870</x:f>
        <x:v>0</x:v>
      </x:c>
      <x:c r="Z1870" s="9" t="str">
        <x:f>IF(ISNUMBER(U1870),S1870*(U1870-T1870),"n.a.")</x:f>
        <x:v>n.a.</x:v>
      </x:c>
      <x:c r="AA1870" s="9" t="n">
        <x:f>IF(ISNUMBER(U1870),Y1870,0)</x:f>
        <x:v>0</x:v>
      </x:c>
      <x:c r="AB1870" s="7" t="n">
        <x:f>MAX(0,L1870-SUM(F1870:K1870))</x:f>
        <x:v>0</x:v>
      </x:c>
    </x:row>
    <x:row r="1871" ht="22" customHeight="1">
      <x:c r="A1871" s="18" t="n">
        <x:f>Summary!D$41</x:f>
        <x:v>46357</x:v>
      </x:c>
      <x:c r="B1871" s="2" t="str">
        <x:f>'Inventory detail'!A745</x:f>
        <x:v>COIL</x:v>
      </x:c>
      <x:c r="C1871" s="2" t="str">
        <x:f>'Inventory detail'!B745</x:f>
        <x:v>10</x:v>
      </x:c>
      <x:c r="D1871" s="2" t="str">
        <x:f>'Inventory detail'!C745</x:f>
        <x:v>20BLK36-5</x:v>
      </x:c>
      <x:c r="E1871" s="10" t="n">
        <x:f>A745</x:f>
        <x:v>46327</x:v>
      </x:c>
      <x:c r="F1871" s="7" t="n">
        <x:f>O745</x:f>
        <x:v>0</x:v>
      </x:c>
      <x:c r="G1871" s="7" t="n">
        <x:f>Q745</x:f>
        <x:v>0</x:v>
      </x:c>
      <x:c r="H1871" s="7" t="n">
        <x:f>R745</x:f>
        <x:v>0</x:v>
      </x:c>
      <x:c r="I1871" s="7" t="n">
        <x:f>0</x:f>
        <x:v>0</x:v>
      </x:c>
      <x:c r="J1871" s="7" t="n">
        <x:f>0</x:f>
        <x:v>0</x:v>
      </x:c>
      <x:c r="K1871" s="7" t="n">
        <x:f>0</x:f>
        <x:v>0</x:v>
      </x:c>
      <x:c r="L1871" s="7" t="n">
        <x:f>'Inventory detail'!F745*Summary!$K$5*(A1871-E1871)/Summary!$K$6</x:f>
        <x:v>0</x:v>
      </x:c>
      <x:c r="M1871" s="7" t="n">
        <x:f>MAX(0,H1871-L1871)</x:f>
        <x:v>0</x:v>
      </x:c>
      <x:c r="N1871" s="7" t="n">
        <x:f>MAX(0,L1871-H1871)</x:f>
        <x:v>0</x:v>
      </x:c>
      <x:c r="O1871" s="7" t="n">
        <x:f>MAX(0,F1871+I1871-N1871)</x:f>
        <x:v>0</x:v>
      </x:c>
      <x:c r="P1871" s="7" t="n">
        <x:f>MAX(0,N1871-F1871-I1871)</x:f>
        <x:v>0</x:v>
      </x:c>
      <x:c r="Q1871" s="7" t="n">
        <x:f>MAX(0,G1871+J1871-P1871)</x:f>
        <x:v>0</x:v>
      </x:c>
      <x:c r="R1871" s="7" t="n">
        <x:f>M1871+MAX(0,K1871-MAX(0,P1871-G1871-J1871))</x:f>
        <x:v>0</x:v>
      </x:c>
      <x:c r="S1871" s="7" t="n">
        <x:f>SUM(O1871,Q1871,R1871)</x:f>
        <x:v>0</x:v>
      </x:c>
      <x:c r="T1871" s="14" t="n">
        <x:f>'Inventory detail'!T745</x:f>
        <x:v>0.272</x:v>
      </x:c>
      <x:c r="U1871" s="14" t="str">
        <x:f>'Inventory detail'!U745</x:f>
        <x:v>n.a.</x:v>
      </x:c>
      <x:c r="V1871" s="9" t="n">
        <x:f>O1871*T1871</x:f>
        <x:v>0</x:v>
      </x:c>
      <x:c r="W1871" s="9" t="n">
        <x:f>Q1871*T1871</x:f>
        <x:v>0</x:v>
      </x:c>
      <x:c r="X1871" s="9" t="n">
        <x:f>R1871*T1871</x:f>
        <x:v>0</x:v>
      </x:c>
      <x:c r="Y1871" s="9" t="n">
        <x:f>S1871*T1871</x:f>
        <x:v>0</x:v>
      </x:c>
      <x:c r="Z1871" s="9" t="str">
        <x:f>IF(ISNUMBER(U1871),S1871*(U1871-T1871),"n.a.")</x:f>
        <x:v>n.a.</x:v>
      </x:c>
      <x:c r="AA1871" s="9" t="n">
        <x:f>IF(ISNUMBER(U1871),Y1871,0)</x:f>
        <x:v>0</x:v>
      </x:c>
      <x:c r="AB1871" s="7" t="n">
        <x:f>MAX(0,L1871-SUM(F1871:K1871))</x:f>
        <x:v>0</x:v>
      </x:c>
    </x:row>
    <x:row r="1872" ht="22" customHeight="1">
      <x:c r="A1872" s="18" t="n">
        <x:f>Summary!D$41</x:f>
        <x:v>46357</x:v>
      </x:c>
      <x:c r="B1872" s="2" t="str">
        <x:f>'Inventory detail'!A746</x:f>
        <x:v>COIL</x:v>
      </x:c>
      <x:c r="C1872" s="2" t="str">
        <x:f>'Inventory detail'!B746</x:f>
        <x:v>10</x:v>
      </x:c>
      <x:c r="D1872" s="2" t="str">
        <x:f>'Inventory detail'!C746</x:f>
        <x:v>20FG12-4</x:v>
      </x:c>
      <x:c r="E1872" s="10" t="n">
        <x:f>A746</x:f>
        <x:v>46327</x:v>
      </x:c>
      <x:c r="F1872" s="7" t="n">
        <x:f>O746</x:f>
        <x:v>0</x:v>
      </x:c>
      <x:c r="G1872" s="7" t="n">
        <x:f>Q746</x:f>
        <x:v>0</x:v>
      </x:c>
      <x:c r="H1872" s="7" t="n">
        <x:f>R746</x:f>
        <x:v>0</x:v>
      </x:c>
      <x:c r="I1872" s="7" t="n">
        <x:f>0</x:f>
        <x:v>0</x:v>
      </x:c>
      <x:c r="J1872" s="7" t="n">
        <x:f>0</x:f>
        <x:v>0</x:v>
      </x:c>
      <x:c r="K1872" s="7" t="n">
        <x:f>0</x:f>
        <x:v>0</x:v>
      </x:c>
      <x:c r="L1872" s="7" t="n">
        <x:f>'Inventory detail'!F746*Summary!$K$5*(A1872-E1872)/Summary!$K$6</x:f>
        <x:v>0</x:v>
      </x:c>
      <x:c r="M1872" s="7" t="n">
        <x:f>MAX(0,H1872-L1872)</x:f>
        <x:v>0</x:v>
      </x:c>
      <x:c r="N1872" s="7" t="n">
        <x:f>MAX(0,L1872-H1872)</x:f>
        <x:v>0</x:v>
      </x:c>
      <x:c r="O1872" s="7" t="n">
        <x:f>MAX(0,F1872+I1872-N1872)</x:f>
        <x:v>0</x:v>
      </x:c>
      <x:c r="P1872" s="7" t="n">
        <x:f>MAX(0,N1872-F1872-I1872)</x:f>
        <x:v>0</x:v>
      </x:c>
      <x:c r="Q1872" s="7" t="n">
        <x:f>MAX(0,G1872+J1872-P1872)</x:f>
        <x:v>0</x:v>
      </x:c>
      <x:c r="R1872" s="7" t="n">
        <x:f>M1872+MAX(0,K1872-MAX(0,P1872-G1872-J1872))</x:f>
        <x:v>0</x:v>
      </x:c>
      <x:c r="S1872" s="7" t="n">
        <x:f>SUM(O1872,Q1872,R1872)</x:f>
        <x:v>0</x:v>
      </x:c>
      <x:c r="T1872" s="14" t="n">
        <x:f>'Inventory detail'!T746</x:f>
        <x:v>0.085</x:v>
      </x:c>
      <x:c r="U1872" s="14" t="str">
        <x:f>'Inventory detail'!U746</x:f>
        <x:v>n.a.</x:v>
      </x:c>
      <x:c r="V1872" s="9" t="n">
        <x:f>O1872*T1872</x:f>
        <x:v>0</x:v>
      </x:c>
      <x:c r="W1872" s="9" t="n">
        <x:f>Q1872*T1872</x:f>
        <x:v>0</x:v>
      </x:c>
      <x:c r="X1872" s="9" t="n">
        <x:f>R1872*T1872</x:f>
        <x:v>0</x:v>
      </x:c>
      <x:c r="Y1872" s="9" t="n">
        <x:f>S1872*T1872</x:f>
        <x:v>0</x:v>
      </x:c>
      <x:c r="Z1872" s="9" t="str">
        <x:f>IF(ISNUMBER(U1872),S1872*(U1872-T1872),"n.a.")</x:f>
        <x:v>n.a.</x:v>
      </x:c>
      <x:c r="AA1872" s="9" t="n">
        <x:f>IF(ISNUMBER(U1872),Y1872,0)</x:f>
        <x:v>0</x:v>
      </x:c>
      <x:c r="AB1872" s="7" t="n">
        <x:f>MAX(0,L1872-SUM(F1872:K1872))</x:f>
        <x:v>0</x:v>
      </x:c>
    </x:row>
    <x:row r="1873" ht="22" customHeight="1">
      <x:c r="A1873" s="18" t="n">
        <x:f>Summary!D$41</x:f>
        <x:v>46357</x:v>
      </x:c>
      <x:c r="B1873" s="2" t="str">
        <x:f>'Inventory detail'!A747</x:f>
        <x:v>COIL</x:v>
      </x:c>
      <x:c r="C1873" s="2" t="str">
        <x:f>'Inventory detail'!B747</x:f>
        <x:v>10</x:v>
      </x:c>
      <x:c r="D1873" s="2" t="str">
        <x:f>'Inventory detail'!C747</x:f>
        <x:v>22BLU12-4</x:v>
      </x:c>
      <x:c r="E1873" s="10" t="n">
        <x:f>A747</x:f>
        <x:v>46327</x:v>
      </x:c>
      <x:c r="F1873" s="7" t="n">
        <x:f>O747</x:f>
        <x:v>0</x:v>
      </x:c>
      <x:c r="G1873" s="7" t="n">
        <x:f>Q747</x:f>
        <x:v>0</x:v>
      </x:c>
      <x:c r="H1873" s="7" t="n">
        <x:f>R747</x:f>
        <x:v>0</x:v>
      </x:c>
      <x:c r="I1873" s="7" t="n">
        <x:f>0</x:f>
        <x:v>0</x:v>
      </x:c>
      <x:c r="J1873" s="7" t="n">
        <x:f>0</x:f>
        <x:v>0</x:v>
      </x:c>
      <x:c r="K1873" s="7" t="n">
        <x:f>0</x:f>
        <x:v>0</x:v>
      </x:c>
      <x:c r="L1873" s="7" t="n">
        <x:f>'Inventory detail'!F747*Summary!$K$5*(A1873-E1873)/Summary!$K$6</x:f>
        <x:v>0</x:v>
      </x:c>
      <x:c r="M1873" s="7" t="n">
        <x:f>MAX(0,H1873-L1873)</x:f>
        <x:v>0</x:v>
      </x:c>
      <x:c r="N1873" s="7" t="n">
        <x:f>MAX(0,L1873-H1873)</x:f>
        <x:v>0</x:v>
      </x:c>
      <x:c r="O1873" s="7" t="n">
        <x:f>MAX(0,F1873+I1873-N1873)</x:f>
        <x:v>0</x:v>
      </x:c>
      <x:c r="P1873" s="7" t="n">
        <x:f>MAX(0,N1873-F1873-I1873)</x:f>
        <x:v>0</x:v>
      </x:c>
      <x:c r="Q1873" s="7" t="n">
        <x:f>MAX(0,G1873+J1873-P1873)</x:f>
        <x:v>0</x:v>
      </x:c>
      <x:c r="R1873" s="7" t="n">
        <x:f>M1873+MAX(0,K1873-MAX(0,P1873-G1873-J1873))</x:f>
        <x:v>0</x:v>
      </x:c>
      <x:c r="S1873" s="7" t="n">
        <x:f>SUM(O1873,Q1873,R1873)</x:f>
        <x:v>0</x:v>
      </x:c>
      <x:c r="T1873" s="14" t="n">
        <x:f>'Inventory detail'!T747</x:f>
        <x:v>0.09480000000000001</x:v>
      </x:c>
      <x:c r="U1873" s="14" t="str">
        <x:f>'Inventory detail'!U747</x:f>
        <x:v>n.a.</x:v>
      </x:c>
      <x:c r="V1873" s="9" t="n">
        <x:f>O1873*T1873</x:f>
        <x:v>0</x:v>
      </x:c>
      <x:c r="W1873" s="9" t="n">
        <x:f>Q1873*T1873</x:f>
        <x:v>0</x:v>
      </x:c>
      <x:c r="X1873" s="9" t="n">
        <x:f>R1873*T1873</x:f>
        <x:v>0</x:v>
      </x:c>
      <x:c r="Y1873" s="9" t="n">
        <x:f>S1873*T1873</x:f>
        <x:v>0</x:v>
      </x:c>
      <x:c r="Z1873" s="9" t="str">
        <x:f>IF(ISNUMBER(U1873),S1873*(U1873-T1873),"n.a.")</x:f>
        <x:v>n.a.</x:v>
      </x:c>
      <x:c r="AA1873" s="9" t="n">
        <x:f>IF(ISNUMBER(U1873),Y1873,0)</x:f>
        <x:v>0</x:v>
      </x:c>
      <x:c r="AB1873" s="7" t="n">
        <x:f>MAX(0,L1873-SUM(F1873:K1873))</x:f>
        <x:v>0</x:v>
      </x:c>
    </x:row>
    <x:row r="1874" ht="22" customHeight="1">
      <x:c r="A1874" s="18" t="n">
        <x:f>Summary!D$41</x:f>
        <x:v>46357</x:v>
      </x:c>
      <x:c r="B1874" s="2" t="str">
        <x:f>'Inventory detail'!A748</x:f>
        <x:v>COIL</x:v>
      </x:c>
      <x:c r="C1874" s="2" t="str">
        <x:f>'Inventory detail'!B748</x:f>
        <x:v>10</x:v>
      </x:c>
      <x:c r="D1874" s="2" t="str">
        <x:f>'Inventory detail'!C748</x:f>
        <x:v>22FG12-4</x:v>
      </x:c>
      <x:c r="E1874" s="10" t="n">
        <x:f>A748</x:f>
        <x:v>46327</x:v>
      </x:c>
      <x:c r="F1874" s="7" t="n">
        <x:f>O748</x:f>
        <x:v>0</x:v>
      </x:c>
      <x:c r="G1874" s="7" t="n">
        <x:f>Q748</x:f>
        <x:v>0</x:v>
      </x:c>
      <x:c r="H1874" s="7" t="n">
        <x:f>R748</x:f>
        <x:v>0</x:v>
      </x:c>
      <x:c r="I1874" s="7" t="n">
        <x:f>0</x:f>
        <x:v>0</x:v>
      </x:c>
      <x:c r="J1874" s="7" t="n">
        <x:f>0</x:f>
        <x:v>0</x:v>
      </x:c>
      <x:c r="K1874" s="7" t="n">
        <x:f>0</x:f>
        <x:v>0</x:v>
      </x:c>
      <x:c r="L1874" s="7" t="n">
        <x:f>'Inventory detail'!F748*Summary!$K$5*(A1874-E1874)/Summary!$K$6</x:f>
        <x:v>0</x:v>
      </x:c>
      <x:c r="M1874" s="7" t="n">
        <x:f>MAX(0,H1874-L1874)</x:f>
        <x:v>0</x:v>
      </x:c>
      <x:c r="N1874" s="7" t="n">
        <x:f>MAX(0,L1874-H1874)</x:f>
        <x:v>0</x:v>
      </x:c>
      <x:c r="O1874" s="7" t="n">
        <x:f>MAX(0,F1874+I1874-N1874)</x:f>
        <x:v>0</x:v>
      </x:c>
      <x:c r="P1874" s="7" t="n">
        <x:f>MAX(0,N1874-F1874-I1874)</x:f>
        <x:v>0</x:v>
      </x:c>
      <x:c r="Q1874" s="7" t="n">
        <x:f>MAX(0,G1874+J1874-P1874)</x:f>
        <x:v>0</x:v>
      </x:c>
      <x:c r="R1874" s="7" t="n">
        <x:f>M1874+MAX(0,K1874-MAX(0,P1874-G1874-J1874))</x:f>
        <x:v>0</x:v>
      </x:c>
      <x:c r="S1874" s="7" t="n">
        <x:f>SUM(O1874,Q1874,R1874)</x:f>
        <x:v>0</x:v>
      </x:c>
      <x:c r="T1874" s="14" t="n">
        <x:f>'Inventory detail'!T748</x:f>
        <x:v>0.09480000000000001</x:v>
      </x:c>
      <x:c r="U1874" s="14" t="str">
        <x:f>'Inventory detail'!U748</x:f>
        <x:v>n.a.</x:v>
      </x:c>
      <x:c r="V1874" s="9" t="n">
        <x:f>O1874*T1874</x:f>
        <x:v>0</x:v>
      </x:c>
      <x:c r="W1874" s="9" t="n">
        <x:f>Q1874*T1874</x:f>
        <x:v>0</x:v>
      </x:c>
      <x:c r="X1874" s="9" t="n">
        <x:f>R1874*T1874</x:f>
        <x:v>0</x:v>
      </x:c>
      <x:c r="Y1874" s="9" t="n">
        <x:f>S1874*T1874</x:f>
        <x:v>0</x:v>
      </x:c>
      <x:c r="Z1874" s="9" t="str">
        <x:f>IF(ISNUMBER(U1874),S1874*(U1874-T1874),"n.a.")</x:f>
        <x:v>n.a.</x:v>
      </x:c>
      <x:c r="AA1874" s="9" t="n">
        <x:f>IF(ISNUMBER(U1874),Y1874,0)</x:f>
        <x:v>0</x:v>
      </x:c>
      <x:c r="AB1874" s="7" t="n">
        <x:f>MAX(0,L1874-SUM(F1874:K1874))</x:f>
        <x:v>0</x:v>
      </x:c>
    </x:row>
    <x:row r="1875" ht="22" customHeight="1">
      <x:c r="A1875" s="18" t="n">
        <x:f>Summary!D$41</x:f>
        <x:v>46357</x:v>
      </x:c>
      <x:c r="B1875" s="2" t="str">
        <x:f>'Inventory detail'!A749</x:f>
        <x:v>COIL</x:v>
      </x:c>
      <x:c r="C1875" s="2" t="str">
        <x:f>'Inventory detail'!B749</x:f>
        <x:v>10</x:v>
      </x:c>
      <x:c r="D1875" s="2" t="str">
        <x:f>'Inventory detail'!C749</x:f>
        <x:v>22MAR12-4</x:v>
      </x:c>
      <x:c r="E1875" s="10" t="n">
        <x:f>A749</x:f>
        <x:v>46327</x:v>
      </x:c>
      <x:c r="F1875" s="7" t="n">
        <x:f>O749</x:f>
        <x:v>0</x:v>
      </x:c>
      <x:c r="G1875" s="7" t="n">
        <x:f>Q749</x:f>
        <x:v>0</x:v>
      </x:c>
      <x:c r="H1875" s="7" t="n">
        <x:f>R749</x:f>
        <x:v>1500</x:v>
      </x:c>
      <x:c r="I1875" s="7" t="n">
        <x:f>0</x:f>
        <x:v>0</x:v>
      </x:c>
      <x:c r="J1875" s="7" t="n">
        <x:f>0</x:f>
        <x:v>0</x:v>
      </x:c>
      <x:c r="K1875" s="7" t="n">
        <x:f>0</x:f>
        <x:v>0</x:v>
      </x:c>
      <x:c r="L1875" s="7" t="n">
        <x:f>'Inventory detail'!F749*Summary!$K$5*(A1875-E1875)/Summary!$K$6</x:f>
        <x:v>0</x:v>
      </x:c>
      <x:c r="M1875" s="7" t="n">
        <x:f>MAX(0,H1875-L1875)</x:f>
        <x:v>1500</x:v>
      </x:c>
      <x:c r="N1875" s="7" t="n">
        <x:f>MAX(0,L1875-H1875)</x:f>
        <x:v>0</x:v>
      </x:c>
      <x:c r="O1875" s="7" t="n">
        <x:f>MAX(0,F1875+I1875-N1875)</x:f>
        <x:v>0</x:v>
      </x:c>
      <x:c r="P1875" s="7" t="n">
        <x:f>MAX(0,N1875-F1875-I1875)</x:f>
        <x:v>0</x:v>
      </x:c>
      <x:c r="Q1875" s="7" t="n">
        <x:f>MAX(0,G1875+J1875-P1875)</x:f>
        <x:v>0</x:v>
      </x:c>
      <x:c r="R1875" s="7" t="n">
        <x:f>M1875+MAX(0,K1875-MAX(0,P1875-G1875-J1875))</x:f>
        <x:v>1500</x:v>
      </x:c>
      <x:c r="S1875" s="7" t="n">
        <x:f>SUM(O1875,Q1875,R1875)</x:f>
        <x:v>1500</x:v>
      </x:c>
      <x:c r="T1875" s="14" t="n">
        <x:f>'Inventory detail'!T749</x:f>
        <x:v>0.09480000000000001</x:v>
      </x:c>
      <x:c r="U1875" s="14" t="str">
        <x:f>'Inventory detail'!U749</x:f>
        <x:v>n.a.</x:v>
      </x:c>
      <x:c r="V1875" s="9" t="n">
        <x:f>O1875*T1875</x:f>
        <x:v>0</x:v>
      </x:c>
      <x:c r="W1875" s="9" t="n">
        <x:f>Q1875*T1875</x:f>
        <x:v>0</x:v>
      </x:c>
      <x:c r="X1875" s="9" t="n">
        <x:f>R1875*T1875</x:f>
        <x:v>142.20000000000002</x:v>
      </x:c>
      <x:c r="Y1875" s="9" t="n">
        <x:f>S1875*T1875</x:f>
        <x:v>142.20000000000002</x:v>
      </x:c>
      <x:c r="Z1875" s="9" t="str">
        <x:f>IF(ISNUMBER(U1875),S1875*(U1875-T1875),"n.a.")</x:f>
        <x:v>n.a.</x:v>
      </x:c>
      <x:c r="AA1875" s="9" t="n">
        <x:f>IF(ISNUMBER(U1875),Y1875,0)</x:f>
        <x:v>0</x:v>
      </x:c>
      <x:c r="AB1875" s="7" t="n">
        <x:f>MAX(0,L1875-SUM(F1875:K1875))</x:f>
        <x:v>0</x:v>
      </x:c>
    </x:row>
    <x:row r="1876" ht="22" customHeight="1">
      <x:c r="A1876" s="18" t="n">
        <x:f>Summary!D$41</x:f>
        <x:v>46357</x:v>
      </x:c>
      <x:c r="B1876" s="2" t="str">
        <x:f>'Inventory detail'!A750</x:f>
        <x:v>COIL</x:v>
      </x:c>
      <x:c r="C1876" s="2" t="str">
        <x:f>'Inventory detail'!B750</x:f>
        <x:v>10</x:v>
      </x:c>
      <x:c r="D1876" s="2" t="str">
        <x:f>'Inventory detail'!C750</x:f>
        <x:v>22RED12-4</x:v>
      </x:c>
      <x:c r="E1876" s="10" t="n">
        <x:f>A750</x:f>
        <x:v>46327</x:v>
      </x:c>
      <x:c r="F1876" s="7" t="n">
        <x:f>O750</x:f>
        <x:v>0</x:v>
      </x:c>
      <x:c r="G1876" s="7" t="n">
        <x:f>Q750</x:f>
        <x:v>0</x:v>
      </x:c>
      <x:c r="H1876" s="7" t="n">
        <x:f>R750</x:f>
        <x:v>0</x:v>
      </x:c>
      <x:c r="I1876" s="7" t="n">
        <x:f>0</x:f>
        <x:v>0</x:v>
      </x:c>
      <x:c r="J1876" s="7" t="n">
        <x:f>0</x:f>
        <x:v>0</x:v>
      </x:c>
      <x:c r="K1876" s="7" t="n">
        <x:f>0</x:f>
        <x:v>0</x:v>
      </x:c>
      <x:c r="L1876" s="7" t="n">
        <x:f>'Inventory detail'!F750*Summary!$K$5*(A1876-E1876)/Summary!$K$6</x:f>
        <x:v>0</x:v>
      </x:c>
      <x:c r="M1876" s="7" t="n">
        <x:f>MAX(0,H1876-L1876)</x:f>
        <x:v>0</x:v>
      </x:c>
      <x:c r="N1876" s="7" t="n">
        <x:f>MAX(0,L1876-H1876)</x:f>
        <x:v>0</x:v>
      </x:c>
      <x:c r="O1876" s="7" t="n">
        <x:f>MAX(0,F1876+I1876-N1876)</x:f>
        <x:v>0</x:v>
      </x:c>
      <x:c r="P1876" s="7" t="n">
        <x:f>MAX(0,N1876-F1876-I1876)</x:f>
        <x:v>0</x:v>
      </x:c>
      <x:c r="Q1876" s="7" t="n">
        <x:f>MAX(0,G1876+J1876-P1876)</x:f>
        <x:v>0</x:v>
      </x:c>
      <x:c r="R1876" s="7" t="n">
        <x:f>M1876+MAX(0,K1876-MAX(0,P1876-G1876-J1876))</x:f>
        <x:v>0</x:v>
      </x:c>
      <x:c r="S1876" s="7" t="n">
        <x:f>SUM(O1876,Q1876,R1876)</x:f>
        <x:v>0</x:v>
      </x:c>
      <x:c r="T1876" s="14" t="n">
        <x:f>'Inventory detail'!T750</x:f>
        <x:v>0.09480000000000001</x:v>
      </x:c>
      <x:c r="U1876" s="14" t="str">
        <x:f>'Inventory detail'!U750</x:f>
        <x:v>n.a.</x:v>
      </x:c>
      <x:c r="V1876" s="9" t="n">
        <x:f>O1876*T1876</x:f>
        <x:v>0</x:v>
      </x:c>
      <x:c r="W1876" s="9" t="n">
        <x:f>Q1876*T1876</x:f>
        <x:v>0</x:v>
      </x:c>
      <x:c r="X1876" s="9" t="n">
        <x:f>R1876*T1876</x:f>
        <x:v>0</x:v>
      </x:c>
      <x:c r="Y1876" s="9" t="n">
        <x:f>S1876*T1876</x:f>
        <x:v>0</x:v>
      </x:c>
      <x:c r="Z1876" s="9" t="str">
        <x:f>IF(ISNUMBER(U1876),S1876*(U1876-T1876),"n.a.")</x:f>
        <x:v>n.a.</x:v>
      </x:c>
      <x:c r="AA1876" s="9" t="n">
        <x:f>IF(ISNUMBER(U1876),Y1876,0)</x:f>
        <x:v>0</x:v>
      </x:c>
      <x:c r="AB1876" s="7" t="n">
        <x:f>MAX(0,L1876-SUM(F1876:K1876))</x:f>
        <x:v>0</x:v>
      </x:c>
    </x:row>
    <x:row r="1877" ht="22" customHeight="1">
      <x:c r="A1877" s="18" t="n">
        <x:f>Summary!D$41</x:f>
        <x:v>46357</x:v>
      </x:c>
      <x:c r="B1877" s="2" t="str">
        <x:f>'Inventory detail'!A751</x:f>
        <x:v>COIL</x:v>
      </x:c>
      <x:c r="C1877" s="2" t="str">
        <x:f>'Inventory detail'!B751</x:f>
        <x:v>10</x:v>
      </x:c>
      <x:c r="D1877" s="2" t="str">
        <x:f>'Inventory detail'!C751</x:f>
        <x:v>23BLK12-4</x:v>
      </x:c>
      <x:c r="E1877" s="10" t="n">
        <x:f>A751</x:f>
        <x:v>46327</x:v>
      </x:c>
      <x:c r="F1877" s="7" t="n">
        <x:f>O751</x:f>
        <x:v>0</x:v>
      </x:c>
      <x:c r="G1877" s="7" t="n">
        <x:f>Q751</x:f>
        <x:v>0</x:v>
      </x:c>
      <x:c r="H1877" s="7" t="n">
        <x:f>R751</x:f>
        <x:v>0</x:v>
      </x:c>
      <x:c r="I1877" s="7" t="n">
        <x:f>0</x:f>
        <x:v>0</x:v>
      </x:c>
      <x:c r="J1877" s="7" t="n">
        <x:f>0</x:f>
        <x:v>0</x:v>
      </x:c>
      <x:c r="K1877" s="7" t="n">
        <x:f>0</x:f>
        <x:v>0</x:v>
      </x:c>
      <x:c r="L1877" s="7" t="n">
        <x:f>'Inventory detail'!F751*Summary!$K$5*(A1877-E1877)/Summary!$K$6</x:f>
        <x:v>0</x:v>
      </x:c>
      <x:c r="M1877" s="7" t="n">
        <x:f>MAX(0,H1877-L1877)</x:f>
        <x:v>0</x:v>
      </x:c>
      <x:c r="N1877" s="7" t="n">
        <x:f>MAX(0,L1877-H1877)</x:f>
        <x:v>0</x:v>
      </x:c>
      <x:c r="O1877" s="7" t="n">
        <x:f>MAX(0,F1877+I1877-N1877)</x:f>
        <x:v>0</x:v>
      </x:c>
      <x:c r="P1877" s="7" t="n">
        <x:f>MAX(0,N1877-F1877-I1877)</x:f>
        <x:v>0</x:v>
      </x:c>
      <x:c r="Q1877" s="7" t="n">
        <x:f>MAX(0,G1877+J1877-P1877)</x:f>
        <x:v>0</x:v>
      </x:c>
      <x:c r="R1877" s="7" t="n">
        <x:f>M1877+MAX(0,K1877-MAX(0,P1877-G1877-J1877))</x:f>
        <x:v>0</x:v>
      </x:c>
      <x:c r="S1877" s="7" t="n">
        <x:f>SUM(O1877,Q1877,R1877)</x:f>
        <x:v>0</x:v>
      </x:c>
      <x:c r="T1877" s="14" t="n">
        <x:f>'Inventory detail'!T751</x:f>
        <x:v>0.1419</x:v>
      </x:c>
      <x:c r="U1877" s="14" t="n">
        <x:f>'Inventory detail'!U751</x:f>
        <x:v>0.128622</x:v>
      </x:c>
      <x:c r="V1877" s="9" t="n">
        <x:f>O1877*T1877</x:f>
        <x:v>0</x:v>
      </x:c>
      <x:c r="W1877" s="9" t="n">
        <x:f>Q1877*T1877</x:f>
        <x:v>0</x:v>
      </x:c>
      <x:c r="X1877" s="9" t="n">
        <x:f>R1877*T1877</x:f>
        <x:v>0</x:v>
      </x:c>
      <x:c r="Y1877" s="9" t="n">
        <x:f>S1877*T1877</x:f>
        <x:v>0</x:v>
      </x:c>
      <x:c r="Z1877" s="9" t="n">
        <x:f>IF(ISNUMBER(U1877),S1877*(U1877-T1877),"n.a.")</x:f>
        <x:v>0</x:v>
      </x:c>
      <x:c r="AA1877" s="9" t="n">
        <x:f>IF(ISNUMBER(U1877),Y1877,0)</x:f>
        <x:v>0</x:v>
      </x:c>
      <x:c r="AB1877" s="7" t="n">
        <x:f>MAX(0,L1877-SUM(F1877:K1877))</x:f>
        <x:v>0</x:v>
      </x:c>
    </x:row>
    <x:row r="1878" ht="22" customHeight="1">
      <x:c r="A1878" s="18" t="n">
        <x:f>Summary!D$41</x:f>
        <x:v>46357</x:v>
      </x:c>
      <x:c r="B1878" s="2" t="str">
        <x:f>'Inventory detail'!A752</x:f>
        <x:v>COIL</x:v>
      </x:c>
      <x:c r="C1878" s="2" t="str">
        <x:f>'Inventory detail'!B752</x:f>
        <x:v>10</x:v>
      </x:c>
      <x:c r="D1878" s="2" t="str">
        <x:f>'Inventory detail'!C752</x:f>
        <x:v>25BLU12-4</x:v>
      </x:c>
      <x:c r="E1878" s="10" t="n">
        <x:f>A752</x:f>
        <x:v>46327</x:v>
      </x:c>
      <x:c r="F1878" s="7" t="n">
        <x:f>O752</x:f>
        <x:v>0</x:v>
      </x:c>
      <x:c r="G1878" s="7" t="n">
        <x:f>Q752</x:f>
        <x:v>0</x:v>
      </x:c>
      <x:c r="H1878" s="7" t="n">
        <x:f>R752</x:f>
        <x:v>0</x:v>
      </x:c>
      <x:c r="I1878" s="7" t="n">
        <x:f>0</x:f>
        <x:v>0</x:v>
      </x:c>
      <x:c r="J1878" s="7" t="n">
        <x:f>0</x:f>
        <x:v>0</x:v>
      </x:c>
      <x:c r="K1878" s="7" t="n">
        <x:f>0</x:f>
        <x:v>0</x:v>
      </x:c>
      <x:c r="L1878" s="7" t="n">
        <x:f>'Inventory detail'!F752*Summary!$K$5*(A1878-E1878)/Summary!$K$6</x:f>
        <x:v>0</x:v>
      </x:c>
      <x:c r="M1878" s="7" t="n">
        <x:f>MAX(0,H1878-L1878)</x:f>
        <x:v>0</x:v>
      </x:c>
      <x:c r="N1878" s="7" t="n">
        <x:f>MAX(0,L1878-H1878)</x:f>
        <x:v>0</x:v>
      </x:c>
      <x:c r="O1878" s="7" t="n">
        <x:f>MAX(0,F1878+I1878-N1878)</x:f>
        <x:v>0</x:v>
      </x:c>
      <x:c r="P1878" s="7" t="n">
        <x:f>MAX(0,N1878-F1878-I1878)</x:f>
        <x:v>0</x:v>
      </x:c>
      <x:c r="Q1878" s="7" t="n">
        <x:f>MAX(0,G1878+J1878-P1878)</x:f>
        <x:v>0</x:v>
      </x:c>
      <x:c r="R1878" s="7" t="n">
        <x:f>M1878+MAX(0,K1878-MAX(0,P1878-G1878-J1878))</x:f>
        <x:v>0</x:v>
      </x:c>
      <x:c r="S1878" s="7" t="n">
        <x:f>SUM(O1878,Q1878,R1878)</x:f>
        <x:v>0</x:v>
      </x:c>
      <x:c r="T1878" s="14" t="n">
        <x:f>'Inventory detail'!T752</x:f>
        <x:v>0.1158</x:v>
      </x:c>
      <x:c r="U1878" s="14" t="str">
        <x:f>'Inventory detail'!U752</x:f>
        <x:v>n.a.</x:v>
      </x:c>
      <x:c r="V1878" s="9" t="n">
        <x:f>O1878*T1878</x:f>
        <x:v>0</x:v>
      </x:c>
      <x:c r="W1878" s="9" t="n">
        <x:f>Q1878*T1878</x:f>
        <x:v>0</x:v>
      </x:c>
      <x:c r="X1878" s="9" t="n">
        <x:f>R1878*T1878</x:f>
        <x:v>0</x:v>
      </x:c>
      <x:c r="Y1878" s="9" t="n">
        <x:f>S1878*T1878</x:f>
        <x:v>0</x:v>
      </x:c>
      <x:c r="Z1878" s="9" t="str">
        <x:f>IF(ISNUMBER(U1878),S1878*(U1878-T1878),"n.a.")</x:f>
        <x:v>n.a.</x:v>
      </x:c>
      <x:c r="AA1878" s="9" t="n">
        <x:f>IF(ISNUMBER(U1878),Y1878,0)</x:f>
        <x:v>0</x:v>
      </x:c>
      <x:c r="AB1878" s="7" t="n">
        <x:f>MAX(0,L1878-SUM(F1878:K1878))</x:f>
        <x:v>0</x:v>
      </x:c>
    </x:row>
    <x:row r="1879" ht="22" customHeight="1">
      <x:c r="A1879" s="18" t="n">
        <x:f>Summary!D$41</x:f>
        <x:v>46357</x:v>
      </x:c>
      <x:c r="B1879" s="2" t="str">
        <x:f>'Inventory detail'!A753</x:f>
        <x:v>COIL</x:v>
      </x:c>
      <x:c r="C1879" s="2" t="str">
        <x:f>'Inventory detail'!B753</x:f>
        <x:v>10</x:v>
      </x:c>
      <x:c r="D1879" s="2" t="str">
        <x:f>'Inventory detail'!C753</x:f>
        <x:v>25MAR12-4</x:v>
      </x:c>
      <x:c r="E1879" s="10" t="n">
        <x:f>A753</x:f>
        <x:v>46327</x:v>
      </x:c>
      <x:c r="F1879" s="7" t="n">
        <x:f>O753</x:f>
        <x:v>0</x:v>
      </x:c>
      <x:c r="G1879" s="7" t="n">
        <x:f>Q753</x:f>
        <x:v>0</x:v>
      </x:c>
      <x:c r="H1879" s="7" t="n">
        <x:f>R753</x:f>
        <x:v>400</x:v>
      </x:c>
      <x:c r="I1879" s="7" t="n">
        <x:f>0</x:f>
        <x:v>0</x:v>
      </x:c>
      <x:c r="J1879" s="7" t="n">
        <x:f>0</x:f>
        <x:v>0</x:v>
      </x:c>
      <x:c r="K1879" s="7" t="n">
        <x:f>0</x:f>
        <x:v>0</x:v>
      </x:c>
      <x:c r="L1879" s="7" t="n">
        <x:f>'Inventory detail'!F753*Summary!$K$5*(A1879-E1879)/Summary!$K$6</x:f>
        <x:v>0</x:v>
      </x:c>
      <x:c r="M1879" s="7" t="n">
        <x:f>MAX(0,H1879-L1879)</x:f>
        <x:v>400</x:v>
      </x:c>
      <x:c r="N1879" s="7" t="n">
        <x:f>MAX(0,L1879-H1879)</x:f>
        <x:v>0</x:v>
      </x:c>
      <x:c r="O1879" s="7" t="n">
        <x:f>MAX(0,F1879+I1879-N1879)</x:f>
        <x:v>0</x:v>
      </x:c>
      <x:c r="P1879" s="7" t="n">
        <x:f>MAX(0,N1879-F1879-I1879)</x:f>
        <x:v>0</x:v>
      </x:c>
      <x:c r="Q1879" s="7" t="n">
        <x:f>MAX(0,G1879+J1879-P1879)</x:f>
        <x:v>0</x:v>
      </x:c>
      <x:c r="R1879" s="7" t="n">
        <x:f>M1879+MAX(0,K1879-MAX(0,P1879-G1879-J1879))</x:f>
        <x:v>400</x:v>
      </x:c>
      <x:c r="S1879" s="7" t="n">
        <x:f>SUM(O1879,Q1879,R1879)</x:f>
        <x:v>400</x:v>
      </x:c>
      <x:c r="T1879" s="14" t="n">
        <x:f>'Inventory detail'!T753</x:f>
        <x:v>0.1158</x:v>
      </x:c>
      <x:c r="U1879" s="14" t="str">
        <x:f>'Inventory detail'!U753</x:f>
        <x:v>n.a.</x:v>
      </x:c>
      <x:c r="V1879" s="9" t="n">
        <x:f>O1879*T1879</x:f>
        <x:v>0</x:v>
      </x:c>
      <x:c r="W1879" s="9" t="n">
        <x:f>Q1879*T1879</x:f>
        <x:v>0</x:v>
      </x:c>
      <x:c r="X1879" s="9" t="n">
        <x:f>R1879*T1879</x:f>
        <x:v>46.32</x:v>
      </x:c>
      <x:c r="Y1879" s="9" t="n">
        <x:f>S1879*T1879</x:f>
        <x:v>46.32</x:v>
      </x:c>
      <x:c r="Z1879" s="9" t="str">
        <x:f>IF(ISNUMBER(U1879),S1879*(U1879-T1879),"n.a.")</x:f>
        <x:v>n.a.</x:v>
      </x:c>
      <x:c r="AA1879" s="9" t="n">
        <x:f>IF(ISNUMBER(U1879),Y1879,0)</x:f>
        <x:v>0</x:v>
      </x:c>
      <x:c r="AB1879" s="7" t="n">
        <x:f>MAX(0,L1879-SUM(F1879:K1879))</x:f>
        <x:v>0</x:v>
      </x:c>
    </x:row>
    <x:row r="1880" ht="22" customHeight="1">
      <x:c r="A1880" s="18" t="n">
        <x:f>Summary!D$41</x:f>
        <x:v>46357</x:v>
      </x:c>
      <x:c r="B1880" s="2" t="str">
        <x:f>'Inventory detail'!A754</x:f>
        <x:v>COIL</x:v>
      </x:c>
      <x:c r="C1880" s="2" t="str">
        <x:f>'Inventory detail'!B754</x:f>
        <x:v>10</x:v>
      </x:c>
      <x:c r="D1880" s="2" t="str">
        <x:f>'Inventory detail'!C754</x:f>
        <x:v>28MAR12-4</x:v>
      </x:c>
      <x:c r="E1880" s="10" t="n">
        <x:f>A754</x:f>
        <x:v>46327</x:v>
      </x:c>
      <x:c r="F1880" s="7" t="n">
        <x:f>O754</x:f>
        <x:v>0</x:v>
      </x:c>
      <x:c r="G1880" s="7" t="n">
        <x:f>Q754</x:f>
        <x:v>0</x:v>
      </x:c>
      <x:c r="H1880" s="7" t="n">
        <x:f>R754</x:f>
        <x:v>0</x:v>
      </x:c>
      <x:c r="I1880" s="7" t="n">
        <x:f>0</x:f>
        <x:v>0</x:v>
      </x:c>
      <x:c r="J1880" s="7" t="n">
        <x:f>0</x:f>
        <x:v>0</x:v>
      </x:c>
      <x:c r="K1880" s="7" t="n">
        <x:f>0</x:f>
        <x:v>0</x:v>
      </x:c>
      <x:c r="L1880" s="7" t="n">
        <x:f>'Inventory detail'!F754*Summary!$K$5*(A1880-E1880)/Summary!$K$6</x:f>
        <x:v>0</x:v>
      </x:c>
      <x:c r="M1880" s="7" t="n">
        <x:f>MAX(0,H1880-L1880)</x:f>
        <x:v>0</x:v>
      </x:c>
      <x:c r="N1880" s="7" t="n">
        <x:f>MAX(0,L1880-H1880)</x:f>
        <x:v>0</x:v>
      </x:c>
      <x:c r="O1880" s="7" t="n">
        <x:f>MAX(0,F1880+I1880-N1880)</x:f>
        <x:v>0</x:v>
      </x:c>
      <x:c r="P1880" s="7" t="n">
        <x:f>MAX(0,N1880-F1880-I1880)</x:f>
        <x:v>0</x:v>
      </x:c>
      <x:c r="Q1880" s="7" t="n">
        <x:f>MAX(0,G1880+J1880-P1880)</x:f>
        <x:v>0</x:v>
      </x:c>
      <x:c r="R1880" s="7" t="n">
        <x:f>M1880+MAX(0,K1880-MAX(0,P1880-G1880-J1880))</x:f>
        <x:v>0</x:v>
      </x:c>
      <x:c r="S1880" s="7" t="n">
        <x:f>SUM(O1880,Q1880,R1880)</x:f>
        <x:v>0</x:v>
      </x:c>
      <x:c r="T1880" s="14" t="n">
        <x:f>'Inventory detail'!T754</x:f>
        <x:v>0.1292</x:v>
      </x:c>
      <x:c r="U1880" s="14" t="str">
        <x:f>'Inventory detail'!U754</x:f>
        <x:v>n.a.</x:v>
      </x:c>
      <x:c r="V1880" s="9" t="n">
        <x:f>O1880*T1880</x:f>
        <x:v>0</x:v>
      </x:c>
      <x:c r="W1880" s="9" t="n">
        <x:f>Q1880*T1880</x:f>
        <x:v>0</x:v>
      </x:c>
      <x:c r="X1880" s="9" t="n">
        <x:f>R1880*T1880</x:f>
        <x:v>0</x:v>
      </x:c>
      <x:c r="Y1880" s="9" t="n">
        <x:f>S1880*T1880</x:f>
        <x:v>0</x:v>
      </x:c>
      <x:c r="Z1880" s="9" t="str">
        <x:f>IF(ISNUMBER(U1880),S1880*(U1880-T1880),"n.a.")</x:f>
        <x:v>n.a.</x:v>
      </x:c>
      <x:c r="AA1880" s="9" t="n">
        <x:f>IF(ISNUMBER(U1880),Y1880,0)</x:f>
        <x:v>0</x:v>
      </x:c>
      <x:c r="AB1880" s="7" t="n">
        <x:f>MAX(0,L1880-SUM(F1880:K1880))</x:f>
        <x:v>0</x:v>
      </x:c>
    </x:row>
    <x:row r="1881" ht="22" customHeight="1">
      <x:c r="A1881" s="18" t="n">
        <x:f>Summary!D$41</x:f>
        <x:v>46357</x:v>
      </x:c>
      <x:c r="B1881" s="2" t="str">
        <x:f>'Inventory detail'!A755</x:f>
        <x:v>COIL</x:v>
      </x:c>
      <x:c r="C1881" s="2" t="str">
        <x:f>'Inventory detail'!B755</x:f>
        <x:v>10</x:v>
      </x:c>
      <x:c r="D1881" s="2" t="str">
        <x:f>'Inventory detail'!C755</x:f>
        <x:v>28WHT36-4</x:v>
      </x:c>
      <x:c r="E1881" s="10" t="n">
        <x:f>A755</x:f>
        <x:v>46327</x:v>
      </x:c>
      <x:c r="F1881" s="7" t="n">
        <x:f>O755</x:f>
        <x:v>0</x:v>
      </x:c>
      <x:c r="G1881" s="7" t="n">
        <x:f>Q755</x:f>
        <x:v>0</x:v>
      </x:c>
      <x:c r="H1881" s="7" t="n">
        <x:f>R755</x:f>
        <x:v>0</x:v>
      </x:c>
      <x:c r="I1881" s="7" t="n">
        <x:f>0</x:f>
        <x:v>0</x:v>
      </x:c>
      <x:c r="J1881" s="7" t="n">
        <x:f>0</x:f>
        <x:v>0</x:v>
      </x:c>
      <x:c r="K1881" s="7" t="n">
        <x:f>0</x:f>
        <x:v>0</x:v>
      </x:c>
      <x:c r="L1881" s="7" t="n">
        <x:f>'Inventory detail'!F755*Summary!$K$5*(A1881-E1881)/Summary!$K$6</x:f>
        <x:v>0</x:v>
      </x:c>
      <x:c r="M1881" s="7" t="n">
        <x:f>MAX(0,H1881-L1881)</x:f>
        <x:v>0</x:v>
      </x:c>
      <x:c r="N1881" s="7" t="n">
        <x:f>MAX(0,L1881-H1881)</x:f>
        <x:v>0</x:v>
      </x:c>
      <x:c r="O1881" s="7" t="n">
        <x:f>MAX(0,F1881+I1881-N1881)</x:f>
        <x:v>0</x:v>
      </x:c>
      <x:c r="P1881" s="7" t="n">
        <x:f>MAX(0,N1881-F1881-I1881)</x:f>
        <x:v>0</x:v>
      </x:c>
      <x:c r="Q1881" s="7" t="n">
        <x:f>MAX(0,G1881+J1881-P1881)</x:f>
        <x:v>0</x:v>
      </x:c>
      <x:c r="R1881" s="7" t="n">
        <x:f>M1881+MAX(0,K1881-MAX(0,P1881-G1881-J1881))</x:f>
        <x:v>0</x:v>
      </x:c>
      <x:c r="S1881" s="7" t="n">
        <x:f>SUM(O1881,Q1881,R1881)</x:f>
        <x:v>0</x:v>
      </x:c>
      <x:c r="T1881" s="14" t="n">
        <x:f>'Inventory detail'!T755</x:f>
        <x:v>0.34590000000000004</x:v>
      </x:c>
      <x:c r="U1881" s="14" t="str">
        <x:f>'Inventory detail'!U755</x:f>
        <x:v>n.a.</x:v>
      </x:c>
      <x:c r="V1881" s="9" t="n">
        <x:f>O1881*T1881</x:f>
        <x:v>0</x:v>
      </x:c>
      <x:c r="W1881" s="9" t="n">
        <x:f>Q1881*T1881</x:f>
        <x:v>0</x:v>
      </x:c>
      <x:c r="X1881" s="9" t="n">
        <x:f>R1881*T1881</x:f>
        <x:v>0</x:v>
      </x:c>
      <x:c r="Y1881" s="9" t="n">
        <x:f>S1881*T1881</x:f>
        <x:v>0</x:v>
      </x:c>
      <x:c r="Z1881" s="9" t="str">
        <x:f>IF(ISNUMBER(U1881),S1881*(U1881-T1881),"n.a.")</x:f>
        <x:v>n.a.</x:v>
      </x:c>
      <x:c r="AA1881" s="9" t="n">
        <x:f>IF(ISNUMBER(U1881),Y1881,0)</x:f>
        <x:v>0</x:v>
      </x:c>
      <x:c r="AB1881" s="7" t="n">
        <x:f>MAX(0,L1881-SUM(F1881:K1881))</x:f>
        <x:v>0</x:v>
      </x:c>
    </x:row>
    <x:row r="1882" ht="22" customHeight="1">
      <x:c r="A1882" s="18" t="n">
        <x:f>Summary!D$41</x:f>
        <x:v>46357</x:v>
      </x:c>
      <x:c r="B1882" s="2" t="str">
        <x:f>'Inventory detail'!A756</x:f>
        <x:v>COIL</x:v>
      </x:c>
      <x:c r="C1882" s="2" t="str">
        <x:f>'Inventory detail'!B756</x:f>
        <x:v>10</x:v>
      </x:c>
      <x:c r="D1882" s="2" t="str">
        <x:f>'Inventory detail'!C756</x:f>
        <x:v>30BLU12-4</x:v>
      </x:c>
      <x:c r="E1882" s="10" t="n">
        <x:f>A756</x:f>
        <x:v>46327</x:v>
      </x:c>
      <x:c r="F1882" s="7" t="n">
        <x:f>O756</x:f>
        <x:v>0</x:v>
      </x:c>
      <x:c r="G1882" s="7" t="n">
        <x:f>Q756</x:f>
        <x:v>0</x:v>
      </x:c>
      <x:c r="H1882" s="7" t="n">
        <x:f>R756</x:f>
        <x:v>700</x:v>
      </x:c>
      <x:c r="I1882" s="7" t="n">
        <x:f>0</x:f>
        <x:v>0</x:v>
      </x:c>
      <x:c r="J1882" s="7" t="n">
        <x:f>0</x:f>
        <x:v>0</x:v>
      </x:c>
      <x:c r="K1882" s="7" t="n">
        <x:f>0</x:f>
        <x:v>0</x:v>
      </x:c>
      <x:c r="L1882" s="7" t="n">
        <x:f>'Inventory detail'!F756*Summary!$K$5*(A1882-E1882)/Summary!$K$6</x:f>
        <x:v>0</x:v>
      </x:c>
      <x:c r="M1882" s="7" t="n">
        <x:f>MAX(0,H1882-L1882)</x:f>
        <x:v>700</x:v>
      </x:c>
      <x:c r="N1882" s="7" t="n">
        <x:f>MAX(0,L1882-H1882)</x:f>
        <x:v>0</x:v>
      </x:c>
      <x:c r="O1882" s="7" t="n">
        <x:f>MAX(0,F1882+I1882-N1882)</x:f>
        <x:v>0</x:v>
      </x:c>
      <x:c r="P1882" s="7" t="n">
        <x:f>MAX(0,N1882-F1882-I1882)</x:f>
        <x:v>0</x:v>
      </x:c>
      <x:c r="Q1882" s="7" t="n">
        <x:f>MAX(0,G1882+J1882-P1882)</x:f>
        <x:v>0</x:v>
      </x:c>
      <x:c r="R1882" s="7" t="n">
        <x:f>M1882+MAX(0,K1882-MAX(0,P1882-G1882-J1882))</x:f>
        <x:v>700</x:v>
      </x:c>
      <x:c r="S1882" s="7" t="n">
        <x:f>SUM(O1882,Q1882,R1882)</x:f>
        <x:v>700</x:v>
      </x:c>
      <x:c r="T1882" s="14" t="n">
        <x:f>'Inventory detail'!T756</x:f>
        <x:v>0.1408</x:v>
      </x:c>
      <x:c r="U1882" s="14" t="str">
        <x:f>'Inventory detail'!U756</x:f>
        <x:v>n.a.</x:v>
      </x:c>
      <x:c r="V1882" s="9" t="n">
        <x:f>O1882*T1882</x:f>
        <x:v>0</x:v>
      </x:c>
      <x:c r="W1882" s="9" t="n">
        <x:f>Q1882*T1882</x:f>
        <x:v>0</x:v>
      </x:c>
      <x:c r="X1882" s="9" t="n">
        <x:f>R1882*T1882</x:f>
        <x:v>98.56</x:v>
      </x:c>
      <x:c r="Y1882" s="9" t="n">
        <x:f>S1882*T1882</x:f>
        <x:v>98.56</x:v>
      </x:c>
      <x:c r="Z1882" s="9" t="str">
        <x:f>IF(ISNUMBER(U1882),S1882*(U1882-T1882),"n.a.")</x:f>
        <x:v>n.a.</x:v>
      </x:c>
      <x:c r="AA1882" s="9" t="n">
        <x:f>IF(ISNUMBER(U1882),Y1882,0)</x:f>
        <x:v>0</x:v>
      </x:c>
      <x:c r="AB1882" s="7" t="n">
        <x:f>MAX(0,L1882-SUM(F1882:K1882))</x:f>
        <x:v>0</x:v>
      </x:c>
    </x:row>
    <x:row r="1883" ht="22" customHeight="1">
      <x:c r="A1883" s="18" t="n">
        <x:f>Summary!D$41</x:f>
        <x:v>46357</x:v>
      </x:c>
      <x:c r="B1883" s="2" t="str">
        <x:f>'Inventory detail'!A757</x:f>
        <x:v>COIL</x:v>
      </x:c>
      <x:c r="C1883" s="2" t="str">
        <x:f>'Inventory detail'!B757</x:f>
        <x:v>10</x:v>
      </x:c>
      <x:c r="D1883" s="2" t="str">
        <x:f>'Inventory detail'!C757</x:f>
        <x:v>30MAR12-4</x:v>
      </x:c>
      <x:c r="E1883" s="10" t="n">
        <x:f>A757</x:f>
        <x:v>46327</x:v>
      </x:c>
      <x:c r="F1883" s="7" t="n">
        <x:f>O757</x:f>
        <x:v>0</x:v>
      </x:c>
      <x:c r="G1883" s="7" t="n">
        <x:f>Q757</x:f>
        <x:v>0</x:v>
      </x:c>
      <x:c r="H1883" s="7" t="n">
        <x:f>R757</x:f>
        <x:v>500</x:v>
      </x:c>
      <x:c r="I1883" s="7" t="n">
        <x:f>0</x:f>
        <x:v>0</x:v>
      </x:c>
      <x:c r="J1883" s="7" t="n">
        <x:f>0</x:f>
        <x:v>0</x:v>
      </x:c>
      <x:c r="K1883" s="7" t="n">
        <x:f>0</x:f>
        <x:v>0</x:v>
      </x:c>
      <x:c r="L1883" s="7" t="n">
        <x:f>'Inventory detail'!F757*Summary!$K$5*(A1883-E1883)/Summary!$K$6</x:f>
        <x:v>0</x:v>
      </x:c>
      <x:c r="M1883" s="7" t="n">
        <x:f>MAX(0,H1883-L1883)</x:f>
        <x:v>500</x:v>
      </x:c>
      <x:c r="N1883" s="7" t="n">
        <x:f>MAX(0,L1883-H1883)</x:f>
        <x:v>0</x:v>
      </x:c>
      <x:c r="O1883" s="7" t="n">
        <x:f>MAX(0,F1883+I1883-N1883)</x:f>
        <x:v>0</x:v>
      </x:c>
      <x:c r="P1883" s="7" t="n">
        <x:f>MAX(0,N1883-F1883-I1883)</x:f>
        <x:v>0</x:v>
      </x:c>
      <x:c r="Q1883" s="7" t="n">
        <x:f>MAX(0,G1883+J1883-P1883)</x:f>
        <x:v>0</x:v>
      </x:c>
      <x:c r="R1883" s="7" t="n">
        <x:f>M1883+MAX(0,K1883-MAX(0,P1883-G1883-J1883))</x:f>
        <x:v>500</x:v>
      </x:c>
      <x:c r="S1883" s="7" t="n">
        <x:f>SUM(O1883,Q1883,R1883)</x:f>
        <x:v>500</x:v>
      </x:c>
      <x:c r="T1883" s="14" t="n">
        <x:f>'Inventory detail'!T757</x:f>
        <x:v>0.1408</x:v>
      </x:c>
      <x:c r="U1883" s="14" t="str">
        <x:f>'Inventory detail'!U757</x:f>
        <x:v>n.a.</x:v>
      </x:c>
      <x:c r="V1883" s="9" t="n">
        <x:f>O1883*T1883</x:f>
        <x:v>0</x:v>
      </x:c>
      <x:c r="W1883" s="9" t="n">
        <x:f>Q1883*T1883</x:f>
        <x:v>0</x:v>
      </x:c>
      <x:c r="X1883" s="9" t="n">
        <x:f>R1883*T1883</x:f>
        <x:v>70.4</x:v>
      </x:c>
      <x:c r="Y1883" s="9" t="n">
        <x:f>S1883*T1883</x:f>
        <x:v>70.4</x:v>
      </x:c>
      <x:c r="Z1883" s="9" t="str">
        <x:f>IF(ISNUMBER(U1883),S1883*(U1883-T1883),"n.a.")</x:f>
        <x:v>n.a.</x:v>
      </x:c>
      <x:c r="AA1883" s="9" t="n">
        <x:f>IF(ISNUMBER(U1883),Y1883,0)</x:f>
        <x:v>0</x:v>
      </x:c>
      <x:c r="AB1883" s="7" t="n">
        <x:f>MAX(0,L1883-SUM(F1883:K1883))</x:f>
        <x:v>0</x:v>
      </x:c>
    </x:row>
    <x:row r="1884" ht="22" customHeight="1">
      <x:c r="A1884" s="18" t="n">
        <x:f>Summary!D$41</x:f>
        <x:v>46357</x:v>
      </x:c>
      <x:c r="B1884" s="2" t="str">
        <x:f>'Inventory detail'!A758</x:f>
        <x:v>COIL</x:v>
      </x:c>
      <x:c r="C1884" s="2" t="str">
        <x:f>'Inventory detail'!B758</x:f>
        <x:v>10</x:v>
      </x:c>
      <x:c r="D1884" s="2" t="str">
        <x:f>'Inventory detail'!C758</x:f>
        <x:v>30WHT36-4</x:v>
      </x:c>
      <x:c r="E1884" s="10" t="n">
        <x:f>A758</x:f>
        <x:v>46327</x:v>
      </x:c>
      <x:c r="F1884" s="7" t="n">
        <x:f>O758</x:f>
        <x:v>0</x:v>
      </x:c>
      <x:c r="G1884" s="7" t="n">
        <x:f>Q758</x:f>
        <x:v>0</x:v>
      </x:c>
      <x:c r="H1884" s="7" t="n">
        <x:f>R758</x:f>
        <x:v>0</x:v>
      </x:c>
      <x:c r="I1884" s="7" t="n">
        <x:f>0</x:f>
        <x:v>0</x:v>
      </x:c>
      <x:c r="J1884" s="7" t="n">
        <x:f>0</x:f>
        <x:v>0</x:v>
      </x:c>
      <x:c r="K1884" s="7" t="n">
        <x:f>0</x:f>
        <x:v>0</x:v>
      </x:c>
      <x:c r="L1884" s="7" t="n">
        <x:f>'Inventory detail'!F758*Summary!$K$5*(A1884-E1884)/Summary!$K$6</x:f>
        <x:v>0</x:v>
      </x:c>
      <x:c r="M1884" s="7" t="n">
        <x:f>MAX(0,H1884-L1884)</x:f>
        <x:v>0</x:v>
      </x:c>
      <x:c r="N1884" s="7" t="n">
        <x:f>MAX(0,L1884-H1884)</x:f>
        <x:v>0</x:v>
      </x:c>
      <x:c r="O1884" s="7" t="n">
        <x:f>MAX(0,F1884+I1884-N1884)</x:f>
        <x:v>0</x:v>
      </x:c>
      <x:c r="P1884" s="7" t="n">
        <x:f>MAX(0,N1884-F1884-I1884)</x:f>
        <x:v>0</x:v>
      </x:c>
      <x:c r="Q1884" s="7" t="n">
        <x:f>MAX(0,G1884+J1884-P1884)</x:f>
        <x:v>0</x:v>
      </x:c>
      <x:c r="R1884" s="7" t="n">
        <x:f>M1884+MAX(0,K1884-MAX(0,P1884-G1884-J1884))</x:f>
        <x:v>0</x:v>
      </x:c>
      <x:c r="S1884" s="7" t="n">
        <x:f>SUM(O1884,Q1884,R1884)</x:f>
        <x:v>0</x:v>
      </x:c>
      <x:c r="T1884" s="14" t="n">
        <x:f>'Inventory detail'!T758</x:f>
        <x:v>0.37829999999999997</x:v>
      </x:c>
      <x:c r="U1884" s="14" t="str">
        <x:f>'Inventory detail'!U758</x:f>
        <x:v>n.a.</x:v>
      </x:c>
      <x:c r="V1884" s="9" t="n">
        <x:f>O1884*T1884</x:f>
        <x:v>0</x:v>
      </x:c>
      <x:c r="W1884" s="9" t="n">
        <x:f>Q1884*T1884</x:f>
        <x:v>0</x:v>
      </x:c>
      <x:c r="X1884" s="9" t="n">
        <x:f>R1884*T1884</x:f>
        <x:v>0</x:v>
      </x:c>
      <x:c r="Y1884" s="9" t="n">
        <x:f>S1884*T1884</x:f>
        <x:v>0</x:v>
      </x:c>
      <x:c r="Z1884" s="9" t="str">
        <x:f>IF(ISNUMBER(U1884),S1884*(U1884-T1884),"n.a.")</x:f>
        <x:v>n.a.</x:v>
      </x:c>
      <x:c r="AA1884" s="9" t="n">
        <x:f>IF(ISNUMBER(U1884),Y1884,0)</x:f>
        <x:v>0</x:v>
      </x:c>
      <x:c r="AB1884" s="7" t="n">
        <x:f>MAX(0,L1884-SUM(F1884:K1884))</x:f>
        <x:v>0</x:v>
      </x:c>
    </x:row>
    <x:row r="1885" ht="22" customHeight="1">
      <x:c r="A1885" s="18" t="n">
        <x:f>Summary!D$41</x:f>
        <x:v>46357</x:v>
      </x:c>
      <x:c r="B1885" s="2" t="str">
        <x:f>'Inventory detail'!A759</x:f>
        <x:v>COIL</x:v>
      </x:c>
      <x:c r="C1885" s="2" t="str">
        <x:f>'Inventory detail'!B759</x:f>
        <x:v>10</x:v>
      </x:c>
      <x:c r="D1885" s="2" t="str">
        <x:f>'Inventory detail'!C759</x:f>
        <x:v>32FG12-4</x:v>
      </x:c>
      <x:c r="E1885" s="10" t="n">
        <x:f>A759</x:f>
        <x:v>46327</x:v>
      </x:c>
      <x:c r="F1885" s="7" t="n">
        <x:f>O759</x:f>
        <x:v>0</x:v>
      </x:c>
      <x:c r="G1885" s="7" t="n">
        <x:f>Q759</x:f>
        <x:v>0</x:v>
      </x:c>
      <x:c r="H1885" s="7" t="n">
        <x:f>R759</x:f>
        <x:v>0</x:v>
      </x:c>
      <x:c r="I1885" s="7" t="n">
        <x:f>0</x:f>
        <x:v>0</x:v>
      </x:c>
      <x:c r="J1885" s="7" t="n">
        <x:f>0</x:f>
        <x:v>0</x:v>
      </x:c>
      <x:c r="K1885" s="7" t="n">
        <x:f>0</x:f>
        <x:v>0</x:v>
      </x:c>
      <x:c r="L1885" s="7" t="n">
        <x:f>'Inventory detail'!F759*Summary!$K$5*(A1885-E1885)/Summary!$K$6</x:f>
        <x:v>0</x:v>
      </x:c>
      <x:c r="M1885" s="7" t="n">
        <x:f>MAX(0,H1885-L1885)</x:f>
        <x:v>0</x:v>
      </x:c>
      <x:c r="N1885" s="7" t="n">
        <x:f>MAX(0,L1885-H1885)</x:f>
        <x:v>0</x:v>
      </x:c>
      <x:c r="O1885" s="7" t="n">
        <x:f>MAX(0,F1885+I1885-N1885)</x:f>
        <x:v>0</x:v>
      </x:c>
      <x:c r="P1885" s="7" t="n">
        <x:f>MAX(0,N1885-F1885-I1885)</x:f>
        <x:v>0</x:v>
      </x:c>
      <x:c r="Q1885" s="7" t="n">
        <x:f>MAX(0,G1885+J1885-P1885)</x:f>
        <x:v>0</x:v>
      </x:c>
      <x:c r="R1885" s="7" t="n">
        <x:f>M1885+MAX(0,K1885-MAX(0,P1885-G1885-J1885))</x:f>
        <x:v>0</x:v>
      </x:c>
      <x:c r="S1885" s="7" t="n">
        <x:f>SUM(O1885,Q1885,R1885)</x:f>
        <x:v>0</x:v>
      </x:c>
      <x:c r="T1885" s="14" t="n">
        <x:f>'Inventory detail'!T759</x:f>
        <x:v>0.1489</x:v>
      </x:c>
      <x:c r="U1885" s="14" t="str">
        <x:f>'Inventory detail'!U759</x:f>
        <x:v>n.a.</x:v>
      </x:c>
      <x:c r="V1885" s="9" t="n">
        <x:f>O1885*T1885</x:f>
        <x:v>0</x:v>
      </x:c>
      <x:c r="W1885" s="9" t="n">
        <x:f>Q1885*T1885</x:f>
        <x:v>0</x:v>
      </x:c>
      <x:c r="X1885" s="9" t="n">
        <x:f>R1885*T1885</x:f>
        <x:v>0</x:v>
      </x:c>
      <x:c r="Y1885" s="9" t="n">
        <x:f>S1885*T1885</x:f>
        <x:v>0</x:v>
      </x:c>
      <x:c r="Z1885" s="9" t="str">
        <x:f>IF(ISNUMBER(U1885),S1885*(U1885-T1885),"n.a.")</x:f>
        <x:v>n.a.</x:v>
      </x:c>
      <x:c r="AA1885" s="9" t="n">
        <x:f>IF(ISNUMBER(U1885),Y1885,0)</x:f>
        <x:v>0</x:v>
      </x:c>
      <x:c r="AB1885" s="7" t="n">
        <x:f>MAX(0,L1885-SUM(F1885:K1885))</x:f>
        <x:v>0</x:v>
      </x:c>
    </x:row>
    <x:row r="1886" ht="22" customHeight="1">
      <x:c r="A1886" s="18" t="n">
        <x:f>Summary!D$41</x:f>
        <x:v>46357</x:v>
      </x:c>
      <x:c r="B1886" s="2" t="str">
        <x:f>'Inventory detail'!A760</x:f>
        <x:v>COIL</x:v>
      </x:c>
      <x:c r="C1886" s="2" t="str">
        <x:f>'Inventory detail'!B760</x:f>
        <x:v>10</x:v>
      </x:c>
      <x:c r="D1886" s="2" t="str">
        <x:f>'Inventory detail'!C760</x:f>
        <x:v>32MAR12-4</x:v>
      </x:c>
      <x:c r="E1886" s="10" t="n">
        <x:f>A760</x:f>
        <x:v>46327</x:v>
      </x:c>
      <x:c r="F1886" s="7" t="n">
        <x:f>O760</x:f>
        <x:v>0</x:v>
      </x:c>
      <x:c r="G1886" s="7" t="n">
        <x:f>Q760</x:f>
        <x:v>0</x:v>
      </x:c>
      <x:c r="H1886" s="7" t="n">
        <x:f>R760</x:f>
        <x:v>600</x:v>
      </x:c>
      <x:c r="I1886" s="7" t="n">
        <x:f>0</x:f>
        <x:v>0</x:v>
      </x:c>
      <x:c r="J1886" s="7" t="n">
        <x:f>0</x:f>
        <x:v>0</x:v>
      </x:c>
      <x:c r="K1886" s="7" t="n">
        <x:f>0</x:f>
        <x:v>0</x:v>
      </x:c>
      <x:c r="L1886" s="7" t="n">
        <x:f>'Inventory detail'!F760*Summary!$K$5*(A1886-E1886)/Summary!$K$6</x:f>
        <x:v>0</x:v>
      </x:c>
      <x:c r="M1886" s="7" t="n">
        <x:f>MAX(0,H1886-L1886)</x:f>
        <x:v>600</x:v>
      </x:c>
      <x:c r="N1886" s="7" t="n">
        <x:f>MAX(0,L1886-H1886)</x:f>
        <x:v>0</x:v>
      </x:c>
      <x:c r="O1886" s="7" t="n">
        <x:f>MAX(0,F1886+I1886-N1886)</x:f>
        <x:v>0</x:v>
      </x:c>
      <x:c r="P1886" s="7" t="n">
        <x:f>MAX(0,N1886-F1886-I1886)</x:f>
        <x:v>0</x:v>
      </x:c>
      <x:c r="Q1886" s="7" t="n">
        <x:f>MAX(0,G1886+J1886-P1886)</x:f>
        <x:v>0</x:v>
      </x:c>
      <x:c r="R1886" s="7" t="n">
        <x:f>M1886+MAX(0,K1886-MAX(0,P1886-G1886-J1886))</x:f>
        <x:v>600</x:v>
      </x:c>
      <x:c r="S1886" s="7" t="n">
        <x:f>SUM(O1886,Q1886,R1886)</x:f>
        <x:v>600</x:v>
      </x:c>
      <x:c r="T1886" s="14" t="n">
        <x:f>'Inventory detail'!T760</x:f>
        <x:v>0.1489</x:v>
      </x:c>
      <x:c r="U1886" s="14" t="str">
        <x:f>'Inventory detail'!U760</x:f>
        <x:v>n.a.</x:v>
      </x:c>
      <x:c r="V1886" s="9" t="n">
        <x:f>O1886*T1886</x:f>
        <x:v>0</x:v>
      </x:c>
      <x:c r="W1886" s="9" t="n">
        <x:f>Q1886*T1886</x:f>
        <x:v>0</x:v>
      </x:c>
      <x:c r="X1886" s="9" t="n">
        <x:f>R1886*T1886</x:f>
        <x:v>89.34</x:v>
      </x:c>
      <x:c r="Y1886" s="9" t="n">
        <x:f>S1886*T1886</x:f>
        <x:v>89.34</x:v>
      </x:c>
      <x:c r="Z1886" s="9" t="str">
        <x:f>IF(ISNUMBER(U1886),S1886*(U1886-T1886),"n.a.")</x:f>
        <x:v>n.a.</x:v>
      </x:c>
      <x:c r="AA1886" s="9" t="n">
        <x:f>IF(ISNUMBER(U1886),Y1886,0)</x:f>
        <x:v>0</x:v>
      </x:c>
      <x:c r="AB1886" s="7" t="n">
        <x:f>MAX(0,L1886-SUM(F1886:K1886))</x:f>
        <x:v>0</x:v>
      </x:c>
    </x:row>
    <x:row r="1887" ht="22" customHeight="1">
      <x:c r="A1887" s="18" t="n">
        <x:f>Summary!D$41</x:f>
        <x:v>46357</x:v>
      </x:c>
      <x:c r="B1887" s="2" t="str">
        <x:f>'Inventory detail'!A761</x:f>
        <x:v>COIL</x:v>
      </x:c>
      <x:c r="C1887" s="2" t="str">
        <x:f>'Inventory detail'!B761</x:f>
        <x:v>10</x:v>
      </x:c>
      <x:c r="D1887" s="2" t="str">
        <x:f>'Inventory detail'!C761</x:f>
        <x:v>32RED12-4</x:v>
      </x:c>
      <x:c r="E1887" s="10" t="n">
        <x:f>A761</x:f>
        <x:v>46327</x:v>
      </x:c>
      <x:c r="F1887" s="7" t="n">
        <x:f>O761</x:f>
        <x:v>0</x:v>
      </x:c>
      <x:c r="G1887" s="7" t="n">
        <x:f>Q761</x:f>
        <x:v>0</x:v>
      </x:c>
      <x:c r="H1887" s="7" t="n">
        <x:f>R761</x:f>
        <x:v>400</x:v>
      </x:c>
      <x:c r="I1887" s="7" t="n">
        <x:f>0</x:f>
        <x:v>0</x:v>
      </x:c>
      <x:c r="J1887" s="7" t="n">
        <x:f>0</x:f>
        <x:v>0</x:v>
      </x:c>
      <x:c r="K1887" s="7" t="n">
        <x:f>0</x:f>
        <x:v>0</x:v>
      </x:c>
      <x:c r="L1887" s="7" t="n">
        <x:f>'Inventory detail'!F761*Summary!$K$5*(A1887-E1887)/Summary!$K$6</x:f>
        <x:v>0</x:v>
      </x:c>
      <x:c r="M1887" s="7" t="n">
        <x:f>MAX(0,H1887-L1887)</x:f>
        <x:v>400</x:v>
      </x:c>
      <x:c r="N1887" s="7" t="n">
        <x:f>MAX(0,L1887-H1887)</x:f>
        <x:v>0</x:v>
      </x:c>
      <x:c r="O1887" s="7" t="n">
        <x:f>MAX(0,F1887+I1887-N1887)</x:f>
        <x:v>0</x:v>
      </x:c>
      <x:c r="P1887" s="7" t="n">
        <x:f>MAX(0,N1887-F1887-I1887)</x:f>
        <x:v>0</x:v>
      </x:c>
      <x:c r="Q1887" s="7" t="n">
        <x:f>MAX(0,G1887+J1887-P1887)</x:f>
        <x:v>0</x:v>
      </x:c>
      <x:c r="R1887" s="7" t="n">
        <x:f>M1887+MAX(0,K1887-MAX(0,P1887-G1887-J1887))</x:f>
        <x:v>400</x:v>
      </x:c>
      <x:c r="S1887" s="7" t="n">
        <x:f>SUM(O1887,Q1887,R1887)</x:f>
        <x:v>400</x:v>
      </x:c>
      <x:c r="T1887" s="14" t="n">
        <x:f>'Inventory detail'!T761</x:f>
        <x:v>0.1489</x:v>
      </x:c>
      <x:c r="U1887" s="14" t="str">
        <x:f>'Inventory detail'!U761</x:f>
        <x:v>n.a.</x:v>
      </x:c>
      <x:c r="V1887" s="9" t="n">
        <x:f>O1887*T1887</x:f>
        <x:v>0</x:v>
      </x:c>
      <x:c r="W1887" s="9" t="n">
        <x:f>Q1887*T1887</x:f>
        <x:v>0</x:v>
      </x:c>
      <x:c r="X1887" s="9" t="n">
        <x:f>R1887*T1887</x:f>
        <x:v>59.56</x:v>
      </x:c>
      <x:c r="Y1887" s="9" t="n">
        <x:f>S1887*T1887</x:f>
        <x:v>59.56</x:v>
      </x:c>
      <x:c r="Z1887" s="9" t="str">
        <x:f>IF(ISNUMBER(U1887),S1887*(U1887-T1887),"n.a.")</x:f>
        <x:v>n.a.</x:v>
      </x:c>
      <x:c r="AA1887" s="9" t="n">
        <x:f>IF(ISNUMBER(U1887),Y1887,0)</x:f>
        <x:v>0</x:v>
      </x:c>
      <x:c r="AB1887" s="7" t="n">
        <x:f>MAX(0,L1887-SUM(F1887:K1887))</x:f>
        <x:v>0</x:v>
      </x:c>
    </x:row>
    <x:row r="1888" ht="22" customHeight="1">
      <x:c r="A1888" s="18" t="n">
        <x:f>Summary!D$41</x:f>
        <x:v>46357</x:v>
      </x:c>
      <x:c r="B1888" s="2" t="str">
        <x:f>'Inventory detail'!A762</x:f>
        <x:v>COIL</x:v>
      </x:c>
      <x:c r="C1888" s="2" t="str">
        <x:f>'Inventory detail'!B762</x:f>
        <x:v>10</x:v>
      </x:c>
      <x:c r="D1888" s="2" t="str">
        <x:f>'Inventory detail'!C762</x:f>
        <x:v>32WHT36-4</x:v>
      </x:c>
      <x:c r="E1888" s="10" t="n">
        <x:f>A762</x:f>
        <x:v>46327</x:v>
      </x:c>
      <x:c r="F1888" s="7" t="n">
        <x:f>O762</x:f>
        <x:v>0</x:v>
      </x:c>
      <x:c r="G1888" s="7" t="n">
        <x:f>Q762</x:f>
        <x:v>0</x:v>
      </x:c>
      <x:c r="H1888" s="7" t="n">
        <x:f>R762</x:f>
        <x:v>100</x:v>
      </x:c>
      <x:c r="I1888" s="7" t="n">
        <x:f>0</x:f>
        <x:v>0</x:v>
      </x:c>
      <x:c r="J1888" s="7" t="n">
        <x:f>0</x:f>
        <x:v>0</x:v>
      </x:c>
      <x:c r="K1888" s="7" t="n">
        <x:f>0</x:f>
        <x:v>0</x:v>
      </x:c>
      <x:c r="L1888" s="7" t="n">
        <x:f>'Inventory detail'!F762*Summary!$K$5*(A1888-E1888)/Summary!$K$6</x:f>
        <x:v>0</x:v>
      </x:c>
      <x:c r="M1888" s="7" t="n">
        <x:f>MAX(0,H1888-L1888)</x:f>
        <x:v>100</x:v>
      </x:c>
      <x:c r="N1888" s="7" t="n">
        <x:f>MAX(0,L1888-H1888)</x:f>
        <x:v>0</x:v>
      </x:c>
      <x:c r="O1888" s="7" t="n">
        <x:f>MAX(0,F1888+I1888-N1888)</x:f>
        <x:v>0</x:v>
      </x:c>
      <x:c r="P1888" s="7" t="n">
        <x:f>MAX(0,N1888-F1888-I1888)</x:f>
        <x:v>0</x:v>
      </x:c>
      <x:c r="Q1888" s="7" t="n">
        <x:f>MAX(0,G1888+J1888-P1888)</x:f>
        <x:v>0</x:v>
      </x:c>
      <x:c r="R1888" s="7" t="n">
        <x:f>M1888+MAX(0,K1888-MAX(0,P1888-G1888-J1888))</x:f>
        <x:v>100</x:v>
      </x:c>
      <x:c r="S1888" s="7" t="n">
        <x:f>SUM(O1888,Q1888,R1888)</x:f>
        <x:v>100</x:v>
      </x:c>
      <x:c r="T1888" s="14" t="n">
        <x:f>'Inventory detail'!T762</x:f>
        <x:v>0.3912</x:v>
      </x:c>
      <x:c r="U1888" s="14" t="str">
        <x:f>'Inventory detail'!U762</x:f>
        <x:v>n.a.</x:v>
      </x:c>
      <x:c r="V1888" s="9" t="n">
        <x:f>O1888*T1888</x:f>
        <x:v>0</x:v>
      </x:c>
      <x:c r="W1888" s="9" t="n">
        <x:f>Q1888*T1888</x:f>
        <x:v>0</x:v>
      </x:c>
      <x:c r="X1888" s="9" t="n">
        <x:f>R1888*T1888</x:f>
        <x:v>39.12</x:v>
      </x:c>
      <x:c r="Y1888" s="9" t="n">
        <x:f>S1888*T1888</x:f>
        <x:v>39.12</x:v>
      </x:c>
      <x:c r="Z1888" s="9" t="str">
        <x:f>IF(ISNUMBER(U1888),S1888*(U1888-T1888),"n.a.")</x:f>
        <x:v>n.a.</x:v>
      </x:c>
      <x:c r="AA1888" s="9" t="n">
        <x:f>IF(ISNUMBER(U1888),Y1888,0)</x:f>
        <x:v>0</x:v>
      </x:c>
      <x:c r="AB1888" s="7" t="n">
        <x:f>MAX(0,L1888-SUM(F1888:K1888))</x:f>
        <x:v>0</x:v>
      </x:c>
    </x:row>
    <x:row r="1889" ht="22" customHeight="1">
      <x:c r="A1889" s="18" t="n">
        <x:f>Summary!D$41</x:f>
        <x:v>46357</x:v>
      </x:c>
      <x:c r="B1889" s="2" t="str">
        <x:f>'Inventory detail'!A763</x:f>
        <x:v>COIL</x:v>
      </x:c>
      <x:c r="C1889" s="2" t="str">
        <x:f>'Inventory detail'!B763</x:f>
        <x:v>10</x:v>
      </x:c>
      <x:c r="D1889" s="2" t="str">
        <x:f>'Inventory detail'!C763</x:f>
        <x:v>33BLK12-4</x:v>
      </x:c>
      <x:c r="E1889" s="10" t="n">
        <x:f>A763</x:f>
        <x:v>46327</x:v>
      </x:c>
      <x:c r="F1889" s="7" t="n">
        <x:f>O763</x:f>
        <x:v>0</x:v>
      </x:c>
      <x:c r="G1889" s="7" t="n">
        <x:f>Q763</x:f>
        <x:v>0</x:v>
      </x:c>
      <x:c r="H1889" s="7" t="n">
        <x:f>R763</x:f>
        <x:v>0</x:v>
      </x:c>
      <x:c r="I1889" s="7" t="n">
        <x:f>0</x:f>
        <x:v>0</x:v>
      </x:c>
      <x:c r="J1889" s="7" t="n">
        <x:f>0</x:f>
        <x:v>0</x:v>
      </x:c>
      <x:c r="K1889" s="7" t="n">
        <x:f>0</x:f>
        <x:v>0</x:v>
      </x:c>
      <x:c r="L1889" s="7" t="n">
        <x:f>'Inventory detail'!F763*Summary!$K$5*(A1889-E1889)/Summary!$K$6</x:f>
        <x:v>0</x:v>
      </x:c>
      <x:c r="M1889" s="7" t="n">
        <x:f>MAX(0,H1889-L1889)</x:f>
        <x:v>0</x:v>
      </x:c>
      <x:c r="N1889" s="7" t="n">
        <x:f>MAX(0,L1889-H1889)</x:f>
        <x:v>0</x:v>
      </x:c>
      <x:c r="O1889" s="7" t="n">
        <x:f>MAX(0,F1889+I1889-N1889)</x:f>
        <x:v>0</x:v>
      </x:c>
      <x:c r="P1889" s="7" t="n">
        <x:f>MAX(0,N1889-F1889-I1889)</x:f>
        <x:v>0</x:v>
      </x:c>
      <x:c r="Q1889" s="7" t="n">
        <x:f>MAX(0,G1889+J1889-P1889)</x:f>
        <x:v>0</x:v>
      </x:c>
      <x:c r="R1889" s="7" t="n">
        <x:f>M1889+MAX(0,K1889-MAX(0,P1889-G1889-J1889))</x:f>
        <x:v>0</x:v>
      </x:c>
      <x:c r="S1889" s="7" t="n">
        <x:f>SUM(O1889,Q1889,R1889)</x:f>
        <x:v>0</x:v>
      </x:c>
      <x:c r="T1889" s="14" t="n">
        <x:f>'Inventory detail'!T763</x:f>
        <x:v>0.21600000000000003</x:v>
      </x:c>
      <x:c r="U1889" s="14" t="n">
        <x:f>'Inventory detail'!U763</x:f>
        <x:v>0.19591650000000002</x:v>
      </x:c>
      <x:c r="V1889" s="9" t="n">
        <x:f>O1889*T1889</x:f>
        <x:v>0</x:v>
      </x:c>
      <x:c r="W1889" s="9" t="n">
        <x:f>Q1889*T1889</x:f>
        <x:v>0</x:v>
      </x:c>
      <x:c r="X1889" s="9" t="n">
        <x:f>R1889*T1889</x:f>
        <x:v>0</x:v>
      </x:c>
      <x:c r="Y1889" s="9" t="n">
        <x:f>S1889*T1889</x:f>
        <x:v>0</x:v>
      </x:c>
      <x:c r="Z1889" s="9" t="n">
        <x:f>IF(ISNUMBER(U1889),S1889*(U1889-T1889),"n.a.")</x:f>
        <x:v>0</x:v>
      </x:c>
      <x:c r="AA1889" s="9" t="n">
        <x:f>IF(ISNUMBER(U1889),Y1889,0)</x:f>
        <x:v>0</x:v>
      </x:c>
      <x:c r="AB1889" s="7" t="n">
        <x:f>MAX(0,L1889-SUM(F1889:K1889))</x:f>
        <x:v>0</x:v>
      </x:c>
    </x:row>
    <x:row r="1890" ht="22" customHeight="1">
      <x:c r="A1890" s="18" t="n">
        <x:f>Summary!D$41</x:f>
        <x:v>46357</x:v>
      </x:c>
      <x:c r="B1890" s="2" t="str">
        <x:f>'Inventory detail'!A764</x:f>
        <x:v>COIL</x:v>
      </x:c>
      <x:c r="C1890" s="2" t="str">
        <x:f>'Inventory detail'!B764</x:f>
        <x:v>10</x:v>
      </x:c>
      <x:c r="D1890" s="2" t="str">
        <x:f>'Inventory detail'!C764</x:f>
        <x:v>6BLK36-5</x:v>
      </x:c>
      <x:c r="E1890" s="10" t="n">
        <x:f>A764</x:f>
        <x:v>46327</x:v>
      </x:c>
      <x:c r="F1890" s="7" t="n">
        <x:f>O764</x:f>
        <x:v>0</x:v>
      </x:c>
      <x:c r="G1890" s="7" t="n">
        <x:f>Q764</x:f>
        <x:v>0</x:v>
      </x:c>
      <x:c r="H1890" s="7" t="n">
        <x:f>R764</x:f>
        <x:v>0</x:v>
      </x:c>
      <x:c r="I1890" s="7" t="n">
        <x:f>0</x:f>
        <x:v>0</x:v>
      </x:c>
      <x:c r="J1890" s="7" t="n">
        <x:f>0</x:f>
        <x:v>0</x:v>
      </x:c>
      <x:c r="K1890" s="7" t="n">
        <x:f>0</x:f>
        <x:v>0</x:v>
      </x:c>
      <x:c r="L1890" s="7" t="n">
        <x:f>'Inventory detail'!F764*Summary!$K$5*(A1890-E1890)/Summary!$K$6</x:f>
        <x:v>0</x:v>
      </x:c>
      <x:c r="M1890" s="7" t="n">
        <x:f>MAX(0,H1890-L1890)</x:f>
        <x:v>0</x:v>
      </x:c>
      <x:c r="N1890" s="7" t="n">
        <x:f>MAX(0,L1890-H1890)</x:f>
        <x:v>0</x:v>
      </x:c>
      <x:c r="O1890" s="7" t="n">
        <x:f>MAX(0,F1890+I1890-N1890)</x:f>
        <x:v>0</x:v>
      </x:c>
      <x:c r="P1890" s="7" t="n">
        <x:f>MAX(0,N1890-F1890-I1890)</x:f>
        <x:v>0</x:v>
      </x:c>
      <x:c r="Q1890" s="7" t="n">
        <x:f>MAX(0,G1890+J1890-P1890)</x:f>
        <x:v>0</x:v>
      </x:c>
      <x:c r="R1890" s="7" t="n">
        <x:f>M1890+MAX(0,K1890-MAX(0,P1890-G1890-J1890))</x:f>
        <x:v>0</x:v>
      </x:c>
      <x:c r="S1890" s="7" t="n">
        <x:f>SUM(O1890,Q1890,R1890)</x:f>
        <x:v>0</x:v>
      </x:c>
      <x:c r="T1890" s="14" t="n">
        <x:f>'Inventory detail'!T764</x:f>
        <x:v>0.0779</x:v>
      </x:c>
      <x:c r="U1890" s="14" t="str">
        <x:f>'Inventory detail'!U764</x:f>
        <x:v>n.a.</x:v>
      </x:c>
      <x:c r="V1890" s="9" t="n">
        <x:f>O1890*T1890</x:f>
        <x:v>0</x:v>
      </x:c>
      <x:c r="W1890" s="9" t="n">
        <x:f>Q1890*T1890</x:f>
        <x:v>0</x:v>
      </x:c>
      <x:c r="X1890" s="9" t="n">
        <x:f>R1890*T1890</x:f>
        <x:v>0</x:v>
      </x:c>
      <x:c r="Y1890" s="9" t="n">
        <x:f>S1890*T1890</x:f>
        <x:v>0</x:v>
      </x:c>
      <x:c r="Z1890" s="9" t="str">
        <x:f>IF(ISNUMBER(U1890),S1890*(U1890-T1890),"n.a.")</x:f>
        <x:v>n.a.</x:v>
      </x:c>
      <x:c r="AA1890" s="9" t="n">
        <x:f>IF(ISNUMBER(U1890),Y1890,0)</x:f>
        <x:v>0</x:v>
      </x:c>
      <x:c r="AB1890" s="7" t="n">
        <x:f>MAX(0,L1890-SUM(F1890:K1890))</x:f>
        <x:v>0</x:v>
      </x:c>
    </x:row>
    <x:row r="1891" ht="22" customHeight="1">
      <x:c r="A1891" s="18" t="n">
        <x:f>Summary!D$41</x:f>
        <x:v>46357</x:v>
      </x:c>
      <x:c r="B1891" s="2" t="str">
        <x:f>'Inventory detail'!A765</x:f>
        <x:v>COIL</x:v>
      </x:c>
      <x:c r="C1891" s="2" t="str">
        <x:f>'Inventory detail'!B765</x:f>
        <x:v>10</x:v>
      </x:c>
      <x:c r="D1891" s="2" t="str">
        <x:f>'Inventory detail'!C765</x:f>
        <x:v>6FG12-4</x:v>
      </x:c>
      <x:c r="E1891" s="10" t="n">
        <x:f>A765</x:f>
        <x:v>46327</x:v>
      </x:c>
      <x:c r="F1891" s="7" t="n">
        <x:f>O765</x:f>
        <x:v>0</x:v>
      </x:c>
      <x:c r="G1891" s="7" t="n">
        <x:f>Q765</x:f>
        <x:v>0</x:v>
      </x:c>
      <x:c r="H1891" s="7" t="n">
        <x:f>R765</x:f>
        <x:v>0</x:v>
      </x:c>
      <x:c r="I1891" s="7" t="n">
        <x:f>0</x:f>
        <x:v>0</x:v>
      </x:c>
      <x:c r="J1891" s="7" t="n">
        <x:f>0</x:f>
        <x:v>0</x:v>
      </x:c>
      <x:c r="K1891" s="7" t="n">
        <x:f>0</x:f>
        <x:v>0</x:v>
      </x:c>
      <x:c r="L1891" s="7" t="n">
        <x:f>'Inventory detail'!F765*Summary!$K$5*(A1891-E1891)/Summary!$K$6</x:f>
        <x:v>0</x:v>
      </x:c>
      <x:c r="M1891" s="7" t="n">
        <x:f>MAX(0,H1891-L1891)</x:f>
        <x:v>0</x:v>
      </x:c>
      <x:c r="N1891" s="7" t="n">
        <x:f>MAX(0,L1891-H1891)</x:f>
        <x:v>0</x:v>
      </x:c>
      <x:c r="O1891" s="7" t="n">
        <x:f>MAX(0,F1891+I1891-N1891)</x:f>
        <x:v>0</x:v>
      </x:c>
      <x:c r="P1891" s="7" t="n">
        <x:f>MAX(0,N1891-F1891-I1891)</x:f>
        <x:v>0</x:v>
      </x:c>
      <x:c r="Q1891" s="7" t="n">
        <x:f>MAX(0,G1891+J1891-P1891)</x:f>
        <x:v>0</x:v>
      </x:c>
      <x:c r="R1891" s="7" t="n">
        <x:f>M1891+MAX(0,K1891-MAX(0,P1891-G1891-J1891))</x:f>
        <x:v>0</x:v>
      </x:c>
      <x:c r="S1891" s="7" t="n">
        <x:f>SUM(O1891,Q1891,R1891)</x:f>
        <x:v>0</x:v>
      </x:c>
      <x:c r="T1891" s="14" t="n">
        <x:f>'Inventory detail'!T765</x:f>
        <x:v>0.0216</x:v>
      </x:c>
      <x:c r="U1891" s="14" t="str">
        <x:f>'Inventory detail'!U765</x:f>
        <x:v>n.a.</x:v>
      </x:c>
      <x:c r="V1891" s="9" t="n">
        <x:f>O1891*T1891</x:f>
        <x:v>0</x:v>
      </x:c>
      <x:c r="W1891" s="9" t="n">
        <x:f>Q1891*T1891</x:f>
        <x:v>0</x:v>
      </x:c>
      <x:c r="X1891" s="9" t="n">
        <x:f>R1891*T1891</x:f>
        <x:v>0</x:v>
      </x:c>
      <x:c r="Y1891" s="9" t="n">
        <x:f>S1891*T1891</x:f>
        <x:v>0</x:v>
      </x:c>
      <x:c r="Z1891" s="9" t="str">
        <x:f>IF(ISNUMBER(U1891),S1891*(U1891-T1891),"n.a.")</x:f>
        <x:v>n.a.</x:v>
      </x:c>
      <x:c r="AA1891" s="9" t="n">
        <x:f>IF(ISNUMBER(U1891),Y1891,0)</x:f>
        <x:v>0</x:v>
      </x:c>
      <x:c r="AB1891" s="7" t="n">
        <x:f>MAX(0,L1891-SUM(F1891:K1891))</x:f>
        <x:v>0</x:v>
      </x:c>
    </x:row>
    <x:row r="1892" ht="22" customHeight="1">
      <x:c r="A1892" s="18" t="n">
        <x:f>Summary!D$41</x:f>
        <x:v>46357</x:v>
      </x:c>
      <x:c r="B1892" s="2" t="str">
        <x:f>'Inventory detail'!A766</x:f>
        <x:v>COIL</x:v>
      </x:c>
      <x:c r="C1892" s="2" t="str">
        <x:f>'Inventory detail'!B766</x:f>
        <x:v>10</x:v>
      </x:c>
      <x:c r="D1892" s="2" t="str">
        <x:f>'Inventory detail'!C766</x:f>
        <x:v>6MAR12-4</x:v>
      </x:c>
      <x:c r="E1892" s="10" t="n">
        <x:f>A766</x:f>
        <x:v>46327</x:v>
      </x:c>
      <x:c r="F1892" s="7" t="n">
        <x:f>O766</x:f>
        <x:v>0</x:v>
      </x:c>
      <x:c r="G1892" s="7" t="n">
        <x:f>Q766</x:f>
        <x:v>0</x:v>
      </x:c>
      <x:c r="H1892" s="7" t="n">
        <x:f>R766</x:f>
        <x:v>2200</x:v>
      </x:c>
      <x:c r="I1892" s="7" t="n">
        <x:f>0</x:f>
        <x:v>0</x:v>
      </x:c>
      <x:c r="J1892" s="7" t="n">
        <x:f>0</x:f>
        <x:v>0</x:v>
      </x:c>
      <x:c r="K1892" s="7" t="n">
        <x:f>0</x:f>
        <x:v>0</x:v>
      </x:c>
      <x:c r="L1892" s="7" t="n">
        <x:f>'Inventory detail'!F766*Summary!$K$5*(A1892-E1892)/Summary!$K$6</x:f>
        <x:v>0</x:v>
      </x:c>
      <x:c r="M1892" s="7" t="n">
        <x:f>MAX(0,H1892-L1892)</x:f>
        <x:v>2200</x:v>
      </x:c>
      <x:c r="N1892" s="7" t="n">
        <x:f>MAX(0,L1892-H1892)</x:f>
        <x:v>0</x:v>
      </x:c>
      <x:c r="O1892" s="7" t="n">
        <x:f>MAX(0,F1892+I1892-N1892)</x:f>
        <x:v>0</x:v>
      </x:c>
      <x:c r="P1892" s="7" t="n">
        <x:f>MAX(0,N1892-F1892-I1892)</x:f>
        <x:v>0</x:v>
      </x:c>
      <x:c r="Q1892" s="7" t="n">
        <x:f>MAX(0,G1892+J1892-P1892)</x:f>
        <x:v>0</x:v>
      </x:c>
      <x:c r="R1892" s="7" t="n">
        <x:f>M1892+MAX(0,K1892-MAX(0,P1892-G1892-J1892))</x:f>
        <x:v>2200</x:v>
      </x:c>
      <x:c r="S1892" s="7" t="n">
        <x:f>SUM(O1892,Q1892,R1892)</x:f>
        <x:v>2200</x:v>
      </x:c>
      <x:c r="T1892" s="14" t="n">
        <x:f>'Inventory detail'!T766</x:f>
        <x:v>0.0216</x:v>
      </x:c>
      <x:c r="U1892" s="14" t="str">
        <x:f>'Inventory detail'!U766</x:f>
        <x:v>n.a.</x:v>
      </x:c>
      <x:c r="V1892" s="9" t="n">
        <x:f>O1892*T1892</x:f>
        <x:v>0</x:v>
      </x:c>
      <x:c r="W1892" s="9" t="n">
        <x:f>Q1892*T1892</x:f>
        <x:v>0</x:v>
      </x:c>
      <x:c r="X1892" s="9" t="n">
        <x:f>R1892*T1892</x:f>
        <x:v>47.52</x:v>
      </x:c>
      <x:c r="Y1892" s="9" t="n">
        <x:f>S1892*T1892</x:f>
        <x:v>47.52</x:v>
      </x:c>
      <x:c r="Z1892" s="9" t="str">
        <x:f>IF(ISNUMBER(U1892),S1892*(U1892-T1892),"n.a.")</x:f>
        <x:v>n.a.</x:v>
      </x:c>
      <x:c r="AA1892" s="9" t="n">
        <x:f>IF(ISNUMBER(U1892),Y1892,0)</x:f>
        <x:v>0</x:v>
      </x:c>
      <x:c r="AB1892" s="7" t="n">
        <x:f>MAX(0,L1892-SUM(F1892:K1892))</x:f>
        <x:v>0</x:v>
      </x:c>
    </x:row>
    <x:row r="1893" ht="22" customHeight="1">
      <x:c r="A1893" s="18" t="n">
        <x:f>Summary!D$41</x:f>
        <x:v>46357</x:v>
      </x:c>
      <x:c r="B1893" s="2" t="str">
        <x:f>'Inventory detail'!A767</x:f>
        <x:v>COIL</x:v>
      </x:c>
      <x:c r="C1893" s="2" t="str">
        <x:f>'Inventory detail'!B767</x:f>
        <x:v>10</x:v>
      </x:c>
      <x:c r="D1893" s="2" t="str">
        <x:f>'Inventory detail'!C767</x:f>
        <x:v>6WHT12-5</x:v>
      </x:c>
      <x:c r="E1893" s="10" t="n">
        <x:f>A767</x:f>
        <x:v>46327</x:v>
      </x:c>
      <x:c r="F1893" s="7" t="n">
        <x:f>O767</x:f>
        <x:v>0</x:v>
      </x:c>
      <x:c r="G1893" s="7" t="n">
        <x:f>Q767</x:f>
        <x:v>0</x:v>
      </x:c>
      <x:c r="H1893" s="7" t="n">
        <x:f>R767</x:f>
        <x:v>0</x:v>
      </x:c>
      <x:c r="I1893" s="7" t="n">
        <x:f>0</x:f>
        <x:v>0</x:v>
      </x:c>
      <x:c r="J1893" s="7" t="n">
        <x:f>0</x:f>
        <x:v>0</x:v>
      </x:c>
      <x:c r="K1893" s="7" t="n">
        <x:f>0</x:f>
        <x:v>0</x:v>
      </x:c>
      <x:c r="L1893" s="7" t="n">
        <x:f>'Inventory detail'!F767*Summary!$K$5*(A1893-E1893)/Summary!$K$6</x:f>
        <x:v>0</x:v>
      </x:c>
      <x:c r="M1893" s="7" t="n">
        <x:f>MAX(0,H1893-L1893)</x:f>
        <x:v>0</x:v>
      </x:c>
      <x:c r="N1893" s="7" t="n">
        <x:f>MAX(0,L1893-H1893)</x:f>
        <x:v>0</x:v>
      </x:c>
      <x:c r="O1893" s="7" t="n">
        <x:f>MAX(0,F1893+I1893-N1893)</x:f>
        <x:v>0</x:v>
      </x:c>
      <x:c r="P1893" s="7" t="n">
        <x:f>MAX(0,N1893-F1893-I1893)</x:f>
        <x:v>0</x:v>
      </x:c>
      <x:c r="Q1893" s="7" t="n">
        <x:f>MAX(0,G1893+J1893-P1893)</x:f>
        <x:v>0</x:v>
      </x:c>
      <x:c r="R1893" s="7" t="n">
        <x:f>M1893+MAX(0,K1893-MAX(0,P1893-G1893-J1893))</x:f>
        <x:v>0</x:v>
      </x:c>
      <x:c r="S1893" s="7" t="n">
        <x:f>SUM(O1893,Q1893,R1893)</x:f>
        <x:v>0</x:v>
      </x:c>
      <x:c r="T1893" s="14" t="n">
        <x:f>'Inventory detail'!T767</x:f>
        <x:v>0.0239</x:v>
      </x:c>
      <x:c r="U1893" s="14" t="str">
        <x:f>'Inventory detail'!U767</x:f>
        <x:v>n.a.</x:v>
      </x:c>
      <x:c r="V1893" s="9" t="n">
        <x:f>O1893*T1893</x:f>
        <x:v>0</x:v>
      </x:c>
      <x:c r="W1893" s="9" t="n">
        <x:f>Q1893*T1893</x:f>
        <x:v>0</x:v>
      </x:c>
      <x:c r="X1893" s="9" t="n">
        <x:f>R1893*T1893</x:f>
        <x:v>0</x:v>
      </x:c>
      <x:c r="Y1893" s="9" t="n">
        <x:f>S1893*T1893</x:f>
        <x:v>0</x:v>
      </x:c>
      <x:c r="Z1893" s="9" t="str">
        <x:f>IF(ISNUMBER(U1893),S1893*(U1893-T1893),"n.a.")</x:f>
        <x:v>n.a.</x:v>
      </x:c>
      <x:c r="AA1893" s="9" t="n">
        <x:f>IF(ISNUMBER(U1893),Y1893,0)</x:f>
        <x:v>0</x:v>
      </x:c>
      <x:c r="AB1893" s="7" t="n">
        <x:f>MAX(0,L1893-SUM(F1893:K1893))</x:f>
        <x:v>0</x:v>
      </x:c>
    </x:row>
    <x:row r="1894" ht="22" customHeight="1">
      <x:c r="A1894" s="18" t="n">
        <x:f>Summary!D$41</x:f>
        <x:v>46357</x:v>
      </x:c>
      <x:c r="B1894" s="2" t="str">
        <x:f>'Inventory detail'!A768</x:f>
        <x:v>COIL</x:v>
      </x:c>
      <x:c r="C1894" s="2" t="str">
        <x:f>'Inventory detail'!B768</x:f>
        <x:v>10</x:v>
      </x:c>
      <x:c r="D1894" s="2" t="str">
        <x:f>'Inventory detail'!C768</x:f>
        <x:v>6WHT36-5</x:v>
      </x:c>
      <x:c r="E1894" s="10" t="n">
        <x:f>A768</x:f>
        <x:v>46327</x:v>
      </x:c>
      <x:c r="F1894" s="7" t="n">
        <x:f>O768</x:f>
        <x:v>0</x:v>
      </x:c>
      <x:c r="G1894" s="7" t="n">
        <x:f>Q768</x:f>
        <x:v>0</x:v>
      </x:c>
      <x:c r="H1894" s="7" t="n">
        <x:f>R768</x:f>
        <x:v>0</x:v>
      </x:c>
      <x:c r="I1894" s="7" t="n">
        <x:f>0</x:f>
        <x:v>0</x:v>
      </x:c>
      <x:c r="J1894" s="7" t="n">
        <x:f>0</x:f>
        <x:v>0</x:v>
      </x:c>
      <x:c r="K1894" s="7" t="n">
        <x:f>0</x:f>
        <x:v>0</x:v>
      </x:c>
      <x:c r="L1894" s="7" t="n">
        <x:f>'Inventory detail'!F768*Summary!$K$5*(A1894-E1894)/Summary!$K$6</x:f>
        <x:v>0</x:v>
      </x:c>
      <x:c r="M1894" s="7" t="n">
        <x:f>MAX(0,H1894-L1894)</x:f>
        <x:v>0</x:v>
      </x:c>
      <x:c r="N1894" s="7" t="n">
        <x:f>MAX(0,L1894-H1894)</x:f>
        <x:v>0</x:v>
      </x:c>
      <x:c r="O1894" s="7" t="n">
        <x:f>MAX(0,F1894+I1894-N1894)</x:f>
        <x:v>0</x:v>
      </x:c>
      <x:c r="P1894" s="7" t="n">
        <x:f>MAX(0,N1894-F1894-I1894)</x:f>
        <x:v>0</x:v>
      </x:c>
      <x:c r="Q1894" s="7" t="n">
        <x:f>MAX(0,G1894+J1894-P1894)</x:f>
        <x:v>0</x:v>
      </x:c>
      <x:c r="R1894" s="7" t="n">
        <x:f>M1894+MAX(0,K1894-MAX(0,P1894-G1894-J1894))</x:f>
        <x:v>0</x:v>
      </x:c>
      <x:c r="S1894" s="7" t="n">
        <x:f>SUM(O1894,Q1894,R1894)</x:f>
        <x:v>0</x:v>
      </x:c>
      <x:c r="T1894" s="14" t="n">
        <x:f>'Inventory detail'!T768</x:f>
        <x:v>0.0779</x:v>
      </x:c>
      <x:c r="U1894" s="14" t="str">
        <x:f>'Inventory detail'!U768</x:f>
        <x:v>n.a.</x:v>
      </x:c>
      <x:c r="V1894" s="9" t="n">
        <x:f>O1894*T1894</x:f>
        <x:v>0</x:v>
      </x:c>
      <x:c r="W1894" s="9" t="n">
        <x:f>Q1894*T1894</x:f>
        <x:v>0</x:v>
      </x:c>
      <x:c r="X1894" s="9" t="n">
        <x:f>R1894*T1894</x:f>
        <x:v>0</x:v>
      </x:c>
      <x:c r="Y1894" s="9" t="n">
        <x:f>S1894*T1894</x:f>
        <x:v>0</x:v>
      </x:c>
      <x:c r="Z1894" s="9" t="str">
        <x:f>IF(ISNUMBER(U1894),S1894*(U1894-T1894),"n.a.")</x:f>
        <x:v>n.a.</x:v>
      </x:c>
      <x:c r="AA1894" s="9" t="n">
        <x:f>IF(ISNUMBER(U1894),Y1894,0)</x:f>
        <x:v>0</x:v>
      </x:c>
      <x:c r="AB1894" s="7" t="n">
        <x:f>MAX(0,L1894-SUM(F1894:K1894))</x:f>
        <x:v>0</x:v>
      </x:c>
    </x:row>
    <x:row r="1895" ht="22" customHeight="1">
      <x:c r="A1895" s="18" t="n">
        <x:f>Summary!D$41</x:f>
        <x:v>46357</x:v>
      </x:c>
      <x:c r="B1895" s="2" t="str">
        <x:f>'Inventory detail'!A769</x:f>
        <x:v>COIL</x:v>
      </x:c>
      <x:c r="C1895" s="2" t="str">
        <x:f>'Inventory detail'!B769</x:f>
        <x:v>10</x:v>
      </x:c>
      <x:c r="D1895" s="2" t="str">
        <x:f>'Inventory detail'!C769</x:f>
        <x:v>7BLK12-5</x:v>
      </x:c>
      <x:c r="E1895" s="10" t="n">
        <x:f>A769</x:f>
        <x:v>46327</x:v>
      </x:c>
      <x:c r="F1895" s="7" t="n">
        <x:f>O769</x:f>
        <x:v>0</x:v>
      </x:c>
      <x:c r="G1895" s="7" t="n">
        <x:f>Q769</x:f>
        <x:v>0</x:v>
      </x:c>
      <x:c r="H1895" s="7" t="n">
        <x:f>R769</x:f>
        <x:v>0</x:v>
      </x:c>
      <x:c r="I1895" s="7" t="n">
        <x:f>0</x:f>
        <x:v>0</x:v>
      </x:c>
      <x:c r="J1895" s="7" t="n">
        <x:f>0</x:f>
        <x:v>0</x:v>
      </x:c>
      <x:c r="K1895" s="7" t="n">
        <x:f>0</x:f>
        <x:v>0</x:v>
      </x:c>
      <x:c r="L1895" s="7" t="n">
        <x:f>'Inventory detail'!F769*Summary!$K$5*(A1895-E1895)/Summary!$K$6</x:f>
        <x:v>0</x:v>
      </x:c>
      <x:c r="M1895" s="7" t="n">
        <x:f>MAX(0,H1895-L1895)</x:f>
        <x:v>0</x:v>
      </x:c>
      <x:c r="N1895" s="7" t="n">
        <x:f>MAX(0,L1895-H1895)</x:f>
        <x:v>0</x:v>
      </x:c>
      <x:c r="O1895" s="7" t="n">
        <x:f>MAX(0,F1895+I1895-N1895)</x:f>
        <x:v>0</x:v>
      </x:c>
      <x:c r="P1895" s="7" t="n">
        <x:f>MAX(0,N1895-F1895-I1895)</x:f>
        <x:v>0</x:v>
      </x:c>
      <x:c r="Q1895" s="7" t="n">
        <x:f>MAX(0,G1895+J1895-P1895)</x:f>
        <x:v>0</x:v>
      </x:c>
      <x:c r="R1895" s="7" t="n">
        <x:f>M1895+MAX(0,K1895-MAX(0,P1895-G1895-J1895))</x:f>
        <x:v>0</x:v>
      </x:c>
      <x:c r="S1895" s="7" t="n">
        <x:f>SUM(O1895,Q1895,R1895)</x:f>
        <x:v>0</x:v>
      </x:c>
      <x:c r="T1895" s="14" t="n">
        <x:f>'Inventory detail'!T769</x:f>
        <x:v>0.0253</x:v>
      </x:c>
      <x:c r="U1895" s="14" t="str">
        <x:f>'Inventory detail'!U769</x:f>
        <x:v>n.a.</x:v>
      </x:c>
      <x:c r="V1895" s="9" t="n">
        <x:f>O1895*T1895</x:f>
        <x:v>0</x:v>
      </x:c>
      <x:c r="W1895" s="9" t="n">
        <x:f>Q1895*T1895</x:f>
        <x:v>0</x:v>
      </x:c>
      <x:c r="X1895" s="9" t="n">
        <x:f>R1895*T1895</x:f>
        <x:v>0</x:v>
      </x:c>
      <x:c r="Y1895" s="9" t="n">
        <x:f>S1895*T1895</x:f>
        <x:v>0</x:v>
      </x:c>
      <x:c r="Z1895" s="9" t="str">
        <x:f>IF(ISNUMBER(U1895),S1895*(U1895-T1895),"n.a.")</x:f>
        <x:v>n.a.</x:v>
      </x:c>
      <x:c r="AA1895" s="9" t="n">
        <x:f>IF(ISNUMBER(U1895),Y1895,0)</x:f>
        <x:v>0</x:v>
      </x:c>
      <x:c r="AB1895" s="7" t="n">
        <x:f>MAX(0,L1895-SUM(F1895:K1895))</x:f>
        <x:v>0</x:v>
      </x:c>
    </x:row>
    <x:row r="1896" ht="22" customHeight="1">
      <x:c r="A1896" s="18" t="n">
        <x:f>Summary!D$41</x:f>
        <x:v>46357</x:v>
      </x:c>
      <x:c r="B1896" s="2" t="str">
        <x:f>'Inventory detail'!A770</x:f>
        <x:v>COIL</x:v>
      </x:c>
      <x:c r="C1896" s="2" t="str">
        <x:f>'Inventory detail'!B770</x:f>
        <x:v>10</x:v>
      </x:c>
      <x:c r="D1896" s="2" t="str">
        <x:f>'Inventory detail'!C770</x:f>
        <x:v>7BLK36-5</x:v>
      </x:c>
      <x:c r="E1896" s="10" t="n">
        <x:f>A770</x:f>
        <x:v>46327</x:v>
      </x:c>
      <x:c r="F1896" s="7" t="n">
        <x:f>O770</x:f>
        <x:v>0</x:v>
      </x:c>
      <x:c r="G1896" s="7" t="n">
        <x:f>Q770</x:f>
        <x:v>0</x:v>
      </x:c>
      <x:c r="H1896" s="7" t="n">
        <x:f>R770</x:f>
        <x:v>0</x:v>
      </x:c>
      <x:c r="I1896" s="7" t="n">
        <x:f>0</x:f>
        <x:v>0</x:v>
      </x:c>
      <x:c r="J1896" s="7" t="n">
        <x:f>0</x:f>
        <x:v>0</x:v>
      </x:c>
      <x:c r="K1896" s="7" t="n">
        <x:f>0</x:f>
        <x:v>0</x:v>
      </x:c>
      <x:c r="L1896" s="7" t="n">
        <x:f>'Inventory detail'!F770*Summary!$K$5*(A1896-E1896)/Summary!$K$6</x:f>
        <x:v>0</x:v>
      </x:c>
      <x:c r="M1896" s="7" t="n">
        <x:f>MAX(0,H1896-L1896)</x:f>
        <x:v>0</x:v>
      </x:c>
      <x:c r="N1896" s="7" t="n">
        <x:f>MAX(0,L1896-H1896)</x:f>
        <x:v>0</x:v>
      </x:c>
      <x:c r="O1896" s="7" t="n">
        <x:f>MAX(0,F1896+I1896-N1896)</x:f>
        <x:v>0</x:v>
      </x:c>
      <x:c r="P1896" s="7" t="n">
        <x:f>MAX(0,N1896-F1896-I1896)</x:f>
        <x:v>0</x:v>
      </x:c>
      <x:c r="Q1896" s="7" t="n">
        <x:f>MAX(0,G1896+J1896-P1896)</x:f>
        <x:v>0</x:v>
      </x:c>
      <x:c r="R1896" s="7" t="n">
        <x:f>M1896+MAX(0,K1896-MAX(0,P1896-G1896-J1896))</x:f>
        <x:v>0</x:v>
      </x:c>
      <x:c r="S1896" s="7" t="n">
        <x:f>SUM(O1896,Q1896,R1896)</x:f>
        <x:v>0</x:v>
      </x:c>
      <x:c r="T1896" s="14" t="n">
        <x:f>'Inventory detail'!T770</x:f>
        <x:v>0.0825</x:v>
      </x:c>
      <x:c r="U1896" s="14" t="str">
        <x:f>'Inventory detail'!U770</x:f>
        <x:v>n.a.</x:v>
      </x:c>
      <x:c r="V1896" s="9" t="n">
        <x:f>O1896*T1896</x:f>
        <x:v>0</x:v>
      </x:c>
      <x:c r="W1896" s="9" t="n">
        <x:f>Q1896*T1896</x:f>
        <x:v>0</x:v>
      </x:c>
      <x:c r="X1896" s="9" t="n">
        <x:f>R1896*T1896</x:f>
        <x:v>0</x:v>
      </x:c>
      <x:c r="Y1896" s="9" t="n">
        <x:f>S1896*T1896</x:f>
        <x:v>0</x:v>
      </x:c>
      <x:c r="Z1896" s="9" t="str">
        <x:f>IF(ISNUMBER(U1896),S1896*(U1896-T1896),"n.a.")</x:f>
        <x:v>n.a.</x:v>
      </x:c>
      <x:c r="AA1896" s="9" t="n">
        <x:f>IF(ISNUMBER(U1896),Y1896,0)</x:f>
        <x:v>0</x:v>
      </x:c>
      <x:c r="AB1896" s="7" t="n">
        <x:f>MAX(0,L1896-SUM(F1896:K1896))</x:f>
        <x:v>0</x:v>
      </x:c>
    </x:row>
    <x:row r="1897" ht="22" customHeight="1">
      <x:c r="A1897" s="18" t="n">
        <x:f>Summary!D$41</x:f>
        <x:v>46357</x:v>
      </x:c>
      <x:c r="B1897" s="2" t="str">
        <x:f>'Inventory detail'!A771</x:f>
        <x:v>COIL</x:v>
      </x:c>
      <x:c r="C1897" s="2" t="str">
        <x:f>'Inventory detail'!B771</x:f>
        <x:v>10</x:v>
      </x:c>
      <x:c r="D1897" s="2" t="str">
        <x:f>'Inventory detail'!C771</x:f>
        <x:v>7FG12-4</x:v>
      </x:c>
      <x:c r="E1897" s="10" t="n">
        <x:f>A771</x:f>
        <x:v>46327</x:v>
      </x:c>
      <x:c r="F1897" s="7" t="n">
        <x:f>O771</x:f>
        <x:v>0</x:v>
      </x:c>
      <x:c r="G1897" s="7" t="n">
        <x:f>Q771</x:f>
        <x:v>0</x:v>
      </x:c>
      <x:c r="H1897" s="7" t="n">
        <x:f>R771</x:f>
        <x:v>0</x:v>
      </x:c>
      <x:c r="I1897" s="7" t="n">
        <x:f>0</x:f>
        <x:v>0</x:v>
      </x:c>
      <x:c r="J1897" s="7" t="n">
        <x:f>0</x:f>
        <x:v>0</x:v>
      </x:c>
      <x:c r="K1897" s="7" t="n">
        <x:f>0</x:f>
        <x:v>0</x:v>
      </x:c>
      <x:c r="L1897" s="7" t="n">
        <x:f>'Inventory detail'!F771*Summary!$K$5*(A1897-E1897)/Summary!$K$6</x:f>
        <x:v>0</x:v>
      </x:c>
      <x:c r="M1897" s="7" t="n">
        <x:f>MAX(0,H1897-L1897)</x:f>
        <x:v>0</x:v>
      </x:c>
      <x:c r="N1897" s="7" t="n">
        <x:f>MAX(0,L1897-H1897)</x:f>
        <x:v>0</x:v>
      </x:c>
      <x:c r="O1897" s="7" t="n">
        <x:f>MAX(0,F1897+I1897-N1897)</x:f>
        <x:v>0</x:v>
      </x:c>
      <x:c r="P1897" s="7" t="n">
        <x:f>MAX(0,N1897-F1897-I1897)</x:f>
        <x:v>0</x:v>
      </x:c>
      <x:c r="Q1897" s="7" t="n">
        <x:f>MAX(0,G1897+J1897-P1897)</x:f>
        <x:v>0</x:v>
      </x:c>
      <x:c r="R1897" s="7" t="n">
        <x:f>M1897+MAX(0,K1897-MAX(0,P1897-G1897-J1897))</x:f>
        <x:v>0</x:v>
      </x:c>
      <x:c r="S1897" s="7" t="n">
        <x:f>SUM(O1897,Q1897,R1897)</x:f>
        <x:v>0</x:v>
      </x:c>
      <x:c r="T1897" s="14" t="n">
        <x:f>'Inventory detail'!T771</x:f>
        <x:v>0.0229</x:v>
      </x:c>
      <x:c r="U1897" s="14" t="str">
        <x:f>'Inventory detail'!U771</x:f>
        <x:v>n.a.</x:v>
      </x:c>
      <x:c r="V1897" s="9" t="n">
        <x:f>O1897*T1897</x:f>
        <x:v>0</x:v>
      </x:c>
      <x:c r="W1897" s="9" t="n">
        <x:f>Q1897*T1897</x:f>
        <x:v>0</x:v>
      </x:c>
      <x:c r="X1897" s="9" t="n">
        <x:f>R1897*T1897</x:f>
        <x:v>0</x:v>
      </x:c>
      <x:c r="Y1897" s="9" t="n">
        <x:f>S1897*T1897</x:f>
        <x:v>0</x:v>
      </x:c>
      <x:c r="Z1897" s="9" t="str">
        <x:f>IF(ISNUMBER(U1897),S1897*(U1897-T1897),"n.a.")</x:f>
        <x:v>n.a.</x:v>
      </x:c>
      <x:c r="AA1897" s="9" t="n">
        <x:f>IF(ISNUMBER(U1897),Y1897,0)</x:f>
        <x:v>0</x:v>
      </x:c>
      <x:c r="AB1897" s="7" t="n">
        <x:f>MAX(0,L1897-SUM(F1897:K1897))</x:f>
        <x:v>0</x:v>
      </x:c>
    </x:row>
    <x:row r="1898" ht="22" customHeight="1">
      <x:c r="A1898" s="18" t="n">
        <x:f>Summary!D$41</x:f>
        <x:v>46357</x:v>
      </x:c>
      <x:c r="B1898" s="2" t="str">
        <x:f>'Inventory detail'!A772</x:f>
        <x:v>COIL</x:v>
      </x:c>
      <x:c r="C1898" s="2" t="str">
        <x:f>'Inventory detail'!B772</x:f>
        <x:v>10</x:v>
      </x:c>
      <x:c r="D1898" s="2" t="str">
        <x:f>'Inventory detail'!C772</x:f>
        <x:v>7MAR12-4</x:v>
      </x:c>
      <x:c r="E1898" s="10" t="n">
        <x:f>A772</x:f>
        <x:v>46327</x:v>
      </x:c>
      <x:c r="F1898" s="7" t="n">
        <x:f>O772</x:f>
        <x:v>0</x:v>
      </x:c>
      <x:c r="G1898" s="7" t="n">
        <x:f>Q772</x:f>
        <x:v>0</x:v>
      </x:c>
      <x:c r="H1898" s="7" t="n">
        <x:f>R772</x:f>
        <x:v>0</x:v>
      </x:c>
      <x:c r="I1898" s="7" t="n">
        <x:f>0</x:f>
        <x:v>0</x:v>
      </x:c>
      <x:c r="J1898" s="7" t="n">
        <x:f>0</x:f>
        <x:v>0</x:v>
      </x:c>
      <x:c r="K1898" s="7" t="n">
        <x:f>0</x:f>
        <x:v>0</x:v>
      </x:c>
      <x:c r="L1898" s="7" t="n">
        <x:f>'Inventory detail'!F772*Summary!$K$5*(A1898-E1898)/Summary!$K$6</x:f>
        <x:v>0</x:v>
      </x:c>
      <x:c r="M1898" s="7" t="n">
        <x:f>MAX(0,H1898-L1898)</x:f>
        <x:v>0</x:v>
      </x:c>
      <x:c r="N1898" s="7" t="n">
        <x:f>MAX(0,L1898-H1898)</x:f>
        <x:v>0</x:v>
      </x:c>
      <x:c r="O1898" s="7" t="n">
        <x:f>MAX(0,F1898+I1898-N1898)</x:f>
        <x:v>0</x:v>
      </x:c>
      <x:c r="P1898" s="7" t="n">
        <x:f>MAX(0,N1898-F1898-I1898)</x:f>
        <x:v>0</x:v>
      </x:c>
      <x:c r="Q1898" s="7" t="n">
        <x:f>MAX(0,G1898+J1898-P1898)</x:f>
        <x:v>0</x:v>
      </x:c>
      <x:c r="R1898" s="7" t="n">
        <x:f>M1898+MAX(0,K1898-MAX(0,P1898-G1898-J1898))</x:f>
        <x:v>0</x:v>
      </x:c>
      <x:c r="S1898" s="7" t="n">
        <x:f>SUM(O1898,Q1898,R1898)</x:f>
        <x:v>0</x:v>
      </x:c>
      <x:c r="T1898" s="14" t="n">
        <x:f>'Inventory detail'!T772</x:f>
        <x:v>0.0229</x:v>
      </x:c>
      <x:c r="U1898" s="14" t="str">
        <x:f>'Inventory detail'!U772</x:f>
        <x:v>n.a.</x:v>
      </x:c>
      <x:c r="V1898" s="9" t="n">
        <x:f>O1898*T1898</x:f>
        <x:v>0</x:v>
      </x:c>
      <x:c r="W1898" s="9" t="n">
        <x:f>Q1898*T1898</x:f>
        <x:v>0</x:v>
      </x:c>
      <x:c r="X1898" s="9" t="n">
        <x:f>R1898*T1898</x:f>
        <x:v>0</x:v>
      </x:c>
      <x:c r="Y1898" s="9" t="n">
        <x:f>S1898*T1898</x:f>
        <x:v>0</x:v>
      </x:c>
      <x:c r="Z1898" s="9" t="str">
        <x:f>IF(ISNUMBER(U1898),S1898*(U1898-T1898),"n.a.")</x:f>
        <x:v>n.a.</x:v>
      </x:c>
      <x:c r="AA1898" s="9" t="n">
        <x:f>IF(ISNUMBER(U1898),Y1898,0)</x:f>
        <x:v>0</x:v>
      </x:c>
      <x:c r="AB1898" s="7" t="n">
        <x:f>MAX(0,L1898-SUM(F1898:K1898))</x:f>
        <x:v>0</x:v>
      </x:c>
    </x:row>
    <x:row r="1899" ht="22" customHeight="1">
      <x:c r="A1899" s="18" t="n">
        <x:f>Summary!D$41</x:f>
        <x:v>46357</x:v>
      </x:c>
      <x:c r="B1899" s="2" t="str">
        <x:f>'Inventory detail'!A773</x:f>
        <x:v>COIL</x:v>
      </x:c>
      <x:c r="C1899" s="2" t="str">
        <x:f>'Inventory detail'!B773</x:f>
        <x:v>10</x:v>
      </x:c>
      <x:c r="D1899" s="2" t="str">
        <x:f>'Inventory detail'!C773</x:f>
        <x:v>7WHT12-5</x:v>
      </x:c>
      <x:c r="E1899" s="10" t="n">
        <x:f>A773</x:f>
        <x:v>46327</x:v>
      </x:c>
      <x:c r="F1899" s="7" t="n">
        <x:f>O773</x:f>
        <x:v>0</x:v>
      </x:c>
      <x:c r="G1899" s="7" t="n">
        <x:f>Q773</x:f>
        <x:v>0</x:v>
      </x:c>
      <x:c r="H1899" s="7" t="n">
        <x:f>R773</x:f>
        <x:v>0</x:v>
      </x:c>
      <x:c r="I1899" s="7" t="n">
        <x:f>0</x:f>
        <x:v>0</x:v>
      </x:c>
      <x:c r="J1899" s="7" t="n">
        <x:f>0</x:f>
        <x:v>0</x:v>
      </x:c>
      <x:c r="K1899" s="7" t="n">
        <x:f>0</x:f>
        <x:v>0</x:v>
      </x:c>
      <x:c r="L1899" s="7" t="n">
        <x:f>'Inventory detail'!F773*Summary!$K$5*(A1899-E1899)/Summary!$K$6</x:f>
        <x:v>0</x:v>
      </x:c>
      <x:c r="M1899" s="7" t="n">
        <x:f>MAX(0,H1899-L1899)</x:f>
        <x:v>0</x:v>
      </x:c>
      <x:c r="N1899" s="7" t="n">
        <x:f>MAX(0,L1899-H1899)</x:f>
        <x:v>0</x:v>
      </x:c>
      <x:c r="O1899" s="7" t="n">
        <x:f>MAX(0,F1899+I1899-N1899)</x:f>
        <x:v>0</x:v>
      </x:c>
      <x:c r="P1899" s="7" t="n">
        <x:f>MAX(0,N1899-F1899-I1899)</x:f>
        <x:v>0</x:v>
      </x:c>
      <x:c r="Q1899" s="7" t="n">
        <x:f>MAX(0,G1899+J1899-P1899)</x:f>
        <x:v>0</x:v>
      </x:c>
      <x:c r="R1899" s="7" t="n">
        <x:f>M1899+MAX(0,K1899-MAX(0,P1899-G1899-J1899))</x:f>
        <x:v>0</x:v>
      </x:c>
      <x:c r="S1899" s="7" t="n">
        <x:f>SUM(O1899,Q1899,R1899)</x:f>
        <x:v>0</x:v>
      </x:c>
      <x:c r="T1899" s="14" t="n">
        <x:f>'Inventory detail'!T773</x:f>
        <x:v>0.0253</x:v>
      </x:c>
      <x:c r="U1899" s="14" t="str">
        <x:f>'Inventory detail'!U773</x:f>
        <x:v>n.a.</x:v>
      </x:c>
      <x:c r="V1899" s="9" t="n">
        <x:f>O1899*T1899</x:f>
        <x:v>0</x:v>
      </x:c>
      <x:c r="W1899" s="9" t="n">
        <x:f>Q1899*T1899</x:f>
        <x:v>0</x:v>
      </x:c>
      <x:c r="X1899" s="9" t="n">
        <x:f>R1899*T1899</x:f>
        <x:v>0</x:v>
      </x:c>
      <x:c r="Y1899" s="9" t="n">
        <x:f>S1899*T1899</x:f>
        <x:v>0</x:v>
      </x:c>
      <x:c r="Z1899" s="9" t="str">
        <x:f>IF(ISNUMBER(U1899),S1899*(U1899-T1899),"n.a.")</x:f>
        <x:v>n.a.</x:v>
      </x:c>
      <x:c r="AA1899" s="9" t="n">
        <x:f>IF(ISNUMBER(U1899),Y1899,0)</x:f>
        <x:v>0</x:v>
      </x:c>
      <x:c r="AB1899" s="7" t="n">
        <x:f>MAX(0,L1899-SUM(F1899:K1899))</x:f>
        <x:v>0</x:v>
      </x:c>
    </x:row>
    <x:row r="1900" ht="22" customHeight="1">
      <x:c r="A1900" s="18" t="n">
        <x:f>Summary!D$41</x:f>
        <x:v>46357</x:v>
      </x:c>
      <x:c r="B1900" s="2" t="str">
        <x:f>'Inventory detail'!A774</x:f>
        <x:v>COIL</x:v>
      </x:c>
      <x:c r="C1900" s="2" t="str">
        <x:f>'Inventory detail'!B774</x:f>
        <x:v>10</x:v>
      </x:c>
      <x:c r="D1900" s="2" t="str">
        <x:f>'Inventory detail'!C774</x:f>
        <x:v>7WHT36-4</x:v>
      </x:c>
      <x:c r="E1900" s="10" t="n">
        <x:f>A774</x:f>
        <x:v>46327</x:v>
      </x:c>
      <x:c r="F1900" s="7" t="n">
        <x:f>O774</x:f>
        <x:v>0</x:v>
      </x:c>
      <x:c r="G1900" s="7" t="n">
        <x:f>Q774</x:f>
        <x:v>0</x:v>
      </x:c>
      <x:c r="H1900" s="7" t="n">
        <x:f>R774</x:f>
        <x:v>0</x:v>
      </x:c>
      <x:c r="I1900" s="7" t="n">
        <x:f>0</x:f>
        <x:v>0</x:v>
      </x:c>
      <x:c r="J1900" s="7" t="n">
        <x:f>0</x:f>
        <x:v>0</x:v>
      </x:c>
      <x:c r="K1900" s="7" t="n">
        <x:f>0</x:f>
        <x:v>0</x:v>
      </x:c>
      <x:c r="L1900" s="7" t="n">
        <x:f>'Inventory detail'!F774*Summary!$K$5*(A1900-E1900)/Summary!$K$6</x:f>
        <x:v>0</x:v>
      </x:c>
      <x:c r="M1900" s="7" t="n">
        <x:f>MAX(0,H1900-L1900)</x:f>
        <x:v>0</x:v>
      </x:c>
      <x:c r="N1900" s="7" t="n">
        <x:f>MAX(0,L1900-H1900)</x:f>
        <x:v>0</x:v>
      </x:c>
      <x:c r="O1900" s="7" t="n">
        <x:f>MAX(0,F1900+I1900-N1900)</x:f>
        <x:v>0</x:v>
      </x:c>
      <x:c r="P1900" s="7" t="n">
        <x:f>MAX(0,N1900-F1900-I1900)</x:f>
        <x:v>0</x:v>
      </x:c>
      <x:c r="Q1900" s="7" t="n">
        <x:f>MAX(0,G1900+J1900-P1900)</x:f>
        <x:v>0</x:v>
      </x:c>
      <x:c r="R1900" s="7" t="n">
        <x:f>M1900+MAX(0,K1900-MAX(0,P1900-G1900-J1900))</x:f>
        <x:v>0</x:v>
      </x:c>
      <x:c r="S1900" s="7" t="n">
        <x:f>SUM(O1900,Q1900,R1900)</x:f>
        <x:v>0</x:v>
      </x:c>
      <x:c r="T1900" s="14" t="n">
        <x:f>'Inventory detail'!T774</x:f>
        <x:v>0.0759</x:v>
      </x:c>
      <x:c r="U1900" s="14" t="str">
        <x:f>'Inventory detail'!U774</x:f>
        <x:v>n.a.</x:v>
      </x:c>
      <x:c r="V1900" s="9" t="n">
        <x:f>O1900*T1900</x:f>
        <x:v>0</x:v>
      </x:c>
      <x:c r="W1900" s="9" t="n">
        <x:f>Q1900*T1900</x:f>
        <x:v>0</x:v>
      </x:c>
      <x:c r="X1900" s="9" t="n">
        <x:f>R1900*T1900</x:f>
        <x:v>0</x:v>
      </x:c>
      <x:c r="Y1900" s="9" t="n">
        <x:f>S1900*T1900</x:f>
        <x:v>0</x:v>
      </x:c>
      <x:c r="Z1900" s="9" t="str">
        <x:f>IF(ISNUMBER(U1900),S1900*(U1900-T1900),"n.a.")</x:f>
        <x:v>n.a.</x:v>
      </x:c>
      <x:c r="AA1900" s="9" t="n">
        <x:f>IF(ISNUMBER(U1900),Y1900,0)</x:f>
        <x:v>0</x:v>
      </x:c>
      <x:c r="AB1900" s="7" t="n">
        <x:f>MAX(0,L1900-SUM(F1900:K1900))</x:f>
        <x:v>0</x:v>
      </x:c>
    </x:row>
    <x:row r="1901" ht="22" customHeight="1">
      <x:c r="A1901" s="18" t="n">
        <x:f>Summary!D$41</x:f>
        <x:v>46357</x:v>
      </x:c>
      <x:c r="B1901" s="2" t="str">
        <x:f>'Inventory detail'!A775</x:f>
        <x:v>COIL</x:v>
      </x:c>
      <x:c r="C1901" s="2" t="str">
        <x:f>'Inventory detail'!B775</x:f>
        <x:v>10</x:v>
      </x:c>
      <x:c r="D1901" s="2" t="str">
        <x:f>'Inventory detail'!C775</x:f>
        <x:v>7WHT36-5</x:v>
      </x:c>
      <x:c r="E1901" s="10" t="n">
        <x:f>A775</x:f>
        <x:v>46327</x:v>
      </x:c>
      <x:c r="F1901" s="7" t="n">
        <x:f>O775</x:f>
        <x:v>0</x:v>
      </x:c>
      <x:c r="G1901" s="7" t="n">
        <x:f>Q775</x:f>
        <x:v>0</x:v>
      </x:c>
      <x:c r="H1901" s="7" t="n">
        <x:f>R775</x:f>
        <x:v>0</x:v>
      </x:c>
      <x:c r="I1901" s="7" t="n">
        <x:f>0</x:f>
        <x:v>0</x:v>
      </x:c>
      <x:c r="J1901" s="7" t="n">
        <x:f>0</x:f>
        <x:v>0</x:v>
      </x:c>
      <x:c r="K1901" s="7" t="n">
        <x:f>0</x:f>
        <x:v>0</x:v>
      </x:c>
      <x:c r="L1901" s="7" t="n">
        <x:f>'Inventory detail'!F775*Summary!$K$5*(A1901-E1901)/Summary!$K$6</x:f>
        <x:v>0</x:v>
      </x:c>
      <x:c r="M1901" s="7" t="n">
        <x:f>MAX(0,H1901-L1901)</x:f>
        <x:v>0</x:v>
      </x:c>
      <x:c r="N1901" s="7" t="n">
        <x:f>MAX(0,L1901-H1901)</x:f>
        <x:v>0</x:v>
      </x:c>
      <x:c r="O1901" s="7" t="n">
        <x:f>MAX(0,F1901+I1901-N1901)</x:f>
        <x:v>0</x:v>
      </x:c>
      <x:c r="P1901" s="7" t="n">
        <x:f>MAX(0,N1901-F1901-I1901)</x:f>
        <x:v>0</x:v>
      </x:c>
      <x:c r="Q1901" s="7" t="n">
        <x:f>MAX(0,G1901+J1901-P1901)</x:f>
        <x:v>0</x:v>
      </x:c>
      <x:c r="R1901" s="7" t="n">
        <x:f>M1901+MAX(0,K1901-MAX(0,P1901-G1901-J1901))</x:f>
        <x:v>0</x:v>
      </x:c>
      <x:c r="S1901" s="7" t="n">
        <x:f>SUM(O1901,Q1901,R1901)</x:f>
        <x:v>0</x:v>
      </x:c>
      <x:c r="T1901" s="14" t="n">
        <x:f>'Inventory detail'!T775</x:f>
        <x:v>0.0825</x:v>
      </x:c>
      <x:c r="U1901" s="14" t="str">
        <x:f>'Inventory detail'!U775</x:f>
        <x:v>n.a.</x:v>
      </x:c>
      <x:c r="V1901" s="9" t="n">
        <x:f>O1901*T1901</x:f>
        <x:v>0</x:v>
      </x:c>
      <x:c r="W1901" s="9" t="n">
        <x:f>Q1901*T1901</x:f>
        <x:v>0</x:v>
      </x:c>
      <x:c r="X1901" s="9" t="n">
        <x:f>R1901*T1901</x:f>
        <x:v>0</x:v>
      </x:c>
      <x:c r="Y1901" s="9" t="n">
        <x:f>S1901*T1901</x:f>
        <x:v>0</x:v>
      </x:c>
      <x:c r="Z1901" s="9" t="str">
        <x:f>IF(ISNUMBER(U1901),S1901*(U1901-T1901),"n.a.")</x:f>
        <x:v>n.a.</x:v>
      </x:c>
      <x:c r="AA1901" s="9" t="n">
        <x:f>IF(ISNUMBER(U1901),Y1901,0)</x:f>
        <x:v>0</x:v>
      </x:c>
      <x:c r="AB1901" s="7" t="n">
        <x:f>MAX(0,L1901-SUM(F1901:K1901))</x:f>
        <x:v>0</x:v>
      </x:c>
    </x:row>
    <x:row r="1902" ht="22" customHeight="1">
      <x:c r="A1902" s="18" t="n">
        <x:f>Summary!D$41</x:f>
        <x:v>46357</x:v>
      </x:c>
      <x:c r="B1902" s="2" t="str">
        <x:f>'Inventory detail'!A776</x:f>
        <x:v>COIL</x:v>
      </x:c>
      <x:c r="C1902" s="2" t="str">
        <x:f>'Inventory detail'!B776</x:f>
        <x:v>10</x:v>
      </x:c>
      <x:c r="D1902" s="2" t="str">
        <x:f>'Inventory detail'!C776</x:f>
        <x:v>8BLK12-5</x:v>
      </x:c>
      <x:c r="E1902" s="10" t="n">
        <x:f>A776</x:f>
        <x:v>46327</x:v>
      </x:c>
      <x:c r="F1902" s="7" t="n">
        <x:f>O776</x:f>
        <x:v>0</x:v>
      </x:c>
      <x:c r="G1902" s="7" t="n">
        <x:f>Q776</x:f>
        <x:v>0</x:v>
      </x:c>
      <x:c r="H1902" s="7" t="n">
        <x:f>R776</x:f>
        <x:v>0</x:v>
      </x:c>
      <x:c r="I1902" s="7" t="n">
        <x:f>0</x:f>
        <x:v>0</x:v>
      </x:c>
      <x:c r="J1902" s="7" t="n">
        <x:f>0</x:f>
        <x:v>0</x:v>
      </x:c>
      <x:c r="K1902" s="7" t="n">
        <x:f>0</x:f>
        <x:v>0</x:v>
      </x:c>
      <x:c r="L1902" s="7" t="n">
        <x:f>'Inventory detail'!F776*Summary!$K$5*(A1902-E1902)/Summary!$K$6</x:f>
        <x:v>0</x:v>
      </x:c>
      <x:c r="M1902" s="7" t="n">
        <x:f>MAX(0,H1902-L1902)</x:f>
        <x:v>0</x:v>
      </x:c>
      <x:c r="N1902" s="7" t="n">
        <x:f>MAX(0,L1902-H1902)</x:f>
        <x:v>0</x:v>
      </x:c>
      <x:c r="O1902" s="7" t="n">
        <x:f>MAX(0,F1902+I1902-N1902)</x:f>
        <x:v>0</x:v>
      </x:c>
      <x:c r="P1902" s="7" t="n">
        <x:f>MAX(0,N1902-F1902-I1902)</x:f>
        <x:v>0</x:v>
      </x:c>
      <x:c r="Q1902" s="7" t="n">
        <x:f>MAX(0,G1902+J1902-P1902)</x:f>
        <x:v>0</x:v>
      </x:c>
      <x:c r="R1902" s="7" t="n">
        <x:f>M1902+MAX(0,K1902-MAX(0,P1902-G1902-J1902))</x:f>
        <x:v>0</x:v>
      </x:c>
      <x:c r="S1902" s="7" t="n">
        <x:f>SUM(O1902,Q1902,R1902)</x:f>
        <x:v>0</x:v>
      </x:c>
      <x:c r="T1902" s="14" t="n">
        <x:f>'Inventory detail'!T776</x:f>
        <x:v>0.0268</x:v>
      </x:c>
      <x:c r="U1902" s="14" t="str">
        <x:f>'Inventory detail'!U776</x:f>
        <x:v>n.a.</x:v>
      </x:c>
      <x:c r="V1902" s="9" t="n">
        <x:f>O1902*T1902</x:f>
        <x:v>0</x:v>
      </x:c>
      <x:c r="W1902" s="9" t="n">
        <x:f>Q1902*T1902</x:f>
        <x:v>0</x:v>
      </x:c>
      <x:c r="X1902" s="9" t="n">
        <x:f>R1902*T1902</x:f>
        <x:v>0</x:v>
      </x:c>
      <x:c r="Y1902" s="9" t="n">
        <x:f>S1902*T1902</x:f>
        <x:v>0</x:v>
      </x:c>
      <x:c r="Z1902" s="9" t="str">
        <x:f>IF(ISNUMBER(U1902),S1902*(U1902-T1902),"n.a.")</x:f>
        <x:v>n.a.</x:v>
      </x:c>
      <x:c r="AA1902" s="9" t="n">
        <x:f>IF(ISNUMBER(U1902),Y1902,0)</x:f>
        <x:v>0</x:v>
      </x:c>
      <x:c r="AB1902" s="7" t="n">
        <x:f>MAX(0,L1902-SUM(F1902:K1902))</x:f>
        <x:v>0</x:v>
      </x:c>
    </x:row>
    <x:row r="1903" ht="22" customHeight="1">
      <x:c r="A1903" s="18" t="n">
        <x:f>Summary!D$41</x:f>
        <x:v>46357</x:v>
      </x:c>
      <x:c r="B1903" s="2" t="str">
        <x:f>'Inventory detail'!A777</x:f>
        <x:v>COIL</x:v>
      </x:c>
      <x:c r="C1903" s="2" t="str">
        <x:f>'Inventory detail'!B777</x:f>
        <x:v>10</x:v>
      </x:c>
      <x:c r="D1903" s="2" t="str">
        <x:f>'Inventory detail'!C777</x:f>
        <x:v>8BLK36-5</x:v>
      </x:c>
      <x:c r="E1903" s="10" t="n">
        <x:f>A777</x:f>
        <x:v>46327</x:v>
      </x:c>
      <x:c r="F1903" s="7" t="n">
        <x:f>O777</x:f>
        <x:v>0</x:v>
      </x:c>
      <x:c r="G1903" s="7" t="n">
        <x:f>Q777</x:f>
        <x:v>0</x:v>
      </x:c>
      <x:c r="H1903" s="7" t="n">
        <x:f>R777</x:f>
        <x:v>0</x:v>
      </x:c>
      <x:c r="I1903" s="7" t="n">
        <x:f>0</x:f>
        <x:v>0</x:v>
      </x:c>
      <x:c r="J1903" s="7" t="n">
        <x:f>0</x:f>
        <x:v>0</x:v>
      </x:c>
      <x:c r="K1903" s="7" t="n">
        <x:f>0</x:f>
        <x:v>0</x:v>
      </x:c>
      <x:c r="L1903" s="7" t="n">
        <x:f>'Inventory detail'!F777*Summary!$K$5*(A1903-E1903)/Summary!$K$6</x:f>
        <x:v>0</x:v>
      </x:c>
      <x:c r="M1903" s="7" t="n">
        <x:f>MAX(0,H1903-L1903)</x:f>
        <x:v>0</x:v>
      </x:c>
      <x:c r="N1903" s="7" t="n">
        <x:f>MAX(0,L1903-H1903)</x:f>
        <x:v>0</x:v>
      </x:c>
      <x:c r="O1903" s="7" t="n">
        <x:f>MAX(0,F1903+I1903-N1903)</x:f>
        <x:v>0</x:v>
      </x:c>
      <x:c r="P1903" s="7" t="n">
        <x:f>MAX(0,N1903-F1903-I1903)</x:f>
        <x:v>0</x:v>
      </x:c>
      <x:c r="Q1903" s="7" t="n">
        <x:f>MAX(0,G1903+J1903-P1903)</x:f>
        <x:v>0</x:v>
      </x:c>
      <x:c r="R1903" s="7" t="n">
        <x:f>M1903+MAX(0,K1903-MAX(0,P1903-G1903-J1903))</x:f>
        <x:v>0</x:v>
      </x:c>
      <x:c r="S1903" s="7" t="n">
        <x:f>SUM(O1903,Q1903,R1903)</x:f>
        <x:v>0</x:v>
      </x:c>
      <x:c r="T1903" s="14" t="n">
        <x:f>'Inventory detail'!T777</x:f>
        <x:v>0.0882</x:v>
      </x:c>
      <x:c r="U1903" s="14" t="str">
        <x:f>'Inventory detail'!U777</x:f>
        <x:v>n.a.</x:v>
      </x:c>
      <x:c r="V1903" s="9" t="n">
        <x:f>O1903*T1903</x:f>
        <x:v>0</x:v>
      </x:c>
      <x:c r="W1903" s="9" t="n">
        <x:f>Q1903*T1903</x:f>
        <x:v>0</x:v>
      </x:c>
      <x:c r="X1903" s="9" t="n">
        <x:f>R1903*T1903</x:f>
        <x:v>0</x:v>
      </x:c>
      <x:c r="Y1903" s="9" t="n">
        <x:f>S1903*T1903</x:f>
        <x:v>0</x:v>
      </x:c>
      <x:c r="Z1903" s="9" t="str">
        <x:f>IF(ISNUMBER(U1903),S1903*(U1903-T1903),"n.a.")</x:f>
        <x:v>n.a.</x:v>
      </x:c>
      <x:c r="AA1903" s="9" t="n">
        <x:f>IF(ISNUMBER(U1903),Y1903,0)</x:f>
        <x:v>0</x:v>
      </x:c>
      <x:c r="AB1903" s="7" t="n">
        <x:f>MAX(0,L1903-SUM(F1903:K1903))</x:f>
        <x:v>0</x:v>
      </x:c>
    </x:row>
    <x:row r="1904" ht="22" customHeight="1">
      <x:c r="A1904" s="18" t="n">
        <x:f>Summary!D$41</x:f>
        <x:v>46357</x:v>
      </x:c>
      <x:c r="B1904" s="2" t="str">
        <x:f>'Inventory detail'!A778</x:f>
        <x:v>COIL</x:v>
      </x:c>
      <x:c r="C1904" s="2" t="str">
        <x:f>'Inventory detail'!B778</x:f>
        <x:v>10</x:v>
      </x:c>
      <x:c r="D1904" s="2" t="str">
        <x:f>'Inventory detail'!C778</x:f>
        <x:v>8FG12-4</x:v>
      </x:c>
      <x:c r="E1904" s="10" t="n">
        <x:f>A778</x:f>
        <x:v>46327</x:v>
      </x:c>
      <x:c r="F1904" s="7" t="n">
        <x:f>O778</x:f>
        <x:v>0</x:v>
      </x:c>
      <x:c r="G1904" s="7" t="n">
        <x:f>Q778</x:f>
        <x:v>0</x:v>
      </x:c>
      <x:c r="H1904" s="7" t="n">
        <x:f>R778</x:f>
        <x:v>0</x:v>
      </x:c>
      <x:c r="I1904" s="7" t="n">
        <x:f>0</x:f>
        <x:v>0</x:v>
      </x:c>
      <x:c r="J1904" s="7" t="n">
        <x:f>0</x:f>
        <x:v>0</x:v>
      </x:c>
      <x:c r="K1904" s="7" t="n">
        <x:f>0</x:f>
        <x:v>0</x:v>
      </x:c>
      <x:c r="L1904" s="7" t="n">
        <x:f>'Inventory detail'!F778*Summary!$K$5*(A1904-E1904)/Summary!$K$6</x:f>
        <x:v>0</x:v>
      </x:c>
      <x:c r="M1904" s="7" t="n">
        <x:f>MAX(0,H1904-L1904)</x:f>
        <x:v>0</x:v>
      </x:c>
      <x:c r="N1904" s="7" t="n">
        <x:f>MAX(0,L1904-H1904)</x:f>
        <x:v>0</x:v>
      </x:c>
      <x:c r="O1904" s="7" t="n">
        <x:f>MAX(0,F1904+I1904-N1904)</x:f>
        <x:v>0</x:v>
      </x:c>
      <x:c r="P1904" s="7" t="n">
        <x:f>MAX(0,N1904-F1904-I1904)</x:f>
        <x:v>0</x:v>
      </x:c>
      <x:c r="Q1904" s="7" t="n">
        <x:f>MAX(0,G1904+J1904-P1904)</x:f>
        <x:v>0</x:v>
      </x:c>
      <x:c r="R1904" s="7" t="n">
        <x:f>M1904+MAX(0,K1904-MAX(0,P1904-G1904-J1904))</x:f>
        <x:v>0</x:v>
      </x:c>
      <x:c r="S1904" s="7" t="n">
        <x:f>SUM(O1904,Q1904,R1904)</x:f>
        <x:v>0</x:v>
      </x:c>
      <x:c r="T1904" s="14" t="n">
        <x:f>'Inventory detail'!T778</x:f>
        <x:v>0.024900000000000002</x:v>
      </x:c>
      <x:c r="U1904" s="14" t="str">
        <x:f>'Inventory detail'!U778</x:f>
        <x:v>n.a.</x:v>
      </x:c>
      <x:c r="V1904" s="9" t="n">
        <x:f>O1904*T1904</x:f>
        <x:v>0</x:v>
      </x:c>
      <x:c r="W1904" s="9" t="n">
        <x:f>Q1904*T1904</x:f>
        <x:v>0</x:v>
      </x:c>
      <x:c r="X1904" s="9" t="n">
        <x:f>R1904*T1904</x:f>
        <x:v>0</x:v>
      </x:c>
      <x:c r="Y1904" s="9" t="n">
        <x:f>S1904*T1904</x:f>
        <x:v>0</x:v>
      </x:c>
      <x:c r="Z1904" s="9" t="str">
        <x:f>IF(ISNUMBER(U1904),S1904*(U1904-T1904),"n.a.")</x:f>
        <x:v>n.a.</x:v>
      </x:c>
      <x:c r="AA1904" s="9" t="n">
        <x:f>IF(ISNUMBER(U1904),Y1904,0)</x:f>
        <x:v>0</x:v>
      </x:c>
      <x:c r="AB1904" s="7" t="n">
        <x:f>MAX(0,L1904-SUM(F1904:K1904))</x:f>
        <x:v>0</x:v>
      </x:c>
    </x:row>
    <x:row r="1905" ht="22" customHeight="1">
      <x:c r="A1905" s="18" t="n">
        <x:f>Summary!D$41</x:f>
        <x:v>46357</x:v>
      </x:c>
      <x:c r="B1905" s="2" t="str">
        <x:f>'Inventory detail'!A779</x:f>
        <x:v>COIL</x:v>
      </x:c>
      <x:c r="C1905" s="2" t="str">
        <x:f>'Inventory detail'!B779</x:f>
        <x:v>10</x:v>
      </x:c>
      <x:c r="D1905" s="2" t="str">
        <x:f>'Inventory detail'!C779</x:f>
        <x:v>8MAR12-4</x:v>
      </x:c>
      <x:c r="E1905" s="10" t="n">
        <x:f>A779</x:f>
        <x:v>46327</x:v>
      </x:c>
      <x:c r="F1905" s="7" t="n">
        <x:f>O779</x:f>
        <x:v>0</x:v>
      </x:c>
      <x:c r="G1905" s="7" t="n">
        <x:f>Q779</x:f>
        <x:v>0</x:v>
      </x:c>
      <x:c r="H1905" s="7" t="n">
        <x:f>R779</x:f>
        <x:v>0</x:v>
      </x:c>
      <x:c r="I1905" s="7" t="n">
        <x:f>0</x:f>
        <x:v>0</x:v>
      </x:c>
      <x:c r="J1905" s="7" t="n">
        <x:f>0</x:f>
        <x:v>0</x:v>
      </x:c>
      <x:c r="K1905" s="7" t="n">
        <x:f>0</x:f>
        <x:v>0</x:v>
      </x:c>
      <x:c r="L1905" s="7" t="n">
        <x:f>'Inventory detail'!F779*Summary!$K$5*(A1905-E1905)/Summary!$K$6</x:f>
        <x:v>0</x:v>
      </x:c>
      <x:c r="M1905" s="7" t="n">
        <x:f>MAX(0,H1905-L1905)</x:f>
        <x:v>0</x:v>
      </x:c>
      <x:c r="N1905" s="7" t="n">
        <x:f>MAX(0,L1905-H1905)</x:f>
        <x:v>0</x:v>
      </x:c>
      <x:c r="O1905" s="7" t="n">
        <x:f>MAX(0,F1905+I1905-N1905)</x:f>
        <x:v>0</x:v>
      </x:c>
      <x:c r="P1905" s="7" t="n">
        <x:f>MAX(0,N1905-F1905-I1905)</x:f>
        <x:v>0</x:v>
      </x:c>
      <x:c r="Q1905" s="7" t="n">
        <x:f>MAX(0,G1905+J1905-P1905)</x:f>
        <x:v>0</x:v>
      </x:c>
      <x:c r="R1905" s="7" t="n">
        <x:f>M1905+MAX(0,K1905-MAX(0,P1905-G1905-J1905))</x:f>
        <x:v>0</x:v>
      </x:c>
      <x:c r="S1905" s="7" t="n">
        <x:f>SUM(O1905,Q1905,R1905)</x:f>
        <x:v>0</x:v>
      </x:c>
      <x:c r="T1905" s="14" t="n">
        <x:f>'Inventory detail'!T779</x:f>
        <x:v>0.024900000000000002</x:v>
      </x:c>
      <x:c r="U1905" s="14" t="str">
        <x:f>'Inventory detail'!U779</x:f>
        <x:v>n.a.</x:v>
      </x:c>
      <x:c r="V1905" s="9" t="n">
        <x:f>O1905*T1905</x:f>
        <x:v>0</x:v>
      </x:c>
      <x:c r="W1905" s="9" t="n">
        <x:f>Q1905*T1905</x:f>
        <x:v>0</x:v>
      </x:c>
      <x:c r="X1905" s="9" t="n">
        <x:f>R1905*T1905</x:f>
        <x:v>0</x:v>
      </x:c>
      <x:c r="Y1905" s="9" t="n">
        <x:f>S1905*T1905</x:f>
        <x:v>0</x:v>
      </x:c>
      <x:c r="Z1905" s="9" t="str">
        <x:f>IF(ISNUMBER(U1905),S1905*(U1905-T1905),"n.a.")</x:f>
        <x:v>n.a.</x:v>
      </x:c>
      <x:c r="AA1905" s="9" t="n">
        <x:f>IF(ISNUMBER(U1905),Y1905,0)</x:f>
        <x:v>0</x:v>
      </x:c>
      <x:c r="AB1905" s="7" t="n">
        <x:f>MAX(0,L1905-SUM(F1905:K1905))</x:f>
        <x:v>0</x:v>
      </x:c>
    </x:row>
    <x:row r="1906" ht="22" customHeight="1">
      <x:c r="A1906" s="18" t="n">
        <x:f>Summary!D$41</x:f>
        <x:v>46357</x:v>
      </x:c>
      <x:c r="B1906" s="2" t="str">
        <x:f>'Inventory detail'!A780</x:f>
        <x:v>COIL</x:v>
      </x:c>
      <x:c r="C1906" s="2" t="str">
        <x:f>'Inventory detail'!B780</x:f>
        <x:v>10</x:v>
      </x:c>
      <x:c r="D1906" s="2" t="str">
        <x:f>'Inventory detail'!C780</x:f>
        <x:v>8WHT12-5</x:v>
      </x:c>
      <x:c r="E1906" s="10" t="n">
        <x:f>A780</x:f>
        <x:v>46327</x:v>
      </x:c>
      <x:c r="F1906" s="7" t="n">
        <x:f>O780</x:f>
        <x:v>0</x:v>
      </x:c>
      <x:c r="G1906" s="7" t="n">
        <x:f>Q780</x:f>
        <x:v>0</x:v>
      </x:c>
      <x:c r="H1906" s="7" t="n">
        <x:f>R780</x:f>
        <x:v>0</x:v>
      </x:c>
      <x:c r="I1906" s="7" t="n">
        <x:f>0</x:f>
        <x:v>0</x:v>
      </x:c>
      <x:c r="J1906" s="7" t="n">
        <x:f>0</x:f>
        <x:v>0</x:v>
      </x:c>
      <x:c r="K1906" s="7" t="n">
        <x:f>0</x:f>
        <x:v>0</x:v>
      </x:c>
      <x:c r="L1906" s="7" t="n">
        <x:f>'Inventory detail'!F780*Summary!$K$5*(A1906-E1906)/Summary!$K$6</x:f>
        <x:v>0</x:v>
      </x:c>
      <x:c r="M1906" s="7" t="n">
        <x:f>MAX(0,H1906-L1906)</x:f>
        <x:v>0</x:v>
      </x:c>
      <x:c r="N1906" s="7" t="n">
        <x:f>MAX(0,L1906-H1906)</x:f>
        <x:v>0</x:v>
      </x:c>
      <x:c r="O1906" s="7" t="n">
        <x:f>MAX(0,F1906+I1906-N1906)</x:f>
        <x:v>0</x:v>
      </x:c>
      <x:c r="P1906" s="7" t="n">
        <x:f>MAX(0,N1906-F1906-I1906)</x:f>
        <x:v>0</x:v>
      </x:c>
      <x:c r="Q1906" s="7" t="n">
        <x:f>MAX(0,G1906+J1906-P1906)</x:f>
        <x:v>0</x:v>
      </x:c>
      <x:c r="R1906" s="7" t="n">
        <x:f>M1906+MAX(0,K1906-MAX(0,P1906-G1906-J1906))</x:f>
        <x:v>0</x:v>
      </x:c>
      <x:c r="S1906" s="7" t="n">
        <x:f>SUM(O1906,Q1906,R1906)</x:f>
        <x:v>0</x:v>
      </x:c>
      <x:c r="T1906" s="14" t="n">
        <x:f>'Inventory detail'!T780</x:f>
        <x:v>0.0268</x:v>
      </x:c>
      <x:c r="U1906" s="14" t="str">
        <x:f>'Inventory detail'!U780</x:f>
        <x:v>n.a.</x:v>
      </x:c>
      <x:c r="V1906" s="9" t="n">
        <x:f>O1906*T1906</x:f>
        <x:v>0</x:v>
      </x:c>
      <x:c r="W1906" s="9" t="n">
        <x:f>Q1906*T1906</x:f>
        <x:v>0</x:v>
      </x:c>
      <x:c r="X1906" s="9" t="n">
        <x:f>R1906*T1906</x:f>
        <x:v>0</x:v>
      </x:c>
      <x:c r="Y1906" s="9" t="n">
        <x:f>S1906*T1906</x:f>
        <x:v>0</x:v>
      </x:c>
      <x:c r="Z1906" s="9" t="str">
        <x:f>IF(ISNUMBER(U1906),S1906*(U1906-T1906),"n.a.")</x:f>
        <x:v>n.a.</x:v>
      </x:c>
      <x:c r="AA1906" s="9" t="n">
        <x:f>IF(ISNUMBER(U1906),Y1906,0)</x:f>
        <x:v>0</x:v>
      </x:c>
      <x:c r="AB1906" s="7" t="n">
        <x:f>MAX(0,L1906-SUM(F1906:K1906))</x:f>
        <x:v>0</x:v>
      </x:c>
    </x:row>
    <x:row r="1907" ht="22" customHeight="1">
      <x:c r="A1907" s="18" t="n">
        <x:f>Summary!D$41</x:f>
        <x:v>46357</x:v>
      </x:c>
      <x:c r="B1907" s="2" t="str">
        <x:f>'Inventory detail'!A781</x:f>
        <x:v>COIL</x:v>
      </x:c>
      <x:c r="C1907" s="2" t="str">
        <x:f>'Inventory detail'!B781</x:f>
        <x:v>10</x:v>
      </x:c>
      <x:c r="D1907" s="2" t="str">
        <x:f>'Inventory detail'!C781</x:f>
        <x:v>8WHT36-5</x:v>
      </x:c>
      <x:c r="E1907" s="10" t="n">
        <x:f>A781</x:f>
        <x:v>46327</x:v>
      </x:c>
      <x:c r="F1907" s="7" t="n">
        <x:f>O781</x:f>
        <x:v>0</x:v>
      </x:c>
      <x:c r="G1907" s="7" t="n">
        <x:f>Q781</x:f>
        <x:v>0</x:v>
      </x:c>
      <x:c r="H1907" s="7" t="n">
        <x:f>R781</x:f>
        <x:v>0</x:v>
      </x:c>
      <x:c r="I1907" s="7" t="n">
        <x:f>0</x:f>
        <x:v>0</x:v>
      </x:c>
      <x:c r="J1907" s="7" t="n">
        <x:f>0</x:f>
        <x:v>0</x:v>
      </x:c>
      <x:c r="K1907" s="7" t="n">
        <x:f>0</x:f>
        <x:v>0</x:v>
      </x:c>
      <x:c r="L1907" s="7" t="n">
        <x:f>'Inventory detail'!F781*Summary!$K$5*(A1907-E1907)/Summary!$K$6</x:f>
        <x:v>0</x:v>
      </x:c>
      <x:c r="M1907" s="7" t="n">
        <x:f>MAX(0,H1907-L1907)</x:f>
        <x:v>0</x:v>
      </x:c>
      <x:c r="N1907" s="7" t="n">
        <x:f>MAX(0,L1907-H1907)</x:f>
        <x:v>0</x:v>
      </x:c>
      <x:c r="O1907" s="7" t="n">
        <x:f>MAX(0,F1907+I1907-N1907)</x:f>
        <x:v>0</x:v>
      </x:c>
      <x:c r="P1907" s="7" t="n">
        <x:f>MAX(0,N1907-F1907-I1907)</x:f>
        <x:v>0</x:v>
      </x:c>
      <x:c r="Q1907" s="7" t="n">
        <x:f>MAX(0,G1907+J1907-P1907)</x:f>
        <x:v>0</x:v>
      </x:c>
      <x:c r="R1907" s="7" t="n">
        <x:f>M1907+MAX(0,K1907-MAX(0,P1907-G1907-J1907))</x:f>
        <x:v>0</x:v>
      </x:c>
      <x:c r="S1907" s="7" t="n">
        <x:f>SUM(O1907,Q1907,R1907)</x:f>
        <x:v>0</x:v>
      </x:c>
      <x:c r="T1907" s="14" t="n">
        <x:f>'Inventory detail'!T781</x:f>
        <x:v>0.0882</x:v>
      </x:c>
      <x:c r="U1907" s="14" t="str">
        <x:f>'Inventory detail'!U781</x:f>
        <x:v>n.a.</x:v>
      </x:c>
      <x:c r="V1907" s="9" t="n">
        <x:f>O1907*T1907</x:f>
        <x:v>0</x:v>
      </x:c>
      <x:c r="W1907" s="9" t="n">
        <x:f>Q1907*T1907</x:f>
        <x:v>0</x:v>
      </x:c>
      <x:c r="X1907" s="9" t="n">
        <x:f>R1907*T1907</x:f>
        <x:v>0</x:v>
      </x:c>
      <x:c r="Y1907" s="9" t="n">
        <x:f>S1907*T1907</x:f>
        <x:v>0</x:v>
      </x:c>
      <x:c r="Z1907" s="9" t="str">
        <x:f>IF(ISNUMBER(U1907),S1907*(U1907-T1907),"n.a.")</x:f>
        <x:v>n.a.</x:v>
      </x:c>
      <x:c r="AA1907" s="9" t="n">
        <x:f>IF(ISNUMBER(U1907),Y1907,0)</x:f>
        <x:v>0</x:v>
      </x:c>
      <x:c r="AB1907" s="7" t="n">
        <x:f>MAX(0,L1907-SUM(F1907:K1907))</x:f>
        <x:v>0</x:v>
      </x:c>
    </x:row>
    <x:row r="1908" ht="22" customHeight="1">
      <x:c r="A1908" s="18" t="n">
        <x:f>Summary!D$41</x:f>
        <x:v>46357</x:v>
      </x:c>
      <x:c r="B1908" s="2" t="str">
        <x:f>'Inventory detail'!A782</x:f>
        <x:v>COIL</x:v>
      </x:c>
      <x:c r="C1908" s="2" t="str">
        <x:f>'Inventory detail'!B782</x:f>
        <x:v>10</x:v>
      </x:c>
      <x:c r="D1908" s="2" t="str">
        <x:f>'Inventory detail'!C782</x:f>
        <x:v>9BLK12-5</x:v>
      </x:c>
      <x:c r="E1908" s="10" t="n">
        <x:f>A782</x:f>
        <x:v>46327</x:v>
      </x:c>
      <x:c r="F1908" s="7" t="n">
        <x:f>O782</x:f>
        <x:v>0</x:v>
      </x:c>
      <x:c r="G1908" s="7" t="n">
        <x:f>Q782</x:f>
        <x:v>0</x:v>
      </x:c>
      <x:c r="H1908" s="7" t="n">
        <x:f>R782</x:f>
        <x:v>0</x:v>
      </x:c>
      <x:c r="I1908" s="7" t="n">
        <x:f>0</x:f>
        <x:v>0</x:v>
      </x:c>
      <x:c r="J1908" s="7" t="n">
        <x:f>0</x:f>
        <x:v>0</x:v>
      </x:c>
      <x:c r="K1908" s="7" t="n">
        <x:f>0</x:f>
        <x:v>0</x:v>
      </x:c>
      <x:c r="L1908" s="7" t="n">
        <x:f>'Inventory detail'!F782*Summary!$K$5*(A1908-E1908)/Summary!$K$6</x:f>
        <x:v>0</x:v>
      </x:c>
      <x:c r="M1908" s="7" t="n">
        <x:f>MAX(0,H1908-L1908)</x:f>
        <x:v>0</x:v>
      </x:c>
      <x:c r="N1908" s="7" t="n">
        <x:f>MAX(0,L1908-H1908)</x:f>
        <x:v>0</x:v>
      </x:c>
      <x:c r="O1908" s="7" t="n">
        <x:f>MAX(0,F1908+I1908-N1908)</x:f>
        <x:v>0</x:v>
      </x:c>
      <x:c r="P1908" s="7" t="n">
        <x:f>MAX(0,N1908-F1908-I1908)</x:f>
        <x:v>0</x:v>
      </x:c>
      <x:c r="Q1908" s="7" t="n">
        <x:f>MAX(0,G1908+J1908-P1908)</x:f>
        <x:v>0</x:v>
      </x:c>
      <x:c r="R1908" s="7" t="n">
        <x:f>M1908+MAX(0,K1908-MAX(0,P1908-G1908-J1908))</x:f>
        <x:v>0</x:v>
      </x:c>
      <x:c r="S1908" s="7" t="n">
        <x:f>SUM(O1908,Q1908,R1908)</x:f>
        <x:v>0</x:v>
      </x:c>
      <x:c r="T1908" s="14" t="n">
        <x:f>'Inventory detail'!T782</x:f>
        <x:v>0.031400000000000004</x:v>
      </x:c>
      <x:c r="U1908" s="14" t="str">
        <x:f>'Inventory detail'!U782</x:f>
        <x:v>n.a.</x:v>
      </x:c>
      <x:c r="V1908" s="9" t="n">
        <x:f>O1908*T1908</x:f>
        <x:v>0</x:v>
      </x:c>
      <x:c r="W1908" s="9" t="n">
        <x:f>Q1908*T1908</x:f>
        <x:v>0</x:v>
      </x:c>
      <x:c r="X1908" s="9" t="n">
        <x:f>R1908*T1908</x:f>
        <x:v>0</x:v>
      </x:c>
      <x:c r="Y1908" s="9" t="n">
        <x:f>S1908*T1908</x:f>
        <x:v>0</x:v>
      </x:c>
      <x:c r="Z1908" s="9" t="str">
        <x:f>IF(ISNUMBER(U1908),S1908*(U1908-T1908),"n.a.")</x:f>
        <x:v>n.a.</x:v>
      </x:c>
      <x:c r="AA1908" s="9" t="n">
        <x:f>IF(ISNUMBER(U1908),Y1908,0)</x:f>
        <x:v>0</x:v>
      </x:c>
      <x:c r="AB1908" s="7" t="n">
        <x:f>MAX(0,L1908-SUM(F1908:K1908))</x:f>
        <x:v>0</x:v>
      </x:c>
    </x:row>
    <x:row r="1909" ht="22" customHeight="1">
      <x:c r="A1909" s="18" t="n">
        <x:f>Summary!D$41</x:f>
        <x:v>46357</x:v>
      </x:c>
      <x:c r="B1909" s="2" t="str">
        <x:f>'Inventory detail'!A783</x:f>
        <x:v>COIL</x:v>
      </x:c>
      <x:c r="C1909" s="2" t="str">
        <x:f>'Inventory detail'!B783</x:f>
        <x:v>10</x:v>
      </x:c>
      <x:c r="D1909" s="2" t="str">
        <x:f>'Inventory detail'!C783</x:f>
        <x:v>9BLK36-5</x:v>
      </x:c>
      <x:c r="E1909" s="10" t="n">
        <x:f>A783</x:f>
        <x:v>46327</x:v>
      </x:c>
      <x:c r="F1909" s="7" t="n">
        <x:f>O783</x:f>
        <x:v>0</x:v>
      </x:c>
      <x:c r="G1909" s="7" t="n">
        <x:f>Q783</x:f>
        <x:v>0</x:v>
      </x:c>
      <x:c r="H1909" s="7" t="n">
        <x:f>R783</x:f>
        <x:v>0</x:v>
      </x:c>
      <x:c r="I1909" s="7" t="n">
        <x:f>0</x:f>
        <x:v>0</x:v>
      </x:c>
      <x:c r="J1909" s="7" t="n">
        <x:f>0</x:f>
        <x:v>0</x:v>
      </x:c>
      <x:c r="K1909" s="7" t="n">
        <x:f>0</x:f>
        <x:v>0</x:v>
      </x:c>
      <x:c r="L1909" s="7" t="n">
        <x:f>'Inventory detail'!F783*Summary!$K$5*(A1909-E1909)/Summary!$K$6</x:f>
        <x:v>0</x:v>
      </x:c>
      <x:c r="M1909" s="7" t="n">
        <x:f>MAX(0,H1909-L1909)</x:f>
        <x:v>0</x:v>
      </x:c>
      <x:c r="N1909" s="7" t="n">
        <x:f>MAX(0,L1909-H1909)</x:f>
        <x:v>0</x:v>
      </x:c>
      <x:c r="O1909" s="7" t="n">
        <x:f>MAX(0,F1909+I1909-N1909)</x:f>
        <x:v>0</x:v>
      </x:c>
      <x:c r="P1909" s="7" t="n">
        <x:f>MAX(0,N1909-F1909-I1909)</x:f>
        <x:v>0</x:v>
      </x:c>
      <x:c r="Q1909" s="7" t="n">
        <x:f>MAX(0,G1909+J1909-P1909)</x:f>
        <x:v>0</x:v>
      </x:c>
      <x:c r="R1909" s="7" t="n">
        <x:f>M1909+MAX(0,K1909-MAX(0,P1909-G1909-J1909))</x:f>
        <x:v>0</x:v>
      </x:c>
      <x:c r="S1909" s="7" t="n">
        <x:f>SUM(O1909,Q1909,R1909)</x:f>
        <x:v>0</x:v>
      </x:c>
      <x:c r="T1909" s="14" t="n">
        <x:f>'Inventory detail'!T783</x:f>
        <x:v>0.0935</x:v>
      </x:c>
      <x:c r="U1909" s="14" t="str">
        <x:f>'Inventory detail'!U783</x:f>
        <x:v>n.a.</x:v>
      </x:c>
      <x:c r="V1909" s="9" t="n">
        <x:f>O1909*T1909</x:f>
        <x:v>0</x:v>
      </x:c>
      <x:c r="W1909" s="9" t="n">
        <x:f>Q1909*T1909</x:f>
        <x:v>0</x:v>
      </x:c>
      <x:c r="X1909" s="9" t="n">
        <x:f>R1909*T1909</x:f>
        <x:v>0</x:v>
      </x:c>
      <x:c r="Y1909" s="9" t="n">
        <x:f>S1909*T1909</x:f>
        <x:v>0</x:v>
      </x:c>
      <x:c r="Z1909" s="9" t="str">
        <x:f>IF(ISNUMBER(U1909),S1909*(U1909-T1909),"n.a.")</x:f>
        <x:v>n.a.</x:v>
      </x:c>
      <x:c r="AA1909" s="9" t="n">
        <x:f>IF(ISNUMBER(U1909),Y1909,0)</x:f>
        <x:v>0</x:v>
      </x:c>
      <x:c r="AB1909" s="7" t="n">
        <x:f>MAX(0,L1909-SUM(F1909:K1909))</x:f>
        <x:v>0</x:v>
      </x:c>
    </x:row>
    <x:row r="1910" ht="22" customHeight="1">
      <x:c r="A1910" s="18" t="n">
        <x:f>Summary!D$41</x:f>
        <x:v>46357</x:v>
      </x:c>
      <x:c r="B1910" s="2" t="str">
        <x:f>'Inventory detail'!A784</x:f>
        <x:v>COIL</x:v>
      </x:c>
      <x:c r="C1910" s="2" t="str">
        <x:f>'Inventory detail'!B784</x:f>
        <x:v>10</x:v>
      </x:c>
      <x:c r="D1910" s="2" t="str">
        <x:f>'Inventory detail'!C784</x:f>
        <x:v>9FG12-4</x:v>
      </x:c>
      <x:c r="E1910" s="10" t="n">
        <x:f>A784</x:f>
        <x:v>46327</x:v>
      </x:c>
      <x:c r="F1910" s="7" t="n">
        <x:f>O784</x:f>
        <x:v>0</x:v>
      </x:c>
      <x:c r="G1910" s="7" t="n">
        <x:f>Q784</x:f>
        <x:v>0</x:v>
      </x:c>
      <x:c r="H1910" s="7" t="n">
        <x:f>R784</x:f>
        <x:v>0</x:v>
      </x:c>
      <x:c r="I1910" s="7" t="n">
        <x:f>0</x:f>
        <x:v>0</x:v>
      </x:c>
      <x:c r="J1910" s="7" t="n">
        <x:f>0</x:f>
        <x:v>0</x:v>
      </x:c>
      <x:c r="K1910" s="7" t="n">
        <x:f>0</x:f>
        <x:v>0</x:v>
      </x:c>
      <x:c r="L1910" s="7" t="n">
        <x:f>'Inventory detail'!F784*Summary!$K$5*(A1910-E1910)/Summary!$K$6</x:f>
        <x:v>0</x:v>
      </x:c>
      <x:c r="M1910" s="7" t="n">
        <x:f>MAX(0,H1910-L1910)</x:f>
        <x:v>0</x:v>
      </x:c>
      <x:c r="N1910" s="7" t="n">
        <x:f>MAX(0,L1910-H1910)</x:f>
        <x:v>0</x:v>
      </x:c>
      <x:c r="O1910" s="7" t="n">
        <x:f>MAX(0,F1910+I1910-N1910)</x:f>
        <x:v>0</x:v>
      </x:c>
      <x:c r="P1910" s="7" t="n">
        <x:f>MAX(0,N1910-F1910-I1910)</x:f>
        <x:v>0</x:v>
      </x:c>
      <x:c r="Q1910" s="7" t="n">
        <x:f>MAX(0,G1910+J1910-P1910)</x:f>
        <x:v>0</x:v>
      </x:c>
      <x:c r="R1910" s="7" t="n">
        <x:f>M1910+MAX(0,K1910-MAX(0,P1910-G1910-J1910))</x:f>
        <x:v>0</x:v>
      </x:c>
      <x:c r="S1910" s="7" t="n">
        <x:f>SUM(O1910,Q1910,R1910)</x:f>
        <x:v>0</x:v>
      </x:c>
      <x:c r="T1910" s="14" t="n">
        <x:f>'Inventory detail'!T784</x:f>
        <x:v>0.0286</x:v>
      </x:c>
      <x:c r="U1910" s="14" t="str">
        <x:f>'Inventory detail'!U784</x:f>
        <x:v>n.a.</x:v>
      </x:c>
      <x:c r="V1910" s="9" t="n">
        <x:f>O1910*T1910</x:f>
        <x:v>0</x:v>
      </x:c>
      <x:c r="W1910" s="9" t="n">
        <x:f>Q1910*T1910</x:f>
        <x:v>0</x:v>
      </x:c>
      <x:c r="X1910" s="9" t="n">
        <x:f>R1910*T1910</x:f>
        <x:v>0</x:v>
      </x:c>
      <x:c r="Y1910" s="9" t="n">
        <x:f>S1910*T1910</x:f>
        <x:v>0</x:v>
      </x:c>
      <x:c r="Z1910" s="9" t="str">
        <x:f>IF(ISNUMBER(U1910),S1910*(U1910-T1910),"n.a.")</x:f>
        <x:v>n.a.</x:v>
      </x:c>
      <x:c r="AA1910" s="9" t="n">
        <x:f>IF(ISNUMBER(U1910),Y1910,0)</x:f>
        <x:v>0</x:v>
      </x:c>
      <x:c r="AB1910" s="7" t="n">
        <x:f>MAX(0,L1910-SUM(F1910:K1910))</x:f>
        <x:v>0</x:v>
      </x:c>
    </x:row>
    <x:row r="1911" ht="22" customHeight="1">
      <x:c r="A1911" s="18" t="n">
        <x:f>Summary!D$41</x:f>
        <x:v>46357</x:v>
      </x:c>
      <x:c r="B1911" s="2" t="str">
        <x:f>'Inventory detail'!A785</x:f>
        <x:v>COIL</x:v>
      </x:c>
      <x:c r="C1911" s="2" t="str">
        <x:f>'Inventory detail'!B785</x:f>
        <x:v>10</x:v>
      </x:c>
      <x:c r="D1911" s="2" t="str">
        <x:f>'Inventory detail'!C785</x:f>
        <x:v>9WHT36-4</x:v>
      </x:c>
      <x:c r="E1911" s="10" t="n">
        <x:f>A785</x:f>
        <x:v>46327</x:v>
      </x:c>
      <x:c r="F1911" s="7" t="n">
        <x:f>O785</x:f>
        <x:v>0</x:v>
      </x:c>
      <x:c r="G1911" s="7" t="n">
        <x:f>Q785</x:f>
        <x:v>0</x:v>
      </x:c>
      <x:c r="H1911" s="7" t="n">
        <x:f>R785</x:f>
        <x:v>0</x:v>
      </x:c>
      <x:c r="I1911" s="7" t="n">
        <x:f>0</x:f>
        <x:v>0</x:v>
      </x:c>
      <x:c r="J1911" s="7" t="n">
        <x:f>0</x:f>
        <x:v>0</x:v>
      </x:c>
      <x:c r="K1911" s="7" t="n">
        <x:f>0</x:f>
        <x:v>0</x:v>
      </x:c>
      <x:c r="L1911" s="7" t="n">
        <x:f>'Inventory detail'!F785*Summary!$K$5*(A1911-E1911)/Summary!$K$6</x:f>
        <x:v>0</x:v>
      </x:c>
      <x:c r="M1911" s="7" t="n">
        <x:f>MAX(0,H1911-L1911)</x:f>
        <x:v>0</x:v>
      </x:c>
      <x:c r="N1911" s="7" t="n">
        <x:f>MAX(0,L1911-H1911)</x:f>
        <x:v>0</x:v>
      </x:c>
      <x:c r="O1911" s="7" t="n">
        <x:f>MAX(0,F1911+I1911-N1911)</x:f>
        <x:v>0</x:v>
      </x:c>
      <x:c r="P1911" s="7" t="n">
        <x:f>MAX(0,N1911-F1911-I1911)</x:f>
        <x:v>0</x:v>
      </x:c>
      <x:c r="Q1911" s="7" t="n">
        <x:f>MAX(0,G1911+J1911-P1911)</x:f>
        <x:v>0</x:v>
      </x:c>
      <x:c r="R1911" s="7" t="n">
        <x:f>M1911+MAX(0,K1911-MAX(0,P1911-G1911-J1911))</x:f>
        <x:v>0</x:v>
      </x:c>
      <x:c r="S1911" s="7" t="n">
        <x:f>SUM(O1911,Q1911,R1911)</x:f>
        <x:v>0</x:v>
      </x:c>
      <x:c r="T1911" s="14" t="n">
        <x:f>'Inventory detail'!T785</x:f>
        <x:v>0.0888</x:v>
      </x:c>
      <x:c r="U1911" s="14" t="str">
        <x:f>'Inventory detail'!U785</x:f>
        <x:v>n.a.</x:v>
      </x:c>
      <x:c r="V1911" s="9" t="n">
        <x:f>O1911*T1911</x:f>
        <x:v>0</x:v>
      </x:c>
      <x:c r="W1911" s="9" t="n">
        <x:f>Q1911*T1911</x:f>
        <x:v>0</x:v>
      </x:c>
      <x:c r="X1911" s="9" t="n">
        <x:f>R1911*T1911</x:f>
        <x:v>0</x:v>
      </x:c>
      <x:c r="Y1911" s="9" t="n">
        <x:f>S1911*T1911</x:f>
        <x:v>0</x:v>
      </x:c>
      <x:c r="Z1911" s="9" t="str">
        <x:f>IF(ISNUMBER(U1911),S1911*(U1911-T1911),"n.a.")</x:f>
        <x:v>n.a.</x:v>
      </x:c>
      <x:c r="AA1911" s="9" t="n">
        <x:f>IF(ISNUMBER(U1911),Y1911,0)</x:f>
        <x:v>0</x:v>
      </x:c>
      <x:c r="AB1911" s="7" t="n">
        <x:f>MAX(0,L1911-SUM(F1911:K1911))</x:f>
        <x:v>0</x:v>
      </x:c>
    </x:row>
    <x:row r="1912" ht="22" customHeight="1">
      <x:c r="A1912" s="18" t="n">
        <x:f>Summary!D$41</x:f>
        <x:v>46357</x:v>
      </x:c>
      <x:c r="B1912" s="2" t="str">
        <x:f>'Inventory detail'!A786</x:f>
        <x:v>COIL</x:v>
      </x:c>
      <x:c r="C1912" s="2" t="str">
        <x:f>'Inventory detail'!B786</x:f>
        <x:v>10</x:v>
      </x:c>
      <x:c r="D1912" s="2" t="str">
        <x:f>'Inventory detail'!C786</x:f>
        <x:v>9WHT36-5</x:v>
      </x:c>
      <x:c r="E1912" s="10" t="n">
        <x:f>A786</x:f>
        <x:v>46327</x:v>
      </x:c>
      <x:c r="F1912" s="7" t="n">
        <x:f>O786</x:f>
        <x:v>0</x:v>
      </x:c>
      <x:c r="G1912" s="7" t="n">
        <x:f>Q786</x:f>
        <x:v>0</x:v>
      </x:c>
      <x:c r="H1912" s="7" t="n">
        <x:f>R786</x:f>
        <x:v>0</x:v>
      </x:c>
      <x:c r="I1912" s="7" t="n">
        <x:f>0</x:f>
        <x:v>0</x:v>
      </x:c>
      <x:c r="J1912" s="7" t="n">
        <x:f>0</x:f>
        <x:v>0</x:v>
      </x:c>
      <x:c r="K1912" s="7" t="n">
        <x:f>0</x:f>
        <x:v>0</x:v>
      </x:c>
      <x:c r="L1912" s="7" t="n">
        <x:f>'Inventory detail'!F786*Summary!$K$5*(A1912-E1912)/Summary!$K$6</x:f>
        <x:v>0</x:v>
      </x:c>
      <x:c r="M1912" s="7" t="n">
        <x:f>MAX(0,H1912-L1912)</x:f>
        <x:v>0</x:v>
      </x:c>
      <x:c r="N1912" s="7" t="n">
        <x:f>MAX(0,L1912-H1912)</x:f>
        <x:v>0</x:v>
      </x:c>
      <x:c r="O1912" s="7" t="n">
        <x:f>MAX(0,F1912+I1912-N1912)</x:f>
        <x:v>0</x:v>
      </x:c>
      <x:c r="P1912" s="7" t="n">
        <x:f>MAX(0,N1912-F1912-I1912)</x:f>
        <x:v>0</x:v>
      </x:c>
      <x:c r="Q1912" s="7" t="n">
        <x:f>MAX(0,G1912+J1912-P1912)</x:f>
        <x:v>0</x:v>
      </x:c>
      <x:c r="R1912" s="7" t="n">
        <x:f>M1912+MAX(0,K1912-MAX(0,P1912-G1912-J1912))</x:f>
        <x:v>0</x:v>
      </x:c>
      <x:c r="S1912" s="7" t="n">
        <x:f>SUM(O1912,Q1912,R1912)</x:f>
        <x:v>0</x:v>
      </x:c>
      <x:c r="T1912" s="14" t="n">
        <x:f>'Inventory detail'!T786</x:f>
        <x:v>0.0935</x:v>
      </x:c>
      <x:c r="U1912" s="14" t="str">
        <x:f>'Inventory detail'!U786</x:f>
        <x:v>n.a.</x:v>
      </x:c>
      <x:c r="V1912" s="9" t="n">
        <x:f>O1912*T1912</x:f>
        <x:v>0</x:v>
      </x:c>
      <x:c r="W1912" s="9" t="n">
        <x:f>Q1912*T1912</x:f>
        <x:v>0</x:v>
      </x:c>
      <x:c r="X1912" s="9" t="n">
        <x:f>R1912*T1912</x:f>
        <x:v>0</x:v>
      </x:c>
      <x:c r="Y1912" s="9" t="n">
        <x:f>S1912*T1912</x:f>
        <x:v>0</x:v>
      </x:c>
      <x:c r="Z1912" s="9" t="str">
        <x:f>IF(ISNUMBER(U1912),S1912*(U1912-T1912),"n.a.")</x:f>
        <x:v>n.a.</x:v>
      </x:c>
      <x:c r="AA1912" s="9" t="n">
        <x:f>IF(ISNUMBER(U1912),Y1912,0)</x:f>
        <x:v>0</x:v>
      </x:c>
      <x:c r="AB1912" s="7" t="n">
        <x:f>MAX(0,L1912-SUM(F1912:K1912))</x:f>
        <x:v>0</x:v>
      </x:c>
    </x:row>
    <x:row r="1913" ht="22" customHeight="1">
      <x:c r="A1913" s="18" t="n">
        <x:f>Summary!D$41</x:f>
        <x:v>46357</x:v>
      </x:c>
      <x:c r="B1913" s="2" t="str">
        <x:f>'Inventory detail'!A787</x:f>
        <x:v>COIL</x:v>
      </x:c>
      <x:c r="C1913" s="2" t="str">
        <x:f>'Inventory detail'!B787</x:f>
        <x:v>10</x:v>
      </x:c>
      <x:c r="D1913" s="2" t="str">
        <x:f>'Inventory detail'!C787</x:f>
        <x:v>COILSET</x:v>
      </x:c>
      <x:c r="E1913" s="10" t="n">
        <x:f>A787</x:f>
        <x:v>46327</x:v>
      </x:c>
      <x:c r="F1913" s="7" t="n">
        <x:f>O787</x:f>
        <x:v>0</x:v>
      </x:c>
      <x:c r="G1913" s="7" t="n">
        <x:f>Q787</x:f>
        <x:v>0</x:v>
      </x:c>
      <x:c r="H1913" s="7" t="n">
        <x:f>R787</x:f>
        <x:v>3</x:v>
      </x:c>
      <x:c r="I1913" s="7" t="n">
        <x:f>SUMIFS('PO detail'!$W$593:$W$685,'PO detail'!$V$593:$V$685,"&gt;="&amp;E1913,'PO detail'!$V$593:$V$685,"&lt;"&amp;A1913)</x:f>
        <x:v>0</x:v>
      </x:c>
      <x:c r="J1913" s="7" t="n">
        <x:f>SUMIFS('PO detail'!$X$593:$X$685,'PO detail'!$V$593:$V$685,"&gt;="&amp;E1913,'PO detail'!$V$593:$V$685,"&lt;"&amp;A1913)</x:f>
        <x:v>0</x:v>
      </x:c>
      <x:c r="K1913" s="7" t="n">
        <x:f>SUMIFS('PO detail'!$Y$593:$Y$685,'PO detail'!$V$593:$V$685,"&gt;="&amp;E1913,'PO detail'!$V$593:$V$685,"&lt;"&amp;A1913)</x:f>
        <x:v>0</x:v>
      </x:c>
      <x:c r="L1913" s="7" t="n">
        <x:f>'Inventory detail'!F787*Summary!$K$5*(A1913-E1913)/Summary!$K$6</x:f>
        <x:v>0</x:v>
      </x:c>
      <x:c r="M1913" s="7" t="n">
        <x:f>MAX(0,H1913-L1913)</x:f>
        <x:v>3</x:v>
      </x:c>
      <x:c r="N1913" s="7" t="n">
        <x:f>MAX(0,L1913-H1913)</x:f>
        <x:v>0</x:v>
      </x:c>
      <x:c r="O1913" s="7" t="n">
        <x:f>MAX(0,F1913+I1913-N1913)</x:f>
        <x:v>0</x:v>
      </x:c>
      <x:c r="P1913" s="7" t="n">
        <x:f>MAX(0,N1913-F1913-I1913)</x:f>
        <x:v>0</x:v>
      </x:c>
      <x:c r="Q1913" s="7" t="n">
        <x:f>MAX(0,G1913+J1913-P1913)</x:f>
        <x:v>0</x:v>
      </x:c>
      <x:c r="R1913" s="7" t="n">
        <x:f>M1913+MAX(0,K1913-MAX(0,P1913-G1913-J1913))</x:f>
        <x:v>3</x:v>
      </x:c>
      <x:c r="S1913" s="7" t="n">
        <x:f>SUM(O1913,Q1913,R1913)</x:f>
        <x:v>3</x:v>
      </x:c>
      <x:c r="T1913" s="14" t="n">
        <x:f>'Inventory detail'!T787</x:f>
        <x:v>0.00001</x:v>
      </x:c>
      <x:c r="U1913" s="14" t="str">
        <x:f>'Inventory detail'!U787</x:f>
        <x:v>n.a.</x:v>
      </x:c>
      <x:c r="V1913" s="9" t="n">
        <x:f>O1913*T1913</x:f>
        <x:v>0</x:v>
      </x:c>
      <x:c r="W1913" s="9" t="n">
        <x:f>Q1913*T1913</x:f>
        <x:v>0</x:v>
      </x:c>
      <x:c r="X1913" s="9" t="n">
        <x:f>R1913*T1913</x:f>
        <x:v>0.000030000000000000004</x:v>
      </x:c>
      <x:c r="Y1913" s="9" t="n">
        <x:f>S1913*T1913</x:f>
        <x:v>0.000030000000000000004</x:v>
      </x:c>
      <x:c r="Z1913" s="9" t="str">
        <x:f>IF(ISNUMBER(U1913),S1913*(U1913-T1913),"n.a.")</x:f>
        <x:v>n.a.</x:v>
      </x:c>
      <x:c r="AA1913" s="9" t="n">
        <x:f>IF(ISNUMBER(U1913),Y1913,0)</x:f>
        <x:v>0</x:v>
      </x:c>
      <x:c r="AB1913" s="7" t="n">
        <x:f>MAX(0,L1913-SUM(F1913:K1913))</x:f>
        <x:v>0</x:v>
      </x:c>
    </x:row>
    <x:row r="1914" ht="22" customHeight="1">
      <x:c r="A1914" s="18" t="n">
        <x:f>Summary!D$41</x:f>
        <x:v>46357</x:v>
      </x:c>
      <x:c r="B1914" s="2" t="str">
        <x:f>'Inventory detail'!A788</x:f>
        <x:v>COIL</x:v>
      </x:c>
      <x:c r="C1914" s="2" t="str">
        <x:f>'Inventory detail'!B788</x:f>
        <x:v>10</x:v>
      </x:c>
      <x:c r="D1914" s="2" t="str">
        <x:f>'Inventory detail'!C788</x:f>
        <x:v>10BRN12-4</x:v>
      </x:c>
      <x:c r="E1914" s="10" t="n">
        <x:f>A788</x:f>
        <x:v>46327</x:v>
      </x:c>
      <x:c r="F1914" s="7" t="n">
        <x:f>O788</x:f>
        <x:v>0</x:v>
      </x:c>
      <x:c r="G1914" s="7" t="n">
        <x:f>Q788</x:f>
        <x:v>0</x:v>
      </x:c>
      <x:c r="H1914" s="7" t="n">
        <x:f>R788</x:f>
        <x:v>0</x:v>
      </x:c>
      <x:c r="I1914" s="7" t="n">
        <x:f>0</x:f>
        <x:v>0</x:v>
      </x:c>
      <x:c r="J1914" s="7" t="n">
        <x:f>0</x:f>
        <x:v>0</x:v>
      </x:c>
      <x:c r="K1914" s="7" t="n">
        <x:f>0</x:f>
        <x:v>0</x:v>
      </x:c>
      <x:c r="L1914" s="7" t="n">
        <x:f>'Inventory detail'!F788*Summary!$K$5*(A1914-E1914)/Summary!$K$6</x:f>
        <x:v>0</x:v>
      </x:c>
      <x:c r="M1914" s="7" t="n">
        <x:f>MAX(0,H1914-L1914)</x:f>
        <x:v>0</x:v>
      </x:c>
      <x:c r="N1914" s="7" t="n">
        <x:f>MAX(0,L1914-H1914)</x:f>
        <x:v>0</x:v>
      </x:c>
      <x:c r="O1914" s="7" t="n">
        <x:f>MAX(0,F1914+I1914-N1914)</x:f>
        <x:v>0</x:v>
      </x:c>
      <x:c r="P1914" s="7" t="n">
        <x:f>MAX(0,N1914-F1914-I1914)</x:f>
        <x:v>0</x:v>
      </x:c>
      <x:c r="Q1914" s="7" t="n">
        <x:f>MAX(0,G1914+J1914-P1914)</x:f>
        <x:v>0</x:v>
      </x:c>
      <x:c r="R1914" s="7" t="n">
        <x:f>M1914+MAX(0,K1914-MAX(0,P1914-G1914-J1914))</x:f>
        <x:v>0</x:v>
      </x:c>
      <x:c r="S1914" s="7" t="n">
        <x:f>SUM(O1914,Q1914,R1914)</x:f>
        <x:v>0</x:v>
      </x:c>
      <x:c r="T1914" s="14" t="n">
        <x:f>'Inventory detail'!T788</x:f>
        <x:v>0.0302</x:v>
      </x:c>
      <x:c r="U1914" s="14" t="str">
        <x:f>'Inventory detail'!U788</x:f>
        <x:v>n.a.</x:v>
      </x:c>
      <x:c r="V1914" s="9" t="n">
        <x:f>O1914*T1914</x:f>
        <x:v>0</x:v>
      </x:c>
      <x:c r="W1914" s="9" t="n">
        <x:f>Q1914*T1914</x:f>
        <x:v>0</x:v>
      </x:c>
      <x:c r="X1914" s="9" t="n">
        <x:f>R1914*T1914</x:f>
        <x:v>0</x:v>
      </x:c>
      <x:c r="Y1914" s="9" t="n">
        <x:f>S1914*T1914</x:f>
        <x:v>0</x:v>
      </x:c>
      <x:c r="Z1914" s="9" t="str">
        <x:f>IF(ISNUMBER(U1914),S1914*(U1914-T1914),"n.a.")</x:f>
        <x:v>n.a.</x:v>
      </x:c>
      <x:c r="AA1914" s="9" t="n">
        <x:f>IF(ISNUMBER(U1914),Y1914,0)</x:f>
        <x:v>0</x:v>
      </x:c>
      <x:c r="AB1914" s="7" t="n">
        <x:f>MAX(0,L1914-SUM(F1914:K1914))</x:f>
        <x:v>0</x:v>
      </x:c>
    </x:row>
    <x:row r="1915" ht="22" customHeight="1">
      <x:c r="A1915" s="18" t="n">
        <x:f>Summary!D$41</x:f>
        <x:v>46357</x:v>
      </x:c>
      <x:c r="B1915" s="2" t="str">
        <x:f>'Inventory detail'!A789</x:f>
        <x:v>COIL</x:v>
      </x:c>
      <x:c r="C1915" s="2" t="str">
        <x:f>'Inventory detail'!B789</x:f>
        <x:v>10</x:v>
      </x:c>
      <x:c r="D1915" s="2" t="str">
        <x:f>'Inventory detail'!C789</x:f>
        <x:v>14BRN12-4</x:v>
      </x:c>
      <x:c r="E1915" s="10" t="n">
        <x:f>A789</x:f>
        <x:v>46327</x:v>
      </x:c>
      <x:c r="F1915" s="7" t="n">
        <x:f>O789</x:f>
        <x:v>0</x:v>
      </x:c>
      <x:c r="G1915" s="7" t="n">
        <x:f>Q789</x:f>
        <x:v>0</x:v>
      </x:c>
      <x:c r="H1915" s="7" t="n">
        <x:f>R789</x:f>
        <x:v>0</x:v>
      </x:c>
      <x:c r="I1915" s="7" t="n">
        <x:f>0</x:f>
        <x:v>0</x:v>
      </x:c>
      <x:c r="J1915" s="7" t="n">
        <x:f>0</x:f>
        <x:v>0</x:v>
      </x:c>
      <x:c r="K1915" s="7" t="n">
        <x:f>0</x:f>
        <x:v>0</x:v>
      </x:c>
      <x:c r="L1915" s="7" t="n">
        <x:f>'Inventory detail'!F789*Summary!$K$5*(A1915-E1915)/Summary!$K$6</x:f>
        <x:v>0</x:v>
      </x:c>
      <x:c r="M1915" s="7" t="n">
        <x:f>MAX(0,H1915-L1915)</x:f>
        <x:v>0</x:v>
      </x:c>
      <x:c r="N1915" s="7" t="n">
        <x:f>MAX(0,L1915-H1915)</x:f>
        <x:v>0</x:v>
      </x:c>
      <x:c r="O1915" s="7" t="n">
        <x:f>MAX(0,F1915+I1915-N1915)</x:f>
        <x:v>0</x:v>
      </x:c>
      <x:c r="P1915" s="7" t="n">
        <x:f>MAX(0,N1915-F1915-I1915)</x:f>
        <x:v>0</x:v>
      </x:c>
      <x:c r="Q1915" s="7" t="n">
        <x:f>MAX(0,G1915+J1915-P1915)</x:f>
        <x:v>0</x:v>
      </x:c>
      <x:c r="R1915" s="7" t="n">
        <x:f>M1915+MAX(0,K1915-MAX(0,P1915-G1915-J1915))</x:f>
        <x:v>0</x:v>
      </x:c>
      <x:c r="S1915" s="7" t="n">
        <x:f>SUM(O1915,Q1915,R1915)</x:f>
        <x:v>0</x:v>
      </x:c>
      <x:c r="T1915" s="14" t="n">
        <x:f>'Inventory detail'!T789</x:f>
        <x:v>0.047599999999999996</x:v>
      </x:c>
      <x:c r="U1915" s="14" t="str">
        <x:f>'Inventory detail'!U789</x:f>
        <x:v>n.a.</x:v>
      </x:c>
      <x:c r="V1915" s="9" t="n">
        <x:f>O1915*T1915</x:f>
        <x:v>0</x:v>
      </x:c>
      <x:c r="W1915" s="9" t="n">
        <x:f>Q1915*T1915</x:f>
        <x:v>0</x:v>
      </x:c>
      <x:c r="X1915" s="9" t="n">
        <x:f>R1915*T1915</x:f>
        <x:v>0</x:v>
      </x:c>
      <x:c r="Y1915" s="9" t="n">
        <x:f>S1915*T1915</x:f>
        <x:v>0</x:v>
      </x:c>
      <x:c r="Z1915" s="9" t="str">
        <x:f>IF(ISNUMBER(U1915),S1915*(U1915-T1915),"n.a.")</x:f>
        <x:v>n.a.</x:v>
      </x:c>
      <x:c r="AA1915" s="9" t="n">
        <x:f>IF(ISNUMBER(U1915),Y1915,0)</x:f>
        <x:v>0</x:v>
      </x:c>
      <x:c r="AB1915" s="7" t="n">
        <x:f>MAX(0,L1915-SUM(F1915:K1915))</x:f>
        <x:v>0</x:v>
      </x:c>
    </x:row>
    <x:row r="1916" ht="22" customHeight="1">
      <x:c r="A1916" s="18" t="n">
        <x:f>Summary!D$41</x:f>
        <x:v>46357</x:v>
      </x:c>
      <x:c r="B1916" s="2" t="str">
        <x:f>'Inventory detail'!A790</x:f>
        <x:v>COIL</x:v>
      </x:c>
      <x:c r="C1916" s="2" t="str">
        <x:f>'Inventory detail'!B790</x:f>
        <x:v>10</x:v>
      </x:c>
      <x:c r="D1916" s="2" t="str">
        <x:f>'Inventory detail'!C790</x:f>
        <x:v>16BRN12-4</x:v>
      </x:c>
      <x:c r="E1916" s="10" t="n">
        <x:f>A790</x:f>
        <x:v>46327</x:v>
      </x:c>
      <x:c r="F1916" s="7" t="n">
        <x:f>O790</x:f>
        <x:v>0</x:v>
      </x:c>
      <x:c r="G1916" s="7" t="n">
        <x:f>Q790</x:f>
        <x:v>0</x:v>
      </x:c>
      <x:c r="H1916" s="7" t="n">
        <x:f>R790</x:f>
        <x:v>0</x:v>
      </x:c>
      <x:c r="I1916" s="7" t="n">
        <x:f>0</x:f>
        <x:v>0</x:v>
      </x:c>
      <x:c r="J1916" s="7" t="n">
        <x:f>0</x:f>
        <x:v>0</x:v>
      </x:c>
      <x:c r="K1916" s="7" t="n">
        <x:f>0</x:f>
        <x:v>0</x:v>
      </x:c>
      <x:c r="L1916" s="7" t="n">
        <x:f>'Inventory detail'!F790*Summary!$K$5*(A1916-E1916)/Summary!$K$6</x:f>
        <x:v>0</x:v>
      </x:c>
      <x:c r="M1916" s="7" t="n">
        <x:f>MAX(0,H1916-L1916)</x:f>
        <x:v>0</x:v>
      </x:c>
      <x:c r="N1916" s="7" t="n">
        <x:f>MAX(0,L1916-H1916)</x:f>
        <x:v>0</x:v>
      </x:c>
      <x:c r="O1916" s="7" t="n">
        <x:f>MAX(0,F1916+I1916-N1916)</x:f>
        <x:v>0</x:v>
      </x:c>
      <x:c r="P1916" s="7" t="n">
        <x:f>MAX(0,N1916-F1916-I1916)</x:f>
        <x:v>0</x:v>
      </x:c>
      <x:c r="Q1916" s="7" t="n">
        <x:f>MAX(0,G1916+J1916-P1916)</x:f>
        <x:v>0</x:v>
      </x:c>
      <x:c r="R1916" s="7" t="n">
        <x:f>M1916+MAX(0,K1916-MAX(0,P1916-G1916-J1916))</x:f>
        <x:v>0</x:v>
      </x:c>
      <x:c r="S1916" s="7" t="n">
        <x:f>SUM(O1916,Q1916,R1916)</x:f>
        <x:v>0</x:v>
      </x:c>
      <x:c r="T1916" s="14" t="n">
        <x:f>'Inventory detail'!T790</x:f>
        <x:v>0.057800000000000004</x:v>
      </x:c>
      <x:c r="U1916" s="14" t="str">
        <x:f>'Inventory detail'!U790</x:f>
        <x:v>n.a.</x:v>
      </x:c>
      <x:c r="V1916" s="9" t="n">
        <x:f>O1916*T1916</x:f>
        <x:v>0</x:v>
      </x:c>
      <x:c r="W1916" s="9" t="n">
        <x:f>Q1916*T1916</x:f>
        <x:v>0</x:v>
      </x:c>
      <x:c r="X1916" s="9" t="n">
        <x:f>R1916*T1916</x:f>
        <x:v>0</x:v>
      </x:c>
      <x:c r="Y1916" s="9" t="n">
        <x:f>S1916*T1916</x:f>
        <x:v>0</x:v>
      </x:c>
      <x:c r="Z1916" s="9" t="str">
        <x:f>IF(ISNUMBER(U1916),S1916*(U1916-T1916),"n.a.")</x:f>
        <x:v>n.a.</x:v>
      </x:c>
      <x:c r="AA1916" s="9" t="n">
        <x:f>IF(ISNUMBER(U1916),Y1916,0)</x:f>
        <x:v>0</x:v>
      </x:c>
      <x:c r="AB1916" s="7" t="n">
        <x:f>MAX(0,L1916-SUM(F1916:K1916))</x:f>
        <x:v>0</x:v>
      </x:c>
    </x:row>
    <x:row r="1917" ht="22" customHeight="1">
      <x:c r="A1917" s="18" t="n">
        <x:f>Summary!D$41</x:f>
        <x:v>46357</x:v>
      </x:c>
      <x:c r="B1917" s="2" t="str">
        <x:f>'Inventory detail'!A791</x:f>
        <x:v>COIL</x:v>
      </x:c>
      <x:c r="C1917" s="2" t="str">
        <x:f>'Inventory detail'!B791</x:f>
        <x:v>10</x:v>
      </x:c>
      <x:c r="D1917" s="2" t="str">
        <x:f>'Inventory detail'!C791</x:f>
        <x:v>18GLD12-4</x:v>
      </x:c>
      <x:c r="E1917" s="10" t="n">
        <x:f>A791</x:f>
        <x:v>46327</x:v>
      </x:c>
      <x:c r="F1917" s="7" t="n">
        <x:f>O791</x:f>
        <x:v>0</x:v>
      </x:c>
      <x:c r="G1917" s="7" t="n">
        <x:f>Q791</x:f>
        <x:v>0</x:v>
      </x:c>
      <x:c r="H1917" s="7" t="n">
        <x:f>R791</x:f>
        <x:v>0</x:v>
      </x:c>
      <x:c r="I1917" s="7" t="n">
        <x:f>0</x:f>
        <x:v>0</x:v>
      </x:c>
      <x:c r="J1917" s="7" t="n">
        <x:f>0</x:f>
        <x:v>0</x:v>
      </x:c>
      <x:c r="K1917" s="7" t="n">
        <x:f>0</x:f>
        <x:v>0</x:v>
      </x:c>
      <x:c r="L1917" s="7" t="n">
        <x:f>'Inventory detail'!F791*Summary!$K$5*(A1917-E1917)/Summary!$K$6</x:f>
        <x:v>0</x:v>
      </x:c>
      <x:c r="M1917" s="7" t="n">
        <x:f>MAX(0,H1917-L1917)</x:f>
        <x:v>0</x:v>
      </x:c>
      <x:c r="N1917" s="7" t="n">
        <x:f>MAX(0,L1917-H1917)</x:f>
        <x:v>0</x:v>
      </x:c>
      <x:c r="O1917" s="7" t="n">
        <x:f>MAX(0,F1917+I1917-N1917)</x:f>
        <x:v>0</x:v>
      </x:c>
      <x:c r="P1917" s="7" t="n">
        <x:f>MAX(0,N1917-F1917-I1917)</x:f>
        <x:v>0</x:v>
      </x:c>
      <x:c r="Q1917" s="7" t="n">
        <x:f>MAX(0,G1917+J1917-P1917)</x:f>
        <x:v>0</x:v>
      </x:c>
      <x:c r="R1917" s="7" t="n">
        <x:f>M1917+MAX(0,K1917-MAX(0,P1917-G1917-J1917))</x:f>
        <x:v>0</x:v>
      </x:c>
      <x:c r="S1917" s="7" t="n">
        <x:f>SUM(O1917,Q1917,R1917)</x:f>
        <x:v>0</x:v>
      </x:c>
      <x:c r="T1917" s="14" t="n">
        <x:f>'Inventory detail'!T791</x:f>
        <x:v>0.07</x:v>
      </x:c>
      <x:c r="U1917" s="14" t="str">
        <x:f>'Inventory detail'!U791</x:f>
        <x:v>n.a.</x:v>
      </x:c>
      <x:c r="V1917" s="9" t="n">
        <x:f>O1917*T1917</x:f>
        <x:v>0</x:v>
      </x:c>
      <x:c r="W1917" s="9" t="n">
        <x:f>Q1917*T1917</x:f>
        <x:v>0</x:v>
      </x:c>
      <x:c r="X1917" s="9" t="n">
        <x:f>R1917*T1917</x:f>
        <x:v>0</x:v>
      </x:c>
      <x:c r="Y1917" s="9" t="n">
        <x:f>S1917*T1917</x:f>
        <x:v>0</x:v>
      </x:c>
      <x:c r="Z1917" s="9" t="str">
        <x:f>IF(ISNUMBER(U1917),S1917*(U1917-T1917),"n.a.")</x:f>
        <x:v>n.a.</x:v>
      </x:c>
      <x:c r="AA1917" s="9" t="n">
        <x:f>IF(ISNUMBER(U1917),Y1917,0)</x:f>
        <x:v>0</x:v>
      </x:c>
      <x:c r="AB1917" s="7" t="n">
        <x:f>MAX(0,L1917-SUM(F1917:K1917))</x:f>
        <x:v>0</x:v>
      </x:c>
    </x:row>
    <x:row r="1918" ht="22" customHeight="1">
      <x:c r="A1918" s="18" t="n">
        <x:f>Summary!D$41</x:f>
        <x:v>46357</x:v>
      </x:c>
      <x:c r="B1918" s="2" t="str">
        <x:f>'Inventory detail'!A792</x:f>
        <x:v>COIL</x:v>
      </x:c>
      <x:c r="C1918" s="2" t="str">
        <x:f>'Inventory detail'!B792</x:f>
        <x:v>30</x:v>
      </x:c>
      <x:c r="D1918" s="2" t="str">
        <x:f>'Inventory detail'!C792</x:f>
        <x:v>10BLK12-5</x:v>
      </x:c>
      <x:c r="E1918" s="10" t="n">
        <x:f>A792</x:f>
        <x:v>46327</x:v>
      </x:c>
      <x:c r="F1918" s="7" t="n">
        <x:f>O792</x:f>
        <x:v>0</x:v>
      </x:c>
      <x:c r="G1918" s="7" t="n">
        <x:f>Q792</x:f>
        <x:v>0</x:v>
      </x:c>
      <x:c r="H1918" s="7" t="n">
        <x:f>R792</x:f>
        <x:v>0</x:v>
      </x:c>
      <x:c r="I1918" s="7" t="n">
        <x:f>0</x:f>
        <x:v>0</x:v>
      </x:c>
      <x:c r="J1918" s="7" t="n">
        <x:f>0</x:f>
        <x:v>0</x:v>
      </x:c>
      <x:c r="K1918" s="7" t="n">
        <x:f>0</x:f>
        <x:v>0</x:v>
      </x:c>
      <x:c r="L1918" s="7" t="n">
        <x:f>'Inventory detail'!F792*Summary!$K$5*(A1918-E1918)/Summary!$K$6</x:f>
        <x:v>0</x:v>
      </x:c>
      <x:c r="M1918" s="7" t="n">
        <x:f>MAX(0,H1918-L1918)</x:f>
        <x:v>0</x:v>
      </x:c>
      <x:c r="N1918" s="7" t="n">
        <x:f>MAX(0,L1918-H1918)</x:f>
        <x:v>0</x:v>
      </x:c>
      <x:c r="O1918" s="7" t="n">
        <x:f>MAX(0,F1918+I1918-N1918)</x:f>
        <x:v>0</x:v>
      </x:c>
      <x:c r="P1918" s="7" t="n">
        <x:f>MAX(0,N1918-F1918-I1918)</x:f>
        <x:v>0</x:v>
      </x:c>
      <x:c r="Q1918" s="7" t="n">
        <x:f>MAX(0,G1918+J1918-P1918)</x:f>
        <x:v>0</x:v>
      </x:c>
      <x:c r="R1918" s="7" t="n">
        <x:f>M1918+MAX(0,K1918-MAX(0,P1918-G1918-J1918))</x:f>
        <x:v>0</x:v>
      </x:c>
      <x:c r="S1918" s="7" t="n">
        <x:f>SUM(O1918,Q1918,R1918)</x:f>
        <x:v>0</x:v>
      </x:c>
      <x:c r="T1918" s="14" t="n">
        <x:f>'Inventory detail'!T792</x:f>
        <x:v>0.0381</x:v>
      </x:c>
      <x:c r="U1918" s="14" t="str">
        <x:f>'Inventory detail'!U792</x:f>
        <x:v>n.a.</x:v>
      </x:c>
      <x:c r="V1918" s="9" t="n">
        <x:f>O1918*T1918</x:f>
        <x:v>0</x:v>
      </x:c>
      <x:c r="W1918" s="9" t="n">
        <x:f>Q1918*T1918</x:f>
        <x:v>0</x:v>
      </x:c>
      <x:c r="X1918" s="9" t="n">
        <x:f>R1918*T1918</x:f>
        <x:v>0</x:v>
      </x:c>
      <x:c r="Y1918" s="9" t="n">
        <x:f>S1918*T1918</x:f>
        <x:v>0</x:v>
      </x:c>
      <x:c r="Z1918" s="9" t="str">
        <x:f>IF(ISNUMBER(U1918),S1918*(U1918-T1918),"n.a.")</x:f>
        <x:v>n.a.</x:v>
      </x:c>
      <x:c r="AA1918" s="9" t="n">
        <x:f>IF(ISNUMBER(U1918),Y1918,0)</x:f>
        <x:v>0</x:v>
      </x:c>
      <x:c r="AB1918" s="7" t="n">
        <x:f>MAX(0,L1918-SUM(F1918:K1918))</x:f>
        <x:v>0</x:v>
      </x:c>
    </x:row>
    <x:row r="1919" ht="22" customHeight="1">
      <x:c r="A1919" s="18" t="n">
        <x:f>Summary!D$41</x:f>
        <x:v>46357</x:v>
      </x:c>
      <x:c r="B1919" s="2" t="str">
        <x:f>'Inventory detail'!A793</x:f>
        <x:v>COIL</x:v>
      </x:c>
      <x:c r="C1919" s="2" t="str">
        <x:f>'Inventory detail'!B793</x:f>
        <x:v>30</x:v>
      </x:c>
      <x:c r="D1919" s="2" t="str">
        <x:f>'Inventory detail'!C793</x:f>
        <x:v>10BLK36-5</x:v>
      </x:c>
      <x:c r="E1919" s="10" t="n">
        <x:f>A793</x:f>
        <x:v>46327</x:v>
      </x:c>
      <x:c r="F1919" s="7" t="n">
        <x:f>O793</x:f>
        <x:v>0</x:v>
      </x:c>
      <x:c r="G1919" s="7" t="n">
        <x:f>Q793</x:f>
        <x:v>0</x:v>
      </x:c>
      <x:c r="H1919" s="7" t="n">
        <x:f>R793</x:f>
        <x:v>0</x:v>
      </x:c>
      <x:c r="I1919" s="7" t="n">
        <x:f>0</x:f>
        <x:v>0</x:v>
      </x:c>
      <x:c r="J1919" s="7" t="n">
        <x:f>0</x:f>
        <x:v>0</x:v>
      </x:c>
      <x:c r="K1919" s="7" t="n">
        <x:f>0</x:f>
        <x:v>0</x:v>
      </x:c>
      <x:c r="L1919" s="7" t="n">
        <x:f>'Inventory detail'!F793*Summary!$K$5*(A1919-E1919)/Summary!$K$6</x:f>
        <x:v>0</x:v>
      </x:c>
      <x:c r="M1919" s="7" t="n">
        <x:f>MAX(0,H1919-L1919)</x:f>
        <x:v>0</x:v>
      </x:c>
      <x:c r="N1919" s="7" t="n">
        <x:f>MAX(0,L1919-H1919)</x:f>
        <x:v>0</x:v>
      </x:c>
      <x:c r="O1919" s="7" t="n">
        <x:f>MAX(0,F1919+I1919-N1919)</x:f>
        <x:v>0</x:v>
      </x:c>
      <x:c r="P1919" s="7" t="n">
        <x:f>MAX(0,N1919-F1919-I1919)</x:f>
        <x:v>0</x:v>
      </x:c>
      <x:c r="Q1919" s="7" t="n">
        <x:f>MAX(0,G1919+J1919-P1919)</x:f>
        <x:v>0</x:v>
      </x:c>
      <x:c r="R1919" s="7" t="n">
        <x:f>M1919+MAX(0,K1919-MAX(0,P1919-G1919-J1919))</x:f>
        <x:v>0</x:v>
      </x:c>
      <x:c r="S1919" s="7" t="n">
        <x:f>SUM(O1919,Q1919,R1919)</x:f>
        <x:v>0</x:v>
      </x:c>
      <x:c r="T1919" s="14" t="n">
        <x:f>'Inventory detail'!T793</x:f>
        <x:v>0.1116</x:v>
      </x:c>
      <x:c r="U1919" s="14" t="str">
        <x:f>'Inventory detail'!U793</x:f>
        <x:v>n.a.</x:v>
      </x:c>
      <x:c r="V1919" s="9" t="n">
        <x:f>O1919*T1919</x:f>
        <x:v>0</x:v>
      </x:c>
      <x:c r="W1919" s="9" t="n">
        <x:f>Q1919*T1919</x:f>
        <x:v>0</x:v>
      </x:c>
      <x:c r="X1919" s="9" t="n">
        <x:f>R1919*T1919</x:f>
        <x:v>0</x:v>
      </x:c>
      <x:c r="Y1919" s="9" t="n">
        <x:f>S1919*T1919</x:f>
        <x:v>0</x:v>
      </x:c>
      <x:c r="Z1919" s="9" t="str">
        <x:f>IF(ISNUMBER(U1919),S1919*(U1919-T1919),"n.a.")</x:f>
        <x:v>n.a.</x:v>
      </x:c>
      <x:c r="AA1919" s="9" t="n">
        <x:f>IF(ISNUMBER(U1919),Y1919,0)</x:f>
        <x:v>0</x:v>
      </x:c>
      <x:c r="AB1919" s="7" t="n">
        <x:f>MAX(0,L1919-SUM(F1919:K1919))</x:f>
        <x:v>0</x:v>
      </x:c>
    </x:row>
    <x:row r="1920" ht="22" customHeight="1">
      <x:c r="A1920" s="18" t="n">
        <x:f>Summary!D$41</x:f>
        <x:v>46357</x:v>
      </x:c>
      <x:c r="B1920" s="2" t="str">
        <x:f>'Inventory detail'!A794</x:f>
        <x:v>COIL</x:v>
      </x:c>
      <x:c r="C1920" s="2" t="str">
        <x:f>'Inventory detail'!B794</x:f>
        <x:v>30</x:v>
      </x:c>
      <x:c r="D1920" s="2" t="str">
        <x:f>'Inventory detail'!C794</x:f>
        <x:v>10BLU12-4</x:v>
      </x:c>
      <x:c r="E1920" s="10" t="n">
        <x:f>A794</x:f>
        <x:v>46327</x:v>
      </x:c>
      <x:c r="F1920" s="7" t="n">
        <x:f>O794</x:f>
        <x:v>0</x:v>
      </x:c>
      <x:c r="G1920" s="7" t="n">
        <x:f>Q794</x:f>
        <x:v>0</x:v>
      </x:c>
      <x:c r="H1920" s="7" t="n">
        <x:f>R794</x:f>
        <x:v>0</x:v>
      </x:c>
      <x:c r="I1920" s="7" t="n">
        <x:f>0</x:f>
        <x:v>0</x:v>
      </x:c>
      <x:c r="J1920" s="7" t="n">
        <x:f>0</x:f>
        <x:v>0</x:v>
      </x:c>
      <x:c r="K1920" s="7" t="n">
        <x:f>0</x:f>
        <x:v>0</x:v>
      </x:c>
      <x:c r="L1920" s="7" t="n">
        <x:f>'Inventory detail'!F794*Summary!$K$5*(A1920-E1920)/Summary!$K$6</x:f>
        <x:v>0</x:v>
      </x:c>
      <x:c r="M1920" s="7" t="n">
        <x:f>MAX(0,H1920-L1920)</x:f>
        <x:v>0</x:v>
      </x:c>
      <x:c r="N1920" s="7" t="n">
        <x:f>MAX(0,L1920-H1920)</x:f>
        <x:v>0</x:v>
      </x:c>
      <x:c r="O1920" s="7" t="n">
        <x:f>MAX(0,F1920+I1920-N1920)</x:f>
        <x:v>0</x:v>
      </x:c>
      <x:c r="P1920" s="7" t="n">
        <x:f>MAX(0,N1920-F1920-I1920)</x:f>
        <x:v>0</x:v>
      </x:c>
      <x:c r="Q1920" s="7" t="n">
        <x:f>MAX(0,G1920+J1920-P1920)</x:f>
        <x:v>0</x:v>
      </x:c>
      <x:c r="R1920" s="7" t="n">
        <x:f>M1920+MAX(0,K1920-MAX(0,P1920-G1920-J1920))</x:f>
        <x:v>0</x:v>
      </x:c>
      <x:c r="S1920" s="7" t="n">
        <x:f>SUM(O1920,Q1920,R1920)</x:f>
        <x:v>0</x:v>
      </x:c>
      <x:c r="T1920" s="14" t="n">
        <x:f>'Inventory detail'!T794</x:f>
        <x:v>0.0584</x:v>
      </x:c>
      <x:c r="U1920" s="14" t="n">
        <x:f>'Inventory detail'!U794</x:f>
        <x:v>0.057239</x:v>
      </x:c>
      <x:c r="V1920" s="9" t="n">
        <x:f>O1920*T1920</x:f>
        <x:v>0</x:v>
      </x:c>
      <x:c r="W1920" s="9" t="n">
        <x:f>Q1920*T1920</x:f>
        <x:v>0</x:v>
      </x:c>
      <x:c r="X1920" s="9" t="n">
        <x:f>R1920*T1920</x:f>
        <x:v>0</x:v>
      </x:c>
      <x:c r="Y1920" s="9" t="n">
        <x:f>S1920*T1920</x:f>
        <x:v>0</x:v>
      </x:c>
      <x:c r="Z1920" s="9" t="n">
        <x:f>IF(ISNUMBER(U1920),S1920*(U1920-T1920),"n.a.")</x:f>
        <x:v>0</x:v>
      </x:c>
      <x:c r="AA1920" s="9" t="n">
        <x:f>IF(ISNUMBER(U1920),Y1920,0)</x:f>
        <x:v>0</x:v>
      </x:c>
      <x:c r="AB1920" s="7" t="n">
        <x:f>MAX(0,L1920-SUM(F1920:K1920))</x:f>
        <x:v>0</x:v>
      </x:c>
    </x:row>
    <x:row r="1921" ht="22" customHeight="1">
      <x:c r="A1921" s="18" t="n">
        <x:f>Summary!D$41</x:f>
        <x:v>46357</x:v>
      </x:c>
      <x:c r="B1921" s="2" t="str">
        <x:f>'Inventory detail'!A795</x:f>
        <x:v>COIL</x:v>
      </x:c>
      <x:c r="C1921" s="2" t="str">
        <x:f>'Inventory detail'!B795</x:f>
        <x:v>30</x:v>
      </x:c>
      <x:c r="D1921" s="2" t="str">
        <x:f>'Inventory detail'!C795</x:f>
        <x:v>10FG12-4</x:v>
      </x:c>
      <x:c r="E1921" s="10" t="n">
        <x:f>A795</x:f>
        <x:v>46327</x:v>
      </x:c>
      <x:c r="F1921" s="7" t="n">
        <x:f>O795</x:f>
        <x:v>0</x:v>
      </x:c>
      <x:c r="G1921" s="7" t="n">
        <x:f>Q795</x:f>
        <x:v>0</x:v>
      </x:c>
      <x:c r="H1921" s="7" t="n">
        <x:f>R795</x:f>
        <x:v>0</x:v>
      </x:c>
      <x:c r="I1921" s="7" t="n">
        <x:f>0</x:f>
        <x:v>0</x:v>
      </x:c>
      <x:c r="J1921" s="7" t="n">
        <x:f>0</x:f>
        <x:v>0</x:v>
      </x:c>
      <x:c r="K1921" s="7" t="n">
        <x:f>0</x:f>
        <x:v>0</x:v>
      </x:c>
      <x:c r="L1921" s="7" t="n">
        <x:f>'Inventory detail'!F795*Summary!$K$5*(A1921-E1921)/Summary!$K$6</x:f>
        <x:v>0</x:v>
      </x:c>
      <x:c r="M1921" s="7" t="n">
        <x:f>MAX(0,H1921-L1921)</x:f>
        <x:v>0</x:v>
      </x:c>
      <x:c r="N1921" s="7" t="n">
        <x:f>MAX(0,L1921-H1921)</x:f>
        <x:v>0</x:v>
      </x:c>
      <x:c r="O1921" s="7" t="n">
        <x:f>MAX(0,F1921+I1921-N1921)</x:f>
        <x:v>0</x:v>
      </x:c>
      <x:c r="P1921" s="7" t="n">
        <x:f>MAX(0,N1921-F1921-I1921)</x:f>
        <x:v>0</x:v>
      </x:c>
      <x:c r="Q1921" s="7" t="n">
        <x:f>MAX(0,G1921+J1921-P1921)</x:f>
        <x:v>0</x:v>
      </x:c>
      <x:c r="R1921" s="7" t="n">
        <x:f>M1921+MAX(0,K1921-MAX(0,P1921-G1921-J1921))</x:f>
        <x:v>0</x:v>
      </x:c>
      <x:c r="S1921" s="7" t="n">
        <x:f>SUM(O1921,Q1921,R1921)</x:f>
        <x:v>0</x:v>
      </x:c>
      <x:c r="T1921" s="14" t="n">
        <x:f>'Inventory detail'!T795</x:f>
        <x:v>0.0336</x:v>
      </x:c>
      <x:c r="U1921" s="14" t="str">
        <x:f>'Inventory detail'!U795</x:f>
        <x:v>n.a.</x:v>
      </x:c>
      <x:c r="V1921" s="9" t="n">
        <x:f>O1921*T1921</x:f>
        <x:v>0</x:v>
      </x:c>
      <x:c r="W1921" s="9" t="n">
        <x:f>Q1921*T1921</x:f>
        <x:v>0</x:v>
      </x:c>
      <x:c r="X1921" s="9" t="n">
        <x:f>R1921*T1921</x:f>
        <x:v>0</x:v>
      </x:c>
      <x:c r="Y1921" s="9" t="n">
        <x:f>S1921*T1921</x:f>
        <x:v>0</x:v>
      </x:c>
      <x:c r="Z1921" s="9" t="str">
        <x:f>IF(ISNUMBER(U1921),S1921*(U1921-T1921),"n.a.")</x:f>
        <x:v>n.a.</x:v>
      </x:c>
      <x:c r="AA1921" s="9" t="n">
        <x:f>IF(ISNUMBER(U1921),Y1921,0)</x:f>
        <x:v>0</x:v>
      </x:c>
      <x:c r="AB1921" s="7" t="n">
        <x:f>MAX(0,L1921-SUM(F1921:K1921))</x:f>
        <x:v>0</x:v>
      </x:c>
    </x:row>
    <x:row r="1922" ht="22" customHeight="1">
      <x:c r="A1922" s="18" t="n">
        <x:f>Summary!D$41</x:f>
        <x:v>46357</x:v>
      </x:c>
      <x:c r="B1922" s="2" t="str">
        <x:f>'Inventory detail'!A796</x:f>
        <x:v>COIL</x:v>
      </x:c>
      <x:c r="C1922" s="2" t="str">
        <x:f>'Inventory detail'!B796</x:f>
        <x:v>30</x:v>
      </x:c>
      <x:c r="D1922" s="2" t="str">
        <x:f>'Inventory detail'!C796</x:f>
        <x:v>10MAR12-4</x:v>
      </x:c>
      <x:c r="E1922" s="10" t="n">
        <x:f>A796</x:f>
        <x:v>46327</x:v>
      </x:c>
      <x:c r="F1922" s="7" t="n">
        <x:f>O796</x:f>
        <x:v>0</x:v>
      </x:c>
      <x:c r="G1922" s="7" t="n">
        <x:f>Q796</x:f>
        <x:v>0</x:v>
      </x:c>
      <x:c r="H1922" s="7" t="n">
        <x:f>R796</x:f>
        <x:v>0</x:v>
      </x:c>
      <x:c r="I1922" s="7" t="n">
        <x:f>0</x:f>
        <x:v>0</x:v>
      </x:c>
      <x:c r="J1922" s="7" t="n">
        <x:f>0</x:f>
        <x:v>0</x:v>
      </x:c>
      <x:c r="K1922" s="7" t="n">
        <x:f>0</x:f>
        <x:v>0</x:v>
      </x:c>
      <x:c r="L1922" s="7" t="n">
        <x:f>'Inventory detail'!F796*Summary!$K$5*(A1922-E1922)/Summary!$K$6</x:f>
        <x:v>0</x:v>
      </x:c>
      <x:c r="M1922" s="7" t="n">
        <x:f>MAX(0,H1922-L1922)</x:f>
        <x:v>0</x:v>
      </x:c>
      <x:c r="N1922" s="7" t="n">
        <x:f>MAX(0,L1922-H1922)</x:f>
        <x:v>0</x:v>
      </x:c>
      <x:c r="O1922" s="7" t="n">
        <x:f>MAX(0,F1922+I1922-N1922)</x:f>
        <x:v>0</x:v>
      </x:c>
      <x:c r="P1922" s="7" t="n">
        <x:f>MAX(0,N1922-F1922-I1922)</x:f>
        <x:v>0</x:v>
      </x:c>
      <x:c r="Q1922" s="7" t="n">
        <x:f>MAX(0,G1922+J1922-P1922)</x:f>
        <x:v>0</x:v>
      </x:c>
      <x:c r="R1922" s="7" t="n">
        <x:f>M1922+MAX(0,K1922-MAX(0,P1922-G1922-J1922))</x:f>
        <x:v>0</x:v>
      </x:c>
      <x:c r="S1922" s="7" t="n">
        <x:f>SUM(O1922,Q1922,R1922)</x:f>
        <x:v>0</x:v>
      </x:c>
      <x:c r="T1922" s="14" t="n">
        <x:f>'Inventory detail'!T796</x:f>
        <x:v>0.0336</x:v>
      </x:c>
      <x:c r="U1922" s="14" t="str">
        <x:f>'Inventory detail'!U796</x:f>
        <x:v>n.a.</x:v>
      </x:c>
      <x:c r="V1922" s="9" t="n">
        <x:f>O1922*T1922</x:f>
        <x:v>0</x:v>
      </x:c>
      <x:c r="W1922" s="9" t="n">
        <x:f>Q1922*T1922</x:f>
        <x:v>0</x:v>
      </x:c>
      <x:c r="X1922" s="9" t="n">
        <x:f>R1922*T1922</x:f>
        <x:v>0</x:v>
      </x:c>
      <x:c r="Y1922" s="9" t="n">
        <x:f>S1922*T1922</x:f>
        <x:v>0</x:v>
      </x:c>
      <x:c r="Z1922" s="9" t="str">
        <x:f>IF(ISNUMBER(U1922),S1922*(U1922-T1922),"n.a.")</x:f>
        <x:v>n.a.</x:v>
      </x:c>
      <x:c r="AA1922" s="9" t="n">
        <x:f>IF(ISNUMBER(U1922),Y1922,0)</x:f>
        <x:v>0</x:v>
      </x:c>
      <x:c r="AB1922" s="7" t="n">
        <x:f>MAX(0,L1922-SUM(F1922:K1922))</x:f>
        <x:v>0</x:v>
      </x:c>
    </x:row>
    <x:row r="1923" ht="22" customHeight="1">
      <x:c r="A1923" s="18" t="n">
        <x:f>Summary!D$41</x:f>
        <x:v>46357</x:v>
      </x:c>
      <x:c r="B1923" s="2" t="str">
        <x:f>'Inventory detail'!A797</x:f>
        <x:v>COIL</x:v>
      </x:c>
      <x:c r="C1923" s="2" t="str">
        <x:f>'Inventory detail'!B797</x:f>
        <x:v>30</x:v>
      </x:c>
      <x:c r="D1923" s="2" t="str">
        <x:f>'Inventory detail'!C797</x:f>
        <x:v>10RED12-4</x:v>
      </x:c>
      <x:c r="E1923" s="10" t="n">
        <x:f>A797</x:f>
        <x:v>46327</x:v>
      </x:c>
      <x:c r="F1923" s="7" t="n">
        <x:f>O797</x:f>
        <x:v>0</x:v>
      </x:c>
      <x:c r="G1923" s="7" t="n">
        <x:f>Q797</x:f>
        <x:v>0</x:v>
      </x:c>
      <x:c r="H1923" s="7" t="n">
        <x:f>R797</x:f>
        <x:v>0</x:v>
      </x:c>
      <x:c r="I1923" s="7" t="n">
        <x:f>0</x:f>
        <x:v>0</x:v>
      </x:c>
      <x:c r="J1923" s="7" t="n">
        <x:f>0</x:f>
        <x:v>0</x:v>
      </x:c>
      <x:c r="K1923" s="7" t="n">
        <x:f>0</x:f>
        <x:v>0</x:v>
      </x:c>
      <x:c r="L1923" s="7" t="n">
        <x:f>'Inventory detail'!F797*Summary!$K$5*(A1923-E1923)/Summary!$K$6</x:f>
        <x:v>0</x:v>
      </x:c>
      <x:c r="M1923" s="7" t="n">
        <x:f>MAX(0,H1923-L1923)</x:f>
        <x:v>0</x:v>
      </x:c>
      <x:c r="N1923" s="7" t="n">
        <x:f>MAX(0,L1923-H1923)</x:f>
        <x:v>0</x:v>
      </x:c>
      <x:c r="O1923" s="7" t="n">
        <x:f>MAX(0,F1923+I1923-N1923)</x:f>
        <x:v>0</x:v>
      </x:c>
      <x:c r="P1923" s="7" t="n">
        <x:f>MAX(0,N1923-F1923-I1923)</x:f>
        <x:v>0</x:v>
      </x:c>
      <x:c r="Q1923" s="7" t="n">
        <x:f>MAX(0,G1923+J1923-P1923)</x:f>
        <x:v>0</x:v>
      </x:c>
      <x:c r="R1923" s="7" t="n">
        <x:f>M1923+MAX(0,K1923-MAX(0,P1923-G1923-J1923))</x:f>
        <x:v>0</x:v>
      </x:c>
      <x:c r="S1923" s="7" t="n">
        <x:f>SUM(O1923,Q1923,R1923)</x:f>
        <x:v>0</x:v>
      </x:c>
      <x:c r="T1923" s="14" t="n">
        <x:f>'Inventory detail'!T797</x:f>
        <x:v>0.0584</x:v>
      </x:c>
      <x:c r="U1923" s="14" t="n">
        <x:f>'Inventory detail'!U797</x:f>
        <x:v>0.057239</x:v>
      </x:c>
      <x:c r="V1923" s="9" t="n">
        <x:f>O1923*T1923</x:f>
        <x:v>0</x:v>
      </x:c>
      <x:c r="W1923" s="9" t="n">
        <x:f>Q1923*T1923</x:f>
        <x:v>0</x:v>
      </x:c>
      <x:c r="X1923" s="9" t="n">
        <x:f>R1923*T1923</x:f>
        <x:v>0</x:v>
      </x:c>
      <x:c r="Y1923" s="9" t="n">
        <x:f>S1923*T1923</x:f>
        <x:v>0</x:v>
      </x:c>
      <x:c r="Z1923" s="9" t="n">
        <x:f>IF(ISNUMBER(U1923),S1923*(U1923-T1923),"n.a.")</x:f>
        <x:v>0</x:v>
      </x:c>
      <x:c r="AA1923" s="9" t="n">
        <x:f>IF(ISNUMBER(U1923),Y1923,0)</x:f>
        <x:v>0</x:v>
      </x:c>
      <x:c r="AB1923" s="7" t="n">
        <x:f>MAX(0,L1923-SUM(F1923:K1923))</x:f>
        <x:v>0</x:v>
      </x:c>
    </x:row>
    <x:row r="1924" ht="22" customHeight="1">
      <x:c r="A1924" s="18" t="n">
        <x:f>Summary!D$41</x:f>
        <x:v>46357</x:v>
      </x:c>
      <x:c r="B1924" s="2" t="str">
        <x:f>'Inventory detail'!A798</x:f>
        <x:v>COIL</x:v>
      </x:c>
      <x:c r="C1924" s="2" t="str">
        <x:f>'Inventory detail'!B798</x:f>
        <x:v>30</x:v>
      </x:c>
      <x:c r="D1924" s="2" t="str">
        <x:f>'Inventory detail'!C798</x:f>
        <x:v>10WHT12-5</x:v>
      </x:c>
      <x:c r="E1924" s="10" t="n">
        <x:f>A798</x:f>
        <x:v>46327</x:v>
      </x:c>
      <x:c r="F1924" s="7" t="n">
        <x:f>O798</x:f>
        <x:v>0</x:v>
      </x:c>
      <x:c r="G1924" s="7" t="n">
        <x:f>Q798</x:f>
        <x:v>0</x:v>
      </x:c>
      <x:c r="H1924" s="7" t="n">
        <x:f>R798</x:f>
        <x:v>0</x:v>
      </x:c>
      <x:c r="I1924" s="7" t="n">
        <x:f>0</x:f>
        <x:v>0</x:v>
      </x:c>
      <x:c r="J1924" s="7" t="n">
        <x:f>0</x:f>
        <x:v>0</x:v>
      </x:c>
      <x:c r="K1924" s="7" t="n">
        <x:f>0</x:f>
        <x:v>0</x:v>
      </x:c>
      <x:c r="L1924" s="7" t="n">
        <x:f>'Inventory detail'!F798*Summary!$K$5*(A1924-E1924)/Summary!$K$6</x:f>
        <x:v>0</x:v>
      </x:c>
      <x:c r="M1924" s="7" t="n">
        <x:f>MAX(0,H1924-L1924)</x:f>
        <x:v>0</x:v>
      </x:c>
      <x:c r="N1924" s="7" t="n">
        <x:f>MAX(0,L1924-H1924)</x:f>
        <x:v>0</x:v>
      </x:c>
      <x:c r="O1924" s="7" t="n">
        <x:f>MAX(0,F1924+I1924-N1924)</x:f>
        <x:v>0</x:v>
      </x:c>
      <x:c r="P1924" s="7" t="n">
        <x:f>MAX(0,N1924-F1924-I1924)</x:f>
        <x:v>0</x:v>
      </x:c>
      <x:c r="Q1924" s="7" t="n">
        <x:f>MAX(0,G1924+J1924-P1924)</x:f>
        <x:v>0</x:v>
      </x:c>
      <x:c r="R1924" s="7" t="n">
        <x:f>M1924+MAX(0,K1924-MAX(0,P1924-G1924-J1924))</x:f>
        <x:v>0</x:v>
      </x:c>
      <x:c r="S1924" s="7" t="n">
        <x:f>SUM(O1924,Q1924,R1924)</x:f>
        <x:v>0</x:v>
      </x:c>
      <x:c r="T1924" s="14" t="n">
        <x:f>'Inventory detail'!T798</x:f>
        <x:v>0.0381</x:v>
      </x:c>
      <x:c r="U1924" s="14" t="str">
        <x:f>'Inventory detail'!U798</x:f>
        <x:v>n.a.</x:v>
      </x:c>
      <x:c r="V1924" s="9" t="n">
        <x:f>O1924*T1924</x:f>
        <x:v>0</x:v>
      </x:c>
      <x:c r="W1924" s="9" t="n">
        <x:f>Q1924*T1924</x:f>
        <x:v>0</x:v>
      </x:c>
      <x:c r="X1924" s="9" t="n">
        <x:f>R1924*T1924</x:f>
        <x:v>0</x:v>
      </x:c>
      <x:c r="Y1924" s="9" t="n">
        <x:f>S1924*T1924</x:f>
        <x:v>0</x:v>
      </x:c>
      <x:c r="Z1924" s="9" t="str">
        <x:f>IF(ISNUMBER(U1924),S1924*(U1924-T1924),"n.a.")</x:f>
        <x:v>n.a.</x:v>
      </x:c>
      <x:c r="AA1924" s="9" t="n">
        <x:f>IF(ISNUMBER(U1924),Y1924,0)</x:f>
        <x:v>0</x:v>
      </x:c>
      <x:c r="AB1924" s="7" t="n">
        <x:f>MAX(0,L1924-SUM(F1924:K1924))</x:f>
        <x:v>0</x:v>
      </x:c>
    </x:row>
    <x:row r="1925" ht="22" customHeight="1">
      <x:c r="A1925" s="18" t="n">
        <x:f>Summary!D$41</x:f>
        <x:v>46357</x:v>
      </x:c>
      <x:c r="B1925" s="2" t="str">
        <x:f>'Inventory detail'!A799</x:f>
        <x:v>COIL</x:v>
      </x:c>
      <x:c r="C1925" s="2" t="str">
        <x:f>'Inventory detail'!B799</x:f>
        <x:v>30</x:v>
      </x:c>
      <x:c r="D1925" s="2" t="str">
        <x:f>'Inventory detail'!C799</x:f>
        <x:v>10WHT36-5</x:v>
      </x:c>
      <x:c r="E1925" s="10" t="n">
        <x:f>A799</x:f>
        <x:v>46327</x:v>
      </x:c>
      <x:c r="F1925" s="7" t="n">
        <x:f>O799</x:f>
        <x:v>0</x:v>
      </x:c>
      <x:c r="G1925" s="7" t="n">
        <x:f>Q799</x:f>
        <x:v>0</x:v>
      </x:c>
      <x:c r="H1925" s="7" t="n">
        <x:f>R799</x:f>
        <x:v>0</x:v>
      </x:c>
      <x:c r="I1925" s="7" t="n">
        <x:f>0</x:f>
        <x:v>0</x:v>
      </x:c>
      <x:c r="J1925" s="7" t="n">
        <x:f>0</x:f>
        <x:v>0</x:v>
      </x:c>
      <x:c r="K1925" s="7" t="n">
        <x:f>0</x:f>
        <x:v>0</x:v>
      </x:c>
      <x:c r="L1925" s="7" t="n">
        <x:f>'Inventory detail'!F799*Summary!$K$5*(A1925-E1925)/Summary!$K$6</x:f>
        <x:v>0</x:v>
      </x:c>
      <x:c r="M1925" s="7" t="n">
        <x:f>MAX(0,H1925-L1925)</x:f>
        <x:v>0</x:v>
      </x:c>
      <x:c r="N1925" s="7" t="n">
        <x:f>MAX(0,L1925-H1925)</x:f>
        <x:v>0</x:v>
      </x:c>
      <x:c r="O1925" s="7" t="n">
        <x:f>MAX(0,F1925+I1925-N1925)</x:f>
        <x:v>0</x:v>
      </x:c>
      <x:c r="P1925" s="7" t="n">
        <x:f>MAX(0,N1925-F1925-I1925)</x:f>
        <x:v>0</x:v>
      </x:c>
      <x:c r="Q1925" s="7" t="n">
        <x:f>MAX(0,G1925+J1925-P1925)</x:f>
        <x:v>0</x:v>
      </x:c>
      <x:c r="R1925" s="7" t="n">
        <x:f>M1925+MAX(0,K1925-MAX(0,P1925-G1925-J1925))</x:f>
        <x:v>0</x:v>
      </x:c>
      <x:c r="S1925" s="7" t="n">
        <x:f>SUM(O1925,Q1925,R1925)</x:f>
        <x:v>0</x:v>
      </x:c>
      <x:c r="T1925" s="14" t="n">
        <x:f>'Inventory detail'!T799</x:f>
        <x:v>0.1116</x:v>
      </x:c>
      <x:c r="U1925" s="14" t="str">
        <x:f>'Inventory detail'!U799</x:f>
        <x:v>n.a.</x:v>
      </x:c>
      <x:c r="V1925" s="9" t="n">
        <x:f>O1925*T1925</x:f>
        <x:v>0</x:v>
      </x:c>
      <x:c r="W1925" s="9" t="n">
        <x:f>Q1925*T1925</x:f>
        <x:v>0</x:v>
      </x:c>
      <x:c r="X1925" s="9" t="n">
        <x:f>R1925*T1925</x:f>
        <x:v>0</x:v>
      </x:c>
      <x:c r="Y1925" s="9" t="n">
        <x:f>S1925*T1925</x:f>
        <x:v>0</x:v>
      </x:c>
      <x:c r="Z1925" s="9" t="str">
        <x:f>IF(ISNUMBER(U1925),S1925*(U1925-T1925),"n.a.")</x:f>
        <x:v>n.a.</x:v>
      </x:c>
      <x:c r="AA1925" s="9" t="n">
        <x:f>IF(ISNUMBER(U1925),Y1925,0)</x:f>
        <x:v>0</x:v>
      </x:c>
      <x:c r="AB1925" s="7" t="n">
        <x:f>MAX(0,L1925-SUM(F1925:K1925))</x:f>
        <x:v>0</x:v>
      </x:c>
    </x:row>
    <x:row r="1926" ht="22" customHeight="1">
      <x:c r="A1926" s="18" t="n">
        <x:f>Summary!D$41</x:f>
        <x:v>46357</x:v>
      </x:c>
      <x:c r="B1926" s="2" t="str">
        <x:f>'Inventory detail'!A800</x:f>
        <x:v>COIL</x:v>
      </x:c>
      <x:c r="C1926" s="2" t="str">
        <x:f>'Inventory detail'!B800</x:f>
        <x:v>30</x:v>
      </x:c>
      <x:c r="D1926" s="2" t="str">
        <x:f>'Inventory detail'!C800</x:f>
        <x:v>11BLK12-5</x:v>
      </x:c>
      <x:c r="E1926" s="10" t="n">
        <x:f>A800</x:f>
        <x:v>46327</x:v>
      </x:c>
      <x:c r="F1926" s="7" t="n">
        <x:f>O800</x:f>
        <x:v>0</x:v>
      </x:c>
      <x:c r="G1926" s="7" t="n">
        <x:f>Q800</x:f>
        <x:v>0</x:v>
      </x:c>
      <x:c r="H1926" s="7" t="n">
        <x:f>R800</x:f>
        <x:v>0</x:v>
      </x:c>
      <x:c r="I1926" s="7" t="n">
        <x:f>0</x:f>
        <x:v>0</x:v>
      </x:c>
      <x:c r="J1926" s="7" t="n">
        <x:f>0</x:f>
        <x:v>0</x:v>
      </x:c>
      <x:c r="K1926" s="7" t="n">
        <x:f>0</x:f>
        <x:v>0</x:v>
      </x:c>
      <x:c r="L1926" s="7" t="n">
        <x:f>'Inventory detail'!F800*Summary!$K$5*(A1926-E1926)/Summary!$K$6</x:f>
        <x:v>0</x:v>
      </x:c>
      <x:c r="M1926" s="7" t="n">
        <x:f>MAX(0,H1926-L1926)</x:f>
        <x:v>0</x:v>
      </x:c>
      <x:c r="N1926" s="7" t="n">
        <x:f>MAX(0,L1926-H1926)</x:f>
        <x:v>0</x:v>
      </x:c>
      <x:c r="O1926" s="7" t="n">
        <x:f>MAX(0,F1926+I1926-N1926)</x:f>
        <x:v>0</x:v>
      </x:c>
      <x:c r="P1926" s="7" t="n">
        <x:f>MAX(0,N1926-F1926-I1926)</x:f>
        <x:v>0</x:v>
      </x:c>
      <x:c r="Q1926" s="7" t="n">
        <x:f>MAX(0,G1926+J1926-P1926)</x:f>
        <x:v>0</x:v>
      </x:c>
      <x:c r="R1926" s="7" t="n">
        <x:f>M1926+MAX(0,K1926-MAX(0,P1926-G1926-J1926))</x:f>
        <x:v>0</x:v>
      </x:c>
      <x:c r="S1926" s="7" t="n">
        <x:f>SUM(O1926,Q1926,R1926)</x:f>
        <x:v>0</x:v>
      </x:c>
      <x:c r="T1926" s="14" t="n">
        <x:f>'Inventory detail'!T800</x:f>
        <x:v>0.0409</x:v>
      </x:c>
      <x:c r="U1926" s="14" t="str">
        <x:f>'Inventory detail'!U800</x:f>
        <x:v>n.a.</x:v>
      </x:c>
      <x:c r="V1926" s="9" t="n">
        <x:f>O1926*T1926</x:f>
        <x:v>0</x:v>
      </x:c>
      <x:c r="W1926" s="9" t="n">
        <x:f>Q1926*T1926</x:f>
        <x:v>0</x:v>
      </x:c>
      <x:c r="X1926" s="9" t="n">
        <x:f>R1926*T1926</x:f>
        <x:v>0</x:v>
      </x:c>
      <x:c r="Y1926" s="9" t="n">
        <x:f>S1926*T1926</x:f>
        <x:v>0</x:v>
      </x:c>
      <x:c r="Z1926" s="9" t="str">
        <x:f>IF(ISNUMBER(U1926),S1926*(U1926-T1926),"n.a.")</x:f>
        <x:v>n.a.</x:v>
      </x:c>
      <x:c r="AA1926" s="9" t="n">
        <x:f>IF(ISNUMBER(U1926),Y1926,0)</x:f>
        <x:v>0</x:v>
      </x:c>
      <x:c r="AB1926" s="7" t="n">
        <x:f>MAX(0,L1926-SUM(F1926:K1926))</x:f>
        <x:v>0</x:v>
      </x:c>
    </x:row>
    <x:row r="1927" ht="22" customHeight="1">
      <x:c r="A1927" s="18" t="n">
        <x:f>Summary!D$41</x:f>
        <x:v>46357</x:v>
      </x:c>
      <x:c r="B1927" s="2" t="str">
        <x:f>'Inventory detail'!A801</x:f>
        <x:v>COIL</x:v>
      </x:c>
      <x:c r="C1927" s="2" t="str">
        <x:f>'Inventory detail'!B801</x:f>
        <x:v>30</x:v>
      </x:c>
      <x:c r="D1927" s="2" t="str">
        <x:f>'Inventory detail'!C801</x:f>
        <x:v>11BLK36-5</x:v>
      </x:c>
      <x:c r="E1927" s="10" t="n">
        <x:f>A801</x:f>
        <x:v>46327</x:v>
      </x:c>
      <x:c r="F1927" s="7" t="n">
        <x:f>O801</x:f>
        <x:v>0</x:v>
      </x:c>
      <x:c r="G1927" s="7" t="n">
        <x:f>Q801</x:f>
        <x:v>0</x:v>
      </x:c>
      <x:c r="H1927" s="7" t="n">
        <x:f>R801</x:f>
        <x:v>0</x:v>
      </x:c>
      <x:c r="I1927" s="7" t="n">
        <x:f>0</x:f>
        <x:v>0</x:v>
      </x:c>
      <x:c r="J1927" s="7" t="n">
        <x:f>0</x:f>
        <x:v>0</x:v>
      </x:c>
      <x:c r="K1927" s="7" t="n">
        <x:f>0</x:f>
        <x:v>0</x:v>
      </x:c>
      <x:c r="L1927" s="7" t="n">
        <x:f>'Inventory detail'!F801*Summary!$K$5*(A1927-E1927)/Summary!$K$6</x:f>
        <x:v>0</x:v>
      </x:c>
      <x:c r="M1927" s="7" t="n">
        <x:f>MAX(0,H1927-L1927)</x:f>
        <x:v>0</x:v>
      </x:c>
      <x:c r="N1927" s="7" t="n">
        <x:f>MAX(0,L1927-H1927)</x:f>
        <x:v>0</x:v>
      </x:c>
      <x:c r="O1927" s="7" t="n">
        <x:f>MAX(0,F1927+I1927-N1927)</x:f>
        <x:v>0</x:v>
      </x:c>
      <x:c r="P1927" s="7" t="n">
        <x:f>MAX(0,N1927-F1927-I1927)</x:f>
        <x:v>0</x:v>
      </x:c>
      <x:c r="Q1927" s="7" t="n">
        <x:f>MAX(0,G1927+J1927-P1927)</x:f>
        <x:v>0</x:v>
      </x:c>
      <x:c r="R1927" s="7" t="n">
        <x:f>M1927+MAX(0,K1927-MAX(0,P1927-G1927-J1927))</x:f>
        <x:v>0</x:v>
      </x:c>
      <x:c r="S1927" s="7" t="n">
        <x:f>SUM(O1927,Q1927,R1927)</x:f>
        <x:v>0</x:v>
      </x:c>
      <x:c r="T1927" s="14" t="n">
        <x:f>'Inventory detail'!T801</x:f>
        <x:v>0.1226</x:v>
      </x:c>
      <x:c r="U1927" s="14" t="str">
        <x:f>'Inventory detail'!U801</x:f>
        <x:v>n.a.</x:v>
      </x:c>
      <x:c r="V1927" s="9" t="n">
        <x:f>O1927*T1927</x:f>
        <x:v>0</x:v>
      </x:c>
      <x:c r="W1927" s="9" t="n">
        <x:f>Q1927*T1927</x:f>
        <x:v>0</x:v>
      </x:c>
      <x:c r="X1927" s="9" t="n">
        <x:f>R1927*T1927</x:f>
        <x:v>0</x:v>
      </x:c>
      <x:c r="Y1927" s="9" t="n">
        <x:f>S1927*T1927</x:f>
        <x:v>0</x:v>
      </x:c>
      <x:c r="Z1927" s="9" t="str">
        <x:f>IF(ISNUMBER(U1927),S1927*(U1927-T1927),"n.a.")</x:f>
        <x:v>n.a.</x:v>
      </x:c>
      <x:c r="AA1927" s="9" t="n">
        <x:f>IF(ISNUMBER(U1927),Y1927,0)</x:f>
        <x:v>0</x:v>
      </x:c>
      <x:c r="AB1927" s="7" t="n">
        <x:f>MAX(0,L1927-SUM(F1927:K1927))</x:f>
        <x:v>0</x:v>
      </x:c>
    </x:row>
    <x:row r="1928" ht="22" customHeight="1">
      <x:c r="A1928" s="18" t="n">
        <x:f>Summary!D$41</x:f>
        <x:v>46357</x:v>
      </x:c>
      <x:c r="B1928" s="2" t="str">
        <x:f>'Inventory detail'!A802</x:f>
        <x:v>COIL</x:v>
      </x:c>
      <x:c r="C1928" s="2" t="str">
        <x:f>'Inventory detail'!B802</x:f>
        <x:v>30</x:v>
      </x:c>
      <x:c r="D1928" s="2" t="str">
        <x:f>'Inventory detail'!C802</x:f>
        <x:v>11BLU12-4</x:v>
      </x:c>
      <x:c r="E1928" s="10" t="n">
        <x:f>A802</x:f>
        <x:v>46327</x:v>
      </x:c>
      <x:c r="F1928" s="7" t="n">
        <x:f>O802</x:f>
        <x:v>0</x:v>
      </x:c>
      <x:c r="G1928" s="7" t="n">
        <x:f>Q802</x:f>
        <x:v>0</x:v>
      </x:c>
      <x:c r="H1928" s="7" t="n">
        <x:f>R802</x:f>
        <x:v>0</x:v>
      </x:c>
      <x:c r="I1928" s="7" t="n">
        <x:f>0</x:f>
        <x:v>0</x:v>
      </x:c>
      <x:c r="J1928" s="7" t="n">
        <x:f>0</x:f>
        <x:v>0</x:v>
      </x:c>
      <x:c r="K1928" s="7" t="n">
        <x:f>0</x:f>
        <x:v>0</x:v>
      </x:c>
      <x:c r="L1928" s="7" t="n">
        <x:f>'Inventory detail'!F802*Summary!$K$5*(A1928-E1928)/Summary!$K$6</x:f>
        <x:v>0</x:v>
      </x:c>
      <x:c r="M1928" s="7" t="n">
        <x:f>MAX(0,H1928-L1928)</x:f>
        <x:v>0</x:v>
      </x:c>
      <x:c r="N1928" s="7" t="n">
        <x:f>MAX(0,L1928-H1928)</x:f>
        <x:v>0</x:v>
      </x:c>
      <x:c r="O1928" s="7" t="n">
        <x:f>MAX(0,F1928+I1928-N1928)</x:f>
        <x:v>0</x:v>
      </x:c>
      <x:c r="P1928" s="7" t="n">
        <x:f>MAX(0,N1928-F1928-I1928)</x:f>
        <x:v>0</x:v>
      </x:c>
      <x:c r="Q1928" s="7" t="n">
        <x:f>MAX(0,G1928+J1928-P1928)</x:f>
        <x:v>0</x:v>
      </x:c>
      <x:c r="R1928" s="7" t="n">
        <x:f>M1928+MAX(0,K1928-MAX(0,P1928-G1928-J1928))</x:f>
        <x:v>0</x:v>
      </x:c>
      <x:c r="S1928" s="7" t="n">
        <x:f>SUM(O1928,Q1928,R1928)</x:f>
        <x:v>0</x:v>
      </x:c>
      <x:c r="T1928" s="14" t="n">
        <x:f>'Inventory detail'!T802</x:f>
        <x:v>0.0682</x:v>
      </x:c>
      <x:c r="U1928" s="14" t="n">
        <x:f>'Inventory detail'!U802</x:f>
        <x:v>0.0668525</x:v>
      </x:c>
      <x:c r="V1928" s="9" t="n">
        <x:f>O1928*T1928</x:f>
        <x:v>0</x:v>
      </x:c>
      <x:c r="W1928" s="9" t="n">
        <x:f>Q1928*T1928</x:f>
        <x:v>0</x:v>
      </x:c>
      <x:c r="X1928" s="9" t="n">
        <x:f>R1928*T1928</x:f>
        <x:v>0</x:v>
      </x:c>
      <x:c r="Y1928" s="9" t="n">
        <x:f>S1928*T1928</x:f>
        <x:v>0</x:v>
      </x:c>
      <x:c r="Z1928" s="9" t="n">
        <x:f>IF(ISNUMBER(U1928),S1928*(U1928-T1928),"n.a.")</x:f>
        <x:v>0</x:v>
      </x:c>
      <x:c r="AA1928" s="9" t="n">
        <x:f>IF(ISNUMBER(U1928),Y1928,0)</x:f>
        <x:v>0</x:v>
      </x:c>
      <x:c r="AB1928" s="7" t="n">
        <x:f>MAX(0,L1928-SUM(F1928:K1928))</x:f>
        <x:v>0</x:v>
      </x:c>
    </x:row>
    <x:row r="1929" ht="22" customHeight="1">
      <x:c r="A1929" s="18" t="n">
        <x:f>Summary!D$41</x:f>
        <x:v>46357</x:v>
      </x:c>
      <x:c r="B1929" s="2" t="str">
        <x:f>'Inventory detail'!A803</x:f>
        <x:v>COIL</x:v>
      </x:c>
      <x:c r="C1929" s="2" t="str">
        <x:f>'Inventory detail'!B803</x:f>
        <x:v>30</x:v>
      </x:c>
      <x:c r="D1929" s="2" t="str">
        <x:f>'Inventory detail'!C803</x:f>
        <x:v>11FG12-4</x:v>
      </x:c>
      <x:c r="E1929" s="10" t="n">
        <x:f>A803</x:f>
        <x:v>46327</x:v>
      </x:c>
      <x:c r="F1929" s="7" t="n">
        <x:f>O803</x:f>
        <x:v>0</x:v>
      </x:c>
      <x:c r="G1929" s="7" t="n">
        <x:f>Q803</x:f>
        <x:v>0</x:v>
      </x:c>
      <x:c r="H1929" s="7" t="n">
        <x:f>R803</x:f>
        <x:v>0</x:v>
      </x:c>
      <x:c r="I1929" s="7" t="n">
        <x:f>0</x:f>
        <x:v>0</x:v>
      </x:c>
      <x:c r="J1929" s="7" t="n">
        <x:f>0</x:f>
        <x:v>0</x:v>
      </x:c>
      <x:c r="K1929" s="7" t="n">
        <x:f>0</x:f>
        <x:v>0</x:v>
      </x:c>
      <x:c r="L1929" s="7" t="n">
        <x:f>'Inventory detail'!F803*Summary!$K$5*(A1929-E1929)/Summary!$K$6</x:f>
        <x:v>0</x:v>
      </x:c>
      <x:c r="M1929" s="7" t="n">
        <x:f>MAX(0,H1929-L1929)</x:f>
        <x:v>0</x:v>
      </x:c>
      <x:c r="N1929" s="7" t="n">
        <x:f>MAX(0,L1929-H1929)</x:f>
        <x:v>0</x:v>
      </x:c>
      <x:c r="O1929" s="7" t="n">
        <x:f>MAX(0,F1929+I1929-N1929)</x:f>
        <x:v>0</x:v>
      </x:c>
      <x:c r="P1929" s="7" t="n">
        <x:f>MAX(0,N1929-F1929-I1929)</x:f>
        <x:v>0</x:v>
      </x:c>
      <x:c r="Q1929" s="7" t="n">
        <x:f>MAX(0,G1929+J1929-P1929)</x:f>
        <x:v>0</x:v>
      </x:c>
      <x:c r="R1929" s="7" t="n">
        <x:f>M1929+MAX(0,K1929-MAX(0,P1929-G1929-J1929))</x:f>
        <x:v>0</x:v>
      </x:c>
      <x:c r="S1929" s="7" t="n">
        <x:f>SUM(O1929,Q1929,R1929)</x:f>
        <x:v>0</x:v>
      </x:c>
      <x:c r="T1929" s="14" t="n">
        <x:f>'Inventory detail'!T803</x:f>
        <x:v>0.036699999999999997</x:v>
      </x:c>
      <x:c r="U1929" s="14" t="str">
        <x:f>'Inventory detail'!U803</x:f>
        <x:v>n.a.</x:v>
      </x:c>
      <x:c r="V1929" s="9" t="n">
        <x:f>O1929*T1929</x:f>
        <x:v>0</x:v>
      </x:c>
      <x:c r="W1929" s="9" t="n">
        <x:f>Q1929*T1929</x:f>
        <x:v>0</x:v>
      </x:c>
      <x:c r="X1929" s="9" t="n">
        <x:f>R1929*T1929</x:f>
        <x:v>0</x:v>
      </x:c>
      <x:c r="Y1929" s="9" t="n">
        <x:f>S1929*T1929</x:f>
        <x:v>0</x:v>
      </x:c>
      <x:c r="Z1929" s="9" t="str">
        <x:f>IF(ISNUMBER(U1929),S1929*(U1929-T1929),"n.a.")</x:f>
        <x:v>n.a.</x:v>
      </x:c>
      <x:c r="AA1929" s="9" t="n">
        <x:f>IF(ISNUMBER(U1929),Y1929,0)</x:f>
        <x:v>0</x:v>
      </x:c>
      <x:c r="AB1929" s="7" t="n">
        <x:f>MAX(0,L1929-SUM(F1929:K1929))</x:f>
        <x:v>0</x:v>
      </x:c>
    </x:row>
    <x:row r="1930" ht="22" customHeight="1">
      <x:c r="A1930" s="18" t="n">
        <x:f>Summary!D$41</x:f>
        <x:v>46357</x:v>
      </x:c>
      <x:c r="B1930" s="2" t="str">
        <x:f>'Inventory detail'!A804</x:f>
        <x:v>COIL</x:v>
      </x:c>
      <x:c r="C1930" s="2" t="str">
        <x:f>'Inventory detail'!B804</x:f>
        <x:v>30</x:v>
      </x:c>
      <x:c r="D1930" s="2" t="str">
        <x:f>'Inventory detail'!C804</x:f>
        <x:v>11MAR12-4</x:v>
      </x:c>
      <x:c r="E1930" s="10" t="n">
        <x:f>A804</x:f>
        <x:v>46327</x:v>
      </x:c>
      <x:c r="F1930" s="7" t="n">
        <x:f>O804</x:f>
        <x:v>0</x:v>
      </x:c>
      <x:c r="G1930" s="7" t="n">
        <x:f>Q804</x:f>
        <x:v>0</x:v>
      </x:c>
      <x:c r="H1930" s="7" t="n">
        <x:f>R804</x:f>
        <x:v>0</x:v>
      </x:c>
      <x:c r="I1930" s="7" t="n">
        <x:f>0</x:f>
        <x:v>0</x:v>
      </x:c>
      <x:c r="J1930" s="7" t="n">
        <x:f>0</x:f>
        <x:v>0</x:v>
      </x:c>
      <x:c r="K1930" s="7" t="n">
        <x:f>0</x:f>
        <x:v>0</x:v>
      </x:c>
      <x:c r="L1930" s="7" t="n">
        <x:f>'Inventory detail'!F804*Summary!$K$5*(A1930-E1930)/Summary!$K$6</x:f>
        <x:v>0</x:v>
      </x:c>
      <x:c r="M1930" s="7" t="n">
        <x:f>MAX(0,H1930-L1930)</x:f>
        <x:v>0</x:v>
      </x:c>
      <x:c r="N1930" s="7" t="n">
        <x:f>MAX(0,L1930-H1930)</x:f>
        <x:v>0</x:v>
      </x:c>
      <x:c r="O1930" s="7" t="n">
        <x:f>MAX(0,F1930+I1930-N1930)</x:f>
        <x:v>0</x:v>
      </x:c>
      <x:c r="P1930" s="7" t="n">
        <x:f>MAX(0,N1930-F1930-I1930)</x:f>
        <x:v>0</x:v>
      </x:c>
      <x:c r="Q1930" s="7" t="n">
        <x:f>MAX(0,G1930+J1930-P1930)</x:f>
        <x:v>0</x:v>
      </x:c>
      <x:c r="R1930" s="7" t="n">
        <x:f>M1930+MAX(0,K1930-MAX(0,P1930-G1930-J1930))</x:f>
        <x:v>0</x:v>
      </x:c>
      <x:c r="S1930" s="7" t="n">
        <x:f>SUM(O1930,Q1930,R1930)</x:f>
        <x:v>0</x:v>
      </x:c>
      <x:c r="T1930" s="14" t="n">
        <x:f>'Inventory detail'!T804</x:f>
        <x:v>0.036699999999999997</x:v>
      </x:c>
      <x:c r="U1930" s="14" t="str">
        <x:f>'Inventory detail'!U804</x:f>
        <x:v>n.a.</x:v>
      </x:c>
      <x:c r="V1930" s="9" t="n">
        <x:f>O1930*T1930</x:f>
        <x:v>0</x:v>
      </x:c>
      <x:c r="W1930" s="9" t="n">
        <x:f>Q1930*T1930</x:f>
        <x:v>0</x:v>
      </x:c>
      <x:c r="X1930" s="9" t="n">
        <x:f>R1930*T1930</x:f>
        <x:v>0</x:v>
      </x:c>
      <x:c r="Y1930" s="9" t="n">
        <x:f>S1930*T1930</x:f>
        <x:v>0</x:v>
      </x:c>
      <x:c r="Z1930" s="9" t="str">
        <x:f>IF(ISNUMBER(U1930),S1930*(U1930-T1930),"n.a.")</x:f>
        <x:v>n.a.</x:v>
      </x:c>
      <x:c r="AA1930" s="9" t="n">
        <x:f>IF(ISNUMBER(U1930),Y1930,0)</x:f>
        <x:v>0</x:v>
      </x:c>
      <x:c r="AB1930" s="7" t="n">
        <x:f>MAX(0,L1930-SUM(F1930:K1930))</x:f>
        <x:v>0</x:v>
      </x:c>
    </x:row>
    <x:row r="1931" ht="22" customHeight="1">
      <x:c r="A1931" s="18" t="n">
        <x:f>Summary!D$41</x:f>
        <x:v>46357</x:v>
      </x:c>
      <x:c r="B1931" s="2" t="str">
        <x:f>'Inventory detail'!A805</x:f>
        <x:v>COIL</x:v>
      </x:c>
      <x:c r="C1931" s="2" t="str">
        <x:f>'Inventory detail'!B805</x:f>
        <x:v>30</x:v>
      </x:c>
      <x:c r="D1931" s="2" t="str">
        <x:f>'Inventory detail'!C805</x:f>
        <x:v>11NAV12-4</x:v>
      </x:c>
      <x:c r="E1931" s="10" t="n">
        <x:f>A805</x:f>
        <x:v>46327</x:v>
      </x:c>
      <x:c r="F1931" s="7" t="n">
        <x:f>O805</x:f>
        <x:v>0</x:v>
      </x:c>
      <x:c r="G1931" s="7" t="n">
        <x:f>Q805</x:f>
        <x:v>0</x:v>
      </x:c>
      <x:c r="H1931" s="7" t="n">
        <x:f>R805</x:f>
        <x:v>2700</x:v>
      </x:c>
      <x:c r="I1931" s="7" t="n">
        <x:f>0</x:f>
        <x:v>0</x:v>
      </x:c>
      <x:c r="J1931" s="7" t="n">
        <x:f>0</x:f>
        <x:v>0</x:v>
      </x:c>
      <x:c r="K1931" s="7" t="n">
        <x:f>0</x:f>
        <x:v>0</x:v>
      </x:c>
      <x:c r="L1931" s="7" t="n">
        <x:f>'Inventory detail'!F805*Summary!$K$5*(A1931-E1931)/Summary!$K$6</x:f>
        <x:v>0</x:v>
      </x:c>
      <x:c r="M1931" s="7" t="n">
        <x:f>MAX(0,H1931-L1931)</x:f>
        <x:v>2700</x:v>
      </x:c>
      <x:c r="N1931" s="7" t="n">
        <x:f>MAX(0,L1931-H1931)</x:f>
        <x:v>0</x:v>
      </x:c>
      <x:c r="O1931" s="7" t="n">
        <x:f>MAX(0,F1931+I1931-N1931)</x:f>
        <x:v>0</x:v>
      </x:c>
      <x:c r="P1931" s="7" t="n">
        <x:f>MAX(0,N1931-F1931-I1931)</x:f>
        <x:v>0</x:v>
      </x:c>
      <x:c r="Q1931" s="7" t="n">
        <x:f>MAX(0,G1931+J1931-P1931)</x:f>
        <x:v>0</x:v>
      </x:c>
      <x:c r="R1931" s="7" t="n">
        <x:f>M1931+MAX(0,K1931-MAX(0,P1931-G1931-J1931))</x:f>
        <x:v>2700</x:v>
      </x:c>
      <x:c r="S1931" s="7" t="n">
        <x:f>SUM(O1931,Q1931,R1931)</x:f>
        <x:v>2700</x:v>
      </x:c>
      <x:c r="T1931" s="14" t="n">
        <x:f>'Inventory detail'!T805</x:f>
        <x:v>0.0682</x:v>
      </x:c>
      <x:c r="U1931" s="14" t="n">
        <x:f>'Inventory detail'!U805</x:f>
        <x:v>0.0668525</x:v>
      </x:c>
      <x:c r="V1931" s="9" t="n">
        <x:f>O1931*T1931</x:f>
        <x:v>0</x:v>
      </x:c>
      <x:c r="W1931" s="9" t="n">
        <x:f>Q1931*T1931</x:f>
        <x:v>0</x:v>
      </x:c>
      <x:c r="X1931" s="9" t="n">
        <x:f>R1931*T1931</x:f>
        <x:v>184.14</x:v>
      </x:c>
      <x:c r="Y1931" s="9" t="n">
        <x:f>S1931*T1931</x:f>
        <x:v>184.14</x:v>
      </x:c>
      <x:c r="Z1931" s="9" t="n">
        <x:f>IF(ISNUMBER(U1931),S1931*(U1931-T1931),"n.a.")</x:f>
        <x:v>-3.6382500000000038</x:v>
      </x:c>
      <x:c r="AA1931" s="9" t="n">
        <x:f>IF(ISNUMBER(U1931),Y1931,0)</x:f>
        <x:v>184.14</x:v>
      </x:c>
      <x:c r="AB1931" s="7" t="n">
        <x:f>MAX(0,L1931-SUM(F1931:K1931))</x:f>
        <x:v>0</x:v>
      </x:c>
    </x:row>
    <x:row r="1932" ht="22" customHeight="1">
      <x:c r="A1932" s="18" t="n">
        <x:f>Summary!D$41</x:f>
        <x:v>46357</x:v>
      </x:c>
      <x:c r="B1932" s="2" t="str">
        <x:f>'Inventory detail'!A806</x:f>
        <x:v>COIL</x:v>
      </x:c>
      <x:c r="C1932" s="2" t="str">
        <x:f>'Inventory detail'!B806</x:f>
        <x:v>30</x:v>
      </x:c>
      <x:c r="D1932" s="2" t="str">
        <x:f>'Inventory detail'!C806</x:f>
        <x:v>11RED12-4</x:v>
      </x:c>
      <x:c r="E1932" s="10" t="n">
        <x:f>A806</x:f>
        <x:v>46327</x:v>
      </x:c>
      <x:c r="F1932" s="7" t="n">
        <x:f>O806</x:f>
        <x:v>0</x:v>
      </x:c>
      <x:c r="G1932" s="7" t="n">
        <x:f>Q806</x:f>
        <x:v>0</x:v>
      </x:c>
      <x:c r="H1932" s="7" t="n">
        <x:f>R806</x:f>
        <x:v>0</x:v>
      </x:c>
      <x:c r="I1932" s="7" t="n">
        <x:f>0</x:f>
        <x:v>0</x:v>
      </x:c>
      <x:c r="J1932" s="7" t="n">
        <x:f>0</x:f>
        <x:v>0</x:v>
      </x:c>
      <x:c r="K1932" s="7" t="n">
        <x:f>0</x:f>
        <x:v>0</x:v>
      </x:c>
      <x:c r="L1932" s="7" t="n">
        <x:f>'Inventory detail'!F806*Summary!$K$5*(A1932-E1932)/Summary!$K$6</x:f>
        <x:v>0</x:v>
      </x:c>
      <x:c r="M1932" s="7" t="n">
        <x:f>MAX(0,H1932-L1932)</x:f>
        <x:v>0</x:v>
      </x:c>
      <x:c r="N1932" s="7" t="n">
        <x:f>MAX(0,L1932-H1932)</x:f>
        <x:v>0</x:v>
      </x:c>
      <x:c r="O1932" s="7" t="n">
        <x:f>MAX(0,F1932+I1932-N1932)</x:f>
        <x:v>0</x:v>
      </x:c>
      <x:c r="P1932" s="7" t="n">
        <x:f>MAX(0,N1932-F1932-I1932)</x:f>
        <x:v>0</x:v>
      </x:c>
      <x:c r="Q1932" s="7" t="n">
        <x:f>MAX(0,G1932+J1932-P1932)</x:f>
        <x:v>0</x:v>
      </x:c>
      <x:c r="R1932" s="7" t="n">
        <x:f>M1932+MAX(0,K1932-MAX(0,P1932-G1932-J1932))</x:f>
        <x:v>0</x:v>
      </x:c>
      <x:c r="S1932" s="7" t="n">
        <x:f>SUM(O1932,Q1932,R1932)</x:f>
        <x:v>0</x:v>
      </x:c>
      <x:c r="T1932" s="14" t="n">
        <x:f>'Inventory detail'!T806</x:f>
        <x:v>0.0682</x:v>
      </x:c>
      <x:c r="U1932" s="14" t="n">
        <x:f>'Inventory detail'!U806</x:f>
        <x:v>0.0668525</x:v>
      </x:c>
      <x:c r="V1932" s="9" t="n">
        <x:f>O1932*T1932</x:f>
        <x:v>0</x:v>
      </x:c>
      <x:c r="W1932" s="9" t="n">
        <x:f>Q1932*T1932</x:f>
        <x:v>0</x:v>
      </x:c>
      <x:c r="X1932" s="9" t="n">
        <x:f>R1932*T1932</x:f>
        <x:v>0</x:v>
      </x:c>
      <x:c r="Y1932" s="9" t="n">
        <x:f>S1932*T1932</x:f>
        <x:v>0</x:v>
      </x:c>
      <x:c r="Z1932" s="9" t="n">
        <x:f>IF(ISNUMBER(U1932),S1932*(U1932-T1932),"n.a.")</x:f>
        <x:v>0</x:v>
      </x:c>
      <x:c r="AA1932" s="9" t="n">
        <x:f>IF(ISNUMBER(U1932),Y1932,0)</x:f>
        <x:v>0</x:v>
      </x:c>
      <x:c r="AB1932" s="7" t="n">
        <x:f>MAX(0,L1932-SUM(F1932:K1932))</x:f>
        <x:v>0</x:v>
      </x:c>
    </x:row>
    <x:row r="1933" ht="22" customHeight="1">
      <x:c r="A1933" s="18" t="n">
        <x:f>Summary!D$41</x:f>
        <x:v>46357</x:v>
      </x:c>
      <x:c r="B1933" s="2" t="str">
        <x:f>'Inventory detail'!A807</x:f>
        <x:v>COIL</x:v>
      </x:c>
      <x:c r="C1933" s="2" t="str">
        <x:f>'Inventory detail'!B807</x:f>
        <x:v>30</x:v>
      </x:c>
      <x:c r="D1933" s="2" t="str">
        <x:f>'Inventory detail'!C807</x:f>
        <x:v>11WHT36-4</x:v>
      </x:c>
      <x:c r="E1933" s="10" t="n">
        <x:f>A807</x:f>
        <x:v>46327</x:v>
      </x:c>
      <x:c r="F1933" s="7" t="n">
        <x:f>O807</x:f>
        <x:v>0</x:v>
      </x:c>
      <x:c r="G1933" s="7" t="n">
        <x:f>Q807</x:f>
        <x:v>0</x:v>
      </x:c>
      <x:c r="H1933" s="7" t="n">
        <x:f>R807</x:f>
        <x:v>0</x:v>
      </x:c>
      <x:c r="I1933" s="7" t="n">
        <x:f>0</x:f>
        <x:v>0</x:v>
      </x:c>
      <x:c r="J1933" s="7" t="n">
        <x:f>0</x:f>
        <x:v>0</x:v>
      </x:c>
      <x:c r="K1933" s="7" t="n">
        <x:f>0</x:f>
        <x:v>0</x:v>
      </x:c>
      <x:c r="L1933" s="7" t="n">
        <x:f>'Inventory detail'!F807*Summary!$K$5*(A1933-E1933)/Summary!$K$6</x:f>
        <x:v>0</x:v>
      </x:c>
      <x:c r="M1933" s="7" t="n">
        <x:f>MAX(0,H1933-L1933)</x:f>
        <x:v>0</x:v>
      </x:c>
      <x:c r="N1933" s="7" t="n">
        <x:f>MAX(0,L1933-H1933)</x:f>
        <x:v>0</x:v>
      </x:c>
      <x:c r="O1933" s="7" t="n">
        <x:f>MAX(0,F1933+I1933-N1933)</x:f>
        <x:v>0</x:v>
      </x:c>
      <x:c r="P1933" s="7" t="n">
        <x:f>MAX(0,N1933-F1933-I1933)</x:f>
        <x:v>0</x:v>
      </x:c>
      <x:c r="Q1933" s="7" t="n">
        <x:f>MAX(0,G1933+J1933-P1933)</x:f>
        <x:v>0</x:v>
      </x:c>
      <x:c r="R1933" s="7" t="n">
        <x:f>M1933+MAX(0,K1933-MAX(0,P1933-G1933-J1933))</x:f>
        <x:v>0</x:v>
      </x:c>
      <x:c r="S1933" s="7" t="n">
        <x:f>SUM(O1933,Q1933,R1933)</x:f>
        <x:v>0</x:v>
      </x:c>
      <x:c r="T1933" s="14" t="n">
        <x:f>'Inventory detail'!T807</x:f>
        <x:v>0.1016</x:v>
      </x:c>
      <x:c r="U1933" s="14" t="str">
        <x:f>'Inventory detail'!U807</x:f>
        <x:v>n.a.</x:v>
      </x:c>
      <x:c r="V1933" s="9" t="n">
        <x:f>O1933*T1933</x:f>
        <x:v>0</x:v>
      </x:c>
      <x:c r="W1933" s="9" t="n">
        <x:f>Q1933*T1933</x:f>
        <x:v>0</x:v>
      </x:c>
      <x:c r="X1933" s="9" t="n">
        <x:f>R1933*T1933</x:f>
        <x:v>0</x:v>
      </x:c>
      <x:c r="Y1933" s="9" t="n">
        <x:f>S1933*T1933</x:f>
        <x:v>0</x:v>
      </x:c>
      <x:c r="Z1933" s="9" t="str">
        <x:f>IF(ISNUMBER(U1933),S1933*(U1933-T1933),"n.a.")</x:f>
        <x:v>n.a.</x:v>
      </x:c>
      <x:c r="AA1933" s="9" t="n">
        <x:f>IF(ISNUMBER(U1933),Y1933,0)</x:f>
        <x:v>0</x:v>
      </x:c>
      <x:c r="AB1933" s="7" t="n">
        <x:f>MAX(0,L1933-SUM(F1933:K1933))</x:f>
        <x:v>0</x:v>
      </x:c>
    </x:row>
    <x:row r="1934" ht="22" customHeight="1">
      <x:c r="A1934" s="18" t="n">
        <x:f>Summary!D$41</x:f>
        <x:v>46357</x:v>
      </x:c>
      <x:c r="B1934" s="2" t="str">
        <x:f>'Inventory detail'!A808</x:f>
        <x:v>COIL</x:v>
      </x:c>
      <x:c r="C1934" s="2" t="str">
        <x:f>'Inventory detail'!B808</x:f>
        <x:v>30</x:v>
      </x:c>
      <x:c r="D1934" s="2" t="str">
        <x:f>'Inventory detail'!C808</x:f>
        <x:v>12BLK12-5</x:v>
      </x:c>
      <x:c r="E1934" s="10" t="n">
        <x:f>A808</x:f>
        <x:v>46327</x:v>
      </x:c>
      <x:c r="F1934" s="7" t="n">
        <x:f>O808</x:f>
        <x:v>0</x:v>
      </x:c>
      <x:c r="G1934" s="7" t="n">
        <x:f>Q808</x:f>
        <x:v>0</x:v>
      </x:c>
      <x:c r="H1934" s="7" t="n">
        <x:f>R808</x:f>
        <x:v>0</x:v>
      </x:c>
      <x:c r="I1934" s="7" t="n">
        <x:f>0</x:f>
        <x:v>0</x:v>
      </x:c>
      <x:c r="J1934" s="7" t="n">
        <x:f>0</x:f>
        <x:v>0</x:v>
      </x:c>
      <x:c r="K1934" s="7" t="n">
        <x:f>0</x:f>
        <x:v>0</x:v>
      </x:c>
      <x:c r="L1934" s="7" t="n">
        <x:f>'Inventory detail'!F808*Summary!$K$5*(A1934-E1934)/Summary!$K$6</x:f>
        <x:v>0</x:v>
      </x:c>
      <x:c r="M1934" s="7" t="n">
        <x:f>MAX(0,H1934-L1934)</x:f>
        <x:v>0</x:v>
      </x:c>
      <x:c r="N1934" s="7" t="n">
        <x:f>MAX(0,L1934-H1934)</x:f>
        <x:v>0</x:v>
      </x:c>
      <x:c r="O1934" s="7" t="n">
        <x:f>MAX(0,F1934+I1934-N1934)</x:f>
        <x:v>0</x:v>
      </x:c>
      <x:c r="P1934" s="7" t="n">
        <x:f>MAX(0,N1934-F1934-I1934)</x:f>
        <x:v>0</x:v>
      </x:c>
      <x:c r="Q1934" s="7" t="n">
        <x:f>MAX(0,G1934+J1934-P1934)</x:f>
        <x:v>0</x:v>
      </x:c>
      <x:c r="R1934" s="7" t="n">
        <x:f>M1934+MAX(0,K1934-MAX(0,P1934-G1934-J1934))</x:f>
        <x:v>0</x:v>
      </x:c>
      <x:c r="S1934" s="7" t="n">
        <x:f>SUM(O1934,Q1934,R1934)</x:f>
        <x:v>0</x:v>
      </x:c>
      <x:c r="T1934" s="14" t="n">
        <x:f>'Inventory detail'!T808</x:f>
        <x:v>0.0492</x:v>
      </x:c>
      <x:c r="U1934" s="14" t="str">
        <x:f>'Inventory detail'!U808</x:f>
        <x:v>n.a.</x:v>
      </x:c>
      <x:c r="V1934" s="9" t="n">
        <x:f>O1934*T1934</x:f>
        <x:v>0</x:v>
      </x:c>
      <x:c r="W1934" s="9" t="n">
        <x:f>Q1934*T1934</x:f>
        <x:v>0</x:v>
      </x:c>
      <x:c r="X1934" s="9" t="n">
        <x:f>R1934*T1934</x:f>
        <x:v>0</x:v>
      </x:c>
      <x:c r="Y1934" s="9" t="n">
        <x:f>S1934*T1934</x:f>
        <x:v>0</x:v>
      </x:c>
      <x:c r="Z1934" s="9" t="str">
        <x:f>IF(ISNUMBER(U1934),S1934*(U1934-T1934),"n.a.")</x:f>
        <x:v>n.a.</x:v>
      </x:c>
      <x:c r="AA1934" s="9" t="n">
        <x:f>IF(ISNUMBER(U1934),Y1934,0)</x:f>
        <x:v>0</x:v>
      </x:c>
      <x:c r="AB1934" s="7" t="n">
        <x:f>MAX(0,L1934-SUM(F1934:K1934))</x:f>
        <x:v>0</x:v>
      </x:c>
    </x:row>
    <x:row r="1935" ht="22" customHeight="1">
      <x:c r="A1935" s="18" t="n">
        <x:f>Summary!D$41</x:f>
        <x:v>46357</x:v>
      </x:c>
      <x:c r="B1935" s="2" t="str">
        <x:f>'Inventory detail'!A809</x:f>
        <x:v>COIL</x:v>
      </x:c>
      <x:c r="C1935" s="2" t="str">
        <x:f>'Inventory detail'!B809</x:f>
        <x:v>30</x:v>
      </x:c>
      <x:c r="D1935" s="2" t="str">
        <x:f>'Inventory detail'!C809</x:f>
        <x:v>12BLK36-5</x:v>
      </x:c>
      <x:c r="E1935" s="10" t="n">
        <x:f>A809</x:f>
        <x:v>46327</x:v>
      </x:c>
      <x:c r="F1935" s="7" t="n">
        <x:f>O809</x:f>
        <x:v>0</x:v>
      </x:c>
      <x:c r="G1935" s="7" t="n">
        <x:f>Q809</x:f>
        <x:v>0</x:v>
      </x:c>
      <x:c r="H1935" s="7" t="n">
        <x:f>R809</x:f>
        <x:v>0</x:v>
      </x:c>
      <x:c r="I1935" s="7" t="n">
        <x:f>0</x:f>
        <x:v>0</x:v>
      </x:c>
      <x:c r="J1935" s="7" t="n">
        <x:f>0</x:f>
        <x:v>0</x:v>
      </x:c>
      <x:c r="K1935" s="7" t="n">
        <x:f>0</x:f>
        <x:v>0</x:v>
      </x:c>
      <x:c r="L1935" s="7" t="n">
        <x:f>'Inventory detail'!F809*Summary!$K$5*(A1935-E1935)/Summary!$K$6</x:f>
        <x:v>0</x:v>
      </x:c>
      <x:c r="M1935" s="7" t="n">
        <x:f>MAX(0,H1935-L1935)</x:f>
        <x:v>0</x:v>
      </x:c>
      <x:c r="N1935" s="7" t="n">
        <x:f>MAX(0,L1935-H1935)</x:f>
        <x:v>0</x:v>
      </x:c>
      <x:c r="O1935" s="7" t="n">
        <x:f>MAX(0,F1935+I1935-N1935)</x:f>
        <x:v>0</x:v>
      </x:c>
      <x:c r="P1935" s="7" t="n">
        <x:f>MAX(0,N1935-F1935-I1935)</x:f>
        <x:v>0</x:v>
      </x:c>
      <x:c r="Q1935" s="7" t="n">
        <x:f>MAX(0,G1935+J1935-P1935)</x:f>
        <x:v>0</x:v>
      </x:c>
      <x:c r="R1935" s="7" t="n">
        <x:f>M1935+MAX(0,K1935-MAX(0,P1935-G1935-J1935))</x:f>
        <x:v>0</x:v>
      </x:c>
      <x:c r="S1935" s="7" t="n">
        <x:f>SUM(O1935,Q1935,R1935)</x:f>
        <x:v>0</x:v>
      </x:c>
      <x:c r="T1935" s="14" t="n">
        <x:f>'Inventory detail'!T809</x:f>
        <x:v>0.14529999999999998</x:v>
      </x:c>
      <x:c r="U1935" s="14" t="str">
        <x:f>'Inventory detail'!U809</x:f>
        <x:v>n.a.</x:v>
      </x:c>
      <x:c r="V1935" s="9" t="n">
        <x:f>O1935*T1935</x:f>
        <x:v>0</x:v>
      </x:c>
      <x:c r="W1935" s="9" t="n">
        <x:f>Q1935*T1935</x:f>
        <x:v>0</x:v>
      </x:c>
      <x:c r="X1935" s="9" t="n">
        <x:f>R1935*T1935</x:f>
        <x:v>0</x:v>
      </x:c>
      <x:c r="Y1935" s="9" t="n">
        <x:f>S1935*T1935</x:f>
        <x:v>0</x:v>
      </x:c>
      <x:c r="Z1935" s="9" t="str">
        <x:f>IF(ISNUMBER(U1935),S1935*(U1935-T1935),"n.a.")</x:f>
        <x:v>n.a.</x:v>
      </x:c>
      <x:c r="AA1935" s="9" t="n">
        <x:f>IF(ISNUMBER(U1935),Y1935,0)</x:f>
        <x:v>0</x:v>
      </x:c>
      <x:c r="AB1935" s="7" t="n">
        <x:f>MAX(0,L1935-SUM(F1935:K1935))</x:f>
        <x:v>0</x:v>
      </x:c>
    </x:row>
    <x:row r="1936" ht="22" customHeight="1">
      <x:c r="A1936" s="18" t="n">
        <x:f>Summary!D$41</x:f>
        <x:v>46357</x:v>
      </x:c>
      <x:c r="B1936" s="2" t="str">
        <x:f>'Inventory detail'!A810</x:f>
        <x:v>COIL</x:v>
      </x:c>
      <x:c r="C1936" s="2" t="str">
        <x:f>'Inventory detail'!B810</x:f>
        <x:v>30</x:v>
      </x:c>
      <x:c r="D1936" s="2" t="str">
        <x:f>'Inventory detail'!C810</x:f>
        <x:v>12BLU12-4</x:v>
      </x:c>
      <x:c r="E1936" s="10" t="n">
        <x:f>A810</x:f>
        <x:v>46327</x:v>
      </x:c>
      <x:c r="F1936" s="7" t="n">
        <x:f>O810</x:f>
        <x:v>0</x:v>
      </x:c>
      <x:c r="G1936" s="7" t="n">
        <x:f>Q810</x:f>
        <x:v>0</x:v>
      </x:c>
      <x:c r="H1936" s="7" t="n">
        <x:f>R810</x:f>
        <x:v>0</x:v>
      </x:c>
      <x:c r="I1936" s="7" t="n">
        <x:f>0</x:f>
        <x:v>0</x:v>
      </x:c>
      <x:c r="J1936" s="7" t="n">
        <x:f>0</x:f>
        <x:v>0</x:v>
      </x:c>
      <x:c r="K1936" s="7" t="n">
        <x:f>0</x:f>
        <x:v>0</x:v>
      </x:c>
      <x:c r="L1936" s="7" t="n">
        <x:f>'Inventory detail'!F810*Summary!$K$5*(A1936-E1936)/Summary!$K$6</x:f>
        <x:v>0</x:v>
      </x:c>
      <x:c r="M1936" s="7" t="n">
        <x:f>MAX(0,H1936-L1936)</x:f>
        <x:v>0</x:v>
      </x:c>
      <x:c r="N1936" s="7" t="n">
        <x:f>MAX(0,L1936-H1936)</x:f>
        <x:v>0</x:v>
      </x:c>
      <x:c r="O1936" s="7" t="n">
        <x:f>MAX(0,F1936+I1936-N1936)</x:f>
        <x:v>0</x:v>
      </x:c>
      <x:c r="P1936" s="7" t="n">
        <x:f>MAX(0,N1936-F1936-I1936)</x:f>
        <x:v>0</x:v>
      </x:c>
      <x:c r="Q1936" s="7" t="n">
        <x:f>MAX(0,G1936+J1936-P1936)</x:f>
        <x:v>0</x:v>
      </x:c>
      <x:c r="R1936" s="7" t="n">
        <x:f>M1936+MAX(0,K1936-MAX(0,P1936-G1936-J1936))</x:f>
        <x:v>0</x:v>
      </x:c>
      <x:c r="S1936" s="7" t="n">
        <x:f>SUM(O1936,Q1936,R1936)</x:f>
        <x:v>0</x:v>
      </x:c>
      <x:c r="T1936" s="14" t="n">
        <x:f>'Inventory detail'!T810</x:f>
        <x:v>0.0717</x:v>
      </x:c>
      <x:c r="U1936" s="14" t="n">
        <x:f>'Inventory detail'!U810</x:f>
        <x:v>0.07027800000000001</x:v>
      </x:c>
      <x:c r="V1936" s="9" t="n">
        <x:f>O1936*T1936</x:f>
        <x:v>0</x:v>
      </x:c>
      <x:c r="W1936" s="9" t="n">
        <x:f>Q1936*T1936</x:f>
        <x:v>0</x:v>
      </x:c>
      <x:c r="X1936" s="9" t="n">
        <x:f>R1936*T1936</x:f>
        <x:v>0</x:v>
      </x:c>
      <x:c r="Y1936" s="9" t="n">
        <x:f>S1936*T1936</x:f>
        <x:v>0</x:v>
      </x:c>
      <x:c r="Z1936" s="9" t="n">
        <x:f>IF(ISNUMBER(U1936),S1936*(U1936-T1936),"n.a.")</x:f>
        <x:v>0</x:v>
      </x:c>
      <x:c r="AA1936" s="9" t="n">
        <x:f>IF(ISNUMBER(U1936),Y1936,0)</x:f>
        <x:v>0</x:v>
      </x:c>
      <x:c r="AB1936" s="7" t="n">
        <x:f>MAX(0,L1936-SUM(F1936:K1936))</x:f>
        <x:v>0</x:v>
      </x:c>
    </x:row>
    <x:row r="1937" ht="22" customHeight="1">
      <x:c r="A1937" s="18" t="n">
        <x:f>Summary!D$41</x:f>
        <x:v>46357</x:v>
      </x:c>
      <x:c r="B1937" s="2" t="str">
        <x:f>'Inventory detail'!A811</x:f>
        <x:v>COIL</x:v>
      </x:c>
      <x:c r="C1937" s="2" t="str">
        <x:f>'Inventory detail'!B811</x:f>
        <x:v>30</x:v>
      </x:c>
      <x:c r="D1937" s="2" t="str">
        <x:f>'Inventory detail'!C811</x:f>
        <x:v>12FG12-4</x:v>
      </x:c>
      <x:c r="E1937" s="10" t="n">
        <x:f>A811</x:f>
        <x:v>46327</x:v>
      </x:c>
      <x:c r="F1937" s="7" t="n">
        <x:f>O811</x:f>
        <x:v>0</x:v>
      </x:c>
      <x:c r="G1937" s="7" t="n">
        <x:f>Q811</x:f>
        <x:v>0</x:v>
      </x:c>
      <x:c r="H1937" s="7" t="n">
        <x:f>R811</x:f>
        <x:v>0</x:v>
      </x:c>
      <x:c r="I1937" s="7" t="n">
        <x:f>0</x:f>
        <x:v>0</x:v>
      </x:c>
      <x:c r="J1937" s="7" t="n">
        <x:f>0</x:f>
        <x:v>0</x:v>
      </x:c>
      <x:c r="K1937" s="7" t="n">
        <x:f>0</x:f>
        <x:v>0</x:v>
      </x:c>
      <x:c r="L1937" s="7" t="n">
        <x:f>'Inventory detail'!F811*Summary!$K$5*(A1937-E1937)/Summary!$K$6</x:f>
        <x:v>0</x:v>
      </x:c>
      <x:c r="M1937" s="7" t="n">
        <x:f>MAX(0,H1937-L1937)</x:f>
        <x:v>0</x:v>
      </x:c>
      <x:c r="N1937" s="7" t="n">
        <x:f>MAX(0,L1937-H1937)</x:f>
        <x:v>0</x:v>
      </x:c>
      <x:c r="O1937" s="7" t="n">
        <x:f>MAX(0,F1937+I1937-N1937)</x:f>
        <x:v>0</x:v>
      </x:c>
      <x:c r="P1937" s="7" t="n">
        <x:f>MAX(0,N1937-F1937-I1937)</x:f>
        <x:v>0</x:v>
      </x:c>
      <x:c r="Q1937" s="7" t="n">
        <x:f>MAX(0,G1937+J1937-P1937)</x:f>
        <x:v>0</x:v>
      </x:c>
      <x:c r="R1937" s="7" t="n">
        <x:f>M1937+MAX(0,K1937-MAX(0,P1937-G1937-J1937))</x:f>
        <x:v>0</x:v>
      </x:c>
      <x:c r="S1937" s="7" t="n">
        <x:f>SUM(O1937,Q1937,R1937)</x:f>
        <x:v>0</x:v>
      </x:c>
      <x:c r="T1937" s="14" t="n">
        <x:f>'Inventory detail'!T811</x:f>
        <x:v>0.0431</x:v>
      </x:c>
      <x:c r="U1937" s="14" t="str">
        <x:f>'Inventory detail'!U811</x:f>
        <x:v>n.a.</x:v>
      </x:c>
      <x:c r="V1937" s="9" t="n">
        <x:f>O1937*T1937</x:f>
        <x:v>0</x:v>
      </x:c>
      <x:c r="W1937" s="9" t="n">
        <x:f>Q1937*T1937</x:f>
        <x:v>0</x:v>
      </x:c>
      <x:c r="X1937" s="9" t="n">
        <x:f>R1937*T1937</x:f>
        <x:v>0</x:v>
      </x:c>
      <x:c r="Y1937" s="9" t="n">
        <x:f>S1937*T1937</x:f>
        <x:v>0</x:v>
      </x:c>
      <x:c r="Z1937" s="9" t="str">
        <x:f>IF(ISNUMBER(U1937),S1937*(U1937-T1937),"n.a.")</x:f>
        <x:v>n.a.</x:v>
      </x:c>
      <x:c r="AA1937" s="9" t="n">
        <x:f>IF(ISNUMBER(U1937),Y1937,0)</x:f>
        <x:v>0</x:v>
      </x:c>
      <x:c r="AB1937" s="7" t="n">
        <x:f>MAX(0,L1937-SUM(F1937:K1937))</x:f>
        <x:v>0</x:v>
      </x:c>
    </x:row>
    <x:row r="1938" ht="22" customHeight="1">
      <x:c r="A1938" s="18" t="n">
        <x:f>Summary!D$41</x:f>
        <x:v>46357</x:v>
      </x:c>
      <x:c r="B1938" s="2" t="str">
        <x:f>'Inventory detail'!A812</x:f>
        <x:v>COIL</x:v>
      </x:c>
      <x:c r="C1938" s="2" t="str">
        <x:f>'Inventory detail'!B812</x:f>
        <x:v>30</x:v>
      </x:c>
      <x:c r="D1938" s="2" t="str">
        <x:f>'Inventory detail'!C812</x:f>
        <x:v>12MAR12-4</x:v>
      </x:c>
      <x:c r="E1938" s="10" t="n">
        <x:f>A812</x:f>
        <x:v>46327</x:v>
      </x:c>
      <x:c r="F1938" s="7" t="n">
        <x:f>O812</x:f>
        <x:v>0</x:v>
      </x:c>
      <x:c r="G1938" s="7" t="n">
        <x:f>Q812</x:f>
        <x:v>0</x:v>
      </x:c>
      <x:c r="H1938" s="7" t="n">
        <x:f>R812</x:f>
        <x:v>0</x:v>
      </x:c>
      <x:c r="I1938" s="7" t="n">
        <x:f>0</x:f>
        <x:v>0</x:v>
      </x:c>
      <x:c r="J1938" s="7" t="n">
        <x:f>0</x:f>
        <x:v>0</x:v>
      </x:c>
      <x:c r="K1938" s="7" t="n">
        <x:f>0</x:f>
        <x:v>0</x:v>
      </x:c>
      <x:c r="L1938" s="7" t="n">
        <x:f>'Inventory detail'!F812*Summary!$K$5*(A1938-E1938)/Summary!$K$6</x:f>
        <x:v>0</x:v>
      </x:c>
      <x:c r="M1938" s="7" t="n">
        <x:f>MAX(0,H1938-L1938)</x:f>
        <x:v>0</x:v>
      </x:c>
      <x:c r="N1938" s="7" t="n">
        <x:f>MAX(0,L1938-H1938)</x:f>
        <x:v>0</x:v>
      </x:c>
      <x:c r="O1938" s="7" t="n">
        <x:f>MAX(0,F1938+I1938-N1938)</x:f>
        <x:v>0</x:v>
      </x:c>
      <x:c r="P1938" s="7" t="n">
        <x:f>MAX(0,N1938-F1938-I1938)</x:f>
        <x:v>0</x:v>
      </x:c>
      <x:c r="Q1938" s="7" t="n">
        <x:f>MAX(0,G1938+J1938-P1938)</x:f>
        <x:v>0</x:v>
      </x:c>
      <x:c r="R1938" s="7" t="n">
        <x:f>M1938+MAX(0,K1938-MAX(0,P1938-G1938-J1938))</x:f>
        <x:v>0</x:v>
      </x:c>
      <x:c r="S1938" s="7" t="n">
        <x:f>SUM(O1938,Q1938,R1938)</x:f>
        <x:v>0</x:v>
      </x:c>
      <x:c r="T1938" s="14" t="n">
        <x:f>'Inventory detail'!T812</x:f>
        <x:v>0.0431</x:v>
      </x:c>
      <x:c r="U1938" s="14" t="str">
        <x:f>'Inventory detail'!U812</x:f>
        <x:v>n.a.</x:v>
      </x:c>
      <x:c r="V1938" s="9" t="n">
        <x:f>O1938*T1938</x:f>
        <x:v>0</x:v>
      </x:c>
      <x:c r="W1938" s="9" t="n">
        <x:f>Q1938*T1938</x:f>
        <x:v>0</x:v>
      </x:c>
      <x:c r="X1938" s="9" t="n">
        <x:f>R1938*T1938</x:f>
        <x:v>0</x:v>
      </x:c>
      <x:c r="Y1938" s="9" t="n">
        <x:f>S1938*T1938</x:f>
        <x:v>0</x:v>
      </x:c>
      <x:c r="Z1938" s="9" t="str">
        <x:f>IF(ISNUMBER(U1938),S1938*(U1938-T1938),"n.a.")</x:f>
        <x:v>n.a.</x:v>
      </x:c>
      <x:c r="AA1938" s="9" t="n">
        <x:f>IF(ISNUMBER(U1938),Y1938,0)</x:f>
        <x:v>0</x:v>
      </x:c>
      <x:c r="AB1938" s="7" t="n">
        <x:f>MAX(0,L1938-SUM(F1938:K1938))</x:f>
        <x:v>0</x:v>
      </x:c>
    </x:row>
    <x:row r="1939" ht="22" customHeight="1">
      <x:c r="A1939" s="18" t="n">
        <x:f>Summary!D$41</x:f>
        <x:v>46357</x:v>
      </x:c>
      <x:c r="B1939" s="2" t="str">
        <x:f>'Inventory detail'!A813</x:f>
        <x:v>COIL</x:v>
      </x:c>
      <x:c r="C1939" s="2" t="str">
        <x:f>'Inventory detail'!B813</x:f>
        <x:v>30</x:v>
      </x:c>
      <x:c r="D1939" s="2" t="str">
        <x:f>'Inventory detail'!C813</x:f>
        <x:v>12RED12-4</x:v>
      </x:c>
      <x:c r="E1939" s="10" t="n">
        <x:f>A813</x:f>
        <x:v>46327</x:v>
      </x:c>
      <x:c r="F1939" s="7" t="n">
        <x:f>O813</x:f>
        <x:v>0</x:v>
      </x:c>
      <x:c r="G1939" s="7" t="n">
        <x:f>Q813</x:f>
        <x:v>0</x:v>
      </x:c>
      <x:c r="H1939" s="7" t="n">
        <x:f>R813</x:f>
        <x:v>0</x:v>
      </x:c>
      <x:c r="I1939" s="7" t="n">
        <x:f>0</x:f>
        <x:v>0</x:v>
      </x:c>
      <x:c r="J1939" s="7" t="n">
        <x:f>0</x:f>
        <x:v>0</x:v>
      </x:c>
      <x:c r="K1939" s="7" t="n">
        <x:f>0</x:f>
        <x:v>0</x:v>
      </x:c>
      <x:c r="L1939" s="7" t="n">
        <x:f>'Inventory detail'!F813*Summary!$K$5*(A1939-E1939)/Summary!$K$6</x:f>
        <x:v>0</x:v>
      </x:c>
      <x:c r="M1939" s="7" t="n">
        <x:f>MAX(0,H1939-L1939)</x:f>
        <x:v>0</x:v>
      </x:c>
      <x:c r="N1939" s="7" t="n">
        <x:f>MAX(0,L1939-H1939)</x:f>
        <x:v>0</x:v>
      </x:c>
      <x:c r="O1939" s="7" t="n">
        <x:f>MAX(0,F1939+I1939-N1939)</x:f>
        <x:v>0</x:v>
      </x:c>
      <x:c r="P1939" s="7" t="n">
        <x:f>MAX(0,N1939-F1939-I1939)</x:f>
        <x:v>0</x:v>
      </x:c>
      <x:c r="Q1939" s="7" t="n">
        <x:f>MAX(0,G1939+J1939-P1939)</x:f>
        <x:v>0</x:v>
      </x:c>
      <x:c r="R1939" s="7" t="n">
        <x:f>M1939+MAX(0,K1939-MAX(0,P1939-G1939-J1939))</x:f>
        <x:v>0</x:v>
      </x:c>
      <x:c r="S1939" s="7" t="n">
        <x:f>SUM(O1939,Q1939,R1939)</x:f>
        <x:v>0</x:v>
      </x:c>
      <x:c r="T1939" s="14" t="n">
        <x:f>'Inventory detail'!T813</x:f>
        <x:v>0.0717</x:v>
      </x:c>
      <x:c r="U1939" s="14" t="n">
        <x:f>'Inventory detail'!U813</x:f>
        <x:v>0.07027800000000001</x:v>
      </x:c>
      <x:c r="V1939" s="9" t="n">
        <x:f>O1939*T1939</x:f>
        <x:v>0</x:v>
      </x:c>
      <x:c r="W1939" s="9" t="n">
        <x:f>Q1939*T1939</x:f>
        <x:v>0</x:v>
      </x:c>
      <x:c r="X1939" s="9" t="n">
        <x:f>R1939*T1939</x:f>
        <x:v>0</x:v>
      </x:c>
      <x:c r="Y1939" s="9" t="n">
        <x:f>S1939*T1939</x:f>
        <x:v>0</x:v>
      </x:c>
      <x:c r="Z1939" s="9" t="n">
        <x:f>IF(ISNUMBER(U1939),S1939*(U1939-T1939),"n.a.")</x:f>
        <x:v>0</x:v>
      </x:c>
      <x:c r="AA1939" s="9" t="n">
        <x:f>IF(ISNUMBER(U1939),Y1939,0)</x:f>
        <x:v>0</x:v>
      </x:c>
      <x:c r="AB1939" s="7" t="n">
        <x:f>MAX(0,L1939-SUM(F1939:K1939))</x:f>
        <x:v>0</x:v>
      </x:c>
    </x:row>
    <x:row r="1940" ht="22" customHeight="1">
      <x:c r="A1940" s="18" t="n">
        <x:f>Summary!D$41</x:f>
        <x:v>46357</x:v>
      </x:c>
      <x:c r="B1940" s="2" t="str">
        <x:f>'Inventory detail'!A814</x:f>
        <x:v>COIL</x:v>
      </x:c>
      <x:c r="C1940" s="2" t="str">
        <x:f>'Inventory detail'!B814</x:f>
        <x:v>30</x:v>
      </x:c>
      <x:c r="D1940" s="2" t="str">
        <x:f>'Inventory detail'!C814</x:f>
        <x:v>13BLK12-5</x:v>
      </x:c>
      <x:c r="E1940" s="10" t="n">
        <x:f>A814</x:f>
        <x:v>46327</x:v>
      </x:c>
      <x:c r="F1940" s="7" t="n">
        <x:f>O814</x:f>
        <x:v>0</x:v>
      </x:c>
      <x:c r="G1940" s="7" t="n">
        <x:f>Q814</x:f>
        <x:v>0</x:v>
      </x:c>
      <x:c r="H1940" s="7" t="n">
        <x:f>R814</x:f>
        <x:v>0</x:v>
      </x:c>
      <x:c r="I1940" s="7" t="n">
        <x:f>0</x:f>
        <x:v>0</x:v>
      </x:c>
      <x:c r="J1940" s="7" t="n">
        <x:f>0</x:f>
        <x:v>0</x:v>
      </x:c>
      <x:c r="K1940" s="7" t="n">
        <x:f>0</x:f>
        <x:v>0</x:v>
      </x:c>
      <x:c r="L1940" s="7" t="n">
        <x:f>'Inventory detail'!F814*Summary!$K$5*(A1940-E1940)/Summary!$K$6</x:f>
        <x:v>0</x:v>
      </x:c>
      <x:c r="M1940" s="7" t="n">
        <x:f>MAX(0,H1940-L1940)</x:f>
        <x:v>0</x:v>
      </x:c>
      <x:c r="N1940" s="7" t="n">
        <x:f>MAX(0,L1940-H1940)</x:f>
        <x:v>0</x:v>
      </x:c>
      <x:c r="O1940" s="7" t="n">
        <x:f>MAX(0,F1940+I1940-N1940)</x:f>
        <x:v>0</x:v>
      </x:c>
      <x:c r="P1940" s="7" t="n">
        <x:f>MAX(0,N1940-F1940-I1940)</x:f>
        <x:v>0</x:v>
      </x:c>
      <x:c r="Q1940" s="7" t="n">
        <x:f>MAX(0,G1940+J1940-P1940)</x:f>
        <x:v>0</x:v>
      </x:c>
      <x:c r="R1940" s="7" t="n">
        <x:f>M1940+MAX(0,K1940-MAX(0,P1940-G1940-J1940))</x:f>
        <x:v>0</x:v>
      </x:c>
      <x:c r="S1940" s="7" t="n">
        <x:f>SUM(O1940,Q1940,R1940)</x:f>
        <x:v>0</x:v>
      </x:c>
      <x:c r="T1940" s="14" t="n">
        <x:f>'Inventory detail'!T814</x:f>
        <x:v>0.0575</x:v>
      </x:c>
      <x:c r="U1940" s="14" t="str">
        <x:f>'Inventory detail'!U814</x:f>
        <x:v>n.a.</x:v>
      </x:c>
      <x:c r="V1940" s="9" t="n">
        <x:f>O1940*T1940</x:f>
        <x:v>0</x:v>
      </x:c>
      <x:c r="W1940" s="9" t="n">
        <x:f>Q1940*T1940</x:f>
        <x:v>0</x:v>
      </x:c>
      <x:c r="X1940" s="9" t="n">
        <x:f>R1940*T1940</x:f>
        <x:v>0</x:v>
      </x:c>
      <x:c r="Y1940" s="9" t="n">
        <x:f>S1940*T1940</x:f>
        <x:v>0</x:v>
      </x:c>
      <x:c r="Z1940" s="9" t="str">
        <x:f>IF(ISNUMBER(U1940),S1940*(U1940-T1940),"n.a.")</x:f>
        <x:v>n.a.</x:v>
      </x:c>
      <x:c r="AA1940" s="9" t="n">
        <x:f>IF(ISNUMBER(U1940),Y1940,0)</x:f>
        <x:v>0</x:v>
      </x:c>
      <x:c r="AB1940" s="7" t="n">
        <x:f>MAX(0,L1940-SUM(F1940:K1940))</x:f>
        <x:v>0</x:v>
      </x:c>
    </x:row>
    <x:row r="1941" ht="22" customHeight="1">
      <x:c r="A1941" s="18" t="n">
        <x:f>Summary!D$41</x:f>
        <x:v>46357</x:v>
      </x:c>
      <x:c r="B1941" s="2" t="str">
        <x:f>'Inventory detail'!A815</x:f>
        <x:v>COIL</x:v>
      </x:c>
      <x:c r="C1941" s="2" t="str">
        <x:f>'Inventory detail'!B815</x:f>
        <x:v>30</x:v>
      </x:c>
      <x:c r="D1941" s="2" t="str">
        <x:f>'Inventory detail'!C815</x:f>
        <x:v>13BLK36-5</x:v>
      </x:c>
      <x:c r="E1941" s="10" t="n">
        <x:f>A815</x:f>
        <x:v>46327</x:v>
      </x:c>
      <x:c r="F1941" s="7" t="n">
        <x:f>O815</x:f>
        <x:v>0</x:v>
      </x:c>
      <x:c r="G1941" s="7" t="n">
        <x:f>Q815</x:f>
        <x:v>0</x:v>
      </x:c>
      <x:c r="H1941" s="7" t="n">
        <x:f>R815</x:f>
        <x:v>0</x:v>
      </x:c>
      <x:c r="I1941" s="7" t="n">
        <x:f>0</x:f>
        <x:v>0</x:v>
      </x:c>
      <x:c r="J1941" s="7" t="n">
        <x:f>0</x:f>
        <x:v>0</x:v>
      </x:c>
      <x:c r="K1941" s="7" t="n">
        <x:f>0</x:f>
        <x:v>0</x:v>
      </x:c>
      <x:c r="L1941" s="7" t="n">
        <x:f>'Inventory detail'!F815*Summary!$K$5*(A1941-E1941)/Summary!$K$6</x:f>
        <x:v>0</x:v>
      </x:c>
      <x:c r="M1941" s="7" t="n">
        <x:f>MAX(0,H1941-L1941)</x:f>
        <x:v>0</x:v>
      </x:c>
      <x:c r="N1941" s="7" t="n">
        <x:f>MAX(0,L1941-H1941)</x:f>
        <x:v>0</x:v>
      </x:c>
      <x:c r="O1941" s="7" t="n">
        <x:f>MAX(0,F1941+I1941-N1941)</x:f>
        <x:v>0</x:v>
      </x:c>
      <x:c r="P1941" s="7" t="n">
        <x:f>MAX(0,N1941-F1941-I1941)</x:f>
        <x:v>0</x:v>
      </x:c>
      <x:c r="Q1941" s="7" t="n">
        <x:f>MAX(0,G1941+J1941-P1941)</x:f>
        <x:v>0</x:v>
      </x:c>
      <x:c r="R1941" s="7" t="n">
        <x:f>M1941+MAX(0,K1941-MAX(0,P1941-G1941-J1941))</x:f>
        <x:v>0</x:v>
      </x:c>
      <x:c r="S1941" s="7" t="n">
        <x:f>SUM(O1941,Q1941,R1941)</x:f>
        <x:v>0</x:v>
      </x:c>
      <x:c r="T1941" s="14" t="n">
        <x:f>'Inventory detail'!T815</x:f>
        <x:v>0.16760000000000003</x:v>
      </x:c>
      <x:c r="U1941" s="14" t="str">
        <x:f>'Inventory detail'!U815</x:f>
        <x:v>n.a.</x:v>
      </x:c>
      <x:c r="V1941" s="9" t="n">
        <x:f>O1941*T1941</x:f>
        <x:v>0</x:v>
      </x:c>
      <x:c r="W1941" s="9" t="n">
        <x:f>Q1941*T1941</x:f>
        <x:v>0</x:v>
      </x:c>
      <x:c r="X1941" s="9" t="n">
        <x:f>R1941*T1941</x:f>
        <x:v>0</x:v>
      </x:c>
      <x:c r="Y1941" s="9" t="n">
        <x:f>S1941*T1941</x:f>
        <x:v>0</x:v>
      </x:c>
      <x:c r="Z1941" s="9" t="str">
        <x:f>IF(ISNUMBER(U1941),S1941*(U1941-T1941),"n.a.")</x:f>
        <x:v>n.a.</x:v>
      </x:c>
      <x:c r="AA1941" s="9" t="n">
        <x:f>IF(ISNUMBER(U1941),Y1941,0)</x:f>
        <x:v>0</x:v>
      </x:c>
      <x:c r="AB1941" s="7" t="n">
        <x:f>MAX(0,L1941-SUM(F1941:K1941))</x:f>
        <x:v>0</x:v>
      </x:c>
    </x:row>
    <x:row r="1942" ht="22" customHeight="1">
      <x:c r="A1942" s="18" t="n">
        <x:f>Summary!D$41</x:f>
        <x:v>46357</x:v>
      </x:c>
      <x:c r="B1942" s="2" t="str">
        <x:f>'Inventory detail'!A816</x:f>
        <x:v>COIL</x:v>
      </x:c>
      <x:c r="C1942" s="2" t="str">
        <x:f>'Inventory detail'!B816</x:f>
        <x:v>30</x:v>
      </x:c>
      <x:c r="D1942" s="2" t="str">
        <x:f>'Inventory detail'!C816</x:f>
        <x:v>13BLU12-4</x:v>
      </x:c>
      <x:c r="E1942" s="10" t="n">
        <x:f>A816</x:f>
        <x:v>46327</x:v>
      </x:c>
      <x:c r="F1942" s="7" t="n">
        <x:f>O816</x:f>
        <x:v>0</x:v>
      </x:c>
      <x:c r="G1942" s="7" t="n">
        <x:f>Q816</x:f>
        <x:v>0</x:v>
      </x:c>
      <x:c r="H1942" s="7" t="n">
        <x:f>R816</x:f>
        <x:v>0</x:v>
      </x:c>
      <x:c r="I1942" s="7" t="n">
        <x:f>0</x:f>
        <x:v>0</x:v>
      </x:c>
      <x:c r="J1942" s="7" t="n">
        <x:f>0</x:f>
        <x:v>0</x:v>
      </x:c>
      <x:c r="K1942" s="7" t="n">
        <x:f>0</x:f>
        <x:v>0</x:v>
      </x:c>
      <x:c r="L1942" s="7" t="n">
        <x:f>'Inventory detail'!F816*Summary!$K$5*(A1942-E1942)/Summary!$K$6</x:f>
        <x:v>0</x:v>
      </x:c>
      <x:c r="M1942" s="7" t="n">
        <x:f>MAX(0,H1942-L1942)</x:f>
        <x:v>0</x:v>
      </x:c>
      <x:c r="N1942" s="7" t="n">
        <x:f>MAX(0,L1942-H1942)</x:f>
        <x:v>0</x:v>
      </x:c>
      <x:c r="O1942" s="7" t="n">
        <x:f>MAX(0,F1942+I1942-N1942)</x:f>
        <x:v>0</x:v>
      </x:c>
      <x:c r="P1942" s="7" t="n">
        <x:f>MAX(0,N1942-F1942-I1942)</x:f>
        <x:v>0</x:v>
      </x:c>
      <x:c r="Q1942" s="7" t="n">
        <x:f>MAX(0,G1942+J1942-P1942)</x:f>
        <x:v>0</x:v>
      </x:c>
      <x:c r="R1942" s="7" t="n">
        <x:f>M1942+MAX(0,K1942-MAX(0,P1942-G1942-J1942))</x:f>
        <x:v>0</x:v>
      </x:c>
      <x:c r="S1942" s="7" t="n">
        <x:f>SUM(O1942,Q1942,R1942)</x:f>
        <x:v>0</x:v>
      </x:c>
      <x:c r="T1942" s="14" t="n">
        <x:f>'Inventory detail'!T816</x:f>
        <x:v>0.0848</x:v>
      </x:c>
      <x:c r="U1942" s="14" t="n">
        <x:f>'Inventory detail'!U816</x:f>
        <x:v>0.083096</x:v>
      </x:c>
      <x:c r="V1942" s="9" t="n">
        <x:f>O1942*T1942</x:f>
        <x:v>0</x:v>
      </x:c>
      <x:c r="W1942" s="9" t="n">
        <x:f>Q1942*T1942</x:f>
        <x:v>0</x:v>
      </x:c>
      <x:c r="X1942" s="9" t="n">
        <x:f>R1942*T1942</x:f>
        <x:v>0</x:v>
      </x:c>
      <x:c r="Y1942" s="9" t="n">
        <x:f>S1942*T1942</x:f>
        <x:v>0</x:v>
      </x:c>
      <x:c r="Z1942" s="9" t="n">
        <x:f>IF(ISNUMBER(U1942),S1942*(U1942-T1942),"n.a.")</x:f>
        <x:v>0</x:v>
      </x:c>
      <x:c r="AA1942" s="9" t="n">
        <x:f>IF(ISNUMBER(U1942),Y1942,0)</x:f>
        <x:v>0</x:v>
      </x:c>
      <x:c r="AB1942" s="7" t="n">
        <x:f>MAX(0,L1942-SUM(F1942:K1942))</x:f>
        <x:v>0</x:v>
      </x:c>
    </x:row>
    <x:row r="1943" ht="22" customHeight="1">
      <x:c r="A1943" s="18" t="n">
        <x:f>Summary!D$41</x:f>
        <x:v>46357</x:v>
      </x:c>
      <x:c r="B1943" s="2" t="str">
        <x:f>'Inventory detail'!A817</x:f>
        <x:v>COIL</x:v>
      </x:c>
      <x:c r="C1943" s="2" t="str">
        <x:f>'Inventory detail'!B817</x:f>
        <x:v>30</x:v>
      </x:c>
      <x:c r="D1943" s="2" t="str">
        <x:f>'Inventory detail'!C817</x:f>
        <x:v>13FG12-4</x:v>
      </x:c>
      <x:c r="E1943" s="10" t="n">
        <x:f>A817</x:f>
        <x:v>46327</x:v>
      </x:c>
      <x:c r="F1943" s="7" t="n">
        <x:f>O817</x:f>
        <x:v>0</x:v>
      </x:c>
      <x:c r="G1943" s="7" t="n">
        <x:f>Q817</x:f>
        <x:v>0</x:v>
      </x:c>
      <x:c r="H1943" s="7" t="n">
        <x:f>R817</x:f>
        <x:v>0</x:v>
      </x:c>
      <x:c r="I1943" s="7" t="n">
        <x:f>0</x:f>
        <x:v>0</x:v>
      </x:c>
      <x:c r="J1943" s="7" t="n">
        <x:f>0</x:f>
        <x:v>0</x:v>
      </x:c>
      <x:c r="K1943" s="7" t="n">
        <x:f>0</x:f>
        <x:v>0</x:v>
      </x:c>
      <x:c r="L1943" s="7" t="n">
        <x:f>'Inventory detail'!F817*Summary!$K$5*(A1943-E1943)/Summary!$K$6</x:f>
        <x:v>0</x:v>
      </x:c>
      <x:c r="M1943" s="7" t="n">
        <x:f>MAX(0,H1943-L1943)</x:f>
        <x:v>0</x:v>
      </x:c>
      <x:c r="N1943" s="7" t="n">
        <x:f>MAX(0,L1943-H1943)</x:f>
        <x:v>0</x:v>
      </x:c>
      <x:c r="O1943" s="7" t="n">
        <x:f>MAX(0,F1943+I1943-N1943)</x:f>
        <x:v>0</x:v>
      </x:c>
      <x:c r="P1943" s="7" t="n">
        <x:f>MAX(0,N1943-F1943-I1943)</x:f>
        <x:v>0</x:v>
      </x:c>
      <x:c r="Q1943" s="7" t="n">
        <x:f>MAX(0,G1943+J1943-P1943)</x:f>
        <x:v>0</x:v>
      </x:c>
      <x:c r="R1943" s="7" t="n">
        <x:f>M1943+MAX(0,K1943-MAX(0,P1943-G1943-J1943))</x:f>
        <x:v>0</x:v>
      </x:c>
      <x:c r="S1943" s="7" t="n">
        <x:f>SUM(O1943,Q1943,R1943)</x:f>
        <x:v>0</x:v>
      </x:c>
      <x:c r="T1943" s="14" t="n">
        <x:f>'Inventory detail'!T817</x:f>
        <x:v>0.0518</x:v>
      </x:c>
      <x:c r="U1943" s="14" t="str">
        <x:f>'Inventory detail'!U817</x:f>
        <x:v>n.a.</x:v>
      </x:c>
      <x:c r="V1943" s="9" t="n">
        <x:f>O1943*T1943</x:f>
        <x:v>0</x:v>
      </x:c>
      <x:c r="W1943" s="9" t="n">
        <x:f>Q1943*T1943</x:f>
        <x:v>0</x:v>
      </x:c>
      <x:c r="X1943" s="9" t="n">
        <x:f>R1943*T1943</x:f>
        <x:v>0</x:v>
      </x:c>
      <x:c r="Y1943" s="9" t="n">
        <x:f>S1943*T1943</x:f>
        <x:v>0</x:v>
      </x:c>
      <x:c r="Z1943" s="9" t="str">
        <x:f>IF(ISNUMBER(U1943),S1943*(U1943-T1943),"n.a.")</x:f>
        <x:v>n.a.</x:v>
      </x:c>
      <x:c r="AA1943" s="9" t="n">
        <x:f>IF(ISNUMBER(U1943),Y1943,0)</x:f>
        <x:v>0</x:v>
      </x:c>
      <x:c r="AB1943" s="7" t="n">
        <x:f>MAX(0,L1943-SUM(F1943:K1943))</x:f>
        <x:v>0</x:v>
      </x:c>
    </x:row>
    <x:row r="1944" ht="22" customHeight="1">
      <x:c r="A1944" s="18" t="n">
        <x:f>Summary!D$41</x:f>
        <x:v>46357</x:v>
      </x:c>
      <x:c r="B1944" s="2" t="str">
        <x:f>'Inventory detail'!A818</x:f>
        <x:v>COIL</x:v>
      </x:c>
      <x:c r="C1944" s="2" t="str">
        <x:f>'Inventory detail'!B818</x:f>
        <x:v>30</x:v>
      </x:c>
      <x:c r="D1944" s="2" t="str">
        <x:f>'Inventory detail'!C818</x:f>
        <x:v>13MAR12-4</x:v>
      </x:c>
      <x:c r="E1944" s="10" t="n">
        <x:f>A818</x:f>
        <x:v>46327</x:v>
      </x:c>
      <x:c r="F1944" s="7" t="n">
        <x:f>O818</x:f>
        <x:v>0</x:v>
      </x:c>
      <x:c r="G1944" s="7" t="n">
        <x:f>Q818</x:f>
        <x:v>0</x:v>
      </x:c>
      <x:c r="H1944" s="7" t="n">
        <x:f>R818</x:f>
        <x:v>0</x:v>
      </x:c>
      <x:c r="I1944" s="7" t="n">
        <x:f>0</x:f>
        <x:v>0</x:v>
      </x:c>
      <x:c r="J1944" s="7" t="n">
        <x:f>0</x:f>
        <x:v>0</x:v>
      </x:c>
      <x:c r="K1944" s="7" t="n">
        <x:f>0</x:f>
        <x:v>0</x:v>
      </x:c>
      <x:c r="L1944" s="7" t="n">
        <x:f>'Inventory detail'!F818*Summary!$K$5*(A1944-E1944)/Summary!$K$6</x:f>
        <x:v>0</x:v>
      </x:c>
      <x:c r="M1944" s="7" t="n">
        <x:f>MAX(0,H1944-L1944)</x:f>
        <x:v>0</x:v>
      </x:c>
      <x:c r="N1944" s="7" t="n">
        <x:f>MAX(0,L1944-H1944)</x:f>
        <x:v>0</x:v>
      </x:c>
      <x:c r="O1944" s="7" t="n">
        <x:f>MAX(0,F1944+I1944-N1944)</x:f>
        <x:v>0</x:v>
      </x:c>
      <x:c r="P1944" s="7" t="n">
        <x:f>MAX(0,N1944-F1944-I1944)</x:f>
        <x:v>0</x:v>
      </x:c>
      <x:c r="Q1944" s="7" t="n">
        <x:f>MAX(0,G1944+J1944-P1944)</x:f>
        <x:v>0</x:v>
      </x:c>
      <x:c r="R1944" s="7" t="n">
        <x:f>M1944+MAX(0,K1944-MAX(0,P1944-G1944-J1944))</x:f>
        <x:v>0</x:v>
      </x:c>
      <x:c r="S1944" s="7" t="n">
        <x:f>SUM(O1944,Q1944,R1944)</x:f>
        <x:v>0</x:v>
      </x:c>
      <x:c r="T1944" s="14" t="n">
        <x:f>'Inventory detail'!T818</x:f>
        <x:v>0.0518</x:v>
      </x:c>
      <x:c r="U1944" s="14" t="str">
        <x:f>'Inventory detail'!U818</x:f>
        <x:v>n.a.</x:v>
      </x:c>
      <x:c r="V1944" s="9" t="n">
        <x:f>O1944*T1944</x:f>
        <x:v>0</x:v>
      </x:c>
      <x:c r="W1944" s="9" t="n">
        <x:f>Q1944*T1944</x:f>
        <x:v>0</x:v>
      </x:c>
      <x:c r="X1944" s="9" t="n">
        <x:f>R1944*T1944</x:f>
        <x:v>0</x:v>
      </x:c>
      <x:c r="Y1944" s="9" t="n">
        <x:f>S1944*T1944</x:f>
        <x:v>0</x:v>
      </x:c>
      <x:c r="Z1944" s="9" t="str">
        <x:f>IF(ISNUMBER(U1944),S1944*(U1944-T1944),"n.a.")</x:f>
        <x:v>n.a.</x:v>
      </x:c>
      <x:c r="AA1944" s="9" t="n">
        <x:f>IF(ISNUMBER(U1944),Y1944,0)</x:f>
        <x:v>0</x:v>
      </x:c>
      <x:c r="AB1944" s="7" t="n">
        <x:f>MAX(0,L1944-SUM(F1944:K1944))</x:f>
        <x:v>0</x:v>
      </x:c>
    </x:row>
    <x:row r="1945" ht="22" customHeight="1">
      <x:c r="A1945" s="18" t="n">
        <x:f>Summary!D$41</x:f>
        <x:v>46357</x:v>
      </x:c>
      <x:c r="B1945" s="2" t="str">
        <x:f>'Inventory detail'!A819</x:f>
        <x:v>COIL</x:v>
      </x:c>
      <x:c r="C1945" s="2" t="str">
        <x:f>'Inventory detail'!B819</x:f>
        <x:v>30</x:v>
      </x:c>
      <x:c r="D1945" s="2" t="str">
        <x:f>'Inventory detail'!C819</x:f>
        <x:v>13RED12-4</x:v>
      </x:c>
      <x:c r="E1945" s="10" t="n">
        <x:f>A819</x:f>
        <x:v>46327</x:v>
      </x:c>
      <x:c r="F1945" s="7" t="n">
        <x:f>O819</x:f>
        <x:v>0</x:v>
      </x:c>
      <x:c r="G1945" s="7" t="n">
        <x:f>Q819</x:f>
        <x:v>0</x:v>
      </x:c>
      <x:c r="H1945" s="7" t="n">
        <x:f>R819</x:f>
        <x:v>0</x:v>
      </x:c>
      <x:c r="I1945" s="7" t="n">
        <x:f>0</x:f>
        <x:v>0</x:v>
      </x:c>
      <x:c r="J1945" s="7" t="n">
        <x:f>0</x:f>
        <x:v>0</x:v>
      </x:c>
      <x:c r="K1945" s="7" t="n">
        <x:f>0</x:f>
        <x:v>0</x:v>
      </x:c>
      <x:c r="L1945" s="7" t="n">
        <x:f>'Inventory detail'!F819*Summary!$K$5*(A1945-E1945)/Summary!$K$6</x:f>
        <x:v>0</x:v>
      </x:c>
      <x:c r="M1945" s="7" t="n">
        <x:f>MAX(0,H1945-L1945)</x:f>
        <x:v>0</x:v>
      </x:c>
      <x:c r="N1945" s="7" t="n">
        <x:f>MAX(0,L1945-H1945)</x:f>
        <x:v>0</x:v>
      </x:c>
      <x:c r="O1945" s="7" t="n">
        <x:f>MAX(0,F1945+I1945-N1945)</x:f>
        <x:v>0</x:v>
      </x:c>
      <x:c r="P1945" s="7" t="n">
        <x:f>MAX(0,N1945-F1945-I1945)</x:f>
        <x:v>0</x:v>
      </x:c>
      <x:c r="Q1945" s="7" t="n">
        <x:f>MAX(0,G1945+J1945-P1945)</x:f>
        <x:v>0</x:v>
      </x:c>
      <x:c r="R1945" s="7" t="n">
        <x:f>M1945+MAX(0,K1945-MAX(0,P1945-G1945-J1945))</x:f>
        <x:v>0</x:v>
      </x:c>
      <x:c r="S1945" s="7" t="n">
        <x:f>SUM(O1945,Q1945,R1945)</x:f>
        <x:v>0</x:v>
      </x:c>
      <x:c r="T1945" s="14" t="n">
        <x:f>'Inventory detail'!T819</x:f>
        <x:v>0.0848</x:v>
      </x:c>
      <x:c r="U1945" s="14" t="n">
        <x:f>'Inventory detail'!U819</x:f>
        <x:v>0.083096</x:v>
      </x:c>
      <x:c r="V1945" s="9" t="n">
        <x:f>O1945*T1945</x:f>
        <x:v>0</x:v>
      </x:c>
      <x:c r="W1945" s="9" t="n">
        <x:f>Q1945*T1945</x:f>
        <x:v>0</x:v>
      </x:c>
      <x:c r="X1945" s="9" t="n">
        <x:f>R1945*T1945</x:f>
        <x:v>0</x:v>
      </x:c>
      <x:c r="Y1945" s="9" t="n">
        <x:f>S1945*T1945</x:f>
        <x:v>0</x:v>
      </x:c>
      <x:c r="Z1945" s="9" t="n">
        <x:f>IF(ISNUMBER(U1945),S1945*(U1945-T1945),"n.a.")</x:f>
        <x:v>0</x:v>
      </x:c>
      <x:c r="AA1945" s="9" t="n">
        <x:f>IF(ISNUMBER(U1945),Y1945,0)</x:f>
        <x:v>0</x:v>
      </x:c>
      <x:c r="AB1945" s="7" t="n">
        <x:f>MAX(0,L1945-SUM(F1945:K1945))</x:f>
        <x:v>0</x:v>
      </x:c>
    </x:row>
    <x:row r="1946" ht="22" customHeight="1">
      <x:c r="A1946" s="18" t="n">
        <x:f>Summary!D$41</x:f>
        <x:v>46357</x:v>
      </x:c>
      <x:c r="B1946" s="2" t="str">
        <x:f>'Inventory detail'!A820</x:f>
        <x:v>COIL</x:v>
      </x:c>
      <x:c r="C1946" s="2" t="str">
        <x:f>'Inventory detail'!B820</x:f>
        <x:v>30</x:v>
      </x:c>
      <x:c r="D1946" s="2" t="str">
        <x:f>'Inventory detail'!C820</x:f>
        <x:v>13WHT12-5</x:v>
      </x:c>
      <x:c r="E1946" s="10" t="n">
        <x:f>A820</x:f>
        <x:v>46327</x:v>
      </x:c>
      <x:c r="F1946" s="7" t="n">
        <x:f>O820</x:f>
        <x:v>0</x:v>
      </x:c>
      <x:c r="G1946" s="7" t="n">
        <x:f>Q820</x:f>
        <x:v>0</x:v>
      </x:c>
      <x:c r="H1946" s="7" t="n">
        <x:f>R820</x:f>
        <x:v>0</x:v>
      </x:c>
      <x:c r="I1946" s="7" t="n">
        <x:f>0</x:f>
        <x:v>0</x:v>
      </x:c>
      <x:c r="J1946" s="7" t="n">
        <x:f>0</x:f>
        <x:v>0</x:v>
      </x:c>
      <x:c r="K1946" s="7" t="n">
        <x:f>0</x:f>
        <x:v>0</x:v>
      </x:c>
      <x:c r="L1946" s="7" t="n">
        <x:f>'Inventory detail'!F820*Summary!$K$5*(A1946-E1946)/Summary!$K$6</x:f>
        <x:v>0</x:v>
      </x:c>
      <x:c r="M1946" s="7" t="n">
        <x:f>MAX(0,H1946-L1946)</x:f>
        <x:v>0</x:v>
      </x:c>
      <x:c r="N1946" s="7" t="n">
        <x:f>MAX(0,L1946-H1946)</x:f>
        <x:v>0</x:v>
      </x:c>
      <x:c r="O1946" s="7" t="n">
        <x:f>MAX(0,F1946+I1946-N1946)</x:f>
        <x:v>0</x:v>
      </x:c>
      <x:c r="P1946" s="7" t="n">
        <x:f>MAX(0,N1946-F1946-I1946)</x:f>
        <x:v>0</x:v>
      </x:c>
      <x:c r="Q1946" s="7" t="n">
        <x:f>MAX(0,G1946+J1946-P1946)</x:f>
        <x:v>0</x:v>
      </x:c>
      <x:c r="R1946" s="7" t="n">
        <x:f>M1946+MAX(0,K1946-MAX(0,P1946-G1946-J1946))</x:f>
        <x:v>0</x:v>
      </x:c>
      <x:c r="S1946" s="7" t="n">
        <x:f>SUM(O1946,Q1946,R1946)</x:f>
        <x:v>0</x:v>
      </x:c>
      <x:c r="T1946" s="14" t="n">
        <x:f>'Inventory detail'!T820</x:f>
        <x:v>0.0575</x:v>
      </x:c>
      <x:c r="U1946" s="14" t="str">
        <x:f>'Inventory detail'!U820</x:f>
        <x:v>n.a.</x:v>
      </x:c>
      <x:c r="V1946" s="9" t="n">
        <x:f>O1946*T1946</x:f>
        <x:v>0</x:v>
      </x:c>
      <x:c r="W1946" s="9" t="n">
        <x:f>Q1946*T1946</x:f>
        <x:v>0</x:v>
      </x:c>
      <x:c r="X1946" s="9" t="n">
        <x:f>R1946*T1946</x:f>
        <x:v>0</x:v>
      </x:c>
      <x:c r="Y1946" s="9" t="n">
        <x:f>S1946*T1946</x:f>
        <x:v>0</x:v>
      </x:c>
      <x:c r="Z1946" s="9" t="str">
        <x:f>IF(ISNUMBER(U1946),S1946*(U1946-T1946),"n.a.")</x:f>
        <x:v>n.a.</x:v>
      </x:c>
      <x:c r="AA1946" s="9" t="n">
        <x:f>IF(ISNUMBER(U1946),Y1946,0)</x:f>
        <x:v>0</x:v>
      </x:c>
      <x:c r="AB1946" s="7" t="n">
        <x:f>MAX(0,L1946-SUM(F1946:K1946))</x:f>
        <x:v>0</x:v>
      </x:c>
    </x:row>
    <x:row r="1947" ht="22" customHeight="1">
      <x:c r="A1947" s="18" t="n">
        <x:f>Summary!D$41</x:f>
        <x:v>46357</x:v>
      </x:c>
      <x:c r="B1947" s="2" t="str">
        <x:f>'Inventory detail'!A821</x:f>
        <x:v>COIL</x:v>
      </x:c>
      <x:c r="C1947" s="2" t="str">
        <x:f>'Inventory detail'!B821</x:f>
        <x:v>30</x:v>
      </x:c>
      <x:c r="D1947" s="2" t="str">
        <x:f>'Inventory detail'!C821</x:f>
        <x:v>13WHT36-4</x:v>
      </x:c>
      <x:c r="E1947" s="10" t="n">
        <x:f>A821</x:f>
        <x:v>46327</x:v>
      </x:c>
      <x:c r="F1947" s="7" t="n">
        <x:f>O821</x:f>
        <x:v>0</x:v>
      </x:c>
      <x:c r="G1947" s="7" t="n">
        <x:f>Q821</x:f>
        <x:v>0</x:v>
      </x:c>
      <x:c r="H1947" s="7" t="n">
        <x:f>R821</x:f>
        <x:v>0</x:v>
      </x:c>
      <x:c r="I1947" s="7" t="n">
        <x:f>0</x:f>
        <x:v>0</x:v>
      </x:c>
      <x:c r="J1947" s="7" t="n">
        <x:f>0</x:f>
        <x:v>0</x:v>
      </x:c>
      <x:c r="K1947" s="7" t="n">
        <x:f>0</x:f>
        <x:v>0</x:v>
      </x:c>
      <x:c r="L1947" s="7" t="n">
        <x:f>'Inventory detail'!F821*Summary!$K$5*(A1947-E1947)/Summary!$K$6</x:f>
        <x:v>0</x:v>
      </x:c>
      <x:c r="M1947" s="7" t="n">
        <x:f>MAX(0,H1947-L1947)</x:f>
        <x:v>0</x:v>
      </x:c>
      <x:c r="N1947" s="7" t="n">
        <x:f>MAX(0,L1947-H1947)</x:f>
        <x:v>0</x:v>
      </x:c>
      <x:c r="O1947" s="7" t="n">
        <x:f>MAX(0,F1947+I1947-N1947)</x:f>
        <x:v>0</x:v>
      </x:c>
      <x:c r="P1947" s="7" t="n">
        <x:f>MAX(0,N1947-F1947-I1947)</x:f>
        <x:v>0</x:v>
      </x:c>
      <x:c r="Q1947" s="7" t="n">
        <x:f>MAX(0,G1947+J1947-P1947)</x:f>
        <x:v>0</x:v>
      </x:c>
      <x:c r="R1947" s="7" t="n">
        <x:f>M1947+MAX(0,K1947-MAX(0,P1947-G1947-J1947))</x:f>
        <x:v>0</x:v>
      </x:c>
      <x:c r="S1947" s="7" t="n">
        <x:f>SUM(O1947,Q1947,R1947)</x:f>
        <x:v>0</x:v>
      </x:c>
      <x:c r="T1947" s="14" t="n">
        <x:f>'Inventory detail'!T821</x:f>
        <x:v>0.1355</x:v>
      </x:c>
      <x:c r="U1947" s="14" t="str">
        <x:f>'Inventory detail'!U821</x:f>
        <x:v>n.a.</x:v>
      </x:c>
      <x:c r="V1947" s="9" t="n">
        <x:f>O1947*T1947</x:f>
        <x:v>0</x:v>
      </x:c>
      <x:c r="W1947" s="9" t="n">
        <x:f>Q1947*T1947</x:f>
        <x:v>0</x:v>
      </x:c>
      <x:c r="X1947" s="9" t="n">
        <x:f>R1947*T1947</x:f>
        <x:v>0</x:v>
      </x:c>
      <x:c r="Y1947" s="9" t="n">
        <x:f>S1947*T1947</x:f>
        <x:v>0</x:v>
      </x:c>
      <x:c r="Z1947" s="9" t="str">
        <x:f>IF(ISNUMBER(U1947),S1947*(U1947-T1947),"n.a.")</x:f>
        <x:v>n.a.</x:v>
      </x:c>
      <x:c r="AA1947" s="9" t="n">
        <x:f>IF(ISNUMBER(U1947),Y1947,0)</x:f>
        <x:v>0</x:v>
      </x:c>
      <x:c r="AB1947" s="7" t="n">
        <x:f>MAX(0,L1947-SUM(F1947:K1947))</x:f>
        <x:v>0</x:v>
      </x:c>
    </x:row>
    <x:row r="1948" ht="22" customHeight="1">
      <x:c r="A1948" s="18" t="n">
        <x:f>Summary!D$41</x:f>
        <x:v>46357</x:v>
      </x:c>
      <x:c r="B1948" s="2" t="str">
        <x:f>'Inventory detail'!A822</x:f>
        <x:v>COIL</x:v>
      </x:c>
      <x:c r="C1948" s="2" t="str">
        <x:f>'Inventory detail'!B822</x:f>
        <x:v>30</x:v>
      </x:c>
      <x:c r="D1948" s="2" t="str">
        <x:f>'Inventory detail'!C822</x:f>
        <x:v>14BLK12-5</x:v>
      </x:c>
      <x:c r="E1948" s="10" t="n">
        <x:f>A822</x:f>
        <x:v>46327</x:v>
      </x:c>
      <x:c r="F1948" s="7" t="n">
        <x:f>O822</x:f>
        <x:v>0</x:v>
      </x:c>
      <x:c r="G1948" s="7" t="n">
        <x:f>Q822</x:f>
        <x:v>0</x:v>
      </x:c>
      <x:c r="H1948" s="7" t="n">
        <x:f>R822</x:f>
        <x:v>0</x:v>
      </x:c>
      <x:c r="I1948" s="7" t="n">
        <x:f>0</x:f>
        <x:v>0</x:v>
      </x:c>
      <x:c r="J1948" s="7" t="n">
        <x:f>0</x:f>
        <x:v>0</x:v>
      </x:c>
      <x:c r="K1948" s="7" t="n">
        <x:f>0</x:f>
        <x:v>0</x:v>
      </x:c>
      <x:c r="L1948" s="7" t="n">
        <x:f>'Inventory detail'!F822*Summary!$K$5*(A1948-E1948)/Summary!$K$6</x:f>
        <x:v>0</x:v>
      </x:c>
      <x:c r="M1948" s="7" t="n">
        <x:f>MAX(0,H1948-L1948)</x:f>
        <x:v>0</x:v>
      </x:c>
      <x:c r="N1948" s="7" t="n">
        <x:f>MAX(0,L1948-H1948)</x:f>
        <x:v>0</x:v>
      </x:c>
      <x:c r="O1948" s="7" t="n">
        <x:f>MAX(0,F1948+I1948-N1948)</x:f>
        <x:v>0</x:v>
      </x:c>
      <x:c r="P1948" s="7" t="n">
        <x:f>MAX(0,N1948-F1948-I1948)</x:f>
        <x:v>0</x:v>
      </x:c>
      <x:c r="Q1948" s="7" t="n">
        <x:f>MAX(0,G1948+J1948-P1948)</x:f>
        <x:v>0</x:v>
      </x:c>
      <x:c r="R1948" s="7" t="n">
        <x:f>M1948+MAX(0,K1948-MAX(0,P1948-G1948-J1948))</x:f>
        <x:v>0</x:v>
      </x:c>
      <x:c r="S1948" s="7" t="n">
        <x:f>SUM(O1948,Q1948,R1948)</x:f>
        <x:v>0</x:v>
      </x:c>
      <x:c r="T1948" s="14" t="n">
        <x:f>'Inventory detail'!T822</x:f>
        <x:v>0.0605</x:v>
      </x:c>
      <x:c r="U1948" s="14" t="str">
        <x:f>'Inventory detail'!U822</x:f>
        <x:v>n.a.</x:v>
      </x:c>
      <x:c r="V1948" s="9" t="n">
        <x:f>O1948*T1948</x:f>
        <x:v>0</x:v>
      </x:c>
      <x:c r="W1948" s="9" t="n">
        <x:f>Q1948*T1948</x:f>
        <x:v>0</x:v>
      </x:c>
      <x:c r="X1948" s="9" t="n">
        <x:f>R1948*T1948</x:f>
        <x:v>0</x:v>
      </x:c>
      <x:c r="Y1948" s="9" t="n">
        <x:f>S1948*T1948</x:f>
        <x:v>0</x:v>
      </x:c>
      <x:c r="Z1948" s="9" t="str">
        <x:f>IF(ISNUMBER(U1948),S1948*(U1948-T1948),"n.a.")</x:f>
        <x:v>n.a.</x:v>
      </x:c>
      <x:c r="AA1948" s="9" t="n">
        <x:f>IF(ISNUMBER(U1948),Y1948,0)</x:f>
        <x:v>0</x:v>
      </x:c>
      <x:c r="AB1948" s="7" t="n">
        <x:f>MAX(0,L1948-SUM(F1948:K1948))</x:f>
        <x:v>0</x:v>
      </x:c>
    </x:row>
    <x:row r="1949" ht="22" customHeight="1">
      <x:c r="A1949" s="18" t="n">
        <x:f>Summary!D$41</x:f>
        <x:v>46357</x:v>
      </x:c>
      <x:c r="B1949" s="2" t="str">
        <x:f>'Inventory detail'!A823</x:f>
        <x:v>COIL</x:v>
      </x:c>
      <x:c r="C1949" s="2" t="str">
        <x:f>'Inventory detail'!B823</x:f>
        <x:v>30</x:v>
      </x:c>
      <x:c r="D1949" s="2" t="str">
        <x:f>'Inventory detail'!C823</x:f>
        <x:v>14BLK36-5</x:v>
      </x:c>
      <x:c r="E1949" s="10" t="n">
        <x:f>A823</x:f>
        <x:v>46327</x:v>
      </x:c>
      <x:c r="F1949" s="7" t="n">
        <x:f>O823</x:f>
        <x:v>0</x:v>
      </x:c>
      <x:c r="G1949" s="7" t="n">
        <x:f>Q823</x:f>
        <x:v>0</x:v>
      </x:c>
      <x:c r="H1949" s="7" t="n">
        <x:f>R823</x:f>
        <x:v>0</x:v>
      </x:c>
      <x:c r="I1949" s="7" t="n">
        <x:f>0</x:f>
        <x:v>0</x:v>
      </x:c>
      <x:c r="J1949" s="7" t="n">
        <x:f>0</x:f>
        <x:v>0</x:v>
      </x:c>
      <x:c r="K1949" s="7" t="n">
        <x:f>0</x:f>
        <x:v>0</x:v>
      </x:c>
      <x:c r="L1949" s="7" t="n">
        <x:f>'Inventory detail'!F823*Summary!$K$5*(A1949-E1949)/Summary!$K$6</x:f>
        <x:v>0</x:v>
      </x:c>
      <x:c r="M1949" s="7" t="n">
        <x:f>MAX(0,H1949-L1949)</x:f>
        <x:v>0</x:v>
      </x:c>
      <x:c r="N1949" s="7" t="n">
        <x:f>MAX(0,L1949-H1949)</x:f>
        <x:v>0</x:v>
      </x:c>
      <x:c r="O1949" s="7" t="n">
        <x:f>MAX(0,F1949+I1949-N1949)</x:f>
        <x:v>0</x:v>
      </x:c>
      <x:c r="P1949" s="7" t="n">
        <x:f>MAX(0,N1949-F1949-I1949)</x:f>
        <x:v>0</x:v>
      </x:c>
      <x:c r="Q1949" s="7" t="n">
        <x:f>MAX(0,G1949+J1949-P1949)</x:f>
        <x:v>0</x:v>
      </x:c>
      <x:c r="R1949" s="7" t="n">
        <x:f>M1949+MAX(0,K1949-MAX(0,P1949-G1949-J1949))</x:f>
        <x:v>0</x:v>
      </x:c>
      <x:c r="S1949" s="7" t="n">
        <x:f>SUM(O1949,Q1949,R1949)</x:f>
        <x:v>0</x:v>
      </x:c>
      <x:c r="T1949" s="14" t="n">
        <x:f>'Inventory detail'!T823</x:f>
        <x:v>0.1765</x:v>
      </x:c>
      <x:c r="U1949" s="14" t="str">
        <x:f>'Inventory detail'!U823</x:f>
        <x:v>n.a.</x:v>
      </x:c>
      <x:c r="V1949" s="9" t="n">
        <x:f>O1949*T1949</x:f>
        <x:v>0</x:v>
      </x:c>
      <x:c r="W1949" s="9" t="n">
        <x:f>Q1949*T1949</x:f>
        <x:v>0</x:v>
      </x:c>
      <x:c r="X1949" s="9" t="n">
        <x:f>R1949*T1949</x:f>
        <x:v>0</x:v>
      </x:c>
      <x:c r="Y1949" s="9" t="n">
        <x:f>S1949*T1949</x:f>
        <x:v>0</x:v>
      </x:c>
      <x:c r="Z1949" s="9" t="str">
        <x:f>IF(ISNUMBER(U1949),S1949*(U1949-T1949),"n.a.")</x:f>
        <x:v>n.a.</x:v>
      </x:c>
      <x:c r="AA1949" s="9" t="n">
        <x:f>IF(ISNUMBER(U1949),Y1949,0)</x:f>
        <x:v>0</x:v>
      </x:c>
      <x:c r="AB1949" s="7" t="n">
        <x:f>MAX(0,L1949-SUM(F1949:K1949))</x:f>
        <x:v>0</x:v>
      </x:c>
    </x:row>
    <x:row r="1950" ht="22" customHeight="1">
      <x:c r="A1950" s="18" t="n">
        <x:f>Summary!D$41</x:f>
        <x:v>46357</x:v>
      </x:c>
      <x:c r="B1950" s="2" t="str">
        <x:f>'Inventory detail'!A824</x:f>
        <x:v>COIL</x:v>
      </x:c>
      <x:c r="C1950" s="2" t="str">
        <x:f>'Inventory detail'!B824</x:f>
        <x:v>30</x:v>
      </x:c>
      <x:c r="D1950" s="2" t="str">
        <x:f>'Inventory detail'!C824</x:f>
        <x:v>14BLU12-4</x:v>
      </x:c>
      <x:c r="E1950" s="10" t="n">
        <x:f>A824</x:f>
        <x:v>46327</x:v>
      </x:c>
      <x:c r="F1950" s="7" t="n">
        <x:f>O824</x:f>
        <x:v>0</x:v>
      </x:c>
      <x:c r="G1950" s="7" t="n">
        <x:f>Q824</x:f>
        <x:v>0</x:v>
      </x:c>
      <x:c r="H1950" s="7" t="n">
        <x:f>R824</x:f>
        <x:v>0</x:v>
      </x:c>
      <x:c r="I1950" s="7" t="n">
        <x:f>0</x:f>
        <x:v>0</x:v>
      </x:c>
      <x:c r="J1950" s="7" t="n">
        <x:f>0</x:f>
        <x:v>0</x:v>
      </x:c>
      <x:c r="K1950" s="7" t="n">
        <x:f>0</x:f>
        <x:v>0</x:v>
      </x:c>
      <x:c r="L1950" s="7" t="n">
        <x:f>'Inventory detail'!F824*Summary!$K$5*(A1950-E1950)/Summary!$K$6</x:f>
        <x:v>0</x:v>
      </x:c>
      <x:c r="M1950" s="7" t="n">
        <x:f>MAX(0,H1950-L1950)</x:f>
        <x:v>0</x:v>
      </x:c>
      <x:c r="N1950" s="7" t="n">
        <x:f>MAX(0,L1950-H1950)</x:f>
        <x:v>0</x:v>
      </x:c>
      <x:c r="O1950" s="7" t="n">
        <x:f>MAX(0,F1950+I1950-N1950)</x:f>
        <x:v>0</x:v>
      </x:c>
      <x:c r="P1950" s="7" t="n">
        <x:f>MAX(0,N1950-F1950-I1950)</x:f>
        <x:v>0</x:v>
      </x:c>
      <x:c r="Q1950" s="7" t="n">
        <x:f>MAX(0,G1950+J1950-P1950)</x:f>
        <x:v>0</x:v>
      </x:c>
      <x:c r="R1950" s="7" t="n">
        <x:f>M1950+MAX(0,K1950-MAX(0,P1950-G1950-J1950))</x:f>
        <x:v>0</x:v>
      </x:c>
      <x:c r="S1950" s="7" t="n">
        <x:f>SUM(O1950,Q1950,R1950)</x:f>
        <x:v>0</x:v>
      </x:c>
      <x:c r="T1950" s="14" t="n">
        <x:f>'Inventory detail'!T824</x:f>
        <x:v>0.09179999999999999</x:v>
      </x:c>
      <x:c r="U1950" s="14" t="n">
        <x:f>'Inventory detail'!U824</x:f>
        <x:v>0.089947</x:v>
      </x:c>
      <x:c r="V1950" s="9" t="n">
        <x:f>O1950*T1950</x:f>
        <x:v>0</x:v>
      </x:c>
      <x:c r="W1950" s="9" t="n">
        <x:f>Q1950*T1950</x:f>
        <x:v>0</x:v>
      </x:c>
      <x:c r="X1950" s="9" t="n">
        <x:f>R1950*T1950</x:f>
        <x:v>0</x:v>
      </x:c>
      <x:c r="Y1950" s="9" t="n">
        <x:f>S1950*T1950</x:f>
        <x:v>0</x:v>
      </x:c>
      <x:c r="Z1950" s="9" t="n">
        <x:f>IF(ISNUMBER(U1950),S1950*(U1950-T1950),"n.a.")</x:f>
        <x:v>0</x:v>
      </x:c>
      <x:c r="AA1950" s="9" t="n">
        <x:f>IF(ISNUMBER(U1950),Y1950,0)</x:f>
        <x:v>0</x:v>
      </x:c>
      <x:c r="AB1950" s="7" t="n">
        <x:f>MAX(0,L1950-SUM(F1950:K1950))</x:f>
        <x:v>0</x:v>
      </x:c>
    </x:row>
    <x:row r="1951" ht="22" customHeight="1">
      <x:c r="A1951" s="18" t="n">
        <x:f>Summary!D$41</x:f>
        <x:v>46357</x:v>
      </x:c>
      <x:c r="B1951" s="2" t="str">
        <x:f>'Inventory detail'!A825</x:f>
        <x:v>COIL</x:v>
      </x:c>
      <x:c r="C1951" s="2" t="str">
        <x:f>'Inventory detail'!B825</x:f>
        <x:v>30</x:v>
      </x:c>
      <x:c r="D1951" s="2" t="str">
        <x:f>'Inventory detail'!C825</x:f>
        <x:v>14FG12-4</x:v>
      </x:c>
      <x:c r="E1951" s="10" t="n">
        <x:f>A825</x:f>
        <x:v>46327</x:v>
      </x:c>
      <x:c r="F1951" s="7" t="n">
        <x:f>O825</x:f>
        <x:v>0</x:v>
      </x:c>
      <x:c r="G1951" s="7" t="n">
        <x:f>Q825</x:f>
        <x:v>0</x:v>
      </x:c>
      <x:c r="H1951" s="7" t="n">
        <x:f>R825</x:f>
        <x:v>0</x:v>
      </x:c>
      <x:c r="I1951" s="7" t="n">
        <x:f>0</x:f>
        <x:v>0</x:v>
      </x:c>
      <x:c r="J1951" s="7" t="n">
        <x:f>0</x:f>
        <x:v>0</x:v>
      </x:c>
      <x:c r="K1951" s="7" t="n">
        <x:f>0</x:f>
        <x:v>0</x:v>
      </x:c>
      <x:c r="L1951" s="7" t="n">
        <x:f>'Inventory detail'!F825*Summary!$K$5*(A1951-E1951)/Summary!$K$6</x:f>
        <x:v>0</x:v>
      </x:c>
      <x:c r="M1951" s="7" t="n">
        <x:f>MAX(0,H1951-L1951)</x:f>
        <x:v>0</x:v>
      </x:c>
      <x:c r="N1951" s="7" t="n">
        <x:f>MAX(0,L1951-H1951)</x:f>
        <x:v>0</x:v>
      </x:c>
      <x:c r="O1951" s="7" t="n">
        <x:f>MAX(0,F1951+I1951-N1951)</x:f>
        <x:v>0</x:v>
      </x:c>
      <x:c r="P1951" s="7" t="n">
        <x:f>MAX(0,N1951-F1951-I1951)</x:f>
        <x:v>0</x:v>
      </x:c>
      <x:c r="Q1951" s="7" t="n">
        <x:f>MAX(0,G1951+J1951-P1951)</x:f>
        <x:v>0</x:v>
      </x:c>
      <x:c r="R1951" s="7" t="n">
        <x:f>M1951+MAX(0,K1951-MAX(0,P1951-G1951-J1951))</x:f>
        <x:v>0</x:v>
      </x:c>
      <x:c r="S1951" s="7" t="n">
        <x:f>SUM(O1951,Q1951,R1951)</x:f>
        <x:v>0</x:v>
      </x:c>
      <x:c r="T1951" s="14" t="n">
        <x:f>'Inventory detail'!T825</x:f>
        <x:v>0.0533</x:v>
      </x:c>
      <x:c r="U1951" s="14" t="str">
        <x:f>'Inventory detail'!U825</x:f>
        <x:v>n.a.</x:v>
      </x:c>
      <x:c r="V1951" s="9" t="n">
        <x:f>O1951*T1951</x:f>
        <x:v>0</x:v>
      </x:c>
      <x:c r="W1951" s="9" t="n">
        <x:f>Q1951*T1951</x:f>
        <x:v>0</x:v>
      </x:c>
      <x:c r="X1951" s="9" t="n">
        <x:f>R1951*T1951</x:f>
        <x:v>0</x:v>
      </x:c>
      <x:c r="Y1951" s="9" t="n">
        <x:f>S1951*T1951</x:f>
        <x:v>0</x:v>
      </x:c>
      <x:c r="Z1951" s="9" t="str">
        <x:f>IF(ISNUMBER(U1951),S1951*(U1951-T1951),"n.a.")</x:f>
        <x:v>n.a.</x:v>
      </x:c>
      <x:c r="AA1951" s="9" t="n">
        <x:f>IF(ISNUMBER(U1951),Y1951,0)</x:f>
        <x:v>0</x:v>
      </x:c>
      <x:c r="AB1951" s="7" t="n">
        <x:f>MAX(0,L1951-SUM(F1951:K1951))</x:f>
        <x:v>0</x:v>
      </x:c>
    </x:row>
    <x:row r="1952" ht="22" customHeight="1">
      <x:c r="A1952" s="18" t="n">
        <x:f>Summary!D$41</x:f>
        <x:v>46357</x:v>
      </x:c>
      <x:c r="B1952" s="2" t="str">
        <x:f>'Inventory detail'!A826</x:f>
        <x:v>COIL</x:v>
      </x:c>
      <x:c r="C1952" s="2" t="str">
        <x:f>'Inventory detail'!B826</x:f>
        <x:v>30</x:v>
      </x:c>
      <x:c r="D1952" s="2" t="str">
        <x:f>'Inventory detail'!C826</x:f>
        <x:v>14MAR12-4</x:v>
      </x:c>
      <x:c r="E1952" s="10" t="n">
        <x:f>A826</x:f>
        <x:v>46327</x:v>
      </x:c>
      <x:c r="F1952" s="7" t="n">
        <x:f>O826</x:f>
        <x:v>0</x:v>
      </x:c>
      <x:c r="G1952" s="7" t="n">
        <x:f>Q826</x:f>
        <x:v>0</x:v>
      </x:c>
      <x:c r="H1952" s="7" t="n">
        <x:f>R826</x:f>
        <x:v>0</x:v>
      </x:c>
      <x:c r="I1952" s="7" t="n">
        <x:f>0</x:f>
        <x:v>0</x:v>
      </x:c>
      <x:c r="J1952" s="7" t="n">
        <x:f>0</x:f>
        <x:v>0</x:v>
      </x:c>
      <x:c r="K1952" s="7" t="n">
        <x:f>0</x:f>
        <x:v>0</x:v>
      </x:c>
      <x:c r="L1952" s="7" t="n">
        <x:f>'Inventory detail'!F826*Summary!$K$5*(A1952-E1952)/Summary!$K$6</x:f>
        <x:v>0</x:v>
      </x:c>
      <x:c r="M1952" s="7" t="n">
        <x:f>MAX(0,H1952-L1952)</x:f>
        <x:v>0</x:v>
      </x:c>
      <x:c r="N1952" s="7" t="n">
        <x:f>MAX(0,L1952-H1952)</x:f>
        <x:v>0</x:v>
      </x:c>
      <x:c r="O1952" s="7" t="n">
        <x:f>MAX(0,F1952+I1952-N1952)</x:f>
        <x:v>0</x:v>
      </x:c>
      <x:c r="P1952" s="7" t="n">
        <x:f>MAX(0,N1952-F1952-I1952)</x:f>
        <x:v>0</x:v>
      </x:c>
      <x:c r="Q1952" s="7" t="n">
        <x:f>MAX(0,G1952+J1952-P1952)</x:f>
        <x:v>0</x:v>
      </x:c>
      <x:c r="R1952" s="7" t="n">
        <x:f>M1952+MAX(0,K1952-MAX(0,P1952-G1952-J1952))</x:f>
        <x:v>0</x:v>
      </x:c>
      <x:c r="S1952" s="7" t="n">
        <x:f>SUM(O1952,Q1952,R1952)</x:f>
        <x:v>0</x:v>
      </x:c>
      <x:c r="T1952" s="14" t="n">
        <x:f>'Inventory detail'!T826</x:f>
        <x:v>0.0533</x:v>
      </x:c>
      <x:c r="U1952" s="14" t="str">
        <x:f>'Inventory detail'!U826</x:f>
        <x:v>n.a.</x:v>
      </x:c>
      <x:c r="V1952" s="9" t="n">
        <x:f>O1952*T1952</x:f>
        <x:v>0</x:v>
      </x:c>
      <x:c r="W1952" s="9" t="n">
        <x:f>Q1952*T1952</x:f>
        <x:v>0</x:v>
      </x:c>
      <x:c r="X1952" s="9" t="n">
        <x:f>R1952*T1952</x:f>
        <x:v>0</x:v>
      </x:c>
      <x:c r="Y1952" s="9" t="n">
        <x:f>S1952*T1952</x:f>
        <x:v>0</x:v>
      </x:c>
      <x:c r="Z1952" s="9" t="str">
        <x:f>IF(ISNUMBER(U1952),S1952*(U1952-T1952),"n.a.")</x:f>
        <x:v>n.a.</x:v>
      </x:c>
      <x:c r="AA1952" s="9" t="n">
        <x:f>IF(ISNUMBER(U1952),Y1952,0)</x:f>
        <x:v>0</x:v>
      </x:c>
      <x:c r="AB1952" s="7" t="n">
        <x:f>MAX(0,L1952-SUM(F1952:K1952))</x:f>
        <x:v>0</x:v>
      </x:c>
    </x:row>
    <x:row r="1953" ht="22" customHeight="1">
      <x:c r="A1953" s="18" t="n">
        <x:f>Summary!D$41</x:f>
        <x:v>46357</x:v>
      </x:c>
      <x:c r="B1953" s="2" t="str">
        <x:f>'Inventory detail'!A827</x:f>
        <x:v>COIL</x:v>
      </x:c>
      <x:c r="C1953" s="2" t="str">
        <x:f>'Inventory detail'!B827</x:f>
        <x:v>30</x:v>
      </x:c>
      <x:c r="D1953" s="2" t="str">
        <x:f>'Inventory detail'!C827</x:f>
        <x:v>14RED12-4</x:v>
      </x:c>
      <x:c r="E1953" s="10" t="n">
        <x:f>A827</x:f>
        <x:v>46327</x:v>
      </x:c>
      <x:c r="F1953" s="7" t="n">
        <x:f>O827</x:f>
        <x:v>0</x:v>
      </x:c>
      <x:c r="G1953" s="7" t="n">
        <x:f>Q827</x:f>
        <x:v>0</x:v>
      </x:c>
      <x:c r="H1953" s="7" t="n">
        <x:f>R827</x:f>
        <x:v>0</x:v>
      </x:c>
      <x:c r="I1953" s="7" t="n">
        <x:f>0</x:f>
        <x:v>0</x:v>
      </x:c>
      <x:c r="J1953" s="7" t="n">
        <x:f>0</x:f>
        <x:v>0</x:v>
      </x:c>
      <x:c r="K1953" s="7" t="n">
        <x:f>0</x:f>
        <x:v>0</x:v>
      </x:c>
      <x:c r="L1953" s="7" t="n">
        <x:f>'Inventory detail'!F827*Summary!$K$5*(A1953-E1953)/Summary!$K$6</x:f>
        <x:v>0</x:v>
      </x:c>
      <x:c r="M1953" s="7" t="n">
        <x:f>MAX(0,H1953-L1953)</x:f>
        <x:v>0</x:v>
      </x:c>
      <x:c r="N1953" s="7" t="n">
        <x:f>MAX(0,L1953-H1953)</x:f>
        <x:v>0</x:v>
      </x:c>
      <x:c r="O1953" s="7" t="n">
        <x:f>MAX(0,F1953+I1953-N1953)</x:f>
        <x:v>0</x:v>
      </x:c>
      <x:c r="P1953" s="7" t="n">
        <x:f>MAX(0,N1953-F1953-I1953)</x:f>
        <x:v>0</x:v>
      </x:c>
      <x:c r="Q1953" s="7" t="n">
        <x:f>MAX(0,G1953+J1953-P1953)</x:f>
        <x:v>0</x:v>
      </x:c>
      <x:c r="R1953" s="7" t="n">
        <x:f>M1953+MAX(0,K1953-MAX(0,P1953-G1953-J1953))</x:f>
        <x:v>0</x:v>
      </x:c>
      <x:c r="S1953" s="7" t="n">
        <x:f>SUM(O1953,Q1953,R1953)</x:f>
        <x:v>0</x:v>
      </x:c>
      <x:c r="T1953" s="14" t="n">
        <x:f>'Inventory detail'!T827</x:f>
        <x:v>0.09179999999999999</x:v>
      </x:c>
      <x:c r="U1953" s="14" t="n">
        <x:f>'Inventory detail'!U827</x:f>
        <x:v>0.089947</x:v>
      </x:c>
      <x:c r="V1953" s="9" t="n">
        <x:f>O1953*T1953</x:f>
        <x:v>0</x:v>
      </x:c>
      <x:c r="W1953" s="9" t="n">
        <x:f>Q1953*T1953</x:f>
        <x:v>0</x:v>
      </x:c>
      <x:c r="X1953" s="9" t="n">
        <x:f>R1953*T1953</x:f>
        <x:v>0</x:v>
      </x:c>
      <x:c r="Y1953" s="9" t="n">
        <x:f>S1953*T1953</x:f>
        <x:v>0</x:v>
      </x:c>
      <x:c r="Z1953" s="9" t="n">
        <x:f>IF(ISNUMBER(U1953),S1953*(U1953-T1953),"n.a.")</x:f>
        <x:v>0</x:v>
      </x:c>
      <x:c r="AA1953" s="9" t="n">
        <x:f>IF(ISNUMBER(U1953),Y1953,0)</x:f>
        <x:v>0</x:v>
      </x:c>
      <x:c r="AB1953" s="7" t="n">
        <x:f>MAX(0,L1953-SUM(F1953:K1953))</x:f>
        <x:v>0</x:v>
      </x:c>
    </x:row>
    <x:row r="1954" ht="22" customHeight="1">
      <x:c r="A1954" s="18" t="n">
        <x:f>Summary!D$41</x:f>
        <x:v>46357</x:v>
      </x:c>
      <x:c r="B1954" s="2" t="str">
        <x:f>'Inventory detail'!A828</x:f>
        <x:v>COIL</x:v>
      </x:c>
      <x:c r="C1954" s="2" t="str">
        <x:f>'Inventory detail'!B828</x:f>
        <x:v>30</x:v>
      </x:c>
      <x:c r="D1954" s="2" t="str">
        <x:f>'Inventory detail'!C828</x:f>
        <x:v>16BLK12-5</x:v>
      </x:c>
      <x:c r="E1954" s="10" t="n">
        <x:f>A828</x:f>
        <x:v>46327</x:v>
      </x:c>
      <x:c r="F1954" s="7" t="n">
        <x:f>O828</x:f>
        <x:v>0</x:v>
      </x:c>
      <x:c r="G1954" s="7" t="n">
        <x:f>Q828</x:f>
        <x:v>0</x:v>
      </x:c>
      <x:c r="H1954" s="7" t="n">
        <x:f>R828</x:f>
        <x:v>0</x:v>
      </x:c>
      <x:c r="I1954" s="7" t="n">
        <x:f>0</x:f>
        <x:v>0</x:v>
      </x:c>
      <x:c r="J1954" s="7" t="n">
        <x:f>0</x:f>
        <x:v>0</x:v>
      </x:c>
      <x:c r="K1954" s="7" t="n">
        <x:f>0</x:f>
        <x:v>0</x:v>
      </x:c>
      <x:c r="L1954" s="7" t="n">
        <x:f>'Inventory detail'!F828*Summary!$K$5*(A1954-E1954)/Summary!$K$6</x:f>
        <x:v>0</x:v>
      </x:c>
      <x:c r="M1954" s="7" t="n">
        <x:f>MAX(0,H1954-L1954)</x:f>
        <x:v>0</x:v>
      </x:c>
      <x:c r="N1954" s="7" t="n">
        <x:f>MAX(0,L1954-H1954)</x:f>
        <x:v>0</x:v>
      </x:c>
      <x:c r="O1954" s="7" t="n">
        <x:f>MAX(0,F1954+I1954-N1954)</x:f>
        <x:v>0</x:v>
      </x:c>
      <x:c r="P1954" s="7" t="n">
        <x:f>MAX(0,N1954-F1954-I1954)</x:f>
        <x:v>0</x:v>
      </x:c>
      <x:c r="Q1954" s="7" t="n">
        <x:f>MAX(0,G1954+J1954-P1954)</x:f>
        <x:v>0</x:v>
      </x:c>
      <x:c r="R1954" s="7" t="n">
        <x:f>M1954+MAX(0,K1954-MAX(0,P1954-G1954-J1954))</x:f>
        <x:v>0</x:v>
      </x:c>
      <x:c r="S1954" s="7" t="n">
        <x:f>SUM(O1954,Q1954,R1954)</x:f>
        <x:v>0</x:v>
      </x:c>
      <x:c r="T1954" s="14" t="n">
        <x:f>'Inventory detail'!T828</x:f>
        <x:v>0.0738</x:v>
      </x:c>
      <x:c r="U1954" s="14" t="str">
        <x:f>'Inventory detail'!U828</x:f>
        <x:v>n.a.</x:v>
      </x:c>
      <x:c r="V1954" s="9" t="n">
        <x:f>O1954*T1954</x:f>
        <x:v>0</x:v>
      </x:c>
      <x:c r="W1954" s="9" t="n">
        <x:f>Q1954*T1954</x:f>
        <x:v>0</x:v>
      </x:c>
      <x:c r="X1954" s="9" t="n">
        <x:f>R1954*T1954</x:f>
        <x:v>0</x:v>
      </x:c>
      <x:c r="Y1954" s="9" t="n">
        <x:f>S1954*T1954</x:f>
        <x:v>0</x:v>
      </x:c>
      <x:c r="Z1954" s="9" t="str">
        <x:f>IF(ISNUMBER(U1954),S1954*(U1954-T1954),"n.a.")</x:f>
        <x:v>n.a.</x:v>
      </x:c>
      <x:c r="AA1954" s="9" t="n">
        <x:f>IF(ISNUMBER(U1954),Y1954,0)</x:f>
        <x:v>0</x:v>
      </x:c>
      <x:c r="AB1954" s="7" t="n">
        <x:f>MAX(0,L1954-SUM(F1954:K1954))</x:f>
        <x:v>0</x:v>
      </x:c>
    </x:row>
    <x:row r="1955" ht="22" customHeight="1">
      <x:c r="A1955" s="18" t="n">
        <x:f>Summary!D$41</x:f>
        <x:v>46357</x:v>
      </x:c>
      <x:c r="B1955" s="2" t="str">
        <x:f>'Inventory detail'!A829</x:f>
        <x:v>COIL</x:v>
      </x:c>
      <x:c r="C1955" s="2" t="str">
        <x:f>'Inventory detail'!B829</x:f>
        <x:v>30</x:v>
      </x:c>
      <x:c r="D1955" s="2" t="str">
        <x:f>'Inventory detail'!C829</x:f>
        <x:v>16BLK36-5</x:v>
      </x:c>
      <x:c r="E1955" s="10" t="n">
        <x:f>A829</x:f>
        <x:v>46327</x:v>
      </x:c>
      <x:c r="F1955" s="7" t="n">
        <x:f>O829</x:f>
        <x:v>0</x:v>
      </x:c>
      <x:c r="G1955" s="7" t="n">
        <x:f>Q829</x:f>
        <x:v>0</x:v>
      </x:c>
      <x:c r="H1955" s="7" t="n">
        <x:f>R829</x:f>
        <x:v>0</x:v>
      </x:c>
      <x:c r="I1955" s="7" t="n">
        <x:f>0</x:f>
        <x:v>0</x:v>
      </x:c>
      <x:c r="J1955" s="7" t="n">
        <x:f>0</x:f>
        <x:v>0</x:v>
      </x:c>
      <x:c r="K1955" s="7" t="n">
        <x:f>0</x:f>
        <x:v>0</x:v>
      </x:c>
      <x:c r="L1955" s="7" t="n">
        <x:f>'Inventory detail'!F829*Summary!$K$5*(A1955-E1955)/Summary!$K$6</x:f>
        <x:v>0</x:v>
      </x:c>
      <x:c r="M1955" s="7" t="n">
        <x:f>MAX(0,H1955-L1955)</x:f>
        <x:v>0</x:v>
      </x:c>
      <x:c r="N1955" s="7" t="n">
        <x:f>MAX(0,L1955-H1955)</x:f>
        <x:v>0</x:v>
      </x:c>
      <x:c r="O1955" s="7" t="n">
        <x:f>MAX(0,F1955+I1955-N1955)</x:f>
        <x:v>0</x:v>
      </x:c>
      <x:c r="P1955" s="7" t="n">
        <x:f>MAX(0,N1955-F1955-I1955)</x:f>
        <x:v>0</x:v>
      </x:c>
      <x:c r="Q1955" s="7" t="n">
        <x:f>MAX(0,G1955+J1955-P1955)</x:f>
        <x:v>0</x:v>
      </x:c>
      <x:c r="R1955" s="7" t="n">
        <x:f>M1955+MAX(0,K1955-MAX(0,P1955-G1955-J1955))</x:f>
        <x:v>0</x:v>
      </x:c>
      <x:c r="S1955" s="7" t="n">
        <x:f>SUM(O1955,Q1955,R1955)</x:f>
        <x:v>0</x:v>
      </x:c>
      <x:c r="T1955" s="14" t="n">
        <x:f>'Inventory detail'!T829</x:f>
        <x:v>0.19940000000000002</x:v>
      </x:c>
      <x:c r="U1955" s="14" t="str">
        <x:f>'Inventory detail'!U829</x:f>
        <x:v>n.a.</x:v>
      </x:c>
      <x:c r="V1955" s="9" t="n">
        <x:f>O1955*T1955</x:f>
        <x:v>0</x:v>
      </x:c>
      <x:c r="W1955" s="9" t="n">
        <x:f>Q1955*T1955</x:f>
        <x:v>0</x:v>
      </x:c>
      <x:c r="X1955" s="9" t="n">
        <x:f>R1955*T1955</x:f>
        <x:v>0</x:v>
      </x:c>
      <x:c r="Y1955" s="9" t="n">
        <x:f>S1955*T1955</x:f>
        <x:v>0</x:v>
      </x:c>
      <x:c r="Z1955" s="9" t="str">
        <x:f>IF(ISNUMBER(U1955),S1955*(U1955-T1955),"n.a.")</x:f>
        <x:v>n.a.</x:v>
      </x:c>
      <x:c r="AA1955" s="9" t="n">
        <x:f>IF(ISNUMBER(U1955),Y1955,0)</x:f>
        <x:v>0</x:v>
      </x:c>
      <x:c r="AB1955" s="7" t="n">
        <x:f>MAX(0,L1955-SUM(F1955:K1955))</x:f>
        <x:v>0</x:v>
      </x:c>
    </x:row>
    <x:row r="1956" ht="22" customHeight="1">
      <x:c r="A1956" s="18" t="n">
        <x:f>Summary!D$41</x:f>
        <x:v>46357</x:v>
      </x:c>
      <x:c r="B1956" s="2" t="str">
        <x:f>'Inventory detail'!A830</x:f>
        <x:v>COIL</x:v>
      </x:c>
      <x:c r="C1956" s="2" t="str">
        <x:f>'Inventory detail'!B830</x:f>
        <x:v>30</x:v>
      </x:c>
      <x:c r="D1956" s="2" t="str">
        <x:f>'Inventory detail'!C830</x:f>
        <x:v>16BLU12-4</x:v>
      </x:c>
      <x:c r="E1956" s="10" t="n">
        <x:f>A830</x:f>
        <x:v>46327</x:v>
      </x:c>
      <x:c r="F1956" s="7" t="n">
        <x:f>O830</x:f>
        <x:v>0</x:v>
      </x:c>
      <x:c r="G1956" s="7" t="n">
        <x:f>Q830</x:f>
        <x:v>0</x:v>
      </x:c>
      <x:c r="H1956" s="7" t="n">
        <x:f>R830</x:f>
        <x:v>0</x:v>
      </x:c>
      <x:c r="I1956" s="7" t="n">
        <x:f>0</x:f>
        <x:v>0</x:v>
      </x:c>
      <x:c r="J1956" s="7" t="n">
        <x:f>0</x:f>
        <x:v>0</x:v>
      </x:c>
      <x:c r="K1956" s="7" t="n">
        <x:f>0</x:f>
        <x:v>0</x:v>
      </x:c>
      <x:c r="L1956" s="7" t="n">
        <x:f>'Inventory detail'!F830*Summary!$K$5*(A1956-E1956)/Summary!$K$6</x:f>
        <x:v>0</x:v>
      </x:c>
      <x:c r="M1956" s="7" t="n">
        <x:f>MAX(0,H1956-L1956)</x:f>
        <x:v>0</x:v>
      </x:c>
      <x:c r="N1956" s="7" t="n">
        <x:f>MAX(0,L1956-H1956)</x:f>
        <x:v>0</x:v>
      </x:c>
      <x:c r="O1956" s="7" t="n">
        <x:f>MAX(0,F1956+I1956-N1956)</x:f>
        <x:v>0</x:v>
      </x:c>
      <x:c r="P1956" s="7" t="n">
        <x:f>MAX(0,N1956-F1956-I1956)</x:f>
        <x:v>0</x:v>
      </x:c>
      <x:c r="Q1956" s="7" t="n">
        <x:f>MAX(0,G1956+J1956-P1956)</x:f>
        <x:v>0</x:v>
      </x:c>
      <x:c r="R1956" s="7" t="n">
        <x:f>M1956+MAX(0,K1956-MAX(0,P1956-G1956-J1956))</x:f>
        <x:v>0</x:v>
      </x:c>
      <x:c r="S1956" s="7" t="n">
        <x:f>SUM(O1956,Q1956,R1956)</x:f>
        <x:v>0</x:v>
      </x:c>
      <x:c r="T1956" s="14" t="n">
        <x:f>'Inventory detail'!T830</x:f>
        <x:v>0.11230000000000001</x:v>
      </x:c>
      <x:c r="U1956" s="14" t="n">
        <x:f>'Inventory detail'!U830</x:f>
        <x:v>0.1099475</x:v>
      </x:c>
      <x:c r="V1956" s="9" t="n">
        <x:f>O1956*T1956</x:f>
        <x:v>0</x:v>
      </x:c>
      <x:c r="W1956" s="9" t="n">
        <x:f>Q1956*T1956</x:f>
        <x:v>0</x:v>
      </x:c>
      <x:c r="X1956" s="9" t="n">
        <x:f>R1956*T1956</x:f>
        <x:v>0</x:v>
      </x:c>
      <x:c r="Y1956" s="9" t="n">
        <x:f>S1956*T1956</x:f>
        <x:v>0</x:v>
      </x:c>
      <x:c r="Z1956" s="9" t="n">
        <x:f>IF(ISNUMBER(U1956),S1956*(U1956-T1956),"n.a.")</x:f>
        <x:v>0</x:v>
      </x:c>
      <x:c r="AA1956" s="9" t="n">
        <x:f>IF(ISNUMBER(U1956),Y1956,0)</x:f>
        <x:v>0</x:v>
      </x:c>
      <x:c r="AB1956" s="7" t="n">
        <x:f>MAX(0,L1956-SUM(F1956:K1956))</x:f>
        <x:v>0</x:v>
      </x:c>
    </x:row>
    <x:row r="1957" ht="22" customHeight="1">
      <x:c r="A1957" s="18" t="n">
        <x:f>Summary!D$41</x:f>
        <x:v>46357</x:v>
      </x:c>
      <x:c r="B1957" s="2" t="str">
        <x:f>'Inventory detail'!A831</x:f>
        <x:v>COIL</x:v>
      </x:c>
      <x:c r="C1957" s="2" t="str">
        <x:f>'Inventory detail'!B831</x:f>
        <x:v>30</x:v>
      </x:c>
      <x:c r="D1957" s="2" t="str">
        <x:f>'Inventory detail'!C831</x:f>
        <x:v>16FG12-4</x:v>
      </x:c>
      <x:c r="E1957" s="10" t="n">
        <x:f>A831</x:f>
        <x:v>46327</x:v>
      </x:c>
      <x:c r="F1957" s="7" t="n">
        <x:f>O831</x:f>
        <x:v>0</x:v>
      </x:c>
      <x:c r="G1957" s="7" t="n">
        <x:f>Q831</x:f>
        <x:v>0</x:v>
      </x:c>
      <x:c r="H1957" s="7" t="n">
        <x:f>R831</x:f>
        <x:v>0</x:v>
      </x:c>
      <x:c r="I1957" s="7" t="n">
        <x:f>0</x:f>
        <x:v>0</x:v>
      </x:c>
      <x:c r="J1957" s="7" t="n">
        <x:f>0</x:f>
        <x:v>0</x:v>
      </x:c>
      <x:c r="K1957" s="7" t="n">
        <x:f>0</x:f>
        <x:v>0</x:v>
      </x:c>
      <x:c r="L1957" s="7" t="n">
        <x:f>'Inventory detail'!F831*Summary!$K$5*(A1957-E1957)/Summary!$K$6</x:f>
        <x:v>0</x:v>
      </x:c>
      <x:c r="M1957" s="7" t="n">
        <x:f>MAX(0,H1957-L1957)</x:f>
        <x:v>0</x:v>
      </x:c>
      <x:c r="N1957" s="7" t="n">
        <x:f>MAX(0,L1957-H1957)</x:f>
        <x:v>0</x:v>
      </x:c>
      <x:c r="O1957" s="7" t="n">
        <x:f>MAX(0,F1957+I1957-N1957)</x:f>
        <x:v>0</x:v>
      </x:c>
      <x:c r="P1957" s="7" t="n">
        <x:f>MAX(0,N1957-F1957-I1957)</x:f>
        <x:v>0</x:v>
      </x:c>
      <x:c r="Q1957" s="7" t="n">
        <x:f>MAX(0,G1957+J1957-P1957)</x:f>
        <x:v>0</x:v>
      </x:c>
      <x:c r="R1957" s="7" t="n">
        <x:f>M1957+MAX(0,K1957-MAX(0,P1957-G1957-J1957))</x:f>
        <x:v>0</x:v>
      </x:c>
      <x:c r="S1957" s="7" t="n">
        <x:f>SUM(O1957,Q1957,R1957)</x:f>
        <x:v>0</x:v>
      </x:c>
      <x:c r="T1957" s="14" t="n">
        <x:f>'Inventory detail'!T831</x:f>
        <x:v>0.0647</x:v>
      </x:c>
      <x:c r="U1957" s="14" t="str">
        <x:f>'Inventory detail'!U831</x:f>
        <x:v>n.a.</x:v>
      </x:c>
      <x:c r="V1957" s="9" t="n">
        <x:f>O1957*T1957</x:f>
        <x:v>0</x:v>
      </x:c>
      <x:c r="W1957" s="9" t="n">
        <x:f>Q1957*T1957</x:f>
        <x:v>0</x:v>
      </x:c>
      <x:c r="X1957" s="9" t="n">
        <x:f>R1957*T1957</x:f>
        <x:v>0</x:v>
      </x:c>
      <x:c r="Y1957" s="9" t="n">
        <x:f>S1957*T1957</x:f>
        <x:v>0</x:v>
      </x:c>
      <x:c r="Z1957" s="9" t="str">
        <x:f>IF(ISNUMBER(U1957),S1957*(U1957-T1957),"n.a.")</x:f>
        <x:v>n.a.</x:v>
      </x:c>
      <x:c r="AA1957" s="9" t="n">
        <x:f>IF(ISNUMBER(U1957),Y1957,0)</x:f>
        <x:v>0</x:v>
      </x:c>
      <x:c r="AB1957" s="7" t="n">
        <x:f>MAX(0,L1957-SUM(F1957:K1957))</x:f>
        <x:v>0</x:v>
      </x:c>
    </x:row>
    <x:row r="1958" ht="22" customHeight="1">
      <x:c r="A1958" s="18" t="n">
        <x:f>Summary!D$41</x:f>
        <x:v>46357</x:v>
      </x:c>
      <x:c r="B1958" s="2" t="str">
        <x:f>'Inventory detail'!A832</x:f>
        <x:v>COIL</x:v>
      </x:c>
      <x:c r="C1958" s="2" t="str">
        <x:f>'Inventory detail'!B832</x:f>
        <x:v>30</x:v>
      </x:c>
      <x:c r="D1958" s="2" t="str">
        <x:f>'Inventory detail'!C832</x:f>
        <x:v>16MAR12-4</x:v>
      </x:c>
      <x:c r="E1958" s="10" t="n">
        <x:f>A832</x:f>
        <x:v>46327</x:v>
      </x:c>
      <x:c r="F1958" s="7" t="n">
        <x:f>O832</x:f>
        <x:v>0</x:v>
      </x:c>
      <x:c r="G1958" s="7" t="n">
        <x:f>Q832</x:f>
        <x:v>0</x:v>
      </x:c>
      <x:c r="H1958" s="7" t="n">
        <x:f>R832</x:f>
        <x:v>0</x:v>
      </x:c>
      <x:c r="I1958" s="7" t="n">
        <x:f>0</x:f>
        <x:v>0</x:v>
      </x:c>
      <x:c r="J1958" s="7" t="n">
        <x:f>0</x:f>
        <x:v>0</x:v>
      </x:c>
      <x:c r="K1958" s="7" t="n">
        <x:f>0</x:f>
        <x:v>0</x:v>
      </x:c>
      <x:c r="L1958" s="7" t="n">
        <x:f>'Inventory detail'!F832*Summary!$K$5*(A1958-E1958)/Summary!$K$6</x:f>
        <x:v>0</x:v>
      </x:c>
      <x:c r="M1958" s="7" t="n">
        <x:f>MAX(0,H1958-L1958)</x:f>
        <x:v>0</x:v>
      </x:c>
      <x:c r="N1958" s="7" t="n">
        <x:f>MAX(0,L1958-H1958)</x:f>
        <x:v>0</x:v>
      </x:c>
      <x:c r="O1958" s="7" t="n">
        <x:f>MAX(0,F1958+I1958-N1958)</x:f>
        <x:v>0</x:v>
      </x:c>
      <x:c r="P1958" s="7" t="n">
        <x:f>MAX(0,N1958-F1958-I1958)</x:f>
        <x:v>0</x:v>
      </x:c>
      <x:c r="Q1958" s="7" t="n">
        <x:f>MAX(0,G1958+J1958-P1958)</x:f>
        <x:v>0</x:v>
      </x:c>
      <x:c r="R1958" s="7" t="n">
        <x:f>M1958+MAX(0,K1958-MAX(0,P1958-G1958-J1958))</x:f>
        <x:v>0</x:v>
      </x:c>
      <x:c r="S1958" s="7" t="n">
        <x:f>SUM(O1958,Q1958,R1958)</x:f>
        <x:v>0</x:v>
      </x:c>
      <x:c r="T1958" s="14" t="n">
        <x:f>'Inventory detail'!T832</x:f>
        <x:v>0.0647</x:v>
      </x:c>
      <x:c r="U1958" s="14" t="str">
        <x:f>'Inventory detail'!U832</x:f>
        <x:v>n.a.</x:v>
      </x:c>
      <x:c r="V1958" s="9" t="n">
        <x:f>O1958*T1958</x:f>
        <x:v>0</x:v>
      </x:c>
      <x:c r="W1958" s="9" t="n">
        <x:f>Q1958*T1958</x:f>
        <x:v>0</x:v>
      </x:c>
      <x:c r="X1958" s="9" t="n">
        <x:f>R1958*T1958</x:f>
        <x:v>0</x:v>
      </x:c>
      <x:c r="Y1958" s="9" t="n">
        <x:f>S1958*T1958</x:f>
        <x:v>0</x:v>
      </x:c>
      <x:c r="Z1958" s="9" t="str">
        <x:f>IF(ISNUMBER(U1958),S1958*(U1958-T1958),"n.a.")</x:f>
        <x:v>n.a.</x:v>
      </x:c>
      <x:c r="AA1958" s="9" t="n">
        <x:f>IF(ISNUMBER(U1958),Y1958,0)</x:f>
        <x:v>0</x:v>
      </x:c>
      <x:c r="AB1958" s="7" t="n">
        <x:f>MAX(0,L1958-SUM(F1958:K1958))</x:f>
        <x:v>0</x:v>
      </x:c>
    </x:row>
    <x:row r="1959" ht="22" customHeight="1">
      <x:c r="A1959" s="18" t="n">
        <x:f>Summary!D$41</x:f>
        <x:v>46357</x:v>
      </x:c>
      <x:c r="B1959" s="2" t="str">
        <x:f>'Inventory detail'!A833</x:f>
        <x:v>COIL</x:v>
      </x:c>
      <x:c r="C1959" s="2" t="str">
        <x:f>'Inventory detail'!B833</x:f>
        <x:v>30</x:v>
      </x:c>
      <x:c r="D1959" s="2" t="str">
        <x:f>'Inventory detail'!C833</x:f>
        <x:v>16RED12-4</x:v>
      </x:c>
      <x:c r="E1959" s="10" t="n">
        <x:f>A833</x:f>
        <x:v>46327</x:v>
      </x:c>
      <x:c r="F1959" s="7" t="n">
        <x:f>O833</x:f>
        <x:v>0</x:v>
      </x:c>
      <x:c r="G1959" s="7" t="n">
        <x:f>Q833</x:f>
        <x:v>0</x:v>
      </x:c>
      <x:c r="H1959" s="7" t="n">
        <x:f>R833</x:f>
        <x:v>0</x:v>
      </x:c>
      <x:c r="I1959" s="7" t="n">
        <x:f>0</x:f>
        <x:v>0</x:v>
      </x:c>
      <x:c r="J1959" s="7" t="n">
        <x:f>0</x:f>
        <x:v>0</x:v>
      </x:c>
      <x:c r="K1959" s="7" t="n">
        <x:f>0</x:f>
        <x:v>0</x:v>
      </x:c>
      <x:c r="L1959" s="7" t="n">
        <x:f>'Inventory detail'!F833*Summary!$K$5*(A1959-E1959)/Summary!$K$6</x:f>
        <x:v>0</x:v>
      </x:c>
      <x:c r="M1959" s="7" t="n">
        <x:f>MAX(0,H1959-L1959)</x:f>
        <x:v>0</x:v>
      </x:c>
      <x:c r="N1959" s="7" t="n">
        <x:f>MAX(0,L1959-H1959)</x:f>
        <x:v>0</x:v>
      </x:c>
      <x:c r="O1959" s="7" t="n">
        <x:f>MAX(0,F1959+I1959-N1959)</x:f>
        <x:v>0</x:v>
      </x:c>
      <x:c r="P1959" s="7" t="n">
        <x:f>MAX(0,N1959-F1959-I1959)</x:f>
        <x:v>0</x:v>
      </x:c>
      <x:c r="Q1959" s="7" t="n">
        <x:f>MAX(0,G1959+J1959-P1959)</x:f>
        <x:v>0</x:v>
      </x:c>
      <x:c r="R1959" s="7" t="n">
        <x:f>M1959+MAX(0,K1959-MAX(0,P1959-G1959-J1959))</x:f>
        <x:v>0</x:v>
      </x:c>
      <x:c r="S1959" s="7" t="n">
        <x:f>SUM(O1959,Q1959,R1959)</x:f>
        <x:v>0</x:v>
      </x:c>
      <x:c r="T1959" s="14" t="n">
        <x:f>'Inventory detail'!T833</x:f>
        <x:v>0.11230000000000001</x:v>
      </x:c>
      <x:c r="U1959" s="14" t="n">
        <x:f>'Inventory detail'!U833</x:f>
        <x:v>0.1099475</x:v>
      </x:c>
      <x:c r="V1959" s="9" t="n">
        <x:f>O1959*T1959</x:f>
        <x:v>0</x:v>
      </x:c>
      <x:c r="W1959" s="9" t="n">
        <x:f>Q1959*T1959</x:f>
        <x:v>0</x:v>
      </x:c>
      <x:c r="X1959" s="9" t="n">
        <x:f>R1959*T1959</x:f>
        <x:v>0</x:v>
      </x:c>
      <x:c r="Y1959" s="9" t="n">
        <x:f>S1959*T1959</x:f>
        <x:v>0</x:v>
      </x:c>
      <x:c r="Z1959" s="9" t="n">
        <x:f>IF(ISNUMBER(U1959),S1959*(U1959-T1959),"n.a.")</x:f>
        <x:v>0</x:v>
      </x:c>
      <x:c r="AA1959" s="9" t="n">
        <x:f>IF(ISNUMBER(U1959),Y1959,0)</x:f>
        <x:v>0</x:v>
      </x:c>
      <x:c r="AB1959" s="7" t="n">
        <x:f>MAX(0,L1959-SUM(F1959:K1959))</x:f>
        <x:v>0</x:v>
      </x:c>
    </x:row>
    <x:row r="1960" ht="22" customHeight="1">
      <x:c r="A1960" s="18" t="n">
        <x:f>Summary!D$41</x:f>
        <x:v>46357</x:v>
      </x:c>
      <x:c r="B1960" s="2" t="str">
        <x:f>'Inventory detail'!A834</x:f>
        <x:v>COIL</x:v>
      </x:c>
      <x:c r="C1960" s="2" t="str">
        <x:f>'Inventory detail'!B834</x:f>
        <x:v>30</x:v>
      </x:c>
      <x:c r="D1960" s="2" t="str">
        <x:f>'Inventory detail'!C834</x:f>
        <x:v>16WHT36-5</x:v>
      </x:c>
      <x:c r="E1960" s="10" t="n">
        <x:f>A834</x:f>
        <x:v>46327</x:v>
      </x:c>
      <x:c r="F1960" s="7" t="n">
        <x:f>O834</x:f>
        <x:v>0</x:v>
      </x:c>
      <x:c r="G1960" s="7" t="n">
        <x:f>Q834</x:f>
        <x:v>0</x:v>
      </x:c>
      <x:c r="H1960" s="7" t="n">
        <x:f>R834</x:f>
        <x:v>0</x:v>
      </x:c>
      <x:c r="I1960" s="7" t="n">
        <x:f>0</x:f>
        <x:v>0</x:v>
      </x:c>
      <x:c r="J1960" s="7" t="n">
        <x:f>0</x:f>
        <x:v>0</x:v>
      </x:c>
      <x:c r="K1960" s="7" t="n">
        <x:f>0</x:f>
        <x:v>0</x:v>
      </x:c>
      <x:c r="L1960" s="7" t="n">
        <x:f>'Inventory detail'!F834*Summary!$K$5*(A1960-E1960)/Summary!$K$6</x:f>
        <x:v>0</x:v>
      </x:c>
      <x:c r="M1960" s="7" t="n">
        <x:f>MAX(0,H1960-L1960)</x:f>
        <x:v>0</x:v>
      </x:c>
      <x:c r="N1960" s="7" t="n">
        <x:f>MAX(0,L1960-H1960)</x:f>
        <x:v>0</x:v>
      </x:c>
      <x:c r="O1960" s="7" t="n">
        <x:f>MAX(0,F1960+I1960-N1960)</x:f>
        <x:v>0</x:v>
      </x:c>
      <x:c r="P1960" s="7" t="n">
        <x:f>MAX(0,N1960-F1960-I1960)</x:f>
        <x:v>0</x:v>
      </x:c>
      <x:c r="Q1960" s="7" t="n">
        <x:f>MAX(0,G1960+J1960-P1960)</x:f>
        <x:v>0</x:v>
      </x:c>
      <x:c r="R1960" s="7" t="n">
        <x:f>M1960+MAX(0,K1960-MAX(0,P1960-G1960-J1960))</x:f>
        <x:v>0</x:v>
      </x:c>
      <x:c r="S1960" s="7" t="n">
        <x:f>SUM(O1960,Q1960,R1960)</x:f>
        <x:v>0</x:v>
      </x:c>
      <x:c r="T1960" s="14" t="n">
        <x:f>'Inventory detail'!T834</x:f>
        <x:v>0.19940000000000002</x:v>
      </x:c>
      <x:c r="U1960" s="14" t="str">
        <x:f>'Inventory detail'!U834</x:f>
        <x:v>n.a.</x:v>
      </x:c>
      <x:c r="V1960" s="9" t="n">
        <x:f>O1960*T1960</x:f>
        <x:v>0</x:v>
      </x:c>
      <x:c r="W1960" s="9" t="n">
        <x:f>Q1960*T1960</x:f>
        <x:v>0</x:v>
      </x:c>
      <x:c r="X1960" s="9" t="n">
        <x:f>R1960*T1960</x:f>
        <x:v>0</x:v>
      </x:c>
      <x:c r="Y1960" s="9" t="n">
        <x:f>S1960*T1960</x:f>
        <x:v>0</x:v>
      </x:c>
      <x:c r="Z1960" s="9" t="str">
        <x:f>IF(ISNUMBER(U1960),S1960*(U1960-T1960),"n.a.")</x:f>
        <x:v>n.a.</x:v>
      </x:c>
      <x:c r="AA1960" s="9" t="n">
        <x:f>IF(ISNUMBER(U1960),Y1960,0)</x:f>
        <x:v>0</x:v>
      </x:c>
      <x:c r="AB1960" s="7" t="n">
        <x:f>MAX(0,L1960-SUM(F1960:K1960))</x:f>
        <x:v>0</x:v>
      </x:c>
    </x:row>
    <x:row r="1961" ht="22" customHeight="1">
      <x:c r="A1961" s="18" t="n">
        <x:f>Summary!D$41</x:f>
        <x:v>46357</x:v>
      </x:c>
      <x:c r="B1961" s="2" t="str">
        <x:f>'Inventory detail'!A835</x:f>
        <x:v>COIL</x:v>
      </x:c>
      <x:c r="C1961" s="2" t="str">
        <x:f>'Inventory detail'!B835</x:f>
        <x:v>30</x:v>
      </x:c>
      <x:c r="D1961" s="2" t="str">
        <x:f>'Inventory detail'!C835</x:f>
        <x:v>18BLK12-5</x:v>
      </x:c>
      <x:c r="E1961" s="10" t="n">
        <x:f>A835</x:f>
        <x:v>46327</x:v>
      </x:c>
      <x:c r="F1961" s="7" t="n">
        <x:f>O835</x:f>
        <x:v>0</x:v>
      </x:c>
      <x:c r="G1961" s="7" t="n">
        <x:f>Q835</x:f>
        <x:v>0</x:v>
      </x:c>
      <x:c r="H1961" s="7" t="n">
        <x:f>R835</x:f>
        <x:v>0</x:v>
      </x:c>
      <x:c r="I1961" s="7" t="n">
        <x:f>0</x:f>
        <x:v>0</x:v>
      </x:c>
      <x:c r="J1961" s="7" t="n">
        <x:f>0</x:f>
        <x:v>0</x:v>
      </x:c>
      <x:c r="K1961" s="7" t="n">
        <x:f>0</x:f>
        <x:v>0</x:v>
      </x:c>
      <x:c r="L1961" s="7" t="n">
        <x:f>'Inventory detail'!F835*Summary!$K$5*(A1961-E1961)/Summary!$K$6</x:f>
        <x:v>0</x:v>
      </x:c>
      <x:c r="M1961" s="7" t="n">
        <x:f>MAX(0,H1961-L1961)</x:f>
        <x:v>0</x:v>
      </x:c>
      <x:c r="N1961" s="7" t="n">
        <x:f>MAX(0,L1961-H1961)</x:f>
        <x:v>0</x:v>
      </x:c>
      <x:c r="O1961" s="7" t="n">
        <x:f>MAX(0,F1961+I1961-N1961)</x:f>
        <x:v>0</x:v>
      </x:c>
      <x:c r="P1961" s="7" t="n">
        <x:f>MAX(0,N1961-F1961-I1961)</x:f>
        <x:v>0</x:v>
      </x:c>
      <x:c r="Q1961" s="7" t="n">
        <x:f>MAX(0,G1961+J1961-P1961)</x:f>
        <x:v>0</x:v>
      </x:c>
      <x:c r="R1961" s="7" t="n">
        <x:f>M1961+MAX(0,K1961-MAX(0,P1961-G1961-J1961))</x:f>
        <x:v>0</x:v>
      </x:c>
      <x:c r="S1961" s="7" t="n">
        <x:f>SUM(O1961,Q1961,R1961)</x:f>
        <x:v>0</x:v>
      </x:c>
      <x:c r="T1961" s="14" t="n">
        <x:f>'Inventory detail'!T835</x:f>
        <x:v>0.0909</x:v>
      </x:c>
      <x:c r="U1961" s="14" t="str">
        <x:f>'Inventory detail'!U835</x:f>
        <x:v>n.a.</x:v>
      </x:c>
      <x:c r="V1961" s="9" t="n">
        <x:f>O1961*T1961</x:f>
        <x:v>0</x:v>
      </x:c>
      <x:c r="W1961" s="9" t="n">
        <x:f>Q1961*T1961</x:f>
        <x:v>0</x:v>
      </x:c>
      <x:c r="X1961" s="9" t="n">
        <x:f>R1961*T1961</x:f>
        <x:v>0</x:v>
      </x:c>
      <x:c r="Y1961" s="9" t="n">
        <x:f>S1961*T1961</x:f>
        <x:v>0</x:v>
      </x:c>
      <x:c r="Z1961" s="9" t="str">
        <x:f>IF(ISNUMBER(U1961),S1961*(U1961-T1961),"n.a.")</x:f>
        <x:v>n.a.</x:v>
      </x:c>
      <x:c r="AA1961" s="9" t="n">
        <x:f>IF(ISNUMBER(U1961),Y1961,0)</x:f>
        <x:v>0</x:v>
      </x:c>
      <x:c r="AB1961" s="7" t="n">
        <x:f>MAX(0,L1961-SUM(F1961:K1961))</x:f>
        <x:v>0</x:v>
      </x:c>
    </x:row>
    <x:row r="1962" ht="22" customHeight="1">
      <x:c r="A1962" s="18" t="n">
        <x:f>Summary!D$41</x:f>
        <x:v>46357</x:v>
      </x:c>
      <x:c r="B1962" s="2" t="str">
        <x:f>'Inventory detail'!A836</x:f>
        <x:v>COIL</x:v>
      </x:c>
      <x:c r="C1962" s="2" t="str">
        <x:f>'Inventory detail'!B836</x:f>
        <x:v>30</x:v>
      </x:c>
      <x:c r="D1962" s="2" t="str">
        <x:f>'Inventory detail'!C836</x:f>
        <x:v>18BLK36-5</x:v>
      </x:c>
      <x:c r="E1962" s="10" t="n">
        <x:f>A836</x:f>
        <x:v>46327</x:v>
      </x:c>
      <x:c r="F1962" s="7" t="n">
        <x:f>O836</x:f>
        <x:v>0</x:v>
      </x:c>
      <x:c r="G1962" s="7" t="n">
        <x:f>Q836</x:f>
        <x:v>0</x:v>
      </x:c>
      <x:c r="H1962" s="7" t="n">
        <x:f>R836</x:f>
        <x:v>0</x:v>
      </x:c>
      <x:c r="I1962" s="7" t="n">
        <x:f>0</x:f>
        <x:v>0</x:v>
      </x:c>
      <x:c r="J1962" s="7" t="n">
        <x:f>0</x:f>
        <x:v>0</x:v>
      </x:c>
      <x:c r="K1962" s="7" t="n">
        <x:f>0</x:f>
        <x:v>0</x:v>
      </x:c>
      <x:c r="L1962" s="7" t="n">
        <x:f>'Inventory detail'!F836*Summary!$K$5*(A1962-E1962)/Summary!$K$6</x:f>
        <x:v>0</x:v>
      </x:c>
      <x:c r="M1962" s="7" t="n">
        <x:f>MAX(0,H1962-L1962)</x:f>
        <x:v>0</x:v>
      </x:c>
      <x:c r="N1962" s="7" t="n">
        <x:f>MAX(0,L1962-H1962)</x:f>
        <x:v>0</x:v>
      </x:c>
      <x:c r="O1962" s="7" t="n">
        <x:f>MAX(0,F1962+I1962-N1962)</x:f>
        <x:v>0</x:v>
      </x:c>
      <x:c r="P1962" s="7" t="n">
        <x:f>MAX(0,N1962-F1962-I1962)</x:f>
        <x:v>0</x:v>
      </x:c>
      <x:c r="Q1962" s="7" t="n">
        <x:f>MAX(0,G1962+J1962-P1962)</x:f>
        <x:v>0</x:v>
      </x:c>
      <x:c r="R1962" s="7" t="n">
        <x:f>M1962+MAX(0,K1962-MAX(0,P1962-G1962-J1962))</x:f>
        <x:v>0</x:v>
      </x:c>
      <x:c r="S1962" s="7" t="n">
        <x:f>SUM(O1962,Q1962,R1962)</x:f>
        <x:v>0</x:v>
      </x:c>
      <x:c r="T1962" s="14" t="n">
        <x:f>'Inventory detail'!T836</x:f>
        <x:v>0.2494</x:v>
      </x:c>
      <x:c r="U1962" s="14" t="str">
        <x:f>'Inventory detail'!U836</x:f>
        <x:v>n.a.</x:v>
      </x:c>
      <x:c r="V1962" s="9" t="n">
        <x:f>O1962*T1962</x:f>
        <x:v>0</x:v>
      </x:c>
      <x:c r="W1962" s="9" t="n">
        <x:f>Q1962*T1962</x:f>
        <x:v>0</x:v>
      </x:c>
      <x:c r="X1962" s="9" t="n">
        <x:f>R1962*T1962</x:f>
        <x:v>0</x:v>
      </x:c>
      <x:c r="Y1962" s="9" t="n">
        <x:f>S1962*T1962</x:f>
        <x:v>0</x:v>
      </x:c>
      <x:c r="Z1962" s="9" t="str">
        <x:f>IF(ISNUMBER(U1962),S1962*(U1962-T1962),"n.a.")</x:f>
        <x:v>n.a.</x:v>
      </x:c>
      <x:c r="AA1962" s="9" t="n">
        <x:f>IF(ISNUMBER(U1962),Y1962,0)</x:f>
        <x:v>0</x:v>
      </x:c>
      <x:c r="AB1962" s="7" t="n">
        <x:f>MAX(0,L1962-SUM(F1962:K1962))</x:f>
        <x:v>0</x:v>
      </x:c>
    </x:row>
    <x:row r="1963" ht="22" customHeight="1">
      <x:c r="A1963" s="18" t="n">
        <x:f>Summary!D$41</x:f>
        <x:v>46357</x:v>
      </x:c>
      <x:c r="B1963" s="2" t="str">
        <x:f>'Inventory detail'!A837</x:f>
        <x:v>COIL</x:v>
      </x:c>
      <x:c r="C1963" s="2" t="str">
        <x:f>'Inventory detail'!B837</x:f>
        <x:v>30</x:v>
      </x:c>
      <x:c r="D1963" s="2" t="str">
        <x:f>'Inventory detail'!C837</x:f>
        <x:v>18FG12-4</x:v>
      </x:c>
      <x:c r="E1963" s="10" t="n">
        <x:f>A837</x:f>
        <x:v>46327</x:v>
      </x:c>
      <x:c r="F1963" s="7" t="n">
        <x:f>O837</x:f>
        <x:v>0</x:v>
      </x:c>
      <x:c r="G1963" s="7" t="n">
        <x:f>Q837</x:f>
        <x:v>0</x:v>
      </x:c>
      <x:c r="H1963" s="7" t="n">
        <x:f>R837</x:f>
        <x:v>0</x:v>
      </x:c>
      <x:c r="I1963" s="7" t="n">
        <x:f>0</x:f>
        <x:v>0</x:v>
      </x:c>
      <x:c r="J1963" s="7" t="n">
        <x:f>0</x:f>
        <x:v>0</x:v>
      </x:c>
      <x:c r="K1963" s="7" t="n">
        <x:f>0</x:f>
        <x:v>0</x:v>
      </x:c>
      <x:c r="L1963" s="7" t="n">
        <x:f>'Inventory detail'!F837*Summary!$K$5*(A1963-E1963)/Summary!$K$6</x:f>
        <x:v>0</x:v>
      </x:c>
      <x:c r="M1963" s="7" t="n">
        <x:f>MAX(0,H1963-L1963)</x:f>
        <x:v>0</x:v>
      </x:c>
      <x:c r="N1963" s="7" t="n">
        <x:f>MAX(0,L1963-H1963)</x:f>
        <x:v>0</x:v>
      </x:c>
      <x:c r="O1963" s="7" t="n">
        <x:f>MAX(0,F1963+I1963-N1963)</x:f>
        <x:v>0</x:v>
      </x:c>
      <x:c r="P1963" s="7" t="n">
        <x:f>MAX(0,N1963-F1963-I1963)</x:f>
        <x:v>0</x:v>
      </x:c>
      <x:c r="Q1963" s="7" t="n">
        <x:f>MAX(0,G1963+J1963-P1963)</x:f>
        <x:v>0</x:v>
      </x:c>
      <x:c r="R1963" s="7" t="n">
        <x:f>M1963+MAX(0,K1963-MAX(0,P1963-G1963-J1963))</x:f>
        <x:v>0</x:v>
      </x:c>
      <x:c r="S1963" s="7" t="n">
        <x:f>SUM(O1963,Q1963,R1963)</x:f>
        <x:v>0</x:v>
      </x:c>
      <x:c r="T1963" s="14" t="n">
        <x:f>'Inventory detail'!T837</x:f>
        <x:v>0.0785</x:v>
      </x:c>
      <x:c r="U1963" s="14" t="str">
        <x:f>'Inventory detail'!U837</x:f>
        <x:v>n.a.</x:v>
      </x:c>
      <x:c r="V1963" s="9" t="n">
        <x:f>O1963*T1963</x:f>
        <x:v>0</x:v>
      </x:c>
      <x:c r="W1963" s="9" t="n">
        <x:f>Q1963*T1963</x:f>
        <x:v>0</x:v>
      </x:c>
      <x:c r="X1963" s="9" t="n">
        <x:f>R1963*T1963</x:f>
        <x:v>0</x:v>
      </x:c>
      <x:c r="Y1963" s="9" t="n">
        <x:f>S1963*T1963</x:f>
        <x:v>0</x:v>
      </x:c>
      <x:c r="Z1963" s="9" t="str">
        <x:f>IF(ISNUMBER(U1963),S1963*(U1963-T1963),"n.a.")</x:f>
        <x:v>n.a.</x:v>
      </x:c>
      <x:c r="AA1963" s="9" t="n">
        <x:f>IF(ISNUMBER(U1963),Y1963,0)</x:f>
        <x:v>0</x:v>
      </x:c>
      <x:c r="AB1963" s="7" t="n">
        <x:f>MAX(0,L1963-SUM(F1963:K1963))</x:f>
        <x:v>0</x:v>
      </x:c>
    </x:row>
    <x:row r="1964" ht="22" customHeight="1">
      <x:c r="A1964" s="18" t="n">
        <x:f>Summary!D$41</x:f>
        <x:v>46357</x:v>
      </x:c>
      <x:c r="B1964" s="2" t="str">
        <x:f>'Inventory detail'!A838</x:f>
        <x:v>COIL</x:v>
      </x:c>
      <x:c r="C1964" s="2" t="str">
        <x:f>'Inventory detail'!B838</x:f>
        <x:v>30</x:v>
      </x:c>
      <x:c r="D1964" s="2" t="str">
        <x:f>'Inventory detail'!C838</x:f>
        <x:v>18MAR12-4</x:v>
      </x:c>
      <x:c r="E1964" s="10" t="n">
        <x:f>A838</x:f>
        <x:v>46327</x:v>
      </x:c>
      <x:c r="F1964" s="7" t="n">
        <x:f>O838</x:f>
        <x:v>0</x:v>
      </x:c>
      <x:c r="G1964" s="7" t="n">
        <x:f>Q838</x:f>
        <x:v>0</x:v>
      </x:c>
      <x:c r="H1964" s="7" t="n">
        <x:f>R838</x:f>
        <x:v>0</x:v>
      </x:c>
      <x:c r="I1964" s="7" t="n">
        <x:f>0</x:f>
        <x:v>0</x:v>
      </x:c>
      <x:c r="J1964" s="7" t="n">
        <x:f>0</x:f>
        <x:v>0</x:v>
      </x:c>
      <x:c r="K1964" s="7" t="n">
        <x:f>0</x:f>
        <x:v>0</x:v>
      </x:c>
      <x:c r="L1964" s="7" t="n">
        <x:f>'Inventory detail'!F838*Summary!$K$5*(A1964-E1964)/Summary!$K$6</x:f>
        <x:v>0</x:v>
      </x:c>
      <x:c r="M1964" s="7" t="n">
        <x:f>MAX(0,H1964-L1964)</x:f>
        <x:v>0</x:v>
      </x:c>
      <x:c r="N1964" s="7" t="n">
        <x:f>MAX(0,L1964-H1964)</x:f>
        <x:v>0</x:v>
      </x:c>
      <x:c r="O1964" s="7" t="n">
        <x:f>MAX(0,F1964+I1964-N1964)</x:f>
        <x:v>0</x:v>
      </x:c>
      <x:c r="P1964" s="7" t="n">
        <x:f>MAX(0,N1964-F1964-I1964)</x:f>
        <x:v>0</x:v>
      </x:c>
      <x:c r="Q1964" s="7" t="n">
        <x:f>MAX(0,G1964+J1964-P1964)</x:f>
        <x:v>0</x:v>
      </x:c>
      <x:c r="R1964" s="7" t="n">
        <x:f>M1964+MAX(0,K1964-MAX(0,P1964-G1964-J1964))</x:f>
        <x:v>0</x:v>
      </x:c>
      <x:c r="S1964" s="7" t="n">
        <x:f>SUM(O1964,Q1964,R1964)</x:f>
        <x:v>0</x:v>
      </x:c>
      <x:c r="T1964" s="14" t="n">
        <x:f>'Inventory detail'!T838</x:f>
        <x:v>0.0785</x:v>
      </x:c>
      <x:c r="U1964" s="14" t="str">
        <x:f>'Inventory detail'!U838</x:f>
        <x:v>n.a.</x:v>
      </x:c>
      <x:c r="V1964" s="9" t="n">
        <x:f>O1964*T1964</x:f>
        <x:v>0</x:v>
      </x:c>
      <x:c r="W1964" s="9" t="n">
        <x:f>Q1964*T1964</x:f>
        <x:v>0</x:v>
      </x:c>
      <x:c r="X1964" s="9" t="n">
        <x:f>R1964*T1964</x:f>
        <x:v>0</x:v>
      </x:c>
      <x:c r="Y1964" s="9" t="n">
        <x:f>S1964*T1964</x:f>
        <x:v>0</x:v>
      </x:c>
      <x:c r="Z1964" s="9" t="str">
        <x:f>IF(ISNUMBER(U1964),S1964*(U1964-T1964),"n.a.")</x:f>
        <x:v>n.a.</x:v>
      </x:c>
      <x:c r="AA1964" s="9" t="n">
        <x:f>IF(ISNUMBER(U1964),Y1964,0)</x:f>
        <x:v>0</x:v>
      </x:c>
      <x:c r="AB1964" s="7" t="n">
        <x:f>MAX(0,L1964-SUM(F1964:K1964))</x:f>
        <x:v>0</x:v>
      </x:c>
    </x:row>
    <x:row r="1965" ht="22" customHeight="1">
      <x:c r="A1965" s="18" t="n">
        <x:f>Summary!D$41</x:f>
        <x:v>46357</x:v>
      </x:c>
      <x:c r="B1965" s="2" t="str">
        <x:f>'Inventory detail'!A839</x:f>
        <x:v>COIL</x:v>
      </x:c>
      <x:c r="C1965" s="2" t="str">
        <x:f>'Inventory detail'!B839</x:f>
        <x:v>30</x:v>
      </x:c>
      <x:c r="D1965" s="2" t="str">
        <x:f>'Inventory detail'!C839</x:f>
        <x:v>18RED12-4</x:v>
      </x:c>
      <x:c r="E1965" s="10" t="n">
        <x:f>A839</x:f>
        <x:v>46327</x:v>
      </x:c>
      <x:c r="F1965" s="7" t="n">
        <x:f>O839</x:f>
        <x:v>0</x:v>
      </x:c>
      <x:c r="G1965" s="7" t="n">
        <x:f>Q839</x:f>
        <x:v>0</x:v>
      </x:c>
      <x:c r="H1965" s="7" t="n">
        <x:f>R839</x:f>
        <x:v>0</x:v>
      </x:c>
      <x:c r="I1965" s="7" t="n">
        <x:f>0</x:f>
        <x:v>0</x:v>
      </x:c>
      <x:c r="J1965" s="7" t="n">
        <x:f>0</x:f>
        <x:v>0</x:v>
      </x:c>
      <x:c r="K1965" s="7" t="n">
        <x:f>0</x:f>
        <x:v>0</x:v>
      </x:c>
      <x:c r="L1965" s="7" t="n">
        <x:f>'Inventory detail'!F839*Summary!$K$5*(A1965-E1965)/Summary!$K$6</x:f>
        <x:v>0</x:v>
      </x:c>
      <x:c r="M1965" s="7" t="n">
        <x:f>MAX(0,H1965-L1965)</x:f>
        <x:v>0</x:v>
      </x:c>
      <x:c r="N1965" s="7" t="n">
        <x:f>MAX(0,L1965-H1965)</x:f>
        <x:v>0</x:v>
      </x:c>
      <x:c r="O1965" s="7" t="n">
        <x:f>MAX(0,F1965+I1965-N1965)</x:f>
        <x:v>0</x:v>
      </x:c>
      <x:c r="P1965" s="7" t="n">
        <x:f>MAX(0,N1965-F1965-I1965)</x:f>
        <x:v>0</x:v>
      </x:c>
      <x:c r="Q1965" s="7" t="n">
        <x:f>MAX(0,G1965+J1965-P1965)</x:f>
        <x:v>0</x:v>
      </x:c>
      <x:c r="R1965" s="7" t="n">
        <x:f>M1965+MAX(0,K1965-MAX(0,P1965-G1965-J1965))</x:f>
        <x:v>0</x:v>
      </x:c>
      <x:c r="S1965" s="7" t="n">
        <x:f>SUM(O1965,Q1965,R1965)</x:f>
        <x:v>0</x:v>
      </x:c>
      <x:c r="T1965" s="14" t="n">
        <x:f>'Inventory detail'!T839</x:f>
        <x:v>0.1448</x:v>
      </x:c>
      <x:c r="U1965" s="14" t="n">
        <x:f>'Inventory detail'!U839</x:f>
        <x:v>0.141882</x:v>
      </x:c>
      <x:c r="V1965" s="9" t="n">
        <x:f>O1965*T1965</x:f>
        <x:v>0</x:v>
      </x:c>
      <x:c r="W1965" s="9" t="n">
        <x:f>Q1965*T1965</x:f>
        <x:v>0</x:v>
      </x:c>
      <x:c r="X1965" s="9" t="n">
        <x:f>R1965*T1965</x:f>
        <x:v>0</x:v>
      </x:c>
      <x:c r="Y1965" s="9" t="n">
        <x:f>S1965*T1965</x:f>
        <x:v>0</x:v>
      </x:c>
      <x:c r="Z1965" s="9" t="n">
        <x:f>IF(ISNUMBER(U1965),S1965*(U1965-T1965),"n.a.")</x:f>
        <x:v>0</x:v>
      </x:c>
      <x:c r="AA1965" s="9" t="n">
        <x:f>IF(ISNUMBER(U1965),Y1965,0)</x:f>
        <x:v>0</x:v>
      </x:c>
      <x:c r="AB1965" s="7" t="n">
        <x:f>MAX(0,L1965-SUM(F1965:K1965))</x:f>
        <x:v>0</x:v>
      </x:c>
    </x:row>
    <x:row r="1966" ht="22" customHeight="1">
      <x:c r="A1966" s="18" t="n">
        <x:f>Summary!D$41</x:f>
        <x:v>46357</x:v>
      </x:c>
      <x:c r="B1966" s="2" t="str">
        <x:f>'Inventory detail'!A840</x:f>
        <x:v>COIL</x:v>
      </x:c>
      <x:c r="C1966" s="2" t="str">
        <x:f>'Inventory detail'!B840</x:f>
        <x:v>30</x:v>
      </x:c>
      <x:c r="D1966" s="2" t="str">
        <x:f>'Inventory detail'!C840</x:f>
        <x:v>18WHT12-5</x:v>
      </x:c>
      <x:c r="E1966" s="10" t="n">
        <x:f>A840</x:f>
        <x:v>46327</x:v>
      </x:c>
      <x:c r="F1966" s="7" t="n">
        <x:f>O840</x:f>
        <x:v>0</x:v>
      </x:c>
      <x:c r="G1966" s="7" t="n">
        <x:f>Q840</x:f>
        <x:v>0</x:v>
      </x:c>
      <x:c r="H1966" s="7" t="n">
        <x:f>R840</x:f>
        <x:v>0</x:v>
      </x:c>
      <x:c r="I1966" s="7" t="n">
        <x:f>0</x:f>
        <x:v>0</x:v>
      </x:c>
      <x:c r="J1966" s="7" t="n">
        <x:f>0</x:f>
        <x:v>0</x:v>
      </x:c>
      <x:c r="K1966" s="7" t="n">
        <x:f>0</x:f>
        <x:v>0</x:v>
      </x:c>
      <x:c r="L1966" s="7" t="n">
        <x:f>'Inventory detail'!F840*Summary!$K$5*(A1966-E1966)/Summary!$K$6</x:f>
        <x:v>0</x:v>
      </x:c>
      <x:c r="M1966" s="7" t="n">
        <x:f>MAX(0,H1966-L1966)</x:f>
        <x:v>0</x:v>
      </x:c>
      <x:c r="N1966" s="7" t="n">
        <x:f>MAX(0,L1966-H1966)</x:f>
        <x:v>0</x:v>
      </x:c>
      <x:c r="O1966" s="7" t="n">
        <x:f>MAX(0,F1966+I1966-N1966)</x:f>
        <x:v>0</x:v>
      </x:c>
      <x:c r="P1966" s="7" t="n">
        <x:f>MAX(0,N1966-F1966-I1966)</x:f>
        <x:v>0</x:v>
      </x:c>
      <x:c r="Q1966" s="7" t="n">
        <x:f>MAX(0,G1966+J1966-P1966)</x:f>
        <x:v>0</x:v>
      </x:c>
      <x:c r="R1966" s="7" t="n">
        <x:f>M1966+MAX(0,K1966-MAX(0,P1966-G1966-J1966))</x:f>
        <x:v>0</x:v>
      </x:c>
      <x:c r="S1966" s="7" t="n">
        <x:f>SUM(O1966,Q1966,R1966)</x:f>
        <x:v>0</x:v>
      </x:c>
      <x:c r="T1966" s="14" t="n">
        <x:f>'Inventory detail'!T840</x:f>
        <x:v>0.0909</x:v>
      </x:c>
      <x:c r="U1966" s="14" t="str">
        <x:f>'Inventory detail'!U840</x:f>
        <x:v>n.a.</x:v>
      </x:c>
      <x:c r="V1966" s="9" t="n">
        <x:f>O1966*T1966</x:f>
        <x:v>0</x:v>
      </x:c>
      <x:c r="W1966" s="9" t="n">
        <x:f>Q1966*T1966</x:f>
        <x:v>0</x:v>
      </x:c>
      <x:c r="X1966" s="9" t="n">
        <x:f>R1966*T1966</x:f>
        <x:v>0</x:v>
      </x:c>
      <x:c r="Y1966" s="9" t="n">
        <x:f>S1966*T1966</x:f>
        <x:v>0</x:v>
      </x:c>
      <x:c r="Z1966" s="9" t="str">
        <x:f>IF(ISNUMBER(U1966),S1966*(U1966-T1966),"n.a.")</x:f>
        <x:v>n.a.</x:v>
      </x:c>
      <x:c r="AA1966" s="9" t="n">
        <x:f>IF(ISNUMBER(U1966),Y1966,0)</x:f>
        <x:v>0</x:v>
      </x:c>
      <x:c r="AB1966" s="7" t="n">
        <x:f>MAX(0,L1966-SUM(F1966:K1966))</x:f>
        <x:v>0</x:v>
      </x:c>
    </x:row>
    <x:row r="1967" ht="22" customHeight="1">
      <x:c r="A1967" s="18" t="n">
        <x:f>Summary!D$41</x:f>
        <x:v>46357</x:v>
      </x:c>
      <x:c r="B1967" s="2" t="str">
        <x:f>'Inventory detail'!A841</x:f>
        <x:v>COIL</x:v>
      </x:c>
      <x:c r="C1967" s="2" t="str">
        <x:f>'Inventory detail'!B841</x:f>
        <x:v>30</x:v>
      </x:c>
      <x:c r="D1967" s="2" t="str">
        <x:f>'Inventory detail'!C841</x:f>
        <x:v>20BLK12-5</x:v>
      </x:c>
      <x:c r="E1967" s="10" t="n">
        <x:f>A841</x:f>
        <x:v>46327</x:v>
      </x:c>
      <x:c r="F1967" s="7" t="n">
        <x:f>O841</x:f>
        <x:v>0</x:v>
      </x:c>
      <x:c r="G1967" s="7" t="n">
        <x:f>Q841</x:f>
        <x:v>0</x:v>
      </x:c>
      <x:c r="H1967" s="7" t="n">
        <x:f>R841</x:f>
        <x:v>0</x:v>
      </x:c>
      <x:c r="I1967" s="7" t="n">
        <x:f>0</x:f>
        <x:v>0</x:v>
      </x:c>
      <x:c r="J1967" s="7" t="n">
        <x:f>0</x:f>
        <x:v>0</x:v>
      </x:c>
      <x:c r="K1967" s="7" t="n">
        <x:f>0</x:f>
        <x:v>0</x:v>
      </x:c>
      <x:c r="L1967" s="7" t="n">
        <x:f>'Inventory detail'!F841*Summary!$K$5*(A1967-E1967)/Summary!$K$6</x:f>
        <x:v>0</x:v>
      </x:c>
      <x:c r="M1967" s="7" t="n">
        <x:f>MAX(0,H1967-L1967)</x:f>
        <x:v>0</x:v>
      </x:c>
      <x:c r="N1967" s="7" t="n">
        <x:f>MAX(0,L1967-H1967)</x:f>
        <x:v>0</x:v>
      </x:c>
      <x:c r="O1967" s="7" t="n">
        <x:f>MAX(0,F1967+I1967-N1967)</x:f>
        <x:v>0</x:v>
      </x:c>
      <x:c r="P1967" s="7" t="n">
        <x:f>MAX(0,N1967-F1967-I1967)</x:f>
        <x:v>0</x:v>
      </x:c>
      <x:c r="Q1967" s="7" t="n">
        <x:f>MAX(0,G1967+J1967-P1967)</x:f>
        <x:v>0</x:v>
      </x:c>
      <x:c r="R1967" s="7" t="n">
        <x:f>M1967+MAX(0,K1967-MAX(0,P1967-G1967-J1967))</x:f>
        <x:v>0</x:v>
      </x:c>
      <x:c r="S1967" s="7" t="n">
        <x:f>SUM(O1967,Q1967,R1967)</x:f>
        <x:v>0</x:v>
      </x:c>
      <x:c r="T1967" s="14" t="n">
        <x:f>'Inventory detail'!T841</x:f>
        <x:v>0.098</x:v>
      </x:c>
      <x:c r="U1967" s="14" t="str">
        <x:f>'Inventory detail'!U841</x:f>
        <x:v>n.a.</x:v>
      </x:c>
      <x:c r="V1967" s="9" t="n">
        <x:f>O1967*T1967</x:f>
        <x:v>0</x:v>
      </x:c>
      <x:c r="W1967" s="9" t="n">
        <x:f>Q1967*T1967</x:f>
        <x:v>0</x:v>
      </x:c>
      <x:c r="X1967" s="9" t="n">
        <x:f>R1967*T1967</x:f>
        <x:v>0</x:v>
      </x:c>
      <x:c r="Y1967" s="9" t="n">
        <x:f>S1967*T1967</x:f>
        <x:v>0</x:v>
      </x:c>
      <x:c r="Z1967" s="9" t="str">
        <x:f>IF(ISNUMBER(U1967),S1967*(U1967-T1967),"n.a.")</x:f>
        <x:v>n.a.</x:v>
      </x:c>
      <x:c r="AA1967" s="9" t="n">
        <x:f>IF(ISNUMBER(U1967),Y1967,0)</x:f>
        <x:v>0</x:v>
      </x:c>
      <x:c r="AB1967" s="7" t="n">
        <x:f>MAX(0,L1967-SUM(F1967:K1967))</x:f>
        <x:v>0</x:v>
      </x:c>
    </x:row>
    <x:row r="1968" ht="22" customHeight="1">
      <x:c r="A1968" s="18" t="n">
        <x:f>Summary!D$41</x:f>
        <x:v>46357</x:v>
      </x:c>
      <x:c r="B1968" s="2" t="str">
        <x:f>'Inventory detail'!A842</x:f>
        <x:v>COIL</x:v>
      </x:c>
      <x:c r="C1968" s="2" t="str">
        <x:f>'Inventory detail'!B842</x:f>
        <x:v>30</x:v>
      </x:c>
      <x:c r="D1968" s="2" t="str">
        <x:f>'Inventory detail'!C842</x:f>
        <x:v>20BLK36-5</x:v>
      </x:c>
      <x:c r="E1968" s="10" t="n">
        <x:f>A842</x:f>
        <x:v>46327</x:v>
      </x:c>
      <x:c r="F1968" s="7" t="n">
        <x:f>O842</x:f>
        <x:v>0</x:v>
      </x:c>
      <x:c r="G1968" s="7" t="n">
        <x:f>Q842</x:f>
        <x:v>0</x:v>
      </x:c>
      <x:c r="H1968" s="7" t="n">
        <x:f>R842</x:f>
        <x:v>0</x:v>
      </x:c>
      <x:c r="I1968" s="7" t="n">
        <x:f>0</x:f>
        <x:v>0</x:v>
      </x:c>
      <x:c r="J1968" s="7" t="n">
        <x:f>0</x:f>
        <x:v>0</x:v>
      </x:c>
      <x:c r="K1968" s="7" t="n">
        <x:f>0</x:f>
        <x:v>0</x:v>
      </x:c>
      <x:c r="L1968" s="7" t="n">
        <x:f>'Inventory detail'!F842*Summary!$K$5*(A1968-E1968)/Summary!$K$6</x:f>
        <x:v>0</x:v>
      </x:c>
      <x:c r="M1968" s="7" t="n">
        <x:f>MAX(0,H1968-L1968)</x:f>
        <x:v>0</x:v>
      </x:c>
      <x:c r="N1968" s="7" t="n">
        <x:f>MAX(0,L1968-H1968)</x:f>
        <x:v>0</x:v>
      </x:c>
      <x:c r="O1968" s="7" t="n">
        <x:f>MAX(0,F1968+I1968-N1968)</x:f>
        <x:v>0</x:v>
      </x:c>
      <x:c r="P1968" s="7" t="n">
        <x:f>MAX(0,N1968-F1968-I1968)</x:f>
        <x:v>0</x:v>
      </x:c>
      <x:c r="Q1968" s="7" t="n">
        <x:f>MAX(0,G1968+J1968-P1968)</x:f>
        <x:v>0</x:v>
      </x:c>
      <x:c r="R1968" s="7" t="n">
        <x:f>M1968+MAX(0,K1968-MAX(0,P1968-G1968-J1968))</x:f>
        <x:v>0</x:v>
      </x:c>
      <x:c r="S1968" s="7" t="n">
        <x:f>SUM(O1968,Q1968,R1968)</x:f>
        <x:v>0</x:v>
      </x:c>
      <x:c r="T1968" s="14" t="n">
        <x:f>'Inventory detail'!T842</x:f>
        <x:v>0.272</x:v>
      </x:c>
      <x:c r="U1968" s="14" t="str">
        <x:f>'Inventory detail'!U842</x:f>
        <x:v>n.a.</x:v>
      </x:c>
      <x:c r="V1968" s="9" t="n">
        <x:f>O1968*T1968</x:f>
        <x:v>0</x:v>
      </x:c>
      <x:c r="W1968" s="9" t="n">
        <x:f>Q1968*T1968</x:f>
        <x:v>0</x:v>
      </x:c>
      <x:c r="X1968" s="9" t="n">
        <x:f>R1968*T1968</x:f>
        <x:v>0</x:v>
      </x:c>
      <x:c r="Y1968" s="9" t="n">
        <x:f>S1968*T1968</x:f>
        <x:v>0</x:v>
      </x:c>
      <x:c r="Z1968" s="9" t="str">
        <x:f>IF(ISNUMBER(U1968),S1968*(U1968-T1968),"n.a.")</x:f>
        <x:v>n.a.</x:v>
      </x:c>
      <x:c r="AA1968" s="9" t="n">
        <x:f>IF(ISNUMBER(U1968),Y1968,0)</x:f>
        <x:v>0</x:v>
      </x:c>
      <x:c r="AB1968" s="7" t="n">
        <x:f>MAX(0,L1968-SUM(F1968:K1968))</x:f>
        <x:v>0</x:v>
      </x:c>
    </x:row>
    <x:row r="1969" ht="22" customHeight="1">
      <x:c r="A1969" s="18" t="n">
        <x:f>Summary!D$41</x:f>
        <x:v>46357</x:v>
      </x:c>
      <x:c r="B1969" s="2" t="str">
        <x:f>'Inventory detail'!A843</x:f>
        <x:v>COIL</x:v>
      </x:c>
      <x:c r="C1969" s="2" t="str">
        <x:f>'Inventory detail'!B843</x:f>
        <x:v>30</x:v>
      </x:c>
      <x:c r="D1969" s="2" t="str">
        <x:f>'Inventory detail'!C843</x:f>
        <x:v>20BLU12-4</x:v>
      </x:c>
      <x:c r="E1969" s="10" t="n">
        <x:f>A843</x:f>
        <x:v>46327</x:v>
      </x:c>
      <x:c r="F1969" s="7" t="n">
        <x:f>O843</x:f>
        <x:v>0</x:v>
      </x:c>
      <x:c r="G1969" s="7" t="n">
        <x:f>Q843</x:f>
        <x:v>0</x:v>
      </x:c>
      <x:c r="H1969" s="7" t="n">
        <x:f>R843</x:f>
        <x:v>0</x:v>
      </x:c>
      <x:c r="I1969" s="7" t="n">
        <x:f>0</x:f>
        <x:v>0</x:v>
      </x:c>
      <x:c r="J1969" s="7" t="n">
        <x:f>0</x:f>
        <x:v>0</x:v>
      </x:c>
      <x:c r="K1969" s="7" t="n">
        <x:f>0</x:f>
        <x:v>0</x:v>
      </x:c>
      <x:c r="L1969" s="7" t="n">
        <x:f>'Inventory detail'!F843*Summary!$K$5*(A1969-E1969)/Summary!$K$6</x:f>
        <x:v>0</x:v>
      </x:c>
      <x:c r="M1969" s="7" t="n">
        <x:f>MAX(0,H1969-L1969)</x:f>
        <x:v>0</x:v>
      </x:c>
      <x:c r="N1969" s="7" t="n">
        <x:f>MAX(0,L1969-H1969)</x:f>
        <x:v>0</x:v>
      </x:c>
      <x:c r="O1969" s="7" t="n">
        <x:f>MAX(0,F1969+I1969-N1969)</x:f>
        <x:v>0</x:v>
      </x:c>
      <x:c r="P1969" s="7" t="n">
        <x:f>MAX(0,N1969-F1969-I1969)</x:f>
        <x:v>0</x:v>
      </x:c>
      <x:c r="Q1969" s="7" t="n">
        <x:f>MAX(0,G1969+J1969-P1969)</x:f>
        <x:v>0</x:v>
      </x:c>
      <x:c r="R1969" s="7" t="n">
        <x:f>M1969+MAX(0,K1969-MAX(0,P1969-G1969-J1969))</x:f>
        <x:v>0</x:v>
      </x:c>
      <x:c r="S1969" s="7" t="n">
        <x:f>SUM(O1969,Q1969,R1969)</x:f>
        <x:v>0</x:v>
      </x:c>
      <x:c r="T1969" s="14" t="n">
        <x:f>'Inventory detail'!T843</x:f>
        <x:v>0.1567</x:v>
      </x:c>
      <x:c r="U1969" s="14" t="n">
        <x:f>'Inventory detail'!U843</x:f>
        <x:v>0.1534845</x:v>
      </x:c>
      <x:c r="V1969" s="9" t="n">
        <x:f>O1969*T1969</x:f>
        <x:v>0</x:v>
      </x:c>
      <x:c r="W1969" s="9" t="n">
        <x:f>Q1969*T1969</x:f>
        <x:v>0</x:v>
      </x:c>
      <x:c r="X1969" s="9" t="n">
        <x:f>R1969*T1969</x:f>
        <x:v>0</x:v>
      </x:c>
      <x:c r="Y1969" s="9" t="n">
        <x:f>S1969*T1969</x:f>
        <x:v>0</x:v>
      </x:c>
      <x:c r="Z1969" s="9" t="n">
        <x:f>IF(ISNUMBER(U1969),S1969*(U1969-T1969),"n.a.")</x:f>
        <x:v>0</x:v>
      </x:c>
      <x:c r="AA1969" s="9" t="n">
        <x:f>IF(ISNUMBER(U1969),Y1969,0)</x:f>
        <x:v>0</x:v>
      </x:c>
      <x:c r="AB1969" s="7" t="n">
        <x:f>MAX(0,L1969-SUM(F1969:K1969))</x:f>
        <x:v>0</x:v>
      </x:c>
    </x:row>
    <x:row r="1970" ht="22" customHeight="1">
      <x:c r="A1970" s="18" t="n">
        <x:f>Summary!D$41</x:f>
        <x:v>46357</x:v>
      </x:c>
      <x:c r="B1970" s="2" t="str">
        <x:f>'Inventory detail'!A844</x:f>
        <x:v>COIL</x:v>
      </x:c>
      <x:c r="C1970" s="2" t="str">
        <x:f>'Inventory detail'!B844</x:f>
        <x:v>30</x:v>
      </x:c>
      <x:c r="D1970" s="2" t="str">
        <x:f>'Inventory detail'!C844</x:f>
        <x:v>20FG12-4</x:v>
      </x:c>
      <x:c r="E1970" s="10" t="n">
        <x:f>A844</x:f>
        <x:v>46327</x:v>
      </x:c>
      <x:c r="F1970" s="7" t="n">
        <x:f>O844</x:f>
        <x:v>0</x:v>
      </x:c>
      <x:c r="G1970" s="7" t="n">
        <x:f>Q844</x:f>
        <x:v>0</x:v>
      </x:c>
      <x:c r="H1970" s="7" t="n">
        <x:f>R844</x:f>
        <x:v>0</x:v>
      </x:c>
      <x:c r="I1970" s="7" t="n">
        <x:f>0</x:f>
        <x:v>0</x:v>
      </x:c>
      <x:c r="J1970" s="7" t="n">
        <x:f>0</x:f>
        <x:v>0</x:v>
      </x:c>
      <x:c r="K1970" s="7" t="n">
        <x:f>0</x:f>
        <x:v>0</x:v>
      </x:c>
      <x:c r="L1970" s="7" t="n">
        <x:f>'Inventory detail'!F844*Summary!$K$5*(A1970-E1970)/Summary!$K$6</x:f>
        <x:v>0</x:v>
      </x:c>
      <x:c r="M1970" s="7" t="n">
        <x:f>MAX(0,H1970-L1970)</x:f>
        <x:v>0</x:v>
      </x:c>
      <x:c r="N1970" s="7" t="n">
        <x:f>MAX(0,L1970-H1970)</x:f>
        <x:v>0</x:v>
      </x:c>
      <x:c r="O1970" s="7" t="n">
        <x:f>MAX(0,F1970+I1970-N1970)</x:f>
        <x:v>0</x:v>
      </x:c>
      <x:c r="P1970" s="7" t="n">
        <x:f>MAX(0,N1970-F1970-I1970)</x:f>
        <x:v>0</x:v>
      </x:c>
      <x:c r="Q1970" s="7" t="n">
        <x:f>MAX(0,G1970+J1970-P1970)</x:f>
        <x:v>0</x:v>
      </x:c>
      <x:c r="R1970" s="7" t="n">
        <x:f>M1970+MAX(0,K1970-MAX(0,P1970-G1970-J1970))</x:f>
        <x:v>0</x:v>
      </x:c>
      <x:c r="S1970" s="7" t="n">
        <x:f>SUM(O1970,Q1970,R1970)</x:f>
        <x:v>0</x:v>
      </x:c>
      <x:c r="T1970" s="14" t="n">
        <x:f>'Inventory detail'!T844</x:f>
        <x:v>0.085</x:v>
      </x:c>
      <x:c r="U1970" s="14" t="str">
        <x:f>'Inventory detail'!U844</x:f>
        <x:v>n.a.</x:v>
      </x:c>
      <x:c r="V1970" s="9" t="n">
        <x:f>O1970*T1970</x:f>
        <x:v>0</x:v>
      </x:c>
      <x:c r="W1970" s="9" t="n">
        <x:f>Q1970*T1970</x:f>
        <x:v>0</x:v>
      </x:c>
      <x:c r="X1970" s="9" t="n">
        <x:f>R1970*T1970</x:f>
        <x:v>0</x:v>
      </x:c>
      <x:c r="Y1970" s="9" t="n">
        <x:f>S1970*T1970</x:f>
        <x:v>0</x:v>
      </x:c>
      <x:c r="Z1970" s="9" t="str">
        <x:f>IF(ISNUMBER(U1970),S1970*(U1970-T1970),"n.a.")</x:f>
        <x:v>n.a.</x:v>
      </x:c>
      <x:c r="AA1970" s="9" t="n">
        <x:f>IF(ISNUMBER(U1970),Y1970,0)</x:f>
        <x:v>0</x:v>
      </x:c>
      <x:c r="AB1970" s="7" t="n">
        <x:f>MAX(0,L1970-SUM(F1970:K1970))</x:f>
        <x:v>0</x:v>
      </x:c>
    </x:row>
    <x:row r="1971" ht="22" customHeight="1">
      <x:c r="A1971" s="18" t="n">
        <x:f>Summary!D$41</x:f>
        <x:v>46357</x:v>
      </x:c>
      <x:c r="B1971" s="2" t="str">
        <x:f>'Inventory detail'!A845</x:f>
        <x:v>COIL</x:v>
      </x:c>
      <x:c r="C1971" s="2" t="str">
        <x:f>'Inventory detail'!B845</x:f>
        <x:v>30</x:v>
      </x:c>
      <x:c r="D1971" s="2" t="str">
        <x:f>'Inventory detail'!C845</x:f>
        <x:v>20MAR12-4</x:v>
      </x:c>
      <x:c r="E1971" s="10" t="n">
        <x:f>A845</x:f>
        <x:v>46327</x:v>
      </x:c>
      <x:c r="F1971" s="7" t="n">
        <x:f>O845</x:f>
        <x:v>0</x:v>
      </x:c>
      <x:c r="G1971" s="7" t="n">
        <x:f>Q845</x:f>
        <x:v>0</x:v>
      </x:c>
      <x:c r="H1971" s="7" t="n">
        <x:f>R845</x:f>
        <x:v>0</x:v>
      </x:c>
      <x:c r="I1971" s="7" t="n">
        <x:f>0</x:f>
        <x:v>0</x:v>
      </x:c>
      <x:c r="J1971" s="7" t="n">
        <x:f>0</x:f>
        <x:v>0</x:v>
      </x:c>
      <x:c r="K1971" s="7" t="n">
        <x:f>0</x:f>
        <x:v>0</x:v>
      </x:c>
      <x:c r="L1971" s="7" t="n">
        <x:f>'Inventory detail'!F845*Summary!$K$5*(A1971-E1971)/Summary!$K$6</x:f>
        <x:v>0</x:v>
      </x:c>
      <x:c r="M1971" s="7" t="n">
        <x:f>MAX(0,H1971-L1971)</x:f>
        <x:v>0</x:v>
      </x:c>
      <x:c r="N1971" s="7" t="n">
        <x:f>MAX(0,L1971-H1971)</x:f>
        <x:v>0</x:v>
      </x:c>
      <x:c r="O1971" s="7" t="n">
        <x:f>MAX(0,F1971+I1971-N1971)</x:f>
        <x:v>0</x:v>
      </x:c>
      <x:c r="P1971" s="7" t="n">
        <x:f>MAX(0,N1971-F1971-I1971)</x:f>
        <x:v>0</x:v>
      </x:c>
      <x:c r="Q1971" s="7" t="n">
        <x:f>MAX(0,G1971+J1971-P1971)</x:f>
        <x:v>0</x:v>
      </x:c>
      <x:c r="R1971" s="7" t="n">
        <x:f>M1971+MAX(0,K1971-MAX(0,P1971-G1971-J1971))</x:f>
        <x:v>0</x:v>
      </x:c>
      <x:c r="S1971" s="7" t="n">
        <x:f>SUM(O1971,Q1971,R1971)</x:f>
        <x:v>0</x:v>
      </x:c>
      <x:c r="T1971" s="14" t="n">
        <x:f>'Inventory detail'!T845</x:f>
        <x:v>0.085</x:v>
      </x:c>
      <x:c r="U1971" s="14" t="str">
        <x:f>'Inventory detail'!U845</x:f>
        <x:v>n.a.</x:v>
      </x:c>
      <x:c r="V1971" s="9" t="n">
        <x:f>O1971*T1971</x:f>
        <x:v>0</x:v>
      </x:c>
      <x:c r="W1971" s="9" t="n">
        <x:f>Q1971*T1971</x:f>
        <x:v>0</x:v>
      </x:c>
      <x:c r="X1971" s="9" t="n">
        <x:f>R1971*T1971</x:f>
        <x:v>0</x:v>
      </x:c>
      <x:c r="Y1971" s="9" t="n">
        <x:f>S1971*T1971</x:f>
        <x:v>0</x:v>
      </x:c>
      <x:c r="Z1971" s="9" t="str">
        <x:f>IF(ISNUMBER(U1971),S1971*(U1971-T1971),"n.a.")</x:f>
        <x:v>n.a.</x:v>
      </x:c>
      <x:c r="AA1971" s="9" t="n">
        <x:f>IF(ISNUMBER(U1971),Y1971,0)</x:f>
        <x:v>0</x:v>
      </x:c>
      <x:c r="AB1971" s="7" t="n">
        <x:f>MAX(0,L1971-SUM(F1971:K1971))</x:f>
        <x:v>0</x:v>
      </x:c>
    </x:row>
    <x:row r="1972" ht="22" customHeight="1">
      <x:c r="A1972" s="18" t="n">
        <x:f>Summary!D$41</x:f>
        <x:v>46357</x:v>
      </x:c>
      <x:c r="B1972" s="2" t="str">
        <x:f>'Inventory detail'!A846</x:f>
        <x:v>COIL</x:v>
      </x:c>
      <x:c r="C1972" s="2" t="str">
        <x:f>'Inventory detail'!B846</x:f>
        <x:v>30</x:v>
      </x:c>
      <x:c r="D1972" s="2" t="str">
        <x:f>'Inventory detail'!C846</x:f>
        <x:v>20RED12-4</x:v>
      </x:c>
      <x:c r="E1972" s="10" t="n">
        <x:f>A846</x:f>
        <x:v>46327</x:v>
      </x:c>
      <x:c r="F1972" s="7" t="n">
        <x:f>O846</x:f>
        <x:v>0</x:v>
      </x:c>
      <x:c r="G1972" s="7" t="n">
        <x:f>Q846</x:f>
        <x:v>0</x:v>
      </x:c>
      <x:c r="H1972" s="7" t="n">
        <x:f>R846</x:f>
        <x:v>0</x:v>
      </x:c>
      <x:c r="I1972" s="7" t="n">
        <x:f>0</x:f>
        <x:v>0</x:v>
      </x:c>
      <x:c r="J1972" s="7" t="n">
        <x:f>0</x:f>
        <x:v>0</x:v>
      </x:c>
      <x:c r="K1972" s="7" t="n">
        <x:f>0</x:f>
        <x:v>0</x:v>
      </x:c>
      <x:c r="L1972" s="7" t="n">
        <x:f>'Inventory detail'!F846*Summary!$K$5*(A1972-E1972)/Summary!$K$6</x:f>
        <x:v>0</x:v>
      </x:c>
      <x:c r="M1972" s="7" t="n">
        <x:f>MAX(0,H1972-L1972)</x:f>
        <x:v>0</x:v>
      </x:c>
      <x:c r="N1972" s="7" t="n">
        <x:f>MAX(0,L1972-H1972)</x:f>
        <x:v>0</x:v>
      </x:c>
      <x:c r="O1972" s="7" t="n">
        <x:f>MAX(0,F1972+I1972-N1972)</x:f>
        <x:v>0</x:v>
      </x:c>
      <x:c r="P1972" s="7" t="n">
        <x:f>MAX(0,N1972-F1972-I1972)</x:f>
        <x:v>0</x:v>
      </x:c>
      <x:c r="Q1972" s="7" t="n">
        <x:f>MAX(0,G1972+J1972-P1972)</x:f>
        <x:v>0</x:v>
      </x:c>
      <x:c r="R1972" s="7" t="n">
        <x:f>M1972+MAX(0,K1972-MAX(0,P1972-G1972-J1972))</x:f>
        <x:v>0</x:v>
      </x:c>
      <x:c r="S1972" s="7" t="n">
        <x:f>SUM(O1972,Q1972,R1972)</x:f>
        <x:v>0</x:v>
      </x:c>
      <x:c r="T1972" s="14" t="n">
        <x:f>'Inventory detail'!T846</x:f>
        <x:v>0.1567</x:v>
      </x:c>
      <x:c r="U1972" s="14" t="n">
        <x:f>'Inventory detail'!U846</x:f>
        <x:v>0.1534845</x:v>
      </x:c>
      <x:c r="V1972" s="9" t="n">
        <x:f>O1972*T1972</x:f>
        <x:v>0</x:v>
      </x:c>
      <x:c r="W1972" s="9" t="n">
        <x:f>Q1972*T1972</x:f>
        <x:v>0</x:v>
      </x:c>
      <x:c r="X1972" s="9" t="n">
        <x:f>R1972*T1972</x:f>
        <x:v>0</x:v>
      </x:c>
      <x:c r="Y1972" s="9" t="n">
        <x:f>S1972*T1972</x:f>
        <x:v>0</x:v>
      </x:c>
      <x:c r="Z1972" s="9" t="n">
        <x:f>IF(ISNUMBER(U1972),S1972*(U1972-T1972),"n.a.")</x:f>
        <x:v>0</x:v>
      </x:c>
      <x:c r="AA1972" s="9" t="n">
        <x:f>IF(ISNUMBER(U1972),Y1972,0)</x:f>
        <x:v>0</x:v>
      </x:c>
      <x:c r="AB1972" s="7" t="n">
        <x:f>MAX(0,L1972-SUM(F1972:K1972))</x:f>
        <x:v>0</x:v>
      </x:c>
    </x:row>
    <x:row r="1973" ht="22" customHeight="1">
      <x:c r="A1973" s="18" t="n">
        <x:f>Summary!D$41</x:f>
        <x:v>46357</x:v>
      </x:c>
      <x:c r="B1973" s="2" t="str">
        <x:f>'Inventory detail'!A847</x:f>
        <x:v>COIL</x:v>
      </x:c>
      <x:c r="C1973" s="2" t="str">
        <x:f>'Inventory detail'!B847</x:f>
        <x:v>30</x:v>
      </x:c>
      <x:c r="D1973" s="2" t="str">
        <x:f>'Inventory detail'!C847</x:f>
        <x:v>20WHT36-4</x:v>
      </x:c>
      <x:c r="E1973" s="10" t="n">
        <x:f>A847</x:f>
        <x:v>46327</x:v>
      </x:c>
      <x:c r="F1973" s="7" t="n">
        <x:f>O847</x:f>
        <x:v>0</x:v>
      </x:c>
      <x:c r="G1973" s="7" t="n">
        <x:f>Q847</x:f>
        <x:v>0</x:v>
      </x:c>
      <x:c r="H1973" s="7" t="n">
        <x:f>R847</x:f>
        <x:v>700</x:v>
      </x:c>
      <x:c r="I1973" s="7" t="n">
        <x:f>0</x:f>
        <x:v>0</x:v>
      </x:c>
      <x:c r="J1973" s="7" t="n">
        <x:f>0</x:f>
        <x:v>0</x:v>
      </x:c>
      <x:c r="K1973" s="7" t="n">
        <x:f>0</x:f>
        <x:v>0</x:v>
      </x:c>
      <x:c r="L1973" s="7" t="n">
        <x:f>'Inventory detail'!F847*Summary!$K$5*(A1973-E1973)/Summary!$K$6</x:f>
        <x:v>0</x:v>
      </x:c>
      <x:c r="M1973" s="7" t="n">
        <x:f>MAX(0,H1973-L1973)</x:f>
        <x:v>700</x:v>
      </x:c>
      <x:c r="N1973" s="7" t="n">
        <x:f>MAX(0,L1973-H1973)</x:f>
        <x:v>0</x:v>
      </x:c>
      <x:c r="O1973" s="7" t="n">
        <x:f>MAX(0,F1973+I1973-N1973)</x:f>
        <x:v>0</x:v>
      </x:c>
      <x:c r="P1973" s="7" t="n">
        <x:f>MAX(0,N1973-F1973-I1973)</x:f>
        <x:v>0</x:v>
      </x:c>
      <x:c r="Q1973" s="7" t="n">
        <x:f>MAX(0,G1973+J1973-P1973)</x:f>
        <x:v>0</x:v>
      </x:c>
      <x:c r="R1973" s="7" t="n">
        <x:f>M1973+MAX(0,K1973-MAX(0,P1973-G1973-J1973))</x:f>
        <x:v>700</x:v>
      </x:c>
      <x:c r="S1973" s="7" t="n">
        <x:f>SUM(O1973,Q1973,R1973)</x:f>
        <x:v>700</x:v>
      </x:c>
      <x:c r="T1973" s="14" t="n">
        <x:f>'Inventory detail'!T847</x:f>
        <x:v>0.456</x:v>
      </x:c>
      <x:c r="U1973" s="14" t="n">
        <x:f>'Inventory detail'!U847</x:f>
        <x:v>0.4467515</x:v>
      </x:c>
      <x:c r="V1973" s="9" t="n">
        <x:f>O1973*T1973</x:f>
        <x:v>0</x:v>
      </x:c>
      <x:c r="W1973" s="9" t="n">
        <x:f>Q1973*T1973</x:f>
        <x:v>0</x:v>
      </x:c>
      <x:c r="X1973" s="9" t="n">
        <x:f>R1973*T1973</x:f>
        <x:v>319.2</x:v>
      </x:c>
      <x:c r="Y1973" s="9" t="n">
        <x:f>S1973*T1973</x:f>
        <x:v>319.2</x:v>
      </x:c>
      <x:c r="Z1973" s="9" t="n">
        <x:f>IF(ISNUMBER(U1973),S1973*(U1973-T1973),"n.a.")</x:f>
        <x:v>-6.473949999999995</x:v>
      </x:c>
      <x:c r="AA1973" s="9" t="n">
        <x:f>IF(ISNUMBER(U1973),Y1973,0)</x:f>
        <x:v>319.2</x:v>
      </x:c>
      <x:c r="AB1973" s="7" t="n">
        <x:f>MAX(0,L1973-SUM(F1973:K1973))</x:f>
        <x:v>0</x:v>
      </x:c>
    </x:row>
    <x:row r="1974" ht="22" customHeight="1">
      <x:c r="A1974" s="18" t="n">
        <x:f>Summary!D$41</x:f>
        <x:v>46357</x:v>
      </x:c>
      <x:c r="B1974" s="2" t="str">
        <x:f>'Inventory detail'!A848</x:f>
        <x:v>COIL</x:v>
      </x:c>
      <x:c r="C1974" s="2" t="str">
        <x:f>'Inventory detail'!B848</x:f>
        <x:v>30</x:v>
      </x:c>
      <x:c r="D1974" s="2" t="str">
        <x:f>'Inventory detail'!C848</x:f>
        <x:v>22BLU12-4</x:v>
      </x:c>
      <x:c r="E1974" s="10" t="n">
        <x:f>A848</x:f>
        <x:v>46327</x:v>
      </x:c>
      <x:c r="F1974" s="7" t="n">
        <x:f>O848</x:f>
        <x:v>0</x:v>
      </x:c>
      <x:c r="G1974" s="7" t="n">
        <x:f>Q848</x:f>
        <x:v>0</x:v>
      </x:c>
      <x:c r="H1974" s="7" t="n">
        <x:f>R848</x:f>
        <x:v>0</x:v>
      </x:c>
      <x:c r="I1974" s="7" t="n">
        <x:f>0</x:f>
        <x:v>0</x:v>
      </x:c>
      <x:c r="J1974" s="7" t="n">
        <x:f>0</x:f>
        <x:v>0</x:v>
      </x:c>
      <x:c r="K1974" s="7" t="n">
        <x:f>0</x:f>
        <x:v>0</x:v>
      </x:c>
      <x:c r="L1974" s="7" t="n">
        <x:f>'Inventory detail'!F848*Summary!$K$5*(A1974-E1974)/Summary!$K$6</x:f>
        <x:v>0</x:v>
      </x:c>
      <x:c r="M1974" s="7" t="n">
        <x:f>MAX(0,H1974-L1974)</x:f>
        <x:v>0</x:v>
      </x:c>
      <x:c r="N1974" s="7" t="n">
        <x:f>MAX(0,L1974-H1974)</x:f>
        <x:v>0</x:v>
      </x:c>
      <x:c r="O1974" s="7" t="n">
        <x:f>MAX(0,F1974+I1974-N1974)</x:f>
        <x:v>0</x:v>
      </x:c>
      <x:c r="P1974" s="7" t="n">
        <x:f>MAX(0,N1974-F1974-I1974)</x:f>
        <x:v>0</x:v>
      </x:c>
      <x:c r="Q1974" s="7" t="n">
        <x:f>MAX(0,G1974+J1974-P1974)</x:f>
        <x:v>0</x:v>
      </x:c>
      <x:c r="R1974" s="7" t="n">
        <x:f>M1974+MAX(0,K1974-MAX(0,P1974-G1974-J1974))</x:f>
        <x:v>0</x:v>
      </x:c>
      <x:c r="S1974" s="7" t="n">
        <x:f>SUM(O1974,Q1974,R1974)</x:f>
        <x:v>0</x:v>
      </x:c>
      <x:c r="T1974" s="14" t="n">
        <x:f>'Inventory detail'!T848</x:f>
        <x:v>0.09480000000000001</x:v>
      </x:c>
      <x:c r="U1974" s="14" t="str">
        <x:f>'Inventory detail'!U848</x:f>
        <x:v>n.a.</x:v>
      </x:c>
      <x:c r="V1974" s="9" t="n">
        <x:f>O1974*T1974</x:f>
        <x:v>0</x:v>
      </x:c>
      <x:c r="W1974" s="9" t="n">
        <x:f>Q1974*T1974</x:f>
        <x:v>0</x:v>
      </x:c>
      <x:c r="X1974" s="9" t="n">
        <x:f>R1974*T1974</x:f>
        <x:v>0</x:v>
      </x:c>
      <x:c r="Y1974" s="9" t="n">
        <x:f>S1974*T1974</x:f>
        <x:v>0</x:v>
      </x:c>
      <x:c r="Z1974" s="9" t="str">
        <x:f>IF(ISNUMBER(U1974),S1974*(U1974-T1974),"n.a.")</x:f>
        <x:v>n.a.</x:v>
      </x:c>
      <x:c r="AA1974" s="9" t="n">
        <x:f>IF(ISNUMBER(U1974),Y1974,0)</x:f>
        <x:v>0</x:v>
      </x:c>
      <x:c r="AB1974" s="7" t="n">
        <x:f>MAX(0,L1974-SUM(F1974:K1974))</x:f>
        <x:v>0</x:v>
      </x:c>
    </x:row>
    <x:row r="1975" ht="22" customHeight="1">
      <x:c r="A1975" s="18" t="n">
        <x:f>Summary!D$41</x:f>
        <x:v>46357</x:v>
      </x:c>
      <x:c r="B1975" s="2" t="str">
        <x:f>'Inventory detail'!A849</x:f>
        <x:v>COIL</x:v>
      </x:c>
      <x:c r="C1975" s="2" t="str">
        <x:f>'Inventory detail'!B849</x:f>
        <x:v>30</x:v>
      </x:c>
      <x:c r="D1975" s="2" t="str">
        <x:f>'Inventory detail'!C849</x:f>
        <x:v>22FG12-4</x:v>
      </x:c>
      <x:c r="E1975" s="10" t="n">
        <x:f>A849</x:f>
        <x:v>46327</x:v>
      </x:c>
      <x:c r="F1975" s="7" t="n">
        <x:f>O849</x:f>
        <x:v>0</x:v>
      </x:c>
      <x:c r="G1975" s="7" t="n">
        <x:f>Q849</x:f>
        <x:v>0</x:v>
      </x:c>
      <x:c r="H1975" s="7" t="n">
        <x:f>R849</x:f>
        <x:v>0</x:v>
      </x:c>
      <x:c r="I1975" s="7" t="n">
        <x:f>0</x:f>
        <x:v>0</x:v>
      </x:c>
      <x:c r="J1975" s="7" t="n">
        <x:f>0</x:f>
        <x:v>0</x:v>
      </x:c>
      <x:c r="K1975" s="7" t="n">
        <x:f>0</x:f>
        <x:v>0</x:v>
      </x:c>
      <x:c r="L1975" s="7" t="n">
        <x:f>'Inventory detail'!F849*Summary!$K$5*(A1975-E1975)/Summary!$K$6</x:f>
        <x:v>0</x:v>
      </x:c>
      <x:c r="M1975" s="7" t="n">
        <x:f>MAX(0,H1975-L1975)</x:f>
        <x:v>0</x:v>
      </x:c>
      <x:c r="N1975" s="7" t="n">
        <x:f>MAX(0,L1975-H1975)</x:f>
        <x:v>0</x:v>
      </x:c>
      <x:c r="O1975" s="7" t="n">
        <x:f>MAX(0,F1975+I1975-N1975)</x:f>
        <x:v>0</x:v>
      </x:c>
      <x:c r="P1975" s="7" t="n">
        <x:f>MAX(0,N1975-F1975-I1975)</x:f>
        <x:v>0</x:v>
      </x:c>
      <x:c r="Q1975" s="7" t="n">
        <x:f>MAX(0,G1975+J1975-P1975)</x:f>
        <x:v>0</x:v>
      </x:c>
      <x:c r="R1975" s="7" t="n">
        <x:f>M1975+MAX(0,K1975-MAX(0,P1975-G1975-J1975))</x:f>
        <x:v>0</x:v>
      </x:c>
      <x:c r="S1975" s="7" t="n">
        <x:f>SUM(O1975,Q1975,R1975)</x:f>
        <x:v>0</x:v>
      </x:c>
      <x:c r="T1975" s="14" t="n">
        <x:f>'Inventory detail'!T849</x:f>
        <x:v>0.09480000000000001</x:v>
      </x:c>
      <x:c r="U1975" s="14" t="str">
        <x:f>'Inventory detail'!U849</x:f>
        <x:v>n.a.</x:v>
      </x:c>
      <x:c r="V1975" s="9" t="n">
        <x:f>O1975*T1975</x:f>
        <x:v>0</x:v>
      </x:c>
      <x:c r="W1975" s="9" t="n">
        <x:f>Q1975*T1975</x:f>
        <x:v>0</x:v>
      </x:c>
      <x:c r="X1975" s="9" t="n">
        <x:f>R1975*T1975</x:f>
        <x:v>0</x:v>
      </x:c>
      <x:c r="Y1975" s="9" t="n">
        <x:f>S1975*T1975</x:f>
        <x:v>0</x:v>
      </x:c>
      <x:c r="Z1975" s="9" t="str">
        <x:f>IF(ISNUMBER(U1975),S1975*(U1975-T1975),"n.a.")</x:f>
        <x:v>n.a.</x:v>
      </x:c>
      <x:c r="AA1975" s="9" t="n">
        <x:f>IF(ISNUMBER(U1975),Y1975,0)</x:f>
        <x:v>0</x:v>
      </x:c>
      <x:c r="AB1975" s="7" t="n">
        <x:f>MAX(0,L1975-SUM(F1975:K1975))</x:f>
        <x:v>0</x:v>
      </x:c>
    </x:row>
    <x:row r="1976" ht="22" customHeight="1">
      <x:c r="A1976" s="18" t="n">
        <x:f>Summary!D$41</x:f>
        <x:v>46357</x:v>
      </x:c>
      <x:c r="B1976" s="2" t="str">
        <x:f>'Inventory detail'!A850</x:f>
        <x:v>COIL</x:v>
      </x:c>
      <x:c r="C1976" s="2" t="str">
        <x:f>'Inventory detail'!B850</x:f>
        <x:v>30</x:v>
      </x:c>
      <x:c r="D1976" s="2" t="str">
        <x:f>'Inventory detail'!C850</x:f>
        <x:v>22MAR12-4</x:v>
      </x:c>
      <x:c r="E1976" s="10" t="n">
        <x:f>A850</x:f>
        <x:v>46327</x:v>
      </x:c>
      <x:c r="F1976" s="7" t="n">
        <x:f>O850</x:f>
        <x:v>0</x:v>
      </x:c>
      <x:c r="G1976" s="7" t="n">
        <x:f>Q850</x:f>
        <x:v>0</x:v>
      </x:c>
      <x:c r="H1976" s="7" t="n">
        <x:f>R850</x:f>
        <x:v>0</x:v>
      </x:c>
      <x:c r="I1976" s="7" t="n">
        <x:f>0</x:f>
        <x:v>0</x:v>
      </x:c>
      <x:c r="J1976" s="7" t="n">
        <x:f>0</x:f>
        <x:v>0</x:v>
      </x:c>
      <x:c r="K1976" s="7" t="n">
        <x:f>0</x:f>
        <x:v>0</x:v>
      </x:c>
      <x:c r="L1976" s="7" t="n">
        <x:f>'Inventory detail'!F850*Summary!$K$5*(A1976-E1976)/Summary!$K$6</x:f>
        <x:v>0</x:v>
      </x:c>
      <x:c r="M1976" s="7" t="n">
        <x:f>MAX(0,H1976-L1976)</x:f>
        <x:v>0</x:v>
      </x:c>
      <x:c r="N1976" s="7" t="n">
        <x:f>MAX(0,L1976-H1976)</x:f>
        <x:v>0</x:v>
      </x:c>
      <x:c r="O1976" s="7" t="n">
        <x:f>MAX(0,F1976+I1976-N1976)</x:f>
        <x:v>0</x:v>
      </x:c>
      <x:c r="P1976" s="7" t="n">
        <x:f>MAX(0,N1976-F1976-I1976)</x:f>
        <x:v>0</x:v>
      </x:c>
      <x:c r="Q1976" s="7" t="n">
        <x:f>MAX(0,G1976+J1976-P1976)</x:f>
        <x:v>0</x:v>
      </x:c>
      <x:c r="R1976" s="7" t="n">
        <x:f>M1976+MAX(0,K1976-MAX(0,P1976-G1976-J1976))</x:f>
        <x:v>0</x:v>
      </x:c>
      <x:c r="S1976" s="7" t="n">
        <x:f>SUM(O1976,Q1976,R1976)</x:f>
        <x:v>0</x:v>
      </x:c>
      <x:c r="T1976" s="14" t="n">
        <x:f>'Inventory detail'!T850</x:f>
        <x:v>0.09480000000000001</x:v>
      </x:c>
      <x:c r="U1976" s="14" t="str">
        <x:f>'Inventory detail'!U850</x:f>
        <x:v>n.a.</x:v>
      </x:c>
      <x:c r="V1976" s="9" t="n">
        <x:f>O1976*T1976</x:f>
        <x:v>0</x:v>
      </x:c>
      <x:c r="W1976" s="9" t="n">
        <x:f>Q1976*T1976</x:f>
        <x:v>0</x:v>
      </x:c>
      <x:c r="X1976" s="9" t="n">
        <x:f>R1976*T1976</x:f>
        <x:v>0</x:v>
      </x:c>
      <x:c r="Y1976" s="9" t="n">
        <x:f>S1976*T1976</x:f>
        <x:v>0</x:v>
      </x:c>
      <x:c r="Z1976" s="9" t="str">
        <x:f>IF(ISNUMBER(U1976),S1976*(U1976-T1976),"n.a.")</x:f>
        <x:v>n.a.</x:v>
      </x:c>
      <x:c r="AA1976" s="9" t="n">
        <x:f>IF(ISNUMBER(U1976),Y1976,0)</x:f>
        <x:v>0</x:v>
      </x:c>
      <x:c r="AB1976" s="7" t="n">
        <x:f>MAX(0,L1976-SUM(F1976:K1976))</x:f>
        <x:v>0</x:v>
      </x:c>
    </x:row>
    <x:row r="1977" ht="22" customHeight="1">
      <x:c r="A1977" s="18" t="n">
        <x:f>Summary!D$41</x:f>
        <x:v>46357</x:v>
      </x:c>
      <x:c r="B1977" s="2" t="str">
        <x:f>'Inventory detail'!A851</x:f>
        <x:v>COIL</x:v>
      </x:c>
      <x:c r="C1977" s="2" t="str">
        <x:f>'Inventory detail'!B851</x:f>
        <x:v>30</x:v>
      </x:c>
      <x:c r="D1977" s="2" t="str">
        <x:f>'Inventory detail'!C851</x:f>
        <x:v>22RED12-4</x:v>
      </x:c>
      <x:c r="E1977" s="10" t="n">
        <x:f>A851</x:f>
        <x:v>46327</x:v>
      </x:c>
      <x:c r="F1977" s="7" t="n">
        <x:f>O851</x:f>
        <x:v>0</x:v>
      </x:c>
      <x:c r="G1977" s="7" t="n">
        <x:f>Q851</x:f>
        <x:v>0</x:v>
      </x:c>
      <x:c r="H1977" s="7" t="n">
        <x:f>R851</x:f>
        <x:v>0</x:v>
      </x:c>
      <x:c r="I1977" s="7" t="n">
        <x:f>0</x:f>
        <x:v>0</x:v>
      </x:c>
      <x:c r="J1977" s="7" t="n">
        <x:f>0</x:f>
        <x:v>0</x:v>
      </x:c>
      <x:c r="K1977" s="7" t="n">
        <x:f>0</x:f>
        <x:v>0</x:v>
      </x:c>
      <x:c r="L1977" s="7" t="n">
        <x:f>'Inventory detail'!F851*Summary!$K$5*(A1977-E1977)/Summary!$K$6</x:f>
        <x:v>0</x:v>
      </x:c>
      <x:c r="M1977" s="7" t="n">
        <x:f>MAX(0,H1977-L1977)</x:f>
        <x:v>0</x:v>
      </x:c>
      <x:c r="N1977" s="7" t="n">
        <x:f>MAX(0,L1977-H1977)</x:f>
        <x:v>0</x:v>
      </x:c>
      <x:c r="O1977" s="7" t="n">
        <x:f>MAX(0,F1977+I1977-N1977)</x:f>
        <x:v>0</x:v>
      </x:c>
      <x:c r="P1977" s="7" t="n">
        <x:f>MAX(0,N1977-F1977-I1977)</x:f>
        <x:v>0</x:v>
      </x:c>
      <x:c r="Q1977" s="7" t="n">
        <x:f>MAX(0,G1977+J1977-P1977)</x:f>
        <x:v>0</x:v>
      </x:c>
      <x:c r="R1977" s="7" t="n">
        <x:f>M1977+MAX(0,K1977-MAX(0,P1977-G1977-J1977))</x:f>
        <x:v>0</x:v>
      </x:c>
      <x:c r="S1977" s="7" t="n">
        <x:f>SUM(O1977,Q1977,R1977)</x:f>
        <x:v>0</x:v>
      </x:c>
      <x:c r="T1977" s="14" t="n">
        <x:f>'Inventory detail'!T851</x:f>
        <x:v>0.09480000000000001</x:v>
      </x:c>
      <x:c r="U1977" s="14" t="str">
        <x:f>'Inventory detail'!U851</x:f>
        <x:v>n.a.</x:v>
      </x:c>
      <x:c r="V1977" s="9" t="n">
        <x:f>O1977*T1977</x:f>
        <x:v>0</x:v>
      </x:c>
      <x:c r="W1977" s="9" t="n">
        <x:f>Q1977*T1977</x:f>
        <x:v>0</x:v>
      </x:c>
      <x:c r="X1977" s="9" t="n">
        <x:f>R1977*T1977</x:f>
        <x:v>0</x:v>
      </x:c>
      <x:c r="Y1977" s="9" t="n">
        <x:f>S1977*T1977</x:f>
        <x:v>0</x:v>
      </x:c>
      <x:c r="Z1977" s="9" t="str">
        <x:f>IF(ISNUMBER(U1977),S1977*(U1977-T1977),"n.a.")</x:f>
        <x:v>n.a.</x:v>
      </x:c>
      <x:c r="AA1977" s="9" t="n">
        <x:f>IF(ISNUMBER(U1977),Y1977,0)</x:f>
        <x:v>0</x:v>
      </x:c>
      <x:c r="AB1977" s="7" t="n">
        <x:f>MAX(0,L1977-SUM(F1977:K1977))</x:f>
        <x:v>0</x:v>
      </x:c>
    </x:row>
    <x:row r="1978" ht="22" customHeight="1">
      <x:c r="A1978" s="18" t="n">
        <x:f>Summary!D$41</x:f>
        <x:v>46357</x:v>
      </x:c>
      <x:c r="B1978" s="2" t="str">
        <x:f>'Inventory detail'!A852</x:f>
        <x:v>COIL</x:v>
      </x:c>
      <x:c r="C1978" s="2" t="str">
        <x:f>'Inventory detail'!B852</x:f>
        <x:v>30</x:v>
      </x:c>
      <x:c r="D1978" s="2" t="str">
        <x:f>'Inventory detail'!C852</x:f>
        <x:v>22WHT36-4</x:v>
      </x:c>
      <x:c r="E1978" s="10" t="n">
        <x:f>A852</x:f>
        <x:v>46327</x:v>
      </x:c>
      <x:c r="F1978" s="7" t="n">
        <x:f>O852</x:f>
        <x:v>0</x:v>
      </x:c>
      <x:c r="G1978" s="7" t="n">
        <x:f>Q852</x:f>
        <x:v>0</x:v>
      </x:c>
      <x:c r="H1978" s="7" t="n">
        <x:f>R852</x:f>
        <x:v>1000</x:v>
      </x:c>
      <x:c r="I1978" s="7" t="n">
        <x:f>0</x:f>
        <x:v>0</x:v>
      </x:c>
      <x:c r="J1978" s="7" t="n">
        <x:f>0</x:f>
        <x:v>0</x:v>
      </x:c>
      <x:c r="K1978" s="7" t="n">
        <x:f>0</x:f>
        <x:v>0</x:v>
      </x:c>
      <x:c r="L1978" s="7" t="n">
        <x:f>'Inventory detail'!F852*Summary!$K$5*(A1978-E1978)/Summary!$K$6</x:f>
        <x:v>0</x:v>
      </x:c>
      <x:c r="M1978" s="7" t="n">
        <x:f>MAX(0,H1978-L1978)</x:f>
        <x:v>1000</x:v>
      </x:c>
      <x:c r="N1978" s="7" t="n">
        <x:f>MAX(0,L1978-H1978)</x:f>
        <x:v>0</x:v>
      </x:c>
      <x:c r="O1978" s="7" t="n">
        <x:f>MAX(0,F1978+I1978-N1978)</x:f>
        <x:v>0</x:v>
      </x:c>
      <x:c r="P1978" s="7" t="n">
        <x:f>MAX(0,N1978-F1978-I1978)</x:f>
        <x:v>0</x:v>
      </x:c>
      <x:c r="Q1978" s="7" t="n">
        <x:f>MAX(0,G1978+J1978-P1978)</x:f>
        <x:v>0</x:v>
      </x:c>
      <x:c r="R1978" s="7" t="n">
        <x:f>M1978+MAX(0,K1978-MAX(0,P1978-G1978-J1978))</x:f>
        <x:v>1000</x:v>
      </x:c>
      <x:c r="S1978" s="7" t="n">
        <x:f>SUM(O1978,Q1978,R1978)</x:f>
        <x:v>1000</x:v>
      </x:c>
      <x:c r="T1978" s="14" t="n">
        <x:f>'Inventory detail'!T852</x:f>
        <x:v>0.4882</x:v>
      </x:c>
      <x:c r="U1978" s="14" t="n">
        <x:f>'Inventory detail'!U852</x:f>
        <x:v>0.4783545</x:v>
      </x:c>
      <x:c r="V1978" s="9" t="n">
        <x:f>O1978*T1978</x:f>
        <x:v>0</x:v>
      </x:c>
      <x:c r="W1978" s="9" t="n">
        <x:f>Q1978*T1978</x:f>
        <x:v>0</x:v>
      </x:c>
      <x:c r="X1978" s="9" t="n">
        <x:f>R1978*T1978</x:f>
        <x:v>488.20000000000005</x:v>
      </x:c>
      <x:c r="Y1978" s="9" t="n">
        <x:f>S1978*T1978</x:f>
        <x:v>488.20000000000005</x:v>
      </x:c>
      <x:c r="Z1978" s="9" t="n">
        <x:f>IF(ISNUMBER(U1978),S1978*(U1978-T1978),"n.a.")</x:f>
        <x:v>-9.845500000000007</x:v>
      </x:c>
      <x:c r="AA1978" s="9" t="n">
        <x:f>IF(ISNUMBER(U1978),Y1978,0)</x:f>
        <x:v>488.20000000000005</x:v>
      </x:c>
      <x:c r="AB1978" s="7" t="n">
        <x:f>MAX(0,L1978-SUM(F1978:K1978))</x:f>
        <x:v>0</x:v>
      </x:c>
    </x:row>
    <x:row r="1979" ht="22" customHeight="1">
      <x:c r="A1979" s="18" t="n">
        <x:f>Summary!D$41</x:f>
        <x:v>46357</x:v>
      </x:c>
      <x:c r="B1979" s="2" t="str">
        <x:f>'Inventory detail'!A853</x:f>
        <x:v>COIL</x:v>
      </x:c>
      <x:c r="C1979" s="2" t="str">
        <x:f>'Inventory detail'!B853</x:f>
        <x:v>30</x:v>
      </x:c>
      <x:c r="D1979" s="2" t="str">
        <x:f>'Inventory detail'!C853</x:f>
        <x:v>25FG12-4</x:v>
      </x:c>
      <x:c r="E1979" s="10" t="n">
        <x:f>A853</x:f>
        <x:v>46327</x:v>
      </x:c>
      <x:c r="F1979" s="7" t="n">
        <x:f>O853</x:f>
        <x:v>0</x:v>
      </x:c>
      <x:c r="G1979" s="7" t="n">
        <x:f>Q853</x:f>
        <x:v>0</x:v>
      </x:c>
      <x:c r="H1979" s="7" t="n">
        <x:f>R853</x:f>
        <x:v>0</x:v>
      </x:c>
      <x:c r="I1979" s="7" t="n">
        <x:f>0</x:f>
        <x:v>0</x:v>
      </x:c>
      <x:c r="J1979" s="7" t="n">
        <x:f>0</x:f>
        <x:v>0</x:v>
      </x:c>
      <x:c r="K1979" s="7" t="n">
        <x:f>0</x:f>
        <x:v>0</x:v>
      </x:c>
      <x:c r="L1979" s="7" t="n">
        <x:f>'Inventory detail'!F853*Summary!$K$5*(A1979-E1979)/Summary!$K$6</x:f>
        <x:v>0</x:v>
      </x:c>
      <x:c r="M1979" s="7" t="n">
        <x:f>MAX(0,H1979-L1979)</x:f>
        <x:v>0</x:v>
      </x:c>
      <x:c r="N1979" s="7" t="n">
        <x:f>MAX(0,L1979-H1979)</x:f>
        <x:v>0</x:v>
      </x:c>
      <x:c r="O1979" s="7" t="n">
        <x:f>MAX(0,F1979+I1979-N1979)</x:f>
        <x:v>0</x:v>
      </x:c>
      <x:c r="P1979" s="7" t="n">
        <x:f>MAX(0,N1979-F1979-I1979)</x:f>
        <x:v>0</x:v>
      </x:c>
      <x:c r="Q1979" s="7" t="n">
        <x:f>MAX(0,G1979+J1979-P1979)</x:f>
        <x:v>0</x:v>
      </x:c>
      <x:c r="R1979" s="7" t="n">
        <x:f>M1979+MAX(0,K1979-MAX(0,P1979-G1979-J1979))</x:f>
        <x:v>0</x:v>
      </x:c>
      <x:c r="S1979" s="7" t="n">
        <x:f>SUM(O1979,Q1979,R1979)</x:f>
        <x:v>0</x:v>
      </x:c>
      <x:c r="T1979" s="14" t="n">
        <x:f>'Inventory detail'!T853</x:f>
        <x:v>0.1158</x:v>
      </x:c>
      <x:c r="U1979" s="14" t="str">
        <x:f>'Inventory detail'!U853</x:f>
        <x:v>n.a.</x:v>
      </x:c>
      <x:c r="V1979" s="9" t="n">
        <x:f>O1979*T1979</x:f>
        <x:v>0</x:v>
      </x:c>
      <x:c r="W1979" s="9" t="n">
        <x:f>Q1979*T1979</x:f>
        <x:v>0</x:v>
      </x:c>
      <x:c r="X1979" s="9" t="n">
        <x:f>R1979*T1979</x:f>
        <x:v>0</x:v>
      </x:c>
      <x:c r="Y1979" s="9" t="n">
        <x:f>S1979*T1979</x:f>
        <x:v>0</x:v>
      </x:c>
      <x:c r="Z1979" s="9" t="str">
        <x:f>IF(ISNUMBER(U1979),S1979*(U1979-T1979),"n.a.")</x:f>
        <x:v>n.a.</x:v>
      </x:c>
      <x:c r="AA1979" s="9" t="n">
        <x:f>IF(ISNUMBER(U1979),Y1979,0)</x:f>
        <x:v>0</x:v>
      </x:c>
      <x:c r="AB1979" s="7" t="n">
        <x:f>MAX(0,L1979-SUM(F1979:K1979))</x:f>
        <x:v>0</x:v>
      </x:c>
    </x:row>
    <x:row r="1980" ht="22" customHeight="1">
      <x:c r="A1980" s="18" t="n">
        <x:f>Summary!D$41</x:f>
        <x:v>46357</x:v>
      </x:c>
      <x:c r="B1980" s="2" t="str">
        <x:f>'Inventory detail'!A854</x:f>
        <x:v>COIL</x:v>
      </x:c>
      <x:c r="C1980" s="2" t="str">
        <x:f>'Inventory detail'!B854</x:f>
        <x:v>30</x:v>
      </x:c>
      <x:c r="D1980" s="2" t="str">
        <x:f>'Inventory detail'!C854</x:f>
        <x:v>25MAR12-4</x:v>
      </x:c>
      <x:c r="E1980" s="10" t="n">
        <x:f>A854</x:f>
        <x:v>46327</x:v>
      </x:c>
      <x:c r="F1980" s="7" t="n">
        <x:f>O854</x:f>
        <x:v>0</x:v>
      </x:c>
      <x:c r="G1980" s="7" t="n">
        <x:f>Q854</x:f>
        <x:v>0</x:v>
      </x:c>
      <x:c r="H1980" s="7" t="n">
        <x:f>R854</x:f>
        <x:v>0</x:v>
      </x:c>
      <x:c r="I1980" s="7" t="n">
        <x:f>0</x:f>
        <x:v>0</x:v>
      </x:c>
      <x:c r="J1980" s="7" t="n">
        <x:f>0</x:f>
        <x:v>0</x:v>
      </x:c>
      <x:c r="K1980" s="7" t="n">
        <x:f>0</x:f>
        <x:v>0</x:v>
      </x:c>
      <x:c r="L1980" s="7" t="n">
        <x:f>'Inventory detail'!F854*Summary!$K$5*(A1980-E1980)/Summary!$K$6</x:f>
        <x:v>0</x:v>
      </x:c>
      <x:c r="M1980" s="7" t="n">
        <x:f>MAX(0,H1980-L1980)</x:f>
        <x:v>0</x:v>
      </x:c>
      <x:c r="N1980" s="7" t="n">
        <x:f>MAX(0,L1980-H1980)</x:f>
        <x:v>0</x:v>
      </x:c>
      <x:c r="O1980" s="7" t="n">
        <x:f>MAX(0,F1980+I1980-N1980)</x:f>
        <x:v>0</x:v>
      </x:c>
      <x:c r="P1980" s="7" t="n">
        <x:f>MAX(0,N1980-F1980-I1980)</x:f>
        <x:v>0</x:v>
      </x:c>
      <x:c r="Q1980" s="7" t="n">
        <x:f>MAX(0,G1980+J1980-P1980)</x:f>
        <x:v>0</x:v>
      </x:c>
      <x:c r="R1980" s="7" t="n">
        <x:f>M1980+MAX(0,K1980-MAX(0,P1980-G1980-J1980))</x:f>
        <x:v>0</x:v>
      </x:c>
      <x:c r="S1980" s="7" t="n">
        <x:f>SUM(O1980,Q1980,R1980)</x:f>
        <x:v>0</x:v>
      </x:c>
      <x:c r="T1980" s="14" t="n">
        <x:f>'Inventory detail'!T854</x:f>
        <x:v>0.1158</x:v>
      </x:c>
      <x:c r="U1980" s="14" t="str">
        <x:f>'Inventory detail'!U854</x:f>
        <x:v>n.a.</x:v>
      </x:c>
      <x:c r="V1980" s="9" t="n">
        <x:f>O1980*T1980</x:f>
        <x:v>0</x:v>
      </x:c>
      <x:c r="W1980" s="9" t="n">
        <x:f>Q1980*T1980</x:f>
        <x:v>0</x:v>
      </x:c>
      <x:c r="X1980" s="9" t="n">
        <x:f>R1980*T1980</x:f>
        <x:v>0</x:v>
      </x:c>
      <x:c r="Y1980" s="9" t="n">
        <x:f>S1980*T1980</x:f>
        <x:v>0</x:v>
      </x:c>
      <x:c r="Z1980" s="9" t="str">
        <x:f>IF(ISNUMBER(U1980),S1980*(U1980-T1980),"n.a.")</x:f>
        <x:v>n.a.</x:v>
      </x:c>
      <x:c r="AA1980" s="9" t="n">
        <x:f>IF(ISNUMBER(U1980),Y1980,0)</x:f>
        <x:v>0</x:v>
      </x:c>
      <x:c r="AB1980" s="7" t="n">
        <x:f>MAX(0,L1980-SUM(F1980:K1980))</x:f>
        <x:v>0</x:v>
      </x:c>
    </x:row>
    <x:row r="1981" ht="22" customHeight="1">
      <x:c r="A1981" s="18" t="n">
        <x:f>Summary!D$41</x:f>
        <x:v>46357</x:v>
      </x:c>
      <x:c r="B1981" s="2" t="str">
        <x:f>'Inventory detail'!A855</x:f>
        <x:v>COIL</x:v>
      </x:c>
      <x:c r="C1981" s="2" t="str">
        <x:f>'Inventory detail'!B855</x:f>
        <x:v>30</x:v>
      </x:c>
      <x:c r="D1981" s="2" t="str">
        <x:f>'Inventory detail'!C855</x:f>
        <x:v>25RED12-4</x:v>
      </x:c>
      <x:c r="E1981" s="10" t="n">
        <x:f>A855</x:f>
        <x:v>46327</x:v>
      </x:c>
      <x:c r="F1981" s="7" t="n">
        <x:f>O855</x:f>
        <x:v>0</x:v>
      </x:c>
      <x:c r="G1981" s="7" t="n">
        <x:f>Q855</x:f>
        <x:v>0</x:v>
      </x:c>
      <x:c r="H1981" s="7" t="n">
        <x:f>R855</x:f>
        <x:v>0</x:v>
      </x:c>
      <x:c r="I1981" s="7" t="n">
        <x:f>0</x:f>
        <x:v>0</x:v>
      </x:c>
      <x:c r="J1981" s="7" t="n">
        <x:f>0</x:f>
        <x:v>0</x:v>
      </x:c>
      <x:c r="K1981" s="7" t="n">
        <x:f>0</x:f>
        <x:v>0</x:v>
      </x:c>
      <x:c r="L1981" s="7" t="n">
        <x:f>'Inventory detail'!F855*Summary!$K$5*(A1981-E1981)/Summary!$K$6</x:f>
        <x:v>0</x:v>
      </x:c>
      <x:c r="M1981" s="7" t="n">
        <x:f>MAX(0,H1981-L1981)</x:f>
        <x:v>0</x:v>
      </x:c>
      <x:c r="N1981" s="7" t="n">
        <x:f>MAX(0,L1981-H1981)</x:f>
        <x:v>0</x:v>
      </x:c>
      <x:c r="O1981" s="7" t="n">
        <x:f>MAX(0,F1981+I1981-N1981)</x:f>
        <x:v>0</x:v>
      </x:c>
      <x:c r="P1981" s="7" t="n">
        <x:f>MAX(0,N1981-F1981-I1981)</x:f>
        <x:v>0</x:v>
      </x:c>
      <x:c r="Q1981" s="7" t="n">
        <x:f>MAX(0,G1981+J1981-P1981)</x:f>
        <x:v>0</x:v>
      </x:c>
      <x:c r="R1981" s="7" t="n">
        <x:f>M1981+MAX(0,K1981-MAX(0,P1981-G1981-J1981))</x:f>
        <x:v>0</x:v>
      </x:c>
      <x:c r="S1981" s="7" t="n">
        <x:f>SUM(O1981,Q1981,R1981)</x:f>
        <x:v>0</x:v>
      </x:c>
      <x:c r="T1981" s="14" t="n">
        <x:f>'Inventory detail'!T855</x:f>
        <x:v>0.1158</x:v>
      </x:c>
      <x:c r="U1981" s="14" t="str">
        <x:f>'Inventory detail'!U855</x:f>
        <x:v>n.a.</x:v>
      </x:c>
      <x:c r="V1981" s="9" t="n">
        <x:f>O1981*T1981</x:f>
        <x:v>0</x:v>
      </x:c>
      <x:c r="W1981" s="9" t="n">
        <x:f>Q1981*T1981</x:f>
        <x:v>0</x:v>
      </x:c>
      <x:c r="X1981" s="9" t="n">
        <x:f>R1981*T1981</x:f>
        <x:v>0</x:v>
      </x:c>
      <x:c r="Y1981" s="9" t="n">
        <x:f>S1981*T1981</x:f>
        <x:v>0</x:v>
      </x:c>
      <x:c r="Z1981" s="9" t="str">
        <x:f>IF(ISNUMBER(U1981),S1981*(U1981-T1981),"n.a.")</x:f>
        <x:v>n.a.</x:v>
      </x:c>
      <x:c r="AA1981" s="9" t="n">
        <x:f>IF(ISNUMBER(U1981),Y1981,0)</x:f>
        <x:v>0</x:v>
      </x:c>
      <x:c r="AB1981" s="7" t="n">
        <x:f>MAX(0,L1981-SUM(F1981:K1981))</x:f>
        <x:v>0</x:v>
      </x:c>
    </x:row>
    <x:row r="1982" ht="22" customHeight="1">
      <x:c r="A1982" s="18" t="n">
        <x:f>Summary!D$41</x:f>
        <x:v>46357</x:v>
      </x:c>
      <x:c r="B1982" s="2" t="str">
        <x:f>'Inventory detail'!A856</x:f>
        <x:v>COIL</x:v>
      </x:c>
      <x:c r="C1982" s="2" t="str">
        <x:f>'Inventory detail'!B856</x:f>
        <x:v>30</x:v>
      </x:c>
      <x:c r="D1982" s="2" t="str">
        <x:f>'Inventory detail'!C856</x:f>
        <x:v>25WHT36-4</x:v>
      </x:c>
      <x:c r="E1982" s="10" t="n">
        <x:f>A856</x:f>
        <x:v>46327</x:v>
      </x:c>
      <x:c r="F1982" s="7" t="n">
        <x:f>O856</x:f>
        <x:v>0</x:v>
      </x:c>
      <x:c r="G1982" s="7" t="n">
        <x:f>Q856</x:f>
        <x:v>0</x:v>
      </x:c>
      <x:c r="H1982" s="7" t="n">
        <x:f>R856</x:f>
        <x:v>1100</x:v>
      </x:c>
      <x:c r="I1982" s="7" t="n">
        <x:f>0</x:f>
        <x:v>0</x:v>
      </x:c>
      <x:c r="J1982" s="7" t="n">
        <x:f>0</x:f>
        <x:v>0</x:v>
      </x:c>
      <x:c r="K1982" s="7" t="n">
        <x:f>0</x:f>
        <x:v>0</x:v>
      </x:c>
      <x:c r="L1982" s="7" t="n">
        <x:f>'Inventory detail'!F856*Summary!$K$5*(A1982-E1982)/Summary!$K$6</x:f>
        <x:v>0</x:v>
      </x:c>
      <x:c r="M1982" s="7" t="n">
        <x:f>MAX(0,H1982-L1982)</x:f>
        <x:v>1100</x:v>
      </x:c>
      <x:c r="N1982" s="7" t="n">
        <x:f>MAX(0,L1982-H1982)</x:f>
        <x:v>0</x:v>
      </x:c>
      <x:c r="O1982" s="7" t="n">
        <x:f>MAX(0,F1982+I1982-N1982)</x:f>
        <x:v>0</x:v>
      </x:c>
      <x:c r="P1982" s="7" t="n">
        <x:f>MAX(0,N1982-F1982-I1982)</x:f>
        <x:v>0</x:v>
      </x:c>
      <x:c r="Q1982" s="7" t="n">
        <x:f>MAX(0,G1982+J1982-P1982)</x:f>
        <x:v>0</x:v>
      </x:c>
      <x:c r="R1982" s="7" t="n">
        <x:f>M1982+MAX(0,K1982-MAX(0,P1982-G1982-J1982))</x:f>
        <x:v>1100</x:v>
      </x:c>
      <x:c r="S1982" s="7" t="n">
        <x:f>SUM(O1982,Q1982,R1982)</x:f>
        <x:v>1100</x:v>
      </x:c>
      <x:c r="T1982" s="14" t="n">
        <x:f>'Inventory detail'!T856</x:f>
        <x:v>0.6485</x:v>
      </x:c>
      <x:c r="U1982" s="14" t="n">
        <x:f>'Inventory detail'!U856</x:f>
        <x:v>0.635375</x:v>
      </x:c>
      <x:c r="V1982" s="9" t="n">
        <x:f>O1982*T1982</x:f>
        <x:v>0</x:v>
      </x:c>
      <x:c r="W1982" s="9" t="n">
        <x:f>Q1982*T1982</x:f>
        <x:v>0</x:v>
      </x:c>
      <x:c r="X1982" s="9" t="n">
        <x:f>R1982*T1982</x:f>
        <x:v>713.3499999999999</x:v>
      </x:c>
      <x:c r="Y1982" s="9" t="n">
        <x:f>S1982*T1982</x:f>
        <x:v>713.3499999999999</x:v>
      </x:c>
      <x:c r="Z1982" s="9" t="n">
        <x:f>IF(ISNUMBER(U1982),S1982*(U1982-T1982),"n.a.")</x:f>
        <x:v>-14.437499999999936</x:v>
      </x:c>
      <x:c r="AA1982" s="9" t="n">
        <x:f>IF(ISNUMBER(U1982),Y1982,0)</x:f>
        <x:v>713.3499999999999</x:v>
      </x:c>
      <x:c r="AB1982" s="7" t="n">
        <x:f>MAX(0,L1982-SUM(F1982:K1982))</x:f>
        <x:v>0</x:v>
      </x:c>
    </x:row>
    <x:row r="1983" ht="22" customHeight="1">
      <x:c r="A1983" s="18" t="n">
        <x:f>Summary!D$41</x:f>
        <x:v>46357</x:v>
      </x:c>
      <x:c r="B1983" s="2" t="str">
        <x:f>'Inventory detail'!A857</x:f>
        <x:v>COIL</x:v>
      </x:c>
      <x:c r="C1983" s="2" t="str">
        <x:f>'Inventory detail'!B857</x:f>
        <x:v>30</x:v>
      </x:c>
      <x:c r="D1983" s="2" t="str">
        <x:f>'Inventory detail'!C857</x:f>
        <x:v>28BLU12-4</x:v>
      </x:c>
      <x:c r="E1983" s="10" t="n">
        <x:f>A857</x:f>
        <x:v>46327</x:v>
      </x:c>
      <x:c r="F1983" s="7" t="n">
        <x:f>O857</x:f>
        <x:v>0</x:v>
      </x:c>
      <x:c r="G1983" s="7" t="n">
        <x:f>Q857</x:f>
        <x:v>0</x:v>
      </x:c>
      <x:c r="H1983" s="7" t="n">
        <x:f>R857</x:f>
        <x:v>1100</x:v>
      </x:c>
      <x:c r="I1983" s="7" t="n">
        <x:f>0</x:f>
        <x:v>0</x:v>
      </x:c>
      <x:c r="J1983" s="7" t="n">
        <x:f>0</x:f>
        <x:v>0</x:v>
      </x:c>
      <x:c r="K1983" s="7" t="n">
        <x:f>0</x:f>
        <x:v>0</x:v>
      </x:c>
      <x:c r="L1983" s="7" t="n">
        <x:f>'Inventory detail'!F857*Summary!$K$5*(A1983-E1983)/Summary!$K$6</x:f>
        <x:v>0</x:v>
      </x:c>
      <x:c r="M1983" s="7" t="n">
        <x:f>MAX(0,H1983-L1983)</x:f>
        <x:v>1100</x:v>
      </x:c>
      <x:c r="N1983" s="7" t="n">
        <x:f>MAX(0,L1983-H1983)</x:f>
        <x:v>0</x:v>
      </x:c>
      <x:c r="O1983" s="7" t="n">
        <x:f>MAX(0,F1983+I1983-N1983)</x:f>
        <x:v>0</x:v>
      </x:c>
      <x:c r="P1983" s="7" t="n">
        <x:f>MAX(0,N1983-F1983-I1983)</x:f>
        <x:v>0</x:v>
      </x:c>
      <x:c r="Q1983" s="7" t="n">
        <x:f>MAX(0,G1983+J1983-P1983)</x:f>
        <x:v>0</x:v>
      </x:c>
      <x:c r="R1983" s="7" t="n">
        <x:f>M1983+MAX(0,K1983-MAX(0,P1983-G1983-J1983))</x:f>
        <x:v>1100</x:v>
      </x:c>
      <x:c r="S1983" s="7" t="n">
        <x:f>SUM(O1983,Q1983,R1983)</x:f>
        <x:v>1100</x:v>
      </x:c>
      <x:c r="T1983" s="14" t="n">
        <x:f>'Inventory detail'!T857</x:f>
        <x:v>0.1292</x:v>
      </x:c>
      <x:c r="U1983" s="14" t="str">
        <x:f>'Inventory detail'!U857</x:f>
        <x:v>n.a.</x:v>
      </x:c>
      <x:c r="V1983" s="9" t="n">
        <x:f>O1983*T1983</x:f>
        <x:v>0</x:v>
      </x:c>
      <x:c r="W1983" s="9" t="n">
        <x:f>Q1983*T1983</x:f>
        <x:v>0</x:v>
      </x:c>
      <x:c r="X1983" s="9" t="n">
        <x:f>R1983*T1983</x:f>
        <x:v>142.12</x:v>
      </x:c>
      <x:c r="Y1983" s="9" t="n">
        <x:f>S1983*T1983</x:f>
        <x:v>142.12</x:v>
      </x:c>
      <x:c r="Z1983" s="9" t="str">
        <x:f>IF(ISNUMBER(U1983),S1983*(U1983-T1983),"n.a.")</x:f>
        <x:v>n.a.</x:v>
      </x:c>
      <x:c r="AA1983" s="9" t="n">
        <x:f>IF(ISNUMBER(U1983),Y1983,0)</x:f>
        <x:v>0</x:v>
      </x:c>
      <x:c r="AB1983" s="7" t="n">
        <x:f>MAX(0,L1983-SUM(F1983:K1983))</x:f>
        <x:v>0</x:v>
      </x:c>
    </x:row>
    <x:row r="1984" ht="22" customHeight="1">
      <x:c r="A1984" s="18" t="n">
        <x:f>Summary!D$41</x:f>
        <x:v>46357</x:v>
      </x:c>
      <x:c r="B1984" s="2" t="str">
        <x:f>'Inventory detail'!A858</x:f>
        <x:v>COIL</x:v>
      </x:c>
      <x:c r="C1984" s="2" t="str">
        <x:f>'Inventory detail'!B858</x:f>
        <x:v>30</x:v>
      </x:c>
      <x:c r="D1984" s="2" t="str">
        <x:f>'Inventory detail'!C858</x:f>
        <x:v>28CLR12-4</x:v>
      </x:c>
      <x:c r="E1984" s="10" t="n">
        <x:f>A858</x:f>
        <x:v>46327</x:v>
      </x:c>
      <x:c r="F1984" s="7" t="n">
        <x:f>O858</x:f>
        <x:v>1200</x:v>
      </x:c>
      <x:c r="G1984" s="7" t="n">
        <x:f>Q858</x:f>
        <x:v>0</x:v>
      </x:c>
      <x:c r="H1984" s="7" t="n">
        <x:f>R858</x:f>
        <x:v>400</x:v>
      </x:c>
      <x:c r="I1984" s="7" t="n">
        <x:f>SUMIFS('PO detail'!$W$884:$W$884,'PO detail'!$V$884:$V$884,"&gt;="&amp;E1984,'PO detail'!$V$884:$V$884,"&lt;"&amp;A1984)</x:f>
        <x:v>0</x:v>
      </x:c>
      <x:c r="J1984" s="7" t="n">
        <x:f>SUMIFS('PO detail'!$X$884:$X$884,'PO detail'!$V$884:$V$884,"&gt;="&amp;E1984,'PO detail'!$V$884:$V$884,"&lt;"&amp;A1984)</x:f>
        <x:v>0</x:v>
      </x:c>
      <x:c r="K1984" s="7" t="n">
        <x:f>SUMIFS('PO detail'!$Y$884:$Y$884,'PO detail'!$V$884:$V$884,"&gt;="&amp;E1984,'PO detail'!$V$884:$V$884,"&lt;"&amp;A1984)</x:f>
        <x:v>0</x:v>
      </x:c>
      <x:c r="L1984" s="7" t="n">
        <x:f>'Inventory detail'!F858*Summary!$K$5*(A1984-E1984)/Summary!$K$6</x:f>
        <x:v>0</x:v>
      </x:c>
      <x:c r="M1984" s="7" t="n">
        <x:f>MAX(0,H1984-L1984)</x:f>
        <x:v>400</x:v>
      </x:c>
      <x:c r="N1984" s="7" t="n">
        <x:f>MAX(0,L1984-H1984)</x:f>
        <x:v>0</x:v>
      </x:c>
      <x:c r="O1984" s="7" t="n">
        <x:f>MAX(0,F1984+I1984-N1984)</x:f>
        <x:v>1200</x:v>
      </x:c>
      <x:c r="P1984" s="7" t="n">
        <x:f>MAX(0,N1984-F1984-I1984)</x:f>
        <x:v>0</x:v>
      </x:c>
      <x:c r="Q1984" s="7" t="n">
        <x:f>MAX(0,G1984+J1984-P1984)</x:f>
        <x:v>0</x:v>
      </x:c>
      <x:c r="R1984" s="7" t="n">
        <x:f>M1984+MAX(0,K1984-MAX(0,P1984-G1984-J1984))</x:f>
        <x:v>400</x:v>
      </x:c>
      <x:c r="S1984" s="7" t="n">
        <x:f>SUM(O1984,Q1984,R1984)</x:f>
        <x:v>1600</x:v>
      </x:c>
      <x:c r="T1984" s="14" t="n">
        <x:f>'Inventory detail'!T858</x:f>
        <x:v>0.2327</x:v>
      </x:c>
      <x:c r="U1984" s="14" t="n">
        <x:f>'Inventory detail'!U858</x:f>
        <x:v>0.22796149999999998</x:v>
      </x:c>
      <x:c r="V1984" s="9" t="n">
        <x:f>O1984*T1984</x:f>
        <x:v>279.24</x:v>
      </x:c>
      <x:c r="W1984" s="9" t="n">
        <x:f>Q1984*T1984</x:f>
        <x:v>0</x:v>
      </x:c>
      <x:c r="X1984" s="9" t="n">
        <x:f>R1984*T1984</x:f>
        <x:v>93.08</x:v>
      </x:c>
      <x:c r="Y1984" s="9" t="n">
        <x:f>S1984*T1984</x:f>
        <x:v>372.32</x:v>
      </x:c>
      <x:c r="Z1984" s="9" t="n">
        <x:f>IF(ISNUMBER(U1984),S1984*(U1984-T1984),"n.a.")</x:f>
        <x:v>-7.5816000000000106</x:v>
      </x:c>
      <x:c r="AA1984" s="9" t="n">
        <x:f>IF(ISNUMBER(U1984),Y1984,0)</x:f>
        <x:v>372.32</x:v>
      </x:c>
      <x:c r="AB1984" s="7" t="n">
        <x:f>MAX(0,L1984-SUM(F1984:K1984))</x:f>
        <x:v>0</x:v>
      </x:c>
    </x:row>
    <x:row r="1985" ht="22" customHeight="1">
      <x:c r="A1985" s="18" t="n">
        <x:f>Summary!D$41</x:f>
        <x:v>46357</x:v>
      </x:c>
      <x:c r="B1985" s="2" t="str">
        <x:f>'Inventory detail'!A859</x:f>
        <x:v>COIL</x:v>
      </x:c>
      <x:c r="C1985" s="2" t="str">
        <x:f>'Inventory detail'!B859</x:f>
        <x:v>30</x:v>
      </x:c>
      <x:c r="D1985" s="2" t="str">
        <x:f>'Inventory detail'!C859</x:f>
        <x:v>28FG12-4</x:v>
      </x:c>
      <x:c r="E1985" s="10" t="n">
        <x:f>A859</x:f>
        <x:v>46327</x:v>
      </x:c>
      <x:c r="F1985" s="7" t="n">
        <x:f>O859</x:f>
        <x:v>0</x:v>
      </x:c>
      <x:c r="G1985" s="7" t="n">
        <x:f>Q859</x:f>
        <x:v>0</x:v>
      </x:c>
      <x:c r="H1985" s="7" t="n">
        <x:f>R859</x:f>
        <x:v>0</x:v>
      </x:c>
      <x:c r="I1985" s="7" t="n">
        <x:f>0</x:f>
        <x:v>0</x:v>
      </x:c>
      <x:c r="J1985" s="7" t="n">
        <x:f>0</x:f>
        <x:v>0</x:v>
      </x:c>
      <x:c r="K1985" s="7" t="n">
        <x:f>0</x:f>
        <x:v>0</x:v>
      </x:c>
      <x:c r="L1985" s="7" t="n">
        <x:f>'Inventory detail'!F859*Summary!$K$5*(A1985-E1985)/Summary!$K$6</x:f>
        <x:v>0</x:v>
      </x:c>
      <x:c r="M1985" s="7" t="n">
        <x:f>MAX(0,H1985-L1985)</x:f>
        <x:v>0</x:v>
      </x:c>
      <x:c r="N1985" s="7" t="n">
        <x:f>MAX(0,L1985-H1985)</x:f>
        <x:v>0</x:v>
      </x:c>
      <x:c r="O1985" s="7" t="n">
        <x:f>MAX(0,F1985+I1985-N1985)</x:f>
        <x:v>0</x:v>
      </x:c>
      <x:c r="P1985" s="7" t="n">
        <x:f>MAX(0,N1985-F1985-I1985)</x:f>
        <x:v>0</x:v>
      </x:c>
      <x:c r="Q1985" s="7" t="n">
        <x:f>MAX(0,G1985+J1985-P1985)</x:f>
        <x:v>0</x:v>
      </x:c>
      <x:c r="R1985" s="7" t="n">
        <x:f>M1985+MAX(0,K1985-MAX(0,P1985-G1985-J1985))</x:f>
        <x:v>0</x:v>
      </x:c>
      <x:c r="S1985" s="7" t="n">
        <x:f>SUM(O1985,Q1985,R1985)</x:f>
        <x:v>0</x:v>
      </x:c>
      <x:c r="T1985" s="14" t="n">
        <x:f>'Inventory detail'!T859</x:f>
        <x:v>0.1292</x:v>
      </x:c>
      <x:c r="U1985" s="14" t="str">
        <x:f>'Inventory detail'!U859</x:f>
        <x:v>n.a.</x:v>
      </x:c>
      <x:c r="V1985" s="9" t="n">
        <x:f>O1985*T1985</x:f>
        <x:v>0</x:v>
      </x:c>
      <x:c r="W1985" s="9" t="n">
        <x:f>Q1985*T1985</x:f>
        <x:v>0</x:v>
      </x:c>
      <x:c r="X1985" s="9" t="n">
        <x:f>R1985*T1985</x:f>
        <x:v>0</x:v>
      </x:c>
      <x:c r="Y1985" s="9" t="n">
        <x:f>S1985*T1985</x:f>
        <x:v>0</x:v>
      </x:c>
      <x:c r="Z1985" s="9" t="str">
        <x:f>IF(ISNUMBER(U1985),S1985*(U1985-T1985),"n.a.")</x:f>
        <x:v>n.a.</x:v>
      </x:c>
      <x:c r="AA1985" s="9" t="n">
        <x:f>IF(ISNUMBER(U1985),Y1985,0)</x:f>
        <x:v>0</x:v>
      </x:c>
      <x:c r="AB1985" s="7" t="n">
        <x:f>MAX(0,L1985-SUM(F1985:K1985))</x:f>
        <x:v>0</x:v>
      </x:c>
    </x:row>
    <x:row r="1986" ht="22" customHeight="1">
      <x:c r="A1986" s="18" t="n">
        <x:f>Summary!D$41</x:f>
        <x:v>46357</x:v>
      </x:c>
      <x:c r="B1986" s="2" t="str">
        <x:f>'Inventory detail'!A860</x:f>
        <x:v>COIL</x:v>
      </x:c>
      <x:c r="C1986" s="2" t="str">
        <x:f>'Inventory detail'!B860</x:f>
        <x:v>30</x:v>
      </x:c>
      <x:c r="D1986" s="2" t="str">
        <x:f>'Inventory detail'!C860</x:f>
        <x:v>28MAR12-4</x:v>
      </x:c>
      <x:c r="E1986" s="10" t="n">
        <x:f>A860</x:f>
        <x:v>46327</x:v>
      </x:c>
      <x:c r="F1986" s="7" t="n">
        <x:f>O860</x:f>
        <x:v>0</x:v>
      </x:c>
      <x:c r="G1986" s="7" t="n">
        <x:f>Q860</x:f>
        <x:v>0</x:v>
      </x:c>
      <x:c r="H1986" s="7" t="n">
        <x:f>R860</x:f>
        <x:v>0</x:v>
      </x:c>
      <x:c r="I1986" s="7" t="n">
        <x:f>0</x:f>
        <x:v>0</x:v>
      </x:c>
      <x:c r="J1986" s="7" t="n">
        <x:f>0</x:f>
        <x:v>0</x:v>
      </x:c>
      <x:c r="K1986" s="7" t="n">
        <x:f>0</x:f>
        <x:v>0</x:v>
      </x:c>
      <x:c r="L1986" s="7" t="n">
        <x:f>'Inventory detail'!F860*Summary!$K$5*(A1986-E1986)/Summary!$K$6</x:f>
        <x:v>0</x:v>
      </x:c>
      <x:c r="M1986" s="7" t="n">
        <x:f>MAX(0,H1986-L1986)</x:f>
        <x:v>0</x:v>
      </x:c>
      <x:c r="N1986" s="7" t="n">
        <x:f>MAX(0,L1986-H1986)</x:f>
        <x:v>0</x:v>
      </x:c>
      <x:c r="O1986" s="7" t="n">
        <x:f>MAX(0,F1986+I1986-N1986)</x:f>
        <x:v>0</x:v>
      </x:c>
      <x:c r="P1986" s="7" t="n">
        <x:f>MAX(0,N1986-F1986-I1986)</x:f>
        <x:v>0</x:v>
      </x:c>
      <x:c r="Q1986" s="7" t="n">
        <x:f>MAX(0,G1986+J1986-P1986)</x:f>
        <x:v>0</x:v>
      </x:c>
      <x:c r="R1986" s="7" t="n">
        <x:f>M1986+MAX(0,K1986-MAX(0,P1986-G1986-J1986))</x:f>
        <x:v>0</x:v>
      </x:c>
      <x:c r="S1986" s="7" t="n">
        <x:f>SUM(O1986,Q1986,R1986)</x:f>
        <x:v>0</x:v>
      </x:c>
      <x:c r="T1986" s="14" t="n">
        <x:f>'Inventory detail'!T860</x:f>
        <x:v>0.1292</x:v>
      </x:c>
      <x:c r="U1986" s="14" t="str">
        <x:f>'Inventory detail'!U860</x:f>
        <x:v>n.a.</x:v>
      </x:c>
      <x:c r="V1986" s="9" t="n">
        <x:f>O1986*T1986</x:f>
        <x:v>0</x:v>
      </x:c>
      <x:c r="W1986" s="9" t="n">
        <x:f>Q1986*T1986</x:f>
        <x:v>0</x:v>
      </x:c>
      <x:c r="X1986" s="9" t="n">
        <x:f>R1986*T1986</x:f>
        <x:v>0</x:v>
      </x:c>
      <x:c r="Y1986" s="9" t="n">
        <x:f>S1986*T1986</x:f>
        <x:v>0</x:v>
      </x:c>
      <x:c r="Z1986" s="9" t="str">
        <x:f>IF(ISNUMBER(U1986),S1986*(U1986-T1986),"n.a.")</x:f>
        <x:v>n.a.</x:v>
      </x:c>
      <x:c r="AA1986" s="9" t="n">
        <x:f>IF(ISNUMBER(U1986),Y1986,0)</x:f>
        <x:v>0</x:v>
      </x:c>
      <x:c r="AB1986" s="7" t="n">
        <x:f>MAX(0,L1986-SUM(F1986:K1986))</x:f>
        <x:v>0</x:v>
      </x:c>
    </x:row>
    <x:row r="1987" ht="22" customHeight="1">
      <x:c r="A1987" s="18" t="n">
        <x:f>Summary!D$41</x:f>
        <x:v>46357</x:v>
      </x:c>
      <x:c r="B1987" s="2" t="str">
        <x:f>'Inventory detail'!A861</x:f>
        <x:v>COIL</x:v>
      </x:c>
      <x:c r="C1987" s="2" t="str">
        <x:f>'Inventory detail'!B861</x:f>
        <x:v>30</x:v>
      </x:c>
      <x:c r="D1987" s="2" t="str">
        <x:f>'Inventory detail'!C861</x:f>
        <x:v>28NAV12-4</x:v>
      </x:c>
      <x:c r="E1987" s="10" t="n">
        <x:f>A861</x:f>
        <x:v>46327</x:v>
      </x:c>
      <x:c r="F1987" s="7" t="n">
        <x:f>O861</x:f>
        <x:v>0</x:v>
      </x:c>
      <x:c r="G1987" s="7" t="n">
        <x:f>Q861</x:f>
        <x:v>0</x:v>
      </x:c>
      <x:c r="H1987" s="7" t="n">
        <x:f>R861</x:f>
        <x:v>1800</x:v>
      </x:c>
      <x:c r="I1987" s="7" t="n">
        <x:f>0</x:f>
        <x:v>0</x:v>
      </x:c>
      <x:c r="J1987" s="7" t="n">
        <x:f>0</x:f>
        <x:v>0</x:v>
      </x:c>
      <x:c r="K1987" s="7" t="n">
        <x:f>0</x:f>
        <x:v>0</x:v>
      </x:c>
      <x:c r="L1987" s="7" t="n">
        <x:f>'Inventory detail'!F861*Summary!$K$5*(A1987-E1987)/Summary!$K$6</x:f>
        <x:v>0</x:v>
      </x:c>
      <x:c r="M1987" s="7" t="n">
        <x:f>MAX(0,H1987-L1987)</x:f>
        <x:v>1800</x:v>
      </x:c>
      <x:c r="N1987" s="7" t="n">
        <x:f>MAX(0,L1987-H1987)</x:f>
        <x:v>0</x:v>
      </x:c>
      <x:c r="O1987" s="7" t="n">
        <x:f>MAX(0,F1987+I1987-N1987)</x:f>
        <x:v>0</x:v>
      </x:c>
      <x:c r="P1987" s="7" t="n">
        <x:f>MAX(0,N1987-F1987-I1987)</x:f>
        <x:v>0</x:v>
      </x:c>
      <x:c r="Q1987" s="7" t="n">
        <x:f>MAX(0,G1987+J1987-P1987)</x:f>
        <x:v>0</x:v>
      </x:c>
      <x:c r="R1987" s="7" t="n">
        <x:f>M1987+MAX(0,K1987-MAX(0,P1987-G1987-J1987))</x:f>
        <x:v>1800</x:v>
      </x:c>
      <x:c r="S1987" s="7" t="n">
        <x:f>SUM(O1987,Q1987,R1987)</x:f>
        <x:v>1800</x:v>
      </x:c>
      <x:c r="T1987" s="14" t="n">
        <x:f>'Inventory detail'!T861</x:f>
        <x:v>0.2327</x:v>
      </x:c>
      <x:c r="U1987" s="14" t="n">
        <x:f>'Inventory detail'!U861</x:f>
        <x:v>0.22796149999999998</x:v>
      </x:c>
      <x:c r="V1987" s="9" t="n">
        <x:f>O1987*T1987</x:f>
        <x:v>0</x:v>
      </x:c>
      <x:c r="W1987" s="9" t="n">
        <x:f>Q1987*T1987</x:f>
        <x:v>0</x:v>
      </x:c>
      <x:c r="X1987" s="9" t="n">
        <x:f>R1987*T1987</x:f>
        <x:v>418.85999999999996</x:v>
      </x:c>
      <x:c r="Y1987" s="9" t="n">
        <x:f>S1987*T1987</x:f>
        <x:v>418.85999999999996</x:v>
      </x:c>
      <x:c r="Z1987" s="9" t="n">
        <x:f>IF(ISNUMBER(U1987),S1987*(U1987-T1987),"n.a.")</x:f>
        <x:v>-8.529300000000012</x:v>
      </x:c>
      <x:c r="AA1987" s="9" t="n">
        <x:f>IF(ISNUMBER(U1987),Y1987,0)</x:f>
        <x:v>418.85999999999996</x:v>
      </x:c>
      <x:c r="AB1987" s="7" t="n">
        <x:f>MAX(0,L1987-SUM(F1987:K1987))</x:f>
        <x:v>0</x:v>
      </x:c>
    </x:row>
    <x:row r="1988" ht="22" customHeight="1">
      <x:c r="A1988" s="18" t="n">
        <x:f>Summary!D$41</x:f>
        <x:v>46357</x:v>
      </x:c>
      <x:c r="B1988" s="2" t="str">
        <x:f>'Inventory detail'!A862</x:f>
        <x:v>COIL</x:v>
      </x:c>
      <x:c r="C1988" s="2" t="str">
        <x:f>'Inventory detail'!B862</x:f>
        <x:v>30</x:v>
      </x:c>
      <x:c r="D1988" s="2" t="str">
        <x:f>'Inventory detail'!C862</x:f>
        <x:v>28RED12-4</x:v>
      </x:c>
      <x:c r="E1988" s="10" t="n">
        <x:f>A862</x:f>
        <x:v>46327</x:v>
      </x:c>
      <x:c r="F1988" s="7" t="n">
        <x:f>O862</x:f>
        <x:v>0</x:v>
      </x:c>
      <x:c r="G1988" s="7" t="n">
        <x:f>Q862</x:f>
        <x:v>0</x:v>
      </x:c>
      <x:c r="H1988" s="7" t="n">
        <x:f>R862</x:f>
        <x:v>0</x:v>
      </x:c>
      <x:c r="I1988" s="7" t="n">
        <x:f>0</x:f>
        <x:v>0</x:v>
      </x:c>
      <x:c r="J1988" s="7" t="n">
        <x:f>0</x:f>
        <x:v>0</x:v>
      </x:c>
      <x:c r="K1988" s="7" t="n">
        <x:f>0</x:f>
        <x:v>0</x:v>
      </x:c>
      <x:c r="L1988" s="7" t="n">
        <x:f>'Inventory detail'!F862*Summary!$K$5*(A1988-E1988)/Summary!$K$6</x:f>
        <x:v>0</x:v>
      </x:c>
      <x:c r="M1988" s="7" t="n">
        <x:f>MAX(0,H1988-L1988)</x:f>
        <x:v>0</x:v>
      </x:c>
      <x:c r="N1988" s="7" t="n">
        <x:f>MAX(0,L1988-H1988)</x:f>
        <x:v>0</x:v>
      </x:c>
      <x:c r="O1988" s="7" t="n">
        <x:f>MAX(0,F1988+I1988-N1988)</x:f>
        <x:v>0</x:v>
      </x:c>
      <x:c r="P1988" s="7" t="n">
        <x:f>MAX(0,N1988-F1988-I1988)</x:f>
        <x:v>0</x:v>
      </x:c>
      <x:c r="Q1988" s="7" t="n">
        <x:f>MAX(0,G1988+J1988-P1988)</x:f>
        <x:v>0</x:v>
      </x:c>
      <x:c r="R1988" s="7" t="n">
        <x:f>M1988+MAX(0,K1988-MAX(0,P1988-G1988-J1988))</x:f>
        <x:v>0</x:v>
      </x:c>
      <x:c r="S1988" s="7" t="n">
        <x:f>SUM(O1988,Q1988,R1988)</x:f>
        <x:v>0</x:v>
      </x:c>
      <x:c r="T1988" s="14" t="n">
        <x:f>'Inventory detail'!T862</x:f>
        <x:v>0.1292</x:v>
      </x:c>
      <x:c r="U1988" s="14" t="str">
        <x:f>'Inventory detail'!U862</x:f>
        <x:v>n.a.</x:v>
      </x:c>
      <x:c r="V1988" s="9" t="n">
        <x:f>O1988*T1988</x:f>
        <x:v>0</x:v>
      </x:c>
      <x:c r="W1988" s="9" t="n">
        <x:f>Q1988*T1988</x:f>
        <x:v>0</x:v>
      </x:c>
      <x:c r="X1988" s="9" t="n">
        <x:f>R1988*T1988</x:f>
        <x:v>0</x:v>
      </x:c>
      <x:c r="Y1988" s="9" t="n">
        <x:f>S1988*T1988</x:f>
        <x:v>0</x:v>
      </x:c>
      <x:c r="Z1988" s="9" t="str">
        <x:f>IF(ISNUMBER(U1988),S1988*(U1988-T1988),"n.a.")</x:f>
        <x:v>n.a.</x:v>
      </x:c>
      <x:c r="AA1988" s="9" t="n">
        <x:f>IF(ISNUMBER(U1988),Y1988,0)</x:f>
        <x:v>0</x:v>
      </x:c>
      <x:c r="AB1988" s="7" t="n">
        <x:f>MAX(0,L1988-SUM(F1988:K1988))</x:f>
        <x:v>0</x:v>
      </x:c>
    </x:row>
    <x:row r="1989" ht="22" customHeight="1">
      <x:c r="A1989" s="18" t="n">
        <x:f>Summary!D$41</x:f>
        <x:v>46357</x:v>
      </x:c>
      <x:c r="B1989" s="2" t="str">
        <x:f>'Inventory detail'!A863</x:f>
        <x:v>COIL</x:v>
      </x:c>
      <x:c r="C1989" s="2" t="str">
        <x:f>'Inventory detail'!B863</x:f>
        <x:v>30</x:v>
      </x:c>
      <x:c r="D1989" s="2" t="str">
        <x:f>'Inventory detail'!C863</x:f>
        <x:v>30BLU12-4</x:v>
      </x:c>
      <x:c r="E1989" s="10" t="n">
        <x:f>A863</x:f>
        <x:v>46327</x:v>
      </x:c>
      <x:c r="F1989" s="7" t="n">
        <x:f>O863</x:f>
        <x:v>0</x:v>
      </x:c>
      <x:c r="G1989" s="7" t="n">
        <x:f>Q863</x:f>
        <x:v>0</x:v>
      </x:c>
      <x:c r="H1989" s="7" t="n">
        <x:f>R863</x:f>
        <x:v>1300</x:v>
      </x:c>
      <x:c r="I1989" s="7" t="n">
        <x:f>0</x:f>
        <x:v>0</x:v>
      </x:c>
      <x:c r="J1989" s="7" t="n">
        <x:f>0</x:f>
        <x:v>0</x:v>
      </x:c>
      <x:c r="K1989" s="7" t="n">
        <x:f>0</x:f>
        <x:v>0</x:v>
      </x:c>
      <x:c r="L1989" s="7" t="n">
        <x:f>'Inventory detail'!F863*Summary!$K$5*(A1989-E1989)/Summary!$K$6</x:f>
        <x:v>0</x:v>
      </x:c>
      <x:c r="M1989" s="7" t="n">
        <x:f>MAX(0,H1989-L1989)</x:f>
        <x:v>1300</x:v>
      </x:c>
      <x:c r="N1989" s="7" t="n">
        <x:f>MAX(0,L1989-H1989)</x:f>
        <x:v>0</x:v>
      </x:c>
      <x:c r="O1989" s="7" t="n">
        <x:f>MAX(0,F1989+I1989-N1989)</x:f>
        <x:v>0</x:v>
      </x:c>
      <x:c r="P1989" s="7" t="n">
        <x:f>MAX(0,N1989-F1989-I1989)</x:f>
        <x:v>0</x:v>
      </x:c>
      <x:c r="Q1989" s="7" t="n">
        <x:f>MAX(0,G1989+J1989-P1989)</x:f>
        <x:v>0</x:v>
      </x:c>
      <x:c r="R1989" s="7" t="n">
        <x:f>M1989+MAX(0,K1989-MAX(0,P1989-G1989-J1989))</x:f>
        <x:v>1300</x:v>
      </x:c>
      <x:c r="S1989" s="7" t="n">
        <x:f>SUM(O1989,Q1989,R1989)</x:f>
        <x:v>1300</x:v>
      </x:c>
      <x:c r="T1989" s="14" t="n">
        <x:f>'Inventory detail'!T863</x:f>
        <x:v>0.1408</x:v>
      </x:c>
      <x:c r="U1989" s="14" t="str">
        <x:f>'Inventory detail'!U863</x:f>
        <x:v>n.a.</x:v>
      </x:c>
      <x:c r="V1989" s="9" t="n">
        <x:f>O1989*T1989</x:f>
        <x:v>0</x:v>
      </x:c>
      <x:c r="W1989" s="9" t="n">
        <x:f>Q1989*T1989</x:f>
        <x:v>0</x:v>
      </x:c>
      <x:c r="X1989" s="9" t="n">
        <x:f>R1989*T1989</x:f>
        <x:v>183.04000000000002</x:v>
      </x:c>
      <x:c r="Y1989" s="9" t="n">
        <x:f>S1989*T1989</x:f>
        <x:v>183.04000000000002</x:v>
      </x:c>
      <x:c r="Z1989" s="9" t="str">
        <x:f>IF(ISNUMBER(U1989),S1989*(U1989-T1989),"n.a.")</x:f>
        <x:v>n.a.</x:v>
      </x:c>
      <x:c r="AA1989" s="9" t="n">
        <x:f>IF(ISNUMBER(U1989),Y1989,0)</x:f>
        <x:v>0</x:v>
      </x:c>
      <x:c r="AB1989" s="7" t="n">
        <x:f>MAX(0,L1989-SUM(F1989:K1989))</x:f>
        <x:v>0</x:v>
      </x:c>
    </x:row>
    <x:row r="1990" ht="22" customHeight="1">
      <x:c r="A1990" s="18" t="n">
        <x:f>Summary!D$41</x:f>
        <x:v>46357</x:v>
      </x:c>
      <x:c r="B1990" s="2" t="str">
        <x:f>'Inventory detail'!A864</x:f>
        <x:v>COIL</x:v>
      </x:c>
      <x:c r="C1990" s="2" t="str">
        <x:f>'Inventory detail'!B864</x:f>
        <x:v>30</x:v>
      </x:c>
      <x:c r="D1990" s="2" t="str">
        <x:f>'Inventory detail'!C864</x:f>
        <x:v>30FG12-4</x:v>
      </x:c>
      <x:c r="E1990" s="10" t="n">
        <x:f>A864</x:f>
        <x:v>46327</x:v>
      </x:c>
      <x:c r="F1990" s="7" t="n">
        <x:f>O864</x:f>
        <x:v>0</x:v>
      </x:c>
      <x:c r="G1990" s="7" t="n">
        <x:f>Q864</x:f>
        <x:v>0</x:v>
      </x:c>
      <x:c r="H1990" s="7" t="n">
        <x:f>R864</x:f>
        <x:v>0</x:v>
      </x:c>
      <x:c r="I1990" s="7" t="n">
        <x:f>0</x:f>
        <x:v>0</x:v>
      </x:c>
      <x:c r="J1990" s="7" t="n">
        <x:f>0</x:f>
        <x:v>0</x:v>
      </x:c>
      <x:c r="K1990" s="7" t="n">
        <x:f>0</x:f>
        <x:v>0</x:v>
      </x:c>
      <x:c r="L1990" s="7" t="n">
        <x:f>'Inventory detail'!F864*Summary!$K$5*(A1990-E1990)/Summary!$K$6</x:f>
        <x:v>0</x:v>
      </x:c>
      <x:c r="M1990" s="7" t="n">
        <x:f>MAX(0,H1990-L1990)</x:f>
        <x:v>0</x:v>
      </x:c>
      <x:c r="N1990" s="7" t="n">
        <x:f>MAX(0,L1990-H1990)</x:f>
        <x:v>0</x:v>
      </x:c>
      <x:c r="O1990" s="7" t="n">
        <x:f>MAX(0,F1990+I1990-N1990)</x:f>
        <x:v>0</x:v>
      </x:c>
      <x:c r="P1990" s="7" t="n">
        <x:f>MAX(0,N1990-F1990-I1990)</x:f>
        <x:v>0</x:v>
      </x:c>
      <x:c r="Q1990" s="7" t="n">
        <x:f>MAX(0,G1990+J1990-P1990)</x:f>
        <x:v>0</x:v>
      </x:c>
      <x:c r="R1990" s="7" t="n">
        <x:f>M1990+MAX(0,K1990-MAX(0,P1990-G1990-J1990))</x:f>
        <x:v>0</x:v>
      </x:c>
      <x:c r="S1990" s="7" t="n">
        <x:f>SUM(O1990,Q1990,R1990)</x:f>
        <x:v>0</x:v>
      </x:c>
      <x:c r="T1990" s="14" t="n">
        <x:f>'Inventory detail'!T864</x:f>
        <x:v>0.1408</x:v>
      </x:c>
      <x:c r="U1990" s="14" t="str">
        <x:f>'Inventory detail'!U864</x:f>
        <x:v>n.a.</x:v>
      </x:c>
      <x:c r="V1990" s="9" t="n">
        <x:f>O1990*T1990</x:f>
        <x:v>0</x:v>
      </x:c>
      <x:c r="W1990" s="9" t="n">
        <x:f>Q1990*T1990</x:f>
        <x:v>0</x:v>
      </x:c>
      <x:c r="X1990" s="9" t="n">
        <x:f>R1990*T1990</x:f>
        <x:v>0</x:v>
      </x:c>
      <x:c r="Y1990" s="9" t="n">
        <x:f>S1990*T1990</x:f>
        <x:v>0</x:v>
      </x:c>
      <x:c r="Z1990" s="9" t="str">
        <x:f>IF(ISNUMBER(U1990),S1990*(U1990-T1990),"n.a.")</x:f>
        <x:v>n.a.</x:v>
      </x:c>
      <x:c r="AA1990" s="9" t="n">
        <x:f>IF(ISNUMBER(U1990),Y1990,0)</x:f>
        <x:v>0</x:v>
      </x:c>
      <x:c r="AB1990" s="7" t="n">
        <x:f>MAX(0,L1990-SUM(F1990:K1990))</x:f>
        <x:v>0</x:v>
      </x:c>
    </x:row>
    <x:row r="1991" ht="22" customHeight="1">
      <x:c r="A1991" s="18" t="n">
        <x:f>Summary!D$41</x:f>
        <x:v>46357</x:v>
      </x:c>
      <x:c r="B1991" s="2" t="str">
        <x:f>'Inventory detail'!A865</x:f>
        <x:v>COIL</x:v>
      </x:c>
      <x:c r="C1991" s="2" t="str">
        <x:f>'Inventory detail'!B865</x:f>
        <x:v>30</x:v>
      </x:c>
      <x:c r="D1991" s="2" t="str">
        <x:f>'Inventory detail'!C865</x:f>
        <x:v>30MAR12-4</x:v>
      </x:c>
      <x:c r="E1991" s="10" t="n">
        <x:f>A865</x:f>
        <x:v>46327</x:v>
      </x:c>
      <x:c r="F1991" s="7" t="n">
        <x:f>O865</x:f>
        <x:v>0</x:v>
      </x:c>
      <x:c r="G1991" s="7" t="n">
        <x:f>Q865</x:f>
        <x:v>0</x:v>
      </x:c>
      <x:c r="H1991" s="7" t="n">
        <x:f>R865</x:f>
        <x:v>0</x:v>
      </x:c>
      <x:c r="I1991" s="7" t="n">
        <x:f>0</x:f>
        <x:v>0</x:v>
      </x:c>
      <x:c r="J1991" s="7" t="n">
        <x:f>0</x:f>
        <x:v>0</x:v>
      </x:c>
      <x:c r="K1991" s="7" t="n">
        <x:f>0</x:f>
        <x:v>0</x:v>
      </x:c>
      <x:c r="L1991" s="7" t="n">
        <x:f>'Inventory detail'!F865*Summary!$K$5*(A1991-E1991)/Summary!$K$6</x:f>
        <x:v>0</x:v>
      </x:c>
      <x:c r="M1991" s="7" t="n">
        <x:f>MAX(0,H1991-L1991)</x:f>
        <x:v>0</x:v>
      </x:c>
      <x:c r="N1991" s="7" t="n">
        <x:f>MAX(0,L1991-H1991)</x:f>
        <x:v>0</x:v>
      </x:c>
      <x:c r="O1991" s="7" t="n">
        <x:f>MAX(0,F1991+I1991-N1991)</x:f>
        <x:v>0</x:v>
      </x:c>
      <x:c r="P1991" s="7" t="n">
        <x:f>MAX(0,N1991-F1991-I1991)</x:f>
        <x:v>0</x:v>
      </x:c>
      <x:c r="Q1991" s="7" t="n">
        <x:f>MAX(0,G1991+J1991-P1991)</x:f>
        <x:v>0</x:v>
      </x:c>
      <x:c r="R1991" s="7" t="n">
        <x:f>M1991+MAX(0,K1991-MAX(0,P1991-G1991-J1991))</x:f>
        <x:v>0</x:v>
      </x:c>
      <x:c r="S1991" s="7" t="n">
        <x:f>SUM(O1991,Q1991,R1991)</x:f>
        <x:v>0</x:v>
      </x:c>
      <x:c r="T1991" s="14" t="n">
        <x:f>'Inventory detail'!T865</x:f>
        <x:v>0.1408</x:v>
      </x:c>
      <x:c r="U1991" s="14" t="str">
        <x:f>'Inventory detail'!U865</x:f>
        <x:v>n.a.</x:v>
      </x:c>
      <x:c r="V1991" s="9" t="n">
        <x:f>O1991*T1991</x:f>
        <x:v>0</x:v>
      </x:c>
      <x:c r="W1991" s="9" t="n">
        <x:f>Q1991*T1991</x:f>
        <x:v>0</x:v>
      </x:c>
      <x:c r="X1991" s="9" t="n">
        <x:f>R1991*T1991</x:f>
        <x:v>0</x:v>
      </x:c>
      <x:c r="Y1991" s="9" t="n">
        <x:f>S1991*T1991</x:f>
        <x:v>0</x:v>
      </x:c>
      <x:c r="Z1991" s="9" t="str">
        <x:f>IF(ISNUMBER(U1991),S1991*(U1991-T1991),"n.a.")</x:f>
        <x:v>n.a.</x:v>
      </x:c>
      <x:c r="AA1991" s="9" t="n">
        <x:f>IF(ISNUMBER(U1991),Y1991,0)</x:f>
        <x:v>0</x:v>
      </x:c>
      <x:c r="AB1991" s="7" t="n">
        <x:f>MAX(0,L1991-SUM(F1991:K1991))</x:f>
        <x:v>0</x:v>
      </x:c>
    </x:row>
    <x:row r="1992" ht="22" customHeight="1">
      <x:c r="A1992" s="18" t="n">
        <x:f>Summary!D$41</x:f>
        <x:v>46357</x:v>
      </x:c>
      <x:c r="B1992" s="2" t="str">
        <x:f>'Inventory detail'!A866</x:f>
        <x:v>COIL</x:v>
      </x:c>
      <x:c r="C1992" s="2" t="str">
        <x:f>'Inventory detail'!B866</x:f>
        <x:v>30</x:v>
      </x:c>
      <x:c r="D1992" s="2" t="str">
        <x:f>'Inventory detail'!C866</x:f>
        <x:v>30RED12-4</x:v>
      </x:c>
      <x:c r="E1992" s="10" t="n">
        <x:f>A866</x:f>
        <x:v>46327</x:v>
      </x:c>
      <x:c r="F1992" s="7" t="n">
        <x:f>O866</x:f>
        <x:v>0</x:v>
      </x:c>
      <x:c r="G1992" s="7" t="n">
        <x:f>Q866</x:f>
        <x:v>0</x:v>
      </x:c>
      <x:c r="H1992" s="7" t="n">
        <x:f>R866</x:f>
        <x:v>0</x:v>
      </x:c>
      <x:c r="I1992" s="7" t="n">
        <x:f>0</x:f>
        <x:v>0</x:v>
      </x:c>
      <x:c r="J1992" s="7" t="n">
        <x:f>0</x:f>
        <x:v>0</x:v>
      </x:c>
      <x:c r="K1992" s="7" t="n">
        <x:f>0</x:f>
        <x:v>0</x:v>
      </x:c>
      <x:c r="L1992" s="7" t="n">
        <x:f>'Inventory detail'!F866*Summary!$K$5*(A1992-E1992)/Summary!$K$6</x:f>
        <x:v>0</x:v>
      </x:c>
      <x:c r="M1992" s="7" t="n">
        <x:f>MAX(0,H1992-L1992)</x:f>
        <x:v>0</x:v>
      </x:c>
      <x:c r="N1992" s="7" t="n">
        <x:f>MAX(0,L1992-H1992)</x:f>
        <x:v>0</x:v>
      </x:c>
      <x:c r="O1992" s="7" t="n">
        <x:f>MAX(0,F1992+I1992-N1992)</x:f>
        <x:v>0</x:v>
      </x:c>
      <x:c r="P1992" s="7" t="n">
        <x:f>MAX(0,N1992-F1992-I1992)</x:f>
        <x:v>0</x:v>
      </x:c>
      <x:c r="Q1992" s="7" t="n">
        <x:f>MAX(0,G1992+J1992-P1992)</x:f>
        <x:v>0</x:v>
      </x:c>
      <x:c r="R1992" s="7" t="n">
        <x:f>M1992+MAX(0,K1992-MAX(0,P1992-G1992-J1992))</x:f>
        <x:v>0</x:v>
      </x:c>
      <x:c r="S1992" s="7" t="n">
        <x:f>SUM(O1992,Q1992,R1992)</x:f>
        <x:v>0</x:v>
      </x:c>
      <x:c r="T1992" s="14" t="n">
        <x:f>'Inventory detail'!T866</x:f>
        <x:v>0.1408</x:v>
      </x:c>
      <x:c r="U1992" s="14" t="str">
        <x:f>'Inventory detail'!U866</x:f>
        <x:v>n.a.</x:v>
      </x:c>
      <x:c r="V1992" s="9" t="n">
        <x:f>O1992*T1992</x:f>
        <x:v>0</x:v>
      </x:c>
      <x:c r="W1992" s="9" t="n">
        <x:f>Q1992*T1992</x:f>
        <x:v>0</x:v>
      </x:c>
      <x:c r="X1992" s="9" t="n">
        <x:f>R1992*T1992</x:f>
        <x:v>0</x:v>
      </x:c>
      <x:c r="Y1992" s="9" t="n">
        <x:f>S1992*T1992</x:f>
        <x:v>0</x:v>
      </x:c>
      <x:c r="Z1992" s="9" t="str">
        <x:f>IF(ISNUMBER(U1992),S1992*(U1992-T1992),"n.a.")</x:f>
        <x:v>n.a.</x:v>
      </x:c>
      <x:c r="AA1992" s="9" t="n">
        <x:f>IF(ISNUMBER(U1992),Y1992,0)</x:f>
        <x:v>0</x:v>
      </x:c>
      <x:c r="AB1992" s="7" t="n">
        <x:f>MAX(0,L1992-SUM(F1992:K1992))</x:f>
        <x:v>0</x:v>
      </x:c>
    </x:row>
    <x:row r="1993" ht="22" customHeight="1">
      <x:c r="A1993" s="18" t="n">
        <x:f>Summary!D$41</x:f>
        <x:v>46357</x:v>
      </x:c>
      <x:c r="B1993" s="2" t="str">
        <x:f>'Inventory detail'!A867</x:f>
        <x:v>COIL</x:v>
      </x:c>
      <x:c r="C1993" s="2" t="str">
        <x:f>'Inventory detail'!B867</x:f>
        <x:v>30</x:v>
      </x:c>
      <x:c r="D1993" s="2" t="str">
        <x:f>'Inventory detail'!C867</x:f>
        <x:v>30WHT12-4</x:v>
      </x:c>
      <x:c r="E1993" s="10" t="n">
        <x:f>A867</x:f>
        <x:v>46327</x:v>
      </x:c>
      <x:c r="F1993" s="7" t="n">
        <x:f>O867</x:f>
        <x:v>0</x:v>
      </x:c>
      <x:c r="G1993" s="7" t="n">
        <x:f>Q867</x:f>
        <x:v>0</x:v>
      </x:c>
      <x:c r="H1993" s="7" t="n">
        <x:f>R867</x:f>
        <x:v>2600</x:v>
      </x:c>
      <x:c r="I1993" s="7" t="n">
        <x:f>0</x:f>
        <x:v>0</x:v>
      </x:c>
      <x:c r="J1993" s="7" t="n">
        <x:f>0</x:f>
        <x:v>0</x:v>
      </x:c>
      <x:c r="K1993" s="7" t="n">
        <x:f>0</x:f>
        <x:v>0</x:v>
      </x:c>
      <x:c r="L1993" s="7" t="n">
        <x:f>'Inventory detail'!F867*Summary!$K$5*(A1993-E1993)/Summary!$K$6</x:f>
        <x:v>0</x:v>
      </x:c>
      <x:c r="M1993" s="7" t="n">
        <x:f>MAX(0,H1993-L1993)</x:f>
        <x:v>2600</x:v>
      </x:c>
      <x:c r="N1993" s="7" t="n">
        <x:f>MAX(0,L1993-H1993)</x:f>
        <x:v>0</x:v>
      </x:c>
      <x:c r="O1993" s="7" t="n">
        <x:f>MAX(0,F1993+I1993-N1993)</x:f>
        <x:v>0</x:v>
      </x:c>
      <x:c r="P1993" s="7" t="n">
        <x:f>MAX(0,N1993-F1993-I1993)</x:f>
        <x:v>0</x:v>
      </x:c>
      <x:c r="Q1993" s="7" t="n">
        <x:f>MAX(0,G1993+J1993-P1993)</x:f>
        <x:v>0</x:v>
      </x:c>
      <x:c r="R1993" s="7" t="n">
        <x:f>M1993+MAX(0,K1993-MAX(0,P1993-G1993-J1993))</x:f>
        <x:v>2600</x:v>
      </x:c>
      <x:c r="S1993" s="7" t="n">
        <x:f>SUM(O1993,Q1993,R1993)</x:f>
        <x:v>2600</x:v>
      </x:c>
      <x:c r="T1993" s="14" t="n">
        <x:f>'Inventory detail'!T867</x:f>
        <x:v>0.25079999999999997</x:v>
      </x:c>
      <x:c r="U1993" s="14" t="n">
        <x:f>'Inventory detail'!U867</x:f>
        <x:v>0.245752</x:v>
      </x:c>
      <x:c r="V1993" s="9" t="n">
        <x:f>O1993*T1993</x:f>
        <x:v>0</x:v>
      </x:c>
      <x:c r="W1993" s="9" t="n">
        <x:f>Q1993*T1993</x:f>
        <x:v>0</x:v>
      </x:c>
      <x:c r="X1993" s="9" t="n">
        <x:f>R1993*T1993</x:f>
        <x:v>652.0799999999999</x:v>
      </x:c>
      <x:c r="Y1993" s="9" t="n">
        <x:f>S1993*T1993</x:f>
        <x:v>652.0799999999999</x:v>
      </x:c>
      <x:c r="Z1993" s="9" t="n">
        <x:f>IF(ISNUMBER(U1993),S1993*(U1993-T1993),"n.a.")</x:f>
        <x:v>-13.12479999999992</x:v>
      </x:c>
      <x:c r="AA1993" s="9" t="n">
        <x:f>IF(ISNUMBER(U1993),Y1993,0)</x:f>
        <x:v>652.0799999999999</x:v>
      </x:c>
      <x:c r="AB1993" s="7" t="n">
        <x:f>MAX(0,L1993-SUM(F1993:K1993))</x:f>
        <x:v>0</x:v>
      </x:c>
    </x:row>
    <x:row r="1994" ht="22" customHeight="1">
      <x:c r="A1994" s="18" t="n">
        <x:f>Summary!D$41</x:f>
        <x:v>46357</x:v>
      </x:c>
      <x:c r="B1994" s="2" t="str">
        <x:f>'Inventory detail'!A868</x:f>
        <x:v>COIL</x:v>
      </x:c>
      <x:c r="C1994" s="2" t="str">
        <x:f>'Inventory detail'!B868</x:f>
        <x:v>30</x:v>
      </x:c>
      <x:c r="D1994" s="2" t="str">
        <x:f>'Inventory detail'!C868</x:f>
        <x:v>30WHT36-4</x:v>
      </x:c>
      <x:c r="E1994" s="10" t="n">
        <x:f>A868</x:f>
        <x:v>46327</x:v>
      </x:c>
      <x:c r="F1994" s="7" t="n">
        <x:f>O868</x:f>
        <x:v>0</x:v>
      </x:c>
      <x:c r="G1994" s="7" t="n">
        <x:f>Q868</x:f>
        <x:v>0</x:v>
      </x:c>
      <x:c r="H1994" s="7" t="n">
        <x:f>R868</x:f>
        <x:v>500</x:v>
      </x:c>
      <x:c r="I1994" s="7" t="n">
        <x:f>0</x:f>
        <x:v>0</x:v>
      </x:c>
      <x:c r="J1994" s="7" t="n">
        <x:f>0</x:f>
        <x:v>0</x:v>
      </x:c>
      <x:c r="K1994" s="7" t="n">
        <x:f>0</x:f>
        <x:v>0</x:v>
      </x:c>
      <x:c r="L1994" s="7" t="n">
        <x:f>'Inventory detail'!F868*Summary!$K$5*(A1994-E1994)/Summary!$K$6</x:f>
        <x:v>0</x:v>
      </x:c>
      <x:c r="M1994" s="7" t="n">
        <x:f>MAX(0,H1994-L1994)</x:f>
        <x:v>500</x:v>
      </x:c>
      <x:c r="N1994" s="7" t="n">
        <x:f>MAX(0,L1994-H1994)</x:f>
        <x:v>0</x:v>
      </x:c>
      <x:c r="O1994" s="7" t="n">
        <x:f>MAX(0,F1994+I1994-N1994)</x:f>
        <x:v>0</x:v>
      </x:c>
      <x:c r="P1994" s="7" t="n">
        <x:f>MAX(0,N1994-F1994-I1994)</x:f>
        <x:v>0</x:v>
      </x:c>
      <x:c r="Q1994" s="7" t="n">
        <x:f>MAX(0,G1994+J1994-P1994)</x:f>
        <x:v>0</x:v>
      </x:c>
      <x:c r="R1994" s="7" t="n">
        <x:f>M1994+MAX(0,K1994-MAX(0,P1994-G1994-J1994))</x:f>
        <x:v>500</x:v>
      </x:c>
      <x:c r="S1994" s="7" t="n">
        <x:f>SUM(O1994,Q1994,R1994)</x:f>
        <x:v>500</x:v>
      </x:c>
      <x:c r="T1994" s="14" t="n">
        <x:f>'Inventory detail'!T868</x:f>
        <x:v>0.37829999999999997</x:v>
      </x:c>
      <x:c r="U1994" s="14" t="str">
        <x:f>'Inventory detail'!U868</x:f>
        <x:v>n.a.</x:v>
      </x:c>
      <x:c r="V1994" s="9" t="n">
        <x:f>O1994*T1994</x:f>
        <x:v>0</x:v>
      </x:c>
      <x:c r="W1994" s="9" t="n">
        <x:f>Q1994*T1994</x:f>
        <x:v>0</x:v>
      </x:c>
      <x:c r="X1994" s="9" t="n">
        <x:f>R1994*T1994</x:f>
        <x:v>189.14999999999998</x:v>
      </x:c>
      <x:c r="Y1994" s="9" t="n">
        <x:f>S1994*T1994</x:f>
        <x:v>189.14999999999998</x:v>
      </x:c>
      <x:c r="Z1994" s="9" t="str">
        <x:f>IF(ISNUMBER(U1994),S1994*(U1994-T1994),"n.a.")</x:f>
        <x:v>n.a.</x:v>
      </x:c>
      <x:c r="AA1994" s="9" t="n">
        <x:f>IF(ISNUMBER(U1994),Y1994,0)</x:f>
        <x:v>0</x:v>
      </x:c>
      <x:c r="AB1994" s="7" t="n">
        <x:f>MAX(0,L1994-SUM(F1994:K1994))</x:f>
        <x:v>0</x:v>
      </x:c>
    </x:row>
    <x:row r="1995" ht="22" customHeight="1">
      <x:c r="A1995" s="18" t="n">
        <x:f>Summary!D$41</x:f>
        <x:v>46357</x:v>
      </x:c>
      <x:c r="B1995" s="2" t="str">
        <x:f>'Inventory detail'!A869</x:f>
        <x:v>COIL</x:v>
      </x:c>
      <x:c r="C1995" s="2" t="str">
        <x:f>'Inventory detail'!B869</x:f>
        <x:v>30</x:v>
      </x:c>
      <x:c r="D1995" s="2" t="str">
        <x:f>'Inventory detail'!C869</x:f>
        <x:v>32BLU12-4</x:v>
      </x:c>
      <x:c r="E1995" s="10" t="n">
        <x:f>A869</x:f>
        <x:v>46327</x:v>
      </x:c>
      <x:c r="F1995" s="7" t="n">
        <x:f>O869</x:f>
        <x:v>0</x:v>
      </x:c>
      <x:c r="G1995" s="7" t="n">
        <x:f>Q869</x:f>
        <x:v>0</x:v>
      </x:c>
      <x:c r="H1995" s="7" t="n">
        <x:f>R869</x:f>
        <x:v>800</x:v>
      </x:c>
      <x:c r="I1995" s="7" t="n">
        <x:f>0</x:f>
        <x:v>0</x:v>
      </x:c>
      <x:c r="J1995" s="7" t="n">
        <x:f>0</x:f>
        <x:v>0</x:v>
      </x:c>
      <x:c r="K1995" s="7" t="n">
        <x:f>0</x:f>
        <x:v>0</x:v>
      </x:c>
      <x:c r="L1995" s="7" t="n">
        <x:f>'Inventory detail'!F869*Summary!$K$5*(A1995-E1995)/Summary!$K$6</x:f>
        <x:v>0</x:v>
      </x:c>
      <x:c r="M1995" s="7" t="n">
        <x:f>MAX(0,H1995-L1995)</x:f>
        <x:v>800</x:v>
      </x:c>
      <x:c r="N1995" s="7" t="n">
        <x:f>MAX(0,L1995-H1995)</x:f>
        <x:v>0</x:v>
      </x:c>
      <x:c r="O1995" s="7" t="n">
        <x:f>MAX(0,F1995+I1995-N1995)</x:f>
        <x:v>0</x:v>
      </x:c>
      <x:c r="P1995" s="7" t="n">
        <x:f>MAX(0,N1995-F1995-I1995)</x:f>
        <x:v>0</x:v>
      </x:c>
      <x:c r="Q1995" s="7" t="n">
        <x:f>MAX(0,G1995+J1995-P1995)</x:f>
        <x:v>0</x:v>
      </x:c>
      <x:c r="R1995" s="7" t="n">
        <x:f>M1995+MAX(0,K1995-MAX(0,P1995-G1995-J1995))</x:f>
        <x:v>800</x:v>
      </x:c>
      <x:c r="S1995" s="7" t="n">
        <x:f>SUM(O1995,Q1995,R1995)</x:f>
        <x:v>800</x:v>
      </x:c>
      <x:c r="T1995" s="14" t="n">
        <x:f>'Inventory detail'!T869</x:f>
        <x:v>0.1489</x:v>
      </x:c>
      <x:c r="U1995" s="14" t="str">
        <x:f>'Inventory detail'!U869</x:f>
        <x:v>n.a.</x:v>
      </x:c>
      <x:c r="V1995" s="9" t="n">
        <x:f>O1995*T1995</x:f>
        <x:v>0</x:v>
      </x:c>
      <x:c r="W1995" s="9" t="n">
        <x:f>Q1995*T1995</x:f>
        <x:v>0</x:v>
      </x:c>
      <x:c r="X1995" s="9" t="n">
        <x:f>R1995*T1995</x:f>
        <x:v>119.12</x:v>
      </x:c>
      <x:c r="Y1995" s="9" t="n">
        <x:f>S1995*T1995</x:f>
        <x:v>119.12</x:v>
      </x:c>
      <x:c r="Z1995" s="9" t="str">
        <x:f>IF(ISNUMBER(U1995),S1995*(U1995-T1995),"n.a.")</x:f>
        <x:v>n.a.</x:v>
      </x:c>
      <x:c r="AA1995" s="9" t="n">
        <x:f>IF(ISNUMBER(U1995),Y1995,0)</x:f>
        <x:v>0</x:v>
      </x:c>
      <x:c r="AB1995" s="7" t="n">
        <x:f>MAX(0,L1995-SUM(F1995:K1995))</x:f>
        <x:v>0</x:v>
      </x:c>
    </x:row>
    <x:row r="1996" ht="22" customHeight="1">
      <x:c r="A1996" s="18" t="n">
        <x:f>Summary!D$41</x:f>
        <x:v>46357</x:v>
      </x:c>
      <x:c r="B1996" s="2" t="str">
        <x:f>'Inventory detail'!A870</x:f>
        <x:v>COIL</x:v>
      </x:c>
      <x:c r="C1996" s="2" t="str">
        <x:f>'Inventory detail'!B870</x:f>
        <x:v>30</x:v>
      </x:c>
      <x:c r="D1996" s="2" t="str">
        <x:f>'Inventory detail'!C870</x:f>
        <x:v>32CLR12-4</x:v>
      </x:c>
      <x:c r="E1996" s="10" t="n">
        <x:f>A870</x:f>
        <x:v>46327</x:v>
      </x:c>
      <x:c r="F1996" s="7" t="n">
        <x:f>O870</x:f>
        <x:v>0</x:v>
      </x:c>
      <x:c r="G1996" s="7" t="n">
        <x:f>Q870</x:f>
        <x:v>0</x:v>
      </x:c>
      <x:c r="H1996" s="7" t="n">
        <x:f>R870</x:f>
        <x:v>900</x:v>
      </x:c>
      <x:c r="I1996" s="7" t="n">
        <x:f>0</x:f>
        <x:v>0</x:v>
      </x:c>
      <x:c r="J1996" s="7" t="n">
        <x:f>0</x:f>
        <x:v>0</x:v>
      </x:c>
      <x:c r="K1996" s="7" t="n">
        <x:f>0</x:f>
        <x:v>0</x:v>
      </x:c>
      <x:c r="L1996" s="7" t="n">
        <x:f>'Inventory detail'!F870*Summary!$K$5*(A1996-E1996)/Summary!$K$6</x:f>
        <x:v>0</x:v>
      </x:c>
      <x:c r="M1996" s="7" t="n">
        <x:f>MAX(0,H1996-L1996)</x:f>
        <x:v>900</x:v>
      </x:c>
      <x:c r="N1996" s="7" t="n">
        <x:f>MAX(0,L1996-H1996)</x:f>
        <x:v>0</x:v>
      </x:c>
      <x:c r="O1996" s="7" t="n">
        <x:f>MAX(0,F1996+I1996-N1996)</x:f>
        <x:v>0</x:v>
      </x:c>
      <x:c r="P1996" s="7" t="n">
        <x:f>MAX(0,N1996-F1996-I1996)</x:f>
        <x:v>0</x:v>
      </x:c>
      <x:c r="Q1996" s="7" t="n">
        <x:f>MAX(0,G1996+J1996-P1996)</x:f>
        <x:v>0</x:v>
      </x:c>
      <x:c r="R1996" s="7" t="n">
        <x:f>M1996+MAX(0,K1996-MAX(0,P1996-G1996-J1996))</x:f>
        <x:v>900</x:v>
      </x:c>
      <x:c r="S1996" s="7" t="n">
        <x:f>SUM(O1996,Q1996,R1996)</x:f>
        <x:v>900</x:v>
      </x:c>
      <x:c r="T1996" s="14" t="n">
        <x:f>'Inventory detail'!T870</x:f>
        <x:v>0.2647</x:v>
      </x:c>
      <x:c r="U1996" s="14" t="n">
        <x:f>'Inventory detail'!U870</x:f>
        <x:v>0.2593435</x:v>
      </x:c>
      <x:c r="V1996" s="9" t="n">
        <x:f>O1996*T1996</x:f>
        <x:v>0</x:v>
      </x:c>
      <x:c r="W1996" s="9" t="n">
        <x:f>Q1996*T1996</x:f>
        <x:v>0</x:v>
      </x:c>
      <x:c r="X1996" s="9" t="n">
        <x:f>R1996*T1996</x:f>
        <x:v>238.23</x:v>
      </x:c>
      <x:c r="Y1996" s="9" t="n">
        <x:f>S1996*T1996</x:f>
        <x:v>238.23</x:v>
      </x:c>
      <x:c r="Z1996" s="9" t="n">
        <x:f>IF(ISNUMBER(U1996),S1996*(U1996-T1996),"n.a.")</x:f>
        <x:v>-4.820849999999988</x:v>
      </x:c>
      <x:c r="AA1996" s="9" t="n">
        <x:f>IF(ISNUMBER(U1996),Y1996,0)</x:f>
        <x:v>238.23</x:v>
      </x:c>
      <x:c r="AB1996" s="7" t="n">
        <x:f>MAX(0,L1996-SUM(F1996:K1996))</x:f>
        <x:v>0</x:v>
      </x:c>
    </x:row>
    <x:row r="1997" ht="22" customHeight="1">
      <x:c r="A1997" s="18" t="n">
        <x:f>Summary!D$41</x:f>
        <x:v>46357</x:v>
      </x:c>
      <x:c r="B1997" s="2" t="str">
        <x:f>'Inventory detail'!A871</x:f>
        <x:v>COIL</x:v>
      </x:c>
      <x:c r="C1997" s="2" t="str">
        <x:f>'Inventory detail'!B871</x:f>
        <x:v>30</x:v>
      </x:c>
      <x:c r="D1997" s="2" t="str">
        <x:f>'Inventory detail'!C871</x:f>
        <x:v>32FG12-4</x:v>
      </x:c>
      <x:c r="E1997" s="10" t="n">
        <x:f>A871</x:f>
        <x:v>46327</x:v>
      </x:c>
      <x:c r="F1997" s="7" t="n">
        <x:f>O871</x:f>
        <x:v>0</x:v>
      </x:c>
      <x:c r="G1997" s="7" t="n">
        <x:f>Q871</x:f>
        <x:v>0</x:v>
      </x:c>
      <x:c r="H1997" s="7" t="n">
        <x:f>R871</x:f>
        <x:v>0</x:v>
      </x:c>
      <x:c r="I1997" s="7" t="n">
        <x:f>0</x:f>
        <x:v>0</x:v>
      </x:c>
      <x:c r="J1997" s="7" t="n">
        <x:f>0</x:f>
        <x:v>0</x:v>
      </x:c>
      <x:c r="K1997" s="7" t="n">
        <x:f>0</x:f>
        <x:v>0</x:v>
      </x:c>
      <x:c r="L1997" s="7" t="n">
        <x:f>'Inventory detail'!F871*Summary!$K$5*(A1997-E1997)/Summary!$K$6</x:f>
        <x:v>0</x:v>
      </x:c>
      <x:c r="M1997" s="7" t="n">
        <x:f>MAX(0,H1997-L1997)</x:f>
        <x:v>0</x:v>
      </x:c>
      <x:c r="N1997" s="7" t="n">
        <x:f>MAX(0,L1997-H1997)</x:f>
        <x:v>0</x:v>
      </x:c>
      <x:c r="O1997" s="7" t="n">
        <x:f>MAX(0,F1997+I1997-N1997)</x:f>
        <x:v>0</x:v>
      </x:c>
      <x:c r="P1997" s="7" t="n">
        <x:f>MAX(0,N1997-F1997-I1997)</x:f>
        <x:v>0</x:v>
      </x:c>
      <x:c r="Q1997" s="7" t="n">
        <x:f>MAX(0,G1997+J1997-P1997)</x:f>
        <x:v>0</x:v>
      </x:c>
      <x:c r="R1997" s="7" t="n">
        <x:f>M1997+MAX(0,K1997-MAX(0,P1997-G1997-J1997))</x:f>
        <x:v>0</x:v>
      </x:c>
      <x:c r="S1997" s="7" t="n">
        <x:f>SUM(O1997,Q1997,R1997)</x:f>
        <x:v>0</x:v>
      </x:c>
      <x:c r="T1997" s="14" t="n">
        <x:f>'Inventory detail'!T871</x:f>
        <x:v>0.1489</x:v>
      </x:c>
      <x:c r="U1997" s="14" t="str">
        <x:f>'Inventory detail'!U871</x:f>
        <x:v>n.a.</x:v>
      </x:c>
      <x:c r="V1997" s="9" t="n">
        <x:f>O1997*T1997</x:f>
        <x:v>0</x:v>
      </x:c>
      <x:c r="W1997" s="9" t="n">
        <x:f>Q1997*T1997</x:f>
        <x:v>0</x:v>
      </x:c>
      <x:c r="X1997" s="9" t="n">
        <x:f>R1997*T1997</x:f>
        <x:v>0</x:v>
      </x:c>
      <x:c r="Y1997" s="9" t="n">
        <x:f>S1997*T1997</x:f>
        <x:v>0</x:v>
      </x:c>
      <x:c r="Z1997" s="9" t="str">
        <x:f>IF(ISNUMBER(U1997),S1997*(U1997-T1997),"n.a.")</x:f>
        <x:v>n.a.</x:v>
      </x:c>
      <x:c r="AA1997" s="9" t="n">
        <x:f>IF(ISNUMBER(U1997),Y1997,0)</x:f>
        <x:v>0</x:v>
      </x:c>
      <x:c r="AB1997" s="7" t="n">
        <x:f>MAX(0,L1997-SUM(F1997:K1997))</x:f>
        <x:v>0</x:v>
      </x:c>
    </x:row>
    <x:row r="1998" ht="22" customHeight="1">
      <x:c r="A1998" s="18" t="n">
        <x:f>Summary!D$41</x:f>
        <x:v>46357</x:v>
      </x:c>
      <x:c r="B1998" s="2" t="str">
        <x:f>'Inventory detail'!A872</x:f>
        <x:v>COIL</x:v>
      </x:c>
      <x:c r="C1998" s="2" t="str">
        <x:f>'Inventory detail'!B872</x:f>
        <x:v>30</x:v>
      </x:c>
      <x:c r="D1998" s="2" t="str">
        <x:f>'Inventory detail'!C872</x:f>
        <x:v>32MAR12-4</x:v>
      </x:c>
      <x:c r="E1998" s="10" t="n">
        <x:f>A872</x:f>
        <x:v>46327</x:v>
      </x:c>
      <x:c r="F1998" s="7" t="n">
        <x:f>O872</x:f>
        <x:v>0</x:v>
      </x:c>
      <x:c r="G1998" s="7" t="n">
        <x:f>Q872</x:f>
        <x:v>0</x:v>
      </x:c>
      <x:c r="H1998" s="7" t="n">
        <x:f>R872</x:f>
        <x:v>0</x:v>
      </x:c>
      <x:c r="I1998" s="7" t="n">
        <x:f>0</x:f>
        <x:v>0</x:v>
      </x:c>
      <x:c r="J1998" s="7" t="n">
        <x:f>0</x:f>
        <x:v>0</x:v>
      </x:c>
      <x:c r="K1998" s="7" t="n">
        <x:f>0</x:f>
        <x:v>0</x:v>
      </x:c>
      <x:c r="L1998" s="7" t="n">
        <x:f>'Inventory detail'!F872*Summary!$K$5*(A1998-E1998)/Summary!$K$6</x:f>
        <x:v>0</x:v>
      </x:c>
      <x:c r="M1998" s="7" t="n">
        <x:f>MAX(0,H1998-L1998)</x:f>
        <x:v>0</x:v>
      </x:c>
      <x:c r="N1998" s="7" t="n">
        <x:f>MAX(0,L1998-H1998)</x:f>
        <x:v>0</x:v>
      </x:c>
      <x:c r="O1998" s="7" t="n">
        <x:f>MAX(0,F1998+I1998-N1998)</x:f>
        <x:v>0</x:v>
      </x:c>
      <x:c r="P1998" s="7" t="n">
        <x:f>MAX(0,N1998-F1998-I1998)</x:f>
        <x:v>0</x:v>
      </x:c>
      <x:c r="Q1998" s="7" t="n">
        <x:f>MAX(0,G1998+J1998-P1998)</x:f>
        <x:v>0</x:v>
      </x:c>
      <x:c r="R1998" s="7" t="n">
        <x:f>M1998+MAX(0,K1998-MAX(0,P1998-G1998-J1998))</x:f>
        <x:v>0</x:v>
      </x:c>
      <x:c r="S1998" s="7" t="n">
        <x:f>SUM(O1998,Q1998,R1998)</x:f>
        <x:v>0</x:v>
      </x:c>
      <x:c r="T1998" s="14" t="n">
        <x:f>'Inventory detail'!T872</x:f>
        <x:v>0.1489</x:v>
      </x:c>
      <x:c r="U1998" s="14" t="str">
        <x:f>'Inventory detail'!U872</x:f>
        <x:v>n.a.</x:v>
      </x:c>
      <x:c r="V1998" s="9" t="n">
        <x:f>O1998*T1998</x:f>
        <x:v>0</x:v>
      </x:c>
      <x:c r="W1998" s="9" t="n">
        <x:f>Q1998*T1998</x:f>
        <x:v>0</x:v>
      </x:c>
      <x:c r="X1998" s="9" t="n">
        <x:f>R1998*T1998</x:f>
        <x:v>0</x:v>
      </x:c>
      <x:c r="Y1998" s="9" t="n">
        <x:f>S1998*T1998</x:f>
        <x:v>0</x:v>
      </x:c>
      <x:c r="Z1998" s="9" t="str">
        <x:f>IF(ISNUMBER(U1998),S1998*(U1998-T1998),"n.a.")</x:f>
        <x:v>n.a.</x:v>
      </x:c>
      <x:c r="AA1998" s="9" t="n">
        <x:f>IF(ISNUMBER(U1998),Y1998,0)</x:f>
        <x:v>0</x:v>
      </x:c>
      <x:c r="AB1998" s="7" t="n">
        <x:f>MAX(0,L1998-SUM(F1998:K1998))</x:f>
        <x:v>0</x:v>
      </x:c>
    </x:row>
    <x:row r="1999" ht="22" customHeight="1">
      <x:c r="A1999" s="18" t="n">
        <x:f>Summary!D$41</x:f>
        <x:v>46357</x:v>
      </x:c>
      <x:c r="B1999" s="2" t="str">
        <x:f>'Inventory detail'!A873</x:f>
        <x:v>COIL</x:v>
      </x:c>
      <x:c r="C1999" s="2" t="str">
        <x:f>'Inventory detail'!B873</x:f>
        <x:v>30</x:v>
      </x:c>
      <x:c r="D1999" s="2" t="str">
        <x:f>'Inventory detail'!C873</x:f>
        <x:v>32NAV12-4</x:v>
      </x:c>
      <x:c r="E1999" s="10" t="n">
        <x:f>A873</x:f>
        <x:v>46327</x:v>
      </x:c>
      <x:c r="F1999" s="7" t="n">
        <x:f>O873</x:f>
        <x:v>0</x:v>
      </x:c>
      <x:c r="G1999" s="7" t="n">
        <x:f>Q873</x:f>
        <x:v>0</x:v>
      </x:c>
      <x:c r="H1999" s="7" t="n">
        <x:f>R873</x:f>
        <x:v>800</x:v>
      </x:c>
      <x:c r="I1999" s="7" t="n">
        <x:f>0</x:f>
        <x:v>0</x:v>
      </x:c>
      <x:c r="J1999" s="7" t="n">
        <x:f>0</x:f>
        <x:v>0</x:v>
      </x:c>
      <x:c r="K1999" s="7" t="n">
        <x:f>0</x:f>
        <x:v>0</x:v>
      </x:c>
      <x:c r="L1999" s="7" t="n">
        <x:f>'Inventory detail'!F873*Summary!$K$5*(A1999-E1999)/Summary!$K$6</x:f>
        <x:v>0</x:v>
      </x:c>
      <x:c r="M1999" s="7" t="n">
        <x:f>MAX(0,H1999-L1999)</x:f>
        <x:v>800</x:v>
      </x:c>
      <x:c r="N1999" s="7" t="n">
        <x:f>MAX(0,L1999-H1999)</x:f>
        <x:v>0</x:v>
      </x:c>
      <x:c r="O1999" s="7" t="n">
        <x:f>MAX(0,F1999+I1999-N1999)</x:f>
        <x:v>0</x:v>
      </x:c>
      <x:c r="P1999" s="7" t="n">
        <x:f>MAX(0,N1999-F1999-I1999)</x:f>
        <x:v>0</x:v>
      </x:c>
      <x:c r="Q1999" s="7" t="n">
        <x:f>MAX(0,G1999+J1999-P1999)</x:f>
        <x:v>0</x:v>
      </x:c>
      <x:c r="R1999" s="7" t="n">
        <x:f>M1999+MAX(0,K1999-MAX(0,P1999-G1999-J1999))</x:f>
        <x:v>800</x:v>
      </x:c>
      <x:c r="S1999" s="7" t="n">
        <x:f>SUM(O1999,Q1999,R1999)</x:f>
        <x:v>800</x:v>
      </x:c>
      <x:c r="T1999" s="14" t="n">
        <x:f>'Inventory detail'!T873</x:f>
        <x:v>0.2647</x:v>
      </x:c>
      <x:c r="U1999" s="14" t="n">
        <x:f>'Inventory detail'!U873</x:f>
        <x:v>0.2593435</x:v>
      </x:c>
      <x:c r="V1999" s="9" t="n">
        <x:f>O1999*T1999</x:f>
        <x:v>0</x:v>
      </x:c>
      <x:c r="W1999" s="9" t="n">
        <x:f>Q1999*T1999</x:f>
        <x:v>0</x:v>
      </x:c>
      <x:c r="X1999" s="9" t="n">
        <x:f>R1999*T1999</x:f>
        <x:v>211.76</x:v>
      </x:c>
      <x:c r="Y1999" s="9" t="n">
        <x:f>S1999*T1999</x:f>
        <x:v>211.76</x:v>
      </x:c>
      <x:c r="Z1999" s="9" t="n">
        <x:f>IF(ISNUMBER(U1999),S1999*(U1999-T1999),"n.a.")</x:f>
        <x:v>-4.285199999999989</x:v>
      </x:c>
      <x:c r="AA1999" s="9" t="n">
        <x:f>IF(ISNUMBER(U1999),Y1999,0)</x:f>
        <x:v>211.76</x:v>
      </x:c>
      <x:c r="AB1999" s="7" t="n">
        <x:f>MAX(0,L1999-SUM(F1999:K1999))</x:f>
        <x:v>0</x:v>
      </x:c>
    </x:row>
    <x:row r="2000" ht="22" customHeight="1">
      <x:c r="A2000" s="18" t="n">
        <x:f>Summary!D$41</x:f>
        <x:v>46357</x:v>
      </x:c>
      <x:c r="B2000" s="2" t="str">
        <x:f>'Inventory detail'!A874</x:f>
        <x:v>COIL</x:v>
      </x:c>
      <x:c r="C2000" s="2" t="str">
        <x:f>'Inventory detail'!B874</x:f>
        <x:v>30</x:v>
      </x:c>
      <x:c r="D2000" s="2" t="str">
        <x:f>'Inventory detail'!C874</x:f>
        <x:v>32RED12-4</x:v>
      </x:c>
      <x:c r="E2000" s="10" t="n">
        <x:f>A874</x:f>
        <x:v>46327</x:v>
      </x:c>
      <x:c r="F2000" s="7" t="n">
        <x:f>O874</x:f>
        <x:v>0</x:v>
      </x:c>
      <x:c r="G2000" s="7" t="n">
        <x:f>Q874</x:f>
        <x:v>0</x:v>
      </x:c>
      <x:c r="H2000" s="7" t="n">
        <x:f>R874</x:f>
        <x:v>0</x:v>
      </x:c>
      <x:c r="I2000" s="7" t="n">
        <x:f>0</x:f>
        <x:v>0</x:v>
      </x:c>
      <x:c r="J2000" s="7" t="n">
        <x:f>0</x:f>
        <x:v>0</x:v>
      </x:c>
      <x:c r="K2000" s="7" t="n">
        <x:f>0</x:f>
        <x:v>0</x:v>
      </x:c>
      <x:c r="L2000" s="7" t="n">
        <x:f>'Inventory detail'!F874*Summary!$K$5*(A2000-E2000)/Summary!$K$6</x:f>
        <x:v>0</x:v>
      </x:c>
      <x:c r="M2000" s="7" t="n">
        <x:f>MAX(0,H2000-L2000)</x:f>
        <x:v>0</x:v>
      </x:c>
      <x:c r="N2000" s="7" t="n">
        <x:f>MAX(0,L2000-H2000)</x:f>
        <x:v>0</x:v>
      </x:c>
      <x:c r="O2000" s="7" t="n">
        <x:f>MAX(0,F2000+I2000-N2000)</x:f>
        <x:v>0</x:v>
      </x:c>
      <x:c r="P2000" s="7" t="n">
        <x:f>MAX(0,N2000-F2000-I2000)</x:f>
        <x:v>0</x:v>
      </x:c>
      <x:c r="Q2000" s="7" t="n">
        <x:f>MAX(0,G2000+J2000-P2000)</x:f>
        <x:v>0</x:v>
      </x:c>
      <x:c r="R2000" s="7" t="n">
        <x:f>M2000+MAX(0,K2000-MAX(0,P2000-G2000-J2000))</x:f>
        <x:v>0</x:v>
      </x:c>
      <x:c r="S2000" s="7" t="n">
        <x:f>SUM(O2000,Q2000,R2000)</x:f>
        <x:v>0</x:v>
      </x:c>
      <x:c r="T2000" s="14" t="n">
        <x:f>'Inventory detail'!T874</x:f>
        <x:v>0.1489</x:v>
      </x:c>
      <x:c r="U2000" s="14" t="str">
        <x:f>'Inventory detail'!U874</x:f>
        <x:v>n.a.</x:v>
      </x:c>
      <x:c r="V2000" s="9" t="n">
        <x:f>O2000*T2000</x:f>
        <x:v>0</x:v>
      </x:c>
      <x:c r="W2000" s="9" t="n">
        <x:f>Q2000*T2000</x:f>
        <x:v>0</x:v>
      </x:c>
      <x:c r="X2000" s="9" t="n">
        <x:f>R2000*T2000</x:f>
        <x:v>0</x:v>
      </x:c>
      <x:c r="Y2000" s="9" t="n">
        <x:f>S2000*T2000</x:f>
        <x:v>0</x:v>
      </x:c>
      <x:c r="Z2000" s="9" t="str">
        <x:f>IF(ISNUMBER(U2000),S2000*(U2000-T2000),"n.a.")</x:f>
        <x:v>n.a.</x:v>
      </x:c>
      <x:c r="AA2000" s="9" t="n">
        <x:f>IF(ISNUMBER(U2000),Y2000,0)</x:f>
        <x:v>0</x:v>
      </x:c>
      <x:c r="AB2000" s="7" t="n">
        <x:f>MAX(0,L2000-SUM(F2000:K2000))</x:f>
        <x:v>0</x:v>
      </x:c>
    </x:row>
    <x:row r="2001" ht="22" customHeight="1">
      <x:c r="A2001" s="18" t="n">
        <x:f>Summary!D$41</x:f>
        <x:v>46357</x:v>
      </x:c>
      <x:c r="B2001" s="2" t="str">
        <x:f>'Inventory detail'!A875</x:f>
        <x:v>COIL</x:v>
      </x:c>
      <x:c r="C2001" s="2" t="str">
        <x:f>'Inventory detail'!B875</x:f>
        <x:v>30</x:v>
      </x:c>
      <x:c r="D2001" s="2" t="str">
        <x:f>'Inventory detail'!C875</x:f>
        <x:v>32WHT36-4</x:v>
      </x:c>
      <x:c r="E2001" s="10" t="n">
        <x:f>A875</x:f>
        <x:v>46327</x:v>
      </x:c>
      <x:c r="F2001" s="7" t="n">
        <x:f>O875</x:f>
        <x:v>0</x:v>
      </x:c>
      <x:c r="G2001" s="7" t="n">
        <x:f>Q875</x:f>
        <x:v>0</x:v>
      </x:c>
      <x:c r="H2001" s="7" t="n">
        <x:f>R875</x:f>
        <x:v>0</x:v>
      </x:c>
      <x:c r="I2001" s="7" t="n">
        <x:f>0</x:f>
        <x:v>0</x:v>
      </x:c>
      <x:c r="J2001" s="7" t="n">
        <x:f>0</x:f>
        <x:v>0</x:v>
      </x:c>
      <x:c r="K2001" s="7" t="n">
        <x:f>0</x:f>
        <x:v>0</x:v>
      </x:c>
      <x:c r="L2001" s="7" t="n">
        <x:f>'Inventory detail'!F875*Summary!$K$5*(A2001-E2001)/Summary!$K$6</x:f>
        <x:v>0</x:v>
      </x:c>
      <x:c r="M2001" s="7" t="n">
        <x:f>MAX(0,H2001-L2001)</x:f>
        <x:v>0</x:v>
      </x:c>
      <x:c r="N2001" s="7" t="n">
        <x:f>MAX(0,L2001-H2001)</x:f>
        <x:v>0</x:v>
      </x:c>
      <x:c r="O2001" s="7" t="n">
        <x:f>MAX(0,F2001+I2001-N2001)</x:f>
        <x:v>0</x:v>
      </x:c>
      <x:c r="P2001" s="7" t="n">
        <x:f>MAX(0,N2001-F2001-I2001)</x:f>
        <x:v>0</x:v>
      </x:c>
      <x:c r="Q2001" s="7" t="n">
        <x:f>MAX(0,G2001+J2001-P2001)</x:f>
        <x:v>0</x:v>
      </x:c>
      <x:c r="R2001" s="7" t="n">
        <x:f>M2001+MAX(0,K2001-MAX(0,P2001-G2001-J2001))</x:f>
        <x:v>0</x:v>
      </x:c>
      <x:c r="S2001" s="7" t="n">
        <x:f>SUM(O2001,Q2001,R2001)</x:f>
        <x:v>0</x:v>
      </x:c>
      <x:c r="T2001" s="14" t="n">
        <x:f>'Inventory detail'!T875</x:f>
        <x:v>0.3912</x:v>
      </x:c>
      <x:c r="U2001" s="14" t="str">
        <x:f>'Inventory detail'!U875</x:f>
        <x:v>n.a.</x:v>
      </x:c>
      <x:c r="V2001" s="9" t="n">
        <x:f>O2001*T2001</x:f>
        <x:v>0</x:v>
      </x:c>
      <x:c r="W2001" s="9" t="n">
        <x:f>Q2001*T2001</x:f>
        <x:v>0</x:v>
      </x:c>
      <x:c r="X2001" s="9" t="n">
        <x:f>R2001*T2001</x:f>
        <x:v>0</x:v>
      </x:c>
      <x:c r="Y2001" s="9" t="n">
        <x:f>S2001*T2001</x:f>
        <x:v>0</x:v>
      </x:c>
      <x:c r="Z2001" s="9" t="str">
        <x:f>IF(ISNUMBER(U2001),S2001*(U2001-T2001),"n.a.")</x:f>
        <x:v>n.a.</x:v>
      </x:c>
      <x:c r="AA2001" s="9" t="n">
        <x:f>IF(ISNUMBER(U2001),Y2001,0)</x:f>
        <x:v>0</x:v>
      </x:c>
      <x:c r="AB2001" s="7" t="n">
        <x:f>MAX(0,L2001-SUM(F2001:K2001))</x:f>
        <x:v>0</x:v>
      </x:c>
    </x:row>
    <x:row r="2002" ht="22" customHeight="1">
      <x:c r="A2002" s="18" t="n">
        <x:f>Summary!D$41</x:f>
        <x:v>46357</x:v>
      </x:c>
      <x:c r="B2002" s="2" t="str">
        <x:f>'Inventory detail'!A876</x:f>
        <x:v>COIL</x:v>
      </x:c>
      <x:c r="C2002" s="2" t="str">
        <x:f>'Inventory detail'!B876</x:f>
        <x:v>30</x:v>
      </x:c>
      <x:c r="D2002" s="2" t="str">
        <x:f>'Inventory detail'!C876</x:f>
        <x:v>6BLK12-5</x:v>
      </x:c>
      <x:c r="E2002" s="10" t="n">
        <x:f>A876</x:f>
        <x:v>46327</x:v>
      </x:c>
      <x:c r="F2002" s="7" t="n">
        <x:f>O876</x:f>
        <x:v>0</x:v>
      </x:c>
      <x:c r="G2002" s="7" t="n">
        <x:f>Q876</x:f>
        <x:v>0</x:v>
      </x:c>
      <x:c r="H2002" s="7" t="n">
        <x:f>R876</x:f>
        <x:v>0</x:v>
      </x:c>
      <x:c r="I2002" s="7" t="n">
        <x:f>0</x:f>
        <x:v>0</x:v>
      </x:c>
      <x:c r="J2002" s="7" t="n">
        <x:f>0</x:f>
        <x:v>0</x:v>
      </x:c>
      <x:c r="K2002" s="7" t="n">
        <x:f>0</x:f>
        <x:v>0</x:v>
      </x:c>
      <x:c r="L2002" s="7" t="n">
        <x:f>'Inventory detail'!F876*Summary!$K$5*(A2002-E2002)/Summary!$K$6</x:f>
        <x:v>0</x:v>
      </x:c>
      <x:c r="M2002" s="7" t="n">
        <x:f>MAX(0,H2002-L2002)</x:f>
        <x:v>0</x:v>
      </x:c>
      <x:c r="N2002" s="7" t="n">
        <x:f>MAX(0,L2002-H2002)</x:f>
        <x:v>0</x:v>
      </x:c>
      <x:c r="O2002" s="7" t="n">
        <x:f>MAX(0,F2002+I2002-N2002)</x:f>
        <x:v>0</x:v>
      </x:c>
      <x:c r="P2002" s="7" t="n">
        <x:f>MAX(0,N2002-F2002-I2002)</x:f>
        <x:v>0</x:v>
      </x:c>
      <x:c r="Q2002" s="7" t="n">
        <x:f>MAX(0,G2002+J2002-P2002)</x:f>
        <x:v>0</x:v>
      </x:c>
      <x:c r="R2002" s="7" t="n">
        <x:f>M2002+MAX(0,K2002-MAX(0,P2002-G2002-J2002))</x:f>
        <x:v>0</x:v>
      </x:c>
      <x:c r="S2002" s="7" t="n">
        <x:f>SUM(O2002,Q2002,R2002)</x:f>
        <x:v>0</x:v>
      </x:c>
      <x:c r="T2002" s="14" t="n">
        <x:f>'Inventory detail'!T876</x:f>
        <x:v>0.0239</x:v>
      </x:c>
      <x:c r="U2002" s="14" t="str">
        <x:f>'Inventory detail'!U876</x:f>
        <x:v>n.a.</x:v>
      </x:c>
      <x:c r="V2002" s="9" t="n">
        <x:f>O2002*T2002</x:f>
        <x:v>0</x:v>
      </x:c>
      <x:c r="W2002" s="9" t="n">
        <x:f>Q2002*T2002</x:f>
        <x:v>0</x:v>
      </x:c>
      <x:c r="X2002" s="9" t="n">
        <x:f>R2002*T2002</x:f>
        <x:v>0</x:v>
      </x:c>
      <x:c r="Y2002" s="9" t="n">
        <x:f>S2002*T2002</x:f>
        <x:v>0</x:v>
      </x:c>
      <x:c r="Z2002" s="9" t="str">
        <x:f>IF(ISNUMBER(U2002),S2002*(U2002-T2002),"n.a.")</x:f>
        <x:v>n.a.</x:v>
      </x:c>
      <x:c r="AA2002" s="9" t="n">
        <x:f>IF(ISNUMBER(U2002),Y2002,0)</x:f>
        <x:v>0</x:v>
      </x:c>
      <x:c r="AB2002" s="7" t="n">
        <x:f>MAX(0,L2002-SUM(F2002:K2002))</x:f>
        <x:v>0</x:v>
      </x:c>
    </x:row>
    <x:row r="2003" ht="22" customHeight="1">
      <x:c r="A2003" s="18" t="n">
        <x:f>Summary!D$41</x:f>
        <x:v>46357</x:v>
      </x:c>
      <x:c r="B2003" s="2" t="str">
        <x:f>'Inventory detail'!A877</x:f>
        <x:v>COIL</x:v>
      </x:c>
      <x:c r="C2003" s="2" t="str">
        <x:f>'Inventory detail'!B877</x:f>
        <x:v>30</x:v>
      </x:c>
      <x:c r="D2003" s="2" t="str">
        <x:f>'Inventory detail'!C877</x:f>
        <x:v>6BLK36-5</x:v>
      </x:c>
      <x:c r="E2003" s="10" t="n">
        <x:f>A877</x:f>
        <x:v>46327</x:v>
      </x:c>
      <x:c r="F2003" s="7" t="n">
        <x:f>O877</x:f>
        <x:v>0</x:v>
      </x:c>
      <x:c r="G2003" s="7" t="n">
        <x:f>Q877</x:f>
        <x:v>0</x:v>
      </x:c>
      <x:c r="H2003" s="7" t="n">
        <x:f>R877</x:f>
        <x:v>0</x:v>
      </x:c>
      <x:c r="I2003" s="7" t="n">
        <x:f>0</x:f>
        <x:v>0</x:v>
      </x:c>
      <x:c r="J2003" s="7" t="n">
        <x:f>0</x:f>
        <x:v>0</x:v>
      </x:c>
      <x:c r="K2003" s="7" t="n">
        <x:f>0</x:f>
        <x:v>0</x:v>
      </x:c>
      <x:c r="L2003" s="7" t="n">
        <x:f>'Inventory detail'!F877*Summary!$K$5*(A2003-E2003)/Summary!$K$6</x:f>
        <x:v>0</x:v>
      </x:c>
      <x:c r="M2003" s="7" t="n">
        <x:f>MAX(0,H2003-L2003)</x:f>
        <x:v>0</x:v>
      </x:c>
      <x:c r="N2003" s="7" t="n">
        <x:f>MAX(0,L2003-H2003)</x:f>
        <x:v>0</x:v>
      </x:c>
      <x:c r="O2003" s="7" t="n">
        <x:f>MAX(0,F2003+I2003-N2003)</x:f>
        <x:v>0</x:v>
      </x:c>
      <x:c r="P2003" s="7" t="n">
        <x:f>MAX(0,N2003-F2003-I2003)</x:f>
        <x:v>0</x:v>
      </x:c>
      <x:c r="Q2003" s="7" t="n">
        <x:f>MAX(0,G2003+J2003-P2003)</x:f>
        <x:v>0</x:v>
      </x:c>
      <x:c r="R2003" s="7" t="n">
        <x:f>M2003+MAX(0,K2003-MAX(0,P2003-G2003-J2003))</x:f>
        <x:v>0</x:v>
      </x:c>
      <x:c r="S2003" s="7" t="n">
        <x:f>SUM(O2003,Q2003,R2003)</x:f>
        <x:v>0</x:v>
      </x:c>
      <x:c r="T2003" s="14" t="n">
        <x:f>'Inventory detail'!T877</x:f>
        <x:v>0.0779</x:v>
      </x:c>
      <x:c r="U2003" s="14" t="str">
        <x:f>'Inventory detail'!U877</x:f>
        <x:v>n.a.</x:v>
      </x:c>
      <x:c r="V2003" s="9" t="n">
        <x:f>O2003*T2003</x:f>
        <x:v>0</x:v>
      </x:c>
      <x:c r="W2003" s="9" t="n">
        <x:f>Q2003*T2003</x:f>
        <x:v>0</x:v>
      </x:c>
      <x:c r="X2003" s="9" t="n">
        <x:f>R2003*T2003</x:f>
        <x:v>0</x:v>
      </x:c>
      <x:c r="Y2003" s="9" t="n">
        <x:f>S2003*T2003</x:f>
        <x:v>0</x:v>
      </x:c>
      <x:c r="Z2003" s="9" t="str">
        <x:f>IF(ISNUMBER(U2003),S2003*(U2003-T2003),"n.a.")</x:f>
        <x:v>n.a.</x:v>
      </x:c>
      <x:c r="AA2003" s="9" t="n">
        <x:f>IF(ISNUMBER(U2003),Y2003,0)</x:f>
        <x:v>0</x:v>
      </x:c>
      <x:c r="AB2003" s="7" t="n">
        <x:f>MAX(0,L2003-SUM(F2003:K2003))</x:f>
        <x:v>0</x:v>
      </x:c>
    </x:row>
    <x:row r="2004" ht="22" customHeight="1">
      <x:c r="A2004" s="18" t="n">
        <x:f>Summary!D$41</x:f>
        <x:v>46357</x:v>
      </x:c>
      <x:c r="B2004" s="2" t="str">
        <x:f>'Inventory detail'!A878</x:f>
        <x:v>COIL</x:v>
      </x:c>
      <x:c r="C2004" s="2" t="str">
        <x:f>'Inventory detail'!B878</x:f>
        <x:v>30</x:v>
      </x:c>
      <x:c r="D2004" s="2" t="str">
        <x:f>'Inventory detail'!C878</x:f>
        <x:v>6BLU12-4</x:v>
      </x:c>
      <x:c r="E2004" s="10" t="n">
        <x:f>A878</x:f>
        <x:v>46327</x:v>
      </x:c>
      <x:c r="F2004" s="7" t="n">
        <x:f>O878</x:f>
        <x:v>0</x:v>
      </x:c>
      <x:c r="G2004" s="7" t="n">
        <x:f>Q878</x:f>
        <x:v>0</x:v>
      </x:c>
      <x:c r="H2004" s="7" t="n">
        <x:f>R878</x:f>
        <x:v>0</x:v>
      </x:c>
      <x:c r="I2004" s="7" t="n">
        <x:f>0</x:f>
        <x:v>0</x:v>
      </x:c>
      <x:c r="J2004" s="7" t="n">
        <x:f>0</x:f>
        <x:v>0</x:v>
      </x:c>
      <x:c r="K2004" s="7" t="n">
        <x:f>0</x:f>
        <x:v>0</x:v>
      </x:c>
      <x:c r="L2004" s="7" t="n">
        <x:f>'Inventory detail'!F878*Summary!$K$5*(A2004-E2004)/Summary!$K$6</x:f>
        <x:v>0</x:v>
      </x:c>
      <x:c r="M2004" s="7" t="n">
        <x:f>MAX(0,H2004-L2004)</x:f>
        <x:v>0</x:v>
      </x:c>
      <x:c r="N2004" s="7" t="n">
        <x:f>MAX(0,L2004-H2004)</x:f>
        <x:v>0</x:v>
      </x:c>
      <x:c r="O2004" s="7" t="n">
        <x:f>MAX(0,F2004+I2004-N2004)</x:f>
        <x:v>0</x:v>
      </x:c>
      <x:c r="P2004" s="7" t="n">
        <x:f>MAX(0,N2004-F2004-I2004)</x:f>
        <x:v>0</x:v>
      </x:c>
      <x:c r="Q2004" s="7" t="n">
        <x:f>MAX(0,G2004+J2004-P2004)</x:f>
        <x:v>0</x:v>
      </x:c>
      <x:c r="R2004" s="7" t="n">
        <x:f>M2004+MAX(0,K2004-MAX(0,P2004-G2004-J2004))</x:f>
        <x:v>0</x:v>
      </x:c>
      <x:c r="S2004" s="7" t="n">
        <x:f>SUM(O2004,Q2004,R2004)</x:f>
        <x:v>0</x:v>
      </x:c>
      <x:c r="T2004" s="14" t="n">
        <x:f>'Inventory detail'!T878</x:f>
        <x:v>0.0365</x:v>
      </x:c>
      <x:c r="U2004" s="14" t="n">
        <x:f>'Inventory detail'!U878</x:f>
        <x:v>0.0356915</x:v>
      </x:c>
      <x:c r="V2004" s="9" t="n">
        <x:f>O2004*T2004</x:f>
        <x:v>0</x:v>
      </x:c>
      <x:c r="W2004" s="9" t="n">
        <x:f>Q2004*T2004</x:f>
        <x:v>0</x:v>
      </x:c>
      <x:c r="X2004" s="9" t="n">
        <x:f>R2004*T2004</x:f>
        <x:v>0</x:v>
      </x:c>
      <x:c r="Y2004" s="9" t="n">
        <x:f>S2004*T2004</x:f>
        <x:v>0</x:v>
      </x:c>
      <x:c r="Z2004" s="9" t="n">
        <x:f>IF(ISNUMBER(U2004),S2004*(U2004-T2004),"n.a.")</x:f>
        <x:v>0</x:v>
      </x:c>
      <x:c r="AA2004" s="9" t="n">
        <x:f>IF(ISNUMBER(U2004),Y2004,0)</x:f>
        <x:v>0</x:v>
      </x:c>
      <x:c r="AB2004" s="7" t="n">
        <x:f>MAX(0,L2004-SUM(F2004:K2004))</x:f>
        <x:v>0</x:v>
      </x:c>
    </x:row>
    <x:row r="2005" ht="22" customHeight="1">
      <x:c r="A2005" s="18" t="n">
        <x:f>Summary!D$41</x:f>
        <x:v>46357</x:v>
      </x:c>
      <x:c r="B2005" s="2" t="str">
        <x:f>'Inventory detail'!A879</x:f>
        <x:v>COIL</x:v>
      </x:c>
      <x:c r="C2005" s="2" t="str">
        <x:f>'Inventory detail'!B879</x:f>
        <x:v>30</x:v>
      </x:c>
      <x:c r="D2005" s="2" t="str">
        <x:f>'Inventory detail'!C879</x:f>
        <x:v>6FG12-4</x:v>
      </x:c>
      <x:c r="E2005" s="10" t="n">
        <x:f>A879</x:f>
        <x:v>46327</x:v>
      </x:c>
      <x:c r="F2005" s="7" t="n">
        <x:f>O879</x:f>
        <x:v>0</x:v>
      </x:c>
      <x:c r="G2005" s="7" t="n">
        <x:f>Q879</x:f>
        <x:v>0</x:v>
      </x:c>
      <x:c r="H2005" s="7" t="n">
        <x:f>R879</x:f>
        <x:v>0</x:v>
      </x:c>
      <x:c r="I2005" s="7" t="n">
        <x:f>0</x:f>
        <x:v>0</x:v>
      </x:c>
      <x:c r="J2005" s="7" t="n">
        <x:f>0</x:f>
        <x:v>0</x:v>
      </x:c>
      <x:c r="K2005" s="7" t="n">
        <x:f>0</x:f>
        <x:v>0</x:v>
      </x:c>
      <x:c r="L2005" s="7" t="n">
        <x:f>'Inventory detail'!F879*Summary!$K$5*(A2005-E2005)/Summary!$K$6</x:f>
        <x:v>0</x:v>
      </x:c>
      <x:c r="M2005" s="7" t="n">
        <x:f>MAX(0,H2005-L2005)</x:f>
        <x:v>0</x:v>
      </x:c>
      <x:c r="N2005" s="7" t="n">
        <x:f>MAX(0,L2005-H2005)</x:f>
        <x:v>0</x:v>
      </x:c>
      <x:c r="O2005" s="7" t="n">
        <x:f>MAX(0,F2005+I2005-N2005)</x:f>
        <x:v>0</x:v>
      </x:c>
      <x:c r="P2005" s="7" t="n">
        <x:f>MAX(0,N2005-F2005-I2005)</x:f>
        <x:v>0</x:v>
      </x:c>
      <x:c r="Q2005" s="7" t="n">
        <x:f>MAX(0,G2005+J2005-P2005)</x:f>
        <x:v>0</x:v>
      </x:c>
      <x:c r="R2005" s="7" t="n">
        <x:f>M2005+MAX(0,K2005-MAX(0,P2005-G2005-J2005))</x:f>
        <x:v>0</x:v>
      </x:c>
      <x:c r="S2005" s="7" t="n">
        <x:f>SUM(O2005,Q2005,R2005)</x:f>
        <x:v>0</x:v>
      </x:c>
      <x:c r="T2005" s="14" t="n">
        <x:f>'Inventory detail'!T879</x:f>
        <x:v>0.0216</x:v>
      </x:c>
      <x:c r="U2005" s="14" t="str">
        <x:f>'Inventory detail'!U879</x:f>
        <x:v>n.a.</x:v>
      </x:c>
      <x:c r="V2005" s="9" t="n">
        <x:f>O2005*T2005</x:f>
        <x:v>0</x:v>
      </x:c>
      <x:c r="W2005" s="9" t="n">
        <x:f>Q2005*T2005</x:f>
        <x:v>0</x:v>
      </x:c>
      <x:c r="X2005" s="9" t="n">
        <x:f>R2005*T2005</x:f>
        <x:v>0</x:v>
      </x:c>
      <x:c r="Y2005" s="9" t="n">
        <x:f>S2005*T2005</x:f>
        <x:v>0</x:v>
      </x:c>
      <x:c r="Z2005" s="9" t="str">
        <x:f>IF(ISNUMBER(U2005),S2005*(U2005-T2005),"n.a.")</x:f>
        <x:v>n.a.</x:v>
      </x:c>
      <x:c r="AA2005" s="9" t="n">
        <x:f>IF(ISNUMBER(U2005),Y2005,0)</x:f>
        <x:v>0</x:v>
      </x:c>
      <x:c r="AB2005" s="7" t="n">
        <x:f>MAX(0,L2005-SUM(F2005:K2005))</x:f>
        <x:v>0</x:v>
      </x:c>
    </x:row>
    <x:row r="2006" ht="22" customHeight="1">
      <x:c r="A2006" s="18" t="n">
        <x:f>Summary!D$41</x:f>
        <x:v>46357</x:v>
      </x:c>
      <x:c r="B2006" s="2" t="str">
        <x:f>'Inventory detail'!A880</x:f>
        <x:v>COIL</x:v>
      </x:c>
      <x:c r="C2006" s="2" t="str">
        <x:f>'Inventory detail'!B880</x:f>
        <x:v>30</x:v>
      </x:c>
      <x:c r="D2006" s="2" t="str">
        <x:f>'Inventory detail'!C880</x:f>
        <x:v>6MAR12-4</x:v>
      </x:c>
      <x:c r="E2006" s="10" t="n">
        <x:f>A880</x:f>
        <x:v>46327</x:v>
      </x:c>
      <x:c r="F2006" s="7" t="n">
        <x:f>O880</x:f>
        <x:v>0</x:v>
      </x:c>
      <x:c r="G2006" s="7" t="n">
        <x:f>Q880</x:f>
        <x:v>0</x:v>
      </x:c>
      <x:c r="H2006" s="7" t="n">
        <x:f>R880</x:f>
        <x:v>0</x:v>
      </x:c>
      <x:c r="I2006" s="7" t="n">
        <x:f>0</x:f>
        <x:v>0</x:v>
      </x:c>
      <x:c r="J2006" s="7" t="n">
        <x:f>0</x:f>
        <x:v>0</x:v>
      </x:c>
      <x:c r="K2006" s="7" t="n">
        <x:f>0</x:f>
        <x:v>0</x:v>
      </x:c>
      <x:c r="L2006" s="7" t="n">
        <x:f>'Inventory detail'!F880*Summary!$K$5*(A2006-E2006)/Summary!$K$6</x:f>
        <x:v>0</x:v>
      </x:c>
      <x:c r="M2006" s="7" t="n">
        <x:f>MAX(0,H2006-L2006)</x:f>
        <x:v>0</x:v>
      </x:c>
      <x:c r="N2006" s="7" t="n">
        <x:f>MAX(0,L2006-H2006)</x:f>
        <x:v>0</x:v>
      </x:c>
      <x:c r="O2006" s="7" t="n">
        <x:f>MAX(0,F2006+I2006-N2006)</x:f>
        <x:v>0</x:v>
      </x:c>
      <x:c r="P2006" s="7" t="n">
        <x:f>MAX(0,N2006-F2006-I2006)</x:f>
        <x:v>0</x:v>
      </x:c>
      <x:c r="Q2006" s="7" t="n">
        <x:f>MAX(0,G2006+J2006-P2006)</x:f>
        <x:v>0</x:v>
      </x:c>
      <x:c r="R2006" s="7" t="n">
        <x:f>M2006+MAX(0,K2006-MAX(0,P2006-G2006-J2006))</x:f>
        <x:v>0</x:v>
      </x:c>
      <x:c r="S2006" s="7" t="n">
        <x:f>SUM(O2006,Q2006,R2006)</x:f>
        <x:v>0</x:v>
      </x:c>
      <x:c r="T2006" s="14" t="n">
        <x:f>'Inventory detail'!T880</x:f>
        <x:v>0.0216</x:v>
      </x:c>
      <x:c r="U2006" s="14" t="str">
        <x:f>'Inventory detail'!U880</x:f>
        <x:v>n.a.</x:v>
      </x:c>
      <x:c r="V2006" s="9" t="n">
        <x:f>O2006*T2006</x:f>
        <x:v>0</x:v>
      </x:c>
      <x:c r="W2006" s="9" t="n">
        <x:f>Q2006*T2006</x:f>
        <x:v>0</x:v>
      </x:c>
      <x:c r="X2006" s="9" t="n">
        <x:f>R2006*T2006</x:f>
        <x:v>0</x:v>
      </x:c>
      <x:c r="Y2006" s="9" t="n">
        <x:f>S2006*T2006</x:f>
        <x:v>0</x:v>
      </x:c>
      <x:c r="Z2006" s="9" t="str">
        <x:f>IF(ISNUMBER(U2006),S2006*(U2006-T2006),"n.a.")</x:f>
        <x:v>n.a.</x:v>
      </x:c>
      <x:c r="AA2006" s="9" t="n">
        <x:f>IF(ISNUMBER(U2006),Y2006,0)</x:f>
        <x:v>0</x:v>
      </x:c>
      <x:c r="AB2006" s="7" t="n">
        <x:f>MAX(0,L2006-SUM(F2006:K2006))</x:f>
        <x:v>0</x:v>
      </x:c>
    </x:row>
    <x:row r="2007" ht="22" customHeight="1">
      <x:c r="A2007" s="18" t="n">
        <x:f>Summary!D$41</x:f>
        <x:v>46357</x:v>
      </x:c>
      <x:c r="B2007" s="2" t="str">
        <x:f>'Inventory detail'!A881</x:f>
        <x:v>COIL</x:v>
      </x:c>
      <x:c r="C2007" s="2" t="str">
        <x:f>'Inventory detail'!B881</x:f>
        <x:v>30</x:v>
      </x:c>
      <x:c r="D2007" s="2" t="str">
        <x:f>'Inventory detail'!C881</x:f>
        <x:v>6RED12-4</x:v>
      </x:c>
      <x:c r="E2007" s="10" t="n">
        <x:f>A881</x:f>
        <x:v>46327</x:v>
      </x:c>
      <x:c r="F2007" s="7" t="n">
        <x:f>O881</x:f>
        <x:v>0</x:v>
      </x:c>
      <x:c r="G2007" s="7" t="n">
        <x:f>Q881</x:f>
        <x:v>0</x:v>
      </x:c>
      <x:c r="H2007" s="7" t="n">
        <x:f>R881</x:f>
        <x:v>0</x:v>
      </x:c>
      <x:c r="I2007" s="7" t="n">
        <x:f>0</x:f>
        <x:v>0</x:v>
      </x:c>
      <x:c r="J2007" s="7" t="n">
        <x:f>0</x:f>
        <x:v>0</x:v>
      </x:c>
      <x:c r="K2007" s="7" t="n">
        <x:f>0</x:f>
        <x:v>0</x:v>
      </x:c>
      <x:c r="L2007" s="7" t="n">
        <x:f>'Inventory detail'!F881*Summary!$K$5*(A2007-E2007)/Summary!$K$6</x:f>
        <x:v>0</x:v>
      </x:c>
      <x:c r="M2007" s="7" t="n">
        <x:f>MAX(0,H2007-L2007)</x:f>
        <x:v>0</x:v>
      </x:c>
      <x:c r="N2007" s="7" t="n">
        <x:f>MAX(0,L2007-H2007)</x:f>
        <x:v>0</x:v>
      </x:c>
      <x:c r="O2007" s="7" t="n">
        <x:f>MAX(0,F2007+I2007-N2007)</x:f>
        <x:v>0</x:v>
      </x:c>
      <x:c r="P2007" s="7" t="n">
        <x:f>MAX(0,N2007-F2007-I2007)</x:f>
        <x:v>0</x:v>
      </x:c>
      <x:c r="Q2007" s="7" t="n">
        <x:f>MAX(0,G2007+J2007-P2007)</x:f>
        <x:v>0</x:v>
      </x:c>
      <x:c r="R2007" s="7" t="n">
        <x:f>M2007+MAX(0,K2007-MAX(0,P2007-G2007-J2007))</x:f>
        <x:v>0</x:v>
      </x:c>
      <x:c r="S2007" s="7" t="n">
        <x:f>SUM(O2007,Q2007,R2007)</x:f>
        <x:v>0</x:v>
      </x:c>
      <x:c r="T2007" s="14" t="n">
        <x:f>'Inventory detail'!T881</x:f>
        <x:v>0.0365</x:v>
      </x:c>
      <x:c r="U2007" s="14" t="n">
        <x:f>'Inventory detail'!U881</x:f>
        <x:v>0.0356915</x:v>
      </x:c>
      <x:c r="V2007" s="9" t="n">
        <x:f>O2007*T2007</x:f>
        <x:v>0</x:v>
      </x:c>
      <x:c r="W2007" s="9" t="n">
        <x:f>Q2007*T2007</x:f>
        <x:v>0</x:v>
      </x:c>
      <x:c r="X2007" s="9" t="n">
        <x:f>R2007*T2007</x:f>
        <x:v>0</x:v>
      </x:c>
      <x:c r="Y2007" s="9" t="n">
        <x:f>S2007*T2007</x:f>
        <x:v>0</x:v>
      </x:c>
      <x:c r="Z2007" s="9" t="n">
        <x:f>IF(ISNUMBER(U2007),S2007*(U2007-T2007),"n.a.")</x:f>
        <x:v>0</x:v>
      </x:c>
      <x:c r="AA2007" s="9" t="n">
        <x:f>IF(ISNUMBER(U2007),Y2007,0)</x:f>
        <x:v>0</x:v>
      </x:c>
      <x:c r="AB2007" s="7" t="n">
        <x:f>MAX(0,L2007-SUM(F2007:K2007))</x:f>
        <x:v>0</x:v>
      </x:c>
    </x:row>
    <x:row r="2008" ht="22" customHeight="1">
      <x:c r="A2008" s="18" t="n">
        <x:f>Summary!D$41</x:f>
        <x:v>46357</x:v>
      </x:c>
      <x:c r="B2008" s="2" t="str">
        <x:f>'Inventory detail'!A882</x:f>
        <x:v>COIL</x:v>
      </x:c>
      <x:c r="C2008" s="2" t="str">
        <x:f>'Inventory detail'!B882</x:f>
        <x:v>30</x:v>
      </x:c>
      <x:c r="D2008" s="2" t="str">
        <x:f>'Inventory detail'!C882</x:f>
        <x:v>6WHT12-5</x:v>
      </x:c>
      <x:c r="E2008" s="10" t="n">
        <x:f>A882</x:f>
        <x:v>46327</x:v>
      </x:c>
      <x:c r="F2008" s="7" t="n">
        <x:f>O882</x:f>
        <x:v>0</x:v>
      </x:c>
      <x:c r="G2008" s="7" t="n">
        <x:f>Q882</x:f>
        <x:v>0</x:v>
      </x:c>
      <x:c r="H2008" s="7" t="n">
        <x:f>R882</x:f>
        <x:v>0</x:v>
      </x:c>
      <x:c r="I2008" s="7" t="n">
        <x:f>0</x:f>
        <x:v>0</x:v>
      </x:c>
      <x:c r="J2008" s="7" t="n">
        <x:f>0</x:f>
        <x:v>0</x:v>
      </x:c>
      <x:c r="K2008" s="7" t="n">
        <x:f>0</x:f>
        <x:v>0</x:v>
      </x:c>
      <x:c r="L2008" s="7" t="n">
        <x:f>'Inventory detail'!F882*Summary!$K$5*(A2008-E2008)/Summary!$K$6</x:f>
        <x:v>0</x:v>
      </x:c>
      <x:c r="M2008" s="7" t="n">
        <x:f>MAX(0,H2008-L2008)</x:f>
        <x:v>0</x:v>
      </x:c>
      <x:c r="N2008" s="7" t="n">
        <x:f>MAX(0,L2008-H2008)</x:f>
        <x:v>0</x:v>
      </x:c>
      <x:c r="O2008" s="7" t="n">
        <x:f>MAX(0,F2008+I2008-N2008)</x:f>
        <x:v>0</x:v>
      </x:c>
      <x:c r="P2008" s="7" t="n">
        <x:f>MAX(0,N2008-F2008-I2008)</x:f>
        <x:v>0</x:v>
      </x:c>
      <x:c r="Q2008" s="7" t="n">
        <x:f>MAX(0,G2008+J2008-P2008)</x:f>
        <x:v>0</x:v>
      </x:c>
      <x:c r="R2008" s="7" t="n">
        <x:f>M2008+MAX(0,K2008-MAX(0,P2008-G2008-J2008))</x:f>
        <x:v>0</x:v>
      </x:c>
      <x:c r="S2008" s="7" t="n">
        <x:f>SUM(O2008,Q2008,R2008)</x:f>
        <x:v>0</x:v>
      </x:c>
      <x:c r="T2008" s="14" t="n">
        <x:f>'Inventory detail'!T882</x:f>
        <x:v>0.0239</x:v>
      </x:c>
      <x:c r="U2008" s="14" t="str">
        <x:f>'Inventory detail'!U882</x:f>
        <x:v>n.a.</x:v>
      </x:c>
      <x:c r="V2008" s="9" t="n">
        <x:f>O2008*T2008</x:f>
        <x:v>0</x:v>
      </x:c>
      <x:c r="W2008" s="9" t="n">
        <x:f>Q2008*T2008</x:f>
        <x:v>0</x:v>
      </x:c>
      <x:c r="X2008" s="9" t="n">
        <x:f>R2008*T2008</x:f>
        <x:v>0</x:v>
      </x:c>
      <x:c r="Y2008" s="9" t="n">
        <x:f>S2008*T2008</x:f>
        <x:v>0</x:v>
      </x:c>
      <x:c r="Z2008" s="9" t="str">
        <x:f>IF(ISNUMBER(U2008),S2008*(U2008-T2008),"n.a.")</x:f>
        <x:v>n.a.</x:v>
      </x:c>
      <x:c r="AA2008" s="9" t="n">
        <x:f>IF(ISNUMBER(U2008),Y2008,0)</x:f>
        <x:v>0</x:v>
      </x:c>
      <x:c r="AB2008" s="7" t="n">
        <x:f>MAX(0,L2008-SUM(F2008:K2008))</x:f>
        <x:v>0</x:v>
      </x:c>
    </x:row>
    <x:row r="2009" ht="22" customHeight="1">
      <x:c r="A2009" s="18" t="n">
        <x:f>Summary!D$41</x:f>
        <x:v>46357</x:v>
      </x:c>
      <x:c r="B2009" s="2" t="str">
        <x:f>'Inventory detail'!A883</x:f>
        <x:v>COIL</x:v>
      </x:c>
      <x:c r="C2009" s="2" t="str">
        <x:f>'Inventory detail'!B883</x:f>
        <x:v>30</x:v>
      </x:c>
      <x:c r="D2009" s="2" t="str">
        <x:f>'Inventory detail'!C883</x:f>
        <x:v>6WHT36-5</x:v>
      </x:c>
      <x:c r="E2009" s="10" t="n">
        <x:f>A883</x:f>
        <x:v>46327</x:v>
      </x:c>
      <x:c r="F2009" s="7" t="n">
        <x:f>O883</x:f>
        <x:v>0</x:v>
      </x:c>
      <x:c r="G2009" s="7" t="n">
        <x:f>Q883</x:f>
        <x:v>0</x:v>
      </x:c>
      <x:c r="H2009" s="7" t="n">
        <x:f>R883</x:f>
        <x:v>0</x:v>
      </x:c>
      <x:c r="I2009" s="7" t="n">
        <x:f>0</x:f>
        <x:v>0</x:v>
      </x:c>
      <x:c r="J2009" s="7" t="n">
        <x:f>0</x:f>
        <x:v>0</x:v>
      </x:c>
      <x:c r="K2009" s="7" t="n">
        <x:f>0</x:f>
        <x:v>0</x:v>
      </x:c>
      <x:c r="L2009" s="7" t="n">
        <x:f>'Inventory detail'!F883*Summary!$K$5*(A2009-E2009)/Summary!$K$6</x:f>
        <x:v>0</x:v>
      </x:c>
      <x:c r="M2009" s="7" t="n">
        <x:f>MAX(0,H2009-L2009)</x:f>
        <x:v>0</x:v>
      </x:c>
      <x:c r="N2009" s="7" t="n">
        <x:f>MAX(0,L2009-H2009)</x:f>
        <x:v>0</x:v>
      </x:c>
      <x:c r="O2009" s="7" t="n">
        <x:f>MAX(0,F2009+I2009-N2009)</x:f>
        <x:v>0</x:v>
      </x:c>
      <x:c r="P2009" s="7" t="n">
        <x:f>MAX(0,N2009-F2009-I2009)</x:f>
        <x:v>0</x:v>
      </x:c>
      <x:c r="Q2009" s="7" t="n">
        <x:f>MAX(0,G2009+J2009-P2009)</x:f>
        <x:v>0</x:v>
      </x:c>
      <x:c r="R2009" s="7" t="n">
        <x:f>M2009+MAX(0,K2009-MAX(0,P2009-G2009-J2009))</x:f>
        <x:v>0</x:v>
      </x:c>
      <x:c r="S2009" s="7" t="n">
        <x:f>SUM(O2009,Q2009,R2009)</x:f>
        <x:v>0</x:v>
      </x:c>
      <x:c r="T2009" s="14" t="n">
        <x:f>'Inventory detail'!T883</x:f>
        <x:v>0.0779</x:v>
      </x:c>
      <x:c r="U2009" s="14" t="str">
        <x:f>'Inventory detail'!U883</x:f>
        <x:v>n.a.</x:v>
      </x:c>
      <x:c r="V2009" s="9" t="n">
        <x:f>O2009*T2009</x:f>
        <x:v>0</x:v>
      </x:c>
      <x:c r="W2009" s="9" t="n">
        <x:f>Q2009*T2009</x:f>
        <x:v>0</x:v>
      </x:c>
      <x:c r="X2009" s="9" t="n">
        <x:f>R2009*T2009</x:f>
        <x:v>0</x:v>
      </x:c>
      <x:c r="Y2009" s="9" t="n">
        <x:f>S2009*T2009</x:f>
        <x:v>0</x:v>
      </x:c>
      <x:c r="Z2009" s="9" t="str">
        <x:f>IF(ISNUMBER(U2009),S2009*(U2009-T2009),"n.a.")</x:f>
        <x:v>n.a.</x:v>
      </x:c>
      <x:c r="AA2009" s="9" t="n">
        <x:f>IF(ISNUMBER(U2009),Y2009,0)</x:f>
        <x:v>0</x:v>
      </x:c>
      <x:c r="AB2009" s="7" t="n">
        <x:f>MAX(0,L2009-SUM(F2009:K2009))</x:f>
        <x:v>0</x:v>
      </x:c>
    </x:row>
    <x:row r="2010" ht="22" customHeight="1">
      <x:c r="A2010" s="18" t="n">
        <x:f>Summary!D$41</x:f>
        <x:v>46357</x:v>
      </x:c>
      <x:c r="B2010" s="2" t="str">
        <x:f>'Inventory detail'!A884</x:f>
        <x:v>COIL</x:v>
      </x:c>
      <x:c r="C2010" s="2" t="str">
        <x:f>'Inventory detail'!B884</x:f>
        <x:v>30</x:v>
      </x:c>
      <x:c r="D2010" s="2" t="str">
        <x:f>'Inventory detail'!C884</x:f>
        <x:v>7BLK12-5</x:v>
      </x:c>
      <x:c r="E2010" s="10" t="n">
        <x:f>A884</x:f>
        <x:v>46327</x:v>
      </x:c>
      <x:c r="F2010" s="7" t="n">
        <x:f>O884</x:f>
        <x:v>0</x:v>
      </x:c>
      <x:c r="G2010" s="7" t="n">
        <x:f>Q884</x:f>
        <x:v>0</x:v>
      </x:c>
      <x:c r="H2010" s="7" t="n">
        <x:f>R884</x:f>
        <x:v>0</x:v>
      </x:c>
      <x:c r="I2010" s="7" t="n">
        <x:f>0</x:f>
        <x:v>0</x:v>
      </x:c>
      <x:c r="J2010" s="7" t="n">
        <x:f>0</x:f>
        <x:v>0</x:v>
      </x:c>
      <x:c r="K2010" s="7" t="n">
        <x:f>0</x:f>
        <x:v>0</x:v>
      </x:c>
      <x:c r="L2010" s="7" t="n">
        <x:f>'Inventory detail'!F884*Summary!$K$5*(A2010-E2010)/Summary!$K$6</x:f>
        <x:v>0</x:v>
      </x:c>
      <x:c r="M2010" s="7" t="n">
        <x:f>MAX(0,H2010-L2010)</x:f>
        <x:v>0</x:v>
      </x:c>
      <x:c r="N2010" s="7" t="n">
        <x:f>MAX(0,L2010-H2010)</x:f>
        <x:v>0</x:v>
      </x:c>
      <x:c r="O2010" s="7" t="n">
        <x:f>MAX(0,F2010+I2010-N2010)</x:f>
        <x:v>0</x:v>
      </x:c>
      <x:c r="P2010" s="7" t="n">
        <x:f>MAX(0,N2010-F2010-I2010)</x:f>
        <x:v>0</x:v>
      </x:c>
      <x:c r="Q2010" s="7" t="n">
        <x:f>MAX(0,G2010+J2010-P2010)</x:f>
        <x:v>0</x:v>
      </x:c>
      <x:c r="R2010" s="7" t="n">
        <x:f>M2010+MAX(0,K2010-MAX(0,P2010-G2010-J2010))</x:f>
        <x:v>0</x:v>
      </x:c>
      <x:c r="S2010" s="7" t="n">
        <x:f>SUM(O2010,Q2010,R2010)</x:f>
        <x:v>0</x:v>
      </x:c>
      <x:c r="T2010" s="14" t="n">
        <x:f>'Inventory detail'!T884</x:f>
        <x:v>0.0253</x:v>
      </x:c>
      <x:c r="U2010" s="14" t="str">
        <x:f>'Inventory detail'!U884</x:f>
        <x:v>n.a.</x:v>
      </x:c>
      <x:c r="V2010" s="9" t="n">
        <x:f>O2010*T2010</x:f>
        <x:v>0</x:v>
      </x:c>
      <x:c r="W2010" s="9" t="n">
        <x:f>Q2010*T2010</x:f>
        <x:v>0</x:v>
      </x:c>
      <x:c r="X2010" s="9" t="n">
        <x:f>R2010*T2010</x:f>
        <x:v>0</x:v>
      </x:c>
      <x:c r="Y2010" s="9" t="n">
        <x:f>S2010*T2010</x:f>
        <x:v>0</x:v>
      </x:c>
      <x:c r="Z2010" s="9" t="str">
        <x:f>IF(ISNUMBER(U2010),S2010*(U2010-T2010),"n.a.")</x:f>
        <x:v>n.a.</x:v>
      </x:c>
      <x:c r="AA2010" s="9" t="n">
        <x:f>IF(ISNUMBER(U2010),Y2010,0)</x:f>
        <x:v>0</x:v>
      </x:c>
      <x:c r="AB2010" s="7" t="n">
        <x:f>MAX(0,L2010-SUM(F2010:K2010))</x:f>
        <x:v>0</x:v>
      </x:c>
    </x:row>
    <x:row r="2011" ht="22" customHeight="1">
      <x:c r="A2011" s="18" t="n">
        <x:f>Summary!D$41</x:f>
        <x:v>46357</x:v>
      </x:c>
      <x:c r="B2011" s="2" t="str">
        <x:f>'Inventory detail'!A885</x:f>
        <x:v>COIL</x:v>
      </x:c>
      <x:c r="C2011" s="2" t="str">
        <x:f>'Inventory detail'!B885</x:f>
        <x:v>30</x:v>
      </x:c>
      <x:c r="D2011" s="2" t="str">
        <x:f>'Inventory detail'!C885</x:f>
        <x:v>7BLK36-5</x:v>
      </x:c>
      <x:c r="E2011" s="10" t="n">
        <x:f>A885</x:f>
        <x:v>46327</x:v>
      </x:c>
      <x:c r="F2011" s="7" t="n">
        <x:f>O885</x:f>
        <x:v>0</x:v>
      </x:c>
      <x:c r="G2011" s="7" t="n">
        <x:f>Q885</x:f>
        <x:v>0</x:v>
      </x:c>
      <x:c r="H2011" s="7" t="n">
        <x:f>R885</x:f>
        <x:v>0</x:v>
      </x:c>
      <x:c r="I2011" s="7" t="n">
        <x:f>0</x:f>
        <x:v>0</x:v>
      </x:c>
      <x:c r="J2011" s="7" t="n">
        <x:f>0</x:f>
        <x:v>0</x:v>
      </x:c>
      <x:c r="K2011" s="7" t="n">
        <x:f>0</x:f>
        <x:v>0</x:v>
      </x:c>
      <x:c r="L2011" s="7" t="n">
        <x:f>'Inventory detail'!F885*Summary!$K$5*(A2011-E2011)/Summary!$K$6</x:f>
        <x:v>0</x:v>
      </x:c>
      <x:c r="M2011" s="7" t="n">
        <x:f>MAX(0,H2011-L2011)</x:f>
        <x:v>0</x:v>
      </x:c>
      <x:c r="N2011" s="7" t="n">
        <x:f>MAX(0,L2011-H2011)</x:f>
        <x:v>0</x:v>
      </x:c>
      <x:c r="O2011" s="7" t="n">
        <x:f>MAX(0,F2011+I2011-N2011)</x:f>
        <x:v>0</x:v>
      </x:c>
      <x:c r="P2011" s="7" t="n">
        <x:f>MAX(0,N2011-F2011-I2011)</x:f>
        <x:v>0</x:v>
      </x:c>
      <x:c r="Q2011" s="7" t="n">
        <x:f>MAX(0,G2011+J2011-P2011)</x:f>
        <x:v>0</x:v>
      </x:c>
      <x:c r="R2011" s="7" t="n">
        <x:f>M2011+MAX(0,K2011-MAX(0,P2011-G2011-J2011))</x:f>
        <x:v>0</x:v>
      </x:c>
      <x:c r="S2011" s="7" t="n">
        <x:f>SUM(O2011,Q2011,R2011)</x:f>
        <x:v>0</x:v>
      </x:c>
      <x:c r="T2011" s="14" t="n">
        <x:f>'Inventory detail'!T885</x:f>
        <x:v>0.0825</x:v>
      </x:c>
      <x:c r="U2011" s="14" t="str">
        <x:f>'Inventory detail'!U885</x:f>
        <x:v>n.a.</x:v>
      </x:c>
      <x:c r="V2011" s="9" t="n">
        <x:f>O2011*T2011</x:f>
        <x:v>0</x:v>
      </x:c>
      <x:c r="W2011" s="9" t="n">
        <x:f>Q2011*T2011</x:f>
        <x:v>0</x:v>
      </x:c>
      <x:c r="X2011" s="9" t="n">
        <x:f>R2011*T2011</x:f>
        <x:v>0</x:v>
      </x:c>
      <x:c r="Y2011" s="9" t="n">
        <x:f>S2011*T2011</x:f>
        <x:v>0</x:v>
      </x:c>
      <x:c r="Z2011" s="9" t="str">
        <x:f>IF(ISNUMBER(U2011),S2011*(U2011-T2011),"n.a.")</x:f>
        <x:v>n.a.</x:v>
      </x:c>
      <x:c r="AA2011" s="9" t="n">
        <x:f>IF(ISNUMBER(U2011),Y2011,0)</x:f>
        <x:v>0</x:v>
      </x:c>
      <x:c r="AB2011" s="7" t="n">
        <x:f>MAX(0,L2011-SUM(F2011:K2011))</x:f>
        <x:v>0</x:v>
      </x:c>
    </x:row>
    <x:row r="2012" ht="22" customHeight="1">
      <x:c r="A2012" s="18" t="n">
        <x:f>Summary!D$41</x:f>
        <x:v>46357</x:v>
      </x:c>
      <x:c r="B2012" s="2" t="str">
        <x:f>'Inventory detail'!A886</x:f>
        <x:v>COIL</x:v>
      </x:c>
      <x:c r="C2012" s="2" t="str">
        <x:f>'Inventory detail'!B886</x:f>
        <x:v>30</x:v>
      </x:c>
      <x:c r="D2012" s="2" t="str">
        <x:f>'Inventory detail'!C886</x:f>
        <x:v>7FG12-4</x:v>
      </x:c>
      <x:c r="E2012" s="10" t="n">
        <x:f>A886</x:f>
        <x:v>46327</x:v>
      </x:c>
      <x:c r="F2012" s="7" t="n">
        <x:f>O886</x:f>
        <x:v>0</x:v>
      </x:c>
      <x:c r="G2012" s="7" t="n">
        <x:f>Q886</x:f>
        <x:v>0</x:v>
      </x:c>
      <x:c r="H2012" s="7" t="n">
        <x:f>R886</x:f>
        <x:v>0</x:v>
      </x:c>
      <x:c r="I2012" s="7" t="n">
        <x:f>0</x:f>
        <x:v>0</x:v>
      </x:c>
      <x:c r="J2012" s="7" t="n">
        <x:f>0</x:f>
        <x:v>0</x:v>
      </x:c>
      <x:c r="K2012" s="7" t="n">
        <x:f>0</x:f>
        <x:v>0</x:v>
      </x:c>
      <x:c r="L2012" s="7" t="n">
        <x:f>'Inventory detail'!F886*Summary!$K$5*(A2012-E2012)/Summary!$K$6</x:f>
        <x:v>0</x:v>
      </x:c>
      <x:c r="M2012" s="7" t="n">
        <x:f>MAX(0,H2012-L2012)</x:f>
        <x:v>0</x:v>
      </x:c>
      <x:c r="N2012" s="7" t="n">
        <x:f>MAX(0,L2012-H2012)</x:f>
        <x:v>0</x:v>
      </x:c>
      <x:c r="O2012" s="7" t="n">
        <x:f>MAX(0,F2012+I2012-N2012)</x:f>
        <x:v>0</x:v>
      </x:c>
      <x:c r="P2012" s="7" t="n">
        <x:f>MAX(0,N2012-F2012-I2012)</x:f>
        <x:v>0</x:v>
      </x:c>
      <x:c r="Q2012" s="7" t="n">
        <x:f>MAX(0,G2012+J2012-P2012)</x:f>
        <x:v>0</x:v>
      </x:c>
      <x:c r="R2012" s="7" t="n">
        <x:f>M2012+MAX(0,K2012-MAX(0,P2012-G2012-J2012))</x:f>
        <x:v>0</x:v>
      </x:c>
      <x:c r="S2012" s="7" t="n">
        <x:f>SUM(O2012,Q2012,R2012)</x:f>
        <x:v>0</x:v>
      </x:c>
      <x:c r="T2012" s="14" t="n">
        <x:f>'Inventory detail'!T886</x:f>
        <x:v>0.0229</x:v>
      </x:c>
      <x:c r="U2012" s="14" t="str">
        <x:f>'Inventory detail'!U886</x:f>
        <x:v>n.a.</x:v>
      </x:c>
      <x:c r="V2012" s="9" t="n">
        <x:f>O2012*T2012</x:f>
        <x:v>0</x:v>
      </x:c>
      <x:c r="W2012" s="9" t="n">
        <x:f>Q2012*T2012</x:f>
        <x:v>0</x:v>
      </x:c>
      <x:c r="X2012" s="9" t="n">
        <x:f>R2012*T2012</x:f>
        <x:v>0</x:v>
      </x:c>
      <x:c r="Y2012" s="9" t="n">
        <x:f>S2012*T2012</x:f>
        <x:v>0</x:v>
      </x:c>
      <x:c r="Z2012" s="9" t="str">
        <x:f>IF(ISNUMBER(U2012),S2012*(U2012-T2012),"n.a.")</x:f>
        <x:v>n.a.</x:v>
      </x:c>
      <x:c r="AA2012" s="9" t="n">
        <x:f>IF(ISNUMBER(U2012),Y2012,0)</x:f>
        <x:v>0</x:v>
      </x:c>
      <x:c r="AB2012" s="7" t="n">
        <x:f>MAX(0,L2012-SUM(F2012:K2012))</x:f>
        <x:v>0</x:v>
      </x:c>
    </x:row>
    <x:row r="2013" ht="22" customHeight="1">
      <x:c r="A2013" s="18" t="n">
        <x:f>Summary!D$41</x:f>
        <x:v>46357</x:v>
      </x:c>
      <x:c r="B2013" s="2" t="str">
        <x:f>'Inventory detail'!A887</x:f>
        <x:v>COIL</x:v>
      </x:c>
      <x:c r="C2013" s="2" t="str">
        <x:f>'Inventory detail'!B887</x:f>
        <x:v>30</x:v>
      </x:c>
      <x:c r="D2013" s="2" t="str">
        <x:f>'Inventory detail'!C887</x:f>
        <x:v>7MAR12-4</x:v>
      </x:c>
      <x:c r="E2013" s="10" t="n">
        <x:f>A887</x:f>
        <x:v>46327</x:v>
      </x:c>
      <x:c r="F2013" s="7" t="n">
        <x:f>O887</x:f>
        <x:v>0</x:v>
      </x:c>
      <x:c r="G2013" s="7" t="n">
        <x:f>Q887</x:f>
        <x:v>0</x:v>
      </x:c>
      <x:c r="H2013" s="7" t="n">
        <x:f>R887</x:f>
        <x:v>0</x:v>
      </x:c>
      <x:c r="I2013" s="7" t="n">
        <x:f>0</x:f>
        <x:v>0</x:v>
      </x:c>
      <x:c r="J2013" s="7" t="n">
        <x:f>0</x:f>
        <x:v>0</x:v>
      </x:c>
      <x:c r="K2013" s="7" t="n">
        <x:f>0</x:f>
        <x:v>0</x:v>
      </x:c>
      <x:c r="L2013" s="7" t="n">
        <x:f>'Inventory detail'!F887*Summary!$K$5*(A2013-E2013)/Summary!$K$6</x:f>
        <x:v>0</x:v>
      </x:c>
      <x:c r="M2013" s="7" t="n">
        <x:f>MAX(0,H2013-L2013)</x:f>
        <x:v>0</x:v>
      </x:c>
      <x:c r="N2013" s="7" t="n">
        <x:f>MAX(0,L2013-H2013)</x:f>
        <x:v>0</x:v>
      </x:c>
      <x:c r="O2013" s="7" t="n">
        <x:f>MAX(0,F2013+I2013-N2013)</x:f>
        <x:v>0</x:v>
      </x:c>
      <x:c r="P2013" s="7" t="n">
        <x:f>MAX(0,N2013-F2013-I2013)</x:f>
        <x:v>0</x:v>
      </x:c>
      <x:c r="Q2013" s="7" t="n">
        <x:f>MAX(0,G2013+J2013-P2013)</x:f>
        <x:v>0</x:v>
      </x:c>
      <x:c r="R2013" s="7" t="n">
        <x:f>M2013+MAX(0,K2013-MAX(0,P2013-G2013-J2013))</x:f>
        <x:v>0</x:v>
      </x:c>
      <x:c r="S2013" s="7" t="n">
        <x:f>SUM(O2013,Q2013,R2013)</x:f>
        <x:v>0</x:v>
      </x:c>
      <x:c r="T2013" s="14" t="n">
        <x:f>'Inventory detail'!T887</x:f>
        <x:v>0.0229</x:v>
      </x:c>
      <x:c r="U2013" s="14" t="str">
        <x:f>'Inventory detail'!U887</x:f>
        <x:v>n.a.</x:v>
      </x:c>
      <x:c r="V2013" s="9" t="n">
        <x:f>O2013*T2013</x:f>
        <x:v>0</x:v>
      </x:c>
      <x:c r="W2013" s="9" t="n">
        <x:f>Q2013*T2013</x:f>
        <x:v>0</x:v>
      </x:c>
      <x:c r="X2013" s="9" t="n">
        <x:f>R2013*T2013</x:f>
        <x:v>0</x:v>
      </x:c>
      <x:c r="Y2013" s="9" t="n">
        <x:f>S2013*T2013</x:f>
        <x:v>0</x:v>
      </x:c>
      <x:c r="Z2013" s="9" t="str">
        <x:f>IF(ISNUMBER(U2013),S2013*(U2013-T2013),"n.a.")</x:f>
        <x:v>n.a.</x:v>
      </x:c>
      <x:c r="AA2013" s="9" t="n">
        <x:f>IF(ISNUMBER(U2013),Y2013,0)</x:f>
        <x:v>0</x:v>
      </x:c>
      <x:c r="AB2013" s="7" t="n">
        <x:f>MAX(0,L2013-SUM(F2013:K2013))</x:f>
        <x:v>0</x:v>
      </x:c>
    </x:row>
    <x:row r="2014" ht="22" customHeight="1">
      <x:c r="A2014" s="18" t="n">
        <x:f>Summary!D$41</x:f>
        <x:v>46357</x:v>
      </x:c>
      <x:c r="B2014" s="2" t="str">
        <x:f>'Inventory detail'!A888</x:f>
        <x:v>COIL</x:v>
      </x:c>
      <x:c r="C2014" s="2" t="str">
        <x:f>'Inventory detail'!B888</x:f>
        <x:v>30</x:v>
      </x:c>
      <x:c r="D2014" s="2" t="str">
        <x:f>'Inventory detail'!C888</x:f>
        <x:v>7RED12-4</x:v>
      </x:c>
      <x:c r="E2014" s="10" t="n">
        <x:f>A888</x:f>
        <x:v>46327</x:v>
      </x:c>
      <x:c r="F2014" s="7" t="n">
        <x:f>O888</x:f>
        <x:v>0</x:v>
      </x:c>
      <x:c r="G2014" s="7" t="n">
        <x:f>Q888</x:f>
        <x:v>0</x:v>
      </x:c>
      <x:c r="H2014" s="7" t="n">
        <x:f>R888</x:f>
        <x:v>0</x:v>
      </x:c>
      <x:c r="I2014" s="7" t="n">
        <x:f>0</x:f>
        <x:v>0</x:v>
      </x:c>
      <x:c r="J2014" s="7" t="n">
        <x:f>0</x:f>
        <x:v>0</x:v>
      </x:c>
      <x:c r="K2014" s="7" t="n">
        <x:f>0</x:f>
        <x:v>0</x:v>
      </x:c>
      <x:c r="L2014" s="7" t="n">
        <x:f>'Inventory detail'!F888*Summary!$K$5*(A2014-E2014)/Summary!$K$6</x:f>
        <x:v>0</x:v>
      </x:c>
      <x:c r="M2014" s="7" t="n">
        <x:f>MAX(0,H2014-L2014)</x:f>
        <x:v>0</x:v>
      </x:c>
      <x:c r="N2014" s="7" t="n">
        <x:f>MAX(0,L2014-H2014)</x:f>
        <x:v>0</x:v>
      </x:c>
      <x:c r="O2014" s="7" t="n">
        <x:f>MAX(0,F2014+I2014-N2014)</x:f>
        <x:v>0</x:v>
      </x:c>
      <x:c r="P2014" s="7" t="n">
        <x:f>MAX(0,N2014-F2014-I2014)</x:f>
        <x:v>0</x:v>
      </x:c>
      <x:c r="Q2014" s="7" t="n">
        <x:f>MAX(0,G2014+J2014-P2014)</x:f>
        <x:v>0</x:v>
      </x:c>
      <x:c r="R2014" s="7" t="n">
        <x:f>M2014+MAX(0,K2014-MAX(0,P2014-G2014-J2014))</x:f>
        <x:v>0</x:v>
      </x:c>
      <x:c r="S2014" s="7" t="n">
        <x:f>SUM(O2014,Q2014,R2014)</x:f>
        <x:v>0</x:v>
      </x:c>
      <x:c r="T2014" s="14" t="n">
        <x:f>'Inventory detail'!T888</x:f>
        <x:v>0.0392</x:v>
      </x:c>
      <x:c r="U2014" s="14" t="n">
        <x:f>'Inventory detail'!U888</x:f>
        <x:v>0.038453999999999995</x:v>
      </x:c>
      <x:c r="V2014" s="9" t="n">
        <x:f>O2014*T2014</x:f>
        <x:v>0</x:v>
      </x:c>
      <x:c r="W2014" s="9" t="n">
        <x:f>Q2014*T2014</x:f>
        <x:v>0</x:v>
      </x:c>
      <x:c r="X2014" s="9" t="n">
        <x:f>R2014*T2014</x:f>
        <x:v>0</x:v>
      </x:c>
      <x:c r="Y2014" s="9" t="n">
        <x:f>S2014*T2014</x:f>
        <x:v>0</x:v>
      </x:c>
      <x:c r="Z2014" s="9" t="n">
        <x:f>IF(ISNUMBER(U2014),S2014*(U2014-T2014),"n.a.")</x:f>
        <x:v>0</x:v>
      </x:c>
      <x:c r="AA2014" s="9" t="n">
        <x:f>IF(ISNUMBER(U2014),Y2014,0)</x:f>
        <x:v>0</x:v>
      </x:c>
      <x:c r="AB2014" s="7" t="n">
        <x:f>MAX(0,L2014-SUM(F2014:K2014))</x:f>
        <x:v>0</x:v>
      </x:c>
    </x:row>
    <x:row r="2015" ht="22" customHeight="1">
      <x:c r="A2015" s="18" t="n">
        <x:f>Summary!D$41</x:f>
        <x:v>46357</x:v>
      </x:c>
      <x:c r="B2015" s="2" t="str">
        <x:f>'Inventory detail'!A889</x:f>
        <x:v>COIL</x:v>
      </x:c>
      <x:c r="C2015" s="2" t="str">
        <x:f>'Inventory detail'!B889</x:f>
        <x:v>30</x:v>
      </x:c>
      <x:c r="D2015" s="2" t="str">
        <x:f>'Inventory detail'!C889</x:f>
        <x:v>7WHT12-5</x:v>
      </x:c>
      <x:c r="E2015" s="10" t="n">
        <x:f>A889</x:f>
        <x:v>46327</x:v>
      </x:c>
      <x:c r="F2015" s="7" t="n">
        <x:f>O889</x:f>
        <x:v>0</x:v>
      </x:c>
      <x:c r="G2015" s="7" t="n">
        <x:f>Q889</x:f>
        <x:v>0</x:v>
      </x:c>
      <x:c r="H2015" s="7" t="n">
        <x:f>R889</x:f>
        <x:v>0</x:v>
      </x:c>
      <x:c r="I2015" s="7" t="n">
        <x:f>0</x:f>
        <x:v>0</x:v>
      </x:c>
      <x:c r="J2015" s="7" t="n">
        <x:f>0</x:f>
        <x:v>0</x:v>
      </x:c>
      <x:c r="K2015" s="7" t="n">
        <x:f>0</x:f>
        <x:v>0</x:v>
      </x:c>
      <x:c r="L2015" s="7" t="n">
        <x:f>'Inventory detail'!F889*Summary!$K$5*(A2015-E2015)/Summary!$K$6</x:f>
        <x:v>0</x:v>
      </x:c>
      <x:c r="M2015" s="7" t="n">
        <x:f>MAX(0,H2015-L2015)</x:f>
        <x:v>0</x:v>
      </x:c>
      <x:c r="N2015" s="7" t="n">
        <x:f>MAX(0,L2015-H2015)</x:f>
        <x:v>0</x:v>
      </x:c>
      <x:c r="O2015" s="7" t="n">
        <x:f>MAX(0,F2015+I2015-N2015)</x:f>
        <x:v>0</x:v>
      </x:c>
      <x:c r="P2015" s="7" t="n">
        <x:f>MAX(0,N2015-F2015-I2015)</x:f>
        <x:v>0</x:v>
      </x:c>
      <x:c r="Q2015" s="7" t="n">
        <x:f>MAX(0,G2015+J2015-P2015)</x:f>
        <x:v>0</x:v>
      </x:c>
      <x:c r="R2015" s="7" t="n">
        <x:f>M2015+MAX(0,K2015-MAX(0,P2015-G2015-J2015))</x:f>
        <x:v>0</x:v>
      </x:c>
      <x:c r="S2015" s="7" t="n">
        <x:f>SUM(O2015,Q2015,R2015)</x:f>
        <x:v>0</x:v>
      </x:c>
      <x:c r="T2015" s="14" t="n">
        <x:f>'Inventory detail'!T889</x:f>
        <x:v>0.0253</x:v>
      </x:c>
      <x:c r="U2015" s="14" t="str">
        <x:f>'Inventory detail'!U889</x:f>
        <x:v>n.a.</x:v>
      </x:c>
      <x:c r="V2015" s="9" t="n">
        <x:f>O2015*T2015</x:f>
        <x:v>0</x:v>
      </x:c>
      <x:c r="W2015" s="9" t="n">
        <x:f>Q2015*T2015</x:f>
        <x:v>0</x:v>
      </x:c>
      <x:c r="X2015" s="9" t="n">
        <x:f>R2015*T2015</x:f>
        <x:v>0</x:v>
      </x:c>
      <x:c r="Y2015" s="9" t="n">
        <x:f>S2015*T2015</x:f>
        <x:v>0</x:v>
      </x:c>
      <x:c r="Z2015" s="9" t="str">
        <x:f>IF(ISNUMBER(U2015),S2015*(U2015-T2015),"n.a.")</x:f>
        <x:v>n.a.</x:v>
      </x:c>
      <x:c r="AA2015" s="9" t="n">
        <x:f>IF(ISNUMBER(U2015),Y2015,0)</x:f>
        <x:v>0</x:v>
      </x:c>
      <x:c r="AB2015" s="7" t="n">
        <x:f>MAX(0,L2015-SUM(F2015:K2015))</x:f>
        <x:v>0</x:v>
      </x:c>
    </x:row>
    <x:row r="2016" ht="22" customHeight="1">
      <x:c r="A2016" s="18" t="n">
        <x:f>Summary!D$41</x:f>
        <x:v>46357</x:v>
      </x:c>
      <x:c r="B2016" s="2" t="str">
        <x:f>'Inventory detail'!A890</x:f>
        <x:v>COIL</x:v>
      </x:c>
      <x:c r="C2016" s="2" t="str">
        <x:f>'Inventory detail'!B890</x:f>
        <x:v>30</x:v>
      </x:c>
      <x:c r="D2016" s="2" t="str">
        <x:f>'Inventory detail'!C890</x:f>
        <x:v>7WHT36-4</x:v>
      </x:c>
      <x:c r="E2016" s="10" t="n">
        <x:f>A890</x:f>
        <x:v>46327</x:v>
      </x:c>
      <x:c r="F2016" s="7" t="n">
        <x:f>O890</x:f>
        <x:v>0</x:v>
      </x:c>
      <x:c r="G2016" s="7" t="n">
        <x:f>Q890</x:f>
        <x:v>0</x:v>
      </x:c>
      <x:c r="H2016" s="7" t="n">
        <x:f>R890</x:f>
        <x:v>0</x:v>
      </x:c>
      <x:c r="I2016" s="7" t="n">
        <x:f>0</x:f>
        <x:v>0</x:v>
      </x:c>
      <x:c r="J2016" s="7" t="n">
        <x:f>0</x:f>
        <x:v>0</x:v>
      </x:c>
      <x:c r="K2016" s="7" t="n">
        <x:f>0</x:f>
        <x:v>0</x:v>
      </x:c>
      <x:c r="L2016" s="7" t="n">
        <x:f>'Inventory detail'!F890*Summary!$K$5*(A2016-E2016)/Summary!$K$6</x:f>
        <x:v>0</x:v>
      </x:c>
      <x:c r="M2016" s="7" t="n">
        <x:f>MAX(0,H2016-L2016)</x:f>
        <x:v>0</x:v>
      </x:c>
      <x:c r="N2016" s="7" t="n">
        <x:f>MAX(0,L2016-H2016)</x:f>
        <x:v>0</x:v>
      </x:c>
      <x:c r="O2016" s="7" t="n">
        <x:f>MAX(0,F2016+I2016-N2016)</x:f>
        <x:v>0</x:v>
      </x:c>
      <x:c r="P2016" s="7" t="n">
        <x:f>MAX(0,N2016-F2016-I2016)</x:f>
        <x:v>0</x:v>
      </x:c>
      <x:c r="Q2016" s="7" t="n">
        <x:f>MAX(0,G2016+J2016-P2016)</x:f>
        <x:v>0</x:v>
      </x:c>
      <x:c r="R2016" s="7" t="n">
        <x:f>M2016+MAX(0,K2016-MAX(0,P2016-G2016-J2016))</x:f>
        <x:v>0</x:v>
      </x:c>
      <x:c r="S2016" s="7" t="n">
        <x:f>SUM(O2016,Q2016,R2016)</x:f>
        <x:v>0</x:v>
      </x:c>
      <x:c r="T2016" s="14" t="n">
        <x:f>'Inventory detail'!T890</x:f>
        <x:v>0.0759</x:v>
      </x:c>
      <x:c r="U2016" s="14" t="str">
        <x:f>'Inventory detail'!U890</x:f>
        <x:v>n.a.</x:v>
      </x:c>
      <x:c r="V2016" s="9" t="n">
        <x:f>O2016*T2016</x:f>
        <x:v>0</x:v>
      </x:c>
      <x:c r="W2016" s="9" t="n">
        <x:f>Q2016*T2016</x:f>
        <x:v>0</x:v>
      </x:c>
      <x:c r="X2016" s="9" t="n">
        <x:f>R2016*T2016</x:f>
        <x:v>0</x:v>
      </x:c>
      <x:c r="Y2016" s="9" t="n">
        <x:f>S2016*T2016</x:f>
        <x:v>0</x:v>
      </x:c>
      <x:c r="Z2016" s="9" t="str">
        <x:f>IF(ISNUMBER(U2016),S2016*(U2016-T2016),"n.a.")</x:f>
        <x:v>n.a.</x:v>
      </x:c>
      <x:c r="AA2016" s="9" t="n">
        <x:f>IF(ISNUMBER(U2016),Y2016,0)</x:f>
        <x:v>0</x:v>
      </x:c>
      <x:c r="AB2016" s="7" t="n">
        <x:f>MAX(0,L2016-SUM(F2016:K2016))</x:f>
        <x:v>0</x:v>
      </x:c>
    </x:row>
    <x:row r="2017" ht="22" customHeight="1">
      <x:c r="A2017" s="18" t="n">
        <x:f>Summary!D$41</x:f>
        <x:v>46357</x:v>
      </x:c>
      <x:c r="B2017" s="2" t="str">
        <x:f>'Inventory detail'!A891</x:f>
        <x:v>COIL</x:v>
      </x:c>
      <x:c r="C2017" s="2" t="str">
        <x:f>'Inventory detail'!B891</x:f>
        <x:v>30</x:v>
      </x:c>
      <x:c r="D2017" s="2" t="str">
        <x:f>'Inventory detail'!C891</x:f>
        <x:v>7WHT36-5</x:v>
      </x:c>
      <x:c r="E2017" s="10" t="n">
        <x:f>A891</x:f>
        <x:v>46327</x:v>
      </x:c>
      <x:c r="F2017" s="7" t="n">
        <x:f>O891</x:f>
        <x:v>0</x:v>
      </x:c>
      <x:c r="G2017" s="7" t="n">
        <x:f>Q891</x:f>
        <x:v>0</x:v>
      </x:c>
      <x:c r="H2017" s="7" t="n">
        <x:f>R891</x:f>
        <x:v>0</x:v>
      </x:c>
      <x:c r="I2017" s="7" t="n">
        <x:f>0</x:f>
        <x:v>0</x:v>
      </x:c>
      <x:c r="J2017" s="7" t="n">
        <x:f>0</x:f>
        <x:v>0</x:v>
      </x:c>
      <x:c r="K2017" s="7" t="n">
        <x:f>0</x:f>
        <x:v>0</x:v>
      </x:c>
      <x:c r="L2017" s="7" t="n">
        <x:f>'Inventory detail'!F891*Summary!$K$5*(A2017-E2017)/Summary!$K$6</x:f>
        <x:v>0</x:v>
      </x:c>
      <x:c r="M2017" s="7" t="n">
        <x:f>MAX(0,H2017-L2017)</x:f>
        <x:v>0</x:v>
      </x:c>
      <x:c r="N2017" s="7" t="n">
        <x:f>MAX(0,L2017-H2017)</x:f>
        <x:v>0</x:v>
      </x:c>
      <x:c r="O2017" s="7" t="n">
        <x:f>MAX(0,F2017+I2017-N2017)</x:f>
        <x:v>0</x:v>
      </x:c>
      <x:c r="P2017" s="7" t="n">
        <x:f>MAX(0,N2017-F2017-I2017)</x:f>
        <x:v>0</x:v>
      </x:c>
      <x:c r="Q2017" s="7" t="n">
        <x:f>MAX(0,G2017+J2017-P2017)</x:f>
        <x:v>0</x:v>
      </x:c>
      <x:c r="R2017" s="7" t="n">
        <x:f>M2017+MAX(0,K2017-MAX(0,P2017-G2017-J2017))</x:f>
        <x:v>0</x:v>
      </x:c>
      <x:c r="S2017" s="7" t="n">
        <x:f>SUM(O2017,Q2017,R2017)</x:f>
        <x:v>0</x:v>
      </x:c>
      <x:c r="T2017" s="14" t="n">
        <x:f>'Inventory detail'!T891</x:f>
        <x:v>0.0825</x:v>
      </x:c>
      <x:c r="U2017" s="14" t="str">
        <x:f>'Inventory detail'!U891</x:f>
        <x:v>n.a.</x:v>
      </x:c>
      <x:c r="V2017" s="9" t="n">
        <x:f>O2017*T2017</x:f>
        <x:v>0</x:v>
      </x:c>
      <x:c r="W2017" s="9" t="n">
        <x:f>Q2017*T2017</x:f>
        <x:v>0</x:v>
      </x:c>
      <x:c r="X2017" s="9" t="n">
        <x:f>R2017*T2017</x:f>
        <x:v>0</x:v>
      </x:c>
      <x:c r="Y2017" s="9" t="n">
        <x:f>S2017*T2017</x:f>
        <x:v>0</x:v>
      </x:c>
      <x:c r="Z2017" s="9" t="str">
        <x:f>IF(ISNUMBER(U2017),S2017*(U2017-T2017),"n.a.")</x:f>
        <x:v>n.a.</x:v>
      </x:c>
      <x:c r="AA2017" s="9" t="n">
        <x:f>IF(ISNUMBER(U2017),Y2017,0)</x:f>
        <x:v>0</x:v>
      </x:c>
      <x:c r="AB2017" s="7" t="n">
        <x:f>MAX(0,L2017-SUM(F2017:K2017))</x:f>
        <x:v>0</x:v>
      </x:c>
    </x:row>
    <x:row r="2018" ht="22" customHeight="1">
      <x:c r="A2018" s="18" t="n">
        <x:f>Summary!D$41</x:f>
        <x:v>46357</x:v>
      </x:c>
      <x:c r="B2018" s="2" t="str">
        <x:f>'Inventory detail'!A892</x:f>
        <x:v>COIL</x:v>
      </x:c>
      <x:c r="C2018" s="2" t="str">
        <x:f>'Inventory detail'!B892</x:f>
        <x:v>30</x:v>
      </x:c>
      <x:c r="D2018" s="2" t="str">
        <x:f>'Inventory detail'!C892</x:f>
        <x:v>8BLK12-5</x:v>
      </x:c>
      <x:c r="E2018" s="10" t="n">
        <x:f>A892</x:f>
        <x:v>46327</x:v>
      </x:c>
      <x:c r="F2018" s="7" t="n">
        <x:f>O892</x:f>
        <x:v>0</x:v>
      </x:c>
      <x:c r="G2018" s="7" t="n">
        <x:f>Q892</x:f>
        <x:v>0</x:v>
      </x:c>
      <x:c r="H2018" s="7" t="n">
        <x:f>R892</x:f>
        <x:v>0</x:v>
      </x:c>
      <x:c r="I2018" s="7" t="n">
        <x:f>0</x:f>
        <x:v>0</x:v>
      </x:c>
      <x:c r="J2018" s="7" t="n">
        <x:f>0</x:f>
        <x:v>0</x:v>
      </x:c>
      <x:c r="K2018" s="7" t="n">
        <x:f>0</x:f>
        <x:v>0</x:v>
      </x:c>
      <x:c r="L2018" s="7" t="n">
        <x:f>'Inventory detail'!F892*Summary!$K$5*(A2018-E2018)/Summary!$K$6</x:f>
        <x:v>0</x:v>
      </x:c>
      <x:c r="M2018" s="7" t="n">
        <x:f>MAX(0,H2018-L2018)</x:f>
        <x:v>0</x:v>
      </x:c>
      <x:c r="N2018" s="7" t="n">
        <x:f>MAX(0,L2018-H2018)</x:f>
        <x:v>0</x:v>
      </x:c>
      <x:c r="O2018" s="7" t="n">
        <x:f>MAX(0,F2018+I2018-N2018)</x:f>
        <x:v>0</x:v>
      </x:c>
      <x:c r="P2018" s="7" t="n">
        <x:f>MAX(0,N2018-F2018-I2018)</x:f>
        <x:v>0</x:v>
      </x:c>
      <x:c r="Q2018" s="7" t="n">
        <x:f>MAX(0,G2018+J2018-P2018)</x:f>
        <x:v>0</x:v>
      </x:c>
      <x:c r="R2018" s="7" t="n">
        <x:f>M2018+MAX(0,K2018-MAX(0,P2018-G2018-J2018))</x:f>
        <x:v>0</x:v>
      </x:c>
      <x:c r="S2018" s="7" t="n">
        <x:f>SUM(O2018,Q2018,R2018)</x:f>
        <x:v>0</x:v>
      </x:c>
      <x:c r="T2018" s="14" t="n">
        <x:f>'Inventory detail'!T892</x:f>
        <x:v>0.0268</x:v>
      </x:c>
      <x:c r="U2018" s="14" t="str">
        <x:f>'Inventory detail'!U892</x:f>
        <x:v>n.a.</x:v>
      </x:c>
      <x:c r="V2018" s="9" t="n">
        <x:f>O2018*T2018</x:f>
        <x:v>0</x:v>
      </x:c>
      <x:c r="W2018" s="9" t="n">
        <x:f>Q2018*T2018</x:f>
        <x:v>0</x:v>
      </x:c>
      <x:c r="X2018" s="9" t="n">
        <x:f>R2018*T2018</x:f>
        <x:v>0</x:v>
      </x:c>
      <x:c r="Y2018" s="9" t="n">
        <x:f>S2018*T2018</x:f>
        <x:v>0</x:v>
      </x:c>
      <x:c r="Z2018" s="9" t="str">
        <x:f>IF(ISNUMBER(U2018),S2018*(U2018-T2018),"n.a.")</x:f>
        <x:v>n.a.</x:v>
      </x:c>
      <x:c r="AA2018" s="9" t="n">
        <x:f>IF(ISNUMBER(U2018),Y2018,0)</x:f>
        <x:v>0</x:v>
      </x:c>
      <x:c r="AB2018" s="7" t="n">
        <x:f>MAX(0,L2018-SUM(F2018:K2018))</x:f>
        <x:v>0</x:v>
      </x:c>
    </x:row>
    <x:row r="2019" ht="22" customHeight="1">
      <x:c r="A2019" s="18" t="n">
        <x:f>Summary!D$41</x:f>
        <x:v>46357</x:v>
      </x:c>
      <x:c r="B2019" s="2" t="str">
        <x:f>'Inventory detail'!A893</x:f>
        <x:v>COIL</x:v>
      </x:c>
      <x:c r="C2019" s="2" t="str">
        <x:f>'Inventory detail'!B893</x:f>
        <x:v>30</x:v>
      </x:c>
      <x:c r="D2019" s="2" t="str">
        <x:f>'Inventory detail'!C893</x:f>
        <x:v>8BLK36-5</x:v>
      </x:c>
      <x:c r="E2019" s="10" t="n">
        <x:f>A893</x:f>
        <x:v>46327</x:v>
      </x:c>
      <x:c r="F2019" s="7" t="n">
        <x:f>O893</x:f>
        <x:v>0</x:v>
      </x:c>
      <x:c r="G2019" s="7" t="n">
        <x:f>Q893</x:f>
        <x:v>0</x:v>
      </x:c>
      <x:c r="H2019" s="7" t="n">
        <x:f>R893</x:f>
        <x:v>0</x:v>
      </x:c>
      <x:c r="I2019" s="7" t="n">
        <x:f>0</x:f>
        <x:v>0</x:v>
      </x:c>
      <x:c r="J2019" s="7" t="n">
        <x:f>0</x:f>
        <x:v>0</x:v>
      </x:c>
      <x:c r="K2019" s="7" t="n">
        <x:f>0</x:f>
        <x:v>0</x:v>
      </x:c>
      <x:c r="L2019" s="7" t="n">
        <x:f>'Inventory detail'!F893*Summary!$K$5*(A2019-E2019)/Summary!$K$6</x:f>
        <x:v>0</x:v>
      </x:c>
      <x:c r="M2019" s="7" t="n">
        <x:f>MAX(0,H2019-L2019)</x:f>
        <x:v>0</x:v>
      </x:c>
      <x:c r="N2019" s="7" t="n">
        <x:f>MAX(0,L2019-H2019)</x:f>
        <x:v>0</x:v>
      </x:c>
      <x:c r="O2019" s="7" t="n">
        <x:f>MAX(0,F2019+I2019-N2019)</x:f>
        <x:v>0</x:v>
      </x:c>
      <x:c r="P2019" s="7" t="n">
        <x:f>MAX(0,N2019-F2019-I2019)</x:f>
        <x:v>0</x:v>
      </x:c>
      <x:c r="Q2019" s="7" t="n">
        <x:f>MAX(0,G2019+J2019-P2019)</x:f>
        <x:v>0</x:v>
      </x:c>
      <x:c r="R2019" s="7" t="n">
        <x:f>M2019+MAX(0,K2019-MAX(0,P2019-G2019-J2019))</x:f>
        <x:v>0</x:v>
      </x:c>
      <x:c r="S2019" s="7" t="n">
        <x:f>SUM(O2019,Q2019,R2019)</x:f>
        <x:v>0</x:v>
      </x:c>
      <x:c r="T2019" s="14" t="n">
        <x:f>'Inventory detail'!T893</x:f>
        <x:v>0.0882</x:v>
      </x:c>
      <x:c r="U2019" s="14" t="str">
        <x:f>'Inventory detail'!U893</x:f>
        <x:v>n.a.</x:v>
      </x:c>
      <x:c r="V2019" s="9" t="n">
        <x:f>O2019*T2019</x:f>
        <x:v>0</x:v>
      </x:c>
      <x:c r="W2019" s="9" t="n">
        <x:f>Q2019*T2019</x:f>
        <x:v>0</x:v>
      </x:c>
      <x:c r="X2019" s="9" t="n">
        <x:f>R2019*T2019</x:f>
        <x:v>0</x:v>
      </x:c>
      <x:c r="Y2019" s="9" t="n">
        <x:f>S2019*T2019</x:f>
        <x:v>0</x:v>
      </x:c>
      <x:c r="Z2019" s="9" t="str">
        <x:f>IF(ISNUMBER(U2019),S2019*(U2019-T2019),"n.a.")</x:f>
        <x:v>n.a.</x:v>
      </x:c>
      <x:c r="AA2019" s="9" t="n">
        <x:f>IF(ISNUMBER(U2019),Y2019,0)</x:f>
        <x:v>0</x:v>
      </x:c>
      <x:c r="AB2019" s="7" t="n">
        <x:f>MAX(0,L2019-SUM(F2019:K2019))</x:f>
        <x:v>0</x:v>
      </x:c>
    </x:row>
    <x:row r="2020" ht="22" customHeight="1">
      <x:c r="A2020" s="18" t="n">
        <x:f>Summary!D$41</x:f>
        <x:v>46357</x:v>
      </x:c>
      <x:c r="B2020" s="2" t="str">
        <x:f>'Inventory detail'!A894</x:f>
        <x:v>COIL</x:v>
      </x:c>
      <x:c r="C2020" s="2" t="str">
        <x:f>'Inventory detail'!B894</x:f>
        <x:v>30</x:v>
      </x:c>
      <x:c r="D2020" s="2" t="str">
        <x:f>'Inventory detail'!C894</x:f>
        <x:v>8BLU12-4</x:v>
      </x:c>
      <x:c r="E2020" s="10" t="n">
        <x:f>A894</x:f>
        <x:v>46327</x:v>
      </x:c>
      <x:c r="F2020" s="7" t="n">
        <x:f>O894</x:f>
        <x:v>0</x:v>
      </x:c>
      <x:c r="G2020" s="7" t="n">
        <x:f>Q894</x:f>
        <x:v>0</x:v>
      </x:c>
      <x:c r="H2020" s="7" t="n">
        <x:f>R894</x:f>
        <x:v>0</x:v>
      </x:c>
      <x:c r="I2020" s="7" t="n">
        <x:f>0</x:f>
        <x:v>0</x:v>
      </x:c>
      <x:c r="J2020" s="7" t="n">
        <x:f>0</x:f>
        <x:v>0</x:v>
      </x:c>
      <x:c r="K2020" s="7" t="n">
        <x:f>0</x:f>
        <x:v>0</x:v>
      </x:c>
      <x:c r="L2020" s="7" t="n">
        <x:f>'Inventory detail'!F894*Summary!$K$5*(A2020-E2020)/Summary!$K$6</x:f>
        <x:v>0</x:v>
      </x:c>
      <x:c r="M2020" s="7" t="n">
        <x:f>MAX(0,H2020-L2020)</x:f>
        <x:v>0</x:v>
      </x:c>
      <x:c r="N2020" s="7" t="n">
        <x:f>MAX(0,L2020-H2020)</x:f>
        <x:v>0</x:v>
      </x:c>
      <x:c r="O2020" s="7" t="n">
        <x:f>MAX(0,F2020+I2020-N2020)</x:f>
        <x:v>0</x:v>
      </x:c>
      <x:c r="P2020" s="7" t="n">
        <x:f>MAX(0,N2020-F2020-I2020)</x:f>
        <x:v>0</x:v>
      </x:c>
      <x:c r="Q2020" s="7" t="n">
        <x:f>MAX(0,G2020+J2020-P2020)</x:f>
        <x:v>0</x:v>
      </x:c>
      <x:c r="R2020" s="7" t="n">
        <x:f>M2020+MAX(0,K2020-MAX(0,P2020-G2020-J2020))</x:f>
        <x:v>0</x:v>
      </x:c>
      <x:c r="S2020" s="7" t="n">
        <x:f>SUM(O2020,Q2020,R2020)</x:f>
        <x:v>0</x:v>
      </x:c>
      <x:c r="T2020" s="14" t="n">
        <x:f>'Inventory detail'!T894</x:f>
        <x:v>0.042</x:v>
      </x:c>
      <x:c r="U2020" s="14" t="n">
        <x:f>'Inventory detail'!U894</x:f>
        <x:v>0.041216499999999996</x:v>
      </x:c>
      <x:c r="V2020" s="9" t="n">
        <x:f>O2020*T2020</x:f>
        <x:v>0</x:v>
      </x:c>
      <x:c r="W2020" s="9" t="n">
        <x:f>Q2020*T2020</x:f>
        <x:v>0</x:v>
      </x:c>
      <x:c r="X2020" s="9" t="n">
        <x:f>R2020*T2020</x:f>
        <x:v>0</x:v>
      </x:c>
      <x:c r="Y2020" s="9" t="n">
        <x:f>S2020*T2020</x:f>
        <x:v>0</x:v>
      </x:c>
      <x:c r="Z2020" s="9" t="n">
        <x:f>IF(ISNUMBER(U2020),S2020*(U2020-T2020),"n.a.")</x:f>
        <x:v>0</x:v>
      </x:c>
      <x:c r="AA2020" s="9" t="n">
        <x:f>IF(ISNUMBER(U2020),Y2020,0)</x:f>
        <x:v>0</x:v>
      </x:c>
      <x:c r="AB2020" s="7" t="n">
        <x:f>MAX(0,L2020-SUM(F2020:K2020))</x:f>
        <x:v>0</x:v>
      </x:c>
    </x:row>
    <x:row r="2021" ht="22" customHeight="1">
      <x:c r="A2021" s="18" t="n">
        <x:f>Summary!D$41</x:f>
        <x:v>46357</x:v>
      </x:c>
      <x:c r="B2021" s="2" t="str">
        <x:f>'Inventory detail'!A895</x:f>
        <x:v>COIL</x:v>
      </x:c>
      <x:c r="C2021" s="2" t="str">
        <x:f>'Inventory detail'!B895</x:f>
        <x:v>30</x:v>
      </x:c>
      <x:c r="D2021" s="2" t="str">
        <x:f>'Inventory detail'!C895</x:f>
        <x:v>8FG12-4</x:v>
      </x:c>
      <x:c r="E2021" s="10" t="n">
        <x:f>A895</x:f>
        <x:v>46327</x:v>
      </x:c>
      <x:c r="F2021" s="7" t="n">
        <x:f>O895</x:f>
        <x:v>0</x:v>
      </x:c>
      <x:c r="G2021" s="7" t="n">
        <x:f>Q895</x:f>
        <x:v>0</x:v>
      </x:c>
      <x:c r="H2021" s="7" t="n">
        <x:f>R895</x:f>
        <x:v>0</x:v>
      </x:c>
      <x:c r="I2021" s="7" t="n">
        <x:f>0</x:f>
        <x:v>0</x:v>
      </x:c>
      <x:c r="J2021" s="7" t="n">
        <x:f>0</x:f>
        <x:v>0</x:v>
      </x:c>
      <x:c r="K2021" s="7" t="n">
        <x:f>0</x:f>
        <x:v>0</x:v>
      </x:c>
      <x:c r="L2021" s="7" t="n">
        <x:f>'Inventory detail'!F895*Summary!$K$5*(A2021-E2021)/Summary!$K$6</x:f>
        <x:v>0</x:v>
      </x:c>
      <x:c r="M2021" s="7" t="n">
        <x:f>MAX(0,H2021-L2021)</x:f>
        <x:v>0</x:v>
      </x:c>
      <x:c r="N2021" s="7" t="n">
        <x:f>MAX(0,L2021-H2021)</x:f>
        <x:v>0</x:v>
      </x:c>
      <x:c r="O2021" s="7" t="n">
        <x:f>MAX(0,F2021+I2021-N2021)</x:f>
        <x:v>0</x:v>
      </x:c>
      <x:c r="P2021" s="7" t="n">
        <x:f>MAX(0,N2021-F2021-I2021)</x:f>
        <x:v>0</x:v>
      </x:c>
      <x:c r="Q2021" s="7" t="n">
        <x:f>MAX(0,G2021+J2021-P2021)</x:f>
        <x:v>0</x:v>
      </x:c>
      <x:c r="R2021" s="7" t="n">
        <x:f>M2021+MAX(0,K2021-MAX(0,P2021-G2021-J2021))</x:f>
        <x:v>0</x:v>
      </x:c>
      <x:c r="S2021" s="7" t="n">
        <x:f>SUM(O2021,Q2021,R2021)</x:f>
        <x:v>0</x:v>
      </x:c>
      <x:c r="T2021" s="14" t="n">
        <x:f>'Inventory detail'!T895</x:f>
        <x:v>0.024900000000000002</x:v>
      </x:c>
      <x:c r="U2021" s="14" t="str">
        <x:f>'Inventory detail'!U895</x:f>
        <x:v>n.a.</x:v>
      </x:c>
      <x:c r="V2021" s="9" t="n">
        <x:f>O2021*T2021</x:f>
        <x:v>0</x:v>
      </x:c>
      <x:c r="W2021" s="9" t="n">
        <x:f>Q2021*T2021</x:f>
        <x:v>0</x:v>
      </x:c>
      <x:c r="X2021" s="9" t="n">
        <x:f>R2021*T2021</x:f>
        <x:v>0</x:v>
      </x:c>
      <x:c r="Y2021" s="9" t="n">
        <x:f>S2021*T2021</x:f>
        <x:v>0</x:v>
      </x:c>
      <x:c r="Z2021" s="9" t="str">
        <x:f>IF(ISNUMBER(U2021),S2021*(U2021-T2021),"n.a.")</x:f>
        <x:v>n.a.</x:v>
      </x:c>
      <x:c r="AA2021" s="9" t="n">
        <x:f>IF(ISNUMBER(U2021),Y2021,0)</x:f>
        <x:v>0</x:v>
      </x:c>
      <x:c r="AB2021" s="7" t="n">
        <x:f>MAX(0,L2021-SUM(F2021:K2021))</x:f>
        <x:v>0</x:v>
      </x:c>
    </x:row>
    <x:row r="2022" ht="22" customHeight="1">
      <x:c r="A2022" s="18" t="n">
        <x:f>Summary!D$41</x:f>
        <x:v>46357</x:v>
      </x:c>
      <x:c r="B2022" s="2" t="str">
        <x:f>'Inventory detail'!A896</x:f>
        <x:v>COIL</x:v>
      </x:c>
      <x:c r="C2022" s="2" t="str">
        <x:f>'Inventory detail'!B896</x:f>
        <x:v>30</x:v>
      </x:c>
      <x:c r="D2022" s="2" t="str">
        <x:f>'Inventory detail'!C896</x:f>
        <x:v>8MAR12-4</x:v>
      </x:c>
      <x:c r="E2022" s="10" t="n">
        <x:f>A896</x:f>
        <x:v>46327</x:v>
      </x:c>
      <x:c r="F2022" s="7" t="n">
        <x:f>O896</x:f>
        <x:v>0</x:v>
      </x:c>
      <x:c r="G2022" s="7" t="n">
        <x:f>Q896</x:f>
        <x:v>0</x:v>
      </x:c>
      <x:c r="H2022" s="7" t="n">
        <x:f>R896</x:f>
        <x:v>0</x:v>
      </x:c>
      <x:c r="I2022" s="7" t="n">
        <x:f>0</x:f>
        <x:v>0</x:v>
      </x:c>
      <x:c r="J2022" s="7" t="n">
        <x:f>0</x:f>
        <x:v>0</x:v>
      </x:c>
      <x:c r="K2022" s="7" t="n">
        <x:f>0</x:f>
        <x:v>0</x:v>
      </x:c>
      <x:c r="L2022" s="7" t="n">
        <x:f>'Inventory detail'!F896*Summary!$K$5*(A2022-E2022)/Summary!$K$6</x:f>
        <x:v>0</x:v>
      </x:c>
      <x:c r="M2022" s="7" t="n">
        <x:f>MAX(0,H2022-L2022)</x:f>
        <x:v>0</x:v>
      </x:c>
      <x:c r="N2022" s="7" t="n">
        <x:f>MAX(0,L2022-H2022)</x:f>
        <x:v>0</x:v>
      </x:c>
      <x:c r="O2022" s="7" t="n">
        <x:f>MAX(0,F2022+I2022-N2022)</x:f>
        <x:v>0</x:v>
      </x:c>
      <x:c r="P2022" s="7" t="n">
        <x:f>MAX(0,N2022-F2022-I2022)</x:f>
        <x:v>0</x:v>
      </x:c>
      <x:c r="Q2022" s="7" t="n">
        <x:f>MAX(0,G2022+J2022-P2022)</x:f>
        <x:v>0</x:v>
      </x:c>
      <x:c r="R2022" s="7" t="n">
        <x:f>M2022+MAX(0,K2022-MAX(0,P2022-G2022-J2022))</x:f>
        <x:v>0</x:v>
      </x:c>
      <x:c r="S2022" s="7" t="n">
        <x:f>SUM(O2022,Q2022,R2022)</x:f>
        <x:v>0</x:v>
      </x:c>
      <x:c r="T2022" s="14" t="n">
        <x:f>'Inventory detail'!T896</x:f>
        <x:v>0.024900000000000002</x:v>
      </x:c>
      <x:c r="U2022" s="14" t="str">
        <x:f>'Inventory detail'!U896</x:f>
        <x:v>n.a.</x:v>
      </x:c>
      <x:c r="V2022" s="9" t="n">
        <x:f>O2022*T2022</x:f>
        <x:v>0</x:v>
      </x:c>
      <x:c r="W2022" s="9" t="n">
        <x:f>Q2022*T2022</x:f>
        <x:v>0</x:v>
      </x:c>
      <x:c r="X2022" s="9" t="n">
        <x:f>R2022*T2022</x:f>
        <x:v>0</x:v>
      </x:c>
      <x:c r="Y2022" s="9" t="n">
        <x:f>S2022*T2022</x:f>
        <x:v>0</x:v>
      </x:c>
      <x:c r="Z2022" s="9" t="str">
        <x:f>IF(ISNUMBER(U2022),S2022*(U2022-T2022),"n.a.")</x:f>
        <x:v>n.a.</x:v>
      </x:c>
      <x:c r="AA2022" s="9" t="n">
        <x:f>IF(ISNUMBER(U2022),Y2022,0)</x:f>
        <x:v>0</x:v>
      </x:c>
      <x:c r="AB2022" s="7" t="n">
        <x:f>MAX(0,L2022-SUM(F2022:K2022))</x:f>
        <x:v>0</x:v>
      </x:c>
    </x:row>
    <x:row r="2023" ht="22" customHeight="1">
      <x:c r="A2023" s="18" t="n">
        <x:f>Summary!D$41</x:f>
        <x:v>46357</x:v>
      </x:c>
      <x:c r="B2023" s="2" t="str">
        <x:f>'Inventory detail'!A897</x:f>
        <x:v>COIL</x:v>
      </x:c>
      <x:c r="C2023" s="2" t="str">
        <x:f>'Inventory detail'!B897</x:f>
        <x:v>30</x:v>
      </x:c>
      <x:c r="D2023" s="2" t="str">
        <x:f>'Inventory detail'!C897</x:f>
        <x:v>8RED12-4</x:v>
      </x:c>
      <x:c r="E2023" s="10" t="n">
        <x:f>A897</x:f>
        <x:v>46327</x:v>
      </x:c>
      <x:c r="F2023" s="7" t="n">
        <x:f>O897</x:f>
        <x:v>0</x:v>
      </x:c>
      <x:c r="G2023" s="7" t="n">
        <x:f>Q897</x:f>
        <x:v>0</x:v>
      </x:c>
      <x:c r="H2023" s="7" t="n">
        <x:f>R897</x:f>
        <x:v>0</x:v>
      </x:c>
      <x:c r="I2023" s="7" t="n">
        <x:f>0</x:f>
        <x:v>0</x:v>
      </x:c>
      <x:c r="J2023" s="7" t="n">
        <x:f>0</x:f>
        <x:v>0</x:v>
      </x:c>
      <x:c r="K2023" s="7" t="n">
        <x:f>0</x:f>
        <x:v>0</x:v>
      </x:c>
      <x:c r="L2023" s="7" t="n">
        <x:f>'Inventory detail'!F897*Summary!$K$5*(A2023-E2023)/Summary!$K$6</x:f>
        <x:v>0</x:v>
      </x:c>
      <x:c r="M2023" s="7" t="n">
        <x:f>MAX(0,H2023-L2023)</x:f>
        <x:v>0</x:v>
      </x:c>
      <x:c r="N2023" s="7" t="n">
        <x:f>MAX(0,L2023-H2023)</x:f>
        <x:v>0</x:v>
      </x:c>
      <x:c r="O2023" s="7" t="n">
        <x:f>MAX(0,F2023+I2023-N2023)</x:f>
        <x:v>0</x:v>
      </x:c>
      <x:c r="P2023" s="7" t="n">
        <x:f>MAX(0,N2023-F2023-I2023)</x:f>
        <x:v>0</x:v>
      </x:c>
      <x:c r="Q2023" s="7" t="n">
        <x:f>MAX(0,G2023+J2023-P2023)</x:f>
        <x:v>0</x:v>
      </x:c>
      <x:c r="R2023" s="7" t="n">
        <x:f>M2023+MAX(0,K2023-MAX(0,P2023-G2023-J2023))</x:f>
        <x:v>0</x:v>
      </x:c>
      <x:c r="S2023" s="7" t="n">
        <x:f>SUM(O2023,Q2023,R2023)</x:f>
        <x:v>0</x:v>
      </x:c>
      <x:c r="T2023" s="14" t="n">
        <x:f>'Inventory detail'!T897</x:f>
        <x:v>0.042</x:v>
      </x:c>
      <x:c r="U2023" s="14" t="n">
        <x:f>'Inventory detail'!U897</x:f>
        <x:v>0.041216499999999996</x:v>
      </x:c>
      <x:c r="V2023" s="9" t="n">
        <x:f>O2023*T2023</x:f>
        <x:v>0</x:v>
      </x:c>
      <x:c r="W2023" s="9" t="n">
        <x:f>Q2023*T2023</x:f>
        <x:v>0</x:v>
      </x:c>
      <x:c r="X2023" s="9" t="n">
        <x:f>R2023*T2023</x:f>
        <x:v>0</x:v>
      </x:c>
      <x:c r="Y2023" s="9" t="n">
        <x:f>S2023*T2023</x:f>
        <x:v>0</x:v>
      </x:c>
      <x:c r="Z2023" s="9" t="n">
        <x:f>IF(ISNUMBER(U2023),S2023*(U2023-T2023),"n.a.")</x:f>
        <x:v>0</x:v>
      </x:c>
      <x:c r="AA2023" s="9" t="n">
        <x:f>IF(ISNUMBER(U2023),Y2023,0)</x:f>
        <x:v>0</x:v>
      </x:c>
      <x:c r="AB2023" s="7" t="n">
        <x:f>MAX(0,L2023-SUM(F2023:K2023))</x:f>
        <x:v>0</x:v>
      </x:c>
    </x:row>
    <x:row r="2024" ht="22" customHeight="1">
      <x:c r="A2024" s="18" t="n">
        <x:f>Summary!D$41</x:f>
        <x:v>46357</x:v>
      </x:c>
      <x:c r="B2024" s="2" t="str">
        <x:f>'Inventory detail'!A898</x:f>
        <x:v>COIL</x:v>
      </x:c>
      <x:c r="C2024" s="2" t="str">
        <x:f>'Inventory detail'!B898</x:f>
        <x:v>30</x:v>
      </x:c>
      <x:c r="D2024" s="2" t="str">
        <x:f>'Inventory detail'!C898</x:f>
        <x:v>8WHT12-5</x:v>
      </x:c>
      <x:c r="E2024" s="10" t="n">
        <x:f>A898</x:f>
        <x:v>46327</x:v>
      </x:c>
      <x:c r="F2024" s="7" t="n">
        <x:f>O898</x:f>
        <x:v>0</x:v>
      </x:c>
      <x:c r="G2024" s="7" t="n">
        <x:f>Q898</x:f>
        <x:v>0</x:v>
      </x:c>
      <x:c r="H2024" s="7" t="n">
        <x:f>R898</x:f>
        <x:v>0</x:v>
      </x:c>
      <x:c r="I2024" s="7" t="n">
        <x:f>0</x:f>
        <x:v>0</x:v>
      </x:c>
      <x:c r="J2024" s="7" t="n">
        <x:f>0</x:f>
        <x:v>0</x:v>
      </x:c>
      <x:c r="K2024" s="7" t="n">
        <x:f>0</x:f>
        <x:v>0</x:v>
      </x:c>
      <x:c r="L2024" s="7" t="n">
        <x:f>'Inventory detail'!F898*Summary!$K$5*(A2024-E2024)/Summary!$K$6</x:f>
        <x:v>0</x:v>
      </x:c>
      <x:c r="M2024" s="7" t="n">
        <x:f>MAX(0,H2024-L2024)</x:f>
        <x:v>0</x:v>
      </x:c>
      <x:c r="N2024" s="7" t="n">
        <x:f>MAX(0,L2024-H2024)</x:f>
        <x:v>0</x:v>
      </x:c>
      <x:c r="O2024" s="7" t="n">
        <x:f>MAX(0,F2024+I2024-N2024)</x:f>
        <x:v>0</x:v>
      </x:c>
      <x:c r="P2024" s="7" t="n">
        <x:f>MAX(0,N2024-F2024-I2024)</x:f>
        <x:v>0</x:v>
      </x:c>
      <x:c r="Q2024" s="7" t="n">
        <x:f>MAX(0,G2024+J2024-P2024)</x:f>
        <x:v>0</x:v>
      </x:c>
      <x:c r="R2024" s="7" t="n">
        <x:f>M2024+MAX(0,K2024-MAX(0,P2024-G2024-J2024))</x:f>
        <x:v>0</x:v>
      </x:c>
      <x:c r="S2024" s="7" t="n">
        <x:f>SUM(O2024,Q2024,R2024)</x:f>
        <x:v>0</x:v>
      </x:c>
      <x:c r="T2024" s="14" t="n">
        <x:f>'Inventory detail'!T898</x:f>
        <x:v>0.0268</x:v>
      </x:c>
      <x:c r="U2024" s="14" t="str">
        <x:f>'Inventory detail'!U898</x:f>
        <x:v>n.a.</x:v>
      </x:c>
      <x:c r="V2024" s="9" t="n">
        <x:f>O2024*T2024</x:f>
        <x:v>0</x:v>
      </x:c>
      <x:c r="W2024" s="9" t="n">
        <x:f>Q2024*T2024</x:f>
        <x:v>0</x:v>
      </x:c>
      <x:c r="X2024" s="9" t="n">
        <x:f>R2024*T2024</x:f>
        <x:v>0</x:v>
      </x:c>
      <x:c r="Y2024" s="9" t="n">
        <x:f>S2024*T2024</x:f>
        <x:v>0</x:v>
      </x:c>
      <x:c r="Z2024" s="9" t="str">
        <x:f>IF(ISNUMBER(U2024),S2024*(U2024-T2024),"n.a.")</x:f>
        <x:v>n.a.</x:v>
      </x:c>
      <x:c r="AA2024" s="9" t="n">
        <x:f>IF(ISNUMBER(U2024),Y2024,0)</x:f>
        <x:v>0</x:v>
      </x:c>
      <x:c r="AB2024" s="7" t="n">
        <x:f>MAX(0,L2024-SUM(F2024:K2024))</x:f>
        <x:v>0</x:v>
      </x:c>
    </x:row>
    <x:row r="2025" ht="22" customHeight="1">
      <x:c r="A2025" s="18" t="n">
        <x:f>Summary!D$41</x:f>
        <x:v>46357</x:v>
      </x:c>
      <x:c r="B2025" s="2" t="str">
        <x:f>'Inventory detail'!A899</x:f>
        <x:v>COIL</x:v>
      </x:c>
      <x:c r="C2025" s="2" t="str">
        <x:f>'Inventory detail'!B899</x:f>
        <x:v>30</x:v>
      </x:c>
      <x:c r="D2025" s="2" t="str">
        <x:f>'Inventory detail'!C899</x:f>
        <x:v>8WHT36-5</x:v>
      </x:c>
      <x:c r="E2025" s="10" t="n">
        <x:f>A899</x:f>
        <x:v>46327</x:v>
      </x:c>
      <x:c r="F2025" s="7" t="n">
        <x:f>O899</x:f>
        <x:v>0</x:v>
      </x:c>
      <x:c r="G2025" s="7" t="n">
        <x:f>Q899</x:f>
        <x:v>0</x:v>
      </x:c>
      <x:c r="H2025" s="7" t="n">
        <x:f>R899</x:f>
        <x:v>0</x:v>
      </x:c>
      <x:c r="I2025" s="7" t="n">
        <x:f>0</x:f>
        <x:v>0</x:v>
      </x:c>
      <x:c r="J2025" s="7" t="n">
        <x:f>0</x:f>
        <x:v>0</x:v>
      </x:c>
      <x:c r="K2025" s="7" t="n">
        <x:f>0</x:f>
        <x:v>0</x:v>
      </x:c>
      <x:c r="L2025" s="7" t="n">
        <x:f>'Inventory detail'!F899*Summary!$K$5*(A2025-E2025)/Summary!$K$6</x:f>
        <x:v>0</x:v>
      </x:c>
      <x:c r="M2025" s="7" t="n">
        <x:f>MAX(0,H2025-L2025)</x:f>
        <x:v>0</x:v>
      </x:c>
      <x:c r="N2025" s="7" t="n">
        <x:f>MAX(0,L2025-H2025)</x:f>
        <x:v>0</x:v>
      </x:c>
      <x:c r="O2025" s="7" t="n">
        <x:f>MAX(0,F2025+I2025-N2025)</x:f>
        <x:v>0</x:v>
      </x:c>
      <x:c r="P2025" s="7" t="n">
        <x:f>MAX(0,N2025-F2025-I2025)</x:f>
        <x:v>0</x:v>
      </x:c>
      <x:c r="Q2025" s="7" t="n">
        <x:f>MAX(0,G2025+J2025-P2025)</x:f>
        <x:v>0</x:v>
      </x:c>
      <x:c r="R2025" s="7" t="n">
        <x:f>M2025+MAX(0,K2025-MAX(0,P2025-G2025-J2025))</x:f>
        <x:v>0</x:v>
      </x:c>
      <x:c r="S2025" s="7" t="n">
        <x:f>SUM(O2025,Q2025,R2025)</x:f>
        <x:v>0</x:v>
      </x:c>
      <x:c r="T2025" s="14" t="n">
        <x:f>'Inventory detail'!T899</x:f>
        <x:v>0.0882</x:v>
      </x:c>
      <x:c r="U2025" s="14" t="str">
        <x:f>'Inventory detail'!U899</x:f>
        <x:v>n.a.</x:v>
      </x:c>
      <x:c r="V2025" s="9" t="n">
        <x:f>O2025*T2025</x:f>
        <x:v>0</x:v>
      </x:c>
      <x:c r="W2025" s="9" t="n">
        <x:f>Q2025*T2025</x:f>
        <x:v>0</x:v>
      </x:c>
      <x:c r="X2025" s="9" t="n">
        <x:f>R2025*T2025</x:f>
        <x:v>0</x:v>
      </x:c>
      <x:c r="Y2025" s="9" t="n">
        <x:f>S2025*T2025</x:f>
        <x:v>0</x:v>
      </x:c>
      <x:c r="Z2025" s="9" t="str">
        <x:f>IF(ISNUMBER(U2025),S2025*(U2025-T2025),"n.a.")</x:f>
        <x:v>n.a.</x:v>
      </x:c>
      <x:c r="AA2025" s="9" t="n">
        <x:f>IF(ISNUMBER(U2025),Y2025,0)</x:f>
        <x:v>0</x:v>
      </x:c>
      <x:c r="AB2025" s="7" t="n">
        <x:f>MAX(0,L2025-SUM(F2025:K2025))</x:f>
        <x:v>0</x:v>
      </x:c>
    </x:row>
    <x:row r="2026" ht="22" customHeight="1">
      <x:c r="A2026" s="18" t="n">
        <x:f>Summary!D$41</x:f>
        <x:v>46357</x:v>
      </x:c>
      <x:c r="B2026" s="2" t="str">
        <x:f>'Inventory detail'!A900</x:f>
        <x:v>COIL</x:v>
      </x:c>
      <x:c r="C2026" s="2" t="str">
        <x:f>'Inventory detail'!B900</x:f>
        <x:v>30</x:v>
      </x:c>
      <x:c r="D2026" s="2" t="str">
        <x:f>'Inventory detail'!C900</x:f>
        <x:v>9BLK12-5</x:v>
      </x:c>
      <x:c r="E2026" s="10" t="n">
        <x:f>A900</x:f>
        <x:v>46327</x:v>
      </x:c>
      <x:c r="F2026" s="7" t="n">
        <x:f>O900</x:f>
        <x:v>0</x:v>
      </x:c>
      <x:c r="G2026" s="7" t="n">
        <x:f>Q900</x:f>
        <x:v>0</x:v>
      </x:c>
      <x:c r="H2026" s="7" t="n">
        <x:f>R900</x:f>
        <x:v>0</x:v>
      </x:c>
      <x:c r="I2026" s="7" t="n">
        <x:f>0</x:f>
        <x:v>0</x:v>
      </x:c>
      <x:c r="J2026" s="7" t="n">
        <x:f>0</x:f>
        <x:v>0</x:v>
      </x:c>
      <x:c r="K2026" s="7" t="n">
        <x:f>0</x:f>
        <x:v>0</x:v>
      </x:c>
      <x:c r="L2026" s="7" t="n">
        <x:f>'Inventory detail'!F900*Summary!$K$5*(A2026-E2026)/Summary!$K$6</x:f>
        <x:v>0</x:v>
      </x:c>
      <x:c r="M2026" s="7" t="n">
        <x:f>MAX(0,H2026-L2026)</x:f>
        <x:v>0</x:v>
      </x:c>
      <x:c r="N2026" s="7" t="n">
        <x:f>MAX(0,L2026-H2026)</x:f>
        <x:v>0</x:v>
      </x:c>
      <x:c r="O2026" s="7" t="n">
        <x:f>MAX(0,F2026+I2026-N2026)</x:f>
        <x:v>0</x:v>
      </x:c>
      <x:c r="P2026" s="7" t="n">
        <x:f>MAX(0,N2026-F2026-I2026)</x:f>
        <x:v>0</x:v>
      </x:c>
      <x:c r="Q2026" s="7" t="n">
        <x:f>MAX(0,G2026+J2026-P2026)</x:f>
        <x:v>0</x:v>
      </x:c>
      <x:c r="R2026" s="7" t="n">
        <x:f>M2026+MAX(0,K2026-MAX(0,P2026-G2026-J2026))</x:f>
        <x:v>0</x:v>
      </x:c>
      <x:c r="S2026" s="7" t="n">
        <x:f>SUM(O2026,Q2026,R2026)</x:f>
        <x:v>0</x:v>
      </x:c>
      <x:c r="T2026" s="14" t="n">
        <x:f>'Inventory detail'!T900</x:f>
        <x:v>0.031400000000000004</x:v>
      </x:c>
      <x:c r="U2026" s="14" t="str">
        <x:f>'Inventory detail'!U900</x:f>
        <x:v>n.a.</x:v>
      </x:c>
      <x:c r="V2026" s="9" t="n">
        <x:f>O2026*T2026</x:f>
        <x:v>0</x:v>
      </x:c>
      <x:c r="W2026" s="9" t="n">
        <x:f>Q2026*T2026</x:f>
        <x:v>0</x:v>
      </x:c>
      <x:c r="X2026" s="9" t="n">
        <x:f>R2026*T2026</x:f>
        <x:v>0</x:v>
      </x:c>
      <x:c r="Y2026" s="9" t="n">
        <x:f>S2026*T2026</x:f>
        <x:v>0</x:v>
      </x:c>
      <x:c r="Z2026" s="9" t="str">
        <x:f>IF(ISNUMBER(U2026),S2026*(U2026-T2026),"n.a.")</x:f>
        <x:v>n.a.</x:v>
      </x:c>
      <x:c r="AA2026" s="9" t="n">
        <x:f>IF(ISNUMBER(U2026),Y2026,0)</x:f>
        <x:v>0</x:v>
      </x:c>
      <x:c r="AB2026" s="7" t="n">
        <x:f>MAX(0,L2026-SUM(F2026:K2026))</x:f>
        <x:v>0</x:v>
      </x:c>
    </x:row>
    <x:row r="2027" ht="22" customHeight="1">
      <x:c r="A2027" s="18" t="n">
        <x:f>Summary!D$41</x:f>
        <x:v>46357</x:v>
      </x:c>
      <x:c r="B2027" s="2" t="str">
        <x:f>'Inventory detail'!A901</x:f>
        <x:v>COIL</x:v>
      </x:c>
      <x:c r="C2027" s="2" t="str">
        <x:f>'Inventory detail'!B901</x:f>
        <x:v>30</x:v>
      </x:c>
      <x:c r="D2027" s="2" t="str">
        <x:f>'Inventory detail'!C901</x:f>
        <x:v>9BLK36-5</x:v>
      </x:c>
      <x:c r="E2027" s="10" t="n">
        <x:f>A901</x:f>
        <x:v>46327</x:v>
      </x:c>
      <x:c r="F2027" s="7" t="n">
        <x:f>O901</x:f>
        <x:v>0</x:v>
      </x:c>
      <x:c r="G2027" s="7" t="n">
        <x:f>Q901</x:f>
        <x:v>0</x:v>
      </x:c>
      <x:c r="H2027" s="7" t="n">
        <x:f>R901</x:f>
        <x:v>0</x:v>
      </x:c>
      <x:c r="I2027" s="7" t="n">
        <x:f>0</x:f>
        <x:v>0</x:v>
      </x:c>
      <x:c r="J2027" s="7" t="n">
        <x:f>0</x:f>
        <x:v>0</x:v>
      </x:c>
      <x:c r="K2027" s="7" t="n">
        <x:f>0</x:f>
        <x:v>0</x:v>
      </x:c>
      <x:c r="L2027" s="7" t="n">
        <x:f>'Inventory detail'!F901*Summary!$K$5*(A2027-E2027)/Summary!$K$6</x:f>
        <x:v>0</x:v>
      </x:c>
      <x:c r="M2027" s="7" t="n">
        <x:f>MAX(0,H2027-L2027)</x:f>
        <x:v>0</x:v>
      </x:c>
      <x:c r="N2027" s="7" t="n">
        <x:f>MAX(0,L2027-H2027)</x:f>
        <x:v>0</x:v>
      </x:c>
      <x:c r="O2027" s="7" t="n">
        <x:f>MAX(0,F2027+I2027-N2027)</x:f>
        <x:v>0</x:v>
      </x:c>
      <x:c r="P2027" s="7" t="n">
        <x:f>MAX(0,N2027-F2027-I2027)</x:f>
        <x:v>0</x:v>
      </x:c>
      <x:c r="Q2027" s="7" t="n">
        <x:f>MAX(0,G2027+J2027-P2027)</x:f>
        <x:v>0</x:v>
      </x:c>
      <x:c r="R2027" s="7" t="n">
        <x:f>M2027+MAX(0,K2027-MAX(0,P2027-G2027-J2027))</x:f>
        <x:v>0</x:v>
      </x:c>
      <x:c r="S2027" s="7" t="n">
        <x:f>SUM(O2027,Q2027,R2027)</x:f>
        <x:v>0</x:v>
      </x:c>
      <x:c r="T2027" s="14" t="n">
        <x:f>'Inventory detail'!T901</x:f>
        <x:v>0.0935</x:v>
      </x:c>
      <x:c r="U2027" s="14" t="str">
        <x:f>'Inventory detail'!U901</x:f>
        <x:v>n.a.</x:v>
      </x:c>
      <x:c r="V2027" s="9" t="n">
        <x:f>O2027*T2027</x:f>
        <x:v>0</x:v>
      </x:c>
      <x:c r="W2027" s="9" t="n">
        <x:f>Q2027*T2027</x:f>
        <x:v>0</x:v>
      </x:c>
      <x:c r="X2027" s="9" t="n">
        <x:f>R2027*T2027</x:f>
        <x:v>0</x:v>
      </x:c>
      <x:c r="Y2027" s="9" t="n">
        <x:f>S2027*T2027</x:f>
        <x:v>0</x:v>
      </x:c>
      <x:c r="Z2027" s="9" t="str">
        <x:f>IF(ISNUMBER(U2027),S2027*(U2027-T2027),"n.a.")</x:f>
        <x:v>n.a.</x:v>
      </x:c>
      <x:c r="AA2027" s="9" t="n">
        <x:f>IF(ISNUMBER(U2027),Y2027,0)</x:f>
        <x:v>0</x:v>
      </x:c>
      <x:c r="AB2027" s="7" t="n">
        <x:f>MAX(0,L2027-SUM(F2027:K2027))</x:f>
        <x:v>0</x:v>
      </x:c>
    </x:row>
    <x:row r="2028" ht="22" customHeight="1">
      <x:c r="A2028" s="18" t="n">
        <x:f>Summary!D$41</x:f>
        <x:v>46357</x:v>
      </x:c>
      <x:c r="B2028" s="2" t="str">
        <x:f>'Inventory detail'!A902</x:f>
        <x:v>COIL</x:v>
      </x:c>
      <x:c r="C2028" s="2" t="str">
        <x:f>'Inventory detail'!B902</x:f>
        <x:v>30</x:v>
      </x:c>
      <x:c r="D2028" s="2" t="str">
        <x:f>'Inventory detail'!C902</x:f>
        <x:v>9BLU12-4</x:v>
      </x:c>
      <x:c r="E2028" s="10" t="n">
        <x:f>A902</x:f>
        <x:v>46327</x:v>
      </x:c>
      <x:c r="F2028" s="7" t="n">
        <x:f>O902</x:f>
        <x:v>0</x:v>
      </x:c>
      <x:c r="G2028" s="7" t="n">
        <x:f>Q902</x:f>
        <x:v>0</x:v>
      </x:c>
      <x:c r="H2028" s="7" t="n">
        <x:f>R902</x:f>
        <x:v>0</x:v>
      </x:c>
      <x:c r="I2028" s="7" t="n">
        <x:f>0</x:f>
        <x:v>0</x:v>
      </x:c>
      <x:c r="J2028" s="7" t="n">
        <x:f>0</x:f>
        <x:v>0</x:v>
      </x:c>
      <x:c r="K2028" s="7" t="n">
        <x:f>0</x:f>
        <x:v>0</x:v>
      </x:c>
      <x:c r="L2028" s="7" t="n">
        <x:f>'Inventory detail'!F902*Summary!$K$5*(A2028-E2028)/Summary!$K$6</x:f>
        <x:v>0</x:v>
      </x:c>
      <x:c r="M2028" s="7" t="n">
        <x:f>MAX(0,H2028-L2028)</x:f>
        <x:v>0</x:v>
      </x:c>
      <x:c r="N2028" s="7" t="n">
        <x:f>MAX(0,L2028-H2028)</x:f>
        <x:v>0</x:v>
      </x:c>
      <x:c r="O2028" s="7" t="n">
        <x:f>MAX(0,F2028+I2028-N2028)</x:f>
        <x:v>0</x:v>
      </x:c>
      <x:c r="P2028" s="7" t="n">
        <x:f>MAX(0,N2028-F2028-I2028)</x:f>
        <x:v>0</x:v>
      </x:c>
      <x:c r="Q2028" s="7" t="n">
        <x:f>MAX(0,G2028+J2028-P2028)</x:f>
        <x:v>0</x:v>
      </x:c>
      <x:c r="R2028" s="7" t="n">
        <x:f>M2028+MAX(0,K2028-MAX(0,P2028-G2028-J2028))</x:f>
        <x:v>0</x:v>
      </x:c>
      <x:c r="S2028" s="7" t="n">
        <x:f>SUM(O2028,Q2028,R2028)</x:f>
        <x:v>0</x:v>
      </x:c>
      <x:c r="T2028" s="14" t="n">
        <x:f>'Inventory detail'!T902</x:f>
        <x:v>0.0478</x:v>
      </x:c>
      <x:c r="U2028" s="14" t="n">
        <x:f>'Inventory detail'!U902</x:f>
        <x:v>0.046852</x:v>
      </x:c>
      <x:c r="V2028" s="9" t="n">
        <x:f>O2028*T2028</x:f>
        <x:v>0</x:v>
      </x:c>
      <x:c r="W2028" s="9" t="n">
        <x:f>Q2028*T2028</x:f>
        <x:v>0</x:v>
      </x:c>
      <x:c r="X2028" s="9" t="n">
        <x:f>R2028*T2028</x:f>
        <x:v>0</x:v>
      </x:c>
      <x:c r="Y2028" s="9" t="n">
        <x:f>S2028*T2028</x:f>
        <x:v>0</x:v>
      </x:c>
      <x:c r="Z2028" s="9" t="n">
        <x:f>IF(ISNUMBER(U2028),S2028*(U2028-T2028),"n.a.")</x:f>
        <x:v>0</x:v>
      </x:c>
      <x:c r="AA2028" s="9" t="n">
        <x:f>IF(ISNUMBER(U2028),Y2028,0)</x:f>
        <x:v>0</x:v>
      </x:c>
      <x:c r="AB2028" s="7" t="n">
        <x:f>MAX(0,L2028-SUM(F2028:K2028))</x:f>
        <x:v>0</x:v>
      </x:c>
    </x:row>
    <x:row r="2029" ht="22" customHeight="1">
      <x:c r="A2029" s="18" t="n">
        <x:f>Summary!D$41</x:f>
        <x:v>46357</x:v>
      </x:c>
      <x:c r="B2029" s="2" t="str">
        <x:f>'Inventory detail'!A903</x:f>
        <x:v>COIL</x:v>
      </x:c>
      <x:c r="C2029" s="2" t="str">
        <x:f>'Inventory detail'!B903</x:f>
        <x:v>30</x:v>
      </x:c>
      <x:c r="D2029" s="2" t="str">
        <x:f>'Inventory detail'!C903</x:f>
        <x:v>9FG12-4</x:v>
      </x:c>
      <x:c r="E2029" s="10" t="n">
        <x:f>A903</x:f>
        <x:v>46327</x:v>
      </x:c>
      <x:c r="F2029" s="7" t="n">
        <x:f>O903</x:f>
        <x:v>0</x:v>
      </x:c>
      <x:c r="G2029" s="7" t="n">
        <x:f>Q903</x:f>
        <x:v>0</x:v>
      </x:c>
      <x:c r="H2029" s="7" t="n">
        <x:f>R903</x:f>
        <x:v>0</x:v>
      </x:c>
      <x:c r="I2029" s="7" t="n">
        <x:f>0</x:f>
        <x:v>0</x:v>
      </x:c>
      <x:c r="J2029" s="7" t="n">
        <x:f>0</x:f>
        <x:v>0</x:v>
      </x:c>
      <x:c r="K2029" s="7" t="n">
        <x:f>0</x:f>
        <x:v>0</x:v>
      </x:c>
      <x:c r="L2029" s="7" t="n">
        <x:f>'Inventory detail'!F903*Summary!$K$5*(A2029-E2029)/Summary!$K$6</x:f>
        <x:v>0</x:v>
      </x:c>
      <x:c r="M2029" s="7" t="n">
        <x:f>MAX(0,H2029-L2029)</x:f>
        <x:v>0</x:v>
      </x:c>
      <x:c r="N2029" s="7" t="n">
        <x:f>MAX(0,L2029-H2029)</x:f>
        <x:v>0</x:v>
      </x:c>
      <x:c r="O2029" s="7" t="n">
        <x:f>MAX(0,F2029+I2029-N2029)</x:f>
        <x:v>0</x:v>
      </x:c>
      <x:c r="P2029" s="7" t="n">
        <x:f>MAX(0,N2029-F2029-I2029)</x:f>
        <x:v>0</x:v>
      </x:c>
      <x:c r="Q2029" s="7" t="n">
        <x:f>MAX(0,G2029+J2029-P2029)</x:f>
        <x:v>0</x:v>
      </x:c>
      <x:c r="R2029" s="7" t="n">
        <x:f>M2029+MAX(0,K2029-MAX(0,P2029-G2029-J2029))</x:f>
        <x:v>0</x:v>
      </x:c>
      <x:c r="S2029" s="7" t="n">
        <x:f>SUM(O2029,Q2029,R2029)</x:f>
        <x:v>0</x:v>
      </x:c>
      <x:c r="T2029" s="14" t="n">
        <x:f>'Inventory detail'!T903</x:f>
        <x:v>0.0286</x:v>
      </x:c>
      <x:c r="U2029" s="14" t="str">
        <x:f>'Inventory detail'!U903</x:f>
        <x:v>n.a.</x:v>
      </x:c>
      <x:c r="V2029" s="9" t="n">
        <x:f>O2029*T2029</x:f>
        <x:v>0</x:v>
      </x:c>
      <x:c r="W2029" s="9" t="n">
        <x:f>Q2029*T2029</x:f>
        <x:v>0</x:v>
      </x:c>
      <x:c r="X2029" s="9" t="n">
        <x:f>R2029*T2029</x:f>
        <x:v>0</x:v>
      </x:c>
      <x:c r="Y2029" s="9" t="n">
        <x:f>S2029*T2029</x:f>
        <x:v>0</x:v>
      </x:c>
      <x:c r="Z2029" s="9" t="str">
        <x:f>IF(ISNUMBER(U2029),S2029*(U2029-T2029),"n.a.")</x:f>
        <x:v>n.a.</x:v>
      </x:c>
      <x:c r="AA2029" s="9" t="n">
        <x:f>IF(ISNUMBER(U2029),Y2029,0)</x:f>
        <x:v>0</x:v>
      </x:c>
      <x:c r="AB2029" s="7" t="n">
        <x:f>MAX(0,L2029-SUM(F2029:K2029))</x:f>
        <x:v>0</x:v>
      </x:c>
    </x:row>
    <x:row r="2030" ht="22" customHeight="1">
      <x:c r="A2030" s="18" t="n">
        <x:f>Summary!D$41</x:f>
        <x:v>46357</x:v>
      </x:c>
      <x:c r="B2030" s="2" t="str">
        <x:f>'Inventory detail'!A904</x:f>
        <x:v>COIL</x:v>
      </x:c>
      <x:c r="C2030" s="2" t="str">
        <x:f>'Inventory detail'!B904</x:f>
        <x:v>30</x:v>
      </x:c>
      <x:c r="D2030" s="2" t="str">
        <x:f>'Inventory detail'!C904</x:f>
        <x:v>9MAR12-4</x:v>
      </x:c>
      <x:c r="E2030" s="10" t="n">
        <x:f>A904</x:f>
        <x:v>46327</x:v>
      </x:c>
      <x:c r="F2030" s="7" t="n">
        <x:f>O904</x:f>
        <x:v>0</x:v>
      </x:c>
      <x:c r="G2030" s="7" t="n">
        <x:f>Q904</x:f>
        <x:v>0</x:v>
      </x:c>
      <x:c r="H2030" s="7" t="n">
        <x:f>R904</x:f>
        <x:v>0</x:v>
      </x:c>
      <x:c r="I2030" s="7" t="n">
        <x:f>0</x:f>
        <x:v>0</x:v>
      </x:c>
      <x:c r="J2030" s="7" t="n">
        <x:f>0</x:f>
        <x:v>0</x:v>
      </x:c>
      <x:c r="K2030" s="7" t="n">
        <x:f>0</x:f>
        <x:v>0</x:v>
      </x:c>
      <x:c r="L2030" s="7" t="n">
        <x:f>'Inventory detail'!F904*Summary!$K$5*(A2030-E2030)/Summary!$K$6</x:f>
        <x:v>0</x:v>
      </x:c>
      <x:c r="M2030" s="7" t="n">
        <x:f>MAX(0,H2030-L2030)</x:f>
        <x:v>0</x:v>
      </x:c>
      <x:c r="N2030" s="7" t="n">
        <x:f>MAX(0,L2030-H2030)</x:f>
        <x:v>0</x:v>
      </x:c>
      <x:c r="O2030" s="7" t="n">
        <x:f>MAX(0,F2030+I2030-N2030)</x:f>
        <x:v>0</x:v>
      </x:c>
      <x:c r="P2030" s="7" t="n">
        <x:f>MAX(0,N2030-F2030-I2030)</x:f>
        <x:v>0</x:v>
      </x:c>
      <x:c r="Q2030" s="7" t="n">
        <x:f>MAX(0,G2030+J2030-P2030)</x:f>
        <x:v>0</x:v>
      </x:c>
      <x:c r="R2030" s="7" t="n">
        <x:f>M2030+MAX(0,K2030-MAX(0,P2030-G2030-J2030))</x:f>
        <x:v>0</x:v>
      </x:c>
      <x:c r="S2030" s="7" t="n">
        <x:f>SUM(O2030,Q2030,R2030)</x:f>
        <x:v>0</x:v>
      </x:c>
      <x:c r="T2030" s="14" t="n">
        <x:f>'Inventory detail'!T904</x:f>
        <x:v>0.0286</x:v>
      </x:c>
      <x:c r="U2030" s="14" t="str">
        <x:f>'Inventory detail'!U904</x:f>
        <x:v>n.a.</x:v>
      </x:c>
      <x:c r="V2030" s="9" t="n">
        <x:f>O2030*T2030</x:f>
        <x:v>0</x:v>
      </x:c>
      <x:c r="W2030" s="9" t="n">
        <x:f>Q2030*T2030</x:f>
        <x:v>0</x:v>
      </x:c>
      <x:c r="X2030" s="9" t="n">
        <x:f>R2030*T2030</x:f>
        <x:v>0</x:v>
      </x:c>
      <x:c r="Y2030" s="9" t="n">
        <x:f>S2030*T2030</x:f>
        <x:v>0</x:v>
      </x:c>
      <x:c r="Z2030" s="9" t="str">
        <x:f>IF(ISNUMBER(U2030),S2030*(U2030-T2030),"n.a.")</x:f>
        <x:v>n.a.</x:v>
      </x:c>
      <x:c r="AA2030" s="9" t="n">
        <x:f>IF(ISNUMBER(U2030),Y2030,0)</x:f>
        <x:v>0</x:v>
      </x:c>
      <x:c r="AB2030" s="7" t="n">
        <x:f>MAX(0,L2030-SUM(F2030:K2030))</x:f>
        <x:v>0</x:v>
      </x:c>
    </x:row>
    <x:row r="2031" ht="22" customHeight="1">
      <x:c r="A2031" s="18" t="n">
        <x:f>Summary!D$41</x:f>
        <x:v>46357</x:v>
      </x:c>
      <x:c r="B2031" s="2" t="str">
        <x:f>'Inventory detail'!A905</x:f>
        <x:v>COIL</x:v>
      </x:c>
      <x:c r="C2031" s="2" t="str">
        <x:f>'Inventory detail'!B905</x:f>
        <x:v>30</x:v>
      </x:c>
      <x:c r="D2031" s="2" t="str">
        <x:f>'Inventory detail'!C905</x:f>
        <x:v>9RED12-4</x:v>
      </x:c>
      <x:c r="E2031" s="10" t="n">
        <x:f>A905</x:f>
        <x:v>46327</x:v>
      </x:c>
      <x:c r="F2031" s="7" t="n">
        <x:f>O905</x:f>
        <x:v>0</x:v>
      </x:c>
      <x:c r="G2031" s="7" t="n">
        <x:f>Q905</x:f>
        <x:v>0</x:v>
      </x:c>
      <x:c r="H2031" s="7" t="n">
        <x:f>R905</x:f>
        <x:v>0</x:v>
      </x:c>
      <x:c r="I2031" s="7" t="n">
        <x:f>0</x:f>
        <x:v>0</x:v>
      </x:c>
      <x:c r="J2031" s="7" t="n">
        <x:f>0</x:f>
        <x:v>0</x:v>
      </x:c>
      <x:c r="K2031" s="7" t="n">
        <x:f>0</x:f>
        <x:v>0</x:v>
      </x:c>
      <x:c r="L2031" s="7" t="n">
        <x:f>'Inventory detail'!F905*Summary!$K$5*(A2031-E2031)/Summary!$K$6</x:f>
        <x:v>0</x:v>
      </x:c>
      <x:c r="M2031" s="7" t="n">
        <x:f>MAX(0,H2031-L2031)</x:f>
        <x:v>0</x:v>
      </x:c>
      <x:c r="N2031" s="7" t="n">
        <x:f>MAX(0,L2031-H2031)</x:f>
        <x:v>0</x:v>
      </x:c>
      <x:c r="O2031" s="7" t="n">
        <x:f>MAX(0,F2031+I2031-N2031)</x:f>
        <x:v>0</x:v>
      </x:c>
      <x:c r="P2031" s="7" t="n">
        <x:f>MAX(0,N2031-F2031-I2031)</x:f>
        <x:v>0</x:v>
      </x:c>
      <x:c r="Q2031" s="7" t="n">
        <x:f>MAX(0,G2031+J2031-P2031)</x:f>
        <x:v>0</x:v>
      </x:c>
      <x:c r="R2031" s="7" t="n">
        <x:f>M2031+MAX(0,K2031-MAX(0,P2031-G2031-J2031))</x:f>
        <x:v>0</x:v>
      </x:c>
      <x:c r="S2031" s="7" t="n">
        <x:f>SUM(O2031,Q2031,R2031)</x:f>
        <x:v>0</x:v>
      </x:c>
      <x:c r="T2031" s="14" t="n">
        <x:f>'Inventory detail'!T905</x:f>
        <x:v>0.0478</x:v>
      </x:c>
      <x:c r="U2031" s="14" t="n">
        <x:f>'Inventory detail'!U905</x:f>
        <x:v>0.046852</x:v>
      </x:c>
      <x:c r="V2031" s="9" t="n">
        <x:f>O2031*T2031</x:f>
        <x:v>0</x:v>
      </x:c>
      <x:c r="W2031" s="9" t="n">
        <x:f>Q2031*T2031</x:f>
        <x:v>0</x:v>
      </x:c>
      <x:c r="X2031" s="9" t="n">
        <x:f>R2031*T2031</x:f>
        <x:v>0</x:v>
      </x:c>
      <x:c r="Y2031" s="9" t="n">
        <x:f>S2031*T2031</x:f>
        <x:v>0</x:v>
      </x:c>
      <x:c r="Z2031" s="9" t="n">
        <x:f>IF(ISNUMBER(U2031),S2031*(U2031-T2031),"n.a.")</x:f>
        <x:v>0</x:v>
      </x:c>
      <x:c r="AA2031" s="9" t="n">
        <x:f>IF(ISNUMBER(U2031),Y2031,0)</x:f>
        <x:v>0</x:v>
      </x:c>
      <x:c r="AB2031" s="7" t="n">
        <x:f>MAX(0,L2031-SUM(F2031:K2031))</x:f>
        <x:v>0</x:v>
      </x:c>
    </x:row>
    <x:row r="2032" ht="22" customHeight="1">
      <x:c r="A2032" s="18" t="n">
        <x:f>Summary!D$41</x:f>
        <x:v>46357</x:v>
      </x:c>
      <x:c r="B2032" s="2" t="str">
        <x:f>'Inventory detail'!A906</x:f>
        <x:v>COIL</x:v>
      </x:c>
      <x:c r="C2032" s="2" t="str">
        <x:f>'Inventory detail'!B906</x:f>
        <x:v>30</x:v>
      </x:c>
      <x:c r="D2032" s="2" t="str">
        <x:f>'Inventory detail'!C906</x:f>
        <x:v>9WHT36-4</x:v>
      </x:c>
      <x:c r="E2032" s="10" t="n">
        <x:f>A906</x:f>
        <x:v>46327</x:v>
      </x:c>
      <x:c r="F2032" s="7" t="n">
        <x:f>O906</x:f>
        <x:v>0</x:v>
      </x:c>
      <x:c r="G2032" s="7" t="n">
        <x:f>Q906</x:f>
        <x:v>0</x:v>
      </x:c>
      <x:c r="H2032" s="7" t="n">
        <x:f>R906</x:f>
        <x:v>0</x:v>
      </x:c>
      <x:c r="I2032" s="7" t="n">
        <x:f>0</x:f>
        <x:v>0</x:v>
      </x:c>
      <x:c r="J2032" s="7" t="n">
        <x:f>0</x:f>
        <x:v>0</x:v>
      </x:c>
      <x:c r="K2032" s="7" t="n">
        <x:f>0</x:f>
        <x:v>0</x:v>
      </x:c>
      <x:c r="L2032" s="7" t="n">
        <x:f>'Inventory detail'!F906*Summary!$K$5*(A2032-E2032)/Summary!$K$6</x:f>
        <x:v>0</x:v>
      </x:c>
      <x:c r="M2032" s="7" t="n">
        <x:f>MAX(0,H2032-L2032)</x:f>
        <x:v>0</x:v>
      </x:c>
      <x:c r="N2032" s="7" t="n">
        <x:f>MAX(0,L2032-H2032)</x:f>
        <x:v>0</x:v>
      </x:c>
      <x:c r="O2032" s="7" t="n">
        <x:f>MAX(0,F2032+I2032-N2032)</x:f>
        <x:v>0</x:v>
      </x:c>
      <x:c r="P2032" s="7" t="n">
        <x:f>MAX(0,N2032-F2032-I2032)</x:f>
        <x:v>0</x:v>
      </x:c>
      <x:c r="Q2032" s="7" t="n">
        <x:f>MAX(0,G2032+J2032-P2032)</x:f>
        <x:v>0</x:v>
      </x:c>
      <x:c r="R2032" s="7" t="n">
        <x:f>M2032+MAX(0,K2032-MAX(0,P2032-G2032-J2032))</x:f>
        <x:v>0</x:v>
      </x:c>
      <x:c r="S2032" s="7" t="n">
        <x:f>SUM(O2032,Q2032,R2032)</x:f>
        <x:v>0</x:v>
      </x:c>
      <x:c r="T2032" s="14" t="n">
        <x:f>'Inventory detail'!T906</x:f>
        <x:v>0.0888</x:v>
      </x:c>
      <x:c r="U2032" s="14" t="str">
        <x:f>'Inventory detail'!U906</x:f>
        <x:v>n.a.</x:v>
      </x:c>
      <x:c r="V2032" s="9" t="n">
        <x:f>O2032*T2032</x:f>
        <x:v>0</x:v>
      </x:c>
      <x:c r="W2032" s="9" t="n">
        <x:f>Q2032*T2032</x:f>
        <x:v>0</x:v>
      </x:c>
      <x:c r="X2032" s="9" t="n">
        <x:f>R2032*T2032</x:f>
        <x:v>0</x:v>
      </x:c>
      <x:c r="Y2032" s="9" t="n">
        <x:f>S2032*T2032</x:f>
        <x:v>0</x:v>
      </x:c>
      <x:c r="Z2032" s="9" t="str">
        <x:f>IF(ISNUMBER(U2032),S2032*(U2032-T2032),"n.a.")</x:f>
        <x:v>n.a.</x:v>
      </x:c>
      <x:c r="AA2032" s="9" t="n">
        <x:f>IF(ISNUMBER(U2032),Y2032,0)</x:f>
        <x:v>0</x:v>
      </x:c>
      <x:c r="AB2032" s="7" t="n">
        <x:f>MAX(0,L2032-SUM(F2032:K2032))</x:f>
        <x:v>0</x:v>
      </x:c>
    </x:row>
    <x:row r="2033" ht="22" customHeight="1">
      <x:c r="A2033" s="18" t="n">
        <x:f>Summary!D$41</x:f>
        <x:v>46357</x:v>
      </x:c>
      <x:c r="B2033" s="2" t="str">
        <x:f>'Inventory detail'!A907</x:f>
        <x:v>COIL</x:v>
      </x:c>
      <x:c r="C2033" s="2" t="str">
        <x:f>'Inventory detail'!B907</x:f>
        <x:v>30</x:v>
      </x:c>
      <x:c r="D2033" s="2" t="str">
        <x:f>'Inventory detail'!C907</x:f>
        <x:v>9WHT36-5</x:v>
      </x:c>
      <x:c r="E2033" s="10" t="n">
        <x:f>A907</x:f>
        <x:v>46327</x:v>
      </x:c>
      <x:c r="F2033" s="7" t="n">
        <x:f>O907</x:f>
        <x:v>0</x:v>
      </x:c>
      <x:c r="G2033" s="7" t="n">
        <x:f>Q907</x:f>
        <x:v>0</x:v>
      </x:c>
      <x:c r="H2033" s="7" t="n">
        <x:f>R907</x:f>
        <x:v>0</x:v>
      </x:c>
      <x:c r="I2033" s="7" t="n">
        <x:f>0</x:f>
        <x:v>0</x:v>
      </x:c>
      <x:c r="J2033" s="7" t="n">
        <x:f>0</x:f>
        <x:v>0</x:v>
      </x:c>
      <x:c r="K2033" s="7" t="n">
        <x:f>0</x:f>
        <x:v>0</x:v>
      </x:c>
      <x:c r="L2033" s="7" t="n">
        <x:f>'Inventory detail'!F907*Summary!$K$5*(A2033-E2033)/Summary!$K$6</x:f>
        <x:v>0</x:v>
      </x:c>
      <x:c r="M2033" s="7" t="n">
        <x:f>MAX(0,H2033-L2033)</x:f>
        <x:v>0</x:v>
      </x:c>
      <x:c r="N2033" s="7" t="n">
        <x:f>MAX(0,L2033-H2033)</x:f>
        <x:v>0</x:v>
      </x:c>
      <x:c r="O2033" s="7" t="n">
        <x:f>MAX(0,F2033+I2033-N2033)</x:f>
        <x:v>0</x:v>
      </x:c>
      <x:c r="P2033" s="7" t="n">
        <x:f>MAX(0,N2033-F2033-I2033)</x:f>
        <x:v>0</x:v>
      </x:c>
      <x:c r="Q2033" s="7" t="n">
        <x:f>MAX(0,G2033+J2033-P2033)</x:f>
        <x:v>0</x:v>
      </x:c>
      <x:c r="R2033" s="7" t="n">
        <x:f>M2033+MAX(0,K2033-MAX(0,P2033-G2033-J2033))</x:f>
        <x:v>0</x:v>
      </x:c>
      <x:c r="S2033" s="7" t="n">
        <x:f>SUM(O2033,Q2033,R2033)</x:f>
        <x:v>0</x:v>
      </x:c>
      <x:c r="T2033" s="14" t="n">
        <x:f>'Inventory detail'!T907</x:f>
        <x:v>0.0935</x:v>
      </x:c>
      <x:c r="U2033" s="14" t="str">
        <x:f>'Inventory detail'!U907</x:f>
        <x:v>n.a.</x:v>
      </x:c>
      <x:c r="V2033" s="9" t="n">
        <x:f>O2033*T2033</x:f>
        <x:v>0</x:v>
      </x:c>
      <x:c r="W2033" s="9" t="n">
        <x:f>Q2033*T2033</x:f>
        <x:v>0</x:v>
      </x:c>
      <x:c r="X2033" s="9" t="n">
        <x:f>R2033*T2033</x:f>
        <x:v>0</x:v>
      </x:c>
      <x:c r="Y2033" s="9" t="n">
        <x:f>S2033*T2033</x:f>
        <x:v>0</x:v>
      </x:c>
      <x:c r="Z2033" s="9" t="str">
        <x:f>IF(ISNUMBER(U2033),S2033*(U2033-T2033),"n.a.")</x:f>
        <x:v>n.a.</x:v>
      </x:c>
      <x:c r="AA2033" s="9" t="n">
        <x:f>IF(ISNUMBER(U2033),Y2033,0)</x:f>
        <x:v>0</x:v>
      </x:c>
      <x:c r="AB2033" s="7" t="n">
        <x:f>MAX(0,L2033-SUM(F2033:K2033))</x:f>
        <x:v>0</x:v>
      </x:c>
    </x:row>
    <x:row r="2034" ht="22" customHeight="1">
      <x:c r="A2034" s="18" t="n">
        <x:f>Summary!D$41</x:f>
        <x:v>46357</x:v>
      </x:c>
      <x:c r="B2034" s="2" t="str">
        <x:f>'Inventory detail'!A908</x:f>
        <x:v>COIL</x:v>
      </x:c>
      <x:c r="C2034" s="2" t="str">
        <x:f>'Inventory detail'!B908</x:f>
        <x:v>60</x:v>
      </x:c>
      <x:c r="D2034" s="2" t="str">
        <x:f>'Inventory detail'!C908</x:f>
        <x:v>10BLK12-5</x:v>
      </x:c>
      <x:c r="E2034" s="10" t="n">
        <x:f>A908</x:f>
        <x:v>46327</x:v>
      </x:c>
      <x:c r="F2034" s="7" t="n">
        <x:f>O908</x:f>
        <x:v>0</x:v>
      </x:c>
      <x:c r="G2034" s="7" t="n">
        <x:f>Q908</x:f>
        <x:v>0</x:v>
      </x:c>
      <x:c r="H2034" s="7" t="n">
        <x:f>R908</x:f>
        <x:v>0</x:v>
      </x:c>
      <x:c r="I2034" s="7" t="n">
        <x:f>0</x:f>
        <x:v>0</x:v>
      </x:c>
      <x:c r="J2034" s="7" t="n">
        <x:f>0</x:f>
        <x:v>0</x:v>
      </x:c>
      <x:c r="K2034" s="7" t="n">
        <x:f>0</x:f>
        <x:v>0</x:v>
      </x:c>
      <x:c r="L2034" s="7" t="n">
        <x:f>'Inventory detail'!F908*Summary!$K$5*(A2034-E2034)/Summary!$K$6</x:f>
        <x:v>0</x:v>
      </x:c>
      <x:c r="M2034" s="7" t="n">
        <x:f>MAX(0,H2034-L2034)</x:f>
        <x:v>0</x:v>
      </x:c>
      <x:c r="N2034" s="7" t="n">
        <x:f>MAX(0,L2034-H2034)</x:f>
        <x:v>0</x:v>
      </x:c>
      <x:c r="O2034" s="7" t="n">
        <x:f>MAX(0,F2034+I2034-N2034)</x:f>
        <x:v>0</x:v>
      </x:c>
      <x:c r="P2034" s="7" t="n">
        <x:f>MAX(0,N2034-F2034-I2034)</x:f>
        <x:v>0</x:v>
      </x:c>
      <x:c r="Q2034" s="7" t="n">
        <x:f>MAX(0,G2034+J2034-P2034)</x:f>
        <x:v>0</x:v>
      </x:c>
      <x:c r="R2034" s="7" t="n">
        <x:f>M2034+MAX(0,K2034-MAX(0,P2034-G2034-J2034))</x:f>
        <x:v>0</x:v>
      </x:c>
      <x:c r="S2034" s="7" t="n">
        <x:f>SUM(O2034,Q2034,R2034)</x:f>
        <x:v>0</x:v>
      </x:c>
      <x:c r="T2034" s="14" t="n">
        <x:f>'Inventory detail'!T908</x:f>
        <x:v>0.0381</x:v>
      </x:c>
      <x:c r="U2034" s="14" t="str">
        <x:f>'Inventory detail'!U908</x:f>
        <x:v>n.a.</x:v>
      </x:c>
      <x:c r="V2034" s="9" t="n">
        <x:f>O2034*T2034</x:f>
        <x:v>0</x:v>
      </x:c>
      <x:c r="W2034" s="9" t="n">
        <x:f>Q2034*T2034</x:f>
        <x:v>0</x:v>
      </x:c>
      <x:c r="X2034" s="9" t="n">
        <x:f>R2034*T2034</x:f>
        <x:v>0</x:v>
      </x:c>
      <x:c r="Y2034" s="9" t="n">
        <x:f>S2034*T2034</x:f>
        <x:v>0</x:v>
      </x:c>
      <x:c r="Z2034" s="9" t="str">
        <x:f>IF(ISNUMBER(U2034),S2034*(U2034-T2034),"n.a.")</x:f>
        <x:v>n.a.</x:v>
      </x:c>
      <x:c r="AA2034" s="9" t="n">
        <x:f>IF(ISNUMBER(U2034),Y2034,0)</x:f>
        <x:v>0</x:v>
      </x:c>
      <x:c r="AB2034" s="7" t="n">
        <x:f>MAX(0,L2034-SUM(F2034:K2034))</x:f>
        <x:v>0</x:v>
      </x:c>
    </x:row>
    <x:row r="2035" ht="22" customHeight="1">
      <x:c r="A2035" s="18" t="n">
        <x:f>Summary!D$41</x:f>
        <x:v>46357</x:v>
      </x:c>
      <x:c r="B2035" s="2" t="str">
        <x:f>'Inventory detail'!A909</x:f>
        <x:v>COIL</x:v>
      </x:c>
      <x:c r="C2035" s="2" t="str">
        <x:f>'Inventory detail'!B909</x:f>
        <x:v>60</x:v>
      </x:c>
      <x:c r="D2035" s="2" t="str">
        <x:f>'Inventory detail'!C909</x:f>
        <x:v>10BLK36-5</x:v>
      </x:c>
      <x:c r="E2035" s="10" t="n">
        <x:f>A909</x:f>
        <x:v>46327</x:v>
      </x:c>
      <x:c r="F2035" s="7" t="n">
        <x:f>O909</x:f>
        <x:v>0</x:v>
      </x:c>
      <x:c r="G2035" s="7" t="n">
        <x:f>Q909</x:f>
        <x:v>0</x:v>
      </x:c>
      <x:c r="H2035" s="7" t="n">
        <x:f>R909</x:f>
        <x:v>0</x:v>
      </x:c>
      <x:c r="I2035" s="7" t="n">
        <x:f>0</x:f>
        <x:v>0</x:v>
      </x:c>
      <x:c r="J2035" s="7" t="n">
        <x:f>0</x:f>
        <x:v>0</x:v>
      </x:c>
      <x:c r="K2035" s="7" t="n">
        <x:f>0</x:f>
        <x:v>0</x:v>
      </x:c>
      <x:c r="L2035" s="7" t="n">
        <x:f>'Inventory detail'!F909*Summary!$K$5*(A2035-E2035)/Summary!$K$6</x:f>
        <x:v>0</x:v>
      </x:c>
      <x:c r="M2035" s="7" t="n">
        <x:f>MAX(0,H2035-L2035)</x:f>
        <x:v>0</x:v>
      </x:c>
      <x:c r="N2035" s="7" t="n">
        <x:f>MAX(0,L2035-H2035)</x:f>
        <x:v>0</x:v>
      </x:c>
      <x:c r="O2035" s="7" t="n">
        <x:f>MAX(0,F2035+I2035-N2035)</x:f>
        <x:v>0</x:v>
      </x:c>
      <x:c r="P2035" s="7" t="n">
        <x:f>MAX(0,N2035-F2035-I2035)</x:f>
        <x:v>0</x:v>
      </x:c>
      <x:c r="Q2035" s="7" t="n">
        <x:f>MAX(0,G2035+J2035-P2035)</x:f>
        <x:v>0</x:v>
      </x:c>
      <x:c r="R2035" s="7" t="n">
        <x:f>M2035+MAX(0,K2035-MAX(0,P2035-G2035-J2035))</x:f>
        <x:v>0</x:v>
      </x:c>
      <x:c r="S2035" s="7" t="n">
        <x:f>SUM(O2035,Q2035,R2035)</x:f>
        <x:v>0</x:v>
      </x:c>
      <x:c r="T2035" s="14" t="n">
        <x:f>'Inventory detail'!T909</x:f>
        <x:v>0.1116</x:v>
      </x:c>
      <x:c r="U2035" s="14" t="str">
        <x:f>'Inventory detail'!U909</x:f>
        <x:v>n.a.</x:v>
      </x:c>
      <x:c r="V2035" s="9" t="n">
        <x:f>O2035*T2035</x:f>
        <x:v>0</x:v>
      </x:c>
      <x:c r="W2035" s="9" t="n">
        <x:f>Q2035*T2035</x:f>
        <x:v>0</x:v>
      </x:c>
      <x:c r="X2035" s="9" t="n">
        <x:f>R2035*T2035</x:f>
        <x:v>0</x:v>
      </x:c>
      <x:c r="Y2035" s="9" t="n">
        <x:f>S2035*T2035</x:f>
        <x:v>0</x:v>
      </x:c>
      <x:c r="Z2035" s="9" t="str">
        <x:f>IF(ISNUMBER(U2035),S2035*(U2035-T2035),"n.a.")</x:f>
        <x:v>n.a.</x:v>
      </x:c>
      <x:c r="AA2035" s="9" t="n">
        <x:f>IF(ISNUMBER(U2035),Y2035,0)</x:f>
        <x:v>0</x:v>
      </x:c>
      <x:c r="AB2035" s="7" t="n">
        <x:f>MAX(0,L2035-SUM(F2035:K2035))</x:f>
        <x:v>0</x:v>
      </x:c>
    </x:row>
    <x:row r="2036" ht="22" customHeight="1">
      <x:c r="A2036" s="18" t="n">
        <x:f>Summary!D$41</x:f>
        <x:v>46357</x:v>
      </x:c>
      <x:c r="B2036" s="2" t="str">
        <x:f>'Inventory detail'!A910</x:f>
        <x:v>COIL</x:v>
      </x:c>
      <x:c r="C2036" s="2" t="str">
        <x:f>'Inventory detail'!B910</x:f>
        <x:v>60</x:v>
      </x:c>
      <x:c r="D2036" s="2" t="str">
        <x:f>'Inventory detail'!C910</x:f>
        <x:v>10BLU12-4</x:v>
      </x:c>
      <x:c r="E2036" s="10" t="n">
        <x:f>A910</x:f>
        <x:v>46327</x:v>
      </x:c>
      <x:c r="F2036" s="7" t="n">
        <x:f>O910</x:f>
        <x:v>0</x:v>
      </x:c>
      <x:c r="G2036" s="7" t="n">
        <x:f>Q910</x:f>
        <x:v>0</x:v>
      </x:c>
      <x:c r="H2036" s="7" t="n">
        <x:f>R910</x:f>
        <x:v>0</x:v>
      </x:c>
      <x:c r="I2036" s="7" t="n">
        <x:f>0</x:f>
        <x:v>0</x:v>
      </x:c>
      <x:c r="J2036" s="7" t="n">
        <x:f>0</x:f>
        <x:v>0</x:v>
      </x:c>
      <x:c r="K2036" s="7" t="n">
        <x:f>0</x:f>
        <x:v>0</x:v>
      </x:c>
      <x:c r="L2036" s="7" t="n">
        <x:f>'Inventory detail'!F910*Summary!$K$5*(A2036-E2036)/Summary!$K$6</x:f>
        <x:v>0</x:v>
      </x:c>
      <x:c r="M2036" s="7" t="n">
        <x:f>MAX(0,H2036-L2036)</x:f>
        <x:v>0</x:v>
      </x:c>
      <x:c r="N2036" s="7" t="n">
        <x:f>MAX(0,L2036-H2036)</x:f>
        <x:v>0</x:v>
      </x:c>
      <x:c r="O2036" s="7" t="n">
        <x:f>MAX(0,F2036+I2036-N2036)</x:f>
        <x:v>0</x:v>
      </x:c>
      <x:c r="P2036" s="7" t="n">
        <x:f>MAX(0,N2036-F2036-I2036)</x:f>
        <x:v>0</x:v>
      </x:c>
      <x:c r="Q2036" s="7" t="n">
        <x:f>MAX(0,G2036+J2036-P2036)</x:f>
        <x:v>0</x:v>
      </x:c>
      <x:c r="R2036" s="7" t="n">
        <x:f>M2036+MAX(0,K2036-MAX(0,P2036-G2036-J2036))</x:f>
        <x:v>0</x:v>
      </x:c>
      <x:c r="S2036" s="7" t="n">
        <x:f>SUM(O2036,Q2036,R2036)</x:f>
        <x:v>0</x:v>
      </x:c>
      <x:c r="T2036" s="14" t="n">
        <x:f>'Inventory detail'!T910</x:f>
        <x:v>0.0584</x:v>
      </x:c>
      <x:c r="U2036" s="14" t="n">
        <x:f>'Inventory detail'!U910</x:f>
        <x:v>0.057239</x:v>
      </x:c>
      <x:c r="V2036" s="9" t="n">
        <x:f>O2036*T2036</x:f>
        <x:v>0</x:v>
      </x:c>
      <x:c r="W2036" s="9" t="n">
        <x:f>Q2036*T2036</x:f>
        <x:v>0</x:v>
      </x:c>
      <x:c r="X2036" s="9" t="n">
        <x:f>R2036*T2036</x:f>
        <x:v>0</x:v>
      </x:c>
      <x:c r="Y2036" s="9" t="n">
        <x:f>S2036*T2036</x:f>
        <x:v>0</x:v>
      </x:c>
      <x:c r="Z2036" s="9" t="n">
        <x:f>IF(ISNUMBER(U2036),S2036*(U2036-T2036),"n.a.")</x:f>
        <x:v>0</x:v>
      </x:c>
      <x:c r="AA2036" s="9" t="n">
        <x:f>IF(ISNUMBER(U2036),Y2036,0)</x:f>
        <x:v>0</x:v>
      </x:c>
      <x:c r="AB2036" s="7" t="n">
        <x:f>MAX(0,L2036-SUM(F2036:K2036))</x:f>
        <x:v>0</x:v>
      </x:c>
    </x:row>
    <x:row r="2037" ht="22" customHeight="1">
      <x:c r="A2037" s="18" t="n">
        <x:f>Summary!D$41</x:f>
        <x:v>46357</x:v>
      </x:c>
      <x:c r="B2037" s="2" t="str">
        <x:f>'Inventory detail'!A911</x:f>
        <x:v>COIL</x:v>
      </x:c>
      <x:c r="C2037" s="2" t="str">
        <x:f>'Inventory detail'!B911</x:f>
        <x:v>60</x:v>
      </x:c>
      <x:c r="D2037" s="2" t="str">
        <x:f>'Inventory detail'!C911</x:f>
        <x:v>10FG12-4</x:v>
      </x:c>
      <x:c r="E2037" s="10" t="n">
        <x:f>A911</x:f>
        <x:v>46327</x:v>
      </x:c>
      <x:c r="F2037" s="7" t="n">
        <x:f>O911</x:f>
        <x:v>0</x:v>
      </x:c>
      <x:c r="G2037" s="7" t="n">
        <x:f>Q911</x:f>
        <x:v>0</x:v>
      </x:c>
      <x:c r="H2037" s="7" t="n">
        <x:f>R911</x:f>
        <x:v>0</x:v>
      </x:c>
      <x:c r="I2037" s="7" t="n">
        <x:f>0</x:f>
        <x:v>0</x:v>
      </x:c>
      <x:c r="J2037" s="7" t="n">
        <x:f>0</x:f>
        <x:v>0</x:v>
      </x:c>
      <x:c r="K2037" s="7" t="n">
        <x:f>0</x:f>
        <x:v>0</x:v>
      </x:c>
      <x:c r="L2037" s="7" t="n">
        <x:f>'Inventory detail'!F911*Summary!$K$5*(A2037-E2037)/Summary!$K$6</x:f>
        <x:v>0</x:v>
      </x:c>
      <x:c r="M2037" s="7" t="n">
        <x:f>MAX(0,H2037-L2037)</x:f>
        <x:v>0</x:v>
      </x:c>
      <x:c r="N2037" s="7" t="n">
        <x:f>MAX(0,L2037-H2037)</x:f>
        <x:v>0</x:v>
      </x:c>
      <x:c r="O2037" s="7" t="n">
        <x:f>MAX(0,F2037+I2037-N2037)</x:f>
        <x:v>0</x:v>
      </x:c>
      <x:c r="P2037" s="7" t="n">
        <x:f>MAX(0,N2037-F2037-I2037)</x:f>
        <x:v>0</x:v>
      </x:c>
      <x:c r="Q2037" s="7" t="n">
        <x:f>MAX(0,G2037+J2037-P2037)</x:f>
        <x:v>0</x:v>
      </x:c>
      <x:c r="R2037" s="7" t="n">
        <x:f>M2037+MAX(0,K2037-MAX(0,P2037-G2037-J2037))</x:f>
        <x:v>0</x:v>
      </x:c>
      <x:c r="S2037" s="7" t="n">
        <x:f>SUM(O2037,Q2037,R2037)</x:f>
        <x:v>0</x:v>
      </x:c>
      <x:c r="T2037" s="14" t="n">
        <x:f>'Inventory detail'!T911</x:f>
        <x:v>0.0336</x:v>
      </x:c>
      <x:c r="U2037" s="14" t="str">
        <x:f>'Inventory detail'!U911</x:f>
        <x:v>n.a.</x:v>
      </x:c>
      <x:c r="V2037" s="9" t="n">
        <x:f>O2037*T2037</x:f>
        <x:v>0</x:v>
      </x:c>
      <x:c r="W2037" s="9" t="n">
        <x:f>Q2037*T2037</x:f>
        <x:v>0</x:v>
      </x:c>
      <x:c r="X2037" s="9" t="n">
        <x:f>R2037*T2037</x:f>
        <x:v>0</x:v>
      </x:c>
      <x:c r="Y2037" s="9" t="n">
        <x:f>S2037*T2037</x:f>
        <x:v>0</x:v>
      </x:c>
      <x:c r="Z2037" s="9" t="str">
        <x:f>IF(ISNUMBER(U2037),S2037*(U2037-T2037),"n.a.")</x:f>
        <x:v>n.a.</x:v>
      </x:c>
      <x:c r="AA2037" s="9" t="n">
        <x:f>IF(ISNUMBER(U2037),Y2037,0)</x:f>
        <x:v>0</x:v>
      </x:c>
      <x:c r="AB2037" s="7" t="n">
        <x:f>MAX(0,L2037-SUM(F2037:K2037))</x:f>
        <x:v>0</x:v>
      </x:c>
    </x:row>
    <x:row r="2038" ht="22" customHeight="1">
      <x:c r="A2038" s="18" t="n">
        <x:f>Summary!D$41</x:f>
        <x:v>46357</x:v>
      </x:c>
      <x:c r="B2038" s="2" t="str">
        <x:f>'Inventory detail'!A912</x:f>
        <x:v>COIL</x:v>
      </x:c>
      <x:c r="C2038" s="2" t="str">
        <x:f>'Inventory detail'!B912</x:f>
        <x:v>60</x:v>
      </x:c>
      <x:c r="D2038" s="2" t="str">
        <x:f>'Inventory detail'!C912</x:f>
        <x:v>10MAR12-4</x:v>
      </x:c>
      <x:c r="E2038" s="10" t="n">
        <x:f>A912</x:f>
        <x:v>46327</x:v>
      </x:c>
      <x:c r="F2038" s="7" t="n">
        <x:f>O912</x:f>
        <x:v>0</x:v>
      </x:c>
      <x:c r="G2038" s="7" t="n">
        <x:f>Q912</x:f>
        <x:v>0</x:v>
      </x:c>
      <x:c r="H2038" s="7" t="n">
        <x:f>R912</x:f>
        <x:v>0</x:v>
      </x:c>
      <x:c r="I2038" s="7" t="n">
        <x:f>0</x:f>
        <x:v>0</x:v>
      </x:c>
      <x:c r="J2038" s="7" t="n">
        <x:f>0</x:f>
        <x:v>0</x:v>
      </x:c>
      <x:c r="K2038" s="7" t="n">
        <x:f>0</x:f>
        <x:v>0</x:v>
      </x:c>
      <x:c r="L2038" s="7" t="n">
        <x:f>'Inventory detail'!F912*Summary!$K$5*(A2038-E2038)/Summary!$K$6</x:f>
        <x:v>0</x:v>
      </x:c>
      <x:c r="M2038" s="7" t="n">
        <x:f>MAX(0,H2038-L2038)</x:f>
        <x:v>0</x:v>
      </x:c>
      <x:c r="N2038" s="7" t="n">
        <x:f>MAX(0,L2038-H2038)</x:f>
        <x:v>0</x:v>
      </x:c>
      <x:c r="O2038" s="7" t="n">
        <x:f>MAX(0,F2038+I2038-N2038)</x:f>
        <x:v>0</x:v>
      </x:c>
      <x:c r="P2038" s="7" t="n">
        <x:f>MAX(0,N2038-F2038-I2038)</x:f>
        <x:v>0</x:v>
      </x:c>
      <x:c r="Q2038" s="7" t="n">
        <x:f>MAX(0,G2038+J2038-P2038)</x:f>
        <x:v>0</x:v>
      </x:c>
      <x:c r="R2038" s="7" t="n">
        <x:f>M2038+MAX(0,K2038-MAX(0,P2038-G2038-J2038))</x:f>
        <x:v>0</x:v>
      </x:c>
      <x:c r="S2038" s="7" t="n">
        <x:f>SUM(O2038,Q2038,R2038)</x:f>
        <x:v>0</x:v>
      </x:c>
      <x:c r="T2038" s="14" t="n">
        <x:f>'Inventory detail'!T912</x:f>
        <x:v>0.0336</x:v>
      </x:c>
      <x:c r="U2038" s="14" t="str">
        <x:f>'Inventory detail'!U912</x:f>
        <x:v>n.a.</x:v>
      </x:c>
      <x:c r="V2038" s="9" t="n">
        <x:f>O2038*T2038</x:f>
        <x:v>0</x:v>
      </x:c>
      <x:c r="W2038" s="9" t="n">
        <x:f>Q2038*T2038</x:f>
        <x:v>0</x:v>
      </x:c>
      <x:c r="X2038" s="9" t="n">
        <x:f>R2038*T2038</x:f>
        <x:v>0</x:v>
      </x:c>
      <x:c r="Y2038" s="9" t="n">
        <x:f>S2038*T2038</x:f>
        <x:v>0</x:v>
      </x:c>
      <x:c r="Z2038" s="9" t="str">
        <x:f>IF(ISNUMBER(U2038),S2038*(U2038-T2038),"n.a.")</x:f>
        <x:v>n.a.</x:v>
      </x:c>
      <x:c r="AA2038" s="9" t="n">
        <x:f>IF(ISNUMBER(U2038),Y2038,0)</x:f>
        <x:v>0</x:v>
      </x:c>
      <x:c r="AB2038" s="7" t="n">
        <x:f>MAX(0,L2038-SUM(F2038:K2038))</x:f>
        <x:v>0</x:v>
      </x:c>
    </x:row>
    <x:row r="2039" ht="22" customHeight="1">
      <x:c r="A2039" s="18" t="n">
        <x:f>Summary!D$41</x:f>
        <x:v>46357</x:v>
      </x:c>
      <x:c r="B2039" s="2" t="str">
        <x:f>'Inventory detail'!A913</x:f>
        <x:v>COIL</x:v>
      </x:c>
      <x:c r="C2039" s="2" t="str">
        <x:f>'Inventory detail'!B913</x:f>
        <x:v>60</x:v>
      </x:c>
      <x:c r="D2039" s="2" t="str">
        <x:f>'Inventory detail'!C913</x:f>
        <x:v>10RED12-4</x:v>
      </x:c>
      <x:c r="E2039" s="10" t="n">
        <x:f>A913</x:f>
        <x:v>46327</x:v>
      </x:c>
      <x:c r="F2039" s="7" t="n">
        <x:f>O913</x:f>
        <x:v>0</x:v>
      </x:c>
      <x:c r="G2039" s="7" t="n">
        <x:f>Q913</x:f>
        <x:v>0</x:v>
      </x:c>
      <x:c r="H2039" s="7" t="n">
        <x:f>R913</x:f>
        <x:v>0</x:v>
      </x:c>
      <x:c r="I2039" s="7" t="n">
        <x:f>0</x:f>
        <x:v>0</x:v>
      </x:c>
      <x:c r="J2039" s="7" t="n">
        <x:f>0</x:f>
        <x:v>0</x:v>
      </x:c>
      <x:c r="K2039" s="7" t="n">
        <x:f>0</x:f>
        <x:v>0</x:v>
      </x:c>
      <x:c r="L2039" s="7" t="n">
        <x:f>'Inventory detail'!F913*Summary!$K$5*(A2039-E2039)/Summary!$K$6</x:f>
        <x:v>0</x:v>
      </x:c>
      <x:c r="M2039" s="7" t="n">
        <x:f>MAX(0,H2039-L2039)</x:f>
        <x:v>0</x:v>
      </x:c>
      <x:c r="N2039" s="7" t="n">
        <x:f>MAX(0,L2039-H2039)</x:f>
        <x:v>0</x:v>
      </x:c>
      <x:c r="O2039" s="7" t="n">
        <x:f>MAX(0,F2039+I2039-N2039)</x:f>
        <x:v>0</x:v>
      </x:c>
      <x:c r="P2039" s="7" t="n">
        <x:f>MAX(0,N2039-F2039-I2039)</x:f>
        <x:v>0</x:v>
      </x:c>
      <x:c r="Q2039" s="7" t="n">
        <x:f>MAX(0,G2039+J2039-P2039)</x:f>
        <x:v>0</x:v>
      </x:c>
      <x:c r="R2039" s="7" t="n">
        <x:f>M2039+MAX(0,K2039-MAX(0,P2039-G2039-J2039))</x:f>
        <x:v>0</x:v>
      </x:c>
      <x:c r="S2039" s="7" t="n">
        <x:f>SUM(O2039,Q2039,R2039)</x:f>
        <x:v>0</x:v>
      </x:c>
      <x:c r="T2039" s="14" t="n">
        <x:f>'Inventory detail'!T913</x:f>
        <x:v>0.0584</x:v>
      </x:c>
      <x:c r="U2039" s="14" t="n">
        <x:f>'Inventory detail'!U913</x:f>
        <x:v>0.057239</x:v>
      </x:c>
      <x:c r="V2039" s="9" t="n">
        <x:f>O2039*T2039</x:f>
        <x:v>0</x:v>
      </x:c>
      <x:c r="W2039" s="9" t="n">
        <x:f>Q2039*T2039</x:f>
        <x:v>0</x:v>
      </x:c>
      <x:c r="X2039" s="9" t="n">
        <x:f>R2039*T2039</x:f>
        <x:v>0</x:v>
      </x:c>
      <x:c r="Y2039" s="9" t="n">
        <x:f>S2039*T2039</x:f>
        <x:v>0</x:v>
      </x:c>
      <x:c r="Z2039" s="9" t="n">
        <x:f>IF(ISNUMBER(U2039),S2039*(U2039-T2039),"n.a.")</x:f>
        <x:v>0</x:v>
      </x:c>
      <x:c r="AA2039" s="9" t="n">
        <x:f>IF(ISNUMBER(U2039),Y2039,0)</x:f>
        <x:v>0</x:v>
      </x:c>
      <x:c r="AB2039" s="7" t="n">
        <x:f>MAX(0,L2039-SUM(F2039:K2039))</x:f>
        <x:v>0</x:v>
      </x:c>
    </x:row>
    <x:row r="2040" ht="22" customHeight="1">
      <x:c r="A2040" s="18" t="n">
        <x:f>Summary!D$41</x:f>
        <x:v>46357</x:v>
      </x:c>
      <x:c r="B2040" s="2" t="str">
        <x:f>'Inventory detail'!A914</x:f>
        <x:v>COIL</x:v>
      </x:c>
      <x:c r="C2040" s="2" t="str">
        <x:f>'Inventory detail'!B914</x:f>
        <x:v>60</x:v>
      </x:c>
      <x:c r="D2040" s="2" t="str">
        <x:f>'Inventory detail'!C914</x:f>
        <x:v>10WHT12-5</x:v>
      </x:c>
      <x:c r="E2040" s="10" t="n">
        <x:f>A914</x:f>
        <x:v>46327</x:v>
      </x:c>
      <x:c r="F2040" s="7" t="n">
        <x:f>O914</x:f>
        <x:v>0</x:v>
      </x:c>
      <x:c r="G2040" s="7" t="n">
        <x:f>Q914</x:f>
        <x:v>0</x:v>
      </x:c>
      <x:c r="H2040" s="7" t="n">
        <x:f>R914</x:f>
        <x:v>0</x:v>
      </x:c>
      <x:c r="I2040" s="7" t="n">
        <x:f>0</x:f>
        <x:v>0</x:v>
      </x:c>
      <x:c r="J2040" s="7" t="n">
        <x:f>0</x:f>
        <x:v>0</x:v>
      </x:c>
      <x:c r="K2040" s="7" t="n">
        <x:f>0</x:f>
        <x:v>0</x:v>
      </x:c>
      <x:c r="L2040" s="7" t="n">
        <x:f>'Inventory detail'!F914*Summary!$K$5*(A2040-E2040)/Summary!$K$6</x:f>
        <x:v>0</x:v>
      </x:c>
      <x:c r="M2040" s="7" t="n">
        <x:f>MAX(0,H2040-L2040)</x:f>
        <x:v>0</x:v>
      </x:c>
      <x:c r="N2040" s="7" t="n">
        <x:f>MAX(0,L2040-H2040)</x:f>
        <x:v>0</x:v>
      </x:c>
      <x:c r="O2040" s="7" t="n">
        <x:f>MAX(0,F2040+I2040-N2040)</x:f>
        <x:v>0</x:v>
      </x:c>
      <x:c r="P2040" s="7" t="n">
        <x:f>MAX(0,N2040-F2040-I2040)</x:f>
        <x:v>0</x:v>
      </x:c>
      <x:c r="Q2040" s="7" t="n">
        <x:f>MAX(0,G2040+J2040-P2040)</x:f>
        <x:v>0</x:v>
      </x:c>
      <x:c r="R2040" s="7" t="n">
        <x:f>M2040+MAX(0,K2040-MAX(0,P2040-G2040-J2040))</x:f>
        <x:v>0</x:v>
      </x:c>
      <x:c r="S2040" s="7" t="n">
        <x:f>SUM(O2040,Q2040,R2040)</x:f>
        <x:v>0</x:v>
      </x:c>
      <x:c r="T2040" s="14" t="n">
        <x:f>'Inventory detail'!T914</x:f>
        <x:v>0.0381</x:v>
      </x:c>
      <x:c r="U2040" s="14" t="str">
        <x:f>'Inventory detail'!U914</x:f>
        <x:v>n.a.</x:v>
      </x:c>
      <x:c r="V2040" s="9" t="n">
        <x:f>O2040*T2040</x:f>
        <x:v>0</x:v>
      </x:c>
      <x:c r="W2040" s="9" t="n">
        <x:f>Q2040*T2040</x:f>
        <x:v>0</x:v>
      </x:c>
      <x:c r="X2040" s="9" t="n">
        <x:f>R2040*T2040</x:f>
        <x:v>0</x:v>
      </x:c>
      <x:c r="Y2040" s="9" t="n">
        <x:f>S2040*T2040</x:f>
        <x:v>0</x:v>
      </x:c>
      <x:c r="Z2040" s="9" t="str">
        <x:f>IF(ISNUMBER(U2040),S2040*(U2040-T2040),"n.a.")</x:f>
        <x:v>n.a.</x:v>
      </x:c>
      <x:c r="AA2040" s="9" t="n">
        <x:f>IF(ISNUMBER(U2040),Y2040,0)</x:f>
        <x:v>0</x:v>
      </x:c>
      <x:c r="AB2040" s="7" t="n">
        <x:f>MAX(0,L2040-SUM(F2040:K2040))</x:f>
        <x:v>0</x:v>
      </x:c>
    </x:row>
    <x:row r="2041" ht="22" customHeight="1">
      <x:c r="A2041" s="18" t="n">
        <x:f>Summary!D$41</x:f>
        <x:v>46357</x:v>
      </x:c>
      <x:c r="B2041" s="2" t="str">
        <x:f>'Inventory detail'!A915</x:f>
        <x:v>COIL</x:v>
      </x:c>
      <x:c r="C2041" s="2" t="str">
        <x:f>'Inventory detail'!B915</x:f>
        <x:v>60</x:v>
      </x:c>
      <x:c r="D2041" s="2" t="str">
        <x:f>'Inventory detail'!C915</x:f>
        <x:v>10WHT36-5</x:v>
      </x:c>
      <x:c r="E2041" s="10" t="n">
        <x:f>A915</x:f>
        <x:v>46327</x:v>
      </x:c>
      <x:c r="F2041" s="7" t="n">
        <x:f>O915</x:f>
        <x:v>0</x:v>
      </x:c>
      <x:c r="G2041" s="7" t="n">
        <x:f>Q915</x:f>
        <x:v>0</x:v>
      </x:c>
      <x:c r="H2041" s="7" t="n">
        <x:f>R915</x:f>
        <x:v>0</x:v>
      </x:c>
      <x:c r="I2041" s="7" t="n">
        <x:f>0</x:f>
        <x:v>0</x:v>
      </x:c>
      <x:c r="J2041" s="7" t="n">
        <x:f>0</x:f>
        <x:v>0</x:v>
      </x:c>
      <x:c r="K2041" s="7" t="n">
        <x:f>0</x:f>
        <x:v>0</x:v>
      </x:c>
      <x:c r="L2041" s="7" t="n">
        <x:f>'Inventory detail'!F915*Summary!$K$5*(A2041-E2041)/Summary!$K$6</x:f>
        <x:v>0</x:v>
      </x:c>
      <x:c r="M2041" s="7" t="n">
        <x:f>MAX(0,H2041-L2041)</x:f>
        <x:v>0</x:v>
      </x:c>
      <x:c r="N2041" s="7" t="n">
        <x:f>MAX(0,L2041-H2041)</x:f>
        <x:v>0</x:v>
      </x:c>
      <x:c r="O2041" s="7" t="n">
        <x:f>MAX(0,F2041+I2041-N2041)</x:f>
        <x:v>0</x:v>
      </x:c>
      <x:c r="P2041" s="7" t="n">
        <x:f>MAX(0,N2041-F2041-I2041)</x:f>
        <x:v>0</x:v>
      </x:c>
      <x:c r="Q2041" s="7" t="n">
        <x:f>MAX(0,G2041+J2041-P2041)</x:f>
        <x:v>0</x:v>
      </x:c>
      <x:c r="R2041" s="7" t="n">
        <x:f>M2041+MAX(0,K2041-MAX(0,P2041-G2041-J2041))</x:f>
        <x:v>0</x:v>
      </x:c>
      <x:c r="S2041" s="7" t="n">
        <x:f>SUM(O2041,Q2041,R2041)</x:f>
        <x:v>0</x:v>
      </x:c>
      <x:c r="T2041" s="14" t="n">
        <x:f>'Inventory detail'!T915</x:f>
        <x:v>0.1116</x:v>
      </x:c>
      <x:c r="U2041" s="14" t="str">
        <x:f>'Inventory detail'!U915</x:f>
        <x:v>n.a.</x:v>
      </x:c>
      <x:c r="V2041" s="9" t="n">
        <x:f>O2041*T2041</x:f>
        <x:v>0</x:v>
      </x:c>
      <x:c r="W2041" s="9" t="n">
        <x:f>Q2041*T2041</x:f>
        <x:v>0</x:v>
      </x:c>
      <x:c r="X2041" s="9" t="n">
        <x:f>R2041*T2041</x:f>
        <x:v>0</x:v>
      </x:c>
      <x:c r="Y2041" s="9" t="n">
        <x:f>S2041*T2041</x:f>
        <x:v>0</x:v>
      </x:c>
      <x:c r="Z2041" s="9" t="str">
        <x:f>IF(ISNUMBER(U2041),S2041*(U2041-T2041),"n.a.")</x:f>
        <x:v>n.a.</x:v>
      </x:c>
      <x:c r="AA2041" s="9" t="n">
        <x:f>IF(ISNUMBER(U2041),Y2041,0)</x:f>
        <x:v>0</x:v>
      </x:c>
      <x:c r="AB2041" s="7" t="n">
        <x:f>MAX(0,L2041-SUM(F2041:K2041))</x:f>
        <x:v>0</x:v>
      </x:c>
    </x:row>
    <x:row r="2042" ht="22" customHeight="1">
      <x:c r="A2042" s="18" t="n">
        <x:f>Summary!D$41</x:f>
        <x:v>46357</x:v>
      </x:c>
      <x:c r="B2042" s="2" t="str">
        <x:f>'Inventory detail'!A916</x:f>
        <x:v>COIL</x:v>
      </x:c>
      <x:c r="C2042" s="2" t="str">
        <x:f>'Inventory detail'!B916</x:f>
        <x:v>60</x:v>
      </x:c>
      <x:c r="D2042" s="2" t="str">
        <x:f>'Inventory detail'!C916</x:f>
        <x:v>11BLK12-5</x:v>
      </x:c>
      <x:c r="E2042" s="10" t="n">
        <x:f>A916</x:f>
        <x:v>46327</x:v>
      </x:c>
      <x:c r="F2042" s="7" t="n">
        <x:f>O916</x:f>
        <x:v>0</x:v>
      </x:c>
      <x:c r="G2042" s="7" t="n">
        <x:f>Q916</x:f>
        <x:v>0</x:v>
      </x:c>
      <x:c r="H2042" s="7" t="n">
        <x:f>R916</x:f>
        <x:v>0</x:v>
      </x:c>
      <x:c r="I2042" s="7" t="n">
        <x:f>0</x:f>
        <x:v>0</x:v>
      </x:c>
      <x:c r="J2042" s="7" t="n">
        <x:f>0</x:f>
        <x:v>0</x:v>
      </x:c>
      <x:c r="K2042" s="7" t="n">
        <x:f>0</x:f>
        <x:v>0</x:v>
      </x:c>
      <x:c r="L2042" s="7" t="n">
        <x:f>'Inventory detail'!F916*Summary!$K$5*(A2042-E2042)/Summary!$K$6</x:f>
        <x:v>0</x:v>
      </x:c>
      <x:c r="M2042" s="7" t="n">
        <x:f>MAX(0,H2042-L2042)</x:f>
        <x:v>0</x:v>
      </x:c>
      <x:c r="N2042" s="7" t="n">
        <x:f>MAX(0,L2042-H2042)</x:f>
        <x:v>0</x:v>
      </x:c>
      <x:c r="O2042" s="7" t="n">
        <x:f>MAX(0,F2042+I2042-N2042)</x:f>
        <x:v>0</x:v>
      </x:c>
      <x:c r="P2042" s="7" t="n">
        <x:f>MAX(0,N2042-F2042-I2042)</x:f>
        <x:v>0</x:v>
      </x:c>
      <x:c r="Q2042" s="7" t="n">
        <x:f>MAX(0,G2042+J2042-P2042)</x:f>
        <x:v>0</x:v>
      </x:c>
      <x:c r="R2042" s="7" t="n">
        <x:f>M2042+MAX(0,K2042-MAX(0,P2042-G2042-J2042))</x:f>
        <x:v>0</x:v>
      </x:c>
      <x:c r="S2042" s="7" t="n">
        <x:f>SUM(O2042,Q2042,R2042)</x:f>
        <x:v>0</x:v>
      </x:c>
      <x:c r="T2042" s="14" t="n">
        <x:f>'Inventory detail'!T916</x:f>
        <x:v>0.0409</x:v>
      </x:c>
      <x:c r="U2042" s="14" t="str">
        <x:f>'Inventory detail'!U916</x:f>
        <x:v>n.a.</x:v>
      </x:c>
      <x:c r="V2042" s="9" t="n">
        <x:f>O2042*T2042</x:f>
        <x:v>0</x:v>
      </x:c>
      <x:c r="W2042" s="9" t="n">
        <x:f>Q2042*T2042</x:f>
        <x:v>0</x:v>
      </x:c>
      <x:c r="X2042" s="9" t="n">
        <x:f>R2042*T2042</x:f>
        <x:v>0</x:v>
      </x:c>
      <x:c r="Y2042" s="9" t="n">
        <x:f>S2042*T2042</x:f>
        <x:v>0</x:v>
      </x:c>
      <x:c r="Z2042" s="9" t="str">
        <x:f>IF(ISNUMBER(U2042),S2042*(U2042-T2042),"n.a.")</x:f>
        <x:v>n.a.</x:v>
      </x:c>
      <x:c r="AA2042" s="9" t="n">
        <x:f>IF(ISNUMBER(U2042),Y2042,0)</x:f>
        <x:v>0</x:v>
      </x:c>
      <x:c r="AB2042" s="7" t="n">
        <x:f>MAX(0,L2042-SUM(F2042:K2042))</x:f>
        <x:v>0</x:v>
      </x:c>
    </x:row>
    <x:row r="2043" ht="22" customHeight="1">
      <x:c r="A2043" s="18" t="n">
        <x:f>Summary!D$41</x:f>
        <x:v>46357</x:v>
      </x:c>
      <x:c r="B2043" s="2" t="str">
        <x:f>'Inventory detail'!A917</x:f>
        <x:v>COIL</x:v>
      </x:c>
      <x:c r="C2043" s="2" t="str">
        <x:f>'Inventory detail'!B917</x:f>
        <x:v>60</x:v>
      </x:c>
      <x:c r="D2043" s="2" t="str">
        <x:f>'Inventory detail'!C917</x:f>
        <x:v>11BLK36-5</x:v>
      </x:c>
      <x:c r="E2043" s="10" t="n">
        <x:f>A917</x:f>
        <x:v>46327</x:v>
      </x:c>
      <x:c r="F2043" s="7" t="n">
        <x:f>O917</x:f>
        <x:v>0</x:v>
      </x:c>
      <x:c r="G2043" s="7" t="n">
        <x:f>Q917</x:f>
        <x:v>0</x:v>
      </x:c>
      <x:c r="H2043" s="7" t="n">
        <x:f>R917</x:f>
        <x:v>0</x:v>
      </x:c>
      <x:c r="I2043" s="7" t="n">
        <x:f>0</x:f>
        <x:v>0</x:v>
      </x:c>
      <x:c r="J2043" s="7" t="n">
        <x:f>0</x:f>
        <x:v>0</x:v>
      </x:c>
      <x:c r="K2043" s="7" t="n">
        <x:f>0</x:f>
        <x:v>0</x:v>
      </x:c>
      <x:c r="L2043" s="7" t="n">
        <x:f>'Inventory detail'!F917*Summary!$K$5*(A2043-E2043)/Summary!$K$6</x:f>
        <x:v>0</x:v>
      </x:c>
      <x:c r="M2043" s="7" t="n">
        <x:f>MAX(0,H2043-L2043)</x:f>
        <x:v>0</x:v>
      </x:c>
      <x:c r="N2043" s="7" t="n">
        <x:f>MAX(0,L2043-H2043)</x:f>
        <x:v>0</x:v>
      </x:c>
      <x:c r="O2043" s="7" t="n">
        <x:f>MAX(0,F2043+I2043-N2043)</x:f>
        <x:v>0</x:v>
      </x:c>
      <x:c r="P2043" s="7" t="n">
        <x:f>MAX(0,N2043-F2043-I2043)</x:f>
        <x:v>0</x:v>
      </x:c>
      <x:c r="Q2043" s="7" t="n">
        <x:f>MAX(0,G2043+J2043-P2043)</x:f>
        <x:v>0</x:v>
      </x:c>
      <x:c r="R2043" s="7" t="n">
        <x:f>M2043+MAX(0,K2043-MAX(0,P2043-G2043-J2043))</x:f>
        <x:v>0</x:v>
      </x:c>
      <x:c r="S2043" s="7" t="n">
        <x:f>SUM(O2043,Q2043,R2043)</x:f>
        <x:v>0</x:v>
      </x:c>
      <x:c r="T2043" s="14" t="n">
        <x:f>'Inventory detail'!T917</x:f>
        <x:v>0.1226</x:v>
      </x:c>
      <x:c r="U2043" s="14" t="str">
        <x:f>'Inventory detail'!U917</x:f>
        <x:v>n.a.</x:v>
      </x:c>
      <x:c r="V2043" s="9" t="n">
        <x:f>O2043*T2043</x:f>
        <x:v>0</x:v>
      </x:c>
      <x:c r="W2043" s="9" t="n">
        <x:f>Q2043*T2043</x:f>
        <x:v>0</x:v>
      </x:c>
      <x:c r="X2043" s="9" t="n">
        <x:f>R2043*T2043</x:f>
        <x:v>0</x:v>
      </x:c>
      <x:c r="Y2043" s="9" t="n">
        <x:f>S2043*T2043</x:f>
        <x:v>0</x:v>
      </x:c>
      <x:c r="Z2043" s="9" t="str">
        <x:f>IF(ISNUMBER(U2043),S2043*(U2043-T2043),"n.a.")</x:f>
        <x:v>n.a.</x:v>
      </x:c>
      <x:c r="AA2043" s="9" t="n">
        <x:f>IF(ISNUMBER(U2043),Y2043,0)</x:f>
        <x:v>0</x:v>
      </x:c>
      <x:c r="AB2043" s="7" t="n">
        <x:f>MAX(0,L2043-SUM(F2043:K2043))</x:f>
        <x:v>0</x:v>
      </x:c>
    </x:row>
    <x:row r="2044" ht="22" customHeight="1">
      <x:c r="A2044" s="18" t="n">
        <x:f>Summary!D$41</x:f>
        <x:v>46357</x:v>
      </x:c>
      <x:c r="B2044" s="2" t="str">
        <x:f>'Inventory detail'!A918</x:f>
        <x:v>COIL</x:v>
      </x:c>
      <x:c r="C2044" s="2" t="str">
        <x:f>'Inventory detail'!B918</x:f>
        <x:v>60</x:v>
      </x:c>
      <x:c r="D2044" s="2" t="str">
        <x:f>'Inventory detail'!C918</x:f>
        <x:v>11BLU12-4</x:v>
      </x:c>
      <x:c r="E2044" s="10" t="n">
        <x:f>A918</x:f>
        <x:v>46327</x:v>
      </x:c>
      <x:c r="F2044" s="7" t="n">
        <x:f>O918</x:f>
        <x:v>0</x:v>
      </x:c>
      <x:c r="G2044" s="7" t="n">
        <x:f>Q918</x:f>
        <x:v>0</x:v>
      </x:c>
      <x:c r="H2044" s="7" t="n">
        <x:f>R918</x:f>
        <x:v>0</x:v>
      </x:c>
      <x:c r="I2044" s="7" t="n">
        <x:f>0</x:f>
        <x:v>0</x:v>
      </x:c>
      <x:c r="J2044" s="7" t="n">
        <x:f>0</x:f>
        <x:v>0</x:v>
      </x:c>
      <x:c r="K2044" s="7" t="n">
        <x:f>0</x:f>
        <x:v>0</x:v>
      </x:c>
      <x:c r="L2044" s="7" t="n">
        <x:f>'Inventory detail'!F918*Summary!$K$5*(A2044-E2044)/Summary!$K$6</x:f>
        <x:v>0</x:v>
      </x:c>
      <x:c r="M2044" s="7" t="n">
        <x:f>MAX(0,H2044-L2044)</x:f>
        <x:v>0</x:v>
      </x:c>
      <x:c r="N2044" s="7" t="n">
        <x:f>MAX(0,L2044-H2044)</x:f>
        <x:v>0</x:v>
      </x:c>
      <x:c r="O2044" s="7" t="n">
        <x:f>MAX(0,F2044+I2044-N2044)</x:f>
        <x:v>0</x:v>
      </x:c>
      <x:c r="P2044" s="7" t="n">
        <x:f>MAX(0,N2044-F2044-I2044)</x:f>
        <x:v>0</x:v>
      </x:c>
      <x:c r="Q2044" s="7" t="n">
        <x:f>MAX(0,G2044+J2044-P2044)</x:f>
        <x:v>0</x:v>
      </x:c>
      <x:c r="R2044" s="7" t="n">
        <x:f>M2044+MAX(0,K2044-MAX(0,P2044-G2044-J2044))</x:f>
        <x:v>0</x:v>
      </x:c>
      <x:c r="S2044" s="7" t="n">
        <x:f>SUM(O2044,Q2044,R2044)</x:f>
        <x:v>0</x:v>
      </x:c>
      <x:c r="T2044" s="14" t="n">
        <x:f>'Inventory detail'!T918</x:f>
        <x:v>0.0682</x:v>
      </x:c>
      <x:c r="U2044" s="14" t="n">
        <x:f>'Inventory detail'!U918</x:f>
        <x:v>0.0668525</x:v>
      </x:c>
      <x:c r="V2044" s="9" t="n">
        <x:f>O2044*T2044</x:f>
        <x:v>0</x:v>
      </x:c>
      <x:c r="W2044" s="9" t="n">
        <x:f>Q2044*T2044</x:f>
        <x:v>0</x:v>
      </x:c>
      <x:c r="X2044" s="9" t="n">
        <x:f>R2044*T2044</x:f>
        <x:v>0</x:v>
      </x:c>
      <x:c r="Y2044" s="9" t="n">
        <x:f>S2044*T2044</x:f>
        <x:v>0</x:v>
      </x:c>
      <x:c r="Z2044" s="9" t="n">
        <x:f>IF(ISNUMBER(U2044),S2044*(U2044-T2044),"n.a.")</x:f>
        <x:v>0</x:v>
      </x:c>
      <x:c r="AA2044" s="9" t="n">
        <x:f>IF(ISNUMBER(U2044),Y2044,0)</x:f>
        <x:v>0</x:v>
      </x:c>
      <x:c r="AB2044" s="7" t="n">
        <x:f>MAX(0,L2044-SUM(F2044:K2044))</x:f>
        <x:v>0</x:v>
      </x:c>
    </x:row>
    <x:row r="2045" ht="22" customHeight="1">
      <x:c r="A2045" s="18" t="n">
        <x:f>Summary!D$41</x:f>
        <x:v>46357</x:v>
      </x:c>
      <x:c r="B2045" s="2" t="str">
        <x:f>'Inventory detail'!A919</x:f>
        <x:v>COIL</x:v>
      </x:c>
      <x:c r="C2045" s="2" t="str">
        <x:f>'Inventory detail'!B919</x:f>
        <x:v>60</x:v>
      </x:c>
      <x:c r="D2045" s="2" t="str">
        <x:f>'Inventory detail'!C919</x:f>
        <x:v>11FG12-4</x:v>
      </x:c>
      <x:c r="E2045" s="10" t="n">
        <x:f>A919</x:f>
        <x:v>46327</x:v>
      </x:c>
      <x:c r="F2045" s="7" t="n">
        <x:f>O919</x:f>
        <x:v>0</x:v>
      </x:c>
      <x:c r="G2045" s="7" t="n">
        <x:f>Q919</x:f>
        <x:v>0</x:v>
      </x:c>
      <x:c r="H2045" s="7" t="n">
        <x:f>R919</x:f>
        <x:v>0</x:v>
      </x:c>
      <x:c r="I2045" s="7" t="n">
        <x:f>0</x:f>
        <x:v>0</x:v>
      </x:c>
      <x:c r="J2045" s="7" t="n">
        <x:f>0</x:f>
        <x:v>0</x:v>
      </x:c>
      <x:c r="K2045" s="7" t="n">
        <x:f>0</x:f>
        <x:v>0</x:v>
      </x:c>
      <x:c r="L2045" s="7" t="n">
        <x:f>'Inventory detail'!F919*Summary!$K$5*(A2045-E2045)/Summary!$K$6</x:f>
        <x:v>0</x:v>
      </x:c>
      <x:c r="M2045" s="7" t="n">
        <x:f>MAX(0,H2045-L2045)</x:f>
        <x:v>0</x:v>
      </x:c>
      <x:c r="N2045" s="7" t="n">
        <x:f>MAX(0,L2045-H2045)</x:f>
        <x:v>0</x:v>
      </x:c>
      <x:c r="O2045" s="7" t="n">
        <x:f>MAX(0,F2045+I2045-N2045)</x:f>
        <x:v>0</x:v>
      </x:c>
      <x:c r="P2045" s="7" t="n">
        <x:f>MAX(0,N2045-F2045-I2045)</x:f>
        <x:v>0</x:v>
      </x:c>
      <x:c r="Q2045" s="7" t="n">
        <x:f>MAX(0,G2045+J2045-P2045)</x:f>
        <x:v>0</x:v>
      </x:c>
      <x:c r="R2045" s="7" t="n">
        <x:f>M2045+MAX(0,K2045-MAX(0,P2045-G2045-J2045))</x:f>
        <x:v>0</x:v>
      </x:c>
      <x:c r="S2045" s="7" t="n">
        <x:f>SUM(O2045,Q2045,R2045)</x:f>
        <x:v>0</x:v>
      </x:c>
      <x:c r="T2045" s="14" t="n">
        <x:f>'Inventory detail'!T919</x:f>
        <x:v>0.036699999999999997</x:v>
      </x:c>
      <x:c r="U2045" s="14" t="str">
        <x:f>'Inventory detail'!U919</x:f>
        <x:v>n.a.</x:v>
      </x:c>
      <x:c r="V2045" s="9" t="n">
        <x:f>O2045*T2045</x:f>
        <x:v>0</x:v>
      </x:c>
      <x:c r="W2045" s="9" t="n">
        <x:f>Q2045*T2045</x:f>
        <x:v>0</x:v>
      </x:c>
      <x:c r="X2045" s="9" t="n">
        <x:f>R2045*T2045</x:f>
        <x:v>0</x:v>
      </x:c>
      <x:c r="Y2045" s="9" t="n">
        <x:f>S2045*T2045</x:f>
        <x:v>0</x:v>
      </x:c>
      <x:c r="Z2045" s="9" t="str">
        <x:f>IF(ISNUMBER(U2045),S2045*(U2045-T2045),"n.a.")</x:f>
        <x:v>n.a.</x:v>
      </x:c>
      <x:c r="AA2045" s="9" t="n">
        <x:f>IF(ISNUMBER(U2045),Y2045,0)</x:f>
        <x:v>0</x:v>
      </x:c>
      <x:c r="AB2045" s="7" t="n">
        <x:f>MAX(0,L2045-SUM(F2045:K2045))</x:f>
        <x:v>0</x:v>
      </x:c>
    </x:row>
    <x:row r="2046" ht="22" customHeight="1">
      <x:c r="A2046" s="18" t="n">
        <x:f>Summary!D$41</x:f>
        <x:v>46357</x:v>
      </x:c>
      <x:c r="B2046" s="2" t="str">
        <x:f>'Inventory detail'!A920</x:f>
        <x:v>COIL</x:v>
      </x:c>
      <x:c r="C2046" s="2" t="str">
        <x:f>'Inventory detail'!B920</x:f>
        <x:v>60</x:v>
      </x:c>
      <x:c r="D2046" s="2" t="str">
        <x:f>'Inventory detail'!C920</x:f>
        <x:v>11MAR12-4</x:v>
      </x:c>
      <x:c r="E2046" s="10" t="n">
        <x:f>A920</x:f>
        <x:v>46327</x:v>
      </x:c>
      <x:c r="F2046" s="7" t="n">
        <x:f>O920</x:f>
        <x:v>0</x:v>
      </x:c>
      <x:c r="G2046" s="7" t="n">
        <x:f>Q920</x:f>
        <x:v>0</x:v>
      </x:c>
      <x:c r="H2046" s="7" t="n">
        <x:f>R920</x:f>
        <x:v>0</x:v>
      </x:c>
      <x:c r="I2046" s="7" t="n">
        <x:f>0</x:f>
        <x:v>0</x:v>
      </x:c>
      <x:c r="J2046" s="7" t="n">
        <x:f>0</x:f>
        <x:v>0</x:v>
      </x:c>
      <x:c r="K2046" s="7" t="n">
        <x:f>0</x:f>
        <x:v>0</x:v>
      </x:c>
      <x:c r="L2046" s="7" t="n">
        <x:f>'Inventory detail'!F920*Summary!$K$5*(A2046-E2046)/Summary!$K$6</x:f>
        <x:v>0</x:v>
      </x:c>
      <x:c r="M2046" s="7" t="n">
        <x:f>MAX(0,H2046-L2046)</x:f>
        <x:v>0</x:v>
      </x:c>
      <x:c r="N2046" s="7" t="n">
        <x:f>MAX(0,L2046-H2046)</x:f>
        <x:v>0</x:v>
      </x:c>
      <x:c r="O2046" s="7" t="n">
        <x:f>MAX(0,F2046+I2046-N2046)</x:f>
        <x:v>0</x:v>
      </x:c>
      <x:c r="P2046" s="7" t="n">
        <x:f>MAX(0,N2046-F2046-I2046)</x:f>
        <x:v>0</x:v>
      </x:c>
      <x:c r="Q2046" s="7" t="n">
        <x:f>MAX(0,G2046+J2046-P2046)</x:f>
        <x:v>0</x:v>
      </x:c>
      <x:c r="R2046" s="7" t="n">
        <x:f>M2046+MAX(0,K2046-MAX(0,P2046-G2046-J2046))</x:f>
        <x:v>0</x:v>
      </x:c>
      <x:c r="S2046" s="7" t="n">
        <x:f>SUM(O2046,Q2046,R2046)</x:f>
        <x:v>0</x:v>
      </x:c>
      <x:c r="T2046" s="14" t="n">
        <x:f>'Inventory detail'!T920</x:f>
        <x:v>0.036699999999999997</x:v>
      </x:c>
      <x:c r="U2046" s="14" t="str">
        <x:f>'Inventory detail'!U920</x:f>
        <x:v>n.a.</x:v>
      </x:c>
      <x:c r="V2046" s="9" t="n">
        <x:f>O2046*T2046</x:f>
        <x:v>0</x:v>
      </x:c>
      <x:c r="W2046" s="9" t="n">
        <x:f>Q2046*T2046</x:f>
        <x:v>0</x:v>
      </x:c>
      <x:c r="X2046" s="9" t="n">
        <x:f>R2046*T2046</x:f>
        <x:v>0</x:v>
      </x:c>
      <x:c r="Y2046" s="9" t="n">
        <x:f>S2046*T2046</x:f>
        <x:v>0</x:v>
      </x:c>
      <x:c r="Z2046" s="9" t="str">
        <x:f>IF(ISNUMBER(U2046),S2046*(U2046-T2046),"n.a.")</x:f>
        <x:v>n.a.</x:v>
      </x:c>
      <x:c r="AA2046" s="9" t="n">
        <x:f>IF(ISNUMBER(U2046),Y2046,0)</x:f>
        <x:v>0</x:v>
      </x:c>
      <x:c r="AB2046" s="7" t="n">
        <x:f>MAX(0,L2046-SUM(F2046:K2046))</x:f>
        <x:v>0</x:v>
      </x:c>
    </x:row>
    <x:row r="2047" ht="22" customHeight="1">
      <x:c r="A2047" s="18" t="n">
        <x:f>Summary!D$41</x:f>
        <x:v>46357</x:v>
      </x:c>
      <x:c r="B2047" s="2" t="str">
        <x:f>'Inventory detail'!A921</x:f>
        <x:v>COIL</x:v>
      </x:c>
      <x:c r="C2047" s="2" t="str">
        <x:f>'Inventory detail'!B921</x:f>
        <x:v>60</x:v>
      </x:c>
      <x:c r="D2047" s="2" t="str">
        <x:f>'Inventory detail'!C921</x:f>
        <x:v>11RED12-4</x:v>
      </x:c>
      <x:c r="E2047" s="10" t="n">
        <x:f>A921</x:f>
        <x:v>46327</x:v>
      </x:c>
      <x:c r="F2047" s="7" t="n">
        <x:f>O921</x:f>
        <x:v>0</x:v>
      </x:c>
      <x:c r="G2047" s="7" t="n">
        <x:f>Q921</x:f>
        <x:v>0</x:v>
      </x:c>
      <x:c r="H2047" s="7" t="n">
        <x:f>R921</x:f>
        <x:v>0</x:v>
      </x:c>
      <x:c r="I2047" s="7" t="n">
        <x:f>0</x:f>
        <x:v>0</x:v>
      </x:c>
      <x:c r="J2047" s="7" t="n">
        <x:f>0</x:f>
        <x:v>0</x:v>
      </x:c>
      <x:c r="K2047" s="7" t="n">
        <x:f>0</x:f>
        <x:v>0</x:v>
      </x:c>
      <x:c r="L2047" s="7" t="n">
        <x:f>'Inventory detail'!F921*Summary!$K$5*(A2047-E2047)/Summary!$K$6</x:f>
        <x:v>0</x:v>
      </x:c>
      <x:c r="M2047" s="7" t="n">
        <x:f>MAX(0,H2047-L2047)</x:f>
        <x:v>0</x:v>
      </x:c>
      <x:c r="N2047" s="7" t="n">
        <x:f>MAX(0,L2047-H2047)</x:f>
        <x:v>0</x:v>
      </x:c>
      <x:c r="O2047" s="7" t="n">
        <x:f>MAX(0,F2047+I2047-N2047)</x:f>
        <x:v>0</x:v>
      </x:c>
      <x:c r="P2047" s="7" t="n">
        <x:f>MAX(0,N2047-F2047-I2047)</x:f>
        <x:v>0</x:v>
      </x:c>
      <x:c r="Q2047" s="7" t="n">
        <x:f>MAX(0,G2047+J2047-P2047)</x:f>
        <x:v>0</x:v>
      </x:c>
      <x:c r="R2047" s="7" t="n">
        <x:f>M2047+MAX(0,K2047-MAX(0,P2047-G2047-J2047))</x:f>
        <x:v>0</x:v>
      </x:c>
      <x:c r="S2047" s="7" t="n">
        <x:f>SUM(O2047,Q2047,R2047)</x:f>
        <x:v>0</x:v>
      </x:c>
      <x:c r="T2047" s="14" t="n">
        <x:f>'Inventory detail'!T921</x:f>
        <x:v>0.0682</x:v>
      </x:c>
      <x:c r="U2047" s="14" t="n">
        <x:f>'Inventory detail'!U921</x:f>
        <x:v>0.0668525</x:v>
      </x:c>
      <x:c r="V2047" s="9" t="n">
        <x:f>O2047*T2047</x:f>
        <x:v>0</x:v>
      </x:c>
      <x:c r="W2047" s="9" t="n">
        <x:f>Q2047*T2047</x:f>
        <x:v>0</x:v>
      </x:c>
      <x:c r="X2047" s="9" t="n">
        <x:f>R2047*T2047</x:f>
        <x:v>0</x:v>
      </x:c>
      <x:c r="Y2047" s="9" t="n">
        <x:f>S2047*T2047</x:f>
        <x:v>0</x:v>
      </x:c>
      <x:c r="Z2047" s="9" t="n">
        <x:f>IF(ISNUMBER(U2047),S2047*(U2047-T2047),"n.a.")</x:f>
        <x:v>0</x:v>
      </x:c>
      <x:c r="AA2047" s="9" t="n">
        <x:f>IF(ISNUMBER(U2047),Y2047,0)</x:f>
        <x:v>0</x:v>
      </x:c>
      <x:c r="AB2047" s="7" t="n">
        <x:f>MAX(0,L2047-SUM(F2047:K2047))</x:f>
        <x:v>0</x:v>
      </x:c>
    </x:row>
    <x:row r="2048" ht="22" customHeight="1">
      <x:c r="A2048" s="18" t="n">
        <x:f>Summary!D$41</x:f>
        <x:v>46357</x:v>
      </x:c>
      <x:c r="B2048" s="2" t="str">
        <x:f>'Inventory detail'!A922</x:f>
        <x:v>COIL</x:v>
      </x:c>
      <x:c r="C2048" s="2" t="str">
        <x:f>'Inventory detail'!B922</x:f>
        <x:v>60</x:v>
      </x:c>
      <x:c r="D2048" s="2" t="str">
        <x:f>'Inventory detail'!C922</x:f>
        <x:v>11WHT36-4</x:v>
      </x:c>
      <x:c r="E2048" s="10" t="n">
        <x:f>A922</x:f>
        <x:v>46327</x:v>
      </x:c>
      <x:c r="F2048" s="7" t="n">
        <x:f>O922</x:f>
        <x:v>0</x:v>
      </x:c>
      <x:c r="G2048" s="7" t="n">
        <x:f>Q922</x:f>
        <x:v>0</x:v>
      </x:c>
      <x:c r="H2048" s="7" t="n">
        <x:f>R922</x:f>
        <x:v>200</x:v>
      </x:c>
      <x:c r="I2048" s="7" t="n">
        <x:f>0</x:f>
        <x:v>0</x:v>
      </x:c>
      <x:c r="J2048" s="7" t="n">
        <x:f>0</x:f>
        <x:v>0</x:v>
      </x:c>
      <x:c r="K2048" s="7" t="n">
        <x:f>0</x:f>
        <x:v>0</x:v>
      </x:c>
      <x:c r="L2048" s="7" t="n">
        <x:f>'Inventory detail'!F922*Summary!$K$5*(A2048-E2048)/Summary!$K$6</x:f>
        <x:v>0</x:v>
      </x:c>
      <x:c r="M2048" s="7" t="n">
        <x:f>MAX(0,H2048-L2048)</x:f>
        <x:v>200</x:v>
      </x:c>
      <x:c r="N2048" s="7" t="n">
        <x:f>MAX(0,L2048-H2048)</x:f>
        <x:v>0</x:v>
      </x:c>
      <x:c r="O2048" s="7" t="n">
        <x:f>MAX(0,F2048+I2048-N2048)</x:f>
        <x:v>0</x:v>
      </x:c>
      <x:c r="P2048" s="7" t="n">
        <x:f>MAX(0,N2048-F2048-I2048)</x:f>
        <x:v>0</x:v>
      </x:c>
      <x:c r="Q2048" s="7" t="n">
        <x:f>MAX(0,G2048+J2048-P2048)</x:f>
        <x:v>0</x:v>
      </x:c>
      <x:c r="R2048" s="7" t="n">
        <x:f>M2048+MAX(0,K2048-MAX(0,P2048-G2048-J2048))</x:f>
        <x:v>200</x:v>
      </x:c>
      <x:c r="S2048" s="7" t="n">
        <x:f>SUM(O2048,Q2048,R2048)</x:f>
        <x:v>200</x:v>
      </x:c>
      <x:c r="T2048" s="14" t="n">
        <x:f>'Inventory detail'!T922</x:f>
        <x:v>0.1016</x:v>
      </x:c>
      <x:c r="U2048" s="14" t="str">
        <x:f>'Inventory detail'!U922</x:f>
        <x:v>n.a.</x:v>
      </x:c>
      <x:c r="V2048" s="9" t="n">
        <x:f>O2048*T2048</x:f>
        <x:v>0</x:v>
      </x:c>
      <x:c r="W2048" s="9" t="n">
        <x:f>Q2048*T2048</x:f>
        <x:v>0</x:v>
      </x:c>
      <x:c r="X2048" s="9" t="n">
        <x:f>R2048*T2048</x:f>
        <x:v>20.32</x:v>
      </x:c>
      <x:c r="Y2048" s="9" t="n">
        <x:f>S2048*T2048</x:f>
        <x:v>20.32</x:v>
      </x:c>
      <x:c r="Z2048" s="9" t="str">
        <x:f>IF(ISNUMBER(U2048),S2048*(U2048-T2048),"n.a.")</x:f>
        <x:v>n.a.</x:v>
      </x:c>
      <x:c r="AA2048" s="9" t="n">
        <x:f>IF(ISNUMBER(U2048),Y2048,0)</x:f>
        <x:v>0</x:v>
      </x:c>
      <x:c r="AB2048" s="7" t="n">
        <x:f>MAX(0,L2048-SUM(F2048:K2048))</x:f>
        <x:v>0</x:v>
      </x:c>
    </x:row>
    <x:row r="2049" ht="22" customHeight="1">
      <x:c r="A2049" s="18" t="n">
        <x:f>Summary!D$41</x:f>
        <x:v>46357</x:v>
      </x:c>
      <x:c r="B2049" s="2" t="str">
        <x:f>'Inventory detail'!A923</x:f>
        <x:v>COIL</x:v>
      </x:c>
      <x:c r="C2049" s="2" t="str">
        <x:f>'Inventory detail'!B923</x:f>
        <x:v>60</x:v>
      </x:c>
      <x:c r="D2049" s="2" t="str">
        <x:f>'Inventory detail'!C923</x:f>
        <x:v>12BLK12-5</x:v>
      </x:c>
      <x:c r="E2049" s="10" t="n">
        <x:f>A923</x:f>
        <x:v>46327</x:v>
      </x:c>
      <x:c r="F2049" s="7" t="n">
        <x:f>O923</x:f>
        <x:v>0</x:v>
      </x:c>
      <x:c r="G2049" s="7" t="n">
        <x:f>Q923</x:f>
        <x:v>0</x:v>
      </x:c>
      <x:c r="H2049" s="7" t="n">
        <x:f>R923</x:f>
        <x:v>0</x:v>
      </x:c>
      <x:c r="I2049" s="7" t="n">
        <x:f>0</x:f>
        <x:v>0</x:v>
      </x:c>
      <x:c r="J2049" s="7" t="n">
        <x:f>0</x:f>
        <x:v>0</x:v>
      </x:c>
      <x:c r="K2049" s="7" t="n">
        <x:f>0</x:f>
        <x:v>0</x:v>
      </x:c>
      <x:c r="L2049" s="7" t="n">
        <x:f>'Inventory detail'!F923*Summary!$K$5*(A2049-E2049)/Summary!$K$6</x:f>
        <x:v>0</x:v>
      </x:c>
      <x:c r="M2049" s="7" t="n">
        <x:f>MAX(0,H2049-L2049)</x:f>
        <x:v>0</x:v>
      </x:c>
      <x:c r="N2049" s="7" t="n">
        <x:f>MAX(0,L2049-H2049)</x:f>
        <x:v>0</x:v>
      </x:c>
      <x:c r="O2049" s="7" t="n">
        <x:f>MAX(0,F2049+I2049-N2049)</x:f>
        <x:v>0</x:v>
      </x:c>
      <x:c r="P2049" s="7" t="n">
        <x:f>MAX(0,N2049-F2049-I2049)</x:f>
        <x:v>0</x:v>
      </x:c>
      <x:c r="Q2049" s="7" t="n">
        <x:f>MAX(0,G2049+J2049-P2049)</x:f>
        <x:v>0</x:v>
      </x:c>
      <x:c r="R2049" s="7" t="n">
        <x:f>M2049+MAX(0,K2049-MAX(0,P2049-G2049-J2049))</x:f>
        <x:v>0</x:v>
      </x:c>
      <x:c r="S2049" s="7" t="n">
        <x:f>SUM(O2049,Q2049,R2049)</x:f>
        <x:v>0</x:v>
      </x:c>
      <x:c r="T2049" s="14" t="n">
        <x:f>'Inventory detail'!T923</x:f>
        <x:v>0.0492</x:v>
      </x:c>
      <x:c r="U2049" s="14" t="str">
        <x:f>'Inventory detail'!U923</x:f>
        <x:v>n.a.</x:v>
      </x:c>
      <x:c r="V2049" s="9" t="n">
        <x:f>O2049*T2049</x:f>
        <x:v>0</x:v>
      </x:c>
      <x:c r="W2049" s="9" t="n">
        <x:f>Q2049*T2049</x:f>
        <x:v>0</x:v>
      </x:c>
      <x:c r="X2049" s="9" t="n">
        <x:f>R2049*T2049</x:f>
        <x:v>0</x:v>
      </x:c>
      <x:c r="Y2049" s="9" t="n">
        <x:f>S2049*T2049</x:f>
        <x:v>0</x:v>
      </x:c>
      <x:c r="Z2049" s="9" t="str">
        <x:f>IF(ISNUMBER(U2049),S2049*(U2049-T2049),"n.a.")</x:f>
        <x:v>n.a.</x:v>
      </x:c>
      <x:c r="AA2049" s="9" t="n">
        <x:f>IF(ISNUMBER(U2049),Y2049,0)</x:f>
        <x:v>0</x:v>
      </x:c>
      <x:c r="AB2049" s="7" t="n">
        <x:f>MAX(0,L2049-SUM(F2049:K2049))</x:f>
        <x:v>0</x:v>
      </x:c>
    </x:row>
    <x:row r="2050" ht="22" customHeight="1">
      <x:c r="A2050" s="18" t="n">
        <x:f>Summary!D$41</x:f>
        <x:v>46357</x:v>
      </x:c>
      <x:c r="B2050" s="2" t="str">
        <x:f>'Inventory detail'!A924</x:f>
        <x:v>COIL</x:v>
      </x:c>
      <x:c r="C2050" s="2" t="str">
        <x:f>'Inventory detail'!B924</x:f>
        <x:v>60</x:v>
      </x:c>
      <x:c r="D2050" s="2" t="str">
        <x:f>'Inventory detail'!C924</x:f>
        <x:v>12BLK36-5</x:v>
      </x:c>
      <x:c r="E2050" s="10" t="n">
        <x:f>A924</x:f>
        <x:v>46327</x:v>
      </x:c>
      <x:c r="F2050" s="7" t="n">
        <x:f>O924</x:f>
        <x:v>0</x:v>
      </x:c>
      <x:c r="G2050" s="7" t="n">
        <x:f>Q924</x:f>
        <x:v>0</x:v>
      </x:c>
      <x:c r="H2050" s="7" t="n">
        <x:f>R924</x:f>
        <x:v>0</x:v>
      </x:c>
      <x:c r="I2050" s="7" t="n">
        <x:f>0</x:f>
        <x:v>0</x:v>
      </x:c>
      <x:c r="J2050" s="7" t="n">
        <x:f>0</x:f>
        <x:v>0</x:v>
      </x:c>
      <x:c r="K2050" s="7" t="n">
        <x:f>0</x:f>
        <x:v>0</x:v>
      </x:c>
      <x:c r="L2050" s="7" t="n">
        <x:f>'Inventory detail'!F924*Summary!$K$5*(A2050-E2050)/Summary!$K$6</x:f>
        <x:v>0</x:v>
      </x:c>
      <x:c r="M2050" s="7" t="n">
        <x:f>MAX(0,H2050-L2050)</x:f>
        <x:v>0</x:v>
      </x:c>
      <x:c r="N2050" s="7" t="n">
        <x:f>MAX(0,L2050-H2050)</x:f>
        <x:v>0</x:v>
      </x:c>
      <x:c r="O2050" s="7" t="n">
        <x:f>MAX(0,F2050+I2050-N2050)</x:f>
        <x:v>0</x:v>
      </x:c>
      <x:c r="P2050" s="7" t="n">
        <x:f>MAX(0,N2050-F2050-I2050)</x:f>
        <x:v>0</x:v>
      </x:c>
      <x:c r="Q2050" s="7" t="n">
        <x:f>MAX(0,G2050+J2050-P2050)</x:f>
        <x:v>0</x:v>
      </x:c>
      <x:c r="R2050" s="7" t="n">
        <x:f>M2050+MAX(0,K2050-MAX(0,P2050-G2050-J2050))</x:f>
        <x:v>0</x:v>
      </x:c>
      <x:c r="S2050" s="7" t="n">
        <x:f>SUM(O2050,Q2050,R2050)</x:f>
        <x:v>0</x:v>
      </x:c>
      <x:c r="T2050" s="14" t="n">
        <x:f>'Inventory detail'!T924</x:f>
        <x:v>0.14529999999999998</x:v>
      </x:c>
      <x:c r="U2050" s="14" t="str">
        <x:f>'Inventory detail'!U924</x:f>
        <x:v>n.a.</x:v>
      </x:c>
      <x:c r="V2050" s="9" t="n">
        <x:f>O2050*T2050</x:f>
        <x:v>0</x:v>
      </x:c>
      <x:c r="W2050" s="9" t="n">
        <x:f>Q2050*T2050</x:f>
        <x:v>0</x:v>
      </x:c>
      <x:c r="X2050" s="9" t="n">
        <x:f>R2050*T2050</x:f>
        <x:v>0</x:v>
      </x:c>
      <x:c r="Y2050" s="9" t="n">
        <x:f>S2050*T2050</x:f>
        <x:v>0</x:v>
      </x:c>
      <x:c r="Z2050" s="9" t="str">
        <x:f>IF(ISNUMBER(U2050),S2050*(U2050-T2050),"n.a.")</x:f>
        <x:v>n.a.</x:v>
      </x:c>
      <x:c r="AA2050" s="9" t="n">
        <x:f>IF(ISNUMBER(U2050),Y2050,0)</x:f>
        <x:v>0</x:v>
      </x:c>
      <x:c r="AB2050" s="7" t="n">
        <x:f>MAX(0,L2050-SUM(F2050:K2050))</x:f>
        <x:v>0</x:v>
      </x:c>
    </x:row>
    <x:row r="2051" ht="22" customHeight="1">
      <x:c r="A2051" s="18" t="n">
        <x:f>Summary!D$41</x:f>
        <x:v>46357</x:v>
      </x:c>
      <x:c r="B2051" s="2" t="str">
        <x:f>'Inventory detail'!A925</x:f>
        <x:v>COIL</x:v>
      </x:c>
      <x:c r="C2051" s="2" t="str">
        <x:f>'Inventory detail'!B925</x:f>
        <x:v>60</x:v>
      </x:c>
      <x:c r="D2051" s="2" t="str">
        <x:f>'Inventory detail'!C925</x:f>
        <x:v>12BLU12-4</x:v>
      </x:c>
      <x:c r="E2051" s="10" t="n">
        <x:f>A925</x:f>
        <x:v>46327</x:v>
      </x:c>
      <x:c r="F2051" s="7" t="n">
        <x:f>O925</x:f>
        <x:v>0</x:v>
      </x:c>
      <x:c r="G2051" s="7" t="n">
        <x:f>Q925</x:f>
        <x:v>0</x:v>
      </x:c>
      <x:c r="H2051" s="7" t="n">
        <x:f>R925</x:f>
        <x:v>0</x:v>
      </x:c>
      <x:c r="I2051" s="7" t="n">
        <x:f>0</x:f>
        <x:v>0</x:v>
      </x:c>
      <x:c r="J2051" s="7" t="n">
        <x:f>0</x:f>
        <x:v>0</x:v>
      </x:c>
      <x:c r="K2051" s="7" t="n">
        <x:f>0</x:f>
        <x:v>0</x:v>
      </x:c>
      <x:c r="L2051" s="7" t="n">
        <x:f>'Inventory detail'!F925*Summary!$K$5*(A2051-E2051)/Summary!$K$6</x:f>
        <x:v>0</x:v>
      </x:c>
      <x:c r="M2051" s="7" t="n">
        <x:f>MAX(0,H2051-L2051)</x:f>
        <x:v>0</x:v>
      </x:c>
      <x:c r="N2051" s="7" t="n">
        <x:f>MAX(0,L2051-H2051)</x:f>
        <x:v>0</x:v>
      </x:c>
      <x:c r="O2051" s="7" t="n">
        <x:f>MAX(0,F2051+I2051-N2051)</x:f>
        <x:v>0</x:v>
      </x:c>
      <x:c r="P2051" s="7" t="n">
        <x:f>MAX(0,N2051-F2051-I2051)</x:f>
        <x:v>0</x:v>
      </x:c>
      <x:c r="Q2051" s="7" t="n">
        <x:f>MAX(0,G2051+J2051-P2051)</x:f>
        <x:v>0</x:v>
      </x:c>
      <x:c r="R2051" s="7" t="n">
        <x:f>M2051+MAX(0,K2051-MAX(0,P2051-G2051-J2051))</x:f>
        <x:v>0</x:v>
      </x:c>
      <x:c r="S2051" s="7" t="n">
        <x:f>SUM(O2051,Q2051,R2051)</x:f>
        <x:v>0</x:v>
      </x:c>
      <x:c r="T2051" s="14" t="n">
        <x:f>'Inventory detail'!T925</x:f>
        <x:v>0.0717</x:v>
      </x:c>
      <x:c r="U2051" s="14" t="n">
        <x:f>'Inventory detail'!U925</x:f>
        <x:v>0.07027800000000001</x:v>
      </x:c>
      <x:c r="V2051" s="9" t="n">
        <x:f>O2051*T2051</x:f>
        <x:v>0</x:v>
      </x:c>
      <x:c r="W2051" s="9" t="n">
        <x:f>Q2051*T2051</x:f>
        <x:v>0</x:v>
      </x:c>
      <x:c r="X2051" s="9" t="n">
        <x:f>R2051*T2051</x:f>
        <x:v>0</x:v>
      </x:c>
      <x:c r="Y2051" s="9" t="n">
        <x:f>S2051*T2051</x:f>
        <x:v>0</x:v>
      </x:c>
      <x:c r="Z2051" s="9" t="n">
        <x:f>IF(ISNUMBER(U2051),S2051*(U2051-T2051),"n.a.")</x:f>
        <x:v>0</x:v>
      </x:c>
      <x:c r="AA2051" s="9" t="n">
        <x:f>IF(ISNUMBER(U2051),Y2051,0)</x:f>
        <x:v>0</x:v>
      </x:c>
      <x:c r="AB2051" s="7" t="n">
        <x:f>MAX(0,L2051-SUM(F2051:K2051))</x:f>
        <x:v>0</x:v>
      </x:c>
    </x:row>
    <x:row r="2052" ht="22" customHeight="1">
      <x:c r="A2052" s="18" t="n">
        <x:f>Summary!D$41</x:f>
        <x:v>46357</x:v>
      </x:c>
      <x:c r="B2052" s="2" t="str">
        <x:f>'Inventory detail'!A926</x:f>
        <x:v>COIL</x:v>
      </x:c>
      <x:c r="C2052" s="2" t="str">
        <x:f>'Inventory detail'!B926</x:f>
        <x:v>60</x:v>
      </x:c>
      <x:c r="D2052" s="2" t="str">
        <x:f>'Inventory detail'!C926</x:f>
        <x:v>12FG12-4</x:v>
      </x:c>
      <x:c r="E2052" s="10" t="n">
        <x:f>A926</x:f>
        <x:v>46327</x:v>
      </x:c>
      <x:c r="F2052" s="7" t="n">
        <x:f>O926</x:f>
        <x:v>0</x:v>
      </x:c>
      <x:c r="G2052" s="7" t="n">
        <x:f>Q926</x:f>
        <x:v>0</x:v>
      </x:c>
      <x:c r="H2052" s="7" t="n">
        <x:f>R926</x:f>
        <x:v>0</x:v>
      </x:c>
      <x:c r="I2052" s="7" t="n">
        <x:f>0</x:f>
        <x:v>0</x:v>
      </x:c>
      <x:c r="J2052" s="7" t="n">
        <x:f>0</x:f>
        <x:v>0</x:v>
      </x:c>
      <x:c r="K2052" s="7" t="n">
        <x:f>0</x:f>
        <x:v>0</x:v>
      </x:c>
      <x:c r="L2052" s="7" t="n">
        <x:f>'Inventory detail'!F926*Summary!$K$5*(A2052-E2052)/Summary!$K$6</x:f>
        <x:v>0</x:v>
      </x:c>
      <x:c r="M2052" s="7" t="n">
        <x:f>MAX(0,H2052-L2052)</x:f>
        <x:v>0</x:v>
      </x:c>
      <x:c r="N2052" s="7" t="n">
        <x:f>MAX(0,L2052-H2052)</x:f>
        <x:v>0</x:v>
      </x:c>
      <x:c r="O2052" s="7" t="n">
        <x:f>MAX(0,F2052+I2052-N2052)</x:f>
        <x:v>0</x:v>
      </x:c>
      <x:c r="P2052" s="7" t="n">
        <x:f>MAX(0,N2052-F2052-I2052)</x:f>
        <x:v>0</x:v>
      </x:c>
      <x:c r="Q2052" s="7" t="n">
        <x:f>MAX(0,G2052+J2052-P2052)</x:f>
        <x:v>0</x:v>
      </x:c>
      <x:c r="R2052" s="7" t="n">
        <x:f>M2052+MAX(0,K2052-MAX(0,P2052-G2052-J2052))</x:f>
        <x:v>0</x:v>
      </x:c>
      <x:c r="S2052" s="7" t="n">
        <x:f>SUM(O2052,Q2052,R2052)</x:f>
        <x:v>0</x:v>
      </x:c>
      <x:c r="T2052" s="14" t="n">
        <x:f>'Inventory detail'!T926</x:f>
        <x:v>0.0431</x:v>
      </x:c>
      <x:c r="U2052" s="14" t="str">
        <x:f>'Inventory detail'!U926</x:f>
        <x:v>n.a.</x:v>
      </x:c>
      <x:c r="V2052" s="9" t="n">
        <x:f>O2052*T2052</x:f>
        <x:v>0</x:v>
      </x:c>
      <x:c r="W2052" s="9" t="n">
        <x:f>Q2052*T2052</x:f>
        <x:v>0</x:v>
      </x:c>
      <x:c r="X2052" s="9" t="n">
        <x:f>R2052*T2052</x:f>
        <x:v>0</x:v>
      </x:c>
      <x:c r="Y2052" s="9" t="n">
        <x:f>S2052*T2052</x:f>
        <x:v>0</x:v>
      </x:c>
      <x:c r="Z2052" s="9" t="str">
        <x:f>IF(ISNUMBER(U2052),S2052*(U2052-T2052),"n.a.")</x:f>
        <x:v>n.a.</x:v>
      </x:c>
      <x:c r="AA2052" s="9" t="n">
        <x:f>IF(ISNUMBER(U2052),Y2052,0)</x:f>
        <x:v>0</x:v>
      </x:c>
      <x:c r="AB2052" s="7" t="n">
        <x:f>MAX(0,L2052-SUM(F2052:K2052))</x:f>
        <x:v>0</x:v>
      </x:c>
    </x:row>
    <x:row r="2053" ht="22" customHeight="1">
      <x:c r="A2053" s="18" t="n">
        <x:f>Summary!D$41</x:f>
        <x:v>46357</x:v>
      </x:c>
      <x:c r="B2053" s="2" t="str">
        <x:f>'Inventory detail'!A927</x:f>
        <x:v>COIL</x:v>
      </x:c>
      <x:c r="C2053" s="2" t="str">
        <x:f>'Inventory detail'!B927</x:f>
        <x:v>60</x:v>
      </x:c>
      <x:c r="D2053" s="2" t="str">
        <x:f>'Inventory detail'!C927</x:f>
        <x:v>12MAR12-4</x:v>
      </x:c>
      <x:c r="E2053" s="10" t="n">
        <x:f>A927</x:f>
        <x:v>46327</x:v>
      </x:c>
      <x:c r="F2053" s="7" t="n">
        <x:f>O927</x:f>
        <x:v>0</x:v>
      </x:c>
      <x:c r="G2053" s="7" t="n">
        <x:f>Q927</x:f>
        <x:v>0</x:v>
      </x:c>
      <x:c r="H2053" s="7" t="n">
        <x:f>R927</x:f>
        <x:v>0</x:v>
      </x:c>
      <x:c r="I2053" s="7" t="n">
        <x:f>0</x:f>
        <x:v>0</x:v>
      </x:c>
      <x:c r="J2053" s="7" t="n">
        <x:f>0</x:f>
        <x:v>0</x:v>
      </x:c>
      <x:c r="K2053" s="7" t="n">
        <x:f>0</x:f>
        <x:v>0</x:v>
      </x:c>
      <x:c r="L2053" s="7" t="n">
        <x:f>'Inventory detail'!F927*Summary!$K$5*(A2053-E2053)/Summary!$K$6</x:f>
        <x:v>0</x:v>
      </x:c>
      <x:c r="M2053" s="7" t="n">
        <x:f>MAX(0,H2053-L2053)</x:f>
        <x:v>0</x:v>
      </x:c>
      <x:c r="N2053" s="7" t="n">
        <x:f>MAX(0,L2053-H2053)</x:f>
        <x:v>0</x:v>
      </x:c>
      <x:c r="O2053" s="7" t="n">
        <x:f>MAX(0,F2053+I2053-N2053)</x:f>
        <x:v>0</x:v>
      </x:c>
      <x:c r="P2053" s="7" t="n">
        <x:f>MAX(0,N2053-F2053-I2053)</x:f>
        <x:v>0</x:v>
      </x:c>
      <x:c r="Q2053" s="7" t="n">
        <x:f>MAX(0,G2053+J2053-P2053)</x:f>
        <x:v>0</x:v>
      </x:c>
      <x:c r="R2053" s="7" t="n">
        <x:f>M2053+MAX(0,K2053-MAX(0,P2053-G2053-J2053))</x:f>
        <x:v>0</x:v>
      </x:c>
      <x:c r="S2053" s="7" t="n">
        <x:f>SUM(O2053,Q2053,R2053)</x:f>
        <x:v>0</x:v>
      </x:c>
      <x:c r="T2053" s="14" t="n">
        <x:f>'Inventory detail'!T927</x:f>
        <x:v>0.0431</x:v>
      </x:c>
      <x:c r="U2053" s="14" t="str">
        <x:f>'Inventory detail'!U927</x:f>
        <x:v>n.a.</x:v>
      </x:c>
      <x:c r="V2053" s="9" t="n">
        <x:f>O2053*T2053</x:f>
        <x:v>0</x:v>
      </x:c>
      <x:c r="W2053" s="9" t="n">
        <x:f>Q2053*T2053</x:f>
        <x:v>0</x:v>
      </x:c>
      <x:c r="X2053" s="9" t="n">
        <x:f>R2053*T2053</x:f>
        <x:v>0</x:v>
      </x:c>
      <x:c r="Y2053" s="9" t="n">
        <x:f>S2053*T2053</x:f>
        <x:v>0</x:v>
      </x:c>
      <x:c r="Z2053" s="9" t="str">
        <x:f>IF(ISNUMBER(U2053),S2053*(U2053-T2053),"n.a.")</x:f>
        <x:v>n.a.</x:v>
      </x:c>
      <x:c r="AA2053" s="9" t="n">
        <x:f>IF(ISNUMBER(U2053),Y2053,0)</x:f>
        <x:v>0</x:v>
      </x:c>
      <x:c r="AB2053" s="7" t="n">
        <x:f>MAX(0,L2053-SUM(F2053:K2053))</x:f>
        <x:v>0</x:v>
      </x:c>
    </x:row>
    <x:row r="2054" ht="22" customHeight="1">
      <x:c r="A2054" s="18" t="n">
        <x:f>Summary!D$41</x:f>
        <x:v>46357</x:v>
      </x:c>
      <x:c r="B2054" s="2" t="str">
        <x:f>'Inventory detail'!A928</x:f>
        <x:v>COIL</x:v>
      </x:c>
      <x:c r="C2054" s="2" t="str">
        <x:f>'Inventory detail'!B928</x:f>
        <x:v>60</x:v>
      </x:c>
      <x:c r="D2054" s="2" t="str">
        <x:f>'Inventory detail'!C928</x:f>
        <x:v>12RED12-4</x:v>
      </x:c>
      <x:c r="E2054" s="10" t="n">
        <x:f>A928</x:f>
        <x:v>46327</x:v>
      </x:c>
      <x:c r="F2054" s="7" t="n">
        <x:f>O928</x:f>
        <x:v>0</x:v>
      </x:c>
      <x:c r="G2054" s="7" t="n">
        <x:f>Q928</x:f>
        <x:v>0</x:v>
      </x:c>
      <x:c r="H2054" s="7" t="n">
        <x:f>R928</x:f>
        <x:v>0</x:v>
      </x:c>
      <x:c r="I2054" s="7" t="n">
        <x:f>0</x:f>
        <x:v>0</x:v>
      </x:c>
      <x:c r="J2054" s="7" t="n">
        <x:f>0</x:f>
        <x:v>0</x:v>
      </x:c>
      <x:c r="K2054" s="7" t="n">
        <x:f>0</x:f>
        <x:v>0</x:v>
      </x:c>
      <x:c r="L2054" s="7" t="n">
        <x:f>'Inventory detail'!F928*Summary!$K$5*(A2054-E2054)/Summary!$K$6</x:f>
        <x:v>0</x:v>
      </x:c>
      <x:c r="M2054" s="7" t="n">
        <x:f>MAX(0,H2054-L2054)</x:f>
        <x:v>0</x:v>
      </x:c>
      <x:c r="N2054" s="7" t="n">
        <x:f>MAX(0,L2054-H2054)</x:f>
        <x:v>0</x:v>
      </x:c>
      <x:c r="O2054" s="7" t="n">
        <x:f>MAX(0,F2054+I2054-N2054)</x:f>
        <x:v>0</x:v>
      </x:c>
      <x:c r="P2054" s="7" t="n">
        <x:f>MAX(0,N2054-F2054-I2054)</x:f>
        <x:v>0</x:v>
      </x:c>
      <x:c r="Q2054" s="7" t="n">
        <x:f>MAX(0,G2054+J2054-P2054)</x:f>
        <x:v>0</x:v>
      </x:c>
      <x:c r="R2054" s="7" t="n">
        <x:f>M2054+MAX(0,K2054-MAX(0,P2054-G2054-J2054))</x:f>
        <x:v>0</x:v>
      </x:c>
      <x:c r="S2054" s="7" t="n">
        <x:f>SUM(O2054,Q2054,R2054)</x:f>
        <x:v>0</x:v>
      </x:c>
      <x:c r="T2054" s="14" t="n">
        <x:f>'Inventory detail'!T928</x:f>
        <x:v>0.0717</x:v>
      </x:c>
      <x:c r="U2054" s="14" t="n">
        <x:f>'Inventory detail'!U928</x:f>
        <x:v>0.07027800000000001</x:v>
      </x:c>
      <x:c r="V2054" s="9" t="n">
        <x:f>O2054*T2054</x:f>
        <x:v>0</x:v>
      </x:c>
      <x:c r="W2054" s="9" t="n">
        <x:f>Q2054*T2054</x:f>
        <x:v>0</x:v>
      </x:c>
      <x:c r="X2054" s="9" t="n">
        <x:f>R2054*T2054</x:f>
        <x:v>0</x:v>
      </x:c>
      <x:c r="Y2054" s="9" t="n">
        <x:f>S2054*T2054</x:f>
        <x:v>0</x:v>
      </x:c>
      <x:c r="Z2054" s="9" t="n">
        <x:f>IF(ISNUMBER(U2054),S2054*(U2054-T2054),"n.a.")</x:f>
        <x:v>0</x:v>
      </x:c>
      <x:c r="AA2054" s="9" t="n">
        <x:f>IF(ISNUMBER(U2054),Y2054,0)</x:f>
        <x:v>0</x:v>
      </x:c>
      <x:c r="AB2054" s="7" t="n">
        <x:f>MAX(0,L2054-SUM(F2054:K2054))</x:f>
        <x:v>0</x:v>
      </x:c>
    </x:row>
    <x:row r="2055" ht="22" customHeight="1">
      <x:c r="A2055" s="18" t="n">
        <x:f>Summary!D$41</x:f>
        <x:v>46357</x:v>
      </x:c>
      <x:c r="B2055" s="2" t="str">
        <x:f>'Inventory detail'!A929</x:f>
        <x:v>COIL</x:v>
      </x:c>
      <x:c r="C2055" s="2" t="str">
        <x:f>'Inventory detail'!B929</x:f>
        <x:v>60</x:v>
      </x:c>
      <x:c r="D2055" s="2" t="str">
        <x:f>'Inventory detail'!C929</x:f>
        <x:v>13BLK12-5</x:v>
      </x:c>
      <x:c r="E2055" s="10" t="n">
        <x:f>A929</x:f>
        <x:v>46327</x:v>
      </x:c>
      <x:c r="F2055" s="7" t="n">
        <x:f>O929</x:f>
        <x:v>0</x:v>
      </x:c>
      <x:c r="G2055" s="7" t="n">
        <x:f>Q929</x:f>
        <x:v>0</x:v>
      </x:c>
      <x:c r="H2055" s="7" t="n">
        <x:f>R929</x:f>
        <x:v>0</x:v>
      </x:c>
      <x:c r="I2055" s="7" t="n">
        <x:f>0</x:f>
        <x:v>0</x:v>
      </x:c>
      <x:c r="J2055" s="7" t="n">
        <x:f>0</x:f>
        <x:v>0</x:v>
      </x:c>
      <x:c r="K2055" s="7" t="n">
        <x:f>0</x:f>
        <x:v>0</x:v>
      </x:c>
      <x:c r="L2055" s="7" t="n">
        <x:f>'Inventory detail'!F929*Summary!$K$5*(A2055-E2055)/Summary!$K$6</x:f>
        <x:v>0</x:v>
      </x:c>
      <x:c r="M2055" s="7" t="n">
        <x:f>MAX(0,H2055-L2055)</x:f>
        <x:v>0</x:v>
      </x:c>
      <x:c r="N2055" s="7" t="n">
        <x:f>MAX(0,L2055-H2055)</x:f>
        <x:v>0</x:v>
      </x:c>
      <x:c r="O2055" s="7" t="n">
        <x:f>MAX(0,F2055+I2055-N2055)</x:f>
        <x:v>0</x:v>
      </x:c>
      <x:c r="P2055" s="7" t="n">
        <x:f>MAX(0,N2055-F2055-I2055)</x:f>
        <x:v>0</x:v>
      </x:c>
      <x:c r="Q2055" s="7" t="n">
        <x:f>MAX(0,G2055+J2055-P2055)</x:f>
        <x:v>0</x:v>
      </x:c>
      <x:c r="R2055" s="7" t="n">
        <x:f>M2055+MAX(0,K2055-MAX(0,P2055-G2055-J2055))</x:f>
        <x:v>0</x:v>
      </x:c>
      <x:c r="S2055" s="7" t="n">
        <x:f>SUM(O2055,Q2055,R2055)</x:f>
        <x:v>0</x:v>
      </x:c>
      <x:c r="T2055" s="14" t="n">
        <x:f>'Inventory detail'!T929</x:f>
        <x:v>0.0575</x:v>
      </x:c>
      <x:c r="U2055" s="14" t="str">
        <x:f>'Inventory detail'!U929</x:f>
        <x:v>n.a.</x:v>
      </x:c>
      <x:c r="V2055" s="9" t="n">
        <x:f>O2055*T2055</x:f>
        <x:v>0</x:v>
      </x:c>
      <x:c r="W2055" s="9" t="n">
        <x:f>Q2055*T2055</x:f>
        <x:v>0</x:v>
      </x:c>
      <x:c r="X2055" s="9" t="n">
        <x:f>R2055*T2055</x:f>
        <x:v>0</x:v>
      </x:c>
      <x:c r="Y2055" s="9" t="n">
        <x:f>S2055*T2055</x:f>
        <x:v>0</x:v>
      </x:c>
      <x:c r="Z2055" s="9" t="str">
        <x:f>IF(ISNUMBER(U2055),S2055*(U2055-T2055),"n.a.")</x:f>
        <x:v>n.a.</x:v>
      </x:c>
      <x:c r="AA2055" s="9" t="n">
        <x:f>IF(ISNUMBER(U2055),Y2055,0)</x:f>
        <x:v>0</x:v>
      </x:c>
      <x:c r="AB2055" s="7" t="n">
        <x:f>MAX(0,L2055-SUM(F2055:K2055))</x:f>
        <x:v>0</x:v>
      </x:c>
    </x:row>
    <x:row r="2056" ht="22" customHeight="1">
      <x:c r="A2056" s="18" t="n">
        <x:f>Summary!D$41</x:f>
        <x:v>46357</x:v>
      </x:c>
      <x:c r="B2056" s="2" t="str">
        <x:f>'Inventory detail'!A930</x:f>
        <x:v>COIL</x:v>
      </x:c>
      <x:c r="C2056" s="2" t="str">
        <x:f>'Inventory detail'!B930</x:f>
        <x:v>60</x:v>
      </x:c>
      <x:c r="D2056" s="2" t="str">
        <x:f>'Inventory detail'!C930</x:f>
        <x:v>13BLK36-5</x:v>
      </x:c>
      <x:c r="E2056" s="10" t="n">
        <x:f>A930</x:f>
        <x:v>46327</x:v>
      </x:c>
      <x:c r="F2056" s="7" t="n">
        <x:f>O930</x:f>
        <x:v>0</x:v>
      </x:c>
      <x:c r="G2056" s="7" t="n">
        <x:f>Q930</x:f>
        <x:v>0</x:v>
      </x:c>
      <x:c r="H2056" s="7" t="n">
        <x:f>R930</x:f>
        <x:v>0</x:v>
      </x:c>
      <x:c r="I2056" s="7" t="n">
        <x:f>0</x:f>
        <x:v>0</x:v>
      </x:c>
      <x:c r="J2056" s="7" t="n">
        <x:f>0</x:f>
        <x:v>0</x:v>
      </x:c>
      <x:c r="K2056" s="7" t="n">
        <x:f>0</x:f>
        <x:v>0</x:v>
      </x:c>
      <x:c r="L2056" s="7" t="n">
        <x:f>'Inventory detail'!F930*Summary!$K$5*(A2056-E2056)/Summary!$K$6</x:f>
        <x:v>0</x:v>
      </x:c>
      <x:c r="M2056" s="7" t="n">
        <x:f>MAX(0,H2056-L2056)</x:f>
        <x:v>0</x:v>
      </x:c>
      <x:c r="N2056" s="7" t="n">
        <x:f>MAX(0,L2056-H2056)</x:f>
        <x:v>0</x:v>
      </x:c>
      <x:c r="O2056" s="7" t="n">
        <x:f>MAX(0,F2056+I2056-N2056)</x:f>
        <x:v>0</x:v>
      </x:c>
      <x:c r="P2056" s="7" t="n">
        <x:f>MAX(0,N2056-F2056-I2056)</x:f>
        <x:v>0</x:v>
      </x:c>
      <x:c r="Q2056" s="7" t="n">
        <x:f>MAX(0,G2056+J2056-P2056)</x:f>
        <x:v>0</x:v>
      </x:c>
      <x:c r="R2056" s="7" t="n">
        <x:f>M2056+MAX(0,K2056-MAX(0,P2056-G2056-J2056))</x:f>
        <x:v>0</x:v>
      </x:c>
      <x:c r="S2056" s="7" t="n">
        <x:f>SUM(O2056,Q2056,R2056)</x:f>
        <x:v>0</x:v>
      </x:c>
      <x:c r="T2056" s="14" t="n">
        <x:f>'Inventory detail'!T930</x:f>
        <x:v>0.16760000000000003</x:v>
      </x:c>
      <x:c r="U2056" s="14" t="str">
        <x:f>'Inventory detail'!U930</x:f>
        <x:v>n.a.</x:v>
      </x:c>
      <x:c r="V2056" s="9" t="n">
        <x:f>O2056*T2056</x:f>
        <x:v>0</x:v>
      </x:c>
      <x:c r="W2056" s="9" t="n">
        <x:f>Q2056*T2056</x:f>
        <x:v>0</x:v>
      </x:c>
      <x:c r="X2056" s="9" t="n">
        <x:f>R2056*T2056</x:f>
        <x:v>0</x:v>
      </x:c>
      <x:c r="Y2056" s="9" t="n">
        <x:f>S2056*T2056</x:f>
        <x:v>0</x:v>
      </x:c>
      <x:c r="Z2056" s="9" t="str">
        <x:f>IF(ISNUMBER(U2056),S2056*(U2056-T2056),"n.a.")</x:f>
        <x:v>n.a.</x:v>
      </x:c>
      <x:c r="AA2056" s="9" t="n">
        <x:f>IF(ISNUMBER(U2056),Y2056,0)</x:f>
        <x:v>0</x:v>
      </x:c>
      <x:c r="AB2056" s="7" t="n">
        <x:f>MAX(0,L2056-SUM(F2056:K2056))</x:f>
        <x:v>0</x:v>
      </x:c>
    </x:row>
    <x:row r="2057" ht="22" customHeight="1">
      <x:c r="A2057" s="18" t="n">
        <x:f>Summary!D$41</x:f>
        <x:v>46357</x:v>
      </x:c>
      <x:c r="B2057" s="2" t="str">
        <x:f>'Inventory detail'!A931</x:f>
        <x:v>COIL</x:v>
      </x:c>
      <x:c r="C2057" s="2" t="str">
        <x:f>'Inventory detail'!B931</x:f>
        <x:v>60</x:v>
      </x:c>
      <x:c r="D2057" s="2" t="str">
        <x:f>'Inventory detail'!C931</x:f>
        <x:v>13BLU12-4</x:v>
      </x:c>
      <x:c r="E2057" s="10" t="n">
        <x:f>A931</x:f>
        <x:v>46327</x:v>
      </x:c>
      <x:c r="F2057" s="7" t="n">
        <x:f>O931</x:f>
        <x:v>0</x:v>
      </x:c>
      <x:c r="G2057" s="7" t="n">
        <x:f>Q931</x:f>
        <x:v>0</x:v>
      </x:c>
      <x:c r="H2057" s="7" t="n">
        <x:f>R931</x:f>
        <x:v>0</x:v>
      </x:c>
      <x:c r="I2057" s="7" t="n">
        <x:f>0</x:f>
        <x:v>0</x:v>
      </x:c>
      <x:c r="J2057" s="7" t="n">
        <x:f>0</x:f>
        <x:v>0</x:v>
      </x:c>
      <x:c r="K2057" s="7" t="n">
        <x:f>0</x:f>
        <x:v>0</x:v>
      </x:c>
      <x:c r="L2057" s="7" t="n">
        <x:f>'Inventory detail'!F931*Summary!$K$5*(A2057-E2057)/Summary!$K$6</x:f>
        <x:v>0</x:v>
      </x:c>
      <x:c r="M2057" s="7" t="n">
        <x:f>MAX(0,H2057-L2057)</x:f>
        <x:v>0</x:v>
      </x:c>
      <x:c r="N2057" s="7" t="n">
        <x:f>MAX(0,L2057-H2057)</x:f>
        <x:v>0</x:v>
      </x:c>
      <x:c r="O2057" s="7" t="n">
        <x:f>MAX(0,F2057+I2057-N2057)</x:f>
        <x:v>0</x:v>
      </x:c>
      <x:c r="P2057" s="7" t="n">
        <x:f>MAX(0,N2057-F2057-I2057)</x:f>
        <x:v>0</x:v>
      </x:c>
      <x:c r="Q2057" s="7" t="n">
        <x:f>MAX(0,G2057+J2057-P2057)</x:f>
        <x:v>0</x:v>
      </x:c>
      <x:c r="R2057" s="7" t="n">
        <x:f>M2057+MAX(0,K2057-MAX(0,P2057-G2057-J2057))</x:f>
        <x:v>0</x:v>
      </x:c>
      <x:c r="S2057" s="7" t="n">
        <x:f>SUM(O2057,Q2057,R2057)</x:f>
        <x:v>0</x:v>
      </x:c>
      <x:c r="T2057" s="14" t="n">
        <x:f>'Inventory detail'!T931</x:f>
        <x:v>0.0848</x:v>
      </x:c>
      <x:c r="U2057" s="14" t="n">
        <x:f>'Inventory detail'!U931</x:f>
        <x:v>0.083096</x:v>
      </x:c>
      <x:c r="V2057" s="9" t="n">
        <x:f>O2057*T2057</x:f>
        <x:v>0</x:v>
      </x:c>
      <x:c r="W2057" s="9" t="n">
        <x:f>Q2057*T2057</x:f>
        <x:v>0</x:v>
      </x:c>
      <x:c r="X2057" s="9" t="n">
        <x:f>R2057*T2057</x:f>
        <x:v>0</x:v>
      </x:c>
      <x:c r="Y2057" s="9" t="n">
        <x:f>S2057*T2057</x:f>
        <x:v>0</x:v>
      </x:c>
      <x:c r="Z2057" s="9" t="n">
        <x:f>IF(ISNUMBER(U2057),S2057*(U2057-T2057),"n.a.")</x:f>
        <x:v>0</x:v>
      </x:c>
      <x:c r="AA2057" s="9" t="n">
        <x:f>IF(ISNUMBER(U2057),Y2057,0)</x:f>
        <x:v>0</x:v>
      </x:c>
      <x:c r="AB2057" s="7" t="n">
        <x:f>MAX(0,L2057-SUM(F2057:K2057))</x:f>
        <x:v>0</x:v>
      </x:c>
    </x:row>
    <x:row r="2058" ht="22" customHeight="1">
      <x:c r="A2058" s="18" t="n">
        <x:f>Summary!D$41</x:f>
        <x:v>46357</x:v>
      </x:c>
      <x:c r="B2058" s="2" t="str">
        <x:f>'Inventory detail'!A932</x:f>
        <x:v>COIL</x:v>
      </x:c>
      <x:c r="C2058" s="2" t="str">
        <x:f>'Inventory detail'!B932</x:f>
        <x:v>60</x:v>
      </x:c>
      <x:c r="D2058" s="2" t="str">
        <x:f>'Inventory detail'!C932</x:f>
        <x:v>13FG12-4</x:v>
      </x:c>
      <x:c r="E2058" s="10" t="n">
        <x:f>A932</x:f>
        <x:v>46327</x:v>
      </x:c>
      <x:c r="F2058" s="7" t="n">
        <x:f>O932</x:f>
        <x:v>0</x:v>
      </x:c>
      <x:c r="G2058" s="7" t="n">
        <x:f>Q932</x:f>
        <x:v>0</x:v>
      </x:c>
      <x:c r="H2058" s="7" t="n">
        <x:f>R932</x:f>
        <x:v>0</x:v>
      </x:c>
      <x:c r="I2058" s="7" t="n">
        <x:f>0</x:f>
        <x:v>0</x:v>
      </x:c>
      <x:c r="J2058" s="7" t="n">
        <x:f>0</x:f>
        <x:v>0</x:v>
      </x:c>
      <x:c r="K2058" s="7" t="n">
        <x:f>0</x:f>
        <x:v>0</x:v>
      </x:c>
      <x:c r="L2058" s="7" t="n">
        <x:f>'Inventory detail'!F932*Summary!$K$5*(A2058-E2058)/Summary!$K$6</x:f>
        <x:v>0</x:v>
      </x:c>
      <x:c r="M2058" s="7" t="n">
        <x:f>MAX(0,H2058-L2058)</x:f>
        <x:v>0</x:v>
      </x:c>
      <x:c r="N2058" s="7" t="n">
        <x:f>MAX(0,L2058-H2058)</x:f>
        <x:v>0</x:v>
      </x:c>
      <x:c r="O2058" s="7" t="n">
        <x:f>MAX(0,F2058+I2058-N2058)</x:f>
        <x:v>0</x:v>
      </x:c>
      <x:c r="P2058" s="7" t="n">
        <x:f>MAX(0,N2058-F2058-I2058)</x:f>
        <x:v>0</x:v>
      </x:c>
      <x:c r="Q2058" s="7" t="n">
        <x:f>MAX(0,G2058+J2058-P2058)</x:f>
        <x:v>0</x:v>
      </x:c>
      <x:c r="R2058" s="7" t="n">
        <x:f>M2058+MAX(0,K2058-MAX(0,P2058-G2058-J2058))</x:f>
        <x:v>0</x:v>
      </x:c>
      <x:c r="S2058" s="7" t="n">
        <x:f>SUM(O2058,Q2058,R2058)</x:f>
        <x:v>0</x:v>
      </x:c>
      <x:c r="T2058" s="14" t="n">
        <x:f>'Inventory detail'!T932</x:f>
        <x:v>0.0518</x:v>
      </x:c>
      <x:c r="U2058" s="14" t="str">
        <x:f>'Inventory detail'!U932</x:f>
        <x:v>n.a.</x:v>
      </x:c>
      <x:c r="V2058" s="9" t="n">
        <x:f>O2058*T2058</x:f>
        <x:v>0</x:v>
      </x:c>
      <x:c r="W2058" s="9" t="n">
        <x:f>Q2058*T2058</x:f>
        <x:v>0</x:v>
      </x:c>
      <x:c r="X2058" s="9" t="n">
        <x:f>R2058*T2058</x:f>
        <x:v>0</x:v>
      </x:c>
      <x:c r="Y2058" s="9" t="n">
        <x:f>S2058*T2058</x:f>
        <x:v>0</x:v>
      </x:c>
      <x:c r="Z2058" s="9" t="str">
        <x:f>IF(ISNUMBER(U2058),S2058*(U2058-T2058),"n.a.")</x:f>
        <x:v>n.a.</x:v>
      </x:c>
      <x:c r="AA2058" s="9" t="n">
        <x:f>IF(ISNUMBER(U2058),Y2058,0)</x:f>
        <x:v>0</x:v>
      </x:c>
      <x:c r="AB2058" s="7" t="n">
        <x:f>MAX(0,L2058-SUM(F2058:K2058))</x:f>
        <x:v>0</x:v>
      </x:c>
    </x:row>
    <x:row r="2059" ht="22" customHeight="1">
      <x:c r="A2059" s="18" t="n">
        <x:f>Summary!D$41</x:f>
        <x:v>46357</x:v>
      </x:c>
      <x:c r="B2059" s="2" t="str">
        <x:f>'Inventory detail'!A933</x:f>
        <x:v>COIL</x:v>
      </x:c>
      <x:c r="C2059" s="2" t="str">
        <x:f>'Inventory detail'!B933</x:f>
        <x:v>60</x:v>
      </x:c>
      <x:c r="D2059" s="2" t="str">
        <x:f>'Inventory detail'!C933</x:f>
        <x:v>13MAR12-4</x:v>
      </x:c>
      <x:c r="E2059" s="10" t="n">
        <x:f>A933</x:f>
        <x:v>46327</x:v>
      </x:c>
      <x:c r="F2059" s="7" t="n">
        <x:f>O933</x:f>
        <x:v>0</x:v>
      </x:c>
      <x:c r="G2059" s="7" t="n">
        <x:f>Q933</x:f>
        <x:v>0</x:v>
      </x:c>
      <x:c r="H2059" s="7" t="n">
        <x:f>R933</x:f>
        <x:v>1600</x:v>
      </x:c>
      <x:c r="I2059" s="7" t="n">
        <x:f>0</x:f>
        <x:v>0</x:v>
      </x:c>
      <x:c r="J2059" s="7" t="n">
        <x:f>0</x:f>
        <x:v>0</x:v>
      </x:c>
      <x:c r="K2059" s="7" t="n">
        <x:f>0</x:f>
        <x:v>0</x:v>
      </x:c>
      <x:c r="L2059" s="7" t="n">
        <x:f>'Inventory detail'!F933*Summary!$K$5*(A2059-E2059)/Summary!$K$6</x:f>
        <x:v>0</x:v>
      </x:c>
      <x:c r="M2059" s="7" t="n">
        <x:f>MAX(0,H2059-L2059)</x:f>
        <x:v>1600</x:v>
      </x:c>
      <x:c r="N2059" s="7" t="n">
        <x:f>MAX(0,L2059-H2059)</x:f>
        <x:v>0</x:v>
      </x:c>
      <x:c r="O2059" s="7" t="n">
        <x:f>MAX(0,F2059+I2059-N2059)</x:f>
        <x:v>0</x:v>
      </x:c>
      <x:c r="P2059" s="7" t="n">
        <x:f>MAX(0,N2059-F2059-I2059)</x:f>
        <x:v>0</x:v>
      </x:c>
      <x:c r="Q2059" s="7" t="n">
        <x:f>MAX(0,G2059+J2059-P2059)</x:f>
        <x:v>0</x:v>
      </x:c>
      <x:c r="R2059" s="7" t="n">
        <x:f>M2059+MAX(0,K2059-MAX(0,P2059-G2059-J2059))</x:f>
        <x:v>1600</x:v>
      </x:c>
      <x:c r="S2059" s="7" t="n">
        <x:f>SUM(O2059,Q2059,R2059)</x:f>
        <x:v>1600</x:v>
      </x:c>
      <x:c r="T2059" s="14" t="n">
        <x:f>'Inventory detail'!T933</x:f>
        <x:v>0.0518</x:v>
      </x:c>
      <x:c r="U2059" s="14" t="str">
        <x:f>'Inventory detail'!U933</x:f>
        <x:v>n.a.</x:v>
      </x:c>
      <x:c r="V2059" s="9" t="n">
        <x:f>O2059*T2059</x:f>
        <x:v>0</x:v>
      </x:c>
      <x:c r="W2059" s="9" t="n">
        <x:f>Q2059*T2059</x:f>
        <x:v>0</x:v>
      </x:c>
      <x:c r="X2059" s="9" t="n">
        <x:f>R2059*T2059</x:f>
        <x:v>82.88</x:v>
      </x:c>
      <x:c r="Y2059" s="9" t="n">
        <x:f>S2059*T2059</x:f>
        <x:v>82.88</x:v>
      </x:c>
      <x:c r="Z2059" s="9" t="str">
        <x:f>IF(ISNUMBER(U2059),S2059*(U2059-T2059),"n.a.")</x:f>
        <x:v>n.a.</x:v>
      </x:c>
      <x:c r="AA2059" s="9" t="n">
        <x:f>IF(ISNUMBER(U2059),Y2059,0)</x:f>
        <x:v>0</x:v>
      </x:c>
      <x:c r="AB2059" s="7" t="n">
        <x:f>MAX(0,L2059-SUM(F2059:K2059))</x:f>
        <x:v>0</x:v>
      </x:c>
    </x:row>
    <x:row r="2060" ht="22" customHeight="1">
      <x:c r="A2060" s="18" t="n">
        <x:f>Summary!D$41</x:f>
        <x:v>46357</x:v>
      </x:c>
      <x:c r="B2060" s="2" t="str">
        <x:f>'Inventory detail'!A934</x:f>
        <x:v>COIL</x:v>
      </x:c>
      <x:c r="C2060" s="2" t="str">
        <x:f>'Inventory detail'!B934</x:f>
        <x:v>60</x:v>
      </x:c>
      <x:c r="D2060" s="2" t="str">
        <x:f>'Inventory detail'!C934</x:f>
        <x:v>13RED12-4</x:v>
      </x:c>
      <x:c r="E2060" s="10" t="n">
        <x:f>A934</x:f>
        <x:v>46327</x:v>
      </x:c>
      <x:c r="F2060" s="7" t="n">
        <x:f>O934</x:f>
        <x:v>0</x:v>
      </x:c>
      <x:c r="G2060" s="7" t="n">
        <x:f>Q934</x:f>
        <x:v>0</x:v>
      </x:c>
      <x:c r="H2060" s="7" t="n">
        <x:f>R934</x:f>
        <x:v>0</x:v>
      </x:c>
      <x:c r="I2060" s="7" t="n">
        <x:f>0</x:f>
        <x:v>0</x:v>
      </x:c>
      <x:c r="J2060" s="7" t="n">
        <x:f>0</x:f>
        <x:v>0</x:v>
      </x:c>
      <x:c r="K2060" s="7" t="n">
        <x:f>0</x:f>
        <x:v>0</x:v>
      </x:c>
      <x:c r="L2060" s="7" t="n">
        <x:f>'Inventory detail'!F934*Summary!$K$5*(A2060-E2060)/Summary!$K$6</x:f>
        <x:v>0</x:v>
      </x:c>
      <x:c r="M2060" s="7" t="n">
        <x:f>MAX(0,H2060-L2060)</x:f>
        <x:v>0</x:v>
      </x:c>
      <x:c r="N2060" s="7" t="n">
        <x:f>MAX(0,L2060-H2060)</x:f>
        <x:v>0</x:v>
      </x:c>
      <x:c r="O2060" s="7" t="n">
        <x:f>MAX(0,F2060+I2060-N2060)</x:f>
        <x:v>0</x:v>
      </x:c>
      <x:c r="P2060" s="7" t="n">
        <x:f>MAX(0,N2060-F2060-I2060)</x:f>
        <x:v>0</x:v>
      </x:c>
      <x:c r="Q2060" s="7" t="n">
        <x:f>MAX(0,G2060+J2060-P2060)</x:f>
        <x:v>0</x:v>
      </x:c>
      <x:c r="R2060" s="7" t="n">
        <x:f>M2060+MAX(0,K2060-MAX(0,P2060-G2060-J2060))</x:f>
        <x:v>0</x:v>
      </x:c>
      <x:c r="S2060" s="7" t="n">
        <x:f>SUM(O2060,Q2060,R2060)</x:f>
        <x:v>0</x:v>
      </x:c>
      <x:c r="T2060" s="14" t="n">
        <x:f>'Inventory detail'!T934</x:f>
        <x:v>0.0848</x:v>
      </x:c>
      <x:c r="U2060" s="14" t="n">
        <x:f>'Inventory detail'!U934</x:f>
        <x:v>0.083096</x:v>
      </x:c>
      <x:c r="V2060" s="9" t="n">
        <x:f>O2060*T2060</x:f>
        <x:v>0</x:v>
      </x:c>
      <x:c r="W2060" s="9" t="n">
        <x:f>Q2060*T2060</x:f>
        <x:v>0</x:v>
      </x:c>
      <x:c r="X2060" s="9" t="n">
        <x:f>R2060*T2060</x:f>
        <x:v>0</x:v>
      </x:c>
      <x:c r="Y2060" s="9" t="n">
        <x:f>S2060*T2060</x:f>
        <x:v>0</x:v>
      </x:c>
      <x:c r="Z2060" s="9" t="n">
        <x:f>IF(ISNUMBER(U2060),S2060*(U2060-T2060),"n.a.")</x:f>
        <x:v>0</x:v>
      </x:c>
      <x:c r="AA2060" s="9" t="n">
        <x:f>IF(ISNUMBER(U2060),Y2060,0)</x:f>
        <x:v>0</x:v>
      </x:c>
      <x:c r="AB2060" s="7" t="n">
        <x:f>MAX(0,L2060-SUM(F2060:K2060))</x:f>
        <x:v>0</x:v>
      </x:c>
    </x:row>
    <x:row r="2061" ht="22" customHeight="1">
      <x:c r="A2061" s="18" t="n">
        <x:f>Summary!D$41</x:f>
        <x:v>46357</x:v>
      </x:c>
      <x:c r="B2061" s="2" t="str">
        <x:f>'Inventory detail'!A935</x:f>
        <x:v>COIL</x:v>
      </x:c>
      <x:c r="C2061" s="2" t="str">
        <x:f>'Inventory detail'!B935</x:f>
        <x:v>60</x:v>
      </x:c>
      <x:c r="D2061" s="2" t="str">
        <x:f>'Inventory detail'!C935</x:f>
        <x:v>13WHT12-5</x:v>
      </x:c>
      <x:c r="E2061" s="10" t="n">
        <x:f>A935</x:f>
        <x:v>46327</x:v>
      </x:c>
      <x:c r="F2061" s="7" t="n">
        <x:f>O935</x:f>
        <x:v>0</x:v>
      </x:c>
      <x:c r="G2061" s="7" t="n">
        <x:f>Q935</x:f>
        <x:v>0</x:v>
      </x:c>
      <x:c r="H2061" s="7" t="n">
        <x:f>R935</x:f>
        <x:v>0</x:v>
      </x:c>
      <x:c r="I2061" s="7" t="n">
        <x:f>0</x:f>
        <x:v>0</x:v>
      </x:c>
      <x:c r="J2061" s="7" t="n">
        <x:f>0</x:f>
        <x:v>0</x:v>
      </x:c>
      <x:c r="K2061" s="7" t="n">
        <x:f>0</x:f>
        <x:v>0</x:v>
      </x:c>
      <x:c r="L2061" s="7" t="n">
        <x:f>'Inventory detail'!F935*Summary!$K$5*(A2061-E2061)/Summary!$K$6</x:f>
        <x:v>0</x:v>
      </x:c>
      <x:c r="M2061" s="7" t="n">
        <x:f>MAX(0,H2061-L2061)</x:f>
        <x:v>0</x:v>
      </x:c>
      <x:c r="N2061" s="7" t="n">
        <x:f>MAX(0,L2061-H2061)</x:f>
        <x:v>0</x:v>
      </x:c>
      <x:c r="O2061" s="7" t="n">
        <x:f>MAX(0,F2061+I2061-N2061)</x:f>
        <x:v>0</x:v>
      </x:c>
      <x:c r="P2061" s="7" t="n">
        <x:f>MAX(0,N2061-F2061-I2061)</x:f>
        <x:v>0</x:v>
      </x:c>
      <x:c r="Q2061" s="7" t="n">
        <x:f>MAX(0,G2061+J2061-P2061)</x:f>
        <x:v>0</x:v>
      </x:c>
      <x:c r="R2061" s="7" t="n">
        <x:f>M2061+MAX(0,K2061-MAX(0,P2061-G2061-J2061))</x:f>
        <x:v>0</x:v>
      </x:c>
      <x:c r="S2061" s="7" t="n">
        <x:f>SUM(O2061,Q2061,R2061)</x:f>
        <x:v>0</x:v>
      </x:c>
      <x:c r="T2061" s="14" t="n">
        <x:f>'Inventory detail'!T935</x:f>
        <x:v>0.0575</x:v>
      </x:c>
      <x:c r="U2061" s="14" t="str">
        <x:f>'Inventory detail'!U935</x:f>
        <x:v>n.a.</x:v>
      </x:c>
      <x:c r="V2061" s="9" t="n">
        <x:f>O2061*T2061</x:f>
        <x:v>0</x:v>
      </x:c>
      <x:c r="W2061" s="9" t="n">
        <x:f>Q2061*T2061</x:f>
        <x:v>0</x:v>
      </x:c>
      <x:c r="X2061" s="9" t="n">
        <x:f>R2061*T2061</x:f>
        <x:v>0</x:v>
      </x:c>
      <x:c r="Y2061" s="9" t="n">
        <x:f>S2061*T2061</x:f>
        <x:v>0</x:v>
      </x:c>
      <x:c r="Z2061" s="9" t="str">
        <x:f>IF(ISNUMBER(U2061),S2061*(U2061-T2061),"n.a.")</x:f>
        <x:v>n.a.</x:v>
      </x:c>
      <x:c r="AA2061" s="9" t="n">
        <x:f>IF(ISNUMBER(U2061),Y2061,0)</x:f>
        <x:v>0</x:v>
      </x:c>
      <x:c r="AB2061" s="7" t="n">
        <x:f>MAX(0,L2061-SUM(F2061:K2061))</x:f>
        <x:v>0</x:v>
      </x:c>
    </x:row>
    <x:row r="2062" ht="22" customHeight="1">
      <x:c r="A2062" s="18" t="n">
        <x:f>Summary!D$41</x:f>
        <x:v>46357</x:v>
      </x:c>
      <x:c r="B2062" s="2" t="str">
        <x:f>'Inventory detail'!A936</x:f>
        <x:v>COIL</x:v>
      </x:c>
      <x:c r="C2062" s="2" t="str">
        <x:f>'Inventory detail'!B936</x:f>
        <x:v>60</x:v>
      </x:c>
      <x:c r="D2062" s="2" t="str">
        <x:f>'Inventory detail'!C936</x:f>
        <x:v>13WHT36-4</x:v>
      </x:c>
      <x:c r="E2062" s="10" t="n">
        <x:f>A936</x:f>
        <x:v>46327</x:v>
      </x:c>
      <x:c r="F2062" s="7" t="n">
        <x:f>O936</x:f>
        <x:v>0</x:v>
      </x:c>
      <x:c r="G2062" s="7" t="n">
        <x:f>Q936</x:f>
        <x:v>0</x:v>
      </x:c>
      <x:c r="H2062" s="7" t="n">
        <x:f>R936</x:f>
        <x:v>0</x:v>
      </x:c>
      <x:c r="I2062" s="7" t="n">
        <x:f>0</x:f>
        <x:v>0</x:v>
      </x:c>
      <x:c r="J2062" s="7" t="n">
        <x:f>0</x:f>
        <x:v>0</x:v>
      </x:c>
      <x:c r="K2062" s="7" t="n">
        <x:f>0</x:f>
        <x:v>0</x:v>
      </x:c>
      <x:c r="L2062" s="7" t="n">
        <x:f>'Inventory detail'!F936*Summary!$K$5*(A2062-E2062)/Summary!$K$6</x:f>
        <x:v>0</x:v>
      </x:c>
      <x:c r="M2062" s="7" t="n">
        <x:f>MAX(0,H2062-L2062)</x:f>
        <x:v>0</x:v>
      </x:c>
      <x:c r="N2062" s="7" t="n">
        <x:f>MAX(0,L2062-H2062)</x:f>
        <x:v>0</x:v>
      </x:c>
      <x:c r="O2062" s="7" t="n">
        <x:f>MAX(0,F2062+I2062-N2062)</x:f>
        <x:v>0</x:v>
      </x:c>
      <x:c r="P2062" s="7" t="n">
        <x:f>MAX(0,N2062-F2062-I2062)</x:f>
        <x:v>0</x:v>
      </x:c>
      <x:c r="Q2062" s="7" t="n">
        <x:f>MAX(0,G2062+J2062-P2062)</x:f>
        <x:v>0</x:v>
      </x:c>
      <x:c r="R2062" s="7" t="n">
        <x:f>M2062+MAX(0,K2062-MAX(0,P2062-G2062-J2062))</x:f>
        <x:v>0</x:v>
      </x:c>
      <x:c r="S2062" s="7" t="n">
        <x:f>SUM(O2062,Q2062,R2062)</x:f>
        <x:v>0</x:v>
      </x:c>
      <x:c r="T2062" s="14" t="n">
        <x:f>'Inventory detail'!T936</x:f>
        <x:v>0.1355</x:v>
      </x:c>
      <x:c r="U2062" s="14" t="str">
        <x:f>'Inventory detail'!U936</x:f>
        <x:v>n.a.</x:v>
      </x:c>
      <x:c r="V2062" s="9" t="n">
        <x:f>O2062*T2062</x:f>
        <x:v>0</x:v>
      </x:c>
      <x:c r="W2062" s="9" t="n">
        <x:f>Q2062*T2062</x:f>
        <x:v>0</x:v>
      </x:c>
      <x:c r="X2062" s="9" t="n">
        <x:f>R2062*T2062</x:f>
        <x:v>0</x:v>
      </x:c>
      <x:c r="Y2062" s="9" t="n">
        <x:f>S2062*T2062</x:f>
        <x:v>0</x:v>
      </x:c>
      <x:c r="Z2062" s="9" t="str">
        <x:f>IF(ISNUMBER(U2062),S2062*(U2062-T2062),"n.a.")</x:f>
        <x:v>n.a.</x:v>
      </x:c>
      <x:c r="AA2062" s="9" t="n">
        <x:f>IF(ISNUMBER(U2062),Y2062,0)</x:f>
        <x:v>0</x:v>
      </x:c>
      <x:c r="AB2062" s="7" t="n">
        <x:f>MAX(0,L2062-SUM(F2062:K2062))</x:f>
        <x:v>0</x:v>
      </x:c>
    </x:row>
    <x:row r="2063" ht="22" customHeight="1">
      <x:c r="A2063" s="18" t="n">
        <x:f>Summary!D$41</x:f>
        <x:v>46357</x:v>
      </x:c>
      <x:c r="B2063" s="2" t="str">
        <x:f>'Inventory detail'!A937</x:f>
        <x:v>COIL</x:v>
      </x:c>
      <x:c r="C2063" s="2" t="str">
        <x:f>'Inventory detail'!B937</x:f>
        <x:v>60</x:v>
      </x:c>
      <x:c r="D2063" s="2" t="str">
        <x:f>'Inventory detail'!C937</x:f>
        <x:v>14BLK12-5</x:v>
      </x:c>
      <x:c r="E2063" s="10" t="n">
        <x:f>A937</x:f>
        <x:v>46327</x:v>
      </x:c>
      <x:c r="F2063" s="7" t="n">
        <x:f>O937</x:f>
        <x:v>0</x:v>
      </x:c>
      <x:c r="G2063" s="7" t="n">
        <x:f>Q937</x:f>
        <x:v>0</x:v>
      </x:c>
      <x:c r="H2063" s="7" t="n">
        <x:f>R937</x:f>
        <x:v>0</x:v>
      </x:c>
      <x:c r="I2063" s="7" t="n">
        <x:f>0</x:f>
        <x:v>0</x:v>
      </x:c>
      <x:c r="J2063" s="7" t="n">
        <x:f>0</x:f>
        <x:v>0</x:v>
      </x:c>
      <x:c r="K2063" s="7" t="n">
        <x:f>0</x:f>
        <x:v>0</x:v>
      </x:c>
      <x:c r="L2063" s="7" t="n">
        <x:f>'Inventory detail'!F937*Summary!$K$5*(A2063-E2063)/Summary!$K$6</x:f>
        <x:v>0</x:v>
      </x:c>
      <x:c r="M2063" s="7" t="n">
        <x:f>MAX(0,H2063-L2063)</x:f>
        <x:v>0</x:v>
      </x:c>
      <x:c r="N2063" s="7" t="n">
        <x:f>MAX(0,L2063-H2063)</x:f>
        <x:v>0</x:v>
      </x:c>
      <x:c r="O2063" s="7" t="n">
        <x:f>MAX(0,F2063+I2063-N2063)</x:f>
        <x:v>0</x:v>
      </x:c>
      <x:c r="P2063" s="7" t="n">
        <x:f>MAX(0,N2063-F2063-I2063)</x:f>
        <x:v>0</x:v>
      </x:c>
      <x:c r="Q2063" s="7" t="n">
        <x:f>MAX(0,G2063+J2063-P2063)</x:f>
        <x:v>0</x:v>
      </x:c>
      <x:c r="R2063" s="7" t="n">
        <x:f>M2063+MAX(0,K2063-MAX(0,P2063-G2063-J2063))</x:f>
        <x:v>0</x:v>
      </x:c>
      <x:c r="S2063" s="7" t="n">
        <x:f>SUM(O2063,Q2063,R2063)</x:f>
        <x:v>0</x:v>
      </x:c>
      <x:c r="T2063" s="14" t="n">
        <x:f>'Inventory detail'!T937</x:f>
        <x:v>0.0605</x:v>
      </x:c>
      <x:c r="U2063" s="14" t="str">
        <x:f>'Inventory detail'!U937</x:f>
        <x:v>n.a.</x:v>
      </x:c>
      <x:c r="V2063" s="9" t="n">
        <x:f>O2063*T2063</x:f>
        <x:v>0</x:v>
      </x:c>
      <x:c r="W2063" s="9" t="n">
        <x:f>Q2063*T2063</x:f>
        <x:v>0</x:v>
      </x:c>
      <x:c r="X2063" s="9" t="n">
        <x:f>R2063*T2063</x:f>
        <x:v>0</x:v>
      </x:c>
      <x:c r="Y2063" s="9" t="n">
        <x:f>S2063*T2063</x:f>
        <x:v>0</x:v>
      </x:c>
      <x:c r="Z2063" s="9" t="str">
        <x:f>IF(ISNUMBER(U2063),S2063*(U2063-T2063),"n.a.")</x:f>
        <x:v>n.a.</x:v>
      </x:c>
      <x:c r="AA2063" s="9" t="n">
        <x:f>IF(ISNUMBER(U2063),Y2063,0)</x:f>
        <x:v>0</x:v>
      </x:c>
      <x:c r="AB2063" s="7" t="n">
        <x:f>MAX(0,L2063-SUM(F2063:K2063))</x:f>
        <x:v>0</x:v>
      </x:c>
    </x:row>
    <x:row r="2064" ht="22" customHeight="1">
      <x:c r="A2064" s="18" t="n">
        <x:f>Summary!D$41</x:f>
        <x:v>46357</x:v>
      </x:c>
      <x:c r="B2064" s="2" t="str">
        <x:f>'Inventory detail'!A938</x:f>
        <x:v>COIL</x:v>
      </x:c>
      <x:c r="C2064" s="2" t="str">
        <x:f>'Inventory detail'!B938</x:f>
        <x:v>60</x:v>
      </x:c>
      <x:c r="D2064" s="2" t="str">
        <x:f>'Inventory detail'!C938</x:f>
        <x:v>14BLK36-5</x:v>
      </x:c>
      <x:c r="E2064" s="10" t="n">
        <x:f>A938</x:f>
        <x:v>46327</x:v>
      </x:c>
      <x:c r="F2064" s="7" t="n">
        <x:f>O938</x:f>
        <x:v>0</x:v>
      </x:c>
      <x:c r="G2064" s="7" t="n">
        <x:f>Q938</x:f>
        <x:v>0</x:v>
      </x:c>
      <x:c r="H2064" s="7" t="n">
        <x:f>R938</x:f>
        <x:v>0</x:v>
      </x:c>
      <x:c r="I2064" s="7" t="n">
        <x:f>0</x:f>
        <x:v>0</x:v>
      </x:c>
      <x:c r="J2064" s="7" t="n">
        <x:f>0</x:f>
        <x:v>0</x:v>
      </x:c>
      <x:c r="K2064" s="7" t="n">
        <x:f>0</x:f>
        <x:v>0</x:v>
      </x:c>
      <x:c r="L2064" s="7" t="n">
        <x:f>'Inventory detail'!F938*Summary!$K$5*(A2064-E2064)/Summary!$K$6</x:f>
        <x:v>0</x:v>
      </x:c>
      <x:c r="M2064" s="7" t="n">
        <x:f>MAX(0,H2064-L2064)</x:f>
        <x:v>0</x:v>
      </x:c>
      <x:c r="N2064" s="7" t="n">
        <x:f>MAX(0,L2064-H2064)</x:f>
        <x:v>0</x:v>
      </x:c>
      <x:c r="O2064" s="7" t="n">
        <x:f>MAX(0,F2064+I2064-N2064)</x:f>
        <x:v>0</x:v>
      </x:c>
      <x:c r="P2064" s="7" t="n">
        <x:f>MAX(0,N2064-F2064-I2064)</x:f>
        <x:v>0</x:v>
      </x:c>
      <x:c r="Q2064" s="7" t="n">
        <x:f>MAX(0,G2064+J2064-P2064)</x:f>
        <x:v>0</x:v>
      </x:c>
      <x:c r="R2064" s="7" t="n">
        <x:f>M2064+MAX(0,K2064-MAX(0,P2064-G2064-J2064))</x:f>
        <x:v>0</x:v>
      </x:c>
      <x:c r="S2064" s="7" t="n">
        <x:f>SUM(O2064,Q2064,R2064)</x:f>
        <x:v>0</x:v>
      </x:c>
      <x:c r="T2064" s="14" t="n">
        <x:f>'Inventory detail'!T938</x:f>
        <x:v>0.1765</x:v>
      </x:c>
      <x:c r="U2064" s="14" t="str">
        <x:f>'Inventory detail'!U938</x:f>
        <x:v>n.a.</x:v>
      </x:c>
      <x:c r="V2064" s="9" t="n">
        <x:f>O2064*T2064</x:f>
        <x:v>0</x:v>
      </x:c>
      <x:c r="W2064" s="9" t="n">
        <x:f>Q2064*T2064</x:f>
        <x:v>0</x:v>
      </x:c>
      <x:c r="X2064" s="9" t="n">
        <x:f>R2064*T2064</x:f>
        <x:v>0</x:v>
      </x:c>
      <x:c r="Y2064" s="9" t="n">
        <x:f>S2064*T2064</x:f>
        <x:v>0</x:v>
      </x:c>
      <x:c r="Z2064" s="9" t="str">
        <x:f>IF(ISNUMBER(U2064),S2064*(U2064-T2064),"n.a.")</x:f>
        <x:v>n.a.</x:v>
      </x:c>
      <x:c r="AA2064" s="9" t="n">
        <x:f>IF(ISNUMBER(U2064),Y2064,0)</x:f>
        <x:v>0</x:v>
      </x:c>
      <x:c r="AB2064" s="7" t="n">
        <x:f>MAX(0,L2064-SUM(F2064:K2064))</x:f>
        <x:v>0</x:v>
      </x:c>
    </x:row>
    <x:row r="2065" ht="22" customHeight="1">
      <x:c r="A2065" s="18" t="n">
        <x:f>Summary!D$41</x:f>
        <x:v>46357</x:v>
      </x:c>
      <x:c r="B2065" s="2" t="str">
        <x:f>'Inventory detail'!A939</x:f>
        <x:v>COIL</x:v>
      </x:c>
      <x:c r="C2065" s="2" t="str">
        <x:f>'Inventory detail'!B939</x:f>
        <x:v>60</x:v>
      </x:c>
      <x:c r="D2065" s="2" t="str">
        <x:f>'Inventory detail'!C939</x:f>
        <x:v>14BLU12-4</x:v>
      </x:c>
      <x:c r="E2065" s="10" t="n">
        <x:f>A939</x:f>
        <x:v>46327</x:v>
      </x:c>
      <x:c r="F2065" s="7" t="n">
        <x:f>O939</x:f>
        <x:v>0</x:v>
      </x:c>
      <x:c r="G2065" s="7" t="n">
        <x:f>Q939</x:f>
        <x:v>0</x:v>
      </x:c>
      <x:c r="H2065" s="7" t="n">
        <x:f>R939</x:f>
        <x:v>0</x:v>
      </x:c>
      <x:c r="I2065" s="7" t="n">
        <x:f>0</x:f>
        <x:v>0</x:v>
      </x:c>
      <x:c r="J2065" s="7" t="n">
        <x:f>0</x:f>
        <x:v>0</x:v>
      </x:c>
      <x:c r="K2065" s="7" t="n">
        <x:f>0</x:f>
        <x:v>0</x:v>
      </x:c>
      <x:c r="L2065" s="7" t="n">
        <x:f>'Inventory detail'!F939*Summary!$K$5*(A2065-E2065)/Summary!$K$6</x:f>
        <x:v>0</x:v>
      </x:c>
      <x:c r="M2065" s="7" t="n">
        <x:f>MAX(0,H2065-L2065)</x:f>
        <x:v>0</x:v>
      </x:c>
      <x:c r="N2065" s="7" t="n">
        <x:f>MAX(0,L2065-H2065)</x:f>
        <x:v>0</x:v>
      </x:c>
      <x:c r="O2065" s="7" t="n">
        <x:f>MAX(0,F2065+I2065-N2065)</x:f>
        <x:v>0</x:v>
      </x:c>
      <x:c r="P2065" s="7" t="n">
        <x:f>MAX(0,N2065-F2065-I2065)</x:f>
        <x:v>0</x:v>
      </x:c>
      <x:c r="Q2065" s="7" t="n">
        <x:f>MAX(0,G2065+J2065-P2065)</x:f>
        <x:v>0</x:v>
      </x:c>
      <x:c r="R2065" s="7" t="n">
        <x:f>M2065+MAX(0,K2065-MAX(0,P2065-G2065-J2065))</x:f>
        <x:v>0</x:v>
      </x:c>
      <x:c r="S2065" s="7" t="n">
        <x:f>SUM(O2065,Q2065,R2065)</x:f>
        <x:v>0</x:v>
      </x:c>
      <x:c r="T2065" s="14" t="n">
        <x:f>'Inventory detail'!T939</x:f>
        <x:v>0.09179999999999999</x:v>
      </x:c>
      <x:c r="U2065" s="14" t="n">
        <x:f>'Inventory detail'!U939</x:f>
        <x:v>0.089947</x:v>
      </x:c>
      <x:c r="V2065" s="9" t="n">
        <x:f>O2065*T2065</x:f>
        <x:v>0</x:v>
      </x:c>
      <x:c r="W2065" s="9" t="n">
        <x:f>Q2065*T2065</x:f>
        <x:v>0</x:v>
      </x:c>
      <x:c r="X2065" s="9" t="n">
        <x:f>R2065*T2065</x:f>
        <x:v>0</x:v>
      </x:c>
      <x:c r="Y2065" s="9" t="n">
        <x:f>S2065*T2065</x:f>
        <x:v>0</x:v>
      </x:c>
      <x:c r="Z2065" s="9" t="n">
        <x:f>IF(ISNUMBER(U2065),S2065*(U2065-T2065),"n.a.")</x:f>
        <x:v>0</x:v>
      </x:c>
      <x:c r="AA2065" s="9" t="n">
        <x:f>IF(ISNUMBER(U2065),Y2065,0)</x:f>
        <x:v>0</x:v>
      </x:c>
      <x:c r="AB2065" s="7" t="n">
        <x:f>MAX(0,L2065-SUM(F2065:K2065))</x:f>
        <x:v>0</x:v>
      </x:c>
    </x:row>
    <x:row r="2066" ht="22" customHeight="1">
      <x:c r="A2066" s="18" t="n">
        <x:f>Summary!D$41</x:f>
        <x:v>46357</x:v>
      </x:c>
      <x:c r="B2066" s="2" t="str">
        <x:f>'Inventory detail'!A940</x:f>
        <x:v>COIL</x:v>
      </x:c>
      <x:c r="C2066" s="2" t="str">
        <x:f>'Inventory detail'!B940</x:f>
        <x:v>60</x:v>
      </x:c>
      <x:c r="D2066" s="2" t="str">
        <x:f>'Inventory detail'!C940</x:f>
        <x:v>14FG12-4</x:v>
      </x:c>
      <x:c r="E2066" s="10" t="n">
        <x:f>A940</x:f>
        <x:v>46327</x:v>
      </x:c>
      <x:c r="F2066" s="7" t="n">
        <x:f>O940</x:f>
        <x:v>0</x:v>
      </x:c>
      <x:c r="G2066" s="7" t="n">
        <x:f>Q940</x:f>
        <x:v>0</x:v>
      </x:c>
      <x:c r="H2066" s="7" t="n">
        <x:f>R940</x:f>
        <x:v>0</x:v>
      </x:c>
      <x:c r="I2066" s="7" t="n">
        <x:f>0</x:f>
        <x:v>0</x:v>
      </x:c>
      <x:c r="J2066" s="7" t="n">
        <x:f>0</x:f>
        <x:v>0</x:v>
      </x:c>
      <x:c r="K2066" s="7" t="n">
        <x:f>0</x:f>
        <x:v>0</x:v>
      </x:c>
      <x:c r="L2066" s="7" t="n">
        <x:f>'Inventory detail'!F940*Summary!$K$5*(A2066-E2066)/Summary!$K$6</x:f>
        <x:v>0</x:v>
      </x:c>
      <x:c r="M2066" s="7" t="n">
        <x:f>MAX(0,H2066-L2066)</x:f>
        <x:v>0</x:v>
      </x:c>
      <x:c r="N2066" s="7" t="n">
        <x:f>MAX(0,L2066-H2066)</x:f>
        <x:v>0</x:v>
      </x:c>
      <x:c r="O2066" s="7" t="n">
        <x:f>MAX(0,F2066+I2066-N2066)</x:f>
        <x:v>0</x:v>
      </x:c>
      <x:c r="P2066" s="7" t="n">
        <x:f>MAX(0,N2066-F2066-I2066)</x:f>
        <x:v>0</x:v>
      </x:c>
      <x:c r="Q2066" s="7" t="n">
        <x:f>MAX(0,G2066+J2066-P2066)</x:f>
        <x:v>0</x:v>
      </x:c>
      <x:c r="R2066" s="7" t="n">
        <x:f>M2066+MAX(0,K2066-MAX(0,P2066-G2066-J2066))</x:f>
        <x:v>0</x:v>
      </x:c>
      <x:c r="S2066" s="7" t="n">
        <x:f>SUM(O2066,Q2066,R2066)</x:f>
        <x:v>0</x:v>
      </x:c>
      <x:c r="T2066" s="14" t="n">
        <x:f>'Inventory detail'!T940</x:f>
        <x:v>0.0533</x:v>
      </x:c>
      <x:c r="U2066" s="14" t="str">
        <x:f>'Inventory detail'!U940</x:f>
        <x:v>n.a.</x:v>
      </x:c>
      <x:c r="V2066" s="9" t="n">
        <x:f>O2066*T2066</x:f>
        <x:v>0</x:v>
      </x:c>
      <x:c r="W2066" s="9" t="n">
        <x:f>Q2066*T2066</x:f>
        <x:v>0</x:v>
      </x:c>
      <x:c r="X2066" s="9" t="n">
        <x:f>R2066*T2066</x:f>
        <x:v>0</x:v>
      </x:c>
      <x:c r="Y2066" s="9" t="n">
        <x:f>S2066*T2066</x:f>
        <x:v>0</x:v>
      </x:c>
      <x:c r="Z2066" s="9" t="str">
        <x:f>IF(ISNUMBER(U2066),S2066*(U2066-T2066),"n.a.")</x:f>
        <x:v>n.a.</x:v>
      </x:c>
      <x:c r="AA2066" s="9" t="n">
        <x:f>IF(ISNUMBER(U2066),Y2066,0)</x:f>
        <x:v>0</x:v>
      </x:c>
      <x:c r="AB2066" s="7" t="n">
        <x:f>MAX(0,L2066-SUM(F2066:K2066))</x:f>
        <x:v>0</x:v>
      </x:c>
    </x:row>
    <x:row r="2067" ht="22" customHeight="1">
      <x:c r="A2067" s="18" t="n">
        <x:f>Summary!D$41</x:f>
        <x:v>46357</x:v>
      </x:c>
      <x:c r="B2067" s="2" t="str">
        <x:f>'Inventory detail'!A941</x:f>
        <x:v>COIL</x:v>
      </x:c>
      <x:c r="C2067" s="2" t="str">
        <x:f>'Inventory detail'!B941</x:f>
        <x:v>60</x:v>
      </x:c>
      <x:c r="D2067" s="2" t="str">
        <x:f>'Inventory detail'!C941</x:f>
        <x:v>14RED12-4</x:v>
      </x:c>
      <x:c r="E2067" s="10" t="n">
        <x:f>A941</x:f>
        <x:v>46327</x:v>
      </x:c>
      <x:c r="F2067" s="7" t="n">
        <x:f>O941</x:f>
        <x:v>0</x:v>
      </x:c>
      <x:c r="G2067" s="7" t="n">
        <x:f>Q941</x:f>
        <x:v>0</x:v>
      </x:c>
      <x:c r="H2067" s="7" t="n">
        <x:f>R941</x:f>
        <x:v>0</x:v>
      </x:c>
      <x:c r="I2067" s="7" t="n">
        <x:f>0</x:f>
        <x:v>0</x:v>
      </x:c>
      <x:c r="J2067" s="7" t="n">
        <x:f>0</x:f>
        <x:v>0</x:v>
      </x:c>
      <x:c r="K2067" s="7" t="n">
        <x:f>0</x:f>
        <x:v>0</x:v>
      </x:c>
      <x:c r="L2067" s="7" t="n">
        <x:f>'Inventory detail'!F941*Summary!$K$5*(A2067-E2067)/Summary!$K$6</x:f>
        <x:v>0</x:v>
      </x:c>
      <x:c r="M2067" s="7" t="n">
        <x:f>MAX(0,H2067-L2067)</x:f>
        <x:v>0</x:v>
      </x:c>
      <x:c r="N2067" s="7" t="n">
        <x:f>MAX(0,L2067-H2067)</x:f>
        <x:v>0</x:v>
      </x:c>
      <x:c r="O2067" s="7" t="n">
        <x:f>MAX(0,F2067+I2067-N2067)</x:f>
        <x:v>0</x:v>
      </x:c>
      <x:c r="P2067" s="7" t="n">
        <x:f>MAX(0,N2067-F2067-I2067)</x:f>
        <x:v>0</x:v>
      </x:c>
      <x:c r="Q2067" s="7" t="n">
        <x:f>MAX(0,G2067+J2067-P2067)</x:f>
        <x:v>0</x:v>
      </x:c>
      <x:c r="R2067" s="7" t="n">
        <x:f>M2067+MAX(0,K2067-MAX(0,P2067-G2067-J2067))</x:f>
        <x:v>0</x:v>
      </x:c>
      <x:c r="S2067" s="7" t="n">
        <x:f>SUM(O2067,Q2067,R2067)</x:f>
        <x:v>0</x:v>
      </x:c>
      <x:c r="T2067" s="14" t="n">
        <x:f>'Inventory detail'!T941</x:f>
        <x:v>0.09179999999999999</x:v>
      </x:c>
      <x:c r="U2067" s="14" t="n">
        <x:f>'Inventory detail'!U941</x:f>
        <x:v>0.089947</x:v>
      </x:c>
      <x:c r="V2067" s="9" t="n">
        <x:f>O2067*T2067</x:f>
        <x:v>0</x:v>
      </x:c>
      <x:c r="W2067" s="9" t="n">
        <x:f>Q2067*T2067</x:f>
        <x:v>0</x:v>
      </x:c>
      <x:c r="X2067" s="9" t="n">
        <x:f>R2067*T2067</x:f>
        <x:v>0</x:v>
      </x:c>
      <x:c r="Y2067" s="9" t="n">
        <x:f>S2067*T2067</x:f>
        <x:v>0</x:v>
      </x:c>
      <x:c r="Z2067" s="9" t="n">
        <x:f>IF(ISNUMBER(U2067),S2067*(U2067-T2067),"n.a.")</x:f>
        <x:v>0</x:v>
      </x:c>
      <x:c r="AA2067" s="9" t="n">
        <x:f>IF(ISNUMBER(U2067),Y2067,0)</x:f>
        <x:v>0</x:v>
      </x:c>
      <x:c r="AB2067" s="7" t="n">
        <x:f>MAX(0,L2067-SUM(F2067:K2067))</x:f>
        <x:v>0</x:v>
      </x:c>
    </x:row>
    <x:row r="2068" ht="22" customHeight="1">
      <x:c r="A2068" s="18" t="n">
        <x:f>Summary!D$41</x:f>
        <x:v>46357</x:v>
      </x:c>
      <x:c r="B2068" s="2" t="str">
        <x:f>'Inventory detail'!A942</x:f>
        <x:v>COIL</x:v>
      </x:c>
      <x:c r="C2068" s="2" t="str">
        <x:f>'Inventory detail'!B942</x:f>
        <x:v>60</x:v>
      </x:c>
      <x:c r="D2068" s="2" t="str">
        <x:f>'Inventory detail'!C942</x:f>
        <x:v>14WHT36-4</x:v>
      </x:c>
      <x:c r="E2068" s="10" t="n">
        <x:f>A942</x:f>
        <x:v>46327</x:v>
      </x:c>
      <x:c r="F2068" s="7" t="n">
        <x:f>O942</x:f>
        <x:v>0</x:v>
      </x:c>
      <x:c r="G2068" s="7" t="n">
        <x:f>Q942</x:f>
        <x:v>0</x:v>
      </x:c>
      <x:c r="H2068" s="7" t="n">
        <x:f>R942</x:f>
        <x:v>600</x:v>
      </x:c>
      <x:c r="I2068" s="7" t="n">
        <x:f>0</x:f>
        <x:v>0</x:v>
      </x:c>
      <x:c r="J2068" s="7" t="n">
        <x:f>0</x:f>
        <x:v>0</x:v>
      </x:c>
      <x:c r="K2068" s="7" t="n">
        <x:f>0</x:f>
        <x:v>0</x:v>
      </x:c>
      <x:c r="L2068" s="7" t="n">
        <x:f>'Inventory detail'!F942*Summary!$K$5*(A2068-E2068)/Summary!$K$6</x:f>
        <x:v>0</x:v>
      </x:c>
      <x:c r="M2068" s="7" t="n">
        <x:f>MAX(0,H2068-L2068)</x:f>
        <x:v>600</x:v>
      </x:c>
      <x:c r="N2068" s="7" t="n">
        <x:f>MAX(0,L2068-H2068)</x:f>
        <x:v>0</x:v>
      </x:c>
      <x:c r="O2068" s="7" t="n">
        <x:f>MAX(0,F2068+I2068-N2068)</x:f>
        <x:v>0</x:v>
      </x:c>
      <x:c r="P2068" s="7" t="n">
        <x:f>MAX(0,N2068-F2068-I2068)</x:f>
        <x:v>0</x:v>
      </x:c>
      <x:c r="Q2068" s="7" t="n">
        <x:f>MAX(0,G2068+J2068-P2068)</x:f>
        <x:v>0</x:v>
      </x:c>
      <x:c r="R2068" s="7" t="n">
        <x:f>M2068+MAX(0,K2068-MAX(0,P2068-G2068-J2068))</x:f>
        <x:v>600</x:v>
      </x:c>
      <x:c r="S2068" s="7" t="n">
        <x:f>SUM(O2068,Q2068,R2068)</x:f>
        <x:v>600</x:v>
      </x:c>
      <x:c r="T2068" s="14" t="n">
        <x:f>'Inventory detail'!T942</x:f>
        <x:v>0.2818</x:v>
      </x:c>
      <x:c r="U2068" s="14" t="n">
        <x:f>'Inventory detail'!U942</x:f>
        <x:v>0.2761395</x:v>
      </x:c>
      <x:c r="V2068" s="9" t="n">
        <x:f>O2068*T2068</x:f>
        <x:v>0</x:v>
      </x:c>
      <x:c r="W2068" s="9" t="n">
        <x:f>Q2068*T2068</x:f>
        <x:v>0</x:v>
      </x:c>
      <x:c r="X2068" s="9" t="n">
        <x:f>R2068*T2068</x:f>
        <x:v>169.07999999999998</x:v>
      </x:c>
      <x:c r="Y2068" s="9" t="n">
        <x:f>S2068*T2068</x:f>
        <x:v>169.07999999999998</x:v>
      </x:c>
      <x:c r="Z2068" s="9" t="n">
        <x:f>IF(ISNUMBER(U2068),S2068*(U2068-T2068),"n.a.")</x:f>
        <x:v>-3.3963000000000076</x:v>
      </x:c>
      <x:c r="AA2068" s="9" t="n">
        <x:f>IF(ISNUMBER(U2068),Y2068,0)</x:f>
        <x:v>169.07999999999998</x:v>
      </x:c>
      <x:c r="AB2068" s="7" t="n">
        <x:f>MAX(0,L2068-SUM(F2068:K2068))</x:f>
        <x:v>0</x:v>
      </x:c>
    </x:row>
    <x:row r="2069" ht="22" customHeight="1">
      <x:c r="A2069" s="18" t="n">
        <x:f>Summary!D$41</x:f>
        <x:v>46357</x:v>
      </x:c>
      <x:c r="B2069" s="2" t="str">
        <x:f>'Inventory detail'!A943</x:f>
        <x:v>COIL</x:v>
      </x:c>
      <x:c r="C2069" s="2" t="str">
        <x:f>'Inventory detail'!B943</x:f>
        <x:v>60</x:v>
      </x:c>
      <x:c r="D2069" s="2" t="str">
        <x:f>'Inventory detail'!C943</x:f>
        <x:v>16BLK12-5</x:v>
      </x:c>
      <x:c r="E2069" s="10" t="n">
        <x:f>A943</x:f>
        <x:v>46327</x:v>
      </x:c>
      <x:c r="F2069" s="7" t="n">
        <x:f>O943</x:f>
        <x:v>0</x:v>
      </x:c>
      <x:c r="G2069" s="7" t="n">
        <x:f>Q943</x:f>
        <x:v>0</x:v>
      </x:c>
      <x:c r="H2069" s="7" t="n">
        <x:f>R943</x:f>
        <x:v>0</x:v>
      </x:c>
      <x:c r="I2069" s="7" t="n">
        <x:f>0</x:f>
        <x:v>0</x:v>
      </x:c>
      <x:c r="J2069" s="7" t="n">
        <x:f>0</x:f>
        <x:v>0</x:v>
      </x:c>
      <x:c r="K2069" s="7" t="n">
        <x:f>0</x:f>
        <x:v>0</x:v>
      </x:c>
      <x:c r="L2069" s="7" t="n">
        <x:f>'Inventory detail'!F943*Summary!$K$5*(A2069-E2069)/Summary!$K$6</x:f>
        <x:v>0</x:v>
      </x:c>
      <x:c r="M2069" s="7" t="n">
        <x:f>MAX(0,H2069-L2069)</x:f>
        <x:v>0</x:v>
      </x:c>
      <x:c r="N2069" s="7" t="n">
        <x:f>MAX(0,L2069-H2069)</x:f>
        <x:v>0</x:v>
      </x:c>
      <x:c r="O2069" s="7" t="n">
        <x:f>MAX(0,F2069+I2069-N2069)</x:f>
        <x:v>0</x:v>
      </x:c>
      <x:c r="P2069" s="7" t="n">
        <x:f>MAX(0,N2069-F2069-I2069)</x:f>
        <x:v>0</x:v>
      </x:c>
      <x:c r="Q2069" s="7" t="n">
        <x:f>MAX(0,G2069+J2069-P2069)</x:f>
        <x:v>0</x:v>
      </x:c>
      <x:c r="R2069" s="7" t="n">
        <x:f>M2069+MAX(0,K2069-MAX(0,P2069-G2069-J2069))</x:f>
        <x:v>0</x:v>
      </x:c>
      <x:c r="S2069" s="7" t="n">
        <x:f>SUM(O2069,Q2069,R2069)</x:f>
        <x:v>0</x:v>
      </x:c>
      <x:c r="T2069" s="14" t="n">
        <x:f>'Inventory detail'!T943</x:f>
        <x:v>0.0738</x:v>
      </x:c>
      <x:c r="U2069" s="14" t="str">
        <x:f>'Inventory detail'!U943</x:f>
        <x:v>n.a.</x:v>
      </x:c>
      <x:c r="V2069" s="9" t="n">
        <x:f>O2069*T2069</x:f>
        <x:v>0</x:v>
      </x:c>
      <x:c r="W2069" s="9" t="n">
        <x:f>Q2069*T2069</x:f>
        <x:v>0</x:v>
      </x:c>
      <x:c r="X2069" s="9" t="n">
        <x:f>R2069*T2069</x:f>
        <x:v>0</x:v>
      </x:c>
      <x:c r="Y2069" s="9" t="n">
        <x:f>S2069*T2069</x:f>
        <x:v>0</x:v>
      </x:c>
      <x:c r="Z2069" s="9" t="str">
        <x:f>IF(ISNUMBER(U2069),S2069*(U2069-T2069),"n.a.")</x:f>
        <x:v>n.a.</x:v>
      </x:c>
      <x:c r="AA2069" s="9" t="n">
        <x:f>IF(ISNUMBER(U2069),Y2069,0)</x:f>
        <x:v>0</x:v>
      </x:c>
      <x:c r="AB2069" s="7" t="n">
        <x:f>MAX(0,L2069-SUM(F2069:K2069))</x:f>
        <x:v>0</x:v>
      </x:c>
    </x:row>
    <x:row r="2070" ht="22" customHeight="1">
      <x:c r="A2070" s="18" t="n">
        <x:f>Summary!D$41</x:f>
        <x:v>46357</x:v>
      </x:c>
      <x:c r="B2070" s="2" t="str">
        <x:f>'Inventory detail'!A944</x:f>
        <x:v>COIL</x:v>
      </x:c>
      <x:c r="C2070" s="2" t="str">
        <x:f>'Inventory detail'!B944</x:f>
        <x:v>60</x:v>
      </x:c>
      <x:c r="D2070" s="2" t="str">
        <x:f>'Inventory detail'!C944</x:f>
        <x:v>16BLK36-5</x:v>
      </x:c>
      <x:c r="E2070" s="10" t="n">
        <x:f>A944</x:f>
        <x:v>46327</x:v>
      </x:c>
      <x:c r="F2070" s="7" t="n">
        <x:f>O944</x:f>
        <x:v>0</x:v>
      </x:c>
      <x:c r="G2070" s="7" t="n">
        <x:f>Q944</x:f>
        <x:v>0</x:v>
      </x:c>
      <x:c r="H2070" s="7" t="n">
        <x:f>R944</x:f>
        <x:v>0</x:v>
      </x:c>
      <x:c r="I2070" s="7" t="n">
        <x:f>0</x:f>
        <x:v>0</x:v>
      </x:c>
      <x:c r="J2070" s="7" t="n">
        <x:f>0</x:f>
        <x:v>0</x:v>
      </x:c>
      <x:c r="K2070" s="7" t="n">
        <x:f>0</x:f>
        <x:v>0</x:v>
      </x:c>
      <x:c r="L2070" s="7" t="n">
        <x:f>'Inventory detail'!F944*Summary!$K$5*(A2070-E2070)/Summary!$K$6</x:f>
        <x:v>0</x:v>
      </x:c>
      <x:c r="M2070" s="7" t="n">
        <x:f>MAX(0,H2070-L2070)</x:f>
        <x:v>0</x:v>
      </x:c>
      <x:c r="N2070" s="7" t="n">
        <x:f>MAX(0,L2070-H2070)</x:f>
        <x:v>0</x:v>
      </x:c>
      <x:c r="O2070" s="7" t="n">
        <x:f>MAX(0,F2070+I2070-N2070)</x:f>
        <x:v>0</x:v>
      </x:c>
      <x:c r="P2070" s="7" t="n">
        <x:f>MAX(0,N2070-F2070-I2070)</x:f>
        <x:v>0</x:v>
      </x:c>
      <x:c r="Q2070" s="7" t="n">
        <x:f>MAX(0,G2070+J2070-P2070)</x:f>
        <x:v>0</x:v>
      </x:c>
      <x:c r="R2070" s="7" t="n">
        <x:f>M2070+MAX(0,K2070-MAX(0,P2070-G2070-J2070))</x:f>
        <x:v>0</x:v>
      </x:c>
      <x:c r="S2070" s="7" t="n">
        <x:f>SUM(O2070,Q2070,R2070)</x:f>
        <x:v>0</x:v>
      </x:c>
      <x:c r="T2070" s="14" t="n">
        <x:f>'Inventory detail'!T944</x:f>
        <x:v>0.19940000000000002</x:v>
      </x:c>
      <x:c r="U2070" s="14" t="str">
        <x:f>'Inventory detail'!U944</x:f>
        <x:v>n.a.</x:v>
      </x:c>
      <x:c r="V2070" s="9" t="n">
        <x:f>O2070*T2070</x:f>
        <x:v>0</x:v>
      </x:c>
      <x:c r="W2070" s="9" t="n">
        <x:f>Q2070*T2070</x:f>
        <x:v>0</x:v>
      </x:c>
      <x:c r="X2070" s="9" t="n">
        <x:f>R2070*T2070</x:f>
        <x:v>0</x:v>
      </x:c>
      <x:c r="Y2070" s="9" t="n">
        <x:f>S2070*T2070</x:f>
        <x:v>0</x:v>
      </x:c>
      <x:c r="Z2070" s="9" t="str">
        <x:f>IF(ISNUMBER(U2070),S2070*(U2070-T2070),"n.a.")</x:f>
        <x:v>n.a.</x:v>
      </x:c>
      <x:c r="AA2070" s="9" t="n">
        <x:f>IF(ISNUMBER(U2070),Y2070,0)</x:f>
        <x:v>0</x:v>
      </x:c>
      <x:c r="AB2070" s="7" t="n">
        <x:f>MAX(0,L2070-SUM(F2070:K2070))</x:f>
        <x:v>0</x:v>
      </x:c>
    </x:row>
    <x:row r="2071" ht="22" customHeight="1">
      <x:c r="A2071" s="18" t="n">
        <x:f>Summary!D$41</x:f>
        <x:v>46357</x:v>
      </x:c>
      <x:c r="B2071" s="2" t="str">
        <x:f>'Inventory detail'!A945</x:f>
        <x:v>COIL</x:v>
      </x:c>
      <x:c r="C2071" s="2" t="str">
        <x:f>'Inventory detail'!B945</x:f>
        <x:v>60</x:v>
      </x:c>
      <x:c r="D2071" s="2" t="str">
        <x:f>'Inventory detail'!C945</x:f>
        <x:v>16BLU12-4</x:v>
      </x:c>
      <x:c r="E2071" s="10" t="n">
        <x:f>A945</x:f>
        <x:v>46327</x:v>
      </x:c>
      <x:c r="F2071" s="7" t="n">
        <x:f>O945</x:f>
        <x:v>0</x:v>
      </x:c>
      <x:c r="G2071" s="7" t="n">
        <x:f>Q945</x:f>
        <x:v>0</x:v>
      </x:c>
      <x:c r="H2071" s="7" t="n">
        <x:f>R945</x:f>
        <x:v>0</x:v>
      </x:c>
      <x:c r="I2071" s="7" t="n">
        <x:f>0</x:f>
        <x:v>0</x:v>
      </x:c>
      <x:c r="J2071" s="7" t="n">
        <x:f>0</x:f>
        <x:v>0</x:v>
      </x:c>
      <x:c r="K2071" s="7" t="n">
        <x:f>0</x:f>
        <x:v>0</x:v>
      </x:c>
      <x:c r="L2071" s="7" t="n">
        <x:f>'Inventory detail'!F945*Summary!$K$5*(A2071-E2071)/Summary!$K$6</x:f>
        <x:v>0</x:v>
      </x:c>
      <x:c r="M2071" s="7" t="n">
        <x:f>MAX(0,H2071-L2071)</x:f>
        <x:v>0</x:v>
      </x:c>
      <x:c r="N2071" s="7" t="n">
        <x:f>MAX(0,L2071-H2071)</x:f>
        <x:v>0</x:v>
      </x:c>
      <x:c r="O2071" s="7" t="n">
        <x:f>MAX(0,F2071+I2071-N2071)</x:f>
        <x:v>0</x:v>
      </x:c>
      <x:c r="P2071" s="7" t="n">
        <x:f>MAX(0,N2071-F2071-I2071)</x:f>
        <x:v>0</x:v>
      </x:c>
      <x:c r="Q2071" s="7" t="n">
        <x:f>MAX(0,G2071+J2071-P2071)</x:f>
        <x:v>0</x:v>
      </x:c>
      <x:c r="R2071" s="7" t="n">
        <x:f>M2071+MAX(0,K2071-MAX(0,P2071-G2071-J2071))</x:f>
        <x:v>0</x:v>
      </x:c>
      <x:c r="S2071" s="7" t="n">
        <x:f>SUM(O2071,Q2071,R2071)</x:f>
        <x:v>0</x:v>
      </x:c>
      <x:c r="T2071" s="14" t="n">
        <x:f>'Inventory detail'!T945</x:f>
        <x:v>0.11230000000000001</x:v>
      </x:c>
      <x:c r="U2071" s="14" t="n">
        <x:f>'Inventory detail'!U945</x:f>
        <x:v>0.1099475</x:v>
      </x:c>
      <x:c r="V2071" s="9" t="n">
        <x:f>O2071*T2071</x:f>
        <x:v>0</x:v>
      </x:c>
      <x:c r="W2071" s="9" t="n">
        <x:f>Q2071*T2071</x:f>
        <x:v>0</x:v>
      </x:c>
      <x:c r="X2071" s="9" t="n">
        <x:f>R2071*T2071</x:f>
        <x:v>0</x:v>
      </x:c>
      <x:c r="Y2071" s="9" t="n">
        <x:f>S2071*T2071</x:f>
        <x:v>0</x:v>
      </x:c>
      <x:c r="Z2071" s="9" t="n">
        <x:f>IF(ISNUMBER(U2071),S2071*(U2071-T2071),"n.a.")</x:f>
        <x:v>0</x:v>
      </x:c>
      <x:c r="AA2071" s="9" t="n">
        <x:f>IF(ISNUMBER(U2071),Y2071,0)</x:f>
        <x:v>0</x:v>
      </x:c>
      <x:c r="AB2071" s="7" t="n">
        <x:f>MAX(0,L2071-SUM(F2071:K2071))</x:f>
        <x:v>0</x:v>
      </x:c>
    </x:row>
    <x:row r="2072" ht="22" customHeight="1">
      <x:c r="A2072" s="18" t="n">
        <x:f>Summary!D$41</x:f>
        <x:v>46357</x:v>
      </x:c>
      <x:c r="B2072" s="2" t="str">
        <x:f>'Inventory detail'!A946</x:f>
        <x:v>COIL</x:v>
      </x:c>
      <x:c r="C2072" s="2" t="str">
        <x:f>'Inventory detail'!B946</x:f>
        <x:v>60</x:v>
      </x:c>
      <x:c r="D2072" s="2" t="str">
        <x:f>'Inventory detail'!C946</x:f>
        <x:v>16FG12-4</x:v>
      </x:c>
      <x:c r="E2072" s="10" t="n">
        <x:f>A946</x:f>
        <x:v>46327</x:v>
      </x:c>
      <x:c r="F2072" s="7" t="n">
        <x:f>O946</x:f>
        <x:v>0</x:v>
      </x:c>
      <x:c r="G2072" s="7" t="n">
        <x:f>Q946</x:f>
        <x:v>0</x:v>
      </x:c>
      <x:c r="H2072" s="7" t="n">
        <x:f>R946</x:f>
        <x:v>0</x:v>
      </x:c>
      <x:c r="I2072" s="7" t="n">
        <x:f>0</x:f>
        <x:v>0</x:v>
      </x:c>
      <x:c r="J2072" s="7" t="n">
        <x:f>0</x:f>
        <x:v>0</x:v>
      </x:c>
      <x:c r="K2072" s="7" t="n">
        <x:f>0</x:f>
        <x:v>0</x:v>
      </x:c>
      <x:c r="L2072" s="7" t="n">
        <x:f>'Inventory detail'!F946*Summary!$K$5*(A2072-E2072)/Summary!$K$6</x:f>
        <x:v>0</x:v>
      </x:c>
      <x:c r="M2072" s="7" t="n">
        <x:f>MAX(0,H2072-L2072)</x:f>
        <x:v>0</x:v>
      </x:c>
      <x:c r="N2072" s="7" t="n">
        <x:f>MAX(0,L2072-H2072)</x:f>
        <x:v>0</x:v>
      </x:c>
      <x:c r="O2072" s="7" t="n">
        <x:f>MAX(0,F2072+I2072-N2072)</x:f>
        <x:v>0</x:v>
      </x:c>
      <x:c r="P2072" s="7" t="n">
        <x:f>MAX(0,N2072-F2072-I2072)</x:f>
        <x:v>0</x:v>
      </x:c>
      <x:c r="Q2072" s="7" t="n">
        <x:f>MAX(0,G2072+J2072-P2072)</x:f>
        <x:v>0</x:v>
      </x:c>
      <x:c r="R2072" s="7" t="n">
        <x:f>M2072+MAX(0,K2072-MAX(0,P2072-G2072-J2072))</x:f>
        <x:v>0</x:v>
      </x:c>
      <x:c r="S2072" s="7" t="n">
        <x:f>SUM(O2072,Q2072,R2072)</x:f>
        <x:v>0</x:v>
      </x:c>
      <x:c r="T2072" s="14" t="n">
        <x:f>'Inventory detail'!T946</x:f>
        <x:v>0.0647</x:v>
      </x:c>
      <x:c r="U2072" s="14" t="str">
        <x:f>'Inventory detail'!U946</x:f>
        <x:v>n.a.</x:v>
      </x:c>
      <x:c r="V2072" s="9" t="n">
        <x:f>O2072*T2072</x:f>
        <x:v>0</x:v>
      </x:c>
      <x:c r="W2072" s="9" t="n">
        <x:f>Q2072*T2072</x:f>
        <x:v>0</x:v>
      </x:c>
      <x:c r="X2072" s="9" t="n">
        <x:f>R2072*T2072</x:f>
        <x:v>0</x:v>
      </x:c>
      <x:c r="Y2072" s="9" t="n">
        <x:f>S2072*T2072</x:f>
        <x:v>0</x:v>
      </x:c>
      <x:c r="Z2072" s="9" t="str">
        <x:f>IF(ISNUMBER(U2072),S2072*(U2072-T2072),"n.a.")</x:f>
        <x:v>n.a.</x:v>
      </x:c>
      <x:c r="AA2072" s="9" t="n">
        <x:f>IF(ISNUMBER(U2072),Y2072,0)</x:f>
        <x:v>0</x:v>
      </x:c>
      <x:c r="AB2072" s="7" t="n">
        <x:f>MAX(0,L2072-SUM(F2072:K2072))</x:f>
        <x:v>0</x:v>
      </x:c>
    </x:row>
    <x:row r="2073" ht="22" customHeight="1">
      <x:c r="A2073" s="18" t="n">
        <x:f>Summary!D$41</x:f>
        <x:v>46357</x:v>
      </x:c>
      <x:c r="B2073" s="2" t="str">
        <x:f>'Inventory detail'!A947</x:f>
        <x:v>COIL</x:v>
      </x:c>
      <x:c r="C2073" s="2" t="str">
        <x:f>'Inventory detail'!B947</x:f>
        <x:v>60</x:v>
      </x:c>
      <x:c r="D2073" s="2" t="str">
        <x:f>'Inventory detail'!C947</x:f>
        <x:v>16MAR12-4</x:v>
      </x:c>
      <x:c r="E2073" s="10" t="n">
        <x:f>A947</x:f>
        <x:v>46327</x:v>
      </x:c>
      <x:c r="F2073" s="7" t="n">
        <x:f>O947</x:f>
        <x:v>0</x:v>
      </x:c>
      <x:c r="G2073" s="7" t="n">
        <x:f>Q947</x:f>
        <x:v>0</x:v>
      </x:c>
      <x:c r="H2073" s="7" t="n">
        <x:f>R947</x:f>
        <x:v>0</x:v>
      </x:c>
      <x:c r="I2073" s="7" t="n">
        <x:f>0</x:f>
        <x:v>0</x:v>
      </x:c>
      <x:c r="J2073" s="7" t="n">
        <x:f>0</x:f>
        <x:v>0</x:v>
      </x:c>
      <x:c r="K2073" s="7" t="n">
        <x:f>0</x:f>
        <x:v>0</x:v>
      </x:c>
      <x:c r="L2073" s="7" t="n">
        <x:f>'Inventory detail'!F947*Summary!$K$5*(A2073-E2073)/Summary!$K$6</x:f>
        <x:v>0</x:v>
      </x:c>
      <x:c r="M2073" s="7" t="n">
        <x:f>MAX(0,H2073-L2073)</x:f>
        <x:v>0</x:v>
      </x:c>
      <x:c r="N2073" s="7" t="n">
        <x:f>MAX(0,L2073-H2073)</x:f>
        <x:v>0</x:v>
      </x:c>
      <x:c r="O2073" s="7" t="n">
        <x:f>MAX(0,F2073+I2073-N2073)</x:f>
        <x:v>0</x:v>
      </x:c>
      <x:c r="P2073" s="7" t="n">
        <x:f>MAX(0,N2073-F2073-I2073)</x:f>
        <x:v>0</x:v>
      </x:c>
      <x:c r="Q2073" s="7" t="n">
        <x:f>MAX(0,G2073+J2073-P2073)</x:f>
        <x:v>0</x:v>
      </x:c>
      <x:c r="R2073" s="7" t="n">
        <x:f>M2073+MAX(0,K2073-MAX(0,P2073-G2073-J2073))</x:f>
        <x:v>0</x:v>
      </x:c>
      <x:c r="S2073" s="7" t="n">
        <x:f>SUM(O2073,Q2073,R2073)</x:f>
        <x:v>0</x:v>
      </x:c>
      <x:c r="T2073" s="14" t="n">
        <x:f>'Inventory detail'!T947</x:f>
        <x:v>0.0647</x:v>
      </x:c>
      <x:c r="U2073" s="14" t="str">
        <x:f>'Inventory detail'!U947</x:f>
        <x:v>n.a.</x:v>
      </x:c>
      <x:c r="V2073" s="9" t="n">
        <x:f>O2073*T2073</x:f>
        <x:v>0</x:v>
      </x:c>
      <x:c r="W2073" s="9" t="n">
        <x:f>Q2073*T2073</x:f>
        <x:v>0</x:v>
      </x:c>
      <x:c r="X2073" s="9" t="n">
        <x:f>R2073*T2073</x:f>
        <x:v>0</x:v>
      </x:c>
      <x:c r="Y2073" s="9" t="n">
        <x:f>S2073*T2073</x:f>
        <x:v>0</x:v>
      </x:c>
      <x:c r="Z2073" s="9" t="str">
        <x:f>IF(ISNUMBER(U2073),S2073*(U2073-T2073),"n.a.")</x:f>
        <x:v>n.a.</x:v>
      </x:c>
      <x:c r="AA2073" s="9" t="n">
        <x:f>IF(ISNUMBER(U2073),Y2073,0)</x:f>
        <x:v>0</x:v>
      </x:c>
      <x:c r="AB2073" s="7" t="n">
        <x:f>MAX(0,L2073-SUM(F2073:K2073))</x:f>
        <x:v>0</x:v>
      </x:c>
    </x:row>
    <x:row r="2074" ht="22" customHeight="1">
      <x:c r="A2074" s="18" t="n">
        <x:f>Summary!D$41</x:f>
        <x:v>46357</x:v>
      </x:c>
      <x:c r="B2074" s="2" t="str">
        <x:f>'Inventory detail'!A948</x:f>
        <x:v>COIL</x:v>
      </x:c>
      <x:c r="C2074" s="2" t="str">
        <x:f>'Inventory detail'!B948</x:f>
        <x:v>60</x:v>
      </x:c>
      <x:c r="D2074" s="2" t="str">
        <x:f>'Inventory detail'!C948</x:f>
        <x:v>16RED12-4</x:v>
      </x:c>
      <x:c r="E2074" s="10" t="n">
        <x:f>A948</x:f>
        <x:v>46327</x:v>
      </x:c>
      <x:c r="F2074" s="7" t="n">
        <x:f>O948</x:f>
        <x:v>0</x:v>
      </x:c>
      <x:c r="G2074" s="7" t="n">
        <x:f>Q948</x:f>
        <x:v>0</x:v>
      </x:c>
      <x:c r="H2074" s="7" t="n">
        <x:f>R948</x:f>
        <x:v>0</x:v>
      </x:c>
      <x:c r="I2074" s="7" t="n">
        <x:f>0</x:f>
        <x:v>0</x:v>
      </x:c>
      <x:c r="J2074" s="7" t="n">
        <x:f>0</x:f>
        <x:v>0</x:v>
      </x:c>
      <x:c r="K2074" s="7" t="n">
        <x:f>0</x:f>
        <x:v>0</x:v>
      </x:c>
      <x:c r="L2074" s="7" t="n">
        <x:f>'Inventory detail'!F948*Summary!$K$5*(A2074-E2074)/Summary!$K$6</x:f>
        <x:v>0</x:v>
      </x:c>
      <x:c r="M2074" s="7" t="n">
        <x:f>MAX(0,H2074-L2074)</x:f>
        <x:v>0</x:v>
      </x:c>
      <x:c r="N2074" s="7" t="n">
        <x:f>MAX(0,L2074-H2074)</x:f>
        <x:v>0</x:v>
      </x:c>
      <x:c r="O2074" s="7" t="n">
        <x:f>MAX(0,F2074+I2074-N2074)</x:f>
        <x:v>0</x:v>
      </x:c>
      <x:c r="P2074" s="7" t="n">
        <x:f>MAX(0,N2074-F2074-I2074)</x:f>
        <x:v>0</x:v>
      </x:c>
      <x:c r="Q2074" s="7" t="n">
        <x:f>MAX(0,G2074+J2074-P2074)</x:f>
        <x:v>0</x:v>
      </x:c>
      <x:c r="R2074" s="7" t="n">
        <x:f>M2074+MAX(0,K2074-MAX(0,P2074-G2074-J2074))</x:f>
        <x:v>0</x:v>
      </x:c>
      <x:c r="S2074" s="7" t="n">
        <x:f>SUM(O2074,Q2074,R2074)</x:f>
        <x:v>0</x:v>
      </x:c>
      <x:c r="T2074" s="14" t="n">
        <x:f>'Inventory detail'!T948</x:f>
        <x:v>0.11230000000000001</x:v>
      </x:c>
      <x:c r="U2074" s="14" t="n">
        <x:f>'Inventory detail'!U948</x:f>
        <x:v>0.1099475</x:v>
      </x:c>
      <x:c r="V2074" s="9" t="n">
        <x:f>O2074*T2074</x:f>
        <x:v>0</x:v>
      </x:c>
      <x:c r="W2074" s="9" t="n">
        <x:f>Q2074*T2074</x:f>
        <x:v>0</x:v>
      </x:c>
      <x:c r="X2074" s="9" t="n">
        <x:f>R2074*T2074</x:f>
        <x:v>0</x:v>
      </x:c>
      <x:c r="Y2074" s="9" t="n">
        <x:f>S2074*T2074</x:f>
        <x:v>0</x:v>
      </x:c>
      <x:c r="Z2074" s="9" t="n">
        <x:f>IF(ISNUMBER(U2074),S2074*(U2074-T2074),"n.a.")</x:f>
        <x:v>0</x:v>
      </x:c>
      <x:c r="AA2074" s="9" t="n">
        <x:f>IF(ISNUMBER(U2074),Y2074,0)</x:f>
        <x:v>0</x:v>
      </x:c>
      <x:c r="AB2074" s="7" t="n">
        <x:f>MAX(0,L2074-SUM(F2074:K2074))</x:f>
        <x:v>0</x:v>
      </x:c>
    </x:row>
    <x:row r="2075" ht="22" customHeight="1">
      <x:c r="A2075" s="18" t="n">
        <x:f>Summary!D$41</x:f>
        <x:v>46357</x:v>
      </x:c>
      <x:c r="B2075" s="2" t="str">
        <x:f>'Inventory detail'!A949</x:f>
        <x:v>COIL</x:v>
      </x:c>
      <x:c r="C2075" s="2" t="str">
        <x:f>'Inventory detail'!B949</x:f>
        <x:v>60</x:v>
      </x:c>
      <x:c r="D2075" s="2" t="str">
        <x:f>'Inventory detail'!C949</x:f>
        <x:v>16WHT36-5</x:v>
      </x:c>
      <x:c r="E2075" s="10" t="n">
        <x:f>A949</x:f>
        <x:v>46327</x:v>
      </x:c>
      <x:c r="F2075" s="7" t="n">
        <x:f>O949</x:f>
        <x:v>0</x:v>
      </x:c>
      <x:c r="G2075" s="7" t="n">
        <x:f>Q949</x:f>
        <x:v>0</x:v>
      </x:c>
      <x:c r="H2075" s="7" t="n">
        <x:f>R949</x:f>
        <x:v>0</x:v>
      </x:c>
      <x:c r="I2075" s="7" t="n">
        <x:f>0</x:f>
        <x:v>0</x:v>
      </x:c>
      <x:c r="J2075" s="7" t="n">
        <x:f>0</x:f>
        <x:v>0</x:v>
      </x:c>
      <x:c r="K2075" s="7" t="n">
        <x:f>0</x:f>
        <x:v>0</x:v>
      </x:c>
      <x:c r="L2075" s="7" t="n">
        <x:f>'Inventory detail'!F949*Summary!$K$5*(A2075-E2075)/Summary!$K$6</x:f>
        <x:v>0</x:v>
      </x:c>
      <x:c r="M2075" s="7" t="n">
        <x:f>MAX(0,H2075-L2075)</x:f>
        <x:v>0</x:v>
      </x:c>
      <x:c r="N2075" s="7" t="n">
        <x:f>MAX(0,L2075-H2075)</x:f>
        <x:v>0</x:v>
      </x:c>
      <x:c r="O2075" s="7" t="n">
        <x:f>MAX(0,F2075+I2075-N2075)</x:f>
        <x:v>0</x:v>
      </x:c>
      <x:c r="P2075" s="7" t="n">
        <x:f>MAX(0,N2075-F2075-I2075)</x:f>
        <x:v>0</x:v>
      </x:c>
      <x:c r="Q2075" s="7" t="n">
        <x:f>MAX(0,G2075+J2075-P2075)</x:f>
        <x:v>0</x:v>
      </x:c>
      <x:c r="R2075" s="7" t="n">
        <x:f>M2075+MAX(0,K2075-MAX(0,P2075-G2075-J2075))</x:f>
        <x:v>0</x:v>
      </x:c>
      <x:c r="S2075" s="7" t="n">
        <x:f>SUM(O2075,Q2075,R2075)</x:f>
        <x:v>0</x:v>
      </x:c>
      <x:c r="T2075" s="14" t="n">
        <x:f>'Inventory detail'!T949</x:f>
        <x:v>0.19940000000000002</x:v>
      </x:c>
      <x:c r="U2075" s="14" t="str">
        <x:f>'Inventory detail'!U949</x:f>
        <x:v>n.a.</x:v>
      </x:c>
      <x:c r="V2075" s="9" t="n">
        <x:f>O2075*T2075</x:f>
        <x:v>0</x:v>
      </x:c>
      <x:c r="W2075" s="9" t="n">
        <x:f>Q2075*T2075</x:f>
        <x:v>0</x:v>
      </x:c>
      <x:c r="X2075" s="9" t="n">
        <x:f>R2075*T2075</x:f>
        <x:v>0</x:v>
      </x:c>
      <x:c r="Y2075" s="9" t="n">
        <x:f>S2075*T2075</x:f>
        <x:v>0</x:v>
      </x:c>
      <x:c r="Z2075" s="9" t="str">
        <x:f>IF(ISNUMBER(U2075),S2075*(U2075-T2075),"n.a.")</x:f>
        <x:v>n.a.</x:v>
      </x:c>
      <x:c r="AA2075" s="9" t="n">
        <x:f>IF(ISNUMBER(U2075),Y2075,0)</x:f>
        <x:v>0</x:v>
      </x:c>
      <x:c r="AB2075" s="7" t="n">
        <x:f>MAX(0,L2075-SUM(F2075:K2075))</x:f>
        <x:v>0</x:v>
      </x:c>
    </x:row>
    <x:row r="2076" ht="22" customHeight="1">
      <x:c r="A2076" s="18" t="n">
        <x:f>Summary!D$41</x:f>
        <x:v>46357</x:v>
      </x:c>
      <x:c r="B2076" s="2" t="str">
        <x:f>'Inventory detail'!A950</x:f>
        <x:v>COIL</x:v>
      </x:c>
      <x:c r="C2076" s="2" t="str">
        <x:f>'Inventory detail'!B950</x:f>
        <x:v>60</x:v>
      </x:c>
      <x:c r="D2076" s="2" t="str">
        <x:f>'Inventory detail'!C950</x:f>
        <x:v>18BLK12-5</x:v>
      </x:c>
      <x:c r="E2076" s="10" t="n">
        <x:f>A950</x:f>
        <x:v>46327</x:v>
      </x:c>
      <x:c r="F2076" s="7" t="n">
        <x:f>O950</x:f>
        <x:v>0</x:v>
      </x:c>
      <x:c r="G2076" s="7" t="n">
        <x:f>Q950</x:f>
        <x:v>0</x:v>
      </x:c>
      <x:c r="H2076" s="7" t="n">
        <x:f>R950</x:f>
        <x:v>0</x:v>
      </x:c>
      <x:c r="I2076" s="7" t="n">
        <x:f>0</x:f>
        <x:v>0</x:v>
      </x:c>
      <x:c r="J2076" s="7" t="n">
        <x:f>0</x:f>
        <x:v>0</x:v>
      </x:c>
      <x:c r="K2076" s="7" t="n">
        <x:f>0</x:f>
        <x:v>0</x:v>
      </x:c>
      <x:c r="L2076" s="7" t="n">
        <x:f>'Inventory detail'!F950*Summary!$K$5*(A2076-E2076)/Summary!$K$6</x:f>
        <x:v>0</x:v>
      </x:c>
      <x:c r="M2076" s="7" t="n">
        <x:f>MAX(0,H2076-L2076)</x:f>
        <x:v>0</x:v>
      </x:c>
      <x:c r="N2076" s="7" t="n">
        <x:f>MAX(0,L2076-H2076)</x:f>
        <x:v>0</x:v>
      </x:c>
      <x:c r="O2076" s="7" t="n">
        <x:f>MAX(0,F2076+I2076-N2076)</x:f>
        <x:v>0</x:v>
      </x:c>
      <x:c r="P2076" s="7" t="n">
        <x:f>MAX(0,N2076-F2076-I2076)</x:f>
        <x:v>0</x:v>
      </x:c>
      <x:c r="Q2076" s="7" t="n">
        <x:f>MAX(0,G2076+J2076-P2076)</x:f>
        <x:v>0</x:v>
      </x:c>
      <x:c r="R2076" s="7" t="n">
        <x:f>M2076+MAX(0,K2076-MAX(0,P2076-G2076-J2076))</x:f>
        <x:v>0</x:v>
      </x:c>
      <x:c r="S2076" s="7" t="n">
        <x:f>SUM(O2076,Q2076,R2076)</x:f>
        <x:v>0</x:v>
      </x:c>
      <x:c r="T2076" s="14" t="n">
        <x:f>'Inventory detail'!T950</x:f>
        <x:v>0.0909</x:v>
      </x:c>
      <x:c r="U2076" s="14" t="str">
        <x:f>'Inventory detail'!U950</x:f>
        <x:v>n.a.</x:v>
      </x:c>
      <x:c r="V2076" s="9" t="n">
        <x:f>O2076*T2076</x:f>
        <x:v>0</x:v>
      </x:c>
      <x:c r="W2076" s="9" t="n">
        <x:f>Q2076*T2076</x:f>
        <x:v>0</x:v>
      </x:c>
      <x:c r="X2076" s="9" t="n">
        <x:f>R2076*T2076</x:f>
        <x:v>0</x:v>
      </x:c>
      <x:c r="Y2076" s="9" t="n">
        <x:f>S2076*T2076</x:f>
        <x:v>0</x:v>
      </x:c>
      <x:c r="Z2076" s="9" t="str">
        <x:f>IF(ISNUMBER(U2076),S2076*(U2076-T2076),"n.a.")</x:f>
        <x:v>n.a.</x:v>
      </x:c>
      <x:c r="AA2076" s="9" t="n">
        <x:f>IF(ISNUMBER(U2076),Y2076,0)</x:f>
        <x:v>0</x:v>
      </x:c>
      <x:c r="AB2076" s="7" t="n">
        <x:f>MAX(0,L2076-SUM(F2076:K2076))</x:f>
        <x:v>0</x:v>
      </x:c>
    </x:row>
    <x:row r="2077" ht="22" customHeight="1">
      <x:c r="A2077" s="18" t="n">
        <x:f>Summary!D$41</x:f>
        <x:v>46357</x:v>
      </x:c>
      <x:c r="B2077" s="2" t="str">
        <x:f>'Inventory detail'!A951</x:f>
        <x:v>COIL</x:v>
      </x:c>
      <x:c r="C2077" s="2" t="str">
        <x:f>'Inventory detail'!B951</x:f>
        <x:v>60</x:v>
      </x:c>
      <x:c r="D2077" s="2" t="str">
        <x:f>'Inventory detail'!C951</x:f>
        <x:v>18BLK36-5</x:v>
      </x:c>
      <x:c r="E2077" s="10" t="n">
        <x:f>A951</x:f>
        <x:v>46327</x:v>
      </x:c>
      <x:c r="F2077" s="7" t="n">
        <x:f>O951</x:f>
        <x:v>0</x:v>
      </x:c>
      <x:c r="G2077" s="7" t="n">
        <x:f>Q951</x:f>
        <x:v>0</x:v>
      </x:c>
      <x:c r="H2077" s="7" t="n">
        <x:f>R951</x:f>
        <x:v>0</x:v>
      </x:c>
      <x:c r="I2077" s="7" t="n">
        <x:f>0</x:f>
        <x:v>0</x:v>
      </x:c>
      <x:c r="J2077" s="7" t="n">
        <x:f>0</x:f>
        <x:v>0</x:v>
      </x:c>
      <x:c r="K2077" s="7" t="n">
        <x:f>0</x:f>
        <x:v>0</x:v>
      </x:c>
      <x:c r="L2077" s="7" t="n">
        <x:f>'Inventory detail'!F951*Summary!$K$5*(A2077-E2077)/Summary!$K$6</x:f>
        <x:v>0</x:v>
      </x:c>
      <x:c r="M2077" s="7" t="n">
        <x:f>MAX(0,H2077-L2077)</x:f>
        <x:v>0</x:v>
      </x:c>
      <x:c r="N2077" s="7" t="n">
        <x:f>MAX(0,L2077-H2077)</x:f>
        <x:v>0</x:v>
      </x:c>
      <x:c r="O2077" s="7" t="n">
        <x:f>MAX(0,F2077+I2077-N2077)</x:f>
        <x:v>0</x:v>
      </x:c>
      <x:c r="P2077" s="7" t="n">
        <x:f>MAX(0,N2077-F2077-I2077)</x:f>
        <x:v>0</x:v>
      </x:c>
      <x:c r="Q2077" s="7" t="n">
        <x:f>MAX(0,G2077+J2077-P2077)</x:f>
        <x:v>0</x:v>
      </x:c>
      <x:c r="R2077" s="7" t="n">
        <x:f>M2077+MAX(0,K2077-MAX(0,P2077-G2077-J2077))</x:f>
        <x:v>0</x:v>
      </x:c>
      <x:c r="S2077" s="7" t="n">
        <x:f>SUM(O2077,Q2077,R2077)</x:f>
        <x:v>0</x:v>
      </x:c>
      <x:c r="T2077" s="14" t="n">
        <x:f>'Inventory detail'!T951</x:f>
        <x:v>0.2494</x:v>
      </x:c>
      <x:c r="U2077" s="14" t="str">
        <x:f>'Inventory detail'!U951</x:f>
        <x:v>n.a.</x:v>
      </x:c>
      <x:c r="V2077" s="9" t="n">
        <x:f>O2077*T2077</x:f>
        <x:v>0</x:v>
      </x:c>
      <x:c r="W2077" s="9" t="n">
        <x:f>Q2077*T2077</x:f>
        <x:v>0</x:v>
      </x:c>
      <x:c r="X2077" s="9" t="n">
        <x:f>R2077*T2077</x:f>
        <x:v>0</x:v>
      </x:c>
      <x:c r="Y2077" s="9" t="n">
        <x:f>S2077*T2077</x:f>
        <x:v>0</x:v>
      </x:c>
      <x:c r="Z2077" s="9" t="str">
        <x:f>IF(ISNUMBER(U2077),S2077*(U2077-T2077),"n.a.")</x:f>
        <x:v>n.a.</x:v>
      </x:c>
      <x:c r="AA2077" s="9" t="n">
        <x:f>IF(ISNUMBER(U2077),Y2077,0)</x:f>
        <x:v>0</x:v>
      </x:c>
      <x:c r="AB2077" s="7" t="n">
        <x:f>MAX(0,L2077-SUM(F2077:K2077))</x:f>
        <x:v>0</x:v>
      </x:c>
    </x:row>
    <x:row r="2078" ht="22" customHeight="1">
      <x:c r="A2078" s="18" t="n">
        <x:f>Summary!D$41</x:f>
        <x:v>46357</x:v>
      </x:c>
      <x:c r="B2078" s="2" t="str">
        <x:f>'Inventory detail'!A952</x:f>
        <x:v>COIL</x:v>
      </x:c>
      <x:c r="C2078" s="2" t="str">
        <x:f>'Inventory detail'!B952</x:f>
        <x:v>60</x:v>
      </x:c>
      <x:c r="D2078" s="2" t="str">
        <x:f>'Inventory detail'!C952</x:f>
        <x:v>18BLU12-4</x:v>
      </x:c>
      <x:c r="E2078" s="10" t="n">
        <x:f>A952</x:f>
        <x:v>46327</x:v>
      </x:c>
      <x:c r="F2078" s="7" t="n">
        <x:f>O952</x:f>
        <x:v>0</x:v>
      </x:c>
      <x:c r="G2078" s="7" t="n">
        <x:f>Q952</x:f>
        <x:v>0</x:v>
      </x:c>
      <x:c r="H2078" s="7" t="n">
        <x:f>R952</x:f>
        <x:v>0</x:v>
      </x:c>
      <x:c r="I2078" s="7" t="n">
        <x:f>0</x:f>
        <x:v>0</x:v>
      </x:c>
      <x:c r="J2078" s="7" t="n">
        <x:f>0</x:f>
        <x:v>0</x:v>
      </x:c>
      <x:c r="K2078" s="7" t="n">
        <x:f>0</x:f>
        <x:v>0</x:v>
      </x:c>
      <x:c r="L2078" s="7" t="n">
        <x:f>'Inventory detail'!F952*Summary!$K$5*(A2078-E2078)/Summary!$K$6</x:f>
        <x:v>0</x:v>
      </x:c>
      <x:c r="M2078" s="7" t="n">
        <x:f>MAX(0,H2078-L2078)</x:f>
        <x:v>0</x:v>
      </x:c>
      <x:c r="N2078" s="7" t="n">
        <x:f>MAX(0,L2078-H2078)</x:f>
        <x:v>0</x:v>
      </x:c>
      <x:c r="O2078" s="7" t="n">
        <x:f>MAX(0,F2078+I2078-N2078)</x:f>
        <x:v>0</x:v>
      </x:c>
      <x:c r="P2078" s="7" t="n">
        <x:f>MAX(0,N2078-F2078-I2078)</x:f>
        <x:v>0</x:v>
      </x:c>
      <x:c r="Q2078" s="7" t="n">
        <x:f>MAX(0,G2078+J2078-P2078)</x:f>
        <x:v>0</x:v>
      </x:c>
      <x:c r="R2078" s="7" t="n">
        <x:f>M2078+MAX(0,K2078-MAX(0,P2078-G2078-J2078))</x:f>
        <x:v>0</x:v>
      </x:c>
      <x:c r="S2078" s="7" t="n">
        <x:f>SUM(O2078,Q2078,R2078)</x:f>
        <x:v>0</x:v>
      </x:c>
      <x:c r="T2078" s="14" t="n">
        <x:f>'Inventory detail'!T952</x:f>
        <x:v>0.1448</x:v>
      </x:c>
      <x:c r="U2078" s="14" t="n">
        <x:f>'Inventory detail'!U952</x:f>
        <x:v>0.141882</x:v>
      </x:c>
      <x:c r="V2078" s="9" t="n">
        <x:f>O2078*T2078</x:f>
        <x:v>0</x:v>
      </x:c>
      <x:c r="W2078" s="9" t="n">
        <x:f>Q2078*T2078</x:f>
        <x:v>0</x:v>
      </x:c>
      <x:c r="X2078" s="9" t="n">
        <x:f>R2078*T2078</x:f>
        <x:v>0</x:v>
      </x:c>
      <x:c r="Y2078" s="9" t="n">
        <x:f>S2078*T2078</x:f>
        <x:v>0</x:v>
      </x:c>
      <x:c r="Z2078" s="9" t="n">
        <x:f>IF(ISNUMBER(U2078),S2078*(U2078-T2078),"n.a.")</x:f>
        <x:v>0</x:v>
      </x:c>
      <x:c r="AA2078" s="9" t="n">
        <x:f>IF(ISNUMBER(U2078),Y2078,0)</x:f>
        <x:v>0</x:v>
      </x:c>
      <x:c r="AB2078" s="7" t="n">
        <x:f>MAX(0,L2078-SUM(F2078:K2078))</x:f>
        <x:v>0</x:v>
      </x:c>
    </x:row>
    <x:row r="2079" ht="22" customHeight="1">
      <x:c r="A2079" s="18" t="n">
        <x:f>Summary!D$41</x:f>
        <x:v>46357</x:v>
      </x:c>
      <x:c r="B2079" s="2" t="str">
        <x:f>'Inventory detail'!A953</x:f>
        <x:v>COIL</x:v>
      </x:c>
      <x:c r="C2079" s="2" t="str">
        <x:f>'Inventory detail'!B953</x:f>
        <x:v>60</x:v>
      </x:c>
      <x:c r="D2079" s="2" t="str">
        <x:f>'Inventory detail'!C953</x:f>
        <x:v>18FG12-4</x:v>
      </x:c>
      <x:c r="E2079" s="10" t="n">
        <x:f>A953</x:f>
        <x:v>46327</x:v>
      </x:c>
      <x:c r="F2079" s="7" t="n">
        <x:f>O953</x:f>
        <x:v>0</x:v>
      </x:c>
      <x:c r="G2079" s="7" t="n">
        <x:f>Q953</x:f>
        <x:v>0</x:v>
      </x:c>
      <x:c r="H2079" s="7" t="n">
        <x:f>R953</x:f>
        <x:v>0</x:v>
      </x:c>
      <x:c r="I2079" s="7" t="n">
        <x:f>0</x:f>
        <x:v>0</x:v>
      </x:c>
      <x:c r="J2079" s="7" t="n">
        <x:f>0</x:f>
        <x:v>0</x:v>
      </x:c>
      <x:c r="K2079" s="7" t="n">
        <x:f>0</x:f>
        <x:v>0</x:v>
      </x:c>
      <x:c r="L2079" s="7" t="n">
        <x:f>'Inventory detail'!F953*Summary!$K$5*(A2079-E2079)/Summary!$K$6</x:f>
        <x:v>0</x:v>
      </x:c>
      <x:c r="M2079" s="7" t="n">
        <x:f>MAX(0,H2079-L2079)</x:f>
        <x:v>0</x:v>
      </x:c>
      <x:c r="N2079" s="7" t="n">
        <x:f>MAX(0,L2079-H2079)</x:f>
        <x:v>0</x:v>
      </x:c>
      <x:c r="O2079" s="7" t="n">
        <x:f>MAX(0,F2079+I2079-N2079)</x:f>
        <x:v>0</x:v>
      </x:c>
      <x:c r="P2079" s="7" t="n">
        <x:f>MAX(0,N2079-F2079-I2079)</x:f>
        <x:v>0</x:v>
      </x:c>
      <x:c r="Q2079" s="7" t="n">
        <x:f>MAX(0,G2079+J2079-P2079)</x:f>
        <x:v>0</x:v>
      </x:c>
      <x:c r="R2079" s="7" t="n">
        <x:f>M2079+MAX(0,K2079-MAX(0,P2079-G2079-J2079))</x:f>
        <x:v>0</x:v>
      </x:c>
      <x:c r="S2079" s="7" t="n">
        <x:f>SUM(O2079,Q2079,R2079)</x:f>
        <x:v>0</x:v>
      </x:c>
      <x:c r="T2079" s="14" t="n">
        <x:f>'Inventory detail'!T953</x:f>
        <x:v>0.0785</x:v>
      </x:c>
      <x:c r="U2079" s="14" t="str">
        <x:f>'Inventory detail'!U953</x:f>
        <x:v>n.a.</x:v>
      </x:c>
      <x:c r="V2079" s="9" t="n">
        <x:f>O2079*T2079</x:f>
        <x:v>0</x:v>
      </x:c>
      <x:c r="W2079" s="9" t="n">
        <x:f>Q2079*T2079</x:f>
        <x:v>0</x:v>
      </x:c>
      <x:c r="X2079" s="9" t="n">
        <x:f>R2079*T2079</x:f>
        <x:v>0</x:v>
      </x:c>
      <x:c r="Y2079" s="9" t="n">
        <x:f>S2079*T2079</x:f>
        <x:v>0</x:v>
      </x:c>
      <x:c r="Z2079" s="9" t="str">
        <x:f>IF(ISNUMBER(U2079),S2079*(U2079-T2079),"n.a.")</x:f>
        <x:v>n.a.</x:v>
      </x:c>
      <x:c r="AA2079" s="9" t="n">
        <x:f>IF(ISNUMBER(U2079),Y2079,0)</x:f>
        <x:v>0</x:v>
      </x:c>
      <x:c r="AB2079" s="7" t="n">
        <x:f>MAX(0,L2079-SUM(F2079:K2079))</x:f>
        <x:v>0</x:v>
      </x:c>
    </x:row>
    <x:row r="2080" ht="22" customHeight="1">
      <x:c r="A2080" s="18" t="n">
        <x:f>Summary!D$41</x:f>
        <x:v>46357</x:v>
      </x:c>
      <x:c r="B2080" s="2" t="str">
        <x:f>'Inventory detail'!A954</x:f>
        <x:v>COIL</x:v>
      </x:c>
      <x:c r="C2080" s="2" t="str">
        <x:f>'Inventory detail'!B954</x:f>
        <x:v>60</x:v>
      </x:c>
      <x:c r="D2080" s="2" t="str">
        <x:f>'Inventory detail'!C954</x:f>
        <x:v>18RED12-4</x:v>
      </x:c>
      <x:c r="E2080" s="10" t="n">
        <x:f>A954</x:f>
        <x:v>46327</x:v>
      </x:c>
      <x:c r="F2080" s="7" t="n">
        <x:f>O954</x:f>
        <x:v>0</x:v>
      </x:c>
      <x:c r="G2080" s="7" t="n">
        <x:f>Q954</x:f>
        <x:v>0</x:v>
      </x:c>
      <x:c r="H2080" s="7" t="n">
        <x:f>R954</x:f>
        <x:v>0</x:v>
      </x:c>
      <x:c r="I2080" s="7" t="n">
        <x:f>0</x:f>
        <x:v>0</x:v>
      </x:c>
      <x:c r="J2080" s="7" t="n">
        <x:f>0</x:f>
        <x:v>0</x:v>
      </x:c>
      <x:c r="K2080" s="7" t="n">
        <x:f>0</x:f>
        <x:v>0</x:v>
      </x:c>
      <x:c r="L2080" s="7" t="n">
        <x:f>'Inventory detail'!F954*Summary!$K$5*(A2080-E2080)/Summary!$K$6</x:f>
        <x:v>0</x:v>
      </x:c>
      <x:c r="M2080" s="7" t="n">
        <x:f>MAX(0,H2080-L2080)</x:f>
        <x:v>0</x:v>
      </x:c>
      <x:c r="N2080" s="7" t="n">
        <x:f>MAX(0,L2080-H2080)</x:f>
        <x:v>0</x:v>
      </x:c>
      <x:c r="O2080" s="7" t="n">
        <x:f>MAX(0,F2080+I2080-N2080)</x:f>
        <x:v>0</x:v>
      </x:c>
      <x:c r="P2080" s="7" t="n">
        <x:f>MAX(0,N2080-F2080-I2080)</x:f>
        <x:v>0</x:v>
      </x:c>
      <x:c r="Q2080" s="7" t="n">
        <x:f>MAX(0,G2080+J2080-P2080)</x:f>
        <x:v>0</x:v>
      </x:c>
      <x:c r="R2080" s="7" t="n">
        <x:f>M2080+MAX(0,K2080-MAX(0,P2080-G2080-J2080))</x:f>
        <x:v>0</x:v>
      </x:c>
      <x:c r="S2080" s="7" t="n">
        <x:f>SUM(O2080,Q2080,R2080)</x:f>
        <x:v>0</x:v>
      </x:c>
      <x:c r="T2080" s="14" t="n">
        <x:f>'Inventory detail'!T954</x:f>
        <x:v>0.1448</x:v>
      </x:c>
      <x:c r="U2080" s="14" t="n">
        <x:f>'Inventory detail'!U954</x:f>
        <x:v>0.141882</x:v>
      </x:c>
      <x:c r="V2080" s="9" t="n">
        <x:f>O2080*T2080</x:f>
        <x:v>0</x:v>
      </x:c>
      <x:c r="W2080" s="9" t="n">
        <x:f>Q2080*T2080</x:f>
        <x:v>0</x:v>
      </x:c>
      <x:c r="X2080" s="9" t="n">
        <x:f>R2080*T2080</x:f>
        <x:v>0</x:v>
      </x:c>
      <x:c r="Y2080" s="9" t="n">
        <x:f>S2080*T2080</x:f>
        <x:v>0</x:v>
      </x:c>
      <x:c r="Z2080" s="9" t="n">
        <x:f>IF(ISNUMBER(U2080),S2080*(U2080-T2080),"n.a.")</x:f>
        <x:v>0</x:v>
      </x:c>
      <x:c r="AA2080" s="9" t="n">
        <x:f>IF(ISNUMBER(U2080),Y2080,0)</x:f>
        <x:v>0</x:v>
      </x:c>
      <x:c r="AB2080" s="7" t="n">
        <x:f>MAX(0,L2080-SUM(F2080:K2080))</x:f>
        <x:v>0</x:v>
      </x:c>
    </x:row>
    <x:row r="2081" ht="22" customHeight="1">
      <x:c r="A2081" s="18" t="n">
        <x:f>Summary!D$41</x:f>
        <x:v>46357</x:v>
      </x:c>
      <x:c r="B2081" s="2" t="str">
        <x:f>'Inventory detail'!A955</x:f>
        <x:v>COIL</x:v>
      </x:c>
      <x:c r="C2081" s="2" t="str">
        <x:f>'Inventory detail'!B955</x:f>
        <x:v>60</x:v>
      </x:c>
      <x:c r="D2081" s="2" t="str">
        <x:f>'Inventory detail'!C955</x:f>
        <x:v>18WHT12-5</x:v>
      </x:c>
      <x:c r="E2081" s="10" t="n">
        <x:f>A955</x:f>
        <x:v>46327</x:v>
      </x:c>
      <x:c r="F2081" s="7" t="n">
        <x:f>O955</x:f>
        <x:v>0</x:v>
      </x:c>
      <x:c r="G2081" s="7" t="n">
        <x:f>Q955</x:f>
        <x:v>0</x:v>
      </x:c>
      <x:c r="H2081" s="7" t="n">
        <x:f>R955</x:f>
        <x:v>0</x:v>
      </x:c>
      <x:c r="I2081" s="7" t="n">
        <x:f>0</x:f>
        <x:v>0</x:v>
      </x:c>
      <x:c r="J2081" s="7" t="n">
        <x:f>0</x:f>
        <x:v>0</x:v>
      </x:c>
      <x:c r="K2081" s="7" t="n">
        <x:f>0</x:f>
        <x:v>0</x:v>
      </x:c>
      <x:c r="L2081" s="7" t="n">
        <x:f>'Inventory detail'!F955*Summary!$K$5*(A2081-E2081)/Summary!$K$6</x:f>
        <x:v>0</x:v>
      </x:c>
      <x:c r="M2081" s="7" t="n">
        <x:f>MAX(0,H2081-L2081)</x:f>
        <x:v>0</x:v>
      </x:c>
      <x:c r="N2081" s="7" t="n">
        <x:f>MAX(0,L2081-H2081)</x:f>
        <x:v>0</x:v>
      </x:c>
      <x:c r="O2081" s="7" t="n">
        <x:f>MAX(0,F2081+I2081-N2081)</x:f>
        <x:v>0</x:v>
      </x:c>
      <x:c r="P2081" s="7" t="n">
        <x:f>MAX(0,N2081-F2081-I2081)</x:f>
        <x:v>0</x:v>
      </x:c>
      <x:c r="Q2081" s="7" t="n">
        <x:f>MAX(0,G2081+J2081-P2081)</x:f>
        <x:v>0</x:v>
      </x:c>
      <x:c r="R2081" s="7" t="n">
        <x:f>M2081+MAX(0,K2081-MAX(0,P2081-G2081-J2081))</x:f>
        <x:v>0</x:v>
      </x:c>
      <x:c r="S2081" s="7" t="n">
        <x:f>SUM(O2081,Q2081,R2081)</x:f>
        <x:v>0</x:v>
      </x:c>
      <x:c r="T2081" s="14" t="n">
        <x:f>'Inventory detail'!T955</x:f>
        <x:v>0.0909</x:v>
      </x:c>
      <x:c r="U2081" s="14" t="str">
        <x:f>'Inventory detail'!U955</x:f>
        <x:v>n.a.</x:v>
      </x:c>
      <x:c r="V2081" s="9" t="n">
        <x:f>O2081*T2081</x:f>
        <x:v>0</x:v>
      </x:c>
      <x:c r="W2081" s="9" t="n">
        <x:f>Q2081*T2081</x:f>
        <x:v>0</x:v>
      </x:c>
      <x:c r="X2081" s="9" t="n">
        <x:f>R2081*T2081</x:f>
        <x:v>0</x:v>
      </x:c>
      <x:c r="Y2081" s="9" t="n">
        <x:f>S2081*T2081</x:f>
        <x:v>0</x:v>
      </x:c>
      <x:c r="Z2081" s="9" t="str">
        <x:f>IF(ISNUMBER(U2081),S2081*(U2081-T2081),"n.a.")</x:f>
        <x:v>n.a.</x:v>
      </x:c>
      <x:c r="AA2081" s="9" t="n">
        <x:f>IF(ISNUMBER(U2081),Y2081,0)</x:f>
        <x:v>0</x:v>
      </x:c>
      <x:c r="AB2081" s="7" t="n">
        <x:f>MAX(0,L2081-SUM(F2081:K2081))</x:f>
        <x:v>0</x:v>
      </x:c>
    </x:row>
    <x:row r="2082" ht="22" customHeight="1">
      <x:c r="A2082" s="18" t="n">
        <x:f>Summary!D$41</x:f>
        <x:v>46357</x:v>
      </x:c>
      <x:c r="B2082" s="2" t="str">
        <x:f>'Inventory detail'!A956</x:f>
        <x:v>COIL</x:v>
      </x:c>
      <x:c r="C2082" s="2" t="str">
        <x:f>'Inventory detail'!B956</x:f>
        <x:v>60</x:v>
      </x:c>
      <x:c r="D2082" s="2" t="str">
        <x:f>'Inventory detail'!C956</x:f>
        <x:v>20BLK12-5</x:v>
      </x:c>
      <x:c r="E2082" s="10" t="n">
        <x:f>A956</x:f>
        <x:v>46327</x:v>
      </x:c>
      <x:c r="F2082" s="7" t="n">
        <x:f>O956</x:f>
        <x:v>0</x:v>
      </x:c>
      <x:c r="G2082" s="7" t="n">
        <x:f>Q956</x:f>
        <x:v>0</x:v>
      </x:c>
      <x:c r="H2082" s="7" t="n">
        <x:f>R956</x:f>
        <x:v>0</x:v>
      </x:c>
      <x:c r="I2082" s="7" t="n">
        <x:f>0</x:f>
        <x:v>0</x:v>
      </x:c>
      <x:c r="J2082" s="7" t="n">
        <x:f>0</x:f>
        <x:v>0</x:v>
      </x:c>
      <x:c r="K2082" s="7" t="n">
        <x:f>0</x:f>
        <x:v>0</x:v>
      </x:c>
      <x:c r="L2082" s="7" t="n">
        <x:f>'Inventory detail'!F956*Summary!$K$5*(A2082-E2082)/Summary!$K$6</x:f>
        <x:v>0</x:v>
      </x:c>
      <x:c r="M2082" s="7" t="n">
        <x:f>MAX(0,H2082-L2082)</x:f>
        <x:v>0</x:v>
      </x:c>
      <x:c r="N2082" s="7" t="n">
        <x:f>MAX(0,L2082-H2082)</x:f>
        <x:v>0</x:v>
      </x:c>
      <x:c r="O2082" s="7" t="n">
        <x:f>MAX(0,F2082+I2082-N2082)</x:f>
        <x:v>0</x:v>
      </x:c>
      <x:c r="P2082" s="7" t="n">
        <x:f>MAX(0,N2082-F2082-I2082)</x:f>
        <x:v>0</x:v>
      </x:c>
      <x:c r="Q2082" s="7" t="n">
        <x:f>MAX(0,G2082+J2082-P2082)</x:f>
        <x:v>0</x:v>
      </x:c>
      <x:c r="R2082" s="7" t="n">
        <x:f>M2082+MAX(0,K2082-MAX(0,P2082-G2082-J2082))</x:f>
        <x:v>0</x:v>
      </x:c>
      <x:c r="S2082" s="7" t="n">
        <x:f>SUM(O2082,Q2082,R2082)</x:f>
        <x:v>0</x:v>
      </x:c>
      <x:c r="T2082" s="14" t="n">
        <x:f>'Inventory detail'!T956</x:f>
        <x:v>0.098</x:v>
      </x:c>
      <x:c r="U2082" s="14" t="str">
        <x:f>'Inventory detail'!U956</x:f>
        <x:v>n.a.</x:v>
      </x:c>
      <x:c r="V2082" s="9" t="n">
        <x:f>O2082*T2082</x:f>
        <x:v>0</x:v>
      </x:c>
      <x:c r="W2082" s="9" t="n">
        <x:f>Q2082*T2082</x:f>
        <x:v>0</x:v>
      </x:c>
      <x:c r="X2082" s="9" t="n">
        <x:f>R2082*T2082</x:f>
        <x:v>0</x:v>
      </x:c>
      <x:c r="Y2082" s="9" t="n">
        <x:f>S2082*T2082</x:f>
        <x:v>0</x:v>
      </x:c>
      <x:c r="Z2082" s="9" t="str">
        <x:f>IF(ISNUMBER(U2082),S2082*(U2082-T2082),"n.a.")</x:f>
        <x:v>n.a.</x:v>
      </x:c>
      <x:c r="AA2082" s="9" t="n">
        <x:f>IF(ISNUMBER(U2082),Y2082,0)</x:f>
        <x:v>0</x:v>
      </x:c>
      <x:c r="AB2082" s="7" t="n">
        <x:f>MAX(0,L2082-SUM(F2082:K2082))</x:f>
        <x:v>0</x:v>
      </x:c>
    </x:row>
    <x:row r="2083" ht="22" customHeight="1">
      <x:c r="A2083" s="18" t="n">
        <x:f>Summary!D$41</x:f>
        <x:v>46357</x:v>
      </x:c>
      <x:c r="B2083" s="2" t="str">
        <x:f>'Inventory detail'!A957</x:f>
        <x:v>COIL</x:v>
      </x:c>
      <x:c r="C2083" s="2" t="str">
        <x:f>'Inventory detail'!B957</x:f>
        <x:v>60</x:v>
      </x:c>
      <x:c r="D2083" s="2" t="str">
        <x:f>'Inventory detail'!C957</x:f>
        <x:v>20BLK36-5</x:v>
      </x:c>
      <x:c r="E2083" s="10" t="n">
        <x:f>A957</x:f>
        <x:v>46327</x:v>
      </x:c>
      <x:c r="F2083" s="7" t="n">
        <x:f>O957</x:f>
        <x:v>0</x:v>
      </x:c>
      <x:c r="G2083" s="7" t="n">
        <x:f>Q957</x:f>
        <x:v>0</x:v>
      </x:c>
      <x:c r="H2083" s="7" t="n">
        <x:f>R957</x:f>
        <x:v>0</x:v>
      </x:c>
      <x:c r="I2083" s="7" t="n">
        <x:f>0</x:f>
        <x:v>0</x:v>
      </x:c>
      <x:c r="J2083" s="7" t="n">
        <x:f>0</x:f>
        <x:v>0</x:v>
      </x:c>
      <x:c r="K2083" s="7" t="n">
        <x:f>0</x:f>
        <x:v>0</x:v>
      </x:c>
      <x:c r="L2083" s="7" t="n">
        <x:f>'Inventory detail'!F957*Summary!$K$5*(A2083-E2083)/Summary!$K$6</x:f>
        <x:v>0</x:v>
      </x:c>
      <x:c r="M2083" s="7" t="n">
        <x:f>MAX(0,H2083-L2083)</x:f>
        <x:v>0</x:v>
      </x:c>
      <x:c r="N2083" s="7" t="n">
        <x:f>MAX(0,L2083-H2083)</x:f>
        <x:v>0</x:v>
      </x:c>
      <x:c r="O2083" s="7" t="n">
        <x:f>MAX(0,F2083+I2083-N2083)</x:f>
        <x:v>0</x:v>
      </x:c>
      <x:c r="P2083" s="7" t="n">
        <x:f>MAX(0,N2083-F2083-I2083)</x:f>
        <x:v>0</x:v>
      </x:c>
      <x:c r="Q2083" s="7" t="n">
        <x:f>MAX(0,G2083+J2083-P2083)</x:f>
        <x:v>0</x:v>
      </x:c>
      <x:c r="R2083" s="7" t="n">
        <x:f>M2083+MAX(0,K2083-MAX(0,P2083-G2083-J2083))</x:f>
        <x:v>0</x:v>
      </x:c>
      <x:c r="S2083" s="7" t="n">
        <x:f>SUM(O2083,Q2083,R2083)</x:f>
        <x:v>0</x:v>
      </x:c>
      <x:c r="T2083" s="14" t="n">
        <x:f>'Inventory detail'!T957</x:f>
        <x:v>0.272</x:v>
      </x:c>
      <x:c r="U2083" s="14" t="str">
        <x:f>'Inventory detail'!U957</x:f>
        <x:v>n.a.</x:v>
      </x:c>
      <x:c r="V2083" s="9" t="n">
        <x:f>O2083*T2083</x:f>
        <x:v>0</x:v>
      </x:c>
      <x:c r="W2083" s="9" t="n">
        <x:f>Q2083*T2083</x:f>
        <x:v>0</x:v>
      </x:c>
      <x:c r="X2083" s="9" t="n">
        <x:f>R2083*T2083</x:f>
        <x:v>0</x:v>
      </x:c>
      <x:c r="Y2083" s="9" t="n">
        <x:f>S2083*T2083</x:f>
        <x:v>0</x:v>
      </x:c>
      <x:c r="Z2083" s="9" t="str">
        <x:f>IF(ISNUMBER(U2083),S2083*(U2083-T2083),"n.a.")</x:f>
        <x:v>n.a.</x:v>
      </x:c>
      <x:c r="AA2083" s="9" t="n">
        <x:f>IF(ISNUMBER(U2083),Y2083,0)</x:f>
        <x:v>0</x:v>
      </x:c>
      <x:c r="AB2083" s="7" t="n">
        <x:f>MAX(0,L2083-SUM(F2083:K2083))</x:f>
        <x:v>0</x:v>
      </x:c>
    </x:row>
    <x:row r="2084" ht="22" customHeight="1">
      <x:c r="A2084" s="18" t="n">
        <x:f>Summary!D$41</x:f>
        <x:v>46357</x:v>
      </x:c>
      <x:c r="B2084" s="2" t="str">
        <x:f>'Inventory detail'!A958</x:f>
        <x:v>COIL</x:v>
      </x:c>
      <x:c r="C2084" s="2" t="str">
        <x:f>'Inventory detail'!B958</x:f>
        <x:v>60</x:v>
      </x:c>
      <x:c r="D2084" s="2" t="str">
        <x:f>'Inventory detail'!C958</x:f>
        <x:v>20BLU12-4</x:v>
      </x:c>
      <x:c r="E2084" s="10" t="n">
        <x:f>A958</x:f>
        <x:v>46327</x:v>
      </x:c>
      <x:c r="F2084" s="7" t="n">
        <x:f>O958</x:f>
        <x:v>0</x:v>
      </x:c>
      <x:c r="G2084" s="7" t="n">
        <x:f>Q958</x:f>
        <x:v>0</x:v>
      </x:c>
      <x:c r="H2084" s="7" t="n">
        <x:f>R958</x:f>
        <x:v>0</x:v>
      </x:c>
      <x:c r="I2084" s="7" t="n">
        <x:f>0</x:f>
        <x:v>0</x:v>
      </x:c>
      <x:c r="J2084" s="7" t="n">
        <x:f>0</x:f>
        <x:v>0</x:v>
      </x:c>
      <x:c r="K2084" s="7" t="n">
        <x:f>0</x:f>
        <x:v>0</x:v>
      </x:c>
      <x:c r="L2084" s="7" t="n">
        <x:f>'Inventory detail'!F958*Summary!$K$5*(A2084-E2084)/Summary!$K$6</x:f>
        <x:v>0</x:v>
      </x:c>
      <x:c r="M2084" s="7" t="n">
        <x:f>MAX(0,H2084-L2084)</x:f>
        <x:v>0</x:v>
      </x:c>
      <x:c r="N2084" s="7" t="n">
        <x:f>MAX(0,L2084-H2084)</x:f>
        <x:v>0</x:v>
      </x:c>
      <x:c r="O2084" s="7" t="n">
        <x:f>MAX(0,F2084+I2084-N2084)</x:f>
        <x:v>0</x:v>
      </x:c>
      <x:c r="P2084" s="7" t="n">
        <x:f>MAX(0,N2084-F2084-I2084)</x:f>
        <x:v>0</x:v>
      </x:c>
      <x:c r="Q2084" s="7" t="n">
        <x:f>MAX(0,G2084+J2084-P2084)</x:f>
        <x:v>0</x:v>
      </x:c>
      <x:c r="R2084" s="7" t="n">
        <x:f>M2084+MAX(0,K2084-MAX(0,P2084-G2084-J2084))</x:f>
        <x:v>0</x:v>
      </x:c>
      <x:c r="S2084" s="7" t="n">
        <x:f>SUM(O2084,Q2084,R2084)</x:f>
        <x:v>0</x:v>
      </x:c>
      <x:c r="T2084" s="14" t="n">
        <x:f>'Inventory detail'!T958</x:f>
        <x:v>0.1567</x:v>
      </x:c>
      <x:c r="U2084" s="14" t="n">
        <x:f>'Inventory detail'!U958</x:f>
        <x:v>0.1534845</x:v>
      </x:c>
      <x:c r="V2084" s="9" t="n">
        <x:f>O2084*T2084</x:f>
        <x:v>0</x:v>
      </x:c>
      <x:c r="W2084" s="9" t="n">
        <x:f>Q2084*T2084</x:f>
        <x:v>0</x:v>
      </x:c>
      <x:c r="X2084" s="9" t="n">
        <x:f>R2084*T2084</x:f>
        <x:v>0</x:v>
      </x:c>
      <x:c r="Y2084" s="9" t="n">
        <x:f>S2084*T2084</x:f>
        <x:v>0</x:v>
      </x:c>
      <x:c r="Z2084" s="9" t="n">
        <x:f>IF(ISNUMBER(U2084),S2084*(U2084-T2084),"n.a.")</x:f>
        <x:v>0</x:v>
      </x:c>
      <x:c r="AA2084" s="9" t="n">
        <x:f>IF(ISNUMBER(U2084),Y2084,0)</x:f>
        <x:v>0</x:v>
      </x:c>
      <x:c r="AB2084" s="7" t="n">
        <x:f>MAX(0,L2084-SUM(F2084:K2084))</x:f>
        <x:v>0</x:v>
      </x:c>
    </x:row>
    <x:row r="2085" ht="22" customHeight="1">
      <x:c r="A2085" s="18" t="n">
        <x:f>Summary!D$41</x:f>
        <x:v>46357</x:v>
      </x:c>
      <x:c r="B2085" s="2" t="str">
        <x:f>'Inventory detail'!A959</x:f>
        <x:v>COIL</x:v>
      </x:c>
      <x:c r="C2085" s="2" t="str">
        <x:f>'Inventory detail'!B959</x:f>
        <x:v>60</x:v>
      </x:c>
      <x:c r="D2085" s="2" t="str">
        <x:f>'Inventory detail'!C959</x:f>
        <x:v>20FG12-4</x:v>
      </x:c>
      <x:c r="E2085" s="10" t="n">
        <x:f>A959</x:f>
        <x:v>46327</x:v>
      </x:c>
      <x:c r="F2085" s="7" t="n">
        <x:f>O959</x:f>
        <x:v>0</x:v>
      </x:c>
      <x:c r="G2085" s="7" t="n">
        <x:f>Q959</x:f>
        <x:v>0</x:v>
      </x:c>
      <x:c r="H2085" s="7" t="n">
        <x:f>R959</x:f>
        <x:v>0</x:v>
      </x:c>
      <x:c r="I2085" s="7" t="n">
        <x:f>0</x:f>
        <x:v>0</x:v>
      </x:c>
      <x:c r="J2085" s="7" t="n">
        <x:f>0</x:f>
        <x:v>0</x:v>
      </x:c>
      <x:c r="K2085" s="7" t="n">
        <x:f>0</x:f>
        <x:v>0</x:v>
      </x:c>
      <x:c r="L2085" s="7" t="n">
        <x:f>'Inventory detail'!F959*Summary!$K$5*(A2085-E2085)/Summary!$K$6</x:f>
        <x:v>0</x:v>
      </x:c>
      <x:c r="M2085" s="7" t="n">
        <x:f>MAX(0,H2085-L2085)</x:f>
        <x:v>0</x:v>
      </x:c>
      <x:c r="N2085" s="7" t="n">
        <x:f>MAX(0,L2085-H2085)</x:f>
        <x:v>0</x:v>
      </x:c>
      <x:c r="O2085" s="7" t="n">
        <x:f>MAX(0,F2085+I2085-N2085)</x:f>
        <x:v>0</x:v>
      </x:c>
      <x:c r="P2085" s="7" t="n">
        <x:f>MAX(0,N2085-F2085-I2085)</x:f>
        <x:v>0</x:v>
      </x:c>
      <x:c r="Q2085" s="7" t="n">
        <x:f>MAX(0,G2085+J2085-P2085)</x:f>
        <x:v>0</x:v>
      </x:c>
      <x:c r="R2085" s="7" t="n">
        <x:f>M2085+MAX(0,K2085-MAX(0,P2085-G2085-J2085))</x:f>
        <x:v>0</x:v>
      </x:c>
      <x:c r="S2085" s="7" t="n">
        <x:f>SUM(O2085,Q2085,R2085)</x:f>
        <x:v>0</x:v>
      </x:c>
      <x:c r="T2085" s="14" t="n">
        <x:f>'Inventory detail'!T959</x:f>
        <x:v>0.085</x:v>
      </x:c>
      <x:c r="U2085" s="14" t="str">
        <x:f>'Inventory detail'!U959</x:f>
        <x:v>n.a.</x:v>
      </x:c>
      <x:c r="V2085" s="9" t="n">
        <x:f>O2085*T2085</x:f>
        <x:v>0</x:v>
      </x:c>
      <x:c r="W2085" s="9" t="n">
        <x:f>Q2085*T2085</x:f>
        <x:v>0</x:v>
      </x:c>
      <x:c r="X2085" s="9" t="n">
        <x:f>R2085*T2085</x:f>
        <x:v>0</x:v>
      </x:c>
      <x:c r="Y2085" s="9" t="n">
        <x:f>S2085*T2085</x:f>
        <x:v>0</x:v>
      </x:c>
      <x:c r="Z2085" s="9" t="str">
        <x:f>IF(ISNUMBER(U2085),S2085*(U2085-T2085),"n.a.")</x:f>
        <x:v>n.a.</x:v>
      </x:c>
      <x:c r="AA2085" s="9" t="n">
        <x:f>IF(ISNUMBER(U2085),Y2085,0)</x:f>
        <x:v>0</x:v>
      </x:c>
      <x:c r="AB2085" s="7" t="n">
        <x:f>MAX(0,L2085-SUM(F2085:K2085))</x:f>
        <x:v>0</x:v>
      </x:c>
    </x:row>
    <x:row r="2086" ht="22" customHeight="1">
      <x:c r="A2086" s="18" t="n">
        <x:f>Summary!D$41</x:f>
        <x:v>46357</x:v>
      </x:c>
      <x:c r="B2086" s="2" t="str">
        <x:f>'Inventory detail'!A960</x:f>
        <x:v>COIL</x:v>
      </x:c>
      <x:c r="C2086" s="2" t="str">
        <x:f>'Inventory detail'!B960</x:f>
        <x:v>60</x:v>
      </x:c>
      <x:c r="D2086" s="2" t="str">
        <x:f>'Inventory detail'!C960</x:f>
        <x:v>20MAR12-4</x:v>
      </x:c>
      <x:c r="E2086" s="10" t="n">
        <x:f>A960</x:f>
        <x:v>46327</x:v>
      </x:c>
      <x:c r="F2086" s="7" t="n">
        <x:f>O960</x:f>
        <x:v>0</x:v>
      </x:c>
      <x:c r="G2086" s="7" t="n">
        <x:f>Q960</x:f>
        <x:v>0</x:v>
      </x:c>
      <x:c r="H2086" s="7" t="n">
        <x:f>R960</x:f>
        <x:v>1700</x:v>
      </x:c>
      <x:c r="I2086" s="7" t="n">
        <x:f>0</x:f>
        <x:v>0</x:v>
      </x:c>
      <x:c r="J2086" s="7" t="n">
        <x:f>0</x:f>
        <x:v>0</x:v>
      </x:c>
      <x:c r="K2086" s="7" t="n">
        <x:f>0</x:f>
        <x:v>0</x:v>
      </x:c>
      <x:c r="L2086" s="7" t="n">
        <x:f>'Inventory detail'!F960*Summary!$K$5*(A2086-E2086)/Summary!$K$6</x:f>
        <x:v>0</x:v>
      </x:c>
      <x:c r="M2086" s="7" t="n">
        <x:f>MAX(0,H2086-L2086)</x:f>
        <x:v>1700</x:v>
      </x:c>
      <x:c r="N2086" s="7" t="n">
        <x:f>MAX(0,L2086-H2086)</x:f>
        <x:v>0</x:v>
      </x:c>
      <x:c r="O2086" s="7" t="n">
        <x:f>MAX(0,F2086+I2086-N2086)</x:f>
        <x:v>0</x:v>
      </x:c>
      <x:c r="P2086" s="7" t="n">
        <x:f>MAX(0,N2086-F2086-I2086)</x:f>
        <x:v>0</x:v>
      </x:c>
      <x:c r="Q2086" s="7" t="n">
        <x:f>MAX(0,G2086+J2086-P2086)</x:f>
        <x:v>0</x:v>
      </x:c>
      <x:c r="R2086" s="7" t="n">
        <x:f>M2086+MAX(0,K2086-MAX(0,P2086-G2086-J2086))</x:f>
        <x:v>1700</x:v>
      </x:c>
      <x:c r="S2086" s="7" t="n">
        <x:f>SUM(O2086,Q2086,R2086)</x:f>
        <x:v>1700</x:v>
      </x:c>
      <x:c r="T2086" s="14" t="n">
        <x:f>'Inventory detail'!T960</x:f>
        <x:v>0.085</x:v>
      </x:c>
      <x:c r="U2086" s="14" t="str">
        <x:f>'Inventory detail'!U960</x:f>
        <x:v>n.a.</x:v>
      </x:c>
      <x:c r="V2086" s="9" t="n">
        <x:f>O2086*T2086</x:f>
        <x:v>0</x:v>
      </x:c>
      <x:c r="W2086" s="9" t="n">
        <x:f>Q2086*T2086</x:f>
        <x:v>0</x:v>
      </x:c>
      <x:c r="X2086" s="9" t="n">
        <x:f>R2086*T2086</x:f>
        <x:v>144.5</x:v>
      </x:c>
      <x:c r="Y2086" s="9" t="n">
        <x:f>S2086*T2086</x:f>
        <x:v>144.5</x:v>
      </x:c>
      <x:c r="Z2086" s="9" t="str">
        <x:f>IF(ISNUMBER(U2086),S2086*(U2086-T2086),"n.a.")</x:f>
        <x:v>n.a.</x:v>
      </x:c>
      <x:c r="AA2086" s="9" t="n">
        <x:f>IF(ISNUMBER(U2086),Y2086,0)</x:f>
        <x:v>0</x:v>
      </x:c>
      <x:c r="AB2086" s="7" t="n">
        <x:f>MAX(0,L2086-SUM(F2086:K2086))</x:f>
        <x:v>0</x:v>
      </x:c>
    </x:row>
    <x:row r="2087" ht="22" customHeight="1">
      <x:c r="A2087" s="18" t="n">
        <x:f>Summary!D$41</x:f>
        <x:v>46357</x:v>
      </x:c>
      <x:c r="B2087" s="2" t="str">
        <x:f>'Inventory detail'!A961</x:f>
        <x:v>COIL</x:v>
      </x:c>
      <x:c r="C2087" s="2" t="str">
        <x:f>'Inventory detail'!B961</x:f>
        <x:v>60</x:v>
      </x:c>
      <x:c r="D2087" s="2" t="str">
        <x:f>'Inventory detail'!C961</x:f>
        <x:v>20RED12-4</x:v>
      </x:c>
      <x:c r="E2087" s="10" t="n">
        <x:f>A961</x:f>
        <x:v>46327</x:v>
      </x:c>
      <x:c r="F2087" s="7" t="n">
        <x:f>O961</x:f>
        <x:v>0</x:v>
      </x:c>
      <x:c r="G2087" s="7" t="n">
        <x:f>Q961</x:f>
        <x:v>0</x:v>
      </x:c>
      <x:c r="H2087" s="7" t="n">
        <x:f>R961</x:f>
        <x:v>0</x:v>
      </x:c>
      <x:c r="I2087" s="7" t="n">
        <x:f>0</x:f>
        <x:v>0</x:v>
      </x:c>
      <x:c r="J2087" s="7" t="n">
        <x:f>0</x:f>
        <x:v>0</x:v>
      </x:c>
      <x:c r="K2087" s="7" t="n">
        <x:f>0</x:f>
        <x:v>0</x:v>
      </x:c>
      <x:c r="L2087" s="7" t="n">
        <x:f>'Inventory detail'!F961*Summary!$K$5*(A2087-E2087)/Summary!$K$6</x:f>
        <x:v>0</x:v>
      </x:c>
      <x:c r="M2087" s="7" t="n">
        <x:f>MAX(0,H2087-L2087)</x:f>
        <x:v>0</x:v>
      </x:c>
      <x:c r="N2087" s="7" t="n">
        <x:f>MAX(0,L2087-H2087)</x:f>
        <x:v>0</x:v>
      </x:c>
      <x:c r="O2087" s="7" t="n">
        <x:f>MAX(0,F2087+I2087-N2087)</x:f>
        <x:v>0</x:v>
      </x:c>
      <x:c r="P2087" s="7" t="n">
        <x:f>MAX(0,N2087-F2087-I2087)</x:f>
        <x:v>0</x:v>
      </x:c>
      <x:c r="Q2087" s="7" t="n">
        <x:f>MAX(0,G2087+J2087-P2087)</x:f>
        <x:v>0</x:v>
      </x:c>
      <x:c r="R2087" s="7" t="n">
        <x:f>M2087+MAX(0,K2087-MAX(0,P2087-G2087-J2087))</x:f>
        <x:v>0</x:v>
      </x:c>
      <x:c r="S2087" s="7" t="n">
        <x:f>SUM(O2087,Q2087,R2087)</x:f>
        <x:v>0</x:v>
      </x:c>
      <x:c r="T2087" s="14" t="n">
        <x:f>'Inventory detail'!T961</x:f>
        <x:v>0.1567</x:v>
      </x:c>
      <x:c r="U2087" s="14" t="n">
        <x:f>'Inventory detail'!U961</x:f>
        <x:v>0.1534845</x:v>
      </x:c>
      <x:c r="V2087" s="9" t="n">
        <x:f>O2087*T2087</x:f>
        <x:v>0</x:v>
      </x:c>
      <x:c r="W2087" s="9" t="n">
        <x:f>Q2087*T2087</x:f>
        <x:v>0</x:v>
      </x:c>
      <x:c r="X2087" s="9" t="n">
        <x:f>R2087*T2087</x:f>
        <x:v>0</x:v>
      </x:c>
      <x:c r="Y2087" s="9" t="n">
        <x:f>S2087*T2087</x:f>
        <x:v>0</x:v>
      </x:c>
      <x:c r="Z2087" s="9" t="n">
        <x:f>IF(ISNUMBER(U2087),S2087*(U2087-T2087),"n.a.")</x:f>
        <x:v>0</x:v>
      </x:c>
      <x:c r="AA2087" s="9" t="n">
        <x:f>IF(ISNUMBER(U2087),Y2087,0)</x:f>
        <x:v>0</x:v>
      </x:c>
      <x:c r="AB2087" s="7" t="n">
        <x:f>MAX(0,L2087-SUM(F2087:K2087))</x:f>
        <x:v>0</x:v>
      </x:c>
    </x:row>
    <x:row r="2088" ht="22" customHeight="1">
      <x:c r="A2088" s="18" t="n">
        <x:f>Summary!D$41</x:f>
        <x:v>46357</x:v>
      </x:c>
      <x:c r="B2088" s="2" t="str">
        <x:f>'Inventory detail'!A962</x:f>
        <x:v>COIL</x:v>
      </x:c>
      <x:c r="C2088" s="2" t="str">
        <x:f>'Inventory detail'!B962</x:f>
        <x:v>60</x:v>
      </x:c>
      <x:c r="D2088" s="2" t="str">
        <x:f>'Inventory detail'!C962</x:f>
        <x:v>20WHT36-4</x:v>
      </x:c>
      <x:c r="E2088" s="10" t="n">
        <x:f>A962</x:f>
        <x:v>46327</x:v>
      </x:c>
      <x:c r="F2088" s="7" t="n">
        <x:f>O962</x:f>
        <x:v>0</x:v>
      </x:c>
      <x:c r="G2088" s="7" t="n">
        <x:f>Q962</x:f>
        <x:v>0</x:v>
      </x:c>
      <x:c r="H2088" s="7" t="n">
        <x:f>R962</x:f>
        <x:v>500</x:v>
      </x:c>
      <x:c r="I2088" s="7" t="n">
        <x:f>0</x:f>
        <x:v>0</x:v>
      </x:c>
      <x:c r="J2088" s="7" t="n">
        <x:f>0</x:f>
        <x:v>0</x:v>
      </x:c>
      <x:c r="K2088" s="7" t="n">
        <x:f>0</x:f>
        <x:v>0</x:v>
      </x:c>
      <x:c r="L2088" s="7" t="n">
        <x:f>'Inventory detail'!F962*Summary!$K$5*(A2088-E2088)/Summary!$K$6</x:f>
        <x:v>0</x:v>
      </x:c>
      <x:c r="M2088" s="7" t="n">
        <x:f>MAX(0,H2088-L2088)</x:f>
        <x:v>500</x:v>
      </x:c>
      <x:c r="N2088" s="7" t="n">
        <x:f>MAX(0,L2088-H2088)</x:f>
        <x:v>0</x:v>
      </x:c>
      <x:c r="O2088" s="7" t="n">
        <x:f>MAX(0,F2088+I2088-N2088)</x:f>
        <x:v>0</x:v>
      </x:c>
      <x:c r="P2088" s="7" t="n">
        <x:f>MAX(0,N2088-F2088-I2088)</x:f>
        <x:v>0</x:v>
      </x:c>
      <x:c r="Q2088" s="7" t="n">
        <x:f>MAX(0,G2088+J2088-P2088)</x:f>
        <x:v>0</x:v>
      </x:c>
      <x:c r="R2088" s="7" t="n">
        <x:f>M2088+MAX(0,K2088-MAX(0,P2088-G2088-J2088))</x:f>
        <x:v>500</x:v>
      </x:c>
      <x:c r="S2088" s="7" t="n">
        <x:f>SUM(O2088,Q2088,R2088)</x:f>
        <x:v>500</x:v>
      </x:c>
      <x:c r="T2088" s="14" t="n">
        <x:f>'Inventory detail'!T962</x:f>
        <x:v>0.456</x:v>
      </x:c>
      <x:c r="U2088" s="14" t="n">
        <x:f>'Inventory detail'!U962</x:f>
        <x:v>0.4467515</x:v>
      </x:c>
      <x:c r="V2088" s="9" t="n">
        <x:f>O2088*T2088</x:f>
        <x:v>0</x:v>
      </x:c>
      <x:c r="W2088" s="9" t="n">
        <x:f>Q2088*T2088</x:f>
        <x:v>0</x:v>
      </x:c>
      <x:c r="X2088" s="9" t="n">
        <x:f>R2088*T2088</x:f>
        <x:v>228</x:v>
      </x:c>
      <x:c r="Y2088" s="9" t="n">
        <x:f>S2088*T2088</x:f>
        <x:v>228</x:v>
      </x:c>
      <x:c r="Z2088" s="9" t="n">
        <x:f>IF(ISNUMBER(U2088),S2088*(U2088-T2088),"n.a.")</x:f>
        <x:v>-4.624249999999996</x:v>
      </x:c>
      <x:c r="AA2088" s="9" t="n">
        <x:f>IF(ISNUMBER(U2088),Y2088,0)</x:f>
        <x:v>228</x:v>
      </x:c>
      <x:c r="AB2088" s="7" t="n">
        <x:f>MAX(0,L2088-SUM(F2088:K2088))</x:f>
        <x:v>0</x:v>
      </x:c>
    </x:row>
    <x:row r="2089" ht="22" customHeight="1">
      <x:c r="A2089" s="18" t="n">
        <x:f>Summary!D$41</x:f>
        <x:v>46357</x:v>
      </x:c>
      <x:c r="B2089" s="2" t="str">
        <x:f>'Inventory detail'!A963</x:f>
        <x:v>COIL</x:v>
      </x:c>
      <x:c r="C2089" s="2" t="str">
        <x:f>'Inventory detail'!B963</x:f>
        <x:v>60</x:v>
      </x:c>
      <x:c r="D2089" s="2" t="str">
        <x:f>'Inventory detail'!C963</x:f>
        <x:v>22BLU12-4</x:v>
      </x:c>
      <x:c r="E2089" s="10" t="n">
        <x:f>A963</x:f>
        <x:v>46327</x:v>
      </x:c>
      <x:c r="F2089" s="7" t="n">
        <x:f>O963</x:f>
        <x:v>0</x:v>
      </x:c>
      <x:c r="G2089" s="7" t="n">
        <x:f>Q963</x:f>
        <x:v>0</x:v>
      </x:c>
      <x:c r="H2089" s="7" t="n">
        <x:f>R963</x:f>
        <x:v>0</x:v>
      </x:c>
      <x:c r="I2089" s="7" t="n">
        <x:f>0</x:f>
        <x:v>0</x:v>
      </x:c>
      <x:c r="J2089" s="7" t="n">
        <x:f>0</x:f>
        <x:v>0</x:v>
      </x:c>
      <x:c r="K2089" s="7" t="n">
        <x:f>0</x:f>
        <x:v>0</x:v>
      </x:c>
      <x:c r="L2089" s="7" t="n">
        <x:f>'Inventory detail'!F963*Summary!$K$5*(A2089-E2089)/Summary!$K$6</x:f>
        <x:v>0</x:v>
      </x:c>
      <x:c r="M2089" s="7" t="n">
        <x:f>MAX(0,H2089-L2089)</x:f>
        <x:v>0</x:v>
      </x:c>
      <x:c r="N2089" s="7" t="n">
        <x:f>MAX(0,L2089-H2089)</x:f>
        <x:v>0</x:v>
      </x:c>
      <x:c r="O2089" s="7" t="n">
        <x:f>MAX(0,F2089+I2089-N2089)</x:f>
        <x:v>0</x:v>
      </x:c>
      <x:c r="P2089" s="7" t="n">
        <x:f>MAX(0,N2089-F2089-I2089)</x:f>
        <x:v>0</x:v>
      </x:c>
      <x:c r="Q2089" s="7" t="n">
        <x:f>MAX(0,G2089+J2089-P2089)</x:f>
        <x:v>0</x:v>
      </x:c>
      <x:c r="R2089" s="7" t="n">
        <x:f>M2089+MAX(0,K2089-MAX(0,P2089-G2089-J2089))</x:f>
        <x:v>0</x:v>
      </x:c>
      <x:c r="S2089" s="7" t="n">
        <x:f>SUM(O2089,Q2089,R2089)</x:f>
        <x:v>0</x:v>
      </x:c>
      <x:c r="T2089" s="14" t="n">
        <x:f>'Inventory detail'!T963</x:f>
        <x:v>0.09480000000000001</x:v>
      </x:c>
      <x:c r="U2089" s="14" t="str">
        <x:f>'Inventory detail'!U963</x:f>
        <x:v>n.a.</x:v>
      </x:c>
      <x:c r="V2089" s="9" t="n">
        <x:f>O2089*T2089</x:f>
        <x:v>0</x:v>
      </x:c>
      <x:c r="W2089" s="9" t="n">
        <x:f>Q2089*T2089</x:f>
        <x:v>0</x:v>
      </x:c>
      <x:c r="X2089" s="9" t="n">
        <x:f>R2089*T2089</x:f>
        <x:v>0</x:v>
      </x:c>
      <x:c r="Y2089" s="9" t="n">
        <x:f>S2089*T2089</x:f>
        <x:v>0</x:v>
      </x:c>
      <x:c r="Z2089" s="9" t="str">
        <x:f>IF(ISNUMBER(U2089),S2089*(U2089-T2089),"n.a.")</x:f>
        <x:v>n.a.</x:v>
      </x:c>
      <x:c r="AA2089" s="9" t="n">
        <x:f>IF(ISNUMBER(U2089),Y2089,0)</x:f>
        <x:v>0</x:v>
      </x:c>
      <x:c r="AB2089" s="7" t="n">
        <x:f>MAX(0,L2089-SUM(F2089:K2089))</x:f>
        <x:v>0</x:v>
      </x:c>
    </x:row>
    <x:row r="2090" ht="22" customHeight="1">
      <x:c r="A2090" s="18" t="n">
        <x:f>Summary!D$41</x:f>
        <x:v>46357</x:v>
      </x:c>
      <x:c r="B2090" s="2" t="str">
        <x:f>'Inventory detail'!A964</x:f>
        <x:v>COIL</x:v>
      </x:c>
      <x:c r="C2090" s="2" t="str">
        <x:f>'Inventory detail'!B964</x:f>
        <x:v>60</x:v>
      </x:c>
      <x:c r="D2090" s="2" t="str">
        <x:f>'Inventory detail'!C964</x:f>
        <x:v>22FG12-4</x:v>
      </x:c>
      <x:c r="E2090" s="10" t="n">
        <x:f>A964</x:f>
        <x:v>46327</x:v>
      </x:c>
      <x:c r="F2090" s="7" t="n">
        <x:f>O964</x:f>
        <x:v>0</x:v>
      </x:c>
      <x:c r="G2090" s="7" t="n">
        <x:f>Q964</x:f>
        <x:v>0</x:v>
      </x:c>
      <x:c r="H2090" s="7" t="n">
        <x:f>R964</x:f>
        <x:v>0</x:v>
      </x:c>
      <x:c r="I2090" s="7" t="n">
        <x:f>0</x:f>
        <x:v>0</x:v>
      </x:c>
      <x:c r="J2090" s="7" t="n">
        <x:f>0</x:f>
        <x:v>0</x:v>
      </x:c>
      <x:c r="K2090" s="7" t="n">
        <x:f>0</x:f>
        <x:v>0</x:v>
      </x:c>
      <x:c r="L2090" s="7" t="n">
        <x:f>'Inventory detail'!F964*Summary!$K$5*(A2090-E2090)/Summary!$K$6</x:f>
        <x:v>0</x:v>
      </x:c>
      <x:c r="M2090" s="7" t="n">
        <x:f>MAX(0,H2090-L2090)</x:f>
        <x:v>0</x:v>
      </x:c>
      <x:c r="N2090" s="7" t="n">
        <x:f>MAX(0,L2090-H2090)</x:f>
        <x:v>0</x:v>
      </x:c>
      <x:c r="O2090" s="7" t="n">
        <x:f>MAX(0,F2090+I2090-N2090)</x:f>
        <x:v>0</x:v>
      </x:c>
      <x:c r="P2090" s="7" t="n">
        <x:f>MAX(0,N2090-F2090-I2090)</x:f>
        <x:v>0</x:v>
      </x:c>
      <x:c r="Q2090" s="7" t="n">
        <x:f>MAX(0,G2090+J2090-P2090)</x:f>
        <x:v>0</x:v>
      </x:c>
      <x:c r="R2090" s="7" t="n">
        <x:f>M2090+MAX(0,K2090-MAX(0,P2090-G2090-J2090))</x:f>
        <x:v>0</x:v>
      </x:c>
      <x:c r="S2090" s="7" t="n">
        <x:f>SUM(O2090,Q2090,R2090)</x:f>
        <x:v>0</x:v>
      </x:c>
      <x:c r="T2090" s="14" t="n">
        <x:f>'Inventory detail'!T964</x:f>
        <x:v>0.09480000000000001</x:v>
      </x:c>
      <x:c r="U2090" s="14" t="str">
        <x:f>'Inventory detail'!U964</x:f>
        <x:v>n.a.</x:v>
      </x:c>
      <x:c r="V2090" s="9" t="n">
        <x:f>O2090*T2090</x:f>
        <x:v>0</x:v>
      </x:c>
      <x:c r="W2090" s="9" t="n">
        <x:f>Q2090*T2090</x:f>
        <x:v>0</x:v>
      </x:c>
      <x:c r="X2090" s="9" t="n">
        <x:f>R2090*T2090</x:f>
        <x:v>0</x:v>
      </x:c>
      <x:c r="Y2090" s="9" t="n">
        <x:f>S2090*T2090</x:f>
        <x:v>0</x:v>
      </x:c>
      <x:c r="Z2090" s="9" t="str">
        <x:f>IF(ISNUMBER(U2090),S2090*(U2090-T2090),"n.a.")</x:f>
        <x:v>n.a.</x:v>
      </x:c>
      <x:c r="AA2090" s="9" t="n">
        <x:f>IF(ISNUMBER(U2090),Y2090,0)</x:f>
        <x:v>0</x:v>
      </x:c>
      <x:c r="AB2090" s="7" t="n">
        <x:f>MAX(0,L2090-SUM(F2090:K2090))</x:f>
        <x:v>0</x:v>
      </x:c>
    </x:row>
    <x:row r="2091" ht="22" customHeight="1">
      <x:c r="A2091" s="18" t="n">
        <x:f>Summary!D$41</x:f>
        <x:v>46357</x:v>
      </x:c>
      <x:c r="B2091" s="2" t="str">
        <x:f>'Inventory detail'!A965</x:f>
        <x:v>COIL</x:v>
      </x:c>
      <x:c r="C2091" s="2" t="str">
        <x:f>'Inventory detail'!B965</x:f>
        <x:v>60</x:v>
      </x:c>
      <x:c r="D2091" s="2" t="str">
        <x:f>'Inventory detail'!C965</x:f>
        <x:v>22RED12-4</x:v>
      </x:c>
      <x:c r="E2091" s="10" t="n">
        <x:f>A965</x:f>
        <x:v>46327</x:v>
      </x:c>
      <x:c r="F2091" s="7" t="n">
        <x:f>O965</x:f>
        <x:v>0</x:v>
      </x:c>
      <x:c r="G2091" s="7" t="n">
        <x:f>Q965</x:f>
        <x:v>0</x:v>
      </x:c>
      <x:c r="H2091" s="7" t="n">
        <x:f>R965</x:f>
        <x:v>0</x:v>
      </x:c>
      <x:c r="I2091" s="7" t="n">
        <x:f>0</x:f>
        <x:v>0</x:v>
      </x:c>
      <x:c r="J2091" s="7" t="n">
        <x:f>0</x:f>
        <x:v>0</x:v>
      </x:c>
      <x:c r="K2091" s="7" t="n">
        <x:f>0</x:f>
        <x:v>0</x:v>
      </x:c>
      <x:c r="L2091" s="7" t="n">
        <x:f>'Inventory detail'!F965*Summary!$K$5*(A2091-E2091)/Summary!$K$6</x:f>
        <x:v>0</x:v>
      </x:c>
      <x:c r="M2091" s="7" t="n">
        <x:f>MAX(0,H2091-L2091)</x:f>
        <x:v>0</x:v>
      </x:c>
      <x:c r="N2091" s="7" t="n">
        <x:f>MAX(0,L2091-H2091)</x:f>
        <x:v>0</x:v>
      </x:c>
      <x:c r="O2091" s="7" t="n">
        <x:f>MAX(0,F2091+I2091-N2091)</x:f>
        <x:v>0</x:v>
      </x:c>
      <x:c r="P2091" s="7" t="n">
        <x:f>MAX(0,N2091-F2091-I2091)</x:f>
        <x:v>0</x:v>
      </x:c>
      <x:c r="Q2091" s="7" t="n">
        <x:f>MAX(0,G2091+J2091-P2091)</x:f>
        <x:v>0</x:v>
      </x:c>
      <x:c r="R2091" s="7" t="n">
        <x:f>M2091+MAX(0,K2091-MAX(0,P2091-G2091-J2091))</x:f>
        <x:v>0</x:v>
      </x:c>
      <x:c r="S2091" s="7" t="n">
        <x:f>SUM(O2091,Q2091,R2091)</x:f>
        <x:v>0</x:v>
      </x:c>
      <x:c r="T2091" s="14" t="n">
        <x:f>'Inventory detail'!T965</x:f>
        <x:v>0.09480000000000001</x:v>
      </x:c>
      <x:c r="U2091" s="14" t="str">
        <x:f>'Inventory detail'!U965</x:f>
        <x:v>n.a.</x:v>
      </x:c>
      <x:c r="V2091" s="9" t="n">
        <x:f>O2091*T2091</x:f>
        <x:v>0</x:v>
      </x:c>
      <x:c r="W2091" s="9" t="n">
        <x:f>Q2091*T2091</x:f>
        <x:v>0</x:v>
      </x:c>
      <x:c r="X2091" s="9" t="n">
        <x:f>R2091*T2091</x:f>
        <x:v>0</x:v>
      </x:c>
      <x:c r="Y2091" s="9" t="n">
        <x:f>S2091*T2091</x:f>
        <x:v>0</x:v>
      </x:c>
      <x:c r="Z2091" s="9" t="str">
        <x:f>IF(ISNUMBER(U2091),S2091*(U2091-T2091),"n.a.")</x:f>
        <x:v>n.a.</x:v>
      </x:c>
      <x:c r="AA2091" s="9" t="n">
        <x:f>IF(ISNUMBER(U2091),Y2091,0)</x:f>
        <x:v>0</x:v>
      </x:c>
      <x:c r="AB2091" s="7" t="n">
        <x:f>MAX(0,L2091-SUM(F2091:K2091))</x:f>
        <x:v>0</x:v>
      </x:c>
    </x:row>
    <x:row r="2092" ht="22" customHeight="1">
      <x:c r="A2092" s="18" t="n">
        <x:f>Summary!D$41</x:f>
        <x:v>46357</x:v>
      </x:c>
      <x:c r="B2092" s="2" t="str">
        <x:f>'Inventory detail'!A966</x:f>
        <x:v>COIL</x:v>
      </x:c>
      <x:c r="C2092" s="2" t="str">
        <x:f>'Inventory detail'!B966</x:f>
        <x:v>60</x:v>
      </x:c>
      <x:c r="D2092" s="2" t="str">
        <x:f>'Inventory detail'!C966</x:f>
        <x:v>22WHT36-4</x:v>
      </x:c>
      <x:c r="E2092" s="10" t="n">
        <x:f>A966</x:f>
        <x:v>46327</x:v>
      </x:c>
      <x:c r="F2092" s="7" t="n">
        <x:f>O966</x:f>
        <x:v>0</x:v>
      </x:c>
      <x:c r="G2092" s="7" t="n">
        <x:f>Q966</x:f>
        <x:v>0</x:v>
      </x:c>
      <x:c r="H2092" s="7" t="n">
        <x:f>R966</x:f>
        <x:v>300</x:v>
      </x:c>
      <x:c r="I2092" s="7" t="n">
        <x:f>0</x:f>
        <x:v>0</x:v>
      </x:c>
      <x:c r="J2092" s="7" t="n">
        <x:f>0</x:f>
        <x:v>0</x:v>
      </x:c>
      <x:c r="K2092" s="7" t="n">
        <x:f>0</x:f>
        <x:v>0</x:v>
      </x:c>
      <x:c r="L2092" s="7" t="n">
        <x:f>'Inventory detail'!F966*Summary!$K$5*(A2092-E2092)/Summary!$K$6</x:f>
        <x:v>0</x:v>
      </x:c>
      <x:c r="M2092" s="7" t="n">
        <x:f>MAX(0,H2092-L2092)</x:f>
        <x:v>300</x:v>
      </x:c>
      <x:c r="N2092" s="7" t="n">
        <x:f>MAX(0,L2092-H2092)</x:f>
        <x:v>0</x:v>
      </x:c>
      <x:c r="O2092" s="7" t="n">
        <x:f>MAX(0,F2092+I2092-N2092)</x:f>
        <x:v>0</x:v>
      </x:c>
      <x:c r="P2092" s="7" t="n">
        <x:f>MAX(0,N2092-F2092-I2092)</x:f>
        <x:v>0</x:v>
      </x:c>
      <x:c r="Q2092" s="7" t="n">
        <x:f>MAX(0,G2092+J2092-P2092)</x:f>
        <x:v>0</x:v>
      </x:c>
      <x:c r="R2092" s="7" t="n">
        <x:f>M2092+MAX(0,K2092-MAX(0,P2092-G2092-J2092))</x:f>
        <x:v>300</x:v>
      </x:c>
      <x:c r="S2092" s="7" t="n">
        <x:f>SUM(O2092,Q2092,R2092)</x:f>
        <x:v>300</x:v>
      </x:c>
      <x:c r="T2092" s="14" t="n">
        <x:f>'Inventory detail'!T966</x:f>
        <x:v>0.4882</x:v>
      </x:c>
      <x:c r="U2092" s="14" t="n">
        <x:f>'Inventory detail'!U966</x:f>
        <x:v>0.4783545</x:v>
      </x:c>
      <x:c r="V2092" s="9" t="n">
        <x:f>O2092*T2092</x:f>
        <x:v>0</x:v>
      </x:c>
      <x:c r="W2092" s="9" t="n">
        <x:f>Q2092*T2092</x:f>
        <x:v>0</x:v>
      </x:c>
      <x:c r="X2092" s="9" t="n">
        <x:f>R2092*T2092</x:f>
        <x:v>146.46</x:v>
      </x:c>
      <x:c r="Y2092" s="9" t="n">
        <x:f>S2092*T2092</x:f>
        <x:v>146.46</x:v>
      </x:c>
      <x:c r="Z2092" s="9" t="n">
        <x:f>IF(ISNUMBER(U2092),S2092*(U2092-T2092),"n.a.")</x:f>
        <x:v>-2.9536500000000023</x:v>
      </x:c>
      <x:c r="AA2092" s="9" t="n">
        <x:f>IF(ISNUMBER(U2092),Y2092,0)</x:f>
        <x:v>146.46</x:v>
      </x:c>
      <x:c r="AB2092" s="7" t="n">
        <x:f>MAX(0,L2092-SUM(F2092:K2092))</x:f>
        <x:v>0</x:v>
      </x:c>
    </x:row>
    <x:row r="2093" ht="22" customHeight="1">
      <x:c r="A2093" s="18" t="n">
        <x:f>Summary!D$41</x:f>
        <x:v>46357</x:v>
      </x:c>
      <x:c r="B2093" s="2" t="str">
        <x:f>'Inventory detail'!A967</x:f>
        <x:v>COIL</x:v>
      </x:c>
      <x:c r="C2093" s="2" t="str">
        <x:f>'Inventory detail'!B967</x:f>
        <x:v>60</x:v>
      </x:c>
      <x:c r="D2093" s="2" t="str">
        <x:f>'Inventory detail'!C967</x:f>
        <x:v>25FG12-4</x:v>
      </x:c>
      <x:c r="E2093" s="10" t="n">
        <x:f>A967</x:f>
        <x:v>46327</x:v>
      </x:c>
      <x:c r="F2093" s="7" t="n">
        <x:f>O967</x:f>
        <x:v>0</x:v>
      </x:c>
      <x:c r="G2093" s="7" t="n">
        <x:f>Q967</x:f>
        <x:v>0</x:v>
      </x:c>
      <x:c r="H2093" s="7" t="n">
        <x:f>R967</x:f>
        <x:v>0</x:v>
      </x:c>
      <x:c r="I2093" s="7" t="n">
        <x:f>0</x:f>
        <x:v>0</x:v>
      </x:c>
      <x:c r="J2093" s="7" t="n">
        <x:f>0</x:f>
        <x:v>0</x:v>
      </x:c>
      <x:c r="K2093" s="7" t="n">
        <x:f>0</x:f>
        <x:v>0</x:v>
      </x:c>
      <x:c r="L2093" s="7" t="n">
        <x:f>'Inventory detail'!F967*Summary!$K$5*(A2093-E2093)/Summary!$K$6</x:f>
        <x:v>0</x:v>
      </x:c>
      <x:c r="M2093" s="7" t="n">
        <x:f>MAX(0,H2093-L2093)</x:f>
        <x:v>0</x:v>
      </x:c>
      <x:c r="N2093" s="7" t="n">
        <x:f>MAX(0,L2093-H2093)</x:f>
        <x:v>0</x:v>
      </x:c>
      <x:c r="O2093" s="7" t="n">
        <x:f>MAX(0,F2093+I2093-N2093)</x:f>
        <x:v>0</x:v>
      </x:c>
      <x:c r="P2093" s="7" t="n">
        <x:f>MAX(0,N2093-F2093-I2093)</x:f>
        <x:v>0</x:v>
      </x:c>
      <x:c r="Q2093" s="7" t="n">
        <x:f>MAX(0,G2093+J2093-P2093)</x:f>
        <x:v>0</x:v>
      </x:c>
      <x:c r="R2093" s="7" t="n">
        <x:f>M2093+MAX(0,K2093-MAX(0,P2093-G2093-J2093))</x:f>
        <x:v>0</x:v>
      </x:c>
      <x:c r="S2093" s="7" t="n">
        <x:f>SUM(O2093,Q2093,R2093)</x:f>
        <x:v>0</x:v>
      </x:c>
      <x:c r="T2093" s="14" t="n">
        <x:f>'Inventory detail'!T967</x:f>
        <x:v>0.1158</x:v>
      </x:c>
      <x:c r="U2093" s="14" t="str">
        <x:f>'Inventory detail'!U967</x:f>
        <x:v>n.a.</x:v>
      </x:c>
      <x:c r="V2093" s="9" t="n">
        <x:f>O2093*T2093</x:f>
        <x:v>0</x:v>
      </x:c>
      <x:c r="W2093" s="9" t="n">
        <x:f>Q2093*T2093</x:f>
        <x:v>0</x:v>
      </x:c>
      <x:c r="X2093" s="9" t="n">
        <x:f>R2093*T2093</x:f>
        <x:v>0</x:v>
      </x:c>
      <x:c r="Y2093" s="9" t="n">
        <x:f>S2093*T2093</x:f>
        <x:v>0</x:v>
      </x:c>
      <x:c r="Z2093" s="9" t="str">
        <x:f>IF(ISNUMBER(U2093),S2093*(U2093-T2093),"n.a.")</x:f>
        <x:v>n.a.</x:v>
      </x:c>
      <x:c r="AA2093" s="9" t="n">
        <x:f>IF(ISNUMBER(U2093),Y2093,0)</x:f>
        <x:v>0</x:v>
      </x:c>
      <x:c r="AB2093" s="7" t="n">
        <x:f>MAX(0,L2093-SUM(F2093:K2093))</x:f>
        <x:v>0</x:v>
      </x:c>
    </x:row>
    <x:row r="2094" ht="22" customHeight="1">
      <x:c r="A2094" s="18" t="n">
        <x:f>Summary!D$41</x:f>
        <x:v>46357</x:v>
      </x:c>
      <x:c r="B2094" s="2" t="str">
        <x:f>'Inventory detail'!A968</x:f>
        <x:v>COIL</x:v>
      </x:c>
      <x:c r="C2094" s="2" t="str">
        <x:f>'Inventory detail'!B968</x:f>
        <x:v>60</x:v>
      </x:c>
      <x:c r="D2094" s="2" t="str">
        <x:f>'Inventory detail'!C968</x:f>
        <x:v>25MAR12-4</x:v>
      </x:c>
      <x:c r="E2094" s="10" t="n">
        <x:f>A968</x:f>
        <x:v>46327</x:v>
      </x:c>
      <x:c r="F2094" s="7" t="n">
        <x:f>O968</x:f>
        <x:v>0</x:v>
      </x:c>
      <x:c r="G2094" s="7" t="n">
        <x:f>Q968</x:f>
        <x:v>0</x:v>
      </x:c>
      <x:c r="H2094" s="7" t="n">
        <x:f>R968</x:f>
        <x:v>0</x:v>
      </x:c>
      <x:c r="I2094" s="7" t="n">
        <x:f>0</x:f>
        <x:v>0</x:v>
      </x:c>
      <x:c r="J2094" s="7" t="n">
        <x:f>0</x:f>
        <x:v>0</x:v>
      </x:c>
      <x:c r="K2094" s="7" t="n">
        <x:f>0</x:f>
        <x:v>0</x:v>
      </x:c>
      <x:c r="L2094" s="7" t="n">
        <x:f>'Inventory detail'!F968*Summary!$K$5*(A2094-E2094)/Summary!$K$6</x:f>
        <x:v>0</x:v>
      </x:c>
      <x:c r="M2094" s="7" t="n">
        <x:f>MAX(0,H2094-L2094)</x:f>
        <x:v>0</x:v>
      </x:c>
      <x:c r="N2094" s="7" t="n">
        <x:f>MAX(0,L2094-H2094)</x:f>
        <x:v>0</x:v>
      </x:c>
      <x:c r="O2094" s="7" t="n">
        <x:f>MAX(0,F2094+I2094-N2094)</x:f>
        <x:v>0</x:v>
      </x:c>
      <x:c r="P2094" s="7" t="n">
        <x:f>MAX(0,N2094-F2094-I2094)</x:f>
        <x:v>0</x:v>
      </x:c>
      <x:c r="Q2094" s="7" t="n">
        <x:f>MAX(0,G2094+J2094-P2094)</x:f>
        <x:v>0</x:v>
      </x:c>
      <x:c r="R2094" s="7" t="n">
        <x:f>M2094+MAX(0,K2094-MAX(0,P2094-G2094-J2094))</x:f>
        <x:v>0</x:v>
      </x:c>
      <x:c r="S2094" s="7" t="n">
        <x:f>SUM(O2094,Q2094,R2094)</x:f>
        <x:v>0</x:v>
      </x:c>
      <x:c r="T2094" s="14" t="n">
        <x:f>'Inventory detail'!T968</x:f>
        <x:v>0.1158</x:v>
      </x:c>
      <x:c r="U2094" s="14" t="str">
        <x:f>'Inventory detail'!U968</x:f>
        <x:v>n.a.</x:v>
      </x:c>
      <x:c r="V2094" s="9" t="n">
        <x:f>O2094*T2094</x:f>
        <x:v>0</x:v>
      </x:c>
      <x:c r="W2094" s="9" t="n">
        <x:f>Q2094*T2094</x:f>
        <x:v>0</x:v>
      </x:c>
      <x:c r="X2094" s="9" t="n">
        <x:f>R2094*T2094</x:f>
        <x:v>0</x:v>
      </x:c>
      <x:c r="Y2094" s="9" t="n">
        <x:f>S2094*T2094</x:f>
        <x:v>0</x:v>
      </x:c>
      <x:c r="Z2094" s="9" t="str">
        <x:f>IF(ISNUMBER(U2094),S2094*(U2094-T2094),"n.a.")</x:f>
        <x:v>n.a.</x:v>
      </x:c>
      <x:c r="AA2094" s="9" t="n">
        <x:f>IF(ISNUMBER(U2094),Y2094,0)</x:f>
        <x:v>0</x:v>
      </x:c>
      <x:c r="AB2094" s="7" t="n">
        <x:f>MAX(0,L2094-SUM(F2094:K2094))</x:f>
        <x:v>0</x:v>
      </x:c>
    </x:row>
    <x:row r="2095" ht="22" customHeight="1">
      <x:c r="A2095" s="18" t="n">
        <x:f>Summary!D$41</x:f>
        <x:v>46357</x:v>
      </x:c>
      <x:c r="B2095" s="2" t="str">
        <x:f>'Inventory detail'!A969</x:f>
        <x:v>COIL</x:v>
      </x:c>
      <x:c r="C2095" s="2" t="str">
        <x:f>'Inventory detail'!B969</x:f>
        <x:v>60</x:v>
      </x:c>
      <x:c r="D2095" s="2" t="str">
        <x:f>'Inventory detail'!C969</x:f>
        <x:v>25RED12-4</x:v>
      </x:c>
      <x:c r="E2095" s="10" t="n">
        <x:f>A969</x:f>
        <x:v>46327</x:v>
      </x:c>
      <x:c r="F2095" s="7" t="n">
        <x:f>O969</x:f>
        <x:v>0</x:v>
      </x:c>
      <x:c r="G2095" s="7" t="n">
        <x:f>Q969</x:f>
        <x:v>0</x:v>
      </x:c>
      <x:c r="H2095" s="7" t="n">
        <x:f>R969</x:f>
        <x:v>0</x:v>
      </x:c>
      <x:c r="I2095" s="7" t="n">
        <x:f>0</x:f>
        <x:v>0</x:v>
      </x:c>
      <x:c r="J2095" s="7" t="n">
        <x:f>0</x:f>
        <x:v>0</x:v>
      </x:c>
      <x:c r="K2095" s="7" t="n">
        <x:f>0</x:f>
        <x:v>0</x:v>
      </x:c>
      <x:c r="L2095" s="7" t="n">
        <x:f>'Inventory detail'!F969*Summary!$K$5*(A2095-E2095)/Summary!$K$6</x:f>
        <x:v>0</x:v>
      </x:c>
      <x:c r="M2095" s="7" t="n">
        <x:f>MAX(0,H2095-L2095)</x:f>
        <x:v>0</x:v>
      </x:c>
      <x:c r="N2095" s="7" t="n">
        <x:f>MAX(0,L2095-H2095)</x:f>
        <x:v>0</x:v>
      </x:c>
      <x:c r="O2095" s="7" t="n">
        <x:f>MAX(0,F2095+I2095-N2095)</x:f>
        <x:v>0</x:v>
      </x:c>
      <x:c r="P2095" s="7" t="n">
        <x:f>MAX(0,N2095-F2095-I2095)</x:f>
        <x:v>0</x:v>
      </x:c>
      <x:c r="Q2095" s="7" t="n">
        <x:f>MAX(0,G2095+J2095-P2095)</x:f>
        <x:v>0</x:v>
      </x:c>
      <x:c r="R2095" s="7" t="n">
        <x:f>M2095+MAX(0,K2095-MAX(0,P2095-G2095-J2095))</x:f>
        <x:v>0</x:v>
      </x:c>
      <x:c r="S2095" s="7" t="n">
        <x:f>SUM(O2095,Q2095,R2095)</x:f>
        <x:v>0</x:v>
      </x:c>
      <x:c r="T2095" s="14" t="n">
        <x:f>'Inventory detail'!T969</x:f>
        <x:v>0.1158</x:v>
      </x:c>
      <x:c r="U2095" s="14" t="str">
        <x:f>'Inventory detail'!U969</x:f>
        <x:v>n.a.</x:v>
      </x:c>
      <x:c r="V2095" s="9" t="n">
        <x:f>O2095*T2095</x:f>
        <x:v>0</x:v>
      </x:c>
      <x:c r="W2095" s="9" t="n">
        <x:f>Q2095*T2095</x:f>
        <x:v>0</x:v>
      </x:c>
      <x:c r="X2095" s="9" t="n">
        <x:f>R2095*T2095</x:f>
        <x:v>0</x:v>
      </x:c>
      <x:c r="Y2095" s="9" t="n">
        <x:f>S2095*T2095</x:f>
        <x:v>0</x:v>
      </x:c>
      <x:c r="Z2095" s="9" t="str">
        <x:f>IF(ISNUMBER(U2095),S2095*(U2095-T2095),"n.a.")</x:f>
        <x:v>n.a.</x:v>
      </x:c>
      <x:c r="AA2095" s="9" t="n">
        <x:f>IF(ISNUMBER(U2095),Y2095,0)</x:f>
        <x:v>0</x:v>
      </x:c>
      <x:c r="AB2095" s="7" t="n">
        <x:f>MAX(0,L2095-SUM(F2095:K2095))</x:f>
        <x:v>0</x:v>
      </x:c>
    </x:row>
    <x:row r="2096" ht="22" customHeight="1">
      <x:c r="A2096" s="18" t="n">
        <x:f>Summary!D$41</x:f>
        <x:v>46357</x:v>
      </x:c>
      <x:c r="B2096" s="2" t="str">
        <x:f>'Inventory detail'!A970</x:f>
        <x:v>COIL</x:v>
      </x:c>
      <x:c r="C2096" s="2" t="str">
        <x:f>'Inventory detail'!B970</x:f>
        <x:v>60</x:v>
      </x:c>
      <x:c r="D2096" s="2" t="str">
        <x:f>'Inventory detail'!C970</x:f>
        <x:v>25WHT36-4</x:v>
      </x:c>
      <x:c r="E2096" s="10" t="n">
        <x:f>A970</x:f>
        <x:v>46327</x:v>
      </x:c>
      <x:c r="F2096" s="7" t="n">
        <x:f>O970</x:f>
        <x:v>0</x:v>
      </x:c>
      <x:c r="G2096" s="7" t="n">
        <x:f>Q970</x:f>
        <x:v>0</x:v>
      </x:c>
      <x:c r="H2096" s="7" t="n">
        <x:f>R970</x:f>
        <x:v>300</x:v>
      </x:c>
      <x:c r="I2096" s="7" t="n">
        <x:f>0</x:f>
        <x:v>0</x:v>
      </x:c>
      <x:c r="J2096" s="7" t="n">
        <x:f>0</x:f>
        <x:v>0</x:v>
      </x:c>
      <x:c r="K2096" s="7" t="n">
        <x:f>0</x:f>
        <x:v>0</x:v>
      </x:c>
      <x:c r="L2096" s="7" t="n">
        <x:f>'Inventory detail'!F970*Summary!$K$5*(A2096-E2096)/Summary!$K$6</x:f>
        <x:v>0</x:v>
      </x:c>
      <x:c r="M2096" s="7" t="n">
        <x:f>MAX(0,H2096-L2096)</x:f>
        <x:v>300</x:v>
      </x:c>
      <x:c r="N2096" s="7" t="n">
        <x:f>MAX(0,L2096-H2096)</x:f>
        <x:v>0</x:v>
      </x:c>
      <x:c r="O2096" s="7" t="n">
        <x:f>MAX(0,F2096+I2096-N2096)</x:f>
        <x:v>0</x:v>
      </x:c>
      <x:c r="P2096" s="7" t="n">
        <x:f>MAX(0,N2096-F2096-I2096)</x:f>
        <x:v>0</x:v>
      </x:c>
      <x:c r="Q2096" s="7" t="n">
        <x:f>MAX(0,G2096+J2096-P2096)</x:f>
        <x:v>0</x:v>
      </x:c>
      <x:c r="R2096" s="7" t="n">
        <x:f>M2096+MAX(0,K2096-MAX(0,P2096-G2096-J2096))</x:f>
        <x:v>300</x:v>
      </x:c>
      <x:c r="S2096" s="7" t="n">
        <x:f>SUM(O2096,Q2096,R2096)</x:f>
        <x:v>300</x:v>
      </x:c>
      <x:c r="T2096" s="14" t="n">
        <x:f>'Inventory detail'!T970</x:f>
        <x:v>0.6485</x:v>
      </x:c>
      <x:c r="U2096" s="14" t="n">
        <x:f>'Inventory detail'!U970</x:f>
        <x:v>0.635375</x:v>
      </x:c>
      <x:c r="V2096" s="9" t="n">
        <x:f>O2096*T2096</x:f>
        <x:v>0</x:v>
      </x:c>
      <x:c r="W2096" s="9" t="n">
        <x:f>Q2096*T2096</x:f>
        <x:v>0</x:v>
      </x:c>
      <x:c r="X2096" s="9" t="n">
        <x:f>R2096*T2096</x:f>
        <x:v>194.54999999999998</x:v>
      </x:c>
      <x:c r="Y2096" s="9" t="n">
        <x:f>S2096*T2096</x:f>
        <x:v>194.54999999999998</x:v>
      </x:c>
      <x:c r="Z2096" s="9" t="n">
        <x:f>IF(ISNUMBER(U2096),S2096*(U2096-T2096),"n.a.")</x:f>
        <x:v>-3.9374999999999827</x:v>
      </x:c>
      <x:c r="AA2096" s="9" t="n">
        <x:f>IF(ISNUMBER(U2096),Y2096,0)</x:f>
        <x:v>194.54999999999998</x:v>
      </x:c>
      <x:c r="AB2096" s="7" t="n">
        <x:f>MAX(0,L2096-SUM(F2096:K2096))</x:f>
        <x:v>0</x:v>
      </x:c>
    </x:row>
    <x:row r="2097" ht="22" customHeight="1">
      <x:c r="A2097" s="18" t="n">
        <x:f>Summary!D$41</x:f>
        <x:v>46357</x:v>
      </x:c>
      <x:c r="B2097" s="2" t="str">
        <x:f>'Inventory detail'!A971</x:f>
        <x:v>COIL</x:v>
      </x:c>
      <x:c r="C2097" s="2" t="str">
        <x:f>'Inventory detail'!B971</x:f>
        <x:v>60</x:v>
      </x:c>
      <x:c r="D2097" s="2" t="str">
        <x:f>'Inventory detail'!C971</x:f>
        <x:v>28FG12-4</x:v>
      </x:c>
      <x:c r="E2097" s="10" t="n">
        <x:f>A971</x:f>
        <x:v>46327</x:v>
      </x:c>
      <x:c r="F2097" s="7" t="n">
        <x:f>O971</x:f>
        <x:v>0</x:v>
      </x:c>
      <x:c r="G2097" s="7" t="n">
        <x:f>Q971</x:f>
        <x:v>0</x:v>
      </x:c>
      <x:c r="H2097" s="7" t="n">
        <x:f>R971</x:f>
        <x:v>0</x:v>
      </x:c>
      <x:c r="I2097" s="7" t="n">
        <x:f>0</x:f>
        <x:v>0</x:v>
      </x:c>
      <x:c r="J2097" s="7" t="n">
        <x:f>0</x:f>
        <x:v>0</x:v>
      </x:c>
      <x:c r="K2097" s="7" t="n">
        <x:f>0</x:f>
        <x:v>0</x:v>
      </x:c>
      <x:c r="L2097" s="7" t="n">
        <x:f>'Inventory detail'!F971*Summary!$K$5*(A2097-E2097)/Summary!$K$6</x:f>
        <x:v>0</x:v>
      </x:c>
      <x:c r="M2097" s="7" t="n">
        <x:f>MAX(0,H2097-L2097)</x:f>
        <x:v>0</x:v>
      </x:c>
      <x:c r="N2097" s="7" t="n">
        <x:f>MAX(0,L2097-H2097)</x:f>
        <x:v>0</x:v>
      </x:c>
      <x:c r="O2097" s="7" t="n">
        <x:f>MAX(0,F2097+I2097-N2097)</x:f>
        <x:v>0</x:v>
      </x:c>
      <x:c r="P2097" s="7" t="n">
        <x:f>MAX(0,N2097-F2097-I2097)</x:f>
        <x:v>0</x:v>
      </x:c>
      <x:c r="Q2097" s="7" t="n">
        <x:f>MAX(0,G2097+J2097-P2097)</x:f>
        <x:v>0</x:v>
      </x:c>
      <x:c r="R2097" s="7" t="n">
        <x:f>M2097+MAX(0,K2097-MAX(0,P2097-G2097-J2097))</x:f>
        <x:v>0</x:v>
      </x:c>
      <x:c r="S2097" s="7" t="n">
        <x:f>SUM(O2097,Q2097,R2097)</x:f>
        <x:v>0</x:v>
      </x:c>
      <x:c r="T2097" s="14" t="n">
        <x:f>'Inventory detail'!T971</x:f>
        <x:v>0.1292</x:v>
      </x:c>
      <x:c r="U2097" s="14" t="str">
        <x:f>'Inventory detail'!U971</x:f>
        <x:v>n.a.</x:v>
      </x:c>
      <x:c r="V2097" s="9" t="n">
        <x:f>O2097*T2097</x:f>
        <x:v>0</x:v>
      </x:c>
      <x:c r="W2097" s="9" t="n">
        <x:f>Q2097*T2097</x:f>
        <x:v>0</x:v>
      </x:c>
      <x:c r="X2097" s="9" t="n">
        <x:f>R2097*T2097</x:f>
        <x:v>0</x:v>
      </x:c>
      <x:c r="Y2097" s="9" t="n">
        <x:f>S2097*T2097</x:f>
        <x:v>0</x:v>
      </x:c>
      <x:c r="Z2097" s="9" t="str">
        <x:f>IF(ISNUMBER(U2097),S2097*(U2097-T2097),"n.a.")</x:f>
        <x:v>n.a.</x:v>
      </x:c>
      <x:c r="AA2097" s="9" t="n">
        <x:f>IF(ISNUMBER(U2097),Y2097,0)</x:f>
        <x:v>0</x:v>
      </x:c>
      <x:c r="AB2097" s="7" t="n">
        <x:f>MAX(0,L2097-SUM(F2097:K2097))</x:f>
        <x:v>0</x:v>
      </x:c>
    </x:row>
    <x:row r="2098" ht="22" customHeight="1">
      <x:c r="A2098" s="18" t="n">
        <x:f>Summary!D$41</x:f>
        <x:v>46357</x:v>
      </x:c>
      <x:c r="B2098" s="2" t="str">
        <x:f>'Inventory detail'!A972</x:f>
        <x:v>COIL</x:v>
      </x:c>
      <x:c r="C2098" s="2" t="str">
        <x:f>'Inventory detail'!B972</x:f>
        <x:v>60</x:v>
      </x:c>
      <x:c r="D2098" s="2" t="str">
        <x:f>'Inventory detail'!C972</x:f>
        <x:v>28MAR12-4</x:v>
      </x:c>
      <x:c r="E2098" s="10" t="n">
        <x:f>A972</x:f>
        <x:v>46327</x:v>
      </x:c>
      <x:c r="F2098" s="7" t="n">
        <x:f>O972</x:f>
        <x:v>0</x:v>
      </x:c>
      <x:c r="G2098" s="7" t="n">
        <x:f>Q972</x:f>
        <x:v>0</x:v>
      </x:c>
      <x:c r="H2098" s="7" t="n">
        <x:f>R972</x:f>
        <x:v>400</x:v>
      </x:c>
      <x:c r="I2098" s="7" t="n">
        <x:f>0</x:f>
        <x:v>0</x:v>
      </x:c>
      <x:c r="J2098" s="7" t="n">
        <x:f>0</x:f>
        <x:v>0</x:v>
      </x:c>
      <x:c r="K2098" s="7" t="n">
        <x:f>0</x:f>
        <x:v>0</x:v>
      </x:c>
      <x:c r="L2098" s="7" t="n">
        <x:f>'Inventory detail'!F972*Summary!$K$5*(A2098-E2098)/Summary!$K$6</x:f>
        <x:v>0</x:v>
      </x:c>
      <x:c r="M2098" s="7" t="n">
        <x:f>MAX(0,H2098-L2098)</x:f>
        <x:v>400</x:v>
      </x:c>
      <x:c r="N2098" s="7" t="n">
        <x:f>MAX(0,L2098-H2098)</x:f>
        <x:v>0</x:v>
      </x:c>
      <x:c r="O2098" s="7" t="n">
        <x:f>MAX(0,F2098+I2098-N2098)</x:f>
        <x:v>0</x:v>
      </x:c>
      <x:c r="P2098" s="7" t="n">
        <x:f>MAX(0,N2098-F2098-I2098)</x:f>
        <x:v>0</x:v>
      </x:c>
      <x:c r="Q2098" s="7" t="n">
        <x:f>MAX(0,G2098+J2098-P2098)</x:f>
        <x:v>0</x:v>
      </x:c>
      <x:c r="R2098" s="7" t="n">
        <x:f>M2098+MAX(0,K2098-MAX(0,P2098-G2098-J2098))</x:f>
        <x:v>400</x:v>
      </x:c>
      <x:c r="S2098" s="7" t="n">
        <x:f>SUM(O2098,Q2098,R2098)</x:f>
        <x:v>400</x:v>
      </x:c>
      <x:c r="T2098" s="14" t="n">
        <x:f>'Inventory detail'!T972</x:f>
        <x:v>0.1292</x:v>
      </x:c>
      <x:c r="U2098" s="14" t="str">
        <x:f>'Inventory detail'!U972</x:f>
        <x:v>n.a.</x:v>
      </x:c>
      <x:c r="V2098" s="9" t="n">
        <x:f>O2098*T2098</x:f>
        <x:v>0</x:v>
      </x:c>
      <x:c r="W2098" s="9" t="n">
        <x:f>Q2098*T2098</x:f>
        <x:v>0</x:v>
      </x:c>
      <x:c r="X2098" s="9" t="n">
        <x:f>R2098*T2098</x:f>
        <x:v>51.68000000000001</x:v>
      </x:c>
      <x:c r="Y2098" s="9" t="n">
        <x:f>S2098*T2098</x:f>
        <x:v>51.68000000000001</x:v>
      </x:c>
      <x:c r="Z2098" s="9" t="str">
        <x:f>IF(ISNUMBER(U2098),S2098*(U2098-T2098),"n.a.")</x:f>
        <x:v>n.a.</x:v>
      </x:c>
      <x:c r="AA2098" s="9" t="n">
        <x:f>IF(ISNUMBER(U2098),Y2098,0)</x:f>
        <x:v>0</x:v>
      </x:c>
      <x:c r="AB2098" s="7" t="n">
        <x:f>MAX(0,L2098-SUM(F2098:K2098))</x:f>
        <x:v>0</x:v>
      </x:c>
    </x:row>
    <x:row r="2099" ht="22" customHeight="1">
      <x:c r="A2099" s="18" t="n">
        <x:f>Summary!D$41</x:f>
        <x:v>46357</x:v>
      </x:c>
      <x:c r="B2099" s="2" t="str">
        <x:f>'Inventory detail'!A973</x:f>
        <x:v>COIL</x:v>
      </x:c>
      <x:c r="C2099" s="2" t="str">
        <x:f>'Inventory detail'!B973</x:f>
        <x:v>60</x:v>
      </x:c>
      <x:c r="D2099" s="2" t="str">
        <x:f>'Inventory detail'!C973</x:f>
        <x:v>28RED12-4</x:v>
      </x:c>
      <x:c r="E2099" s="10" t="n">
        <x:f>A973</x:f>
        <x:v>46327</x:v>
      </x:c>
      <x:c r="F2099" s="7" t="n">
        <x:f>O973</x:f>
        <x:v>0</x:v>
      </x:c>
      <x:c r="G2099" s="7" t="n">
        <x:f>Q973</x:f>
        <x:v>0</x:v>
      </x:c>
      <x:c r="H2099" s="7" t="n">
        <x:f>R973</x:f>
        <x:v>0</x:v>
      </x:c>
      <x:c r="I2099" s="7" t="n">
        <x:f>0</x:f>
        <x:v>0</x:v>
      </x:c>
      <x:c r="J2099" s="7" t="n">
        <x:f>0</x:f>
        <x:v>0</x:v>
      </x:c>
      <x:c r="K2099" s="7" t="n">
        <x:f>0</x:f>
        <x:v>0</x:v>
      </x:c>
      <x:c r="L2099" s="7" t="n">
        <x:f>'Inventory detail'!F973*Summary!$K$5*(A2099-E2099)/Summary!$K$6</x:f>
        <x:v>0</x:v>
      </x:c>
      <x:c r="M2099" s="7" t="n">
        <x:f>MAX(0,H2099-L2099)</x:f>
        <x:v>0</x:v>
      </x:c>
      <x:c r="N2099" s="7" t="n">
        <x:f>MAX(0,L2099-H2099)</x:f>
        <x:v>0</x:v>
      </x:c>
      <x:c r="O2099" s="7" t="n">
        <x:f>MAX(0,F2099+I2099-N2099)</x:f>
        <x:v>0</x:v>
      </x:c>
      <x:c r="P2099" s="7" t="n">
        <x:f>MAX(0,N2099-F2099-I2099)</x:f>
        <x:v>0</x:v>
      </x:c>
      <x:c r="Q2099" s="7" t="n">
        <x:f>MAX(0,G2099+J2099-P2099)</x:f>
        <x:v>0</x:v>
      </x:c>
      <x:c r="R2099" s="7" t="n">
        <x:f>M2099+MAX(0,K2099-MAX(0,P2099-G2099-J2099))</x:f>
        <x:v>0</x:v>
      </x:c>
      <x:c r="S2099" s="7" t="n">
        <x:f>SUM(O2099,Q2099,R2099)</x:f>
        <x:v>0</x:v>
      </x:c>
      <x:c r="T2099" s="14" t="n">
        <x:f>'Inventory detail'!T973</x:f>
        <x:v>0.1292</x:v>
      </x:c>
      <x:c r="U2099" s="14" t="str">
        <x:f>'Inventory detail'!U973</x:f>
        <x:v>n.a.</x:v>
      </x:c>
      <x:c r="V2099" s="9" t="n">
        <x:f>O2099*T2099</x:f>
        <x:v>0</x:v>
      </x:c>
      <x:c r="W2099" s="9" t="n">
        <x:f>Q2099*T2099</x:f>
        <x:v>0</x:v>
      </x:c>
      <x:c r="X2099" s="9" t="n">
        <x:f>R2099*T2099</x:f>
        <x:v>0</x:v>
      </x:c>
      <x:c r="Y2099" s="9" t="n">
        <x:f>S2099*T2099</x:f>
        <x:v>0</x:v>
      </x:c>
      <x:c r="Z2099" s="9" t="str">
        <x:f>IF(ISNUMBER(U2099),S2099*(U2099-T2099),"n.a.")</x:f>
        <x:v>n.a.</x:v>
      </x:c>
      <x:c r="AA2099" s="9" t="n">
        <x:f>IF(ISNUMBER(U2099),Y2099,0)</x:f>
        <x:v>0</x:v>
      </x:c>
      <x:c r="AB2099" s="7" t="n">
        <x:f>MAX(0,L2099-SUM(F2099:K2099))</x:f>
        <x:v>0</x:v>
      </x:c>
    </x:row>
    <x:row r="2100" ht="22" customHeight="1">
      <x:c r="A2100" s="18" t="n">
        <x:f>Summary!D$41</x:f>
        <x:v>46357</x:v>
      </x:c>
      <x:c r="B2100" s="2" t="str">
        <x:f>'Inventory detail'!A974</x:f>
        <x:v>COIL</x:v>
      </x:c>
      <x:c r="C2100" s="2" t="str">
        <x:f>'Inventory detail'!B974</x:f>
        <x:v>60</x:v>
      </x:c>
      <x:c r="D2100" s="2" t="str">
        <x:f>'Inventory detail'!C974</x:f>
        <x:v>28WHT36-4</x:v>
      </x:c>
      <x:c r="E2100" s="10" t="n">
        <x:f>A974</x:f>
        <x:v>46327</x:v>
      </x:c>
      <x:c r="F2100" s="7" t="n">
        <x:f>O974</x:f>
        <x:v>0</x:v>
      </x:c>
      <x:c r="G2100" s="7" t="n">
        <x:f>Q974</x:f>
        <x:v>0</x:v>
      </x:c>
      <x:c r="H2100" s="7" t="n">
        <x:f>R974</x:f>
        <x:v>300</x:v>
      </x:c>
      <x:c r="I2100" s="7" t="n">
        <x:f>0</x:f>
        <x:v>0</x:v>
      </x:c>
      <x:c r="J2100" s="7" t="n">
        <x:f>0</x:f>
        <x:v>0</x:v>
      </x:c>
      <x:c r="K2100" s="7" t="n">
        <x:f>0</x:f>
        <x:v>0</x:v>
      </x:c>
      <x:c r="L2100" s="7" t="n">
        <x:f>'Inventory detail'!F974*Summary!$K$5*(A2100-E2100)/Summary!$K$6</x:f>
        <x:v>0</x:v>
      </x:c>
      <x:c r="M2100" s="7" t="n">
        <x:f>MAX(0,H2100-L2100)</x:f>
        <x:v>300</x:v>
      </x:c>
      <x:c r="N2100" s="7" t="n">
        <x:f>MAX(0,L2100-H2100)</x:f>
        <x:v>0</x:v>
      </x:c>
      <x:c r="O2100" s="7" t="n">
        <x:f>MAX(0,F2100+I2100-N2100)</x:f>
        <x:v>0</x:v>
      </x:c>
      <x:c r="P2100" s="7" t="n">
        <x:f>MAX(0,N2100-F2100-I2100)</x:f>
        <x:v>0</x:v>
      </x:c>
      <x:c r="Q2100" s="7" t="n">
        <x:f>MAX(0,G2100+J2100-P2100)</x:f>
        <x:v>0</x:v>
      </x:c>
      <x:c r="R2100" s="7" t="n">
        <x:f>M2100+MAX(0,K2100-MAX(0,P2100-G2100-J2100))</x:f>
        <x:v>300</x:v>
      </x:c>
      <x:c r="S2100" s="7" t="n">
        <x:f>SUM(O2100,Q2100,R2100)</x:f>
        <x:v>300</x:v>
      </x:c>
      <x:c r="T2100" s="14" t="n">
        <x:f>'Inventory detail'!T974</x:f>
        <x:v>0.34590000000000004</x:v>
      </x:c>
      <x:c r="U2100" s="14" t="str">
        <x:f>'Inventory detail'!U974</x:f>
        <x:v>n.a.</x:v>
      </x:c>
      <x:c r="V2100" s="9" t="n">
        <x:f>O2100*T2100</x:f>
        <x:v>0</x:v>
      </x:c>
      <x:c r="W2100" s="9" t="n">
        <x:f>Q2100*T2100</x:f>
        <x:v>0</x:v>
      </x:c>
      <x:c r="X2100" s="9" t="n">
        <x:f>R2100*T2100</x:f>
        <x:v>103.77000000000001</x:v>
      </x:c>
      <x:c r="Y2100" s="9" t="n">
        <x:f>S2100*T2100</x:f>
        <x:v>103.77000000000001</x:v>
      </x:c>
      <x:c r="Z2100" s="9" t="str">
        <x:f>IF(ISNUMBER(U2100),S2100*(U2100-T2100),"n.a.")</x:f>
        <x:v>n.a.</x:v>
      </x:c>
      <x:c r="AA2100" s="9" t="n">
        <x:f>IF(ISNUMBER(U2100),Y2100,0)</x:f>
        <x:v>0</x:v>
      </x:c>
      <x:c r="AB2100" s="7" t="n">
        <x:f>MAX(0,L2100-SUM(F2100:K2100))</x:f>
        <x:v>0</x:v>
      </x:c>
    </x:row>
    <x:row r="2101" ht="22" customHeight="1">
      <x:c r="A2101" s="18" t="n">
        <x:f>Summary!D$41</x:f>
        <x:v>46357</x:v>
      </x:c>
      <x:c r="B2101" s="2" t="str">
        <x:f>'Inventory detail'!A975</x:f>
        <x:v>COIL</x:v>
      </x:c>
      <x:c r="C2101" s="2" t="str">
        <x:f>'Inventory detail'!B975</x:f>
        <x:v>60</x:v>
      </x:c>
      <x:c r="D2101" s="2" t="str">
        <x:f>'Inventory detail'!C975</x:f>
        <x:v>30BLU12-4</x:v>
      </x:c>
      <x:c r="E2101" s="10" t="n">
        <x:f>A975</x:f>
        <x:v>46327</x:v>
      </x:c>
      <x:c r="F2101" s="7" t="n">
        <x:f>O975</x:f>
        <x:v>0</x:v>
      </x:c>
      <x:c r="G2101" s="7" t="n">
        <x:f>Q975</x:f>
        <x:v>0</x:v>
      </x:c>
      <x:c r="H2101" s="7" t="n">
        <x:f>R975</x:f>
        <x:v>600</x:v>
      </x:c>
      <x:c r="I2101" s="7" t="n">
        <x:f>0</x:f>
        <x:v>0</x:v>
      </x:c>
      <x:c r="J2101" s="7" t="n">
        <x:f>0</x:f>
        <x:v>0</x:v>
      </x:c>
      <x:c r="K2101" s="7" t="n">
        <x:f>0</x:f>
        <x:v>0</x:v>
      </x:c>
      <x:c r="L2101" s="7" t="n">
        <x:f>'Inventory detail'!F975*Summary!$K$5*(A2101-E2101)/Summary!$K$6</x:f>
        <x:v>0</x:v>
      </x:c>
      <x:c r="M2101" s="7" t="n">
        <x:f>MAX(0,H2101-L2101)</x:f>
        <x:v>600</x:v>
      </x:c>
      <x:c r="N2101" s="7" t="n">
        <x:f>MAX(0,L2101-H2101)</x:f>
        <x:v>0</x:v>
      </x:c>
      <x:c r="O2101" s="7" t="n">
        <x:f>MAX(0,F2101+I2101-N2101)</x:f>
        <x:v>0</x:v>
      </x:c>
      <x:c r="P2101" s="7" t="n">
        <x:f>MAX(0,N2101-F2101-I2101)</x:f>
        <x:v>0</x:v>
      </x:c>
      <x:c r="Q2101" s="7" t="n">
        <x:f>MAX(0,G2101+J2101-P2101)</x:f>
        <x:v>0</x:v>
      </x:c>
      <x:c r="R2101" s="7" t="n">
        <x:f>M2101+MAX(0,K2101-MAX(0,P2101-G2101-J2101))</x:f>
        <x:v>600</x:v>
      </x:c>
      <x:c r="S2101" s="7" t="n">
        <x:f>SUM(O2101,Q2101,R2101)</x:f>
        <x:v>600</x:v>
      </x:c>
      <x:c r="T2101" s="14" t="n">
        <x:f>'Inventory detail'!T975</x:f>
        <x:v>0.1408</x:v>
      </x:c>
      <x:c r="U2101" s="14" t="str">
        <x:f>'Inventory detail'!U975</x:f>
        <x:v>n.a.</x:v>
      </x:c>
      <x:c r="V2101" s="9" t="n">
        <x:f>O2101*T2101</x:f>
        <x:v>0</x:v>
      </x:c>
      <x:c r="W2101" s="9" t="n">
        <x:f>Q2101*T2101</x:f>
        <x:v>0</x:v>
      </x:c>
      <x:c r="X2101" s="9" t="n">
        <x:f>R2101*T2101</x:f>
        <x:v>84.48</x:v>
      </x:c>
      <x:c r="Y2101" s="9" t="n">
        <x:f>S2101*T2101</x:f>
        <x:v>84.48</x:v>
      </x:c>
      <x:c r="Z2101" s="9" t="str">
        <x:f>IF(ISNUMBER(U2101),S2101*(U2101-T2101),"n.a.")</x:f>
        <x:v>n.a.</x:v>
      </x:c>
      <x:c r="AA2101" s="9" t="n">
        <x:f>IF(ISNUMBER(U2101),Y2101,0)</x:f>
        <x:v>0</x:v>
      </x:c>
      <x:c r="AB2101" s="7" t="n">
        <x:f>MAX(0,L2101-SUM(F2101:K2101))</x:f>
        <x:v>0</x:v>
      </x:c>
    </x:row>
    <x:row r="2102" ht="22" customHeight="1">
      <x:c r="A2102" s="18" t="n">
        <x:f>Summary!D$41</x:f>
        <x:v>46357</x:v>
      </x:c>
      <x:c r="B2102" s="2" t="str">
        <x:f>'Inventory detail'!A976</x:f>
        <x:v>COIL</x:v>
      </x:c>
      <x:c r="C2102" s="2" t="str">
        <x:f>'Inventory detail'!B976</x:f>
        <x:v>60</x:v>
      </x:c>
      <x:c r="D2102" s="2" t="str">
        <x:f>'Inventory detail'!C976</x:f>
        <x:v>30FG12-4</x:v>
      </x:c>
      <x:c r="E2102" s="10" t="n">
        <x:f>A976</x:f>
        <x:v>46327</x:v>
      </x:c>
      <x:c r="F2102" s="7" t="n">
        <x:f>O976</x:f>
        <x:v>0</x:v>
      </x:c>
      <x:c r="G2102" s="7" t="n">
        <x:f>Q976</x:f>
        <x:v>0</x:v>
      </x:c>
      <x:c r="H2102" s="7" t="n">
        <x:f>R976</x:f>
        <x:v>0</x:v>
      </x:c>
      <x:c r="I2102" s="7" t="n">
        <x:f>0</x:f>
        <x:v>0</x:v>
      </x:c>
      <x:c r="J2102" s="7" t="n">
        <x:f>0</x:f>
        <x:v>0</x:v>
      </x:c>
      <x:c r="K2102" s="7" t="n">
        <x:f>0</x:f>
        <x:v>0</x:v>
      </x:c>
      <x:c r="L2102" s="7" t="n">
        <x:f>'Inventory detail'!F976*Summary!$K$5*(A2102-E2102)/Summary!$K$6</x:f>
        <x:v>0</x:v>
      </x:c>
      <x:c r="M2102" s="7" t="n">
        <x:f>MAX(0,H2102-L2102)</x:f>
        <x:v>0</x:v>
      </x:c>
      <x:c r="N2102" s="7" t="n">
        <x:f>MAX(0,L2102-H2102)</x:f>
        <x:v>0</x:v>
      </x:c>
      <x:c r="O2102" s="7" t="n">
        <x:f>MAX(0,F2102+I2102-N2102)</x:f>
        <x:v>0</x:v>
      </x:c>
      <x:c r="P2102" s="7" t="n">
        <x:f>MAX(0,N2102-F2102-I2102)</x:f>
        <x:v>0</x:v>
      </x:c>
      <x:c r="Q2102" s="7" t="n">
        <x:f>MAX(0,G2102+J2102-P2102)</x:f>
        <x:v>0</x:v>
      </x:c>
      <x:c r="R2102" s="7" t="n">
        <x:f>M2102+MAX(0,K2102-MAX(0,P2102-G2102-J2102))</x:f>
        <x:v>0</x:v>
      </x:c>
      <x:c r="S2102" s="7" t="n">
        <x:f>SUM(O2102,Q2102,R2102)</x:f>
        <x:v>0</x:v>
      </x:c>
      <x:c r="T2102" s="14" t="n">
        <x:f>'Inventory detail'!T976</x:f>
        <x:v>0.1408</x:v>
      </x:c>
      <x:c r="U2102" s="14" t="str">
        <x:f>'Inventory detail'!U976</x:f>
        <x:v>n.a.</x:v>
      </x:c>
      <x:c r="V2102" s="9" t="n">
        <x:f>O2102*T2102</x:f>
        <x:v>0</x:v>
      </x:c>
      <x:c r="W2102" s="9" t="n">
        <x:f>Q2102*T2102</x:f>
        <x:v>0</x:v>
      </x:c>
      <x:c r="X2102" s="9" t="n">
        <x:f>R2102*T2102</x:f>
        <x:v>0</x:v>
      </x:c>
      <x:c r="Y2102" s="9" t="n">
        <x:f>S2102*T2102</x:f>
        <x:v>0</x:v>
      </x:c>
      <x:c r="Z2102" s="9" t="str">
        <x:f>IF(ISNUMBER(U2102),S2102*(U2102-T2102),"n.a.")</x:f>
        <x:v>n.a.</x:v>
      </x:c>
      <x:c r="AA2102" s="9" t="n">
        <x:f>IF(ISNUMBER(U2102),Y2102,0)</x:f>
        <x:v>0</x:v>
      </x:c>
      <x:c r="AB2102" s="7" t="n">
        <x:f>MAX(0,L2102-SUM(F2102:K2102))</x:f>
        <x:v>0</x:v>
      </x:c>
    </x:row>
    <x:row r="2103" ht="22" customHeight="1">
      <x:c r="A2103" s="18" t="n">
        <x:f>Summary!D$41</x:f>
        <x:v>46357</x:v>
      </x:c>
      <x:c r="B2103" s="2" t="str">
        <x:f>'Inventory detail'!A977</x:f>
        <x:v>COIL</x:v>
      </x:c>
      <x:c r="C2103" s="2" t="str">
        <x:f>'Inventory detail'!B977</x:f>
        <x:v>60</x:v>
      </x:c>
      <x:c r="D2103" s="2" t="str">
        <x:f>'Inventory detail'!C977</x:f>
        <x:v>30MAR12-4</x:v>
      </x:c>
      <x:c r="E2103" s="10" t="n">
        <x:f>A977</x:f>
        <x:v>46327</x:v>
      </x:c>
      <x:c r="F2103" s="7" t="n">
        <x:f>O977</x:f>
        <x:v>0</x:v>
      </x:c>
      <x:c r="G2103" s="7" t="n">
        <x:f>Q977</x:f>
        <x:v>0</x:v>
      </x:c>
      <x:c r="H2103" s="7" t="n">
        <x:f>R977</x:f>
        <x:v>1400</x:v>
      </x:c>
      <x:c r="I2103" s="7" t="n">
        <x:f>0</x:f>
        <x:v>0</x:v>
      </x:c>
      <x:c r="J2103" s="7" t="n">
        <x:f>0</x:f>
        <x:v>0</x:v>
      </x:c>
      <x:c r="K2103" s="7" t="n">
        <x:f>0</x:f>
        <x:v>0</x:v>
      </x:c>
      <x:c r="L2103" s="7" t="n">
        <x:f>'Inventory detail'!F977*Summary!$K$5*(A2103-E2103)/Summary!$K$6</x:f>
        <x:v>0</x:v>
      </x:c>
      <x:c r="M2103" s="7" t="n">
        <x:f>MAX(0,H2103-L2103)</x:f>
        <x:v>1400</x:v>
      </x:c>
      <x:c r="N2103" s="7" t="n">
        <x:f>MAX(0,L2103-H2103)</x:f>
        <x:v>0</x:v>
      </x:c>
      <x:c r="O2103" s="7" t="n">
        <x:f>MAX(0,F2103+I2103-N2103)</x:f>
        <x:v>0</x:v>
      </x:c>
      <x:c r="P2103" s="7" t="n">
        <x:f>MAX(0,N2103-F2103-I2103)</x:f>
        <x:v>0</x:v>
      </x:c>
      <x:c r="Q2103" s="7" t="n">
        <x:f>MAX(0,G2103+J2103-P2103)</x:f>
        <x:v>0</x:v>
      </x:c>
      <x:c r="R2103" s="7" t="n">
        <x:f>M2103+MAX(0,K2103-MAX(0,P2103-G2103-J2103))</x:f>
        <x:v>1400</x:v>
      </x:c>
      <x:c r="S2103" s="7" t="n">
        <x:f>SUM(O2103,Q2103,R2103)</x:f>
        <x:v>1400</x:v>
      </x:c>
      <x:c r="T2103" s="14" t="n">
        <x:f>'Inventory detail'!T977</x:f>
        <x:v>0.1408</x:v>
      </x:c>
      <x:c r="U2103" s="14" t="str">
        <x:f>'Inventory detail'!U977</x:f>
        <x:v>n.a.</x:v>
      </x:c>
      <x:c r="V2103" s="9" t="n">
        <x:f>O2103*T2103</x:f>
        <x:v>0</x:v>
      </x:c>
      <x:c r="W2103" s="9" t="n">
        <x:f>Q2103*T2103</x:f>
        <x:v>0</x:v>
      </x:c>
      <x:c r="X2103" s="9" t="n">
        <x:f>R2103*T2103</x:f>
        <x:v>197.12</x:v>
      </x:c>
      <x:c r="Y2103" s="9" t="n">
        <x:f>S2103*T2103</x:f>
        <x:v>197.12</x:v>
      </x:c>
      <x:c r="Z2103" s="9" t="str">
        <x:f>IF(ISNUMBER(U2103),S2103*(U2103-T2103),"n.a.")</x:f>
        <x:v>n.a.</x:v>
      </x:c>
      <x:c r="AA2103" s="9" t="n">
        <x:f>IF(ISNUMBER(U2103),Y2103,0)</x:f>
        <x:v>0</x:v>
      </x:c>
      <x:c r="AB2103" s="7" t="n">
        <x:f>MAX(0,L2103-SUM(F2103:K2103))</x:f>
        <x:v>0</x:v>
      </x:c>
    </x:row>
    <x:row r="2104" ht="22" customHeight="1">
      <x:c r="A2104" s="18" t="n">
        <x:f>Summary!D$41</x:f>
        <x:v>46357</x:v>
      </x:c>
      <x:c r="B2104" s="2" t="str">
        <x:f>'Inventory detail'!A978</x:f>
        <x:v>COIL</x:v>
      </x:c>
      <x:c r="C2104" s="2" t="str">
        <x:f>'Inventory detail'!B978</x:f>
        <x:v>60</x:v>
      </x:c>
      <x:c r="D2104" s="2" t="str">
        <x:f>'Inventory detail'!C978</x:f>
        <x:v>30RED12-4</x:v>
      </x:c>
      <x:c r="E2104" s="10" t="n">
        <x:f>A978</x:f>
        <x:v>46327</x:v>
      </x:c>
      <x:c r="F2104" s="7" t="n">
        <x:f>O978</x:f>
        <x:v>0</x:v>
      </x:c>
      <x:c r="G2104" s="7" t="n">
        <x:f>Q978</x:f>
        <x:v>0</x:v>
      </x:c>
      <x:c r="H2104" s="7" t="n">
        <x:f>R978</x:f>
        <x:v>0</x:v>
      </x:c>
      <x:c r="I2104" s="7" t="n">
        <x:f>0</x:f>
        <x:v>0</x:v>
      </x:c>
      <x:c r="J2104" s="7" t="n">
        <x:f>0</x:f>
        <x:v>0</x:v>
      </x:c>
      <x:c r="K2104" s="7" t="n">
        <x:f>0</x:f>
        <x:v>0</x:v>
      </x:c>
      <x:c r="L2104" s="7" t="n">
        <x:f>'Inventory detail'!F978*Summary!$K$5*(A2104-E2104)/Summary!$K$6</x:f>
        <x:v>0</x:v>
      </x:c>
      <x:c r="M2104" s="7" t="n">
        <x:f>MAX(0,H2104-L2104)</x:f>
        <x:v>0</x:v>
      </x:c>
      <x:c r="N2104" s="7" t="n">
        <x:f>MAX(0,L2104-H2104)</x:f>
        <x:v>0</x:v>
      </x:c>
      <x:c r="O2104" s="7" t="n">
        <x:f>MAX(0,F2104+I2104-N2104)</x:f>
        <x:v>0</x:v>
      </x:c>
      <x:c r="P2104" s="7" t="n">
        <x:f>MAX(0,N2104-F2104-I2104)</x:f>
        <x:v>0</x:v>
      </x:c>
      <x:c r="Q2104" s="7" t="n">
        <x:f>MAX(0,G2104+J2104-P2104)</x:f>
        <x:v>0</x:v>
      </x:c>
      <x:c r="R2104" s="7" t="n">
        <x:f>M2104+MAX(0,K2104-MAX(0,P2104-G2104-J2104))</x:f>
        <x:v>0</x:v>
      </x:c>
      <x:c r="S2104" s="7" t="n">
        <x:f>SUM(O2104,Q2104,R2104)</x:f>
        <x:v>0</x:v>
      </x:c>
      <x:c r="T2104" s="14" t="n">
        <x:f>'Inventory detail'!T978</x:f>
        <x:v>0.1408</x:v>
      </x:c>
      <x:c r="U2104" s="14" t="str">
        <x:f>'Inventory detail'!U978</x:f>
        <x:v>n.a.</x:v>
      </x:c>
      <x:c r="V2104" s="9" t="n">
        <x:f>O2104*T2104</x:f>
        <x:v>0</x:v>
      </x:c>
      <x:c r="W2104" s="9" t="n">
        <x:f>Q2104*T2104</x:f>
        <x:v>0</x:v>
      </x:c>
      <x:c r="X2104" s="9" t="n">
        <x:f>R2104*T2104</x:f>
        <x:v>0</x:v>
      </x:c>
      <x:c r="Y2104" s="9" t="n">
        <x:f>S2104*T2104</x:f>
        <x:v>0</x:v>
      </x:c>
      <x:c r="Z2104" s="9" t="str">
        <x:f>IF(ISNUMBER(U2104),S2104*(U2104-T2104),"n.a.")</x:f>
        <x:v>n.a.</x:v>
      </x:c>
      <x:c r="AA2104" s="9" t="n">
        <x:f>IF(ISNUMBER(U2104),Y2104,0)</x:f>
        <x:v>0</x:v>
      </x:c>
      <x:c r="AB2104" s="7" t="n">
        <x:f>MAX(0,L2104-SUM(F2104:K2104))</x:f>
        <x:v>0</x:v>
      </x:c>
    </x:row>
    <x:row r="2105" ht="22" customHeight="1">
      <x:c r="A2105" s="18" t="n">
        <x:f>Summary!D$41</x:f>
        <x:v>46357</x:v>
      </x:c>
      <x:c r="B2105" s="2" t="str">
        <x:f>'Inventory detail'!A979</x:f>
        <x:v>COIL</x:v>
      </x:c>
      <x:c r="C2105" s="2" t="str">
        <x:f>'Inventory detail'!B979</x:f>
        <x:v>60</x:v>
      </x:c>
      <x:c r="D2105" s="2" t="str">
        <x:f>'Inventory detail'!C979</x:f>
        <x:v>32BLU12-4</x:v>
      </x:c>
      <x:c r="E2105" s="10" t="n">
        <x:f>A979</x:f>
        <x:v>46327</x:v>
      </x:c>
      <x:c r="F2105" s="7" t="n">
        <x:f>O979</x:f>
        <x:v>0</x:v>
      </x:c>
      <x:c r="G2105" s="7" t="n">
        <x:f>Q979</x:f>
        <x:v>0</x:v>
      </x:c>
      <x:c r="H2105" s="7" t="n">
        <x:f>R979</x:f>
        <x:v>200</x:v>
      </x:c>
      <x:c r="I2105" s="7" t="n">
        <x:f>0</x:f>
        <x:v>0</x:v>
      </x:c>
      <x:c r="J2105" s="7" t="n">
        <x:f>0</x:f>
        <x:v>0</x:v>
      </x:c>
      <x:c r="K2105" s="7" t="n">
        <x:f>0</x:f>
        <x:v>0</x:v>
      </x:c>
      <x:c r="L2105" s="7" t="n">
        <x:f>'Inventory detail'!F979*Summary!$K$5*(A2105-E2105)/Summary!$K$6</x:f>
        <x:v>0</x:v>
      </x:c>
      <x:c r="M2105" s="7" t="n">
        <x:f>MAX(0,H2105-L2105)</x:f>
        <x:v>200</x:v>
      </x:c>
      <x:c r="N2105" s="7" t="n">
        <x:f>MAX(0,L2105-H2105)</x:f>
        <x:v>0</x:v>
      </x:c>
      <x:c r="O2105" s="7" t="n">
        <x:f>MAX(0,F2105+I2105-N2105)</x:f>
        <x:v>0</x:v>
      </x:c>
      <x:c r="P2105" s="7" t="n">
        <x:f>MAX(0,N2105-F2105-I2105)</x:f>
        <x:v>0</x:v>
      </x:c>
      <x:c r="Q2105" s="7" t="n">
        <x:f>MAX(0,G2105+J2105-P2105)</x:f>
        <x:v>0</x:v>
      </x:c>
      <x:c r="R2105" s="7" t="n">
        <x:f>M2105+MAX(0,K2105-MAX(0,P2105-G2105-J2105))</x:f>
        <x:v>200</x:v>
      </x:c>
      <x:c r="S2105" s="7" t="n">
        <x:f>SUM(O2105,Q2105,R2105)</x:f>
        <x:v>200</x:v>
      </x:c>
      <x:c r="T2105" s="14" t="n">
        <x:f>'Inventory detail'!T979</x:f>
        <x:v>0.1489</x:v>
      </x:c>
      <x:c r="U2105" s="14" t="str">
        <x:f>'Inventory detail'!U979</x:f>
        <x:v>n.a.</x:v>
      </x:c>
      <x:c r="V2105" s="9" t="n">
        <x:f>O2105*T2105</x:f>
        <x:v>0</x:v>
      </x:c>
      <x:c r="W2105" s="9" t="n">
        <x:f>Q2105*T2105</x:f>
        <x:v>0</x:v>
      </x:c>
      <x:c r="X2105" s="9" t="n">
        <x:f>R2105*T2105</x:f>
        <x:v>29.78</x:v>
      </x:c>
      <x:c r="Y2105" s="9" t="n">
        <x:f>S2105*T2105</x:f>
        <x:v>29.78</x:v>
      </x:c>
      <x:c r="Z2105" s="9" t="str">
        <x:f>IF(ISNUMBER(U2105),S2105*(U2105-T2105),"n.a.")</x:f>
        <x:v>n.a.</x:v>
      </x:c>
      <x:c r="AA2105" s="9" t="n">
        <x:f>IF(ISNUMBER(U2105),Y2105,0)</x:f>
        <x:v>0</x:v>
      </x:c>
      <x:c r="AB2105" s="7" t="n">
        <x:f>MAX(0,L2105-SUM(F2105:K2105))</x:f>
        <x:v>0</x:v>
      </x:c>
    </x:row>
    <x:row r="2106" ht="22" customHeight="1">
      <x:c r="A2106" s="18" t="n">
        <x:f>Summary!D$41</x:f>
        <x:v>46357</x:v>
      </x:c>
      <x:c r="B2106" s="2" t="str">
        <x:f>'Inventory detail'!A980</x:f>
        <x:v>COIL</x:v>
      </x:c>
      <x:c r="C2106" s="2" t="str">
        <x:f>'Inventory detail'!B980</x:f>
        <x:v>60</x:v>
      </x:c>
      <x:c r="D2106" s="2" t="str">
        <x:f>'Inventory detail'!C980</x:f>
        <x:v>32FG12-4</x:v>
      </x:c>
      <x:c r="E2106" s="10" t="n">
        <x:f>A980</x:f>
        <x:v>46327</x:v>
      </x:c>
      <x:c r="F2106" s="7" t="n">
        <x:f>O980</x:f>
        <x:v>0</x:v>
      </x:c>
      <x:c r="G2106" s="7" t="n">
        <x:f>Q980</x:f>
        <x:v>0</x:v>
      </x:c>
      <x:c r="H2106" s="7" t="n">
        <x:f>R980</x:f>
        <x:v>0</x:v>
      </x:c>
      <x:c r="I2106" s="7" t="n">
        <x:f>0</x:f>
        <x:v>0</x:v>
      </x:c>
      <x:c r="J2106" s="7" t="n">
        <x:f>0</x:f>
        <x:v>0</x:v>
      </x:c>
      <x:c r="K2106" s="7" t="n">
        <x:f>0</x:f>
        <x:v>0</x:v>
      </x:c>
      <x:c r="L2106" s="7" t="n">
        <x:f>'Inventory detail'!F980*Summary!$K$5*(A2106-E2106)/Summary!$K$6</x:f>
        <x:v>0</x:v>
      </x:c>
      <x:c r="M2106" s="7" t="n">
        <x:f>MAX(0,H2106-L2106)</x:f>
        <x:v>0</x:v>
      </x:c>
      <x:c r="N2106" s="7" t="n">
        <x:f>MAX(0,L2106-H2106)</x:f>
        <x:v>0</x:v>
      </x:c>
      <x:c r="O2106" s="7" t="n">
        <x:f>MAX(0,F2106+I2106-N2106)</x:f>
        <x:v>0</x:v>
      </x:c>
      <x:c r="P2106" s="7" t="n">
        <x:f>MAX(0,N2106-F2106-I2106)</x:f>
        <x:v>0</x:v>
      </x:c>
      <x:c r="Q2106" s="7" t="n">
        <x:f>MAX(0,G2106+J2106-P2106)</x:f>
        <x:v>0</x:v>
      </x:c>
      <x:c r="R2106" s="7" t="n">
        <x:f>M2106+MAX(0,K2106-MAX(0,P2106-G2106-J2106))</x:f>
        <x:v>0</x:v>
      </x:c>
      <x:c r="S2106" s="7" t="n">
        <x:f>SUM(O2106,Q2106,R2106)</x:f>
        <x:v>0</x:v>
      </x:c>
      <x:c r="T2106" s="14" t="n">
        <x:f>'Inventory detail'!T980</x:f>
        <x:v>0.1489</x:v>
      </x:c>
      <x:c r="U2106" s="14" t="str">
        <x:f>'Inventory detail'!U980</x:f>
        <x:v>n.a.</x:v>
      </x:c>
      <x:c r="V2106" s="9" t="n">
        <x:f>O2106*T2106</x:f>
        <x:v>0</x:v>
      </x:c>
      <x:c r="W2106" s="9" t="n">
        <x:f>Q2106*T2106</x:f>
        <x:v>0</x:v>
      </x:c>
      <x:c r="X2106" s="9" t="n">
        <x:f>R2106*T2106</x:f>
        <x:v>0</x:v>
      </x:c>
      <x:c r="Y2106" s="9" t="n">
        <x:f>S2106*T2106</x:f>
        <x:v>0</x:v>
      </x:c>
      <x:c r="Z2106" s="9" t="str">
        <x:f>IF(ISNUMBER(U2106),S2106*(U2106-T2106),"n.a.")</x:f>
        <x:v>n.a.</x:v>
      </x:c>
      <x:c r="AA2106" s="9" t="n">
        <x:f>IF(ISNUMBER(U2106),Y2106,0)</x:f>
        <x:v>0</x:v>
      </x:c>
      <x:c r="AB2106" s="7" t="n">
        <x:f>MAX(0,L2106-SUM(F2106:K2106))</x:f>
        <x:v>0</x:v>
      </x:c>
    </x:row>
    <x:row r="2107" ht="22" customHeight="1">
      <x:c r="A2107" s="18" t="n">
        <x:f>Summary!D$41</x:f>
        <x:v>46357</x:v>
      </x:c>
      <x:c r="B2107" s="2" t="str">
        <x:f>'Inventory detail'!A981</x:f>
        <x:v>COIL</x:v>
      </x:c>
      <x:c r="C2107" s="2" t="str">
        <x:f>'Inventory detail'!B981</x:f>
        <x:v>60</x:v>
      </x:c>
      <x:c r="D2107" s="2" t="str">
        <x:f>'Inventory detail'!C981</x:f>
        <x:v>32MAR12-4</x:v>
      </x:c>
      <x:c r="E2107" s="10" t="n">
        <x:f>A981</x:f>
        <x:v>46327</x:v>
      </x:c>
      <x:c r="F2107" s="7" t="n">
        <x:f>O981</x:f>
        <x:v>0</x:v>
      </x:c>
      <x:c r="G2107" s="7" t="n">
        <x:f>Q981</x:f>
        <x:v>0</x:v>
      </x:c>
      <x:c r="H2107" s="7" t="n">
        <x:f>R981</x:f>
        <x:v>1100</x:v>
      </x:c>
      <x:c r="I2107" s="7" t="n">
        <x:f>0</x:f>
        <x:v>0</x:v>
      </x:c>
      <x:c r="J2107" s="7" t="n">
        <x:f>0</x:f>
        <x:v>0</x:v>
      </x:c>
      <x:c r="K2107" s="7" t="n">
        <x:f>0</x:f>
        <x:v>0</x:v>
      </x:c>
      <x:c r="L2107" s="7" t="n">
        <x:f>'Inventory detail'!F981*Summary!$K$5*(A2107-E2107)/Summary!$K$6</x:f>
        <x:v>0</x:v>
      </x:c>
      <x:c r="M2107" s="7" t="n">
        <x:f>MAX(0,H2107-L2107)</x:f>
        <x:v>1100</x:v>
      </x:c>
      <x:c r="N2107" s="7" t="n">
        <x:f>MAX(0,L2107-H2107)</x:f>
        <x:v>0</x:v>
      </x:c>
      <x:c r="O2107" s="7" t="n">
        <x:f>MAX(0,F2107+I2107-N2107)</x:f>
        <x:v>0</x:v>
      </x:c>
      <x:c r="P2107" s="7" t="n">
        <x:f>MAX(0,N2107-F2107-I2107)</x:f>
        <x:v>0</x:v>
      </x:c>
      <x:c r="Q2107" s="7" t="n">
        <x:f>MAX(0,G2107+J2107-P2107)</x:f>
        <x:v>0</x:v>
      </x:c>
      <x:c r="R2107" s="7" t="n">
        <x:f>M2107+MAX(0,K2107-MAX(0,P2107-G2107-J2107))</x:f>
        <x:v>1100</x:v>
      </x:c>
      <x:c r="S2107" s="7" t="n">
        <x:f>SUM(O2107,Q2107,R2107)</x:f>
        <x:v>1100</x:v>
      </x:c>
      <x:c r="T2107" s="14" t="n">
        <x:f>'Inventory detail'!T981</x:f>
        <x:v>0.1489</x:v>
      </x:c>
      <x:c r="U2107" s="14" t="str">
        <x:f>'Inventory detail'!U981</x:f>
        <x:v>n.a.</x:v>
      </x:c>
      <x:c r="V2107" s="9" t="n">
        <x:f>O2107*T2107</x:f>
        <x:v>0</x:v>
      </x:c>
      <x:c r="W2107" s="9" t="n">
        <x:f>Q2107*T2107</x:f>
        <x:v>0</x:v>
      </x:c>
      <x:c r="X2107" s="9" t="n">
        <x:f>R2107*T2107</x:f>
        <x:v>163.79</x:v>
      </x:c>
      <x:c r="Y2107" s="9" t="n">
        <x:f>S2107*T2107</x:f>
        <x:v>163.79</x:v>
      </x:c>
      <x:c r="Z2107" s="9" t="str">
        <x:f>IF(ISNUMBER(U2107),S2107*(U2107-T2107),"n.a.")</x:f>
        <x:v>n.a.</x:v>
      </x:c>
      <x:c r="AA2107" s="9" t="n">
        <x:f>IF(ISNUMBER(U2107),Y2107,0)</x:f>
        <x:v>0</x:v>
      </x:c>
      <x:c r="AB2107" s="7" t="n">
        <x:f>MAX(0,L2107-SUM(F2107:K2107))</x:f>
        <x:v>0</x:v>
      </x:c>
    </x:row>
    <x:row r="2108" ht="22" customHeight="1">
      <x:c r="A2108" s="18" t="n">
        <x:f>Summary!D$41</x:f>
        <x:v>46357</x:v>
      </x:c>
      <x:c r="B2108" s="2" t="str">
        <x:f>'Inventory detail'!A982</x:f>
        <x:v>COIL</x:v>
      </x:c>
      <x:c r="C2108" s="2" t="str">
        <x:f>'Inventory detail'!B982</x:f>
        <x:v>60</x:v>
      </x:c>
      <x:c r="D2108" s="2" t="str">
        <x:f>'Inventory detail'!C982</x:f>
        <x:v>32NAV12-4</x:v>
      </x:c>
      <x:c r="E2108" s="10" t="n">
        <x:f>A982</x:f>
        <x:v>46327</x:v>
      </x:c>
      <x:c r="F2108" s="7" t="n">
        <x:f>O982</x:f>
        <x:v>0</x:v>
      </x:c>
      <x:c r="G2108" s="7" t="n">
        <x:f>Q982</x:f>
        <x:v>0</x:v>
      </x:c>
      <x:c r="H2108" s="7" t="n">
        <x:f>R982</x:f>
        <x:v>1400</x:v>
      </x:c>
      <x:c r="I2108" s="7" t="n">
        <x:f>0</x:f>
        <x:v>0</x:v>
      </x:c>
      <x:c r="J2108" s="7" t="n">
        <x:f>0</x:f>
        <x:v>0</x:v>
      </x:c>
      <x:c r="K2108" s="7" t="n">
        <x:f>0</x:f>
        <x:v>0</x:v>
      </x:c>
      <x:c r="L2108" s="7" t="n">
        <x:f>'Inventory detail'!F982*Summary!$K$5*(A2108-E2108)/Summary!$K$6</x:f>
        <x:v>0</x:v>
      </x:c>
      <x:c r="M2108" s="7" t="n">
        <x:f>MAX(0,H2108-L2108)</x:f>
        <x:v>1400</x:v>
      </x:c>
      <x:c r="N2108" s="7" t="n">
        <x:f>MAX(0,L2108-H2108)</x:f>
        <x:v>0</x:v>
      </x:c>
      <x:c r="O2108" s="7" t="n">
        <x:f>MAX(0,F2108+I2108-N2108)</x:f>
        <x:v>0</x:v>
      </x:c>
      <x:c r="P2108" s="7" t="n">
        <x:f>MAX(0,N2108-F2108-I2108)</x:f>
        <x:v>0</x:v>
      </x:c>
      <x:c r="Q2108" s="7" t="n">
        <x:f>MAX(0,G2108+J2108-P2108)</x:f>
        <x:v>0</x:v>
      </x:c>
      <x:c r="R2108" s="7" t="n">
        <x:f>M2108+MAX(0,K2108-MAX(0,P2108-G2108-J2108))</x:f>
        <x:v>1400</x:v>
      </x:c>
      <x:c r="S2108" s="7" t="n">
        <x:f>SUM(O2108,Q2108,R2108)</x:f>
        <x:v>1400</x:v>
      </x:c>
      <x:c r="T2108" s="14" t="n">
        <x:f>'Inventory detail'!T982</x:f>
        <x:v>0.2647</x:v>
      </x:c>
      <x:c r="U2108" s="14" t="n">
        <x:f>'Inventory detail'!U982</x:f>
        <x:v>0.2593435</x:v>
      </x:c>
      <x:c r="V2108" s="9" t="n">
        <x:f>O2108*T2108</x:f>
        <x:v>0</x:v>
      </x:c>
      <x:c r="W2108" s="9" t="n">
        <x:f>Q2108*T2108</x:f>
        <x:v>0</x:v>
      </x:c>
      <x:c r="X2108" s="9" t="n">
        <x:f>R2108*T2108</x:f>
        <x:v>370.58</x:v>
      </x:c>
      <x:c r="Y2108" s="9" t="n">
        <x:f>S2108*T2108</x:f>
        <x:v>370.58</x:v>
      </x:c>
      <x:c r="Z2108" s="9" t="n">
        <x:f>IF(ISNUMBER(U2108),S2108*(U2108-T2108),"n.a.")</x:f>
        <x:v>-7.499099999999981</x:v>
      </x:c>
      <x:c r="AA2108" s="9" t="n">
        <x:f>IF(ISNUMBER(U2108),Y2108,0)</x:f>
        <x:v>370.58</x:v>
      </x:c>
      <x:c r="AB2108" s="7" t="n">
        <x:f>MAX(0,L2108-SUM(F2108:K2108))</x:f>
        <x:v>0</x:v>
      </x:c>
    </x:row>
    <x:row r="2109" ht="22" customHeight="1">
      <x:c r="A2109" s="18" t="n">
        <x:f>Summary!D$41</x:f>
        <x:v>46357</x:v>
      </x:c>
      <x:c r="B2109" s="2" t="str">
        <x:f>'Inventory detail'!A983</x:f>
        <x:v>COIL</x:v>
      </x:c>
      <x:c r="C2109" s="2" t="str">
        <x:f>'Inventory detail'!B983</x:f>
        <x:v>60</x:v>
      </x:c>
      <x:c r="D2109" s="2" t="str">
        <x:f>'Inventory detail'!C983</x:f>
        <x:v>32RED12-4</x:v>
      </x:c>
      <x:c r="E2109" s="10" t="n">
        <x:f>A983</x:f>
        <x:v>46327</x:v>
      </x:c>
      <x:c r="F2109" s="7" t="n">
        <x:f>O983</x:f>
        <x:v>0</x:v>
      </x:c>
      <x:c r="G2109" s="7" t="n">
        <x:f>Q983</x:f>
        <x:v>0</x:v>
      </x:c>
      <x:c r="H2109" s="7" t="n">
        <x:f>R983</x:f>
        <x:v>0</x:v>
      </x:c>
      <x:c r="I2109" s="7" t="n">
        <x:f>0</x:f>
        <x:v>0</x:v>
      </x:c>
      <x:c r="J2109" s="7" t="n">
        <x:f>0</x:f>
        <x:v>0</x:v>
      </x:c>
      <x:c r="K2109" s="7" t="n">
        <x:f>0</x:f>
        <x:v>0</x:v>
      </x:c>
      <x:c r="L2109" s="7" t="n">
        <x:f>'Inventory detail'!F983*Summary!$K$5*(A2109-E2109)/Summary!$K$6</x:f>
        <x:v>0</x:v>
      </x:c>
      <x:c r="M2109" s="7" t="n">
        <x:f>MAX(0,H2109-L2109)</x:f>
        <x:v>0</x:v>
      </x:c>
      <x:c r="N2109" s="7" t="n">
        <x:f>MAX(0,L2109-H2109)</x:f>
        <x:v>0</x:v>
      </x:c>
      <x:c r="O2109" s="7" t="n">
        <x:f>MAX(0,F2109+I2109-N2109)</x:f>
        <x:v>0</x:v>
      </x:c>
      <x:c r="P2109" s="7" t="n">
        <x:f>MAX(0,N2109-F2109-I2109)</x:f>
        <x:v>0</x:v>
      </x:c>
      <x:c r="Q2109" s="7" t="n">
        <x:f>MAX(0,G2109+J2109-P2109)</x:f>
        <x:v>0</x:v>
      </x:c>
      <x:c r="R2109" s="7" t="n">
        <x:f>M2109+MAX(0,K2109-MAX(0,P2109-G2109-J2109))</x:f>
        <x:v>0</x:v>
      </x:c>
      <x:c r="S2109" s="7" t="n">
        <x:f>SUM(O2109,Q2109,R2109)</x:f>
        <x:v>0</x:v>
      </x:c>
      <x:c r="T2109" s="14" t="n">
        <x:f>'Inventory detail'!T983</x:f>
        <x:v>0.1489</x:v>
      </x:c>
      <x:c r="U2109" s="14" t="str">
        <x:f>'Inventory detail'!U983</x:f>
        <x:v>n.a.</x:v>
      </x:c>
      <x:c r="V2109" s="9" t="n">
        <x:f>O2109*T2109</x:f>
        <x:v>0</x:v>
      </x:c>
      <x:c r="W2109" s="9" t="n">
        <x:f>Q2109*T2109</x:f>
        <x:v>0</x:v>
      </x:c>
      <x:c r="X2109" s="9" t="n">
        <x:f>R2109*T2109</x:f>
        <x:v>0</x:v>
      </x:c>
      <x:c r="Y2109" s="9" t="n">
        <x:f>S2109*T2109</x:f>
        <x:v>0</x:v>
      </x:c>
      <x:c r="Z2109" s="9" t="str">
        <x:f>IF(ISNUMBER(U2109),S2109*(U2109-T2109),"n.a.")</x:f>
        <x:v>n.a.</x:v>
      </x:c>
      <x:c r="AA2109" s="9" t="n">
        <x:f>IF(ISNUMBER(U2109),Y2109,0)</x:f>
        <x:v>0</x:v>
      </x:c>
      <x:c r="AB2109" s="7" t="n">
        <x:f>MAX(0,L2109-SUM(F2109:K2109))</x:f>
        <x:v>0</x:v>
      </x:c>
    </x:row>
    <x:row r="2110" ht="22" customHeight="1">
      <x:c r="A2110" s="18" t="n">
        <x:f>Summary!D$41</x:f>
        <x:v>46357</x:v>
      </x:c>
      <x:c r="B2110" s="2" t="str">
        <x:f>'Inventory detail'!A984</x:f>
        <x:v>COIL</x:v>
      </x:c>
      <x:c r="C2110" s="2" t="str">
        <x:f>'Inventory detail'!B984</x:f>
        <x:v>60</x:v>
      </x:c>
      <x:c r="D2110" s="2" t="str">
        <x:f>'Inventory detail'!C984</x:f>
        <x:v>6BLK12-5</x:v>
      </x:c>
      <x:c r="E2110" s="10" t="n">
        <x:f>A984</x:f>
        <x:v>46327</x:v>
      </x:c>
      <x:c r="F2110" s="7" t="n">
        <x:f>O984</x:f>
        <x:v>0</x:v>
      </x:c>
      <x:c r="G2110" s="7" t="n">
        <x:f>Q984</x:f>
        <x:v>0</x:v>
      </x:c>
      <x:c r="H2110" s="7" t="n">
        <x:f>R984</x:f>
        <x:v>0</x:v>
      </x:c>
      <x:c r="I2110" s="7" t="n">
        <x:f>0</x:f>
        <x:v>0</x:v>
      </x:c>
      <x:c r="J2110" s="7" t="n">
        <x:f>0</x:f>
        <x:v>0</x:v>
      </x:c>
      <x:c r="K2110" s="7" t="n">
        <x:f>0</x:f>
        <x:v>0</x:v>
      </x:c>
      <x:c r="L2110" s="7" t="n">
        <x:f>'Inventory detail'!F984*Summary!$K$5*(A2110-E2110)/Summary!$K$6</x:f>
        <x:v>0</x:v>
      </x:c>
      <x:c r="M2110" s="7" t="n">
        <x:f>MAX(0,H2110-L2110)</x:f>
        <x:v>0</x:v>
      </x:c>
      <x:c r="N2110" s="7" t="n">
        <x:f>MAX(0,L2110-H2110)</x:f>
        <x:v>0</x:v>
      </x:c>
      <x:c r="O2110" s="7" t="n">
        <x:f>MAX(0,F2110+I2110-N2110)</x:f>
        <x:v>0</x:v>
      </x:c>
      <x:c r="P2110" s="7" t="n">
        <x:f>MAX(0,N2110-F2110-I2110)</x:f>
        <x:v>0</x:v>
      </x:c>
      <x:c r="Q2110" s="7" t="n">
        <x:f>MAX(0,G2110+J2110-P2110)</x:f>
        <x:v>0</x:v>
      </x:c>
      <x:c r="R2110" s="7" t="n">
        <x:f>M2110+MAX(0,K2110-MAX(0,P2110-G2110-J2110))</x:f>
        <x:v>0</x:v>
      </x:c>
      <x:c r="S2110" s="7" t="n">
        <x:f>SUM(O2110,Q2110,R2110)</x:f>
        <x:v>0</x:v>
      </x:c>
      <x:c r="T2110" s="14" t="n">
        <x:f>'Inventory detail'!T984</x:f>
        <x:v>0.0239</x:v>
      </x:c>
      <x:c r="U2110" s="14" t="str">
        <x:f>'Inventory detail'!U984</x:f>
        <x:v>n.a.</x:v>
      </x:c>
      <x:c r="V2110" s="9" t="n">
        <x:f>O2110*T2110</x:f>
        <x:v>0</x:v>
      </x:c>
      <x:c r="W2110" s="9" t="n">
        <x:f>Q2110*T2110</x:f>
        <x:v>0</x:v>
      </x:c>
      <x:c r="X2110" s="9" t="n">
        <x:f>R2110*T2110</x:f>
        <x:v>0</x:v>
      </x:c>
      <x:c r="Y2110" s="9" t="n">
        <x:f>S2110*T2110</x:f>
        <x:v>0</x:v>
      </x:c>
      <x:c r="Z2110" s="9" t="str">
        <x:f>IF(ISNUMBER(U2110),S2110*(U2110-T2110),"n.a.")</x:f>
        <x:v>n.a.</x:v>
      </x:c>
      <x:c r="AA2110" s="9" t="n">
        <x:f>IF(ISNUMBER(U2110),Y2110,0)</x:f>
        <x:v>0</x:v>
      </x:c>
      <x:c r="AB2110" s="7" t="n">
        <x:f>MAX(0,L2110-SUM(F2110:K2110))</x:f>
        <x:v>0</x:v>
      </x:c>
    </x:row>
    <x:row r="2111" ht="22" customHeight="1">
      <x:c r="A2111" s="18" t="n">
        <x:f>Summary!D$41</x:f>
        <x:v>46357</x:v>
      </x:c>
      <x:c r="B2111" s="2" t="str">
        <x:f>'Inventory detail'!A985</x:f>
        <x:v>COIL</x:v>
      </x:c>
      <x:c r="C2111" s="2" t="str">
        <x:f>'Inventory detail'!B985</x:f>
        <x:v>60</x:v>
      </x:c>
      <x:c r="D2111" s="2" t="str">
        <x:f>'Inventory detail'!C985</x:f>
        <x:v>6BLK36-5</x:v>
      </x:c>
      <x:c r="E2111" s="10" t="n">
        <x:f>A985</x:f>
        <x:v>46327</x:v>
      </x:c>
      <x:c r="F2111" s="7" t="n">
        <x:f>O985</x:f>
        <x:v>0</x:v>
      </x:c>
      <x:c r="G2111" s="7" t="n">
        <x:f>Q985</x:f>
        <x:v>0</x:v>
      </x:c>
      <x:c r="H2111" s="7" t="n">
        <x:f>R985</x:f>
        <x:v>0</x:v>
      </x:c>
      <x:c r="I2111" s="7" t="n">
        <x:f>0</x:f>
        <x:v>0</x:v>
      </x:c>
      <x:c r="J2111" s="7" t="n">
        <x:f>0</x:f>
        <x:v>0</x:v>
      </x:c>
      <x:c r="K2111" s="7" t="n">
        <x:f>0</x:f>
        <x:v>0</x:v>
      </x:c>
      <x:c r="L2111" s="7" t="n">
        <x:f>'Inventory detail'!F985*Summary!$K$5*(A2111-E2111)/Summary!$K$6</x:f>
        <x:v>0</x:v>
      </x:c>
      <x:c r="M2111" s="7" t="n">
        <x:f>MAX(0,H2111-L2111)</x:f>
        <x:v>0</x:v>
      </x:c>
      <x:c r="N2111" s="7" t="n">
        <x:f>MAX(0,L2111-H2111)</x:f>
        <x:v>0</x:v>
      </x:c>
      <x:c r="O2111" s="7" t="n">
        <x:f>MAX(0,F2111+I2111-N2111)</x:f>
        <x:v>0</x:v>
      </x:c>
      <x:c r="P2111" s="7" t="n">
        <x:f>MAX(0,N2111-F2111-I2111)</x:f>
        <x:v>0</x:v>
      </x:c>
      <x:c r="Q2111" s="7" t="n">
        <x:f>MAX(0,G2111+J2111-P2111)</x:f>
        <x:v>0</x:v>
      </x:c>
      <x:c r="R2111" s="7" t="n">
        <x:f>M2111+MAX(0,K2111-MAX(0,P2111-G2111-J2111))</x:f>
        <x:v>0</x:v>
      </x:c>
      <x:c r="S2111" s="7" t="n">
        <x:f>SUM(O2111,Q2111,R2111)</x:f>
        <x:v>0</x:v>
      </x:c>
      <x:c r="T2111" s="14" t="n">
        <x:f>'Inventory detail'!T985</x:f>
        <x:v>0.0779</x:v>
      </x:c>
      <x:c r="U2111" s="14" t="str">
        <x:f>'Inventory detail'!U985</x:f>
        <x:v>n.a.</x:v>
      </x:c>
      <x:c r="V2111" s="9" t="n">
        <x:f>O2111*T2111</x:f>
        <x:v>0</x:v>
      </x:c>
      <x:c r="W2111" s="9" t="n">
        <x:f>Q2111*T2111</x:f>
        <x:v>0</x:v>
      </x:c>
      <x:c r="X2111" s="9" t="n">
        <x:f>R2111*T2111</x:f>
        <x:v>0</x:v>
      </x:c>
      <x:c r="Y2111" s="9" t="n">
        <x:f>S2111*T2111</x:f>
        <x:v>0</x:v>
      </x:c>
      <x:c r="Z2111" s="9" t="str">
        <x:f>IF(ISNUMBER(U2111),S2111*(U2111-T2111),"n.a.")</x:f>
        <x:v>n.a.</x:v>
      </x:c>
      <x:c r="AA2111" s="9" t="n">
        <x:f>IF(ISNUMBER(U2111),Y2111,0)</x:f>
        <x:v>0</x:v>
      </x:c>
      <x:c r="AB2111" s="7" t="n">
        <x:f>MAX(0,L2111-SUM(F2111:K2111))</x:f>
        <x:v>0</x:v>
      </x:c>
    </x:row>
    <x:row r="2112" ht="22" customHeight="1">
      <x:c r="A2112" s="18" t="n">
        <x:f>Summary!D$41</x:f>
        <x:v>46357</x:v>
      </x:c>
      <x:c r="B2112" s="2" t="str">
        <x:f>'Inventory detail'!A986</x:f>
        <x:v>COIL</x:v>
      </x:c>
      <x:c r="C2112" s="2" t="str">
        <x:f>'Inventory detail'!B986</x:f>
        <x:v>60</x:v>
      </x:c>
      <x:c r="D2112" s="2" t="str">
        <x:f>'Inventory detail'!C986</x:f>
        <x:v>6BLU12-4</x:v>
      </x:c>
      <x:c r="E2112" s="10" t="n">
        <x:f>A986</x:f>
        <x:v>46327</x:v>
      </x:c>
      <x:c r="F2112" s="7" t="n">
        <x:f>O986</x:f>
        <x:v>0</x:v>
      </x:c>
      <x:c r="G2112" s="7" t="n">
        <x:f>Q986</x:f>
        <x:v>0</x:v>
      </x:c>
      <x:c r="H2112" s="7" t="n">
        <x:f>R986</x:f>
        <x:v>0</x:v>
      </x:c>
      <x:c r="I2112" s="7" t="n">
        <x:f>0</x:f>
        <x:v>0</x:v>
      </x:c>
      <x:c r="J2112" s="7" t="n">
        <x:f>0</x:f>
        <x:v>0</x:v>
      </x:c>
      <x:c r="K2112" s="7" t="n">
        <x:f>0</x:f>
        <x:v>0</x:v>
      </x:c>
      <x:c r="L2112" s="7" t="n">
        <x:f>'Inventory detail'!F986*Summary!$K$5*(A2112-E2112)/Summary!$K$6</x:f>
        <x:v>0</x:v>
      </x:c>
      <x:c r="M2112" s="7" t="n">
        <x:f>MAX(0,H2112-L2112)</x:f>
        <x:v>0</x:v>
      </x:c>
      <x:c r="N2112" s="7" t="n">
        <x:f>MAX(0,L2112-H2112)</x:f>
        <x:v>0</x:v>
      </x:c>
      <x:c r="O2112" s="7" t="n">
        <x:f>MAX(0,F2112+I2112-N2112)</x:f>
        <x:v>0</x:v>
      </x:c>
      <x:c r="P2112" s="7" t="n">
        <x:f>MAX(0,N2112-F2112-I2112)</x:f>
        <x:v>0</x:v>
      </x:c>
      <x:c r="Q2112" s="7" t="n">
        <x:f>MAX(0,G2112+J2112-P2112)</x:f>
        <x:v>0</x:v>
      </x:c>
      <x:c r="R2112" s="7" t="n">
        <x:f>M2112+MAX(0,K2112-MAX(0,P2112-G2112-J2112))</x:f>
        <x:v>0</x:v>
      </x:c>
      <x:c r="S2112" s="7" t="n">
        <x:f>SUM(O2112,Q2112,R2112)</x:f>
        <x:v>0</x:v>
      </x:c>
      <x:c r="T2112" s="14" t="n">
        <x:f>'Inventory detail'!T986</x:f>
        <x:v>0.0365</x:v>
      </x:c>
      <x:c r="U2112" s="14" t="n">
        <x:f>'Inventory detail'!U986</x:f>
        <x:v>0.0356915</x:v>
      </x:c>
      <x:c r="V2112" s="9" t="n">
        <x:f>O2112*T2112</x:f>
        <x:v>0</x:v>
      </x:c>
      <x:c r="W2112" s="9" t="n">
        <x:f>Q2112*T2112</x:f>
        <x:v>0</x:v>
      </x:c>
      <x:c r="X2112" s="9" t="n">
        <x:f>R2112*T2112</x:f>
        <x:v>0</x:v>
      </x:c>
      <x:c r="Y2112" s="9" t="n">
        <x:f>S2112*T2112</x:f>
        <x:v>0</x:v>
      </x:c>
      <x:c r="Z2112" s="9" t="n">
        <x:f>IF(ISNUMBER(U2112),S2112*(U2112-T2112),"n.a.")</x:f>
        <x:v>0</x:v>
      </x:c>
      <x:c r="AA2112" s="9" t="n">
        <x:f>IF(ISNUMBER(U2112),Y2112,0)</x:f>
        <x:v>0</x:v>
      </x:c>
      <x:c r="AB2112" s="7" t="n">
        <x:f>MAX(0,L2112-SUM(F2112:K2112))</x:f>
        <x:v>0</x:v>
      </x:c>
    </x:row>
    <x:row r="2113" ht="22" customHeight="1">
      <x:c r="A2113" s="18" t="n">
        <x:f>Summary!D$41</x:f>
        <x:v>46357</x:v>
      </x:c>
      <x:c r="B2113" s="2" t="str">
        <x:f>'Inventory detail'!A987</x:f>
        <x:v>COIL</x:v>
      </x:c>
      <x:c r="C2113" s="2" t="str">
        <x:f>'Inventory detail'!B987</x:f>
        <x:v>60</x:v>
      </x:c>
      <x:c r="D2113" s="2" t="str">
        <x:f>'Inventory detail'!C987</x:f>
        <x:v>6FG12-4</x:v>
      </x:c>
      <x:c r="E2113" s="10" t="n">
        <x:f>A987</x:f>
        <x:v>46327</x:v>
      </x:c>
      <x:c r="F2113" s="7" t="n">
        <x:f>O987</x:f>
        <x:v>0</x:v>
      </x:c>
      <x:c r="G2113" s="7" t="n">
        <x:f>Q987</x:f>
        <x:v>0</x:v>
      </x:c>
      <x:c r="H2113" s="7" t="n">
        <x:f>R987</x:f>
        <x:v>0</x:v>
      </x:c>
      <x:c r="I2113" s="7" t="n">
        <x:f>0</x:f>
        <x:v>0</x:v>
      </x:c>
      <x:c r="J2113" s="7" t="n">
        <x:f>0</x:f>
        <x:v>0</x:v>
      </x:c>
      <x:c r="K2113" s="7" t="n">
        <x:f>0</x:f>
        <x:v>0</x:v>
      </x:c>
      <x:c r="L2113" s="7" t="n">
        <x:f>'Inventory detail'!F987*Summary!$K$5*(A2113-E2113)/Summary!$K$6</x:f>
        <x:v>0</x:v>
      </x:c>
      <x:c r="M2113" s="7" t="n">
        <x:f>MAX(0,H2113-L2113)</x:f>
        <x:v>0</x:v>
      </x:c>
      <x:c r="N2113" s="7" t="n">
        <x:f>MAX(0,L2113-H2113)</x:f>
        <x:v>0</x:v>
      </x:c>
      <x:c r="O2113" s="7" t="n">
        <x:f>MAX(0,F2113+I2113-N2113)</x:f>
        <x:v>0</x:v>
      </x:c>
      <x:c r="P2113" s="7" t="n">
        <x:f>MAX(0,N2113-F2113-I2113)</x:f>
        <x:v>0</x:v>
      </x:c>
      <x:c r="Q2113" s="7" t="n">
        <x:f>MAX(0,G2113+J2113-P2113)</x:f>
        <x:v>0</x:v>
      </x:c>
      <x:c r="R2113" s="7" t="n">
        <x:f>M2113+MAX(0,K2113-MAX(0,P2113-G2113-J2113))</x:f>
        <x:v>0</x:v>
      </x:c>
      <x:c r="S2113" s="7" t="n">
        <x:f>SUM(O2113,Q2113,R2113)</x:f>
        <x:v>0</x:v>
      </x:c>
      <x:c r="T2113" s="14" t="n">
        <x:f>'Inventory detail'!T987</x:f>
        <x:v>0.0216</x:v>
      </x:c>
      <x:c r="U2113" s="14" t="str">
        <x:f>'Inventory detail'!U987</x:f>
        <x:v>n.a.</x:v>
      </x:c>
      <x:c r="V2113" s="9" t="n">
        <x:f>O2113*T2113</x:f>
        <x:v>0</x:v>
      </x:c>
      <x:c r="W2113" s="9" t="n">
        <x:f>Q2113*T2113</x:f>
        <x:v>0</x:v>
      </x:c>
      <x:c r="X2113" s="9" t="n">
        <x:f>R2113*T2113</x:f>
        <x:v>0</x:v>
      </x:c>
      <x:c r="Y2113" s="9" t="n">
        <x:f>S2113*T2113</x:f>
        <x:v>0</x:v>
      </x:c>
      <x:c r="Z2113" s="9" t="str">
        <x:f>IF(ISNUMBER(U2113),S2113*(U2113-T2113),"n.a.")</x:f>
        <x:v>n.a.</x:v>
      </x:c>
      <x:c r="AA2113" s="9" t="n">
        <x:f>IF(ISNUMBER(U2113),Y2113,0)</x:f>
        <x:v>0</x:v>
      </x:c>
      <x:c r="AB2113" s="7" t="n">
        <x:f>MAX(0,L2113-SUM(F2113:K2113))</x:f>
        <x:v>0</x:v>
      </x:c>
    </x:row>
    <x:row r="2114" ht="22" customHeight="1">
      <x:c r="A2114" s="18" t="n">
        <x:f>Summary!D$41</x:f>
        <x:v>46357</x:v>
      </x:c>
      <x:c r="B2114" s="2" t="str">
        <x:f>'Inventory detail'!A988</x:f>
        <x:v>COIL</x:v>
      </x:c>
      <x:c r="C2114" s="2" t="str">
        <x:f>'Inventory detail'!B988</x:f>
        <x:v>60</x:v>
      </x:c>
      <x:c r="D2114" s="2" t="str">
        <x:f>'Inventory detail'!C988</x:f>
        <x:v>6RED12-4</x:v>
      </x:c>
      <x:c r="E2114" s="10" t="n">
        <x:f>A988</x:f>
        <x:v>46327</x:v>
      </x:c>
      <x:c r="F2114" s="7" t="n">
        <x:f>O988</x:f>
        <x:v>0</x:v>
      </x:c>
      <x:c r="G2114" s="7" t="n">
        <x:f>Q988</x:f>
        <x:v>0</x:v>
      </x:c>
      <x:c r="H2114" s="7" t="n">
        <x:f>R988</x:f>
        <x:v>0</x:v>
      </x:c>
      <x:c r="I2114" s="7" t="n">
        <x:f>0</x:f>
        <x:v>0</x:v>
      </x:c>
      <x:c r="J2114" s="7" t="n">
        <x:f>0</x:f>
        <x:v>0</x:v>
      </x:c>
      <x:c r="K2114" s="7" t="n">
        <x:f>0</x:f>
        <x:v>0</x:v>
      </x:c>
      <x:c r="L2114" s="7" t="n">
        <x:f>'Inventory detail'!F988*Summary!$K$5*(A2114-E2114)/Summary!$K$6</x:f>
        <x:v>0</x:v>
      </x:c>
      <x:c r="M2114" s="7" t="n">
        <x:f>MAX(0,H2114-L2114)</x:f>
        <x:v>0</x:v>
      </x:c>
      <x:c r="N2114" s="7" t="n">
        <x:f>MAX(0,L2114-H2114)</x:f>
        <x:v>0</x:v>
      </x:c>
      <x:c r="O2114" s="7" t="n">
        <x:f>MAX(0,F2114+I2114-N2114)</x:f>
        <x:v>0</x:v>
      </x:c>
      <x:c r="P2114" s="7" t="n">
        <x:f>MAX(0,N2114-F2114-I2114)</x:f>
        <x:v>0</x:v>
      </x:c>
      <x:c r="Q2114" s="7" t="n">
        <x:f>MAX(0,G2114+J2114-P2114)</x:f>
        <x:v>0</x:v>
      </x:c>
      <x:c r="R2114" s="7" t="n">
        <x:f>M2114+MAX(0,K2114-MAX(0,P2114-G2114-J2114))</x:f>
        <x:v>0</x:v>
      </x:c>
      <x:c r="S2114" s="7" t="n">
        <x:f>SUM(O2114,Q2114,R2114)</x:f>
        <x:v>0</x:v>
      </x:c>
      <x:c r="T2114" s="14" t="n">
        <x:f>'Inventory detail'!T988</x:f>
        <x:v>0.0365</x:v>
      </x:c>
      <x:c r="U2114" s="14" t="n">
        <x:f>'Inventory detail'!U988</x:f>
        <x:v>0.0356915</x:v>
      </x:c>
      <x:c r="V2114" s="9" t="n">
        <x:f>O2114*T2114</x:f>
        <x:v>0</x:v>
      </x:c>
      <x:c r="W2114" s="9" t="n">
        <x:f>Q2114*T2114</x:f>
        <x:v>0</x:v>
      </x:c>
      <x:c r="X2114" s="9" t="n">
        <x:f>R2114*T2114</x:f>
        <x:v>0</x:v>
      </x:c>
      <x:c r="Y2114" s="9" t="n">
        <x:f>S2114*T2114</x:f>
        <x:v>0</x:v>
      </x:c>
      <x:c r="Z2114" s="9" t="n">
        <x:f>IF(ISNUMBER(U2114),S2114*(U2114-T2114),"n.a.")</x:f>
        <x:v>0</x:v>
      </x:c>
      <x:c r="AA2114" s="9" t="n">
        <x:f>IF(ISNUMBER(U2114),Y2114,0)</x:f>
        <x:v>0</x:v>
      </x:c>
      <x:c r="AB2114" s="7" t="n">
        <x:f>MAX(0,L2114-SUM(F2114:K2114))</x:f>
        <x:v>0</x:v>
      </x:c>
    </x:row>
    <x:row r="2115" ht="22" customHeight="1">
      <x:c r="A2115" s="18" t="n">
        <x:f>Summary!D$41</x:f>
        <x:v>46357</x:v>
      </x:c>
      <x:c r="B2115" s="2" t="str">
        <x:f>'Inventory detail'!A989</x:f>
        <x:v>COIL</x:v>
      </x:c>
      <x:c r="C2115" s="2" t="str">
        <x:f>'Inventory detail'!B989</x:f>
        <x:v>60</x:v>
      </x:c>
      <x:c r="D2115" s="2" t="str">
        <x:f>'Inventory detail'!C989</x:f>
        <x:v>6WHT12-5</x:v>
      </x:c>
      <x:c r="E2115" s="10" t="n">
        <x:f>A989</x:f>
        <x:v>46327</x:v>
      </x:c>
      <x:c r="F2115" s="7" t="n">
        <x:f>O989</x:f>
        <x:v>0</x:v>
      </x:c>
      <x:c r="G2115" s="7" t="n">
        <x:f>Q989</x:f>
        <x:v>0</x:v>
      </x:c>
      <x:c r="H2115" s="7" t="n">
        <x:f>R989</x:f>
        <x:v>0</x:v>
      </x:c>
      <x:c r="I2115" s="7" t="n">
        <x:f>0</x:f>
        <x:v>0</x:v>
      </x:c>
      <x:c r="J2115" s="7" t="n">
        <x:f>0</x:f>
        <x:v>0</x:v>
      </x:c>
      <x:c r="K2115" s="7" t="n">
        <x:f>0</x:f>
        <x:v>0</x:v>
      </x:c>
      <x:c r="L2115" s="7" t="n">
        <x:f>'Inventory detail'!F989*Summary!$K$5*(A2115-E2115)/Summary!$K$6</x:f>
        <x:v>0</x:v>
      </x:c>
      <x:c r="M2115" s="7" t="n">
        <x:f>MAX(0,H2115-L2115)</x:f>
        <x:v>0</x:v>
      </x:c>
      <x:c r="N2115" s="7" t="n">
        <x:f>MAX(0,L2115-H2115)</x:f>
        <x:v>0</x:v>
      </x:c>
      <x:c r="O2115" s="7" t="n">
        <x:f>MAX(0,F2115+I2115-N2115)</x:f>
        <x:v>0</x:v>
      </x:c>
      <x:c r="P2115" s="7" t="n">
        <x:f>MAX(0,N2115-F2115-I2115)</x:f>
        <x:v>0</x:v>
      </x:c>
      <x:c r="Q2115" s="7" t="n">
        <x:f>MAX(0,G2115+J2115-P2115)</x:f>
        <x:v>0</x:v>
      </x:c>
      <x:c r="R2115" s="7" t="n">
        <x:f>M2115+MAX(0,K2115-MAX(0,P2115-G2115-J2115))</x:f>
        <x:v>0</x:v>
      </x:c>
      <x:c r="S2115" s="7" t="n">
        <x:f>SUM(O2115,Q2115,R2115)</x:f>
        <x:v>0</x:v>
      </x:c>
      <x:c r="T2115" s="14" t="n">
        <x:f>'Inventory detail'!T989</x:f>
        <x:v>0.0239</x:v>
      </x:c>
      <x:c r="U2115" s="14" t="str">
        <x:f>'Inventory detail'!U989</x:f>
        <x:v>n.a.</x:v>
      </x:c>
      <x:c r="V2115" s="9" t="n">
        <x:f>O2115*T2115</x:f>
        <x:v>0</x:v>
      </x:c>
      <x:c r="W2115" s="9" t="n">
        <x:f>Q2115*T2115</x:f>
        <x:v>0</x:v>
      </x:c>
      <x:c r="X2115" s="9" t="n">
        <x:f>R2115*T2115</x:f>
        <x:v>0</x:v>
      </x:c>
      <x:c r="Y2115" s="9" t="n">
        <x:f>S2115*T2115</x:f>
        <x:v>0</x:v>
      </x:c>
      <x:c r="Z2115" s="9" t="str">
        <x:f>IF(ISNUMBER(U2115),S2115*(U2115-T2115),"n.a.")</x:f>
        <x:v>n.a.</x:v>
      </x:c>
      <x:c r="AA2115" s="9" t="n">
        <x:f>IF(ISNUMBER(U2115),Y2115,0)</x:f>
        <x:v>0</x:v>
      </x:c>
      <x:c r="AB2115" s="7" t="n">
        <x:f>MAX(0,L2115-SUM(F2115:K2115))</x:f>
        <x:v>0</x:v>
      </x:c>
    </x:row>
    <x:row r="2116" ht="22" customHeight="1">
      <x:c r="A2116" s="18" t="n">
        <x:f>Summary!D$41</x:f>
        <x:v>46357</x:v>
      </x:c>
      <x:c r="B2116" s="2" t="str">
        <x:f>'Inventory detail'!A990</x:f>
        <x:v>COIL</x:v>
      </x:c>
      <x:c r="C2116" s="2" t="str">
        <x:f>'Inventory detail'!B990</x:f>
        <x:v>60</x:v>
      </x:c>
      <x:c r="D2116" s="2" t="str">
        <x:f>'Inventory detail'!C990</x:f>
        <x:v>6WHT36-5</x:v>
      </x:c>
      <x:c r="E2116" s="10" t="n">
        <x:f>A990</x:f>
        <x:v>46327</x:v>
      </x:c>
      <x:c r="F2116" s="7" t="n">
        <x:f>O990</x:f>
        <x:v>0</x:v>
      </x:c>
      <x:c r="G2116" s="7" t="n">
        <x:f>Q990</x:f>
        <x:v>0</x:v>
      </x:c>
      <x:c r="H2116" s="7" t="n">
        <x:f>R990</x:f>
        <x:v>0</x:v>
      </x:c>
      <x:c r="I2116" s="7" t="n">
        <x:f>0</x:f>
        <x:v>0</x:v>
      </x:c>
      <x:c r="J2116" s="7" t="n">
        <x:f>0</x:f>
        <x:v>0</x:v>
      </x:c>
      <x:c r="K2116" s="7" t="n">
        <x:f>0</x:f>
        <x:v>0</x:v>
      </x:c>
      <x:c r="L2116" s="7" t="n">
        <x:f>'Inventory detail'!F990*Summary!$K$5*(A2116-E2116)/Summary!$K$6</x:f>
        <x:v>0</x:v>
      </x:c>
      <x:c r="M2116" s="7" t="n">
        <x:f>MAX(0,H2116-L2116)</x:f>
        <x:v>0</x:v>
      </x:c>
      <x:c r="N2116" s="7" t="n">
        <x:f>MAX(0,L2116-H2116)</x:f>
        <x:v>0</x:v>
      </x:c>
      <x:c r="O2116" s="7" t="n">
        <x:f>MAX(0,F2116+I2116-N2116)</x:f>
        <x:v>0</x:v>
      </x:c>
      <x:c r="P2116" s="7" t="n">
        <x:f>MAX(0,N2116-F2116-I2116)</x:f>
        <x:v>0</x:v>
      </x:c>
      <x:c r="Q2116" s="7" t="n">
        <x:f>MAX(0,G2116+J2116-P2116)</x:f>
        <x:v>0</x:v>
      </x:c>
      <x:c r="R2116" s="7" t="n">
        <x:f>M2116+MAX(0,K2116-MAX(0,P2116-G2116-J2116))</x:f>
        <x:v>0</x:v>
      </x:c>
      <x:c r="S2116" s="7" t="n">
        <x:f>SUM(O2116,Q2116,R2116)</x:f>
        <x:v>0</x:v>
      </x:c>
      <x:c r="T2116" s="14" t="n">
        <x:f>'Inventory detail'!T990</x:f>
        <x:v>0.0779</x:v>
      </x:c>
      <x:c r="U2116" s="14" t="str">
        <x:f>'Inventory detail'!U990</x:f>
        <x:v>n.a.</x:v>
      </x:c>
      <x:c r="V2116" s="9" t="n">
        <x:f>O2116*T2116</x:f>
        <x:v>0</x:v>
      </x:c>
      <x:c r="W2116" s="9" t="n">
        <x:f>Q2116*T2116</x:f>
        <x:v>0</x:v>
      </x:c>
      <x:c r="X2116" s="9" t="n">
        <x:f>R2116*T2116</x:f>
        <x:v>0</x:v>
      </x:c>
      <x:c r="Y2116" s="9" t="n">
        <x:f>S2116*T2116</x:f>
        <x:v>0</x:v>
      </x:c>
      <x:c r="Z2116" s="9" t="str">
        <x:f>IF(ISNUMBER(U2116),S2116*(U2116-T2116),"n.a.")</x:f>
        <x:v>n.a.</x:v>
      </x:c>
      <x:c r="AA2116" s="9" t="n">
        <x:f>IF(ISNUMBER(U2116),Y2116,0)</x:f>
        <x:v>0</x:v>
      </x:c>
      <x:c r="AB2116" s="7" t="n">
        <x:f>MAX(0,L2116-SUM(F2116:K2116))</x:f>
        <x:v>0</x:v>
      </x:c>
    </x:row>
    <x:row r="2117" ht="22" customHeight="1">
      <x:c r="A2117" s="18" t="n">
        <x:f>Summary!D$41</x:f>
        <x:v>46357</x:v>
      </x:c>
      <x:c r="B2117" s="2" t="str">
        <x:f>'Inventory detail'!A991</x:f>
        <x:v>COIL</x:v>
      </x:c>
      <x:c r="C2117" s="2" t="str">
        <x:f>'Inventory detail'!B991</x:f>
        <x:v>60</x:v>
      </x:c>
      <x:c r="D2117" s="2" t="str">
        <x:f>'Inventory detail'!C991</x:f>
        <x:v>7BLK12-5</x:v>
      </x:c>
      <x:c r="E2117" s="10" t="n">
        <x:f>A991</x:f>
        <x:v>46327</x:v>
      </x:c>
      <x:c r="F2117" s="7" t="n">
        <x:f>O991</x:f>
        <x:v>0</x:v>
      </x:c>
      <x:c r="G2117" s="7" t="n">
        <x:f>Q991</x:f>
        <x:v>0</x:v>
      </x:c>
      <x:c r="H2117" s="7" t="n">
        <x:f>R991</x:f>
        <x:v>0</x:v>
      </x:c>
      <x:c r="I2117" s="7" t="n">
        <x:f>0</x:f>
        <x:v>0</x:v>
      </x:c>
      <x:c r="J2117" s="7" t="n">
        <x:f>0</x:f>
        <x:v>0</x:v>
      </x:c>
      <x:c r="K2117" s="7" t="n">
        <x:f>0</x:f>
        <x:v>0</x:v>
      </x:c>
      <x:c r="L2117" s="7" t="n">
        <x:f>'Inventory detail'!F991*Summary!$K$5*(A2117-E2117)/Summary!$K$6</x:f>
        <x:v>0</x:v>
      </x:c>
      <x:c r="M2117" s="7" t="n">
        <x:f>MAX(0,H2117-L2117)</x:f>
        <x:v>0</x:v>
      </x:c>
      <x:c r="N2117" s="7" t="n">
        <x:f>MAX(0,L2117-H2117)</x:f>
        <x:v>0</x:v>
      </x:c>
      <x:c r="O2117" s="7" t="n">
        <x:f>MAX(0,F2117+I2117-N2117)</x:f>
        <x:v>0</x:v>
      </x:c>
      <x:c r="P2117" s="7" t="n">
        <x:f>MAX(0,N2117-F2117-I2117)</x:f>
        <x:v>0</x:v>
      </x:c>
      <x:c r="Q2117" s="7" t="n">
        <x:f>MAX(0,G2117+J2117-P2117)</x:f>
        <x:v>0</x:v>
      </x:c>
      <x:c r="R2117" s="7" t="n">
        <x:f>M2117+MAX(0,K2117-MAX(0,P2117-G2117-J2117))</x:f>
        <x:v>0</x:v>
      </x:c>
      <x:c r="S2117" s="7" t="n">
        <x:f>SUM(O2117,Q2117,R2117)</x:f>
        <x:v>0</x:v>
      </x:c>
      <x:c r="T2117" s="14" t="n">
        <x:f>'Inventory detail'!T991</x:f>
        <x:v>0.0253</x:v>
      </x:c>
      <x:c r="U2117" s="14" t="str">
        <x:f>'Inventory detail'!U991</x:f>
        <x:v>n.a.</x:v>
      </x:c>
      <x:c r="V2117" s="9" t="n">
        <x:f>O2117*T2117</x:f>
        <x:v>0</x:v>
      </x:c>
      <x:c r="W2117" s="9" t="n">
        <x:f>Q2117*T2117</x:f>
        <x:v>0</x:v>
      </x:c>
      <x:c r="X2117" s="9" t="n">
        <x:f>R2117*T2117</x:f>
        <x:v>0</x:v>
      </x:c>
      <x:c r="Y2117" s="9" t="n">
        <x:f>S2117*T2117</x:f>
        <x:v>0</x:v>
      </x:c>
      <x:c r="Z2117" s="9" t="str">
        <x:f>IF(ISNUMBER(U2117),S2117*(U2117-T2117),"n.a.")</x:f>
        <x:v>n.a.</x:v>
      </x:c>
      <x:c r="AA2117" s="9" t="n">
        <x:f>IF(ISNUMBER(U2117),Y2117,0)</x:f>
        <x:v>0</x:v>
      </x:c>
      <x:c r="AB2117" s="7" t="n">
        <x:f>MAX(0,L2117-SUM(F2117:K2117))</x:f>
        <x:v>0</x:v>
      </x:c>
    </x:row>
    <x:row r="2118" ht="22" customHeight="1">
      <x:c r="A2118" s="18" t="n">
        <x:f>Summary!D$41</x:f>
        <x:v>46357</x:v>
      </x:c>
      <x:c r="B2118" s="2" t="str">
        <x:f>'Inventory detail'!A992</x:f>
        <x:v>COIL</x:v>
      </x:c>
      <x:c r="C2118" s="2" t="str">
        <x:f>'Inventory detail'!B992</x:f>
        <x:v>60</x:v>
      </x:c>
      <x:c r="D2118" s="2" t="str">
        <x:f>'Inventory detail'!C992</x:f>
        <x:v>7BLK36-5</x:v>
      </x:c>
      <x:c r="E2118" s="10" t="n">
        <x:f>A992</x:f>
        <x:v>46327</x:v>
      </x:c>
      <x:c r="F2118" s="7" t="n">
        <x:f>O992</x:f>
        <x:v>0</x:v>
      </x:c>
      <x:c r="G2118" s="7" t="n">
        <x:f>Q992</x:f>
        <x:v>0</x:v>
      </x:c>
      <x:c r="H2118" s="7" t="n">
        <x:f>R992</x:f>
        <x:v>0</x:v>
      </x:c>
      <x:c r="I2118" s="7" t="n">
        <x:f>0</x:f>
        <x:v>0</x:v>
      </x:c>
      <x:c r="J2118" s="7" t="n">
        <x:f>0</x:f>
        <x:v>0</x:v>
      </x:c>
      <x:c r="K2118" s="7" t="n">
        <x:f>0</x:f>
        <x:v>0</x:v>
      </x:c>
      <x:c r="L2118" s="7" t="n">
        <x:f>'Inventory detail'!F992*Summary!$K$5*(A2118-E2118)/Summary!$K$6</x:f>
        <x:v>0</x:v>
      </x:c>
      <x:c r="M2118" s="7" t="n">
        <x:f>MAX(0,H2118-L2118)</x:f>
        <x:v>0</x:v>
      </x:c>
      <x:c r="N2118" s="7" t="n">
        <x:f>MAX(0,L2118-H2118)</x:f>
        <x:v>0</x:v>
      </x:c>
      <x:c r="O2118" s="7" t="n">
        <x:f>MAX(0,F2118+I2118-N2118)</x:f>
        <x:v>0</x:v>
      </x:c>
      <x:c r="P2118" s="7" t="n">
        <x:f>MAX(0,N2118-F2118-I2118)</x:f>
        <x:v>0</x:v>
      </x:c>
      <x:c r="Q2118" s="7" t="n">
        <x:f>MAX(0,G2118+J2118-P2118)</x:f>
        <x:v>0</x:v>
      </x:c>
      <x:c r="R2118" s="7" t="n">
        <x:f>M2118+MAX(0,K2118-MAX(0,P2118-G2118-J2118))</x:f>
        <x:v>0</x:v>
      </x:c>
      <x:c r="S2118" s="7" t="n">
        <x:f>SUM(O2118,Q2118,R2118)</x:f>
        <x:v>0</x:v>
      </x:c>
      <x:c r="T2118" s="14" t="n">
        <x:f>'Inventory detail'!T992</x:f>
        <x:v>0.0825</x:v>
      </x:c>
      <x:c r="U2118" s="14" t="str">
        <x:f>'Inventory detail'!U992</x:f>
        <x:v>n.a.</x:v>
      </x:c>
      <x:c r="V2118" s="9" t="n">
        <x:f>O2118*T2118</x:f>
        <x:v>0</x:v>
      </x:c>
      <x:c r="W2118" s="9" t="n">
        <x:f>Q2118*T2118</x:f>
        <x:v>0</x:v>
      </x:c>
      <x:c r="X2118" s="9" t="n">
        <x:f>R2118*T2118</x:f>
        <x:v>0</x:v>
      </x:c>
      <x:c r="Y2118" s="9" t="n">
        <x:f>S2118*T2118</x:f>
        <x:v>0</x:v>
      </x:c>
      <x:c r="Z2118" s="9" t="str">
        <x:f>IF(ISNUMBER(U2118),S2118*(U2118-T2118),"n.a.")</x:f>
        <x:v>n.a.</x:v>
      </x:c>
      <x:c r="AA2118" s="9" t="n">
        <x:f>IF(ISNUMBER(U2118),Y2118,0)</x:f>
        <x:v>0</x:v>
      </x:c>
      <x:c r="AB2118" s="7" t="n">
        <x:f>MAX(0,L2118-SUM(F2118:K2118))</x:f>
        <x:v>0</x:v>
      </x:c>
    </x:row>
    <x:row r="2119" ht="22" customHeight="1">
      <x:c r="A2119" s="18" t="n">
        <x:f>Summary!D$41</x:f>
        <x:v>46357</x:v>
      </x:c>
      <x:c r="B2119" s="2" t="str">
        <x:f>'Inventory detail'!A993</x:f>
        <x:v>COIL</x:v>
      </x:c>
      <x:c r="C2119" s="2" t="str">
        <x:f>'Inventory detail'!B993</x:f>
        <x:v>60</x:v>
      </x:c>
      <x:c r="D2119" s="2" t="str">
        <x:f>'Inventory detail'!C993</x:f>
        <x:v>7BLU12-4</x:v>
      </x:c>
      <x:c r="E2119" s="10" t="n">
        <x:f>A993</x:f>
        <x:v>46327</x:v>
      </x:c>
      <x:c r="F2119" s="7" t="n">
        <x:f>O993</x:f>
        <x:v>0</x:v>
      </x:c>
      <x:c r="G2119" s="7" t="n">
        <x:f>Q993</x:f>
        <x:v>0</x:v>
      </x:c>
      <x:c r="H2119" s="7" t="n">
        <x:f>R993</x:f>
        <x:v>0</x:v>
      </x:c>
      <x:c r="I2119" s="7" t="n">
        <x:f>0</x:f>
        <x:v>0</x:v>
      </x:c>
      <x:c r="J2119" s="7" t="n">
        <x:f>0</x:f>
        <x:v>0</x:v>
      </x:c>
      <x:c r="K2119" s="7" t="n">
        <x:f>0</x:f>
        <x:v>0</x:v>
      </x:c>
      <x:c r="L2119" s="7" t="n">
        <x:f>'Inventory detail'!F993*Summary!$K$5*(A2119-E2119)/Summary!$K$6</x:f>
        <x:v>0</x:v>
      </x:c>
      <x:c r="M2119" s="7" t="n">
        <x:f>MAX(0,H2119-L2119)</x:f>
        <x:v>0</x:v>
      </x:c>
      <x:c r="N2119" s="7" t="n">
        <x:f>MAX(0,L2119-H2119)</x:f>
        <x:v>0</x:v>
      </x:c>
      <x:c r="O2119" s="7" t="n">
        <x:f>MAX(0,F2119+I2119-N2119)</x:f>
        <x:v>0</x:v>
      </x:c>
      <x:c r="P2119" s="7" t="n">
        <x:f>MAX(0,N2119-F2119-I2119)</x:f>
        <x:v>0</x:v>
      </x:c>
      <x:c r="Q2119" s="7" t="n">
        <x:f>MAX(0,G2119+J2119-P2119)</x:f>
        <x:v>0</x:v>
      </x:c>
      <x:c r="R2119" s="7" t="n">
        <x:f>M2119+MAX(0,K2119-MAX(0,P2119-G2119-J2119))</x:f>
        <x:v>0</x:v>
      </x:c>
      <x:c r="S2119" s="7" t="n">
        <x:f>SUM(O2119,Q2119,R2119)</x:f>
        <x:v>0</x:v>
      </x:c>
      <x:c r="T2119" s="14" t="n">
        <x:f>'Inventory detail'!T993</x:f>
        <x:v>0.0392</x:v>
      </x:c>
      <x:c r="U2119" s="14" t="n">
        <x:f>'Inventory detail'!U993</x:f>
        <x:v>0.038453999999999995</x:v>
      </x:c>
      <x:c r="V2119" s="9" t="n">
        <x:f>O2119*T2119</x:f>
        <x:v>0</x:v>
      </x:c>
      <x:c r="W2119" s="9" t="n">
        <x:f>Q2119*T2119</x:f>
        <x:v>0</x:v>
      </x:c>
      <x:c r="X2119" s="9" t="n">
        <x:f>R2119*T2119</x:f>
        <x:v>0</x:v>
      </x:c>
      <x:c r="Y2119" s="9" t="n">
        <x:f>S2119*T2119</x:f>
        <x:v>0</x:v>
      </x:c>
      <x:c r="Z2119" s="9" t="n">
        <x:f>IF(ISNUMBER(U2119),S2119*(U2119-T2119),"n.a.")</x:f>
        <x:v>0</x:v>
      </x:c>
      <x:c r="AA2119" s="9" t="n">
        <x:f>IF(ISNUMBER(U2119),Y2119,0)</x:f>
        <x:v>0</x:v>
      </x:c>
      <x:c r="AB2119" s="7" t="n">
        <x:f>MAX(0,L2119-SUM(F2119:K2119))</x:f>
        <x:v>0</x:v>
      </x:c>
    </x:row>
    <x:row r="2120" ht="22" customHeight="1">
      <x:c r="A2120" s="18" t="n">
        <x:f>Summary!D$41</x:f>
        <x:v>46357</x:v>
      </x:c>
      <x:c r="B2120" s="2" t="str">
        <x:f>'Inventory detail'!A994</x:f>
        <x:v>COIL</x:v>
      </x:c>
      <x:c r="C2120" s="2" t="str">
        <x:f>'Inventory detail'!B994</x:f>
        <x:v>60</x:v>
      </x:c>
      <x:c r="D2120" s="2" t="str">
        <x:f>'Inventory detail'!C994</x:f>
        <x:v>7FG12-4</x:v>
      </x:c>
      <x:c r="E2120" s="10" t="n">
        <x:f>A994</x:f>
        <x:v>46327</x:v>
      </x:c>
      <x:c r="F2120" s="7" t="n">
        <x:f>O994</x:f>
        <x:v>0</x:v>
      </x:c>
      <x:c r="G2120" s="7" t="n">
        <x:f>Q994</x:f>
        <x:v>0</x:v>
      </x:c>
      <x:c r="H2120" s="7" t="n">
        <x:f>R994</x:f>
        <x:v>0</x:v>
      </x:c>
      <x:c r="I2120" s="7" t="n">
        <x:f>0</x:f>
        <x:v>0</x:v>
      </x:c>
      <x:c r="J2120" s="7" t="n">
        <x:f>0</x:f>
        <x:v>0</x:v>
      </x:c>
      <x:c r="K2120" s="7" t="n">
        <x:f>0</x:f>
        <x:v>0</x:v>
      </x:c>
      <x:c r="L2120" s="7" t="n">
        <x:f>'Inventory detail'!F994*Summary!$K$5*(A2120-E2120)/Summary!$K$6</x:f>
        <x:v>0</x:v>
      </x:c>
      <x:c r="M2120" s="7" t="n">
        <x:f>MAX(0,H2120-L2120)</x:f>
        <x:v>0</x:v>
      </x:c>
      <x:c r="N2120" s="7" t="n">
        <x:f>MAX(0,L2120-H2120)</x:f>
        <x:v>0</x:v>
      </x:c>
      <x:c r="O2120" s="7" t="n">
        <x:f>MAX(0,F2120+I2120-N2120)</x:f>
        <x:v>0</x:v>
      </x:c>
      <x:c r="P2120" s="7" t="n">
        <x:f>MAX(0,N2120-F2120-I2120)</x:f>
        <x:v>0</x:v>
      </x:c>
      <x:c r="Q2120" s="7" t="n">
        <x:f>MAX(0,G2120+J2120-P2120)</x:f>
        <x:v>0</x:v>
      </x:c>
      <x:c r="R2120" s="7" t="n">
        <x:f>M2120+MAX(0,K2120-MAX(0,P2120-G2120-J2120))</x:f>
        <x:v>0</x:v>
      </x:c>
      <x:c r="S2120" s="7" t="n">
        <x:f>SUM(O2120,Q2120,R2120)</x:f>
        <x:v>0</x:v>
      </x:c>
      <x:c r="T2120" s="14" t="n">
        <x:f>'Inventory detail'!T994</x:f>
        <x:v>0.0229</x:v>
      </x:c>
      <x:c r="U2120" s="14" t="str">
        <x:f>'Inventory detail'!U994</x:f>
        <x:v>n.a.</x:v>
      </x:c>
      <x:c r="V2120" s="9" t="n">
        <x:f>O2120*T2120</x:f>
        <x:v>0</x:v>
      </x:c>
      <x:c r="W2120" s="9" t="n">
        <x:f>Q2120*T2120</x:f>
        <x:v>0</x:v>
      </x:c>
      <x:c r="X2120" s="9" t="n">
        <x:f>R2120*T2120</x:f>
        <x:v>0</x:v>
      </x:c>
      <x:c r="Y2120" s="9" t="n">
        <x:f>S2120*T2120</x:f>
        <x:v>0</x:v>
      </x:c>
      <x:c r="Z2120" s="9" t="str">
        <x:f>IF(ISNUMBER(U2120),S2120*(U2120-T2120),"n.a.")</x:f>
        <x:v>n.a.</x:v>
      </x:c>
      <x:c r="AA2120" s="9" t="n">
        <x:f>IF(ISNUMBER(U2120),Y2120,0)</x:f>
        <x:v>0</x:v>
      </x:c>
      <x:c r="AB2120" s="7" t="n">
        <x:f>MAX(0,L2120-SUM(F2120:K2120))</x:f>
        <x:v>0</x:v>
      </x:c>
    </x:row>
    <x:row r="2121" ht="22" customHeight="1">
      <x:c r="A2121" s="18" t="n">
        <x:f>Summary!D$41</x:f>
        <x:v>46357</x:v>
      </x:c>
      <x:c r="B2121" s="2" t="str">
        <x:f>'Inventory detail'!A995</x:f>
        <x:v>COIL</x:v>
      </x:c>
      <x:c r="C2121" s="2" t="str">
        <x:f>'Inventory detail'!B995</x:f>
        <x:v>60</x:v>
      </x:c>
      <x:c r="D2121" s="2" t="str">
        <x:f>'Inventory detail'!C995</x:f>
        <x:v>7MAR12-4</x:v>
      </x:c>
      <x:c r="E2121" s="10" t="n">
        <x:f>A995</x:f>
        <x:v>46327</x:v>
      </x:c>
      <x:c r="F2121" s="7" t="n">
        <x:f>O995</x:f>
        <x:v>0</x:v>
      </x:c>
      <x:c r="G2121" s="7" t="n">
        <x:f>Q995</x:f>
        <x:v>0</x:v>
      </x:c>
      <x:c r="H2121" s="7" t="n">
        <x:f>R995</x:f>
        <x:v>0</x:v>
      </x:c>
      <x:c r="I2121" s="7" t="n">
        <x:f>0</x:f>
        <x:v>0</x:v>
      </x:c>
      <x:c r="J2121" s="7" t="n">
        <x:f>0</x:f>
        <x:v>0</x:v>
      </x:c>
      <x:c r="K2121" s="7" t="n">
        <x:f>0</x:f>
        <x:v>0</x:v>
      </x:c>
      <x:c r="L2121" s="7" t="n">
        <x:f>'Inventory detail'!F995*Summary!$K$5*(A2121-E2121)/Summary!$K$6</x:f>
        <x:v>0</x:v>
      </x:c>
      <x:c r="M2121" s="7" t="n">
        <x:f>MAX(0,H2121-L2121)</x:f>
        <x:v>0</x:v>
      </x:c>
      <x:c r="N2121" s="7" t="n">
        <x:f>MAX(0,L2121-H2121)</x:f>
        <x:v>0</x:v>
      </x:c>
      <x:c r="O2121" s="7" t="n">
        <x:f>MAX(0,F2121+I2121-N2121)</x:f>
        <x:v>0</x:v>
      </x:c>
      <x:c r="P2121" s="7" t="n">
        <x:f>MAX(0,N2121-F2121-I2121)</x:f>
        <x:v>0</x:v>
      </x:c>
      <x:c r="Q2121" s="7" t="n">
        <x:f>MAX(0,G2121+J2121-P2121)</x:f>
        <x:v>0</x:v>
      </x:c>
      <x:c r="R2121" s="7" t="n">
        <x:f>M2121+MAX(0,K2121-MAX(0,P2121-G2121-J2121))</x:f>
        <x:v>0</x:v>
      </x:c>
      <x:c r="S2121" s="7" t="n">
        <x:f>SUM(O2121,Q2121,R2121)</x:f>
        <x:v>0</x:v>
      </x:c>
      <x:c r="T2121" s="14" t="n">
        <x:f>'Inventory detail'!T995</x:f>
        <x:v>0.0229</x:v>
      </x:c>
      <x:c r="U2121" s="14" t="str">
        <x:f>'Inventory detail'!U995</x:f>
        <x:v>n.a.</x:v>
      </x:c>
      <x:c r="V2121" s="9" t="n">
        <x:f>O2121*T2121</x:f>
        <x:v>0</x:v>
      </x:c>
      <x:c r="W2121" s="9" t="n">
        <x:f>Q2121*T2121</x:f>
        <x:v>0</x:v>
      </x:c>
      <x:c r="X2121" s="9" t="n">
        <x:f>R2121*T2121</x:f>
        <x:v>0</x:v>
      </x:c>
      <x:c r="Y2121" s="9" t="n">
        <x:f>S2121*T2121</x:f>
        <x:v>0</x:v>
      </x:c>
      <x:c r="Z2121" s="9" t="str">
        <x:f>IF(ISNUMBER(U2121),S2121*(U2121-T2121),"n.a.")</x:f>
        <x:v>n.a.</x:v>
      </x:c>
      <x:c r="AA2121" s="9" t="n">
        <x:f>IF(ISNUMBER(U2121),Y2121,0)</x:f>
        <x:v>0</x:v>
      </x:c>
      <x:c r="AB2121" s="7" t="n">
        <x:f>MAX(0,L2121-SUM(F2121:K2121))</x:f>
        <x:v>0</x:v>
      </x:c>
    </x:row>
    <x:row r="2122" ht="22" customHeight="1">
      <x:c r="A2122" s="18" t="n">
        <x:f>Summary!D$41</x:f>
        <x:v>46357</x:v>
      </x:c>
      <x:c r="B2122" s="2" t="str">
        <x:f>'Inventory detail'!A996</x:f>
        <x:v>COIL</x:v>
      </x:c>
      <x:c r="C2122" s="2" t="str">
        <x:f>'Inventory detail'!B996</x:f>
        <x:v>60</x:v>
      </x:c>
      <x:c r="D2122" s="2" t="str">
        <x:f>'Inventory detail'!C996</x:f>
        <x:v>7RED12-4</x:v>
      </x:c>
      <x:c r="E2122" s="10" t="n">
        <x:f>A996</x:f>
        <x:v>46327</x:v>
      </x:c>
      <x:c r="F2122" s="7" t="n">
        <x:f>O996</x:f>
        <x:v>0</x:v>
      </x:c>
      <x:c r="G2122" s="7" t="n">
        <x:f>Q996</x:f>
        <x:v>0</x:v>
      </x:c>
      <x:c r="H2122" s="7" t="n">
        <x:f>R996</x:f>
        <x:v>0</x:v>
      </x:c>
      <x:c r="I2122" s="7" t="n">
        <x:f>0</x:f>
        <x:v>0</x:v>
      </x:c>
      <x:c r="J2122" s="7" t="n">
        <x:f>0</x:f>
        <x:v>0</x:v>
      </x:c>
      <x:c r="K2122" s="7" t="n">
        <x:f>0</x:f>
        <x:v>0</x:v>
      </x:c>
      <x:c r="L2122" s="7" t="n">
        <x:f>'Inventory detail'!F996*Summary!$K$5*(A2122-E2122)/Summary!$K$6</x:f>
        <x:v>0</x:v>
      </x:c>
      <x:c r="M2122" s="7" t="n">
        <x:f>MAX(0,H2122-L2122)</x:f>
        <x:v>0</x:v>
      </x:c>
      <x:c r="N2122" s="7" t="n">
        <x:f>MAX(0,L2122-H2122)</x:f>
        <x:v>0</x:v>
      </x:c>
      <x:c r="O2122" s="7" t="n">
        <x:f>MAX(0,F2122+I2122-N2122)</x:f>
        <x:v>0</x:v>
      </x:c>
      <x:c r="P2122" s="7" t="n">
        <x:f>MAX(0,N2122-F2122-I2122)</x:f>
        <x:v>0</x:v>
      </x:c>
      <x:c r="Q2122" s="7" t="n">
        <x:f>MAX(0,G2122+J2122-P2122)</x:f>
        <x:v>0</x:v>
      </x:c>
      <x:c r="R2122" s="7" t="n">
        <x:f>M2122+MAX(0,K2122-MAX(0,P2122-G2122-J2122))</x:f>
        <x:v>0</x:v>
      </x:c>
      <x:c r="S2122" s="7" t="n">
        <x:f>SUM(O2122,Q2122,R2122)</x:f>
        <x:v>0</x:v>
      </x:c>
      <x:c r="T2122" s="14" t="n">
        <x:f>'Inventory detail'!T996</x:f>
        <x:v>0.0392</x:v>
      </x:c>
      <x:c r="U2122" s="14" t="n">
        <x:f>'Inventory detail'!U996</x:f>
        <x:v>0.038453999999999995</x:v>
      </x:c>
      <x:c r="V2122" s="9" t="n">
        <x:f>O2122*T2122</x:f>
        <x:v>0</x:v>
      </x:c>
      <x:c r="W2122" s="9" t="n">
        <x:f>Q2122*T2122</x:f>
        <x:v>0</x:v>
      </x:c>
      <x:c r="X2122" s="9" t="n">
        <x:f>R2122*T2122</x:f>
        <x:v>0</x:v>
      </x:c>
      <x:c r="Y2122" s="9" t="n">
        <x:f>S2122*T2122</x:f>
        <x:v>0</x:v>
      </x:c>
      <x:c r="Z2122" s="9" t="n">
        <x:f>IF(ISNUMBER(U2122),S2122*(U2122-T2122),"n.a.")</x:f>
        <x:v>0</x:v>
      </x:c>
      <x:c r="AA2122" s="9" t="n">
        <x:f>IF(ISNUMBER(U2122),Y2122,0)</x:f>
        <x:v>0</x:v>
      </x:c>
      <x:c r="AB2122" s="7" t="n">
        <x:f>MAX(0,L2122-SUM(F2122:K2122))</x:f>
        <x:v>0</x:v>
      </x:c>
    </x:row>
    <x:row r="2123" ht="22" customHeight="1">
      <x:c r="A2123" s="18" t="n">
        <x:f>Summary!D$41</x:f>
        <x:v>46357</x:v>
      </x:c>
      <x:c r="B2123" s="2" t="str">
        <x:f>'Inventory detail'!A997</x:f>
        <x:v>COIL</x:v>
      </x:c>
      <x:c r="C2123" s="2" t="str">
        <x:f>'Inventory detail'!B997</x:f>
        <x:v>60</x:v>
      </x:c>
      <x:c r="D2123" s="2" t="str">
        <x:f>'Inventory detail'!C997</x:f>
        <x:v>7WHT12-5</x:v>
      </x:c>
      <x:c r="E2123" s="10" t="n">
        <x:f>A997</x:f>
        <x:v>46327</x:v>
      </x:c>
      <x:c r="F2123" s="7" t="n">
        <x:f>O997</x:f>
        <x:v>0</x:v>
      </x:c>
      <x:c r="G2123" s="7" t="n">
        <x:f>Q997</x:f>
        <x:v>0</x:v>
      </x:c>
      <x:c r="H2123" s="7" t="n">
        <x:f>R997</x:f>
        <x:v>0</x:v>
      </x:c>
      <x:c r="I2123" s="7" t="n">
        <x:f>0</x:f>
        <x:v>0</x:v>
      </x:c>
      <x:c r="J2123" s="7" t="n">
        <x:f>0</x:f>
        <x:v>0</x:v>
      </x:c>
      <x:c r="K2123" s="7" t="n">
        <x:f>0</x:f>
        <x:v>0</x:v>
      </x:c>
      <x:c r="L2123" s="7" t="n">
        <x:f>'Inventory detail'!F997*Summary!$K$5*(A2123-E2123)/Summary!$K$6</x:f>
        <x:v>0</x:v>
      </x:c>
      <x:c r="M2123" s="7" t="n">
        <x:f>MAX(0,H2123-L2123)</x:f>
        <x:v>0</x:v>
      </x:c>
      <x:c r="N2123" s="7" t="n">
        <x:f>MAX(0,L2123-H2123)</x:f>
        <x:v>0</x:v>
      </x:c>
      <x:c r="O2123" s="7" t="n">
        <x:f>MAX(0,F2123+I2123-N2123)</x:f>
        <x:v>0</x:v>
      </x:c>
      <x:c r="P2123" s="7" t="n">
        <x:f>MAX(0,N2123-F2123-I2123)</x:f>
        <x:v>0</x:v>
      </x:c>
      <x:c r="Q2123" s="7" t="n">
        <x:f>MAX(0,G2123+J2123-P2123)</x:f>
        <x:v>0</x:v>
      </x:c>
      <x:c r="R2123" s="7" t="n">
        <x:f>M2123+MAX(0,K2123-MAX(0,P2123-G2123-J2123))</x:f>
        <x:v>0</x:v>
      </x:c>
      <x:c r="S2123" s="7" t="n">
        <x:f>SUM(O2123,Q2123,R2123)</x:f>
        <x:v>0</x:v>
      </x:c>
      <x:c r="T2123" s="14" t="n">
        <x:f>'Inventory detail'!T997</x:f>
        <x:v>0.0253</x:v>
      </x:c>
      <x:c r="U2123" s="14" t="str">
        <x:f>'Inventory detail'!U997</x:f>
        <x:v>n.a.</x:v>
      </x:c>
      <x:c r="V2123" s="9" t="n">
        <x:f>O2123*T2123</x:f>
        <x:v>0</x:v>
      </x:c>
      <x:c r="W2123" s="9" t="n">
        <x:f>Q2123*T2123</x:f>
        <x:v>0</x:v>
      </x:c>
      <x:c r="X2123" s="9" t="n">
        <x:f>R2123*T2123</x:f>
        <x:v>0</x:v>
      </x:c>
      <x:c r="Y2123" s="9" t="n">
        <x:f>S2123*T2123</x:f>
        <x:v>0</x:v>
      </x:c>
      <x:c r="Z2123" s="9" t="str">
        <x:f>IF(ISNUMBER(U2123),S2123*(U2123-T2123),"n.a.")</x:f>
        <x:v>n.a.</x:v>
      </x:c>
      <x:c r="AA2123" s="9" t="n">
        <x:f>IF(ISNUMBER(U2123),Y2123,0)</x:f>
        <x:v>0</x:v>
      </x:c>
      <x:c r="AB2123" s="7" t="n">
        <x:f>MAX(0,L2123-SUM(F2123:K2123))</x:f>
        <x:v>0</x:v>
      </x:c>
    </x:row>
    <x:row r="2124" ht="22" customHeight="1">
      <x:c r="A2124" s="18" t="n">
        <x:f>Summary!D$41</x:f>
        <x:v>46357</x:v>
      </x:c>
      <x:c r="B2124" s="2" t="str">
        <x:f>'Inventory detail'!A998</x:f>
        <x:v>COIL</x:v>
      </x:c>
      <x:c r="C2124" s="2" t="str">
        <x:f>'Inventory detail'!B998</x:f>
        <x:v>60</x:v>
      </x:c>
      <x:c r="D2124" s="2" t="str">
        <x:f>'Inventory detail'!C998</x:f>
        <x:v>7WHT36-4</x:v>
      </x:c>
      <x:c r="E2124" s="10" t="n">
        <x:f>A998</x:f>
        <x:v>46327</x:v>
      </x:c>
      <x:c r="F2124" s="7" t="n">
        <x:f>O998</x:f>
        <x:v>0</x:v>
      </x:c>
      <x:c r="G2124" s="7" t="n">
        <x:f>Q998</x:f>
        <x:v>0</x:v>
      </x:c>
      <x:c r="H2124" s="7" t="n">
        <x:f>R998</x:f>
        <x:v>0</x:v>
      </x:c>
      <x:c r="I2124" s="7" t="n">
        <x:f>0</x:f>
        <x:v>0</x:v>
      </x:c>
      <x:c r="J2124" s="7" t="n">
        <x:f>0</x:f>
        <x:v>0</x:v>
      </x:c>
      <x:c r="K2124" s="7" t="n">
        <x:f>0</x:f>
        <x:v>0</x:v>
      </x:c>
      <x:c r="L2124" s="7" t="n">
        <x:f>'Inventory detail'!F998*Summary!$K$5*(A2124-E2124)/Summary!$K$6</x:f>
        <x:v>0</x:v>
      </x:c>
      <x:c r="M2124" s="7" t="n">
        <x:f>MAX(0,H2124-L2124)</x:f>
        <x:v>0</x:v>
      </x:c>
      <x:c r="N2124" s="7" t="n">
        <x:f>MAX(0,L2124-H2124)</x:f>
        <x:v>0</x:v>
      </x:c>
      <x:c r="O2124" s="7" t="n">
        <x:f>MAX(0,F2124+I2124-N2124)</x:f>
        <x:v>0</x:v>
      </x:c>
      <x:c r="P2124" s="7" t="n">
        <x:f>MAX(0,N2124-F2124-I2124)</x:f>
        <x:v>0</x:v>
      </x:c>
      <x:c r="Q2124" s="7" t="n">
        <x:f>MAX(0,G2124+J2124-P2124)</x:f>
        <x:v>0</x:v>
      </x:c>
      <x:c r="R2124" s="7" t="n">
        <x:f>M2124+MAX(0,K2124-MAX(0,P2124-G2124-J2124))</x:f>
        <x:v>0</x:v>
      </x:c>
      <x:c r="S2124" s="7" t="n">
        <x:f>SUM(O2124,Q2124,R2124)</x:f>
        <x:v>0</x:v>
      </x:c>
      <x:c r="T2124" s="14" t="n">
        <x:f>'Inventory detail'!T998</x:f>
        <x:v>0.0759</x:v>
      </x:c>
      <x:c r="U2124" s="14" t="str">
        <x:f>'Inventory detail'!U998</x:f>
        <x:v>n.a.</x:v>
      </x:c>
      <x:c r="V2124" s="9" t="n">
        <x:f>O2124*T2124</x:f>
        <x:v>0</x:v>
      </x:c>
      <x:c r="W2124" s="9" t="n">
        <x:f>Q2124*T2124</x:f>
        <x:v>0</x:v>
      </x:c>
      <x:c r="X2124" s="9" t="n">
        <x:f>R2124*T2124</x:f>
        <x:v>0</x:v>
      </x:c>
      <x:c r="Y2124" s="9" t="n">
        <x:f>S2124*T2124</x:f>
        <x:v>0</x:v>
      </x:c>
      <x:c r="Z2124" s="9" t="str">
        <x:f>IF(ISNUMBER(U2124),S2124*(U2124-T2124),"n.a.")</x:f>
        <x:v>n.a.</x:v>
      </x:c>
      <x:c r="AA2124" s="9" t="n">
        <x:f>IF(ISNUMBER(U2124),Y2124,0)</x:f>
        <x:v>0</x:v>
      </x:c>
      <x:c r="AB2124" s="7" t="n">
        <x:f>MAX(0,L2124-SUM(F2124:K2124))</x:f>
        <x:v>0</x:v>
      </x:c>
    </x:row>
    <x:row r="2125" ht="22" customHeight="1">
      <x:c r="A2125" s="18" t="n">
        <x:f>Summary!D$41</x:f>
        <x:v>46357</x:v>
      </x:c>
      <x:c r="B2125" s="2" t="str">
        <x:f>'Inventory detail'!A999</x:f>
        <x:v>COIL</x:v>
      </x:c>
      <x:c r="C2125" s="2" t="str">
        <x:f>'Inventory detail'!B999</x:f>
        <x:v>60</x:v>
      </x:c>
      <x:c r="D2125" s="2" t="str">
        <x:f>'Inventory detail'!C999</x:f>
        <x:v>7WHT36-5</x:v>
      </x:c>
      <x:c r="E2125" s="10" t="n">
        <x:f>A999</x:f>
        <x:v>46327</x:v>
      </x:c>
      <x:c r="F2125" s="7" t="n">
        <x:f>O999</x:f>
        <x:v>0</x:v>
      </x:c>
      <x:c r="G2125" s="7" t="n">
        <x:f>Q999</x:f>
        <x:v>0</x:v>
      </x:c>
      <x:c r="H2125" s="7" t="n">
        <x:f>R999</x:f>
        <x:v>0</x:v>
      </x:c>
      <x:c r="I2125" s="7" t="n">
        <x:f>0</x:f>
        <x:v>0</x:v>
      </x:c>
      <x:c r="J2125" s="7" t="n">
        <x:f>0</x:f>
        <x:v>0</x:v>
      </x:c>
      <x:c r="K2125" s="7" t="n">
        <x:f>0</x:f>
        <x:v>0</x:v>
      </x:c>
      <x:c r="L2125" s="7" t="n">
        <x:f>'Inventory detail'!F999*Summary!$K$5*(A2125-E2125)/Summary!$K$6</x:f>
        <x:v>0</x:v>
      </x:c>
      <x:c r="M2125" s="7" t="n">
        <x:f>MAX(0,H2125-L2125)</x:f>
        <x:v>0</x:v>
      </x:c>
      <x:c r="N2125" s="7" t="n">
        <x:f>MAX(0,L2125-H2125)</x:f>
        <x:v>0</x:v>
      </x:c>
      <x:c r="O2125" s="7" t="n">
        <x:f>MAX(0,F2125+I2125-N2125)</x:f>
        <x:v>0</x:v>
      </x:c>
      <x:c r="P2125" s="7" t="n">
        <x:f>MAX(0,N2125-F2125-I2125)</x:f>
        <x:v>0</x:v>
      </x:c>
      <x:c r="Q2125" s="7" t="n">
        <x:f>MAX(0,G2125+J2125-P2125)</x:f>
        <x:v>0</x:v>
      </x:c>
      <x:c r="R2125" s="7" t="n">
        <x:f>M2125+MAX(0,K2125-MAX(0,P2125-G2125-J2125))</x:f>
        <x:v>0</x:v>
      </x:c>
      <x:c r="S2125" s="7" t="n">
        <x:f>SUM(O2125,Q2125,R2125)</x:f>
        <x:v>0</x:v>
      </x:c>
      <x:c r="T2125" s="14" t="n">
        <x:f>'Inventory detail'!T999</x:f>
        <x:v>0.0825</x:v>
      </x:c>
      <x:c r="U2125" s="14" t="str">
        <x:f>'Inventory detail'!U999</x:f>
        <x:v>n.a.</x:v>
      </x:c>
      <x:c r="V2125" s="9" t="n">
        <x:f>O2125*T2125</x:f>
        <x:v>0</x:v>
      </x:c>
      <x:c r="W2125" s="9" t="n">
        <x:f>Q2125*T2125</x:f>
        <x:v>0</x:v>
      </x:c>
      <x:c r="X2125" s="9" t="n">
        <x:f>R2125*T2125</x:f>
        <x:v>0</x:v>
      </x:c>
      <x:c r="Y2125" s="9" t="n">
        <x:f>S2125*T2125</x:f>
        <x:v>0</x:v>
      </x:c>
      <x:c r="Z2125" s="9" t="str">
        <x:f>IF(ISNUMBER(U2125),S2125*(U2125-T2125),"n.a.")</x:f>
        <x:v>n.a.</x:v>
      </x:c>
      <x:c r="AA2125" s="9" t="n">
        <x:f>IF(ISNUMBER(U2125),Y2125,0)</x:f>
        <x:v>0</x:v>
      </x:c>
      <x:c r="AB2125" s="7" t="n">
        <x:f>MAX(0,L2125-SUM(F2125:K2125))</x:f>
        <x:v>0</x:v>
      </x:c>
    </x:row>
    <x:row r="2126" ht="22" customHeight="1">
      <x:c r="A2126" s="18" t="n">
        <x:f>Summary!D$41</x:f>
        <x:v>46357</x:v>
      </x:c>
      <x:c r="B2126" s="2" t="str">
        <x:f>'Inventory detail'!A1000</x:f>
        <x:v>COIL</x:v>
      </x:c>
      <x:c r="C2126" s="2" t="str">
        <x:f>'Inventory detail'!B1000</x:f>
        <x:v>60</x:v>
      </x:c>
      <x:c r="D2126" s="2" t="str">
        <x:f>'Inventory detail'!C1000</x:f>
        <x:v>8BLK12-5</x:v>
      </x:c>
      <x:c r="E2126" s="10" t="n">
        <x:f>A1000</x:f>
        <x:v>46327</x:v>
      </x:c>
      <x:c r="F2126" s="7" t="n">
        <x:f>O1000</x:f>
        <x:v>0</x:v>
      </x:c>
      <x:c r="G2126" s="7" t="n">
        <x:f>Q1000</x:f>
        <x:v>0</x:v>
      </x:c>
      <x:c r="H2126" s="7" t="n">
        <x:f>R1000</x:f>
        <x:v>0</x:v>
      </x:c>
      <x:c r="I2126" s="7" t="n">
        <x:f>0</x:f>
        <x:v>0</x:v>
      </x:c>
      <x:c r="J2126" s="7" t="n">
        <x:f>0</x:f>
        <x:v>0</x:v>
      </x:c>
      <x:c r="K2126" s="7" t="n">
        <x:f>0</x:f>
        <x:v>0</x:v>
      </x:c>
      <x:c r="L2126" s="7" t="n">
        <x:f>'Inventory detail'!F1000*Summary!$K$5*(A2126-E2126)/Summary!$K$6</x:f>
        <x:v>0</x:v>
      </x:c>
      <x:c r="M2126" s="7" t="n">
        <x:f>MAX(0,H2126-L2126)</x:f>
        <x:v>0</x:v>
      </x:c>
      <x:c r="N2126" s="7" t="n">
        <x:f>MAX(0,L2126-H2126)</x:f>
        <x:v>0</x:v>
      </x:c>
      <x:c r="O2126" s="7" t="n">
        <x:f>MAX(0,F2126+I2126-N2126)</x:f>
        <x:v>0</x:v>
      </x:c>
      <x:c r="P2126" s="7" t="n">
        <x:f>MAX(0,N2126-F2126-I2126)</x:f>
        <x:v>0</x:v>
      </x:c>
      <x:c r="Q2126" s="7" t="n">
        <x:f>MAX(0,G2126+J2126-P2126)</x:f>
        <x:v>0</x:v>
      </x:c>
      <x:c r="R2126" s="7" t="n">
        <x:f>M2126+MAX(0,K2126-MAX(0,P2126-G2126-J2126))</x:f>
        <x:v>0</x:v>
      </x:c>
      <x:c r="S2126" s="7" t="n">
        <x:f>SUM(O2126,Q2126,R2126)</x:f>
        <x:v>0</x:v>
      </x:c>
      <x:c r="T2126" s="14" t="n">
        <x:f>'Inventory detail'!T1000</x:f>
        <x:v>0.0268</x:v>
      </x:c>
      <x:c r="U2126" s="14" t="str">
        <x:f>'Inventory detail'!U1000</x:f>
        <x:v>n.a.</x:v>
      </x:c>
      <x:c r="V2126" s="9" t="n">
        <x:f>O2126*T2126</x:f>
        <x:v>0</x:v>
      </x:c>
      <x:c r="W2126" s="9" t="n">
        <x:f>Q2126*T2126</x:f>
        <x:v>0</x:v>
      </x:c>
      <x:c r="X2126" s="9" t="n">
        <x:f>R2126*T2126</x:f>
        <x:v>0</x:v>
      </x:c>
      <x:c r="Y2126" s="9" t="n">
        <x:f>S2126*T2126</x:f>
        <x:v>0</x:v>
      </x:c>
      <x:c r="Z2126" s="9" t="str">
        <x:f>IF(ISNUMBER(U2126),S2126*(U2126-T2126),"n.a.")</x:f>
        <x:v>n.a.</x:v>
      </x:c>
      <x:c r="AA2126" s="9" t="n">
        <x:f>IF(ISNUMBER(U2126),Y2126,0)</x:f>
        <x:v>0</x:v>
      </x:c>
      <x:c r="AB2126" s="7" t="n">
        <x:f>MAX(0,L2126-SUM(F2126:K2126))</x:f>
        <x:v>0</x:v>
      </x:c>
    </x:row>
    <x:row r="2127" ht="22" customHeight="1">
      <x:c r="A2127" s="18" t="n">
        <x:f>Summary!D$41</x:f>
        <x:v>46357</x:v>
      </x:c>
      <x:c r="B2127" s="2" t="str">
        <x:f>'Inventory detail'!A1001</x:f>
        <x:v>COIL</x:v>
      </x:c>
      <x:c r="C2127" s="2" t="str">
        <x:f>'Inventory detail'!B1001</x:f>
        <x:v>60</x:v>
      </x:c>
      <x:c r="D2127" s="2" t="str">
        <x:f>'Inventory detail'!C1001</x:f>
        <x:v>8BLK36-5</x:v>
      </x:c>
      <x:c r="E2127" s="10" t="n">
        <x:f>A1001</x:f>
        <x:v>46327</x:v>
      </x:c>
      <x:c r="F2127" s="7" t="n">
        <x:f>O1001</x:f>
        <x:v>0</x:v>
      </x:c>
      <x:c r="G2127" s="7" t="n">
        <x:f>Q1001</x:f>
        <x:v>0</x:v>
      </x:c>
      <x:c r="H2127" s="7" t="n">
        <x:f>R1001</x:f>
        <x:v>0</x:v>
      </x:c>
      <x:c r="I2127" s="7" t="n">
        <x:f>0</x:f>
        <x:v>0</x:v>
      </x:c>
      <x:c r="J2127" s="7" t="n">
        <x:f>0</x:f>
        <x:v>0</x:v>
      </x:c>
      <x:c r="K2127" s="7" t="n">
        <x:f>0</x:f>
        <x:v>0</x:v>
      </x:c>
      <x:c r="L2127" s="7" t="n">
        <x:f>'Inventory detail'!F1001*Summary!$K$5*(A2127-E2127)/Summary!$K$6</x:f>
        <x:v>0</x:v>
      </x:c>
      <x:c r="M2127" s="7" t="n">
        <x:f>MAX(0,H2127-L2127)</x:f>
        <x:v>0</x:v>
      </x:c>
      <x:c r="N2127" s="7" t="n">
        <x:f>MAX(0,L2127-H2127)</x:f>
        <x:v>0</x:v>
      </x:c>
      <x:c r="O2127" s="7" t="n">
        <x:f>MAX(0,F2127+I2127-N2127)</x:f>
        <x:v>0</x:v>
      </x:c>
      <x:c r="P2127" s="7" t="n">
        <x:f>MAX(0,N2127-F2127-I2127)</x:f>
        <x:v>0</x:v>
      </x:c>
      <x:c r="Q2127" s="7" t="n">
        <x:f>MAX(0,G2127+J2127-P2127)</x:f>
        <x:v>0</x:v>
      </x:c>
      <x:c r="R2127" s="7" t="n">
        <x:f>M2127+MAX(0,K2127-MAX(0,P2127-G2127-J2127))</x:f>
        <x:v>0</x:v>
      </x:c>
      <x:c r="S2127" s="7" t="n">
        <x:f>SUM(O2127,Q2127,R2127)</x:f>
        <x:v>0</x:v>
      </x:c>
      <x:c r="T2127" s="14" t="n">
        <x:f>'Inventory detail'!T1001</x:f>
        <x:v>0.0882</x:v>
      </x:c>
      <x:c r="U2127" s="14" t="str">
        <x:f>'Inventory detail'!U1001</x:f>
        <x:v>n.a.</x:v>
      </x:c>
      <x:c r="V2127" s="9" t="n">
        <x:f>O2127*T2127</x:f>
        <x:v>0</x:v>
      </x:c>
      <x:c r="W2127" s="9" t="n">
        <x:f>Q2127*T2127</x:f>
        <x:v>0</x:v>
      </x:c>
      <x:c r="X2127" s="9" t="n">
        <x:f>R2127*T2127</x:f>
        <x:v>0</x:v>
      </x:c>
      <x:c r="Y2127" s="9" t="n">
        <x:f>S2127*T2127</x:f>
        <x:v>0</x:v>
      </x:c>
      <x:c r="Z2127" s="9" t="str">
        <x:f>IF(ISNUMBER(U2127),S2127*(U2127-T2127),"n.a.")</x:f>
        <x:v>n.a.</x:v>
      </x:c>
      <x:c r="AA2127" s="9" t="n">
        <x:f>IF(ISNUMBER(U2127),Y2127,0)</x:f>
        <x:v>0</x:v>
      </x:c>
      <x:c r="AB2127" s="7" t="n">
        <x:f>MAX(0,L2127-SUM(F2127:K2127))</x:f>
        <x:v>0</x:v>
      </x:c>
    </x:row>
    <x:row r="2128" ht="22" customHeight="1">
      <x:c r="A2128" s="18" t="n">
        <x:f>Summary!D$41</x:f>
        <x:v>46357</x:v>
      </x:c>
      <x:c r="B2128" s="2" t="str">
        <x:f>'Inventory detail'!A1002</x:f>
        <x:v>COIL</x:v>
      </x:c>
      <x:c r="C2128" s="2" t="str">
        <x:f>'Inventory detail'!B1002</x:f>
        <x:v>60</x:v>
      </x:c>
      <x:c r="D2128" s="2" t="str">
        <x:f>'Inventory detail'!C1002</x:f>
        <x:v>8BLU12-4</x:v>
      </x:c>
      <x:c r="E2128" s="10" t="n">
        <x:f>A1002</x:f>
        <x:v>46327</x:v>
      </x:c>
      <x:c r="F2128" s="7" t="n">
        <x:f>O1002</x:f>
        <x:v>0</x:v>
      </x:c>
      <x:c r="G2128" s="7" t="n">
        <x:f>Q1002</x:f>
        <x:v>0</x:v>
      </x:c>
      <x:c r="H2128" s="7" t="n">
        <x:f>R1002</x:f>
        <x:v>100</x:v>
      </x:c>
      <x:c r="I2128" s="7" t="n">
        <x:f>0</x:f>
        <x:v>0</x:v>
      </x:c>
      <x:c r="J2128" s="7" t="n">
        <x:f>0</x:f>
        <x:v>0</x:v>
      </x:c>
      <x:c r="K2128" s="7" t="n">
        <x:f>0</x:f>
        <x:v>0</x:v>
      </x:c>
      <x:c r="L2128" s="7" t="n">
        <x:f>'Inventory detail'!F1002*Summary!$K$5*(A2128-E2128)/Summary!$K$6</x:f>
        <x:v>0</x:v>
      </x:c>
      <x:c r="M2128" s="7" t="n">
        <x:f>MAX(0,H2128-L2128)</x:f>
        <x:v>100</x:v>
      </x:c>
      <x:c r="N2128" s="7" t="n">
        <x:f>MAX(0,L2128-H2128)</x:f>
        <x:v>0</x:v>
      </x:c>
      <x:c r="O2128" s="7" t="n">
        <x:f>MAX(0,F2128+I2128-N2128)</x:f>
        <x:v>0</x:v>
      </x:c>
      <x:c r="P2128" s="7" t="n">
        <x:f>MAX(0,N2128-F2128-I2128)</x:f>
        <x:v>0</x:v>
      </x:c>
      <x:c r="Q2128" s="7" t="n">
        <x:f>MAX(0,G2128+J2128-P2128)</x:f>
        <x:v>0</x:v>
      </x:c>
      <x:c r="R2128" s="7" t="n">
        <x:f>M2128+MAX(0,K2128-MAX(0,P2128-G2128-J2128))</x:f>
        <x:v>100</x:v>
      </x:c>
      <x:c r="S2128" s="7" t="n">
        <x:f>SUM(O2128,Q2128,R2128)</x:f>
        <x:v>100</x:v>
      </x:c>
      <x:c r="T2128" s="14" t="n">
        <x:f>'Inventory detail'!T1002</x:f>
        <x:v>0.042</x:v>
      </x:c>
      <x:c r="U2128" s="14" t="n">
        <x:f>'Inventory detail'!U1002</x:f>
        <x:v>0.041216499999999996</x:v>
      </x:c>
      <x:c r="V2128" s="9" t="n">
        <x:f>O2128*T2128</x:f>
        <x:v>0</x:v>
      </x:c>
      <x:c r="W2128" s="9" t="n">
        <x:f>Q2128*T2128</x:f>
        <x:v>0</x:v>
      </x:c>
      <x:c r="X2128" s="9" t="n">
        <x:f>R2128*T2128</x:f>
        <x:v>4.2</x:v>
      </x:c>
      <x:c r="Y2128" s="9" t="n">
        <x:f>S2128*T2128</x:f>
        <x:v>4.2</x:v>
      </x:c>
      <x:c r="Z2128" s="9" t="n">
        <x:f>IF(ISNUMBER(U2128),S2128*(U2128-T2128),"n.a.")</x:f>
        <x:v>-0.07835000000000064</x:v>
      </x:c>
      <x:c r="AA2128" s="9" t="n">
        <x:f>IF(ISNUMBER(U2128),Y2128,0)</x:f>
        <x:v>4.2</x:v>
      </x:c>
      <x:c r="AB2128" s="7" t="n">
        <x:f>MAX(0,L2128-SUM(F2128:K2128))</x:f>
        <x:v>0</x:v>
      </x:c>
    </x:row>
    <x:row r="2129" ht="22" customHeight="1">
      <x:c r="A2129" s="18" t="n">
        <x:f>Summary!D$41</x:f>
        <x:v>46357</x:v>
      </x:c>
      <x:c r="B2129" s="2" t="str">
        <x:f>'Inventory detail'!A1003</x:f>
        <x:v>COIL</x:v>
      </x:c>
      <x:c r="C2129" s="2" t="str">
        <x:f>'Inventory detail'!B1003</x:f>
        <x:v>60</x:v>
      </x:c>
      <x:c r="D2129" s="2" t="str">
        <x:f>'Inventory detail'!C1003</x:f>
        <x:v>8FG12-4</x:v>
      </x:c>
      <x:c r="E2129" s="10" t="n">
        <x:f>A1003</x:f>
        <x:v>46327</x:v>
      </x:c>
      <x:c r="F2129" s="7" t="n">
        <x:f>O1003</x:f>
        <x:v>0</x:v>
      </x:c>
      <x:c r="G2129" s="7" t="n">
        <x:f>Q1003</x:f>
        <x:v>0</x:v>
      </x:c>
      <x:c r="H2129" s="7" t="n">
        <x:f>R1003</x:f>
        <x:v>0</x:v>
      </x:c>
      <x:c r="I2129" s="7" t="n">
        <x:f>0</x:f>
        <x:v>0</x:v>
      </x:c>
      <x:c r="J2129" s="7" t="n">
        <x:f>0</x:f>
        <x:v>0</x:v>
      </x:c>
      <x:c r="K2129" s="7" t="n">
        <x:f>0</x:f>
        <x:v>0</x:v>
      </x:c>
      <x:c r="L2129" s="7" t="n">
        <x:f>'Inventory detail'!F1003*Summary!$K$5*(A2129-E2129)/Summary!$K$6</x:f>
        <x:v>0</x:v>
      </x:c>
      <x:c r="M2129" s="7" t="n">
        <x:f>MAX(0,H2129-L2129)</x:f>
        <x:v>0</x:v>
      </x:c>
      <x:c r="N2129" s="7" t="n">
        <x:f>MAX(0,L2129-H2129)</x:f>
        <x:v>0</x:v>
      </x:c>
      <x:c r="O2129" s="7" t="n">
        <x:f>MAX(0,F2129+I2129-N2129)</x:f>
        <x:v>0</x:v>
      </x:c>
      <x:c r="P2129" s="7" t="n">
        <x:f>MAX(0,N2129-F2129-I2129)</x:f>
        <x:v>0</x:v>
      </x:c>
      <x:c r="Q2129" s="7" t="n">
        <x:f>MAX(0,G2129+J2129-P2129)</x:f>
        <x:v>0</x:v>
      </x:c>
      <x:c r="R2129" s="7" t="n">
        <x:f>M2129+MAX(0,K2129-MAX(0,P2129-G2129-J2129))</x:f>
        <x:v>0</x:v>
      </x:c>
      <x:c r="S2129" s="7" t="n">
        <x:f>SUM(O2129,Q2129,R2129)</x:f>
        <x:v>0</x:v>
      </x:c>
      <x:c r="T2129" s="14" t="n">
        <x:f>'Inventory detail'!T1003</x:f>
        <x:v>0.024900000000000002</x:v>
      </x:c>
      <x:c r="U2129" s="14" t="str">
        <x:f>'Inventory detail'!U1003</x:f>
        <x:v>n.a.</x:v>
      </x:c>
      <x:c r="V2129" s="9" t="n">
        <x:f>O2129*T2129</x:f>
        <x:v>0</x:v>
      </x:c>
      <x:c r="W2129" s="9" t="n">
        <x:f>Q2129*T2129</x:f>
        <x:v>0</x:v>
      </x:c>
      <x:c r="X2129" s="9" t="n">
        <x:f>R2129*T2129</x:f>
        <x:v>0</x:v>
      </x:c>
      <x:c r="Y2129" s="9" t="n">
        <x:f>S2129*T2129</x:f>
        <x:v>0</x:v>
      </x:c>
      <x:c r="Z2129" s="9" t="str">
        <x:f>IF(ISNUMBER(U2129),S2129*(U2129-T2129),"n.a.")</x:f>
        <x:v>n.a.</x:v>
      </x:c>
      <x:c r="AA2129" s="9" t="n">
        <x:f>IF(ISNUMBER(U2129),Y2129,0)</x:f>
        <x:v>0</x:v>
      </x:c>
      <x:c r="AB2129" s="7" t="n">
        <x:f>MAX(0,L2129-SUM(F2129:K2129))</x:f>
        <x:v>0</x:v>
      </x:c>
    </x:row>
    <x:row r="2130" ht="22" customHeight="1">
      <x:c r="A2130" s="18" t="n">
        <x:f>Summary!D$41</x:f>
        <x:v>46357</x:v>
      </x:c>
      <x:c r="B2130" s="2" t="str">
        <x:f>'Inventory detail'!A1004</x:f>
        <x:v>COIL</x:v>
      </x:c>
      <x:c r="C2130" s="2" t="str">
        <x:f>'Inventory detail'!B1004</x:f>
        <x:v>60</x:v>
      </x:c>
      <x:c r="D2130" s="2" t="str">
        <x:f>'Inventory detail'!C1004</x:f>
        <x:v>8MAR12-4</x:v>
      </x:c>
      <x:c r="E2130" s="10" t="n">
        <x:f>A1004</x:f>
        <x:v>46327</x:v>
      </x:c>
      <x:c r="F2130" s="7" t="n">
        <x:f>O1004</x:f>
        <x:v>0</x:v>
      </x:c>
      <x:c r="G2130" s="7" t="n">
        <x:f>Q1004</x:f>
        <x:v>0</x:v>
      </x:c>
      <x:c r="H2130" s="7" t="n">
        <x:f>R1004</x:f>
        <x:v>0</x:v>
      </x:c>
      <x:c r="I2130" s="7" t="n">
        <x:f>0</x:f>
        <x:v>0</x:v>
      </x:c>
      <x:c r="J2130" s="7" t="n">
        <x:f>0</x:f>
        <x:v>0</x:v>
      </x:c>
      <x:c r="K2130" s="7" t="n">
        <x:f>0</x:f>
        <x:v>0</x:v>
      </x:c>
      <x:c r="L2130" s="7" t="n">
        <x:f>'Inventory detail'!F1004*Summary!$K$5*(A2130-E2130)/Summary!$K$6</x:f>
        <x:v>0</x:v>
      </x:c>
      <x:c r="M2130" s="7" t="n">
        <x:f>MAX(0,H2130-L2130)</x:f>
        <x:v>0</x:v>
      </x:c>
      <x:c r="N2130" s="7" t="n">
        <x:f>MAX(0,L2130-H2130)</x:f>
        <x:v>0</x:v>
      </x:c>
      <x:c r="O2130" s="7" t="n">
        <x:f>MAX(0,F2130+I2130-N2130)</x:f>
        <x:v>0</x:v>
      </x:c>
      <x:c r="P2130" s="7" t="n">
        <x:f>MAX(0,N2130-F2130-I2130)</x:f>
        <x:v>0</x:v>
      </x:c>
      <x:c r="Q2130" s="7" t="n">
        <x:f>MAX(0,G2130+J2130-P2130)</x:f>
        <x:v>0</x:v>
      </x:c>
      <x:c r="R2130" s="7" t="n">
        <x:f>M2130+MAX(0,K2130-MAX(0,P2130-G2130-J2130))</x:f>
        <x:v>0</x:v>
      </x:c>
      <x:c r="S2130" s="7" t="n">
        <x:f>SUM(O2130,Q2130,R2130)</x:f>
        <x:v>0</x:v>
      </x:c>
      <x:c r="T2130" s="14" t="n">
        <x:f>'Inventory detail'!T1004</x:f>
        <x:v>0.024900000000000002</x:v>
      </x:c>
      <x:c r="U2130" s="14" t="str">
        <x:f>'Inventory detail'!U1004</x:f>
        <x:v>n.a.</x:v>
      </x:c>
      <x:c r="V2130" s="9" t="n">
        <x:f>O2130*T2130</x:f>
        <x:v>0</x:v>
      </x:c>
      <x:c r="W2130" s="9" t="n">
        <x:f>Q2130*T2130</x:f>
        <x:v>0</x:v>
      </x:c>
      <x:c r="X2130" s="9" t="n">
        <x:f>R2130*T2130</x:f>
        <x:v>0</x:v>
      </x:c>
      <x:c r="Y2130" s="9" t="n">
        <x:f>S2130*T2130</x:f>
        <x:v>0</x:v>
      </x:c>
      <x:c r="Z2130" s="9" t="str">
        <x:f>IF(ISNUMBER(U2130),S2130*(U2130-T2130),"n.a.")</x:f>
        <x:v>n.a.</x:v>
      </x:c>
      <x:c r="AA2130" s="9" t="n">
        <x:f>IF(ISNUMBER(U2130),Y2130,0)</x:f>
        <x:v>0</x:v>
      </x:c>
      <x:c r="AB2130" s="7" t="n">
        <x:f>MAX(0,L2130-SUM(F2130:K2130))</x:f>
        <x:v>0</x:v>
      </x:c>
    </x:row>
    <x:row r="2131" ht="22" customHeight="1">
      <x:c r="A2131" s="18" t="n">
        <x:f>Summary!D$41</x:f>
        <x:v>46357</x:v>
      </x:c>
      <x:c r="B2131" s="2" t="str">
        <x:f>'Inventory detail'!A1005</x:f>
        <x:v>COIL</x:v>
      </x:c>
      <x:c r="C2131" s="2" t="str">
        <x:f>'Inventory detail'!B1005</x:f>
        <x:v>60</x:v>
      </x:c>
      <x:c r="D2131" s="2" t="str">
        <x:f>'Inventory detail'!C1005</x:f>
        <x:v>8RED12-4</x:v>
      </x:c>
      <x:c r="E2131" s="10" t="n">
        <x:f>A1005</x:f>
        <x:v>46327</x:v>
      </x:c>
      <x:c r="F2131" s="7" t="n">
        <x:f>O1005</x:f>
        <x:v>0</x:v>
      </x:c>
      <x:c r="G2131" s="7" t="n">
        <x:f>Q1005</x:f>
        <x:v>0</x:v>
      </x:c>
      <x:c r="H2131" s="7" t="n">
        <x:f>R1005</x:f>
        <x:v>0</x:v>
      </x:c>
      <x:c r="I2131" s="7" t="n">
        <x:f>0</x:f>
        <x:v>0</x:v>
      </x:c>
      <x:c r="J2131" s="7" t="n">
        <x:f>0</x:f>
        <x:v>0</x:v>
      </x:c>
      <x:c r="K2131" s="7" t="n">
        <x:f>0</x:f>
        <x:v>0</x:v>
      </x:c>
      <x:c r="L2131" s="7" t="n">
        <x:f>'Inventory detail'!F1005*Summary!$K$5*(A2131-E2131)/Summary!$K$6</x:f>
        <x:v>0</x:v>
      </x:c>
      <x:c r="M2131" s="7" t="n">
        <x:f>MAX(0,H2131-L2131)</x:f>
        <x:v>0</x:v>
      </x:c>
      <x:c r="N2131" s="7" t="n">
        <x:f>MAX(0,L2131-H2131)</x:f>
        <x:v>0</x:v>
      </x:c>
      <x:c r="O2131" s="7" t="n">
        <x:f>MAX(0,F2131+I2131-N2131)</x:f>
        <x:v>0</x:v>
      </x:c>
      <x:c r="P2131" s="7" t="n">
        <x:f>MAX(0,N2131-F2131-I2131)</x:f>
        <x:v>0</x:v>
      </x:c>
      <x:c r="Q2131" s="7" t="n">
        <x:f>MAX(0,G2131+J2131-P2131)</x:f>
        <x:v>0</x:v>
      </x:c>
      <x:c r="R2131" s="7" t="n">
        <x:f>M2131+MAX(0,K2131-MAX(0,P2131-G2131-J2131))</x:f>
        <x:v>0</x:v>
      </x:c>
      <x:c r="S2131" s="7" t="n">
        <x:f>SUM(O2131,Q2131,R2131)</x:f>
        <x:v>0</x:v>
      </x:c>
      <x:c r="T2131" s="14" t="n">
        <x:f>'Inventory detail'!T1005</x:f>
        <x:v>0.042</x:v>
      </x:c>
      <x:c r="U2131" s="14" t="n">
        <x:f>'Inventory detail'!U1005</x:f>
        <x:v>0.041216499999999996</x:v>
      </x:c>
      <x:c r="V2131" s="9" t="n">
        <x:f>O2131*T2131</x:f>
        <x:v>0</x:v>
      </x:c>
      <x:c r="W2131" s="9" t="n">
        <x:f>Q2131*T2131</x:f>
        <x:v>0</x:v>
      </x:c>
      <x:c r="X2131" s="9" t="n">
        <x:f>R2131*T2131</x:f>
        <x:v>0</x:v>
      </x:c>
      <x:c r="Y2131" s="9" t="n">
        <x:f>S2131*T2131</x:f>
        <x:v>0</x:v>
      </x:c>
      <x:c r="Z2131" s="9" t="n">
        <x:f>IF(ISNUMBER(U2131),S2131*(U2131-T2131),"n.a.")</x:f>
        <x:v>0</x:v>
      </x:c>
      <x:c r="AA2131" s="9" t="n">
        <x:f>IF(ISNUMBER(U2131),Y2131,0)</x:f>
        <x:v>0</x:v>
      </x:c>
      <x:c r="AB2131" s="7" t="n">
        <x:f>MAX(0,L2131-SUM(F2131:K2131))</x:f>
        <x:v>0</x:v>
      </x:c>
    </x:row>
    <x:row r="2132" ht="22" customHeight="1">
      <x:c r="A2132" s="18" t="n">
        <x:f>Summary!D$41</x:f>
        <x:v>46357</x:v>
      </x:c>
      <x:c r="B2132" s="2" t="str">
        <x:f>'Inventory detail'!A1006</x:f>
        <x:v>COIL</x:v>
      </x:c>
      <x:c r="C2132" s="2" t="str">
        <x:f>'Inventory detail'!B1006</x:f>
        <x:v>60</x:v>
      </x:c>
      <x:c r="D2132" s="2" t="str">
        <x:f>'Inventory detail'!C1006</x:f>
        <x:v>8WHT12-5</x:v>
      </x:c>
      <x:c r="E2132" s="10" t="n">
        <x:f>A1006</x:f>
        <x:v>46327</x:v>
      </x:c>
      <x:c r="F2132" s="7" t="n">
        <x:f>O1006</x:f>
        <x:v>0</x:v>
      </x:c>
      <x:c r="G2132" s="7" t="n">
        <x:f>Q1006</x:f>
        <x:v>0</x:v>
      </x:c>
      <x:c r="H2132" s="7" t="n">
        <x:f>R1006</x:f>
        <x:v>0</x:v>
      </x:c>
      <x:c r="I2132" s="7" t="n">
        <x:f>0</x:f>
        <x:v>0</x:v>
      </x:c>
      <x:c r="J2132" s="7" t="n">
        <x:f>0</x:f>
        <x:v>0</x:v>
      </x:c>
      <x:c r="K2132" s="7" t="n">
        <x:f>0</x:f>
        <x:v>0</x:v>
      </x:c>
      <x:c r="L2132" s="7" t="n">
        <x:f>'Inventory detail'!F1006*Summary!$K$5*(A2132-E2132)/Summary!$K$6</x:f>
        <x:v>0</x:v>
      </x:c>
      <x:c r="M2132" s="7" t="n">
        <x:f>MAX(0,H2132-L2132)</x:f>
        <x:v>0</x:v>
      </x:c>
      <x:c r="N2132" s="7" t="n">
        <x:f>MAX(0,L2132-H2132)</x:f>
        <x:v>0</x:v>
      </x:c>
      <x:c r="O2132" s="7" t="n">
        <x:f>MAX(0,F2132+I2132-N2132)</x:f>
        <x:v>0</x:v>
      </x:c>
      <x:c r="P2132" s="7" t="n">
        <x:f>MAX(0,N2132-F2132-I2132)</x:f>
        <x:v>0</x:v>
      </x:c>
      <x:c r="Q2132" s="7" t="n">
        <x:f>MAX(0,G2132+J2132-P2132)</x:f>
        <x:v>0</x:v>
      </x:c>
      <x:c r="R2132" s="7" t="n">
        <x:f>M2132+MAX(0,K2132-MAX(0,P2132-G2132-J2132))</x:f>
        <x:v>0</x:v>
      </x:c>
      <x:c r="S2132" s="7" t="n">
        <x:f>SUM(O2132,Q2132,R2132)</x:f>
        <x:v>0</x:v>
      </x:c>
      <x:c r="T2132" s="14" t="n">
        <x:f>'Inventory detail'!T1006</x:f>
        <x:v>0.0268</x:v>
      </x:c>
      <x:c r="U2132" s="14" t="str">
        <x:f>'Inventory detail'!U1006</x:f>
        <x:v>n.a.</x:v>
      </x:c>
      <x:c r="V2132" s="9" t="n">
        <x:f>O2132*T2132</x:f>
        <x:v>0</x:v>
      </x:c>
      <x:c r="W2132" s="9" t="n">
        <x:f>Q2132*T2132</x:f>
        <x:v>0</x:v>
      </x:c>
      <x:c r="X2132" s="9" t="n">
        <x:f>R2132*T2132</x:f>
        <x:v>0</x:v>
      </x:c>
      <x:c r="Y2132" s="9" t="n">
        <x:f>S2132*T2132</x:f>
        <x:v>0</x:v>
      </x:c>
      <x:c r="Z2132" s="9" t="str">
        <x:f>IF(ISNUMBER(U2132),S2132*(U2132-T2132),"n.a.")</x:f>
        <x:v>n.a.</x:v>
      </x:c>
      <x:c r="AA2132" s="9" t="n">
        <x:f>IF(ISNUMBER(U2132),Y2132,0)</x:f>
        <x:v>0</x:v>
      </x:c>
      <x:c r="AB2132" s="7" t="n">
        <x:f>MAX(0,L2132-SUM(F2132:K2132))</x:f>
        <x:v>0</x:v>
      </x:c>
    </x:row>
    <x:row r="2133" ht="22" customHeight="1">
      <x:c r="A2133" s="18" t="n">
        <x:f>Summary!D$41</x:f>
        <x:v>46357</x:v>
      </x:c>
      <x:c r="B2133" s="2" t="str">
        <x:f>'Inventory detail'!A1007</x:f>
        <x:v>COIL</x:v>
      </x:c>
      <x:c r="C2133" s="2" t="str">
        <x:f>'Inventory detail'!B1007</x:f>
        <x:v>60</x:v>
      </x:c>
      <x:c r="D2133" s="2" t="str">
        <x:f>'Inventory detail'!C1007</x:f>
        <x:v>8WHT36-5</x:v>
      </x:c>
      <x:c r="E2133" s="10" t="n">
        <x:f>A1007</x:f>
        <x:v>46327</x:v>
      </x:c>
      <x:c r="F2133" s="7" t="n">
        <x:f>O1007</x:f>
        <x:v>0</x:v>
      </x:c>
      <x:c r="G2133" s="7" t="n">
        <x:f>Q1007</x:f>
        <x:v>0</x:v>
      </x:c>
      <x:c r="H2133" s="7" t="n">
        <x:f>R1007</x:f>
        <x:v>0</x:v>
      </x:c>
      <x:c r="I2133" s="7" t="n">
        <x:f>0</x:f>
        <x:v>0</x:v>
      </x:c>
      <x:c r="J2133" s="7" t="n">
        <x:f>0</x:f>
        <x:v>0</x:v>
      </x:c>
      <x:c r="K2133" s="7" t="n">
        <x:f>0</x:f>
        <x:v>0</x:v>
      </x:c>
      <x:c r="L2133" s="7" t="n">
        <x:f>'Inventory detail'!F1007*Summary!$K$5*(A2133-E2133)/Summary!$K$6</x:f>
        <x:v>0</x:v>
      </x:c>
      <x:c r="M2133" s="7" t="n">
        <x:f>MAX(0,H2133-L2133)</x:f>
        <x:v>0</x:v>
      </x:c>
      <x:c r="N2133" s="7" t="n">
        <x:f>MAX(0,L2133-H2133)</x:f>
        <x:v>0</x:v>
      </x:c>
      <x:c r="O2133" s="7" t="n">
        <x:f>MAX(0,F2133+I2133-N2133)</x:f>
        <x:v>0</x:v>
      </x:c>
      <x:c r="P2133" s="7" t="n">
        <x:f>MAX(0,N2133-F2133-I2133)</x:f>
        <x:v>0</x:v>
      </x:c>
      <x:c r="Q2133" s="7" t="n">
        <x:f>MAX(0,G2133+J2133-P2133)</x:f>
        <x:v>0</x:v>
      </x:c>
      <x:c r="R2133" s="7" t="n">
        <x:f>M2133+MAX(0,K2133-MAX(0,P2133-G2133-J2133))</x:f>
        <x:v>0</x:v>
      </x:c>
      <x:c r="S2133" s="7" t="n">
        <x:f>SUM(O2133,Q2133,R2133)</x:f>
        <x:v>0</x:v>
      </x:c>
      <x:c r="T2133" s="14" t="n">
        <x:f>'Inventory detail'!T1007</x:f>
        <x:v>0.0882</x:v>
      </x:c>
      <x:c r="U2133" s="14" t="str">
        <x:f>'Inventory detail'!U1007</x:f>
        <x:v>n.a.</x:v>
      </x:c>
      <x:c r="V2133" s="9" t="n">
        <x:f>O2133*T2133</x:f>
        <x:v>0</x:v>
      </x:c>
      <x:c r="W2133" s="9" t="n">
        <x:f>Q2133*T2133</x:f>
        <x:v>0</x:v>
      </x:c>
      <x:c r="X2133" s="9" t="n">
        <x:f>R2133*T2133</x:f>
        <x:v>0</x:v>
      </x:c>
      <x:c r="Y2133" s="9" t="n">
        <x:f>S2133*T2133</x:f>
        <x:v>0</x:v>
      </x:c>
      <x:c r="Z2133" s="9" t="str">
        <x:f>IF(ISNUMBER(U2133),S2133*(U2133-T2133),"n.a.")</x:f>
        <x:v>n.a.</x:v>
      </x:c>
      <x:c r="AA2133" s="9" t="n">
        <x:f>IF(ISNUMBER(U2133),Y2133,0)</x:f>
        <x:v>0</x:v>
      </x:c>
      <x:c r="AB2133" s="7" t="n">
        <x:f>MAX(0,L2133-SUM(F2133:K2133))</x:f>
        <x:v>0</x:v>
      </x:c>
    </x:row>
    <x:row r="2134" ht="22" customHeight="1">
      <x:c r="A2134" s="18" t="n">
        <x:f>Summary!D$41</x:f>
        <x:v>46357</x:v>
      </x:c>
      <x:c r="B2134" s="2" t="str">
        <x:f>'Inventory detail'!A1008</x:f>
        <x:v>COIL</x:v>
      </x:c>
      <x:c r="C2134" s="2" t="str">
        <x:f>'Inventory detail'!B1008</x:f>
        <x:v>60</x:v>
      </x:c>
      <x:c r="D2134" s="2" t="str">
        <x:f>'Inventory detail'!C1008</x:f>
        <x:v>9BLK12-5</x:v>
      </x:c>
      <x:c r="E2134" s="10" t="n">
        <x:f>A1008</x:f>
        <x:v>46327</x:v>
      </x:c>
      <x:c r="F2134" s="7" t="n">
        <x:f>O1008</x:f>
        <x:v>0</x:v>
      </x:c>
      <x:c r="G2134" s="7" t="n">
        <x:f>Q1008</x:f>
        <x:v>0</x:v>
      </x:c>
      <x:c r="H2134" s="7" t="n">
        <x:f>R1008</x:f>
        <x:v>0</x:v>
      </x:c>
      <x:c r="I2134" s="7" t="n">
        <x:f>0</x:f>
        <x:v>0</x:v>
      </x:c>
      <x:c r="J2134" s="7" t="n">
        <x:f>0</x:f>
        <x:v>0</x:v>
      </x:c>
      <x:c r="K2134" s="7" t="n">
        <x:f>0</x:f>
        <x:v>0</x:v>
      </x:c>
      <x:c r="L2134" s="7" t="n">
        <x:f>'Inventory detail'!F1008*Summary!$K$5*(A2134-E2134)/Summary!$K$6</x:f>
        <x:v>0</x:v>
      </x:c>
      <x:c r="M2134" s="7" t="n">
        <x:f>MAX(0,H2134-L2134)</x:f>
        <x:v>0</x:v>
      </x:c>
      <x:c r="N2134" s="7" t="n">
        <x:f>MAX(0,L2134-H2134)</x:f>
        <x:v>0</x:v>
      </x:c>
      <x:c r="O2134" s="7" t="n">
        <x:f>MAX(0,F2134+I2134-N2134)</x:f>
        <x:v>0</x:v>
      </x:c>
      <x:c r="P2134" s="7" t="n">
        <x:f>MAX(0,N2134-F2134-I2134)</x:f>
        <x:v>0</x:v>
      </x:c>
      <x:c r="Q2134" s="7" t="n">
        <x:f>MAX(0,G2134+J2134-P2134)</x:f>
        <x:v>0</x:v>
      </x:c>
      <x:c r="R2134" s="7" t="n">
        <x:f>M2134+MAX(0,K2134-MAX(0,P2134-G2134-J2134))</x:f>
        <x:v>0</x:v>
      </x:c>
      <x:c r="S2134" s="7" t="n">
        <x:f>SUM(O2134,Q2134,R2134)</x:f>
        <x:v>0</x:v>
      </x:c>
      <x:c r="T2134" s="14" t="n">
        <x:f>'Inventory detail'!T1008</x:f>
        <x:v>0.031400000000000004</x:v>
      </x:c>
      <x:c r="U2134" s="14" t="str">
        <x:f>'Inventory detail'!U1008</x:f>
        <x:v>n.a.</x:v>
      </x:c>
      <x:c r="V2134" s="9" t="n">
        <x:f>O2134*T2134</x:f>
        <x:v>0</x:v>
      </x:c>
      <x:c r="W2134" s="9" t="n">
        <x:f>Q2134*T2134</x:f>
        <x:v>0</x:v>
      </x:c>
      <x:c r="X2134" s="9" t="n">
        <x:f>R2134*T2134</x:f>
        <x:v>0</x:v>
      </x:c>
      <x:c r="Y2134" s="9" t="n">
        <x:f>S2134*T2134</x:f>
        <x:v>0</x:v>
      </x:c>
      <x:c r="Z2134" s="9" t="str">
        <x:f>IF(ISNUMBER(U2134),S2134*(U2134-T2134),"n.a.")</x:f>
        <x:v>n.a.</x:v>
      </x:c>
      <x:c r="AA2134" s="9" t="n">
        <x:f>IF(ISNUMBER(U2134),Y2134,0)</x:f>
        <x:v>0</x:v>
      </x:c>
      <x:c r="AB2134" s="7" t="n">
        <x:f>MAX(0,L2134-SUM(F2134:K2134))</x:f>
        <x:v>0</x:v>
      </x:c>
    </x:row>
    <x:row r="2135" ht="22" customHeight="1">
      <x:c r="A2135" s="18" t="n">
        <x:f>Summary!D$41</x:f>
        <x:v>46357</x:v>
      </x:c>
      <x:c r="B2135" s="2" t="str">
        <x:f>'Inventory detail'!A1009</x:f>
        <x:v>COIL</x:v>
      </x:c>
      <x:c r="C2135" s="2" t="str">
        <x:f>'Inventory detail'!B1009</x:f>
        <x:v>60</x:v>
      </x:c>
      <x:c r="D2135" s="2" t="str">
        <x:f>'Inventory detail'!C1009</x:f>
        <x:v>9BLK36-5</x:v>
      </x:c>
      <x:c r="E2135" s="10" t="n">
        <x:f>A1009</x:f>
        <x:v>46327</x:v>
      </x:c>
      <x:c r="F2135" s="7" t="n">
        <x:f>O1009</x:f>
        <x:v>0</x:v>
      </x:c>
      <x:c r="G2135" s="7" t="n">
        <x:f>Q1009</x:f>
        <x:v>0</x:v>
      </x:c>
      <x:c r="H2135" s="7" t="n">
        <x:f>R1009</x:f>
        <x:v>0</x:v>
      </x:c>
      <x:c r="I2135" s="7" t="n">
        <x:f>0</x:f>
        <x:v>0</x:v>
      </x:c>
      <x:c r="J2135" s="7" t="n">
        <x:f>0</x:f>
        <x:v>0</x:v>
      </x:c>
      <x:c r="K2135" s="7" t="n">
        <x:f>0</x:f>
        <x:v>0</x:v>
      </x:c>
      <x:c r="L2135" s="7" t="n">
        <x:f>'Inventory detail'!F1009*Summary!$K$5*(A2135-E2135)/Summary!$K$6</x:f>
        <x:v>0</x:v>
      </x:c>
      <x:c r="M2135" s="7" t="n">
        <x:f>MAX(0,H2135-L2135)</x:f>
        <x:v>0</x:v>
      </x:c>
      <x:c r="N2135" s="7" t="n">
        <x:f>MAX(0,L2135-H2135)</x:f>
        <x:v>0</x:v>
      </x:c>
      <x:c r="O2135" s="7" t="n">
        <x:f>MAX(0,F2135+I2135-N2135)</x:f>
        <x:v>0</x:v>
      </x:c>
      <x:c r="P2135" s="7" t="n">
        <x:f>MAX(0,N2135-F2135-I2135)</x:f>
        <x:v>0</x:v>
      </x:c>
      <x:c r="Q2135" s="7" t="n">
        <x:f>MAX(0,G2135+J2135-P2135)</x:f>
        <x:v>0</x:v>
      </x:c>
      <x:c r="R2135" s="7" t="n">
        <x:f>M2135+MAX(0,K2135-MAX(0,P2135-G2135-J2135))</x:f>
        <x:v>0</x:v>
      </x:c>
      <x:c r="S2135" s="7" t="n">
        <x:f>SUM(O2135,Q2135,R2135)</x:f>
        <x:v>0</x:v>
      </x:c>
      <x:c r="T2135" s="14" t="n">
        <x:f>'Inventory detail'!T1009</x:f>
        <x:v>0.0935</x:v>
      </x:c>
      <x:c r="U2135" s="14" t="str">
        <x:f>'Inventory detail'!U1009</x:f>
        <x:v>n.a.</x:v>
      </x:c>
      <x:c r="V2135" s="9" t="n">
        <x:f>O2135*T2135</x:f>
        <x:v>0</x:v>
      </x:c>
      <x:c r="W2135" s="9" t="n">
        <x:f>Q2135*T2135</x:f>
        <x:v>0</x:v>
      </x:c>
      <x:c r="X2135" s="9" t="n">
        <x:f>R2135*T2135</x:f>
        <x:v>0</x:v>
      </x:c>
      <x:c r="Y2135" s="9" t="n">
        <x:f>S2135*T2135</x:f>
        <x:v>0</x:v>
      </x:c>
      <x:c r="Z2135" s="9" t="str">
        <x:f>IF(ISNUMBER(U2135),S2135*(U2135-T2135),"n.a.")</x:f>
        <x:v>n.a.</x:v>
      </x:c>
      <x:c r="AA2135" s="9" t="n">
        <x:f>IF(ISNUMBER(U2135),Y2135,0)</x:f>
        <x:v>0</x:v>
      </x:c>
      <x:c r="AB2135" s="7" t="n">
        <x:f>MAX(0,L2135-SUM(F2135:K2135))</x:f>
        <x:v>0</x:v>
      </x:c>
    </x:row>
    <x:row r="2136" ht="22" customHeight="1">
      <x:c r="A2136" s="18" t="n">
        <x:f>Summary!D$41</x:f>
        <x:v>46357</x:v>
      </x:c>
      <x:c r="B2136" s="2" t="str">
        <x:f>'Inventory detail'!A1010</x:f>
        <x:v>COIL</x:v>
      </x:c>
      <x:c r="C2136" s="2" t="str">
        <x:f>'Inventory detail'!B1010</x:f>
        <x:v>60</x:v>
      </x:c>
      <x:c r="D2136" s="2" t="str">
        <x:f>'Inventory detail'!C1010</x:f>
        <x:v>9BLU12-4</x:v>
      </x:c>
      <x:c r="E2136" s="10" t="n">
        <x:f>A1010</x:f>
        <x:v>46327</x:v>
      </x:c>
      <x:c r="F2136" s="7" t="n">
        <x:f>O1010</x:f>
        <x:v>0</x:v>
      </x:c>
      <x:c r="G2136" s="7" t="n">
        <x:f>Q1010</x:f>
        <x:v>0</x:v>
      </x:c>
      <x:c r="H2136" s="7" t="n">
        <x:f>R1010</x:f>
        <x:v>0</x:v>
      </x:c>
      <x:c r="I2136" s="7" t="n">
        <x:f>0</x:f>
        <x:v>0</x:v>
      </x:c>
      <x:c r="J2136" s="7" t="n">
        <x:f>0</x:f>
        <x:v>0</x:v>
      </x:c>
      <x:c r="K2136" s="7" t="n">
        <x:f>0</x:f>
        <x:v>0</x:v>
      </x:c>
      <x:c r="L2136" s="7" t="n">
        <x:f>'Inventory detail'!F1010*Summary!$K$5*(A2136-E2136)/Summary!$K$6</x:f>
        <x:v>0</x:v>
      </x:c>
      <x:c r="M2136" s="7" t="n">
        <x:f>MAX(0,H2136-L2136)</x:f>
        <x:v>0</x:v>
      </x:c>
      <x:c r="N2136" s="7" t="n">
        <x:f>MAX(0,L2136-H2136)</x:f>
        <x:v>0</x:v>
      </x:c>
      <x:c r="O2136" s="7" t="n">
        <x:f>MAX(0,F2136+I2136-N2136)</x:f>
        <x:v>0</x:v>
      </x:c>
      <x:c r="P2136" s="7" t="n">
        <x:f>MAX(0,N2136-F2136-I2136)</x:f>
        <x:v>0</x:v>
      </x:c>
      <x:c r="Q2136" s="7" t="n">
        <x:f>MAX(0,G2136+J2136-P2136)</x:f>
        <x:v>0</x:v>
      </x:c>
      <x:c r="R2136" s="7" t="n">
        <x:f>M2136+MAX(0,K2136-MAX(0,P2136-G2136-J2136))</x:f>
        <x:v>0</x:v>
      </x:c>
      <x:c r="S2136" s="7" t="n">
        <x:f>SUM(O2136,Q2136,R2136)</x:f>
        <x:v>0</x:v>
      </x:c>
      <x:c r="T2136" s="14" t="n">
        <x:f>'Inventory detail'!T1010</x:f>
        <x:v>0.0478</x:v>
      </x:c>
      <x:c r="U2136" s="14" t="n">
        <x:f>'Inventory detail'!U1010</x:f>
        <x:v>0.046852</x:v>
      </x:c>
      <x:c r="V2136" s="9" t="n">
        <x:f>O2136*T2136</x:f>
        <x:v>0</x:v>
      </x:c>
      <x:c r="W2136" s="9" t="n">
        <x:f>Q2136*T2136</x:f>
        <x:v>0</x:v>
      </x:c>
      <x:c r="X2136" s="9" t="n">
        <x:f>R2136*T2136</x:f>
        <x:v>0</x:v>
      </x:c>
      <x:c r="Y2136" s="9" t="n">
        <x:f>S2136*T2136</x:f>
        <x:v>0</x:v>
      </x:c>
      <x:c r="Z2136" s="9" t="n">
        <x:f>IF(ISNUMBER(U2136),S2136*(U2136-T2136),"n.a.")</x:f>
        <x:v>0</x:v>
      </x:c>
      <x:c r="AA2136" s="9" t="n">
        <x:f>IF(ISNUMBER(U2136),Y2136,0)</x:f>
        <x:v>0</x:v>
      </x:c>
      <x:c r="AB2136" s="7" t="n">
        <x:f>MAX(0,L2136-SUM(F2136:K2136))</x:f>
        <x:v>0</x:v>
      </x:c>
    </x:row>
    <x:row r="2137" ht="22" customHeight="1">
      <x:c r="A2137" s="18" t="n">
        <x:f>Summary!D$41</x:f>
        <x:v>46357</x:v>
      </x:c>
      <x:c r="B2137" s="2" t="str">
        <x:f>'Inventory detail'!A1011</x:f>
        <x:v>COIL</x:v>
      </x:c>
      <x:c r="C2137" s="2" t="str">
        <x:f>'Inventory detail'!B1011</x:f>
        <x:v>60</x:v>
      </x:c>
      <x:c r="D2137" s="2" t="str">
        <x:f>'Inventory detail'!C1011</x:f>
        <x:v>9FG12-4</x:v>
      </x:c>
      <x:c r="E2137" s="10" t="n">
        <x:f>A1011</x:f>
        <x:v>46327</x:v>
      </x:c>
      <x:c r="F2137" s="7" t="n">
        <x:f>O1011</x:f>
        <x:v>0</x:v>
      </x:c>
      <x:c r="G2137" s="7" t="n">
        <x:f>Q1011</x:f>
        <x:v>0</x:v>
      </x:c>
      <x:c r="H2137" s="7" t="n">
        <x:f>R1011</x:f>
        <x:v>0</x:v>
      </x:c>
      <x:c r="I2137" s="7" t="n">
        <x:f>0</x:f>
        <x:v>0</x:v>
      </x:c>
      <x:c r="J2137" s="7" t="n">
        <x:f>0</x:f>
        <x:v>0</x:v>
      </x:c>
      <x:c r="K2137" s="7" t="n">
        <x:f>0</x:f>
        <x:v>0</x:v>
      </x:c>
      <x:c r="L2137" s="7" t="n">
        <x:f>'Inventory detail'!F1011*Summary!$K$5*(A2137-E2137)/Summary!$K$6</x:f>
        <x:v>0</x:v>
      </x:c>
      <x:c r="M2137" s="7" t="n">
        <x:f>MAX(0,H2137-L2137)</x:f>
        <x:v>0</x:v>
      </x:c>
      <x:c r="N2137" s="7" t="n">
        <x:f>MAX(0,L2137-H2137)</x:f>
        <x:v>0</x:v>
      </x:c>
      <x:c r="O2137" s="7" t="n">
        <x:f>MAX(0,F2137+I2137-N2137)</x:f>
        <x:v>0</x:v>
      </x:c>
      <x:c r="P2137" s="7" t="n">
        <x:f>MAX(0,N2137-F2137-I2137)</x:f>
        <x:v>0</x:v>
      </x:c>
      <x:c r="Q2137" s="7" t="n">
        <x:f>MAX(0,G2137+J2137-P2137)</x:f>
        <x:v>0</x:v>
      </x:c>
      <x:c r="R2137" s="7" t="n">
        <x:f>M2137+MAX(0,K2137-MAX(0,P2137-G2137-J2137))</x:f>
        <x:v>0</x:v>
      </x:c>
      <x:c r="S2137" s="7" t="n">
        <x:f>SUM(O2137,Q2137,R2137)</x:f>
        <x:v>0</x:v>
      </x:c>
      <x:c r="T2137" s="14" t="n">
        <x:f>'Inventory detail'!T1011</x:f>
        <x:v>0.0286</x:v>
      </x:c>
      <x:c r="U2137" s="14" t="str">
        <x:f>'Inventory detail'!U1011</x:f>
        <x:v>n.a.</x:v>
      </x:c>
      <x:c r="V2137" s="9" t="n">
        <x:f>O2137*T2137</x:f>
        <x:v>0</x:v>
      </x:c>
      <x:c r="W2137" s="9" t="n">
        <x:f>Q2137*T2137</x:f>
        <x:v>0</x:v>
      </x:c>
      <x:c r="X2137" s="9" t="n">
        <x:f>R2137*T2137</x:f>
        <x:v>0</x:v>
      </x:c>
      <x:c r="Y2137" s="9" t="n">
        <x:f>S2137*T2137</x:f>
        <x:v>0</x:v>
      </x:c>
      <x:c r="Z2137" s="9" t="str">
        <x:f>IF(ISNUMBER(U2137),S2137*(U2137-T2137),"n.a.")</x:f>
        <x:v>n.a.</x:v>
      </x:c>
      <x:c r="AA2137" s="9" t="n">
        <x:f>IF(ISNUMBER(U2137),Y2137,0)</x:f>
        <x:v>0</x:v>
      </x:c>
      <x:c r="AB2137" s="7" t="n">
        <x:f>MAX(0,L2137-SUM(F2137:K2137))</x:f>
        <x:v>0</x:v>
      </x:c>
    </x:row>
    <x:row r="2138" ht="22" customHeight="1">
      <x:c r="A2138" s="18" t="n">
        <x:f>Summary!D$41</x:f>
        <x:v>46357</x:v>
      </x:c>
      <x:c r="B2138" s="2" t="str">
        <x:f>'Inventory detail'!A1012</x:f>
        <x:v>COIL</x:v>
      </x:c>
      <x:c r="C2138" s="2" t="str">
        <x:f>'Inventory detail'!B1012</x:f>
        <x:v>60</x:v>
      </x:c>
      <x:c r="D2138" s="2" t="str">
        <x:f>'Inventory detail'!C1012</x:f>
        <x:v>9RED12-4</x:v>
      </x:c>
      <x:c r="E2138" s="10" t="n">
        <x:f>A1012</x:f>
        <x:v>46327</x:v>
      </x:c>
      <x:c r="F2138" s="7" t="n">
        <x:f>O1012</x:f>
        <x:v>0</x:v>
      </x:c>
      <x:c r="G2138" s="7" t="n">
        <x:f>Q1012</x:f>
        <x:v>0</x:v>
      </x:c>
      <x:c r="H2138" s="7" t="n">
        <x:f>R1012</x:f>
        <x:v>0</x:v>
      </x:c>
      <x:c r="I2138" s="7" t="n">
        <x:f>0</x:f>
        <x:v>0</x:v>
      </x:c>
      <x:c r="J2138" s="7" t="n">
        <x:f>0</x:f>
        <x:v>0</x:v>
      </x:c>
      <x:c r="K2138" s="7" t="n">
        <x:f>0</x:f>
        <x:v>0</x:v>
      </x:c>
      <x:c r="L2138" s="7" t="n">
        <x:f>'Inventory detail'!F1012*Summary!$K$5*(A2138-E2138)/Summary!$K$6</x:f>
        <x:v>0</x:v>
      </x:c>
      <x:c r="M2138" s="7" t="n">
        <x:f>MAX(0,H2138-L2138)</x:f>
        <x:v>0</x:v>
      </x:c>
      <x:c r="N2138" s="7" t="n">
        <x:f>MAX(0,L2138-H2138)</x:f>
        <x:v>0</x:v>
      </x:c>
      <x:c r="O2138" s="7" t="n">
        <x:f>MAX(0,F2138+I2138-N2138)</x:f>
        <x:v>0</x:v>
      </x:c>
      <x:c r="P2138" s="7" t="n">
        <x:f>MAX(0,N2138-F2138-I2138)</x:f>
        <x:v>0</x:v>
      </x:c>
      <x:c r="Q2138" s="7" t="n">
        <x:f>MAX(0,G2138+J2138-P2138)</x:f>
        <x:v>0</x:v>
      </x:c>
      <x:c r="R2138" s="7" t="n">
        <x:f>M2138+MAX(0,K2138-MAX(0,P2138-G2138-J2138))</x:f>
        <x:v>0</x:v>
      </x:c>
      <x:c r="S2138" s="7" t="n">
        <x:f>SUM(O2138,Q2138,R2138)</x:f>
        <x:v>0</x:v>
      </x:c>
      <x:c r="T2138" s="14" t="n">
        <x:f>'Inventory detail'!T1012</x:f>
        <x:v>0.0478</x:v>
      </x:c>
      <x:c r="U2138" s="14" t="n">
        <x:f>'Inventory detail'!U1012</x:f>
        <x:v>0.046852</x:v>
      </x:c>
      <x:c r="V2138" s="9" t="n">
        <x:f>O2138*T2138</x:f>
        <x:v>0</x:v>
      </x:c>
      <x:c r="W2138" s="9" t="n">
        <x:f>Q2138*T2138</x:f>
        <x:v>0</x:v>
      </x:c>
      <x:c r="X2138" s="9" t="n">
        <x:f>R2138*T2138</x:f>
        <x:v>0</x:v>
      </x:c>
      <x:c r="Y2138" s="9" t="n">
        <x:f>S2138*T2138</x:f>
        <x:v>0</x:v>
      </x:c>
      <x:c r="Z2138" s="9" t="n">
        <x:f>IF(ISNUMBER(U2138),S2138*(U2138-T2138),"n.a.")</x:f>
        <x:v>0</x:v>
      </x:c>
      <x:c r="AA2138" s="9" t="n">
        <x:f>IF(ISNUMBER(U2138),Y2138,0)</x:f>
        <x:v>0</x:v>
      </x:c>
      <x:c r="AB2138" s="7" t="n">
        <x:f>MAX(0,L2138-SUM(F2138:K2138))</x:f>
        <x:v>0</x:v>
      </x:c>
    </x:row>
    <x:row r="2139" ht="22" customHeight="1">
      <x:c r="A2139" s="18" t="n">
        <x:f>Summary!D$41</x:f>
        <x:v>46357</x:v>
      </x:c>
      <x:c r="B2139" s="2" t="str">
        <x:f>'Inventory detail'!A1013</x:f>
        <x:v>COIL</x:v>
      </x:c>
      <x:c r="C2139" s="2" t="str">
        <x:f>'Inventory detail'!B1013</x:f>
        <x:v>60</x:v>
      </x:c>
      <x:c r="D2139" s="2" t="str">
        <x:f>'Inventory detail'!C1013</x:f>
        <x:v>9WHT36-4</x:v>
      </x:c>
      <x:c r="E2139" s="10" t="n">
        <x:f>A1013</x:f>
        <x:v>46327</x:v>
      </x:c>
      <x:c r="F2139" s="7" t="n">
        <x:f>O1013</x:f>
        <x:v>0</x:v>
      </x:c>
      <x:c r="G2139" s="7" t="n">
        <x:f>Q1013</x:f>
        <x:v>0</x:v>
      </x:c>
      <x:c r="H2139" s="7" t="n">
        <x:f>R1013</x:f>
        <x:v>0</x:v>
      </x:c>
      <x:c r="I2139" s="7" t="n">
        <x:f>0</x:f>
        <x:v>0</x:v>
      </x:c>
      <x:c r="J2139" s="7" t="n">
        <x:f>0</x:f>
        <x:v>0</x:v>
      </x:c>
      <x:c r="K2139" s="7" t="n">
        <x:f>0</x:f>
        <x:v>0</x:v>
      </x:c>
      <x:c r="L2139" s="7" t="n">
        <x:f>'Inventory detail'!F1013*Summary!$K$5*(A2139-E2139)/Summary!$K$6</x:f>
        <x:v>0</x:v>
      </x:c>
      <x:c r="M2139" s="7" t="n">
        <x:f>MAX(0,H2139-L2139)</x:f>
        <x:v>0</x:v>
      </x:c>
      <x:c r="N2139" s="7" t="n">
        <x:f>MAX(0,L2139-H2139)</x:f>
        <x:v>0</x:v>
      </x:c>
      <x:c r="O2139" s="7" t="n">
        <x:f>MAX(0,F2139+I2139-N2139)</x:f>
        <x:v>0</x:v>
      </x:c>
      <x:c r="P2139" s="7" t="n">
        <x:f>MAX(0,N2139-F2139-I2139)</x:f>
        <x:v>0</x:v>
      </x:c>
      <x:c r="Q2139" s="7" t="n">
        <x:f>MAX(0,G2139+J2139-P2139)</x:f>
        <x:v>0</x:v>
      </x:c>
      <x:c r="R2139" s="7" t="n">
        <x:f>M2139+MAX(0,K2139-MAX(0,P2139-G2139-J2139))</x:f>
        <x:v>0</x:v>
      </x:c>
      <x:c r="S2139" s="7" t="n">
        <x:f>SUM(O2139,Q2139,R2139)</x:f>
        <x:v>0</x:v>
      </x:c>
      <x:c r="T2139" s="14" t="n">
        <x:f>'Inventory detail'!T1013</x:f>
        <x:v>0.0888</x:v>
      </x:c>
      <x:c r="U2139" s="14" t="str">
        <x:f>'Inventory detail'!U1013</x:f>
        <x:v>n.a.</x:v>
      </x:c>
      <x:c r="V2139" s="9" t="n">
        <x:f>O2139*T2139</x:f>
        <x:v>0</x:v>
      </x:c>
      <x:c r="W2139" s="9" t="n">
        <x:f>Q2139*T2139</x:f>
        <x:v>0</x:v>
      </x:c>
      <x:c r="X2139" s="9" t="n">
        <x:f>R2139*T2139</x:f>
        <x:v>0</x:v>
      </x:c>
      <x:c r="Y2139" s="9" t="n">
        <x:f>S2139*T2139</x:f>
        <x:v>0</x:v>
      </x:c>
      <x:c r="Z2139" s="9" t="str">
        <x:f>IF(ISNUMBER(U2139),S2139*(U2139-T2139),"n.a.")</x:f>
        <x:v>n.a.</x:v>
      </x:c>
      <x:c r="AA2139" s="9" t="n">
        <x:f>IF(ISNUMBER(U2139),Y2139,0)</x:f>
        <x:v>0</x:v>
      </x:c>
      <x:c r="AB2139" s="7" t="n">
        <x:f>MAX(0,L2139-SUM(F2139:K2139))</x:f>
        <x:v>0</x:v>
      </x:c>
    </x:row>
    <x:row r="2140" ht="22" customHeight="1">
      <x:c r="A2140" s="18" t="n">
        <x:f>Summary!D$41</x:f>
        <x:v>46357</x:v>
      </x:c>
      <x:c r="B2140" s="2" t="str">
        <x:f>'Inventory detail'!A1014</x:f>
        <x:v>COIL</x:v>
      </x:c>
      <x:c r="C2140" s="2" t="str">
        <x:f>'Inventory detail'!B1014</x:f>
        <x:v>60</x:v>
      </x:c>
      <x:c r="D2140" s="2" t="str">
        <x:f>'Inventory detail'!C1014</x:f>
        <x:v>9WHT36-5</x:v>
      </x:c>
      <x:c r="E2140" s="10" t="n">
        <x:f>A1014</x:f>
        <x:v>46327</x:v>
      </x:c>
      <x:c r="F2140" s="7" t="n">
        <x:f>O1014</x:f>
        <x:v>0</x:v>
      </x:c>
      <x:c r="G2140" s="7" t="n">
        <x:f>Q1014</x:f>
        <x:v>0</x:v>
      </x:c>
      <x:c r="H2140" s="7" t="n">
        <x:f>R1014</x:f>
        <x:v>0</x:v>
      </x:c>
      <x:c r="I2140" s="7" t="n">
        <x:f>0</x:f>
        <x:v>0</x:v>
      </x:c>
      <x:c r="J2140" s="7" t="n">
        <x:f>0</x:f>
        <x:v>0</x:v>
      </x:c>
      <x:c r="K2140" s="7" t="n">
        <x:f>0</x:f>
        <x:v>0</x:v>
      </x:c>
      <x:c r="L2140" s="7" t="n">
        <x:f>'Inventory detail'!F1014*Summary!$K$5*(A2140-E2140)/Summary!$K$6</x:f>
        <x:v>0</x:v>
      </x:c>
      <x:c r="M2140" s="7" t="n">
        <x:f>MAX(0,H2140-L2140)</x:f>
        <x:v>0</x:v>
      </x:c>
      <x:c r="N2140" s="7" t="n">
        <x:f>MAX(0,L2140-H2140)</x:f>
        <x:v>0</x:v>
      </x:c>
      <x:c r="O2140" s="7" t="n">
        <x:f>MAX(0,F2140+I2140-N2140)</x:f>
        <x:v>0</x:v>
      </x:c>
      <x:c r="P2140" s="7" t="n">
        <x:f>MAX(0,N2140-F2140-I2140)</x:f>
        <x:v>0</x:v>
      </x:c>
      <x:c r="Q2140" s="7" t="n">
        <x:f>MAX(0,G2140+J2140-P2140)</x:f>
        <x:v>0</x:v>
      </x:c>
      <x:c r="R2140" s="7" t="n">
        <x:f>M2140+MAX(0,K2140-MAX(0,P2140-G2140-J2140))</x:f>
        <x:v>0</x:v>
      </x:c>
      <x:c r="S2140" s="7" t="n">
        <x:f>SUM(O2140,Q2140,R2140)</x:f>
        <x:v>0</x:v>
      </x:c>
      <x:c r="T2140" s="14" t="n">
        <x:f>'Inventory detail'!T1014</x:f>
        <x:v>0.0935</x:v>
      </x:c>
      <x:c r="U2140" s="14" t="str">
        <x:f>'Inventory detail'!U1014</x:f>
        <x:v>n.a.</x:v>
      </x:c>
      <x:c r="V2140" s="9" t="n">
        <x:f>O2140*T2140</x:f>
        <x:v>0</x:v>
      </x:c>
      <x:c r="W2140" s="9" t="n">
        <x:f>Q2140*T2140</x:f>
        <x:v>0</x:v>
      </x:c>
      <x:c r="X2140" s="9" t="n">
        <x:f>R2140*T2140</x:f>
        <x:v>0</x:v>
      </x:c>
      <x:c r="Y2140" s="9" t="n">
        <x:f>S2140*T2140</x:f>
        <x:v>0</x:v>
      </x:c>
      <x:c r="Z2140" s="9" t="str">
        <x:f>IF(ISNUMBER(U2140),S2140*(U2140-T2140),"n.a.")</x:f>
        <x:v>n.a.</x:v>
      </x:c>
      <x:c r="AA2140" s="9" t="n">
        <x:f>IF(ISNUMBER(U2140),Y2140,0)</x:f>
        <x:v>0</x:v>
      </x:c>
      <x:c r="AB2140" s="7" t="n">
        <x:f>MAX(0,L2140-SUM(F2140:K2140))</x:f>
        <x:v>0</x:v>
      </x:c>
    </x:row>
    <x:row r="2141" ht="22" customHeight="1">
      <x:c r="A2141" s="18" t="n">
        <x:f>Summary!D$41</x:f>
        <x:v>46357</x:v>
      </x:c>
      <x:c r="B2141" s="2" t="str">
        <x:f>'Inventory detail'!A1015</x:f>
        <x:v>POUC</x:v>
      </x:c>
      <x:c r="C2141" s="2" t="str">
        <x:f>'Inventory detail'!B1015</x:f>
        <x:v>10</x:v>
      </x:c>
      <x:c r="D2141" s="2" t="str">
        <x:f>'Inventory detail'!C1015</x:f>
        <x:v>ENT10</x:v>
      </x:c>
      <x:c r="E2141" s="10" t="n">
        <x:f>A1015</x:f>
        <x:v>46327</x:v>
      </x:c>
      <x:c r="F2141" s="7" t="n">
        <x:f>O1015</x:f>
        <x:v>0</x:v>
      </x:c>
      <x:c r="G2141" s="7" t="n">
        <x:f>Q1015</x:f>
        <x:v>0</x:v>
      </x:c>
      <x:c r="H2141" s="7" t="n">
        <x:f>R1015</x:f>
        <x:v>0</x:v>
      </x:c>
      <x:c r="I2141" s="7" t="n">
        <x:f>0</x:f>
        <x:v>0</x:v>
      </x:c>
      <x:c r="J2141" s="7" t="n">
        <x:f>0</x:f>
        <x:v>0</x:v>
      </x:c>
      <x:c r="K2141" s="7" t="n">
        <x:f>0</x:f>
        <x:v>0</x:v>
      </x:c>
      <x:c r="L2141" s="7" t="n">
        <x:f>'Inventory detail'!F1015*Summary!$K$5*(A2141-E2141)/Summary!$K$6</x:f>
        <x:v>0</x:v>
      </x:c>
      <x:c r="M2141" s="7" t="n">
        <x:f>MAX(0,H2141-L2141)</x:f>
        <x:v>0</x:v>
      </x:c>
      <x:c r="N2141" s="7" t="n">
        <x:f>MAX(0,L2141-H2141)</x:f>
        <x:v>0</x:v>
      </x:c>
      <x:c r="O2141" s="7" t="n">
        <x:f>MAX(0,F2141+I2141-N2141)</x:f>
        <x:v>0</x:v>
      </x:c>
      <x:c r="P2141" s="7" t="n">
        <x:f>MAX(0,N2141-F2141-I2141)</x:f>
        <x:v>0</x:v>
      </x:c>
      <x:c r="Q2141" s="7" t="n">
        <x:f>MAX(0,G2141+J2141-P2141)</x:f>
        <x:v>0</x:v>
      </x:c>
      <x:c r="R2141" s="7" t="n">
        <x:f>M2141+MAX(0,K2141-MAX(0,P2141-G2141-J2141))</x:f>
        <x:v>0</x:v>
      </x:c>
      <x:c r="S2141" s="7" t="n">
        <x:f>SUM(O2141,Q2141,R2141)</x:f>
        <x:v>0</x:v>
      </x:c>
      <x:c r="T2141" s="14" t="n">
        <x:f>'Inventory detail'!T1015</x:f>
        <x:v>0.022799999999999997</x:v>
      </x:c>
      <x:c r="U2141" s="14" t="n">
        <x:f>'Inventory detail'!U1015</x:f>
        <x:v>0.024915</x:v>
      </x:c>
      <x:c r="V2141" s="9" t="n">
        <x:f>O2141*T2141</x:f>
        <x:v>0</x:v>
      </x:c>
      <x:c r="W2141" s="9" t="n">
        <x:f>Q2141*T2141</x:f>
        <x:v>0</x:v>
      </x:c>
      <x:c r="X2141" s="9" t="n">
        <x:f>R2141*T2141</x:f>
        <x:v>0</x:v>
      </x:c>
      <x:c r="Y2141" s="9" t="n">
        <x:f>S2141*T2141</x:f>
        <x:v>0</x:v>
      </x:c>
      <x:c r="Z2141" s="9" t="n">
        <x:f>IF(ISNUMBER(U2141),S2141*(U2141-T2141),"n.a.")</x:f>
        <x:v>0</x:v>
      </x:c>
      <x:c r="AA2141" s="9" t="n">
        <x:f>IF(ISNUMBER(U2141),Y2141,0)</x:f>
        <x:v>0</x:v>
      </x:c>
      <x:c r="AB2141" s="7" t="n">
        <x:f>MAX(0,L2141-SUM(F2141:K2141))</x:f>
        <x:v>0</x:v>
      </x:c>
    </x:row>
    <x:row r="2142" ht="22" customHeight="1">
      <x:c r="A2142" s="18" t="n">
        <x:f>Summary!D$41</x:f>
        <x:v>46357</x:v>
      </x:c>
      <x:c r="B2142" s="2" t="str">
        <x:f>'Inventory detail'!A1016</x:f>
        <x:v>POUC</x:v>
      </x:c>
      <x:c r="C2142" s="2" t="str">
        <x:f>'Inventory detail'!B1016</x:f>
        <x:v>10</x:v>
      </x:c>
      <x:c r="D2142" s="2" t="str">
        <x:f>'Inventory detail'!C1016</x:f>
        <x:v>MEN3SL</x:v>
      </x:c>
      <x:c r="E2142" s="10" t="n">
        <x:f>A1016</x:f>
        <x:v>46327</x:v>
      </x:c>
      <x:c r="F2142" s="7" t="n">
        <x:f>O1016</x:f>
        <x:v>0</x:v>
      </x:c>
      <x:c r="G2142" s="7" t="n">
        <x:f>Q1016</x:f>
        <x:v>0</x:v>
      </x:c>
      <x:c r="H2142" s="7" t="n">
        <x:f>R1016</x:f>
        <x:v>0</x:v>
      </x:c>
      <x:c r="I2142" s="7" t="n">
        <x:f>0</x:f>
        <x:v>0</x:v>
      </x:c>
      <x:c r="J2142" s="7" t="n">
        <x:f>0</x:f>
        <x:v>0</x:v>
      </x:c>
      <x:c r="K2142" s="7" t="n">
        <x:f>0</x:f>
        <x:v>0</x:v>
      </x:c>
      <x:c r="L2142" s="7" t="n">
        <x:f>'Inventory detail'!F1016*Summary!$K$5*(A2142-E2142)/Summary!$K$6</x:f>
        <x:v>0</x:v>
      </x:c>
      <x:c r="M2142" s="7" t="n">
        <x:f>MAX(0,H2142-L2142)</x:f>
        <x:v>0</x:v>
      </x:c>
      <x:c r="N2142" s="7" t="n">
        <x:f>MAX(0,L2142-H2142)</x:f>
        <x:v>0</x:v>
      </x:c>
      <x:c r="O2142" s="7" t="n">
        <x:f>MAX(0,F2142+I2142-N2142)</x:f>
        <x:v>0</x:v>
      </x:c>
      <x:c r="P2142" s="7" t="n">
        <x:f>MAX(0,N2142-F2142-I2142)</x:f>
        <x:v>0</x:v>
      </x:c>
      <x:c r="Q2142" s="7" t="n">
        <x:f>MAX(0,G2142+J2142-P2142)</x:f>
        <x:v>0</x:v>
      </x:c>
      <x:c r="R2142" s="7" t="n">
        <x:f>M2142+MAX(0,K2142-MAX(0,P2142-G2142-J2142))</x:f>
        <x:v>0</x:v>
      </x:c>
      <x:c r="S2142" s="7" t="n">
        <x:f>SUM(O2142,Q2142,R2142)</x:f>
        <x:v>0</x:v>
      </x:c>
      <x:c r="T2142" s="14" t="n">
        <x:f>'Inventory detail'!T1016</x:f>
        <x:v>0.18969999999999998</x:v>
      </x:c>
      <x:c r="U2142" s="14" t="str">
        <x:f>'Inventory detail'!U1016</x:f>
        <x:v>n.a.</x:v>
      </x:c>
      <x:c r="V2142" s="9" t="n">
        <x:f>O2142*T2142</x:f>
        <x:v>0</x:v>
      </x:c>
      <x:c r="W2142" s="9" t="n">
        <x:f>Q2142*T2142</x:f>
        <x:v>0</x:v>
      </x:c>
      <x:c r="X2142" s="9" t="n">
        <x:f>R2142*T2142</x:f>
        <x:v>0</x:v>
      </x:c>
      <x:c r="Y2142" s="9" t="n">
        <x:f>S2142*T2142</x:f>
        <x:v>0</x:v>
      </x:c>
      <x:c r="Z2142" s="9" t="str">
        <x:f>IF(ISNUMBER(U2142),S2142*(U2142-T2142),"n.a.")</x:f>
        <x:v>n.a.</x:v>
      </x:c>
      <x:c r="AA2142" s="9" t="n">
        <x:f>IF(ISNUMBER(U2142),Y2142,0)</x:f>
        <x:v>0</x:v>
      </x:c>
      <x:c r="AB2142" s="7" t="n">
        <x:f>MAX(0,L2142-SUM(F2142:K2142))</x:f>
        <x:v>0</x:v>
      </x:c>
    </x:row>
    <x:row r="2143" ht="22" customHeight="1">
      <x:c r="A2143" s="18" t="n">
        <x:f>Summary!D$41</x:f>
        <x:v>46357</x:v>
      </x:c>
      <x:c r="B2143" s="2" t="str">
        <x:f>'Inventory detail'!A1017</x:f>
        <x:v>POUC</x:v>
      </x:c>
      <x:c r="C2143" s="2" t="str">
        <x:f>'Inventory detail'!B1017</x:f>
        <x:v>10</x:v>
      </x:c>
      <x:c r="D2143" s="2" t="str">
        <x:f>'Inventory detail'!C1017</x:f>
        <x:v>MEN5SL</x:v>
      </x:c>
      <x:c r="E2143" s="10" t="n">
        <x:f>A1017</x:f>
        <x:v>46327</x:v>
      </x:c>
      <x:c r="F2143" s="7" t="n">
        <x:f>O1017</x:f>
        <x:v>0</x:v>
      </x:c>
      <x:c r="G2143" s="7" t="n">
        <x:f>Q1017</x:f>
        <x:v>0</x:v>
      </x:c>
      <x:c r="H2143" s="7" t="n">
        <x:f>R1017</x:f>
        <x:v>50</x:v>
      </x:c>
      <x:c r="I2143" s="7" t="n">
        <x:f>0</x:f>
        <x:v>0</x:v>
      </x:c>
      <x:c r="J2143" s="7" t="n">
        <x:f>0</x:f>
        <x:v>0</x:v>
      </x:c>
      <x:c r="K2143" s="7" t="n">
        <x:f>0</x:f>
        <x:v>0</x:v>
      </x:c>
      <x:c r="L2143" s="7" t="n">
        <x:f>'Inventory detail'!F1017*Summary!$K$5*(A2143-E2143)/Summary!$K$6</x:f>
        <x:v>0</x:v>
      </x:c>
      <x:c r="M2143" s="7" t="n">
        <x:f>MAX(0,H2143-L2143)</x:f>
        <x:v>50</x:v>
      </x:c>
      <x:c r="N2143" s="7" t="n">
        <x:f>MAX(0,L2143-H2143)</x:f>
        <x:v>0</x:v>
      </x:c>
      <x:c r="O2143" s="7" t="n">
        <x:f>MAX(0,F2143+I2143-N2143)</x:f>
        <x:v>0</x:v>
      </x:c>
      <x:c r="P2143" s="7" t="n">
        <x:f>MAX(0,N2143-F2143-I2143)</x:f>
        <x:v>0</x:v>
      </x:c>
      <x:c r="Q2143" s="7" t="n">
        <x:f>MAX(0,G2143+J2143-P2143)</x:f>
        <x:v>0</x:v>
      </x:c>
      <x:c r="R2143" s="7" t="n">
        <x:f>M2143+MAX(0,K2143-MAX(0,P2143-G2143-J2143))</x:f>
        <x:v>50</x:v>
      </x:c>
      <x:c r="S2143" s="7" t="n">
        <x:f>SUM(O2143,Q2143,R2143)</x:f>
        <x:v>50</x:v>
      </x:c>
      <x:c r="T2143" s="14" t="n">
        <x:f>'Inventory detail'!T1017</x:f>
        <x:v>0.257</x:v>
      </x:c>
      <x:c r="U2143" s="14" t="str">
        <x:f>'Inventory detail'!U1017</x:f>
        <x:v>n.a.</x:v>
      </x:c>
      <x:c r="V2143" s="9" t="n">
        <x:f>O2143*T2143</x:f>
        <x:v>0</x:v>
      </x:c>
      <x:c r="W2143" s="9" t="n">
        <x:f>Q2143*T2143</x:f>
        <x:v>0</x:v>
      </x:c>
      <x:c r="X2143" s="9" t="n">
        <x:f>R2143*T2143</x:f>
        <x:v>12.85</x:v>
      </x:c>
      <x:c r="Y2143" s="9" t="n">
        <x:f>S2143*T2143</x:f>
        <x:v>12.85</x:v>
      </x:c>
      <x:c r="Z2143" s="9" t="str">
        <x:f>IF(ISNUMBER(U2143),S2143*(U2143-T2143),"n.a.")</x:f>
        <x:v>n.a.</x:v>
      </x:c>
      <x:c r="AA2143" s="9" t="n">
        <x:f>IF(ISNUMBER(U2143),Y2143,0)</x:f>
        <x:v>0</x:v>
      </x:c>
      <x:c r="AB2143" s="7" t="n">
        <x:f>MAX(0,L2143-SUM(F2143:K2143))</x:f>
        <x:v>0</x:v>
      </x:c>
    </x:row>
    <x:row r="2144" ht="22" customHeight="1">
      <x:c r="A2144" s="18" t="n">
        <x:f>Summary!D$41</x:f>
        <x:v>46357</x:v>
      </x:c>
      <x:c r="B2144" s="2" t="str">
        <x:f>'Inventory detail'!A1018</x:f>
        <x:v>POUC</x:v>
      </x:c>
      <x:c r="C2144" s="2" t="str">
        <x:f>'Inventory detail'!B1018</x:f>
        <x:v>10</x:v>
      </x:c>
      <x:c r="D2144" s="2" t="str">
        <x:f>'Inventory detail'!C1018</x:f>
        <x:v>MLEG5</x:v>
      </x:c>
      <x:c r="E2144" s="10" t="n">
        <x:f>A1018</x:f>
        <x:v>46327</x:v>
      </x:c>
      <x:c r="F2144" s="7" t="n">
        <x:f>O1018</x:f>
        <x:v>0</x:v>
      </x:c>
      <x:c r="G2144" s="7" t="n">
        <x:f>Q1018</x:f>
        <x:v>0</x:v>
      </x:c>
      <x:c r="H2144" s="7" t="n">
        <x:f>R1018</x:f>
        <x:v>0</x:v>
      </x:c>
      <x:c r="I2144" s="7" t="n">
        <x:f>SUMIFS('PO detail'!$W$1565:$W$1565,'PO detail'!$V$1565:$V$1565,"&gt;="&amp;E2144,'PO detail'!$V$1565:$V$1565,"&lt;"&amp;A2144)</x:f>
        <x:v>0</x:v>
      </x:c>
      <x:c r="J2144" s="7" t="n">
        <x:f>SUMIFS('PO detail'!$X$1565:$X$1565,'PO detail'!$V$1565:$V$1565,"&gt;="&amp;E2144,'PO detail'!$V$1565:$V$1565,"&lt;"&amp;A2144)</x:f>
        <x:v>5000</x:v>
      </x:c>
      <x:c r="K2144" s="7" t="n">
        <x:f>SUMIFS('PO detail'!$Y$1565:$Y$1565,'PO detail'!$V$1565:$V$1565,"&gt;="&amp;E2144,'PO detail'!$V$1565:$V$1565,"&lt;"&amp;A2144)</x:f>
        <x:v>0</x:v>
      </x:c>
      <x:c r="L2144" s="7" t="n">
        <x:f>'Inventory detail'!F1018*Summary!$K$5*(A2144-E2144)/Summary!$K$6</x:f>
        <x:v>0</x:v>
      </x:c>
      <x:c r="M2144" s="7" t="n">
        <x:f>MAX(0,H2144-L2144)</x:f>
        <x:v>0</x:v>
      </x:c>
      <x:c r="N2144" s="7" t="n">
        <x:f>MAX(0,L2144-H2144)</x:f>
        <x:v>0</x:v>
      </x:c>
      <x:c r="O2144" s="7" t="n">
        <x:f>MAX(0,F2144+I2144-N2144)</x:f>
        <x:v>0</x:v>
      </x:c>
      <x:c r="P2144" s="7" t="n">
        <x:f>MAX(0,N2144-F2144-I2144)</x:f>
        <x:v>0</x:v>
      </x:c>
      <x:c r="Q2144" s="7" t="n">
        <x:f>MAX(0,G2144+J2144-P2144)</x:f>
        <x:v>5000</x:v>
      </x:c>
      <x:c r="R2144" s="7" t="n">
        <x:f>M2144+MAX(0,K2144-MAX(0,P2144-G2144-J2144))</x:f>
        <x:v>0</x:v>
      </x:c>
      <x:c r="S2144" s="7" t="n">
        <x:f>SUM(O2144,Q2144,R2144)</x:f>
        <x:v>5000</x:v>
      </x:c>
      <x:c r="T2144" s="14" t="n">
        <x:f>'Inventory detail'!T1018</x:f>
        <x:v>0.20329999999999998</x:v>
      </x:c>
      <x:c r="U2144" s="14" t="n">
        <x:f>'Inventory detail'!U1018</x:f>
        <x:v>0.22175999999999998</x:v>
      </x:c>
      <x:c r="V2144" s="9" t="n">
        <x:f>O2144*T2144</x:f>
        <x:v>0</x:v>
      </x:c>
      <x:c r="W2144" s="9" t="n">
        <x:f>Q2144*T2144</x:f>
        <x:v>1016.4999999999999</x:v>
      </x:c>
      <x:c r="X2144" s="9" t="n">
        <x:f>R2144*T2144</x:f>
        <x:v>0</x:v>
      </x:c>
      <x:c r="Y2144" s="9" t="n">
        <x:f>S2144*T2144</x:f>
        <x:v>1016.4999999999999</x:v>
      </x:c>
      <x:c r="Z2144" s="9" t="n">
        <x:f>IF(ISNUMBER(U2144),S2144*(U2144-T2144),"n.a.")</x:f>
        <x:v>92.30000000000003</x:v>
      </x:c>
      <x:c r="AA2144" s="9" t="n">
        <x:f>IF(ISNUMBER(U2144),Y2144,0)</x:f>
        <x:v>1016.4999999999999</x:v>
      </x:c>
      <x:c r="AB2144" s="7" t="n">
        <x:f>MAX(0,L2144-SUM(F2144:K2144))</x:f>
        <x:v>0</x:v>
      </x:c>
    </x:row>
    <x:row r="2145" ht="22" customHeight="1">
      <x:c r="A2145" s="18" t="n">
        <x:f>Summary!D$41</x:f>
        <x:v>46357</x:v>
      </x:c>
      <x:c r="B2145" s="2" t="str">
        <x:f>'Inventory detail'!A1019</x:f>
        <x:v>POUC</x:v>
      </x:c>
      <x:c r="C2145" s="2" t="str">
        <x:f>'Inventory detail'!B1019</x:f>
        <x:v>10</x:v>
      </x:c>
      <x:c r="D2145" s="2" t="str">
        <x:f>'Inventory detail'!C1019</x:f>
        <x:v>MP1114M</x:v>
      </x:c>
      <x:c r="E2145" s="10" t="n">
        <x:f>A1019</x:f>
        <x:v>46327</x:v>
      </x:c>
      <x:c r="F2145" s="7" t="n">
        <x:f>O1019</x:f>
        <x:v>0</x:v>
      </x:c>
      <x:c r="G2145" s="7" t="n">
        <x:f>Q1019</x:f>
        <x:v>0</x:v>
      </x:c>
      <x:c r="H2145" s="7" t="n">
        <x:f>R1019</x:f>
        <x:v>0</x:v>
      </x:c>
      <x:c r="I2145" s="7" t="n">
        <x:f>0</x:f>
        <x:v>0</x:v>
      </x:c>
      <x:c r="J2145" s="7" t="n">
        <x:f>0</x:f>
        <x:v>0</x:v>
      </x:c>
      <x:c r="K2145" s="7" t="n">
        <x:f>0</x:f>
        <x:v>0</x:v>
      </x:c>
      <x:c r="L2145" s="7" t="n">
        <x:f>'Inventory detail'!F1019*Summary!$K$5*(A2145-E2145)/Summary!$K$6</x:f>
        <x:v>0</x:v>
      </x:c>
      <x:c r="M2145" s="7" t="n">
        <x:f>MAX(0,H2145-L2145)</x:f>
        <x:v>0</x:v>
      </x:c>
      <x:c r="N2145" s="7" t="n">
        <x:f>MAX(0,L2145-H2145)</x:f>
        <x:v>0</x:v>
      </x:c>
      <x:c r="O2145" s="7" t="n">
        <x:f>MAX(0,F2145+I2145-N2145)</x:f>
        <x:v>0</x:v>
      </x:c>
      <x:c r="P2145" s="7" t="n">
        <x:f>MAX(0,N2145-F2145-I2145)</x:f>
        <x:v>0</x:v>
      </x:c>
      <x:c r="Q2145" s="7" t="n">
        <x:f>MAX(0,G2145+J2145-P2145)</x:f>
        <x:v>0</x:v>
      </x:c>
      <x:c r="R2145" s="7" t="n">
        <x:f>M2145+MAX(0,K2145-MAX(0,P2145-G2145-J2145))</x:f>
        <x:v>0</x:v>
      </x:c>
      <x:c r="S2145" s="7" t="n">
        <x:f>SUM(O2145,Q2145,R2145)</x:f>
        <x:v>0</x:v>
      </x:c>
      <x:c r="T2145" s="14" t="n">
        <x:f>'Inventory detail'!T1019</x:f>
        <x:v>0.2852</x:v>
      </x:c>
      <x:c r="U2145" s="14" t="str">
        <x:f>'Inventory detail'!U1019</x:f>
        <x:v>n.a.</x:v>
      </x:c>
      <x:c r="V2145" s="9" t="n">
        <x:f>O2145*T2145</x:f>
        <x:v>0</x:v>
      </x:c>
      <x:c r="W2145" s="9" t="n">
        <x:f>Q2145*T2145</x:f>
        <x:v>0</x:v>
      </x:c>
      <x:c r="X2145" s="9" t="n">
        <x:f>R2145*T2145</x:f>
        <x:v>0</x:v>
      </x:c>
      <x:c r="Y2145" s="9" t="n">
        <x:f>S2145*T2145</x:f>
        <x:v>0</x:v>
      </x:c>
      <x:c r="Z2145" s="9" t="str">
        <x:f>IF(ISNUMBER(U2145),S2145*(U2145-T2145),"n.a.")</x:f>
        <x:v>n.a.</x:v>
      </x:c>
      <x:c r="AA2145" s="9" t="n">
        <x:f>IF(ISNUMBER(U2145),Y2145,0)</x:f>
        <x:v>0</x:v>
      </x:c>
      <x:c r="AB2145" s="7" t="n">
        <x:f>MAX(0,L2145-SUM(F2145:K2145))</x:f>
        <x:v>0</x:v>
      </x:c>
    </x:row>
    <x:row r="2146" ht="22" customHeight="1">
      <x:c r="A2146" s="18" t="n">
        <x:f>Summary!D$41</x:f>
        <x:v>46357</x:v>
      </x:c>
      <x:c r="B2146" s="2" t="str">
        <x:f>'Inventory detail'!A1020</x:f>
        <x:v>POUC</x:v>
      </x:c>
      <x:c r="C2146" s="2" t="str">
        <x:f>'Inventory detail'!B1020</x:f>
        <x:v>10</x:v>
      </x:c>
      <x:c r="D2146" s="2" t="str">
        <x:f>'Inventory detail'!C1020</x:f>
        <x:v>MPGSCM</x:v>
      </x:c>
      <x:c r="E2146" s="10" t="n">
        <x:f>A1020</x:f>
        <x:v>46327</x:v>
      </x:c>
      <x:c r="F2146" s="7" t="n">
        <x:f>O1020</x:f>
        <x:v>0</x:v>
      </x:c>
      <x:c r="G2146" s="7" t="n">
        <x:f>Q1020</x:f>
        <x:v>0</x:v>
      </x:c>
      <x:c r="H2146" s="7" t="n">
        <x:f>R1020</x:f>
        <x:v>0</x:v>
      </x:c>
      <x:c r="I2146" s="7" t="n">
        <x:f>0</x:f>
        <x:v>0</x:v>
      </x:c>
      <x:c r="J2146" s="7" t="n">
        <x:f>0</x:f>
        <x:v>0</x:v>
      </x:c>
      <x:c r="K2146" s="7" t="n">
        <x:f>0</x:f>
        <x:v>0</x:v>
      </x:c>
      <x:c r="L2146" s="7" t="n">
        <x:f>'Inventory detail'!F1020*Summary!$K$5*(A2146-E2146)/Summary!$K$6</x:f>
        <x:v>0</x:v>
      </x:c>
      <x:c r="M2146" s="7" t="n">
        <x:f>MAX(0,H2146-L2146)</x:f>
        <x:v>0</x:v>
      </x:c>
      <x:c r="N2146" s="7" t="n">
        <x:f>MAX(0,L2146-H2146)</x:f>
        <x:v>0</x:v>
      </x:c>
      <x:c r="O2146" s="7" t="n">
        <x:f>MAX(0,F2146+I2146-N2146)</x:f>
        <x:v>0</x:v>
      </x:c>
      <x:c r="P2146" s="7" t="n">
        <x:f>MAX(0,N2146-F2146-I2146)</x:f>
        <x:v>0</x:v>
      </x:c>
      <x:c r="Q2146" s="7" t="n">
        <x:f>MAX(0,G2146+J2146-P2146)</x:f>
        <x:v>0</x:v>
      </x:c>
      <x:c r="R2146" s="7" t="n">
        <x:f>M2146+MAX(0,K2146-MAX(0,P2146-G2146-J2146))</x:f>
        <x:v>0</x:v>
      </x:c>
      <x:c r="S2146" s="7" t="n">
        <x:f>SUM(O2146,Q2146,R2146)</x:f>
        <x:v>0</x:v>
      </x:c>
      <x:c r="T2146" s="14" t="n">
        <x:f>'Inventory detail'!T1020</x:f>
        <x:v>0.19469999999999998</x:v>
      </x:c>
      <x:c r="U2146" s="14" t="str">
        <x:f>'Inventory detail'!U1020</x:f>
        <x:v>n.a.</x:v>
      </x:c>
      <x:c r="V2146" s="9" t="n">
        <x:f>O2146*T2146</x:f>
        <x:v>0</x:v>
      </x:c>
      <x:c r="W2146" s="9" t="n">
        <x:f>Q2146*T2146</x:f>
        <x:v>0</x:v>
      </x:c>
      <x:c r="X2146" s="9" t="n">
        <x:f>R2146*T2146</x:f>
        <x:v>0</x:v>
      </x:c>
      <x:c r="Y2146" s="9" t="n">
        <x:f>S2146*T2146</x:f>
        <x:v>0</x:v>
      </x:c>
      <x:c r="Z2146" s="9" t="str">
        <x:f>IF(ISNUMBER(U2146),S2146*(U2146-T2146),"n.a.")</x:f>
        <x:v>n.a.</x:v>
      </x:c>
      <x:c r="AA2146" s="9" t="n">
        <x:f>IF(ISNUMBER(U2146),Y2146,0)</x:f>
        <x:v>0</x:v>
      </x:c>
      <x:c r="AB2146" s="7" t="n">
        <x:f>MAX(0,L2146-SUM(F2146:K2146))</x:f>
        <x:v>0</x:v>
      </x:c>
    </x:row>
    <x:row r="2147" ht="22" customHeight="1">
      <x:c r="A2147" s="18" t="n">
        <x:f>Summary!D$41</x:f>
        <x:v>46357</x:v>
      </x:c>
      <x:c r="B2147" s="2" t="str">
        <x:f>'Inventory detail'!A1021</x:f>
        <x:v>POUC</x:v>
      </x:c>
      <x:c r="C2147" s="2" t="str">
        <x:f>'Inventory detail'!B1021</x:f>
        <x:v>10</x:v>
      </x:c>
      <x:c r="D2147" s="2" t="str">
        <x:f>'Inventory detail'!C1021</x:f>
        <x:v>PCSP</x:v>
      </x:c>
      <x:c r="E2147" s="10" t="n">
        <x:f>A1021</x:f>
        <x:v>46327</x:v>
      </x:c>
      <x:c r="F2147" s="7" t="n">
        <x:f>O1021</x:f>
        <x:v>0</x:v>
      </x:c>
      <x:c r="G2147" s="7" t="n">
        <x:f>Q1021</x:f>
        <x:v>0</x:v>
      </x:c>
      <x:c r="H2147" s="7" t="n">
        <x:f>R1021</x:f>
        <x:v>2900</x:v>
      </x:c>
      <x:c r="I2147" s="7" t="n">
        <x:f>0</x:f>
        <x:v>0</x:v>
      </x:c>
      <x:c r="J2147" s="7" t="n">
        <x:f>0</x:f>
        <x:v>0</x:v>
      </x:c>
      <x:c r="K2147" s="7" t="n">
        <x:f>0</x:f>
        <x:v>0</x:v>
      </x:c>
      <x:c r="L2147" s="7" t="n">
        <x:f>'Inventory detail'!F1021*Summary!$K$5*(A2147-E2147)/Summary!$K$6</x:f>
        <x:v>0</x:v>
      </x:c>
      <x:c r="M2147" s="7" t="n">
        <x:f>MAX(0,H2147-L2147)</x:f>
        <x:v>2900</x:v>
      </x:c>
      <x:c r="N2147" s="7" t="n">
        <x:f>MAX(0,L2147-H2147)</x:f>
        <x:v>0</x:v>
      </x:c>
      <x:c r="O2147" s="7" t="n">
        <x:f>MAX(0,F2147+I2147-N2147)</x:f>
        <x:v>0</x:v>
      </x:c>
      <x:c r="P2147" s="7" t="n">
        <x:f>MAX(0,N2147-F2147-I2147)</x:f>
        <x:v>0</x:v>
      </x:c>
      <x:c r="Q2147" s="7" t="n">
        <x:f>MAX(0,G2147+J2147-P2147)</x:f>
        <x:v>0</x:v>
      </x:c>
      <x:c r="R2147" s="7" t="n">
        <x:f>M2147+MAX(0,K2147-MAX(0,P2147-G2147-J2147))</x:f>
        <x:v>2900</x:v>
      </x:c>
      <x:c r="S2147" s="7" t="n">
        <x:f>SUM(O2147,Q2147,R2147)</x:f>
        <x:v>2900</x:v>
      </x:c>
      <x:c r="T2147" s="14" t="n">
        <x:f>'Inventory detail'!T1021</x:f>
        <x:v>0.11</x:v>
      </x:c>
      <x:c r="U2147" s="14" t="str">
        <x:f>'Inventory detail'!U1021</x:f>
        <x:v>n.a.</x:v>
      </x:c>
      <x:c r="V2147" s="9" t="n">
        <x:f>O2147*T2147</x:f>
        <x:v>0</x:v>
      </x:c>
      <x:c r="W2147" s="9" t="n">
        <x:f>Q2147*T2147</x:f>
        <x:v>0</x:v>
      </x:c>
      <x:c r="X2147" s="9" t="n">
        <x:f>R2147*T2147</x:f>
        <x:v>319</x:v>
      </x:c>
      <x:c r="Y2147" s="9" t="n">
        <x:f>S2147*T2147</x:f>
        <x:v>319</x:v>
      </x:c>
      <x:c r="Z2147" s="9" t="str">
        <x:f>IF(ISNUMBER(U2147),S2147*(U2147-T2147),"n.a.")</x:f>
        <x:v>n.a.</x:v>
      </x:c>
      <x:c r="AA2147" s="9" t="n">
        <x:f>IF(ISNUMBER(U2147),Y2147,0)</x:f>
        <x:v>0</x:v>
      </x:c>
      <x:c r="AB2147" s="7" t="n">
        <x:f>MAX(0,L2147-SUM(F2147:K2147))</x:f>
        <x:v>0</x:v>
      </x:c>
    </x:row>
    <x:row r="2148" ht="22" customHeight="1">
      <x:c r="A2148" s="18" t="n">
        <x:f>Summary!D$41</x:f>
        <x:v>46357</x:v>
      </x:c>
      <x:c r="B2148" s="2" t="str">
        <x:f>'Inventory detail'!A1022</x:f>
        <x:v>POUC</x:v>
      </x:c>
      <x:c r="C2148" s="2" t="str">
        <x:f>'Inventory detail'!B1022</x:f>
        <x:v>10</x:v>
      </x:c>
      <x:c r="D2148" s="2" t="str">
        <x:f>'Inventory detail'!C1022</x:f>
        <x:v>MP57G</x:v>
      </x:c>
      <x:c r="E2148" s="10" t="n">
        <x:f>A1022</x:f>
        <x:v>46327</x:v>
      </x:c>
      <x:c r="F2148" s="7" t="n">
        <x:f>O1022</x:f>
        <x:v>0</x:v>
      </x:c>
      <x:c r="G2148" s="7" t="n">
        <x:f>Q1022</x:f>
        <x:v>0</x:v>
      </x:c>
      <x:c r="H2148" s="7" t="n">
        <x:f>R1022</x:f>
        <x:v>0</x:v>
      </x:c>
      <x:c r="I2148" s="7" t="n">
        <x:f>0</x:f>
        <x:v>0</x:v>
      </x:c>
      <x:c r="J2148" s="7" t="n">
        <x:f>0</x:f>
        <x:v>0</x:v>
      </x:c>
      <x:c r="K2148" s="7" t="n">
        <x:f>0</x:f>
        <x:v>0</x:v>
      </x:c>
      <x:c r="L2148" s="7" t="n">
        <x:f>'Inventory detail'!F1022*Summary!$K$5*(A2148-E2148)/Summary!$K$6</x:f>
        <x:v>0</x:v>
      </x:c>
      <x:c r="M2148" s="7" t="n">
        <x:f>MAX(0,H2148-L2148)</x:f>
        <x:v>0</x:v>
      </x:c>
      <x:c r="N2148" s="7" t="n">
        <x:f>MAX(0,L2148-H2148)</x:f>
        <x:v>0</x:v>
      </x:c>
      <x:c r="O2148" s="7" t="n">
        <x:f>MAX(0,F2148+I2148-N2148)</x:f>
        <x:v>0</x:v>
      </x:c>
      <x:c r="P2148" s="7" t="n">
        <x:f>MAX(0,N2148-F2148-I2148)</x:f>
        <x:v>0</x:v>
      </x:c>
      <x:c r="Q2148" s="7" t="n">
        <x:f>MAX(0,G2148+J2148-P2148)</x:f>
        <x:v>0</x:v>
      </x:c>
      <x:c r="R2148" s="7" t="n">
        <x:f>M2148+MAX(0,K2148-MAX(0,P2148-G2148-J2148))</x:f>
        <x:v>0</x:v>
      </x:c>
      <x:c r="S2148" s="7" t="n">
        <x:f>SUM(O2148,Q2148,R2148)</x:f>
        <x:v>0</x:v>
      </x:c>
      <x:c r="T2148" s="14" t="n">
        <x:f>'Inventory detail'!T1022</x:f>
        <x:v>0.1637</x:v>
      </x:c>
      <x:c r="U2148" s="14" t="str">
        <x:f>'Inventory detail'!U1022</x:f>
        <x:v>n.a.</x:v>
      </x:c>
      <x:c r="V2148" s="9" t="n">
        <x:f>O2148*T2148</x:f>
        <x:v>0</x:v>
      </x:c>
      <x:c r="W2148" s="9" t="n">
        <x:f>Q2148*T2148</x:f>
        <x:v>0</x:v>
      </x:c>
      <x:c r="X2148" s="9" t="n">
        <x:f>R2148*T2148</x:f>
        <x:v>0</x:v>
      </x:c>
      <x:c r="Y2148" s="9" t="n">
        <x:f>S2148*T2148</x:f>
        <x:v>0</x:v>
      </x:c>
      <x:c r="Z2148" s="9" t="str">
        <x:f>IF(ISNUMBER(U2148),S2148*(U2148-T2148),"n.a.")</x:f>
        <x:v>n.a.</x:v>
      </x:c>
      <x:c r="AA2148" s="9" t="n">
        <x:f>IF(ISNUMBER(U2148),Y2148,0)</x:f>
        <x:v>0</x:v>
      </x:c>
      <x:c r="AB2148" s="7" t="n">
        <x:f>MAX(0,L2148-SUM(F2148:K2148))</x:f>
        <x:v>0</x:v>
      </x:c>
    </x:row>
    <x:row r="2149" ht="22" customHeight="1">
      <x:c r="A2149" s="18" t="n">
        <x:f>Summary!D$41</x:f>
        <x:v>46357</x:v>
      </x:c>
      <x:c r="B2149" s="2" t="str">
        <x:f>'Inventory detail'!A1023</x:f>
        <x:v>POUC</x:v>
      </x:c>
      <x:c r="C2149" s="2" t="str">
        <x:f>'Inventory detail'!B1023</x:f>
        <x:v>10</x:v>
      </x:c>
      <x:c r="D2149" s="2" t="str">
        <x:f>'Inventory detail'!C1023</x:f>
        <x:v>MP57M</x:v>
      </x:c>
      <x:c r="E2149" s="10" t="n">
        <x:f>A1023</x:f>
        <x:v>46327</x:v>
      </x:c>
      <x:c r="F2149" s="7" t="n">
        <x:f>O1023</x:f>
        <x:v>0</x:v>
      </x:c>
      <x:c r="G2149" s="7" t="n">
        <x:f>Q1023</x:f>
        <x:v>0</x:v>
      </x:c>
      <x:c r="H2149" s="7" t="n">
        <x:f>R1023</x:f>
        <x:v>0</x:v>
      </x:c>
      <x:c r="I2149" s="7" t="n">
        <x:f>0</x:f>
        <x:v>0</x:v>
      </x:c>
      <x:c r="J2149" s="7" t="n">
        <x:f>0</x:f>
        <x:v>0</x:v>
      </x:c>
      <x:c r="K2149" s="7" t="n">
        <x:f>0</x:f>
        <x:v>0</x:v>
      </x:c>
      <x:c r="L2149" s="7" t="n">
        <x:f>'Inventory detail'!F1023*Summary!$K$5*(A2149-E2149)/Summary!$K$6</x:f>
        <x:v>0</x:v>
      </x:c>
      <x:c r="M2149" s="7" t="n">
        <x:f>MAX(0,H2149-L2149)</x:f>
        <x:v>0</x:v>
      </x:c>
      <x:c r="N2149" s="7" t="n">
        <x:f>MAX(0,L2149-H2149)</x:f>
        <x:v>0</x:v>
      </x:c>
      <x:c r="O2149" s="7" t="n">
        <x:f>MAX(0,F2149+I2149-N2149)</x:f>
        <x:v>0</x:v>
      </x:c>
      <x:c r="P2149" s="7" t="n">
        <x:f>MAX(0,N2149-F2149-I2149)</x:f>
        <x:v>0</x:v>
      </x:c>
      <x:c r="Q2149" s="7" t="n">
        <x:f>MAX(0,G2149+J2149-P2149)</x:f>
        <x:v>0</x:v>
      </x:c>
      <x:c r="R2149" s="7" t="n">
        <x:f>M2149+MAX(0,K2149-MAX(0,P2149-G2149-J2149))</x:f>
        <x:v>0</x:v>
      </x:c>
      <x:c r="S2149" s="7" t="n">
        <x:f>SUM(O2149,Q2149,R2149)</x:f>
        <x:v>0</x:v>
      </x:c>
      <x:c r="T2149" s="14" t="n">
        <x:f>'Inventory detail'!T1023</x:f>
        <x:v>0.1637</x:v>
      </x:c>
      <x:c r="U2149" s="14" t="str">
        <x:f>'Inventory detail'!U1023</x:f>
        <x:v>n.a.</x:v>
      </x:c>
      <x:c r="V2149" s="9" t="n">
        <x:f>O2149*T2149</x:f>
        <x:v>0</x:v>
      </x:c>
      <x:c r="W2149" s="9" t="n">
        <x:f>Q2149*T2149</x:f>
        <x:v>0</x:v>
      </x:c>
      <x:c r="X2149" s="9" t="n">
        <x:f>R2149*T2149</x:f>
        <x:v>0</x:v>
      </x:c>
      <x:c r="Y2149" s="9" t="n">
        <x:f>S2149*T2149</x:f>
        <x:v>0</x:v>
      </x:c>
      <x:c r="Z2149" s="9" t="str">
        <x:f>IF(ISNUMBER(U2149),S2149*(U2149-T2149),"n.a.")</x:f>
        <x:v>n.a.</x:v>
      </x:c>
      <x:c r="AA2149" s="9" t="n">
        <x:f>IF(ISNUMBER(U2149),Y2149,0)</x:f>
        <x:v>0</x:v>
      </x:c>
      <x:c r="AB2149" s="7" t="n">
        <x:f>MAX(0,L2149-SUM(F2149:K2149))</x:f>
        <x:v>0</x:v>
      </x:c>
    </x:row>
    <x:row r="2150" ht="22" customHeight="1">
      <x:c r="A2150" s="18" t="n">
        <x:f>Summary!D$41</x:f>
        <x:v>46357</x:v>
      </x:c>
      <x:c r="B2150" s="2" t="str">
        <x:f>'Inventory detail'!A1024</x:f>
        <x:v>POUC</x:v>
      </x:c>
      <x:c r="C2150" s="2" t="str">
        <x:f>'Inventory detail'!B1024</x:f>
        <x:v>10</x:v>
      </x:c>
      <x:c r="D2150" s="2" t="str">
        <x:f>'Inventory detail'!C1024</x:f>
        <x:v>MP810G</x:v>
      </x:c>
      <x:c r="E2150" s="10" t="n">
        <x:f>A1024</x:f>
        <x:v>46327</x:v>
      </x:c>
      <x:c r="F2150" s="7" t="n">
        <x:f>O1024</x:f>
        <x:v>0</x:v>
      </x:c>
      <x:c r="G2150" s="7" t="n">
        <x:f>Q1024</x:f>
        <x:v>0</x:v>
      </x:c>
      <x:c r="H2150" s="7" t="n">
        <x:f>R1024</x:f>
        <x:v>0</x:v>
      </x:c>
      <x:c r="I2150" s="7" t="n">
        <x:f>0</x:f>
        <x:v>0</x:v>
      </x:c>
      <x:c r="J2150" s="7" t="n">
        <x:f>0</x:f>
        <x:v>0</x:v>
      </x:c>
      <x:c r="K2150" s="7" t="n">
        <x:f>0</x:f>
        <x:v>0</x:v>
      </x:c>
      <x:c r="L2150" s="7" t="n">
        <x:f>'Inventory detail'!F1024*Summary!$K$5*(A2150-E2150)/Summary!$K$6</x:f>
        <x:v>0</x:v>
      </x:c>
      <x:c r="M2150" s="7" t="n">
        <x:f>MAX(0,H2150-L2150)</x:f>
        <x:v>0</x:v>
      </x:c>
      <x:c r="N2150" s="7" t="n">
        <x:f>MAX(0,L2150-H2150)</x:f>
        <x:v>0</x:v>
      </x:c>
      <x:c r="O2150" s="7" t="n">
        <x:f>MAX(0,F2150+I2150-N2150)</x:f>
        <x:v>0</x:v>
      </x:c>
      <x:c r="P2150" s="7" t="n">
        <x:f>MAX(0,N2150-F2150-I2150)</x:f>
        <x:v>0</x:v>
      </x:c>
      <x:c r="Q2150" s="7" t="n">
        <x:f>MAX(0,G2150+J2150-P2150)</x:f>
        <x:v>0</x:v>
      </x:c>
      <x:c r="R2150" s="7" t="n">
        <x:f>M2150+MAX(0,K2150-MAX(0,P2150-G2150-J2150))</x:f>
        <x:v>0</x:v>
      </x:c>
      <x:c r="S2150" s="7" t="n">
        <x:f>SUM(O2150,Q2150,R2150)</x:f>
        <x:v>0</x:v>
      </x:c>
      <x:c r="T2150" s="14" t="n">
        <x:f>'Inventory detail'!T1024</x:f>
        <x:v>0.1573</x:v>
      </x:c>
      <x:c r="U2150" s="14" t="str">
        <x:f>'Inventory detail'!U1024</x:f>
        <x:v>n.a.</x:v>
      </x:c>
      <x:c r="V2150" s="9" t="n">
        <x:f>O2150*T2150</x:f>
        <x:v>0</x:v>
      </x:c>
      <x:c r="W2150" s="9" t="n">
        <x:f>Q2150*T2150</x:f>
        <x:v>0</x:v>
      </x:c>
      <x:c r="X2150" s="9" t="n">
        <x:f>R2150*T2150</x:f>
        <x:v>0</x:v>
      </x:c>
      <x:c r="Y2150" s="9" t="n">
        <x:f>S2150*T2150</x:f>
        <x:v>0</x:v>
      </x:c>
      <x:c r="Z2150" s="9" t="str">
        <x:f>IF(ISNUMBER(U2150),S2150*(U2150-T2150),"n.a.")</x:f>
        <x:v>n.a.</x:v>
      </x:c>
      <x:c r="AA2150" s="9" t="n">
        <x:f>IF(ISNUMBER(U2150),Y2150,0)</x:f>
        <x:v>0</x:v>
      </x:c>
      <x:c r="AB2150" s="7" t="n">
        <x:f>MAX(0,L2150-SUM(F2150:K2150))</x:f>
        <x:v>0</x:v>
      </x:c>
    </x:row>
    <x:row r="2151" ht="22" customHeight="1">
      <x:c r="A2151" s="18" t="n">
        <x:f>Summary!D$41</x:f>
        <x:v>46357</x:v>
      </x:c>
      <x:c r="B2151" s="2" t="str">
        <x:f>'Inventory detail'!A1025</x:f>
        <x:v>POUC</x:v>
      </x:c>
      <x:c r="C2151" s="2" t="str">
        <x:f>'Inventory detail'!B1025</x:f>
        <x:v>10</x:v>
      </x:c>
      <x:c r="D2151" s="2" t="str">
        <x:f>'Inventory detail'!C1025</x:f>
        <x:v>MP810M</x:v>
      </x:c>
      <x:c r="E2151" s="10" t="n">
        <x:f>A1025</x:f>
        <x:v>46327</x:v>
      </x:c>
      <x:c r="F2151" s="7" t="n">
        <x:f>O1025</x:f>
        <x:v>0</x:v>
      </x:c>
      <x:c r="G2151" s="7" t="n">
        <x:f>Q1025</x:f>
        <x:v>0</x:v>
      </x:c>
      <x:c r="H2151" s="7" t="n">
        <x:f>R1025</x:f>
        <x:v>0</x:v>
      </x:c>
      <x:c r="I2151" s="7" t="n">
        <x:f>0</x:f>
        <x:v>0</x:v>
      </x:c>
      <x:c r="J2151" s="7" t="n">
        <x:f>0</x:f>
        <x:v>0</x:v>
      </x:c>
      <x:c r="K2151" s="7" t="n">
        <x:f>0</x:f>
        <x:v>0</x:v>
      </x:c>
      <x:c r="L2151" s="7" t="n">
        <x:f>'Inventory detail'!F1025*Summary!$K$5*(A2151-E2151)/Summary!$K$6</x:f>
        <x:v>0</x:v>
      </x:c>
      <x:c r="M2151" s="7" t="n">
        <x:f>MAX(0,H2151-L2151)</x:f>
        <x:v>0</x:v>
      </x:c>
      <x:c r="N2151" s="7" t="n">
        <x:f>MAX(0,L2151-H2151)</x:f>
        <x:v>0</x:v>
      </x:c>
      <x:c r="O2151" s="7" t="n">
        <x:f>MAX(0,F2151+I2151-N2151)</x:f>
        <x:v>0</x:v>
      </x:c>
      <x:c r="P2151" s="7" t="n">
        <x:f>MAX(0,N2151-F2151-I2151)</x:f>
        <x:v>0</x:v>
      </x:c>
      <x:c r="Q2151" s="7" t="n">
        <x:f>MAX(0,G2151+J2151-P2151)</x:f>
        <x:v>0</x:v>
      </x:c>
      <x:c r="R2151" s="7" t="n">
        <x:f>M2151+MAX(0,K2151-MAX(0,P2151-G2151-J2151))</x:f>
        <x:v>0</x:v>
      </x:c>
      <x:c r="S2151" s="7" t="n">
        <x:f>SUM(O2151,Q2151,R2151)</x:f>
        <x:v>0</x:v>
      </x:c>
      <x:c r="T2151" s="14" t="n">
        <x:f>'Inventory detail'!T1025</x:f>
        <x:v>0.1573</x:v>
      </x:c>
      <x:c r="U2151" s="14" t="str">
        <x:f>'Inventory detail'!U1025</x:f>
        <x:v>n.a.</x:v>
      </x:c>
      <x:c r="V2151" s="9" t="n">
        <x:f>O2151*T2151</x:f>
        <x:v>0</x:v>
      </x:c>
      <x:c r="W2151" s="9" t="n">
        <x:f>Q2151*T2151</x:f>
        <x:v>0</x:v>
      </x:c>
      <x:c r="X2151" s="9" t="n">
        <x:f>R2151*T2151</x:f>
        <x:v>0</x:v>
      </x:c>
      <x:c r="Y2151" s="9" t="n">
        <x:f>S2151*T2151</x:f>
        <x:v>0</x:v>
      </x:c>
      <x:c r="Z2151" s="9" t="str">
        <x:f>IF(ISNUMBER(U2151),S2151*(U2151-T2151),"n.a.")</x:f>
        <x:v>n.a.</x:v>
      </x:c>
      <x:c r="AA2151" s="9" t="n">
        <x:f>IF(ISNUMBER(U2151),Y2151,0)</x:f>
        <x:v>0</x:v>
      </x:c>
      <x:c r="AB2151" s="7" t="n">
        <x:f>MAX(0,L2151-SUM(F2151:K2151))</x:f>
        <x:v>0</x:v>
      </x:c>
    </x:row>
    <x:row r="2152" ht="22" customHeight="1">
      <x:c r="A2152" s="18" t="n">
        <x:f>Summary!D$41</x:f>
        <x:v>46357</x:v>
      </x:c>
      <x:c r="B2152" s="2" t="str">
        <x:f>'Inventory detail'!A1026</x:f>
        <x:v>POUC</x:v>
      </x:c>
      <x:c r="C2152" s="2" t="str">
        <x:f>'Inventory detail'!B1026</x:f>
        <x:v>10</x:v>
      </x:c>
      <x:c r="D2152" s="2" t="str">
        <x:f>'Inventory detail'!C1026</x:f>
        <x:v>MPASCG</x:v>
      </x:c>
      <x:c r="E2152" s="10" t="n">
        <x:f>A1026</x:f>
        <x:v>46327</x:v>
      </x:c>
      <x:c r="F2152" s="7" t="n">
        <x:f>O1026</x:f>
        <x:v>0</x:v>
      </x:c>
      <x:c r="G2152" s="7" t="n">
        <x:f>Q1026</x:f>
        <x:v>0</x:v>
      </x:c>
      <x:c r="H2152" s="7" t="n">
        <x:f>R1026</x:f>
        <x:v>0</x:v>
      </x:c>
      <x:c r="I2152" s="7" t="n">
        <x:f>0</x:f>
        <x:v>0</x:v>
      </x:c>
      <x:c r="J2152" s="7" t="n">
        <x:f>0</x:f>
        <x:v>0</x:v>
      </x:c>
      <x:c r="K2152" s="7" t="n">
        <x:f>0</x:f>
        <x:v>0</x:v>
      </x:c>
      <x:c r="L2152" s="7" t="n">
        <x:f>'Inventory detail'!F1026*Summary!$K$5*(A2152-E2152)/Summary!$K$6</x:f>
        <x:v>0</x:v>
      </x:c>
      <x:c r="M2152" s="7" t="n">
        <x:f>MAX(0,H2152-L2152)</x:f>
        <x:v>0</x:v>
      </x:c>
      <x:c r="N2152" s="7" t="n">
        <x:f>MAX(0,L2152-H2152)</x:f>
        <x:v>0</x:v>
      </x:c>
      <x:c r="O2152" s="7" t="n">
        <x:f>MAX(0,F2152+I2152-N2152)</x:f>
        <x:v>0</x:v>
      </x:c>
      <x:c r="P2152" s="7" t="n">
        <x:f>MAX(0,N2152-F2152-I2152)</x:f>
        <x:v>0</x:v>
      </x:c>
      <x:c r="Q2152" s="7" t="n">
        <x:f>MAX(0,G2152+J2152-P2152)</x:f>
        <x:v>0</x:v>
      </x:c>
      <x:c r="R2152" s="7" t="n">
        <x:f>M2152+MAX(0,K2152-MAX(0,P2152-G2152-J2152))</x:f>
        <x:v>0</x:v>
      </x:c>
      <x:c r="S2152" s="7" t="n">
        <x:f>SUM(O2152,Q2152,R2152)</x:f>
        <x:v>0</x:v>
      </x:c>
      <x:c r="T2152" s="14" t="n">
        <x:f>'Inventory detail'!T1026</x:f>
        <x:v>0.1739</x:v>
      </x:c>
      <x:c r="U2152" s="14" t="str">
        <x:f>'Inventory detail'!U1026</x:f>
        <x:v>n.a.</x:v>
      </x:c>
      <x:c r="V2152" s="9" t="n">
        <x:f>O2152*T2152</x:f>
        <x:v>0</x:v>
      </x:c>
      <x:c r="W2152" s="9" t="n">
        <x:f>Q2152*T2152</x:f>
        <x:v>0</x:v>
      </x:c>
      <x:c r="X2152" s="9" t="n">
        <x:f>R2152*T2152</x:f>
        <x:v>0</x:v>
      </x:c>
      <x:c r="Y2152" s="9" t="n">
        <x:f>S2152*T2152</x:f>
        <x:v>0</x:v>
      </x:c>
      <x:c r="Z2152" s="9" t="str">
        <x:f>IF(ISNUMBER(U2152),S2152*(U2152-T2152),"n.a.")</x:f>
        <x:v>n.a.</x:v>
      </x:c>
      <x:c r="AA2152" s="9" t="n">
        <x:f>IF(ISNUMBER(U2152),Y2152,0)</x:f>
        <x:v>0</x:v>
      </x:c>
      <x:c r="AB2152" s="7" t="n">
        <x:f>MAX(0,L2152-SUM(F2152:K2152))</x:f>
        <x:v>0</x:v>
      </x:c>
    </x:row>
    <x:row r="2153" ht="22" customHeight="1">
      <x:c r="A2153" s="18" t="n">
        <x:f>Summary!D$41</x:f>
        <x:v>46357</x:v>
      </x:c>
      <x:c r="B2153" s="2" t="str">
        <x:f>'Inventory detail'!A1027</x:f>
        <x:v>POUC</x:v>
      </x:c>
      <x:c r="C2153" s="2" t="str">
        <x:f>'Inventory detail'!B1027</x:f>
        <x:v>10</x:v>
      </x:c>
      <x:c r="D2153" s="2" t="str">
        <x:f>'Inventory detail'!C1027</x:f>
        <x:v>MPASCM</x:v>
      </x:c>
      <x:c r="E2153" s="10" t="n">
        <x:f>A1027</x:f>
        <x:v>46327</x:v>
      </x:c>
      <x:c r="F2153" s="7" t="n">
        <x:f>O1027</x:f>
        <x:v>0</x:v>
      </x:c>
      <x:c r="G2153" s="7" t="n">
        <x:f>Q1027</x:f>
        <x:v>0</x:v>
      </x:c>
      <x:c r="H2153" s="7" t="n">
        <x:f>R1027</x:f>
        <x:v>0</x:v>
      </x:c>
      <x:c r="I2153" s="7" t="n">
        <x:f>0</x:f>
        <x:v>0</x:v>
      </x:c>
      <x:c r="J2153" s="7" t="n">
        <x:f>0</x:f>
        <x:v>0</x:v>
      </x:c>
      <x:c r="K2153" s="7" t="n">
        <x:f>0</x:f>
        <x:v>0</x:v>
      </x:c>
      <x:c r="L2153" s="7" t="n">
        <x:f>'Inventory detail'!F1027*Summary!$K$5*(A2153-E2153)/Summary!$K$6</x:f>
        <x:v>0</x:v>
      </x:c>
      <x:c r="M2153" s="7" t="n">
        <x:f>MAX(0,H2153-L2153)</x:f>
        <x:v>0</x:v>
      </x:c>
      <x:c r="N2153" s="7" t="n">
        <x:f>MAX(0,L2153-H2153)</x:f>
        <x:v>0</x:v>
      </x:c>
      <x:c r="O2153" s="7" t="n">
        <x:f>MAX(0,F2153+I2153-N2153)</x:f>
        <x:v>0</x:v>
      </x:c>
      <x:c r="P2153" s="7" t="n">
        <x:f>MAX(0,N2153-F2153-I2153)</x:f>
        <x:v>0</x:v>
      </x:c>
      <x:c r="Q2153" s="7" t="n">
        <x:f>MAX(0,G2153+J2153-P2153)</x:f>
        <x:v>0</x:v>
      </x:c>
      <x:c r="R2153" s="7" t="n">
        <x:f>M2153+MAX(0,K2153-MAX(0,P2153-G2153-J2153))</x:f>
        <x:v>0</x:v>
      </x:c>
      <x:c r="S2153" s="7" t="n">
        <x:f>SUM(O2153,Q2153,R2153)</x:f>
        <x:v>0</x:v>
      </x:c>
      <x:c r="T2153" s="14" t="n">
        <x:f>'Inventory detail'!T1027</x:f>
        <x:v>0.1739</x:v>
      </x:c>
      <x:c r="U2153" s="14" t="str">
        <x:f>'Inventory detail'!U1027</x:f>
        <x:v>n.a.</x:v>
      </x:c>
      <x:c r="V2153" s="9" t="n">
        <x:f>O2153*T2153</x:f>
        <x:v>0</x:v>
      </x:c>
      <x:c r="W2153" s="9" t="n">
        <x:f>Q2153*T2153</x:f>
        <x:v>0</x:v>
      </x:c>
      <x:c r="X2153" s="9" t="n">
        <x:f>R2153*T2153</x:f>
        <x:v>0</x:v>
      </x:c>
      <x:c r="Y2153" s="9" t="n">
        <x:f>S2153*T2153</x:f>
        <x:v>0</x:v>
      </x:c>
      <x:c r="Z2153" s="9" t="str">
        <x:f>IF(ISNUMBER(U2153),S2153*(U2153-T2153),"n.a.")</x:f>
        <x:v>n.a.</x:v>
      </x:c>
      <x:c r="AA2153" s="9" t="n">
        <x:f>IF(ISNUMBER(U2153),Y2153,0)</x:f>
        <x:v>0</x:v>
      </x:c>
      <x:c r="AB2153" s="7" t="n">
        <x:f>MAX(0,L2153-SUM(F2153:K2153))</x:f>
        <x:v>0</x:v>
      </x:c>
    </x:row>
    <x:row r="2154" ht="22" customHeight="1">
      <x:c r="A2154" s="18" t="n">
        <x:f>Summary!D$41</x:f>
        <x:v>46357</x:v>
      </x:c>
      <x:c r="B2154" s="2" t="str">
        <x:f>'Inventory detail'!A1028</x:f>
        <x:v>POUC</x:v>
      </x:c>
      <x:c r="C2154" s="2" t="str">
        <x:f>'Inventory detail'!B1028</x:f>
        <x:v>10</x:v>
      </x:c>
      <x:c r="D2154" s="2" t="str">
        <x:f>'Inventory detail'!C1028</x:f>
        <x:v>MPBUSG</x:v>
      </x:c>
      <x:c r="E2154" s="10" t="n">
        <x:f>A1028</x:f>
        <x:v>46327</x:v>
      </x:c>
      <x:c r="F2154" s="7" t="n">
        <x:f>O1028</x:f>
        <x:v>0</x:v>
      </x:c>
      <x:c r="G2154" s="7" t="n">
        <x:f>Q1028</x:f>
        <x:v>0</x:v>
      </x:c>
      <x:c r="H2154" s="7" t="n">
        <x:f>R1028</x:f>
        <x:v>0</x:v>
      </x:c>
      <x:c r="I2154" s="7" t="n">
        <x:f>0</x:f>
        <x:v>0</x:v>
      </x:c>
      <x:c r="J2154" s="7" t="n">
        <x:f>0</x:f>
        <x:v>0</x:v>
      </x:c>
      <x:c r="K2154" s="7" t="n">
        <x:f>0</x:f>
        <x:v>0</x:v>
      </x:c>
      <x:c r="L2154" s="7" t="n">
        <x:f>'Inventory detail'!F1028*Summary!$K$5*(A2154-E2154)/Summary!$K$6</x:f>
        <x:v>0</x:v>
      </x:c>
      <x:c r="M2154" s="7" t="n">
        <x:f>MAX(0,H2154-L2154)</x:f>
        <x:v>0</x:v>
      </x:c>
      <x:c r="N2154" s="7" t="n">
        <x:f>MAX(0,L2154-H2154)</x:f>
        <x:v>0</x:v>
      </x:c>
      <x:c r="O2154" s="7" t="n">
        <x:f>MAX(0,F2154+I2154-N2154)</x:f>
        <x:v>0</x:v>
      </x:c>
      <x:c r="P2154" s="7" t="n">
        <x:f>MAX(0,N2154-F2154-I2154)</x:f>
        <x:v>0</x:v>
      </x:c>
      <x:c r="Q2154" s="7" t="n">
        <x:f>MAX(0,G2154+J2154-P2154)</x:f>
        <x:v>0</x:v>
      </x:c>
      <x:c r="R2154" s="7" t="n">
        <x:f>M2154+MAX(0,K2154-MAX(0,P2154-G2154-J2154))</x:f>
        <x:v>0</x:v>
      </x:c>
      <x:c r="S2154" s="7" t="n">
        <x:f>SUM(O2154,Q2154,R2154)</x:f>
        <x:v>0</x:v>
      </x:c>
      <x:c r="T2154" s="14" t="n">
        <x:f>'Inventory detail'!T1028</x:f>
        <x:v>0.091</x:v>
      </x:c>
      <x:c r="U2154" s="14" t="str">
        <x:f>'Inventory detail'!U1028</x:f>
        <x:v>n.a.</x:v>
      </x:c>
      <x:c r="V2154" s="9" t="n">
        <x:f>O2154*T2154</x:f>
        <x:v>0</x:v>
      </x:c>
      <x:c r="W2154" s="9" t="n">
        <x:f>Q2154*T2154</x:f>
        <x:v>0</x:v>
      </x:c>
      <x:c r="X2154" s="9" t="n">
        <x:f>R2154*T2154</x:f>
        <x:v>0</x:v>
      </x:c>
      <x:c r="Y2154" s="9" t="n">
        <x:f>S2154*T2154</x:f>
        <x:v>0</x:v>
      </x:c>
      <x:c r="Z2154" s="9" t="str">
        <x:f>IF(ISNUMBER(U2154),S2154*(U2154-T2154),"n.a.")</x:f>
        <x:v>n.a.</x:v>
      </x:c>
      <x:c r="AA2154" s="9" t="n">
        <x:f>IF(ISNUMBER(U2154),Y2154,0)</x:f>
        <x:v>0</x:v>
      </x:c>
      <x:c r="AB2154" s="7" t="n">
        <x:f>MAX(0,L2154-SUM(F2154:K2154))</x:f>
        <x:v>0</x:v>
      </x:c>
    </x:row>
    <x:row r="2155" ht="22" customHeight="1">
      <x:c r="A2155" s="18" t="n">
        <x:f>Summary!D$41</x:f>
        <x:v>46357</x:v>
      </x:c>
      <x:c r="B2155" s="2" t="str">
        <x:f>'Inventory detail'!A1029</x:f>
        <x:v>POUC</x:v>
      </x:c>
      <x:c r="C2155" s="2" t="str">
        <x:f>'Inventory detail'!B1029</x:f>
        <x:v>10</x:v>
      </x:c>
      <x:c r="D2155" s="2" t="str">
        <x:f>'Inventory detail'!C1029</x:f>
        <x:v>MPBUSM</x:v>
      </x:c>
      <x:c r="E2155" s="10" t="n">
        <x:f>A1029</x:f>
        <x:v>46327</x:v>
      </x:c>
      <x:c r="F2155" s="7" t="n">
        <x:f>O1029</x:f>
        <x:v>0</x:v>
      </x:c>
      <x:c r="G2155" s="7" t="n">
        <x:f>Q1029</x:f>
        <x:v>0</x:v>
      </x:c>
      <x:c r="H2155" s="7" t="n">
        <x:f>R1029</x:f>
        <x:v>0</x:v>
      </x:c>
      <x:c r="I2155" s="7" t="n">
        <x:f>0</x:f>
        <x:v>0</x:v>
      </x:c>
      <x:c r="J2155" s="7" t="n">
        <x:f>0</x:f>
        <x:v>0</x:v>
      </x:c>
      <x:c r="K2155" s="7" t="n">
        <x:f>0</x:f>
        <x:v>0</x:v>
      </x:c>
      <x:c r="L2155" s="7" t="n">
        <x:f>'Inventory detail'!F1029*Summary!$K$5*(A2155-E2155)/Summary!$K$6</x:f>
        <x:v>0</x:v>
      </x:c>
      <x:c r="M2155" s="7" t="n">
        <x:f>MAX(0,H2155-L2155)</x:f>
        <x:v>0</x:v>
      </x:c>
      <x:c r="N2155" s="7" t="n">
        <x:f>MAX(0,L2155-H2155)</x:f>
        <x:v>0</x:v>
      </x:c>
      <x:c r="O2155" s="7" t="n">
        <x:f>MAX(0,F2155+I2155-N2155)</x:f>
        <x:v>0</x:v>
      </x:c>
      <x:c r="P2155" s="7" t="n">
        <x:f>MAX(0,N2155-F2155-I2155)</x:f>
        <x:v>0</x:v>
      </x:c>
      <x:c r="Q2155" s="7" t="n">
        <x:f>MAX(0,G2155+J2155-P2155)</x:f>
        <x:v>0</x:v>
      </x:c>
      <x:c r="R2155" s="7" t="n">
        <x:f>M2155+MAX(0,K2155-MAX(0,P2155-G2155-J2155))</x:f>
        <x:v>0</x:v>
      </x:c>
      <x:c r="S2155" s="7" t="n">
        <x:f>SUM(O2155,Q2155,R2155)</x:f>
        <x:v>0</x:v>
      </x:c>
      <x:c r="T2155" s="14" t="n">
        <x:f>'Inventory detail'!T1029</x:f>
        <x:v>0.091</x:v>
      </x:c>
      <x:c r="U2155" s="14" t="str">
        <x:f>'Inventory detail'!U1029</x:f>
        <x:v>n.a.</x:v>
      </x:c>
      <x:c r="V2155" s="9" t="n">
        <x:f>O2155*T2155</x:f>
        <x:v>0</x:v>
      </x:c>
      <x:c r="W2155" s="9" t="n">
        <x:f>Q2155*T2155</x:f>
        <x:v>0</x:v>
      </x:c>
      <x:c r="X2155" s="9" t="n">
        <x:f>R2155*T2155</x:f>
        <x:v>0</x:v>
      </x:c>
      <x:c r="Y2155" s="9" t="n">
        <x:f>S2155*T2155</x:f>
        <x:v>0</x:v>
      </x:c>
      <x:c r="Z2155" s="9" t="str">
        <x:f>IF(ISNUMBER(U2155),S2155*(U2155-T2155),"n.a.")</x:f>
        <x:v>n.a.</x:v>
      </x:c>
      <x:c r="AA2155" s="9" t="n">
        <x:f>IF(ISNUMBER(U2155),Y2155,0)</x:f>
        <x:v>0</x:v>
      </x:c>
      <x:c r="AB2155" s="7" t="n">
        <x:f>MAX(0,L2155-SUM(F2155:K2155))</x:f>
        <x:v>0</x:v>
      </x:c>
    </x:row>
    <x:row r="2156" ht="22" customHeight="1">
      <x:c r="A2156" s="18" t="n">
        <x:f>Summary!D$41</x:f>
        <x:v>46357</x:v>
      </x:c>
      <x:c r="B2156" s="2" t="str">
        <x:f>'Inventory detail'!A1030</x:f>
        <x:v>POUC</x:v>
      </x:c>
      <x:c r="C2156" s="2" t="str">
        <x:f>'Inventory detail'!B1030</x:f>
        <x:v>10</x:v>
      </x:c>
      <x:c r="D2156" s="2" t="str">
        <x:f>'Inventory detail'!C1030</x:f>
        <x:v>MPCGSCM</x:v>
      </x:c>
      <x:c r="E2156" s="10" t="n">
        <x:f>A1030</x:f>
        <x:v>46327</x:v>
      </x:c>
      <x:c r="F2156" s="7" t="n">
        <x:f>O1030</x:f>
        <x:v>0</x:v>
      </x:c>
      <x:c r="G2156" s="7" t="n">
        <x:f>Q1030</x:f>
        <x:v>0</x:v>
      </x:c>
      <x:c r="H2156" s="7" t="n">
        <x:f>R1030</x:f>
        <x:v>0</x:v>
      </x:c>
      <x:c r="I2156" s="7" t="n">
        <x:f>0</x:f>
        <x:v>0</x:v>
      </x:c>
      <x:c r="J2156" s="7" t="n">
        <x:f>0</x:f>
        <x:v>0</x:v>
      </x:c>
      <x:c r="K2156" s="7" t="n">
        <x:f>0</x:f>
        <x:v>0</x:v>
      </x:c>
      <x:c r="L2156" s="7" t="n">
        <x:f>'Inventory detail'!F1030*Summary!$K$5*(A2156-E2156)/Summary!$K$6</x:f>
        <x:v>0</x:v>
      </x:c>
      <x:c r="M2156" s="7" t="n">
        <x:f>MAX(0,H2156-L2156)</x:f>
        <x:v>0</x:v>
      </x:c>
      <x:c r="N2156" s="7" t="n">
        <x:f>MAX(0,L2156-H2156)</x:f>
        <x:v>0</x:v>
      </x:c>
      <x:c r="O2156" s="7" t="n">
        <x:f>MAX(0,F2156+I2156-N2156)</x:f>
        <x:v>0</x:v>
      </x:c>
      <x:c r="P2156" s="7" t="n">
        <x:f>MAX(0,N2156-F2156-I2156)</x:f>
        <x:v>0</x:v>
      </x:c>
      <x:c r="Q2156" s="7" t="n">
        <x:f>MAX(0,G2156+J2156-P2156)</x:f>
        <x:v>0</x:v>
      </x:c>
      <x:c r="R2156" s="7" t="n">
        <x:f>M2156+MAX(0,K2156-MAX(0,P2156-G2156-J2156))</x:f>
        <x:v>0</x:v>
      </x:c>
      <x:c r="S2156" s="7" t="n">
        <x:f>SUM(O2156,Q2156,R2156)</x:f>
        <x:v>0</x:v>
      </x:c>
      <x:c r="T2156" s="14" t="n">
        <x:f>'Inventory detail'!T1030</x:f>
        <x:v>0.2586</x:v>
      </x:c>
      <x:c r="U2156" s="14" t="str">
        <x:f>'Inventory detail'!U1030</x:f>
        <x:v>n.a.</x:v>
      </x:c>
      <x:c r="V2156" s="9" t="n">
        <x:f>O2156*T2156</x:f>
        <x:v>0</x:v>
      </x:c>
      <x:c r="W2156" s="9" t="n">
        <x:f>Q2156*T2156</x:f>
        <x:v>0</x:v>
      </x:c>
      <x:c r="X2156" s="9" t="n">
        <x:f>R2156*T2156</x:f>
        <x:v>0</x:v>
      </x:c>
      <x:c r="Y2156" s="9" t="n">
        <x:f>S2156*T2156</x:f>
        <x:v>0</x:v>
      </x:c>
      <x:c r="Z2156" s="9" t="str">
        <x:f>IF(ISNUMBER(U2156),S2156*(U2156-T2156),"n.a.")</x:f>
        <x:v>n.a.</x:v>
      </x:c>
      <x:c r="AA2156" s="9" t="n">
        <x:f>IF(ISNUMBER(U2156),Y2156,0)</x:f>
        <x:v>0</x:v>
      </x:c>
      <x:c r="AB2156" s="7" t="n">
        <x:f>MAX(0,L2156-SUM(F2156:K2156))</x:f>
        <x:v>0</x:v>
      </x:c>
    </x:row>
    <x:row r="2157" ht="22" customHeight="1">
      <x:c r="A2157" s="18" t="n">
        <x:f>Summary!D$41</x:f>
        <x:v>46357</x:v>
      </x:c>
      <x:c r="B2157" s="2" t="str">
        <x:f>'Inventory detail'!A1031</x:f>
        <x:v>POUC</x:v>
      </x:c>
      <x:c r="C2157" s="2" t="str">
        <x:f>'Inventory detail'!B1031</x:f>
        <x:v>10</x:v>
      </x:c>
      <x:c r="D2157" s="2" t="str">
        <x:f>'Inventory detail'!C1031</x:f>
        <x:v>MPGSCG</x:v>
      </x:c>
      <x:c r="E2157" s="10" t="n">
        <x:f>A1031</x:f>
        <x:v>46327</x:v>
      </x:c>
      <x:c r="F2157" s="7" t="n">
        <x:f>O1031</x:f>
        <x:v>0</x:v>
      </x:c>
      <x:c r="G2157" s="7" t="n">
        <x:f>Q1031</x:f>
        <x:v>0</x:v>
      </x:c>
      <x:c r="H2157" s="7" t="n">
        <x:f>R1031</x:f>
        <x:v>0</x:v>
      </x:c>
      <x:c r="I2157" s="7" t="n">
        <x:f>0</x:f>
        <x:v>0</x:v>
      </x:c>
      <x:c r="J2157" s="7" t="n">
        <x:f>0</x:f>
        <x:v>0</x:v>
      </x:c>
      <x:c r="K2157" s="7" t="n">
        <x:f>0</x:f>
        <x:v>0</x:v>
      </x:c>
      <x:c r="L2157" s="7" t="n">
        <x:f>'Inventory detail'!F1031*Summary!$K$5*(A2157-E2157)/Summary!$K$6</x:f>
        <x:v>0</x:v>
      </x:c>
      <x:c r="M2157" s="7" t="n">
        <x:f>MAX(0,H2157-L2157)</x:f>
        <x:v>0</x:v>
      </x:c>
      <x:c r="N2157" s="7" t="n">
        <x:f>MAX(0,L2157-H2157)</x:f>
        <x:v>0</x:v>
      </x:c>
      <x:c r="O2157" s="7" t="n">
        <x:f>MAX(0,F2157+I2157-N2157)</x:f>
        <x:v>0</x:v>
      </x:c>
      <x:c r="P2157" s="7" t="n">
        <x:f>MAX(0,N2157-F2157-I2157)</x:f>
        <x:v>0</x:v>
      </x:c>
      <x:c r="Q2157" s="7" t="n">
        <x:f>MAX(0,G2157+J2157-P2157)</x:f>
        <x:v>0</x:v>
      </x:c>
      <x:c r="R2157" s="7" t="n">
        <x:f>M2157+MAX(0,K2157-MAX(0,P2157-G2157-J2157))</x:f>
        <x:v>0</x:v>
      </x:c>
      <x:c r="S2157" s="7" t="n">
        <x:f>SUM(O2157,Q2157,R2157)</x:f>
        <x:v>0</x:v>
      </x:c>
      <x:c r="T2157" s="14" t="n">
        <x:f>'Inventory detail'!T1031</x:f>
        <x:v>0.19469999999999998</x:v>
      </x:c>
      <x:c r="U2157" s="14" t="str">
        <x:f>'Inventory detail'!U1031</x:f>
        <x:v>n.a.</x:v>
      </x:c>
      <x:c r="V2157" s="9" t="n">
        <x:f>O2157*T2157</x:f>
        <x:v>0</x:v>
      </x:c>
      <x:c r="W2157" s="9" t="n">
        <x:f>Q2157*T2157</x:f>
        <x:v>0</x:v>
      </x:c>
      <x:c r="X2157" s="9" t="n">
        <x:f>R2157*T2157</x:f>
        <x:v>0</x:v>
      </x:c>
      <x:c r="Y2157" s="9" t="n">
        <x:f>S2157*T2157</x:f>
        <x:v>0</x:v>
      </x:c>
      <x:c r="Z2157" s="9" t="str">
        <x:f>IF(ISNUMBER(U2157),S2157*(U2157-T2157),"n.a.")</x:f>
        <x:v>n.a.</x:v>
      </x:c>
      <x:c r="AA2157" s="9" t="n">
        <x:f>IF(ISNUMBER(U2157),Y2157,0)</x:f>
        <x:v>0</x:v>
      </x:c>
      <x:c r="AB2157" s="7" t="n">
        <x:f>MAX(0,L2157-SUM(F2157:K2157))</x:f>
        <x:v>0</x:v>
      </x:c>
    </x:row>
    <x:row r="2158" ht="22" customHeight="1">
      <x:c r="A2158" s="18" t="n">
        <x:f>Summary!D$41</x:f>
        <x:v>46357</x:v>
      </x:c>
      <x:c r="B2158" s="2" t="str">
        <x:f>'Inventory detail'!A1032</x:f>
        <x:v>POUC</x:v>
      </x:c>
      <x:c r="C2158" s="2" t="str">
        <x:f>'Inventory detail'!B1032</x:f>
        <x:v>10</x:v>
      </x:c>
      <x:c r="D2158" s="2" t="str">
        <x:f>'Inventory detail'!C1032</x:f>
        <x:v>PIOPOUC</x:v>
      </x:c>
      <x:c r="E2158" s="10" t="n">
        <x:f>A1032</x:f>
        <x:v>46327</x:v>
      </x:c>
      <x:c r="F2158" s="7" t="n">
        <x:f>O1032</x:f>
        <x:v>0</x:v>
      </x:c>
      <x:c r="G2158" s="7" t="n">
        <x:f>Q1032</x:f>
        <x:v>0</x:v>
      </x:c>
      <x:c r="H2158" s="7" t="n">
        <x:f>R1032</x:f>
        <x:v>17.79</x:v>
      </x:c>
      <x:c r="I2158" s="7" t="n">
        <x:f>0</x:f>
        <x:v>0</x:v>
      </x:c>
      <x:c r="J2158" s="7" t="n">
        <x:f>0</x:f>
        <x:v>0</x:v>
      </x:c>
      <x:c r="K2158" s="7" t="n">
        <x:f>0</x:f>
        <x:v>0</x:v>
      </x:c>
      <x:c r="L2158" s="7" t="n">
        <x:f>'Inventory detail'!F1032*Summary!$K$5*(A2158-E2158)/Summary!$K$6</x:f>
        <x:v>0</x:v>
      </x:c>
      <x:c r="M2158" s="7" t="n">
        <x:f>MAX(0,H2158-L2158)</x:f>
        <x:v>17.79</x:v>
      </x:c>
      <x:c r="N2158" s="7" t="n">
        <x:f>MAX(0,L2158-H2158)</x:f>
        <x:v>0</x:v>
      </x:c>
      <x:c r="O2158" s="7" t="n">
        <x:f>MAX(0,F2158+I2158-N2158)</x:f>
        <x:v>0</x:v>
      </x:c>
      <x:c r="P2158" s="7" t="n">
        <x:f>MAX(0,N2158-F2158-I2158)</x:f>
        <x:v>0</x:v>
      </x:c>
      <x:c r="Q2158" s="7" t="n">
        <x:f>MAX(0,G2158+J2158-P2158)</x:f>
        <x:v>0</x:v>
      </x:c>
      <x:c r="R2158" s="7" t="n">
        <x:f>M2158+MAX(0,K2158-MAX(0,P2158-G2158-J2158))</x:f>
        <x:v>17.79</x:v>
      </x:c>
      <x:c r="S2158" s="7" t="n">
        <x:f>SUM(O2158,Q2158,R2158)</x:f>
        <x:v>17.79</x:v>
      </x:c>
      <x:c r="T2158" s="14" t="n">
        <x:f>'Inventory detail'!T1032</x:f>
        <x:v>1</x:v>
      </x:c>
      <x:c r="U2158" s="14" t="str">
        <x:f>'Inventory detail'!U1032</x:f>
        <x:v>n.a.</x:v>
      </x:c>
      <x:c r="V2158" s="9" t="n">
        <x:f>O2158*T2158</x:f>
        <x:v>0</x:v>
      </x:c>
      <x:c r="W2158" s="9" t="n">
        <x:f>Q2158*T2158</x:f>
        <x:v>0</x:v>
      </x:c>
      <x:c r="X2158" s="9" t="n">
        <x:f>R2158*T2158</x:f>
        <x:v>17.79</x:v>
      </x:c>
      <x:c r="Y2158" s="9" t="n">
        <x:f>S2158*T2158</x:f>
        <x:v>17.79</x:v>
      </x:c>
      <x:c r="Z2158" s="9" t="str">
        <x:f>IF(ISNUMBER(U2158),S2158*(U2158-T2158),"n.a.")</x:f>
        <x:v>n.a.</x:v>
      </x:c>
      <x:c r="AA2158" s="9" t="n">
        <x:f>IF(ISNUMBER(U2158),Y2158,0)</x:f>
        <x:v>0</x:v>
      </x:c>
      <x:c r="AB2158" s="7" t="n">
        <x:f>MAX(0,L2158-SUM(F2158:K2158))</x:f>
        <x:v>0</x:v>
      </x:c>
    </x:row>
    <x:row r="2159" ht="22" customHeight="1">
      <x:c r="A2159" s="18" t="n">
        <x:f>Summary!D$41</x:f>
        <x:v>46357</x:v>
      </x:c>
      <x:c r="B2159" s="2" t="str">
        <x:f>'Inventory detail'!A1033</x:f>
        <x:v>POUC</x:v>
      </x:c>
      <x:c r="C2159" s="2" t="str">
        <x:f>'Inventory detail'!B1033</x:f>
        <x:v>30</x:v>
      </x:c>
      <x:c r="D2159" s="2" t="str">
        <x:f>'Inventory detail'!C1033</x:f>
        <x:v>BML5</x:v>
      </x:c>
      <x:c r="E2159" s="10" t="n">
        <x:f>A1033</x:f>
        <x:v>46327</x:v>
      </x:c>
      <x:c r="F2159" s="7" t="n">
        <x:f>O1033</x:f>
        <x:v>0</x:v>
      </x:c>
      <x:c r="G2159" s="7" t="n">
        <x:f>Q1033</x:f>
        <x:v>0</x:v>
      </x:c>
      <x:c r="H2159" s="7" t="n">
        <x:f>R1033</x:f>
        <x:v>6100</x:v>
      </x:c>
      <x:c r="I2159" s="7" t="n">
        <x:f>0</x:f>
        <x:v>0</x:v>
      </x:c>
      <x:c r="J2159" s="7" t="n">
        <x:f>0</x:f>
        <x:v>0</x:v>
      </x:c>
      <x:c r="K2159" s="7" t="n">
        <x:f>0</x:f>
        <x:v>0</x:v>
      </x:c>
      <x:c r="L2159" s="7" t="n">
        <x:f>'Inventory detail'!F1033*Summary!$K$5*(A2159-E2159)/Summary!$K$6</x:f>
        <x:v>0</x:v>
      </x:c>
      <x:c r="M2159" s="7" t="n">
        <x:f>MAX(0,H2159-L2159)</x:f>
        <x:v>6100</x:v>
      </x:c>
      <x:c r="N2159" s="7" t="n">
        <x:f>MAX(0,L2159-H2159)</x:f>
        <x:v>0</x:v>
      </x:c>
      <x:c r="O2159" s="7" t="n">
        <x:f>MAX(0,F2159+I2159-N2159)</x:f>
        <x:v>0</x:v>
      </x:c>
      <x:c r="P2159" s="7" t="n">
        <x:f>MAX(0,N2159-F2159-I2159)</x:f>
        <x:v>0</x:v>
      </x:c>
      <x:c r="Q2159" s="7" t="n">
        <x:f>MAX(0,G2159+J2159-P2159)</x:f>
        <x:v>0</x:v>
      </x:c>
      <x:c r="R2159" s="7" t="n">
        <x:f>M2159+MAX(0,K2159-MAX(0,P2159-G2159-J2159))</x:f>
        <x:v>6100</x:v>
      </x:c>
      <x:c r="S2159" s="7" t="n">
        <x:f>SUM(O2159,Q2159,R2159)</x:f>
        <x:v>6100</x:v>
      </x:c>
      <x:c r="T2159" s="14" t="n">
        <x:f>'Inventory detail'!T1033</x:f>
        <x:v>0.0151</x:v>
      </x:c>
      <x:c r="U2159" s="14" t="n">
        <x:f>'Inventory detail'!U1033</x:f>
        <x:v>0.0165</x:v>
      </x:c>
      <x:c r="V2159" s="9" t="n">
        <x:f>O2159*T2159</x:f>
        <x:v>0</x:v>
      </x:c>
      <x:c r="W2159" s="9" t="n">
        <x:f>Q2159*T2159</x:f>
        <x:v>0</x:v>
      </x:c>
      <x:c r="X2159" s="9" t="n">
        <x:f>R2159*T2159</x:f>
        <x:v>92.11</x:v>
      </x:c>
      <x:c r="Y2159" s="9" t="n">
        <x:f>S2159*T2159</x:f>
        <x:v>92.11</x:v>
      </x:c>
      <x:c r="Z2159" s="9" t="n">
        <x:f>IF(ISNUMBER(U2159),S2159*(U2159-T2159),"n.a.")</x:f>
        <x:v>8.540000000000001</x:v>
      </x:c>
      <x:c r="AA2159" s="9" t="n">
        <x:f>IF(ISNUMBER(U2159),Y2159,0)</x:f>
        <x:v>92.11</x:v>
      </x:c>
      <x:c r="AB2159" s="7" t="n">
        <x:f>MAX(0,L2159-SUM(F2159:K2159))</x:f>
        <x:v>0</x:v>
      </x:c>
    </x:row>
    <x:row r="2160" ht="22" customHeight="1">
      <x:c r="A2160" s="18" t="n">
        <x:f>Summary!D$41</x:f>
        <x:v>46357</x:v>
      </x:c>
      <x:c r="B2160" s="2" t="str">
        <x:f>'Inventory detail'!A1034</x:f>
        <x:v>POUC</x:v>
      </x:c>
      <x:c r="C2160" s="2" t="str">
        <x:f>'Inventory detail'!B1034</x:f>
        <x:v>30</x:v>
      </x:c>
      <x:c r="D2160" s="2" t="str">
        <x:f>'Inventory detail'!C1034</x:f>
        <x:v>DRI10</x:v>
      </x:c>
      <x:c r="E2160" s="10" t="n">
        <x:f>A1034</x:f>
        <x:v>46327</x:v>
      </x:c>
      <x:c r="F2160" s="7" t="n">
        <x:f>O1034</x:f>
        <x:v>0</x:v>
      </x:c>
      <x:c r="G2160" s="7" t="n">
        <x:f>Q1034</x:f>
        <x:v>0</x:v>
      </x:c>
      <x:c r="H2160" s="7" t="n">
        <x:f>R1034</x:f>
        <x:v>2700</x:v>
      </x:c>
      <x:c r="I2160" s="7" t="n">
        <x:f>0</x:f>
        <x:v>0</x:v>
      </x:c>
      <x:c r="J2160" s="7" t="n">
        <x:f>0</x:f>
        <x:v>0</x:v>
      </x:c>
      <x:c r="K2160" s="7" t="n">
        <x:f>0</x:f>
        <x:v>0</x:v>
      </x:c>
      <x:c r="L2160" s="7" t="n">
        <x:f>'Inventory detail'!F1034*Summary!$K$5*(A2160-E2160)/Summary!$K$6</x:f>
        <x:v>0</x:v>
      </x:c>
      <x:c r="M2160" s="7" t="n">
        <x:f>MAX(0,H2160-L2160)</x:f>
        <x:v>2700</x:v>
      </x:c>
      <x:c r="N2160" s="7" t="n">
        <x:f>MAX(0,L2160-H2160)</x:f>
        <x:v>0</x:v>
      </x:c>
      <x:c r="O2160" s="7" t="n">
        <x:f>MAX(0,F2160+I2160-N2160)</x:f>
        <x:v>0</x:v>
      </x:c>
      <x:c r="P2160" s="7" t="n">
        <x:f>MAX(0,N2160-F2160-I2160)</x:f>
        <x:v>0</x:v>
      </x:c>
      <x:c r="Q2160" s="7" t="n">
        <x:f>MAX(0,G2160+J2160-P2160)</x:f>
        <x:v>0</x:v>
      </x:c>
      <x:c r="R2160" s="7" t="n">
        <x:f>M2160+MAX(0,K2160-MAX(0,P2160-G2160-J2160))</x:f>
        <x:v>2700</x:v>
      </x:c>
      <x:c r="S2160" s="7" t="n">
        <x:f>SUM(O2160,Q2160,R2160)</x:f>
        <x:v>2700</x:v>
      </x:c>
      <x:c r="T2160" s="14" t="n">
        <x:f>'Inventory detail'!T1034</x:f>
        <x:v>0.013500000000000002</x:v>
      </x:c>
      <x:c r="U2160" s="14" t="n">
        <x:f>'Inventory detail'!U1034</x:f>
        <x:v>0.014849999999999999</x:v>
      </x:c>
      <x:c r="V2160" s="9" t="n">
        <x:f>O2160*T2160</x:f>
        <x:v>0</x:v>
      </x:c>
      <x:c r="W2160" s="9" t="n">
        <x:f>Q2160*T2160</x:f>
        <x:v>0</x:v>
      </x:c>
      <x:c r="X2160" s="9" t="n">
        <x:f>R2160*T2160</x:f>
        <x:v>36.45</x:v>
      </x:c>
      <x:c r="Y2160" s="9" t="n">
        <x:f>S2160*T2160</x:f>
        <x:v>36.45</x:v>
      </x:c>
      <x:c r="Z2160" s="9" t="n">
        <x:f>IF(ISNUMBER(U2160),S2160*(U2160-T2160),"n.a.")</x:f>
        <x:v>3.644999999999992</x:v>
      </x:c>
      <x:c r="AA2160" s="9" t="n">
        <x:f>IF(ISNUMBER(U2160),Y2160,0)</x:f>
        <x:v>36.45</x:v>
      </x:c>
      <x:c r="AB2160" s="7" t="n">
        <x:f>MAX(0,L2160-SUM(F2160:K2160))</x:f>
        <x:v>0</x:v>
      </x:c>
    </x:row>
    <x:row r="2161" ht="22" customHeight="1">
      <x:c r="A2161" s="18" t="n">
        <x:f>Summary!D$41</x:f>
        <x:v>46357</x:v>
      </x:c>
      <x:c r="B2161" s="2" t="str">
        <x:f>'Inventory detail'!A1035</x:f>
        <x:v>POUC</x:v>
      </x:c>
      <x:c r="C2161" s="2" t="str">
        <x:f>'Inventory detail'!B1035</x:f>
        <x:v>30</x:v>
      </x:c>
      <x:c r="D2161" s="2" t="str">
        <x:f>'Inventory detail'!C1035</x:f>
        <x:v>IBM10</x:v>
      </x:c>
      <x:c r="E2161" s="10" t="n">
        <x:f>A1035</x:f>
        <x:v>46327</x:v>
      </x:c>
      <x:c r="F2161" s="7" t="n">
        <x:f>O1035</x:f>
        <x:v>0</x:v>
      </x:c>
      <x:c r="G2161" s="7" t="n">
        <x:f>Q1035</x:f>
        <x:v>0</x:v>
      </x:c>
      <x:c r="H2161" s="7" t="n">
        <x:f>R1035</x:f>
        <x:v>4500</x:v>
      </x:c>
      <x:c r="I2161" s="7" t="n">
        <x:f>0</x:f>
        <x:v>0</x:v>
      </x:c>
      <x:c r="J2161" s="7" t="n">
        <x:f>0</x:f>
        <x:v>0</x:v>
      </x:c>
      <x:c r="K2161" s="7" t="n">
        <x:f>0</x:f>
        <x:v>0</x:v>
      </x:c>
      <x:c r="L2161" s="7" t="n">
        <x:f>'Inventory detail'!F1035*Summary!$K$5*(A2161-E2161)/Summary!$K$6</x:f>
        <x:v>0</x:v>
      </x:c>
      <x:c r="M2161" s="7" t="n">
        <x:f>MAX(0,H2161-L2161)</x:f>
        <x:v>4500</x:v>
      </x:c>
      <x:c r="N2161" s="7" t="n">
        <x:f>MAX(0,L2161-H2161)</x:f>
        <x:v>0</x:v>
      </x:c>
      <x:c r="O2161" s="7" t="n">
        <x:f>MAX(0,F2161+I2161-N2161)</x:f>
        <x:v>0</x:v>
      </x:c>
      <x:c r="P2161" s="7" t="n">
        <x:f>MAX(0,N2161-F2161-I2161)</x:f>
        <x:v>0</x:v>
      </x:c>
      <x:c r="Q2161" s="7" t="n">
        <x:f>MAX(0,G2161+J2161-P2161)</x:f>
        <x:v>0</x:v>
      </x:c>
      <x:c r="R2161" s="7" t="n">
        <x:f>M2161+MAX(0,K2161-MAX(0,P2161-G2161-J2161))</x:f>
        <x:v>4500</x:v>
      </x:c>
      <x:c r="S2161" s="7" t="n">
        <x:f>SUM(O2161,Q2161,R2161)</x:f>
        <x:v>4500</x:v>
      </x:c>
      <x:c r="T2161" s="14" t="n">
        <x:f>'Inventory detail'!T1035</x:f>
        <x:v>0.0121</x:v>
      </x:c>
      <x:c r="U2161" s="14" t="n">
        <x:f>'Inventory detail'!U1035</x:f>
        <x:v>0.0132</x:v>
      </x:c>
      <x:c r="V2161" s="9" t="n">
        <x:f>O2161*T2161</x:f>
        <x:v>0</x:v>
      </x:c>
      <x:c r="W2161" s="9" t="n">
        <x:f>Q2161*T2161</x:f>
        <x:v>0</x:v>
      </x:c>
      <x:c r="X2161" s="9" t="n">
        <x:f>R2161*T2161</x:f>
        <x:v>54.449999999999996</x:v>
      </x:c>
      <x:c r="Y2161" s="9" t="n">
        <x:f>S2161*T2161</x:f>
        <x:v>54.449999999999996</x:v>
      </x:c>
      <x:c r="Z2161" s="9" t="n">
        <x:f>IF(ISNUMBER(U2161),S2161*(U2161-T2161),"n.a.")</x:f>
        <x:v>4.950000000000001</x:v>
      </x:c>
      <x:c r="AA2161" s="9" t="n">
        <x:f>IF(ISNUMBER(U2161),Y2161,0)</x:f>
        <x:v>54.449999999999996</x:v>
      </x:c>
      <x:c r="AB2161" s="7" t="n">
        <x:f>MAX(0,L2161-SUM(F2161:K2161))</x:f>
        <x:v>0</x:v>
      </x:c>
    </x:row>
    <x:row r="2162" ht="22" customHeight="1">
      <x:c r="A2162" s="18" t="n">
        <x:f>Summary!D$41</x:f>
        <x:v>46357</x:v>
      </x:c>
      <x:c r="B2162" s="2" t="str">
        <x:f>'Inventory detail'!A1036</x:f>
        <x:v>POUC</x:v>
      </x:c>
      <x:c r="C2162" s="2" t="str">
        <x:f>'Inventory detail'!B1036</x:f>
        <x:v>30</x:v>
      </x:c>
      <x:c r="D2162" s="2" t="str">
        <x:f>'Inventory detail'!C1036</x:f>
        <x:v>IBM5</x:v>
      </x:c>
      <x:c r="E2162" s="10" t="n">
        <x:f>A1036</x:f>
        <x:v>46327</x:v>
      </x:c>
      <x:c r="F2162" s="7" t="n">
        <x:f>O1036</x:f>
        <x:v>0</x:v>
      </x:c>
      <x:c r="G2162" s="7" t="n">
        <x:f>Q1036</x:f>
        <x:v>0</x:v>
      </x:c>
      <x:c r="H2162" s="7" t="n">
        <x:f>R1036</x:f>
        <x:v>18700</x:v>
      </x:c>
      <x:c r="I2162" s="7" t="n">
        <x:f>0</x:f>
        <x:v>0</x:v>
      </x:c>
      <x:c r="J2162" s="7" t="n">
        <x:f>0</x:f>
        <x:v>0</x:v>
      </x:c>
      <x:c r="K2162" s="7" t="n">
        <x:f>0</x:f>
        <x:v>0</x:v>
      </x:c>
      <x:c r="L2162" s="7" t="n">
        <x:f>'Inventory detail'!F1036*Summary!$K$5*(A2162-E2162)/Summary!$K$6</x:f>
        <x:v>0</x:v>
      </x:c>
      <x:c r="M2162" s="7" t="n">
        <x:f>MAX(0,H2162-L2162)</x:f>
        <x:v>18700</x:v>
      </x:c>
      <x:c r="N2162" s="7" t="n">
        <x:f>MAX(0,L2162-H2162)</x:f>
        <x:v>0</x:v>
      </x:c>
      <x:c r="O2162" s="7" t="n">
        <x:f>MAX(0,F2162+I2162-N2162)</x:f>
        <x:v>0</x:v>
      </x:c>
      <x:c r="P2162" s="7" t="n">
        <x:f>MAX(0,N2162-F2162-I2162)</x:f>
        <x:v>0</x:v>
      </x:c>
      <x:c r="Q2162" s="7" t="n">
        <x:f>MAX(0,G2162+J2162-P2162)</x:f>
        <x:v>0</x:v>
      </x:c>
      <x:c r="R2162" s="7" t="n">
        <x:f>M2162+MAX(0,K2162-MAX(0,P2162-G2162-J2162))</x:f>
        <x:v>18700</x:v>
      </x:c>
      <x:c r="S2162" s="7" t="n">
        <x:f>SUM(O2162,Q2162,R2162)</x:f>
        <x:v>18700</x:v>
      </x:c>
      <x:c r="T2162" s="14" t="n">
        <x:f>'Inventory detail'!T1036</x:f>
        <x:v>0.0064</x:v>
      </x:c>
      <x:c r="U2162" s="14" t="n">
        <x:f>'Inventory detail'!U1036</x:f>
        <x:v>0.007094999999999999</x:v>
      </x:c>
      <x:c r="V2162" s="9" t="n">
        <x:f>O2162*T2162</x:f>
        <x:v>0</x:v>
      </x:c>
      <x:c r="W2162" s="9" t="n">
        <x:f>Q2162*T2162</x:f>
        <x:v>0</x:v>
      </x:c>
      <x:c r="X2162" s="9" t="n">
        <x:f>R2162*T2162</x:f>
        <x:v>119.68</x:v>
      </x:c>
      <x:c r="Y2162" s="9" t="n">
        <x:f>S2162*T2162</x:f>
        <x:v>119.68</x:v>
      </x:c>
      <x:c r="Z2162" s="9" t="n">
        <x:f>IF(ISNUMBER(U2162),S2162*(U2162-T2162),"n.a.")</x:f>
        <x:v>12.996499999999973</x:v>
      </x:c>
      <x:c r="AA2162" s="9" t="n">
        <x:f>IF(ISNUMBER(U2162),Y2162,0)</x:f>
        <x:v>119.68</x:v>
      </x:c>
      <x:c r="AB2162" s="7" t="n">
        <x:f>MAX(0,L2162-SUM(F2162:K2162))</x:f>
        <x:v>0</x:v>
      </x:c>
    </x:row>
    <x:row r="2163" ht="22" customHeight="1">
      <x:c r="A2163" s="18" t="n">
        <x:f>Summary!D$41</x:f>
        <x:v>46357</x:v>
      </x:c>
      <x:c r="B2163" s="2" t="str">
        <x:f>'Inventory detail'!A1037</x:f>
        <x:v>POUC</x:v>
      </x:c>
      <x:c r="C2163" s="2" t="str">
        <x:f>'Inventory detail'!B1037</x:f>
        <x:v>30</x:v>
      </x:c>
      <x:c r="D2163" s="2" t="str">
        <x:f>'Inventory detail'!C1037</x:f>
        <x:v>IND7</x:v>
      </x:c>
      <x:c r="E2163" s="10" t="n">
        <x:f>A1037</x:f>
        <x:v>46327</x:v>
      </x:c>
      <x:c r="F2163" s="7" t="n">
        <x:f>O1037</x:f>
        <x:v>0</x:v>
      </x:c>
      <x:c r="G2163" s="7" t="n">
        <x:f>Q1037</x:f>
        <x:v>0</x:v>
      </x:c>
      <x:c r="H2163" s="7" t="n">
        <x:f>R1037</x:f>
        <x:v>2800</x:v>
      </x:c>
      <x:c r="I2163" s="7" t="n">
        <x:f>0</x:f>
        <x:v>0</x:v>
      </x:c>
      <x:c r="J2163" s="7" t="n">
        <x:f>0</x:f>
        <x:v>0</x:v>
      </x:c>
      <x:c r="K2163" s="7" t="n">
        <x:f>0</x:f>
        <x:v>0</x:v>
      </x:c>
      <x:c r="L2163" s="7" t="n">
        <x:f>'Inventory detail'!F1037*Summary!$K$5*(A2163-E2163)/Summary!$K$6</x:f>
        <x:v>0</x:v>
      </x:c>
      <x:c r="M2163" s="7" t="n">
        <x:f>MAX(0,H2163-L2163)</x:f>
        <x:v>2800</x:v>
      </x:c>
      <x:c r="N2163" s="7" t="n">
        <x:f>MAX(0,L2163-H2163)</x:f>
        <x:v>0</x:v>
      </x:c>
      <x:c r="O2163" s="7" t="n">
        <x:f>MAX(0,F2163+I2163-N2163)</x:f>
        <x:v>0</x:v>
      </x:c>
      <x:c r="P2163" s="7" t="n">
        <x:f>MAX(0,N2163-F2163-I2163)</x:f>
        <x:v>0</x:v>
      </x:c>
      <x:c r="Q2163" s="7" t="n">
        <x:f>MAX(0,G2163+J2163-P2163)</x:f>
        <x:v>0</x:v>
      </x:c>
      <x:c r="R2163" s="7" t="n">
        <x:f>M2163+MAX(0,K2163-MAX(0,P2163-G2163-J2163))</x:f>
        <x:v>2800</x:v>
      </x:c>
      <x:c r="S2163" s="7" t="n">
        <x:f>SUM(O2163,Q2163,R2163)</x:f>
        <x:v>2800</x:v>
      </x:c>
      <x:c r="T2163" s="14" t="n">
        <x:f>'Inventory detail'!T1037</x:f>
        <x:v>0.0187</x:v>
      </x:c>
      <x:c r="U2163" s="14" t="n">
        <x:f>'Inventory detail'!U1037</x:f>
        <x:v>0.020295</x:v>
      </x:c>
      <x:c r="V2163" s="9" t="n">
        <x:f>O2163*T2163</x:f>
        <x:v>0</x:v>
      </x:c>
      <x:c r="W2163" s="9" t="n">
        <x:f>Q2163*T2163</x:f>
        <x:v>0</x:v>
      </x:c>
      <x:c r="X2163" s="9" t="n">
        <x:f>R2163*T2163</x:f>
        <x:v>52.36000000000001</x:v>
      </x:c>
      <x:c r="Y2163" s="9" t="n">
        <x:f>S2163*T2163</x:f>
        <x:v>52.36000000000001</x:v>
      </x:c>
      <x:c r="Z2163" s="9" t="n">
        <x:f>IF(ISNUMBER(U2163),S2163*(U2163-T2163),"n.a.")</x:f>
        <x:v>4.4659999999999975</x:v>
      </x:c>
      <x:c r="AA2163" s="9" t="n">
        <x:f>IF(ISNUMBER(U2163),Y2163,0)</x:f>
        <x:v>52.36000000000001</x:v>
      </x:c>
      <x:c r="AB2163" s="7" t="n">
        <x:f>MAX(0,L2163-SUM(F2163:K2163))</x:f>
        <x:v>0</x:v>
      </x:c>
    </x:row>
    <x:row r="2164" ht="22" customHeight="1">
      <x:c r="A2164" s="18" t="n">
        <x:f>Summary!D$41</x:f>
        <x:v>46357</x:v>
      </x:c>
      <x:c r="B2164" s="2" t="str">
        <x:f>'Inventory detail'!A1038</x:f>
        <x:v>POUC</x:v>
      </x:c>
      <x:c r="C2164" s="2" t="str">
        <x:f>'Inventory detail'!B1038</x:f>
        <x:v>30</x:v>
      </x:c>
      <x:c r="D2164" s="2" t="str">
        <x:f>'Inventory detail'!C1038</x:f>
        <x:v>JUM5</x:v>
      </x:c>
      <x:c r="E2164" s="10" t="n">
        <x:f>A1038</x:f>
        <x:v>46327</x:v>
      </x:c>
      <x:c r="F2164" s="7" t="n">
        <x:f>O1038</x:f>
        <x:v>0</x:v>
      </x:c>
      <x:c r="G2164" s="7" t="n">
        <x:f>Q1038</x:f>
        <x:v>0</x:v>
      </x:c>
      <x:c r="H2164" s="7" t="n">
        <x:f>R1038</x:f>
        <x:v>4100</x:v>
      </x:c>
      <x:c r="I2164" s="7" t="n">
        <x:f>0</x:f>
        <x:v>0</x:v>
      </x:c>
      <x:c r="J2164" s="7" t="n">
        <x:f>0</x:f>
        <x:v>0</x:v>
      </x:c>
      <x:c r="K2164" s="7" t="n">
        <x:f>0</x:f>
        <x:v>0</x:v>
      </x:c>
      <x:c r="L2164" s="7" t="n">
        <x:f>'Inventory detail'!F1038*Summary!$K$5*(A2164-E2164)/Summary!$K$6</x:f>
        <x:v>0</x:v>
      </x:c>
      <x:c r="M2164" s="7" t="n">
        <x:f>MAX(0,H2164-L2164)</x:f>
        <x:v>4100</x:v>
      </x:c>
      <x:c r="N2164" s="7" t="n">
        <x:f>MAX(0,L2164-H2164)</x:f>
        <x:v>0</x:v>
      </x:c>
      <x:c r="O2164" s="7" t="n">
        <x:f>MAX(0,F2164+I2164-N2164)</x:f>
        <x:v>0</x:v>
      </x:c>
      <x:c r="P2164" s="7" t="n">
        <x:f>MAX(0,N2164-F2164-I2164)</x:f>
        <x:v>0</x:v>
      </x:c>
      <x:c r="Q2164" s="7" t="n">
        <x:f>MAX(0,G2164+J2164-P2164)</x:f>
        <x:v>0</x:v>
      </x:c>
      <x:c r="R2164" s="7" t="n">
        <x:f>M2164+MAX(0,K2164-MAX(0,P2164-G2164-J2164))</x:f>
        <x:v>4100</x:v>
      </x:c>
      <x:c r="S2164" s="7" t="n">
        <x:f>SUM(O2164,Q2164,R2164)</x:f>
        <x:v>4100</x:v>
      </x:c>
      <x:c r="T2164" s="14" t="n">
        <x:f>'Inventory detail'!T1038</x:f>
        <x:v>0.0115</x:v>
      </x:c>
      <x:c r="U2164" s="14" t="n">
        <x:f>'Inventory detail'!U1038</x:f>
        <x:v>0.012374999999999999</x:v>
      </x:c>
      <x:c r="V2164" s="9" t="n">
        <x:f>O2164*T2164</x:f>
        <x:v>0</x:v>
      </x:c>
      <x:c r="W2164" s="9" t="n">
        <x:f>Q2164*T2164</x:f>
        <x:v>0</x:v>
      </x:c>
      <x:c r="X2164" s="9" t="n">
        <x:f>R2164*T2164</x:f>
        <x:v>47.15</x:v>
      </x:c>
      <x:c r="Y2164" s="9" t="n">
        <x:f>S2164*T2164</x:f>
        <x:v>47.15</x:v>
      </x:c>
      <x:c r="Z2164" s="9" t="n">
        <x:f>IF(ISNUMBER(U2164),S2164*(U2164-T2164),"n.a.")</x:f>
        <x:v>3.587499999999996</x:v>
      </x:c>
      <x:c r="AA2164" s="9" t="n">
        <x:f>IF(ISNUMBER(U2164),Y2164,0)</x:f>
        <x:v>47.15</x:v>
      </x:c>
      <x:c r="AB2164" s="7" t="n">
        <x:f>MAX(0,L2164-SUM(F2164:K2164))</x:f>
        <x:v>0</x:v>
      </x:c>
    </x:row>
    <x:row r="2165" ht="22" customHeight="1">
      <x:c r="A2165" s="18" t="n">
        <x:f>Summary!D$41</x:f>
        <x:v>46357</x:v>
      </x:c>
      <x:c r="B2165" s="2" t="str">
        <x:f>'Inventory detail'!A1039</x:f>
        <x:v>POUC</x:v>
      </x:c>
      <x:c r="C2165" s="2" t="str">
        <x:f>'Inventory detail'!B1039</x:f>
        <x:v>30</x:v>
      </x:c>
      <x:c r="D2165" s="2" t="str">
        <x:f>'Inventory detail'!C1039</x:f>
        <x:v>JUM7</x:v>
      </x:c>
      <x:c r="E2165" s="10" t="n">
        <x:f>A1039</x:f>
        <x:v>46327</x:v>
      </x:c>
      <x:c r="F2165" s="7" t="n">
        <x:f>O1039</x:f>
        <x:v>0</x:v>
      </x:c>
      <x:c r="G2165" s="7" t="n">
        <x:f>Q1039</x:f>
        <x:v>0</x:v>
      </x:c>
      <x:c r="H2165" s="7" t="n">
        <x:f>R1039</x:f>
        <x:v>3400</x:v>
      </x:c>
      <x:c r="I2165" s="7" t="n">
        <x:f>0</x:f>
        <x:v>0</x:v>
      </x:c>
      <x:c r="J2165" s="7" t="n">
        <x:f>0</x:f>
        <x:v>0</x:v>
      </x:c>
      <x:c r="K2165" s="7" t="n">
        <x:f>0</x:f>
        <x:v>0</x:v>
      </x:c>
      <x:c r="L2165" s="7" t="n">
        <x:f>'Inventory detail'!F1039*Summary!$K$5*(A2165-E2165)/Summary!$K$6</x:f>
        <x:v>0</x:v>
      </x:c>
      <x:c r="M2165" s="7" t="n">
        <x:f>MAX(0,H2165-L2165)</x:f>
        <x:v>3400</x:v>
      </x:c>
      <x:c r="N2165" s="7" t="n">
        <x:f>MAX(0,L2165-H2165)</x:f>
        <x:v>0</x:v>
      </x:c>
      <x:c r="O2165" s="7" t="n">
        <x:f>MAX(0,F2165+I2165-N2165)</x:f>
        <x:v>0</x:v>
      </x:c>
      <x:c r="P2165" s="7" t="n">
        <x:f>MAX(0,N2165-F2165-I2165)</x:f>
        <x:v>0</x:v>
      </x:c>
      <x:c r="Q2165" s="7" t="n">
        <x:f>MAX(0,G2165+J2165-P2165)</x:f>
        <x:v>0</x:v>
      </x:c>
      <x:c r="R2165" s="7" t="n">
        <x:f>M2165+MAX(0,K2165-MAX(0,P2165-G2165-J2165))</x:f>
        <x:v>3400</x:v>
      </x:c>
      <x:c r="S2165" s="7" t="n">
        <x:f>SUM(O2165,Q2165,R2165)</x:f>
        <x:v>3400</x:v>
      </x:c>
      <x:c r="T2165" s="14" t="n">
        <x:f>'Inventory detail'!T1039</x:f>
        <x:v>0.015</x:v>
      </x:c>
      <x:c r="U2165" s="14" t="n">
        <x:f>'Inventory detail'!U1039</x:f>
        <x:v>0.016335</x:v>
      </x:c>
      <x:c r="V2165" s="9" t="n">
        <x:f>O2165*T2165</x:f>
        <x:v>0</x:v>
      </x:c>
      <x:c r="W2165" s="9" t="n">
        <x:f>Q2165*T2165</x:f>
        <x:v>0</x:v>
      </x:c>
      <x:c r="X2165" s="9" t="n">
        <x:f>R2165*T2165</x:f>
        <x:v>51</x:v>
      </x:c>
      <x:c r="Y2165" s="9" t="n">
        <x:f>S2165*T2165</x:f>
        <x:v>51</x:v>
      </x:c>
      <x:c r="Z2165" s="9" t="n">
        <x:f>IF(ISNUMBER(U2165),S2165*(U2165-T2165),"n.a.")</x:f>
        <x:v>4.538999999999998</x:v>
      </x:c>
      <x:c r="AA2165" s="9" t="n">
        <x:f>IF(ISNUMBER(U2165),Y2165,0)</x:f>
        <x:v>51</x:v>
      </x:c>
      <x:c r="AB2165" s="7" t="n">
        <x:f>MAX(0,L2165-SUM(F2165:K2165))</x:f>
        <x:v>0</x:v>
      </x:c>
    </x:row>
    <x:row r="2166" ht="22" customHeight="1">
      <x:c r="A2166" s="18" t="n">
        <x:f>Summary!D$41</x:f>
        <x:v>46357</x:v>
      </x:c>
      <x:c r="B2166" s="2" t="str">
        <x:f>'Inventory detail'!A1040</x:f>
        <x:v>POUC</x:v>
      </x:c>
      <x:c r="C2166" s="2" t="str">
        <x:f>'Inventory detail'!B1040</x:f>
        <x:v>30</x:v>
      </x:c>
      <x:c r="D2166" s="2" t="str">
        <x:f>'Inventory detail'!C1040</x:f>
        <x:v>KEY7</x:v>
      </x:c>
      <x:c r="E2166" s="10" t="n">
        <x:f>A1040</x:f>
        <x:v>46327</x:v>
      </x:c>
      <x:c r="F2166" s="7" t="n">
        <x:f>O1040</x:f>
        <x:v>0</x:v>
      </x:c>
      <x:c r="G2166" s="7" t="n">
        <x:f>Q1040</x:f>
        <x:v>0</x:v>
      </x:c>
      <x:c r="H2166" s="7" t="n">
        <x:f>R1040</x:f>
        <x:v>1200</x:v>
      </x:c>
      <x:c r="I2166" s="7" t="n">
        <x:f>0</x:f>
        <x:v>0</x:v>
      </x:c>
      <x:c r="J2166" s="7" t="n">
        <x:f>0</x:f>
        <x:v>0</x:v>
      </x:c>
      <x:c r="K2166" s="7" t="n">
        <x:f>0</x:f>
        <x:v>0</x:v>
      </x:c>
      <x:c r="L2166" s="7" t="n">
        <x:f>'Inventory detail'!F1040*Summary!$K$5*(A2166-E2166)/Summary!$K$6</x:f>
        <x:v>0</x:v>
      </x:c>
      <x:c r="M2166" s="7" t="n">
        <x:f>MAX(0,H2166-L2166)</x:f>
        <x:v>1200</x:v>
      </x:c>
      <x:c r="N2166" s="7" t="n">
        <x:f>MAX(0,L2166-H2166)</x:f>
        <x:v>0</x:v>
      </x:c>
      <x:c r="O2166" s="7" t="n">
        <x:f>MAX(0,F2166+I2166-N2166)</x:f>
        <x:v>0</x:v>
      </x:c>
      <x:c r="P2166" s="7" t="n">
        <x:f>MAX(0,N2166-F2166-I2166)</x:f>
        <x:v>0</x:v>
      </x:c>
      <x:c r="Q2166" s="7" t="n">
        <x:f>MAX(0,G2166+J2166-P2166)</x:f>
        <x:v>0</x:v>
      </x:c>
      <x:c r="R2166" s="7" t="n">
        <x:f>M2166+MAX(0,K2166-MAX(0,P2166-G2166-J2166))</x:f>
        <x:v>1200</x:v>
      </x:c>
      <x:c r="S2166" s="7" t="n">
        <x:f>SUM(O2166,Q2166,R2166)</x:f>
        <x:v>1200</x:v>
      </x:c>
      <x:c r="T2166" s="14" t="n">
        <x:f>'Inventory detail'!T1040</x:f>
        <x:v>0.009000000000000001</x:v>
      </x:c>
      <x:c r="U2166" s="14" t="n">
        <x:f>'Inventory detail'!U1040</x:f>
        <x:v>0.01122</x:v>
      </x:c>
      <x:c r="V2166" s="9" t="n">
        <x:f>O2166*T2166</x:f>
        <x:v>0</x:v>
      </x:c>
      <x:c r="W2166" s="9" t="n">
        <x:f>Q2166*T2166</x:f>
        <x:v>0</x:v>
      </x:c>
      <x:c r="X2166" s="9" t="n">
        <x:f>R2166*T2166</x:f>
        <x:v>10.8</x:v>
      </x:c>
      <x:c r="Y2166" s="9" t="n">
        <x:f>S2166*T2166</x:f>
        <x:v>10.8</x:v>
      </x:c>
      <x:c r="Z2166" s="9" t="n">
        <x:f>IF(ISNUMBER(U2166),S2166*(U2166-T2166),"n.a.")</x:f>
        <x:v>2.6639999999999997</x:v>
      </x:c>
      <x:c r="AA2166" s="9" t="n">
        <x:f>IF(ISNUMBER(U2166),Y2166,0)</x:f>
        <x:v>10.8</x:v>
      </x:c>
      <x:c r="AB2166" s="7" t="n">
        <x:f>MAX(0,L2166-SUM(F2166:K2166))</x:f>
        <x:v>0</x:v>
      </x:c>
    </x:row>
    <x:row r="2167" ht="22" customHeight="1">
      <x:c r="A2167" s="18" t="n">
        <x:f>Summary!D$41</x:f>
        <x:v>46357</x:v>
      </x:c>
      <x:c r="B2167" s="2" t="str">
        <x:f>'Inventory detail'!A1041</x:f>
        <x:v>POUC</x:v>
      </x:c>
      <x:c r="C2167" s="2" t="str">
        <x:f>'Inventory detail'!B1041</x:f>
        <x:v>30</x:v>
      </x:c>
      <x:c r="D2167" s="2" t="str">
        <x:f>'Inventory detail'!C1041</x:f>
        <x:v>LEGPC</x:v>
      </x:c>
      <x:c r="E2167" s="10" t="n">
        <x:f>A1041</x:f>
        <x:v>46327</x:v>
      </x:c>
      <x:c r="F2167" s="7" t="n">
        <x:f>O1041</x:f>
        <x:v>0</x:v>
      </x:c>
      <x:c r="G2167" s="7" t="n">
        <x:f>Q1041</x:f>
        <x:v>0</x:v>
      </x:c>
      <x:c r="H2167" s="7" t="n">
        <x:f>R1041</x:f>
        <x:v>92</x:v>
      </x:c>
      <x:c r="I2167" s="7" t="n">
        <x:f>0</x:f>
        <x:v>0</x:v>
      </x:c>
      <x:c r="J2167" s="7" t="n">
        <x:f>0</x:f>
        <x:v>0</x:v>
      </x:c>
      <x:c r="K2167" s="7" t="n">
        <x:f>0</x:f>
        <x:v>0</x:v>
      </x:c>
      <x:c r="L2167" s="7" t="n">
        <x:f>'Inventory detail'!F1041*Summary!$K$5*(A2167-E2167)/Summary!$K$6</x:f>
        <x:v>0</x:v>
      </x:c>
      <x:c r="M2167" s="7" t="n">
        <x:f>MAX(0,H2167-L2167)</x:f>
        <x:v>92</x:v>
      </x:c>
      <x:c r="N2167" s="7" t="n">
        <x:f>MAX(0,L2167-H2167)</x:f>
        <x:v>0</x:v>
      </x:c>
      <x:c r="O2167" s="7" t="n">
        <x:f>MAX(0,F2167+I2167-N2167)</x:f>
        <x:v>0</x:v>
      </x:c>
      <x:c r="P2167" s="7" t="n">
        <x:f>MAX(0,N2167-F2167-I2167)</x:f>
        <x:v>0</x:v>
      </x:c>
      <x:c r="Q2167" s="7" t="n">
        <x:f>MAX(0,G2167+J2167-P2167)</x:f>
        <x:v>0</x:v>
      </x:c>
      <x:c r="R2167" s="7" t="n">
        <x:f>M2167+MAX(0,K2167-MAX(0,P2167-G2167-J2167))</x:f>
        <x:v>92</x:v>
      </x:c>
      <x:c r="S2167" s="7" t="n">
        <x:f>SUM(O2167,Q2167,R2167)</x:f>
        <x:v>92</x:v>
      </x:c>
      <x:c r="T2167" s="14" t="n">
        <x:f>'Inventory detail'!T1041</x:f>
        <x:v>0.77</x:v>
      </x:c>
      <x:c r="U2167" s="14" t="str">
        <x:f>'Inventory detail'!U1041</x:f>
        <x:v>n.a.</x:v>
      </x:c>
      <x:c r="V2167" s="9" t="n">
        <x:f>O2167*T2167</x:f>
        <x:v>0</x:v>
      </x:c>
      <x:c r="W2167" s="9" t="n">
        <x:f>Q2167*T2167</x:f>
        <x:v>0</x:v>
      </x:c>
      <x:c r="X2167" s="9" t="n">
        <x:f>R2167*T2167</x:f>
        <x:v>70.84</x:v>
      </x:c>
      <x:c r="Y2167" s="9" t="n">
        <x:f>S2167*T2167</x:f>
        <x:v>70.84</x:v>
      </x:c>
      <x:c r="Z2167" s="9" t="str">
        <x:f>IF(ISNUMBER(U2167),S2167*(U2167-T2167),"n.a.")</x:f>
        <x:v>n.a.</x:v>
      </x:c>
      <x:c r="AA2167" s="9" t="n">
        <x:f>IF(ISNUMBER(U2167),Y2167,0)</x:f>
        <x:v>0</x:v>
      </x:c>
      <x:c r="AB2167" s="7" t="n">
        <x:f>MAX(0,L2167-SUM(F2167:K2167))</x:f>
        <x:v>0</x:v>
      </x:c>
    </x:row>
    <x:row r="2168" ht="22" customHeight="1">
      <x:c r="A2168" s="18" t="n">
        <x:f>Summary!D$41</x:f>
        <x:v>46357</x:v>
      </x:c>
      <x:c r="B2168" s="2" t="str">
        <x:f>'Inventory detail'!A1042</x:f>
        <x:v>POUC</x:v>
      </x:c>
      <x:c r="C2168" s="2" t="str">
        <x:f>'Inventory detail'!B1042</x:f>
        <x:v>30</x:v>
      </x:c>
      <x:c r="D2168" s="2" t="str">
        <x:f>'Inventory detail'!C1042</x:f>
        <x:v>LUGWO10</x:v>
      </x:c>
      <x:c r="E2168" s="10" t="n">
        <x:f>A1042</x:f>
        <x:v>46327</x:v>
      </x:c>
      <x:c r="F2168" s="7" t="n">
        <x:f>O1042</x:f>
        <x:v>0</x:v>
      </x:c>
      <x:c r="G2168" s="7" t="n">
        <x:f>Q1042</x:f>
        <x:v>0</x:v>
      </x:c>
      <x:c r="H2168" s="7" t="n">
        <x:f>R1042</x:f>
        <x:v>3000</x:v>
      </x:c>
      <x:c r="I2168" s="7" t="n">
        <x:f>0</x:f>
        <x:v>0</x:v>
      </x:c>
      <x:c r="J2168" s="7" t="n">
        <x:f>0</x:f>
        <x:v>0</x:v>
      </x:c>
      <x:c r="K2168" s="7" t="n">
        <x:f>0</x:f>
        <x:v>0</x:v>
      </x:c>
      <x:c r="L2168" s="7" t="n">
        <x:f>'Inventory detail'!F1042*Summary!$K$5*(A2168-E2168)/Summary!$K$6</x:f>
        <x:v>0</x:v>
      </x:c>
      <x:c r="M2168" s="7" t="n">
        <x:f>MAX(0,H2168-L2168)</x:f>
        <x:v>3000</x:v>
      </x:c>
      <x:c r="N2168" s="7" t="n">
        <x:f>MAX(0,L2168-H2168)</x:f>
        <x:v>0</x:v>
      </x:c>
      <x:c r="O2168" s="7" t="n">
        <x:f>MAX(0,F2168+I2168-N2168)</x:f>
        <x:v>0</x:v>
      </x:c>
      <x:c r="P2168" s="7" t="n">
        <x:f>MAX(0,N2168-F2168-I2168)</x:f>
        <x:v>0</x:v>
      </x:c>
      <x:c r="Q2168" s="7" t="n">
        <x:f>MAX(0,G2168+J2168-P2168)</x:f>
        <x:v>0</x:v>
      </x:c>
      <x:c r="R2168" s="7" t="n">
        <x:f>M2168+MAX(0,K2168-MAX(0,P2168-G2168-J2168))</x:f>
        <x:v>3000</x:v>
      </x:c>
      <x:c r="S2168" s="7" t="n">
        <x:f>SUM(O2168,Q2168,R2168)</x:f>
        <x:v>3000</x:v>
      </x:c>
      <x:c r="T2168" s="14" t="n">
        <x:f>'Inventory detail'!T1042</x:f>
        <x:v>0.016399999999999998</x:v>
      </x:c>
      <x:c r="U2168" s="14" t="n">
        <x:f>'Inventory detail'!U1042</x:f>
        <x:v>0.017985</x:v>
      </x:c>
      <x:c r="V2168" s="9" t="n">
        <x:f>O2168*T2168</x:f>
        <x:v>0</x:v>
      </x:c>
      <x:c r="W2168" s="9" t="n">
        <x:f>Q2168*T2168</x:f>
        <x:v>0</x:v>
      </x:c>
      <x:c r="X2168" s="9" t="n">
        <x:f>R2168*T2168</x:f>
        <x:v>49.199999999999996</x:v>
      </x:c>
      <x:c r="Y2168" s="9" t="n">
        <x:f>S2168*T2168</x:f>
        <x:v>49.199999999999996</x:v>
      </x:c>
      <x:c r="Z2168" s="9" t="n">
        <x:f>IF(ISNUMBER(U2168),S2168*(U2168-T2168),"n.a.")</x:f>
        <x:v>4.75500000000001</x:v>
      </x:c>
      <x:c r="AA2168" s="9" t="n">
        <x:f>IF(ISNUMBER(U2168),Y2168,0)</x:f>
        <x:v>49.199999999999996</x:v>
      </x:c>
      <x:c r="AB2168" s="7" t="n">
        <x:f>MAX(0,L2168-SUM(F2168:K2168))</x:f>
        <x:v>0</x:v>
      </x:c>
    </x:row>
    <x:row r="2169" ht="22" customHeight="1">
      <x:c r="A2169" s="18" t="n">
        <x:f>Summary!D$41</x:f>
        <x:v>46357</x:v>
      </x:c>
      <x:c r="B2169" s="2" t="str">
        <x:f>'Inventory detail'!A1043</x:f>
        <x:v>POUC</x:v>
      </x:c>
      <x:c r="C2169" s="2" t="str">
        <x:f>'Inventory detail'!B1043</x:f>
        <x:v>30</x:v>
      </x:c>
      <x:c r="D2169" s="2" t="str">
        <x:f>'Inventory detail'!C1043</x:f>
        <x:v>MEN3SL</x:v>
      </x:c>
      <x:c r="E2169" s="10" t="n">
        <x:f>A1043</x:f>
        <x:v>46327</x:v>
      </x:c>
      <x:c r="F2169" s="7" t="n">
        <x:f>O1043</x:f>
        <x:v>0</x:v>
      </x:c>
      <x:c r="G2169" s="7" t="n">
        <x:f>Q1043</x:f>
        <x:v>0</x:v>
      </x:c>
      <x:c r="H2169" s="7" t="n">
        <x:f>R1043</x:f>
        <x:v>0</x:v>
      </x:c>
      <x:c r="I2169" s="7" t="n">
        <x:f>0</x:f>
        <x:v>0</x:v>
      </x:c>
      <x:c r="J2169" s="7" t="n">
        <x:f>0</x:f>
        <x:v>0</x:v>
      </x:c>
      <x:c r="K2169" s="7" t="n">
        <x:f>0</x:f>
        <x:v>0</x:v>
      </x:c>
      <x:c r="L2169" s="7" t="n">
        <x:f>'Inventory detail'!F1043*Summary!$K$5*(A2169-E2169)/Summary!$K$6</x:f>
        <x:v>0</x:v>
      </x:c>
      <x:c r="M2169" s="7" t="n">
        <x:f>MAX(0,H2169-L2169)</x:f>
        <x:v>0</x:v>
      </x:c>
      <x:c r="N2169" s="7" t="n">
        <x:f>MAX(0,L2169-H2169)</x:f>
        <x:v>0</x:v>
      </x:c>
      <x:c r="O2169" s="7" t="n">
        <x:f>MAX(0,F2169+I2169-N2169)</x:f>
        <x:v>0</x:v>
      </x:c>
      <x:c r="P2169" s="7" t="n">
        <x:f>MAX(0,N2169-F2169-I2169)</x:f>
        <x:v>0</x:v>
      </x:c>
      <x:c r="Q2169" s="7" t="n">
        <x:f>MAX(0,G2169+J2169-P2169)</x:f>
        <x:v>0</x:v>
      </x:c>
      <x:c r="R2169" s="7" t="n">
        <x:f>M2169+MAX(0,K2169-MAX(0,P2169-G2169-J2169))</x:f>
        <x:v>0</x:v>
      </x:c>
      <x:c r="S2169" s="7" t="n">
        <x:f>SUM(O2169,Q2169,R2169)</x:f>
        <x:v>0</x:v>
      </x:c>
      <x:c r="T2169" s="14" t="n">
        <x:f>'Inventory detail'!T1043</x:f>
        <x:v>0.18969999999999998</x:v>
      </x:c>
      <x:c r="U2169" s="14" t="str">
        <x:f>'Inventory detail'!U1043</x:f>
        <x:v>n.a.</x:v>
      </x:c>
      <x:c r="V2169" s="9" t="n">
        <x:f>O2169*T2169</x:f>
        <x:v>0</x:v>
      </x:c>
      <x:c r="W2169" s="9" t="n">
        <x:f>Q2169*T2169</x:f>
        <x:v>0</x:v>
      </x:c>
      <x:c r="X2169" s="9" t="n">
        <x:f>R2169*T2169</x:f>
        <x:v>0</x:v>
      </x:c>
      <x:c r="Y2169" s="9" t="n">
        <x:f>S2169*T2169</x:f>
        <x:v>0</x:v>
      </x:c>
      <x:c r="Z2169" s="9" t="str">
        <x:f>IF(ISNUMBER(U2169),S2169*(U2169-T2169),"n.a.")</x:f>
        <x:v>n.a.</x:v>
      </x:c>
      <x:c r="AA2169" s="9" t="n">
        <x:f>IF(ISNUMBER(U2169),Y2169,0)</x:f>
        <x:v>0</x:v>
      </x:c>
      <x:c r="AB2169" s="7" t="n">
        <x:f>MAX(0,L2169-SUM(F2169:K2169))</x:f>
        <x:v>0</x:v>
      </x:c>
    </x:row>
    <x:row r="2170" ht="22" customHeight="1">
      <x:c r="A2170" s="18" t="n">
        <x:f>Summary!D$41</x:f>
        <x:v>46357</x:v>
      </x:c>
      <x:c r="B2170" s="2" t="str">
        <x:f>'Inventory detail'!A1044</x:f>
        <x:v>POUC</x:v>
      </x:c>
      <x:c r="C2170" s="2" t="str">
        <x:f>'Inventory detail'!B1044</x:f>
        <x:v>30</x:v>
      </x:c>
      <x:c r="D2170" s="2" t="str">
        <x:f>'Inventory detail'!C1044</x:f>
        <x:v>MEN5SL</x:v>
      </x:c>
      <x:c r="E2170" s="10" t="n">
        <x:f>A1044</x:f>
        <x:v>46327</x:v>
      </x:c>
      <x:c r="F2170" s="7" t="n">
        <x:f>O1044</x:f>
        <x:v>0</x:v>
      </x:c>
      <x:c r="G2170" s="7" t="n">
        <x:f>Q1044</x:f>
        <x:v>0</x:v>
      </x:c>
      <x:c r="H2170" s="7" t="n">
        <x:f>R1044</x:f>
        <x:v>0</x:v>
      </x:c>
      <x:c r="I2170" s="7" t="n">
        <x:f>0</x:f>
        <x:v>0</x:v>
      </x:c>
      <x:c r="J2170" s="7" t="n">
        <x:f>0</x:f>
        <x:v>0</x:v>
      </x:c>
      <x:c r="K2170" s="7" t="n">
        <x:f>0</x:f>
        <x:v>0</x:v>
      </x:c>
      <x:c r="L2170" s="7" t="n">
        <x:f>'Inventory detail'!F1044*Summary!$K$5*(A2170-E2170)/Summary!$K$6</x:f>
        <x:v>0</x:v>
      </x:c>
      <x:c r="M2170" s="7" t="n">
        <x:f>MAX(0,H2170-L2170)</x:f>
        <x:v>0</x:v>
      </x:c>
      <x:c r="N2170" s="7" t="n">
        <x:f>MAX(0,L2170-H2170)</x:f>
        <x:v>0</x:v>
      </x:c>
      <x:c r="O2170" s="7" t="n">
        <x:f>MAX(0,F2170+I2170-N2170)</x:f>
        <x:v>0</x:v>
      </x:c>
      <x:c r="P2170" s="7" t="n">
        <x:f>MAX(0,N2170-F2170-I2170)</x:f>
        <x:v>0</x:v>
      </x:c>
      <x:c r="Q2170" s="7" t="n">
        <x:f>MAX(0,G2170+J2170-P2170)</x:f>
        <x:v>0</x:v>
      </x:c>
      <x:c r="R2170" s="7" t="n">
        <x:f>M2170+MAX(0,K2170-MAX(0,P2170-G2170-J2170))</x:f>
        <x:v>0</x:v>
      </x:c>
      <x:c r="S2170" s="7" t="n">
        <x:f>SUM(O2170,Q2170,R2170)</x:f>
        <x:v>0</x:v>
      </x:c>
      <x:c r="T2170" s="14" t="n">
        <x:f>'Inventory detail'!T1044</x:f>
        <x:v>0.257</x:v>
      </x:c>
      <x:c r="U2170" s="14" t="str">
        <x:f>'Inventory detail'!U1044</x:f>
        <x:v>n.a.</x:v>
      </x:c>
      <x:c r="V2170" s="9" t="n">
        <x:f>O2170*T2170</x:f>
        <x:v>0</x:v>
      </x:c>
      <x:c r="W2170" s="9" t="n">
        <x:f>Q2170*T2170</x:f>
        <x:v>0</x:v>
      </x:c>
      <x:c r="X2170" s="9" t="n">
        <x:f>R2170*T2170</x:f>
        <x:v>0</x:v>
      </x:c>
      <x:c r="Y2170" s="9" t="n">
        <x:f>S2170*T2170</x:f>
        <x:v>0</x:v>
      </x:c>
      <x:c r="Z2170" s="9" t="str">
        <x:f>IF(ISNUMBER(U2170),S2170*(U2170-T2170),"n.a.")</x:f>
        <x:v>n.a.</x:v>
      </x:c>
      <x:c r="AA2170" s="9" t="n">
        <x:f>IF(ISNUMBER(U2170),Y2170,0)</x:f>
        <x:v>0</x:v>
      </x:c>
      <x:c r="AB2170" s="7" t="n">
        <x:f>MAX(0,L2170-SUM(F2170:K2170))</x:f>
        <x:v>0</x:v>
      </x:c>
    </x:row>
    <x:row r="2171" ht="22" customHeight="1">
      <x:c r="A2171" s="18" t="n">
        <x:f>Summary!D$41</x:f>
        <x:v>46357</x:v>
      </x:c>
      <x:c r="B2171" s="2" t="str">
        <x:f>'Inventory detail'!A1045</x:f>
        <x:v>POUC</x:v>
      </x:c>
      <x:c r="C2171" s="2" t="str">
        <x:f>'Inventory detail'!B1045</x:f>
        <x:v>30</x:v>
      </x:c>
      <x:c r="D2171" s="2" t="str">
        <x:f>'Inventory detail'!C1045</x:f>
        <x:v>MLEG5</x:v>
      </x:c>
      <x:c r="E2171" s="10" t="n">
        <x:f>A1045</x:f>
        <x:v>46327</x:v>
      </x:c>
      <x:c r="F2171" s="7" t="n">
        <x:f>O1045</x:f>
        <x:v>0</x:v>
      </x:c>
      <x:c r="G2171" s="7" t="n">
        <x:f>Q1045</x:f>
        <x:v>0</x:v>
      </x:c>
      <x:c r="H2171" s="7" t="n">
        <x:f>R1045</x:f>
        <x:v>0</x:v>
      </x:c>
      <x:c r="I2171" s="7" t="n">
        <x:f>SUMIFS('PO detail'!$W$1682:$W$1682,'PO detail'!$V$1682:$V$1682,"&gt;="&amp;E2171,'PO detail'!$V$1682:$V$1682,"&lt;"&amp;A2171)</x:f>
        <x:v>0</x:v>
      </x:c>
      <x:c r="J2171" s="7" t="n">
        <x:f>SUMIFS('PO detail'!$X$1682:$X$1682,'PO detail'!$V$1682:$V$1682,"&gt;="&amp;E2171,'PO detail'!$V$1682:$V$1682,"&lt;"&amp;A2171)</x:f>
        <x:v>2000</x:v>
      </x:c>
      <x:c r="K2171" s="7" t="n">
        <x:f>SUMIFS('PO detail'!$Y$1682:$Y$1682,'PO detail'!$V$1682:$V$1682,"&gt;="&amp;E2171,'PO detail'!$V$1682:$V$1682,"&lt;"&amp;A2171)</x:f>
        <x:v>0</x:v>
      </x:c>
      <x:c r="L2171" s="7" t="n">
        <x:f>'Inventory detail'!F1045*Summary!$K$5*(A2171-E2171)/Summary!$K$6</x:f>
        <x:v>0</x:v>
      </x:c>
      <x:c r="M2171" s="7" t="n">
        <x:f>MAX(0,H2171-L2171)</x:f>
        <x:v>0</x:v>
      </x:c>
      <x:c r="N2171" s="7" t="n">
        <x:f>MAX(0,L2171-H2171)</x:f>
        <x:v>0</x:v>
      </x:c>
      <x:c r="O2171" s="7" t="n">
        <x:f>MAX(0,F2171+I2171-N2171)</x:f>
        <x:v>0</x:v>
      </x:c>
      <x:c r="P2171" s="7" t="n">
        <x:f>MAX(0,N2171-F2171-I2171)</x:f>
        <x:v>0</x:v>
      </x:c>
      <x:c r="Q2171" s="7" t="n">
        <x:f>MAX(0,G2171+J2171-P2171)</x:f>
        <x:v>2000</x:v>
      </x:c>
      <x:c r="R2171" s="7" t="n">
        <x:f>M2171+MAX(0,K2171-MAX(0,P2171-G2171-J2171))</x:f>
        <x:v>0</x:v>
      </x:c>
      <x:c r="S2171" s="7" t="n">
        <x:f>SUM(O2171,Q2171,R2171)</x:f>
        <x:v>2000</x:v>
      </x:c>
      <x:c r="T2171" s="14" t="n">
        <x:f>'Inventory detail'!T1045</x:f>
        <x:v>0.20329999999999998</x:v>
      </x:c>
      <x:c r="U2171" s="14" t="n">
        <x:f>'Inventory detail'!U1045</x:f>
        <x:v>0.22175999999999998</x:v>
      </x:c>
      <x:c r="V2171" s="9" t="n">
        <x:f>O2171*T2171</x:f>
        <x:v>0</x:v>
      </x:c>
      <x:c r="W2171" s="9" t="n">
        <x:f>Q2171*T2171</x:f>
        <x:v>406.59999999999997</x:v>
      </x:c>
      <x:c r="X2171" s="9" t="n">
        <x:f>R2171*T2171</x:f>
        <x:v>0</x:v>
      </x:c>
      <x:c r="Y2171" s="9" t="n">
        <x:f>S2171*T2171</x:f>
        <x:v>406.59999999999997</x:v>
      </x:c>
      <x:c r="Z2171" s="9" t="n">
        <x:f>IF(ISNUMBER(U2171),S2171*(U2171-T2171),"n.a.")</x:f>
        <x:v>36.92000000000001</x:v>
      </x:c>
      <x:c r="AA2171" s="9" t="n">
        <x:f>IF(ISNUMBER(U2171),Y2171,0)</x:f>
        <x:v>406.59999999999997</x:v>
      </x:c>
      <x:c r="AB2171" s="7" t="n">
        <x:f>MAX(0,L2171-SUM(F2171:K2171))</x:f>
        <x:v>0</x:v>
      </x:c>
    </x:row>
    <x:row r="2172" ht="22" customHeight="1">
      <x:c r="A2172" s="18" t="n">
        <x:f>Summary!D$41</x:f>
        <x:v>46357</x:v>
      </x:c>
      <x:c r="B2172" s="2" t="str">
        <x:f>'Inventory detail'!A1046</x:f>
        <x:v>POUC</x:v>
      </x:c>
      <x:c r="C2172" s="2" t="str">
        <x:f>'Inventory detail'!B1046</x:f>
        <x:v>30</x:v>
      </x:c>
      <x:c r="D2172" s="2" t="str">
        <x:f>'Inventory detail'!C1046</x:f>
        <x:v>MLET3</x:v>
      </x:c>
      <x:c r="E2172" s="10" t="n">
        <x:f>A1046</x:f>
        <x:v>46327</x:v>
      </x:c>
      <x:c r="F2172" s="7" t="n">
        <x:f>O1046</x:f>
        <x:v>0</x:v>
      </x:c>
      <x:c r="G2172" s="7" t="n">
        <x:f>Q1046</x:f>
        <x:v>0</x:v>
      </x:c>
      <x:c r="H2172" s="7" t="n">
        <x:f>R1046</x:f>
        <x:v>0</x:v>
      </x:c>
      <x:c r="I2172" s="7" t="n">
        <x:f>SUMIFS('PO detail'!$W$1683:$W$1683,'PO detail'!$V$1683:$V$1683,"&gt;="&amp;E2172,'PO detail'!$V$1683:$V$1683,"&lt;"&amp;A2172)</x:f>
        <x:v>0</x:v>
      </x:c>
      <x:c r="J2172" s="7" t="n">
        <x:f>SUMIFS('PO detail'!$X$1683:$X$1683,'PO detail'!$V$1683:$V$1683,"&gt;="&amp;E2172,'PO detail'!$V$1683:$V$1683,"&lt;"&amp;A2172)</x:f>
        <x:v>3000</x:v>
      </x:c>
      <x:c r="K2172" s="7" t="n">
        <x:f>SUMIFS('PO detail'!$Y$1683:$Y$1683,'PO detail'!$V$1683:$V$1683,"&gt;="&amp;E2172,'PO detail'!$V$1683:$V$1683,"&lt;"&amp;A2172)</x:f>
        <x:v>0</x:v>
      </x:c>
      <x:c r="L2172" s="7" t="n">
        <x:f>'Inventory detail'!F1046*Summary!$K$5*(A2172-E2172)/Summary!$K$6</x:f>
        <x:v>0</x:v>
      </x:c>
      <x:c r="M2172" s="7" t="n">
        <x:f>MAX(0,H2172-L2172)</x:f>
        <x:v>0</x:v>
      </x:c>
      <x:c r="N2172" s="7" t="n">
        <x:f>MAX(0,L2172-H2172)</x:f>
        <x:v>0</x:v>
      </x:c>
      <x:c r="O2172" s="7" t="n">
        <x:f>MAX(0,F2172+I2172-N2172)</x:f>
        <x:v>0</x:v>
      </x:c>
      <x:c r="P2172" s="7" t="n">
        <x:f>MAX(0,N2172-F2172-I2172)</x:f>
        <x:v>0</x:v>
      </x:c>
      <x:c r="Q2172" s="7" t="n">
        <x:f>MAX(0,G2172+J2172-P2172)</x:f>
        <x:v>3000</x:v>
      </x:c>
      <x:c r="R2172" s="7" t="n">
        <x:f>M2172+MAX(0,K2172-MAX(0,P2172-G2172-J2172))</x:f>
        <x:v>0</x:v>
      </x:c>
      <x:c r="S2172" s="7" t="n">
        <x:f>SUM(O2172,Q2172,R2172)</x:f>
        <x:v>3000</x:v>
      </x:c>
      <x:c r="T2172" s="14" t="n">
        <x:f>'Inventory detail'!T1046</x:f>
        <x:v>0.0836</x:v>
      </x:c>
      <x:c r="U2172" s="14" t="n">
        <x:f>'Inventory detail'!U1046</x:f>
        <x:v>0.12276</x:v>
      </x:c>
      <x:c r="V2172" s="9" t="n">
        <x:f>O2172*T2172</x:f>
        <x:v>0</x:v>
      </x:c>
      <x:c r="W2172" s="9" t="n">
        <x:f>Q2172*T2172</x:f>
        <x:v>250.79999999999998</x:v>
      </x:c>
      <x:c r="X2172" s="9" t="n">
        <x:f>R2172*T2172</x:f>
        <x:v>0</x:v>
      </x:c>
      <x:c r="Y2172" s="9" t="n">
        <x:f>S2172*T2172</x:f>
        <x:v>250.79999999999998</x:v>
      </x:c>
      <x:c r="Z2172" s="9" t="n">
        <x:f>IF(ISNUMBER(U2172),S2172*(U2172-T2172),"n.a.")</x:f>
        <x:v>117.48</x:v>
      </x:c>
      <x:c r="AA2172" s="9" t="n">
        <x:f>IF(ISNUMBER(U2172),Y2172,0)</x:f>
        <x:v>250.79999999999998</x:v>
      </x:c>
      <x:c r="AB2172" s="7" t="n">
        <x:f>MAX(0,L2172-SUM(F2172:K2172))</x:f>
        <x:v>0</x:v>
      </x:c>
    </x:row>
    <x:row r="2173" ht="22" customHeight="1">
      <x:c r="A2173" s="18" t="n">
        <x:f>Summary!D$41</x:f>
        <x:v>46357</x:v>
      </x:c>
      <x:c r="B2173" s="2" t="str">
        <x:f>'Inventory detail'!A1047</x:f>
        <x:v>POUC</x:v>
      </x:c>
      <x:c r="C2173" s="2" t="str">
        <x:f>'Inventory detail'!B1047</x:f>
        <x:v>30</x:v>
      </x:c>
      <x:c r="D2173" s="2" t="str">
        <x:f>'Inventory detail'!C1047</x:f>
        <x:v>MP1218G</x:v>
      </x:c>
      <x:c r="E2173" s="10" t="n">
        <x:f>A1047</x:f>
        <x:v>46327</x:v>
      </x:c>
      <x:c r="F2173" s="7" t="n">
        <x:f>O1047</x:f>
        <x:v>0</x:v>
      </x:c>
      <x:c r="G2173" s="7" t="n">
        <x:f>Q1047</x:f>
        <x:v>0</x:v>
      </x:c>
      <x:c r="H2173" s="7" t="n">
        <x:f>R1047</x:f>
        <x:v>0</x:v>
      </x:c>
      <x:c r="I2173" s="7" t="n">
        <x:f>0</x:f>
        <x:v>0</x:v>
      </x:c>
      <x:c r="J2173" s="7" t="n">
        <x:f>0</x:f>
        <x:v>0</x:v>
      </x:c>
      <x:c r="K2173" s="7" t="n">
        <x:f>0</x:f>
        <x:v>0</x:v>
      </x:c>
      <x:c r="L2173" s="7" t="n">
        <x:f>'Inventory detail'!F1047*Summary!$K$5*(A2173-E2173)/Summary!$K$6</x:f>
        <x:v>0</x:v>
      </x:c>
      <x:c r="M2173" s="7" t="n">
        <x:f>MAX(0,H2173-L2173)</x:f>
        <x:v>0</x:v>
      </x:c>
      <x:c r="N2173" s="7" t="n">
        <x:f>MAX(0,L2173-H2173)</x:f>
        <x:v>0</x:v>
      </x:c>
      <x:c r="O2173" s="7" t="n">
        <x:f>MAX(0,F2173+I2173-N2173)</x:f>
        <x:v>0</x:v>
      </x:c>
      <x:c r="P2173" s="7" t="n">
        <x:f>MAX(0,N2173-F2173-I2173)</x:f>
        <x:v>0</x:v>
      </x:c>
      <x:c r="Q2173" s="7" t="n">
        <x:f>MAX(0,G2173+J2173-P2173)</x:f>
        <x:v>0</x:v>
      </x:c>
      <x:c r="R2173" s="7" t="n">
        <x:f>M2173+MAX(0,K2173-MAX(0,P2173-G2173-J2173))</x:f>
        <x:v>0</x:v>
      </x:c>
      <x:c r="S2173" s="7" t="n">
        <x:f>SUM(O2173,Q2173,R2173)</x:f>
        <x:v>0</x:v>
      </x:c>
      <x:c r="T2173" s="14" t="n">
        <x:f>'Inventory detail'!T1047</x:f>
        <x:v>10.37</x:v>
      </x:c>
      <x:c r="U2173" s="14" t="str">
        <x:f>'Inventory detail'!U1047</x:f>
        <x:v>n.a.</x:v>
      </x:c>
      <x:c r="V2173" s="9" t="n">
        <x:f>O2173*T2173</x:f>
        <x:v>0</x:v>
      </x:c>
      <x:c r="W2173" s="9" t="n">
        <x:f>Q2173*T2173</x:f>
        <x:v>0</x:v>
      </x:c>
      <x:c r="X2173" s="9" t="n">
        <x:f>R2173*T2173</x:f>
        <x:v>0</x:v>
      </x:c>
      <x:c r="Y2173" s="9" t="n">
        <x:f>S2173*T2173</x:f>
        <x:v>0</x:v>
      </x:c>
      <x:c r="Z2173" s="9" t="str">
        <x:f>IF(ISNUMBER(U2173),S2173*(U2173-T2173),"n.a.")</x:f>
        <x:v>n.a.</x:v>
      </x:c>
      <x:c r="AA2173" s="9" t="n">
        <x:f>IF(ISNUMBER(U2173),Y2173,0)</x:f>
        <x:v>0</x:v>
      </x:c>
      <x:c r="AB2173" s="7" t="n">
        <x:f>MAX(0,L2173-SUM(F2173:K2173))</x:f>
        <x:v>0</x:v>
      </x:c>
    </x:row>
    <x:row r="2174" ht="22" customHeight="1">
      <x:c r="A2174" s="18" t="n">
        <x:f>Summary!D$41</x:f>
        <x:v>46357</x:v>
      </x:c>
      <x:c r="B2174" s="2" t="str">
        <x:f>'Inventory detail'!A1048</x:f>
        <x:v>POUC</x:v>
      </x:c>
      <x:c r="C2174" s="2" t="str">
        <x:f>'Inventory detail'!B1048</x:f>
        <x:v>30</x:v>
      </x:c>
      <x:c r="D2174" s="2" t="str">
        <x:f>'Inventory detail'!C1048</x:f>
        <x:v>PCSP</x:v>
      </x:c>
      <x:c r="E2174" s="10" t="n">
        <x:f>A1048</x:f>
        <x:v>46327</x:v>
      </x:c>
      <x:c r="F2174" s="7" t="n">
        <x:f>O1048</x:f>
        <x:v>0</x:v>
      </x:c>
      <x:c r="G2174" s="7" t="n">
        <x:f>Q1048</x:f>
        <x:v>0</x:v>
      </x:c>
      <x:c r="H2174" s="7" t="n">
        <x:f>R1048</x:f>
        <x:v>346</x:v>
      </x:c>
      <x:c r="I2174" s="7" t="n">
        <x:f>0</x:f>
        <x:v>0</x:v>
      </x:c>
      <x:c r="J2174" s="7" t="n">
        <x:f>0</x:f>
        <x:v>0</x:v>
      </x:c>
      <x:c r="K2174" s="7" t="n">
        <x:f>0</x:f>
        <x:v>0</x:v>
      </x:c>
      <x:c r="L2174" s="7" t="n">
        <x:f>'Inventory detail'!F1048*Summary!$K$5*(A2174-E2174)/Summary!$K$6</x:f>
        <x:v>0</x:v>
      </x:c>
      <x:c r="M2174" s="7" t="n">
        <x:f>MAX(0,H2174-L2174)</x:f>
        <x:v>346</x:v>
      </x:c>
      <x:c r="N2174" s="7" t="n">
        <x:f>MAX(0,L2174-H2174)</x:f>
        <x:v>0</x:v>
      </x:c>
      <x:c r="O2174" s="7" t="n">
        <x:f>MAX(0,F2174+I2174-N2174)</x:f>
        <x:v>0</x:v>
      </x:c>
      <x:c r="P2174" s="7" t="n">
        <x:f>MAX(0,N2174-F2174-I2174)</x:f>
        <x:v>0</x:v>
      </x:c>
      <x:c r="Q2174" s="7" t="n">
        <x:f>MAX(0,G2174+J2174-P2174)</x:f>
        <x:v>0</x:v>
      </x:c>
      <x:c r="R2174" s="7" t="n">
        <x:f>M2174+MAX(0,K2174-MAX(0,P2174-G2174-J2174))</x:f>
        <x:v>346</x:v>
      </x:c>
      <x:c r="S2174" s="7" t="n">
        <x:f>SUM(O2174,Q2174,R2174)</x:f>
        <x:v>346</x:v>
      </x:c>
      <x:c r="T2174" s="14" t="n">
        <x:f>'Inventory detail'!T1048</x:f>
        <x:v>0.11</x:v>
      </x:c>
      <x:c r="U2174" s="14" t="str">
        <x:f>'Inventory detail'!U1048</x:f>
        <x:v>n.a.</x:v>
      </x:c>
      <x:c r="V2174" s="9" t="n">
        <x:f>O2174*T2174</x:f>
        <x:v>0</x:v>
      </x:c>
      <x:c r="W2174" s="9" t="n">
        <x:f>Q2174*T2174</x:f>
        <x:v>0</x:v>
      </x:c>
      <x:c r="X2174" s="9" t="n">
        <x:f>R2174*T2174</x:f>
        <x:v>38.06</x:v>
      </x:c>
      <x:c r="Y2174" s="9" t="n">
        <x:f>S2174*T2174</x:f>
        <x:v>38.06</x:v>
      </x:c>
      <x:c r="Z2174" s="9" t="str">
        <x:f>IF(ISNUMBER(U2174),S2174*(U2174-T2174),"n.a.")</x:f>
        <x:v>n.a.</x:v>
      </x:c>
      <x:c r="AA2174" s="9" t="n">
        <x:f>IF(ISNUMBER(U2174),Y2174,0)</x:f>
        <x:v>0</x:v>
      </x:c>
      <x:c r="AB2174" s="7" t="n">
        <x:f>MAX(0,L2174-SUM(F2174:K2174))</x:f>
        <x:v>0</x:v>
      </x:c>
    </x:row>
    <x:row r="2175" ht="22" customHeight="1">
      <x:c r="A2175" s="18" t="n">
        <x:f>Summary!D$41</x:f>
        <x:v>46357</x:v>
      </x:c>
      <x:c r="B2175" s="2" t="str">
        <x:f>'Inventory detail'!A1049</x:f>
        <x:v>POUC</x:v>
      </x:c>
      <x:c r="C2175" s="2" t="str">
        <x:f>'Inventory detail'!B1049</x:f>
        <x:v>30</x:v>
      </x:c>
      <x:c r="D2175" s="2" t="str">
        <x:f>'Inventory detail'!C1049</x:f>
        <x:v>PHO3</x:v>
      </x:c>
      <x:c r="E2175" s="10" t="n">
        <x:f>A1049</x:f>
        <x:v>46327</x:v>
      </x:c>
      <x:c r="F2175" s="7" t="n">
        <x:f>O1049</x:f>
        <x:v>0</x:v>
      </x:c>
      <x:c r="G2175" s="7" t="n">
        <x:f>Q1049</x:f>
        <x:v>0</x:v>
      </x:c>
      <x:c r="H2175" s="7" t="n">
        <x:f>R1049</x:f>
        <x:v>2200</x:v>
      </x:c>
      <x:c r="I2175" s="7" t="n">
        <x:f>0</x:f>
        <x:v>0</x:v>
      </x:c>
      <x:c r="J2175" s="7" t="n">
        <x:f>0</x:f>
        <x:v>0</x:v>
      </x:c>
      <x:c r="K2175" s="7" t="n">
        <x:f>0</x:f>
        <x:v>0</x:v>
      </x:c>
      <x:c r="L2175" s="7" t="n">
        <x:f>'Inventory detail'!F1049*Summary!$K$5*(A2175-E2175)/Summary!$K$6</x:f>
        <x:v>0</x:v>
      </x:c>
      <x:c r="M2175" s="7" t="n">
        <x:f>MAX(0,H2175-L2175)</x:f>
        <x:v>2200</x:v>
      </x:c>
      <x:c r="N2175" s="7" t="n">
        <x:f>MAX(0,L2175-H2175)</x:f>
        <x:v>0</x:v>
      </x:c>
      <x:c r="O2175" s="7" t="n">
        <x:f>MAX(0,F2175+I2175-N2175)</x:f>
        <x:v>0</x:v>
      </x:c>
      <x:c r="P2175" s="7" t="n">
        <x:f>MAX(0,N2175-F2175-I2175)</x:f>
        <x:v>0</x:v>
      </x:c>
      <x:c r="Q2175" s="7" t="n">
        <x:f>MAX(0,G2175+J2175-P2175)</x:f>
        <x:v>0</x:v>
      </x:c>
      <x:c r="R2175" s="7" t="n">
        <x:f>M2175+MAX(0,K2175-MAX(0,P2175-G2175-J2175))</x:f>
        <x:v>2200</x:v>
      </x:c>
      <x:c r="S2175" s="7" t="n">
        <x:f>SUM(O2175,Q2175,R2175)</x:f>
        <x:v>2200</x:v>
      </x:c>
      <x:c r="T2175" s="14" t="n">
        <x:f>'Inventory detail'!T1049</x:f>
        <x:v>0.022799999999999997</x:v>
      </x:c>
      <x:c r="U2175" s="14" t="n">
        <x:f>'Inventory detail'!U1049</x:f>
        <x:v>0.024915</x:v>
      </x:c>
      <x:c r="V2175" s="9" t="n">
        <x:f>O2175*T2175</x:f>
        <x:v>0</x:v>
      </x:c>
      <x:c r="W2175" s="9" t="n">
        <x:f>Q2175*T2175</x:f>
        <x:v>0</x:v>
      </x:c>
      <x:c r="X2175" s="9" t="n">
        <x:f>R2175*T2175</x:f>
        <x:v>50.16</x:v>
      </x:c>
      <x:c r="Y2175" s="9" t="n">
        <x:f>S2175*T2175</x:f>
        <x:v>50.16</x:v>
      </x:c>
      <x:c r="Z2175" s="9" t="n">
        <x:f>IF(ISNUMBER(U2175),S2175*(U2175-T2175),"n.a.")</x:f>
        <x:v>4.653000000000005</x:v>
      </x:c>
      <x:c r="AA2175" s="9" t="n">
        <x:f>IF(ISNUMBER(U2175),Y2175,0)</x:f>
        <x:v>50.16</x:v>
      </x:c>
      <x:c r="AB2175" s="7" t="n">
        <x:f>MAX(0,L2175-SUM(F2175:K2175))</x:f>
        <x:v>0</x:v>
      </x:c>
    </x:row>
    <x:row r="2176" ht="22" customHeight="1">
      <x:c r="A2176" s="18" t="n">
        <x:f>Summary!D$41</x:f>
        <x:v>46357</x:v>
      </x:c>
      <x:c r="B2176" s="2" t="str">
        <x:f>'Inventory detail'!A1050</x:f>
        <x:v>POUC</x:v>
      </x:c>
      <x:c r="C2176" s="2" t="str">
        <x:f>'Inventory detail'!B1050</x:f>
        <x:v>30</x:v>
      </x:c>
      <x:c r="D2176" s="2" t="str">
        <x:f>'Inventory detail'!C1050</x:f>
        <x:v>SCH5</x:v>
      </x:c>
      <x:c r="E2176" s="10" t="n">
        <x:f>A1050</x:f>
        <x:v>46327</x:v>
      </x:c>
      <x:c r="F2176" s="7" t="n">
        <x:f>O1050</x:f>
        <x:v>0</x:v>
      </x:c>
      <x:c r="G2176" s="7" t="n">
        <x:f>Q1050</x:f>
        <x:v>0</x:v>
      </x:c>
      <x:c r="H2176" s="7" t="n">
        <x:f>R1050</x:f>
        <x:v>39000</x:v>
      </x:c>
      <x:c r="I2176" s="7" t="n">
        <x:f>0</x:f>
        <x:v>0</x:v>
      </x:c>
      <x:c r="J2176" s="7" t="n">
        <x:f>0</x:f>
        <x:v>0</x:v>
      </x:c>
      <x:c r="K2176" s="7" t="n">
        <x:f>0</x:f>
        <x:v>0</x:v>
      </x:c>
      <x:c r="L2176" s="7" t="n">
        <x:f>'Inventory detail'!F1050*Summary!$K$5*(A2176-E2176)/Summary!$K$6</x:f>
        <x:v>0</x:v>
      </x:c>
      <x:c r="M2176" s="7" t="n">
        <x:f>MAX(0,H2176-L2176)</x:f>
        <x:v>39000</x:v>
      </x:c>
      <x:c r="N2176" s="7" t="n">
        <x:f>MAX(0,L2176-H2176)</x:f>
        <x:v>0</x:v>
      </x:c>
      <x:c r="O2176" s="7" t="n">
        <x:f>MAX(0,F2176+I2176-N2176)</x:f>
        <x:v>0</x:v>
      </x:c>
      <x:c r="P2176" s="7" t="n">
        <x:f>MAX(0,N2176-F2176-I2176)</x:f>
        <x:v>0</x:v>
      </x:c>
      <x:c r="Q2176" s="7" t="n">
        <x:f>MAX(0,G2176+J2176-P2176)</x:f>
        <x:v>0</x:v>
      </x:c>
      <x:c r="R2176" s="7" t="n">
        <x:f>M2176+MAX(0,K2176-MAX(0,P2176-G2176-J2176))</x:f>
        <x:v>39000</x:v>
      </x:c>
      <x:c r="S2176" s="7" t="n">
        <x:f>SUM(O2176,Q2176,R2176)</x:f>
        <x:v>39000</x:v>
      </x:c>
      <x:c r="T2176" s="14" t="n">
        <x:f>'Inventory detail'!T1050</x:f>
        <x:v>0.0072</x:v>
      </x:c>
      <x:c r="U2176" s="14" t="n">
        <x:f>'Inventory detail'!U1050</x:f>
        <x:v>0.00792</x:v>
      </x:c>
      <x:c r="V2176" s="9" t="n">
        <x:f>O2176*T2176</x:f>
        <x:v>0</x:v>
      </x:c>
      <x:c r="W2176" s="9" t="n">
        <x:f>Q2176*T2176</x:f>
        <x:v>0</x:v>
      </x:c>
      <x:c r="X2176" s="9" t="n">
        <x:f>R2176*T2176</x:f>
        <x:v>280.8</x:v>
      </x:c>
      <x:c r="Y2176" s="9" t="n">
        <x:f>S2176*T2176</x:f>
        <x:v>280.8</x:v>
      </x:c>
      <x:c r="Z2176" s="9" t="n">
        <x:f>IF(ISNUMBER(U2176),S2176*(U2176-T2176),"n.a.")</x:f>
        <x:v>28.080000000000005</x:v>
      </x:c>
      <x:c r="AA2176" s="9" t="n">
        <x:f>IF(ISNUMBER(U2176),Y2176,0)</x:f>
        <x:v>280.8</x:v>
      </x:c>
      <x:c r="AB2176" s="7" t="n">
        <x:f>MAX(0,L2176-SUM(F2176:K2176))</x:f>
        <x:v>0</x:v>
      </x:c>
    </x:row>
    <x:row r="2177" ht="22" customHeight="1">
      <x:c r="A2177" s="18" t="n">
        <x:f>Summary!D$41</x:f>
        <x:v>46357</x:v>
      </x:c>
      <x:c r="B2177" s="2" t="str">
        <x:f>'Inventory detail'!A1051</x:f>
        <x:v>POUC</x:v>
      </x:c>
      <x:c r="C2177" s="2" t="str">
        <x:f>'Inventory detail'!B1051</x:f>
        <x:v>30</x:v>
      </x:c>
      <x:c r="D2177" s="2" t="str">
        <x:f>'Inventory detail'!C1051</x:f>
        <x:v>SCH7</x:v>
      </x:c>
      <x:c r="E2177" s="10" t="n">
        <x:f>A1051</x:f>
        <x:v>46327</x:v>
      </x:c>
      <x:c r="F2177" s="7" t="n">
        <x:f>O1051</x:f>
        <x:v>0</x:v>
      </x:c>
      <x:c r="G2177" s="7" t="n">
        <x:f>Q1051</x:f>
        <x:v>0</x:v>
      </x:c>
      <x:c r="H2177" s="7" t="n">
        <x:f>R1051</x:f>
        <x:v>3900</x:v>
      </x:c>
      <x:c r="I2177" s="7" t="n">
        <x:f>0</x:f>
        <x:v>0</x:v>
      </x:c>
      <x:c r="J2177" s="7" t="n">
        <x:f>0</x:f>
        <x:v>0</x:v>
      </x:c>
      <x:c r="K2177" s="7" t="n">
        <x:f>0</x:f>
        <x:v>0</x:v>
      </x:c>
      <x:c r="L2177" s="7" t="n">
        <x:f>'Inventory detail'!F1051*Summary!$K$5*(A2177-E2177)/Summary!$K$6</x:f>
        <x:v>0</x:v>
      </x:c>
      <x:c r="M2177" s="7" t="n">
        <x:f>MAX(0,H2177-L2177)</x:f>
        <x:v>3900</x:v>
      </x:c>
      <x:c r="N2177" s="7" t="n">
        <x:f>MAX(0,L2177-H2177)</x:f>
        <x:v>0</x:v>
      </x:c>
      <x:c r="O2177" s="7" t="n">
        <x:f>MAX(0,F2177+I2177-N2177)</x:f>
        <x:v>0</x:v>
      </x:c>
      <x:c r="P2177" s="7" t="n">
        <x:f>MAX(0,N2177-F2177-I2177)</x:f>
        <x:v>0</x:v>
      </x:c>
      <x:c r="Q2177" s="7" t="n">
        <x:f>MAX(0,G2177+J2177-P2177)</x:f>
        <x:v>0</x:v>
      </x:c>
      <x:c r="R2177" s="7" t="n">
        <x:f>M2177+MAX(0,K2177-MAX(0,P2177-G2177-J2177))</x:f>
        <x:v>3900</x:v>
      </x:c>
      <x:c r="S2177" s="7" t="n">
        <x:f>SUM(O2177,Q2177,R2177)</x:f>
        <x:v>3900</x:v>
      </x:c>
      <x:c r="T2177" s="14" t="n">
        <x:f>'Inventory detail'!T1051</x:f>
        <x:v>0.0095</x:v>
      </x:c>
      <x:c r="U2177" s="14" t="n">
        <x:f>'Inventory detail'!U1051</x:f>
        <x:v>0.010394999999999998</x:v>
      </x:c>
      <x:c r="V2177" s="9" t="n">
        <x:f>O2177*T2177</x:f>
        <x:v>0</x:v>
      </x:c>
      <x:c r="W2177" s="9" t="n">
        <x:f>Q2177*T2177</x:f>
        <x:v>0</x:v>
      </x:c>
      <x:c r="X2177" s="9" t="n">
        <x:f>R2177*T2177</x:f>
        <x:v>37.05</x:v>
      </x:c>
      <x:c r="Y2177" s="9" t="n">
        <x:f>S2177*T2177</x:f>
        <x:v>37.05</x:v>
      </x:c>
      <x:c r="Z2177" s="9" t="n">
        <x:f>IF(ISNUMBER(U2177),S2177*(U2177-T2177),"n.a.")</x:f>
        <x:v>3.4904999999999933</x:v>
      </x:c>
      <x:c r="AA2177" s="9" t="n">
        <x:f>IF(ISNUMBER(U2177),Y2177,0)</x:f>
        <x:v>37.05</x:v>
      </x:c>
      <x:c r="AB2177" s="7" t="n">
        <x:f>MAX(0,L2177-SUM(F2177:K2177))</x:f>
        <x:v>0</x:v>
      </x:c>
    </x:row>
    <x:row r="2178" ht="22" customHeight="1">
      <x:c r="A2178" s="18" t="n">
        <x:f>Summary!D$41</x:f>
        <x:v>46357</x:v>
      </x:c>
      <x:c r="B2178" s="2" t="str">
        <x:f>'Inventory detail'!A1052</x:f>
        <x:v>POUC</x:v>
      </x:c>
      <x:c r="C2178" s="2" t="str">
        <x:f>'Inventory detail'!B1052</x:f>
        <x:v>30</x:v>
      </x:c>
      <x:c r="D2178" s="2" t="str">
        <x:f>'Inventory detail'!C1052</x:f>
        <x:v>MP1114G</x:v>
      </x:c>
      <x:c r="E2178" s="10" t="n">
        <x:f>A1052</x:f>
        <x:v>46327</x:v>
      </x:c>
      <x:c r="F2178" s="7" t="n">
        <x:f>O1052</x:f>
        <x:v>0</x:v>
      </x:c>
      <x:c r="G2178" s="7" t="n">
        <x:f>Q1052</x:f>
        <x:v>0</x:v>
      </x:c>
      <x:c r="H2178" s="7" t="n">
        <x:f>R1052</x:f>
        <x:v>0</x:v>
      </x:c>
      <x:c r="I2178" s="7" t="n">
        <x:f>0</x:f>
        <x:v>0</x:v>
      </x:c>
      <x:c r="J2178" s="7" t="n">
        <x:f>0</x:f>
        <x:v>0</x:v>
      </x:c>
      <x:c r="K2178" s="7" t="n">
        <x:f>0</x:f>
        <x:v>0</x:v>
      </x:c>
      <x:c r="L2178" s="7" t="n">
        <x:f>'Inventory detail'!F1052*Summary!$K$5*(A2178-E2178)/Summary!$K$6</x:f>
        <x:v>0</x:v>
      </x:c>
      <x:c r="M2178" s="7" t="n">
        <x:f>MAX(0,H2178-L2178)</x:f>
        <x:v>0</x:v>
      </x:c>
      <x:c r="N2178" s="7" t="n">
        <x:f>MAX(0,L2178-H2178)</x:f>
        <x:v>0</x:v>
      </x:c>
      <x:c r="O2178" s="7" t="n">
        <x:f>MAX(0,F2178+I2178-N2178)</x:f>
        <x:v>0</x:v>
      </x:c>
      <x:c r="P2178" s="7" t="n">
        <x:f>MAX(0,N2178-F2178-I2178)</x:f>
        <x:v>0</x:v>
      </x:c>
      <x:c r="Q2178" s="7" t="n">
        <x:f>MAX(0,G2178+J2178-P2178)</x:f>
        <x:v>0</x:v>
      </x:c>
      <x:c r="R2178" s="7" t="n">
        <x:f>M2178+MAX(0,K2178-MAX(0,P2178-G2178-J2178))</x:f>
        <x:v>0</x:v>
      </x:c>
      <x:c r="S2178" s="7" t="n">
        <x:f>SUM(O2178,Q2178,R2178)</x:f>
        <x:v>0</x:v>
      </x:c>
      <x:c r="T2178" s="14" t="n">
        <x:f>'Inventory detail'!T1052</x:f>
        <x:v>28.52</x:v>
      </x:c>
      <x:c r="U2178" s="14" t="str">
        <x:f>'Inventory detail'!U1052</x:f>
        <x:v>n.a.</x:v>
      </x:c>
      <x:c r="V2178" s="9" t="n">
        <x:f>O2178*T2178</x:f>
        <x:v>0</x:v>
      </x:c>
      <x:c r="W2178" s="9" t="n">
        <x:f>Q2178*T2178</x:f>
        <x:v>0</x:v>
      </x:c>
      <x:c r="X2178" s="9" t="n">
        <x:f>R2178*T2178</x:f>
        <x:v>0</x:v>
      </x:c>
      <x:c r="Y2178" s="9" t="n">
        <x:f>S2178*T2178</x:f>
        <x:v>0</x:v>
      </x:c>
      <x:c r="Z2178" s="9" t="str">
        <x:f>IF(ISNUMBER(U2178),S2178*(U2178-T2178),"n.a.")</x:f>
        <x:v>n.a.</x:v>
      </x:c>
      <x:c r="AA2178" s="9" t="n">
        <x:f>IF(ISNUMBER(U2178),Y2178,0)</x:f>
        <x:v>0</x:v>
      </x:c>
      <x:c r="AB2178" s="7" t="n">
        <x:f>MAX(0,L2178-SUM(F2178:K2178))</x:f>
        <x:v>0</x:v>
      </x:c>
    </x:row>
    <x:row r="2179" ht="22" customHeight="1">
      <x:c r="A2179" s="18" t="n">
        <x:f>Summary!D$41</x:f>
        <x:v>46357</x:v>
      </x:c>
      <x:c r="B2179" s="2" t="str">
        <x:f>'Inventory detail'!A1053</x:f>
        <x:v>POUC</x:v>
      </x:c>
      <x:c r="C2179" s="2" t="str">
        <x:f>'Inventory detail'!B1053</x:f>
        <x:v>30</x:v>
      </x:c>
      <x:c r="D2179" s="2" t="str">
        <x:f>'Inventory detail'!C1053</x:f>
        <x:v>MP1114M</x:v>
      </x:c>
      <x:c r="E2179" s="10" t="n">
        <x:f>A1053</x:f>
        <x:v>46327</x:v>
      </x:c>
      <x:c r="F2179" s="7" t="n">
        <x:f>O1053</x:f>
        <x:v>0</x:v>
      </x:c>
      <x:c r="G2179" s="7" t="n">
        <x:f>Q1053</x:f>
        <x:v>0</x:v>
      </x:c>
      <x:c r="H2179" s="7" t="n">
        <x:f>R1053</x:f>
        <x:v>0</x:v>
      </x:c>
      <x:c r="I2179" s="7" t="n">
        <x:f>0</x:f>
        <x:v>0</x:v>
      </x:c>
      <x:c r="J2179" s="7" t="n">
        <x:f>0</x:f>
        <x:v>0</x:v>
      </x:c>
      <x:c r="K2179" s="7" t="n">
        <x:f>0</x:f>
        <x:v>0</x:v>
      </x:c>
      <x:c r="L2179" s="7" t="n">
        <x:f>'Inventory detail'!F1053*Summary!$K$5*(A2179-E2179)/Summary!$K$6</x:f>
        <x:v>0</x:v>
      </x:c>
      <x:c r="M2179" s="7" t="n">
        <x:f>MAX(0,H2179-L2179)</x:f>
        <x:v>0</x:v>
      </x:c>
      <x:c r="N2179" s="7" t="n">
        <x:f>MAX(0,L2179-H2179)</x:f>
        <x:v>0</x:v>
      </x:c>
      <x:c r="O2179" s="7" t="n">
        <x:f>MAX(0,F2179+I2179-N2179)</x:f>
        <x:v>0</x:v>
      </x:c>
      <x:c r="P2179" s="7" t="n">
        <x:f>MAX(0,N2179-F2179-I2179)</x:f>
        <x:v>0</x:v>
      </x:c>
      <x:c r="Q2179" s="7" t="n">
        <x:f>MAX(0,G2179+J2179-P2179)</x:f>
        <x:v>0</x:v>
      </x:c>
      <x:c r="R2179" s="7" t="n">
        <x:f>M2179+MAX(0,K2179-MAX(0,P2179-G2179-J2179))</x:f>
        <x:v>0</x:v>
      </x:c>
      <x:c r="S2179" s="7" t="n">
        <x:f>SUM(O2179,Q2179,R2179)</x:f>
        <x:v>0</x:v>
      </x:c>
      <x:c r="T2179" s="14" t="n">
        <x:f>'Inventory detail'!T1053</x:f>
        <x:v>0.2852</x:v>
      </x:c>
      <x:c r="U2179" s="14" t="str">
        <x:f>'Inventory detail'!U1053</x:f>
        <x:v>n.a.</x:v>
      </x:c>
      <x:c r="V2179" s="9" t="n">
        <x:f>O2179*T2179</x:f>
        <x:v>0</x:v>
      </x:c>
      <x:c r="W2179" s="9" t="n">
        <x:f>Q2179*T2179</x:f>
        <x:v>0</x:v>
      </x:c>
      <x:c r="X2179" s="9" t="n">
        <x:f>R2179*T2179</x:f>
        <x:v>0</x:v>
      </x:c>
      <x:c r="Y2179" s="9" t="n">
        <x:f>S2179*T2179</x:f>
        <x:v>0</x:v>
      </x:c>
      <x:c r="Z2179" s="9" t="str">
        <x:f>IF(ISNUMBER(U2179),S2179*(U2179-T2179),"n.a.")</x:f>
        <x:v>n.a.</x:v>
      </x:c>
      <x:c r="AA2179" s="9" t="n">
        <x:f>IF(ISNUMBER(U2179),Y2179,0)</x:f>
        <x:v>0</x:v>
      </x:c>
      <x:c r="AB2179" s="7" t="n">
        <x:f>MAX(0,L2179-SUM(F2179:K2179))</x:f>
        <x:v>0</x:v>
      </x:c>
    </x:row>
    <x:row r="2180" ht="22" customHeight="1">
      <x:c r="A2180" s="18" t="n">
        <x:f>Summary!D$41</x:f>
        <x:v>46357</x:v>
      </x:c>
      <x:c r="B2180" s="2" t="str">
        <x:f>'Inventory detail'!A1054</x:f>
        <x:v>POUC</x:v>
      </x:c>
      <x:c r="C2180" s="2" t="str">
        <x:f>'Inventory detail'!B1054</x:f>
        <x:v>30</x:v>
      </x:c>
      <x:c r="D2180" s="2" t="str">
        <x:f>'Inventory detail'!C1054</x:f>
        <x:v>MP57G</x:v>
      </x:c>
      <x:c r="E2180" s="10" t="n">
        <x:f>A1054</x:f>
        <x:v>46327</x:v>
      </x:c>
      <x:c r="F2180" s="7" t="n">
        <x:f>O1054</x:f>
        <x:v>0</x:v>
      </x:c>
      <x:c r="G2180" s="7" t="n">
        <x:f>Q1054</x:f>
        <x:v>0</x:v>
      </x:c>
      <x:c r="H2180" s="7" t="n">
        <x:f>R1054</x:f>
        <x:v>0</x:v>
      </x:c>
      <x:c r="I2180" s="7" t="n">
        <x:f>0</x:f>
        <x:v>0</x:v>
      </x:c>
      <x:c r="J2180" s="7" t="n">
        <x:f>0</x:f>
        <x:v>0</x:v>
      </x:c>
      <x:c r="K2180" s="7" t="n">
        <x:f>0</x:f>
        <x:v>0</x:v>
      </x:c>
      <x:c r="L2180" s="7" t="n">
        <x:f>'Inventory detail'!F1054*Summary!$K$5*(A2180-E2180)/Summary!$K$6</x:f>
        <x:v>0</x:v>
      </x:c>
      <x:c r="M2180" s="7" t="n">
        <x:f>MAX(0,H2180-L2180)</x:f>
        <x:v>0</x:v>
      </x:c>
      <x:c r="N2180" s="7" t="n">
        <x:f>MAX(0,L2180-H2180)</x:f>
        <x:v>0</x:v>
      </x:c>
      <x:c r="O2180" s="7" t="n">
        <x:f>MAX(0,F2180+I2180-N2180)</x:f>
        <x:v>0</x:v>
      </x:c>
      <x:c r="P2180" s="7" t="n">
        <x:f>MAX(0,N2180-F2180-I2180)</x:f>
        <x:v>0</x:v>
      </x:c>
      <x:c r="Q2180" s="7" t="n">
        <x:f>MAX(0,G2180+J2180-P2180)</x:f>
        <x:v>0</x:v>
      </x:c>
      <x:c r="R2180" s="7" t="n">
        <x:f>M2180+MAX(0,K2180-MAX(0,P2180-G2180-J2180))</x:f>
        <x:v>0</x:v>
      </x:c>
      <x:c r="S2180" s="7" t="n">
        <x:f>SUM(O2180,Q2180,R2180)</x:f>
        <x:v>0</x:v>
      </x:c>
      <x:c r="T2180" s="14" t="n">
        <x:f>'Inventory detail'!T1054</x:f>
        <x:v>0.1637</x:v>
      </x:c>
      <x:c r="U2180" s="14" t="str">
        <x:f>'Inventory detail'!U1054</x:f>
        <x:v>n.a.</x:v>
      </x:c>
      <x:c r="V2180" s="9" t="n">
        <x:f>O2180*T2180</x:f>
        <x:v>0</x:v>
      </x:c>
      <x:c r="W2180" s="9" t="n">
        <x:f>Q2180*T2180</x:f>
        <x:v>0</x:v>
      </x:c>
      <x:c r="X2180" s="9" t="n">
        <x:f>R2180*T2180</x:f>
        <x:v>0</x:v>
      </x:c>
      <x:c r="Y2180" s="9" t="n">
        <x:f>S2180*T2180</x:f>
        <x:v>0</x:v>
      </x:c>
      <x:c r="Z2180" s="9" t="str">
        <x:f>IF(ISNUMBER(U2180),S2180*(U2180-T2180),"n.a.")</x:f>
        <x:v>n.a.</x:v>
      </x:c>
      <x:c r="AA2180" s="9" t="n">
        <x:f>IF(ISNUMBER(U2180),Y2180,0)</x:f>
        <x:v>0</x:v>
      </x:c>
      <x:c r="AB2180" s="7" t="n">
        <x:f>MAX(0,L2180-SUM(F2180:K2180))</x:f>
        <x:v>0</x:v>
      </x:c>
    </x:row>
    <x:row r="2181" ht="22" customHeight="1">
      <x:c r="A2181" s="18" t="n">
        <x:f>Summary!D$41</x:f>
        <x:v>46357</x:v>
      </x:c>
      <x:c r="B2181" s="2" t="str">
        <x:f>'Inventory detail'!A1055</x:f>
        <x:v>POUC</x:v>
      </x:c>
      <x:c r="C2181" s="2" t="str">
        <x:f>'Inventory detail'!B1055</x:f>
        <x:v>30</x:v>
      </x:c>
      <x:c r="D2181" s="2" t="str">
        <x:f>'Inventory detail'!C1055</x:f>
        <x:v>MP57M</x:v>
      </x:c>
      <x:c r="E2181" s="10" t="n">
        <x:f>A1055</x:f>
        <x:v>46327</x:v>
      </x:c>
      <x:c r="F2181" s="7" t="n">
        <x:f>O1055</x:f>
        <x:v>0</x:v>
      </x:c>
      <x:c r="G2181" s="7" t="n">
        <x:f>Q1055</x:f>
        <x:v>0</x:v>
      </x:c>
      <x:c r="H2181" s="7" t="n">
        <x:f>R1055</x:f>
        <x:v>0</x:v>
      </x:c>
      <x:c r="I2181" s="7" t="n">
        <x:f>0</x:f>
        <x:v>0</x:v>
      </x:c>
      <x:c r="J2181" s="7" t="n">
        <x:f>0</x:f>
        <x:v>0</x:v>
      </x:c>
      <x:c r="K2181" s="7" t="n">
        <x:f>0</x:f>
        <x:v>0</x:v>
      </x:c>
      <x:c r="L2181" s="7" t="n">
        <x:f>'Inventory detail'!F1055*Summary!$K$5*(A2181-E2181)/Summary!$K$6</x:f>
        <x:v>0</x:v>
      </x:c>
      <x:c r="M2181" s="7" t="n">
        <x:f>MAX(0,H2181-L2181)</x:f>
        <x:v>0</x:v>
      </x:c>
      <x:c r="N2181" s="7" t="n">
        <x:f>MAX(0,L2181-H2181)</x:f>
        <x:v>0</x:v>
      </x:c>
      <x:c r="O2181" s="7" t="n">
        <x:f>MAX(0,F2181+I2181-N2181)</x:f>
        <x:v>0</x:v>
      </x:c>
      <x:c r="P2181" s="7" t="n">
        <x:f>MAX(0,N2181-F2181-I2181)</x:f>
        <x:v>0</x:v>
      </x:c>
      <x:c r="Q2181" s="7" t="n">
        <x:f>MAX(0,G2181+J2181-P2181)</x:f>
        <x:v>0</x:v>
      </x:c>
      <x:c r="R2181" s="7" t="n">
        <x:f>M2181+MAX(0,K2181-MAX(0,P2181-G2181-J2181))</x:f>
        <x:v>0</x:v>
      </x:c>
      <x:c r="S2181" s="7" t="n">
        <x:f>SUM(O2181,Q2181,R2181)</x:f>
        <x:v>0</x:v>
      </x:c>
      <x:c r="T2181" s="14" t="n">
        <x:f>'Inventory detail'!T1055</x:f>
        <x:v>0.1637</x:v>
      </x:c>
      <x:c r="U2181" s="14" t="str">
        <x:f>'Inventory detail'!U1055</x:f>
        <x:v>n.a.</x:v>
      </x:c>
      <x:c r="V2181" s="9" t="n">
        <x:f>O2181*T2181</x:f>
        <x:v>0</x:v>
      </x:c>
      <x:c r="W2181" s="9" t="n">
        <x:f>Q2181*T2181</x:f>
        <x:v>0</x:v>
      </x:c>
      <x:c r="X2181" s="9" t="n">
        <x:f>R2181*T2181</x:f>
        <x:v>0</x:v>
      </x:c>
      <x:c r="Y2181" s="9" t="n">
        <x:f>S2181*T2181</x:f>
        <x:v>0</x:v>
      </x:c>
      <x:c r="Z2181" s="9" t="str">
        <x:f>IF(ISNUMBER(U2181),S2181*(U2181-T2181),"n.a.")</x:f>
        <x:v>n.a.</x:v>
      </x:c>
      <x:c r="AA2181" s="9" t="n">
        <x:f>IF(ISNUMBER(U2181),Y2181,0)</x:f>
        <x:v>0</x:v>
      </x:c>
      <x:c r="AB2181" s="7" t="n">
        <x:f>MAX(0,L2181-SUM(F2181:K2181))</x:f>
        <x:v>0</x:v>
      </x:c>
    </x:row>
    <x:row r="2182" ht="22" customHeight="1">
      <x:c r="A2182" s="18" t="n">
        <x:f>Summary!D$41</x:f>
        <x:v>46357</x:v>
      </x:c>
      <x:c r="B2182" s="2" t="str">
        <x:f>'Inventory detail'!A1056</x:f>
        <x:v>POUC</x:v>
      </x:c>
      <x:c r="C2182" s="2" t="str">
        <x:f>'Inventory detail'!B1056</x:f>
        <x:v>30</x:v>
      </x:c>
      <x:c r="D2182" s="2" t="str">
        <x:f>'Inventory detail'!C1056</x:f>
        <x:v>MP810G</x:v>
      </x:c>
      <x:c r="E2182" s="10" t="n">
        <x:f>A1056</x:f>
        <x:v>46327</x:v>
      </x:c>
      <x:c r="F2182" s="7" t="n">
        <x:f>O1056</x:f>
        <x:v>0</x:v>
      </x:c>
      <x:c r="G2182" s="7" t="n">
        <x:f>Q1056</x:f>
        <x:v>0</x:v>
      </x:c>
      <x:c r="H2182" s="7" t="n">
        <x:f>R1056</x:f>
        <x:v>0</x:v>
      </x:c>
      <x:c r="I2182" s="7" t="n">
        <x:f>0</x:f>
        <x:v>0</x:v>
      </x:c>
      <x:c r="J2182" s="7" t="n">
        <x:f>0</x:f>
        <x:v>0</x:v>
      </x:c>
      <x:c r="K2182" s="7" t="n">
        <x:f>0</x:f>
        <x:v>0</x:v>
      </x:c>
      <x:c r="L2182" s="7" t="n">
        <x:f>'Inventory detail'!F1056*Summary!$K$5*(A2182-E2182)/Summary!$K$6</x:f>
        <x:v>0</x:v>
      </x:c>
      <x:c r="M2182" s="7" t="n">
        <x:f>MAX(0,H2182-L2182)</x:f>
        <x:v>0</x:v>
      </x:c>
      <x:c r="N2182" s="7" t="n">
        <x:f>MAX(0,L2182-H2182)</x:f>
        <x:v>0</x:v>
      </x:c>
      <x:c r="O2182" s="7" t="n">
        <x:f>MAX(0,F2182+I2182-N2182)</x:f>
        <x:v>0</x:v>
      </x:c>
      <x:c r="P2182" s="7" t="n">
        <x:f>MAX(0,N2182-F2182-I2182)</x:f>
        <x:v>0</x:v>
      </x:c>
      <x:c r="Q2182" s="7" t="n">
        <x:f>MAX(0,G2182+J2182-P2182)</x:f>
        <x:v>0</x:v>
      </x:c>
      <x:c r="R2182" s="7" t="n">
        <x:f>M2182+MAX(0,K2182-MAX(0,P2182-G2182-J2182))</x:f>
        <x:v>0</x:v>
      </x:c>
      <x:c r="S2182" s="7" t="n">
        <x:f>SUM(O2182,Q2182,R2182)</x:f>
        <x:v>0</x:v>
      </x:c>
      <x:c r="T2182" s="14" t="n">
        <x:f>'Inventory detail'!T1056</x:f>
        <x:v>0.1573</x:v>
      </x:c>
      <x:c r="U2182" s="14" t="str">
        <x:f>'Inventory detail'!U1056</x:f>
        <x:v>n.a.</x:v>
      </x:c>
      <x:c r="V2182" s="9" t="n">
        <x:f>O2182*T2182</x:f>
        <x:v>0</x:v>
      </x:c>
      <x:c r="W2182" s="9" t="n">
        <x:f>Q2182*T2182</x:f>
        <x:v>0</x:v>
      </x:c>
      <x:c r="X2182" s="9" t="n">
        <x:f>R2182*T2182</x:f>
        <x:v>0</x:v>
      </x:c>
      <x:c r="Y2182" s="9" t="n">
        <x:f>S2182*T2182</x:f>
        <x:v>0</x:v>
      </x:c>
      <x:c r="Z2182" s="9" t="str">
        <x:f>IF(ISNUMBER(U2182),S2182*(U2182-T2182),"n.a.")</x:f>
        <x:v>n.a.</x:v>
      </x:c>
      <x:c r="AA2182" s="9" t="n">
        <x:f>IF(ISNUMBER(U2182),Y2182,0)</x:f>
        <x:v>0</x:v>
      </x:c>
      <x:c r="AB2182" s="7" t="n">
        <x:f>MAX(0,L2182-SUM(F2182:K2182))</x:f>
        <x:v>0</x:v>
      </x:c>
    </x:row>
    <x:row r="2183" ht="22" customHeight="1">
      <x:c r="A2183" s="18" t="n">
        <x:f>Summary!D$41</x:f>
        <x:v>46357</x:v>
      </x:c>
      <x:c r="B2183" s="2" t="str">
        <x:f>'Inventory detail'!A1057</x:f>
        <x:v>POUC</x:v>
      </x:c>
      <x:c r="C2183" s="2" t="str">
        <x:f>'Inventory detail'!B1057</x:f>
        <x:v>30</x:v>
      </x:c>
      <x:c r="D2183" s="2" t="str">
        <x:f>'Inventory detail'!C1057</x:f>
        <x:v>MP810M</x:v>
      </x:c>
      <x:c r="E2183" s="10" t="n">
        <x:f>A1057</x:f>
        <x:v>46327</x:v>
      </x:c>
      <x:c r="F2183" s="7" t="n">
        <x:f>O1057</x:f>
        <x:v>0</x:v>
      </x:c>
      <x:c r="G2183" s="7" t="n">
        <x:f>Q1057</x:f>
        <x:v>0</x:v>
      </x:c>
      <x:c r="H2183" s="7" t="n">
        <x:f>R1057</x:f>
        <x:v>0</x:v>
      </x:c>
      <x:c r="I2183" s="7" t="n">
        <x:f>0</x:f>
        <x:v>0</x:v>
      </x:c>
      <x:c r="J2183" s="7" t="n">
        <x:f>0</x:f>
        <x:v>0</x:v>
      </x:c>
      <x:c r="K2183" s="7" t="n">
        <x:f>0</x:f>
        <x:v>0</x:v>
      </x:c>
      <x:c r="L2183" s="7" t="n">
        <x:f>'Inventory detail'!F1057*Summary!$K$5*(A2183-E2183)/Summary!$K$6</x:f>
        <x:v>0</x:v>
      </x:c>
      <x:c r="M2183" s="7" t="n">
        <x:f>MAX(0,H2183-L2183)</x:f>
        <x:v>0</x:v>
      </x:c>
      <x:c r="N2183" s="7" t="n">
        <x:f>MAX(0,L2183-H2183)</x:f>
        <x:v>0</x:v>
      </x:c>
      <x:c r="O2183" s="7" t="n">
        <x:f>MAX(0,F2183+I2183-N2183)</x:f>
        <x:v>0</x:v>
      </x:c>
      <x:c r="P2183" s="7" t="n">
        <x:f>MAX(0,N2183-F2183-I2183)</x:f>
        <x:v>0</x:v>
      </x:c>
      <x:c r="Q2183" s="7" t="n">
        <x:f>MAX(0,G2183+J2183-P2183)</x:f>
        <x:v>0</x:v>
      </x:c>
      <x:c r="R2183" s="7" t="n">
        <x:f>M2183+MAX(0,K2183-MAX(0,P2183-G2183-J2183))</x:f>
        <x:v>0</x:v>
      </x:c>
      <x:c r="S2183" s="7" t="n">
        <x:f>SUM(O2183,Q2183,R2183)</x:f>
        <x:v>0</x:v>
      </x:c>
      <x:c r="T2183" s="14" t="n">
        <x:f>'Inventory detail'!T1057</x:f>
        <x:v>0.1573</x:v>
      </x:c>
      <x:c r="U2183" s="14" t="str">
        <x:f>'Inventory detail'!U1057</x:f>
        <x:v>n.a.</x:v>
      </x:c>
      <x:c r="V2183" s="9" t="n">
        <x:f>O2183*T2183</x:f>
        <x:v>0</x:v>
      </x:c>
      <x:c r="W2183" s="9" t="n">
        <x:f>Q2183*T2183</x:f>
        <x:v>0</x:v>
      </x:c>
      <x:c r="X2183" s="9" t="n">
        <x:f>R2183*T2183</x:f>
        <x:v>0</x:v>
      </x:c>
      <x:c r="Y2183" s="9" t="n">
        <x:f>S2183*T2183</x:f>
        <x:v>0</x:v>
      </x:c>
      <x:c r="Z2183" s="9" t="str">
        <x:f>IF(ISNUMBER(U2183),S2183*(U2183-T2183),"n.a.")</x:f>
        <x:v>n.a.</x:v>
      </x:c>
      <x:c r="AA2183" s="9" t="n">
        <x:f>IF(ISNUMBER(U2183),Y2183,0)</x:f>
        <x:v>0</x:v>
      </x:c>
      <x:c r="AB2183" s="7" t="n">
        <x:f>MAX(0,L2183-SUM(F2183:K2183))</x:f>
        <x:v>0</x:v>
      </x:c>
    </x:row>
    <x:row r="2184" ht="22" customHeight="1">
      <x:c r="A2184" s="18" t="n">
        <x:f>Summary!D$41</x:f>
        <x:v>46357</x:v>
      </x:c>
      <x:c r="B2184" s="2" t="str">
        <x:f>'Inventory detail'!A1058</x:f>
        <x:v>POUC</x:v>
      </x:c>
      <x:c r="C2184" s="2" t="str">
        <x:f>'Inventory detail'!B1058</x:f>
        <x:v>30</x:v>
      </x:c>
      <x:c r="D2184" s="2" t="str">
        <x:f>'Inventory detail'!C1058</x:f>
        <x:v>MPASCG</x:v>
      </x:c>
      <x:c r="E2184" s="10" t="n">
        <x:f>A1058</x:f>
        <x:v>46327</x:v>
      </x:c>
      <x:c r="F2184" s="7" t="n">
        <x:f>O1058</x:f>
        <x:v>0</x:v>
      </x:c>
      <x:c r="G2184" s="7" t="n">
        <x:f>Q1058</x:f>
        <x:v>0</x:v>
      </x:c>
      <x:c r="H2184" s="7" t="n">
        <x:f>R1058</x:f>
        <x:v>0</x:v>
      </x:c>
      <x:c r="I2184" s="7" t="n">
        <x:f>0</x:f>
        <x:v>0</x:v>
      </x:c>
      <x:c r="J2184" s="7" t="n">
        <x:f>0</x:f>
        <x:v>0</x:v>
      </x:c>
      <x:c r="K2184" s="7" t="n">
        <x:f>0</x:f>
        <x:v>0</x:v>
      </x:c>
      <x:c r="L2184" s="7" t="n">
        <x:f>'Inventory detail'!F1058*Summary!$K$5*(A2184-E2184)/Summary!$K$6</x:f>
        <x:v>0</x:v>
      </x:c>
      <x:c r="M2184" s="7" t="n">
        <x:f>MAX(0,H2184-L2184)</x:f>
        <x:v>0</x:v>
      </x:c>
      <x:c r="N2184" s="7" t="n">
        <x:f>MAX(0,L2184-H2184)</x:f>
        <x:v>0</x:v>
      </x:c>
      <x:c r="O2184" s="7" t="n">
        <x:f>MAX(0,F2184+I2184-N2184)</x:f>
        <x:v>0</x:v>
      </x:c>
      <x:c r="P2184" s="7" t="n">
        <x:f>MAX(0,N2184-F2184-I2184)</x:f>
        <x:v>0</x:v>
      </x:c>
      <x:c r="Q2184" s="7" t="n">
        <x:f>MAX(0,G2184+J2184-P2184)</x:f>
        <x:v>0</x:v>
      </x:c>
      <x:c r="R2184" s="7" t="n">
        <x:f>M2184+MAX(0,K2184-MAX(0,P2184-G2184-J2184))</x:f>
        <x:v>0</x:v>
      </x:c>
      <x:c r="S2184" s="7" t="n">
        <x:f>SUM(O2184,Q2184,R2184)</x:f>
        <x:v>0</x:v>
      </x:c>
      <x:c r="T2184" s="14" t="n">
        <x:f>'Inventory detail'!T1058</x:f>
        <x:v>0.1739</x:v>
      </x:c>
      <x:c r="U2184" s="14" t="str">
        <x:f>'Inventory detail'!U1058</x:f>
        <x:v>n.a.</x:v>
      </x:c>
      <x:c r="V2184" s="9" t="n">
        <x:f>O2184*T2184</x:f>
        <x:v>0</x:v>
      </x:c>
      <x:c r="W2184" s="9" t="n">
        <x:f>Q2184*T2184</x:f>
        <x:v>0</x:v>
      </x:c>
      <x:c r="X2184" s="9" t="n">
        <x:f>R2184*T2184</x:f>
        <x:v>0</x:v>
      </x:c>
      <x:c r="Y2184" s="9" t="n">
        <x:f>S2184*T2184</x:f>
        <x:v>0</x:v>
      </x:c>
      <x:c r="Z2184" s="9" t="str">
        <x:f>IF(ISNUMBER(U2184),S2184*(U2184-T2184),"n.a.")</x:f>
        <x:v>n.a.</x:v>
      </x:c>
      <x:c r="AA2184" s="9" t="n">
        <x:f>IF(ISNUMBER(U2184),Y2184,0)</x:f>
        <x:v>0</x:v>
      </x:c>
      <x:c r="AB2184" s="7" t="n">
        <x:f>MAX(0,L2184-SUM(F2184:K2184))</x:f>
        <x:v>0</x:v>
      </x:c>
    </x:row>
    <x:row r="2185" ht="22" customHeight="1">
      <x:c r="A2185" s="18" t="n">
        <x:f>Summary!D$41</x:f>
        <x:v>46357</x:v>
      </x:c>
      <x:c r="B2185" s="2" t="str">
        <x:f>'Inventory detail'!A1059</x:f>
        <x:v>POUC</x:v>
      </x:c>
      <x:c r="C2185" s="2" t="str">
        <x:f>'Inventory detail'!B1059</x:f>
        <x:v>30</x:v>
      </x:c>
      <x:c r="D2185" s="2" t="str">
        <x:f>'Inventory detail'!C1059</x:f>
        <x:v>MPASCM</x:v>
      </x:c>
      <x:c r="E2185" s="10" t="n">
        <x:f>A1059</x:f>
        <x:v>46327</x:v>
      </x:c>
      <x:c r="F2185" s="7" t="n">
        <x:f>O1059</x:f>
        <x:v>0</x:v>
      </x:c>
      <x:c r="G2185" s="7" t="n">
        <x:f>Q1059</x:f>
        <x:v>0</x:v>
      </x:c>
      <x:c r="H2185" s="7" t="n">
        <x:f>R1059</x:f>
        <x:v>0</x:v>
      </x:c>
      <x:c r="I2185" s="7" t="n">
        <x:f>0</x:f>
        <x:v>0</x:v>
      </x:c>
      <x:c r="J2185" s="7" t="n">
        <x:f>0</x:f>
        <x:v>0</x:v>
      </x:c>
      <x:c r="K2185" s="7" t="n">
        <x:f>0</x:f>
        <x:v>0</x:v>
      </x:c>
      <x:c r="L2185" s="7" t="n">
        <x:f>'Inventory detail'!F1059*Summary!$K$5*(A2185-E2185)/Summary!$K$6</x:f>
        <x:v>0</x:v>
      </x:c>
      <x:c r="M2185" s="7" t="n">
        <x:f>MAX(0,H2185-L2185)</x:f>
        <x:v>0</x:v>
      </x:c>
      <x:c r="N2185" s="7" t="n">
        <x:f>MAX(0,L2185-H2185)</x:f>
        <x:v>0</x:v>
      </x:c>
      <x:c r="O2185" s="7" t="n">
        <x:f>MAX(0,F2185+I2185-N2185)</x:f>
        <x:v>0</x:v>
      </x:c>
      <x:c r="P2185" s="7" t="n">
        <x:f>MAX(0,N2185-F2185-I2185)</x:f>
        <x:v>0</x:v>
      </x:c>
      <x:c r="Q2185" s="7" t="n">
        <x:f>MAX(0,G2185+J2185-P2185)</x:f>
        <x:v>0</x:v>
      </x:c>
      <x:c r="R2185" s="7" t="n">
        <x:f>M2185+MAX(0,K2185-MAX(0,P2185-G2185-J2185))</x:f>
        <x:v>0</x:v>
      </x:c>
      <x:c r="S2185" s="7" t="n">
        <x:f>SUM(O2185,Q2185,R2185)</x:f>
        <x:v>0</x:v>
      </x:c>
      <x:c r="T2185" s="14" t="n">
        <x:f>'Inventory detail'!T1059</x:f>
        <x:v>0.1739</x:v>
      </x:c>
      <x:c r="U2185" s="14" t="str">
        <x:f>'Inventory detail'!U1059</x:f>
        <x:v>n.a.</x:v>
      </x:c>
      <x:c r="V2185" s="9" t="n">
        <x:f>O2185*T2185</x:f>
        <x:v>0</x:v>
      </x:c>
      <x:c r="W2185" s="9" t="n">
        <x:f>Q2185*T2185</x:f>
        <x:v>0</x:v>
      </x:c>
      <x:c r="X2185" s="9" t="n">
        <x:f>R2185*T2185</x:f>
        <x:v>0</x:v>
      </x:c>
      <x:c r="Y2185" s="9" t="n">
        <x:f>S2185*T2185</x:f>
        <x:v>0</x:v>
      </x:c>
      <x:c r="Z2185" s="9" t="str">
        <x:f>IF(ISNUMBER(U2185),S2185*(U2185-T2185),"n.a.")</x:f>
        <x:v>n.a.</x:v>
      </x:c>
      <x:c r="AA2185" s="9" t="n">
        <x:f>IF(ISNUMBER(U2185),Y2185,0)</x:f>
        <x:v>0</x:v>
      </x:c>
      <x:c r="AB2185" s="7" t="n">
        <x:f>MAX(0,L2185-SUM(F2185:K2185))</x:f>
        <x:v>0</x:v>
      </x:c>
    </x:row>
    <x:row r="2186" ht="22" customHeight="1">
      <x:c r="A2186" s="18" t="n">
        <x:f>Summary!D$41</x:f>
        <x:v>46357</x:v>
      </x:c>
      <x:c r="B2186" s="2" t="str">
        <x:f>'Inventory detail'!A1060</x:f>
        <x:v>POUC</x:v>
      </x:c>
      <x:c r="C2186" s="2" t="str">
        <x:f>'Inventory detail'!B1060</x:f>
        <x:v>30</x:v>
      </x:c>
      <x:c r="D2186" s="2" t="str">
        <x:f>'Inventory detail'!C1060</x:f>
        <x:v>MPBUSG</x:v>
      </x:c>
      <x:c r="E2186" s="10" t="n">
        <x:f>A1060</x:f>
        <x:v>46327</x:v>
      </x:c>
      <x:c r="F2186" s="7" t="n">
        <x:f>O1060</x:f>
        <x:v>0</x:v>
      </x:c>
      <x:c r="G2186" s="7" t="n">
        <x:f>Q1060</x:f>
        <x:v>0</x:v>
      </x:c>
      <x:c r="H2186" s="7" t="n">
        <x:f>R1060</x:f>
        <x:v>0</x:v>
      </x:c>
      <x:c r="I2186" s="7" t="n">
        <x:f>0</x:f>
        <x:v>0</x:v>
      </x:c>
      <x:c r="J2186" s="7" t="n">
        <x:f>0</x:f>
        <x:v>0</x:v>
      </x:c>
      <x:c r="K2186" s="7" t="n">
        <x:f>0</x:f>
        <x:v>0</x:v>
      </x:c>
      <x:c r="L2186" s="7" t="n">
        <x:f>'Inventory detail'!F1060*Summary!$K$5*(A2186-E2186)/Summary!$K$6</x:f>
        <x:v>0</x:v>
      </x:c>
      <x:c r="M2186" s="7" t="n">
        <x:f>MAX(0,H2186-L2186)</x:f>
        <x:v>0</x:v>
      </x:c>
      <x:c r="N2186" s="7" t="n">
        <x:f>MAX(0,L2186-H2186)</x:f>
        <x:v>0</x:v>
      </x:c>
      <x:c r="O2186" s="7" t="n">
        <x:f>MAX(0,F2186+I2186-N2186)</x:f>
        <x:v>0</x:v>
      </x:c>
      <x:c r="P2186" s="7" t="n">
        <x:f>MAX(0,N2186-F2186-I2186)</x:f>
        <x:v>0</x:v>
      </x:c>
      <x:c r="Q2186" s="7" t="n">
        <x:f>MAX(0,G2186+J2186-P2186)</x:f>
        <x:v>0</x:v>
      </x:c>
      <x:c r="R2186" s="7" t="n">
        <x:f>M2186+MAX(0,K2186-MAX(0,P2186-G2186-J2186))</x:f>
        <x:v>0</x:v>
      </x:c>
      <x:c r="S2186" s="7" t="n">
        <x:f>SUM(O2186,Q2186,R2186)</x:f>
        <x:v>0</x:v>
      </x:c>
      <x:c r="T2186" s="14" t="n">
        <x:f>'Inventory detail'!T1060</x:f>
        <x:v>0.091</x:v>
      </x:c>
      <x:c r="U2186" s="14" t="str">
        <x:f>'Inventory detail'!U1060</x:f>
        <x:v>n.a.</x:v>
      </x:c>
      <x:c r="V2186" s="9" t="n">
        <x:f>O2186*T2186</x:f>
        <x:v>0</x:v>
      </x:c>
      <x:c r="W2186" s="9" t="n">
        <x:f>Q2186*T2186</x:f>
        <x:v>0</x:v>
      </x:c>
      <x:c r="X2186" s="9" t="n">
        <x:f>R2186*T2186</x:f>
        <x:v>0</x:v>
      </x:c>
      <x:c r="Y2186" s="9" t="n">
        <x:f>S2186*T2186</x:f>
        <x:v>0</x:v>
      </x:c>
      <x:c r="Z2186" s="9" t="str">
        <x:f>IF(ISNUMBER(U2186),S2186*(U2186-T2186),"n.a.")</x:f>
        <x:v>n.a.</x:v>
      </x:c>
      <x:c r="AA2186" s="9" t="n">
        <x:f>IF(ISNUMBER(U2186),Y2186,0)</x:f>
        <x:v>0</x:v>
      </x:c>
      <x:c r="AB2186" s="7" t="n">
        <x:f>MAX(0,L2186-SUM(F2186:K2186))</x:f>
        <x:v>0</x:v>
      </x:c>
    </x:row>
    <x:row r="2187" ht="22" customHeight="1">
      <x:c r="A2187" s="18" t="n">
        <x:f>Summary!D$41</x:f>
        <x:v>46357</x:v>
      </x:c>
      <x:c r="B2187" s="2" t="str">
        <x:f>'Inventory detail'!A1061</x:f>
        <x:v>POUC</x:v>
      </x:c>
      <x:c r="C2187" s="2" t="str">
        <x:f>'Inventory detail'!B1061</x:f>
        <x:v>30</x:v>
      </x:c>
      <x:c r="D2187" s="2" t="str">
        <x:f>'Inventory detail'!C1061</x:f>
        <x:v>MPBUSM</x:v>
      </x:c>
      <x:c r="E2187" s="10" t="n">
        <x:f>A1061</x:f>
        <x:v>46327</x:v>
      </x:c>
      <x:c r="F2187" s="7" t="n">
        <x:f>O1061</x:f>
        <x:v>0</x:v>
      </x:c>
      <x:c r="G2187" s="7" t="n">
        <x:f>Q1061</x:f>
        <x:v>0</x:v>
      </x:c>
      <x:c r="H2187" s="7" t="n">
        <x:f>R1061</x:f>
        <x:v>0</x:v>
      </x:c>
      <x:c r="I2187" s="7" t="n">
        <x:f>0</x:f>
        <x:v>0</x:v>
      </x:c>
      <x:c r="J2187" s="7" t="n">
        <x:f>0</x:f>
        <x:v>0</x:v>
      </x:c>
      <x:c r="K2187" s="7" t="n">
        <x:f>0</x:f>
        <x:v>0</x:v>
      </x:c>
      <x:c r="L2187" s="7" t="n">
        <x:f>'Inventory detail'!F1061*Summary!$K$5*(A2187-E2187)/Summary!$K$6</x:f>
        <x:v>0</x:v>
      </x:c>
      <x:c r="M2187" s="7" t="n">
        <x:f>MAX(0,H2187-L2187)</x:f>
        <x:v>0</x:v>
      </x:c>
      <x:c r="N2187" s="7" t="n">
        <x:f>MAX(0,L2187-H2187)</x:f>
        <x:v>0</x:v>
      </x:c>
      <x:c r="O2187" s="7" t="n">
        <x:f>MAX(0,F2187+I2187-N2187)</x:f>
        <x:v>0</x:v>
      </x:c>
      <x:c r="P2187" s="7" t="n">
        <x:f>MAX(0,N2187-F2187-I2187)</x:f>
        <x:v>0</x:v>
      </x:c>
      <x:c r="Q2187" s="7" t="n">
        <x:f>MAX(0,G2187+J2187-P2187)</x:f>
        <x:v>0</x:v>
      </x:c>
      <x:c r="R2187" s="7" t="n">
        <x:f>M2187+MAX(0,K2187-MAX(0,P2187-G2187-J2187))</x:f>
        <x:v>0</x:v>
      </x:c>
      <x:c r="S2187" s="7" t="n">
        <x:f>SUM(O2187,Q2187,R2187)</x:f>
        <x:v>0</x:v>
      </x:c>
      <x:c r="T2187" s="14" t="n">
        <x:f>'Inventory detail'!T1061</x:f>
        <x:v>0.091</x:v>
      </x:c>
      <x:c r="U2187" s="14" t="str">
        <x:f>'Inventory detail'!U1061</x:f>
        <x:v>n.a.</x:v>
      </x:c>
      <x:c r="V2187" s="9" t="n">
        <x:f>O2187*T2187</x:f>
        <x:v>0</x:v>
      </x:c>
      <x:c r="W2187" s="9" t="n">
        <x:f>Q2187*T2187</x:f>
        <x:v>0</x:v>
      </x:c>
      <x:c r="X2187" s="9" t="n">
        <x:f>R2187*T2187</x:f>
        <x:v>0</x:v>
      </x:c>
      <x:c r="Y2187" s="9" t="n">
        <x:f>S2187*T2187</x:f>
        <x:v>0</x:v>
      </x:c>
      <x:c r="Z2187" s="9" t="str">
        <x:f>IF(ISNUMBER(U2187),S2187*(U2187-T2187),"n.a.")</x:f>
        <x:v>n.a.</x:v>
      </x:c>
      <x:c r="AA2187" s="9" t="n">
        <x:f>IF(ISNUMBER(U2187),Y2187,0)</x:f>
        <x:v>0</x:v>
      </x:c>
      <x:c r="AB2187" s="7" t="n">
        <x:f>MAX(0,L2187-SUM(F2187:K2187))</x:f>
        <x:v>0</x:v>
      </x:c>
    </x:row>
    <x:row r="2188" ht="22" customHeight="1">
      <x:c r="A2188" s="18" t="n">
        <x:f>Summary!D$41</x:f>
        <x:v>46357</x:v>
      </x:c>
      <x:c r="B2188" s="2" t="str">
        <x:f>'Inventory detail'!A1062</x:f>
        <x:v>POUC</x:v>
      </x:c>
      <x:c r="C2188" s="2" t="str">
        <x:f>'Inventory detail'!B1062</x:f>
        <x:v>30</x:v>
      </x:c>
      <x:c r="D2188" s="2" t="str">
        <x:f>'Inventory detail'!C1062</x:f>
        <x:v>MPCGSCM</x:v>
      </x:c>
      <x:c r="E2188" s="10" t="n">
        <x:f>A1062</x:f>
        <x:v>46327</x:v>
      </x:c>
      <x:c r="F2188" s="7" t="n">
        <x:f>O1062</x:f>
        <x:v>0</x:v>
      </x:c>
      <x:c r="G2188" s="7" t="n">
        <x:f>Q1062</x:f>
        <x:v>0</x:v>
      </x:c>
      <x:c r="H2188" s="7" t="n">
        <x:f>R1062</x:f>
        <x:v>0</x:v>
      </x:c>
      <x:c r="I2188" s="7" t="n">
        <x:f>0</x:f>
        <x:v>0</x:v>
      </x:c>
      <x:c r="J2188" s="7" t="n">
        <x:f>0</x:f>
        <x:v>0</x:v>
      </x:c>
      <x:c r="K2188" s="7" t="n">
        <x:f>0</x:f>
        <x:v>0</x:v>
      </x:c>
      <x:c r="L2188" s="7" t="n">
        <x:f>'Inventory detail'!F1062*Summary!$K$5*(A2188-E2188)/Summary!$K$6</x:f>
        <x:v>0</x:v>
      </x:c>
      <x:c r="M2188" s="7" t="n">
        <x:f>MAX(0,H2188-L2188)</x:f>
        <x:v>0</x:v>
      </x:c>
      <x:c r="N2188" s="7" t="n">
        <x:f>MAX(0,L2188-H2188)</x:f>
        <x:v>0</x:v>
      </x:c>
      <x:c r="O2188" s="7" t="n">
        <x:f>MAX(0,F2188+I2188-N2188)</x:f>
        <x:v>0</x:v>
      </x:c>
      <x:c r="P2188" s="7" t="n">
        <x:f>MAX(0,N2188-F2188-I2188)</x:f>
        <x:v>0</x:v>
      </x:c>
      <x:c r="Q2188" s="7" t="n">
        <x:f>MAX(0,G2188+J2188-P2188)</x:f>
        <x:v>0</x:v>
      </x:c>
      <x:c r="R2188" s="7" t="n">
        <x:f>M2188+MAX(0,K2188-MAX(0,P2188-G2188-J2188))</x:f>
        <x:v>0</x:v>
      </x:c>
      <x:c r="S2188" s="7" t="n">
        <x:f>SUM(O2188,Q2188,R2188)</x:f>
        <x:v>0</x:v>
      </x:c>
      <x:c r="T2188" s="14" t="n">
        <x:f>'Inventory detail'!T1062</x:f>
        <x:v>0.2586</x:v>
      </x:c>
      <x:c r="U2188" s="14" t="str">
        <x:f>'Inventory detail'!U1062</x:f>
        <x:v>n.a.</x:v>
      </x:c>
      <x:c r="V2188" s="9" t="n">
        <x:f>O2188*T2188</x:f>
        <x:v>0</x:v>
      </x:c>
      <x:c r="W2188" s="9" t="n">
        <x:f>Q2188*T2188</x:f>
        <x:v>0</x:v>
      </x:c>
      <x:c r="X2188" s="9" t="n">
        <x:f>R2188*T2188</x:f>
        <x:v>0</x:v>
      </x:c>
      <x:c r="Y2188" s="9" t="n">
        <x:f>S2188*T2188</x:f>
        <x:v>0</x:v>
      </x:c>
      <x:c r="Z2188" s="9" t="str">
        <x:f>IF(ISNUMBER(U2188),S2188*(U2188-T2188),"n.a.")</x:f>
        <x:v>n.a.</x:v>
      </x:c>
      <x:c r="AA2188" s="9" t="n">
        <x:f>IF(ISNUMBER(U2188),Y2188,0)</x:f>
        <x:v>0</x:v>
      </x:c>
      <x:c r="AB2188" s="7" t="n">
        <x:f>MAX(0,L2188-SUM(F2188:K2188))</x:f>
        <x:v>0</x:v>
      </x:c>
    </x:row>
    <x:row r="2189" ht="22" customHeight="1">
      <x:c r="A2189" s="18" t="n">
        <x:f>Summary!D$41</x:f>
        <x:v>46357</x:v>
      </x:c>
      <x:c r="B2189" s="2" t="str">
        <x:f>'Inventory detail'!A1063</x:f>
        <x:v>POUC</x:v>
      </x:c>
      <x:c r="C2189" s="2" t="str">
        <x:f>'Inventory detail'!B1063</x:f>
        <x:v>30</x:v>
      </x:c>
      <x:c r="D2189" s="2" t="str">
        <x:f>'Inventory detail'!C1063</x:f>
        <x:v>MPGSCG</x:v>
      </x:c>
      <x:c r="E2189" s="10" t="n">
        <x:f>A1063</x:f>
        <x:v>46327</x:v>
      </x:c>
      <x:c r="F2189" s="7" t="n">
        <x:f>O1063</x:f>
        <x:v>0</x:v>
      </x:c>
      <x:c r="G2189" s="7" t="n">
        <x:f>Q1063</x:f>
        <x:v>0</x:v>
      </x:c>
      <x:c r="H2189" s="7" t="n">
        <x:f>R1063</x:f>
        <x:v>0</x:v>
      </x:c>
      <x:c r="I2189" s="7" t="n">
        <x:f>0</x:f>
        <x:v>0</x:v>
      </x:c>
      <x:c r="J2189" s="7" t="n">
        <x:f>0</x:f>
        <x:v>0</x:v>
      </x:c>
      <x:c r="K2189" s="7" t="n">
        <x:f>0</x:f>
        <x:v>0</x:v>
      </x:c>
      <x:c r="L2189" s="7" t="n">
        <x:f>'Inventory detail'!F1063*Summary!$K$5*(A2189-E2189)/Summary!$K$6</x:f>
        <x:v>0</x:v>
      </x:c>
      <x:c r="M2189" s="7" t="n">
        <x:f>MAX(0,H2189-L2189)</x:f>
        <x:v>0</x:v>
      </x:c>
      <x:c r="N2189" s="7" t="n">
        <x:f>MAX(0,L2189-H2189)</x:f>
        <x:v>0</x:v>
      </x:c>
      <x:c r="O2189" s="7" t="n">
        <x:f>MAX(0,F2189+I2189-N2189)</x:f>
        <x:v>0</x:v>
      </x:c>
      <x:c r="P2189" s="7" t="n">
        <x:f>MAX(0,N2189-F2189-I2189)</x:f>
        <x:v>0</x:v>
      </x:c>
      <x:c r="Q2189" s="7" t="n">
        <x:f>MAX(0,G2189+J2189-P2189)</x:f>
        <x:v>0</x:v>
      </x:c>
      <x:c r="R2189" s="7" t="n">
        <x:f>M2189+MAX(0,K2189-MAX(0,P2189-G2189-J2189))</x:f>
        <x:v>0</x:v>
      </x:c>
      <x:c r="S2189" s="7" t="n">
        <x:f>SUM(O2189,Q2189,R2189)</x:f>
        <x:v>0</x:v>
      </x:c>
      <x:c r="T2189" s="14" t="n">
        <x:f>'Inventory detail'!T1063</x:f>
        <x:v>0.19469999999999998</x:v>
      </x:c>
      <x:c r="U2189" s="14" t="str">
        <x:f>'Inventory detail'!U1063</x:f>
        <x:v>n.a.</x:v>
      </x:c>
      <x:c r="V2189" s="9" t="n">
        <x:f>O2189*T2189</x:f>
        <x:v>0</x:v>
      </x:c>
      <x:c r="W2189" s="9" t="n">
        <x:f>Q2189*T2189</x:f>
        <x:v>0</x:v>
      </x:c>
      <x:c r="X2189" s="9" t="n">
        <x:f>R2189*T2189</x:f>
        <x:v>0</x:v>
      </x:c>
      <x:c r="Y2189" s="9" t="n">
        <x:f>S2189*T2189</x:f>
        <x:v>0</x:v>
      </x:c>
      <x:c r="Z2189" s="9" t="str">
        <x:f>IF(ISNUMBER(U2189),S2189*(U2189-T2189),"n.a.")</x:f>
        <x:v>n.a.</x:v>
      </x:c>
      <x:c r="AA2189" s="9" t="n">
        <x:f>IF(ISNUMBER(U2189),Y2189,0)</x:f>
        <x:v>0</x:v>
      </x:c>
      <x:c r="AB2189" s="7" t="n">
        <x:f>MAX(0,L2189-SUM(F2189:K2189))</x:f>
        <x:v>0</x:v>
      </x:c>
    </x:row>
    <x:row r="2190" ht="22" customHeight="1">
      <x:c r="A2190" s="18" t="n">
        <x:f>Summary!D$41</x:f>
        <x:v>46357</x:v>
      </x:c>
      <x:c r="B2190" s="2" t="str">
        <x:f>'Inventory detail'!A1064</x:f>
        <x:v>POUC</x:v>
      </x:c>
      <x:c r="C2190" s="2" t="str">
        <x:f>'Inventory detail'!B1064</x:f>
        <x:v>30</x:v>
      </x:c>
      <x:c r="D2190" s="2" t="str">
        <x:f>'Inventory detail'!C1064</x:f>
        <x:v>MPGSCM</x:v>
      </x:c>
      <x:c r="E2190" s="10" t="n">
        <x:f>A1064</x:f>
        <x:v>46327</x:v>
      </x:c>
      <x:c r="F2190" s="7" t="n">
        <x:f>O1064</x:f>
        <x:v>0</x:v>
      </x:c>
      <x:c r="G2190" s="7" t="n">
        <x:f>Q1064</x:f>
        <x:v>0</x:v>
      </x:c>
      <x:c r="H2190" s="7" t="n">
        <x:f>R1064</x:f>
        <x:v>0</x:v>
      </x:c>
      <x:c r="I2190" s="7" t="n">
        <x:f>0</x:f>
        <x:v>0</x:v>
      </x:c>
      <x:c r="J2190" s="7" t="n">
        <x:f>0</x:f>
        <x:v>0</x:v>
      </x:c>
      <x:c r="K2190" s="7" t="n">
        <x:f>0</x:f>
        <x:v>0</x:v>
      </x:c>
      <x:c r="L2190" s="7" t="n">
        <x:f>'Inventory detail'!F1064*Summary!$K$5*(A2190-E2190)/Summary!$K$6</x:f>
        <x:v>0</x:v>
      </x:c>
      <x:c r="M2190" s="7" t="n">
        <x:f>MAX(0,H2190-L2190)</x:f>
        <x:v>0</x:v>
      </x:c>
      <x:c r="N2190" s="7" t="n">
        <x:f>MAX(0,L2190-H2190)</x:f>
        <x:v>0</x:v>
      </x:c>
      <x:c r="O2190" s="7" t="n">
        <x:f>MAX(0,F2190+I2190-N2190)</x:f>
        <x:v>0</x:v>
      </x:c>
      <x:c r="P2190" s="7" t="n">
        <x:f>MAX(0,N2190-F2190-I2190)</x:f>
        <x:v>0</x:v>
      </x:c>
      <x:c r="Q2190" s="7" t="n">
        <x:f>MAX(0,G2190+J2190-P2190)</x:f>
        <x:v>0</x:v>
      </x:c>
      <x:c r="R2190" s="7" t="n">
        <x:f>M2190+MAX(0,K2190-MAX(0,P2190-G2190-J2190))</x:f>
        <x:v>0</x:v>
      </x:c>
      <x:c r="S2190" s="7" t="n">
        <x:f>SUM(O2190,Q2190,R2190)</x:f>
        <x:v>0</x:v>
      </x:c>
      <x:c r="T2190" s="14" t="n">
        <x:f>'Inventory detail'!T1064</x:f>
        <x:v>0.19469999999999998</x:v>
      </x:c>
      <x:c r="U2190" s="14" t="str">
        <x:f>'Inventory detail'!U1064</x:f>
        <x:v>n.a.</x:v>
      </x:c>
      <x:c r="V2190" s="9" t="n">
        <x:f>O2190*T2190</x:f>
        <x:v>0</x:v>
      </x:c>
      <x:c r="W2190" s="9" t="n">
        <x:f>Q2190*T2190</x:f>
        <x:v>0</x:v>
      </x:c>
      <x:c r="X2190" s="9" t="n">
        <x:f>R2190*T2190</x:f>
        <x:v>0</x:v>
      </x:c>
      <x:c r="Y2190" s="9" t="n">
        <x:f>S2190*T2190</x:f>
        <x:v>0</x:v>
      </x:c>
      <x:c r="Z2190" s="9" t="str">
        <x:f>IF(ISNUMBER(U2190),S2190*(U2190-T2190),"n.a.")</x:f>
        <x:v>n.a.</x:v>
      </x:c>
      <x:c r="AA2190" s="9" t="n">
        <x:f>IF(ISNUMBER(U2190),Y2190,0)</x:f>
        <x:v>0</x:v>
      </x:c>
      <x:c r="AB2190" s="7" t="n">
        <x:f>MAX(0,L2190-SUM(F2190:K2190))</x:f>
        <x:v>0</x:v>
      </x:c>
    </x:row>
    <x:row r="2191" ht="22" customHeight="1">
      <x:c r="A2191" s="18" t="n">
        <x:f>Summary!D$41</x:f>
        <x:v>46357</x:v>
      </x:c>
      <x:c r="B2191" s="2" t="str">
        <x:f>'Inventory detail'!A1065</x:f>
        <x:v>POUC</x:v>
      </x:c>
      <x:c r="C2191" s="2" t="str">
        <x:f>'Inventory detail'!B1065</x:f>
        <x:v>60</x:v>
      </x:c>
      <x:c r="D2191" s="2" t="str">
        <x:f>'Inventory detail'!C1065</x:f>
        <x:v>ENT10</x:v>
      </x:c>
      <x:c r="E2191" s="10" t="n">
        <x:f>A1065</x:f>
        <x:v>46327</x:v>
      </x:c>
      <x:c r="F2191" s="7" t="n">
        <x:f>O1065</x:f>
        <x:v>0</x:v>
      </x:c>
      <x:c r="G2191" s="7" t="n">
        <x:f>Q1065</x:f>
        <x:v>0</x:v>
      </x:c>
      <x:c r="H2191" s="7" t="n">
        <x:f>R1065</x:f>
        <x:v>0</x:v>
      </x:c>
      <x:c r="I2191" s="7" t="n">
        <x:f>0</x:f>
        <x:v>0</x:v>
      </x:c>
      <x:c r="J2191" s="7" t="n">
        <x:f>0</x:f>
        <x:v>0</x:v>
      </x:c>
      <x:c r="K2191" s="7" t="n">
        <x:f>0</x:f>
        <x:v>0</x:v>
      </x:c>
      <x:c r="L2191" s="7" t="n">
        <x:f>'Inventory detail'!F1065*Summary!$K$5*(A2191-E2191)/Summary!$K$6</x:f>
        <x:v>0</x:v>
      </x:c>
      <x:c r="M2191" s="7" t="n">
        <x:f>MAX(0,H2191-L2191)</x:f>
        <x:v>0</x:v>
      </x:c>
      <x:c r="N2191" s="7" t="n">
        <x:f>MAX(0,L2191-H2191)</x:f>
        <x:v>0</x:v>
      </x:c>
      <x:c r="O2191" s="7" t="n">
        <x:f>MAX(0,F2191+I2191-N2191)</x:f>
        <x:v>0</x:v>
      </x:c>
      <x:c r="P2191" s="7" t="n">
        <x:f>MAX(0,N2191-F2191-I2191)</x:f>
        <x:v>0</x:v>
      </x:c>
      <x:c r="Q2191" s="7" t="n">
        <x:f>MAX(0,G2191+J2191-P2191)</x:f>
        <x:v>0</x:v>
      </x:c>
      <x:c r="R2191" s="7" t="n">
        <x:f>M2191+MAX(0,K2191-MAX(0,P2191-G2191-J2191))</x:f>
        <x:v>0</x:v>
      </x:c>
      <x:c r="S2191" s="7" t="n">
        <x:f>SUM(O2191,Q2191,R2191)</x:f>
        <x:v>0</x:v>
      </x:c>
      <x:c r="T2191" s="14" t="n">
        <x:f>'Inventory detail'!T1065</x:f>
        <x:v>0.022799999999999997</x:v>
      </x:c>
      <x:c r="U2191" s="14" t="n">
        <x:f>'Inventory detail'!U1065</x:f>
        <x:v>0.024915</x:v>
      </x:c>
      <x:c r="V2191" s="9" t="n">
        <x:f>O2191*T2191</x:f>
        <x:v>0</x:v>
      </x:c>
      <x:c r="W2191" s="9" t="n">
        <x:f>Q2191*T2191</x:f>
        <x:v>0</x:v>
      </x:c>
      <x:c r="X2191" s="9" t="n">
        <x:f>R2191*T2191</x:f>
        <x:v>0</x:v>
      </x:c>
      <x:c r="Y2191" s="9" t="n">
        <x:f>S2191*T2191</x:f>
        <x:v>0</x:v>
      </x:c>
      <x:c r="Z2191" s="9" t="n">
        <x:f>IF(ISNUMBER(U2191),S2191*(U2191-T2191),"n.a.")</x:f>
        <x:v>0</x:v>
      </x:c>
      <x:c r="AA2191" s="9" t="n">
        <x:f>IF(ISNUMBER(U2191),Y2191,0)</x:f>
        <x:v>0</x:v>
      </x:c>
      <x:c r="AB2191" s="7" t="n">
        <x:f>MAX(0,L2191-SUM(F2191:K2191))</x:f>
        <x:v>0</x:v>
      </x:c>
    </x:row>
    <x:row r="2192" ht="22" customHeight="1">
      <x:c r="A2192" s="18" t="n">
        <x:f>Summary!D$41</x:f>
        <x:v>46357</x:v>
      </x:c>
      <x:c r="B2192" s="2" t="str">
        <x:f>'Inventory detail'!A1066</x:f>
        <x:v>POUC</x:v>
      </x:c>
      <x:c r="C2192" s="2" t="str">
        <x:f>'Inventory detail'!B1066</x:f>
        <x:v>60</x:v>
      </x:c>
      <x:c r="D2192" s="2" t="str">
        <x:f>'Inventory detail'!C1066</x:f>
        <x:v>IBM10</x:v>
      </x:c>
      <x:c r="E2192" s="10" t="n">
        <x:f>A1066</x:f>
        <x:v>46327</x:v>
      </x:c>
      <x:c r="F2192" s="7" t="n">
        <x:f>O1066</x:f>
        <x:v>0</x:v>
      </x:c>
      <x:c r="G2192" s="7" t="n">
        <x:f>Q1066</x:f>
        <x:v>5000</x:v>
      </x:c>
      <x:c r="H2192" s="7" t="n">
        <x:f>R1066</x:f>
        <x:v>600</x:v>
      </x:c>
      <x:c r="I2192" s="7" t="n">
        <x:f>SUMIFS('PO detail'!$W$1736:$W$1736,'PO detail'!$V$1736:$V$1736,"&gt;="&amp;E2192,'PO detail'!$V$1736:$V$1736,"&lt;"&amp;A2192)</x:f>
        <x:v>0</x:v>
      </x:c>
      <x:c r="J2192" s="7" t="n">
        <x:f>SUMIFS('PO detail'!$X$1736:$X$1736,'PO detail'!$V$1736:$V$1736,"&gt;="&amp;E2192,'PO detail'!$V$1736:$V$1736,"&lt;"&amp;A2192)</x:f>
        <x:v>0</x:v>
      </x:c>
      <x:c r="K2192" s="7" t="n">
        <x:f>SUMIFS('PO detail'!$Y$1736:$Y$1736,'PO detail'!$V$1736:$V$1736,"&gt;="&amp;E2192,'PO detail'!$V$1736:$V$1736,"&lt;"&amp;A2192)</x:f>
        <x:v>0</x:v>
      </x:c>
      <x:c r="L2192" s="7" t="n">
        <x:f>'Inventory detail'!F1066*Summary!$K$5*(A2192-E2192)/Summary!$K$6</x:f>
        <x:v>0</x:v>
      </x:c>
      <x:c r="M2192" s="7" t="n">
        <x:f>MAX(0,H2192-L2192)</x:f>
        <x:v>600</x:v>
      </x:c>
      <x:c r="N2192" s="7" t="n">
        <x:f>MAX(0,L2192-H2192)</x:f>
        <x:v>0</x:v>
      </x:c>
      <x:c r="O2192" s="7" t="n">
        <x:f>MAX(0,F2192+I2192-N2192)</x:f>
        <x:v>0</x:v>
      </x:c>
      <x:c r="P2192" s="7" t="n">
        <x:f>MAX(0,N2192-F2192-I2192)</x:f>
        <x:v>0</x:v>
      </x:c>
      <x:c r="Q2192" s="7" t="n">
        <x:f>MAX(0,G2192+J2192-P2192)</x:f>
        <x:v>5000</x:v>
      </x:c>
      <x:c r="R2192" s="7" t="n">
        <x:f>M2192+MAX(0,K2192-MAX(0,P2192-G2192-J2192))</x:f>
        <x:v>600</x:v>
      </x:c>
      <x:c r="S2192" s="7" t="n">
        <x:f>SUM(O2192,Q2192,R2192)</x:f>
        <x:v>5600</x:v>
      </x:c>
      <x:c r="T2192" s="14" t="n">
        <x:f>'Inventory detail'!T1066</x:f>
        <x:v>0.0121</x:v>
      </x:c>
      <x:c r="U2192" s="14" t="n">
        <x:f>'Inventory detail'!U1066</x:f>
        <x:v>0.0132</x:v>
      </x:c>
      <x:c r="V2192" s="9" t="n">
        <x:f>O2192*T2192</x:f>
        <x:v>0</x:v>
      </x:c>
      <x:c r="W2192" s="9" t="n">
        <x:f>Q2192*T2192</x:f>
        <x:v>60.5</x:v>
      </x:c>
      <x:c r="X2192" s="9" t="n">
        <x:f>R2192*T2192</x:f>
        <x:v>7.26</x:v>
      </x:c>
      <x:c r="Y2192" s="9" t="n">
        <x:f>S2192*T2192</x:f>
        <x:v>67.75999999999999</x:v>
      </x:c>
      <x:c r="Z2192" s="9" t="n">
        <x:f>IF(ISNUMBER(U2192),S2192*(U2192-T2192),"n.a.")</x:f>
        <x:v>6.160000000000002</x:v>
      </x:c>
      <x:c r="AA2192" s="9" t="n">
        <x:f>IF(ISNUMBER(U2192),Y2192,0)</x:f>
        <x:v>67.75999999999999</x:v>
      </x:c>
      <x:c r="AB2192" s="7" t="n">
        <x:f>MAX(0,L2192-SUM(F2192:K2192))</x:f>
        <x:v>0</x:v>
      </x:c>
    </x:row>
    <x:row r="2193" ht="22" customHeight="1">
      <x:c r="A2193" s="18" t="n">
        <x:f>Summary!D$41</x:f>
        <x:v>46357</x:v>
      </x:c>
      <x:c r="B2193" s="2" t="str">
        <x:f>'Inventory detail'!A1067</x:f>
        <x:v>POUC</x:v>
      </x:c>
      <x:c r="C2193" s="2" t="str">
        <x:f>'Inventory detail'!B1067</x:f>
        <x:v>60</x:v>
      </x:c>
      <x:c r="D2193" s="2" t="str">
        <x:f>'Inventory detail'!C1067</x:f>
        <x:v>IBM5</x:v>
      </x:c>
      <x:c r="E2193" s="10" t="n">
        <x:f>A1067</x:f>
        <x:v>46327</x:v>
      </x:c>
      <x:c r="F2193" s="7" t="n">
        <x:f>O1067</x:f>
        <x:v>0</x:v>
      </x:c>
      <x:c r="G2193" s="7" t="n">
        <x:f>Q1067</x:f>
        <x:v>0</x:v>
      </x:c>
      <x:c r="H2193" s="7" t="n">
        <x:f>R1067</x:f>
        <x:v>19600</x:v>
      </x:c>
      <x:c r="I2193" s="7" t="n">
        <x:f>0</x:f>
        <x:v>0</x:v>
      </x:c>
      <x:c r="J2193" s="7" t="n">
        <x:f>0</x:f>
        <x:v>0</x:v>
      </x:c>
      <x:c r="K2193" s="7" t="n">
        <x:f>0</x:f>
        <x:v>0</x:v>
      </x:c>
      <x:c r="L2193" s="7" t="n">
        <x:f>'Inventory detail'!F1067*Summary!$K$5*(A2193-E2193)/Summary!$K$6</x:f>
        <x:v>0</x:v>
      </x:c>
      <x:c r="M2193" s="7" t="n">
        <x:f>MAX(0,H2193-L2193)</x:f>
        <x:v>19600</x:v>
      </x:c>
      <x:c r="N2193" s="7" t="n">
        <x:f>MAX(0,L2193-H2193)</x:f>
        <x:v>0</x:v>
      </x:c>
      <x:c r="O2193" s="7" t="n">
        <x:f>MAX(0,F2193+I2193-N2193)</x:f>
        <x:v>0</x:v>
      </x:c>
      <x:c r="P2193" s="7" t="n">
        <x:f>MAX(0,N2193-F2193-I2193)</x:f>
        <x:v>0</x:v>
      </x:c>
      <x:c r="Q2193" s="7" t="n">
        <x:f>MAX(0,G2193+J2193-P2193)</x:f>
        <x:v>0</x:v>
      </x:c>
      <x:c r="R2193" s="7" t="n">
        <x:f>M2193+MAX(0,K2193-MAX(0,P2193-G2193-J2193))</x:f>
        <x:v>19600</x:v>
      </x:c>
      <x:c r="S2193" s="7" t="n">
        <x:f>SUM(O2193,Q2193,R2193)</x:f>
        <x:v>19600</x:v>
      </x:c>
      <x:c r="T2193" s="14" t="n">
        <x:f>'Inventory detail'!T1067</x:f>
        <x:v>0.0064</x:v>
      </x:c>
      <x:c r="U2193" s="14" t="n">
        <x:f>'Inventory detail'!U1067</x:f>
        <x:v>0.007094999999999999</x:v>
      </x:c>
      <x:c r="V2193" s="9" t="n">
        <x:f>O2193*T2193</x:f>
        <x:v>0</x:v>
      </x:c>
      <x:c r="W2193" s="9" t="n">
        <x:f>Q2193*T2193</x:f>
        <x:v>0</x:v>
      </x:c>
      <x:c r="X2193" s="9" t="n">
        <x:f>R2193*T2193</x:f>
        <x:v>125.44000000000001</x:v>
      </x:c>
      <x:c r="Y2193" s="9" t="n">
        <x:f>S2193*T2193</x:f>
        <x:v>125.44000000000001</x:v>
      </x:c>
      <x:c r="Z2193" s="9" t="n">
        <x:f>IF(ISNUMBER(U2193),S2193*(U2193-T2193),"n.a.")</x:f>
        <x:v>13.621999999999971</x:v>
      </x:c>
      <x:c r="AA2193" s="9" t="n">
        <x:f>IF(ISNUMBER(U2193),Y2193,0)</x:f>
        <x:v>125.44000000000001</x:v>
      </x:c>
      <x:c r="AB2193" s="7" t="n">
        <x:f>MAX(0,L2193-SUM(F2193:K2193))</x:f>
        <x:v>0</x:v>
      </x:c>
    </x:row>
    <x:row r="2194" ht="22" customHeight="1">
      <x:c r="A2194" s="18" t="n">
        <x:f>Summary!D$41</x:f>
        <x:v>46357</x:v>
      </x:c>
      <x:c r="B2194" s="2" t="str">
        <x:f>'Inventory detail'!A1068</x:f>
        <x:v>POUC</x:v>
      </x:c>
      <x:c r="C2194" s="2" t="str">
        <x:f>'Inventory detail'!B1068</x:f>
        <x:v>60</x:v>
      </x:c>
      <x:c r="D2194" s="2" t="str">
        <x:f>'Inventory detail'!C1068</x:f>
        <x:v>MEN3SL</x:v>
      </x:c>
      <x:c r="E2194" s="10" t="n">
        <x:f>A1068</x:f>
        <x:v>46327</x:v>
      </x:c>
      <x:c r="F2194" s="7" t="n">
        <x:f>O1068</x:f>
        <x:v>0</x:v>
      </x:c>
      <x:c r="G2194" s="7" t="n">
        <x:f>Q1068</x:f>
        <x:v>0</x:v>
      </x:c>
      <x:c r="H2194" s="7" t="n">
        <x:f>R1068</x:f>
        <x:v>0</x:v>
      </x:c>
      <x:c r="I2194" s="7" t="n">
        <x:f>0</x:f>
        <x:v>0</x:v>
      </x:c>
      <x:c r="J2194" s="7" t="n">
        <x:f>0</x:f>
        <x:v>0</x:v>
      </x:c>
      <x:c r="K2194" s="7" t="n">
        <x:f>0</x:f>
        <x:v>0</x:v>
      </x:c>
      <x:c r="L2194" s="7" t="n">
        <x:f>'Inventory detail'!F1068*Summary!$K$5*(A2194-E2194)/Summary!$K$6</x:f>
        <x:v>0</x:v>
      </x:c>
      <x:c r="M2194" s="7" t="n">
        <x:f>MAX(0,H2194-L2194)</x:f>
        <x:v>0</x:v>
      </x:c>
      <x:c r="N2194" s="7" t="n">
        <x:f>MAX(0,L2194-H2194)</x:f>
        <x:v>0</x:v>
      </x:c>
      <x:c r="O2194" s="7" t="n">
        <x:f>MAX(0,F2194+I2194-N2194)</x:f>
        <x:v>0</x:v>
      </x:c>
      <x:c r="P2194" s="7" t="n">
        <x:f>MAX(0,N2194-F2194-I2194)</x:f>
        <x:v>0</x:v>
      </x:c>
      <x:c r="Q2194" s="7" t="n">
        <x:f>MAX(0,G2194+J2194-P2194)</x:f>
        <x:v>0</x:v>
      </x:c>
      <x:c r="R2194" s="7" t="n">
        <x:f>M2194+MAX(0,K2194-MAX(0,P2194-G2194-J2194))</x:f>
        <x:v>0</x:v>
      </x:c>
      <x:c r="S2194" s="7" t="n">
        <x:f>SUM(O2194,Q2194,R2194)</x:f>
        <x:v>0</x:v>
      </x:c>
      <x:c r="T2194" s="14" t="n">
        <x:f>'Inventory detail'!T1068</x:f>
        <x:v>0.18969999999999998</x:v>
      </x:c>
      <x:c r="U2194" s="14" t="str">
        <x:f>'Inventory detail'!U1068</x:f>
        <x:v>n.a.</x:v>
      </x:c>
      <x:c r="V2194" s="9" t="n">
        <x:f>O2194*T2194</x:f>
        <x:v>0</x:v>
      </x:c>
      <x:c r="W2194" s="9" t="n">
        <x:f>Q2194*T2194</x:f>
        <x:v>0</x:v>
      </x:c>
      <x:c r="X2194" s="9" t="n">
        <x:f>R2194*T2194</x:f>
        <x:v>0</x:v>
      </x:c>
      <x:c r="Y2194" s="9" t="n">
        <x:f>S2194*T2194</x:f>
        <x:v>0</x:v>
      </x:c>
      <x:c r="Z2194" s="9" t="str">
        <x:f>IF(ISNUMBER(U2194),S2194*(U2194-T2194),"n.a.")</x:f>
        <x:v>n.a.</x:v>
      </x:c>
      <x:c r="AA2194" s="9" t="n">
        <x:f>IF(ISNUMBER(U2194),Y2194,0)</x:f>
        <x:v>0</x:v>
      </x:c>
      <x:c r="AB2194" s="7" t="n">
        <x:f>MAX(0,L2194-SUM(F2194:K2194))</x:f>
        <x:v>0</x:v>
      </x:c>
    </x:row>
    <x:row r="2195" ht="22" customHeight="1">
      <x:c r="A2195" s="18" t="n">
        <x:f>Summary!D$41</x:f>
        <x:v>46357</x:v>
      </x:c>
      <x:c r="B2195" s="2" t="str">
        <x:f>'Inventory detail'!A1069</x:f>
        <x:v>POUC</x:v>
      </x:c>
      <x:c r="C2195" s="2" t="str">
        <x:f>'Inventory detail'!B1069</x:f>
        <x:v>60</x:v>
      </x:c>
      <x:c r="D2195" s="2" t="str">
        <x:f>'Inventory detail'!C1069</x:f>
        <x:v>MEN5SL</x:v>
      </x:c>
      <x:c r="E2195" s="10" t="n">
        <x:f>A1069</x:f>
        <x:v>46327</x:v>
      </x:c>
      <x:c r="F2195" s="7" t="n">
        <x:f>O1069</x:f>
        <x:v>0</x:v>
      </x:c>
      <x:c r="G2195" s="7" t="n">
        <x:f>Q1069</x:f>
        <x:v>0</x:v>
      </x:c>
      <x:c r="H2195" s="7" t="n">
        <x:f>R1069</x:f>
        <x:v>0</x:v>
      </x:c>
      <x:c r="I2195" s="7" t="n">
        <x:f>0</x:f>
        <x:v>0</x:v>
      </x:c>
      <x:c r="J2195" s="7" t="n">
        <x:f>0</x:f>
        <x:v>0</x:v>
      </x:c>
      <x:c r="K2195" s="7" t="n">
        <x:f>0</x:f>
        <x:v>0</x:v>
      </x:c>
      <x:c r="L2195" s="7" t="n">
        <x:f>'Inventory detail'!F1069*Summary!$K$5*(A2195-E2195)/Summary!$K$6</x:f>
        <x:v>0</x:v>
      </x:c>
      <x:c r="M2195" s="7" t="n">
        <x:f>MAX(0,H2195-L2195)</x:f>
        <x:v>0</x:v>
      </x:c>
      <x:c r="N2195" s="7" t="n">
        <x:f>MAX(0,L2195-H2195)</x:f>
        <x:v>0</x:v>
      </x:c>
      <x:c r="O2195" s="7" t="n">
        <x:f>MAX(0,F2195+I2195-N2195)</x:f>
        <x:v>0</x:v>
      </x:c>
      <x:c r="P2195" s="7" t="n">
        <x:f>MAX(0,N2195-F2195-I2195)</x:f>
        <x:v>0</x:v>
      </x:c>
      <x:c r="Q2195" s="7" t="n">
        <x:f>MAX(0,G2195+J2195-P2195)</x:f>
        <x:v>0</x:v>
      </x:c>
      <x:c r="R2195" s="7" t="n">
        <x:f>M2195+MAX(0,K2195-MAX(0,P2195-G2195-J2195))</x:f>
        <x:v>0</x:v>
      </x:c>
      <x:c r="S2195" s="7" t="n">
        <x:f>SUM(O2195,Q2195,R2195)</x:f>
        <x:v>0</x:v>
      </x:c>
      <x:c r="T2195" s="14" t="n">
        <x:f>'Inventory detail'!T1069</x:f>
        <x:v>0.257</x:v>
      </x:c>
      <x:c r="U2195" s="14" t="str">
        <x:f>'Inventory detail'!U1069</x:f>
        <x:v>n.a.</x:v>
      </x:c>
      <x:c r="V2195" s="9" t="n">
        <x:f>O2195*T2195</x:f>
        <x:v>0</x:v>
      </x:c>
      <x:c r="W2195" s="9" t="n">
        <x:f>Q2195*T2195</x:f>
        <x:v>0</x:v>
      </x:c>
      <x:c r="X2195" s="9" t="n">
        <x:f>R2195*T2195</x:f>
        <x:v>0</x:v>
      </x:c>
      <x:c r="Y2195" s="9" t="n">
        <x:f>S2195*T2195</x:f>
        <x:v>0</x:v>
      </x:c>
      <x:c r="Z2195" s="9" t="str">
        <x:f>IF(ISNUMBER(U2195),S2195*(U2195-T2195),"n.a.")</x:f>
        <x:v>n.a.</x:v>
      </x:c>
      <x:c r="AA2195" s="9" t="n">
        <x:f>IF(ISNUMBER(U2195),Y2195,0)</x:f>
        <x:v>0</x:v>
      </x:c>
      <x:c r="AB2195" s="7" t="n">
        <x:f>MAX(0,L2195-SUM(F2195:K2195))</x:f>
        <x:v>0</x:v>
      </x:c>
    </x:row>
    <x:row r="2196" ht="22" customHeight="1">
      <x:c r="A2196" s="18" t="n">
        <x:f>Summary!D$41</x:f>
        <x:v>46357</x:v>
      </x:c>
      <x:c r="B2196" s="2" t="str">
        <x:f>'Inventory detail'!A1070</x:f>
        <x:v>POUC</x:v>
      </x:c>
      <x:c r="C2196" s="2" t="str">
        <x:f>'Inventory detail'!B1070</x:f>
        <x:v>60</x:v>
      </x:c>
      <x:c r="D2196" s="2" t="str">
        <x:f>'Inventory detail'!C1070</x:f>
        <x:v>MLEG3</x:v>
      </x:c>
      <x:c r="E2196" s="10" t="n">
        <x:f>A1070</x:f>
        <x:v>46327</x:v>
      </x:c>
      <x:c r="F2196" s="7" t="n">
        <x:f>O1070</x:f>
        <x:v>0</x:v>
      </x:c>
      <x:c r="G2196" s="7" t="n">
        <x:f>Q1070</x:f>
        <x:v>0</x:v>
      </x:c>
      <x:c r="H2196" s="7" t="n">
        <x:f>R1070</x:f>
        <x:v>0</x:v>
      </x:c>
      <x:c r="I2196" s="7" t="n">
        <x:f>SUMIFS('PO detail'!$W$1815:$W$1815,'PO detail'!$V$1815:$V$1815,"&gt;="&amp;E2196,'PO detail'!$V$1815:$V$1815,"&lt;"&amp;A2196)</x:f>
        <x:v>0</x:v>
      </x:c>
      <x:c r="J2196" s="7" t="n">
        <x:f>SUMIFS('PO detail'!$X$1815:$X$1815,'PO detail'!$V$1815:$V$1815,"&gt;="&amp;E2196,'PO detail'!$V$1815:$V$1815,"&lt;"&amp;A2196)</x:f>
        <x:v>2000</x:v>
      </x:c>
      <x:c r="K2196" s="7" t="n">
        <x:f>SUMIFS('PO detail'!$Y$1815:$Y$1815,'PO detail'!$V$1815:$V$1815,"&gt;="&amp;E2196,'PO detail'!$V$1815:$V$1815,"&lt;"&amp;A2196)</x:f>
        <x:v>0</x:v>
      </x:c>
      <x:c r="L2196" s="7" t="n">
        <x:f>'Inventory detail'!F1070*Summary!$K$5*(A2196-E2196)/Summary!$K$6</x:f>
        <x:v>0</x:v>
      </x:c>
      <x:c r="M2196" s="7" t="n">
        <x:f>MAX(0,H2196-L2196)</x:f>
        <x:v>0</x:v>
      </x:c>
      <x:c r="N2196" s="7" t="n">
        <x:f>MAX(0,L2196-H2196)</x:f>
        <x:v>0</x:v>
      </x:c>
      <x:c r="O2196" s="7" t="n">
        <x:f>MAX(0,F2196+I2196-N2196)</x:f>
        <x:v>0</x:v>
      </x:c>
      <x:c r="P2196" s="7" t="n">
        <x:f>MAX(0,N2196-F2196-I2196)</x:f>
        <x:v>0</x:v>
      </x:c>
      <x:c r="Q2196" s="7" t="n">
        <x:f>MAX(0,G2196+J2196-P2196)</x:f>
        <x:v>2000</x:v>
      </x:c>
      <x:c r="R2196" s="7" t="n">
        <x:f>M2196+MAX(0,K2196-MAX(0,P2196-G2196-J2196))</x:f>
        <x:v>0</x:v>
      </x:c>
      <x:c r="S2196" s="7" t="n">
        <x:f>SUM(O2196,Q2196,R2196)</x:f>
        <x:v>2000</x:v>
      </x:c>
      <x:c r="T2196" s="14" t="n">
        <x:f>'Inventory detail'!T1070</x:f>
        <x:v>0.1051</x:v>
      </x:c>
      <x:c r="U2196" s="14" t="n">
        <x:f>'Inventory detail'!U1070</x:f>
        <x:v>0.154605</x:v>
      </x:c>
      <x:c r="V2196" s="9" t="n">
        <x:f>O2196*T2196</x:f>
        <x:v>0</x:v>
      </x:c>
      <x:c r="W2196" s="9" t="n">
        <x:f>Q2196*T2196</x:f>
        <x:v>210.2</x:v>
      </x:c>
      <x:c r="X2196" s="9" t="n">
        <x:f>R2196*T2196</x:f>
        <x:v>0</x:v>
      </x:c>
      <x:c r="Y2196" s="9" t="n">
        <x:f>S2196*T2196</x:f>
        <x:v>210.2</x:v>
      </x:c>
      <x:c r="Z2196" s="9" t="n">
        <x:f>IF(ISNUMBER(U2196),S2196*(U2196-T2196),"n.a.")</x:f>
        <x:v>99.00999999999999</x:v>
      </x:c>
      <x:c r="AA2196" s="9" t="n">
        <x:f>IF(ISNUMBER(U2196),Y2196,0)</x:f>
        <x:v>210.2</x:v>
      </x:c>
      <x:c r="AB2196" s="7" t="n">
        <x:f>MAX(0,L2196-SUM(F2196:K2196))</x:f>
        <x:v>0</x:v>
      </x:c>
    </x:row>
    <x:row r="2197" ht="22" customHeight="1">
      <x:c r="A2197" s="18" t="n">
        <x:f>Summary!D$41</x:f>
        <x:v>46357</x:v>
      </x:c>
      <x:c r="B2197" s="2" t="str">
        <x:f>'Inventory detail'!A1071</x:f>
        <x:v>POUC</x:v>
      </x:c>
      <x:c r="C2197" s="2" t="str">
        <x:f>'Inventory detail'!B1071</x:f>
        <x:v>60</x:v>
      </x:c>
      <x:c r="D2197" s="2" t="str">
        <x:f>'Inventory detail'!C1071</x:f>
        <x:v>MLET3</x:v>
      </x:c>
      <x:c r="E2197" s="10" t="n">
        <x:f>A1071</x:f>
        <x:v>46327</x:v>
      </x:c>
      <x:c r="F2197" s="7" t="n">
        <x:f>O1071</x:f>
        <x:v>0</x:v>
      </x:c>
      <x:c r="G2197" s="7" t="n">
        <x:f>Q1071</x:f>
        <x:v>0</x:v>
      </x:c>
      <x:c r="H2197" s="7" t="n">
        <x:f>R1071</x:f>
        <x:v>0</x:v>
      </x:c>
      <x:c r="I2197" s="7" t="n">
        <x:f>SUMIFS('PO detail'!$W$1817:$W$1817,'PO detail'!$V$1817:$V$1817,"&gt;="&amp;E2197,'PO detail'!$V$1817:$V$1817,"&lt;"&amp;A2197)</x:f>
        <x:v>0</x:v>
      </x:c>
      <x:c r="J2197" s="7" t="n">
        <x:f>SUMIFS('PO detail'!$X$1817:$X$1817,'PO detail'!$V$1817:$V$1817,"&gt;="&amp;E2197,'PO detail'!$V$1817:$V$1817,"&lt;"&amp;A2197)</x:f>
        <x:v>3000</x:v>
      </x:c>
      <x:c r="K2197" s="7" t="n">
        <x:f>SUMIFS('PO detail'!$Y$1817:$Y$1817,'PO detail'!$V$1817:$V$1817,"&gt;="&amp;E2197,'PO detail'!$V$1817:$V$1817,"&lt;"&amp;A2197)</x:f>
        <x:v>0</x:v>
      </x:c>
      <x:c r="L2197" s="7" t="n">
        <x:f>'Inventory detail'!F1071*Summary!$K$5*(A2197-E2197)/Summary!$K$6</x:f>
        <x:v>0</x:v>
      </x:c>
      <x:c r="M2197" s="7" t="n">
        <x:f>MAX(0,H2197-L2197)</x:f>
        <x:v>0</x:v>
      </x:c>
      <x:c r="N2197" s="7" t="n">
        <x:f>MAX(0,L2197-H2197)</x:f>
        <x:v>0</x:v>
      </x:c>
      <x:c r="O2197" s="7" t="n">
        <x:f>MAX(0,F2197+I2197-N2197)</x:f>
        <x:v>0</x:v>
      </x:c>
      <x:c r="P2197" s="7" t="n">
        <x:f>MAX(0,N2197-F2197-I2197)</x:f>
        <x:v>0</x:v>
      </x:c>
      <x:c r="Q2197" s="7" t="n">
        <x:f>MAX(0,G2197+J2197-P2197)</x:f>
        <x:v>3000</x:v>
      </x:c>
      <x:c r="R2197" s="7" t="n">
        <x:f>M2197+MAX(0,K2197-MAX(0,P2197-G2197-J2197))</x:f>
        <x:v>0</x:v>
      </x:c>
      <x:c r="S2197" s="7" t="n">
        <x:f>SUM(O2197,Q2197,R2197)</x:f>
        <x:v>3000</x:v>
      </x:c>
      <x:c r="T2197" s="14" t="n">
        <x:f>'Inventory detail'!T1071</x:f>
        <x:v>0.0836</x:v>
      </x:c>
      <x:c r="U2197" s="14" t="n">
        <x:f>'Inventory detail'!U1071</x:f>
        <x:v>0.12276</x:v>
      </x:c>
      <x:c r="V2197" s="9" t="n">
        <x:f>O2197*T2197</x:f>
        <x:v>0</x:v>
      </x:c>
      <x:c r="W2197" s="9" t="n">
        <x:f>Q2197*T2197</x:f>
        <x:v>250.79999999999998</x:v>
      </x:c>
      <x:c r="X2197" s="9" t="n">
        <x:f>R2197*T2197</x:f>
        <x:v>0</x:v>
      </x:c>
      <x:c r="Y2197" s="9" t="n">
        <x:f>S2197*T2197</x:f>
        <x:v>250.79999999999998</x:v>
      </x:c>
      <x:c r="Z2197" s="9" t="n">
        <x:f>IF(ISNUMBER(U2197),S2197*(U2197-T2197),"n.a.")</x:f>
        <x:v>117.48</x:v>
      </x:c>
      <x:c r="AA2197" s="9" t="n">
        <x:f>IF(ISNUMBER(U2197),Y2197,0)</x:f>
        <x:v>250.79999999999998</x:v>
      </x:c>
      <x:c r="AB2197" s="7" t="n">
        <x:f>MAX(0,L2197-SUM(F2197:K2197))</x:f>
        <x:v>0</x:v>
      </x:c>
    </x:row>
    <x:row r="2198" ht="22" customHeight="1">
      <x:c r="A2198" s="18" t="n">
        <x:f>Summary!D$41</x:f>
        <x:v>46357</x:v>
      </x:c>
      <x:c r="B2198" s="2" t="str">
        <x:f>'Inventory detail'!A1072</x:f>
        <x:v>POUC</x:v>
      </x:c>
      <x:c r="C2198" s="2" t="str">
        <x:f>'Inventory detail'!B1072</x:f>
        <x:v>60</x:v>
      </x:c>
      <x:c r="D2198" s="2" t="str">
        <x:f>'Inventory detail'!C1072</x:f>
        <x:v>MP1218G</x:v>
      </x:c>
      <x:c r="E2198" s="10" t="n">
        <x:f>A1072</x:f>
        <x:v>46327</x:v>
      </x:c>
      <x:c r="F2198" s="7" t="n">
        <x:f>O1072</x:f>
        <x:v>0</x:v>
      </x:c>
      <x:c r="G2198" s="7" t="n">
        <x:f>Q1072</x:f>
        <x:v>0</x:v>
      </x:c>
      <x:c r="H2198" s="7" t="n">
        <x:f>R1072</x:f>
        <x:v>0</x:v>
      </x:c>
      <x:c r="I2198" s="7" t="n">
        <x:f>0</x:f>
        <x:v>0</x:v>
      </x:c>
      <x:c r="J2198" s="7" t="n">
        <x:f>0</x:f>
        <x:v>0</x:v>
      </x:c>
      <x:c r="K2198" s="7" t="n">
        <x:f>0</x:f>
        <x:v>0</x:v>
      </x:c>
      <x:c r="L2198" s="7" t="n">
        <x:f>'Inventory detail'!F1072*Summary!$K$5*(A2198-E2198)/Summary!$K$6</x:f>
        <x:v>0</x:v>
      </x:c>
      <x:c r="M2198" s="7" t="n">
        <x:f>MAX(0,H2198-L2198)</x:f>
        <x:v>0</x:v>
      </x:c>
      <x:c r="N2198" s="7" t="n">
        <x:f>MAX(0,L2198-H2198)</x:f>
        <x:v>0</x:v>
      </x:c>
      <x:c r="O2198" s="7" t="n">
        <x:f>MAX(0,F2198+I2198-N2198)</x:f>
        <x:v>0</x:v>
      </x:c>
      <x:c r="P2198" s="7" t="n">
        <x:f>MAX(0,N2198-F2198-I2198)</x:f>
        <x:v>0</x:v>
      </x:c>
      <x:c r="Q2198" s="7" t="n">
        <x:f>MAX(0,G2198+J2198-P2198)</x:f>
        <x:v>0</x:v>
      </x:c>
      <x:c r="R2198" s="7" t="n">
        <x:f>M2198+MAX(0,K2198-MAX(0,P2198-G2198-J2198))</x:f>
        <x:v>0</x:v>
      </x:c>
      <x:c r="S2198" s="7" t="n">
        <x:f>SUM(O2198,Q2198,R2198)</x:f>
        <x:v>0</x:v>
      </x:c>
      <x:c r="T2198" s="14" t="n">
        <x:f>'Inventory detail'!T1072</x:f>
        <x:v>10.37</x:v>
      </x:c>
      <x:c r="U2198" s="14" t="str">
        <x:f>'Inventory detail'!U1072</x:f>
        <x:v>n.a.</x:v>
      </x:c>
      <x:c r="V2198" s="9" t="n">
        <x:f>O2198*T2198</x:f>
        <x:v>0</x:v>
      </x:c>
      <x:c r="W2198" s="9" t="n">
        <x:f>Q2198*T2198</x:f>
        <x:v>0</x:v>
      </x:c>
      <x:c r="X2198" s="9" t="n">
        <x:f>R2198*T2198</x:f>
        <x:v>0</x:v>
      </x:c>
      <x:c r="Y2198" s="9" t="n">
        <x:f>S2198*T2198</x:f>
        <x:v>0</x:v>
      </x:c>
      <x:c r="Z2198" s="9" t="str">
        <x:f>IF(ISNUMBER(U2198),S2198*(U2198-T2198),"n.a.")</x:f>
        <x:v>n.a.</x:v>
      </x:c>
      <x:c r="AA2198" s="9" t="n">
        <x:f>IF(ISNUMBER(U2198),Y2198,0)</x:f>
        <x:v>0</x:v>
      </x:c>
      <x:c r="AB2198" s="7" t="n">
        <x:f>MAX(0,L2198-SUM(F2198:K2198))</x:f>
        <x:v>0</x:v>
      </x:c>
    </x:row>
    <x:row r="2199" ht="22" customHeight="1">
      <x:c r="A2199" s="18" t="n">
        <x:f>Summary!D$41</x:f>
        <x:v>46357</x:v>
      </x:c>
      <x:c r="B2199" s="2" t="str">
        <x:f>'Inventory detail'!A1073</x:f>
        <x:v>POUC</x:v>
      </x:c>
      <x:c r="C2199" s="2" t="str">
        <x:f>'Inventory detail'!B1073</x:f>
        <x:v>60</x:v>
      </x:c>
      <x:c r="D2199" s="2" t="str">
        <x:f>'Inventory detail'!C1073</x:f>
        <x:v>PCSP</x:v>
      </x:c>
      <x:c r="E2199" s="10" t="n">
        <x:f>A1073</x:f>
        <x:v>46327</x:v>
      </x:c>
      <x:c r="F2199" s="7" t="n">
        <x:f>O1073</x:f>
        <x:v>0</x:v>
      </x:c>
      <x:c r="G2199" s="7" t="n">
        <x:f>Q1073</x:f>
        <x:v>0</x:v>
      </x:c>
      <x:c r="H2199" s="7" t="n">
        <x:f>R1073</x:f>
        <x:v>533</x:v>
      </x:c>
      <x:c r="I2199" s="7" t="n">
        <x:f>0</x:f>
        <x:v>0</x:v>
      </x:c>
      <x:c r="J2199" s="7" t="n">
        <x:f>0</x:f>
        <x:v>0</x:v>
      </x:c>
      <x:c r="K2199" s="7" t="n">
        <x:f>0</x:f>
        <x:v>0</x:v>
      </x:c>
      <x:c r="L2199" s="7" t="n">
        <x:f>'Inventory detail'!F1073*Summary!$K$5*(A2199-E2199)/Summary!$K$6</x:f>
        <x:v>0</x:v>
      </x:c>
      <x:c r="M2199" s="7" t="n">
        <x:f>MAX(0,H2199-L2199)</x:f>
        <x:v>533</x:v>
      </x:c>
      <x:c r="N2199" s="7" t="n">
        <x:f>MAX(0,L2199-H2199)</x:f>
        <x:v>0</x:v>
      </x:c>
      <x:c r="O2199" s="7" t="n">
        <x:f>MAX(0,F2199+I2199-N2199)</x:f>
        <x:v>0</x:v>
      </x:c>
      <x:c r="P2199" s="7" t="n">
        <x:f>MAX(0,N2199-F2199-I2199)</x:f>
        <x:v>0</x:v>
      </x:c>
      <x:c r="Q2199" s="7" t="n">
        <x:f>MAX(0,G2199+J2199-P2199)</x:f>
        <x:v>0</x:v>
      </x:c>
      <x:c r="R2199" s="7" t="n">
        <x:f>M2199+MAX(0,K2199-MAX(0,P2199-G2199-J2199))</x:f>
        <x:v>533</x:v>
      </x:c>
      <x:c r="S2199" s="7" t="n">
        <x:f>SUM(O2199,Q2199,R2199)</x:f>
        <x:v>533</x:v>
      </x:c>
      <x:c r="T2199" s="14" t="n">
        <x:f>'Inventory detail'!T1073</x:f>
        <x:v>0.11</x:v>
      </x:c>
      <x:c r="U2199" s="14" t="str">
        <x:f>'Inventory detail'!U1073</x:f>
        <x:v>n.a.</x:v>
      </x:c>
      <x:c r="V2199" s="9" t="n">
        <x:f>O2199*T2199</x:f>
        <x:v>0</x:v>
      </x:c>
      <x:c r="W2199" s="9" t="n">
        <x:f>Q2199*T2199</x:f>
        <x:v>0</x:v>
      </x:c>
      <x:c r="X2199" s="9" t="n">
        <x:f>R2199*T2199</x:f>
        <x:v>58.63</x:v>
      </x:c>
      <x:c r="Y2199" s="9" t="n">
        <x:f>S2199*T2199</x:f>
        <x:v>58.63</x:v>
      </x:c>
      <x:c r="Z2199" s="9" t="str">
        <x:f>IF(ISNUMBER(U2199),S2199*(U2199-T2199),"n.a.")</x:f>
        <x:v>n.a.</x:v>
      </x:c>
      <x:c r="AA2199" s="9" t="n">
        <x:f>IF(ISNUMBER(U2199),Y2199,0)</x:f>
        <x:v>0</x:v>
      </x:c>
      <x:c r="AB2199" s="7" t="n">
        <x:f>MAX(0,L2199-SUM(F2199:K2199))</x:f>
        <x:v>0</x:v>
      </x:c>
    </x:row>
    <x:row r="2200" ht="22" customHeight="1">
      <x:c r="A2200" s="18" t="n">
        <x:f>Summary!D$41</x:f>
        <x:v>46357</x:v>
      </x:c>
      <x:c r="B2200" s="2" t="str">
        <x:f>'Inventory detail'!A1074</x:f>
        <x:v>POUC</x:v>
      </x:c>
      <x:c r="C2200" s="2" t="str">
        <x:f>'Inventory detail'!B1074</x:f>
        <x:v>60</x:v>
      </x:c>
      <x:c r="D2200" s="2" t="str">
        <x:f>'Inventory detail'!C1074</x:f>
        <x:v>SCH7</x:v>
      </x:c>
      <x:c r="E2200" s="10" t="n">
        <x:f>A1074</x:f>
        <x:v>46327</x:v>
      </x:c>
      <x:c r="F2200" s="7" t="n">
        <x:f>O1074</x:f>
        <x:v>0</x:v>
      </x:c>
      <x:c r="G2200" s="7" t="n">
        <x:f>Q1074</x:f>
        <x:v>0</x:v>
      </x:c>
      <x:c r="H2200" s="7" t="n">
        <x:f>R1074</x:f>
        <x:v>4000</x:v>
      </x:c>
      <x:c r="I2200" s="7" t="n">
        <x:f>0</x:f>
        <x:v>0</x:v>
      </x:c>
      <x:c r="J2200" s="7" t="n">
        <x:f>0</x:f>
        <x:v>0</x:v>
      </x:c>
      <x:c r="K2200" s="7" t="n">
        <x:f>0</x:f>
        <x:v>0</x:v>
      </x:c>
      <x:c r="L2200" s="7" t="n">
        <x:f>'Inventory detail'!F1074*Summary!$K$5*(A2200-E2200)/Summary!$K$6</x:f>
        <x:v>0</x:v>
      </x:c>
      <x:c r="M2200" s="7" t="n">
        <x:f>MAX(0,H2200-L2200)</x:f>
        <x:v>4000</x:v>
      </x:c>
      <x:c r="N2200" s="7" t="n">
        <x:f>MAX(0,L2200-H2200)</x:f>
        <x:v>0</x:v>
      </x:c>
      <x:c r="O2200" s="7" t="n">
        <x:f>MAX(0,F2200+I2200-N2200)</x:f>
        <x:v>0</x:v>
      </x:c>
      <x:c r="P2200" s="7" t="n">
        <x:f>MAX(0,N2200-F2200-I2200)</x:f>
        <x:v>0</x:v>
      </x:c>
      <x:c r="Q2200" s="7" t="n">
        <x:f>MAX(0,G2200+J2200-P2200)</x:f>
        <x:v>0</x:v>
      </x:c>
      <x:c r="R2200" s="7" t="n">
        <x:f>M2200+MAX(0,K2200-MAX(0,P2200-G2200-J2200))</x:f>
        <x:v>4000</x:v>
      </x:c>
      <x:c r="S2200" s="7" t="n">
        <x:f>SUM(O2200,Q2200,R2200)</x:f>
        <x:v>4000</x:v>
      </x:c>
      <x:c r="T2200" s="14" t="n">
        <x:f>'Inventory detail'!T1074</x:f>
        <x:v>0.0095</x:v>
      </x:c>
      <x:c r="U2200" s="14" t="n">
        <x:f>'Inventory detail'!U1074</x:f>
        <x:v>0.010394999999999998</x:v>
      </x:c>
      <x:c r="V2200" s="9" t="n">
        <x:f>O2200*T2200</x:f>
        <x:v>0</x:v>
      </x:c>
      <x:c r="W2200" s="9" t="n">
        <x:f>Q2200*T2200</x:f>
        <x:v>0</x:v>
      </x:c>
      <x:c r="X2200" s="9" t="n">
        <x:f>R2200*T2200</x:f>
        <x:v>38</x:v>
      </x:c>
      <x:c r="Y2200" s="9" t="n">
        <x:f>S2200*T2200</x:f>
        <x:v>38</x:v>
      </x:c>
      <x:c r="Z2200" s="9" t="n">
        <x:f>IF(ISNUMBER(U2200),S2200*(U2200-T2200),"n.a.")</x:f>
        <x:v>3.579999999999993</x:v>
      </x:c>
      <x:c r="AA2200" s="9" t="n">
        <x:f>IF(ISNUMBER(U2200),Y2200,0)</x:f>
        <x:v>38</x:v>
      </x:c>
      <x:c r="AB2200" s="7" t="n">
        <x:f>MAX(0,L2200-SUM(F2200:K2200))</x:f>
        <x:v>0</x:v>
      </x:c>
    </x:row>
    <x:row r="2201" ht="22" customHeight="1">
      <x:c r="A2201" s="18" t="n">
        <x:f>Summary!D$41</x:f>
        <x:v>46357</x:v>
      </x:c>
      <x:c r="B2201" s="2" t="str">
        <x:f>'Inventory detail'!A1075</x:f>
        <x:v>POUC</x:v>
      </x:c>
      <x:c r="C2201" s="2" t="str">
        <x:f>'Inventory detail'!B1075</x:f>
        <x:v>60</x:v>
      </x:c>
      <x:c r="D2201" s="2" t="str">
        <x:f>'Inventory detail'!C1075</x:f>
        <x:v>MP1114G</x:v>
      </x:c>
      <x:c r="E2201" s="10" t="n">
        <x:f>A1075</x:f>
        <x:v>46327</x:v>
      </x:c>
      <x:c r="F2201" s="7" t="n">
        <x:f>O1075</x:f>
        <x:v>0</x:v>
      </x:c>
      <x:c r="G2201" s="7" t="n">
        <x:f>Q1075</x:f>
        <x:v>0</x:v>
      </x:c>
      <x:c r="H2201" s="7" t="n">
        <x:f>R1075</x:f>
        <x:v>0</x:v>
      </x:c>
      <x:c r="I2201" s="7" t="n">
        <x:f>0</x:f>
        <x:v>0</x:v>
      </x:c>
      <x:c r="J2201" s="7" t="n">
        <x:f>0</x:f>
        <x:v>0</x:v>
      </x:c>
      <x:c r="K2201" s="7" t="n">
        <x:f>0</x:f>
        <x:v>0</x:v>
      </x:c>
      <x:c r="L2201" s="7" t="n">
        <x:f>'Inventory detail'!F1075*Summary!$K$5*(A2201-E2201)/Summary!$K$6</x:f>
        <x:v>0</x:v>
      </x:c>
      <x:c r="M2201" s="7" t="n">
        <x:f>MAX(0,H2201-L2201)</x:f>
        <x:v>0</x:v>
      </x:c>
      <x:c r="N2201" s="7" t="n">
        <x:f>MAX(0,L2201-H2201)</x:f>
        <x:v>0</x:v>
      </x:c>
      <x:c r="O2201" s="7" t="n">
        <x:f>MAX(0,F2201+I2201-N2201)</x:f>
        <x:v>0</x:v>
      </x:c>
      <x:c r="P2201" s="7" t="n">
        <x:f>MAX(0,N2201-F2201-I2201)</x:f>
        <x:v>0</x:v>
      </x:c>
      <x:c r="Q2201" s="7" t="n">
        <x:f>MAX(0,G2201+J2201-P2201)</x:f>
        <x:v>0</x:v>
      </x:c>
      <x:c r="R2201" s="7" t="n">
        <x:f>M2201+MAX(0,K2201-MAX(0,P2201-G2201-J2201))</x:f>
        <x:v>0</x:v>
      </x:c>
      <x:c r="S2201" s="7" t="n">
        <x:f>SUM(O2201,Q2201,R2201)</x:f>
        <x:v>0</x:v>
      </x:c>
      <x:c r="T2201" s="14" t="n">
        <x:f>'Inventory detail'!T1075</x:f>
        <x:v>28.52</x:v>
      </x:c>
      <x:c r="U2201" s="14" t="str">
        <x:f>'Inventory detail'!U1075</x:f>
        <x:v>n.a.</x:v>
      </x:c>
      <x:c r="V2201" s="9" t="n">
        <x:f>O2201*T2201</x:f>
        <x:v>0</x:v>
      </x:c>
      <x:c r="W2201" s="9" t="n">
        <x:f>Q2201*T2201</x:f>
        <x:v>0</x:v>
      </x:c>
      <x:c r="X2201" s="9" t="n">
        <x:f>R2201*T2201</x:f>
        <x:v>0</x:v>
      </x:c>
      <x:c r="Y2201" s="9" t="n">
        <x:f>S2201*T2201</x:f>
        <x:v>0</x:v>
      </x:c>
      <x:c r="Z2201" s="9" t="str">
        <x:f>IF(ISNUMBER(U2201),S2201*(U2201-T2201),"n.a.")</x:f>
        <x:v>n.a.</x:v>
      </x:c>
      <x:c r="AA2201" s="9" t="n">
        <x:f>IF(ISNUMBER(U2201),Y2201,0)</x:f>
        <x:v>0</x:v>
      </x:c>
      <x:c r="AB2201" s="7" t="n">
        <x:f>MAX(0,L2201-SUM(F2201:K2201))</x:f>
        <x:v>0</x:v>
      </x:c>
    </x:row>
    <x:row r="2202" ht="22" customHeight="1">
      <x:c r="A2202" s="18" t="n">
        <x:f>Summary!D$41</x:f>
        <x:v>46357</x:v>
      </x:c>
      <x:c r="B2202" s="2" t="str">
        <x:f>'Inventory detail'!A1076</x:f>
        <x:v>POUC</x:v>
      </x:c>
      <x:c r="C2202" s="2" t="str">
        <x:f>'Inventory detail'!B1076</x:f>
        <x:v>60</x:v>
      </x:c>
      <x:c r="D2202" s="2" t="str">
        <x:f>'Inventory detail'!C1076</x:f>
        <x:v>MP1114M</x:v>
      </x:c>
      <x:c r="E2202" s="10" t="n">
        <x:f>A1076</x:f>
        <x:v>46327</x:v>
      </x:c>
      <x:c r="F2202" s="7" t="n">
        <x:f>O1076</x:f>
        <x:v>0</x:v>
      </x:c>
      <x:c r="G2202" s="7" t="n">
        <x:f>Q1076</x:f>
        <x:v>0</x:v>
      </x:c>
      <x:c r="H2202" s="7" t="n">
        <x:f>R1076</x:f>
        <x:v>0</x:v>
      </x:c>
      <x:c r="I2202" s="7" t="n">
        <x:f>0</x:f>
        <x:v>0</x:v>
      </x:c>
      <x:c r="J2202" s="7" t="n">
        <x:f>0</x:f>
        <x:v>0</x:v>
      </x:c>
      <x:c r="K2202" s="7" t="n">
        <x:f>0</x:f>
        <x:v>0</x:v>
      </x:c>
      <x:c r="L2202" s="7" t="n">
        <x:f>'Inventory detail'!F1076*Summary!$K$5*(A2202-E2202)/Summary!$K$6</x:f>
        <x:v>0</x:v>
      </x:c>
      <x:c r="M2202" s="7" t="n">
        <x:f>MAX(0,H2202-L2202)</x:f>
        <x:v>0</x:v>
      </x:c>
      <x:c r="N2202" s="7" t="n">
        <x:f>MAX(0,L2202-H2202)</x:f>
        <x:v>0</x:v>
      </x:c>
      <x:c r="O2202" s="7" t="n">
        <x:f>MAX(0,F2202+I2202-N2202)</x:f>
        <x:v>0</x:v>
      </x:c>
      <x:c r="P2202" s="7" t="n">
        <x:f>MAX(0,N2202-F2202-I2202)</x:f>
        <x:v>0</x:v>
      </x:c>
      <x:c r="Q2202" s="7" t="n">
        <x:f>MAX(0,G2202+J2202-P2202)</x:f>
        <x:v>0</x:v>
      </x:c>
      <x:c r="R2202" s="7" t="n">
        <x:f>M2202+MAX(0,K2202-MAX(0,P2202-G2202-J2202))</x:f>
        <x:v>0</x:v>
      </x:c>
      <x:c r="S2202" s="7" t="n">
        <x:f>SUM(O2202,Q2202,R2202)</x:f>
        <x:v>0</x:v>
      </x:c>
      <x:c r="T2202" s="14" t="n">
        <x:f>'Inventory detail'!T1076</x:f>
        <x:v>0.2852</x:v>
      </x:c>
      <x:c r="U2202" s="14" t="str">
        <x:f>'Inventory detail'!U1076</x:f>
        <x:v>n.a.</x:v>
      </x:c>
      <x:c r="V2202" s="9" t="n">
        <x:f>O2202*T2202</x:f>
        <x:v>0</x:v>
      </x:c>
      <x:c r="W2202" s="9" t="n">
        <x:f>Q2202*T2202</x:f>
        <x:v>0</x:v>
      </x:c>
      <x:c r="X2202" s="9" t="n">
        <x:f>R2202*T2202</x:f>
        <x:v>0</x:v>
      </x:c>
      <x:c r="Y2202" s="9" t="n">
        <x:f>S2202*T2202</x:f>
        <x:v>0</x:v>
      </x:c>
      <x:c r="Z2202" s="9" t="str">
        <x:f>IF(ISNUMBER(U2202),S2202*(U2202-T2202),"n.a.")</x:f>
        <x:v>n.a.</x:v>
      </x:c>
      <x:c r="AA2202" s="9" t="n">
        <x:f>IF(ISNUMBER(U2202),Y2202,0)</x:f>
        <x:v>0</x:v>
      </x:c>
      <x:c r="AB2202" s="7" t="n">
        <x:f>MAX(0,L2202-SUM(F2202:K2202))</x:f>
        <x:v>0</x:v>
      </x:c>
    </x:row>
    <x:row r="2203" ht="22" customHeight="1">
      <x:c r="A2203" s="18" t="n">
        <x:f>Summary!D$41</x:f>
        <x:v>46357</x:v>
      </x:c>
      <x:c r="B2203" s="2" t="str">
        <x:f>'Inventory detail'!A1077</x:f>
        <x:v>POUC</x:v>
      </x:c>
      <x:c r="C2203" s="2" t="str">
        <x:f>'Inventory detail'!B1077</x:f>
        <x:v>60</x:v>
      </x:c>
      <x:c r="D2203" s="2" t="str">
        <x:f>'Inventory detail'!C1077</x:f>
        <x:v>MP57G</x:v>
      </x:c>
      <x:c r="E2203" s="10" t="n">
        <x:f>A1077</x:f>
        <x:v>46327</x:v>
      </x:c>
      <x:c r="F2203" s="7" t="n">
        <x:f>O1077</x:f>
        <x:v>0</x:v>
      </x:c>
      <x:c r="G2203" s="7" t="n">
        <x:f>Q1077</x:f>
        <x:v>0</x:v>
      </x:c>
      <x:c r="H2203" s="7" t="n">
        <x:f>R1077</x:f>
        <x:v>0</x:v>
      </x:c>
      <x:c r="I2203" s="7" t="n">
        <x:f>0</x:f>
        <x:v>0</x:v>
      </x:c>
      <x:c r="J2203" s="7" t="n">
        <x:f>0</x:f>
        <x:v>0</x:v>
      </x:c>
      <x:c r="K2203" s="7" t="n">
        <x:f>0</x:f>
        <x:v>0</x:v>
      </x:c>
      <x:c r="L2203" s="7" t="n">
        <x:f>'Inventory detail'!F1077*Summary!$K$5*(A2203-E2203)/Summary!$K$6</x:f>
        <x:v>0</x:v>
      </x:c>
      <x:c r="M2203" s="7" t="n">
        <x:f>MAX(0,H2203-L2203)</x:f>
        <x:v>0</x:v>
      </x:c>
      <x:c r="N2203" s="7" t="n">
        <x:f>MAX(0,L2203-H2203)</x:f>
        <x:v>0</x:v>
      </x:c>
      <x:c r="O2203" s="7" t="n">
        <x:f>MAX(0,F2203+I2203-N2203)</x:f>
        <x:v>0</x:v>
      </x:c>
      <x:c r="P2203" s="7" t="n">
        <x:f>MAX(0,N2203-F2203-I2203)</x:f>
        <x:v>0</x:v>
      </x:c>
      <x:c r="Q2203" s="7" t="n">
        <x:f>MAX(0,G2203+J2203-P2203)</x:f>
        <x:v>0</x:v>
      </x:c>
      <x:c r="R2203" s="7" t="n">
        <x:f>M2203+MAX(0,K2203-MAX(0,P2203-G2203-J2203))</x:f>
        <x:v>0</x:v>
      </x:c>
      <x:c r="S2203" s="7" t="n">
        <x:f>SUM(O2203,Q2203,R2203)</x:f>
        <x:v>0</x:v>
      </x:c>
      <x:c r="T2203" s="14" t="n">
        <x:f>'Inventory detail'!T1077</x:f>
        <x:v>0.1637</x:v>
      </x:c>
      <x:c r="U2203" s="14" t="str">
        <x:f>'Inventory detail'!U1077</x:f>
        <x:v>n.a.</x:v>
      </x:c>
      <x:c r="V2203" s="9" t="n">
        <x:f>O2203*T2203</x:f>
        <x:v>0</x:v>
      </x:c>
      <x:c r="W2203" s="9" t="n">
        <x:f>Q2203*T2203</x:f>
        <x:v>0</x:v>
      </x:c>
      <x:c r="X2203" s="9" t="n">
        <x:f>R2203*T2203</x:f>
        <x:v>0</x:v>
      </x:c>
      <x:c r="Y2203" s="9" t="n">
        <x:f>S2203*T2203</x:f>
        <x:v>0</x:v>
      </x:c>
      <x:c r="Z2203" s="9" t="str">
        <x:f>IF(ISNUMBER(U2203),S2203*(U2203-T2203),"n.a.")</x:f>
        <x:v>n.a.</x:v>
      </x:c>
      <x:c r="AA2203" s="9" t="n">
        <x:f>IF(ISNUMBER(U2203),Y2203,0)</x:f>
        <x:v>0</x:v>
      </x:c>
      <x:c r="AB2203" s="7" t="n">
        <x:f>MAX(0,L2203-SUM(F2203:K2203))</x:f>
        <x:v>0</x:v>
      </x:c>
    </x:row>
    <x:row r="2204" ht="22" customHeight="1">
      <x:c r="A2204" s="18" t="n">
        <x:f>Summary!D$41</x:f>
        <x:v>46357</x:v>
      </x:c>
      <x:c r="B2204" s="2" t="str">
        <x:f>'Inventory detail'!A1078</x:f>
        <x:v>POUC</x:v>
      </x:c>
      <x:c r="C2204" s="2" t="str">
        <x:f>'Inventory detail'!B1078</x:f>
        <x:v>60</x:v>
      </x:c>
      <x:c r="D2204" s="2" t="str">
        <x:f>'Inventory detail'!C1078</x:f>
        <x:v>MP57M</x:v>
      </x:c>
      <x:c r="E2204" s="10" t="n">
        <x:f>A1078</x:f>
        <x:v>46327</x:v>
      </x:c>
      <x:c r="F2204" s="7" t="n">
        <x:f>O1078</x:f>
        <x:v>0</x:v>
      </x:c>
      <x:c r="G2204" s="7" t="n">
        <x:f>Q1078</x:f>
        <x:v>0</x:v>
      </x:c>
      <x:c r="H2204" s="7" t="n">
        <x:f>R1078</x:f>
        <x:v>0</x:v>
      </x:c>
      <x:c r="I2204" s="7" t="n">
        <x:f>0</x:f>
        <x:v>0</x:v>
      </x:c>
      <x:c r="J2204" s="7" t="n">
        <x:f>0</x:f>
        <x:v>0</x:v>
      </x:c>
      <x:c r="K2204" s="7" t="n">
        <x:f>0</x:f>
        <x:v>0</x:v>
      </x:c>
      <x:c r="L2204" s="7" t="n">
        <x:f>'Inventory detail'!F1078*Summary!$K$5*(A2204-E2204)/Summary!$K$6</x:f>
        <x:v>0</x:v>
      </x:c>
      <x:c r="M2204" s="7" t="n">
        <x:f>MAX(0,H2204-L2204)</x:f>
        <x:v>0</x:v>
      </x:c>
      <x:c r="N2204" s="7" t="n">
        <x:f>MAX(0,L2204-H2204)</x:f>
        <x:v>0</x:v>
      </x:c>
      <x:c r="O2204" s="7" t="n">
        <x:f>MAX(0,F2204+I2204-N2204)</x:f>
        <x:v>0</x:v>
      </x:c>
      <x:c r="P2204" s="7" t="n">
        <x:f>MAX(0,N2204-F2204-I2204)</x:f>
        <x:v>0</x:v>
      </x:c>
      <x:c r="Q2204" s="7" t="n">
        <x:f>MAX(0,G2204+J2204-P2204)</x:f>
        <x:v>0</x:v>
      </x:c>
      <x:c r="R2204" s="7" t="n">
        <x:f>M2204+MAX(0,K2204-MAX(0,P2204-G2204-J2204))</x:f>
        <x:v>0</x:v>
      </x:c>
      <x:c r="S2204" s="7" t="n">
        <x:f>SUM(O2204,Q2204,R2204)</x:f>
        <x:v>0</x:v>
      </x:c>
      <x:c r="T2204" s="14" t="n">
        <x:f>'Inventory detail'!T1078</x:f>
        <x:v>0.1637</x:v>
      </x:c>
      <x:c r="U2204" s="14" t="str">
        <x:f>'Inventory detail'!U1078</x:f>
        <x:v>n.a.</x:v>
      </x:c>
      <x:c r="V2204" s="9" t="n">
        <x:f>O2204*T2204</x:f>
        <x:v>0</x:v>
      </x:c>
      <x:c r="W2204" s="9" t="n">
        <x:f>Q2204*T2204</x:f>
        <x:v>0</x:v>
      </x:c>
      <x:c r="X2204" s="9" t="n">
        <x:f>R2204*T2204</x:f>
        <x:v>0</x:v>
      </x:c>
      <x:c r="Y2204" s="9" t="n">
        <x:f>S2204*T2204</x:f>
        <x:v>0</x:v>
      </x:c>
      <x:c r="Z2204" s="9" t="str">
        <x:f>IF(ISNUMBER(U2204),S2204*(U2204-T2204),"n.a.")</x:f>
        <x:v>n.a.</x:v>
      </x:c>
      <x:c r="AA2204" s="9" t="n">
        <x:f>IF(ISNUMBER(U2204),Y2204,0)</x:f>
        <x:v>0</x:v>
      </x:c>
      <x:c r="AB2204" s="7" t="n">
        <x:f>MAX(0,L2204-SUM(F2204:K2204))</x:f>
        <x:v>0</x:v>
      </x:c>
    </x:row>
    <x:row r="2205" ht="22" customHeight="1">
      <x:c r="A2205" s="18" t="n">
        <x:f>Summary!D$41</x:f>
        <x:v>46357</x:v>
      </x:c>
      <x:c r="B2205" s="2" t="str">
        <x:f>'Inventory detail'!A1079</x:f>
        <x:v>POUC</x:v>
      </x:c>
      <x:c r="C2205" s="2" t="str">
        <x:f>'Inventory detail'!B1079</x:f>
        <x:v>60</x:v>
      </x:c>
      <x:c r="D2205" s="2" t="str">
        <x:f>'Inventory detail'!C1079</x:f>
        <x:v>MP810G</x:v>
      </x:c>
      <x:c r="E2205" s="10" t="n">
        <x:f>A1079</x:f>
        <x:v>46327</x:v>
      </x:c>
      <x:c r="F2205" s="7" t="n">
        <x:f>O1079</x:f>
        <x:v>0</x:v>
      </x:c>
      <x:c r="G2205" s="7" t="n">
        <x:f>Q1079</x:f>
        <x:v>0</x:v>
      </x:c>
      <x:c r="H2205" s="7" t="n">
        <x:f>R1079</x:f>
        <x:v>0</x:v>
      </x:c>
      <x:c r="I2205" s="7" t="n">
        <x:f>0</x:f>
        <x:v>0</x:v>
      </x:c>
      <x:c r="J2205" s="7" t="n">
        <x:f>0</x:f>
        <x:v>0</x:v>
      </x:c>
      <x:c r="K2205" s="7" t="n">
        <x:f>0</x:f>
        <x:v>0</x:v>
      </x:c>
      <x:c r="L2205" s="7" t="n">
        <x:f>'Inventory detail'!F1079*Summary!$K$5*(A2205-E2205)/Summary!$K$6</x:f>
        <x:v>0</x:v>
      </x:c>
      <x:c r="M2205" s="7" t="n">
        <x:f>MAX(0,H2205-L2205)</x:f>
        <x:v>0</x:v>
      </x:c>
      <x:c r="N2205" s="7" t="n">
        <x:f>MAX(0,L2205-H2205)</x:f>
        <x:v>0</x:v>
      </x:c>
      <x:c r="O2205" s="7" t="n">
        <x:f>MAX(0,F2205+I2205-N2205)</x:f>
        <x:v>0</x:v>
      </x:c>
      <x:c r="P2205" s="7" t="n">
        <x:f>MAX(0,N2205-F2205-I2205)</x:f>
        <x:v>0</x:v>
      </x:c>
      <x:c r="Q2205" s="7" t="n">
        <x:f>MAX(0,G2205+J2205-P2205)</x:f>
        <x:v>0</x:v>
      </x:c>
      <x:c r="R2205" s="7" t="n">
        <x:f>M2205+MAX(0,K2205-MAX(0,P2205-G2205-J2205))</x:f>
        <x:v>0</x:v>
      </x:c>
      <x:c r="S2205" s="7" t="n">
        <x:f>SUM(O2205,Q2205,R2205)</x:f>
        <x:v>0</x:v>
      </x:c>
      <x:c r="T2205" s="14" t="n">
        <x:f>'Inventory detail'!T1079</x:f>
        <x:v>0.1573</x:v>
      </x:c>
      <x:c r="U2205" s="14" t="str">
        <x:f>'Inventory detail'!U1079</x:f>
        <x:v>n.a.</x:v>
      </x:c>
      <x:c r="V2205" s="9" t="n">
        <x:f>O2205*T2205</x:f>
        <x:v>0</x:v>
      </x:c>
      <x:c r="W2205" s="9" t="n">
        <x:f>Q2205*T2205</x:f>
        <x:v>0</x:v>
      </x:c>
      <x:c r="X2205" s="9" t="n">
        <x:f>R2205*T2205</x:f>
        <x:v>0</x:v>
      </x:c>
      <x:c r="Y2205" s="9" t="n">
        <x:f>S2205*T2205</x:f>
        <x:v>0</x:v>
      </x:c>
      <x:c r="Z2205" s="9" t="str">
        <x:f>IF(ISNUMBER(U2205),S2205*(U2205-T2205),"n.a.")</x:f>
        <x:v>n.a.</x:v>
      </x:c>
      <x:c r="AA2205" s="9" t="n">
        <x:f>IF(ISNUMBER(U2205),Y2205,0)</x:f>
        <x:v>0</x:v>
      </x:c>
      <x:c r="AB2205" s="7" t="n">
        <x:f>MAX(0,L2205-SUM(F2205:K2205))</x:f>
        <x:v>0</x:v>
      </x:c>
    </x:row>
    <x:row r="2206" ht="22" customHeight="1">
      <x:c r="A2206" s="18" t="n">
        <x:f>Summary!D$41</x:f>
        <x:v>46357</x:v>
      </x:c>
      <x:c r="B2206" s="2" t="str">
        <x:f>'Inventory detail'!A1080</x:f>
        <x:v>POUC</x:v>
      </x:c>
      <x:c r="C2206" s="2" t="str">
        <x:f>'Inventory detail'!B1080</x:f>
        <x:v>60</x:v>
      </x:c>
      <x:c r="D2206" s="2" t="str">
        <x:f>'Inventory detail'!C1080</x:f>
        <x:v>MP810M</x:v>
      </x:c>
      <x:c r="E2206" s="10" t="n">
        <x:f>A1080</x:f>
        <x:v>46327</x:v>
      </x:c>
      <x:c r="F2206" s="7" t="n">
        <x:f>O1080</x:f>
        <x:v>0</x:v>
      </x:c>
      <x:c r="G2206" s="7" t="n">
        <x:f>Q1080</x:f>
        <x:v>0</x:v>
      </x:c>
      <x:c r="H2206" s="7" t="n">
        <x:f>R1080</x:f>
        <x:v>0</x:v>
      </x:c>
      <x:c r="I2206" s="7" t="n">
        <x:f>0</x:f>
        <x:v>0</x:v>
      </x:c>
      <x:c r="J2206" s="7" t="n">
        <x:f>0</x:f>
        <x:v>0</x:v>
      </x:c>
      <x:c r="K2206" s="7" t="n">
        <x:f>0</x:f>
        <x:v>0</x:v>
      </x:c>
      <x:c r="L2206" s="7" t="n">
        <x:f>'Inventory detail'!F1080*Summary!$K$5*(A2206-E2206)/Summary!$K$6</x:f>
        <x:v>0</x:v>
      </x:c>
      <x:c r="M2206" s="7" t="n">
        <x:f>MAX(0,H2206-L2206)</x:f>
        <x:v>0</x:v>
      </x:c>
      <x:c r="N2206" s="7" t="n">
        <x:f>MAX(0,L2206-H2206)</x:f>
        <x:v>0</x:v>
      </x:c>
      <x:c r="O2206" s="7" t="n">
        <x:f>MAX(0,F2206+I2206-N2206)</x:f>
        <x:v>0</x:v>
      </x:c>
      <x:c r="P2206" s="7" t="n">
        <x:f>MAX(0,N2206-F2206-I2206)</x:f>
        <x:v>0</x:v>
      </x:c>
      <x:c r="Q2206" s="7" t="n">
        <x:f>MAX(0,G2206+J2206-P2206)</x:f>
        <x:v>0</x:v>
      </x:c>
      <x:c r="R2206" s="7" t="n">
        <x:f>M2206+MAX(0,K2206-MAX(0,P2206-G2206-J2206))</x:f>
        <x:v>0</x:v>
      </x:c>
      <x:c r="S2206" s="7" t="n">
        <x:f>SUM(O2206,Q2206,R2206)</x:f>
        <x:v>0</x:v>
      </x:c>
      <x:c r="T2206" s="14" t="n">
        <x:f>'Inventory detail'!T1080</x:f>
        <x:v>0.1573</x:v>
      </x:c>
      <x:c r="U2206" s="14" t="str">
        <x:f>'Inventory detail'!U1080</x:f>
        <x:v>n.a.</x:v>
      </x:c>
      <x:c r="V2206" s="9" t="n">
        <x:f>O2206*T2206</x:f>
        <x:v>0</x:v>
      </x:c>
      <x:c r="W2206" s="9" t="n">
        <x:f>Q2206*T2206</x:f>
        <x:v>0</x:v>
      </x:c>
      <x:c r="X2206" s="9" t="n">
        <x:f>R2206*T2206</x:f>
        <x:v>0</x:v>
      </x:c>
      <x:c r="Y2206" s="9" t="n">
        <x:f>S2206*T2206</x:f>
        <x:v>0</x:v>
      </x:c>
      <x:c r="Z2206" s="9" t="str">
        <x:f>IF(ISNUMBER(U2206),S2206*(U2206-T2206),"n.a.")</x:f>
        <x:v>n.a.</x:v>
      </x:c>
      <x:c r="AA2206" s="9" t="n">
        <x:f>IF(ISNUMBER(U2206),Y2206,0)</x:f>
        <x:v>0</x:v>
      </x:c>
      <x:c r="AB2206" s="7" t="n">
        <x:f>MAX(0,L2206-SUM(F2206:K2206))</x:f>
        <x:v>0</x:v>
      </x:c>
    </x:row>
    <x:row r="2207" ht="22" customHeight="1">
      <x:c r="A2207" s="18" t="n">
        <x:f>Summary!D$41</x:f>
        <x:v>46357</x:v>
      </x:c>
      <x:c r="B2207" s="2" t="str">
        <x:f>'Inventory detail'!A1081</x:f>
        <x:v>POUC</x:v>
      </x:c>
      <x:c r="C2207" s="2" t="str">
        <x:f>'Inventory detail'!B1081</x:f>
        <x:v>60</x:v>
      </x:c>
      <x:c r="D2207" s="2" t="str">
        <x:f>'Inventory detail'!C1081</x:f>
        <x:v>MPASCG</x:v>
      </x:c>
      <x:c r="E2207" s="10" t="n">
        <x:f>A1081</x:f>
        <x:v>46327</x:v>
      </x:c>
      <x:c r="F2207" s="7" t="n">
        <x:f>O1081</x:f>
        <x:v>0</x:v>
      </x:c>
      <x:c r="G2207" s="7" t="n">
        <x:f>Q1081</x:f>
        <x:v>0</x:v>
      </x:c>
      <x:c r="H2207" s="7" t="n">
        <x:f>R1081</x:f>
        <x:v>0</x:v>
      </x:c>
      <x:c r="I2207" s="7" t="n">
        <x:f>0</x:f>
        <x:v>0</x:v>
      </x:c>
      <x:c r="J2207" s="7" t="n">
        <x:f>0</x:f>
        <x:v>0</x:v>
      </x:c>
      <x:c r="K2207" s="7" t="n">
        <x:f>0</x:f>
        <x:v>0</x:v>
      </x:c>
      <x:c r="L2207" s="7" t="n">
        <x:f>'Inventory detail'!F1081*Summary!$K$5*(A2207-E2207)/Summary!$K$6</x:f>
        <x:v>0</x:v>
      </x:c>
      <x:c r="M2207" s="7" t="n">
        <x:f>MAX(0,H2207-L2207)</x:f>
        <x:v>0</x:v>
      </x:c>
      <x:c r="N2207" s="7" t="n">
        <x:f>MAX(0,L2207-H2207)</x:f>
        <x:v>0</x:v>
      </x:c>
      <x:c r="O2207" s="7" t="n">
        <x:f>MAX(0,F2207+I2207-N2207)</x:f>
        <x:v>0</x:v>
      </x:c>
      <x:c r="P2207" s="7" t="n">
        <x:f>MAX(0,N2207-F2207-I2207)</x:f>
        <x:v>0</x:v>
      </x:c>
      <x:c r="Q2207" s="7" t="n">
        <x:f>MAX(0,G2207+J2207-P2207)</x:f>
        <x:v>0</x:v>
      </x:c>
      <x:c r="R2207" s="7" t="n">
        <x:f>M2207+MAX(0,K2207-MAX(0,P2207-G2207-J2207))</x:f>
        <x:v>0</x:v>
      </x:c>
      <x:c r="S2207" s="7" t="n">
        <x:f>SUM(O2207,Q2207,R2207)</x:f>
        <x:v>0</x:v>
      </x:c>
      <x:c r="T2207" s="14" t="n">
        <x:f>'Inventory detail'!T1081</x:f>
        <x:v>0.1739</x:v>
      </x:c>
      <x:c r="U2207" s="14" t="str">
        <x:f>'Inventory detail'!U1081</x:f>
        <x:v>n.a.</x:v>
      </x:c>
      <x:c r="V2207" s="9" t="n">
        <x:f>O2207*T2207</x:f>
        <x:v>0</x:v>
      </x:c>
      <x:c r="W2207" s="9" t="n">
        <x:f>Q2207*T2207</x:f>
        <x:v>0</x:v>
      </x:c>
      <x:c r="X2207" s="9" t="n">
        <x:f>R2207*T2207</x:f>
        <x:v>0</x:v>
      </x:c>
      <x:c r="Y2207" s="9" t="n">
        <x:f>S2207*T2207</x:f>
        <x:v>0</x:v>
      </x:c>
      <x:c r="Z2207" s="9" t="str">
        <x:f>IF(ISNUMBER(U2207),S2207*(U2207-T2207),"n.a.")</x:f>
        <x:v>n.a.</x:v>
      </x:c>
      <x:c r="AA2207" s="9" t="n">
        <x:f>IF(ISNUMBER(U2207),Y2207,0)</x:f>
        <x:v>0</x:v>
      </x:c>
      <x:c r="AB2207" s="7" t="n">
        <x:f>MAX(0,L2207-SUM(F2207:K2207))</x:f>
        <x:v>0</x:v>
      </x:c>
    </x:row>
    <x:row r="2208" ht="22" customHeight="1">
      <x:c r="A2208" s="18" t="n">
        <x:f>Summary!D$41</x:f>
        <x:v>46357</x:v>
      </x:c>
      <x:c r="B2208" s="2" t="str">
        <x:f>'Inventory detail'!A1082</x:f>
        <x:v>POUC</x:v>
      </x:c>
      <x:c r="C2208" s="2" t="str">
        <x:f>'Inventory detail'!B1082</x:f>
        <x:v>60</x:v>
      </x:c>
      <x:c r="D2208" s="2" t="str">
        <x:f>'Inventory detail'!C1082</x:f>
        <x:v>MPASCM</x:v>
      </x:c>
      <x:c r="E2208" s="10" t="n">
        <x:f>A1082</x:f>
        <x:v>46327</x:v>
      </x:c>
      <x:c r="F2208" s="7" t="n">
        <x:f>O1082</x:f>
        <x:v>0</x:v>
      </x:c>
      <x:c r="G2208" s="7" t="n">
        <x:f>Q1082</x:f>
        <x:v>0</x:v>
      </x:c>
      <x:c r="H2208" s="7" t="n">
        <x:f>R1082</x:f>
        <x:v>0</x:v>
      </x:c>
      <x:c r="I2208" s="7" t="n">
        <x:f>0</x:f>
        <x:v>0</x:v>
      </x:c>
      <x:c r="J2208" s="7" t="n">
        <x:f>0</x:f>
        <x:v>0</x:v>
      </x:c>
      <x:c r="K2208" s="7" t="n">
        <x:f>0</x:f>
        <x:v>0</x:v>
      </x:c>
      <x:c r="L2208" s="7" t="n">
        <x:f>'Inventory detail'!F1082*Summary!$K$5*(A2208-E2208)/Summary!$K$6</x:f>
        <x:v>0</x:v>
      </x:c>
      <x:c r="M2208" s="7" t="n">
        <x:f>MAX(0,H2208-L2208)</x:f>
        <x:v>0</x:v>
      </x:c>
      <x:c r="N2208" s="7" t="n">
        <x:f>MAX(0,L2208-H2208)</x:f>
        <x:v>0</x:v>
      </x:c>
      <x:c r="O2208" s="7" t="n">
        <x:f>MAX(0,F2208+I2208-N2208)</x:f>
        <x:v>0</x:v>
      </x:c>
      <x:c r="P2208" s="7" t="n">
        <x:f>MAX(0,N2208-F2208-I2208)</x:f>
        <x:v>0</x:v>
      </x:c>
      <x:c r="Q2208" s="7" t="n">
        <x:f>MAX(0,G2208+J2208-P2208)</x:f>
        <x:v>0</x:v>
      </x:c>
      <x:c r="R2208" s="7" t="n">
        <x:f>M2208+MAX(0,K2208-MAX(0,P2208-G2208-J2208))</x:f>
        <x:v>0</x:v>
      </x:c>
      <x:c r="S2208" s="7" t="n">
        <x:f>SUM(O2208,Q2208,R2208)</x:f>
        <x:v>0</x:v>
      </x:c>
      <x:c r="T2208" s="14" t="n">
        <x:f>'Inventory detail'!T1082</x:f>
        <x:v>0.1739</x:v>
      </x:c>
      <x:c r="U2208" s="14" t="str">
        <x:f>'Inventory detail'!U1082</x:f>
        <x:v>n.a.</x:v>
      </x:c>
      <x:c r="V2208" s="9" t="n">
        <x:f>O2208*T2208</x:f>
        <x:v>0</x:v>
      </x:c>
      <x:c r="W2208" s="9" t="n">
        <x:f>Q2208*T2208</x:f>
        <x:v>0</x:v>
      </x:c>
      <x:c r="X2208" s="9" t="n">
        <x:f>R2208*T2208</x:f>
        <x:v>0</x:v>
      </x:c>
      <x:c r="Y2208" s="9" t="n">
        <x:f>S2208*T2208</x:f>
        <x:v>0</x:v>
      </x:c>
      <x:c r="Z2208" s="9" t="str">
        <x:f>IF(ISNUMBER(U2208),S2208*(U2208-T2208),"n.a.")</x:f>
        <x:v>n.a.</x:v>
      </x:c>
      <x:c r="AA2208" s="9" t="n">
        <x:f>IF(ISNUMBER(U2208),Y2208,0)</x:f>
        <x:v>0</x:v>
      </x:c>
      <x:c r="AB2208" s="7" t="n">
        <x:f>MAX(0,L2208-SUM(F2208:K2208))</x:f>
        <x:v>0</x:v>
      </x:c>
    </x:row>
    <x:row r="2209" ht="22" customHeight="1">
      <x:c r="A2209" s="18" t="n">
        <x:f>Summary!D$41</x:f>
        <x:v>46357</x:v>
      </x:c>
      <x:c r="B2209" s="2" t="str">
        <x:f>'Inventory detail'!A1083</x:f>
        <x:v>POUC</x:v>
      </x:c>
      <x:c r="C2209" s="2" t="str">
        <x:f>'Inventory detail'!B1083</x:f>
        <x:v>60</x:v>
      </x:c>
      <x:c r="D2209" s="2" t="str">
        <x:f>'Inventory detail'!C1083</x:f>
        <x:v>MPBUSG</x:v>
      </x:c>
      <x:c r="E2209" s="10" t="n">
        <x:f>A1083</x:f>
        <x:v>46327</x:v>
      </x:c>
      <x:c r="F2209" s="7" t="n">
        <x:f>O1083</x:f>
        <x:v>0</x:v>
      </x:c>
      <x:c r="G2209" s="7" t="n">
        <x:f>Q1083</x:f>
        <x:v>0</x:v>
      </x:c>
      <x:c r="H2209" s="7" t="n">
        <x:f>R1083</x:f>
        <x:v>0</x:v>
      </x:c>
      <x:c r="I2209" s="7" t="n">
        <x:f>0</x:f>
        <x:v>0</x:v>
      </x:c>
      <x:c r="J2209" s="7" t="n">
        <x:f>0</x:f>
        <x:v>0</x:v>
      </x:c>
      <x:c r="K2209" s="7" t="n">
        <x:f>0</x:f>
        <x:v>0</x:v>
      </x:c>
      <x:c r="L2209" s="7" t="n">
        <x:f>'Inventory detail'!F1083*Summary!$K$5*(A2209-E2209)/Summary!$K$6</x:f>
        <x:v>0</x:v>
      </x:c>
      <x:c r="M2209" s="7" t="n">
        <x:f>MAX(0,H2209-L2209)</x:f>
        <x:v>0</x:v>
      </x:c>
      <x:c r="N2209" s="7" t="n">
        <x:f>MAX(0,L2209-H2209)</x:f>
        <x:v>0</x:v>
      </x:c>
      <x:c r="O2209" s="7" t="n">
        <x:f>MAX(0,F2209+I2209-N2209)</x:f>
        <x:v>0</x:v>
      </x:c>
      <x:c r="P2209" s="7" t="n">
        <x:f>MAX(0,N2209-F2209-I2209)</x:f>
        <x:v>0</x:v>
      </x:c>
      <x:c r="Q2209" s="7" t="n">
        <x:f>MAX(0,G2209+J2209-P2209)</x:f>
        <x:v>0</x:v>
      </x:c>
      <x:c r="R2209" s="7" t="n">
        <x:f>M2209+MAX(0,K2209-MAX(0,P2209-G2209-J2209))</x:f>
        <x:v>0</x:v>
      </x:c>
      <x:c r="S2209" s="7" t="n">
        <x:f>SUM(O2209,Q2209,R2209)</x:f>
        <x:v>0</x:v>
      </x:c>
      <x:c r="T2209" s="14" t="n">
        <x:f>'Inventory detail'!T1083</x:f>
        <x:v>0.091</x:v>
      </x:c>
      <x:c r="U2209" s="14" t="str">
        <x:f>'Inventory detail'!U1083</x:f>
        <x:v>n.a.</x:v>
      </x:c>
      <x:c r="V2209" s="9" t="n">
        <x:f>O2209*T2209</x:f>
        <x:v>0</x:v>
      </x:c>
      <x:c r="W2209" s="9" t="n">
        <x:f>Q2209*T2209</x:f>
        <x:v>0</x:v>
      </x:c>
      <x:c r="X2209" s="9" t="n">
        <x:f>R2209*T2209</x:f>
        <x:v>0</x:v>
      </x:c>
      <x:c r="Y2209" s="9" t="n">
        <x:f>S2209*T2209</x:f>
        <x:v>0</x:v>
      </x:c>
      <x:c r="Z2209" s="9" t="str">
        <x:f>IF(ISNUMBER(U2209),S2209*(U2209-T2209),"n.a.")</x:f>
        <x:v>n.a.</x:v>
      </x:c>
      <x:c r="AA2209" s="9" t="n">
        <x:f>IF(ISNUMBER(U2209),Y2209,0)</x:f>
        <x:v>0</x:v>
      </x:c>
      <x:c r="AB2209" s="7" t="n">
        <x:f>MAX(0,L2209-SUM(F2209:K2209))</x:f>
        <x:v>0</x:v>
      </x:c>
    </x:row>
    <x:row r="2210" ht="22" customHeight="1">
      <x:c r="A2210" s="18" t="n">
        <x:f>Summary!D$41</x:f>
        <x:v>46357</x:v>
      </x:c>
      <x:c r="B2210" s="2" t="str">
        <x:f>'Inventory detail'!A1084</x:f>
        <x:v>POUC</x:v>
      </x:c>
      <x:c r="C2210" s="2" t="str">
        <x:f>'Inventory detail'!B1084</x:f>
        <x:v>60</x:v>
      </x:c>
      <x:c r="D2210" s="2" t="str">
        <x:f>'Inventory detail'!C1084</x:f>
        <x:v>MPBUSM</x:v>
      </x:c>
      <x:c r="E2210" s="10" t="n">
        <x:f>A1084</x:f>
        <x:v>46327</x:v>
      </x:c>
      <x:c r="F2210" s="7" t="n">
        <x:f>O1084</x:f>
        <x:v>0</x:v>
      </x:c>
      <x:c r="G2210" s="7" t="n">
        <x:f>Q1084</x:f>
        <x:v>0</x:v>
      </x:c>
      <x:c r="H2210" s="7" t="n">
        <x:f>R1084</x:f>
        <x:v>0</x:v>
      </x:c>
      <x:c r="I2210" s="7" t="n">
        <x:f>0</x:f>
        <x:v>0</x:v>
      </x:c>
      <x:c r="J2210" s="7" t="n">
        <x:f>0</x:f>
        <x:v>0</x:v>
      </x:c>
      <x:c r="K2210" s="7" t="n">
        <x:f>0</x:f>
        <x:v>0</x:v>
      </x:c>
      <x:c r="L2210" s="7" t="n">
        <x:f>'Inventory detail'!F1084*Summary!$K$5*(A2210-E2210)/Summary!$K$6</x:f>
        <x:v>0</x:v>
      </x:c>
      <x:c r="M2210" s="7" t="n">
        <x:f>MAX(0,H2210-L2210)</x:f>
        <x:v>0</x:v>
      </x:c>
      <x:c r="N2210" s="7" t="n">
        <x:f>MAX(0,L2210-H2210)</x:f>
        <x:v>0</x:v>
      </x:c>
      <x:c r="O2210" s="7" t="n">
        <x:f>MAX(0,F2210+I2210-N2210)</x:f>
        <x:v>0</x:v>
      </x:c>
      <x:c r="P2210" s="7" t="n">
        <x:f>MAX(0,N2210-F2210-I2210)</x:f>
        <x:v>0</x:v>
      </x:c>
      <x:c r="Q2210" s="7" t="n">
        <x:f>MAX(0,G2210+J2210-P2210)</x:f>
        <x:v>0</x:v>
      </x:c>
      <x:c r="R2210" s="7" t="n">
        <x:f>M2210+MAX(0,K2210-MAX(0,P2210-G2210-J2210))</x:f>
        <x:v>0</x:v>
      </x:c>
      <x:c r="S2210" s="7" t="n">
        <x:f>SUM(O2210,Q2210,R2210)</x:f>
        <x:v>0</x:v>
      </x:c>
      <x:c r="T2210" s="14" t="n">
        <x:f>'Inventory detail'!T1084</x:f>
        <x:v>0.091</x:v>
      </x:c>
      <x:c r="U2210" s="14" t="str">
        <x:f>'Inventory detail'!U1084</x:f>
        <x:v>n.a.</x:v>
      </x:c>
      <x:c r="V2210" s="9" t="n">
        <x:f>O2210*T2210</x:f>
        <x:v>0</x:v>
      </x:c>
      <x:c r="W2210" s="9" t="n">
        <x:f>Q2210*T2210</x:f>
        <x:v>0</x:v>
      </x:c>
      <x:c r="X2210" s="9" t="n">
        <x:f>R2210*T2210</x:f>
        <x:v>0</x:v>
      </x:c>
      <x:c r="Y2210" s="9" t="n">
        <x:f>S2210*T2210</x:f>
        <x:v>0</x:v>
      </x:c>
      <x:c r="Z2210" s="9" t="str">
        <x:f>IF(ISNUMBER(U2210),S2210*(U2210-T2210),"n.a.")</x:f>
        <x:v>n.a.</x:v>
      </x:c>
      <x:c r="AA2210" s="9" t="n">
        <x:f>IF(ISNUMBER(U2210),Y2210,0)</x:f>
        <x:v>0</x:v>
      </x:c>
      <x:c r="AB2210" s="7" t="n">
        <x:f>MAX(0,L2210-SUM(F2210:K2210))</x:f>
        <x:v>0</x:v>
      </x:c>
    </x:row>
    <x:row r="2211" ht="22" customHeight="1">
      <x:c r="A2211" s="18" t="n">
        <x:f>Summary!D$41</x:f>
        <x:v>46357</x:v>
      </x:c>
      <x:c r="B2211" s="2" t="str">
        <x:f>'Inventory detail'!A1085</x:f>
        <x:v>POUC</x:v>
      </x:c>
      <x:c r="C2211" s="2" t="str">
        <x:f>'Inventory detail'!B1085</x:f>
        <x:v>60</x:v>
      </x:c>
      <x:c r="D2211" s="2" t="str">
        <x:f>'Inventory detail'!C1085</x:f>
        <x:v>MPCGSCM</x:v>
      </x:c>
      <x:c r="E2211" s="10" t="n">
        <x:f>A1085</x:f>
        <x:v>46327</x:v>
      </x:c>
      <x:c r="F2211" s="7" t="n">
        <x:f>O1085</x:f>
        <x:v>0</x:v>
      </x:c>
      <x:c r="G2211" s="7" t="n">
        <x:f>Q1085</x:f>
        <x:v>0</x:v>
      </x:c>
      <x:c r="H2211" s="7" t="n">
        <x:f>R1085</x:f>
        <x:v>0</x:v>
      </x:c>
      <x:c r="I2211" s="7" t="n">
        <x:f>0</x:f>
        <x:v>0</x:v>
      </x:c>
      <x:c r="J2211" s="7" t="n">
        <x:f>0</x:f>
        <x:v>0</x:v>
      </x:c>
      <x:c r="K2211" s="7" t="n">
        <x:f>0</x:f>
        <x:v>0</x:v>
      </x:c>
      <x:c r="L2211" s="7" t="n">
        <x:f>'Inventory detail'!F1085*Summary!$K$5*(A2211-E2211)/Summary!$K$6</x:f>
        <x:v>0</x:v>
      </x:c>
      <x:c r="M2211" s="7" t="n">
        <x:f>MAX(0,H2211-L2211)</x:f>
        <x:v>0</x:v>
      </x:c>
      <x:c r="N2211" s="7" t="n">
        <x:f>MAX(0,L2211-H2211)</x:f>
        <x:v>0</x:v>
      </x:c>
      <x:c r="O2211" s="7" t="n">
        <x:f>MAX(0,F2211+I2211-N2211)</x:f>
        <x:v>0</x:v>
      </x:c>
      <x:c r="P2211" s="7" t="n">
        <x:f>MAX(0,N2211-F2211-I2211)</x:f>
        <x:v>0</x:v>
      </x:c>
      <x:c r="Q2211" s="7" t="n">
        <x:f>MAX(0,G2211+J2211-P2211)</x:f>
        <x:v>0</x:v>
      </x:c>
      <x:c r="R2211" s="7" t="n">
        <x:f>M2211+MAX(0,K2211-MAX(0,P2211-G2211-J2211))</x:f>
        <x:v>0</x:v>
      </x:c>
      <x:c r="S2211" s="7" t="n">
        <x:f>SUM(O2211,Q2211,R2211)</x:f>
        <x:v>0</x:v>
      </x:c>
      <x:c r="T2211" s="14" t="n">
        <x:f>'Inventory detail'!T1085</x:f>
        <x:v>0.2586</x:v>
      </x:c>
      <x:c r="U2211" s="14" t="str">
        <x:f>'Inventory detail'!U1085</x:f>
        <x:v>n.a.</x:v>
      </x:c>
      <x:c r="V2211" s="9" t="n">
        <x:f>O2211*T2211</x:f>
        <x:v>0</x:v>
      </x:c>
      <x:c r="W2211" s="9" t="n">
        <x:f>Q2211*T2211</x:f>
        <x:v>0</x:v>
      </x:c>
      <x:c r="X2211" s="9" t="n">
        <x:f>R2211*T2211</x:f>
        <x:v>0</x:v>
      </x:c>
      <x:c r="Y2211" s="9" t="n">
        <x:f>S2211*T2211</x:f>
        <x:v>0</x:v>
      </x:c>
      <x:c r="Z2211" s="9" t="str">
        <x:f>IF(ISNUMBER(U2211),S2211*(U2211-T2211),"n.a.")</x:f>
        <x:v>n.a.</x:v>
      </x:c>
      <x:c r="AA2211" s="9" t="n">
        <x:f>IF(ISNUMBER(U2211),Y2211,0)</x:f>
        <x:v>0</x:v>
      </x:c>
      <x:c r="AB2211" s="7" t="n">
        <x:f>MAX(0,L2211-SUM(F2211:K2211))</x:f>
        <x:v>0</x:v>
      </x:c>
    </x:row>
    <x:row r="2212" ht="22" customHeight="1">
      <x:c r="A2212" s="18" t="n">
        <x:f>Summary!D$41</x:f>
        <x:v>46357</x:v>
      </x:c>
      <x:c r="B2212" s="2" t="str">
        <x:f>'Inventory detail'!A1086</x:f>
        <x:v>POUC</x:v>
      </x:c>
      <x:c r="C2212" s="2" t="str">
        <x:f>'Inventory detail'!B1086</x:f>
        <x:v>60</x:v>
      </x:c>
      <x:c r="D2212" s="2" t="str">
        <x:f>'Inventory detail'!C1086</x:f>
        <x:v>MPGSCG</x:v>
      </x:c>
      <x:c r="E2212" s="10" t="n">
        <x:f>A1086</x:f>
        <x:v>46327</x:v>
      </x:c>
      <x:c r="F2212" s="7" t="n">
        <x:f>O1086</x:f>
        <x:v>0</x:v>
      </x:c>
      <x:c r="G2212" s="7" t="n">
        <x:f>Q1086</x:f>
        <x:v>0</x:v>
      </x:c>
      <x:c r="H2212" s="7" t="n">
        <x:f>R1086</x:f>
        <x:v>0</x:v>
      </x:c>
      <x:c r="I2212" s="7" t="n">
        <x:f>0</x:f>
        <x:v>0</x:v>
      </x:c>
      <x:c r="J2212" s="7" t="n">
        <x:f>0</x:f>
        <x:v>0</x:v>
      </x:c>
      <x:c r="K2212" s="7" t="n">
        <x:f>0</x:f>
        <x:v>0</x:v>
      </x:c>
      <x:c r="L2212" s="7" t="n">
        <x:f>'Inventory detail'!F1086*Summary!$K$5*(A2212-E2212)/Summary!$K$6</x:f>
        <x:v>0</x:v>
      </x:c>
      <x:c r="M2212" s="7" t="n">
        <x:f>MAX(0,H2212-L2212)</x:f>
        <x:v>0</x:v>
      </x:c>
      <x:c r="N2212" s="7" t="n">
        <x:f>MAX(0,L2212-H2212)</x:f>
        <x:v>0</x:v>
      </x:c>
      <x:c r="O2212" s="7" t="n">
        <x:f>MAX(0,F2212+I2212-N2212)</x:f>
        <x:v>0</x:v>
      </x:c>
      <x:c r="P2212" s="7" t="n">
        <x:f>MAX(0,N2212-F2212-I2212)</x:f>
        <x:v>0</x:v>
      </x:c>
      <x:c r="Q2212" s="7" t="n">
        <x:f>MAX(0,G2212+J2212-P2212)</x:f>
        <x:v>0</x:v>
      </x:c>
      <x:c r="R2212" s="7" t="n">
        <x:f>M2212+MAX(0,K2212-MAX(0,P2212-G2212-J2212))</x:f>
        <x:v>0</x:v>
      </x:c>
      <x:c r="S2212" s="7" t="n">
        <x:f>SUM(O2212,Q2212,R2212)</x:f>
        <x:v>0</x:v>
      </x:c>
      <x:c r="T2212" s="14" t="n">
        <x:f>'Inventory detail'!T1086</x:f>
        <x:v>0.19469999999999998</x:v>
      </x:c>
      <x:c r="U2212" s="14" t="str">
        <x:f>'Inventory detail'!U1086</x:f>
        <x:v>n.a.</x:v>
      </x:c>
      <x:c r="V2212" s="9" t="n">
        <x:f>O2212*T2212</x:f>
        <x:v>0</x:v>
      </x:c>
      <x:c r="W2212" s="9" t="n">
        <x:f>Q2212*T2212</x:f>
        <x:v>0</x:v>
      </x:c>
      <x:c r="X2212" s="9" t="n">
        <x:f>R2212*T2212</x:f>
        <x:v>0</x:v>
      </x:c>
      <x:c r="Y2212" s="9" t="n">
        <x:f>S2212*T2212</x:f>
        <x:v>0</x:v>
      </x:c>
      <x:c r="Z2212" s="9" t="str">
        <x:f>IF(ISNUMBER(U2212),S2212*(U2212-T2212),"n.a.")</x:f>
        <x:v>n.a.</x:v>
      </x:c>
      <x:c r="AA2212" s="9" t="n">
        <x:f>IF(ISNUMBER(U2212),Y2212,0)</x:f>
        <x:v>0</x:v>
      </x:c>
      <x:c r="AB2212" s="7" t="n">
        <x:f>MAX(0,L2212-SUM(F2212:K2212))</x:f>
        <x:v>0</x:v>
      </x:c>
    </x:row>
    <x:row r="2213" ht="22" customHeight="1">
      <x:c r="A2213" s="18" t="n">
        <x:f>Summary!D$41</x:f>
        <x:v>46357</x:v>
      </x:c>
      <x:c r="B2213" s="2" t="str">
        <x:f>'Inventory detail'!A1087</x:f>
        <x:v>POUC</x:v>
      </x:c>
      <x:c r="C2213" s="2" t="str">
        <x:f>'Inventory detail'!B1087</x:f>
        <x:v>60</x:v>
      </x:c>
      <x:c r="D2213" s="2" t="str">
        <x:f>'Inventory detail'!C1087</x:f>
        <x:v>MPGSCM</x:v>
      </x:c>
      <x:c r="E2213" s="10" t="n">
        <x:f>A1087</x:f>
        <x:v>46327</x:v>
      </x:c>
      <x:c r="F2213" s="7" t="n">
        <x:f>O1087</x:f>
        <x:v>0</x:v>
      </x:c>
      <x:c r="G2213" s="7" t="n">
        <x:f>Q1087</x:f>
        <x:v>0</x:v>
      </x:c>
      <x:c r="H2213" s="7" t="n">
        <x:f>R1087</x:f>
        <x:v>0</x:v>
      </x:c>
      <x:c r="I2213" s="7" t="n">
        <x:f>0</x:f>
        <x:v>0</x:v>
      </x:c>
      <x:c r="J2213" s="7" t="n">
        <x:f>0</x:f>
        <x:v>0</x:v>
      </x:c>
      <x:c r="K2213" s="7" t="n">
        <x:f>0</x:f>
        <x:v>0</x:v>
      </x:c>
      <x:c r="L2213" s="7" t="n">
        <x:f>'Inventory detail'!F1087*Summary!$K$5*(A2213-E2213)/Summary!$K$6</x:f>
        <x:v>0</x:v>
      </x:c>
      <x:c r="M2213" s="7" t="n">
        <x:f>MAX(0,H2213-L2213)</x:f>
        <x:v>0</x:v>
      </x:c>
      <x:c r="N2213" s="7" t="n">
        <x:f>MAX(0,L2213-H2213)</x:f>
        <x:v>0</x:v>
      </x:c>
      <x:c r="O2213" s="7" t="n">
        <x:f>MAX(0,F2213+I2213-N2213)</x:f>
        <x:v>0</x:v>
      </x:c>
      <x:c r="P2213" s="7" t="n">
        <x:f>MAX(0,N2213-F2213-I2213)</x:f>
        <x:v>0</x:v>
      </x:c>
      <x:c r="Q2213" s="7" t="n">
        <x:f>MAX(0,G2213+J2213-P2213)</x:f>
        <x:v>0</x:v>
      </x:c>
      <x:c r="R2213" s="7" t="n">
        <x:f>M2213+MAX(0,K2213-MAX(0,P2213-G2213-J2213))</x:f>
        <x:v>0</x:v>
      </x:c>
      <x:c r="S2213" s="7" t="n">
        <x:f>SUM(O2213,Q2213,R2213)</x:f>
        <x:v>0</x:v>
      </x:c>
      <x:c r="T2213" s="14" t="n">
        <x:f>'Inventory detail'!T1087</x:f>
        <x:v>0.19469999999999998</x:v>
      </x:c>
      <x:c r="U2213" s="14" t="str">
        <x:f>'Inventory detail'!U1087</x:f>
        <x:v>n.a.</x:v>
      </x:c>
      <x:c r="V2213" s="9" t="n">
        <x:f>O2213*T2213</x:f>
        <x:v>0</x:v>
      </x:c>
      <x:c r="W2213" s="9" t="n">
        <x:f>Q2213*T2213</x:f>
        <x:v>0</x:v>
      </x:c>
      <x:c r="X2213" s="9" t="n">
        <x:f>R2213*T2213</x:f>
        <x:v>0</x:v>
      </x:c>
      <x:c r="Y2213" s="9" t="n">
        <x:f>S2213*T2213</x:f>
        <x:v>0</x:v>
      </x:c>
      <x:c r="Z2213" s="9" t="str">
        <x:f>IF(ISNUMBER(U2213),S2213*(U2213-T2213),"n.a.")</x:f>
        <x:v>n.a.</x:v>
      </x:c>
      <x:c r="AA2213" s="9" t="n">
        <x:f>IF(ISNUMBER(U2213),Y2213,0)</x:f>
        <x:v>0</x:v>
      </x:c>
      <x:c r="AB2213" s="7" t="n">
        <x:f>MAX(0,L2213-SUM(F2213:K2213))</x:f>
        <x:v>0</x:v>
      </x:c>
    </x:row>
    <x:row r="2214" ht="22" customHeight="1">
      <x:c r="A2214" s="18" t="n">
        <x:f>Summary!D$41</x:f>
        <x:v>46357</x:v>
      </x:c>
      <x:c r="B2214" s="2" t="str">
        <x:f>'Inventory detail'!A1088</x:f>
        <x:v>WIRE</x:v>
      </x:c>
      <x:c r="C2214" s="2" t="str">
        <x:f>'Inventory detail'!B1088</x:f>
        <x:v>10</x:v>
      </x:c>
      <x:c r="D2214" s="2" t="str">
        <x:f>'Inventory detail'!C1088</x:f>
        <x:v>DL038BLU</x:v>
      </x:c>
      <x:c r="E2214" s="10" t="n">
        <x:f>A1088</x:f>
        <x:v>46327</x:v>
      </x:c>
      <x:c r="F2214" s="7" t="n">
        <x:f>O1088</x:f>
        <x:v>0</x:v>
      </x:c>
      <x:c r="G2214" s="7" t="n">
        <x:f>Q1088</x:f>
        <x:v>0</x:v>
      </x:c>
      <x:c r="H2214" s="7" t="n">
        <x:f>R1088</x:f>
        <x:v>0</x:v>
      </x:c>
      <x:c r="I2214" s="7" t="n">
        <x:f>0</x:f>
        <x:v>0</x:v>
      </x:c>
      <x:c r="J2214" s="7" t="n">
        <x:f>0</x:f>
        <x:v>0</x:v>
      </x:c>
      <x:c r="K2214" s="7" t="n">
        <x:f>0</x:f>
        <x:v>0</x:v>
      </x:c>
      <x:c r="L2214" s="7" t="n">
        <x:f>'Inventory detail'!F1088*Summary!$K$5*(A2214-E2214)/Summary!$K$6</x:f>
        <x:v>0</x:v>
      </x:c>
      <x:c r="M2214" s="7" t="n">
        <x:f>MAX(0,H2214-L2214)</x:f>
        <x:v>0</x:v>
      </x:c>
      <x:c r="N2214" s="7" t="n">
        <x:f>MAX(0,L2214-H2214)</x:f>
        <x:v>0</x:v>
      </x:c>
      <x:c r="O2214" s="7" t="n">
        <x:f>MAX(0,F2214+I2214-N2214)</x:f>
        <x:v>0</x:v>
      </x:c>
      <x:c r="P2214" s="7" t="n">
        <x:f>MAX(0,N2214-F2214-I2214)</x:f>
        <x:v>0</x:v>
      </x:c>
      <x:c r="Q2214" s="7" t="n">
        <x:f>MAX(0,G2214+J2214-P2214)</x:f>
        <x:v>0</x:v>
      </x:c>
      <x:c r="R2214" s="7" t="n">
        <x:f>M2214+MAX(0,K2214-MAX(0,P2214-G2214-J2214))</x:f>
        <x:v>0</x:v>
      </x:c>
      <x:c r="S2214" s="7" t="n">
        <x:f>SUM(O2214,Q2214,R2214)</x:f>
        <x:v>0</x:v>
      </x:c>
      <x:c r="T2214" s="14" t="n">
        <x:f>'Inventory detail'!T1088</x:f>
        <x:v>0.0369</x:v>
      </x:c>
      <x:c r="U2214" s="14" t="n">
        <x:f>'Inventory detail'!U1088</x:f>
        <x:v>0.0369</x:v>
      </x:c>
      <x:c r="V2214" s="9" t="n">
        <x:f>O2214*T2214</x:f>
        <x:v>0</x:v>
      </x:c>
      <x:c r="W2214" s="9" t="n">
        <x:f>Q2214*T2214</x:f>
        <x:v>0</x:v>
      </x:c>
      <x:c r="X2214" s="9" t="n">
        <x:f>R2214*T2214</x:f>
        <x:v>0</x:v>
      </x:c>
      <x:c r="Y2214" s="9" t="n">
        <x:f>S2214*T2214</x:f>
        <x:v>0</x:v>
      </x:c>
      <x:c r="Z2214" s="9" t="n">
        <x:f>IF(ISNUMBER(U2214),S2214*(U2214-T2214),"n.a.")</x:f>
        <x:v>0</x:v>
      </x:c>
      <x:c r="AA2214" s="9" t="n">
        <x:f>IF(ISNUMBER(U2214),Y2214,0)</x:f>
        <x:v>0</x:v>
      </x:c>
      <x:c r="AB2214" s="7" t="n">
        <x:f>MAX(0,L2214-SUM(F2214:K2214))</x:f>
        <x:v>0</x:v>
      </x:c>
    </x:row>
    <x:row r="2215" ht="22" customHeight="1">
      <x:c r="A2215" s="18" t="n">
        <x:f>Summary!D$41</x:f>
        <x:v>46357</x:v>
      </x:c>
      <x:c r="B2215" s="2" t="str">
        <x:f>'Inventory detail'!A1089</x:f>
        <x:v>WIRE</x:v>
      </x:c>
      <x:c r="C2215" s="2" t="str">
        <x:f>'Inventory detail'!B1089</x:f>
        <x:v>10</x:v>
      </x:c>
      <x:c r="D2215" s="2" t="str">
        <x:f>'Inventory detail'!C1089</x:f>
        <x:v>DL038RED</x:v>
      </x:c>
      <x:c r="E2215" s="10" t="n">
        <x:f>A1089</x:f>
        <x:v>46327</x:v>
      </x:c>
      <x:c r="F2215" s="7" t="n">
        <x:f>O1089</x:f>
        <x:v>0</x:v>
      </x:c>
      <x:c r="G2215" s="7" t="n">
        <x:f>Q1089</x:f>
        <x:v>0</x:v>
      </x:c>
      <x:c r="H2215" s="7" t="n">
        <x:f>R1089</x:f>
        <x:v>0</x:v>
      </x:c>
      <x:c r="I2215" s="7" t="n">
        <x:f>0</x:f>
        <x:v>0</x:v>
      </x:c>
      <x:c r="J2215" s="7" t="n">
        <x:f>0</x:f>
        <x:v>0</x:v>
      </x:c>
      <x:c r="K2215" s="7" t="n">
        <x:f>0</x:f>
        <x:v>0</x:v>
      </x:c>
      <x:c r="L2215" s="7" t="n">
        <x:f>'Inventory detail'!F1089*Summary!$K$5*(A2215-E2215)/Summary!$K$6</x:f>
        <x:v>0</x:v>
      </x:c>
      <x:c r="M2215" s="7" t="n">
        <x:f>MAX(0,H2215-L2215)</x:f>
        <x:v>0</x:v>
      </x:c>
      <x:c r="N2215" s="7" t="n">
        <x:f>MAX(0,L2215-H2215)</x:f>
        <x:v>0</x:v>
      </x:c>
      <x:c r="O2215" s="7" t="n">
        <x:f>MAX(0,F2215+I2215-N2215)</x:f>
        <x:v>0</x:v>
      </x:c>
      <x:c r="P2215" s="7" t="n">
        <x:f>MAX(0,N2215-F2215-I2215)</x:f>
        <x:v>0</x:v>
      </x:c>
      <x:c r="Q2215" s="7" t="n">
        <x:f>MAX(0,G2215+J2215-P2215)</x:f>
        <x:v>0</x:v>
      </x:c>
      <x:c r="R2215" s="7" t="n">
        <x:f>M2215+MAX(0,K2215-MAX(0,P2215-G2215-J2215))</x:f>
        <x:v>0</x:v>
      </x:c>
      <x:c r="S2215" s="7" t="n">
        <x:f>SUM(O2215,Q2215,R2215)</x:f>
        <x:v>0</x:v>
      </x:c>
      <x:c r="T2215" s="14" t="n">
        <x:f>'Inventory detail'!T1089</x:f>
        <x:v>0.0369</x:v>
      </x:c>
      <x:c r="U2215" s="14" t="n">
        <x:f>'Inventory detail'!U1089</x:f>
        <x:v>0.0369</x:v>
      </x:c>
      <x:c r="V2215" s="9" t="n">
        <x:f>O2215*T2215</x:f>
        <x:v>0</x:v>
      </x:c>
      <x:c r="W2215" s="9" t="n">
        <x:f>Q2215*T2215</x:f>
        <x:v>0</x:v>
      </x:c>
      <x:c r="X2215" s="9" t="n">
        <x:f>R2215*T2215</x:f>
        <x:v>0</x:v>
      </x:c>
      <x:c r="Y2215" s="9" t="n">
        <x:f>S2215*T2215</x:f>
        <x:v>0</x:v>
      </x:c>
      <x:c r="Z2215" s="9" t="n">
        <x:f>IF(ISNUMBER(U2215),S2215*(U2215-T2215),"n.a.")</x:f>
        <x:v>0</x:v>
      </x:c>
      <x:c r="AA2215" s="9" t="n">
        <x:f>IF(ISNUMBER(U2215),Y2215,0)</x:f>
        <x:v>0</x:v>
      </x:c>
      <x:c r="AB2215" s="7" t="n">
        <x:f>MAX(0,L2215-SUM(F2215:K2215))</x:f>
        <x:v>0</x:v>
      </x:c>
    </x:row>
    <x:row r="2216" ht="22" customHeight="1">
      <x:c r="A2216" s="18" t="n">
        <x:f>Summary!D$41</x:f>
        <x:v>46357</x:v>
      </x:c>
      <x:c r="B2216" s="2" t="str">
        <x:f>'Inventory detail'!A1090</x:f>
        <x:v>WIRE</x:v>
      </x:c>
      <x:c r="C2216" s="2" t="str">
        <x:f>'Inventory detail'!B1090</x:f>
        <x:v>10</x:v>
      </x:c>
      <x:c r="D2216" s="2" t="str">
        <x:f>'Inventory detail'!C1090</x:f>
        <x:v>DL516BLU</x:v>
      </x:c>
      <x:c r="E2216" s="10" t="n">
        <x:f>A1090</x:f>
        <x:v>46327</x:v>
      </x:c>
      <x:c r="F2216" s="7" t="n">
        <x:f>O1090</x:f>
        <x:v>0</x:v>
      </x:c>
      <x:c r="G2216" s="7" t="n">
        <x:f>Q1090</x:f>
        <x:v>0</x:v>
      </x:c>
      <x:c r="H2216" s="7" t="n">
        <x:f>R1090</x:f>
        <x:v>0</x:v>
      </x:c>
      <x:c r="I2216" s="7" t="n">
        <x:f>0</x:f>
        <x:v>0</x:v>
      </x:c>
      <x:c r="J2216" s="7" t="n">
        <x:f>0</x:f>
        <x:v>0</x:v>
      </x:c>
      <x:c r="K2216" s="7" t="n">
        <x:f>0</x:f>
        <x:v>0</x:v>
      </x:c>
      <x:c r="L2216" s="7" t="n">
        <x:f>'Inventory detail'!F1090*Summary!$K$5*(A2216-E2216)/Summary!$K$6</x:f>
        <x:v>0</x:v>
      </x:c>
      <x:c r="M2216" s="7" t="n">
        <x:f>MAX(0,H2216-L2216)</x:f>
        <x:v>0</x:v>
      </x:c>
      <x:c r="N2216" s="7" t="n">
        <x:f>MAX(0,L2216-H2216)</x:f>
        <x:v>0</x:v>
      </x:c>
      <x:c r="O2216" s="7" t="n">
        <x:f>MAX(0,F2216+I2216-N2216)</x:f>
        <x:v>0</x:v>
      </x:c>
      <x:c r="P2216" s="7" t="n">
        <x:f>MAX(0,N2216-F2216-I2216)</x:f>
        <x:v>0</x:v>
      </x:c>
      <x:c r="Q2216" s="7" t="n">
        <x:f>MAX(0,G2216+J2216-P2216)</x:f>
        <x:v>0</x:v>
      </x:c>
      <x:c r="R2216" s="7" t="n">
        <x:f>M2216+MAX(0,K2216-MAX(0,P2216-G2216-J2216))</x:f>
        <x:v>0</x:v>
      </x:c>
      <x:c r="S2216" s="7" t="n">
        <x:f>SUM(O2216,Q2216,R2216)</x:f>
        <x:v>0</x:v>
      </x:c>
      <x:c r="T2216" s="14" t="n">
        <x:f>'Inventory detail'!T1090</x:f>
        <x:v>0.031200000000000002</x:v>
      </x:c>
      <x:c r="U2216" s="14" t="n">
        <x:f>'Inventory detail'!U1090</x:f>
        <x:v>0.031200000000000002</x:v>
      </x:c>
      <x:c r="V2216" s="9" t="n">
        <x:f>O2216*T2216</x:f>
        <x:v>0</x:v>
      </x:c>
      <x:c r="W2216" s="9" t="n">
        <x:f>Q2216*T2216</x:f>
        <x:v>0</x:v>
      </x:c>
      <x:c r="X2216" s="9" t="n">
        <x:f>R2216*T2216</x:f>
        <x:v>0</x:v>
      </x:c>
      <x:c r="Y2216" s="9" t="n">
        <x:f>S2216*T2216</x:f>
        <x:v>0</x:v>
      </x:c>
      <x:c r="Z2216" s="9" t="n">
        <x:f>IF(ISNUMBER(U2216),S2216*(U2216-T2216),"n.a.")</x:f>
        <x:v>0</x:v>
      </x:c>
      <x:c r="AA2216" s="9" t="n">
        <x:f>IF(ISNUMBER(U2216),Y2216,0)</x:f>
        <x:v>0</x:v>
      </x:c>
      <x:c r="AB2216" s="7" t="n">
        <x:f>MAX(0,L2216-SUM(F2216:K2216))</x:f>
        <x:v>0</x:v>
      </x:c>
    </x:row>
    <x:row r="2217" ht="22" customHeight="1">
      <x:c r="A2217" s="18" t="n">
        <x:f>Summary!D$41</x:f>
        <x:v>46357</x:v>
      </x:c>
      <x:c r="B2217" s="2" t="str">
        <x:f>'Inventory detail'!A1091</x:f>
        <x:v>WIRE</x:v>
      </x:c>
      <x:c r="C2217" s="2" t="str">
        <x:f>'Inventory detail'!B1091</x:f>
        <x:v>10</x:v>
      </x:c>
      <x:c r="D2217" s="2" t="str">
        <x:f>'Inventory detail'!C1091</x:f>
        <x:v>DL516RED</x:v>
      </x:c>
      <x:c r="E2217" s="10" t="n">
        <x:f>A1091</x:f>
        <x:v>46327</x:v>
      </x:c>
      <x:c r="F2217" s="7" t="n">
        <x:f>O1091</x:f>
        <x:v>0</x:v>
      </x:c>
      <x:c r="G2217" s="7" t="n">
        <x:f>Q1091</x:f>
        <x:v>0</x:v>
      </x:c>
      <x:c r="H2217" s="7" t="n">
        <x:f>R1091</x:f>
        <x:v>0</x:v>
      </x:c>
      <x:c r="I2217" s="7" t="n">
        <x:f>0</x:f>
        <x:v>0</x:v>
      </x:c>
      <x:c r="J2217" s="7" t="n">
        <x:f>0</x:f>
        <x:v>0</x:v>
      </x:c>
      <x:c r="K2217" s="7" t="n">
        <x:f>0</x:f>
        <x:v>0</x:v>
      </x:c>
      <x:c r="L2217" s="7" t="n">
        <x:f>'Inventory detail'!F1091*Summary!$K$5*(A2217-E2217)/Summary!$K$6</x:f>
        <x:v>0</x:v>
      </x:c>
      <x:c r="M2217" s="7" t="n">
        <x:f>MAX(0,H2217-L2217)</x:f>
        <x:v>0</x:v>
      </x:c>
      <x:c r="N2217" s="7" t="n">
        <x:f>MAX(0,L2217-H2217)</x:f>
        <x:v>0</x:v>
      </x:c>
      <x:c r="O2217" s="7" t="n">
        <x:f>MAX(0,F2217+I2217-N2217)</x:f>
        <x:v>0</x:v>
      </x:c>
      <x:c r="P2217" s="7" t="n">
        <x:f>MAX(0,N2217-F2217-I2217)</x:f>
        <x:v>0</x:v>
      </x:c>
      <x:c r="Q2217" s="7" t="n">
        <x:f>MAX(0,G2217+J2217-P2217)</x:f>
        <x:v>0</x:v>
      </x:c>
      <x:c r="R2217" s="7" t="n">
        <x:f>M2217+MAX(0,K2217-MAX(0,P2217-G2217-J2217))</x:f>
        <x:v>0</x:v>
      </x:c>
      <x:c r="S2217" s="7" t="n">
        <x:f>SUM(O2217,Q2217,R2217)</x:f>
        <x:v>0</x:v>
      </x:c>
      <x:c r="T2217" s="14" t="n">
        <x:f>'Inventory detail'!T1091</x:f>
        <x:v>0.031200000000000002</x:v>
      </x:c>
      <x:c r="U2217" s="14" t="n">
        <x:f>'Inventory detail'!U1091</x:f>
        <x:v>0.031200000000000002</x:v>
      </x:c>
      <x:c r="V2217" s="9" t="n">
        <x:f>O2217*T2217</x:f>
        <x:v>0</x:v>
      </x:c>
      <x:c r="W2217" s="9" t="n">
        <x:f>Q2217*T2217</x:f>
        <x:v>0</x:v>
      </x:c>
      <x:c r="X2217" s="9" t="n">
        <x:f>R2217*T2217</x:f>
        <x:v>0</x:v>
      </x:c>
      <x:c r="Y2217" s="9" t="n">
        <x:f>S2217*T2217</x:f>
        <x:v>0</x:v>
      </x:c>
      <x:c r="Z2217" s="9" t="n">
        <x:f>IF(ISNUMBER(U2217),S2217*(U2217-T2217),"n.a.")</x:f>
        <x:v>0</x:v>
      </x:c>
      <x:c r="AA2217" s="9" t="n">
        <x:f>IF(ISNUMBER(U2217),Y2217,0)</x:f>
        <x:v>0</x:v>
      </x:c>
      <x:c r="AB2217" s="7" t="n">
        <x:f>MAX(0,L2217-SUM(F2217:K2217))</x:f>
        <x:v>0</x:v>
      </x:c>
    </x:row>
    <x:row r="2218" ht="22" customHeight="1">
      <x:c r="A2218" s="18" t="n">
        <x:f>Summary!D$41</x:f>
        <x:v>46357</x:v>
      </x:c>
      <x:c r="B2218" s="2" t="str">
        <x:f>'Inventory detail'!A1092</x:f>
        <x:v>WIRE</x:v>
      </x:c>
      <x:c r="C2218" s="2" t="str">
        <x:f>'Inventory detail'!B1092</x:f>
        <x:v>10</x:v>
      </x:c>
      <x:c r="D2218" s="2" t="str">
        <x:f>'Inventory detail'!C1092</x:f>
        <x:v>DL012ABR</x:v>
      </x:c>
      <x:c r="E2218" s="10" t="n">
        <x:f>A1092</x:f>
        <x:v>46327</x:v>
      </x:c>
      <x:c r="F2218" s="7" t="n">
        <x:f>O1092</x:f>
        <x:v>0</x:v>
      </x:c>
      <x:c r="G2218" s="7" t="n">
        <x:f>Q1092</x:f>
        <x:v>0</x:v>
      </x:c>
      <x:c r="H2218" s="7" t="n">
        <x:f>R1092</x:f>
        <x:v>0</x:v>
      </x:c>
      <x:c r="I2218" s="7" t="n">
        <x:f>0</x:f>
        <x:v>0</x:v>
      </x:c>
      <x:c r="J2218" s="7" t="n">
        <x:f>0</x:f>
        <x:v>0</x:v>
      </x:c>
      <x:c r="K2218" s="7" t="n">
        <x:f>0</x:f>
        <x:v>0</x:v>
      </x:c>
      <x:c r="L2218" s="7" t="n">
        <x:f>'Inventory detail'!F1092*Summary!$K$5*(A2218-E2218)/Summary!$K$6</x:f>
        <x:v>0</x:v>
      </x:c>
      <x:c r="M2218" s="7" t="n">
        <x:f>MAX(0,H2218-L2218)</x:f>
        <x:v>0</x:v>
      </x:c>
      <x:c r="N2218" s="7" t="n">
        <x:f>MAX(0,L2218-H2218)</x:f>
        <x:v>0</x:v>
      </x:c>
      <x:c r="O2218" s="7" t="n">
        <x:f>MAX(0,F2218+I2218-N2218)</x:f>
        <x:v>0</x:v>
      </x:c>
      <x:c r="P2218" s="7" t="n">
        <x:f>MAX(0,N2218-F2218-I2218)</x:f>
        <x:v>0</x:v>
      </x:c>
      <x:c r="Q2218" s="7" t="n">
        <x:f>MAX(0,G2218+J2218-P2218)</x:f>
        <x:v>0</x:v>
      </x:c>
      <x:c r="R2218" s="7" t="n">
        <x:f>M2218+MAX(0,K2218-MAX(0,P2218-G2218-J2218))</x:f>
        <x:v>0</x:v>
      </x:c>
      <x:c r="S2218" s="7" t="n">
        <x:f>SUM(O2218,Q2218,R2218)</x:f>
        <x:v>0</x:v>
      </x:c>
      <x:c r="T2218" s="14" t="n">
        <x:f>'Inventory detail'!T1092</x:f>
        <x:v>0.059000000000000004</x:v>
      </x:c>
      <x:c r="U2218" s="14" t="n">
        <x:f>'Inventory detail'!U1092</x:f>
        <x:v>0.059000000000000004</x:v>
      </x:c>
      <x:c r="V2218" s="9" t="n">
        <x:f>O2218*T2218</x:f>
        <x:v>0</x:v>
      </x:c>
      <x:c r="W2218" s="9" t="n">
        <x:f>Q2218*T2218</x:f>
        <x:v>0</x:v>
      </x:c>
      <x:c r="X2218" s="9" t="n">
        <x:f>R2218*T2218</x:f>
        <x:v>0</x:v>
      </x:c>
      <x:c r="Y2218" s="9" t="n">
        <x:f>S2218*T2218</x:f>
        <x:v>0</x:v>
      </x:c>
      <x:c r="Z2218" s="9" t="n">
        <x:f>IF(ISNUMBER(U2218),S2218*(U2218-T2218),"n.a.")</x:f>
        <x:v>0</x:v>
      </x:c>
      <x:c r="AA2218" s="9" t="n">
        <x:f>IF(ISNUMBER(U2218),Y2218,0)</x:f>
        <x:v>0</x:v>
      </x:c>
      <x:c r="AB2218" s="7" t="n">
        <x:f>MAX(0,L2218-SUM(F2218:K2218))</x:f>
        <x:v>0</x:v>
      </x:c>
    </x:row>
    <x:row r="2219" ht="22" customHeight="1">
      <x:c r="A2219" s="18" t="n">
        <x:f>Summary!D$41</x:f>
        <x:v>46357</x:v>
      </x:c>
      <x:c r="B2219" s="2" t="str">
        <x:f>'Inventory detail'!A1093</x:f>
        <x:v>WIRE</x:v>
      </x:c>
      <x:c r="C2219" s="2" t="str">
        <x:f>'Inventory detail'!B1093</x:f>
        <x:v>10</x:v>
      </x:c>
      <x:c r="D2219" s="2" t="str">
        <x:f>'Inventory detail'!C1093</x:f>
        <x:v>DL012GLD</x:v>
      </x:c>
      <x:c r="E2219" s="10" t="n">
        <x:f>A1093</x:f>
        <x:v>46327</x:v>
      </x:c>
      <x:c r="F2219" s="7" t="n">
        <x:f>O1093</x:f>
        <x:v>0</x:v>
      </x:c>
      <x:c r="G2219" s="7" t="n">
        <x:f>Q1093</x:f>
        <x:v>0</x:v>
      </x:c>
      <x:c r="H2219" s="7" t="n">
        <x:f>R1093</x:f>
        <x:v>0</x:v>
      </x:c>
      <x:c r="I2219" s="7" t="n">
        <x:f>0</x:f>
        <x:v>0</x:v>
      </x:c>
      <x:c r="J2219" s="7" t="n">
        <x:f>0</x:f>
        <x:v>0</x:v>
      </x:c>
      <x:c r="K2219" s="7" t="n">
        <x:f>0</x:f>
        <x:v>0</x:v>
      </x:c>
      <x:c r="L2219" s="7" t="n">
        <x:f>'Inventory detail'!F1093*Summary!$K$5*(A2219-E2219)/Summary!$K$6</x:f>
        <x:v>0</x:v>
      </x:c>
      <x:c r="M2219" s="7" t="n">
        <x:f>MAX(0,H2219-L2219)</x:f>
        <x:v>0</x:v>
      </x:c>
      <x:c r="N2219" s="7" t="n">
        <x:f>MAX(0,L2219-H2219)</x:f>
        <x:v>0</x:v>
      </x:c>
      <x:c r="O2219" s="7" t="n">
        <x:f>MAX(0,F2219+I2219-N2219)</x:f>
        <x:v>0</x:v>
      </x:c>
      <x:c r="P2219" s="7" t="n">
        <x:f>MAX(0,N2219-F2219-I2219)</x:f>
        <x:v>0</x:v>
      </x:c>
      <x:c r="Q2219" s="7" t="n">
        <x:f>MAX(0,G2219+J2219-P2219)</x:f>
        <x:v>0</x:v>
      </x:c>
      <x:c r="R2219" s="7" t="n">
        <x:f>M2219+MAX(0,K2219-MAX(0,P2219-G2219-J2219))</x:f>
        <x:v>0</x:v>
      </x:c>
      <x:c r="S2219" s="7" t="n">
        <x:f>SUM(O2219,Q2219,R2219)</x:f>
        <x:v>0</x:v>
      </x:c>
      <x:c r="T2219" s="14" t="n">
        <x:f>'Inventory detail'!T1093</x:f>
        <x:v>0.059000000000000004</x:v>
      </x:c>
      <x:c r="U2219" s="14" t="n">
        <x:f>'Inventory detail'!U1093</x:f>
        <x:v>0.059000000000000004</x:v>
      </x:c>
      <x:c r="V2219" s="9" t="n">
        <x:f>O2219*T2219</x:f>
        <x:v>0</x:v>
      </x:c>
      <x:c r="W2219" s="9" t="n">
        <x:f>Q2219*T2219</x:f>
        <x:v>0</x:v>
      </x:c>
      <x:c r="X2219" s="9" t="n">
        <x:f>R2219*T2219</x:f>
        <x:v>0</x:v>
      </x:c>
      <x:c r="Y2219" s="9" t="n">
        <x:f>S2219*T2219</x:f>
        <x:v>0</x:v>
      </x:c>
      <x:c r="Z2219" s="9" t="n">
        <x:f>IF(ISNUMBER(U2219),S2219*(U2219-T2219),"n.a.")</x:f>
        <x:v>0</x:v>
      </x:c>
      <x:c r="AA2219" s="9" t="n">
        <x:f>IF(ISNUMBER(U2219),Y2219,0)</x:f>
        <x:v>0</x:v>
      </x:c>
      <x:c r="AB2219" s="7" t="n">
        <x:f>MAX(0,L2219-SUM(F2219:K2219))</x:f>
        <x:v>0</x:v>
      </x:c>
    </x:row>
    <x:row r="2220" ht="22" customHeight="1">
      <x:c r="A2220" s="18" t="n">
        <x:f>Summary!D$41</x:f>
        <x:v>46357</x:v>
      </x:c>
      <x:c r="B2220" s="2" t="str">
        <x:f>'Inventory detail'!A1094</x:f>
        <x:v>WIRE</x:v>
      </x:c>
      <x:c r="C2220" s="2" t="str">
        <x:f>'Inventory detail'!B1094</x:f>
        <x:v>10</x:v>
      </x:c>
      <x:c r="D2220" s="2" t="str">
        <x:f>'Inventory detail'!C1094</x:f>
        <x:v>SOW078BLK</x:v>
      </x:c>
      <x:c r="E2220" s="10" t="n">
        <x:f>A1094</x:f>
        <x:v>46327</x:v>
      </x:c>
      <x:c r="F2220" s="7" t="n">
        <x:f>O1094</x:f>
        <x:v>0</x:v>
      </x:c>
      <x:c r="G2220" s="7" t="n">
        <x:f>Q1094</x:f>
        <x:v>0</x:v>
      </x:c>
      <x:c r="H2220" s="7" t="n">
        <x:f>R1094</x:f>
        <x:v>0</x:v>
      </x:c>
      <x:c r="I2220" s="7" t="n">
        <x:f>0</x:f>
        <x:v>0</x:v>
      </x:c>
      <x:c r="J2220" s="7" t="n">
        <x:f>0</x:f>
        <x:v>0</x:v>
      </x:c>
      <x:c r="K2220" s="7" t="n">
        <x:f>0</x:f>
        <x:v>0</x:v>
      </x:c>
      <x:c r="L2220" s="7" t="n">
        <x:f>'Inventory detail'!F1094*Summary!$K$5*(A2220-E2220)/Summary!$K$6</x:f>
        <x:v>0</x:v>
      </x:c>
      <x:c r="M2220" s="7" t="n">
        <x:f>MAX(0,H2220-L2220)</x:f>
        <x:v>0</x:v>
      </x:c>
      <x:c r="N2220" s="7" t="n">
        <x:f>MAX(0,L2220-H2220)</x:f>
        <x:v>0</x:v>
      </x:c>
      <x:c r="O2220" s="7" t="n">
        <x:f>MAX(0,F2220+I2220-N2220)</x:f>
        <x:v>0</x:v>
      </x:c>
      <x:c r="P2220" s="7" t="n">
        <x:f>MAX(0,N2220-F2220-I2220)</x:f>
        <x:v>0</x:v>
      </x:c>
      <x:c r="Q2220" s="7" t="n">
        <x:f>MAX(0,G2220+J2220-P2220)</x:f>
        <x:v>0</x:v>
      </x:c>
      <x:c r="R2220" s="7" t="n">
        <x:f>M2220+MAX(0,K2220-MAX(0,P2220-G2220-J2220))</x:f>
        <x:v>0</x:v>
      </x:c>
      <x:c r="S2220" s="7" t="n">
        <x:f>SUM(O2220,Q2220,R2220)</x:f>
        <x:v>0</x:v>
      </x:c>
      <x:c r="T2220" s="14" t="n">
        <x:f>'Inventory detail'!T1094</x:f>
        <x:v>0.16519999999999999</x:v>
      </x:c>
      <x:c r="U2220" s="14" t="n">
        <x:f>'Inventory detail'!U1094</x:f>
        <x:v>0.16519999999999999</x:v>
      </x:c>
      <x:c r="V2220" s="9" t="n">
        <x:f>O2220*T2220</x:f>
        <x:v>0</x:v>
      </x:c>
      <x:c r="W2220" s="9" t="n">
        <x:f>Q2220*T2220</x:f>
        <x:v>0</x:v>
      </x:c>
      <x:c r="X2220" s="9" t="n">
        <x:f>R2220*T2220</x:f>
        <x:v>0</x:v>
      </x:c>
      <x:c r="Y2220" s="9" t="n">
        <x:f>S2220*T2220</x:f>
        <x:v>0</x:v>
      </x:c>
      <x:c r="Z2220" s="9" t="n">
        <x:f>IF(ISNUMBER(U2220),S2220*(U2220-T2220),"n.a.")</x:f>
        <x:v>0</x:v>
      </x:c>
      <x:c r="AA2220" s="9" t="n">
        <x:f>IF(ISNUMBER(U2220),Y2220,0)</x:f>
        <x:v>0</x:v>
      </x:c>
      <x:c r="AB2220" s="7" t="n">
        <x:f>MAX(0,L2220-SUM(F2220:K2220))</x:f>
        <x:v>0</x:v>
      </x:c>
    </x:row>
    <x:row r="2221" ht="22" customHeight="1">
      <x:c r="A2221" s="18" t="n">
        <x:f>Summary!D$41</x:f>
        <x:v>46357</x:v>
      </x:c>
      <x:c r="B2221" s="2" t="str">
        <x:f>'Inventory detail'!A1095</x:f>
        <x:v>WIRE</x:v>
      </x:c>
      <x:c r="C2221" s="2" t="str">
        <x:f>'Inventory detail'!B1095</x:f>
        <x:v>10</x:v>
      </x:c>
      <x:c r="D2221" s="2" t="str">
        <x:f>'Inventory detail'!C1095</x:f>
        <x:v>SOW716WHT</x:v>
      </x:c>
      <x:c r="E2221" s="10" t="n">
        <x:f>A1095</x:f>
        <x:v>46327</x:v>
      </x:c>
      <x:c r="F2221" s="7" t="n">
        <x:f>O1095</x:f>
        <x:v>0</x:v>
      </x:c>
      <x:c r="G2221" s="7" t="n">
        <x:f>Q1095</x:f>
        <x:v>0</x:v>
      </x:c>
      <x:c r="H2221" s="7" t="n">
        <x:f>R1095</x:f>
        <x:v>0</x:v>
      </x:c>
      <x:c r="I2221" s="7" t="n">
        <x:f>0</x:f>
        <x:v>0</x:v>
      </x:c>
      <x:c r="J2221" s="7" t="n">
        <x:f>0</x:f>
        <x:v>0</x:v>
      </x:c>
      <x:c r="K2221" s="7" t="n">
        <x:f>0</x:f>
        <x:v>0</x:v>
      </x:c>
      <x:c r="L2221" s="7" t="n">
        <x:f>'Inventory detail'!F1095*Summary!$K$5*(A2221-E2221)/Summary!$K$6</x:f>
        <x:v>0</x:v>
      </x:c>
      <x:c r="M2221" s="7" t="n">
        <x:f>MAX(0,H2221-L2221)</x:f>
        <x:v>0</x:v>
      </x:c>
      <x:c r="N2221" s="7" t="n">
        <x:f>MAX(0,L2221-H2221)</x:f>
        <x:v>0</x:v>
      </x:c>
      <x:c r="O2221" s="7" t="n">
        <x:f>MAX(0,F2221+I2221-N2221)</x:f>
        <x:v>0</x:v>
      </x:c>
      <x:c r="P2221" s="7" t="n">
        <x:f>MAX(0,N2221-F2221-I2221)</x:f>
        <x:v>0</x:v>
      </x:c>
      <x:c r="Q2221" s="7" t="n">
        <x:f>MAX(0,G2221+J2221-P2221)</x:f>
        <x:v>0</x:v>
      </x:c>
      <x:c r="R2221" s="7" t="n">
        <x:f>M2221+MAX(0,K2221-MAX(0,P2221-G2221-J2221))</x:f>
        <x:v>0</x:v>
      </x:c>
      <x:c r="S2221" s="7" t="n">
        <x:f>SUM(O2221,Q2221,R2221)</x:f>
        <x:v>0</x:v>
      </x:c>
      <x:c r="T2221" s="14" t="n">
        <x:f>'Inventory detail'!T1095</x:f>
        <x:v>0.3262</x:v>
      </x:c>
      <x:c r="U2221" s="14" t="n">
        <x:f>'Inventory detail'!U1095</x:f>
        <x:v>0.3262</x:v>
      </x:c>
      <x:c r="V2221" s="9" t="n">
        <x:f>O2221*T2221</x:f>
        <x:v>0</x:v>
      </x:c>
      <x:c r="W2221" s="9" t="n">
        <x:f>Q2221*T2221</x:f>
        <x:v>0</x:v>
      </x:c>
      <x:c r="X2221" s="9" t="n">
        <x:f>R2221*T2221</x:f>
        <x:v>0</x:v>
      </x:c>
      <x:c r="Y2221" s="9" t="n">
        <x:f>S2221*T2221</x:f>
        <x:v>0</x:v>
      </x:c>
      <x:c r="Z2221" s="9" t="n">
        <x:f>IF(ISNUMBER(U2221),S2221*(U2221-T2221),"n.a.")</x:f>
        <x:v>0</x:v>
      </x:c>
      <x:c r="AA2221" s="9" t="n">
        <x:f>IF(ISNUMBER(U2221),Y2221,0)</x:f>
        <x:v>0</x:v>
      </x:c>
      <x:c r="AB2221" s="7" t="n">
        <x:f>MAX(0,L2221-SUM(F2221:K2221))</x:f>
        <x:v>0</x:v>
      </x:c>
    </x:row>
    <x:row r="2222" ht="22" customHeight="1">
      <x:c r="A2222" s="18" t="n">
        <x:f>Summary!D$41</x:f>
        <x:v>46357</x:v>
      </x:c>
      <x:c r="B2222" s="2" t="str">
        <x:f>'Inventory detail'!A1096</x:f>
        <x:v>WIRE</x:v>
      </x:c>
      <x:c r="C2222" s="2" t="str">
        <x:f>'Inventory detail'!B1096</x:f>
        <x:v>30</x:v>
      </x:c>
      <x:c r="D2222" s="2" t="str">
        <x:f>'Inventory detail'!C1096</x:f>
        <x:v>DL001GRAY</x:v>
      </x:c>
      <x:c r="E2222" s="10" t="n">
        <x:f>A1096</x:f>
        <x:v>46327</x:v>
      </x:c>
      <x:c r="F2222" s="7" t="n">
        <x:f>O1096</x:f>
        <x:v>0</x:v>
      </x:c>
      <x:c r="G2222" s="7" t="n">
        <x:f>Q1096</x:f>
        <x:v>0</x:v>
      </x:c>
      <x:c r="H2222" s="7" t="n">
        <x:f>R1096</x:f>
        <x:v>1000</x:v>
      </x:c>
      <x:c r="I2222" s="7" t="n">
        <x:f>0</x:f>
        <x:v>0</x:v>
      </x:c>
      <x:c r="J2222" s="7" t="n">
        <x:f>0</x:f>
        <x:v>0</x:v>
      </x:c>
      <x:c r="K2222" s="7" t="n">
        <x:f>0</x:f>
        <x:v>0</x:v>
      </x:c>
      <x:c r="L2222" s="7" t="n">
        <x:f>'Inventory detail'!F1096*Summary!$K$5*(A2222-E2222)/Summary!$K$6</x:f>
        <x:v>0</x:v>
      </x:c>
      <x:c r="M2222" s="7" t="n">
        <x:f>MAX(0,H2222-L2222)</x:f>
        <x:v>1000</x:v>
      </x:c>
      <x:c r="N2222" s="7" t="n">
        <x:f>MAX(0,L2222-H2222)</x:f>
        <x:v>0</x:v>
      </x:c>
      <x:c r="O2222" s="7" t="n">
        <x:f>MAX(0,F2222+I2222-N2222)</x:f>
        <x:v>0</x:v>
      </x:c>
      <x:c r="P2222" s="7" t="n">
        <x:f>MAX(0,N2222-F2222-I2222)</x:f>
        <x:v>0</x:v>
      </x:c>
      <x:c r="Q2222" s="7" t="n">
        <x:f>MAX(0,G2222+J2222-P2222)</x:f>
        <x:v>0</x:v>
      </x:c>
      <x:c r="R2222" s="7" t="n">
        <x:f>M2222+MAX(0,K2222-MAX(0,P2222-G2222-J2222))</x:f>
        <x:v>1000</x:v>
      </x:c>
      <x:c r="S2222" s="7" t="n">
        <x:f>SUM(O2222,Q2222,R2222)</x:f>
        <x:v>1000</x:v>
      </x:c>
      <x:c r="T2222" s="14" t="n">
        <x:f>'Inventory detail'!T1096</x:f>
        <x:v>0.19140000000000001</x:v>
      </x:c>
      <x:c r="U2222" s="14" t="n">
        <x:f>'Inventory detail'!U1096</x:f>
        <x:v>0.19140000000000001</x:v>
      </x:c>
      <x:c r="V2222" s="9" t="n">
        <x:f>O2222*T2222</x:f>
        <x:v>0</x:v>
      </x:c>
      <x:c r="W2222" s="9" t="n">
        <x:f>Q2222*T2222</x:f>
        <x:v>0</x:v>
      </x:c>
      <x:c r="X2222" s="9" t="n">
        <x:f>R2222*T2222</x:f>
        <x:v>191.4</x:v>
      </x:c>
      <x:c r="Y2222" s="9" t="n">
        <x:f>S2222*T2222</x:f>
        <x:v>191.4</x:v>
      </x:c>
      <x:c r="Z2222" s="9" t="n">
        <x:f>IF(ISNUMBER(U2222),S2222*(U2222-T2222),"n.a.")</x:f>
        <x:v>0</x:v>
      </x:c>
      <x:c r="AA2222" s="9" t="n">
        <x:f>IF(ISNUMBER(U2222),Y2222,0)</x:f>
        <x:v>191.4</x:v>
      </x:c>
      <x:c r="AB2222" s="7" t="n">
        <x:f>MAX(0,L2222-SUM(F2222:K2222))</x:f>
        <x:v>0</x:v>
      </x:c>
    </x:row>
    <x:row r="2223" ht="22" customHeight="1">
      <x:c r="A2223" s="18" t="n">
        <x:f>Summary!D$41</x:f>
        <x:v>46357</x:v>
      </x:c>
      <x:c r="B2223" s="2" t="str">
        <x:f>'Inventory detail'!A1097</x:f>
        <x:v>WIRE</x:v>
      </x:c>
      <x:c r="C2223" s="2" t="str">
        <x:f>'Inventory detail'!B1097</x:f>
        <x:v>30</x:v>
      </x:c>
      <x:c r="D2223" s="2" t="str">
        <x:f>'Inventory detail'!C1097</x:f>
        <x:v>DL012GRAY</x:v>
      </x:c>
      <x:c r="E2223" s="10" t="n">
        <x:f>A1097</x:f>
        <x:v>46327</x:v>
      </x:c>
      <x:c r="F2223" s="7" t="n">
        <x:f>O1097</x:f>
        <x:v>0</x:v>
      </x:c>
      <x:c r="G2223" s="7" t="n">
        <x:f>Q1097</x:f>
        <x:v>0</x:v>
      </x:c>
      <x:c r="H2223" s="7" t="n">
        <x:f>R1097</x:f>
        <x:v>1000</x:v>
      </x:c>
      <x:c r="I2223" s="7" t="n">
        <x:f>0</x:f>
        <x:v>0</x:v>
      </x:c>
      <x:c r="J2223" s="7" t="n">
        <x:f>0</x:f>
        <x:v>0</x:v>
      </x:c>
      <x:c r="K2223" s="7" t="n">
        <x:f>0</x:f>
        <x:v>0</x:v>
      </x:c>
      <x:c r="L2223" s="7" t="n">
        <x:f>'Inventory detail'!F1097*Summary!$K$5*(A2223-E2223)/Summary!$K$6</x:f>
        <x:v>0</x:v>
      </x:c>
      <x:c r="M2223" s="7" t="n">
        <x:f>MAX(0,H2223-L2223)</x:f>
        <x:v>1000</x:v>
      </x:c>
      <x:c r="N2223" s="7" t="n">
        <x:f>MAX(0,L2223-H2223)</x:f>
        <x:v>0</x:v>
      </x:c>
      <x:c r="O2223" s="7" t="n">
        <x:f>MAX(0,F2223+I2223-N2223)</x:f>
        <x:v>0</x:v>
      </x:c>
      <x:c r="P2223" s="7" t="n">
        <x:f>MAX(0,N2223-F2223-I2223)</x:f>
        <x:v>0</x:v>
      </x:c>
      <x:c r="Q2223" s="7" t="n">
        <x:f>MAX(0,G2223+J2223-P2223)</x:f>
        <x:v>0</x:v>
      </x:c>
      <x:c r="R2223" s="7" t="n">
        <x:f>M2223+MAX(0,K2223-MAX(0,P2223-G2223-J2223))</x:f>
        <x:v>1000</x:v>
      </x:c>
      <x:c r="S2223" s="7" t="n">
        <x:f>SUM(O2223,Q2223,R2223)</x:f>
        <x:v>1000</x:v>
      </x:c>
      <x:c r="T2223" s="14" t="n">
        <x:f>'Inventory detail'!T1097</x:f>
        <x:v>0.08259999999999999</x:v>
      </x:c>
      <x:c r="U2223" s="14" t="n">
        <x:f>'Inventory detail'!U1097</x:f>
        <x:v>0.08259999999999999</x:v>
      </x:c>
      <x:c r="V2223" s="9" t="n">
        <x:f>O2223*T2223</x:f>
        <x:v>0</x:v>
      </x:c>
      <x:c r="W2223" s="9" t="n">
        <x:f>Q2223*T2223</x:f>
        <x:v>0</x:v>
      </x:c>
      <x:c r="X2223" s="9" t="n">
        <x:f>R2223*T2223</x:f>
        <x:v>82.6</x:v>
      </x:c>
      <x:c r="Y2223" s="9" t="n">
        <x:f>S2223*T2223</x:f>
        <x:v>82.6</x:v>
      </x:c>
      <x:c r="Z2223" s="9" t="n">
        <x:f>IF(ISNUMBER(U2223),S2223*(U2223-T2223),"n.a.")</x:f>
        <x:v>0</x:v>
      </x:c>
      <x:c r="AA2223" s="9" t="n">
        <x:f>IF(ISNUMBER(U2223),Y2223,0)</x:f>
        <x:v>82.6</x:v>
      </x:c>
      <x:c r="AB2223" s="7" t="n">
        <x:f>MAX(0,L2223-SUM(F2223:K2223))</x:f>
        <x:v>0</x:v>
      </x:c>
    </x:row>
    <x:row r="2224" ht="22" customHeight="1">
      <x:c r="A2224" s="18" t="n">
        <x:f>Summary!D$41</x:f>
        <x:v>46357</x:v>
      </x:c>
      <x:c r="B2224" s="2" t="str">
        <x:f>'Inventory detail'!A1098</x:f>
        <x:v>WIRE</x:v>
      </x:c>
      <x:c r="C2224" s="2" t="str">
        <x:f>'Inventory detail'!B1098</x:f>
        <x:v>30</x:v>
      </x:c>
      <x:c r="D2224" s="2" t="str">
        <x:f>'Inventory detail'!C1098</x:f>
        <x:v>DL012RED</x:v>
      </x:c>
      <x:c r="E2224" s="10" t="n">
        <x:f>A1098</x:f>
        <x:v>46327</x:v>
      </x:c>
      <x:c r="F2224" s="7" t="n">
        <x:f>O1098</x:f>
        <x:v>0</x:v>
      </x:c>
      <x:c r="G2224" s="7" t="n">
        <x:f>Q1098</x:f>
        <x:v>0</x:v>
      </x:c>
      <x:c r="H2224" s="7" t="n">
        <x:f>R1098</x:f>
        <x:v>0</x:v>
      </x:c>
      <x:c r="I2224" s="7" t="n">
        <x:f>0</x:f>
        <x:v>0</x:v>
      </x:c>
      <x:c r="J2224" s="7" t="n">
        <x:f>0</x:f>
        <x:v>0</x:v>
      </x:c>
      <x:c r="K2224" s="7" t="n">
        <x:f>0</x:f>
        <x:v>0</x:v>
      </x:c>
      <x:c r="L2224" s="7" t="n">
        <x:f>'Inventory detail'!F1098*Summary!$K$5*(A2224-E2224)/Summary!$K$6</x:f>
        <x:v>0</x:v>
      </x:c>
      <x:c r="M2224" s="7" t="n">
        <x:f>MAX(0,H2224-L2224)</x:f>
        <x:v>0</x:v>
      </x:c>
      <x:c r="N2224" s="7" t="n">
        <x:f>MAX(0,L2224-H2224)</x:f>
        <x:v>0</x:v>
      </x:c>
      <x:c r="O2224" s="7" t="n">
        <x:f>MAX(0,F2224+I2224-N2224)</x:f>
        <x:v>0</x:v>
      </x:c>
      <x:c r="P2224" s="7" t="n">
        <x:f>MAX(0,N2224-F2224-I2224)</x:f>
        <x:v>0</x:v>
      </x:c>
      <x:c r="Q2224" s="7" t="n">
        <x:f>MAX(0,G2224+J2224-P2224)</x:f>
        <x:v>0</x:v>
      </x:c>
      <x:c r="R2224" s="7" t="n">
        <x:f>M2224+MAX(0,K2224-MAX(0,P2224-G2224-J2224))</x:f>
        <x:v>0</x:v>
      </x:c>
      <x:c r="S2224" s="7" t="n">
        <x:f>SUM(O2224,Q2224,R2224)</x:f>
        <x:v>0</x:v>
      </x:c>
      <x:c r="T2224" s="14" t="n">
        <x:f>'Inventory detail'!T1098</x:f>
        <x:v>0.059000000000000004</x:v>
      </x:c>
      <x:c r="U2224" s="14" t="n">
        <x:f>'Inventory detail'!U1098</x:f>
        <x:v>0.059000000000000004</x:v>
      </x:c>
      <x:c r="V2224" s="9" t="n">
        <x:f>O2224*T2224</x:f>
        <x:v>0</x:v>
      </x:c>
      <x:c r="W2224" s="9" t="n">
        <x:f>Q2224*T2224</x:f>
        <x:v>0</x:v>
      </x:c>
      <x:c r="X2224" s="9" t="n">
        <x:f>R2224*T2224</x:f>
        <x:v>0</x:v>
      </x:c>
      <x:c r="Y2224" s="9" t="n">
        <x:f>S2224*T2224</x:f>
        <x:v>0</x:v>
      </x:c>
      <x:c r="Z2224" s="9" t="n">
        <x:f>IF(ISNUMBER(U2224),S2224*(U2224-T2224),"n.a.")</x:f>
        <x:v>0</x:v>
      </x:c>
      <x:c r="AA2224" s="9" t="n">
        <x:f>IF(ISNUMBER(U2224),Y2224,0)</x:f>
        <x:v>0</x:v>
      </x:c>
      <x:c r="AB2224" s="7" t="n">
        <x:f>MAX(0,L2224-SUM(F2224:K2224))</x:f>
        <x:v>0</x:v>
      </x:c>
    </x:row>
    <x:row r="2225" ht="22" customHeight="1">
      <x:c r="A2225" s="18" t="n">
        <x:f>Summary!D$41</x:f>
        <x:v>46357</x:v>
      </x:c>
      <x:c r="B2225" s="2" t="str">
        <x:f>'Inventory detail'!A1099</x:f>
        <x:v>WIRE</x:v>
      </x:c>
      <x:c r="C2225" s="2" t="str">
        <x:f>'Inventory detail'!B1099</x:f>
        <x:v>30</x:v>
      </x:c>
      <x:c r="D2225" s="2" t="str">
        <x:f>'Inventory detail'!C1099</x:f>
        <x:v>DL014GRAY</x:v>
      </x:c>
      <x:c r="E2225" s="10" t="n">
        <x:f>A1099</x:f>
        <x:v>46327</x:v>
      </x:c>
      <x:c r="F2225" s="7" t="n">
        <x:f>O1099</x:f>
        <x:v>0</x:v>
      </x:c>
      <x:c r="G2225" s="7" t="n">
        <x:f>Q1099</x:f>
        <x:v>0</x:v>
      </x:c>
      <x:c r="H2225" s="7" t="n">
        <x:f>R1099</x:f>
        <x:v>800</x:v>
      </x:c>
      <x:c r="I2225" s="7" t="n">
        <x:f>0</x:f>
        <x:v>0</x:v>
      </x:c>
      <x:c r="J2225" s="7" t="n">
        <x:f>0</x:f>
        <x:v>0</x:v>
      </x:c>
      <x:c r="K2225" s="7" t="n">
        <x:f>0</x:f>
        <x:v>0</x:v>
      </x:c>
      <x:c r="L2225" s="7" t="n">
        <x:f>'Inventory detail'!F1099*Summary!$K$5*(A2225-E2225)/Summary!$K$6</x:f>
        <x:v>0</x:v>
      </x:c>
      <x:c r="M2225" s="7" t="n">
        <x:f>MAX(0,H2225-L2225)</x:f>
        <x:v>800</x:v>
      </x:c>
      <x:c r="N2225" s="7" t="n">
        <x:f>MAX(0,L2225-H2225)</x:f>
        <x:v>0</x:v>
      </x:c>
      <x:c r="O2225" s="7" t="n">
        <x:f>MAX(0,F2225+I2225-N2225)</x:f>
        <x:v>0</x:v>
      </x:c>
      <x:c r="P2225" s="7" t="n">
        <x:f>MAX(0,N2225-F2225-I2225)</x:f>
        <x:v>0</x:v>
      </x:c>
      <x:c r="Q2225" s="7" t="n">
        <x:f>MAX(0,G2225+J2225-P2225)</x:f>
        <x:v>0</x:v>
      </x:c>
      <x:c r="R2225" s="7" t="n">
        <x:f>M2225+MAX(0,K2225-MAX(0,P2225-G2225-J2225))</x:f>
        <x:v>800</x:v>
      </x:c>
      <x:c r="S2225" s="7" t="n">
        <x:f>SUM(O2225,Q2225,R2225)</x:f>
        <x:v>800</x:v>
      </x:c>
      <x:c r="T2225" s="14" t="n">
        <x:f>'Inventory detail'!T1099</x:f>
        <x:v>0.0363</x:v>
      </x:c>
      <x:c r="U2225" s="14" t="n">
        <x:f>'Inventory detail'!U1099</x:f>
        <x:v>0.0363</x:v>
      </x:c>
      <x:c r="V2225" s="9" t="n">
        <x:f>O2225*T2225</x:f>
        <x:v>0</x:v>
      </x:c>
      <x:c r="W2225" s="9" t="n">
        <x:f>Q2225*T2225</x:f>
        <x:v>0</x:v>
      </x:c>
      <x:c r="X2225" s="9" t="n">
        <x:f>R2225*T2225</x:f>
        <x:v>29.04</x:v>
      </x:c>
      <x:c r="Y2225" s="9" t="n">
        <x:f>S2225*T2225</x:f>
        <x:v>29.04</x:v>
      </x:c>
      <x:c r="Z2225" s="9" t="n">
        <x:f>IF(ISNUMBER(U2225),S2225*(U2225-T2225),"n.a.")</x:f>
        <x:v>0</x:v>
      </x:c>
      <x:c r="AA2225" s="9" t="n">
        <x:f>IF(ISNUMBER(U2225),Y2225,0)</x:f>
        <x:v>29.04</x:v>
      </x:c>
      <x:c r="AB2225" s="7" t="n">
        <x:f>MAX(0,L2225-SUM(F2225:K2225))</x:f>
        <x:v>0</x:v>
      </x:c>
    </x:row>
    <x:row r="2226" ht="22" customHeight="1">
      <x:c r="A2226" s="18" t="n">
        <x:f>Summary!D$41</x:f>
        <x:v>46357</x:v>
      </x:c>
      <x:c r="B2226" s="2" t="str">
        <x:f>'Inventory detail'!A1100</x:f>
        <x:v>WIRE</x:v>
      </x:c>
      <x:c r="C2226" s="2" t="str">
        <x:f>'Inventory detail'!B1100</x:f>
        <x:v>30</x:v>
      </x:c>
      <x:c r="D2226" s="2" t="str">
        <x:f>'Inventory detail'!C1100</x:f>
        <x:v>DL038BLU</x:v>
      </x:c>
      <x:c r="E2226" s="10" t="n">
        <x:f>A1100</x:f>
        <x:v>46327</x:v>
      </x:c>
      <x:c r="F2226" s="7" t="n">
        <x:f>O1100</x:f>
        <x:v>0</x:v>
      </x:c>
      <x:c r="G2226" s="7" t="n">
        <x:f>Q1100</x:f>
        <x:v>0</x:v>
      </x:c>
      <x:c r="H2226" s="7" t="n">
        <x:f>R1100</x:f>
        <x:v>0</x:v>
      </x:c>
      <x:c r="I2226" s="7" t="n">
        <x:f>0</x:f>
        <x:v>0</x:v>
      </x:c>
      <x:c r="J2226" s="7" t="n">
        <x:f>0</x:f>
        <x:v>0</x:v>
      </x:c>
      <x:c r="K2226" s="7" t="n">
        <x:f>0</x:f>
        <x:v>0</x:v>
      </x:c>
      <x:c r="L2226" s="7" t="n">
        <x:f>'Inventory detail'!F1100*Summary!$K$5*(A2226-E2226)/Summary!$K$6</x:f>
        <x:v>0</x:v>
      </x:c>
      <x:c r="M2226" s="7" t="n">
        <x:f>MAX(0,H2226-L2226)</x:f>
        <x:v>0</x:v>
      </x:c>
      <x:c r="N2226" s="7" t="n">
        <x:f>MAX(0,L2226-H2226)</x:f>
        <x:v>0</x:v>
      </x:c>
      <x:c r="O2226" s="7" t="n">
        <x:f>MAX(0,F2226+I2226-N2226)</x:f>
        <x:v>0</x:v>
      </x:c>
      <x:c r="P2226" s="7" t="n">
        <x:f>MAX(0,N2226-F2226-I2226)</x:f>
        <x:v>0</x:v>
      </x:c>
      <x:c r="Q2226" s="7" t="n">
        <x:f>MAX(0,G2226+J2226-P2226)</x:f>
        <x:v>0</x:v>
      </x:c>
      <x:c r="R2226" s="7" t="n">
        <x:f>M2226+MAX(0,K2226-MAX(0,P2226-G2226-J2226))</x:f>
        <x:v>0</x:v>
      </x:c>
      <x:c r="S2226" s="7" t="n">
        <x:f>SUM(O2226,Q2226,R2226)</x:f>
        <x:v>0</x:v>
      </x:c>
      <x:c r="T2226" s="14" t="n">
        <x:f>'Inventory detail'!T1100</x:f>
        <x:v>0.0369</x:v>
      </x:c>
      <x:c r="U2226" s="14" t="n">
        <x:f>'Inventory detail'!U1100</x:f>
        <x:v>0.0369</x:v>
      </x:c>
      <x:c r="V2226" s="9" t="n">
        <x:f>O2226*T2226</x:f>
        <x:v>0</x:v>
      </x:c>
      <x:c r="W2226" s="9" t="n">
        <x:f>Q2226*T2226</x:f>
        <x:v>0</x:v>
      </x:c>
      <x:c r="X2226" s="9" t="n">
        <x:f>R2226*T2226</x:f>
        <x:v>0</x:v>
      </x:c>
      <x:c r="Y2226" s="9" t="n">
        <x:f>S2226*T2226</x:f>
        <x:v>0</x:v>
      </x:c>
      <x:c r="Z2226" s="9" t="n">
        <x:f>IF(ISNUMBER(U2226),S2226*(U2226-T2226),"n.a.")</x:f>
        <x:v>0</x:v>
      </x:c>
      <x:c r="AA2226" s="9" t="n">
        <x:f>IF(ISNUMBER(U2226),Y2226,0)</x:f>
        <x:v>0</x:v>
      </x:c>
      <x:c r="AB2226" s="7" t="n">
        <x:f>MAX(0,L2226-SUM(F2226:K2226))</x:f>
        <x:v>0</x:v>
      </x:c>
    </x:row>
    <x:row r="2227" ht="22" customHeight="1">
      <x:c r="A2227" s="18" t="n">
        <x:f>Summary!D$41</x:f>
        <x:v>46357</x:v>
      </x:c>
      <x:c r="B2227" s="2" t="str">
        <x:f>'Inventory detail'!A1101</x:f>
        <x:v>WIRE</x:v>
      </x:c>
      <x:c r="C2227" s="2" t="str">
        <x:f>'Inventory detail'!B1101</x:f>
        <x:v>30</x:v>
      </x:c>
      <x:c r="D2227" s="2" t="str">
        <x:f>'Inventory detail'!C1101</x:f>
        <x:v>DL038RED</x:v>
      </x:c>
      <x:c r="E2227" s="10" t="n">
        <x:f>A1101</x:f>
        <x:v>46327</x:v>
      </x:c>
      <x:c r="F2227" s="7" t="n">
        <x:f>O1101</x:f>
        <x:v>0</x:v>
      </x:c>
      <x:c r="G2227" s="7" t="n">
        <x:f>Q1101</x:f>
        <x:v>0</x:v>
      </x:c>
      <x:c r="H2227" s="7" t="n">
        <x:f>R1101</x:f>
        <x:v>0</x:v>
      </x:c>
      <x:c r="I2227" s="7" t="n">
        <x:f>0</x:f>
        <x:v>0</x:v>
      </x:c>
      <x:c r="J2227" s="7" t="n">
        <x:f>0</x:f>
        <x:v>0</x:v>
      </x:c>
      <x:c r="K2227" s="7" t="n">
        <x:f>0</x:f>
        <x:v>0</x:v>
      </x:c>
      <x:c r="L2227" s="7" t="n">
        <x:f>'Inventory detail'!F1101*Summary!$K$5*(A2227-E2227)/Summary!$K$6</x:f>
        <x:v>0</x:v>
      </x:c>
      <x:c r="M2227" s="7" t="n">
        <x:f>MAX(0,H2227-L2227)</x:f>
        <x:v>0</x:v>
      </x:c>
      <x:c r="N2227" s="7" t="n">
        <x:f>MAX(0,L2227-H2227)</x:f>
        <x:v>0</x:v>
      </x:c>
      <x:c r="O2227" s="7" t="n">
        <x:f>MAX(0,F2227+I2227-N2227)</x:f>
        <x:v>0</x:v>
      </x:c>
      <x:c r="P2227" s="7" t="n">
        <x:f>MAX(0,N2227-F2227-I2227)</x:f>
        <x:v>0</x:v>
      </x:c>
      <x:c r="Q2227" s="7" t="n">
        <x:f>MAX(0,G2227+J2227-P2227)</x:f>
        <x:v>0</x:v>
      </x:c>
      <x:c r="R2227" s="7" t="n">
        <x:f>M2227+MAX(0,K2227-MAX(0,P2227-G2227-J2227))</x:f>
        <x:v>0</x:v>
      </x:c>
      <x:c r="S2227" s="7" t="n">
        <x:f>SUM(O2227,Q2227,R2227)</x:f>
        <x:v>0</x:v>
      </x:c>
      <x:c r="T2227" s="14" t="n">
        <x:f>'Inventory detail'!T1101</x:f>
        <x:v>0.0369</x:v>
      </x:c>
      <x:c r="U2227" s="14" t="n">
        <x:f>'Inventory detail'!U1101</x:f>
        <x:v>0.0369</x:v>
      </x:c>
      <x:c r="V2227" s="9" t="n">
        <x:f>O2227*T2227</x:f>
        <x:v>0</x:v>
      </x:c>
      <x:c r="W2227" s="9" t="n">
        <x:f>Q2227*T2227</x:f>
        <x:v>0</x:v>
      </x:c>
      <x:c r="X2227" s="9" t="n">
        <x:f>R2227*T2227</x:f>
        <x:v>0</x:v>
      </x:c>
      <x:c r="Y2227" s="9" t="n">
        <x:f>S2227*T2227</x:f>
        <x:v>0</x:v>
      </x:c>
      <x:c r="Z2227" s="9" t="n">
        <x:f>IF(ISNUMBER(U2227),S2227*(U2227-T2227),"n.a.")</x:f>
        <x:v>0</x:v>
      </x:c>
      <x:c r="AA2227" s="9" t="n">
        <x:f>IF(ISNUMBER(U2227),Y2227,0)</x:f>
        <x:v>0</x:v>
      </x:c>
      <x:c r="AB2227" s="7" t="n">
        <x:f>MAX(0,L2227-SUM(F2227:K2227))</x:f>
        <x:v>0</x:v>
      </x:c>
    </x:row>
    <x:row r="2228" ht="22" customHeight="1">
      <x:c r="A2228" s="18" t="n">
        <x:f>Summary!D$41</x:f>
        <x:v>46357</x:v>
      </x:c>
      <x:c r="B2228" s="2" t="str">
        <x:f>'Inventory detail'!A1102</x:f>
        <x:v>WIRE</x:v>
      </x:c>
      <x:c r="C2228" s="2" t="str">
        <x:f>'Inventory detail'!B1102</x:f>
        <x:v>30</x:v>
      </x:c>
      <x:c r="D2228" s="2" t="str">
        <x:f>'Inventory detail'!C1102</x:f>
        <x:v>DL058GRAY</x:v>
      </x:c>
      <x:c r="E2228" s="10" t="n">
        <x:f>A1102</x:f>
        <x:v>46327</x:v>
      </x:c>
      <x:c r="F2228" s="7" t="n">
        <x:f>O1102</x:f>
        <x:v>0</x:v>
      </x:c>
      <x:c r="G2228" s="7" t="n">
        <x:f>Q1102</x:f>
        <x:v>0</x:v>
      </x:c>
      <x:c r="H2228" s="7" t="n">
        <x:f>R1102</x:f>
        <x:v>1000</x:v>
      </x:c>
      <x:c r="I2228" s="7" t="n">
        <x:f>0</x:f>
        <x:v>0</x:v>
      </x:c>
      <x:c r="J2228" s="7" t="n">
        <x:f>0</x:f>
        <x:v>0</x:v>
      </x:c>
      <x:c r="K2228" s="7" t="n">
        <x:f>0</x:f>
        <x:v>0</x:v>
      </x:c>
      <x:c r="L2228" s="7" t="n">
        <x:f>'Inventory detail'!F1102*Summary!$K$5*(A2228-E2228)/Summary!$K$6</x:f>
        <x:v>0</x:v>
      </x:c>
      <x:c r="M2228" s="7" t="n">
        <x:f>MAX(0,H2228-L2228)</x:f>
        <x:v>1000</x:v>
      </x:c>
      <x:c r="N2228" s="7" t="n">
        <x:f>MAX(0,L2228-H2228)</x:f>
        <x:v>0</x:v>
      </x:c>
      <x:c r="O2228" s="7" t="n">
        <x:f>MAX(0,F2228+I2228-N2228)</x:f>
        <x:v>0</x:v>
      </x:c>
      <x:c r="P2228" s="7" t="n">
        <x:f>MAX(0,N2228-F2228-I2228)</x:f>
        <x:v>0</x:v>
      </x:c>
      <x:c r="Q2228" s="7" t="n">
        <x:f>MAX(0,G2228+J2228-P2228)</x:f>
        <x:v>0</x:v>
      </x:c>
      <x:c r="R2228" s="7" t="n">
        <x:f>M2228+MAX(0,K2228-MAX(0,P2228-G2228-J2228))</x:f>
        <x:v>1000</x:v>
      </x:c>
      <x:c r="S2228" s="7" t="n">
        <x:f>SUM(O2228,Q2228,R2228)</x:f>
        <x:v>1000</x:v>
      </x:c>
      <x:c r="T2228" s="14" t="n">
        <x:f>'Inventory detail'!T1102</x:f>
        <x:v>0.1082</x:v>
      </x:c>
      <x:c r="U2228" s="14" t="n">
        <x:f>'Inventory detail'!U1102</x:f>
        <x:v>0.1082</x:v>
      </x:c>
      <x:c r="V2228" s="9" t="n">
        <x:f>O2228*T2228</x:f>
        <x:v>0</x:v>
      </x:c>
      <x:c r="W2228" s="9" t="n">
        <x:f>Q2228*T2228</x:f>
        <x:v>0</x:v>
      </x:c>
      <x:c r="X2228" s="9" t="n">
        <x:f>R2228*T2228</x:f>
        <x:v>108.2</x:v>
      </x:c>
      <x:c r="Y2228" s="9" t="n">
        <x:f>S2228*T2228</x:f>
        <x:v>108.2</x:v>
      </x:c>
      <x:c r="Z2228" s="9" t="n">
        <x:f>IF(ISNUMBER(U2228),S2228*(U2228-T2228),"n.a.")</x:f>
        <x:v>0</x:v>
      </x:c>
      <x:c r="AA2228" s="9" t="n">
        <x:f>IF(ISNUMBER(U2228),Y2228,0)</x:f>
        <x:v>108.2</x:v>
      </x:c>
      <x:c r="AB2228" s="7" t="n">
        <x:f>MAX(0,L2228-SUM(F2228:K2228))</x:f>
        <x:v>0</x:v>
      </x:c>
    </x:row>
    <x:row r="2229" ht="22" customHeight="1">
      <x:c r="A2229" s="18" t="n">
        <x:f>Summary!D$41</x:f>
        <x:v>46357</x:v>
      </x:c>
      <x:c r="B2229" s="2" t="str">
        <x:f>'Inventory detail'!A1103</x:f>
        <x:v>WIRE</x:v>
      </x:c>
      <x:c r="C2229" s="2" t="str">
        <x:f>'Inventory detail'!B1103</x:f>
        <x:v>30</x:v>
      </x:c>
      <x:c r="D2229" s="2" t="str">
        <x:f>'Inventory detail'!C1103</x:f>
        <x:v>DL078GOLD</x:v>
      </x:c>
      <x:c r="E2229" s="10" t="n">
        <x:f>A1103</x:f>
        <x:v>46327</x:v>
      </x:c>
      <x:c r="F2229" s="7" t="n">
        <x:f>O1103</x:f>
        <x:v>0</x:v>
      </x:c>
      <x:c r="G2229" s="7" t="n">
        <x:f>Q1103</x:f>
        <x:v>0</x:v>
      </x:c>
      <x:c r="H2229" s="7" t="n">
        <x:f>R1103</x:f>
        <x:v>1750</x:v>
      </x:c>
      <x:c r="I2229" s="7" t="n">
        <x:f>0</x:f>
        <x:v>0</x:v>
      </x:c>
      <x:c r="J2229" s="7" t="n">
        <x:f>0</x:f>
        <x:v>0</x:v>
      </x:c>
      <x:c r="K2229" s="7" t="n">
        <x:f>0</x:f>
        <x:v>0</x:v>
      </x:c>
      <x:c r="L2229" s="7" t="n">
        <x:f>'Inventory detail'!F1103*Summary!$K$5*(A2229-E2229)/Summary!$K$6</x:f>
        <x:v>0</x:v>
      </x:c>
      <x:c r="M2229" s="7" t="n">
        <x:f>MAX(0,H2229-L2229)</x:f>
        <x:v>1750</x:v>
      </x:c>
      <x:c r="N2229" s="7" t="n">
        <x:f>MAX(0,L2229-H2229)</x:f>
        <x:v>0</x:v>
      </x:c>
      <x:c r="O2229" s="7" t="n">
        <x:f>MAX(0,F2229+I2229-N2229)</x:f>
        <x:v>0</x:v>
      </x:c>
      <x:c r="P2229" s="7" t="n">
        <x:f>MAX(0,N2229-F2229-I2229)</x:f>
        <x:v>0</x:v>
      </x:c>
      <x:c r="Q2229" s="7" t="n">
        <x:f>MAX(0,G2229+J2229-P2229)</x:f>
        <x:v>0</x:v>
      </x:c>
      <x:c r="R2229" s="7" t="n">
        <x:f>M2229+MAX(0,K2229-MAX(0,P2229-G2229-J2229))</x:f>
        <x:v>1750</x:v>
      </x:c>
      <x:c r="S2229" s="7" t="n">
        <x:f>SUM(O2229,Q2229,R2229)</x:f>
        <x:v>1750</x:v>
      </x:c>
      <x:c r="T2229" s="14" t="n">
        <x:f>'Inventory detail'!T1103</x:f>
        <x:v>0.16329999999999997</x:v>
      </x:c>
      <x:c r="U2229" s="14" t="n">
        <x:f>'Inventory detail'!U1103</x:f>
        <x:v>0.16329999999999997</x:v>
      </x:c>
      <x:c r="V2229" s="9" t="n">
        <x:f>O2229*T2229</x:f>
        <x:v>0</x:v>
      </x:c>
      <x:c r="W2229" s="9" t="n">
        <x:f>Q2229*T2229</x:f>
        <x:v>0</x:v>
      </x:c>
      <x:c r="X2229" s="9" t="n">
        <x:f>R2229*T2229</x:f>
        <x:v>285.775</x:v>
      </x:c>
      <x:c r="Y2229" s="9" t="n">
        <x:f>S2229*T2229</x:f>
        <x:v>285.775</x:v>
      </x:c>
      <x:c r="Z2229" s="9" t="n">
        <x:f>IF(ISNUMBER(U2229),S2229*(U2229-T2229),"n.a.")</x:f>
        <x:v>0</x:v>
      </x:c>
      <x:c r="AA2229" s="9" t="n">
        <x:f>IF(ISNUMBER(U2229),Y2229,0)</x:f>
        <x:v>285.775</x:v>
      </x:c>
      <x:c r="AB2229" s="7" t="n">
        <x:f>MAX(0,L2229-SUM(F2229:K2229))</x:f>
        <x:v>0</x:v>
      </x:c>
    </x:row>
    <x:row r="2230" ht="22" customHeight="1">
      <x:c r="A2230" s="18" t="n">
        <x:f>Summary!D$41</x:f>
        <x:v>46357</x:v>
      </x:c>
      <x:c r="B2230" s="2" t="str">
        <x:f>'Inventory detail'!A1104</x:f>
        <x:v>WIRE</x:v>
      </x:c>
      <x:c r="C2230" s="2" t="str">
        <x:f>'Inventory detail'!B1104</x:f>
        <x:v>30</x:v>
      </x:c>
      <x:c r="D2230" s="2" t="str">
        <x:f>'Inventory detail'!C1104</x:f>
        <x:v>DL516BLU</x:v>
      </x:c>
      <x:c r="E2230" s="10" t="n">
        <x:f>A1104</x:f>
        <x:v>46327</x:v>
      </x:c>
      <x:c r="F2230" s="7" t="n">
        <x:f>O1104</x:f>
        <x:v>0</x:v>
      </x:c>
      <x:c r="G2230" s="7" t="n">
        <x:f>Q1104</x:f>
        <x:v>0</x:v>
      </x:c>
      <x:c r="H2230" s="7" t="n">
        <x:f>R1104</x:f>
        <x:v>0</x:v>
      </x:c>
      <x:c r="I2230" s="7" t="n">
        <x:f>0</x:f>
        <x:v>0</x:v>
      </x:c>
      <x:c r="J2230" s="7" t="n">
        <x:f>0</x:f>
        <x:v>0</x:v>
      </x:c>
      <x:c r="K2230" s="7" t="n">
        <x:f>0</x:f>
        <x:v>0</x:v>
      </x:c>
      <x:c r="L2230" s="7" t="n">
        <x:f>'Inventory detail'!F1104*Summary!$K$5*(A2230-E2230)/Summary!$K$6</x:f>
        <x:v>0</x:v>
      </x:c>
      <x:c r="M2230" s="7" t="n">
        <x:f>MAX(0,H2230-L2230)</x:f>
        <x:v>0</x:v>
      </x:c>
      <x:c r="N2230" s="7" t="n">
        <x:f>MAX(0,L2230-H2230)</x:f>
        <x:v>0</x:v>
      </x:c>
      <x:c r="O2230" s="7" t="n">
        <x:f>MAX(0,F2230+I2230-N2230)</x:f>
        <x:v>0</x:v>
      </x:c>
      <x:c r="P2230" s="7" t="n">
        <x:f>MAX(0,N2230-F2230-I2230)</x:f>
        <x:v>0</x:v>
      </x:c>
      <x:c r="Q2230" s="7" t="n">
        <x:f>MAX(0,G2230+J2230-P2230)</x:f>
        <x:v>0</x:v>
      </x:c>
      <x:c r="R2230" s="7" t="n">
        <x:f>M2230+MAX(0,K2230-MAX(0,P2230-G2230-J2230))</x:f>
        <x:v>0</x:v>
      </x:c>
      <x:c r="S2230" s="7" t="n">
        <x:f>SUM(O2230,Q2230,R2230)</x:f>
        <x:v>0</x:v>
      </x:c>
      <x:c r="T2230" s="14" t="n">
        <x:f>'Inventory detail'!T1104</x:f>
        <x:v>0.031200000000000002</x:v>
      </x:c>
      <x:c r="U2230" s="14" t="n">
        <x:f>'Inventory detail'!U1104</x:f>
        <x:v>0.031200000000000002</x:v>
      </x:c>
      <x:c r="V2230" s="9" t="n">
        <x:f>O2230*T2230</x:f>
        <x:v>0</x:v>
      </x:c>
      <x:c r="W2230" s="9" t="n">
        <x:f>Q2230*T2230</x:f>
        <x:v>0</x:v>
      </x:c>
      <x:c r="X2230" s="9" t="n">
        <x:f>R2230*T2230</x:f>
        <x:v>0</x:v>
      </x:c>
      <x:c r="Y2230" s="9" t="n">
        <x:f>S2230*T2230</x:f>
        <x:v>0</x:v>
      </x:c>
      <x:c r="Z2230" s="9" t="n">
        <x:f>IF(ISNUMBER(U2230),S2230*(U2230-T2230),"n.a.")</x:f>
        <x:v>0</x:v>
      </x:c>
      <x:c r="AA2230" s="9" t="n">
        <x:f>IF(ISNUMBER(U2230),Y2230,0)</x:f>
        <x:v>0</x:v>
      </x:c>
      <x:c r="AB2230" s="7" t="n">
        <x:f>MAX(0,L2230-SUM(F2230:K2230))</x:f>
        <x:v>0</x:v>
      </x:c>
    </x:row>
    <x:row r="2231" ht="22" customHeight="1">
      <x:c r="A2231" s="18" t="n">
        <x:f>Summary!D$41</x:f>
        <x:v>46357</x:v>
      </x:c>
      <x:c r="B2231" s="2" t="str">
        <x:f>'Inventory detail'!A1105</x:f>
        <x:v>WIRE</x:v>
      </x:c>
      <x:c r="C2231" s="2" t="str">
        <x:f>'Inventory detail'!B1105</x:f>
        <x:v>30</x:v>
      </x:c>
      <x:c r="D2231" s="2" t="str">
        <x:f>'Inventory detail'!C1105</x:f>
        <x:v>DL516RED</x:v>
      </x:c>
      <x:c r="E2231" s="10" t="n">
        <x:f>A1105</x:f>
        <x:v>46327</x:v>
      </x:c>
      <x:c r="F2231" s="7" t="n">
        <x:f>O1105</x:f>
        <x:v>0</x:v>
      </x:c>
      <x:c r="G2231" s="7" t="n">
        <x:f>Q1105</x:f>
        <x:v>0</x:v>
      </x:c>
      <x:c r="H2231" s="7" t="n">
        <x:f>R1105</x:f>
        <x:v>0</x:v>
      </x:c>
      <x:c r="I2231" s="7" t="n">
        <x:f>0</x:f>
        <x:v>0</x:v>
      </x:c>
      <x:c r="J2231" s="7" t="n">
        <x:f>0</x:f>
        <x:v>0</x:v>
      </x:c>
      <x:c r="K2231" s="7" t="n">
        <x:f>0</x:f>
        <x:v>0</x:v>
      </x:c>
      <x:c r="L2231" s="7" t="n">
        <x:f>'Inventory detail'!F1105*Summary!$K$5*(A2231-E2231)/Summary!$K$6</x:f>
        <x:v>0</x:v>
      </x:c>
      <x:c r="M2231" s="7" t="n">
        <x:f>MAX(0,H2231-L2231)</x:f>
        <x:v>0</x:v>
      </x:c>
      <x:c r="N2231" s="7" t="n">
        <x:f>MAX(0,L2231-H2231)</x:f>
        <x:v>0</x:v>
      </x:c>
      <x:c r="O2231" s="7" t="n">
        <x:f>MAX(0,F2231+I2231-N2231)</x:f>
        <x:v>0</x:v>
      </x:c>
      <x:c r="P2231" s="7" t="n">
        <x:f>MAX(0,N2231-F2231-I2231)</x:f>
        <x:v>0</x:v>
      </x:c>
      <x:c r="Q2231" s="7" t="n">
        <x:f>MAX(0,G2231+J2231-P2231)</x:f>
        <x:v>0</x:v>
      </x:c>
      <x:c r="R2231" s="7" t="n">
        <x:f>M2231+MAX(0,K2231-MAX(0,P2231-G2231-J2231))</x:f>
        <x:v>0</x:v>
      </x:c>
      <x:c r="S2231" s="7" t="n">
        <x:f>SUM(O2231,Q2231,R2231)</x:f>
        <x:v>0</x:v>
      </x:c>
      <x:c r="T2231" s="14" t="n">
        <x:f>'Inventory detail'!T1105</x:f>
        <x:v>0.031200000000000002</x:v>
      </x:c>
      <x:c r="U2231" s="14" t="n">
        <x:f>'Inventory detail'!U1105</x:f>
        <x:v>0.031200000000000002</x:v>
      </x:c>
      <x:c r="V2231" s="9" t="n">
        <x:f>O2231*T2231</x:f>
        <x:v>0</x:v>
      </x:c>
      <x:c r="W2231" s="9" t="n">
        <x:f>Q2231*T2231</x:f>
        <x:v>0</x:v>
      </x:c>
      <x:c r="X2231" s="9" t="n">
        <x:f>R2231*T2231</x:f>
        <x:v>0</x:v>
      </x:c>
      <x:c r="Y2231" s="9" t="n">
        <x:f>S2231*T2231</x:f>
        <x:v>0</x:v>
      </x:c>
      <x:c r="Z2231" s="9" t="n">
        <x:f>IF(ISNUMBER(U2231),S2231*(U2231-T2231),"n.a.")</x:f>
        <x:v>0</x:v>
      </x:c>
      <x:c r="AA2231" s="9" t="n">
        <x:f>IF(ISNUMBER(U2231),Y2231,0)</x:f>
        <x:v>0</x:v>
      </x:c>
      <x:c r="AB2231" s="7" t="n">
        <x:f>MAX(0,L2231-SUM(F2231:K2231))</x:f>
        <x:v>0</x:v>
      </x:c>
    </x:row>
    <x:row r="2232" ht="22" customHeight="1">
      <x:c r="A2232" s="18" t="n">
        <x:f>Summary!D$41</x:f>
        <x:v>46357</x:v>
      </x:c>
      <x:c r="B2232" s="2" t="str">
        <x:f>'Inventory detail'!A1106</x:f>
        <x:v>WIRE</x:v>
      </x:c>
      <x:c r="C2232" s="2" t="str">
        <x:f>'Inventory detail'!B1106</x:f>
        <x:v>30</x:v>
      </x:c>
      <x:c r="D2232" s="2" t="str">
        <x:f>'Inventory detail'!C1106</x:f>
        <x:v>DL716BLU</x:v>
      </x:c>
      <x:c r="E2232" s="10" t="n">
        <x:f>A1106</x:f>
        <x:v>46327</x:v>
      </x:c>
      <x:c r="F2232" s="7" t="n">
        <x:f>O1106</x:f>
        <x:v>0</x:v>
      </x:c>
      <x:c r="G2232" s="7" t="n">
        <x:f>Q1106</x:f>
        <x:v>0</x:v>
      </x:c>
      <x:c r="H2232" s="7" t="n">
        <x:f>R1106</x:f>
        <x:v>600</x:v>
      </x:c>
      <x:c r="I2232" s="7" t="n">
        <x:f>0</x:f>
        <x:v>0</x:v>
      </x:c>
      <x:c r="J2232" s="7" t="n">
        <x:f>0</x:f>
        <x:v>0</x:v>
      </x:c>
      <x:c r="K2232" s="7" t="n">
        <x:f>0</x:f>
        <x:v>0</x:v>
      </x:c>
      <x:c r="L2232" s="7" t="n">
        <x:f>'Inventory detail'!F1106*Summary!$K$5*(A2232-E2232)/Summary!$K$6</x:f>
        <x:v>0</x:v>
      </x:c>
      <x:c r="M2232" s="7" t="n">
        <x:f>MAX(0,H2232-L2232)</x:f>
        <x:v>600</x:v>
      </x:c>
      <x:c r="N2232" s="7" t="n">
        <x:f>MAX(0,L2232-H2232)</x:f>
        <x:v>0</x:v>
      </x:c>
      <x:c r="O2232" s="7" t="n">
        <x:f>MAX(0,F2232+I2232-N2232)</x:f>
        <x:v>0</x:v>
      </x:c>
      <x:c r="P2232" s="7" t="n">
        <x:f>MAX(0,N2232-F2232-I2232)</x:f>
        <x:v>0</x:v>
      </x:c>
      <x:c r="Q2232" s="7" t="n">
        <x:f>MAX(0,G2232+J2232-P2232)</x:f>
        <x:v>0</x:v>
      </x:c>
      <x:c r="R2232" s="7" t="n">
        <x:f>M2232+MAX(0,K2232-MAX(0,P2232-G2232-J2232))</x:f>
        <x:v>600</x:v>
      </x:c>
      <x:c r="S2232" s="7" t="n">
        <x:f>SUM(O2232,Q2232,R2232)</x:f>
        <x:v>600</x:v>
      </x:c>
      <x:c r="T2232" s="14" t="n">
        <x:f>'Inventory detail'!T1106</x:f>
        <x:v>0.051399999999999994</x:v>
      </x:c>
      <x:c r="U2232" s="14" t="n">
        <x:f>'Inventory detail'!U1106</x:f>
        <x:v>0.051399999999999994</x:v>
      </x:c>
      <x:c r="V2232" s="9" t="n">
        <x:f>O2232*T2232</x:f>
        <x:v>0</x:v>
      </x:c>
      <x:c r="W2232" s="9" t="n">
        <x:f>Q2232*T2232</x:f>
        <x:v>0</x:v>
      </x:c>
      <x:c r="X2232" s="9" t="n">
        <x:f>R2232*T2232</x:f>
        <x:v>30.839999999999996</x:v>
      </x:c>
      <x:c r="Y2232" s="9" t="n">
        <x:f>S2232*T2232</x:f>
        <x:v>30.839999999999996</x:v>
      </x:c>
      <x:c r="Z2232" s="9" t="n">
        <x:f>IF(ISNUMBER(U2232),S2232*(U2232-T2232),"n.a.")</x:f>
        <x:v>0</x:v>
      </x:c>
      <x:c r="AA2232" s="9" t="n">
        <x:f>IF(ISNUMBER(U2232),Y2232,0)</x:f>
        <x:v>30.839999999999996</x:v>
      </x:c>
      <x:c r="AB2232" s="7" t="n">
        <x:f>MAX(0,L2232-SUM(F2232:K2232))</x:f>
        <x:v>0</x:v>
      </x:c>
    </x:row>
    <x:row r="2233" ht="22" customHeight="1">
      <x:c r="A2233" s="18" t="n">
        <x:f>Summary!D$41</x:f>
        <x:v>46357</x:v>
      </x:c>
      <x:c r="B2233" s="2" t="str">
        <x:f>'Inventory detail'!A1107</x:f>
        <x:v>WIRE</x:v>
      </x:c>
      <x:c r="C2233" s="2" t="str">
        <x:f>'Inventory detail'!B1107</x:f>
        <x:v>30</x:v>
      </x:c>
      <x:c r="D2233" s="2" t="str">
        <x:f>'Inventory detail'!C1107</x:f>
        <x:v>DL716RED</x:v>
      </x:c>
      <x:c r="E2233" s="10" t="n">
        <x:f>A1107</x:f>
        <x:v>46327</x:v>
      </x:c>
      <x:c r="F2233" s="7" t="n">
        <x:f>O1107</x:f>
        <x:v>0</x:v>
      </x:c>
      <x:c r="G2233" s="7" t="n">
        <x:f>Q1107</x:f>
        <x:v>0</x:v>
      </x:c>
      <x:c r="H2233" s="7" t="n">
        <x:f>R1107</x:f>
        <x:v>400</x:v>
      </x:c>
      <x:c r="I2233" s="7" t="n">
        <x:f>0</x:f>
        <x:v>0</x:v>
      </x:c>
      <x:c r="J2233" s="7" t="n">
        <x:f>0</x:f>
        <x:v>0</x:v>
      </x:c>
      <x:c r="K2233" s="7" t="n">
        <x:f>0</x:f>
        <x:v>0</x:v>
      </x:c>
      <x:c r="L2233" s="7" t="n">
        <x:f>'Inventory detail'!F1107*Summary!$K$5*(A2233-E2233)/Summary!$K$6</x:f>
        <x:v>0</x:v>
      </x:c>
      <x:c r="M2233" s="7" t="n">
        <x:f>MAX(0,H2233-L2233)</x:f>
        <x:v>400</x:v>
      </x:c>
      <x:c r="N2233" s="7" t="n">
        <x:f>MAX(0,L2233-H2233)</x:f>
        <x:v>0</x:v>
      </x:c>
      <x:c r="O2233" s="7" t="n">
        <x:f>MAX(0,F2233+I2233-N2233)</x:f>
        <x:v>0</x:v>
      </x:c>
      <x:c r="P2233" s="7" t="n">
        <x:f>MAX(0,N2233-F2233-I2233)</x:f>
        <x:v>0</x:v>
      </x:c>
      <x:c r="Q2233" s="7" t="n">
        <x:f>MAX(0,G2233+J2233-P2233)</x:f>
        <x:v>0</x:v>
      </x:c>
      <x:c r="R2233" s="7" t="n">
        <x:f>M2233+MAX(0,K2233-MAX(0,P2233-G2233-J2233))</x:f>
        <x:v>400</x:v>
      </x:c>
      <x:c r="S2233" s="7" t="n">
        <x:f>SUM(O2233,Q2233,R2233)</x:f>
        <x:v>400</x:v>
      </x:c>
      <x:c r="T2233" s="14" t="n">
        <x:f>'Inventory detail'!T1107</x:f>
        <x:v>0.051399999999999994</x:v>
      </x:c>
      <x:c r="U2233" s="14" t="n">
        <x:f>'Inventory detail'!U1107</x:f>
        <x:v>0.051399999999999994</x:v>
      </x:c>
      <x:c r="V2233" s="9" t="n">
        <x:f>O2233*T2233</x:f>
        <x:v>0</x:v>
      </x:c>
      <x:c r="W2233" s="9" t="n">
        <x:f>Q2233*T2233</x:f>
        <x:v>0</x:v>
      </x:c>
      <x:c r="X2233" s="9" t="n">
        <x:f>R2233*T2233</x:f>
        <x:v>20.56</x:v>
      </x:c>
      <x:c r="Y2233" s="9" t="n">
        <x:f>S2233*T2233</x:f>
        <x:v>20.56</x:v>
      </x:c>
      <x:c r="Z2233" s="9" t="n">
        <x:f>IF(ISNUMBER(U2233),S2233*(U2233-T2233),"n.a.")</x:f>
        <x:v>0</x:v>
      </x:c>
      <x:c r="AA2233" s="9" t="n">
        <x:f>IF(ISNUMBER(U2233),Y2233,0)</x:f>
        <x:v>20.56</x:v>
      </x:c>
      <x:c r="AB2233" s="7" t="n">
        <x:f>MAX(0,L2233-SUM(F2233:K2233))</x:f>
        <x:v>0</x:v>
      </x:c>
    </x:row>
    <x:row r="2234" ht="22" customHeight="1">
      <x:c r="A2234" s="18" t="n">
        <x:f>Summary!D$41</x:f>
        <x:v>46357</x:v>
      </x:c>
      <x:c r="B2234" s="2" t="str">
        <x:f>'Inventory detail'!A1108</x:f>
        <x:v>WIRE</x:v>
      </x:c>
      <x:c r="C2234" s="2" t="str">
        <x:f>'Inventory detail'!B1108</x:f>
        <x:v>30</x:v>
      </x:c>
      <x:c r="D2234" s="2" t="str">
        <x:f>'Inventory detail'!C1108</x:f>
        <x:v>DL916BLU</x:v>
      </x:c>
      <x:c r="E2234" s="10" t="n">
        <x:f>A1108</x:f>
        <x:v>46327</x:v>
      </x:c>
      <x:c r="F2234" s="7" t="n">
        <x:f>O1108</x:f>
        <x:v>0</x:v>
      </x:c>
      <x:c r="G2234" s="7" t="n">
        <x:f>Q1108</x:f>
        <x:v>0</x:v>
      </x:c>
      <x:c r="H2234" s="7" t="n">
        <x:f>R1108</x:f>
        <x:v>500</x:v>
      </x:c>
      <x:c r="I2234" s="7" t="n">
        <x:f>0</x:f>
        <x:v>0</x:v>
      </x:c>
      <x:c r="J2234" s="7" t="n">
        <x:f>0</x:f>
        <x:v>0</x:v>
      </x:c>
      <x:c r="K2234" s="7" t="n">
        <x:f>0</x:f>
        <x:v>0</x:v>
      </x:c>
      <x:c r="L2234" s="7" t="n">
        <x:f>'Inventory detail'!F1108*Summary!$K$5*(A2234-E2234)/Summary!$K$6</x:f>
        <x:v>0</x:v>
      </x:c>
      <x:c r="M2234" s="7" t="n">
        <x:f>MAX(0,H2234-L2234)</x:f>
        <x:v>500</x:v>
      </x:c>
      <x:c r="N2234" s="7" t="n">
        <x:f>MAX(0,L2234-H2234)</x:f>
        <x:v>0</x:v>
      </x:c>
      <x:c r="O2234" s="7" t="n">
        <x:f>MAX(0,F2234+I2234-N2234)</x:f>
        <x:v>0</x:v>
      </x:c>
      <x:c r="P2234" s="7" t="n">
        <x:f>MAX(0,N2234-F2234-I2234)</x:f>
        <x:v>0</x:v>
      </x:c>
      <x:c r="Q2234" s="7" t="n">
        <x:f>MAX(0,G2234+J2234-P2234)</x:f>
        <x:v>0</x:v>
      </x:c>
      <x:c r="R2234" s="7" t="n">
        <x:f>M2234+MAX(0,K2234-MAX(0,P2234-G2234-J2234))</x:f>
        <x:v>500</x:v>
      </x:c>
      <x:c r="S2234" s="7" t="n">
        <x:f>SUM(O2234,Q2234,R2234)</x:f>
        <x:v>500</x:v>
      </x:c>
      <x:c r="T2234" s="14" t="n">
        <x:f>'Inventory detail'!T1108</x:f>
        <x:v>0.0754</x:v>
      </x:c>
      <x:c r="U2234" s="14" t="n">
        <x:f>'Inventory detail'!U1108</x:f>
        <x:v>0.0754</x:v>
      </x:c>
      <x:c r="V2234" s="9" t="n">
        <x:f>O2234*T2234</x:f>
        <x:v>0</x:v>
      </x:c>
      <x:c r="W2234" s="9" t="n">
        <x:f>Q2234*T2234</x:f>
        <x:v>0</x:v>
      </x:c>
      <x:c r="X2234" s="9" t="n">
        <x:f>R2234*T2234</x:f>
        <x:v>37.699999999999996</x:v>
      </x:c>
      <x:c r="Y2234" s="9" t="n">
        <x:f>S2234*T2234</x:f>
        <x:v>37.699999999999996</x:v>
      </x:c>
      <x:c r="Z2234" s="9" t="n">
        <x:f>IF(ISNUMBER(U2234),S2234*(U2234-T2234),"n.a.")</x:f>
        <x:v>0</x:v>
      </x:c>
      <x:c r="AA2234" s="9" t="n">
        <x:f>IF(ISNUMBER(U2234),Y2234,0)</x:f>
        <x:v>37.699999999999996</x:v>
      </x:c>
      <x:c r="AB2234" s="7" t="n">
        <x:f>MAX(0,L2234-SUM(F2234:K2234))</x:f>
        <x:v>0</x:v>
      </x:c>
    </x:row>
    <x:row r="2235" ht="22" customHeight="1">
      <x:c r="A2235" s="18" t="n">
        <x:f>Summary!D$41</x:f>
        <x:v>46357</x:v>
      </x:c>
      <x:c r="B2235" s="2" t="str">
        <x:f>'Inventory detail'!A1109</x:f>
        <x:v>WIRE</x:v>
      </x:c>
      <x:c r="C2235" s="2" t="str">
        <x:f>'Inventory detail'!B1109</x:f>
        <x:v>30</x:v>
      </x:c>
      <x:c r="D2235" s="2" t="str">
        <x:f>'Inventory detail'!C1109</x:f>
        <x:v>DL012ABR</x:v>
      </x:c>
      <x:c r="E2235" s="10" t="n">
        <x:f>A1109</x:f>
        <x:v>46327</x:v>
      </x:c>
      <x:c r="F2235" s="7" t="n">
        <x:f>O1109</x:f>
        <x:v>0</x:v>
      </x:c>
      <x:c r="G2235" s="7" t="n">
        <x:f>Q1109</x:f>
        <x:v>0</x:v>
      </x:c>
      <x:c r="H2235" s="7" t="n">
        <x:f>R1109</x:f>
        <x:v>0</x:v>
      </x:c>
      <x:c r="I2235" s="7" t="n">
        <x:f>0</x:f>
        <x:v>0</x:v>
      </x:c>
      <x:c r="J2235" s="7" t="n">
        <x:f>0</x:f>
        <x:v>0</x:v>
      </x:c>
      <x:c r="K2235" s="7" t="n">
        <x:f>0</x:f>
        <x:v>0</x:v>
      </x:c>
      <x:c r="L2235" s="7" t="n">
        <x:f>'Inventory detail'!F1109*Summary!$K$5*(A2235-E2235)/Summary!$K$6</x:f>
        <x:v>0</x:v>
      </x:c>
      <x:c r="M2235" s="7" t="n">
        <x:f>MAX(0,H2235-L2235)</x:f>
        <x:v>0</x:v>
      </x:c>
      <x:c r="N2235" s="7" t="n">
        <x:f>MAX(0,L2235-H2235)</x:f>
        <x:v>0</x:v>
      </x:c>
      <x:c r="O2235" s="7" t="n">
        <x:f>MAX(0,F2235+I2235-N2235)</x:f>
        <x:v>0</x:v>
      </x:c>
      <x:c r="P2235" s="7" t="n">
        <x:f>MAX(0,N2235-F2235-I2235)</x:f>
        <x:v>0</x:v>
      </x:c>
      <x:c r="Q2235" s="7" t="n">
        <x:f>MAX(0,G2235+J2235-P2235)</x:f>
        <x:v>0</x:v>
      </x:c>
      <x:c r="R2235" s="7" t="n">
        <x:f>M2235+MAX(0,K2235-MAX(0,P2235-G2235-J2235))</x:f>
        <x:v>0</x:v>
      </x:c>
      <x:c r="S2235" s="7" t="n">
        <x:f>SUM(O2235,Q2235,R2235)</x:f>
        <x:v>0</x:v>
      </x:c>
      <x:c r="T2235" s="14" t="n">
        <x:f>'Inventory detail'!T1109</x:f>
        <x:v>0.059000000000000004</x:v>
      </x:c>
      <x:c r="U2235" s="14" t="n">
        <x:f>'Inventory detail'!U1109</x:f>
        <x:v>0.059000000000000004</x:v>
      </x:c>
      <x:c r="V2235" s="9" t="n">
        <x:f>O2235*T2235</x:f>
        <x:v>0</x:v>
      </x:c>
      <x:c r="W2235" s="9" t="n">
        <x:f>Q2235*T2235</x:f>
        <x:v>0</x:v>
      </x:c>
      <x:c r="X2235" s="9" t="n">
        <x:f>R2235*T2235</x:f>
        <x:v>0</x:v>
      </x:c>
      <x:c r="Y2235" s="9" t="n">
        <x:f>S2235*T2235</x:f>
        <x:v>0</x:v>
      </x:c>
      <x:c r="Z2235" s="9" t="n">
        <x:f>IF(ISNUMBER(U2235),S2235*(U2235-T2235),"n.a.")</x:f>
        <x:v>0</x:v>
      </x:c>
      <x:c r="AA2235" s="9" t="n">
        <x:f>IF(ISNUMBER(U2235),Y2235,0)</x:f>
        <x:v>0</x:v>
      </x:c>
      <x:c r="AB2235" s="7" t="n">
        <x:f>MAX(0,L2235-SUM(F2235:K2235))</x:f>
        <x:v>0</x:v>
      </x:c>
    </x:row>
    <x:row r="2236" ht="22" customHeight="1">
      <x:c r="A2236" s="18" t="n">
        <x:f>Summary!D$41</x:f>
        <x:v>46357</x:v>
      </x:c>
      <x:c r="B2236" s="2" t="str">
        <x:f>'Inventory detail'!A1110</x:f>
        <x:v>WIRE</x:v>
      </x:c>
      <x:c r="C2236" s="2" t="str">
        <x:f>'Inventory detail'!B1110</x:f>
        <x:v>30</x:v>
      </x:c>
      <x:c r="D2236" s="2" t="str">
        <x:f>'Inventory detail'!C1110</x:f>
        <x:v>DL012GLD</x:v>
      </x:c>
      <x:c r="E2236" s="10" t="n">
        <x:f>A1110</x:f>
        <x:v>46327</x:v>
      </x:c>
      <x:c r="F2236" s="7" t="n">
        <x:f>O1110</x:f>
        <x:v>0</x:v>
      </x:c>
      <x:c r="G2236" s="7" t="n">
        <x:f>Q1110</x:f>
        <x:v>0</x:v>
      </x:c>
      <x:c r="H2236" s="7" t="n">
        <x:f>R1110</x:f>
        <x:v>0</x:v>
      </x:c>
      <x:c r="I2236" s="7" t="n">
        <x:f>0</x:f>
        <x:v>0</x:v>
      </x:c>
      <x:c r="J2236" s="7" t="n">
        <x:f>0</x:f>
        <x:v>0</x:v>
      </x:c>
      <x:c r="K2236" s="7" t="n">
        <x:f>0</x:f>
        <x:v>0</x:v>
      </x:c>
      <x:c r="L2236" s="7" t="n">
        <x:f>'Inventory detail'!F1110*Summary!$K$5*(A2236-E2236)/Summary!$K$6</x:f>
        <x:v>0</x:v>
      </x:c>
      <x:c r="M2236" s="7" t="n">
        <x:f>MAX(0,H2236-L2236)</x:f>
        <x:v>0</x:v>
      </x:c>
      <x:c r="N2236" s="7" t="n">
        <x:f>MAX(0,L2236-H2236)</x:f>
        <x:v>0</x:v>
      </x:c>
      <x:c r="O2236" s="7" t="n">
        <x:f>MAX(0,F2236+I2236-N2236)</x:f>
        <x:v>0</x:v>
      </x:c>
      <x:c r="P2236" s="7" t="n">
        <x:f>MAX(0,N2236-F2236-I2236)</x:f>
        <x:v>0</x:v>
      </x:c>
      <x:c r="Q2236" s="7" t="n">
        <x:f>MAX(0,G2236+J2236-P2236)</x:f>
        <x:v>0</x:v>
      </x:c>
      <x:c r="R2236" s="7" t="n">
        <x:f>M2236+MAX(0,K2236-MAX(0,P2236-G2236-J2236))</x:f>
        <x:v>0</x:v>
      </x:c>
      <x:c r="S2236" s="7" t="n">
        <x:f>SUM(O2236,Q2236,R2236)</x:f>
        <x:v>0</x:v>
      </x:c>
      <x:c r="T2236" s="14" t="n">
        <x:f>'Inventory detail'!T1110</x:f>
        <x:v>0.059000000000000004</x:v>
      </x:c>
      <x:c r="U2236" s="14" t="n">
        <x:f>'Inventory detail'!U1110</x:f>
        <x:v>0.059000000000000004</x:v>
      </x:c>
      <x:c r="V2236" s="9" t="n">
        <x:f>O2236*T2236</x:f>
        <x:v>0</x:v>
      </x:c>
      <x:c r="W2236" s="9" t="n">
        <x:f>Q2236*T2236</x:f>
        <x:v>0</x:v>
      </x:c>
      <x:c r="X2236" s="9" t="n">
        <x:f>R2236*T2236</x:f>
        <x:v>0</x:v>
      </x:c>
      <x:c r="Y2236" s="9" t="n">
        <x:f>S2236*T2236</x:f>
        <x:v>0</x:v>
      </x:c>
      <x:c r="Z2236" s="9" t="n">
        <x:f>IF(ISNUMBER(U2236),S2236*(U2236-T2236),"n.a.")</x:f>
        <x:v>0</x:v>
      </x:c>
      <x:c r="AA2236" s="9" t="n">
        <x:f>IF(ISNUMBER(U2236),Y2236,0)</x:f>
        <x:v>0</x:v>
      </x:c>
      <x:c r="AB2236" s="7" t="n">
        <x:f>MAX(0,L2236-SUM(F2236:K2236))</x:f>
        <x:v>0</x:v>
      </x:c>
    </x:row>
    <x:row r="2237" ht="22" customHeight="1">
      <x:c r="A2237" s="18" t="n">
        <x:f>Summary!D$41</x:f>
        <x:v>46357</x:v>
      </x:c>
      <x:c r="B2237" s="2" t="str">
        <x:f>'Inventory detail'!A1111</x:f>
        <x:v>WIRE</x:v>
      </x:c>
      <x:c r="C2237" s="2" t="str">
        <x:f>'Inventory detail'!B1111</x:f>
        <x:v>30</x:v>
      </x:c>
      <x:c r="D2237" s="2" t="str">
        <x:f>'Inventory detail'!C1111</x:f>
        <x:v>SOW078BLK</x:v>
      </x:c>
      <x:c r="E2237" s="10" t="n">
        <x:f>A1111</x:f>
        <x:v>46327</x:v>
      </x:c>
      <x:c r="F2237" s="7" t="n">
        <x:f>O1111</x:f>
        <x:v>0</x:v>
      </x:c>
      <x:c r="G2237" s="7" t="n">
        <x:f>Q1111</x:f>
        <x:v>0</x:v>
      </x:c>
      <x:c r="H2237" s="7" t="n">
        <x:f>R1111</x:f>
        <x:v>0</x:v>
      </x:c>
      <x:c r="I2237" s="7" t="n">
        <x:f>0</x:f>
        <x:v>0</x:v>
      </x:c>
      <x:c r="J2237" s="7" t="n">
        <x:f>0</x:f>
        <x:v>0</x:v>
      </x:c>
      <x:c r="K2237" s="7" t="n">
        <x:f>0</x:f>
        <x:v>0</x:v>
      </x:c>
      <x:c r="L2237" s="7" t="n">
        <x:f>'Inventory detail'!F1111*Summary!$K$5*(A2237-E2237)/Summary!$K$6</x:f>
        <x:v>0</x:v>
      </x:c>
      <x:c r="M2237" s="7" t="n">
        <x:f>MAX(0,H2237-L2237)</x:f>
        <x:v>0</x:v>
      </x:c>
      <x:c r="N2237" s="7" t="n">
        <x:f>MAX(0,L2237-H2237)</x:f>
        <x:v>0</x:v>
      </x:c>
      <x:c r="O2237" s="7" t="n">
        <x:f>MAX(0,F2237+I2237-N2237)</x:f>
        <x:v>0</x:v>
      </x:c>
      <x:c r="P2237" s="7" t="n">
        <x:f>MAX(0,N2237-F2237-I2237)</x:f>
        <x:v>0</x:v>
      </x:c>
      <x:c r="Q2237" s="7" t="n">
        <x:f>MAX(0,G2237+J2237-P2237)</x:f>
        <x:v>0</x:v>
      </x:c>
      <x:c r="R2237" s="7" t="n">
        <x:f>M2237+MAX(0,K2237-MAX(0,P2237-G2237-J2237))</x:f>
        <x:v>0</x:v>
      </x:c>
      <x:c r="S2237" s="7" t="n">
        <x:f>SUM(O2237,Q2237,R2237)</x:f>
        <x:v>0</x:v>
      </x:c>
      <x:c r="T2237" s="14" t="n">
        <x:f>'Inventory detail'!T1111</x:f>
        <x:v>0.16519999999999999</x:v>
      </x:c>
      <x:c r="U2237" s="14" t="n">
        <x:f>'Inventory detail'!U1111</x:f>
        <x:v>0.16519999999999999</x:v>
      </x:c>
      <x:c r="V2237" s="9" t="n">
        <x:f>O2237*T2237</x:f>
        <x:v>0</x:v>
      </x:c>
      <x:c r="W2237" s="9" t="n">
        <x:f>Q2237*T2237</x:f>
        <x:v>0</x:v>
      </x:c>
      <x:c r="X2237" s="9" t="n">
        <x:f>R2237*T2237</x:f>
        <x:v>0</x:v>
      </x:c>
      <x:c r="Y2237" s="9" t="n">
        <x:f>S2237*T2237</x:f>
        <x:v>0</x:v>
      </x:c>
      <x:c r="Z2237" s="9" t="n">
        <x:f>IF(ISNUMBER(U2237),S2237*(U2237-T2237),"n.a.")</x:f>
        <x:v>0</x:v>
      </x:c>
      <x:c r="AA2237" s="9" t="n">
        <x:f>IF(ISNUMBER(U2237),Y2237,0)</x:f>
        <x:v>0</x:v>
      </x:c>
      <x:c r="AB2237" s="7" t="n">
        <x:f>MAX(0,L2237-SUM(F2237:K2237))</x:f>
        <x:v>0</x:v>
      </x:c>
    </x:row>
    <x:row r="2238" ht="22" customHeight="1">
      <x:c r="A2238" s="18" t="n">
        <x:f>Summary!D$41</x:f>
        <x:v>46357</x:v>
      </x:c>
      <x:c r="B2238" s="2" t="str">
        <x:f>'Inventory detail'!A1112</x:f>
        <x:v>WIRE</x:v>
      </x:c>
      <x:c r="C2238" s="2" t="str">
        <x:f>'Inventory detail'!B1112</x:f>
        <x:v>30</x:v>
      </x:c>
      <x:c r="D2238" s="2" t="str">
        <x:f>'Inventory detail'!C1112</x:f>
        <x:v>SOW716WHT</x:v>
      </x:c>
      <x:c r="E2238" s="10" t="n">
        <x:f>A1112</x:f>
        <x:v>46327</x:v>
      </x:c>
      <x:c r="F2238" s="7" t="n">
        <x:f>O1112</x:f>
        <x:v>0</x:v>
      </x:c>
      <x:c r="G2238" s="7" t="n">
        <x:f>Q1112</x:f>
        <x:v>0</x:v>
      </x:c>
      <x:c r="H2238" s="7" t="n">
        <x:f>R1112</x:f>
        <x:v>0</x:v>
      </x:c>
      <x:c r="I2238" s="7" t="n">
        <x:f>0</x:f>
        <x:v>0</x:v>
      </x:c>
      <x:c r="J2238" s="7" t="n">
        <x:f>0</x:f>
        <x:v>0</x:v>
      </x:c>
      <x:c r="K2238" s="7" t="n">
        <x:f>0</x:f>
        <x:v>0</x:v>
      </x:c>
      <x:c r="L2238" s="7" t="n">
        <x:f>'Inventory detail'!F1112*Summary!$K$5*(A2238-E2238)/Summary!$K$6</x:f>
        <x:v>0</x:v>
      </x:c>
      <x:c r="M2238" s="7" t="n">
        <x:f>MAX(0,H2238-L2238)</x:f>
        <x:v>0</x:v>
      </x:c>
      <x:c r="N2238" s="7" t="n">
        <x:f>MAX(0,L2238-H2238)</x:f>
        <x:v>0</x:v>
      </x:c>
      <x:c r="O2238" s="7" t="n">
        <x:f>MAX(0,F2238+I2238-N2238)</x:f>
        <x:v>0</x:v>
      </x:c>
      <x:c r="P2238" s="7" t="n">
        <x:f>MAX(0,N2238-F2238-I2238)</x:f>
        <x:v>0</x:v>
      </x:c>
      <x:c r="Q2238" s="7" t="n">
        <x:f>MAX(0,G2238+J2238-P2238)</x:f>
        <x:v>0</x:v>
      </x:c>
      <x:c r="R2238" s="7" t="n">
        <x:f>M2238+MAX(0,K2238-MAX(0,P2238-G2238-J2238))</x:f>
        <x:v>0</x:v>
      </x:c>
      <x:c r="S2238" s="7" t="n">
        <x:f>SUM(O2238,Q2238,R2238)</x:f>
        <x:v>0</x:v>
      </x:c>
      <x:c r="T2238" s="14" t="n">
        <x:f>'Inventory detail'!T1112</x:f>
        <x:v>0.3262</x:v>
      </x:c>
      <x:c r="U2238" s="14" t="n">
        <x:f>'Inventory detail'!U1112</x:f>
        <x:v>0.3262</x:v>
      </x:c>
      <x:c r="V2238" s="9" t="n">
        <x:f>O2238*T2238</x:f>
        <x:v>0</x:v>
      </x:c>
      <x:c r="W2238" s="9" t="n">
        <x:f>Q2238*T2238</x:f>
        <x:v>0</x:v>
      </x:c>
      <x:c r="X2238" s="9" t="n">
        <x:f>R2238*T2238</x:f>
        <x:v>0</x:v>
      </x:c>
      <x:c r="Y2238" s="9" t="n">
        <x:f>S2238*T2238</x:f>
        <x:v>0</x:v>
      </x:c>
      <x:c r="Z2238" s="9" t="n">
        <x:f>IF(ISNUMBER(U2238),S2238*(U2238-T2238),"n.a.")</x:f>
        <x:v>0</x:v>
      </x:c>
      <x:c r="AA2238" s="9" t="n">
        <x:f>IF(ISNUMBER(U2238),Y2238,0)</x:f>
        <x:v>0</x:v>
      </x:c>
      <x:c r="AB2238" s="7" t="n">
        <x:f>MAX(0,L2238-SUM(F2238:K2238))</x:f>
        <x:v>0</x:v>
      </x:c>
    </x:row>
    <x:row r="2239" ht="22" customHeight="1">
      <x:c r="A2239" s="18" t="n">
        <x:f>Summary!D$41</x:f>
        <x:v>46357</x:v>
      </x:c>
      <x:c r="B2239" s="2" t="str">
        <x:f>'Inventory detail'!A1113</x:f>
        <x:v>WIRE</x:v>
      </x:c>
      <x:c r="C2239" s="2" t="str">
        <x:f>'Inventory detail'!B1113</x:f>
        <x:v>60</x:v>
      </x:c>
      <x:c r="D2239" s="2" t="str">
        <x:f>'Inventory detail'!C1113</x:f>
        <x:v>DL012BLU</x:v>
      </x:c>
      <x:c r="E2239" s="10" t="n">
        <x:f>A1113</x:f>
        <x:v>46327</x:v>
      </x:c>
      <x:c r="F2239" s="7" t="n">
        <x:f>O1113</x:f>
        <x:v>0</x:v>
      </x:c>
      <x:c r="G2239" s="7" t="n">
        <x:f>Q1113</x:f>
        <x:v>0</x:v>
      </x:c>
      <x:c r="H2239" s="7" t="n">
        <x:f>R1113</x:f>
        <x:v>100</x:v>
      </x:c>
      <x:c r="I2239" s="7" t="n">
        <x:f>0</x:f>
        <x:v>0</x:v>
      </x:c>
      <x:c r="J2239" s="7" t="n">
        <x:f>0</x:f>
        <x:v>0</x:v>
      </x:c>
      <x:c r="K2239" s="7" t="n">
        <x:f>0</x:f>
        <x:v>0</x:v>
      </x:c>
      <x:c r="L2239" s="7" t="n">
        <x:f>'Inventory detail'!F1113*Summary!$K$5*(A2239-E2239)/Summary!$K$6</x:f>
        <x:v>0</x:v>
      </x:c>
      <x:c r="M2239" s="7" t="n">
        <x:f>MAX(0,H2239-L2239)</x:f>
        <x:v>100</x:v>
      </x:c>
      <x:c r="N2239" s="7" t="n">
        <x:f>MAX(0,L2239-H2239)</x:f>
        <x:v>0</x:v>
      </x:c>
      <x:c r="O2239" s="7" t="n">
        <x:f>MAX(0,F2239+I2239-N2239)</x:f>
        <x:v>0</x:v>
      </x:c>
      <x:c r="P2239" s="7" t="n">
        <x:f>MAX(0,N2239-F2239-I2239)</x:f>
        <x:v>0</x:v>
      </x:c>
      <x:c r="Q2239" s="7" t="n">
        <x:f>MAX(0,G2239+J2239-P2239)</x:f>
        <x:v>0</x:v>
      </x:c>
      <x:c r="R2239" s="7" t="n">
        <x:f>M2239+MAX(0,K2239-MAX(0,P2239-G2239-J2239))</x:f>
        <x:v>100</x:v>
      </x:c>
      <x:c r="S2239" s="7" t="n">
        <x:f>SUM(O2239,Q2239,R2239)</x:f>
        <x:v>100</x:v>
      </x:c>
      <x:c r="T2239" s="14" t="n">
        <x:f>'Inventory detail'!T1113</x:f>
        <x:v>0.059000000000000004</x:v>
      </x:c>
      <x:c r="U2239" s="14" t="n">
        <x:f>'Inventory detail'!U1113</x:f>
        <x:v>0.059000000000000004</x:v>
      </x:c>
      <x:c r="V2239" s="9" t="n">
        <x:f>O2239*T2239</x:f>
        <x:v>0</x:v>
      </x:c>
      <x:c r="W2239" s="9" t="n">
        <x:f>Q2239*T2239</x:f>
        <x:v>0</x:v>
      </x:c>
      <x:c r="X2239" s="9" t="n">
        <x:f>R2239*T2239</x:f>
        <x:v>5.9</x:v>
      </x:c>
      <x:c r="Y2239" s="9" t="n">
        <x:f>S2239*T2239</x:f>
        <x:v>5.9</x:v>
      </x:c>
      <x:c r="Z2239" s="9" t="n">
        <x:f>IF(ISNUMBER(U2239),S2239*(U2239-T2239),"n.a.")</x:f>
        <x:v>0</x:v>
      </x:c>
      <x:c r="AA2239" s="9" t="n">
        <x:f>IF(ISNUMBER(U2239),Y2239,0)</x:f>
        <x:v>5.9</x:v>
      </x:c>
      <x:c r="AB2239" s="7" t="n">
        <x:f>MAX(0,L2239-SUM(F2239:K2239))</x:f>
        <x:v>0</x:v>
      </x:c>
    </x:row>
    <x:row r="2240" ht="22" customHeight="1">
      <x:c r="A2240" s="18" t="n">
        <x:f>Summary!D$41</x:f>
        <x:v>46357</x:v>
      </x:c>
      <x:c r="B2240" s="2" t="str">
        <x:f>'Inventory detail'!A1114</x:f>
        <x:v>WIRE</x:v>
      </x:c>
      <x:c r="C2240" s="2" t="str">
        <x:f>'Inventory detail'!B1114</x:f>
        <x:v>60</x:v>
      </x:c>
      <x:c r="D2240" s="2" t="str">
        <x:f>'Inventory detail'!C1114</x:f>
        <x:v>DL012RED</x:v>
      </x:c>
      <x:c r="E2240" s="10" t="n">
        <x:f>A1114</x:f>
        <x:v>46327</x:v>
      </x:c>
      <x:c r="F2240" s="7" t="n">
        <x:f>O1114</x:f>
        <x:v>0</x:v>
      </x:c>
      <x:c r="G2240" s="7" t="n">
        <x:f>Q1114</x:f>
        <x:v>0</x:v>
      </x:c>
      <x:c r="H2240" s="7" t="n">
        <x:f>R1114</x:f>
        <x:v>0</x:v>
      </x:c>
      <x:c r="I2240" s="7" t="n">
        <x:f>0</x:f>
        <x:v>0</x:v>
      </x:c>
      <x:c r="J2240" s="7" t="n">
        <x:f>0</x:f>
        <x:v>0</x:v>
      </x:c>
      <x:c r="K2240" s="7" t="n">
        <x:f>0</x:f>
        <x:v>0</x:v>
      </x:c>
      <x:c r="L2240" s="7" t="n">
        <x:f>'Inventory detail'!F1114*Summary!$K$5*(A2240-E2240)/Summary!$K$6</x:f>
        <x:v>0</x:v>
      </x:c>
      <x:c r="M2240" s="7" t="n">
        <x:f>MAX(0,H2240-L2240)</x:f>
        <x:v>0</x:v>
      </x:c>
      <x:c r="N2240" s="7" t="n">
        <x:f>MAX(0,L2240-H2240)</x:f>
        <x:v>0</x:v>
      </x:c>
      <x:c r="O2240" s="7" t="n">
        <x:f>MAX(0,F2240+I2240-N2240)</x:f>
        <x:v>0</x:v>
      </x:c>
      <x:c r="P2240" s="7" t="n">
        <x:f>MAX(0,N2240-F2240-I2240)</x:f>
        <x:v>0</x:v>
      </x:c>
      <x:c r="Q2240" s="7" t="n">
        <x:f>MAX(0,G2240+J2240-P2240)</x:f>
        <x:v>0</x:v>
      </x:c>
      <x:c r="R2240" s="7" t="n">
        <x:f>M2240+MAX(0,K2240-MAX(0,P2240-G2240-J2240))</x:f>
        <x:v>0</x:v>
      </x:c>
      <x:c r="S2240" s="7" t="n">
        <x:f>SUM(O2240,Q2240,R2240)</x:f>
        <x:v>0</x:v>
      </x:c>
      <x:c r="T2240" s="14" t="n">
        <x:f>'Inventory detail'!T1114</x:f>
        <x:v>0.059000000000000004</x:v>
      </x:c>
      <x:c r="U2240" s="14" t="n">
        <x:f>'Inventory detail'!U1114</x:f>
        <x:v>0.059000000000000004</x:v>
      </x:c>
      <x:c r="V2240" s="9" t="n">
        <x:f>O2240*T2240</x:f>
        <x:v>0</x:v>
      </x:c>
      <x:c r="W2240" s="9" t="n">
        <x:f>Q2240*T2240</x:f>
        <x:v>0</x:v>
      </x:c>
      <x:c r="X2240" s="9" t="n">
        <x:f>R2240*T2240</x:f>
        <x:v>0</x:v>
      </x:c>
      <x:c r="Y2240" s="9" t="n">
        <x:f>S2240*T2240</x:f>
        <x:v>0</x:v>
      </x:c>
      <x:c r="Z2240" s="9" t="n">
        <x:f>IF(ISNUMBER(U2240),S2240*(U2240-T2240),"n.a.")</x:f>
        <x:v>0</x:v>
      </x:c>
      <x:c r="AA2240" s="9" t="n">
        <x:f>IF(ISNUMBER(U2240),Y2240,0)</x:f>
        <x:v>0</x:v>
      </x:c>
      <x:c r="AB2240" s="7" t="n">
        <x:f>MAX(0,L2240-SUM(F2240:K2240))</x:f>
        <x:v>0</x:v>
      </x:c>
    </x:row>
    <x:row r="2241" ht="22" customHeight="1">
      <x:c r="A2241" s="18" t="n">
        <x:f>Summary!D$41</x:f>
        <x:v>46357</x:v>
      </x:c>
      <x:c r="B2241" s="2" t="str">
        <x:f>'Inventory detail'!A1115</x:f>
        <x:v>WIRE</x:v>
      </x:c>
      <x:c r="C2241" s="2" t="str">
        <x:f>'Inventory detail'!B1115</x:f>
        <x:v>60</x:v>
      </x:c>
      <x:c r="D2241" s="2" t="str">
        <x:f>'Inventory detail'!C1115</x:f>
        <x:v>DL014GRAY</x:v>
      </x:c>
      <x:c r="E2241" s="10" t="n">
        <x:f>A1115</x:f>
        <x:v>46327</x:v>
      </x:c>
      <x:c r="F2241" s="7" t="n">
        <x:f>O1115</x:f>
        <x:v>0</x:v>
      </x:c>
      <x:c r="G2241" s="7" t="n">
        <x:f>Q1115</x:f>
        <x:v>0</x:v>
      </x:c>
      <x:c r="H2241" s="7" t="n">
        <x:f>R1115</x:f>
        <x:v>800</x:v>
      </x:c>
      <x:c r="I2241" s="7" t="n">
        <x:f>0</x:f>
        <x:v>0</x:v>
      </x:c>
      <x:c r="J2241" s="7" t="n">
        <x:f>0</x:f>
        <x:v>0</x:v>
      </x:c>
      <x:c r="K2241" s="7" t="n">
        <x:f>0</x:f>
        <x:v>0</x:v>
      </x:c>
      <x:c r="L2241" s="7" t="n">
        <x:f>'Inventory detail'!F1115*Summary!$K$5*(A2241-E2241)/Summary!$K$6</x:f>
        <x:v>0</x:v>
      </x:c>
      <x:c r="M2241" s="7" t="n">
        <x:f>MAX(0,H2241-L2241)</x:f>
        <x:v>800</x:v>
      </x:c>
      <x:c r="N2241" s="7" t="n">
        <x:f>MAX(0,L2241-H2241)</x:f>
        <x:v>0</x:v>
      </x:c>
      <x:c r="O2241" s="7" t="n">
        <x:f>MAX(0,F2241+I2241-N2241)</x:f>
        <x:v>0</x:v>
      </x:c>
      <x:c r="P2241" s="7" t="n">
        <x:f>MAX(0,N2241-F2241-I2241)</x:f>
        <x:v>0</x:v>
      </x:c>
      <x:c r="Q2241" s="7" t="n">
        <x:f>MAX(0,G2241+J2241-P2241)</x:f>
        <x:v>0</x:v>
      </x:c>
      <x:c r="R2241" s="7" t="n">
        <x:f>M2241+MAX(0,K2241-MAX(0,P2241-G2241-J2241))</x:f>
        <x:v>800</x:v>
      </x:c>
      <x:c r="S2241" s="7" t="n">
        <x:f>SUM(O2241,Q2241,R2241)</x:f>
        <x:v>800</x:v>
      </x:c>
      <x:c r="T2241" s="14" t="n">
        <x:f>'Inventory detail'!T1115</x:f>
        <x:v>0.0363</x:v>
      </x:c>
      <x:c r="U2241" s="14" t="n">
        <x:f>'Inventory detail'!U1115</x:f>
        <x:v>0.0363</x:v>
      </x:c>
      <x:c r="V2241" s="9" t="n">
        <x:f>O2241*T2241</x:f>
        <x:v>0</x:v>
      </x:c>
      <x:c r="W2241" s="9" t="n">
        <x:f>Q2241*T2241</x:f>
        <x:v>0</x:v>
      </x:c>
      <x:c r="X2241" s="9" t="n">
        <x:f>R2241*T2241</x:f>
        <x:v>29.04</x:v>
      </x:c>
      <x:c r="Y2241" s="9" t="n">
        <x:f>S2241*T2241</x:f>
        <x:v>29.04</x:v>
      </x:c>
      <x:c r="Z2241" s="9" t="n">
        <x:f>IF(ISNUMBER(U2241),S2241*(U2241-T2241),"n.a.")</x:f>
        <x:v>0</x:v>
      </x:c>
      <x:c r="AA2241" s="9" t="n">
        <x:f>IF(ISNUMBER(U2241),Y2241,0)</x:f>
        <x:v>29.04</x:v>
      </x:c>
      <x:c r="AB2241" s="7" t="n">
        <x:f>MAX(0,L2241-SUM(F2241:K2241))</x:f>
        <x:v>0</x:v>
      </x:c>
    </x:row>
    <x:row r="2242" ht="22" customHeight="1">
      <x:c r="A2242" s="18" t="n">
        <x:f>Summary!D$41</x:f>
        <x:v>46357</x:v>
      </x:c>
      <x:c r="B2242" s="2" t="str">
        <x:f>'Inventory detail'!A1116</x:f>
        <x:v>WIRE</x:v>
      </x:c>
      <x:c r="C2242" s="2" t="str">
        <x:f>'Inventory detail'!B1116</x:f>
        <x:v>60</x:v>
      </x:c>
      <x:c r="D2242" s="2" t="str">
        <x:f>'Inventory detail'!C1116</x:f>
        <x:v>DL034GOLD</x:v>
      </x:c>
      <x:c r="E2242" s="10" t="n">
        <x:f>A1116</x:f>
        <x:v>46327</x:v>
      </x:c>
      <x:c r="F2242" s="7" t="n">
        <x:f>O1116</x:f>
        <x:v>0</x:v>
      </x:c>
      <x:c r="G2242" s="7" t="n">
        <x:f>Q1116</x:f>
        <x:v>0</x:v>
      </x:c>
      <x:c r="H2242" s="7" t="n">
        <x:f>R1116</x:f>
        <x:v>1350</x:v>
      </x:c>
      <x:c r="I2242" s="7" t="n">
        <x:f>0</x:f>
        <x:v>0</x:v>
      </x:c>
      <x:c r="J2242" s="7" t="n">
        <x:f>0</x:f>
        <x:v>0</x:v>
      </x:c>
      <x:c r="K2242" s="7" t="n">
        <x:f>0</x:f>
        <x:v>0</x:v>
      </x:c>
      <x:c r="L2242" s="7" t="n">
        <x:f>'Inventory detail'!F1116*Summary!$K$5*(A2242-E2242)/Summary!$K$6</x:f>
        <x:v>0</x:v>
      </x:c>
      <x:c r="M2242" s="7" t="n">
        <x:f>MAX(0,H2242-L2242)</x:f>
        <x:v>1350</x:v>
      </x:c>
      <x:c r="N2242" s="7" t="n">
        <x:f>MAX(0,L2242-H2242)</x:f>
        <x:v>0</x:v>
      </x:c>
      <x:c r="O2242" s="7" t="n">
        <x:f>MAX(0,F2242+I2242-N2242)</x:f>
        <x:v>0</x:v>
      </x:c>
      <x:c r="P2242" s="7" t="n">
        <x:f>MAX(0,N2242-F2242-I2242)</x:f>
        <x:v>0</x:v>
      </x:c>
      <x:c r="Q2242" s="7" t="n">
        <x:f>MAX(0,G2242+J2242-P2242)</x:f>
        <x:v>0</x:v>
      </x:c>
      <x:c r="R2242" s="7" t="n">
        <x:f>M2242+MAX(0,K2242-MAX(0,P2242-G2242-J2242))</x:f>
        <x:v>1350</x:v>
      </x:c>
      <x:c r="S2242" s="7" t="n">
        <x:f>SUM(O2242,Q2242,R2242)</x:f>
        <x:v>1350</x:v>
      </x:c>
      <x:c r="T2242" s="14" t="n">
        <x:f>'Inventory detail'!T1116</x:f>
        <x:v>0.1424</x:v>
      </x:c>
      <x:c r="U2242" s="14" t="n">
        <x:f>'Inventory detail'!U1116</x:f>
        <x:v>0.1424</x:v>
      </x:c>
      <x:c r="V2242" s="9" t="n">
        <x:f>O2242*T2242</x:f>
        <x:v>0</x:v>
      </x:c>
      <x:c r="W2242" s="9" t="n">
        <x:f>Q2242*T2242</x:f>
        <x:v>0</x:v>
      </x:c>
      <x:c r="X2242" s="9" t="n">
        <x:f>R2242*T2242</x:f>
        <x:v>192.24</x:v>
      </x:c>
      <x:c r="Y2242" s="9" t="n">
        <x:f>S2242*T2242</x:f>
        <x:v>192.24</x:v>
      </x:c>
      <x:c r="Z2242" s="9" t="n">
        <x:f>IF(ISNUMBER(U2242),S2242*(U2242-T2242),"n.a.")</x:f>
        <x:v>0</x:v>
      </x:c>
      <x:c r="AA2242" s="9" t="n">
        <x:f>IF(ISNUMBER(U2242),Y2242,0)</x:f>
        <x:v>192.24</x:v>
      </x:c>
      <x:c r="AB2242" s="7" t="n">
        <x:f>MAX(0,L2242-SUM(F2242:K2242))</x:f>
        <x:v>0</x:v>
      </x:c>
    </x:row>
    <x:row r="2243" ht="22" customHeight="1">
      <x:c r="A2243" s="18" t="n">
        <x:f>Summary!D$41</x:f>
        <x:v>46357</x:v>
      </x:c>
      <x:c r="B2243" s="2" t="str">
        <x:f>'Inventory detail'!A1117</x:f>
        <x:v>WIRE</x:v>
      </x:c>
      <x:c r="C2243" s="2" t="str">
        <x:f>'Inventory detail'!B1117</x:f>
        <x:v>60</x:v>
      </x:c>
      <x:c r="D2243" s="2" t="str">
        <x:f>'Inventory detail'!C1117</x:f>
        <x:v>DL034GRAY</x:v>
      </x:c>
      <x:c r="E2243" s="10" t="n">
        <x:f>A1117</x:f>
        <x:v>46327</x:v>
      </x:c>
      <x:c r="F2243" s="7" t="n">
        <x:f>O1117</x:f>
        <x:v>0</x:v>
      </x:c>
      <x:c r="G2243" s="7" t="n">
        <x:f>Q1117</x:f>
        <x:v>0</x:v>
      </x:c>
      <x:c r="H2243" s="7" t="n">
        <x:f>R1117</x:f>
        <x:v>1500</x:v>
      </x:c>
      <x:c r="I2243" s="7" t="n">
        <x:f>0</x:f>
        <x:v>0</x:v>
      </x:c>
      <x:c r="J2243" s="7" t="n">
        <x:f>0</x:f>
        <x:v>0</x:v>
      </x:c>
      <x:c r="K2243" s="7" t="n">
        <x:f>0</x:f>
        <x:v>0</x:v>
      </x:c>
      <x:c r="L2243" s="7" t="n">
        <x:f>'Inventory detail'!F1117*Summary!$K$5*(A2243-E2243)/Summary!$K$6</x:f>
        <x:v>0</x:v>
      </x:c>
      <x:c r="M2243" s="7" t="n">
        <x:f>MAX(0,H2243-L2243)</x:f>
        <x:v>1500</x:v>
      </x:c>
      <x:c r="N2243" s="7" t="n">
        <x:f>MAX(0,L2243-H2243)</x:f>
        <x:v>0</x:v>
      </x:c>
      <x:c r="O2243" s="7" t="n">
        <x:f>MAX(0,F2243+I2243-N2243)</x:f>
        <x:v>0</x:v>
      </x:c>
      <x:c r="P2243" s="7" t="n">
        <x:f>MAX(0,N2243-F2243-I2243)</x:f>
        <x:v>0</x:v>
      </x:c>
      <x:c r="Q2243" s="7" t="n">
        <x:f>MAX(0,G2243+J2243-P2243)</x:f>
        <x:v>0</x:v>
      </x:c>
      <x:c r="R2243" s="7" t="n">
        <x:f>M2243+MAX(0,K2243-MAX(0,P2243-G2243-J2243))</x:f>
        <x:v>1500</x:v>
      </x:c>
      <x:c r="S2243" s="7" t="n">
        <x:f>SUM(O2243,Q2243,R2243)</x:f>
        <x:v>1500</x:v>
      </x:c>
      <x:c r="T2243" s="14" t="n">
        <x:f>'Inventory detail'!T1117</x:f>
        <x:v>0.1424</x:v>
      </x:c>
      <x:c r="U2243" s="14" t="n">
        <x:f>'Inventory detail'!U1117</x:f>
        <x:v>0.1424</x:v>
      </x:c>
      <x:c r="V2243" s="9" t="n">
        <x:f>O2243*T2243</x:f>
        <x:v>0</x:v>
      </x:c>
      <x:c r="W2243" s="9" t="n">
        <x:f>Q2243*T2243</x:f>
        <x:v>0</x:v>
      </x:c>
      <x:c r="X2243" s="9" t="n">
        <x:f>R2243*T2243</x:f>
        <x:v>213.6</x:v>
      </x:c>
      <x:c r="Y2243" s="9" t="n">
        <x:f>S2243*T2243</x:f>
        <x:v>213.6</x:v>
      </x:c>
      <x:c r="Z2243" s="9" t="n">
        <x:f>IF(ISNUMBER(U2243),S2243*(U2243-T2243),"n.a.")</x:f>
        <x:v>0</x:v>
      </x:c>
      <x:c r="AA2243" s="9" t="n">
        <x:f>IF(ISNUMBER(U2243),Y2243,0)</x:f>
        <x:v>213.6</x:v>
      </x:c>
      <x:c r="AB2243" s="7" t="n">
        <x:f>MAX(0,L2243-SUM(F2243:K2243))</x:f>
        <x:v>0</x:v>
      </x:c>
    </x:row>
    <x:row r="2244" ht="22" customHeight="1">
      <x:c r="A2244" s="18" t="n">
        <x:f>Summary!D$41</x:f>
        <x:v>46357</x:v>
      </x:c>
      <x:c r="B2244" s="2" t="str">
        <x:f>'Inventory detail'!A1118</x:f>
        <x:v>WIRE</x:v>
      </x:c>
      <x:c r="C2244" s="2" t="str">
        <x:f>'Inventory detail'!B1118</x:f>
        <x:v>60</x:v>
      </x:c>
      <x:c r="D2244" s="2" t="str">
        <x:f>'Inventory detail'!C1118</x:f>
        <x:v>DL038RED</x:v>
      </x:c>
      <x:c r="E2244" s="10" t="n">
        <x:f>A1118</x:f>
        <x:v>46327</x:v>
      </x:c>
      <x:c r="F2244" s="7" t="n">
        <x:f>O1118</x:f>
        <x:v>0</x:v>
      </x:c>
      <x:c r="G2244" s="7" t="n">
        <x:f>Q1118</x:f>
        <x:v>0</x:v>
      </x:c>
      <x:c r="H2244" s="7" t="n">
        <x:f>R1118</x:f>
        <x:v>0</x:v>
      </x:c>
      <x:c r="I2244" s="7" t="n">
        <x:f>0</x:f>
        <x:v>0</x:v>
      </x:c>
      <x:c r="J2244" s="7" t="n">
        <x:f>0</x:f>
        <x:v>0</x:v>
      </x:c>
      <x:c r="K2244" s="7" t="n">
        <x:f>0</x:f>
        <x:v>0</x:v>
      </x:c>
      <x:c r="L2244" s="7" t="n">
        <x:f>'Inventory detail'!F1118*Summary!$K$5*(A2244-E2244)/Summary!$K$6</x:f>
        <x:v>0</x:v>
      </x:c>
      <x:c r="M2244" s="7" t="n">
        <x:f>MAX(0,H2244-L2244)</x:f>
        <x:v>0</x:v>
      </x:c>
      <x:c r="N2244" s="7" t="n">
        <x:f>MAX(0,L2244-H2244)</x:f>
        <x:v>0</x:v>
      </x:c>
      <x:c r="O2244" s="7" t="n">
        <x:f>MAX(0,F2244+I2244-N2244)</x:f>
        <x:v>0</x:v>
      </x:c>
      <x:c r="P2244" s="7" t="n">
        <x:f>MAX(0,N2244-F2244-I2244)</x:f>
        <x:v>0</x:v>
      </x:c>
      <x:c r="Q2244" s="7" t="n">
        <x:f>MAX(0,G2244+J2244-P2244)</x:f>
        <x:v>0</x:v>
      </x:c>
      <x:c r="R2244" s="7" t="n">
        <x:f>M2244+MAX(0,K2244-MAX(0,P2244-G2244-J2244))</x:f>
        <x:v>0</x:v>
      </x:c>
      <x:c r="S2244" s="7" t="n">
        <x:f>SUM(O2244,Q2244,R2244)</x:f>
        <x:v>0</x:v>
      </x:c>
      <x:c r="T2244" s="14" t="n">
        <x:f>'Inventory detail'!T1118</x:f>
        <x:v>0.0369</x:v>
      </x:c>
      <x:c r="U2244" s="14" t="n">
        <x:f>'Inventory detail'!U1118</x:f>
        <x:v>0.0369</x:v>
      </x:c>
      <x:c r="V2244" s="9" t="n">
        <x:f>O2244*T2244</x:f>
        <x:v>0</x:v>
      </x:c>
      <x:c r="W2244" s="9" t="n">
        <x:f>Q2244*T2244</x:f>
        <x:v>0</x:v>
      </x:c>
      <x:c r="X2244" s="9" t="n">
        <x:f>R2244*T2244</x:f>
        <x:v>0</x:v>
      </x:c>
      <x:c r="Y2244" s="9" t="n">
        <x:f>S2244*T2244</x:f>
        <x:v>0</x:v>
      </x:c>
      <x:c r="Z2244" s="9" t="n">
        <x:f>IF(ISNUMBER(U2244),S2244*(U2244-T2244),"n.a.")</x:f>
        <x:v>0</x:v>
      </x:c>
      <x:c r="AA2244" s="9" t="n">
        <x:f>IF(ISNUMBER(U2244),Y2244,0)</x:f>
        <x:v>0</x:v>
      </x:c>
      <x:c r="AB2244" s="7" t="n">
        <x:f>MAX(0,L2244-SUM(F2244:K2244))</x:f>
        <x:v>0</x:v>
      </x:c>
    </x:row>
    <x:row r="2245" ht="22" customHeight="1">
      <x:c r="A2245" s="18" t="n">
        <x:f>Summary!D$41</x:f>
        <x:v>46357</x:v>
      </x:c>
      <x:c r="B2245" s="2" t="str">
        <x:f>'Inventory detail'!A1119</x:f>
        <x:v>WIRE</x:v>
      </x:c>
      <x:c r="C2245" s="2" t="str">
        <x:f>'Inventory detail'!B1119</x:f>
        <x:v>60</x:v>
      </x:c>
      <x:c r="D2245" s="2" t="str">
        <x:f>'Inventory detail'!C1119</x:f>
        <x:v>DL516BLU</x:v>
      </x:c>
      <x:c r="E2245" s="10" t="n">
        <x:f>A1119</x:f>
        <x:v>46327</x:v>
      </x:c>
      <x:c r="F2245" s="7" t="n">
        <x:f>O1119</x:f>
        <x:v>0</x:v>
      </x:c>
      <x:c r="G2245" s="7" t="n">
        <x:f>Q1119</x:f>
        <x:v>0</x:v>
      </x:c>
      <x:c r="H2245" s="7" t="n">
        <x:f>R1119</x:f>
        <x:v>0</x:v>
      </x:c>
      <x:c r="I2245" s="7" t="n">
        <x:f>0</x:f>
        <x:v>0</x:v>
      </x:c>
      <x:c r="J2245" s="7" t="n">
        <x:f>0</x:f>
        <x:v>0</x:v>
      </x:c>
      <x:c r="K2245" s="7" t="n">
        <x:f>0</x:f>
        <x:v>0</x:v>
      </x:c>
      <x:c r="L2245" s="7" t="n">
        <x:f>'Inventory detail'!F1119*Summary!$K$5*(A2245-E2245)/Summary!$K$6</x:f>
        <x:v>0</x:v>
      </x:c>
      <x:c r="M2245" s="7" t="n">
        <x:f>MAX(0,H2245-L2245)</x:f>
        <x:v>0</x:v>
      </x:c>
      <x:c r="N2245" s="7" t="n">
        <x:f>MAX(0,L2245-H2245)</x:f>
        <x:v>0</x:v>
      </x:c>
      <x:c r="O2245" s="7" t="n">
        <x:f>MAX(0,F2245+I2245-N2245)</x:f>
        <x:v>0</x:v>
      </x:c>
      <x:c r="P2245" s="7" t="n">
        <x:f>MAX(0,N2245-F2245-I2245)</x:f>
        <x:v>0</x:v>
      </x:c>
      <x:c r="Q2245" s="7" t="n">
        <x:f>MAX(0,G2245+J2245-P2245)</x:f>
        <x:v>0</x:v>
      </x:c>
      <x:c r="R2245" s="7" t="n">
        <x:f>M2245+MAX(0,K2245-MAX(0,P2245-G2245-J2245))</x:f>
        <x:v>0</x:v>
      </x:c>
      <x:c r="S2245" s="7" t="n">
        <x:f>SUM(O2245,Q2245,R2245)</x:f>
        <x:v>0</x:v>
      </x:c>
      <x:c r="T2245" s="14" t="n">
        <x:f>'Inventory detail'!T1119</x:f>
        <x:v>0.031200000000000002</x:v>
      </x:c>
      <x:c r="U2245" s="14" t="n">
        <x:f>'Inventory detail'!U1119</x:f>
        <x:v>0.031200000000000002</x:v>
      </x:c>
      <x:c r="V2245" s="9" t="n">
        <x:f>O2245*T2245</x:f>
        <x:v>0</x:v>
      </x:c>
      <x:c r="W2245" s="9" t="n">
        <x:f>Q2245*T2245</x:f>
        <x:v>0</x:v>
      </x:c>
      <x:c r="X2245" s="9" t="n">
        <x:f>R2245*T2245</x:f>
        <x:v>0</x:v>
      </x:c>
      <x:c r="Y2245" s="9" t="n">
        <x:f>S2245*T2245</x:f>
        <x:v>0</x:v>
      </x:c>
      <x:c r="Z2245" s="9" t="n">
        <x:f>IF(ISNUMBER(U2245),S2245*(U2245-T2245),"n.a.")</x:f>
        <x:v>0</x:v>
      </x:c>
      <x:c r="AA2245" s="9" t="n">
        <x:f>IF(ISNUMBER(U2245),Y2245,0)</x:f>
        <x:v>0</x:v>
      </x:c>
      <x:c r="AB2245" s="7" t="n">
        <x:f>MAX(0,L2245-SUM(F2245:K2245))</x:f>
        <x:v>0</x:v>
      </x:c>
    </x:row>
    <x:row r="2246" ht="22" customHeight="1">
      <x:c r="A2246" s="18" t="n">
        <x:f>Summary!D$41</x:f>
        <x:v>46357</x:v>
      </x:c>
      <x:c r="B2246" s="2" t="str">
        <x:f>'Inventory detail'!A1120</x:f>
        <x:v>WIRE</x:v>
      </x:c>
      <x:c r="C2246" s="2" t="str">
        <x:f>'Inventory detail'!B1120</x:f>
        <x:v>60</x:v>
      </x:c>
      <x:c r="D2246" s="2" t="str">
        <x:f>'Inventory detail'!C1120</x:f>
        <x:v>DL516RED</x:v>
      </x:c>
      <x:c r="E2246" s="10" t="n">
        <x:f>A1120</x:f>
        <x:v>46327</x:v>
      </x:c>
      <x:c r="F2246" s="7" t="n">
        <x:f>O1120</x:f>
        <x:v>0</x:v>
      </x:c>
      <x:c r="G2246" s="7" t="n">
        <x:f>Q1120</x:f>
        <x:v>0</x:v>
      </x:c>
      <x:c r="H2246" s="7" t="n">
        <x:f>R1120</x:f>
        <x:v>0</x:v>
      </x:c>
      <x:c r="I2246" s="7" t="n">
        <x:f>0</x:f>
        <x:v>0</x:v>
      </x:c>
      <x:c r="J2246" s="7" t="n">
        <x:f>0</x:f>
        <x:v>0</x:v>
      </x:c>
      <x:c r="K2246" s="7" t="n">
        <x:f>0</x:f>
        <x:v>0</x:v>
      </x:c>
      <x:c r="L2246" s="7" t="n">
        <x:f>'Inventory detail'!F1120*Summary!$K$5*(A2246-E2246)/Summary!$K$6</x:f>
        <x:v>0</x:v>
      </x:c>
      <x:c r="M2246" s="7" t="n">
        <x:f>MAX(0,H2246-L2246)</x:f>
        <x:v>0</x:v>
      </x:c>
      <x:c r="N2246" s="7" t="n">
        <x:f>MAX(0,L2246-H2246)</x:f>
        <x:v>0</x:v>
      </x:c>
      <x:c r="O2246" s="7" t="n">
        <x:f>MAX(0,F2246+I2246-N2246)</x:f>
        <x:v>0</x:v>
      </x:c>
      <x:c r="P2246" s="7" t="n">
        <x:f>MAX(0,N2246-F2246-I2246)</x:f>
        <x:v>0</x:v>
      </x:c>
      <x:c r="Q2246" s="7" t="n">
        <x:f>MAX(0,G2246+J2246-P2246)</x:f>
        <x:v>0</x:v>
      </x:c>
      <x:c r="R2246" s="7" t="n">
        <x:f>M2246+MAX(0,K2246-MAX(0,P2246-G2246-J2246))</x:f>
        <x:v>0</x:v>
      </x:c>
      <x:c r="S2246" s="7" t="n">
        <x:f>SUM(O2246,Q2246,R2246)</x:f>
        <x:v>0</x:v>
      </x:c>
      <x:c r="T2246" s="14" t="n">
        <x:f>'Inventory detail'!T1120</x:f>
        <x:v>0.031200000000000002</x:v>
      </x:c>
      <x:c r="U2246" s="14" t="n">
        <x:f>'Inventory detail'!U1120</x:f>
        <x:v>0.031200000000000002</x:v>
      </x:c>
      <x:c r="V2246" s="9" t="n">
        <x:f>O2246*T2246</x:f>
        <x:v>0</x:v>
      </x:c>
      <x:c r="W2246" s="9" t="n">
        <x:f>Q2246*T2246</x:f>
        <x:v>0</x:v>
      </x:c>
      <x:c r="X2246" s="9" t="n">
        <x:f>R2246*T2246</x:f>
        <x:v>0</x:v>
      </x:c>
      <x:c r="Y2246" s="9" t="n">
        <x:f>S2246*T2246</x:f>
        <x:v>0</x:v>
      </x:c>
      <x:c r="Z2246" s="9" t="n">
        <x:f>IF(ISNUMBER(U2246),S2246*(U2246-T2246),"n.a.")</x:f>
        <x:v>0</x:v>
      </x:c>
      <x:c r="AA2246" s="9" t="n">
        <x:f>IF(ISNUMBER(U2246),Y2246,0)</x:f>
        <x:v>0</x:v>
      </x:c>
      <x:c r="AB2246" s="7" t="n">
        <x:f>MAX(0,L2246-SUM(F2246:K2246))</x:f>
        <x:v>0</x:v>
      </x:c>
    </x:row>
    <x:row r="2247" ht="22" customHeight="1">
      <x:c r="A2247" s="18" t="n">
        <x:f>Summary!D$41</x:f>
        <x:v>46357</x:v>
      </x:c>
      <x:c r="B2247" s="2" t="str">
        <x:f>'Inventory detail'!A1121</x:f>
        <x:v>WIRE</x:v>
      </x:c>
      <x:c r="C2247" s="2" t="str">
        <x:f>'Inventory detail'!B1121</x:f>
        <x:v>60</x:v>
      </x:c>
      <x:c r="D2247" s="2" t="str">
        <x:f>'Inventory detail'!C1121</x:f>
        <x:v>DL716BLU</x:v>
      </x:c>
      <x:c r="E2247" s="10" t="n">
        <x:f>A1121</x:f>
        <x:v>46327</x:v>
      </x:c>
      <x:c r="F2247" s="7" t="n">
        <x:f>O1121</x:f>
        <x:v>0</x:v>
      </x:c>
      <x:c r="G2247" s="7" t="n">
        <x:f>Q1121</x:f>
        <x:v>0</x:v>
      </x:c>
      <x:c r="H2247" s="7" t="n">
        <x:f>R1121</x:f>
        <x:v>0</x:v>
      </x:c>
      <x:c r="I2247" s="7" t="n">
        <x:f>0</x:f>
        <x:v>0</x:v>
      </x:c>
      <x:c r="J2247" s="7" t="n">
        <x:f>0</x:f>
        <x:v>0</x:v>
      </x:c>
      <x:c r="K2247" s="7" t="n">
        <x:f>0</x:f>
        <x:v>0</x:v>
      </x:c>
      <x:c r="L2247" s="7" t="n">
        <x:f>'Inventory detail'!F1121*Summary!$K$5*(A2247-E2247)/Summary!$K$6</x:f>
        <x:v>0</x:v>
      </x:c>
      <x:c r="M2247" s="7" t="n">
        <x:f>MAX(0,H2247-L2247)</x:f>
        <x:v>0</x:v>
      </x:c>
      <x:c r="N2247" s="7" t="n">
        <x:f>MAX(0,L2247-H2247)</x:f>
        <x:v>0</x:v>
      </x:c>
      <x:c r="O2247" s="7" t="n">
        <x:f>MAX(0,F2247+I2247-N2247)</x:f>
        <x:v>0</x:v>
      </x:c>
      <x:c r="P2247" s="7" t="n">
        <x:f>MAX(0,N2247-F2247-I2247)</x:f>
        <x:v>0</x:v>
      </x:c>
      <x:c r="Q2247" s="7" t="n">
        <x:f>MAX(0,G2247+J2247-P2247)</x:f>
        <x:v>0</x:v>
      </x:c>
      <x:c r="R2247" s="7" t="n">
        <x:f>M2247+MAX(0,K2247-MAX(0,P2247-G2247-J2247))</x:f>
        <x:v>0</x:v>
      </x:c>
      <x:c r="S2247" s="7" t="n">
        <x:f>SUM(O2247,Q2247,R2247)</x:f>
        <x:v>0</x:v>
      </x:c>
      <x:c r="T2247" s="14" t="n">
        <x:f>'Inventory detail'!T1121</x:f>
        <x:v>0.051399999999999994</x:v>
      </x:c>
      <x:c r="U2247" s="14" t="n">
        <x:f>'Inventory detail'!U1121</x:f>
        <x:v>0.051399999999999994</x:v>
      </x:c>
      <x:c r="V2247" s="9" t="n">
        <x:f>O2247*T2247</x:f>
        <x:v>0</x:v>
      </x:c>
      <x:c r="W2247" s="9" t="n">
        <x:f>Q2247*T2247</x:f>
        <x:v>0</x:v>
      </x:c>
      <x:c r="X2247" s="9" t="n">
        <x:f>R2247*T2247</x:f>
        <x:v>0</x:v>
      </x:c>
      <x:c r="Y2247" s="9" t="n">
        <x:f>S2247*T2247</x:f>
        <x:v>0</x:v>
      </x:c>
      <x:c r="Z2247" s="9" t="n">
        <x:f>IF(ISNUMBER(U2247),S2247*(U2247-T2247),"n.a.")</x:f>
        <x:v>0</x:v>
      </x:c>
      <x:c r="AA2247" s="9" t="n">
        <x:f>IF(ISNUMBER(U2247),Y2247,0)</x:f>
        <x:v>0</x:v>
      </x:c>
      <x:c r="AB2247" s="7" t="n">
        <x:f>MAX(0,L2247-SUM(F2247:K2247))</x:f>
        <x:v>0</x:v>
      </x:c>
    </x:row>
    <x:row r="2248" ht="22" customHeight="1">
      <x:c r="A2248" s="18" t="n">
        <x:f>Summary!D$41</x:f>
        <x:v>46357</x:v>
      </x:c>
      <x:c r="B2248" s="2" t="str">
        <x:f>'Inventory detail'!A1122</x:f>
        <x:v>WIRE</x:v>
      </x:c>
      <x:c r="C2248" s="2" t="str">
        <x:f>'Inventory detail'!B1122</x:f>
        <x:v>60</x:v>
      </x:c>
      <x:c r="D2248" s="2" t="str">
        <x:f>'Inventory detail'!C1122</x:f>
        <x:v>DL916BLU</x:v>
      </x:c>
      <x:c r="E2248" s="10" t="n">
        <x:f>A1122</x:f>
        <x:v>46327</x:v>
      </x:c>
      <x:c r="F2248" s="7" t="n">
        <x:f>O1122</x:f>
        <x:v>0</x:v>
      </x:c>
      <x:c r="G2248" s="7" t="n">
        <x:f>Q1122</x:f>
        <x:v>0</x:v>
      </x:c>
      <x:c r="H2248" s="7" t="n">
        <x:f>R1122</x:f>
        <x:v>0</x:v>
      </x:c>
      <x:c r="I2248" s="7" t="n">
        <x:f>0</x:f>
        <x:v>0</x:v>
      </x:c>
      <x:c r="J2248" s="7" t="n">
        <x:f>0</x:f>
        <x:v>0</x:v>
      </x:c>
      <x:c r="K2248" s="7" t="n">
        <x:f>0</x:f>
        <x:v>0</x:v>
      </x:c>
      <x:c r="L2248" s="7" t="n">
        <x:f>'Inventory detail'!F1122*Summary!$K$5*(A2248-E2248)/Summary!$K$6</x:f>
        <x:v>0</x:v>
      </x:c>
      <x:c r="M2248" s="7" t="n">
        <x:f>MAX(0,H2248-L2248)</x:f>
        <x:v>0</x:v>
      </x:c>
      <x:c r="N2248" s="7" t="n">
        <x:f>MAX(0,L2248-H2248)</x:f>
        <x:v>0</x:v>
      </x:c>
      <x:c r="O2248" s="7" t="n">
        <x:f>MAX(0,F2248+I2248-N2248)</x:f>
        <x:v>0</x:v>
      </x:c>
      <x:c r="P2248" s="7" t="n">
        <x:f>MAX(0,N2248-F2248-I2248)</x:f>
        <x:v>0</x:v>
      </x:c>
      <x:c r="Q2248" s="7" t="n">
        <x:f>MAX(0,G2248+J2248-P2248)</x:f>
        <x:v>0</x:v>
      </x:c>
      <x:c r="R2248" s="7" t="n">
        <x:f>M2248+MAX(0,K2248-MAX(0,P2248-G2248-J2248))</x:f>
        <x:v>0</x:v>
      </x:c>
      <x:c r="S2248" s="7" t="n">
        <x:f>SUM(O2248,Q2248,R2248)</x:f>
        <x:v>0</x:v>
      </x:c>
      <x:c r="T2248" s="14" t="n">
        <x:f>'Inventory detail'!T1122</x:f>
        <x:v>0.0754</x:v>
      </x:c>
      <x:c r="U2248" s="14" t="n">
        <x:f>'Inventory detail'!U1122</x:f>
        <x:v>0.0754</x:v>
      </x:c>
      <x:c r="V2248" s="9" t="n">
        <x:f>O2248*T2248</x:f>
        <x:v>0</x:v>
      </x:c>
      <x:c r="W2248" s="9" t="n">
        <x:f>Q2248*T2248</x:f>
        <x:v>0</x:v>
      </x:c>
      <x:c r="X2248" s="9" t="n">
        <x:f>R2248*T2248</x:f>
        <x:v>0</x:v>
      </x:c>
      <x:c r="Y2248" s="9" t="n">
        <x:f>S2248*T2248</x:f>
        <x:v>0</x:v>
      </x:c>
      <x:c r="Z2248" s="9" t="n">
        <x:f>IF(ISNUMBER(U2248),S2248*(U2248-T2248),"n.a.")</x:f>
        <x:v>0</x:v>
      </x:c>
      <x:c r="AA2248" s="9" t="n">
        <x:f>IF(ISNUMBER(U2248),Y2248,0)</x:f>
        <x:v>0</x:v>
      </x:c>
      <x:c r="AB2248" s="7" t="n">
        <x:f>MAX(0,L2248-SUM(F2248:K2248))</x:f>
        <x:v>0</x:v>
      </x:c>
    </x:row>
    <x:row r="2249" ht="22" customHeight="1">
      <x:c r="A2249" s="18" t="n">
        <x:f>Summary!D$41</x:f>
        <x:v>46357</x:v>
      </x:c>
      <x:c r="B2249" s="2" t="str">
        <x:f>'Inventory detail'!A1123</x:f>
        <x:v>WIRE</x:v>
      </x:c>
      <x:c r="C2249" s="2" t="str">
        <x:f>'Inventory detail'!B1123</x:f>
        <x:v>60</x:v>
      </x:c>
      <x:c r="D2249" s="2" t="str">
        <x:f>'Inventory detail'!C1123</x:f>
        <x:v>DL916RED</x:v>
      </x:c>
      <x:c r="E2249" s="10" t="n">
        <x:f>A1123</x:f>
        <x:v>46327</x:v>
      </x:c>
      <x:c r="F2249" s="7" t="n">
        <x:f>O1123</x:f>
        <x:v>0</x:v>
      </x:c>
      <x:c r="G2249" s="7" t="n">
        <x:f>Q1123</x:f>
        <x:v>0</x:v>
      </x:c>
      <x:c r="H2249" s="7" t="n">
        <x:f>R1123</x:f>
        <x:v>200</x:v>
      </x:c>
      <x:c r="I2249" s="7" t="n">
        <x:f>0</x:f>
        <x:v>0</x:v>
      </x:c>
      <x:c r="J2249" s="7" t="n">
        <x:f>0</x:f>
        <x:v>0</x:v>
      </x:c>
      <x:c r="K2249" s="7" t="n">
        <x:f>0</x:f>
        <x:v>0</x:v>
      </x:c>
      <x:c r="L2249" s="7" t="n">
        <x:f>'Inventory detail'!F1123*Summary!$K$5*(A2249-E2249)/Summary!$K$6</x:f>
        <x:v>0</x:v>
      </x:c>
      <x:c r="M2249" s="7" t="n">
        <x:f>MAX(0,H2249-L2249)</x:f>
        <x:v>200</x:v>
      </x:c>
      <x:c r="N2249" s="7" t="n">
        <x:f>MAX(0,L2249-H2249)</x:f>
        <x:v>0</x:v>
      </x:c>
      <x:c r="O2249" s="7" t="n">
        <x:f>MAX(0,F2249+I2249-N2249)</x:f>
        <x:v>0</x:v>
      </x:c>
      <x:c r="P2249" s="7" t="n">
        <x:f>MAX(0,N2249-F2249-I2249)</x:f>
        <x:v>0</x:v>
      </x:c>
      <x:c r="Q2249" s="7" t="n">
        <x:f>MAX(0,G2249+J2249-P2249)</x:f>
        <x:v>0</x:v>
      </x:c>
      <x:c r="R2249" s="7" t="n">
        <x:f>M2249+MAX(0,K2249-MAX(0,P2249-G2249-J2249))</x:f>
        <x:v>200</x:v>
      </x:c>
      <x:c r="S2249" s="7" t="n">
        <x:f>SUM(O2249,Q2249,R2249)</x:f>
        <x:v>200</x:v>
      </x:c>
      <x:c r="T2249" s="14" t="n">
        <x:f>'Inventory detail'!T1123</x:f>
        <x:v>0.0754</x:v>
      </x:c>
      <x:c r="U2249" s="14" t="n">
        <x:f>'Inventory detail'!U1123</x:f>
        <x:v>0.0754</x:v>
      </x:c>
      <x:c r="V2249" s="9" t="n">
        <x:f>O2249*T2249</x:f>
        <x:v>0</x:v>
      </x:c>
      <x:c r="W2249" s="9" t="n">
        <x:f>Q2249*T2249</x:f>
        <x:v>0</x:v>
      </x:c>
      <x:c r="X2249" s="9" t="n">
        <x:f>R2249*T2249</x:f>
        <x:v>15.079999999999998</x:v>
      </x:c>
      <x:c r="Y2249" s="9" t="n">
        <x:f>S2249*T2249</x:f>
        <x:v>15.079999999999998</x:v>
      </x:c>
      <x:c r="Z2249" s="9" t="n">
        <x:f>IF(ISNUMBER(U2249),S2249*(U2249-T2249),"n.a.")</x:f>
        <x:v>0</x:v>
      </x:c>
      <x:c r="AA2249" s="9" t="n">
        <x:f>IF(ISNUMBER(U2249),Y2249,0)</x:f>
        <x:v>15.079999999999998</x:v>
      </x:c>
      <x:c r="AB2249" s="7" t="n">
        <x:f>MAX(0,L2249-SUM(F2249:K2249))</x:f>
        <x:v>0</x:v>
      </x:c>
    </x:row>
    <x:row r="2250" ht="22" customHeight="1">
      <x:c r="A2250" s="18" t="n">
        <x:f>Summary!D$41</x:f>
        <x:v>46357</x:v>
      </x:c>
      <x:c r="B2250" s="2" t="str">
        <x:f>'Inventory detail'!A1124</x:f>
        <x:v>WIRE</x:v>
      </x:c>
      <x:c r="C2250" s="2" t="str">
        <x:f>'Inventory detail'!B1124</x:f>
        <x:v>60</x:v>
      </x:c>
      <x:c r="D2250" s="2" t="str">
        <x:f>'Inventory detail'!C1124</x:f>
        <x:v>DL012ABR</x:v>
      </x:c>
      <x:c r="E2250" s="10" t="n">
        <x:f>A1124</x:f>
        <x:v>46327</x:v>
      </x:c>
      <x:c r="F2250" s="7" t="n">
        <x:f>O1124</x:f>
        <x:v>0</x:v>
      </x:c>
      <x:c r="G2250" s="7" t="n">
        <x:f>Q1124</x:f>
        <x:v>0</x:v>
      </x:c>
      <x:c r="H2250" s="7" t="n">
        <x:f>R1124</x:f>
        <x:v>0</x:v>
      </x:c>
      <x:c r="I2250" s="7" t="n">
        <x:f>0</x:f>
        <x:v>0</x:v>
      </x:c>
      <x:c r="J2250" s="7" t="n">
        <x:f>0</x:f>
        <x:v>0</x:v>
      </x:c>
      <x:c r="K2250" s="7" t="n">
        <x:f>0</x:f>
        <x:v>0</x:v>
      </x:c>
      <x:c r="L2250" s="7" t="n">
        <x:f>'Inventory detail'!F1124*Summary!$K$5*(A2250-E2250)/Summary!$K$6</x:f>
        <x:v>0</x:v>
      </x:c>
      <x:c r="M2250" s="7" t="n">
        <x:f>MAX(0,H2250-L2250)</x:f>
        <x:v>0</x:v>
      </x:c>
      <x:c r="N2250" s="7" t="n">
        <x:f>MAX(0,L2250-H2250)</x:f>
        <x:v>0</x:v>
      </x:c>
      <x:c r="O2250" s="7" t="n">
        <x:f>MAX(0,F2250+I2250-N2250)</x:f>
        <x:v>0</x:v>
      </x:c>
      <x:c r="P2250" s="7" t="n">
        <x:f>MAX(0,N2250-F2250-I2250)</x:f>
        <x:v>0</x:v>
      </x:c>
      <x:c r="Q2250" s="7" t="n">
        <x:f>MAX(0,G2250+J2250-P2250)</x:f>
        <x:v>0</x:v>
      </x:c>
      <x:c r="R2250" s="7" t="n">
        <x:f>M2250+MAX(0,K2250-MAX(0,P2250-G2250-J2250))</x:f>
        <x:v>0</x:v>
      </x:c>
      <x:c r="S2250" s="7" t="n">
        <x:f>SUM(O2250,Q2250,R2250)</x:f>
        <x:v>0</x:v>
      </x:c>
      <x:c r="T2250" s="14" t="n">
        <x:f>'Inventory detail'!T1124</x:f>
        <x:v>0.059000000000000004</x:v>
      </x:c>
      <x:c r="U2250" s="14" t="n">
        <x:f>'Inventory detail'!U1124</x:f>
        <x:v>0.059000000000000004</x:v>
      </x:c>
      <x:c r="V2250" s="9" t="n">
        <x:f>O2250*T2250</x:f>
        <x:v>0</x:v>
      </x:c>
      <x:c r="W2250" s="9" t="n">
        <x:f>Q2250*T2250</x:f>
        <x:v>0</x:v>
      </x:c>
      <x:c r="X2250" s="9" t="n">
        <x:f>R2250*T2250</x:f>
        <x:v>0</x:v>
      </x:c>
      <x:c r="Y2250" s="9" t="n">
        <x:f>S2250*T2250</x:f>
        <x:v>0</x:v>
      </x:c>
      <x:c r="Z2250" s="9" t="n">
        <x:f>IF(ISNUMBER(U2250),S2250*(U2250-T2250),"n.a.")</x:f>
        <x:v>0</x:v>
      </x:c>
      <x:c r="AA2250" s="9" t="n">
        <x:f>IF(ISNUMBER(U2250),Y2250,0)</x:f>
        <x:v>0</x:v>
      </x:c>
      <x:c r="AB2250" s="7" t="n">
        <x:f>MAX(0,L2250-SUM(F2250:K2250))</x:f>
        <x:v>0</x:v>
      </x:c>
    </x:row>
    <x:row r="2251" ht="22" customHeight="1">
      <x:c r="A2251" s="18" t="n">
        <x:f>Summary!D$41</x:f>
        <x:v>46357</x:v>
      </x:c>
      <x:c r="B2251" s="2" t="str">
        <x:f>'Inventory detail'!A1125</x:f>
        <x:v>WIRE</x:v>
      </x:c>
      <x:c r="C2251" s="2" t="str">
        <x:f>'Inventory detail'!B1125</x:f>
        <x:v>60</x:v>
      </x:c>
      <x:c r="D2251" s="2" t="str">
        <x:f>'Inventory detail'!C1125</x:f>
        <x:v>DL012GLD</x:v>
      </x:c>
      <x:c r="E2251" s="10" t="n">
        <x:f>A1125</x:f>
        <x:v>46327</x:v>
      </x:c>
      <x:c r="F2251" s="7" t="n">
        <x:f>O1125</x:f>
        <x:v>0</x:v>
      </x:c>
      <x:c r="G2251" s="7" t="n">
        <x:f>Q1125</x:f>
        <x:v>0</x:v>
      </x:c>
      <x:c r="H2251" s="7" t="n">
        <x:f>R1125</x:f>
        <x:v>0</x:v>
      </x:c>
      <x:c r="I2251" s="7" t="n">
        <x:f>0</x:f>
        <x:v>0</x:v>
      </x:c>
      <x:c r="J2251" s="7" t="n">
        <x:f>0</x:f>
        <x:v>0</x:v>
      </x:c>
      <x:c r="K2251" s="7" t="n">
        <x:f>0</x:f>
        <x:v>0</x:v>
      </x:c>
      <x:c r="L2251" s="7" t="n">
        <x:f>'Inventory detail'!F1125*Summary!$K$5*(A2251-E2251)/Summary!$K$6</x:f>
        <x:v>0</x:v>
      </x:c>
      <x:c r="M2251" s="7" t="n">
        <x:f>MAX(0,H2251-L2251)</x:f>
        <x:v>0</x:v>
      </x:c>
      <x:c r="N2251" s="7" t="n">
        <x:f>MAX(0,L2251-H2251)</x:f>
        <x:v>0</x:v>
      </x:c>
      <x:c r="O2251" s="7" t="n">
        <x:f>MAX(0,F2251+I2251-N2251)</x:f>
        <x:v>0</x:v>
      </x:c>
      <x:c r="P2251" s="7" t="n">
        <x:f>MAX(0,N2251-F2251-I2251)</x:f>
        <x:v>0</x:v>
      </x:c>
      <x:c r="Q2251" s="7" t="n">
        <x:f>MAX(0,G2251+J2251-P2251)</x:f>
        <x:v>0</x:v>
      </x:c>
      <x:c r="R2251" s="7" t="n">
        <x:f>M2251+MAX(0,K2251-MAX(0,P2251-G2251-J2251))</x:f>
        <x:v>0</x:v>
      </x:c>
      <x:c r="S2251" s="7" t="n">
        <x:f>SUM(O2251,Q2251,R2251)</x:f>
        <x:v>0</x:v>
      </x:c>
      <x:c r="T2251" s="14" t="n">
        <x:f>'Inventory detail'!T1125</x:f>
        <x:v>0.059000000000000004</x:v>
      </x:c>
      <x:c r="U2251" s="14" t="n">
        <x:f>'Inventory detail'!U1125</x:f>
        <x:v>0.059000000000000004</x:v>
      </x:c>
      <x:c r="V2251" s="9" t="n">
        <x:f>O2251*T2251</x:f>
        <x:v>0</x:v>
      </x:c>
      <x:c r="W2251" s="9" t="n">
        <x:f>Q2251*T2251</x:f>
        <x:v>0</x:v>
      </x:c>
      <x:c r="X2251" s="9" t="n">
        <x:f>R2251*T2251</x:f>
        <x:v>0</x:v>
      </x:c>
      <x:c r="Y2251" s="9" t="n">
        <x:f>S2251*T2251</x:f>
        <x:v>0</x:v>
      </x:c>
      <x:c r="Z2251" s="9" t="n">
        <x:f>IF(ISNUMBER(U2251),S2251*(U2251-T2251),"n.a.")</x:f>
        <x:v>0</x:v>
      </x:c>
      <x:c r="AA2251" s="9" t="n">
        <x:f>IF(ISNUMBER(U2251),Y2251,0)</x:f>
        <x:v>0</x:v>
      </x:c>
      <x:c r="AB2251" s="7" t="n">
        <x:f>MAX(0,L2251-SUM(F2251:K2251))</x:f>
        <x:v>0</x:v>
      </x:c>
    </x:row>
    <x:row r="2252" ht="22" customHeight="1">
      <x:c r="A2252" s="18" t="n">
        <x:f>Summary!D$41</x:f>
        <x:v>46357</x:v>
      </x:c>
      <x:c r="B2252" s="2" t="str">
        <x:f>'Inventory detail'!A1126</x:f>
        <x:v>WIRE</x:v>
      </x:c>
      <x:c r="C2252" s="2" t="str">
        <x:f>'Inventory detail'!B1126</x:f>
        <x:v>60</x:v>
      </x:c>
      <x:c r="D2252" s="2" t="str">
        <x:f>'Inventory detail'!C1126</x:f>
        <x:v>SOW078BLK</x:v>
      </x:c>
      <x:c r="E2252" s="10" t="n">
        <x:f>A1126</x:f>
        <x:v>46327</x:v>
      </x:c>
      <x:c r="F2252" s="7" t="n">
        <x:f>O1126</x:f>
        <x:v>0</x:v>
      </x:c>
      <x:c r="G2252" s="7" t="n">
        <x:f>Q1126</x:f>
        <x:v>0</x:v>
      </x:c>
      <x:c r="H2252" s="7" t="n">
        <x:f>R1126</x:f>
        <x:v>0</x:v>
      </x:c>
      <x:c r="I2252" s="7" t="n">
        <x:f>0</x:f>
        <x:v>0</x:v>
      </x:c>
      <x:c r="J2252" s="7" t="n">
        <x:f>0</x:f>
        <x:v>0</x:v>
      </x:c>
      <x:c r="K2252" s="7" t="n">
        <x:f>0</x:f>
        <x:v>0</x:v>
      </x:c>
      <x:c r="L2252" s="7" t="n">
        <x:f>'Inventory detail'!F1126*Summary!$K$5*(A2252-E2252)/Summary!$K$6</x:f>
        <x:v>0</x:v>
      </x:c>
      <x:c r="M2252" s="7" t="n">
        <x:f>MAX(0,H2252-L2252)</x:f>
        <x:v>0</x:v>
      </x:c>
      <x:c r="N2252" s="7" t="n">
        <x:f>MAX(0,L2252-H2252)</x:f>
        <x:v>0</x:v>
      </x:c>
      <x:c r="O2252" s="7" t="n">
        <x:f>MAX(0,F2252+I2252-N2252)</x:f>
        <x:v>0</x:v>
      </x:c>
      <x:c r="P2252" s="7" t="n">
        <x:f>MAX(0,N2252-F2252-I2252)</x:f>
        <x:v>0</x:v>
      </x:c>
      <x:c r="Q2252" s="7" t="n">
        <x:f>MAX(0,G2252+J2252-P2252)</x:f>
        <x:v>0</x:v>
      </x:c>
      <x:c r="R2252" s="7" t="n">
        <x:f>M2252+MAX(0,K2252-MAX(0,P2252-G2252-J2252))</x:f>
        <x:v>0</x:v>
      </x:c>
      <x:c r="S2252" s="7" t="n">
        <x:f>SUM(O2252,Q2252,R2252)</x:f>
        <x:v>0</x:v>
      </x:c>
      <x:c r="T2252" s="14" t="n">
        <x:f>'Inventory detail'!T1126</x:f>
        <x:v>0.16519999999999999</x:v>
      </x:c>
      <x:c r="U2252" s="14" t="n">
        <x:f>'Inventory detail'!U1126</x:f>
        <x:v>0.16519999999999999</x:v>
      </x:c>
      <x:c r="V2252" s="9" t="n">
        <x:f>O2252*T2252</x:f>
        <x:v>0</x:v>
      </x:c>
      <x:c r="W2252" s="9" t="n">
        <x:f>Q2252*T2252</x:f>
        <x:v>0</x:v>
      </x:c>
      <x:c r="X2252" s="9" t="n">
        <x:f>R2252*T2252</x:f>
        <x:v>0</x:v>
      </x:c>
      <x:c r="Y2252" s="9" t="n">
        <x:f>S2252*T2252</x:f>
        <x:v>0</x:v>
      </x:c>
      <x:c r="Z2252" s="9" t="n">
        <x:f>IF(ISNUMBER(U2252),S2252*(U2252-T2252),"n.a.")</x:f>
        <x:v>0</x:v>
      </x:c>
      <x:c r="AA2252" s="9" t="n">
        <x:f>IF(ISNUMBER(U2252),Y2252,0)</x:f>
        <x:v>0</x:v>
      </x:c>
      <x:c r="AB2252" s="7" t="n">
        <x:f>MAX(0,L2252-SUM(F2252:K2252))</x:f>
        <x:v>0</x:v>
      </x:c>
    </x:row>
    <x:row r="2253" ht="22" customHeight="1">
      <x:c r="A2253" s="18" t="n">
        <x:f>Summary!D$41</x:f>
        <x:v>46357</x:v>
      </x:c>
      <x:c r="B2253" s="2" t="str">
        <x:f>'Inventory detail'!A1127</x:f>
        <x:v>WIRE</x:v>
      </x:c>
      <x:c r="C2253" s="2" t="str">
        <x:f>'Inventory detail'!B1127</x:f>
        <x:v>60</x:v>
      </x:c>
      <x:c r="D2253" s="2" t="str">
        <x:f>'Inventory detail'!C1127</x:f>
        <x:v>SOW716WHT</x:v>
      </x:c>
      <x:c r="E2253" s="10" t="n">
        <x:f>A1127</x:f>
        <x:v>46327</x:v>
      </x:c>
      <x:c r="F2253" s="7" t="n">
        <x:f>O1127</x:f>
        <x:v>0</x:v>
      </x:c>
      <x:c r="G2253" s="7" t="n">
        <x:f>Q1127</x:f>
        <x:v>0</x:v>
      </x:c>
      <x:c r="H2253" s="7" t="n">
        <x:f>R1127</x:f>
        <x:v>0</x:v>
      </x:c>
      <x:c r="I2253" s="7" t="n">
        <x:f>0</x:f>
        <x:v>0</x:v>
      </x:c>
      <x:c r="J2253" s="7" t="n">
        <x:f>0</x:f>
        <x:v>0</x:v>
      </x:c>
      <x:c r="K2253" s="7" t="n">
        <x:f>0</x:f>
        <x:v>0</x:v>
      </x:c>
      <x:c r="L2253" s="7" t="n">
        <x:f>'Inventory detail'!F1127*Summary!$K$5*(A2253-E2253)/Summary!$K$6</x:f>
        <x:v>0</x:v>
      </x:c>
      <x:c r="M2253" s="7" t="n">
        <x:f>MAX(0,H2253-L2253)</x:f>
        <x:v>0</x:v>
      </x:c>
      <x:c r="N2253" s="7" t="n">
        <x:f>MAX(0,L2253-H2253)</x:f>
        <x:v>0</x:v>
      </x:c>
      <x:c r="O2253" s="7" t="n">
        <x:f>MAX(0,F2253+I2253-N2253)</x:f>
        <x:v>0</x:v>
      </x:c>
      <x:c r="P2253" s="7" t="n">
        <x:f>MAX(0,N2253-F2253-I2253)</x:f>
        <x:v>0</x:v>
      </x:c>
      <x:c r="Q2253" s="7" t="n">
        <x:f>MAX(0,G2253+J2253-P2253)</x:f>
        <x:v>0</x:v>
      </x:c>
      <x:c r="R2253" s="7" t="n">
        <x:f>M2253+MAX(0,K2253-MAX(0,P2253-G2253-J2253))</x:f>
        <x:v>0</x:v>
      </x:c>
      <x:c r="S2253" s="7" t="n">
        <x:f>SUM(O2253,Q2253,R2253)</x:f>
        <x:v>0</x:v>
      </x:c>
      <x:c r="T2253" s="14" t="n">
        <x:f>'Inventory detail'!T1127</x:f>
        <x:v>0.3262</x:v>
      </x:c>
      <x:c r="U2253" s="14" t="n">
        <x:f>'Inventory detail'!U1127</x:f>
        <x:v>0.3262</x:v>
      </x:c>
      <x:c r="V2253" s="9" t="n">
        <x:f>O2253*T2253</x:f>
        <x:v>0</x:v>
      </x:c>
      <x:c r="W2253" s="9" t="n">
        <x:f>Q2253*T2253</x:f>
        <x:v>0</x:v>
      </x:c>
      <x:c r="X2253" s="9" t="n">
        <x:f>R2253*T2253</x:f>
        <x:v>0</x:v>
      </x:c>
      <x:c r="Y2253" s="9" t="n">
        <x:f>S2253*T2253</x:f>
        <x:v>0</x:v>
      </x:c>
      <x:c r="Z2253" s="9" t="n">
        <x:f>IF(ISNUMBER(U2253),S2253*(U2253-T2253),"n.a.")</x:f>
        <x:v>0</x:v>
      </x:c>
      <x:c r="AA2253" s="9" t="n">
        <x:f>IF(ISNUMBER(U2253),Y2253,0)</x:f>
        <x:v>0</x:v>
      </x:c>
      <x:c r="AB2253" s="7" t="n">
        <x:f>MAX(0,L2253-SUM(F2253:K2253))</x:f>
        <x:v>0</x:v>
      </x:c>
    </x:row>
    <x:row r="2254" ht="22" customHeight="1">
      <x:c r="A2254" s="18" t="n">
        <x:f>Summary!E$41</x:f>
        <x:v>46388</x:v>
      </x:c>
      <x:c r="B2254" s="2" t="str">
        <x:f>'Inventory detail'!A2</x:f>
        <x:v>COIL</x:v>
      </x:c>
      <x:c r="C2254" s="2" t="str">
        <x:f>'Inventory detail'!B2</x:f>
        <x:v>10</x:v>
      </x:c>
      <x:c r="D2254" s="2" t="str">
        <x:f>'Inventory detail'!C2</x:f>
        <x:v>8BLK12-4</x:v>
      </x:c>
      <x:c r="E2254" s="10" t="n">
        <x:f>A1128</x:f>
        <x:v>46357</x:v>
      </x:c>
      <x:c r="F2254" s="7" t="n">
        <x:f>O1128</x:f>
        <x:v>195563.65503080084</x:v>
      </x:c>
      <x:c r="G2254" s="7" t="n">
        <x:f>Q1128</x:f>
        <x:v>0</x:v>
      </x:c>
      <x:c r="H2254" s="7" t="n">
        <x:f>R1128</x:f>
        <x:v>0</x:v>
      </x:c>
      <x:c r="I2254" s="7" t="n">
        <x:f>SUMIFS('PO detail'!$W$498:$W$509,'PO detail'!$V$498:$V$509,"&gt;="&amp;E2254,'PO detail'!$V$498:$V$509,"&lt;"&amp;A2254)</x:f>
        <x:v>0</x:v>
      </x:c>
      <x:c r="J2254" s="7" t="n">
        <x:f>SUMIFS('PO detail'!$X$498:$X$509,'PO detail'!$V$498:$V$509,"&gt;="&amp;E2254,'PO detail'!$V$498:$V$509,"&lt;"&amp;A2254)</x:f>
        <x:v>0</x:v>
      </x:c>
      <x:c r="K2254" s="7" t="n">
        <x:f>SUMIFS('PO detail'!$Y$498:$Y$509,'PO detail'!$V$498:$V$509,"&gt;="&amp;E2254,'PO detail'!$V$498:$V$509,"&lt;"&amp;A2254)</x:f>
        <x:v>0</x:v>
      </x:c>
      <x:c r="L2254" s="7" t="n">
        <x:f>'Inventory detail'!F2*Summary!$K$5*(A2254-E2254)/Summary!$K$6</x:f>
        <x:v>159875.9753593429</x:v>
      </x:c>
      <x:c r="M2254" s="7" t="n">
        <x:f>MAX(0,H2254-L2254)</x:f>
        <x:v>0</x:v>
      </x:c>
      <x:c r="N2254" s="7" t="n">
        <x:f>MAX(0,L2254-H2254)</x:f>
        <x:v>159875.9753593429</x:v>
      </x:c>
      <x:c r="O2254" s="7" t="n">
        <x:f>MAX(0,F2254+I2254-N2254)</x:f>
        <x:v>35687.67967145794</x:v>
      </x:c>
      <x:c r="P2254" s="7" t="n">
        <x:f>MAX(0,N2254-F2254-I2254)</x:f>
        <x:v>0</x:v>
      </x:c>
      <x:c r="Q2254" s="7" t="n">
        <x:f>MAX(0,G2254+J2254-P2254)</x:f>
        <x:v>0</x:v>
      </x:c>
      <x:c r="R2254" s="7" t="n">
        <x:f>M2254+MAX(0,K2254-MAX(0,P2254-G2254-J2254))</x:f>
        <x:v>0</x:v>
      </x:c>
      <x:c r="S2254" s="7" t="n">
        <x:f>SUM(O2254,Q2254,R2254)</x:f>
        <x:v>35687.67967145794</x:v>
      </x:c>
      <x:c r="T2254" s="14" t="n">
        <x:f>'Inventory detail'!T2</x:f>
        <x:v>0.034300000000000004</x:v>
      </x:c>
      <x:c r="U2254" s="14" t="n">
        <x:f>'Inventory detail'!U2</x:f>
        <x:v>0.033592</x:v>
      </x:c>
      <x:c r="V2254" s="9" t="n">
        <x:f>O2254*T2254</x:f>
        <x:v>1224.0874127310074</x:v>
      </x:c>
      <x:c r="W2254" s="9" t="n">
        <x:f>Q2254*T2254</x:f>
        <x:v>0</x:v>
      </x:c>
      <x:c r="X2254" s="9" t="n">
        <x:f>R2254*T2254</x:f>
        <x:v>0</x:v>
      </x:c>
      <x:c r="Y2254" s="9" t="n">
        <x:f>S2254*T2254</x:f>
        <x:v>1224.0874127310074</x:v>
      </x:c>
      <x:c r="Z2254" s="9" t="n">
        <x:f>IF(ISNUMBER(U2254),S2254*(U2254-T2254),"n.a.")</x:f>
        <x:v>-25.26687720739248</x:v>
      </x:c>
      <x:c r="AA2254" s="9" t="n">
        <x:f>IF(ISNUMBER(U2254),Y2254,0)</x:f>
        <x:v>1224.0874127310074</x:v>
      </x:c>
      <x:c r="AB2254" s="7" t="n">
        <x:f>MAX(0,L2254-SUM(F2254:K2254))</x:f>
        <x:v>0</x:v>
      </x:c>
    </x:row>
    <x:row r="2255" ht="22" customHeight="1">
      <x:c r="A2255" s="18" t="n">
        <x:f>Summary!E$41</x:f>
        <x:v>46388</x:v>
      </x:c>
      <x:c r="B2255" s="2" t="str">
        <x:f>'Inventory detail'!A3</x:f>
        <x:v>COIL</x:v>
      </x:c>
      <x:c r="C2255" s="2" t="str">
        <x:f>'Inventory detail'!B3</x:f>
        <x:v>10</x:v>
      </x:c>
      <x:c r="D2255" s="2" t="str">
        <x:f>'Inventory detail'!C3</x:f>
        <x:v>10BLK12-4</x:v>
      </x:c>
      <x:c r="E2255" s="10" t="n">
        <x:f>A1129</x:f>
        <x:v>46357</x:v>
      </x:c>
      <x:c r="F2255" s="7" t="n">
        <x:f>O1129</x:f>
        <x:v>86022.9979466119</x:v>
      </x:c>
      <x:c r="G2255" s="7" t="n">
        <x:f>Q1129</x:f>
        <x:v>0</x:v>
      </x:c>
      <x:c r="H2255" s="7" t="n">
        <x:f>R1129</x:f>
        <x:v>0</x:v>
      </x:c>
      <x:c r="I2255" s="7" t="n">
        <x:f>SUMIFS('PO detail'!$W$2:$W$13,'PO detail'!$V$2:$V$13,"&gt;="&amp;E2255,'PO detail'!$V$2:$V$13,"&lt;"&amp;A2255)</x:f>
        <x:v>0</x:v>
      </x:c>
      <x:c r="J2255" s="7" t="n">
        <x:f>SUMIFS('PO detail'!$X$2:$X$13,'PO detail'!$V$2:$V$13,"&gt;="&amp;E2255,'PO detail'!$V$2:$V$13,"&lt;"&amp;A2255)</x:f>
        <x:v>0</x:v>
      </x:c>
      <x:c r="K2255" s="7" t="n">
        <x:f>SUMIFS('PO detail'!$Y$2:$Y$13,'PO detail'!$V$2:$V$13,"&gt;="&amp;E2255,'PO detail'!$V$2:$V$13,"&lt;"&amp;A2255)</x:f>
        <x:v>0</x:v>
      </x:c>
      <x:c r="L2255" s="7" t="n">
        <x:f>'Inventory detail'!F3*Summary!$K$5*(A2255-E2255)/Summary!$K$6</x:f>
        <x:v>129601.64271047228</x:v>
      </x:c>
      <x:c r="M2255" s="7" t="n">
        <x:f>MAX(0,H2255-L2255)</x:f>
        <x:v>0</x:v>
      </x:c>
      <x:c r="N2255" s="7" t="n">
        <x:f>MAX(0,L2255-H2255)</x:f>
        <x:v>129601.64271047228</x:v>
      </x:c>
      <x:c r="O2255" s="7" t="n">
        <x:f>MAX(0,F2255+I2255-N2255)</x:f>
        <x:v>0</x:v>
      </x:c>
      <x:c r="P2255" s="7" t="n">
        <x:f>MAX(0,N2255-F2255-I2255)</x:f>
        <x:v>43578.644763860386</x:v>
      </x:c>
      <x:c r="Q2255" s="7" t="n">
        <x:f>MAX(0,G2255+J2255-P2255)</x:f>
        <x:v>0</x:v>
      </x:c>
      <x:c r="R2255" s="7" t="n">
        <x:f>M2255+MAX(0,K2255-MAX(0,P2255-G2255-J2255))</x:f>
        <x:v>0</x:v>
      </x:c>
      <x:c r="S2255" s="7" t="n">
        <x:f>SUM(O2255,Q2255,R2255)</x:f>
        <x:v>0</x:v>
      </x:c>
      <x:c r="T2255" s="14" t="n">
        <x:f>'Inventory detail'!T3</x:f>
        <x:v>0.0464</x:v>
      </x:c>
      <x:c r="U2255" s="14" t="n">
        <x:f>'Inventory detail'!U3</x:f>
        <x:v>0.0454155</x:v>
      </x:c>
      <x:c r="V2255" s="9" t="n">
        <x:f>O2255*T2255</x:f>
        <x:v>0</x:v>
      </x:c>
      <x:c r="W2255" s="9" t="n">
        <x:f>Q2255*T2255</x:f>
        <x:v>0</x:v>
      </x:c>
      <x:c r="X2255" s="9" t="n">
        <x:f>R2255*T2255</x:f>
        <x:v>0</x:v>
      </x:c>
      <x:c r="Y2255" s="9" t="n">
        <x:f>S2255*T2255</x:f>
        <x:v>0</x:v>
      </x:c>
      <x:c r="Z2255" s="9" t="n">
        <x:f>IF(ISNUMBER(U2255),S2255*(U2255-T2255),"n.a.")</x:f>
        <x:v>0</x:v>
      </x:c>
      <x:c r="AA2255" s="9" t="n">
        <x:f>IF(ISNUMBER(U2255),Y2255,0)</x:f>
        <x:v>0</x:v>
      </x:c>
      <x:c r="AB2255" s="7" t="n">
        <x:f>MAX(0,L2255-SUM(F2255:K2255))</x:f>
        <x:v>43578.644763860386</x:v>
      </x:c>
    </x:row>
    <x:row r="2256" ht="22" customHeight="1">
      <x:c r="A2256" s="18" t="n">
        <x:f>Summary!E$41</x:f>
        <x:v>46388</x:v>
      </x:c>
      <x:c r="B2256" s="2" t="str">
        <x:f>'Inventory detail'!A4</x:f>
        <x:v>COIL</x:v>
      </x:c>
      <x:c r="C2256" s="2" t="str">
        <x:f>'Inventory detail'!B4</x:f>
        <x:v>60</x:v>
      </x:c>
      <x:c r="D2256" s="2" t="str">
        <x:f>'Inventory detail'!C4</x:f>
        <x:v>8BLK12-4</x:v>
      </x:c>
      <x:c r="E2256" s="10" t="n">
        <x:f>A1130</x:f>
        <x:v>46357</x:v>
      </x:c>
      <x:c r="F2256" s="7" t="n">
        <x:f>O1130</x:f>
        <x:v>205564.96131416844</x:v>
      </x:c>
      <x:c r="G2256" s="7" t="n">
        <x:f>Q1130</x:f>
        <x:v>0</x:v>
      </x:c>
      <x:c r="H2256" s="7" t="n">
        <x:f>R1130</x:f>
        <x:v>0</x:v>
      </x:c>
      <x:c r="I2256" s="7" t="n">
        <x:f>SUMIFS('PO detail'!$W$1385:$W$1396,'PO detail'!$V$1385:$V$1396,"&gt;="&amp;E2256,'PO detail'!$V$1385:$V$1396,"&lt;"&amp;A2256)</x:f>
        <x:v>0</x:v>
      </x:c>
      <x:c r="J2256" s="7" t="n">
        <x:f>SUMIFS('PO detail'!$X$1385:$X$1396,'PO detail'!$V$1385:$V$1396,"&gt;="&amp;E2256,'PO detail'!$V$1385:$V$1396,"&lt;"&amp;A2256)</x:f>
        <x:v>0</x:v>
      </x:c>
      <x:c r="K2256" s="7" t="n">
        <x:f>SUMIFS('PO detail'!$Y$1385:$Y$1396,'PO detail'!$V$1385:$V$1396,"&gt;="&amp;E2256,'PO detail'!$V$1385:$V$1396,"&lt;"&amp;A2256)</x:f>
        <x:v>0</x:v>
      </x:c>
      <x:c r="L2256" s="7" t="n">
        <x:f>'Inventory detail'!F4*Summary!$K$5*(A2256-E2256)/Summary!$K$6</x:f>
        <x:v>104835.58866529772</x:v>
      </x:c>
      <x:c r="M2256" s="7" t="n">
        <x:f>MAX(0,H2256-L2256)</x:f>
        <x:v>0</x:v>
      </x:c>
      <x:c r="N2256" s="7" t="n">
        <x:f>MAX(0,L2256-H2256)</x:f>
        <x:v>104835.58866529772</x:v>
      </x:c>
      <x:c r="O2256" s="7" t="n">
        <x:f>MAX(0,F2256+I2256-N2256)</x:f>
        <x:v>100729.37264887072</x:v>
      </x:c>
      <x:c r="P2256" s="7" t="n">
        <x:f>MAX(0,N2256-F2256-I2256)</x:f>
        <x:v>0</x:v>
      </x:c>
      <x:c r="Q2256" s="7" t="n">
        <x:f>MAX(0,G2256+J2256-P2256)</x:f>
        <x:v>0</x:v>
      </x:c>
      <x:c r="R2256" s="7" t="n">
        <x:f>M2256+MAX(0,K2256-MAX(0,P2256-G2256-J2256))</x:f>
        <x:v>0</x:v>
      </x:c>
      <x:c r="S2256" s="7" t="n">
        <x:f>SUM(O2256,Q2256,R2256)</x:f>
        <x:v>100729.37264887072</x:v>
      </x:c>
      <x:c r="T2256" s="14" t="n">
        <x:f>'Inventory detail'!T4</x:f>
        <x:v>0.034300000000000004</x:v>
      </x:c>
      <x:c r="U2256" s="14" t="n">
        <x:f>'Inventory detail'!U4</x:f>
        <x:v>0.033592</x:v>
      </x:c>
      <x:c r="V2256" s="9" t="n">
        <x:f>O2256*T2256</x:f>
        <x:v>3455.017481856266</x:v>
      </x:c>
      <x:c r="W2256" s="9" t="n">
        <x:f>Q2256*T2256</x:f>
        <x:v>0</x:v>
      </x:c>
      <x:c r="X2256" s="9" t="n">
        <x:f>R2256*T2256</x:f>
        <x:v>0</x:v>
      </x:c>
      <x:c r="Y2256" s="9" t="n">
        <x:f>S2256*T2256</x:f>
        <x:v>3455.017481856266</x:v>
      </x:c>
      <x:c r="Z2256" s="9" t="n">
        <x:f>IF(ISNUMBER(U2256),S2256*(U2256-T2256),"n.a.")</x:f>
        <x:v>-71.3163958354012</x:v>
      </x:c>
      <x:c r="AA2256" s="9" t="n">
        <x:f>IF(ISNUMBER(U2256),Y2256,0)</x:f>
        <x:v>3455.017481856266</x:v>
      </x:c>
      <x:c r="AB2256" s="7" t="n">
        <x:f>MAX(0,L2256-SUM(F2256:K2256))</x:f>
        <x:v>0</x:v>
      </x:c>
    </x:row>
    <x:row r="2257" ht="22" customHeight="1">
      <x:c r="A2257" s="18" t="n">
        <x:f>Summary!E$41</x:f>
        <x:v>46388</x:v>
      </x:c>
      <x:c r="B2257" s="2" t="str">
        <x:f>'Inventory detail'!A5</x:f>
        <x:v>COIL</x:v>
      </x:c>
      <x:c r="C2257" s="2" t="str">
        <x:f>'Inventory detail'!B5</x:f>
        <x:v>60</x:v>
      </x:c>
      <x:c r="D2257" s="2" t="str">
        <x:f>'Inventory detail'!C5</x:f>
        <x:v>10BLK12-4</x:v>
      </x:c>
      <x:c r="E2257" s="10" t="n">
        <x:f>A1131</x:f>
        <x:v>46357</x:v>
      </x:c>
      <x:c r="F2257" s="7" t="n">
        <x:f>O1131</x:f>
        <x:v>104731.90176591378</x:v>
      </x:c>
      <x:c r="G2257" s="7" t="n">
        <x:f>Q1131</x:f>
        <x:v>0</x:v>
      </x:c>
      <x:c r="H2257" s="7" t="n">
        <x:f>R1131</x:f>
        <x:v>0</x:v>
      </x:c>
      <x:c r="I2257" s="7" t="n">
        <x:f>SUMIFS('PO detail'!$W$1001:$W$1011,'PO detail'!$V$1001:$V$1011,"&gt;="&amp;E2257,'PO detail'!$V$1001:$V$1011,"&lt;"&amp;A2257)</x:f>
        <x:v>0</x:v>
      </x:c>
      <x:c r="J2257" s="7" t="n">
        <x:f>SUMIFS('PO detail'!$X$1001:$X$1011,'PO detail'!$V$1001:$V$1011,"&gt;="&amp;E2257,'PO detail'!$V$1001:$V$1011,"&lt;"&amp;A2257)</x:f>
        <x:v>0</x:v>
      </x:c>
      <x:c r="K2257" s="7" t="n">
        <x:f>SUMIFS('PO detail'!$Y$1001:$Y$1011,'PO detail'!$V$1001:$V$1011,"&gt;="&amp;E2257,'PO detail'!$V$1001:$V$1011,"&lt;"&amp;A2257)</x:f>
        <x:v>0</x:v>
      </x:c>
      <x:c r="L2257" s="7" t="n">
        <x:f>'Inventory detail'!F5*Summary!$K$5*(A2257-E2257)/Summary!$K$6</x:f>
        <x:v>81283.22726899383</x:v>
      </x:c>
      <x:c r="M2257" s="7" t="n">
        <x:f>MAX(0,H2257-L2257)</x:f>
        <x:v>0</x:v>
      </x:c>
      <x:c r="N2257" s="7" t="n">
        <x:f>MAX(0,L2257-H2257)</x:f>
        <x:v>81283.22726899383</x:v>
      </x:c>
      <x:c r="O2257" s="7" t="n">
        <x:f>MAX(0,F2257+I2257-N2257)</x:f>
        <x:v>23448.67449691995</x:v>
      </x:c>
      <x:c r="P2257" s="7" t="n">
        <x:f>MAX(0,N2257-F2257-I2257)</x:f>
        <x:v>0</x:v>
      </x:c>
      <x:c r="Q2257" s="7" t="n">
        <x:f>MAX(0,G2257+J2257-P2257)</x:f>
        <x:v>0</x:v>
      </x:c>
      <x:c r="R2257" s="7" t="n">
        <x:f>M2257+MAX(0,K2257-MAX(0,P2257-G2257-J2257))</x:f>
        <x:v>0</x:v>
      </x:c>
      <x:c r="S2257" s="7" t="n">
        <x:f>SUM(O2257,Q2257,R2257)</x:f>
        <x:v>23448.67449691995</x:v>
      </x:c>
      <x:c r="T2257" s="14" t="n">
        <x:f>'Inventory detail'!T5</x:f>
        <x:v>0.0464</x:v>
      </x:c>
      <x:c r="U2257" s="14" t="n">
        <x:f>'Inventory detail'!U5</x:f>
        <x:v>0.0454155</x:v>
      </x:c>
      <x:c r="V2257" s="9" t="n">
        <x:f>O2257*T2257</x:f>
        <x:v>1088.0184966570855</x:v>
      </x:c>
      <x:c r="W2257" s="9" t="n">
        <x:f>Q2257*T2257</x:f>
        <x:v>0</x:v>
      </x:c>
      <x:c r="X2257" s="9" t="n">
        <x:f>R2257*T2257</x:f>
        <x:v>0</x:v>
      </x:c>
      <x:c r="Y2257" s="9" t="n">
        <x:f>S2257*T2257</x:f>
        <x:v>1088.0184966570855</x:v>
      </x:c>
      <x:c r="Z2257" s="9" t="n">
        <x:f>IF(ISNUMBER(U2257),S2257*(U2257-T2257),"n.a.")</x:f>
        <x:v>-23.085220042217674</x:v>
      </x:c>
      <x:c r="AA2257" s="9" t="n">
        <x:f>IF(ISNUMBER(U2257),Y2257,0)</x:f>
        <x:v>1088.0184966570855</x:v>
      </x:c>
      <x:c r="AB2257" s="7" t="n">
        <x:f>MAX(0,L2257-SUM(F2257:K2257))</x:f>
        <x:v>0</x:v>
      </x:c>
    </x:row>
    <x:row r="2258" ht="22" customHeight="1">
      <x:c r="A2258" s="18" t="n">
        <x:f>Summary!E$41</x:f>
        <x:v>46388</x:v>
      </x:c>
      <x:c r="B2258" s="2" t="str">
        <x:f>'Inventory detail'!A6</x:f>
        <x:v>COIL</x:v>
      </x:c>
      <x:c r="C2258" s="2" t="str">
        <x:f>'Inventory detail'!B6</x:f>
        <x:v>10</x:v>
      </x:c>
      <x:c r="D2258" s="2" t="str">
        <x:f>'Inventory detail'!C6</x:f>
        <x:v>12BLK12-4</x:v>
      </x:c>
      <x:c r="E2258" s="10" t="n">
        <x:f>A1132</x:f>
        <x:v>46357</x:v>
      </x:c>
      <x:c r="F2258" s="7" t="n">
        <x:f>O1132</x:f>
        <x:v>66563.58078028745</x:v>
      </x:c>
      <x:c r="G2258" s="7" t="n">
        <x:f>Q1132</x:f>
        <x:v>0</x:v>
      </x:c>
      <x:c r="H2258" s="7" t="n">
        <x:f>R1132</x:f>
        <x:v>0</x:v>
      </x:c>
      <x:c r="I2258" s="7" t="n">
        <x:f>SUMIFS('PO detail'!$W$80:$W$92,'PO detail'!$V$80:$V$92,"&gt;="&amp;E2258,'PO detail'!$V$80:$V$92,"&lt;"&amp;A2258)</x:f>
        <x:v>0</x:v>
      </x:c>
      <x:c r="J2258" s="7" t="n">
        <x:f>SUMIFS('PO detail'!$X$80:$X$92,'PO detail'!$V$80:$V$92,"&gt;="&amp;E2258,'PO detail'!$V$80:$V$92,"&lt;"&amp;A2258)</x:f>
        <x:v>0</x:v>
      </x:c>
      <x:c r="K2258" s="7" t="n">
        <x:f>SUMIFS('PO detail'!$Y$80:$Y$92,'PO detail'!$V$80:$V$92,"&gt;="&amp;E2258,'PO detail'!$V$80:$V$92,"&lt;"&amp;A2258)</x:f>
        <x:v>0</x:v>
      </x:c>
      <x:c r="L2258" s="7" t="n">
        <x:f>'Inventory detail'!F6*Summary!$K$5*(A2258-E2258)/Summary!$K$6</x:f>
        <x:v>77930.73577002055</x:v>
      </x:c>
      <x:c r="M2258" s="7" t="n">
        <x:f>MAX(0,H2258-L2258)</x:f>
        <x:v>0</x:v>
      </x:c>
      <x:c r="N2258" s="7" t="n">
        <x:f>MAX(0,L2258-H2258)</x:f>
        <x:v>77930.73577002055</x:v>
      </x:c>
      <x:c r="O2258" s="7" t="n">
        <x:f>MAX(0,F2258+I2258-N2258)</x:f>
        <x:v>0</x:v>
      </x:c>
      <x:c r="P2258" s="7" t="n">
        <x:f>MAX(0,N2258-F2258-I2258)</x:f>
        <x:v>11367.154989733099</x:v>
      </x:c>
      <x:c r="Q2258" s="7" t="n">
        <x:f>MAX(0,G2258+J2258-P2258)</x:f>
        <x:v>0</x:v>
      </x:c>
      <x:c r="R2258" s="7" t="n">
        <x:f>M2258+MAX(0,K2258-MAX(0,P2258-G2258-J2258))</x:f>
        <x:v>0</x:v>
      </x:c>
      <x:c r="S2258" s="7" t="n">
        <x:f>SUM(O2258,Q2258,R2258)</x:f>
        <x:v>0</x:v>
      </x:c>
      <x:c r="T2258" s="14" t="n">
        <x:f>'Inventory detail'!T6</x:f>
        <x:v>0.0579</x:v>
      </x:c>
      <x:c r="U2258" s="14" t="n">
        <x:f>'Inventory detail'!U6</x:f>
        <x:v>0.056686499999999994</x:v>
      </x:c>
      <x:c r="V2258" s="9" t="n">
        <x:f>O2258*T2258</x:f>
        <x:v>0</x:v>
      </x:c>
      <x:c r="W2258" s="9" t="n">
        <x:f>Q2258*T2258</x:f>
        <x:v>0</x:v>
      </x:c>
      <x:c r="X2258" s="9" t="n">
        <x:f>R2258*T2258</x:f>
        <x:v>0</x:v>
      </x:c>
      <x:c r="Y2258" s="9" t="n">
        <x:f>S2258*T2258</x:f>
        <x:v>0</x:v>
      </x:c>
      <x:c r="Z2258" s="9" t="n">
        <x:f>IF(ISNUMBER(U2258),S2258*(U2258-T2258),"n.a.")</x:f>
        <x:v>0</x:v>
      </x:c>
      <x:c r="AA2258" s="9" t="n">
        <x:f>IF(ISNUMBER(U2258),Y2258,0)</x:f>
        <x:v>0</x:v>
      </x:c>
      <x:c r="AB2258" s="7" t="n">
        <x:f>MAX(0,L2258-SUM(F2258:K2258))</x:f>
        <x:v>11367.154989733099</x:v>
      </x:c>
    </x:row>
    <x:row r="2259" ht="22" customHeight="1">
      <x:c r="A2259" s="18" t="n">
        <x:f>Summary!E$41</x:f>
        <x:v>46388</x:v>
      </x:c>
      <x:c r="B2259" s="2" t="str">
        <x:f>'Inventory detail'!A7</x:f>
        <x:v>POUC</x:v>
      </x:c>
      <x:c r="C2259" s="2" t="str">
        <x:f>'Inventory detail'!B7</x:f>
        <x:v>10</x:v>
      </x:c>
      <x:c r="D2259" s="2" t="str">
        <x:f>'Inventory detail'!C7</x:f>
        <x:v>LET5</x:v>
      </x:c>
      <x:c r="E2259" s="10" t="n">
        <x:f>A1133</x:f>
        <x:v>46357</x:v>
      </x:c>
      <x:c r="F2259" s="7" t="n">
        <x:f>O1133</x:f>
        <x:v>0</x:v>
      </x:c>
      <x:c r="G2259" s="7" t="n">
        <x:f>Q1133</x:f>
        <x:v>254253.31383983573</x:v>
      </x:c>
      <x:c r="H2259" s="7" t="n">
        <x:f>R1133</x:f>
        <x:v>0</x:v>
      </x:c>
      <x:c r="I2259" s="7" t="n">
        <x:f>SUMIFS('PO detail'!$W$1511:$W$1515,'PO detail'!$V$1511:$V$1515,"&gt;="&amp;E2259,'PO detail'!$V$1511:$V$1515,"&lt;"&amp;A2259)</x:f>
        <x:v>0</x:v>
      </x:c>
      <x:c r="J2259" s="7" t="n">
        <x:f>SUMIFS('PO detail'!$X$1511:$X$1515,'PO detail'!$V$1511:$V$1515,"&gt;="&amp;E2259,'PO detail'!$V$1511:$V$1515,"&lt;"&amp;A2259)</x:f>
        <x:v>0</x:v>
      </x:c>
      <x:c r="K2259" s="7" t="n">
        <x:f>SUMIFS('PO detail'!$Y$1511:$Y$1515,'PO detail'!$V$1511:$V$1515,"&gt;="&amp;E2259,'PO detail'!$V$1511:$V$1515,"&lt;"&amp;A2259)</x:f>
        <x:v>0</x:v>
      </x:c>
      <x:c r="L2259" s="7" t="n">
        <x:f>'Inventory detail'!F7*Summary!$K$5*(A2259-E2259)/Summary!$K$6</x:f>
        <x:v>49744.28813141684</x:v>
      </x:c>
      <x:c r="M2259" s="7" t="n">
        <x:f>MAX(0,H2259-L2259)</x:f>
        <x:v>0</x:v>
      </x:c>
      <x:c r="N2259" s="7" t="n">
        <x:f>MAX(0,L2259-H2259)</x:f>
        <x:v>49744.28813141684</x:v>
      </x:c>
      <x:c r="O2259" s="7" t="n">
        <x:f>MAX(0,F2259+I2259-N2259)</x:f>
        <x:v>0</x:v>
      </x:c>
      <x:c r="P2259" s="7" t="n">
        <x:f>MAX(0,N2259-F2259-I2259)</x:f>
        <x:v>49744.28813141684</x:v>
      </x:c>
      <x:c r="Q2259" s="7" t="n">
        <x:f>MAX(0,G2259+J2259-P2259)</x:f>
        <x:v>204509.0257084189</x:v>
      </x:c>
      <x:c r="R2259" s="7" t="n">
        <x:f>M2259+MAX(0,K2259-MAX(0,P2259-G2259-J2259))</x:f>
        <x:v>0</x:v>
      </x:c>
      <x:c r="S2259" s="7" t="n">
        <x:f>SUM(O2259,Q2259,R2259)</x:f>
        <x:v>204509.0257084189</x:v>
      </x:c>
      <x:c r="T2259" s="14" t="n">
        <x:f>'Inventory detail'!T7</x:f>
        <x:v>0.0707</x:v>
      </x:c>
      <x:c r="U2259" s="14" t="n">
        <x:f>'Inventory detail'!U7</x:f>
        <x:v>0.077055</x:v>
      </x:c>
      <x:c r="V2259" s="9" t="n">
        <x:f>O2259*T2259</x:f>
        <x:v>0</x:v>
      </x:c>
      <x:c r="W2259" s="9" t="n">
        <x:f>Q2259*T2259</x:f>
        <x:v>14458.788117585216</x:v>
      </x:c>
      <x:c r="X2259" s="9" t="n">
        <x:f>R2259*T2259</x:f>
        <x:v>0</x:v>
      </x:c>
      <x:c r="Y2259" s="9" t="n">
        <x:f>S2259*T2259</x:f>
        <x:v>14458.788117585216</x:v>
      </x:c>
      <x:c r="Z2259" s="9" t="n">
        <x:f>IF(ISNUMBER(U2259),S2259*(U2259-T2259),"n.a.")</x:f>
        <x:v>1299.654858377002</x:v>
      </x:c>
      <x:c r="AA2259" s="9" t="n">
        <x:f>IF(ISNUMBER(U2259),Y2259,0)</x:f>
        <x:v>14458.788117585216</x:v>
      </x:c>
      <x:c r="AB2259" s="7" t="n">
        <x:f>MAX(0,L2259-SUM(F2259:K2259))</x:f>
        <x:v>0</x:v>
      </x:c>
    </x:row>
    <x:row r="2260" ht="22" customHeight="1">
      <x:c r="A2260" s="18" t="n">
        <x:f>Summary!E$41</x:f>
        <x:v>46388</x:v>
      </x:c>
      <x:c r="B2260" s="2" t="str">
        <x:f>'Inventory detail'!A8</x:f>
        <x:v>COIL</x:v>
      </x:c>
      <x:c r="C2260" s="2" t="str">
        <x:f>'Inventory detail'!B8</x:f>
        <x:v>10</x:v>
      </x:c>
      <x:c r="D2260" s="2" t="str">
        <x:f>'Inventory detail'!C8</x:f>
        <x:v>6BLK12-4</x:v>
      </x:c>
      <x:c r="E2260" s="10" t="n">
        <x:f>A1134</x:f>
        <x:v>46357</x:v>
      </x:c>
      <x:c r="F2260" s="7" t="n">
        <x:f>O1134</x:f>
        <x:v>62364.5506365503</x:v>
      </x:c>
      <x:c r="G2260" s="7" t="n">
        <x:f>Q1134</x:f>
        <x:v>0</x:v>
      </x:c>
      <x:c r="H2260" s="7" t="n">
        <x:f>R1134</x:f>
        <x:v>0</x:v>
      </x:c>
      <x:c r="I2260" s="7" t="n">
        <x:f>SUMIFS('PO detail'!$W$438:$W$450,'PO detail'!$V$438:$V$450,"&gt;="&amp;E2260,'PO detail'!$V$438:$V$450,"&lt;"&amp;A2260)</x:f>
        <x:v>0</x:v>
      </x:c>
      <x:c r="J2260" s="7" t="n">
        <x:f>SUMIFS('PO detail'!$X$438:$X$450,'PO detail'!$V$438:$V$450,"&gt;="&amp;E2260,'PO detail'!$V$438:$V$450,"&lt;"&amp;A2260)</x:f>
        <x:v>0</x:v>
      </x:c>
      <x:c r="K2260" s="7" t="n">
        <x:f>SUMIFS('PO detail'!$Y$438:$Y$450,'PO detail'!$V$438:$V$450,"&gt;="&amp;E2260,'PO detail'!$V$438:$V$450,"&lt;"&amp;A2260)</x:f>
        <x:v>0</x:v>
      </x:c>
      <x:c r="L2260" s="7" t="n">
        <x:f>'Inventory detail'!F8*Summary!$K$5*(A2260-E2260)/Summary!$K$6</x:f>
        <x:v>47164.13075975359</x:v>
      </x:c>
      <x:c r="M2260" s="7" t="n">
        <x:f>MAX(0,H2260-L2260)</x:f>
        <x:v>0</x:v>
      </x:c>
      <x:c r="N2260" s="7" t="n">
        <x:f>MAX(0,L2260-H2260)</x:f>
        <x:v>47164.13075975359</x:v>
      </x:c>
      <x:c r="O2260" s="7" t="n">
        <x:f>MAX(0,F2260+I2260-N2260)</x:f>
        <x:v>15200.41987679671</x:v>
      </x:c>
      <x:c r="P2260" s="7" t="n">
        <x:f>MAX(0,N2260-F2260-I2260)</x:f>
        <x:v>0</x:v>
      </x:c>
      <x:c r="Q2260" s="7" t="n">
        <x:f>MAX(0,G2260+J2260-P2260)</x:f>
        <x:v>0</x:v>
      </x:c>
      <x:c r="R2260" s="7" t="n">
        <x:f>M2260+MAX(0,K2260-MAX(0,P2260-G2260-J2260))</x:f>
        <x:v>0</x:v>
      </x:c>
      <x:c r="S2260" s="7" t="n">
        <x:f>SUM(O2260,Q2260,R2260)</x:f>
        <x:v>15200.41987679671</x:v>
      </x:c>
      <x:c r="T2260" s="14" t="n">
        <x:f>'Inventory detail'!T8</x:f>
        <x:v>0.030899999999999997</x:v>
      </x:c>
      <x:c r="U2260" s="14" t="n">
        <x:f>'Inventory detail'!U8</x:f>
        <x:v>0.030277000000000002</x:v>
      </x:c>
      <x:c r="V2260" s="9" t="n">
        <x:f>O2260*T2260</x:f>
        <x:v>469.6929741930183</x:v>
      </x:c>
      <x:c r="W2260" s="9" t="n">
        <x:f>Q2260*T2260</x:f>
        <x:v>0</x:v>
      </x:c>
      <x:c r="X2260" s="9" t="n">
        <x:f>R2260*T2260</x:f>
        <x:v>0</x:v>
      </x:c>
      <x:c r="Y2260" s="9" t="n">
        <x:f>S2260*T2260</x:f>
        <x:v>469.6929741930183</x:v>
      </x:c>
      <x:c r="Z2260" s="9" t="n">
        <x:f>IF(ISNUMBER(U2260),S2260*(U2260-T2260),"n.a.")</x:f>
        <x:v>-9.469861583244276</x:v>
      </x:c>
      <x:c r="AA2260" s="9" t="n">
        <x:f>IF(ISNUMBER(U2260),Y2260,0)</x:f>
        <x:v>469.6929741930183</x:v>
      </x:c>
      <x:c r="AB2260" s="7" t="n">
        <x:f>MAX(0,L2260-SUM(F2260:K2260))</x:f>
        <x:v>0</x:v>
      </x:c>
    </x:row>
    <x:row r="2261" ht="22" customHeight="1">
      <x:c r="A2261" s="18" t="n">
        <x:f>Summary!E$41</x:f>
        <x:v>46388</x:v>
      </x:c>
      <x:c r="B2261" s="2" t="str">
        <x:f>'Inventory detail'!A9</x:f>
        <x:v>COIL</x:v>
      </x:c>
      <x:c r="C2261" s="2" t="str">
        <x:f>'Inventory detail'!B9</x:f>
        <x:v>60</x:v>
      </x:c>
      <x:c r="D2261" s="2" t="str">
        <x:f>'Inventory detail'!C9</x:f>
        <x:v>12BLK12-4</x:v>
      </x:c>
      <x:c r="E2261" s="10" t="n">
        <x:f>A1135</x:f>
        <x:v>46357</x:v>
      </x:c>
      <x:c r="F2261" s="7" t="n">
        <x:f>O1135</x:f>
        <x:v>73149.001724846</x:v>
      </x:c>
      <x:c r="G2261" s="7" t="n">
        <x:f>Q1135</x:f>
        <x:v>0</x:v>
      </x:c>
      <x:c r="H2261" s="7" t="n">
        <x:f>R1135</x:f>
        <x:v>0</x:v>
      </x:c>
      <x:c r="I2261" s="7" t="n">
        <x:f>SUMIFS('PO detail'!$W$1055:$W$1065,'PO detail'!$V$1055:$V$1065,"&gt;="&amp;E2261,'PO detail'!$V$1055:$V$1065,"&lt;"&amp;A2261)</x:f>
        <x:v>0</x:v>
      </x:c>
      <x:c r="J2261" s="7" t="n">
        <x:f>SUMIFS('PO detail'!$X$1055:$X$1065,'PO detail'!$V$1055:$V$1065,"&gt;="&amp;E2261,'PO detail'!$V$1055:$V$1065,"&lt;"&amp;A2261)</x:f>
        <x:v>0</x:v>
      </x:c>
      <x:c r="K2261" s="7" t="n">
        <x:f>SUMIFS('PO detail'!$Y$1055:$Y$1065,'PO detail'!$V$1055:$V$1065,"&gt;="&amp;E2261,'PO detail'!$V$1055:$V$1065,"&lt;"&amp;A2261)</x:f>
        <x:v>0</x:v>
      </x:c>
      <x:c r="L2261" s="7" t="n">
        <x:f>'Inventory detail'!F9*Summary!$K$5*(A2261-E2261)/Summary!$K$6</x:f>
        <x:v>45593.980123203284</x:v>
      </x:c>
      <x:c r="M2261" s="7" t="n">
        <x:f>MAX(0,H2261-L2261)</x:f>
        <x:v>0</x:v>
      </x:c>
      <x:c r="N2261" s="7" t="n">
        <x:f>MAX(0,L2261-H2261)</x:f>
        <x:v>45593.980123203284</x:v>
      </x:c>
      <x:c r="O2261" s="7" t="n">
        <x:f>MAX(0,F2261+I2261-N2261)</x:f>
        <x:v>27555.021601642722</x:v>
      </x:c>
      <x:c r="P2261" s="7" t="n">
        <x:f>MAX(0,N2261-F2261-I2261)</x:f>
        <x:v>0</x:v>
      </x:c>
      <x:c r="Q2261" s="7" t="n">
        <x:f>MAX(0,G2261+J2261-P2261)</x:f>
        <x:v>0</x:v>
      </x:c>
      <x:c r="R2261" s="7" t="n">
        <x:f>M2261+MAX(0,K2261-MAX(0,P2261-G2261-J2261))</x:f>
        <x:v>0</x:v>
      </x:c>
      <x:c r="S2261" s="7" t="n">
        <x:f>SUM(O2261,Q2261,R2261)</x:f>
        <x:v>27555.021601642722</x:v>
      </x:c>
      <x:c r="T2261" s="14" t="n">
        <x:f>'Inventory detail'!T9</x:f>
        <x:v>0.0579</x:v>
      </x:c>
      <x:c r="U2261" s="14" t="n">
        <x:f>'Inventory detail'!U9</x:f>
        <x:v>0.056686499999999994</x:v>
      </x:c>
      <x:c r="V2261" s="9" t="n">
        <x:f>O2261*T2261</x:f>
        <x:v>1595.4357507351135</x:v>
      </x:c>
      <x:c r="W2261" s="9" t="n">
        <x:f>Q2261*T2261</x:f>
        <x:v>0</x:v>
      </x:c>
      <x:c r="X2261" s="9" t="n">
        <x:f>R2261*T2261</x:f>
        <x:v>0</x:v>
      </x:c>
      <x:c r="Y2261" s="9" t="n">
        <x:f>S2261*T2261</x:f>
        <x:v>1595.4357507351135</x:v>
      </x:c>
      <x:c r="Z2261" s="9" t="n">
        <x:f>IF(ISNUMBER(U2261),S2261*(U2261-T2261),"n.a.")</x:f>
        <x:v>-33.438018713593614</x:v>
      </x:c>
      <x:c r="AA2261" s="9" t="n">
        <x:f>IF(ISNUMBER(U2261),Y2261,0)</x:f>
        <x:v>1595.4357507351135</x:v>
      </x:c>
      <x:c r="AB2261" s="7" t="n">
        <x:f>MAX(0,L2261-SUM(F2261:K2261))</x:f>
        <x:v>0</x:v>
      </x:c>
    </x:row>
    <x:row r="2262" ht="22" customHeight="1">
      <x:c r="A2262" s="18" t="n">
        <x:f>Summary!E$41</x:f>
        <x:v>46388</x:v>
      </x:c>
      <x:c r="B2262" s="2" t="str">
        <x:f>'Inventory detail'!A10</x:f>
        <x:v>COIL</x:v>
      </x:c>
      <x:c r="C2262" s="2" t="str">
        <x:f>'Inventory detail'!B10</x:f>
        <x:v>30</x:v>
      </x:c>
      <x:c r="D2262" s="2" t="str">
        <x:f>'Inventory detail'!C10</x:f>
        <x:v>8BLK12-4</x:v>
      </x:c>
      <x:c r="E2262" s="10" t="n">
        <x:f>A1136</x:f>
        <x:v>46357</x:v>
      </x:c>
      <x:c r="F2262" s="7" t="n">
        <x:f>O1136</x:f>
        <x:v>72877.00205338809</x:v>
      </x:c>
      <x:c r="G2262" s="7" t="n">
        <x:f>Q1136</x:f>
        <x:v>0</x:v>
      </x:c>
      <x:c r="H2262" s="7" t="n">
        <x:f>R1136</x:f>
        <x:v>0</x:v>
      </x:c>
      <x:c r="I2262" s="7" t="n">
        <x:f>SUMIFS('PO detail'!$W$955:$W$965,'PO detail'!$V$955:$V$965,"&gt;="&amp;E2262,'PO detail'!$V$955:$V$965,"&lt;"&amp;A2262)</x:f>
        <x:v>0</x:v>
      </x:c>
      <x:c r="J2262" s="7" t="n">
        <x:f>SUMIFS('PO detail'!$X$955:$X$965,'PO detail'!$V$955:$V$965,"&gt;="&amp;E2262,'PO detail'!$V$955:$V$965,"&lt;"&amp;A2262)</x:f>
        <x:v>0</x:v>
      </x:c>
      <x:c r="K2262" s="7" t="n">
        <x:f>SUMIFS('PO detail'!$Y$955:$Y$965,'PO detail'!$V$955:$V$965,"&gt;="&amp;E2262,'PO detail'!$V$955:$V$965,"&lt;"&amp;A2262)</x:f>
        <x:v>0</x:v>
      </x:c>
      <x:c r="L2262" s="7" t="n">
        <x:f>'Inventory detail'!F10*Summary!$K$5*(A2262-E2262)/Summary!$K$6</x:f>
        <x:v>43998.35728952772</x:v>
      </x:c>
      <x:c r="M2262" s="7" t="n">
        <x:f>MAX(0,H2262-L2262)</x:f>
        <x:v>0</x:v>
      </x:c>
      <x:c r="N2262" s="7" t="n">
        <x:f>MAX(0,L2262-H2262)</x:f>
        <x:v>43998.35728952772</x:v>
      </x:c>
      <x:c r="O2262" s="7" t="n">
        <x:f>MAX(0,F2262+I2262-N2262)</x:f>
        <x:v>28878.64476386037</x:v>
      </x:c>
      <x:c r="P2262" s="7" t="n">
        <x:f>MAX(0,N2262-F2262-I2262)</x:f>
        <x:v>0</x:v>
      </x:c>
      <x:c r="Q2262" s="7" t="n">
        <x:f>MAX(0,G2262+J2262-P2262)</x:f>
        <x:v>0</x:v>
      </x:c>
      <x:c r="R2262" s="7" t="n">
        <x:f>M2262+MAX(0,K2262-MAX(0,P2262-G2262-J2262))</x:f>
        <x:v>0</x:v>
      </x:c>
      <x:c r="S2262" s="7" t="n">
        <x:f>SUM(O2262,Q2262,R2262)</x:f>
        <x:v>28878.64476386037</x:v>
      </x:c>
      <x:c r="T2262" s="14" t="n">
        <x:f>'Inventory detail'!T10</x:f>
        <x:v>0.034300000000000004</x:v>
      </x:c>
      <x:c r="U2262" s="14" t="n">
        <x:f>'Inventory detail'!U10</x:f>
        <x:v>0.033592</x:v>
      </x:c>
      <x:c r="V2262" s="9" t="n">
        <x:f>O2262*T2262</x:f>
        <x:v>990.5375154004108</x:v>
      </x:c>
      <x:c r="W2262" s="9" t="n">
        <x:f>Q2262*T2262</x:f>
        <x:v>0</x:v>
      </x:c>
      <x:c r="X2262" s="9" t="n">
        <x:f>R2262*T2262</x:f>
        <x:v>0</x:v>
      </x:c>
      <x:c r="Y2262" s="9" t="n">
        <x:f>S2262*T2262</x:f>
        <x:v>990.5375154004108</x:v>
      </x:c>
      <x:c r="Z2262" s="9" t="n">
        <x:f>IF(ISNUMBER(U2262),S2262*(U2262-T2262),"n.a.")</x:f>
        <x:v>-20.44608049281335</x:v>
      </x:c>
      <x:c r="AA2262" s="9" t="n">
        <x:f>IF(ISNUMBER(U2262),Y2262,0)</x:f>
        <x:v>990.5375154004108</x:v>
      </x:c>
      <x:c r="AB2262" s="7" t="n">
        <x:f>MAX(0,L2262-SUM(F2262:K2262))</x:f>
        <x:v>0</x:v>
      </x:c>
    </x:row>
    <x:row r="2263" ht="22" customHeight="1">
      <x:c r="A2263" s="18" t="n">
        <x:f>Summary!E$41</x:f>
        <x:v>46388</x:v>
      </x:c>
      <x:c r="B2263" s="2" t="str">
        <x:f>'Inventory detail'!A11</x:f>
        <x:v>COIL</x:v>
      </x:c>
      <x:c r="C2263" s="2" t="str">
        <x:f>'Inventory detail'!B11</x:f>
        <x:v>10</x:v>
      </x:c>
      <x:c r="D2263" s="2" t="str">
        <x:f>'Inventory detail'!C11</x:f>
        <x:v>14BLK12-4</x:v>
      </x:c>
      <x:c r="E2263" s="10" t="n">
        <x:f>A1137</x:f>
        <x:v>46357</x:v>
      </x:c>
      <x:c r="F2263" s="7" t="n">
        <x:f>O1137</x:f>
        <x:v>41603.97568788501</x:v>
      </x:c>
      <x:c r="G2263" s="7" t="n">
        <x:f>Q1137</x:f>
        <x:v>0</x:v>
      </x:c>
      <x:c r="H2263" s="7" t="n">
        <x:f>R1137</x:f>
        <x:v>0</x:v>
      </x:c>
      <x:c r="I2263" s="7" t="n">
        <x:f>SUMIFS('PO detail'!$W$156:$W$168,'PO detail'!$V$156:$V$168,"&gt;="&amp;E2263,'PO detail'!$V$156:$V$168,"&lt;"&amp;A2263)</x:f>
        <x:v>0</x:v>
      </x:c>
      <x:c r="J2263" s="7" t="n">
        <x:f>SUMIFS('PO detail'!$X$156:$X$168,'PO detail'!$V$156:$V$168,"&gt;="&amp;E2263,'PO detail'!$V$156:$V$168,"&lt;"&amp;A2263)</x:f>
        <x:v>0</x:v>
      </x:c>
      <x:c r="K2263" s="7" t="n">
        <x:f>SUMIFS('PO detail'!$Y$156:$Y$168,'PO detail'!$V$156:$V$168,"&gt;="&amp;E2263,'PO detail'!$V$156:$V$168,"&lt;"&amp;A2263)</x:f>
        <x:v>0</x:v>
      </x:c>
      <x:c r="L2263" s="7" t="n">
        <x:f>'Inventory detail'!F11*Summary!$K$5*(A2263-E2263)/Summary!$K$6</x:f>
        <x:v>40824.08969199179</x:v>
      </x:c>
      <x:c r="M2263" s="7" t="n">
        <x:f>MAX(0,H2263-L2263)</x:f>
        <x:v>0</x:v>
      </x:c>
      <x:c r="N2263" s="7" t="n">
        <x:f>MAX(0,L2263-H2263)</x:f>
        <x:v>40824.08969199179</x:v>
      </x:c>
      <x:c r="O2263" s="7" t="n">
        <x:f>MAX(0,F2263+I2263-N2263)</x:f>
        <x:v>779.8859958932226</x:v>
      </x:c>
      <x:c r="P2263" s="7" t="n">
        <x:f>MAX(0,N2263-F2263-I2263)</x:f>
        <x:v>0</x:v>
      </x:c>
      <x:c r="Q2263" s="7" t="n">
        <x:f>MAX(0,G2263+J2263-P2263)</x:f>
        <x:v>0</x:v>
      </x:c>
      <x:c r="R2263" s="7" t="n">
        <x:f>M2263+MAX(0,K2263-MAX(0,P2263-G2263-J2263))</x:f>
        <x:v>0</x:v>
      </x:c>
      <x:c r="S2263" s="7" t="n">
        <x:f>SUM(O2263,Q2263,R2263)</x:f>
        <x:v>779.8859958932226</x:v>
      </x:c>
      <x:c r="T2263" s="14" t="n">
        <x:f>'Inventory detail'!T11</x:f>
        <x:v>0.0729</x:v>
      </x:c>
      <x:c r="U2263" s="14" t="n">
        <x:f>'Inventory detail'!U11</x:f>
        <x:v>0.07149349999999999</x:v>
      </x:c>
      <x:c r="V2263" s="9" t="n">
        <x:f>O2263*T2263</x:f>
        <x:v>56.85368910061593</x:v>
      </x:c>
      <x:c r="W2263" s="9" t="n">
        <x:f>Q2263*T2263</x:f>
        <x:v>0</x:v>
      </x:c>
      <x:c r="X2263" s="9" t="n">
        <x:f>R2263*T2263</x:f>
        <x:v>0</x:v>
      </x:c>
      <x:c r="Y2263" s="9" t="n">
        <x:f>S2263*T2263</x:f>
        <x:v>56.85368910061593</x:v>
      </x:c>
      <x:c r="Z2263" s="9" t="n">
        <x:f>IF(ISNUMBER(U2263),S2263*(U2263-T2263),"n.a.")</x:f>
        <x:v>-1.0969096532238323</x:v>
      </x:c>
      <x:c r="AA2263" s="9" t="n">
        <x:f>IF(ISNUMBER(U2263),Y2263,0)</x:f>
        <x:v>56.85368910061593</x:v>
      </x:c>
      <x:c r="AB2263" s="7" t="n">
        <x:f>MAX(0,L2263-SUM(F2263:K2263))</x:f>
        <x:v>0</x:v>
      </x:c>
    </x:row>
    <x:row r="2264" ht="22" customHeight="1">
      <x:c r="A2264" s="18" t="n">
        <x:f>Summary!E$41</x:f>
        <x:v>46388</x:v>
      </x:c>
      <x:c r="B2264" s="2" t="str">
        <x:f>'Inventory detail'!A12</x:f>
        <x:v>COIL</x:v>
      </x:c>
      <x:c r="C2264" s="2" t="str">
        <x:f>'Inventory detail'!B12</x:f>
        <x:v>60</x:v>
      </x:c>
      <x:c r="D2264" s="2" t="str">
        <x:f>'Inventory detail'!C12</x:f>
        <x:v>6BLK12-4</x:v>
      </x:c>
      <x:c r="E2264" s="10" t="n">
        <x:f>A1138</x:f>
        <x:v>46357</x:v>
      </x:c>
      <x:c r="F2264" s="7" t="n">
        <x:f>O1138</x:f>
        <x:v>78354.2094455852</x:v>
      </x:c>
      <x:c r="G2264" s="7" t="n">
        <x:f>Q1138</x:f>
        <x:v>0</x:v>
      </x:c>
      <x:c r="H2264" s="7" t="n">
        <x:f>R1138</x:f>
        <x:v>0</x:v>
      </x:c>
      <x:c r="I2264" s="7" t="n">
        <x:f>SUMIFS('PO detail'!$W$1332:$W$1342,'PO detail'!$V$1332:$V$1342,"&gt;="&amp;E2264,'PO detail'!$V$1332:$V$1342,"&lt;"&amp;A2264)</x:f>
        <x:v>0</x:v>
      </x:c>
      <x:c r="J2264" s="7" t="n">
        <x:f>SUMIFS('PO detail'!$X$1332:$X$1342,'PO detail'!$V$1332:$V$1342,"&gt;="&amp;E2264,'PO detail'!$V$1332:$V$1342,"&lt;"&amp;A2264)</x:f>
        <x:v>0</x:v>
      </x:c>
      <x:c r="K2264" s="7" t="n">
        <x:f>SUMIFS('PO detail'!$Y$1332:$Y$1342,'PO detail'!$V$1332:$V$1342,"&gt;="&amp;E2264,'PO detail'!$V$1332:$V$1342,"&lt;"&amp;A2264)</x:f>
        <x:v>0</x:v>
      </x:c>
      <x:c r="L2264" s="7" t="n">
        <x:f>'Inventory detail'!F12*Summary!$K$5*(A2264-E2264)/Summary!$K$6</x:f>
        <x:v>36232.443531827514</x:v>
      </x:c>
      <x:c r="M2264" s="7" t="n">
        <x:f>MAX(0,H2264-L2264)</x:f>
        <x:v>0</x:v>
      </x:c>
      <x:c r="N2264" s="7" t="n">
        <x:f>MAX(0,L2264-H2264)</x:f>
        <x:v>36232.443531827514</x:v>
      </x:c>
      <x:c r="O2264" s="7" t="n">
        <x:f>MAX(0,F2264+I2264-N2264)</x:f>
        <x:v>42121.76591375769</x:v>
      </x:c>
      <x:c r="P2264" s="7" t="n">
        <x:f>MAX(0,N2264-F2264-I2264)</x:f>
        <x:v>0</x:v>
      </x:c>
      <x:c r="Q2264" s="7" t="n">
        <x:f>MAX(0,G2264+J2264-P2264)</x:f>
        <x:v>0</x:v>
      </x:c>
      <x:c r="R2264" s="7" t="n">
        <x:f>M2264+MAX(0,K2264-MAX(0,P2264-G2264-J2264))</x:f>
        <x:v>0</x:v>
      </x:c>
      <x:c r="S2264" s="7" t="n">
        <x:f>SUM(O2264,Q2264,R2264)</x:f>
        <x:v>42121.76591375769</x:v>
      </x:c>
      <x:c r="T2264" s="14" t="n">
        <x:f>'Inventory detail'!T12</x:f>
        <x:v>0.030899999999999997</x:v>
      </x:c>
      <x:c r="U2264" s="14" t="n">
        <x:f>'Inventory detail'!U12</x:f>
        <x:v>0.030277000000000002</x:v>
      </x:c>
      <x:c r="V2264" s="9" t="n">
        <x:f>O2264*T2264</x:f>
        <x:v>1301.5625667351126</x:v>
      </x:c>
      <x:c r="W2264" s="9" t="n">
        <x:f>Q2264*T2264</x:f>
        <x:v>0</x:v>
      </x:c>
      <x:c r="X2264" s="9" t="n">
        <x:f>R2264*T2264</x:f>
        <x:v>0</x:v>
      </x:c>
      <x:c r="Y2264" s="9" t="n">
        <x:f>S2264*T2264</x:f>
        <x:v>1301.5625667351126</x:v>
      </x:c>
      <x:c r="Z2264" s="9" t="n">
        <x:f>IF(ISNUMBER(U2264),S2264*(U2264-T2264),"n.a.")</x:f>
        <x:v>-26.241860164270836</x:v>
      </x:c>
      <x:c r="AA2264" s="9" t="n">
        <x:f>IF(ISNUMBER(U2264),Y2264,0)</x:f>
        <x:v>1301.5625667351126</x:v>
      </x:c>
      <x:c r="AB2264" s="7" t="n">
        <x:f>MAX(0,L2264-SUM(F2264:K2264))</x:f>
        <x:v>0</x:v>
      </x:c>
    </x:row>
    <x:row r="2265" ht="22" customHeight="1">
      <x:c r="A2265" s="18" t="n">
        <x:f>Summary!E$41</x:f>
        <x:v>46388</x:v>
      </x:c>
      <x:c r="B2265" s="2" t="str">
        <x:f>'Inventory detail'!A13</x:f>
        <x:v>COIL</x:v>
      </x:c>
      <x:c r="C2265" s="2" t="str">
        <x:f>'Inventory detail'!B13</x:f>
        <x:v>30</x:v>
      </x:c>
      <x:c r="D2265" s="2" t="str">
        <x:f>'Inventory detail'!C13</x:f>
        <x:v>10BLK12-4</x:v>
      </x:c>
      <x:c r="E2265" s="10" t="n">
        <x:f>A1139</x:f>
        <x:v>46357</x:v>
      </x:c>
      <x:c r="F2265" s="7" t="n">
        <x:f>O1139</x:f>
        <x:v>55173.64238193019</x:v>
      </x:c>
      <x:c r="G2265" s="7" t="n">
        <x:f>Q1139</x:f>
        <x:v>0</x:v>
      </x:c>
      <x:c r="H2265" s="7" t="n">
        <x:f>R1139</x:f>
        <x:v>0</x:v>
      </x:c>
      <x:c r="I2265" s="7" t="n">
        <x:f>SUMIFS('PO detail'!$W$686:$W$696,'PO detail'!$V$686:$V$696,"&gt;="&amp;E2265,'PO detail'!$V$686:$V$696,"&lt;"&amp;A2265)</x:f>
        <x:v>0</x:v>
      </x:c>
      <x:c r="J2265" s="7" t="n">
        <x:f>SUMIFS('PO detail'!$X$686:$X$696,'PO detail'!$V$686:$V$696,"&gt;="&amp;E2265,'PO detail'!$V$686:$V$696,"&lt;"&amp;A2265)</x:f>
        <x:v>0</x:v>
      </x:c>
      <x:c r="K2265" s="7" t="n">
        <x:f>SUMIFS('PO detail'!$Y$686:$Y$696,'PO detail'!$V$686:$V$696,"&gt;="&amp;E2265,'PO detail'!$V$686:$V$696,"&lt;"&amp;A2265)</x:f>
        <x:v>0</x:v>
      </x:c>
      <x:c r="L2265" s="7" t="n">
        <x:f>'Inventory detail'!F13*Summary!$K$5*(A2265-E2265)/Summary!$K$6</x:f>
        <x:v>33881.45445585215</x:v>
      </x:c>
      <x:c r="M2265" s="7" t="n">
        <x:f>MAX(0,H2265-L2265)</x:f>
        <x:v>0</x:v>
      </x:c>
      <x:c r="N2265" s="7" t="n">
        <x:f>MAX(0,L2265-H2265)</x:f>
        <x:v>33881.45445585215</x:v>
      </x:c>
      <x:c r="O2265" s="7" t="n">
        <x:f>MAX(0,F2265+I2265-N2265)</x:f>
        <x:v>21292.18792607804</x:v>
      </x:c>
      <x:c r="P2265" s="7" t="n">
        <x:f>MAX(0,N2265-F2265-I2265)</x:f>
        <x:v>0</x:v>
      </x:c>
      <x:c r="Q2265" s="7" t="n">
        <x:f>MAX(0,G2265+J2265-P2265)</x:f>
        <x:v>0</x:v>
      </x:c>
      <x:c r="R2265" s="7" t="n">
        <x:f>M2265+MAX(0,K2265-MAX(0,P2265-G2265-J2265))</x:f>
        <x:v>0</x:v>
      </x:c>
      <x:c r="S2265" s="7" t="n">
        <x:f>SUM(O2265,Q2265,R2265)</x:f>
        <x:v>21292.18792607804</x:v>
      </x:c>
      <x:c r="T2265" s="14" t="n">
        <x:f>'Inventory detail'!T13</x:f>
        <x:v>0.0464</x:v>
      </x:c>
      <x:c r="U2265" s="14" t="n">
        <x:f>'Inventory detail'!U13</x:f>
        <x:v>0.0454155</x:v>
      </x:c>
      <x:c r="V2265" s="9" t="n">
        <x:f>O2265*T2265</x:f>
        <x:v>987.957519770021</x:v>
      </x:c>
      <x:c r="W2265" s="9" t="n">
        <x:f>Q2265*T2265</x:f>
        <x:v>0</x:v>
      </x:c>
      <x:c r="X2265" s="9" t="n">
        <x:f>R2265*T2265</x:f>
        <x:v>0</x:v>
      </x:c>
      <x:c r="Y2265" s="9" t="n">
        <x:f>S2265*T2265</x:f>
        <x:v>987.957519770021</x:v>
      </x:c>
      <x:c r="Z2265" s="9" t="n">
        <x:f>IF(ISNUMBER(U2265),S2265*(U2265-T2265),"n.a.")</x:f>
        <x:v>-20.962159013223815</x:v>
      </x:c>
      <x:c r="AA2265" s="9" t="n">
        <x:f>IF(ISNUMBER(U2265),Y2265,0)</x:f>
        <x:v>987.957519770021</x:v>
      </x:c>
      <x:c r="AB2265" s="7" t="n">
        <x:f>MAX(0,L2265-SUM(F2265:K2265))</x:f>
        <x:v>0</x:v>
      </x:c>
    </x:row>
    <x:row r="2266" ht="22" customHeight="1">
      <x:c r="A2266" s="18" t="n">
        <x:f>Summary!E$41</x:f>
        <x:v>46388</x:v>
      </x:c>
      <x:c r="B2266" s="2" t="str">
        <x:f>'Inventory detail'!A14</x:f>
        <x:v>WIRE</x:v>
      </x:c>
      <x:c r="C2266" s="2" t="str">
        <x:f>'Inventory detail'!B14</x:f>
        <x:v>10</x:v>
      </x:c>
      <x:c r="D2266" s="2" t="str">
        <x:f>'Inventory detail'!C14</x:f>
        <x:v>DL516BLK</x:v>
      </x:c>
      <x:c r="E2266" s="10" t="n">
        <x:f>A1140</x:f>
        <x:v>46357</x:v>
      </x:c>
      <x:c r="F2266" s="7" t="n">
        <x:f>O1140</x:f>
        <x:v>305756.747761807</x:v>
      </x:c>
      <x:c r="G2266" s="7" t="n">
        <x:f>Q1140</x:f>
        <x:v>0</x:v>
      </x:c>
      <x:c r="H2266" s="7" t="n">
        <x:f>R1140</x:f>
        <x:v>0</x:v>
      </x:c>
      <x:c r="I2266" s="7" t="n">
        <x:f>SUMIFS('PO detail'!$W$1989:$W$1992,'PO detail'!$V$1989:$V$1992,"&gt;="&amp;E2266,'PO detail'!$V$1989:$V$1992,"&lt;"&amp;A2266)</x:f>
        <x:v>0</x:v>
      </x:c>
      <x:c r="J2266" s="7" t="n">
        <x:f>SUMIFS('PO detail'!$X$1989:$X$1992,'PO detail'!$V$1989:$V$1992,"&gt;="&amp;E2266,'PO detail'!$V$1989:$V$1992,"&lt;"&amp;A2266)</x:f>
        <x:v>0</x:v>
      </x:c>
      <x:c r="K2266" s="7" t="n">
        <x:f>SUMIFS('PO detail'!$Y$1989:$Y$1992,'PO detail'!$V$1989:$V$1992,"&gt;="&amp;E2266,'PO detail'!$V$1989:$V$1992,"&lt;"&amp;A2266)</x:f>
        <x:v>0</x:v>
      </x:c>
      <x:c r="L2266" s="7" t="n">
        <x:f>'Inventory detail'!F14*Summary!$K$5*(A2266-E2266)/Summary!$K$6</x:f>
        <x:v>30206.430554414786</x:v>
      </x:c>
      <x:c r="M2266" s="7" t="n">
        <x:f>MAX(0,H2266-L2266)</x:f>
        <x:v>0</x:v>
      </x:c>
      <x:c r="N2266" s="7" t="n">
        <x:f>MAX(0,L2266-H2266)</x:f>
        <x:v>30206.430554414786</x:v>
      </x:c>
      <x:c r="O2266" s="7" t="n">
        <x:f>MAX(0,F2266+I2266-N2266)</x:f>
        <x:v>275550.3172073922</x:v>
      </x:c>
      <x:c r="P2266" s="7" t="n">
        <x:f>MAX(0,N2266-F2266-I2266)</x:f>
        <x:v>0</x:v>
      </x:c>
      <x:c r="Q2266" s="7" t="n">
        <x:f>MAX(0,G2266+J2266-P2266)</x:f>
        <x:v>0</x:v>
      </x:c>
      <x:c r="R2266" s="7" t="n">
        <x:f>M2266+MAX(0,K2266-MAX(0,P2266-G2266-J2266))</x:f>
        <x:v>0</x:v>
      </x:c>
      <x:c r="S2266" s="7" t="n">
        <x:f>SUM(O2266,Q2266,R2266)</x:f>
        <x:v>275550.3172073922</x:v>
      </x:c>
      <x:c r="T2266" s="14" t="n">
        <x:f>'Inventory detail'!T14</x:f>
        <x:v>0.0475</x:v>
      </x:c>
      <x:c r="U2266" s="14" t="n">
        <x:f>'Inventory detail'!U14</x:f>
        <x:v>0.0475</x:v>
      </x:c>
      <x:c r="V2266" s="9" t="n">
        <x:f>O2266*T2266</x:f>
        <x:v>13088.640067351129</x:v>
      </x:c>
      <x:c r="W2266" s="9" t="n">
        <x:f>Q2266*T2266</x:f>
        <x:v>0</x:v>
      </x:c>
      <x:c r="X2266" s="9" t="n">
        <x:f>R2266*T2266</x:f>
        <x:v>0</x:v>
      </x:c>
      <x:c r="Y2266" s="9" t="n">
        <x:f>S2266*T2266</x:f>
        <x:v>13088.640067351129</x:v>
      </x:c>
      <x:c r="Z2266" s="9" t="n">
        <x:f>IF(ISNUMBER(U2266),S2266*(U2266-T2266),"n.a.")</x:f>
        <x:v>0</x:v>
      </x:c>
      <x:c r="AA2266" s="9" t="n">
        <x:f>IF(ISNUMBER(U2266),Y2266,0)</x:f>
        <x:v>13088.640067351129</x:v>
      </x:c>
      <x:c r="AB2266" s="7" t="n">
        <x:f>MAX(0,L2266-SUM(F2266:K2266))</x:f>
        <x:v>0</x:v>
      </x:c>
    </x:row>
    <x:row r="2267" ht="22" customHeight="1">
      <x:c r="A2267" s="18" t="n">
        <x:f>Summary!E$41</x:f>
        <x:v>46388</x:v>
      </x:c>
      <x:c r="B2267" s="2" t="str">
        <x:f>'Inventory detail'!A15</x:f>
        <x:v>COIL</x:v>
      </x:c>
      <x:c r="C2267" s="2" t="str">
        <x:f>'Inventory detail'!B15</x:f>
        <x:v>10</x:v>
      </x:c>
      <x:c r="D2267" s="2" t="str">
        <x:f>'Inventory detail'!C15</x:f>
        <x:v>16BLK12-4</x:v>
      </x:c>
      <x:c r="E2267" s="10" t="n">
        <x:f>A1141</x:f>
        <x:v>46357</x:v>
      </x:c>
      <x:c r="F2267" s="7" t="n">
        <x:f>O1141</x:f>
        <x:v>32511.293634496917</x:v>
      </x:c>
      <x:c r="G2267" s="7" t="n">
        <x:f>Q1141</x:f>
        <x:v>0</x:v>
      </x:c>
      <x:c r="H2267" s="7" t="n">
        <x:f>R1141</x:f>
        <x:v>0</x:v>
      </x:c>
      <x:c r="I2267" s="7" t="n">
        <x:f>SUMIFS('PO detail'!$W$195:$W$207,'PO detail'!$V$195:$V$207,"&gt;="&amp;E2267,'PO detail'!$V$195:$V$207,"&lt;"&amp;A2267)</x:f>
        <x:v>0</x:v>
      </x:c>
      <x:c r="J2267" s="7" t="n">
        <x:f>SUMIFS('PO detail'!$X$195:$X$207,'PO detail'!$V$195:$V$207,"&gt;="&amp;E2267,'PO detail'!$V$195:$V$207,"&lt;"&amp;A2267)</x:f>
        <x:v>0</x:v>
      </x:c>
      <x:c r="K2267" s="7" t="n">
        <x:f>SUMIFS('PO detail'!$Y$195:$Y$207,'PO detail'!$V$195:$V$207,"&gt;="&amp;E2267,'PO detail'!$V$195:$V$207,"&lt;"&amp;A2267)</x:f>
        <x:v>0</x:v>
      </x:c>
      <x:c r="L2267" s="7" t="n">
        <x:f>'Inventory detail'!F15*Summary!$K$5*(A2267-E2267)/Summary!$K$6</x:f>
        <x:v>29765.092402464066</x:v>
      </x:c>
      <x:c r="M2267" s="7" t="n">
        <x:f>MAX(0,H2267-L2267)</x:f>
        <x:v>0</x:v>
      </x:c>
      <x:c r="N2267" s="7" t="n">
        <x:f>MAX(0,L2267-H2267)</x:f>
        <x:v>29765.092402464066</x:v>
      </x:c>
      <x:c r="O2267" s="7" t="n">
        <x:f>MAX(0,F2267+I2267-N2267)</x:f>
        <x:v>2746.2012320328504</x:v>
      </x:c>
      <x:c r="P2267" s="7" t="n">
        <x:f>MAX(0,N2267-F2267-I2267)</x:f>
        <x:v>0</x:v>
      </x:c>
      <x:c r="Q2267" s="7" t="n">
        <x:f>MAX(0,G2267+J2267-P2267)</x:f>
        <x:v>0</x:v>
      </x:c>
      <x:c r="R2267" s="7" t="n">
        <x:f>M2267+MAX(0,K2267-MAX(0,P2267-G2267-J2267))</x:f>
        <x:v>0</x:v>
      </x:c>
      <x:c r="S2267" s="7" t="n">
        <x:f>SUM(O2267,Q2267,R2267)</x:f>
        <x:v>2746.2012320328504</x:v>
      </x:c>
      <x:c r="T2267" s="14" t="n">
        <x:f>'Inventory detail'!T15</x:f>
        <x:v>0.0924</x:v>
      </x:c>
      <x:c r="U2267" s="14" t="n">
        <x:f>'Inventory detail'!U15</x:f>
        <x:v>0.0904995</x:v>
      </x:c>
      <x:c r="V2267" s="9" t="n">
        <x:f>O2267*T2267</x:f>
        <x:v>253.74899383983538</x:v>
      </x:c>
      <x:c r="W2267" s="9" t="n">
        <x:f>Q2267*T2267</x:f>
        <x:v>0</x:v>
      </x:c>
      <x:c r="X2267" s="9" t="n">
        <x:f>R2267*T2267</x:f>
        <x:v>0</x:v>
      </x:c>
      <x:c r="Y2267" s="9" t="n">
        <x:f>S2267*T2267</x:f>
        <x:v>253.74899383983538</x:v>
      </x:c>
      <x:c r="Z2267" s="9" t="n">
        <x:f>IF(ISNUMBER(U2267),S2267*(U2267-T2267),"n.a.")</x:f>
        <x:v>-5.2191554414784305</x:v>
      </x:c>
      <x:c r="AA2267" s="9" t="n">
        <x:f>IF(ISNUMBER(U2267),Y2267,0)</x:f>
        <x:v>253.74899383983538</x:v>
      </x:c>
      <x:c r="AB2267" s="7" t="n">
        <x:f>MAX(0,L2267-SUM(F2267:K2267))</x:f>
        <x:v>0</x:v>
      </x:c>
    </x:row>
    <x:row r="2268" ht="22" customHeight="1">
      <x:c r="A2268" s="18" t="n">
        <x:f>Summary!E$41</x:f>
        <x:v>46388</x:v>
      </x:c>
      <x:c r="B2268" s="2" t="str">
        <x:f>'Inventory detail'!A16</x:f>
        <x:v>COIL</x:v>
      </x:c>
      <x:c r="C2268" s="2" t="str">
        <x:f>'Inventory detail'!B16</x:f>
        <x:v>60</x:v>
      </x:c>
      <x:c r="D2268" s="2" t="str">
        <x:f>'Inventory detail'!C16</x:f>
        <x:v>14BLK12-4</x:v>
      </x:c>
      <x:c r="E2268" s="10" t="n">
        <x:f>A1142</x:f>
        <x:v>46357</x:v>
      </x:c>
      <x:c r="F2268" s="7" t="n">
        <x:f>O1142</x:f>
        <x:v>40647.5075154004</x:v>
      </x:c>
      <x:c r="G2268" s="7" t="n">
        <x:f>Q1142</x:f>
        <x:v>0</x:v>
      </x:c>
      <x:c r="H2268" s="7" t="n">
        <x:f>R1142</x:f>
        <x:v>0</x:v>
      </x:c>
      <x:c r="I2268" s="7" t="n">
        <x:f>SUMIFS('PO detail'!$W$1105:$W$1115,'PO detail'!$V$1105:$V$1115,"&gt;="&amp;E2268,'PO detail'!$V$1105:$V$1115,"&lt;"&amp;A2268)</x:f>
        <x:v>0</x:v>
      </x:c>
      <x:c r="J2268" s="7" t="n">
        <x:f>SUMIFS('PO detail'!$X$1105:$X$1115,'PO detail'!$V$1105:$V$1115,"&gt;="&amp;E2268,'PO detail'!$V$1105:$V$1115,"&lt;"&amp;A2268)</x:f>
        <x:v>0</x:v>
      </x:c>
      <x:c r="K2268" s="7" t="n">
        <x:f>SUMIFS('PO detail'!$Y$1105:$Y$1115,'PO detail'!$V$1105:$V$1115,"&gt;="&amp;E2268,'PO detail'!$V$1105:$V$1115,"&lt;"&amp;A2268)</x:f>
        <x:v>0</x:v>
      </x:c>
      <x:c r="L2268" s="7" t="n">
        <x:f>'Inventory detail'!F16*Summary!$K$5*(A2268-E2268)/Summary!$K$6</x:f>
        <x:v>28398.627679671463</x:v>
      </x:c>
      <x:c r="M2268" s="7" t="n">
        <x:f>MAX(0,H2268-L2268)</x:f>
        <x:v>0</x:v>
      </x:c>
      <x:c r="N2268" s="7" t="n">
        <x:f>MAX(0,L2268-H2268)</x:f>
        <x:v>28398.627679671463</x:v>
      </x:c>
      <x:c r="O2268" s="7" t="n">
        <x:f>MAX(0,F2268+I2268-N2268)</x:f>
        <x:v>12248.879835728938</x:v>
      </x:c>
      <x:c r="P2268" s="7" t="n">
        <x:f>MAX(0,N2268-F2268-I2268)</x:f>
        <x:v>0</x:v>
      </x:c>
      <x:c r="Q2268" s="7" t="n">
        <x:f>MAX(0,G2268+J2268-P2268)</x:f>
        <x:v>0</x:v>
      </x:c>
      <x:c r="R2268" s="7" t="n">
        <x:f>M2268+MAX(0,K2268-MAX(0,P2268-G2268-J2268))</x:f>
        <x:v>0</x:v>
      </x:c>
      <x:c r="S2268" s="7" t="n">
        <x:f>SUM(O2268,Q2268,R2268)</x:f>
        <x:v>12248.879835728938</x:v>
      </x:c>
      <x:c r="T2268" s="14" t="n">
        <x:f>'Inventory detail'!T16</x:f>
        <x:v>0.0729</x:v>
      </x:c>
      <x:c r="U2268" s="14" t="n">
        <x:f>'Inventory detail'!U16</x:f>
        <x:v>0.07149349999999999</x:v>
      </x:c>
      <x:c r="V2268" s="9" t="n">
        <x:f>O2268*T2268</x:f>
        <x:v>892.9433400246396</x:v>
      </x:c>
      <x:c r="W2268" s="9" t="n">
        <x:f>Q2268*T2268</x:f>
        <x:v>0</x:v>
      </x:c>
      <x:c r="X2268" s="9" t="n">
        <x:f>R2268*T2268</x:f>
        <x:v>0</x:v>
      </x:c>
      <x:c r="Y2268" s="9" t="n">
        <x:f>S2268*T2268</x:f>
        <x:v>892.9433400246396</x:v>
      </x:c>
      <x:c r="Z2268" s="9" t="n">
        <x:f>IF(ISNUMBER(U2268),S2268*(U2268-T2268),"n.a.")</x:f>
        <x:v>-17.228049488952983</x:v>
      </x:c>
      <x:c r="AA2268" s="9" t="n">
        <x:f>IF(ISNUMBER(U2268),Y2268,0)</x:f>
        <x:v>892.9433400246396</x:v>
      </x:c>
      <x:c r="AB2268" s="7" t="n">
        <x:f>MAX(0,L2268-SUM(F2268:K2268))</x:f>
        <x:v>0</x:v>
      </x:c>
    </x:row>
    <x:row r="2269" ht="22" customHeight="1">
      <x:c r="A2269" s="18" t="n">
        <x:f>Summary!E$41</x:f>
        <x:v>46388</x:v>
      </x:c>
      <x:c r="B2269" s="2" t="str">
        <x:f>'Inventory detail'!A17</x:f>
        <x:v>WIRE</x:v>
      </x:c>
      <x:c r="C2269" s="2" t="str">
        <x:f>'Inventory detail'!B17</x:f>
        <x:v>10</x:v>
      </x:c>
      <x:c r="D2269" s="2" t="str">
        <x:f>'Inventory detail'!C17</x:f>
        <x:v>DL038BLK</x:v>
      </x:c>
      <x:c r="E2269" s="10" t="n">
        <x:f>A1143</x:f>
        <x:v>46357</x:v>
      </x:c>
      <x:c r="F2269" s="7" t="n">
        <x:f>O1143</x:f>
        <x:v>264282.8257905544</x:v>
      </x:c>
      <x:c r="G2269" s="7" t="n">
        <x:f>Q1143</x:f>
        <x:v>0</x:v>
      </x:c>
      <x:c r="H2269" s="7" t="n">
        <x:f>R1143</x:f>
        <x:v>0</x:v>
      </x:c>
      <x:c r="I2269" s="7" t="n">
        <x:f>SUMIFS('PO detail'!$W$1928:$W$1932,'PO detail'!$V$1928:$V$1932,"&gt;="&amp;E2269,'PO detail'!$V$1928:$V$1932,"&lt;"&amp;A2269)</x:f>
        <x:v>0</x:v>
      </x:c>
      <x:c r="J2269" s="7" t="n">
        <x:f>SUMIFS('PO detail'!$X$1928:$X$1932,'PO detail'!$V$1928:$V$1932,"&gt;="&amp;E2269,'PO detail'!$V$1928:$V$1932,"&lt;"&amp;A2269)</x:f>
        <x:v>0</x:v>
      </x:c>
      <x:c r="K2269" s="7" t="n">
        <x:f>SUMIFS('PO detail'!$Y$1928:$Y$1932,'PO detail'!$V$1928:$V$1932,"&gt;="&amp;E2269,'PO detail'!$V$1928:$V$1932,"&lt;"&amp;A2269)</x:f>
        <x:v>0</x:v>
      </x:c>
      <x:c r="L2269" s="7" t="n">
        <x:f>'Inventory detail'!F17*Summary!$K$5*(A2269-E2269)/Summary!$K$6</x:f>
        <x:v>28144.007556468176</x:v>
      </x:c>
      <x:c r="M2269" s="7" t="n">
        <x:f>MAX(0,H2269-L2269)</x:f>
        <x:v>0</x:v>
      </x:c>
      <x:c r="N2269" s="7" t="n">
        <x:f>MAX(0,L2269-H2269)</x:f>
        <x:v>28144.007556468176</x:v>
      </x:c>
      <x:c r="O2269" s="7" t="n">
        <x:f>MAX(0,F2269+I2269-N2269)</x:f>
        <x:v>236138.8182340862</x:v>
      </x:c>
      <x:c r="P2269" s="7" t="n">
        <x:f>MAX(0,N2269-F2269-I2269)</x:f>
        <x:v>0</x:v>
      </x:c>
      <x:c r="Q2269" s="7" t="n">
        <x:f>MAX(0,G2269+J2269-P2269)</x:f>
        <x:v>0</x:v>
      </x:c>
      <x:c r="R2269" s="7" t="n">
        <x:f>M2269+MAX(0,K2269-MAX(0,P2269-G2269-J2269))</x:f>
        <x:v>0</x:v>
      </x:c>
      <x:c r="S2269" s="7" t="n">
        <x:f>SUM(O2269,Q2269,R2269)</x:f>
        <x:v>236138.8182340862</x:v>
      </x:c>
      <x:c r="T2269" s="14" t="n">
        <x:f>'Inventory detail'!T17</x:f>
        <x:v>0.056299999999999996</x:v>
      </x:c>
      <x:c r="U2269" s="14" t="n">
        <x:f>'Inventory detail'!U17</x:f>
        <x:v>0.056299999999999996</x:v>
      </x:c>
      <x:c r="V2269" s="9" t="n">
        <x:f>O2269*T2269</x:f>
        <x:v>13294.615466579053</x:v>
      </x:c>
      <x:c r="W2269" s="9" t="n">
        <x:f>Q2269*T2269</x:f>
        <x:v>0</x:v>
      </x:c>
      <x:c r="X2269" s="9" t="n">
        <x:f>R2269*T2269</x:f>
        <x:v>0</x:v>
      </x:c>
      <x:c r="Y2269" s="9" t="n">
        <x:f>S2269*T2269</x:f>
        <x:v>13294.615466579053</x:v>
      </x:c>
      <x:c r="Z2269" s="9" t="n">
        <x:f>IF(ISNUMBER(U2269),S2269*(U2269-T2269),"n.a.")</x:f>
        <x:v>0</x:v>
      </x:c>
      <x:c r="AA2269" s="9" t="n">
        <x:f>IF(ISNUMBER(U2269),Y2269,0)</x:f>
        <x:v>13294.615466579053</x:v>
      </x:c>
      <x:c r="AB2269" s="7" t="n">
        <x:f>MAX(0,L2269-SUM(F2269:K2269))</x:f>
        <x:v>0</x:v>
      </x:c>
    </x:row>
    <x:row r="2270" ht="22" customHeight="1">
      <x:c r="A2270" s="18" t="n">
        <x:f>Summary!E$41</x:f>
        <x:v>46388</x:v>
      </x:c>
      <x:c r="B2270" s="2" t="str">
        <x:f>'Inventory detail'!A18</x:f>
        <x:v>COIL</x:v>
      </x:c>
      <x:c r="C2270" s="2" t="str">
        <x:f>'Inventory detail'!B18</x:f>
        <x:v>30</x:v>
      </x:c>
      <x:c r="D2270" s="2" t="str">
        <x:f>'Inventory detail'!C18</x:f>
        <x:v>12BLK12-4</x:v>
      </x:c>
      <x:c r="E2270" s="10" t="n">
        <x:f>A1144</x:f>
        <x:v>46357</x:v>
      </x:c>
      <x:c r="F2270" s="7" t="n">
        <x:f>O1144</x:f>
        <x:v>47189.11704312115</x:v>
      </x:c>
      <x:c r="G2270" s="7" t="n">
        <x:f>Q1144</x:f>
        <x:v>0</x:v>
      </x:c>
      <x:c r="H2270" s="7" t="n">
        <x:f>R1144</x:f>
        <x:v>0</x:v>
      </x:c>
      <x:c r="I2270" s="7" t="n">
        <x:f>SUMIFS('PO detail'!$W$726:$W$736,'PO detail'!$V$726:$V$736,"&gt;="&amp;E2270,'PO detail'!$V$726:$V$736,"&lt;"&amp;A2270)</x:f>
        <x:v>0</x:v>
      </x:c>
      <x:c r="J2270" s="7" t="n">
        <x:f>SUMIFS('PO detail'!$X$726:$X$736,'PO detail'!$V$726:$V$736,"&gt;="&amp;E2270,'PO detail'!$V$726:$V$736,"&lt;"&amp;A2270)</x:f>
        <x:v>0</x:v>
      </x:c>
      <x:c r="K2270" s="7" t="n">
        <x:f>SUMIFS('PO detail'!$Y$726:$Y$736,'PO detail'!$V$726:$V$736,"&gt;="&amp;E2270,'PO detail'!$V$726:$V$736,"&lt;"&amp;A2270)</x:f>
        <x:v>0</x:v>
      </x:c>
      <x:c r="L2270" s="7" t="n">
        <x:f>'Inventory detail'!F18*Summary!$K$5*(A2270-E2270)/Summary!$K$6</x:f>
        <x:v>27906.365503080084</x:v>
      </x:c>
      <x:c r="M2270" s="7" t="n">
        <x:f>MAX(0,H2270-L2270)</x:f>
        <x:v>0</x:v>
      </x:c>
      <x:c r="N2270" s="7" t="n">
        <x:f>MAX(0,L2270-H2270)</x:f>
        <x:v>27906.365503080084</x:v>
      </x:c>
      <x:c r="O2270" s="7" t="n">
        <x:f>MAX(0,F2270+I2270-N2270)</x:f>
        <x:v>19282.751540041067</x:v>
      </x:c>
      <x:c r="P2270" s="7" t="n">
        <x:f>MAX(0,N2270-F2270-I2270)</x:f>
        <x:v>0</x:v>
      </x:c>
      <x:c r="Q2270" s="7" t="n">
        <x:f>MAX(0,G2270+J2270-P2270)</x:f>
        <x:v>0</x:v>
      </x:c>
      <x:c r="R2270" s="7" t="n">
        <x:f>M2270+MAX(0,K2270-MAX(0,P2270-G2270-J2270))</x:f>
        <x:v>0</x:v>
      </x:c>
      <x:c r="S2270" s="7" t="n">
        <x:f>SUM(O2270,Q2270,R2270)</x:f>
        <x:v>19282.751540041067</x:v>
      </x:c>
      <x:c r="T2270" s="14" t="n">
        <x:f>'Inventory detail'!T18</x:f>
        <x:v>0.0579</x:v>
      </x:c>
      <x:c r="U2270" s="14" t="n">
        <x:f>'Inventory detail'!U18</x:f>
        <x:v>0.056686499999999994</x:v>
      </x:c>
      <x:c r="V2270" s="9" t="n">
        <x:f>O2270*T2270</x:f>
        <x:v>1116.4713141683778</x:v>
      </x:c>
      <x:c r="W2270" s="9" t="n">
        <x:f>Q2270*T2270</x:f>
        <x:v>0</x:v>
      </x:c>
      <x:c r="X2270" s="9" t="n">
        <x:f>R2270*T2270</x:f>
        <x:v>0</x:v>
      </x:c>
      <x:c r="Y2270" s="9" t="n">
        <x:f>S2270*T2270</x:f>
        <x:v>1116.4713141683778</x:v>
      </x:c>
      <x:c r="Z2270" s="9" t="n">
        <x:f>IF(ISNUMBER(U2270),S2270*(U2270-T2270),"n.a.")</x:f>
        <x:v>-23.399618993839955</x:v>
      </x:c>
      <x:c r="AA2270" s="9" t="n">
        <x:f>IF(ISNUMBER(U2270),Y2270,0)</x:f>
        <x:v>1116.4713141683778</x:v>
      </x:c>
      <x:c r="AB2270" s="7" t="n">
        <x:f>MAX(0,L2270-SUM(F2270:K2270))</x:f>
        <x:v>0</x:v>
      </x:c>
    </x:row>
    <x:row r="2271" ht="22" customHeight="1">
      <x:c r="A2271" s="18" t="n">
        <x:f>Summary!E$41</x:f>
        <x:v>46388</x:v>
      </x:c>
      <x:c r="B2271" s="2" t="str">
        <x:f>'Inventory detail'!A19</x:f>
        <x:v>COIL</x:v>
      </x:c>
      <x:c r="C2271" s="2" t="str">
        <x:f>'Inventory detail'!B19</x:f>
        <x:v>10</x:v>
      </x:c>
      <x:c r="D2271" s="2" t="str">
        <x:f>'Inventory detail'!C19</x:f>
        <x:v>9BLK12-4</x:v>
      </x:c>
      <x:c r="E2271" s="10" t="n">
        <x:f>A1145</x:f>
        <x:v>46357</x:v>
      </x:c>
      <x:c r="F2271" s="7" t="n">
        <x:f>O1145</x:f>
        <x:v>9812.394579055439</x:v>
      </x:c>
      <x:c r="G2271" s="7" t="n">
        <x:f>Q1145</x:f>
        <x:v>0</x:v>
      </x:c>
      <x:c r="H2271" s="7" t="n">
        <x:f>R1145</x:f>
        <x:v>0</x:v>
      </x:c>
      <x:c r="I2271" s="7" t="n">
        <x:f>SUMIFS('PO detail'!$W$560:$W$572,'PO detail'!$V$560:$V$572,"&gt;="&amp;E2271,'PO detail'!$V$560:$V$572,"&lt;"&amp;A2271)</x:f>
        <x:v>0</x:v>
      </x:c>
      <x:c r="J2271" s="7" t="n">
        <x:f>SUMIFS('PO detail'!$X$560:$X$572,'PO detail'!$V$560:$V$572,"&gt;="&amp;E2271,'PO detail'!$V$560:$V$572,"&lt;"&amp;A2271)</x:f>
        <x:v>0</x:v>
      </x:c>
      <x:c r="K2271" s="7" t="n">
        <x:f>SUMIFS('PO detail'!$Y$560:$Y$572,'PO detail'!$V$560:$V$572,"&gt;="&amp;E2271,'PO detail'!$V$560:$V$572,"&lt;"&amp;A2271)</x:f>
        <x:v>0</x:v>
      </x:c>
      <x:c r="L2271" s="7" t="n">
        <x:f>'Inventory detail'!F19*Summary!$K$5*(A2271-E2271)/Summary!$K$6</x:f>
        <x:v>26488.97675564682</x:v>
      </x:c>
      <x:c r="M2271" s="7" t="n">
        <x:f>MAX(0,H2271-L2271)</x:f>
        <x:v>0</x:v>
      </x:c>
      <x:c r="N2271" s="7" t="n">
        <x:f>MAX(0,L2271-H2271)</x:f>
        <x:v>26488.97675564682</x:v>
      </x:c>
      <x:c r="O2271" s="7" t="n">
        <x:f>MAX(0,F2271+I2271-N2271)</x:f>
        <x:v>0</x:v>
      </x:c>
      <x:c r="P2271" s="7" t="n">
        <x:f>MAX(0,N2271-F2271-I2271)</x:f>
        <x:v>16676.582176591382</x:v>
      </x:c>
      <x:c r="Q2271" s="7" t="n">
        <x:f>MAX(0,G2271+J2271-P2271)</x:f>
        <x:v>0</x:v>
      </x:c>
      <x:c r="R2271" s="7" t="n">
        <x:f>M2271+MAX(0,K2271-MAX(0,P2271-G2271-J2271))</x:f>
        <x:v>0</x:v>
      </x:c>
      <x:c r="S2271" s="7" t="n">
        <x:f>SUM(O2271,Q2271,R2271)</x:f>
        <x:v>0</x:v>
      </x:c>
      <x:c r="T2271" s="14" t="n">
        <x:f>'Inventory detail'!T19</x:f>
        <x:v>0.0394</x:v>
      </x:c>
      <x:c r="U2271" s="14" t="n">
        <x:f>'Inventory detail'!U19</x:f>
        <x:v>0.038674999999999994</x:v>
      </x:c>
      <x:c r="V2271" s="9" t="n">
        <x:f>O2271*T2271</x:f>
        <x:v>0</x:v>
      </x:c>
      <x:c r="W2271" s="9" t="n">
        <x:f>Q2271*T2271</x:f>
        <x:v>0</x:v>
      </x:c>
      <x:c r="X2271" s="9" t="n">
        <x:f>R2271*T2271</x:f>
        <x:v>0</x:v>
      </x:c>
      <x:c r="Y2271" s="9" t="n">
        <x:f>S2271*T2271</x:f>
        <x:v>0</x:v>
      </x:c>
      <x:c r="Z2271" s="9" t="n">
        <x:f>IF(ISNUMBER(U2271),S2271*(U2271-T2271),"n.a.")</x:f>
        <x:v>0</x:v>
      </x:c>
      <x:c r="AA2271" s="9" t="n">
        <x:f>IF(ISNUMBER(U2271),Y2271,0)</x:f>
        <x:v>0</x:v>
      </x:c>
      <x:c r="AB2271" s="7" t="n">
        <x:f>MAX(0,L2271-SUM(F2271:K2271))</x:f>
        <x:v>16676.582176591382</x:v>
      </x:c>
    </x:row>
    <x:row r="2272" ht="22" customHeight="1">
      <x:c r="A2272" s="18" t="n">
        <x:f>Summary!E$41</x:f>
        <x:v>46388</x:v>
      </x:c>
      <x:c r="B2272" s="2" t="str">
        <x:f>'Inventory detail'!A20</x:f>
        <x:v>COIL</x:v>
      </x:c>
      <x:c r="C2272" s="2" t="str">
        <x:f>'Inventory detail'!B20</x:f>
        <x:v>10</x:v>
      </x:c>
      <x:c r="D2272" s="2" t="str">
        <x:f>'Inventory detail'!C20</x:f>
        <x:v>7BLK12-4</x:v>
      </x:c>
      <x:c r="E2272" s="10" t="n">
        <x:f>A1146</x:f>
        <x:v>46357</x:v>
      </x:c>
      <x:c r="F2272" s="7" t="n">
        <x:f>O1146</x:f>
        <x:v>46040.73133470226</x:v>
      </x:c>
      <x:c r="G2272" s="7" t="n">
        <x:f>Q1146</x:f>
        <x:v>0</x:v>
      </x:c>
      <x:c r="H2272" s="7" t="n">
        <x:f>R1146</x:f>
        <x:v>0</x:v>
      </x:c>
      <x:c r="I2272" s="7" t="n">
        <x:f>SUMIFS('PO detail'!$W$472:$W$483,'PO detail'!$V$472:$V$483,"&gt;="&amp;E2272,'PO detail'!$V$472:$V$483,"&lt;"&amp;A2272)</x:f>
        <x:v>0</x:v>
      </x:c>
      <x:c r="J2272" s="7" t="n">
        <x:f>SUMIFS('PO detail'!$X$472:$X$483,'PO detail'!$V$472:$V$483,"&gt;="&amp;E2272,'PO detail'!$V$472:$V$483,"&lt;"&amp;A2272)</x:f>
        <x:v>0</x:v>
      </x:c>
      <x:c r="K2272" s="7" t="n">
        <x:f>SUMIFS('PO detail'!$Y$472:$Y$483,'PO detail'!$V$472:$V$483,"&gt;="&amp;E2272,'PO detail'!$V$472:$V$483,"&lt;"&amp;A2272)</x:f>
        <x:v>0</x:v>
      </x:c>
      <x:c r="L2272" s="7" t="n">
        <x:f>'Inventory detail'!F20*Summary!$K$5*(A2272-E2272)/Summary!$K$6</x:f>
        <x:v>25419.57223819302</x:v>
      </x:c>
      <x:c r="M2272" s="7" t="n">
        <x:f>MAX(0,H2272-L2272)</x:f>
        <x:v>0</x:v>
      </x:c>
      <x:c r="N2272" s="7" t="n">
        <x:f>MAX(0,L2272-H2272)</x:f>
        <x:v>25419.57223819302</x:v>
      </x:c>
      <x:c r="O2272" s="7" t="n">
        <x:f>MAX(0,F2272+I2272-N2272)</x:f>
        <x:v>20621.159096509236</x:v>
      </x:c>
      <x:c r="P2272" s="7" t="n">
        <x:f>MAX(0,N2272-F2272-I2272)</x:f>
        <x:v>0</x:v>
      </x:c>
      <x:c r="Q2272" s="7" t="n">
        <x:f>MAX(0,G2272+J2272-P2272)</x:f>
        <x:v>0</x:v>
      </x:c>
      <x:c r="R2272" s="7" t="n">
        <x:f>M2272+MAX(0,K2272-MAX(0,P2272-G2272-J2272))</x:f>
        <x:v>0</x:v>
      </x:c>
      <x:c r="S2272" s="7" t="n">
        <x:f>SUM(O2272,Q2272,R2272)</x:f>
        <x:v>20621.159096509236</x:v>
      </x:c>
      <x:c r="T2272" s="14" t="n">
        <x:f>'Inventory detail'!T20</x:f>
        <x:v>0.032799999999999996</x:v>
      </x:c>
      <x:c r="U2272" s="14" t="n">
        <x:f>'Inventory detail'!U20</x:f>
        <x:v>0.032045</x:v>
      </x:c>
      <x:c r="V2272" s="9" t="n">
        <x:f>O2272*T2272</x:f>
        <x:v>676.3740183655028</x:v>
      </x:c>
      <x:c r="W2272" s="9" t="n">
        <x:f>Q2272*T2272</x:f>
        <x:v>0</x:v>
      </x:c>
      <x:c r="X2272" s="9" t="n">
        <x:f>R2272*T2272</x:f>
        <x:v>0</x:v>
      </x:c>
      <x:c r="Y2272" s="9" t="n">
        <x:f>S2272*T2272</x:f>
        <x:v>676.3740183655028</x:v>
      </x:c>
      <x:c r="Z2272" s="9" t="n">
        <x:f>IF(ISNUMBER(U2272),S2272*(U2272-T2272),"n.a.")</x:f>
        <x:v>-15.568975117864447</x:v>
      </x:c>
      <x:c r="AA2272" s="9" t="n">
        <x:f>IF(ISNUMBER(U2272),Y2272,0)</x:f>
        <x:v>676.3740183655028</x:v>
      </x:c>
      <x:c r="AB2272" s="7" t="n">
        <x:f>MAX(0,L2272-SUM(F2272:K2272))</x:f>
        <x:v>0</x:v>
      </x:c>
    </x:row>
    <x:row r="2273" ht="22" customHeight="1">
      <x:c r="A2273" s="18" t="n">
        <x:f>Summary!E$41</x:f>
        <x:v>46388</x:v>
      </x:c>
      <x:c r="B2273" s="2" t="str">
        <x:f>'Inventory detail'!A21</x:f>
        <x:v>WIRE</x:v>
      </x:c>
      <x:c r="C2273" s="2" t="str">
        <x:f>'Inventory detail'!B21</x:f>
        <x:v>10</x:v>
      </x:c>
      <x:c r="D2273" s="2" t="str">
        <x:f>'Inventory detail'!C21</x:f>
        <x:v>DL014BLK</x:v>
      </x:c>
      <x:c r="E2273" s="10" t="n">
        <x:f>A1147</x:f>
        <x:v>46357</x:v>
      </x:c>
      <x:c r="F2273" s="7" t="n">
        <x:f>O1147</x:f>
        <x:v>204252.977412731</x:v>
      </x:c>
      <x:c r="G2273" s="7" t="n">
        <x:f>Q1147</x:f>
        <x:v>0</x:v>
      </x:c>
      <x:c r="H2273" s="7" t="n">
        <x:f>R1147</x:f>
        <x:v>0</x:v>
      </x:c>
      <x:c r="I2273" s="7" t="n">
        <x:f>SUMIFS('PO detail'!$W$1894:$W$1898,'PO detail'!$V$1894:$V$1898,"&gt;="&amp;E2273,'PO detail'!$V$1894:$V$1898,"&lt;"&amp;A2273)</x:f>
        <x:v>0</x:v>
      </x:c>
      <x:c r="J2273" s="7" t="n">
        <x:f>SUMIFS('PO detail'!$X$1894:$X$1898,'PO detail'!$V$1894:$V$1898,"&gt;="&amp;E2273,'PO detail'!$V$1894:$V$1898,"&lt;"&amp;A2273)</x:f>
        <x:v>0</x:v>
      </x:c>
      <x:c r="K2273" s="7" t="n">
        <x:f>SUMIFS('PO detail'!$Y$1894:$Y$1898,'PO detail'!$V$1894:$V$1898,"&gt;="&amp;E2273,'PO detail'!$V$1894:$V$1898,"&lt;"&amp;A2273)</x:f>
        <x:v>0</x:v>
      </x:c>
      <x:c r="L2273" s="7" t="n">
        <x:f>'Inventory detail'!F21*Summary!$K$5*(A2273-E2273)/Summary!$K$6</x:f>
        <x:v>24418.06981519507</x:v>
      </x:c>
      <x:c r="M2273" s="7" t="n">
        <x:f>MAX(0,H2273-L2273)</x:f>
        <x:v>0</x:v>
      </x:c>
      <x:c r="N2273" s="7" t="n">
        <x:f>MAX(0,L2273-H2273)</x:f>
        <x:v>24418.06981519507</x:v>
      </x:c>
      <x:c r="O2273" s="7" t="n">
        <x:f>MAX(0,F2273+I2273-N2273)</x:f>
        <x:v>179834.90759753593</x:v>
      </x:c>
      <x:c r="P2273" s="7" t="n">
        <x:f>MAX(0,N2273-F2273-I2273)</x:f>
        <x:v>0</x:v>
      </x:c>
      <x:c r="Q2273" s="7" t="n">
        <x:f>MAX(0,G2273+J2273-P2273)</x:f>
        <x:v>0</x:v>
      </x:c>
      <x:c r="R2273" s="7" t="n">
        <x:f>M2273+MAX(0,K2273-MAX(0,P2273-G2273-J2273))</x:f>
        <x:v>0</x:v>
      </x:c>
      <x:c r="S2273" s="7" t="n">
        <x:f>SUM(O2273,Q2273,R2273)</x:f>
        <x:v>179834.90759753593</x:v>
      </x:c>
      <x:c r="T2273" s="14" t="n">
        <x:f>'Inventory detail'!T21</x:f>
        <x:v>0.0363</x:v>
      </x:c>
      <x:c r="U2273" s="14" t="n">
        <x:f>'Inventory detail'!U21</x:f>
        <x:v>0.0363</x:v>
      </x:c>
      <x:c r="V2273" s="9" t="n">
        <x:f>O2273*T2273</x:f>
        <x:v>6528.007145790554</x:v>
      </x:c>
      <x:c r="W2273" s="9" t="n">
        <x:f>Q2273*T2273</x:f>
        <x:v>0</x:v>
      </x:c>
      <x:c r="X2273" s="9" t="n">
        <x:f>R2273*T2273</x:f>
        <x:v>0</x:v>
      </x:c>
      <x:c r="Y2273" s="9" t="n">
        <x:f>S2273*T2273</x:f>
        <x:v>6528.007145790554</x:v>
      </x:c>
      <x:c r="Z2273" s="9" t="n">
        <x:f>IF(ISNUMBER(U2273),S2273*(U2273-T2273),"n.a.")</x:f>
        <x:v>0</x:v>
      </x:c>
      <x:c r="AA2273" s="9" t="n">
        <x:f>IF(ISNUMBER(U2273),Y2273,0)</x:f>
        <x:v>6528.007145790554</x:v>
      </x:c>
      <x:c r="AB2273" s="7" t="n">
        <x:f>MAX(0,L2273-SUM(F2273:K2273))</x:f>
        <x:v>0</x:v>
      </x:c>
    </x:row>
    <x:row r="2274" ht="22" customHeight="1">
      <x:c r="A2274" s="18" t="n">
        <x:f>Summary!E$41</x:f>
        <x:v>46388</x:v>
      </x:c>
      <x:c r="B2274" s="2" t="str">
        <x:f>'Inventory detail'!A22</x:f>
        <x:v>POUC</x:v>
      </x:c>
      <x:c r="C2274" s="2" t="str">
        <x:f>'Inventory detail'!B22</x:f>
        <x:v>60</x:v>
      </x:c>
      <x:c r="D2274" s="2" t="str">
        <x:f>'Inventory detail'!C22</x:f>
        <x:v>LET5</x:v>
      </x:c>
      <x:c r="E2274" s="10" t="n">
        <x:f>A1148</x:f>
        <x:v>46357</x:v>
      </x:c>
      <x:c r="F2274" s="7" t="n">
        <x:f>O1148</x:f>
        <x:v>32087.60542094456</x:v>
      </x:c>
      <x:c r="G2274" s="7" t="n">
        <x:f>Q1148</x:f>
        <x:v>66000</x:v>
      </x:c>
      <x:c r="H2274" s="7" t="n">
        <x:f>R1148</x:f>
        <x:v>0</x:v>
      </x:c>
      <x:c r="I2274" s="7" t="n">
        <x:f>SUMIFS('PO detail'!$W$1771:$W$1775,'PO detail'!$V$1771:$V$1775,"&gt;="&amp;E2274,'PO detail'!$V$1771:$V$1775,"&lt;"&amp;A2274)</x:f>
        <x:v>0</x:v>
      </x:c>
      <x:c r="J2274" s="7" t="n">
        <x:f>SUMIFS('PO detail'!$X$1771:$X$1775,'PO detail'!$V$1771:$V$1775,"&gt;="&amp;E2274,'PO detail'!$V$1771:$V$1775,"&lt;"&amp;A2274)</x:f>
        <x:v>0</x:v>
      </x:c>
      <x:c r="K2274" s="7" t="n">
        <x:f>SUMIFS('PO detail'!$Y$1771:$Y$1775,'PO detail'!$V$1771:$V$1775,"&gt;="&amp;E2274,'PO detail'!$V$1771:$V$1775,"&lt;"&amp;A2274)</x:f>
        <x:v>0</x:v>
      </x:c>
      <x:c r="L2274" s="7" t="n">
        <x:f>'Inventory detail'!F22*Summary!$K$5*(A2274-E2274)/Summary!$K$6</x:f>
        <x:v>23111.02324435318</x:v>
      </x:c>
      <x:c r="M2274" s="7" t="n">
        <x:f>MAX(0,H2274-L2274)</x:f>
        <x:v>0</x:v>
      </x:c>
      <x:c r="N2274" s="7" t="n">
        <x:f>MAX(0,L2274-H2274)</x:f>
        <x:v>23111.02324435318</x:v>
      </x:c>
      <x:c r="O2274" s="7" t="n">
        <x:f>MAX(0,F2274+I2274-N2274)</x:f>
        <x:v>8976.582176591382</x:v>
      </x:c>
      <x:c r="P2274" s="7" t="n">
        <x:f>MAX(0,N2274-F2274-I2274)</x:f>
        <x:v>0</x:v>
      </x:c>
      <x:c r="Q2274" s="7" t="n">
        <x:f>MAX(0,G2274+J2274-P2274)</x:f>
        <x:v>66000</x:v>
      </x:c>
      <x:c r="R2274" s="7" t="n">
        <x:f>M2274+MAX(0,K2274-MAX(0,P2274-G2274-J2274))</x:f>
        <x:v>0</x:v>
      </x:c>
      <x:c r="S2274" s="7" t="n">
        <x:f>SUM(O2274,Q2274,R2274)</x:f>
        <x:v>74976.58217659139</x:v>
      </x:c>
      <x:c r="T2274" s="14" t="n">
        <x:f>'Inventory detail'!T22</x:f>
        <x:v>0.0707</x:v>
      </x:c>
      <x:c r="U2274" s="14" t="n">
        <x:f>'Inventory detail'!U22</x:f>
        <x:v>0.077055</x:v>
      </x:c>
      <x:c r="V2274" s="9" t="n">
        <x:f>O2274*T2274</x:f>
        <x:v>634.6443598850108</x:v>
      </x:c>
      <x:c r="W2274" s="9" t="n">
        <x:f>Q2274*T2274</x:f>
        <x:v>4666.2</x:v>
      </x:c>
      <x:c r="X2274" s="9" t="n">
        <x:f>R2274*T2274</x:f>
        <x:v>0</x:v>
      </x:c>
      <x:c r="Y2274" s="9" t="n">
        <x:f>S2274*T2274</x:f>
        <x:v>5300.844359885011</x:v>
      </x:c>
      <x:c r="Z2274" s="9" t="n">
        <x:f>IF(ISNUMBER(U2274),S2274*(U2274-T2274),"n.a.")</x:f>
        <x:v>476.4761797322382</x:v>
      </x:c>
      <x:c r="AA2274" s="9" t="n">
        <x:f>IF(ISNUMBER(U2274),Y2274,0)</x:f>
        <x:v>5300.844359885011</x:v>
      </x:c>
      <x:c r="AB2274" s="7" t="n">
        <x:f>MAX(0,L2274-SUM(F2274:K2274))</x:f>
        <x:v>0</x:v>
      </x:c>
    </x:row>
    <x:row r="2275" ht="22" customHeight="1">
      <x:c r="A2275" s="18" t="n">
        <x:f>Summary!E$41</x:f>
        <x:v>46388</x:v>
      </x:c>
      <x:c r="B2275" s="2" t="str">
        <x:f>'Inventory detail'!A23</x:f>
        <x:v>COIL</x:v>
      </x:c>
      <x:c r="C2275" s="2" t="str">
        <x:f>'Inventory detail'!B23</x:f>
        <x:v>60</x:v>
      </x:c>
      <x:c r="D2275" s="2" t="str">
        <x:f>'Inventory detail'!C23</x:f>
        <x:v>9BLK12-4</x:v>
      </x:c>
      <x:c r="E2275" s="10" t="n">
        <x:f>A1149</x:f>
        <x:v>46357</x:v>
      </x:c>
      <x:c r="F2275" s="7" t="n">
        <x:f>O1149</x:f>
        <x:v>40194.66119096509</x:v>
      </x:c>
      <x:c r="G2275" s="7" t="n">
        <x:f>Q1149</x:f>
        <x:v>0</x:v>
      </x:c>
      <x:c r="H2275" s="7" t="n">
        <x:f>R1149</x:f>
        <x:v>0</x:v>
      </x:c>
      <x:c r="I2275" s="7" t="n">
        <x:f>SUMIFS('PO detail'!$W$1433:$W$1443,'PO detail'!$V$1433:$V$1443,"&gt;="&amp;E2275,'PO detail'!$V$1433:$V$1443,"&lt;"&amp;A2275)</x:f>
        <x:v>0</x:v>
      </x:c>
      <x:c r="J2275" s="7" t="n">
        <x:f>SUMIFS('PO detail'!$X$1433:$X$1443,'PO detail'!$V$1433:$V$1443,"&gt;="&amp;E2275,'PO detail'!$V$1433:$V$1443,"&lt;"&amp;A2275)</x:f>
        <x:v>0</x:v>
      </x:c>
      <x:c r="K2275" s="7" t="n">
        <x:f>SUMIFS('PO detail'!$Y$1433:$Y$1443,'PO detail'!$V$1433:$V$1443,"&gt;="&amp;E2275,'PO detail'!$V$1433:$V$1443,"&lt;"&amp;A2275)</x:f>
        <x:v>0</x:v>
      </x:c>
      <x:c r="L2275" s="7" t="n">
        <x:f>'Inventory detail'!F23*Summary!$K$5*(A2275-E2275)/Summary!$K$6</x:f>
        <x:v>19071.04722792608</x:v>
      </x:c>
      <x:c r="M2275" s="7" t="n">
        <x:f>MAX(0,H2275-L2275)</x:f>
        <x:v>0</x:v>
      </x:c>
      <x:c r="N2275" s="7" t="n">
        <x:f>MAX(0,L2275-H2275)</x:f>
        <x:v>19071.04722792608</x:v>
      </x:c>
      <x:c r="O2275" s="7" t="n">
        <x:f>MAX(0,F2275+I2275-N2275)</x:f>
        <x:v>21123.61396303901</x:v>
      </x:c>
      <x:c r="P2275" s="7" t="n">
        <x:f>MAX(0,N2275-F2275-I2275)</x:f>
        <x:v>0</x:v>
      </x:c>
      <x:c r="Q2275" s="7" t="n">
        <x:f>MAX(0,G2275+J2275-P2275)</x:f>
        <x:v>0</x:v>
      </x:c>
      <x:c r="R2275" s="7" t="n">
        <x:f>M2275+MAX(0,K2275-MAX(0,P2275-G2275-J2275))</x:f>
        <x:v>0</x:v>
      </x:c>
      <x:c r="S2275" s="7" t="n">
        <x:f>SUM(O2275,Q2275,R2275)</x:f>
        <x:v>21123.61396303901</x:v>
      </x:c>
      <x:c r="T2275" s="14" t="n">
        <x:f>'Inventory detail'!T23</x:f>
        <x:v>0.0394</x:v>
      </x:c>
      <x:c r="U2275" s="14" t="n">
        <x:f>'Inventory detail'!U23</x:f>
        <x:v>0.038674999999999994</x:v>
      </x:c>
      <x:c r="V2275" s="9" t="n">
        <x:f>O2275*T2275</x:f>
        <x:v>832.2703901437369</x:v>
      </x:c>
      <x:c r="W2275" s="9" t="n">
        <x:f>Q2275*T2275</x:f>
        <x:v>0</x:v>
      </x:c>
      <x:c r="X2275" s="9" t="n">
        <x:f>R2275*T2275</x:f>
        <x:v>0</x:v>
      </x:c>
      <x:c r="Y2275" s="9" t="n">
        <x:f>S2275*T2275</x:f>
        <x:v>832.2703901437369</x:v>
      </x:c>
      <x:c r="Z2275" s="9" t="n">
        <x:f>IF(ISNUMBER(U2275),S2275*(U2275-T2275),"n.a.")</x:f>
        <x:v>-15.314620123203355</x:v>
      </x:c>
      <x:c r="AA2275" s="9" t="n">
        <x:f>IF(ISNUMBER(U2275),Y2275,0)</x:f>
        <x:v>832.2703901437369</x:v>
      </x:c>
      <x:c r="AB2275" s="7" t="n">
        <x:f>MAX(0,L2275-SUM(F2275:K2275))</x:f>
        <x:v>0</x:v>
      </x:c>
    </x:row>
    <x:row r="2276" ht="22" customHeight="1">
      <x:c r="A2276" s="18" t="n">
        <x:f>Summary!E$41</x:f>
        <x:v>46388</x:v>
      </x:c>
      <x:c r="B2276" s="2" t="str">
        <x:f>'Inventory detail'!A24</x:f>
        <x:v>POUC</x:v>
      </x:c>
      <x:c r="C2276" s="2" t="str">
        <x:f>'Inventory detail'!B24</x:f>
        <x:v>60</x:v>
      </x:c>
      <x:c r="D2276" s="2" t="str">
        <x:f>'Inventory detail'!C24</x:f>
        <x:v>PRC5</x:v>
      </x:c>
      <x:c r="E2276" s="10" t="n">
        <x:f>A1150</x:f>
        <x:v>46357</x:v>
      </x:c>
      <x:c r="F2276" s="7" t="n">
        <x:f>O1150</x:f>
        <x:v>62325.256673511285</x:v>
      </x:c>
      <x:c r="G2276" s="7" t="n">
        <x:f>Q1150</x:f>
        <x:v>60000</x:v>
      </x:c>
      <x:c r="H2276" s="7" t="n">
        <x:f>R1150</x:f>
        <x:v>0</x:v>
      </x:c>
      <x:c r="I2276" s="7" t="n">
        <x:f>SUMIFS('PO detail'!$W$1829:$W$1831,'PO detail'!$V$1829:$V$1831,"&gt;="&amp;E2276,'PO detail'!$V$1829:$V$1831,"&lt;"&amp;A2276)</x:f>
        <x:v>0</x:v>
      </x:c>
      <x:c r="J2276" s="7" t="n">
        <x:f>SUMIFS('PO detail'!$X$1829:$X$1831,'PO detail'!$V$1829:$V$1831,"&gt;="&amp;E2276,'PO detail'!$V$1829:$V$1831,"&lt;"&amp;A2276)</x:f>
        <x:v>0</x:v>
      </x:c>
      <x:c r="K2276" s="7" t="n">
        <x:f>SUMIFS('PO detail'!$Y$1829:$Y$1831,'PO detail'!$V$1829:$V$1831,"&gt;="&amp;E2276,'PO detail'!$V$1829:$V$1831,"&lt;"&amp;A2276)</x:f>
        <x:v>0</x:v>
      </x:c>
      <x:c r="L2276" s="7" t="n">
        <x:f>'Inventory detail'!F24*Summary!$K$5*(A2276-E2276)/Summary!$K$6</x:f>
        <x:v>18994.661190965093</x:v>
      </x:c>
      <x:c r="M2276" s="7" t="n">
        <x:f>MAX(0,H2276-L2276)</x:f>
        <x:v>0</x:v>
      </x:c>
      <x:c r="N2276" s="7" t="n">
        <x:f>MAX(0,L2276-H2276)</x:f>
        <x:v>18994.661190965093</x:v>
      </x:c>
      <x:c r="O2276" s="7" t="n">
        <x:f>MAX(0,F2276+I2276-N2276)</x:f>
        <x:v>43330.595482546196</x:v>
      </x:c>
      <x:c r="P2276" s="7" t="n">
        <x:f>MAX(0,N2276-F2276-I2276)</x:f>
        <x:v>0</x:v>
      </x:c>
      <x:c r="Q2276" s="7" t="n">
        <x:f>MAX(0,G2276+J2276-P2276)</x:f>
        <x:v>60000</x:v>
      </x:c>
      <x:c r="R2276" s="7" t="n">
        <x:f>M2276+MAX(0,K2276-MAX(0,P2276-G2276-J2276))</x:f>
        <x:v>0</x:v>
      </x:c>
      <x:c r="S2276" s="7" t="n">
        <x:f>SUM(O2276,Q2276,R2276)</x:f>
        <x:v>103330.5954825462</x:v>
      </x:c>
      <x:c r="T2276" s="14" t="n">
        <x:f>'Inventory detail'!T24</x:f>
        <x:v>0.0098</x:v>
      </x:c>
      <x:c r="U2276" s="14" t="n">
        <x:f>'Inventory detail'!U24</x:f>
        <x:v>0.010725</x:v>
      </x:c>
      <x:c r="V2276" s="9" t="n">
        <x:f>O2276*T2276</x:f>
        <x:v>424.63983572895273</x:v>
      </x:c>
      <x:c r="W2276" s="9" t="n">
        <x:f>Q2276*T2276</x:f>
        <x:v>588</x:v>
      </x:c>
      <x:c r="X2276" s="9" t="n">
        <x:f>R2276*T2276</x:f>
        <x:v>0</x:v>
      </x:c>
      <x:c r="Y2276" s="9" t="n">
        <x:f>S2276*T2276</x:f>
        <x:v>1012.6398357289527</x:v>
      </x:c>
      <x:c r="Z2276" s="9" t="n">
        <x:f>IF(ISNUMBER(U2276),S2276*(U2276-T2276),"n.a.")</x:f>
        <x:v>95.58080082135528</x:v>
      </x:c>
      <x:c r="AA2276" s="9" t="n">
        <x:f>IF(ISNUMBER(U2276),Y2276,0)</x:f>
        <x:v>1012.6398357289527</x:v>
      </x:c>
      <x:c r="AB2276" s="7" t="n">
        <x:f>MAX(0,L2276-SUM(F2276:K2276))</x:f>
        <x:v>0</x:v>
      </x:c>
    </x:row>
    <x:row r="2277" ht="22" customHeight="1">
      <x:c r="A2277" s="18" t="n">
        <x:f>Summary!E$41</x:f>
        <x:v>46388</x:v>
      </x:c>
      <x:c r="B2277" s="2" t="str">
        <x:f>'Inventory detail'!A25</x:f>
        <x:v>COIL</x:v>
      </x:c>
      <x:c r="C2277" s="2" t="str">
        <x:f>'Inventory detail'!B25</x:f>
        <x:v>10</x:v>
      </x:c>
      <x:c r="D2277" s="2" t="str">
        <x:f>'Inventory detail'!C25</x:f>
        <x:v>18BLK12-4</x:v>
      </x:c>
      <x:c r="E2277" s="10" t="n">
        <x:f>A1151</x:f>
        <x:v>46357</x:v>
      </x:c>
      <x:c r="F2277" s="7" t="n">
        <x:f>O1151</x:f>
        <x:v>11797.461683778238</x:v>
      </x:c>
      <x:c r="G2277" s="7" t="n">
        <x:f>Q1151</x:f>
        <x:v>0</x:v>
      </x:c>
      <x:c r="H2277" s="7" t="n">
        <x:f>R1151</x:f>
        <x:v>0</x:v>
      </x:c>
      <x:c r="I2277" s="7" t="n">
        <x:f>SUMIFS('PO detail'!$W$237:$W$249,'PO detail'!$V$237:$V$249,"&gt;="&amp;E2277,'PO detail'!$V$237:$V$249,"&lt;"&amp;A2277)</x:f>
        <x:v>0</x:v>
      </x:c>
      <x:c r="J2277" s="7" t="n">
        <x:f>SUMIFS('PO detail'!$X$237:$X$249,'PO detail'!$V$237:$V$249,"&gt;="&amp;E2277,'PO detail'!$V$237:$V$249,"&lt;"&amp;A2277)</x:f>
        <x:v>0</x:v>
      </x:c>
      <x:c r="K2277" s="7" t="n">
        <x:f>SUMIFS('PO detail'!$Y$237:$Y$249,'PO detail'!$V$237:$V$249,"&gt;="&amp;E2277,'PO detail'!$V$237:$V$249,"&lt;"&amp;A2277)</x:f>
        <x:v>0</x:v>
      </x:c>
      <x:c r="L2277" s="7" t="n">
        <x:f>'Inventory detail'!F25*Summary!$K$5*(A2277-E2277)/Summary!$K$6</x:f>
        <x:v>18426.012977412727</x:v>
      </x:c>
      <x:c r="M2277" s="7" t="n">
        <x:f>MAX(0,H2277-L2277)</x:f>
        <x:v>0</x:v>
      </x:c>
      <x:c r="N2277" s="7" t="n">
        <x:f>MAX(0,L2277-H2277)</x:f>
        <x:v>18426.012977412727</x:v>
      </x:c>
      <x:c r="O2277" s="7" t="n">
        <x:f>MAX(0,F2277+I2277-N2277)</x:f>
        <x:v>0</x:v>
      </x:c>
      <x:c r="P2277" s="7" t="n">
        <x:f>MAX(0,N2277-F2277-I2277)</x:f>
        <x:v>6628.551293634489</x:v>
      </x:c>
      <x:c r="Q2277" s="7" t="n">
        <x:f>MAX(0,G2277+J2277-P2277)</x:f>
        <x:v>0</x:v>
      </x:c>
      <x:c r="R2277" s="7" t="n">
        <x:f>M2277+MAX(0,K2277-MAX(0,P2277-G2277-J2277))</x:f>
        <x:v>0</x:v>
      </x:c>
      <x:c r="S2277" s="7" t="n">
        <x:f>SUM(O2277,Q2277,R2277)</x:f>
        <x:v>0</x:v>
      </x:c>
      <x:c r="T2277" s="14" t="n">
        <x:f>'Inventory detail'!T25</x:f>
        <x:v>0.11630000000000001</x:v>
      </x:c>
      <x:c r="U2277" s="14" t="n">
        <x:f>'Inventory detail'!U25</x:f>
        <x:v>0.1139255</x:v>
      </x:c>
      <x:c r="V2277" s="9" t="n">
        <x:f>O2277*T2277</x:f>
        <x:v>0</x:v>
      </x:c>
      <x:c r="W2277" s="9" t="n">
        <x:f>Q2277*T2277</x:f>
        <x:v>0</x:v>
      </x:c>
      <x:c r="X2277" s="9" t="n">
        <x:f>R2277*T2277</x:f>
        <x:v>0</x:v>
      </x:c>
      <x:c r="Y2277" s="9" t="n">
        <x:f>S2277*T2277</x:f>
        <x:v>0</x:v>
      </x:c>
      <x:c r="Z2277" s="9" t="n">
        <x:f>IF(ISNUMBER(U2277),S2277*(U2277-T2277),"n.a.")</x:f>
        <x:v>0</x:v>
      </x:c>
      <x:c r="AA2277" s="9" t="n">
        <x:f>IF(ISNUMBER(U2277),Y2277,0)</x:f>
        <x:v>0</x:v>
      </x:c>
      <x:c r="AB2277" s="7" t="n">
        <x:f>MAX(0,L2277-SUM(F2277:K2277))</x:f>
        <x:v>6628.551293634489</x:v>
      </x:c>
    </x:row>
    <x:row r="2278" ht="22" customHeight="1">
      <x:c r="A2278" s="18" t="n">
        <x:f>Summary!E$41</x:f>
        <x:v>46388</x:v>
      </x:c>
      <x:c r="B2278" s="2" t="str">
        <x:f>'Inventory detail'!A26</x:f>
        <x:v>COIL</x:v>
      </x:c>
      <x:c r="C2278" s="2" t="str">
        <x:f>'Inventory detail'!B26</x:f>
        <x:v>10</x:v>
      </x:c>
      <x:c r="D2278" s="2" t="str">
        <x:f>'Inventory detail'!C26</x:f>
        <x:v>20BLK12-4</x:v>
      </x:c>
      <x:c r="E2278" s="10" t="n">
        <x:f>A1152</x:f>
        <x:v>46357</x:v>
      </x:c>
      <x:c r="F2278" s="7" t="n">
        <x:f>O1152</x:f>
        <x:v>20234.365831622174</x:v>
      </x:c>
      <x:c r="G2278" s="7" t="n">
        <x:f>Q1152</x:f>
        <x:v>0</x:v>
      </x:c>
      <x:c r="H2278" s="7" t="n">
        <x:f>R1152</x:f>
        <x:v>0</x:v>
      </x:c>
      <x:c r="I2278" s="7" t="n">
        <x:f>SUMIFS('PO detail'!$W$273:$W$285,'PO detail'!$V$273:$V$285,"&gt;="&amp;E2278,'PO detail'!$V$273:$V$285,"&lt;"&amp;A2278)</x:f>
        <x:v>0</x:v>
      </x:c>
      <x:c r="J2278" s="7" t="n">
        <x:f>SUMIFS('PO detail'!$X$273:$X$285,'PO detail'!$V$273:$V$285,"&gt;="&amp;E2278,'PO detail'!$V$273:$V$285,"&lt;"&amp;A2278)</x:f>
        <x:v>0</x:v>
      </x:c>
      <x:c r="K2278" s="7" t="n">
        <x:f>SUMIFS('PO detail'!$Y$273:$Y$285,'PO detail'!$V$273:$V$285,"&gt;="&amp;E2278,'PO detail'!$V$273:$V$285,"&lt;"&amp;A2278)</x:f>
        <x:v>0</x:v>
      </x:c>
      <x:c r="L2278" s="7" t="n">
        <x:f>'Inventory detail'!F26*Summary!$K$5*(A2278-E2278)/Summary!$K$6</x:f>
        <x:v>18111.97470225873</x:v>
      </x:c>
      <x:c r="M2278" s="7" t="n">
        <x:f>MAX(0,H2278-L2278)</x:f>
        <x:v>0</x:v>
      </x:c>
      <x:c r="N2278" s="7" t="n">
        <x:f>MAX(0,L2278-H2278)</x:f>
        <x:v>18111.97470225873</x:v>
      </x:c>
      <x:c r="O2278" s="7" t="n">
        <x:f>MAX(0,F2278+I2278-N2278)</x:f>
        <x:v>2122.3911293634446</x:v>
      </x:c>
      <x:c r="P2278" s="7" t="n">
        <x:f>MAX(0,N2278-F2278-I2278)</x:f>
        <x:v>0</x:v>
      </x:c>
      <x:c r="Q2278" s="7" t="n">
        <x:f>MAX(0,G2278+J2278-P2278)</x:f>
        <x:v>0</x:v>
      </x:c>
      <x:c r="R2278" s="7" t="n">
        <x:f>M2278+MAX(0,K2278-MAX(0,P2278-G2278-J2278))</x:f>
        <x:v>0</x:v>
      </x:c>
      <x:c r="S2278" s="7" t="n">
        <x:f>SUM(O2278,Q2278,R2278)</x:f>
        <x:v>2122.3911293634446</x:v>
      </x:c>
      <x:c r="T2278" s="14" t="n">
        <x:f>'Inventory detail'!T26</x:f>
        <x:v>0.1246</x:v>
      </x:c>
      <x:c r="U2278" s="14" t="n">
        <x:f>'Inventory detail'!U26</x:f>
        <x:v>0.1221025</x:v>
      </x:c>
      <x:c r="V2278" s="9" t="n">
        <x:f>O2278*T2278</x:f>
        <x:v>264.4499347186852</x:v>
      </x:c>
      <x:c r="W2278" s="9" t="n">
        <x:f>Q2278*T2278</x:f>
        <x:v>0</x:v>
      </x:c>
      <x:c r="X2278" s="9" t="n">
        <x:f>R2278*T2278</x:f>
        <x:v>0</x:v>
      </x:c>
      <x:c r="Y2278" s="9" t="n">
        <x:f>S2278*T2278</x:f>
        <x:v>264.4499347186852</x:v>
      </x:c>
      <x:c r="Z2278" s="9" t="n">
        <x:f>IF(ISNUMBER(U2278),S2278*(U2278-T2278),"n.a.")</x:f>
        <x:v>-5.300671845585202</x:v>
      </x:c>
      <x:c r="AA2278" s="9" t="n">
        <x:f>IF(ISNUMBER(U2278),Y2278,0)</x:f>
        <x:v>264.4499347186852</x:v>
      </x:c>
      <x:c r="AB2278" s="7" t="n">
        <x:f>MAX(0,L2278-SUM(F2278:K2278))</x:f>
        <x:v>0</x:v>
      </x:c>
    </x:row>
    <x:row r="2279" ht="22" customHeight="1">
      <x:c r="A2279" s="18" t="n">
        <x:f>Summary!E$41</x:f>
        <x:v>46388</x:v>
      </x:c>
      <x:c r="B2279" s="2" t="str">
        <x:f>'Inventory detail'!A27</x:f>
        <x:v>COIL</x:v>
      </x:c>
      <x:c r="C2279" s="2" t="str">
        <x:f>'Inventory detail'!B27</x:f>
        <x:v>60</x:v>
      </x:c>
      <x:c r="D2279" s="2" t="str">
        <x:f>'Inventory detail'!C27</x:f>
        <x:v>16BLK12-4</x:v>
      </x:c>
      <x:c r="E2279" s="10" t="n">
        <x:f>A1153</x:f>
        <x:v>46357</x:v>
      </x:c>
      <x:c r="F2279" s="7" t="n">
        <x:f>O1153</x:f>
        <x:v>36841.889117043116</x:v>
      </x:c>
      <x:c r="G2279" s="7" t="n">
        <x:f>Q1153</x:f>
        <x:v>0</x:v>
      </x:c>
      <x:c r="H2279" s="7" t="n">
        <x:f>R1153</x:f>
        <x:v>0</x:v>
      </x:c>
      <x:c r="I2279" s="7" t="n">
        <x:f>SUMIFS('PO detail'!$W$1138:$W$1148,'PO detail'!$V$1138:$V$1148,"&gt;="&amp;E2279,'PO detail'!$V$1138:$V$1148,"&lt;"&amp;A2279)</x:f>
        <x:v>0</x:v>
      </x:c>
      <x:c r="J2279" s="7" t="n">
        <x:f>SUMIFS('PO detail'!$X$1138:$X$1148,'PO detail'!$V$1138:$V$1148,"&gt;="&amp;E2279,'PO detail'!$V$1138:$V$1148,"&lt;"&amp;A2279)</x:f>
        <x:v>0</x:v>
      </x:c>
      <x:c r="K2279" s="7" t="n">
        <x:f>SUMIFS('PO detail'!$Y$1138:$Y$1148,'PO detail'!$V$1138:$V$1148,"&gt;="&amp;E2279,'PO detail'!$V$1138:$V$1148,"&lt;"&amp;A2279)</x:f>
        <x:v>0</x:v>
      </x:c>
      <x:c r="L2279" s="7" t="n">
        <x:f>'Inventory detail'!F27*Summary!$K$5*(A2279-E2279)/Summary!$K$6</x:f>
        <x:v>17288.70636550308</x:v>
      </x:c>
      <x:c r="M2279" s="7" t="n">
        <x:f>MAX(0,H2279-L2279)</x:f>
        <x:v>0</x:v>
      </x:c>
      <x:c r="N2279" s="7" t="n">
        <x:f>MAX(0,L2279-H2279)</x:f>
        <x:v>17288.70636550308</x:v>
      </x:c>
      <x:c r="O2279" s="7" t="n">
        <x:f>MAX(0,F2279+I2279-N2279)</x:f>
        <x:v>19553.182751540036</x:v>
      </x:c>
      <x:c r="P2279" s="7" t="n">
        <x:f>MAX(0,N2279-F2279-I2279)</x:f>
        <x:v>0</x:v>
      </x:c>
      <x:c r="Q2279" s="7" t="n">
        <x:f>MAX(0,G2279+J2279-P2279)</x:f>
        <x:v>0</x:v>
      </x:c>
      <x:c r="R2279" s="7" t="n">
        <x:f>M2279+MAX(0,K2279-MAX(0,P2279-G2279-J2279))</x:f>
        <x:v>0</x:v>
      </x:c>
      <x:c r="S2279" s="7" t="n">
        <x:f>SUM(O2279,Q2279,R2279)</x:f>
        <x:v>19553.182751540036</x:v>
      </x:c>
      <x:c r="T2279" s="14" t="n">
        <x:f>'Inventory detail'!T27</x:f>
        <x:v>0.0924</x:v>
      </x:c>
      <x:c r="U2279" s="14" t="n">
        <x:f>'Inventory detail'!U27</x:f>
        <x:v>0.0904995</x:v>
      </x:c>
      <x:c r="V2279" s="9" t="n">
        <x:f>O2279*T2279</x:f>
        <x:v>1806.7140862422993</x:v>
      </x:c>
      <x:c r="W2279" s="9" t="n">
        <x:f>Q2279*T2279</x:f>
        <x:v>0</x:v>
      </x:c>
      <x:c r="X2279" s="9" t="n">
        <x:f>R2279*T2279</x:f>
        <x:v>0</x:v>
      </x:c>
      <x:c r="Y2279" s="9" t="n">
        <x:f>S2279*T2279</x:f>
        <x:v>1806.7140862422993</x:v>
      </x:c>
      <x:c r="Z2279" s="9" t="n">
        <x:f>IF(ISNUMBER(U2279),S2279*(U2279-T2279),"n.a.")</x:f>
        <x:v>-37.160823819301825</x:v>
      </x:c>
      <x:c r="AA2279" s="9" t="n">
        <x:f>IF(ISNUMBER(U2279),Y2279,0)</x:f>
        <x:v>1806.7140862422993</x:v>
      </x:c>
      <x:c r="AB2279" s="7" t="n">
        <x:f>MAX(0,L2279-SUM(F2279:K2279))</x:f>
        <x:v>0</x:v>
      </x:c>
    </x:row>
    <x:row r="2280" ht="22" customHeight="1">
      <x:c r="A2280" s="18" t="n">
        <x:f>Summary!E$41</x:f>
        <x:v>46388</x:v>
      </x:c>
      <x:c r="B2280" s="2" t="str">
        <x:f>'Inventory detail'!A28</x:f>
        <x:v>COIL</x:v>
      </x:c>
      <x:c r="C2280" s="2" t="str">
        <x:f>'Inventory detail'!B28</x:f>
        <x:v>30</x:v>
      </x:c>
      <x:c r="D2280" s="2" t="str">
        <x:f>'Inventory detail'!C28</x:f>
        <x:v>18BLK12-4</x:v>
      </x:c>
      <x:c r="E2280" s="10" t="n">
        <x:f>A1154</x:f>
        <x:v>46357</x:v>
      </x:c>
      <x:c r="F2280" s="7" t="n">
        <x:f>O1154</x:f>
        <x:v>30199.925749486658</x:v>
      </x:c>
      <x:c r="G2280" s="7" t="n">
        <x:f>Q1154</x:f>
        <x:v>0</x:v>
      </x:c>
      <x:c r="H2280" s="7" t="n">
        <x:f>R1154</x:f>
        <x:v>0</x:v>
      </x:c>
      <x:c r="I2280" s="7" t="n">
        <x:f>SUMIFS('PO detail'!$W$805:$W$815,'PO detail'!$V$805:$V$815,"&gt;="&amp;E2280,'PO detail'!$V$805:$V$815,"&lt;"&amp;A2280)</x:f>
        <x:v>0</x:v>
      </x:c>
      <x:c r="J2280" s="7" t="n">
        <x:f>SUMIFS('PO detail'!$X$805:$X$815,'PO detail'!$V$805:$V$815,"&gt;="&amp;E2280,'PO detail'!$V$805:$V$815,"&lt;"&amp;A2280)</x:f>
        <x:v>0</x:v>
      </x:c>
      <x:c r="K2280" s="7" t="n">
        <x:f>SUMIFS('PO detail'!$Y$805:$Y$815,'PO detail'!$V$805:$V$815,"&gt;="&amp;E2280,'PO detail'!$V$805:$V$815,"&lt;"&amp;A2280)</x:f>
        <x:v>0</x:v>
      </x:c>
      <x:c r="L2280" s="7" t="n">
        <x:f>'Inventory detail'!F28*Summary!$K$5*(A2280-E2280)/Summary!$K$6</x:f>
        <x:v>17254.760410677616</x:v>
      </x:c>
      <x:c r="M2280" s="7" t="n">
        <x:f>MAX(0,H2280-L2280)</x:f>
        <x:v>0</x:v>
      </x:c>
      <x:c r="N2280" s="7" t="n">
        <x:f>MAX(0,L2280-H2280)</x:f>
        <x:v>17254.760410677616</x:v>
      </x:c>
      <x:c r="O2280" s="7" t="n">
        <x:f>MAX(0,F2280+I2280-N2280)</x:f>
        <x:v>12945.165338809042</x:v>
      </x:c>
      <x:c r="P2280" s="7" t="n">
        <x:f>MAX(0,N2280-F2280-I2280)</x:f>
        <x:v>0</x:v>
      </x:c>
      <x:c r="Q2280" s="7" t="n">
        <x:f>MAX(0,G2280+J2280-P2280)</x:f>
        <x:v>0</x:v>
      </x:c>
      <x:c r="R2280" s="7" t="n">
        <x:f>M2280+MAX(0,K2280-MAX(0,P2280-G2280-J2280))</x:f>
        <x:v>0</x:v>
      </x:c>
      <x:c r="S2280" s="7" t="n">
        <x:f>SUM(O2280,Q2280,R2280)</x:f>
        <x:v>12945.165338809042</x:v>
      </x:c>
      <x:c r="T2280" s="14" t="n">
        <x:f>'Inventory detail'!T28</x:f>
        <x:v>0.11630000000000001</x:v>
      </x:c>
      <x:c r="U2280" s="14" t="n">
        <x:f>'Inventory detail'!U28</x:f>
        <x:v>0.1139255</x:v>
      </x:c>
      <x:c r="V2280" s="9" t="n">
        <x:f>O2280*T2280</x:f>
        <x:v>1505.5227289034917</x:v>
      </x:c>
      <x:c r="W2280" s="9" t="n">
        <x:f>Q2280*T2280</x:f>
        <x:v>0</x:v>
      </x:c>
      <x:c r="X2280" s="9" t="n">
        <x:f>R2280*T2280</x:f>
        <x:v>0</x:v>
      </x:c>
      <x:c r="Y2280" s="9" t="n">
        <x:f>S2280*T2280</x:f>
        <x:v>1505.5227289034917</x:v>
      </x:c>
      <x:c r="Z2280" s="9" t="n">
        <x:f>IF(ISNUMBER(U2280),S2280*(U2280-T2280),"n.a.")</x:f>
        <x:v>-30.73829509700227</x:v>
      </x:c>
      <x:c r="AA2280" s="9" t="n">
        <x:f>IF(ISNUMBER(U2280),Y2280,0)</x:f>
        <x:v>1505.5227289034917</x:v>
      </x:c>
      <x:c r="AB2280" s="7" t="n">
        <x:f>MAX(0,L2280-SUM(F2280:K2280))</x:f>
        <x:v>0</x:v>
      </x:c>
    </x:row>
    <x:row r="2281" ht="22" customHeight="1">
      <x:c r="A2281" s="18" t="n">
        <x:f>Summary!E$41</x:f>
        <x:v>46388</x:v>
      </x:c>
      <x:c r="B2281" s="2" t="str">
        <x:f>'Inventory detail'!A29</x:f>
        <x:v>COIL</x:v>
      </x:c>
      <x:c r="C2281" s="2" t="str">
        <x:f>'Inventory detail'!B29</x:f>
        <x:v>10</x:v>
      </x:c>
      <x:c r="D2281" s="2" t="str">
        <x:f>'Inventory detail'!C29</x:f>
        <x:v>11BLK12-4</x:v>
      </x:c>
      <x:c r="E2281" s="10" t="n">
        <x:f>A1155</x:f>
        <x:v>46357</x:v>
      </x:c>
      <x:c r="F2281" s="7" t="n">
        <x:f>O1155</x:f>
        <x:v>24056.05749486653</x:v>
      </x:c>
      <x:c r="G2281" s="7" t="n">
        <x:f>Q1155</x:f>
        <x:v>0</x:v>
      </x:c>
      <x:c r="H2281" s="7" t="n">
        <x:f>R1155</x:f>
        <x:v>0</x:v>
      </x:c>
      <x:c r="I2281" s="7" t="n">
        <x:f>SUMIFS('PO detail'!$W$60:$W$69,'PO detail'!$V$60:$V$69,"&gt;="&amp;E2281,'PO detail'!$V$60:$V$69,"&lt;"&amp;A2281)</x:f>
        <x:v>0</x:v>
      </x:c>
      <x:c r="J2281" s="7" t="n">
        <x:f>SUMIFS('PO detail'!$X$60:$X$69,'PO detail'!$V$60:$V$69,"&gt;="&amp;E2281,'PO detail'!$V$60:$V$69,"&lt;"&amp;A2281)</x:f>
        <x:v>0</x:v>
      </x:c>
      <x:c r="K2281" s="7" t="n">
        <x:f>SUMIFS('PO detail'!$Y$60:$Y$69,'PO detail'!$V$60:$V$69,"&gt;="&amp;E2281,'PO detail'!$V$60:$V$69,"&lt;"&amp;A2281)</x:f>
        <x:v>0</x:v>
      </x:c>
      <x:c r="L2281" s="7" t="n">
        <x:f>'Inventory detail'!F29*Summary!$K$5*(A2281-E2281)/Summary!$K$6</x:f>
        <x:v>16754.00410677618</x:v>
      </x:c>
      <x:c r="M2281" s="7" t="n">
        <x:f>MAX(0,H2281-L2281)</x:f>
        <x:v>0</x:v>
      </x:c>
      <x:c r="N2281" s="7" t="n">
        <x:f>MAX(0,L2281-H2281)</x:f>
        <x:v>16754.00410677618</x:v>
      </x:c>
      <x:c r="O2281" s="7" t="n">
        <x:f>MAX(0,F2281+I2281-N2281)</x:f>
        <x:v>7302.0533880903495</x:v>
      </x:c>
      <x:c r="P2281" s="7" t="n">
        <x:f>MAX(0,N2281-F2281-I2281)</x:f>
        <x:v>0</x:v>
      </x:c>
      <x:c r="Q2281" s="7" t="n">
        <x:f>MAX(0,G2281+J2281-P2281)</x:f>
        <x:v>0</x:v>
      </x:c>
      <x:c r="R2281" s="7" t="n">
        <x:f>M2281+MAX(0,K2281-MAX(0,P2281-G2281-J2281))</x:f>
        <x:v>0</x:v>
      </x:c>
      <x:c r="S2281" s="7" t="n">
        <x:f>SUM(O2281,Q2281,R2281)</x:f>
        <x:v>7302.0533880903495</x:v>
      </x:c>
      <x:c r="T2281" s="14" t="n">
        <x:f>'Inventory detail'!T29</x:f>
        <x:v>0.0559</x:v>
      </x:c>
      <x:c r="U2281" s="14" t="n">
        <x:f>'Inventory detail'!U29</x:f>
        <x:v>0.054807999999999996</x:v>
      </x:c>
      <x:c r="V2281" s="9" t="n">
        <x:f>O2281*T2281</x:f>
        <x:v>408.1847843942505</x:v>
      </x:c>
      <x:c r="W2281" s="9" t="n">
        <x:f>Q2281*T2281</x:f>
        <x:v>0</x:v>
      </x:c>
      <x:c r="X2281" s="9" t="n">
        <x:f>R2281*T2281</x:f>
        <x:v>0</x:v>
      </x:c>
      <x:c r="Y2281" s="9" t="n">
        <x:f>S2281*T2281</x:f>
        <x:v>408.1847843942505</x:v>
      </x:c>
      <x:c r="Z2281" s="9" t="n">
        <x:f>IF(ISNUMBER(U2281),S2281*(U2281-T2281),"n.a.")</x:f>
        <x:v>-7.973842299794681</x:v>
      </x:c>
      <x:c r="AA2281" s="9" t="n">
        <x:f>IF(ISNUMBER(U2281),Y2281,0)</x:f>
        <x:v>408.1847843942505</x:v>
      </x:c>
      <x:c r="AB2281" s="7" t="n">
        <x:f>MAX(0,L2281-SUM(F2281:K2281))</x:f>
        <x:v>0</x:v>
      </x:c>
    </x:row>
    <x:row r="2282" ht="22" customHeight="1">
      <x:c r="A2282" s="18" t="n">
        <x:f>Summary!E$41</x:f>
        <x:v>46388</x:v>
      </x:c>
      <x:c r="B2282" s="2" t="str">
        <x:f>'Inventory detail'!A30</x:f>
        <x:v>WIRE</x:v>
      </x:c>
      <x:c r="C2282" s="2" t="str">
        <x:f>'Inventory detail'!B30</x:f>
        <x:v>10</x:v>
      </x:c>
      <x:c r="D2282" s="2" t="str">
        <x:f>'Inventory detail'!C30</x:f>
        <x:v>DL716BLK</x:v>
      </x:c>
      <x:c r="E2282" s="10" t="n">
        <x:f>A1156</x:f>
        <x:v>46357</x:v>
      </x:c>
      <x:c r="F2282" s="7" t="n">
        <x:f>O1156</x:f>
        <x:v>123286.65297741273</x:v>
      </x:c>
      <x:c r="G2282" s="7" t="n">
        <x:f>Q1156</x:f>
        <x:v>0</x:v>
      </x:c>
      <x:c r="H2282" s="7" t="n">
        <x:f>R1156</x:f>
        <x:v>0</x:v>
      </x:c>
      <x:c r="I2282" s="7" t="n">
        <x:f>SUMIFS('PO detail'!$W$2007:$W$2011,'PO detail'!$V$2007:$V$2011,"&gt;="&amp;E2282,'PO detail'!$V$2007:$V$2011,"&lt;"&amp;A2282)</x:f>
        <x:v>0</x:v>
      </x:c>
      <x:c r="J2282" s="7" t="n">
        <x:f>SUMIFS('PO detail'!$X$2007:$X$2011,'PO detail'!$V$2007:$V$2011,"&gt;="&amp;E2282,'PO detail'!$V$2007:$V$2011,"&lt;"&amp;A2282)</x:f>
        <x:v>0</x:v>
      </x:c>
      <x:c r="K2282" s="7" t="n">
        <x:f>SUMIFS('PO detail'!$Y$2007:$Y$2011,'PO detail'!$V$2007:$V$2011,"&gt;="&amp;E2282,'PO detail'!$V$2007:$V$2011,"&lt;"&amp;A2282)</x:f>
        <x:v>0</x:v>
      </x:c>
      <x:c r="L2282" s="7" t="n">
        <x:f>'Inventory detail'!F30*Summary!$K$5*(A2282-E2282)/Summary!$K$6</x:f>
        <x:v>16677.618069815195</x:v>
      </x:c>
      <x:c r="M2282" s="7" t="n">
        <x:f>MAX(0,H2282-L2282)</x:f>
        <x:v>0</x:v>
      </x:c>
      <x:c r="N2282" s="7" t="n">
        <x:f>MAX(0,L2282-H2282)</x:f>
        <x:v>16677.618069815195</x:v>
      </x:c>
      <x:c r="O2282" s="7" t="n">
        <x:f>MAX(0,F2282+I2282-N2282)</x:f>
        <x:v>106609.03490759752</x:v>
      </x:c>
      <x:c r="P2282" s="7" t="n">
        <x:f>MAX(0,N2282-F2282-I2282)</x:f>
        <x:v>0</x:v>
      </x:c>
      <x:c r="Q2282" s="7" t="n">
        <x:f>MAX(0,G2282+J2282-P2282)</x:f>
        <x:v>0</x:v>
      </x:c>
      <x:c r="R2282" s="7" t="n">
        <x:f>M2282+MAX(0,K2282-MAX(0,P2282-G2282-J2282))</x:f>
        <x:v>0</x:v>
      </x:c>
      <x:c r="S2282" s="7" t="n">
        <x:f>SUM(O2282,Q2282,R2282)</x:f>
        <x:v>106609.03490759752</x:v>
      </x:c>
      <x:c r="T2282" s="14" t="n">
        <x:f>'Inventory detail'!T30</x:f>
        <x:v>0.0732</x:v>
      </x:c>
      <x:c r="U2282" s="14" t="n">
        <x:f>'Inventory detail'!U30</x:f>
        <x:v>0.0732</x:v>
      </x:c>
      <x:c r="V2282" s="9" t="n">
        <x:f>O2282*T2282</x:f>
        <x:v>7803.781355236139</x:v>
      </x:c>
      <x:c r="W2282" s="9" t="n">
        <x:f>Q2282*T2282</x:f>
        <x:v>0</x:v>
      </x:c>
      <x:c r="X2282" s="9" t="n">
        <x:f>R2282*T2282</x:f>
        <x:v>0</x:v>
      </x:c>
      <x:c r="Y2282" s="9" t="n">
        <x:f>S2282*T2282</x:f>
        <x:v>7803.781355236139</x:v>
      </x:c>
      <x:c r="Z2282" s="9" t="n">
        <x:f>IF(ISNUMBER(U2282),S2282*(U2282-T2282),"n.a.")</x:f>
        <x:v>0</x:v>
      </x:c>
      <x:c r="AA2282" s="9" t="n">
        <x:f>IF(ISNUMBER(U2282),Y2282,0)</x:f>
        <x:v>7803.781355236139</x:v>
      </x:c>
      <x:c r="AB2282" s="7" t="n">
        <x:f>MAX(0,L2282-SUM(F2282:K2282))</x:f>
        <x:v>0</x:v>
      </x:c>
    </x:row>
    <x:row r="2283" ht="22" customHeight="1">
      <x:c r="A2283" s="18" t="n">
        <x:f>Summary!E$41</x:f>
        <x:v>46388</x:v>
      </x:c>
      <x:c r="B2283" s="2" t="str">
        <x:f>'Inventory detail'!A31</x:f>
        <x:v>COIL</x:v>
      </x:c>
      <x:c r="C2283" s="2" t="str">
        <x:f>'Inventory detail'!B31</x:f>
        <x:v>60</x:v>
      </x:c>
      <x:c r="D2283" s="2" t="str">
        <x:f>'Inventory detail'!C31</x:f>
        <x:v>7BLK12-4</x:v>
      </x:c>
      <x:c r="E2283" s="10" t="n">
        <x:f>A1157</x:f>
        <x:v>46357</x:v>
      </x:c>
      <x:c r="F2283" s="7" t="n">
        <x:f>O1157</x:f>
        <x:v>36349.41240246407</x:v>
      </x:c>
      <x:c r="G2283" s="7" t="n">
        <x:f>Q1157</x:f>
        <x:v>0</x:v>
      </x:c>
      <x:c r="H2283" s="7" t="n">
        <x:f>R1157</x:f>
        <x:v>0</x:v>
      </x:c>
      <x:c r="I2283" s="7" t="n">
        <x:f>SUMIFS('PO detail'!$W$1365:$W$1375,'PO detail'!$V$1365:$V$1375,"&gt;="&amp;E2283,'PO detail'!$V$1365:$V$1375,"&lt;"&amp;A2283)</x:f>
        <x:v>0</x:v>
      </x:c>
      <x:c r="J2283" s="7" t="n">
        <x:f>SUMIFS('PO detail'!$X$1365:$X$1375,'PO detail'!$V$1365:$V$1375,"&gt;="&amp;E2283,'PO detail'!$V$1365:$V$1375,"&lt;"&amp;A2283)</x:f>
        <x:v>0</x:v>
      </x:c>
      <x:c r="K2283" s="7" t="n">
        <x:f>SUMIFS('PO detail'!$Y$1365:$Y$1375,'PO detail'!$V$1365:$V$1375,"&gt;="&amp;E2283,'PO detail'!$V$1365:$V$1375,"&lt;"&amp;A2283)</x:f>
        <x:v>0</x:v>
      </x:c>
      <x:c r="L2283" s="7" t="n">
        <x:f>'Inventory detail'!F31*Summary!$K$5*(A2283-E2283)/Summary!$K$6</x:f>
        <x:v>16465.438028747434</x:v>
      </x:c>
      <x:c r="M2283" s="7" t="n">
        <x:f>MAX(0,H2283-L2283)</x:f>
        <x:v>0</x:v>
      </x:c>
      <x:c r="N2283" s="7" t="n">
        <x:f>MAX(0,L2283-H2283)</x:f>
        <x:v>16465.438028747434</x:v>
      </x:c>
      <x:c r="O2283" s="7" t="n">
        <x:f>MAX(0,F2283+I2283-N2283)</x:f>
        <x:v>19883.974373716635</x:v>
      </x:c>
      <x:c r="P2283" s="7" t="n">
        <x:f>MAX(0,N2283-F2283-I2283)</x:f>
        <x:v>0</x:v>
      </x:c>
      <x:c r="Q2283" s="7" t="n">
        <x:f>MAX(0,G2283+J2283-P2283)</x:f>
        <x:v>0</x:v>
      </x:c>
      <x:c r="R2283" s="7" t="n">
        <x:f>M2283+MAX(0,K2283-MAX(0,P2283-G2283-J2283))</x:f>
        <x:v>0</x:v>
      </x:c>
      <x:c r="S2283" s="7" t="n">
        <x:f>SUM(O2283,Q2283,R2283)</x:f>
        <x:v>19883.974373716635</x:v>
      </x:c>
      <x:c r="T2283" s="14" t="n">
        <x:f>'Inventory detail'!T31</x:f>
        <x:v>0.032799999999999996</x:v>
      </x:c>
      <x:c r="U2283" s="14" t="n">
        <x:f>'Inventory detail'!U31</x:f>
        <x:v>0.032045</x:v>
      </x:c>
      <x:c r="V2283" s="9" t="n">
        <x:f>O2283*T2283</x:f>
        <x:v>652.1943594579055</x:v>
      </x:c>
      <x:c r="W2283" s="9" t="n">
        <x:f>Q2283*T2283</x:f>
        <x:v>0</x:v>
      </x:c>
      <x:c r="X2283" s="9" t="n">
        <x:f>R2283*T2283</x:f>
        <x:v>0</x:v>
      </x:c>
      <x:c r="Y2283" s="9" t="n">
        <x:f>S2283*T2283</x:f>
        <x:v>652.1943594579055</x:v>
      </x:c>
      <x:c r="Z2283" s="9" t="n">
        <x:f>IF(ISNUMBER(U2283),S2283*(U2283-T2283),"n.a.")</x:f>
        <x:v>-15.012400652156034</x:v>
      </x:c>
      <x:c r="AA2283" s="9" t="n">
        <x:f>IF(ISNUMBER(U2283),Y2283,0)</x:f>
        <x:v>652.1943594579055</x:v>
      </x:c>
      <x:c r="AB2283" s="7" t="n">
        <x:f>MAX(0,L2283-SUM(F2283:K2283))</x:f>
        <x:v>0</x:v>
      </x:c>
    </x:row>
    <x:row r="2284" ht="22" customHeight="1">
      <x:c r="A2284" s="18" t="n">
        <x:f>Summary!E$41</x:f>
        <x:v>46388</x:v>
      </x:c>
      <x:c r="B2284" s="2" t="str">
        <x:f>'Inventory detail'!A32</x:f>
        <x:v>COIL</x:v>
      </x:c>
      <x:c r="C2284" s="2" t="str">
        <x:f>'Inventory detail'!B32</x:f>
        <x:v>30</x:v>
      </x:c>
      <x:c r="D2284" s="2" t="str">
        <x:f>'Inventory detail'!C32</x:f>
        <x:v>6BLK12-4</x:v>
      </x:c>
      <x:c r="E2284" s="10" t="n">
        <x:f>A1158</x:f>
        <x:v>46357</x:v>
      </x:c>
      <x:c r="F2284" s="7" t="n">
        <x:f>O1158</x:f>
        <x:v>26491.581108829574</x:v>
      </x:c>
      <x:c r="G2284" s="7" t="n">
        <x:f>Q1158</x:f>
        <x:v>0</x:v>
      </x:c>
      <x:c r="H2284" s="7" t="n">
        <x:f>R1158</x:f>
        <x:v>0</x:v>
      </x:c>
      <x:c r="I2284" s="7" t="n">
        <x:f>SUMIFS('PO detail'!$W$923:$W$933,'PO detail'!$V$923:$V$933,"&gt;="&amp;E2284,'PO detail'!$V$923:$V$933,"&lt;"&amp;A2284)</x:f>
        <x:v>0</x:v>
      </x:c>
      <x:c r="J2284" s="7" t="n">
        <x:f>SUMIFS('PO detail'!$X$923:$X$933,'PO detail'!$V$923:$V$933,"&gt;="&amp;E2284,'PO detail'!$V$923:$V$933,"&lt;"&amp;A2284)</x:f>
        <x:v>0</x:v>
      </x:c>
      <x:c r="K2284" s="7" t="n">
        <x:f>SUMIFS('PO detail'!$Y$923:$Y$933,'PO detail'!$V$923:$V$933,"&gt;="&amp;E2284,'PO detail'!$V$923:$V$933,"&lt;"&amp;A2284)</x:f>
        <x:v>0</x:v>
      </x:c>
      <x:c r="L2284" s="7" t="n">
        <x:f>'Inventory detail'!F32*Summary!$K$5*(A2284-E2284)/Summary!$K$6</x:f>
        <x:v>14335.112936344969</x:v>
      </x:c>
      <x:c r="M2284" s="7" t="n">
        <x:f>MAX(0,H2284-L2284)</x:f>
        <x:v>0</x:v>
      </x:c>
      <x:c r="N2284" s="7" t="n">
        <x:f>MAX(0,L2284-H2284)</x:f>
        <x:v>14335.112936344969</x:v>
      </x:c>
      <x:c r="O2284" s="7" t="n">
        <x:f>MAX(0,F2284+I2284-N2284)</x:f>
        <x:v>12156.468172484605</x:v>
      </x:c>
      <x:c r="P2284" s="7" t="n">
        <x:f>MAX(0,N2284-F2284-I2284)</x:f>
        <x:v>0</x:v>
      </x:c>
      <x:c r="Q2284" s="7" t="n">
        <x:f>MAX(0,G2284+J2284-P2284)</x:f>
        <x:v>0</x:v>
      </x:c>
      <x:c r="R2284" s="7" t="n">
        <x:f>M2284+MAX(0,K2284-MAX(0,P2284-G2284-J2284))</x:f>
        <x:v>0</x:v>
      </x:c>
      <x:c r="S2284" s="7" t="n">
        <x:f>SUM(O2284,Q2284,R2284)</x:f>
        <x:v>12156.468172484605</x:v>
      </x:c>
      <x:c r="T2284" s="14" t="n">
        <x:f>'Inventory detail'!T32</x:f>
        <x:v>0.030899999999999997</x:v>
      </x:c>
      <x:c r="U2284" s="14" t="n">
        <x:f>'Inventory detail'!U32</x:f>
        <x:v>0.030277000000000002</x:v>
      </x:c>
      <x:c r="V2284" s="9" t="n">
        <x:f>O2284*T2284</x:f>
        <x:v>375.6348665297743</x:v>
      </x:c>
      <x:c r="W2284" s="9" t="n">
        <x:f>Q2284*T2284</x:f>
        <x:v>0</x:v>
      </x:c>
      <x:c r="X2284" s="9" t="n">
        <x:f>R2284*T2284</x:f>
        <x:v>0</x:v>
      </x:c>
      <x:c r="Y2284" s="9" t="n">
        <x:f>S2284*T2284</x:f>
        <x:v>375.6348665297743</x:v>
      </x:c>
      <x:c r="Z2284" s="9" t="n">
        <x:f>IF(ISNUMBER(U2284),S2284*(U2284-T2284),"n.a.")</x:f>
        <x:v>-7.573479671457849</x:v>
      </x:c>
      <x:c r="AA2284" s="9" t="n">
        <x:f>IF(ISNUMBER(U2284),Y2284,0)</x:f>
        <x:v>375.6348665297743</x:v>
      </x:c>
      <x:c r="AB2284" s="7" t="n">
        <x:f>MAX(0,L2284-SUM(F2284:K2284))</x:f>
        <x:v>0</x:v>
      </x:c>
    </x:row>
    <x:row r="2285" ht="22" customHeight="1">
      <x:c r="A2285" s="18" t="n">
        <x:f>Summary!E$41</x:f>
        <x:v>46388</x:v>
      </x:c>
      <x:c r="B2285" s="2" t="str">
        <x:f>'Inventory detail'!A33</x:f>
        <x:v>POUC</x:v>
      </x:c>
      <x:c r="C2285" s="2" t="str">
        <x:f>'Inventory detail'!B33</x:f>
        <x:v>10</x:v>
      </x:c>
      <x:c r="D2285" s="2" t="str">
        <x:f>'Inventory detail'!C33</x:f>
        <x:v>LET3</x:v>
      </x:c>
      <x:c r="E2285" s="10" t="n">
        <x:f>A1159</x:f>
        <x:v>46357</x:v>
      </x:c>
      <x:c r="F2285" s="7" t="n">
        <x:f>O1159</x:f>
        <x:v>0</x:v>
      </x:c>
      <x:c r="G2285" s="7" t="n">
        <x:f>Q1159</x:f>
        <x:v>24144.558521560575</x:v>
      </x:c>
      <x:c r="H2285" s="7" t="n">
        <x:f>R1159</x:f>
        <x:v>0</x:v>
      </x:c>
      <x:c r="I2285" s="7" t="n">
        <x:f>SUMIFS('PO detail'!$W$1503:$W$1509,'PO detail'!$V$1503:$V$1509,"&gt;="&amp;E2285,'PO detail'!$V$1503:$V$1509,"&lt;"&amp;A2285)</x:f>
        <x:v>0</x:v>
      </x:c>
      <x:c r="J2285" s="7" t="n">
        <x:f>SUMIFS('PO detail'!$X$1503:$X$1509,'PO detail'!$V$1503:$V$1509,"&gt;="&amp;E2285,'PO detail'!$V$1503:$V$1509,"&lt;"&amp;A2285)</x:f>
        <x:v>0</x:v>
      </x:c>
      <x:c r="K2285" s="7" t="n">
        <x:f>SUMIFS('PO detail'!$Y$1503:$Y$1509,'PO detail'!$V$1503:$V$1509,"&gt;="&amp;E2285,'PO detail'!$V$1503:$V$1509,"&lt;"&amp;A2285)</x:f>
        <x:v>0</x:v>
      </x:c>
      <x:c r="L2285" s="7" t="n">
        <x:f>'Inventory detail'!F33*Summary!$K$5*(A2285-E2285)/Summary!$K$6</x:f>
        <x:v>13953.182751540042</x:v>
      </x:c>
      <x:c r="M2285" s="7" t="n">
        <x:f>MAX(0,H2285-L2285)</x:f>
        <x:v>0</x:v>
      </x:c>
      <x:c r="N2285" s="7" t="n">
        <x:f>MAX(0,L2285-H2285)</x:f>
        <x:v>13953.182751540042</x:v>
      </x:c>
      <x:c r="O2285" s="7" t="n">
        <x:f>MAX(0,F2285+I2285-N2285)</x:f>
        <x:v>0</x:v>
      </x:c>
      <x:c r="P2285" s="7" t="n">
        <x:f>MAX(0,N2285-F2285-I2285)</x:f>
        <x:v>13953.182751540042</x:v>
      </x:c>
      <x:c r="Q2285" s="7" t="n">
        <x:f>MAX(0,G2285+J2285-P2285)</x:f>
        <x:v>10191.375770020533</x:v>
      </x:c>
      <x:c r="R2285" s="7" t="n">
        <x:f>M2285+MAX(0,K2285-MAX(0,P2285-G2285-J2285))</x:f>
        <x:v>0</x:v>
      </x:c>
      <x:c r="S2285" s="7" t="n">
        <x:f>SUM(O2285,Q2285,R2285)</x:f>
        <x:v>10191.375770020533</x:v>
      </x:c>
      <x:c r="T2285" s="14" t="n">
        <x:f>'Inventory detail'!T33</x:f>
        <x:v>0.044800000000000006</x:v>
      </x:c>
      <x:c r="U2285" s="14" t="n">
        <x:f>'Inventory detail'!U33</x:f>
        <x:v>0.048839999999999995</x:v>
      </x:c>
      <x:c r="V2285" s="9" t="n">
        <x:f>O2285*T2285</x:f>
        <x:v>0</x:v>
      </x:c>
      <x:c r="W2285" s="9" t="n">
        <x:f>Q2285*T2285</x:f>
        <x:v>456.57363449691996</x:v>
      </x:c>
      <x:c r="X2285" s="9" t="n">
        <x:f>R2285*T2285</x:f>
        <x:v>0</x:v>
      </x:c>
      <x:c r="Y2285" s="9" t="n">
        <x:f>S2285*T2285</x:f>
        <x:v>456.57363449691996</x:v>
      </x:c>
      <x:c r="Z2285" s="9" t="n">
        <x:f>IF(ISNUMBER(U2285),S2285*(U2285-T2285),"n.a.")</x:f>
        <x:v>41.17315811088283</x:v>
      </x:c>
      <x:c r="AA2285" s="9" t="n">
        <x:f>IF(ISNUMBER(U2285),Y2285,0)</x:f>
        <x:v>456.57363449691996</x:v>
      </x:c>
      <x:c r="AB2285" s="7" t="n">
        <x:f>MAX(0,L2285-SUM(F2285:K2285))</x:f>
        <x:v>0</x:v>
      </x:c>
    </x:row>
    <x:row r="2286" ht="22" customHeight="1">
      <x:c r="A2286" s="18" t="n">
        <x:f>Summary!E$41</x:f>
        <x:v>46388</x:v>
      </x:c>
      <x:c r="B2286" s="2" t="str">
        <x:f>'Inventory detail'!A34</x:f>
        <x:v>COIL</x:v>
      </x:c>
      <x:c r="C2286" s="2" t="str">
        <x:f>'Inventory detail'!B34</x:f>
        <x:v>60</x:v>
      </x:c>
      <x:c r="D2286" s="2" t="str">
        <x:f>'Inventory detail'!C34</x:f>
        <x:v>18BLK12-4</x:v>
      </x:c>
      <x:c r="E2286" s="10" t="n">
        <x:f>A1160</x:f>
        <x:v>46357</x:v>
      </x:c>
      <x:c r="F2286" s="7" t="n">
        <x:f>O1160</x:f>
        <x:v>22868.50891170431</x:v>
      </x:c>
      <x:c r="G2286" s="7" t="n">
        <x:f>Q1160</x:f>
        <x:v>0</x:v>
      </x:c>
      <x:c r="H2286" s="7" t="n">
        <x:f>R1160</x:f>
        <x:v>0</x:v>
      </x:c>
      <x:c r="I2286" s="7" t="n">
        <x:f>SUMIFS('PO detail'!$W$1159:$W$1169,'PO detail'!$V$1159:$V$1169,"&gt;="&amp;E2286,'PO detail'!$V$1159:$V$1169,"&lt;"&amp;A2286)</x:f>
        <x:v>0</x:v>
      </x:c>
      <x:c r="J2286" s="7" t="n">
        <x:f>SUMIFS('PO detail'!$X$1159:$X$1169,'PO detail'!$V$1159:$V$1169,"&gt;="&amp;E2286,'PO detail'!$V$1159:$V$1169,"&lt;"&amp;A2286)</x:f>
        <x:v>0</x:v>
      </x:c>
      <x:c r="K2286" s="7" t="n">
        <x:f>SUMIFS('PO detail'!$Y$1159:$Y$1169,'PO detail'!$V$1159:$V$1169,"&gt;="&amp;E2286,'PO detail'!$V$1159:$V$1169,"&lt;"&amp;A2286)</x:f>
        <x:v>0</x:v>
      </x:c>
      <x:c r="L2286" s="7" t="n">
        <x:f>'Inventory detail'!F34*Summary!$K$5*(A2286-E2286)/Summary!$K$6</x:f>
        <x:v>13588.230636550308</x:v>
      </x:c>
      <x:c r="M2286" s="7" t="n">
        <x:f>MAX(0,H2286-L2286)</x:f>
        <x:v>0</x:v>
      </x:c>
      <x:c r="N2286" s="7" t="n">
        <x:f>MAX(0,L2286-H2286)</x:f>
        <x:v>13588.230636550308</x:v>
      </x:c>
      <x:c r="O2286" s="7" t="n">
        <x:f>MAX(0,F2286+I2286-N2286)</x:f>
        <x:v>9280.278275154002</x:v>
      </x:c>
      <x:c r="P2286" s="7" t="n">
        <x:f>MAX(0,N2286-F2286-I2286)</x:f>
        <x:v>0</x:v>
      </x:c>
      <x:c r="Q2286" s="7" t="n">
        <x:f>MAX(0,G2286+J2286-P2286)</x:f>
        <x:v>0</x:v>
      </x:c>
      <x:c r="R2286" s="7" t="n">
        <x:f>M2286+MAX(0,K2286-MAX(0,P2286-G2286-J2286))</x:f>
        <x:v>0</x:v>
      </x:c>
      <x:c r="S2286" s="7" t="n">
        <x:f>SUM(O2286,Q2286,R2286)</x:f>
        <x:v>9280.278275154002</x:v>
      </x:c>
      <x:c r="T2286" s="14" t="n">
        <x:f>'Inventory detail'!T34</x:f>
        <x:v>0.11630000000000001</x:v>
      </x:c>
      <x:c r="U2286" s="14" t="n">
        <x:f>'Inventory detail'!U34</x:f>
        <x:v>0.1139255</x:v>
      </x:c>
      <x:c r="V2286" s="9" t="n">
        <x:f>O2286*T2286</x:f>
        <x:v>1079.2963634004104</x:v>
      </x:c>
      <x:c r="W2286" s="9" t="n">
        <x:f>Q2286*T2286</x:f>
        <x:v>0</x:v>
      </x:c>
      <x:c r="X2286" s="9" t="n">
        <x:f>R2286*T2286</x:f>
        <x:v>0</x:v>
      </x:c>
      <x:c r="Y2286" s="9" t="n">
        <x:f>S2286*T2286</x:f>
        <x:v>1079.2963634004104</x:v>
      </x:c>
      <x:c r="Z2286" s="9" t="n">
        <x:f>IF(ISNUMBER(U2286),S2286*(U2286-T2286),"n.a.")</x:f>
        <x:v>-22.03602076435332</x:v>
      </x:c>
      <x:c r="AA2286" s="9" t="n">
        <x:f>IF(ISNUMBER(U2286),Y2286,0)</x:f>
        <x:v>1079.2963634004104</x:v>
      </x:c>
      <x:c r="AB2286" s="7" t="n">
        <x:f>MAX(0,L2286-SUM(F2286:K2286))</x:f>
        <x:v>0</x:v>
      </x:c>
    </x:row>
    <x:row r="2287" ht="22" customHeight="1">
      <x:c r="A2287" s="18" t="n">
        <x:f>Summary!E$41</x:f>
        <x:v>46388</x:v>
      </x:c>
      <x:c r="B2287" s="2" t="str">
        <x:f>'Inventory detail'!A35</x:f>
        <x:v>COIL</x:v>
      </x:c>
      <x:c r="C2287" s="2" t="str">
        <x:f>'Inventory detail'!B35</x:f>
        <x:v>60</x:v>
      </x:c>
      <x:c r="D2287" s="2" t="str">
        <x:f>'Inventory detail'!C35</x:f>
        <x:v>8WHT12-4</x:v>
      </x:c>
      <x:c r="E2287" s="10" t="n">
        <x:f>A1161</x:f>
        <x:v>46357</x:v>
      </x:c>
      <x:c r="F2287" s="7" t="n">
        <x:f>O1161</x:f>
        <x:v>28012.040739219712</x:v>
      </x:c>
      <x:c r="G2287" s="7" t="n">
        <x:f>Q1161</x:f>
        <x:v>0</x:v>
      </x:c>
      <x:c r="H2287" s="7" t="n">
        <x:f>R1161</x:f>
        <x:v>0</x:v>
      </x:c>
      <x:c r="I2287" s="7" t="n">
        <x:f>SUMIFS('PO detail'!$W$1421:$W$1431,'PO detail'!$V$1421:$V$1431,"&gt;="&amp;E2287,'PO detail'!$V$1421:$V$1431,"&lt;"&amp;A2287)</x:f>
        <x:v>0</x:v>
      </x:c>
      <x:c r="J2287" s="7" t="n">
        <x:f>SUMIFS('PO detail'!$X$1421:$X$1431,'PO detail'!$V$1421:$V$1431,"&gt;="&amp;E2287,'PO detail'!$V$1421:$V$1431,"&lt;"&amp;A2287)</x:f>
        <x:v>0</x:v>
      </x:c>
      <x:c r="K2287" s="7" t="n">
        <x:f>SUMIFS('PO detail'!$Y$1421:$Y$1431,'PO detail'!$V$1421:$V$1431,"&gt;="&amp;E2287,'PO detail'!$V$1421:$V$1431,"&lt;"&amp;A2287)</x:f>
        <x:v>0</x:v>
      </x:c>
      <x:c r="L2287" s="7" t="n">
        <x:f>'Inventory detail'!F35*Summary!$K$5*(A2287-E2287)/Summary!$K$6</x:f>
        <x:v>13562.76862422998</x:v>
      </x:c>
      <x:c r="M2287" s="7" t="n">
        <x:f>MAX(0,H2287-L2287)</x:f>
        <x:v>0</x:v>
      </x:c>
      <x:c r="N2287" s="7" t="n">
        <x:f>MAX(0,L2287-H2287)</x:f>
        <x:v>13562.76862422998</x:v>
      </x:c>
      <x:c r="O2287" s="7" t="n">
        <x:f>MAX(0,F2287+I2287-N2287)</x:f>
        <x:v>14449.272114989732</x:v>
      </x:c>
      <x:c r="P2287" s="7" t="n">
        <x:f>MAX(0,N2287-F2287-I2287)</x:f>
        <x:v>0</x:v>
      </x:c>
      <x:c r="Q2287" s="7" t="n">
        <x:f>MAX(0,G2287+J2287-P2287)</x:f>
        <x:v>0</x:v>
      </x:c>
      <x:c r="R2287" s="7" t="n">
        <x:f>M2287+MAX(0,K2287-MAX(0,P2287-G2287-J2287))</x:f>
        <x:v>0</x:v>
      </x:c>
      <x:c r="S2287" s="7" t="n">
        <x:f>SUM(O2287,Q2287,R2287)</x:f>
        <x:v>14449.272114989732</x:v>
      </x:c>
      <x:c r="T2287" s="14" t="n">
        <x:f>'Inventory detail'!T35</x:f>
        <x:v>0.042</x:v>
      </x:c>
      <x:c r="U2287" s="14" t="n">
        <x:f>'Inventory detail'!U35</x:f>
        <x:v>0.041216499999999996</x:v>
      </x:c>
      <x:c r="V2287" s="9" t="n">
        <x:f>O2287*T2287</x:f>
        <x:v>606.8694288295687</x:v>
      </x:c>
      <x:c r="W2287" s="9" t="n">
        <x:f>Q2287*T2287</x:f>
        <x:v>0</x:v>
      </x:c>
      <x:c r="X2287" s="9" t="n">
        <x:f>R2287*T2287</x:f>
        <x:v>0</x:v>
      </x:c>
      <x:c r="Y2287" s="9" t="n">
        <x:f>S2287*T2287</x:f>
        <x:v>606.8694288295687</x:v>
      </x:c>
      <x:c r="Z2287" s="9" t="n">
        <x:f>IF(ISNUMBER(U2287),S2287*(U2287-T2287),"n.a.")</x:f>
        <x:v>-11.321004702094548</x:v>
      </x:c>
      <x:c r="AA2287" s="9" t="n">
        <x:f>IF(ISNUMBER(U2287),Y2287,0)</x:f>
        <x:v>606.8694288295687</x:v>
      </x:c>
      <x:c r="AB2287" s="7" t="n">
        <x:f>MAX(0,L2287-SUM(F2287:K2287))</x:f>
        <x:v>0</x:v>
      </x:c>
    </x:row>
    <x:row r="2288" ht="22" customHeight="1">
      <x:c r="A2288" s="18" t="n">
        <x:f>Summary!E$41</x:f>
        <x:v>46388</x:v>
      </x:c>
      <x:c r="B2288" s="2" t="str">
        <x:f>'Inventory detail'!A36</x:f>
        <x:v>POUC</x:v>
      </x:c>
      <x:c r="C2288" s="2" t="str">
        <x:f>'Inventory detail'!B36</x:f>
        <x:v>30</x:v>
      </x:c>
      <x:c r="D2288" s="2" t="str">
        <x:f>'Inventory detail'!C36</x:f>
        <x:v>LET5</x:v>
      </x:c>
      <x:c r="E2288" s="10" t="n">
        <x:f>A1162</x:f>
        <x:v>46357</x:v>
      </x:c>
      <x:c r="F2288" s="7" t="n">
        <x:f>O1162</x:f>
        <x:v>24441.963367556462</x:v>
      </x:c>
      <x:c r="G2288" s="7" t="n">
        <x:f>Q1162</x:f>
        <x:v>36000</x:v>
      </x:c>
      <x:c r="H2288" s="7" t="n">
        <x:f>R1162</x:f>
        <x:v>0</x:v>
      </x:c>
      <x:c r="I2288" s="7" t="n">
        <x:f>SUMIFS('PO detail'!$W$1646:$W$1650,'PO detail'!$V$1646:$V$1650,"&gt;="&amp;E2288,'PO detail'!$V$1646:$V$1650,"&lt;"&amp;A2288)</x:f>
        <x:v>0</x:v>
      </x:c>
      <x:c r="J2288" s="7" t="n">
        <x:f>SUMIFS('PO detail'!$X$1646:$X$1650,'PO detail'!$V$1646:$V$1650,"&gt;="&amp;E2288,'PO detail'!$V$1646:$V$1650,"&lt;"&amp;A2288)</x:f>
        <x:v>0</x:v>
      </x:c>
      <x:c r="K2288" s="7" t="n">
        <x:f>SUMIFS('PO detail'!$Y$1646:$Y$1650,'PO detail'!$V$1646:$V$1650,"&gt;="&amp;E2288,'PO detail'!$V$1646:$V$1650,"&lt;"&amp;A2288)</x:f>
        <x:v>0</x:v>
      </x:c>
      <x:c r="L2288" s="7" t="n">
        <x:f>'Inventory detail'!F36*Summary!$K$5*(A2288-E2288)/Summary!$K$6</x:f>
        <x:v>12433.945954825462</x:v>
      </x:c>
      <x:c r="M2288" s="7" t="n">
        <x:f>MAX(0,H2288-L2288)</x:f>
        <x:v>0</x:v>
      </x:c>
      <x:c r="N2288" s="7" t="n">
        <x:f>MAX(0,L2288-H2288)</x:f>
        <x:v>12433.945954825462</x:v>
      </x:c>
      <x:c r="O2288" s="7" t="n">
        <x:f>MAX(0,F2288+I2288-N2288)</x:f>
        <x:v>12008.017412731</x:v>
      </x:c>
      <x:c r="P2288" s="7" t="n">
        <x:f>MAX(0,N2288-F2288-I2288)</x:f>
        <x:v>0</x:v>
      </x:c>
      <x:c r="Q2288" s="7" t="n">
        <x:f>MAX(0,G2288+J2288-P2288)</x:f>
        <x:v>36000</x:v>
      </x:c>
      <x:c r="R2288" s="7" t="n">
        <x:f>M2288+MAX(0,K2288-MAX(0,P2288-G2288-J2288))</x:f>
        <x:v>0</x:v>
      </x:c>
      <x:c r="S2288" s="7" t="n">
        <x:f>SUM(O2288,Q2288,R2288)</x:f>
        <x:v>48008.017412731</x:v>
      </x:c>
      <x:c r="T2288" s="14" t="n">
        <x:f>'Inventory detail'!T36</x:f>
        <x:v>0.0707</x:v>
      </x:c>
      <x:c r="U2288" s="14" t="n">
        <x:f>'Inventory detail'!U36</x:f>
        <x:v>0.077055</x:v>
      </x:c>
      <x:c r="V2288" s="9" t="n">
        <x:f>O2288*T2288</x:f>
        <x:v>848.9668310800816</x:v>
      </x:c>
      <x:c r="W2288" s="9" t="n">
        <x:f>Q2288*T2288</x:f>
        <x:v>2545.2</x:v>
      </x:c>
      <x:c r="X2288" s="9" t="n">
        <x:f>R2288*T2288</x:f>
        <x:v>0</x:v>
      </x:c>
      <x:c r="Y2288" s="9" t="n">
        <x:f>S2288*T2288</x:f>
        <x:v>3394.166831080082</x:v>
      </x:c>
      <x:c r="Z2288" s="9" t="n">
        <x:f>IF(ISNUMBER(U2288),S2288*(U2288-T2288),"n.a.")</x:f>
        <x:v>305.0909506579055</x:v>
      </x:c>
      <x:c r="AA2288" s="9" t="n">
        <x:f>IF(ISNUMBER(U2288),Y2288,0)</x:f>
        <x:v>3394.166831080082</x:v>
      </x:c>
      <x:c r="AB2288" s="7" t="n">
        <x:f>MAX(0,L2288-SUM(F2288:K2288))</x:f>
        <x:v>0</x:v>
      </x:c>
    </x:row>
    <x:row r="2289" ht="22" customHeight="1">
      <x:c r="A2289" s="18" t="n">
        <x:f>Summary!E$41</x:f>
        <x:v>46388</x:v>
      </x:c>
      <x:c r="B2289" s="2" t="str">
        <x:f>'Inventory detail'!A37</x:f>
        <x:v>POUC</x:v>
      </x:c>
      <x:c r="C2289" s="2" t="str">
        <x:f>'Inventory detail'!B37</x:f>
        <x:v>30</x:v>
      </x:c>
      <x:c r="D2289" s="2" t="str">
        <x:f>'Inventory detail'!C37</x:f>
        <x:v>LET3</x:v>
      </x:c>
      <x:c r="E2289" s="10" t="n">
        <x:f>A1163</x:f>
        <x:v>46357</x:v>
      </x:c>
      <x:c r="F2289" s="7" t="n">
        <x:f>O1163</x:f>
        <x:v>0</x:v>
      </x:c>
      <x:c r="G2289" s="7" t="n">
        <x:f>Q1163</x:f>
        <x:v>46370.97297741273</x:v>
      </x:c>
      <x:c r="H2289" s="7" t="n">
        <x:f>R1163</x:f>
        <x:v>0</x:v>
      </x:c>
      <x:c r="I2289" s="7" t="n">
        <x:f>SUMIFS('PO detail'!$W$1641:$W$1645,'PO detail'!$V$1641:$V$1645,"&gt;="&amp;E2289,'PO detail'!$V$1641:$V$1645,"&lt;"&amp;A2289)</x:f>
        <x:v>0</x:v>
      </x:c>
      <x:c r="J2289" s="7" t="n">
        <x:f>SUMIFS('PO detail'!$X$1641:$X$1645,'PO detail'!$V$1641:$V$1645,"&gt;="&amp;E2289,'PO detail'!$V$1641:$V$1645,"&lt;"&amp;A2289)</x:f>
        <x:v>0</x:v>
      </x:c>
      <x:c r="K2289" s="7" t="n">
        <x:f>SUMIFS('PO detail'!$Y$1641:$Y$1645,'PO detail'!$V$1641:$V$1645,"&gt;="&amp;E2289,'PO detail'!$V$1641:$V$1645,"&lt;"&amp;A2289)</x:f>
        <x:v>0</x:v>
      </x:c>
      <x:c r="L2289" s="7" t="n">
        <x:f>'Inventory detail'!F37*Summary!$K$5*(A2289-E2289)/Summary!$K$6</x:f>
        <x:v>12416.978069815195</x:v>
      </x:c>
      <x:c r="M2289" s="7" t="n">
        <x:f>MAX(0,H2289-L2289)</x:f>
        <x:v>0</x:v>
      </x:c>
      <x:c r="N2289" s="7" t="n">
        <x:f>MAX(0,L2289-H2289)</x:f>
        <x:v>12416.978069815195</x:v>
      </x:c>
      <x:c r="O2289" s="7" t="n">
        <x:f>MAX(0,F2289+I2289-N2289)</x:f>
        <x:v>0</x:v>
      </x:c>
      <x:c r="P2289" s="7" t="n">
        <x:f>MAX(0,N2289-F2289-I2289)</x:f>
        <x:v>12416.978069815195</x:v>
      </x:c>
      <x:c r="Q2289" s="7" t="n">
        <x:f>MAX(0,G2289+J2289-P2289)</x:f>
        <x:v>33953.99490759754</x:v>
      </x:c>
      <x:c r="R2289" s="7" t="n">
        <x:f>M2289+MAX(0,K2289-MAX(0,P2289-G2289-J2289))</x:f>
        <x:v>0</x:v>
      </x:c>
      <x:c r="S2289" s="7" t="n">
        <x:f>SUM(O2289,Q2289,R2289)</x:f>
        <x:v>33953.99490759754</x:v>
      </x:c>
      <x:c r="T2289" s="14" t="n">
        <x:f>'Inventory detail'!T37</x:f>
        <x:v>0.044800000000000006</x:v>
      </x:c>
      <x:c r="U2289" s="14" t="n">
        <x:f>'Inventory detail'!U37</x:f>
        <x:v>0.048839999999999995</x:v>
      </x:c>
      <x:c r="V2289" s="9" t="n">
        <x:f>O2289*T2289</x:f>
        <x:v>0</x:v>
      </x:c>
      <x:c r="W2289" s="9" t="n">
        <x:f>Q2289*T2289</x:f>
        <x:v>1521.13897186037</x:v>
      </x:c>
      <x:c r="X2289" s="9" t="n">
        <x:f>R2289*T2289</x:f>
        <x:v>0</x:v>
      </x:c>
      <x:c r="Y2289" s="9" t="n">
        <x:f>S2289*T2289</x:f>
        <x:v>1521.13897186037</x:v>
      </x:c>
      <x:c r="Z2289" s="9" t="n">
        <x:f>IF(ISNUMBER(U2289),S2289*(U2289-T2289),"n.a.")</x:f>
        <x:v>137.17413942669364</x:v>
      </x:c>
      <x:c r="AA2289" s="9" t="n">
        <x:f>IF(ISNUMBER(U2289),Y2289,0)</x:f>
        <x:v>1521.13897186037</x:v>
      </x:c>
      <x:c r="AB2289" s="7" t="n">
        <x:f>MAX(0,L2289-SUM(F2289:K2289))</x:f>
        <x:v>0</x:v>
      </x:c>
    </x:row>
    <x:row r="2290" ht="22" customHeight="1">
      <x:c r="A2290" s="18" t="n">
        <x:f>Summary!E$41</x:f>
        <x:v>46388</x:v>
      </x:c>
      <x:c r="B2290" s="2" t="str">
        <x:f>'Inventory detail'!A38</x:f>
        <x:v>COIL</x:v>
      </x:c>
      <x:c r="C2290" s="2" t="str">
        <x:f>'Inventory detail'!B38</x:f>
        <x:v>10</x:v>
      </x:c>
      <x:c r="D2290" s="2" t="str">
        <x:f>'Inventory detail'!C38</x:f>
        <x:v>8WHT12-4</x:v>
      </x:c>
      <x:c r="E2290" s="10" t="n">
        <x:f>A1164</x:f>
        <x:v>46357</x:v>
      </x:c>
      <x:c r="F2290" s="7" t="n">
        <x:f>O1164</x:f>
        <x:v>17474.1273100616</x:v>
      </x:c>
      <x:c r="G2290" s="7" t="n">
        <x:f>Q1164</x:f>
        <x:v>0</x:v>
      </x:c>
      <x:c r="H2290" s="7" t="n">
        <x:f>R1164</x:f>
        <x:v>0</x:v>
      </x:c>
      <x:c r="I2290" s="7" t="n">
        <x:f>SUMIFS('PO detail'!$W$549:$W$558,'PO detail'!$V$549:$V$558,"&gt;="&amp;E2290,'PO detail'!$V$549:$V$558,"&lt;"&amp;A2290)</x:f>
        <x:v>0</x:v>
      </x:c>
      <x:c r="J2290" s="7" t="n">
        <x:f>SUMIFS('PO detail'!$X$549:$X$558,'PO detail'!$V$549:$V$558,"&gt;="&amp;E2290,'PO detail'!$V$549:$V$558,"&lt;"&amp;A2290)</x:f>
        <x:v>0</x:v>
      </x:c>
      <x:c r="K2290" s="7" t="n">
        <x:f>SUMIFS('PO detail'!$Y$549:$Y$558,'PO detail'!$V$549:$V$558,"&gt;="&amp;E2290,'PO detail'!$V$549:$V$558,"&lt;"&amp;A2290)</x:f>
        <x:v>0</x:v>
      </x:c>
      <x:c r="L2290" s="7" t="n">
        <x:f>'Inventory detail'!F38*Summary!$K$5*(A2290-E2290)/Summary!$K$6</x:f>
        <x:v>12298.151950718686</x:v>
      </x:c>
      <x:c r="M2290" s="7" t="n">
        <x:f>MAX(0,H2290-L2290)</x:f>
        <x:v>0</x:v>
      </x:c>
      <x:c r="N2290" s="7" t="n">
        <x:f>MAX(0,L2290-H2290)</x:f>
        <x:v>12298.151950718686</x:v>
      </x:c>
      <x:c r="O2290" s="7" t="n">
        <x:f>MAX(0,F2290+I2290-N2290)</x:f>
        <x:v>5175.975359342916</x:v>
      </x:c>
      <x:c r="P2290" s="7" t="n">
        <x:f>MAX(0,N2290-F2290-I2290)</x:f>
        <x:v>0</x:v>
      </x:c>
      <x:c r="Q2290" s="7" t="n">
        <x:f>MAX(0,G2290+J2290-P2290)</x:f>
        <x:v>0</x:v>
      </x:c>
      <x:c r="R2290" s="7" t="n">
        <x:f>M2290+MAX(0,K2290-MAX(0,P2290-G2290-J2290))</x:f>
        <x:v>0</x:v>
      </x:c>
      <x:c r="S2290" s="7" t="n">
        <x:f>SUM(O2290,Q2290,R2290)</x:f>
        <x:v>5175.975359342916</x:v>
      </x:c>
      <x:c r="T2290" s="14" t="n">
        <x:f>'Inventory detail'!T38</x:f>
        <x:v>0.042</x:v>
      </x:c>
      <x:c r="U2290" s="14" t="n">
        <x:f>'Inventory detail'!U38</x:f>
        <x:v>0.041216499999999996</x:v>
      </x:c>
      <x:c r="V2290" s="9" t="n">
        <x:f>O2290*T2290</x:f>
        <x:v>217.39096509240247</x:v>
      </x:c>
      <x:c r="W2290" s="9" t="n">
        <x:f>Q2290*T2290</x:f>
        <x:v>0</x:v>
      </x:c>
      <x:c r="X2290" s="9" t="n">
        <x:f>R2290*T2290</x:f>
        <x:v>0</x:v>
      </x:c>
      <x:c r="Y2290" s="9" t="n">
        <x:f>S2290*T2290</x:f>
        <x:v>217.39096509240247</x:v>
      </x:c>
      <x:c r="Z2290" s="9" t="n">
        <x:f>IF(ISNUMBER(U2290),S2290*(U2290-T2290),"n.a.")</x:f>
        <x:v>-4.055376694045208</x:v>
      </x:c>
      <x:c r="AA2290" s="9" t="n">
        <x:f>IF(ISNUMBER(U2290),Y2290,0)</x:f>
        <x:v>217.39096509240247</x:v>
      </x:c>
      <x:c r="AB2290" s="7" t="n">
        <x:f>MAX(0,L2290-SUM(F2290:K2290))</x:f>
        <x:v>0</x:v>
      </x:c>
    </x:row>
    <x:row r="2291" ht="22" customHeight="1">
      <x:c r="A2291" s="18" t="n">
        <x:f>Summary!E$41</x:f>
        <x:v>46388</x:v>
      </x:c>
      <x:c r="B2291" s="2" t="str">
        <x:f>'Inventory detail'!A39</x:f>
        <x:v>COIL</x:v>
      </x:c>
      <x:c r="C2291" s="2" t="str">
        <x:f>'Inventory detail'!B39</x:f>
        <x:v>10</x:v>
      </x:c>
      <x:c r="D2291" s="2" t="str">
        <x:f>'Inventory detail'!C39</x:f>
        <x:v>10WHT12-4</x:v>
      </x:c>
      <x:c r="E2291" s="10" t="n">
        <x:f>A1165</x:f>
        <x:v>46357</x:v>
      </x:c>
      <x:c r="F2291" s="7" t="n">
        <x:f>O1165</x:f>
        <x:v>17940.041067761806</x:v>
      </x:c>
      <x:c r="G2291" s="7" t="n">
        <x:f>Q1165</x:f>
        <x:v>0</x:v>
      </x:c>
      <x:c r="H2291" s="7" t="n">
        <x:f>R1165</x:f>
        <x:v>0</x:v>
      </x:c>
      <x:c r="I2291" s="7" t="n">
        <x:f>SUMIFS('PO detail'!$W$45:$W$57,'PO detail'!$V$45:$V$57,"&gt;="&amp;E2291,'PO detail'!$V$45:$V$57,"&lt;"&amp;A2291)</x:f>
        <x:v>0</x:v>
      </x:c>
      <x:c r="J2291" s="7" t="n">
        <x:f>SUMIFS('PO detail'!$X$45:$X$57,'PO detail'!$V$45:$V$57,"&gt;="&amp;E2291,'PO detail'!$V$45:$V$57,"&lt;"&amp;A2291)</x:f>
        <x:v>0</x:v>
      </x:c>
      <x:c r="K2291" s="7" t="n">
        <x:f>SUMIFS('PO detail'!$Y$45:$Y$57,'PO detail'!$V$45:$V$57,"&gt;="&amp;E2291,'PO detail'!$V$45:$V$57,"&lt;"&amp;A2291)</x:f>
        <x:v>0</x:v>
      </x:c>
      <x:c r="L2291" s="7" t="n">
        <x:f>'Inventory detail'!F39*Summary!$K$5*(A2291-E2291)/Summary!$K$6</x:f>
        <x:v>11967.145790554414</x:v>
      </x:c>
      <x:c r="M2291" s="7" t="n">
        <x:f>MAX(0,H2291-L2291)</x:f>
        <x:v>0</x:v>
      </x:c>
      <x:c r="N2291" s="7" t="n">
        <x:f>MAX(0,L2291-H2291)</x:f>
        <x:v>11967.145790554414</x:v>
      </x:c>
      <x:c r="O2291" s="7" t="n">
        <x:f>MAX(0,F2291+I2291-N2291)</x:f>
        <x:v>5972.895277207392</x:v>
      </x:c>
      <x:c r="P2291" s="7" t="n">
        <x:f>MAX(0,N2291-F2291-I2291)</x:f>
        <x:v>0</x:v>
      </x:c>
      <x:c r="Q2291" s="7" t="n">
        <x:f>MAX(0,G2291+J2291-P2291)</x:f>
        <x:v>0</x:v>
      </x:c>
      <x:c r="R2291" s="7" t="n">
        <x:f>M2291+MAX(0,K2291-MAX(0,P2291-G2291-J2291))</x:f>
        <x:v>0</x:v>
      </x:c>
      <x:c r="S2291" s="7" t="n">
        <x:f>SUM(O2291,Q2291,R2291)</x:f>
        <x:v>5972.895277207392</x:v>
      </x:c>
      <x:c r="T2291" s="14" t="n">
        <x:f>'Inventory detail'!T39</x:f>
        <x:v>0.0584</x:v>
      </x:c>
      <x:c r="U2291" s="14" t="n">
        <x:f>'Inventory detail'!U39</x:f>
        <x:v>0.057239</x:v>
      </x:c>
      <x:c r="V2291" s="9" t="n">
        <x:f>O2291*T2291</x:f>
        <x:v>348.8170841889117</x:v>
      </x:c>
      <x:c r="W2291" s="9" t="n">
        <x:f>Q2291*T2291</x:f>
        <x:v>0</x:v>
      </x:c>
      <x:c r="X2291" s="9" t="n">
        <x:f>R2291*T2291</x:f>
        <x:v>0</x:v>
      </x:c>
      <x:c r="Y2291" s="9" t="n">
        <x:f>S2291*T2291</x:f>
        <x:v>348.8170841889117</x:v>
      </x:c>
      <x:c r="Z2291" s="9" t="n">
        <x:f>IF(ISNUMBER(U2291),S2291*(U2291-T2291),"n.a.")</x:f>
        <x:v>-6.934531416837795</x:v>
      </x:c>
      <x:c r="AA2291" s="9" t="n">
        <x:f>IF(ISNUMBER(U2291),Y2291,0)</x:f>
        <x:v>348.8170841889117</x:v>
      </x:c>
      <x:c r="AB2291" s="7" t="n">
        <x:f>MAX(0,L2291-SUM(F2291:K2291))</x:f>
        <x:v>0</x:v>
      </x:c>
    </x:row>
    <x:row r="2292" ht="22" customHeight="1">
      <x:c r="A2292" s="18" t="n">
        <x:f>Summary!E$41</x:f>
        <x:v>46388</x:v>
      </x:c>
      <x:c r="B2292" s="2" t="str">
        <x:f>'Inventory detail'!A40</x:f>
        <x:v>COIL</x:v>
      </x:c>
      <x:c r="C2292" s="2" t="str">
        <x:f>'Inventory detail'!B40</x:f>
        <x:v>60</x:v>
      </x:c>
      <x:c r="D2292" s="2" t="str">
        <x:f>'Inventory detail'!C40</x:f>
        <x:v>25BLK12-4</x:v>
      </x:c>
      <x:c r="E2292" s="10" t="n">
        <x:f>A1166</x:f>
        <x:v>46357</x:v>
      </x:c>
      <x:c r="F2292" s="7" t="n">
        <x:f>O1166</x:f>
        <x:v>26372.20501026694</x:v>
      </x:c>
      <x:c r="G2292" s="7" t="n">
        <x:f>Q1166</x:f>
        <x:v>0</x:v>
      </x:c>
      <x:c r="H2292" s="7" t="n">
        <x:f>R1166</x:f>
        <x:v>0</x:v>
      </x:c>
      <x:c r="I2292" s="7" t="n">
        <x:f>SUMIFS('PO detail'!$W$1226:$W$1237,'PO detail'!$V$1226:$V$1237,"&gt;="&amp;E2292,'PO detail'!$V$1226:$V$1237,"&lt;"&amp;A2292)</x:f>
        <x:v>0</x:v>
      </x:c>
      <x:c r="J2292" s="7" t="n">
        <x:f>SUMIFS('PO detail'!$X$1226:$X$1237,'PO detail'!$V$1226:$V$1237,"&gt;="&amp;E2292,'PO detail'!$V$1226:$V$1237,"&lt;"&amp;A2292)</x:f>
        <x:v>0</x:v>
      </x:c>
      <x:c r="K2292" s="7" t="n">
        <x:f>SUMIFS('PO detail'!$Y$1226:$Y$1237,'PO detail'!$V$1226:$V$1237,"&gt;="&amp;E2292,'PO detail'!$V$1226:$V$1237,"&lt;"&amp;A2292)</x:f>
        <x:v>0</x:v>
      </x:c>
      <x:c r="L2292" s="7" t="n">
        <x:f>'Inventory detail'!F40*Summary!$K$5*(A2292-E2292)/Summary!$K$6</x:f>
        <x:v>11831.35178644764</x:v>
      </x:c>
      <x:c r="M2292" s="7" t="n">
        <x:f>MAX(0,H2292-L2292)</x:f>
        <x:v>0</x:v>
      </x:c>
      <x:c r="N2292" s="7" t="n">
        <x:f>MAX(0,L2292-H2292)</x:f>
        <x:v>11831.35178644764</x:v>
      </x:c>
      <x:c r="O2292" s="7" t="n">
        <x:f>MAX(0,F2292+I2292-N2292)</x:f>
        <x:v>14540.853223819298</x:v>
      </x:c>
      <x:c r="P2292" s="7" t="n">
        <x:f>MAX(0,N2292-F2292-I2292)</x:f>
        <x:v>0</x:v>
      </x:c>
      <x:c r="Q2292" s="7" t="n">
        <x:f>MAX(0,G2292+J2292-P2292)</x:f>
        <x:v>0</x:v>
      </x:c>
      <x:c r="R2292" s="7" t="n">
        <x:f>M2292+MAX(0,K2292-MAX(0,P2292-G2292-J2292))</x:f>
        <x:v>0</x:v>
      </x:c>
      <x:c r="S2292" s="7" t="n">
        <x:f>SUM(O2292,Q2292,R2292)</x:f>
        <x:v>14540.853223819298</x:v>
      </x:c>
      <x:c r="T2292" s="14" t="n">
        <x:f>'Inventory detail'!T40</x:f>
        <x:v>0.1632</x:v>
      </x:c>
      <x:c r="U2292" s="14" t="n">
        <x:f>'Inventory detail'!U40</x:f>
        <x:v>0.1598935</x:v>
      </x:c>
      <x:c r="V2292" s="9" t="n">
        <x:f>O2292*T2292</x:f>
        <x:v>2373.0672461273098</x:v>
      </x:c>
      <x:c r="W2292" s="9" t="n">
        <x:f>Q2292*T2292</x:f>
        <x:v>0</x:v>
      </x:c>
      <x:c r="X2292" s="9" t="n">
        <x:f>R2292*T2292</x:f>
        <x:v>0</x:v>
      </x:c>
      <x:c r="Y2292" s="9" t="n">
        <x:f>S2292*T2292</x:f>
        <x:v>2373.0672461273098</x:v>
      </x:c>
      <x:c r="Z2292" s="9" t="n">
        <x:f>IF(ISNUMBER(U2292),S2292*(U2292-T2292),"n.a.")</x:f>
        <x:v>-48.07933118455877</x:v>
      </x:c>
      <x:c r="AA2292" s="9" t="n">
        <x:f>IF(ISNUMBER(U2292),Y2292,0)</x:f>
        <x:v>2373.0672461273098</x:v>
      </x:c>
      <x:c r="AB2292" s="7" t="n">
        <x:f>MAX(0,L2292-SUM(F2292:K2292))</x:f>
        <x:v>0</x:v>
      </x:c>
    </x:row>
    <x:row r="2293" ht="22" customHeight="1">
      <x:c r="A2293" s="18" t="n">
        <x:f>Summary!E$41</x:f>
        <x:v>46388</x:v>
      </x:c>
      <x:c r="B2293" s="2" t="str">
        <x:f>'Inventory detail'!A41</x:f>
        <x:v>COIL</x:v>
      </x:c>
      <x:c r="C2293" s="2" t="str">
        <x:f>'Inventory detail'!B41</x:f>
        <x:v>60</x:v>
      </x:c>
      <x:c r="D2293" s="2" t="str">
        <x:f>'Inventory detail'!C41</x:f>
        <x:v>20BLK12-4</x:v>
      </x:c>
      <x:c r="E2293" s="10" t="n">
        <x:f>A1167</x:f>
        <x:v>46357</x:v>
      </x:c>
      <x:c r="F2293" s="7" t="n">
        <x:f>O1167</x:f>
        <x:v>25630.25905544148</x:v>
      </x:c>
      <x:c r="G2293" s="7" t="n">
        <x:f>Q1167</x:f>
        <x:v>0</x:v>
      </x:c>
      <x:c r="H2293" s="7" t="n">
        <x:f>R1167</x:f>
        <x:v>0</x:v>
      </x:c>
      <x:c r="I2293" s="7" t="n">
        <x:f>SUMIFS('PO detail'!$W$1187:$W$1197,'PO detail'!$V$1187:$V$1197,"&gt;="&amp;E2293,'PO detail'!$V$1187:$V$1197,"&lt;"&amp;A2293)</x:f>
        <x:v>0</x:v>
      </x:c>
      <x:c r="J2293" s="7" t="n">
        <x:f>SUMIFS('PO detail'!$X$1187:$X$1197,'PO detail'!$V$1187:$V$1197,"&gt;="&amp;E2293,'PO detail'!$V$1187:$V$1197,"&lt;"&amp;A2293)</x:f>
        <x:v>0</x:v>
      </x:c>
      <x:c r="K2293" s="7" t="n">
        <x:f>SUMIFS('PO detail'!$Y$1187:$Y$1197,'PO detail'!$V$1187:$V$1197,"&gt;="&amp;E2293,'PO detail'!$V$1187:$V$1197,"&lt;"&amp;A2293)</x:f>
        <x:v>0</x:v>
      </x:c>
      <x:c r="L2293" s="7" t="n">
        <x:f>'Inventory detail'!F41*Summary!$K$5*(A2293-E2293)/Summary!$K$6</x:f>
        <x:v>11797.395646817247</x:v>
      </x:c>
      <x:c r="M2293" s="7" t="n">
        <x:f>MAX(0,H2293-L2293)</x:f>
        <x:v>0</x:v>
      </x:c>
      <x:c r="N2293" s="7" t="n">
        <x:f>MAX(0,L2293-H2293)</x:f>
        <x:v>11797.395646817247</x:v>
      </x:c>
      <x:c r="O2293" s="7" t="n">
        <x:f>MAX(0,F2293+I2293-N2293)</x:f>
        <x:v>13832.863408624231</x:v>
      </x:c>
      <x:c r="P2293" s="7" t="n">
        <x:f>MAX(0,N2293-F2293-I2293)</x:f>
        <x:v>0</x:v>
      </x:c>
      <x:c r="Q2293" s="7" t="n">
        <x:f>MAX(0,G2293+J2293-P2293)</x:f>
        <x:v>0</x:v>
      </x:c>
      <x:c r="R2293" s="7" t="n">
        <x:f>M2293+MAX(0,K2293-MAX(0,P2293-G2293-J2293))</x:f>
        <x:v>0</x:v>
      </x:c>
      <x:c r="S2293" s="7" t="n">
        <x:f>SUM(O2293,Q2293,R2293)</x:f>
        <x:v>13832.863408624231</x:v>
      </x:c>
      <x:c r="T2293" s="14" t="n">
        <x:f>'Inventory detail'!T41</x:f>
        <x:v>0.1246</x:v>
      </x:c>
      <x:c r="U2293" s="14" t="n">
        <x:f>'Inventory detail'!U41</x:f>
        <x:v>0.1221025</x:v>
      </x:c>
      <x:c r="V2293" s="9" t="n">
        <x:f>O2293*T2293</x:f>
        <x:v>1723.5747807145792</x:v>
      </x:c>
      <x:c r="W2293" s="9" t="n">
        <x:f>Q2293*T2293</x:f>
        <x:v>0</x:v>
      </x:c>
      <x:c r="X2293" s="9" t="n">
        <x:f>R2293*T2293</x:f>
        <x:v>0</x:v>
      </x:c>
      <x:c r="Y2293" s="9" t="n">
        <x:f>S2293*T2293</x:f>
        <x:v>1723.5747807145792</x:v>
      </x:c>
      <x:c r="Z2293" s="9" t="n">
        <x:f>IF(ISNUMBER(U2293),S2293*(U2293-T2293),"n.a.")</x:f>
        <x:v>-34.54757636303901</x:v>
      </x:c>
      <x:c r="AA2293" s="9" t="n">
        <x:f>IF(ISNUMBER(U2293),Y2293,0)</x:f>
        <x:v>1723.5747807145792</x:v>
      </x:c>
      <x:c r="AB2293" s="7" t="n">
        <x:f>MAX(0,L2293-SUM(F2293:K2293))</x:f>
        <x:v>0</x:v>
      </x:c>
    </x:row>
    <x:row r="2294" ht="22" customHeight="1">
      <x:c r="A2294" s="18" t="n">
        <x:f>Summary!E$41</x:f>
        <x:v>46388</x:v>
      </x:c>
      <x:c r="B2294" s="2" t="str">
        <x:f>'Inventory detail'!A42</x:f>
        <x:v>COIL</x:v>
      </x:c>
      <x:c r="C2294" s="2" t="str">
        <x:f>'Inventory detail'!B42</x:f>
        <x:v>10</x:v>
      </x:c>
      <x:c r="D2294" s="2" t="str">
        <x:f>'Inventory detail'!C42</x:f>
        <x:v>13BLK12-4</x:v>
      </x:c>
      <x:c r="E2294" s="10" t="n">
        <x:f>A1168</x:f>
        <x:v>46357</x:v>
      </x:c>
      <x:c r="F2294" s="7" t="n">
        <x:f>O1168</x:f>
        <x:v>10891.450020533879</x:v>
      </x:c>
      <x:c r="G2294" s="7" t="n">
        <x:f>Q1168</x:f>
        <x:v>0</x:v>
      </x:c>
      <x:c r="H2294" s="7" t="n">
        <x:f>R1168</x:f>
        <x:v>0</x:v>
      </x:c>
      <x:c r="I2294" s="7" t="n">
        <x:f>SUMIFS('PO detail'!$W$130:$W$141,'PO detail'!$V$130:$V$141,"&gt;="&amp;E2294,'PO detail'!$V$130:$V$141,"&lt;"&amp;A2294)</x:f>
        <x:v>0</x:v>
      </x:c>
      <x:c r="J2294" s="7" t="n">
        <x:f>SUMIFS('PO detail'!$X$130:$X$141,'PO detail'!$V$130:$V$141,"&gt;="&amp;E2294,'PO detail'!$V$130:$V$141,"&lt;"&amp;A2294)</x:f>
        <x:v>0</x:v>
      </x:c>
      <x:c r="K2294" s="7" t="n">
        <x:f>SUMIFS('PO detail'!$Y$130:$Y$141,'PO detail'!$V$130:$V$141,"&gt;="&amp;E2294,'PO detail'!$V$130:$V$141,"&lt;"&amp;A2294)</x:f>
        <x:v>0</x:v>
      </x:c>
      <x:c r="L2294" s="7" t="n">
        <x:f>'Inventory detail'!F42*Summary!$K$5*(A2294-E2294)/Summary!$K$6</x:f>
        <x:v>11644.623572895276</x:v>
      </x:c>
      <x:c r="M2294" s="7" t="n">
        <x:f>MAX(0,H2294-L2294)</x:f>
        <x:v>0</x:v>
      </x:c>
      <x:c r="N2294" s="7" t="n">
        <x:f>MAX(0,L2294-H2294)</x:f>
        <x:v>11644.623572895276</x:v>
      </x:c>
      <x:c r="O2294" s="7" t="n">
        <x:f>MAX(0,F2294+I2294-N2294)</x:f>
        <x:v>0</x:v>
      </x:c>
      <x:c r="P2294" s="7" t="n">
        <x:f>MAX(0,N2294-F2294-I2294)</x:f>
        <x:v>753.173552361397</x:v>
      </x:c>
      <x:c r="Q2294" s="7" t="n">
        <x:f>MAX(0,G2294+J2294-P2294)</x:f>
        <x:v>0</x:v>
      </x:c>
      <x:c r="R2294" s="7" t="n">
        <x:f>M2294+MAX(0,K2294-MAX(0,P2294-G2294-J2294))</x:f>
        <x:v>0</x:v>
      </x:c>
      <x:c r="S2294" s="7" t="n">
        <x:f>SUM(O2294,Q2294,R2294)</x:f>
        <x:v>0</x:v>
      </x:c>
      <x:c r="T2294" s="14" t="n">
        <x:f>'Inventory detail'!T42</x:f>
        <x:v>0.0674</x:v>
      </x:c>
      <x:c r="U2294" s="14" t="n">
        <x:f>'Inventory detail'!U42</x:f>
        <x:v>0.0659685</x:v>
      </x:c>
      <x:c r="V2294" s="9" t="n">
        <x:f>O2294*T2294</x:f>
        <x:v>0</x:v>
      </x:c>
      <x:c r="W2294" s="9" t="n">
        <x:f>Q2294*T2294</x:f>
        <x:v>0</x:v>
      </x:c>
      <x:c r="X2294" s="9" t="n">
        <x:f>R2294*T2294</x:f>
        <x:v>0</x:v>
      </x:c>
      <x:c r="Y2294" s="9" t="n">
        <x:f>S2294*T2294</x:f>
        <x:v>0</x:v>
      </x:c>
      <x:c r="Z2294" s="9" t="n">
        <x:f>IF(ISNUMBER(U2294),S2294*(U2294-T2294),"n.a.")</x:f>
        <x:v>0</x:v>
      </x:c>
      <x:c r="AA2294" s="9" t="n">
        <x:f>IF(ISNUMBER(U2294),Y2294,0)</x:f>
        <x:v>0</x:v>
      </x:c>
      <x:c r="AB2294" s="7" t="n">
        <x:f>MAX(0,L2294-SUM(F2294:K2294))</x:f>
        <x:v>753.173552361397</x:v>
      </x:c>
    </x:row>
    <x:row r="2295" ht="22" customHeight="1">
      <x:c r="A2295" s="18" t="n">
        <x:f>Summary!E$41</x:f>
        <x:v>46388</x:v>
      </x:c>
      <x:c r="B2295" s="2" t="str">
        <x:f>'Inventory detail'!A43</x:f>
        <x:v>COIL</x:v>
      </x:c>
      <x:c r="C2295" s="2" t="str">
        <x:f>'Inventory detail'!B43</x:f>
        <x:v>10</x:v>
      </x:c>
      <x:c r="D2295" s="2" t="str">
        <x:f>'Inventory detail'!C43</x:f>
        <x:v>22BLK12-4</x:v>
      </x:c>
      <x:c r="E2295" s="10" t="n">
        <x:f>A1169</x:f>
        <x:v>46357</x:v>
      </x:c>
      <x:c r="F2295" s="7" t="n">
        <x:f>O1169</x:f>
        <x:v>12093.018480492814</x:v>
      </x:c>
      <x:c r="G2295" s="7" t="n">
        <x:f>Q1169</x:f>
        <x:v>0</x:v>
      </x:c>
      <x:c r="H2295" s="7" t="n">
        <x:f>R1169</x:f>
        <x:v>0</x:v>
      </x:c>
      <x:c r="I2295" s="7" t="n">
        <x:f>SUMIFS('PO detail'!$W$301:$W$313,'PO detail'!$V$301:$V$313,"&gt;="&amp;E2295,'PO detail'!$V$301:$V$313,"&lt;"&amp;A2295)</x:f>
        <x:v>0</x:v>
      </x:c>
      <x:c r="J2295" s="7" t="n">
        <x:f>SUMIFS('PO detail'!$X$301:$X$313,'PO detail'!$V$301:$V$313,"&gt;="&amp;E2295,'PO detail'!$V$301:$V$313,"&lt;"&amp;A2295)</x:f>
        <x:v>0</x:v>
      </x:c>
      <x:c r="K2295" s="7" t="n">
        <x:f>SUMIFS('PO detail'!$Y$301:$Y$313,'PO detail'!$V$301:$V$313,"&gt;="&amp;E2295,'PO detail'!$V$301:$V$313,"&lt;"&amp;A2295)</x:f>
        <x:v>0</x:v>
      </x:c>
      <x:c r="L2295" s="7" t="n">
        <x:f>'Inventory detail'!F43*Summary!$K$5*(A2295-E2295)/Summary!$K$6</x:f>
        <x:v>11585.215605749487</x:v>
      </x:c>
      <x:c r="M2295" s="7" t="n">
        <x:f>MAX(0,H2295-L2295)</x:f>
        <x:v>0</x:v>
      </x:c>
      <x:c r="N2295" s="7" t="n">
        <x:f>MAX(0,L2295-H2295)</x:f>
        <x:v>11585.215605749487</x:v>
      </x:c>
      <x:c r="O2295" s="7" t="n">
        <x:f>MAX(0,F2295+I2295-N2295)</x:f>
        <x:v>507.80287474332727</x:v>
      </x:c>
      <x:c r="P2295" s="7" t="n">
        <x:f>MAX(0,N2295-F2295-I2295)</x:f>
        <x:v>0</x:v>
      </x:c>
      <x:c r="Q2295" s="7" t="n">
        <x:f>MAX(0,G2295+J2295-P2295)</x:f>
        <x:v>0</x:v>
      </x:c>
      <x:c r="R2295" s="7" t="n">
        <x:f>M2295+MAX(0,K2295-MAX(0,P2295-G2295-J2295))</x:f>
        <x:v>0</x:v>
      </x:c>
      <x:c r="S2295" s="7" t="n">
        <x:f>SUM(O2295,Q2295,R2295)</x:f>
        <x:v>507.80287474332727</x:v>
      </x:c>
      <x:c r="T2295" s="14" t="n">
        <x:f>'Inventory detail'!T43</x:f>
        <x:v>0.1321</x:v>
      </x:c>
      <x:c r="U2295" s="14" t="n">
        <x:f>'Inventory detail'!U43</x:f>
        <x:v>0.129506</x:v>
      </x:c>
      <x:c r="V2295" s="9" t="n">
        <x:f>O2295*T2295</x:f>
        <x:v>67.08075975359353</x:v>
      </x:c>
      <x:c r="W2295" s="9" t="n">
        <x:f>Q2295*T2295</x:f>
        <x:v>0</x:v>
      </x:c>
      <x:c r="X2295" s="9" t="n">
        <x:f>R2295*T2295</x:f>
        <x:v>0</x:v>
      </x:c>
      <x:c r="Y2295" s="9" t="n">
        <x:f>S2295*T2295</x:f>
        <x:v>67.08075975359353</x:v>
      </x:c>
      <x:c r="Z2295" s="9" t="n">
        <x:f>IF(ISNUMBER(U2295),S2295*(U2295-T2295),"n.a.")</x:f>
        <x:v>-1.3172406570841835</x:v>
      </x:c>
      <x:c r="AA2295" s="9" t="n">
        <x:f>IF(ISNUMBER(U2295),Y2295,0)</x:f>
        <x:v>67.08075975359353</x:v>
      </x:c>
      <x:c r="AB2295" s="7" t="n">
        <x:f>MAX(0,L2295-SUM(F2295:K2295))</x:f>
        <x:v>0</x:v>
      </x:c>
    </x:row>
    <x:row r="2296" ht="22" customHeight="1">
      <x:c r="A2296" s="18" t="n">
        <x:f>Summary!E$41</x:f>
        <x:v>46388</x:v>
      </x:c>
      <x:c r="B2296" s="2" t="str">
        <x:f>'Inventory detail'!A44</x:f>
        <x:v>POUC</x:v>
      </x:c>
      <x:c r="C2296" s="2" t="str">
        <x:f>'Inventory detail'!B44</x:f>
        <x:v>10</x:v>
      </x:c>
      <x:c r="D2296" s="2" t="str">
        <x:f>'Inventory detail'!C44</x:f>
        <x:v>LET10</x:v>
      </x:c>
      <x:c r="E2296" s="10" t="n">
        <x:f>A1170</x:f>
        <x:v>46357</x:v>
      </x:c>
      <x:c r="F2296" s="7" t="n">
        <x:f>O1170</x:f>
        <x:v>28251.055112936345</x:v>
      </x:c>
      <x:c r="G2296" s="7" t="n">
        <x:f>Q1170</x:f>
        <x:v>61000</x:v>
      </x:c>
      <x:c r="H2296" s="7" t="n">
        <x:f>R1170</x:f>
        <x:v>0</x:v>
      </x:c>
      <x:c r="I2296" s="7" t="n">
        <x:f>SUMIFS('PO detail'!$W$1498:$W$1502,'PO detail'!$V$1498:$V$1502,"&gt;="&amp;E2296,'PO detail'!$V$1498:$V$1502,"&lt;"&amp;A2296)</x:f>
        <x:v>0</x:v>
      </x:c>
      <x:c r="J2296" s="7" t="n">
        <x:f>SUMIFS('PO detail'!$X$1498:$X$1502,'PO detail'!$V$1498:$V$1502,"&gt;="&amp;E2296,'PO detail'!$V$1498:$V$1502,"&lt;"&amp;A2296)</x:f>
        <x:v>0</x:v>
      </x:c>
      <x:c r="K2296" s="7" t="n">
        <x:f>SUMIFS('PO detail'!$Y$1498:$Y$1502,'PO detail'!$V$1498:$V$1502,"&gt;="&amp;E2296,'PO detail'!$V$1498:$V$1502,"&lt;"&amp;A2296)</x:f>
        <x:v>0</x:v>
      </x:c>
      <x:c r="L2296" s="7" t="n">
        <x:f>'Inventory detail'!F44*Summary!$K$5*(A2296-E2296)/Summary!$K$6</x:f>
        <x:v>11551.269650924025</x:v>
      </x:c>
      <x:c r="M2296" s="7" t="n">
        <x:f>MAX(0,H2296-L2296)</x:f>
        <x:v>0</x:v>
      </x:c>
      <x:c r="N2296" s="7" t="n">
        <x:f>MAX(0,L2296-H2296)</x:f>
        <x:v>11551.269650924025</x:v>
      </x:c>
      <x:c r="O2296" s="7" t="n">
        <x:f>MAX(0,F2296+I2296-N2296)</x:f>
        <x:v>16699.785462012318</x:v>
      </x:c>
      <x:c r="P2296" s="7" t="n">
        <x:f>MAX(0,N2296-F2296-I2296)</x:f>
        <x:v>0</x:v>
      </x:c>
      <x:c r="Q2296" s="7" t="n">
        <x:f>MAX(0,G2296+J2296-P2296)</x:f>
        <x:v>61000</x:v>
      </x:c>
      <x:c r="R2296" s="7" t="n">
        <x:f>M2296+MAX(0,K2296-MAX(0,P2296-G2296-J2296))</x:f>
        <x:v>0</x:v>
      </x:c>
      <x:c r="S2296" s="7" t="n">
        <x:f>SUM(O2296,Q2296,R2296)</x:f>
        <x:v>77699.78546201231</x:v>
      </x:c>
      <x:c r="T2296" s="14" t="n">
        <x:f>'Inventory detail'!T44</x:f>
        <x:v>0.1495</x:v>
      </x:c>
      <x:c r="U2296" s="14" t="n">
        <x:f>'Inventory detail'!U44</x:f>
        <x:v>0.16302</x:v>
      </x:c>
      <x:c r="V2296" s="9" t="n">
        <x:f>O2296*T2296</x:f>
        <x:v>2496.6179265708415</x:v>
      </x:c>
      <x:c r="W2296" s="9" t="n">
        <x:f>Q2296*T2296</x:f>
        <x:v>9119.5</x:v>
      </x:c>
      <x:c r="X2296" s="9" t="n">
        <x:f>R2296*T2296</x:f>
        <x:v>0</x:v>
      </x:c>
      <x:c r="Y2296" s="9" t="n">
        <x:f>S2296*T2296</x:f>
        <x:v>11616.11792657084</x:v>
      </x:c>
      <x:c r="Z2296" s="9" t="n">
        <x:f>IF(ISNUMBER(U2296),S2296*(U2296-T2296),"n.a.")</x:f>
        <x:v>1050.5010994464067</x:v>
      </x:c>
      <x:c r="AA2296" s="9" t="n">
        <x:f>IF(ISNUMBER(U2296),Y2296,0)</x:f>
        <x:v>11616.11792657084</x:v>
      </x:c>
      <x:c r="AB2296" s="7" t="n">
        <x:f>MAX(0,L2296-SUM(F2296:K2296))</x:f>
        <x:v>0</x:v>
      </x:c>
    </x:row>
    <x:row r="2297" ht="22" customHeight="1">
      <x:c r="A2297" s="18" t="n">
        <x:f>Summary!E$41</x:f>
        <x:v>46388</x:v>
      </x:c>
      <x:c r="B2297" s="2" t="str">
        <x:f>'Inventory detail'!A45</x:f>
        <x:v>COIL</x:v>
      </x:c>
      <x:c r="C2297" s="2" t="str">
        <x:f>'Inventory detail'!B45</x:f>
        <x:v>10</x:v>
      </x:c>
      <x:c r="D2297" s="2" t="str">
        <x:f>'Inventory detail'!C45</x:f>
        <x:v>25BLK12-4</x:v>
      </x:c>
      <x:c r="E2297" s="10" t="n">
        <x:f>A1171</x:f>
        <x:v>46357</x:v>
      </x:c>
      <x:c r="F2297" s="7" t="n">
        <x:f>O1171</x:f>
        <x:v>4333.05954825462</x:v>
      </x:c>
      <x:c r="G2297" s="7" t="n">
        <x:f>Q1171</x:f>
        <x:v>0</x:v>
      </x:c>
      <x:c r="H2297" s="7" t="n">
        <x:f>R1171</x:f>
        <x:v>0</x:v>
      </x:c>
      <x:c r="I2297" s="7" t="n">
        <x:f>SUMIFS('PO detail'!$W$330:$W$342,'PO detail'!$V$330:$V$342,"&gt;="&amp;E2297,'PO detail'!$V$330:$V$342,"&lt;"&amp;A2297)</x:f>
        <x:v>0</x:v>
      </x:c>
      <x:c r="J2297" s="7" t="n">
        <x:f>SUMIFS('PO detail'!$X$330:$X$342,'PO detail'!$V$330:$V$342,"&gt;="&amp;E2297,'PO detail'!$V$330:$V$342,"&lt;"&amp;A2297)</x:f>
        <x:v>0</x:v>
      </x:c>
      <x:c r="K2297" s="7" t="n">
        <x:f>SUMIFS('PO detail'!$Y$330:$Y$342,'PO detail'!$V$330:$V$342,"&gt;="&amp;E2297,'PO detail'!$V$330:$V$342,"&lt;"&amp;A2297)</x:f>
        <x:v>0</x:v>
      </x:c>
      <x:c r="L2297" s="7" t="n">
        <x:f>'Inventory detail'!F45*Summary!$K$5*(A2297-E2297)/Summary!$K$6</x:f>
        <x:v>11152.3613963039</x:v>
      </x:c>
      <x:c r="M2297" s="7" t="n">
        <x:f>MAX(0,H2297-L2297)</x:f>
        <x:v>0</x:v>
      </x:c>
      <x:c r="N2297" s="7" t="n">
        <x:f>MAX(0,L2297-H2297)</x:f>
        <x:v>11152.3613963039</x:v>
      </x:c>
      <x:c r="O2297" s="7" t="n">
        <x:f>MAX(0,F2297+I2297-N2297)</x:f>
        <x:v>0</x:v>
      </x:c>
      <x:c r="P2297" s="7" t="n">
        <x:f>MAX(0,N2297-F2297-I2297)</x:f>
        <x:v>6819.301848049281</x:v>
      </x:c>
      <x:c r="Q2297" s="7" t="n">
        <x:f>MAX(0,G2297+J2297-P2297)</x:f>
        <x:v>0</x:v>
      </x:c>
      <x:c r="R2297" s="7" t="n">
        <x:f>M2297+MAX(0,K2297-MAX(0,P2297-G2297-J2297))</x:f>
        <x:v>0</x:v>
      </x:c>
      <x:c r="S2297" s="7" t="n">
        <x:f>SUM(O2297,Q2297,R2297)</x:f>
        <x:v>0</x:v>
      </x:c>
      <x:c r="T2297" s="14" t="n">
        <x:f>'Inventory detail'!T45</x:f>
        <x:v>0.1632</x:v>
      </x:c>
      <x:c r="U2297" s="14" t="n">
        <x:f>'Inventory detail'!U45</x:f>
        <x:v>0.1598935</x:v>
      </x:c>
      <x:c r="V2297" s="9" t="n">
        <x:f>O2297*T2297</x:f>
        <x:v>0</x:v>
      </x:c>
      <x:c r="W2297" s="9" t="n">
        <x:f>Q2297*T2297</x:f>
        <x:v>0</x:v>
      </x:c>
      <x:c r="X2297" s="9" t="n">
        <x:f>R2297*T2297</x:f>
        <x:v>0</x:v>
      </x:c>
      <x:c r="Y2297" s="9" t="n">
        <x:f>S2297*T2297</x:f>
        <x:v>0</x:v>
      </x:c>
      <x:c r="Z2297" s="9" t="n">
        <x:f>IF(ISNUMBER(U2297),S2297*(U2297-T2297),"n.a.")</x:f>
        <x:v>0</x:v>
      </x:c>
      <x:c r="AA2297" s="9" t="n">
        <x:f>IF(ISNUMBER(U2297),Y2297,0)</x:f>
        <x:v>0</x:v>
      </x:c>
      <x:c r="AB2297" s="7" t="n">
        <x:f>MAX(0,L2297-SUM(F2297:K2297))</x:f>
        <x:v>6819.301848049281</x:v>
      </x:c>
    </x:row>
    <x:row r="2298" ht="22" customHeight="1">
      <x:c r="A2298" s="18" t="n">
        <x:f>Summary!E$41</x:f>
        <x:v>46388</x:v>
      </x:c>
      <x:c r="B2298" s="2" t="str">
        <x:f>'Inventory detail'!A46</x:f>
        <x:v>COIL</x:v>
      </x:c>
      <x:c r="C2298" s="2" t="str">
        <x:f>'Inventory detail'!B46</x:f>
        <x:v>60</x:v>
      </x:c>
      <x:c r="D2298" s="2" t="str">
        <x:f>'Inventory detail'!C46</x:f>
        <x:v>10WHT12-4</x:v>
      </x:c>
      <x:c r="E2298" s="10" t="n">
        <x:f>A1172</x:f>
        <x:v>46357</x:v>
      </x:c>
      <x:c r="F2298" s="7" t="n">
        <x:f>O1172</x:f>
        <x:v>30166.80936344969</x:v>
      </x:c>
      <x:c r="G2298" s="7" t="n">
        <x:f>Q1172</x:f>
        <x:v>0</x:v>
      </x:c>
      <x:c r="H2298" s="7" t="n">
        <x:f>R1172</x:f>
        <x:v>0</x:v>
      </x:c>
      <x:c r="I2298" s="7" t="n">
        <x:f>SUMIFS('PO detail'!$W$1030:$W$1040,'PO detail'!$V$1030:$V$1040,"&gt;="&amp;E2298,'PO detail'!$V$1030:$V$1040,"&lt;"&amp;A2298)</x:f>
        <x:v>0</x:v>
      </x:c>
      <x:c r="J2298" s="7" t="n">
        <x:f>SUMIFS('PO detail'!$X$1030:$X$1040,'PO detail'!$V$1030:$V$1040,"&gt;="&amp;E2298,'PO detail'!$V$1030:$V$1040,"&lt;"&amp;A2298)</x:f>
        <x:v>0</x:v>
      </x:c>
      <x:c r="K2298" s="7" t="n">
        <x:f>SUMIFS('PO detail'!$Y$1030:$Y$1040,'PO detail'!$V$1030:$V$1040,"&gt;="&amp;E2298,'PO detail'!$V$1030:$V$1040,"&lt;"&amp;A2298)</x:f>
        <x:v>0</x:v>
      </x:c>
      <x:c r="L2298" s="7" t="n">
        <x:f>'Inventory detail'!F46*Summary!$K$5*(A2298-E2298)/Summary!$K$6</x:f>
        <x:v>10957.149240246406</x:v>
      </x:c>
      <x:c r="M2298" s="7" t="n">
        <x:f>MAX(0,H2298-L2298)</x:f>
        <x:v>0</x:v>
      </x:c>
      <x:c r="N2298" s="7" t="n">
        <x:f>MAX(0,L2298-H2298)</x:f>
        <x:v>10957.149240246406</x:v>
      </x:c>
      <x:c r="O2298" s="7" t="n">
        <x:f>MAX(0,F2298+I2298-N2298)</x:f>
        <x:v>19209.660123203284</x:v>
      </x:c>
      <x:c r="P2298" s="7" t="n">
        <x:f>MAX(0,N2298-F2298-I2298)</x:f>
        <x:v>0</x:v>
      </x:c>
      <x:c r="Q2298" s="7" t="n">
        <x:f>MAX(0,G2298+J2298-P2298)</x:f>
        <x:v>0</x:v>
      </x:c>
      <x:c r="R2298" s="7" t="n">
        <x:f>M2298+MAX(0,K2298-MAX(0,P2298-G2298-J2298))</x:f>
        <x:v>0</x:v>
      </x:c>
      <x:c r="S2298" s="7" t="n">
        <x:f>SUM(O2298,Q2298,R2298)</x:f>
        <x:v>19209.660123203284</x:v>
      </x:c>
      <x:c r="T2298" s="14" t="n">
        <x:f>'Inventory detail'!T46</x:f>
        <x:v>0.0584</x:v>
      </x:c>
      <x:c r="U2298" s="14" t="n">
        <x:f>'Inventory detail'!U46</x:f>
        <x:v>0.057239</x:v>
      </x:c>
      <x:c r="V2298" s="9" t="n">
        <x:f>O2298*T2298</x:f>
        <x:v>1121.8441511950718</x:v>
      </x:c>
      <x:c r="W2298" s="9" t="n">
        <x:f>Q2298*T2298</x:f>
        <x:v>0</x:v>
      </x:c>
      <x:c r="X2298" s="9" t="n">
        <x:f>R2298*T2298</x:f>
        <x:v>0</x:v>
      </x:c>
      <x:c r="Y2298" s="9" t="n">
        <x:f>S2298*T2298</x:f>
        <x:v>1121.8441511950718</x:v>
      </x:c>
      <x:c r="Z2298" s="9" t="n">
        <x:f>IF(ISNUMBER(U2298),S2298*(U2298-T2298),"n.a.")</x:f>
        <x:v>-22.302415403039056</x:v>
      </x:c>
      <x:c r="AA2298" s="9" t="n">
        <x:f>IF(ISNUMBER(U2298),Y2298,0)</x:f>
        <x:v>1121.8441511950718</x:v>
      </x:c>
      <x:c r="AB2298" s="7" t="n">
        <x:f>MAX(0,L2298-SUM(F2298:K2298))</x:f>
        <x:v>0</x:v>
      </x:c>
    </x:row>
    <x:row r="2299" ht="22" customHeight="1">
      <x:c r="A2299" s="18" t="n">
        <x:f>Summary!E$41</x:f>
        <x:v>46388</x:v>
      </x:c>
      <x:c r="B2299" s="2" t="str">
        <x:f>'Inventory detail'!A47</x:f>
        <x:v>COIL</x:v>
      </x:c>
      <x:c r="C2299" s="2" t="str">
        <x:f>'Inventory detail'!B47</x:f>
        <x:v>30</x:v>
      </x:c>
      <x:c r="D2299" s="2" t="str">
        <x:f>'Inventory detail'!C47</x:f>
        <x:v>14BLK12-4</x:v>
      </x:c>
      <x:c r="E2299" s="10" t="n">
        <x:f>A1173</x:f>
        <x:v>46357</x:v>
      </x:c>
      <x:c r="F2299" s="7" t="n">
        <x:f>O1173</x:f>
        <x:v>21971.532156057496</x:v>
      </x:c>
      <x:c r="G2299" s="7" t="n">
        <x:f>Q1173</x:f>
        <x:v>0</x:v>
      </x:c>
      <x:c r="H2299" s="7" t="n">
        <x:f>R1173</x:f>
        <x:v>0</x:v>
      </x:c>
      <x:c r="I2299" s="7" t="n">
        <x:f>SUMIFS('PO detail'!$W$760:$W$770,'PO detail'!$V$760:$V$770,"&gt;="&amp;E2299,'PO detail'!$V$760:$V$770,"&lt;"&amp;A2299)</x:f>
        <x:v>0</x:v>
      </x:c>
      <x:c r="J2299" s="7" t="n">
        <x:f>SUMIFS('PO detail'!$X$760:$X$770,'PO detail'!$V$760:$V$770,"&gt;="&amp;E2299,'PO detail'!$V$760:$V$770,"&lt;"&amp;A2299)</x:f>
        <x:v>0</x:v>
      </x:c>
      <x:c r="K2299" s="7" t="n">
        <x:f>SUMIFS('PO detail'!$Y$760:$Y$770,'PO detail'!$V$760:$V$770,"&gt;="&amp;E2299,'PO detail'!$V$760:$V$770,"&lt;"&amp;A2299)</x:f>
        <x:v>0</x:v>
      </x:c>
      <x:c r="L2299" s="7" t="n">
        <x:f>'Inventory detail'!F47*Summary!$K$5*(A2299-E2299)/Summary!$K$6</x:f>
        <x:v>10778.915154004106</x:v>
      </x:c>
      <x:c r="M2299" s="7" t="n">
        <x:f>MAX(0,H2299-L2299)</x:f>
        <x:v>0</x:v>
      </x:c>
      <x:c r="N2299" s="7" t="n">
        <x:f>MAX(0,L2299-H2299)</x:f>
        <x:v>10778.915154004106</x:v>
      </x:c>
      <x:c r="O2299" s="7" t="n">
        <x:f>MAX(0,F2299+I2299-N2299)</x:f>
        <x:v>11192.61700205339</x:v>
      </x:c>
      <x:c r="P2299" s="7" t="n">
        <x:f>MAX(0,N2299-F2299-I2299)</x:f>
        <x:v>0</x:v>
      </x:c>
      <x:c r="Q2299" s="7" t="n">
        <x:f>MAX(0,G2299+J2299-P2299)</x:f>
        <x:v>0</x:v>
      </x:c>
      <x:c r="R2299" s="7" t="n">
        <x:f>M2299+MAX(0,K2299-MAX(0,P2299-G2299-J2299))</x:f>
        <x:v>0</x:v>
      </x:c>
      <x:c r="S2299" s="7" t="n">
        <x:f>SUM(O2299,Q2299,R2299)</x:f>
        <x:v>11192.61700205339</x:v>
      </x:c>
      <x:c r="T2299" s="14" t="n">
        <x:f>'Inventory detail'!T47</x:f>
        <x:v>0.0729</x:v>
      </x:c>
      <x:c r="U2299" s="14" t="n">
        <x:f>'Inventory detail'!U47</x:f>
        <x:v>0.07149349999999999</x:v>
      </x:c>
      <x:c r="V2299" s="9" t="n">
        <x:f>O2299*T2299</x:f>
        <x:v>815.9417794496921</x:v>
      </x:c>
      <x:c r="W2299" s="9" t="n">
        <x:f>Q2299*T2299</x:f>
        <x:v>0</x:v>
      </x:c>
      <x:c r="X2299" s="9" t="n">
        <x:f>R2299*T2299</x:f>
        <x:v>0</x:v>
      </x:c>
      <x:c r="Y2299" s="9" t="n">
        <x:f>S2299*T2299</x:f>
        <x:v>815.9417794496921</x:v>
      </x:c>
      <x:c r="Z2299" s="9" t="n">
        <x:f>IF(ISNUMBER(U2299),S2299*(U2299-T2299),"n.a.")</x:f>
        <x:v>-15.742415813388304</x:v>
      </x:c>
      <x:c r="AA2299" s="9" t="n">
        <x:f>IF(ISNUMBER(U2299),Y2299,0)</x:f>
        <x:v>815.9417794496921</x:v>
      </x:c>
      <x:c r="AB2299" s="7" t="n">
        <x:f>MAX(0,L2299-SUM(F2299:K2299))</x:f>
        <x:v>0</x:v>
      </x:c>
    </x:row>
    <x:row r="2300" ht="22" customHeight="1">
      <x:c r="A2300" s="18" t="n">
        <x:f>Summary!E$41</x:f>
        <x:v>46388</x:v>
      </x:c>
      <x:c r="B2300" s="2" t="str">
        <x:f>'Inventory detail'!A48</x:f>
        <x:v>COIL</x:v>
      </x:c>
      <x:c r="C2300" s="2" t="str">
        <x:f>'Inventory detail'!B48</x:f>
        <x:v>30</x:v>
      </x:c>
      <x:c r="D2300" s="2" t="str">
        <x:f>'Inventory detail'!C48</x:f>
        <x:v>9BLK12-4</x:v>
      </x:c>
      <x:c r="E2300" s="10" t="n">
        <x:f>A1174</x:f>
        <x:v>46357</x:v>
      </x:c>
      <x:c r="F2300" s="7" t="n">
        <x:f>O1174</x:f>
        <x:v>18460.164271047226</x:v>
      </x:c>
      <x:c r="G2300" s="7" t="n">
        <x:f>Q1174</x:f>
        <x:v>0</x:v>
      </x:c>
      <x:c r="H2300" s="7" t="n">
        <x:f>R1174</x:f>
        <x:v>0</x:v>
      </x:c>
      <x:c r="I2300" s="7" t="n">
        <x:f>SUMIFS('PO detail'!$W$982:$W$992,'PO detail'!$V$982:$V$992,"&gt;="&amp;E2300,'PO detail'!$V$982:$V$992,"&lt;"&amp;A2300)</x:f>
        <x:v>0</x:v>
      </x:c>
      <x:c r="J2300" s="7" t="n">
        <x:f>SUMIFS('PO detail'!$X$982:$X$992,'PO detail'!$V$982:$V$992,"&gt;="&amp;E2300,'PO detail'!$V$982:$V$992,"&lt;"&amp;A2300)</x:f>
        <x:v>0</x:v>
      </x:c>
      <x:c r="K2300" s="7" t="n">
        <x:f>SUMIFS('PO detail'!$Y$982:$Y$992,'PO detail'!$V$982:$V$992,"&gt;="&amp;E2300,'PO detail'!$V$982:$V$992,"&lt;"&amp;A2300)</x:f>
        <x:v>0</x:v>
      </x:c>
      <x:c r="L2300" s="7" t="n">
        <x:f>'Inventory detail'!F48*Summary!$K$5*(A2300-E2300)/Summary!$K$6</x:f>
        <x:v>10668.58316221766</x:v>
      </x:c>
      <x:c r="M2300" s="7" t="n">
        <x:f>MAX(0,H2300-L2300)</x:f>
        <x:v>0</x:v>
      </x:c>
      <x:c r="N2300" s="7" t="n">
        <x:f>MAX(0,L2300-H2300)</x:f>
        <x:v>10668.58316221766</x:v>
      </x:c>
      <x:c r="O2300" s="7" t="n">
        <x:f>MAX(0,F2300+I2300-N2300)</x:f>
        <x:v>7791.581108829567</x:v>
      </x:c>
      <x:c r="P2300" s="7" t="n">
        <x:f>MAX(0,N2300-F2300-I2300)</x:f>
        <x:v>0</x:v>
      </x:c>
      <x:c r="Q2300" s="7" t="n">
        <x:f>MAX(0,G2300+J2300-P2300)</x:f>
        <x:v>0</x:v>
      </x:c>
      <x:c r="R2300" s="7" t="n">
        <x:f>M2300+MAX(0,K2300-MAX(0,P2300-G2300-J2300))</x:f>
        <x:v>0</x:v>
      </x:c>
      <x:c r="S2300" s="7" t="n">
        <x:f>SUM(O2300,Q2300,R2300)</x:f>
        <x:v>7791.581108829567</x:v>
      </x:c>
      <x:c r="T2300" s="14" t="n">
        <x:f>'Inventory detail'!T48</x:f>
        <x:v>0.0394</x:v>
      </x:c>
      <x:c r="U2300" s="14" t="n">
        <x:f>'Inventory detail'!U48</x:f>
        <x:v>0.038674999999999994</x:v>
      </x:c>
      <x:c r="V2300" s="9" t="n">
        <x:f>O2300*T2300</x:f>
        <x:v>306.9882956878849</x:v>
      </x:c>
      <x:c r="W2300" s="9" t="n">
        <x:f>Q2300*T2300</x:f>
        <x:v>0</x:v>
      </x:c>
      <x:c r="X2300" s="9" t="n">
        <x:f>R2300*T2300</x:f>
        <x:v>0</x:v>
      </x:c>
      <x:c r="Y2300" s="9" t="n">
        <x:f>S2300*T2300</x:f>
        <x:v>306.9882956878849</x:v>
      </x:c>
      <x:c r="Z2300" s="9" t="n">
        <x:f>IF(ISNUMBER(U2300),S2300*(U2300-T2300),"n.a.")</x:f>
        <x:v>-5.648896303901463</x:v>
      </x:c>
      <x:c r="AA2300" s="9" t="n">
        <x:f>IF(ISNUMBER(U2300),Y2300,0)</x:f>
        <x:v>306.9882956878849</x:v>
      </x:c>
      <x:c r="AB2300" s="7" t="n">
        <x:f>MAX(0,L2300-SUM(F2300:K2300))</x:f>
        <x:v>0</x:v>
      </x:c>
    </x:row>
    <x:row r="2301" ht="22" customHeight="1">
      <x:c r="A2301" s="18" t="n">
        <x:f>Summary!E$41</x:f>
        <x:v>46388</x:v>
      </x:c>
      <x:c r="B2301" s="2" t="str">
        <x:f>'Inventory detail'!A49</x:f>
        <x:v>COIL</x:v>
      </x:c>
      <x:c r="C2301" s="2" t="str">
        <x:f>'Inventory detail'!B49</x:f>
        <x:v>60</x:v>
      </x:c>
      <x:c r="D2301" s="2" t="str">
        <x:f>'Inventory detail'!C49</x:f>
        <x:v>11BLK12-4</x:v>
      </x:c>
      <x:c r="E2301" s="10" t="n">
        <x:f>A1175</x:f>
        <x:v>46357</x:v>
      </x:c>
      <x:c r="F2301" s="7" t="n">
        <x:f>O1175</x:f>
        <x:v>20165.782669404514</x:v>
      </x:c>
      <x:c r="G2301" s="7" t="n">
        <x:f>Q1175</x:f>
        <x:v>0</x:v>
      </x:c>
      <x:c r="H2301" s="7" t="n">
        <x:f>R1175</x:f>
        <x:v>0</x:v>
      </x:c>
      <x:c r="I2301" s="7" t="n">
        <x:f>SUMIFS('PO detail'!$W$1043:$W$1050,'PO detail'!$V$1043:$V$1050,"&gt;="&amp;E2301,'PO detail'!$V$1043:$V$1050,"&lt;"&amp;A2301)</x:f>
        <x:v>0</x:v>
      </x:c>
      <x:c r="J2301" s="7" t="n">
        <x:f>SUMIFS('PO detail'!$X$1043:$X$1050,'PO detail'!$V$1043:$V$1050,"&gt;="&amp;E2301,'PO detail'!$V$1043:$V$1050,"&lt;"&amp;A2301)</x:f>
        <x:v>0</x:v>
      </x:c>
      <x:c r="K2301" s="7" t="n">
        <x:f>SUMIFS('PO detail'!$Y$1043:$Y$1050,'PO detail'!$V$1043:$V$1050,"&gt;="&amp;E2301,'PO detail'!$V$1043:$V$1050,"&lt;"&amp;A2301)</x:f>
        <x:v>0</x:v>
      </x:c>
      <x:c r="L2301" s="7" t="n">
        <x:f>'Inventory detail'!F49*Summary!$K$5*(A2301-E2301)/Summary!$K$6</x:f>
        <x:v>9378.504476386037</x:v>
      </x:c>
      <x:c r="M2301" s="7" t="n">
        <x:f>MAX(0,H2301-L2301)</x:f>
        <x:v>0</x:v>
      </x:c>
      <x:c r="N2301" s="7" t="n">
        <x:f>MAX(0,L2301-H2301)</x:f>
        <x:v>9378.504476386037</x:v>
      </x:c>
      <x:c r="O2301" s="7" t="n">
        <x:f>MAX(0,F2301+I2301-N2301)</x:f>
        <x:v>10787.278193018477</x:v>
      </x:c>
      <x:c r="P2301" s="7" t="n">
        <x:f>MAX(0,N2301-F2301-I2301)</x:f>
        <x:v>0</x:v>
      </x:c>
      <x:c r="Q2301" s="7" t="n">
        <x:f>MAX(0,G2301+J2301-P2301)</x:f>
        <x:v>0</x:v>
      </x:c>
      <x:c r="R2301" s="7" t="n">
        <x:f>M2301+MAX(0,K2301-MAX(0,P2301-G2301-J2301))</x:f>
        <x:v>0</x:v>
      </x:c>
      <x:c r="S2301" s="7" t="n">
        <x:f>SUM(O2301,Q2301,R2301)</x:f>
        <x:v>10787.278193018477</x:v>
      </x:c>
      <x:c r="T2301" s="14" t="n">
        <x:f>'Inventory detail'!T49</x:f>
        <x:v>0.0559</x:v>
      </x:c>
      <x:c r="U2301" s="14" t="n">
        <x:f>'Inventory detail'!U49</x:f>
        <x:v>0.054807999999999996</x:v>
      </x:c>
      <x:c r="V2301" s="9" t="n">
        <x:f>O2301*T2301</x:f>
        <x:v>603.0088509897329</x:v>
      </x:c>
      <x:c r="W2301" s="9" t="n">
        <x:f>Q2301*T2301</x:f>
        <x:v>0</x:v>
      </x:c>
      <x:c r="X2301" s="9" t="n">
        <x:f>R2301*T2301</x:f>
        <x:v>0</x:v>
      </x:c>
      <x:c r="Y2301" s="9" t="n">
        <x:f>S2301*T2301</x:f>
        <x:v>603.0088509897329</x:v>
      </x:c>
      <x:c r="Z2301" s="9" t="n">
        <x:f>IF(ISNUMBER(U2301),S2301*(U2301-T2301),"n.a.")</x:f>
        <x:v>-11.779707786776207</x:v>
      </x:c>
      <x:c r="AA2301" s="9" t="n">
        <x:f>IF(ISNUMBER(U2301),Y2301,0)</x:f>
        <x:v>603.0088509897329</x:v>
      </x:c>
      <x:c r="AB2301" s="7" t="n">
        <x:f>MAX(0,L2301-SUM(F2301:K2301))</x:f>
        <x:v>0</x:v>
      </x:c>
    </x:row>
    <x:row r="2302" ht="22" customHeight="1">
      <x:c r="A2302" s="18" t="n">
        <x:f>Summary!E$41</x:f>
        <x:v>46388</x:v>
      </x:c>
      <x:c r="B2302" s="2" t="str">
        <x:f>'Inventory detail'!A50</x:f>
        <x:v>COIL</x:v>
      </x:c>
      <x:c r="C2302" s="2" t="str">
        <x:f>'Inventory detail'!B50</x:f>
        <x:v>60</x:v>
      </x:c>
      <x:c r="D2302" s="2" t="str">
        <x:f>'Inventory detail'!C50</x:f>
        <x:v>22BLK12-4</x:v>
      </x:c>
      <x:c r="E2302" s="10" t="n">
        <x:f>A1176</x:f>
        <x:v>46357</x:v>
      </x:c>
      <x:c r="F2302" s="7" t="n">
        <x:f>O1176</x:f>
        <x:v>20181.51950718686</x:v>
      </x:c>
      <x:c r="G2302" s="7" t="n">
        <x:f>Q1176</x:f>
        <x:v>0</x:v>
      </x:c>
      <x:c r="H2302" s="7" t="n">
        <x:f>R1176</x:f>
        <x:v>0</x:v>
      </x:c>
      <x:c r="I2302" s="7" t="n">
        <x:f>SUMIFS('PO detail'!$W$1202:$W$1212,'PO detail'!$V$1202:$V$1212,"&gt;="&amp;E2302,'PO detail'!$V$1202:$V$1212,"&lt;"&amp;A2302)</x:f>
        <x:v>0</x:v>
      </x:c>
      <x:c r="J2302" s="7" t="n">
        <x:f>SUMIFS('PO detail'!$X$1202:$X$1212,'PO detail'!$V$1202:$V$1212,"&gt;="&amp;E2302,'PO detail'!$V$1202:$V$1212,"&lt;"&amp;A2302)</x:f>
        <x:v>0</x:v>
      </x:c>
      <x:c r="K2302" s="7" t="n">
        <x:f>SUMIFS('PO detail'!$Y$1202:$Y$1212,'PO detail'!$V$1202:$V$1212,"&gt;="&amp;E2302,'PO detail'!$V$1202:$V$1212,"&lt;"&amp;A2302)</x:f>
        <x:v>0</x:v>
      </x:c>
      <x:c r="L2302" s="7" t="n">
        <x:f>'Inventory detail'!F50*Summary!$K$5*(A2302-E2302)/Summary!$K$6</x:f>
        <x:v>8784.394250513347</x:v>
      </x:c>
      <x:c r="M2302" s="7" t="n">
        <x:f>MAX(0,H2302-L2302)</x:f>
        <x:v>0</x:v>
      </x:c>
      <x:c r="N2302" s="7" t="n">
        <x:f>MAX(0,L2302-H2302)</x:f>
        <x:v>8784.394250513347</x:v>
      </x:c>
      <x:c r="O2302" s="7" t="n">
        <x:f>MAX(0,F2302+I2302-N2302)</x:f>
        <x:v>11397.125256673511</x:v>
      </x:c>
      <x:c r="P2302" s="7" t="n">
        <x:f>MAX(0,N2302-F2302-I2302)</x:f>
        <x:v>0</x:v>
      </x:c>
      <x:c r="Q2302" s="7" t="n">
        <x:f>MAX(0,G2302+J2302-P2302)</x:f>
        <x:v>0</x:v>
      </x:c>
      <x:c r="R2302" s="7" t="n">
        <x:f>M2302+MAX(0,K2302-MAX(0,P2302-G2302-J2302))</x:f>
        <x:v>0</x:v>
      </x:c>
      <x:c r="S2302" s="7" t="n">
        <x:f>SUM(O2302,Q2302,R2302)</x:f>
        <x:v>11397.125256673511</x:v>
      </x:c>
      <x:c r="T2302" s="14" t="n">
        <x:f>'Inventory detail'!T50</x:f>
        <x:v>0.1321</x:v>
      </x:c>
      <x:c r="U2302" s="14" t="n">
        <x:f>'Inventory detail'!U50</x:f>
        <x:v>0.129506</x:v>
      </x:c>
      <x:c r="V2302" s="9" t="n">
        <x:f>O2302*T2302</x:f>
        <x:v>1505.5602464065707</x:v>
      </x:c>
      <x:c r="W2302" s="9" t="n">
        <x:f>Q2302*T2302</x:f>
        <x:v>0</x:v>
      </x:c>
      <x:c r="X2302" s="9" t="n">
        <x:f>R2302*T2302</x:f>
        <x:v>0</x:v>
      </x:c>
      <x:c r="Y2302" s="9" t="n">
        <x:f>S2302*T2302</x:f>
        <x:v>1505.5602464065707</x:v>
      </x:c>
      <x:c r="Z2302" s="9" t="n">
        <x:f>IF(ISNUMBER(U2302),S2302*(U2302-T2302),"n.a.")</x:f>
        <x:v>-29.56414291581092</x:v>
      </x:c>
      <x:c r="AA2302" s="9" t="n">
        <x:f>IF(ISNUMBER(U2302),Y2302,0)</x:f>
        <x:v>1505.5602464065707</x:v>
      </x:c>
      <x:c r="AB2302" s="7" t="n">
        <x:f>MAX(0,L2302-SUM(F2302:K2302))</x:f>
        <x:v>0</x:v>
      </x:c>
    </x:row>
    <x:row r="2303" ht="22" customHeight="1">
      <x:c r="A2303" s="18" t="n">
        <x:f>Summary!E$41</x:f>
        <x:v>46388</x:v>
      </x:c>
      <x:c r="B2303" s="2" t="str">
        <x:f>'Inventory detail'!A51</x:f>
        <x:v>POUC</x:v>
      </x:c>
      <x:c r="C2303" s="2" t="str">
        <x:f>'Inventory detail'!B51</x:f>
        <x:v>10</x:v>
      </x:c>
      <x:c r="D2303" s="2" t="str">
        <x:f>'Inventory detail'!C51</x:f>
        <x:v>LUG7</x:v>
      </x:c>
      <x:c r="E2303" s="10" t="n">
        <x:f>A1177</x:f>
        <x:v>46357</x:v>
      </x:c>
      <x:c r="F2303" s="7" t="n">
        <x:f>O1177</x:f>
        <x:v>0</x:v>
      </x:c>
      <x:c r="G2303" s="7" t="n">
        <x:f>Q1177</x:f>
        <x:v>25855.64681724846</x:v>
      </x:c>
      <x:c r="H2303" s="7" t="n">
        <x:f>R1177</x:f>
        <x:v>0</x:v>
      </x:c>
      <x:c r="I2303" s="7" t="n">
        <x:f>SUMIFS('PO detail'!$W$1548:$W$1552,'PO detail'!$V$1548:$V$1552,"&gt;="&amp;E2303,'PO detail'!$V$1548:$V$1552,"&lt;"&amp;A2303)</x:f>
        <x:v>0</x:v>
      </x:c>
      <x:c r="J2303" s="7" t="n">
        <x:f>SUMIFS('PO detail'!$X$1548:$X$1552,'PO detail'!$V$1548:$V$1552,"&gt;="&amp;E2303,'PO detail'!$V$1548:$V$1552,"&lt;"&amp;A2303)</x:f>
        <x:v>0</x:v>
      </x:c>
      <x:c r="K2303" s="7" t="n">
        <x:f>SUMIFS('PO detail'!$Y$1548:$Y$1552,'PO detail'!$V$1548:$V$1552,"&gt;="&amp;E2303,'PO detail'!$V$1548:$V$1552,"&lt;"&amp;A2303)</x:f>
        <x:v>0</x:v>
      </x:c>
      <x:c r="L2303" s="7" t="n">
        <x:f>'Inventory detail'!F51*Summary!$K$5*(A2303-E2303)/Summary!$K$6</x:f>
        <x:v>8682.546201232033</x:v>
      </x:c>
      <x:c r="M2303" s="7" t="n">
        <x:f>MAX(0,H2303-L2303)</x:f>
        <x:v>0</x:v>
      </x:c>
      <x:c r="N2303" s="7" t="n">
        <x:f>MAX(0,L2303-H2303)</x:f>
        <x:v>8682.546201232033</x:v>
      </x:c>
      <x:c r="O2303" s="7" t="n">
        <x:f>MAX(0,F2303+I2303-N2303)</x:f>
        <x:v>0</x:v>
      </x:c>
      <x:c r="P2303" s="7" t="n">
        <x:f>MAX(0,N2303-F2303-I2303)</x:f>
        <x:v>8682.546201232033</x:v>
      </x:c>
      <x:c r="Q2303" s="7" t="n">
        <x:f>MAX(0,G2303+J2303-P2303)</x:f>
        <x:v>17173.100616016425</x:v>
      </x:c>
      <x:c r="R2303" s="7" t="n">
        <x:f>M2303+MAX(0,K2303-MAX(0,P2303-G2303-J2303))</x:f>
        <x:v>0</x:v>
      </x:c>
      <x:c r="S2303" s="7" t="n">
        <x:f>SUM(O2303,Q2303,R2303)</x:f>
        <x:v>17173.100616016425</x:v>
      </x:c>
      <x:c r="T2303" s="14" t="n">
        <x:f>'Inventory detail'!T51</x:f>
        <x:v>0.013500000000000002</x:v>
      </x:c>
      <x:c r="U2303" s="14" t="n">
        <x:f>'Inventory detail'!U51</x:f>
        <x:v>0.014849999999999999</x:v>
      </x:c>
      <x:c r="V2303" s="9" t="n">
        <x:f>O2303*T2303</x:f>
        <x:v>0</x:v>
      </x:c>
      <x:c r="W2303" s="9" t="n">
        <x:f>Q2303*T2303</x:f>
        <x:v>231.83685831622176</x:v>
      </x:c>
      <x:c r="X2303" s="9" t="n">
        <x:f>R2303*T2303</x:f>
        <x:v>0</x:v>
      </x:c>
      <x:c r="Y2303" s="9" t="n">
        <x:f>S2303*T2303</x:f>
        <x:v>231.83685831622176</x:v>
      </x:c>
      <x:c r="Z2303" s="9" t="n">
        <x:f>IF(ISNUMBER(U2303),S2303*(U2303-T2303),"n.a.")</x:f>
        <x:v>23.183685831622125</x:v>
      </x:c>
      <x:c r="AA2303" s="9" t="n">
        <x:f>IF(ISNUMBER(U2303),Y2303,0)</x:f>
        <x:v>231.83685831622176</x:v>
      </x:c>
      <x:c r="AB2303" s="7" t="n">
        <x:f>MAX(0,L2303-SUM(F2303:K2303))</x:f>
        <x:v>0</x:v>
      </x:c>
    </x:row>
    <x:row r="2304" ht="22" customHeight="1">
      <x:c r="A2304" s="18" t="n">
        <x:f>Summary!E$41</x:f>
        <x:v>46388</x:v>
      </x:c>
      <x:c r="B2304" s="2" t="str">
        <x:f>'Inventory detail'!A52</x:f>
        <x:v>WIRE</x:v>
      </x:c>
      <x:c r="C2304" s="2" t="str">
        <x:f>'Inventory detail'!B52</x:f>
        <x:v>10</x:v>
      </x:c>
      <x:c r="D2304" s="2" t="str">
        <x:f>'Inventory detail'!C52</x:f>
        <x:v>DL012BLK</x:v>
      </x:c>
      <x:c r="E2304" s="10" t="n">
        <x:f>A1178</x:f>
        <x:v>46357</x:v>
      </x:c>
      <x:c r="F2304" s="7" t="n">
        <x:f>O1178</x:f>
        <x:v>69770.1690349076</x:v>
      </x:c>
      <x:c r="G2304" s="7" t="n">
        <x:f>Q1178</x:f>
        <x:v>0</x:v>
      </x:c>
      <x:c r="H2304" s="7" t="n">
        <x:f>R1178</x:f>
        <x:v>0</x:v>
      </x:c>
      <x:c r="I2304" s="7" t="n">
        <x:f>SUMIFS('PO detail'!$W$1877:$W$1880,'PO detail'!$V$1877:$V$1880,"&gt;="&amp;E2304,'PO detail'!$V$1877:$V$1880,"&lt;"&amp;A2304)</x:f>
        <x:v>0</x:v>
      </x:c>
      <x:c r="J2304" s="7" t="n">
        <x:f>SUMIFS('PO detail'!$X$1877:$X$1880,'PO detail'!$V$1877:$V$1880,"&gt;="&amp;E2304,'PO detail'!$V$1877:$V$1880,"&lt;"&amp;A2304)</x:f>
        <x:v>0</x:v>
      </x:c>
      <x:c r="K2304" s="7" t="n">
        <x:f>SUMIFS('PO detail'!$Y$1877:$Y$1880,'PO detail'!$V$1877:$V$1880,"&gt;="&amp;E2304,'PO detail'!$V$1877:$V$1880,"&lt;"&amp;A2304)</x:f>
        <x:v>0</x:v>
      </x:c>
      <x:c r="L2304" s="7" t="n">
        <x:f>'Inventory detail'!F52*Summary!$K$5*(A2304-E2304)/Summary!$K$6</x:f>
        <x:v>8674.052073921972</x:v>
      </x:c>
      <x:c r="M2304" s="7" t="n">
        <x:f>MAX(0,H2304-L2304)</x:f>
        <x:v>0</x:v>
      </x:c>
      <x:c r="N2304" s="7" t="n">
        <x:f>MAX(0,L2304-H2304)</x:f>
        <x:v>8674.052073921972</x:v>
      </x:c>
      <x:c r="O2304" s="7" t="n">
        <x:f>MAX(0,F2304+I2304-N2304)</x:f>
        <x:v>61096.11696098562</x:v>
      </x:c>
      <x:c r="P2304" s="7" t="n">
        <x:f>MAX(0,N2304-F2304-I2304)</x:f>
        <x:v>0</x:v>
      </x:c>
      <x:c r="Q2304" s="7" t="n">
        <x:f>MAX(0,G2304+J2304-P2304)</x:f>
        <x:v>0</x:v>
      </x:c>
      <x:c r="R2304" s="7" t="n">
        <x:f>M2304+MAX(0,K2304-MAX(0,P2304-G2304-J2304))</x:f>
        <x:v>0</x:v>
      </x:c>
      <x:c r="S2304" s="7" t="n">
        <x:f>SUM(O2304,Q2304,R2304)</x:f>
        <x:v>61096.11696098562</x:v>
      </x:c>
      <x:c r="T2304" s="14" t="n">
        <x:f>'Inventory detail'!T52</x:f>
        <x:v>0.08259999999999999</x:v>
      </x:c>
      <x:c r="U2304" s="14" t="n">
        <x:f>'Inventory detail'!U52</x:f>
        <x:v>0.08259999999999999</x:v>
      </x:c>
      <x:c r="V2304" s="9" t="n">
        <x:f>O2304*T2304</x:f>
        <x:v>5046.539260977412</x:v>
      </x:c>
      <x:c r="W2304" s="9" t="n">
        <x:f>Q2304*T2304</x:f>
        <x:v>0</x:v>
      </x:c>
      <x:c r="X2304" s="9" t="n">
        <x:f>R2304*T2304</x:f>
        <x:v>0</x:v>
      </x:c>
      <x:c r="Y2304" s="9" t="n">
        <x:f>S2304*T2304</x:f>
        <x:v>5046.539260977412</x:v>
      </x:c>
      <x:c r="Z2304" s="9" t="n">
        <x:f>IF(ISNUMBER(U2304),S2304*(U2304-T2304),"n.a.")</x:f>
        <x:v>0</x:v>
      </x:c>
      <x:c r="AA2304" s="9" t="n">
        <x:f>IF(ISNUMBER(U2304),Y2304,0)</x:f>
        <x:v>5046.539260977412</x:v>
      </x:c>
      <x:c r="AB2304" s="7" t="n">
        <x:f>MAX(0,L2304-SUM(F2304:K2304))</x:f>
        <x:v>0</x:v>
      </x:c>
    </x:row>
    <x:row r="2305" ht="22" customHeight="1">
      <x:c r="A2305" s="18" t="n">
        <x:f>Summary!E$41</x:f>
        <x:v>46388</x:v>
      </x:c>
      <x:c r="B2305" s="2" t="str">
        <x:f>'Inventory detail'!A53</x:f>
        <x:v>POUC</x:v>
      </x:c>
      <x:c r="C2305" s="2" t="str">
        <x:f>'Inventory detail'!B53</x:f>
        <x:v>10</x:v>
      </x:c>
      <x:c r="D2305" s="2" t="str">
        <x:f>'Inventory detail'!C53</x:f>
        <x:v>LET7</x:v>
      </x:c>
      <x:c r="E2305" s="10" t="n">
        <x:f>A1179</x:f>
        <x:v>46357</x:v>
      </x:c>
      <x:c r="F2305" s="7" t="n">
        <x:f>O1179</x:f>
        <x:v>9713.683449691991</x:v>
      </x:c>
      <x:c r="G2305" s="7" t="n">
        <x:f>Q1179</x:f>
        <x:v>31000</x:v>
      </x:c>
      <x:c r="H2305" s="7" t="n">
        <x:f>R1179</x:f>
        <x:v>0</x:v>
      </x:c>
      <x:c r="I2305" s="7" t="n">
        <x:f>SUMIFS('PO detail'!$W$1517:$W$1521,'PO detail'!$V$1517:$V$1521,"&gt;="&amp;E2305,'PO detail'!$V$1517:$V$1521,"&lt;"&amp;A2305)</x:f>
        <x:v>0</x:v>
      </x:c>
      <x:c r="J2305" s="7" t="n">
        <x:f>SUMIFS('PO detail'!$X$1517:$X$1521,'PO detail'!$V$1517:$V$1521,"&gt;="&amp;E2305,'PO detail'!$V$1517:$V$1521,"&lt;"&amp;A2305)</x:f>
        <x:v>0</x:v>
      </x:c>
      <x:c r="K2305" s="7" t="n">
        <x:f>SUMIFS('PO detail'!$Y$1517:$Y$1521,'PO detail'!$V$1517:$V$1521,"&gt;="&amp;E2305,'PO detail'!$V$1517:$V$1521,"&lt;"&amp;A2305)</x:f>
        <x:v>0</x:v>
      </x:c>
      <x:c r="L2305" s="7" t="n">
        <x:f>'Inventory detail'!F53*Summary!$K$5*(A2305-E2305)/Summary!$K$6</x:f>
        <x:v>8648.600246406571</x:v>
      </x:c>
      <x:c r="M2305" s="7" t="n">
        <x:f>MAX(0,H2305-L2305)</x:f>
        <x:v>0</x:v>
      </x:c>
      <x:c r="N2305" s="7" t="n">
        <x:f>MAX(0,L2305-H2305)</x:f>
        <x:v>8648.600246406571</x:v>
      </x:c>
      <x:c r="O2305" s="7" t="n">
        <x:f>MAX(0,F2305+I2305-N2305)</x:f>
        <x:v>1065.0832032854196</x:v>
      </x:c>
      <x:c r="P2305" s="7" t="n">
        <x:f>MAX(0,N2305-F2305-I2305)</x:f>
        <x:v>0</x:v>
      </x:c>
      <x:c r="Q2305" s="7" t="n">
        <x:f>MAX(0,G2305+J2305-P2305)</x:f>
        <x:v>31000</x:v>
      </x:c>
      <x:c r="R2305" s="7" t="n">
        <x:f>M2305+MAX(0,K2305-MAX(0,P2305-G2305-J2305))</x:f>
        <x:v>0</x:v>
      </x:c>
      <x:c r="S2305" s="7" t="n">
        <x:f>SUM(O2305,Q2305,R2305)</x:f>
        <x:v>32065.08320328542</x:v>
      </x:c>
      <x:c r="T2305" s="14" t="n">
        <x:f>'Inventory detail'!T53</x:f>
        <x:v>0.09880000000000001</x:v>
      </x:c>
      <x:c r="U2305" s="14" t="n">
        <x:f>'Inventory detail'!U53</x:f>
        <x:v>0.107745</x:v>
      </x:c>
      <x:c r="V2305" s="9" t="n">
        <x:f>O2305*T2305</x:f>
        <x:v>105.23022048459947</x:v>
      </x:c>
      <x:c r="W2305" s="9" t="n">
        <x:f>Q2305*T2305</x:f>
        <x:v>3062.8</x:v>
      </x:c>
      <x:c r="X2305" s="9" t="n">
        <x:f>R2305*T2305</x:f>
        <x:v>0</x:v>
      </x:c>
      <x:c r="Y2305" s="9" t="n">
        <x:f>S2305*T2305</x:f>
        <x:v>3168.0302204846</x:v>
      </x:c>
      <x:c r="Z2305" s="9" t="n">
        <x:f>IF(ISNUMBER(U2305),S2305*(U2305-T2305),"n.a.")</x:f>
        <x:v>286.8221692533875</x:v>
      </x:c>
      <x:c r="AA2305" s="9" t="n">
        <x:f>IF(ISNUMBER(U2305),Y2305,0)</x:f>
        <x:v>3168.0302204846</x:v>
      </x:c>
      <x:c r="AB2305" s="7" t="n">
        <x:f>MAX(0,L2305-SUM(F2305:K2305))</x:f>
        <x:v>0</x:v>
      </x:c>
    </x:row>
    <x:row r="2306" ht="22" customHeight="1">
      <x:c r="A2306" s="18" t="n">
        <x:f>Summary!E$41</x:f>
        <x:v>46388</x:v>
      </x:c>
      <x:c r="B2306" s="2" t="str">
        <x:f>'Inventory detail'!A54</x:f>
        <x:v>POUC</x:v>
      </x:c>
      <x:c r="C2306" s="2" t="str">
        <x:f>'Inventory detail'!B54</x:f>
        <x:v>10</x:v>
      </x:c>
      <x:c r="D2306" s="2" t="str">
        <x:f>'Inventory detail'!C54</x:f>
        <x:v>BUS5</x:v>
      </x:c>
      <x:c r="E2306" s="10" t="n">
        <x:f>A1180</x:f>
        <x:v>46357</x:v>
      </x:c>
      <x:c r="F2306" s="7" t="n">
        <x:f>O1180</x:f>
        <x:v>6803.901437371664</x:v>
      </x:c>
      <x:c r="G2306" s="7" t="n">
        <x:f>Q1180</x:f>
        <x:v>20000</x:v>
      </x:c>
      <x:c r="H2306" s="7" t="n">
        <x:f>R1180</x:f>
        <x:v>0</x:v>
      </x:c>
      <x:c r="I2306" s="7" t="n">
        <x:f>SUMIFS('PO detail'!$W$1456:$W$1458,'PO detail'!$V$1456:$V$1458,"&gt;="&amp;E2306,'PO detail'!$V$1456:$V$1458,"&lt;"&amp;A2306)</x:f>
        <x:v>0</x:v>
      </x:c>
      <x:c r="J2306" s="7" t="n">
        <x:f>SUMIFS('PO detail'!$X$1456:$X$1458,'PO detail'!$V$1456:$V$1458,"&gt;="&amp;E2306,'PO detail'!$V$1456:$V$1458,"&lt;"&amp;A2306)</x:f>
        <x:v>0</x:v>
      </x:c>
      <x:c r="K2306" s="7" t="n">
        <x:f>SUMIFS('PO detail'!$Y$1456:$Y$1458,'PO detail'!$V$1456:$V$1458,"&gt;="&amp;E2306,'PO detail'!$V$1456:$V$1458,"&lt;"&amp;A2306)</x:f>
        <x:v>0</x:v>
      </x:c>
      <x:c r="L2306" s="7" t="n">
        <x:f>'Inventory detail'!F54*Summary!$K$5*(A2306-E2306)/Summary!$K$6</x:f>
        <x:v>8478.850102669405</x:v>
      </x:c>
      <x:c r="M2306" s="7" t="n">
        <x:f>MAX(0,H2306-L2306)</x:f>
        <x:v>0</x:v>
      </x:c>
      <x:c r="N2306" s="7" t="n">
        <x:f>MAX(0,L2306-H2306)</x:f>
        <x:v>8478.850102669405</x:v>
      </x:c>
      <x:c r="O2306" s="7" t="n">
        <x:f>MAX(0,F2306+I2306-N2306)</x:f>
        <x:v>0</x:v>
      </x:c>
      <x:c r="P2306" s="7" t="n">
        <x:f>MAX(0,N2306-F2306-I2306)</x:f>
        <x:v>1674.9486652977412</x:v>
      </x:c>
      <x:c r="Q2306" s="7" t="n">
        <x:f>MAX(0,G2306+J2306-P2306)</x:f>
        <x:v>18325.051334702257</x:v>
      </x:c>
      <x:c r="R2306" s="7" t="n">
        <x:f>M2306+MAX(0,K2306-MAX(0,P2306-G2306-J2306))</x:f>
        <x:v>0</x:v>
      </x:c>
      <x:c r="S2306" s="7" t="n">
        <x:f>SUM(O2306,Q2306,R2306)</x:f>
        <x:v>18325.051334702257</x:v>
      </x:c>
      <x:c r="T2306" s="14" t="n">
        <x:f>'Inventory detail'!T54</x:f>
        <x:v>0.0069</x:v>
      </x:c>
      <x:c r="U2306" s="14" t="n">
        <x:f>'Inventory detail'!U54</x:f>
        <x:v>0.00759</x:v>
      </x:c>
      <x:c r="V2306" s="9" t="n">
        <x:f>O2306*T2306</x:f>
        <x:v>0</x:v>
      </x:c>
      <x:c r="W2306" s="9" t="n">
        <x:f>Q2306*T2306</x:f>
        <x:v>126.44285420944557</x:v>
      </x:c>
      <x:c r="X2306" s="9" t="n">
        <x:f>R2306*T2306</x:f>
        <x:v>0</x:v>
      </x:c>
      <x:c r="Y2306" s="9" t="n">
        <x:f>S2306*T2306</x:f>
        <x:v>126.44285420944557</x:v>
      </x:c>
      <x:c r="Z2306" s="9" t="n">
        <x:f>IF(ISNUMBER(U2306),S2306*(U2306-T2306),"n.a.")</x:f>
        <x:v>12.644285420944566</x:v>
      </x:c>
      <x:c r="AA2306" s="9" t="n">
        <x:f>IF(ISNUMBER(U2306),Y2306,0)</x:f>
        <x:v>126.44285420944557</x:v>
      </x:c>
      <x:c r="AB2306" s="7" t="n">
        <x:f>MAX(0,L2306-SUM(F2306:K2306))</x:f>
        <x:v>0</x:v>
      </x:c>
    </x:row>
    <x:row r="2307" ht="22" customHeight="1">
      <x:c r="A2307" s="18" t="n">
        <x:f>Summary!E$41</x:f>
        <x:v>46388</x:v>
      </x:c>
      <x:c r="B2307" s="2" t="str">
        <x:f>'Inventory detail'!A55</x:f>
        <x:v>POUC</x:v>
      </x:c>
      <x:c r="C2307" s="2" t="str">
        <x:f>'Inventory detail'!B55</x:f>
        <x:v>60</x:v>
      </x:c>
      <x:c r="D2307" s="2" t="str">
        <x:f>'Inventory detail'!C55</x:f>
        <x:v>LET7</x:v>
      </x:c>
      <x:c r="E2307" s="10" t="n">
        <x:f>A1181</x:f>
        <x:v>46357</x:v>
      </x:c>
      <x:c r="F2307" s="7" t="n">
        <x:f>O1181</x:f>
        <x:v>0</x:v>
      </x:c>
      <x:c r="G2307" s="7" t="n">
        <x:f>Q1181</x:f>
        <x:v>25849.001724846</x:v>
      </x:c>
      <x:c r="H2307" s="7" t="n">
        <x:f>R1181</x:f>
        <x:v>0</x:v>
      </x:c>
      <x:c r="I2307" s="7" t="n">
        <x:f>SUMIFS('PO detail'!$W$1777:$W$1781,'PO detail'!$V$1777:$V$1781,"&gt;="&amp;E2307,'PO detail'!$V$1777:$V$1781,"&lt;"&amp;A2307)</x:f>
        <x:v>0</x:v>
      </x:c>
      <x:c r="J2307" s="7" t="n">
        <x:f>SUMIFS('PO detail'!$X$1777:$X$1781,'PO detail'!$V$1777:$V$1781,"&gt;="&amp;E2307,'PO detail'!$V$1777:$V$1781,"&lt;"&amp;A2307)</x:f>
        <x:v>0</x:v>
      </x:c>
      <x:c r="K2307" s="7" t="n">
        <x:f>SUMIFS('PO detail'!$Y$1777:$Y$1781,'PO detail'!$V$1777:$V$1781,"&gt;="&amp;E2307,'PO detail'!$V$1777:$V$1781,"&lt;"&amp;A2307)</x:f>
        <x:v>0</x:v>
      </x:c>
      <x:c r="L2307" s="7" t="n">
        <x:f>'Inventory detail'!F55*Summary!$K$5*(A2307-E2307)/Summary!$K$6</x:f>
        <x:v>8393.980123203286</x:v>
      </x:c>
      <x:c r="M2307" s="7" t="n">
        <x:f>MAX(0,H2307-L2307)</x:f>
        <x:v>0</x:v>
      </x:c>
      <x:c r="N2307" s="7" t="n">
        <x:f>MAX(0,L2307-H2307)</x:f>
        <x:v>8393.980123203286</x:v>
      </x:c>
      <x:c r="O2307" s="7" t="n">
        <x:f>MAX(0,F2307+I2307-N2307)</x:f>
        <x:v>0</x:v>
      </x:c>
      <x:c r="P2307" s="7" t="n">
        <x:f>MAX(0,N2307-F2307-I2307)</x:f>
        <x:v>8393.980123203286</x:v>
      </x:c>
      <x:c r="Q2307" s="7" t="n">
        <x:f>MAX(0,G2307+J2307-P2307)</x:f>
        <x:v>17455.021601642715</x:v>
      </x:c>
      <x:c r="R2307" s="7" t="n">
        <x:f>M2307+MAX(0,K2307-MAX(0,P2307-G2307-J2307))</x:f>
        <x:v>0</x:v>
      </x:c>
      <x:c r="S2307" s="7" t="n">
        <x:f>SUM(O2307,Q2307,R2307)</x:f>
        <x:v>17455.021601642715</x:v>
      </x:c>
      <x:c r="T2307" s="14" t="n">
        <x:f>'Inventory detail'!T55</x:f>
        <x:v>0.09880000000000001</x:v>
      </x:c>
      <x:c r="U2307" s="14" t="n">
        <x:f>'Inventory detail'!U55</x:f>
        <x:v>0.107745</x:v>
      </x:c>
      <x:c r="V2307" s="9" t="n">
        <x:f>O2307*T2307</x:f>
        <x:v>0</x:v>
      </x:c>
      <x:c r="W2307" s="9" t="n">
        <x:f>Q2307*T2307</x:f>
        <x:v>1724.5561342423005</x:v>
      </x:c>
      <x:c r="X2307" s="9" t="n">
        <x:f>R2307*T2307</x:f>
        <x:v>0</x:v>
      </x:c>
      <x:c r="Y2307" s="9" t="n">
        <x:f>S2307*T2307</x:f>
        <x:v>1724.5561342423005</x:v>
      </x:c>
      <x:c r="Z2307" s="9" t="n">
        <x:f>IF(ISNUMBER(U2307),S2307*(U2307-T2307),"n.a.")</x:f>
        <x:v>156.13516822669374</x:v>
      </x:c>
      <x:c r="AA2307" s="9" t="n">
        <x:f>IF(ISNUMBER(U2307),Y2307,0)</x:f>
        <x:v>1724.5561342423005</x:v>
      </x:c>
      <x:c r="AB2307" s="7" t="n">
        <x:f>MAX(0,L2307-SUM(F2307:K2307))</x:f>
        <x:v>0</x:v>
      </x:c>
    </x:row>
    <x:row r="2308" ht="22" customHeight="1">
      <x:c r="A2308" s="18" t="n">
        <x:f>Summary!E$41</x:f>
        <x:v>46388</x:v>
      </x:c>
      <x:c r="B2308" s="2" t="str">
        <x:f>'Inventory detail'!A56</x:f>
        <x:v>WIRE</x:v>
      </x:c>
      <x:c r="C2308" s="2" t="str">
        <x:f>'Inventory detail'!B56</x:f>
        <x:v>10</x:v>
      </x:c>
      <x:c r="D2308" s="2" t="str">
        <x:f>'Inventory detail'!C56</x:f>
        <x:v>DL916BLK</x:v>
      </x:c>
      <x:c r="E2308" s="10" t="n">
        <x:f>A1182</x:f>
        <x:v>46357</x:v>
      </x:c>
      <x:c r="F2308" s="7" t="n">
        <x:f>O1182</x:f>
        <x:v>76640.80558521561</x:v>
      </x:c>
      <x:c r="G2308" s="7" t="n">
        <x:f>Q1182</x:f>
        <x:v>0</x:v>
      </x:c>
      <x:c r="H2308" s="7" t="n">
        <x:f>R1182</x:f>
        <x:v>0</x:v>
      </x:c>
      <x:c r="I2308" s="7" t="n">
        <x:f>SUMIFS('PO detail'!$W$2026:$W$2029,'PO detail'!$V$2026:$V$2029,"&gt;="&amp;E2308,'PO detail'!$V$2026:$V$2029,"&lt;"&amp;A2308)</x:f>
        <x:v>0</x:v>
      </x:c>
      <x:c r="J2308" s="7" t="n">
        <x:f>SUMIFS('PO detail'!$X$2026:$X$2029,'PO detail'!$V$2026:$V$2029,"&gt;="&amp;E2308,'PO detail'!$V$2026:$V$2029,"&lt;"&amp;A2308)</x:f>
        <x:v>0</x:v>
      </x:c>
      <x:c r="K2308" s="7" t="n">
        <x:f>SUMIFS('PO detail'!$Y$2026:$Y$2029,'PO detail'!$V$2026:$V$2029,"&gt;="&amp;E2308,'PO detail'!$V$2026:$V$2029,"&lt;"&amp;A2308)</x:f>
        <x:v>0</x:v>
      </x:c>
      <x:c r="L2308" s="7" t="n">
        <x:f>'Inventory detail'!F56*Summary!$K$5*(A2308-E2308)/Summary!$K$6</x:f>
        <x:v>8164.8118275154</x:v>
      </x:c>
      <x:c r="M2308" s="7" t="n">
        <x:f>MAX(0,H2308-L2308)</x:f>
        <x:v>0</x:v>
      </x:c>
      <x:c r="N2308" s="7" t="n">
        <x:f>MAX(0,L2308-H2308)</x:f>
        <x:v>8164.8118275154</x:v>
      </x:c>
      <x:c r="O2308" s="7" t="n">
        <x:f>MAX(0,F2308+I2308-N2308)</x:f>
        <x:v>68475.99375770021</x:v>
      </x:c>
      <x:c r="P2308" s="7" t="n">
        <x:f>MAX(0,N2308-F2308-I2308)</x:f>
        <x:v>0</x:v>
      </x:c>
      <x:c r="Q2308" s="7" t="n">
        <x:f>MAX(0,G2308+J2308-P2308)</x:f>
        <x:v>0</x:v>
      </x:c>
      <x:c r="R2308" s="7" t="n">
        <x:f>M2308+MAX(0,K2308-MAX(0,P2308-G2308-J2308))</x:f>
        <x:v>0</x:v>
      </x:c>
      <x:c r="S2308" s="7" t="n">
        <x:f>SUM(O2308,Q2308,R2308)</x:f>
        <x:v>68475.99375770021</x:v>
      </x:c>
      <x:c r="T2308" s="14" t="n">
        <x:f>'Inventory detail'!T56</x:f>
        <x:v>0.1041</x:v>
      </x:c>
      <x:c r="U2308" s="14" t="n">
        <x:f>'Inventory detail'!U56</x:f>
        <x:v>0.1041</x:v>
      </x:c>
      <x:c r="V2308" s="9" t="n">
        <x:f>O2308*T2308</x:f>
        <x:v>7128.350950176592</x:v>
      </x:c>
      <x:c r="W2308" s="9" t="n">
        <x:f>Q2308*T2308</x:f>
        <x:v>0</x:v>
      </x:c>
      <x:c r="X2308" s="9" t="n">
        <x:f>R2308*T2308</x:f>
        <x:v>0</x:v>
      </x:c>
      <x:c r="Y2308" s="9" t="n">
        <x:f>S2308*T2308</x:f>
        <x:v>7128.350950176592</x:v>
      </x:c>
      <x:c r="Z2308" s="9" t="n">
        <x:f>IF(ISNUMBER(U2308),S2308*(U2308-T2308),"n.a.")</x:f>
        <x:v>0</x:v>
      </x:c>
      <x:c r="AA2308" s="9" t="n">
        <x:f>IF(ISNUMBER(U2308),Y2308,0)</x:f>
        <x:v>7128.350950176592</x:v>
      </x:c>
      <x:c r="AB2308" s="7" t="n">
        <x:f>MAX(0,L2308-SUM(F2308:K2308))</x:f>
        <x:v>0</x:v>
      </x:c>
    </x:row>
    <x:row r="2309" ht="22" customHeight="1">
      <x:c r="A2309" s="18" t="n">
        <x:f>Summary!E$41</x:f>
        <x:v>46388</x:v>
      </x:c>
      <x:c r="B2309" s="2" t="str">
        <x:f>'Inventory detail'!A57</x:f>
        <x:v>POUC</x:v>
      </x:c>
      <x:c r="C2309" s="2" t="str">
        <x:f>'Inventory detail'!B57</x:f>
        <x:v>30</x:v>
      </x:c>
      <x:c r="D2309" s="2" t="str">
        <x:f>'Inventory detail'!C57</x:f>
        <x:v>ENT10</x:v>
      </x:c>
      <x:c r="E2309" s="10" t="n">
        <x:f>A1183</x:f>
        <x:v>46357</x:v>
      </x:c>
      <x:c r="F2309" s="7" t="n">
        <x:f>O1183</x:f>
        <x:v>20000</x:v>
      </x:c>
      <x:c r="G2309" s="7" t="n">
        <x:f>Q1183</x:f>
        <x:v>24000</x:v>
      </x:c>
      <x:c r="H2309" s="7" t="n">
        <x:f>R1183</x:f>
        <x:v>18787.474332648875</x:v>
      </x:c>
      <x:c r="I2309" s="7" t="n">
        <x:f>SUMIFS('PO detail'!$W$1623:$W$1625,'PO detail'!$V$1623:$V$1625,"&gt;="&amp;E2309,'PO detail'!$V$1623:$V$1625,"&lt;"&amp;A2309)</x:f>
        <x:v>0</x:v>
      </x:c>
      <x:c r="J2309" s="7" t="n">
        <x:f>SUMIFS('PO detail'!$X$1623:$X$1625,'PO detail'!$V$1623:$V$1625,"&gt;="&amp;E2309,'PO detail'!$V$1623:$V$1625,"&lt;"&amp;A2309)</x:f>
        <x:v>0</x:v>
      </x:c>
      <x:c r="K2309" s="7" t="n">
        <x:f>SUMIFS('PO detail'!$Y$1623:$Y$1625,'PO detail'!$V$1623:$V$1625,"&gt;="&amp;E2309,'PO detail'!$V$1623:$V$1625,"&lt;"&amp;A2309)</x:f>
        <x:v>0</x:v>
      </x:c>
      <x:c r="L2309" s="7" t="n">
        <x:f>'Inventory detail'!F57*Summary!$K$5*(A2309-E2309)/Summary!$K$6</x:f>
        <x:v>8020.533880903491</x:v>
      </x:c>
      <x:c r="M2309" s="7" t="n">
        <x:f>MAX(0,H2309-L2309)</x:f>
        <x:v>10766.940451745384</x:v>
      </x:c>
      <x:c r="N2309" s="7" t="n">
        <x:f>MAX(0,L2309-H2309)</x:f>
        <x:v>0</x:v>
      </x:c>
      <x:c r="O2309" s="7" t="n">
        <x:f>MAX(0,F2309+I2309-N2309)</x:f>
        <x:v>20000</x:v>
      </x:c>
      <x:c r="P2309" s="7" t="n">
        <x:f>MAX(0,N2309-F2309-I2309)</x:f>
        <x:v>0</x:v>
      </x:c>
      <x:c r="Q2309" s="7" t="n">
        <x:f>MAX(0,G2309+J2309-P2309)</x:f>
        <x:v>24000</x:v>
      </x:c>
      <x:c r="R2309" s="7" t="n">
        <x:f>M2309+MAX(0,K2309-MAX(0,P2309-G2309-J2309))</x:f>
        <x:v>10766.940451745384</x:v>
      </x:c>
      <x:c r="S2309" s="7" t="n">
        <x:f>SUM(O2309,Q2309,R2309)</x:f>
        <x:v>54766.94045174538</x:v>
      </x:c>
      <x:c r="T2309" s="14" t="n">
        <x:f>'Inventory detail'!T57</x:f>
        <x:v>0.022799999999999997</x:v>
      </x:c>
      <x:c r="U2309" s="14" t="n">
        <x:f>'Inventory detail'!U57</x:f>
        <x:v>0.024915</x:v>
      </x:c>
      <x:c r="V2309" s="9" t="n">
        <x:f>O2309*T2309</x:f>
        <x:v>455.99999999999994</x:v>
      </x:c>
      <x:c r="W2309" s="9" t="n">
        <x:f>Q2309*T2309</x:f>
        <x:v>547.1999999999999</x:v>
      </x:c>
      <x:c r="X2309" s="9" t="n">
        <x:f>R2309*T2309</x:f>
        <x:v>245.48624229979472</x:v>
      </x:c>
      <x:c r="Y2309" s="9" t="n">
        <x:f>S2309*T2309</x:f>
        <x:v>1248.6862422997945</x:v>
      </x:c>
      <x:c r="Z2309" s="9" t="n">
        <x:f>IF(ISNUMBER(U2309),S2309*(U2309-T2309),"n.a.")</x:f>
        <x:v>115.83207905544161</x:v>
      </x:c>
      <x:c r="AA2309" s="9" t="n">
        <x:f>IF(ISNUMBER(U2309),Y2309,0)</x:f>
        <x:v>1248.6862422997945</x:v>
      </x:c>
      <x:c r="AB2309" s="7" t="n">
        <x:f>MAX(0,L2309-SUM(F2309:K2309))</x:f>
        <x:v>0</x:v>
      </x:c>
    </x:row>
    <x:row r="2310" ht="22" customHeight="1">
      <x:c r="A2310" s="18" t="n">
        <x:f>Summary!E$41</x:f>
        <x:v>46388</x:v>
      </x:c>
      <x:c r="B2310" s="2" t="str">
        <x:f>'Inventory detail'!A58</x:f>
        <x:v>POUC</x:v>
      </x:c>
      <x:c r="C2310" s="2" t="str">
        <x:f>'Inventory detail'!B58</x:f>
        <x:v>60</x:v>
      </x:c>
      <x:c r="D2310" s="2" t="str">
        <x:f>'Inventory detail'!C58</x:f>
        <x:v>LET3</x:v>
      </x:c>
      <x:c r="E2310" s="10" t="n">
        <x:f>A1184</x:f>
        <x:v>46357</x:v>
      </x:c>
      <x:c r="F2310" s="7" t="n">
        <x:f>O1184</x:f>
        <x:v>0</x:v>
      </x:c>
      <x:c r="G2310" s="7" t="n">
        <x:f>Q1184</x:f>
        <x:v>23824.361067761805</x:v>
      </x:c>
      <x:c r="H2310" s="7" t="n">
        <x:f>R1184</x:f>
        <x:v>0</x:v>
      </x:c>
      <x:c r="I2310" s="7" t="n">
        <x:f>SUMIFS('PO detail'!$W$1765:$W$1769,'PO detail'!$V$1765:$V$1769,"&gt;="&amp;E2310,'PO detail'!$V$1765:$V$1769,"&lt;"&amp;A2310)</x:f>
        <x:v>0</x:v>
      </x:c>
      <x:c r="J2310" s="7" t="n">
        <x:f>SUMIFS('PO detail'!$X$1765:$X$1769,'PO detail'!$V$1765:$V$1769,"&gt;="&amp;E2310,'PO detail'!$V$1765:$V$1769,"&lt;"&amp;A2310)</x:f>
        <x:v>0</x:v>
      </x:c>
      <x:c r="K2310" s="7" t="n">
        <x:f>SUMIFS('PO detail'!$Y$1765:$Y$1769,'PO detail'!$V$1765:$V$1769,"&gt;="&amp;E2310,'PO detail'!$V$1765:$V$1769,"&lt;"&amp;A2310)</x:f>
        <x:v>0</x:v>
      </x:c>
      <x:c r="L2310" s="7" t="n">
        <x:f>'Inventory detail'!F58*Summary!$K$5*(A2310-E2310)/Summary!$K$6</x:f>
        <x:v>7706.5057905544145</x:v>
      </x:c>
      <x:c r="M2310" s="7" t="n">
        <x:f>MAX(0,H2310-L2310)</x:f>
        <x:v>0</x:v>
      </x:c>
      <x:c r="N2310" s="7" t="n">
        <x:f>MAX(0,L2310-H2310)</x:f>
        <x:v>7706.5057905544145</x:v>
      </x:c>
      <x:c r="O2310" s="7" t="n">
        <x:f>MAX(0,F2310+I2310-N2310)</x:f>
        <x:v>0</x:v>
      </x:c>
      <x:c r="P2310" s="7" t="n">
        <x:f>MAX(0,N2310-F2310-I2310)</x:f>
        <x:v>7706.5057905544145</x:v>
      </x:c>
      <x:c r="Q2310" s="7" t="n">
        <x:f>MAX(0,G2310+J2310-P2310)</x:f>
        <x:v>16117.85527720739</x:v>
      </x:c>
      <x:c r="R2310" s="7" t="n">
        <x:f>M2310+MAX(0,K2310-MAX(0,P2310-G2310-J2310))</x:f>
        <x:v>0</x:v>
      </x:c>
      <x:c r="S2310" s="7" t="n">
        <x:f>SUM(O2310,Q2310,R2310)</x:f>
        <x:v>16117.85527720739</x:v>
      </x:c>
      <x:c r="T2310" s="14" t="n">
        <x:f>'Inventory detail'!T58</x:f>
        <x:v>0.044800000000000006</x:v>
      </x:c>
      <x:c r="U2310" s="14" t="n">
        <x:f>'Inventory detail'!U58</x:f>
        <x:v>0.048839999999999995</x:v>
      </x:c>
      <x:c r="V2310" s="9" t="n">
        <x:f>O2310*T2310</x:f>
        <x:v>0</x:v>
      </x:c>
      <x:c r="W2310" s="9" t="n">
        <x:f>Q2310*T2310</x:f>
        <x:v>722.0799164188912</x:v>
      </x:c>
      <x:c r="X2310" s="9" t="n">
        <x:f>R2310*T2310</x:f>
        <x:v>0</x:v>
      </x:c>
      <x:c r="Y2310" s="9" t="n">
        <x:f>S2310*T2310</x:f>
        <x:v>722.0799164188912</x:v>
      </x:c>
      <x:c r="Z2310" s="9" t="n">
        <x:f>IF(ISNUMBER(U2310),S2310*(U2310-T2310),"n.a.")</x:f>
        <x:v>65.11613531991766</x:v>
      </x:c>
      <x:c r="AA2310" s="9" t="n">
        <x:f>IF(ISNUMBER(U2310),Y2310,0)</x:f>
        <x:v>722.0799164188912</x:v>
      </x:c>
      <x:c r="AB2310" s="7" t="n">
        <x:f>MAX(0,L2310-SUM(F2310:K2310))</x:f>
        <x:v>0</x:v>
      </x:c>
    </x:row>
    <x:row r="2311" ht="22" customHeight="1">
      <x:c r="A2311" s="18" t="n">
        <x:f>Summary!E$41</x:f>
        <x:v>46388</x:v>
      </x:c>
      <x:c r="B2311" s="2" t="str">
        <x:f>'Inventory detail'!A59</x:f>
        <x:v>WIRE</x:v>
      </x:c>
      <x:c r="C2311" s="2" t="str">
        <x:f>'Inventory detail'!B59</x:f>
        <x:v>60</x:v>
      </x:c>
      <x:c r="D2311" s="2" t="str">
        <x:f>'Inventory detail'!C59</x:f>
        <x:v>DL038BLK</x:v>
      </x:c>
      <x:c r="E2311" s="10" t="n">
        <x:f>A1185</x:f>
        <x:v>46357</x:v>
      </x:c>
      <x:c r="F2311" s="7" t="n">
        <x:f>O1185</x:f>
        <x:v>0</x:v>
      </x:c>
      <x:c r="G2311" s="7" t="n">
        <x:f>Q1185</x:f>
        <x:v>0</x:v>
      </x:c>
      <x:c r="H2311" s="7" t="n">
        <x:f>R1185</x:f>
        <x:v>0</x:v>
      </x:c>
      <x:c r="I2311" s="7" t="n">
        <x:f>0</x:f>
        <x:v>0</x:v>
      </x:c>
      <x:c r="J2311" s="7" t="n">
        <x:f>0</x:f>
        <x:v>0</x:v>
      </x:c>
      <x:c r="K2311" s="7" t="n">
        <x:f>0</x:f>
        <x:v>0</x:v>
      </x:c>
      <x:c r="L2311" s="7" t="n">
        <x:f>'Inventory detail'!F59*Summary!$K$5*(A2311-E2311)/Summary!$K$6</x:f>
        <x:v>7570.701601642711</x:v>
      </x:c>
      <x:c r="M2311" s="7" t="n">
        <x:f>MAX(0,H2311-L2311)</x:f>
        <x:v>0</x:v>
      </x:c>
      <x:c r="N2311" s="7" t="n">
        <x:f>MAX(0,L2311-H2311)</x:f>
        <x:v>7570.701601642711</x:v>
      </x:c>
      <x:c r="O2311" s="7" t="n">
        <x:f>MAX(0,F2311+I2311-N2311)</x:f>
        <x:v>0</x:v>
      </x:c>
      <x:c r="P2311" s="7" t="n">
        <x:f>MAX(0,N2311-F2311-I2311)</x:f>
        <x:v>7570.701601642711</x:v>
      </x:c>
      <x:c r="Q2311" s="7" t="n">
        <x:f>MAX(0,G2311+J2311-P2311)</x:f>
        <x:v>0</x:v>
      </x:c>
      <x:c r="R2311" s="7" t="n">
        <x:f>M2311+MAX(0,K2311-MAX(0,P2311-G2311-J2311))</x:f>
        <x:v>0</x:v>
      </x:c>
      <x:c r="S2311" s="7" t="n">
        <x:f>SUM(O2311,Q2311,R2311)</x:f>
        <x:v>0</x:v>
      </x:c>
      <x:c r="T2311" s="14" t="n">
        <x:f>'Inventory detail'!T59</x:f>
        <x:v>0.056299999999999996</x:v>
      </x:c>
      <x:c r="U2311" s="14" t="n">
        <x:f>'Inventory detail'!U59</x:f>
        <x:v>0.056299999999999996</x:v>
      </x:c>
      <x:c r="V2311" s="9" t="n">
        <x:f>O2311*T2311</x:f>
        <x:v>0</x:v>
      </x:c>
      <x:c r="W2311" s="9" t="n">
        <x:f>Q2311*T2311</x:f>
        <x:v>0</x:v>
      </x:c>
      <x:c r="X2311" s="9" t="n">
        <x:f>R2311*T2311</x:f>
        <x:v>0</x:v>
      </x:c>
      <x:c r="Y2311" s="9" t="n">
        <x:f>S2311*T2311</x:f>
        <x:v>0</x:v>
      </x:c>
      <x:c r="Z2311" s="9" t="n">
        <x:f>IF(ISNUMBER(U2311),S2311*(U2311-T2311),"n.a.")</x:f>
        <x:v>0</x:v>
      </x:c>
      <x:c r="AA2311" s="9" t="n">
        <x:f>IF(ISNUMBER(U2311),Y2311,0)</x:f>
        <x:v>0</x:v>
      </x:c>
      <x:c r="AB2311" s="7" t="n">
        <x:f>MAX(0,L2311-SUM(F2311:K2311))</x:f>
        <x:v>7570.701601642711</x:v>
      </x:c>
    </x:row>
    <x:row r="2312" ht="22" customHeight="1">
      <x:c r="A2312" s="18" t="n">
        <x:f>Summary!E$41</x:f>
        <x:v>46388</x:v>
      </x:c>
      <x:c r="B2312" s="2" t="str">
        <x:f>'Inventory detail'!A60</x:f>
        <x:v>COIL</x:v>
      </x:c>
      <x:c r="C2312" s="2" t="str">
        <x:f>'Inventory detail'!B60</x:f>
        <x:v>10</x:v>
      </x:c>
      <x:c r="D2312" s="2" t="str">
        <x:f>'Inventory detail'!C60</x:f>
        <x:v>12WHT12-4</x:v>
      </x:c>
      <x:c r="E2312" s="10" t="n">
        <x:f>A1186</x:f>
        <x:v>46357</x:v>
      </x:c>
      <x:c r="F2312" s="7" t="n">
        <x:f>O1186</x:f>
        <x:v>18471.04722792608</x:v>
      </x:c>
      <x:c r="G2312" s="7" t="n">
        <x:f>Q1186</x:f>
        <x:v>0</x:v>
      </x:c>
      <x:c r="H2312" s="7" t="n">
        <x:f>R1186</x:f>
        <x:v>0</x:v>
      </x:c>
      <x:c r="I2312" s="7" t="n">
        <x:f>SUMIFS('PO detail'!$W$119:$W$128,'PO detail'!$V$119:$V$128,"&gt;="&amp;E2312,'PO detail'!$V$119:$V$128,"&lt;"&amp;A2312)</x:f>
        <x:v>0</x:v>
      </x:c>
      <x:c r="J2312" s="7" t="n">
        <x:f>SUMIFS('PO detail'!$X$119:$X$128,'PO detail'!$V$119:$V$128,"&gt;="&amp;E2312,'PO detail'!$V$119:$V$128,"&lt;"&amp;A2312)</x:f>
        <x:v>0</x:v>
      </x:c>
      <x:c r="K2312" s="7" t="n">
        <x:f>SUMIFS('PO detail'!$Y$119:$Y$128,'PO detail'!$V$119:$V$128,"&gt;="&amp;E2312,'PO detail'!$V$119:$V$128,"&lt;"&amp;A2312)</x:f>
        <x:v>0</x:v>
      </x:c>
      <x:c r="L2312" s="7" t="n">
        <x:f>'Inventory detail'!F60*Summary!$K$5*(A2312-E2312)/Summary!$K$6</x:f>
        <x:v>7562.217659137577</x:v>
      </x:c>
      <x:c r="M2312" s="7" t="n">
        <x:f>MAX(0,H2312-L2312)</x:f>
        <x:v>0</x:v>
      </x:c>
      <x:c r="N2312" s="7" t="n">
        <x:f>MAX(0,L2312-H2312)</x:f>
        <x:v>7562.217659137577</x:v>
      </x:c>
      <x:c r="O2312" s="7" t="n">
        <x:f>MAX(0,F2312+I2312-N2312)</x:f>
        <x:v>10908.829568788502</x:v>
      </x:c>
      <x:c r="P2312" s="7" t="n">
        <x:f>MAX(0,N2312-F2312-I2312)</x:f>
        <x:v>0</x:v>
      </x:c>
      <x:c r="Q2312" s="7" t="n">
        <x:f>MAX(0,G2312+J2312-P2312)</x:f>
        <x:v>0</x:v>
      </x:c>
      <x:c r="R2312" s="7" t="n">
        <x:f>M2312+MAX(0,K2312-MAX(0,P2312-G2312-J2312))</x:f>
        <x:v>0</x:v>
      </x:c>
      <x:c r="S2312" s="7" t="n">
        <x:f>SUM(O2312,Q2312,R2312)</x:f>
        <x:v>10908.829568788502</x:v>
      </x:c>
      <x:c r="T2312" s="14" t="n">
        <x:f>'Inventory detail'!T60</x:f>
        <x:v>0.0717</x:v>
      </x:c>
      <x:c r="U2312" s="14" t="n">
        <x:f>'Inventory detail'!U60</x:f>
        <x:v>0.07027800000000001</x:v>
      </x:c>
      <x:c r="V2312" s="9" t="n">
        <x:f>O2312*T2312</x:f>
        <x:v>782.1630800821356</x:v>
      </x:c>
      <x:c r="W2312" s="9" t="n">
        <x:f>Q2312*T2312</x:f>
        <x:v>0</x:v>
      </x:c>
      <x:c r="X2312" s="9" t="n">
        <x:f>R2312*T2312</x:f>
        <x:v>0</x:v>
      </x:c>
      <x:c r="Y2312" s="9" t="n">
        <x:f>S2312*T2312</x:f>
        <x:v>782.1630800821356</x:v>
      </x:c>
      <x:c r="Z2312" s="9" t="n">
        <x:f>IF(ISNUMBER(U2312),S2312*(U2312-T2312),"n.a.")</x:f>
        <x:v>-15.51235564681717</x:v>
      </x:c>
      <x:c r="AA2312" s="9" t="n">
        <x:f>IF(ISNUMBER(U2312),Y2312,0)</x:f>
        <x:v>782.1630800821356</x:v>
      </x:c>
      <x:c r="AB2312" s="7" t="n">
        <x:f>MAX(0,L2312-SUM(F2312:K2312))</x:f>
        <x:v>0</x:v>
      </x:c>
    </x:row>
    <x:row r="2313" ht="22" customHeight="1">
      <x:c r="A2313" s="18" t="n">
        <x:f>Summary!E$41</x:f>
        <x:v>46388</x:v>
      </x:c>
      <x:c r="B2313" s="2" t="str">
        <x:f>'Inventory detail'!A61</x:f>
        <x:v>WIRE</x:v>
      </x:c>
      <x:c r="C2313" s="2" t="str">
        <x:f>'Inventory detail'!B61</x:f>
        <x:v>60</x:v>
      </x:c>
      <x:c r="D2313" s="2" t="str">
        <x:f>'Inventory detail'!C61</x:f>
        <x:v>DL516BLK</x:v>
      </x:c>
      <x:c r="E2313" s="10" t="n">
        <x:f>A1187</x:f>
        <x:v>46357</x:v>
      </x:c>
      <x:c r="F2313" s="7" t="n">
        <x:f>O1187</x:f>
        <x:v>0</x:v>
      </x:c>
      <x:c r="G2313" s="7" t="n">
        <x:f>Q1187</x:f>
        <x:v>0</x:v>
      </x:c>
      <x:c r="H2313" s="7" t="n">
        <x:f>R1187</x:f>
        <x:v>1643.606078028748</x:v>
      </x:c>
      <x:c r="I2313" s="7" t="n">
        <x:f>0</x:f>
        <x:v>0</x:v>
      </x:c>
      <x:c r="J2313" s="7" t="n">
        <x:f>0</x:f>
        <x:v>0</x:v>
      </x:c>
      <x:c r="K2313" s="7" t="n">
        <x:f>0</x:f>
        <x:v>0</x:v>
      </x:c>
      <x:c r="L2313" s="7" t="n">
        <x:f>'Inventory detail'!F61*Summary!$K$5*(A2313-E2313)/Summary!$K$6</x:f>
        <x:v>7519.7775770020535</x:v>
      </x:c>
      <x:c r="M2313" s="7" t="n">
        <x:f>MAX(0,H2313-L2313)</x:f>
        <x:v>0</x:v>
      </x:c>
      <x:c r="N2313" s="7" t="n">
        <x:f>MAX(0,L2313-H2313)</x:f>
        <x:v>5876.1714989733055</x:v>
      </x:c>
      <x:c r="O2313" s="7" t="n">
        <x:f>MAX(0,F2313+I2313-N2313)</x:f>
        <x:v>0</x:v>
      </x:c>
      <x:c r="P2313" s="7" t="n">
        <x:f>MAX(0,N2313-F2313-I2313)</x:f>
        <x:v>5876.1714989733055</x:v>
      </x:c>
      <x:c r="Q2313" s="7" t="n">
        <x:f>MAX(0,G2313+J2313-P2313)</x:f>
        <x:v>0</x:v>
      </x:c>
      <x:c r="R2313" s="7" t="n">
        <x:f>M2313+MAX(0,K2313-MAX(0,P2313-G2313-J2313))</x:f>
        <x:v>0</x:v>
      </x:c>
      <x:c r="S2313" s="7" t="n">
        <x:f>SUM(O2313,Q2313,R2313)</x:f>
        <x:v>0</x:v>
      </x:c>
      <x:c r="T2313" s="14" t="n">
        <x:f>'Inventory detail'!T61</x:f>
        <x:v>0.0475</x:v>
      </x:c>
      <x:c r="U2313" s="14" t="n">
        <x:f>'Inventory detail'!U61</x:f>
        <x:v>0.0475</x:v>
      </x:c>
      <x:c r="V2313" s="9" t="n">
        <x:f>O2313*T2313</x:f>
        <x:v>0</x:v>
      </x:c>
      <x:c r="W2313" s="9" t="n">
        <x:f>Q2313*T2313</x:f>
        <x:v>0</x:v>
      </x:c>
      <x:c r="X2313" s="9" t="n">
        <x:f>R2313*T2313</x:f>
        <x:v>0</x:v>
      </x:c>
      <x:c r="Y2313" s="9" t="n">
        <x:f>S2313*T2313</x:f>
        <x:v>0</x:v>
      </x:c>
      <x:c r="Z2313" s="9" t="n">
        <x:f>IF(ISNUMBER(U2313),S2313*(U2313-T2313),"n.a.")</x:f>
        <x:v>0</x:v>
      </x:c>
      <x:c r="AA2313" s="9" t="n">
        <x:f>IF(ISNUMBER(U2313),Y2313,0)</x:f>
        <x:v>0</x:v>
      </x:c>
      <x:c r="AB2313" s="7" t="n">
        <x:f>MAX(0,L2313-SUM(F2313:K2313))</x:f>
        <x:v>5876.1714989733055</x:v>
      </x:c>
    </x:row>
    <x:row r="2314" ht="22" customHeight="1">
      <x:c r="A2314" s="18" t="n">
        <x:f>Summary!E$41</x:f>
        <x:v>46388</x:v>
      </x:c>
      <x:c r="B2314" s="2" t="str">
        <x:f>'Inventory detail'!A62</x:f>
        <x:v>POUC</x:v>
      </x:c>
      <x:c r="C2314" s="2" t="str">
        <x:f>'Inventory detail'!B62</x:f>
        <x:v>10</x:v>
      </x:c>
      <x:c r="D2314" s="2" t="str">
        <x:f>'Inventory detail'!C62</x:f>
        <x:v>RMEN5</x:v>
      </x:c>
      <x:c r="E2314" s="10" t="n">
        <x:f>A1188</x:f>
        <x:v>46357</x:v>
      </x:c>
      <x:c r="F2314" s="7" t="n">
        <x:f>O1188</x:f>
        <x:v>0</x:v>
      </x:c>
      <x:c r="G2314" s="7" t="n">
        <x:f>Q1188</x:f>
        <x:v>31259.342915811085</x:v>
      </x:c>
      <x:c r="H2314" s="7" t="n">
        <x:f>R1188</x:f>
        <x:v>0</x:v>
      </x:c>
      <x:c r="I2314" s="7" t="n">
        <x:f>SUMIFS('PO detail'!$W$1589:$W$1593,'PO detail'!$V$1589:$V$1593,"&gt;="&amp;E2314,'PO detail'!$V$1589:$V$1593,"&lt;"&amp;A2314)</x:f>
        <x:v>0</x:v>
      </x:c>
      <x:c r="J2314" s="7" t="n">
        <x:f>SUMIFS('PO detail'!$X$1589:$X$1593,'PO detail'!$V$1589:$V$1593,"&gt;="&amp;E2314,'PO detail'!$V$1589:$V$1593,"&lt;"&amp;A2314)</x:f>
        <x:v>0</x:v>
      </x:c>
      <x:c r="K2314" s="7" t="n">
        <x:f>SUMIFS('PO detail'!$Y$1589:$Y$1593,'PO detail'!$V$1589:$V$1593,"&gt;="&amp;E2314,'PO detail'!$V$1589:$V$1593,"&lt;"&amp;A2314)</x:f>
        <x:v>0</x:v>
      </x:c>
      <x:c r="L2314" s="7" t="n">
        <x:f>'Inventory detail'!F62*Summary!$K$5*(A2314-E2314)/Summary!$K$6</x:f>
        <x:v>6925.667351129364</x:v>
      </x:c>
      <x:c r="M2314" s="7" t="n">
        <x:f>MAX(0,H2314-L2314)</x:f>
        <x:v>0</x:v>
      </x:c>
      <x:c r="N2314" s="7" t="n">
        <x:f>MAX(0,L2314-H2314)</x:f>
        <x:v>6925.667351129364</x:v>
      </x:c>
      <x:c r="O2314" s="7" t="n">
        <x:f>MAX(0,F2314+I2314-N2314)</x:f>
        <x:v>0</x:v>
      </x:c>
      <x:c r="P2314" s="7" t="n">
        <x:f>MAX(0,N2314-F2314-I2314)</x:f>
        <x:v>6925.667351129364</x:v>
      </x:c>
      <x:c r="Q2314" s="7" t="n">
        <x:f>MAX(0,G2314+J2314-P2314)</x:f>
        <x:v>24333.675564681722</x:v>
      </x:c>
      <x:c r="R2314" s="7" t="n">
        <x:f>M2314+MAX(0,K2314-MAX(0,P2314-G2314-J2314))</x:f>
        <x:v>0</x:v>
      </x:c>
      <x:c r="S2314" s="7" t="n">
        <x:f>SUM(O2314,Q2314,R2314)</x:f>
        <x:v>24333.675564681722</x:v>
      </x:c>
      <x:c r="T2314" s="14" t="n">
        <x:f>'Inventory detail'!T62</x:f>
        <x:v>0.13720000000000002</x:v>
      </x:c>
      <x:c r="U2314" s="14" t="n">
        <x:f>'Inventory detail'!U62</x:f>
        <x:v>0.14949</x:v>
      </x:c>
      <x:c r="V2314" s="9" t="n">
        <x:f>O2314*T2314</x:f>
        <x:v>0</x:v>
      </x:c>
      <x:c r="W2314" s="9" t="n">
        <x:f>Q2314*T2314</x:f>
        <x:v>3338.5802874743326</x:v>
      </x:c>
      <x:c r="X2314" s="9" t="n">
        <x:f>R2314*T2314</x:f>
        <x:v>0</x:v>
      </x:c>
      <x:c r="Y2314" s="9" t="n">
        <x:f>S2314*T2314</x:f>
        <x:v>3338.5802874743326</x:v>
      </x:c>
      <x:c r="Z2314" s="9" t="n">
        <x:f>IF(ISNUMBER(U2314),S2314*(U2314-T2314),"n.a.")</x:f>
        <x:v>299.06087268993826</x:v>
      </x:c>
      <x:c r="AA2314" s="9" t="n">
        <x:f>IF(ISNUMBER(U2314),Y2314,0)</x:f>
        <x:v>3338.5802874743326</x:v>
      </x:c>
      <x:c r="AB2314" s="7" t="n">
        <x:f>MAX(0,L2314-SUM(F2314:K2314))</x:f>
        <x:v>0</x:v>
      </x:c>
    </x:row>
    <x:row r="2315" ht="22" customHeight="1">
      <x:c r="A2315" s="18" t="n">
        <x:f>Summary!E$41</x:f>
        <x:v>46388</x:v>
      </x:c>
      <x:c r="B2315" s="2" t="str">
        <x:f>'Inventory detail'!A63</x:f>
        <x:v>POUC</x:v>
      </x:c>
      <x:c r="C2315" s="2" t="str">
        <x:f>'Inventory detail'!B63</x:f>
        <x:v>30</x:v>
      </x:c>
      <x:c r="D2315" s="2" t="str">
        <x:f>'Inventory detail'!C63</x:f>
        <x:v>LET7</x:v>
      </x:c>
      <x:c r="E2315" s="10" t="n">
        <x:f>A1189</x:f>
        <x:v>46357</x:v>
      </x:c>
      <x:c r="F2315" s="7" t="n">
        <x:f>O1189</x:f>
        <x:v>0</x:v>
      </x:c>
      <x:c r="G2315" s="7" t="n">
        <x:f>Q1189</x:f>
        <x:v>27520.53388090349</x:v>
      </x:c>
      <x:c r="H2315" s="7" t="n">
        <x:f>R1189</x:f>
        <x:v>0</x:v>
      </x:c>
      <x:c r="I2315" s="7" t="n">
        <x:f>SUMIFS('PO detail'!$W$1652:$W$1656,'PO detail'!$V$1652:$V$1656,"&gt;="&amp;E2315,'PO detail'!$V$1652:$V$1656,"&lt;"&amp;A2315)</x:f>
        <x:v>0</x:v>
      </x:c>
      <x:c r="J2315" s="7" t="n">
        <x:f>SUMIFS('PO detail'!$X$1652:$X$1656,'PO detail'!$V$1652:$V$1656,"&gt;="&amp;E2315,'PO detail'!$V$1652:$V$1656,"&lt;"&amp;A2315)</x:f>
        <x:v>0</x:v>
      </x:c>
      <x:c r="K2315" s="7" t="n">
        <x:f>SUMIFS('PO detail'!$Y$1652:$Y$1656,'PO detail'!$V$1652:$V$1656,"&gt;="&amp;E2315,'PO detail'!$V$1652:$V$1656,"&lt;"&amp;A2315)</x:f>
        <x:v>0</x:v>
      </x:c>
      <x:c r="L2315" s="7" t="n">
        <x:f>'Inventory detail'!F63*Summary!$K$5*(A2315-E2315)/Summary!$K$6</x:f>
        <x:v>6772.895277207393</x:v>
      </x:c>
      <x:c r="M2315" s="7" t="n">
        <x:f>MAX(0,H2315-L2315)</x:f>
        <x:v>0</x:v>
      </x:c>
      <x:c r="N2315" s="7" t="n">
        <x:f>MAX(0,L2315-H2315)</x:f>
        <x:v>6772.895277207393</x:v>
      </x:c>
      <x:c r="O2315" s="7" t="n">
        <x:f>MAX(0,F2315+I2315-N2315)</x:f>
        <x:v>0</x:v>
      </x:c>
      <x:c r="P2315" s="7" t="n">
        <x:f>MAX(0,N2315-F2315-I2315)</x:f>
        <x:v>6772.895277207393</x:v>
      </x:c>
      <x:c r="Q2315" s="7" t="n">
        <x:f>MAX(0,G2315+J2315-P2315)</x:f>
        <x:v>20747.638603696098</x:v>
      </x:c>
      <x:c r="R2315" s="7" t="n">
        <x:f>M2315+MAX(0,K2315-MAX(0,P2315-G2315-J2315))</x:f>
        <x:v>0</x:v>
      </x:c>
      <x:c r="S2315" s="7" t="n">
        <x:f>SUM(O2315,Q2315,R2315)</x:f>
        <x:v>20747.638603696098</x:v>
      </x:c>
      <x:c r="T2315" s="14" t="n">
        <x:f>'Inventory detail'!T63</x:f>
        <x:v>0.09880000000000001</x:v>
      </x:c>
      <x:c r="U2315" s="14" t="n">
        <x:f>'Inventory detail'!U63</x:f>
        <x:v>0.107745</x:v>
      </x:c>
      <x:c r="V2315" s="9" t="n">
        <x:f>O2315*T2315</x:f>
        <x:v>0</x:v>
      </x:c>
      <x:c r="W2315" s="9" t="n">
        <x:f>Q2315*T2315</x:f>
        <x:v>2049.866694045175</x:v>
      </x:c>
      <x:c r="X2315" s="9" t="n">
        <x:f>R2315*T2315</x:f>
        <x:v>0</x:v>
      </x:c>
      <x:c r="Y2315" s="9" t="n">
        <x:f>S2315*T2315</x:f>
        <x:v>2049.866694045175</x:v>
      </x:c>
      <x:c r="Z2315" s="9" t="n">
        <x:f>IF(ISNUMBER(U2315),S2315*(U2315-T2315),"n.a.")</x:f>
        <x:v>185.58762731006118</x:v>
      </x:c>
      <x:c r="AA2315" s="9" t="n">
        <x:f>IF(ISNUMBER(U2315),Y2315,0)</x:f>
        <x:v>2049.866694045175</x:v>
      </x:c>
      <x:c r="AB2315" s="7" t="n">
        <x:f>MAX(0,L2315-SUM(F2315:K2315))</x:f>
        <x:v>0</x:v>
      </x:c>
    </x:row>
    <x:row r="2316" ht="22" customHeight="1">
      <x:c r="A2316" s="18" t="n">
        <x:f>Summary!E$41</x:f>
        <x:v>46388</x:v>
      </x:c>
      <x:c r="B2316" s="2" t="str">
        <x:f>'Inventory detail'!A64</x:f>
        <x:v>WIRE</x:v>
      </x:c>
      <x:c r="C2316" s="2" t="str">
        <x:f>'Inventory detail'!B64</x:f>
        <x:v>10</x:v>
      </x:c>
      <x:c r="D2316" s="2" t="str">
        <x:f>'Inventory detail'!C64</x:f>
        <x:v>DL038WHT</x:v>
      </x:c>
      <x:c r="E2316" s="10" t="n">
        <x:f>A1190</x:f>
        <x:v>46357</x:v>
      </x:c>
      <x:c r="F2316" s="7" t="n">
        <x:f>O1190</x:f>
        <x:v>44920.5512936345</x:v>
      </x:c>
      <x:c r="G2316" s="7" t="n">
        <x:f>Q1190</x:f>
        <x:v>0</x:v>
      </x:c>
      <x:c r="H2316" s="7" t="n">
        <x:f>R1190</x:f>
        <x:v>0</x:v>
      </x:c>
      <x:c r="I2316" s="7" t="n">
        <x:f>SUMIFS('PO detail'!$W$1942:$W$1945,'PO detail'!$V$1942:$V$1945,"&gt;="&amp;E2316,'PO detail'!$V$1942:$V$1945,"&lt;"&amp;A2316)</x:f>
        <x:v>0</x:v>
      </x:c>
      <x:c r="J2316" s="7" t="n">
        <x:f>SUMIFS('PO detail'!$X$1942:$X$1945,'PO detail'!$V$1942:$V$1945,"&gt;="&amp;E2316,'PO detail'!$V$1942:$V$1945,"&lt;"&amp;A2316)</x:f>
        <x:v>0</x:v>
      </x:c>
      <x:c r="K2316" s="7" t="n">
        <x:f>SUMIFS('PO detail'!$Y$1942:$Y$1945,'PO detail'!$V$1942:$V$1945,"&gt;="&amp;E2316,'PO detail'!$V$1942:$V$1945,"&lt;"&amp;A2316)</x:f>
        <x:v>0</x:v>
      </x:c>
      <x:c r="L2316" s="7" t="n">
        <x:f>'Inventory detail'!F64*Summary!$K$5*(A2316-E2316)/Summary!$K$6</x:f>
        <x:v>6772.885092402465</x:v>
      </x:c>
      <x:c r="M2316" s="7" t="n">
        <x:f>MAX(0,H2316-L2316)</x:f>
        <x:v>0</x:v>
      </x:c>
      <x:c r="N2316" s="7" t="n">
        <x:f>MAX(0,L2316-H2316)</x:f>
        <x:v>6772.885092402465</x:v>
      </x:c>
      <x:c r="O2316" s="7" t="n">
        <x:f>MAX(0,F2316+I2316-N2316)</x:f>
        <x:v>38147.66620123203</x:v>
      </x:c>
      <x:c r="P2316" s="7" t="n">
        <x:f>MAX(0,N2316-F2316-I2316)</x:f>
        <x:v>0</x:v>
      </x:c>
      <x:c r="Q2316" s="7" t="n">
        <x:f>MAX(0,G2316+J2316-P2316)</x:f>
        <x:v>0</x:v>
      </x:c>
      <x:c r="R2316" s="7" t="n">
        <x:f>M2316+MAX(0,K2316-MAX(0,P2316-G2316-J2316))</x:f>
        <x:v>0</x:v>
      </x:c>
      <x:c r="S2316" s="7" t="n">
        <x:f>SUM(O2316,Q2316,R2316)</x:f>
        <x:v>38147.66620123203</x:v>
      </x:c>
      <x:c r="T2316" s="14" t="n">
        <x:f>'Inventory detail'!T64</x:f>
        <x:v>0.056299999999999996</x:v>
      </x:c>
      <x:c r="U2316" s="14" t="n">
        <x:f>'Inventory detail'!U64</x:f>
        <x:v>0.056299999999999996</x:v>
      </x:c>
      <x:c r="V2316" s="9" t="n">
        <x:f>O2316*T2316</x:f>
        <x:v>2147.713607129363</x:v>
      </x:c>
      <x:c r="W2316" s="9" t="n">
        <x:f>Q2316*T2316</x:f>
        <x:v>0</x:v>
      </x:c>
      <x:c r="X2316" s="9" t="n">
        <x:f>R2316*T2316</x:f>
        <x:v>0</x:v>
      </x:c>
      <x:c r="Y2316" s="9" t="n">
        <x:f>S2316*T2316</x:f>
        <x:v>2147.713607129363</x:v>
      </x:c>
      <x:c r="Z2316" s="9" t="n">
        <x:f>IF(ISNUMBER(U2316),S2316*(U2316-T2316),"n.a.")</x:f>
        <x:v>0</x:v>
      </x:c>
      <x:c r="AA2316" s="9" t="n">
        <x:f>IF(ISNUMBER(U2316),Y2316,0)</x:f>
        <x:v>2147.713607129363</x:v>
      </x:c>
      <x:c r="AB2316" s="7" t="n">
        <x:f>MAX(0,L2316-SUM(F2316:K2316))</x:f>
        <x:v>0</x:v>
      </x:c>
    </x:row>
    <x:row r="2317" ht="22" customHeight="1">
      <x:c r="A2317" s="18" t="n">
        <x:f>Summary!E$41</x:f>
        <x:v>46388</x:v>
      </x:c>
      <x:c r="B2317" s="2" t="str">
        <x:f>'Inventory detail'!A65</x:f>
        <x:v>COIL</x:v>
      </x:c>
      <x:c r="C2317" s="2" t="str">
        <x:f>'Inventory detail'!B65</x:f>
        <x:v>60</x:v>
      </x:c>
      <x:c r="D2317" s="2" t="str">
        <x:f>'Inventory detail'!C65</x:f>
        <x:v>12WHT12-4</x:v>
      </x:c>
      <x:c r="E2317" s="10" t="n">
        <x:f>A1191</x:f>
        <x:v>46357</x:v>
      </x:c>
      <x:c r="F2317" s="7" t="n">
        <x:f>O1191</x:f>
        <x:v>17794.661190965093</x:v>
      </x:c>
      <x:c r="G2317" s="7" t="n">
        <x:f>Q1191</x:f>
        <x:v>0</x:v>
      </x:c>
      <x:c r="H2317" s="7" t="n">
        <x:f>R1191</x:f>
        <x:v>0</x:v>
      </x:c>
      <x:c r="I2317" s="7" t="n">
        <x:f>SUMIFS('PO detail'!$W$1077:$W$1086,'PO detail'!$V$1077:$V$1086,"&gt;="&amp;E2317,'PO detail'!$V$1077:$V$1086,"&lt;"&amp;A2317)</x:f>
        <x:v>0</x:v>
      </x:c>
      <x:c r="J2317" s="7" t="n">
        <x:f>SUMIFS('PO detail'!$X$1077:$X$1086,'PO detail'!$V$1077:$V$1086,"&gt;="&amp;E2317,'PO detail'!$V$1077:$V$1086,"&lt;"&amp;A2317)</x:f>
        <x:v>0</x:v>
      </x:c>
      <x:c r="K2317" s="7" t="n">
        <x:f>SUMIFS('PO detail'!$Y$1077:$Y$1086,'PO detail'!$V$1077:$V$1086,"&gt;="&amp;E2317,'PO detail'!$V$1077:$V$1086,"&lt;"&amp;A2317)</x:f>
        <x:v>0</x:v>
      </x:c>
      <x:c r="L2317" s="7" t="n">
        <x:f>'Inventory detail'!F65*Summary!$K$5*(A2317-E2317)/Summary!$K$6</x:f>
        <x:v>6671.047227926078</x:v>
      </x:c>
      <x:c r="M2317" s="7" t="n">
        <x:f>MAX(0,H2317-L2317)</x:f>
        <x:v>0</x:v>
      </x:c>
      <x:c r="N2317" s="7" t="n">
        <x:f>MAX(0,L2317-H2317)</x:f>
        <x:v>6671.047227926078</x:v>
      </x:c>
      <x:c r="O2317" s="7" t="n">
        <x:f>MAX(0,F2317+I2317-N2317)</x:f>
        <x:v>11123.613963039013</x:v>
      </x:c>
      <x:c r="P2317" s="7" t="n">
        <x:f>MAX(0,N2317-F2317-I2317)</x:f>
        <x:v>0</x:v>
      </x:c>
      <x:c r="Q2317" s="7" t="n">
        <x:f>MAX(0,G2317+J2317-P2317)</x:f>
        <x:v>0</x:v>
      </x:c>
      <x:c r="R2317" s="7" t="n">
        <x:f>M2317+MAX(0,K2317-MAX(0,P2317-G2317-J2317))</x:f>
        <x:v>0</x:v>
      </x:c>
      <x:c r="S2317" s="7" t="n">
        <x:f>SUM(O2317,Q2317,R2317)</x:f>
        <x:v>11123.613963039013</x:v>
      </x:c>
      <x:c r="T2317" s="14" t="n">
        <x:f>'Inventory detail'!T65</x:f>
        <x:v>0.0717</x:v>
      </x:c>
      <x:c r="U2317" s="14" t="n">
        <x:f>'Inventory detail'!U65</x:f>
        <x:v>0.07027800000000001</x:v>
      </x:c>
      <x:c r="V2317" s="9" t="n">
        <x:f>O2317*T2317</x:f>
        <x:v>797.5631211498973</x:v>
      </x:c>
      <x:c r="W2317" s="9" t="n">
        <x:f>Q2317*T2317</x:f>
        <x:v>0</x:v>
      </x:c>
      <x:c r="X2317" s="9" t="n">
        <x:f>R2317*T2317</x:f>
        <x:v>0</x:v>
      </x:c>
      <x:c r="Y2317" s="9" t="n">
        <x:f>S2317*T2317</x:f>
        <x:v>797.5631211498973</x:v>
      </x:c>
      <x:c r="Z2317" s="9" t="n">
        <x:f>IF(ISNUMBER(U2317),S2317*(U2317-T2317),"n.a.")</x:f>
        <x:v>-15.817779055441395</x:v>
      </x:c>
      <x:c r="AA2317" s="9" t="n">
        <x:f>IF(ISNUMBER(U2317),Y2317,0)</x:f>
        <x:v>797.5631211498973</x:v>
      </x:c>
      <x:c r="AB2317" s="7" t="n">
        <x:f>MAX(0,L2317-SUM(F2317:K2317))</x:f>
        <x:v>0</x:v>
      </x:c>
    </x:row>
    <x:row r="2318" ht="22" customHeight="1">
      <x:c r="A2318" s="18" t="n">
        <x:f>Summary!E$41</x:f>
        <x:v>46388</x:v>
      </x:c>
      <x:c r="B2318" s="2" t="str">
        <x:f>'Inventory detail'!A66</x:f>
        <x:v>COIL</x:v>
      </x:c>
      <x:c r="C2318" s="2" t="str">
        <x:f>'Inventory detail'!B66</x:f>
        <x:v>60</x:v>
      </x:c>
      <x:c r="D2318" s="2" t="str">
        <x:f>'Inventory detail'!C66</x:f>
        <x:v>13BLK12-4</x:v>
      </x:c>
      <x:c r="E2318" s="10" t="n">
        <x:f>A1192</x:f>
        <x:v>46357</x:v>
      </x:c>
      <x:c r="F2318" s="7" t="n">
        <x:f>O1192</x:f>
        <x:v>19839.761478439425</x:v>
      </x:c>
      <x:c r="G2318" s="7" t="n">
        <x:f>Q1192</x:f>
        <x:v>0</x:v>
      </x:c>
      <x:c r="H2318" s="7" t="n">
        <x:f>R1192</x:f>
        <x:v>0</x:v>
      </x:c>
      <x:c r="I2318" s="7" t="n">
        <x:f>SUMIFS('PO detail'!$W$1088:$W$1097,'PO detail'!$V$1088:$V$1097,"&gt;="&amp;E2318,'PO detail'!$V$1088:$V$1097,"&lt;"&amp;A2318)</x:f>
        <x:v>0</x:v>
      </x:c>
      <x:c r="J2318" s="7" t="n">
        <x:f>SUMIFS('PO detail'!$X$1088:$X$1097,'PO detail'!$V$1088:$V$1097,"&gt;="&amp;E2318,'PO detail'!$V$1088:$V$1097,"&lt;"&amp;A2318)</x:f>
        <x:v>0</x:v>
      </x:c>
      <x:c r="K2318" s="7" t="n">
        <x:f>SUMIFS('PO detail'!$Y$1088:$Y$1097,'PO detail'!$V$1088:$V$1097,"&gt;="&amp;E2318,'PO detail'!$V$1088:$V$1097,"&lt;"&amp;A2318)</x:f>
        <x:v>0</x:v>
      </x:c>
      <x:c r="L2318" s="7" t="n">
        <x:f>'Inventory detail'!F66*Summary!$K$5*(A2318-E2318)/Summary!$K$6</x:f>
        <x:v>6586.177248459959</x:v>
      </x:c>
      <x:c r="M2318" s="7" t="n">
        <x:f>MAX(0,H2318-L2318)</x:f>
        <x:v>0</x:v>
      </x:c>
      <x:c r="N2318" s="7" t="n">
        <x:f>MAX(0,L2318-H2318)</x:f>
        <x:v>6586.177248459959</x:v>
      </x:c>
      <x:c r="O2318" s="7" t="n">
        <x:f>MAX(0,F2318+I2318-N2318)</x:f>
        <x:v>13253.584229979466</x:v>
      </x:c>
      <x:c r="P2318" s="7" t="n">
        <x:f>MAX(0,N2318-F2318-I2318)</x:f>
        <x:v>0</x:v>
      </x:c>
      <x:c r="Q2318" s="7" t="n">
        <x:f>MAX(0,G2318+J2318-P2318)</x:f>
        <x:v>0</x:v>
      </x:c>
      <x:c r="R2318" s="7" t="n">
        <x:f>M2318+MAX(0,K2318-MAX(0,P2318-G2318-J2318))</x:f>
        <x:v>0</x:v>
      </x:c>
      <x:c r="S2318" s="7" t="n">
        <x:f>SUM(O2318,Q2318,R2318)</x:f>
        <x:v>13253.584229979466</x:v>
      </x:c>
      <x:c r="T2318" s="14" t="n">
        <x:f>'Inventory detail'!T66</x:f>
        <x:v>0.0674</x:v>
      </x:c>
      <x:c r="U2318" s="14" t="n">
        <x:f>'Inventory detail'!U66</x:f>
        <x:v>0.0659685</x:v>
      </x:c>
      <x:c r="V2318" s="9" t="n">
        <x:f>O2318*T2318</x:f>
        <x:v>893.291577100616</x:v>
      </x:c>
      <x:c r="W2318" s="9" t="n">
        <x:f>Q2318*T2318</x:f>
        <x:v>0</x:v>
      </x:c>
      <x:c r="X2318" s="9" t="n">
        <x:f>R2318*T2318</x:f>
        <x:v>0</x:v>
      </x:c>
      <x:c r="Y2318" s="9" t="n">
        <x:f>S2318*T2318</x:f>
        <x:v>893.291577100616</x:v>
      </x:c>
      <x:c r="Z2318" s="9" t="n">
        <x:f>IF(ISNUMBER(U2318),S2318*(U2318-T2318),"n.a.")</x:f>
        <x:v>-18.972505825215634</x:v>
      </x:c>
      <x:c r="AA2318" s="9" t="n">
        <x:f>IF(ISNUMBER(U2318),Y2318,0)</x:f>
        <x:v>893.291577100616</x:v>
      </x:c>
      <x:c r="AB2318" s="7" t="n">
        <x:f>MAX(0,L2318-SUM(F2318:K2318))</x:f>
        <x:v>0</x:v>
      </x:c>
    </x:row>
    <x:row r="2319" ht="22" customHeight="1">
      <x:c r="A2319" s="18" t="n">
        <x:f>Summary!E$41</x:f>
        <x:v>46388</x:v>
      </x:c>
      <x:c r="B2319" s="2" t="str">
        <x:f>'Inventory detail'!A67</x:f>
        <x:v>COIL</x:v>
      </x:c>
      <x:c r="C2319" s="2" t="str">
        <x:f>'Inventory detail'!B67</x:f>
        <x:v>30</x:v>
      </x:c>
      <x:c r="D2319" s="2" t="str">
        <x:f>'Inventory detail'!C67</x:f>
        <x:v>16BLK12-4</x:v>
      </x:c>
      <x:c r="E2319" s="10" t="n">
        <x:f>A1193</x:f>
        <x:v>46357</x:v>
      </x:c>
      <x:c r="F2319" s="7" t="n">
        <x:f>O1193</x:f>
        <x:v>16754.283696098562</x:v>
      </x:c>
      <x:c r="G2319" s="7" t="n">
        <x:f>Q1193</x:f>
        <x:v>0</x:v>
      </x:c>
      <x:c r="H2319" s="7" t="n">
        <x:f>R1193</x:f>
        <x:v>0</x:v>
      </x:c>
      <x:c r="I2319" s="7" t="n">
        <x:f>SUMIFS('PO detail'!$W$786:$W$795,'PO detail'!$V$786:$V$795,"&gt;="&amp;E2319,'PO detail'!$V$786:$V$795,"&lt;"&amp;A2319)</x:f>
        <x:v>0</x:v>
      </x:c>
      <x:c r="J2319" s="7" t="n">
        <x:f>SUMIFS('PO detail'!$X$786:$X$795,'PO detail'!$V$786:$V$795,"&gt;="&amp;E2319,'PO detail'!$V$786:$V$795,"&lt;"&amp;A2319)</x:f>
        <x:v>0</x:v>
      </x:c>
      <x:c r="K2319" s="7" t="n">
        <x:f>SUMIFS('PO detail'!$Y$786:$Y$795,'PO detail'!$V$786:$V$795,"&gt;="&amp;E2319,'PO detail'!$V$786:$V$795,"&lt;"&amp;A2319)</x:f>
        <x:v>0</x:v>
      </x:c>
      <x:c r="L2319" s="7" t="n">
        <x:f>'Inventory detail'!F67*Summary!$K$5*(A2319-E2319)/Summary!$K$6</x:f>
        <x:v>6577.6831211498975</x:v>
      </x:c>
      <x:c r="M2319" s="7" t="n">
        <x:f>MAX(0,H2319-L2319)</x:f>
        <x:v>0</x:v>
      </x:c>
      <x:c r="N2319" s="7" t="n">
        <x:f>MAX(0,L2319-H2319)</x:f>
        <x:v>6577.6831211498975</x:v>
      </x:c>
      <x:c r="O2319" s="7" t="n">
        <x:f>MAX(0,F2319+I2319-N2319)</x:f>
        <x:v>10176.600574948665</x:v>
      </x:c>
      <x:c r="P2319" s="7" t="n">
        <x:f>MAX(0,N2319-F2319-I2319)</x:f>
        <x:v>0</x:v>
      </x:c>
      <x:c r="Q2319" s="7" t="n">
        <x:f>MAX(0,G2319+J2319-P2319)</x:f>
        <x:v>0</x:v>
      </x:c>
      <x:c r="R2319" s="7" t="n">
        <x:f>M2319+MAX(0,K2319-MAX(0,P2319-G2319-J2319))</x:f>
        <x:v>0</x:v>
      </x:c>
      <x:c r="S2319" s="7" t="n">
        <x:f>SUM(O2319,Q2319,R2319)</x:f>
        <x:v>10176.600574948665</x:v>
      </x:c>
      <x:c r="T2319" s="14" t="n">
        <x:f>'Inventory detail'!T67</x:f>
        <x:v>0.0924</x:v>
      </x:c>
      <x:c r="U2319" s="14" t="n">
        <x:f>'Inventory detail'!U67</x:f>
        <x:v>0.0904995</x:v>
      </x:c>
      <x:c r="V2319" s="9" t="n">
        <x:f>O2319*T2319</x:f>
        <x:v>940.3178931252565</x:v>
      </x:c>
      <x:c r="W2319" s="9" t="n">
        <x:f>Q2319*T2319</x:f>
        <x:v>0</x:v>
      </x:c>
      <x:c r="X2319" s="9" t="n">
        <x:f>R2319*T2319</x:f>
        <x:v>0</x:v>
      </x:c>
      <x:c r="Y2319" s="9" t="n">
        <x:f>S2319*T2319</x:f>
        <x:v>940.3178931252565</x:v>
      </x:c>
      <x:c r="Z2319" s="9" t="n">
        <x:f>IF(ISNUMBER(U2319),S2319*(U2319-T2319),"n.a.")</x:f>
        <x:v>-19.34062939268993</x:v>
      </x:c>
      <x:c r="AA2319" s="9" t="n">
        <x:f>IF(ISNUMBER(U2319),Y2319,0)</x:f>
        <x:v>940.3178931252565</x:v>
      </x:c>
      <x:c r="AB2319" s="7" t="n">
        <x:f>MAX(0,L2319-SUM(F2319:K2319))</x:f>
        <x:v>0</x:v>
      </x:c>
    </x:row>
    <x:row r="2320" ht="22" customHeight="1">
      <x:c r="A2320" s="18" t="n">
        <x:f>Summary!E$41</x:f>
        <x:v>46388</x:v>
      </x:c>
      <x:c r="B2320" s="2" t="str">
        <x:f>'Inventory detail'!A68</x:f>
        <x:v>COIL</x:v>
      </x:c>
      <x:c r="C2320" s="2" t="str">
        <x:f>'Inventory detail'!B68</x:f>
        <x:v>10</x:v>
      </x:c>
      <x:c r="D2320" s="2" t="str">
        <x:f>'Inventory detail'!C68</x:f>
        <x:v>8NAV12-4</x:v>
      </x:c>
      <x:c r="E2320" s="10" t="n">
        <x:f>A1194</x:f>
        <x:v>46357</x:v>
      </x:c>
      <x:c r="F2320" s="7" t="n">
        <x:f>O1194</x:f>
        <x:v>12191.1704312115</x:v>
      </x:c>
      <x:c r="G2320" s="7" t="n">
        <x:f>Q1194</x:f>
        <x:v>0</x:v>
      </x:c>
      <x:c r="H2320" s="7" t="n">
        <x:f>R1194</x:f>
        <x:v>0</x:v>
      </x:c>
      <x:c r="I2320" s="7" t="n">
        <x:f>SUMIFS('PO detail'!$W$535:$W$546,'PO detail'!$V$535:$V$546,"&gt;="&amp;E2320,'PO detail'!$V$535:$V$546,"&lt;"&amp;A2320)</x:f>
        <x:v>0</x:v>
      </x:c>
      <x:c r="J2320" s="7" t="n">
        <x:f>SUMIFS('PO detail'!$X$535:$X$546,'PO detail'!$V$535:$V$546,"&gt;="&amp;E2320,'PO detail'!$V$535:$V$546,"&lt;"&amp;A2320)</x:f>
        <x:v>0</x:v>
      </x:c>
      <x:c r="K2320" s="7" t="n">
        <x:f>SUMIFS('PO detail'!$Y$535:$Y$546,'PO detail'!$V$535:$V$546,"&gt;="&amp;E2320,'PO detail'!$V$535:$V$546,"&lt;"&amp;A2320)</x:f>
        <x:v>0</x:v>
      </x:c>
      <x:c r="L2320" s="7" t="n">
        <x:f>'Inventory detail'!F68*Summary!$K$5*(A2320-E2320)/Summary!$K$6</x:f>
        <x:v>6263.655030800822</x:v>
      </x:c>
      <x:c r="M2320" s="7" t="n">
        <x:f>MAX(0,H2320-L2320)</x:f>
        <x:v>0</x:v>
      </x:c>
      <x:c r="N2320" s="7" t="n">
        <x:f>MAX(0,L2320-H2320)</x:f>
        <x:v>6263.655030800822</x:v>
      </x:c>
      <x:c r="O2320" s="7" t="n">
        <x:f>MAX(0,F2320+I2320-N2320)</x:f>
        <x:v>5927.515400410678</x:v>
      </x:c>
      <x:c r="P2320" s="7" t="n">
        <x:f>MAX(0,N2320-F2320-I2320)</x:f>
        <x:v>0</x:v>
      </x:c>
      <x:c r="Q2320" s="7" t="n">
        <x:f>MAX(0,G2320+J2320-P2320)</x:f>
        <x:v>0</x:v>
      </x:c>
      <x:c r="R2320" s="7" t="n">
        <x:f>M2320+MAX(0,K2320-MAX(0,P2320-G2320-J2320))</x:f>
        <x:v>0</x:v>
      </x:c>
      <x:c r="S2320" s="7" t="n">
        <x:f>SUM(O2320,Q2320,R2320)</x:f>
        <x:v>5927.515400410678</x:v>
      </x:c>
      <x:c r="T2320" s="14" t="n">
        <x:f>'Inventory detail'!T68</x:f>
        <x:v>0.042</x:v>
      </x:c>
      <x:c r="U2320" s="14" t="n">
        <x:f>'Inventory detail'!U68</x:f>
        <x:v>0.041216499999999996</x:v>
      </x:c>
      <x:c r="V2320" s="9" t="n">
        <x:f>O2320*T2320</x:f>
        <x:v>248.9556468172485</x:v>
      </x:c>
      <x:c r="W2320" s="9" t="n">
        <x:f>Q2320*T2320</x:f>
        <x:v>0</x:v>
      </x:c>
      <x:c r="X2320" s="9" t="n">
        <x:f>R2320*T2320</x:f>
        <x:v>0</x:v>
      </x:c>
      <x:c r="Y2320" s="9" t="n">
        <x:f>S2320*T2320</x:f>
        <x:v>248.9556468172485</x:v>
      </x:c>
      <x:c r="Z2320" s="9" t="n">
        <x:f>IF(ISNUMBER(U2320),S2320*(U2320-T2320),"n.a.")</x:f>
        <x:v>-4.644208316221804</x:v>
      </x:c>
      <x:c r="AA2320" s="9" t="n">
        <x:f>IF(ISNUMBER(U2320),Y2320,0)</x:f>
        <x:v>248.9556468172485</x:v>
      </x:c>
      <x:c r="AB2320" s="7" t="n">
        <x:f>MAX(0,L2320-SUM(F2320:K2320))</x:f>
        <x:v>0</x:v>
      </x:c>
    </x:row>
    <x:row r="2321" ht="22" customHeight="1">
      <x:c r="A2321" s="18" t="n">
        <x:f>Summary!E$41</x:f>
        <x:v>46388</x:v>
      </x:c>
      <x:c r="B2321" s="2" t="str">
        <x:f>'Inventory detail'!A69</x:f>
        <x:v>WIRE</x:v>
      </x:c>
      <x:c r="C2321" s="2" t="str">
        <x:f>'Inventory detail'!B69</x:f>
        <x:v>10</x:v>
      </x:c>
      <x:c r="D2321" s="2" t="str">
        <x:f>'Inventory detail'!C69</x:f>
        <x:v>DL014WHT</x:v>
      </x:c>
      <x:c r="E2321" s="10" t="n">
        <x:f>A1195</x:f>
        <x:v>46357</x:v>
      </x:c>
      <x:c r="F2321" s="7" t="n">
        <x:f>O1195</x:f>
        <x:v>35268.452073921966</x:v>
      </x:c>
      <x:c r="G2321" s="7" t="n">
        <x:f>Q1195</x:f>
        <x:v>0</x:v>
      </x:c>
      <x:c r="H2321" s="7" t="n">
        <x:f>R1195</x:f>
        <x:v>0</x:v>
      </x:c>
      <x:c r="I2321" s="7" t="n">
        <x:f>SUMIFS('PO detail'!$W$1909:$W$1912,'PO detail'!$V$1909:$V$1912,"&gt;="&amp;E2321,'PO detail'!$V$1909:$V$1912,"&lt;"&amp;A2321)</x:f>
        <x:v>0</x:v>
      </x:c>
      <x:c r="J2321" s="7" t="n">
        <x:f>SUMIFS('PO detail'!$X$1909:$X$1912,'PO detail'!$V$1909:$V$1912,"&gt;="&amp;E2321,'PO detail'!$V$1909:$V$1912,"&lt;"&amp;A2321)</x:f>
        <x:v>0</x:v>
      </x:c>
      <x:c r="K2321" s="7" t="n">
        <x:f>SUMIFS('PO detail'!$Y$1909:$Y$1912,'PO detail'!$V$1909:$V$1912,"&gt;="&amp;E2321,'PO detail'!$V$1909:$V$1912,"&lt;"&amp;A2321)</x:f>
        <x:v>0</x:v>
      </x:c>
      <x:c r="L2321" s="7" t="n">
        <x:f>'Inventory detail'!F69*Summary!$K$5*(A2321-E2321)/Summary!$K$6</x:f>
        <x:v>6042.980862422998</x:v>
      </x:c>
      <x:c r="M2321" s="7" t="n">
        <x:f>MAX(0,H2321-L2321)</x:f>
        <x:v>0</x:v>
      </x:c>
      <x:c r="N2321" s="7" t="n">
        <x:f>MAX(0,L2321-H2321)</x:f>
        <x:v>6042.980862422998</x:v>
      </x:c>
      <x:c r="O2321" s="7" t="n">
        <x:f>MAX(0,F2321+I2321-N2321)</x:f>
        <x:v>29225.471211498967</x:v>
      </x:c>
      <x:c r="P2321" s="7" t="n">
        <x:f>MAX(0,N2321-F2321-I2321)</x:f>
        <x:v>0</x:v>
      </x:c>
      <x:c r="Q2321" s="7" t="n">
        <x:f>MAX(0,G2321+J2321-P2321)</x:f>
        <x:v>0</x:v>
      </x:c>
      <x:c r="R2321" s="7" t="n">
        <x:f>M2321+MAX(0,K2321-MAX(0,P2321-G2321-J2321))</x:f>
        <x:v>0</x:v>
      </x:c>
      <x:c r="S2321" s="7" t="n">
        <x:f>SUM(O2321,Q2321,R2321)</x:f>
        <x:v>29225.471211498967</x:v>
      </x:c>
      <x:c r="T2321" s="14" t="n">
        <x:f>'Inventory detail'!T69</x:f>
        <x:v>0.0363</x:v>
      </x:c>
      <x:c r="U2321" s="14" t="n">
        <x:f>'Inventory detail'!U69</x:f>
        <x:v>0.0363</x:v>
      </x:c>
      <x:c r="V2321" s="9" t="n">
        <x:f>O2321*T2321</x:f>
        <x:v>1060.8846049774124</x:v>
      </x:c>
      <x:c r="W2321" s="9" t="n">
        <x:f>Q2321*T2321</x:f>
        <x:v>0</x:v>
      </x:c>
      <x:c r="X2321" s="9" t="n">
        <x:f>R2321*T2321</x:f>
        <x:v>0</x:v>
      </x:c>
      <x:c r="Y2321" s="9" t="n">
        <x:f>S2321*T2321</x:f>
        <x:v>1060.8846049774124</x:v>
      </x:c>
      <x:c r="Z2321" s="9" t="n">
        <x:f>IF(ISNUMBER(U2321),S2321*(U2321-T2321),"n.a.")</x:f>
        <x:v>0</x:v>
      </x:c>
      <x:c r="AA2321" s="9" t="n">
        <x:f>IF(ISNUMBER(U2321),Y2321,0)</x:f>
        <x:v>1060.8846049774124</x:v>
      </x:c>
      <x:c r="AB2321" s="7" t="n">
        <x:f>MAX(0,L2321-SUM(F2321:K2321))</x:f>
        <x:v>0</x:v>
      </x:c>
    </x:row>
    <x:row r="2322" ht="22" customHeight="1">
      <x:c r="A2322" s="18" t="n">
        <x:f>Summary!E$41</x:f>
        <x:v>46388</x:v>
      </x:c>
      <x:c r="B2322" s="2" t="str">
        <x:f>'Inventory detail'!A70</x:f>
        <x:v>WIRE</x:v>
      </x:c>
      <x:c r="C2322" s="2" t="str">
        <x:f>'Inventory detail'!B70</x:f>
        <x:v>10</x:v>
      </x:c>
      <x:c r="D2322" s="2" t="str">
        <x:f>'Inventory detail'!C70</x:f>
        <x:v>DL716SIL</x:v>
      </x:c>
      <x:c r="E2322" s="10" t="n">
        <x:f>A1196</x:f>
        <x:v>46357</x:v>
      </x:c>
      <x:c r="F2322" s="7" t="n">
        <x:f>O1196</x:f>
        <x:v>38902.201889117045</x:v>
      </x:c>
      <x:c r="G2322" s="7" t="n">
        <x:f>Q1196</x:f>
        <x:v>0</x:v>
      </x:c>
      <x:c r="H2322" s="7" t="n">
        <x:f>R1196</x:f>
        <x:v>0</x:v>
      </x:c>
      <x:c r="I2322" s="7" t="n">
        <x:f>SUMIFS('PO detail'!$W$2018:$W$2021,'PO detail'!$V$2018:$V$2021,"&gt;="&amp;E2322,'PO detail'!$V$2018:$V$2021,"&lt;"&amp;A2322)</x:f>
        <x:v>0</x:v>
      </x:c>
      <x:c r="J2322" s="7" t="n">
        <x:f>SUMIFS('PO detail'!$X$2018:$X$2021,'PO detail'!$V$2018:$V$2021,"&gt;="&amp;E2322,'PO detail'!$V$2018:$V$2021,"&lt;"&amp;A2322)</x:f>
        <x:v>0</x:v>
      </x:c>
      <x:c r="K2322" s="7" t="n">
        <x:f>SUMIFS('PO detail'!$Y$2018:$Y$2021,'PO detail'!$V$2018:$V$2021,"&gt;="&amp;E2322,'PO detail'!$V$2018:$V$2021,"&lt;"&amp;A2322)</x:f>
        <x:v>0</x:v>
      </x:c>
      <x:c r="L2322" s="7" t="n">
        <x:f>'Inventory detail'!F70*Summary!$K$5*(A2322-E2322)/Summary!$K$6</x:f>
        <x:v>5847.768706365503</x:v>
      </x:c>
      <x:c r="M2322" s="7" t="n">
        <x:f>MAX(0,H2322-L2322)</x:f>
        <x:v>0</x:v>
      </x:c>
      <x:c r="N2322" s="7" t="n">
        <x:f>MAX(0,L2322-H2322)</x:f>
        <x:v>5847.768706365503</x:v>
      </x:c>
      <x:c r="O2322" s="7" t="n">
        <x:f>MAX(0,F2322+I2322-N2322)</x:f>
        <x:v>33054.43318275154</x:v>
      </x:c>
      <x:c r="P2322" s="7" t="n">
        <x:f>MAX(0,N2322-F2322-I2322)</x:f>
        <x:v>0</x:v>
      </x:c>
      <x:c r="Q2322" s="7" t="n">
        <x:f>MAX(0,G2322+J2322-P2322)</x:f>
        <x:v>0</x:v>
      </x:c>
      <x:c r="R2322" s="7" t="n">
        <x:f>M2322+MAX(0,K2322-MAX(0,P2322-G2322-J2322))</x:f>
        <x:v>0</x:v>
      </x:c>
      <x:c r="S2322" s="7" t="n">
        <x:f>SUM(O2322,Q2322,R2322)</x:f>
        <x:v>33054.43318275154</x:v>
      </x:c>
      <x:c r="T2322" s="14" t="n">
        <x:f>'Inventory detail'!T70</x:f>
        <x:v>0.0732</x:v>
      </x:c>
      <x:c r="U2322" s="14" t="n">
        <x:f>'Inventory detail'!U70</x:f>
        <x:v>0.0732</x:v>
      </x:c>
      <x:c r="V2322" s="9" t="n">
        <x:f>O2322*T2322</x:f>
        <x:v>2419.584508977413</x:v>
      </x:c>
      <x:c r="W2322" s="9" t="n">
        <x:f>Q2322*T2322</x:f>
        <x:v>0</x:v>
      </x:c>
      <x:c r="X2322" s="9" t="n">
        <x:f>R2322*T2322</x:f>
        <x:v>0</x:v>
      </x:c>
      <x:c r="Y2322" s="9" t="n">
        <x:f>S2322*T2322</x:f>
        <x:v>2419.584508977413</x:v>
      </x:c>
      <x:c r="Z2322" s="9" t="n">
        <x:f>IF(ISNUMBER(U2322),S2322*(U2322-T2322),"n.a.")</x:f>
        <x:v>0</x:v>
      </x:c>
      <x:c r="AA2322" s="9" t="n">
        <x:f>IF(ISNUMBER(U2322),Y2322,0)</x:f>
        <x:v>2419.584508977413</x:v>
      </x:c>
      <x:c r="AB2322" s="7" t="n">
        <x:f>MAX(0,L2322-SUM(F2322:K2322))</x:f>
        <x:v>0</x:v>
      </x:c>
    </x:row>
    <x:row r="2323" ht="22" customHeight="1">
      <x:c r="A2323" s="18" t="n">
        <x:f>Summary!E$41</x:f>
        <x:v>46388</x:v>
      </x:c>
      <x:c r="B2323" s="2" t="str">
        <x:f>'Inventory detail'!A71</x:f>
        <x:v>WIRE</x:v>
      </x:c>
      <x:c r="C2323" s="2" t="str">
        <x:f>'Inventory detail'!B71</x:f>
        <x:v>10</x:v>
      </x:c>
      <x:c r="D2323" s="2" t="str">
        <x:f>'Inventory detail'!C71</x:f>
        <x:v>DL516WHT</x:v>
      </x:c>
      <x:c r="E2323" s="10" t="n">
        <x:f>A1197</x:f>
        <x:v>46357</x:v>
      </x:c>
      <x:c r="F2323" s="7" t="n">
        <x:f>O1197</x:f>
        <x:v>38392.40246406571</x:v>
      </x:c>
      <x:c r="G2323" s="7" t="n">
        <x:f>Q1197</x:f>
        <x:v>0</x:v>
      </x:c>
      <x:c r="H2323" s="7" t="n">
        <x:f>R1197</x:f>
        <x:v>0</x:v>
      </x:c>
      <x:c r="I2323" s="7" t="n">
        <x:f>SUMIFS('PO detail'!$W$2003:$W$2006,'PO detail'!$V$2003:$V$2006,"&gt;="&amp;E2323,'PO detail'!$V$2003:$V$2006,"&lt;"&amp;A2323)</x:f>
        <x:v>0</x:v>
      </x:c>
      <x:c r="J2323" s="7" t="n">
        <x:f>SUMIFS('PO detail'!$X$2003:$X$2006,'PO detail'!$V$2003:$V$2006,"&gt;="&amp;E2323,'PO detail'!$V$2003:$V$2006,"&lt;"&amp;A2323)</x:f>
        <x:v>0</x:v>
      </x:c>
      <x:c r="K2323" s="7" t="n">
        <x:f>SUMIFS('PO detail'!$Y$2003:$Y$2006,'PO detail'!$V$2003:$V$2006,"&gt;="&amp;E2323,'PO detail'!$V$2003:$V$2006,"&lt;"&amp;A2323)</x:f>
        <x:v>0</x:v>
      </x:c>
      <x:c r="L2323" s="7" t="n">
        <x:f>'Inventory detail'!F71*Summary!$K$5*(A2323-E2323)/Summary!$K$6</x:f>
        <x:v>5678.0287474332645</x:v>
      </x:c>
      <x:c r="M2323" s="7" t="n">
        <x:f>MAX(0,H2323-L2323)</x:f>
        <x:v>0</x:v>
      </x:c>
      <x:c r="N2323" s="7" t="n">
        <x:f>MAX(0,L2323-H2323)</x:f>
        <x:v>5678.0287474332645</x:v>
      </x:c>
      <x:c r="O2323" s="7" t="n">
        <x:f>MAX(0,F2323+I2323-N2323)</x:f>
        <x:v>32714.373716632443</x:v>
      </x:c>
      <x:c r="P2323" s="7" t="n">
        <x:f>MAX(0,N2323-F2323-I2323)</x:f>
        <x:v>0</x:v>
      </x:c>
      <x:c r="Q2323" s="7" t="n">
        <x:f>MAX(0,G2323+J2323-P2323)</x:f>
        <x:v>0</x:v>
      </x:c>
      <x:c r="R2323" s="7" t="n">
        <x:f>M2323+MAX(0,K2323-MAX(0,P2323-G2323-J2323))</x:f>
        <x:v>0</x:v>
      </x:c>
      <x:c r="S2323" s="7" t="n">
        <x:f>SUM(O2323,Q2323,R2323)</x:f>
        <x:v>32714.373716632443</x:v>
      </x:c>
      <x:c r="T2323" s="14" t="n">
        <x:f>'Inventory detail'!T71</x:f>
        <x:v>0.0475</x:v>
      </x:c>
      <x:c r="U2323" s="14" t="n">
        <x:f>'Inventory detail'!U71</x:f>
        <x:v>0.0475</x:v>
      </x:c>
      <x:c r="V2323" s="9" t="n">
        <x:f>O2323*T2323</x:f>
        <x:v>1553.932751540041</x:v>
      </x:c>
      <x:c r="W2323" s="9" t="n">
        <x:f>Q2323*T2323</x:f>
        <x:v>0</x:v>
      </x:c>
      <x:c r="X2323" s="9" t="n">
        <x:f>R2323*T2323</x:f>
        <x:v>0</x:v>
      </x:c>
      <x:c r="Y2323" s="9" t="n">
        <x:f>S2323*T2323</x:f>
        <x:v>1553.932751540041</x:v>
      </x:c>
      <x:c r="Z2323" s="9" t="n">
        <x:f>IF(ISNUMBER(U2323),S2323*(U2323-T2323),"n.a.")</x:f>
        <x:v>0</x:v>
      </x:c>
      <x:c r="AA2323" s="9" t="n">
        <x:f>IF(ISNUMBER(U2323),Y2323,0)</x:f>
        <x:v>1553.932751540041</x:v>
      </x:c>
      <x:c r="AB2323" s="7" t="n">
        <x:f>MAX(0,L2323-SUM(F2323:K2323))</x:f>
        <x:v>0</x:v>
      </x:c>
    </x:row>
    <x:row r="2324" ht="22" customHeight="1">
      <x:c r="A2324" s="18" t="n">
        <x:f>Summary!E$41</x:f>
        <x:v>46388</x:v>
      </x:c>
      <x:c r="B2324" s="2" t="str">
        <x:f>'Inventory detail'!A72</x:f>
        <x:v>COIL</x:v>
      </x:c>
      <x:c r="C2324" s="2" t="str">
        <x:f>'Inventory detail'!B72</x:f>
        <x:v>10</x:v>
      </x:c>
      <x:c r="D2324" s="2" t="str">
        <x:f>'Inventory detail'!C72</x:f>
        <x:v>8BLK36-4</x:v>
      </x:c>
      <x:c r="E2324" s="10" t="n">
        <x:f>A1198</x:f>
        <x:v>46357</x:v>
      </x:c>
      <x:c r="F2324" s="7" t="n">
        <x:f>O1198</x:f>
        <x:v>8453.593429158112</x:v>
      </x:c>
      <x:c r="G2324" s="7" t="n">
        <x:f>Q1198</x:f>
        <x:v>0</x:v>
      </x:c>
      <x:c r="H2324" s="7" t="n">
        <x:f>R1198</x:f>
        <x:v>0</x:v>
      </x:c>
      <x:c r="I2324" s="7" t="n">
        <x:f>SUMIFS('PO detail'!$W$510:$W$521,'PO detail'!$V$510:$V$521,"&gt;="&amp;E2324,'PO detail'!$V$510:$V$521,"&lt;"&amp;A2324)</x:f>
        <x:v>0</x:v>
      </x:c>
      <x:c r="J2324" s="7" t="n">
        <x:f>SUMIFS('PO detail'!$X$510:$X$521,'PO detail'!$V$510:$V$521,"&gt;="&amp;E2324,'PO detail'!$V$510:$V$521,"&lt;"&amp;A2324)</x:f>
        <x:v>0</x:v>
      </x:c>
      <x:c r="K2324" s="7" t="n">
        <x:f>SUMIFS('PO detail'!$Y$510:$Y$521,'PO detail'!$V$510:$V$521,"&gt;="&amp;E2324,'PO detail'!$V$510:$V$521,"&lt;"&amp;A2324)</x:f>
        <x:v>0</x:v>
      </x:c>
      <x:c r="L2324" s="7" t="n">
        <x:f>'Inventory detail'!F72*Summary!$K$5*(A2324-E2324)/Summary!$K$6</x:f>
        <x:v>5525.256673511293</x:v>
      </x:c>
      <x:c r="M2324" s="7" t="n">
        <x:f>MAX(0,H2324-L2324)</x:f>
        <x:v>0</x:v>
      </x:c>
      <x:c r="N2324" s="7" t="n">
        <x:f>MAX(0,L2324-H2324)</x:f>
        <x:v>5525.256673511293</x:v>
      </x:c>
      <x:c r="O2324" s="7" t="n">
        <x:f>MAX(0,F2324+I2324-N2324)</x:f>
        <x:v>2928.3367556468193</x:v>
      </x:c>
      <x:c r="P2324" s="7" t="n">
        <x:f>MAX(0,N2324-F2324-I2324)</x:f>
        <x:v>0</x:v>
      </x:c>
      <x:c r="Q2324" s="7" t="n">
        <x:f>MAX(0,G2324+J2324-P2324)</x:f>
        <x:v>0</x:v>
      </x:c>
      <x:c r="R2324" s="7" t="n">
        <x:f>M2324+MAX(0,K2324-MAX(0,P2324-G2324-J2324))</x:f>
        <x:v>0</x:v>
      </x:c>
      <x:c r="S2324" s="7" t="n">
        <x:f>SUM(O2324,Q2324,R2324)</x:f>
        <x:v>2928.3367556468193</x:v>
      </x:c>
      <x:c r="T2324" s="14" t="n">
        <x:f>'Inventory detail'!T72</x:f>
        <x:v>0.1211</x:v>
      </x:c>
      <x:c r="U2324" s="14" t="n">
        <x:f>'Inventory detail'!U72</x:f>
        <x:v>0.11867699999999999</x:v>
      </x:c>
      <x:c r="V2324" s="9" t="n">
        <x:f>O2324*T2324</x:f>
        <x:v>354.6215811088298</x:v>
      </x:c>
      <x:c r="W2324" s="9" t="n">
        <x:f>Q2324*T2324</x:f>
        <x:v>0</x:v>
      </x:c>
      <x:c r="X2324" s="9" t="n">
        <x:f>R2324*T2324</x:f>
        <x:v>0</x:v>
      </x:c>
      <x:c r="Y2324" s="9" t="n">
        <x:f>S2324*T2324</x:f>
        <x:v>354.6215811088298</x:v>
      </x:c>
      <x:c r="Z2324" s="9" t="n">
        <x:f>IF(ISNUMBER(U2324),S2324*(U2324-T2324),"n.a.")</x:f>
        <x:v>-7.095359958932268</x:v>
      </x:c>
      <x:c r="AA2324" s="9" t="n">
        <x:f>IF(ISNUMBER(U2324),Y2324,0)</x:f>
        <x:v>354.6215811088298</x:v>
      </x:c>
      <x:c r="AB2324" s="7" t="n">
        <x:f>MAX(0,L2324-SUM(F2324:K2324))</x:f>
        <x:v>0</x:v>
      </x:c>
    </x:row>
    <x:row r="2325" ht="22" customHeight="1">
      <x:c r="A2325" s="18" t="n">
        <x:f>Summary!E$41</x:f>
        <x:v>46388</x:v>
      </x:c>
      <x:c r="B2325" s="2" t="str">
        <x:f>'Inventory detail'!A73</x:f>
        <x:v>COIL</x:v>
      </x:c>
      <x:c r="C2325" s="2" t="str">
        <x:f>'Inventory detail'!B73</x:f>
        <x:v>10</x:v>
      </x:c>
      <x:c r="D2325" s="2" t="str">
        <x:f>'Inventory detail'!C73</x:f>
        <x:v>14WHT12-4</x:v>
      </x:c>
      <x:c r="E2325" s="10" t="n">
        <x:f>A1199</x:f>
        <x:v>46357</x:v>
      </x:c>
      <x:c r="F2325" s="7" t="n">
        <x:f>O1199</x:f>
        <x:v>13997.125256673513</x:v>
      </x:c>
      <x:c r="G2325" s="7" t="n">
        <x:f>Q1199</x:f>
        <x:v>0</x:v>
      </x:c>
      <x:c r="H2325" s="7" t="n">
        <x:f>R1199</x:f>
        <x:v>0</x:v>
      </x:c>
      <x:c r="I2325" s="7" t="n">
        <x:f>SUMIFS('PO detail'!$W$185:$W$191,'PO detail'!$V$185:$V$191,"&gt;="&amp;E2325,'PO detail'!$V$185:$V$191,"&lt;"&amp;A2325)</x:f>
        <x:v>0</x:v>
      </x:c>
      <x:c r="J2325" s="7" t="n">
        <x:f>SUMIFS('PO detail'!$X$185:$X$191,'PO detail'!$V$185:$V$191,"&gt;="&amp;E2325,'PO detail'!$V$185:$V$191,"&lt;"&amp;A2325)</x:f>
        <x:v>0</x:v>
      </x:c>
      <x:c r="K2325" s="7" t="n">
        <x:f>SUMIFS('PO detail'!$Y$185:$Y$191,'PO detail'!$V$185:$V$191,"&gt;="&amp;E2325,'PO detail'!$V$185:$V$191,"&lt;"&amp;A2325)</x:f>
        <x:v>0</x:v>
      </x:c>
      <x:c r="L2325" s="7" t="n">
        <x:f>'Inventory detail'!F73*Summary!$K$5*(A2325-E2325)/Summary!$K$6</x:f>
        <x:v>5499.794661190965</x:v>
      </x:c>
      <x:c r="M2325" s="7" t="n">
        <x:f>MAX(0,H2325-L2325)</x:f>
        <x:v>0</x:v>
      </x:c>
      <x:c r="N2325" s="7" t="n">
        <x:f>MAX(0,L2325-H2325)</x:f>
        <x:v>5499.794661190965</x:v>
      </x:c>
      <x:c r="O2325" s="7" t="n">
        <x:f>MAX(0,F2325+I2325-N2325)</x:f>
        <x:v>8497.330595482548</x:v>
      </x:c>
      <x:c r="P2325" s="7" t="n">
        <x:f>MAX(0,N2325-F2325-I2325)</x:f>
        <x:v>0</x:v>
      </x:c>
      <x:c r="Q2325" s="7" t="n">
        <x:f>MAX(0,G2325+J2325-P2325)</x:f>
        <x:v>0</x:v>
      </x:c>
      <x:c r="R2325" s="7" t="n">
        <x:f>M2325+MAX(0,K2325-MAX(0,P2325-G2325-J2325))</x:f>
        <x:v>0</x:v>
      </x:c>
      <x:c r="S2325" s="7" t="n">
        <x:f>SUM(O2325,Q2325,R2325)</x:f>
        <x:v>8497.330595482548</x:v>
      </x:c>
      <x:c r="T2325" s="14" t="n">
        <x:f>'Inventory detail'!T73</x:f>
        <x:v>0.09179999999999999</x:v>
      </x:c>
      <x:c r="U2325" s="14" t="n">
        <x:f>'Inventory detail'!U73</x:f>
        <x:v>0.089947</x:v>
      </x:c>
      <x:c r="V2325" s="9" t="n">
        <x:f>O2325*T2325</x:f>
        <x:v>780.0549486652978</x:v>
      </x:c>
      <x:c r="W2325" s="9" t="n">
        <x:f>Q2325*T2325</x:f>
        <x:v>0</x:v>
      </x:c>
      <x:c r="X2325" s="9" t="n">
        <x:f>R2325*T2325</x:f>
        <x:v>0</x:v>
      </x:c>
      <x:c r="Y2325" s="9" t="n">
        <x:f>S2325*T2325</x:f>
        <x:v>780.0549486652978</x:v>
      </x:c>
      <x:c r="Z2325" s="9" t="n">
        <x:f>IF(ISNUMBER(U2325),S2325*(U2325-T2325),"n.a.")</x:f>
        <x:v>-15.745553593429108</x:v>
      </x:c>
      <x:c r="AA2325" s="9" t="n">
        <x:f>IF(ISNUMBER(U2325),Y2325,0)</x:f>
        <x:v>780.0549486652978</x:v>
      </x:c>
      <x:c r="AB2325" s="7" t="n">
        <x:f>MAX(0,L2325-SUM(F2325:K2325))</x:f>
        <x:v>0</x:v>
      </x:c>
    </x:row>
    <x:row r="2326" ht="22" customHeight="1">
      <x:c r="A2326" s="18" t="n">
        <x:f>Summary!E$41</x:f>
        <x:v>46388</x:v>
      </x:c>
      <x:c r="B2326" s="2" t="str">
        <x:f>'Inventory detail'!A74</x:f>
        <x:v>COIL</x:v>
      </x:c>
      <x:c r="C2326" s="2" t="str">
        <x:f>'Inventory detail'!B74</x:f>
        <x:v>10</x:v>
      </x:c>
      <x:c r="D2326" s="2" t="str">
        <x:f>'Inventory detail'!C74</x:f>
        <x:v>28BLK12-4</x:v>
      </x:c>
      <x:c r="E2326" s="10" t="n">
        <x:f>A1200</x:f>
        <x:v>46357</x:v>
      </x:c>
      <x:c r="F2326" s="7" t="n">
        <x:f>O1200</x:f>
        <x:v>6269.684106776181</x:v>
      </x:c>
      <x:c r="G2326" s="7" t="n">
        <x:f>Q1200</x:f>
        <x:v>0</x:v>
      </x:c>
      <x:c r="H2326" s="7" t="n">
        <x:f>R1200</x:f>
        <x:v>0</x:v>
      </x:c>
      <x:c r="I2326" s="7" t="n">
        <x:f>SUMIFS('PO detail'!$W$357:$W$368,'PO detail'!$V$357:$V$368,"&gt;="&amp;E2326,'PO detail'!$V$357:$V$368,"&lt;"&amp;A2326)</x:f>
        <x:v>0</x:v>
      </x:c>
      <x:c r="J2326" s="7" t="n">
        <x:f>SUMIFS('PO detail'!$X$357:$X$368,'PO detail'!$V$357:$V$368,"&gt;="&amp;E2326,'PO detail'!$V$357:$V$368,"&lt;"&amp;A2326)</x:f>
        <x:v>0</x:v>
      </x:c>
      <x:c r="K2326" s="7" t="n">
        <x:f>SUMIFS('PO detail'!$Y$357:$Y$368,'PO detail'!$V$357:$V$368,"&gt;="&amp;E2326,'PO detail'!$V$357:$V$368,"&lt;"&amp;A2326)</x:f>
        <x:v>0</x:v>
      </x:c>
      <x:c r="L2326" s="7" t="n">
        <x:f>'Inventory detail'!F74*Summary!$K$5*(A2326-E2326)/Summary!$K$6</x:f>
        <x:v>5457.354579055442</x:v>
      </x:c>
      <x:c r="M2326" s="7" t="n">
        <x:f>MAX(0,H2326-L2326)</x:f>
        <x:v>0</x:v>
      </x:c>
      <x:c r="N2326" s="7" t="n">
        <x:f>MAX(0,L2326-H2326)</x:f>
        <x:v>5457.354579055442</x:v>
      </x:c>
      <x:c r="O2326" s="7" t="n">
        <x:f>MAX(0,F2326+I2326-N2326)</x:f>
        <x:v>812.329527720739</x:v>
      </x:c>
      <x:c r="P2326" s="7" t="n">
        <x:f>MAX(0,N2326-F2326-I2326)</x:f>
        <x:v>0</x:v>
      </x:c>
      <x:c r="Q2326" s="7" t="n">
        <x:f>MAX(0,G2326+J2326-P2326)</x:f>
        <x:v>0</x:v>
      </x:c>
      <x:c r="R2326" s="7" t="n">
        <x:f>M2326+MAX(0,K2326-MAX(0,P2326-G2326-J2326))</x:f>
        <x:v>0</x:v>
      </x:c>
      <x:c r="S2326" s="7" t="n">
        <x:f>SUM(O2326,Q2326,R2326)</x:f>
        <x:v>812.329527720739</x:v>
      </x:c>
      <x:c r="T2326" s="14" t="n">
        <x:f>'Inventory detail'!T74</x:f>
        <x:v>0.17559999999999998</x:v>
      </x:c>
      <x:c r="U2326" s="14" t="n">
        <x:f>'Inventory detail'!U74</x:f>
        <x:v>0.1720485</x:v>
      </x:c>
      <x:c r="V2326" s="9" t="n">
        <x:f>O2326*T2326</x:f>
        <x:v>142.64506506776175</x:v>
      </x:c>
      <x:c r="W2326" s="9" t="n">
        <x:f>Q2326*T2326</x:f>
        <x:v>0</x:v>
      </x:c>
      <x:c r="X2326" s="9" t="n">
        <x:f>R2326*T2326</x:f>
        <x:v>0</x:v>
      </x:c>
      <x:c r="Y2326" s="9" t="n">
        <x:f>S2326*T2326</x:f>
        <x:v>142.64506506776175</x:v>
      </x:c>
      <x:c r="Z2326" s="9" t="n">
        <x:f>IF(ISNUMBER(U2326),S2326*(U2326-T2326),"n.a.")</x:f>
        <x:v>-2.8849883177001923</x:v>
      </x:c>
      <x:c r="AA2326" s="9" t="n">
        <x:f>IF(ISNUMBER(U2326),Y2326,0)</x:f>
        <x:v>142.64506506776175</x:v>
      </x:c>
      <x:c r="AB2326" s="7" t="n">
        <x:f>MAX(0,L2326-SUM(F2326:K2326))</x:f>
        <x:v>0</x:v>
      </x:c>
    </x:row>
    <x:row r="2327" ht="22" customHeight="1">
      <x:c r="A2327" s="18" t="n">
        <x:f>Summary!E$41</x:f>
        <x:v>46388</x:v>
      </x:c>
      <x:c r="B2327" s="2" t="str">
        <x:f>'Inventory detail'!A75</x:f>
        <x:v>COIL</x:v>
      </x:c>
      <x:c r="C2327" s="2" t="str">
        <x:f>'Inventory detail'!B75</x:f>
        <x:v>10</x:v>
      </x:c>
      <x:c r="D2327" s="2" t="str">
        <x:f>'Inventory detail'!C75</x:f>
        <x:v>30BLK12-4</x:v>
      </x:c>
      <x:c r="E2327" s="10" t="n">
        <x:f>A1201</x:f>
        <x:v>46357</x:v>
      </x:c>
      <x:c r="F2327" s="7" t="n">
        <x:f>O1201</x:f>
        <x:v>7227.720739219713</x:v>
      </x:c>
      <x:c r="G2327" s="7" t="n">
        <x:f>Q1201</x:f>
        <x:v>0</x:v>
      </x:c>
      <x:c r="H2327" s="7" t="n">
        <x:f>R1201</x:f>
        <x:v>0</x:v>
      </x:c>
      <x:c r="I2327" s="7" t="n">
        <x:f>SUMIFS('PO detail'!$W$377:$W$389,'PO detail'!$V$377:$V$389,"&gt;="&amp;E2327,'PO detail'!$V$377:$V$389,"&lt;"&amp;A2327)</x:f>
        <x:v>0</x:v>
      </x:c>
      <x:c r="J2327" s="7" t="n">
        <x:f>SUMIFS('PO detail'!$X$377:$X$389,'PO detail'!$V$377:$V$389,"&gt;="&amp;E2327,'PO detail'!$V$377:$V$389,"&lt;"&amp;A2327)</x:f>
        <x:v>0</x:v>
      </x:c>
      <x:c r="K2327" s="7" t="n">
        <x:f>SUMIFS('PO detail'!$Y$377:$Y$389,'PO detail'!$V$377:$V$389,"&gt;="&amp;E2327,'PO detail'!$V$377:$V$389,"&lt;"&amp;A2327)</x:f>
        <x:v>0</x:v>
      </x:c>
      <x:c r="L2327" s="7" t="n">
        <x:f>'Inventory detail'!F75*Summary!$K$5*(A2327-E2327)/Summary!$K$6</x:f>
        <x:v>5423.408624229979</x:v>
      </x:c>
      <x:c r="M2327" s="7" t="n">
        <x:f>MAX(0,H2327-L2327)</x:f>
        <x:v>0</x:v>
      </x:c>
      <x:c r="N2327" s="7" t="n">
        <x:f>MAX(0,L2327-H2327)</x:f>
        <x:v>5423.408624229979</x:v>
      </x:c>
      <x:c r="O2327" s="7" t="n">
        <x:f>MAX(0,F2327+I2327-N2327)</x:f>
        <x:v>1804.3121149897343</x:v>
      </x:c>
      <x:c r="P2327" s="7" t="n">
        <x:f>MAX(0,N2327-F2327-I2327)</x:f>
        <x:v>0</x:v>
      </x:c>
      <x:c r="Q2327" s="7" t="n">
        <x:f>MAX(0,G2327+J2327-P2327)</x:f>
        <x:v>0</x:v>
      </x:c>
      <x:c r="R2327" s="7" t="n">
        <x:f>M2327+MAX(0,K2327-MAX(0,P2327-G2327-J2327))</x:f>
        <x:v>0</x:v>
      </x:c>
      <x:c r="S2327" s="7" t="n">
        <x:f>SUM(O2327,Q2327,R2327)</x:f>
        <x:v>1804.3121149897343</x:v>
      </x:c>
      <x:c r="T2327" s="14" t="n">
        <x:f>'Inventory detail'!T75</x:f>
        <x:v>0.19010000000000002</x:v>
      </x:c>
      <x:c r="U2327" s="14" t="n">
        <x:f>'Inventory detail'!U75</x:f>
        <x:v>0.186303</x:v>
      </x:c>
      <x:c r="V2327" s="9" t="n">
        <x:f>O2327*T2327</x:f>
        <x:v>342.99973305954853</x:v>
      </x:c>
      <x:c r="W2327" s="9" t="n">
        <x:f>Q2327*T2327</x:f>
        <x:v>0</x:v>
      </x:c>
      <x:c r="X2327" s="9" t="n">
        <x:f>R2327*T2327</x:f>
        <x:v>0</x:v>
      </x:c>
      <x:c r="Y2327" s="9" t="n">
        <x:f>S2327*T2327</x:f>
        <x:v>342.99973305954853</x:v>
      </x:c>
      <x:c r="Z2327" s="9" t="n">
        <x:f>IF(ISNUMBER(U2327),S2327*(U2327-T2327),"n.a.")</x:f>
        <x:v>-6.850973100616062</x:v>
      </x:c>
      <x:c r="AA2327" s="9" t="n">
        <x:f>IF(ISNUMBER(U2327),Y2327,0)</x:f>
        <x:v>342.99973305954853</x:v>
      </x:c>
      <x:c r="AB2327" s="7" t="n">
        <x:f>MAX(0,L2327-SUM(F2327:K2327))</x:f>
        <x:v>0</x:v>
      </x:c>
    </x:row>
    <x:row r="2328" ht="22" customHeight="1">
      <x:c r="A2328" s="18" t="n">
        <x:f>Summary!E$41</x:f>
        <x:v>46388</x:v>
      </x:c>
      <x:c r="B2328" s="2" t="str">
        <x:f>'Inventory detail'!A76</x:f>
        <x:v>WIRE</x:v>
      </x:c>
      <x:c r="C2328" s="2" t="str">
        <x:f>'Inventory detail'!B76</x:f>
        <x:v>10</x:v>
      </x:c>
      <x:c r="D2328" s="2" t="str">
        <x:f>'Inventory detail'!C76</x:f>
        <x:v>DL014SIL</x:v>
      </x:c>
      <x:c r="E2328" s="10" t="n">
        <x:f>A1202</x:f>
        <x:v>46357</x:v>
      </x:c>
      <x:c r="F2328" s="7" t="n">
        <x:f>O1202</x:f>
        <x:v>44187.343244353186</x:v>
      </x:c>
      <x:c r="G2328" s="7" t="n">
        <x:f>Q1202</x:f>
        <x:v>0</x:v>
      </x:c>
      <x:c r="H2328" s="7" t="n">
        <x:f>R1202</x:f>
        <x:v>0</x:v>
      </x:c>
      <x:c r="I2328" s="7" t="n">
        <x:f>SUMIFS('PO detail'!$W$1905:$W$1908,'PO detail'!$V$1905:$V$1908,"&gt;="&amp;E2328,'PO detail'!$V$1905:$V$1908,"&lt;"&amp;A2328)</x:f>
        <x:v>0</x:v>
      </x:c>
      <x:c r="J2328" s="7" t="n">
        <x:f>SUMIFS('PO detail'!$X$1905:$X$1908,'PO detail'!$V$1905:$V$1908,"&gt;="&amp;E2328,'PO detail'!$V$1905:$V$1908,"&lt;"&amp;A2328)</x:f>
        <x:v>0</x:v>
      </x:c>
      <x:c r="K2328" s="7" t="n">
        <x:f>SUMIFS('PO detail'!$Y$1905:$Y$1908,'PO detail'!$V$1905:$V$1908,"&gt;="&amp;E2328,'PO detail'!$V$1905:$V$1908,"&lt;"&amp;A2328)</x:f>
        <x:v>0</x:v>
      </x:c>
      <x:c r="L2328" s="7" t="n">
        <x:f>'Inventory detail'!F76*Summary!$K$5*(A2328-E2328)/Summary!$K$6</x:f>
        <x:v>5330.044517453799</x:v>
      </x:c>
      <x:c r="M2328" s="7" t="n">
        <x:f>MAX(0,H2328-L2328)</x:f>
        <x:v>0</x:v>
      </x:c>
      <x:c r="N2328" s="7" t="n">
        <x:f>MAX(0,L2328-H2328)</x:f>
        <x:v>5330.044517453799</x:v>
      </x:c>
      <x:c r="O2328" s="7" t="n">
        <x:f>MAX(0,F2328+I2328-N2328)</x:f>
        <x:v>38857.29872689939</x:v>
      </x:c>
      <x:c r="P2328" s="7" t="n">
        <x:f>MAX(0,N2328-F2328-I2328)</x:f>
        <x:v>0</x:v>
      </x:c>
      <x:c r="Q2328" s="7" t="n">
        <x:f>MAX(0,G2328+J2328-P2328)</x:f>
        <x:v>0</x:v>
      </x:c>
      <x:c r="R2328" s="7" t="n">
        <x:f>M2328+MAX(0,K2328-MAX(0,P2328-G2328-J2328))</x:f>
        <x:v>0</x:v>
      </x:c>
      <x:c r="S2328" s="7" t="n">
        <x:f>SUM(O2328,Q2328,R2328)</x:f>
        <x:v>38857.29872689939</x:v>
      </x:c>
      <x:c r="T2328" s="14" t="n">
        <x:f>'Inventory detail'!T76</x:f>
        <x:v>0.0363</x:v>
      </x:c>
      <x:c r="U2328" s="14" t="n">
        <x:f>'Inventory detail'!U76</x:f>
        <x:v>0.0363</x:v>
      </x:c>
      <x:c r="V2328" s="9" t="n">
        <x:f>O2328*T2328</x:f>
        <x:v>1410.5199437864478</x:v>
      </x:c>
      <x:c r="W2328" s="9" t="n">
        <x:f>Q2328*T2328</x:f>
        <x:v>0</x:v>
      </x:c>
      <x:c r="X2328" s="9" t="n">
        <x:f>R2328*T2328</x:f>
        <x:v>0</x:v>
      </x:c>
      <x:c r="Y2328" s="9" t="n">
        <x:f>S2328*T2328</x:f>
        <x:v>1410.5199437864478</x:v>
      </x:c>
      <x:c r="Z2328" s="9" t="n">
        <x:f>IF(ISNUMBER(U2328),S2328*(U2328-T2328),"n.a.")</x:f>
        <x:v>0</x:v>
      </x:c>
      <x:c r="AA2328" s="9" t="n">
        <x:f>IF(ISNUMBER(U2328),Y2328,0)</x:f>
        <x:v>1410.5199437864478</x:v>
      </x:c>
      <x:c r="AB2328" s="7" t="n">
        <x:f>MAX(0,L2328-SUM(F2328:K2328))</x:f>
        <x:v>0</x:v>
      </x:c>
    </x:row>
    <x:row r="2329" ht="22" customHeight="1">
      <x:c r="A2329" s="18" t="n">
        <x:f>Summary!E$41</x:f>
        <x:v>46388</x:v>
      </x:c>
      <x:c r="B2329" s="2" t="str">
        <x:f>'Inventory detail'!A77</x:f>
        <x:v>COIL</x:v>
      </x:c>
      <x:c r="C2329" s="2" t="str">
        <x:f>'Inventory detail'!B77</x:f>
        <x:v>10</x:v>
      </x:c>
      <x:c r="D2329" s="2" t="str">
        <x:f>'Inventory detail'!C77</x:f>
        <x:v>10CLR12-4</x:v>
      </x:c>
      <x:c r="E2329" s="10" t="n">
        <x:f>A1203</x:f>
        <x:v>46357</x:v>
      </x:c>
      <x:c r="F2329" s="7" t="n">
        <x:f>O1203</x:f>
        <x:v>12717.938726899385</x:v>
      </x:c>
      <x:c r="G2329" s="7" t="n">
        <x:f>Q1203</x:f>
        <x:v>0</x:v>
      </x:c>
      <x:c r="H2329" s="7" t="n">
        <x:f>R1203</x:f>
        <x:v>0</x:v>
      </x:c>
      <x:c r="I2329" s="7" t="n">
        <x:f>SUMIFS('PO detail'!$W$29:$W$36,'PO detail'!$V$29:$V$36,"&gt;="&amp;E2329,'PO detail'!$V$29:$V$36,"&lt;"&amp;A2329)</x:f>
        <x:v>0</x:v>
      </x:c>
      <x:c r="J2329" s="7" t="n">
        <x:f>SUMIFS('PO detail'!$X$29:$X$36,'PO detail'!$V$29:$V$36,"&gt;="&amp;E2329,'PO detail'!$V$29:$V$36,"&lt;"&amp;A2329)</x:f>
        <x:v>0</x:v>
      </x:c>
      <x:c r="K2329" s="7" t="n">
        <x:f>SUMIFS('PO detail'!$Y$29:$Y$36,'PO detail'!$V$29:$V$36,"&gt;="&amp;E2329,'PO detail'!$V$29:$V$36,"&lt;"&amp;A2329)</x:f>
        <x:v>0</x:v>
      </x:c>
      <x:c r="L2329" s="7" t="n">
        <x:f>'Inventory detail'!F77*Summary!$K$5*(A2329-E2329)/Summary!$K$6</x:f>
        <x:v>5253.658480492813</x:v>
      </x:c>
      <x:c r="M2329" s="7" t="n">
        <x:f>MAX(0,H2329-L2329)</x:f>
        <x:v>0</x:v>
      </x:c>
      <x:c r="N2329" s="7" t="n">
        <x:f>MAX(0,L2329-H2329)</x:f>
        <x:v>5253.658480492813</x:v>
      </x:c>
      <x:c r="O2329" s="7" t="n">
        <x:f>MAX(0,F2329+I2329-N2329)</x:f>
        <x:v>7464.280246406572</x:v>
      </x:c>
      <x:c r="P2329" s="7" t="n">
        <x:f>MAX(0,N2329-F2329-I2329)</x:f>
        <x:v>0</x:v>
      </x:c>
      <x:c r="Q2329" s="7" t="n">
        <x:f>MAX(0,G2329+J2329-P2329)</x:f>
        <x:v>0</x:v>
      </x:c>
      <x:c r="R2329" s="7" t="n">
        <x:f>M2329+MAX(0,K2329-MAX(0,P2329-G2329-J2329))</x:f>
        <x:v>0</x:v>
      </x:c>
      <x:c r="S2329" s="7" t="n">
        <x:f>SUM(O2329,Q2329,R2329)</x:f>
        <x:v>7464.280246406572</x:v>
      </x:c>
      <x:c r="T2329" s="14" t="n">
        <x:f>'Inventory detail'!T77</x:f>
        <x:v>0.0584</x:v>
      </x:c>
      <x:c r="U2329" s="14" t="n">
        <x:f>'Inventory detail'!U77</x:f>
        <x:v>0.057239</x:v>
      </x:c>
      <x:c r="V2329" s="9" t="n">
        <x:f>O2329*T2329</x:f>
        <x:v>435.9139663901438</x:v>
      </x:c>
      <x:c r="W2329" s="9" t="n">
        <x:f>Q2329*T2329</x:f>
        <x:v>0</x:v>
      </x:c>
      <x:c r="X2329" s="9" t="n">
        <x:f>R2329*T2329</x:f>
        <x:v>0</x:v>
      </x:c>
      <x:c r="Y2329" s="9" t="n">
        <x:f>S2329*T2329</x:f>
        <x:v>435.9139663901438</x:v>
      </x:c>
      <x:c r="Z2329" s="9" t="n">
        <x:f>IF(ISNUMBER(U2329),S2329*(U2329-T2329),"n.a.")</x:f>
        <x:v>-8.666029366078046</x:v>
      </x:c>
      <x:c r="AA2329" s="9" t="n">
        <x:f>IF(ISNUMBER(U2329),Y2329,0)</x:f>
        <x:v>435.9139663901438</x:v>
      </x:c>
      <x:c r="AB2329" s="7" t="n">
        <x:f>MAX(0,L2329-SUM(F2329:K2329))</x:f>
        <x:v>0</x:v>
      </x:c>
    </x:row>
    <x:row r="2330" ht="22" customHeight="1">
      <x:c r="A2330" s="18" t="n">
        <x:f>Summary!E$41</x:f>
        <x:v>46388</x:v>
      </x:c>
      <x:c r="B2330" s="2" t="str">
        <x:f>'Inventory detail'!A78</x:f>
        <x:v>POUC</x:v>
      </x:c>
      <x:c r="C2330" s="2" t="str">
        <x:f>'Inventory detail'!B78</x:f>
        <x:v>60</x:v>
      </x:c>
      <x:c r="D2330" s="2" t="str">
        <x:f>'Inventory detail'!C78</x:f>
        <x:v>RMEN5</x:v>
      </x:c>
      <x:c r="E2330" s="10" t="n">
        <x:f>A1204</x:f>
        <x:v>46357</x:v>
      </x:c>
      <x:c r="F2330" s="7" t="n">
        <x:f>O1204</x:f>
        <x:v>0</x:v>
      </x:c>
      <x:c r="G2330" s="7" t="n">
        <x:f>Q1204</x:f>
        <x:v>27975.97535934292</x:v>
      </x:c>
      <x:c r="H2330" s="7" t="n">
        <x:f>R1204</x:f>
        <x:v>0</x:v>
      </x:c>
      <x:c r="I2330" s="7" t="n">
        <x:f>SUMIFS('PO detail'!$W$1836:$W$1840,'PO detail'!$V$1836:$V$1840,"&gt;="&amp;E2330,'PO detail'!$V$1836:$V$1840,"&lt;"&amp;A2330)</x:f>
        <x:v>0</x:v>
      </x:c>
      <x:c r="J2330" s="7" t="n">
        <x:f>SUMIFS('PO detail'!$X$1836:$X$1840,'PO detail'!$V$1836:$V$1840,"&gt;="&amp;E2330,'PO detail'!$V$1836:$V$1840,"&lt;"&amp;A2330)</x:f>
        <x:v>0</x:v>
      </x:c>
      <x:c r="K2330" s="7" t="n">
        <x:f>SUMIFS('PO detail'!$Y$1836:$Y$1840,'PO detail'!$V$1836:$V$1840,"&gt;="&amp;E2330,'PO detail'!$V$1836:$V$1840,"&lt;"&amp;A2330)</x:f>
        <x:v>0</x:v>
      </x:c>
      <x:c r="L2330" s="7" t="n">
        <x:f>'Inventory detail'!F78*Summary!$K$5*(A2330-E2330)/Summary!$K$6</x:f>
        <x:v>5219.712525667351</x:v>
      </x:c>
      <x:c r="M2330" s="7" t="n">
        <x:f>MAX(0,H2330-L2330)</x:f>
        <x:v>0</x:v>
      </x:c>
      <x:c r="N2330" s="7" t="n">
        <x:f>MAX(0,L2330-H2330)</x:f>
        <x:v>5219.712525667351</x:v>
      </x:c>
      <x:c r="O2330" s="7" t="n">
        <x:f>MAX(0,F2330+I2330-N2330)</x:f>
        <x:v>0</x:v>
      </x:c>
      <x:c r="P2330" s="7" t="n">
        <x:f>MAX(0,N2330-F2330-I2330)</x:f>
        <x:v>5219.712525667351</x:v>
      </x:c>
      <x:c r="Q2330" s="7" t="n">
        <x:f>MAX(0,G2330+J2330-P2330)</x:f>
        <x:v>22756.26283367557</x:v>
      </x:c>
      <x:c r="R2330" s="7" t="n">
        <x:f>M2330+MAX(0,K2330-MAX(0,P2330-G2330-J2330))</x:f>
        <x:v>0</x:v>
      </x:c>
      <x:c r="S2330" s="7" t="n">
        <x:f>SUM(O2330,Q2330,R2330)</x:f>
        <x:v>22756.26283367557</x:v>
      </x:c>
      <x:c r="T2330" s="14" t="n">
        <x:f>'Inventory detail'!T78</x:f>
        <x:v>0.13720000000000002</x:v>
      </x:c>
      <x:c r="U2330" s="14" t="n">
        <x:f>'Inventory detail'!U78</x:f>
        <x:v>0.14949</x:v>
      </x:c>
      <x:c r="V2330" s="9" t="n">
        <x:f>O2330*T2330</x:f>
        <x:v>0</x:v>
      </x:c>
      <x:c r="W2330" s="9" t="n">
        <x:f>Q2330*T2330</x:f>
        <x:v>3122.1592607802886</x:v>
      </x:c>
      <x:c r="X2330" s="9" t="n">
        <x:f>R2330*T2330</x:f>
        <x:v>0</x:v>
      </x:c>
      <x:c r="Y2330" s="9" t="n">
        <x:f>S2330*T2330</x:f>
        <x:v>3122.1592607802886</x:v>
      </x:c>
      <x:c r="Z2330" s="9" t="n">
        <x:f>IF(ISNUMBER(U2330),S2330*(U2330-T2330),"n.a.")</x:f>
        <x:v>279.67447022587265</x:v>
      </x:c>
      <x:c r="AA2330" s="9" t="n">
        <x:f>IF(ISNUMBER(U2330),Y2330,0)</x:f>
        <x:v>3122.1592607802886</x:v>
      </x:c>
      <x:c r="AB2330" s="7" t="n">
        <x:f>MAX(0,L2330-SUM(F2330:K2330))</x:f>
        <x:v>0</x:v>
      </x:c>
    </x:row>
    <x:row r="2331" ht="22" customHeight="1">
      <x:c r="A2331" s="18" t="n">
        <x:f>Summary!E$41</x:f>
        <x:v>46388</x:v>
      </x:c>
      <x:c r="B2331" s="2" t="str">
        <x:f>'Inventory detail'!A79</x:f>
        <x:v>POUC</x:v>
      </x:c>
      <x:c r="C2331" s="2" t="str">
        <x:f>'Inventory detail'!B79</x:f>
        <x:v>60</x:v>
      </x:c>
      <x:c r="D2331" s="2" t="str">
        <x:f>'Inventory detail'!C79</x:f>
        <x:v>LMEN5</x:v>
      </x:c>
      <x:c r="E2331" s="10" t="n">
        <x:f>A1205</x:f>
        <x:v>46357</x:v>
      </x:c>
      <x:c r="F2331" s="7" t="n">
        <x:f>O1205</x:f>
        <x:v>0</x:v>
      </x:c>
      <x:c r="G2331" s="7" t="n">
        <x:f>Q1205</x:f>
        <x:v>17564.607474332646</x:v>
      </x:c>
      <x:c r="H2331" s="7" t="n">
        <x:f>R1205</x:f>
        <x:v>0</x:v>
      </x:c>
      <x:c r="I2331" s="7" t="n">
        <x:f>SUMIFS('PO detail'!$W$1791:$W$1795,'PO detail'!$V$1791:$V$1795,"&gt;="&amp;E2331,'PO detail'!$V$1791:$V$1795,"&lt;"&amp;A2331)</x:f>
        <x:v>0</x:v>
      </x:c>
      <x:c r="J2331" s="7" t="n">
        <x:f>SUMIFS('PO detail'!$X$1791:$X$1795,'PO detail'!$V$1791:$V$1795,"&gt;="&amp;E2331,'PO detail'!$V$1791:$V$1795,"&lt;"&amp;A2331)</x:f>
        <x:v>0</x:v>
      </x:c>
      <x:c r="K2331" s="7" t="n">
        <x:f>SUMIFS('PO detail'!$Y$1791:$Y$1795,'PO detail'!$V$1791:$V$1795,"&gt;="&amp;E2331,'PO detail'!$V$1791:$V$1795,"&lt;"&amp;A2331)</x:f>
        <x:v>0</x:v>
      </x:c>
      <x:c r="L2331" s="7" t="n">
        <x:f>'Inventory detail'!F79*Summary!$K$5*(A2331-E2331)/Summary!$K$6</x:f>
        <x:v>5109.380533880903</x:v>
      </x:c>
      <x:c r="M2331" s="7" t="n">
        <x:f>MAX(0,H2331-L2331)</x:f>
        <x:v>0</x:v>
      </x:c>
      <x:c r="N2331" s="7" t="n">
        <x:f>MAX(0,L2331-H2331)</x:f>
        <x:v>5109.380533880903</x:v>
      </x:c>
      <x:c r="O2331" s="7" t="n">
        <x:f>MAX(0,F2331+I2331-N2331)</x:f>
        <x:v>0</x:v>
      </x:c>
      <x:c r="P2331" s="7" t="n">
        <x:f>MAX(0,N2331-F2331-I2331)</x:f>
        <x:v>5109.380533880903</x:v>
      </x:c>
      <x:c r="Q2331" s="7" t="n">
        <x:f>MAX(0,G2331+J2331-P2331)</x:f>
        <x:v>12455.226940451743</x:v>
      </x:c>
      <x:c r="R2331" s="7" t="n">
        <x:f>M2331+MAX(0,K2331-MAX(0,P2331-G2331-J2331))</x:f>
        <x:v>0</x:v>
      </x:c>
      <x:c r="S2331" s="7" t="n">
        <x:f>SUM(O2331,Q2331,R2331)</x:f>
        <x:v>12455.226940451743</x:v>
      </x:c>
      <x:c r="T2331" s="14" t="n">
        <x:f>'Inventory detail'!T79</x:f>
        <x:v>0.14429999999999998</x:v>
      </x:c>
      <x:c r="U2331" s="14" t="n">
        <x:f>'Inventory detail'!U79</x:f>
        <x:v>0.15724499999999997</x:v>
      </x:c>
      <x:c r="V2331" s="9" t="n">
        <x:f>O2331*T2331</x:f>
        <x:v>0</x:v>
      </x:c>
      <x:c r="W2331" s="9" t="n">
        <x:f>Q2331*T2331</x:f>
        <x:v>1797.2892475071862</x:v>
      </x:c>
      <x:c r="X2331" s="9" t="n">
        <x:f>R2331*T2331</x:f>
        <x:v>0</x:v>
      </x:c>
      <x:c r="Y2331" s="9" t="n">
        <x:f>S2331*T2331</x:f>
        <x:v>1797.2892475071862</x:v>
      </x:c>
      <x:c r="Z2331" s="9" t="n">
        <x:f>IF(ISNUMBER(U2331),S2331*(U2331-T2331),"n.a.")</x:f>
        <x:v>161.23291274414763</x:v>
      </x:c>
      <x:c r="AA2331" s="9" t="n">
        <x:f>IF(ISNUMBER(U2331),Y2331,0)</x:f>
        <x:v>1797.2892475071862</x:v>
      </x:c>
      <x:c r="AB2331" s="7" t="n">
        <x:f>MAX(0,L2331-SUM(F2331:K2331))</x:f>
        <x:v>0</x:v>
      </x:c>
    </x:row>
    <x:row r="2332" ht="22" customHeight="1">
      <x:c r="A2332" s="18" t="n">
        <x:f>Summary!E$41</x:f>
        <x:v>46388</x:v>
      </x:c>
      <x:c r="B2332" s="2" t="str">
        <x:f>'Inventory detail'!A80</x:f>
        <x:v>COIL</x:v>
      </x:c>
      <x:c r="C2332" s="2" t="str">
        <x:f>'Inventory detail'!B80</x:f>
        <x:v>10</x:v>
      </x:c>
      <x:c r="D2332" s="2" t="str">
        <x:f>'Inventory detail'!C80</x:f>
        <x:v>6WHT12-4</x:v>
      </x:c>
      <x:c r="E2332" s="10" t="n">
        <x:f>A1206</x:f>
        <x:v>46357</x:v>
      </x:c>
      <x:c r="F2332" s="7" t="n">
        <x:f>O1206</x:f>
        <x:v>7053.2570020533885</x:v>
      </x:c>
      <x:c r="G2332" s="7" t="n">
        <x:f>Q1206</x:f>
        <x:v>0</x:v>
      </x:c>
      <x:c r="H2332" s="7" t="n">
        <x:f>R1206</x:f>
        <x:v>0</x:v>
      </x:c>
      <x:c r="I2332" s="7" t="n">
        <x:f>SUMIFS('PO detail'!$W$467:$W$471,'PO detail'!$V$467:$V$471,"&gt;="&amp;E2332,'PO detail'!$V$467:$V$471,"&lt;"&amp;A2332)</x:f>
        <x:v>0</x:v>
      </x:c>
      <x:c r="J2332" s="7" t="n">
        <x:f>SUMIFS('PO detail'!$X$467:$X$471,'PO detail'!$V$467:$V$471,"&gt;="&amp;E2332,'PO detail'!$V$467:$V$471,"&lt;"&amp;A2332)</x:f>
        <x:v>0</x:v>
      </x:c>
      <x:c r="K2332" s="7" t="n">
        <x:f>SUMIFS('PO detail'!$Y$467:$Y$471,'PO detail'!$V$467:$V$471,"&gt;="&amp;E2332,'PO detail'!$V$467:$V$471,"&lt;"&amp;A2332)</x:f>
        <x:v>0</x:v>
      </x:c>
      <x:c r="L2332" s="7" t="n">
        <x:f>'Inventory detail'!F80*Summary!$K$5*(A2332-E2332)/Summary!$K$6</x:f>
        <x:v>4999.038357289528</x:v>
      </x:c>
      <x:c r="M2332" s="7" t="n">
        <x:f>MAX(0,H2332-L2332)</x:f>
        <x:v>0</x:v>
      </x:c>
      <x:c r="N2332" s="7" t="n">
        <x:f>MAX(0,L2332-H2332)</x:f>
        <x:v>4999.038357289528</x:v>
      </x:c>
      <x:c r="O2332" s="7" t="n">
        <x:f>MAX(0,F2332+I2332-N2332)</x:f>
        <x:v>2054.2186447638605</x:v>
      </x:c>
      <x:c r="P2332" s="7" t="n">
        <x:f>MAX(0,N2332-F2332-I2332)</x:f>
        <x:v>0</x:v>
      </x:c>
      <x:c r="Q2332" s="7" t="n">
        <x:f>MAX(0,G2332+J2332-P2332)</x:f>
        <x:v>0</x:v>
      </x:c>
      <x:c r="R2332" s="7" t="n">
        <x:f>M2332+MAX(0,K2332-MAX(0,P2332-G2332-J2332))</x:f>
        <x:v>0</x:v>
      </x:c>
      <x:c r="S2332" s="7" t="n">
        <x:f>SUM(O2332,Q2332,R2332)</x:f>
        <x:v>2054.2186447638605</x:v>
      </x:c>
      <x:c r="T2332" s="14" t="n">
        <x:f>'Inventory detail'!T80</x:f>
        <x:v>0.0365</x:v>
      </x:c>
      <x:c r="U2332" s="14" t="n">
        <x:f>'Inventory detail'!U80</x:f>
        <x:v>0.0356915</x:v>
      </x:c>
      <x:c r="V2332" s="9" t="n">
        <x:f>O2332*T2332</x:f>
        <x:v>74.9789805338809</x:v>
      </x:c>
      <x:c r="W2332" s="9" t="n">
        <x:f>Q2332*T2332</x:f>
        <x:v>0</x:v>
      </x:c>
      <x:c r="X2332" s="9" t="n">
        <x:f>R2332*T2332</x:f>
        <x:v>0</x:v>
      </x:c>
      <x:c r="Y2332" s="9" t="n">
        <x:f>S2332*T2332</x:f>
        <x:v>74.9789805338809</x:v>
      </x:c>
      <x:c r="Z2332" s="9" t="n">
        <x:f>IF(ISNUMBER(U2332),S2332*(U2332-T2332),"n.a.")</x:f>
        <x:v>-1.6608357742915745</x:v>
      </x:c>
      <x:c r="AA2332" s="9" t="n">
        <x:f>IF(ISNUMBER(U2332),Y2332,0)</x:f>
        <x:v>74.9789805338809</x:v>
      </x:c>
      <x:c r="AB2332" s="7" t="n">
        <x:f>MAX(0,L2332-SUM(F2332:K2332))</x:f>
        <x:v>0</x:v>
      </x:c>
    </x:row>
    <x:row r="2333" ht="22" customHeight="1">
      <x:c r="A2333" s="18" t="n">
        <x:f>Summary!E$41</x:f>
        <x:v>46388</x:v>
      </x:c>
      <x:c r="B2333" s="2" t="str">
        <x:f>'Inventory detail'!A81</x:f>
        <x:v>COIL</x:v>
      </x:c>
      <x:c r="C2333" s="2" t="str">
        <x:f>'Inventory detail'!B81</x:f>
        <x:v>30</x:v>
      </x:c>
      <x:c r="D2333" s="2" t="str">
        <x:f>'Inventory detail'!C81</x:f>
        <x:v>7BLK12-4</x:v>
      </x:c>
      <x:c r="E2333" s="10" t="n">
        <x:f>A1207</x:f>
        <x:v>46357</x:v>
      </x:c>
      <x:c r="F2333" s="7" t="n">
        <x:f>O1207</x:f>
        <x:v>14611.29363449692</x:v>
      </x:c>
      <x:c r="G2333" s="7" t="n">
        <x:f>Q1207</x:f>
        <x:v>0</x:v>
      </x:c>
      <x:c r="H2333" s="7" t="n">
        <x:f>R1207</x:f>
        <x:v>0</x:v>
      </x:c>
      <x:c r="I2333" s="7" t="n">
        <x:f>SUMIFS('PO detail'!$W$944:$W$951,'PO detail'!$V$944:$V$951,"&gt;="&amp;E2333,'PO detail'!$V$944:$V$951,"&lt;"&amp;A2333)</x:f>
        <x:v>0</x:v>
      </x:c>
      <x:c r="J2333" s="7" t="n">
        <x:f>SUMIFS('PO detail'!$X$944:$X$951,'PO detail'!$V$944:$V$951,"&gt;="&amp;E2333,'PO detail'!$V$944:$V$951,"&lt;"&amp;A2333)</x:f>
        <x:v>0</x:v>
      </x:c>
      <x:c r="K2333" s="7" t="n">
        <x:f>SUMIFS('PO detail'!$Y$944:$Y$951,'PO detail'!$V$944:$V$951,"&gt;="&amp;E2333,'PO detail'!$V$944:$V$951,"&lt;"&amp;A2333)</x:f>
        <x:v>0</x:v>
      </x:c>
      <x:c r="L2333" s="7" t="n">
        <x:f>'Inventory detail'!F81*Summary!$K$5*(A2333-E2333)/Summary!$K$6</x:f>
        <x:v>4965.092402464065</x:v>
      </x:c>
      <x:c r="M2333" s="7" t="n">
        <x:f>MAX(0,H2333-L2333)</x:f>
        <x:v>0</x:v>
      </x:c>
      <x:c r="N2333" s="7" t="n">
        <x:f>MAX(0,L2333-H2333)</x:f>
        <x:v>4965.092402464065</x:v>
      </x:c>
      <x:c r="O2333" s="7" t="n">
        <x:f>MAX(0,F2333+I2333-N2333)</x:f>
        <x:v>9646.201232032854</x:v>
      </x:c>
      <x:c r="P2333" s="7" t="n">
        <x:f>MAX(0,N2333-F2333-I2333)</x:f>
        <x:v>0</x:v>
      </x:c>
      <x:c r="Q2333" s="7" t="n">
        <x:f>MAX(0,G2333+J2333-P2333)</x:f>
        <x:v>0</x:v>
      </x:c>
      <x:c r="R2333" s="7" t="n">
        <x:f>M2333+MAX(0,K2333-MAX(0,P2333-G2333-J2333))</x:f>
        <x:v>0</x:v>
      </x:c>
      <x:c r="S2333" s="7" t="n">
        <x:f>SUM(O2333,Q2333,R2333)</x:f>
        <x:v>9646.201232032854</x:v>
      </x:c>
      <x:c r="T2333" s="14" t="n">
        <x:f>'Inventory detail'!T81</x:f>
        <x:v>0.032799999999999996</x:v>
      </x:c>
      <x:c r="U2333" s="14" t="n">
        <x:f>'Inventory detail'!U81</x:f>
        <x:v>0.032045</x:v>
      </x:c>
      <x:c r="V2333" s="9" t="n">
        <x:f>O2333*T2333</x:f>
        <x:v>316.39540041067755</x:v>
      </x:c>
      <x:c r="W2333" s="9" t="n">
        <x:f>Q2333*T2333</x:f>
        <x:v>0</x:v>
      </x:c>
      <x:c r="X2333" s="9" t="n">
        <x:f>R2333*T2333</x:f>
        <x:v>0</x:v>
      </x:c>
      <x:c r="Y2333" s="9" t="n">
        <x:f>S2333*T2333</x:f>
        <x:v>316.39540041067755</x:v>
      </x:c>
      <x:c r="Z2333" s="9" t="n">
        <x:f>IF(ISNUMBER(U2333),S2333*(U2333-T2333),"n.a.")</x:f>
        <x:v>-7.282881930184793</x:v>
      </x:c>
      <x:c r="AA2333" s="9" t="n">
        <x:f>IF(ISNUMBER(U2333),Y2333,0)</x:f>
        <x:v>316.39540041067755</x:v>
      </x:c>
      <x:c r="AB2333" s="7" t="n">
        <x:f>MAX(0,L2333-SUM(F2333:K2333))</x:f>
        <x:v>0</x:v>
      </x:c>
    </x:row>
    <x:row r="2334" ht="22" customHeight="1">
      <x:c r="A2334" s="18" t="n">
        <x:f>Summary!E$41</x:f>
        <x:v>46388</x:v>
      </x:c>
      <x:c r="B2334" s="2" t="str">
        <x:f>'Inventory detail'!A82</x:f>
        <x:v>POUC</x:v>
      </x:c>
      <x:c r="C2334" s="2" t="str">
        <x:f>'Inventory detail'!B82</x:f>
        <x:v>10</x:v>
      </x:c>
      <x:c r="D2334" s="2" t="str">
        <x:f>'Inventory detail'!C82</x:f>
        <x:v>RMEN10</x:v>
      </x:c>
      <x:c r="E2334" s="10" t="n">
        <x:f>A1208</x:f>
        <x:v>46357</x:v>
      </x:c>
      <x:c r="F2334" s="7" t="n">
        <x:f>O1208</x:f>
        <x:v>0</x:v>
      </x:c>
      <x:c r="G2334" s="7" t="n">
        <x:f>Q1208</x:f>
        <x:v>16605.618398357292</x:v>
      </x:c>
      <x:c r="H2334" s="7" t="n">
        <x:f>R1208</x:f>
        <x:v>0</x:v>
      </x:c>
      <x:c r="I2334" s="7" t="n">
        <x:f>SUMIFS('PO detail'!$W$1585:$W$1587,'PO detail'!$V$1585:$V$1587,"&gt;="&amp;E2334,'PO detail'!$V$1585:$V$1587,"&lt;"&amp;A2334)</x:f>
        <x:v>0</x:v>
      </x:c>
      <x:c r="J2334" s="7" t="n">
        <x:f>SUMIFS('PO detail'!$X$1585:$X$1587,'PO detail'!$V$1585:$V$1587,"&gt;="&amp;E2334,'PO detail'!$V$1585:$V$1587,"&lt;"&amp;A2334)</x:f>
        <x:v>0</x:v>
      </x:c>
      <x:c r="K2334" s="7" t="n">
        <x:f>SUMIFS('PO detail'!$Y$1585:$Y$1587,'PO detail'!$V$1585:$V$1587,"&gt;="&amp;E2334,'PO detail'!$V$1585:$V$1587,"&lt;"&amp;A2334)</x:f>
        <x:v>0</x:v>
      </x:c>
      <x:c r="L2334" s="7" t="n">
        <x:f>'Inventory detail'!F82*Summary!$K$5*(A2334-E2334)/Summary!$K$6</x:f>
        <x:v>4909.921314168379</x:v>
      </x:c>
      <x:c r="M2334" s="7" t="n">
        <x:f>MAX(0,H2334-L2334)</x:f>
        <x:v>0</x:v>
      </x:c>
      <x:c r="N2334" s="7" t="n">
        <x:f>MAX(0,L2334-H2334)</x:f>
        <x:v>4909.921314168379</x:v>
      </x:c>
      <x:c r="O2334" s="7" t="n">
        <x:f>MAX(0,F2334+I2334-N2334)</x:f>
        <x:v>0</x:v>
      </x:c>
      <x:c r="P2334" s="7" t="n">
        <x:f>MAX(0,N2334-F2334-I2334)</x:f>
        <x:v>4909.921314168379</x:v>
      </x:c>
      <x:c r="Q2334" s="7" t="n">
        <x:f>MAX(0,G2334+J2334-P2334)</x:f>
        <x:v>11695.697084188912</x:v>
      </x:c>
      <x:c r="R2334" s="7" t="n">
        <x:f>M2334+MAX(0,K2334-MAX(0,P2334-G2334-J2334))</x:f>
        <x:v>0</x:v>
      </x:c>
      <x:c r="S2334" s="7" t="n">
        <x:f>SUM(O2334,Q2334,R2334)</x:f>
        <x:v>11695.697084188912</x:v>
      </x:c>
      <x:c r="T2334" s="14" t="n">
        <x:f>'Inventory detail'!T82</x:f>
        <x:v>0.2875</x:v>
      </x:c>
      <x:c r="U2334" s="14" t="n">
        <x:f>'Inventory detail'!U82</x:f>
        <x:v>0.3135</x:v>
      </x:c>
      <x:c r="V2334" s="9" t="n">
        <x:f>O2334*T2334</x:f>
        <x:v>0</x:v>
      </x:c>
      <x:c r="W2334" s="9" t="n">
        <x:f>Q2334*T2334</x:f>
        <x:v>3362.512911704312</x:v>
      </x:c>
      <x:c r="X2334" s="9" t="n">
        <x:f>R2334*T2334</x:f>
        <x:v>0</x:v>
      </x:c>
      <x:c r="Y2334" s="9" t="n">
        <x:f>S2334*T2334</x:f>
        <x:v>3362.512911704312</x:v>
      </x:c>
      <x:c r="Z2334" s="9" t="n">
        <x:f>IF(ISNUMBER(U2334),S2334*(U2334-T2334),"n.a.")</x:f>
        <x:v>304.088124188912</x:v>
      </x:c>
      <x:c r="AA2334" s="9" t="n">
        <x:f>IF(ISNUMBER(U2334),Y2334,0)</x:f>
        <x:v>3362.512911704312</x:v>
      </x:c>
      <x:c r="AB2334" s="7" t="n">
        <x:f>MAX(0,L2334-SUM(F2334:K2334))</x:f>
        <x:v>0</x:v>
      </x:c>
    </x:row>
    <x:row r="2335" ht="22" customHeight="1">
      <x:c r="A2335" s="18" t="n">
        <x:f>Summary!E$41</x:f>
        <x:v>46388</x:v>
      </x:c>
      <x:c r="B2335" s="2" t="str">
        <x:f>'Inventory detail'!A83</x:f>
        <x:v>WIRE</x:v>
      </x:c>
      <x:c r="C2335" s="2" t="str">
        <x:f>'Inventory detail'!B83</x:f>
        <x:v>10</x:v>
      </x:c>
      <x:c r="D2335" s="2" t="str">
        <x:f>'Inventory detail'!C83</x:f>
        <x:v>DL034BLK</x:v>
      </x:c>
      <x:c r="E2335" s="10" t="n">
        <x:f>A1209</x:f>
        <x:v>46357</x:v>
      </x:c>
      <x:c r="F2335" s="7" t="n">
        <x:f>O1209</x:f>
        <x:v>45278.15983572895</x:v>
      </x:c>
      <x:c r="G2335" s="7" t="n">
        <x:f>Q1209</x:f>
        <x:v>0</x:v>
      </x:c>
      <x:c r="H2335" s="7" t="n">
        <x:f>R1209</x:f>
        <x:v>0</x:v>
      </x:c>
      <x:c r="I2335" s="7" t="n">
        <x:f>SUMIFS('PO detail'!$W$1913:$W$1916,'PO detail'!$V$1913:$V$1916,"&gt;="&amp;E2335,'PO detail'!$V$1913:$V$1916,"&lt;"&amp;A2335)</x:f>
        <x:v>0</x:v>
      </x:c>
      <x:c r="J2335" s="7" t="n">
        <x:f>SUMIFS('PO detail'!$X$1913:$X$1916,'PO detail'!$V$1913:$V$1916,"&gt;="&amp;E2335,'PO detail'!$V$1913:$V$1916,"&lt;"&amp;A2335)</x:f>
        <x:v>0</x:v>
      </x:c>
      <x:c r="K2335" s="7" t="n">
        <x:f>SUMIFS('PO detail'!$Y$1913:$Y$1916,'PO detail'!$V$1913:$V$1916,"&gt;="&amp;E2335,'PO detail'!$V$1913:$V$1916,"&lt;"&amp;A2335)</x:f>
        <x:v>0</x:v>
      </x:c>
      <x:c r="L2335" s="7" t="n">
        <x:f>'Inventory detail'!F83*Summary!$K$5*(A2335-E2335)/Summary!$K$6</x:f>
        <x:v>4867.491416837782</x:v>
      </x:c>
      <x:c r="M2335" s="7" t="n">
        <x:f>MAX(0,H2335-L2335)</x:f>
        <x:v>0</x:v>
      </x:c>
      <x:c r="N2335" s="7" t="n">
        <x:f>MAX(0,L2335-H2335)</x:f>
        <x:v>4867.491416837782</x:v>
      </x:c>
      <x:c r="O2335" s="7" t="n">
        <x:f>MAX(0,F2335+I2335-N2335)</x:f>
        <x:v>40410.66841889117</x:v>
      </x:c>
      <x:c r="P2335" s="7" t="n">
        <x:f>MAX(0,N2335-F2335-I2335)</x:f>
        <x:v>0</x:v>
      </x:c>
      <x:c r="Q2335" s="7" t="n">
        <x:f>MAX(0,G2335+J2335-P2335)</x:f>
        <x:v>0</x:v>
      </x:c>
      <x:c r="R2335" s="7" t="n">
        <x:f>M2335+MAX(0,K2335-MAX(0,P2335-G2335-J2335))</x:f>
        <x:v>0</x:v>
      </x:c>
      <x:c r="S2335" s="7" t="n">
        <x:f>SUM(O2335,Q2335,R2335)</x:f>
        <x:v>40410.66841889117</x:v>
      </x:c>
      <x:c r="T2335" s="14" t="n">
        <x:f>'Inventory detail'!T83</x:f>
        <x:v>0.1424</x:v>
      </x:c>
      <x:c r="U2335" s="14" t="n">
        <x:f>'Inventory detail'!U83</x:f>
        <x:v>0.1424</x:v>
      </x:c>
      <x:c r="V2335" s="9" t="n">
        <x:f>O2335*T2335</x:f>
        <x:v>5754.479182850102</x:v>
      </x:c>
      <x:c r="W2335" s="9" t="n">
        <x:f>Q2335*T2335</x:f>
        <x:v>0</x:v>
      </x:c>
      <x:c r="X2335" s="9" t="n">
        <x:f>R2335*T2335</x:f>
        <x:v>0</x:v>
      </x:c>
      <x:c r="Y2335" s="9" t="n">
        <x:f>S2335*T2335</x:f>
        <x:v>5754.479182850102</x:v>
      </x:c>
      <x:c r="Z2335" s="9" t="n">
        <x:f>IF(ISNUMBER(U2335),S2335*(U2335-T2335),"n.a.")</x:f>
        <x:v>0</x:v>
      </x:c>
      <x:c r="AA2335" s="9" t="n">
        <x:f>IF(ISNUMBER(U2335),Y2335,0)</x:f>
        <x:v>5754.479182850102</x:v>
      </x:c>
      <x:c r="AB2335" s="7" t="n">
        <x:f>MAX(0,L2335-SUM(F2335:K2335))</x:f>
        <x:v>0</x:v>
      </x:c>
    </x:row>
    <x:row r="2336" ht="22" customHeight="1">
      <x:c r="A2336" s="18" t="n">
        <x:f>Summary!E$41</x:f>
        <x:v>46388</x:v>
      </x:c>
      <x:c r="B2336" s="2" t="str">
        <x:f>'Inventory detail'!A84</x:f>
        <x:v>POUC</x:v>
      </x:c>
      <x:c r="C2336" s="2" t="str">
        <x:f>'Inventory detail'!B84</x:f>
        <x:v>60</x:v>
      </x:c>
      <x:c r="D2336" s="2" t="str">
        <x:f>'Inventory detail'!C84</x:f>
        <x:v>LET10</x:v>
      </x:c>
      <x:c r="E2336" s="10" t="n">
        <x:f>A1210</x:f>
        <x:v>46357</x:v>
      </x:c>
      <x:c r="F2336" s="7" t="n">
        <x:f>O1210</x:f>
        <x:v>216.80936344969177</x:v>
      </x:c>
      <x:c r="G2336" s="7" t="n">
        <x:f>Q1210</x:f>
        <x:v>25000</x:v>
      </x:c>
      <x:c r="H2336" s="7" t="n">
        <x:f>R1210</x:f>
        <x:v>0</x:v>
      </x:c>
      <x:c r="I2336" s="7" t="n">
        <x:f>SUMIFS('PO detail'!$W$1760:$W$1764,'PO detail'!$V$1760:$V$1764,"&gt;="&amp;E2336,'PO detail'!$V$1760:$V$1764,"&lt;"&amp;A2336)</x:f>
        <x:v>0</x:v>
      </x:c>
      <x:c r="J2336" s="7" t="n">
        <x:f>SUMIFS('PO detail'!$X$1760:$X$1764,'PO detail'!$V$1760:$V$1764,"&gt;="&amp;E2336,'PO detail'!$V$1760:$V$1764,"&lt;"&amp;A2336)</x:f>
        <x:v>0</x:v>
      </x:c>
      <x:c r="K2336" s="7" t="n">
        <x:f>SUMIFS('PO detail'!$Y$1760:$Y$1764,'PO detail'!$V$1760:$V$1764,"&gt;="&amp;E2336,'PO detail'!$V$1760:$V$1764,"&lt;"&amp;A2336)</x:f>
        <x:v>0</x:v>
      </x:c>
      <x:c r="L2336" s="7" t="n">
        <x:f>'Inventory detail'!F84*Summary!$K$5*(A2336-E2336)/Summary!$K$6</x:f>
        <x:v>4757.149240246407</x:v>
      </x:c>
      <x:c r="M2336" s="7" t="n">
        <x:f>MAX(0,H2336-L2336)</x:f>
        <x:v>0</x:v>
      </x:c>
      <x:c r="N2336" s="7" t="n">
        <x:f>MAX(0,L2336-H2336)</x:f>
        <x:v>4757.149240246407</x:v>
      </x:c>
      <x:c r="O2336" s="7" t="n">
        <x:f>MAX(0,F2336+I2336-N2336)</x:f>
        <x:v>0</x:v>
      </x:c>
      <x:c r="P2336" s="7" t="n">
        <x:f>MAX(0,N2336-F2336-I2336)</x:f>
        <x:v>4540.3398767967155</x:v>
      </x:c>
      <x:c r="Q2336" s="7" t="n">
        <x:f>MAX(0,G2336+J2336-P2336)</x:f>
        <x:v>20459.660123203284</x:v>
      </x:c>
      <x:c r="R2336" s="7" t="n">
        <x:f>M2336+MAX(0,K2336-MAX(0,P2336-G2336-J2336))</x:f>
        <x:v>0</x:v>
      </x:c>
      <x:c r="S2336" s="7" t="n">
        <x:f>SUM(O2336,Q2336,R2336)</x:f>
        <x:v>20459.660123203284</x:v>
      </x:c>
      <x:c r="T2336" s="14" t="n">
        <x:f>'Inventory detail'!T84</x:f>
        <x:v>0.1495</x:v>
      </x:c>
      <x:c r="U2336" s="14" t="n">
        <x:f>'Inventory detail'!U84</x:f>
        <x:v>0.16302</x:v>
      </x:c>
      <x:c r="V2336" s="9" t="n">
        <x:f>O2336*T2336</x:f>
        <x:v>0</x:v>
      </x:c>
      <x:c r="W2336" s="9" t="n">
        <x:f>Q2336*T2336</x:f>
        <x:v>3058.719188418891</x:v>
      </x:c>
      <x:c r="X2336" s="9" t="n">
        <x:f>R2336*T2336</x:f>
        <x:v>0</x:v>
      </x:c>
      <x:c r="Y2336" s="9" t="n">
        <x:f>S2336*T2336</x:f>
        <x:v>3058.719188418891</x:v>
      </x:c>
      <x:c r="Z2336" s="9" t="n">
        <x:f>IF(ISNUMBER(U2336),S2336*(U2336-T2336),"n.a.")</x:f>
        <x:v>276.6146048657085</x:v>
      </x:c>
      <x:c r="AA2336" s="9" t="n">
        <x:f>IF(ISNUMBER(U2336),Y2336,0)</x:f>
        <x:v>3058.719188418891</x:v>
      </x:c>
      <x:c r="AB2336" s="7" t="n">
        <x:f>MAX(0,L2336-SUM(F2336:K2336))</x:f>
        <x:v>0</x:v>
      </x:c>
    </x:row>
    <x:row r="2337" ht="22" customHeight="1">
      <x:c r="A2337" s="18" t="n">
        <x:f>Summary!E$41</x:f>
        <x:v>46388</x:v>
      </x:c>
      <x:c r="B2337" s="2" t="str">
        <x:f>'Inventory detail'!A85</x:f>
        <x:v>WIRE</x:v>
      </x:c>
      <x:c r="C2337" s="2" t="str">
        <x:f>'Inventory detail'!B85</x:f>
        <x:v>10</x:v>
      </x:c>
      <x:c r="D2337" s="2" t="str">
        <x:f>'Inventory detail'!C85</x:f>
        <x:v>DL516SIL</x:v>
      </x:c>
      <x:c r="E2337" s="10" t="n">
        <x:f>A1211</x:f>
        <x:v>46357</x:v>
      </x:c>
      <x:c r="F2337" s="7" t="n">
        <x:f>O1211</x:f>
        <x:v>88203.08008213552</x:v>
      </x:c>
      <x:c r="G2337" s="7" t="n">
        <x:f>Q1211</x:f>
        <x:v>0</x:v>
      </x:c>
      <x:c r="H2337" s="7" t="n">
        <x:f>R1211</x:f>
        <x:v>0</x:v>
      </x:c>
      <x:c r="I2337" s="7" t="n">
        <x:f>SUMIFS('PO detail'!$W$1999:$W$2002,'PO detail'!$V$1999:$V$2002,"&gt;="&amp;E2337,'PO detail'!$V$1999:$V$2002,"&lt;"&amp;A2337)</x:f>
        <x:v>0</x:v>
      </x:c>
      <x:c r="J2337" s="7" t="n">
        <x:f>SUMIFS('PO detail'!$X$1999:$X$2002,'PO detail'!$V$1999:$V$2002,"&gt;="&amp;E2337,'PO detail'!$V$1999:$V$2002,"&lt;"&amp;A2337)</x:f>
        <x:v>0</x:v>
      </x:c>
      <x:c r="K2337" s="7" t="n">
        <x:f>SUMIFS('PO detail'!$Y$1999:$Y$2002,'PO detail'!$V$1999:$V$2002,"&gt;="&amp;E2337,'PO detail'!$V$1999:$V$2002,"&lt;"&amp;A2337)</x:f>
        <x:v>0</x:v>
      </x:c>
      <x:c r="L2337" s="7" t="n">
        <x:f>'Inventory detail'!F85*Summary!$K$5*(A2337-E2337)/Summary!$K$6</x:f>
        <x:v>4735.9342915811085</x:v>
      </x:c>
      <x:c r="M2337" s="7" t="n">
        <x:f>MAX(0,H2337-L2337)</x:f>
        <x:v>0</x:v>
      </x:c>
      <x:c r="N2337" s="7" t="n">
        <x:f>MAX(0,L2337-H2337)</x:f>
        <x:v>4735.9342915811085</x:v>
      </x:c>
      <x:c r="O2337" s="7" t="n">
        <x:f>MAX(0,F2337+I2337-N2337)</x:f>
        <x:v>83467.14579055441</x:v>
      </x:c>
      <x:c r="P2337" s="7" t="n">
        <x:f>MAX(0,N2337-F2337-I2337)</x:f>
        <x:v>0</x:v>
      </x:c>
      <x:c r="Q2337" s="7" t="n">
        <x:f>MAX(0,G2337+J2337-P2337)</x:f>
        <x:v>0</x:v>
      </x:c>
      <x:c r="R2337" s="7" t="n">
        <x:f>M2337+MAX(0,K2337-MAX(0,P2337-G2337-J2337))</x:f>
        <x:v>0</x:v>
      </x:c>
      <x:c r="S2337" s="7" t="n">
        <x:f>SUM(O2337,Q2337,R2337)</x:f>
        <x:v>83467.14579055441</x:v>
      </x:c>
      <x:c r="T2337" s="14" t="n">
        <x:f>'Inventory detail'!T85</x:f>
        <x:v>0.0475</x:v>
      </x:c>
      <x:c r="U2337" s="14" t="n">
        <x:f>'Inventory detail'!U85</x:f>
        <x:v>0.0475</x:v>
      </x:c>
      <x:c r="V2337" s="9" t="n">
        <x:f>O2337*T2337</x:f>
        <x:v>3964.6894250513346</x:v>
      </x:c>
      <x:c r="W2337" s="9" t="n">
        <x:f>Q2337*T2337</x:f>
        <x:v>0</x:v>
      </x:c>
      <x:c r="X2337" s="9" t="n">
        <x:f>R2337*T2337</x:f>
        <x:v>0</x:v>
      </x:c>
      <x:c r="Y2337" s="9" t="n">
        <x:f>S2337*T2337</x:f>
        <x:v>3964.6894250513346</x:v>
      </x:c>
      <x:c r="Z2337" s="9" t="n">
        <x:f>IF(ISNUMBER(U2337),S2337*(U2337-T2337),"n.a.")</x:f>
        <x:v>0</x:v>
      </x:c>
      <x:c r="AA2337" s="9" t="n">
        <x:f>IF(ISNUMBER(U2337),Y2337,0)</x:f>
        <x:v>3964.6894250513346</x:v>
      </x:c>
      <x:c r="AB2337" s="7" t="n">
        <x:f>MAX(0,L2337-SUM(F2337:K2337))</x:f>
        <x:v>0</x:v>
      </x:c>
    </x:row>
    <x:row r="2338" ht="22" customHeight="1">
      <x:c r="A2338" s="18" t="n">
        <x:f>Summary!E$41</x:f>
        <x:v>46388</x:v>
      </x:c>
      <x:c r="B2338" s="2" t="str">
        <x:f>'Inventory detail'!A86</x:f>
        <x:v>WIRE</x:v>
      </x:c>
      <x:c r="C2338" s="2" t="str">
        <x:f>'Inventory detail'!B86</x:f>
        <x:v>60</x:v>
      </x:c>
      <x:c r="D2338" s="2" t="str">
        <x:f>'Inventory detail'!C86</x:f>
        <x:v>DL014BLK</x:v>
      </x:c>
      <x:c r="E2338" s="10" t="n">
        <x:f>A1212</x:f>
        <x:v>46357</x:v>
      </x:c>
      <x:c r="F2338" s="7" t="n">
        <x:f>O1212</x:f>
        <x:v>0</x:v>
      </x:c>
      <x:c r="G2338" s="7" t="n">
        <x:f>Q1212</x:f>
        <x:v>0</x:v>
      </x:c>
      <x:c r="H2338" s="7" t="n">
        <x:f>R1212</x:f>
        <x:v>0</x:v>
      </x:c>
      <x:c r="I2338" s="7" t="n">
        <x:f>0</x:f>
        <x:v>0</x:v>
      </x:c>
      <x:c r="J2338" s="7" t="n">
        <x:f>0</x:f>
        <x:v>0</x:v>
      </x:c>
      <x:c r="K2338" s="7" t="n">
        <x:f>0</x:f>
        <x:v>0</x:v>
      </x:c>
      <x:c r="L2338" s="7" t="n">
        <x:f>'Inventory detail'!F86*Summary!$K$5*(A2338-E2338)/Summary!$K$6</x:f>
        <x:v>4693.4942094455855</x:v>
      </x:c>
      <x:c r="M2338" s="7" t="n">
        <x:f>MAX(0,H2338-L2338)</x:f>
        <x:v>0</x:v>
      </x:c>
      <x:c r="N2338" s="7" t="n">
        <x:f>MAX(0,L2338-H2338)</x:f>
        <x:v>4693.4942094455855</x:v>
      </x:c>
      <x:c r="O2338" s="7" t="n">
        <x:f>MAX(0,F2338+I2338-N2338)</x:f>
        <x:v>0</x:v>
      </x:c>
      <x:c r="P2338" s="7" t="n">
        <x:f>MAX(0,N2338-F2338-I2338)</x:f>
        <x:v>4693.4942094455855</x:v>
      </x:c>
      <x:c r="Q2338" s="7" t="n">
        <x:f>MAX(0,G2338+J2338-P2338)</x:f>
        <x:v>0</x:v>
      </x:c>
      <x:c r="R2338" s="7" t="n">
        <x:f>M2338+MAX(0,K2338-MAX(0,P2338-G2338-J2338))</x:f>
        <x:v>0</x:v>
      </x:c>
      <x:c r="S2338" s="7" t="n">
        <x:f>SUM(O2338,Q2338,R2338)</x:f>
        <x:v>0</x:v>
      </x:c>
      <x:c r="T2338" s="14" t="n">
        <x:f>'Inventory detail'!T86</x:f>
        <x:v>0.0363</x:v>
      </x:c>
      <x:c r="U2338" s="14" t="n">
        <x:f>'Inventory detail'!U86</x:f>
        <x:v>0.0363</x:v>
      </x:c>
      <x:c r="V2338" s="9" t="n">
        <x:f>O2338*T2338</x:f>
        <x:v>0</x:v>
      </x:c>
      <x:c r="W2338" s="9" t="n">
        <x:f>Q2338*T2338</x:f>
        <x:v>0</x:v>
      </x:c>
      <x:c r="X2338" s="9" t="n">
        <x:f>R2338*T2338</x:f>
        <x:v>0</x:v>
      </x:c>
      <x:c r="Y2338" s="9" t="n">
        <x:f>S2338*T2338</x:f>
        <x:v>0</x:v>
      </x:c>
      <x:c r="Z2338" s="9" t="n">
        <x:f>IF(ISNUMBER(U2338),S2338*(U2338-T2338),"n.a.")</x:f>
        <x:v>0</x:v>
      </x:c>
      <x:c r="AA2338" s="9" t="n">
        <x:f>IF(ISNUMBER(U2338),Y2338,0)</x:f>
        <x:v>0</x:v>
      </x:c>
      <x:c r="AB2338" s="7" t="n">
        <x:f>MAX(0,L2338-SUM(F2338:K2338))</x:f>
        <x:v>4693.4942094455855</x:v>
      </x:c>
    </x:row>
    <x:row r="2339" ht="22" customHeight="1">
      <x:c r="A2339" s="18" t="n">
        <x:f>Summary!E$41</x:f>
        <x:v>46388</x:v>
      </x:c>
      <x:c r="B2339" s="2" t="str">
        <x:f>'Inventory detail'!A87</x:f>
        <x:v>COIL</x:v>
      </x:c>
      <x:c r="C2339" s="2" t="str">
        <x:f>'Inventory detail'!B87</x:f>
        <x:v>10</x:v>
      </x:c>
      <x:c r="D2339" s="2" t="str">
        <x:f>'Inventory detail'!C87</x:f>
        <x:v>8CLR12-4</x:v>
      </x:c>
      <x:c r="E2339" s="10" t="n">
        <x:f>A1213</x:f>
        <x:v>46357</x:v>
      </x:c>
      <x:c r="F2339" s="7" t="n">
        <x:f>O1213</x:f>
        <x:v>10133.675564681726</x:v>
      </x:c>
      <x:c r="G2339" s="7" t="n">
        <x:f>Q1213</x:f>
        <x:v>0</x:v>
      </x:c>
      <x:c r="H2339" s="7" t="n">
        <x:f>R1213</x:f>
        <x:v>0</x:v>
      </x:c>
      <x:c r="I2339" s="7" t="n">
        <x:f>SUMIFS('PO detail'!$W$527:$W$534,'PO detail'!$V$527:$V$534,"&gt;="&amp;E2339,'PO detail'!$V$527:$V$534,"&lt;"&amp;A2339)</x:f>
        <x:v>0</x:v>
      </x:c>
      <x:c r="J2339" s="7" t="n">
        <x:f>SUMIFS('PO detail'!$X$527:$X$534,'PO detail'!$V$527:$V$534,"&gt;="&amp;E2339,'PO detail'!$V$527:$V$534,"&lt;"&amp;A2339)</x:f>
        <x:v>0</x:v>
      </x:c>
      <x:c r="K2339" s="7" t="n">
        <x:f>SUMIFS('PO detail'!$Y$527:$Y$534,'PO detail'!$V$527:$V$534,"&gt;="&amp;E2339,'PO detail'!$V$527:$V$534,"&lt;"&amp;A2339)</x:f>
        <x:v>0</x:v>
      </x:c>
      <x:c r="L2339" s="7" t="n">
        <x:f>'Inventory detail'!F87*Summary!$K$5*(A2339-E2339)/Summary!$K$6</x:f>
        <x:v>4659.548254620123</x:v>
      </x:c>
      <x:c r="M2339" s="7" t="n">
        <x:f>MAX(0,H2339-L2339)</x:f>
        <x:v>0</x:v>
      </x:c>
      <x:c r="N2339" s="7" t="n">
        <x:f>MAX(0,L2339-H2339)</x:f>
        <x:v>4659.548254620123</x:v>
      </x:c>
      <x:c r="O2339" s="7" t="n">
        <x:f>MAX(0,F2339+I2339-N2339)</x:f>
        <x:v>5474.127310061603</x:v>
      </x:c>
      <x:c r="P2339" s="7" t="n">
        <x:f>MAX(0,N2339-F2339-I2339)</x:f>
        <x:v>0</x:v>
      </x:c>
      <x:c r="Q2339" s="7" t="n">
        <x:f>MAX(0,G2339+J2339-P2339)</x:f>
        <x:v>0</x:v>
      </x:c>
      <x:c r="R2339" s="7" t="n">
        <x:f>M2339+MAX(0,K2339-MAX(0,P2339-G2339-J2339))</x:f>
        <x:v>0</x:v>
      </x:c>
      <x:c r="S2339" s="7" t="n">
        <x:f>SUM(O2339,Q2339,R2339)</x:f>
        <x:v>5474.127310061603</x:v>
      </x:c>
      <x:c r="T2339" s="14" t="n">
        <x:f>'Inventory detail'!T87</x:f>
        <x:v>0.042</x:v>
      </x:c>
      <x:c r="U2339" s="14" t="n">
        <x:f>'Inventory detail'!U87</x:f>
        <x:v>0.041216499999999996</x:v>
      </x:c>
      <x:c r="V2339" s="9" t="n">
        <x:f>O2339*T2339</x:f>
        <x:v>229.91334702258732</x:v>
      </x:c>
      <x:c r="W2339" s="9" t="n">
        <x:f>Q2339*T2339</x:f>
        <x:v>0</x:v>
      </x:c>
      <x:c r="X2339" s="9" t="n">
        <x:f>R2339*T2339</x:f>
        <x:v>0</x:v>
      </x:c>
      <x:c r="Y2339" s="9" t="n">
        <x:f>S2339*T2339</x:f>
        <x:v>229.91334702258732</x:v>
      </x:c>
      <x:c r="Z2339" s="9" t="n">
        <x:f>IF(ISNUMBER(U2339),S2339*(U2339-T2339),"n.a.")</x:f>
        <x:v>-4.288978747433301</x:v>
      </x:c>
      <x:c r="AA2339" s="9" t="n">
        <x:f>IF(ISNUMBER(U2339),Y2339,0)</x:f>
        <x:v>229.91334702258732</x:v>
      </x:c>
      <x:c r="AB2339" s="7" t="n">
        <x:f>MAX(0,L2339-SUM(F2339:K2339))</x:f>
        <x:v>0</x:v>
      </x:c>
    </x:row>
    <x:row r="2340" ht="22" customHeight="1">
      <x:c r="A2340" s="18" t="n">
        <x:f>Summary!E$41</x:f>
        <x:v>46388</x:v>
      </x:c>
      <x:c r="B2340" s="2" t="str">
        <x:f>'Inventory detail'!A88</x:f>
        <x:v>WIRE</x:v>
      </x:c>
      <x:c r="C2340" s="2" t="str">
        <x:f>'Inventory detail'!B88</x:f>
        <x:v>10</x:v>
      </x:c>
      <x:c r="D2340" s="2" t="str">
        <x:f>'Inventory detail'!C88</x:f>
        <x:v>DL038SIL</x:v>
      </x:c>
      <x:c r="E2340" s="10" t="n">
        <x:f>A1214</x:f>
        <x:v>46357</x:v>
      </x:c>
      <x:c r="F2340" s="7" t="n">
        <x:f>O1214</x:f>
        <x:v>47878.77585215606</x:v>
      </x:c>
      <x:c r="G2340" s="7" t="n">
        <x:f>Q1214</x:f>
        <x:v>0</x:v>
      </x:c>
      <x:c r="H2340" s="7" t="n">
        <x:f>R1214</x:f>
        <x:v>0</x:v>
      </x:c>
      <x:c r="I2340" s="7" t="n">
        <x:f>SUMIFS('PO detail'!$W$1938:$W$1941,'PO detail'!$V$1938:$V$1941,"&gt;="&amp;E2340,'PO detail'!$V$1938:$V$1941,"&lt;"&amp;A2340)</x:f>
        <x:v>0</x:v>
      </x:c>
      <x:c r="J2340" s="7" t="n">
        <x:f>SUMIFS('PO detail'!$X$1938:$X$1941,'PO detail'!$V$1938:$V$1941,"&gt;="&amp;E2340,'PO detail'!$V$1938:$V$1941,"&lt;"&amp;A2340)</x:f>
        <x:v>0</x:v>
      </x:c>
      <x:c r="K2340" s="7" t="n">
        <x:f>SUMIFS('PO detail'!$Y$1938:$Y$1941,'PO detail'!$V$1938:$V$1941,"&gt;="&amp;E2340,'PO detail'!$V$1938:$V$1941,"&lt;"&amp;A2340)</x:f>
        <x:v>0</x:v>
      </x:c>
      <x:c r="L2340" s="7" t="n">
        <x:f>'Inventory detail'!F88*Summary!$K$5*(A2340-E2340)/Summary!$K$6</x:f>
        <x:v>4574.678275154004</x:v>
      </x:c>
      <x:c r="M2340" s="7" t="n">
        <x:f>MAX(0,H2340-L2340)</x:f>
        <x:v>0</x:v>
      </x:c>
      <x:c r="N2340" s="7" t="n">
        <x:f>MAX(0,L2340-H2340)</x:f>
        <x:v>4574.678275154004</x:v>
      </x:c>
      <x:c r="O2340" s="7" t="n">
        <x:f>MAX(0,F2340+I2340-N2340)</x:f>
        <x:v>43304.09757700206</x:v>
      </x:c>
      <x:c r="P2340" s="7" t="n">
        <x:f>MAX(0,N2340-F2340-I2340)</x:f>
        <x:v>0</x:v>
      </x:c>
      <x:c r="Q2340" s="7" t="n">
        <x:f>MAX(0,G2340+J2340-P2340)</x:f>
        <x:v>0</x:v>
      </x:c>
      <x:c r="R2340" s="7" t="n">
        <x:f>M2340+MAX(0,K2340-MAX(0,P2340-G2340-J2340))</x:f>
        <x:v>0</x:v>
      </x:c>
      <x:c r="S2340" s="7" t="n">
        <x:f>SUM(O2340,Q2340,R2340)</x:f>
        <x:v>43304.09757700206</x:v>
      </x:c>
      <x:c r="T2340" s="14" t="n">
        <x:f>'Inventory detail'!T88</x:f>
        <x:v>0.056299999999999996</x:v>
      </x:c>
      <x:c r="U2340" s="14" t="n">
        <x:f>'Inventory detail'!U88</x:f>
        <x:v>0.056299999999999996</x:v>
      </x:c>
      <x:c r="V2340" s="9" t="n">
        <x:f>O2340*T2340</x:f>
        <x:v>2438.0206935852157</x:v>
      </x:c>
      <x:c r="W2340" s="9" t="n">
        <x:f>Q2340*T2340</x:f>
        <x:v>0</x:v>
      </x:c>
      <x:c r="X2340" s="9" t="n">
        <x:f>R2340*T2340</x:f>
        <x:v>0</x:v>
      </x:c>
      <x:c r="Y2340" s="9" t="n">
        <x:f>S2340*T2340</x:f>
        <x:v>2438.0206935852157</x:v>
      </x:c>
      <x:c r="Z2340" s="9" t="n">
        <x:f>IF(ISNUMBER(U2340),S2340*(U2340-T2340),"n.a.")</x:f>
        <x:v>0</x:v>
      </x:c>
      <x:c r="AA2340" s="9" t="n">
        <x:f>IF(ISNUMBER(U2340),Y2340,0)</x:f>
        <x:v>2438.0206935852157</x:v>
      </x:c>
      <x:c r="AB2340" s="7" t="n">
        <x:f>MAX(0,L2340-SUM(F2340:K2340))</x:f>
        <x:v>0</x:v>
      </x:c>
    </x:row>
    <x:row r="2341" ht="22" customHeight="1">
      <x:c r="A2341" s="18" t="n">
        <x:f>Summary!E$41</x:f>
        <x:v>46388</x:v>
      </x:c>
      <x:c r="B2341" s="2" t="str">
        <x:f>'Inventory detail'!A89</x:f>
        <x:v>POUC</x:v>
      </x:c>
      <x:c r="C2341" s="2" t="str">
        <x:f>'Inventory detail'!B89</x:f>
        <x:v>10</x:v>
      </x:c>
      <x:c r="D2341" s="2" t="str">
        <x:f>'Inventory detail'!C89</x:f>
        <x:v>LMEN5</x:v>
      </x:c>
      <x:c r="E2341" s="10" t="n">
        <x:f>A1215</x:f>
        <x:v>46357</x:v>
      </x:c>
      <x:c r="F2341" s="7" t="n">
        <x:f>O1215</x:f>
        <x:v>1536.8298973305955</x:v>
      </x:c>
      <x:c r="G2341" s="7" t="n">
        <x:f>Q1215</x:f>
        <x:v>14800</x:v>
      </x:c>
      <x:c r="H2341" s="7" t="n">
        <x:f>R1215</x:f>
        <x:v>0</x:v>
      </x:c>
      <x:c r="I2341" s="7" t="n">
        <x:f>SUMIFS('PO detail'!$W$1530:$W$1534,'PO detail'!$V$1530:$V$1534,"&gt;="&amp;E2341,'PO detail'!$V$1530:$V$1534,"&lt;"&amp;A2341)</x:f>
        <x:v>0</x:v>
      </x:c>
      <x:c r="J2341" s="7" t="n">
        <x:f>SUMIFS('PO detail'!$X$1530:$X$1534,'PO detail'!$V$1530:$V$1534,"&gt;="&amp;E2341,'PO detail'!$V$1530:$V$1534,"&lt;"&amp;A2341)</x:f>
        <x:v>0</x:v>
      </x:c>
      <x:c r="K2341" s="7" t="n">
        <x:f>SUMIFS('PO detail'!$Y$1530:$Y$1534,'PO detail'!$V$1530:$V$1534,"&gt;="&amp;E2341,'PO detail'!$V$1530:$V$1534,"&lt;"&amp;A2341)</x:f>
        <x:v>0</x:v>
      </x:c>
      <x:c r="L2341" s="7" t="n">
        <x:f>'Inventory detail'!F89*Summary!$K$5*(A2341-E2341)/Summary!$K$6</x:f>
        <x:v>4540.722135523614</x:v>
      </x:c>
      <x:c r="M2341" s="7" t="n">
        <x:f>MAX(0,H2341-L2341)</x:f>
        <x:v>0</x:v>
      </x:c>
      <x:c r="N2341" s="7" t="n">
        <x:f>MAX(0,L2341-H2341)</x:f>
        <x:v>4540.722135523614</x:v>
      </x:c>
      <x:c r="O2341" s="7" t="n">
        <x:f>MAX(0,F2341+I2341-N2341)</x:f>
        <x:v>0</x:v>
      </x:c>
      <x:c r="P2341" s="7" t="n">
        <x:f>MAX(0,N2341-F2341-I2341)</x:f>
        <x:v>3003.892238193019</x:v>
      </x:c>
      <x:c r="Q2341" s="7" t="n">
        <x:f>MAX(0,G2341+J2341-P2341)</x:f>
        <x:v>11796.107761806981</x:v>
      </x:c>
      <x:c r="R2341" s="7" t="n">
        <x:f>M2341+MAX(0,K2341-MAX(0,P2341-G2341-J2341))</x:f>
        <x:v>0</x:v>
      </x:c>
      <x:c r="S2341" s="7" t="n">
        <x:f>SUM(O2341,Q2341,R2341)</x:f>
        <x:v>11796.107761806981</x:v>
      </x:c>
      <x:c r="T2341" s="14" t="n">
        <x:f>'Inventory detail'!T89</x:f>
        <x:v>0.14429999999999998</x:v>
      </x:c>
      <x:c r="U2341" s="14" t="n">
        <x:f>'Inventory detail'!U89</x:f>
        <x:v>0.15724499999999997</x:v>
      </x:c>
      <x:c r="V2341" s="9" t="n">
        <x:f>O2341*T2341</x:f>
        <x:v>0</x:v>
      </x:c>
      <x:c r="W2341" s="9" t="n">
        <x:f>Q2341*T2341</x:f>
        <x:v>1702.1783500287472</x:v>
      </x:c>
      <x:c r="X2341" s="9" t="n">
        <x:f>R2341*T2341</x:f>
        <x:v>0</x:v>
      </x:c>
      <x:c r="Y2341" s="9" t="n">
        <x:f>S2341*T2341</x:f>
        <x:v>1702.1783500287472</x:v>
      </x:c>
      <x:c r="Z2341" s="9" t="n">
        <x:f>IF(ISNUMBER(U2341),S2341*(U2341-T2341),"n.a.")</x:f>
        <x:v>152.7006149765912</x:v>
      </x:c>
      <x:c r="AA2341" s="9" t="n">
        <x:f>IF(ISNUMBER(U2341),Y2341,0)</x:f>
        <x:v>1702.1783500287472</x:v>
      </x:c>
      <x:c r="AB2341" s="7" t="n">
        <x:f>MAX(0,L2341-SUM(F2341:K2341))</x:f>
        <x:v>0</x:v>
      </x:c>
    </x:row>
    <x:row r="2342" ht="22" customHeight="1">
      <x:c r="A2342" s="18" t="n">
        <x:f>Summary!E$41</x:f>
        <x:v>46388</x:v>
      </x:c>
      <x:c r="B2342" s="2" t="str">
        <x:f>'Inventory detail'!A90</x:f>
        <x:v>COIL</x:v>
      </x:c>
      <x:c r="C2342" s="2" t="str">
        <x:f>'Inventory detail'!B90</x:f>
        <x:v>60</x:v>
      </x:c>
      <x:c r="D2342" s="2" t="str">
        <x:f>'Inventory detail'!C90</x:f>
        <x:v>30BLK12-4</x:v>
      </x:c>
      <x:c r="E2342" s="10" t="n">
        <x:f>A1216</x:f>
        <x:v>46357</x:v>
      </x:c>
      <x:c r="F2342" s="7" t="n">
        <x:f>O1216</x:f>
        <x:v>9909.371334702259</x:v>
      </x:c>
      <x:c r="G2342" s="7" t="n">
        <x:f>Q1216</x:f>
        <x:v>0</x:v>
      </x:c>
      <x:c r="H2342" s="7" t="n">
        <x:f>R1216</x:f>
        <x:v>0</x:v>
      </x:c>
      <x:c r="I2342" s="7" t="n">
        <x:f>SUMIFS('PO detail'!$W$1265:$W$1275,'PO detail'!$V$1265:$V$1275,"&gt;="&amp;E2342,'PO detail'!$V$1265:$V$1275,"&lt;"&amp;A2342)</x:f>
        <x:v>0</x:v>
      </x:c>
      <x:c r="J2342" s="7" t="n">
        <x:f>SUMIFS('PO detail'!$X$1265:$X$1275,'PO detail'!$V$1265:$V$1275,"&gt;="&amp;E2342,'PO detail'!$V$1265:$V$1275,"&lt;"&amp;A2342)</x:f>
        <x:v>0</x:v>
      </x:c>
      <x:c r="K2342" s="7" t="n">
        <x:f>SUMIFS('PO detail'!$Y$1265:$Y$1275,'PO detail'!$V$1265:$V$1275,"&gt;="&amp;E2342,'PO detail'!$V$1265:$V$1275,"&lt;"&amp;A2342)</x:f>
        <x:v>0</x:v>
      </x:c>
      <x:c r="L2342" s="7" t="n">
        <x:f>'Inventory detail'!F90*Summary!$K$5*(A2342-E2342)/Summary!$K$6</x:f>
        <x:v>4498.292238193018</x:v>
      </x:c>
      <x:c r="M2342" s="7" t="n">
        <x:f>MAX(0,H2342-L2342)</x:f>
        <x:v>0</x:v>
      </x:c>
      <x:c r="N2342" s="7" t="n">
        <x:f>MAX(0,L2342-H2342)</x:f>
        <x:v>4498.292238193018</x:v>
      </x:c>
      <x:c r="O2342" s="7" t="n">
        <x:f>MAX(0,F2342+I2342-N2342)</x:f>
        <x:v>5411.07909650924</x:v>
      </x:c>
      <x:c r="P2342" s="7" t="n">
        <x:f>MAX(0,N2342-F2342-I2342)</x:f>
        <x:v>0</x:v>
      </x:c>
      <x:c r="Q2342" s="7" t="n">
        <x:f>MAX(0,G2342+J2342-P2342)</x:f>
        <x:v>0</x:v>
      </x:c>
      <x:c r="R2342" s="7" t="n">
        <x:f>M2342+MAX(0,K2342-MAX(0,P2342-G2342-J2342))</x:f>
        <x:v>0</x:v>
      </x:c>
      <x:c r="S2342" s="7" t="n">
        <x:f>SUM(O2342,Q2342,R2342)</x:f>
        <x:v>5411.07909650924</x:v>
      </x:c>
      <x:c r="T2342" s="14" t="n">
        <x:f>'Inventory detail'!T90</x:f>
        <x:v>0.19010000000000002</x:v>
      </x:c>
      <x:c r="U2342" s="14" t="n">
        <x:f>'Inventory detail'!U90</x:f>
        <x:v>0.186303</x:v>
      </x:c>
      <x:c r="V2342" s="9" t="n">
        <x:f>O2342*T2342</x:f>
        <x:v>1028.6461362464067</x:v>
      </x:c>
      <x:c r="W2342" s="9" t="n">
        <x:f>Q2342*T2342</x:f>
        <x:v>0</x:v>
      </x:c>
      <x:c r="X2342" s="9" t="n">
        <x:f>R2342*T2342</x:f>
        <x:v>0</x:v>
      </x:c>
      <x:c r="Y2342" s="9" t="n">
        <x:f>S2342*T2342</x:f>
        <x:v>1028.6461362464067</x:v>
      </x:c>
      <x:c r="Z2342" s="9" t="n">
        <x:f>IF(ISNUMBER(U2342),S2342*(U2342-T2342),"n.a.")</x:f>
        <x:v>-20.545867329445706</x:v>
      </x:c>
      <x:c r="AA2342" s="9" t="n">
        <x:f>IF(ISNUMBER(U2342),Y2342,0)</x:f>
        <x:v>1028.6461362464067</x:v>
      </x:c>
      <x:c r="AB2342" s="7" t="n">
        <x:f>MAX(0,L2342-SUM(F2342:K2342))</x:f>
        <x:v>0</x:v>
      </x:c>
    </x:row>
    <x:row r="2343" ht="22" customHeight="1">
      <x:c r="A2343" s="18" t="n">
        <x:f>Summary!E$41</x:f>
        <x:v>46388</x:v>
      </x:c>
      <x:c r="B2343" s="2" t="str">
        <x:f>'Inventory detail'!A91</x:f>
        <x:v>COIL</x:v>
      </x:c>
      <x:c r="C2343" s="2" t="str">
        <x:f>'Inventory detail'!B91</x:f>
        <x:v>60</x:v>
      </x:c>
      <x:c r="D2343" s="2" t="str">
        <x:f>'Inventory detail'!C91</x:f>
        <x:v>14WHT12-4</x:v>
      </x:c>
      <x:c r="E2343" s="10" t="n">
        <x:f>A1217</x:f>
        <x:v>46357</x:v>
      </x:c>
      <x:c r="F2343" s="7" t="n">
        <x:f>O1217</x:f>
        <x:v>12712.525667351127</x:v>
      </x:c>
      <x:c r="G2343" s="7" t="n">
        <x:f>Q1217</x:f>
        <x:v>0</x:v>
      </x:c>
      <x:c r="H2343" s="7" t="n">
        <x:f>R1217</x:f>
        <x:v>0</x:v>
      </x:c>
      <x:c r="I2343" s="7" t="n">
        <x:f>SUMIFS('PO detail'!$W$1130:$W$1137,'PO detail'!$V$1130:$V$1137,"&gt;="&amp;E2343,'PO detail'!$V$1130:$V$1137,"&lt;"&amp;A2343)</x:f>
        <x:v>0</x:v>
      </x:c>
      <x:c r="J2343" s="7" t="n">
        <x:f>SUMIFS('PO detail'!$X$1130:$X$1137,'PO detail'!$V$1130:$V$1137,"&gt;="&amp;E2343,'PO detail'!$V$1130:$V$1137,"&lt;"&amp;A2343)</x:f>
        <x:v>0</x:v>
      </x:c>
      <x:c r="K2343" s="7" t="n">
        <x:f>SUMIFS('PO detail'!$Y$1130:$Y$1137,'PO detail'!$V$1130:$V$1137,"&gt;="&amp;E2343,'PO detail'!$V$1130:$V$1137,"&lt;"&amp;A2343)</x:f>
        <x:v>0</x:v>
      </x:c>
      <x:c r="L2343" s="7" t="n">
        <x:f>'Inventory detail'!F91*Summary!$K$5*(A2343-E2343)/Summary!$K$6</x:f>
        <x:v>4379.466119096509</x:v>
      </x:c>
      <x:c r="M2343" s="7" t="n">
        <x:f>MAX(0,H2343-L2343)</x:f>
        <x:v>0</x:v>
      </x:c>
      <x:c r="N2343" s="7" t="n">
        <x:f>MAX(0,L2343-H2343)</x:f>
        <x:v>4379.466119096509</x:v>
      </x:c>
      <x:c r="O2343" s="7" t="n">
        <x:f>MAX(0,F2343+I2343-N2343)</x:f>
        <x:v>8333.059548254618</x:v>
      </x:c>
      <x:c r="P2343" s="7" t="n">
        <x:f>MAX(0,N2343-F2343-I2343)</x:f>
        <x:v>0</x:v>
      </x:c>
      <x:c r="Q2343" s="7" t="n">
        <x:f>MAX(0,G2343+J2343-P2343)</x:f>
        <x:v>0</x:v>
      </x:c>
      <x:c r="R2343" s="7" t="n">
        <x:f>M2343+MAX(0,K2343-MAX(0,P2343-G2343-J2343))</x:f>
        <x:v>0</x:v>
      </x:c>
      <x:c r="S2343" s="7" t="n">
        <x:f>SUM(O2343,Q2343,R2343)</x:f>
        <x:v>8333.059548254618</x:v>
      </x:c>
      <x:c r="T2343" s="14" t="n">
        <x:f>'Inventory detail'!T91</x:f>
        <x:v>0.09179999999999999</x:v>
      </x:c>
      <x:c r="U2343" s="14" t="n">
        <x:f>'Inventory detail'!U91</x:f>
        <x:v>0.089947</x:v>
      </x:c>
      <x:c r="V2343" s="9" t="n">
        <x:f>O2343*T2343</x:f>
        <x:v>764.9748665297739</x:v>
      </x:c>
      <x:c r="W2343" s="9" t="n">
        <x:f>Q2343*T2343</x:f>
        <x:v>0</x:v>
      </x:c>
      <x:c r="X2343" s="9" t="n">
        <x:f>R2343*T2343</x:f>
        <x:v>0</x:v>
      </x:c>
      <x:c r="Y2343" s="9" t="n">
        <x:f>S2343*T2343</x:f>
        <x:v>764.9748665297739</x:v>
      </x:c>
      <x:c r="Z2343" s="9" t="n">
        <x:f>IF(ISNUMBER(U2343),S2343*(U2343-T2343),"n.a.")</x:f>
        <x:v>-15.441159342915753</x:v>
      </x:c>
      <x:c r="AA2343" s="9" t="n">
        <x:f>IF(ISNUMBER(U2343),Y2343,0)</x:f>
        <x:v>764.9748665297739</x:v>
      </x:c>
      <x:c r="AB2343" s="7" t="n">
        <x:f>MAX(0,L2343-SUM(F2343:K2343))</x:f>
        <x:v>0</x:v>
      </x:c>
    </x:row>
    <x:row r="2344" ht="22" customHeight="1">
      <x:c r="A2344" s="18" t="n">
        <x:f>Summary!E$41</x:f>
        <x:v>46388</x:v>
      </x:c>
      <x:c r="B2344" s="2" t="str">
        <x:f>'Inventory detail'!A92</x:f>
        <x:v>COIL</x:v>
      </x:c>
      <x:c r="C2344" s="2" t="str">
        <x:f>'Inventory detail'!B92</x:f>
        <x:v>10</x:v>
      </x:c>
      <x:c r="D2344" s="2" t="str">
        <x:f>'Inventory detail'!C92</x:f>
        <x:v>10BLK36-4</x:v>
      </x:c>
      <x:c r="E2344" s="10" t="n">
        <x:f>A1218</x:f>
        <x:v>46357</x:v>
      </x:c>
      <x:c r="F2344" s="7" t="n">
        <x:f>O1218</x:f>
        <x:v>6185.0845174538</x:v>
      </x:c>
      <x:c r="G2344" s="7" t="n">
        <x:f>Q1218</x:f>
        <x:v>0</x:v>
      </x:c>
      <x:c r="H2344" s="7" t="n">
        <x:f>R1218</x:f>
        <x:v>0</x:v>
      </x:c>
      <x:c r="I2344" s="7" t="n">
        <x:f>SUMIFS('PO detail'!$W$14:$W$25,'PO detail'!$V$14:$V$25,"&gt;="&amp;E2344,'PO detail'!$V$14:$V$25,"&lt;"&amp;A2344)</x:f>
        <x:v>0</x:v>
      </x:c>
      <x:c r="J2344" s="7" t="n">
        <x:f>SUMIFS('PO detail'!$X$14:$X$25,'PO detail'!$V$14:$V$25,"&gt;="&amp;E2344,'PO detail'!$V$14:$V$25,"&lt;"&amp;A2344)</x:f>
        <x:v>0</x:v>
      </x:c>
      <x:c r="K2344" s="7" t="n">
        <x:f>SUMIFS('PO detail'!$Y$14:$Y$25,'PO detail'!$V$14:$V$25,"&gt;="&amp;E2344,'PO detail'!$V$14:$V$25,"&lt;"&amp;A2344)</x:f>
        <x:v>0</x:v>
      </x:c>
      <x:c r="L2344" s="7" t="n">
        <x:f>'Inventory detail'!F92*Summary!$K$5*(A2344-E2344)/Summary!$K$6</x:f>
        <x:v>4337.026036960986</x:v>
      </x:c>
      <x:c r="M2344" s="7" t="n">
        <x:f>MAX(0,H2344-L2344)</x:f>
        <x:v>0</x:v>
      </x:c>
      <x:c r="N2344" s="7" t="n">
        <x:f>MAX(0,L2344-H2344)</x:f>
        <x:v>4337.026036960986</x:v>
      </x:c>
      <x:c r="O2344" s="7" t="n">
        <x:f>MAX(0,F2344+I2344-N2344)</x:f>
        <x:v>1848.058480492814</x:v>
      </x:c>
      <x:c r="P2344" s="7" t="n">
        <x:f>MAX(0,N2344-F2344-I2344)</x:f>
        <x:v>0</x:v>
      </x:c>
      <x:c r="Q2344" s="7" t="n">
        <x:f>MAX(0,G2344+J2344-P2344)</x:f>
        <x:v>0</x:v>
      </x:c>
      <x:c r="R2344" s="7" t="n">
        <x:f>M2344+MAX(0,K2344-MAX(0,P2344-G2344-J2344))</x:f>
        <x:v>0</x:v>
      </x:c>
      <x:c r="S2344" s="7" t="n">
        <x:f>SUM(O2344,Q2344,R2344)</x:f>
        <x:v>1848.058480492814</x:v>
      </x:c>
      <x:c r="T2344" s="14" t="n">
        <x:f>'Inventory detail'!T92</x:f>
        <x:v>0.1518</x:v>
      </x:c>
      <x:c r="U2344" s="14" t="n">
        <x:f>'Inventory detail'!U92</x:f>
        <x:v>0.148733</x:v>
      </x:c>
      <x:c r="V2344" s="9" t="n">
        <x:f>O2344*T2344</x:f>
        <x:v>280.5352773388091</x:v>
      </x:c>
      <x:c r="W2344" s="9" t="n">
        <x:f>Q2344*T2344</x:f>
        <x:v>0</x:v>
      </x:c>
      <x:c r="X2344" s="9" t="n">
        <x:f>R2344*T2344</x:f>
        <x:v>0</x:v>
      </x:c>
      <x:c r="Y2344" s="9" t="n">
        <x:f>S2344*T2344</x:f>
        <x:v>280.5352773388091</x:v>
      </x:c>
      <x:c r="Z2344" s="9" t="n">
        <x:f>IF(ISNUMBER(U2344),S2344*(U2344-T2344),"n.a.")</x:f>
        <x:v>-5.667995359671435</x:v>
      </x:c>
      <x:c r="AA2344" s="9" t="n">
        <x:f>IF(ISNUMBER(U2344),Y2344,0)</x:f>
        <x:v>280.5352773388091</x:v>
      </x:c>
      <x:c r="AB2344" s="7" t="n">
        <x:f>MAX(0,L2344-SUM(F2344:K2344))</x:f>
        <x:v>0</x:v>
      </x:c>
    </x:row>
    <x:row r="2345" ht="22" customHeight="1">
      <x:c r="A2345" s="18" t="n">
        <x:f>Summary!E$41</x:f>
        <x:v>46388</x:v>
      </x:c>
      <x:c r="B2345" s="2" t="str">
        <x:f>'Inventory detail'!A93</x:f>
        <x:v>POUC</x:v>
      </x:c>
      <x:c r="C2345" s="2" t="str">
        <x:f>'Inventory detail'!B93</x:f>
        <x:v>10</x:v>
      </x:c>
      <x:c r="D2345" s="2" t="str">
        <x:f>'Inventory detail'!C93</x:f>
        <x:v>LEG5</x:v>
      </x:c>
      <x:c r="E2345" s="10" t="n">
        <x:f>A1219</x:f>
        <x:v>46357</x:v>
      </x:c>
      <x:c r="F2345" s="7" t="n">
        <x:f>O1219</x:f>
        <x:v>1202.7436550308016</x:v>
      </x:c>
      <x:c r="G2345" s="7" t="n">
        <x:f>Q1219</x:f>
        <x:v>23000</x:v>
      </x:c>
      <x:c r="H2345" s="7" t="n">
        <x:f>R1219</x:f>
        <x:v>0</x:v>
      </x:c>
      <x:c r="I2345" s="7" t="n">
        <x:f>SUMIFS('PO detail'!$W$1489:$W$1493,'PO detail'!$V$1489:$V$1493,"&gt;="&amp;E2345,'PO detail'!$V$1489:$V$1493,"&lt;"&amp;A2345)</x:f>
        <x:v>0</x:v>
      </x:c>
      <x:c r="J2345" s="7" t="n">
        <x:f>SUMIFS('PO detail'!$X$1489:$X$1493,'PO detail'!$V$1489:$V$1493,"&gt;="&amp;E2345,'PO detail'!$V$1489:$V$1493,"&lt;"&amp;A2345)</x:f>
        <x:v>0</x:v>
      </x:c>
      <x:c r="K2345" s="7" t="n">
        <x:f>SUMIFS('PO detail'!$Y$1489:$Y$1493,'PO detail'!$V$1489:$V$1493,"&gt;="&amp;E2345,'PO detail'!$V$1489:$V$1493,"&lt;"&amp;A2345)</x:f>
        <x:v>0</x:v>
      </x:c>
      <x:c r="L2345" s="7" t="n">
        <x:f>'Inventory detail'!F93*Summary!$K$5*(A2345-E2345)/Summary!$K$6</x:f>
        <x:v>4209.715975359342</x:v>
      </x:c>
      <x:c r="M2345" s="7" t="n">
        <x:f>MAX(0,H2345-L2345)</x:f>
        <x:v>0</x:v>
      </x:c>
      <x:c r="N2345" s="7" t="n">
        <x:f>MAX(0,L2345-H2345)</x:f>
        <x:v>4209.715975359342</x:v>
      </x:c>
      <x:c r="O2345" s="7" t="n">
        <x:f>MAX(0,F2345+I2345-N2345)</x:f>
        <x:v>0</x:v>
      </x:c>
      <x:c r="P2345" s="7" t="n">
        <x:f>MAX(0,N2345-F2345-I2345)</x:f>
        <x:v>3006.9723203285407</x:v>
      </x:c>
      <x:c r="Q2345" s="7" t="n">
        <x:f>MAX(0,G2345+J2345-P2345)</x:f>
        <x:v>19993.02767967146</x:v>
      </x:c>
      <x:c r="R2345" s="7" t="n">
        <x:f>M2345+MAX(0,K2345-MAX(0,P2345-G2345-J2345))</x:f>
        <x:v>0</x:v>
      </x:c>
      <x:c r="S2345" s="7" t="n">
        <x:f>SUM(O2345,Q2345,R2345)</x:f>
        <x:v>19993.02767967146</x:v>
      </x:c>
      <x:c r="T2345" s="14" t="n">
        <x:f>'Inventory detail'!T93</x:f>
        <x:v>0.0857</x:v>
      </x:c>
      <x:c r="U2345" s="14" t="n">
        <x:f>'Inventory detail'!U93</x:f>
        <x:v>0.09339</x:v>
      </x:c>
      <x:c r="V2345" s="9" t="n">
        <x:f>O2345*T2345</x:f>
        <x:v>0</x:v>
      </x:c>
      <x:c r="W2345" s="9" t="n">
        <x:f>Q2345*T2345</x:f>
        <x:v>1713.402472147844</x:v>
      </x:c>
      <x:c r="X2345" s="9" t="n">
        <x:f>R2345*T2345</x:f>
        <x:v>0</x:v>
      </x:c>
      <x:c r="Y2345" s="9" t="n">
        <x:f>S2345*T2345</x:f>
        <x:v>1713.402472147844</x:v>
      </x:c>
      <x:c r="Z2345" s="9" t="n">
        <x:f>IF(ISNUMBER(U2345),S2345*(U2345-T2345),"n.a.")</x:f>
        <x:v>153.7463828566736</x:v>
      </x:c>
      <x:c r="AA2345" s="9" t="n">
        <x:f>IF(ISNUMBER(U2345),Y2345,0)</x:f>
        <x:v>1713.402472147844</x:v>
      </x:c>
      <x:c r="AB2345" s="7" t="n">
        <x:f>MAX(0,L2345-SUM(F2345:K2345))</x:f>
        <x:v>0</x:v>
      </x:c>
    </x:row>
    <x:row r="2346" ht="22" customHeight="1">
      <x:c r="A2346" s="18" t="n">
        <x:f>Summary!E$41</x:f>
        <x:v>46388</x:v>
      </x:c>
      <x:c r="B2346" s="2" t="str">
        <x:f>'Inventory detail'!A94</x:f>
        <x:v>WIRE</x:v>
      </x:c>
      <x:c r="C2346" s="2" t="str">
        <x:f>'Inventory detail'!B94</x:f>
        <x:v>10</x:v>
      </x:c>
      <x:c r="D2346" s="2" t="str">
        <x:f>'Inventory detail'!C94</x:f>
        <x:v>DL012SIL</x:v>
      </x:c>
      <x:c r="E2346" s="10" t="n">
        <x:f>A1220</x:f>
        <x:v>46357</x:v>
      </x:c>
      <x:c r="F2346" s="7" t="n">
        <x:f>O1220</x:f>
        <x:v>39731.77067761807</x:v>
      </x:c>
      <x:c r="G2346" s="7" t="n">
        <x:f>Q1220</x:f>
        <x:v>0</x:v>
      </x:c>
      <x:c r="H2346" s="7" t="n">
        <x:f>R1220</x:f>
        <x:v>0</x:v>
      </x:c>
      <x:c r="I2346" s="7" t="n">
        <x:f>SUMIFS('PO detail'!$W$1886:$W$1889,'PO detail'!$V$1886:$V$1889,"&gt;="&amp;E2346,'PO detail'!$V$1886:$V$1889,"&lt;"&amp;A2346)</x:f>
        <x:v>0</x:v>
      </x:c>
      <x:c r="J2346" s="7" t="n">
        <x:f>SUMIFS('PO detail'!$X$1886:$X$1889,'PO detail'!$V$1886:$V$1889,"&gt;="&amp;E2346,'PO detail'!$V$1886:$V$1889,"&lt;"&amp;A2346)</x:f>
        <x:v>0</x:v>
      </x:c>
      <x:c r="K2346" s="7" t="n">
        <x:f>SUMIFS('PO detail'!$Y$1886:$Y$1889,'PO detail'!$V$1886:$V$1889,"&gt;="&amp;E2346,'PO detail'!$V$1886:$V$1889,"&lt;"&amp;A2346)</x:f>
        <x:v>0</x:v>
      </x:c>
      <x:c r="L2346" s="7" t="n">
        <x:f>'Inventory detail'!F94*Summary!$K$5*(A2346-E2346)/Summary!$K$6</x:f>
        <x:v>4192.737905544148</x:v>
      </x:c>
      <x:c r="M2346" s="7" t="n">
        <x:f>MAX(0,H2346-L2346)</x:f>
        <x:v>0</x:v>
      </x:c>
      <x:c r="N2346" s="7" t="n">
        <x:f>MAX(0,L2346-H2346)</x:f>
        <x:v>4192.737905544148</x:v>
      </x:c>
      <x:c r="O2346" s="7" t="n">
        <x:f>MAX(0,F2346+I2346-N2346)</x:f>
        <x:v>35539.03277207392</x:v>
      </x:c>
      <x:c r="P2346" s="7" t="n">
        <x:f>MAX(0,N2346-F2346-I2346)</x:f>
        <x:v>0</x:v>
      </x:c>
      <x:c r="Q2346" s="7" t="n">
        <x:f>MAX(0,G2346+J2346-P2346)</x:f>
        <x:v>0</x:v>
      </x:c>
      <x:c r="R2346" s="7" t="n">
        <x:f>M2346+MAX(0,K2346-MAX(0,P2346-G2346-J2346))</x:f>
        <x:v>0</x:v>
      </x:c>
      <x:c r="S2346" s="7" t="n">
        <x:f>SUM(O2346,Q2346,R2346)</x:f>
        <x:v>35539.03277207392</x:v>
      </x:c>
      <x:c r="T2346" s="14" t="n">
        <x:f>'Inventory detail'!T94</x:f>
        <x:v>0.08259999999999999</x:v>
      </x:c>
      <x:c r="U2346" s="14" t="n">
        <x:f>'Inventory detail'!U94</x:f>
        <x:v>0.08259999999999999</x:v>
      </x:c>
      <x:c r="V2346" s="9" t="n">
        <x:f>O2346*T2346</x:f>
        <x:v>2935.5241069733056</x:v>
      </x:c>
      <x:c r="W2346" s="9" t="n">
        <x:f>Q2346*T2346</x:f>
        <x:v>0</x:v>
      </x:c>
      <x:c r="X2346" s="9" t="n">
        <x:f>R2346*T2346</x:f>
        <x:v>0</x:v>
      </x:c>
      <x:c r="Y2346" s="9" t="n">
        <x:f>S2346*T2346</x:f>
        <x:v>2935.5241069733056</x:v>
      </x:c>
      <x:c r="Z2346" s="9" t="n">
        <x:f>IF(ISNUMBER(U2346),S2346*(U2346-T2346),"n.a.")</x:f>
        <x:v>0</x:v>
      </x:c>
      <x:c r="AA2346" s="9" t="n">
        <x:f>IF(ISNUMBER(U2346),Y2346,0)</x:f>
        <x:v>2935.5241069733056</x:v>
      </x:c>
      <x:c r="AB2346" s="7" t="n">
        <x:f>MAX(0,L2346-SUM(F2346:K2346))</x:f>
        <x:v>0</x:v>
      </x:c>
    </x:row>
    <x:row r="2347" ht="22" customHeight="1">
      <x:c r="A2347" s="18" t="n">
        <x:f>Summary!E$41</x:f>
        <x:v>46388</x:v>
      </x:c>
      <x:c r="B2347" s="2" t="str">
        <x:f>'Inventory detail'!A95</x:f>
        <x:v>WIRE</x:v>
      </x:c>
      <x:c r="C2347" s="2" t="str">
        <x:f>'Inventory detail'!B95</x:f>
        <x:v>10</x:v>
      </x:c>
      <x:c r="D2347" s="2" t="str">
        <x:f>'Inventory detail'!C95</x:f>
        <x:v>DL058BLK</x:v>
      </x:c>
      <x:c r="E2347" s="10" t="n">
        <x:f>A1221</x:f>
        <x:v>46357</x:v>
      </x:c>
      <x:c r="F2347" s="7" t="n">
        <x:f>O1221</x:f>
        <x:v>40747.84394250513</x:v>
      </x:c>
      <x:c r="G2347" s="7" t="n">
        <x:f>Q1221</x:f>
        <x:v>0</x:v>
      </x:c>
      <x:c r="H2347" s="7" t="n">
        <x:f>R1221</x:f>
        <x:v>0</x:v>
      </x:c>
      <x:c r="I2347" s="7" t="n">
        <x:f>SUMIFS('PO detail'!$W$1946:$W$1949,'PO detail'!$V$1946:$V$1949,"&gt;="&amp;E2347,'PO detail'!$V$1946:$V$1949,"&lt;"&amp;A2347)</x:f>
        <x:v>0</x:v>
      </x:c>
      <x:c r="J2347" s="7" t="n">
        <x:f>SUMIFS('PO detail'!$X$1946:$X$1949,'PO detail'!$V$1946:$V$1949,"&gt;="&amp;E2347,'PO detail'!$V$1946:$V$1949,"&lt;"&amp;A2347)</x:f>
        <x:v>0</x:v>
      </x:c>
      <x:c r="K2347" s="7" t="n">
        <x:f>SUMIFS('PO detail'!$Y$1946:$Y$1949,'PO detail'!$V$1946:$V$1949,"&gt;="&amp;E2347,'PO detail'!$V$1946:$V$1949,"&lt;"&amp;A2347)</x:f>
        <x:v>0</x:v>
      </x:c>
      <x:c r="L2347" s="7" t="n">
        <x:f>'Inventory detail'!F95*Summary!$K$5*(A2347-E2347)/Summary!$K$6</x:f>
        <x:v>4124.8459958932235</x:v>
      </x:c>
      <x:c r="M2347" s="7" t="n">
        <x:f>MAX(0,H2347-L2347)</x:f>
        <x:v>0</x:v>
      </x:c>
      <x:c r="N2347" s="7" t="n">
        <x:f>MAX(0,L2347-H2347)</x:f>
        <x:v>4124.8459958932235</x:v>
      </x:c>
      <x:c r="O2347" s="7" t="n">
        <x:f>MAX(0,F2347+I2347-N2347)</x:f>
        <x:v>36622.99794661191</x:v>
      </x:c>
      <x:c r="P2347" s="7" t="n">
        <x:f>MAX(0,N2347-F2347-I2347)</x:f>
        <x:v>0</x:v>
      </x:c>
      <x:c r="Q2347" s="7" t="n">
        <x:f>MAX(0,G2347+J2347-P2347)</x:f>
        <x:v>0</x:v>
      </x:c>
      <x:c r="R2347" s="7" t="n">
        <x:f>M2347+MAX(0,K2347-MAX(0,P2347-G2347-J2347))</x:f>
        <x:v>0</x:v>
      </x:c>
      <x:c r="S2347" s="7" t="n">
        <x:f>SUM(O2347,Q2347,R2347)</x:f>
        <x:v>36622.99794661191</x:v>
      </x:c>
      <x:c r="T2347" s="14" t="n">
        <x:f>'Inventory detail'!T95</x:f>
        <x:v>0.1082</x:v>
      </x:c>
      <x:c r="U2347" s="14" t="n">
        <x:f>'Inventory detail'!U95</x:f>
        <x:v>0.1082</x:v>
      </x:c>
      <x:c r="V2347" s="9" t="n">
        <x:f>O2347*T2347</x:f>
        <x:v>3962.608377823409</x:v>
      </x:c>
      <x:c r="W2347" s="9" t="n">
        <x:f>Q2347*T2347</x:f>
        <x:v>0</x:v>
      </x:c>
      <x:c r="X2347" s="9" t="n">
        <x:f>R2347*T2347</x:f>
        <x:v>0</x:v>
      </x:c>
      <x:c r="Y2347" s="9" t="n">
        <x:f>S2347*T2347</x:f>
        <x:v>3962.608377823409</x:v>
      </x:c>
      <x:c r="Z2347" s="9" t="n">
        <x:f>IF(ISNUMBER(U2347),S2347*(U2347-T2347),"n.a.")</x:f>
        <x:v>0</x:v>
      </x:c>
      <x:c r="AA2347" s="9" t="n">
        <x:f>IF(ISNUMBER(U2347),Y2347,0)</x:f>
        <x:v>3962.608377823409</x:v>
      </x:c>
      <x:c r="AB2347" s="7" t="n">
        <x:f>MAX(0,L2347-SUM(F2347:K2347))</x:f>
        <x:v>0</x:v>
      </x:c>
    </x:row>
    <x:row r="2348" ht="22" customHeight="1">
      <x:c r="A2348" s="18" t="n">
        <x:f>Summary!E$41</x:f>
        <x:v>46388</x:v>
      </x:c>
      <x:c r="B2348" s="2" t="str">
        <x:f>'Inventory detail'!A96</x:f>
        <x:v>COIL</x:v>
      </x:c>
      <x:c r="C2348" s="2" t="str">
        <x:f>'Inventory detail'!B96</x:f>
        <x:v>30</x:v>
      </x:c>
      <x:c r="D2348" s="2" t="str">
        <x:f>'Inventory detail'!C96</x:f>
        <x:v>11BLK12-4</x:v>
      </x:c>
      <x:c r="E2348" s="10" t="n">
        <x:f>A1222</x:f>
        <x:v>46357</x:v>
      </x:c>
      <x:c r="F2348" s="7" t="n">
        <x:f>O1222</x:f>
        <x:v>10378.439425051334</x:v>
      </x:c>
      <x:c r="G2348" s="7" t="n">
        <x:f>Q1222</x:f>
        <x:v>0</x:v>
      </x:c>
      <x:c r="H2348" s="7" t="n">
        <x:f>R1222</x:f>
        <x:v>0</x:v>
      </x:c>
      <x:c r="I2348" s="7" t="n">
        <x:f>SUMIFS('PO detail'!$W$714:$W$722,'PO detail'!$V$714:$V$722,"&gt;="&amp;E2348,'PO detail'!$V$714:$V$722,"&lt;"&amp;A2348)</x:f>
        <x:v>0</x:v>
      </x:c>
      <x:c r="J2348" s="7" t="n">
        <x:f>SUMIFS('PO detail'!$X$714:$X$722,'PO detail'!$V$714:$V$722,"&gt;="&amp;E2348,'PO detail'!$V$714:$V$722,"&lt;"&amp;A2348)</x:f>
        <x:v>0</x:v>
      </x:c>
      <x:c r="K2348" s="7" t="n">
        <x:f>SUMIFS('PO detail'!$Y$714:$Y$722,'PO detail'!$V$714:$V$722,"&gt;="&amp;E2348,'PO detail'!$V$714:$V$722,"&lt;"&amp;A2348)</x:f>
        <x:v>0</x:v>
      </x:c>
      <x:c r="L2348" s="7" t="n">
        <x:f>'Inventory detail'!F96*Summary!$K$5*(A2348-E2348)/Summary!$K$6</x:f>
        <x:v>4048.4599589322384</x:v>
      </x:c>
      <x:c r="M2348" s="7" t="n">
        <x:f>MAX(0,H2348-L2348)</x:f>
        <x:v>0</x:v>
      </x:c>
      <x:c r="N2348" s="7" t="n">
        <x:f>MAX(0,L2348-H2348)</x:f>
        <x:v>4048.4599589322384</x:v>
      </x:c>
      <x:c r="O2348" s="7" t="n">
        <x:f>MAX(0,F2348+I2348-N2348)</x:f>
        <x:v>6329.979466119095</x:v>
      </x:c>
      <x:c r="P2348" s="7" t="n">
        <x:f>MAX(0,N2348-F2348-I2348)</x:f>
        <x:v>0</x:v>
      </x:c>
      <x:c r="Q2348" s="7" t="n">
        <x:f>MAX(0,G2348+J2348-P2348)</x:f>
        <x:v>0</x:v>
      </x:c>
      <x:c r="R2348" s="7" t="n">
        <x:f>M2348+MAX(0,K2348-MAX(0,P2348-G2348-J2348))</x:f>
        <x:v>0</x:v>
      </x:c>
      <x:c r="S2348" s="7" t="n">
        <x:f>SUM(O2348,Q2348,R2348)</x:f>
        <x:v>6329.979466119095</x:v>
      </x:c>
      <x:c r="T2348" s="14" t="n">
        <x:f>'Inventory detail'!T96</x:f>
        <x:v>0.0559</x:v>
      </x:c>
      <x:c r="U2348" s="14" t="n">
        <x:f>'Inventory detail'!U96</x:f>
        <x:v>0.054807999999999996</x:v>
      </x:c>
      <x:c r="V2348" s="9" t="n">
        <x:f>O2348*T2348</x:f>
        <x:v>353.84585215605745</x:v>
      </x:c>
      <x:c r="W2348" s="9" t="n">
        <x:f>Q2348*T2348</x:f>
        <x:v>0</x:v>
      </x:c>
      <x:c r="X2348" s="9" t="n">
        <x:f>R2348*T2348</x:f>
        <x:v>0</x:v>
      </x:c>
      <x:c r="Y2348" s="9" t="n">
        <x:f>S2348*T2348</x:f>
        <x:v>353.84585215605745</x:v>
      </x:c>
      <x:c r="Z2348" s="9" t="n">
        <x:f>IF(ISNUMBER(U2348),S2348*(U2348-T2348),"n.a.")</x:f>
        <x:v>-6.912337577002069</x:v>
      </x:c>
      <x:c r="AA2348" s="9" t="n">
        <x:f>IF(ISNUMBER(U2348),Y2348,0)</x:f>
        <x:v>353.84585215605745</x:v>
      </x:c>
      <x:c r="AB2348" s="7" t="n">
        <x:f>MAX(0,L2348-SUM(F2348:K2348))</x:f>
        <x:v>0</x:v>
      </x:c>
    </x:row>
    <x:row r="2349" ht="22" customHeight="1">
      <x:c r="A2349" s="18" t="n">
        <x:f>Summary!E$41</x:f>
        <x:v>46388</x:v>
      </x:c>
      <x:c r="B2349" s="2" t="str">
        <x:f>'Inventory detail'!A97</x:f>
        <x:v>COIL</x:v>
      </x:c>
      <x:c r="C2349" s="2" t="str">
        <x:f>'Inventory detail'!B97</x:f>
        <x:v>10</x:v>
      </x:c>
      <x:c r="D2349" s="2" t="str">
        <x:f>'Inventory detail'!C97</x:f>
        <x:v>13WHT12-4</x:v>
      </x:c>
      <x:c r="E2349" s="10" t="n">
        <x:f>A1223</x:f>
        <x:v>46357</x:v>
      </x:c>
      <x:c r="F2349" s="7" t="n">
        <x:f>O1223</x:f>
        <x:v>8994.530102669405</x:v>
      </x:c>
      <x:c r="G2349" s="7" t="n">
        <x:f>Q1223</x:f>
        <x:v>0</x:v>
      </x:c>
      <x:c r="H2349" s="7" t="n">
        <x:f>R1223</x:f>
        <x:v>0</x:v>
      </x:c>
      <x:c r="I2349" s="7" t="n">
        <x:f>SUMIFS('PO detail'!$W$147:$W$155,'PO detail'!$V$147:$V$155,"&gt;="&amp;E2349,'PO detail'!$V$147:$V$155,"&lt;"&amp;A2349)</x:f>
        <x:v>0</x:v>
      </x:c>
      <x:c r="J2349" s="7" t="n">
        <x:f>SUMIFS('PO detail'!$X$147:$X$155,'PO detail'!$V$147:$V$155,"&gt;="&amp;E2349,'PO detail'!$V$147:$V$155,"&lt;"&amp;A2349)</x:f>
        <x:v>0</x:v>
      </x:c>
      <x:c r="K2349" s="7" t="n">
        <x:f>SUMIFS('PO detail'!$Y$147:$Y$155,'PO detail'!$V$147:$V$155,"&gt;="&amp;E2349,'PO detail'!$V$147:$V$155,"&lt;"&amp;A2349)</x:f>
        <x:v>0</x:v>
      </x:c>
      <x:c r="L2349" s="7" t="n">
        <x:f>'Inventory detail'!F97*Summary!$K$5*(A2349-E2349)/Summary!$K$6</x:f>
        <x:v>3980.557864476386</x:v>
      </x:c>
      <x:c r="M2349" s="7" t="n">
        <x:f>MAX(0,H2349-L2349)</x:f>
        <x:v>0</x:v>
      </x:c>
      <x:c r="N2349" s="7" t="n">
        <x:f>MAX(0,L2349-H2349)</x:f>
        <x:v>3980.557864476386</x:v>
      </x:c>
      <x:c r="O2349" s="7" t="n">
        <x:f>MAX(0,F2349+I2349-N2349)</x:f>
        <x:v>5013.972238193019</x:v>
      </x:c>
      <x:c r="P2349" s="7" t="n">
        <x:f>MAX(0,N2349-F2349-I2349)</x:f>
        <x:v>0</x:v>
      </x:c>
      <x:c r="Q2349" s="7" t="n">
        <x:f>MAX(0,G2349+J2349-P2349)</x:f>
        <x:v>0</x:v>
      </x:c>
      <x:c r="R2349" s="7" t="n">
        <x:f>M2349+MAX(0,K2349-MAX(0,P2349-G2349-J2349))</x:f>
        <x:v>0</x:v>
      </x:c>
      <x:c r="S2349" s="7" t="n">
        <x:f>SUM(O2349,Q2349,R2349)</x:f>
        <x:v>5013.972238193019</x:v>
      </x:c>
      <x:c r="T2349" s="14" t="n">
        <x:f>'Inventory detail'!T97</x:f>
        <x:v>0.0848</x:v>
      </x:c>
      <x:c r="U2349" s="14" t="n">
        <x:f>'Inventory detail'!U97</x:f>
        <x:v>0.083096</x:v>
      </x:c>
      <x:c r="V2349" s="9" t="n">
        <x:f>O2349*T2349</x:f>
        <x:v>425.184845798768</x:v>
      </x:c>
      <x:c r="W2349" s="9" t="n">
        <x:f>Q2349*T2349</x:f>
        <x:v>0</x:v>
      </x:c>
      <x:c r="X2349" s="9" t="n">
        <x:f>R2349*T2349</x:f>
        <x:v>0</x:v>
      </x:c>
      <x:c r="Y2349" s="9" t="n">
        <x:f>S2349*T2349</x:f>
        <x:v>425.184845798768</x:v>
      </x:c>
      <x:c r="Z2349" s="9" t="n">
        <x:f>IF(ISNUMBER(U2349),S2349*(U2349-T2349),"n.a.")</x:f>
        <x:v>-8.543808693880889</x:v>
      </x:c>
      <x:c r="AA2349" s="9" t="n">
        <x:f>IF(ISNUMBER(U2349),Y2349,0)</x:f>
        <x:v>425.184845798768</x:v>
      </x:c>
      <x:c r="AB2349" s="7" t="n">
        <x:f>MAX(0,L2349-SUM(F2349:K2349))</x:f>
        <x:v>0</x:v>
      </x:c>
    </x:row>
    <x:row r="2350" ht="22" customHeight="1">
      <x:c r="A2350" s="18" t="n">
        <x:f>Summary!E$41</x:f>
        <x:v>46388</x:v>
      </x:c>
      <x:c r="B2350" s="2" t="str">
        <x:f>'Inventory detail'!A98</x:f>
        <x:v>POUC</x:v>
      </x:c>
      <x:c r="C2350" s="2" t="str">
        <x:f>'Inventory detail'!B98</x:f>
        <x:v>10</x:v>
      </x:c>
      <x:c r="D2350" s="2" t="str">
        <x:f>'Inventory detail'!C98</x:f>
        <x:v>MIL5</x:v>
      </x:c>
      <x:c r="E2350" s="10" t="n">
        <x:f>A1224</x:f>
        <x:v>46357</x:v>
      </x:c>
      <x:c r="F2350" s="7" t="n">
        <x:f>O1224</x:f>
        <x:v>20000</x:v>
      </x:c>
      <x:c r="G2350" s="7" t="n">
        <x:f>Q1224</x:f>
        <x:v>60000</x:v>
      </x:c>
      <x:c r="H2350" s="7" t="n">
        <x:f>R1224</x:f>
        <x:v>72538.0619301848</x:v>
      </x:c>
      <x:c r="I2350" s="7" t="n">
        <x:f>SUMIFS('PO detail'!$W$1560:$W$1561,'PO detail'!$V$1560:$V$1561,"&gt;="&amp;E2350,'PO detail'!$V$1560:$V$1561,"&lt;"&amp;A2350)</x:f>
        <x:v>0</x:v>
      </x:c>
      <x:c r="J2350" s="7" t="n">
        <x:f>SUMIFS('PO detail'!$X$1560:$X$1561,'PO detail'!$V$1560:$V$1561,"&gt;="&amp;E2350,'PO detail'!$V$1560:$V$1561,"&lt;"&amp;A2350)</x:f>
        <x:v>0</x:v>
      </x:c>
      <x:c r="K2350" s="7" t="n">
        <x:f>SUMIFS('PO detail'!$Y$1560:$Y$1561,'PO detail'!$V$1560:$V$1561,"&gt;="&amp;E2350,'PO detail'!$V$1560:$V$1561,"&lt;"&amp;A2350)</x:f>
        <x:v>0</x:v>
      </x:c>
      <x:c r="L2350" s="7" t="n">
        <x:f>'Inventory detail'!F98*Summary!$K$5*(A2350-E2350)/Summary!$K$6</x:f>
        <x:v>3955.0958521560574</x:v>
      </x:c>
      <x:c r="M2350" s="7" t="n">
        <x:f>MAX(0,H2350-L2350)</x:f>
        <x:v>68582.96607802875</x:v>
      </x:c>
      <x:c r="N2350" s="7" t="n">
        <x:f>MAX(0,L2350-H2350)</x:f>
        <x:v>0</x:v>
      </x:c>
      <x:c r="O2350" s="7" t="n">
        <x:f>MAX(0,F2350+I2350-N2350)</x:f>
        <x:v>20000</x:v>
      </x:c>
      <x:c r="P2350" s="7" t="n">
        <x:f>MAX(0,N2350-F2350-I2350)</x:f>
        <x:v>0</x:v>
      </x:c>
      <x:c r="Q2350" s="7" t="n">
        <x:f>MAX(0,G2350+J2350-P2350)</x:f>
        <x:v>60000</x:v>
      </x:c>
      <x:c r="R2350" s="7" t="n">
        <x:f>M2350+MAX(0,K2350-MAX(0,P2350-G2350-J2350))</x:f>
        <x:v>68582.96607802875</x:v>
      </x:c>
      <x:c r="S2350" s="7" t="n">
        <x:f>SUM(O2350,Q2350,R2350)</x:f>
        <x:v>148582.96607802875</x:v>
      </x:c>
      <x:c r="T2350" s="14" t="n">
        <x:f>'Inventory detail'!T98</x:f>
        <x:v>0.008100000000000001</x:v>
      </x:c>
      <x:c r="U2350" s="14" t="n">
        <x:f>'Inventory detail'!U98</x:f>
        <x:v>0.00891</x:v>
      </x:c>
      <x:c r="V2350" s="9" t="n">
        <x:f>O2350*T2350</x:f>
        <x:v>162.00000000000003</x:v>
      </x:c>
      <x:c r="W2350" s="9" t="n">
        <x:f>Q2350*T2350</x:f>
        <x:v>486.00000000000006</x:v>
      </x:c>
      <x:c r="X2350" s="9" t="n">
        <x:f>R2350*T2350</x:f>
        <x:v>555.522025232033</x:v>
      </x:c>
      <x:c r="Y2350" s="9" t="n">
        <x:f>S2350*T2350</x:f>
        <x:v>1203.522025232033</x:v>
      </x:c>
      <x:c r="Z2350" s="9" t="n">
        <x:f>IF(ISNUMBER(U2350),S2350*(U2350-T2350),"n.a.")</x:f>
        <x:v>120.35220252320302</x:v>
      </x:c>
      <x:c r="AA2350" s="9" t="n">
        <x:f>IF(ISNUMBER(U2350),Y2350,0)</x:f>
        <x:v>1203.522025232033</x:v>
      </x:c>
      <x:c r="AB2350" s="7" t="n">
        <x:f>MAX(0,L2350-SUM(F2350:K2350))</x:f>
        <x:v>0</x:v>
      </x:c>
    </x:row>
    <x:row r="2351" ht="22" customHeight="1">
      <x:c r="A2351" s="18" t="n">
        <x:f>Summary!E$41</x:f>
        <x:v>46388</x:v>
      </x:c>
      <x:c r="B2351" s="2" t="str">
        <x:f>'Inventory detail'!A99</x:f>
        <x:v>COIL</x:v>
      </x:c>
      <x:c r="C2351" s="2" t="str">
        <x:f>'Inventory detail'!B99</x:f>
        <x:v>60</x:v>
      </x:c>
      <x:c r="D2351" s="2" t="str">
        <x:f>'Inventory detail'!C99</x:f>
        <x:v>6NAV12-4</x:v>
      </x:c>
      <x:c r="E2351" s="10" t="n">
        <x:f>A1225</x:f>
        <x:v>46357</x:v>
      </x:c>
      <x:c r="F2351" s="7" t="n">
        <x:f>O1225</x:f>
        <x:v>10325.125585215606</x:v>
      </x:c>
      <x:c r="G2351" s="7" t="n">
        <x:f>Q1225</x:f>
        <x:v>0</x:v>
      </x:c>
      <x:c r="H2351" s="7" t="n">
        <x:f>R1225</x:f>
        <x:v>0</x:v>
      </x:c>
      <x:c r="I2351" s="7" t="n">
        <x:f>SUMIFS('PO detail'!$W$1355:$W$1358,'PO detail'!$V$1355:$V$1358,"&gt;="&amp;E2351,'PO detail'!$V$1355:$V$1358,"&lt;"&amp;A2351)</x:f>
        <x:v>0</x:v>
      </x:c>
      <x:c r="J2351" s="7" t="n">
        <x:f>SUMIFS('PO detail'!$X$1355:$X$1358,'PO detail'!$V$1355:$V$1358,"&gt;="&amp;E2351,'PO detail'!$V$1355:$V$1358,"&lt;"&amp;A2351)</x:f>
        <x:v>0</x:v>
      </x:c>
      <x:c r="K2351" s="7" t="n">
        <x:f>SUMIFS('PO detail'!$Y$1355:$Y$1358,'PO detail'!$V$1355:$V$1358,"&gt;="&amp;E2351,'PO detail'!$V$1355:$V$1358,"&lt;"&amp;A2351)</x:f>
        <x:v>0</x:v>
      </x:c>
      <x:c r="L2351" s="7" t="n">
        <x:f>'Inventory detail'!F99*Summary!$K$5*(A2351-E2351)/Summary!$K$6</x:f>
        <x:v>3904.1718275154003</x:v>
      </x:c>
      <x:c r="M2351" s="7" t="n">
        <x:f>MAX(0,H2351-L2351)</x:f>
        <x:v>0</x:v>
      </x:c>
      <x:c r="N2351" s="7" t="n">
        <x:f>MAX(0,L2351-H2351)</x:f>
        <x:v>3904.1718275154003</x:v>
      </x:c>
      <x:c r="O2351" s="7" t="n">
        <x:f>MAX(0,F2351+I2351-N2351)</x:f>
        <x:v>6420.953757700207</x:v>
      </x:c>
      <x:c r="P2351" s="7" t="n">
        <x:f>MAX(0,N2351-F2351-I2351)</x:f>
        <x:v>0</x:v>
      </x:c>
      <x:c r="Q2351" s="7" t="n">
        <x:f>MAX(0,G2351+J2351-P2351)</x:f>
        <x:v>0</x:v>
      </x:c>
      <x:c r="R2351" s="7" t="n">
        <x:f>M2351+MAX(0,K2351-MAX(0,P2351-G2351-J2351))</x:f>
        <x:v>0</x:v>
      </x:c>
      <x:c r="S2351" s="7" t="n">
        <x:f>SUM(O2351,Q2351,R2351)</x:f>
        <x:v>6420.953757700207</x:v>
      </x:c>
      <x:c r="T2351" s="14" t="n">
        <x:f>'Inventory detail'!T99</x:f>
        <x:v>0.0365</x:v>
      </x:c>
      <x:c r="U2351" s="14" t="n">
        <x:f>'Inventory detail'!U99</x:f>
        <x:v>0.0356915</x:v>
      </x:c>
      <x:c r="V2351" s="9" t="n">
        <x:f>O2351*T2351</x:f>
        <x:v>234.36481215605752</x:v>
      </x:c>
      <x:c r="W2351" s="9" t="n">
        <x:f>Q2351*T2351</x:f>
        <x:v>0</x:v>
      </x:c>
      <x:c r="X2351" s="9" t="n">
        <x:f>R2351*T2351</x:f>
        <x:v>0</x:v>
      </x:c>
      <x:c r="Y2351" s="9" t="n">
        <x:f>S2351*T2351</x:f>
        <x:v>234.36481215605752</x:v>
      </x:c>
      <x:c r="Z2351" s="9" t="n">
        <x:f>IF(ISNUMBER(U2351),S2351*(U2351-T2351),"n.a.")</x:f>
        <x:v>-5.191341113100596</x:v>
      </x:c>
      <x:c r="AA2351" s="9" t="n">
        <x:f>IF(ISNUMBER(U2351),Y2351,0)</x:f>
        <x:v>234.36481215605752</x:v>
      </x:c>
      <x:c r="AB2351" s="7" t="n">
        <x:f>MAX(0,L2351-SUM(F2351:K2351))</x:f>
        <x:v>0</x:v>
      </x:c>
    </x:row>
    <x:row r="2352" ht="22" customHeight="1">
      <x:c r="A2352" s="18" t="n">
        <x:f>Summary!E$41</x:f>
        <x:v>46388</x:v>
      </x:c>
      <x:c r="B2352" s="2" t="str">
        <x:f>'Inventory detail'!A100</x:f>
        <x:v>POUC</x:v>
      </x:c>
      <x:c r="C2352" s="2" t="str">
        <x:f>'Inventory detail'!B100</x:f>
        <x:v>10</x:v>
      </x:c>
      <x:c r="D2352" s="2" t="str">
        <x:f>'Inventory detail'!C100</x:f>
        <x:v>LUG5</x:v>
      </x:c>
      <x:c r="E2352" s="10" t="n">
        <x:f>A1226</x:f>
        <x:v>46357</x:v>
      </x:c>
      <x:c r="F2352" s="7" t="n">
        <x:f>O1226</x:f>
        <x:v>8986.316550308009</x:v>
      </x:c>
      <x:c r="G2352" s="7" t="n">
        <x:f>Q1226</x:f>
        <x:v>32000</x:v>
      </x:c>
      <x:c r="H2352" s="7" t="n">
        <x:f>R1226</x:f>
        <x:v>0</x:v>
      </x:c>
      <x:c r="I2352" s="7" t="n">
        <x:f>SUMIFS('PO detail'!$W$1545:$W$1547,'PO detail'!$V$1545:$V$1547,"&gt;="&amp;E2352,'PO detail'!$V$1545:$V$1547,"&lt;"&amp;A2352)</x:f>
        <x:v>0</x:v>
      </x:c>
      <x:c r="J2352" s="7" t="n">
        <x:f>SUMIFS('PO detail'!$X$1545:$X$1547,'PO detail'!$V$1545:$V$1547,"&gt;="&amp;E2352,'PO detail'!$V$1545:$V$1547,"&lt;"&amp;A2352)</x:f>
        <x:v>0</x:v>
      </x:c>
      <x:c r="K2352" s="7" t="n">
        <x:f>SUMIFS('PO detail'!$Y$1545:$Y$1547,'PO detail'!$V$1545:$V$1547,"&gt;="&amp;E2352,'PO detail'!$V$1545:$V$1547,"&lt;"&amp;A2352)</x:f>
        <x:v>0</x:v>
      </x:c>
      <x:c r="L2352" s="7" t="n">
        <x:f>'Inventory detail'!F100*Summary!$K$5*(A2352-E2352)/Summary!$K$6</x:f>
        <x:v>3751.399753593429</x:v>
      </x:c>
      <x:c r="M2352" s="7" t="n">
        <x:f>MAX(0,H2352-L2352)</x:f>
        <x:v>0</x:v>
      </x:c>
      <x:c r="N2352" s="7" t="n">
        <x:f>MAX(0,L2352-H2352)</x:f>
        <x:v>3751.399753593429</x:v>
      </x:c>
      <x:c r="O2352" s="7" t="n">
        <x:f>MAX(0,F2352+I2352-N2352)</x:f>
        <x:v>5234.91679671458</x:v>
      </x:c>
      <x:c r="P2352" s="7" t="n">
        <x:f>MAX(0,N2352-F2352-I2352)</x:f>
        <x:v>0</x:v>
      </x:c>
      <x:c r="Q2352" s="7" t="n">
        <x:f>MAX(0,G2352+J2352-P2352)</x:f>
        <x:v>32000</x:v>
      </x:c>
      <x:c r="R2352" s="7" t="n">
        <x:f>M2352+MAX(0,K2352-MAX(0,P2352-G2352-J2352))</x:f>
        <x:v>0</x:v>
      </x:c>
      <x:c r="S2352" s="7" t="n">
        <x:f>SUM(O2352,Q2352,R2352)</x:f>
        <x:v>37234.91679671458</x:v>
      </x:c>
      <x:c r="T2352" s="14" t="n">
        <x:f>'Inventory detail'!T100</x:f>
        <x:v>0.0103</x:v>
      </x:c>
      <x:c r="U2352" s="14" t="n">
        <x:f>'Inventory detail'!U100</x:f>
        <x:v>0.01122</x:v>
      </x:c>
      <x:c r="V2352" s="9" t="n">
        <x:f>O2352*T2352</x:f>
        <x:v>53.91964300616018</x:v>
      </x:c>
      <x:c r="W2352" s="9" t="n">
        <x:f>Q2352*T2352</x:f>
        <x:v>329.6</x:v>
      </x:c>
      <x:c r="X2352" s="9" t="n">
        <x:f>R2352*T2352</x:f>
        <x:v>0</x:v>
      </x:c>
      <x:c r="Y2352" s="9" t="n">
        <x:f>S2352*T2352</x:f>
        <x:v>383.51964300616015</x:v>
      </x:c>
      <x:c r="Z2352" s="9" t="n">
        <x:f>IF(ISNUMBER(U2352),S2352*(U2352-T2352),"n.a.")</x:f>
        <x:v>34.256123452977434</x:v>
      </x:c>
      <x:c r="AA2352" s="9" t="n">
        <x:f>IF(ISNUMBER(U2352),Y2352,0)</x:f>
        <x:v>383.51964300616015</x:v>
      </x:c>
      <x:c r="AB2352" s="7" t="n">
        <x:f>MAX(0,L2352-SUM(F2352:K2352))</x:f>
        <x:v>0</x:v>
      </x:c>
    </x:row>
    <x:row r="2353" ht="22" customHeight="1">
      <x:c r="A2353" s="18" t="n">
        <x:f>Summary!E$41</x:f>
        <x:v>46388</x:v>
      </x:c>
      <x:c r="B2353" s="2" t="str">
        <x:f>'Inventory detail'!A101</x:f>
        <x:v>WIRE</x:v>
      </x:c>
      <x:c r="C2353" s="2" t="str">
        <x:f>'Inventory detail'!B101</x:f>
        <x:v>60</x:v>
      </x:c>
      <x:c r="D2353" s="2" t="str">
        <x:f>'Inventory detail'!C101</x:f>
        <x:v>DL716BLK</x:v>
      </x:c>
      <x:c r="E2353" s="10" t="n">
        <x:f>A1227</x:f>
        <x:v>46357</x:v>
      </x:c>
      <x:c r="F2353" s="7" t="n">
        <x:f>O1227</x:f>
        <x:v>0</x:v>
      </x:c>
      <x:c r="G2353" s="7" t="n">
        <x:f>Q1227</x:f>
        <x:v>0</x:v>
      </x:c>
      <x:c r="H2353" s="7" t="n">
        <x:f>R1227</x:f>
        <x:v>0</x:v>
      </x:c>
      <x:c r="I2353" s="7" t="n">
        <x:f>0</x:f>
        <x:v>0</x:v>
      </x:c>
      <x:c r="J2353" s="7" t="n">
        <x:f>0</x:f>
        <x:v>0</x:v>
      </x:c>
      <x:c r="K2353" s="7" t="n">
        <x:f>0</x:f>
        <x:v>0</x:v>
      </x:c>
      <x:c r="L2353" s="7" t="n">
        <x:f>'Inventory detail'!F101*Summary!$K$5*(A2353-E2353)/Summary!$K$6</x:f>
        <x:v>3742.915811088296</x:v>
      </x:c>
      <x:c r="M2353" s="7" t="n">
        <x:f>MAX(0,H2353-L2353)</x:f>
        <x:v>0</x:v>
      </x:c>
      <x:c r="N2353" s="7" t="n">
        <x:f>MAX(0,L2353-H2353)</x:f>
        <x:v>3742.915811088296</x:v>
      </x:c>
      <x:c r="O2353" s="7" t="n">
        <x:f>MAX(0,F2353+I2353-N2353)</x:f>
        <x:v>0</x:v>
      </x:c>
      <x:c r="P2353" s="7" t="n">
        <x:f>MAX(0,N2353-F2353-I2353)</x:f>
        <x:v>3742.915811088296</x:v>
      </x:c>
      <x:c r="Q2353" s="7" t="n">
        <x:f>MAX(0,G2353+J2353-P2353)</x:f>
        <x:v>0</x:v>
      </x:c>
      <x:c r="R2353" s="7" t="n">
        <x:f>M2353+MAX(0,K2353-MAX(0,P2353-G2353-J2353))</x:f>
        <x:v>0</x:v>
      </x:c>
      <x:c r="S2353" s="7" t="n">
        <x:f>SUM(O2353,Q2353,R2353)</x:f>
        <x:v>0</x:v>
      </x:c>
      <x:c r="T2353" s="14" t="n">
        <x:f>'Inventory detail'!T101</x:f>
        <x:v>0.0732</x:v>
      </x:c>
      <x:c r="U2353" s="14" t="n">
        <x:f>'Inventory detail'!U101</x:f>
        <x:v>0.0732</x:v>
      </x:c>
      <x:c r="V2353" s="9" t="n">
        <x:f>O2353*T2353</x:f>
        <x:v>0</x:v>
      </x:c>
      <x:c r="W2353" s="9" t="n">
        <x:f>Q2353*T2353</x:f>
        <x:v>0</x:v>
      </x:c>
      <x:c r="X2353" s="9" t="n">
        <x:f>R2353*T2353</x:f>
        <x:v>0</x:v>
      </x:c>
      <x:c r="Y2353" s="9" t="n">
        <x:f>S2353*T2353</x:f>
        <x:v>0</x:v>
      </x:c>
      <x:c r="Z2353" s="9" t="n">
        <x:f>IF(ISNUMBER(U2353),S2353*(U2353-T2353),"n.a.")</x:f>
        <x:v>0</x:v>
      </x:c>
      <x:c r="AA2353" s="9" t="n">
        <x:f>IF(ISNUMBER(U2353),Y2353,0)</x:f>
        <x:v>0</x:v>
      </x:c>
      <x:c r="AB2353" s="7" t="n">
        <x:f>MAX(0,L2353-SUM(F2353:K2353))</x:f>
        <x:v>3742.915811088296</x:v>
      </x:c>
    </x:row>
    <x:row r="2354" ht="22" customHeight="1">
      <x:c r="A2354" s="18" t="n">
        <x:f>Summary!E$41</x:f>
        <x:v>46388</x:v>
      </x:c>
      <x:c r="B2354" s="2" t="str">
        <x:f>'Inventory detail'!A102</x:f>
        <x:v>POUC</x:v>
      </x:c>
      <x:c r="C2354" s="2" t="str">
        <x:f>'Inventory detail'!B102</x:f>
        <x:v>30</x:v>
      </x:c>
      <x:c r="D2354" s="2" t="str">
        <x:f>'Inventory detail'!C102</x:f>
        <x:v>LET10</x:v>
      </x:c>
      <x:c r="E2354" s="10" t="n">
        <x:f>A1228</x:f>
        <x:v>46357</x:v>
      </x:c>
      <x:c r="F2354" s="7" t="n">
        <x:f>O1228</x:f>
        <x:v>0</x:v>
      </x:c>
      <x:c r="G2354" s="7" t="n">
        <x:f>Q1228</x:f>
        <x:v>10273.38020533881</x:v>
      </x:c>
      <x:c r="H2354" s="7" t="n">
        <x:f>R1228</x:f>
        <x:v>0</x:v>
      </x:c>
      <x:c r="I2354" s="7" t="n">
        <x:f>SUMIFS('PO detail'!$W$1636:$W$1640,'PO detail'!$V$1636:$V$1640,"&gt;="&amp;E2354,'PO detail'!$V$1636:$V$1640,"&lt;"&amp;A2354)</x:f>
        <x:v>0</x:v>
      </x:c>
      <x:c r="J2354" s="7" t="n">
        <x:f>SUMIFS('PO detail'!$X$1636:$X$1640,'PO detail'!$V$1636:$V$1640,"&gt;="&amp;E2354,'PO detail'!$V$1636:$V$1640,"&lt;"&amp;A2354)</x:f>
        <x:v>0</x:v>
      </x:c>
      <x:c r="K2354" s="7" t="n">
        <x:f>SUMIFS('PO detail'!$Y$1636:$Y$1640,'PO detail'!$V$1636:$V$1640,"&gt;="&amp;E2354,'PO detail'!$V$1636:$V$1640,"&lt;"&amp;A2354)</x:f>
        <x:v>0</x:v>
      </x:c>
      <x:c r="L2354" s="7" t="n">
        <x:f>'Inventory detail'!F102*Summary!$K$5*(A2354-E2354)/Summary!$K$6</x:f>
        <x:v>3700.475728952772</x:v>
      </x:c>
      <x:c r="M2354" s="7" t="n">
        <x:f>MAX(0,H2354-L2354)</x:f>
        <x:v>0</x:v>
      </x:c>
      <x:c r="N2354" s="7" t="n">
        <x:f>MAX(0,L2354-H2354)</x:f>
        <x:v>3700.475728952772</x:v>
      </x:c>
      <x:c r="O2354" s="7" t="n">
        <x:f>MAX(0,F2354+I2354-N2354)</x:f>
        <x:v>0</x:v>
      </x:c>
      <x:c r="P2354" s="7" t="n">
        <x:f>MAX(0,N2354-F2354-I2354)</x:f>
        <x:v>3700.475728952772</x:v>
      </x:c>
      <x:c r="Q2354" s="7" t="n">
        <x:f>MAX(0,G2354+J2354-P2354)</x:f>
        <x:v>6572.904476386038</x:v>
      </x:c>
      <x:c r="R2354" s="7" t="n">
        <x:f>M2354+MAX(0,K2354-MAX(0,P2354-G2354-J2354))</x:f>
        <x:v>0</x:v>
      </x:c>
      <x:c r="S2354" s="7" t="n">
        <x:f>SUM(O2354,Q2354,R2354)</x:f>
        <x:v>6572.904476386038</x:v>
      </x:c>
      <x:c r="T2354" s="14" t="n">
        <x:f>'Inventory detail'!T102</x:f>
        <x:v>0.1495</x:v>
      </x:c>
      <x:c r="U2354" s="14" t="n">
        <x:f>'Inventory detail'!U102</x:f>
        <x:v>0.16302</x:v>
      </x:c>
      <x:c r="V2354" s="9" t="n">
        <x:f>O2354*T2354</x:f>
        <x:v>0</x:v>
      </x:c>
      <x:c r="W2354" s="9" t="n">
        <x:f>Q2354*T2354</x:f>
        <x:v>982.6492192197127</x:v>
      </x:c>
      <x:c r="X2354" s="9" t="n">
        <x:f>R2354*T2354</x:f>
        <x:v>0</x:v>
      </x:c>
      <x:c r="Y2354" s="9" t="n">
        <x:f>S2354*T2354</x:f>
        <x:v>982.6492192197127</x:v>
      </x:c>
      <x:c r="Z2354" s="9" t="n">
        <x:f>IF(ISNUMBER(U2354),S2354*(U2354-T2354),"n.a.")</x:f>
        <x:v>88.86566852073926</x:v>
      </x:c>
      <x:c r="AA2354" s="9" t="n">
        <x:f>IF(ISNUMBER(U2354),Y2354,0)</x:f>
        <x:v>982.6492192197127</x:v>
      </x:c>
      <x:c r="AB2354" s="7" t="n">
        <x:f>MAX(0,L2354-SUM(F2354:K2354))</x:f>
        <x:v>0</x:v>
      </x:c>
    </x:row>
    <x:row r="2355" ht="22" customHeight="1">
      <x:c r="A2355" s="18" t="n">
        <x:f>Summary!E$41</x:f>
        <x:v>46388</x:v>
      </x:c>
      <x:c r="B2355" s="2" t="str">
        <x:f>'Inventory detail'!A103</x:f>
        <x:v>COIL</x:v>
      </x:c>
      <x:c r="C2355" s="2" t="str">
        <x:f>'Inventory detail'!B103</x:f>
        <x:v>60</x:v>
      </x:c>
      <x:c r="D2355" s="2" t="str">
        <x:f>'Inventory detail'!C103</x:f>
        <x:v>28BLK12-4</x:v>
      </x:c>
      <x:c r="E2355" s="10" t="n">
        <x:f>A1229</x:f>
        <x:v>46357</x:v>
      </x:c>
      <x:c r="F2355" s="7" t="n">
        <x:f>O1229</x:f>
        <x:v>8245.921642710473</x:v>
      </x:c>
      <x:c r="G2355" s="7" t="n">
        <x:f>Q1229</x:f>
        <x:v>0</x:v>
      </x:c>
      <x:c r="H2355" s="7" t="n">
        <x:f>R1229</x:f>
        <x:v>0</x:v>
      </x:c>
      <x:c r="I2355" s="7" t="n">
        <x:f>SUMIFS('PO detail'!$W$1250:$W$1258,'PO detail'!$V$1250:$V$1258,"&gt;="&amp;E2355,'PO detail'!$V$1250:$V$1258,"&lt;"&amp;A2355)</x:f>
        <x:v>0</x:v>
      </x:c>
      <x:c r="J2355" s="7" t="n">
        <x:f>SUMIFS('PO detail'!$X$1250:$X$1258,'PO detail'!$V$1250:$V$1258,"&gt;="&amp;E2355,'PO detail'!$V$1250:$V$1258,"&lt;"&amp;A2355)</x:f>
        <x:v>0</x:v>
      </x:c>
      <x:c r="K2355" s="7" t="n">
        <x:f>SUMIFS('PO detail'!$Y$1250:$Y$1258,'PO detail'!$V$1250:$V$1258,"&gt;="&amp;E2355,'PO detail'!$V$1250:$V$1258,"&lt;"&amp;A2355)</x:f>
        <x:v>0</x:v>
      </x:c>
      <x:c r="L2355" s="7" t="n">
        <x:f>'Inventory detail'!F103*Summary!$K$5*(A2355-E2355)/Summary!$K$6</x:f>
        <x:v>3658.0458316221766</x:v>
      </x:c>
      <x:c r="M2355" s="7" t="n">
        <x:f>MAX(0,H2355-L2355)</x:f>
        <x:v>0</x:v>
      </x:c>
      <x:c r="N2355" s="7" t="n">
        <x:f>MAX(0,L2355-H2355)</x:f>
        <x:v>3658.0458316221766</x:v>
      </x:c>
      <x:c r="O2355" s="7" t="n">
        <x:f>MAX(0,F2355+I2355-N2355)</x:f>
        <x:v>4587.875811088296</x:v>
      </x:c>
      <x:c r="P2355" s="7" t="n">
        <x:f>MAX(0,N2355-F2355-I2355)</x:f>
        <x:v>0</x:v>
      </x:c>
      <x:c r="Q2355" s="7" t="n">
        <x:f>MAX(0,G2355+J2355-P2355)</x:f>
        <x:v>0</x:v>
      </x:c>
      <x:c r="R2355" s="7" t="n">
        <x:f>M2355+MAX(0,K2355-MAX(0,P2355-G2355-J2355))</x:f>
        <x:v>0</x:v>
      </x:c>
      <x:c r="S2355" s="7" t="n">
        <x:f>SUM(O2355,Q2355,R2355)</x:f>
        <x:v>4587.875811088296</x:v>
      </x:c>
      <x:c r="T2355" s="14" t="n">
        <x:f>'Inventory detail'!T103</x:f>
        <x:v>0.17559999999999998</x:v>
      </x:c>
      <x:c r="U2355" s="14" t="n">
        <x:f>'Inventory detail'!U103</x:f>
        <x:v>0.1720485</x:v>
      </x:c>
      <x:c r="V2355" s="9" t="n">
        <x:f>O2355*T2355</x:f>
        <x:v>805.6309924271047</x:v>
      </x:c>
      <x:c r="W2355" s="9" t="n">
        <x:f>Q2355*T2355</x:f>
        <x:v>0</x:v>
      </x:c>
      <x:c r="X2355" s="9" t="n">
        <x:f>R2355*T2355</x:f>
        <x:v>0</x:v>
      </x:c>
      <x:c r="Y2355" s="9" t="n">
        <x:f>S2355*T2355</x:f>
        <x:v>805.6309924271047</x:v>
      </x:c>
      <x:c r="Z2355" s="9" t="n">
        <x:f>IF(ISNUMBER(U2355),S2355*(U2355-T2355),"n.a.")</x:f>
        <x:v>-16.293840943080017</x:v>
      </x:c>
      <x:c r="AA2355" s="9" t="n">
        <x:f>IF(ISNUMBER(U2355),Y2355,0)</x:f>
        <x:v>805.6309924271047</x:v>
      </x:c>
      <x:c r="AB2355" s="7" t="n">
        <x:f>MAX(0,L2355-SUM(F2355:K2355))</x:f>
        <x:v>0</x:v>
      </x:c>
    </x:row>
    <x:row r="2356" ht="22" customHeight="1">
      <x:c r="A2356" s="18" t="n">
        <x:f>Summary!E$41</x:f>
        <x:v>46388</x:v>
      </x:c>
      <x:c r="B2356" s="2" t="str">
        <x:f>'Inventory detail'!A104</x:f>
        <x:v>WIRE</x:v>
      </x:c>
      <x:c r="C2356" s="2" t="str">
        <x:f>'Inventory detail'!B104</x:f>
        <x:v>30</x:v>
      </x:c>
      <x:c r="D2356" s="2" t="str">
        <x:f>'Inventory detail'!C104</x:f>
        <x:v>DL516BLK</x:v>
      </x:c>
      <x:c r="E2356" s="10" t="n">
        <x:f>A1230</x:f>
        <x:v>46357</x:v>
      </x:c>
      <x:c r="F2356" s="7" t="n">
        <x:f>O1230</x:f>
        <x:v>0</x:v>
      </x:c>
      <x:c r="G2356" s="7" t="n">
        <x:f>Q1230</x:f>
        <x:v>0</x:v>
      </x:c>
      <x:c r="H2356" s="7" t="n">
        <x:f>R1230</x:f>
        <x:v>2345.9216427104725</x:v>
      </x:c>
      <x:c r="I2356" s="7" t="n">
        <x:f>0</x:f>
        <x:v>0</x:v>
      </x:c>
      <x:c r="J2356" s="7" t="n">
        <x:f>0</x:f>
        <x:v>0</x:v>
      </x:c>
      <x:c r="K2356" s="7" t="n">
        <x:f>0</x:f>
        <x:v>0</x:v>
      </x:c>
      <x:c r="L2356" s="7" t="n">
        <x:f>'Inventory detail'!F104*Summary!$K$5*(A2356-E2356)/Summary!$K$6</x:f>
        <x:v>3658.0458316221766</x:v>
      </x:c>
      <x:c r="M2356" s="7" t="n">
        <x:f>MAX(0,H2356-L2356)</x:f>
        <x:v>0</x:v>
      </x:c>
      <x:c r="N2356" s="7" t="n">
        <x:f>MAX(0,L2356-H2356)</x:f>
        <x:v>1312.124188911704</x:v>
      </x:c>
      <x:c r="O2356" s="7" t="n">
        <x:f>MAX(0,F2356+I2356-N2356)</x:f>
        <x:v>0</x:v>
      </x:c>
      <x:c r="P2356" s="7" t="n">
        <x:f>MAX(0,N2356-F2356-I2356)</x:f>
        <x:v>1312.124188911704</x:v>
      </x:c>
      <x:c r="Q2356" s="7" t="n">
        <x:f>MAX(0,G2356+J2356-P2356)</x:f>
        <x:v>0</x:v>
      </x:c>
      <x:c r="R2356" s="7" t="n">
        <x:f>M2356+MAX(0,K2356-MAX(0,P2356-G2356-J2356))</x:f>
        <x:v>0</x:v>
      </x:c>
      <x:c r="S2356" s="7" t="n">
        <x:f>SUM(O2356,Q2356,R2356)</x:f>
        <x:v>0</x:v>
      </x:c>
      <x:c r="T2356" s="14" t="n">
        <x:f>'Inventory detail'!T104</x:f>
        <x:v>0.0475</x:v>
      </x:c>
      <x:c r="U2356" s="14" t="n">
        <x:f>'Inventory detail'!U104</x:f>
        <x:v>0.0475</x:v>
      </x:c>
      <x:c r="V2356" s="9" t="n">
        <x:f>O2356*T2356</x:f>
        <x:v>0</x:v>
      </x:c>
      <x:c r="W2356" s="9" t="n">
        <x:f>Q2356*T2356</x:f>
        <x:v>0</x:v>
      </x:c>
      <x:c r="X2356" s="9" t="n">
        <x:f>R2356*T2356</x:f>
        <x:v>0</x:v>
      </x:c>
      <x:c r="Y2356" s="9" t="n">
        <x:f>S2356*T2356</x:f>
        <x:v>0</x:v>
      </x:c>
      <x:c r="Z2356" s="9" t="n">
        <x:f>IF(ISNUMBER(U2356),S2356*(U2356-T2356),"n.a.")</x:f>
        <x:v>0</x:v>
      </x:c>
      <x:c r="AA2356" s="9" t="n">
        <x:f>IF(ISNUMBER(U2356),Y2356,0)</x:f>
        <x:v>0</x:v>
      </x:c>
      <x:c r="AB2356" s="7" t="n">
        <x:f>MAX(0,L2356-SUM(F2356:K2356))</x:f>
        <x:v>1312.124188911704</x:v>
      </x:c>
    </x:row>
    <x:row r="2357" ht="22" customHeight="1">
      <x:c r="A2357" s="18" t="n">
        <x:f>Summary!E$41</x:f>
        <x:v>46388</x:v>
      </x:c>
      <x:c r="B2357" s="2" t="str">
        <x:f>'Inventory detail'!A105</x:f>
        <x:v>COIL</x:v>
      </x:c>
      <x:c r="C2357" s="2" t="str">
        <x:f>'Inventory detail'!B105</x:f>
        <x:v>60</x:v>
      </x:c>
      <x:c r="D2357" s="2" t="str">
        <x:f>'Inventory detail'!C105</x:f>
        <x:v>8NAV12-4</x:v>
      </x:c>
      <x:c r="E2357" s="10" t="n">
        <x:f>A1231</x:f>
        <x:v>46357</x:v>
      </x:c>
      <x:c r="F2357" s="7" t="n">
        <x:f>O1231</x:f>
        <x:v>9989.453470225872</x:v>
      </x:c>
      <x:c r="G2357" s="7" t="n">
        <x:f>Q1231</x:f>
        <x:v>0</x:v>
      </x:c>
      <x:c r="H2357" s="7" t="n">
        <x:f>R1231</x:f>
        <x:v>0</x:v>
      </x:c>
      <x:c r="I2357" s="7" t="n">
        <x:f>SUMIFS('PO detail'!$W$1412:$W$1420,'PO detail'!$V$1412:$V$1420,"&gt;="&amp;E2357,'PO detail'!$V$1412:$V$1420,"&lt;"&amp;A2357)</x:f>
        <x:v>0</x:v>
      </x:c>
      <x:c r="J2357" s="7" t="n">
        <x:f>SUMIFS('PO detail'!$X$1412:$X$1420,'PO detail'!$V$1412:$V$1420,"&gt;="&amp;E2357,'PO detail'!$V$1412:$V$1420,"&lt;"&amp;A2357)</x:f>
        <x:v>0</x:v>
      </x:c>
      <x:c r="K2357" s="7" t="n">
        <x:f>SUMIFS('PO detail'!$Y$1412:$Y$1420,'PO detail'!$V$1412:$V$1420,"&gt;="&amp;E2357,'PO detail'!$V$1412:$V$1420,"&lt;"&amp;A2357)</x:f>
        <x:v>0</x:v>
      </x:c>
      <x:c r="L2357" s="7" t="n">
        <x:f>'Inventory detail'!F105*Summary!$K$5*(A2357-E2357)/Summary!$K$6</x:f>
        <x:v>3632.583819301848</x:v>
      </x:c>
      <x:c r="M2357" s="7" t="n">
        <x:f>MAX(0,H2357-L2357)</x:f>
        <x:v>0</x:v>
      </x:c>
      <x:c r="N2357" s="7" t="n">
        <x:f>MAX(0,L2357-H2357)</x:f>
        <x:v>3632.583819301848</x:v>
      </x:c>
      <x:c r="O2357" s="7" t="n">
        <x:f>MAX(0,F2357+I2357-N2357)</x:f>
        <x:v>6356.8696509240235</x:v>
      </x:c>
      <x:c r="P2357" s="7" t="n">
        <x:f>MAX(0,N2357-F2357-I2357)</x:f>
        <x:v>0</x:v>
      </x:c>
      <x:c r="Q2357" s="7" t="n">
        <x:f>MAX(0,G2357+J2357-P2357)</x:f>
        <x:v>0</x:v>
      </x:c>
      <x:c r="R2357" s="7" t="n">
        <x:f>M2357+MAX(0,K2357-MAX(0,P2357-G2357-J2357))</x:f>
        <x:v>0</x:v>
      </x:c>
      <x:c r="S2357" s="7" t="n">
        <x:f>SUM(O2357,Q2357,R2357)</x:f>
        <x:v>6356.8696509240235</x:v>
      </x:c>
      <x:c r="T2357" s="14" t="n">
        <x:f>'Inventory detail'!T105</x:f>
        <x:v>0.042</x:v>
      </x:c>
      <x:c r="U2357" s="14" t="n">
        <x:f>'Inventory detail'!U105</x:f>
        <x:v>0.041216499999999996</x:v>
      </x:c>
      <x:c r="V2357" s="9" t="n">
        <x:f>O2357*T2357</x:f>
        <x:v>266.988525338809</x:v>
      </x:c>
      <x:c r="W2357" s="9" t="n">
        <x:f>Q2357*T2357</x:f>
        <x:v>0</x:v>
      </x:c>
      <x:c r="X2357" s="9" t="n">
        <x:f>R2357*T2357</x:f>
        <x:v>0</x:v>
      </x:c>
      <x:c r="Y2357" s="9" t="n">
        <x:f>S2357*T2357</x:f>
        <x:v>266.988525338809</x:v>
      </x:c>
      <x:c r="Z2357" s="9" t="n">
        <x:f>IF(ISNUMBER(U2357),S2357*(U2357-T2357),"n.a.")</x:f>
        <x:v>-4.980607371499013</x:v>
      </x:c>
      <x:c r="AA2357" s="9" t="n">
        <x:f>IF(ISNUMBER(U2357),Y2357,0)</x:f>
        <x:v>266.988525338809</x:v>
      </x:c>
      <x:c r="AB2357" s="7" t="n">
        <x:f>MAX(0,L2357-SUM(F2357:K2357))</x:f>
        <x:v>0</x:v>
      </x:c>
    </x:row>
    <x:row r="2358" ht="22" customHeight="1">
      <x:c r="A2358" s="18" t="n">
        <x:f>Summary!E$41</x:f>
        <x:v>46388</x:v>
      </x:c>
      <x:c r="B2358" s="2" t="str">
        <x:f>'Inventory detail'!A106</x:f>
        <x:v>POUC</x:v>
      </x:c>
      <x:c r="C2358" s="2" t="str">
        <x:f>'Inventory detail'!B106</x:f>
        <x:v>10</x:v>
      </x:c>
      <x:c r="D2358" s="2" t="str">
        <x:f>'Inventory detail'!C106</x:f>
        <x:v>LUG10</x:v>
      </x:c>
      <x:c r="E2358" s="10" t="n">
        <x:f>A1232</x:f>
        <x:v>46357</x:v>
      </x:c>
      <x:c r="F2358" s="7" t="n">
        <x:f>O1232</x:f>
        <x:v>0</x:v>
      </x:c>
      <x:c r="G2358" s="7" t="n">
        <x:f>Q1232</x:f>
        <x:v>30905.544147843942</x:v>
      </x:c>
      <x:c r="H2358" s="7" t="n">
        <x:f>R1232</x:f>
        <x:v>0</x:v>
      </x:c>
      <x:c r="I2358" s="7" t="n">
        <x:f>SUMIFS('PO detail'!$W$1540:$W$1544,'PO detail'!$V$1540:$V$1544,"&gt;="&amp;E2358,'PO detail'!$V$1540:$V$1544,"&lt;"&amp;A2358)</x:f>
        <x:v>0</x:v>
      </x:c>
      <x:c r="J2358" s="7" t="n">
        <x:f>SUMIFS('PO detail'!$X$1540:$X$1544,'PO detail'!$V$1540:$V$1544,"&gt;="&amp;E2358,'PO detail'!$V$1540:$V$1544,"&lt;"&amp;A2358)</x:f>
        <x:v>0</x:v>
      </x:c>
      <x:c r="K2358" s="7" t="n">
        <x:f>SUMIFS('PO detail'!$Y$1540:$Y$1544,'PO detail'!$V$1540:$V$1544,"&gt;="&amp;E2358,'PO detail'!$V$1540:$V$1544,"&lt;"&amp;A2358)</x:f>
        <x:v>0</x:v>
      </x:c>
      <x:c r="L2358" s="7" t="n">
        <x:f>'Inventory detail'!F106*Summary!$K$5*(A2358-E2358)/Summary!$K$6</x:f>
        <x:v>3564.681724845996</x:v>
      </x:c>
      <x:c r="M2358" s="7" t="n">
        <x:f>MAX(0,H2358-L2358)</x:f>
        <x:v>0</x:v>
      </x:c>
      <x:c r="N2358" s="7" t="n">
        <x:f>MAX(0,L2358-H2358)</x:f>
        <x:v>3564.681724845996</x:v>
      </x:c>
      <x:c r="O2358" s="7" t="n">
        <x:f>MAX(0,F2358+I2358-N2358)</x:f>
        <x:v>0</x:v>
      </x:c>
      <x:c r="P2358" s="7" t="n">
        <x:f>MAX(0,N2358-F2358-I2358)</x:f>
        <x:v>3564.681724845996</x:v>
      </x:c>
      <x:c r="Q2358" s="7" t="n">
        <x:f>MAX(0,G2358+J2358-P2358)</x:f>
        <x:v>27340.862422997947</x:v>
      </x:c>
      <x:c r="R2358" s="7" t="n">
        <x:f>M2358+MAX(0,K2358-MAX(0,P2358-G2358-J2358))</x:f>
        <x:v>0</x:v>
      </x:c>
      <x:c r="S2358" s="7" t="n">
        <x:f>SUM(O2358,Q2358,R2358)</x:f>
        <x:v>27340.862422997947</x:v>
      </x:c>
      <x:c r="T2358" s="14" t="n">
        <x:f>'Inventory detail'!T106</x:f>
        <x:v>0.019299999999999998</x:v>
      </x:c>
      <x:c r="U2358" s="14" t="n">
        <x:f>'Inventory detail'!U106</x:f>
        <x:v>0.02112</x:v>
      </x:c>
      <x:c r="V2358" s="9" t="n">
        <x:f>O2358*T2358</x:f>
        <x:v>0</x:v>
      </x:c>
      <x:c r="W2358" s="9" t="n">
        <x:f>Q2358*T2358</x:f>
        <x:v>527.6786447638603</x:v>
      </x:c>
      <x:c r="X2358" s="9" t="n">
        <x:f>R2358*T2358</x:f>
        <x:v>0</x:v>
      </x:c>
      <x:c r="Y2358" s="9" t="n">
        <x:f>S2358*T2358</x:f>
        <x:v>527.6786447638603</x:v>
      </x:c>
      <x:c r="Z2358" s="9" t="n">
        <x:f>IF(ISNUMBER(U2358),S2358*(U2358-T2358),"n.a.")</x:f>
        <x:v>49.760369609856326</x:v>
      </x:c>
      <x:c r="AA2358" s="9" t="n">
        <x:f>IF(ISNUMBER(U2358),Y2358,0)</x:f>
        <x:v>527.6786447638603</x:v>
      </x:c>
      <x:c r="AB2358" s="7" t="n">
        <x:f>MAX(0,L2358-SUM(F2358:K2358))</x:f>
        <x:v>0</x:v>
      </x:c>
    </x:row>
    <x:row r="2359" ht="22" customHeight="1">
      <x:c r="A2359" s="18" t="n">
        <x:f>Summary!E$41</x:f>
        <x:v>46388</x:v>
      </x:c>
      <x:c r="B2359" s="2" t="str">
        <x:f>'Inventory detail'!A107</x:f>
        <x:v>COIL</x:v>
      </x:c>
      <x:c r="C2359" s="2" t="str">
        <x:f>'Inventory detail'!B107</x:f>
        <x:v>30</x:v>
      </x:c>
      <x:c r="D2359" s="2" t="str">
        <x:f>'Inventory detail'!C107</x:f>
        <x:v>20BLK12-4</x:v>
      </x:c>
      <x:c r="E2359" s="10" t="n">
        <x:f>A1233</x:f>
        <x:v>46357</x:v>
      </x:c>
      <x:c r="F2359" s="7" t="n">
        <x:f>O1233</x:f>
        <x:v>6420.048952772073</x:v>
      </x:c>
      <x:c r="G2359" s="7" t="n">
        <x:f>Q1233</x:f>
        <x:v>0</x:v>
      </x:c>
      <x:c r="H2359" s="7" t="n">
        <x:f>R1233</x:f>
        <x:v>0</x:v>
      </x:c>
      <x:c r="I2359" s="7" t="n">
        <x:f>SUMIFS('PO detail'!$W$826:$W$835,'PO detail'!$V$826:$V$835,"&gt;="&amp;E2359,'PO detail'!$V$826:$V$835,"&lt;"&amp;A2359)</x:f>
        <x:v>0</x:v>
      </x:c>
      <x:c r="J2359" s="7" t="n">
        <x:f>SUMIFS('PO detail'!$X$826:$X$835,'PO detail'!$V$826:$V$835,"&gt;="&amp;E2359,'PO detail'!$V$826:$V$835,"&lt;"&amp;A2359)</x:f>
        <x:v>0</x:v>
      </x:c>
      <x:c r="K2359" s="7" t="n">
        <x:f>SUMIFS('PO detail'!$Y$826:$Y$835,'PO detail'!$V$826:$V$835,"&gt;="&amp;E2359,'PO detail'!$V$826:$V$835,"&lt;"&amp;A2359)</x:f>
        <x:v>0</x:v>
      </x:c>
      <x:c r="L2359" s="7" t="n">
        <x:f>'Inventory detail'!F107*Summary!$K$5*(A2359-E2359)/Summary!$K$6</x:f>
        <x:v>3556.1977823408624</x:v>
      </x:c>
      <x:c r="M2359" s="7" t="n">
        <x:f>MAX(0,H2359-L2359)</x:f>
        <x:v>0</x:v>
      </x:c>
      <x:c r="N2359" s="7" t="n">
        <x:f>MAX(0,L2359-H2359)</x:f>
        <x:v>3556.1977823408624</x:v>
      </x:c>
      <x:c r="O2359" s="7" t="n">
        <x:f>MAX(0,F2359+I2359-N2359)</x:f>
        <x:v>2863.8511704312104</x:v>
      </x:c>
      <x:c r="P2359" s="7" t="n">
        <x:f>MAX(0,N2359-F2359-I2359)</x:f>
        <x:v>0</x:v>
      </x:c>
      <x:c r="Q2359" s="7" t="n">
        <x:f>MAX(0,G2359+J2359-P2359)</x:f>
        <x:v>0</x:v>
      </x:c>
      <x:c r="R2359" s="7" t="n">
        <x:f>M2359+MAX(0,K2359-MAX(0,P2359-G2359-J2359))</x:f>
        <x:v>0</x:v>
      </x:c>
      <x:c r="S2359" s="7" t="n">
        <x:f>SUM(O2359,Q2359,R2359)</x:f>
        <x:v>2863.8511704312104</x:v>
      </x:c>
      <x:c r="T2359" s="14" t="n">
        <x:f>'Inventory detail'!T107</x:f>
        <x:v>0.1246</x:v>
      </x:c>
      <x:c r="U2359" s="14" t="n">
        <x:f>'Inventory detail'!U107</x:f>
        <x:v>0.1221025</x:v>
      </x:c>
      <x:c r="V2359" s="9" t="n">
        <x:f>O2359*T2359</x:f>
        <x:v>356.8358558357288</x:v>
      </x:c>
      <x:c r="W2359" s="9" t="n">
        <x:f>Q2359*T2359</x:f>
        <x:v>0</x:v>
      </x:c>
      <x:c r="X2359" s="9" t="n">
        <x:f>R2359*T2359</x:f>
        <x:v>0</x:v>
      </x:c>
      <x:c r="Y2359" s="9" t="n">
        <x:f>S2359*T2359</x:f>
        <x:v>356.8358558357288</x:v>
      </x:c>
      <x:c r="Z2359" s="9" t="n">
        <x:f>IF(ISNUMBER(U2359),S2359*(U2359-T2359),"n.a.")</x:f>
        <x:v>-7.152468298151947</x:v>
      </x:c>
      <x:c r="AA2359" s="9" t="n">
        <x:f>IF(ISNUMBER(U2359),Y2359,0)</x:f>
        <x:v>356.8358558357288</x:v>
      </x:c>
      <x:c r="AB2359" s="7" t="n">
        <x:f>MAX(0,L2359-SUM(F2359:K2359))</x:f>
        <x:v>0</x:v>
      </x:c>
    </x:row>
    <x:row r="2360" ht="22" customHeight="1">
      <x:c r="A2360" s="18" t="n">
        <x:f>Summary!E$41</x:f>
        <x:v>46388</x:v>
      </x:c>
      <x:c r="B2360" s="2" t="str">
        <x:f>'Inventory detail'!A108</x:f>
        <x:v>POUC</x:v>
      </x:c>
      <x:c r="C2360" s="2" t="str">
        <x:f>'Inventory detail'!B108</x:f>
        <x:v>10</x:v>
      </x:c>
      <x:c r="D2360" s="2" t="str">
        <x:f>'Inventory detail'!C108</x:f>
        <x:v>MIL7</x:v>
      </x:c>
      <x:c r="E2360" s="10" t="n">
        <x:f>A1234</x:f>
        <x:v>46357</x:v>
      </x:c>
      <x:c r="F2360" s="7" t="n">
        <x:f>O1234</x:f>
        <x:v>16794.176262833673</x:v>
      </x:c>
      <x:c r="G2360" s="7" t="n">
        <x:f>Q1234</x:f>
        <x:v>10000</x:v>
      </x:c>
      <x:c r="H2360" s="7" t="n">
        <x:f>R1234</x:f>
        <x:v>0</x:v>
      </x:c>
      <x:c r="I2360" s="7" t="n">
        <x:f>SUMIFS('PO detail'!$W$1562:$W$1563,'PO detail'!$V$1562:$V$1563,"&gt;="&amp;E2360,'PO detail'!$V$1562:$V$1563,"&lt;"&amp;A2360)</x:f>
        <x:v>0</x:v>
      </x:c>
      <x:c r="J2360" s="7" t="n">
        <x:f>SUMIFS('PO detail'!$X$1562:$X$1563,'PO detail'!$V$1562:$V$1563,"&gt;="&amp;E2360,'PO detail'!$V$1562:$V$1563,"&lt;"&amp;A2360)</x:f>
        <x:v>0</x:v>
      </x:c>
      <x:c r="K2360" s="7" t="n">
        <x:f>SUMIFS('PO detail'!$Y$1562:$Y$1563,'PO detail'!$V$1562:$V$1563,"&gt;="&amp;E2360,'PO detail'!$V$1562:$V$1563,"&lt;"&amp;A2360)</x:f>
        <x:v>0</x:v>
      </x:c>
      <x:c r="L2360" s="7" t="n">
        <x:f>'Inventory detail'!F108*Summary!$K$5*(A2360-E2360)/Summary!$K$6</x:f>
        <x:v>3454.3497330595483</x:v>
      </x:c>
      <x:c r="M2360" s="7" t="n">
        <x:f>MAX(0,H2360-L2360)</x:f>
        <x:v>0</x:v>
      </x:c>
      <x:c r="N2360" s="7" t="n">
        <x:f>MAX(0,L2360-H2360)</x:f>
        <x:v>3454.3497330595483</x:v>
      </x:c>
      <x:c r="O2360" s="7" t="n">
        <x:f>MAX(0,F2360+I2360-N2360)</x:f>
        <x:v>13339.826529774124</x:v>
      </x:c>
      <x:c r="P2360" s="7" t="n">
        <x:f>MAX(0,N2360-F2360-I2360)</x:f>
        <x:v>0</x:v>
      </x:c>
      <x:c r="Q2360" s="7" t="n">
        <x:f>MAX(0,G2360+J2360-P2360)</x:f>
        <x:v>10000</x:v>
      </x:c>
      <x:c r="R2360" s="7" t="n">
        <x:f>M2360+MAX(0,K2360-MAX(0,P2360-G2360-J2360))</x:f>
        <x:v>0</x:v>
      </x:c>
      <x:c r="S2360" s="7" t="n">
        <x:f>SUM(O2360,Q2360,R2360)</x:f>
        <x:v>23339.826529774124</x:v>
      </x:c>
      <x:c r="T2360" s="14" t="n">
        <x:f>'Inventory detail'!T108</x:f>
        <x:v>0.0106</x:v>
      </x:c>
      <x:c r="U2360" s="14" t="n">
        <x:f>'Inventory detail'!U108</x:f>
        <x:v>0.011715</x:v>
      </x:c>
      <x:c r="V2360" s="9" t="n">
        <x:f>O2360*T2360</x:f>
        <x:v>141.4021612156057</x:v>
      </x:c>
      <x:c r="W2360" s="9" t="n">
        <x:f>Q2360*T2360</x:f>
        <x:v>106</x:v>
      </x:c>
      <x:c r="X2360" s="9" t="n">
        <x:f>R2360*T2360</x:f>
        <x:v>0</x:v>
      </x:c>
      <x:c r="Y2360" s="9" t="n">
        <x:f>S2360*T2360</x:f>
        <x:v>247.4021612156057</x:v>
      </x:c>
      <x:c r="Z2360" s="9" t="n">
        <x:f>IF(ISNUMBER(U2360),S2360*(U2360-T2360),"n.a.")</x:f>
        <x:v>26.02390658069814</x:v>
      </x:c>
      <x:c r="AA2360" s="9" t="n">
        <x:f>IF(ISNUMBER(U2360),Y2360,0)</x:f>
        <x:v>247.4021612156057</x:v>
      </x:c>
      <x:c r="AB2360" s="7" t="n">
        <x:f>MAX(0,L2360-SUM(F2360:K2360))</x:f>
        <x:v>0</x:v>
      </x:c>
    </x:row>
    <x:row r="2361" ht="22" customHeight="1">
      <x:c r="A2361" s="18" t="n">
        <x:f>Summary!E$41</x:f>
        <x:v>46388</x:v>
      </x:c>
      <x:c r="B2361" s="2" t="str">
        <x:f>'Inventory detail'!A109</x:f>
        <x:v>WIRE</x:v>
      </x:c>
      <x:c r="C2361" s="2" t="str">
        <x:f>'Inventory detail'!B109</x:f>
        <x:v>30</x:v>
      </x:c>
      <x:c r="D2361" s="2" t="str">
        <x:f>'Inventory detail'!C109</x:f>
        <x:v>DL014BLK</x:v>
      </x:c>
      <x:c r="E2361" s="10" t="n">
        <x:f>A1235</x:f>
        <x:v>46357</x:v>
      </x:c>
      <x:c r="F2361" s="7" t="n">
        <x:f>O1235</x:f>
        <x:v>0</x:v>
      </x:c>
      <x:c r="G2361" s="7" t="n">
        <x:f>Q1235</x:f>
        <x:v>0</x:v>
      </x:c>
      <x:c r="H2361" s="7" t="n">
        <x:f>R1235</x:f>
        <x:v>0</x:v>
      </x:c>
      <x:c r="I2361" s="7" t="n">
        <x:f>0</x:f>
        <x:v>0</x:v>
      </x:c>
      <x:c r="J2361" s="7" t="n">
        <x:f>0</x:f>
        <x:v>0</x:v>
      </x:c>
      <x:c r="K2361" s="7" t="n">
        <x:f>0</x:f>
        <x:v>0</x:v>
      </x:c>
      <x:c r="L2361" s="7" t="n">
        <x:f>'Inventory detail'!F109*Summary!$K$5*(A2361-E2361)/Summary!$K$6</x:f>
        <x:v>3301.577659137577</x:v>
      </x:c>
      <x:c r="M2361" s="7" t="n">
        <x:f>MAX(0,H2361-L2361)</x:f>
        <x:v>0</x:v>
      </x:c>
      <x:c r="N2361" s="7" t="n">
        <x:f>MAX(0,L2361-H2361)</x:f>
        <x:v>3301.577659137577</x:v>
      </x:c>
      <x:c r="O2361" s="7" t="n">
        <x:f>MAX(0,F2361+I2361-N2361)</x:f>
        <x:v>0</x:v>
      </x:c>
      <x:c r="P2361" s="7" t="n">
        <x:f>MAX(0,N2361-F2361-I2361)</x:f>
        <x:v>3301.577659137577</x:v>
      </x:c>
      <x:c r="Q2361" s="7" t="n">
        <x:f>MAX(0,G2361+J2361-P2361)</x:f>
        <x:v>0</x:v>
      </x:c>
      <x:c r="R2361" s="7" t="n">
        <x:f>M2361+MAX(0,K2361-MAX(0,P2361-G2361-J2361))</x:f>
        <x:v>0</x:v>
      </x:c>
      <x:c r="S2361" s="7" t="n">
        <x:f>SUM(O2361,Q2361,R2361)</x:f>
        <x:v>0</x:v>
      </x:c>
      <x:c r="T2361" s="14" t="n">
        <x:f>'Inventory detail'!T109</x:f>
        <x:v>0.0363</x:v>
      </x:c>
      <x:c r="U2361" s="14" t="n">
        <x:f>'Inventory detail'!U109</x:f>
        <x:v>0.0363</x:v>
      </x:c>
      <x:c r="V2361" s="9" t="n">
        <x:f>O2361*T2361</x:f>
        <x:v>0</x:v>
      </x:c>
      <x:c r="W2361" s="9" t="n">
        <x:f>Q2361*T2361</x:f>
        <x:v>0</x:v>
      </x:c>
      <x:c r="X2361" s="9" t="n">
        <x:f>R2361*T2361</x:f>
        <x:v>0</x:v>
      </x:c>
      <x:c r="Y2361" s="9" t="n">
        <x:f>S2361*T2361</x:f>
        <x:v>0</x:v>
      </x:c>
      <x:c r="Z2361" s="9" t="n">
        <x:f>IF(ISNUMBER(U2361),S2361*(U2361-T2361),"n.a.")</x:f>
        <x:v>0</x:v>
      </x:c>
      <x:c r="AA2361" s="9" t="n">
        <x:f>IF(ISNUMBER(U2361),Y2361,0)</x:f>
        <x:v>0</x:v>
      </x:c>
      <x:c r="AB2361" s="7" t="n">
        <x:f>MAX(0,L2361-SUM(F2361:K2361))</x:f>
        <x:v>3301.577659137577</x:v>
      </x:c>
    </x:row>
    <x:row r="2362" ht="22" customHeight="1">
      <x:c r="A2362" s="18" t="n">
        <x:f>Summary!E$41</x:f>
        <x:v>46388</x:v>
      </x:c>
      <x:c r="B2362" s="2" t="str">
        <x:f>'Inventory detail'!A110</x:f>
        <x:v>COIL</x:v>
      </x:c>
      <x:c r="C2362" s="2" t="str">
        <x:f>'Inventory detail'!B110</x:f>
        <x:v>10</x:v>
      </x:c>
      <x:c r="D2362" s="2" t="str">
        <x:f>'Inventory detail'!C110</x:f>
        <x:v>16WHT12-4</x:v>
      </x:c>
      <x:c r="E2362" s="10" t="n">
        <x:f>A1236</x:f>
        <x:v>46357</x:v>
      </x:c>
      <x:c r="F2362" s="7" t="n">
        <x:f>O1236</x:f>
        <x:v>9071.457905544148</x:v>
      </x:c>
      <x:c r="G2362" s="7" t="n">
        <x:f>Q1236</x:f>
        <x:v>0</x:v>
      </x:c>
      <x:c r="H2362" s="7" t="n">
        <x:f>R1236</x:f>
        <x:v>0</x:v>
      </x:c>
      <x:c r="I2362" s="7" t="n">
        <x:f>SUMIFS('PO detail'!$W$226:$W$236,'PO detail'!$V$226:$V$236,"&gt;="&amp;E2362,'PO detail'!$V$226:$V$236,"&lt;"&amp;A2362)</x:f>
        <x:v>0</x:v>
      </x:c>
      <x:c r="J2362" s="7" t="n">
        <x:f>SUMIFS('PO detail'!$X$226:$X$236,'PO detail'!$V$226:$V$236,"&gt;="&amp;E2362,'PO detail'!$V$226:$V$236,"&lt;"&amp;A2362)</x:f>
        <x:v>0</x:v>
      </x:c>
      <x:c r="K2362" s="7" t="n">
        <x:f>SUMIFS('PO detail'!$Y$226:$Y$236,'PO detail'!$V$226:$V$236,"&gt;="&amp;E2362,'PO detail'!$V$226:$V$236,"&lt;"&amp;A2362)</x:f>
        <x:v>0</x:v>
      </x:c>
      <x:c r="L2362" s="7" t="n">
        <x:f>'Inventory detail'!F110*Summary!$K$5*(A2362-E2362)/Summary!$K$6</x:f>
        <x:v>3233.675564681725</x:v>
      </x:c>
      <x:c r="M2362" s="7" t="n">
        <x:f>MAX(0,H2362-L2362)</x:f>
        <x:v>0</x:v>
      </x:c>
      <x:c r="N2362" s="7" t="n">
        <x:f>MAX(0,L2362-H2362)</x:f>
        <x:v>3233.675564681725</x:v>
      </x:c>
      <x:c r="O2362" s="7" t="n">
        <x:f>MAX(0,F2362+I2362-N2362)</x:f>
        <x:v>5837.782340862423</x:v>
      </x:c>
      <x:c r="P2362" s="7" t="n">
        <x:f>MAX(0,N2362-F2362-I2362)</x:f>
        <x:v>0</x:v>
      </x:c>
      <x:c r="Q2362" s="7" t="n">
        <x:f>MAX(0,G2362+J2362-P2362)</x:f>
        <x:v>0</x:v>
      </x:c>
      <x:c r="R2362" s="7" t="n">
        <x:f>M2362+MAX(0,K2362-MAX(0,P2362-G2362-J2362))</x:f>
        <x:v>0</x:v>
      </x:c>
      <x:c r="S2362" s="7" t="n">
        <x:f>SUM(O2362,Q2362,R2362)</x:f>
        <x:v>5837.782340862423</x:v>
      </x:c>
      <x:c r="T2362" s="14" t="n">
        <x:f>'Inventory detail'!T110</x:f>
        <x:v>0.11230000000000001</x:v>
      </x:c>
      <x:c r="U2362" s="14" t="n">
        <x:f>'Inventory detail'!U110</x:f>
        <x:v>0.1099475</x:v>
      </x:c>
      <x:c r="V2362" s="9" t="n">
        <x:f>O2362*T2362</x:f>
        <x:v>655.5829568788502</x:v>
      </x:c>
      <x:c r="W2362" s="9" t="n">
        <x:f>Q2362*T2362</x:f>
        <x:v>0</x:v>
      </x:c>
      <x:c r="X2362" s="9" t="n">
        <x:f>R2362*T2362</x:f>
        <x:v>0</x:v>
      </x:c>
      <x:c r="Y2362" s="9" t="n">
        <x:f>S2362*T2362</x:f>
        <x:v>655.5829568788502</x:v>
      </x:c>
      <x:c r="Z2362" s="9" t="n">
        <x:f>IF(ISNUMBER(U2362),S2362*(U2362-T2362),"n.a.")</x:f>
        <x:v>-13.733382956878891</x:v>
      </x:c>
      <x:c r="AA2362" s="9" t="n">
        <x:f>IF(ISNUMBER(U2362),Y2362,0)</x:f>
        <x:v>655.5829568788502</x:v>
      </x:c>
      <x:c r="AB2362" s="7" t="n">
        <x:f>MAX(0,L2362-SUM(F2362:K2362))</x:f>
        <x:v>0</x:v>
      </x:c>
    </x:row>
    <x:row r="2363" ht="22" customHeight="1">
      <x:c r="A2363" s="18" t="n">
        <x:f>Summary!E$41</x:f>
        <x:v>46388</x:v>
      </x:c>
      <x:c r="B2363" s="2" t="str">
        <x:f>'Inventory detail'!A111</x:f>
        <x:v>COIL</x:v>
      </x:c>
      <x:c r="C2363" s="2" t="str">
        <x:f>'Inventory detail'!B111</x:f>
        <x:v>30</x:v>
      </x:c>
      <x:c r="D2363" s="2" t="str">
        <x:f>'Inventory detail'!C111</x:f>
        <x:v>25BLK12-4</x:v>
      </x:c>
      <x:c r="E2363" s="10" t="n">
        <x:f>A1237</x:f>
        <x:v>46357</x:v>
      </x:c>
      <x:c r="F2363" s="7" t="n">
        <x:f>O1237</x:f>
        <x:v>8870.636550308009</x:v>
      </x:c>
      <x:c r="G2363" s="7" t="n">
        <x:f>Q1237</x:f>
        <x:v>0</x:v>
      </x:c>
      <x:c r="H2363" s="7" t="n">
        <x:f>R1237</x:f>
        <x:v>0</x:v>
      </x:c>
      <x:c r="I2363" s="7" t="n">
        <x:f>SUMIFS('PO detail'!$W$861:$W$869,'PO detail'!$V$861:$V$869,"&gt;="&amp;E2363,'PO detail'!$V$861:$V$869,"&lt;"&amp;A2363)</x:f>
        <x:v>0</x:v>
      </x:c>
      <x:c r="J2363" s="7" t="n">
        <x:f>SUMIFS('PO detail'!$X$861:$X$869,'PO detail'!$V$861:$V$869,"&gt;="&amp;E2363,'PO detail'!$V$861:$V$869,"&lt;"&amp;A2363)</x:f>
        <x:v>0</x:v>
      </x:c>
      <x:c r="K2363" s="7" t="n">
        <x:f>SUMIFS('PO detail'!$Y$861:$Y$869,'PO detail'!$V$861:$V$869,"&gt;="&amp;E2363,'PO detail'!$V$861:$V$869,"&lt;"&amp;A2363)</x:f>
        <x:v>0</x:v>
      </x:c>
      <x:c r="L2363" s="7" t="n">
        <x:f>'Inventory detail'!F111*Summary!$K$5*(A2363-E2363)/Summary!$K$6</x:f>
        <x:v>3233.675564681725</x:v>
      </x:c>
      <x:c r="M2363" s="7" t="n">
        <x:f>MAX(0,H2363-L2363)</x:f>
        <x:v>0</x:v>
      </x:c>
      <x:c r="N2363" s="7" t="n">
        <x:f>MAX(0,L2363-H2363)</x:f>
        <x:v>3233.675564681725</x:v>
      </x:c>
      <x:c r="O2363" s="7" t="n">
        <x:f>MAX(0,F2363+I2363-N2363)</x:f>
        <x:v>5636.960985626283</x:v>
      </x:c>
      <x:c r="P2363" s="7" t="n">
        <x:f>MAX(0,N2363-F2363-I2363)</x:f>
        <x:v>0</x:v>
      </x:c>
      <x:c r="Q2363" s="7" t="n">
        <x:f>MAX(0,G2363+J2363-P2363)</x:f>
        <x:v>0</x:v>
      </x:c>
      <x:c r="R2363" s="7" t="n">
        <x:f>M2363+MAX(0,K2363-MAX(0,P2363-G2363-J2363))</x:f>
        <x:v>0</x:v>
      </x:c>
      <x:c r="S2363" s="7" t="n">
        <x:f>SUM(O2363,Q2363,R2363)</x:f>
        <x:v>5636.960985626283</x:v>
      </x:c>
      <x:c r="T2363" s="14" t="n">
        <x:f>'Inventory detail'!T111</x:f>
        <x:v>0.1632</x:v>
      </x:c>
      <x:c r="U2363" s="14" t="n">
        <x:f>'Inventory detail'!U111</x:f>
        <x:v>0.1598935</x:v>
      </x:c>
      <x:c r="V2363" s="9" t="n">
        <x:f>O2363*T2363</x:f>
        <x:v>919.9520328542095</x:v>
      </x:c>
      <x:c r="W2363" s="9" t="n">
        <x:f>Q2363*T2363</x:f>
        <x:v>0</x:v>
      </x:c>
      <x:c r="X2363" s="9" t="n">
        <x:f>R2363*T2363</x:f>
        <x:v>0</x:v>
      </x:c>
      <x:c r="Y2363" s="9" t="n">
        <x:f>S2363*T2363</x:f>
        <x:v>919.9520328542095</x:v>
      </x:c>
      <x:c r="Z2363" s="9" t="n">
        <x:f>IF(ISNUMBER(U2363),S2363*(U2363-T2363),"n.a.")</x:f>
        <x:v>-18.638611498973404</x:v>
      </x:c>
      <x:c r="AA2363" s="9" t="n">
        <x:f>IF(ISNUMBER(U2363),Y2363,0)</x:f>
        <x:v>919.9520328542095</x:v>
      </x:c>
      <x:c r="AB2363" s="7" t="n">
        <x:f>MAX(0,L2363-SUM(F2363:K2363))</x:f>
        <x:v>0</x:v>
      </x:c>
    </x:row>
    <x:row r="2364" ht="22" customHeight="1">
      <x:c r="A2364" s="18" t="n">
        <x:f>Summary!E$41</x:f>
        <x:v>46388</x:v>
      </x:c>
      <x:c r="B2364" s="2" t="str">
        <x:f>'Inventory detail'!A112</x:f>
        <x:v>POUC</x:v>
      </x:c>
      <x:c r="C2364" s="2" t="str">
        <x:f>'Inventory detail'!B112</x:f>
        <x:v>60</x:v>
      </x:c>
      <x:c r="D2364" s="2" t="str">
        <x:f>'Inventory detail'!C112</x:f>
        <x:v>LEG5</x:v>
      </x:c>
      <x:c r="E2364" s="10" t="n">
        <x:f>A1238</x:f>
        <x:v>46357</x:v>
      </x:c>
      <x:c r="F2364" s="7" t="n">
        <x:f>O1238</x:f>
        <x:v>0</x:v>
      </x:c>
      <x:c r="G2364" s="7" t="n">
        <x:f>Q1238</x:f>
        <x:v>15171.45790554415</x:v>
      </x:c>
      <x:c r="H2364" s="7" t="n">
        <x:f>R1238</x:f>
        <x:v>0</x:v>
      </x:c>
      <x:c r="I2364" s="7" t="n">
        <x:f>SUMIFS('PO detail'!$W$1751:$W$1755,'PO detail'!$V$1751:$V$1755,"&gt;="&amp;E2364,'PO detail'!$V$1751:$V$1755,"&lt;"&amp;A2364)</x:f>
        <x:v>0</x:v>
      </x:c>
      <x:c r="J2364" s="7" t="n">
        <x:f>SUMIFS('PO detail'!$X$1751:$X$1755,'PO detail'!$V$1751:$V$1755,"&gt;="&amp;E2364,'PO detail'!$V$1751:$V$1755,"&lt;"&amp;A2364)</x:f>
        <x:v>0</x:v>
      </x:c>
      <x:c r="K2364" s="7" t="n">
        <x:f>SUMIFS('PO detail'!$Y$1751:$Y$1755,'PO detail'!$V$1751:$V$1755,"&gt;="&amp;E2364,'PO detail'!$V$1751:$V$1755,"&lt;"&amp;A2364)</x:f>
        <x:v>0</x:v>
      </x:c>
      <x:c r="L2364" s="7" t="n">
        <x:f>'Inventory detail'!F112*Summary!$K$5*(A2364-E2364)/Summary!$K$6</x:f>
        <x:v>3233.675564681725</x:v>
      </x:c>
      <x:c r="M2364" s="7" t="n">
        <x:f>MAX(0,H2364-L2364)</x:f>
        <x:v>0</x:v>
      </x:c>
      <x:c r="N2364" s="7" t="n">
        <x:f>MAX(0,L2364-H2364)</x:f>
        <x:v>3233.675564681725</x:v>
      </x:c>
      <x:c r="O2364" s="7" t="n">
        <x:f>MAX(0,F2364+I2364-N2364)</x:f>
        <x:v>0</x:v>
      </x:c>
      <x:c r="P2364" s="7" t="n">
        <x:f>MAX(0,N2364-F2364-I2364)</x:f>
        <x:v>3233.675564681725</x:v>
      </x:c>
      <x:c r="Q2364" s="7" t="n">
        <x:f>MAX(0,G2364+J2364-P2364)</x:f>
        <x:v>11937.782340862424</x:v>
      </x:c>
      <x:c r="R2364" s="7" t="n">
        <x:f>M2364+MAX(0,K2364-MAX(0,P2364-G2364-J2364))</x:f>
        <x:v>0</x:v>
      </x:c>
      <x:c r="S2364" s="7" t="n">
        <x:f>SUM(O2364,Q2364,R2364)</x:f>
        <x:v>11937.782340862424</x:v>
      </x:c>
      <x:c r="T2364" s="14" t="n">
        <x:f>'Inventory detail'!T112</x:f>
        <x:v>0.0857</x:v>
      </x:c>
      <x:c r="U2364" s="14" t="n">
        <x:f>'Inventory detail'!U112</x:f>
        <x:v>0.09339</x:v>
      </x:c>
      <x:c r="V2364" s="9" t="n">
        <x:f>O2364*T2364</x:f>
        <x:v>0</x:v>
      </x:c>
      <x:c r="W2364" s="9" t="n">
        <x:f>Q2364*T2364</x:f>
        <x:v>1023.0679466119097</x:v>
      </x:c>
      <x:c r="X2364" s="9" t="n">
        <x:f>R2364*T2364</x:f>
        <x:v>0</x:v>
      </x:c>
      <x:c r="Y2364" s="9" t="n">
        <x:f>S2364*T2364</x:f>
        <x:v>1023.0679466119097</x:v>
      </x:c>
      <x:c r="Z2364" s="9" t="n">
        <x:f>IF(ISNUMBER(U2364),S2364*(U2364-T2364),"n.a.")</x:f>
        <x:v>91.80154620123207</x:v>
      </x:c>
      <x:c r="AA2364" s="9" t="n">
        <x:f>IF(ISNUMBER(U2364),Y2364,0)</x:f>
        <x:v>1023.0679466119097</x:v>
      </x:c>
      <x:c r="AB2364" s="7" t="n">
        <x:f>MAX(0,L2364-SUM(F2364:K2364))</x:f>
        <x:v>0</x:v>
      </x:c>
    </x:row>
    <x:row r="2365" ht="22" customHeight="1">
      <x:c r="A2365" s="18" t="n">
        <x:f>Summary!E$41</x:f>
        <x:v>46388</x:v>
      </x:c>
      <x:c r="B2365" s="2" t="str">
        <x:f>'Inventory detail'!A113</x:f>
        <x:v>WIRE</x:v>
      </x:c>
      <x:c r="C2365" s="2" t="str">
        <x:f>'Inventory detail'!B113</x:f>
        <x:v>60</x:v>
      </x:c>
      <x:c r="D2365" s="2" t="str">
        <x:f>'Inventory detail'!C113</x:f>
        <x:v>DL038WHT</x:v>
      </x:c>
      <x:c r="E2365" s="10" t="n">
        <x:f>A1239</x:f>
        <x:v>46357</x:v>
      </x:c>
      <x:c r="F2365" s="7" t="n">
        <x:f>O1239</x:f>
        <x:v>0</x:v>
      </x:c>
      <x:c r="G2365" s="7" t="n">
        <x:f>Q1239</x:f>
        <x:v>0</x:v>
      </x:c>
      <x:c r="H2365" s="7" t="n">
        <x:f>R1239</x:f>
        <x:v>9774.61223819302</x:v>
      </x:c>
      <x:c r="I2365" s="7" t="n">
        <x:f>0</x:f>
        <x:v>0</x:v>
      </x:c>
      <x:c r="J2365" s="7" t="n">
        <x:f>0</x:f>
        <x:v>0</x:v>
      </x:c>
      <x:c r="K2365" s="7" t="n">
        <x:f>0</x:f>
        <x:v>0</x:v>
      </x:c>
      <x:c r="L2365" s="7" t="n">
        <x:f>'Inventory detail'!F113*Summary!$K$5*(A2365-E2365)/Summary!$K$6</x:f>
        <x:v>3114.8494455852156</x:v>
      </x:c>
      <x:c r="M2365" s="7" t="n">
        <x:f>MAX(0,H2365-L2365)</x:f>
        <x:v>6659.762792607804</x:v>
      </x:c>
      <x:c r="N2365" s="7" t="n">
        <x:f>MAX(0,L2365-H2365)</x:f>
        <x:v>0</x:v>
      </x:c>
      <x:c r="O2365" s="7" t="n">
        <x:f>MAX(0,F2365+I2365-N2365)</x:f>
        <x:v>0</x:v>
      </x:c>
      <x:c r="P2365" s="7" t="n">
        <x:f>MAX(0,N2365-F2365-I2365)</x:f>
        <x:v>0</x:v>
      </x:c>
      <x:c r="Q2365" s="7" t="n">
        <x:f>MAX(0,G2365+J2365-P2365)</x:f>
        <x:v>0</x:v>
      </x:c>
      <x:c r="R2365" s="7" t="n">
        <x:f>M2365+MAX(0,K2365-MAX(0,P2365-G2365-J2365))</x:f>
        <x:v>6659.762792607804</x:v>
      </x:c>
      <x:c r="S2365" s="7" t="n">
        <x:f>SUM(O2365,Q2365,R2365)</x:f>
        <x:v>6659.762792607804</x:v>
      </x:c>
      <x:c r="T2365" s="14" t="n">
        <x:f>'Inventory detail'!T113</x:f>
        <x:v>0.056299999999999996</x:v>
      </x:c>
      <x:c r="U2365" s="14" t="n">
        <x:f>'Inventory detail'!U113</x:f>
        <x:v>0.056299999999999996</x:v>
      </x:c>
      <x:c r="V2365" s="9" t="n">
        <x:f>O2365*T2365</x:f>
        <x:v>0</x:v>
      </x:c>
      <x:c r="W2365" s="9" t="n">
        <x:f>Q2365*T2365</x:f>
        <x:v>0</x:v>
      </x:c>
      <x:c r="X2365" s="9" t="n">
        <x:f>R2365*T2365</x:f>
        <x:v>374.94464522381935</x:v>
      </x:c>
      <x:c r="Y2365" s="9" t="n">
        <x:f>S2365*T2365</x:f>
        <x:v>374.94464522381935</x:v>
      </x:c>
      <x:c r="Z2365" s="9" t="n">
        <x:f>IF(ISNUMBER(U2365),S2365*(U2365-T2365),"n.a.")</x:f>
        <x:v>0</x:v>
      </x:c>
      <x:c r="AA2365" s="9" t="n">
        <x:f>IF(ISNUMBER(U2365),Y2365,0)</x:f>
        <x:v>374.94464522381935</x:v>
      </x:c>
      <x:c r="AB2365" s="7" t="n">
        <x:f>MAX(0,L2365-SUM(F2365:K2365))</x:f>
        <x:v>0</x:v>
      </x:c>
    </x:row>
    <x:row r="2366" ht="22" customHeight="1">
      <x:c r="A2366" s="18" t="n">
        <x:f>Summary!E$41</x:f>
        <x:v>46388</x:v>
      </x:c>
      <x:c r="B2366" s="2" t="str">
        <x:f>'Inventory detail'!A114</x:f>
        <x:v>POUC</x:v>
      </x:c>
      <x:c r="C2366" s="2" t="str">
        <x:f>'Inventory detail'!B114</x:f>
        <x:v>60</x:v>
      </x:c>
      <x:c r="D2366" s="2" t="str">
        <x:f>'Inventory detail'!C114</x:f>
        <x:v>LMEN10</x:v>
      </x:c>
      <x:c r="E2366" s="10" t="n">
        <x:f>A1240</x:f>
        <x:v>46357</x:v>
      </x:c>
      <x:c r="F2366" s="7" t="n">
        <x:f>O1240</x:f>
        <x:v>2025.387761806981</x:v>
      </x:c>
      <x:c r="G2366" s="7" t="n">
        <x:f>Q1240</x:f>
        <x:v>12000</x:v>
      </x:c>
      <x:c r="H2366" s="7" t="n">
        <x:f>R1240</x:f>
        <x:v>0</x:v>
      </x:c>
      <x:c r="I2366" s="7" t="n">
        <x:f>SUMIFS('PO detail'!$W$1782:$W$1786,'PO detail'!$V$1782:$V$1786,"&gt;="&amp;E2366,'PO detail'!$V$1782:$V$1786,"&lt;"&amp;A2366)</x:f>
        <x:v>0</x:v>
      </x:c>
      <x:c r="J2366" s="7" t="n">
        <x:f>SUMIFS('PO detail'!$X$1782:$X$1786,'PO detail'!$V$1782:$V$1786,"&gt;="&amp;E2366,'PO detail'!$V$1782:$V$1786,"&lt;"&amp;A2366)</x:f>
        <x:v>0</x:v>
      </x:c>
      <x:c r="K2366" s="7" t="n">
        <x:f>SUMIFS('PO detail'!$Y$1782:$Y$1786,'PO detail'!$V$1782:$V$1786,"&gt;="&amp;E2366,'PO detail'!$V$1782:$V$1786,"&lt;"&amp;A2366)</x:f>
        <x:v>0</x:v>
      </x:c>
      <x:c r="L2366" s="7" t="n">
        <x:f>'Inventory detail'!F114*Summary!$K$5*(A2366-E2366)/Summary!$K$6</x:f>
        <x:v>3085.1505544147844</x:v>
      </x:c>
      <x:c r="M2366" s="7" t="n">
        <x:f>MAX(0,H2366-L2366)</x:f>
        <x:v>0</x:v>
      </x:c>
      <x:c r="N2366" s="7" t="n">
        <x:f>MAX(0,L2366-H2366)</x:f>
        <x:v>3085.1505544147844</x:v>
      </x:c>
      <x:c r="O2366" s="7" t="n">
        <x:f>MAX(0,F2366+I2366-N2366)</x:f>
        <x:v>0</x:v>
      </x:c>
      <x:c r="P2366" s="7" t="n">
        <x:f>MAX(0,N2366-F2366-I2366)</x:f>
        <x:v>1059.7627926078035</x:v>
      </x:c>
      <x:c r="Q2366" s="7" t="n">
        <x:f>MAX(0,G2366+J2366-P2366)</x:f>
        <x:v>10940.237207392196</x:v>
      </x:c>
      <x:c r="R2366" s="7" t="n">
        <x:f>M2366+MAX(0,K2366-MAX(0,P2366-G2366-J2366))</x:f>
        <x:v>0</x:v>
      </x:c>
      <x:c r="S2366" s="7" t="n">
        <x:f>SUM(O2366,Q2366,R2366)</x:f>
        <x:v>10940.237207392196</x:v>
      </x:c>
      <x:c r="T2366" s="14" t="n">
        <x:f>'Inventory detail'!T114</x:f>
        <x:v>0.2984</x:v>
      </x:c>
      <x:c r="U2366" s="14" t="n">
        <x:f>'Inventory detail'!U114</x:f>
        <x:v>0.32521500000000003</x:v>
      </x:c>
      <x:c r="V2366" s="9" t="n">
        <x:f>O2366*T2366</x:f>
        <x:v>0</x:v>
      </x:c>
      <x:c r="W2366" s="9" t="n">
        <x:f>Q2366*T2366</x:f>
        <x:v>3264.566782685831</x:v>
      </x:c>
      <x:c r="X2366" s="9" t="n">
        <x:f>R2366*T2366</x:f>
        <x:v>0</x:v>
      </x:c>
      <x:c r="Y2366" s="9" t="n">
        <x:f>S2366*T2366</x:f>
        <x:v>3264.566782685831</x:v>
      </x:c>
      <x:c r="Z2366" s="9" t="n">
        <x:f>IF(ISNUMBER(U2366),S2366*(U2366-T2366),"n.a.")</x:f>
        <x:v>293.3624607162221</x:v>
      </x:c>
      <x:c r="AA2366" s="9" t="n">
        <x:f>IF(ISNUMBER(U2366),Y2366,0)</x:f>
        <x:v>3264.566782685831</x:v>
      </x:c>
      <x:c r="AB2366" s="7" t="n">
        <x:f>MAX(0,L2366-SUM(F2366:K2366))</x:f>
        <x:v>0</x:v>
      </x:c>
    </x:row>
    <x:row r="2367" ht="22" customHeight="1">
      <x:c r="A2367" s="18" t="n">
        <x:f>Summary!E$41</x:f>
        <x:v>46388</x:v>
      </x:c>
      <x:c r="B2367" s="2" t="str">
        <x:f>'Inventory detail'!A115</x:f>
        <x:v>COIL</x:v>
      </x:c>
      <x:c r="C2367" s="2" t="str">
        <x:f>'Inventory detail'!B115</x:f>
        <x:v>60</x:v>
      </x:c>
      <x:c r="D2367" s="2" t="str">
        <x:f>'Inventory detail'!C115</x:f>
        <x:v>16WHT12-4</x:v>
      </x:c>
      <x:c r="E2367" s="10" t="n">
        <x:f>A1241</x:f>
        <x:v>46357</x:v>
      </x:c>
      <x:c r="F2367" s="7" t="n">
        <x:f>O1241</x:f>
        <x:v>10047.153675564681</x:v>
      </x:c>
      <x:c r="G2367" s="7" t="n">
        <x:f>Q1241</x:f>
        <x:v>0</x:v>
      </x:c>
      <x:c r="H2367" s="7" t="n">
        <x:f>R1241</x:f>
        <x:v>0</x:v>
      </x:c>
      <x:c r="I2367" s="7" t="n">
        <x:f>SUMIFS('PO detail'!$W$1152:$W$1158,'PO detail'!$V$1152:$V$1158,"&gt;="&amp;E2367,'PO detail'!$V$1152:$V$1158,"&lt;"&amp;A2367)</x:f>
        <x:v>0</x:v>
      </x:c>
      <x:c r="J2367" s="7" t="n">
        <x:f>SUMIFS('PO detail'!$X$1152:$X$1158,'PO detail'!$V$1152:$V$1158,"&gt;="&amp;E2367,'PO detail'!$V$1152:$V$1158,"&lt;"&amp;A2367)</x:f>
        <x:v>0</x:v>
      </x:c>
      <x:c r="K2367" s="7" t="n">
        <x:f>SUMIFS('PO detail'!$Y$1152:$Y$1158,'PO detail'!$V$1152:$V$1158,"&gt;="&amp;E2367,'PO detail'!$V$1152:$V$1158,"&lt;"&amp;A2367)</x:f>
        <x:v>0</x:v>
      </x:c>
      <x:c r="L2367" s="7" t="n">
        <x:f>'Inventory detail'!F115*Summary!$K$5*(A2367-E2367)/Summary!$K$6</x:f>
        <x:v>3072.41954825462</x:v>
      </x:c>
      <x:c r="M2367" s="7" t="n">
        <x:f>MAX(0,H2367-L2367)</x:f>
        <x:v>0</x:v>
      </x:c>
      <x:c r="N2367" s="7" t="n">
        <x:f>MAX(0,L2367-H2367)</x:f>
        <x:v>3072.41954825462</x:v>
      </x:c>
      <x:c r="O2367" s="7" t="n">
        <x:f>MAX(0,F2367+I2367-N2367)</x:f>
        <x:v>6974.734127310061</x:v>
      </x:c>
      <x:c r="P2367" s="7" t="n">
        <x:f>MAX(0,N2367-F2367-I2367)</x:f>
        <x:v>0</x:v>
      </x:c>
      <x:c r="Q2367" s="7" t="n">
        <x:f>MAX(0,G2367+J2367-P2367)</x:f>
        <x:v>0</x:v>
      </x:c>
      <x:c r="R2367" s="7" t="n">
        <x:f>M2367+MAX(0,K2367-MAX(0,P2367-G2367-J2367))</x:f>
        <x:v>0</x:v>
      </x:c>
      <x:c r="S2367" s="7" t="n">
        <x:f>SUM(O2367,Q2367,R2367)</x:f>
        <x:v>6974.734127310061</x:v>
      </x:c>
      <x:c r="T2367" s="14" t="n">
        <x:f>'Inventory detail'!T115</x:f>
        <x:v>0.11230000000000001</x:v>
      </x:c>
      <x:c r="U2367" s="14" t="n">
        <x:f>'Inventory detail'!U115</x:f>
        <x:v>0.1099475</x:v>
      </x:c>
      <x:c r="V2367" s="9" t="n">
        <x:f>O2367*T2367</x:f>
        <x:v>783.26264249692</x:v>
      </x:c>
      <x:c r="W2367" s="9" t="n">
        <x:f>Q2367*T2367</x:f>
        <x:v>0</x:v>
      </x:c>
      <x:c r="X2367" s="9" t="n">
        <x:f>R2367*T2367</x:f>
        <x:v>0</x:v>
      </x:c>
      <x:c r="Y2367" s="9" t="n">
        <x:f>S2367*T2367</x:f>
        <x:v>783.26264249692</x:v>
      </x:c>
      <x:c r="Z2367" s="9" t="n">
        <x:f>IF(ISNUMBER(U2367),S2367*(U2367-T2367),"n.a.")</x:f>
        <x:v>-16.40806203449697</x:v>
      </x:c>
      <x:c r="AA2367" s="9" t="n">
        <x:f>IF(ISNUMBER(U2367),Y2367,0)</x:f>
        <x:v>783.26264249692</x:v>
      </x:c>
      <x:c r="AB2367" s="7" t="n">
        <x:f>MAX(0,L2367-SUM(F2367:K2367))</x:f>
        <x:v>0</x:v>
      </x:c>
    </x:row>
    <x:row r="2368" ht="22" customHeight="1">
      <x:c r="A2368" s="18" t="n">
        <x:f>Summary!E$41</x:f>
        <x:v>46388</x:v>
      </x:c>
      <x:c r="B2368" s="2" t="str">
        <x:f>'Inventory detail'!A116</x:f>
        <x:v>COIL</x:v>
      </x:c>
      <x:c r="C2368" s="2" t="str">
        <x:f>'Inventory detail'!B116</x:f>
        <x:v>60</x:v>
      </x:c>
      <x:c r="D2368" s="2" t="str">
        <x:f>'Inventory detail'!C116</x:f>
        <x:v>18WHT12-4</x:v>
      </x:c>
      <x:c r="E2368" s="10" t="n">
        <x:f>A1242</x:f>
        <x:v>46357</x:v>
      </x:c>
      <x:c r="F2368" s="7" t="n">
        <x:f>O1242</x:f>
        <x:v>8861.675893223819</x:v>
      </x:c>
      <x:c r="G2368" s="7" t="n">
        <x:f>Q1242</x:f>
        <x:v>0</x:v>
      </x:c>
      <x:c r="H2368" s="7" t="n">
        <x:f>R1242</x:f>
        <x:v>0</x:v>
      </x:c>
      <x:c r="I2368" s="7" t="n">
        <x:f>SUMIFS('PO detail'!$W$1177:$W$1184,'PO detail'!$V$1177:$V$1184,"&gt;="&amp;E2368,'PO detail'!$V$1177:$V$1184,"&lt;"&amp;A2368)</x:f>
        <x:v>0</x:v>
      </x:c>
      <x:c r="J2368" s="7" t="n">
        <x:f>SUMIFS('PO detail'!$X$1177:$X$1184,'PO detail'!$V$1177:$V$1184,"&gt;="&amp;E2368,'PO detail'!$V$1177:$V$1184,"&lt;"&amp;A2368)</x:f>
        <x:v>0</x:v>
      </x:c>
      <x:c r="K2368" s="7" t="n">
        <x:f>SUMIFS('PO detail'!$Y$1177:$Y$1184,'PO detail'!$V$1177:$V$1184,"&gt;="&amp;E2368,'PO detail'!$V$1177:$V$1184,"&lt;"&amp;A2368)</x:f>
        <x:v>0</x:v>
      </x:c>
      <x:c r="L2368" s="7" t="n">
        <x:f>'Inventory detail'!F116*Summary!$K$5*(A2368-E2368)/Summary!$K$6</x:f>
        <x:v>3063.9254209445585</x:v>
      </x:c>
      <x:c r="M2368" s="7" t="n">
        <x:f>MAX(0,H2368-L2368)</x:f>
        <x:v>0</x:v>
      </x:c>
      <x:c r="N2368" s="7" t="n">
        <x:f>MAX(0,L2368-H2368)</x:f>
        <x:v>3063.9254209445585</x:v>
      </x:c>
      <x:c r="O2368" s="7" t="n">
        <x:f>MAX(0,F2368+I2368-N2368)</x:f>
        <x:v>5797.75047227926</x:v>
      </x:c>
      <x:c r="P2368" s="7" t="n">
        <x:f>MAX(0,N2368-F2368-I2368)</x:f>
        <x:v>0</x:v>
      </x:c>
      <x:c r="Q2368" s="7" t="n">
        <x:f>MAX(0,G2368+J2368-P2368)</x:f>
        <x:v>0</x:v>
      </x:c>
      <x:c r="R2368" s="7" t="n">
        <x:f>M2368+MAX(0,K2368-MAX(0,P2368-G2368-J2368))</x:f>
        <x:v>0</x:v>
      </x:c>
      <x:c r="S2368" s="7" t="n">
        <x:f>SUM(O2368,Q2368,R2368)</x:f>
        <x:v>5797.75047227926</x:v>
      </x:c>
      <x:c r="T2368" s="14" t="n">
        <x:f>'Inventory detail'!T116</x:f>
        <x:v>0.1448</x:v>
      </x:c>
      <x:c r="U2368" s="14" t="n">
        <x:f>'Inventory detail'!U116</x:f>
        <x:v>0.141882</x:v>
      </x:c>
      <x:c r="V2368" s="9" t="n">
        <x:f>O2368*T2368</x:f>
        <x:v>839.514268386037</x:v>
      </x:c>
      <x:c r="W2368" s="9" t="n">
        <x:f>Q2368*T2368</x:f>
        <x:v>0</x:v>
      </x:c>
      <x:c r="X2368" s="9" t="n">
        <x:f>R2368*T2368</x:f>
        <x:v>0</x:v>
      </x:c>
      <x:c r="Y2368" s="9" t="n">
        <x:f>S2368*T2368</x:f>
        <x:v>839.514268386037</x:v>
      </x:c>
      <x:c r="Z2368" s="9" t="n">
        <x:f>IF(ISNUMBER(U2368),S2368*(U2368-T2368),"n.a.")</x:f>
        <x:v>-16.917835878110903</x:v>
      </x:c>
      <x:c r="AA2368" s="9" t="n">
        <x:f>IF(ISNUMBER(U2368),Y2368,0)</x:f>
        <x:v>839.514268386037</x:v>
      </x:c>
      <x:c r="AB2368" s="7" t="n">
        <x:f>MAX(0,L2368-SUM(F2368:K2368))</x:f>
        <x:v>0</x:v>
      </x:c>
    </x:row>
    <x:row r="2369" ht="22" customHeight="1">
      <x:c r="A2369" s="18" t="n">
        <x:f>Summary!E$41</x:f>
        <x:v>46388</x:v>
      </x:c>
      <x:c r="B2369" s="2" t="str">
        <x:f>'Inventory detail'!A117</x:f>
        <x:v>WIRE</x:v>
      </x:c>
      <x:c r="C2369" s="2" t="str">
        <x:f>'Inventory detail'!B117</x:f>
        <x:v>30</x:v>
      </x:c>
      <x:c r="D2369" s="2" t="str">
        <x:f>'Inventory detail'!C117</x:f>
        <x:v>DL716BLK</x:v>
      </x:c>
      <x:c r="E2369" s="10" t="n">
        <x:f>A1243</x:f>
        <x:v>46357</x:v>
      </x:c>
      <x:c r="F2369" s="7" t="n">
        <x:f>O1243</x:f>
        <x:v>0</x:v>
      </x:c>
      <x:c r="G2369" s="7" t="n">
        <x:f>Q1243</x:f>
        <x:v>0</x:v>
      </x:c>
      <x:c r="H2369" s="7" t="n">
        <x:f>R1243</x:f>
        <x:v>0</x:v>
      </x:c>
      <x:c r="I2369" s="7" t="n">
        <x:f>0</x:f>
        <x:v>0</x:v>
      </x:c>
      <x:c r="J2369" s="7" t="n">
        <x:f>0</x:f>
        <x:v>0</x:v>
      </x:c>
      <x:c r="K2369" s="7" t="n">
        <x:f>0</x:f>
        <x:v>0</x:v>
      </x:c>
      <x:c r="L2369" s="7" t="n">
        <x:f>'Inventory detail'!F117*Summary!$K$5*(A2369-E2369)/Summary!$K$6</x:f>
        <x:v>3046.9575359342916</x:v>
      </x:c>
      <x:c r="M2369" s="7" t="n">
        <x:f>MAX(0,H2369-L2369)</x:f>
        <x:v>0</x:v>
      </x:c>
      <x:c r="N2369" s="7" t="n">
        <x:f>MAX(0,L2369-H2369)</x:f>
        <x:v>3046.9575359342916</x:v>
      </x:c>
      <x:c r="O2369" s="7" t="n">
        <x:f>MAX(0,F2369+I2369-N2369)</x:f>
        <x:v>0</x:v>
      </x:c>
      <x:c r="P2369" s="7" t="n">
        <x:f>MAX(0,N2369-F2369-I2369)</x:f>
        <x:v>3046.9575359342916</x:v>
      </x:c>
      <x:c r="Q2369" s="7" t="n">
        <x:f>MAX(0,G2369+J2369-P2369)</x:f>
        <x:v>0</x:v>
      </x:c>
      <x:c r="R2369" s="7" t="n">
        <x:f>M2369+MAX(0,K2369-MAX(0,P2369-G2369-J2369))</x:f>
        <x:v>0</x:v>
      </x:c>
      <x:c r="S2369" s="7" t="n">
        <x:f>SUM(O2369,Q2369,R2369)</x:f>
        <x:v>0</x:v>
      </x:c>
      <x:c r="T2369" s="14" t="n">
        <x:f>'Inventory detail'!T117</x:f>
        <x:v>0.0732</x:v>
      </x:c>
      <x:c r="U2369" s="14" t="n">
        <x:f>'Inventory detail'!U117</x:f>
        <x:v>0.0732</x:v>
      </x:c>
      <x:c r="V2369" s="9" t="n">
        <x:f>O2369*T2369</x:f>
        <x:v>0</x:v>
      </x:c>
      <x:c r="W2369" s="9" t="n">
        <x:f>Q2369*T2369</x:f>
        <x:v>0</x:v>
      </x:c>
      <x:c r="X2369" s="9" t="n">
        <x:f>R2369*T2369</x:f>
        <x:v>0</x:v>
      </x:c>
      <x:c r="Y2369" s="9" t="n">
        <x:f>S2369*T2369</x:f>
        <x:v>0</x:v>
      </x:c>
      <x:c r="Z2369" s="9" t="n">
        <x:f>IF(ISNUMBER(U2369),S2369*(U2369-T2369),"n.a.")</x:f>
        <x:v>0</x:v>
      </x:c>
      <x:c r="AA2369" s="9" t="n">
        <x:f>IF(ISNUMBER(U2369),Y2369,0)</x:f>
        <x:v>0</x:v>
      </x:c>
      <x:c r="AB2369" s="7" t="n">
        <x:f>MAX(0,L2369-SUM(F2369:K2369))</x:f>
        <x:v>3046.9575359342916</x:v>
      </x:c>
    </x:row>
    <x:row r="2370" ht="22" customHeight="1">
      <x:c r="A2370" s="18" t="n">
        <x:f>Summary!E$41</x:f>
        <x:v>46388</x:v>
      </x:c>
      <x:c r="B2370" s="2" t="str">
        <x:f>'Inventory detail'!A118</x:f>
        <x:v>COIL</x:v>
      </x:c>
      <x:c r="C2370" s="2" t="str">
        <x:f>'Inventory detail'!B118</x:f>
        <x:v>60</x:v>
      </x:c>
      <x:c r="D2370" s="2" t="str">
        <x:f>'Inventory detail'!C118</x:f>
        <x:v>6WHT12-4</x:v>
      </x:c>
      <x:c r="E2370" s="10" t="n">
        <x:f>A1244</x:f>
        <x:v>46357</x:v>
      </x:c>
      <x:c r="F2370" s="7" t="n">
        <x:f>O1244</x:f>
        <x:v>12205.20772073922</x:v>
      </x:c>
      <x:c r="G2370" s="7" t="n">
        <x:f>Q1244</x:f>
        <x:v>0</x:v>
      </x:c>
      <x:c r="H2370" s="7" t="n">
        <x:f>R1244</x:f>
        <x:v>0</x:v>
      </x:c>
      <x:c r="I2370" s="7" t="n">
        <x:f>SUMIFS('PO detail'!$W$1359:$W$1362,'PO detail'!$V$1359:$V$1362,"&gt;="&amp;E2370,'PO detail'!$V$1359:$V$1362,"&lt;"&amp;A2370)</x:f>
        <x:v>0</x:v>
      </x:c>
      <x:c r="J2370" s="7" t="n">
        <x:f>SUMIFS('PO detail'!$X$1359:$X$1362,'PO detail'!$V$1359:$V$1362,"&gt;="&amp;E2370,'PO detail'!$V$1359:$V$1362,"&lt;"&amp;A2370)</x:f>
        <x:v>0</x:v>
      </x:c>
      <x:c r="K2370" s="7" t="n">
        <x:f>SUMIFS('PO detail'!$Y$1359:$Y$1362,'PO detail'!$V$1359:$V$1362,"&gt;="&amp;E2370,'PO detail'!$V$1359:$V$1362,"&lt;"&amp;A2370)</x:f>
        <x:v>0</x:v>
      </x:c>
      <x:c r="L2370" s="7" t="n">
        <x:f>'Inventory detail'!F118*Summary!$K$5*(A2370-E2370)/Summary!$K$6</x:f>
        <x:v>3038.46340862423</x:v>
      </x:c>
      <x:c r="M2370" s="7" t="n">
        <x:f>MAX(0,H2370-L2370)</x:f>
        <x:v>0</x:v>
      </x:c>
      <x:c r="N2370" s="7" t="n">
        <x:f>MAX(0,L2370-H2370)</x:f>
        <x:v>3038.46340862423</x:v>
      </x:c>
      <x:c r="O2370" s="7" t="n">
        <x:f>MAX(0,F2370+I2370-N2370)</x:f>
        <x:v>9166.74431211499</x:v>
      </x:c>
      <x:c r="P2370" s="7" t="n">
        <x:f>MAX(0,N2370-F2370-I2370)</x:f>
        <x:v>0</x:v>
      </x:c>
      <x:c r="Q2370" s="7" t="n">
        <x:f>MAX(0,G2370+J2370-P2370)</x:f>
        <x:v>0</x:v>
      </x:c>
      <x:c r="R2370" s="7" t="n">
        <x:f>M2370+MAX(0,K2370-MAX(0,P2370-G2370-J2370))</x:f>
        <x:v>0</x:v>
      </x:c>
      <x:c r="S2370" s="7" t="n">
        <x:f>SUM(O2370,Q2370,R2370)</x:f>
        <x:v>9166.74431211499</x:v>
      </x:c>
      <x:c r="T2370" s="14" t="n">
        <x:f>'Inventory detail'!T118</x:f>
        <x:v>0.0365</x:v>
      </x:c>
      <x:c r="U2370" s="14" t="n">
        <x:f>'Inventory detail'!U118</x:f>
        <x:v>0.0356915</x:v>
      </x:c>
      <x:c r="V2370" s="9" t="n">
        <x:f>O2370*T2370</x:f>
        <x:v>334.5861673921971</x:v>
      </x:c>
      <x:c r="W2370" s="9" t="n">
        <x:f>Q2370*T2370</x:f>
        <x:v>0</x:v>
      </x:c>
      <x:c r="X2370" s="9" t="n">
        <x:f>R2370*T2370</x:f>
        <x:v>0</x:v>
      </x:c>
      <x:c r="Y2370" s="9" t="n">
        <x:f>S2370*T2370</x:f>
        <x:v>334.5861673921971</x:v>
      </x:c>
      <x:c r="Z2370" s="9" t="n">
        <x:f>IF(ISNUMBER(U2370),S2370*(U2370-T2370),"n.a.")</x:f>
        <x:v>-7.411312776344939</x:v>
      </x:c>
      <x:c r="AA2370" s="9" t="n">
        <x:f>IF(ISNUMBER(U2370),Y2370,0)</x:f>
        <x:v>334.5861673921971</x:v>
      </x:c>
      <x:c r="AB2370" s="7" t="n">
        <x:f>MAX(0,L2370-SUM(F2370:K2370))</x:f>
        <x:v>0</x:v>
      </x:c>
    </x:row>
    <x:row r="2371" ht="22" customHeight="1">
      <x:c r="A2371" s="18" t="n">
        <x:f>Summary!E$41</x:f>
        <x:v>46388</x:v>
      </x:c>
      <x:c r="B2371" s="2" t="str">
        <x:f>'Inventory detail'!A119</x:f>
        <x:v>POUC</x:v>
      </x:c>
      <x:c r="C2371" s="2" t="str">
        <x:f>'Inventory detail'!B119</x:f>
        <x:v>10</x:v>
      </x:c>
      <x:c r="D2371" s="2" t="str">
        <x:f>'Inventory detail'!C119</x:f>
        <x:v>CRC5</x:v>
      </x:c>
      <x:c r="E2371" s="10" t="n">
        <x:f>A1245</x:f>
        <x:v>46357</x:v>
      </x:c>
      <x:c r="F2371" s="7" t="n">
        <x:f>O1245</x:f>
        <x:v>0</x:v>
      </x:c>
      <x:c r="G2371" s="7" t="n">
        <x:f>Q1245</x:f>
        <x:v>0</x:v>
      </x:c>
      <x:c r="H2371" s="7" t="n">
        <x:f>R1245</x:f>
        <x:v>0</x:v>
      </x:c>
      <x:c r="I2371" s="7" t="n">
        <x:f>0</x:f>
        <x:v>0</x:v>
      </x:c>
      <x:c r="J2371" s="7" t="n">
        <x:f>0</x:f>
        <x:v>0</x:v>
      </x:c>
      <x:c r="K2371" s="7" t="n">
        <x:f>0</x:f>
        <x:v>0</x:v>
      </x:c>
      <x:c r="L2371" s="7" t="n">
        <x:f>'Inventory detail'!F119*Summary!$K$5*(A2371-E2371)/Summary!$K$6</x:f>
        <x:v>2919.647474332649</x:v>
      </x:c>
      <x:c r="M2371" s="7" t="n">
        <x:f>MAX(0,H2371-L2371)</x:f>
        <x:v>0</x:v>
      </x:c>
      <x:c r="N2371" s="7" t="n">
        <x:f>MAX(0,L2371-H2371)</x:f>
        <x:v>2919.647474332649</x:v>
      </x:c>
      <x:c r="O2371" s="7" t="n">
        <x:f>MAX(0,F2371+I2371-N2371)</x:f>
        <x:v>0</x:v>
      </x:c>
      <x:c r="P2371" s="7" t="n">
        <x:f>MAX(0,N2371-F2371-I2371)</x:f>
        <x:v>2919.647474332649</x:v>
      </x:c>
      <x:c r="Q2371" s="7" t="n">
        <x:f>MAX(0,G2371+J2371-P2371)</x:f>
        <x:v>0</x:v>
      </x:c>
      <x:c r="R2371" s="7" t="n">
        <x:f>M2371+MAX(0,K2371-MAX(0,P2371-G2371-J2371))</x:f>
        <x:v>0</x:v>
      </x:c>
      <x:c r="S2371" s="7" t="n">
        <x:f>SUM(O2371,Q2371,R2371)</x:f>
        <x:v>0</x:v>
      </x:c>
      <x:c r="T2371" s="14" t="n">
        <x:f>'Inventory detail'!T119</x:f>
        <x:v>0.0058</x:v>
      </x:c>
      <x:c r="U2371" s="14" t="n">
        <x:f>'Inventory detail'!U119</x:f>
        <x:v>0.00627</x:v>
      </x:c>
      <x:c r="V2371" s="9" t="n">
        <x:f>O2371*T2371</x:f>
        <x:v>0</x:v>
      </x:c>
      <x:c r="W2371" s="9" t="n">
        <x:f>Q2371*T2371</x:f>
        <x:v>0</x:v>
      </x:c>
      <x:c r="X2371" s="9" t="n">
        <x:f>R2371*T2371</x:f>
        <x:v>0</x:v>
      </x:c>
      <x:c r="Y2371" s="9" t="n">
        <x:f>S2371*T2371</x:f>
        <x:v>0</x:v>
      </x:c>
      <x:c r="Z2371" s="9" t="n">
        <x:f>IF(ISNUMBER(U2371),S2371*(U2371-T2371),"n.a.")</x:f>
        <x:v>0</x:v>
      </x:c>
      <x:c r="AA2371" s="9" t="n">
        <x:f>IF(ISNUMBER(U2371),Y2371,0)</x:f>
        <x:v>0</x:v>
      </x:c>
      <x:c r="AB2371" s="7" t="n">
        <x:f>MAX(0,L2371-SUM(F2371:K2371))</x:f>
        <x:v>2919.647474332649</x:v>
      </x:c>
    </x:row>
    <x:row r="2372" ht="22" customHeight="1">
      <x:c r="A2372" s="18" t="n">
        <x:f>Summary!E$41</x:f>
        <x:v>46388</x:v>
      </x:c>
      <x:c r="B2372" s="2" t="str">
        <x:f>'Inventory detail'!A120</x:f>
        <x:v>POUC</x:v>
      </x:c>
      <x:c r="C2372" s="2" t="str">
        <x:f>'Inventory detail'!B120</x:f>
        <x:v>60</x:v>
      </x:c>
      <x:c r="D2372" s="2" t="str">
        <x:f>'Inventory detail'!C120</x:f>
        <x:v>LUGWO5</x:v>
      </x:c>
      <x:c r="E2372" s="10" t="n">
        <x:f>A1246</x:f>
        <x:v>46357</x:v>
      </x:c>
      <x:c r="F2372" s="7" t="n">
        <x:f>O1246</x:f>
        <x:v>0</x:v>
      </x:c>
      <x:c r="G2372" s="7" t="n">
        <x:f>Q1246</x:f>
        <x:v>0</x:v>
      </x:c>
      <x:c r="H2372" s="7" t="n">
        <x:f>R1246</x:f>
        <x:v>51237.371663244354</x:v>
      </x:c>
      <x:c r="I2372" s="7" t="n">
        <x:f>0</x:f>
        <x:v>0</x:v>
      </x:c>
      <x:c r="J2372" s="7" t="n">
        <x:f>0</x:f>
        <x:v>0</x:v>
      </x:c>
      <x:c r="K2372" s="7" t="n">
        <x:f>0</x:f>
        <x:v>0</x:v>
      </x:c>
      <x:c r="L2372" s="7" t="n">
        <x:f>'Inventory detail'!F120*Summary!$K$5*(A2372-E2372)/Summary!$K$6</x:f>
        <x:v>2902.6694045174536</x:v>
      </x:c>
      <x:c r="M2372" s="7" t="n">
        <x:f>MAX(0,H2372-L2372)</x:f>
        <x:v>48334.7022587269</x:v>
      </x:c>
      <x:c r="N2372" s="7" t="n">
        <x:f>MAX(0,L2372-H2372)</x:f>
        <x:v>0</x:v>
      </x:c>
      <x:c r="O2372" s="7" t="n">
        <x:f>MAX(0,F2372+I2372-N2372)</x:f>
        <x:v>0</x:v>
      </x:c>
      <x:c r="P2372" s="7" t="n">
        <x:f>MAX(0,N2372-F2372-I2372)</x:f>
        <x:v>0</x:v>
      </x:c>
      <x:c r="Q2372" s="7" t="n">
        <x:f>MAX(0,G2372+J2372-P2372)</x:f>
        <x:v>0</x:v>
      </x:c>
      <x:c r="R2372" s="7" t="n">
        <x:f>M2372+MAX(0,K2372-MAX(0,P2372-G2372-J2372))</x:f>
        <x:v>48334.7022587269</x:v>
      </x:c>
      <x:c r="S2372" s="7" t="n">
        <x:f>SUM(O2372,Q2372,R2372)</x:f>
        <x:v>48334.7022587269</x:v>
      </x:c>
      <x:c r="T2372" s="14" t="n">
        <x:f>'Inventory detail'!T120</x:f>
        <x:v>0.0084</x:v>
      </x:c>
      <x:c r="U2372" s="14" t="n">
        <x:f>'Inventory detail'!U120</x:f>
        <x:v>0.009075</x:v>
      </x:c>
      <x:c r="V2372" s="9" t="n">
        <x:f>O2372*T2372</x:f>
        <x:v>0</x:v>
      </x:c>
      <x:c r="W2372" s="9" t="n">
        <x:f>Q2372*T2372</x:f>
        <x:v>0</x:v>
      </x:c>
      <x:c r="X2372" s="9" t="n">
        <x:f>R2372*T2372</x:f>
        <x:v>406.01149897330595</x:v>
      </x:c>
      <x:c r="Y2372" s="9" t="n">
        <x:f>S2372*T2372</x:f>
        <x:v>406.01149897330595</x:v>
      </x:c>
      <x:c r="Z2372" s="9" t="n">
        <x:f>IF(ISNUMBER(U2372),S2372*(U2372-T2372),"n.a.")</x:f>
        <x:v>32.62592402464067</x:v>
      </x:c>
      <x:c r="AA2372" s="9" t="n">
        <x:f>IF(ISNUMBER(U2372),Y2372,0)</x:f>
        <x:v>406.01149897330595</x:v>
      </x:c>
      <x:c r="AB2372" s="7" t="n">
        <x:f>MAX(0,L2372-SUM(F2372:K2372))</x:f>
        <x:v>0</x:v>
      </x:c>
    </x:row>
    <x:row r="2373" ht="22" customHeight="1">
      <x:c r="A2373" s="18" t="n">
        <x:f>Summary!E$41</x:f>
        <x:v>46388</x:v>
      </x:c>
      <x:c r="B2373" s="2" t="str">
        <x:f>'Inventory detail'!A121</x:f>
        <x:v>WIRE</x:v>
      </x:c>
      <x:c r="C2373" s="2" t="str">
        <x:f>'Inventory detail'!B121</x:f>
        <x:v>10</x:v>
      </x:c>
      <x:c r="D2373" s="2" t="str">
        <x:f>'Inventory detail'!C121</x:f>
        <x:v>DL078BLK</x:v>
      </x:c>
      <x:c r="E2373" s="10" t="n">
        <x:f>A1247</x:f>
        <x:v>46357</x:v>
      </x:c>
      <x:c r="F2373" s="7" t="n">
        <x:f>O1247</x:f>
        <x:v>19323.65979466119</x:v>
      </x:c>
      <x:c r="G2373" s="7" t="n">
        <x:f>Q1247</x:f>
        <x:v>0</x:v>
      </x:c>
      <x:c r="H2373" s="7" t="n">
        <x:f>R1247</x:f>
        <x:v>0</x:v>
      </x:c>
      <x:c r="I2373" s="7" t="n">
        <x:f>SUMIFS('PO detail'!$W$1961:$W$1965,'PO detail'!$V$1961:$V$1965,"&gt;="&amp;E2373,'PO detail'!$V$1961:$V$1965,"&lt;"&amp;A2373)</x:f>
        <x:v>0</x:v>
      </x:c>
      <x:c r="J2373" s="7" t="n">
        <x:f>SUMIFS('PO detail'!$X$1961:$X$1965,'PO detail'!$V$1961:$V$1965,"&gt;="&amp;E2373,'PO detail'!$V$1961:$V$1965,"&lt;"&amp;A2373)</x:f>
        <x:v>0</x:v>
      </x:c>
      <x:c r="K2373" s="7" t="n">
        <x:f>SUMIFS('PO detail'!$Y$1961:$Y$1965,'PO detail'!$V$1961:$V$1965,"&gt;="&amp;E2373,'PO detail'!$V$1961:$V$1965,"&lt;"&amp;A2373)</x:f>
        <x:v>0</x:v>
      </x:c>
      <x:c r="L2373" s="7" t="n">
        <x:f>'Inventory detail'!F121*Summary!$K$5*(A2373-E2373)/Summary!$K$6</x:f>
        <x:v>2881.4442710472276</x:v>
      </x:c>
      <x:c r="M2373" s="7" t="n">
        <x:f>MAX(0,H2373-L2373)</x:f>
        <x:v>0</x:v>
      </x:c>
      <x:c r="N2373" s="7" t="n">
        <x:f>MAX(0,L2373-H2373)</x:f>
        <x:v>2881.4442710472276</x:v>
      </x:c>
      <x:c r="O2373" s="7" t="n">
        <x:f>MAX(0,F2373+I2373-N2373)</x:f>
        <x:v>16442.215523613962</x:v>
      </x:c>
      <x:c r="P2373" s="7" t="n">
        <x:f>MAX(0,N2373-F2373-I2373)</x:f>
        <x:v>0</x:v>
      </x:c>
      <x:c r="Q2373" s="7" t="n">
        <x:f>MAX(0,G2373+J2373-P2373)</x:f>
        <x:v>0</x:v>
      </x:c>
      <x:c r="R2373" s="7" t="n">
        <x:f>M2373+MAX(0,K2373-MAX(0,P2373-G2373-J2373))</x:f>
        <x:v>0</x:v>
      </x:c>
      <x:c r="S2373" s="7" t="n">
        <x:f>SUM(O2373,Q2373,R2373)</x:f>
        <x:v>16442.215523613962</x:v>
      </x:c>
      <x:c r="T2373" s="14" t="n">
        <x:f>'Inventory detail'!T121</x:f>
        <x:v>0.16329999999999997</x:v>
      </x:c>
      <x:c r="U2373" s="14" t="n">
        <x:f>'Inventory detail'!U121</x:f>
        <x:v>0.16329999999999997</x:v>
      </x:c>
      <x:c r="V2373" s="9" t="n">
        <x:f>O2373*T2373</x:f>
        <x:v>2685.0137950061594</x:v>
      </x:c>
      <x:c r="W2373" s="9" t="n">
        <x:f>Q2373*T2373</x:f>
        <x:v>0</x:v>
      </x:c>
      <x:c r="X2373" s="9" t="n">
        <x:f>R2373*T2373</x:f>
        <x:v>0</x:v>
      </x:c>
      <x:c r="Y2373" s="9" t="n">
        <x:f>S2373*T2373</x:f>
        <x:v>2685.0137950061594</x:v>
      </x:c>
      <x:c r="Z2373" s="9" t="n">
        <x:f>IF(ISNUMBER(U2373),S2373*(U2373-T2373),"n.a.")</x:f>
        <x:v>0</x:v>
      </x:c>
      <x:c r="AA2373" s="9" t="n">
        <x:f>IF(ISNUMBER(U2373),Y2373,0)</x:f>
        <x:v>2685.0137950061594</x:v>
      </x:c>
      <x:c r="AB2373" s="7" t="n">
        <x:f>MAX(0,L2373-SUM(F2373:K2373))</x:f>
        <x:v>0</x:v>
      </x:c>
    </x:row>
    <x:row r="2374" ht="22" customHeight="1">
      <x:c r="A2374" s="18" t="n">
        <x:f>Summary!E$41</x:f>
        <x:v>46388</x:v>
      </x:c>
      <x:c r="B2374" s="2" t="str">
        <x:f>'Inventory detail'!A122</x:f>
        <x:v>COIL</x:v>
      </x:c>
      <x:c r="C2374" s="2" t="str">
        <x:f>'Inventory detail'!B122</x:f>
        <x:v>60</x:v>
      </x:c>
      <x:c r="D2374" s="2" t="str">
        <x:f>'Inventory detail'!C122</x:f>
        <x:v>8BLK36-4</x:v>
      </x:c>
      <x:c r="E2374" s="10" t="n">
        <x:f>A1248</x:f>
        <x:v>46357</x:v>
      </x:c>
      <x:c r="F2374" s="7" t="n">
        <x:f>O1248</x:f>
        <x:v>6395.408295687885</x:v>
      </x:c>
      <x:c r="G2374" s="7" t="n">
        <x:f>Q1248</x:f>
        <x:v>0</x:v>
      </x:c>
      <x:c r="H2374" s="7" t="n">
        <x:f>R1248</x:f>
        <x:v>0</x:v>
      </x:c>
      <x:c r="I2374" s="7" t="n">
        <x:f>SUMIFS('PO detail'!$W$1397:$W$1405,'PO detail'!$V$1397:$V$1405,"&gt;="&amp;E2374,'PO detail'!$V$1397:$V$1405,"&lt;"&amp;A2374)</x:f>
        <x:v>0</x:v>
      </x:c>
      <x:c r="J2374" s="7" t="n">
        <x:f>SUMIFS('PO detail'!$X$1397:$X$1405,'PO detail'!$V$1397:$V$1405,"&gt;="&amp;E2374,'PO detail'!$V$1397:$V$1405,"&lt;"&amp;A2374)</x:f>
        <x:v>0</x:v>
      </x:c>
      <x:c r="K2374" s="7" t="n">
        <x:f>SUMIFS('PO detail'!$Y$1397:$Y$1405,'PO detail'!$V$1397:$V$1405,"&gt;="&amp;E2374,'PO detail'!$V$1397:$V$1405,"&lt;"&amp;A2374)</x:f>
        <x:v>0</x:v>
      </x:c>
      <x:c r="L2374" s="7" t="n">
        <x:f>'Inventory detail'!F122*Summary!$K$5*(A2374-E2374)/Summary!$K$6</x:f>
        <x:v>2868.723449691992</x:v>
      </x:c>
      <x:c r="M2374" s="7" t="n">
        <x:f>MAX(0,H2374-L2374)</x:f>
        <x:v>0</x:v>
      </x:c>
      <x:c r="N2374" s="7" t="n">
        <x:f>MAX(0,L2374-H2374)</x:f>
        <x:v>2868.723449691992</x:v>
      </x:c>
      <x:c r="O2374" s="7" t="n">
        <x:f>MAX(0,F2374+I2374-N2374)</x:f>
        <x:v>3526.684845995893</x:v>
      </x:c>
      <x:c r="P2374" s="7" t="n">
        <x:f>MAX(0,N2374-F2374-I2374)</x:f>
        <x:v>0</x:v>
      </x:c>
      <x:c r="Q2374" s="7" t="n">
        <x:f>MAX(0,G2374+J2374-P2374)</x:f>
        <x:v>0</x:v>
      </x:c>
      <x:c r="R2374" s="7" t="n">
        <x:f>M2374+MAX(0,K2374-MAX(0,P2374-G2374-J2374))</x:f>
        <x:v>0</x:v>
      </x:c>
      <x:c r="S2374" s="7" t="n">
        <x:f>SUM(O2374,Q2374,R2374)</x:f>
        <x:v>3526.684845995893</x:v>
      </x:c>
      <x:c r="T2374" s="14" t="n">
        <x:f>'Inventory detail'!T122</x:f>
        <x:v>0.1211</x:v>
      </x:c>
      <x:c r="U2374" s="14" t="n">
        <x:f>'Inventory detail'!U122</x:f>
        <x:v>0.11867699999999999</x:v>
      </x:c>
      <x:c r="V2374" s="9" t="n">
        <x:f>O2374*T2374</x:f>
        <x:v>427.0815348501026</x:v>
      </x:c>
      <x:c r="W2374" s="9" t="n">
        <x:f>Q2374*T2374</x:f>
        <x:v>0</x:v>
      </x:c>
      <x:c r="X2374" s="9" t="n">
        <x:f>R2374*T2374</x:f>
        <x:v>0</x:v>
      </x:c>
      <x:c r="Y2374" s="9" t="n">
        <x:f>S2374*T2374</x:f>
        <x:v>427.0815348501026</x:v>
      </x:c>
      <x:c r="Z2374" s="9" t="n">
        <x:f>IF(ISNUMBER(U2374),S2374*(U2374-T2374),"n.a.")</x:f>
        <x:v>-8.545157381848078</x:v>
      </x:c>
      <x:c r="AA2374" s="9" t="n">
        <x:f>IF(ISNUMBER(U2374),Y2374,0)</x:f>
        <x:v>427.0815348501026</x:v>
      </x:c>
      <x:c r="AB2374" s="7" t="n">
        <x:f>MAX(0,L2374-SUM(F2374:K2374))</x:f>
        <x:v>0</x:v>
      </x:c>
    </x:row>
    <x:row r="2375" ht="22" customHeight="1">
      <x:c r="A2375" s="18" t="n">
        <x:f>Summary!E$41</x:f>
        <x:v>46388</x:v>
      </x:c>
      <x:c r="B2375" s="2" t="str">
        <x:f>'Inventory detail'!A123</x:f>
        <x:v>WIRE</x:v>
      </x:c>
      <x:c r="C2375" s="2" t="str">
        <x:f>'Inventory detail'!B123</x:f>
        <x:v>10</x:v>
      </x:c>
      <x:c r="D2375" s="2" t="str">
        <x:f>'Inventory detail'!C123</x:f>
        <x:v>DL916SIL</x:v>
      </x:c>
      <x:c r="E2375" s="10" t="n">
        <x:f>A1249</x:f>
        <x:v>46357</x:v>
      </x:c>
      <x:c r="F2375" s="7" t="n">
        <x:f>O1249</x:f>
        <x:v>33109.930513347026</x:v>
      </x:c>
      <x:c r="G2375" s="7" t="n">
        <x:f>Q1249</x:f>
        <x:v>0</x:v>
      </x:c>
      <x:c r="H2375" s="7" t="n">
        <x:f>R1249</x:f>
        <x:v>0</x:v>
      </x:c>
      <x:c r="I2375" s="7" t="n">
        <x:f>SUMIFS('PO detail'!$W$2035:$W$2038,'PO detail'!$V$2035:$V$2038,"&gt;="&amp;E2375,'PO detail'!$V$2035:$V$2038,"&lt;"&amp;A2375)</x:f>
        <x:v>0</x:v>
      </x:c>
      <x:c r="J2375" s="7" t="n">
        <x:f>SUMIFS('PO detail'!$X$2035:$X$2038,'PO detail'!$V$2035:$V$2038,"&gt;="&amp;E2375,'PO detail'!$V$2035:$V$2038,"&lt;"&amp;A2375)</x:f>
        <x:v>0</x:v>
      </x:c>
      <x:c r="K2375" s="7" t="n">
        <x:f>SUMIFS('PO detail'!$Y$2035:$Y$2038,'PO detail'!$V$2035:$V$2038,"&gt;="&amp;E2375,'PO detail'!$V$2035:$V$2038,"&lt;"&amp;A2375)</x:f>
        <x:v>0</x:v>
      </x:c>
      <x:c r="L2375" s="7" t="n">
        <x:f>'Inventory detail'!F123*Summary!$K$5*(A2375-E2375)/Summary!$K$6</x:f>
        <x:v>2860.22932238193</x:v>
      </x:c>
      <x:c r="M2375" s="7" t="n">
        <x:f>MAX(0,H2375-L2375)</x:f>
        <x:v>0</x:v>
      </x:c>
      <x:c r="N2375" s="7" t="n">
        <x:f>MAX(0,L2375-H2375)</x:f>
        <x:v>2860.22932238193</x:v>
      </x:c>
      <x:c r="O2375" s="7" t="n">
        <x:f>MAX(0,F2375+I2375-N2375)</x:f>
        <x:v>30249.701190965097</x:v>
      </x:c>
      <x:c r="P2375" s="7" t="n">
        <x:f>MAX(0,N2375-F2375-I2375)</x:f>
        <x:v>0</x:v>
      </x:c>
      <x:c r="Q2375" s="7" t="n">
        <x:f>MAX(0,G2375+J2375-P2375)</x:f>
        <x:v>0</x:v>
      </x:c>
      <x:c r="R2375" s="7" t="n">
        <x:f>M2375+MAX(0,K2375-MAX(0,P2375-G2375-J2375))</x:f>
        <x:v>0</x:v>
      </x:c>
      <x:c r="S2375" s="7" t="n">
        <x:f>SUM(O2375,Q2375,R2375)</x:f>
        <x:v>30249.701190965097</x:v>
      </x:c>
      <x:c r="T2375" s="14" t="n">
        <x:f>'Inventory detail'!T123</x:f>
        <x:v>0.1041</x:v>
      </x:c>
      <x:c r="U2375" s="14" t="n">
        <x:f>'Inventory detail'!U123</x:f>
        <x:v>0.1041</x:v>
      </x:c>
      <x:c r="V2375" s="9" t="n">
        <x:f>O2375*T2375</x:f>
        <x:v>3148.9938939794665</x:v>
      </x:c>
      <x:c r="W2375" s="9" t="n">
        <x:f>Q2375*T2375</x:f>
        <x:v>0</x:v>
      </x:c>
      <x:c r="X2375" s="9" t="n">
        <x:f>R2375*T2375</x:f>
        <x:v>0</x:v>
      </x:c>
      <x:c r="Y2375" s="9" t="n">
        <x:f>S2375*T2375</x:f>
        <x:v>3148.9938939794665</x:v>
      </x:c>
      <x:c r="Z2375" s="9" t="n">
        <x:f>IF(ISNUMBER(U2375),S2375*(U2375-T2375),"n.a.")</x:f>
        <x:v>0</x:v>
      </x:c>
      <x:c r="AA2375" s="9" t="n">
        <x:f>IF(ISNUMBER(U2375),Y2375,0)</x:f>
        <x:v>3148.9938939794665</x:v>
      </x:c>
      <x:c r="AB2375" s="7" t="n">
        <x:f>MAX(0,L2375-SUM(F2375:K2375))</x:f>
        <x:v>0</x:v>
      </x:c>
    </x:row>
    <x:row r="2376" ht="22" customHeight="1">
      <x:c r="A2376" s="18" t="n">
        <x:f>Summary!E$41</x:f>
        <x:v>46388</x:v>
      </x:c>
      <x:c r="B2376" s="2" t="str">
        <x:f>'Inventory detail'!A124</x:f>
        <x:v>WIRE</x:v>
      </x:c>
      <x:c r="C2376" s="2" t="str">
        <x:f>'Inventory detail'!B124</x:f>
        <x:v>10</x:v>
      </x:c>
      <x:c r="D2376" s="2" t="str">
        <x:f>'Inventory detail'!C124</x:f>
        <x:v>DL012WHT</x:v>
      </x:c>
      <x:c r="E2376" s="10" t="n">
        <x:f>A1250</x:f>
        <x:v>46357</x:v>
      </x:c>
      <x:c r="F2376" s="7" t="n">
        <x:f>O1250</x:f>
        <x:v>28224.43531827515</x:v>
      </x:c>
      <x:c r="G2376" s="7" t="n">
        <x:f>Q1250</x:f>
        <x:v>0</x:v>
      </x:c>
      <x:c r="H2376" s="7" t="n">
        <x:f>R1250</x:f>
        <x:v>0</x:v>
      </x:c>
      <x:c r="I2376" s="7" t="n">
        <x:f>SUMIFS('PO detail'!$W$1890:$W$1893,'PO detail'!$V$1890:$V$1893,"&gt;="&amp;E2376,'PO detail'!$V$1890:$V$1893,"&lt;"&amp;A2376)</x:f>
        <x:v>0</x:v>
      </x:c>
      <x:c r="J2376" s="7" t="n">
        <x:f>SUMIFS('PO detail'!$X$1890:$X$1893,'PO detail'!$V$1890:$V$1893,"&gt;="&amp;E2376,'PO detail'!$V$1890:$V$1893,"&lt;"&amp;A2376)</x:f>
        <x:v>0</x:v>
      </x:c>
      <x:c r="K2376" s="7" t="n">
        <x:f>SUMIFS('PO detail'!$Y$1890:$Y$1893,'PO detail'!$V$1890:$V$1893,"&gt;="&amp;E2376,'PO detail'!$V$1890:$V$1893,"&lt;"&amp;A2376)</x:f>
        <x:v>0</x:v>
      </x:c>
      <x:c r="L2376" s="7" t="n">
        <x:f>'Inventory detail'!F124*Summary!$K$5*(A2376-E2376)/Summary!$K$6</x:f>
        <x:v>2851.7453798767965</x:v>
      </x:c>
      <x:c r="M2376" s="7" t="n">
        <x:f>MAX(0,H2376-L2376)</x:f>
        <x:v>0</x:v>
      </x:c>
      <x:c r="N2376" s="7" t="n">
        <x:f>MAX(0,L2376-H2376)</x:f>
        <x:v>2851.7453798767965</x:v>
      </x:c>
      <x:c r="O2376" s="7" t="n">
        <x:f>MAX(0,F2376+I2376-N2376)</x:f>
        <x:v>25372.689938398355</x:v>
      </x:c>
      <x:c r="P2376" s="7" t="n">
        <x:f>MAX(0,N2376-F2376-I2376)</x:f>
        <x:v>0</x:v>
      </x:c>
      <x:c r="Q2376" s="7" t="n">
        <x:f>MAX(0,G2376+J2376-P2376)</x:f>
        <x:v>0</x:v>
      </x:c>
      <x:c r="R2376" s="7" t="n">
        <x:f>M2376+MAX(0,K2376-MAX(0,P2376-G2376-J2376))</x:f>
        <x:v>0</x:v>
      </x:c>
      <x:c r="S2376" s="7" t="n">
        <x:f>SUM(O2376,Q2376,R2376)</x:f>
        <x:v>25372.689938398355</x:v>
      </x:c>
      <x:c r="T2376" s="14" t="n">
        <x:f>'Inventory detail'!T124</x:f>
        <x:v>0.08259999999999999</x:v>
      </x:c>
      <x:c r="U2376" s="14" t="n">
        <x:f>'Inventory detail'!U124</x:f>
        <x:v>0.08259999999999999</x:v>
      </x:c>
      <x:c r="V2376" s="9" t="n">
        <x:f>O2376*T2376</x:f>
        <x:v>2095.784188911704</x:v>
      </x:c>
      <x:c r="W2376" s="9" t="n">
        <x:f>Q2376*T2376</x:f>
        <x:v>0</x:v>
      </x:c>
      <x:c r="X2376" s="9" t="n">
        <x:f>R2376*T2376</x:f>
        <x:v>0</x:v>
      </x:c>
      <x:c r="Y2376" s="9" t="n">
        <x:f>S2376*T2376</x:f>
        <x:v>2095.784188911704</x:v>
      </x:c>
      <x:c r="Z2376" s="9" t="n">
        <x:f>IF(ISNUMBER(U2376),S2376*(U2376-T2376),"n.a.")</x:f>
        <x:v>0</x:v>
      </x:c>
      <x:c r="AA2376" s="9" t="n">
        <x:f>IF(ISNUMBER(U2376),Y2376,0)</x:f>
        <x:v>2095.784188911704</x:v>
      </x:c>
      <x:c r="AB2376" s="7" t="n">
        <x:f>MAX(0,L2376-SUM(F2376:K2376))</x:f>
        <x:v>0</x:v>
      </x:c>
    </x:row>
    <x:row r="2377" ht="22" customHeight="1">
      <x:c r="A2377" s="18" t="n">
        <x:f>Summary!E$41</x:f>
        <x:v>46388</x:v>
      </x:c>
      <x:c r="B2377" s="2" t="str">
        <x:f>'Inventory detail'!A125</x:f>
        <x:v>POUC</x:v>
      </x:c>
      <x:c r="C2377" s="2" t="str">
        <x:f>'Inventory detail'!B125</x:f>
        <x:v>60</x:v>
      </x:c>
      <x:c r="D2377" s="2" t="str">
        <x:f>'Inventory detail'!C125</x:f>
        <x:v>IBM7</x:v>
      </x:c>
      <x:c r="E2377" s="10" t="n">
        <x:f>A1251</x:f>
        <x:v>46357</x:v>
      </x:c>
      <x:c r="F2377" s="7" t="n">
        <x:f>O1251</x:f>
        <x:v>16338.940123203283</x:v>
      </x:c>
      <x:c r="G2377" s="7" t="n">
        <x:f>Q1251</x:f>
        <x:v>0</x:v>
      </x:c>
      <x:c r="H2377" s="7" t="n">
        <x:f>R1251</x:f>
        <x:v>0</x:v>
      </x:c>
      <x:c r="I2377" s="7" t="n">
        <x:f>SUMIFS('PO detail'!$W$1737:$W$1738,'PO detail'!$V$1737:$V$1738,"&gt;="&amp;E2377,'PO detail'!$V$1737:$V$1738,"&lt;"&amp;A2377)</x:f>
        <x:v>0</x:v>
      </x:c>
      <x:c r="J2377" s="7" t="n">
        <x:f>SUMIFS('PO detail'!$X$1737:$X$1738,'PO detail'!$V$1737:$V$1738,"&gt;="&amp;E2377,'PO detail'!$V$1737:$V$1738,"&lt;"&amp;A2377)</x:f>
        <x:v>0</x:v>
      </x:c>
      <x:c r="K2377" s="7" t="n">
        <x:f>SUMIFS('PO detail'!$Y$1737:$Y$1738,'PO detail'!$V$1737:$V$1738,"&gt;="&amp;E2377,'PO detail'!$V$1737:$V$1738,"&lt;"&amp;A2377)</x:f>
        <x:v>0</x:v>
      </x:c>
      <x:c r="L2377" s="7" t="n">
        <x:f>'Inventory detail'!F125*Summary!$K$5*(A2377-E2377)/Summary!$K$6</x:f>
        <x:v>2843.2614373716633</x:v>
      </x:c>
      <x:c r="M2377" s="7" t="n">
        <x:f>MAX(0,H2377-L2377)</x:f>
        <x:v>0</x:v>
      </x:c>
      <x:c r="N2377" s="7" t="n">
        <x:f>MAX(0,L2377-H2377)</x:f>
        <x:v>2843.2614373716633</x:v>
      </x:c>
      <x:c r="O2377" s="7" t="n">
        <x:f>MAX(0,F2377+I2377-N2377)</x:f>
        <x:v>13495.678685831619</x:v>
      </x:c>
      <x:c r="P2377" s="7" t="n">
        <x:f>MAX(0,N2377-F2377-I2377)</x:f>
        <x:v>0</x:v>
      </x:c>
      <x:c r="Q2377" s="7" t="n">
        <x:f>MAX(0,G2377+J2377-P2377)</x:f>
        <x:v>0</x:v>
      </x:c>
      <x:c r="R2377" s="7" t="n">
        <x:f>M2377+MAX(0,K2377-MAX(0,P2377-G2377-J2377))</x:f>
        <x:v>0</x:v>
      </x:c>
      <x:c r="S2377" s="7" t="n">
        <x:f>SUM(O2377,Q2377,R2377)</x:f>
        <x:v>13495.678685831619</x:v>
      </x:c>
      <x:c r="T2377" s="14" t="n">
        <x:f>'Inventory detail'!T125</x:f>
        <x:v>0.0083</x:v>
      </x:c>
      <x:c r="U2377" s="14" t="n">
        <x:f>'Inventory detail'!U125</x:f>
        <x:v>0.00891</x:v>
      </x:c>
      <x:c r="V2377" s="9" t="n">
        <x:f>O2377*T2377</x:f>
        <x:v>112.01413309240245</x:v>
      </x:c>
      <x:c r="W2377" s="9" t="n">
        <x:f>Q2377*T2377</x:f>
        <x:v>0</x:v>
      </x:c>
      <x:c r="X2377" s="9" t="n">
        <x:f>R2377*T2377</x:f>
        <x:v>0</x:v>
      </x:c>
      <x:c r="Y2377" s="9" t="n">
        <x:f>S2377*T2377</x:f>
        <x:v>112.01413309240245</x:v>
      </x:c>
      <x:c r="Z2377" s="9" t="n">
        <x:f>IF(ISNUMBER(U2377),S2377*(U2377-T2377),"n.a.")</x:f>
        <x:v>8.23236399835728</x:v>
      </x:c>
      <x:c r="AA2377" s="9" t="n">
        <x:f>IF(ISNUMBER(U2377),Y2377,0)</x:f>
        <x:v>112.01413309240245</x:v>
      </x:c>
      <x:c r="AB2377" s="7" t="n">
        <x:f>MAX(0,L2377-SUM(F2377:K2377))</x:f>
        <x:v>0</x:v>
      </x:c>
    </x:row>
    <x:row r="2378" ht="22" customHeight="1">
      <x:c r="A2378" s="18" t="n">
        <x:f>Summary!E$41</x:f>
        <x:v>46388</x:v>
      </x:c>
      <x:c r="B2378" s="2" t="str">
        <x:f>'Inventory detail'!A126</x:f>
        <x:v>COIL</x:v>
      </x:c>
      <x:c r="C2378" s="2" t="str">
        <x:f>'Inventory detail'!B126</x:f>
        <x:v>10</x:v>
      </x:c>
      <x:c r="D2378" s="2" t="str">
        <x:f>'Inventory detail'!C126</x:f>
        <x:v>6BLK36-4</x:v>
      </x:c>
      <x:c r="E2378" s="10" t="n">
        <x:f>A1252</x:f>
        <x:v>46357</x:v>
      </x:c>
      <x:c r="F2378" s="7" t="n">
        <x:f>O1252</x:f>
        <x:v>9867.967145790555</x:v>
      </x:c>
      <x:c r="G2378" s="7" t="n">
        <x:f>Q1252</x:f>
        <x:v>0</x:v>
      </x:c>
      <x:c r="H2378" s="7" t="n">
        <x:f>R1252</x:f>
        <x:v>0</x:v>
      </x:c>
      <x:c r="I2378" s="7" t="n">
        <x:f>SUMIFS('PO detail'!$W$451:$W$457,'PO detail'!$V$451:$V$457,"&gt;="&amp;E2378,'PO detail'!$V$451:$V$457,"&lt;"&amp;A2378)</x:f>
        <x:v>0</x:v>
      </x:c>
      <x:c r="J2378" s="7" t="n">
        <x:f>SUMIFS('PO detail'!$X$451:$X$457,'PO detail'!$V$451:$V$457,"&gt;="&amp;E2378,'PO detail'!$V$451:$V$457,"&lt;"&amp;A2378)</x:f>
        <x:v>0</x:v>
      </x:c>
      <x:c r="K2378" s="7" t="n">
        <x:f>SUMIFS('PO detail'!$Y$451:$Y$457,'PO detail'!$V$451:$V$457,"&gt;="&amp;E2378,'PO detail'!$V$451:$V$457,"&lt;"&amp;A2378)</x:f>
        <x:v>0</x:v>
      </x:c>
      <x:c r="L2378" s="7" t="n">
        <x:f>'Inventory detail'!F126*Summary!$K$5*(A2378-E2378)/Summary!$K$6</x:f>
        <x:v>2826.283367556468</x:v>
      </x:c>
      <x:c r="M2378" s="7" t="n">
        <x:f>MAX(0,H2378-L2378)</x:f>
        <x:v>0</x:v>
      </x:c>
      <x:c r="N2378" s="7" t="n">
        <x:f>MAX(0,L2378-H2378)</x:f>
        <x:v>2826.283367556468</x:v>
      </x:c>
      <x:c r="O2378" s="7" t="n">
        <x:f>MAX(0,F2378+I2378-N2378)</x:f>
        <x:v>7041.683778234087</x:v>
      </x:c>
      <x:c r="P2378" s="7" t="n">
        <x:f>MAX(0,N2378-F2378-I2378)</x:f>
        <x:v>0</x:v>
      </x:c>
      <x:c r="Q2378" s="7" t="n">
        <x:f>MAX(0,G2378+J2378-P2378)</x:f>
        <x:v>0</x:v>
      </x:c>
      <x:c r="R2378" s="7" t="n">
        <x:f>M2378+MAX(0,K2378-MAX(0,P2378-G2378-J2378))</x:f>
        <x:v>0</x:v>
      </x:c>
      <x:c r="S2378" s="7" t="n">
        <x:f>SUM(O2378,Q2378,R2378)</x:f>
        <x:v>7041.683778234087</x:v>
      </x:c>
      <x:c r="T2378" s="14" t="n">
        <x:f>'Inventory detail'!T126</x:f>
        <x:v>0.1099</x:v>
      </x:c>
      <x:c r="U2378" s="14" t="n">
        <x:f>'Inventory detail'!U126</x:f>
        <x:v>0.107627</x:v>
      </x:c>
      <x:c r="V2378" s="9" t="n">
        <x:f>O2378*T2378</x:f>
        <x:v>773.8810472279262</x:v>
      </x:c>
      <x:c r="W2378" s="9" t="n">
        <x:f>Q2378*T2378</x:f>
        <x:v>0</x:v>
      </x:c>
      <x:c r="X2378" s="9" t="n">
        <x:f>R2378*T2378</x:f>
        <x:v>0</x:v>
      </x:c>
      <x:c r="Y2378" s="9" t="n">
        <x:f>S2378*T2378</x:f>
        <x:v>773.8810472279262</x:v>
      </x:c>
      <x:c r="Z2378" s="9" t="n">
        <x:f>IF(ISNUMBER(U2378),S2378*(U2378-T2378),"n.a.")</x:f>
        <x:v>-16.00574722792606</x:v>
      </x:c>
      <x:c r="AA2378" s="9" t="n">
        <x:f>IF(ISNUMBER(U2378),Y2378,0)</x:f>
        <x:v>773.8810472279262</x:v>
      </x:c>
      <x:c r="AB2378" s="7" t="n">
        <x:f>MAX(0,L2378-SUM(F2378:K2378))</x:f>
        <x:v>0</x:v>
      </x:c>
    </x:row>
    <x:row r="2379" ht="22" customHeight="1">
      <x:c r="A2379" s="18" t="n">
        <x:f>Summary!E$41</x:f>
        <x:v>46388</x:v>
      </x:c>
      <x:c r="B2379" s="2" t="str">
        <x:f>'Inventory detail'!A127</x:f>
        <x:v>COIL</x:v>
      </x:c>
      <x:c r="C2379" s="2" t="str">
        <x:f>'Inventory detail'!B127</x:f>
        <x:v>30</x:v>
      </x:c>
      <x:c r="D2379" s="2" t="str">
        <x:f>'Inventory detail'!C127</x:f>
        <x:v>22BLK12-4</x:v>
      </x:c>
      <x:c r="E2379" s="10" t="n">
        <x:f>A1253</x:f>
        <x:v>46357</x:v>
      </x:c>
      <x:c r="F2379" s="7" t="n">
        <x:f>O1253</x:f>
        <x:v>5911.498973305954</x:v>
      </x:c>
      <x:c r="G2379" s="7" t="n">
        <x:f>Q1253</x:f>
        <x:v>0</x:v>
      </x:c>
      <x:c r="H2379" s="7" t="n">
        <x:f>R1253</x:f>
        <x:v>0</x:v>
      </x:c>
      <x:c r="I2379" s="7" t="n">
        <x:f>SUMIFS('PO detail'!$W$847:$W$856,'PO detail'!$V$847:$V$856,"&gt;="&amp;E2379,'PO detail'!$V$847:$V$856,"&lt;"&amp;A2379)</x:f>
        <x:v>0</x:v>
      </x:c>
      <x:c r="J2379" s="7" t="n">
        <x:f>SUMIFS('PO detail'!$X$847:$X$856,'PO detail'!$V$847:$V$856,"&gt;="&amp;E2379,'PO detail'!$V$847:$V$856,"&lt;"&amp;A2379)</x:f>
        <x:v>0</x:v>
      </x:c>
      <x:c r="K2379" s="7" t="n">
        <x:f>SUMIFS('PO detail'!$Y$847:$Y$856,'PO detail'!$V$847:$V$856,"&gt;="&amp;E2379,'PO detail'!$V$847:$V$856,"&lt;"&amp;A2379)</x:f>
        <x:v>0</x:v>
      </x:c>
      <x:c r="L2379" s="7" t="n">
        <x:f>'Inventory detail'!F127*Summary!$K$5*(A2379-E2379)/Summary!$K$6</x:f>
        <x:v>2800.8213552361394</x:v>
      </x:c>
      <x:c r="M2379" s="7" t="n">
        <x:f>MAX(0,H2379-L2379)</x:f>
        <x:v>0</x:v>
      </x:c>
      <x:c r="N2379" s="7" t="n">
        <x:f>MAX(0,L2379-H2379)</x:f>
        <x:v>2800.8213552361394</x:v>
      </x:c>
      <x:c r="O2379" s="7" t="n">
        <x:f>MAX(0,F2379+I2379-N2379)</x:f>
        <x:v>3110.6776180698143</x:v>
      </x:c>
      <x:c r="P2379" s="7" t="n">
        <x:f>MAX(0,N2379-F2379-I2379)</x:f>
        <x:v>0</x:v>
      </x:c>
      <x:c r="Q2379" s="7" t="n">
        <x:f>MAX(0,G2379+J2379-P2379)</x:f>
        <x:v>0</x:v>
      </x:c>
      <x:c r="R2379" s="7" t="n">
        <x:f>M2379+MAX(0,K2379-MAX(0,P2379-G2379-J2379))</x:f>
        <x:v>0</x:v>
      </x:c>
      <x:c r="S2379" s="7" t="n">
        <x:f>SUM(O2379,Q2379,R2379)</x:f>
        <x:v>3110.6776180698143</x:v>
      </x:c>
      <x:c r="T2379" s="14" t="n">
        <x:f>'Inventory detail'!T127</x:f>
        <x:v>0.1321</x:v>
      </x:c>
      <x:c r="U2379" s="14" t="n">
        <x:f>'Inventory detail'!U127</x:f>
        <x:v>0.129506</x:v>
      </x:c>
      <x:c r="V2379" s="9" t="n">
        <x:f>O2379*T2379</x:f>
        <x:v>410.92051334702245</x:v>
      </x:c>
      <x:c r="W2379" s="9" t="n">
        <x:f>Q2379*T2379</x:f>
        <x:v>0</x:v>
      </x:c>
      <x:c r="X2379" s="9" t="n">
        <x:f>R2379*T2379</x:f>
        <x:v>0</x:v>
      </x:c>
      <x:c r="Y2379" s="9" t="n">
        <x:f>S2379*T2379</x:f>
        <x:v>410.92051334702245</x:v>
      </x:c>
      <x:c r="Z2379" s="9" t="n">
        <x:f>IF(ISNUMBER(U2379),S2379*(U2379-T2379),"n.a.")</x:f>
        <x:v>-8.069097741273053</x:v>
      </x:c>
      <x:c r="AA2379" s="9" t="n">
        <x:f>IF(ISNUMBER(U2379),Y2379,0)</x:f>
        <x:v>410.92051334702245</x:v>
      </x:c>
      <x:c r="AB2379" s="7" t="n">
        <x:f>MAX(0,L2379-SUM(F2379:K2379))</x:f>
        <x:v>0</x:v>
      </x:c>
    </x:row>
    <x:row r="2380" ht="22" customHeight="1">
      <x:c r="A2380" s="18" t="n">
        <x:f>Summary!E$41</x:f>
        <x:v>46388</x:v>
      </x:c>
      <x:c r="B2380" s="2" t="str">
        <x:f>'Inventory detail'!A128</x:f>
        <x:v>COIL</x:v>
      </x:c>
      <x:c r="C2380" s="2" t="str">
        <x:f>'Inventory detail'!B128</x:f>
        <x:v>10</x:v>
      </x:c>
      <x:c r="D2380" s="2" t="str">
        <x:f>'Inventory detail'!C128</x:f>
        <x:v>9WHT12-4</x:v>
      </x:c>
      <x:c r="E2380" s="10" t="n">
        <x:f>A1254</x:f>
        <x:v>46357</x:v>
      </x:c>
      <x:c r="F2380" s="7" t="n">
        <x:f>O1254</x:f>
        <x:v>12426.003778234086</x:v>
      </x:c>
      <x:c r="G2380" s="7" t="n">
        <x:f>Q1254</x:f>
        <x:v>0</x:v>
      </x:c>
      <x:c r="H2380" s="7" t="n">
        <x:f>R1254</x:f>
        <x:v>0</x:v>
      </x:c>
      <x:c r="I2380" s="7" t="n">
        <x:f>SUMIFS('PO detail'!$W$585:$W$592,'PO detail'!$V$585:$V$592,"&gt;="&amp;E2380,'PO detail'!$V$585:$V$592,"&lt;"&amp;A2380)</x:f>
        <x:v>0</x:v>
      </x:c>
      <x:c r="J2380" s="7" t="n">
        <x:f>SUMIFS('PO detail'!$X$585:$X$592,'PO detail'!$V$585:$V$592,"&gt;="&amp;E2380,'PO detail'!$V$585:$V$592,"&lt;"&amp;A2380)</x:f>
        <x:v>0</x:v>
      </x:c>
      <x:c r="K2380" s="7" t="n">
        <x:f>SUMIFS('PO detail'!$Y$585:$Y$592,'PO detail'!$V$585:$V$592,"&gt;="&amp;E2380,'PO detail'!$V$585:$V$592,"&lt;"&amp;A2380)</x:f>
        <x:v>0</x:v>
      </x:c>
      <x:c r="L2380" s="7" t="n">
        <x:f>'Inventory detail'!F128*Summary!$K$5*(A2380-E2380)/Summary!$K$6</x:f>
        <x:v>2792.337412731006</x:v>
      </x:c>
      <x:c r="M2380" s="7" t="n">
        <x:f>MAX(0,H2380-L2380)</x:f>
        <x:v>0</x:v>
      </x:c>
      <x:c r="N2380" s="7" t="n">
        <x:f>MAX(0,L2380-H2380)</x:f>
        <x:v>2792.337412731006</x:v>
      </x:c>
      <x:c r="O2380" s="7" t="n">
        <x:f>MAX(0,F2380+I2380-N2380)</x:f>
        <x:v>9633.666365503079</x:v>
      </x:c>
      <x:c r="P2380" s="7" t="n">
        <x:f>MAX(0,N2380-F2380-I2380)</x:f>
        <x:v>0</x:v>
      </x:c>
      <x:c r="Q2380" s="7" t="n">
        <x:f>MAX(0,G2380+J2380-P2380)</x:f>
        <x:v>0</x:v>
      </x:c>
      <x:c r="R2380" s="7" t="n">
        <x:f>M2380+MAX(0,K2380-MAX(0,P2380-G2380-J2380))</x:f>
        <x:v>0</x:v>
      </x:c>
      <x:c r="S2380" s="7" t="n">
        <x:f>SUM(O2380,Q2380,R2380)</x:f>
        <x:v>9633.666365503079</x:v>
      </x:c>
      <x:c r="T2380" s="14" t="n">
        <x:f>'Inventory detail'!T128</x:f>
        <x:v>0.0478</x:v>
      </x:c>
      <x:c r="U2380" s="14" t="n">
        <x:f>'Inventory detail'!U128</x:f>
        <x:v>0.046852</x:v>
      </x:c>
      <x:c r="V2380" s="9" t="n">
        <x:f>O2380*T2380</x:f>
        <x:v>460.4892522710472</x:v>
      </x:c>
      <x:c r="W2380" s="9" t="n">
        <x:f>Q2380*T2380</x:f>
        <x:v>0</x:v>
      </x:c>
      <x:c r="X2380" s="9" t="n">
        <x:f>R2380*T2380</x:f>
        <x:v>0</x:v>
      </x:c>
      <x:c r="Y2380" s="9" t="n">
        <x:f>S2380*T2380</x:f>
        <x:v>460.4892522710472</x:v>
      </x:c>
      <x:c r="Z2380" s="9" t="n">
        <x:f>IF(ISNUMBER(U2380),S2380*(U2380-T2380),"n.a.")</x:f>
        <x:v>-9.13271571449696</x:v>
      </x:c>
      <x:c r="AA2380" s="9" t="n">
        <x:f>IF(ISNUMBER(U2380),Y2380,0)</x:f>
        <x:v>460.4892522710472</x:v>
      </x:c>
      <x:c r="AB2380" s="7" t="n">
        <x:f>MAX(0,L2380-SUM(F2380:K2380))</x:f>
        <x:v>0</x:v>
      </x:c>
    </x:row>
    <x:row r="2381" ht="22" customHeight="1">
      <x:c r="A2381" s="18" t="n">
        <x:f>Summary!E$41</x:f>
        <x:v>46388</x:v>
      </x:c>
      <x:c r="B2381" s="2" t="str">
        <x:f>'Inventory detail'!A129</x:f>
        <x:v>WIRE</x:v>
      </x:c>
      <x:c r="C2381" s="2" t="str">
        <x:f>'Inventory detail'!B129</x:f>
        <x:v>10</x:v>
      </x:c>
      <x:c r="D2381" s="2" t="str">
        <x:f>'Inventory detail'!C129</x:f>
        <x:v>DL001BLK</x:v>
      </x:c>
      <x:c r="E2381" s="10" t="n">
        <x:f>A1255</x:f>
        <x:v>46357</x:v>
      </x:c>
      <x:c r="F2381" s="7" t="n">
        <x:f>O1255</x:f>
        <x:v>25619.553018480492</x:v>
      </x:c>
      <x:c r="G2381" s="7" t="n">
        <x:f>Q1255</x:f>
        <x:v>0</x:v>
      </x:c>
      <x:c r="H2381" s="7" t="n">
        <x:f>R1255</x:f>
        <x:v>0</x:v>
      </x:c>
      <x:c r="I2381" s="7" t="n">
        <x:f>SUMIFS('PO detail'!$W$1861:$W$1865,'PO detail'!$V$1861:$V$1865,"&gt;="&amp;E2381,'PO detail'!$V$1861:$V$1865,"&lt;"&amp;A2381)</x:f>
        <x:v>0</x:v>
      </x:c>
      <x:c r="J2381" s="7" t="n">
        <x:f>SUMIFS('PO detail'!$X$1861:$X$1865,'PO detail'!$V$1861:$V$1865,"&gt;="&amp;E2381,'PO detail'!$V$1861:$V$1865,"&lt;"&amp;A2381)</x:f>
        <x:v>0</x:v>
      </x:c>
      <x:c r="K2381" s="7" t="n">
        <x:f>SUMIFS('PO detail'!$Y$1861:$Y$1865,'PO detail'!$V$1861:$V$1865,"&gt;="&amp;E2381,'PO detail'!$V$1861:$V$1865,"&lt;"&amp;A2381)</x:f>
        <x:v>0</x:v>
      </x:c>
      <x:c r="L2381" s="7" t="n">
        <x:f>'Inventory detail'!F129*Summary!$K$5*(A2381-E2381)/Summary!$K$6</x:f>
        <x:v>2766.865215605749</x:v>
      </x:c>
      <x:c r="M2381" s="7" t="n">
        <x:f>MAX(0,H2381-L2381)</x:f>
        <x:v>0</x:v>
      </x:c>
      <x:c r="N2381" s="7" t="n">
        <x:f>MAX(0,L2381-H2381)</x:f>
        <x:v>2766.865215605749</x:v>
      </x:c>
      <x:c r="O2381" s="7" t="n">
        <x:f>MAX(0,F2381+I2381-N2381)</x:f>
        <x:v>22852.68780287474</x:v>
      </x:c>
      <x:c r="P2381" s="7" t="n">
        <x:f>MAX(0,N2381-F2381-I2381)</x:f>
        <x:v>0</x:v>
      </x:c>
      <x:c r="Q2381" s="7" t="n">
        <x:f>MAX(0,G2381+J2381-P2381)</x:f>
        <x:v>0</x:v>
      </x:c>
      <x:c r="R2381" s="7" t="n">
        <x:f>M2381+MAX(0,K2381-MAX(0,P2381-G2381-J2381))</x:f>
        <x:v>0</x:v>
      </x:c>
      <x:c r="S2381" s="7" t="n">
        <x:f>SUM(O2381,Q2381,R2381)</x:f>
        <x:v>22852.68780287474</x:v>
      </x:c>
      <x:c r="T2381" s="14" t="n">
        <x:f>'Inventory detail'!T129</x:f>
        <x:v>0.19140000000000001</x:v>
      </x:c>
      <x:c r="U2381" s="14" t="n">
        <x:f>'Inventory detail'!U129</x:f>
        <x:v>0.19140000000000001</x:v>
      </x:c>
      <x:c r="V2381" s="9" t="n">
        <x:f>O2381*T2381</x:f>
        <x:v>4374.004445470226</x:v>
      </x:c>
      <x:c r="W2381" s="9" t="n">
        <x:f>Q2381*T2381</x:f>
        <x:v>0</x:v>
      </x:c>
      <x:c r="X2381" s="9" t="n">
        <x:f>R2381*T2381</x:f>
        <x:v>0</x:v>
      </x:c>
      <x:c r="Y2381" s="9" t="n">
        <x:f>S2381*T2381</x:f>
        <x:v>4374.004445470226</x:v>
      </x:c>
      <x:c r="Z2381" s="9" t="n">
        <x:f>IF(ISNUMBER(U2381),S2381*(U2381-T2381),"n.a.")</x:f>
        <x:v>0</x:v>
      </x:c>
      <x:c r="AA2381" s="9" t="n">
        <x:f>IF(ISNUMBER(U2381),Y2381,0)</x:f>
        <x:v>4374.004445470226</x:v>
      </x:c>
      <x:c r="AB2381" s="7" t="n">
        <x:f>MAX(0,L2381-SUM(F2381:K2381))</x:f>
        <x:v>0</x:v>
      </x:c>
    </x:row>
    <x:row r="2382" ht="22" customHeight="1">
      <x:c r="A2382" s="18" t="n">
        <x:f>Summary!E$41</x:f>
        <x:v>46388</x:v>
      </x:c>
      <x:c r="B2382" s="2" t="str">
        <x:f>'Inventory detail'!A130</x:f>
        <x:v>POUC</x:v>
      </x:c>
      <x:c r="C2382" s="2" t="str">
        <x:f>'Inventory detail'!B130</x:f>
        <x:v>30</x:v>
      </x:c>
      <x:c r="D2382" s="2" t="str">
        <x:f>'Inventory detail'!C130</x:f>
        <x:v>BUS5</x:v>
      </x:c>
      <x:c r="E2382" s="10" t="n">
        <x:f>A1256</x:f>
        <x:v>46357</x:v>
      </x:c>
      <x:c r="F2382" s="7" t="n">
        <x:f>O1256</x:f>
        <x:v>24884.057823408624</x:v>
      </x:c>
      <x:c r="G2382" s="7" t="n">
        <x:f>Q1256</x:f>
        <x:v>0</x:v>
      </x:c>
      <x:c r="H2382" s="7" t="n">
        <x:f>R1256</x:f>
        <x:v>0</x:v>
      </x:c>
      <x:c r="I2382" s="7" t="n">
        <x:f>SUMIFS('PO detail'!$W$1621:$W$1622,'PO detail'!$V$1621:$V$1622,"&gt;="&amp;E2382,'PO detail'!$V$1621:$V$1622,"&lt;"&amp;A2382)</x:f>
        <x:v>0</x:v>
      </x:c>
      <x:c r="J2382" s="7" t="n">
        <x:f>SUMIFS('PO detail'!$X$1621:$X$1622,'PO detail'!$V$1621:$V$1622,"&gt;="&amp;E2382,'PO detail'!$V$1621:$V$1622,"&lt;"&amp;A2382)</x:f>
        <x:v>0</x:v>
      </x:c>
      <x:c r="K2382" s="7" t="n">
        <x:f>SUMIFS('PO detail'!$Y$1621:$Y$1622,'PO detail'!$V$1621:$V$1622,"&gt;="&amp;E2382,'PO detail'!$V$1621:$V$1622,"&lt;"&amp;A2382)</x:f>
        <x:v>0</x:v>
      </x:c>
      <x:c r="L2382" s="7" t="n">
        <x:f>'Inventory detail'!F130*Summary!$K$5*(A2382-E2382)/Summary!$K$6</x:f>
        <x:v>2758.381273100616</x:v>
      </x:c>
      <x:c r="M2382" s="7" t="n">
        <x:f>MAX(0,H2382-L2382)</x:f>
        <x:v>0</x:v>
      </x:c>
      <x:c r="N2382" s="7" t="n">
        <x:f>MAX(0,L2382-H2382)</x:f>
        <x:v>2758.381273100616</x:v>
      </x:c>
      <x:c r="O2382" s="7" t="n">
        <x:f>MAX(0,F2382+I2382-N2382)</x:f>
        <x:v>22125.67655030801</x:v>
      </x:c>
      <x:c r="P2382" s="7" t="n">
        <x:f>MAX(0,N2382-F2382-I2382)</x:f>
        <x:v>0</x:v>
      </x:c>
      <x:c r="Q2382" s="7" t="n">
        <x:f>MAX(0,G2382+J2382-P2382)</x:f>
        <x:v>0</x:v>
      </x:c>
      <x:c r="R2382" s="7" t="n">
        <x:f>M2382+MAX(0,K2382-MAX(0,P2382-G2382-J2382))</x:f>
        <x:v>0</x:v>
      </x:c>
      <x:c r="S2382" s="7" t="n">
        <x:f>SUM(O2382,Q2382,R2382)</x:f>
        <x:v>22125.67655030801</x:v>
      </x:c>
      <x:c r="T2382" s="14" t="n">
        <x:f>'Inventory detail'!T130</x:f>
        <x:v>0.0069</x:v>
      </x:c>
      <x:c r="U2382" s="14" t="n">
        <x:f>'Inventory detail'!U130</x:f>
        <x:v>0.00759</x:v>
      </x:c>
      <x:c r="V2382" s="9" t="n">
        <x:f>O2382*T2382</x:f>
        <x:v>152.66716819712525</x:v>
      </x:c>
      <x:c r="W2382" s="9" t="n">
        <x:f>Q2382*T2382</x:f>
        <x:v>0</x:v>
      </x:c>
      <x:c r="X2382" s="9" t="n">
        <x:f>R2382*T2382</x:f>
        <x:v>0</x:v>
      </x:c>
      <x:c r="Y2382" s="9" t="n">
        <x:f>S2382*T2382</x:f>
        <x:v>152.66716819712525</x:v>
      </x:c>
      <x:c r="Z2382" s="9" t="n">
        <x:f>IF(ISNUMBER(U2382),S2382*(U2382-T2382),"n.a.")</x:f>
        <x:v>15.266716819712538</x:v>
      </x:c>
      <x:c r="AA2382" s="9" t="n">
        <x:f>IF(ISNUMBER(U2382),Y2382,0)</x:f>
        <x:v>152.66716819712525</x:v>
      </x:c>
      <x:c r="AB2382" s="7" t="n">
        <x:f>MAX(0,L2382-SUM(F2382:K2382))</x:f>
        <x:v>0</x:v>
      </x:c>
    </x:row>
    <x:row r="2383" ht="22" customHeight="1">
      <x:c r="A2383" s="18" t="n">
        <x:f>Summary!E$41</x:f>
        <x:v>46388</x:v>
      </x:c>
      <x:c r="B2383" s="2" t="str">
        <x:f>'Inventory detail'!A131</x:f>
        <x:v>COIL</x:v>
      </x:c>
      <x:c r="C2383" s="2" t="str">
        <x:f>'Inventory detail'!B131</x:f>
        <x:v>60</x:v>
      </x:c>
      <x:c r="D2383" s="2" t="str">
        <x:f>'Inventory detail'!C131</x:f>
        <x:v>32BLK12-4</x:v>
      </x:c>
      <x:c r="E2383" s="10" t="n">
        <x:f>A1257</x:f>
        <x:v>46357</x:v>
      </x:c>
      <x:c r="F2383" s="7" t="n">
        <x:f>O1257</x:f>
        <x:v>8698.562628336756</x:v>
      </x:c>
      <x:c r="G2383" s="7" t="n">
        <x:f>Q1257</x:f>
        <x:v>0</x:v>
      </x:c>
      <x:c r="H2383" s="7" t="n">
        <x:f>R1257</x:f>
        <x:v>0</x:v>
      </x:c>
      <x:c r="I2383" s="7" t="n">
        <x:f>SUMIFS('PO detail'!$W$1279:$W$1288,'PO detail'!$V$1279:$V$1288,"&gt;="&amp;E2383,'PO detail'!$V$1279:$V$1288,"&lt;"&amp;A2383)</x:f>
        <x:v>0</x:v>
      </x:c>
      <x:c r="J2383" s="7" t="n">
        <x:f>SUMIFS('PO detail'!$X$1279:$X$1288,'PO detail'!$V$1279:$V$1288,"&gt;="&amp;E2383,'PO detail'!$V$1279:$V$1288,"&lt;"&amp;A2383)</x:f>
        <x:v>0</x:v>
      </x:c>
      <x:c r="K2383" s="7" t="n">
        <x:f>SUMIFS('PO detail'!$Y$1279:$Y$1288,'PO detail'!$V$1279:$V$1288,"&gt;="&amp;E2383,'PO detail'!$V$1279:$V$1288,"&lt;"&amp;A2383)</x:f>
        <x:v>0</x:v>
      </x:c>
      <x:c r="L2383" s="7" t="n">
        <x:f>'Inventory detail'!F131*Summary!$K$5*(A2383-E2383)/Summary!$K$6</x:f>
        <x:v>2749.8973305954823</x:v>
      </x:c>
      <x:c r="M2383" s="7" t="n">
        <x:f>MAX(0,H2383-L2383)</x:f>
        <x:v>0</x:v>
      </x:c>
      <x:c r="N2383" s="7" t="n">
        <x:f>MAX(0,L2383-H2383)</x:f>
        <x:v>2749.8973305954823</x:v>
      </x:c>
      <x:c r="O2383" s="7" t="n">
        <x:f>MAX(0,F2383+I2383-N2383)</x:f>
        <x:v>5948.665297741274</x:v>
      </x:c>
      <x:c r="P2383" s="7" t="n">
        <x:f>MAX(0,N2383-F2383-I2383)</x:f>
        <x:v>0</x:v>
      </x:c>
      <x:c r="Q2383" s="7" t="n">
        <x:f>MAX(0,G2383+J2383-P2383)</x:f>
        <x:v>0</x:v>
      </x:c>
      <x:c r="R2383" s="7" t="n">
        <x:f>M2383+MAX(0,K2383-MAX(0,P2383-G2383-J2383))</x:f>
        <x:v>0</x:v>
      </x:c>
      <x:c r="S2383" s="7" t="n">
        <x:f>SUM(O2383,Q2383,R2383)</x:f>
        <x:v>5948.665297741274</x:v>
      </x:c>
      <x:c r="T2383" s="14" t="n">
        <x:f>'Inventory detail'!T131</x:f>
        <x:v>0.1997</x:v>
      </x:c>
      <x:c r="U2383" s="14" t="n">
        <x:f>'Inventory detail'!U131</x:f>
        <x:v>0.1956955</x:v>
      </x:c>
      <x:c r="V2383" s="9" t="n">
        <x:f>O2383*T2383</x:f>
        <x:v>1187.9484599589323</x:v>
      </x:c>
      <x:c r="W2383" s="9" t="n">
        <x:f>Q2383*T2383</x:f>
        <x:v>0</x:v>
      </x:c>
      <x:c r="X2383" s="9" t="n">
        <x:f>R2383*T2383</x:f>
        <x:v>0</x:v>
      </x:c>
      <x:c r="Y2383" s="9" t="n">
        <x:f>S2383*T2383</x:f>
        <x:v>1187.9484599589323</x:v>
      </x:c>
      <x:c r="Z2383" s="9" t="n">
        <x:f>IF(ISNUMBER(U2383),S2383*(U2383-T2383),"n.a.")</x:f>
        <x:v>-23.821430184804896</x:v>
      </x:c>
      <x:c r="AA2383" s="9" t="n">
        <x:f>IF(ISNUMBER(U2383),Y2383,0)</x:f>
        <x:v>1187.9484599589323</x:v>
      </x:c>
      <x:c r="AB2383" s="7" t="n">
        <x:f>MAX(0,L2383-SUM(F2383:K2383))</x:f>
        <x:v>0</x:v>
      </x:c>
    </x:row>
    <x:row r="2384" ht="22" customHeight="1">
      <x:c r="A2384" s="18" t="n">
        <x:f>Summary!E$41</x:f>
        <x:v>46388</x:v>
      </x:c>
      <x:c r="B2384" s="2" t="str">
        <x:f>'Inventory detail'!A132</x:f>
        <x:v>COIL</x:v>
      </x:c>
      <x:c r="C2384" s="2" t="str">
        <x:f>'Inventory detail'!B132</x:f>
        <x:v>10</x:v>
      </x:c>
      <x:c r="D2384" s="2" t="str">
        <x:f>'Inventory detail'!C132</x:f>
        <x:v>10NAV12-4</x:v>
      </x:c>
      <x:c r="E2384" s="10" t="n">
        <x:f>A1258</x:f>
        <x:v>46357</x:v>
      </x:c>
      <x:c r="F2384" s="7" t="n">
        <x:f>O1258</x:f>
        <x:v>6256.599260780287</x:v>
      </x:c>
      <x:c r="G2384" s="7" t="n">
        <x:f>Q1258</x:f>
        <x:v>0</x:v>
      </x:c>
      <x:c r="H2384" s="7" t="n">
        <x:f>R1258</x:f>
        <x:v>0</x:v>
      </x:c>
      <x:c r="I2384" s="7" t="n">
        <x:f>SUMIFS('PO detail'!$W$37:$W$42,'PO detail'!$V$37:$V$42,"&gt;="&amp;E2384,'PO detail'!$V$37:$V$42,"&lt;"&amp;A2384)</x:f>
        <x:v>0</x:v>
      </x:c>
      <x:c r="J2384" s="7" t="n">
        <x:f>SUMIFS('PO detail'!$X$37:$X$42,'PO detail'!$V$37:$V$42,"&gt;="&amp;E2384,'PO detail'!$V$37:$V$42,"&lt;"&amp;A2384)</x:f>
        <x:v>0</x:v>
      </x:c>
      <x:c r="K2384" s="7" t="n">
        <x:f>SUMIFS('PO detail'!$Y$37:$Y$42,'PO detail'!$V$37:$V$42,"&gt;="&amp;E2384,'PO detail'!$V$37:$V$42,"&lt;"&amp;A2384)</x:f>
        <x:v>0</x:v>
      </x:c>
      <x:c r="L2384" s="7" t="n">
        <x:f>'Inventory detail'!F132*Summary!$K$5*(A2384-E2384)/Summary!$K$6</x:f>
        <x:v>2715.9513757700206</x:v>
      </x:c>
      <x:c r="M2384" s="7" t="n">
        <x:f>MAX(0,H2384-L2384)</x:f>
        <x:v>0</x:v>
      </x:c>
      <x:c r="N2384" s="7" t="n">
        <x:f>MAX(0,L2384-H2384)</x:f>
        <x:v>2715.9513757700206</x:v>
      </x:c>
      <x:c r="O2384" s="7" t="n">
        <x:f>MAX(0,F2384+I2384-N2384)</x:f>
        <x:v>3540.6478850102667</x:v>
      </x:c>
      <x:c r="P2384" s="7" t="n">
        <x:f>MAX(0,N2384-F2384-I2384)</x:f>
        <x:v>0</x:v>
      </x:c>
      <x:c r="Q2384" s="7" t="n">
        <x:f>MAX(0,G2384+J2384-P2384)</x:f>
        <x:v>0</x:v>
      </x:c>
      <x:c r="R2384" s="7" t="n">
        <x:f>M2384+MAX(0,K2384-MAX(0,P2384-G2384-J2384))</x:f>
        <x:v>0</x:v>
      </x:c>
      <x:c r="S2384" s="7" t="n">
        <x:f>SUM(O2384,Q2384,R2384)</x:f>
        <x:v>3540.6478850102667</x:v>
      </x:c>
      <x:c r="T2384" s="14" t="n">
        <x:f>'Inventory detail'!T132</x:f>
        <x:v>0.0584</x:v>
      </x:c>
      <x:c r="U2384" s="14" t="n">
        <x:f>'Inventory detail'!U132</x:f>
        <x:v>0.057239</x:v>
      </x:c>
      <x:c r="V2384" s="9" t="n">
        <x:f>O2384*T2384</x:f>
        <x:v>206.77383648459957</x:v>
      </x:c>
      <x:c r="W2384" s="9" t="n">
        <x:f>Q2384*T2384</x:f>
        <x:v>0</x:v>
      </x:c>
      <x:c r="X2384" s="9" t="n">
        <x:f>R2384*T2384</x:f>
        <x:v>0</x:v>
      </x:c>
      <x:c r="Y2384" s="9" t="n">
        <x:f>S2384*T2384</x:f>
        <x:v>206.77383648459957</x:v>
      </x:c>
      <x:c r="Z2384" s="9" t="n">
        <x:f>IF(ISNUMBER(U2384),S2384*(U2384-T2384),"n.a.")</x:f>
        <x:v>-4.110692194496928</x:v>
      </x:c>
      <x:c r="AA2384" s="9" t="n">
        <x:f>IF(ISNUMBER(U2384),Y2384,0)</x:f>
        <x:v>206.77383648459957</x:v>
      </x:c>
      <x:c r="AB2384" s="7" t="n">
        <x:f>MAX(0,L2384-SUM(F2384:K2384))</x:f>
        <x:v>0</x:v>
      </x:c>
    </x:row>
    <x:row r="2385" ht="22" customHeight="1">
      <x:c r="A2385" s="18" t="n">
        <x:f>Summary!E$41</x:f>
        <x:v>46388</x:v>
      </x:c>
      <x:c r="B2385" s="2" t="str">
        <x:f>'Inventory detail'!A133</x:f>
        <x:v>COIL</x:v>
      </x:c>
      <x:c r="C2385" s="2" t="str">
        <x:f>'Inventory detail'!B133</x:f>
        <x:v>10</x:v>
      </x:c>
      <x:c r="D2385" s="2" t="str">
        <x:f>'Inventory detail'!C133</x:f>
        <x:v>6NAV12-4</x:v>
      </x:c>
      <x:c r="E2385" s="10" t="n">
        <x:f>A1259</x:f>
        <x:v>46357</x:v>
      </x:c>
      <x:c r="F2385" s="7" t="n">
        <x:f>O1259</x:f>
        <x:v>17756.599260780287</x:v>
      </x:c>
      <x:c r="G2385" s="7" t="n">
        <x:f>Q1259</x:f>
        <x:v>0</x:v>
      </x:c>
      <x:c r="H2385" s="7" t="n">
        <x:f>R1259</x:f>
        <x:v>0</x:v>
      </x:c>
      <x:c r="I2385" s="7" t="n">
        <x:f>SUMIFS('PO detail'!$W$459:$W$466,'PO detail'!$V$459:$V$466,"&gt;="&amp;E2385,'PO detail'!$V$459:$V$466,"&lt;"&amp;A2385)</x:f>
        <x:v>0</x:v>
      </x:c>
      <x:c r="J2385" s="7" t="n">
        <x:f>SUMIFS('PO detail'!$X$459:$X$466,'PO detail'!$V$459:$V$466,"&gt;="&amp;E2385,'PO detail'!$V$459:$V$466,"&lt;"&amp;A2385)</x:f>
        <x:v>0</x:v>
      </x:c>
      <x:c r="K2385" s="7" t="n">
        <x:f>SUMIFS('PO detail'!$Y$459:$Y$466,'PO detail'!$V$459:$V$466,"&gt;="&amp;E2385,'PO detail'!$V$459:$V$466,"&lt;"&amp;A2385)</x:f>
        <x:v>0</x:v>
      </x:c>
      <x:c r="L2385" s="7" t="n">
        <x:f>'Inventory detail'!F133*Summary!$K$5*(A2385-E2385)/Summary!$K$6</x:f>
        <x:v>2715.9513757700206</x:v>
      </x:c>
      <x:c r="M2385" s="7" t="n">
        <x:f>MAX(0,H2385-L2385)</x:f>
        <x:v>0</x:v>
      </x:c>
      <x:c r="N2385" s="7" t="n">
        <x:f>MAX(0,L2385-H2385)</x:f>
        <x:v>2715.9513757700206</x:v>
      </x:c>
      <x:c r="O2385" s="7" t="n">
        <x:f>MAX(0,F2385+I2385-N2385)</x:f>
        <x:v>15040.647885010267</x:v>
      </x:c>
      <x:c r="P2385" s="7" t="n">
        <x:f>MAX(0,N2385-F2385-I2385)</x:f>
        <x:v>0</x:v>
      </x:c>
      <x:c r="Q2385" s="7" t="n">
        <x:f>MAX(0,G2385+J2385-P2385)</x:f>
        <x:v>0</x:v>
      </x:c>
      <x:c r="R2385" s="7" t="n">
        <x:f>M2385+MAX(0,K2385-MAX(0,P2385-G2385-J2385))</x:f>
        <x:v>0</x:v>
      </x:c>
      <x:c r="S2385" s="7" t="n">
        <x:f>SUM(O2385,Q2385,R2385)</x:f>
        <x:v>15040.647885010267</x:v>
      </x:c>
      <x:c r="T2385" s="14" t="n">
        <x:f>'Inventory detail'!T133</x:f>
        <x:v>0.0365</x:v>
      </x:c>
      <x:c r="U2385" s="14" t="n">
        <x:f>'Inventory detail'!U133</x:f>
        <x:v>0.0356915</x:v>
      </x:c>
      <x:c r="V2385" s="9" t="n">
        <x:f>O2385*T2385</x:f>
        <x:v>548.9836478028747</x:v>
      </x:c>
      <x:c r="W2385" s="9" t="n">
        <x:f>Q2385*T2385</x:f>
        <x:v>0</x:v>
      </x:c>
      <x:c r="X2385" s="9" t="n">
        <x:f>R2385*T2385</x:f>
        <x:v>0</x:v>
      </x:c>
      <x:c r="Y2385" s="9" t="n">
        <x:f>S2385*T2385</x:f>
        <x:v>548.9836478028747</x:v>
      </x:c>
      <x:c r="Z2385" s="9" t="n">
        <x:f>IF(ISNUMBER(U2385),S2385*(U2385-T2385),"n.a.")</x:f>
        <x:v>-12.16036381503075</x:v>
      </x:c>
      <x:c r="AA2385" s="9" t="n">
        <x:f>IF(ISNUMBER(U2385),Y2385,0)</x:f>
        <x:v>548.9836478028747</x:v>
      </x:c>
      <x:c r="AB2385" s="7" t="n">
        <x:f>MAX(0,L2385-SUM(F2385:K2385))</x:f>
        <x:v>0</x:v>
      </x:c>
    </x:row>
    <x:row r="2386" ht="22" customHeight="1">
      <x:c r="A2386" s="18" t="n">
        <x:f>Summary!E$41</x:f>
        <x:v>46388</x:v>
      </x:c>
      <x:c r="B2386" s="2" t="str">
        <x:f>'Inventory detail'!A134</x:f>
        <x:v>COIL</x:v>
      </x:c>
      <x:c r="C2386" s="2" t="str">
        <x:f>'Inventory detail'!B134</x:f>
        <x:v>30</x:v>
      </x:c>
      <x:c r="D2386" s="2" t="str">
        <x:f>'Inventory detail'!C134</x:f>
        <x:v>13BLK12-4</x:v>
      </x:c>
      <x:c r="E2386" s="10" t="n">
        <x:f>A1260</x:f>
        <x:v>46357</x:v>
      </x:c>
      <x:c r="F2386" s="7" t="n">
        <x:f>O1260</x:f>
        <x:v>10371.121478439425</x:v>
      </x:c>
      <x:c r="G2386" s="7" t="n">
        <x:f>Q1260</x:f>
        <x:v>0</x:v>
      </x:c>
      <x:c r="H2386" s="7" t="n">
        <x:f>R1260</x:f>
        <x:v>0</x:v>
      </x:c>
      <x:c r="I2386" s="7" t="n">
        <x:f>SUMIFS('PO detail'!$W$750:$W$756,'PO detail'!$V$750:$V$756,"&gt;="&amp;E2386,'PO detail'!$V$750:$V$756,"&lt;"&amp;A2386)</x:f>
        <x:v>0</x:v>
      </x:c>
      <x:c r="J2386" s="7" t="n">
        <x:f>SUMIFS('PO detail'!$X$750:$X$756,'PO detail'!$V$750:$V$756,"&gt;="&amp;E2386,'PO detail'!$V$750:$V$756,"&lt;"&amp;A2386)</x:f>
        <x:v>0</x:v>
      </x:c>
      <x:c r="K2386" s="7" t="n">
        <x:f>SUMIFS('PO detail'!$Y$750:$Y$756,'PO detail'!$V$750:$V$756,"&gt;="&amp;E2386,'PO detail'!$V$750:$V$756,"&lt;"&amp;A2386)</x:f>
        <x:v>0</x:v>
      </x:c>
      <x:c r="L2386" s="7" t="n">
        <x:f>'Inventory detail'!F134*Summary!$K$5*(A2386-E2386)/Summary!$K$6</x:f>
        <x:v>2707.457248459959</x:v>
      </x:c>
      <x:c r="M2386" s="7" t="n">
        <x:f>MAX(0,H2386-L2386)</x:f>
        <x:v>0</x:v>
      </x:c>
      <x:c r="N2386" s="7" t="n">
        <x:f>MAX(0,L2386-H2386)</x:f>
        <x:v>2707.457248459959</x:v>
      </x:c>
      <x:c r="O2386" s="7" t="n">
        <x:f>MAX(0,F2386+I2386-N2386)</x:f>
        <x:v>7663.664229979466</x:v>
      </x:c>
      <x:c r="P2386" s="7" t="n">
        <x:f>MAX(0,N2386-F2386-I2386)</x:f>
        <x:v>0</x:v>
      </x:c>
      <x:c r="Q2386" s="7" t="n">
        <x:f>MAX(0,G2386+J2386-P2386)</x:f>
        <x:v>0</x:v>
      </x:c>
      <x:c r="R2386" s="7" t="n">
        <x:f>M2386+MAX(0,K2386-MAX(0,P2386-G2386-J2386))</x:f>
        <x:v>0</x:v>
      </x:c>
      <x:c r="S2386" s="7" t="n">
        <x:f>SUM(O2386,Q2386,R2386)</x:f>
        <x:v>7663.664229979466</x:v>
      </x:c>
      <x:c r="T2386" s="14" t="n">
        <x:f>'Inventory detail'!T134</x:f>
        <x:v>0.0674</x:v>
      </x:c>
      <x:c r="U2386" s="14" t="n">
        <x:f>'Inventory detail'!U134</x:f>
        <x:v>0.0659685</x:v>
      </x:c>
      <x:c r="V2386" s="9" t="n">
        <x:f>O2386*T2386</x:f>
        <x:v>516.530969100616</x:v>
      </x:c>
      <x:c r="W2386" s="9" t="n">
        <x:f>Q2386*T2386</x:f>
        <x:v>0</x:v>
      </x:c>
      <x:c r="X2386" s="9" t="n">
        <x:f>R2386*T2386</x:f>
        <x:v>0</x:v>
      </x:c>
      <x:c r="Y2386" s="9" t="n">
        <x:f>S2386*T2386</x:f>
        <x:v>516.530969100616</x:v>
      </x:c>
      <x:c r="Z2386" s="9" t="n">
        <x:f>IF(ISNUMBER(U2386),S2386*(U2386-T2386),"n.a.")</x:f>
        <x:v>-10.970535345215621</x:v>
      </x:c>
      <x:c r="AA2386" s="9" t="n">
        <x:f>IF(ISNUMBER(U2386),Y2386,0)</x:f>
        <x:v>516.530969100616</x:v>
      </x:c>
      <x:c r="AB2386" s="7" t="n">
        <x:f>MAX(0,L2386-SUM(F2386:K2386))</x:f>
        <x:v>0</x:v>
      </x:c>
    </x:row>
    <x:row r="2387" ht="22" customHeight="1">
      <x:c r="A2387" s="18" t="n">
        <x:f>Summary!E$41</x:f>
        <x:v>46388</x:v>
      </x:c>
      <x:c r="B2387" s="2" t="str">
        <x:f>'Inventory detail'!A135</x:f>
        <x:v>COIL</x:v>
      </x:c>
      <x:c r="C2387" s="2" t="str">
        <x:f>'Inventory detail'!B135</x:f>
        <x:v>60</x:v>
      </x:c>
      <x:c r="D2387" s="2" t="str">
        <x:f>'Inventory detail'!C135</x:f>
        <x:v>10CLR12-4</x:v>
      </x:c>
      <x:c r="E2387" s="10" t="n">
        <x:f>A1261</x:f>
        <x:v>46357</x:v>
      </x:c>
      <x:c r="F2387" s="7" t="n">
        <x:f>O1261</x:f>
        <x:v>8614.653305954824</x:v>
      </x:c>
      <x:c r="G2387" s="7" t="n">
        <x:f>Q1261</x:f>
        <x:v>0</x:v>
      </x:c>
      <x:c r="H2387" s="7" t="n">
        <x:f>R1261</x:f>
        <x:v>0</x:v>
      </x:c>
      <x:c r="I2387" s="7" t="n">
        <x:f>SUMIFS('PO detail'!$W$1019:$W$1023,'PO detail'!$V$1019:$V$1023,"&gt;="&amp;E2387,'PO detail'!$V$1019:$V$1023,"&lt;"&amp;A2387)</x:f>
        <x:v>0</x:v>
      </x:c>
      <x:c r="J2387" s="7" t="n">
        <x:f>SUMIFS('PO detail'!$X$1019:$X$1023,'PO detail'!$V$1019:$V$1023,"&gt;="&amp;E2387,'PO detail'!$V$1019:$V$1023,"&lt;"&amp;A2387)</x:f>
        <x:v>0</x:v>
      </x:c>
      <x:c r="K2387" s="7" t="n">
        <x:f>SUMIFS('PO detail'!$Y$1019:$Y$1023,'PO detail'!$V$1019:$V$1023,"&gt;="&amp;E2387,'PO detail'!$V$1019:$V$1023,"&lt;"&amp;A2387)</x:f>
        <x:v>0</x:v>
      </x:c>
      <x:c r="L2387" s="7" t="n">
        <x:f>'Inventory detail'!F135*Summary!$K$5*(A2387-E2387)/Summary!$K$6</x:f>
        <x:v>2681.9952361396304</x:v>
      </x:c>
      <x:c r="M2387" s="7" t="n">
        <x:f>MAX(0,H2387-L2387)</x:f>
        <x:v>0</x:v>
      </x:c>
      <x:c r="N2387" s="7" t="n">
        <x:f>MAX(0,L2387-H2387)</x:f>
        <x:v>2681.9952361396304</x:v>
      </x:c>
      <x:c r="O2387" s="7" t="n">
        <x:f>MAX(0,F2387+I2387-N2387)</x:f>
        <x:v>5932.658069815194</x:v>
      </x:c>
      <x:c r="P2387" s="7" t="n">
        <x:f>MAX(0,N2387-F2387-I2387)</x:f>
        <x:v>0</x:v>
      </x:c>
      <x:c r="Q2387" s="7" t="n">
        <x:f>MAX(0,G2387+J2387-P2387)</x:f>
        <x:v>0</x:v>
      </x:c>
      <x:c r="R2387" s="7" t="n">
        <x:f>M2387+MAX(0,K2387-MAX(0,P2387-G2387-J2387))</x:f>
        <x:v>0</x:v>
      </x:c>
      <x:c r="S2387" s="7" t="n">
        <x:f>SUM(O2387,Q2387,R2387)</x:f>
        <x:v>5932.658069815194</x:v>
      </x:c>
      <x:c r="T2387" s="14" t="n">
        <x:f>'Inventory detail'!T135</x:f>
        <x:v>0.0584</x:v>
      </x:c>
      <x:c r="U2387" s="14" t="n">
        <x:f>'Inventory detail'!U135</x:f>
        <x:v>0.057239</x:v>
      </x:c>
      <x:c r="V2387" s="9" t="n">
        <x:f>O2387*T2387</x:f>
        <x:v>346.4672312772073</x:v>
      </x:c>
      <x:c r="W2387" s="9" t="n">
        <x:f>Q2387*T2387</x:f>
        <x:v>0</x:v>
      </x:c>
      <x:c r="X2387" s="9" t="n">
        <x:f>R2387*T2387</x:f>
        <x:v>0</x:v>
      </x:c>
      <x:c r="Y2387" s="9" t="n">
        <x:f>S2387*T2387</x:f>
        <x:v>346.4672312772073</x:v>
      </x:c>
      <x:c r="Z2387" s="9" t="n">
        <x:f>IF(ISNUMBER(U2387),S2387*(U2387-T2387),"n.a.")</x:f>
        <x:v>-6.887816019055454</x:v>
      </x:c>
      <x:c r="AA2387" s="9" t="n">
        <x:f>IF(ISNUMBER(U2387),Y2387,0)</x:f>
        <x:v>346.4672312772073</x:v>
      </x:c>
      <x:c r="AB2387" s="7" t="n">
        <x:f>MAX(0,L2387-SUM(F2387:K2387))</x:f>
        <x:v>0</x:v>
      </x:c>
    </x:row>
    <x:row r="2388" ht="22" customHeight="1">
      <x:c r="A2388" s="18" t="n">
        <x:f>Summary!E$41</x:f>
        <x:v>46388</x:v>
      </x:c>
      <x:c r="B2388" s="2" t="str">
        <x:f>'Inventory detail'!A136</x:f>
        <x:v>WIRE</x:v>
      </x:c>
      <x:c r="C2388" s="2" t="str">
        <x:f>'Inventory detail'!B136</x:f>
        <x:v>10</x:v>
      </x:c>
      <x:c r="D2388" s="2" t="str">
        <x:f>'Inventory detail'!C136</x:f>
        <x:v>DL916WHT</x:v>
      </x:c>
      <x:c r="E2388" s="10" t="n">
        <x:f>A1262</x:f>
        <x:v>46357</x:v>
      </x:c>
      <x:c r="F2388" s="7" t="n">
        <x:f>O1262</x:f>
        <x:v>16787.212156057496</x:v>
      </x:c>
      <x:c r="G2388" s="7" t="n">
        <x:f>Q1262</x:f>
        <x:v>0</x:v>
      </x:c>
      <x:c r="H2388" s="7" t="n">
        <x:f>R1262</x:f>
        <x:v>0</x:v>
      </x:c>
      <x:c r="I2388" s="7" t="n">
        <x:f>SUMIFS('PO detail'!$W$2039:$W$2042,'PO detail'!$V$2039:$V$2042,"&gt;="&amp;E2388,'PO detail'!$V$2039:$V$2042,"&lt;"&amp;A2388)</x:f>
        <x:v>0</x:v>
      </x:c>
      <x:c r="J2388" s="7" t="n">
        <x:f>SUMIFS('PO detail'!$X$2039:$X$2042,'PO detail'!$V$2039:$V$2042,"&gt;="&amp;E2388,'PO detail'!$V$2039:$V$2042,"&lt;"&amp;A2388)</x:f>
        <x:v>0</x:v>
      </x:c>
      <x:c r="K2388" s="7" t="n">
        <x:f>SUMIFS('PO detail'!$Y$2039:$Y$2042,'PO detail'!$V$2039:$V$2042,"&gt;="&amp;E2388,'PO detail'!$V$2039:$V$2042,"&lt;"&amp;A2388)</x:f>
        <x:v>0</x:v>
      </x:c>
      <x:c r="L2388" s="7" t="n">
        <x:f>'Inventory detail'!F136*Summary!$K$5*(A2388-E2388)/Summary!$K$6</x:f>
        <x:v>2639.5551540041065</x:v>
      </x:c>
      <x:c r="M2388" s="7" t="n">
        <x:f>MAX(0,H2388-L2388)</x:f>
        <x:v>0</x:v>
      </x:c>
      <x:c r="N2388" s="7" t="n">
        <x:f>MAX(0,L2388-H2388)</x:f>
        <x:v>2639.5551540041065</x:v>
      </x:c>
      <x:c r="O2388" s="7" t="n">
        <x:f>MAX(0,F2388+I2388-N2388)</x:f>
        <x:v>14147.657002053389</x:v>
      </x:c>
      <x:c r="P2388" s="7" t="n">
        <x:f>MAX(0,N2388-F2388-I2388)</x:f>
        <x:v>0</x:v>
      </x:c>
      <x:c r="Q2388" s="7" t="n">
        <x:f>MAX(0,G2388+J2388-P2388)</x:f>
        <x:v>0</x:v>
      </x:c>
      <x:c r="R2388" s="7" t="n">
        <x:f>M2388+MAX(0,K2388-MAX(0,P2388-G2388-J2388))</x:f>
        <x:v>0</x:v>
      </x:c>
      <x:c r="S2388" s="7" t="n">
        <x:f>SUM(O2388,Q2388,R2388)</x:f>
        <x:v>14147.657002053389</x:v>
      </x:c>
      <x:c r="T2388" s="14" t="n">
        <x:f>'Inventory detail'!T136</x:f>
        <x:v>0.1041</x:v>
      </x:c>
      <x:c r="U2388" s="14" t="n">
        <x:f>'Inventory detail'!U136</x:f>
        <x:v>0.1041</x:v>
      </x:c>
      <x:c r="V2388" s="9" t="n">
        <x:f>O2388*T2388</x:f>
        <x:v>1472.7710939137578</x:v>
      </x:c>
      <x:c r="W2388" s="9" t="n">
        <x:f>Q2388*T2388</x:f>
        <x:v>0</x:v>
      </x:c>
      <x:c r="X2388" s="9" t="n">
        <x:f>R2388*T2388</x:f>
        <x:v>0</x:v>
      </x:c>
      <x:c r="Y2388" s="9" t="n">
        <x:f>S2388*T2388</x:f>
        <x:v>1472.7710939137578</x:v>
      </x:c>
      <x:c r="Z2388" s="9" t="n">
        <x:f>IF(ISNUMBER(U2388),S2388*(U2388-T2388),"n.a.")</x:f>
        <x:v>0</x:v>
      </x:c>
      <x:c r="AA2388" s="9" t="n">
        <x:f>IF(ISNUMBER(U2388),Y2388,0)</x:f>
        <x:v>1472.7710939137578</x:v>
      </x:c>
      <x:c r="AB2388" s="7" t="n">
        <x:f>MAX(0,L2388-SUM(F2388:K2388))</x:f>
        <x:v>0</x:v>
      </x:c>
    </x:row>
    <x:row r="2389" ht="22" customHeight="1">
      <x:c r="A2389" s="18" t="n">
        <x:f>Summary!E$41</x:f>
        <x:v>46388</x:v>
      </x:c>
      <x:c r="B2389" s="2" t="str">
        <x:f>'Inventory detail'!A137</x:f>
        <x:v>WIRE</x:v>
      </x:c>
      <x:c r="C2389" s="2" t="str">
        <x:f>'Inventory detail'!B137</x:f>
        <x:v>30</x:v>
      </x:c>
      <x:c r="D2389" s="2" t="str">
        <x:f>'Inventory detail'!C137</x:f>
        <x:v>DL038BLK</x:v>
      </x:c>
      <x:c r="E2389" s="10" t="n">
        <x:f>A1263</x:f>
        <x:v>46357</x:v>
      </x:c>
      <x:c r="F2389" s="7" t="n">
        <x:f>O1263</x:f>
        <x:v>0</x:v>
      </x:c>
      <x:c r="G2389" s="7" t="n">
        <x:f>Q1263</x:f>
        <x:v>0</x:v>
      </x:c>
      <x:c r="H2389" s="7" t="n">
        <x:f>R1263</x:f>
        <x:v>6001.716960985626</x:v>
      </x:c>
      <x:c r="I2389" s="7" t="n">
        <x:f>0</x:f>
        <x:v>0</x:v>
      </x:c>
      <x:c r="J2389" s="7" t="n">
        <x:f>0</x:f>
        <x:v>0</x:v>
      </x:c>
      <x:c r="K2389" s="7" t="n">
        <x:f>0</x:f>
        <x:v>0</x:v>
      </x:c>
      <x:c r="L2389" s="7" t="n">
        <x:f>'Inventory detail'!F137*Summary!$K$5*(A2389-E2389)/Summary!$K$6</x:f>
        <x:v>2631.0712114989733</x:v>
      </x:c>
      <x:c r="M2389" s="7" t="n">
        <x:f>MAX(0,H2389-L2389)</x:f>
        <x:v>3370.645749486653</x:v>
      </x:c>
      <x:c r="N2389" s="7" t="n">
        <x:f>MAX(0,L2389-H2389)</x:f>
        <x:v>0</x:v>
      </x:c>
      <x:c r="O2389" s="7" t="n">
        <x:f>MAX(0,F2389+I2389-N2389)</x:f>
        <x:v>0</x:v>
      </x:c>
      <x:c r="P2389" s="7" t="n">
        <x:f>MAX(0,N2389-F2389-I2389)</x:f>
        <x:v>0</x:v>
      </x:c>
      <x:c r="Q2389" s="7" t="n">
        <x:f>MAX(0,G2389+J2389-P2389)</x:f>
        <x:v>0</x:v>
      </x:c>
      <x:c r="R2389" s="7" t="n">
        <x:f>M2389+MAX(0,K2389-MAX(0,P2389-G2389-J2389))</x:f>
        <x:v>3370.645749486653</x:v>
      </x:c>
      <x:c r="S2389" s="7" t="n">
        <x:f>SUM(O2389,Q2389,R2389)</x:f>
        <x:v>3370.645749486653</x:v>
      </x:c>
      <x:c r="T2389" s="14" t="n">
        <x:f>'Inventory detail'!T137</x:f>
        <x:v>0.056299999999999996</x:v>
      </x:c>
      <x:c r="U2389" s="14" t="n">
        <x:f>'Inventory detail'!U137</x:f>
        <x:v>0.056299999999999996</x:v>
      </x:c>
      <x:c r="V2389" s="9" t="n">
        <x:f>O2389*T2389</x:f>
        <x:v>0</x:v>
      </x:c>
      <x:c r="W2389" s="9" t="n">
        <x:f>Q2389*T2389</x:f>
        <x:v>0</x:v>
      </x:c>
      <x:c r="X2389" s="9" t="n">
        <x:f>R2389*T2389</x:f>
        <x:v>189.76735569609855</x:v>
      </x:c>
      <x:c r="Y2389" s="9" t="n">
        <x:f>S2389*T2389</x:f>
        <x:v>189.76735569609855</x:v>
      </x:c>
      <x:c r="Z2389" s="9" t="n">
        <x:f>IF(ISNUMBER(U2389),S2389*(U2389-T2389),"n.a.")</x:f>
        <x:v>0</x:v>
      </x:c>
      <x:c r="AA2389" s="9" t="n">
        <x:f>IF(ISNUMBER(U2389),Y2389,0)</x:f>
        <x:v>189.76735569609855</x:v>
      </x:c>
      <x:c r="AB2389" s="7" t="n">
        <x:f>MAX(0,L2389-SUM(F2389:K2389))</x:f>
        <x:v>0</x:v>
      </x:c>
    </x:row>
    <x:row r="2390" ht="22" customHeight="1">
      <x:c r="A2390" s="18" t="n">
        <x:f>Summary!E$41</x:f>
        <x:v>46388</x:v>
      </x:c>
      <x:c r="B2390" s="2" t="str">
        <x:f>'Inventory detail'!A138</x:f>
        <x:v>COIL</x:v>
      </x:c>
      <x:c r="C2390" s="2" t="str">
        <x:f>'Inventory detail'!B138</x:f>
        <x:v>30</x:v>
      </x:c>
      <x:c r="D2390" s="2" t="str">
        <x:f>'Inventory detail'!C138</x:f>
        <x:v>14WHT12-4</x:v>
      </x:c>
      <x:c r="E2390" s="10" t="n">
        <x:f>A1264</x:f>
        <x:v>46357</x:v>
      </x:c>
      <x:c r="F2390" s="7" t="n">
        <x:f>O1264</x:f>
        <x:v>10145.248788501029</x:v>
      </x:c>
      <x:c r="G2390" s="7" t="n">
        <x:f>Q1264</x:f>
        <x:v>0</x:v>
      </x:c>
      <x:c r="H2390" s="7" t="n">
        <x:f>R1264</x:f>
        <x:v>0</x:v>
      </x:c>
      <x:c r="I2390" s="7" t="n">
        <x:f>SUMIFS('PO detail'!$W$780:$W$785,'PO detail'!$V$780:$V$785,"&gt;="&amp;E2390,'PO detail'!$V$780:$V$785,"&lt;"&amp;A2390)</x:f>
        <x:v>0</x:v>
      </x:c>
      <x:c r="J2390" s="7" t="n">
        <x:f>SUMIFS('PO detail'!$X$780:$X$785,'PO detail'!$V$780:$V$785,"&gt;="&amp;E2390,'PO detail'!$V$780:$V$785,"&lt;"&amp;A2390)</x:f>
        <x:v>0</x:v>
      </x:c>
      <x:c r="K2390" s="7" t="n">
        <x:f>SUMIFS('PO detail'!$Y$780:$Y$785,'PO detail'!$V$780:$V$785,"&gt;="&amp;E2390,'PO detail'!$V$780:$V$785,"&lt;"&amp;A2390)</x:f>
        <x:v>0</x:v>
      </x:c>
      <x:c r="L2390" s="7" t="n">
        <x:f>'Inventory detail'!F138*Summary!$K$5*(A2390-E2390)/Summary!$K$6</x:f>
        <x:v>2605.6091991786448</x:v>
      </x:c>
      <x:c r="M2390" s="7" t="n">
        <x:f>MAX(0,H2390-L2390)</x:f>
        <x:v>0</x:v>
      </x:c>
      <x:c r="N2390" s="7" t="n">
        <x:f>MAX(0,L2390-H2390)</x:f>
        <x:v>2605.6091991786448</x:v>
      </x:c>
      <x:c r="O2390" s="7" t="n">
        <x:f>MAX(0,F2390+I2390-N2390)</x:f>
        <x:v>7539.6395893223835</x:v>
      </x:c>
      <x:c r="P2390" s="7" t="n">
        <x:f>MAX(0,N2390-F2390-I2390)</x:f>
        <x:v>0</x:v>
      </x:c>
      <x:c r="Q2390" s="7" t="n">
        <x:f>MAX(0,G2390+J2390-P2390)</x:f>
        <x:v>0</x:v>
      </x:c>
      <x:c r="R2390" s="7" t="n">
        <x:f>M2390+MAX(0,K2390-MAX(0,P2390-G2390-J2390))</x:f>
        <x:v>0</x:v>
      </x:c>
      <x:c r="S2390" s="7" t="n">
        <x:f>SUM(O2390,Q2390,R2390)</x:f>
        <x:v>7539.6395893223835</x:v>
      </x:c>
      <x:c r="T2390" s="14" t="n">
        <x:f>'Inventory detail'!T138</x:f>
        <x:v>0.09179999999999999</x:v>
      </x:c>
      <x:c r="U2390" s="14" t="n">
        <x:f>'Inventory detail'!U138</x:f>
        <x:v>0.089947</x:v>
      </x:c>
      <x:c r="V2390" s="9" t="n">
        <x:f>O2390*T2390</x:f>
        <x:v>692.1389142997947</x:v>
      </x:c>
      <x:c r="W2390" s="9" t="n">
        <x:f>Q2390*T2390</x:f>
        <x:v>0</x:v>
      </x:c>
      <x:c r="X2390" s="9" t="n">
        <x:f>R2390*T2390</x:f>
        <x:v>0</x:v>
      </x:c>
      <x:c r="Y2390" s="9" t="n">
        <x:f>S2390*T2390</x:f>
        <x:v>692.1389142997947</x:v>
      </x:c>
      <x:c r="Z2390" s="9" t="n">
        <x:f>IF(ISNUMBER(U2390),S2390*(U2390-T2390),"n.a.")</x:f>
        <x:v>-13.970952159014328</x:v>
      </x:c>
      <x:c r="AA2390" s="9" t="n">
        <x:f>IF(ISNUMBER(U2390),Y2390,0)</x:f>
        <x:v>692.1389142997947</x:v>
      </x:c>
      <x:c r="AB2390" s="7" t="n">
        <x:f>MAX(0,L2390-SUM(F2390:K2390))</x:f>
        <x:v>0</x:v>
      </x:c>
    </x:row>
    <x:row r="2391" ht="22" customHeight="1">
      <x:c r="A2391" s="18" t="n">
        <x:f>Summary!E$41</x:f>
        <x:v>46388</x:v>
      </x:c>
      <x:c r="B2391" s="2" t="str">
        <x:f>'Inventory detail'!A139</x:f>
        <x:v>WIRE</x:v>
      </x:c>
      <x:c r="C2391" s="2" t="str">
        <x:f>'Inventory detail'!B139</x:f>
        <x:v>60</x:v>
      </x:c>
      <x:c r="D2391" s="2" t="str">
        <x:f>'Inventory detail'!C139</x:f>
        <x:v>DL716SIL</x:v>
      </x:c>
      <x:c r="E2391" s="10" t="n">
        <x:f>A1265</x:f>
        <x:v>46357</x:v>
      </x:c>
      <x:c r="F2391" s="7" t="n">
        <x:f>O1265</x:f>
        <x:v>0</x:v>
      </x:c>
      <x:c r="G2391" s="7" t="n">
        <x:f>Q1265</x:f>
        <x:v>0</x:v>
      </x:c>
      <x:c r="H2391" s="7" t="n">
        <x:f>R1265</x:f>
        <x:v>0</x:v>
      </x:c>
      <x:c r="I2391" s="7" t="n">
        <x:f>0</x:f>
        <x:v>0</x:v>
      </x:c>
      <x:c r="J2391" s="7" t="n">
        <x:f>0</x:f>
        <x:v>0</x:v>
      </x:c>
      <x:c r="K2391" s="7" t="n">
        <x:f>0</x:f>
        <x:v>0</x:v>
      </x:c>
      <x:c r="L2391" s="7" t="n">
        <x:f>'Inventory detail'!F139*Summary!$K$5*(A2391-E2391)/Summary!$K$6</x:f>
        <x:v>2605.6091991786448</x:v>
      </x:c>
      <x:c r="M2391" s="7" t="n">
        <x:f>MAX(0,H2391-L2391)</x:f>
        <x:v>0</x:v>
      </x:c>
      <x:c r="N2391" s="7" t="n">
        <x:f>MAX(0,L2391-H2391)</x:f>
        <x:v>2605.6091991786448</x:v>
      </x:c>
      <x:c r="O2391" s="7" t="n">
        <x:f>MAX(0,F2391+I2391-N2391)</x:f>
        <x:v>0</x:v>
      </x:c>
      <x:c r="P2391" s="7" t="n">
        <x:f>MAX(0,N2391-F2391-I2391)</x:f>
        <x:v>2605.6091991786448</x:v>
      </x:c>
      <x:c r="Q2391" s="7" t="n">
        <x:f>MAX(0,G2391+J2391-P2391)</x:f>
        <x:v>0</x:v>
      </x:c>
      <x:c r="R2391" s="7" t="n">
        <x:f>M2391+MAX(0,K2391-MAX(0,P2391-G2391-J2391))</x:f>
        <x:v>0</x:v>
      </x:c>
      <x:c r="S2391" s="7" t="n">
        <x:f>SUM(O2391,Q2391,R2391)</x:f>
        <x:v>0</x:v>
      </x:c>
      <x:c r="T2391" s="14" t="n">
        <x:f>'Inventory detail'!T139</x:f>
        <x:v>0.0732</x:v>
      </x:c>
      <x:c r="U2391" s="14" t="n">
        <x:f>'Inventory detail'!U139</x:f>
        <x:v>0.0732</x:v>
      </x:c>
      <x:c r="V2391" s="9" t="n">
        <x:f>O2391*T2391</x:f>
        <x:v>0</x:v>
      </x:c>
      <x:c r="W2391" s="9" t="n">
        <x:f>Q2391*T2391</x:f>
        <x:v>0</x:v>
      </x:c>
      <x:c r="X2391" s="9" t="n">
        <x:f>R2391*T2391</x:f>
        <x:v>0</x:v>
      </x:c>
      <x:c r="Y2391" s="9" t="n">
        <x:f>S2391*T2391</x:f>
        <x:v>0</x:v>
      </x:c>
      <x:c r="Z2391" s="9" t="n">
        <x:f>IF(ISNUMBER(U2391),S2391*(U2391-T2391),"n.a.")</x:f>
        <x:v>0</x:v>
      </x:c>
      <x:c r="AA2391" s="9" t="n">
        <x:f>IF(ISNUMBER(U2391),Y2391,0)</x:f>
        <x:v>0</x:v>
      </x:c>
      <x:c r="AB2391" s="7" t="n">
        <x:f>MAX(0,L2391-SUM(F2391:K2391))</x:f>
        <x:v>2605.6091991786448</x:v>
      </x:c>
    </x:row>
    <x:row r="2392" ht="22" customHeight="1">
      <x:c r="A2392" s="18" t="n">
        <x:f>Summary!E$41</x:f>
        <x:v>46388</x:v>
      </x:c>
      <x:c r="B2392" s="2" t="str">
        <x:f>'Inventory detail'!A140</x:f>
        <x:v>COIL</x:v>
      </x:c>
      <x:c r="C2392" s="2" t="str">
        <x:f>'Inventory detail'!B140</x:f>
        <x:v>10</x:v>
      </x:c>
      <x:c r="D2392" s="2" t="str">
        <x:f>'Inventory detail'!C140</x:f>
        <x:v>35BLK12-4</x:v>
      </x:c>
      <x:c r="E2392" s="10" t="n">
        <x:f>A1266</x:f>
        <x:v>46357</x:v>
      </x:c>
      <x:c r="F2392" s="7" t="n">
        <x:f>O1266</x:f>
        <x:v>3703.285420944558</x:v>
      </x:c>
      <x:c r="G2392" s="7" t="n">
        <x:f>Q1266</x:f>
        <x:v>0</x:v>
      </x:c>
      <x:c r="H2392" s="7" t="n">
        <x:f>R1266</x:f>
        <x:v>0</x:v>
      </x:c>
      <x:c r="I2392" s="7" t="n">
        <x:f>SUMIFS('PO detail'!$W$401:$W$409,'PO detail'!$V$401:$V$409,"&gt;="&amp;E2392,'PO detail'!$V$401:$V$409,"&lt;"&amp;A2392)</x:f>
        <x:v>0</x:v>
      </x:c>
      <x:c r="J2392" s="7" t="n">
        <x:f>SUMIFS('PO detail'!$X$401:$X$409,'PO detail'!$V$401:$V$409,"&gt;="&amp;E2392,'PO detail'!$V$401:$V$409,"&lt;"&amp;A2392)</x:f>
        <x:v>0</x:v>
      </x:c>
      <x:c r="K2392" s="7" t="n">
        <x:f>SUMIFS('PO detail'!$Y$401:$Y$409,'PO detail'!$V$401:$V$409,"&gt;="&amp;E2392,'PO detail'!$V$401:$V$409,"&lt;"&amp;A2392)</x:f>
        <x:v>0</x:v>
      </x:c>
      <x:c r="L2392" s="7" t="n">
        <x:f>'Inventory detail'!F140*Summary!$K$5*(A2392-E2392)/Summary!$K$6</x:f>
        <x:v>2571.6632443531826</x:v>
      </x:c>
      <x:c r="M2392" s="7" t="n">
        <x:f>MAX(0,H2392-L2392)</x:f>
        <x:v>0</x:v>
      </x:c>
      <x:c r="N2392" s="7" t="n">
        <x:f>MAX(0,L2392-H2392)</x:f>
        <x:v>2571.6632443531826</x:v>
      </x:c>
      <x:c r="O2392" s="7" t="n">
        <x:f>MAX(0,F2392+I2392-N2392)</x:f>
        <x:v>1131.6221765913756</x:v>
      </x:c>
      <x:c r="P2392" s="7" t="n">
        <x:f>MAX(0,N2392-F2392-I2392)</x:f>
        <x:v>0</x:v>
      </x:c>
      <x:c r="Q2392" s="7" t="n">
        <x:f>MAX(0,G2392+J2392-P2392)</x:f>
        <x:v>0</x:v>
      </x:c>
      <x:c r="R2392" s="7" t="n">
        <x:f>M2392+MAX(0,K2392-MAX(0,P2392-G2392-J2392))</x:f>
        <x:v>0</x:v>
      </x:c>
      <x:c r="S2392" s="7" t="n">
        <x:f>SUM(O2392,Q2392,R2392)</x:f>
        <x:v>1131.6221765913756</x:v>
      </x:c>
      <x:c r="T2392" s="14" t="n">
        <x:f>'Inventory detail'!T140</x:f>
        <x:v>0.23309999999999997</x:v>
      </x:c>
      <x:c r="U2392" s="14" t="n">
        <x:f>'Inventory detail'!U140</x:f>
        <x:v>0.2284035</x:v>
      </x:c>
      <x:c r="V2392" s="9" t="n">
        <x:f>O2392*T2392</x:f>
        <x:v>263.7811293634496</x:v>
      </x:c>
      <x:c r="W2392" s="9" t="n">
        <x:f>Q2392*T2392</x:f>
        <x:v>0</x:v>
      </x:c>
      <x:c r="X2392" s="9" t="n">
        <x:f>R2392*T2392</x:f>
        <x:v>0</x:v>
      </x:c>
      <x:c r="Y2392" s="9" t="n">
        <x:f>S2392*T2392</x:f>
        <x:v>263.7811293634496</x:v>
      </x:c>
      <x:c r="Z2392" s="9" t="n">
        <x:f>IF(ISNUMBER(U2392),S2392*(U2392-T2392),"n.a.")</x:f>
        <x:v>-5.314663552361355</x:v>
      </x:c>
      <x:c r="AA2392" s="9" t="n">
        <x:f>IF(ISNUMBER(U2392),Y2392,0)</x:f>
        <x:v>263.7811293634496</x:v>
      </x:c>
      <x:c r="AB2392" s="7" t="n">
        <x:f>MAX(0,L2392-SUM(F2392:K2392))</x:f>
        <x:v>0</x:v>
      </x:c>
    </x:row>
    <x:row r="2393" ht="22" customHeight="1">
      <x:c r="A2393" s="18" t="n">
        <x:f>Summary!E$41</x:f>
        <x:v>46388</x:v>
      </x:c>
      <x:c r="B2393" s="2" t="str">
        <x:f>'Inventory detail'!A141</x:f>
        <x:v>WIRE</x:v>
      </x:c>
      <x:c r="C2393" s="2" t="str">
        <x:f>'Inventory detail'!B141</x:f>
        <x:v>60</x:v>
      </x:c>
      <x:c r="D2393" s="2" t="str">
        <x:f>'Inventory detail'!C141</x:f>
        <x:v>DL012BLK</x:v>
      </x:c>
      <x:c r="E2393" s="10" t="n">
        <x:f>A1267</x:f>
        <x:v>46357</x:v>
      </x:c>
      <x:c r="F2393" s="7" t="n">
        <x:f>O1267</x:f>
        <x:v>0</x:v>
      </x:c>
      <x:c r="G2393" s="7" t="n">
        <x:f>Q1267</x:f>
        <x:v>0</x:v>
      </x:c>
      <x:c r="H2393" s="7" t="n">
        <x:f>R1267</x:f>
        <x:v>0</x:v>
      </x:c>
      <x:c r="I2393" s="7" t="n">
        <x:f>0</x:f>
        <x:v>0</x:v>
      </x:c>
      <x:c r="J2393" s="7" t="n">
        <x:f>0</x:f>
        <x:v>0</x:v>
      </x:c>
      <x:c r="K2393" s="7" t="n">
        <x:f>0</x:f>
        <x:v>0</x:v>
      </x:c>
      <x:c r="L2393" s="7" t="n">
        <x:f>'Inventory detail'!F141*Summary!$K$5*(A2393-E2393)/Summary!$K$6</x:f>
        <x:v>2554.6851745379877</x:v>
      </x:c>
      <x:c r="M2393" s="7" t="n">
        <x:f>MAX(0,H2393-L2393)</x:f>
        <x:v>0</x:v>
      </x:c>
      <x:c r="N2393" s="7" t="n">
        <x:f>MAX(0,L2393-H2393)</x:f>
        <x:v>2554.6851745379877</x:v>
      </x:c>
      <x:c r="O2393" s="7" t="n">
        <x:f>MAX(0,F2393+I2393-N2393)</x:f>
        <x:v>0</x:v>
      </x:c>
      <x:c r="P2393" s="7" t="n">
        <x:f>MAX(0,N2393-F2393-I2393)</x:f>
        <x:v>2554.6851745379877</x:v>
      </x:c>
      <x:c r="Q2393" s="7" t="n">
        <x:f>MAX(0,G2393+J2393-P2393)</x:f>
        <x:v>0</x:v>
      </x:c>
      <x:c r="R2393" s="7" t="n">
        <x:f>M2393+MAX(0,K2393-MAX(0,P2393-G2393-J2393))</x:f>
        <x:v>0</x:v>
      </x:c>
      <x:c r="S2393" s="7" t="n">
        <x:f>SUM(O2393,Q2393,R2393)</x:f>
        <x:v>0</x:v>
      </x:c>
      <x:c r="T2393" s="14" t="n">
        <x:f>'Inventory detail'!T141</x:f>
        <x:v>0.08259999999999999</x:v>
      </x:c>
      <x:c r="U2393" s="14" t="n">
        <x:f>'Inventory detail'!U141</x:f>
        <x:v>0.08259999999999999</x:v>
      </x:c>
      <x:c r="V2393" s="9" t="n">
        <x:f>O2393*T2393</x:f>
        <x:v>0</x:v>
      </x:c>
      <x:c r="W2393" s="9" t="n">
        <x:f>Q2393*T2393</x:f>
        <x:v>0</x:v>
      </x:c>
      <x:c r="X2393" s="9" t="n">
        <x:f>R2393*T2393</x:f>
        <x:v>0</x:v>
      </x:c>
      <x:c r="Y2393" s="9" t="n">
        <x:f>S2393*T2393</x:f>
        <x:v>0</x:v>
      </x:c>
      <x:c r="Z2393" s="9" t="n">
        <x:f>IF(ISNUMBER(U2393),S2393*(U2393-T2393),"n.a.")</x:f>
        <x:v>0</x:v>
      </x:c>
      <x:c r="AA2393" s="9" t="n">
        <x:f>IF(ISNUMBER(U2393),Y2393,0)</x:f>
        <x:v>0</x:v>
      </x:c>
      <x:c r="AB2393" s="7" t="n">
        <x:f>MAX(0,L2393-SUM(F2393:K2393))</x:f>
        <x:v>2554.6851745379877</x:v>
      </x:c>
    </x:row>
    <x:row r="2394" ht="22" customHeight="1">
      <x:c r="A2394" s="18" t="n">
        <x:f>Summary!E$41</x:f>
        <x:v>46388</x:v>
      </x:c>
      <x:c r="B2394" s="2" t="str">
        <x:f>'Inventory detail'!A142</x:f>
        <x:v>WIRE</x:v>
      </x:c>
      <x:c r="C2394" s="2" t="str">
        <x:f>'Inventory detail'!B142</x:f>
        <x:v>60</x:v>
      </x:c>
      <x:c r="D2394" s="2" t="str">
        <x:f>'Inventory detail'!C142</x:f>
        <x:v>DL038SIL</x:v>
      </x:c>
      <x:c r="E2394" s="10" t="n">
        <x:f>A1268</x:f>
        <x:v>46357</x:v>
      </x:c>
      <x:c r="F2394" s="7" t="n">
        <x:f>O1268</x:f>
        <x:v>0</x:v>
      </x:c>
      <x:c r="G2394" s="7" t="n">
        <x:f>Q1268</x:f>
        <x:v>0</x:v>
      </x:c>
      <x:c r="H2394" s="7" t="n">
        <x:f>R1268</x:f>
        <x:v>19646.81724845996</x:v>
      </x:c>
      <x:c r="I2394" s="7" t="n">
        <x:f>0</x:f>
        <x:v>0</x:v>
      </x:c>
      <x:c r="J2394" s="7" t="n">
        <x:f>0</x:f>
        <x:v>0</x:v>
      </x:c>
      <x:c r="K2394" s="7" t="n">
        <x:f>0</x:f>
        <x:v>0</x:v>
      </x:c>
      <x:c r="L2394" s="7" t="n">
        <x:f>'Inventory detail'!F142*Summary!$K$5*(A2394-E2394)/Summary!$K$6</x:f>
        <x:v>2546.201232032854</x:v>
      </x:c>
      <x:c r="M2394" s="7" t="n">
        <x:f>MAX(0,H2394-L2394)</x:f>
        <x:v>17100.616016427106</x:v>
      </x:c>
      <x:c r="N2394" s="7" t="n">
        <x:f>MAX(0,L2394-H2394)</x:f>
        <x:v>0</x:v>
      </x:c>
      <x:c r="O2394" s="7" t="n">
        <x:f>MAX(0,F2394+I2394-N2394)</x:f>
        <x:v>0</x:v>
      </x:c>
      <x:c r="P2394" s="7" t="n">
        <x:f>MAX(0,N2394-F2394-I2394)</x:f>
        <x:v>0</x:v>
      </x:c>
      <x:c r="Q2394" s="7" t="n">
        <x:f>MAX(0,G2394+J2394-P2394)</x:f>
        <x:v>0</x:v>
      </x:c>
      <x:c r="R2394" s="7" t="n">
        <x:f>M2394+MAX(0,K2394-MAX(0,P2394-G2394-J2394))</x:f>
        <x:v>17100.616016427106</x:v>
      </x:c>
      <x:c r="S2394" s="7" t="n">
        <x:f>SUM(O2394,Q2394,R2394)</x:f>
        <x:v>17100.616016427106</x:v>
      </x:c>
      <x:c r="T2394" s="14" t="n">
        <x:f>'Inventory detail'!T142</x:f>
        <x:v>0.056299999999999996</x:v>
      </x:c>
      <x:c r="U2394" s="14" t="n">
        <x:f>'Inventory detail'!U142</x:f>
        <x:v>0.056299999999999996</x:v>
      </x:c>
      <x:c r="V2394" s="9" t="n">
        <x:f>O2394*T2394</x:f>
        <x:v>0</x:v>
      </x:c>
      <x:c r="W2394" s="9" t="n">
        <x:f>Q2394*T2394</x:f>
        <x:v>0</x:v>
      </x:c>
      <x:c r="X2394" s="9" t="n">
        <x:f>R2394*T2394</x:f>
        <x:v>962.764681724846</x:v>
      </x:c>
      <x:c r="Y2394" s="9" t="n">
        <x:f>S2394*T2394</x:f>
        <x:v>962.764681724846</x:v>
      </x:c>
      <x:c r="Z2394" s="9" t="n">
        <x:f>IF(ISNUMBER(U2394),S2394*(U2394-T2394),"n.a.")</x:f>
        <x:v>0</x:v>
      </x:c>
      <x:c r="AA2394" s="9" t="n">
        <x:f>IF(ISNUMBER(U2394),Y2394,0)</x:f>
        <x:v>962.764681724846</x:v>
      </x:c>
      <x:c r="AB2394" s="7" t="n">
        <x:f>MAX(0,L2394-SUM(F2394:K2394))</x:f>
        <x:v>0</x:v>
      </x:c>
    </x:row>
    <x:row r="2395" ht="22" customHeight="1">
      <x:c r="A2395" s="18" t="n">
        <x:f>Summary!E$41</x:f>
        <x:v>46388</x:v>
      </x:c>
      <x:c r="B2395" s="2" t="str">
        <x:f>'Inventory detail'!A143</x:f>
        <x:v>COIL</x:v>
      </x:c>
      <x:c r="C2395" s="2" t="str">
        <x:f>'Inventory detail'!B143</x:f>
        <x:v>10</x:v>
      </x:c>
      <x:c r="D2395" s="2" t="str">
        <x:f>'Inventory detail'!C143</x:f>
        <x:v>32BLK12-4</x:v>
      </x:c>
      <x:c r="E2395" s="10" t="n">
        <x:f>A1269</x:f>
        <x:v>46357</x:v>
      </x:c>
      <x:c r="F2395" s="7" t="n">
        <x:f>O1269</x:f>
        <x:v>4961.32205338809</x:v>
      </x:c>
      <x:c r="G2395" s="7" t="n">
        <x:f>Q1269</x:f>
        <x:v>0</x:v>
      </x:c>
      <x:c r="H2395" s="7" t="n">
        <x:f>R1269</x:f>
        <x:v>0</x:v>
      </x:c>
      <x:c r="I2395" s="7" t="n">
        <x:f>SUMIFS('PO detail'!$W$392:$W$397,'PO detail'!$V$392:$V$397,"&gt;="&amp;E2395,'PO detail'!$V$392:$V$397,"&lt;"&amp;A2395)</x:f>
        <x:v>0</x:v>
      </x:c>
      <x:c r="J2395" s="7" t="n">
        <x:f>SUMIFS('PO detail'!$X$392:$X$397,'PO detail'!$V$392:$V$397,"&gt;="&amp;E2395,'PO detail'!$V$392:$V$397,"&lt;"&amp;A2395)</x:f>
        <x:v>0</x:v>
      </x:c>
      <x:c r="K2395" s="7" t="n">
        <x:f>SUMIFS('PO detail'!$Y$392:$Y$397,'PO detail'!$V$392:$V$397,"&gt;="&amp;E2395,'PO detail'!$V$392:$V$397,"&lt;"&amp;A2395)</x:f>
        <x:v>0</x:v>
      </x:c>
      <x:c r="L2395" s="7" t="n">
        <x:f>'Inventory detail'!F143*Summary!$K$5*(A2395-E2395)/Summary!$K$6</x:f>
        <x:v>2537.717289527721</x:v>
      </x:c>
      <x:c r="M2395" s="7" t="n">
        <x:f>MAX(0,H2395-L2395)</x:f>
        <x:v>0</x:v>
      </x:c>
      <x:c r="N2395" s="7" t="n">
        <x:f>MAX(0,L2395-H2395)</x:f>
        <x:v>2537.717289527721</x:v>
      </x:c>
      <x:c r="O2395" s="7" t="n">
        <x:f>MAX(0,F2395+I2395-N2395)</x:f>
        <x:v>2423.6047638603695</x:v>
      </x:c>
      <x:c r="P2395" s="7" t="n">
        <x:f>MAX(0,N2395-F2395-I2395)</x:f>
        <x:v>0</x:v>
      </x:c>
      <x:c r="Q2395" s="7" t="n">
        <x:f>MAX(0,G2395+J2395-P2395)</x:f>
        <x:v>0</x:v>
      </x:c>
      <x:c r="R2395" s="7" t="n">
        <x:f>M2395+MAX(0,K2395-MAX(0,P2395-G2395-J2395))</x:f>
        <x:v>0</x:v>
      </x:c>
      <x:c r="S2395" s="7" t="n">
        <x:f>SUM(O2395,Q2395,R2395)</x:f>
        <x:v>2423.6047638603695</x:v>
      </x:c>
      <x:c r="T2395" s="14" t="n">
        <x:f>'Inventory detail'!T143</x:f>
        <x:v>0.1997</x:v>
      </x:c>
      <x:c r="U2395" s="14" t="n">
        <x:f>'Inventory detail'!U143</x:f>
        <x:v>0.1956955</x:v>
      </x:c>
      <x:c r="V2395" s="9" t="n">
        <x:f>O2395*T2395</x:f>
        <x:v>483.9938713429158</x:v>
      </x:c>
      <x:c r="W2395" s="9" t="n">
        <x:f>Q2395*T2395</x:f>
        <x:v>0</x:v>
      </x:c>
      <x:c r="X2395" s="9" t="n">
        <x:f>R2395*T2395</x:f>
        <x:v>0</x:v>
      </x:c>
      <x:c r="Y2395" s="9" t="n">
        <x:f>S2395*T2395</x:f>
        <x:v>483.9938713429158</x:v>
      </x:c>
      <x:c r="Z2395" s="9" t="n">
        <x:f>IF(ISNUMBER(U2395),S2395*(U2395-T2395),"n.a.")</x:f>
        <x:v>-9.705325276878837</x:v>
      </x:c>
      <x:c r="AA2395" s="9" t="n">
        <x:f>IF(ISNUMBER(U2395),Y2395,0)</x:f>
        <x:v>483.9938713429158</x:v>
      </x:c>
      <x:c r="AB2395" s="7" t="n">
        <x:f>MAX(0,L2395-SUM(F2395:K2395))</x:f>
        <x:v>0</x:v>
      </x:c>
    </x:row>
    <x:row r="2396" ht="22" customHeight="1">
      <x:c r="A2396" s="18" t="n">
        <x:f>Summary!E$41</x:f>
        <x:v>46388</x:v>
      </x:c>
      <x:c r="B2396" s="2" t="str">
        <x:f>'Inventory detail'!A144</x:f>
        <x:v>WIRE</x:v>
      </x:c>
      <x:c r="C2396" s="2" t="str">
        <x:f>'Inventory detail'!B144</x:f>
        <x:v>60</x:v>
      </x:c>
      <x:c r="D2396" s="2" t="str">
        <x:f>'Inventory detail'!C144</x:f>
        <x:v>DL916BLK</x:v>
      </x:c>
      <x:c r="E2396" s="10" t="n">
        <x:f>A1270</x:f>
        <x:v>46357</x:v>
      </x:c>
      <x:c r="F2396" s="7" t="n">
        <x:f>O1270</x:f>
        <x:v>0</x:v>
      </x:c>
      <x:c r="G2396" s="7" t="n">
        <x:f>Q1270</x:f>
        <x:v>0</x:v>
      </x:c>
      <x:c r="H2396" s="7" t="n">
        <x:f>R1270</x:f>
        <x:v>0</x:v>
      </x:c>
      <x:c r="I2396" s="7" t="n">
        <x:f>0</x:f>
        <x:v>0</x:v>
      </x:c>
      <x:c r="J2396" s="7" t="n">
        <x:f>0</x:f>
        <x:v>0</x:v>
      </x:c>
      <x:c r="K2396" s="7" t="n">
        <x:f>0</x:f>
        <x:v>0</x:v>
      </x:c>
      <x:c r="L2396" s="7" t="n">
        <x:f>'Inventory detail'!F144*Summary!$K$5*(A2396-E2396)/Summary!$K$6</x:f>
        <x:v>2478.299137577002</x:v>
      </x:c>
      <x:c r="M2396" s="7" t="n">
        <x:f>MAX(0,H2396-L2396)</x:f>
        <x:v>0</x:v>
      </x:c>
      <x:c r="N2396" s="7" t="n">
        <x:f>MAX(0,L2396-H2396)</x:f>
        <x:v>2478.299137577002</x:v>
      </x:c>
      <x:c r="O2396" s="7" t="n">
        <x:f>MAX(0,F2396+I2396-N2396)</x:f>
        <x:v>0</x:v>
      </x:c>
      <x:c r="P2396" s="7" t="n">
        <x:f>MAX(0,N2396-F2396-I2396)</x:f>
        <x:v>2478.299137577002</x:v>
      </x:c>
      <x:c r="Q2396" s="7" t="n">
        <x:f>MAX(0,G2396+J2396-P2396)</x:f>
        <x:v>0</x:v>
      </x:c>
      <x:c r="R2396" s="7" t="n">
        <x:f>M2396+MAX(0,K2396-MAX(0,P2396-G2396-J2396))</x:f>
        <x:v>0</x:v>
      </x:c>
      <x:c r="S2396" s="7" t="n">
        <x:f>SUM(O2396,Q2396,R2396)</x:f>
        <x:v>0</x:v>
      </x:c>
      <x:c r="T2396" s="14" t="n">
        <x:f>'Inventory detail'!T144</x:f>
        <x:v>0.1041</x:v>
      </x:c>
      <x:c r="U2396" s="14" t="n">
        <x:f>'Inventory detail'!U144</x:f>
        <x:v>0.1041</x:v>
      </x:c>
      <x:c r="V2396" s="9" t="n">
        <x:f>O2396*T2396</x:f>
        <x:v>0</x:v>
      </x:c>
      <x:c r="W2396" s="9" t="n">
        <x:f>Q2396*T2396</x:f>
        <x:v>0</x:v>
      </x:c>
      <x:c r="X2396" s="9" t="n">
        <x:f>R2396*T2396</x:f>
        <x:v>0</x:v>
      </x:c>
      <x:c r="Y2396" s="9" t="n">
        <x:f>S2396*T2396</x:f>
        <x:v>0</x:v>
      </x:c>
      <x:c r="Z2396" s="9" t="n">
        <x:f>IF(ISNUMBER(U2396),S2396*(U2396-T2396),"n.a.")</x:f>
        <x:v>0</x:v>
      </x:c>
      <x:c r="AA2396" s="9" t="n">
        <x:f>IF(ISNUMBER(U2396),Y2396,0)</x:f>
        <x:v>0</x:v>
      </x:c>
      <x:c r="AB2396" s="7" t="n">
        <x:f>MAX(0,L2396-SUM(F2396:K2396))</x:f>
        <x:v>2478.299137577002</x:v>
      </x:c>
    </x:row>
    <x:row r="2397" ht="22" customHeight="1">
      <x:c r="A2397" s="18" t="n">
        <x:f>Summary!E$41</x:f>
        <x:v>46388</x:v>
      </x:c>
      <x:c r="B2397" s="2" t="str">
        <x:f>'Inventory detail'!A145</x:f>
        <x:v>WIRE</x:v>
      </x:c>
      <x:c r="C2397" s="2" t="str">
        <x:f>'Inventory detail'!B145</x:f>
        <x:v>10</x:v>
      </x:c>
      <x:c r="D2397" s="2" t="str">
        <x:f>'Inventory detail'!C145</x:f>
        <x:v>DL716WHT</x:v>
      </x:c>
      <x:c r="E2397" s="10" t="n">
        <x:f>A1271</x:f>
        <x:v>46357</x:v>
      </x:c>
      <x:c r="F2397" s="7" t="n">
        <x:f>O1271</x:f>
        <x:v>23591.91753593429</x:v>
      </x:c>
      <x:c r="G2397" s="7" t="n">
        <x:f>Q1271</x:f>
        <x:v>0</x:v>
      </x:c>
      <x:c r="H2397" s="7" t="n">
        <x:f>R1271</x:f>
        <x:v>0</x:v>
      </x:c>
      <x:c r="I2397" s="7" t="n">
        <x:f>SUMIFS('PO detail'!$W$2022:$W$2025,'PO detail'!$V$2022:$V$2025,"&gt;="&amp;E2397,'PO detail'!$V$2022:$V$2025,"&lt;"&amp;A2397)</x:f>
        <x:v>0</x:v>
      </x:c>
      <x:c r="J2397" s="7" t="n">
        <x:f>SUMIFS('PO detail'!$X$2022:$X$2025,'PO detail'!$V$2022:$V$2025,"&gt;="&amp;E2397,'PO detail'!$V$2022:$V$2025,"&lt;"&amp;A2397)</x:f>
        <x:v>0</x:v>
      </x:c>
      <x:c r="K2397" s="7" t="n">
        <x:f>SUMIFS('PO detail'!$Y$2022:$Y$2025,'PO detail'!$V$2022:$V$2025,"&gt;="&amp;E2397,'PO detail'!$V$2022:$V$2025,"&lt;"&amp;A2397)</x:f>
        <x:v>0</x:v>
      </x:c>
      <x:c r="L2397" s="7" t="n">
        <x:f>'Inventory detail'!F145*Summary!$K$5*(A2397-E2397)/Summary!$K$6</x:f>
        <x:v>2461.331252566735</x:v>
      </x:c>
      <x:c r="M2397" s="7" t="n">
        <x:f>MAX(0,H2397-L2397)</x:f>
        <x:v>0</x:v>
      </x:c>
      <x:c r="N2397" s="7" t="n">
        <x:f>MAX(0,L2397-H2397)</x:f>
        <x:v>2461.331252566735</x:v>
      </x:c>
      <x:c r="O2397" s="7" t="n">
        <x:f>MAX(0,F2397+I2397-N2397)</x:f>
        <x:v>21130.586283367556</x:v>
      </x:c>
      <x:c r="P2397" s="7" t="n">
        <x:f>MAX(0,N2397-F2397-I2397)</x:f>
        <x:v>0</x:v>
      </x:c>
      <x:c r="Q2397" s="7" t="n">
        <x:f>MAX(0,G2397+J2397-P2397)</x:f>
        <x:v>0</x:v>
      </x:c>
      <x:c r="R2397" s="7" t="n">
        <x:f>M2397+MAX(0,K2397-MAX(0,P2397-G2397-J2397))</x:f>
        <x:v>0</x:v>
      </x:c>
      <x:c r="S2397" s="7" t="n">
        <x:f>SUM(O2397,Q2397,R2397)</x:f>
        <x:v>21130.586283367556</x:v>
      </x:c>
      <x:c r="T2397" s="14" t="n">
        <x:f>'Inventory detail'!T145</x:f>
        <x:v>0.0732</x:v>
      </x:c>
      <x:c r="U2397" s="14" t="n">
        <x:f>'Inventory detail'!U145</x:f>
        <x:v>0.0732</x:v>
      </x:c>
      <x:c r="V2397" s="9" t="n">
        <x:f>O2397*T2397</x:f>
        <x:v>1546.7589159425052</x:v>
      </x:c>
      <x:c r="W2397" s="9" t="n">
        <x:f>Q2397*T2397</x:f>
        <x:v>0</x:v>
      </x:c>
      <x:c r="X2397" s="9" t="n">
        <x:f>R2397*T2397</x:f>
        <x:v>0</x:v>
      </x:c>
      <x:c r="Y2397" s="9" t="n">
        <x:f>S2397*T2397</x:f>
        <x:v>1546.7589159425052</x:v>
      </x:c>
      <x:c r="Z2397" s="9" t="n">
        <x:f>IF(ISNUMBER(U2397),S2397*(U2397-T2397),"n.a.")</x:f>
        <x:v>0</x:v>
      </x:c>
      <x:c r="AA2397" s="9" t="n">
        <x:f>IF(ISNUMBER(U2397),Y2397,0)</x:f>
        <x:v>1546.7589159425052</x:v>
      </x:c>
      <x:c r="AB2397" s="7" t="n">
        <x:f>MAX(0,L2397-SUM(F2397:K2397))</x:f>
        <x:v>0</x:v>
      </x:c>
    </x:row>
    <x:row r="2398" ht="22" customHeight="1">
      <x:c r="A2398" s="18" t="n">
        <x:f>Summary!E$41</x:f>
        <x:v>46388</x:v>
      </x:c>
      <x:c r="B2398" s="2" t="str">
        <x:f>'Inventory detail'!A146</x:f>
        <x:v>COIL</x:v>
      </x:c>
      <x:c r="C2398" s="2" t="str">
        <x:f>'Inventory detail'!B146</x:f>
        <x:v>60</x:v>
      </x:c>
      <x:c r="D2398" s="2" t="str">
        <x:f>'Inventory detail'!C146</x:f>
        <x:v>9WHT12-4</x:v>
      </x:c>
      <x:c r="E2398" s="10" t="n">
        <x:f>A1272</x:f>
        <x:v>46357</x:v>
      </x:c>
      <x:c r="F2398" s="7" t="n">
        <x:f>O1272</x:f>
        <x:v>10549.971581108828</x:v>
      </x:c>
      <x:c r="G2398" s="7" t="n">
        <x:f>Q1272</x:f>
        <x:v>0</x:v>
      </x:c>
      <x:c r="H2398" s="7" t="n">
        <x:f>R1272</x:f>
        <x:v>0</x:v>
      </x:c>
      <x:c r="I2398" s="7" t="n">
        <x:f>SUMIFS('PO detail'!$W$1450:$W$1453,'PO detail'!$V$1450:$V$1453,"&gt;="&amp;E2398,'PO detail'!$V$1450:$V$1453,"&lt;"&amp;A2398)</x:f>
        <x:v>0</x:v>
      </x:c>
      <x:c r="J2398" s="7" t="n">
        <x:f>SUMIFS('PO detail'!$X$1450:$X$1453,'PO detail'!$V$1450:$V$1453,"&gt;="&amp;E2398,'PO detail'!$V$1450:$V$1453,"&lt;"&amp;A2398)</x:f>
        <x:v>0</x:v>
      </x:c>
      <x:c r="K2398" s="7" t="n">
        <x:f>SUMIFS('PO detail'!$Y$1450:$Y$1453,'PO detail'!$V$1450:$V$1453,"&gt;="&amp;E2398,'PO detail'!$V$1450:$V$1453,"&lt;"&amp;A2398)</x:f>
        <x:v>0</x:v>
      </x:c>
      <x:c r="L2398" s="7" t="n">
        <x:f>'Inventory detail'!F146*Summary!$K$5*(A2398-E2398)/Summary!$K$6</x:f>
        <x:v>2427.375112936345</x:v>
      </x:c>
      <x:c r="M2398" s="7" t="n">
        <x:f>MAX(0,H2398-L2398)</x:f>
        <x:v>0</x:v>
      </x:c>
      <x:c r="N2398" s="7" t="n">
        <x:f>MAX(0,L2398-H2398)</x:f>
        <x:v>2427.375112936345</x:v>
      </x:c>
      <x:c r="O2398" s="7" t="n">
        <x:f>MAX(0,F2398+I2398-N2398)</x:f>
        <x:v>8122.596468172484</x:v>
      </x:c>
      <x:c r="P2398" s="7" t="n">
        <x:f>MAX(0,N2398-F2398-I2398)</x:f>
        <x:v>0</x:v>
      </x:c>
      <x:c r="Q2398" s="7" t="n">
        <x:f>MAX(0,G2398+J2398-P2398)</x:f>
        <x:v>0</x:v>
      </x:c>
      <x:c r="R2398" s="7" t="n">
        <x:f>M2398+MAX(0,K2398-MAX(0,P2398-G2398-J2398))</x:f>
        <x:v>0</x:v>
      </x:c>
      <x:c r="S2398" s="7" t="n">
        <x:f>SUM(O2398,Q2398,R2398)</x:f>
        <x:v>8122.596468172484</x:v>
      </x:c>
      <x:c r="T2398" s="14" t="n">
        <x:f>'Inventory detail'!T146</x:f>
        <x:v>0.0478</x:v>
      </x:c>
      <x:c r="U2398" s="14" t="n">
        <x:f>'Inventory detail'!U146</x:f>
        <x:v>0.046852</x:v>
      </x:c>
      <x:c r="V2398" s="9" t="n">
        <x:f>O2398*T2398</x:f>
        <x:v>388.2601111786447</x:v>
      </x:c>
      <x:c r="W2398" s="9" t="n">
        <x:f>Q2398*T2398</x:f>
        <x:v>0</x:v>
      </x:c>
      <x:c r="X2398" s="9" t="n">
        <x:f>R2398*T2398</x:f>
        <x:v>0</x:v>
      </x:c>
      <x:c r="Y2398" s="9" t="n">
        <x:f>S2398*T2398</x:f>
        <x:v>388.2601111786447</x:v>
      </x:c>
      <x:c r="Z2398" s="9" t="n">
        <x:f>IF(ISNUMBER(U2398),S2398*(U2398-T2398),"n.a.")</x:f>
        <x:v>-7.7002214518275505</x:v>
      </x:c>
      <x:c r="AA2398" s="9" t="n">
        <x:f>IF(ISNUMBER(U2398),Y2398,0)</x:f>
        <x:v>388.2601111786447</x:v>
      </x:c>
      <x:c r="AB2398" s="7" t="n">
        <x:f>MAX(0,L2398-SUM(F2398:K2398))</x:f>
        <x:v>0</x:v>
      </x:c>
    </x:row>
    <x:row r="2399" ht="22" customHeight="1">
      <x:c r="A2399" s="18" t="n">
        <x:f>Summary!E$41</x:f>
        <x:v>46388</x:v>
      </x:c>
      <x:c r="B2399" s="2" t="str">
        <x:f>'Inventory detail'!A147</x:f>
        <x:v>COIL</x:v>
      </x:c>
      <x:c r="C2399" s="2" t="str">
        <x:f>'Inventory detail'!B147</x:f>
        <x:v>30</x:v>
      </x:c>
      <x:c r="D2399" s="2" t="str">
        <x:f>'Inventory detail'!C147</x:f>
        <x:v>8WHT12-4</x:v>
      </x:c>
      <x:c r="E2399" s="10" t="n">
        <x:f>A1273</x:f>
        <x:v>46357</x:v>
      </x:c>
      <x:c r="F2399" s="7" t="n">
        <x:f>O1273</x:f>
        <x:v>10153.108501026692</x:v>
      </x:c>
      <x:c r="G2399" s="7" t="n">
        <x:f>Q1273</x:f>
        <x:v>0</x:v>
      </x:c>
      <x:c r="H2399" s="7" t="n">
        <x:f>R1273</x:f>
        <x:v>0</x:v>
      </x:c>
      <x:c r="I2399" s="7" t="n">
        <x:f>SUMIFS('PO detail'!$W$979:$W$981,'PO detail'!$V$979:$V$981,"&gt;="&amp;E2399,'PO detail'!$V$979:$V$981,"&lt;"&amp;A2399)</x:f>
        <x:v>0</x:v>
      </x:c>
      <x:c r="J2399" s="7" t="n">
        <x:f>SUMIFS('PO detail'!$X$979:$X$981,'PO detail'!$V$979:$V$981,"&gt;="&amp;E2399,'PO detail'!$V$979:$V$981,"&lt;"&amp;A2399)</x:f>
        <x:v>0</x:v>
      </x:c>
      <x:c r="K2399" s="7" t="n">
        <x:f>SUMIFS('PO detail'!$Y$979:$Y$981,'PO detail'!$V$979:$V$981,"&gt;="&amp;E2399,'PO detail'!$V$979:$V$981,"&lt;"&amp;A2399)</x:f>
        <x:v>0</x:v>
      </x:c>
      <x:c r="L2399" s="7" t="n">
        <x:f>'Inventory detail'!F147*Summary!$K$5*(A2399-E2399)/Summary!$K$6</x:f>
        <x:v>2308.559178644764</x:v>
      </x:c>
      <x:c r="M2399" s="7" t="n">
        <x:f>MAX(0,H2399-L2399)</x:f>
        <x:v>0</x:v>
      </x:c>
      <x:c r="N2399" s="7" t="n">
        <x:f>MAX(0,L2399-H2399)</x:f>
        <x:v>2308.559178644764</x:v>
      </x:c>
      <x:c r="O2399" s="7" t="n">
        <x:f>MAX(0,F2399+I2399-N2399)</x:f>
        <x:v>7844.5493223819285</x:v>
      </x:c>
      <x:c r="P2399" s="7" t="n">
        <x:f>MAX(0,N2399-F2399-I2399)</x:f>
        <x:v>0</x:v>
      </x:c>
      <x:c r="Q2399" s="7" t="n">
        <x:f>MAX(0,G2399+J2399-P2399)</x:f>
        <x:v>0</x:v>
      </x:c>
      <x:c r="R2399" s="7" t="n">
        <x:f>M2399+MAX(0,K2399-MAX(0,P2399-G2399-J2399))</x:f>
        <x:v>0</x:v>
      </x:c>
      <x:c r="S2399" s="7" t="n">
        <x:f>SUM(O2399,Q2399,R2399)</x:f>
        <x:v>7844.5493223819285</x:v>
      </x:c>
      <x:c r="T2399" s="14" t="n">
        <x:f>'Inventory detail'!T147</x:f>
        <x:v>0.042</x:v>
      </x:c>
      <x:c r="U2399" s="14" t="n">
        <x:f>'Inventory detail'!U147</x:f>
        <x:v>0.041216499999999996</x:v>
      </x:c>
      <x:c r="V2399" s="9" t="n">
        <x:f>O2399*T2399</x:f>
        <x:v>329.471071540041</x:v>
      </x:c>
      <x:c r="W2399" s="9" t="n">
        <x:f>Q2399*T2399</x:f>
        <x:v>0</x:v>
      </x:c>
      <x:c r="X2399" s="9" t="n">
        <x:f>R2399*T2399</x:f>
        <x:v>0</x:v>
      </x:c>
      <x:c r="Y2399" s="9" t="n">
        <x:f>S2399*T2399</x:f>
        <x:v>329.471071540041</x:v>
      </x:c>
      <x:c r="Z2399" s="9" t="n">
        <x:f>IF(ISNUMBER(U2399),S2399*(U2399-T2399),"n.a.")</x:f>
        <x:v>-6.146204394086292</x:v>
      </x:c>
      <x:c r="AA2399" s="9" t="n">
        <x:f>IF(ISNUMBER(U2399),Y2399,0)</x:f>
        <x:v>329.471071540041</x:v>
      </x:c>
      <x:c r="AB2399" s="7" t="n">
        <x:f>MAX(0,L2399-SUM(F2399:K2399))</x:f>
        <x:v>0</x:v>
      </x:c>
    </x:row>
    <x:row r="2400" ht="22" customHeight="1">
      <x:c r="A2400" s="18" t="n">
        <x:f>Summary!E$41</x:f>
        <x:v>46388</x:v>
      </x:c>
      <x:c r="B2400" s="2" t="str">
        <x:f>'Inventory detail'!A148</x:f>
        <x:v>COIL</x:v>
      </x:c>
      <x:c r="C2400" s="2" t="str">
        <x:f>'Inventory detail'!B148</x:f>
        <x:v>60</x:v>
      </x:c>
      <x:c r="D2400" s="2" t="str">
        <x:f>'Inventory detail'!C148</x:f>
        <x:v>13WHT12-4</x:v>
      </x:c>
      <x:c r="E2400" s="10" t="n">
        <x:f>A1274</x:f>
        <x:v>46357</x:v>
      </x:c>
      <x:c r="F2400" s="7" t="n">
        <x:f>O1274</x:f>
        <x:v>8453.108501026692</x:v>
      </x:c>
      <x:c r="G2400" s="7" t="n">
        <x:f>Q1274</x:f>
        <x:v>0</x:v>
      </x:c>
      <x:c r="H2400" s="7" t="n">
        <x:f>R1274</x:f>
        <x:v>0</x:v>
      </x:c>
      <x:c r="I2400" s="7" t="n">
        <x:f>SUMIFS('PO detail'!$W$1101:$W$1104,'PO detail'!$V$1101:$V$1104,"&gt;="&amp;E2400,'PO detail'!$V$1101:$V$1104,"&lt;"&amp;A2400)</x:f>
        <x:v>0</x:v>
      </x:c>
      <x:c r="J2400" s="7" t="n">
        <x:f>SUMIFS('PO detail'!$X$1101:$X$1104,'PO detail'!$V$1101:$V$1104,"&gt;="&amp;E2400,'PO detail'!$V$1101:$V$1104,"&lt;"&amp;A2400)</x:f>
        <x:v>0</x:v>
      </x:c>
      <x:c r="K2400" s="7" t="n">
        <x:f>SUMIFS('PO detail'!$Y$1101:$Y$1104,'PO detail'!$V$1101:$V$1104,"&gt;="&amp;E2400,'PO detail'!$V$1101:$V$1104,"&lt;"&amp;A2400)</x:f>
        <x:v>0</x:v>
      </x:c>
      <x:c r="L2400" s="7" t="n">
        <x:f>'Inventory detail'!F148*Summary!$K$5*(A2400-E2400)/Summary!$K$6</x:f>
        <x:v>2308.559178644764</x:v>
      </x:c>
      <x:c r="M2400" s="7" t="n">
        <x:f>MAX(0,H2400-L2400)</x:f>
        <x:v>0</x:v>
      </x:c>
      <x:c r="N2400" s="7" t="n">
        <x:f>MAX(0,L2400-H2400)</x:f>
        <x:v>2308.559178644764</x:v>
      </x:c>
      <x:c r="O2400" s="7" t="n">
        <x:f>MAX(0,F2400+I2400-N2400)</x:f>
        <x:v>6144.5493223819285</x:v>
      </x:c>
      <x:c r="P2400" s="7" t="n">
        <x:f>MAX(0,N2400-F2400-I2400)</x:f>
        <x:v>0</x:v>
      </x:c>
      <x:c r="Q2400" s="7" t="n">
        <x:f>MAX(0,G2400+J2400-P2400)</x:f>
        <x:v>0</x:v>
      </x:c>
      <x:c r="R2400" s="7" t="n">
        <x:f>M2400+MAX(0,K2400-MAX(0,P2400-G2400-J2400))</x:f>
        <x:v>0</x:v>
      </x:c>
      <x:c r="S2400" s="7" t="n">
        <x:f>SUM(O2400,Q2400,R2400)</x:f>
        <x:v>6144.5493223819285</x:v>
      </x:c>
      <x:c r="T2400" s="14" t="n">
        <x:f>'Inventory detail'!T148</x:f>
        <x:v>0.0848</x:v>
      </x:c>
      <x:c r="U2400" s="14" t="n">
        <x:f>'Inventory detail'!U148</x:f>
        <x:v>0.083096</x:v>
      </x:c>
      <x:c r="V2400" s="9" t="n">
        <x:f>O2400*T2400</x:f>
        <x:v>521.0577825379876</x:v>
      </x:c>
      <x:c r="W2400" s="9" t="n">
        <x:f>Q2400*T2400</x:f>
        <x:v>0</x:v>
      </x:c>
      <x:c r="X2400" s="9" t="n">
        <x:f>R2400*T2400</x:f>
        <x:v>0</x:v>
      </x:c>
      <x:c r="Y2400" s="9" t="n">
        <x:f>S2400*T2400</x:f>
        <x:v>521.0577825379876</x:v>
      </x:c>
      <x:c r="Z2400" s="9" t="n">
        <x:f>IF(ISNUMBER(U2400),S2400*(U2400-T2400),"n.a.")</x:f>
        <x:v>-10.470312045338789</x:v>
      </x:c>
      <x:c r="AA2400" s="9" t="n">
        <x:f>IF(ISNUMBER(U2400),Y2400,0)</x:f>
        <x:v>521.0577825379876</x:v>
      </x:c>
      <x:c r="AB2400" s="7" t="n">
        <x:f>MAX(0,L2400-SUM(F2400:K2400))</x:f>
        <x:v>0</x:v>
      </x:c>
    </x:row>
    <x:row r="2401" ht="22" customHeight="1">
      <x:c r="A2401" s="18" t="n">
        <x:f>Summary!E$41</x:f>
        <x:v>46388</x:v>
      </x:c>
      <x:c r="B2401" s="2" t="str">
        <x:f>'Inventory detail'!A149</x:f>
        <x:v>COIL</x:v>
      </x:c>
      <x:c r="C2401" s="2" t="str">
        <x:f>'Inventory detail'!B149</x:f>
        <x:v>60</x:v>
      </x:c>
      <x:c r="D2401" s="2" t="str">
        <x:f>'Inventory detail'!C149</x:f>
        <x:v>35BLK12-4</x:v>
      </x:c>
      <x:c r="E2401" s="10" t="n">
        <x:f>A1275</x:f>
        <x:v>46357</x:v>
      </x:c>
      <x:c r="F2401" s="7" t="n">
        <x:f>O1275</x:f>
        <x:v>5367.630718685832</x:v>
      </x:c>
      <x:c r="G2401" s="7" t="n">
        <x:f>Q1275</x:f>
        <x:v>0</x:v>
      </x:c>
      <x:c r="H2401" s="7" t="n">
        <x:f>R1275</x:f>
        <x:v>0</x:v>
      </x:c>
      <x:c r="I2401" s="7" t="n">
        <x:f>SUMIFS('PO detail'!$W$1298:$W$1307,'PO detail'!$V$1298:$V$1307,"&gt;="&amp;E2401,'PO detail'!$V$1298:$V$1307,"&lt;"&amp;A2401)</x:f>
        <x:v>0</x:v>
      </x:c>
      <x:c r="J2401" s="7" t="n">
        <x:f>SUMIFS('PO detail'!$X$1298:$X$1307,'PO detail'!$V$1298:$V$1307,"&gt;="&amp;E2401,'PO detail'!$V$1298:$V$1307,"&lt;"&amp;A2401)</x:f>
        <x:v>0</x:v>
      </x:c>
      <x:c r="K2401" s="7" t="n">
        <x:f>SUMIFS('PO detail'!$Y$1298:$Y$1307,'PO detail'!$V$1298:$V$1307,"&gt;="&amp;E2401,'PO detail'!$V$1298:$V$1307,"&lt;"&amp;A2401)</x:f>
        <x:v>0</x:v>
      </x:c>
      <x:c r="L2401" s="7" t="n">
        <x:f>'Inventory detail'!F149*Summary!$K$5*(A2401-E2401)/Summary!$K$6</x:f>
        <x:v>2300.0650513347023</x:v>
      </x:c>
      <x:c r="M2401" s="7" t="n">
        <x:f>MAX(0,H2401-L2401)</x:f>
        <x:v>0</x:v>
      </x:c>
      <x:c r="N2401" s="7" t="n">
        <x:f>MAX(0,L2401-H2401)</x:f>
        <x:v>2300.0650513347023</x:v>
      </x:c>
      <x:c r="O2401" s="7" t="n">
        <x:f>MAX(0,F2401+I2401-N2401)</x:f>
        <x:v>3067.56566735113</x:v>
      </x:c>
      <x:c r="P2401" s="7" t="n">
        <x:f>MAX(0,N2401-F2401-I2401)</x:f>
        <x:v>0</x:v>
      </x:c>
      <x:c r="Q2401" s="7" t="n">
        <x:f>MAX(0,G2401+J2401-P2401)</x:f>
        <x:v>0</x:v>
      </x:c>
      <x:c r="R2401" s="7" t="n">
        <x:f>M2401+MAX(0,K2401-MAX(0,P2401-G2401-J2401))</x:f>
        <x:v>0</x:v>
      </x:c>
      <x:c r="S2401" s="7" t="n">
        <x:f>SUM(O2401,Q2401,R2401)</x:f>
        <x:v>3067.56566735113</x:v>
      </x:c>
      <x:c r="T2401" s="14" t="n">
        <x:f>'Inventory detail'!T149</x:f>
        <x:v>0.23309999999999997</x:v>
      </x:c>
      <x:c r="U2401" s="14" t="n">
        <x:f>'Inventory detail'!U149</x:f>
        <x:v>0.2284035</x:v>
      </x:c>
      <x:c r="V2401" s="9" t="n">
        <x:f>O2401*T2401</x:f>
        <x:v>715.0495570595483</x:v>
      </x:c>
      <x:c r="W2401" s="9" t="n">
        <x:f>Q2401*T2401</x:f>
        <x:v>0</x:v>
      </x:c>
      <x:c r="X2401" s="9" t="n">
        <x:f>R2401*T2401</x:f>
        <x:v>0</x:v>
      </x:c>
      <x:c r="Y2401" s="9" t="n">
        <x:f>S2401*T2401</x:f>
        <x:v>715.0495570595483</x:v>
      </x:c>
      <x:c r="Z2401" s="9" t="n">
        <x:f>IF(ISNUMBER(U2401),S2401*(U2401-T2401),"n.a.")</x:f>
        <x:v>-14.406822156714473</x:v>
      </x:c>
      <x:c r="AA2401" s="9" t="n">
        <x:f>IF(ISNUMBER(U2401),Y2401,0)</x:f>
        <x:v>715.0495570595483</x:v>
      </x:c>
      <x:c r="AB2401" s="7" t="n">
        <x:f>MAX(0,L2401-SUM(F2401:K2401))</x:f>
        <x:v>0</x:v>
      </x:c>
    </x:row>
    <x:row r="2402" ht="22" customHeight="1">
      <x:c r="A2402" s="18" t="n">
        <x:f>Summary!E$41</x:f>
        <x:v>46388</x:v>
      </x:c>
      <x:c r="B2402" s="2" t="str">
        <x:f>'Inventory detail'!A150</x:f>
        <x:v>POUC</x:v>
      </x:c>
      <x:c r="C2402" s="2" t="str">
        <x:f>'Inventory detail'!B150</x:f>
        <x:v>30</x:v>
      </x:c>
      <x:c r="D2402" s="2" t="str">
        <x:f>'Inventory detail'!C150</x:f>
        <x:v>LUG10</x:v>
      </x:c>
      <x:c r="E2402" s="10" t="n">
        <x:f>A1276</x:f>
        <x:v>46357</x:v>
      </x:c>
      <x:c r="F2402" s="7" t="n">
        <x:f>O1276</x:f>
        <x:v>0</x:v>
      </x:c>
      <x:c r="G2402" s="7" t="n">
        <x:f>Q1276</x:f>
        <x:v>11111.162546201233</x:v>
      </x:c>
      <x:c r="H2402" s="7" t="n">
        <x:f>R1276</x:f>
        <x:v>0</x:v>
      </x:c>
      <x:c r="I2402" s="7" t="n">
        <x:f>SUMIFS('PO detail'!$W$1674:$W$1676,'PO detail'!$V$1674:$V$1676,"&gt;="&amp;E2402,'PO detail'!$V$1674:$V$1676,"&lt;"&amp;A2402)</x:f>
        <x:v>0</x:v>
      </x:c>
      <x:c r="J2402" s="7" t="n">
        <x:f>SUMIFS('PO detail'!$X$1674:$X$1676,'PO detail'!$V$1674:$V$1676,"&gt;="&amp;E2402,'PO detail'!$V$1674:$V$1676,"&lt;"&amp;A2402)</x:f>
        <x:v>0</x:v>
      </x:c>
      <x:c r="K2402" s="7" t="n">
        <x:f>SUMIFS('PO detail'!$Y$1674:$Y$1676,'PO detail'!$V$1674:$V$1676,"&gt;="&amp;E2402,'PO detail'!$V$1674:$V$1676,"&lt;"&amp;A2402)</x:f>
        <x:v>0</x:v>
      </x:c>
      <x:c r="L2402" s="7" t="n">
        <x:f>'Inventory detail'!F150*Summary!$K$5*(A2402-E2402)/Summary!$K$6</x:f>
        <x:v>2274.6030390143737</x:v>
      </x:c>
      <x:c r="M2402" s="7" t="n">
        <x:f>MAX(0,H2402-L2402)</x:f>
        <x:v>0</x:v>
      </x:c>
      <x:c r="N2402" s="7" t="n">
        <x:f>MAX(0,L2402-H2402)</x:f>
        <x:v>2274.6030390143737</x:v>
      </x:c>
      <x:c r="O2402" s="7" t="n">
        <x:f>MAX(0,F2402+I2402-N2402)</x:f>
        <x:v>0</x:v>
      </x:c>
      <x:c r="P2402" s="7" t="n">
        <x:f>MAX(0,N2402-F2402-I2402)</x:f>
        <x:v>2274.6030390143737</x:v>
      </x:c>
      <x:c r="Q2402" s="7" t="n">
        <x:f>MAX(0,G2402+J2402-P2402)</x:f>
        <x:v>8836.55950718686</x:v>
      </x:c>
      <x:c r="R2402" s="7" t="n">
        <x:f>M2402+MAX(0,K2402-MAX(0,P2402-G2402-J2402))</x:f>
        <x:v>0</x:v>
      </x:c>
      <x:c r="S2402" s="7" t="n">
        <x:f>SUM(O2402,Q2402,R2402)</x:f>
        <x:v>8836.55950718686</x:v>
      </x:c>
      <x:c r="T2402" s="14" t="n">
        <x:f>'Inventory detail'!T150</x:f>
        <x:v>0.019299999999999998</x:v>
      </x:c>
      <x:c r="U2402" s="14" t="n">
        <x:f>'Inventory detail'!U150</x:f>
        <x:v>0.02112</x:v>
      </x:c>
      <x:c r="V2402" s="9" t="n">
        <x:f>O2402*T2402</x:f>
        <x:v>0</x:v>
      </x:c>
      <x:c r="W2402" s="9" t="n">
        <x:f>Q2402*T2402</x:f>
        <x:v>170.54559848870636</x:v>
      </x:c>
      <x:c r="X2402" s="9" t="n">
        <x:f>R2402*T2402</x:f>
        <x:v>0</x:v>
      </x:c>
      <x:c r="Y2402" s="9" t="n">
        <x:f>S2402*T2402</x:f>
        <x:v>170.54559848870636</x:v>
      </x:c>
      <x:c r="Z2402" s="9" t="n">
        <x:f>IF(ISNUMBER(U2402),S2402*(U2402-T2402),"n.a.")</x:f>
        <x:v>16.082538303080103</x:v>
      </x:c>
      <x:c r="AA2402" s="9" t="n">
        <x:f>IF(ISNUMBER(U2402),Y2402,0)</x:f>
        <x:v>170.54559848870636</x:v>
      </x:c>
      <x:c r="AB2402" s="7" t="n">
        <x:f>MAX(0,L2402-SUM(F2402:K2402))</x:f>
        <x:v>0</x:v>
      </x:c>
    </x:row>
    <x:row r="2403" ht="22" customHeight="1">
      <x:c r="A2403" s="18" t="n">
        <x:f>Summary!E$41</x:f>
        <x:v>46388</x:v>
      </x:c>
      <x:c r="B2403" s="2" t="str">
        <x:f>'Inventory detail'!A151</x:f>
        <x:v>COIL</x:v>
      </x:c>
      <x:c r="C2403" s="2" t="str">
        <x:f>'Inventory detail'!B151</x:f>
        <x:v>10</x:v>
      </x:c>
      <x:c r="D2403" s="2" t="str">
        <x:f>'Inventory detail'!C151</x:f>
        <x:v>18WHT12-4</x:v>
      </x:c>
      <x:c r="E2403" s="10" t="n">
        <x:f>A1277</x:f>
        <x:v>46357</x:v>
      </x:c>
      <x:c r="F2403" s="7" t="n">
        <x:f>O1277</x:f>
        <x:v>12954.694373716633</x:v>
      </x:c>
      <x:c r="G2403" s="7" t="n">
        <x:f>Q1277</x:f>
        <x:v>0</x:v>
      </x:c>
      <x:c r="H2403" s="7" t="n">
        <x:f>R1277</x:f>
        <x:v>0</x:v>
      </x:c>
      <x:c r="I2403" s="7" t="n">
        <x:f>SUMIFS('PO detail'!$W$266:$W$272,'PO detail'!$V$266:$V$272,"&gt;="&amp;E2403,'PO detail'!$V$266:$V$272,"&lt;"&amp;A2403)</x:f>
        <x:v>0</x:v>
      </x:c>
      <x:c r="J2403" s="7" t="n">
        <x:f>SUMIFS('PO detail'!$X$266:$X$272,'PO detail'!$V$266:$V$272,"&gt;="&amp;E2403,'PO detail'!$V$266:$V$272,"&lt;"&amp;A2403)</x:f>
        <x:v>0</x:v>
      </x:c>
      <x:c r="K2403" s="7" t="n">
        <x:f>SUMIFS('PO detail'!$Y$266:$Y$272,'PO detail'!$V$266:$V$272,"&gt;="&amp;E2403,'PO detail'!$V$266:$V$272,"&lt;"&amp;A2403)</x:f>
        <x:v>0</x:v>
      </x:c>
      <x:c r="L2403" s="7" t="n">
        <x:f>'Inventory detail'!F151*Summary!$K$5*(A2403-E2403)/Summary!$K$6</x:f>
        <x:v>2249.141026694045</x:v>
      </x:c>
      <x:c r="M2403" s="7" t="n">
        <x:f>MAX(0,H2403-L2403)</x:f>
        <x:v>0</x:v>
      </x:c>
      <x:c r="N2403" s="7" t="n">
        <x:f>MAX(0,L2403-H2403)</x:f>
        <x:v>2249.141026694045</x:v>
      </x:c>
      <x:c r="O2403" s="7" t="n">
        <x:f>MAX(0,F2403+I2403-N2403)</x:f>
        <x:v>10705.553347022587</x:v>
      </x:c>
      <x:c r="P2403" s="7" t="n">
        <x:f>MAX(0,N2403-F2403-I2403)</x:f>
        <x:v>0</x:v>
      </x:c>
      <x:c r="Q2403" s="7" t="n">
        <x:f>MAX(0,G2403+J2403-P2403)</x:f>
        <x:v>0</x:v>
      </x:c>
      <x:c r="R2403" s="7" t="n">
        <x:f>M2403+MAX(0,K2403-MAX(0,P2403-G2403-J2403))</x:f>
        <x:v>0</x:v>
      </x:c>
      <x:c r="S2403" s="7" t="n">
        <x:f>SUM(O2403,Q2403,R2403)</x:f>
        <x:v>10705.553347022587</x:v>
      </x:c>
      <x:c r="T2403" s="14" t="n">
        <x:f>'Inventory detail'!T151</x:f>
        <x:v>0.1448</x:v>
      </x:c>
      <x:c r="U2403" s="14" t="n">
        <x:f>'Inventory detail'!U151</x:f>
        <x:v>0.141882</x:v>
      </x:c>
      <x:c r="V2403" s="9" t="n">
        <x:f>O2403*T2403</x:f>
        <x:v>1550.1641246488707</x:v>
      </x:c>
      <x:c r="W2403" s="9" t="n">
        <x:f>Q2403*T2403</x:f>
        <x:v>0</x:v>
      </x:c>
      <x:c r="X2403" s="9" t="n">
        <x:f>R2403*T2403</x:f>
        <x:v>0</x:v>
      </x:c>
      <x:c r="Y2403" s="9" t="n">
        <x:f>S2403*T2403</x:f>
        <x:v>1550.1641246488707</x:v>
      </x:c>
      <x:c r="Z2403" s="9" t="n">
        <x:f>IF(ISNUMBER(U2403),S2403*(U2403-T2403),"n.a.")</x:f>
        <x:v>-31.23880466661195</x:v>
      </x:c>
      <x:c r="AA2403" s="9" t="n">
        <x:f>IF(ISNUMBER(U2403),Y2403,0)</x:f>
        <x:v>1550.1641246488707</x:v>
      </x:c>
      <x:c r="AB2403" s="7" t="n">
        <x:f>MAX(0,L2403-SUM(F2403:K2403))</x:f>
        <x:v>0</x:v>
      </x:c>
    </x:row>
    <x:row r="2404" ht="22" customHeight="1">
      <x:c r="A2404" s="18" t="n">
        <x:f>Summary!E$41</x:f>
        <x:v>46388</x:v>
      </x:c>
      <x:c r="B2404" s="2" t="str">
        <x:f>'Inventory detail'!A152</x:f>
        <x:v>COIL</x:v>
      </x:c>
      <x:c r="C2404" s="2" t="str">
        <x:f>'Inventory detail'!B152</x:f>
        <x:v>60</x:v>
      </x:c>
      <x:c r="D2404" s="2" t="str">
        <x:f>'Inventory detail'!C152</x:f>
        <x:v>10NAV12-4</x:v>
      </x:c>
      <x:c r="E2404" s="10" t="n">
        <x:f>A1278</x:f>
        <x:v>46357</x:v>
      </x:c>
      <x:c r="F2404" s="7" t="n">
        <x:f>O1278</x:f>
        <x:v>6727.235811088296</x:v>
      </x:c>
      <x:c r="G2404" s="7" t="n">
        <x:f>Q1278</x:f>
        <x:v>0</x:v>
      </x:c>
      <x:c r="H2404" s="7" t="n">
        <x:f>R1278</x:f>
        <x:v>0</x:v>
      </x:c>
      <x:c r="I2404" s="7" t="n">
        <x:f>SUMIFS('PO detail'!$W$1024:$W$1029,'PO detail'!$V$1024:$V$1029,"&gt;="&amp;E2404,'PO detail'!$V$1024:$V$1029,"&lt;"&amp;A2404)</x:f>
        <x:v>0</x:v>
      </x:c>
      <x:c r="J2404" s="7" t="n">
        <x:f>SUMIFS('PO detail'!$X$1024:$X$1029,'PO detail'!$V$1024:$V$1029,"&gt;="&amp;E2404,'PO detail'!$V$1024:$V$1029,"&lt;"&amp;A2404)</x:f>
        <x:v>0</x:v>
      </x:c>
      <x:c r="K2404" s="7" t="n">
        <x:f>SUMIFS('PO detail'!$Y$1024:$Y$1029,'PO detail'!$V$1024:$V$1029,"&gt;="&amp;E2404,'PO detail'!$V$1024:$V$1029,"&lt;"&amp;A2404)</x:f>
        <x:v>0</x:v>
      </x:c>
      <x:c r="L2404" s="7" t="n">
        <x:f>'Inventory detail'!F152*Summary!$K$5*(A2404-E2404)/Summary!$K$6</x:f>
        <x:v>2206.71112936345</x:v>
      </x:c>
      <x:c r="M2404" s="7" t="n">
        <x:f>MAX(0,H2404-L2404)</x:f>
        <x:v>0</x:v>
      </x:c>
      <x:c r="N2404" s="7" t="n">
        <x:f>MAX(0,L2404-H2404)</x:f>
        <x:v>2206.71112936345</x:v>
      </x:c>
      <x:c r="O2404" s="7" t="n">
        <x:f>MAX(0,F2404+I2404-N2404)</x:f>
        <x:v>4520.524681724846</x:v>
      </x:c>
      <x:c r="P2404" s="7" t="n">
        <x:f>MAX(0,N2404-F2404-I2404)</x:f>
        <x:v>0</x:v>
      </x:c>
      <x:c r="Q2404" s="7" t="n">
        <x:f>MAX(0,G2404+J2404-P2404)</x:f>
        <x:v>0</x:v>
      </x:c>
      <x:c r="R2404" s="7" t="n">
        <x:f>M2404+MAX(0,K2404-MAX(0,P2404-G2404-J2404))</x:f>
        <x:v>0</x:v>
      </x:c>
      <x:c r="S2404" s="7" t="n">
        <x:f>SUM(O2404,Q2404,R2404)</x:f>
        <x:v>4520.524681724846</x:v>
      </x:c>
      <x:c r="T2404" s="14" t="n">
        <x:f>'Inventory detail'!T152</x:f>
        <x:v>0.0584</x:v>
      </x:c>
      <x:c r="U2404" s="14" t="n">
        <x:f>'Inventory detail'!U152</x:f>
        <x:v>0.057239</x:v>
      </x:c>
      <x:c r="V2404" s="9" t="n">
        <x:f>O2404*T2404</x:f>
        <x:v>263.99864141273105</x:v>
      </x:c>
      <x:c r="W2404" s="9" t="n">
        <x:f>Q2404*T2404</x:f>
        <x:v>0</x:v>
      </x:c>
      <x:c r="X2404" s="9" t="n">
        <x:f>R2404*T2404</x:f>
        <x:v>0</x:v>
      </x:c>
      <x:c r="Y2404" s="9" t="n">
        <x:f>S2404*T2404</x:f>
        <x:v>263.99864141273105</x:v>
      </x:c>
      <x:c r="Z2404" s="9" t="n">
        <x:f>IF(ISNUMBER(U2404),S2404*(U2404-T2404),"n.a.")</x:f>
        <x:v>-5.248329155482557</x:v>
      </x:c>
      <x:c r="AA2404" s="9" t="n">
        <x:f>IF(ISNUMBER(U2404),Y2404,0)</x:f>
        <x:v>263.99864141273105</x:v>
      </x:c>
      <x:c r="AB2404" s="7" t="n">
        <x:f>MAX(0,L2404-SUM(F2404:K2404))</x:f>
        <x:v>0</x:v>
      </x:c>
    </x:row>
    <x:row r="2405" ht="22" customHeight="1">
      <x:c r="A2405" s="18" t="n">
        <x:f>Summary!E$41</x:f>
        <x:v>46388</x:v>
      </x:c>
      <x:c r="B2405" s="2" t="str">
        <x:f>'Inventory detail'!A153</x:f>
        <x:v>POUC</x:v>
      </x:c>
      <x:c r="C2405" s="2" t="str">
        <x:f>'Inventory detail'!B153</x:f>
        <x:v>60</x:v>
      </x:c>
      <x:c r="D2405" s="2" t="str">
        <x:f>'Inventory detail'!C153</x:f>
        <x:v>MEM5</x:v>
      </x:c>
      <x:c r="E2405" s="10" t="n">
        <x:f>A1279</x:f>
        <x:v>46357</x:v>
      </x:c>
      <x:c r="F2405" s="7" t="n">
        <x:f>O1279</x:f>
        <x:v>10000</x:v>
      </x:c>
      <x:c r="G2405" s="7" t="n">
        <x:f>Q1279</x:f>
        <x:v>0</x:v>
      </x:c>
      <x:c r="H2405" s="7" t="n">
        <x:f>R1279</x:f>
        <x:v>28141.758028747434</x:v>
      </x:c>
      <x:c r="I2405" s="7" t="n">
        <x:f>SUMIFS('PO detail'!$W$1808:$W$1808,'PO detail'!$V$1808:$V$1808,"&gt;="&amp;E2405,'PO detail'!$V$1808:$V$1808,"&lt;"&amp;A2405)</x:f>
        <x:v>0</x:v>
      </x:c>
      <x:c r="J2405" s="7" t="n">
        <x:f>SUMIFS('PO detail'!$X$1808:$X$1808,'PO detail'!$V$1808:$V$1808,"&gt;="&amp;E2405,'PO detail'!$V$1808:$V$1808,"&lt;"&amp;A2405)</x:f>
        <x:v>0</x:v>
      </x:c>
      <x:c r="K2405" s="7" t="n">
        <x:f>SUMIFS('PO detail'!$Y$1808:$Y$1808,'PO detail'!$V$1808:$V$1808,"&gt;="&amp;E2405,'PO detail'!$V$1808:$V$1808,"&lt;"&amp;A2405)</x:f>
        <x:v>0</x:v>
      </x:c>
      <x:c r="L2405" s="7" t="n">
        <x:f>'Inventory detail'!F153*Summary!$K$5*(A2405-E2405)/Summary!$K$6</x:f>
        <x:v>2198.217002053388</x:v>
      </x:c>
      <x:c r="M2405" s="7" t="n">
        <x:f>MAX(0,H2405-L2405)</x:f>
        <x:v>25943.541026694045</x:v>
      </x:c>
      <x:c r="N2405" s="7" t="n">
        <x:f>MAX(0,L2405-H2405)</x:f>
        <x:v>0</x:v>
      </x:c>
      <x:c r="O2405" s="7" t="n">
        <x:f>MAX(0,F2405+I2405-N2405)</x:f>
        <x:v>10000</x:v>
      </x:c>
      <x:c r="P2405" s="7" t="n">
        <x:f>MAX(0,N2405-F2405-I2405)</x:f>
        <x:v>0</x:v>
      </x:c>
      <x:c r="Q2405" s="7" t="n">
        <x:f>MAX(0,G2405+J2405-P2405)</x:f>
        <x:v>0</x:v>
      </x:c>
      <x:c r="R2405" s="7" t="n">
        <x:f>M2405+MAX(0,K2405-MAX(0,P2405-G2405-J2405))</x:f>
        <x:v>25943.541026694045</x:v>
      </x:c>
      <x:c r="S2405" s="7" t="n">
        <x:f>SUM(O2405,Q2405,R2405)</x:f>
        <x:v>35943.541026694045</x:v>
      </x:c>
      <x:c r="T2405" s="14" t="n">
        <x:f>'Inventory detail'!T153</x:f>
        <x:v>0.011200000000000002</x:v>
      </x:c>
      <x:c r="U2405" s="14" t="n">
        <x:f>'Inventory detail'!U153</x:f>
        <x:v>0.012209999999999999</x:v>
      </x:c>
      <x:c r="V2405" s="9" t="n">
        <x:f>O2405*T2405</x:f>
        <x:v>112.00000000000001</x:v>
      </x:c>
      <x:c r="W2405" s="9" t="n">
        <x:f>Q2405*T2405</x:f>
        <x:v>0</x:v>
      </x:c>
      <x:c r="X2405" s="9" t="n">
        <x:f>R2405*T2405</x:f>
        <x:v>290.56765949897334</x:v>
      </x:c>
      <x:c r="Y2405" s="9" t="n">
        <x:f>S2405*T2405</x:f>
        <x:v>402.56765949897334</x:v>
      </x:c>
      <x:c r="Z2405" s="9" t="n">
        <x:f>IF(ISNUMBER(U2405),S2405*(U2405-T2405),"n.a.")</x:f>
        <x:v>36.302976436960876</x:v>
      </x:c>
      <x:c r="AA2405" s="9" t="n">
        <x:f>IF(ISNUMBER(U2405),Y2405,0)</x:f>
        <x:v>402.56765949897334</x:v>
      </x:c>
      <x:c r="AB2405" s="7" t="n">
        <x:f>MAX(0,L2405-SUM(F2405:K2405))</x:f>
        <x:v>0</x:v>
      </x:c>
    </x:row>
    <x:row r="2406" ht="22" customHeight="1">
      <x:c r="A2406" s="18" t="n">
        <x:f>Summary!E$41</x:f>
        <x:v>46388</x:v>
      </x:c>
      <x:c r="B2406" s="2" t="str">
        <x:f>'Inventory detail'!A154</x:f>
        <x:v>POUC</x:v>
      </x:c>
      <x:c r="C2406" s="2" t="str">
        <x:f>'Inventory detail'!B154</x:f>
        <x:v>30</x:v>
      </x:c>
      <x:c r="D2406" s="2" t="str">
        <x:f>'Inventory detail'!C154</x:f>
        <x:v>SMEN3</x:v>
      </x:c>
      <x:c r="E2406" s="10" t="n">
        <x:f>A1280</x:f>
        <x:v>46357</x:v>
      </x:c>
      <x:c r="F2406" s="7" t="n">
        <x:f>O1280</x:f>
        <x:v>20885.289856262832</x:v>
      </x:c>
      <x:c r="G2406" s="7" t="n">
        <x:f>Q1280</x:f>
        <x:v>5000</x:v>
      </x:c>
      <x:c r="H2406" s="7" t="n">
        <x:f>R1280</x:f>
        <x:v>0</x:v>
      </x:c>
      <x:c r="I2406" s="7" t="n">
        <x:f>SUMIFS('PO detail'!$W$1709:$W$1712,'PO detail'!$V$1709:$V$1712,"&gt;="&amp;E2406,'PO detail'!$V$1709:$V$1712,"&lt;"&amp;A2406)</x:f>
        <x:v>0</x:v>
      </x:c>
      <x:c r="J2406" s="7" t="n">
        <x:f>SUMIFS('PO detail'!$X$1709:$X$1712,'PO detail'!$V$1709:$V$1712,"&gt;="&amp;E2406,'PO detail'!$V$1709:$V$1712,"&lt;"&amp;A2406)</x:f>
        <x:v>0</x:v>
      </x:c>
      <x:c r="K2406" s="7" t="n">
        <x:f>SUMIFS('PO detail'!$Y$1709:$Y$1712,'PO detail'!$V$1709:$V$1712,"&gt;="&amp;E2406,'PO detail'!$V$1709:$V$1712,"&lt;"&amp;A2406)</x:f>
        <x:v>0</x:v>
      </x:c>
      <x:c r="L2406" s="7" t="n">
        <x:f>'Inventory detail'!F154*Summary!$K$5*(A2406-E2406)/Summary!$K$6</x:f>
        <x:v>2172.7549897330596</x:v>
      </x:c>
      <x:c r="M2406" s="7" t="n">
        <x:f>MAX(0,H2406-L2406)</x:f>
        <x:v>0</x:v>
      </x:c>
      <x:c r="N2406" s="7" t="n">
        <x:f>MAX(0,L2406-H2406)</x:f>
        <x:v>2172.7549897330596</x:v>
      </x:c>
      <x:c r="O2406" s="7" t="n">
        <x:f>MAX(0,F2406+I2406-N2406)</x:f>
        <x:v>18712.53486652977</x:v>
      </x:c>
      <x:c r="P2406" s="7" t="n">
        <x:f>MAX(0,N2406-F2406-I2406)</x:f>
        <x:v>0</x:v>
      </x:c>
      <x:c r="Q2406" s="7" t="n">
        <x:f>MAX(0,G2406+J2406-P2406)</x:f>
        <x:v>5000</x:v>
      </x:c>
      <x:c r="R2406" s="7" t="n">
        <x:f>M2406+MAX(0,K2406-MAX(0,P2406-G2406-J2406))</x:f>
        <x:v>0</x:v>
      </x:c>
      <x:c r="S2406" s="7" t="n">
        <x:f>SUM(O2406,Q2406,R2406)</x:f>
        <x:v>23712.53486652977</x:v>
      </x:c>
      <x:c r="T2406" s="14" t="n">
        <x:f>'Inventory detail'!T154</x:f>
        <x:v>0.084</x:v>
      </x:c>
      <x:c r="U2406" s="14" t="n">
        <x:f>'Inventory detail'!U154</x:f>
        <x:v>0.09173999999999999</x:v>
      </x:c>
      <x:c r="V2406" s="9" t="n">
        <x:f>O2406*T2406</x:f>
        <x:v>1571.852928788501</x:v>
      </x:c>
      <x:c r="W2406" s="9" t="n">
        <x:f>Q2406*T2406</x:f>
        <x:v>420</x:v>
      </x:c>
      <x:c r="X2406" s="9" t="n">
        <x:f>R2406*T2406</x:f>
        <x:v>0</x:v>
      </x:c>
      <x:c r="Y2406" s="9" t="n">
        <x:f>S2406*T2406</x:f>
        <x:v>1991.852928788501</x:v>
      </x:c>
      <x:c r="Z2406" s="9" t="n">
        <x:f>IF(ISNUMBER(U2406),S2406*(U2406-T2406),"n.a.")</x:f>
        <x:v>183.53501986694002</x:v>
      </x:c>
      <x:c r="AA2406" s="9" t="n">
        <x:f>IF(ISNUMBER(U2406),Y2406,0)</x:f>
        <x:v>1991.852928788501</x:v>
      </x:c>
      <x:c r="AB2406" s="7" t="n">
        <x:f>MAX(0,L2406-SUM(F2406:K2406))</x:f>
        <x:v>0</x:v>
      </x:c>
    </x:row>
    <x:row r="2407" ht="22" customHeight="1">
      <x:c r="A2407" s="18" t="n">
        <x:f>Summary!E$41</x:f>
        <x:v>46388</x:v>
      </x:c>
      <x:c r="B2407" s="2" t="str">
        <x:f>'Inventory detail'!A155</x:f>
        <x:v>POUC</x:v>
      </x:c>
      <x:c r="C2407" s="2" t="str">
        <x:f>'Inventory detail'!B155</x:f>
        <x:v>60</x:v>
      </x:c>
      <x:c r="D2407" s="2" t="str">
        <x:f>'Inventory detail'!C155</x:f>
        <x:v>MIL10</x:v>
      </x:c>
      <x:c r="E2407" s="10" t="n">
        <x:f>A1281</x:f>
        <x:v>46357</x:v>
      </x:c>
      <x:c r="F2407" s="7" t="n">
        <x:f>O1281</x:f>
        <x:v>0</x:v>
      </x:c>
      <x:c r="G2407" s="7" t="n">
        <x:f>Q1281</x:f>
        <x:v>13099.794661190965</x:v>
      </x:c>
      <x:c r="H2407" s="7" t="n">
        <x:f>R1281</x:f>
        <x:v>0</x:v>
      </x:c>
      <x:c r="I2407" s="7" t="n">
        <x:f>SUMIFS('PO detail'!$W$1810:$W$1811,'PO detail'!$V$1810:$V$1811,"&gt;="&amp;E2407,'PO detail'!$V$1810:$V$1811,"&lt;"&amp;A2407)</x:f>
        <x:v>0</x:v>
      </x:c>
      <x:c r="J2407" s="7" t="n">
        <x:f>SUMIFS('PO detail'!$X$1810:$X$1811,'PO detail'!$V$1810:$V$1811,"&gt;="&amp;E2407,'PO detail'!$V$1810:$V$1811,"&lt;"&amp;A2407)</x:f>
        <x:v>0</x:v>
      </x:c>
      <x:c r="K2407" s="7" t="n">
        <x:f>SUMIFS('PO detail'!$Y$1810:$Y$1811,'PO detail'!$V$1810:$V$1811,"&gt;="&amp;E2407,'PO detail'!$V$1810:$V$1811,"&lt;"&amp;A2407)</x:f>
        <x:v>0</x:v>
      </x:c>
      <x:c r="L2407" s="7" t="n">
        <x:f>'Inventory detail'!F155*Summary!$K$5*(A2407-E2407)/Summary!$K$6</x:f>
        <x:v>2164.271047227926</x:v>
      </x:c>
      <x:c r="M2407" s="7" t="n">
        <x:f>MAX(0,H2407-L2407)</x:f>
        <x:v>0</x:v>
      </x:c>
      <x:c r="N2407" s="7" t="n">
        <x:f>MAX(0,L2407-H2407)</x:f>
        <x:v>2164.271047227926</x:v>
      </x:c>
      <x:c r="O2407" s="7" t="n">
        <x:f>MAX(0,F2407+I2407-N2407)</x:f>
        <x:v>0</x:v>
      </x:c>
      <x:c r="P2407" s="7" t="n">
        <x:f>MAX(0,N2407-F2407-I2407)</x:f>
        <x:v>2164.271047227926</x:v>
      </x:c>
      <x:c r="Q2407" s="7" t="n">
        <x:f>MAX(0,G2407+J2407-P2407)</x:f>
        <x:v>10935.52361396304</x:v>
      </x:c>
      <x:c r="R2407" s="7" t="n">
        <x:f>M2407+MAX(0,K2407-MAX(0,P2407-G2407-J2407))</x:f>
        <x:v>0</x:v>
      </x:c>
      <x:c r="S2407" s="7" t="n">
        <x:f>SUM(O2407,Q2407,R2407)</x:f>
        <x:v>10935.52361396304</x:v>
      </x:c>
      <x:c r="T2407" s="14" t="n">
        <x:f>'Inventory detail'!T155</x:f>
        <x:v>0.0159</x:v>
      </x:c>
      <x:c r="U2407" s="14" t="n">
        <x:f>'Inventory detail'!U155</x:f>
        <x:v>0.017325</x:v>
      </x:c>
      <x:c r="V2407" s="9" t="n">
        <x:f>O2407*T2407</x:f>
        <x:v>0</x:v>
      </x:c>
      <x:c r="W2407" s="9" t="n">
        <x:f>Q2407*T2407</x:f>
        <x:v>173.87482546201235</x:v>
      </x:c>
      <x:c r="X2407" s="9" t="n">
        <x:f>R2407*T2407</x:f>
        <x:v>0</x:v>
      </x:c>
      <x:c r="Y2407" s="9" t="n">
        <x:f>S2407*T2407</x:f>
        <x:v>173.87482546201235</x:v>
      </x:c>
      <x:c r="Z2407" s="9" t="n">
        <x:f>IF(ISNUMBER(U2407),S2407*(U2407-T2407),"n.a.")</x:f>
        <x:v>15.583121149897323</x:v>
      </x:c>
      <x:c r="AA2407" s="9" t="n">
        <x:f>IF(ISNUMBER(U2407),Y2407,0)</x:f>
        <x:v>173.87482546201235</x:v>
      </x:c>
      <x:c r="AB2407" s="7" t="n">
        <x:f>MAX(0,L2407-SUM(F2407:K2407))</x:f>
        <x:v>0</x:v>
      </x:c>
    </x:row>
    <x:row r="2408" ht="22" customHeight="1">
      <x:c r="A2408" s="18" t="n">
        <x:f>Summary!E$41</x:f>
        <x:v>46388</x:v>
      </x:c>
      <x:c r="B2408" s="2" t="str">
        <x:f>'Inventory detail'!A156</x:f>
        <x:v>POUC</x:v>
      </x:c>
      <x:c r="C2408" s="2" t="str">
        <x:f>'Inventory detail'!B156</x:f>
        <x:v>10</x:v>
      </x:c>
      <x:c r="D2408" s="2" t="str">
        <x:f>'Inventory detail'!C156</x:f>
        <x:v>SMEN3</x:v>
      </x:c>
      <x:c r="E2408" s="10" t="n">
        <x:f>A1282</x:f>
        <x:v>46357</x:v>
      </x:c>
      <x:c r="F2408" s="7" t="n">
        <x:f>O1282</x:f>
        <x:v>2028.8216837782343</x:v>
      </x:c>
      <x:c r="G2408" s="7" t="n">
        <x:f>Q1282</x:f>
        <x:v>12000</x:v>
      </x:c>
      <x:c r="H2408" s="7" t="n">
        <x:f>R1282</x:f>
        <x:v>0</x:v>
      </x:c>
      <x:c r="I2408" s="7" t="n">
        <x:f>SUMIFS('PO detail'!$W$1603:$W$1605,'PO detail'!$V$1603:$V$1605,"&gt;="&amp;E2408,'PO detail'!$V$1603:$V$1605,"&lt;"&amp;A2408)</x:f>
        <x:v>0</x:v>
      </x:c>
      <x:c r="J2408" s="7" t="n">
        <x:f>SUMIFS('PO detail'!$X$1603:$X$1605,'PO detail'!$V$1603:$V$1605,"&gt;="&amp;E2408,'PO detail'!$V$1603:$V$1605,"&lt;"&amp;A2408)</x:f>
        <x:v>0</x:v>
      </x:c>
      <x:c r="K2408" s="7" t="n">
        <x:f>SUMIFS('PO detail'!$Y$1603:$Y$1605,'PO detail'!$V$1603:$V$1605,"&gt;="&amp;E2408,'PO detail'!$V$1603:$V$1605,"&lt;"&amp;A2408)</x:f>
        <x:v>0</x:v>
      </x:c>
      <x:c r="L2408" s="7" t="n">
        <x:f>'Inventory detail'!F156*Summary!$K$5*(A2408-E2408)/Summary!$K$6</x:f>
        <x:v>2147.292977412731</x:v>
      </x:c>
      <x:c r="M2408" s="7" t="n">
        <x:f>MAX(0,H2408-L2408)</x:f>
        <x:v>0</x:v>
      </x:c>
      <x:c r="N2408" s="7" t="n">
        <x:f>MAX(0,L2408-H2408)</x:f>
        <x:v>2147.292977412731</x:v>
      </x:c>
      <x:c r="O2408" s="7" t="n">
        <x:f>MAX(0,F2408+I2408-N2408)</x:f>
        <x:v>0</x:v>
      </x:c>
      <x:c r="P2408" s="7" t="n">
        <x:f>MAX(0,N2408-F2408-I2408)</x:f>
        <x:v>118.47129363449676</x:v>
      </x:c>
      <x:c r="Q2408" s="7" t="n">
        <x:f>MAX(0,G2408+J2408-P2408)</x:f>
        <x:v>11881.528706365503</x:v>
      </x:c>
      <x:c r="R2408" s="7" t="n">
        <x:f>M2408+MAX(0,K2408-MAX(0,P2408-G2408-J2408))</x:f>
        <x:v>0</x:v>
      </x:c>
      <x:c r="S2408" s="7" t="n">
        <x:f>SUM(O2408,Q2408,R2408)</x:f>
        <x:v>11881.528706365503</x:v>
      </x:c>
      <x:c r="T2408" s="14" t="n">
        <x:f>'Inventory detail'!T156</x:f>
        <x:v>0.084</x:v>
      </x:c>
      <x:c r="U2408" s="14" t="n">
        <x:f>'Inventory detail'!U156</x:f>
        <x:v>0.09173999999999999</x:v>
      </x:c>
      <x:c r="V2408" s="9" t="n">
        <x:f>O2408*T2408</x:f>
        <x:v>0</x:v>
      </x:c>
      <x:c r="W2408" s="9" t="n">
        <x:f>Q2408*T2408</x:f>
        <x:v>998.0484113347023</x:v>
      </x:c>
      <x:c r="X2408" s="9" t="n">
        <x:f>R2408*T2408</x:f>
        <x:v>0</x:v>
      </x:c>
      <x:c r="Y2408" s="9" t="n">
        <x:f>S2408*T2408</x:f>
        <x:v>998.0484113347023</x:v>
      </x:c>
      <x:c r="Z2408" s="9" t="n">
        <x:f>IF(ISNUMBER(U2408),S2408*(U2408-T2408),"n.a.")</x:f>
        <x:v>91.9630321872688</x:v>
      </x:c>
      <x:c r="AA2408" s="9" t="n">
        <x:f>IF(ISNUMBER(U2408),Y2408,0)</x:f>
        <x:v>998.0484113347023</x:v>
      </x:c>
      <x:c r="AB2408" s="7" t="n">
        <x:f>MAX(0,L2408-SUM(F2408:K2408))</x:f>
        <x:v>0</x:v>
      </x:c>
    </x:row>
    <x:row r="2409" ht="22" customHeight="1">
      <x:c r="A2409" s="18" t="n">
        <x:f>Summary!E$41</x:f>
        <x:v>46388</x:v>
      </x:c>
      <x:c r="B2409" s="2" t="str">
        <x:f>'Inventory detail'!A157</x:f>
        <x:v>POUC</x:v>
      </x:c>
      <x:c r="C2409" s="2" t="str">
        <x:f>'Inventory detail'!B157</x:f>
        <x:v>10</x:v>
      </x:c>
      <x:c r="D2409" s="2" t="str">
        <x:f>'Inventory detail'!C157</x:f>
        <x:v>LMEN10</x:v>
      </x:c>
      <x:c r="E2409" s="10" t="n">
        <x:f>A1283</x:f>
        <x:v>46357</x:v>
      </x:c>
      <x:c r="F2409" s="7" t="n">
        <x:f>O1283</x:f>
        <x:v>0</x:v>
      </x:c>
      <x:c r="G2409" s="7" t="n">
        <x:f>Q1283</x:f>
        <x:v>11072.353511293635</x:v>
      </x:c>
      <x:c r="H2409" s="7" t="n">
        <x:f>R1283</x:f>
        <x:v>0</x:v>
      </x:c>
      <x:c r="I2409" s="7" t="n">
        <x:f>SUMIFS('PO detail'!$W$1522:$W$1526,'PO detail'!$V$1522:$V$1526,"&gt;="&amp;E2409,'PO detail'!$V$1522:$V$1526,"&lt;"&amp;A2409)</x:f>
        <x:v>0</x:v>
      </x:c>
      <x:c r="J2409" s="7" t="n">
        <x:f>SUMIFS('PO detail'!$X$1522:$X$1526,'PO detail'!$V$1522:$V$1526,"&gt;="&amp;E2409,'PO detail'!$V$1522:$V$1526,"&lt;"&amp;A2409)</x:f>
        <x:v>0</x:v>
      </x:c>
      <x:c r="K2409" s="7" t="n">
        <x:f>SUMIFS('PO detail'!$Y$1522:$Y$1526,'PO detail'!$V$1522:$V$1526,"&gt;="&amp;E2409,'PO detail'!$V$1522:$V$1526,"&lt;"&amp;A2409)</x:f>
        <x:v>0</x:v>
      </x:c>
      <x:c r="L2409" s="7" t="n">
        <x:f>'Inventory detail'!F157*Summary!$K$5*(A2409-E2409)/Summary!$K$6</x:f>
        <x:v>2121.8309650924025</x:v>
      </x:c>
      <x:c r="M2409" s="7" t="n">
        <x:f>MAX(0,H2409-L2409)</x:f>
        <x:v>0</x:v>
      </x:c>
      <x:c r="N2409" s="7" t="n">
        <x:f>MAX(0,L2409-H2409)</x:f>
        <x:v>2121.8309650924025</x:v>
      </x:c>
      <x:c r="O2409" s="7" t="n">
        <x:f>MAX(0,F2409+I2409-N2409)</x:f>
        <x:v>0</x:v>
      </x:c>
      <x:c r="P2409" s="7" t="n">
        <x:f>MAX(0,N2409-F2409-I2409)</x:f>
        <x:v>2121.8309650924025</x:v>
      </x:c>
      <x:c r="Q2409" s="7" t="n">
        <x:f>MAX(0,G2409+J2409-P2409)</x:f>
        <x:v>8950.522546201233</x:v>
      </x:c>
      <x:c r="R2409" s="7" t="n">
        <x:f>M2409+MAX(0,K2409-MAX(0,P2409-G2409-J2409))</x:f>
        <x:v>0</x:v>
      </x:c>
      <x:c r="S2409" s="7" t="n">
        <x:f>SUM(O2409,Q2409,R2409)</x:f>
        <x:v>8950.522546201233</x:v>
      </x:c>
      <x:c r="T2409" s="14" t="n">
        <x:f>'Inventory detail'!T157</x:f>
        <x:v>0.2984</x:v>
      </x:c>
      <x:c r="U2409" s="14" t="n">
        <x:f>'Inventory detail'!U157</x:f>
        <x:v>0.32521500000000003</x:v>
      </x:c>
      <x:c r="V2409" s="9" t="n">
        <x:f>O2409*T2409</x:f>
        <x:v>0</x:v>
      </x:c>
      <x:c r="W2409" s="9" t="n">
        <x:f>Q2409*T2409</x:f>
        <x:v>2670.835927786448</x:v>
      </x:c>
      <x:c r="X2409" s="9" t="n">
        <x:f>R2409*T2409</x:f>
        <x:v>0</x:v>
      </x:c>
      <x:c r="Y2409" s="9" t="n">
        <x:f>S2409*T2409</x:f>
        <x:v>2670.835927786448</x:v>
      </x:c>
      <x:c r="Z2409" s="9" t="n">
        <x:f>IF(ISNUMBER(U2409),S2409*(U2409-T2409),"n.a.")</x:f>
        <x:v>240.00826207638636</x:v>
      </x:c>
      <x:c r="AA2409" s="9" t="n">
        <x:f>IF(ISNUMBER(U2409),Y2409,0)</x:f>
        <x:v>2670.835927786448</x:v>
      </x:c>
      <x:c r="AB2409" s="7" t="n">
        <x:f>MAX(0,L2409-SUM(F2409:K2409))</x:f>
        <x:v>0</x:v>
      </x:c>
    </x:row>
    <x:row r="2410" ht="22" customHeight="1">
      <x:c r="A2410" s="18" t="n">
        <x:f>Summary!E$41</x:f>
        <x:v>46388</x:v>
      </x:c>
      <x:c r="B2410" s="2" t="str">
        <x:f>'Inventory detail'!A158</x:f>
        <x:v>POUC</x:v>
      </x:c>
      <x:c r="C2410" s="2" t="str">
        <x:f>'Inventory detail'!B158</x:f>
        <x:v>10</x:v>
      </x:c>
      <x:c r="D2410" s="2" t="str">
        <x:f>'Inventory detail'!C158</x:f>
        <x:v>SMEN5</x:v>
      </x:c>
      <x:c r="E2410" s="10" t="n">
        <x:f>A1284</x:f>
        <x:v>46357</x:v>
      </x:c>
      <x:c r="F2410" s="7" t="n">
        <x:f>O1284</x:f>
        <x:v>8272.353511293635</x:v>
      </x:c>
      <x:c r="G2410" s="7" t="n">
        <x:f>Q1284</x:f>
        <x:v>5000</x:v>
      </x:c>
      <x:c r="H2410" s="7" t="n">
        <x:f>R1284</x:f>
        <x:v>0</x:v>
      </x:c>
      <x:c r="I2410" s="7" t="n">
        <x:f>SUMIFS('PO detail'!$W$1606:$W$1608,'PO detail'!$V$1606:$V$1608,"&gt;="&amp;E2410,'PO detail'!$V$1606:$V$1608,"&lt;"&amp;A2410)</x:f>
        <x:v>0</x:v>
      </x:c>
      <x:c r="J2410" s="7" t="n">
        <x:f>SUMIFS('PO detail'!$X$1606:$X$1608,'PO detail'!$V$1606:$V$1608,"&gt;="&amp;E2410,'PO detail'!$V$1606:$V$1608,"&lt;"&amp;A2410)</x:f>
        <x:v>0</x:v>
      </x:c>
      <x:c r="K2410" s="7" t="n">
        <x:f>SUMIFS('PO detail'!$Y$1606:$Y$1608,'PO detail'!$V$1606:$V$1608,"&gt;="&amp;E2410,'PO detail'!$V$1606:$V$1608,"&lt;"&amp;A2410)</x:f>
        <x:v>0</x:v>
      </x:c>
      <x:c r="L2410" s="7" t="n">
        <x:f>'Inventory detail'!F158*Summary!$K$5*(A2410-E2410)/Summary!$K$6</x:f>
        <x:v>2121.8309650924025</x:v>
      </x:c>
      <x:c r="M2410" s="7" t="n">
        <x:f>MAX(0,H2410-L2410)</x:f>
        <x:v>0</x:v>
      </x:c>
      <x:c r="N2410" s="7" t="n">
        <x:f>MAX(0,L2410-H2410)</x:f>
        <x:v>2121.8309650924025</x:v>
      </x:c>
      <x:c r="O2410" s="7" t="n">
        <x:f>MAX(0,F2410+I2410-N2410)</x:f>
        <x:v>6150.522546201233</x:v>
      </x:c>
      <x:c r="P2410" s="7" t="n">
        <x:f>MAX(0,N2410-F2410-I2410)</x:f>
        <x:v>0</x:v>
      </x:c>
      <x:c r="Q2410" s="7" t="n">
        <x:f>MAX(0,G2410+J2410-P2410)</x:f>
        <x:v>5000</x:v>
      </x:c>
      <x:c r="R2410" s="7" t="n">
        <x:f>M2410+MAX(0,K2410-MAX(0,P2410-G2410-J2410))</x:f>
        <x:v>0</x:v>
      </x:c>
      <x:c r="S2410" s="7" t="n">
        <x:f>SUM(O2410,Q2410,R2410)</x:f>
        <x:v>11150.522546201233</x:v>
      </x:c>
      <x:c r="T2410" s="14" t="n">
        <x:f>'Inventory detail'!T158</x:f>
        <x:v>0.132</x:v>
      </x:c>
      <x:c r="U2410" s="14" t="n">
        <x:f>'Inventory detail'!U158</x:f>
        <x:v>0.14388</x:v>
      </x:c>
      <x:c r="V2410" s="9" t="n">
        <x:f>O2410*T2410</x:f>
        <x:v>811.8689760985628</x:v>
      </x:c>
      <x:c r="W2410" s="9" t="n">
        <x:f>Q2410*T2410</x:f>
        <x:v>660</x:v>
      </x:c>
      <x:c r="X2410" s="9" t="n">
        <x:f>R2410*T2410</x:f>
        <x:v>0</x:v>
      </x:c>
      <x:c r="Y2410" s="9" t="n">
        <x:f>S2410*T2410</x:f>
        <x:v>1471.8689760985628</x:v>
      </x:c>
      <x:c r="Z2410" s="9" t="n">
        <x:f>IF(ISNUMBER(U2410),S2410*(U2410-T2410),"n.a.")</x:f>
        <x:v>132.46820784887066</x:v>
      </x:c>
      <x:c r="AA2410" s="9" t="n">
        <x:f>IF(ISNUMBER(U2410),Y2410,0)</x:f>
        <x:v>1471.8689760985628</x:v>
      </x:c>
      <x:c r="AB2410" s="7" t="n">
        <x:f>MAX(0,L2410-SUM(F2410:K2410))</x:f>
        <x:v>0</x:v>
      </x:c>
    </x:row>
    <x:row r="2411" ht="22" customHeight="1">
      <x:c r="A2411" s="18" t="n">
        <x:f>Summary!E$41</x:f>
        <x:v>46388</x:v>
      </x:c>
      <x:c r="B2411" s="2" t="str">
        <x:f>'Inventory detail'!A159</x:f>
        <x:v>POUC</x:v>
      </x:c>
      <x:c r="C2411" s="2" t="str">
        <x:f>'Inventory detail'!B159</x:f>
        <x:v>10</x:v>
      </x:c>
      <x:c r="D2411" s="2" t="str">
        <x:f>'Inventory detail'!C159</x:f>
        <x:v>LEG10</x:v>
      </x:c>
      <x:c r="E2411" s="10" t="n">
        <x:f>A1285</x:f>
        <x:v>46357</x:v>
      </x:c>
      <x:c r="F2411" s="7" t="n">
        <x:f>O1285</x:f>
        <x:v>2401.363121149897</x:v>
      </x:c>
      <x:c r="G2411" s="7" t="n">
        <x:f>Q1285</x:f>
        <x:v>7000</x:v>
      </x:c>
      <x:c r="H2411" s="7" t="n">
        <x:f>R1285</x:f>
        <x:v>0</x:v>
      </x:c>
      <x:c r="I2411" s="7" t="n">
        <x:f>SUMIFS('PO detail'!$W$1479:$W$1483,'PO detail'!$V$1479:$V$1483,"&gt;="&amp;E2411,'PO detail'!$V$1479:$V$1483,"&lt;"&amp;A2411)</x:f>
        <x:v>0</x:v>
      </x:c>
      <x:c r="J2411" s="7" t="n">
        <x:f>SUMIFS('PO detail'!$X$1479:$X$1483,'PO detail'!$V$1479:$V$1483,"&gt;="&amp;E2411,'PO detail'!$V$1479:$V$1483,"&lt;"&amp;A2411)</x:f>
        <x:v>0</x:v>
      </x:c>
      <x:c r="K2411" s="7" t="n">
        <x:f>SUMIFS('PO detail'!$Y$1479:$Y$1483,'PO detail'!$V$1479:$V$1483,"&gt;="&amp;E2411,'PO detail'!$V$1479:$V$1483,"&lt;"&amp;A2411)</x:f>
        <x:v>0</x:v>
      </x:c>
      <x:c r="L2411" s="7" t="n">
        <x:f>'Inventory detail'!F159*Summary!$K$5*(A2411-E2411)/Summary!$K$6</x:f>
        <x:v>2104.8630800821356</x:v>
      </x:c>
      <x:c r="M2411" s="7" t="n">
        <x:f>MAX(0,H2411-L2411)</x:f>
        <x:v>0</x:v>
      </x:c>
      <x:c r="N2411" s="7" t="n">
        <x:f>MAX(0,L2411-H2411)</x:f>
        <x:v>2104.8630800821356</x:v>
      </x:c>
      <x:c r="O2411" s="7" t="n">
        <x:f>MAX(0,F2411+I2411-N2411)</x:f>
        <x:v>296.50004106776123</x:v>
      </x:c>
      <x:c r="P2411" s="7" t="n">
        <x:f>MAX(0,N2411-F2411-I2411)</x:f>
        <x:v>0</x:v>
      </x:c>
      <x:c r="Q2411" s="7" t="n">
        <x:f>MAX(0,G2411+J2411-P2411)</x:f>
        <x:v>7000</x:v>
      </x:c>
      <x:c r="R2411" s="7" t="n">
        <x:f>M2411+MAX(0,K2411-MAX(0,P2411-G2411-J2411))</x:f>
        <x:v>0</x:v>
      </x:c>
      <x:c r="S2411" s="7" t="n">
        <x:f>SUM(O2411,Q2411,R2411)</x:f>
        <x:v>7296.500041067761</x:v>
      </x:c>
      <x:c r="T2411" s="14" t="n">
        <x:f>'Inventory detail'!T159</x:f>
        <x:v>0.1796</x:v>
      </x:c>
      <x:c r="U2411" s="14" t="n">
        <x:f>'Inventory detail'!U159</x:f>
        <x:v>0.19569</x:v>
      </x:c>
      <x:c r="V2411" s="9" t="n">
        <x:f>O2411*T2411</x:f>
        <x:v>53.25140737576992</x:v>
      </x:c>
      <x:c r="W2411" s="9" t="n">
        <x:f>Q2411*T2411</x:f>
        <x:v>1257.2</x:v>
      </x:c>
      <x:c r="X2411" s="9" t="n">
        <x:f>R2411*T2411</x:f>
        <x:v>0</x:v>
      </x:c>
      <x:c r="Y2411" s="9" t="n">
        <x:f>S2411*T2411</x:f>
        <x:v>1310.45140737577</x:v>
      </x:c>
      <x:c r="Z2411" s="9" t="n">
        <x:f>IF(ISNUMBER(U2411),S2411*(U2411-T2411),"n.a.")</x:f>
        <x:v>117.40068566078023</x:v>
      </x:c>
      <x:c r="AA2411" s="9" t="n">
        <x:f>IF(ISNUMBER(U2411),Y2411,0)</x:f>
        <x:v>1310.45140737577</x:v>
      </x:c>
      <x:c r="AB2411" s="7" t="n">
        <x:f>MAX(0,L2411-SUM(F2411:K2411))</x:f>
        <x:v>0</x:v>
      </x:c>
    </x:row>
    <x:row r="2412" ht="22" customHeight="1">
      <x:c r="A2412" s="18" t="n">
        <x:f>Summary!E$41</x:f>
        <x:v>46388</x:v>
      </x:c>
      <x:c r="B2412" s="2" t="str">
        <x:f>'Inventory detail'!A160</x:f>
        <x:v>WIRE</x:v>
      </x:c>
      <x:c r="C2412" s="2" t="str">
        <x:f>'Inventory detail'!B160</x:f>
        <x:v>60</x:v>
      </x:c>
      <x:c r="D2412" s="2" t="str">
        <x:f>'Inventory detail'!C160</x:f>
        <x:v>DL516SIL</x:v>
      </x:c>
      <x:c r="E2412" s="10" t="n">
        <x:f>A1286</x:f>
        <x:v>46357</x:v>
      </x:c>
      <x:c r="F2412" s="7" t="n">
        <x:f>O1286</x:f>
        <x:v>0</x:v>
      </x:c>
      <x:c r="G2412" s="7" t="n">
        <x:f>Q1286</x:f>
        <x:v>0</x:v>
      </x:c>
      <x:c r="H2412" s="7" t="n">
        <x:f>R1286</x:f>
        <x:v>14873.921971252566</x:v>
      </x:c>
      <x:c r="I2412" s="7" t="n">
        <x:f>0</x:f>
        <x:v>0</x:v>
      </x:c>
      <x:c r="J2412" s="7" t="n">
        <x:f>0</x:f>
        <x:v>0</x:v>
      </x:c>
      <x:c r="K2412" s="7" t="n">
        <x:f>0</x:f>
        <x:v>0</x:v>
      </x:c>
      <x:c r="L2412" s="7" t="n">
        <x:f>'Inventory detail'!F160*Summary!$K$5*(A2412-E2412)/Summary!$K$6</x:f>
        <x:v>2062.4229979466118</x:v>
      </x:c>
      <x:c r="M2412" s="7" t="n">
        <x:f>MAX(0,H2412-L2412)</x:f>
        <x:v>12811.498973305956</x:v>
      </x:c>
      <x:c r="N2412" s="7" t="n">
        <x:f>MAX(0,L2412-H2412)</x:f>
        <x:v>0</x:v>
      </x:c>
      <x:c r="O2412" s="7" t="n">
        <x:f>MAX(0,F2412+I2412-N2412)</x:f>
        <x:v>0</x:v>
      </x:c>
      <x:c r="P2412" s="7" t="n">
        <x:f>MAX(0,N2412-F2412-I2412)</x:f>
        <x:v>0</x:v>
      </x:c>
      <x:c r="Q2412" s="7" t="n">
        <x:f>MAX(0,G2412+J2412-P2412)</x:f>
        <x:v>0</x:v>
      </x:c>
      <x:c r="R2412" s="7" t="n">
        <x:f>M2412+MAX(0,K2412-MAX(0,P2412-G2412-J2412))</x:f>
        <x:v>12811.498973305956</x:v>
      </x:c>
      <x:c r="S2412" s="7" t="n">
        <x:f>SUM(O2412,Q2412,R2412)</x:f>
        <x:v>12811.498973305956</x:v>
      </x:c>
      <x:c r="T2412" s="14" t="n">
        <x:f>'Inventory detail'!T160</x:f>
        <x:v>0.0475</x:v>
      </x:c>
      <x:c r="U2412" s="14" t="n">
        <x:f>'Inventory detail'!U160</x:f>
        <x:v>0.0475</x:v>
      </x:c>
      <x:c r="V2412" s="9" t="n">
        <x:f>O2412*T2412</x:f>
        <x:v>0</x:v>
      </x:c>
      <x:c r="W2412" s="9" t="n">
        <x:f>Q2412*T2412</x:f>
        <x:v>0</x:v>
      </x:c>
      <x:c r="X2412" s="9" t="n">
        <x:f>R2412*T2412</x:f>
        <x:v>608.5462012320329</x:v>
      </x:c>
      <x:c r="Y2412" s="9" t="n">
        <x:f>S2412*T2412</x:f>
        <x:v>608.5462012320329</x:v>
      </x:c>
      <x:c r="Z2412" s="9" t="n">
        <x:f>IF(ISNUMBER(U2412),S2412*(U2412-T2412),"n.a.")</x:f>
        <x:v>0</x:v>
      </x:c>
      <x:c r="AA2412" s="9" t="n">
        <x:f>IF(ISNUMBER(U2412),Y2412,0)</x:f>
        <x:v>608.5462012320329</x:v>
      </x:c>
      <x:c r="AB2412" s="7" t="n">
        <x:f>MAX(0,L2412-SUM(F2412:K2412))</x:f>
        <x:v>0</x:v>
      </x:c>
    </x:row>
    <x:row r="2413" ht="22" customHeight="1">
      <x:c r="A2413" s="18" t="n">
        <x:f>Summary!E$41</x:f>
        <x:v>46388</x:v>
      </x:c>
      <x:c r="B2413" s="2" t="str">
        <x:f>'Inventory detail'!A161</x:f>
        <x:v>POUC</x:v>
      </x:c>
      <x:c r="C2413" s="2" t="str">
        <x:f>'Inventory detail'!B161</x:f>
        <x:v>30</x:v>
      </x:c>
      <x:c r="D2413" s="2" t="str">
        <x:f>'Inventory detail'!C161</x:f>
        <x:v>LMEN5</x:v>
      </x:c>
      <x:c r="E2413" s="10" t="n">
        <x:f>A1287</x:f>
        <x:v>46357</x:v>
      </x:c>
      <x:c r="F2413" s="7" t="n">
        <x:f>O1287</x:f>
        <x:v>0</x:v>
      </x:c>
      <x:c r="G2413" s="7" t="n">
        <x:f>Q1287</x:f>
        <x:v>9417.453798767967</x:v>
      </x:c>
      <x:c r="H2413" s="7" t="n">
        <x:f>R1287</x:f>
        <x:v>0</x:v>
      </x:c>
      <x:c r="I2413" s="7" t="n">
        <x:f>SUMIFS('PO detail'!$W$1665:$W$1669,'PO detail'!$V$1665:$V$1669,"&gt;="&amp;E2413,'PO detail'!$V$1665:$V$1669,"&lt;"&amp;A2413)</x:f>
        <x:v>0</x:v>
      </x:c>
      <x:c r="J2413" s="7" t="n">
        <x:f>SUMIFS('PO detail'!$X$1665:$X$1669,'PO detail'!$V$1665:$V$1669,"&gt;="&amp;E2413,'PO detail'!$V$1665:$V$1669,"&lt;"&amp;A2413)</x:f>
        <x:v>0</x:v>
      </x:c>
      <x:c r="K2413" s="7" t="n">
        <x:f>SUMIFS('PO detail'!$Y$1665:$Y$1669,'PO detail'!$V$1665:$V$1669,"&gt;="&amp;E2413,'PO detail'!$V$1665:$V$1669,"&lt;"&amp;A2413)</x:f>
        <x:v>0</x:v>
      </x:c>
      <x:c r="L2413" s="7" t="n">
        <x:f>'Inventory detail'!F161*Summary!$K$5*(A2413-E2413)/Summary!$K$6</x:f>
        <x:v>2036.9609856262834</x:v>
      </x:c>
      <x:c r="M2413" s="7" t="n">
        <x:f>MAX(0,H2413-L2413)</x:f>
        <x:v>0</x:v>
      </x:c>
      <x:c r="N2413" s="7" t="n">
        <x:f>MAX(0,L2413-H2413)</x:f>
        <x:v>2036.9609856262834</x:v>
      </x:c>
      <x:c r="O2413" s="7" t="n">
        <x:f>MAX(0,F2413+I2413-N2413)</x:f>
        <x:v>0</x:v>
      </x:c>
      <x:c r="P2413" s="7" t="n">
        <x:f>MAX(0,N2413-F2413-I2413)</x:f>
        <x:v>2036.9609856262834</x:v>
      </x:c>
      <x:c r="Q2413" s="7" t="n">
        <x:f>MAX(0,G2413+J2413-P2413)</x:f>
        <x:v>7380.492813141684</x:v>
      </x:c>
      <x:c r="R2413" s="7" t="n">
        <x:f>M2413+MAX(0,K2413-MAX(0,P2413-G2413-J2413))</x:f>
        <x:v>0</x:v>
      </x:c>
      <x:c r="S2413" s="7" t="n">
        <x:f>SUM(O2413,Q2413,R2413)</x:f>
        <x:v>7380.492813141684</x:v>
      </x:c>
      <x:c r="T2413" s="14" t="n">
        <x:f>'Inventory detail'!T161</x:f>
        <x:v>0.14429999999999998</x:v>
      </x:c>
      <x:c r="U2413" s="14" t="n">
        <x:f>'Inventory detail'!U161</x:f>
        <x:v>0.15724499999999997</x:v>
      </x:c>
      <x:c r="V2413" s="9" t="n">
        <x:f>O2413*T2413</x:f>
        <x:v>0</x:v>
      </x:c>
      <x:c r="W2413" s="9" t="n">
        <x:f>Q2413*T2413</x:f>
        <x:v>1065.0051129363449</x:v>
      </x:c>
      <x:c r="X2413" s="9" t="n">
        <x:f>R2413*T2413</x:f>
        <x:v>0</x:v>
      </x:c>
      <x:c r="Y2413" s="9" t="n">
        <x:f>S2413*T2413</x:f>
        <x:v>1065.0051129363449</x:v>
      </x:c>
      <x:c r="Z2413" s="9" t="n">
        <x:f>IF(ISNUMBER(U2413),S2413*(U2413-T2413),"n.a.")</x:f>
        <x:v>95.54047946611898</x:v>
      </x:c>
      <x:c r="AA2413" s="9" t="n">
        <x:f>IF(ISNUMBER(U2413),Y2413,0)</x:f>
        <x:v>1065.0051129363449</x:v>
      </x:c>
      <x:c r="AB2413" s="7" t="n">
        <x:f>MAX(0,L2413-SUM(F2413:K2413))</x:f>
        <x:v>0</x:v>
      </x:c>
    </x:row>
    <x:row r="2414" ht="22" customHeight="1">
      <x:c r="A2414" s="18" t="n">
        <x:f>Summary!E$41</x:f>
        <x:v>46388</x:v>
      </x:c>
      <x:c r="B2414" s="2" t="str">
        <x:f>'Inventory detail'!A162</x:f>
        <x:v>POUC</x:v>
      </x:c>
      <x:c r="C2414" s="2" t="str">
        <x:f>'Inventory detail'!B162</x:f>
        <x:v>60</x:v>
      </x:c>
      <x:c r="D2414" s="2" t="str">
        <x:f>'Inventory detail'!C162</x:f>
        <x:v>LUG10</x:v>
      </x:c>
      <x:c r="E2414" s="10" t="n">
        <x:f>A1288</x:f>
        <x:v>46357</x:v>
      </x:c>
      <x:c r="F2414" s="7" t="n">
        <x:f>O1288</x:f>
        <x:v>0</x:v>
      </x:c>
      <x:c r="G2414" s="7" t="n">
        <x:f>Q1288</x:f>
        <x:v>24717.45379876797</x:v>
      </x:c>
      <x:c r="H2414" s="7" t="n">
        <x:f>R1288</x:f>
        <x:v>0</x:v>
      </x:c>
      <x:c r="I2414" s="7" t="n">
        <x:f>SUMIFS('PO detail'!$W$1801:$W$1801,'PO detail'!$V$1801:$V$1801,"&gt;="&amp;E2414,'PO detail'!$V$1801:$V$1801,"&lt;"&amp;A2414)</x:f>
        <x:v>0</x:v>
      </x:c>
      <x:c r="J2414" s="7" t="n">
        <x:f>SUMIFS('PO detail'!$X$1801:$X$1801,'PO detail'!$V$1801:$V$1801,"&gt;="&amp;E2414,'PO detail'!$V$1801:$V$1801,"&lt;"&amp;A2414)</x:f>
        <x:v>0</x:v>
      </x:c>
      <x:c r="K2414" s="7" t="n">
        <x:f>SUMIFS('PO detail'!$Y$1801:$Y$1801,'PO detail'!$V$1801:$V$1801,"&gt;="&amp;E2414,'PO detail'!$V$1801:$V$1801,"&lt;"&amp;A2414)</x:f>
        <x:v>0</x:v>
      </x:c>
      <x:c r="L2414" s="7" t="n">
        <x:f>'Inventory detail'!F162*Summary!$K$5*(A2414-E2414)/Summary!$K$6</x:f>
        <x:v>2036.9609856262834</x:v>
      </x:c>
      <x:c r="M2414" s="7" t="n">
        <x:f>MAX(0,H2414-L2414)</x:f>
        <x:v>0</x:v>
      </x:c>
      <x:c r="N2414" s="7" t="n">
        <x:f>MAX(0,L2414-H2414)</x:f>
        <x:v>2036.9609856262834</x:v>
      </x:c>
      <x:c r="O2414" s="7" t="n">
        <x:f>MAX(0,F2414+I2414-N2414)</x:f>
        <x:v>0</x:v>
      </x:c>
      <x:c r="P2414" s="7" t="n">
        <x:f>MAX(0,N2414-F2414-I2414)</x:f>
        <x:v>2036.9609856262834</x:v>
      </x:c>
      <x:c r="Q2414" s="7" t="n">
        <x:f>MAX(0,G2414+J2414-P2414)</x:f>
        <x:v>22680.492813141685</x:v>
      </x:c>
      <x:c r="R2414" s="7" t="n">
        <x:f>M2414+MAX(0,K2414-MAX(0,P2414-G2414-J2414))</x:f>
        <x:v>0</x:v>
      </x:c>
      <x:c r="S2414" s="7" t="n">
        <x:f>SUM(O2414,Q2414,R2414)</x:f>
        <x:v>22680.492813141685</x:v>
      </x:c>
      <x:c r="T2414" s="14" t="n">
        <x:f>'Inventory detail'!T162</x:f>
        <x:v>0.019299999999999998</x:v>
      </x:c>
      <x:c r="U2414" s="14" t="n">
        <x:f>'Inventory detail'!U162</x:f>
        <x:v>0.02112</x:v>
      </x:c>
      <x:c r="V2414" s="9" t="n">
        <x:f>O2414*T2414</x:f>
        <x:v>0</x:v>
      </x:c>
      <x:c r="W2414" s="9" t="n">
        <x:f>Q2414*T2414</x:f>
        <x:v>437.7335112936345</x:v>
      </x:c>
      <x:c r="X2414" s="9" t="n">
        <x:f>R2414*T2414</x:f>
        <x:v>0</x:v>
      </x:c>
      <x:c r="Y2414" s="9" t="n">
        <x:f>S2414*T2414</x:f>
        <x:v>437.7335112936345</x:v>
      </x:c>
      <x:c r="Z2414" s="9" t="n">
        <x:f>IF(ISNUMBER(U2414),S2414*(U2414-T2414),"n.a.")</x:f>
        <x:v>41.27849691991792</x:v>
      </x:c>
      <x:c r="AA2414" s="9" t="n">
        <x:f>IF(ISNUMBER(U2414),Y2414,0)</x:f>
        <x:v>437.7335112936345</x:v>
      </x:c>
      <x:c r="AB2414" s="7" t="n">
        <x:f>MAX(0,L2414-SUM(F2414:K2414))</x:f>
        <x:v>0</x:v>
      </x:c>
    </x:row>
    <x:row r="2415" ht="22" customHeight="1">
      <x:c r="A2415" s="18" t="n">
        <x:f>Summary!E$41</x:f>
        <x:v>46388</x:v>
      </x:c>
      <x:c r="B2415" s="2" t="str">
        <x:f>'Inventory detail'!A163</x:f>
        <x:v>COIL</x:v>
      </x:c>
      <x:c r="C2415" s="2" t="str">
        <x:f>'Inventory detail'!B163</x:f>
        <x:v>10</x:v>
      </x:c>
      <x:c r="D2415" s="2" t="str">
        <x:f>'Inventory detail'!C163</x:f>
        <x:v>12BLK36-4</x:v>
      </x:c>
      <x:c r="E2415" s="10" t="n">
        <x:f>A1289</x:f>
        <x:v>46357</x:v>
      </x:c>
      <x:c r="F2415" s="7" t="n">
        <x:f>O1289</x:f>
        <x:v>6090.012648870636</x:v>
      </x:c>
      <x:c r="G2415" s="7" t="n">
        <x:f>Q1289</x:f>
        <x:v>0</x:v>
      </x:c>
      <x:c r="H2415" s="7" t="n">
        <x:f>R1289</x:f>
        <x:v>0</x:v>
      </x:c>
      <x:c r="I2415" s="7" t="n">
        <x:f>SUMIFS('PO detail'!$W$93:$W$102,'PO detail'!$V$93:$V$102,"&gt;="&amp;E2415,'PO detail'!$V$93:$V$102,"&lt;"&amp;A2415)</x:f>
        <x:v>0</x:v>
      </x:c>
      <x:c r="J2415" s="7" t="n">
        <x:f>SUMIFS('PO detail'!$X$93:$X$102,'PO detail'!$V$93:$V$102,"&gt;="&amp;E2415,'PO detail'!$V$93:$V$102,"&lt;"&amp;A2415)</x:f>
        <x:v>0</x:v>
      </x:c>
      <x:c r="K2415" s="7" t="n">
        <x:f>SUMIFS('PO detail'!$Y$93:$Y$102,'PO detail'!$V$93:$V$102,"&gt;="&amp;E2415,'PO detail'!$V$93:$V$102,"&lt;"&amp;A2415)</x:f>
        <x:v>0</x:v>
      </x:c>
      <x:c r="L2415" s="7" t="n">
        <x:f>'Inventory detail'!F163*Summary!$K$5*(A2415-E2415)/Summary!$K$6</x:f>
        <x:v>1994.5209034907596</x:v>
      </x:c>
      <x:c r="M2415" s="7" t="n">
        <x:f>MAX(0,H2415-L2415)</x:f>
        <x:v>0</x:v>
      </x:c>
      <x:c r="N2415" s="7" t="n">
        <x:f>MAX(0,L2415-H2415)</x:f>
        <x:v>1994.5209034907596</x:v>
      </x:c>
      <x:c r="O2415" s="7" t="n">
        <x:f>MAX(0,F2415+I2415-N2415)</x:f>
        <x:v>4095.491745379877</x:v>
      </x:c>
      <x:c r="P2415" s="7" t="n">
        <x:f>MAX(0,N2415-F2415-I2415)</x:f>
        <x:v>0</x:v>
      </x:c>
      <x:c r="Q2415" s="7" t="n">
        <x:f>MAX(0,G2415+J2415-P2415)</x:f>
        <x:v>0</x:v>
      </x:c>
      <x:c r="R2415" s="7" t="n">
        <x:f>M2415+MAX(0,K2415-MAX(0,P2415-G2415-J2415))</x:f>
        <x:v>0</x:v>
      </x:c>
      <x:c r="S2415" s="7" t="n">
        <x:f>SUM(O2415,Q2415,R2415)</x:f>
        <x:v>4095.491745379877</x:v>
      </x:c>
      <x:c r="T2415" s="14" t="n">
        <x:f>'Inventory detail'!T163</x:f>
        <x:v>0.1825</x:v>
      </x:c>
      <x:c r="U2415" s="14" t="n">
        <x:f>'Inventory detail'!U163</x:f>
        <x:v>0.17878899999999998</x:v>
      </x:c>
      <x:c r="V2415" s="9" t="n">
        <x:f>O2415*T2415</x:f>
        <x:v>747.4272435318276</x:v>
      </x:c>
      <x:c r="W2415" s="9" t="n">
        <x:f>Q2415*T2415</x:f>
        <x:v>0</x:v>
      </x:c>
      <x:c r="X2415" s="9" t="n">
        <x:f>R2415*T2415</x:f>
        <x:v>0</x:v>
      </x:c>
      <x:c r="Y2415" s="9" t="n">
        <x:f>S2415*T2415</x:f>
        <x:v>747.4272435318276</x:v>
      </x:c>
      <x:c r="Z2415" s="9" t="n">
        <x:f>IF(ISNUMBER(U2415),S2415*(U2415-T2415),"n.a.")</x:f>
        <x:v>-15.198369867104805</x:v>
      </x:c>
      <x:c r="AA2415" s="9" t="n">
        <x:f>IF(ISNUMBER(U2415),Y2415,0)</x:f>
        <x:v>747.4272435318276</x:v>
      </x:c>
      <x:c r="AB2415" s="7" t="n">
        <x:f>MAX(0,L2415-SUM(F2415:K2415))</x:f>
        <x:v>0</x:v>
      </x:c>
    </x:row>
    <x:row r="2416" ht="22" customHeight="1">
      <x:c r="A2416" s="18" t="n">
        <x:f>Summary!E$41</x:f>
        <x:v>46388</x:v>
      </x:c>
      <x:c r="B2416" s="2" t="str">
        <x:f>'Inventory detail'!A164</x:f>
        <x:v>COIL</x:v>
      </x:c>
      <x:c r="C2416" s="2" t="str">
        <x:f>'Inventory detail'!B164</x:f>
        <x:v>30</x:v>
      </x:c>
      <x:c r="D2416" s="2" t="str">
        <x:f>'Inventory detail'!C164</x:f>
        <x:v>10WHT12-4</x:v>
      </x:c>
      <x:c r="E2416" s="10" t="n">
        <x:f>A1290</x:f>
        <x:v>46357</x:v>
      </x:c>
      <x:c r="F2416" s="7" t="n">
        <x:f>O1290</x:f>
        <x:v>6262.5540862423</x:v>
      </x:c>
      <x:c r="G2416" s="7" t="n">
        <x:f>Q1290</x:f>
        <x:v>0</x:v>
      </x:c>
      <x:c r="H2416" s="7" t="n">
        <x:f>R1290</x:f>
        <x:v>0</x:v>
      </x:c>
      <x:c r="I2416" s="7" t="n">
        <x:f>SUMIFS('PO detail'!$W$707:$W$713,'PO detail'!$V$707:$V$713,"&gt;="&amp;E2416,'PO detail'!$V$707:$V$713,"&lt;"&amp;A2416)</x:f>
        <x:v>0</x:v>
      </x:c>
      <x:c r="J2416" s="7" t="n">
        <x:f>SUMIFS('PO detail'!$X$707:$X$713,'PO detail'!$V$707:$V$713,"&gt;="&amp;E2416,'PO detail'!$V$707:$V$713,"&lt;"&amp;A2416)</x:f>
        <x:v>0</x:v>
      </x:c>
      <x:c r="K2416" s="7" t="n">
        <x:f>SUMIFS('PO detail'!$Y$707:$Y$713,'PO detail'!$V$707:$V$713,"&gt;="&amp;E2416,'PO detail'!$V$707:$V$713,"&lt;"&amp;A2416)</x:f>
        <x:v>0</x:v>
      </x:c>
      <x:c r="L2416" s="7" t="n">
        <x:f>'Inventory detail'!F164*Summary!$K$5*(A2416-E2416)/Summary!$K$6</x:f>
        <x:v>1952.0910061601644</x:v>
      </x:c>
      <x:c r="M2416" s="7" t="n">
        <x:f>MAX(0,H2416-L2416)</x:f>
        <x:v>0</x:v>
      </x:c>
      <x:c r="N2416" s="7" t="n">
        <x:f>MAX(0,L2416-H2416)</x:f>
        <x:v>1952.0910061601644</x:v>
      </x:c>
      <x:c r="O2416" s="7" t="n">
        <x:f>MAX(0,F2416+I2416-N2416)</x:f>
        <x:v>4310.463080082136</x:v>
      </x:c>
      <x:c r="P2416" s="7" t="n">
        <x:f>MAX(0,N2416-F2416-I2416)</x:f>
        <x:v>0</x:v>
      </x:c>
      <x:c r="Q2416" s="7" t="n">
        <x:f>MAX(0,G2416+J2416-P2416)</x:f>
        <x:v>0</x:v>
      </x:c>
      <x:c r="R2416" s="7" t="n">
        <x:f>M2416+MAX(0,K2416-MAX(0,P2416-G2416-J2416))</x:f>
        <x:v>0</x:v>
      </x:c>
      <x:c r="S2416" s="7" t="n">
        <x:f>SUM(O2416,Q2416,R2416)</x:f>
        <x:v>4310.463080082136</x:v>
      </x:c>
      <x:c r="T2416" s="14" t="n">
        <x:f>'Inventory detail'!T164</x:f>
        <x:v>0.0584</x:v>
      </x:c>
      <x:c r="U2416" s="14" t="n">
        <x:f>'Inventory detail'!U164</x:f>
        <x:v>0.057239</x:v>
      </x:c>
      <x:c r="V2416" s="9" t="n">
        <x:f>O2416*T2416</x:f>
        <x:v>251.73104387679675</x:v>
      </x:c>
      <x:c r="W2416" s="9" t="n">
        <x:f>Q2416*T2416</x:f>
        <x:v>0</x:v>
      </x:c>
      <x:c r="X2416" s="9" t="n">
        <x:f>R2416*T2416</x:f>
        <x:v>0</x:v>
      </x:c>
      <x:c r="Y2416" s="9" t="n">
        <x:f>S2416*T2416</x:f>
        <x:v>251.73104387679675</x:v>
      </x:c>
      <x:c r="Z2416" s="9" t="n">
        <x:f>IF(ISNUMBER(U2416),S2416*(U2416-T2416),"n.a.")</x:f>
        <x:v>-5.00444763597537</x:v>
      </x:c>
      <x:c r="AA2416" s="9" t="n">
        <x:f>IF(ISNUMBER(U2416),Y2416,0)</x:f>
        <x:v>251.73104387679675</x:v>
      </x:c>
      <x:c r="AB2416" s="7" t="n">
        <x:f>MAX(0,L2416-SUM(F2416:K2416))</x:f>
        <x:v>0</x:v>
      </x:c>
    </x:row>
    <x:row r="2417" ht="22" customHeight="1">
      <x:c r="A2417" s="18" t="n">
        <x:f>Summary!E$41</x:f>
        <x:v>46388</x:v>
      </x:c>
      <x:c r="B2417" s="2" t="str">
        <x:f>'Inventory detail'!A165</x:f>
        <x:v>WIRE</x:v>
      </x:c>
      <x:c r="C2417" s="2" t="str">
        <x:f>'Inventory detail'!B165</x:f>
        <x:v>60</x:v>
      </x:c>
      <x:c r="D2417" s="2" t="str">
        <x:f>'Inventory detail'!C165</x:f>
        <x:v>DL014WHT</x:v>
      </x:c>
      <x:c r="E2417" s="10" t="n">
        <x:f>A1291</x:f>
        <x:v>46357</x:v>
      </x:c>
      <x:c r="F2417" s="7" t="n">
        <x:f>O1291</x:f>
        <x:v>0</x:v>
      </x:c>
      <x:c r="G2417" s="7" t="n">
        <x:f>Q1291</x:f>
        <x:v>0</x:v>
      </x:c>
      <x:c r="H2417" s="7" t="n">
        <x:f>R1291</x:f>
        <x:v>0</x:v>
      </x:c>
      <x:c r="I2417" s="7" t="n">
        <x:f>0</x:f>
        <x:v>0</x:v>
      </x:c>
      <x:c r="J2417" s="7" t="n">
        <x:f>0</x:f>
        <x:v>0</x:v>
      </x:c>
      <x:c r="K2417" s="7" t="n">
        <x:f>0</x:f>
        <x:v>0</x:v>
      </x:c>
      <x:c r="L2417" s="7" t="n">
        <x:f>'Inventory detail'!F165*Summary!$K$5*(A2417-E2417)/Summary!$K$6</x:f>
        <x:v>1943.5968788501025</x:v>
      </x:c>
      <x:c r="M2417" s="7" t="n">
        <x:f>MAX(0,H2417-L2417)</x:f>
        <x:v>0</x:v>
      </x:c>
      <x:c r="N2417" s="7" t="n">
        <x:f>MAX(0,L2417-H2417)</x:f>
        <x:v>1943.5968788501025</x:v>
      </x:c>
      <x:c r="O2417" s="7" t="n">
        <x:f>MAX(0,F2417+I2417-N2417)</x:f>
        <x:v>0</x:v>
      </x:c>
      <x:c r="P2417" s="7" t="n">
        <x:f>MAX(0,N2417-F2417-I2417)</x:f>
        <x:v>1943.5968788501025</x:v>
      </x:c>
      <x:c r="Q2417" s="7" t="n">
        <x:f>MAX(0,G2417+J2417-P2417)</x:f>
        <x:v>0</x:v>
      </x:c>
      <x:c r="R2417" s="7" t="n">
        <x:f>M2417+MAX(0,K2417-MAX(0,P2417-G2417-J2417))</x:f>
        <x:v>0</x:v>
      </x:c>
      <x:c r="S2417" s="7" t="n">
        <x:f>SUM(O2417,Q2417,R2417)</x:f>
        <x:v>0</x:v>
      </x:c>
      <x:c r="T2417" s="14" t="n">
        <x:f>'Inventory detail'!T165</x:f>
        <x:v>0.0363</x:v>
      </x:c>
      <x:c r="U2417" s="14" t="n">
        <x:f>'Inventory detail'!U165</x:f>
        <x:v>0.0363</x:v>
      </x:c>
      <x:c r="V2417" s="9" t="n">
        <x:f>O2417*T2417</x:f>
        <x:v>0</x:v>
      </x:c>
      <x:c r="W2417" s="9" t="n">
        <x:f>Q2417*T2417</x:f>
        <x:v>0</x:v>
      </x:c>
      <x:c r="X2417" s="9" t="n">
        <x:f>R2417*T2417</x:f>
        <x:v>0</x:v>
      </x:c>
      <x:c r="Y2417" s="9" t="n">
        <x:f>S2417*T2417</x:f>
        <x:v>0</x:v>
      </x:c>
      <x:c r="Z2417" s="9" t="n">
        <x:f>IF(ISNUMBER(U2417),S2417*(U2417-T2417),"n.a.")</x:f>
        <x:v>0</x:v>
      </x:c>
      <x:c r="AA2417" s="9" t="n">
        <x:f>IF(ISNUMBER(U2417),Y2417,0)</x:f>
        <x:v>0</x:v>
      </x:c>
      <x:c r="AB2417" s="7" t="n">
        <x:f>MAX(0,L2417-SUM(F2417:K2417))</x:f>
        <x:v>1943.5968788501025</x:v>
      </x:c>
    </x:row>
    <x:row r="2418" ht="22" customHeight="1">
      <x:c r="A2418" s="18" t="n">
        <x:f>Summary!E$41</x:f>
        <x:v>46388</x:v>
      </x:c>
      <x:c r="B2418" s="2" t="str">
        <x:f>'Inventory detail'!A166</x:f>
        <x:v>COIL</x:v>
      </x:c>
      <x:c r="C2418" s="2" t="str">
        <x:f>'Inventory detail'!B166</x:f>
        <x:v>10</x:v>
      </x:c>
      <x:c r="D2418" s="2" t="str">
        <x:f>'Inventory detail'!C166</x:f>
        <x:v>11WHT12-4</x:v>
      </x:c>
      <x:c r="E2418" s="10" t="n">
        <x:f>A1292</x:f>
        <x:v>46357</x:v>
      </x:c>
      <x:c r="F2418" s="7" t="n">
        <x:f>O1292</x:f>
        <x:v>3506.0859137576995</x:v>
      </x:c>
      <x:c r="G2418" s="7" t="n">
        <x:f>Q1292</x:f>
        <x:v>0</x:v>
      </x:c>
      <x:c r="H2418" s="7" t="n">
        <x:f>R1292</x:f>
        <x:v>0</x:v>
      </x:c>
      <x:c r="I2418" s="7" t="n">
        <x:f>SUMIFS('PO detail'!$W$74:$W$79,'PO detail'!$V$74:$V$79,"&gt;="&amp;E2418,'PO detail'!$V$74:$V$79,"&lt;"&amp;A2418)</x:f>
        <x:v>0</x:v>
      </x:c>
      <x:c r="J2418" s="7" t="n">
        <x:f>SUMIFS('PO detail'!$X$74:$X$79,'PO detail'!$V$74:$V$79,"&gt;="&amp;E2418,'PO detail'!$V$74:$V$79,"&lt;"&amp;A2418)</x:f>
        <x:v>0</x:v>
      </x:c>
      <x:c r="K2418" s="7" t="n">
        <x:f>SUMIFS('PO detail'!$Y$74:$Y$79,'PO detail'!$V$74:$V$79,"&gt;="&amp;E2418,'PO detail'!$V$74:$V$79,"&lt;"&amp;A2418)</x:f>
        <x:v>0</x:v>
      </x:c>
      <x:c r="L2418" s="7" t="n">
        <x:f>'Inventory detail'!F166*Summary!$K$5*(A2418-E2418)/Summary!$K$6</x:f>
        <x:v>1926.6289938398359</x:v>
      </x:c>
      <x:c r="M2418" s="7" t="n">
        <x:f>MAX(0,H2418-L2418)</x:f>
        <x:v>0</x:v>
      </x:c>
      <x:c r="N2418" s="7" t="n">
        <x:f>MAX(0,L2418-H2418)</x:f>
        <x:v>1926.6289938398359</x:v>
      </x:c>
      <x:c r="O2418" s="7" t="n">
        <x:f>MAX(0,F2418+I2418-N2418)</x:f>
        <x:v>1579.4569199178636</x:v>
      </x:c>
      <x:c r="P2418" s="7" t="n">
        <x:f>MAX(0,N2418-F2418-I2418)</x:f>
        <x:v>0</x:v>
      </x:c>
      <x:c r="Q2418" s="7" t="n">
        <x:f>MAX(0,G2418+J2418-P2418)</x:f>
        <x:v>0</x:v>
      </x:c>
      <x:c r="R2418" s="7" t="n">
        <x:f>M2418+MAX(0,K2418-MAX(0,P2418-G2418-J2418))</x:f>
        <x:v>0</x:v>
      </x:c>
      <x:c r="S2418" s="7" t="n">
        <x:f>SUM(O2418,Q2418,R2418)</x:f>
        <x:v>1579.4569199178636</x:v>
      </x:c>
      <x:c r="T2418" s="14" t="n">
        <x:f>'Inventory detail'!T166</x:f>
        <x:v>0.0682</x:v>
      </x:c>
      <x:c r="U2418" s="14" t="n">
        <x:f>'Inventory detail'!U166</x:f>
        <x:v>0.0668525</x:v>
      </x:c>
      <x:c r="V2418" s="9" t="n">
        <x:f>O2418*T2418</x:f>
        <x:v>107.7189619383983</x:v>
      </x:c>
      <x:c r="W2418" s="9" t="n">
        <x:f>Q2418*T2418</x:f>
        <x:v>0</x:v>
      </x:c>
      <x:c r="X2418" s="9" t="n">
        <x:f>R2418*T2418</x:f>
        <x:v>0</x:v>
      </x:c>
      <x:c r="Y2418" s="9" t="n">
        <x:f>S2418*T2418</x:f>
        <x:v>107.7189619383983</x:v>
      </x:c>
      <x:c r="Z2418" s="9" t="n">
        <x:f>IF(ISNUMBER(U2418),S2418*(U2418-T2418),"n.a.")</x:f>
        <x:v>-2.1283181995893234</x:v>
      </x:c>
      <x:c r="AA2418" s="9" t="n">
        <x:f>IF(ISNUMBER(U2418),Y2418,0)</x:f>
        <x:v>107.7189619383983</x:v>
      </x:c>
      <x:c r="AB2418" s="7" t="n">
        <x:f>MAX(0,L2418-SUM(F2418:K2418))</x:f>
        <x:v>0</x:v>
      </x:c>
    </x:row>
    <x:row r="2419" ht="22" customHeight="1">
      <x:c r="A2419" s="18" t="n">
        <x:f>Summary!E$41</x:f>
        <x:v>46388</x:v>
      </x:c>
      <x:c r="B2419" s="2" t="str">
        <x:f>'Inventory detail'!A167</x:f>
        <x:v>COIL</x:v>
      </x:c>
      <x:c r="C2419" s="2" t="str">
        <x:f>'Inventory detail'!B167</x:f>
        <x:v>60</x:v>
      </x:c>
      <x:c r="D2419" s="2" t="str">
        <x:f>'Inventory detail'!C167</x:f>
        <x:v>8CLR12-4</x:v>
      </x:c>
      <x:c r="E2419" s="10" t="n">
        <x:f>A1293</x:f>
        <x:v>46357</x:v>
      </x:c>
      <x:c r="F2419" s="7" t="n">
        <x:f>O1293</x:f>
        <x:v>5135.112936344969</x:v>
      </x:c>
      <x:c r="G2419" s="7" t="n">
        <x:f>Q1293</x:f>
        <x:v>0</x:v>
      </x:c>
      <x:c r="H2419" s="7" t="n">
        <x:f>R1293</x:f>
        <x:v>0</x:v>
      </x:c>
      <x:c r="I2419" s="7" t="n">
        <x:f>SUMIFS('PO detail'!$W$1406:$W$1411,'PO detail'!$V$1406:$V$1411,"&gt;="&amp;E2419,'PO detail'!$V$1406:$V$1411,"&lt;"&amp;A2419)</x:f>
        <x:v>0</x:v>
      </x:c>
      <x:c r="J2419" s="7" t="n">
        <x:f>SUMIFS('PO detail'!$X$1406:$X$1411,'PO detail'!$V$1406:$V$1411,"&gt;="&amp;E2419,'PO detail'!$V$1406:$V$1411,"&lt;"&amp;A2419)</x:f>
        <x:v>0</x:v>
      </x:c>
      <x:c r="K2419" s="7" t="n">
        <x:f>SUMIFS('PO detail'!$Y$1406:$Y$1411,'PO detail'!$V$1406:$V$1411,"&gt;="&amp;E2419,'PO detail'!$V$1406:$V$1411,"&lt;"&amp;A2419)</x:f>
        <x:v>0</x:v>
      </x:c>
      <x:c r="L2419" s="7" t="n">
        <x:f>'Inventory detail'!F167*Summary!$K$5*(A2419-E2419)/Summary!$K$6</x:f>
        <x:v>1909.6509240246407</x:v>
      </x:c>
      <x:c r="M2419" s="7" t="n">
        <x:f>MAX(0,H2419-L2419)</x:f>
        <x:v>0</x:v>
      </x:c>
      <x:c r="N2419" s="7" t="n">
        <x:f>MAX(0,L2419-H2419)</x:f>
        <x:v>1909.6509240246407</x:v>
      </x:c>
      <x:c r="O2419" s="7" t="n">
        <x:f>MAX(0,F2419+I2419-N2419)</x:f>
        <x:v>3225.4620123203285</x:v>
      </x:c>
      <x:c r="P2419" s="7" t="n">
        <x:f>MAX(0,N2419-F2419-I2419)</x:f>
        <x:v>0</x:v>
      </x:c>
      <x:c r="Q2419" s="7" t="n">
        <x:f>MAX(0,G2419+J2419-P2419)</x:f>
        <x:v>0</x:v>
      </x:c>
      <x:c r="R2419" s="7" t="n">
        <x:f>M2419+MAX(0,K2419-MAX(0,P2419-G2419-J2419))</x:f>
        <x:v>0</x:v>
      </x:c>
      <x:c r="S2419" s="7" t="n">
        <x:f>SUM(O2419,Q2419,R2419)</x:f>
        <x:v>3225.4620123203285</x:v>
      </x:c>
      <x:c r="T2419" s="14" t="n">
        <x:f>'Inventory detail'!T167</x:f>
        <x:v>0.042</x:v>
      </x:c>
      <x:c r="U2419" s="14" t="n">
        <x:f>'Inventory detail'!U167</x:f>
        <x:v>0.041216499999999996</x:v>
      </x:c>
      <x:c r="V2419" s="9" t="n">
        <x:f>O2419*T2419</x:f>
        <x:v>135.4694045174538</x:v>
      </x:c>
      <x:c r="W2419" s="9" t="n">
        <x:f>Q2419*T2419</x:f>
        <x:v>0</x:v>
      </x:c>
      <x:c r="X2419" s="9" t="n">
        <x:f>R2419*T2419</x:f>
        <x:v>0</x:v>
      </x:c>
      <x:c r="Y2419" s="9" t="n">
        <x:f>S2419*T2419</x:f>
        <x:v>135.4694045174538</x:v>
      </x:c>
      <x:c r="Z2419" s="9" t="n">
        <x:f>IF(ISNUMBER(U2419),S2419*(U2419-T2419),"n.a.")</x:f>
        <x:v>-2.527149486652998</x:v>
      </x:c>
      <x:c r="AA2419" s="9" t="n">
        <x:f>IF(ISNUMBER(U2419),Y2419,0)</x:f>
        <x:v>135.4694045174538</x:v>
      </x:c>
      <x:c r="AB2419" s="7" t="n">
        <x:f>MAX(0,L2419-SUM(F2419:K2419))</x:f>
        <x:v>0</x:v>
      </x:c>
    </x:row>
    <x:row r="2420" ht="22" customHeight="1">
      <x:c r="A2420" s="18" t="n">
        <x:f>Summary!E$41</x:f>
        <x:v>46388</x:v>
      </x:c>
      <x:c r="B2420" s="2" t="str">
        <x:f>'Inventory detail'!A168</x:f>
        <x:v>POUC</x:v>
      </x:c>
      <x:c r="C2420" s="2" t="str">
        <x:f>'Inventory detail'!B168</x:f>
        <x:v>60</x:v>
      </x:c>
      <x:c r="D2420" s="2" t="str">
        <x:f>'Inventory detail'!C168</x:f>
        <x:v>LUG5</x:v>
      </x:c>
      <x:c r="E2420" s="10" t="n">
        <x:f>A1294</x:f>
        <x:v>46357</x:v>
      </x:c>
      <x:c r="F2420" s="7" t="n">
        <x:f>O1294</x:f>
        <x:v>0</x:v>
      </x:c>
      <x:c r="G2420" s="7" t="n">
        <x:f>Q1294</x:f>
        <x:v>20749.6177412731</x:v>
      </x:c>
      <x:c r="H2420" s="7" t="n">
        <x:f>R1294</x:f>
        <x:v>0</x:v>
      </x:c>
      <x:c r="I2420" s="7" t="n">
        <x:f>SUMIFS('PO detail'!$W$1802:$W$1803,'PO detail'!$V$1802:$V$1803,"&gt;="&amp;E2420,'PO detail'!$V$1802:$V$1803,"&lt;"&amp;A2420)</x:f>
        <x:v>0</x:v>
      </x:c>
      <x:c r="J2420" s="7" t="n">
        <x:f>SUMIFS('PO detail'!$X$1802:$X$1803,'PO detail'!$V$1802:$V$1803,"&gt;="&amp;E2420,'PO detail'!$V$1802:$V$1803,"&lt;"&amp;A2420)</x:f>
        <x:v>0</x:v>
      </x:c>
      <x:c r="K2420" s="7" t="n">
        <x:f>SUMIFS('PO detail'!$Y$1802:$Y$1803,'PO detail'!$V$1802:$V$1803,"&gt;="&amp;E2420,'PO detail'!$V$1802:$V$1803,"&lt;"&amp;A2420)</x:f>
        <x:v>0</x:v>
      </x:c>
      <x:c r="L2420" s="7" t="n">
        <x:f>'Inventory detail'!F168*Summary!$K$5*(A2420-E2420)/Summary!$K$6</x:f>
        <x:v>1901.1669815195073</x:v>
      </x:c>
      <x:c r="M2420" s="7" t="n">
        <x:f>MAX(0,H2420-L2420)</x:f>
        <x:v>0</x:v>
      </x:c>
      <x:c r="N2420" s="7" t="n">
        <x:f>MAX(0,L2420-H2420)</x:f>
        <x:v>1901.1669815195073</x:v>
      </x:c>
      <x:c r="O2420" s="7" t="n">
        <x:f>MAX(0,F2420+I2420-N2420)</x:f>
        <x:v>0</x:v>
      </x:c>
      <x:c r="P2420" s="7" t="n">
        <x:f>MAX(0,N2420-F2420-I2420)</x:f>
        <x:v>1901.1669815195073</x:v>
      </x:c>
      <x:c r="Q2420" s="7" t="n">
        <x:f>MAX(0,G2420+J2420-P2420)</x:f>
        <x:v>18848.450759753592</x:v>
      </x:c>
      <x:c r="R2420" s="7" t="n">
        <x:f>M2420+MAX(0,K2420-MAX(0,P2420-G2420-J2420))</x:f>
        <x:v>0</x:v>
      </x:c>
      <x:c r="S2420" s="7" t="n">
        <x:f>SUM(O2420,Q2420,R2420)</x:f>
        <x:v>18848.450759753592</x:v>
      </x:c>
      <x:c r="T2420" s="14" t="n">
        <x:f>'Inventory detail'!T168</x:f>
        <x:v>0.0103</x:v>
      </x:c>
      <x:c r="U2420" s="14" t="n">
        <x:f>'Inventory detail'!U168</x:f>
        <x:v>0.01122</x:v>
      </x:c>
      <x:c r="V2420" s="9" t="n">
        <x:f>O2420*T2420</x:f>
        <x:v>0</x:v>
      </x:c>
      <x:c r="W2420" s="9" t="n">
        <x:f>Q2420*T2420</x:f>
        <x:v>194.139042825462</x:v>
      </x:c>
      <x:c r="X2420" s="9" t="n">
        <x:f>R2420*T2420</x:f>
        <x:v>0</x:v>
      </x:c>
      <x:c r="Y2420" s="9" t="n">
        <x:f>S2420*T2420</x:f>
        <x:v>194.139042825462</x:v>
      </x:c>
      <x:c r="Z2420" s="9" t="n">
        <x:f>IF(ISNUMBER(U2420),S2420*(U2420-T2420),"n.a.")</x:f>
        <x:v>17.340574698973317</x:v>
      </x:c>
      <x:c r="AA2420" s="9" t="n">
        <x:f>IF(ISNUMBER(U2420),Y2420,0)</x:f>
        <x:v>194.139042825462</x:v>
      </x:c>
      <x:c r="AB2420" s="7" t="n">
        <x:f>MAX(0,L2420-SUM(F2420:K2420))</x:f>
        <x:v>0</x:v>
      </x:c>
    </x:row>
    <x:row r="2421" ht="22" customHeight="1">
      <x:c r="A2421" s="18" t="n">
        <x:f>Summary!E$41</x:f>
        <x:v>46388</x:v>
      </x:c>
      <x:c r="B2421" s="2" t="str">
        <x:f>'Inventory detail'!A169</x:f>
        <x:v>POUC</x:v>
      </x:c>
      <x:c r="C2421" s="2" t="str">
        <x:f>'Inventory detail'!B169</x:f>
        <x:v>10</x:v>
      </x:c>
      <x:c r="D2421" s="2" t="str">
        <x:f>'Inventory detail'!C169</x:f>
        <x:v>MEM10</x:v>
      </x:c>
      <x:c r="E2421" s="10" t="n">
        <x:f>A1295</x:f>
        <x:v>46357</x:v>
      </x:c>
      <x:c r="F2421" s="7" t="n">
        <x:f>O1295</x:f>
        <x:v>0</x:v>
      </x:c>
      <x:c r="G2421" s="7" t="n">
        <x:f>Q1295</x:f>
        <x:v>17178.64476386037</x:v>
      </x:c>
      <x:c r="H2421" s="7" t="n">
        <x:f>R1295</x:f>
        <x:v>0</x:v>
      </x:c>
      <x:c r="I2421" s="7" t="n">
        <x:f>SUMIFS('PO detail'!$W$1556:$W$1558,'PO detail'!$V$1556:$V$1558,"&gt;="&amp;E2421,'PO detail'!$V$1556:$V$1558,"&lt;"&amp;A2421)</x:f>
        <x:v>0</x:v>
      </x:c>
      <x:c r="J2421" s="7" t="n">
        <x:f>SUMIFS('PO detail'!$X$1556:$X$1558,'PO detail'!$V$1556:$V$1558,"&gt;="&amp;E2421,'PO detail'!$V$1556:$V$1558,"&lt;"&amp;A2421)</x:f>
        <x:v>0</x:v>
      </x:c>
      <x:c r="K2421" s="7" t="n">
        <x:f>SUMIFS('PO detail'!$Y$1556:$Y$1558,'PO detail'!$V$1556:$V$1558,"&gt;="&amp;E2421,'PO detail'!$V$1556:$V$1558,"&lt;"&amp;A2421)</x:f>
        <x:v>0</x:v>
      </x:c>
      <x:c r="L2421" s="7" t="n">
        <x:f>'Inventory detail'!F169*Summary!$K$5*(A2421-E2421)/Summary!$K$6</x:f>
        <x:v>1884.1889117043122</x:v>
      </x:c>
      <x:c r="M2421" s="7" t="n">
        <x:f>MAX(0,H2421-L2421)</x:f>
        <x:v>0</x:v>
      </x:c>
      <x:c r="N2421" s="7" t="n">
        <x:f>MAX(0,L2421-H2421)</x:f>
        <x:v>1884.1889117043122</x:v>
      </x:c>
      <x:c r="O2421" s="7" t="n">
        <x:f>MAX(0,F2421+I2421-N2421)</x:f>
        <x:v>0</x:v>
      </x:c>
      <x:c r="P2421" s="7" t="n">
        <x:f>MAX(0,N2421-F2421-I2421)</x:f>
        <x:v>1884.1889117043122</x:v>
      </x:c>
      <x:c r="Q2421" s="7" t="n">
        <x:f>MAX(0,G2421+J2421-P2421)</x:f>
        <x:v>15294.45585215606</x:v>
      </x:c>
      <x:c r="R2421" s="7" t="n">
        <x:f>M2421+MAX(0,K2421-MAX(0,P2421-G2421-J2421))</x:f>
        <x:v>0</x:v>
      </x:c>
      <x:c r="S2421" s="7" t="n">
        <x:f>SUM(O2421,Q2421,R2421)</x:f>
        <x:v>15294.45585215606</x:v>
      </x:c>
      <x:c r="T2421" s="14" t="n">
        <x:f>'Inventory detail'!T169</x:f>
        <x:v>0.022000000000000002</x:v>
      </x:c>
      <x:c r="U2421" s="14" t="n">
        <x:f>'Inventory detail'!U169</x:f>
        <x:v>0.024089999999999997</x:v>
      </x:c>
      <x:c r="V2421" s="9" t="n">
        <x:f>O2421*T2421</x:f>
        <x:v>0</x:v>
      </x:c>
      <x:c r="W2421" s="9" t="n">
        <x:f>Q2421*T2421</x:f>
        <x:v>336.4780287474333</x:v>
      </x:c>
      <x:c r="X2421" s="9" t="n">
        <x:f>R2421*T2421</x:f>
        <x:v>0</x:v>
      </x:c>
      <x:c r="Y2421" s="9" t="n">
        <x:f>S2421*T2421</x:f>
        <x:v>336.4780287474333</x:v>
      </x:c>
      <x:c r="Z2421" s="9" t="n">
        <x:f>IF(ISNUMBER(U2421),S2421*(U2421-T2421),"n.a.")</x:f>
        <x:v>31.965412731006083</x:v>
      </x:c>
      <x:c r="AA2421" s="9" t="n">
        <x:f>IF(ISNUMBER(U2421),Y2421,0)</x:f>
        <x:v>336.4780287474333</x:v>
      </x:c>
      <x:c r="AB2421" s="7" t="n">
        <x:f>MAX(0,L2421-SUM(F2421:K2421))</x:f>
        <x:v>0</x:v>
      </x:c>
    </x:row>
    <x:row r="2422" ht="22" customHeight="1">
      <x:c r="A2422" s="18" t="n">
        <x:f>Summary!E$41</x:f>
        <x:v>46388</x:v>
      </x:c>
      <x:c r="B2422" s="2" t="str">
        <x:f>'Inventory detail'!A170</x:f>
        <x:v>POUC</x:v>
      </x:c>
      <x:c r="C2422" s="2" t="str">
        <x:f>'Inventory detail'!B170</x:f>
        <x:v>30</x:v>
      </x:c>
      <x:c r="D2422" s="2" t="str">
        <x:f>'Inventory detail'!C170</x:f>
        <x:v>RMEN5</x:v>
      </x:c>
      <x:c r="E2422" s="10" t="n">
        <x:f>A1296</x:f>
        <x:v>46357</x:v>
      </x:c>
      <x:c r="F2422" s="7" t="n">
        <x:f>O1296</x:f>
        <x:v>1936.681396303901</x:v>
      </x:c>
      <x:c r="G2422" s="7" t="n">
        <x:f>Q1296</x:f>
        <x:v>4500</x:v>
      </x:c>
      <x:c r="H2422" s="7" t="n">
        <x:f>R1296</x:f>
        <x:v>0</x:v>
      </x:c>
      <x:c r="I2422" s="7" t="n">
        <x:f>SUMIFS('PO detail'!$W$1698:$W$1702,'PO detail'!$V$1698:$V$1702,"&gt;="&amp;E2422,'PO detail'!$V$1698:$V$1702,"&lt;"&amp;A2422)</x:f>
        <x:v>0</x:v>
      </x:c>
      <x:c r="J2422" s="7" t="n">
        <x:f>SUMIFS('PO detail'!$X$1698:$X$1702,'PO detail'!$V$1698:$V$1702,"&gt;="&amp;E2422,'PO detail'!$V$1698:$V$1702,"&lt;"&amp;A2422)</x:f>
        <x:v>0</x:v>
      </x:c>
      <x:c r="K2422" s="7" t="n">
        <x:f>SUMIFS('PO detail'!$Y$1698:$Y$1702,'PO detail'!$V$1698:$V$1702,"&gt;="&amp;E2422,'PO detail'!$V$1698:$V$1702,"&lt;"&amp;A2422)</x:f>
        <x:v>0</x:v>
      </x:c>
      <x:c r="L2422" s="7" t="n">
        <x:f>'Inventory detail'!F170*Summary!$K$5*(A2422-E2422)/Summary!$K$6</x:f>
        <x:v>1850.2429568788502</x:v>
      </x:c>
      <x:c r="M2422" s="7" t="n">
        <x:f>MAX(0,H2422-L2422)</x:f>
        <x:v>0</x:v>
      </x:c>
      <x:c r="N2422" s="7" t="n">
        <x:f>MAX(0,L2422-H2422)</x:f>
        <x:v>1850.2429568788502</x:v>
      </x:c>
      <x:c r="O2422" s="7" t="n">
        <x:f>MAX(0,F2422+I2422-N2422)</x:f>
        <x:v>86.43843942505077</x:v>
      </x:c>
      <x:c r="P2422" s="7" t="n">
        <x:f>MAX(0,N2422-F2422-I2422)</x:f>
        <x:v>0</x:v>
      </x:c>
      <x:c r="Q2422" s="7" t="n">
        <x:f>MAX(0,G2422+J2422-P2422)</x:f>
        <x:v>4500</x:v>
      </x:c>
      <x:c r="R2422" s="7" t="n">
        <x:f>M2422+MAX(0,K2422-MAX(0,P2422-G2422-J2422))</x:f>
        <x:v>0</x:v>
      </x:c>
      <x:c r="S2422" s="7" t="n">
        <x:f>SUM(O2422,Q2422,R2422)</x:f>
        <x:v>4586.438439425051</x:v>
      </x:c>
      <x:c r="T2422" s="14" t="n">
        <x:f>'Inventory detail'!T170</x:f>
        <x:v>0.13720000000000002</x:v>
      </x:c>
      <x:c r="U2422" s="14" t="n">
        <x:f>'Inventory detail'!U170</x:f>
        <x:v>0.14949</x:v>
      </x:c>
      <x:c r="V2422" s="9" t="n">
        <x:f>O2422*T2422</x:f>
        <x:v>11.859353889116967</x:v>
      </x:c>
      <x:c r="W2422" s="9" t="n">
        <x:f>Q2422*T2422</x:f>
        <x:v>617.4000000000001</x:v>
      </x:c>
      <x:c r="X2422" s="9" t="n">
        <x:f>R2422*T2422</x:f>
        <x:v>0</x:v>
      </x:c>
      <x:c r="Y2422" s="9" t="n">
        <x:f>S2422*T2422</x:f>
        <x:v>629.259353889117</x:v>
      </x:c>
      <x:c r="Z2422" s="9" t="n">
        <x:f>IF(ISNUMBER(U2422),S2422*(U2422-T2422),"n.a.")</x:f>
        <x:v>56.36732842053386</x:v>
      </x:c>
      <x:c r="AA2422" s="9" t="n">
        <x:f>IF(ISNUMBER(U2422),Y2422,0)</x:f>
        <x:v>629.259353889117</x:v>
      </x:c>
      <x:c r="AB2422" s="7" t="n">
        <x:f>MAX(0,L2422-SUM(F2422:K2422))</x:f>
        <x:v>0</x:v>
      </x:c>
    </x:row>
    <x:row r="2423" ht="22" customHeight="1">
      <x:c r="A2423" s="18" t="n">
        <x:f>Summary!E$41</x:f>
        <x:v>46388</x:v>
      </x:c>
      <x:c r="B2423" s="2" t="str">
        <x:f>'Inventory detail'!A171</x:f>
        <x:v>POUC</x:v>
      </x:c>
      <x:c r="C2423" s="2" t="str">
        <x:f>'Inventory detail'!B171</x:f>
        <x:v>10</x:v>
      </x:c>
      <x:c r="D2423" s="2" t="str">
        <x:f>'Inventory detail'!C171</x:f>
        <x:v>PHO5</x:v>
      </x:c>
      <x:c r="E2423" s="10" t="n">
        <x:f>A1297</x:f>
        <x:v>46357</x:v>
      </x:c>
      <x:c r="F2423" s="7" t="n">
        <x:f>O1297</x:f>
        <x:v>0</x:v>
      </x:c>
      <x:c r="G2423" s="7" t="n">
        <x:f>Q1297</x:f>
        <x:v>11365.70841889117</x:v>
      </x:c>
      <x:c r="H2423" s="7" t="n">
        <x:f>R1297</x:f>
        <x:v>0</x:v>
      </x:c>
      <x:c r="I2423" s="7" t="n">
        <x:f>SUMIFS('PO detail'!$W$1580:$W$1583,'PO detail'!$V$1580:$V$1583,"&gt;="&amp;E2423,'PO detail'!$V$1580:$V$1583,"&lt;"&amp;A2423)</x:f>
        <x:v>0</x:v>
      </x:c>
      <x:c r="J2423" s="7" t="n">
        <x:f>SUMIFS('PO detail'!$X$1580:$X$1583,'PO detail'!$V$1580:$V$1583,"&gt;="&amp;E2423,'PO detail'!$V$1580:$V$1583,"&lt;"&amp;A2423)</x:f>
        <x:v>0</x:v>
      </x:c>
      <x:c r="K2423" s="7" t="n">
        <x:f>SUMIFS('PO detail'!$Y$1580:$Y$1583,'PO detail'!$V$1580:$V$1583,"&gt;="&amp;E2423,'PO detail'!$V$1580:$V$1583,"&lt;"&amp;A2423)</x:f>
        <x:v>0</x:v>
      </x:c>
      <x:c r="L2423" s="7" t="n">
        <x:f>'Inventory detail'!F171*Summary!$K$5*(A2423-E2423)/Summary!$K$6</x:f>
        <x:v>1833.2648870636551</x:v>
      </x:c>
      <x:c r="M2423" s="7" t="n">
        <x:f>MAX(0,H2423-L2423)</x:f>
        <x:v>0</x:v>
      </x:c>
      <x:c r="N2423" s="7" t="n">
        <x:f>MAX(0,L2423-H2423)</x:f>
        <x:v>1833.2648870636551</x:v>
      </x:c>
      <x:c r="O2423" s="7" t="n">
        <x:f>MAX(0,F2423+I2423-N2423)</x:f>
        <x:v>0</x:v>
      </x:c>
      <x:c r="P2423" s="7" t="n">
        <x:f>MAX(0,N2423-F2423-I2423)</x:f>
        <x:v>1833.2648870636551</x:v>
      </x:c>
      <x:c r="Q2423" s="7" t="n">
        <x:f>MAX(0,G2423+J2423-P2423)</x:f>
        <x:v>9532.443531827515</x:v>
      </x:c>
      <x:c r="R2423" s="7" t="n">
        <x:f>M2423+MAX(0,K2423-MAX(0,P2423-G2423-J2423))</x:f>
        <x:v>0</x:v>
      </x:c>
      <x:c r="S2423" s="7" t="n">
        <x:f>SUM(O2423,Q2423,R2423)</x:f>
        <x:v>9532.443531827515</x:v>
      </x:c>
      <x:c r="T2423" s="14" t="n">
        <x:f>'Inventory detail'!T171</x:f>
        <x:v>0.0364</x:v>
      </x:c>
      <x:c r="U2423" s="14" t="n">
        <x:f>'Inventory detail'!U171</x:f>
        <x:v>0.039765</x:v>
      </x:c>
      <x:c r="V2423" s="9" t="n">
        <x:f>O2423*T2423</x:f>
        <x:v>0</x:v>
      </x:c>
      <x:c r="W2423" s="9" t="n">
        <x:f>Q2423*T2423</x:f>
        <x:v>346.98094455852157</x:v>
      </x:c>
      <x:c r="X2423" s="9" t="n">
        <x:f>R2423*T2423</x:f>
        <x:v>0</x:v>
      </x:c>
      <x:c r="Y2423" s="9" t="n">
        <x:f>S2423*T2423</x:f>
        <x:v>346.98094455852157</x:v>
      </x:c>
      <x:c r="Z2423" s="9" t="n">
        <x:f>IF(ISNUMBER(U2423),S2423*(U2423-T2423),"n.a.")</x:f>
        <x:v>32.07667248459959</x:v>
      </x:c>
      <x:c r="AA2423" s="9" t="n">
        <x:f>IF(ISNUMBER(U2423),Y2423,0)</x:f>
        <x:v>346.98094455852157</x:v>
      </x:c>
      <x:c r="AB2423" s="7" t="n">
        <x:f>MAX(0,L2423-SUM(F2423:K2423))</x:f>
        <x:v>0</x:v>
      </x:c>
    </x:row>
    <x:row r="2424" ht="22" customHeight="1">
      <x:c r="A2424" s="18" t="n">
        <x:f>Summary!E$41</x:f>
        <x:v>46388</x:v>
      </x:c>
      <x:c r="B2424" s="2" t="str">
        <x:f>'Inventory detail'!A172</x:f>
        <x:v>WIRE</x:v>
      </x:c>
      <x:c r="C2424" s="2" t="str">
        <x:f>'Inventory detail'!B172</x:f>
        <x:v>60</x:v>
      </x:c>
      <x:c r="D2424" s="2" t="str">
        <x:f>'Inventory detail'!C172</x:f>
        <x:v>DL012SIL</x:v>
      </x:c>
      <x:c r="E2424" s="10" t="n">
        <x:f>A1298</x:f>
        <x:v>46357</x:v>
      </x:c>
      <x:c r="F2424" s="7" t="n">
        <x:f>O1298</x:f>
        <x:v>0</x:v>
      </x:c>
      <x:c r="G2424" s="7" t="n">
        <x:f>Q1298</x:f>
        <x:v>0</x:v>
      </x:c>
      <x:c r="H2424" s="7" t="n">
        <x:f>R1298</x:f>
        <x:v>0</x:v>
      </x:c>
      <x:c r="I2424" s="7" t="n">
        <x:f>0</x:f>
        <x:v>0</x:v>
      </x:c>
      <x:c r="J2424" s="7" t="n">
        <x:f>0</x:f>
        <x:v>0</x:v>
      </x:c>
      <x:c r="K2424" s="7" t="n">
        <x:f>0</x:f>
        <x:v>0</x:v>
      </x:c>
      <x:c r="L2424" s="7" t="n">
        <x:f>'Inventory detail'!F172*Summary!$K$5*(A2424-E2424)/Summary!$K$6</x:f>
        <x:v>1816.2868172484598</x:v>
      </x:c>
      <x:c r="M2424" s="7" t="n">
        <x:f>MAX(0,H2424-L2424)</x:f>
        <x:v>0</x:v>
      </x:c>
      <x:c r="N2424" s="7" t="n">
        <x:f>MAX(0,L2424-H2424)</x:f>
        <x:v>1816.2868172484598</x:v>
      </x:c>
      <x:c r="O2424" s="7" t="n">
        <x:f>MAX(0,F2424+I2424-N2424)</x:f>
        <x:v>0</x:v>
      </x:c>
      <x:c r="P2424" s="7" t="n">
        <x:f>MAX(0,N2424-F2424-I2424)</x:f>
        <x:v>1816.2868172484598</x:v>
      </x:c>
      <x:c r="Q2424" s="7" t="n">
        <x:f>MAX(0,G2424+J2424-P2424)</x:f>
        <x:v>0</x:v>
      </x:c>
      <x:c r="R2424" s="7" t="n">
        <x:f>M2424+MAX(0,K2424-MAX(0,P2424-G2424-J2424))</x:f>
        <x:v>0</x:v>
      </x:c>
      <x:c r="S2424" s="7" t="n">
        <x:f>SUM(O2424,Q2424,R2424)</x:f>
        <x:v>0</x:v>
      </x:c>
      <x:c r="T2424" s="14" t="n">
        <x:f>'Inventory detail'!T172</x:f>
        <x:v>0.08259999999999999</x:v>
      </x:c>
      <x:c r="U2424" s="14" t="n">
        <x:f>'Inventory detail'!U172</x:f>
        <x:v>0.08259999999999999</x:v>
      </x:c>
      <x:c r="V2424" s="9" t="n">
        <x:f>O2424*T2424</x:f>
        <x:v>0</x:v>
      </x:c>
      <x:c r="W2424" s="9" t="n">
        <x:f>Q2424*T2424</x:f>
        <x:v>0</x:v>
      </x:c>
      <x:c r="X2424" s="9" t="n">
        <x:f>R2424*T2424</x:f>
        <x:v>0</x:v>
      </x:c>
      <x:c r="Y2424" s="9" t="n">
        <x:f>S2424*T2424</x:f>
        <x:v>0</x:v>
      </x:c>
      <x:c r="Z2424" s="9" t="n">
        <x:f>IF(ISNUMBER(U2424),S2424*(U2424-T2424),"n.a.")</x:f>
        <x:v>0</x:v>
      </x:c>
      <x:c r="AA2424" s="9" t="n">
        <x:f>IF(ISNUMBER(U2424),Y2424,0)</x:f>
        <x:v>0</x:v>
      </x:c>
      <x:c r="AB2424" s="7" t="n">
        <x:f>MAX(0,L2424-SUM(F2424:K2424))</x:f>
        <x:v>1816.2868172484598</x:v>
      </x:c>
    </x:row>
    <x:row r="2425" ht="22" customHeight="1">
      <x:c r="A2425" s="18" t="n">
        <x:f>Summary!E$41</x:f>
        <x:v>46388</x:v>
      </x:c>
      <x:c r="B2425" s="2" t="str">
        <x:f>'Inventory detail'!A173</x:f>
        <x:v>COIL</x:v>
      </x:c>
      <x:c r="C2425" s="2" t="str">
        <x:f>'Inventory detail'!B173</x:f>
        <x:v>10</x:v>
      </x:c>
      <x:c r="D2425" s="2" t="str">
        <x:f>'Inventory detail'!C173</x:f>
        <x:v>12NAV12-4</x:v>
      </x:c>
      <x:c r="E2425" s="10" t="n">
        <x:f>A1299</x:f>
        <x:v>46357</x:v>
      </x:c>
      <x:c r="F2425" s="7" t="n">
        <x:f>O1299</x:f>
        <x:v>3623.745051334701</x:v>
      </x:c>
      <x:c r="G2425" s="7" t="n">
        <x:f>Q1299</x:f>
        <x:v>0</x:v>
      </x:c>
      <x:c r="H2425" s="7" t="n">
        <x:f>R1299</x:f>
        <x:v>0</x:v>
      </x:c>
      <x:c r="I2425" s="7" t="n">
        <x:f>SUMIFS('PO detail'!$W$110:$W$115,'PO detail'!$V$110:$V$115,"&gt;="&amp;E2425,'PO detail'!$V$110:$V$115,"&lt;"&amp;A2425)</x:f>
        <x:v>0</x:v>
      </x:c>
      <x:c r="J2425" s="7" t="n">
        <x:f>SUMIFS('PO detail'!$X$110:$X$115,'PO detail'!$V$110:$V$115,"&gt;="&amp;E2425,'PO detail'!$V$110:$V$115,"&lt;"&amp;A2425)</x:f>
        <x:v>0</x:v>
      </x:c>
      <x:c r="K2425" s="7" t="n">
        <x:f>SUMIFS('PO detail'!$Y$110:$Y$115,'PO detail'!$V$110:$V$115,"&gt;="&amp;E2425,'PO detail'!$V$110:$V$115,"&lt;"&amp;A2425)</x:f>
        <x:v>0</x:v>
      </x:c>
      <x:c r="L2425" s="7" t="n">
        <x:f>'Inventory detail'!F173*Summary!$K$5*(A2425-E2425)/Summary!$K$6</x:f>
        <x:v>1799.3189322381932</x:v>
      </x:c>
      <x:c r="M2425" s="7" t="n">
        <x:f>MAX(0,H2425-L2425)</x:f>
        <x:v>0</x:v>
      </x:c>
      <x:c r="N2425" s="7" t="n">
        <x:f>MAX(0,L2425-H2425)</x:f>
        <x:v>1799.3189322381932</x:v>
      </x:c>
      <x:c r="O2425" s="7" t="n">
        <x:f>MAX(0,F2425+I2425-N2425)</x:f>
        <x:v>1824.426119096508</x:v>
      </x:c>
      <x:c r="P2425" s="7" t="n">
        <x:f>MAX(0,N2425-F2425-I2425)</x:f>
        <x:v>0</x:v>
      </x:c>
      <x:c r="Q2425" s="7" t="n">
        <x:f>MAX(0,G2425+J2425-P2425)</x:f>
        <x:v>0</x:v>
      </x:c>
      <x:c r="R2425" s="7" t="n">
        <x:f>M2425+MAX(0,K2425-MAX(0,P2425-G2425-J2425))</x:f>
        <x:v>0</x:v>
      </x:c>
      <x:c r="S2425" s="7" t="n">
        <x:f>SUM(O2425,Q2425,R2425)</x:f>
        <x:v>1824.426119096508</x:v>
      </x:c>
      <x:c r="T2425" s="14" t="n">
        <x:f>'Inventory detail'!T173</x:f>
        <x:v>0.0717</x:v>
      </x:c>
      <x:c r="U2425" s="14" t="n">
        <x:f>'Inventory detail'!U173</x:f>
        <x:v>0.07027800000000001</x:v>
      </x:c>
      <x:c r="V2425" s="9" t="n">
        <x:f>O2425*T2425</x:f>
        <x:v>130.81135273921961</x:v>
      </x:c>
      <x:c r="W2425" s="9" t="n">
        <x:f>Q2425*T2425</x:f>
        <x:v>0</x:v>
      </x:c>
      <x:c r="X2425" s="9" t="n">
        <x:f>R2425*T2425</x:f>
        <x:v>0</x:v>
      </x:c>
      <x:c r="Y2425" s="9" t="n">
        <x:f>S2425*T2425</x:f>
        <x:v>130.81135273921961</x:v>
      </x:c>
      <x:c r="Z2425" s="9" t="n">
        <x:f>IF(ISNUMBER(U2425),S2425*(U2425-T2425),"n.a.")</x:f>
        <x:v>-2.594333941355221</x:v>
      </x:c>
      <x:c r="AA2425" s="9" t="n">
        <x:f>IF(ISNUMBER(U2425),Y2425,0)</x:f>
        <x:v>130.81135273921961</x:v>
      </x:c>
      <x:c r="AB2425" s="7" t="n">
        <x:f>MAX(0,L2425-SUM(F2425:K2425))</x:f>
        <x:v>0</x:v>
      </x:c>
    </x:row>
    <x:row r="2426" ht="22" customHeight="1">
      <x:c r="A2426" s="18" t="n">
        <x:f>Summary!E$41</x:f>
        <x:v>46388</x:v>
      </x:c>
      <x:c r="B2426" s="2" t="str">
        <x:f>'Inventory detail'!A174</x:f>
        <x:v>COIL</x:v>
      </x:c>
      <x:c r="C2426" s="2" t="str">
        <x:f>'Inventory detail'!B174</x:f>
        <x:v>10</x:v>
      </x:c>
      <x:c r="D2426" s="2" t="str">
        <x:f>'Inventory detail'!C174</x:f>
        <x:v>22WHT12-4</x:v>
      </x:c>
      <x:c r="E2426" s="10" t="n">
        <x:f>A1300</x:f>
        <x:v>46357</x:v>
      </x:c>
      <x:c r="F2426" s="7" t="n">
        <x:f>O1300</x:f>
        <x:v>10738.267268993839</x:v>
      </x:c>
      <x:c r="G2426" s="7" t="n">
        <x:f>Q1300</x:f>
        <x:v>0</x:v>
      </x:c>
      <x:c r="H2426" s="7" t="n">
        <x:f>R1300</x:f>
        <x:v>0</x:v>
      </x:c>
      <x:c r="I2426" s="7" t="n">
        <x:f>SUMIFS('PO detail'!$W$321:$W$329,'PO detail'!$V$321:$V$329,"&gt;="&amp;E2426,'PO detail'!$V$321:$V$329,"&lt;"&amp;A2426)</x:f>
        <x:v>0</x:v>
      </x:c>
      <x:c r="J2426" s="7" t="n">
        <x:f>SUMIFS('PO detail'!$X$321:$X$329,'PO detail'!$V$321:$V$329,"&gt;="&amp;E2426,'PO detail'!$V$321:$V$329,"&lt;"&amp;A2426)</x:f>
        <x:v>0</x:v>
      </x:c>
      <x:c r="K2426" s="7" t="n">
        <x:f>SUMIFS('PO detail'!$Y$321:$Y$329,'PO detail'!$V$321:$V$329,"&gt;="&amp;E2426,'PO detail'!$V$321:$V$329,"&lt;"&amp;A2426)</x:f>
        <x:v>0</x:v>
      </x:c>
      <x:c r="L2426" s="7" t="n">
        <x:f>'Inventory detail'!F174*Summary!$K$5*(A2426-E2426)/Summary!$K$6</x:f>
        <x:v>1790.8248049281312</x:v>
      </x:c>
      <x:c r="M2426" s="7" t="n">
        <x:f>MAX(0,H2426-L2426)</x:f>
        <x:v>0</x:v>
      </x:c>
      <x:c r="N2426" s="7" t="n">
        <x:f>MAX(0,L2426-H2426)</x:f>
        <x:v>1790.8248049281312</x:v>
      </x:c>
      <x:c r="O2426" s="7" t="n">
        <x:f>MAX(0,F2426+I2426-N2426)</x:f>
        <x:v>8947.442464065707</x:v>
      </x:c>
      <x:c r="P2426" s="7" t="n">
        <x:f>MAX(0,N2426-F2426-I2426)</x:f>
        <x:v>0</x:v>
      </x:c>
      <x:c r="Q2426" s="7" t="n">
        <x:f>MAX(0,G2426+J2426-P2426)</x:f>
        <x:v>0</x:v>
      </x:c>
      <x:c r="R2426" s="7" t="n">
        <x:f>M2426+MAX(0,K2426-MAX(0,P2426-G2426-J2426))</x:f>
        <x:v>0</x:v>
      </x:c>
      <x:c r="S2426" s="7" t="n">
        <x:f>SUM(O2426,Q2426,R2426)</x:f>
        <x:v>8947.442464065707</x:v>
      </x:c>
      <x:c r="T2426" s="14" t="n">
        <x:f>'Inventory detail'!T174</x:f>
        <x:v>0.1674</x:v>
      </x:c>
      <x:c r="U2426" s="14" t="n">
        <x:f>'Inventory detail'!U174</x:f>
        <x:v>0.163982</x:v>
      </x:c>
      <x:c r="V2426" s="9" t="n">
        <x:f>O2426*T2426</x:f>
        <x:v>1497.8018684845993</x:v>
      </x:c>
      <x:c r="W2426" s="9" t="n">
        <x:f>Q2426*T2426</x:f>
        <x:v>0</x:v>
      </x:c>
      <x:c r="X2426" s="9" t="n">
        <x:f>R2426*T2426</x:f>
        <x:v>0</x:v>
      </x:c>
      <x:c r="Y2426" s="9" t="n">
        <x:f>S2426*T2426</x:f>
        <x:v>1497.8018684845993</x:v>
      </x:c>
      <x:c r="Z2426" s="9" t="n">
        <x:f>IF(ISNUMBER(U2426),S2426*(U2426-T2426),"n.a.")</x:f>
        <x:v>-30.582358342176626</x:v>
      </x:c>
      <x:c r="AA2426" s="9" t="n">
        <x:f>IF(ISNUMBER(U2426),Y2426,0)</x:f>
        <x:v>1497.8018684845993</x:v>
      </x:c>
      <x:c r="AB2426" s="7" t="n">
        <x:f>MAX(0,L2426-SUM(F2426:K2426))</x:f>
        <x:v>0</x:v>
      </x:c>
    </x:row>
    <x:row r="2427" ht="22" customHeight="1">
      <x:c r="A2427" s="18" t="n">
        <x:f>Summary!E$41</x:f>
        <x:v>46388</x:v>
      </x:c>
      <x:c r="B2427" s="2" t="str">
        <x:f>'Inventory detail'!A175</x:f>
        <x:v>WIRE</x:v>
      </x:c>
      <x:c r="C2427" s="2" t="str">
        <x:f>'Inventory detail'!B175</x:f>
        <x:v>60</x:v>
      </x:c>
      <x:c r="D2427" s="2" t="str">
        <x:f>'Inventory detail'!C175</x:f>
        <x:v>DL014SIL</x:v>
      </x:c>
      <x:c r="E2427" s="10" t="n">
        <x:f>A1301</x:f>
        <x:v>46357</x:v>
      </x:c>
      <x:c r="F2427" s="7" t="n">
        <x:f>O1301</x:f>
        <x:v>0</x:v>
      </x:c>
      <x:c r="G2427" s="7" t="n">
        <x:f>Q1301</x:f>
        <x:v>0</x:v>
      </x:c>
      <x:c r="H2427" s="7" t="n">
        <x:f>R1301</x:f>
        <x:v>3038.26726899384</x:v>
      </x:c>
      <x:c r="I2427" s="7" t="n">
        <x:f>0</x:f>
        <x:v>0</x:v>
      </x:c>
      <x:c r="J2427" s="7" t="n">
        <x:f>0</x:f>
        <x:v>0</x:v>
      </x:c>
      <x:c r="K2427" s="7" t="n">
        <x:f>0</x:f>
        <x:v>0</x:v>
      </x:c>
      <x:c r="L2427" s="7" t="n">
        <x:f>'Inventory detail'!F175*Summary!$K$5*(A2427-E2427)/Summary!$K$6</x:f>
        <x:v>1790.8248049281312</x:v>
      </x:c>
      <x:c r="M2427" s="7" t="n">
        <x:f>MAX(0,H2427-L2427)</x:f>
        <x:v>1247.4424640657087</x:v>
      </x:c>
      <x:c r="N2427" s="7" t="n">
        <x:f>MAX(0,L2427-H2427)</x:f>
        <x:v>0</x:v>
      </x:c>
      <x:c r="O2427" s="7" t="n">
        <x:f>MAX(0,F2427+I2427-N2427)</x:f>
        <x:v>0</x:v>
      </x:c>
      <x:c r="P2427" s="7" t="n">
        <x:f>MAX(0,N2427-F2427-I2427)</x:f>
        <x:v>0</x:v>
      </x:c>
      <x:c r="Q2427" s="7" t="n">
        <x:f>MAX(0,G2427+J2427-P2427)</x:f>
        <x:v>0</x:v>
      </x:c>
      <x:c r="R2427" s="7" t="n">
        <x:f>M2427+MAX(0,K2427-MAX(0,P2427-G2427-J2427))</x:f>
        <x:v>1247.4424640657087</x:v>
      </x:c>
      <x:c r="S2427" s="7" t="n">
        <x:f>SUM(O2427,Q2427,R2427)</x:f>
        <x:v>1247.4424640657087</x:v>
      </x:c>
      <x:c r="T2427" s="14" t="n">
        <x:f>'Inventory detail'!T175</x:f>
        <x:v>0.0363</x:v>
      </x:c>
      <x:c r="U2427" s="14" t="n">
        <x:f>'Inventory detail'!U175</x:f>
        <x:v>0.0363</x:v>
      </x:c>
      <x:c r="V2427" s="9" t="n">
        <x:f>O2427*T2427</x:f>
        <x:v>0</x:v>
      </x:c>
      <x:c r="W2427" s="9" t="n">
        <x:f>Q2427*T2427</x:f>
        <x:v>0</x:v>
      </x:c>
      <x:c r="X2427" s="9" t="n">
        <x:f>R2427*T2427</x:f>
        <x:v>45.282161445585224</x:v>
      </x:c>
      <x:c r="Y2427" s="9" t="n">
        <x:f>S2427*T2427</x:f>
        <x:v>45.282161445585224</x:v>
      </x:c>
      <x:c r="Z2427" s="9" t="n">
        <x:f>IF(ISNUMBER(U2427),S2427*(U2427-T2427),"n.a.")</x:f>
        <x:v>0</x:v>
      </x:c>
      <x:c r="AA2427" s="9" t="n">
        <x:f>IF(ISNUMBER(U2427),Y2427,0)</x:f>
        <x:v>45.282161445585224</x:v>
      </x:c>
      <x:c r="AB2427" s="7" t="n">
        <x:f>MAX(0,L2427-SUM(F2427:K2427))</x:f>
        <x:v>0</x:v>
      </x:c>
    </x:row>
    <x:row r="2428" ht="22" customHeight="1">
      <x:c r="A2428" s="18" t="n">
        <x:f>Summary!E$41</x:f>
        <x:v>46388</x:v>
      </x:c>
      <x:c r="B2428" s="2" t="str">
        <x:f>'Inventory detail'!A176</x:f>
        <x:v>COIL</x:v>
      </x:c>
      <x:c r="C2428" s="2" t="str">
        <x:f>'Inventory detail'!B176</x:f>
        <x:v>10</x:v>
      </x:c>
      <x:c r="D2428" s="2" t="str">
        <x:f>'Inventory detail'!C176</x:f>
        <x:v>40BLK12-4</x:v>
      </x:c>
      <x:c r="E2428" s="10" t="n">
        <x:f>A1302</x:f>
        <x:v>46357</x:v>
      </x:c>
      <x:c r="F2428" s="7" t="n">
        <x:f>O1302</x:f>
        <x:v>3961.601642710472</x:v>
      </x:c>
      <x:c r="G2428" s="7" t="n">
        <x:f>Q1302</x:f>
        <x:v>0</x:v>
      </x:c>
      <x:c r="H2428" s="7" t="n">
        <x:f>R1302</x:f>
        <x:v>0</x:v>
      </x:c>
      <x:c r="I2428" s="7" t="n">
        <x:f>SUMIFS('PO detail'!$W$417:$W$423,'PO detail'!$V$417:$V$423,"&gt;="&amp;E2428,'PO detail'!$V$417:$V$423,"&lt;"&amp;A2428)</x:f>
        <x:v>0</x:v>
      </x:c>
      <x:c r="J2428" s="7" t="n">
        <x:f>SUMIFS('PO detail'!$X$417:$X$423,'PO detail'!$V$417:$V$423,"&gt;="&amp;E2428,'PO detail'!$V$417:$V$423,"&lt;"&amp;A2428)</x:f>
        <x:v>0</x:v>
      </x:c>
      <x:c r="K2428" s="7" t="n">
        <x:f>SUMIFS('PO detail'!$Y$417:$Y$423,'PO detail'!$V$417:$V$423,"&gt;="&amp;E2428,'PO detail'!$V$417:$V$423,"&lt;"&amp;A2428)</x:f>
        <x:v>0</x:v>
      </x:c>
      <x:c r="L2428" s="7" t="n">
        <x:f>'Inventory detail'!F176*Summary!$K$5*(A2428-E2428)/Summary!$K$6</x:f>
        <x:v>1718.6858316221767</x:v>
      </x:c>
      <x:c r="M2428" s="7" t="n">
        <x:f>MAX(0,H2428-L2428)</x:f>
        <x:v>0</x:v>
      </x:c>
      <x:c r="N2428" s="7" t="n">
        <x:f>MAX(0,L2428-H2428)</x:f>
        <x:v>1718.6858316221767</x:v>
      </x:c>
      <x:c r="O2428" s="7" t="n">
        <x:f>MAX(0,F2428+I2428-N2428)</x:f>
        <x:v>2242.9158110882954</x:v>
      </x:c>
      <x:c r="P2428" s="7" t="n">
        <x:f>MAX(0,N2428-F2428-I2428)</x:f>
        <x:v>0</x:v>
      </x:c>
      <x:c r="Q2428" s="7" t="n">
        <x:f>MAX(0,G2428+J2428-P2428)</x:f>
        <x:v>0</x:v>
      </x:c>
      <x:c r="R2428" s="7" t="n">
        <x:f>M2428+MAX(0,K2428-MAX(0,P2428-G2428-J2428))</x:f>
        <x:v>0</x:v>
      </x:c>
      <x:c r="S2428" s="7" t="n">
        <x:f>SUM(O2428,Q2428,R2428)</x:f>
        <x:v>2242.9158110882954</x:v>
      </x:c>
      <x:c r="T2428" s="14" t="n">
        <x:f>'Inventory detail'!T176</x:f>
        <x:v>0.30670000000000003</x:v>
      </x:c>
      <x:c r="U2428" s="14" t="n">
        <x:f>'Inventory detail'!U176</x:f>
        <x:v>0.30056</x:v>
      </x:c>
      <x:c r="V2428" s="9" t="n">
        <x:f>O2428*T2428</x:f>
        <x:v>687.9022792607802</x:v>
      </x:c>
      <x:c r="W2428" s="9" t="n">
        <x:f>Q2428*T2428</x:f>
        <x:v>0</x:v>
      </x:c>
      <x:c r="X2428" s="9" t="n">
        <x:f>R2428*T2428</x:f>
        <x:v>0</x:v>
      </x:c>
      <x:c r="Y2428" s="9" t="n">
        <x:f>S2428*T2428</x:f>
        <x:v>687.9022792607802</x:v>
      </x:c>
      <x:c r="Z2428" s="9" t="n">
        <x:f>IF(ISNUMBER(U2428),S2428*(U2428-T2428),"n.a.")</x:f>
        <x:v>-13.77150308008221</x:v>
      </x:c>
      <x:c r="AA2428" s="9" t="n">
        <x:f>IF(ISNUMBER(U2428),Y2428,0)</x:f>
        <x:v>687.9022792607802</x:v>
      </x:c>
      <x:c r="AB2428" s="7" t="n">
        <x:f>MAX(0,L2428-SUM(F2428:K2428))</x:f>
        <x:v>0</x:v>
      </x:c>
    </x:row>
    <x:row r="2429" ht="22" customHeight="1">
      <x:c r="A2429" s="18" t="n">
        <x:f>Summary!E$41</x:f>
        <x:v>46388</x:v>
      </x:c>
      <x:c r="B2429" s="2" t="str">
        <x:f>'Inventory detail'!A177</x:f>
        <x:v>WIRE</x:v>
      </x:c>
      <x:c r="C2429" s="2" t="str">
        <x:f>'Inventory detail'!B177</x:f>
        <x:v>60</x:v>
      </x:c>
      <x:c r="D2429" s="2" t="str">
        <x:f>'Inventory detail'!C177</x:f>
        <x:v>DL516WHT</x:v>
      </x:c>
      <x:c r="E2429" s="10" t="n">
        <x:f>A1303</x:f>
        <x:v>46357</x:v>
      </x:c>
      <x:c r="F2429" s="7" t="n">
        <x:f>O1303</x:f>
        <x:v>0</x:v>
      </x:c>
      <x:c r="G2429" s="7" t="n">
        <x:f>Q1303</x:f>
        <x:v>0</x:v>
      </x:c>
      <x:c r="H2429" s="7" t="n">
        <x:f>R1303</x:f>
        <x:v>2997.872361396303</x:v>
      </x:c>
      <x:c r="I2429" s="7" t="n">
        <x:f>0</x:f>
        <x:v>0</x:v>
      </x:c>
      <x:c r="J2429" s="7" t="n">
        <x:f>0</x:f>
        <x:v>0</x:v>
      </x:c>
      <x:c r="K2429" s="7" t="n">
        <x:f>0</x:f>
        <x:v>0</x:v>
      </x:c>
      <x:c r="L2429" s="7" t="n">
        <x:f>'Inventory detail'!F177*Summary!$K$5*(A2429-E2429)/Summary!$K$6</x:f>
        <x:v>1697.470882956879</x:v>
      </x:c>
      <x:c r="M2429" s="7" t="n">
        <x:f>MAX(0,H2429-L2429)</x:f>
        <x:v>1300.401478439424</x:v>
      </x:c>
      <x:c r="N2429" s="7" t="n">
        <x:f>MAX(0,L2429-H2429)</x:f>
        <x:v>0</x:v>
      </x:c>
      <x:c r="O2429" s="7" t="n">
        <x:f>MAX(0,F2429+I2429-N2429)</x:f>
        <x:v>0</x:v>
      </x:c>
      <x:c r="P2429" s="7" t="n">
        <x:f>MAX(0,N2429-F2429-I2429)</x:f>
        <x:v>0</x:v>
      </x:c>
      <x:c r="Q2429" s="7" t="n">
        <x:f>MAX(0,G2429+J2429-P2429)</x:f>
        <x:v>0</x:v>
      </x:c>
      <x:c r="R2429" s="7" t="n">
        <x:f>M2429+MAX(0,K2429-MAX(0,P2429-G2429-J2429))</x:f>
        <x:v>1300.401478439424</x:v>
      </x:c>
      <x:c r="S2429" s="7" t="n">
        <x:f>SUM(O2429,Q2429,R2429)</x:f>
        <x:v>1300.401478439424</x:v>
      </x:c>
      <x:c r="T2429" s="14" t="n">
        <x:f>'Inventory detail'!T177</x:f>
        <x:v>0.0475</x:v>
      </x:c>
      <x:c r="U2429" s="14" t="n">
        <x:f>'Inventory detail'!U177</x:f>
        <x:v>0.0475</x:v>
      </x:c>
      <x:c r="V2429" s="9" t="n">
        <x:f>O2429*T2429</x:f>
        <x:v>0</x:v>
      </x:c>
      <x:c r="W2429" s="9" t="n">
        <x:f>Q2429*T2429</x:f>
        <x:v>0</x:v>
      </x:c>
      <x:c r="X2429" s="9" t="n">
        <x:f>R2429*T2429</x:f>
        <x:v>61.76907022587264</x:v>
      </x:c>
      <x:c r="Y2429" s="9" t="n">
        <x:f>S2429*T2429</x:f>
        <x:v>61.76907022587264</x:v>
      </x:c>
      <x:c r="Z2429" s="9" t="n">
        <x:f>IF(ISNUMBER(U2429),S2429*(U2429-T2429),"n.a.")</x:f>
        <x:v>0</x:v>
      </x:c>
      <x:c r="AA2429" s="9" t="n">
        <x:f>IF(ISNUMBER(U2429),Y2429,0)</x:f>
        <x:v>61.76907022587264</x:v>
      </x:c>
      <x:c r="AB2429" s="7" t="n">
        <x:f>MAX(0,L2429-SUM(F2429:K2429))</x:f>
        <x:v>0</x:v>
      </x:c>
    </x:row>
    <x:row r="2430" ht="22" customHeight="1">
      <x:c r="A2430" s="18" t="n">
        <x:f>Summary!E$41</x:f>
        <x:v>46388</x:v>
      </x:c>
      <x:c r="B2430" s="2" t="str">
        <x:f>'Inventory detail'!A178</x:f>
        <x:v>POUC</x:v>
      </x:c>
      <x:c r="C2430" s="2" t="str">
        <x:f>'Inventory detail'!B178</x:f>
        <x:v>60</x:v>
      </x:c>
      <x:c r="D2430" s="2" t="str">
        <x:f>'Inventory detail'!C178</x:f>
        <x:v>SMEN5</x:v>
      </x:c>
      <x:c r="E2430" s="10" t="n">
        <x:f>A1304</x:f>
        <x:v>46357</x:v>
      </x:c>
      <x:c r="F2430" s="7" t="n">
        <x:f>O1304</x:f>
        <x:v>3399.4582340862426</x:v>
      </x:c>
      <x:c r="G2430" s="7" t="n">
        <x:f>Q1304</x:f>
        <x:v>3000</x:v>
      </x:c>
      <x:c r="H2430" s="7" t="n">
        <x:f>R1304</x:f>
        <x:v>0</x:v>
      </x:c>
      <x:c r="I2430" s="7" t="n">
        <x:f>SUMIFS('PO detail'!$W$1846:$W$1850,'PO detail'!$V$1846:$V$1850,"&gt;="&amp;E2430,'PO detail'!$V$1846:$V$1850,"&lt;"&amp;A2430)</x:f>
        <x:v>0</x:v>
      </x:c>
      <x:c r="J2430" s="7" t="n">
        <x:f>SUMIFS('PO detail'!$X$1846:$X$1850,'PO detail'!$V$1846:$V$1850,"&gt;="&amp;E2430,'PO detail'!$V$1846:$V$1850,"&lt;"&amp;A2430)</x:f>
        <x:v>0</x:v>
      </x:c>
      <x:c r="K2430" s="7" t="n">
        <x:f>SUMIFS('PO detail'!$Y$1846:$Y$1850,'PO detail'!$V$1846:$V$1850,"&gt;="&amp;E2430,'PO detail'!$V$1846:$V$1850,"&lt;"&amp;A2430)</x:f>
        <x:v>0</x:v>
      </x:c>
      <x:c r="L2430" s="7" t="n">
        <x:f>'Inventory detail'!F178*Summary!$K$5*(A2430-E2430)/Summary!$K$6</x:f>
        <x:v>1638.05273100616</x:v>
      </x:c>
      <x:c r="M2430" s="7" t="n">
        <x:f>MAX(0,H2430-L2430)</x:f>
        <x:v>0</x:v>
      </x:c>
      <x:c r="N2430" s="7" t="n">
        <x:f>MAX(0,L2430-H2430)</x:f>
        <x:v>1638.05273100616</x:v>
      </x:c>
      <x:c r="O2430" s="7" t="n">
        <x:f>MAX(0,F2430+I2430-N2430)</x:f>
        <x:v>1761.4055030800826</x:v>
      </x:c>
      <x:c r="P2430" s="7" t="n">
        <x:f>MAX(0,N2430-F2430-I2430)</x:f>
        <x:v>0</x:v>
      </x:c>
      <x:c r="Q2430" s="7" t="n">
        <x:f>MAX(0,G2430+J2430-P2430)</x:f>
        <x:v>3000</x:v>
      </x:c>
      <x:c r="R2430" s="7" t="n">
        <x:f>M2430+MAX(0,K2430-MAX(0,P2430-G2430-J2430))</x:f>
        <x:v>0</x:v>
      </x:c>
      <x:c r="S2430" s="7" t="n">
        <x:f>SUM(O2430,Q2430,R2430)</x:f>
        <x:v>4761.405503080083</x:v>
      </x:c>
      <x:c r="T2430" s="14" t="n">
        <x:f>'Inventory detail'!T178</x:f>
        <x:v>0.132</x:v>
      </x:c>
      <x:c r="U2430" s="14" t="n">
        <x:f>'Inventory detail'!U178</x:f>
        <x:v>0.14388</x:v>
      </x:c>
      <x:c r="V2430" s="9" t="n">
        <x:f>O2430*T2430</x:f>
        <x:v>232.5055264065709</x:v>
      </x:c>
      <x:c r="W2430" s="9" t="n">
        <x:f>Q2430*T2430</x:f>
        <x:v>396</x:v>
      </x:c>
      <x:c r="X2430" s="9" t="n">
        <x:f>R2430*T2430</x:f>
        <x:v>0</x:v>
      </x:c>
      <x:c r="Y2430" s="9" t="n">
        <x:f>S2430*T2430</x:f>
        <x:v>628.505526406571</x:v>
      </x:c>
      <x:c r="Z2430" s="9" t="n">
        <x:f>IF(ISNUMBER(U2430),S2430*(U2430-T2430),"n.a.")</x:f>
        <x:v>56.56549737659139</x:v>
      </x:c>
      <x:c r="AA2430" s="9" t="n">
        <x:f>IF(ISNUMBER(U2430),Y2430,0)</x:f>
        <x:v>628.505526406571</x:v>
      </x:c>
      <x:c r="AB2430" s="7" t="n">
        <x:f>MAX(0,L2430-SUM(F2430:K2430))</x:f>
        <x:v>0</x:v>
      </x:c>
    </x:row>
    <x:row r="2431" ht="22" customHeight="1">
      <x:c r="A2431" s="18" t="n">
        <x:f>Summary!E$41</x:f>
        <x:v>46388</x:v>
      </x:c>
      <x:c r="B2431" s="2" t="str">
        <x:f>'Inventory detail'!A179</x:f>
        <x:v>COIL</x:v>
      </x:c>
      <x:c r="C2431" s="2" t="str">
        <x:f>'Inventory detail'!B179</x:f>
        <x:v>10</x:v>
      </x:c>
      <x:c r="D2431" s="2" t="str">
        <x:f>'Inventory detail'!C179</x:f>
        <x:v>20WHT12-4</x:v>
      </x:c>
      <x:c r="E2431" s="10" t="n">
        <x:f>A1305</x:f>
        <x:v>46357</x:v>
      </x:c>
      <x:c r="F2431" s="7" t="n">
        <x:f>O1305</x:f>
        <x:v>4542.990061601643</x:v>
      </x:c>
      <x:c r="G2431" s="7" t="n">
        <x:f>Q1305</x:f>
        <x:v>0</x:v>
      </x:c>
      <x:c r="H2431" s="7" t="n">
        <x:f>R1305</x:f>
        <x:v>0</x:v>
      </x:c>
      <x:c r="I2431" s="7" t="n">
        <x:f>SUMIFS('PO detail'!$W$296:$W$300,'PO detail'!$V$296:$V$300,"&gt;="&amp;E2431,'PO detail'!$V$296:$V$300,"&lt;"&amp;A2431)</x:f>
        <x:v>0</x:v>
      </x:c>
      <x:c r="J2431" s="7" t="n">
        <x:f>SUMIFS('PO detail'!$X$296:$X$300,'PO detail'!$V$296:$V$300,"&gt;="&amp;E2431,'PO detail'!$V$296:$V$300,"&lt;"&amp;A2431)</x:f>
        <x:v>0</x:v>
      </x:c>
      <x:c r="K2431" s="7" t="n">
        <x:f>SUMIFS('PO detail'!$Y$296:$Y$300,'PO detail'!$V$296:$V$300,"&gt;="&amp;E2431,'PO detail'!$V$296:$V$300,"&lt;"&amp;A2431)</x:f>
        <x:v>0</x:v>
      </x:c>
      <x:c r="L2431" s="7" t="n">
        <x:f>'Inventory detail'!F179*Summary!$K$5*(A2431-E2431)/Summary!$K$6</x:f>
        <x:v>1612.5907186858315</x:v>
      </x:c>
      <x:c r="M2431" s="7" t="n">
        <x:f>MAX(0,H2431-L2431)</x:f>
        <x:v>0</x:v>
      </x:c>
      <x:c r="N2431" s="7" t="n">
        <x:f>MAX(0,L2431-H2431)</x:f>
        <x:v>1612.5907186858315</x:v>
      </x:c>
      <x:c r="O2431" s="7" t="n">
        <x:f>MAX(0,F2431+I2431-N2431)</x:f>
        <x:v>2930.3993429158118</x:v>
      </x:c>
      <x:c r="P2431" s="7" t="n">
        <x:f>MAX(0,N2431-F2431-I2431)</x:f>
        <x:v>0</x:v>
      </x:c>
      <x:c r="Q2431" s="7" t="n">
        <x:f>MAX(0,G2431+J2431-P2431)</x:f>
        <x:v>0</x:v>
      </x:c>
      <x:c r="R2431" s="7" t="n">
        <x:f>M2431+MAX(0,K2431-MAX(0,P2431-G2431-J2431))</x:f>
        <x:v>0</x:v>
      </x:c>
      <x:c r="S2431" s="7" t="n">
        <x:f>SUM(O2431,Q2431,R2431)</x:f>
        <x:v>2930.3993429158118</x:v>
      </x:c>
      <x:c r="T2431" s="14" t="n">
        <x:f>'Inventory detail'!T179</x:f>
        <x:v>0.1567</x:v>
      </x:c>
      <x:c r="U2431" s="14" t="n">
        <x:f>'Inventory detail'!U179</x:f>
        <x:v>0.1534845</x:v>
      </x:c>
      <x:c r="V2431" s="9" t="n">
        <x:f>O2431*T2431</x:f>
        <x:v>459.1935770349077</x:v>
      </x:c>
      <x:c r="W2431" s="9" t="n">
        <x:f>Q2431*T2431</x:f>
        <x:v>0</x:v>
      </x:c>
      <x:c r="X2431" s="9" t="n">
        <x:f>R2431*T2431</x:f>
        <x:v>0</x:v>
      </x:c>
      <x:c r="Y2431" s="9" t="n">
        <x:f>S2431*T2431</x:f>
        <x:v>459.1935770349077</x:v>
      </x:c>
      <x:c r="Z2431" s="9" t="n">
        <x:f>IF(ISNUMBER(U2431),S2431*(U2431-T2431),"n.a.")</x:f>
        <x:v>-9.422699087145823</x:v>
      </x:c>
      <x:c r="AA2431" s="9" t="n">
        <x:f>IF(ISNUMBER(U2431),Y2431,0)</x:f>
        <x:v>459.1935770349077</x:v>
      </x:c>
      <x:c r="AB2431" s="7" t="n">
        <x:f>MAX(0,L2431-SUM(F2431:K2431))</x:f>
        <x:v>0</x:v>
      </x:c>
    </x:row>
    <x:row r="2432" ht="22" customHeight="1">
      <x:c r="A2432" s="18" t="n">
        <x:f>Summary!E$41</x:f>
        <x:v>46388</x:v>
      </x:c>
      <x:c r="B2432" s="2" t="str">
        <x:f>'Inventory detail'!A180</x:f>
        <x:v>POUC</x:v>
      </x:c>
      <x:c r="C2432" s="2" t="str">
        <x:f>'Inventory detail'!B180</x:f>
        <x:v>10</x:v>
      </x:c>
      <x:c r="D2432" s="2" t="str">
        <x:f>'Inventory detail'!C180</x:f>
        <x:v>IND7</x:v>
      </x:c>
      <x:c r="E2432" s="10" t="n">
        <x:f>A1306</x:f>
        <x:v>46357</x:v>
      </x:c>
      <x:c r="F2432" s="7" t="n">
        <x:f>O1306</x:f>
        <x:v>1486.5218891170434</x:v>
      </x:c>
      <x:c r="G2432" s="7" t="n">
        <x:f>Q1306</x:f>
        <x:v>0</x:v>
      </x:c>
      <x:c r="H2432" s="7" t="n">
        <x:f>R1306</x:f>
        <x:v>0</x:v>
      </x:c>
      <x:c r="I2432" s="7" t="n">
        <x:f>SUMIFS('PO detail'!$W$1472:$W$1472,'PO detail'!$V$1472:$V$1472,"&gt;="&amp;E2432,'PO detail'!$V$1472:$V$1472,"&lt;"&amp;A2432)</x:f>
        <x:v>0</x:v>
      </x:c>
      <x:c r="J2432" s="7" t="n">
        <x:f>SUMIFS('PO detail'!$X$1472:$X$1472,'PO detail'!$V$1472:$V$1472,"&gt;="&amp;E2432,'PO detail'!$V$1472:$V$1472,"&lt;"&amp;A2432)</x:f>
        <x:v>0</x:v>
      </x:c>
      <x:c r="K2432" s="7" t="n">
        <x:f>SUMIFS('PO detail'!$Y$1472:$Y$1472,'PO detail'!$V$1472:$V$1472,"&gt;="&amp;E2432,'PO detail'!$V$1472:$V$1472,"&lt;"&amp;A2432)</x:f>
        <x:v>0</x:v>
      </x:c>
      <x:c r="L2432" s="7" t="n">
        <x:f>'Inventory detail'!F180*Summary!$K$5*(A2432-E2432)/Summary!$K$6</x:f>
        <x:v>1587.128706365503</x:v>
      </x:c>
      <x:c r="M2432" s="7" t="n">
        <x:f>MAX(0,H2432-L2432)</x:f>
        <x:v>0</x:v>
      </x:c>
      <x:c r="N2432" s="7" t="n">
        <x:f>MAX(0,L2432-H2432)</x:f>
        <x:v>1587.128706365503</x:v>
      </x:c>
      <x:c r="O2432" s="7" t="n">
        <x:f>MAX(0,F2432+I2432-N2432)</x:f>
        <x:v>0</x:v>
      </x:c>
      <x:c r="P2432" s="7" t="n">
        <x:f>MAX(0,N2432-F2432-I2432)</x:f>
        <x:v>100.60681724845949</x:v>
      </x:c>
      <x:c r="Q2432" s="7" t="n">
        <x:f>MAX(0,G2432+J2432-P2432)</x:f>
        <x:v>0</x:v>
      </x:c>
      <x:c r="R2432" s="7" t="n">
        <x:f>M2432+MAX(0,K2432-MAX(0,P2432-G2432-J2432))</x:f>
        <x:v>0</x:v>
      </x:c>
      <x:c r="S2432" s="7" t="n">
        <x:f>SUM(O2432,Q2432,R2432)</x:f>
        <x:v>0</x:v>
      </x:c>
      <x:c r="T2432" s="14" t="n">
        <x:f>'Inventory detail'!T180</x:f>
        <x:v>0.0187</x:v>
      </x:c>
      <x:c r="U2432" s="14" t="n">
        <x:f>'Inventory detail'!U180</x:f>
        <x:v>0.020295</x:v>
      </x:c>
      <x:c r="V2432" s="9" t="n">
        <x:f>O2432*T2432</x:f>
        <x:v>0</x:v>
      </x:c>
      <x:c r="W2432" s="9" t="n">
        <x:f>Q2432*T2432</x:f>
        <x:v>0</x:v>
      </x:c>
      <x:c r="X2432" s="9" t="n">
        <x:f>R2432*T2432</x:f>
        <x:v>0</x:v>
      </x:c>
      <x:c r="Y2432" s="9" t="n">
        <x:f>S2432*T2432</x:f>
        <x:v>0</x:v>
      </x:c>
      <x:c r="Z2432" s="9" t="n">
        <x:f>IF(ISNUMBER(U2432),S2432*(U2432-T2432),"n.a.")</x:f>
        <x:v>0</x:v>
      </x:c>
      <x:c r="AA2432" s="9" t="n">
        <x:f>IF(ISNUMBER(U2432),Y2432,0)</x:f>
        <x:v>0</x:v>
      </x:c>
      <x:c r="AB2432" s="7" t="n">
        <x:f>MAX(0,L2432-SUM(F2432:K2432))</x:f>
        <x:v>100.60681724845949</x:v>
      </x:c>
    </x:row>
    <x:row r="2433" ht="22" customHeight="1">
      <x:c r="A2433" s="18" t="n">
        <x:f>Summary!E$41</x:f>
        <x:v>46388</x:v>
      </x:c>
      <x:c r="B2433" s="2" t="str">
        <x:f>'Inventory detail'!A181</x:f>
        <x:v>POUC</x:v>
      </x:c>
      <x:c r="C2433" s="2" t="str">
        <x:f>'Inventory detail'!B181</x:f>
        <x:v>60</x:v>
      </x:c>
      <x:c r="D2433" s="2" t="str">
        <x:f>'Inventory detail'!C181</x:f>
        <x:v>LMEN7</x:v>
      </x:c>
      <x:c r="E2433" s="10" t="n">
        <x:f>A1307</x:f>
        <x:v>46357</x:v>
      </x:c>
      <x:c r="F2433" s="7" t="n">
        <x:f>O1307</x:f>
        <x:v>0</x:v>
      </x:c>
      <x:c r="G2433" s="7" t="n">
        <x:f>Q1307</x:f>
        <x:v>4101.026694045175</x:v>
      </x:c>
      <x:c r="H2433" s="7" t="n">
        <x:f>R1307</x:f>
        <x:v>0</x:v>
      </x:c>
      <x:c r="I2433" s="7" t="n">
        <x:f>SUMIFS('PO detail'!$W$1796:$W$1800,'PO detail'!$V$1796:$V$1800,"&gt;="&amp;E2433,'PO detail'!$V$1796:$V$1800,"&lt;"&amp;A2433)</x:f>
        <x:v>0</x:v>
      </x:c>
      <x:c r="J2433" s="7" t="n">
        <x:f>SUMIFS('PO detail'!$X$1796:$X$1800,'PO detail'!$V$1796:$V$1800,"&gt;="&amp;E2433,'PO detail'!$V$1796:$V$1800,"&lt;"&amp;A2433)</x:f>
        <x:v>0</x:v>
      </x:c>
      <x:c r="K2433" s="7" t="n">
        <x:f>SUMIFS('PO detail'!$Y$1796:$Y$1800,'PO detail'!$V$1796:$V$1800,"&gt;="&amp;E2433,'PO detail'!$V$1796:$V$1800,"&lt;"&amp;A2433)</x:f>
        <x:v>0</x:v>
      </x:c>
      <x:c r="L2433" s="7" t="n">
        <x:f>'Inventory detail'!F181*Summary!$K$5*(A2433-E2433)/Summary!$K$6</x:f>
        <x:v>1578.6447638603697</x:v>
      </x:c>
      <x:c r="M2433" s="7" t="n">
        <x:f>MAX(0,H2433-L2433)</x:f>
        <x:v>0</x:v>
      </x:c>
      <x:c r="N2433" s="7" t="n">
        <x:f>MAX(0,L2433-H2433)</x:f>
        <x:v>1578.6447638603697</x:v>
      </x:c>
      <x:c r="O2433" s="7" t="n">
        <x:f>MAX(0,F2433+I2433-N2433)</x:f>
        <x:v>0</x:v>
      </x:c>
      <x:c r="P2433" s="7" t="n">
        <x:f>MAX(0,N2433-F2433-I2433)</x:f>
        <x:v>1578.6447638603697</x:v>
      </x:c>
      <x:c r="Q2433" s="7" t="n">
        <x:f>MAX(0,G2433+J2433-P2433)</x:f>
        <x:v>2522.3819301848052</x:v>
      </x:c>
      <x:c r="R2433" s="7" t="n">
        <x:f>M2433+MAX(0,K2433-MAX(0,P2433-G2433-J2433))</x:f>
        <x:v>0</x:v>
      </x:c>
      <x:c r="S2433" s="7" t="n">
        <x:f>SUM(O2433,Q2433,R2433)</x:f>
        <x:v>2522.3819301848052</x:v>
      </x:c>
      <x:c r="T2433" s="14" t="n">
        <x:f>'Inventory detail'!T181</x:f>
        <x:v>0.20170000000000002</x:v>
      </x:c>
      <x:c r="U2433" s="14" t="n">
        <x:f>'Inventory detail'!U181</x:f>
        <x:v>0.21977999999999998</x:v>
      </x:c>
      <x:c r="V2433" s="9" t="n">
        <x:f>O2433*T2433</x:f>
        <x:v>0</x:v>
      </x:c>
      <x:c r="W2433" s="9" t="n">
        <x:f>Q2433*T2433</x:f>
        <x:v>508.7644353182753</x:v>
      </x:c>
      <x:c r="X2433" s="9" t="n">
        <x:f>R2433*T2433</x:f>
        <x:v>0</x:v>
      </x:c>
      <x:c r="Y2433" s="9" t="n">
        <x:f>S2433*T2433</x:f>
        <x:v>508.7644353182753</x:v>
      </x:c>
      <x:c r="Z2433" s="9" t="n">
        <x:f>IF(ISNUMBER(U2433),S2433*(U2433-T2433),"n.a.")</x:f>
        <x:v>45.60466529774117</x:v>
      </x:c>
      <x:c r="AA2433" s="9" t="n">
        <x:f>IF(ISNUMBER(U2433),Y2433,0)</x:f>
        <x:v>508.7644353182753</x:v>
      </x:c>
      <x:c r="AB2433" s="7" t="n">
        <x:f>MAX(0,L2433-SUM(F2433:K2433))</x:f>
        <x:v>0</x:v>
      </x:c>
    </x:row>
    <x:row r="2434" ht="22" customHeight="1">
      <x:c r="A2434" s="18" t="n">
        <x:f>Summary!E$41</x:f>
        <x:v>46388</x:v>
      </x:c>
      <x:c r="B2434" s="2" t="str">
        <x:f>'Inventory detail'!A182</x:f>
        <x:v>COIL</x:v>
      </x:c>
      <x:c r="C2434" s="2" t="str">
        <x:f>'Inventory detail'!B182</x:f>
        <x:v>60</x:v>
      </x:c>
      <x:c r="D2434" s="2" t="str">
        <x:f>'Inventory detail'!C182</x:f>
        <x:v>12BLK36-4</x:v>
      </x:c>
      <x:c r="E2434" s="10" t="n">
        <x:f>A1308</x:f>
        <x:v>46357</x:v>
      </x:c>
      <x:c r="F2434" s="7" t="n">
        <x:f>O1308</x:f>
        <x:v>5659.063326488706</x:v>
      </x:c>
      <x:c r="G2434" s="7" t="n">
        <x:f>Q1308</x:f>
        <x:v>0</x:v>
      </x:c>
      <x:c r="H2434" s="7" t="n">
        <x:f>R1308</x:f>
        <x:v>0</x:v>
      </x:c>
      <x:c r="I2434" s="7" t="n">
        <x:f>SUMIFS('PO detail'!$W$1066:$W$1071,'PO detail'!$V$1066:$V$1071,"&gt;="&amp;E2434,'PO detail'!$V$1066:$V$1071,"&lt;"&amp;A2434)</x:f>
        <x:v>0</x:v>
      </x:c>
      <x:c r="J2434" s="7" t="n">
        <x:f>SUMIFS('PO detail'!$X$1066:$X$1071,'PO detail'!$V$1066:$V$1071,"&gt;="&amp;E2434,'PO detail'!$V$1066:$V$1071,"&lt;"&amp;A2434)</x:f>
        <x:v>0</x:v>
      </x:c>
      <x:c r="K2434" s="7" t="n">
        <x:f>SUMIFS('PO detail'!$Y$1066:$Y$1071,'PO detail'!$V$1066:$V$1071,"&gt;="&amp;E2434,'PO detail'!$V$1066:$V$1071,"&lt;"&amp;A2434)</x:f>
        <x:v>0</x:v>
      </x:c>
      <x:c r="L2434" s="7" t="n">
        <x:f>'Inventory detail'!F182*Summary!$K$5*(A2434-E2434)/Summary!$K$6</x:f>
        <x:v>1544.6988090349078</x:v>
      </x:c>
      <x:c r="M2434" s="7" t="n">
        <x:f>MAX(0,H2434-L2434)</x:f>
        <x:v>0</x:v>
      </x:c>
      <x:c r="N2434" s="7" t="n">
        <x:f>MAX(0,L2434-H2434)</x:f>
        <x:v>1544.6988090349078</x:v>
      </x:c>
      <x:c r="O2434" s="7" t="n">
        <x:f>MAX(0,F2434+I2434-N2434)</x:f>
        <x:v>4114.364517453798</x:v>
      </x:c>
      <x:c r="P2434" s="7" t="n">
        <x:f>MAX(0,N2434-F2434-I2434)</x:f>
        <x:v>0</x:v>
      </x:c>
      <x:c r="Q2434" s="7" t="n">
        <x:f>MAX(0,G2434+J2434-P2434)</x:f>
        <x:v>0</x:v>
      </x:c>
      <x:c r="R2434" s="7" t="n">
        <x:f>M2434+MAX(0,K2434-MAX(0,P2434-G2434-J2434))</x:f>
        <x:v>0</x:v>
      </x:c>
      <x:c r="S2434" s="7" t="n">
        <x:f>SUM(O2434,Q2434,R2434)</x:f>
        <x:v>4114.364517453798</x:v>
      </x:c>
      <x:c r="T2434" s="14" t="n">
        <x:f>'Inventory detail'!T182</x:f>
        <x:v>0.1825</x:v>
      </x:c>
      <x:c r="U2434" s="14" t="n">
        <x:f>'Inventory detail'!U182</x:f>
        <x:v>0.17878899999999998</x:v>
      </x:c>
      <x:c r="V2434" s="9" t="n">
        <x:f>O2434*T2434</x:f>
        <x:v>750.8715244353181</x:v>
      </x:c>
      <x:c r="W2434" s="9" t="n">
        <x:f>Q2434*T2434</x:f>
        <x:v>0</x:v>
      </x:c>
      <x:c r="X2434" s="9" t="n">
        <x:f>R2434*T2434</x:f>
        <x:v>0</x:v>
      </x:c>
      <x:c r="Y2434" s="9" t="n">
        <x:f>S2434*T2434</x:f>
        <x:v>750.8715244353181</x:v>
      </x:c>
      <x:c r="Z2434" s="9" t="n">
        <x:f>IF(ISNUMBER(U2434),S2434*(U2434-T2434),"n.a.")</x:f>
        <x:v>-15.268406724271125</x:v>
      </x:c>
      <x:c r="AA2434" s="9" t="n">
        <x:f>IF(ISNUMBER(U2434),Y2434,0)</x:f>
        <x:v>750.8715244353181</x:v>
      </x:c>
      <x:c r="AB2434" s="7" t="n">
        <x:f>MAX(0,L2434-SUM(F2434:K2434))</x:f>
        <x:v>0</x:v>
      </x:c>
    </x:row>
    <x:row r="2435" ht="22" customHeight="1">
      <x:c r="A2435" s="18" t="n">
        <x:f>Summary!E$41</x:f>
        <x:v>46388</x:v>
      </x:c>
      <x:c r="B2435" s="2" t="str">
        <x:f>'Inventory detail'!A183</x:f>
        <x:v>POUC</x:v>
      </x:c>
      <x:c r="C2435" s="2" t="str">
        <x:f>'Inventory detail'!B183</x:f>
        <x:v>10</x:v>
      </x:c>
      <x:c r="D2435" s="2" t="str">
        <x:f>'Inventory detail'!C183</x:f>
        <x:v>IND5</x:v>
      </x:c>
      <x:c r="E2435" s="10" t="n">
        <x:f>A1309</x:f>
        <x:v>46357</x:v>
      </x:c>
      <x:c r="F2435" s="7" t="n">
        <x:f>O1309</x:f>
        <x:v>9559.063326488706</x:v>
      </x:c>
      <x:c r="G2435" s="7" t="n">
        <x:f>Q1309</x:f>
        <x:v>5000</x:v>
      </x:c>
      <x:c r="H2435" s="7" t="n">
        <x:f>R1309</x:f>
        <x:v>0</x:v>
      </x:c>
      <x:c r="I2435" s="7" t="n">
        <x:f>SUMIFS('PO detail'!$W$1470:$W$1471,'PO detail'!$V$1470:$V$1471,"&gt;="&amp;E2435,'PO detail'!$V$1470:$V$1471,"&lt;"&amp;A2435)</x:f>
        <x:v>0</x:v>
      </x:c>
      <x:c r="J2435" s="7" t="n">
        <x:f>SUMIFS('PO detail'!$X$1470:$X$1471,'PO detail'!$V$1470:$V$1471,"&gt;="&amp;E2435,'PO detail'!$V$1470:$V$1471,"&lt;"&amp;A2435)</x:f>
        <x:v>0</x:v>
      </x:c>
      <x:c r="K2435" s="7" t="n">
        <x:f>SUMIFS('PO detail'!$Y$1470:$Y$1471,'PO detail'!$V$1470:$V$1471,"&gt;="&amp;E2435,'PO detail'!$V$1470:$V$1471,"&lt;"&amp;A2435)</x:f>
        <x:v>0</x:v>
      </x:c>
      <x:c r="L2435" s="7" t="n">
        <x:f>'Inventory detail'!F183*Summary!$K$5*(A2435-E2435)/Summary!$K$6</x:f>
        <x:v>1544.6988090349078</x:v>
      </x:c>
      <x:c r="M2435" s="7" t="n">
        <x:f>MAX(0,H2435-L2435)</x:f>
        <x:v>0</x:v>
      </x:c>
      <x:c r="N2435" s="7" t="n">
        <x:f>MAX(0,L2435-H2435)</x:f>
        <x:v>1544.6988090349078</x:v>
      </x:c>
      <x:c r="O2435" s="7" t="n">
        <x:f>MAX(0,F2435+I2435-N2435)</x:f>
        <x:v>8014.364517453798</x:v>
      </x:c>
      <x:c r="P2435" s="7" t="n">
        <x:f>MAX(0,N2435-F2435-I2435)</x:f>
        <x:v>0</x:v>
      </x:c>
      <x:c r="Q2435" s="7" t="n">
        <x:f>MAX(0,G2435+J2435-P2435)</x:f>
        <x:v>5000</x:v>
      </x:c>
      <x:c r="R2435" s="7" t="n">
        <x:f>M2435+MAX(0,K2435-MAX(0,P2435-G2435-J2435))</x:f>
        <x:v>0</x:v>
      </x:c>
      <x:c r="S2435" s="7" t="n">
        <x:f>SUM(O2435,Q2435,R2435)</x:f>
        <x:v>13014.364517453798</x:v>
      </x:c>
      <x:c r="T2435" s="14" t="n">
        <x:f>'Inventory detail'!T183</x:f>
        <x:v>0.014199999999999999</x:v>
      </x:c>
      <x:c r="U2435" s="14" t="n">
        <x:f>'Inventory detail'!U183</x:f>
        <x:v>0.01551</x:v>
      </x:c>
      <x:c r="V2435" s="9" t="n">
        <x:f>O2435*T2435</x:f>
        <x:v>113.80397614784393</x:v>
      </x:c>
      <x:c r="W2435" s="9" t="n">
        <x:f>Q2435*T2435</x:f>
        <x:v>71</x:v>
      </x:c>
      <x:c r="X2435" s="9" t="n">
        <x:f>R2435*T2435</x:f>
        <x:v>0</x:v>
      </x:c>
      <x:c r="Y2435" s="9" t="n">
        <x:f>S2435*T2435</x:f>
        <x:v>184.8039761478439</x:v>
      </x:c>
      <x:c r="Z2435" s="9" t="n">
        <x:f>IF(ISNUMBER(U2435),S2435*(U2435-T2435),"n.a.")</x:f>
        <x:v>17.04881751786448</x:v>
      </x:c>
      <x:c r="AA2435" s="9" t="n">
        <x:f>IF(ISNUMBER(U2435),Y2435,0)</x:f>
        <x:v>184.8039761478439</x:v>
      </x:c>
      <x:c r="AB2435" s="7" t="n">
        <x:f>MAX(0,L2435-SUM(F2435:K2435))</x:f>
        <x:v>0</x:v>
      </x:c>
    </x:row>
    <x:row r="2436" ht="22" customHeight="1">
      <x:c r="A2436" s="18" t="n">
        <x:f>Summary!E$41</x:f>
        <x:v>46388</x:v>
      </x:c>
      <x:c r="B2436" s="2" t="str">
        <x:f>'Inventory detail'!A184</x:f>
        <x:v>POUC</x:v>
      </x:c>
      <x:c r="C2436" s="2" t="str">
        <x:f>'Inventory detail'!B184</x:f>
        <x:v>60</x:v>
      </x:c>
      <x:c r="D2436" s="2" t="str">
        <x:f>'Inventory detail'!C184</x:f>
        <x:v>JUM10</x:v>
      </x:c>
      <x:c r="E2436" s="10" t="n">
        <x:f>A1310</x:f>
        <x:v>46357</x:v>
      </x:c>
      <x:c r="F2436" s="7" t="n">
        <x:f>O1310</x:f>
        <x:v>0</x:v>
      </x:c>
      <x:c r="G2436" s="7" t="n">
        <x:f>Q1310</x:f>
        <x:v>0</x:v>
      </x:c>
      <x:c r="H2436" s="7" t="n">
        <x:f>R1310</x:f>
        <x:v>0</x:v>
      </x:c>
      <x:c r="I2436" s="7" t="n">
        <x:f>0</x:f>
        <x:v>0</x:v>
      </x:c>
      <x:c r="J2436" s="7" t="n">
        <x:f>0</x:f>
        <x:v>0</x:v>
      </x:c>
      <x:c r="K2436" s="7" t="n">
        <x:f>0</x:f>
        <x:v>0</x:v>
      </x:c>
      <x:c r="L2436" s="7" t="n">
        <x:f>'Inventory detail'!F184*Summary!$K$5*(A2436-E2436)/Summary!$K$6</x:f>
        <x:v>1536.2046817248458</x:v>
      </x:c>
      <x:c r="M2436" s="7" t="n">
        <x:f>MAX(0,H2436-L2436)</x:f>
        <x:v>0</x:v>
      </x:c>
      <x:c r="N2436" s="7" t="n">
        <x:f>MAX(0,L2436-H2436)</x:f>
        <x:v>1536.2046817248458</x:v>
      </x:c>
      <x:c r="O2436" s="7" t="n">
        <x:f>MAX(0,F2436+I2436-N2436)</x:f>
        <x:v>0</x:v>
      </x:c>
      <x:c r="P2436" s="7" t="n">
        <x:f>MAX(0,N2436-F2436-I2436)</x:f>
        <x:v>1536.2046817248458</x:v>
      </x:c>
      <x:c r="Q2436" s="7" t="n">
        <x:f>MAX(0,G2436+J2436-P2436)</x:f>
        <x:v>0</x:v>
      </x:c>
      <x:c r="R2436" s="7" t="n">
        <x:f>M2436+MAX(0,K2436-MAX(0,P2436-G2436-J2436))</x:f>
        <x:v>0</x:v>
      </x:c>
      <x:c r="S2436" s="7" t="n">
        <x:f>SUM(O2436,Q2436,R2436)</x:f>
        <x:v>0</x:v>
      </x:c>
      <x:c r="T2436" s="14" t="n">
        <x:f>'Inventory detail'!T184</x:f>
        <x:v>0.0225</x:v>
      </x:c>
      <x:c r="U2436" s="14" t="n">
        <x:f>'Inventory detail'!U184</x:f>
        <x:v>0.024585</x:v>
      </x:c>
      <x:c r="V2436" s="9" t="n">
        <x:f>O2436*T2436</x:f>
        <x:v>0</x:v>
      </x:c>
      <x:c r="W2436" s="9" t="n">
        <x:f>Q2436*T2436</x:f>
        <x:v>0</x:v>
      </x:c>
      <x:c r="X2436" s="9" t="n">
        <x:f>R2436*T2436</x:f>
        <x:v>0</x:v>
      </x:c>
      <x:c r="Y2436" s="9" t="n">
        <x:f>S2436*T2436</x:f>
        <x:v>0</x:v>
      </x:c>
      <x:c r="Z2436" s="9" t="n">
        <x:f>IF(ISNUMBER(U2436),S2436*(U2436-T2436),"n.a.")</x:f>
        <x:v>0</x:v>
      </x:c>
      <x:c r="AA2436" s="9" t="n">
        <x:f>IF(ISNUMBER(U2436),Y2436,0)</x:f>
        <x:v>0</x:v>
      </x:c>
      <x:c r="AB2436" s="7" t="n">
        <x:f>MAX(0,L2436-SUM(F2436:K2436))</x:f>
        <x:v>1536.2046817248458</x:v>
      </x:c>
    </x:row>
    <x:row r="2437" ht="22" customHeight="1">
      <x:c r="A2437" s="18" t="n">
        <x:f>Summary!E$41</x:f>
        <x:v>46388</x:v>
      </x:c>
      <x:c r="B2437" s="2" t="str">
        <x:f>'Inventory detail'!A185</x:f>
        <x:v>WIRE</x:v>
      </x:c>
      <x:c r="C2437" s="2" t="str">
        <x:f>'Inventory detail'!B185</x:f>
        <x:v>10</x:v>
      </x:c>
      <x:c r="D2437" s="2" t="str">
        <x:f>'Inventory detail'!C185</x:f>
        <x:v>DL916GOLD</x:v>
      </x:c>
      <x:c r="E2437" s="10" t="n">
        <x:f>A1311</x:f>
        <x:v>46357</x:v>
      </x:c>
      <x:c r="F2437" s="7" t="n">
        <x:f>O1311</x:f>
        <x:v>40388.072936344965</x:v>
      </x:c>
      <x:c r="G2437" s="7" t="n">
        <x:f>Q1311</x:f>
        <x:v>0</x:v>
      </x:c>
      <x:c r="H2437" s="7" t="n">
        <x:f>R1311</x:f>
        <x:v>0</x:v>
      </x:c>
      <x:c r="I2437" s="7" t="n">
        <x:f>SUMIFS('PO detail'!$W$2030:$W$2032,'PO detail'!$V$2030:$V$2032,"&gt;="&amp;E2437,'PO detail'!$V$2030:$V$2032,"&lt;"&amp;A2437)</x:f>
        <x:v>0</x:v>
      </x:c>
      <x:c r="J2437" s="7" t="n">
        <x:f>SUMIFS('PO detail'!$X$2030:$X$2032,'PO detail'!$V$2030:$V$2032,"&gt;="&amp;E2437,'PO detail'!$V$2030:$V$2032,"&lt;"&amp;A2437)</x:f>
        <x:v>0</x:v>
      </x:c>
      <x:c r="K2437" s="7" t="n">
        <x:f>SUMIFS('PO detail'!$Y$2030:$Y$2032,'PO detail'!$V$2030:$V$2032,"&gt;="&amp;E2437,'PO detail'!$V$2030:$V$2032,"&lt;"&amp;A2437)</x:f>
        <x:v>0</x:v>
      </x:c>
      <x:c r="L2437" s="7" t="n">
        <x:f>'Inventory detail'!F185*Summary!$K$5*(A2437-E2437)/Summary!$K$6</x:f>
        <x:v>1527.7309240246407</x:v>
      </x:c>
      <x:c r="M2437" s="7" t="n">
        <x:f>MAX(0,H2437-L2437)</x:f>
        <x:v>0</x:v>
      </x:c>
      <x:c r="N2437" s="7" t="n">
        <x:f>MAX(0,L2437-H2437)</x:f>
        <x:v>1527.7309240246407</x:v>
      </x:c>
      <x:c r="O2437" s="7" t="n">
        <x:f>MAX(0,F2437+I2437-N2437)</x:f>
        <x:v>38860.342012320325</x:v>
      </x:c>
      <x:c r="P2437" s="7" t="n">
        <x:f>MAX(0,N2437-F2437-I2437)</x:f>
        <x:v>0</x:v>
      </x:c>
      <x:c r="Q2437" s="7" t="n">
        <x:f>MAX(0,G2437+J2437-P2437)</x:f>
        <x:v>0</x:v>
      </x:c>
      <x:c r="R2437" s="7" t="n">
        <x:f>M2437+MAX(0,K2437-MAX(0,P2437-G2437-J2437))</x:f>
        <x:v>0</x:v>
      </x:c>
      <x:c r="S2437" s="7" t="n">
        <x:f>SUM(O2437,Q2437,R2437)</x:f>
        <x:v>38860.342012320325</x:v>
      </x:c>
      <x:c r="T2437" s="14" t="n">
        <x:f>'Inventory detail'!T185</x:f>
        <x:v>0.1041</x:v>
      </x:c>
      <x:c r="U2437" s="14" t="n">
        <x:f>'Inventory detail'!U185</x:f>
        <x:v>0.1041</x:v>
      </x:c>
      <x:c r="V2437" s="9" t="n">
        <x:f>O2437*T2437</x:f>
        <x:v>4045.361603482546</x:v>
      </x:c>
      <x:c r="W2437" s="9" t="n">
        <x:f>Q2437*T2437</x:f>
        <x:v>0</x:v>
      </x:c>
      <x:c r="X2437" s="9" t="n">
        <x:f>R2437*T2437</x:f>
        <x:v>0</x:v>
      </x:c>
      <x:c r="Y2437" s="9" t="n">
        <x:f>S2437*T2437</x:f>
        <x:v>4045.361603482546</x:v>
      </x:c>
      <x:c r="Z2437" s="9" t="n">
        <x:f>IF(ISNUMBER(U2437),S2437*(U2437-T2437),"n.a.")</x:f>
        <x:v>0</x:v>
      </x:c>
      <x:c r="AA2437" s="9" t="n">
        <x:f>IF(ISNUMBER(U2437),Y2437,0)</x:f>
        <x:v>4045.361603482546</x:v>
      </x:c>
      <x:c r="AB2437" s="7" t="n">
        <x:f>MAX(0,L2437-SUM(F2437:K2437))</x:f>
        <x:v>0</x:v>
      </x:c>
    </x:row>
    <x:row r="2438" ht="22" customHeight="1">
      <x:c r="A2438" s="18" t="n">
        <x:f>Summary!E$41</x:f>
        <x:v>46388</x:v>
      </x:c>
      <x:c r="B2438" s="2" t="str">
        <x:f>'Inventory detail'!A186</x:f>
        <x:v>COIL</x:v>
      </x:c>
      <x:c r="C2438" s="2" t="str">
        <x:f>'Inventory detail'!B186</x:f>
        <x:v>10</x:v>
      </x:c>
      <x:c r="D2438" s="2" t="str">
        <x:f>'Inventory detail'!C186</x:f>
        <x:v>7WHT12-4</x:v>
      </x:c>
      <x:c r="E2438" s="10" t="n">
        <x:f>A1312</x:f>
        <x:v>46357</x:v>
      </x:c>
      <x:c r="F2438" s="7" t="n">
        <x:f>O1312</x:f>
        <x:v>8521.560574948666</x:v>
      </x:c>
      <x:c r="G2438" s="7" t="n">
        <x:f>Q1312</x:f>
        <x:v>0</x:v>
      </x:c>
      <x:c r="H2438" s="7" t="n">
        <x:f>R1312</x:f>
        <x:v>0</x:v>
      </x:c>
      <x:c r="I2438" s="7" t="n">
        <x:f>SUMIFS('PO detail'!$W$495:$W$497,'PO detail'!$V$495:$V$497,"&gt;="&amp;E2438,'PO detail'!$V$495:$V$497,"&lt;"&amp;A2438)</x:f>
        <x:v>0</x:v>
      </x:c>
      <x:c r="J2438" s="7" t="n">
        <x:f>SUMIFS('PO detail'!$X$495:$X$497,'PO detail'!$V$495:$V$497,"&gt;="&amp;E2438,'PO detail'!$V$495:$V$497,"&lt;"&amp;A2438)</x:f>
        <x:v>0</x:v>
      </x:c>
      <x:c r="K2438" s="7" t="n">
        <x:f>SUMIFS('PO detail'!$Y$495:$Y$497,'PO detail'!$V$495:$V$497,"&gt;="&amp;E2438,'PO detail'!$V$495:$V$497,"&lt;"&amp;A2438)</x:f>
        <x:v>0</x:v>
      </x:c>
      <x:c r="L2438" s="7" t="n">
        <x:f>'Inventory detail'!F186*Summary!$K$5*(A2438-E2438)/Summary!$K$6</x:f>
        <x:v>1527.7207392197124</x:v>
      </x:c>
      <x:c r="M2438" s="7" t="n">
        <x:f>MAX(0,H2438-L2438)</x:f>
        <x:v>0</x:v>
      </x:c>
      <x:c r="N2438" s="7" t="n">
        <x:f>MAX(0,L2438-H2438)</x:f>
        <x:v>1527.7207392197124</x:v>
      </x:c>
      <x:c r="O2438" s="7" t="n">
        <x:f>MAX(0,F2438+I2438-N2438)</x:f>
        <x:v>6993.839835728953</x:v>
      </x:c>
      <x:c r="P2438" s="7" t="n">
        <x:f>MAX(0,N2438-F2438-I2438)</x:f>
        <x:v>0</x:v>
      </x:c>
      <x:c r="Q2438" s="7" t="n">
        <x:f>MAX(0,G2438+J2438-P2438)</x:f>
        <x:v>0</x:v>
      </x:c>
      <x:c r="R2438" s="7" t="n">
        <x:f>M2438+MAX(0,K2438-MAX(0,P2438-G2438-J2438))</x:f>
        <x:v>0</x:v>
      </x:c>
      <x:c r="S2438" s="7" t="n">
        <x:f>SUM(O2438,Q2438,R2438)</x:f>
        <x:v>6993.839835728953</x:v>
      </x:c>
      <x:c r="T2438" s="14" t="n">
        <x:f>'Inventory detail'!T186</x:f>
        <x:v>0.0392</x:v>
      </x:c>
      <x:c r="U2438" s="14" t="n">
        <x:f>'Inventory detail'!U186</x:f>
        <x:v>0.038453999999999995</x:v>
      </x:c>
      <x:c r="V2438" s="9" t="n">
        <x:f>O2438*T2438</x:f>
        <x:v>274.15852156057497</x:v>
      </x:c>
      <x:c r="W2438" s="9" t="n">
        <x:f>Q2438*T2438</x:f>
        <x:v>0</x:v>
      </x:c>
      <x:c r="X2438" s="9" t="n">
        <x:f>R2438*T2438</x:f>
        <x:v>0</x:v>
      </x:c>
      <x:c r="Y2438" s="9" t="n">
        <x:f>S2438*T2438</x:f>
        <x:v>274.15852156057497</x:v>
      </x:c>
      <x:c r="Z2438" s="9" t="n">
        <x:f>IF(ISNUMBER(U2438),S2438*(U2438-T2438),"n.a.")</x:f>
        <x:v>-5.217404517453825</x:v>
      </x:c>
      <x:c r="AA2438" s="9" t="n">
        <x:f>IF(ISNUMBER(U2438),Y2438,0)</x:f>
        <x:v>274.15852156057497</x:v>
      </x:c>
      <x:c r="AB2438" s="7" t="n">
        <x:f>MAX(0,L2438-SUM(F2438:K2438))</x:f>
        <x:v>0</x:v>
      </x:c>
    </x:row>
    <x:row r="2439" ht="22" customHeight="1">
      <x:c r="A2439" s="18" t="n">
        <x:f>Summary!E$41</x:f>
        <x:v>46388</x:v>
      </x:c>
      <x:c r="B2439" s="2" t="str">
        <x:f>'Inventory detail'!A187</x:f>
        <x:v>POUC</x:v>
      </x:c>
      <x:c r="C2439" s="2" t="str">
        <x:f>'Inventory detail'!B187</x:f>
        <x:v>10</x:v>
      </x:c>
      <x:c r="D2439" s="2" t="str">
        <x:f>'Inventory detail'!C187</x:f>
        <x:v>XLMEN5</x:v>
      </x:c>
      <x:c r="E2439" s="10" t="n">
        <x:f>A1313</x:f>
        <x:v>46357</x:v>
      </x:c>
      <x:c r="F2439" s="7" t="n">
        <x:f>O1313</x:f>
        <x:v>0</x:v>
      </x:c>
      <x:c r="G2439" s="7" t="n">
        <x:f>Q1313</x:f>
        <x:v>5388.090349075976</x:v>
      </x:c>
      <x:c r="H2439" s="7" t="n">
        <x:f>R1313</x:f>
        <x:v>0</x:v>
      </x:c>
      <x:c r="I2439" s="7" t="n">
        <x:f>SUMIFS('PO detail'!$W$1616:$W$1620,'PO detail'!$V$1616:$V$1620,"&gt;="&amp;E2439,'PO detail'!$V$1616:$V$1620,"&lt;"&amp;A2439)</x:f>
        <x:v>0</x:v>
      </x:c>
      <x:c r="J2439" s="7" t="n">
        <x:f>SUMIFS('PO detail'!$X$1616:$X$1620,'PO detail'!$V$1616:$V$1620,"&gt;="&amp;E2439,'PO detail'!$V$1616:$V$1620,"&lt;"&amp;A2439)</x:f>
        <x:v>0</x:v>
      </x:c>
      <x:c r="K2439" s="7" t="n">
        <x:f>SUMIFS('PO detail'!$Y$1616:$Y$1620,'PO detail'!$V$1616:$V$1620,"&gt;="&amp;E2439,'PO detail'!$V$1616:$V$1620,"&lt;"&amp;A2439)</x:f>
        <x:v>0</x:v>
      </x:c>
      <x:c r="L2439" s="7" t="n">
        <x:f>'Inventory detail'!F187*Summary!$K$5*(A2439-E2439)/Summary!$K$6</x:f>
        <x:v>1527.7207392197124</x:v>
      </x:c>
      <x:c r="M2439" s="7" t="n">
        <x:f>MAX(0,H2439-L2439)</x:f>
        <x:v>0</x:v>
      </x:c>
      <x:c r="N2439" s="7" t="n">
        <x:f>MAX(0,L2439-H2439)</x:f>
        <x:v>1527.7207392197124</x:v>
      </x:c>
      <x:c r="O2439" s="7" t="n">
        <x:f>MAX(0,F2439+I2439-N2439)</x:f>
        <x:v>0</x:v>
      </x:c>
      <x:c r="P2439" s="7" t="n">
        <x:f>MAX(0,N2439-F2439-I2439)</x:f>
        <x:v>1527.7207392197124</x:v>
      </x:c>
      <x:c r="Q2439" s="7" t="n">
        <x:f>MAX(0,G2439+J2439-P2439)</x:f>
        <x:v>3860.369609856263</x:v>
      </x:c>
      <x:c r="R2439" s="7" t="n">
        <x:f>M2439+MAX(0,K2439-MAX(0,P2439-G2439-J2439))</x:f>
        <x:v>0</x:v>
      </x:c>
      <x:c r="S2439" s="7" t="n">
        <x:f>SUM(O2439,Q2439,R2439)</x:f>
        <x:v>3860.369609856263</x:v>
      </x:c>
      <x:c r="T2439" s="14" t="n">
        <x:f>'Inventory detail'!T187</x:f>
        <x:v>0.1671</x:v>
      </x:c>
      <x:c r="U2439" s="14" t="n">
        <x:f>'Inventory detail'!U187</x:f>
        <x:v>0.18199499999999996</x:v>
      </x:c>
      <x:c r="V2439" s="9" t="n">
        <x:f>O2439*T2439</x:f>
        <x:v>0</x:v>
      </x:c>
      <x:c r="W2439" s="9" t="n">
        <x:f>Q2439*T2439</x:f>
        <x:v>645.0677618069816</x:v>
      </x:c>
      <x:c r="X2439" s="9" t="n">
        <x:f>R2439*T2439</x:f>
        <x:v>0</x:v>
      </x:c>
      <x:c r="Y2439" s="9" t="n">
        <x:f>S2439*T2439</x:f>
        <x:v>645.0677618069816</x:v>
      </x:c>
      <x:c r="Z2439" s="9" t="n">
        <x:f>IF(ISNUMBER(U2439),S2439*(U2439-T2439),"n.a.")</x:f>
        <x:v>57.500205338808904</x:v>
      </x:c>
      <x:c r="AA2439" s="9" t="n">
        <x:f>IF(ISNUMBER(U2439),Y2439,0)</x:f>
        <x:v>645.0677618069816</x:v>
      </x:c>
      <x:c r="AB2439" s="7" t="n">
        <x:f>MAX(0,L2439-SUM(F2439:K2439))</x:f>
        <x:v>0</x:v>
      </x:c>
    </x:row>
    <x:row r="2440" ht="22" customHeight="1">
      <x:c r="A2440" s="18" t="n">
        <x:f>Summary!E$41</x:f>
        <x:v>46388</x:v>
      </x:c>
      <x:c r="B2440" s="2" t="str">
        <x:f>'Inventory detail'!A188</x:f>
        <x:v>WIRE</x:v>
      </x:c>
      <x:c r="C2440" s="2" t="str">
        <x:f>'Inventory detail'!B188</x:f>
        <x:v>10</x:v>
      </x:c>
      <x:c r="D2440" s="2" t="str">
        <x:f>'Inventory detail'!C188</x:f>
        <x:v>DL516GOLD</x:v>
      </x:c>
      <x:c r="E2440" s="10" t="n">
        <x:f>A1314</x:f>
        <x:v>46357</x:v>
      </x:c>
      <x:c r="F2440" s="7" t="n">
        <x:f>O1314</x:f>
        <x:v>15188.090349075976</x:v>
      </x:c>
      <x:c r="G2440" s="7" t="n">
        <x:f>Q1314</x:f>
        <x:v>0</x:v>
      </x:c>
      <x:c r="H2440" s="7" t="n">
        <x:f>R1314</x:f>
        <x:v>0</x:v>
      </x:c>
      <x:c r="I2440" s="7" t="n">
        <x:f>SUMIFS('PO detail'!$W$1993:$W$1995,'PO detail'!$V$1993:$V$1995,"&gt;="&amp;E2440,'PO detail'!$V$1993:$V$1995,"&lt;"&amp;A2440)</x:f>
        <x:v>0</x:v>
      </x:c>
      <x:c r="J2440" s="7" t="n">
        <x:f>SUMIFS('PO detail'!$X$1993:$X$1995,'PO detail'!$V$1993:$V$1995,"&gt;="&amp;E2440,'PO detail'!$V$1993:$V$1995,"&lt;"&amp;A2440)</x:f>
        <x:v>0</x:v>
      </x:c>
      <x:c r="K2440" s="7" t="n">
        <x:f>SUMIFS('PO detail'!$Y$1993:$Y$1995,'PO detail'!$V$1993:$V$1995,"&gt;="&amp;E2440,'PO detail'!$V$1993:$V$1995,"&lt;"&amp;A2440)</x:f>
        <x:v>0</x:v>
      </x:c>
      <x:c r="L2440" s="7" t="n">
        <x:f>'Inventory detail'!F188*Summary!$K$5*(A2440-E2440)/Summary!$K$6</x:f>
        <x:v>1527.7207392197124</x:v>
      </x:c>
      <x:c r="M2440" s="7" t="n">
        <x:f>MAX(0,H2440-L2440)</x:f>
        <x:v>0</x:v>
      </x:c>
      <x:c r="N2440" s="7" t="n">
        <x:f>MAX(0,L2440-H2440)</x:f>
        <x:v>1527.7207392197124</x:v>
      </x:c>
      <x:c r="O2440" s="7" t="n">
        <x:f>MAX(0,F2440+I2440-N2440)</x:f>
        <x:v>13660.369609856263</x:v>
      </x:c>
      <x:c r="P2440" s="7" t="n">
        <x:f>MAX(0,N2440-F2440-I2440)</x:f>
        <x:v>0</x:v>
      </x:c>
      <x:c r="Q2440" s="7" t="n">
        <x:f>MAX(0,G2440+J2440-P2440)</x:f>
        <x:v>0</x:v>
      </x:c>
      <x:c r="R2440" s="7" t="n">
        <x:f>M2440+MAX(0,K2440-MAX(0,P2440-G2440-J2440))</x:f>
        <x:v>0</x:v>
      </x:c>
      <x:c r="S2440" s="7" t="n">
        <x:f>SUM(O2440,Q2440,R2440)</x:f>
        <x:v>13660.369609856263</x:v>
      </x:c>
      <x:c r="T2440" s="14" t="n">
        <x:f>'Inventory detail'!T188</x:f>
        <x:v>0.0475</x:v>
      </x:c>
      <x:c r="U2440" s="14" t="n">
        <x:f>'Inventory detail'!U188</x:f>
        <x:v>0.0475</x:v>
      </x:c>
      <x:c r="V2440" s="9" t="n">
        <x:f>O2440*T2440</x:f>
        <x:v>648.8675564681726</x:v>
      </x:c>
      <x:c r="W2440" s="9" t="n">
        <x:f>Q2440*T2440</x:f>
        <x:v>0</x:v>
      </x:c>
      <x:c r="X2440" s="9" t="n">
        <x:f>R2440*T2440</x:f>
        <x:v>0</x:v>
      </x:c>
      <x:c r="Y2440" s="9" t="n">
        <x:f>S2440*T2440</x:f>
        <x:v>648.8675564681726</x:v>
      </x:c>
      <x:c r="Z2440" s="9" t="n">
        <x:f>IF(ISNUMBER(U2440),S2440*(U2440-T2440),"n.a.")</x:f>
        <x:v>0</x:v>
      </x:c>
      <x:c r="AA2440" s="9" t="n">
        <x:f>IF(ISNUMBER(U2440),Y2440,0)</x:f>
        <x:v>648.8675564681726</x:v>
      </x:c>
      <x:c r="AB2440" s="7" t="n">
        <x:f>MAX(0,L2440-SUM(F2440:K2440))</x:f>
        <x:v>0</x:v>
      </x:c>
    </x:row>
    <x:row r="2441" ht="22" customHeight="1">
      <x:c r="A2441" s="18" t="n">
        <x:f>Summary!E$41</x:f>
        <x:v>46388</x:v>
      </x:c>
      <x:c r="B2441" s="2" t="str">
        <x:f>'Inventory detail'!A189</x:f>
        <x:v>COIL</x:v>
      </x:c>
      <x:c r="C2441" s="2" t="str">
        <x:f>'Inventory detail'!B189</x:f>
        <x:v>60</x:v>
      </x:c>
      <x:c r="D2441" s="2" t="str">
        <x:f>'Inventory detail'!C189</x:f>
        <x:v>10BLK36-4</x:v>
      </x:c>
      <x:c r="E2441" s="10" t="n">
        <x:f>A1315</x:f>
        <x:v>46357</x:v>
      </x:c>
      <x:c r="F2441" s="7" t="n">
        <x:f>O1315</x:f>
        <x:v>3431.622176591376</x:v>
      </x:c>
      <x:c r="G2441" s="7" t="n">
        <x:f>Q1315</x:f>
        <x:v>0</x:v>
      </x:c>
      <x:c r="H2441" s="7" t="n">
        <x:f>R1315</x:f>
        <x:v>0</x:v>
      </x:c>
      <x:c r="I2441" s="7" t="n">
        <x:f>SUMIFS('PO detail'!$W$1012:$W$1018,'PO detail'!$V$1012:$V$1018,"&gt;="&amp;E2441,'PO detail'!$V$1012:$V$1018,"&lt;"&amp;A2441)</x:f>
        <x:v>0</x:v>
      </x:c>
      <x:c r="J2441" s="7" t="n">
        <x:f>SUMIFS('PO detail'!$X$1012:$X$1018,'PO detail'!$V$1012:$V$1018,"&gt;="&amp;E2441,'PO detail'!$V$1012:$V$1018,"&lt;"&amp;A2441)</x:f>
        <x:v>0</x:v>
      </x:c>
      <x:c r="K2441" s="7" t="n">
        <x:f>SUMIFS('PO detail'!$Y$1012:$Y$1018,'PO detail'!$V$1012:$V$1018,"&gt;="&amp;E2441,'PO detail'!$V$1012:$V$1018,"&lt;"&amp;A2441)</x:f>
        <x:v>0</x:v>
      </x:c>
      <x:c r="L2441" s="7" t="n">
        <x:f>'Inventory detail'!F189*Summary!$K$5*(A2441-E2441)/Summary!$K$6</x:f>
        <x:v>1502.2587268993839</x:v>
      </x:c>
      <x:c r="M2441" s="7" t="n">
        <x:f>MAX(0,H2441-L2441)</x:f>
        <x:v>0</x:v>
      </x:c>
      <x:c r="N2441" s="7" t="n">
        <x:f>MAX(0,L2441-H2441)</x:f>
        <x:v>1502.2587268993839</x:v>
      </x:c>
      <x:c r="O2441" s="7" t="n">
        <x:f>MAX(0,F2441+I2441-N2441)</x:f>
        <x:v>1929.3634496919922</x:v>
      </x:c>
      <x:c r="P2441" s="7" t="n">
        <x:f>MAX(0,N2441-F2441-I2441)</x:f>
        <x:v>0</x:v>
      </x:c>
      <x:c r="Q2441" s="7" t="n">
        <x:f>MAX(0,G2441+J2441-P2441)</x:f>
        <x:v>0</x:v>
      </x:c>
      <x:c r="R2441" s="7" t="n">
        <x:f>M2441+MAX(0,K2441-MAX(0,P2441-G2441-J2441))</x:f>
        <x:v>0</x:v>
      </x:c>
      <x:c r="S2441" s="7" t="n">
        <x:f>SUM(O2441,Q2441,R2441)</x:f>
        <x:v>1929.3634496919922</x:v>
      </x:c>
      <x:c r="T2441" s="14" t="n">
        <x:f>'Inventory detail'!T189</x:f>
        <x:v>0.1518</x:v>
      </x:c>
      <x:c r="U2441" s="14" t="n">
        <x:f>'Inventory detail'!U189</x:f>
        <x:v>0.148733</x:v>
      </x:c>
      <x:c r="V2441" s="9" t="n">
        <x:f>O2441*T2441</x:f>
        <x:v>292.8773716632444</x:v>
      </x:c>
      <x:c r="W2441" s="9" t="n">
        <x:f>Q2441*T2441</x:f>
        <x:v>0</x:v>
      </x:c>
      <x:c r="X2441" s="9" t="n">
        <x:f>R2441*T2441</x:f>
        <x:v>0</x:v>
      </x:c>
      <x:c r="Y2441" s="9" t="n">
        <x:f>S2441*T2441</x:f>
        <x:v>292.8773716632444</x:v>
      </x:c>
      <x:c r="Z2441" s="9" t="n">
        <x:f>IF(ISNUMBER(U2441),S2441*(U2441-T2441),"n.a.")</x:f>
        <x:v>-5.917357700205314</x:v>
      </x:c>
      <x:c r="AA2441" s="9" t="n">
        <x:f>IF(ISNUMBER(U2441),Y2441,0)</x:f>
        <x:v>292.8773716632444</x:v>
      </x:c>
      <x:c r="AB2441" s="7" t="n">
        <x:f>MAX(0,L2441-SUM(F2441:K2441))</x:f>
        <x:v>0</x:v>
      </x:c>
    </x:row>
    <x:row r="2442" ht="22" customHeight="1">
      <x:c r="A2442" s="18" t="n">
        <x:f>Summary!E$41</x:f>
        <x:v>46388</x:v>
      </x:c>
      <x:c r="B2442" s="2" t="str">
        <x:f>'Inventory detail'!A190</x:f>
        <x:v>COIL</x:v>
      </x:c>
      <x:c r="C2442" s="2" t="str">
        <x:f>'Inventory detail'!B190</x:f>
        <x:v>60</x:v>
      </x:c>
      <x:c r="D2442" s="2" t="str">
        <x:f>'Inventory detail'!C190</x:f>
        <x:v>33BLK12-4</x:v>
      </x:c>
      <x:c r="E2442" s="10" t="n">
        <x:f>A1316</x:f>
        <x:v>46357</x:v>
      </x:c>
      <x:c r="F2442" s="7" t="n">
        <x:f>O1316</x:f>
        <x:v>0</x:v>
      </x:c>
      <x:c r="G2442" s="7" t="n">
        <x:f>Q1316</x:f>
        <x:v>0</x:v>
      </x:c>
      <x:c r="H2442" s="7" t="n">
        <x:f>R1316</x:f>
        <x:v>5146.126981519506</x:v>
      </x:c>
      <x:c r="I2442" s="7" t="n">
        <x:f>SUMIFS('PO detail'!$W$1291:$W$1297,'PO detail'!$V$1291:$V$1297,"&gt;="&amp;E2442,'PO detail'!$V$1291:$V$1297,"&lt;"&amp;A2442)</x:f>
        <x:v>0</x:v>
      </x:c>
      <x:c r="J2442" s="7" t="n">
        <x:f>SUMIFS('PO detail'!$X$1291:$X$1297,'PO detail'!$V$1291:$V$1297,"&gt;="&amp;E2442,'PO detail'!$V$1291:$V$1297,"&lt;"&amp;A2442)</x:f>
        <x:v>0</x:v>
      </x:c>
      <x:c r="K2442" s="7" t="n">
        <x:f>SUMIFS('PO detail'!$Y$1291:$Y$1297,'PO detail'!$V$1291:$V$1297,"&gt;="&amp;E2442,'PO detail'!$V$1291:$V$1297,"&lt;"&amp;A2442)</x:f>
        <x:v>0</x:v>
      </x:c>
      <x:c r="L2442" s="7" t="n">
        <x:f>'Inventory detail'!F190*Summary!$K$5*(A2442-E2442)/Summary!$K$6</x:f>
        <x:v>1493.7747843942507</x:v>
      </x:c>
      <x:c r="M2442" s="7" t="n">
        <x:f>MAX(0,H2442-L2442)</x:f>
        <x:v>3652.3521971252558</x:v>
      </x:c>
      <x:c r="N2442" s="7" t="n">
        <x:f>MAX(0,L2442-H2442)</x:f>
        <x:v>0</x:v>
      </x:c>
      <x:c r="O2442" s="7" t="n">
        <x:f>MAX(0,F2442+I2442-N2442)</x:f>
        <x:v>0</x:v>
      </x:c>
      <x:c r="P2442" s="7" t="n">
        <x:f>MAX(0,N2442-F2442-I2442)</x:f>
        <x:v>0</x:v>
      </x:c>
      <x:c r="Q2442" s="7" t="n">
        <x:f>MAX(0,G2442+J2442-P2442)</x:f>
        <x:v>0</x:v>
      </x:c>
      <x:c r="R2442" s="7" t="n">
        <x:f>M2442+MAX(0,K2442-MAX(0,P2442-G2442-J2442))</x:f>
        <x:v>3652.3521971252558</x:v>
      </x:c>
      <x:c r="S2442" s="7" t="n">
        <x:f>SUM(O2442,Q2442,R2442)</x:f>
        <x:v>3652.3521971252558</x:v>
      </x:c>
      <x:c r="T2442" s="14" t="n">
        <x:f>'Inventory detail'!T190</x:f>
        <x:v>0.21600000000000003</x:v>
      </x:c>
      <x:c r="U2442" s="14" t="str">
        <x:f>'Inventory detail'!U190</x:f>
        <x:v>n.a.</x:v>
      </x:c>
      <x:c r="V2442" s="9" t="n">
        <x:f>O2442*T2442</x:f>
        <x:v>0</x:v>
      </x:c>
      <x:c r="W2442" s="9" t="n">
        <x:f>Q2442*T2442</x:f>
        <x:v>0</x:v>
      </x:c>
      <x:c r="X2442" s="9" t="n">
        <x:f>R2442*T2442</x:f>
        <x:v>788.9080745790553</x:v>
      </x:c>
      <x:c r="Y2442" s="9" t="n">
        <x:f>S2442*T2442</x:f>
        <x:v>788.9080745790553</x:v>
      </x:c>
      <x:c r="Z2442" s="9" t="str">
        <x:f>IF(ISNUMBER(U2442),S2442*(U2442-T2442),"n.a.")</x:f>
        <x:v>n.a.</x:v>
      </x:c>
      <x:c r="AA2442" s="9" t="n">
        <x:f>IF(ISNUMBER(U2442),Y2442,0)</x:f>
        <x:v>0</x:v>
      </x:c>
      <x:c r="AB2442" s="7" t="n">
        <x:f>MAX(0,L2442-SUM(F2442:K2442))</x:f>
        <x:v>0</x:v>
      </x:c>
    </x:row>
    <x:row r="2443" ht="22" customHeight="1">
      <x:c r="A2443" s="18" t="n">
        <x:f>Summary!E$41</x:f>
        <x:v>46388</x:v>
      </x:c>
      <x:c r="B2443" s="2" t="str">
        <x:f>'Inventory detail'!A191</x:f>
        <x:v>COIL</x:v>
      </x:c>
      <x:c r="C2443" s="2" t="str">
        <x:f>'Inventory detail'!B191</x:f>
        <x:v>10</x:v>
      </x:c>
      <x:c r="D2443" s="2" t="str">
        <x:f>'Inventory detail'!C191</x:f>
        <x:v>12CLR12-4</x:v>
      </x:c>
      <x:c r="E2443" s="10" t="n">
        <x:f>A1317</x:f>
        <x:v>46357</x:v>
      </x:c>
      <x:c r="F2443" s="7" t="n">
        <x:f>O1317</x:f>
        <x:v>4360.649199178644</x:v>
      </x:c>
      <x:c r="G2443" s="7" t="n">
        <x:f>Q1317</x:f>
        <x:v>0</x:v>
      </x:c>
      <x:c r="H2443" s="7" t="n">
        <x:f>R1317</x:f>
        <x:v>0</x:v>
      </x:c>
      <x:c r="I2443" s="7" t="n">
        <x:f>SUMIFS('PO detail'!$W$104:$W$109,'PO detail'!$V$104:$V$109,"&gt;="&amp;E2443,'PO detail'!$V$104:$V$109,"&lt;"&amp;A2443)</x:f>
        <x:v>0</x:v>
      </x:c>
      <x:c r="J2443" s="7" t="n">
        <x:f>SUMIFS('PO detail'!$X$104:$X$109,'PO detail'!$V$104:$V$109,"&gt;="&amp;E2443,'PO detail'!$V$104:$V$109,"&lt;"&amp;A2443)</x:f>
        <x:v>0</x:v>
      </x:c>
      <x:c r="K2443" s="7" t="n">
        <x:f>SUMIFS('PO detail'!$Y$104:$Y$109,'PO detail'!$V$104:$V$109,"&gt;="&amp;E2443,'PO detail'!$V$104:$V$109,"&lt;"&amp;A2443)</x:f>
        <x:v>0</x:v>
      </x:c>
      <x:c r="L2443" s="7" t="n">
        <x:f>'Inventory detail'!F191*Summary!$K$5*(A2443-E2443)/Summary!$K$6</x:f>
        <x:v>1485.2806570841888</x:v>
      </x:c>
      <x:c r="M2443" s="7" t="n">
        <x:f>MAX(0,H2443-L2443)</x:f>
        <x:v>0</x:v>
      </x:c>
      <x:c r="N2443" s="7" t="n">
        <x:f>MAX(0,L2443-H2443)</x:f>
        <x:v>1485.2806570841888</x:v>
      </x:c>
      <x:c r="O2443" s="7" t="n">
        <x:f>MAX(0,F2443+I2443-N2443)</x:f>
        <x:v>2875.3685420944557</x:v>
      </x:c>
      <x:c r="P2443" s="7" t="n">
        <x:f>MAX(0,N2443-F2443-I2443)</x:f>
        <x:v>0</x:v>
      </x:c>
      <x:c r="Q2443" s="7" t="n">
        <x:f>MAX(0,G2443+J2443-P2443)</x:f>
        <x:v>0</x:v>
      </x:c>
      <x:c r="R2443" s="7" t="n">
        <x:f>M2443+MAX(0,K2443-MAX(0,P2443-G2443-J2443))</x:f>
        <x:v>0</x:v>
      </x:c>
      <x:c r="S2443" s="7" t="n">
        <x:f>SUM(O2443,Q2443,R2443)</x:f>
        <x:v>2875.3685420944557</x:v>
      </x:c>
      <x:c r="T2443" s="14" t="n">
        <x:f>'Inventory detail'!T191</x:f>
        <x:v>0.0717</x:v>
      </x:c>
      <x:c r="U2443" s="14" t="n">
        <x:f>'Inventory detail'!U191</x:f>
        <x:v>0.07027800000000001</x:v>
      </x:c>
      <x:c r="V2443" s="9" t="n">
        <x:f>O2443*T2443</x:f>
        <x:v>206.16392446817247</x:v>
      </x:c>
      <x:c r="W2443" s="9" t="n">
        <x:f>Q2443*T2443</x:f>
        <x:v>0</x:v>
      </x:c>
      <x:c r="X2443" s="9" t="n">
        <x:f>R2443*T2443</x:f>
        <x:v>0</x:v>
      </x:c>
      <x:c r="Y2443" s="9" t="n">
        <x:f>S2443*T2443</x:f>
        <x:v>206.16392446817247</x:v>
      </x:c>
      <x:c r="Z2443" s="9" t="n">
        <x:f>IF(ISNUMBER(U2443),S2443*(U2443-T2443),"n.a.")</x:f>
        <x:v>-4.088774066858295</x:v>
      </x:c>
      <x:c r="AA2443" s="9" t="n">
        <x:f>IF(ISNUMBER(U2443),Y2443,0)</x:f>
        <x:v>206.16392446817247</x:v>
      </x:c>
      <x:c r="AB2443" s="7" t="n">
        <x:f>MAX(0,L2443-SUM(F2443:K2443))</x:f>
        <x:v>0</x:v>
      </x:c>
    </x:row>
    <x:row r="2444" ht="22" customHeight="1">
      <x:c r="A2444" s="18" t="n">
        <x:f>Summary!E$41</x:f>
        <x:v>46388</x:v>
      </x:c>
      <x:c r="B2444" s="2" t="str">
        <x:f>'Inventory detail'!A192</x:f>
        <x:v>COIL</x:v>
      </x:c>
      <x:c r="C2444" s="2" t="str">
        <x:f>'Inventory detail'!B192</x:f>
        <x:v>10</x:v>
      </x:c>
      <x:c r="D2444" s="2" t="str">
        <x:f>'Inventory detail'!C192</x:f>
        <x:v>14BLK36-4</x:v>
      </x:c>
      <x:c r="E2444" s="10" t="n">
        <x:f>A1318</x:f>
        <x:v>46357</x:v>
      </x:c>
      <x:c r="F2444" s="7" t="n">
        <x:f>O1318</x:f>
        <x:v>2060.6491991786447</x:v>
      </x:c>
      <x:c r="G2444" s="7" t="n">
        <x:f>Q1318</x:f>
        <x:v>0</x:v>
      </x:c>
      <x:c r="H2444" s="7" t="n">
        <x:f>R1318</x:f>
        <x:v>0</x:v>
      </x:c>
      <x:c r="I2444" s="7" t="n">
        <x:f>SUMIFS('PO detail'!$W$169:$W$178,'PO detail'!$V$169:$V$178,"&gt;="&amp;E2444,'PO detail'!$V$169:$V$178,"&lt;"&amp;A2444)</x:f>
        <x:v>0</x:v>
      </x:c>
      <x:c r="J2444" s="7" t="n">
        <x:f>SUMIFS('PO detail'!$X$169:$X$178,'PO detail'!$V$169:$V$178,"&gt;="&amp;E2444,'PO detail'!$V$169:$V$178,"&lt;"&amp;A2444)</x:f>
        <x:v>0</x:v>
      </x:c>
      <x:c r="K2444" s="7" t="n">
        <x:f>SUMIFS('PO detail'!$Y$169:$Y$178,'PO detail'!$V$169:$V$178,"&gt;="&amp;E2444,'PO detail'!$V$169:$V$178,"&lt;"&amp;A2444)</x:f>
        <x:v>0</x:v>
      </x:c>
      <x:c r="L2444" s="7" t="n">
        <x:f>'Inventory detail'!F192*Summary!$K$5*(A2444-E2444)/Summary!$K$6</x:f>
        <x:v>1485.2806570841888</x:v>
      </x:c>
      <x:c r="M2444" s="7" t="n">
        <x:f>MAX(0,H2444-L2444)</x:f>
        <x:v>0</x:v>
      </x:c>
      <x:c r="N2444" s="7" t="n">
        <x:f>MAX(0,L2444-H2444)</x:f>
        <x:v>1485.2806570841888</x:v>
      </x:c>
      <x:c r="O2444" s="7" t="n">
        <x:f>MAX(0,F2444+I2444-N2444)</x:f>
        <x:v>575.368542094456</x:v>
      </x:c>
      <x:c r="P2444" s="7" t="n">
        <x:f>MAX(0,N2444-F2444-I2444)</x:f>
        <x:v>0</x:v>
      </x:c>
      <x:c r="Q2444" s="7" t="n">
        <x:f>MAX(0,G2444+J2444-P2444)</x:f>
        <x:v>0</x:v>
      </x:c>
      <x:c r="R2444" s="7" t="n">
        <x:f>M2444+MAX(0,K2444-MAX(0,P2444-G2444-J2444))</x:f>
        <x:v>0</x:v>
      </x:c>
      <x:c r="S2444" s="7" t="n">
        <x:f>SUM(O2444,Q2444,R2444)</x:f>
        <x:v>575.368542094456</x:v>
      </x:c>
      <x:c r="T2444" s="14" t="n">
        <x:f>'Inventory detail'!T192</x:f>
        <x:v>0.2254</x:v>
      </x:c>
      <x:c r="U2444" s="14" t="n">
        <x:f>'Inventory detail'!U192</x:f>
        <x:v>0.220779</x:v>
      </x:c>
      <x:c r="V2444" s="9" t="n">
        <x:f>O2444*T2444</x:f>
        <x:v>129.68806938809036</x:v>
      </x:c>
      <x:c r="W2444" s="9" t="n">
        <x:f>Q2444*T2444</x:f>
        <x:v>0</x:v>
      </x:c>
      <x:c r="X2444" s="9" t="n">
        <x:f>R2444*T2444</x:f>
        <x:v>0</x:v>
      </x:c>
      <x:c r="Y2444" s="9" t="n">
        <x:f>S2444*T2444</x:f>
        <x:v>129.68806938809036</x:v>
      </x:c>
      <x:c r="Z2444" s="9" t="n">
        <x:f>IF(ISNUMBER(U2444),S2444*(U2444-T2444),"n.a.")</x:f>
        <x:v>-2.658778033018473</x:v>
      </x:c>
      <x:c r="AA2444" s="9" t="n">
        <x:f>IF(ISNUMBER(U2444),Y2444,0)</x:f>
        <x:v>129.68806938809036</x:v>
      </x:c>
      <x:c r="AB2444" s="7" t="n">
        <x:f>MAX(0,L2444-SUM(F2444:K2444))</x:f>
        <x:v>0</x:v>
      </x:c>
    </x:row>
    <x:row r="2445" ht="22" customHeight="1">
      <x:c r="A2445" s="18" t="n">
        <x:f>Summary!E$41</x:f>
        <x:v>46388</x:v>
      </x:c>
      <x:c r="B2445" s="2" t="str">
        <x:f>'Inventory detail'!A193</x:f>
        <x:v>COIL</x:v>
      </x:c>
      <x:c r="C2445" s="2" t="str">
        <x:f>'Inventory detail'!B193</x:f>
        <x:v>60</x:v>
      </x:c>
      <x:c r="D2445" s="2" t="str">
        <x:f>'Inventory detail'!C193</x:f>
        <x:v>7WHT12-4</x:v>
      </x:c>
      <x:c r="E2445" s="10" t="n">
        <x:f>A1319</x:f>
        <x:v>46357</x:v>
      </x:c>
      <x:c r="F2445" s="7" t="n">
        <x:f>O1319</x:f>
        <x:v>12375.154004106775</x:v>
      </x:c>
      <x:c r="G2445" s="7" t="n">
        <x:f>Q1319</x:f>
        <x:v>0</x:v>
      </x:c>
      <x:c r="H2445" s="7" t="n">
        <x:f>R1319</x:f>
        <x:v>0</x:v>
      </x:c>
      <x:c r="I2445" s="7" t="n">
        <x:f>SUMIFS('PO detail'!$W$1381:$W$1384,'PO detail'!$V$1381:$V$1384,"&gt;="&amp;E2445,'PO detail'!$V$1381:$V$1384,"&lt;"&amp;A2445)</x:f>
        <x:v>0</x:v>
      </x:c>
      <x:c r="J2445" s="7" t="n">
        <x:f>SUMIFS('PO detail'!$X$1381:$X$1384,'PO detail'!$V$1381:$V$1384,"&gt;="&amp;E2445,'PO detail'!$V$1381:$V$1384,"&lt;"&amp;A2445)</x:f>
        <x:v>0</x:v>
      </x:c>
      <x:c r="K2445" s="7" t="n">
        <x:f>SUMIFS('PO detail'!$Y$1381:$Y$1384,'PO detail'!$V$1381:$V$1384,"&gt;="&amp;E2445,'PO detail'!$V$1381:$V$1384,"&lt;"&amp;A2445)</x:f>
        <x:v>0</x:v>
      </x:c>
      <x:c r="L2445" s="7" t="n">
        <x:f>'Inventory detail'!F193*Summary!$K$5*(A2445-E2445)/Summary!$K$6</x:f>
        <x:v>1476.7967145790553</x:v>
      </x:c>
      <x:c r="M2445" s="7" t="n">
        <x:f>MAX(0,H2445-L2445)</x:f>
        <x:v>0</x:v>
      </x:c>
      <x:c r="N2445" s="7" t="n">
        <x:f>MAX(0,L2445-H2445)</x:f>
        <x:v>1476.7967145790553</x:v>
      </x:c>
      <x:c r="O2445" s="7" t="n">
        <x:f>MAX(0,F2445+I2445-N2445)</x:f>
        <x:v>10898.35728952772</x:v>
      </x:c>
      <x:c r="P2445" s="7" t="n">
        <x:f>MAX(0,N2445-F2445-I2445)</x:f>
        <x:v>0</x:v>
      </x:c>
      <x:c r="Q2445" s="7" t="n">
        <x:f>MAX(0,G2445+J2445-P2445)</x:f>
        <x:v>0</x:v>
      </x:c>
      <x:c r="R2445" s="7" t="n">
        <x:f>M2445+MAX(0,K2445-MAX(0,P2445-G2445-J2445))</x:f>
        <x:v>0</x:v>
      </x:c>
      <x:c r="S2445" s="7" t="n">
        <x:f>SUM(O2445,Q2445,R2445)</x:f>
        <x:v>10898.35728952772</x:v>
      </x:c>
      <x:c r="T2445" s="14" t="n">
        <x:f>'Inventory detail'!T193</x:f>
        <x:v>0.0392</x:v>
      </x:c>
      <x:c r="U2445" s="14" t="n">
        <x:f>'Inventory detail'!U193</x:f>
        <x:v>0.038453999999999995</x:v>
      </x:c>
      <x:c r="V2445" s="9" t="n">
        <x:f>O2445*T2445</x:f>
        <x:v>427.2156057494866</x:v>
      </x:c>
      <x:c r="W2445" s="9" t="n">
        <x:f>Q2445*T2445</x:f>
        <x:v>0</x:v>
      </x:c>
      <x:c r="X2445" s="9" t="n">
        <x:f>R2445*T2445</x:f>
        <x:v>0</x:v>
      </x:c>
      <x:c r="Y2445" s="9" t="n">
        <x:f>S2445*T2445</x:f>
        <x:v>427.2156057494866</x:v>
      </x:c>
      <x:c r="Z2445" s="9" t="n">
        <x:f>IF(ISNUMBER(U2445),S2445*(U2445-T2445),"n.a.")</x:f>
        <x:v>-8.130174537987719</x:v>
      </x:c>
      <x:c r="AA2445" s="9" t="n">
        <x:f>IF(ISNUMBER(U2445),Y2445,0)</x:f>
        <x:v>427.2156057494866</x:v>
      </x:c>
      <x:c r="AB2445" s="7" t="n">
        <x:f>MAX(0,L2445-SUM(F2445:K2445))</x:f>
        <x:v>0</x:v>
      </x:c>
    </x:row>
    <x:row r="2446" ht="22" customHeight="1">
      <x:c r="A2446" s="18" t="n">
        <x:f>Summary!E$41</x:f>
        <x:v>46388</x:v>
      </x:c>
      <x:c r="B2446" s="2" t="str">
        <x:f>'Inventory detail'!A194</x:f>
        <x:v>COIL</x:v>
      </x:c>
      <x:c r="C2446" s="2" t="str">
        <x:f>'Inventory detail'!B194</x:f>
        <x:v>30</x:v>
      </x:c>
      <x:c r="D2446" s="2" t="str">
        <x:f>'Inventory detail'!C194</x:f>
        <x:v>8BLK36-4</x:v>
      </x:c>
      <x:c r="E2446" s="10" t="n">
        <x:f>A1320</x:f>
        <x:v>46357</x:v>
      </x:c>
      <x:c r="F2446" s="7" t="n">
        <x:f>O1320</x:f>
        <x:v>5762.217659137577</x:v>
      </x:c>
      <x:c r="G2446" s="7" t="n">
        <x:f>Q1320</x:f>
        <x:v>0</x:v>
      </x:c>
      <x:c r="H2446" s="7" t="n">
        <x:f>R1320</x:f>
        <x:v>0</x:v>
      </x:c>
      <x:c r="I2446" s="7" t="n">
        <x:f>SUMIFS('PO detail'!$W$966:$W$971,'PO detail'!$V$966:$V$971,"&gt;="&amp;E2446,'PO detail'!$V$966:$V$971,"&lt;"&amp;A2446)</x:f>
        <x:v>0</x:v>
      </x:c>
      <x:c r="J2446" s="7" t="n">
        <x:f>SUMIFS('PO detail'!$X$966:$X$971,'PO detail'!$V$966:$V$971,"&gt;="&amp;E2446,'PO detail'!$V$966:$V$971,"&lt;"&amp;A2446)</x:f>
        <x:v>0</x:v>
      </x:c>
      <x:c r="K2446" s="7" t="n">
        <x:f>SUMIFS('PO detail'!$Y$966:$Y$971,'PO detail'!$V$966:$V$971,"&gt;="&amp;E2446,'PO detail'!$V$966:$V$971,"&lt;"&amp;A2446)</x:f>
        <x:v>0</x:v>
      </x:c>
      <x:c r="L2446" s="7" t="n">
        <x:f>'Inventory detail'!F194*Summary!$K$5*(A2446-E2446)/Summary!$K$6</x:f>
        <x:v>1425.8726899383983</x:v>
      </x:c>
      <x:c r="M2446" s="7" t="n">
        <x:f>MAX(0,H2446-L2446)</x:f>
        <x:v>0</x:v>
      </x:c>
      <x:c r="N2446" s="7" t="n">
        <x:f>MAX(0,L2446-H2446)</x:f>
        <x:v>1425.8726899383983</x:v>
      </x:c>
      <x:c r="O2446" s="7" t="n">
        <x:f>MAX(0,F2446+I2446-N2446)</x:f>
        <x:v>4336.344969199179</x:v>
      </x:c>
      <x:c r="P2446" s="7" t="n">
        <x:f>MAX(0,N2446-F2446-I2446)</x:f>
        <x:v>0</x:v>
      </x:c>
      <x:c r="Q2446" s="7" t="n">
        <x:f>MAX(0,G2446+J2446-P2446)</x:f>
        <x:v>0</x:v>
      </x:c>
      <x:c r="R2446" s="7" t="n">
        <x:f>M2446+MAX(0,K2446-MAX(0,P2446-G2446-J2446))</x:f>
        <x:v>0</x:v>
      </x:c>
      <x:c r="S2446" s="7" t="n">
        <x:f>SUM(O2446,Q2446,R2446)</x:f>
        <x:v>4336.344969199179</x:v>
      </x:c>
      <x:c r="T2446" s="14" t="n">
        <x:f>'Inventory detail'!T194</x:f>
        <x:v>0.1211</x:v>
      </x:c>
      <x:c r="U2446" s="14" t="n">
        <x:f>'Inventory detail'!U194</x:f>
        <x:v>0.11867699999999999</x:v>
      </x:c>
      <x:c r="V2446" s="9" t="n">
        <x:f>O2446*T2446</x:f>
        <x:v>525.1313757700206</x:v>
      </x:c>
      <x:c r="W2446" s="9" t="n">
        <x:f>Q2446*T2446</x:f>
        <x:v>0</x:v>
      </x:c>
      <x:c r="X2446" s="9" t="n">
        <x:f>R2446*T2446</x:f>
        <x:v>0</x:v>
      </x:c>
      <x:c r="Y2446" s="9" t="n">
        <x:f>S2446*T2446</x:f>
        <x:v>525.1313757700206</x:v>
      </x:c>
      <x:c r="Z2446" s="9" t="n">
        <x:f>IF(ISNUMBER(U2446),S2446*(U2446-T2446),"n.a.")</x:f>
        <x:v>-10.506963860369648</x:v>
      </x:c>
      <x:c r="AA2446" s="9" t="n">
        <x:f>IF(ISNUMBER(U2446),Y2446,0)</x:f>
        <x:v>525.1313757700206</x:v>
      </x:c>
      <x:c r="AB2446" s="7" t="n">
        <x:f>MAX(0,L2446-SUM(F2446:K2446))</x:f>
        <x:v>0</x:v>
      </x:c>
    </x:row>
    <x:row r="2447" ht="22" customHeight="1">
      <x:c r="A2447" s="18" t="n">
        <x:f>Summary!E$41</x:f>
        <x:v>46388</x:v>
      </x:c>
      <x:c r="B2447" s="2" t="str">
        <x:f>'Inventory detail'!A195</x:f>
        <x:v>WIRE</x:v>
      </x:c>
      <x:c r="C2447" s="2" t="str">
        <x:f>'Inventory detail'!B195</x:f>
        <x:v>10</x:v>
      </x:c>
      <x:c r="D2447" s="2" t="str">
        <x:f>'Inventory detail'!C195</x:f>
        <x:v>DL038GOLD</x:v>
      </x:c>
      <x:c r="E2447" s="10" t="n">
        <x:f>A1321</x:f>
        <x:v>46357</x:v>
      </x:c>
      <x:c r="F2447" s="7" t="n">
        <x:f>O1321</x:f>
        <x:v>11162.217659137576</x:v>
      </x:c>
      <x:c r="G2447" s="7" t="n">
        <x:f>Q1321</x:f>
        <x:v>0</x:v>
      </x:c>
      <x:c r="H2447" s="7" t="n">
        <x:f>R1321</x:f>
        <x:v>0</x:v>
      </x:c>
      <x:c r="I2447" s="7" t="n">
        <x:f>SUMIFS('PO detail'!$W$1933:$W$1934,'PO detail'!$V$1933:$V$1934,"&gt;="&amp;E2447,'PO detail'!$V$1933:$V$1934,"&lt;"&amp;A2447)</x:f>
        <x:v>0</x:v>
      </x:c>
      <x:c r="J2447" s="7" t="n">
        <x:f>SUMIFS('PO detail'!$X$1933:$X$1934,'PO detail'!$V$1933:$V$1934,"&gt;="&amp;E2447,'PO detail'!$V$1933:$V$1934,"&lt;"&amp;A2447)</x:f>
        <x:v>0</x:v>
      </x:c>
      <x:c r="K2447" s="7" t="n">
        <x:f>SUMIFS('PO detail'!$Y$1933:$Y$1934,'PO detail'!$V$1933:$V$1934,"&gt;="&amp;E2447,'PO detail'!$V$1933:$V$1934,"&lt;"&amp;A2447)</x:f>
        <x:v>0</x:v>
      </x:c>
      <x:c r="L2447" s="7" t="n">
        <x:f>'Inventory detail'!F195*Summary!$K$5*(A2447-E2447)/Summary!$K$6</x:f>
        <x:v>1425.8726899383983</x:v>
      </x:c>
      <x:c r="M2447" s="7" t="n">
        <x:f>MAX(0,H2447-L2447)</x:f>
        <x:v>0</x:v>
      </x:c>
      <x:c r="N2447" s="7" t="n">
        <x:f>MAX(0,L2447-H2447)</x:f>
        <x:v>1425.8726899383983</x:v>
      </x:c>
      <x:c r="O2447" s="7" t="n">
        <x:f>MAX(0,F2447+I2447-N2447)</x:f>
        <x:v>9736.344969199177</x:v>
      </x:c>
      <x:c r="P2447" s="7" t="n">
        <x:f>MAX(0,N2447-F2447-I2447)</x:f>
        <x:v>0</x:v>
      </x:c>
      <x:c r="Q2447" s="7" t="n">
        <x:f>MAX(0,G2447+J2447-P2447)</x:f>
        <x:v>0</x:v>
      </x:c>
      <x:c r="R2447" s="7" t="n">
        <x:f>M2447+MAX(0,K2447-MAX(0,P2447-G2447-J2447))</x:f>
        <x:v>0</x:v>
      </x:c>
      <x:c r="S2447" s="7" t="n">
        <x:f>SUM(O2447,Q2447,R2447)</x:f>
        <x:v>9736.344969199177</x:v>
      </x:c>
      <x:c r="T2447" s="14" t="n">
        <x:f>'Inventory detail'!T195</x:f>
        <x:v>0.056299999999999996</x:v>
      </x:c>
      <x:c r="U2447" s="14" t="n">
        <x:f>'Inventory detail'!U195</x:f>
        <x:v>0.056299999999999996</x:v>
      </x:c>
      <x:c r="V2447" s="9" t="n">
        <x:f>O2447*T2447</x:f>
        <x:v>548.1562217659136</x:v>
      </x:c>
      <x:c r="W2447" s="9" t="n">
        <x:f>Q2447*T2447</x:f>
        <x:v>0</x:v>
      </x:c>
      <x:c r="X2447" s="9" t="n">
        <x:f>R2447*T2447</x:f>
        <x:v>0</x:v>
      </x:c>
      <x:c r="Y2447" s="9" t="n">
        <x:f>S2447*T2447</x:f>
        <x:v>548.1562217659136</x:v>
      </x:c>
      <x:c r="Z2447" s="9" t="n">
        <x:f>IF(ISNUMBER(U2447),S2447*(U2447-T2447),"n.a.")</x:f>
        <x:v>0</x:v>
      </x:c>
      <x:c r="AA2447" s="9" t="n">
        <x:f>IF(ISNUMBER(U2447),Y2447,0)</x:f>
        <x:v>548.1562217659136</x:v>
      </x:c>
      <x:c r="AB2447" s="7" t="n">
        <x:f>MAX(0,L2447-SUM(F2447:K2447))</x:f>
        <x:v>0</x:v>
      </x:c>
    </x:row>
    <x:row r="2448" ht="22" customHeight="1">
      <x:c r="A2448" s="18" t="n">
        <x:f>Summary!E$41</x:f>
        <x:v>46388</x:v>
      </x:c>
      <x:c r="B2448" s="2" t="str">
        <x:f>'Inventory detail'!A196</x:f>
        <x:v>POUC</x:v>
      </x:c>
      <x:c r="C2448" s="2" t="str">
        <x:f>'Inventory detail'!B196</x:f>
        <x:v>10</x:v>
      </x:c>
      <x:c r="D2448" s="2" t="str">
        <x:f>'Inventory detail'!C196</x:f>
        <x:v>LMEN3</x:v>
      </x:c>
      <x:c r="E2448" s="10" t="n">
        <x:f>A1322</x:f>
        <x:v>46357</x:v>
      </x:c>
      <x:c r="F2448" s="7" t="n">
        <x:f>O1322</x:f>
        <x:v>2376.722464065708</x:v>
      </x:c>
      <x:c r="G2448" s="7" t="n">
        <x:f>Q1322</x:f>
        <x:v>3500</x:v>
      </x:c>
      <x:c r="H2448" s="7" t="n">
        <x:f>R1322</x:f>
        <x:v>0</x:v>
      </x:c>
      <x:c r="I2448" s="7" t="n">
        <x:f>SUMIFS('PO detail'!$W$1527:$W$1529,'PO detail'!$V$1527:$V$1529,"&gt;="&amp;E2448,'PO detail'!$V$1527:$V$1529,"&lt;"&amp;A2448)</x:f>
        <x:v>0</x:v>
      </x:c>
      <x:c r="J2448" s="7" t="n">
        <x:f>SUMIFS('PO detail'!$X$1527:$X$1529,'PO detail'!$V$1527:$V$1529,"&gt;="&amp;E2448,'PO detail'!$V$1527:$V$1529,"&lt;"&amp;A2448)</x:f>
        <x:v>0</x:v>
      </x:c>
      <x:c r="K2448" s="7" t="n">
        <x:f>SUMIFS('PO detail'!$Y$1527:$Y$1529,'PO detail'!$V$1527:$V$1529,"&gt;="&amp;E2448,'PO detail'!$V$1527:$V$1529,"&lt;"&amp;A2448)</x:f>
        <x:v>0</x:v>
      </x:c>
      <x:c r="L2448" s="7" t="n">
        <x:f>'Inventory detail'!F196*Summary!$K$5*(A2448-E2448)/Summary!$K$6</x:f>
        <x:v>1417.388747433265</x:v>
      </x:c>
      <x:c r="M2448" s="7" t="n">
        <x:f>MAX(0,H2448-L2448)</x:f>
        <x:v>0</x:v>
      </x:c>
      <x:c r="N2448" s="7" t="n">
        <x:f>MAX(0,L2448-H2448)</x:f>
        <x:v>1417.388747433265</x:v>
      </x:c>
      <x:c r="O2448" s="7" t="n">
        <x:f>MAX(0,F2448+I2448-N2448)</x:f>
        <x:v>959.3337166324432</x:v>
      </x:c>
      <x:c r="P2448" s="7" t="n">
        <x:f>MAX(0,N2448-F2448-I2448)</x:f>
        <x:v>0</x:v>
      </x:c>
      <x:c r="Q2448" s="7" t="n">
        <x:f>MAX(0,G2448+J2448-P2448)</x:f>
        <x:v>3500</x:v>
      </x:c>
      <x:c r="R2448" s="7" t="n">
        <x:f>M2448+MAX(0,K2448-MAX(0,P2448-G2448-J2448))</x:f>
        <x:v>0</x:v>
      </x:c>
      <x:c r="S2448" s="7" t="n">
        <x:f>SUM(O2448,Q2448,R2448)</x:f>
        <x:v>4459.333716632444</x:v>
      </x:c>
      <x:c r="T2448" s="14" t="n">
        <x:f>'Inventory detail'!T196</x:f>
        <x:v>0.0915</x:v>
      </x:c>
      <x:c r="U2448" s="14" t="n">
        <x:f>'Inventory detail'!U196</x:f>
        <x:v>0.099825</x:v>
      </x:c>
      <x:c r="V2448" s="9" t="n">
        <x:f>O2448*T2448</x:f>
        <x:v>87.77903507186855</x:v>
      </x:c>
      <x:c r="W2448" s="9" t="n">
        <x:f>Q2448*T2448</x:f>
        <x:v>320.25</x:v>
      </x:c>
      <x:c r="X2448" s="9" t="n">
        <x:f>R2448*T2448</x:f>
        <x:v>0</x:v>
      </x:c>
      <x:c r="Y2448" s="9" t="n">
        <x:f>S2448*T2448</x:f>
        <x:v>408.0290350718686</x:v>
      </x:c>
      <x:c r="Z2448" s="9" t="n">
        <x:f>IF(ISNUMBER(U2448),S2448*(U2448-T2448),"n.a.")</x:f>
        <x:v>37.12395319096509</x:v>
      </x:c>
      <x:c r="AA2448" s="9" t="n">
        <x:f>IF(ISNUMBER(U2448),Y2448,0)</x:f>
        <x:v>408.0290350718686</x:v>
      </x:c>
      <x:c r="AB2448" s="7" t="n">
        <x:f>MAX(0,L2448-SUM(F2448:K2448))</x:f>
        <x:v>0</x:v>
      </x:c>
    </x:row>
    <x:row r="2449" ht="22" customHeight="1">
      <x:c r="A2449" s="18" t="n">
        <x:f>Summary!E$41</x:f>
        <x:v>46388</x:v>
      </x:c>
      <x:c r="B2449" s="2" t="str">
        <x:f>'Inventory detail'!A197</x:f>
        <x:v>POUC</x:v>
      </x:c>
      <x:c r="C2449" s="2" t="str">
        <x:f>'Inventory detail'!B197</x:f>
        <x:v>30</x:v>
      </x:c>
      <x:c r="D2449" s="2" t="str">
        <x:f>'Inventory detail'!C197</x:f>
        <x:v>LMEN10</x:v>
      </x:c>
      <x:c r="E2449" s="10" t="n">
        <x:f>A1323</x:f>
        <x:v>46357</x:v>
      </x:c>
      <x:c r="F2449" s="7" t="n">
        <x:f>O1323</x:f>
        <x:v>4648.488377823408</x:v>
      </x:c>
      <x:c r="G2449" s="7" t="n">
        <x:f>Q1323</x:f>
        <x:v>3000</x:v>
      </x:c>
      <x:c r="H2449" s="7" t="n">
        <x:f>R1323</x:f>
        <x:v>0</x:v>
      </x:c>
      <x:c r="I2449" s="7" t="n">
        <x:f>SUMIFS('PO detail'!$W$1657:$W$1661,'PO detail'!$V$1657:$V$1661,"&gt;="&amp;E2449,'PO detail'!$V$1657:$V$1661,"&lt;"&amp;A2449)</x:f>
        <x:v>0</x:v>
      </x:c>
      <x:c r="J2449" s="7" t="n">
        <x:f>SUMIFS('PO detail'!$X$1657:$X$1661,'PO detail'!$V$1657:$V$1661,"&gt;="&amp;E2449,'PO detail'!$V$1657:$V$1661,"&lt;"&amp;A2449)</x:f>
        <x:v>0</x:v>
      </x:c>
      <x:c r="K2449" s="7" t="n">
        <x:f>SUMIFS('PO detail'!$Y$1657:$Y$1661,'PO detail'!$V$1657:$V$1661,"&gt;="&amp;E2449,'PO detail'!$V$1657:$V$1661,"&lt;"&amp;A2449)</x:f>
        <x:v>0</x:v>
      </x:c>
      <x:c r="L2449" s="7" t="n">
        <x:f>'Inventory detail'!F197*Summary!$K$5*(A2449-E2449)/Summary!$K$6</x:f>
        <x:v>1404.6577412731008</x:v>
      </x:c>
      <x:c r="M2449" s="7" t="n">
        <x:f>MAX(0,H2449-L2449)</x:f>
        <x:v>0</x:v>
      </x:c>
      <x:c r="N2449" s="7" t="n">
        <x:f>MAX(0,L2449-H2449)</x:f>
        <x:v>1404.6577412731008</x:v>
      </x:c>
      <x:c r="O2449" s="7" t="n">
        <x:f>MAX(0,F2449+I2449-N2449)</x:f>
        <x:v>3243.830636550307</x:v>
      </x:c>
      <x:c r="P2449" s="7" t="n">
        <x:f>MAX(0,N2449-F2449-I2449)</x:f>
        <x:v>0</x:v>
      </x:c>
      <x:c r="Q2449" s="7" t="n">
        <x:f>MAX(0,G2449+J2449-P2449)</x:f>
        <x:v>3000</x:v>
      </x:c>
      <x:c r="R2449" s="7" t="n">
        <x:f>M2449+MAX(0,K2449-MAX(0,P2449-G2449-J2449))</x:f>
        <x:v>0</x:v>
      </x:c>
      <x:c r="S2449" s="7" t="n">
        <x:f>SUM(O2449,Q2449,R2449)</x:f>
        <x:v>6243.830636550307</x:v>
      </x:c>
      <x:c r="T2449" s="14" t="n">
        <x:f>'Inventory detail'!T197</x:f>
        <x:v>0.2984</x:v>
      </x:c>
      <x:c r="U2449" s="14" t="n">
        <x:f>'Inventory detail'!U197</x:f>
        <x:v>0.32521500000000003</x:v>
      </x:c>
      <x:c r="V2449" s="9" t="n">
        <x:f>O2449*T2449</x:f>
        <x:v>967.9590619466117</x:v>
      </x:c>
      <x:c r="W2449" s="9" t="n">
        <x:f>Q2449*T2449</x:f>
        <x:v>895.2</x:v>
      </x:c>
      <x:c r="X2449" s="9" t="n">
        <x:f>R2449*T2449</x:f>
        <x:v>0</x:v>
      </x:c>
      <x:c r="Y2449" s="9" t="n">
        <x:f>S2449*T2449</x:f>
        <x:v>1863.1590619466115</x:v>
      </x:c>
      <x:c r="Z2449" s="9" t="n">
        <x:f>IF(ISNUMBER(U2449),S2449*(U2449-T2449),"n.a.")</x:f>
        <x:v>167.42831851909668</x:v>
      </x:c>
      <x:c r="AA2449" s="9" t="n">
        <x:f>IF(ISNUMBER(U2449),Y2449,0)</x:f>
        <x:v>1863.1590619466115</x:v>
      </x:c>
      <x:c r="AB2449" s="7" t="n">
        <x:f>MAX(0,L2449-SUM(F2449:K2449))</x:f>
        <x:v>0</x:v>
      </x:c>
    </x:row>
    <x:row r="2450" ht="22" customHeight="1">
      <x:c r="A2450" s="18" t="n">
        <x:f>Summary!E$41</x:f>
        <x:v>46388</x:v>
      </x:c>
      <x:c r="B2450" s="2" t="str">
        <x:f>'Inventory detail'!A198</x:f>
        <x:v>WIRE</x:v>
      </x:c>
      <x:c r="C2450" s="2" t="str">
        <x:f>'Inventory detail'!B198</x:f>
        <x:v>10</x:v>
      </x:c>
      <x:c r="D2450" s="2" t="str">
        <x:f>'Inventory detail'!C198</x:f>
        <x:v>DL058WHT</x:v>
      </x:c>
      <x:c r="E2450" s="10" t="n">
        <x:f>A1324</x:f>
        <x:v>46357</x:v>
      </x:c>
      <x:c r="F2450" s="7" t="n">
        <x:f>O1324</x:f>
        <x:v>7534.776509240247</x:v>
      </x:c>
      <x:c r="G2450" s="7" t="n">
        <x:f>Q1324</x:f>
        <x:v>0</x:v>
      </x:c>
      <x:c r="H2450" s="7" t="n">
        <x:f>R1324</x:f>
        <x:v>0</x:v>
      </x:c>
      <x:c r="I2450" s="7" t="n">
        <x:f>SUMIFS('PO detail'!$W$1958:$W$1960,'PO detail'!$V$1958:$V$1960,"&gt;="&amp;E2450,'PO detail'!$V$1958:$V$1960,"&lt;"&amp;A2450)</x:f>
        <x:v>0</x:v>
      </x:c>
      <x:c r="J2450" s="7" t="n">
        <x:f>SUMIFS('PO detail'!$X$1958:$X$1960,'PO detail'!$V$1958:$V$1960,"&gt;="&amp;E2450,'PO detail'!$V$1958:$V$1960,"&lt;"&amp;A2450)</x:f>
        <x:v>0</x:v>
      </x:c>
      <x:c r="K2450" s="7" t="n">
        <x:f>SUMIFS('PO detail'!$Y$1958:$Y$1960,'PO detail'!$V$1958:$V$1960,"&gt;="&amp;E2450,'PO detail'!$V$1958:$V$1960,"&lt;"&amp;A2450)</x:f>
        <x:v>0</x:v>
      </x:c>
      <x:c r="L2450" s="7" t="n">
        <x:f>'Inventory detail'!F198*Summary!$K$5*(A2450-E2450)/Summary!$K$6</x:f>
        <x:v>1383.4326078028746</x:v>
      </x:c>
      <x:c r="M2450" s="7" t="n">
        <x:f>MAX(0,H2450-L2450)</x:f>
        <x:v>0</x:v>
      </x:c>
      <x:c r="N2450" s="7" t="n">
        <x:f>MAX(0,L2450-H2450)</x:f>
        <x:v>1383.4326078028746</x:v>
      </x:c>
      <x:c r="O2450" s="7" t="n">
        <x:f>MAX(0,F2450+I2450-N2450)</x:f>
        <x:v>6151.343901437373</x:v>
      </x:c>
      <x:c r="P2450" s="7" t="n">
        <x:f>MAX(0,N2450-F2450-I2450)</x:f>
        <x:v>0</x:v>
      </x:c>
      <x:c r="Q2450" s="7" t="n">
        <x:f>MAX(0,G2450+J2450-P2450)</x:f>
        <x:v>0</x:v>
      </x:c>
      <x:c r="R2450" s="7" t="n">
        <x:f>M2450+MAX(0,K2450-MAX(0,P2450-G2450-J2450))</x:f>
        <x:v>0</x:v>
      </x:c>
      <x:c r="S2450" s="7" t="n">
        <x:f>SUM(O2450,Q2450,R2450)</x:f>
        <x:v>6151.343901437373</x:v>
      </x:c>
      <x:c r="T2450" s="14" t="n">
        <x:f>'Inventory detail'!T198</x:f>
        <x:v>0.1082</x:v>
      </x:c>
      <x:c r="U2450" s="14" t="n">
        <x:f>'Inventory detail'!U198</x:f>
        <x:v>0.1082</x:v>
      </x:c>
      <x:c r="V2450" s="9" t="n">
        <x:f>O2450*T2450</x:f>
        <x:v>665.5754101355237</x:v>
      </x:c>
      <x:c r="W2450" s="9" t="n">
        <x:f>Q2450*T2450</x:f>
        <x:v>0</x:v>
      </x:c>
      <x:c r="X2450" s="9" t="n">
        <x:f>R2450*T2450</x:f>
        <x:v>0</x:v>
      </x:c>
      <x:c r="Y2450" s="9" t="n">
        <x:f>S2450*T2450</x:f>
        <x:v>665.5754101355237</x:v>
      </x:c>
      <x:c r="Z2450" s="9" t="n">
        <x:f>IF(ISNUMBER(U2450),S2450*(U2450-T2450),"n.a.")</x:f>
        <x:v>0</x:v>
      </x:c>
      <x:c r="AA2450" s="9" t="n">
        <x:f>IF(ISNUMBER(U2450),Y2450,0)</x:f>
        <x:v>665.5754101355237</x:v>
      </x:c>
      <x:c r="AB2450" s="7" t="n">
        <x:f>MAX(0,L2450-SUM(F2450:K2450))</x:f>
        <x:v>0</x:v>
      </x:c>
    </x:row>
    <x:row r="2451" ht="22" customHeight="1">
      <x:c r="A2451" s="18" t="n">
        <x:f>Summary!E$41</x:f>
        <x:v>46388</x:v>
      </x:c>
      <x:c r="B2451" s="2" t="str">
        <x:f>'Inventory detail'!A199</x:f>
        <x:v>POUC</x:v>
      </x:c>
      <x:c r="C2451" s="2" t="str">
        <x:f>'Inventory detail'!B199</x:f>
        <x:v>10</x:v>
      </x:c>
      <x:c r="D2451" s="2" t="str">
        <x:f>'Inventory detail'!C199</x:f>
        <x:v>DRI10</x:v>
      </x:c>
      <x:c r="E2451" s="10" t="n">
        <x:f>A1325</x:f>
        <x:v>46357</x:v>
      </x:c>
      <x:c r="F2451" s="7" t="n">
        <x:f>O1325</x:f>
        <x:v>1449.2813141683778</x:v>
      </x:c>
      <x:c r="G2451" s="7" t="n">
        <x:f>Q1325</x:f>
        <x:v>10000</x:v>
      </x:c>
      <x:c r="H2451" s="7" t="n">
        <x:f>R1325</x:f>
        <x:v>0</x:v>
      </x:c>
      <x:c r="I2451" s="7" t="n">
        <x:f>SUMIFS('PO detail'!$W$1461:$W$1462,'PO detail'!$V$1461:$V$1462,"&gt;="&amp;E2451,'PO detail'!$V$1461:$V$1462,"&lt;"&amp;A2451)</x:f>
        <x:v>0</x:v>
      </x:c>
      <x:c r="J2451" s="7" t="n">
        <x:f>SUMIFS('PO detail'!$X$1461:$X$1462,'PO detail'!$V$1461:$V$1462,"&gt;="&amp;E2451,'PO detail'!$V$1461:$V$1462,"&lt;"&amp;A2451)</x:f>
        <x:v>0</x:v>
      </x:c>
      <x:c r="K2451" s="7" t="n">
        <x:f>SUMIFS('PO detail'!$Y$1461:$Y$1462,'PO detail'!$V$1461:$V$1462,"&gt;="&amp;E2451,'PO detail'!$V$1461:$V$1462,"&lt;"&amp;A2451)</x:f>
        <x:v>0</x:v>
      </x:c>
      <x:c r="L2451" s="7" t="n">
        <x:f>'Inventory detail'!F199*Summary!$K$5*(A2451-E2451)/Summary!$K$6</x:f>
        <x:v>1374.9486652977412</x:v>
      </x:c>
      <x:c r="M2451" s="7" t="n">
        <x:f>MAX(0,H2451-L2451)</x:f>
        <x:v>0</x:v>
      </x:c>
      <x:c r="N2451" s="7" t="n">
        <x:f>MAX(0,L2451-H2451)</x:f>
        <x:v>1374.9486652977412</x:v>
      </x:c>
      <x:c r="O2451" s="7" t="n">
        <x:f>MAX(0,F2451+I2451-N2451)</x:f>
        <x:v>74.3326488706366</x:v>
      </x:c>
      <x:c r="P2451" s="7" t="n">
        <x:f>MAX(0,N2451-F2451-I2451)</x:f>
        <x:v>0</x:v>
      </x:c>
      <x:c r="Q2451" s="7" t="n">
        <x:f>MAX(0,G2451+J2451-P2451)</x:f>
        <x:v>10000</x:v>
      </x:c>
      <x:c r="R2451" s="7" t="n">
        <x:f>M2451+MAX(0,K2451-MAX(0,P2451-G2451-J2451))</x:f>
        <x:v>0</x:v>
      </x:c>
      <x:c r="S2451" s="7" t="n">
        <x:f>SUM(O2451,Q2451,R2451)</x:f>
        <x:v>10074.332648870637</x:v>
      </x:c>
      <x:c r="T2451" s="14" t="n">
        <x:f>'Inventory detail'!T199</x:f>
        <x:v>0.013500000000000002</x:v>
      </x:c>
      <x:c r="U2451" s="14" t="n">
        <x:f>'Inventory detail'!U199</x:f>
        <x:v>0.014849999999999999</x:v>
      </x:c>
      <x:c r="V2451" s="9" t="n">
        <x:f>O2451*T2451</x:f>
        <x:v>1.0034907597535943</x:v>
      </x:c>
      <x:c r="W2451" s="9" t="n">
        <x:f>Q2451*T2451</x:f>
        <x:v>135.00000000000003</x:v>
      </x:c>
      <x:c r="X2451" s="9" t="n">
        <x:f>R2451*T2451</x:f>
        <x:v>0</x:v>
      </x:c>
      <x:c r="Y2451" s="9" t="n">
        <x:f>S2451*T2451</x:f>
        <x:v>136.00349075975362</x:v>
      </x:c>
      <x:c r="Z2451" s="9" t="n">
        <x:f>IF(ISNUMBER(U2451),S2451*(U2451-T2451),"n.a.")</x:f>
        <x:v>13.60034907597533</x:v>
      </x:c>
      <x:c r="AA2451" s="9" t="n">
        <x:f>IF(ISNUMBER(U2451),Y2451,0)</x:f>
        <x:v>136.00349075975362</x:v>
      </x:c>
      <x:c r="AB2451" s="7" t="n">
        <x:f>MAX(0,L2451-SUM(F2451:K2451))</x:f>
        <x:v>0</x:v>
      </x:c>
    </x:row>
    <x:row r="2452" ht="22" customHeight="1">
      <x:c r="A2452" s="18" t="n">
        <x:f>Summary!E$41</x:f>
        <x:v>46388</x:v>
      </x:c>
      <x:c r="B2452" s="2" t="str">
        <x:f>'Inventory detail'!A200</x:f>
        <x:v>POUC</x:v>
      </x:c>
      <x:c r="C2452" s="2" t="str">
        <x:f>'Inventory detail'!B200</x:f>
        <x:v>10</x:v>
      </x:c>
      <x:c r="D2452" s="2" t="str">
        <x:f>'Inventory detail'!C200</x:f>
        <x:v>XLMEN3</x:v>
      </x:c>
      <x:c r="E2452" s="10" t="n">
        <x:f>A1326</x:f>
        <x:v>46357</x:v>
      </x:c>
      <x:c r="F2452" s="7" t="n">
        <x:f>O1326</x:f>
        <x:v>78.30833675564713</x:v>
      </x:c>
      <x:c r="G2452" s="7" t="n">
        <x:f>Q1326</x:f>
        <x:v>7500</x:v>
      </x:c>
      <x:c r="H2452" s="7" t="n">
        <x:f>R1326</x:f>
        <x:v>0</x:v>
      </x:c>
      <x:c r="I2452" s="7" t="n">
        <x:f>SUMIFS('PO detail'!$W$1613:$W$1615,'PO detail'!$V$1613:$V$1615,"&gt;="&amp;E2452,'PO detail'!$V$1613:$V$1615,"&lt;"&amp;A2452)</x:f>
        <x:v>0</x:v>
      </x:c>
      <x:c r="J2452" s="7" t="n">
        <x:f>SUMIFS('PO detail'!$X$1613:$X$1615,'PO detail'!$V$1613:$V$1615,"&gt;="&amp;E2452,'PO detail'!$V$1613:$V$1615,"&lt;"&amp;A2452)</x:f>
        <x:v>0</x:v>
      </x:c>
      <x:c r="K2452" s="7" t="n">
        <x:f>SUMIFS('PO detail'!$Y$1613:$Y$1615,'PO detail'!$V$1613:$V$1615,"&gt;="&amp;E2452,'PO detail'!$V$1613:$V$1615,"&lt;"&amp;A2452)</x:f>
        <x:v>0</x:v>
      </x:c>
      <x:c r="L2452" s="7" t="n">
        <x:f>'Inventory detail'!F200*Summary!$K$5*(A2452-E2452)/Summary!$K$6</x:f>
        <x:v>1357.970595482546</x:v>
      </x:c>
      <x:c r="M2452" s="7" t="n">
        <x:f>MAX(0,H2452-L2452)</x:f>
        <x:v>0</x:v>
      </x:c>
      <x:c r="N2452" s="7" t="n">
        <x:f>MAX(0,L2452-H2452)</x:f>
        <x:v>1357.970595482546</x:v>
      </x:c>
      <x:c r="O2452" s="7" t="n">
        <x:f>MAX(0,F2452+I2452-N2452)</x:f>
        <x:v>0</x:v>
      </x:c>
      <x:c r="P2452" s="7" t="n">
        <x:f>MAX(0,N2452-F2452-I2452)</x:f>
        <x:v>1279.662258726899</x:v>
      </x:c>
      <x:c r="Q2452" s="7" t="n">
        <x:f>MAX(0,G2452+J2452-P2452)</x:f>
        <x:v>6220.337741273101</x:v>
      </x:c>
      <x:c r="R2452" s="7" t="n">
        <x:f>M2452+MAX(0,K2452-MAX(0,P2452-G2452-J2452))</x:f>
        <x:v>0</x:v>
      </x:c>
      <x:c r="S2452" s="7" t="n">
        <x:f>SUM(O2452,Q2452,R2452)</x:f>
        <x:v>6220.337741273101</x:v>
      </x:c>
      <x:c r="T2452" s="14" t="n">
        <x:f>'Inventory detail'!T200</x:f>
        <x:v>0.0978</x:v>
      </x:c>
      <x:c r="U2452" s="14" t="n">
        <x:f>'Inventory detail'!U200</x:f>
        <x:v>0.10658999999999999</x:v>
      </x:c>
      <x:c r="V2452" s="9" t="n">
        <x:f>O2452*T2452</x:f>
        <x:v>0</x:v>
      </x:c>
      <x:c r="W2452" s="9" t="n">
        <x:f>Q2452*T2452</x:f>
        <x:v>608.3490310965092</x:v>
      </x:c>
      <x:c r="X2452" s="9" t="n">
        <x:f>R2452*T2452</x:f>
        <x:v>0</x:v>
      </x:c>
      <x:c r="Y2452" s="9" t="n">
        <x:f>S2452*T2452</x:f>
        <x:v>608.3490310965092</x:v>
      </x:c>
      <x:c r="Z2452" s="9" t="n">
        <x:f>IF(ISNUMBER(U2452),S2452*(U2452-T2452),"n.a.")</x:f>
        <x:v>54.676768745790504</x:v>
      </x:c>
      <x:c r="AA2452" s="9" t="n">
        <x:f>IF(ISNUMBER(U2452),Y2452,0)</x:f>
        <x:v>608.3490310965092</x:v>
      </x:c>
      <x:c r="AB2452" s="7" t="n">
        <x:f>MAX(0,L2452-SUM(F2452:K2452))</x:f>
        <x:v>0</x:v>
      </x:c>
    </x:row>
    <x:row r="2453" ht="22" customHeight="1">
      <x:c r="A2453" s="18" t="n">
        <x:f>Summary!E$41</x:f>
        <x:v>46388</x:v>
      </x:c>
      <x:c r="B2453" s="2" t="str">
        <x:f>'Inventory detail'!A201</x:f>
        <x:v>POUC</x:v>
      </x:c>
      <x:c r="C2453" s="2" t="str">
        <x:f>'Inventory detail'!B201</x:f>
        <x:v>60</x:v>
      </x:c>
      <x:c r="D2453" s="2" t="str">
        <x:f>'Inventory detail'!C201</x:f>
        <x:v>MIL7</x:v>
      </x:c>
      <x:c r="E2453" s="10" t="n">
        <x:f>A1327</x:f>
        <x:v>46357</x:v>
      </x:c>
      <x:c r="F2453" s="7" t="n">
        <x:f>O1327</x:f>
        <x:v>0</x:v>
      </x:c>
      <x:c r="G2453" s="7" t="n">
        <x:f>Q1327</x:f>
        <x:v>9050.84977412731</x:v>
      </x:c>
      <x:c r="H2453" s="7" t="n">
        <x:f>R1327</x:f>
        <x:v>0</x:v>
      </x:c>
      <x:c r="I2453" s="7" t="n">
        <x:f>SUMIFS('PO detail'!$W$1813:$W$1814,'PO detail'!$V$1813:$V$1814,"&gt;="&amp;E2453,'PO detail'!$V$1813:$V$1814,"&lt;"&amp;A2453)</x:f>
        <x:v>0</x:v>
      </x:c>
      <x:c r="J2453" s="7" t="n">
        <x:f>SUMIFS('PO detail'!$X$1813:$X$1814,'PO detail'!$V$1813:$V$1814,"&gt;="&amp;E2453,'PO detail'!$V$1813:$V$1814,"&lt;"&amp;A2453)</x:f>
        <x:v>0</x:v>
      </x:c>
      <x:c r="K2453" s="7" t="n">
        <x:f>SUMIFS('PO detail'!$Y$1813:$Y$1814,'PO detail'!$V$1813:$V$1814,"&gt;="&amp;E2453,'PO detail'!$V$1813:$V$1814,"&lt;"&amp;A2453)</x:f>
        <x:v>0</x:v>
      </x:c>
      <x:c r="L2453" s="7" t="n">
        <x:f>'Inventory detail'!F201*Summary!$K$5*(A2453-E2453)/Summary!$K$6</x:f>
        <x:v>1315.540698151951</x:v>
      </x:c>
      <x:c r="M2453" s="7" t="n">
        <x:f>MAX(0,H2453-L2453)</x:f>
        <x:v>0</x:v>
      </x:c>
      <x:c r="N2453" s="7" t="n">
        <x:f>MAX(0,L2453-H2453)</x:f>
        <x:v>1315.540698151951</x:v>
      </x:c>
      <x:c r="O2453" s="7" t="n">
        <x:f>MAX(0,F2453+I2453-N2453)</x:f>
        <x:v>0</x:v>
      </x:c>
      <x:c r="P2453" s="7" t="n">
        <x:f>MAX(0,N2453-F2453-I2453)</x:f>
        <x:v>1315.540698151951</x:v>
      </x:c>
      <x:c r="Q2453" s="7" t="n">
        <x:f>MAX(0,G2453+J2453-P2453)</x:f>
        <x:v>7735.309075975359</x:v>
      </x:c>
      <x:c r="R2453" s="7" t="n">
        <x:f>M2453+MAX(0,K2453-MAX(0,P2453-G2453-J2453))</x:f>
        <x:v>0</x:v>
      </x:c>
      <x:c r="S2453" s="7" t="n">
        <x:f>SUM(O2453,Q2453,R2453)</x:f>
        <x:v>7735.309075975359</x:v>
      </x:c>
      <x:c r="T2453" s="14" t="n">
        <x:f>'Inventory detail'!T201</x:f>
        <x:v>0.0106</x:v>
      </x:c>
      <x:c r="U2453" s="14" t="n">
        <x:f>'Inventory detail'!U201</x:f>
        <x:v>0.011715</x:v>
      </x:c>
      <x:c r="V2453" s="9" t="n">
        <x:f>O2453*T2453</x:f>
        <x:v>0</x:v>
      </x:c>
      <x:c r="W2453" s="9" t="n">
        <x:f>Q2453*T2453</x:f>
        <x:v>81.9942762053388</x:v>
      </x:c>
      <x:c r="X2453" s="9" t="n">
        <x:f>R2453*T2453</x:f>
        <x:v>0</x:v>
      </x:c>
      <x:c r="Y2453" s="9" t="n">
        <x:f>S2453*T2453</x:f>
        <x:v>81.9942762053388</x:v>
      </x:c>
      <x:c r="Z2453" s="9" t="n">
        <x:f>IF(ISNUMBER(U2453),S2453*(U2453-T2453),"n.a.")</x:f>
        <x:v>8.624869619712522</x:v>
      </x:c>
      <x:c r="AA2453" s="9" t="n">
        <x:f>IF(ISNUMBER(U2453),Y2453,0)</x:f>
        <x:v>81.9942762053388</x:v>
      </x:c>
      <x:c r="AB2453" s="7" t="n">
        <x:f>MAX(0,L2453-SUM(F2453:K2453))</x:f>
        <x:v>0</x:v>
      </x:c>
    </x:row>
    <x:row r="2454" ht="22" customHeight="1">
      <x:c r="A2454" s="18" t="n">
        <x:f>Summary!E$41</x:f>
        <x:v>46388</x:v>
      </x:c>
      <x:c r="B2454" s="2" t="str">
        <x:f>'Inventory detail'!A202</x:f>
        <x:v>POUC</x:v>
      </x:c>
      <x:c r="C2454" s="2" t="str">
        <x:f>'Inventory detail'!B202</x:f>
        <x:v>60</x:v>
      </x:c>
      <x:c r="D2454" s="2" t="str">
        <x:f>'Inventory detail'!C202</x:f>
        <x:v>LMEN3</x:v>
      </x:c>
      <x:c r="E2454" s="10" t="n">
        <x:f>A1328</x:f>
        <x:v>46357</x:v>
      </x:c>
      <x:c r="F2454" s="7" t="n">
        <x:f>O1328</x:f>
        <x:v>3865.3719917864482</x:v>
      </x:c>
      <x:c r="G2454" s="7" t="n">
        <x:f>Q1328</x:f>
        <x:v>2000</x:v>
      </x:c>
      <x:c r="H2454" s="7" t="n">
        <x:f>R1328</x:f>
        <x:v>0</x:v>
      </x:c>
      <x:c r="I2454" s="7" t="n">
        <x:f>SUMIFS('PO detail'!$W$1787:$W$1790,'PO detail'!$V$1787:$V$1790,"&gt;="&amp;E2454,'PO detail'!$V$1787:$V$1790,"&lt;"&amp;A2454)</x:f>
        <x:v>0</x:v>
      </x:c>
      <x:c r="J2454" s="7" t="n">
        <x:f>SUMIFS('PO detail'!$X$1787:$X$1790,'PO detail'!$V$1787:$V$1790,"&gt;="&amp;E2454,'PO detail'!$V$1787:$V$1790,"&lt;"&amp;A2454)</x:f>
        <x:v>0</x:v>
      </x:c>
      <x:c r="K2454" s="7" t="n">
        <x:f>SUMIFS('PO detail'!$Y$1787:$Y$1790,'PO detail'!$V$1787:$V$1790,"&gt;="&amp;E2454,'PO detail'!$V$1787:$V$1790,"&lt;"&amp;A2454)</x:f>
        <x:v>0</x:v>
      </x:c>
      <x:c r="L2454" s="7" t="n">
        <x:f>'Inventory detail'!F202*Summary!$K$5*(A2454-E2454)/Summary!$K$6</x:f>
        <x:v>1307.046570841889</x:v>
      </x:c>
      <x:c r="M2454" s="7" t="n">
        <x:f>MAX(0,H2454-L2454)</x:f>
        <x:v>0</x:v>
      </x:c>
      <x:c r="N2454" s="7" t="n">
        <x:f>MAX(0,L2454-H2454)</x:f>
        <x:v>1307.046570841889</x:v>
      </x:c>
      <x:c r="O2454" s="7" t="n">
        <x:f>MAX(0,F2454+I2454-N2454)</x:f>
        <x:v>2558.3254209445595</x:v>
      </x:c>
      <x:c r="P2454" s="7" t="n">
        <x:f>MAX(0,N2454-F2454-I2454)</x:f>
        <x:v>0</x:v>
      </x:c>
      <x:c r="Q2454" s="7" t="n">
        <x:f>MAX(0,G2454+J2454-P2454)</x:f>
        <x:v>2000</x:v>
      </x:c>
      <x:c r="R2454" s="7" t="n">
        <x:f>M2454+MAX(0,K2454-MAX(0,P2454-G2454-J2454))</x:f>
        <x:v>0</x:v>
      </x:c>
      <x:c r="S2454" s="7" t="n">
        <x:f>SUM(O2454,Q2454,R2454)</x:f>
        <x:v>4558.3254209445595</x:v>
      </x:c>
      <x:c r="T2454" s="14" t="n">
        <x:f>'Inventory detail'!T202</x:f>
        <x:v>0.0915</x:v>
      </x:c>
      <x:c r="U2454" s="14" t="n">
        <x:f>'Inventory detail'!U202</x:f>
        <x:v>0.099825</x:v>
      </x:c>
      <x:c r="V2454" s="9" t="n">
        <x:f>O2454*T2454</x:f>
        <x:v>234.0867760164272</x:v>
      </x:c>
      <x:c r="W2454" s="9" t="n">
        <x:f>Q2454*T2454</x:f>
        <x:v>183</x:v>
      </x:c>
      <x:c r="X2454" s="9" t="n">
        <x:f>R2454*T2454</x:f>
        <x:v>0</x:v>
      </x:c>
      <x:c r="Y2454" s="9" t="n">
        <x:f>S2454*T2454</x:f>
        <x:v>417.08677601642717</x:v>
      </x:c>
      <x:c r="Z2454" s="9" t="n">
        <x:f>IF(ISNUMBER(U2454),S2454*(U2454-T2454),"n.a.")</x:f>
        <x:v>37.94805912936345</x:v>
      </x:c>
      <x:c r="AA2454" s="9" t="n">
        <x:f>IF(ISNUMBER(U2454),Y2454,0)</x:f>
        <x:v>417.08677601642717</x:v>
      </x:c>
      <x:c r="AB2454" s="7" t="n">
        <x:f>MAX(0,L2454-SUM(F2454:K2454))</x:f>
        <x:v>0</x:v>
      </x:c>
    </x:row>
    <x:row r="2455" ht="22" customHeight="1">
      <x:c r="A2455" s="18" t="n">
        <x:f>Summary!E$41</x:f>
        <x:v>46388</x:v>
      </x:c>
      <x:c r="B2455" s="2" t="str">
        <x:f>'Inventory detail'!A203</x:f>
        <x:v>WIRE</x:v>
      </x:c>
      <x:c r="C2455" s="2" t="str">
        <x:f>'Inventory detail'!B203</x:f>
        <x:v>10</x:v>
      </x:c>
      <x:c r="D2455" s="2" t="str">
        <x:f>'Inventory detail'!C203</x:f>
        <x:v>DL058SIL</x:v>
      </x:c>
      <x:c r="E2455" s="10" t="n">
        <x:f>A1329</x:f>
        <x:v>46357</x:v>
      </x:c>
      <x:c r="F2455" s="7" t="n">
        <x:f>O1329</x:f>
        <x:v>11744.38160164271</x:v>
      </x:c>
      <x:c r="G2455" s="7" t="n">
        <x:f>Q1329</x:f>
        <x:v>0</x:v>
      </x:c>
      <x:c r="H2455" s="7" t="n">
        <x:f>R1329</x:f>
        <x:v>0</x:v>
      </x:c>
      <x:c r="I2455" s="7" t="n">
        <x:f>SUMIFS('PO detail'!$W$1955:$W$1957,'PO detail'!$V$1955:$V$1957,"&gt;="&amp;E2455,'PO detail'!$V$1955:$V$1957,"&lt;"&amp;A2455)</x:f>
        <x:v>0</x:v>
      </x:c>
      <x:c r="J2455" s="7" t="n">
        <x:f>SUMIFS('PO detail'!$X$1955:$X$1957,'PO detail'!$V$1955:$V$1957,"&gt;="&amp;E2455,'PO detail'!$V$1955:$V$1957,"&lt;"&amp;A2455)</x:f>
        <x:v>0</x:v>
      </x:c>
      <x:c r="K2455" s="7" t="n">
        <x:f>SUMIFS('PO detail'!$Y$1955:$Y$1957,'PO detail'!$V$1955:$V$1957,"&gt;="&amp;E2455,'PO detail'!$V$1955:$V$1957,"&lt;"&amp;A2455)</x:f>
        <x:v>0</x:v>
      </x:c>
      <x:c r="L2455" s="7" t="n">
        <x:f>'Inventory detail'!F203*Summary!$K$5*(A2455-E2455)/Summary!$K$6</x:f>
        <x:v>1290.0786858316224</x:v>
      </x:c>
      <x:c r="M2455" s="7" t="n">
        <x:f>MAX(0,H2455-L2455)</x:f>
        <x:v>0</x:v>
      </x:c>
      <x:c r="N2455" s="7" t="n">
        <x:f>MAX(0,L2455-H2455)</x:f>
        <x:v>1290.0786858316224</x:v>
      </x:c>
      <x:c r="O2455" s="7" t="n">
        <x:f>MAX(0,F2455+I2455-N2455)</x:f>
        <x:v>10454.302915811088</x:v>
      </x:c>
      <x:c r="P2455" s="7" t="n">
        <x:f>MAX(0,N2455-F2455-I2455)</x:f>
        <x:v>0</x:v>
      </x:c>
      <x:c r="Q2455" s="7" t="n">
        <x:f>MAX(0,G2455+J2455-P2455)</x:f>
        <x:v>0</x:v>
      </x:c>
      <x:c r="R2455" s="7" t="n">
        <x:f>M2455+MAX(0,K2455-MAX(0,P2455-G2455-J2455))</x:f>
        <x:v>0</x:v>
      </x:c>
      <x:c r="S2455" s="7" t="n">
        <x:f>SUM(O2455,Q2455,R2455)</x:f>
        <x:v>10454.302915811088</x:v>
      </x:c>
      <x:c r="T2455" s="14" t="n">
        <x:f>'Inventory detail'!T203</x:f>
        <x:v>0.1082</x:v>
      </x:c>
      <x:c r="U2455" s="14" t="n">
        <x:f>'Inventory detail'!U203</x:f>
        <x:v>0.1082</x:v>
      </x:c>
      <x:c r="V2455" s="9" t="n">
        <x:f>O2455*T2455</x:f>
        <x:v>1131.1555754907597</x:v>
      </x:c>
      <x:c r="W2455" s="9" t="n">
        <x:f>Q2455*T2455</x:f>
        <x:v>0</x:v>
      </x:c>
      <x:c r="X2455" s="9" t="n">
        <x:f>R2455*T2455</x:f>
        <x:v>0</x:v>
      </x:c>
      <x:c r="Y2455" s="9" t="n">
        <x:f>S2455*T2455</x:f>
        <x:v>1131.1555754907597</x:v>
      </x:c>
      <x:c r="Z2455" s="9" t="n">
        <x:f>IF(ISNUMBER(U2455),S2455*(U2455-T2455),"n.a.")</x:f>
        <x:v>0</x:v>
      </x:c>
      <x:c r="AA2455" s="9" t="n">
        <x:f>IF(ISNUMBER(U2455),Y2455,0)</x:f>
        <x:v>1131.1555754907597</x:v>
      </x:c>
      <x:c r="AB2455" s="7" t="n">
        <x:f>MAX(0,L2455-SUM(F2455:K2455))</x:f>
        <x:v>0</x:v>
      </x:c>
    </x:row>
    <x:row r="2456" ht="22" customHeight="1">
      <x:c r="A2456" s="18" t="n">
        <x:f>Summary!E$41</x:f>
        <x:v>46388</x:v>
      </x:c>
      <x:c r="B2456" s="2" t="str">
        <x:f>'Inventory detail'!A204</x:f>
        <x:v>POUC</x:v>
      </x:c>
      <x:c r="C2456" s="2" t="str">
        <x:f>'Inventory detail'!B204</x:f>
        <x:v>10</x:v>
      </x:c>
      <x:c r="D2456" s="2" t="str">
        <x:f>'Inventory detail'!C204</x:f>
        <x:v>JUM5</x:v>
      </x:c>
      <x:c r="E2456" s="10" t="n">
        <x:f>A1330</x:f>
        <x:v>46357</x:v>
      </x:c>
      <x:c r="F2456" s="7" t="n">
        <x:f>O1330</x:f>
        <x:v>0</x:v>
      </x:c>
      <x:c r="G2456" s="7" t="n">
        <x:f>Q1330</x:f>
        <x:v>10000</x:v>
      </x:c>
      <x:c r="H2456" s="7" t="n">
        <x:f>R1330</x:f>
        <x:v>11652.435646817248</x:v>
      </x:c>
      <x:c r="I2456" s="7" t="n">
        <x:f>SUMIFS('PO detail'!$W$1474:$W$1474,'PO detail'!$V$1474:$V$1474,"&gt;="&amp;E2456,'PO detail'!$V$1474:$V$1474,"&lt;"&amp;A2456)</x:f>
        <x:v>0</x:v>
      </x:c>
      <x:c r="J2456" s="7" t="n">
        <x:f>SUMIFS('PO detail'!$X$1474:$X$1474,'PO detail'!$V$1474:$V$1474,"&gt;="&amp;E2456,'PO detail'!$V$1474:$V$1474,"&lt;"&amp;A2456)</x:f>
        <x:v>0</x:v>
      </x:c>
      <x:c r="K2456" s="7" t="n">
        <x:f>SUMIFS('PO detail'!$Y$1474:$Y$1474,'PO detail'!$V$1474:$V$1474,"&gt;="&amp;E2456,'PO detail'!$V$1474:$V$1474,"&lt;"&amp;A2456)</x:f>
        <x:v>0</x:v>
      </x:c>
      <x:c r="L2456" s="7" t="n">
        <x:f>'Inventory detail'!F204*Summary!$K$5*(A2456-E2456)/Summary!$K$6</x:f>
        <x:v>1256.122546201232</x:v>
      </x:c>
      <x:c r="M2456" s="7" t="n">
        <x:f>MAX(0,H2456-L2456)</x:f>
        <x:v>10396.313100616017</x:v>
      </x:c>
      <x:c r="N2456" s="7" t="n">
        <x:f>MAX(0,L2456-H2456)</x:f>
        <x:v>0</x:v>
      </x:c>
      <x:c r="O2456" s="7" t="n">
        <x:f>MAX(0,F2456+I2456-N2456)</x:f>
        <x:v>0</x:v>
      </x:c>
      <x:c r="P2456" s="7" t="n">
        <x:f>MAX(0,N2456-F2456-I2456)</x:f>
        <x:v>0</x:v>
      </x:c>
      <x:c r="Q2456" s="7" t="n">
        <x:f>MAX(0,G2456+J2456-P2456)</x:f>
        <x:v>10000</x:v>
      </x:c>
      <x:c r="R2456" s="7" t="n">
        <x:f>M2456+MAX(0,K2456-MAX(0,P2456-G2456-J2456))</x:f>
        <x:v>10396.313100616017</x:v>
      </x:c>
      <x:c r="S2456" s="7" t="n">
        <x:f>SUM(O2456,Q2456,R2456)</x:f>
        <x:v>20396.31310061602</x:v>
      </x:c>
      <x:c r="T2456" s="14" t="n">
        <x:f>'Inventory detail'!T204</x:f>
        <x:v>0.0115</x:v>
      </x:c>
      <x:c r="U2456" s="14" t="n">
        <x:f>'Inventory detail'!U204</x:f>
        <x:v>0.012374999999999999</x:v>
      </x:c>
      <x:c r="V2456" s="9" t="n">
        <x:f>O2456*T2456</x:f>
        <x:v>0</x:v>
      </x:c>
      <x:c r="W2456" s="9" t="n">
        <x:f>Q2456*T2456</x:f>
        <x:v>115</x:v>
      </x:c>
      <x:c r="X2456" s="9" t="n">
        <x:f>R2456*T2456</x:f>
        <x:v>119.5576006570842</x:v>
      </x:c>
      <x:c r="Y2456" s="9" t="n">
        <x:f>S2456*T2456</x:f>
        <x:v>234.5576006570842</x:v>
      </x:c>
      <x:c r="Z2456" s="9" t="n">
        <x:f>IF(ISNUMBER(U2456),S2456*(U2456-T2456),"n.a.")</x:f>
        <x:v>17.846773963038995</x:v>
      </x:c>
      <x:c r="AA2456" s="9" t="n">
        <x:f>IF(ISNUMBER(U2456),Y2456,0)</x:f>
        <x:v>234.5576006570842</x:v>
      </x:c>
      <x:c r="AB2456" s="7" t="n">
        <x:f>MAX(0,L2456-SUM(F2456:K2456))</x:f>
        <x:v>0</x:v>
      </x:c>
    </x:row>
    <x:row r="2457" ht="22" customHeight="1">
      <x:c r="A2457" s="18" t="n">
        <x:f>Summary!E$41</x:f>
        <x:v>46388</x:v>
      </x:c>
      <x:c r="B2457" s="2" t="str">
        <x:f>'Inventory detail'!A205</x:f>
        <x:v>POUC</x:v>
      </x:c>
      <x:c r="C2457" s="2" t="str">
        <x:f>'Inventory detail'!B205</x:f>
        <x:v>60</x:v>
      </x:c>
      <x:c r="D2457" s="2" t="str">
        <x:f>'Inventory detail'!C205</x:f>
        <x:v>BUS5</x:v>
      </x:c>
      <x:c r="E2457" s="10" t="n">
        <x:f>A1331</x:f>
        <x:v>46357</x:v>
      </x:c>
      <x:c r="F2457" s="7" t="n">
        <x:f>O1331</x:f>
        <x:v>7152.435646817248</x:v>
      </x:c>
      <x:c r="G2457" s="7" t="n">
        <x:f>Q1331</x:f>
        <x:v>10000</x:v>
      </x:c>
      <x:c r="H2457" s="7" t="n">
        <x:f>R1331</x:f>
        <x:v>0</x:v>
      </x:c>
      <x:c r="I2457" s="7" t="n">
        <x:f>SUMIFS('PO detail'!$W$1728:$W$1729,'PO detail'!$V$1728:$V$1729,"&gt;="&amp;E2457,'PO detail'!$V$1728:$V$1729,"&lt;"&amp;A2457)</x:f>
        <x:v>0</x:v>
      </x:c>
      <x:c r="J2457" s="7" t="n">
        <x:f>SUMIFS('PO detail'!$X$1728:$X$1729,'PO detail'!$V$1728:$V$1729,"&gt;="&amp;E2457,'PO detail'!$V$1728:$V$1729,"&lt;"&amp;A2457)</x:f>
        <x:v>0</x:v>
      </x:c>
      <x:c r="K2457" s="7" t="n">
        <x:f>SUMIFS('PO detail'!$Y$1728:$Y$1729,'PO detail'!$V$1728:$V$1729,"&gt;="&amp;E2457,'PO detail'!$V$1728:$V$1729,"&lt;"&amp;A2457)</x:f>
        <x:v>0</x:v>
      </x:c>
      <x:c r="L2457" s="7" t="n">
        <x:f>'Inventory detail'!F205*Summary!$K$5*(A2457-E2457)/Summary!$K$6</x:f>
        <x:v>1256.122546201232</x:v>
      </x:c>
      <x:c r="M2457" s="7" t="n">
        <x:f>MAX(0,H2457-L2457)</x:f>
        <x:v>0</x:v>
      </x:c>
      <x:c r="N2457" s="7" t="n">
        <x:f>MAX(0,L2457-H2457)</x:f>
        <x:v>1256.122546201232</x:v>
      </x:c>
      <x:c r="O2457" s="7" t="n">
        <x:f>MAX(0,F2457+I2457-N2457)</x:f>
        <x:v>5896.3131006160165</x:v>
      </x:c>
      <x:c r="P2457" s="7" t="n">
        <x:f>MAX(0,N2457-F2457-I2457)</x:f>
        <x:v>0</x:v>
      </x:c>
      <x:c r="Q2457" s="7" t="n">
        <x:f>MAX(0,G2457+J2457-P2457)</x:f>
        <x:v>10000</x:v>
      </x:c>
      <x:c r="R2457" s="7" t="n">
        <x:f>M2457+MAX(0,K2457-MAX(0,P2457-G2457-J2457))</x:f>
        <x:v>0</x:v>
      </x:c>
      <x:c r="S2457" s="7" t="n">
        <x:f>SUM(O2457,Q2457,R2457)</x:f>
        <x:v>15896.313100616017</x:v>
      </x:c>
      <x:c r="T2457" s="14" t="n">
        <x:f>'Inventory detail'!T205</x:f>
        <x:v>0.0069</x:v>
      </x:c>
      <x:c r="U2457" s="14" t="n">
        <x:f>'Inventory detail'!U205</x:f>
        <x:v>0.00759</x:v>
      </x:c>
      <x:c r="V2457" s="9" t="n">
        <x:f>O2457*T2457</x:f>
        <x:v>40.68456039425051</x:v>
      </x:c>
      <x:c r="W2457" s="9" t="n">
        <x:f>Q2457*T2457</x:f>
        <x:v>69</x:v>
      </x:c>
      <x:c r="X2457" s="9" t="n">
        <x:f>R2457*T2457</x:f>
        <x:v>0</x:v>
      </x:c>
      <x:c r="Y2457" s="9" t="n">
        <x:f>S2457*T2457</x:f>
        <x:v>109.68456039425051</x:v>
      </x:c>
      <x:c r="Z2457" s="9" t="n">
        <x:f>IF(ISNUMBER(U2457),S2457*(U2457-T2457),"n.a.")</x:f>
        <x:v>10.96845603942506</x:v>
      </x:c>
      <x:c r="AA2457" s="9" t="n">
        <x:f>IF(ISNUMBER(U2457),Y2457,0)</x:f>
        <x:v>109.68456039425051</x:v>
      </x:c>
      <x:c r="AB2457" s="7" t="n">
        <x:f>MAX(0,L2457-SUM(F2457:K2457))</x:f>
        <x:v>0</x:v>
      </x:c>
    </x:row>
    <x:row r="2458" ht="22" customHeight="1">
      <x:c r="A2458" s="18" t="n">
        <x:f>Summary!E$41</x:f>
        <x:v>46388</x:v>
      </x:c>
      <x:c r="B2458" s="2" t="str">
        <x:f>'Inventory detail'!A206</x:f>
        <x:v>COIL</x:v>
      </x:c>
      <x:c r="C2458" s="2" t="str">
        <x:f>'Inventory detail'!B206</x:f>
        <x:v>60</x:v>
      </x:c>
      <x:c r="D2458" s="2" t="str">
        <x:f>'Inventory detail'!C206</x:f>
        <x:v>6BLK36-4</x:v>
      </x:c>
      <x:c r="E2458" s="10" t="n">
        <x:f>A1332</x:f>
        <x:v>46357</x:v>
      </x:c>
      <x:c r="F2458" s="7" t="n">
        <x:f>O1332</x:f>
        <x:v>3081.445256673511</x:v>
      </x:c>
      <x:c r="G2458" s="7" t="n">
        <x:f>Q1332</x:f>
        <x:v>0</x:v>
      </x:c>
      <x:c r="H2458" s="7" t="n">
        <x:f>R1332</x:f>
        <x:v>0</x:v>
      </x:c>
      <x:c r="I2458" s="7" t="n">
        <x:f>SUMIFS('PO detail'!$W$1343:$W$1351,'PO detail'!$V$1343:$V$1351,"&gt;="&amp;E2458,'PO detail'!$V$1343:$V$1351,"&lt;"&amp;A2458)</x:f>
        <x:v>0</x:v>
      </x:c>
      <x:c r="J2458" s="7" t="n">
        <x:f>SUMIFS('PO detail'!$X$1343:$X$1351,'PO detail'!$V$1343:$V$1351,"&gt;="&amp;E2458,'PO detail'!$V$1343:$V$1351,"&lt;"&amp;A2458)</x:f>
        <x:v>0</x:v>
      </x:c>
      <x:c r="K2458" s="7" t="n">
        <x:f>SUMIFS('PO detail'!$Y$1343:$Y$1351,'PO detail'!$V$1343:$V$1351,"&gt;="&amp;E2458,'PO detail'!$V$1343:$V$1351,"&lt;"&amp;A2458)</x:f>
        <x:v>0</x:v>
      </x:c>
      <x:c r="L2458" s="7" t="n">
        <x:f>'Inventory detail'!F206*Summary!$K$5*(A2458-E2458)/Summary!$K$6</x:f>
        <x:v>1239.1546611909653</x:v>
      </x:c>
      <x:c r="M2458" s="7" t="n">
        <x:f>MAX(0,H2458-L2458)</x:f>
        <x:v>0</x:v>
      </x:c>
      <x:c r="N2458" s="7" t="n">
        <x:f>MAX(0,L2458-H2458)</x:f>
        <x:v>1239.1546611909653</x:v>
      </x:c>
      <x:c r="O2458" s="7" t="n">
        <x:f>MAX(0,F2458+I2458-N2458)</x:f>
        <x:v>1842.2905954825455</x:v>
      </x:c>
      <x:c r="P2458" s="7" t="n">
        <x:f>MAX(0,N2458-F2458-I2458)</x:f>
        <x:v>0</x:v>
      </x:c>
      <x:c r="Q2458" s="7" t="n">
        <x:f>MAX(0,G2458+J2458-P2458)</x:f>
        <x:v>0</x:v>
      </x:c>
      <x:c r="R2458" s="7" t="n">
        <x:f>M2458+MAX(0,K2458-MAX(0,P2458-G2458-J2458))</x:f>
        <x:v>0</x:v>
      </x:c>
      <x:c r="S2458" s="7" t="n">
        <x:f>SUM(O2458,Q2458,R2458)</x:f>
        <x:v>1842.2905954825455</x:v>
      </x:c>
      <x:c r="T2458" s="14" t="n">
        <x:f>'Inventory detail'!T206</x:f>
        <x:v>0.1099</x:v>
      </x:c>
      <x:c r="U2458" s="14" t="n">
        <x:f>'Inventory detail'!U206</x:f>
        <x:v>0.107627</x:v>
      </x:c>
      <x:c r="V2458" s="9" t="n">
        <x:f>O2458*T2458</x:f>
        <x:v>202.46773644353175</x:v>
      </x:c>
      <x:c r="W2458" s="9" t="n">
        <x:f>Q2458*T2458</x:f>
        <x:v>0</x:v>
      </x:c>
      <x:c r="X2458" s="9" t="n">
        <x:f>R2458*T2458</x:f>
        <x:v>0</x:v>
      </x:c>
      <x:c r="Y2458" s="9" t="n">
        <x:f>S2458*T2458</x:f>
        <x:v>202.46773644353175</x:v>
      </x:c>
      <x:c r="Z2458" s="9" t="n">
        <x:f>IF(ISNUMBER(U2458),S2458*(U2458-T2458),"n.a.")</x:f>
        <x:v>-4.187526523531821</x:v>
      </x:c>
      <x:c r="AA2458" s="9" t="n">
        <x:f>IF(ISNUMBER(U2458),Y2458,0)</x:f>
        <x:v>202.46773644353175</x:v>
      </x:c>
      <x:c r="AB2458" s="7" t="n">
        <x:f>MAX(0,L2458-SUM(F2458:K2458))</x:f>
        <x:v>0</x:v>
      </x:c>
    </x:row>
    <x:row r="2459" ht="22" customHeight="1">
      <x:c r="A2459" s="18" t="n">
        <x:f>Summary!E$41</x:f>
        <x:v>46388</x:v>
      </x:c>
      <x:c r="B2459" s="2" t="str">
        <x:f>'Inventory detail'!A207</x:f>
        <x:v>POUC</x:v>
      </x:c>
      <x:c r="C2459" s="2" t="str">
        <x:f>'Inventory detail'!B207</x:f>
        <x:v>10</x:v>
      </x:c>
      <x:c r="D2459" s="2" t="str">
        <x:f>'Inventory detail'!C207</x:f>
        <x:v>LMEN7</x:v>
      </x:c>
      <x:c r="E2459" s="10" t="n">
        <x:f>A1333</x:f>
        <x:v>46357</x:v>
      </x:c>
      <x:c r="F2459" s="7" t="n">
        <x:f>O1333</x:f>
        <x:v>0</x:v>
      </x:c>
      <x:c r="G2459" s="7" t="n">
        <x:f>Q1333</x:f>
        <x:v>5895.967474332649</x:v>
      </x:c>
      <x:c r="H2459" s="7" t="n">
        <x:f>R1333</x:f>
        <x:v>0</x:v>
      </x:c>
      <x:c r="I2459" s="7" t="n">
        <x:f>SUMIFS('PO detail'!$W$1535:$W$1539,'PO detail'!$V$1535:$V$1539,"&gt;="&amp;E2459,'PO detail'!$V$1535:$V$1539,"&lt;"&amp;A2459)</x:f>
        <x:v>0</x:v>
      </x:c>
      <x:c r="J2459" s="7" t="n">
        <x:f>SUMIFS('PO detail'!$X$1535:$X$1539,'PO detail'!$V$1535:$V$1539,"&gt;="&amp;E2459,'PO detail'!$V$1535:$V$1539,"&lt;"&amp;A2459)</x:f>
        <x:v>0</x:v>
      </x:c>
      <x:c r="K2459" s="7" t="n">
        <x:f>SUMIFS('PO detail'!$Y$1535:$Y$1539,'PO detail'!$V$1535:$V$1539,"&gt;="&amp;E2459,'PO detail'!$V$1535:$V$1539,"&lt;"&amp;A2459)</x:f>
        <x:v>0</x:v>
      </x:c>
      <x:c r="L2459" s="7" t="n">
        <x:f>'Inventory detail'!F207*Summary!$K$5*(A2459-E2459)/Summary!$K$6</x:f>
        <x:v>1230.6605338809034</x:v>
      </x:c>
      <x:c r="M2459" s="7" t="n">
        <x:f>MAX(0,H2459-L2459)</x:f>
        <x:v>0</x:v>
      </x:c>
      <x:c r="N2459" s="7" t="n">
        <x:f>MAX(0,L2459-H2459)</x:f>
        <x:v>1230.6605338809034</x:v>
      </x:c>
      <x:c r="O2459" s="7" t="n">
        <x:f>MAX(0,F2459+I2459-N2459)</x:f>
        <x:v>0</x:v>
      </x:c>
      <x:c r="P2459" s="7" t="n">
        <x:f>MAX(0,N2459-F2459-I2459)</x:f>
        <x:v>1230.6605338809034</x:v>
      </x:c>
      <x:c r="Q2459" s="7" t="n">
        <x:f>MAX(0,G2459+J2459-P2459)</x:f>
        <x:v>4665.3069404517455</x:v>
      </x:c>
      <x:c r="R2459" s="7" t="n">
        <x:f>M2459+MAX(0,K2459-MAX(0,P2459-G2459-J2459))</x:f>
        <x:v>0</x:v>
      </x:c>
      <x:c r="S2459" s="7" t="n">
        <x:f>SUM(O2459,Q2459,R2459)</x:f>
        <x:v>4665.3069404517455</x:v>
      </x:c>
      <x:c r="T2459" s="14" t="n">
        <x:f>'Inventory detail'!T207</x:f>
        <x:v>0.20170000000000002</x:v>
      </x:c>
      <x:c r="U2459" s="14" t="n">
        <x:f>'Inventory detail'!U207</x:f>
        <x:v>0.21977999999999998</x:v>
      </x:c>
      <x:c r="V2459" s="9" t="n">
        <x:f>O2459*T2459</x:f>
        <x:v>0</x:v>
      </x:c>
      <x:c r="W2459" s="9" t="n">
        <x:f>Q2459*T2459</x:f>
        <x:v>940.9924098891172</x:v>
      </x:c>
      <x:c r="X2459" s="9" t="n">
        <x:f>R2459*T2459</x:f>
        <x:v>0</x:v>
      </x:c>
      <x:c r="Y2459" s="9" t="n">
        <x:f>S2459*T2459</x:f>
        <x:v>940.9924098891172</x:v>
      </x:c>
      <x:c r="Z2459" s="9" t="n">
        <x:f>IF(ISNUMBER(U2459),S2459*(U2459-T2459),"n.a.")</x:f>
        <x:v>84.34874948336736</x:v>
      </x:c>
      <x:c r="AA2459" s="9" t="n">
        <x:f>IF(ISNUMBER(U2459),Y2459,0)</x:f>
        <x:v>940.9924098891172</x:v>
      </x:c>
      <x:c r="AB2459" s="7" t="n">
        <x:f>MAX(0,L2459-SUM(F2459:K2459))</x:f>
        <x:v>0</x:v>
      </x:c>
    </x:row>
    <x:row r="2460" ht="22" customHeight="1">
      <x:c r="A2460" s="18" t="n">
        <x:f>Summary!E$41</x:f>
        <x:v>46388</x:v>
      </x:c>
      <x:c r="B2460" s="2" t="str">
        <x:f>'Inventory detail'!A208</x:f>
        <x:v>WIRE</x:v>
      </x:c>
      <x:c r="C2460" s="2" t="str">
        <x:f>'Inventory detail'!B208</x:f>
        <x:v>10</x:v>
      </x:c>
      <x:c r="D2460" s="2" t="str">
        <x:f>'Inventory detail'!C208</x:f>
        <x:v>DL001WHT</x:v>
      </x:c>
      <x:c r="E2460" s="10" t="n">
        <x:f>A1334</x:f>
        <x:v>46357</x:v>
      </x:c>
      <x:c r="F2460" s="7" t="n">
        <x:f>O1334</x:f>
        <x:v>16553.211170431212</x:v>
      </x:c>
      <x:c r="G2460" s="7" t="n">
        <x:f>Q1334</x:f>
        <x:v>0</x:v>
      </x:c>
      <x:c r="H2460" s="7" t="n">
        <x:f>R1334</x:f>
        <x:v>0</x:v>
      </x:c>
      <x:c r="I2460" s="7" t="n">
        <x:f>SUMIFS('PO detail'!$W$1873:$W$1876,'PO detail'!$V$1873:$V$1876,"&gt;="&amp;E2460,'PO detail'!$V$1873:$V$1876,"&lt;"&amp;A2460)</x:f>
        <x:v>0</x:v>
      </x:c>
      <x:c r="J2460" s="7" t="n">
        <x:f>SUMIFS('PO detail'!$X$1873:$X$1876,'PO detail'!$V$1873:$V$1876,"&gt;="&amp;E2460,'PO detail'!$V$1873:$V$1876,"&lt;"&amp;A2460)</x:f>
        <x:v>0</x:v>
      </x:c>
      <x:c r="K2460" s="7" t="n">
        <x:f>SUMIFS('PO detail'!$Y$1873:$Y$1876,'PO detail'!$V$1873:$V$1876,"&gt;="&amp;E2460,'PO detail'!$V$1873:$V$1876,"&lt;"&amp;A2460)</x:f>
        <x:v>0</x:v>
      </x:c>
      <x:c r="L2460" s="7" t="n">
        <x:f>'Inventory detail'!F208*Summary!$K$5*(A2460-E2460)/Summary!$K$6</x:f>
        <x:v>1226.423655030801</x:v>
      </x:c>
      <x:c r="M2460" s="7" t="n">
        <x:f>MAX(0,H2460-L2460)</x:f>
        <x:v>0</x:v>
      </x:c>
      <x:c r="N2460" s="7" t="n">
        <x:f>MAX(0,L2460-H2460)</x:f>
        <x:v>1226.423655030801</x:v>
      </x:c>
      <x:c r="O2460" s="7" t="n">
        <x:f>MAX(0,F2460+I2460-N2460)</x:f>
        <x:v>15326.78751540041</x:v>
      </x:c>
      <x:c r="P2460" s="7" t="n">
        <x:f>MAX(0,N2460-F2460-I2460)</x:f>
        <x:v>0</x:v>
      </x:c>
      <x:c r="Q2460" s="7" t="n">
        <x:f>MAX(0,G2460+J2460-P2460)</x:f>
        <x:v>0</x:v>
      </x:c>
      <x:c r="R2460" s="7" t="n">
        <x:f>M2460+MAX(0,K2460-MAX(0,P2460-G2460-J2460))</x:f>
        <x:v>0</x:v>
      </x:c>
      <x:c r="S2460" s="7" t="n">
        <x:f>SUM(O2460,Q2460,R2460)</x:f>
        <x:v>15326.78751540041</x:v>
      </x:c>
      <x:c r="T2460" s="14" t="n">
        <x:f>'Inventory detail'!T208</x:f>
        <x:v>0.19140000000000001</x:v>
      </x:c>
      <x:c r="U2460" s="14" t="n">
        <x:f>'Inventory detail'!U208</x:f>
        <x:v>0.19140000000000001</x:v>
      </x:c>
      <x:c r="V2460" s="9" t="n">
        <x:f>O2460*T2460</x:f>
        <x:v>2933.5471304476387</x:v>
      </x:c>
      <x:c r="W2460" s="9" t="n">
        <x:f>Q2460*T2460</x:f>
        <x:v>0</x:v>
      </x:c>
      <x:c r="X2460" s="9" t="n">
        <x:f>R2460*T2460</x:f>
        <x:v>0</x:v>
      </x:c>
      <x:c r="Y2460" s="9" t="n">
        <x:f>S2460*T2460</x:f>
        <x:v>2933.5471304476387</x:v>
      </x:c>
      <x:c r="Z2460" s="9" t="n">
        <x:f>IF(ISNUMBER(U2460),S2460*(U2460-T2460),"n.a.")</x:f>
        <x:v>0</x:v>
      </x:c>
      <x:c r="AA2460" s="9" t="n">
        <x:f>IF(ISNUMBER(U2460),Y2460,0)</x:f>
        <x:v>2933.5471304476387</x:v>
      </x:c>
      <x:c r="AB2460" s="7" t="n">
        <x:f>MAX(0,L2460-SUM(F2460:K2460))</x:f>
        <x:v>0</x:v>
      </x:c>
    </x:row>
    <x:row r="2461" ht="22" customHeight="1">
      <x:c r="A2461" s="18" t="n">
        <x:f>Summary!E$41</x:f>
        <x:v>46388</x:v>
      </x:c>
      <x:c r="B2461" s="2" t="str">
        <x:f>'Inventory detail'!A209</x:f>
        <x:v>WIRE</x:v>
      </x:c>
      <x:c r="C2461" s="2" t="str">
        <x:f>'Inventory detail'!B209</x:f>
        <x:v>30</x:v>
      </x:c>
      <x:c r="D2461" s="2" t="str">
        <x:f>'Inventory detail'!C209</x:f>
        <x:v>DL078BLK</x:v>
      </x:c>
      <x:c r="E2461" s="10" t="n">
        <x:f>A1335</x:f>
        <x:v>46357</x:v>
      </x:c>
      <x:c r="F2461" s="7" t="n">
        <x:f>O1335</x:f>
        <x:v>0</x:v>
      </x:c>
      <x:c r="G2461" s="7" t="n">
        <x:f>Q1335</x:f>
        <x:v>0</x:v>
      </x:c>
      <x:c r="H2461" s="7" t="n">
        <x:f>R1335</x:f>
        <x:v>0</x:v>
      </x:c>
      <x:c r="I2461" s="7" t="n">
        <x:f>0</x:f>
        <x:v>0</x:v>
      </x:c>
      <x:c r="J2461" s="7" t="n">
        <x:f>0</x:f>
        <x:v>0</x:v>
      </x:c>
      <x:c r="K2461" s="7" t="n">
        <x:f>0</x:f>
        <x:v>0</x:v>
      </x:c>
      <x:c r="L2461" s="7" t="n">
        <x:f>'Inventory detail'!F209*Summary!$K$5*(A2461-E2461)/Summary!$K$6</x:f>
        <x:v>1222.17659137577</x:v>
      </x:c>
      <x:c r="M2461" s="7" t="n">
        <x:f>MAX(0,H2461-L2461)</x:f>
        <x:v>0</x:v>
      </x:c>
      <x:c r="N2461" s="7" t="n">
        <x:f>MAX(0,L2461-H2461)</x:f>
        <x:v>1222.17659137577</x:v>
      </x:c>
      <x:c r="O2461" s="7" t="n">
        <x:f>MAX(0,F2461+I2461-N2461)</x:f>
        <x:v>0</x:v>
      </x:c>
      <x:c r="P2461" s="7" t="n">
        <x:f>MAX(0,N2461-F2461-I2461)</x:f>
        <x:v>1222.17659137577</x:v>
      </x:c>
      <x:c r="Q2461" s="7" t="n">
        <x:f>MAX(0,G2461+J2461-P2461)</x:f>
        <x:v>0</x:v>
      </x:c>
      <x:c r="R2461" s="7" t="n">
        <x:f>M2461+MAX(0,K2461-MAX(0,P2461-G2461-J2461))</x:f>
        <x:v>0</x:v>
      </x:c>
      <x:c r="S2461" s="7" t="n">
        <x:f>SUM(O2461,Q2461,R2461)</x:f>
        <x:v>0</x:v>
      </x:c>
      <x:c r="T2461" s="14" t="n">
        <x:f>'Inventory detail'!T209</x:f>
        <x:v>0.16329999999999997</x:v>
      </x:c>
      <x:c r="U2461" s="14" t="n">
        <x:f>'Inventory detail'!U209</x:f>
        <x:v>0.16329999999999997</x:v>
      </x:c>
      <x:c r="V2461" s="9" t="n">
        <x:f>O2461*T2461</x:f>
        <x:v>0</x:v>
      </x:c>
      <x:c r="W2461" s="9" t="n">
        <x:f>Q2461*T2461</x:f>
        <x:v>0</x:v>
      </x:c>
      <x:c r="X2461" s="9" t="n">
        <x:f>R2461*T2461</x:f>
        <x:v>0</x:v>
      </x:c>
      <x:c r="Y2461" s="9" t="n">
        <x:f>S2461*T2461</x:f>
        <x:v>0</x:v>
      </x:c>
      <x:c r="Z2461" s="9" t="n">
        <x:f>IF(ISNUMBER(U2461),S2461*(U2461-T2461),"n.a.")</x:f>
        <x:v>0</x:v>
      </x:c>
      <x:c r="AA2461" s="9" t="n">
        <x:f>IF(ISNUMBER(U2461),Y2461,0)</x:f>
        <x:v>0</x:v>
      </x:c>
      <x:c r="AB2461" s="7" t="n">
        <x:f>MAX(0,L2461-SUM(F2461:K2461))</x:f>
        <x:v>1222.17659137577</x:v>
      </x:c>
    </x:row>
    <x:row r="2462" ht="22" customHeight="1">
      <x:c r="A2462" s="18" t="n">
        <x:f>Summary!E$41</x:f>
        <x:v>46388</x:v>
      </x:c>
      <x:c r="B2462" s="2" t="str">
        <x:f>'Inventory detail'!A210</x:f>
        <x:v>WIRE</x:v>
      </x:c>
      <x:c r="C2462" s="2" t="str">
        <x:f>'Inventory detail'!B210</x:f>
        <x:v>10</x:v>
      </x:c>
      <x:c r="D2462" s="2" t="str">
        <x:f>'Inventory detail'!C210</x:f>
        <x:v>DL014GOLD</x:v>
      </x:c>
      <x:c r="E2462" s="10" t="n">
        <x:f>A1336</x:f>
        <x:v>46357</x:v>
      </x:c>
      <x:c r="F2462" s="7" t="n">
        <x:f>O1336</x:f>
        <x:v>25910.48969199179</x:v>
      </x:c>
      <x:c r="G2462" s="7" t="n">
        <x:f>Q1336</x:f>
        <x:v>0</x:v>
      </x:c>
      <x:c r="H2462" s="7" t="n">
        <x:f>R1336</x:f>
        <x:v>0</x:v>
      </x:c>
      <x:c r="I2462" s="7" t="n">
        <x:f>SUMIFS('PO detail'!$W$1899:$W$1901,'PO detail'!$V$1899:$V$1901,"&gt;="&amp;E2462,'PO detail'!$V$1899:$V$1901,"&lt;"&amp;A2462)</x:f>
        <x:v>0</x:v>
      </x:c>
      <x:c r="J2462" s="7" t="n">
        <x:f>SUMIFS('PO detail'!$X$1899:$X$1901,'PO detail'!$V$1899:$V$1901,"&gt;="&amp;E2462,'PO detail'!$V$1899:$V$1901,"&lt;"&amp;A2462)</x:f>
        <x:v>0</x:v>
      </x:c>
      <x:c r="K2462" s="7" t="n">
        <x:f>SUMIFS('PO detail'!$Y$1899:$Y$1901,'PO detail'!$V$1899:$V$1901,"&gt;="&amp;E2462,'PO detail'!$V$1899:$V$1901,"&lt;"&amp;A2462)</x:f>
        <x:v>0</x:v>
      </x:c>
      <x:c r="L2462" s="7" t="n">
        <x:f>'Inventory detail'!F210*Summary!$K$5*(A2462-E2462)/Summary!$K$6</x:f>
        <x:v>1222.166406570842</x:v>
      </x:c>
      <x:c r="M2462" s="7" t="n">
        <x:f>MAX(0,H2462-L2462)</x:f>
        <x:v>0</x:v>
      </x:c>
      <x:c r="N2462" s="7" t="n">
        <x:f>MAX(0,L2462-H2462)</x:f>
        <x:v>1222.166406570842</x:v>
      </x:c>
      <x:c r="O2462" s="7" t="n">
        <x:f>MAX(0,F2462+I2462-N2462)</x:f>
        <x:v>24688.323285420945</x:v>
      </x:c>
      <x:c r="P2462" s="7" t="n">
        <x:f>MAX(0,N2462-F2462-I2462)</x:f>
        <x:v>0</x:v>
      </x:c>
      <x:c r="Q2462" s="7" t="n">
        <x:f>MAX(0,G2462+J2462-P2462)</x:f>
        <x:v>0</x:v>
      </x:c>
      <x:c r="R2462" s="7" t="n">
        <x:f>M2462+MAX(0,K2462-MAX(0,P2462-G2462-J2462))</x:f>
        <x:v>0</x:v>
      </x:c>
      <x:c r="S2462" s="7" t="n">
        <x:f>SUM(O2462,Q2462,R2462)</x:f>
        <x:v>24688.323285420945</x:v>
      </x:c>
      <x:c r="T2462" s="14" t="n">
        <x:f>'Inventory detail'!T210</x:f>
        <x:v>0.0363</x:v>
      </x:c>
      <x:c r="U2462" s="14" t="n">
        <x:f>'Inventory detail'!U210</x:f>
        <x:v>0.0363</x:v>
      </x:c>
      <x:c r="V2462" s="9" t="n">
        <x:f>O2462*T2462</x:f>
        <x:v>896.1861352607802</x:v>
      </x:c>
      <x:c r="W2462" s="9" t="n">
        <x:f>Q2462*T2462</x:f>
        <x:v>0</x:v>
      </x:c>
      <x:c r="X2462" s="9" t="n">
        <x:f>R2462*T2462</x:f>
        <x:v>0</x:v>
      </x:c>
      <x:c r="Y2462" s="9" t="n">
        <x:f>S2462*T2462</x:f>
        <x:v>896.1861352607802</x:v>
      </x:c>
      <x:c r="Z2462" s="9" t="n">
        <x:f>IF(ISNUMBER(U2462),S2462*(U2462-T2462),"n.a.")</x:f>
        <x:v>0</x:v>
      </x:c>
      <x:c r="AA2462" s="9" t="n">
        <x:f>IF(ISNUMBER(U2462),Y2462,0)</x:f>
        <x:v>896.1861352607802</x:v>
      </x:c>
      <x:c r="AB2462" s="7" t="n">
        <x:f>MAX(0,L2462-SUM(F2462:K2462))</x:f>
        <x:v>0</x:v>
      </x:c>
    </x:row>
    <x:row r="2463" ht="22" customHeight="1">
      <x:c r="A2463" s="18" t="n">
        <x:f>Summary!E$41</x:f>
        <x:v>46388</x:v>
      </x:c>
      <x:c r="B2463" s="2" t="str">
        <x:f>'Inventory detail'!A211</x:f>
        <x:v>COIL</x:v>
      </x:c>
      <x:c r="C2463" s="2" t="str">
        <x:f>'Inventory detail'!B211</x:f>
        <x:v>60</x:v>
      </x:c>
      <x:c r="D2463" s="2" t="str">
        <x:f>'Inventory detail'!C211</x:f>
        <x:v>12NAV12-4</x:v>
      </x:c>
      <x:c r="E2463" s="10" t="n">
        <x:f>A1337</x:f>
        <x:v>46357</x:v>
      </x:c>
      <x:c r="F2463" s="7" t="n">
        <x:f>O1337</x:f>
        <x:v>4524.977084188911</x:v>
      </x:c>
      <x:c r="G2463" s="7" t="n">
        <x:f>Q1337</x:f>
        <x:v>0</x:v>
      </x:c>
      <x:c r="H2463" s="7" t="n">
        <x:f>R1337</x:f>
        <x:v>0</x:v>
      </x:c>
      <x:c r="I2463" s="7" t="n">
        <x:f>SUMIFS('PO detail'!$W$1074:$W$1076,'PO detail'!$V$1074:$V$1076,"&gt;="&amp;E2463,'PO detail'!$V$1074:$V$1076,"&lt;"&amp;A2463)</x:f>
        <x:v>0</x:v>
      </x:c>
      <x:c r="J2463" s="7" t="n">
        <x:f>SUMIFS('PO detail'!$X$1074:$X$1076,'PO detail'!$V$1074:$V$1076,"&gt;="&amp;E2463,'PO detail'!$V$1074:$V$1076,"&lt;"&amp;A2463)</x:f>
        <x:v>0</x:v>
      </x:c>
      <x:c r="K2463" s="7" t="n">
        <x:f>SUMIFS('PO detail'!$Y$1074:$Y$1076,'PO detail'!$V$1074:$V$1076,"&gt;="&amp;E2463,'PO detail'!$V$1074:$V$1076,"&lt;"&amp;A2463)</x:f>
        <x:v>0</x:v>
      </x:c>
      <x:c r="L2463" s="7" t="n">
        <x:f>'Inventory detail'!F211*Summary!$K$5*(A2463-E2463)/Summary!$K$6</x:f>
        <x:v>1213.6926488706367</x:v>
      </x:c>
      <x:c r="M2463" s="7" t="n">
        <x:f>MAX(0,H2463-L2463)</x:f>
        <x:v>0</x:v>
      </x:c>
      <x:c r="N2463" s="7" t="n">
        <x:f>MAX(0,L2463-H2463)</x:f>
        <x:v>1213.6926488706367</x:v>
      </x:c>
      <x:c r="O2463" s="7" t="n">
        <x:f>MAX(0,F2463+I2463-N2463)</x:f>
        <x:v>3311.2844353182745</x:v>
      </x:c>
      <x:c r="P2463" s="7" t="n">
        <x:f>MAX(0,N2463-F2463-I2463)</x:f>
        <x:v>0</x:v>
      </x:c>
      <x:c r="Q2463" s="7" t="n">
        <x:f>MAX(0,G2463+J2463-P2463)</x:f>
        <x:v>0</x:v>
      </x:c>
      <x:c r="R2463" s="7" t="n">
        <x:f>M2463+MAX(0,K2463-MAX(0,P2463-G2463-J2463))</x:f>
        <x:v>0</x:v>
      </x:c>
      <x:c r="S2463" s="7" t="n">
        <x:f>SUM(O2463,Q2463,R2463)</x:f>
        <x:v>3311.2844353182745</x:v>
      </x:c>
      <x:c r="T2463" s="14" t="n">
        <x:f>'Inventory detail'!T211</x:f>
        <x:v>0.0717</x:v>
      </x:c>
      <x:c r="U2463" s="14" t="n">
        <x:f>'Inventory detail'!U211</x:f>
        <x:v>0.07027800000000001</x:v>
      </x:c>
      <x:c r="V2463" s="9" t="n">
        <x:f>O2463*T2463</x:f>
        <x:v>237.41909401232027</x:v>
      </x:c>
      <x:c r="W2463" s="9" t="n">
        <x:f>Q2463*T2463</x:f>
        <x:v>0</x:v>
      </x:c>
      <x:c r="X2463" s="9" t="n">
        <x:f>R2463*T2463</x:f>
        <x:v>0</x:v>
      </x:c>
      <x:c r="Y2463" s="9" t="n">
        <x:f>S2463*T2463</x:f>
        <x:v>237.41909401232027</x:v>
      </x:c>
      <x:c r="Z2463" s="9" t="n">
        <x:f>IF(ISNUMBER(U2463),S2463*(U2463-T2463),"n.a.")</x:f>
        <x:v>-4.708646467022562</x:v>
      </x:c>
      <x:c r="AA2463" s="9" t="n">
        <x:f>IF(ISNUMBER(U2463),Y2463,0)</x:f>
        <x:v>237.41909401232027</x:v>
      </x:c>
      <x:c r="AB2463" s="7" t="n">
        <x:f>MAX(0,L2463-SUM(F2463:K2463))</x:f>
        <x:v>0</x:v>
      </x:c>
    </x:row>
    <x:row r="2464" ht="22" customHeight="1">
      <x:c r="A2464" s="18" t="n">
        <x:f>Summary!E$41</x:f>
        <x:v>46388</x:v>
      </x:c>
      <x:c r="B2464" s="2" t="str">
        <x:f>'Inventory detail'!A212</x:f>
        <x:v>COIL</x:v>
      </x:c>
      <x:c r="C2464" s="2" t="str">
        <x:f>'Inventory detail'!B212</x:f>
        <x:v>60</x:v>
      </x:c>
      <x:c r="D2464" s="2" t="str">
        <x:f>'Inventory detail'!C212</x:f>
        <x:v>38BLK12-4</x:v>
      </x:c>
      <x:c r="E2464" s="10" t="n">
        <x:f>A1338</x:f>
        <x:v>46357</x:v>
      </x:c>
      <x:c r="F2464" s="7" t="n">
        <x:f>O1338</x:f>
        <x:v>2854.004106776181</x:v>
      </x:c>
      <x:c r="G2464" s="7" t="n">
        <x:f>Q1338</x:f>
        <x:v>0</x:v>
      </x:c>
      <x:c r="H2464" s="7" t="n">
        <x:f>R1338</x:f>
        <x:v>0</x:v>
      </x:c>
      <x:c r="I2464" s="7" t="n">
        <x:f>SUMIFS('PO detail'!$W$1308:$W$1314,'PO detail'!$V$1308:$V$1314,"&gt;="&amp;E2464,'PO detail'!$V$1308:$V$1314,"&lt;"&amp;A2464)</x:f>
        <x:v>0</x:v>
      </x:c>
      <x:c r="J2464" s="7" t="n">
        <x:f>SUMIFS('PO detail'!$X$1308:$X$1314,'PO detail'!$V$1308:$V$1314,"&gt;="&amp;E2464,'PO detail'!$V$1308:$V$1314,"&lt;"&amp;A2464)</x:f>
        <x:v>0</x:v>
      </x:c>
      <x:c r="K2464" s="7" t="n">
        <x:f>SUMIFS('PO detail'!$Y$1308:$Y$1314,'PO detail'!$V$1308:$V$1314,"&gt;="&amp;E2464,'PO detail'!$V$1308:$V$1314,"&lt;"&amp;A2464)</x:f>
        <x:v>0</x:v>
      </x:c>
      <x:c r="L2464" s="7" t="n">
        <x:f>'Inventory detail'!F212*Summary!$K$5*(A2464-E2464)/Summary!$K$6</x:f>
        <x:v>1196.7145790554414</x:v>
      </x:c>
      <x:c r="M2464" s="7" t="n">
        <x:f>MAX(0,H2464-L2464)</x:f>
        <x:v>0</x:v>
      </x:c>
      <x:c r="N2464" s="7" t="n">
        <x:f>MAX(0,L2464-H2464)</x:f>
        <x:v>1196.7145790554414</x:v>
      </x:c>
      <x:c r="O2464" s="7" t="n">
        <x:f>MAX(0,F2464+I2464-N2464)</x:f>
        <x:v>1657.2895277207394</x:v>
      </x:c>
      <x:c r="P2464" s="7" t="n">
        <x:f>MAX(0,N2464-F2464-I2464)</x:f>
        <x:v>0</x:v>
      </x:c>
      <x:c r="Q2464" s="7" t="n">
        <x:f>MAX(0,G2464+J2464-P2464)</x:f>
        <x:v>0</x:v>
      </x:c>
      <x:c r="R2464" s="7" t="n">
        <x:f>M2464+MAX(0,K2464-MAX(0,P2464-G2464-J2464))</x:f>
        <x:v>0</x:v>
      </x:c>
      <x:c r="S2464" s="7" t="n">
        <x:f>SUM(O2464,Q2464,R2464)</x:f>
        <x:v>1657.2895277207394</x:v>
      </x:c>
      <x:c r="T2464" s="14" t="n">
        <x:f>'Inventory detail'!T212</x:f>
        <x:v>0.2779</x:v>
      </x:c>
      <x:c r="U2464" s="14" t="n">
        <x:f>'Inventory detail'!U212</x:f>
        <x:v>0.272272</x:v>
      </x:c>
      <x:c r="V2464" s="9" t="n">
        <x:f>O2464*T2464</x:f>
        <x:v>460.56075975359346</x:v>
      </x:c>
      <x:c r="W2464" s="9" t="n">
        <x:f>Q2464*T2464</x:f>
        <x:v>0</x:v>
      </x:c>
      <x:c r="X2464" s="9" t="n">
        <x:f>R2464*T2464</x:f>
        <x:v>0</x:v>
      </x:c>
      <x:c r="Y2464" s="9" t="n">
        <x:f>S2464*T2464</x:f>
        <x:v>460.56075975359346</x:v>
      </x:c>
      <x:c r="Z2464" s="9" t="n">
        <x:f>IF(ISNUMBER(U2464),S2464*(U2464-T2464),"n.a.")</x:f>
        <x:v>-9.327225462012265</x:v>
      </x:c>
      <x:c r="AA2464" s="9" t="n">
        <x:f>IF(ISNUMBER(U2464),Y2464,0)</x:f>
        <x:v>460.56075975359346</x:v>
      </x:c>
      <x:c r="AB2464" s="7" t="n">
        <x:f>MAX(0,L2464-SUM(F2464:K2464))</x:f>
        <x:v>0</x:v>
      </x:c>
    </x:row>
    <x:row r="2465" ht="22" customHeight="1">
      <x:c r="A2465" s="18" t="n">
        <x:f>Summary!E$41</x:f>
        <x:v>46388</x:v>
      </x:c>
      <x:c r="B2465" s="2" t="str">
        <x:f>'Inventory detail'!A213</x:f>
        <x:v>WIRE</x:v>
      </x:c>
      <x:c r="C2465" s="2" t="str">
        <x:f>'Inventory detail'!B213</x:f>
        <x:v>10</x:v>
      </x:c>
      <x:c r="D2465" s="2" t="str">
        <x:f>'Inventory detail'!C213</x:f>
        <x:v>DL058GOLD</x:v>
      </x:c>
      <x:c r="E2465" s="10" t="n">
        <x:f>A1339</x:f>
        <x:v>46357</x:v>
      </x:c>
      <x:c r="F2465" s="7" t="n">
        <x:f>O1339</x:f>
        <x:v>28997.518521560574</x:v>
      </x:c>
      <x:c r="G2465" s="7" t="n">
        <x:f>Q1339</x:f>
        <x:v>0</x:v>
      </x:c>
      <x:c r="H2465" s="7" t="n">
        <x:f>R1339</x:f>
        <x:v>0</x:v>
      </x:c>
      <x:c r="I2465" s="7" t="n">
        <x:f>SUMIFS('PO detail'!$W$1950:$W$1952,'PO detail'!$V$1950:$V$1952,"&gt;="&amp;E2465,'PO detail'!$V$1950:$V$1952,"&lt;"&amp;A2465)</x:f>
        <x:v>0</x:v>
      </x:c>
      <x:c r="J2465" s="7" t="n">
        <x:f>SUMIFS('PO detail'!$X$1950:$X$1952,'PO detail'!$V$1950:$V$1952,"&gt;="&amp;E2465,'PO detail'!$V$1950:$V$1952,"&lt;"&amp;A2465)</x:f>
        <x:v>0</x:v>
      </x:c>
      <x:c r="K2465" s="7" t="n">
        <x:f>SUMIFS('PO detail'!$Y$1950:$Y$1952,'PO detail'!$V$1950:$V$1952,"&gt;="&amp;E2465,'PO detail'!$V$1950:$V$1952,"&lt;"&amp;A2465)</x:f>
        <x:v>0</x:v>
      </x:c>
      <x:c r="L2465" s="7" t="n">
        <x:f>'Inventory detail'!F213*Summary!$K$5*(A2465-E2465)/Summary!$K$6</x:f>
        <x:v>1171.2627515400409</x:v>
      </x:c>
      <x:c r="M2465" s="7" t="n">
        <x:f>MAX(0,H2465-L2465)</x:f>
        <x:v>0</x:v>
      </x:c>
      <x:c r="N2465" s="7" t="n">
        <x:f>MAX(0,L2465-H2465)</x:f>
        <x:v>1171.2627515400409</x:v>
      </x:c>
      <x:c r="O2465" s="7" t="n">
        <x:f>MAX(0,F2465+I2465-N2465)</x:f>
        <x:v>27826.255770020533</x:v>
      </x:c>
      <x:c r="P2465" s="7" t="n">
        <x:f>MAX(0,N2465-F2465-I2465)</x:f>
        <x:v>0</x:v>
      </x:c>
      <x:c r="Q2465" s="7" t="n">
        <x:f>MAX(0,G2465+J2465-P2465)</x:f>
        <x:v>0</x:v>
      </x:c>
      <x:c r="R2465" s="7" t="n">
        <x:f>M2465+MAX(0,K2465-MAX(0,P2465-G2465-J2465))</x:f>
        <x:v>0</x:v>
      </x:c>
      <x:c r="S2465" s="7" t="n">
        <x:f>SUM(O2465,Q2465,R2465)</x:f>
        <x:v>27826.255770020533</x:v>
      </x:c>
      <x:c r="T2465" s="14" t="n">
        <x:f>'Inventory detail'!T213</x:f>
        <x:v>0.1082</x:v>
      </x:c>
      <x:c r="U2465" s="14" t="n">
        <x:f>'Inventory detail'!U213</x:f>
        <x:v>0.1082</x:v>
      </x:c>
      <x:c r="V2465" s="9" t="n">
        <x:f>O2465*T2465</x:f>
        <x:v>3010.800874316222</x:v>
      </x:c>
      <x:c r="W2465" s="9" t="n">
        <x:f>Q2465*T2465</x:f>
        <x:v>0</x:v>
      </x:c>
      <x:c r="X2465" s="9" t="n">
        <x:f>R2465*T2465</x:f>
        <x:v>0</x:v>
      </x:c>
      <x:c r="Y2465" s="9" t="n">
        <x:f>S2465*T2465</x:f>
        <x:v>3010.800874316222</x:v>
      </x:c>
      <x:c r="Z2465" s="9" t="n">
        <x:f>IF(ISNUMBER(U2465),S2465*(U2465-T2465),"n.a.")</x:f>
        <x:v>0</x:v>
      </x:c>
      <x:c r="AA2465" s="9" t="n">
        <x:f>IF(ISNUMBER(U2465),Y2465,0)</x:f>
        <x:v>3010.800874316222</x:v>
      </x:c>
      <x:c r="AB2465" s="7" t="n">
        <x:f>MAX(0,L2465-SUM(F2465:K2465))</x:f>
        <x:v>0</x:v>
      </x:c>
    </x:row>
    <x:row r="2466" ht="22" customHeight="1">
      <x:c r="A2466" s="18" t="n">
        <x:f>Summary!E$41</x:f>
        <x:v>46388</x:v>
      </x:c>
      <x:c r="B2466" s="2" t="str">
        <x:f>'Inventory detail'!A214</x:f>
        <x:v>POUC</x:v>
      </x:c>
      <x:c r="C2466" s="2" t="str">
        <x:f>'Inventory detail'!B214</x:f>
        <x:v>10</x:v>
      </x:c>
      <x:c r="D2466" s="2" t="str">
        <x:f>'Inventory detail'!C214</x:f>
        <x:v>KEY10</x:v>
      </x:c>
      <x:c r="E2466" s="10" t="n">
        <x:f>A1340</x:f>
        <x:v>46357</x:v>
      </x:c>
      <x:c r="F2466" s="7" t="n">
        <x:f>O1340</x:f>
        <x:v>3997.535934291581</x:v>
      </x:c>
      <x:c r="G2466" s="7" t="n">
        <x:f>Q1340</x:f>
        <x:v>10000</x:v>
      </x:c>
      <x:c r="H2466" s="7" t="n">
        <x:f>R1340</x:f>
        <x:v>0</x:v>
      </x:c>
      <x:c r="I2466" s="7" t="n">
        <x:f>SUMIFS('PO detail'!$W$1476:$W$1478,'PO detail'!$V$1476:$V$1478,"&gt;="&amp;E2466,'PO detail'!$V$1476:$V$1478,"&lt;"&amp;A2466)</x:f>
        <x:v>0</x:v>
      </x:c>
      <x:c r="J2466" s="7" t="n">
        <x:f>SUMIFS('PO detail'!$X$1476:$X$1478,'PO detail'!$V$1476:$V$1478,"&gt;="&amp;E2466,'PO detail'!$V$1476:$V$1478,"&lt;"&amp;A2466)</x:f>
        <x:v>0</x:v>
      </x:c>
      <x:c r="K2466" s="7" t="n">
        <x:f>SUMIFS('PO detail'!$Y$1476:$Y$1478,'PO detail'!$V$1476:$V$1478,"&gt;="&amp;E2466,'PO detail'!$V$1476:$V$1478,"&lt;"&amp;A2466)</x:f>
        <x:v>0</x:v>
      </x:c>
      <x:c r="L2466" s="7" t="n">
        <x:f>'Inventory detail'!F214*Summary!$K$5*(A2466-E2466)/Summary!$K$6</x:f>
        <x:v>1171.2525667351129</x:v>
      </x:c>
      <x:c r="M2466" s="7" t="n">
        <x:f>MAX(0,H2466-L2466)</x:f>
        <x:v>0</x:v>
      </x:c>
      <x:c r="N2466" s="7" t="n">
        <x:f>MAX(0,L2466-H2466)</x:f>
        <x:v>1171.2525667351129</x:v>
      </x:c>
      <x:c r="O2466" s="7" t="n">
        <x:f>MAX(0,F2466+I2466-N2466)</x:f>
        <x:v>2826.283367556468</x:v>
      </x:c>
      <x:c r="P2466" s="7" t="n">
        <x:f>MAX(0,N2466-F2466-I2466)</x:f>
        <x:v>0</x:v>
      </x:c>
      <x:c r="Q2466" s="7" t="n">
        <x:f>MAX(0,G2466+J2466-P2466)</x:f>
        <x:v>10000</x:v>
      </x:c>
      <x:c r="R2466" s="7" t="n">
        <x:f>M2466+MAX(0,K2466-MAX(0,P2466-G2466-J2466))</x:f>
        <x:v>0</x:v>
      </x:c>
      <x:c r="S2466" s="7" t="n">
        <x:f>SUM(O2466,Q2466,R2466)</x:f>
        <x:v>12826.283367556469</x:v>
      </x:c>
      <x:c r="T2466" s="14" t="n">
        <x:f>'Inventory detail'!T214</x:f>
        <x:v>0.0151</x:v>
      </x:c>
      <x:c r="U2466" s="14" t="n">
        <x:f>'Inventory detail'!U214</x:f>
        <x:v>0.0165</x:v>
      </x:c>
      <x:c r="V2466" s="9" t="n">
        <x:f>O2466*T2466</x:f>
        <x:v>42.67687885010267</x:v>
      </x:c>
      <x:c r="W2466" s="9" t="n">
        <x:f>Q2466*T2466</x:f>
        <x:v>151</x:v>
      </x:c>
      <x:c r="X2466" s="9" t="n">
        <x:f>R2466*T2466</x:f>
        <x:v>0</x:v>
      </x:c>
      <x:c r="Y2466" s="9" t="n">
        <x:f>S2466*T2466</x:f>
        <x:v>193.6768788501027</x:v>
      </x:c>
      <x:c r="Z2466" s="9" t="n">
        <x:f>IF(ISNUMBER(U2466),S2466*(U2466-T2466),"n.a.")</x:f>
        <x:v>17.95679671457906</x:v>
      </x:c>
      <x:c r="AA2466" s="9" t="n">
        <x:f>IF(ISNUMBER(U2466),Y2466,0)</x:f>
        <x:v>193.6768788501027</x:v>
      </x:c>
      <x:c r="AB2466" s="7" t="n">
        <x:f>MAX(0,L2466-SUM(F2466:K2466))</x:f>
        <x:v>0</x:v>
      </x:c>
    </x:row>
    <x:row r="2467" ht="22" customHeight="1">
      <x:c r="A2467" s="18" t="n">
        <x:f>Summary!E$41</x:f>
        <x:v>46388</x:v>
      </x:c>
      <x:c r="B2467" s="2" t="str">
        <x:f>'Inventory detail'!A215</x:f>
        <x:v>COIL</x:v>
      </x:c>
      <x:c r="C2467" s="2" t="str">
        <x:f>'Inventory detail'!B215</x:f>
        <x:v>10</x:v>
      </x:c>
      <x:c r="D2467" s="2" t="str">
        <x:f>'Inventory detail'!C215</x:f>
        <x:v>28WHT12-4</x:v>
      </x:c>
      <x:c r="E2467" s="10" t="n">
        <x:f>A1341</x:f>
        <x:v>46357</x:v>
      </x:c>
      <x:c r="F2467" s="7" t="n">
        <x:f>O1341</x:f>
        <x:v>4212.040739219712</x:v>
      </x:c>
      <x:c r="G2467" s="7" t="n">
        <x:f>Q1341</x:f>
        <x:v>0</x:v>
      </x:c>
      <x:c r="H2467" s="7" t="n">
        <x:f>R1341</x:f>
        <x:v>0</x:v>
      </x:c>
      <x:c r="I2467" s="7" t="n">
        <x:f>SUMIFS('PO detail'!$W$370:$W$376,'PO detail'!$V$370:$V$376,"&gt;="&amp;E2467,'PO detail'!$V$370:$V$376,"&lt;"&amp;A2467)</x:f>
        <x:v>0</x:v>
      </x:c>
      <x:c r="J2467" s="7" t="n">
        <x:f>SUMIFS('PO detail'!$X$370:$X$376,'PO detail'!$V$370:$V$376,"&gt;="&amp;E2467,'PO detail'!$V$370:$V$376,"&lt;"&amp;A2467)</x:f>
        <x:v>0</x:v>
      </x:c>
      <x:c r="K2467" s="7" t="n">
        <x:f>SUMIFS('PO detail'!$Y$370:$Y$376,'PO detail'!$V$370:$V$376,"&gt;="&amp;E2467,'PO detail'!$V$370:$V$376,"&lt;"&amp;A2467)</x:f>
        <x:v>0</x:v>
      </x:c>
      <x:c r="L2467" s="7" t="n">
        <x:f>'Inventory detail'!F215*Summary!$K$5*(A2467-E2467)/Summary!$K$6</x:f>
        <x:v>1162.7686242299797</x:v>
      </x:c>
      <x:c r="M2467" s="7" t="n">
        <x:f>MAX(0,H2467-L2467)</x:f>
        <x:v>0</x:v>
      </x:c>
      <x:c r="N2467" s="7" t="n">
        <x:f>MAX(0,L2467-H2467)</x:f>
        <x:v>1162.7686242299797</x:v>
      </x:c>
      <x:c r="O2467" s="7" t="n">
        <x:f>MAX(0,F2467+I2467-N2467)</x:f>
        <x:v>3049.2721149897325</x:v>
      </x:c>
      <x:c r="P2467" s="7" t="n">
        <x:f>MAX(0,N2467-F2467-I2467)</x:f>
        <x:v>0</x:v>
      </x:c>
      <x:c r="Q2467" s="7" t="n">
        <x:f>MAX(0,G2467+J2467-P2467)</x:f>
        <x:v>0</x:v>
      </x:c>
      <x:c r="R2467" s="7" t="n">
        <x:f>M2467+MAX(0,K2467-MAX(0,P2467-G2467-J2467))</x:f>
        <x:v>0</x:v>
      </x:c>
      <x:c r="S2467" s="7" t="n">
        <x:f>SUM(O2467,Q2467,R2467)</x:f>
        <x:v>3049.2721149897325</x:v>
      </x:c>
      <x:c r="T2467" s="14" t="n">
        <x:f>'Inventory detail'!T215</x:f>
        <x:v>0.2327</x:v>
      </x:c>
      <x:c r="U2467" s="14" t="n">
        <x:f>'Inventory detail'!U215</x:f>
        <x:v>0.22796149999999998</x:v>
      </x:c>
      <x:c r="V2467" s="9" t="n">
        <x:f>O2467*T2467</x:f>
        <x:v>709.5656211581107</x:v>
      </x:c>
      <x:c r="W2467" s="9" t="n">
        <x:f>Q2467*T2467</x:f>
        <x:v>0</x:v>
      </x:c>
      <x:c r="X2467" s="9" t="n">
        <x:f>R2467*T2467</x:f>
        <x:v>0</x:v>
      </x:c>
      <x:c r="Y2467" s="9" t="n">
        <x:f>S2467*T2467</x:f>
        <x:v>709.5656211581107</x:v>
      </x:c>
      <x:c r="Z2467" s="9" t="n">
        <x:f>IF(ISNUMBER(U2467),S2467*(U2467-T2467),"n.a.")</x:f>
        <x:v>-14.448975916878867</x:v>
      </x:c>
      <x:c r="AA2467" s="9" t="n">
        <x:f>IF(ISNUMBER(U2467),Y2467,0)</x:f>
        <x:v>709.5656211581107</x:v>
      </x:c>
      <x:c r="AB2467" s="7" t="n">
        <x:f>MAX(0,L2467-SUM(F2467:K2467))</x:f>
        <x:v>0</x:v>
      </x:c>
    </x:row>
    <x:row r="2468" ht="22" customHeight="1">
      <x:c r="A2468" s="18" t="n">
        <x:f>Summary!E$41</x:f>
        <x:v>46388</x:v>
      </x:c>
      <x:c r="B2468" s="2" t="str">
        <x:f>'Inventory detail'!A216</x:f>
        <x:v>COIL</x:v>
      </x:c>
      <x:c r="C2468" s="2" t="str">
        <x:f>'Inventory detail'!B216</x:f>
        <x:v>60</x:v>
      </x:c>
      <x:c r="D2468" s="2" t="str">
        <x:f>'Inventory detail'!C216</x:f>
        <x:v>40BLK12-4</x:v>
      </x:c>
      <x:c r="E2468" s="10" t="n">
        <x:f>A1342</x:f>
        <x:v>46357</x:v>
      </x:c>
      <x:c r="F2468" s="7" t="n">
        <x:f>O1342</x:f>
        <x:v>2969.301848049281</x:v>
      </x:c>
      <x:c r="G2468" s="7" t="n">
        <x:f>Q1342</x:f>
        <x:v>0</x:v>
      </x:c>
      <x:c r="H2468" s="7" t="n">
        <x:f>R1342</x:f>
        <x:v>0</x:v>
      </x:c>
      <x:c r="I2468" s="7" t="n">
        <x:f>SUMIFS('PO detail'!$W$1315:$W$1320,'PO detail'!$V$1315:$V$1320,"&gt;="&amp;E2468,'PO detail'!$V$1315:$V$1320,"&lt;"&amp;A2468)</x:f>
        <x:v>0</x:v>
      </x:c>
      <x:c r="J2468" s="7" t="n">
        <x:f>SUMIFS('PO detail'!$X$1315:$X$1320,'PO detail'!$V$1315:$V$1320,"&gt;="&amp;E2468,'PO detail'!$V$1315:$V$1320,"&lt;"&amp;A2468)</x:f>
        <x:v>0</x:v>
      </x:c>
      <x:c r="K2468" s="7" t="n">
        <x:f>SUMIFS('PO detail'!$Y$1315:$Y$1320,'PO detail'!$V$1315:$V$1320,"&gt;="&amp;E2468,'PO detail'!$V$1315:$V$1320,"&lt;"&amp;A2468)</x:f>
        <x:v>0</x:v>
      </x:c>
      <x:c r="L2468" s="7" t="n">
        <x:f>'Inventory detail'!F216*Summary!$K$5*(A2468-E2468)/Summary!$K$6</x:f>
        <x:v>1158.5215605749486</x:v>
      </x:c>
      <x:c r="M2468" s="7" t="n">
        <x:f>MAX(0,H2468-L2468)</x:f>
        <x:v>0</x:v>
      </x:c>
      <x:c r="N2468" s="7" t="n">
        <x:f>MAX(0,L2468-H2468)</x:f>
        <x:v>1158.5215605749486</x:v>
      </x:c>
      <x:c r="O2468" s="7" t="n">
        <x:f>MAX(0,F2468+I2468-N2468)</x:f>
        <x:v>1810.7802874743325</x:v>
      </x:c>
      <x:c r="P2468" s="7" t="n">
        <x:f>MAX(0,N2468-F2468-I2468)</x:f>
        <x:v>0</x:v>
      </x:c>
      <x:c r="Q2468" s="7" t="n">
        <x:f>MAX(0,G2468+J2468-P2468)</x:f>
        <x:v>0</x:v>
      </x:c>
      <x:c r="R2468" s="7" t="n">
        <x:f>M2468+MAX(0,K2468-MAX(0,P2468-G2468-J2468))</x:f>
        <x:v>0</x:v>
      </x:c>
      <x:c r="S2468" s="7" t="n">
        <x:f>SUM(O2468,Q2468,R2468)</x:f>
        <x:v>1810.7802874743325</x:v>
      </x:c>
      <x:c r="T2468" s="14" t="n">
        <x:f>'Inventory detail'!T216</x:f>
        <x:v>0.30670000000000003</x:v>
      </x:c>
      <x:c r="U2468" s="14" t="n">
        <x:f>'Inventory detail'!U216</x:f>
        <x:v>0.30056</x:v>
      </x:c>
      <x:c r="V2468" s="9" t="n">
        <x:f>O2468*T2468</x:f>
        <x:v>555.3663141683778</x:v>
      </x:c>
      <x:c r="W2468" s="9" t="n">
        <x:f>Q2468*T2468</x:f>
        <x:v>0</x:v>
      </x:c>
      <x:c r="X2468" s="9" t="n">
        <x:f>R2468*T2468</x:f>
        <x:v>0</x:v>
      </x:c>
      <x:c r="Y2468" s="9" t="n">
        <x:f>S2468*T2468</x:f>
        <x:v>555.3663141683778</x:v>
      </x:c>
      <x:c r="Z2468" s="9" t="n">
        <x:f>IF(ISNUMBER(U2468),S2468*(U2468-T2468),"n.a.")</x:f>
        <x:v>-11.118190965092463</x:v>
      </x:c>
      <x:c r="AA2468" s="9" t="n">
        <x:f>IF(ISNUMBER(U2468),Y2468,0)</x:f>
        <x:v>555.3663141683778</x:v>
      </x:c>
      <x:c r="AB2468" s="7" t="n">
        <x:f>MAX(0,L2468-SUM(F2468:K2468))</x:f>
        <x:v>0</x:v>
      </x:c>
    </x:row>
    <x:row r="2469" ht="22" customHeight="1">
      <x:c r="A2469" s="18" t="n">
        <x:f>Summary!E$41</x:f>
        <x:v>46388</x:v>
      </x:c>
      <x:c r="B2469" s="2" t="str">
        <x:f>'Inventory detail'!A217</x:f>
        <x:v>COIL</x:v>
      </x:c>
      <x:c r="C2469" s="2" t="str">
        <x:f>'Inventory detail'!B217</x:f>
        <x:v>10</x:v>
      </x:c>
      <x:c r="D2469" s="2" t="str">
        <x:f>'Inventory detail'!C217</x:f>
        <x:v>25WHT12-4</x:v>
      </x:c>
      <x:c r="E2469" s="10" t="n">
        <x:f>A1343</x:f>
        <x:v>46357</x:v>
      </x:c>
      <x:c r="F2469" s="7" t="n">
        <x:f>O1343</x:f>
        <x:v>2226.562956878851</x:v>
      </x:c>
      <x:c r="G2469" s="7" t="n">
        <x:f>Q1343</x:f>
        <x:v>0</x:v>
      </x:c>
      <x:c r="H2469" s="7" t="n">
        <x:f>R1343</x:f>
        <x:v>0</x:v>
      </x:c>
      <x:c r="I2469" s="7" t="n">
        <x:f>SUMIFS('PO detail'!$W$349:$W$354,'PO detail'!$V$349:$V$354,"&gt;="&amp;E2469,'PO detail'!$V$349:$V$354,"&lt;"&amp;A2469)</x:f>
        <x:v>0</x:v>
      </x:c>
      <x:c r="J2469" s="7" t="n">
        <x:f>SUMIFS('PO detail'!$X$349:$X$354,'PO detail'!$V$349:$V$354,"&gt;="&amp;E2469,'PO detail'!$V$349:$V$354,"&lt;"&amp;A2469)</x:f>
        <x:v>0</x:v>
      </x:c>
      <x:c r="K2469" s="7" t="n">
        <x:f>SUMIFS('PO detail'!$Y$349:$Y$354,'PO detail'!$V$349:$V$354,"&gt;="&amp;E2469,'PO detail'!$V$349:$V$354,"&lt;"&amp;A2469)</x:f>
        <x:v>0</x:v>
      </x:c>
      <x:c r="L2469" s="7" t="n">
        <x:f>'Inventory detail'!F217*Summary!$K$5*(A2469-E2469)/Summary!$K$6</x:f>
        <x:v>1154.2744969199177</x:v>
      </x:c>
      <x:c r="M2469" s="7" t="n">
        <x:f>MAX(0,H2469-L2469)</x:f>
        <x:v>0</x:v>
      </x:c>
      <x:c r="N2469" s="7" t="n">
        <x:f>MAX(0,L2469-H2469)</x:f>
        <x:v>1154.2744969199177</x:v>
      </x:c>
      <x:c r="O2469" s="7" t="n">
        <x:f>MAX(0,F2469+I2469-N2469)</x:f>
        <x:v>1072.2884599589331</x:v>
      </x:c>
      <x:c r="P2469" s="7" t="n">
        <x:f>MAX(0,N2469-F2469-I2469)</x:f>
        <x:v>0</x:v>
      </x:c>
      <x:c r="Q2469" s="7" t="n">
        <x:f>MAX(0,G2469+J2469-P2469)</x:f>
        <x:v>0</x:v>
      </x:c>
      <x:c r="R2469" s="7" t="n">
        <x:f>M2469+MAX(0,K2469-MAX(0,P2469-G2469-J2469))</x:f>
        <x:v>0</x:v>
      </x:c>
      <x:c r="S2469" s="7" t="n">
        <x:f>SUM(O2469,Q2469,R2469)</x:f>
        <x:v>1072.2884599589331</x:v>
      </x:c>
      <x:c r="T2469" s="14" t="n">
        <x:f>'Inventory detail'!T217</x:f>
        <x:v>0.2144</x:v>
      </x:c>
      <x:c r="U2469" s="14" t="n">
        <x:f>'Inventory detail'!U217</x:f>
        <x:v>0.2100605</x:v>
      </x:c>
      <x:c r="V2469" s="9" t="n">
        <x:f>O2469*T2469</x:f>
        <x:v>229.89864581519527</x:v>
      </x:c>
      <x:c r="W2469" s="9" t="n">
        <x:f>Q2469*T2469</x:f>
        <x:v>0</x:v>
      </x:c>
      <x:c r="X2469" s="9" t="n">
        <x:f>R2469*T2469</x:f>
        <x:v>0</x:v>
      </x:c>
      <x:c r="Y2469" s="9" t="n">
        <x:f>S2469*T2469</x:f>
        <x:v>229.89864581519527</x:v>
      </x:c>
      <x:c r="Z2469" s="9" t="n">
        <x:f>IF(ISNUMBER(U2469),S2469*(U2469-T2469),"n.a.")</x:f>
        <x:v>-4.653195771991786</x:v>
      </x:c>
      <x:c r="AA2469" s="9" t="n">
        <x:f>IF(ISNUMBER(U2469),Y2469,0)</x:f>
        <x:v>229.89864581519527</x:v>
      </x:c>
      <x:c r="AB2469" s="7" t="n">
        <x:f>MAX(0,L2469-SUM(F2469:K2469))</x:f>
        <x:v>0</x:v>
      </x:c>
    </x:row>
    <x:row r="2470" ht="22" customHeight="1">
      <x:c r="A2470" s="18" t="n">
        <x:f>Summary!E$41</x:f>
        <x:v>46388</x:v>
      </x:c>
      <x:c r="B2470" s="2" t="str">
        <x:f>'Inventory detail'!A218</x:f>
        <x:v>COIL</x:v>
      </x:c>
      <x:c r="C2470" s="2" t="str">
        <x:f>'Inventory detail'!B218</x:f>
        <x:v>10</x:v>
      </x:c>
      <x:c r="D2470" s="2" t="str">
        <x:f>'Inventory detail'!C218</x:f>
        <x:v>7NAV12-4</x:v>
      </x:c>
      <x:c r="E2470" s="10" t="n">
        <x:f>A1344</x:f>
        <x:v>46357</x:v>
      </x:c>
      <x:c r="F2470" s="7" t="n">
        <x:f>O1344</x:f>
        <x:v>3626.562956878851</x:v>
      </x:c>
      <x:c r="G2470" s="7" t="n">
        <x:f>Q1344</x:f>
        <x:v>0</x:v>
      </x:c>
      <x:c r="H2470" s="7" t="n">
        <x:f>R1344</x:f>
        <x:v>0</x:v>
      </x:c>
      <x:c r="I2470" s="7" t="n">
        <x:f>SUMIFS('PO detail'!$W$493:$W$494,'PO detail'!$V$493:$V$494,"&gt;="&amp;E2470,'PO detail'!$V$493:$V$494,"&lt;"&amp;A2470)</x:f>
        <x:v>0</x:v>
      </x:c>
      <x:c r="J2470" s="7" t="n">
        <x:f>SUMIFS('PO detail'!$X$493:$X$494,'PO detail'!$V$493:$V$494,"&gt;="&amp;E2470,'PO detail'!$V$493:$V$494,"&lt;"&amp;A2470)</x:f>
        <x:v>0</x:v>
      </x:c>
      <x:c r="K2470" s="7" t="n">
        <x:f>SUMIFS('PO detail'!$Y$493:$Y$494,'PO detail'!$V$493:$V$494,"&gt;="&amp;E2470,'PO detail'!$V$493:$V$494,"&lt;"&amp;A2470)</x:f>
        <x:v>0</x:v>
      </x:c>
      <x:c r="L2470" s="7" t="n">
        <x:f>'Inventory detail'!F218*Summary!$K$5*(A2470-E2470)/Summary!$K$6</x:f>
        <x:v>1154.2744969199177</x:v>
      </x:c>
      <x:c r="M2470" s="7" t="n">
        <x:f>MAX(0,H2470-L2470)</x:f>
        <x:v>0</x:v>
      </x:c>
      <x:c r="N2470" s="7" t="n">
        <x:f>MAX(0,L2470-H2470)</x:f>
        <x:v>1154.2744969199177</x:v>
      </x:c>
      <x:c r="O2470" s="7" t="n">
        <x:f>MAX(0,F2470+I2470-N2470)</x:f>
        <x:v>2472.2884599589333</x:v>
      </x:c>
      <x:c r="P2470" s="7" t="n">
        <x:f>MAX(0,N2470-F2470-I2470)</x:f>
        <x:v>0</x:v>
      </x:c>
      <x:c r="Q2470" s="7" t="n">
        <x:f>MAX(0,G2470+J2470-P2470)</x:f>
        <x:v>0</x:v>
      </x:c>
      <x:c r="R2470" s="7" t="n">
        <x:f>M2470+MAX(0,K2470-MAX(0,P2470-G2470-J2470))</x:f>
        <x:v>0</x:v>
      </x:c>
      <x:c r="S2470" s="7" t="n">
        <x:f>SUM(O2470,Q2470,R2470)</x:f>
        <x:v>2472.2884599589333</x:v>
      </x:c>
      <x:c r="T2470" s="14" t="n">
        <x:f>'Inventory detail'!T218</x:f>
        <x:v>0.0392</x:v>
      </x:c>
      <x:c r="U2470" s="14" t="n">
        <x:f>'Inventory detail'!U218</x:f>
        <x:v>0.038453999999999995</x:v>
      </x:c>
      <x:c r="V2470" s="9" t="n">
        <x:f>O2470*T2470</x:f>
        <x:v>96.91370763039018</x:v>
      </x:c>
      <x:c r="W2470" s="9" t="n">
        <x:f>Q2470*T2470</x:f>
        <x:v>0</x:v>
      </x:c>
      <x:c r="X2470" s="9" t="n">
        <x:f>R2470*T2470</x:f>
        <x:v>0</x:v>
      </x:c>
      <x:c r="Y2470" s="9" t="n">
        <x:f>S2470*T2470</x:f>
        <x:v>96.91370763039018</x:v>
      </x:c>
      <x:c r="Z2470" s="9" t="n">
        <x:f>IF(ISNUMBER(U2470),S2470*(U2470-T2470),"n.a.")</x:f>
        <x:v>-1.8443271911293733</x:v>
      </x:c>
      <x:c r="AA2470" s="9" t="n">
        <x:f>IF(ISNUMBER(U2470),Y2470,0)</x:f>
        <x:v>96.91370763039018</x:v>
      </x:c>
      <x:c r="AB2470" s="7" t="n">
        <x:f>MAX(0,L2470-SUM(F2470:K2470))</x:f>
        <x:v>0</x:v>
      </x:c>
    </x:row>
    <x:row r="2471" ht="22" customHeight="1">
      <x:c r="A2471" s="18" t="n">
        <x:f>Summary!E$41</x:f>
        <x:v>46388</x:v>
      </x:c>
      <x:c r="B2471" s="2" t="str">
        <x:f>'Inventory detail'!A219</x:f>
        <x:v>WIRE</x:v>
      </x:c>
      <x:c r="C2471" s="2" t="str">
        <x:f>'Inventory detail'!B219</x:f>
        <x:v>60</x:v>
      </x:c>
      <x:c r="D2471" s="2" t="str">
        <x:f>'Inventory detail'!C219</x:f>
        <x:v>DL012WHT</x:v>
      </x:c>
      <x:c r="E2471" s="10" t="n">
        <x:f>A1345</x:f>
        <x:v>46357</x:v>
      </x:c>
      <x:c r="F2471" s="7" t="n">
        <x:f>O1345</x:f>
        <x:v>0</x:v>
      </x:c>
      <x:c r="G2471" s="7" t="n">
        <x:f>Q1345</x:f>
        <x:v>0</x:v>
      </x:c>
      <x:c r="H2471" s="7" t="n">
        <x:f>R1345</x:f>
        <x:v>0</x:v>
      </x:c>
      <x:c r="I2471" s="7" t="n">
        <x:f>0</x:f>
        <x:v>0</x:v>
      </x:c>
      <x:c r="J2471" s="7" t="n">
        <x:f>0</x:f>
        <x:v>0</x:v>
      </x:c>
      <x:c r="K2471" s="7" t="n">
        <x:f>0</x:f>
        <x:v>0</x:v>
      </x:c>
      <x:c r="L2471" s="7" t="n">
        <x:f>'Inventory detail'!F219*Summary!$K$5*(A2471-E2471)/Summary!$K$6</x:f>
        <x:v>1137.306611909651</x:v>
      </x:c>
      <x:c r="M2471" s="7" t="n">
        <x:f>MAX(0,H2471-L2471)</x:f>
        <x:v>0</x:v>
      </x:c>
      <x:c r="N2471" s="7" t="n">
        <x:f>MAX(0,L2471-H2471)</x:f>
        <x:v>1137.306611909651</x:v>
      </x:c>
      <x:c r="O2471" s="7" t="n">
        <x:f>MAX(0,F2471+I2471-N2471)</x:f>
        <x:v>0</x:v>
      </x:c>
      <x:c r="P2471" s="7" t="n">
        <x:f>MAX(0,N2471-F2471-I2471)</x:f>
        <x:v>1137.306611909651</x:v>
      </x:c>
      <x:c r="Q2471" s="7" t="n">
        <x:f>MAX(0,G2471+J2471-P2471)</x:f>
        <x:v>0</x:v>
      </x:c>
      <x:c r="R2471" s="7" t="n">
        <x:f>M2471+MAX(0,K2471-MAX(0,P2471-G2471-J2471))</x:f>
        <x:v>0</x:v>
      </x:c>
      <x:c r="S2471" s="7" t="n">
        <x:f>SUM(O2471,Q2471,R2471)</x:f>
        <x:v>0</x:v>
      </x:c>
      <x:c r="T2471" s="14" t="n">
        <x:f>'Inventory detail'!T219</x:f>
        <x:v>0.08259999999999999</x:v>
      </x:c>
      <x:c r="U2471" s="14" t="n">
        <x:f>'Inventory detail'!U219</x:f>
        <x:v>0.08259999999999999</x:v>
      </x:c>
      <x:c r="V2471" s="9" t="n">
        <x:f>O2471*T2471</x:f>
        <x:v>0</x:v>
      </x:c>
      <x:c r="W2471" s="9" t="n">
        <x:f>Q2471*T2471</x:f>
        <x:v>0</x:v>
      </x:c>
      <x:c r="X2471" s="9" t="n">
        <x:f>R2471*T2471</x:f>
        <x:v>0</x:v>
      </x:c>
      <x:c r="Y2471" s="9" t="n">
        <x:f>S2471*T2471</x:f>
        <x:v>0</x:v>
      </x:c>
      <x:c r="Z2471" s="9" t="n">
        <x:f>IF(ISNUMBER(U2471),S2471*(U2471-T2471),"n.a.")</x:f>
        <x:v>0</x:v>
      </x:c>
      <x:c r="AA2471" s="9" t="n">
        <x:f>IF(ISNUMBER(U2471),Y2471,0)</x:f>
        <x:v>0</x:v>
      </x:c>
      <x:c r="AB2471" s="7" t="n">
        <x:f>MAX(0,L2471-SUM(F2471:K2471))</x:f>
        <x:v>1137.306611909651</x:v>
      </x:c>
    </x:row>
    <x:row r="2472" ht="22" customHeight="1">
      <x:c r="A2472" s="18" t="n">
        <x:f>Summary!E$41</x:f>
        <x:v>46388</x:v>
      </x:c>
      <x:c r="B2472" s="2" t="str">
        <x:f>'Inventory detail'!A220</x:f>
        <x:v>POUC</x:v>
      </x:c>
      <x:c r="C2472" s="2" t="str">
        <x:f>'Inventory detail'!B220</x:f>
        <x:v>10</x:v>
      </x:c>
      <x:c r="D2472" s="2" t="str">
        <x:f>'Inventory detail'!C220</x:f>
        <x:v>PHO3</x:v>
      </x:c>
      <x:c r="E2472" s="10" t="n">
        <x:f>A1346</x:f>
        <x:v>46357</x:v>
      </x:c>
      <x:c r="F2472" s="7" t="n">
        <x:f>O1346</x:f>
        <x:v>0</x:v>
      </x:c>
      <x:c r="G2472" s="7" t="n">
        <x:f>Q1346</x:f>
        <x:v>11970.09478439425</x:v>
      </x:c>
      <x:c r="H2472" s="7" t="n">
        <x:f>R1346</x:f>
        <x:v>0</x:v>
      </x:c>
      <x:c r="I2472" s="7" t="n">
        <x:f>SUMIFS('PO detail'!$W$1576:$W$1579,'PO detail'!$V$1576:$V$1579,"&gt;="&amp;E2472,'PO detail'!$V$1576:$V$1579,"&lt;"&amp;A2472)</x:f>
        <x:v>0</x:v>
      </x:c>
      <x:c r="J2472" s="7" t="n">
        <x:f>SUMIFS('PO detail'!$X$1576:$X$1579,'PO detail'!$V$1576:$V$1579,"&gt;="&amp;E2472,'PO detail'!$V$1576:$V$1579,"&lt;"&amp;A2472)</x:f>
        <x:v>0</x:v>
      </x:c>
      <x:c r="K2472" s="7" t="n">
        <x:f>SUMIFS('PO detail'!$Y$1576:$Y$1579,'PO detail'!$V$1576:$V$1579,"&gt;="&amp;E2472,'PO detail'!$V$1576:$V$1579,"&lt;"&amp;A2472)</x:f>
        <x:v>0</x:v>
      </x:c>
      <x:c r="L2472" s="7" t="n">
        <x:f>'Inventory detail'!F220*Summary!$K$5*(A2472-E2472)/Summary!$K$6</x:f>
        <x:v>1128.8124845995892</x:v>
      </x:c>
      <x:c r="M2472" s="7" t="n">
        <x:f>MAX(0,H2472-L2472)</x:f>
        <x:v>0</x:v>
      </x:c>
      <x:c r="N2472" s="7" t="n">
        <x:f>MAX(0,L2472-H2472)</x:f>
        <x:v>1128.8124845995892</x:v>
      </x:c>
      <x:c r="O2472" s="7" t="n">
        <x:f>MAX(0,F2472+I2472-N2472)</x:f>
        <x:v>0</x:v>
      </x:c>
      <x:c r="P2472" s="7" t="n">
        <x:f>MAX(0,N2472-F2472-I2472)</x:f>
        <x:v>1128.8124845995892</x:v>
      </x:c>
      <x:c r="Q2472" s="7" t="n">
        <x:f>MAX(0,G2472+J2472-P2472)</x:f>
        <x:v>10841.28229979466</x:v>
      </x:c>
      <x:c r="R2472" s="7" t="n">
        <x:f>M2472+MAX(0,K2472-MAX(0,P2472-G2472-J2472))</x:f>
        <x:v>0</x:v>
      </x:c>
      <x:c r="S2472" s="7" t="n">
        <x:f>SUM(O2472,Q2472,R2472)</x:f>
        <x:v>10841.28229979466</x:v>
      </x:c>
      <x:c r="T2472" s="14" t="n">
        <x:f>'Inventory detail'!T220</x:f>
        <x:v>0.022799999999999997</x:v>
      </x:c>
      <x:c r="U2472" s="14" t="n">
        <x:f>'Inventory detail'!U220</x:f>
        <x:v>0.024915</x:v>
      </x:c>
      <x:c r="V2472" s="9" t="n">
        <x:f>O2472*T2472</x:f>
        <x:v>0</x:v>
      </x:c>
      <x:c r="W2472" s="9" t="n">
        <x:f>Q2472*T2472</x:f>
        <x:v>247.18123643531823</x:v>
      </x:c>
      <x:c r="X2472" s="9" t="n">
        <x:f>R2472*T2472</x:f>
        <x:v>0</x:v>
      </x:c>
      <x:c r="Y2472" s="9" t="n">
        <x:f>S2472*T2472</x:f>
        <x:v>247.18123643531823</x:v>
      </x:c>
      <x:c r="Z2472" s="9" t="n">
        <x:f>IF(ISNUMBER(U2472),S2472*(U2472-T2472),"n.a.")</x:f>
        <x:v>22.929312064065734</x:v>
      </x:c>
      <x:c r="AA2472" s="9" t="n">
        <x:f>IF(ISNUMBER(U2472),Y2472,0)</x:f>
        <x:v>247.18123643531823</x:v>
      </x:c>
      <x:c r="AB2472" s="7" t="n">
        <x:f>MAX(0,L2472-SUM(F2472:K2472))</x:f>
        <x:v>0</x:v>
      </x:c>
    </x:row>
    <x:row r="2473" ht="22" customHeight="1">
      <x:c r="A2473" s="18" t="n">
        <x:f>Summary!E$41</x:f>
        <x:v>46388</x:v>
      </x:c>
      <x:c r="B2473" s="2" t="str">
        <x:f>'Inventory detail'!A221</x:f>
        <x:v>COIL</x:v>
      </x:c>
      <x:c r="C2473" s="2" t="str">
        <x:f>'Inventory detail'!B221</x:f>
        <x:v>30</x:v>
      </x:c>
      <x:c r="D2473" s="2" t="str">
        <x:f>'Inventory detail'!C221</x:f>
        <x:v>30BLK12-4</x:v>
      </x:c>
      <x:c r="E2473" s="10" t="n">
        <x:f>A1347</x:f>
        <x:v>46357</x:v>
      </x:c>
      <x:c r="F2473" s="7" t="n">
        <x:f>O1347</x:f>
        <x:v>3099.104394250513</x:v>
      </x:c>
      <x:c r="G2473" s="7" t="n">
        <x:f>Q1347</x:f>
        <x:v>0</x:v>
      </x:c>
      <x:c r="H2473" s="7" t="n">
        <x:f>R1347</x:f>
        <x:v>0</x:v>
      </x:c>
      <x:c r="I2473" s="7" t="n">
        <x:f>SUMIFS('PO detail'!$W$885:$W$892,'PO detail'!$V$885:$V$892,"&gt;="&amp;E2473,'PO detail'!$V$885:$V$892,"&lt;"&amp;A2473)</x:f>
        <x:v>0</x:v>
      </x:c>
      <x:c r="J2473" s="7" t="n">
        <x:f>SUMIFS('PO detail'!$X$885:$X$892,'PO detail'!$V$885:$V$892,"&gt;="&amp;E2473,'PO detail'!$V$885:$V$892,"&lt;"&amp;A2473)</x:f>
        <x:v>0</x:v>
      </x:c>
      <x:c r="K2473" s="7" t="n">
        <x:f>SUMIFS('PO detail'!$Y$885:$Y$892,'PO detail'!$V$885:$V$892,"&gt;="&amp;E2473,'PO detail'!$V$885:$V$892,"&lt;"&amp;A2473)</x:f>
        <x:v>0</x:v>
      </x:c>
      <x:c r="L2473" s="7" t="n">
        <x:f>'Inventory detail'!F221*Summary!$K$5*(A2473-E2473)/Summary!$K$6</x:f>
        <x:v>1111.8445995893226</x:v>
      </x:c>
      <x:c r="M2473" s="7" t="n">
        <x:f>MAX(0,H2473-L2473)</x:f>
        <x:v>0</x:v>
      </x:c>
      <x:c r="N2473" s="7" t="n">
        <x:f>MAX(0,L2473-H2473)</x:f>
        <x:v>1111.8445995893226</x:v>
      </x:c>
      <x:c r="O2473" s="7" t="n">
        <x:f>MAX(0,F2473+I2473-N2473)</x:f>
        <x:v>1987.2597946611904</x:v>
      </x:c>
      <x:c r="P2473" s="7" t="n">
        <x:f>MAX(0,N2473-F2473-I2473)</x:f>
        <x:v>0</x:v>
      </x:c>
      <x:c r="Q2473" s="7" t="n">
        <x:f>MAX(0,G2473+J2473-P2473)</x:f>
        <x:v>0</x:v>
      </x:c>
      <x:c r="R2473" s="7" t="n">
        <x:f>M2473+MAX(0,K2473-MAX(0,P2473-G2473-J2473))</x:f>
        <x:v>0</x:v>
      </x:c>
      <x:c r="S2473" s="7" t="n">
        <x:f>SUM(O2473,Q2473,R2473)</x:f>
        <x:v>1987.2597946611904</x:v>
      </x:c>
      <x:c r="T2473" s="14" t="n">
        <x:f>'Inventory detail'!T221</x:f>
        <x:v>0.19010000000000002</x:v>
      </x:c>
      <x:c r="U2473" s="14" t="n">
        <x:f>'Inventory detail'!U221</x:f>
        <x:v>0.186303</x:v>
      </x:c>
      <x:c r="V2473" s="9" t="n">
        <x:f>O2473*T2473</x:f>
        <x:v>377.7780869650923</x:v>
      </x:c>
      <x:c r="W2473" s="9" t="n">
        <x:f>Q2473*T2473</x:f>
        <x:v>0</x:v>
      </x:c>
      <x:c r="X2473" s="9" t="n">
        <x:f>R2473*T2473</x:f>
        <x:v>0</x:v>
      </x:c>
      <x:c r="Y2473" s="9" t="n">
        <x:f>S2473*T2473</x:f>
        <x:v>377.7780869650923</x:v>
      </x:c>
      <x:c r="Z2473" s="9" t="n">
        <x:f>IF(ISNUMBER(U2473),S2473*(U2473-T2473),"n.a.")</x:f>
        <x:v>-7.5456254403285845</x:v>
      </x:c>
      <x:c r="AA2473" s="9" t="n">
        <x:f>IF(ISNUMBER(U2473),Y2473,0)</x:f>
        <x:v>377.7780869650923</x:v>
      </x:c>
      <x:c r="AB2473" s="7" t="n">
        <x:f>MAX(0,L2473-SUM(F2473:K2473))</x:f>
        <x:v>0</x:v>
      </x:c>
    </x:row>
    <x:row r="2474" ht="22" customHeight="1">
      <x:c r="A2474" s="18" t="n">
        <x:f>Summary!E$41</x:f>
        <x:v>46388</x:v>
      </x:c>
      <x:c r="B2474" s="2" t="str">
        <x:f>'Inventory detail'!A222</x:f>
        <x:v>POUC</x:v>
      </x:c>
      <x:c r="C2474" s="2" t="str">
        <x:f>'Inventory detail'!B222</x:f>
        <x:v>30</x:v>
      </x:c>
      <x:c r="D2474" s="2" t="str">
        <x:f>'Inventory detail'!C222</x:f>
        <x:v>LEG5</x:v>
      </x:c>
      <x:c r="E2474" s="10" t="n">
        <x:f>A1348</x:f>
        <x:v>46357</x:v>
      </x:c>
      <x:c r="F2474" s="7" t="n">
        <x:f>O1348</x:f>
        <x:v>0</x:v>
      </x:c>
      <x:c r="G2474" s="7" t="n">
        <x:f>Q1348</x:f>
        <x:v>7999.104394250514</x:v>
      </x:c>
      <x:c r="H2474" s="7" t="n">
        <x:f>R1348</x:f>
        <x:v>0</x:v>
      </x:c>
      <x:c r="I2474" s="7" t="n">
        <x:f>SUMIFS('PO detail'!$W$1629:$W$1633,'PO detail'!$V$1629:$V$1633,"&gt;="&amp;E2474,'PO detail'!$V$1629:$V$1633,"&lt;"&amp;A2474)</x:f>
        <x:v>0</x:v>
      </x:c>
      <x:c r="J2474" s="7" t="n">
        <x:f>SUMIFS('PO detail'!$X$1629:$X$1633,'PO detail'!$V$1629:$V$1633,"&gt;="&amp;E2474,'PO detail'!$V$1629:$V$1633,"&lt;"&amp;A2474)</x:f>
        <x:v>0</x:v>
      </x:c>
      <x:c r="K2474" s="7" t="n">
        <x:f>SUMIFS('PO detail'!$Y$1629:$Y$1633,'PO detail'!$V$1629:$V$1633,"&gt;="&amp;E2474,'PO detail'!$V$1629:$V$1633,"&lt;"&amp;A2474)</x:f>
        <x:v>0</x:v>
      </x:c>
      <x:c r="L2474" s="7" t="n">
        <x:f>'Inventory detail'!F222*Summary!$K$5*(A2474-E2474)/Summary!$K$6</x:f>
        <x:v>1111.8445995893226</x:v>
      </x:c>
      <x:c r="M2474" s="7" t="n">
        <x:f>MAX(0,H2474-L2474)</x:f>
        <x:v>0</x:v>
      </x:c>
      <x:c r="N2474" s="7" t="n">
        <x:f>MAX(0,L2474-H2474)</x:f>
        <x:v>1111.8445995893226</x:v>
      </x:c>
      <x:c r="O2474" s="7" t="n">
        <x:f>MAX(0,F2474+I2474-N2474)</x:f>
        <x:v>0</x:v>
      </x:c>
      <x:c r="P2474" s="7" t="n">
        <x:f>MAX(0,N2474-F2474-I2474)</x:f>
        <x:v>1111.8445995893226</x:v>
      </x:c>
      <x:c r="Q2474" s="7" t="n">
        <x:f>MAX(0,G2474+J2474-P2474)</x:f>
        <x:v>6887.259794661191</x:v>
      </x:c>
      <x:c r="R2474" s="7" t="n">
        <x:f>M2474+MAX(0,K2474-MAX(0,P2474-G2474-J2474))</x:f>
        <x:v>0</x:v>
      </x:c>
      <x:c r="S2474" s="7" t="n">
        <x:f>SUM(O2474,Q2474,R2474)</x:f>
        <x:v>6887.259794661191</x:v>
      </x:c>
      <x:c r="T2474" s="14" t="n">
        <x:f>'Inventory detail'!T222</x:f>
        <x:v>0.0857</x:v>
      </x:c>
      <x:c r="U2474" s="14" t="n">
        <x:f>'Inventory detail'!U222</x:f>
        <x:v>0.09339</x:v>
      </x:c>
      <x:c r="V2474" s="9" t="n">
        <x:f>O2474*T2474</x:f>
        <x:v>0</x:v>
      </x:c>
      <x:c r="W2474" s="9" t="n">
        <x:f>Q2474*T2474</x:f>
        <x:v>590.2381644024641</x:v>
      </x:c>
      <x:c r="X2474" s="9" t="n">
        <x:f>R2474*T2474</x:f>
        <x:v>0</x:v>
      </x:c>
      <x:c r="Y2474" s="9" t="n">
        <x:f>S2474*T2474</x:f>
        <x:v>590.2381644024641</x:v>
      </x:c>
      <x:c r="Z2474" s="9" t="n">
        <x:f>IF(ISNUMBER(U2474),S2474*(U2474-T2474),"n.a.")</x:f>
        <x:v>52.963027820944575</x:v>
      </x:c>
      <x:c r="AA2474" s="9" t="n">
        <x:f>IF(ISNUMBER(U2474),Y2474,0)</x:f>
        <x:v>590.2381644024641</x:v>
      </x:c>
      <x:c r="AB2474" s="7" t="n">
        <x:f>MAX(0,L2474-SUM(F2474:K2474))</x:f>
        <x:v>0</x:v>
      </x:c>
    </x:row>
    <x:row r="2475" ht="22" customHeight="1">
      <x:c r="A2475" s="18" t="n">
        <x:f>Summary!E$41</x:f>
        <x:v>46388</x:v>
      </x:c>
      <x:c r="B2475" s="2" t="str">
        <x:f>'Inventory detail'!A223</x:f>
        <x:v>WIRE</x:v>
      </x:c>
      <x:c r="C2475" s="2" t="str">
        <x:f>'Inventory detail'!B223</x:f>
        <x:v>60</x:v>
      </x:c>
      <x:c r="D2475" s="2" t="str">
        <x:f>'Inventory detail'!C223</x:f>
        <x:v>DL034BLK</x:v>
      </x:c>
      <x:c r="E2475" s="10" t="n">
        <x:f>A1349</x:f>
        <x:v>46357</x:v>
      </x:c>
      <x:c r="F2475" s="7" t="n">
        <x:f>O1349</x:f>
        <x:v>0</x:v>
      </x:c>
      <x:c r="G2475" s="7" t="n">
        <x:f>Q1349</x:f>
        <x:v>0</x:v>
      </x:c>
      <x:c r="H2475" s="7" t="n">
        <x:f>R1349</x:f>
        <x:v>4399.104394250513</x:v>
      </x:c>
      <x:c r="I2475" s="7" t="n">
        <x:f>0</x:f>
        <x:v>0</x:v>
      </x:c>
      <x:c r="J2475" s="7" t="n">
        <x:f>0</x:f>
        <x:v>0</x:v>
      </x:c>
      <x:c r="K2475" s="7" t="n">
        <x:f>0</x:f>
        <x:v>0</x:v>
      </x:c>
      <x:c r="L2475" s="7" t="n">
        <x:f>'Inventory detail'!F223*Summary!$K$5*(A2475-E2475)/Summary!$K$6</x:f>
        <x:v>1111.8445995893226</x:v>
      </x:c>
      <x:c r="M2475" s="7" t="n">
        <x:f>MAX(0,H2475-L2475)</x:f>
        <x:v>3287.2597946611904</x:v>
      </x:c>
      <x:c r="N2475" s="7" t="n">
        <x:f>MAX(0,L2475-H2475)</x:f>
        <x:v>0</x:v>
      </x:c>
      <x:c r="O2475" s="7" t="n">
        <x:f>MAX(0,F2475+I2475-N2475)</x:f>
        <x:v>0</x:v>
      </x:c>
      <x:c r="P2475" s="7" t="n">
        <x:f>MAX(0,N2475-F2475-I2475)</x:f>
        <x:v>0</x:v>
      </x:c>
      <x:c r="Q2475" s="7" t="n">
        <x:f>MAX(0,G2475+J2475-P2475)</x:f>
        <x:v>0</x:v>
      </x:c>
      <x:c r="R2475" s="7" t="n">
        <x:f>M2475+MAX(0,K2475-MAX(0,P2475-G2475-J2475))</x:f>
        <x:v>3287.2597946611904</x:v>
      </x:c>
      <x:c r="S2475" s="7" t="n">
        <x:f>SUM(O2475,Q2475,R2475)</x:f>
        <x:v>3287.2597946611904</x:v>
      </x:c>
      <x:c r="T2475" s="14" t="n">
        <x:f>'Inventory detail'!T223</x:f>
        <x:v>0.1424</x:v>
      </x:c>
      <x:c r="U2475" s="14" t="n">
        <x:f>'Inventory detail'!U223</x:f>
        <x:v>0.1424</x:v>
      </x:c>
      <x:c r="V2475" s="9" t="n">
        <x:f>O2475*T2475</x:f>
        <x:v>0</x:v>
      </x:c>
      <x:c r="W2475" s="9" t="n">
        <x:f>Q2475*T2475</x:f>
        <x:v>0</x:v>
      </x:c>
      <x:c r="X2475" s="9" t="n">
        <x:f>R2475*T2475</x:f>
        <x:v>468.1057947597535</x:v>
      </x:c>
      <x:c r="Y2475" s="9" t="n">
        <x:f>S2475*T2475</x:f>
        <x:v>468.1057947597535</x:v>
      </x:c>
      <x:c r="Z2475" s="9" t="n">
        <x:f>IF(ISNUMBER(U2475),S2475*(U2475-T2475),"n.a.")</x:f>
        <x:v>0</x:v>
      </x:c>
      <x:c r="AA2475" s="9" t="n">
        <x:f>IF(ISNUMBER(U2475),Y2475,0)</x:f>
        <x:v>468.1057947597535</x:v>
      </x:c>
      <x:c r="AB2475" s="7" t="n">
        <x:f>MAX(0,L2475-SUM(F2475:K2475))</x:f>
        <x:v>0</x:v>
      </x:c>
    </x:row>
    <x:row r="2476" ht="22" customHeight="1">
      <x:c r="A2476" s="18" t="n">
        <x:f>Summary!E$41</x:f>
        <x:v>46388</x:v>
      </x:c>
      <x:c r="B2476" s="2" t="str">
        <x:f>'Inventory detail'!A224</x:f>
        <x:v>COIL</x:v>
      </x:c>
      <x:c r="C2476" s="2" t="str">
        <x:f>'Inventory detail'!B224</x:f>
        <x:v>60</x:v>
      </x:c>
      <x:c r="D2476" s="2" t="str">
        <x:f>'Inventory detail'!C224</x:f>
        <x:v>22WHT12-4</x:v>
      </x:c>
      <x:c r="E2476" s="10" t="n">
        <x:f>A1350</x:f>
        <x:v>46357</x:v>
      </x:c>
      <x:c r="F2476" s="7" t="n">
        <x:f>O1350</x:f>
        <x:v>5113.626611909651</x:v>
      </x:c>
      <x:c r="G2476" s="7" t="n">
        <x:f>Q1350</x:f>
        <x:v>0</x:v>
      </x:c>
      <x:c r="H2476" s="7" t="n">
        <x:f>R1350</x:f>
        <x:v>0</x:v>
      </x:c>
      <x:c r="I2476" s="7" t="n">
        <x:f>SUMIFS('PO detail'!$W$1217:$W$1222,'PO detail'!$V$1217:$V$1222,"&gt;="&amp;E2476,'PO detail'!$V$1217:$V$1222,"&lt;"&amp;A2476)</x:f>
        <x:v>0</x:v>
      </x:c>
      <x:c r="J2476" s="7" t="n">
        <x:f>SUMIFS('PO detail'!$X$1217:$X$1222,'PO detail'!$V$1217:$V$1222,"&gt;="&amp;E2476,'PO detail'!$V$1217:$V$1222,"&lt;"&amp;A2476)</x:f>
        <x:v>0</x:v>
      </x:c>
      <x:c r="K2476" s="7" t="n">
        <x:f>SUMIFS('PO detail'!$Y$1217:$Y$1222,'PO detail'!$V$1217:$V$1222,"&gt;="&amp;E2476,'PO detail'!$V$1217:$V$1222,"&lt;"&amp;A2476)</x:f>
        <x:v>0</x:v>
      </x:c>
      <x:c r="L2476" s="7" t="n">
        <x:f>'Inventory detail'!F224*Summary!$K$5*(A2476-E2476)/Summary!$K$6</x:f>
        <x:v>1103.3504722792607</x:v>
      </x:c>
      <x:c r="M2476" s="7" t="n">
        <x:f>MAX(0,H2476-L2476)</x:f>
        <x:v>0</x:v>
      </x:c>
      <x:c r="N2476" s="7" t="n">
        <x:f>MAX(0,L2476-H2476)</x:f>
        <x:v>1103.3504722792607</x:v>
      </x:c>
      <x:c r="O2476" s="7" t="n">
        <x:f>MAX(0,F2476+I2476-N2476)</x:f>
        <x:v>4010.2761396303904</x:v>
      </x:c>
      <x:c r="P2476" s="7" t="n">
        <x:f>MAX(0,N2476-F2476-I2476)</x:f>
        <x:v>0</x:v>
      </x:c>
      <x:c r="Q2476" s="7" t="n">
        <x:f>MAX(0,G2476+J2476-P2476)</x:f>
        <x:v>0</x:v>
      </x:c>
      <x:c r="R2476" s="7" t="n">
        <x:f>M2476+MAX(0,K2476-MAX(0,P2476-G2476-J2476))</x:f>
        <x:v>0</x:v>
      </x:c>
      <x:c r="S2476" s="7" t="n">
        <x:f>SUM(O2476,Q2476,R2476)</x:f>
        <x:v>4010.2761396303904</x:v>
      </x:c>
      <x:c r="T2476" s="14" t="n">
        <x:f>'Inventory detail'!T224</x:f>
        <x:v>0.1674</x:v>
      </x:c>
      <x:c r="U2476" s="14" t="n">
        <x:f>'Inventory detail'!U224</x:f>
        <x:v>0.163982</x:v>
      </x:c>
      <x:c r="V2476" s="9" t="n">
        <x:f>O2476*T2476</x:f>
        <x:v>671.3202257741274</x:v>
      </x:c>
      <x:c r="W2476" s="9" t="n">
        <x:f>Q2476*T2476</x:f>
        <x:v>0</x:v>
      </x:c>
      <x:c r="X2476" s="9" t="n">
        <x:f>R2476*T2476</x:f>
        <x:v>0</x:v>
      </x:c>
      <x:c r="Y2476" s="9" t="n">
        <x:f>S2476*T2476</x:f>
        <x:v>671.3202257741274</x:v>
      </x:c>
      <x:c r="Z2476" s="9" t="n">
        <x:f>IF(ISNUMBER(U2476),S2476*(U2476-T2476),"n.a.")</x:f>
        <x:v>-13.707123845256692</x:v>
      </x:c>
      <x:c r="AA2476" s="9" t="n">
        <x:f>IF(ISNUMBER(U2476),Y2476,0)</x:f>
        <x:v>671.3202257741274</x:v>
      </x:c>
      <x:c r="AB2476" s="7" t="n">
        <x:f>MAX(0,L2476-SUM(F2476:K2476))</x:f>
        <x:v>0</x:v>
      </x:c>
    </x:row>
    <x:row r="2477" ht="22" customHeight="1">
      <x:c r="A2477" s="18" t="n">
        <x:f>Summary!E$41</x:f>
        <x:v>46388</x:v>
      </x:c>
      <x:c r="B2477" s="2" t="str">
        <x:f>'Inventory detail'!A225</x:f>
        <x:v>WIRE</x:v>
      </x:c>
      <x:c r="C2477" s="2" t="str">
        <x:f>'Inventory detail'!B225</x:f>
        <x:v>60</x:v>
      </x:c>
      <x:c r="D2477" s="2" t="str">
        <x:f>'Inventory detail'!C225</x:f>
        <x:v>DL916SIL</x:v>
      </x:c>
      <x:c r="E2477" s="10" t="n">
        <x:f>A1351</x:f>
        <x:v>46357</x:v>
      </x:c>
      <x:c r="F2477" s="7" t="n">
        <x:f>O1351</x:f>
        <x:v>0</x:v>
      </x:c>
      <x:c r="G2477" s="7" t="n">
        <x:f>Q1351</x:f>
        <x:v>0</x:v>
      </x:c>
      <x:c r="H2477" s="7" t="n">
        <x:f>R1351</x:f>
        <x:v>0</x:v>
      </x:c>
      <x:c r="I2477" s="7" t="n">
        <x:f>0</x:f>
        <x:v>0</x:v>
      </x:c>
      <x:c r="J2477" s="7" t="n">
        <x:f>0</x:f>
        <x:v>0</x:v>
      </x:c>
      <x:c r="K2477" s="7" t="n">
        <x:f>0</x:f>
        <x:v>0</x:v>
      </x:c>
      <x:c r="L2477" s="7" t="n">
        <x:f>'Inventory detail'!F225*Summary!$K$5*(A2477-E2477)/Summary!$K$6</x:f>
        <x:v>1103.3504722792607</x:v>
      </x:c>
      <x:c r="M2477" s="7" t="n">
        <x:f>MAX(0,H2477-L2477)</x:f>
        <x:v>0</x:v>
      </x:c>
      <x:c r="N2477" s="7" t="n">
        <x:f>MAX(0,L2477-H2477)</x:f>
        <x:v>1103.3504722792607</x:v>
      </x:c>
      <x:c r="O2477" s="7" t="n">
        <x:f>MAX(0,F2477+I2477-N2477)</x:f>
        <x:v>0</x:v>
      </x:c>
      <x:c r="P2477" s="7" t="n">
        <x:f>MAX(0,N2477-F2477-I2477)</x:f>
        <x:v>1103.3504722792607</x:v>
      </x:c>
      <x:c r="Q2477" s="7" t="n">
        <x:f>MAX(0,G2477+J2477-P2477)</x:f>
        <x:v>0</x:v>
      </x:c>
      <x:c r="R2477" s="7" t="n">
        <x:f>M2477+MAX(0,K2477-MAX(0,P2477-G2477-J2477))</x:f>
        <x:v>0</x:v>
      </x:c>
      <x:c r="S2477" s="7" t="n">
        <x:f>SUM(O2477,Q2477,R2477)</x:f>
        <x:v>0</x:v>
      </x:c>
      <x:c r="T2477" s="14" t="n">
        <x:f>'Inventory detail'!T225</x:f>
        <x:v>0.1041</x:v>
      </x:c>
      <x:c r="U2477" s="14" t="n">
        <x:f>'Inventory detail'!U225</x:f>
        <x:v>0.1041</x:v>
      </x:c>
      <x:c r="V2477" s="9" t="n">
        <x:f>O2477*T2477</x:f>
        <x:v>0</x:v>
      </x:c>
      <x:c r="W2477" s="9" t="n">
        <x:f>Q2477*T2477</x:f>
        <x:v>0</x:v>
      </x:c>
      <x:c r="X2477" s="9" t="n">
        <x:f>R2477*T2477</x:f>
        <x:v>0</x:v>
      </x:c>
      <x:c r="Y2477" s="9" t="n">
        <x:f>S2477*T2477</x:f>
        <x:v>0</x:v>
      </x:c>
      <x:c r="Z2477" s="9" t="n">
        <x:f>IF(ISNUMBER(U2477),S2477*(U2477-T2477),"n.a.")</x:f>
        <x:v>0</x:v>
      </x:c>
      <x:c r="AA2477" s="9" t="n">
        <x:f>IF(ISNUMBER(U2477),Y2477,0)</x:f>
        <x:v>0</x:v>
      </x:c>
      <x:c r="AB2477" s="7" t="n">
        <x:f>MAX(0,L2477-SUM(F2477:K2477))</x:f>
        <x:v>1103.3504722792607</x:v>
      </x:c>
    </x:row>
    <x:row r="2478" ht="22" customHeight="1">
      <x:c r="A2478" s="18" t="n">
        <x:f>Summary!E$41</x:f>
        <x:v>46388</x:v>
      </x:c>
      <x:c r="B2478" s="2" t="str">
        <x:f>'Inventory detail'!A226</x:f>
        <x:v>POUC</x:v>
      </x:c>
      <x:c r="C2478" s="2" t="str">
        <x:f>'Inventory detail'!B226</x:f>
        <x:v>10</x:v>
      </x:c>
      <x:c r="D2478" s="2" t="str">
        <x:f>'Inventory detail'!C226</x:f>
        <x:v>RMEN7</x:v>
      </x:c>
      <x:c r="E2478" s="10" t="n">
        <x:f>A1352</x:f>
        <x:v>46357</x:v>
      </x:c>
      <x:c r="F2478" s="7" t="n">
        <x:f>O1352</x:f>
        <x:v>2028.1314168377821</x:v>
      </x:c>
      <x:c r="G2478" s="7" t="n">
        <x:f>Q1352</x:f>
        <x:v>2100</x:v>
      </x:c>
      <x:c r="H2478" s="7" t="n">
        <x:f>R1352</x:f>
        <x:v>0</x:v>
      </x:c>
      <x:c r="I2478" s="7" t="n">
        <x:f>SUMIFS('PO detail'!$W$1594:$W$1596,'PO detail'!$V$1594:$V$1596,"&gt;="&amp;E2478,'PO detail'!$V$1594:$V$1596,"&lt;"&amp;A2478)</x:f>
        <x:v>0</x:v>
      </x:c>
      <x:c r="J2478" s="7" t="n">
        <x:f>SUMIFS('PO detail'!$X$1594:$X$1596,'PO detail'!$V$1594:$V$1596,"&gt;="&amp;E2478,'PO detail'!$V$1594:$V$1596,"&lt;"&amp;A2478)</x:f>
        <x:v>0</x:v>
      </x:c>
      <x:c r="K2478" s="7" t="n">
        <x:f>SUMIFS('PO detail'!$Y$1594:$Y$1596,'PO detail'!$V$1594:$V$1596,"&gt;="&amp;E2478,'PO detail'!$V$1594:$V$1596,"&lt;"&amp;A2478)</x:f>
        <x:v>0</x:v>
      </x:c>
      <x:c r="L2478" s="7" t="n">
        <x:f>'Inventory detail'!F226*Summary!$K$5*(A2478-E2478)/Summary!$K$6</x:f>
        <x:v>1094.8665297741272</x:v>
      </x:c>
      <x:c r="M2478" s="7" t="n">
        <x:f>MAX(0,H2478-L2478)</x:f>
        <x:v>0</x:v>
      </x:c>
      <x:c r="N2478" s="7" t="n">
        <x:f>MAX(0,L2478-H2478)</x:f>
        <x:v>1094.8665297741272</x:v>
      </x:c>
      <x:c r="O2478" s="7" t="n">
        <x:f>MAX(0,F2478+I2478-N2478)</x:f>
        <x:v>933.2648870636549</x:v>
      </x:c>
      <x:c r="P2478" s="7" t="n">
        <x:f>MAX(0,N2478-F2478-I2478)</x:f>
        <x:v>0</x:v>
      </x:c>
      <x:c r="Q2478" s="7" t="n">
        <x:f>MAX(0,G2478+J2478-P2478)</x:f>
        <x:v>2100</x:v>
      </x:c>
      <x:c r="R2478" s="7" t="n">
        <x:f>M2478+MAX(0,K2478-MAX(0,P2478-G2478-J2478))</x:f>
        <x:v>0</x:v>
      </x:c>
      <x:c r="S2478" s="7" t="n">
        <x:f>SUM(O2478,Q2478,R2478)</x:f>
        <x:v>3033.264887063655</x:v>
      </x:c>
      <x:c r="T2478" s="14" t="n">
        <x:f>'Inventory detail'!T226</x:f>
        <x:v>0.1867</x:v>
      </x:c>
      <x:c r="U2478" s="14" t="n">
        <x:f>'Inventory detail'!U226</x:f>
        <x:v>0.203445</x:v>
      </x:c>
      <x:c r="V2478" s="9" t="n">
        <x:f>O2478*T2478</x:f>
        <x:v>174.24055441478438</x:v>
      </x:c>
      <x:c r="W2478" s="9" t="n">
        <x:f>Q2478*T2478</x:f>
        <x:v>392.07</x:v>
      </x:c>
      <x:c r="X2478" s="9" t="n">
        <x:f>R2478*T2478</x:f>
        <x:v>0</x:v>
      </x:c>
      <x:c r="Y2478" s="9" t="n">
        <x:f>S2478*T2478</x:f>
        <x:v>566.3105544147844</x:v>
      </x:c>
      <x:c r="Z2478" s="9" t="n">
        <x:f>IF(ISNUMBER(U2478),S2478*(U2478-T2478),"n.a.")</x:f>
        <x:v>50.792020533880844</x:v>
      </x:c>
      <x:c r="AA2478" s="9" t="n">
        <x:f>IF(ISNUMBER(U2478),Y2478,0)</x:f>
        <x:v>566.3105544147844</x:v>
      </x:c>
      <x:c r="AB2478" s="7" t="n">
        <x:f>MAX(0,L2478-SUM(F2478:K2478))</x:f>
        <x:v>0</x:v>
      </x:c>
    </x:row>
    <x:row r="2479" ht="22" customHeight="1">
      <x:c r="A2479" s="18" t="n">
        <x:f>Summary!E$41</x:f>
        <x:v>46388</x:v>
      </x:c>
      <x:c r="B2479" s="2" t="str">
        <x:f>'Inventory detail'!A227</x:f>
        <x:v>WIRE</x:v>
      </x:c>
      <x:c r="C2479" s="2" t="str">
        <x:f>'Inventory detail'!B227</x:f>
        <x:v>60</x:v>
      </x:c>
      <x:c r="D2479" s="2" t="str">
        <x:f>'Inventory detail'!C227</x:f>
        <x:v>DL716WHT</x:v>
      </x:c>
      <x:c r="E2479" s="10" t="n">
        <x:f>A1353</x:f>
        <x:v>46357</x:v>
      </x:c>
      <x:c r="F2479" s="7" t="n">
        <x:f>O1353</x:f>
        <x:v>0</x:v>
      </x:c>
      <x:c r="G2479" s="7" t="n">
        <x:f>Q1353</x:f>
        <x:v>0</x:v>
      </x:c>
      <x:c r="H2479" s="7" t="n">
        <x:f>R1353</x:f>
        <x:v>0</x:v>
      </x:c>
      <x:c r="I2479" s="7" t="n">
        <x:f>0</x:f>
        <x:v>0</x:v>
      </x:c>
      <x:c r="J2479" s="7" t="n">
        <x:f>0</x:f>
        <x:v>0</x:v>
      </x:c>
      <x:c r="K2479" s="7" t="n">
        <x:f>0</x:f>
        <x:v>0</x:v>
      </x:c>
      <x:c r="L2479" s="7" t="n">
        <x:f>'Inventory detail'!F227*Summary!$K$5*(A2479-E2479)/Summary!$K$6</x:f>
        <x:v>1086.382587268994</x:v>
      </x:c>
      <x:c r="M2479" s="7" t="n">
        <x:f>MAX(0,H2479-L2479)</x:f>
        <x:v>0</x:v>
      </x:c>
      <x:c r="N2479" s="7" t="n">
        <x:f>MAX(0,L2479-H2479)</x:f>
        <x:v>1086.382587268994</x:v>
      </x:c>
      <x:c r="O2479" s="7" t="n">
        <x:f>MAX(0,F2479+I2479-N2479)</x:f>
        <x:v>0</x:v>
      </x:c>
      <x:c r="P2479" s="7" t="n">
        <x:f>MAX(0,N2479-F2479-I2479)</x:f>
        <x:v>1086.382587268994</x:v>
      </x:c>
      <x:c r="Q2479" s="7" t="n">
        <x:f>MAX(0,G2479+J2479-P2479)</x:f>
        <x:v>0</x:v>
      </x:c>
      <x:c r="R2479" s="7" t="n">
        <x:f>M2479+MAX(0,K2479-MAX(0,P2479-G2479-J2479))</x:f>
        <x:v>0</x:v>
      </x:c>
      <x:c r="S2479" s="7" t="n">
        <x:f>SUM(O2479,Q2479,R2479)</x:f>
        <x:v>0</x:v>
      </x:c>
      <x:c r="T2479" s="14" t="n">
        <x:f>'Inventory detail'!T227</x:f>
        <x:v>0.0732</x:v>
      </x:c>
      <x:c r="U2479" s="14" t="n">
        <x:f>'Inventory detail'!U227</x:f>
        <x:v>0.0732</x:v>
      </x:c>
      <x:c r="V2479" s="9" t="n">
        <x:f>O2479*T2479</x:f>
        <x:v>0</x:v>
      </x:c>
      <x:c r="W2479" s="9" t="n">
        <x:f>Q2479*T2479</x:f>
        <x:v>0</x:v>
      </x:c>
      <x:c r="X2479" s="9" t="n">
        <x:f>R2479*T2479</x:f>
        <x:v>0</x:v>
      </x:c>
      <x:c r="Y2479" s="9" t="n">
        <x:f>S2479*T2479</x:f>
        <x:v>0</x:v>
      </x:c>
      <x:c r="Z2479" s="9" t="n">
        <x:f>IF(ISNUMBER(U2479),S2479*(U2479-T2479),"n.a.")</x:f>
        <x:v>0</x:v>
      </x:c>
      <x:c r="AA2479" s="9" t="n">
        <x:f>IF(ISNUMBER(U2479),Y2479,0)</x:f>
        <x:v>0</x:v>
      </x:c>
      <x:c r="AB2479" s="7" t="n">
        <x:f>MAX(0,L2479-SUM(F2479:K2479))</x:f>
        <x:v>1086.382587268994</x:v>
      </x:c>
    </x:row>
    <x:row r="2480" ht="22" customHeight="1">
      <x:c r="A2480" s="18" t="n">
        <x:f>Summary!E$41</x:f>
        <x:v>46388</x:v>
      </x:c>
      <x:c r="B2480" s="2" t="str">
        <x:f>'Inventory detail'!A228</x:f>
        <x:v>WIRE</x:v>
      </x:c>
      <x:c r="C2480" s="2" t="str">
        <x:f>'Inventory detail'!B228</x:f>
        <x:v>30</x:v>
      </x:c>
      <x:c r="D2480" s="2" t="str">
        <x:f>'Inventory detail'!C228</x:f>
        <x:v>DL014SIL</x:v>
      </x:c>
      <x:c r="E2480" s="10" t="n">
        <x:f>A1354</x:f>
        <x:v>46357</x:v>
      </x:c>
      <x:c r="F2480" s="7" t="n">
        <x:f>O1354</x:f>
        <x:v>0</x:v>
      </x:c>
      <x:c r="G2480" s="7" t="n">
        <x:f>Q1354</x:f>
        <x:v>0</x:v>
      </x:c>
      <x:c r="H2480" s="7" t="n">
        <x:f>R1354</x:f>
        <x:v>4886.168049281314</x:v>
      </x:c>
      <x:c r="I2480" s="7" t="n">
        <x:f>0</x:f>
        <x:v>0</x:v>
      </x:c>
      <x:c r="J2480" s="7" t="n">
        <x:f>0</x:f>
        <x:v>0</x:v>
      </x:c>
      <x:c r="K2480" s="7" t="n">
        <x:f>0</x:f>
        <x:v>0</x:v>
      </x:c>
      <x:c r="L2480" s="7" t="n">
        <x:f>'Inventory detail'!F228*Summary!$K$5*(A2480-E2480)/Summary!$K$6</x:f>
        <x:v>1060.9205749486655</x:v>
      </x:c>
      <x:c r="M2480" s="7" t="n">
        <x:f>MAX(0,H2480-L2480)</x:f>
        <x:v>3825.2474743326484</x:v>
      </x:c>
      <x:c r="N2480" s="7" t="n">
        <x:f>MAX(0,L2480-H2480)</x:f>
        <x:v>0</x:v>
      </x:c>
      <x:c r="O2480" s="7" t="n">
        <x:f>MAX(0,F2480+I2480-N2480)</x:f>
        <x:v>0</x:v>
      </x:c>
      <x:c r="P2480" s="7" t="n">
        <x:f>MAX(0,N2480-F2480-I2480)</x:f>
        <x:v>0</x:v>
      </x:c>
      <x:c r="Q2480" s="7" t="n">
        <x:f>MAX(0,G2480+J2480-P2480)</x:f>
        <x:v>0</x:v>
      </x:c>
      <x:c r="R2480" s="7" t="n">
        <x:f>M2480+MAX(0,K2480-MAX(0,P2480-G2480-J2480))</x:f>
        <x:v>3825.2474743326484</x:v>
      </x:c>
      <x:c r="S2480" s="7" t="n">
        <x:f>SUM(O2480,Q2480,R2480)</x:f>
        <x:v>3825.2474743326484</x:v>
      </x:c>
      <x:c r="T2480" s="14" t="n">
        <x:f>'Inventory detail'!T228</x:f>
        <x:v>0.0363</x:v>
      </x:c>
      <x:c r="U2480" s="14" t="n">
        <x:f>'Inventory detail'!U228</x:f>
        <x:v>0.0363</x:v>
      </x:c>
      <x:c r="V2480" s="9" t="n">
        <x:f>O2480*T2480</x:f>
        <x:v>0</x:v>
      </x:c>
      <x:c r="W2480" s="9" t="n">
        <x:f>Q2480*T2480</x:f>
        <x:v>0</x:v>
      </x:c>
      <x:c r="X2480" s="9" t="n">
        <x:f>R2480*T2480</x:f>
        <x:v>138.85648331827514</x:v>
      </x:c>
      <x:c r="Y2480" s="9" t="n">
        <x:f>S2480*T2480</x:f>
        <x:v>138.85648331827514</x:v>
      </x:c>
      <x:c r="Z2480" s="9" t="n">
        <x:f>IF(ISNUMBER(U2480),S2480*(U2480-T2480),"n.a.")</x:f>
        <x:v>0</x:v>
      </x:c>
      <x:c r="AA2480" s="9" t="n">
        <x:f>IF(ISNUMBER(U2480),Y2480,0)</x:f>
        <x:v>138.85648331827514</x:v>
      </x:c>
      <x:c r="AB2480" s="7" t="n">
        <x:f>MAX(0,L2480-SUM(F2480:K2480))</x:f>
        <x:v>0</x:v>
      </x:c>
    </x:row>
    <x:row r="2481" ht="22" customHeight="1">
      <x:c r="A2481" s="18" t="n">
        <x:f>Summary!E$41</x:f>
        <x:v>46388</x:v>
      </x:c>
      <x:c r="B2481" s="2" t="str">
        <x:f>'Inventory detail'!A229</x:f>
        <x:v>COIL</x:v>
      </x:c>
      <x:c r="C2481" s="2" t="str">
        <x:f>'Inventory detail'!B229</x:f>
        <x:v>10</x:v>
      </x:c>
      <x:c r="D2481" s="2" t="str">
        <x:f>'Inventory detail'!C229</x:f>
        <x:v>8BLU12-4</x:v>
      </x:c>
      <x:c r="E2481" s="10" t="n">
        <x:f>A1355</x:f>
        <x:v>46357</x:v>
      </x:c>
      <x:c r="F2481" s="7" t="n">
        <x:f>O1355</x:f>
        <x:v>3315.195071868583</x:v>
      </x:c>
      <x:c r="G2481" s="7" t="n">
        <x:f>Q1355</x:f>
        <x:v>0</x:v>
      </x:c>
      <x:c r="H2481" s="7" t="n">
        <x:f>R1355</x:f>
        <x:v>0</x:v>
      </x:c>
      <x:c r="I2481" s="7" t="n">
        <x:f>SUMIFS('PO detail'!$W$522:$W$526,'PO detail'!$V$522:$V$526,"&gt;="&amp;E2481,'PO detail'!$V$522:$V$526,"&lt;"&amp;A2481)</x:f>
        <x:v>0</x:v>
      </x:c>
      <x:c r="J2481" s="7" t="n">
        <x:f>SUMIFS('PO detail'!$X$522:$X$526,'PO detail'!$V$522:$V$526,"&gt;="&amp;E2481,'PO detail'!$V$522:$V$526,"&lt;"&amp;A2481)</x:f>
        <x:v>0</x:v>
      </x:c>
      <x:c r="K2481" s="7" t="n">
        <x:f>SUMIFS('PO detail'!$Y$522:$Y$526,'PO detail'!$V$522:$V$526,"&gt;="&amp;E2481,'PO detail'!$V$522:$V$526,"&lt;"&amp;A2481)</x:f>
        <x:v>0</x:v>
      </x:c>
      <x:c r="L2481" s="7" t="n">
        <x:f>'Inventory detail'!F229*Summary!$K$5*(A2481-E2481)/Summary!$K$6</x:f>
        <x:v>1043.9425051334701</x:v>
      </x:c>
      <x:c r="M2481" s="7" t="n">
        <x:f>MAX(0,H2481-L2481)</x:f>
        <x:v>0</x:v>
      </x:c>
      <x:c r="N2481" s="7" t="n">
        <x:f>MAX(0,L2481-H2481)</x:f>
        <x:v>1043.9425051334701</x:v>
      </x:c>
      <x:c r="O2481" s="7" t="n">
        <x:f>MAX(0,F2481+I2481-N2481)</x:f>
        <x:v>2271.252566735113</x:v>
      </x:c>
      <x:c r="P2481" s="7" t="n">
        <x:f>MAX(0,N2481-F2481-I2481)</x:f>
        <x:v>0</x:v>
      </x:c>
      <x:c r="Q2481" s="7" t="n">
        <x:f>MAX(0,G2481+J2481-P2481)</x:f>
        <x:v>0</x:v>
      </x:c>
      <x:c r="R2481" s="7" t="n">
        <x:f>M2481+MAX(0,K2481-MAX(0,P2481-G2481-J2481))</x:f>
        <x:v>0</x:v>
      </x:c>
      <x:c r="S2481" s="7" t="n">
        <x:f>SUM(O2481,Q2481,R2481)</x:f>
        <x:v>2271.252566735113</x:v>
      </x:c>
      <x:c r="T2481" s="14" t="n">
        <x:f>'Inventory detail'!T229</x:f>
        <x:v>0.042</x:v>
      </x:c>
      <x:c r="U2481" s="14" t="n">
        <x:f>'Inventory detail'!U229</x:f>
        <x:v>0.041216499999999996</x:v>
      </x:c>
      <x:c r="V2481" s="9" t="n">
        <x:f>O2481*T2481</x:f>
        <x:v>95.39260780287475</x:v>
      </x:c>
      <x:c r="W2481" s="9" t="n">
        <x:f>Q2481*T2481</x:f>
        <x:v>0</x:v>
      </x:c>
      <x:c r="X2481" s="9" t="n">
        <x:f>R2481*T2481</x:f>
        <x:v>0</x:v>
      </x:c>
      <x:c r="Y2481" s="9" t="n">
        <x:f>S2481*T2481</x:f>
        <x:v>95.39260780287475</x:v>
      </x:c>
      <x:c r="Z2481" s="9" t="n">
        <x:f>IF(ISNUMBER(U2481),S2481*(U2481-T2481),"n.a.")</x:f>
        <x:v>-1.7795263860369754</x:v>
      </x:c>
      <x:c r="AA2481" s="9" t="n">
        <x:f>IF(ISNUMBER(U2481),Y2481,0)</x:f>
        <x:v>95.39260780287475</x:v>
      </x:c>
      <x:c r="AB2481" s="7" t="n">
        <x:f>MAX(0,L2481-SUM(F2481:K2481))</x:f>
        <x:v>0</x:v>
      </x:c>
    </x:row>
    <x:row r="2482" ht="22" customHeight="1">
      <x:c r="A2482" s="18" t="n">
        <x:f>Summary!E$41</x:f>
        <x:v>46388</x:v>
      </x:c>
      <x:c r="B2482" s="2" t="str">
        <x:f>'Inventory detail'!A230</x:f>
        <x:v>POUC</x:v>
      </x:c>
      <x:c r="C2482" s="2" t="str">
        <x:f>'Inventory detail'!B230</x:f>
        <x:v>60</x:v>
      </x:c>
      <x:c r="D2482" s="2" t="str">
        <x:f>'Inventory detail'!C230</x:f>
        <x:v>IND5</x:v>
      </x:c>
      <x:c r="E2482" s="10" t="n">
        <x:f>A1356</x:f>
        <x:v>46357</x:v>
      </x:c>
      <x:c r="F2482" s="7" t="n">
        <x:f>O1356</x:f>
        <x:v>8115.195071868582</x:v>
      </x:c>
      <x:c r="G2482" s="7" t="n">
        <x:f>Q1356</x:f>
        <x:v>0</x:v>
      </x:c>
      <x:c r="H2482" s="7" t="n">
        <x:f>R1356</x:f>
        <x:v>0</x:v>
      </x:c>
      <x:c r="I2482" s="7" t="n">
        <x:f>SUMIFS('PO detail'!$W$1741:$W$1742,'PO detail'!$V$1741:$V$1742,"&gt;="&amp;E2482,'PO detail'!$V$1741:$V$1742,"&lt;"&amp;A2482)</x:f>
        <x:v>0</x:v>
      </x:c>
      <x:c r="J2482" s="7" t="n">
        <x:f>SUMIFS('PO detail'!$X$1741:$X$1742,'PO detail'!$V$1741:$V$1742,"&gt;="&amp;E2482,'PO detail'!$V$1741:$V$1742,"&lt;"&amp;A2482)</x:f>
        <x:v>0</x:v>
      </x:c>
      <x:c r="K2482" s="7" t="n">
        <x:f>SUMIFS('PO detail'!$Y$1741:$Y$1742,'PO detail'!$V$1741:$V$1742,"&gt;="&amp;E2482,'PO detail'!$V$1741:$V$1742,"&lt;"&amp;A2482)</x:f>
        <x:v>0</x:v>
      </x:c>
      <x:c r="L2482" s="7" t="n">
        <x:f>'Inventory detail'!F230*Summary!$K$5*(A2482-E2482)/Summary!$K$6</x:f>
        <x:v>1043.9425051334701</x:v>
      </x:c>
      <x:c r="M2482" s="7" t="n">
        <x:f>MAX(0,H2482-L2482)</x:f>
        <x:v>0</x:v>
      </x:c>
      <x:c r="N2482" s="7" t="n">
        <x:f>MAX(0,L2482-H2482)</x:f>
        <x:v>1043.9425051334701</x:v>
      </x:c>
      <x:c r="O2482" s="7" t="n">
        <x:f>MAX(0,F2482+I2482-N2482)</x:f>
        <x:v>7071.252566735112</x:v>
      </x:c>
      <x:c r="P2482" s="7" t="n">
        <x:f>MAX(0,N2482-F2482-I2482)</x:f>
        <x:v>0</x:v>
      </x:c>
      <x:c r="Q2482" s="7" t="n">
        <x:f>MAX(0,G2482+J2482-P2482)</x:f>
        <x:v>0</x:v>
      </x:c>
      <x:c r="R2482" s="7" t="n">
        <x:f>M2482+MAX(0,K2482-MAX(0,P2482-G2482-J2482))</x:f>
        <x:v>0</x:v>
      </x:c>
      <x:c r="S2482" s="7" t="n">
        <x:f>SUM(O2482,Q2482,R2482)</x:f>
        <x:v>7071.252566735112</x:v>
      </x:c>
      <x:c r="T2482" s="14" t="n">
        <x:f>'Inventory detail'!T230</x:f>
        <x:v>0.014199999999999999</x:v>
      </x:c>
      <x:c r="U2482" s="14" t="n">
        <x:f>'Inventory detail'!U230</x:f>
        <x:v>0.01551</x:v>
      </x:c>
      <x:c r="V2482" s="9" t="n">
        <x:f>O2482*T2482</x:f>
        <x:v>100.41178644763858</x:v>
      </x:c>
      <x:c r="W2482" s="9" t="n">
        <x:f>Q2482*T2482</x:f>
        <x:v>0</x:v>
      </x:c>
      <x:c r="X2482" s="9" t="n">
        <x:f>R2482*T2482</x:f>
        <x:v>0</x:v>
      </x:c>
      <x:c r="Y2482" s="9" t="n">
        <x:f>S2482*T2482</x:f>
        <x:v>100.41178644763858</x:v>
      </x:c>
      <x:c r="Z2482" s="9" t="n">
        <x:f>IF(ISNUMBER(U2482),S2482*(U2482-T2482),"n.a.")</x:f>
        <x:v>9.263340862423</x:v>
      </x:c>
      <x:c r="AA2482" s="9" t="n">
        <x:f>IF(ISNUMBER(U2482),Y2482,0)</x:f>
        <x:v>100.41178644763858</x:v>
      </x:c>
      <x:c r="AB2482" s="7" t="n">
        <x:f>MAX(0,L2482-SUM(F2482:K2482))</x:f>
        <x:v>0</x:v>
      </x:c>
    </x:row>
    <x:row r="2483" ht="22" customHeight="1">
      <x:c r="A2483" s="18" t="n">
        <x:f>Summary!E$41</x:f>
        <x:v>46388</x:v>
      </x:c>
      <x:c r="B2483" s="2" t="str">
        <x:f>'Inventory detail'!A231</x:f>
        <x:v>COIL</x:v>
      </x:c>
      <x:c r="C2483" s="2" t="str">
        <x:f>'Inventory detail'!B231</x:f>
        <x:v>10</x:v>
      </x:c>
      <x:c r="D2483" s="2" t="str">
        <x:f>'Inventory detail'!C231</x:f>
        <x:v>38BLK12-4</x:v>
      </x:c>
      <x:c r="E2483" s="10" t="n">
        <x:f>A1357</x:f>
        <x:v>46357</x:v>
      </x:c>
      <x:c r="F2483" s="7" t="n">
        <x:f>O1357</x:f>
        <x:v>2597.9433264887066</x:v>
      </x:c>
      <x:c r="G2483" s="7" t="n">
        <x:f>Q1357</x:f>
        <x:v>0</x:v>
      </x:c>
      <x:c r="H2483" s="7" t="n">
        <x:f>R1357</x:f>
        <x:v>0</x:v>
      </x:c>
      <x:c r="I2483" s="7" t="n">
        <x:f>SUMIFS('PO detail'!$W$410:$W$416,'PO detail'!$V$410:$V$416,"&gt;="&amp;E2483,'PO detail'!$V$410:$V$416,"&lt;"&amp;A2483)</x:f>
        <x:v>0</x:v>
      </x:c>
      <x:c r="J2483" s="7" t="n">
        <x:f>SUMIFS('PO detail'!$X$410:$X$416,'PO detail'!$V$410:$V$416,"&gt;="&amp;E2483,'PO detail'!$V$410:$V$416,"&lt;"&amp;A2483)</x:f>
        <x:v>0</x:v>
      </x:c>
      <x:c r="K2483" s="7" t="n">
        <x:f>SUMIFS('PO detail'!$Y$410:$Y$416,'PO detail'!$V$410:$V$416,"&gt;="&amp;E2483,'PO detail'!$V$410:$V$416,"&lt;"&amp;A2483)</x:f>
        <x:v>0</x:v>
      </x:c>
      <x:c r="L2483" s="7" t="n">
        <x:f>'Inventory detail'!F231*Summary!$K$5*(A2483-E2483)/Summary!$K$6</x:f>
        <x:v>1035.4585626283367</x:v>
      </x:c>
      <x:c r="M2483" s="7" t="n">
        <x:f>MAX(0,H2483-L2483)</x:f>
        <x:v>0</x:v>
      </x:c>
      <x:c r="N2483" s="7" t="n">
        <x:f>MAX(0,L2483-H2483)</x:f>
        <x:v>1035.4585626283367</x:v>
      </x:c>
      <x:c r="O2483" s="7" t="n">
        <x:f>MAX(0,F2483+I2483-N2483)</x:f>
        <x:v>1562.4847638603699</x:v>
      </x:c>
      <x:c r="P2483" s="7" t="n">
        <x:f>MAX(0,N2483-F2483-I2483)</x:f>
        <x:v>0</x:v>
      </x:c>
      <x:c r="Q2483" s="7" t="n">
        <x:f>MAX(0,G2483+J2483-P2483)</x:f>
        <x:v>0</x:v>
      </x:c>
      <x:c r="R2483" s="7" t="n">
        <x:f>M2483+MAX(0,K2483-MAX(0,P2483-G2483-J2483))</x:f>
        <x:v>0</x:v>
      </x:c>
      <x:c r="S2483" s="7" t="n">
        <x:f>SUM(O2483,Q2483,R2483)</x:f>
        <x:v>1562.4847638603699</x:v>
      </x:c>
      <x:c r="T2483" s="14" t="n">
        <x:f>'Inventory detail'!T231</x:f>
        <x:v>0.2779</x:v>
      </x:c>
      <x:c r="U2483" s="14" t="n">
        <x:f>'Inventory detail'!U231</x:f>
        <x:v>0.272272</x:v>
      </x:c>
      <x:c r="V2483" s="9" t="n">
        <x:f>O2483*T2483</x:f>
        <x:v>434.2145158767968</x:v>
      </x:c>
      <x:c r="W2483" s="9" t="n">
        <x:f>Q2483*T2483</x:f>
        <x:v>0</x:v>
      </x:c>
      <x:c r="X2483" s="9" t="n">
        <x:f>R2483*T2483</x:f>
        <x:v>0</x:v>
      </x:c>
      <x:c r="Y2483" s="9" t="n">
        <x:f>S2483*T2483</x:f>
        <x:v>434.2145158767968</x:v>
      </x:c>
      <x:c r="Z2483" s="9" t="n">
        <x:f>IF(ISNUMBER(U2483),S2483*(U2483-T2483),"n.a.")</x:f>
        <x:v>-8.79366425100611</x:v>
      </x:c>
      <x:c r="AA2483" s="9" t="n">
        <x:f>IF(ISNUMBER(U2483),Y2483,0)</x:f>
        <x:v>434.2145158767968</x:v>
      </x:c>
      <x:c r="AB2483" s="7" t="n">
        <x:f>MAX(0,L2483-SUM(F2483:K2483))</x:f>
        <x:v>0</x:v>
      </x:c>
    </x:row>
    <x:row r="2484" ht="22" customHeight="1">
      <x:c r="A2484" s="18" t="n">
        <x:f>Summary!E$41</x:f>
        <x:v>46388</x:v>
      </x:c>
      <x:c r="B2484" s="2" t="str">
        <x:f>'Inventory detail'!A232</x:f>
        <x:v>COIL</x:v>
      </x:c>
      <x:c r="C2484" s="2" t="str">
        <x:f>'Inventory detail'!B232</x:f>
        <x:v>30</x:v>
      </x:c>
      <x:c r="D2484" s="2" t="str">
        <x:f>'Inventory detail'!C232</x:f>
        <x:v>10BLK36-4</x:v>
      </x:c>
      <x:c r="E2484" s="10" t="n">
        <x:f>A1358</x:f>
        <x:v>46357</x:v>
      </x:c>
      <x:c r="F2484" s="7" t="n">
        <x:f>O1358</x:f>
        <x:v>4506.163449691991</x:v>
      </x:c>
      <x:c r="G2484" s="7" t="n">
        <x:f>Q1358</x:f>
        <x:v>0</x:v>
      </x:c>
      <x:c r="H2484" s="7" t="n">
        <x:f>R1358</x:f>
        <x:v>0</x:v>
      </x:c>
      <x:c r="I2484" s="7" t="n">
        <x:f>SUMIFS('PO detail'!$W$697:$W$703,'PO detail'!$V$697:$V$703,"&gt;="&amp;E2484,'PO detail'!$V$697:$V$703,"&lt;"&amp;A2484)</x:f>
        <x:v>0</x:v>
      </x:c>
      <x:c r="J2484" s="7" t="n">
        <x:f>SUMIFS('PO detail'!$X$697:$X$703,'PO detail'!$V$697:$V$703,"&gt;="&amp;E2484,'PO detail'!$V$697:$V$703,"&lt;"&amp;A2484)</x:f>
        <x:v>0</x:v>
      </x:c>
      <x:c r="K2484" s="7" t="n">
        <x:f>SUMIFS('PO detail'!$Y$697:$Y$703,'PO detail'!$V$697:$V$703,"&gt;="&amp;E2484,'PO detail'!$V$697:$V$703,"&lt;"&amp;A2484)</x:f>
        <x:v>0</x:v>
      </x:c>
      <x:c r="L2484" s="7" t="n">
        <x:f>'Inventory detail'!F232*Summary!$K$5*(A2484-E2484)/Summary!$K$6</x:f>
        <x:v>1026.964435318275</x:v>
      </x:c>
      <x:c r="M2484" s="7" t="n">
        <x:f>MAX(0,H2484-L2484)</x:f>
        <x:v>0</x:v>
      </x:c>
      <x:c r="N2484" s="7" t="n">
        <x:f>MAX(0,L2484-H2484)</x:f>
        <x:v>1026.964435318275</x:v>
      </x:c>
      <x:c r="O2484" s="7" t="n">
        <x:f>MAX(0,F2484+I2484-N2484)</x:f>
        <x:v>3479.1990143737166</x:v>
      </x:c>
      <x:c r="P2484" s="7" t="n">
        <x:f>MAX(0,N2484-F2484-I2484)</x:f>
        <x:v>0</x:v>
      </x:c>
      <x:c r="Q2484" s="7" t="n">
        <x:f>MAX(0,G2484+J2484-P2484)</x:f>
        <x:v>0</x:v>
      </x:c>
      <x:c r="R2484" s="7" t="n">
        <x:f>M2484+MAX(0,K2484-MAX(0,P2484-G2484-J2484))</x:f>
        <x:v>0</x:v>
      </x:c>
      <x:c r="S2484" s="7" t="n">
        <x:f>SUM(O2484,Q2484,R2484)</x:f>
        <x:v>3479.1990143737166</x:v>
      </x:c>
      <x:c r="T2484" s="14" t="n">
        <x:f>'Inventory detail'!T232</x:f>
        <x:v>0.1518</x:v>
      </x:c>
      <x:c r="U2484" s="14" t="n">
        <x:f>'Inventory detail'!U232</x:f>
        <x:v>0.148733</x:v>
      </x:c>
      <x:c r="V2484" s="9" t="n">
        <x:f>O2484*T2484</x:f>
        <x:v>528.1424103819302</x:v>
      </x:c>
      <x:c r="W2484" s="9" t="n">
        <x:f>Q2484*T2484</x:f>
        <x:v>0</x:v>
      </x:c>
      <x:c r="X2484" s="9" t="n">
        <x:f>R2484*T2484</x:f>
        <x:v>0</x:v>
      </x:c>
      <x:c r="Y2484" s="9" t="n">
        <x:f>S2484*T2484</x:f>
        <x:v>528.1424103819302</x:v>
      </x:c>
      <x:c r="Z2484" s="9" t="n">
        <x:f>IF(ISNUMBER(U2484),S2484*(U2484-T2484),"n.a.")</x:f>
        <x:v>-10.670703377084141</x:v>
      </x:c>
      <x:c r="AA2484" s="9" t="n">
        <x:f>IF(ISNUMBER(U2484),Y2484,0)</x:f>
        <x:v>528.1424103819302</x:v>
      </x:c>
      <x:c r="AB2484" s="7" t="n">
        <x:f>MAX(0,L2484-SUM(F2484:K2484))</x:f>
        <x:v>0</x:v>
      </x:c>
    </x:row>
    <x:row r="2485" ht="22" customHeight="1">
      <x:c r="A2485" s="18" t="n">
        <x:f>Summary!E$41</x:f>
        <x:v>46388</x:v>
      </x:c>
      <x:c r="B2485" s="2" t="str">
        <x:f>'Inventory detail'!A233</x:f>
        <x:v>COIL</x:v>
      </x:c>
      <x:c r="C2485" s="2" t="str">
        <x:f>'Inventory detail'!B233</x:f>
        <x:v>30</x:v>
      </x:c>
      <x:c r="D2485" s="2" t="str">
        <x:f>'Inventory detail'!C233</x:f>
        <x:v>32BLK12-4</x:v>
      </x:c>
      <x:c r="E2485" s="10" t="n">
        <x:f>A1359</x:f>
        <x:v>46357</x:v>
      </x:c>
      <x:c r="F2485" s="7" t="n">
        <x:f>O1359</x:f>
        <x:v>2844.222094455852</x:v>
      </x:c>
      <x:c r="G2485" s="7" t="n">
        <x:f>Q1359</x:f>
        <x:v>0</x:v>
      </x:c>
      <x:c r="H2485" s="7" t="n">
        <x:f>R1359</x:f>
        <x:v>0</x:v>
      </x:c>
      <x:c r="I2485" s="7" t="n">
        <x:f>SUMIFS('PO detail'!$W$894:$W$899,'PO detail'!$V$894:$V$899,"&gt;="&amp;E2485,'PO detail'!$V$894:$V$899,"&lt;"&amp;A2485)</x:f>
        <x:v>0</x:v>
      </x:c>
      <x:c r="J2485" s="7" t="n">
        <x:f>SUMIFS('PO detail'!$X$894:$X$899,'PO detail'!$V$894:$V$899,"&gt;="&amp;E2485,'PO detail'!$V$894:$V$899,"&lt;"&amp;A2485)</x:f>
        <x:v>0</x:v>
      </x:c>
      <x:c r="K2485" s="7" t="n">
        <x:f>SUMIFS('PO detail'!$Y$894:$Y$899,'PO detail'!$V$894:$V$899,"&gt;="&amp;E2485,'PO detail'!$V$894:$V$899,"&lt;"&amp;A2485)</x:f>
        <x:v>0</x:v>
      </x:c>
      <x:c r="L2485" s="7" t="n">
        <x:f>'Inventory detail'!F233*Summary!$K$5*(A2485-E2485)/Summary!$K$6</x:f>
        <x:v>1026.964435318275</x:v>
      </x:c>
      <x:c r="M2485" s="7" t="n">
        <x:f>MAX(0,H2485-L2485)</x:f>
        <x:v>0</x:v>
      </x:c>
      <x:c r="N2485" s="7" t="n">
        <x:f>MAX(0,L2485-H2485)</x:f>
        <x:v>1026.964435318275</x:v>
      </x:c>
      <x:c r="O2485" s="7" t="n">
        <x:f>MAX(0,F2485+I2485-N2485)</x:f>
        <x:v>1817.257659137577</x:v>
      </x:c>
      <x:c r="P2485" s="7" t="n">
        <x:f>MAX(0,N2485-F2485-I2485)</x:f>
        <x:v>0</x:v>
      </x:c>
      <x:c r="Q2485" s="7" t="n">
        <x:f>MAX(0,G2485+J2485-P2485)</x:f>
        <x:v>0</x:v>
      </x:c>
      <x:c r="R2485" s="7" t="n">
        <x:f>M2485+MAX(0,K2485-MAX(0,P2485-G2485-J2485))</x:f>
        <x:v>0</x:v>
      </x:c>
      <x:c r="S2485" s="7" t="n">
        <x:f>SUM(O2485,Q2485,R2485)</x:f>
        <x:v>1817.257659137577</x:v>
      </x:c>
      <x:c r="T2485" s="14" t="n">
        <x:f>'Inventory detail'!T233</x:f>
        <x:v>0.1997</x:v>
      </x:c>
      <x:c r="U2485" s="14" t="n">
        <x:f>'Inventory detail'!U233</x:f>
        <x:v>0.1956955</x:v>
      </x:c>
      <x:c r="V2485" s="9" t="n">
        <x:f>O2485*T2485</x:f>
        <x:v>362.90635452977415</x:v>
      </x:c>
      <x:c r="W2485" s="9" t="n">
        <x:f>Q2485*T2485</x:f>
        <x:v>0</x:v>
      </x:c>
      <x:c r="X2485" s="9" t="n">
        <x:f>R2485*T2485</x:f>
        <x:v>0</x:v>
      </x:c>
      <x:c r="Y2485" s="9" t="n">
        <x:f>S2485*T2485</x:f>
        <x:v>362.90635452977415</x:v>
      </x:c>
      <x:c r="Z2485" s="9" t="n">
        <x:f>IF(ISNUMBER(U2485),S2485*(U2485-T2485),"n.a.")</x:f>
        <x:v>-7.277208296016417</x:v>
      </x:c>
      <x:c r="AA2485" s="9" t="n">
        <x:f>IF(ISNUMBER(U2485),Y2485,0)</x:f>
        <x:v>362.90635452977415</x:v>
      </x:c>
      <x:c r="AB2485" s="7" t="n">
        <x:f>MAX(0,L2485-SUM(F2485:K2485))</x:f>
        <x:v>0</x:v>
      </x:c>
    </x:row>
    <x:row r="2486" ht="22" customHeight="1">
      <x:c r="A2486" s="18" t="n">
        <x:f>Summary!E$41</x:f>
        <x:v>46388</x:v>
      </x:c>
      <x:c r="B2486" s="2" t="str">
        <x:f>'Inventory detail'!A234</x:f>
        <x:v>POUC</x:v>
      </x:c>
      <x:c r="C2486" s="2" t="str">
        <x:f>'Inventory detail'!B234</x:f>
        <x:v>10</x:v>
      </x:c>
      <x:c r="D2486" s="2" t="str">
        <x:f>'Inventory detail'!C234</x:f>
        <x:v>BUS7</x:v>
      </x:c>
      <x:c r="E2486" s="10" t="n">
        <x:f>A1360</x:f>
        <x:v>46357</x:v>
      </x:c>
      <x:c r="F2486" s="7" t="n">
        <x:f>O1360</x:f>
        <x:v>0</x:v>
      </x:c>
      <x:c r="G2486" s="7" t="n">
        <x:f>Q1360</x:f>
        <x:v>0</x:v>
      </x:c>
      <x:c r="H2486" s="7" t="n">
        <x:f>R1360</x:f>
        <x:v>17744.22209445585</x:v>
      </x:c>
      <x:c r="I2486" s="7" t="n">
        <x:f>0</x:f>
        <x:v>0</x:v>
      </x:c>
      <x:c r="J2486" s="7" t="n">
        <x:f>0</x:f>
        <x:v>0</x:v>
      </x:c>
      <x:c r="K2486" s="7" t="n">
        <x:f>0</x:f>
        <x:v>0</x:v>
      </x:c>
      <x:c r="L2486" s="7" t="n">
        <x:f>'Inventory detail'!F234*Summary!$K$5*(A2486-E2486)/Summary!$K$6</x:f>
        <x:v>1026.964435318275</x:v>
      </x:c>
      <x:c r="M2486" s="7" t="n">
        <x:f>MAX(0,H2486-L2486)</x:f>
        <x:v>16717.257659137576</x:v>
      </x:c>
      <x:c r="N2486" s="7" t="n">
        <x:f>MAX(0,L2486-H2486)</x:f>
        <x:v>0</x:v>
      </x:c>
      <x:c r="O2486" s="7" t="n">
        <x:f>MAX(0,F2486+I2486-N2486)</x:f>
        <x:v>0</x:v>
      </x:c>
      <x:c r="P2486" s="7" t="n">
        <x:f>MAX(0,N2486-F2486-I2486)</x:f>
        <x:v>0</x:v>
      </x:c>
      <x:c r="Q2486" s="7" t="n">
        <x:f>MAX(0,G2486+J2486-P2486)</x:f>
        <x:v>0</x:v>
      </x:c>
      <x:c r="R2486" s="7" t="n">
        <x:f>M2486+MAX(0,K2486-MAX(0,P2486-G2486-J2486))</x:f>
        <x:v>16717.257659137576</x:v>
      </x:c>
      <x:c r="S2486" s="7" t="n">
        <x:f>SUM(O2486,Q2486,R2486)</x:f>
        <x:v>16717.257659137576</x:v>
      </x:c>
      <x:c r="T2486" s="14" t="n">
        <x:f>'Inventory detail'!T234</x:f>
        <x:v>0.009000000000000001</x:v>
      </x:c>
      <x:c r="U2486" s="14" t="n">
        <x:f>'Inventory detail'!U234</x:f>
        <x:v>0.009734999999999999</x:v>
      </x:c>
      <x:c r="V2486" s="9" t="n">
        <x:f>O2486*T2486</x:f>
        <x:v>0</x:v>
      </x:c>
      <x:c r="W2486" s="9" t="n">
        <x:f>Q2486*T2486</x:f>
        <x:v>0</x:v>
      </x:c>
      <x:c r="X2486" s="9" t="n">
        <x:f>R2486*T2486</x:f>
        <x:v>150.4553189322382</x:v>
      </x:c>
      <x:c r="Y2486" s="9" t="n">
        <x:f>S2486*T2486</x:f>
        <x:v>150.4553189322382</x:v>
      </x:c>
      <x:c r="Z2486" s="9" t="n">
        <x:f>IF(ISNUMBER(U2486),S2486*(U2486-T2486),"n.a.")</x:f>
        <x:v>12.287184379466082</x:v>
      </x:c>
      <x:c r="AA2486" s="9" t="n">
        <x:f>IF(ISNUMBER(U2486),Y2486,0)</x:f>
        <x:v>150.4553189322382</x:v>
      </x:c>
      <x:c r="AB2486" s="7" t="n">
        <x:f>MAX(0,L2486-SUM(F2486:K2486))</x:f>
        <x:v>0</x:v>
      </x:c>
    </x:row>
    <x:row r="2487" ht="22" customHeight="1">
      <x:c r="A2487" s="18" t="n">
        <x:f>Summary!E$41</x:f>
        <x:v>46388</x:v>
      </x:c>
      <x:c r="B2487" s="2" t="str">
        <x:f>'Inventory detail'!A235</x:f>
        <x:v>POUC</x:v>
      </x:c>
      <x:c r="C2487" s="2" t="str">
        <x:f>'Inventory detail'!B235</x:f>
        <x:v>60</x:v>
      </x:c>
      <x:c r="D2487" s="2" t="str">
        <x:f>'Inventory detail'!C235</x:f>
        <x:v>KEY5</x:v>
      </x:c>
      <x:c r="E2487" s="10" t="n">
        <x:f>A1361</x:f>
        <x:v>46357</x:v>
      </x:c>
      <x:c r="F2487" s="7" t="n">
        <x:f>O1361</x:f>
        <x:v>0</x:v>
      </x:c>
      <x:c r="G2487" s="7" t="n">
        <x:f>Q1361</x:f>
        <x:v>0</x:v>
      </x:c>
      <x:c r="H2487" s="7" t="n">
        <x:f>R1361</x:f>
        <x:v>0</x:v>
      </x:c>
      <x:c r="I2487" s="7" t="n">
        <x:f>0</x:f>
        <x:v>0</x:v>
      </x:c>
      <x:c r="J2487" s="7" t="n">
        <x:f>0</x:f>
        <x:v>0</x:v>
      </x:c>
      <x:c r="K2487" s="7" t="n">
        <x:f>0</x:f>
        <x:v>0</x:v>
      </x:c>
      <x:c r="L2487" s="7" t="n">
        <x:f>'Inventory detail'!F235*Summary!$K$5*(A2487-E2487)/Summary!$K$6</x:f>
        <x:v>1018.4804928131417</x:v>
      </x:c>
      <x:c r="M2487" s="7" t="n">
        <x:f>MAX(0,H2487-L2487)</x:f>
        <x:v>0</x:v>
      </x:c>
      <x:c r="N2487" s="7" t="n">
        <x:f>MAX(0,L2487-H2487)</x:f>
        <x:v>1018.4804928131417</x:v>
      </x:c>
      <x:c r="O2487" s="7" t="n">
        <x:f>MAX(0,F2487+I2487-N2487)</x:f>
        <x:v>0</x:v>
      </x:c>
      <x:c r="P2487" s="7" t="n">
        <x:f>MAX(0,N2487-F2487-I2487)</x:f>
        <x:v>1018.4804928131417</x:v>
      </x:c>
      <x:c r="Q2487" s="7" t="n">
        <x:f>MAX(0,G2487+J2487-P2487)</x:f>
        <x:v>0</x:v>
      </x:c>
      <x:c r="R2487" s="7" t="n">
        <x:f>M2487+MAX(0,K2487-MAX(0,P2487-G2487-J2487))</x:f>
        <x:v>0</x:v>
      </x:c>
      <x:c r="S2487" s="7" t="n">
        <x:f>SUM(O2487,Q2487,R2487)</x:f>
        <x:v>0</x:v>
      </x:c>
      <x:c r="T2487" s="14" t="n">
        <x:f>'Inventory detail'!T235</x:f>
        <x:v>0.0066</x:v>
      </x:c>
      <x:c r="U2487" s="14" t="n">
        <x:f>'Inventory detail'!U235</x:f>
        <x:v>0.008579999999999999</x:v>
      </x:c>
      <x:c r="V2487" s="9" t="n">
        <x:f>O2487*T2487</x:f>
        <x:v>0</x:v>
      </x:c>
      <x:c r="W2487" s="9" t="n">
        <x:f>Q2487*T2487</x:f>
        <x:v>0</x:v>
      </x:c>
      <x:c r="X2487" s="9" t="n">
        <x:f>R2487*T2487</x:f>
        <x:v>0</x:v>
      </x:c>
      <x:c r="Y2487" s="9" t="n">
        <x:f>S2487*T2487</x:f>
        <x:v>0</x:v>
      </x:c>
      <x:c r="Z2487" s="9" t="n">
        <x:f>IF(ISNUMBER(U2487),S2487*(U2487-T2487),"n.a.")</x:f>
        <x:v>0</x:v>
      </x:c>
      <x:c r="AA2487" s="9" t="n">
        <x:f>IF(ISNUMBER(U2487),Y2487,0)</x:f>
        <x:v>0</x:v>
      </x:c>
      <x:c r="AB2487" s="7" t="n">
        <x:f>MAX(0,L2487-SUM(F2487:K2487))</x:f>
        <x:v>1018.4804928131417</x:v>
      </x:c>
    </x:row>
    <x:row r="2488" ht="22" customHeight="1">
      <x:c r="A2488" s="18" t="n">
        <x:f>Summary!E$41</x:f>
        <x:v>46388</x:v>
      </x:c>
      <x:c r="B2488" s="2" t="str">
        <x:f>'Inventory detail'!A236</x:f>
        <x:v>WIRE</x:v>
      </x:c>
      <x:c r="C2488" s="2" t="str">
        <x:f>'Inventory detail'!B236</x:f>
        <x:v>10</x:v>
      </x:c>
      <x:c r="D2488" s="2" t="str">
        <x:f>'Inventory detail'!C236</x:f>
        <x:v>DL716GOLD</x:v>
      </x:c>
      <x:c r="E2488" s="10" t="n">
        <x:f>A1362</x:f>
        <x:v>46357</x:v>
      </x:c>
      <x:c r="F2488" s="7" t="n">
        <x:f>O1362</x:f>
        <x:v>7458.726899383983</x:v>
      </x:c>
      <x:c r="G2488" s="7" t="n">
        <x:f>Q1362</x:f>
        <x:v>0</x:v>
      </x:c>
      <x:c r="H2488" s="7" t="n">
        <x:f>R1362</x:f>
        <x:v>0</x:v>
      </x:c>
      <x:c r="I2488" s="7" t="n">
        <x:f>SUMIFS('PO detail'!$W$2012:$W$2014,'PO detail'!$V$2012:$V$2014,"&gt;="&amp;E2488,'PO detail'!$V$2012:$V$2014,"&lt;"&amp;A2488)</x:f>
        <x:v>0</x:v>
      </x:c>
      <x:c r="J2488" s="7" t="n">
        <x:f>SUMIFS('PO detail'!$X$2012:$X$2014,'PO detail'!$V$2012:$V$2014,"&gt;="&amp;E2488,'PO detail'!$V$2012:$V$2014,"&lt;"&amp;A2488)</x:f>
        <x:v>0</x:v>
      </x:c>
      <x:c r="K2488" s="7" t="n">
        <x:f>SUMIFS('PO detail'!$Y$2012:$Y$2014,'PO detail'!$V$2012:$V$2014,"&gt;="&amp;E2488,'PO detail'!$V$2012:$V$2014,"&lt;"&amp;A2488)</x:f>
        <x:v>0</x:v>
      </x:c>
      <x:c r="L2488" s="7" t="n">
        <x:f>'Inventory detail'!F236*Summary!$K$5*(A2488-E2488)/Summary!$K$6</x:f>
        <x:v>1018.4804928131417</x:v>
      </x:c>
      <x:c r="M2488" s="7" t="n">
        <x:f>MAX(0,H2488-L2488)</x:f>
        <x:v>0</x:v>
      </x:c>
      <x:c r="N2488" s="7" t="n">
        <x:f>MAX(0,L2488-H2488)</x:f>
        <x:v>1018.4804928131417</x:v>
      </x:c>
      <x:c r="O2488" s="7" t="n">
        <x:f>MAX(0,F2488+I2488-N2488)</x:f>
        <x:v>6440.246406570842</x:v>
      </x:c>
      <x:c r="P2488" s="7" t="n">
        <x:f>MAX(0,N2488-F2488-I2488)</x:f>
        <x:v>0</x:v>
      </x:c>
      <x:c r="Q2488" s="7" t="n">
        <x:f>MAX(0,G2488+J2488-P2488)</x:f>
        <x:v>0</x:v>
      </x:c>
      <x:c r="R2488" s="7" t="n">
        <x:f>M2488+MAX(0,K2488-MAX(0,P2488-G2488-J2488))</x:f>
        <x:v>0</x:v>
      </x:c>
      <x:c r="S2488" s="7" t="n">
        <x:f>SUM(O2488,Q2488,R2488)</x:f>
        <x:v>6440.246406570842</x:v>
      </x:c>
      <x:c r="T2488" s="14" t="n">
        <x:f>'Inventory detail'!T236</x:f>
        <x:v>0.0732</x:v>
      </x:c>
      <x:c r="U2488" s="14" t="n">
        <x:f>'Inventory detail'!U236</x:f>
        <x:v>0.0732</x:v>
      </x:c>
      <x:c r="V2488" s="9" t="n">
        <x:f>O2488*T2488</x:f>
        <x:v>471.42603696098564</x:v>
      </x:c>
      <x:c r="W2488" s="9" t="n">
        <x:f>Q2488*T2488</x:f>
        <x:v>0</x:v>
      </x:c>
      <x:c r="X2488" s="9" t="n">
        <x:f>R2488*T2488</x:f>
        <x:v>0</x:v>
      </x:c>
      <x:c r="Y2488" s="9" t="n">
        <x:f>S2488*T2488</x:f>
        <x:v>471.42603696098564</x:v>
      </x:c>
      <x:c r="Z2488" s="9" t="n">
        <x:f>IF(ISNUMBER(U2488),S2488*(U2488-T2488),"n.a.")</x:f>
        <x:v>0</x:v>
      </x:c>
      <x:c r="AA2488" s="9" t="n">
        <x:f>IF(ISNUMBER(U2488),Y2488,0)</x:f>
        <x:v>471.42603696098564</x:v>
      </x:c>
      <x:c r="AB2488" s="7" t="n">
        <x:f>MAX(0,L2488-SUM(F2488:K2488))</x:f>
        <x:v>0</x:v>
      </x:c>
    </x:row>
    <x:row r="2489" ht="22" customHeight="1">
      <x:c r="A2489" s="18" t="n">
        <x:f>Summary!E$41</x:f>
        <x:v>46388</x:v>
      </x:c>
      <x:c r="B2489" s="2" t="str">
        <x:f>'Inventory detail'!A237</x:f>
        <x:v>WIRE</x:v>
      </x:c>
      <x:c r="C2489" s="2" t="str">
        <x:f>'Inventory detail'!B237</x:f>
        <x:v>30</x:v>
      </x:c>
      <x:c r="D2489" s="2" t="str">
        <x:f>'Inventory detail'!C237</x:f>
        <x:v>DL516WHT</x:v>
      </x:c>
      <x:c r="E2489" s="10" t="n">
        <x:f>A1363</x:f>
        <x:v>46357</x:v>
      </x:c>
      <x:c r="F2489" s="7" t="n">
        <x:f>O1363</x:f>
        <x:v>0</x:v>
      </x:c>
      <x:c r="G2489" s="7" t="n">
        <x:f>Q1363</x:f>
        <x:v>0</x:v>
      </x:c>
      <x:c r="H2489" s="7" t="n">
        <x:f>R1363</x:f>
        <x:v>2958.7268993839834</x:v>
      </x:c>
      <x:c r="I2489" s="7" t="n">
        <x:f>0</x:f>
        <x:v>0</x:v>
      </x:c>
      <x:c r="J2489" s="7" t="n">
        <x:f>0</x:f>
        <x:v>0</x:v>
      </x:c>
      <x:c r="K2489" s="7" t="n">
        <x:f>0</x:f>
        <x:v>0</x:v>
      </x:c>
      <x:c r="L2489" s="7" t="n">
        <x:f>'Inventory detail'!F237*Summary!$K$5*(A2489-E2489)/Summary!$K$6</x:f>
        <x:v>1018.4804928131417</x:v>
      </x:c>
      <x:c r="M2489" s="7" t="n">
        <x:f>MAX(0,H2489-L2489)</x:f>
        <x:v>1940.2464065708418</x:v>
      </x:c>
      <x:c r="N2489" s="7" t="n">
        <x:f>MAX(0,L2489-H2489)</x:f>
        <x:v>0</x:v>
      </x:c>
      <x:c r="O2489" s="7" t="n">
        <x:f>MAX(0,F2489+I2489-N2489)</x:f>
        <x:v>0</x:v>
      </x:c>
      <x:c r="P2489" s="7" t="n">
        <x:f>MAX(0,N2489-F2489-I2489)</x:f>
        <x:v>0</x:v>
      </x:c>
      <x:c r="Q2489" s="7" t="n">
        <x:f>MAX(0,G2489+J2489-P2489)</x:f>
        <x:v>0</x:v>
      </x:c>
      <x:c r="R2489" s="7" t="n">
        <x:f>M2489+MAX(0,K2489-MAX(0,P2489-G2489-J2489))</x:f>
        <x:v>1940.2464065708418</x:v>
      </x:c>
      <x:c r="S2489" s="7" t="n">
        <x:f>SUM(O2489,Q2489,R2489)</x:f>
        <x:v>1940.2464065708418</x:v>
      </x:c>
      <x:c r="T2489" s="14" t="n">
        <x:f>'Inventory detail'!T237</x:f>
        <x:v>0.0475</x:v>
      </x:c>
      <x:c r="U2489" s="14" t="n">
        <x:f>'Inventory detail'!U237</x:f>
        <x:v>0.0475</x:v>
      </x:c>
      <x:c r="V2489" s="9" t="n">
        <x:f>O2489*T2489</x:f>
        <x:v>0</x:v>
      </x:c>
      <x:c r="W2489" s="9" t="n">
        <x:f>Q2489*T2489</x:f>
        <x:v>0</x:v>
      </x:c>
      <x:c r="X2489" s="9" t="n">
        <x:f>R2489*T2489</x:f>
        <x:v>92.16170431211499</x:v>
      </x:c>
      <x:c r="Y2489" s="9" t="n">
        <x:f>S2489*T2489</x:f>
        <x:v>92.16170431211499</x:v>
      </x:c>
      <x:c r="Z2489" s="9" t="n">
        <x:f>IF(ISNUMBER(U2489),S2489*(U2489-T2489),"n.a.")</x:f>
        <x:v>0</x:v>
      </x:c>
      <x:c r="AA2489" s="9" t="n">
        <x:f>IF(ISNUMBER(U2489),Y2489,0)</x:f>
        <x:v>92.16170431211499</x:v>
      </x:c>
      <x:c r="AB2489" s="7" t="n">
        <x:f>MAX(0,L2489-SUM(F2489:K2489))</x:f>
        <x:v>0</x:v>
      </x:c>
    </x:row>
    <x:row r="2490" ht="22" customHeight="1">
      <x:c r="A2490" s="18" t="n">
        <x:f>Summary!E$41</x:f>
        <x:v>46388</x:v>
      </x:c>
      <x:c r="B2490" s="2" t="str">
        <x:f>'Inventory detail'!A238</x:f>
        <x:v>COIL</x:v>
      </x:c>
      <x:c r="C2490" s="2" t="str">
        <x:f>'Inventory detail'!B238</x:f>
        <x:v>30</x:v>
      </x:c>
      <x:c r="D2490" s="2" t="str">
        <x:f>'Inventory detail'!C238</x:f>
        <x:v>8CLR12-4</x:v>
      </x:c>
      <x:c r="E2490" s="10" t="n">
        <x:f>A1364</x:f>
        <x:v>46357</x:v>
      </x:c>
      <x:c r="F2490" s="7" t="n">
        <x:f>O1364</x:f>
        <x:v>6973.231704312116</x:v>
      </x:c>
      <x:c r="G2490" s="7" t="n">
        <x:f>Q1364</x:f>
        <x:v>0</x:v>
      </x:c>
      <x:c r="H2490" s="7" t="n">
        <x:f>R1364</x:f>
        <x:v>0</x:v>
      </x:c>
      <x:c r="I2490" s="7" t="n">
        <x:f>SUMIFS('PO detail'!$W$972:$W$975,'PO detail'!$V$972:$V$975,"&gt;="&amp;E2490,'PO detail'!$V$972:$V$975,"&lt;"&amp;A2490)</x:f>
        <x:v>0</x:v>
      </x:c>
      <x:c r="J2490" s="7" t="n">
        <x:f>SUMIFS('PO detail'!$X$972:$X$975,'PO detail'!$V$972:$V$975,"&gt;="&amp;E2490,'PO detail'!$V$972:$V$975,"&lt;"&amp;A2490)</x:f>
        <x:v>0</x:v>
      </x:c>
      <x:c r="K2490" s="7" t="n">
        <x:f>SUMIFS('PO detail'!$Y$972:$Y$975,'PO detail'!$V$972:$V$975,"&gt;="&amp;E2490,'PO detail'!$V$972:$V$975,"&lt;"&amp;A2490)</x:f>
        <x:v>0</x:v>
      </x:c>
      <x:c r="L2490" s="7" t="n">
        <x:f>'Inventory detail'!F238*Summary!$K$5*(A2490-E2490)/Summary!$K$6</x:f>
        <x:v>1009.9965503080082</x:v>
      </x:c>
      <x:c r="M2490" s="7" t="n">
        <x:f>MAX(0,H2490-L2490)</x:f>
        <x:v>0</x:v>
      </x:c>
      <x:c r="N2490" s="7" t="n">
        <x:f>MAX(0,L2490-H2490)</x:f>
        <x:v>1009.9965503080082</x:v>
      </x:c>
      <x:c r="O2490" s="7" t="n">
        <x:f>MAX(0,F2490+I2490-N2490)</x:f>
        <x:v>5963.235154004107</x:v>
      </x:c>
      <x:c r="P2490" s="7" t="n">
        <x:f>MAX(0,N2490-F2490-I2490)</x:f>
        <x:v>0</x:v>
      </x:c>
      <x:c r="Q2490" s="7" t="n">
        <x:f>MAX(0,G2490+J2490-P2490)</x:f>
        <x:v>0</x:v>
      </x:c>
      <x:c r="R2490" s="7" t="n">
        <x:f>M2490+MAX(0,K2490-MAX(0,P2490-G2490-J2490))</x:f>
        <x:v>0</x:v>
      </x:c>
      <x:c r="S2490" s="7" t="n">
        <x:f>SUM(O2490,Q2490,R2490)</x:f>
        <x:v>5963.235154004107</x:v>
      </x:c>
      <x:c r="T2490" s="14" t="n">
        <x:f>'Inventory detail'!T238</x:f>
        <x:v>0.042</x:v>
      </x:c>
      <x:c r="U2490" s="14" t="n">
        <x:f>'Inventory detail'!U238</x:f>
        <x:v>0.041216499999999996</x:v>
      </x:c>
      <x:c r="V2490" s="9" t="n">
        <x:f>O2490*T2490</x:f>
        <x:v>250.45587646817253</x:v>
      </x:c>
      <x:c r="W2490" s="9" t="n">
        <x:f>Q2490*T2490</x:f>
        <x:v>0</x:v>
      </x:c>
      <x:c r="X2490" s="9" t="n">
        <x:f>R2490*T2490</x:f>
        <x:v>0</x:v>
      </x:c>
      <x:c r="Y2490" s="9" t="n">
        <x:f>S2490*T2490</x:f>
        <x:v>250.45587646817253</x:v>
      </x:c>
      <x:c r="Z2490" s="9" t="n">
        <x:f>IF(ISNUMBER(U2490),S2490*(U2490-T2490),"n.a.")</x:f>
        <x:v>-4.672194743162256</x:v>
      </x:c>
      <x:c r="AA2490" s="9" t="n">
        <x:f>IF(ISNUMBER(U2490),Y2490,0)</x:f>
        <x:v>250.45587646817253</x:v>
      </x:c>
      <x:c r="AB2490" s="7" t="n">
        <x:f>MAX(0,L2490-SUM(F2490:K2490))</x:f>
        <x:v>0</x:v>
      </x:c>
    </x:row>
    <x:row r="2491" ht="22" customHeight="1">
      <x:c r="A2491" s="18" t="n">
        <x:f>Summary!E$41</x:f>
        <x:v>46388</x:v>
      </x:c>
      <x:c r="B2491" s="2" t="str">
        <x:f>'Inventory detail'!A239</x:f>
        <x:v>COIL</x:v>
      </x:c>
      <x:c r="C2491" s="2" t="str">
        <x:f>'Inventory detail'!B239</x:f>
        <x:v>10</x:v>
      </x:c>
      <x:c r="D2491" s="2" t="str">
        <x:f>'Inventory detail'!C239</x:f>
        <x:v>45BLK12-4</x:v>
      </x:c>
      <x:c r="E2491" s="10" t="n">
        <x:f>A1365</x:f>
        <x:v>46357</x:v>
      </x:c>
      <x:c r="F2491" s="7" t="n">
        <x:f>O1365</x:f>
        <x:v>1787.7539219712526</x:v>
      </x:c>
      <x:c r="G2491" s="7" t="n">
        <x:f>Q1365</x:f>
        <x:v>0</x:v>
      </x:c>
      <x:c r="H2491" s="7" t="n">
        <x:f>R1365</x:f>
        <x:v>0</x:v>
      </x:c>
      <x:c r="I2491" s="7" t="n">
        <x:f>SUMIFS('PO detail'!$W$424:$W$430,'PO detail'!$V$424:$V$430,"&gt;="&amp;E2491,'PO detail'!$V$424:$V$430,"&lt;"&amp;A2491)</x:f>
        <x:v>0</x:v>
      </x:c>
      <x:c r="J2491" s="7" t="n">
        <x:f>SUMIFS('PO detail'!$X$424:$X$430,'PO detail'!$V$424:$V$430,"&gt;="&amp;E2491,'PO detail'!$V$424:$V$430,"&lt;"&amp;A2491)</x:f>
        <x:v>0</x:v>
      </x:c>
      <x:c r="K2491" s="7" t="n">
        <x:f>SUMIFS('PO detail'!$Y$424:$Y$430,'PO detail'!$V$424:$V$430,"&gt;="&amp;E2491,'PO detail'!$V$424:$V$430,"&lt;"&amp;A2491)</x:f>
        <x:v>0</x:v>
      </x:c>
      <x:c r="L2491" s="7" t="n">
        <x:f>'Inventory detail'!F239*Summary!$K$5*(A2491-E2491)/Summary!$K$6</x:f>
        <x:v>1001.5024229979466</x:v>
      </x:c>
      <x:c r="M2491" s="7" t="n">
        <x:f>MAX(0,H2491-L2491)</x:f>
        <x:v>0</x:v>
      </x:c>
      <x:c r="N2491" s="7" t="n">
        <x:f>MAX(0,L2491-H2491)</x:f>
        <x:v>1001.5024229979466</x:v>
      </x:c>
      <x:c r="O2491" s="7" t="n">
        <x:f>MAX(0,F2491+I2491-N2491)</x:f>
        <x:v>786.251498973306</x:v>
      </x:c>
      <x:c r="P2491" s="7" t="n">
        <x:f>MAX(0,N2491-F2491-I2491)</x:f>
        <x:v>0</x:v>
      </x:c>
      <x:c r="Q2491" s="7" t="n">
        <x:f>MAX(0,G2491+J2491-P2491)</x:f>
        <x:v>0</x:v>
      </x:c>
      <x:c r="R2491" s="7" t="n">
        <x:f>M2491+MAX(0,K2491-MAX(0,P2491-G2491-J2491))</x:f>
        <x:v>0</x:v>
      </x:c>
      <x:c r="S2491" s="7" t="n">
        <x:f>SUM(O2491,Q2491,R2491)</x:f>
        <x:v>786.251498973306</x:v>
      </x:c>
      <x:c r="T2491" s="14" t="n">
        <x:f>'Inventory detail'!T239</x:f>
        <x:v>0.33740000000000003</x:v>
      </x:c>
      <x:c r="U2491" s="14" t="n">
        <x:f>'Inventory detail'!U239</x:f>
        <x:v>0.33061599999999997</x:v>
      </x:c>
      <x:c r="V2491" s="9" t="n">
        <x:f>O2491*T2491</x:f>
        <x:v>265.2812557535934</x:v>
      </x:c>
      <x:c r="W2491" s="9" t="n">
        <x:f>Q2491*T2491</x:f>
        <x:v>0</x:v>
      </x:c>
      <x:c r="X2491" s="9" t="n">
        <x:f>R2491*T2491</x:f>
        <x:v>0</x:v>
      </x:c>
      <x:c r="Y2491" s="9" t="n">
        <x:f>S2491*T2491</x:f>
        <x:v>265.2812557535934</x:v>
      </x:c>
      <x:c r="Z2491" s="9" t="n">
        <x:f>IF(ISNUMBER(U2491),S2491*(U2491-T2491),"n.a.")</x:f>
        <x:v>-5.333930169034961</x:v>
      </x:c>
      <x:c r="AA2491" s="9" t="n">
        <x:f>IF(ISNUMBER(U2491),Y2491,0)</x:f>
        <x:v>265.2812557535934</x:v>
      </x:c>
      <x:c r="AB2491" s="7" t="n">
        <x:f>MAX(0,L2491-SUM(F2491:K2491))</x:f>
        <x:v>0</x:v>
      </x:c>
    </x:row>
    <x:row r="2492" ht="22" customHeight="1">
      <x:c r="A2492" s="18" t="n">
        <x:f>Summary!E$41</x:f>
        <x:v>46388</x:v>
      </x:c>
      <x:c r="B2492" s="2" t="str">
        <x:f>'Inventory detail'!A240</x:f>
        <x:v>WIRE</x:v>
      </x:c>
      <x:c r="C2492" s="2" t="str">
        <x:f>'Inventory detail'!B240</x:f>
        <x:v>10</x:v>
      </x:c>
      <x:c r="D2492" s="2" t="str">
        <x:f>'Inventory detail'!C240</x:f>
        <x:v>DL012GOLD</x:v>
      </x:c>
      <x:c r="E2492" s="10" t="n">
        <x:f>A1366</x:f>
        <x:v>46357</x:v>
      </x:c>
      <x:c r="F2492" s="7" t="n">
        <x:f>O1366</x:f>
        <x:v>31187.753921971253</x:v>
      </x:c>
      <x:c r="G2492" s="7" t="n">
        <x:f>Q1366</x:f>
        <x:v>0</x:v>
      </x:c>
      <x:c r="H2492" s="7" t="n">
        <x:f>R1366</x:f>
        <x:v>0</x:v>
      </x:c>
      <x:c r="I2492" s="7" t="n">
        <x:f>SUMIFS('PO detail'!$W$1881:$W$1883,'PO detail'!$V$1881:$V$1883,"&gt;="&amp;E2492,'PO detail'!$V$1881:$V$1883,"&lt;"&amp;A2492)</x:f>
        <x:v>0</x:v>
      </x:c>
      <x:c r="J2492" s="7" t="n">
        <x:f>SUMIFS('PO detail'!$X$1881:$X$1883,'PO detail'!$V$1881:$V$1883,"&gt;="&amp;E2492,'PO detail'!$V$1881:$V$1883,"&lt;"&amp;A2492)</x:f>
        <x:v>0</x:v>
      </x:c>
      <x:c r="K2492" s="7" t="n">
        <x:f>SUMIFS('PO detail'!$Y$1881:$Y$1883,'PO detail'!$V$1881:$V$1883,"&gt;="&amp;E2492,'PO detail'!$V$1881:$V$1883,"&lt;"&amp;A2492)</x:f>
        <x:v>0</x:v>
      </x:c>
      <x:c r="L2492" s="7" t="n">
        <x:f>'Inventory detail'!F240*Summary!$K$5*(A2492-E2492)/Summary!$K$6</x:f>
        <x:v>1001.5024229979466</x:v>
      </x:c>
      <x:c r="M2492" s="7" t="n">
        <x:f>MAX(0,H2492-L2492)</x:f>
        <x:v>0</x:v>
      </x:c>
      <x:c r="N2492" s="7" t="n">
        <x:f>MAX(0,L2492-H2492)</x:f>
        <x:v>1001.5024229979466</x:v>
      </x:c>
      <x:c r="O2492" s="7" t="n">
        <x:f>MAX(0,F2492+I2492-N2492)</x:f>
        <x:v>30186.251498973306</x:v>
      </x:c>
      <x:c r="P2492" s="7" t="n">
        <x:f>MAX(0,N2492-F2492-I2492)</x:f>
        <x:v>0</x:v>
      </x:c>
      <x:c r="Q2492" s="7" t="n">
        <x:f>MAX(0,G2492+J2492-P2492)</x:f>
        <x:v>0</x:v>
      </x:c>
      <x:c r="R2492" s="7" t="n">
        <x:f>M2492+MAX(0,K2492-MAX(0,P2492-G2492-J2492))</x:f>
        <x:v>0</x:v>
      </x:c>
      <x:c r="S2492" s="7" t="n">
        <x:f>SUM(O2492,Q2492,R2492)</x:f>
        <x:v>30186.251498973306</x:v>
      </x:c>
      <x:c r="T2492" s="14" t="n">
        <x:f>'Inventory detail'!T240</x:f>
        <x:v>0.08259999999999999</x:v>
      </x:c>
      <x:c r="U2492" s="14" t="n">
        <x:f>'Inventory detail'!U240</x:f>
        <x:v>0.08259999999999999</x:v>
      </x:c>
      <x:c r="V2492" s="9" t="n">
        <x:f>O2492*T2492</x:f>
        <x:v>2493.384373815195</x:v>
      </x:c>
      <x:c r="W2492" s="9" t="n">
        <x:f>Q2492*T2492</x:f>
        <x:v>0</x:v>
      </x:c>
      <x:c r="X2492" s="9" t="n">
        <x:f>R2492*T2492</x:f>
        <x:v>0</x:v>
      </x:c>
      <x:c r="Y2492" s="9" t="n">
        <x:f>S2492*T2492</x:f>
        <x:v>2493.384373815195</x:v>
      </x:c>
      <x:c r="Z2492" s="9" t="n">
        <x:f>IF(ISNUMBER(U2492),S2492*(U2492-T2492),"n.a.")</x:f>
        <x:v>0</x:v>
      </x:c>
      <x:c r="AA2492" s="9" t="n">
        <x:f>IF(ISNUMBER(U2492),Y2492,0)</x:f>
        <x:v>2493.384373815195</x:v>
      </x:c>
      <x:c r="AB2492" s="7" t="n">
        <x:f>MAX(0,L2492-SUM(F2492:K2492))</x:f>
        <x:v>0</x:v>
      </x:c>
    </x:row>
    <x:row r="2493" ht="22" customHeight="1">
      <x:c r="A2493" s="18" t="n">
        <x:f>Summary!E$41</x:f>
        <x:v>46388</x:v>
      </x:c>
      <x:c r="B2493" s="2" t="str">
        <x:f>'Inventory detail'!A241</x:f>
        <x:v>COIL</x:v>
      </x:c>
      <x:c r="C2493" s="2" t="str">
        <x:f>'Inventory detail'!B241</x:f>
        <x:v>30</x:v>
      </x:c>
      <x:c r="D2493" s="2" t="str">
        <x:f>'Inventory detail'!C241</x:f>
        <x:v>12WHT12-4</x:v>
      </x:c>
      <x:c r="E2493" s="10" t="n">
        <x:f>A1367</x:f>
        <x:v>46357</x:v>
      </x:c>
      <x:c r="F2493" s="7" t="n">
        <x:f>O1367</x:f>
        <x:v>4616.763531827515</x:v>
      </x:c>
      <x:c r="G2493" s="7" t="n">
        <x:f>Q1367</x:f>
        <x:v>0</x:v>
      </x:c>
      <x:c r="H2493" s="7" t="n">
        <x:f>R1367</x:f>
        <x:v>0</x:v>
      </x:c>
      <x:c r="I2493" s="7" t="n">
        <x:f>SUMIFS('PO detail'!$W$746:$W$749,'PO detail'!$V$746:$V$749,"&gt;="&amp;E2493,'PO detail'!$V$746:$V$749,"&lt;"&amp;A2493)</x:f>
        <x:v>0</x:v>
      </x:c>
      <x:c r="J2493" s="7" t="n">
        <x:f>SUMIFS('PO detail'!$X$746:$X$749,'PO detail'!$V$746:$V$749,"&gt;="&amp;E2493,'PO detail'!$V$746:$V$749,"&lt;"&amp;A2493)</x:f>
        <x:v>0</x:v>
      </x:c>
      <x:c r="K2493" s="7" t="n">
        <x:f>SUMIFS('PO detail'!$Y$746:$Y$749,'PO detail'!$V$746:$V$749,"&gt;="&amp;E2493,'PO detail'!$V$746:$V$749,"&lt;"&amp;A2493)</x:f>
        <x:v>0</x:v>
      </x:c>
      <x:c r="L2493" s="7" t="n">
        <x:f>'Inventory detail'!F241*Summary!$K$5*(A2493-E2493)/Summary!$K$6</x:f>
        <x:v>984.5345379876796</x:v>
      </x:c>
      <x:c r="M2493" s="7" t="n">
        <x:f>MAX(0,H2493-L2493)</x:f>
        <x:v>0</x:v>
      </x:c>
      <x:c r="N2493" s="7" t="n">
        <x:f>MAX(0,L2493-H2493)</x:f>
        <x:v>984.5345379876796</x:v>
      </x:c>
      <x:c r="O2493" s="7" t="n">
        <x:f>MAX(0,F2493+I2493-N2493)</x:f>
        <x:v>3632.2289938398353</x:v>
      </x:c>
      <x:c r="P2493" s="7" t="n">
        <x:f>MAX(0,N2493-F2493-I2493)</x:f>
        <x:v>0</x:v>
      </x:c>
      <x:c r="Q2493" s="7" t="n">
        <x:f>MAX(0,G2493+J2493-P2493)</x:f>
        <x:v>0</x:v>
      </x:c>
      <x:c r="R2493" s="7" t="n">
        <x:f>M2493+MAX(0,K2493-MAX(0,P2493-G2493-J2493))</x:f>
        <x:v>0</x:v>
      </x:c>
      <x:c r="S2493" s="7" t="n">
        <x:f>SUM(O2493,Q2493,R2493)</x:f>
        <x:v>3632.2289938398353</x:v>
      </x:c>
      <x:c r="T2493" s="14" t="n">
        <x:f>'Inventory detail'!T241</x:f>
        <x:v>0.0717</x:v>
      </x:c>
      <x:c r="U2493" s="14" t="n">
        <x:f>'Inventory detail'!U241</x:f>
        <x:v>0.07027800000000001</x:v>
      </x:c>
      <x:c r="V2493" s="9" t="n">
        <x:f>O2493*T2493</x:f>
        <x:v>260.4308188583162</x:v>
      </x:c>
      <x:c r="W2493" s="9" t="n">
        <x:f>Q2493*T2493</x:f>
        <x:v>0</x:v>
      </x:c>
      <x:c r="X2493" s="9" t="n">
        <x:f>R2493*T2493</x:f>
        <x:v>0</x:v>
      </x:c>
      <x:c r="Y2493" s="9" t="n">
        <x:f>S2493*T2493</x:f>
        <x:v>260.4308188583162</x:v>
      </x:c>
      <x:c r="Z2493" s="9" t="n">
        <x:f>IF(ISNUMBER(U2493),S2493*(U2493-T2493),"n.a.")</x:f>
        <x:v>-5.16502962924022</x:v>
      </x:c>
      <x:c r="AA2493" s="9" t="n">
        <x:f>IF(ISNUMBER(U2493),Y2493,0)</x:f>
        <x:v>260.4308188583162</x:v>
      </x:c>
      <x:c r="AB2493" s="7" t="n">
        <x:f>MAX(0,L2493-SUM(F2493:K2493))</x:f>
        <x:v>0</x:v>
      </x:c>
    </x:row>
    <x:row r="2494" ht="22" customHeight="1">
      <x:c r="A2494" s="18" t="n">
        <x:f>Summary!E$41</x:f>
        <x:v>46388</x:v>
      </x:c>
      <x:c r="B2494" s="2" t="str">
        <x:f>'Inventory detail'!A242</x:f>
        <x:v>POUC</x:v>
      </x:c>
      <x:c r="C2494" s="2" t="str">
        <x:f>'Inventory detail'!B242</x:f>
        <x:v>30</x:v>
      </x:c>
      <x:c r="D2494" s="2" t="str">
        <x:f>'Inventory detail'!C242</x:f>
        <x:v>MLMEN5</x:v>
      </x:c>
      <x:c r="E2494" s="10" t="n">
        <x:f>A1368</x:f>
        <x:v>46357</x:v>
      </x:c>
      <x:c r="F2494" s="7" t="n">
        <x:f>O1368</x:f>
        <x:v>1445.7905544147843</x:v>
      </x:c>
      <x:c r="G2494" s="7" t="n">
        <x:f>Q1368</x:f>
        <x:v>8800</x:v>
      </x:c>
      <x:c r="H2494" s="7" t="n">
        <x:f>R1368</x:f>
        <x:v>0</x:v>
      </x:c>
      <x:c r="I2494" s="7" t="n">
        <x:f>SUMIFS('PO detail'!$W$1688:$W$1692,'PO detail'!$V$1688:$V$1692,"&gt;="&amp;E2494,'PO detail'!$V$1688:$V$1692,"&lt;"&amp;A2494)</x:f>
        <x:v>0</x:v>
      </x:c>
      <x:c r="J2494" s="7" t="n">
        <x:f>SUMIFS('PO detail'!$X$1688:$X$1692,'PO detail'!$V$1688:$V$1692,"&gt;="&amp;E2494,'PO detail'!$V$1688:$V$1692,"&lt;"&amp;A2494)</x:f>
        <x:v>0</x:v>
      </x:c>
      <x:c r="K2494" s="7" t="n">
        <x:f>SUMIFS('PO detail'!$Y$1688:$Y$1692,'PO detail'!$V$1688:$V$1692,"&gt;="&amp;E2494,'PO detail'!$V$1688:$V$1692,"&lt;"&amp;A2494)</x:f>
        <x:v>0</x:v>
      </x:c>
      <x:c r="L2494" s="7" t="n">
        <x:f>'Inventory detail'!F242*Summary!$K$5*(A2494-E2494)/Summary!$K$6</x:f>
        <x:v>967.5564681724846</x:v>
      </x:c>
      <x:c r="M2494" s="7" t="n">
        <x:f>MAX(0,H2494-L2494)</x:f>
        <x:v>0</x:v>
      </x:c>
      <x:c r="N2494" s="7" t="n">
        <x:f>MAX(0,L2494-H2494)</x:f>
        <x:v>967.5564681724846</x:v>
      </x:c>
      <x:c r="O2494" s="7" t="n">
        <x:f>MAX(0,F2494+I2494-N2494)</x:f>
        <x:v>478.23408624229967</x:v>
      </x:c>
      <x:c r="P2494" s="7" t="n">
        <x:f>MAX(0,N2494-F2494-I2494)</x:f>
        <x:v>0</x:v>
      </x:c>
      <x:c r="Q2494" s="7" t="n">
        <x:f>MAX(0,G2494+J2494-P2494)</x:f>
        <x:v>8800</x:v>
      </x:c>
      <x:c r="R2494" s="7" t="n">
        <x:f>M2494+MAX(0,K2494-MAX(0,P2494-G2494-J2494))</x:f>
        <x:v>0</x:v>
      </x:c>
      <x:c r="S2494" s="7" t="n">
        <x:f>SUM(O2494,Q2494,R2494)</x:f>
        <x:v>9278.234086242299</x:v>
      </x:c>
      <x:c r="T2494" s="14" t="n">
        <x:f>'Inventory detail'!T242</x:f>
        <x:v>0.33659999999999995</x:v>
      </x:c>
      <x:c r="U2494" s="14" t="n">
        <x:f>'Inventory detail'!U242</x:f>
        <x:v>0.36695999999999995</x:v>
      </x:c>
      <x:c r="V2494" s="9" t="n">
        <x:f>O2494*T2494</x:f>
        <x:v>160.97359342915806</x:v>
      </x:c>
      <x:c r="W2494" s="9" t="n">
        <x:f>Q2494*T2494</x:f>
        <x:v>2962.0799999999995</x:v>
      </x:c>
      <x:c r="X2494" s="9" t="n">
        <x:f>R2494*T2494</x:f>
        <x:v>0</x:v>
      </x:c>
      <x:c r="Y2494" s="9" t="n">
        <x:f>S2494*T2494</x:f>
        <x:v>3123.0535934291574</x:v>
      </x:c>
      <x:c r="Z2494" s="9" t="n">
        <x:f>IF(ISNUMBER(U2494),S2494*(U2494-T2494),"n.a.")</x:f>
        <x:v>281.6871868583162</x:v>
      </x:c>
      <x:c r="AA2494" s="9" t="n">
        <x:f>IF(ISNUMBER(U2494),Y2494,0)</x:f>
        <x:v>3123.0535934291574</x:v>
      </x:c>
      <x:c r="AB2494" s="7" t="n">
        <x:f>MAX(0,L2494-SUM(F2494:K2494))</x:f>
        <x:v>0</x:v>
      </x:c>
    </x:row>
    <x:row r="2495" ht="22" customHeight="1">
      <x:c r="A2495" s="18" t="n">
        <x:f>Summary!E$41</x:f>
        <x:v>46388</x:v>
      </x:c>
      <x:c r="B2495" s="2" t="str">
        <x:f>'Inventory detail'!A243</x:f>
        <x:v>POUC</x:v>
      </x:c>
      <x:c r="C2495" s="2" t="str">
        <x:f>'Inventory detail'!B243</x:f>
        <x:v>10</x:v>
      </x:c>
      <x:c r="D2495" s="2" t="str">
        <x:f>'Inventory detail'!C243</x:f>
        <x:v>LEG7</x:v>
      </x:c>
      <x:c r="E2495" s="10" t="n">
        <x:f>A1369</x:f>
        <x:v>46357</x:v>
      </x:c>
      <x:c r="F2495" s="7" t="n">
        <x:f>O1369</x:f>
        <x:v>560.2953593429157</x:v>
      </x:c>
      <x:c r="G2495" s="7" t="n">
        <x:f>Q1369</x:f>
        <x:v>7000</x:v>
      </x:c>
      <x:c r="H2495" s="7" t="n">
        <x:f>R1369</x:f>
        <x:v>0</x:v>
      </x:c>
      <x:c r="I2495" s="7" t="n">
        <x:f>SUMIFS('PO detail'!$W$1494:$W$1497,'PO detail'!$V$1494:$V$1497,"&gt;="&amp;E2495,'PO detail'!$V$1494:$V$1497,"&lt;"&amp;A2495)</x:f>
        <x:v>0</x:v>
      </x:c>
      <x:c r="J2495" s="7" t="n">
        <x:f>SUMIFS('PO detail'!$X$1494:$X$1497,'PO detail'!$V$1494:$V$1497,"&gt;="&amp;E2495,'PO detail'!$V$1494:$V$1497,"&lt;"&amp;A2495)</x:f>
        <x:v>0</x:v>
      </x:c>
      <x:c r="K2495" s="7" t="n">
        <x:f>SUMIFS('PO detail'!$Y$1494:$Y$1497,'PO detail'!$V$1494:$V$1497,"&gt;="&amp;E2495,'PO detail'!$V$1494:$V$1497,"&lt;"&amp;A2495)</x:f>
        <x:v>0</x:v>
      </x:c>
      <x:c r="L2495" s="7" t="n">
        <x:f>'Inventory detail'!F243*Summary!$K$5*(A2495-E2495)/Summary!$K$6</x:f>
        <x:v>959.0725256673511</x:v>
      </x:c>
      <x:c r="M2495" s="7" t="n">
        <x:f>MAX(0,H2495-L2495)</x:f>
        <x:v>0</x:v>
      </x:c>
      <x:c r="N2495" s="7" t="n">
        <x:f>MAX(0,L2495-H2495)</x:f>
        <x:v>959.0725256673511</x:v>
      </x:c>
      <x:c r="O2495" s="7" t="n">
        <x:f>MAX(0,F2495+I2495-N2495)</x:f>
        <x:v>0</x:v>
      </x:c>
      <x:c r="P2495" s="7" t="n">
        <x:f>MAX(0,N2495-F2495-I2495)</x:f>
        <x:v>398.77716632443537</x:v>
      </x:c>
      <x:c r="Q2495" s="7" t="n">
        <x:f>MAX(0,G2495+J2495-P2495)</x:f>
        <x:v>6601.222833675564</x:v>
      </x:c>
      <x:c r="R2495" s="7" t="n">
        <x:f>M2495+MAX(0,K2495-MAX(0,P2495-G2495-J2495))</x:f>
        <x:v>0</x:v>
      </x:c>
      <x:c r="S2495" s="7" t="n">
        <x:f>SUM(O2495,Q2495,R2495)</x:f>
        <x:v>6601.222833675564</x:v>
      </x:c>
      <x:c r="T2495" s="14" t="n">
        <x:f>'Inventory detail'!T243</x:f>
        <x:v>0.11259999999999999</x:v>
      </x:c>
      <x:c r="U2495" s="14" t="n">
        <x:f>'Inventory detail'!U243</x:f>
        <x:v>0.12276</x:v>
      </x:c>
      <x:c r="V2495" s="9" t="n">
        <x:f>O2495*T2495</x:f>
        <x:v>0</x:v>
      </x:c>
      <x:c r="W2495" s="9" t="n">
        <x:f>Q2495*T2495</x:f>
        <x:v>743.2976910718685</x:v>
      </x:c>
      <x:c r="X2495" s="9" t="n">
        <x:f>R2495*T2495</x:f>
        <x:v>0</x:v>
      </x:c>
      <x:c r="Y2495" s="9" t="n">
        <x:f>S2495*T2495</x:f>
        <x:v>743.2976910718685</x:v>
      </x:c>
      <x:c r="Z2495" s="9" t="n">
        <x:f>IF(ISNUMBER(U2495),S2495*(U2495-T2495),"n.a.")</x:f>
        <x:v>67.06842399014374</x:v>
      </x:c>
      <x:c r="AA2495" s="9" t="n">
        <x:f>IF(ISNUMBER(U2495),Y2495,0)</x:f>
        <x:v>743.2976910718685</x:v>
      </x:c>
      <x:c r="AB2495" s="7" t="n">
        <x:f>MAX(0,L2495-SUM(F2495:K2495))</x:f>
        <x:v>0</x:v>
      </x:c>
    </x:row>
    <x:row r="2496" ht="22" customHeight="1">
      <x:c r="A2496" s="18" t="n">
        <x:f>Summary!E$41</x:f>
        <x:v>46388</x:v>
      </x:c>
      <x:c r="B2496" s="2" t="str">
        <x:f>'Inventory detail'!A244</x:f>
        <x:v>POUC</x:v>
      </x:c>
      <x:c r="C2496" s="2" t="str">
        <x:f>'Inventory detail'!B244</x:f>
        <x:v>60</x:v>
      </x:c>
      <x:c r="D2496" s="2" t="str">
        <x:f>'Inventory detail'!C244</x:f>
        <x:v>XLMEN5</x:v>
      </x:c>
      <x:c r="E2496" s="10" t="n">
        <x:f>A1370</x:f>
        <x:v>46357</x:v>
      </x:c>
      <x:c r="F2496" s="7" t="n">
        <x:f>O1370</x:f>
        <x:v>0</x:v>
      </x:c>
      <x:c r="G2496" s="7" t="n">
        <x:f>Q1370</x:f>
        <x:v>8774.817577002053</x:v>
      </x:c>
      <x:c r="H2496" s="7" t="n">
        <x:f>R1370</x:f>
        <x:v>0</x:v>
      </x:c>
      <x:c r="I2496" s="7" t="n">
        <x:f>SUMIFS('PO detail'!$W$1857:$W$1860,'PO detail'!$V$1857:$V$1860,"&gt;="&amp;E2496,'PO detail'!$V$1857:$V$1860,"&lt;"&amp;A2496)</x:f>
        <x:v>0</x:v>
      </x:c>
      <x:c r="J2496" s="7" t="n">
        <x:f>SUMIFS('PO detail'!$X$1857:$X$1860,'PO detail'!$V$1857:$V$1860,"&gt;="&amp;E2496,'PO detail'!$V$1857:$V$1860,"&lt;"&amp;A2496)</x:f>
        <x:v>0</x:v>
      </x:c>
      <x:c r="K2496" s="7" t="n">
        <x:f>SUMIFS('PO detail'!$Y$1857:$Y$1860,'PO detail'!$V$1857:$V$1860,"&gt;="&amp;E2496,'PO detail'!$V$1857:$V$1860,"&lt;"&amp;A2496)</x:f>
        <x:v>0</x:v>
      </x:c>
      <x:c r="L2496" s="7" t="n">
        <x:f>'Inventory detail'!F244*Summary!$K$5*(A2496-E2496)/Summary!$K$6</x:f>
        <x:v>950.5783983572895</x:v>
      </x:c>
      <x:c r="M2496" s="7" t="n">
        <x:f>MAX(0,H2496-L2496)</x:f>
        <x:v>0</x:v>
      </x:c>
      <x:c r="N2496" s="7" t="n">
        <x:f>MAX(0,L2496-H2496)</x:f>
        <x:v>950.5783983572895</x:v>
      </x:c>
      <x:c r="O2496" s="7" t="n">
        <x:f>MAX(0,F2496+I2496-N2496)</x:f>
        <x:v>0</x:v>
      </x:c>
      <x:c r="P2496" s="7" t="n">
        <x:f>MAX(0,N2496-F2496-I2496)</x:f>
        <x:v>950.5783983572895</x:v>
      </x:c>
      <x:c r="Q2496" s="7" t="n">
        <x:f>MAX(0,G2496+J2496-P2496)</x:f>
        <x:v>7824.239178644764</x:v>
      </x:c>
      <x:c r="R2496" s="7" t="n">
        <x:f>M2496+MAX(0,K2496-MAX(0,P2496-G2496-J2496))</x:f>
        <x:v>0</x:v>
      </x:c>
      <x:c r="S2496" s="7" t="n">
        <x:f>SUM(O2496,Q2496,R2496)</x:f>
        <x:v>7824.239178644764</x:v>
      </x:c>
      <x:c r="T2496" s="14" t="n">
        <x:f>'Inventory detail'!T244</x:f>
        <x:v>0.1671</x:v>
      </x:c>
      <x:c r="U2496" s="14" t="n">
        <x:f>'Inventory detail'!U244</x:f>
        <x:v>0.18199499999999996</x:v>
      </x:c>
      <x:c r="V2496" s="9" t="n">
        <x:f>O2496*T2496</x:f>
        <x:v>0</x:v>
      </x:c>
      <x:c r="W2496" s="9" t="n">
        <x:f>Q2496*T2496</x:f>
        <x:v>1307.43036675154</x:v>
      </x:c>
      <x:c r="X2496" s="9" t="n">
        <x:f>R2496*T2496</x:f>
        <x:v>0</x:v>
      </x:c>
      <x:c r="Y2496" s="9" t="n">
        <x:f>S2496*T2496</x:f>
        <x:v>1307.43036675154</x:v>
      </x:c>
      <x:c r="Z2496" s="9" t="n">
        <x:f>IF(ISNUMBER(U2496),S2496*(U2496-T2496),"n.a.")</x:f>
        <x:v>116.54204256591348</x:v>
      </x:c>
      <x:c r="AA2496" s="9" t="n">
        <x:f>IF(ISNUMBER(U2496),Y2496,0)</x:f>
        <x:v>1307.43036675154</x:v>
      </x:c>
      <x:c r="AB2496" s="7" t="n">
        <x:f>MAX(0,L2496-SUM(F2496:K2496))</x:f>
        <x:v>0</x:v>
      </x:c>
    </x:row>
    <x:row r="2497" ht="22" customHeight="1">
      <x:c r="A2497" s="18" t="n">
        <x:f>Summary!E$41</x:f>
        <x:v>46388</x:v>
      </x:c>
      <x:c r="B2497" s="2" t="str">
        <x:f>'Inventory detail'!A245</x:f>
        <x:v>WIRE</x:v>
      </x:c>
      <x:c r="C2497" s="2" t="str">
        <x:f>'Inventory detail'!B245</x:f>
        <x:v>10</x:v>
      </x:c>
      <x:c r="D2497" s="2" t="str">
        <x:f>'Inventory detail'!C245</x:f>
        <x:v>DL034SIL</x:v>
      </x:c>
      <x:c r="E2497" s="10" t="n">
        <x:f>A1371</x:f>
        <x:v>46357</x:v>
      </x:c>
      <x:c r="F2497" s="7" t="n">
        <x:f>O1371</x:f>
        <x:v>12000</x:v>
      </x:c>
      <x:c r="G2497" s="7" t="n">
        <x:f>Q1371</x:f>
        <x:v>0</x:v>
      </x:c>
      <x:c r="H2497" s="7" t="n">
        <x:f>R1371</x:f>
        <x:v>5196.583490759754</x:v>
      </x:c>
      <x:c r="I2497" s="7" t="n">
        <x:f>SUMIFS('PO detail'!$W$1921:$W$1923,'PO detail'!$V$1921:$V$1923,"&gt;="&amp;E2497,'PO detail'!$V$1921:$V$1923,"&lt;"&amp;A2497)</x:f>
        <x:v>0</x:v>
      </x:c>
      <x:c r="J2497" s="7" t="n">
        <x:f>SUMIFS('PO detail'!$X$1921:$X$1923,'PO detail'!$V$1921:$V$1923,"&gt;="&amp;E2497,'PO detail'!$V$1921:$V$1923,"&lt;"&amp;A2497)</x:f>
        <x:v>0</x:v>
      </x:c>
      <x:c r="K2497" s="7" t="n">
        <x:f>SUMIFS('PO detail'!$Y$1921:$Y$1923,'PO detail'!$V$1921:$V$1923,"&gt;="&amp;E2497,'PO detail'!$V$1921:$V$1923,"&lt;"&amp;A2497)</x:f>
        <x:v>0</x:v>
      </x:c>
      <x:c r="L2497" s="7" t="n">
        <x:f>'Inventory detail'!F245*Summary!$K$5*(A2497-E2497)/Summary!$K$6</x:f>
        <x:v>937.8473921971253</x:v>
      </x:c>
      <x:c r="M2497" s="7" t="n">
        <x:f>MAX(0,H2497-L2497)</x:f>
        <x:v>4258.736098562628</x:v>
      </x:c>
      <x:c r="N2497" s="7" t="n">
        <x:f>MAX(0,L2497-H2497)</x:f>
        <x:v>0</x:v>
      </x:c>
      <x:c r="O2497" s="7" t="n">
        <x:f>MAX(0,F2497+I2497-N2497)</x:f>
        <x:v>12000</x:v>
      </x:c>
      <x:c r="P2497" s="7" t="n">
        <x:f>MAX(0,N2497-F2497-I2497)</x:f>
        <x:v>0</x:v>
      </x:c>
      <x:c r="Q2497" s="7" t="n">
        <x:f>MAX(0,G2497+J2497-P2497)</x:f>
        <x:v>0</x:v>
      </x:c>
      <x:c r="R2497" s="7" t="n">
        <x:f>M2497+MAX(0,K2497-MAX(0,P2497-G2497-J2497))</x:f>
        <x:v>4258.736098562628</x:v>
      </x:c>
      <x:c r="S2497" s="7" t="n">
        <x:f>SUM(O2497,Q2497,R2497)</x:f>
        <x:v>16258.73609856263</x:v>
      </x:c>
      <x:c r="T2497" s="14" t="n">
        <x:f>'Inventory detail'!T245</x:f>
        <x:v>0.1424</x:v>
      </x:c>
      <x:c r="U2497" s="14" t="n">
        <x:f>'Inventory detail'!U245</x:f>
        <x:v>0.1424</x:v>
      </x:c>
      <x:c r="V2497" s="9" t="n">
        <x:f>O2497*T2497</x:f>
        <x:v>1708.8</x:v>
      </x:c>
      <x:c r="W2497" s="9" t="n">
        <x:f>Q2497*T2497</x:f>
        <x:v>0</x:v>
      </x:c>
      <x:c r="X2497" s="9" t="n">
        <x:f>R2497*T2497</x:f>
        <x:v>606.4440204353183</x:v>
      </x:c>
      <x:c r="Y2497" s="9" t="n">
        <x:f>S2497*T2497</x:f>
        <x:v>2315.2440204353184</x:v>
      </x:c>
      <x:c r="Z2497" s="9" t="n">
        <x:f>IF(ISNUMBER(U2497),S2497*(U2497-T2497),"n.a.")</x:f>
        <x:v>0</x:v>
      </x:c>
      <x:c r="AA2497" s="9" t="n">
        <x:f>IF(ISNUMBER(U2497),Y2497,0)</x:f>
        <x:v>2315.2440204353184</x:v>
      </x:c>
      <x:c r="AB2497" s="7" t="n">
        <x:f>MAX(0,L2497-SUM(F2497:K2497))</x:f>
        <x:v>0</x:v>
      </x:c>
    </x:row>
    <x:row r="2498" ht="22" customHeight="1">
      <x:c r="A2498" s="18" t="n">
        <x:f>Summary!E$41</x:f>
        <x:v>46388</x:v>
      </x:c>
      <x:c r="B2498" s="2" t="str">
        <x:f>'Inventory detail'!A246</x:f>
        <x:v>POUC</x:v>
      </x:c>
      <x:c r="C2498" s="2" t="str">
        <x:f>'Inventory detail'!B246</x:f>
        <x:v>60</x:v>
      </x:c>
      <x:c r="D2498" s="2" t="str">
        <x:f>'Inventory detail'!C246</x:f>
        <x:v>CRC10</x:v>
      </x:c>
      <x:c r="E2498" s="10" t="n">
        <x:f>A1372</x:f>
        <x:v>46357</x:v>
      </x:c>
      <x:c r="F2498" s="7" t="n">
        <x:f>O1372</x:f>
        <x:v>8503.827186858316</x:v>
      </x:c>
      <x:c r="G2498" s="7" t="n">
        <x:f>Q1372</x:f>
        <x:v>0</x:v>
      </x:c>
      <x:c r="H2498" s="7" t="n">
        <x:f>R1372</x:f>
        <x:v>0</x:v>
      </x:c>
      <x:c r="I2498" s="7" t="n">
        <x:f>SUMIFS('PO detail'!$W$1733:$W$1733,'PO detail'!$V$1733:$V$1733,"&gt;="&amp;E2498,'PO detail'!$V$1733:$V$1733,"&lt;"&amp;A2498)</x:f>
        <x:v>0</x:v>
      </x:c>
      <x:c r="J2498" s="7" t="n">
        <x:f>SUMIFS('PO detail'!$X$1733:$X$1733,'PO detail'!$V$1733:$V$1733,"&gt;="&amp;E2498,'PO detail'!$V$1733:$V$1733,"&lt;"&amp;A2498)</x:f>
        <x:v>0</x:v>
      </x:c>
      <x:c r="K2498" s="7" t="n">
        <x:f>SUMIFS('PO detail'!$Y$1733:$Y$1733,'PO detail'!$V$1733:$V$1733,"&gt;="&amp;E2498,'PO detail'!$V$1733:$V$1733,"&lt;"&amp;A2498)</x:f>
        <x:v>0</x:v>
      </x:c>
      <x:c r="L2498" s="7" t="n">
        <x:f>'Inventory detail'!F246*Summary!$K$5*(A2498-E2498)/Summary!$K$6</x:f>
        <x:v>933.6105133470226</x:v>
      </x:c>
      <x:c r="M2498" s="7" t="n">
        <x:f>MAX(0,H2498-L2498)</x:f>
        <x:v>0</x:v>
      </x:c>
      <x:c r="N2498" s="7" t="n">
        <x:f>MAX(0,L2498-H2498)</x:f>
        <x:v>933.6105133470226</x:v>
      </x:c>
      <x:c r="O2498" s="7" t="n">
        <x:f>MAX(0,F2498+I2498-N2498)</x:f>
        <x:v>7570.216673511293</x:v>
      </x:c>
      <x:c r="P2498" s="7" t="n">
        <x:f>MAX(0,N2498-F2498-I2498)</x:f>
        <x:v>0</x:v>
      </x:c>
      <x:c r="Q2498" s="7" t="n">
        <x:f>MAX(0,G2498+J2498-P2498)</x:f>
        <x:v>0</x:v>
      </x:c>
      <x:c r="R2498" s="7" t="n">
        <x:f>M2498+MAX(0,K2498-MAX(0,P2498-G2498-J2498))</x:f>
        <x:v>0</x:v>
      </x:c>
      <x:c r="S2498" s="7" t="n">
        <x:f>SUM(O2498,Q2498,R2498)</x:f>
        <x:v>7570.216673511293</x:v>
      </x:c>
      <x:c r="T2498" s="14" t="n">
        <x:f>'Inventory detail'!T246</x:f>
        <x:v>0.0115</x:v>
      </x:c>
      <x:c r="U2498" s="14" t="n">
        <x:f>'Inventory detail'!U246</x:f>
        <x:v>0.012374999999999999</x:v>
      </x:c>
      <x:c r="V2498" s="9" t="n">
        <x:f>O2498*T2498</x:f>
        <x:v>87.05749174537988</x:v>
      </x:c>
      <x:c r="W2498" s="9" t="n">
        <x:f>Q2498*T2498</x:f>
        <x:v>0</x:v>
      </x:c>
      <x:c r="X2498" s="9" t="n">
        <x:f>R2498*T2498</x:f>
        <x:v>0</x:v>
      </x:c>
      <x:c r="Y2498" s="9" t="n">
        <x:f>S2498*T2498</x:f>
        <x:v>87.05749174537988</x:v>
      </x:c>
      <x:c r="Z2498" s="9" t="n">
        <x:f>IF(ISNUMBER(U2498),S2498*(U2498-T2498),"n.a.")</x:f>
        <x:v>6.623939589322374</x:v>
      </x:c>
      <x:c r="AA2498" s="9" t="n">
        <x:f>IF(ISNUMBER(U2498),Y2498,0)</x:f>
        <x:v>87.05749174537988</x:v>
      </x:c>
      <x:c r="AB2498" s="7" t="n">
        <x:f>MAX(0,L2498-SUM(F2498:K2498))</x:f>
        <x:v>0</x:v>
      </x:c>
    </x:row>
    <x:row r="2499" ht="22" customHeight="1">
      <x:c r="A2499" s="18" t="n">
        <x:f>Summary!E$41</x:f>
        <x:v>46388</x:v>
      </x:c>
      <x:c r="B2499" s="2" t="str">
        <x:f>'Inventory detail'!A247</x:f>
        <x:v>POUC</x:v>
      </x:c>
      <x:c r="C2499" s="2" t="str">
        <x:f>'Inventory detail'!B247</x:f>
        <x:v>10</x:v>
      </x:c>
      <x:c r="D2499" s="2" t="str">
        <x:f>'Inventory detail'!C247</x:f>
        <x:v>JUM7</x:v>
      </x:c>
      <x:c r="E2499" s="10" t="n">
        <x:f>A1373</x:f>
        <x:v>46357</x:v>
      </x:c>
      <x:c r="F2499" s="7" t="n">
        <x:f>O1373</x:f>
        <x:v>6032.854209445585</x:v>
      </x:c>
      <x:c r="G2499" s="7" t="n">
        <x:f>Q1373</x:f>
        <x:v>0</x:v>
      </x:c>
      <x:c r="H2499" s="7" t="n">
        <x:f>R1373</x:f>
        <x:v>0</x:v>
      </x:c>
      <x:c r="I2499" s="7" t="n">
        <x:f>SUMIFS('PO detail'!$W$1475:$W$1475,'PO detail'!$V$1475:$V$1475,"&gt;="&amp;E2499,'PO detail'!$V$1475:$V$1475,"&lt;"&amp;A2499)</x:f>
        <x:v>0</x:v>
      </x:c>
      <x:c r="J2499" s="7" t="n">
        <x:f>SUMIFS('PO detail'!$X$1475:$X$1475,'PO detail'!$V$1475:$V$1475,"&gt;="&amp;E2499,'PO detail'!$V$1475:$V$1475,"&lt;"&amp;A2499)</x:f>
        <x:v>0</x:v>
      </x:c>
      <x:c r="K2499" s="7" t="n">
        <x:f>SUMIFS('PO detail'!$Y$1475:$Y$1475,'PO detail'!$V$1475:$V$1475,"&gt;="&amp;E2499,'PO detail'!$V$1475:$V$1475,"&lt;"&amp;A2499)</x:f>
        <x:v>0</x:v>
      </x:c>
      <x:c r="L2499" s="7" t="n">
        <x:f>'Inventory detail'!F247*Summary!$K$5*(A2499-E2499)/Summary!$K$6</x:f>
        <x:v>916.6324435318276</x:v>
      </x:c>
      <x:c r="M2499" s="7" t="n">
        <x:f>MAX(0,H2499-L2499)</x:f>
        <x:v>0</x:v>
      </x:c>
      <x:c r="N2499" s="7" t="n">
        <x:f>MAX(0,L2499-H2499)</x:f>
        <x:v>916.6324435318276</x:v>
      </x:c>
      <x:c r="O2499" s="7" t="n">
        <x:f>MAX(0,F2499+I2499-N2499)</x:f>
        <x:v>5116.221765913758</x:v>
      </x:c>
      <x:c r="P2499" s="7" t="n">
        <x:f>MAX(0,N2499-F2499-I2499)</x:f>
        <x:v>0</x:v>
      </x:c>
      <x:c r="Q2499" s="7" t="n">
        <x:f>MAX(0,G2499+J2499-P2499)</x:f>
        <x:v>0</x:v>
      </x:c>
      <x:c r="R2499" s="7" t="n">
        <x:f>M2499+MAX(0,K2499-MAX(0,P2499-G2499-J2499))</x:f>
        <x:v>0</x:v>
      </x:c>
      <x:c r="S2499" s="7" t="n">
        <x:f>SUM(O2499,Q2499,R2499)</x:f>
        <x:v>5116.221765913758</x:v>
      </x:c>
      <x:c r="T2499" s="14" t="n">
        <x:f>'Inventory detail'!T247</x:f>
        <x:v>0.015</x:v>
      </x:c>
      <x:c r="U2499" s="14" t="n">
        <x:f>'Inventory detail'!U247</x:f>
        <x:v>0.016335</x:v>
      </x:c>
      <x:c r="V2499" s="9" t="n">
        <x:f>O2499*T2499</x:f>
        <x:v>76.74332648870636</x:v>
      </x:c>
      <x:c r="W2499" s="9" t="n">
        <x:f>Q2499*T2499</x:f>
        <x:v>0</x:v>
      </x:c>
      <x:c r="X2499" s="9" t="n">
        <x:f>R2499*T2499</x:f>
        <x:v>0</x:v>
      </x:c>
      <x:c r="Y2499" s="9" t="n">
        <x:f>S2499*T2499</x:f>
        <x:v>76.74332648870636</x:v>
      </x:c>
      <x:c r="Z2499" s="9" t="n">
        <x:f>IF(ISNUMBER(U2499),S2499*(U2499-T2499),"n.a.")</x:f>
        <x:v>6.830156057494864</x:v>
      </x:c>
      <x:c r="AA2499" s="9" t="n">
        <x:f>IF(ISNUMBER(U2499),Y2499,0)</x:f>
        <x:v>76.74332648870636</x:v>
      </x:c>
      <x:c r="AB2499" s="7" t="n">
        <x:f>MAX(0,L2499-SUM(F2499:K2499))</x:f>
        <x:v>0</x:v>
      </x:c>
    </x:row>
    <x:row r="2500" ht="22" customHeight="1">
      <x:c r="A2500" s="18" t="n">
        <x:f>Summary!E$41</x:f>
        <x:v>46388</x:v>
      </x:c>
      <x:c r="B2500" s="2" t="str">
        <x:f>'Inventory detail'!A248</x:f>
        <x:v>COIL</x:v>
      </x:c>
      <x:c r="C2500" s="2" t="str">
        <x:f>'Inventory detail'!B248</x:f>
        <x:v>10</x:v>
      </x:c>
      <x:c r="D2500" s="2" t="str">
        <x:f>'Inventory detail'!C248</x:f>
        <x:v>9CLR12-4</x:v>
      </x:c>
      <x:c r="E2500" s="10" t="n">
        <x:f>A1374</x:f>
        <x:v>46357</x:v>
      </x:c>
      <x:c r="F2500" s="7" t="n">
        <x:f>O1374</x:f>
        <x:v>6247.3590143737165</x:v>
      </x:c>
      <x:c r="G2500" s="7" t="n">
        <x:f>Q1374</x:f>
        <x:v>0</x:v>
      </x:c>
      <x:c r="H2500" s="7" t="n">
        <x:f>R1374</x:f>
        <x:v>0</x:v>
      </x:c>
      <x:c r="I2500" s="7" t="n">
        <x:f>SUMIFS('PO detail'!$W$579:$W$581,'PO detail'!$V$579:$V$581,"&gt;="&amp;E2500,'PO detail'!$V$579:$V$581,"&lt;"&amp;A2500)</x:f>
        <x:v>0</x:v>
      </x:c>
      <x:c r="J2500" s="7" t="n">
        <x:f>SUMIFS('PO detail'!$X$579:$X$581,'PO detail'!$V$579:$V$581,"&gt;="&amp;E2500,'PO detail'!$V$579:$V$581,"&lt;"&amp;A2500)</x:f>
        <x:v>0</x:v>
      </x:c>
      <x:c r="K2500" s="7" t="n">
        <x:f>SUMIFS('PO detail'!$Y$579:$Y$581,'PO detail'!$V$579:$V$581,"&gt;="&amp;E2500,'PO detail'!$V$579:$V$581,"&lt;"&amp;A2500)</x:f>
        <x:v>0</x:v>
      </x:c>
      <x:c r="L2500" s="7" t="n">
        <x:f>'Inventory detail'!F248*Summary!$K$5*(A2500-E2500)/Summary!$K$6</x:f>
        <x:v>908.148501026694</x:v>
      </x:c>
      <x:c r="M2500" s="7" t="n">
        <x:f>MAX(0,H2500-L2500)</x:f>
        <x:v>0</x:v>
      </x:c>
      <x:c r="N2500" s="7" t="n">
        <x:f>MAX(0,L2500-H2500)</x:f>
        <x:v>908.148501026694</x:v>
      </x:c>
      <x:c r="O2500" s="7" t="n">
        <x:f>MAX(0,F2500+I2500-N2500)</x:f>
        <x:v>5339.210513347022</x:v>
      </x:c>
      <x:c r="P2500" s="7" t="n">
        <x:f>MAX(0,N2500-F2500-I2500)</x:f>
        <x:v>0</x:v>
      </x:c>
      <x:c r="Q2500" s="7" t="n">
        <x:f>MAX(0,G2500+J2500-P2500)</x:f>
        <x:v>0</x:v>
      </x:c>
      <x:c r="R2500" s="7" t="n">
        <x:f>M2500+MAX(0,K2500-MAX(0,P2500-G2500-J2500))</x:f>
        <x:v>0</x:v>
      </x:c>
      <x:c r="S2500" s="7" t="n">
        <x:f>SUM(O2500,Q2500,R2500)</x:f>
        <x:v>5339.210513347022</x:v>
      </x:c>
      <x:c r="T2500" s="14" t="n">
        <x:f>'Inventory detail'!T248</x:f>
        <x:v>0.0478</x:v>
      </x:c>
      <x:c r="U2500" s="14" t="n">
        <x:f>'Inventory detail'!U248</x:f>
        <x:v>0.046852</x:v>
      </x:c>
      <x:c r="V2500" s="9" t="n">
        <x:f>O2500*T2500</x:f>
        <x:v>255.21426253798768</x:v>
      </x:c>
      <x:c r="W2500" s="9" t="n">
        <x:f>Q2500*T2500</x:f>
        <x:v>0</x:v>
      </x:c>
      <x:c r="X2500" s="9" t="n">
        <x:f>R2500*T2500</x:f>
        <x:v>0</x:v>
      </x:c>
      <x:c r="Y2500" s="9" t="n">
        <x:f>S2500*T2500</x:f>
        <x:v>255.21426253798768</x:v>
      </x:c>
      <x:c r="Z2500" s="9" t="n">
        <x:f>IF(ISNUMBER(U2500),S2500*(U2500-T2500),"n.a.")</x:f>
        <x:v>-5.061571566653001</x:v>
      </x:c>
      <x:c r="AA2500" s="9" t="n">
        <x:f>IF(ISNUMBER(U2500),Y2500,0)</x:f>
        <x:v>255.21426253798768</x:v>
      </x:c>
      <x:c r="AB2500" s="7" t="n">
        <x:f>MAX(0,L2500-SUM(F2500:K2500))</x:f>
        <x:v>0</x:v>
      </x:c>
    </x:row>
    <x:row r="2501" ht="22" customHeight="1">
      <x:c r="A2501" s="18" t="n">
        <x:f>Summary!E$41</x:f>
        <x:v>46388</x:v>
      </x:c>
      <x:c r="B2501" s="2" t="str">
        <x:f>'Inventory detail'!A249</x:f>
        <x:v>POUC</x:v>
      </x:c>
      <x:c r="C2501" s="2" t="str">
        <x:f>'Inventory detail'!B249</x:f>
        <x:v>60</x:v>
      </x:c>
      <x:c r="D2501" s="2" t="str">
        <x:f>'Inventory detail'!C249</x:f>
        <x:v>PHO5</x:v>
      </x:c>
      <x:c r="E2501" s="10" t="n">
        <x:f>A1375</x:f>
        <x:v>46357</x:v>
      </x:c>
      <x:c r="F2501" s="7" t="n">
        <x:f>O1375</x:f>
        <x:v>0</x:v>
      </x:c>
      <x:c r="G2501" s="7" t="n">
        <x:f>Q1375</x:f>
        <x:v>6447.3590143737165</x:v>
      </x:c>
      <x:c r="H2501" s="7" t="n">
        <x:f>R1375</x:f>
        <x:v>0</x:v>
      </x:c>
      <x:c r="I2501" s="7" t="n">
        <x:f>SUMIFS('PO detail'!$W$1826:$W$1828,'PO detail'!$V$1826:$V$1828,"&gt;="&amp;E2501,'PO detail'!$V$1826:$V$1828,"&lt;"&amp;A2501)</x:f>
        <x:v>0</x:v>
      </x:c>
      <x:c r="J2501" s="7" t="n">
        <x:f>SUMIFS('PO detail'!$X$1826:$X$1828,'PO detail'!$V$1826:$V$1828,"&gt;="&amp;E2501,'PO detail'!$V$1826:$V$1828,"&lt;"&amp;A2501)</x:f>
        <x:v>0</x:v>
      </x:c>
      <x:c r="K2501" s="7" t="n">
        <x:f>SUMIFS('PO detail'!$Y$1826:$Y$1828,'PO detail'!$V$1826:$V$1828,"&gt;="&amp;E2501,'PO detail'!$V$1826:$V$1828,"&lt;"&amp;A2501)</x:f>
        <x:v>0</x:v>
      </x:c>
      <x:c r="L2501" s="7" t="n">
        <x:f>'Inventory detail'!F249*Summary!$K$5*(A2501-E2501)/Summary!$K$6</x:f>
        <x:v>908.148501026694</x:v>
      </x:c>
      <x:c r="M2501" s="7" t="n">
        <x:f>MAX(0,H2501-L2501)</x:f>
        <x:v>0</x:v>
      </x:c>
      <x:c r="N2501" s="7" t="n">
        <x:f>MAX(0,L2501-H2501)</x:f>
        <x:v>908.148501026694</x:v>
      </x:c>
      <x:c r="O2501" s="7" t="n">
        <x:f>MAX(0,F2501+I2501-N2501)</x:f>
        <x:v>0</x:v>
      </x:c>
      <x:c r="P2501" s="7" t="n">
        <x:f>MAX(0,N2501-F2501-I2501)</x:f>
        <x:v>908.148501026694</x:v>
      </x:c>
      <x:c r="Q2501" s="7" t="n">
        <x:f>MAX(0,G2501+J2501-P2501)</x:f>
        <x:v>5539.210513347022</x:v>
      </x:c>
      <x:c r="R2501" s="7" t="n">
        <x:f>M2501+MAX(0,K2501-MAX(0,P2501-G2501-J2501))</x:f>
        <x:v>0</x:v>
      </x:c>
      <x:c r="S2501" s="7" t="n">
        <x:f>SUM(O2501,Q2501,R2501)</x:f>
        <x:v>5539.210513347022</x:v>
      </x:c>
      <x:c r="T2501" s="14" t="n">
        <x:f>'Inventory detail'!T249</x:f>
        <x:v>0.0364</x:v>
      </x:c>
      <x:c r="U2501" s="14" t="n">
        <x:f>'Inventory detail'!U249</x:f>
        <x:v>0.039765</x:v>
      </x:c>
      <x:c r="V2501" s="9" t="n">
        <x:f>O2501*T2501</x:f>
        <x:v>0</x:v>
      </x:c>
      <x:c r="W2501" s="9" t="n">
        <x:f>Q2501*T2501</x:f>
        <x:v>201.62726268583162</x:v>
      </x:c>
      <x:c r="X2501" s="9" t="n">
        <x:f>R2501*T2501</x:f>
        <x:v>0</x:v>
      </x:c>
      <x:c r="Y2501" s="9" t="n">
        <x:f>S2501*T2501</x:f>
        <x:v>201.62726268583162</x:v>
      </x:c>
      <x:c r="Z2501" s="9" t="n">
        <x:f>IF(ISNUMBER(U2501),S2501*(U2501-T2501),"n.a.")</x:f>
        <x:v>18.63944337741273</x:v>
      </x:c>
      <x:c r="AA2501" s="9" t="n">
        <x:f>IF(ISNUMBER(U2501),Y2501,0)</x:f>
        <x:v>201.62726268583162</x:v>
      </x:c>
      <x:c r="AB2501" s="7" t="n">
        <x:f>MAX(0,L2501-SUM(F2501:K2501))</x:f>
        <x:v>0</x:v>
      </x:c>
    </x:row>
    <x:row r="2502" ht="22" customHeight="1">
      <x:c r="A2502" s="18" t="n">
        <x:f>Summary!E$41</x:f>
        <x:v>46388</x:v>
      </x:c>
      <x:c r="B2502" s="2" t="str">
        <x:f>'Inventory detail'!A250</x:f>
        <x:v>POUC</x:v>
      </x:c>
      <x:c r="C2502" s="2" t="str">
        <x:f>'Inventory detail'!B250</x:f>
        <x:v>30</x:v>
      </x:c>
      <x:c r="D2502" s="2" t="str">
        <x:f>'Inventory detail'!C250</x:f>
        <x:v>RMEN10</x:v>
      </x:c>
      <x:c r="E2502" s="10" t="n">
        <x:f>A1376</x:f>
        <x:v>46357</x:v>
      </x:c>
      <x:c r="F2502" s="7" t="n">
        <x:f>O1376</x:f>
        <x:v>1154.6201232032854</x:v>
      </x:c>
      <x:c r="G2502" s="7" t="n">
        <x:f>Q1376</x:f>
        <x:v>0</x:v>
      </x:c>
      <x:c r="H2502" s="7" t="n">
        <x:f>R1376</x:f>
        <x:v>0</x:v>
      </x:c>
      <x:c r="I2502" s="7" t="n">
        <x:f>SUMIFS('PO detail'!$W$1696:$W$1696,'PO detail'!$V$1696:$V$1696,"&gt;="&amp;E2502,'PO detail'!$V$1696:$V$1696,"&lt;"&amp;A2502)</x:f>
        <x:v>0</x:v>
      </x:c>
      <x:c r="J2502" s="7" t="n">
        <x:f>SUMIFS('PO detail'!$X$1696:$X$1696,'PO detail'!$V$1696:$V$1696,"&gt;="&amp;E2502,'PO detail'!$V$1696:$V$1696,"&lt;"&amp;A2502)</x:f>
        <x:v>0</x:v>
      </x:c>
      <x:c r="K2502" s="7" t="n">
        <x:f>SUMIFS('PO detail'!$Y$1696:$Y$1696,'PO detail'!$V$1696:$V$1696,"&gt;="&amp;E2502,'PO detail'!$V$1696:$V$1696,"&lt;"&amp;A2502)</x:f>
        <x:v>0</x:v>
      </x:c>
      <x:c r="L2502" s="7" t="n">
        <x:f>'Inventory detail'!F250*Summary!$K$5*(A2502-E2502)/Summary!$K$6</x:f>
        <x:v>903.9014373716633</x:v>
      </x:c>
      <x:c r="M2502" s="7" t="n">
        <x:f>MAX(0,H2502-L2502)</x:f>
        <x:v>0</x:v>
      </x:c>
      <x:c r="N2502" s="7" t="n">
        <x:f>MAX(0,L2502-H2502)</x:f>
        <x:v>903.9014373716633</x:v>
      </x:c>
      <x:c r="O2502" s="7" t="n">
        <x:f>MAX(0,F2502+I2502-N2502)</x:f>
        <x:v>250.7186858316221</x:v>
      </x:c>
      <x:c r="P2502" s="7" t="n">
        <x:f>MAX(0,N2502-F2502-I2502)</x:f>
        <x:v>0</x:v>
      </x:c>
      <x:c r="Q2502" s="7" t="n">
        <x:f>MAX(0,G2502+J2502-P2502)</x:f>
        <x:v>0</x:v>
      </x:c>
      <x:c r="R2502" s="7" t="n">
        <x:f>M2502+MAX(0,K2502-MAX(0,P2502-G2502-J2502))</x:f>
        <x:v>0</x:v>
      </x:c>
      <x:c r="S2502" s="7" t="n">
        <x:f>SUM(O2502,Q2502,R2502)</x:f>
        <x:v>250.7186858316221</x:v>
      </x:c>
      <x:c r="T2502" s="14" t="n">
        <x:f>'Inventory detail'!T250</x:f>
        <x:v>0.2875</x:v>
      </x:c>
      <x:c r="U2502" s="14" t="n">
        <x:f>'Inventory detail'!U250</x:f>
        <x:v>0.3135</x:v>
      </x:c>
      <x:c r="V2502" s="9" t="n">
        <x:f>O2502*T2502</x:f>
        <x:v>72.08162217659135</x:v>
      </x:c>
      <x:c r="W2502" s="9" t="n">
        <x:f>Q2502*T2502</x:f>
        <x:v>0</x:v>
      </x:c>
      <x:c r="X2502" s="9" t="n">
        <x:f>R2502*T2502</x:f>
        <x:v>0</x:v>
      </x:c>
      <x:c r="Y2502" s="9" t="n">
        <x:f>S2502*T2502</x:f>
        <x:v>72.08162217659135</x:v>
      </x:c>
      <x:c r="Z2502" s="9" t="n">
        <x:f>IF(ISNUMBER(U2502),S2502*(U2502-T2502),"n.a.")</x:f>
        <x:v>6.5186858316221805</x:v>
      </x:c>
      <x:c r="AA2502" s="9" t="n">
        <x:f>IF(ISNUMBER(U2502),Y2502,0)</x:f>
        <x:v>72.08162217659135</x:v>
      </x:c>
      <x:c r="AB2502" s="7" t="n">
        <x:f>MAX(0,L2502-SUM(F2502:K2502))</x:f>
        <x:v>0</x:v>
      </x:c>
    </x:row>
    <x:row r="2503" ht="22" customHeight="1">
      <x:c r="A2503" s="18" t="n">
        <x:f>Summary!E$41</x:f>
        <x:v>46388</x:v>
      </x:c>
      <x:c r="B2503" s="2" t="str">
        <x:f>'Inventory detail'!A251</x:f>
        <x:v>POUC</x:v>
      </x:c>
      <x:c r="C2503" s="2" t="str">
        <x:f>'Inventory detail'!B251</x:f>
        <x:v>60</x:v>
      </x:c>
      <x:c r="D2503" s="2" t="str">
        <x:f>'Inventory detail'!C251</x:f>
        <x:v>LEG10</x:v>
      </x:c>
      <x:c r="E2503" s="10" t="n">
        <x:f>A1377</x:f>
        <x:v>46357</x:v>
      </x:c>
      <x:c r="F2503" s="7" t="n">
        <x:f>O1377</x:f>
        <x:v>4704.620123203285</x:v>
      </x:c>
      <x:c r="G2503" s="7" t="n">
        <x:f>Q1377</x:f>
        <x:v>1750</x:v>
      </x:c>
      <x:c r="H2503" s="7" t="n">
        <x:f>R1377</x:f>
        <x:v>0</x:v>
      </x:c>
      <x:c r="I2503" s="7" t="n">
        <x:f>SUMIFS('PO detail'!$W$1745:$W$1748,'PO detail'!$V$1745:$V$1748,"&gt;="&amp;E2503,'PO detail'!$V$1745:$V$1748,"&lt;"&amp;A2503)</x:f>
        <x:v>0</x:v>
      </x:c>
      <x:c r="J2503" s="7" t="n">
        <x:f>SUMIFS('PO detail'!$X$1745:$X$1748,'PO detail'!$V$1745:$V$1748,"&gt;="&amp;E2503,'PO detail'!$V$1745:$V$1748,"&lt;"&amp;A2503)</x:f>
        <x:v>0</x:v>
      </x:c>
      <x:c r="K2503" s="7" t="n">
        <x:f>SUMIFS('PO detail'!$Y$1745:$Y$1748,'PO detail'!$V$1745:$V$1748,"&gt;="&amp;E2503,'PO detail'!$V$1745:$V$1748,"&lt;"&amp;A2503)</x:f>
        <x:v>0</x:v>
      </x:c>
      <x:c r="L2503" s="7" t="n">
        <x:f>'Inventory detail'!F251*Summary!$K$5*(A2503-E2503)/Summary!$K$6</x:f>
        <x:v>903.9014373716633</x:v>
      </x:c>
      <x:c r="M2503" s="7" t="n">
        <x:f>MAX(0,H2503-L2503)</x:f>
        <x:v>0</x:v>
      </x:c>
      <x:c r="N2503" s="7" t="n">
        <x:f>MAX(0,L2503-H2503)</x:f>
        <x:v>903.9014373716633</x:v>
      </x:c>
      <x:c r="O2503" s="7" t="n">
        <x:f>MAX(0,F2503+I2503-N2503)</x:f>
        <x:v>3800.718685831622</x:v>
      </x:c>
      <x:c r="P2503" s="7" t="n">
        <x:f>MAX(0,N2503-F2503-I2503)</x:f>
        <x:v>0</x:v>
      </x:c>
      <x:c r="Q2503" s="7" t="n">
        <x:f>MAX(0,G2503+J2503-P2503)</x:f>
        <x:v>1750</x:v>
      </x:c>
      <x:c r="R2503" s="7" t="n">
        <x:f>M2503+MAX(0,K2503-MAX(0,P2503-G2503-J2503))</x:f>
        <x:v>0</x:v>
      </x:c>
      <x:c r="S2503" s="7" t="n">
        <x:f>SUM(O2503,Q2503,R2503)</x:f>
        <x:v>5550.718685831622</x:v>
      </x:c>
      <x:c r="T2503" s="14" t="n">
        <x:f>'Inventory detail'!T251</x:f>
        <x:v>0.1796</x:v>
      </x:c>
      <x:c r="U2503" s="14" t="n">
        <x:f>'Inventory detail'!U251</x:f>
        <x:v>0.19569</x:v>
      </x:c>
      <x:c r="V2503" s="9" t="n">
        <x:f>O2503*T2503</x:f>
        <x:v>682.6090759753594</x:v>
      </x:c>
      <x:c r="W2503" s="9" t="n">
        <x:f>Q2503*T2503</x:f>
        <x:v>314.3</x:v>
      </x:c>
      <x:c r="X2503" s="9" t="n">
        <x:f>R2503*T2503</x:f>
        <x:v>0</x:v>
      </x:c>
      <x:c r="Y2503" s="9" t="n">
        <x:f>S2503*T2503</x:f>
        <x:v>996.9090759753593</x:v>
      </x:c>
      <x:c r="Z2503" s="9" t="n">
        <x:f>IF(ISNUMBER(U2503),S2503*(U2503-T2503),"n.a.")</x:f>
        <x:v>89.31106365503075</x:v>
      </x:c>
      <x:c r="AA2503" s="9" t="n">
        <x:f>IF(ISNUMBER(U2503),Y2503,0)</x:f>
        <x:v>996.9090759753593</x:v>
      </x:c>
      <x:c r="AB2503" s="7" t="n">
        <x:f>MAX(0,L2503-SUM(F2503:K2503))</x:f>
        <x:v>0</x:v>
      </x:c>
    </x:row>
    <x:row r="2504" ht="22" customHeight="1">
      <x:c r="A2504" s="18" t="n">
        <x:f>Summary!E$41</x:f>
        <x:v>46388</x:v>
      </x:c>
      <x:c r="B2504" s="2" t="str">
        <x:f>'Inventory detail'!A252</x:f>
        <x:v>COIL</x:v>
      </x:c>
      <x:c r="C2504" s="2" t="str">
        <x:f>'Inventory detail'!B252</x:f>
        <x:v>60</x:v>
      </x:c>
      <x:c r="D2504" s="2" t="str">
        <x:f>'Inventory detail'!C252</x:f>
        <x:v>6CLR12-4</x:v>
      </x:c>
      <x:c r="E2504" s="10" t="n">
        <x:f>A1378</x:f>
        <x:v>46357</x:v>
      </x:c>
      <x:c r="F2504" s="7" t="n">
        <x:f>O1378</x:f>
        <x:v>3361.8812320328543</x:v>
      </x:c>
      <x:c r="G2504" s="7" t="n">
        <x:f>Q1378</x:f>
        <x:v>0</x:v>
      </x:c>
      <x:c r="H2504" s="7" t="n">
        <x:f>R1378</x:f>
        <x:v>0</x:v>
      </x:c>
      <x:c r="I2504" s="7" t="n">
        <x:f>SUMIFS('PO detail'!$W$1352:$W$1354,'PO detail'!$V$1352:$V$1354,"&gt;="&amp;E2504,'PO detail'!$V$1352:$V$1354,"&lt;"&amp;A2504)</x:f>
        <x:v>0</x:v>
      </x:c>
      <x:c r="J2504" s="7" t="n">
        <x:f>SUMIFS('PO detail'!$X$1352:$X$1354,'PO detail'!$V$1352:$V$1354,"&gt;="&amp;E2504,'PO detail'!$V$1352:$V$1354,"&lt;"&amp;A2504)</x:f>
        <x:v>0</x:v>
      </x:c>
      <x:c r="K2504" s="7" t="n">
        <x:f>SUMIFS('PO detail'!$Y$1352:$Y$1354,'PO detail'!$V$1352:$V$1354,"&gt;="&amp;E2504,'PO detail'!$V$1352:$V$1354,"&lt;"&amp;A2504)</x:f>
        <x:v>0</x:v>
      </x:c>
      <x:c r="L2504" s="7" t="n">
        <x:f>'Inventory detail'!F252*Summary!$K$5*(A2504-E2504)/Summary!$K$6</x:f>
        <x:v>899.6543737166324</x:v>
      </x:c>
      <x:c r="M2504" s="7" t="n">
        <x:f>MAX(0,H2504-L2504)</x:f>
        <x:v>0</x:v>
      </x:c>
      <x:c r="N2504" s="7" t="n">
        <x:f>MAX(0,L2504-H2504)</x:f>
        <x:v>899.6543737166324</x:v>
      </x:c>
      <x:c r="O2504" s="7" t="n">
        <x:f>MAX(0,F2504+I2504-N2504)</x:f>
        <x:v>2462.2268583162218</x:v>
      </x:c>
      <x:c r="P2504" s="7" t="n">
        <x:f>MAX(0,N2504-F2504-I2504)</x:f>
        <x:v>0</x:v>
      </x:c>
      <x:c r="Q2504" s="7" t="n">
        <x:f>MAX(0,G2504+J2504-P2504)</x:f>
        <x:v>0</x:v>
      </x:c>
      <x:c r="R2504" s="7" t="n">
        <x:f>M2504+MAX(0,K2504-MAX(0,P2504-G2504-J2504))</x:f>
        <x:v>0</x:v>
      </x:c>
      <x:c r="S2504" s="7" t="n">
        <x:f>SUM(O2504,Q2504,R2504)</x:f>
        <x:v>2462.2268583162218</x:v>
      </x:c>
      <x:c r="T2504" s="14" t="n">
        <x:f>'Inventory detail'!T252</x:f>
        <x:v>0.0365</x:v>
      </x:c>
      <x:c r="U2504" s="14" t="n">
        <x:f>'Inventory detail'!U252</x:f>
        <x:v>0.0356915</x:v>
      </x:c>
      <x:c r="V2504" s="9" t="n">
        <x:f>O2504*T2504</x:f>
        <x:v>89.87128032854208</x:v>
      </x:c>
      <x:c r="W2504" s="9" t="n">
        <x:f>Q2504*T2504</x:f>
        <x:v>0</x:v>
      </x:c>
      <x:c r="X2504" s="9" t="n">
        <x:f>R2504*T2504</x:f>
        <x:v>0</x:v>
      </x:c>
      <x:c r="Y2504" s="9" t="n">
        <x:f>S2504*T2504</x:f>
        <x:v>89.87128032854208</x:v>
      </x:c>
      <x:c r="Z2504" s="9" t="n">
        <x:f>IF(ISNUMBER(U2504),S2504*(U2504-T2504),"n.a.")</x:f>
        <x:v>-1.9907104149486572</x:v>
      </x:c>
      <x:c r="AA2504" s="9" t="n">
        <x:f>IF(ISNUMBER(U2504),Y2504,0)</x:f>
        <x:v>89.87128032854208</x:v>
      </x:c>
      <x:c r="AB2504" s="7" t="n">
        <x:f>MAX(0,L2504-SUM(F2504:K2504))</x:f>
        <x:v>0</x:v>
      </x:c>
    </x:row>
    <x:row r="2505" ht="22" customHeight="1">
      <x:c r="A2505" s="18" t="n">
        <x:f>Summary!E$41</x:f>
        <x:v>46388</x:v>
      </x:c>
      <x:c r="B2505" s="2" t="str">
        <x:f>'Inventory detail'!A253</x:f>
        <x:v>COIL</x:v>
      </x:c>
      <x:c r="C2505" s="2" t="str">
        <x:f>'Inventory detail'!B253</x:f>
        <x:v>10</x:v>
      </x:c>
      <x:c r="D2505" s="2" t="str">
        <x:f>'Inventory detail'!C253</x:f>
        <x:v>7BLK36-4</x:v>
      </x:c>
      <x:c r="E2505" s="10" t="n">
        <x:f>A1379</x:f>
        <x:v>46357</x:v>
      </x:c>
      <x:c r="F2505" s="7" t="n">
        <x:f>O1379</x:f>
        <x:v>1976.3860369609856</x:v>
      </x:c>
      <x:c r="G2505" s="7" t="n">
        <x:f>Q1379</x:f>
        <x:v>0</x:v>
      </x:c>
      <x:c r="H2505" s="7" t="n">
        <x:f>R1379</x:f>
        <x:v>0</x:v>
      </x:c>
      <x:c r="I2505" s="7" t="n">
        <x:f>SUMIFS('PO detail'!$W$484:$W$489,'PO detail'!$V$484:$V$489,"&gt;="&amp;E2505,'PO detail'!$V$484:$V$489,"&lt;"&amp;A2505)</x:f>
        <x:v>0</x:v>
      </x:c>
      <x:c r="J2505" s="7" t="n">
        <x:f>SUMIFS('PO detail'!$X$484:$X$489,'PO detail'!$V$484:$V$489,"&gt;="&amp;E2505,'PO detail'!$V$484:$V$489,"&lt;"&amp;A2505)</x:f>
        <x:v>0</x:v>
      </x:c>
      <x:c r="K2505" s="7" t="n">
        <x:f>SUMIFS('PO detail'!$Y$484:$Y$489,'PO detail'!$V$484:$V$489,"&gt;="&amp;E2505,'PO detail'!$V$484:$V$489,"&lt;"&amp;A2505)</x:f>
        <x:v>0</x:v>
      </x:c>
      <x:c r="L2505" s="7" t="n">
        <x:f>'Inventory detail'!F253*Summary!$K$5*(A2505-E2505)/Summary!$K$6</x:f>
        <x:v>891.170431211499</x:v>
      </x:c>
      <x:c r="M2505" s="7" t="n">
        <x:f>MAX(0,H2505-L2505)</x:f>
        <x:v>0</x:v>
      </x:c>
      <x:c r="N2505" s="7" t="n">
        <x:f>MAX(0,L2505-H2505)</x:f>
        <x:v>891.170431211499</x:v>
      </x:c>
      <x:c r="O2505" s="7" t="n">
        <x:f>MAX(0,F2505+I2505-N2505)</x:f>
        <x:v>1085.2156057494867</x:v>
      </x:c>
      <x:c r="P2505" s="7" t="n">
        <x:f>MAX(0,N2505-F2505-I2505)</x:f>
        <x:v>0</x:v>
      </x:c>
      <x:c r="Q2505" s="7" t="n">
        <x:f>MAX(0,G2505+J2505-P2505)</x:f>
        <x:v>0</x:v>
      </x:c>
      <x:c r="R2505" s="7" t="n">
        <x:f>M2505+MAX(0,K2505-MAX(0,P2505-G2505-J2505))</x:f>
        <x:v>0</x:v>
      </x:c>
      <x:c r="S2505" s="7" t="n">
        <x:f>SUM(O2505,Q2505,R2505)</x:f>
        <x:v>1085.2156057494867</x:v>
      </x:c>
      <x:c r="T2505" s="14" t="n">
        <x:f>'Inventory detail'!T253</x:f>
        <x:v>0.1148</x:v>
      </x:c>
      <x:c r="U2505" s="14" t="n">
        <x:f>'Inventory detail'!U253</x:f>
        <x:v>0.11248899999999999</x:v>
      </x:c>
      <x:c r="V2505" s="9" t="n">
        <x:f>O2505*T2505</x:f>
        <x:v>124.58275154004107</x:v>
      </x:c>
      <x:c r="W2505" s="9" t="n">
        <x:f>Q2505*T2505</x:f>
        <x:v>0</x:v>
      </x:c>
      <x:c r="X2505" s="9" t="n">
        <x:f>R2505*T2505</x:f>
        <x:v>0</x:v>
      </x:c>
      <x:c r="Y2505" s="9" t="n">
        <x:f>S2505*T2505</x:f>
        <x:v>124.58275154004107</x:v>
      </x:c>
      <x:c r="Z2505" s="9" t="n">
        <x:f>IF(ISNUMBER(U2505),S2505*(U2505-T2505),"n.a.")</x:f>
        <x:v>-2.507933264887072</x:v>
      </x:c>
      <x:c r="AA2505" s="9" t="n">
        <x:f>IF(ISNUMBER(U2505),Y2505,0)</x:f>
        <x:v>124.58275154004107</x:v>
      </x:c>
      <x:c r="AB2505" s="7" t="n">
        <x:f>MAX(0,L2505-SUM(F2505:K2505))</x:f>
        <x:v>0</x:v>
      </x:c>
    </x:row>
    <x:row r="2506" ht="22" customHeight="1">
      <x:c r="A2506" s="18" t="n">
        <x:f>Summary!E$41</x:f>
        <x:v>46388</x:v>
      </x:c>
      <x:c r="B2506" s="2" t="str">
        <x:f>'Inventory detail'!A254</x:f>
        <x:v>COIL</x:v>
      </x:c>
      <x:c r="C2506" s="2" t="str">
        <x:f>'Inventory detail'!B254</x:f>
        <x:v>10</x:v>
      </x:c>
      <x:c r="D2506" s="2" t="str">
        <x:f>'Inventory detail'!C254</x:f>
        <x:v>14CLR12-4</x:v>
      </x:c>
      <x:c r="E2506" s="10" t="n">
        <x:f>A1380</x:f>
        <x:v>46357</x:v>
      </x:c>
      <x:c r="F2506" s="7" t="n">
        <x:f>O1380</x:f>
        <x:v>4390.890841889117</x:v>
      </x:c>
      <x:c r="G2506" s="7" t="n">
        <x:f>Q1380</x:f>
        <x:v>0</x:v>
      </x:c>
      <x:c r="H2506" s="7" t="n">
        <x:f>R1380</x:f>
        <x:v>0</x:v>
      </x:c>
      <x:c r="I2506" s="7" t="n">
        <x:f>SUMIFS('PO detail'!$W$180:$W$182,'PO detail'!$V$180:$V$182,"&gt;="&amp;E2506,'PO detail'!$V$180:$V$182,"&lt;"&amp;A2506)</x:f>
        <x:v>0</x:v>
      </x:c>
      <x:c r="J2506" s="7" t="n">
        <x:f>SUMIFS('PO detail'!$X$180:$X$182,'PO detail'!$V$180:$V$182,"&gt;="&amp;E2506,'PO detail'!$V$180:$V$182,"&lt;"&amp;A2506)</x:f>
        <x:v>0</x:v>
      </x:c>
      <x:c r="K2506" s="7" t="n">
        <x:f>SUMIFS('PO detail'!$Y$180:$Y$182,'PO detail'!$V$180:$V$182,"&gt;="&amp;E2506,'PO detail'!$V$180:$V$182,"&lt;"&amp;A2506)</x:f>
        <x:v>0</x:v>
      </x:c>
      <x:c r="L2506" s="7" t="n">
        <x:f>'Inventory detail'!F254*Summary!$K$5*(A2506-E2506)/Summary!$K$6</x:f>
        <x:v>882.6864887063655</x:v>
      </x:c>
      <x:c r="M2506" s="7" t="n">
        <x:f>MAX(0,H2506-L2506)</x:f>
        <x:v>0</x:v>
      </x:c>
      <x:c r="N2506" s="7" t="n">
        <x:f>MAX(0,L2506-H2506)</x:f>
        <x:v>882.6864887063655</x:v>
      </x:c>
      <x:c r="O2506" s="7" t="n">
        <x:f>MAX(0,F2506+I2506-N2506)</x:f>
        <x:v>3508.204353182751</x:v>
      </x:c>
      <x:c r="P2506" s="7" t="n">
        <x:f>MAX(0,N2506-F2506-I2506)</x:f>
        <x:v>0</x:v>
      </x:c>
      <x:c r="Q2506" s="7" t="n">
        <x:f>MAX(0,G2506+J2506-P2506)</x:f>
        <x:v>0</x:v>
      </x:c>
      <x:c r="R2506" s="7" t="n">
        <x:f>M2506+MAX(0,K2506-MAX(0,P2506-G2506-J2506))</x:f>
        <x:v>0</x:v>
      </x:c>
      <x:c r="S2506" s="7" t="n">
        <x:f>SUM(O2506,Q2506,R2506)</x:f>
        <x:v>3508.204353182751</x:v>
      </x:c>
      <x:c r="T2506" s="14" t="n">
        <x:f>'Inventory detail'!T254</x:f>
        <x:v>0.09179999999999999</x:v>
      </x:c>
      <x:c r="U2506" s="14" t="n">
        <x:f>'Inventory detail'!U254</x:f>
        <x:v>0.089947</x:v>
      </x:c>
      <x:c r="V2506" s="9" t="n">
        <x:f>O2506*T2506</x:f>
        <x:v>322.0531596221765</x:v>
      </x:c>
      <x:c r="W2506" s="9" t="n">
        <x:f>Q2506*T2506</x:f>
        <x:v>0</x:v>
      </x:c>
      <x:c r="X2506" s="9" t="n">
        <x:f>R2506*T2506</x:f>
        <x:v>0</x:v>
      </x:c>
      <x:c r="Y2506" s="9" t="n">
        <x:f>S2506*T2506</x:f>
        <x:v>322.0531596221765</x:v>
      </x:c>
      <x:c r="Z2506" s="9" t="n">
        <x:f>IF(ISNUMBER(U2506),S2506*(U2506-T2506),"n.a.")</x:f>
        <x:v>-6.500702666447616</x:v>
      </x:c>
      <x:c r="AA2506" s="9" t="n">
        <x:f>IF(ISNUMBER(U2506),Y2506,0)</x:f>
        <x:v>322.0531596221765</x:v>
      </x:c>
      <x:c r="AB2506" s="7" t="n">
        <x:f>MAX(0,L2506-SUM(F2506:K2506))</x:f>
        <x:v>0</x:v>
      </x:c>
    </x:row>
    <x:row r="2507" ht="22" customHeight="1">
      <x:c r="A2507" s="18" t="n">
        <x:f>Summary!E$41</x:f>
        <x:v>46388</x:v>
      </x:c>
      <x:c r="B2507" s="2" t="str">
        <x:f>'Inventory detail'!A255</x:f>
        <x:v>COIL</x:v>
      </x:c>
      <x:c r="C2507" s="2" t="str">
        <x:f>'Inventory detail'!B255</x:f>
        <x:v>30</x:v>
      </x:c>
      <x:c r="D2507" s="2" t="str">
        <x:f>'Inventory detail'!C255</x:f>
        <x:v>28BLK12-4</x:v>
      </x:c>
      <x:c r="E2507" s="10" t="n">
        <x:f>A1381</x:f>
        <x:v>46357</x:v>
      </x:c>
      <x:c r="F2507" s="7" t="n">
        <x:f>O1381</x:f>
        <x:v>3590.8908418891174</x:v>
      </x:c>
      <x:c r="G2507" s="7" t="n">
        <x:f>Q1381</x:f>
        <x:v>0</x:v>
      </x:c>
      <x:c r="H2507" s="7" t="n">
        <x:f>R1381</x:f>
        <x:v>0</x:v>
      </x:c>
      <x:c r="I2507" s="7" t="n">
        <x:f>SUMIFS('PO detail'!$W$874:$W$881,'PO detail'!$V$874:$V$881,"&gt;="&amp;E2507,'PO detail'!$V$874:$V$881,"&lt;"&amp;A2507)</x:f>
        <x:v>0</x:v>
      </x:c>
      <x:c r="J2507" s="7" t="n">
        <x:f>SUMIFS('PO detail'!$X$874:$X$881,'PO detail'!$V$874:$V$881,"&gt;="&amp;E2507,'PO detail'!$V$874:$V$881,"&lt;"&amp;A2507)</x:f>
        <x:v>0</x:v>
      </x:c>
      <x:c r="K2507" s="7" t="n">
        <x:f>SUMIFS('PO detail'!$Y$874:$Y$881,'PO detail'!$V$874:$V$881,"&gt;="&amp;E2507,'PO detail'!$V$874:$V$881,"&lt;"&amp;A2507)</x:f>
        <x:v>0</x:v>
      </x:c>
      <x:c r="L2507" s="7" t="n">
        <x:f>'Inventory detail'!F255*Summary!$K$5*(A2507-E2507)/Summary!$K$6</x:f>
        <x:v>882.6864887063655</x:v>
      </x:c>
      <x:c r="M2507" s="7" t="n">
        <x:f>MAX(0,H2507-L2507)</x:f>
        <x:v>0</x:v>
      </x:c>
      <x:c r="N2507" s="7" t="n">
        <x:f>MAX(0,L2507-H2507)</x:f>
        <x:v>882.6864887063655</x:v>
      </x:c>
      <x:c r="O2507" s="7" t="n">
        <x:f>MAX(0,F2507+I2507-N2507)</x:f>
        <x:v>2708.204353182752</x:v>
      </x:c>
      <x:c r="P2507" s="7" t="n">
        <x:f>MAX(0,N2507-F2507-I2507)</x:f>
        <x:v>0</x:v>
      </x:c>
      <x:c r="Q2507" s="7" t="n">
        <x:f>MAX(0,G2507+J2507-P2507)</x:f>
        <x:v>0</x:v>
      </x:c>
      <x:c r="R2507" s="7" t="n">
        <x:f>M2507+MAX(0,K2507-MAX(0,P2507-G2507-J2507))</x:f>
        <x:v>0</x:v>
      </x:c>
      <x:c r="S2507" s="7" t="n">
        <x:f>SUM(O2507,Q2507,R2507)</x:f>
        <x:v>2708.204353182752</x:v>
      </x:c>
      <x:c r="T2507" s="14" t="n">
        <x:f>'Inventory detail'!T255</x:f>
        <x:v>0.17559999999999998</x:v>
      </x:c>
      <x:c r="U2507" s="14" t="n">
        <x:f>'Inventory detail'!U255</x:f>
        <x:v>0.1720485</x:v>
      </x:c>
      <x:c r="V2507" s="9" t="n">
        <x:f>O2507*T2507</x:f>
        <x:v>475.56068441889124</x:v>
      </x:c>
      <x:c r="W2507" s="9" t="n">
        <x:f>Q2507*T2507</x:f>
        <x:v>0</x:v>
      </x:c>
      <x:c r="X2507" s="9" t="n">
        <x:f>R2507*T2507</x:f>
        <x:v>0</x:v>
      </x:c>
      <x:c r="Y2507" s="9" t="n">
        <x:f>S2507*T2507</x:f>
        <x:v>475.56068441889124</x:v>
      </x:c>
      <x:c r="Z2507" s="9" t="n">
        <x:f>IF(ISNUMBER(U2507),S2507*(U2507-T2507),"n.a.")</x:f>
        <x:v>-9.618187760328505</x:v>
      </x:c>
      <x:c r="AA2507" s="9" t="n">
        <x:f>IF(ISNUMBER(U2507),Y2507,0)</x:f>
        <x:v>475.56068441889124</x:v>
      </x:c>
      <x:c r="AB2507" s="7" t="n">
        <x:f>MAX(0,L2507-SUM(F2507:K2507))</x:f>
        <x:v>0</x:v>
      </x:c>
    </x:row>
    <x:row r="2508" ht="22" customHeight="1">
      <x:c r="A2508" s="18" t="n">
        <x:f>Summary!E$41</x:f>
        <x:v>46388</x:v>
      </x:c>
      <x:c r="B2508" s="2" t="str">
        <x:f>'Inventory detail'!A256</x:f>
        <x:v>COIL</x:v>
      </x:c>
      <x:c r="C2508" s="2" t="str">
        <x:f>'Inventory detail'!B256</x:f>
        <x:v>60</x:v>
      </x:c>
      <x:c r="D2508" s="2" t="str">
        <x:f>'Inventory detail'!C256</x:f>
        <x:v>25WHT12-4</x:v>
      </x:c>
      <x:c r="E2508" s="10" t="n">
        <x:f>A1382</x:f>
        <x:v>46357</x:v>
      </x:c>
      <x:c r="F2508" s="7" t="n">
        <x:f>O1382</x:f>
        <x:v>3590.8908418891174</x:v>
      </x:c>
      <x:c r="G2508" s="7" t="n">
        <x:f>Q1382</x:f>
        <x:v>0</x:v>
      </x:c>
      <x:c r="H2508" s="7" t="n">
        <x:f>R1382</x:f>
        <x:v>0</x:v>
      </x:c>
      <x:c r="I2508" s="7" t="n">
        <x:f>SUMIFS('PO detail'!$W$1244:$W$1249,'PO detail'!$V$1244:$V$1249,"&gt;="&amp;E2508,'PO detail'!$V$1244:$V$1249,"&lt;"&amp;A2508)</x:f>
        <x:v>0</x:v>
      </x:c>
      <x:c r="J2508" s="7" t="n">
        <x:f>SUMIFS('PO detail'!$X$1244:$X$1249,'PO detail'!$V$1244:$V$1249,"&gt;="&amp;E2508,'PO detail'!$V$1244:$V$1249,"&lt;"&amp;A2508)</x:f>
        <x:v>0</x:v>
      </x:c>
      <x:c r="K2508" s="7" t="n">
        <x:f>SUMIFS('PO detail'!$Y$1244:$Y$1249,'PO detail'!$V$1244:$V$1249,"&gt;="&amp;E2508,'PO detail'!$V$1244:$V$1249,"&lt;"&amp;A2508)</x:f>
        <x:v>0</x:v>
      </x:c>
      <x:c r="L2508" s="7" t="n">
        <x:f>'Inventory detail'!F256*Summary!$K$5*(A2508-E2508)/Summary!$K$6</x:f>
        <x:v>882.6864887063655</x:v>
      </x:c>
      <x:c r="M2508" s="7" t="n">
        <x:f>MAX(0,H2508-L2508)</x:f>
        <x:v>0</x:v>
      </x:c>
      <x:c r="N2508" s="7" t="n">
        <x:f>MAX(0,L2508-H2508)</x:f>
        <x:v>882.6864887063655</x:v>
      </x:c>
      <x:c r="O2508" s="7" t="n">
        <x:f>MAX(0,F2508+I2508-N2508)</x:f>
        <x:v>2708.204353182752</x:v>
      </x:c>
      <x:c r="P2508" s="7" t="n">
        <x:f>MAX(0,N2508-F2508-I2508)</x:f>
        <x:v>0</x:v>
      </x:c>
      <x:c r="Q2508" s="7" t="n">
        <x:f>MAX(0,G2508+J2508-P2508)</x:f>
        <x:v>0</x:v>
      </x:c>
      <x:c r="R2508" s="7" t="n">
        <x:f>M2508+MAX(0,K2508-MAX(0,P2508-G2508-J2508))</x:f>
        <x:v>0</x:v>
      </x:c>
      <x:c r="S2508" s="7" t="n">
        <x:f>SUM(O2508,Q2508,R2508)</x:f>
        <x:v>2708.204353182752</x:v>
      </x:c>
      <x:c r="T2508" s="14" t="n">
        <x:f>'Inventory detail'!T256</x:f>
        <x:v>0.2144</x:v>
      </x:c>
      <x:c r="U2508" s="14" t="n">
        <x:f>'Inventory detail'!U256</x:f>
        <x:v>0.2100605</x:v>
      </x:c>
      <x:c r="V2508" s="9" t="n">
        <x:f>O2508*T2508</x:f>
        <x:v>580.6390133223821</x:v>
      </x:c>
      <x:c r="W2508" s="9" t="n">
        <x:f>Q2508*T2508</x:f>
        <x:v>0</x:v>
      </x:c>
      <x:c r="X2508" s="9" t="n">
        <x:f>R2508*T2508</x:f>
        <x:v>0</x:v>
      </x:c>
      <x:c r="Y2508" s="9" t="n">
        <x:f>S2508*T2508</x:f>
        <x:v>580.6390133223821</x:v>
      </x:c>
      <x:c r="Z2508" s="9" t="n">
        <x:f>IF(ISNUMBER(U2508),S2508*(U2508-T2508),"n.a.")</x:f>
        <x:v>-11.752252790636543</x:v>
      </x:c>
      <x:c r="AA2508" s="9" t="n">
        <x:f>IF(ISNUMBER(U2508),Y2508,0)</x:f>
        <x:v>580.6390133223821</x:v>
      </x:c>
      <x:c r="AB2508" s="7" t="n">
        <x:f>MAX(0,L2508-SUM(F2508:K2508))</x:f>
        <x:v>0</x:v>
      </x:c>
    </x:row>
    <x:row r="2509" ht="22" customHeight="1">
      <x:c r="A2509" s="18" t="n">
        <x:f>Summary!E$41</x:f>
        <x:v>46388</x:v>
      </x:c>
      <x:c r="B2509" s="2" t="str">
        <x:f>'Inventory detail'!A257</x:f>
        <x:v>POUC</x:v>
      </x:c>
      <x:c r="C2509" s="2" t="str">
        <x:f>'Inventory detail'!B257</x:f>
        <x:v>10</x:v>
      </x:c>
      <x:c r="D2509" s="2" t="str">
        <x:f>'Inventory detail'!C257</x:f>
        <x:v>KEY5</x:v>
      </x:c>
      <x:c r="E2509" s="10" t="n">
        <x:f>A1383</x:f>
        <x:v>46357</x:v>
      </x:c>
      <x:c r="F2509" s="7" t="n">
        <x:f>O1383</x:f>
        <x:v>0</x:v>
      </x:c>
      <x:c r="G2509" s="7" t="n">
        <x:f>Q1383</x:f>
        <x:v>0</x:v>
      </x:c>
      <x:c r="H2509" s="7" t="n">
        <x:f>R1383</x:f>
        <x:v>0</x:v>
      </x:c>
      <x:c r="I2509" s="7" t="n">
        <x:f>0</x:f>
        <x:v>0</x:v>
      </x:c>
      <x:c r="J2509" s="7" t="n">
        <x:f>0</x:f>
        <x:v>0</x:v>
      </x:c>
      <x:c r="K2509" s="7" t="n">
        <x:f>0</x:f>
        <x:v>0</x:v>
      </x:c>
      <x:c r="L2509" s="7" t="n">
        <x:f>'Inventory detail'!F257*Summary!$K$5*(A2509-E2509)/Summary!$K$6</x:f>
        <x:v>882.6864887063655</x:v>
      </x:c>
      <x:c r="M2509" s="7" t="n">
        <x:f>MAX(0,H2509-L2509)</x:f>
        <x:v>0</x:v>
      </x:c>
      <x:c r="N2509" s="7" t="n">
        <x:f>MAX(0,L2509-H2509)</x:f>
        <x:v>882.6864887063655</x:v>
      </x:c>
      <x:c r="O2509" s="7" t="n">
        <x:f>MAX(0,F2509+I2509-N2509)</x:f>
        <x:v>0</x:v>
      </x:c>
      <x:c r="P2509" s="7" t="n">
        <x:f>MAX(0,N2509-F2509-I2509)</x:f>
        <x:v>882.6864887063655</x:v>
      </x:c>
      <x:c r="Q2509" s="7" t="n">
        <x:f>MAX(0,G2509+J2509-P2509)</x:f>
        <x:v>0</x:v>
      </x:c>
      <x:c r="R2509" s="7" t="n">
        <x:f>M2509+MAX(0,K2509-MAX(0,P2509-G2509-J2509))</x:f>
        <x:v>0</x:v>
      </x:c>
      <x:c r="S2509" s="7" t="n">
        <x:f>SUM(O2509,Q2509,R2509)</x:f>
        <x:v>0</x:v>
      </x:c>
      <x:c r="T2509" s="14" t="n">
        <x:f>'Inventory detail'!T257</x:f>
        <x:v>0.0066</x:v>
      </x:c>
      <x:c r="U2509" s="14" t="n">
        <x:f>'Inventory detail'!U257</x:f>
        <x:v>0.008579999999999999</x:v>
      </x:c>
      <x:c r="V2509" s="9" t="n">
        <x:f>O2509*T2509</x:f>
        <x:v>0</x:v>
      </x:c>
      <x:c r="W2509" s="9" t="n">
        <x:f>Q2509*T2509</x:f>
        <x:v>0</x:v>
      </x:c>
      <x:c r="X2509" s="9" t="n">
        <x:f>R2509*T2509</x:f>
        <x:v>0</x:v>
      </x:c>
      <x:c r="Y2509" s="9" t="n">
        <x:f>S2509*T2509</x:f>
        <x:v>0</x:v>
      </x:c>
      <x:c r="Z2509" s="9" t="n">
        <x:f>IF(ISNUMBER(U2509),S2509*(U2509-T2509),"n.a.")</x:f>
        <x:v>0</x:v>
      </x:c>
      <x:c r="AA2509" s="9" t="n">
        <x:f>IF(ISNUMBER(U2509),Y2509,0)</x:f>
        <x:v>0</x:v>
      </x:c>
      <x:c r="AB2509" s="7" t="n">
        <x:f>MAX(0,L2509-SUM(F2509:K2509))</x:f>
        <x:v>882.6864887063655</x:v>
      </x:c>
    </x:row>
    <x:row r="2510" ht="22" customHeight="1">
      <x:c r="A2510" s="18" t="n">
        <x:f>Summary!E$41</x:f>
        <x:v>46388</x:v>
      </x:c>
      <x:c r="B2510" s="2" t="str">
        <x:f>'Inventory detail'!A258</x:f>
        <x:v>POUC</x:v>
      </x:c>
      <x:c r="C2510" s="2" t="str">
        <x:f>'Inventory detail'!B258</x:f>
        <x:v>10</x:v>
      </x:c>
      <x:c r="D2510" s="2" t="str">
        <x:f>'Inventory detail'!C258</x:f>
        <x:v>SMEN10</x:v>
      </x:c>
      <x:c r="E2510" s="10" t="n">
        <x:f>A1384</x:f>
        <x:v>46357</x:v>
      </x:c>
      <x:c r="F2510" s="7" t="n">
        <x:f>O1384</x:f>
        <x:v>2140.8908418891174</x:v>
      </x:c>
      <x:c r="G2510" s="7" t="n">
        <x:f>Q1384</x:f>
        <x:v>4000</x:v>
      </x:c>
      <x:c r="H2510" s="7" t="n">
        <x:f>R1384</x:f>
        <x:v>0</x:v>
      </x:c>
      <x:c r="I2510" s="7" t="n">
        <x:f>SUMIFS('PO detail'!$W$1598:$W$1602,'PO detail'!$V$1598:$V$1602,"&gt;="&amp;E2510,'PO detail'!$V$1598:$V$1602,"&lt;"&amp;A2510)</x:f>
        <x:v>0</x:v>
      </x:c>
      <x:c r="J2510" s="7" t="n">
        <x:f>SUMIFS('PO detail'!$X$1598:$X$1602,'PO detail'!$V$1598:$V$1602,"&gt;="&amp;E2510,'PO detail'!$V$1598:$V$1602,"&lt;"&amp;A2510)</x:f>
        <x:v>0</x:v>
      </x:c>
      <x:c r="K2510" s="7" t="n">
        <x:f>SUMIFS('PO detail'!$Y$1598:$Y$1602,'PO detail'!$V$1598:$V$1602,"&gt;="&amp;E2510,'PO detail'!$V$1598:$V$1602,"&lt;"&amp;A2510)</x:f>
        <x:v>0</x:v>
      </x:c>
      <x:c r="L2510" s="7" t="n">
        <x:f>'Inventory detail'!F258*Summary!$K$5*(A2510-E2510)/Summary!$K$6</x:f>
        <x:v>882.6864887063655</x:v>
      </x:c>
      <x:c r="M2510" s="7" t="n">
        <x:f>MAX(0,H2510-L2510)</x:f>
        <x:v>0</x:v>
      </x:c>
      <x:c r="N2510" s="7" t="n">
        <x:f>MAX(0,L2510-H2510)</x:f>
        <x:v>882.6864887063655</x:v>
      </x:c>
      <x:c r="O2510" s="7" t="n">
        <x:f>MAX(0,F2510+I2510-N2510)</x:f>
        <x:v>1258.204353182752</x:v>
      </x:c>
      <x:c r="P2510" s="7" t="n">
        <x:f>MAX(0,N2510-F2510-I2510)</x:f>
        <x:v>0</x:v>
      </x:c>
      <x:c r="Q2510" s="7" t="n">
        <x:f>MAX(0,G2510+J2510-P2510)</x:f>
        <x:v>4000</x:v>
      </x:c>
      <x:c r="R2510" s="7" t="n">
        <x:f>M2510+MAX(0,K2510-MAX(0,P2510-G2510-J2510))</x:f>
        <x:v>0</x:v>
      </x:c>
      <x:c r="S2510" s="7" t="n">
        <x:f>SUM(O2510,Q2510,R2510)</x:f>
        <x:v>5258.204353182752</x:v>
      </x:c>
      <x:c r="T2510" s="14" t="n">
        <x:f>'Inventory detail'!T258</x:f>
        <x:v>0.2783</x:v>
      </x:c>
      <x:c r="U2510" s="14" t="n">
        <x:f>'Inventory detail'!U258</x:f>
        <x:v>0.303435</x:v>
      </x:c>
      <x:c r="V2510" s="9" t="n">
        <x:f>O2510*T2510</x:f>
        <x:v>350.15827149075983</x:v>
      </x:c>
      <x:c r="W2510" s="9" t="n">
        <x:f>Q2510*T2510</x:f>
        <x:v>1113.2</x:v>
      </x:c>
      <x:c r="X2510" s="9" t="n">
        <x:f>R2510*T2510</x:f>
        <x:v>0</x:v>
      </x:c>
      <x:c r="Y2510" s="9" t="n">
        <x:f>S2510*T2510</x:f>
        <x:v>1463.3582714907598</x:v>
      </x:c>
      <x:c r="Z2510" s="9" t="n">
        <x:f>IF(ISNUMBER(U2510),S2510*(U2510-T2510),"n.a.")</x:f>
        <x:v>132.16496641724856</x:v>
      </x:c>
      <x:c r="AA2510" s="9" t="n">
        <x:f>IF(ISNUMBER(U2510),Y2510,0)</x:f>
        <x:v>1463.3582714907598</x:v>
      </x:c>
      <x:c r="AB2510" s="7" t="n">
        <x:f>MAX(0,L2510-SUM(F2510:K2510))</x:f>
        <x:v>0</x:v>
      </x:c>
    </x:row>
    <x:row r="2511" ht="22" customHeight="1">
      <x:c r="A2511" s="18" t="n">
        <x:f>Summary!E$41</x:f>
        <x:v>46388</x:v>
      </x:c>
      <x:c r="B2511" s="2" t="str">
        <x:f>'Inventory detail'!A259</x:f>
        <x:v>POUC</x:v>
      </x:c>
      <x:c r="C2511" s="2" t="str">
        <x:f>'Inventory detail'!B259</x:f>
        <x:v>30</x:v>
      </x:c>
      <x:c r="D2511" s="2" t="str">
        <x:f>'Inventory detail'!C259</x:f>
        <x:v>SMEN5</x:v>
      </x:c>
      <x:c r="E2511" s="10" t="n">
        <x:f>A1385</x:f>
        <x:v>46357</x:v>
      </x:c>
      <x:c r="F2511" s="7" t="n">
        <x:f>O1385</x:f>
        <x:v>4090.8908418891174</x:v>
      </x:c>
      <x:c r="G2511" s="7" t="n">
        <x:f>Q1385</x:f>
        <x:v>3500</x:v>
      </x:c>
      <x:c r="H2511" s="7" t="n">
        <x:f>R1385</x:f>
        <x:v>0</x:v>
      </x:c>
      <x:c r="I2511" s="7" t="n">
        <x:f>SUMIFS('PO detail'!$W$1713:$W$1716,'PO detail'!$V$1713:$V$1716,"&gt;="&amp;E2511,'PO detail'!$V$1713:$V$1716,"&lt;"&amp;A2511)</x:f>
        <x:v>0</x:v>
      </x:c>
      <x:c r="J2511" s="7" t="n">
        <x:f>SUMIFS('PO detail'!$X$1713:$X$1716,'PO detail'!$V$1713:$V$1716,"&gt;="&amp;E2511,'PO detail'!$V$1713:$V$1716,"&lt;"&amp;A2511)</x:f>
        <x:v>0</x:v>
      </x:c>
      <x:c r="K2511" s="7" t="n">
        <x:f>SUMIFS('PO detail'!$Y$1713:$Y$1716,'PO detail'!$V$1713:$V$1716,"&gt;="&amp;E2511,'PO detail'!$V$1713:$V$1716,"&lt;"&amp;A2511)</x:f>
        <x:v>0</x:v>
      </x:c>
      <x:c r="L2511" s="7" t="n">
        <x:f>'Inventory detail'!F259*Summary!$K$5*(A2511-E2511)/Summary!$K$6</x:f>
        <x:v>882.6864887063655</x:v>
      </x:c>
      <x:c r="M2511" s="7" t="n">
        <x:f>MAX(0,H2511-L2511)</x:f>
        <x:v>0</x:v>
      </x:c>
      <x:c r="N2511" s="7" t="n">
        <x:f>MAX(0,L2511-H2511)</x:f>
        <x:v>882.6864887063655</x:v>
      </x:c>
      <x:c r="O2511" s="7" t="n">
        <x:f>MAX(0,F2511+I2511-N2511)</x:f>
        <x:v>3208.204353182752</x:v>
      </x:c>
      <x:c r="P2511" s="7" t="n">
        <x:f>MAX(0,N2511-F2511-I2511)</x:f>
        <x:v>0</x:v>
      </x:c>
      <x:c r="Q2511" s="7" t="n">
        <x:f>MAX(0,G2511+J2511-P2511)</x:f>
        <x:v>3500</x:v>
      </x:c>
      <x:c r="R2511" s="7" t="n">
        <x:f>M2511+MAX(0,K2511-MAX(0,P2511-G2511-J2511))</x:f>
        <x:v>0</x:v>
      </x:c>
      <x:c r="S2511" s="7" t="n">
        <x:f>SUM(O2511,Q2511,R2511)</x:f>
        <x:v>6708.204353182752</x:v>
      </x:c>
      <x:c r="T2511" s="14" t="n">
        <x:f>'Inventory detail'!T259</x:f>
        <x:v>0.132</x:v>
      </x:c>
      <x:c r="U2511" s="14" t="n">
        <x:f>'Inventory detail'!U259</x:f>
        <x:v>0.14388</x:v>
      </x:c>
      <x:c r="V2511" s="9" t="n">
        <x:f>O2511*T2511</x:f>
        <x:v>423.4829746201233</x:v>
      </x:c>
      <x:c r="W2511" s="9" t="n">
        <x:f>Q2511*T2511</x:f>
        <x:v>462</x:v>
      </x:c>
      <x:c r="X2511" s="9" t="n">
        <x:f>R2511*T2511</x:f>
        <x:v>0</x:v>
      </x:c>
      <x:c r="Y2511" s="9" t="n">
        <x:f>S2511*T2511</x:f>
        <x:v>885.4829746201233</x:v>
      </x:c>
      <x:c r="Z2511" s="9" t="n">
        <x:f>IF(ISNUMBER(U2511),S2511*(U2511-T2511),"n.a.")</x:f>
        <x:v>79.69346771581111</x:v>
      </x:c>
      <x:c r="AA2511" s="9" t="n">
        <x:f>IF(ISNUMBER(U2511),Y2511,0)</x:f>
        <x:v>885.4829746201233</x:v>
      </x:c>
      <x:c r="AB2511" s="7" t="n">
        <x:f>MAX(0,L2511-SUM(F2511:K2511))</x:f>
        <x:v>0</x:v>
      </x:c>
    </x:row>
    <x:row r="2512" ht="22" customHeight="1">
      <x:c r="A2512" s="18" t="n">
        <x:f>Summary!E$41</x:f>
        <x:v>46388</x:v>
      </x:c>
      <x:c r="B2512" s="2" t="str">
        <x:f>'Inventory detail'!A260</x:f>
        <x:v>POUC</x:v>
      </x:c>
      <x:c r="C2512" s="2" t="str">
        <x:f>'Inventory detail'!B260</x:f>
        <x:v>10</x:v>
      </x:c>
      <x:c r="D2512" s="2" t="str">
        <x:f>'Inventory detail'!C260</x:f>
        <x:v>RMEN3</x:v>
      </x:c>
      <x:c r="E2512" s="10" t="n">
        <x:f>A1386</x:f>
        <x:v>46357</x:v>
      </x:c>
      <x:c r="F2512" s="7" t="n">
        <x:f>O1386</x:f>
        <x:v>7305.413059548255</x:v>
      </x:c>
      <x:c r="G2512" s="7" t="n">
        <x:f>Q1386</x:f>
        <x:v>0</x:v>
      </x:c>
      <x:c r="H2512" s="7" t="n">
        <x:f>R1386</x:f>
        <x:v>0</x:v>
      </x:c>
      <x:c r="I2512" s="7" t="n">
        <x:f>SUMIFS('PO detail'!$W$1588:$W$1588,'PO detail'!$V$1588:$V$1588,"&gt;="&amp;E2512,'PO detail'!$V$1588:$V$1588,"&lt;"&amp;A2512)</x:f>
        <x:v>0</x:v>
      </x:c>
      <x:c r="J2512" s="7" t="n">
        <x:f>SUMIFS('PO detail'!$X$1588:$X$1588,'PO detail'!$V$1588:$V$1588,"&gt;="&amp;E2512,'PO detail'!$V$1588:$V$1588,"&lt;"&amp;A2512)</x:f>
        <x:v>0</x:v>
      </x:c>
      <x:c r="K2512" s="7" t="n">
        <x:f>SUMIFS('PO detail'!$Y$1588:$Y$1588,'PO detail'!$V$1588:$V$1588,"&gt;="&amp;E2512,'PO detail'!$V$1588:$V$1588,"&lt;"&amp;A2512)</x:f>
        <x:v>0</x:v>
      </x:c>
      <x:c r="L2512" s="7" t="n">
        <x:f>'Inventory detail'!F260*Summary!$K$5*(A2512-E2512)/Summary!$K$6</x:f>
        <x:v>874.1923613963039</x:v>
      </x:c>
      <x:c r="M2512" s="7" t="n">
        <x:f>MAX(0,H2512-L2512)</x:f>
        <x:v>0</x:v>
      </x:c>
      <x:c r="N2512" s="7" t="n">
        <x:f>MAX(0,L2512-H2512)</x:f>
        <x:v>874.1923613963039</x:v>
      </x:c>
      <x:c r="O2512" s="7" t="n">
        <x:f>MAX(0,F2512+I2512-N2512)</x:f>
        <x:v>6431.220698151951</x:v>
      </x:c>
      <x:c r="P2512" s="7" t="n">
        <x:f>MAX(0,N2512-F2512-I2512)</x:f>
        <x:v>0</x:v>
      </x:c>
      <x:c r="Q2512" s="7" t="n">
        <x:f>MAX(0,G2512+J2512-P2512)</x:f>
        <x:v>0</x:v>
      </x:c>
      <x:c r="R2512" s="7" t="n">
        <x:f>M2512+MAX(0,K2512-MAX(0,P2512-G2512-J2512))</x:f>
        <x:v>0</x:v>
      </x:c>
      <x:c r="S2512" s="7" t="n">
        <x:f>SUM(O2512,Q2512,R2512)</x:f>
        <x:v>6431.220698151951</x:v>
      </x:c>
      <x:c r="T2512" s="14" t="n">
        <x:f>'Inventory detail'!T260</x:f>
        <x:v>0.08689999999999999</x:v>
      </x:c>
      <x:c r="U2512" s="14" t="n">
        <x:f>'Inventory detail'!U260</x:f>
        <x:v>0.09487499999999999</x:v>
      </x:c>
      <x:c r="V2512" s="9" t="n">
        <x:f>O2512*T2512</x:f>
        <x:v>558.8730786694045</x:v>
      </x:c>
      <x:c r="W2512" s="9" t="n">
        <x:f>Q2512*T2512</x:f>
        <x:v>0</x:v>
      </x:c>
      <x:c r="X2512" s="9" t="n">
        <x:f>R2512*T2512</x:f>
        <x:v>0</x:v>
      </x:c>
      <x:c r="Y2512" s="9" t="n">
        <x:f>S2512*T2512</x:f>
        <x:v>558.8730786694045</x:v>
      </x:c>
      <x:c r="Z2512" s="9" t="n">
        <x:f>IF(ISNUMBER(U2512),S2512*(U2512-T2512),"n.a.")</x:f>
        <x:v>51.288985067761786</x:v>
      </x:c>
      <x:c r="AA2512" s="9" t="n">
        <x:f>IF(ISNUMBER(U2512),Y2512,0)</x:f>
        <x:v>558.8730786694045</x:v>
      </x:c>
      <x:c r="AB2512" s="7" t="n">
        <x:f>MAX(0,L2512-SUM(F2512:K2512))</x:f>
        <x:v>0</x:v>
      </x:c>
    </x:row>
    <x:row r="2513" ht="22" customHeight="1">
      <x:c r="A2513" s="18" t="n">
        <x:f>Summary!E$41</x:f>
        <x:v>46388</x:v>
      </x:c>
      <x:c r="B2513" s="2" t="str">
        <x:f>'Inventory detail'!A261</x:f>
        <x:v>COIL</x:v>
      </x:c>
      <x:c r="C2513" s="2" t="str">
        <x:f>'Inventory detail'!B261</x:f>
        <x:v>30</x:v>
      </x:c>
      <x:c r="D2513" s="2" t="str">
        <x:f>'Inventory detail'!C261</x:f>
        <x:v>12BLK36-4</x:v>
      </x:c>
      <x:c r="E2513" s="10" t="n">
        <x:f>A1387</x:f>
        <x:v>46357</x:v>
      </x:c>
      <x:c r="F2513" s="7" t="n">
        <x:f>O1387</x:f>
        <x:v>2819.917864476386</x:v>
      </x:c>
      <x:c r="G2513" s="7" t="n">
        <x:f>Q1387</x:f>
        <x:v>0</x:v>
      </x:c>
      <x:c r="H2513" s="7" t="n">
        <x:f>R1387</x:f>
        <x:v>0</x:v>
      </x:c>
      <x:c r="I2513" s="7" t="n">
        <x:f>SUMIFS('PO detail'!$W$737:$W$741,'PO detail'!$V$737:$V$741,"&gt;="&amp;E2513,'PO detail'!$V$737:$V$741,"&lt;"&amp;A2513)</x:f>
        <x:v>0</x:v>
      </x:c>
      <x:c r="J2513" s="7" t="n">
        <x:f>SUMIFS('PO detail'!$X$737:$X$741,'PO detail'!$V$737:$V$741,"&gt;="&amp;E2513,'PO detail'!$V$737:$V$741,"&lt;"&amp;A2513)</x:f>
        <x:v>0</x:v>
      </x:c>
      <x:c r="K2513" s="7" t="n">
        <x:f>SUMIFS('PO detail'!$Y$737:$Y$741,'PO detail'!$V$737:$V$741,"&gt;="&amp;E2513,'PO detail'!$V$737:$V$741,"&lt;"&amp;A2513)</x:f>
        <x:v>0</x:v>
      </x:c>
      <x:c r="L2513" s="7" t="n">
        <x:f>'Inventory detail'!F261*Summary!$K$5*(A2513-E2513)/Summary!$K$6</x:f>
        <x:v>865.7084188911705</x:v>
      </x:c>
      <x:c r="M2513" s="7" t="n">
        <x:f>MAX(0,H2513-L2513)</x:f>
        <x:v>0</x:v>
      </x:c>
      <x:c r="N2513" s="7" t="n">
        <x:f>MAX(0,L2513-H2513)</x:f>
        <x:v>865.7084188911705</x:v>
      </x:c>
      <x:c r="O2513" s="7" t="n">
        <x:f>MAX(0,F2513+I2513-N2513)</x:f>
        <x:v>1954.2094455852157</x:v>
      </x:c>
      <x:c r="P2513" s="7" t="n">
        <x:f>MAX(0,N2513-F2513-I2513)</x:f>
        <x:v>0</x:v>
      </x:c>
      <x:c r="Q2513" s="7" t="n">
        <x:f>MAX(0,G2513+J2513-P2513)</x:f>
        <x:v>0</x:v>
      </x:c>
      <x:c r="R2513" s="7" t="n">
        <x:f>M2513+MAX(0,K2513-MAX(0,P2513-G2513-J2513))</x:f>
        <x:v>0</x:v>
      </x:c>
      <x:c r="S2513" s="7" t="n">
        <x:f>SUM(O2513,Q2513,R2513)</x:f>
        <x:v>1954.2094455852157</x:v>
      </x:c>
      <x:c r="T2513" s="14" t="n">
        <x:f>'Inventory detail'!T261</x:f>
        <x:v>0.1825</x:v>
      </x:c>
      <x:c r="U2513" s="14" t="n">
        <x:f>'Inventory detail'!U261</x:f>
        <x:v>0.17878899999999998</x:v>
      </x:c>
      <x:c r="V2513" s="9" t="n">
        <x:f>O2513*T2513</x:f>
        <x:v>356.64322381930185</x:v>
      </x:c>
      <x:c r="W2513" s="9" t="n">
        <x:f>Q2513*T2513</x:f>
        <x:v>0</x:v>
      </x:c>
      <x:c r="X2513" s="9" t="n">
        <x:f>R2513*T2513</x:f>
        <x:v>0</x:v>
      </x:c>
      <x:c r="Y2513" s="9" t="n">
        <x:f>S2513*T2513</x:f>
        <x:v>356.64322381930185</x:v>
      </x:c>
      <x:c r="Z2513" s="9" t="n">
        <x:f>IF(ISNUMBER(U2513),S2513*(U2513-T2513),"n.a.")</x:f>
        <x:v>-7.2520712525667745</x:v>
      </x:c>
      <x:c r="AA2513" s="9" t="n">
        <x:f>IF(ISNUMBER(U2513),Y2513,0)</x:f>
        <x:v>356.64322381930185</x:v>
      </x:c>
      <x:c r="AB2513" s="7" t="n">
        <x:f>MAX(0,L2513-SUM(F2513:K2513))</x:f>
        <x:v>0</x:v>
      </x:c>
    </x:row>
    <x:row r="2514" ht="22" customHeight="1">
      <x:c r="A2514" s="18" t="n">
        <x:f>Summary!E$41</x:f>
        <x:v>46388</x:v>
      </x:c>
      <x:c r="B2514" s="2" t="str">
        <x:f>'Inventory detail'!A262</x:f>
        <x:v>WIRE</x:v>
      </x:c>
      <x:c r="C2514" s="2" t="str">
        <x:f>'Inventory detail'!B262</x:f>
        <x:v>30</x:v>
      </x:c>
      <x:c r="D2514" s="2" t="str">
        <x:f>'Inventory detail'!C262</x:f>
        <x:v>DL716SIL</x:v>
      </x:c>
      <x:c r="E2514" s="10" t="n">
        <x:f>A1388</x:f>
        <x:v>46357</x:v>
      </x:c>
      <x:c r="F2514" s="7" t="n">
        <x:f>O1388</x:f>
        <x:v>0</x:v>
      </x:c>
      <x:c r="G2514" s="7" t="n">
        <x:f>Q1388</x:f>
        <x:v>0</x:v>
      </x:c>
      <x:c r="H2514" s="7" t="n">
        <x:f>R1388</x:f>
        <x:v>10619.917864476387</x:v>
      </x:c>
      <x:c r="I2514" s="7" t="n">
        <x:f>0</x:f>
        <x:v>0</x:v>
      </x:c>
      <x:c r="J2514" s="7" t="n">
        <x:f>0</x:f>
        <x:v>0</x:v>
      </x:c>
      <x:c r="K2514" s="7" t="n">
        <x:f>0</x:f>
        <x:v>0</x:v>
      </x:c>
      <x:c r="L2514" s="7" t="n">
        <x:f>'Inventory detail'!F262*Summary!$K$5*(A2514-E2514)/Summary!$K$6</x:f>
        <x:v>865.7084188911705</x:v>
      </x:c>
      <x:c r="M2514" s="7" t="n">
        <x:f>MAX(0,H2514-L2514)</x:f>
        <x:v>9754.209445585217</x:v>
      </x:c>
      <x:c r="N2514" s="7" t="n">
        <x:f>MAX(0,L2514-H2514)</x:f>
        <x:v>0</x:v>
      </x:c>
      <x:c r="O2514" s="7" t="n">
        <x:f>MAX(0,F2514+I2514-N2514)</x:f>
        <x:v>0</x:v>
      </x:c>
      <x:c r="P2514" s="7" t="n">
        <x:f>MAX(0,N2514-F2514-I2514)</x:f>
        <x:v>0</x:v>
      </x:c>
      <x:c r="Q2514" s="7" t="n">
        <x:f>MAX(0,G2514+J2514-P2514)</x:f>
        <x:v>0</x:v>
      </x:c>
      <x:c r="R2514" s="7" t="n">
        <x:f>M2514+MAX(0,K2514-MAX(0,P2514-G2514-J2514))</x:f>
        <x:v>9754.209445585217</x:v>
      </x:c>
      <x:c r="S2514" s="7" t="n">
        <x:f>SUM(O2514,Q2514,R2514)</x:f>
        <x:v>9754.209445585217</x:v>
      </x:c>
      <x:c r="T2514" s="14" t="n">
        <x:f>'Inventory detail'!T262</x:f>
        <x:v>0.0732</x:v>
      </x:c>
      <x:c r="U2514" s="14" t="n">
        <x:f>'Inventory detail'!U262</x:f>
        <x:v>0.0732</x:v>
      </x:c>
      <x:c r="V2514" s="9" t="n">
        <x:f>O2514*T2514</x:f>
        <x:v>0</x:v>
      </x:c>
      <x:c r="W2514" s="9" t="n">
        <x:f>Q2514*T2514</x:f>
        <x:v>0</x:v>
      </x:c>
      <x:c r="X2514" s="9" t="n">
        <x:f>R2514*T2514</x:f>
        <x:v>714.0081314168378</x:v>
      </x:c>
      <x:c r="Y2514" s="9" t="n">
        <x:f>S2514*T2514</x:f>
        <x:v>714.0081314168378</x:v>
      </x:c>
      <x:c r="Z2514" s="9" t="n">
        <x:f>IF(ISNUMBER(U2514),S2514*(U2514-T2514),"n.a.")</x:f>
        <x:v>0</x:v>
      </x:c>
      <x:c r="AA2514" s="9" t="n">
        <x:f>IF(ISNUMBER(U2514),Y2514,0)</x:f>
        <x:v>714.0081314168378</x:v>
      </x:c>
      <x:c r="AB2514" s="7" t="n">
        <x:f>MAX(0,L2514-SUM(F2514:K2514))</x:f>
        <x:v>0</x:v>
      </x:c>
    </x:row>
    <x:row r="2515" ht="22" customHeight="1">
      <x:c r="A2515" s="18" t="n">
        <x:f>Summary!E$41</x:f>
        <x:v>46388</x:v>
      </x:c>
      <x:c r="B2515" s="2" t="str">
        <x:f>'Inventory detail'!A263</x:f>
        <x:v>COIL</x:v>
      </x:c>
      <x:c r="C2515" s="2" t="str">
        <x:f>'Inventory detail'!B263</x:f>
        <x:v>60</x:v>
      </x:c>
      <x:c r="D2515" s="2" t="str">
        <x:f>'Inventory detail'!C263</x:f>
        <x:v>9CLR12-4</x:v>
      </x:c>
      <x:c r="E2515" s="10" t="n">
        <x:f>A1389</x:f>
        <x:v>46357</x:v>
      </x:c>
      <x:c r="F2515" s="7" t="n">
        <x:f>O1389</x:f>
        <x:v>1934.4226694045176</x:v>
      </x:c>
      <x:c r="G2515" s="7" t="n">
        <x:f>Q1389</x:f>
        <x:v>0</x:v>
      </x:c>
      <x:c r="H2515" s="7" t="n">
        <x:f>R1389</x:f>
        <x:v>0</x:v>
      </x:c>
      <x:c r="I2515" s="7" t="n">
        <x:f>SUMIFS('PO detail'!$W$1447:$W$1448,'PO detail'!$V$1447:$V$1448,"&gt;="&amp;E2515,'PO detail'!$V$1447:$V$1448,"&lt;"&amp;A2515)</x:f>
        <x:v>0</x:v>
      </x:c>
      <x:c r="J2515" s="7" t="n">
        <x:f>SUMIFS('PO detail'!$X$1447:$X$1448,'PO detail'!$V$1447:$V$1448,"&gt;="&amp;E2515,'PO detail'!$V$1447:$V$1448,"&lt;"&amp;A2515)</x:f>
        <x:v>0</x:v>
      </x:c>
      <x:c r="K2515" s="7" t="n">
        <x:f>SUMIFS('PO detail'!$Y$1447:$Y$1448,'PO detail'!$V$1447:$V$1448,"&gt;="&amp;E2515,'PO detail'!$V$1447:$V$1448,"&lt;"&amp;A2515)</x:f>
        <x:v>0</x:v>
      </x:c>
      <x:c r="L2515" s="7" t="n">
        <x:f>'Inventory detail'!F263*Summary!$K$5*(A2515-E2515)/Summary!$K$6</x:f>
        <x:v>857.2244763860369</x:v>
      </x:c>
      <x:c r="M2515" s="7" t="n">
        <x:f>MAX(0,H2515-L2515)</x:f>
        <x:v>0</x:v>
      </x:c>
      <x:c r="N2515" s="7" t="n">
        <x:f>MAX(0,L2515-H2515)</x:f>
        <x:v>857.2244763860369</x:v>
      </x:c>
      <x:c r="O2515" s="7" t="n">
        <x:f>MAX(0,F2515+I2515-N2515)</x:f>
        <x:v>1077.1981930184807</x:v>
      </x:c>
      <x:c r="P2515" s="7" t="n">
        <x:f>MAX(0,N2515-F2515-I2515)</x:f>
        <x:v>0</x:v>
      </x:c>
      <x:c r="Q2515" s="7" t="n">
        <x:f>MAX(0,G2515+J2515-P2515)</x:f>
        <x:v>0</x:v>
      </x:c>
      <x:c r="R2515" s="7" t="n">
        <x:f>M2515+MAX(0,K2515-MAX(0,P2515-G2515-J2515))</x:f>
        <x:v>0</x:v>
      </x:c>
      <x:c r="S2515" s="7" t="n">
        <x:f>SUM(O2515,Q2515,R2515)</x:f>
        <x:v>1077.1981930184807</x:v>
      </x:c>
      <x:c r="T2515" s="14" t="n">
        <x:f>'Inventory detail'!T263</x:f>
        <x:v>0.0478</x:v>
      </x:c>
      <x:c r="U2515" s="14" t="n">
        <x:f>'Inventory detail'!U263</x:f>
        <x:v>0.046852</x:v>
      </x:c>
      <x:c r="V2515" s="9" t="n">
        <x:f>O2515*T2515</x:f>
        <x:v>51.490073626283376</x:v>
      </x:c>
      <x:c r="W2515" s="9" t="n">
        <x:f>Q2515*T2515</x:f>
        <x:v>0</x:v>
      </x:c>
      <x:c r="X2515" s="9" t="n">
        <x:f>R2515*T2515</x:f>
        <x:v>0</x:v>
      </x:c>
      <x:c r="Y2515" s="9" t="n">
        <x:f>S2515*T2515</x:f>
        <x:v>51.490073626283376</x:v>
      </x:c>
      <x:c r="Z2515" s="9" t="n">
        <x:f>IF(ISNUMBER(U2515),S2515*(U2515-T2515),"n.a.")</x:f>
        <x:v>-1.0211838869815244</x:v>
      </x:c>
      <x:c r="AA2515" s="9" t="n">
        <x:f>IF(ISNUMBER(U2515),Y2515,0)</x:f>
        <x:v>51.490073626283376</x:v>
      </x:c>
      <x:c r="AB2515" s="7" t="n">
        <x:f>MAX(0,L2515-SUM(F2515:K2515))</x:f>
        <x:v>0</x:v>
      </x:c>
    </x:row>
    <x:row r="2516" ht="22" customHeight="1">
      <x:c r="A2516" s="18" t="n">
        <x:f>Summary!E$41</x:f>
        <x:v>46388</x:v>
      </x:c>
      <x:c r="B2516" s="2" t="str">
        <x:f>'Inventory detail'!A264</x:f>
        <x:v>COIL</x:v>
      </x:c>
      <x:c r="C2516" s="2" t="str">
        <x:f>'Inventory detail'!B264</x:f>
        <x:v>10</x:v>
      </x:c>
      <x:c r="D2516" s="2" t="str">
        <x:f>'Inventory detail'!C264</x:f>
        <x:v>50BLK12-4</x:v>
      </x:c>
      <x:c r="E2516" s="10" t="n">
        <x:f>A1390</x:f>
        <x:v>46357</x:v>
      </x:c>
      <x:c r="F2516" s="7" t="n">
        <x:f>O1390</x:f>
        <x:v>2277.954496919918</x:v>
      </x:c>
      <x:c r="G2516" s="7" t="n">
        <x:f>Q1390</x:f>
        <x:v>0</x:v>
      </x:c>
      <x:c r="H2516" s="7" t="n">
        <x:f>R1390</x:f>
        <x:v>0</x:v>
      </x:c>
      <x:c r="I2516" s="7" t="n">
        <x:f>SUMIFS('PO detail'!$W$431:$W$437,'PO detail'!$V$431:$V$437,"&gt;="&amp;E2516,'PO detail'!$V$431:$V$437,"&lt;"&amp;A2516)</x:f>
        <x:v>0</x:v>
      </x:c>
      <x:c r="J2516" s="7" t="n">
        <x:f>SUMIFS('PO detail'!$X$431:$X$437,'PO detail'!$V$431:$V$437,"&gt;="&amp;E2516,'PO detail'!$V$431:$V$437,"&lt;"&amp;A2516)</x:f>
        <x:v>0</x:v>
      </x:c>
      <x:c r="K2516" s="7" t="n">
        <x:f>SUMIFS('PO detail'!$Y$431:$Y$437,'PO detail'!$V$431:$V$437,"&gt;="&amp;E2516,'PO detail'!$V$431:$V$437,"&lt;"&amp;A2516)</x:f>
        <x:v>0</x:v>
      </x:c>
      <x:c r="L2516" s="7" t="n">
        <x:f>'Inventory detail'!F264*Summary!$K$5*(A2516-E2516)/Summary!$K$6</x:f>
        <x:v>831.7624640657084</x:v>
      </x:c>
      <x:c r="M2516" s="7" t="n">
        <x:f>MAX(0,H2516-L2516)</x:f>
        <x:v>0</x:v>
      </x:c>
      <x:c r="N2516" s="7" t="n">
        <x:f>MAX(0,L2516-H2516)</x:f>
        <x:v>831.7624640657084</x:v>
      </x:c>
      <x:c r="O2516" s="7" t="n">
        <x:f>MAX(0,F2516+I2516-N2516)</x:f>
        <x:v>1446.1920328542094</x:v>
      </x:c>
      <x:c r="P2516" s="7" t="n">
        <x:f>MAX(0,N2516-F2516-I2516)</x:f>
        <x:v>0</x:v>
      </x:c>
      <x:c r="Q2516" s="7" t="n">
        <x:f>MAX(0,G2516+J2516-P2516)</x:f>
        <x:v>0</x:v>
      </x:c>
      <x:c r="R2516" s="7" t="n">
        <x:f>M2516+MAX(0,K2516-MAX(0,P2516-G2516-J2516))</x:f>
        <x:v>0</x:v>
      </x:c>
      <x:c r="S2516" s="7" t="n">
        <x:f>SUM(O2516,Q2516,R2516)</x:f>
        <x:v>1446.1920328542094</x:v>
      </x:c>
      <x:c r="T2516" s="14" t="n">
        <x:f>'Inventory detail'!T264</x:f>
        <x:v>0.3699</x:v>
      </x:c>
      <x:c r="U2516" s="14" t="n">
        <x:f>'Inventory detail'!U264</x:f>
        <x:v>0.36232949999999997</x:v>
      </x:c>
      <x:c r="V2516" s="9" t="n">
        <x:f>O2516*T2516</x:f>
        <x:v>534.946432952772</x:v>
      </x:c>
      <x:c r="W2516" s="9" t="n">
        <x:f>Q2516*T2516</x:f>
        <x:v>0</x:v>
      </x:c>
      <x:c r="X2516" s="9" t="n">
        <x:f>R2516*T2516</x:f>
        <x:v>0</x:v>
      </x:c>
      <x:c r="Y2516" s="9" t="n">
        <x:f>S2516*T2516</x:f>
        <x:v>534.946432952772</x:v>
      </x:c>
      <x:c r="Z2516" s="9" t="n">
        <x:f>IF(ISNUMBER(U2516),S2516*(U2516-T2516),"n.a.")</x:f>
        <x:v>-10.948396784722844</x:v>
      </x:c>
      <x:c r="AA2516" s="9" t="n">
        <x:f>IF(ISNUMBER(U2516),Y2516,0)</x:f>
        <x:v>534.946432952772</x:v>
      </x:c>
      <x:c r="AB2516" s="7" t="n">
        <x:f>MAX(0,L2516-SUM(F2516:K2516))</x:f>
        <x:v>0</x:v>
      </x:c>
    </x:row>
    <x:row r="2517" ht="22" customHeight="1">
      <x:c r="A2517" s="18" t="n">
        <x:f>Summary!E$41</x:f>
        <x:v>46388</x:v>
      </x:c>
      <x:c r="B2517" s="2" t="str">
        <x:f>'Inventory detail'!A265</x:f>
        <x:v>POUC</x:v>
      </x:c>
      <x:c r="C2517" s="2" t="str">
        <x:f>'Inventory detail'!B265</x:f>
        <x:v>10</x:v>
      </x:c>
      <x:c r="D2517" s="2" t="str">
        <x:f>'Inventory detail'!C265</x:f>
        <x:v>LEG3</x:v>
      </x:c>
      <x:c r="E2517" s="10" t="n">
        <x:f>A1391</x:f>
        <x:v>46357</x:v>
      </x:c>
      <x:c r="F2517" s="7" t="n">
        <x:f>O1391</x:f>
        <x:v>0</x:v>
      </x:c>
      <x:c r="G2517" s="7" t="n">
        <x:f>Q1391</x:f>
        <x:v>1977.9544969199178</x:v>
      </x:c>
      <x:c r="H2517" s="7" t="n">
        <x:f>R1391</x:f>
        <x:v>0</x:v>
      </x:c>
      <x:c r="I2517" s="7" t="n">
        <x:f>SUMIFS('PO detail'!$W$1484:$W$1488,'PO detail'!$V$1484:$V$1488,"&gt;="&amp;E2517,'PO detail'!$V$1484:$V$1488,"&lt;"&amp;A2517)</x:f>
        <x:v>0</x:v>
      </x:c>
      <x:c r="J2517" s="7" t="n">
        <x:f>SUMIFS('PO detail'!$X$1484:$X$1488,'PO detail'!$V$1484:$V$1488,"&gt;="&amp;E2517,'PO detail'!$V$1484:$V$1488,"&lt;"&amp;A2517)</x:f>
        <x:v>0</x:v>
      </x:c>
      <x:c r="K2517" s="7" t="n">
        <x:f>SUMIFS('PO detail'!$Y$1484:$Y$1488,'PO detail'!$V$1484:$V$1488,"&gt;="&amp;E2517,'PO detail'!$V$1484:$V$1488,"&lt;"&amp;A2517)</x:f>
        <x:v>0</x:v>
      </x:c>
      <x:c r="L2517" s="7" t="n">
        <x:f>'Inventory detail'!F265*Summary!$K$5*(A2517-E2517)/Summary!$K$6</x:f>
        <x:v>831.7624640657084</x:v>
      </x:c>
      <x:c r="M2517" s="7" t="n">
        <x:f>MAX(0,H2517-L2517)</x:f>
        <x:v>0</x:v>
      </x:c>
      <x:c r="N2517" s="7" t="n">
        <x:f>MAX(0,L2517-H2517)</x:f>
        <x:v>831.7624640657084</x:v>
      </x:c>
      <x:c r="O2517" s="7" t="n">
        <x:f>MAX(0,F2517+I2517-N2517)</x:f>
        <x:v>0</x:v>
      </x:c>
      <x:c r="P2517" s="7" t="n">
        <x:f>MAX(0,N2517-F2517-I2517)</x:f>
        <x:v>831.7624640657084</x:v>
      </x:c>
      <x:c r="Q2517" s="7" t="n">
        <x:f>MAX(0,G2517+J2517-P2517)</x:f>
        <x:v>1146.1920328542094</x:v>
      </x:c>
      <x:c r="R2517" s="7" t="n">
        <x:f>M2517+MAX(0,K2517-MAX(0,P2517-G2517-J2517))</x:f>
        <x:v>0</x:v>
      </x:c>
      <x:c r="S2517" s="7" t="n">
        <x:f>SUM(O2517,Q2517,R2517)</x:f>
        <x:v>1146.1920328542094</x:v>
      </x:c>
      <x:c r="T2517" s="14" t="n">
        <x:f>'Inventory detail'!T265</x:f>
        <x:v>0.056600000000000004</x:v>
      </x:c>
      <x:c r="U2517" s="14" t="n">
        <x:f>'Inventory detail'!U265</x:f>
        <x:v>0.06171</x:v>
      </x:c>
      <x:c r="V2517" s="9" t="n">
        <x:f>O2517*T2517</x:f>
        <x:v>0</x:v>
      </x:c>
      <x:c r="W2517" s="9" t="n">
        <x:f>Q2517*T2517</x:f>
        <x:v>64.87446905954826</x:v>
      </x:c>
      <x:c r="X2517" s="9" t="n">
        <x:f>R2517*T2517</x:f>
        <x:v>0</x:v>
      </x:c>
      <x:c r="Y2517" s="9" t="n">
        <x:f>S2517*T2517</x:f>
        <x:v>64.87446905954826</x:v>
      </x:c>
      <x:c r="Z2517" s="9" t="n">
        <x:f>IF(ISNUMBER(U2517),S2517*(U2517-T2517),"n.a.")</x:f>
        <x:v>5.857041287885006</x:v>
      </x:c>
      <x:c r="AA2517" s="9" t="n">
        <x:f>IF(ISNUMBER(U2517),Y2517,0)</x:f>
        <x:v>64.87446905954826</x:v>
      </x:c>
      <x:c r="AB2517" s="7" t="n">
        <x:f>MAX(0,L2517-SUM(F2517:K2517))</x:f>
        <x:v>0</x:v>
      </x:c>
    </x:row>
    <x:row r="2518" ht="22" customHeight="1">
      <x:c r="A2518" s="18" t="n">
        <x:f>Summary!E$41</x:f>
        <x:v>46388</x:v>
      </x:c>
      <x:c r="B2518" s="2" t="str">
        <x:f>'Inventory detail'!A266</x:f>
        <x:v>POUC</x:v>
      </x:c>
      <x:c r="C2518" s="2" t="str">
        <x:f>'Inventory detail'!B266</x:f>
        <x:v>30</x:v>
      </x:c>
      <x:c r="D2518" s="2" t="str">
        <x:f>'Inventory detail'!C266</x:f>
        <x:v>LMEN3</x:v>
      </x:c>
      <x:c r="E2518" s="10" t="n">
        <x:f>A1392</x:f>
        <x:v>46357</x:v>
      </x:c>
      <x:c r="F2518" s="7" t="n">
        <x:f>O1392</x:f>
        <x:v>0</x:v>
      </x:c>
      <x:c r="G2518" s="7" t="n">
        <x:f>Q1392</x:f>
        <x:v>6792.476714579056</x:v>
      </x:c>
      <x:c r="H2518" s="7" t="n">
        <x:f>R1392</x:f>
        <x:v>0</x:v>
      </x:c>
      <x:c r="I2518" s="7" t="n">
        <x:f>SUMIFS('PO detail'!$W$1662:$W$1664,'PO detail'!$V$1662:$V$1664,"&gt;="&amp;E2518,'PO detail'!$V$1662:$V$1664,"&lt;"&amp;A2518)</x:f>
        <x:v>0</x:v>
      </x:c>
      <x:c r="J2518" s="7" t="n">
        <x:f>SUMIFS('PO detail'!$X$1662:$X$1664,'PO detail'!$V$1662:$V$1664,"&gt;="&amp;E2518,'PO detail'!$V$1662:$V$1664,"&lt;"&amp;A2518)</x:f>
        <x:v>0</x:v>
      </x:c>
      <x:c r="K2518" s="7" t="n">
        <x:f>SUMIFS('PO detail'!$Y$1662:$Y$1664,'PO detail'!$V$1662:$V$1664,"&gt;="&amp;E2518,'PO detail'!$V$1662:$V$1664,"&lt;"&amp;A2518)</x:f>
        <x:v>0</x:v>
      </x:c>
      <x:c r="L2518" s="7" t="n">
        <x:f>'Inventory detail'!F266*Summary!$K$5*(A2518-E2518)/Summary!$K$6</x:f>
        <x:v>823.2683367556468</x:v>
      </x:c>
      <x:c r="M2518" s="7" t="n">
        <x:f>MAX(0,H2518-L2518)</x:f>
        <x:v>0</x:v>
      </x:c>
      <x:c r="N2518" s="7" t="n">
        <x:f>MAX(0,L2518-H2518)</x:f>
        <x:v>823.2683367556468</x:v>
      </x:c>
      <x:c r="O2518" s="7" t="n">
        <x:f>MAX(0,F2518+I2518-N2518)</x:f>
        <x:v>0</x:v>
      </x:c>
      <x:c r="P2518" s="7" t="n">
        <x:f>MAX(0,N2518-F2518-I2518)</x:f>
        <x:v>823.2683367556468</x:v>
      </x:c>
      <x:c r="Q2518" s="7" t="n">
        <x:f>MAX(0,G2518+J2518-P2518)</x:f>
        <x:v>5969.208377823409</x:v>
      </x:c>
      <x:c r="R2518" s="7" t="n">
        <x:f>M2518+MAX(0,K2518-MAX(0,P2518-G2518-J2518))</x:f>
        <x:v>0</x:v>
      </x:c>
      <x:c r="S2518" s="7" t="n">
        <x:f>SUM(O2518,Q2518,R2518)</x:f>
        <x:v>5969.208377823409</x:v>
      </x:c>
      <x:c r="T2518" s="14" t="n">
        <x:f>'Inventory detail'!T266</x:f>
        <x:v>0.0915</x:v>
      </x:c>
      <x:c r="U2518" s="14" t="n">
        <x:f>'Inventory detail'!U266</x:f>
        <x:v>0.099825</x:v>
      </x:c>
      <x:c r="V2518" s="9" t="n">
        <x:f>O2518*T2518</x:f>
        <x:v>0</x:v>
      </x:c>
      <x:c r="W2518" s="9" t="n">
        <x:f>Q2518*T2518</x:f>
        <x:v>546.1825665708419</x:v>
      </x:c>
      <x:c r="X2518" s="9" t="n">
        <x:f>R2518*T2518</x:f>
        <x:v>0</x:v>
      </x:c>
      <x:c r="Y2518" s="9" t="n">
        <x:f>S2518*T2518</x:f>
        <x:v>546.1825665708419</x:v>
      </x:c>
      <x:c r="Z2518" s="9" t="n">
        <x:f>IF(ISNUMBER(U2518),S2518*(U2518-T2518),"n.a.")</x:f>
        <x:v>49.693659745379875</x:v>
      </x:c>
      <x:c r="AA2518" s="9" t="n">
        <x:f>IF(ISNUMBER(U2518),Y2518,0)</x:f>
        <x:v>546.1825665708419</x:v>
      </x:c>
      <x:c r="AB2518" s="7" t="n">
        <x:f>MAX(0,L2518-SUM(F2518:K2518))</x:f>
        <x:v>0</x:v>
      </x:c>
    </x:row>
    <x:row r="2519" ht="22" customHeight="1">
      <x:c r="A2519" s="18" t="n">
        <x:f>Summary!E$41</x:f>
        <x:v>46388</x:v>
      </x:c>
      <x:c r="B2519" s="2" t="str">
        <x:f>'Inventory detail'!A267</x:f>
        <x:v>WIRE</x:v>
      </x:c>
      <x:c r="C2519" s="2" t="str">
        <x:f>'Inventory detail'!B267</x:f>
        <x:v>10</x:v>
      </x:c>
      <x:c r="D2519" s="2" t="str">
        <x:f>'Inventory detail'!C267</x:f>
        <x:v>DL078WHT</x:v>
      </x:c>
      <x:c r="E2519" s="10" t="n">
        <x:f>A1393</x:f>
        <x:v>46357</x:v>
      </x:c>
      <x:c r="F2519" s="7" t="n">
        <x:f>O1393</x:f>
        <x:v>8699.720410677619</x:v>
      </x:c>
      <x:c r="G2519" s="7" t="n">
        <x:f>Q1393</x:f>
        <x:v>0</x:v>
      </x:c>
      <x:c r="H2519" s="7" t="n">
        <x:f>R1393</x:f>
        <x:v>0</x:v>
      </x:c>
      <x:c r="I2519" s="7" t="n">
        <x:f>SUMIFS('PO detail'!$W$1974:$W$1977,'PO detail'!$V$1974:$V$1977,"&gt;="&amp;E2519,'PO detail'!$V$1974:$V$1977,"&lt;"&amp;A2519)</x:f>
        <x:v>0</x:v>
      </x:c>
      <x:c r="J2519" s="7" t="n">
        <x:f>SUMIFS('PO detail'!$X$1974:$X$1977,'PO detail'!$V$1974:$V$1977,"&gt;="&amp;E2519,'PO detail'!$V$1974:$V$1977,"&lt;"&amp;A2519)</x:f>
        <x:v>0</x:v>
      </x:c>
      <x:c r="K2519" s="7" t="n">
        <x:f>SUMIFS('PO detail'!$Y$1974:$Y$1977,'PO detail'!$V$1974:$V$1977,"&gt;="&amp;E2519,'PO detail'!$V$1974:$V$1977,"&lt;"&amp;A2519)</x:f>
        <x:v>0</x:v>
      </x:c>
      <x:c r="L2519" s="7" t="n">
        <x:f>'Inventory detail'!F267*Summary!$K$5*(A2519-E2519)/Summary!$K$6</x:f>
        <x:v>819.0314579055441</x:v>
      </x:c>
      <x:c r="M2519" s="7" t="n">
        <x:f>MAX(0,H2519-L2519)</x:f>
        <x:v>0</x:v>
      </x:c>
      <x:c r="N2519" s="7" t="n">
        <x:f>MAX(0,L2519-H2519)</x:f>
        <x:v>819.0314579055441</x:v>
      </x:c>
      <x:c r="O2519" s="7" t="n">
        <x:f>MAX(0,F2519+I2519-N2519)</x:f>
        <x:v>7880.688952772075</x:v>
      </x:c>
      <x:c r="P2519" s="7" t="n">
        <x:f>MAX(0,N2519-F2519-I2519)</x:f>
        <x:v>0</x:v>
      </x:c>
      <x:c r="Q2519" s="7" t="n">
        <x:f>MAX(0,G2519+J2519-P2519)</x:f>
        <x:v>0</x:v>
      </x:c>
      <x:c r="R2519" s="7" t="n">
        <x:f>M2519+MAX(0,K2519-MAX(0,P2519-G2519-J2519))</x:f>
        <x:v>0</x:v>
      </x:c>
      <x:c r="S2519" s="7" t="n">
        <x:f>SUM(O2519,Q2519,R2519)</x:f>
        <x:v>7880.688952772075</x:v>
      </x:c>
      <x:c r="T2519" s="14" t="n">
        <x:f>'Inventory detail'!T267</x:f>
        <x:v>0.16329999999999997</x:v>
      </x:c>
      <x:c r="U2519" s="14" t="n">
        <x:f>'Inventory detail'!U267</x:f>
        <x:v>0.16329999999999997</x:v>
      </x:c>
      <x:c r="V2519" s="9" t="n">
        <x:f>O2519*T2519</x:f>
        <x:v>1286.9165059876796</x:v>
      </x:c>
      <x:c r="W2519" s="9" t="n">
        <x:f>Q2519*T2519</x:f>
        <x:v>0</x:v>
      </x:c>
      <x:c r="X2519" s="9" t="n">
        <x:f>R2519*T2519</x:f>
        <x:v>0</x:v>
      </x:c>
      <x:c r="Y2519" s="9" t="n">
        <x:f>S2519*T2519</x:f>
        <x:v>1286.9165059876796</x:v>
      </x:c>
      <x:c r="Z2519" s="9" t="n">
        <x:f>IF(ISNUMBER(U2519),S2519*(U2519-T2519),"n.a.")</x:f>
        <x:v>0</x:v>
      </x:c>
      <x:c r="AA2519" s="9" t="n">
        <x:f>IF(ISNUMBER(U2519),Y2519,0)</x:f>
        <x:v>1286.9165059876796</x:v>
      </x:c>
      <x:c r="AB2519" s="7" t="n">
        <x:f>MAX(0,L2519-SUM(F2519:K2519))</x:f>
        <x:v>0</x:v>
      </x:c>
    </x:row>
    <x:row r="2520" ht="22" customHeight="1">
      <x:c r="A2520" s="18" t="n">
        <x:f>Summary!E$41</x:f>
        <x:v>46388</x:v>
      </x:c>
      <x:c r="B2520" s="2" t="str">
        <x:f>'Inventory detail'!A268</x:f>
        <x:v>POUC</x:v>
      </x:c>
      <x:c r="C2520" s="2" t="str">
        <x:f>'Inventory detail'!B268</x:f>
        <x:v>60</x:v>
      </x:c>
      <x:c r="D2520" s="2" t="str">
        <x:f>'Inventory detail'!C268</x:f>
        <x:v>LEG7</x:v>
      </x:c>
      <x:c r="E2520" s="10" t="n">
        <x:f>A1394</x:f>
        <x:v>46357</x:v>
      </x:c>
      <x:c r="F2520" s="7" t="n">
        <x:f>O1394</x:f>
        <x:v>4406.981519507187</x:v>
      </x:c>
      <x:c r="G2520" s="7" t="n">
        <x:f>Q1394</x:f>
        <x:v>1000</x:v>
      </x:c>
      <x:c r="H2520" s="7" t="n">
        <x:f>R1394</x:f>
        <x:v>0</x:v>
      </x:c>
      <x:c r="I2520" s="7" t="n">
        <x:f>SUMIFS('PO detail'!$W$1756:$W$1759,'PO detail'!$V$1756:$V$1759,"&gt;="&amp;E2520,'PO detail'!$V$1756:$V$1759,"&lt;"&amp;A2520)</x:f>
        <x:v>0</x:v>
      </x:c>
      <x:c r="J2520" s="7" t="n">
        <x:f>SUMIFS('PO detail'!$X$1756:$X$1759,'PO detail'!$V$1756:$V$1759,"&gt;="&amp;E2520,'PO detail'!$V$1756:$V$1759,"&lt;"&amp;A2520)</x:f>
        <x:v>0</x:v>
      </x:c>
      <x:c r="K2520" s="7" t="n">
        <x:f>SUMIFS('PO detail'!$Y$1756:$Y$1759,'PO detail'!$V$1756:$V$1759,"&gt;="&amp;E2520,'PO detail'!$V$1756:$V$1759,"&lt;"&amp;A2520)</x:f>
        <x:v>0</x:v>
      </x:c>
      <x:c r="L2520" s="7" t="n">
        <x:f>'Inventory detail'!F268*Summary!$K$5*(A2520-E2520)/Summary!$K$6</x:f>
        <x:v>814.7843942505134</x:v>
      </x:c>
      <x:c r="M2520" s="7" t="n">
        <x:f>MAX(0,H2520-L2520)</x:f>
        <x:v>0</x:v>
      </x:c>
      <x:c r="N2520" s="7" t="n">
        <x:f>MAX(0,L2520-H2520)</x:f>
        <x:v>814.7843942505134</x:v>
      </x:c>
      <x:c r="O2520" s="7" t="n">
        <x:f>MAX(0,F2520+I2520-N2520)</x:f>
        <x:v>3592.1971252566736</x:v>
      </x:c>
      <x:c r="P2520" s="7" t="n">
        <x:f>MAX(0,N2520-F2520-I2520)</x:f>
        <x:v>0</x:v>
      </x:c>
      <x:c r="Q2520" s="7" t="n">
        <x:f>MAX(0,G2520+J2520-P2520)</x:f>
        <x:v>1000</x:v>
      </x:c>
      <x:c r="R2520" s="7" t="n">
        <x:f>M2520+MAX(0,K2520-MAX(0,P2520-G2520-J2520))</x:f>
        <x:v>0</x:v>
      </x:c>
      <x:c r="S2520" s="7" t="n">
        <x:f>SUM(O2520,Q2520,R2520)</x:f>
        <x:v>4592.197125256674</x:v>
      </x:c>
      <x:c r="T2520" s="14" t="n">
        <x:f>'Inventory detail'!T268</x:f>
        <x:v>0.11259999999999999</x:v>
      </x:c>
      <x:c r="U2520" s="14" t="n">
        <x:f>'Inventory detail'!U268</x:f>
        <x:v>0.12276</x:v>
      </x:c>
      <x:c r="V2520" s="9" t="n">
        <x:f>O2520*T2520</x:f>
        <x:v>404.4813963039014</x:v>
      </x:c>
      <x:c r="W2520" s="9" t="n">
        <x:f>Q2520*T2520</x:f>
        <x:v>112.6</x:v>
      </x:c>
      <x:c r="X2520" s="9" t="n">
        <x:f>R2520*T2520</x:f>
        <x:v>0</x:v>
      </x:c>
      <x:c r="Y2520" s="9" t="n">
        <x:f>S2520*T2520</x:f>
        <x:v>517.0813963039014</x:v>
      </x:c>
      <x:c r="Z2520" s="9" t="n">
        <x:f>IF(ISNUMBER(U2520),S2520*(U2520-T2520),"n.a.")</x:f>
        <x:v>46.656722792607816</x:v>
      </x:c>
      <x:c r="AA2520" s="9" t="n">
        <x:f>IF(ISNUMBER(U2520),Y2520,0)</x:f>
        <x:v>517.0813963039014</x:v>
      </x:c>
      <x:c r="AB2520" s="7" t="n">
        <x:f>MAX(0,L2520-SUM(F2520:K2520))</x:f>
        <x:v>0</x:v>
      </x:c>
    </x:row>
    <x:row r="2521" ht="22" customHeight="1">
      <x:c r="A2521" s="18" t="n">
        <x:f>Summary!E$41</x:f>
        <x:v>46388</x:v>
      </x:c>
      <x:c r="B2521" s="2" t="str">
        <x:f>'Inventory detail'!A269</x:f>
        <x:v>WIRE</x:v>
      </x:c>
      <x:c r="C2521" s="2" t="str">
        <x:f>'Inventory detail'!B269</x:f>
        <x:v>10</x:v>
      </x:c>
      <x:c r="D2521" s="2" t="str">
        <x:f>'Inventory detail'!C269</x:f>
        <x:v>DL034WHT</x:v>
      </x:c>
      <x:c r="E2521" s="10" t="n">
        <x:f>A1395</x:f>
        <x:v>46357</x:v>
      </x:c>
      <x:c r="F2521" s="7" t="n">
        <x:f>O1395</x:f>
        <x:v>5856.981519507187</x:v>
      </x:c>
      <x:c r="G2521" s="7" t="n">
        <x:f>Q1395</x:f>
        <x:v>0</x:v>
      </x:c>
      <x:c r="H2521" s="7" t="n">
        <x:f>R1395</x:f>
        <x:v>0</x:v>
      </x:c>
      <x:c r="I2521" s="7" t="n">
        <x:f>SUMIFS('PO detail'!$W$1924:$W$1927,'PO detail'!$V$1924:$V$1927,"&gt;="&amp;E2521,'PO detail'!$V$1924:$V$1927,"&lt;"&amp;A2521)</x:f>
        <x:v>0</x:v>
      </x:c>
      <x:c r="J2521" s="7" t="n">
        <x:f>SUMIFS('PO detail'!$X$1924:$X$1927,'PO detail'!$V$1924:$V$1927,"&gt;="&amp;E2521,'PO detail'!$V$1924:$V$1927,"&lt;"&amp;A2521)</x:f>
        <x:v>0</x:v>
      </x:c>
      <x:c r="K2521" s="7" t="n">
        <x:f>SUMIFS('PO detail'!$Y$1924:$Y$1927,'PO detail'!$V$1924:$V$1927,"&gt;="&amp;E2521,'PO detail'!$V$1924:$V$1927,"&lt;"&amp;A2521)</x:f>
        <x:v>0</x:v>
      </x:c>
      <x:c r="L2521" s="7" t="n">
        <x:f>'Inventory detail'!F269*Summary!$K$5*(A2521-E2521)/Summary!$K$6</x:f>
        <x:v>814.7843942505134</x:v>
      </x:c>
      <x:c r="M2521" s="7" t="n">
        <x:f>MAX(0,H2521-L2521)</x:f>
        <x:v>0</x:v>
      </x:c>
      <x:c r="N2521" s="7" t="n">
        <x:f>MAX(0,L2521-H2521)</x:f>
        <x:v>814.7843942505134</x:v>
      </x:c>
      <x:c r="O2521" s="7" t="n">
        <x:f>MAX(0,F2521+I2521-N2521)</x:f>
        <x:v>5042.197125256674</x:v>
      </x:c>
      <x:c r="P2521" s="7" t="n">
        <x:f>MAX(0,N2521-F2521-I2521)</x:f>
        <x:v>0</x:v>
      </x:c>
      <x:c r="Q2521" s="7" t="n">
        <x:f>MAX(0,G2521+J2521-P2521)</x:f>
        <x:v>0</x:v>
      </x:c>
      <x:c r="R2521" s="7" t="n">
        <x:f>M2521+MAX(0,K2521-MAX(0,P2521-G2521-J2521))</x:f>
        <x:v>0</x:v>
      </x:c>
      <x:c r="S2521" s="7" t="n">
        <x:f>SUM(O2521,Q2521,R2521)</x:f>
        <x:v>5042.197125256674</x:v>
      </x:c>
      <x:c r="T2521" s="14" t="n">
        <x:f>'Inventory detail'!T269</x:f>
        <x:v>0.1424</x:v>
      </x:c>
      <x:c r="U2521" s="14" t="n">
        <x:f>'Inventory detail'!U269</x:f>
        <x:v>0.1424</x:v>
      </x:c>
      <x:c r="V2521" s="9" t="n">
        <x:f>O2521*T2521</x:f>
        <x:v>718.0088706365503</x:v>
      </x:c>
      <x:c r="W2521" s="9" t="n">
        <x:f>Q2521*T2521</x:f>
        <x:v>0</x:v>
      </x:c>
      <x:c r="X2521" s="9" t="n">
        <x:f>R2521*T2521</x:f>
        <x:v>0</x:v>
      </x:c>
      <x:c r="Y2521" s="9" t="n">
        <x:f>S2521*T2521</x:f>
        <x:v>718.0088706365503</x:v>
      </x:c>
      <x:c r="Z2521" s="9" t="n">
        <x:f>IF(ISNUMBER(U2521),S2521*(U2521-T2521),"n.a.")</x:f>
        <x:v>0</x:v>
      </x:c>
      <x:c r="AA2521" s="9" t="n">
        <x:f>IF(ISNUMBER(U2521),Y2521,0)</x:f>
        <x:v>718.0088706365503</x:v>
      </x:c>
      <x:c r="AB2521" s="7" t="n">
        <x:f>MAX(0,L2521-SUM(F2521:K2521))</x:f>
        <x:v>0</x:v>
      </x:c>
    </x:row>
    <x:row r="2522" ht="22" customHeight="1">
      <x:c r="A2522" s="18" t="n">
        <x:f>Summary!E$41</x:f>
        <x:v>46388</x:v>
      </x:c>
      <x:c r="B2522" s="2" t="str">
        <x:f>'Inventory detail'!A270</x:f>
        <x:v>POUC</x:v>
      </x:c>
      <x:c r="C2522" s="2" t="str">
        <x:f>'Inventory detail'!B270</x:f>
        <x:v>60</x:v>
      </x:c>
      <x:c r="D2522" s="2" t="str">
        <x:f>'Inventory detail'!C270</x:f>
        <x:v>BUS7</x:v>
      </x:c>
      <x:c r="E2522" s="10" t="n">
        <x:f>A1396</x:f>
        <x:v>46357</x:v>
      </x:c>
      <x:c r="F2522" s="7" t="n">
        <x:f>O1396</x:f>
        <x:v>4221.486324435318</x:v>
      </x:c>
      <x:c r="G2522" s="7" t="n">
        <x:f>Q1396</x:f>
        <x:v>5000</x:v>
      </x:c>
      <x:c r="H2522" s="7" t="n">
        <x:f>R1396</x:f>
        <x:v>0</x:v>
      </x:c>
      <x:c r="I2522" s="7" t="n">
        <x:f>SUMIFS('PO detail'!$W$1730:$W$1732,'PO detail'!$V$1730:$V$1732,"&gt;="&amp;E2522,'PO detail'!$V$1730:$V$1732,"&lt;"&amp;A2522)</x:f>
        <x:v>0</x:v>
      </x:c>
      <x:c r="J2522" s="7" t="n">
        <x:f>SUMIFS('PO detail'!$X$1730:$X$1732,'PO detail'!$V$1730:$V$1732,"&gt;="&amp;E2522,'PO detail'!$V$1730:$V$1732,"&lt;"&amp;A2522)</x:f>
        <x:v>0</x:v>
      </x:c>
      <x:c r="K2522" s="7" t="n">
        <x:f>SUMIFS('PO detail'!$Y$1730:$Y$1732,'PO detail'!$V$1730:$V$1732,"&gt;="&amp;E2522,'PO detail'!$V$1730:$V$1732,"&lt;"&amp;A2522)</x:f>
        <x:v>0</x:v>
      </x:c>
      <x:c r="L2522" s="7" t="n">
        <x:f>'Inventory detail'!F270*Summary!$K$5*(A2522-E2522)/Summary!$K$6</x:f>
        <x:v>806.3004517453799</x:v>
      </x:c>
      <x:c r="M2522" s="7" t="n">
        <x:f>MAX(0,H2522-L2522)</x:f>
        <x:v>0</x:v>
      </x:c>
      <x:c r="N2522" s="7" t="n">
        <x:f>MAX(0,L2522-H2522)</x:f>
        <x:v>806.3004517453799</x:v>
      </x:c>
      <x:c r="O2522" s="7" t="n">
        <x:f>MAX(0,F2522+I2522-N2522)</x:f>
        <x:v>3415.185872689938</x:v>
      </x:c>
      <x:c r="P2522" s="7" t="n">
        <x:f>MAX(0,N2522-F2522-I2522)</x:f>
        <x:v>0</x:v>
      </x:c>
      <x:c r="Q2522" s="7" t="n">
        <x:f>MAX(0,G2522+J2522-P2522)</x:f>
        <x:v>5000</x:v>
      </x:c>
      <x:c r="R2522" s="7" t="n">
        <x:f>M2522+MAX(0,K2522-MAX(0,P2522-G2522-J2522))</x:f>
        <x:v>0</x:v>
      </x:c>
      <x:c r="S2522" s="7" t="n">
        <x:f>SUM(O2522,Q2522,R2522)</x:f>
        <x:v>8415.185872689937</x:v>
      </x:c>
      <x:c r="T2522" s="14" t="n">
        <x:f>'Inventory detail'!T270</x:f>
        <x:v>0.009000000000000001</x:v>
      </x:c>
      <x:c r="U2522" s="14" t="n">
        <x:f>'Inventory detail'!U270</x:f>
        <x:v>0.009734999999999999</x:v>
      </x:c>
      <x:c r="V2522" s="9" t="n">
        <x:f>O2522*T2522</x:f>
        <x:v>30.73667285420945</x:v>
      </x:c>
      <x:c r="W2522" s="9" t="n">
        <x:f>Q2522*T2522</x:f>
        <x:v>45.00000000000001</x:v>
      </x:c>
      <x:c r="X2522" s="9" t="n">
        <x:f>R2522*T2522</x:f>
        <x:v>0</x:v>
      </x:c>
      <x:c r="Y2522" s="9" t="n">
        <x:f>S2522*T2522</x:f>
        <x:v>75.73667285420944</x:v>
      </x:c>
      <x:c r="Z2522" s="9" t="n">
        <x:f>IF(ISNUMBER(U2522),S2522*(U2522-T2522),"n.a.")</x:f>
        <x:v>6.185161616427085</x:v>
      </x:c>
      <x:c r="AA2522" s="9" t="n">
        <x:f>IF(ISNUMBER(U2522),Y2522,0)</x:f>
        <x:v>75.73667285420944</x:v>
      </x:c>
      <x:c r="AB2522" s="7" t="n">
        <x:f>MAX(0,L2522-SUM(F2522:K2522))</x:f>
        <x:v>0</x:v>
      </x:c>
    </x:row>
    <x:row r="2523" ht="22" customHeight="1">
      <x:c r="A2523" s="18" t="n">
        <x:f>Summary!E$41</x:f>
        <x:v>46388</x:v>
      </x:c>
      <x:c r="B2523" s="2" t="str">
        <x:f>'Inventory detail'!A271</x:f>
        <x:v>POUC</x:v>
      </x:c>
      <x:c r="C2523" s="2" t="str">
        <x:f>'Inventory detail'!B271</x:f>
        <x:v>60</x:v>
      </x:c>
      <x:c r="D2523" s="2" t="str">
        <x:f>'Inventory detail'!C271</x:f>
        <x:v>RMEN10</x:v>
      </x:c>
      <x:c r="E2523" s="10" t="n">
        <x:f>A1397</x:f>
        <x:v>46357</x:v>
      </x:c>
      <x:c r="F2523" s="7" t="n">
        <x:f>O1397</x:f>
        <x:v>0</x:v>
      </x:c>
      <x:c r="G2523" s="7" t="n">
        <x:f>Q1397</x:f>
        <x:v>3378.747433264887</x:v>
      </x:c>
      <x:c r="H2523" s="7" t="n">
        <x:f>R1397</x:f>
        <x:v>0</x:v>
      </x:c>
      <x:c r="I2523" s="7" t="n">
        <x:f>SUMIFS('PO detail'!$W$1832:$W$1834,'PO detail'!$V$1832:$V$1834,"&gt;="&amp;E2523,'PO detail'!$V$1832:$V$1834,"&lt;"&amp;A2523)</x:f>
        <x:v>0</x:v>
      </x:c>
      <x:c r="J2523" s="7" t="n">
        <x:f>SUMIFS('PO detail'!$X$1832:$X$1834,'PO detail'!$V$1832:$V$1834,"&gt;="&amp;E2523,'PO detail'!$V$1832:$V$1834,"&lt;"&amp;A2523)</x:f>
        <x:v>0</x:v>
      </x:c>
      <x:c r="K2523" s="7" t="n">
        <x:f>SUMIFS('PO detail'!$Y$1832:$Y$1834,'PO detail'!$V$1832:$V$1834,"&gt;="&amp;E2523,'PO detail'!$V$1832:$V$1834,"&lt;"&amp;A2523)</x:f>
        <x:v>0</x:v>
      </x:c>
      <x:c r="L2523" s="7" t="n">
        <x:f>'Inventory detail'!F271*Summary!$K$5*(A2523-E2523)/Summary!$K$6</x:f>
        <x:v>802.0533880903491</x:v>
      </x:c>
      <x:c r="M2523" s="7" t="n">
        <x:f>MAX(0,H2523-L2523)</x:f>
        <x:v>0</x:v>
      </x:c>
      <x:c r="N2523" s="7" t="n">
        <x:f>MAX(0,L2523-H2523)</x:f>
        <x:v>802.0533880903491</x:v>
      </x:c>
      <x:c r="O2523" s="7" t="n">
        <x:f>MAX(0,F2523+I2523-N2523)</x:f>
        <x:v>0</x:v>
      </x:c>
      <x:c r="P2523" s="7" t="n">
        <x:f>MAX(0,N2523-F2523-I2523)</x:f>
        <x:v>802.0533880903491</x:v>
      </x:c>
      <x:c r="Q2523" s="7" t="n">
        <x:f>MAX(0,G2523+J2523-P2523)</x:f>
        <x:v>2576.694045174538</x:v>
      </x:c>
      <x:c r="R2523" s="7" t="n">
        <x:f>M2523+MAX(0,K2523-MAX(0,P2523-G2523-J2523))</x:f>
        <x:v>0</x:v>
      </x:c>
      <x:c r="S2523" s="7" t="n">
        <x:f>SUM(O2523,Q2523,R2523)</x:f>
        <x:v>2576.694045174538</x:v>
      </x:c>
      <x:c r="T2523" s="14" t="n">
        <x:f>'Inventory detail'!T271</x:f>
        <x:v>0.2875</x:v>
      </x:c>
      <x:c r="U2523" s="14" t="n">
        <x:f>'Inventory detail'!U271</x:f>
        <x:v>0.3135</x:v>
      </x:c>
      <x:c r="V2523" s="9" t="n">
        <x:f>O2523*T2523</x:f>
        <x:v>0</x:v>
      </x:c>
      <x:c r="W2523" s="9" t="n">
        <x:f>Q2523*T2523</x:f>
        <x:v>740.7995379876796</x:v>
      </x:c>
      <x:c r="X2523" s="9" t="n">
        <x:f>R2523*T2523</x:f>
        <x:v>0</x:v>
      </x:c>
      <x:c r="Y2523" s="9" t="n">
        <x:f>S2523*T2523</x:f>
        <x:v>740.7995379876796</x:v>
      </x:c>
      <x:c r="Z2523" s="9" t="n">
        <x:f>IF(ISNUMBER(U2523),S2523*(U2523-T2523),"n.a.")</x:f>
        <x:v>66.99404517453804</x:v>
      </x:c>
      <x:c r="AA2523" s="9" t="n">
        <x:f>IF(ISNUMBER(U2523),Y2523,0)</x:f>
        <x:v>740.7995379876796</x:v>
      </x:c>
      <x:c r="AB2523" s="7" t="n">
        <x:f>MAX(0,L2523-SUM(F2523:K2523))</x:f>
        <x:v>0</x:v>
      </x:c>
    </x:row>
    <x:row r="2524" ht="22" customHeight="1">
      <x:c r="A2524" s="18" t="n">
        <x:f>Summary!E$41</x:f>
        <x:v>46388</x:v>
      </x:c>
      <x:c r="B2524" s="2" t="str">
        <x:f>'Inventory detail'!A272</x:f>
        <x:v>COIL</x:v>
      </x:c>
      <x:c r="C2524" s="2" t="str">
        <x:f>'Inventory detail'!B272</x:f>
        <x:v>10</x:v>
      </x:c>
      <x:c r="D2524" s="2" t="str">
        <x:f>'Inventory detail'!C272</x:f>
        <x:v>18BLK36-4</x:v>
      </x:c>
      <x:c r="E2524" s="10" t="n">
        <x:f>A1398</x:f>
        <x:v>46357</x:v>
      </x:c>
      <x:c r="F2524" s="7" t="n">
        <x:f>O1398</x:f>
        <x:v>1550.5133470225874</x:v>
      </x:c>
      <x:c r="G2524" s="7" t="n">
        <x:f>Q1398</x:f>
        <x:v>0</x:v>
      </x:c>
      <x:c r="H2524" s="7" t="n">
        <x:f>R1398</x:f>
        <x:v>0</x:v>
      </x:c>
      <x:c r="I2524" s="7" t="n">
        <x:f>SUMIFS('PO detail'!$W$250:$W$254,'PO detail'!$V$250:$V$254,"&gt;="&amp;E2524,'PO detail'!$V$250:$V$254,"&lt;"&amp;A2524)</x:f>
        <x:v>0</x:v>
      </x:c>
      <x:c r="J2524" s="7" t="n">
        <x:f>SUMIFS('PO detail'!$X$250:$X$254,'PO detail'!$V$250:$V$254,"&gt;="&amp;E2524,'PO detail'!$V$250:$V$254,"&lt;"&amp;A2524)</x:f>
        <x:v>0</x:v>
      </x:c>
      <x:c r="K2524" s="7" t="n">
        <x:f>SUMIFS('PO detail'!$Y$250:$Y$254,'PO detail'!$V$250:$V$254,"&gt;="&amp;E2524,'PO detail'!$V$250:$V$254,"&lt;"&amp;A2524)</x:f>
        <x:v>0</x:v>
      </x:c>
      <x:c r="L2524" s="7" t="n">
        <x:f>'Inventory detail'!F272*Summary!$K$5*(A2524-E2524)/Summary!$K$6</x:f>
        <x:v>789.3223819301849</x:v>
      </x:c>
      <x:c r="M2524" s="7" t="n">
        <x:f>MAX(0,H2524-L2524)</x:f>
        <x:v>0</x:v>
      </x:c>
      <x:c r="N2524" s="7" t="n">
        <x:f>MAX(0,L2524-H2524)</x:f>
        <x:v>789.3223819301849</x:v>
      </x:c>
      <x:c r="O2524" s="7" t="n">
        <x:f>MAX(0,F2524+I2524-N2524)</x:f>
        <x:v>761.1909650924025</x:v>
      </x:c>
      <x:c r="P2524" s="7" t="n">
        <x:f>MAX(0,N2524-F2524-I2524)</x:f>
        <x:v>0</x:v>
      </x:c>
      <x:c r="Q2524" s="7" t="n">
        <x:f>MAX(0,G2524+J2524-P2524)</x:f>
        <x:v>0</x:v>
      </x:c>
      <x:c r="R2524" s="7" t="n">
        <x:f>M2524+MAX(0,K2524-MAX(0,P2524-G2524-J2524))</x:f>
        <x:v>0</x:v>
      </x:c>
      <x:c r="S2524" s="7" t="n">
        <x:f>SUM(O2524,Q2524,R2524)</x:f>
        <x:v>761.1909650924025</x:v>
      </x:c>
      <x:c r="T2524" s="14" t="n">
        <x:f>'Inventory detail'!T272</x:f>
        <x:v>0.3345</x:v>
      </x:c>
      <x:c r="U2524" s="14" t="n">
        <x:f>'Inventory detail'!U272</x:f>
        <x:v>0.32774299999999995</x:v>
      </x:c>
      <x:c r="V2524" s="9" t="n">
        <x:f>O2524*T2524</x:f>
        <x:v>254.61837782340865</x:v>
      </x:c>
      <x:c r="W2524" s="9" t="n">
        <x:f>Q2524*T2524</x:f>
        <x:v>0</x:v>
      </x:c>
      <x:c r="X2524" s="9" t="n">
        <x:f>R2524*T2524</x:f>
        <x:v>0</x:v>
      </x:c>
      <x:c r="Y2524" s="9" t="n">
        <x:f>S2524*T2524</x:f>
        <x:v>254.61837782340865</x:v>
      </x:c>
      <x:c r="Z2524" s="9" t="n">
        <x:f>IF(ISNUMBER(U2524),S2524*(U2524-T2524),"n.a.")</x:f>
        <x:v>-5.143367351129416</x:v>
      </x:c>
      <x:c r="AA2524" s="9" t="n">
        <x:f>IF(ISNUMBER(U2524),Y2524,0)</x:f>
        <x:v>254.61837782340865</x:v>
      </x:c>
      <x:c r="AB2524" s="7" t="n">
        <x:f>MAX(0,L2524-SUM(F2524:K2524))</x:f>
        <x:v>0</x:v>
      </x:c>
    </x:row>
    <x:row r="2525" ht="22" customHeight="1">
      <x:c r="A2525" s="18" t="n">
        <x:f>Summary!E$41</x:f>
        <x:v>46388</x:v>
      </x:c>
      <x:c r="B2525" s="2" t="str">
        <x:f>'Inventory detail'!A273</x:f>
        <x:v>POUC</x:v>
      </x:c>
      <x:c r="C2525" s="2" t="str">
        <x:f>'Inventory detail'!B273</x:f>
        <x:v>10</x:v>
      </x:c>
      <x:c r="D2525" s="2" t="str">
        <x:f>'Inventory detail'!C273</x:f>
        <x:v>JUM10</x:v>
      </x:c>
      <x:c r="E2525" s="10" t="n">
        <x:f>A1399</x:f>
        <x:v>46357</x:v>
      </x:c>
      <x:c r="F2525" s="7" t="n">
        <x:f>O1399</x:f>
        <x:v>0</x:v>
      </x:c>
      <x:c r="G2525" s="7" t="n">
        <x:f>Q1399</x:f>
        <x:v>7350.513347022587</x:v>
      </x:c>
      <x:c r="H2525" s="7" t="n">
        <x:f>R1399</x:f>
        <x:v>0</x:v>
      </x:c>
      <x:c r="I2525" s="7" t="n">
        <x:f>SUMIFS('PO detail'!$W$1473:$W$1473,'PO detail'!$V$1473:$V$1473,"&gt;="&amp;E2525,'PO detail'!$V$1473:$V$1473,"&lt;"&amp;A2525)</x:f>
        <x:v>0</x:v>
      </x:c>
      <x:c r="J2525" s="7" t="n">
        <x:f>SUMIFS('PO detail'!$X$1473:$X$1473,'PO detail'!$V$1473:$V$1473,"&gt;="&amp;E2525,'PO detail'!$V$1473:$V$1473,"&lt;"&amp;A2525)</x:f>
        <x:v>0</x:v>
      </x:c>
      <x:c r="K2525" s="7" t="n">
        <x:f>SUMIFS('PO detail'!$Y$1473:$Y$1473,'PO detail'!$V$1473:$V$1473,"&gt;="&amp;E2525,'PO detail'!$V$1473:$V$1473,"&lt;"&amp;A2525)</x:f>
        <x:v>0</x:v>
      </x:c>
      <x:c r="L2525" s="7" t="n">
        <x:f>'Inventory detail'!F273*Summary!$K$5*(A2525-E2525)/Summary!$K$6</x:f>
        <x:v>789.3223819301849</x:v>
      </x:c>
      <x:c r="M2525" s="7" t="n">
        <x:f>MAX(0,H2525-L2525)</x:f>
        <x:v>0</x:v>
      </x:c>
      <x:c r="N2525" s="7" t="n">
        <x:f>MAX(0,L2525-H2525)</x:f>
        <x:v>789.3223819301849</x:v>
      </x:c>
      <x:c r="O2525" s="7" t="n">
        <x:f>MAX(0,F2525+I2525-N2525)</x:f>
        <x:v>0</x:v>
      </x:c>
      <x:c r="P2525" s="7" t="n">
        <x:f>MAX(0,N2525-F2525-I2525)</x:f>
        <x:v>789.3223819301849</x:v>
      </x:c>
      <x:c r="Q2525" s="7" t="n">
        <x:f>MAX(0,G2525+J2525-P2525)</x:f>
        <x:v>6561.190965092403</x:v>
      </x:c>
      <x:c r="R2525" s="7" t="n">
        <x:f>M2525+MAX(0,K2525-MAX(0,P2525-G2525-J2525))</x:f>
        <x:v>0</x:v>
      </x:c>
      <x:c r="S2525" s="7" t="n">
        <x:f>SUM(O2525,Q2525,R2525)</x:f>
        <x:v>6561.190965092403</x:v>
      </x:c>
      <x:c r="T2525" s="14" t="n">
        <x:f>'Inventory detail'!T273</x:f>
        <x:v>0.0225</x:v>
      </x:c>
      <x:c r="U2525" s="14" t="n">
        <x:f>'Inventory detail'!U273</x:f>
        <x:v>0.024585</x:v>
      </x:c>
      <x:c r="V2525" s="9" t="n">
        <x:f>O2525*T2525</x:f>
        <x:v>0</x:v>
      </x:c>
      <x:c r="W2525" s="9" t="n">
        <x:f>Q2525*T2525</x:f>
        <x:v>147.62679671457906</x:v>
      </x:c>
      <x:c r="X2525" s="9" t="n">
        <x:f>R2525*T2525</x:f>
        <x:v>0</x:v>
      </x:c>
      <x:c r="Y2525" s="9" t="n">
        <x:f>S2525*T2525</x:f>
        <x:v>147.62679671457906</x:v>
      </x:c>
      <x:c r="Z2525" s="9" t="n">
        <x:f>IF(ISNUMBER(U2525),S2525*(U2525-T2525),"n.a.")</x:f>
        <x:v>13.68008316221766</x:v>
      </x:c>
      <x:c r="AA2525" s="9" t="n">
        <x:f>IF(ISNUMBER(U2525),Y2525,0)</x:f>
        <x:v>147.62679671457906</x:v>
      </x:c>
      <x:c r="AB2525" s="7" t="n">
        <x:f>MAX(0,L2525-SUM(F2525:K2525))</x:f>
        <x:v>0</x:v>
      </x:c>
    </x:row>
    <x:row r="2526" ht="22" customHeight="1">
      <x:c r="A2526" s="18" t="n">
        <x:f>Summary!E$41</x:f>
        <x:v>46388</x:v>
      </x:c>
      <x:c r="B2526" s="2" t="str">
        <x:f>'Inventory detail'!A274</x:f>
        <x:v>WIRE</x:v>
      </x:c>
      <x:c r="C2526" s="2" t="str">
        <x:f>'Inventory detail'!B274</x:f>
        <x:v>10</x:v>
      </x:c>
      <x:c r="D2526" s="2" t="str">
        <x:f>'Inventory detail'!C274</x:f>
        <x:v>DL114BLK</x:v>
      </x:c>
      <x:c r="E2526" s="10" t="n">
        <x:f>A1400</x:f>
        <x:v>46357</x:v>
      </x:c>
      <x:c r="F2526" s="7" t="n">
        <x:f>O1400</x:f>
        <x:v>0</x:v>
      </x:c>
      <x:c r="G2526" s="7" t="n">
        <x:f>Q1400</x:f>
        <x:v>0</x:v>
      </x:c>
      <x:c r="H2526" s="7" t="n">
        <x:f>R1400</x:f>
        <x:v>2000.5133470225874</x:v>
      </x:c>
      <x:c r="I2526" s="7" t="n">
        <x:f>SUMIFS('PO detail'!$W$1982:$W$1988,'PO detail'!$V$1982:$V$1988,"&gt;="&amp;E2526,'PO detail'!$V$1982:$V$1988,"&lt;"&amp;A2526)</x:f>
        <x:v>0</x:v>
      </x:c>
      <x:c r="J2526" s="7" t="n">
        <x:f>SUMIFS('PO detail'!$X$1982:$X$1988,'PO detail'!$V$1982:$V$1988,"&gt;="&amp;E2526,'PO detail'!$V$1982:$V$1988,"&lt;"&amp;A2526)</x:f>
        <x:v>0</x:v>
      </x:c>
      <x:c r="K2526" s="7" t="n">
        <x:f>SUMIFS('PO detail'!$Y$1982:$Y$1988,'PO detail'!$V$1982:$V$1988,"&gt;="&amp;E2526,'PO detail'!$V$1982:$V$1988,"&lt;"&amp;A2526)</x:f>
        <x:v>0</x:v>
      </x:c>
      <x:c r="L2526" s="7" t="n">
        <x:f>'Inventory detail'!F274*Summary!$K$5*(A2526-E2526)/Summary!$K$6</x:f>
        <x:v>789.3223819301849</x:v>
      </x:c>
      <x:c r="M2526" s="7" t="n">
        <x:f>MAX(0,H2526-L2526)</x:f>
        <x:v>1211.1909650924026</x:v>
      </x:c>
      <x:c r="N2526" s="7" t="n">
        <x:f>MAX(0,L2526-H2526)</x:f>
        <x:v>0</x:v>
      </x:c>
      <x:c r="O2526" s="7" t="n">
        <x:f>MAX(0,F2526+I2526-N2526)</x:f>
        <x:v>0</x:v>
      </x:c>
      <x:c r="P2526" s="7" t="n">
        <x:f>MAX(0,N2526-F2526-I2526)</x:f>
        <x:v>0</x:v>
      </x:c>
      <x:c r="Q2526" s="7" t="n">
        <x:f>MAX(0,G2526+J2526-P2526)</x:f>
        <x:v>0</x:v>
      </x:c>
      <x:c r="R2526" s="7" t="n">
        <x:f>M2526+MAX(0,K2526-MAX(0,P2526-G2526-J2526))</x:f>
        <x:v>1211.1909650924026</x:v>
      </x:c>
      <x:c r="S2526" s="7" t="n">
        <x:f>SUM(O2526,Q2526,R2526)</x:f>
        <x:v>1211.1909650924026</x:v>
      </x:c>
      <x:c r="T2526" s="14" t="n">
        <x:f>'Inventory detail'!T274</x:f>
        <x:v>0.5507</x:v>
      </x:c>
      <x:c r="U2526" s="14" t="n">
        <x:f>'Inventory detail'!U274</x:f>
        <x:v>0.5507</x:v>
      </x:c>
      <x:c r="V2526" s="9" t="n">
        <x:f>O2526*T2526</x:f>
        <x:v>0</x:v>
      </x:c>
      <x:c r="W2526" s="9" t="n">
        <x:f>Q2526*T2526</x:f>
        <x:v>0</x:v>
      </x:c>
      <x:c r="X2526" s="9" t="n">
        <x:f>R2526*T2526</x:f>
        <x:v>667.0028644763861</x:v>
      </x:c>
      <x:c r="Y2526" s="9" t="n">
        <x:f>S2526*T2526</x:f>
        <x:v>667.0028644763861</x:v>
      </x:c>
      <x:c r="Z2526" s="9" t="n">
        <x:f>IF(ISNUMBER(U2526),S2526*(U2526-T2526),"n.a.")</x:f>
        <x:v>0</x:v>
      </x:c>
      <x:c r="AA2526" s="9" t="n">
        <x:f>IF(ISNUMBER(U2526),Y2526,0)</x:f>
        <x:v>667.0028644763861</x:v>
      </x:c>
      <x:c r="AB2526" s="7" t="n">
        <x:f>MAX(0,L2526-SUM(F2526:K2526))</x:f>
        <x:v>0</x:v>
      </x:c>
    </x:row>
    <x:row r="2527" ht="22" customHeight="1">
      <x:c r="A2527" s="18" t="n">
        <x:f>Summary!E$41</x:f>
        <x:v>46388</x:v>
      </x:c>
      <x:c r="B2527" s="2" t="str">
        <x:f>'Inventory detail'!A275</x:f>
        <x:v>WIRE</x:v>
      </x:c>
      <x:c r="C2527" s="2" t="str">
        <x:f>'Inventory detail'!B275</x:f>
        <x:v>30</x:v>
      </x:c>
      <x:c r="D2527" s="2" t="str">
        <x:f>'Inventory detail'!C275</x:f>
        <x:v>DL916BLK</x:v>
      </x:c>
      <x:c r="E2527" s="10" t="n">
        <x:f>A1401</x:f>
        <x:v>46357</x:v>
      </x:c>
      <x:c r="F2527" s="7" t="n">
        <x:f>O1401</x:f>
        <x:v>0</x:v>
      </x:c>
      <x:c r="G2527" s="7" t="n">
        <x:f>Q1401</x:f>
        <x:v>0</x:v>
      </x:c>
      <x:c r="H2527" s="7" t="n">
        <x:f>R1401</x:f>
        <x:v>0</x:v>
      </x:c>
      <x:c r="I2527" s="7" t="n">
        <x:f>0</x:f>
        <x:v>0</x:v>
      </x:c>
      <x:c r="J2527" s="7" t="n">
        <x:f>0</x:f>
        <x:v>0</x:v>
      </x:c>
      <x:c r="K2527" s="7" t="n">
        <x:f>0</x:f>
        <x:v>0</x:v>
      </x:c>
      <x:c r="L2527" s="7" t="n">
        <x:f>'Inventory detail'!F275*Summary!$K$5*(A2527-E2527)/Summary!$K$6</x:f>
        <x:v>789.3223819301849</x:v>
      </x:c>
      <x:c r="M2527" s="7" t="n">
        <x:f>MAX(0,H2527-L2527)</x:f>
        <x:v>0</x:v>
      </x:c>
      <x:c r="N2527" s="7" t="n">
        <x:f>MAX(0,L2527-H2527)</x:f>
        <x:v>789.3223819301849</x:v>
      </x:c>
      <x:c r="O2527" s="7" t="n">
        <x:f>MAX(0,F2527+I2527-N2527)</x:f>
        <x:v>0</x:v>
      </x:c>
      <x:c r="P2527" s="7" t="n">
        <x:f>MAX(0,N2527-F2527-I2527)</x:f>
        <x:v>789.3223819301849</x:v>
      </x:c>
      <x:c r="Q2527" s="7" t="n">
        <x:f>MAX(0,G2527+J2527-P2527)</x:f>
        <x:v>0</x:v>
      </x:c>
      <x:c r="R2527" s="7" t="n">
        <x:f>M2527+MAX(0,K2527-MAX(0,P2527-G2527-J2527))</x:f>
        <x:v>0</x:v>
      </x:c>
      <x:c r="S2527" s="7" t="n">
        <x:f>SUM(O2527,Q2527,R2527)</x:f>
        <x:v>0</x:v>
      </x:c>
      <x:c r="T2527" s="14" t="n">
        <x:f>'Inventory detail'!T275</x:f>
        <x:v>0.1041</x:v>
      </x:c>
      <x:c r="U2527" s="14" t="n">
        <x:f>'Inventory detail'!U275</x:f>
        <x:v>0.1041</x:v>
      </x:c>
      <x:c r="V2527" s="9" t="n">
        <x:f>O2527*T2527</x:f>
        <x:v>0</x:v>
      </x:c>
      <x:c r="W2527" s="9" t="n">
        <x:f>Q2527*T2527</x:f>
        <x:v>0</x:v>
      </x:c>
      <x:c r="X2527" s="9" t="n">
        <x:f>R2527*T2527</x:f>
        <x:v>0</x:v>
      </x:c>
      <x:c r="Y2527" s="9" t="n">
        <x:f>S2527*T2527</x:f>
        <x:v>0</x:v>
      </x:c>
      <x:c r="Z2527" s="9" t="n">
        <x:f>IF(ISNUMBER(U2527),S2527*(U2527-T2527),"n.a.")</x:f>
        <x:v>0</x:v>
      </x:c>
      <x:c r="AA2527" s="9" t="n">
        <x:f>IF(ISNUMBER(U2527),Y2527,0)</x:f>
        <x:v>0</x:v>
      </x:c>
      <x:c r="AB2527" s="7" t="n">
        <x:f>MAX(0,L2527-SUM(F2527:K2527))</x:f>
        <x:v>789.3223819301849</x:v>
      </x:c>
    </x:row>
    <x:row r="2528" ht="22" customHeight="1">
      <x:c r="A2528" s="18" t="n">
        <x:f>Summary!E$41</x:f>
        <x:v>46388</x:v>
      </x:c>
      <x:c r="B2528" s="2" t="str">
        <x:f>'Inventory detail'!A276</x:f>
        <x:v>COIL</x:v>
      </x:c>
      <x:c r="C2528" s="2" t="str">
        <x:f>'Inventory detail'!B276</x:f>
        <x:v>60</x:v>
      </x:c>
      <x:c r="D2528" s="2" t="str">
        <x:f>'Inventory detail'!C276</x:f>
        <x:v>45BLK12-4</x:v>
      </x:c>
      <x:c r="E2528" s="10" t="n">
        <x:f>A1402</x:f>
        <x:v>46357</x:v>
      </x:c>
      <x:c r="F2528" s="7" t="n">
        <x:f>O1402</x:f>
        <x:v>2258.5499794661196</x:v>
      </x:c>
      <x:c r="G2528" s="7" t="n">
        <x:f>Q1402</x:f>
        <x:v>0</x:v>
      </x:c>
      <x:c r="H2528" s="7" t="n">
        <x:f>R1402</x:f>
        <x:v>0</x:v>
      </x:c>
      <x:c r="I2528" s="7" t="n">
        <x:f>SUMIFS('PO detail'!$W$1321:$W$1324,'PO detail'!$V$1321:$V$1324,"&gt;="&amp;E2528,'PO detail'!$V$1321:$V$1324,"&lt;"&amp;A2528)</x:f>
        <x:v>0</x:v>
      </x:c>
      <x:c r="J2528" s="7" t="n">
        <x:f>SUMIFS('PO detail'!$X$1321:$X$1324,'PO detail'!$V$1321:$V$1324,"&gt;="&amp;E2528,'PO detail'!$V$1321:$V$1324,"&lt;"&amp;A2528)</x:f>
        <x:v>0</x:v>
      </x:c>
      <x:c r="K2528" s="7" t="n">
        <x:f>SUMIFS('PO detail'!$Y$1321:$Y$1324,'PO detail'!$V$1321:$V$1324,"&gt;="&amp;E2528,'PO detail'!$V$1321:$V$1324,"&lt;"&amp;A2528)</x:f>
        <x:v>0</x:v>
      </x:c>
      <x:c r="L2528" s="7" t="n">
        <x:f>'Inventory detail'!F276*Summary!$K$5*(A2528-E2528)/Summary!$K$6</x:f>
        <x:v>755.3764271047228</x:v>
      </x:c>
      <x:c r="M2528" s="7" t="n">
        <x:f>MAX(0,H2528-L2528)</x:f>
        <x:v>0</x:v>
      </x:c>
      <x:c r="N2528" s="7" t="n">
        <x:f>MAX(0,L2528-H2528)</x:f>
        <x:v>755.3764271047228</x:v>
      </x:c>
      <x:c r="O2528" s="7" t="n">
        <x:f>MAX(0,F2528+I2528-N2528)</x:f>
        <x:v>1503.1735523613968</x:v>
      </x:c>
      <x:c r="P2528" s="7" t="n">
        <x:f>MAX(0,N2528-F2528-I2528)</x:f>
        <x:v>0</x:v>
      </x:c>
      <x:c r="Q2528" s="7" t="n">
        <x:f>MAX(0,G2528+J2528-P2528)</x:f>
        <x:v>0</x:v>
      </x:c>
      <x:c r="R2528" s="7" t="n">
        <x:f>M2528+MAX(0,K2528-MAX(0,P2528-G2528-J2528))</x:f>
        <x:v>0</x:v>
      </x:c>
      <x:c r="S2528" s="7" t="n">
        <x:f>SUM(O2528,Q2528,R2528)</x:f>
        <x:v>1503.1735523613968</x:v>
      </x:c>
      <x:c r="T2528" s="14" t="n">
        <x:f>'Inventory detail'!T276</x:f>
        <x:v>0.33740000000000003</x:v>
      </x:c>
      <x:c r="U2528" s="14" t="n">
        <x:f>'Inventory detail'!U276</x:f>
        <x:v>0.33061599999999997</x:v>
      </x:c>
      <x:c r="V2528" s="9" t="n">
        <x:f>O2528*T2528</x:f>
        <x:v>507.17075656673535</x:v>
      </x:c>
      <x:c r="W2528" s="9" t="n">
        <x:f>Q2528*T2528</x:f>
        <x:v>0</x:v>
      </x:c>
      <x:c r="X2528" s="9" t="n">
        <x:f>R2528*T2528</x:f>
        <x:v>0</x:v>
      </x:c>
      <x:c r="Y2528" s="9" t="n">
        <x:f>S2528*T2528</x:f>
        <x:v>507.17075656673535</x:v>
      </x:c>
      <x:c r="Z2528" s="9" t="n">
        <x:f>IF(ISNUMBER(U2528),S2528*(U2528-T2528),"n.a.")</x:f>
        <x:v>-10.197529379219818</x:v>
      </x:c>
      <x:c r="AA2528" s="9" t="n">
        <x:f>IF(ISNUMBER(U2528),Y2528,0)</x:f>
        <x:v>507.17075656673535</x:v>
      </x:c>
      <x:c r="AB2528" s="7" t="n">
        <x:f>MAX(0,L2528-SUM(F2528:K2528))</x:f>
        <x:v>0</x:v>
      </x:c>
    </x:row>
    <x:row r="2529" ht="22" customHeight="1">
      <x:c r="A2529" s="18" t="n">
        <x:f>Summary!E$41</x:f>
        <x:v>46388</x:v>
      </x:c>
      <x:c r="B2529" s="2" t="str">
        <x:f>'Inventory detail'!A277</x:f>
        <x:v>POUC</x:v>
      </x:c>
      <x:c r="C2529" s="2" t="str">
        <x:f>'Inventory detail'!B277</x:f>
        <x:v>10</x:v>
      </x:c>
      <x:c r="D2529" s="2" t="str">
        <x:f>'Inventory detail'!C277</x:f>
        <x:v>SMEN7</x:v>
      </x:c>
      <x:c r="E2529" s="10" t="n">
        <x:f>A1403</x:f>
        <x:v>46357</x:v>
      </x:c>
      <x:c r="F2529" s="7" t="n">
        <x:f>O1403</x:f>
        <x:v>23.072197125256594</x:v>
      </x:c>
      <x:c r="G2529" s="7" t="n">
        <x:f>Q1403</x:f>
        <x:v>3600</x:v>
      </x:c>
      <x:c r="H2529" s="7" t="n">
        <x:f>R1403</x:f>
        <x:v>0</x:v>
      </x:c>
      <x:c r="I2529" s="7" t="n">
        <x:f>SUMIFS('PO detail'!$W$1609:$W$1612,'PO detail'!$V$1609:$V$1612,"&gt;="&amp;E2529,'PO detail'!$V$1609:$V$1612,"&lt;"&amp;A2529)</x:f>
        <x:v>0</x:v>
      </x:c>
      <x:c r="J2529" s="7" t="n">
        <x:f>SUMIFS('PO detail'!$X$1609:$X$1612,'PO detail'!$V$1609:$V$1612,"&gt;="&amp;E2529,'PO detail'!$V$1609:$V$1612,"&lt;"&amp;A2529)</x:f>
        <x:v>0</x:v>
      </x:c>
      <x:c r="K2529" s="7" t="n">
        <x:f>SUMIFS('PO detail'!$Y$1609:$Y$1612,'PO detail'!$V$1609:$V$1612,"&gt;="&amp;E2529,'PO detail'!$V$1609:$V$1612,"&lt;"&amp;A2529)</x:f>
        <x:v>0</x:v>
      </x:c>
      <x:c r="L2529" s="7" t="n">
        <x:f>'Inventory detail'!F277*Summary!$K$5*(A2529-E2529)/Summary!$K$6</x:f>
        <x:v>746.8822997946612</x:v>
      </x:c>
      <x:c r="M2529" s="7" t="n">
        <x:f>MAX(0,H2529-L2529)</x:f>
        <x:v>0</x:v>
      </x:c>
      <x:c r="N2529" s="7" t="n">
        <x:f>MAX(0,L2529-H2529)</x:f>
        <x:v>746.8822997946612</x:v>
      </x:c>
      <x:c r="O2529" s="7" t="n">
        <x:f>MAX(0,F2529+I2529-N2529)</x:f>
        <x:v>0</x:v>
      </x:c>
      <x:c r="P2529" s="7" t="n">
        <x:f>MAX(0,N2529-F2529-I2529)</x:f>
        <x:v>723.8101026694046</x:v>
      </x:c>
      <x:c r="Q2529" s="7" t="n">
        <x:f>MAX(0,G2529+J2529-P2529)</x:f>
        <x:v>2876.189897330595</x:v>
      </x:c>
      <x:c r="R2529" s="7" t="n">
        <x:f>M2529+MAX(0,K2529-MAX(0,P2529-G2529-J2529))</x:f>
        <x:v>0</x:v>
      </x:c>
      <x:c r="S2529" s="7" t="n">
        <x:f>SUM(O2529,Q2529,R2529)</x:f>
        <x:v>2876.189897330595</x:v>
      </x:c>
      <x:c r="T2529" s="14" t="n">
        <x:f>'Inventory detail'!T277</x:f>
        <x:v>0.1804</x:v>
      </x:c>
      <x:c r="U2529" s="14" t="n">
        <x:f>'Inventory detail'!U277</x:f>
        <x:v>0.19668</x:v>
      </x:c>
      <x:c r="V2529" s="9" t="n">
        <x:f>O2529*T2529</x:f>
        <x:v>0</x:v>
      </x:c>
      <x:c r="W2529" s="9" t="n">
        <x:f>Q2529*T2529</x:f>
        <x:v>518.8646574784394</x:v>
      </x:c>
      <x:c r="X2529" s="9" t="n">
        <x:f>R2529*T2529</x:f>
        <x:v>0</x:v>
      </x:c>
      <x:c r="Y2529" s="9" t="n">
        <x:f>S2529*T2529</x:f>
        <x:v>518.8646574784394</x:v>
      </x:c>
      <x:c r="Z2529" s="9" t="n">
        <x:f>IF(ISNUMBER(U2529),S2529*(U2529-T2529),"n.a.")</x:f>
        <x:v>46.82437152854206</x:v>
      </x:c>
      <x:c r="AA2529" s="9" t="n">
        <x:f>IF(ISNUMBER(U2529),Y2529,0)</x:f>
        <x:v>518.8646574784394</x:v>
      </x:c>
      <x:c r="AB2529" s="7" t="n">
        <x:f>MAX(0,L2529-SUM(F2529:K2529))</x:f>
        <x:v>0</x:v>
      </x:c>
    </x:row>
    <x:row r="2530" ht="22" customHeight="1">
      <x:c r="A2530" s="18" t="n">
        <x:f>Summary!E$41</x:f>
        <x:v>46388</x:v>
      </x:c>
      <x:c r="B2530" s="2" t="str">
        <x:f>'Inventory detail'!A278</x:f>
        <x:v>POUC</x:v>
      </x:c>
      <x:c r="C2530" s="2" t="str">
        <x:f>'Inventory detail'!B278</x:f>
        <x:v>30</x:v>
      </x:c>
      <x:c r="D2530" s="2" t="str">
        <x:f>'Inventory detail'!C278</x:f>
        <x:v>KEY5</x:v>
      </x:c>
      <x:c r="E2530" s="10" t="n">
        <x:f>A1404</x:f>
        <x:v>46357</x:v>
      </x:c>
      <x:c r="F2530" s="7" t="n">
        <x:f>O1404</x:f>
        <x:v>0</x:v>
      </x:c>
      <x:c r="G2530" s="7" t="n">
        <x:f>Q1404</x:f>
        <x:v>0</x:v>
      </x:c>
      <x:c r="H2530" s="7" t="n">
        <x:f>R1404</x:f>
        <x:v>0</x:v>
      </x:c>
      <x:c r="I2530" s="7" t="n">
        <x:f>0</x:f>
        <x:v>0</x:v>
      </x:c>
      <x:c r="J2530" s="7" t="n">
        <x:f>0</x:f>
        <x:v>0</x:v>
      </x:c>
      <x:c r="K2530" s="7" t="n">
        <x:f>0</x:f>
        <x:v>0</x:v>
      </x:c>
      <x:c r="L2530" s="7" t="n">
        <x:f>'Inventory detail'!F278*Summary!$K$5*(A2530-E2530)/Summary!$K$6</x:f>
        <x:v>746.8822997946612</x:v>
      </x:c>
      <x:c r="M2530" s="7" t="n">
        <x:f>MAX(0,H2530-L2530)</x:f>
        <x:v>0</x:v>
      </x:c>
      <x:c r="N2530" s="7" t="n">
        <x:f>MAX(0,L2530-H2530)</x:f>
        <x:v>746.8822997946612</x:v>
      </x:c>
      <x:c r="O2530" s="7" t="n">
        <x:f>MAX(0,F2530+I2530-N2530)</x:f>
        <x:v>0</x:v>
      </x:c>
      <x:c r="P2530" s="7" t="n">
        <x:f>MAX(0,N2530-F2530-I2530)</x:f>
        <x:v>746.8822997946612</x:v>
      </x:c>
      <x:c r="Q2530" s="7" t="n">
        <x:f>MAX(0,G2530+J2530-P2530)</x:f>
        <x:v>0</x:v>
      </x:c>
      <x:c r="R2530" s="7" t="n">
        <x:f>M2530+MAX(0,K2530-MAX(0,P2530-G2530-J2530))</x:f>
        <x:v>0</x:v>
      </x:c>
      <x:c r="S2530" s="7" t="n">
        <x:f>SUM(O2530,Q2530,R2530)</x:f>
        <x:v>0</x:v>
      </x:c>
      <x:c r="T2530" s="14" t="n">
        <x:f>'Inventory detail'!T278</x:f>
        <x:v>0.0066</x:v>
      </x:c>
      <x:c r="U2530" s="14" t="n">
        <x:f>'Inventory detail'!U278</x:f>
        <x:v>0.008579999999999999</x:v>
      </x:c>
      <x:c r="V2530" s="9" t="n">
        <x:f>O2530*T2530</x:f>
        <x:v>0</x:v>
      </x:c>
      <x:c r="W2530" s="9" t="n">
        <x:f>Q2530*T2530</x:f>
        <x:v>0</x:v>
      </x:c>
      <x:c r="X2530" s="9" t="n">
        <x:f>R2530*T2530</x:f>
        <x:v>0</x:v>
      </x:c>
      <x:c r="Y2530" s="9" t="n">
        <x:f>S2530*T2530</x:f>
        <x:v>0</x:v>
      </x:c>
      <x:c r="Z2530" s="9" t="n">
        <x:f>IF(ISNUMBER(U2530),S2530*(U2530-T2530),"n.a.")</x:f>
        <x:v>0</x:v>
      </x:c>
      <x:c r="AA2530" s="9" t="n">
        <x:f>IF(ISNUMBER(U2530),Y2530,0)</x:f>
        <x:v>0</x:v>
      </x:c>
      <x:c r="AB2530" s="7" t="n">
        <x:f>MAX(0,L2530-SUM(F2530:K2530))</x:f>
        <x:v>746.8822997946612</x:v>
      </x:c>
    </x:row>
    <x:row r="2531" ht="22" customHeight="1">
      <x:c r="A2531" s="18" t="n">
        <x:f>Summary!E$41</x:f>
        <x:v>46388</x:v>
      </x:c>
      <x:c r="B2531" s="2" t="str">
        <x:f>'Inventory detail'!A279</x:f>
        <x:v>WIRE</x:v>
      </x:c>
      <x:c r="C2531" s="2" t="str">
        <x:f>'Inventory detail'!B279</x:f>
        <x:v>30</x:v>
      </x:c>
      <x:c r="D2531" s="2" t="str">
        <x:f>'Inventory detail'!C279</x:f>
        <x:v>DL012SIL</x:v>
      </x:c>
      <x:c r="E2531" s="10" t="n">
        <x:f>A1405</x:f>
        <x:v>46357</x:v>
      </x:c>
      <x:c r="F2531" s="7" t="n">
        <x:f>O1405</x:f>
        <x:v>0</x:v>
      </x:c>
      <x:c r="G2531" s="7" t="n">
        <x:f>Q1405</x:f>
        <x:v>0</x:v>
      </x:c>
      <x:c r="H2531" s="7" t="n">
        <x:f>R1405</x:f>
        <x:v>937.5770020533882</x:v>
      </x:c>
      <x:c r="I2531" s="7" t="n">
        <x:f>0</x:f>
        <x:v>0</x:v>
      </x:c>
      <x:c r="J2531" s="7" t="n">
        <x:f>0</x:f>
        <x:v>0</x:v>
      </x:c>
      <x:c r="K2531" s="7" t="n">
        <x:f>0</x:f>
        <x:v>0</x:v>
      </x:c>
      <x:c r="L2531" s="7" t="n">
        <x:f>'Inventory detail'!F279*Summary!$K$5*(A2531-E2531)/Summary!$K$6</x:f>
        <x:v>738.3983572895277</x:v>
      </x:c>
      <x:c r="M2531" s="7" t="n">
        <x:f>MAX(0,H2531-L2531)</x:f>
        <x:v>199.17864476386058</x:v>
      </x:c>
      <x:c r="N2531" s="7" t="n">
        <x:f>MAX(0,L2531-H2531)</x:f>
        <x:v>0</x:v>
      </x:c>
      <x:c r="O2531" s="7" t="n">
        <x:f>MAX(0,F2531+I2531-N2531)</x:f>
        <x:v>0</x:v>
      </x:c>
      <x:c r="P2531" s="7" t="n">
        <x:f>MAX(0,N2531-F2531-I2531)</x:f>
        <x:v>0</x:v>
      </x:c>
      <x:c r="Q2531" s="7" t="n">
        <x:f>MAX(0,G2531+J2531-P2531)</x:f>
        <x:v>0</x:v>
      </x:c>
      <x:c r="R2531" s="7" t="n">
        <x:f>M2531+MAX(0,K2531-MAX(0,P2531-G2531-J2531))</x:f>
        <x:v>199.17864476386058</x:v>
      </x:c>
      <x:c r="S2531" s="7" t="n">
        <x:f>SUM(O2531,Q2531,R2531)</x:f>
        <x:v>199.17864476386058</x:v>
      </x:c>
      <x:c r="T2531" s="14" t="n">
        <x:f>'Inventory detail'!T279</x:f>
        <x:v>0.08259999999999999</x:v>
      </x:c>
      <x:c r="U2531" s="14" t="n">
        <x:f>'Inventory detail'!U279</x:f>
        <x:v>0.08259999999999999</x:v>
      </x:c>
      <x:c r="V2531" s="9" t="n">
        <x:f>O2531*T2531</x:f>
        <x:v>0</x:v>
      </x:c>
      <x:c r="W2531" s="9" t="n">
        <x:f>Q2531*T2531</x:f>
        <x:v>0</x:v>
      </x:c>
      <x:c r="X2531" s="9" t="n">
        <x:f>R2531*T2531</x:f>
        <x:v>16.452156057494882</x:v>
      </x:c>
      <x:c r="Y2531" s="9" t="n">
        <x:f>S2531*T2531</x:f>
        <x:v>16.452156057494882</x:v>
      </x:c>
      <x:c r="Z2531" s="9" t="n">
        <x:f>IF(ISNUMBER(U2531),S2531*(U2531-T2531),"n.a.")</x:f>
        <x:v>0</x:v>
      </x:c>
      <x:c r="AA2531" s="9" t="n">
        <x:f>IF(ISNUMBER(U2531),Y2531,0)</x:f>
        <x:v>16.452156057494882</x:v>
      </x:c>
      <x:c r="AB2531" s="7" t="n">
        <x:f>MAX(0,L2531-SUM(F2531:K2531))</x:f>
        <x:v>0</x:v>
      </x:c>
    </x:row>
    <x:row r="2532" ht="22" customHeight="1">
      <x:c r="A2532" s="18" t="n">
        <x:f>Summary!E$41</x:f>
        <x:v>46388</x:v>
      </x:c>
      <x:c r="B2532" s="2" t="str">
        <x:f>'Inventory detail'!A280</x:f>
        <x:v>WIRE</x:v>
      </x:c>
      <x:c r="C2532" s="2" t="str">
        <x:f>'Inventory detail'!B280</x:f>
        <x:v>60</x:v>
      </x:c>
      <x:c r="D2532" s="2" t="str">
        <x:f>'Inventory detail'!C280</x:f>
        <x:v>DL916WHT</x:v>
      </x:c>
      <x:c r="E2532" s="10" t="n">
        <x:f>A1406</x:f>
        <x:v>46357</x:v>
      </x:c>
      <x:c r="F2532" s="7" t="n">
        <x:f>O1406</x:f>
        <x:v>0</x:v>
      </x:c>
      <x:c r="G2532" s="7" t="n">
        <x:f>Q1406</x:f>
        <x:v>0</x:v>
      </x:c>
      <x:c r="H2532" s="7" t="n">
        <x:f>R1406</x:f>
        <x:v>0</x:v>
      </x:c>
      <x:c r="I2532" s="7" t="n">
        <x:f>0</x:f>
        <x:v>0</x:v>
      </x:c>
      <x:c r="J2532" s="7" t="n">
        <x:f>0</x:f>
        <x:v>0</x:v>
      </x:c>
      <x:c r="K2532" s="7" t="n">
        <x:f>0</x:f>
        <x:v>0</x:v>
      </x:c>
      <x:c r="L2532" s="7" t="n">
        <x:f>'Inventory detail'!F280*Summary!$K$5*(A2532-E2532)/Summary!$K$6</x:f>
        <x:v>738.3983572895277</x:v>
      </x:c>
      <x:c r="M2532" s="7" t="n">
        <x:f>MAX(0,H2532-L2532)</x:f>
        <x:v>0</x:v>
      </x:c>
      <x:c r="N2532" s="7" t="n">
        <x:f>MAX(0,L2532-H2532)</x:f>
        <x:v>738.3983572895277</x:v>
      </x:c>
      <x:c r="O2532" s="7" t="n">
        <x:f>MAX(0,F2532+I2532-N2532)</x:f>
        <x:v>0</x:v>
      </x:c>
      <x:c r="P2532" s="7" t="n">
        <x:f>MAX(0,N2532-F2532-I2532)</x:f>
        <x:v>738.3983572895277</x:v>
      </x:c>
      <x:c r="Q2532" s="7" t="n">
        <x:f>MAX(0,G2532+J2532-P2532)</x:f>
        <x:v>0</x:v>
      </x:c>
      <x:c r="R2532" s="7" t="n">
        <x:f>M2532+MAX(0,K2532-MAX(0,P2532-G2532-J2532))</x:f>
        <x:v>0</x:v>
      </x:c>
      <x:c r="S2532" s="7" t="n">
        <x:f>SUM(O2532,Q2532,R2532)</x:f>
        <x:v>0</x:v>
      </x:c>
      <x:c r="T2532" s="14" t="n">
        <x:f>'Inventory detail'!T280</x:f>
        <x:v>0.1041</x:v>
      </x:c>
      <x:c r="U2532" s="14" t="n">
        <x:f>'Inventory detail'!U280</x:f>
        <x:v>0.1041</x:v>
      </x:c>
      <x:c r="V2532" s="9" t="n">
        <x:f>O2532*T2532</x:f>
        <x:v>0</x:v>
      </x:c>
      <x:c r="W2532" s="9" t="n">
        <x:f>Q2532*T2532</x:f>
        <x:v>0</x:v>
      </x:c>
      <x:c r="X2532" s="9" t="n">
        <x:f>R2532*T2532</x:f>
        <x:v>0</x:v>
      </x:c>
      <x:c r="Y2532" s="9" t="n">
        <x:f>S2532*T2532</x:f>
        <x:v>0</x:v>
      </x:c>
      <x:c r="Z2532" s="9" t="n">
        <x:f>IF(ISNUMBER(U2532),S2532*(U2532-T2532),"n.a.")</x:f>
        <x:v>0</x:v>
      </x:c>
      <x:c r="AA2532" s="9" t="n">
        <x:f>IF(ISNUMBER(U2532),Y2532,0)</x:f>
        <x:v>0</x:v>
      </x:c>
      <x:c r="AB2532" s="7" t="n">
        <x:f>MAX(0,L2532-SUM(F2532:K2532))</x:f>
        <x:v>738.3983572895277</x:v>
      </x:c>
    </x:row>
    <x:row r="2533" ht="22" customHeight="1">
      <x:c r="A2533" s="18" t="n">
        <x:f>Summary!E$41</x:f>
        <x:v>46388</x:v>
      </x:c>
      <x:c r="B2533" s="2" t="str">
        <x:f>'Inventory detail'!A281</x:f>
        <x:v>COIL</x:v>
      </x:c>
      <x:c r="C2533" s="2" t="str">
        <x:f>'Inventory detail'!B281</x:f>
        <x:v>30</x:v>
      </x:c>
      <x:c r="D2533" s="2" t="str">
        <x:f>'Inventory detail'!C281</x:f>
        <x:v>16WHT12-4</x:v>
      </x:c>
      <x:c r="E2533" s="10" t="n">
        <x:f>A1407</x:f>
        <x:v>46357</x:v>
      </x:c>
      <x:c r="F2533" s="7" t="n">
        <x:f>O1407</x:f>
        <x:v>6293.631211498973</x:v>
      </x:c>
      <x:c r="G2533" s="7" t="n">
        <x:f>Q1407</x:f>
        <x:v>0</x:v>
      </x:c>
      <x:c r="H2533" s="7" t="n">
        <x:f>R1407</x:f>
        <x:v>0</x:v>
      </x:c>
      <x:c r="I2533" s="7" t="n">
        <x:f>SUMIFS('PO detail'!$W$804:$W$804,'PO detail'!$V$804:$V$804,"&gt;="&amp;E2533,'PO detail'!$V$804:$V$804,"&lt;"&amp;A2533)</x:f>
        <x:v>0</x:v>
      </x:c>
      <x:c r="J2533" s="7" t="n">
        <x:f>SUMIFS('PO detail'!$X$804:$X$804,'PO detail'!$V$804:$V$804,"&gt;="&amp;E2533,'PO detail'!$V$804:$V$804,"&lt;"&amp;A2533)</x:f>
        <x:v>0</x:v>
      </x:c>
      <x:c r="K2533" s="7" t="n">
        <x:f>SUMIFS('PO detail'!$Y$804:$Y$804,'PO detail'!$V$804:$V$804,"&gt;="&amp;E2533,'PO detail'!$V$804:$V$804,"&lt;"&amp;A2533)</x:f>
        <x:v>0</x:v>
      </x:c>
      <x:c r="L2533" s="7" t="n">
        <x:f>'Inventory detail'!F281*Summary!$K$5*(A2533-E2533)/Summary!$K$6</x:f>
        <x:v>729.9144147843942</x:v>
      </x:c>
      <x:c r="M2533" s="7" t="n">
        <x:f>MAX(0,H2533-L2533)</x:f>
        <x:v>0</x:v>
      </x:c>
      <x:c r="N2533" s="7" t="n">
        <x:f>MAX(0,L2533-H2533)</x:f>
        <x:v>729.9144147843942</x:v>
      </x:c>
      <x:c r="O2533" s="7" t="n">
        <x:f>MAX(0,F2533+I2533-N2533)</x:f>
        <x:v>5563.716796714579</x:v>
      </x:c>
      <x:c r="P2533" s="7" t="n">
        <x:f>MAX(0,N2533-F2533-I2533)</x:f>
        <x:v>0</x:v>
      </x:c>
      <x:c r="Q2533" s="7" t="n">
        <x:f>MAX(0,G2533+J2533-P2533)</x:f>
        <x:v>0</x:v>
      </x:c>
      <x:c r="R2533" s="7" t="n">
        <x:f>M2533+MAX(0,K2533-MAX(0,P2533-G2533-J2533))</x:f>
        <x:v>0</x:v>
      </x:c>
      <x:c r="S2533" s="7" t="n">
        <x:f>SUM(O2533,Q2533,R2533)</x:f>
        <x:v>5563.716796714579</x:v>
      </x:c>
      <x:c r="T2533" s="14" t="n">
        <x:f>'Inventory detail'!T281</x:f>
        <x:v>0.11230000000000001</x:v>
      </x:c>
      <x:c r="U2533" s="14" t="n">
        <x:f>'Inventory detail'!U281</x:f>
        <x:v>0.1099475</x:v>
      </x:c>
      <x:c r="V2533" s="9" t="n">
        <x:f>O2533*T2533</x:f>
        <x:v>624.8053962710472</x:v>
      </x:c>
      <x:c r="W2533" s="9" t="n">
        <x:f>Q2533*T2533</x:f>
        <x:v>0</x:v>
      </x:c>
      <x:c r="X2533" s="9" t="n">
        <x:f>R2533*T2533</x:f>
        <x:v>0</x:v>
      </x:c>
      <x:c r="Y2533" s="9" t="n">
        <x:f>S2533*T2533</x:f>
        <x:v>624.8053962710472</x:v>
      </x:c>
      <x:c r="Z2533" s="9" t="n">
        <x:f>IF(ISNUMBER(U2533),S2533*(U2533-T2533),"n.a.")</x:f>
        <x:v>-13.088643764271087</x:v>
      </x:c>
      <x:c r="AA2533" s="9" t="n">
        <x:f>IF(ISNUMBER(U2533),Y2533,0)</x:f>
        <x:v>624.8053962710472</x:v>
      </x:c>
      <x:c r="AB2533" s="7" t="n">
        <x:f>MAX(0,L2533-SUM(F2533:K2533))</x:f>
        <x:v>0</x:v>
      </x:c>
    </x:row>
    <x:row r="2534" ht="22" customHeight="1">
      <x:c r="A2534" s="18" t="n">
        <x:f>Summary!E$41</x:f>
        <x:v>46388</x:v>
      </x:c>
      <x:c r="B2534" s="2" t="str">
        <x:f>'Inventory detail'!A282</x:f>
        <x:v>POUC</x:v>
      </x:c>
      <x:c r="C2534" s="2" t="str">
        <x:f>'Inventory detail'!B282</x:f>
        <x:v>10</x:v>
      </x:c>
      <x:c r="D2534" s="2" t="str">
        <x:f>'Inventory detail'!C282</x:f>
        <x:v>MIL10</x:v>
      </x:c>
      <x:c r="E2534" s="10" t="n">
        <x:f>A1408</x:f>
        <x:v>46357</x:v>
      </x:c>
      <x:c r="F2534" s="7" t="n">
        <x:f>O1408</x:f>
        <x:v>0</x:v>
      </x:c>
      <x:c r="G2534" s="7" t="n">
        <x:f>Q1408</x:f>
        <x:v>0</x:v>
      </x:c>
      <x:c r="H2534" s="7" t="n">
        <x:f>R1408</x:f>
        <x:v>11866.604024640657</x:v>
      </x:c>
      <x:c r="I2534" s="7" t="n">
        <x:f>0</x:f>
        <x:v>0</x:v>
      </x:c>
      <x:c r="J2534" s="7" t="n">
        <x:f>0</x:f>
        <x:v>0</x:v>
      </x:c>
      <x:c r="K2534" s="7" t="n">
        <x:f>0</x:f>
        <x:v>0</x:v>
      </x:c>
      <x:c r="L2534" s="7" t="n">
        <x:f>'Inventory detail'!F282*Summary!$K$5*(A2534-E2534)/Summary!$K$6</x:f>
        <x:v>721.4202874743327</x:v>
      </x:c>
      <x:c r="M2534" s="7" t="n">
        <x:f>MAX(0,H2534-L2534)</x:f>
        <x:v>11145.183737166324</x:v>
      </x:c>
      <x:c r="N2534" s="7" t="n">
        <x:f>MAX(0,L2534-H2534)</x:f>
        <x:v>0</x:v>
      </x:c>
      <x:c r="O2534" s="7" t="n">
        <x:f>MAX(0,F2534+I2534-N2534)</x:f>
        <x:v>0</x:v>
      </x:c>
      <x:c r="P2534" s="7" t="n">
        <x:f>MAX(0,N2534-F2534-I2534)</x:f>
        <x:v>0</x:v>
      </x:c>
      <x:c r="Q2534" s="7" t="n">
        <x:f>MAX(0,G2534+J2534-P2534)</x:f>
        <x:v>0</x:v>
      </x:c>
      <x:c r="R2534" s="7" t="n">
        <x:f>M2534+MAX(0,K2534-MAX(0,P2534-G2534-J2534))</x:f>
        <x:v>11145.183737166324</x:v>
      </x:c>
      <x:c r="S2534" s="7" t="n">
        <x:f>SUM(O2534,Q2534,R2534)</x:f>
        <x:v>11145.183737166324</x:v>
      </x:c>
      <x:c r="T2534" s="14" t="n">
        <x:f>'Inventory detail'!T282</x:f>
        <x:v>0.0159</x:v>
      </x:c>
      <x:c r="U2534" s="14" t="n">
        <x:f>'Inventory detail'!U282</x:f>
        <x:v>0.017325</x:v>
      </x:c>
      <x:c r="V2534" s="9" t="n">
        <x:f>O2534*T2534</x:f>
        <x:v>0</x:v>
      </x:c>
      <x:c r="W2534" s="9" t="n">
        <x:f>Q2534*T2534</x:f>
        <x:v>0</x:v>
      </x:c>
      <x:c r="X2534" s="9" t="n">
        <x:f>R2534*T2534</x:f>
        <x:v>177.20842142094457</x:v>
      </x:c>
      <x:c r="Y2534" s="9" t="n">
        <x:f>S2534*T2534</x:f>
        <x:v>177.20842142094457</x:v>
      </x:c>
      <x:c r="Z2534" s="9" t="n">
        <x:f>IF(ISNUMBER(U2534),S2534*(U2534-T2534),"n.a.")</x:f>
        <x:v>15.881886825462002</x:v>
      </x:c>
      <x:c r="AA2534" s="9" t="n">
        <x:f>IF(ISNUMBER(U2534),Y2534,0)</x:f>
        <x:v>177.20842142094457</x:v>
      </x:c>
      <x:c r="AB2534" s="7" t="n">
        <x:f>MAX(0,L2534-SUM(F2534:K2534))</x:f>
        <x:v>0</x:v>
      </x:c>
    </x:row>
    <x:row r="2535" ht="22" customHeight="1">
      <x:c r="A2535" s="18" t="n">
        <x:f>Summary!E$41</x:f>
        <x:v>46388</x:v>
      </x:c>
      <x:c r="B2535" s="2" t="str">
        <x:f>'Inventory detail'!A283</x:f>
        <x:v>POUC</x:v>
      </x:c>
      <x:c r="C2535" s="2" t="str">
        <x:f>'Inventory detail'!B283</x:f>
        <x:v>30</x:v>
      </x:c>
      <x:c r="D2535" s="2" t="str">
        <x:f>'Inventory detail'!C283</x:f>
        <x:v>LUG5</x:v>
      </x:c>
      <x:c r="E2535" s="10" t="n">
        <x:f>A1409</x:f>
        <x:v>46357</x:v>
      </x:c>
      <x:c r="F2535" s="7" t="n">
        <x:f>O1409</x:f>
        <x:v>0</x:v>
      </x:c>
      <x:c r="G2535" s="7" t="n">
        <x:f>Q1409</x:f>
        <x:v>0</x:v>
      </x:c>
      <x:c r="H2535" s="7" t="n">
        <x:f>R1409</x:f>
        <x:v>8166.604024640658</x:v>
      </x:c>
      <x:c r="I2535" s="7" t="n">
        <x:f>0</x:f>
        <x:v>0</x:v>
      </x:c>
      <x:c r="J2535" s="7" t="n">
        <x:f>0</x:f>
        <x:v>0</x:v>
      </x:c>
      <x:c r="K2535" s="7" t="n">
        <x:f>0</x:f>
        <x:v>0</x:v>
      </x:c>
      <x:c r="L2535" s="7" t="n">
        <x:f>'Inventory detail'!F283*Summary!$K$5*(A2535-E2535)/Summary!$K$6</x:f>
        <x:v>721.4202874743327</x:v>
      </x:c>
      <x:c r="M2535" s="7" t="n">
        <x:f>MAX(0,H2535-L2535)</x:f>
        <x:v>7445.183737166326</x:v>
      </x:c>
      <x:c r="N2535" s="7" t="n">
        <x:f>MAX(0,L2535-H2535)</x:f>
        <x:v>0</x:v>
      </x:c>
      <x:c r="O2535" s="7" t="n">
        <x:f>MAX(0,F2535+I2535-N2535)</x:f>
        <x:v>0</x:v>
      </x:c>
      <x:c r="P2535" s="7" t="n">
        <x:f>MAX(0,N2535-F2535-I2535)</x:f>
        <x:v>0</x:v>
      </x:c>
      <x:c r="Q2535" s="7" t="n">
        <x:f>MAX(0,G2535+J2535-P2535)</x:f>
        <x:v>0</x:v>
      </x:c>
      <x:c r="R2535" s="7" t="n">
        <x:f>M2535+MAX(0,K2535-MAX(0,P2535-G2535-J2535))</x:f>
        <x:v>7445.183737166326</x:v>
      </x:c>
      <x:c r="S2535" s="7" t="n">
        <x:f>SUM(O2535,Q2535,R2535)</x:f>
        <x:v>7445.183737166326</x:v>
      </x:c>
      <x:c r="T2535" s="14" t="n">
        <x:f>'Inventory detail'!T283</x:f>
        <x:v>0.0103</x:v>
      </x:c>
      <x:c r="U2535" s="14" t="n">
        <x:f>'Inventory detail'!U283</x:f>
        <x:v>0.01122</x:v>
      </x:c>
      <x:c r="V2535" s="9" t="n">
        <x:f>O2535*T2535</x:f>
        <x:v>0</x:v>
      </x:c>
      <x:c r="W2535" s="9" t="n">
        <x:f>Q2535*T2535</x:f>
        <x:v>0</x:v>
      </x:c>
      <x:c r="X2535" s="9" t="n">
        <x:f>R2535*T2535</x:f>
        <x:v>76.68539249281316</x:v>
      </x:c>
      <x:c r="Y2535" s="9" t="n">
        <x:f>S2535*T2535</x:f>
        <x:v>76.68539249281316</x:v>
      </x:c>
      <x:c r="Z2535" s="9" t="n">
        <x:f>IF(ISNUMBER(U2535),S2535*(U2535-T2535),"n.a.")</x:f>
        <x:v>6.8495690381930245</x:v>
      </x:c>
      <x:c r="AA2535" s="9" t="n">
        <x:f>IF(ISNUMBER(U2535),Y2535,0)</x:f>
        <x:v>76.68539249281316</x:v>
      </x:c>
      <x:c r="AB2535" s="7" t="n">
        <x:f>MAX(0,L2535-SUM(F2535:K2535))</x:f>
        <x:v>0</x:v>
      </x:c>
    </x:row>
    <x:row r="2536" ht="22" customHeight="1">
      <x:c r="A2536" s="18" t="n">
        <x:f>Summary!E$41</x:f>
        <x:v>46388</x:v>
      </x:c>
      <x:c r="B2536" s="2" t="str">
        <x:f>'Inventory detail'!A284</x:f>
        <x:v>WIRE</x:v>
      </x:c>
      <x:c r="C2536" s="2" t="str">
        <x:f>'Inventory detail'!B284</x:f>
        <x:v>30</x:v>
      </x:c>
      <x:c r="D2536" s="2" t="str">
        <x:f>'Inventory detail'!C284</x:f>
        <x:v>DL001BLK</x:v>
      </x:c>
      <x:c r="E2536" s="10" t="n">
        <x:f>A1410</x:f>
        <x:v>46357</x:v>
      </x:c>
      <x:c r="F2536" s="7" t="n">
        <x:f>O1410</x:f>
        <x:v>0</x:v>
      </x:c>
      <x:c r="G2536" s="7" t="n">
        <x:f>Q1410</x:f>
        <x:v>0</x:v>
      </x:c>
      <x:c r="H2536" s="7" t="n">
        <x:f>R1410</x:f>
        <x:v>0</x:v>
      </x:c>
      <x:c r="I2536" s="7" t="n">
        <x:f>0</x:f>
        <x:v>0</x:v>
      </x:c>
      <x:c r="J2536" s="7" t="n">
        <x:f>0</x:f>
        <x:v>0</x:v>
      </x:c>
      <x:c r="K2536" s="7" t="n">
        <x:f>0</x:f>
        <x:v>0</x:v>
      </x:c>
      <x:c r="L2536" s="7" t="n">
        <x:f>'Inventory detail'!F284*Summary!$K$5*(A2536-E2536)/Summary!$K$6</x:f>
        <x:v>721.4202874743327</x:v>
      </x:c>
      <x:c r="M2536" s="7" t="n">
        <x:f>MAX(0,H2536-L2536)</x:f>
        <x:v>0</x:v>
      </x:c>
      <x:c r="N2536" s="7" t="n">
        <x:f>MAX(0,L2536-H2536)</x:f>
        <x:v>721.4202874743327</x:v>
      </x:c>
      <x:c r="O2536" s="7" t="n">
        <x:f>MAX(0,F2536+I2536-N2536)</x:f>
        <x:v>0</x:v>
      </x:c>
      <x:c r="P2536" s="7" t="n">
        <x:f>MAX(0,N2536-F2536-I2536)</x:f>
        <x:v>721.4202874743327</x:v>
      </x:c>
      <x:c r="Q2536" s="7" t="n">
        <x:f>MAX(0,G2536+J2536-P2536)</x:f>
        <x:v>0</x:v>
      </x:c>
      <x:c r="R2536" s="7" t="n">
        <x:f>M2536+MAX(0,K2536-MAX(0,P2536-G2536-J2536))</x:f>
        <x:v>0</x:v>
      </x:c>
      <x:c r="S2536" s="7" t="n">
        <x:f>SUM(O2536,Q2536,R2536)</x:f>
        <x:v>0</x:v>
      </x:c>
      <x:c r="T2536" s="14" t="n">
        <x:f>'Inventory detail'!T284</x:f>
        <x:v>0.19140000000000001</x:v>
      </x:c>
      <x:c r="U2536" s="14" t="n">
        <x:f>'Inventory detail'!U284</x:f>
        <x:v>0.19140000000000001</x:v>
      </x:c>
      <x:c r="V2536" s="9" t="n">
        <x:f>O2536*T2536</x:f>
        <x:v>0</x:v>
      </x:c>
      <x:c r="W2536" s="9" t="n">
        <x:f>Q2536*T2536</x:f>
        <x:v>0</x:v>
      </x:c>
      <x:c r="X2536" s="9" t="n">
        <x:f>R2536*T2536</x:f>
        <x:v>0</x:v>
      </x:c>
      <x:c r="Y2536" s="9" t="n">
        <x:f>S2536*T2536</x:f>
        <x:v>0</x:v>
      </x:c>
      <x:c r="Z2536" s="9" t="n">
        <x:f>IF(ISNUMBER(U2536),S2536*(U2536-T2536),"n.a.")</x:f>
        <x:v>0</x:v>
      </x:c>
      <x:c r="AA2536" s="9" t="n">
        <x:f>IF(ISNUMBER(U2536),Y2536,0)</x:f>
        <x:v>0</x:v>
      </x:c>
      <x:c r="AB2536" s="7" t="n">
        <x:f>MAX(0,L2536-SUM(F2536:K2536))</x:f>
        <x:v>721.4202874743327</x:v>
      </x:c>
    </x:row>
    <x:row r="2537" ht="22" customHeight="1">
      <x:c r="A2537" s="18" t="n">
        <x:f>Summary!E$41</x:f>
        <x:v>46388</x:v>
      </x:c>
      <x:c r="B2537" s="2" t="str">
        <x:f>'Inventory detail'!A285</x:f>
        <x:v>COIL</x:v>
      </x:c>
      <x:c r="C2537" s="2" t="str">
        <x:f>'Inventory detail'!B285</x:f>
        <x:v>60</x:v>
      </x:c>
      <x:c r="D2537" s="2" t="str">
        <x:f>'Inventory detail'!C285</x:f>
        <x:v>50BLK12-4</x:v>
      </x:c>
      <x:c r="E2537" s="10" t="n">
        <x:f>A1411</x:f>
        <x:v>46357</x:v>
      </x:c>
      <x:c r="F2537" s="7" t="n">
        <x:f>O1411</x:f>
        <x:v>1731.1088295687885</x:v>
      </x:c>
      <x:c r="G2537" s="7" t="n">
        <x:f>Q1411</x:f>
        <x:v>0</x:v>
      </x:c>
      <x:c r="H2537" s="7" t="n">
        <x:f>R1411</x:f>
        <x:v>0</x:v>
      </x:c>
      <x:c r="I2537" s="7" t="n">
        <x:f>SUMIFS('PO detail'!$W$1325:$W$1331,'PO detail'!$V$1325:$V$1331,"&gt;="&amp;E2537,'PO detail'!$V$1325:$V$1331,"&lt;"&amp;A2537)</x:f>
        <x:v>0</x:v>
      </x:c>
      <x:c r="J2537" s="7" t="n">
        <x:f>SUMIFS('PO detail'!$X$1325:$X$1331,'PO detail'!$V$1325:$V$1331,"&gt;="&amp;E2537,'PO detail'!$V$1325:$V$1331,"&lt;"&amp;A2537)</x:f>
        <x:v>0</x:v>
      </x:c>
      <x:c r="K2537" s="7" t="n">
        <x:f>SUMIFS('PO detail'!$Y$1325:$Y$1331,'PO detail'!$V$1325:$V$1331,"&gt;="&amp;E2537,'PO detail'!$V$1325:$V$1331,"&lt;"&amp;A2537)</x:f>
        <x:v>0</x:v>
      </x:c>
      <x:c r="L2537" s="7" t="n">
        <x:f>'Inventory detail'!F285*Summary!$K$5*(A2537-E2537)/Summary!$K$6</x:f>
        <x:v>712.9363449691991</x:v>
      </x:c>
      <x:c r="M2537" s="7" t="n">
        <x:f>MAX(0,H2537-L2537)</x:f>
        <x:v>0</x:v>
      </x:c>
      <x:c r="N2537" s="7" t="n">
        <x:f>MAX(0,L2537-H2537)</x:f>
        <x:v>712.9363449691991</x:v>
      </x:c>
      <x:c r="O2537" s="7" t="n">
        <x:f>MAX(0,F2537+I2537-N2537)</x:f>
        <x:v>1018.1724845995893</x:v>
      </x:c>
      <x:c r="P2537" s="7" t="n">
        <x:f>MAX(0,N2537-F2537-I2537)</x:f>
        <x:v>0</x:v>
      </x:c>
      <x:c r="Q2537" s="7" t="n">
        <x:f>MAX(0,G2537+J2537-P2537)</x:f>
        <x:v>0</x:v>
      </x:c>
      <x:c r="R2537" s="7" t="n">
        <x:f>M2537+MAX(0,K2537-MAX(0,P2537-G2537-J2537))</x:f>
        <x:v>0</x:v>
      </x:c>
      <x:c r="S2537" s="7" t="n">
        <x:f>SUM(O2537,Q2537,R2537)</x:f>
        <x:v>1018.1724845995893</x:v>
      </x:c>
      <x:c r="T2537" s="14" t="n">
        <x:f>'Inventory detail'!T285</x:f>
        <x:v>0.3699</x:v>
      </x:c>
      <x:c r="U2537" s="14" t="n">
        <x:f>'Inventory detail'!U285</x:f>
        <x:v>0.36232949999999997</x:v>
      </x:c>
      <x:c r="V2537" s="9" t="n">
        <x:f>O2537*T2537</x:f>
        <x:v>376.6220020533881</x:v>
      </x:c>
      <x:c r="W2537" s="9" t="n">
        <x:f>Q2537*T2537</x:f>
        <x:v>0</x:v>
      </x:c>
      <x:c r="X2537" s="9" t="n">
        <x:f>R2537*T2537</x:f>
        <x:v>0</x:v>
      </x:c>
      <x:c r="Y2537" s="9" t="n">
        <x:f>S2537*T2537</x:f>
        <x:v>376.6220020533881</x:v>
      </x:c>
      <x:c r="Z2537" s="9" t="n">
        <x:f>IF(ISNUMBER(U2537),S2537*(U2537-T2537),"n.a.")</x:f>
        <x:v>-7.708074794661227</x:v>
      </x:c>
      <x:c r="AA2537" s="9" t="n">
        <x:f>IF(ISNUMBER(U2537),Y2537,0)</x:f>
        <x:v>376.6220020533881</x:v>
      </x:c>
      <x:c r="AB2537" s="7" t="n">
        <x:f>MAX(0,L2537-SUM(F2537:K2537))</x:f>
        <x:v>0</x:v>
      </x:c>
    </x:row>
    <x:row r="2538" ht="22" customHeight="1">
      <x:c r="A2538" s="18" t="n">
        <x:f>Summary!E$41</x:f>
        <x:v>46388</x:v>
      </x:c>
      <x:c r="B2538" s="2" t="str">
        <x:f>'Inventory detail'!A286</x:f>
        <x:v>POUC</x:v>
      </x:c>
      <x:c r="C2538" s="2" t="str">
        <x:f>'Inventory detail'!B286</x:f>
        <x:v>30</x:v>
      </x:c>
      <x:c r="D2538" s="2" t="str">
        <x:f>'Inventory detail'!C286</x:f>
        <x:v>XLMEN5</x:v>
      </x:c>
      <x:c r="E2538" s="10" t="n">
        <x:f>A1412</x:f>
        <x:v>46357</x:v>
      </x:c>
      <x:c r="F2538" s="7" t="n">
        <x:f>O1412</x:f>
        <x:v>781.1088295687885</x:v>
      </x:c>
      <x:c r="G2538" s="7" t="n">
        <x:f>Q1412</x:f>
        <x:v>1600</x:v>
      </x:c>
      <x:c r="H2538" s="7" t="n">
        <x:f>R1412</x:f>
        <x:v>0</x:v>
      </x:c>
      <x:c r="I2538" s="7" t="n">
        <x:f>SUMIFS('PO detail'!$W$1722:$W$1724,'PO detail'!$V$1722:$V$1724,"&gt;="&amp;E2538,'PO detail'!$V$1722:$V$1724,"&lt;"&amp;A2538)</x:f>
        <x:v>0</x:v>
      </x:c>
      <x:c r="J2538" s="7" t="n">
        <x:f>SUMIFS('PO detail'!$X$1722:$X$1724,'PO detail'!$V$1722:$V$1724,"&gt;="&amp;E2538,'PO detail'!$V$1722:$V$1724,"&lt;"&amp;A2538)</x:f>
        <x:v>0</x:v>
      </x:c>
      <x:c r="K2538" s="7" t="n">
        <x:f>SUMIFS('PO detail'!$Y$1722:$Y$1724,'PO detail'!$V$1722:$V$1724,"&gt;="&amp;E2538,'PO detail'!$V$1722:$V$1724,"&lt;"&amp;A2538)</x:f>
        <x:v>0</x:v>
      </x:c>
      <x:c r="L2538" s="7" t="n">
        <x:f>'Inventory detail'!F286*Summary!$K$5*(A2538-E2538)/Summary!$K$6</x:f>
        <x:v>712.9363449691991</x:v>
      </x:c>
      <x:c r="M2538" s="7" t="n">
        <x:f>MAX(0,H2538-L2538)</x:f>
        <x:v>0</x:v>
      </x:c>
      <x:c r="N2538" s="7" t="n">
        <x:f>MAX(0,L2538-H2538)</x:f>
        <x:v>712.9363449691991</x:v>
      </x:c>
      <x:c r="O2538" s="7" t="n">
        <x:f>MAX(0,F2538+I2538-N2538)</x:f>
        <x:v>68.17248459958932</x:v>
      </x:c>
      <x:c r="P2538" s="7" t="n">
        <x:f>MAX(0,N2538-F2538-I2538)</x:f>
        <x:v>0</x:v>
      </x:c>
      <x:c r="Q2538" s="7" t="n">
        <x:f>MAX(0,G2538+J2538-P2538)</x:f>
        <x:v>1600</x:v>
      </x:c>
      <x:c r="R2538" s="7" t="n">
        <x:f>M2538+MAX(0,K2538-MAX(0,P2538-G2538-J2538))</x:f>
        <x:v>0</x:v>
      </x:c>
      <x:c r="S2538" s="7" t="n">
        <x:f>SUM(O2538,Q2538,R2538)</x:f>
        <x:v>1668.1724845995893</x:v>
      </x:c>
      <x:c r="T2538" s="14" t="n">
        <x:f>'Inventory detail'!T286</x:f>
        <x:v>0.1671</x:v>
      </x:c>
      <x:c r="U2538" s="14" t="n">
        <x:f>'Inventory detail'!U286</x:f>
        <x:v>0.18199499999999996</x:v>
      </x:c>
      <x:c r="V2538" s="9" t="n">
        <x:f>O2538*T2538</x:f>
        <x:v>11.391622176591376</x:v>
      </x:c>
      <x:c r="W2538" s="9" t="n">
        <x:f>Q2538*T2538</x:f>
        <x:v>267.36</x:v>
      </x:c>
      <x:c r="X2538" s="9" t="n">
        <x:f>R2538*T2538</x:f>
        <x:v>0</x:v>
      </x:c>
      <x:c r="Y2538" s="9" t="n">
        <x:f>S2538*T2538</x:f>
        <x:v>278.75162217659135</x:v>
      </x:c>
      <x:c r="Z2538" s="9" t="n">
        <x:f>IF(ISNUMBER(U2538),S2538*(U2538-T2538),"n.a.")</x:f>
        <x:v>24.847429158110824</x:v>
      </x:c>
      <x:c r="AA2538" s="9" t="n">
        <x:f>IF(ISNUMBER(U2538),Y2538,0)</x:f>
        <x:v>278.75162217659135</x:v>
      </x:c>
      <x:c r="AB2538" s="7" t="n">
        <x:f>MAX(0,L2538-SUM(F2538:K2538))</x:f>
        <x:v>0</x:v>
      </x:c>
    </x:row>
    <x:row r="2539" ht="22" customHeight="1">
      <x:c r="A2539" s="18" t="n">
        <x:f>Summary!E$41</x:f>
        <x:v>46388</x:v>
      </x:c>
      <x:c r="B2539" s="2" t="str">
        <x:f>'Inventory detail'!A287</x:f>
        <x:v>WIRE</x:v>
      </x:c>
      <x:c r="C2539" s="2" t="str">
        <x:f>'Inventory detail'!B287</x:f>
        <x:v>60</x:v>
      </x:c>
      <x:c r="D2539" s="2" t="str">
        <x:f>'Inventory detail'!C287</x:f>
        <x:v>DL001BLK</x:v>
      </x:c>
      <x:c r="E2539" s="10" t="n">
        <x:f>A1413</x:f>
        <x:v>46357</x:v>
      </x:c>
      <x:c r="F2539" s="7" t="n">
        <x:f>O1413</x:f>
        <x:v>0</x:v>
      </x:c>
      <x:c r="G2539" s="7" t="n">
        <x:f>Q1413</x:f>
        <x:v>0</x:v>
      </x:c>
      <x:c r="H2539" s="7" t="n">
        <x:f>R1413</x:f>
        <x:v>0</x:v>
      </x:c>
      <x:c r="I2539" s="7" t="n">
        <x:f>0</x:f>
        <x:v>0</x:v>
      </x:c>
      <x:c r="J2539" s="7" t="n">
        <x:f>0</x:f>
        <x:v>0</x:v>
      </x:c>
      <x:c r="K2539" s="7" t="n">
        <x:f>0</x:f>
        <x:v>0</x:v>
      </x:c>
      <x:c r="L2539" s="7" t="n">
        <x:f>'Inventory detail'!F287*Summary!$K$5*(A2539-E2539)/Summary!$K$6</x:f>
        <x:v>712.9363449691991</x:v>
      </x:c>
      <x:c r="M2539" s="7" t="n">
        <x:f>MAX(0,H2539-L2539)</x:f>
        <x:v>0</x:v>
      </x:c>
      <x:c r="N2539" s="7" t="n">
        <x:f>MAX(0,L2539-H2539)</x:f>
        <x:v>712.9363449691991</x:v>
      </x:c>
      <x:c r="O2539" s="7" t="n">
        <x:f>MAX(0,F2539+I2539-N2539)</x:f>
        <x:v>0</x:v>
      </x:c>
      <x:c r="P2539" s="7" t="n">
        <x:f>MAX(0,N2539-F2539-I2539)</x:f>
        <x:v>712.9363449691991</x:v>
      </x:c>
      <x:c r="Q2539" s="7" t="n">
        <x:f>MAX(0,G2539+J2539-P2539)</x:f>
        <x:v>0</x:v>
      </x:c>
      <x:c r="R2539" s="7" t="n">
        <x:f>M2539+MAX(0,K2539-MAX(0,P2539-G2539-J2539))</x:f>
        <x:v>0</x:v>
      </x:c>
      <x:c r="S2539" s="7" t="n">
        <x:f>SUM(O2539,Q2539,R2539)</x:f>
        <x:v>0</x:v>
      </x:c>
      <x:c r="T2539" s="14" t="n">
        <x:f>'Inventory detail'!T287</x:f>
        <x:v>0.19140000000000001</x:v>
      </x:c>
      <x:c r="U2539" s="14" t="n">
        <x:f>'Inventory detail'!U287</x:f>
        <x:v>0.19140000000000001</x:v>
      </x:c>
      <x:c r="V2539" s="9" t="n">
        <x:f>O2539*T2539</x:f>
        <x:v>0</x:v>
      </x:c>
      <x:c r="W2539" s="9" t="n">
        <x:f>Q2539*T2539</x:f>
        <x:v>0</x:v>
      </x:c>
      <x:c r="X2539" s="9" t="n">
        <x:f>R2539*T2539</x:f>
        <x:v>0</x:v>
      </x:c>
      <x:c r="Y2539" s="9" t="n">
        <x:f>S2539*T2539</x:f>
        <x:v>0</x:v>
      </x:c>
      <x:c r="Z2539" s="9" t="n">
        <x:f>IF(ISNUMBER(U2539),S2539*(U2539-T2539),"n.a.")</x:f>
        <x:v>0</x:v>
      </x:c>
      <x:c r="AA2539" s="9" t="n">
        <x:f>IF(ISNUMBER(U2539),Y2539,0)</x:f>
        <x:v>0</x:v>
      </x:c>
      <x:c r="AB2539" s="7" t="n">
        <x:f>MAX(0,L2539-SUM(F2539:K2539))</x:f>
        <x:v>712.9363449691991</x:v>
      </x:c>
    </x:row>
    <x:row r="2540" ht="22" customHeight="1">
      <x:c r="A2540" s="18" t="n">
        <x:f>Summary!E$41</x:f>
        <x:v>46388</x:v>
      </x:c>
      <x:c r="B2540" s="2" t="str">
        <x:f>'Inventory detail'!A288</x:f>
        <x:v>COIL</x:v>
      </x:c>
      <x:c r="C2540" s="2" t="str">
        <x:f>'Inventory detail'!B288</x:f>
        <x:v>60</x:v>
      </x:c>
      <x:c r="D2540" s="2" t="str">
        <x:f>'Inventory detail'!C288</x:f>
        <x:v>12CLR12-4</x:v>
      </x:c>
      <x:c r="E2540" s="10" t="n">
        <x:f>A1414</x:f>
        <x:v>46357</x:v>
      </x:c>
      <x:c r="F2540" s="7" t="n">
        <x:f>O1414</x:f>
        <x:v>3295.61363449692</x:v>
      </x:c>
      <x:c r="G2540" s="7" t="n">
        <x:f>Q1414</x:f>
        <x:v>0</x:v>
      </x:c>
      <x:c r="H2540" s="7" t="n">
        <x:f>R1414</x:f>
        <x:v>0</x:v>
      </x:c>
      <x:c r="I2540" s="7" t="n">
        <x:f>SUMIFS('PO detail'!$W$1072:$W$1073,'PO detail'!$V$1072:$V$1073,"&gt;="&amp;E2540,'PO detail'!$V$1072:$V$1073,"&lt;"&amp;A2540)</x:f>
        <x:v>0</x:v>
      </x:c>
      <x:c r="J2540" s="7" t="n">
        <x:f>SUMIFS('PO detail'!$X$1072:$X$1073,'PO detail'!$V$1072:$V$1073,"&gt;="&amp;E2540,'PO detail'!$V$1072:$V$1073,"&lt;"&amp;A2540)</x:f>
        <x:v>0</x:v>
      </x:c>
      <x:c r="K2540" s="7" t="n">
        <x:f>SUMIFS('PO detail'!$Y$1072:$Y$1073,'PO detail'!$V$1072:$V$1073,"&gt;="&amp;E2540,'PO detail'!$V$1072:$V$1073,"&lt;"&amp;A2540)</x:f>
        <x:v>0</x:v>
      </x:c>
      <x:c r="L2540" s="7" t="n">
        <x:f>'Inventory detail'!F288*Summary!$K$5*(A2540-E2540)/Summary!$K$6</x:f>
        <x:v>704.4524024640657</x:v>
      </x:c>
      <x:c r="M2540" s="7" t="n">
        <x:f>MAX(0,H2540-L2540)</x:f>
        <x:v>0</x:v>
      </x:c>
      <x:c r="N2540" s="7" t="n">
        <x:f>MAX(0,L2540-H2540)</x:f>
        <x:v>704.4524024640657</x:v>
      </x:c>
      <x:c r="O2540" s="7" t="n">
        <x:f>MAX(0,F2540+I2540-N2540)</x:f>
        <x:v>2591.161232032854</x:v>
      </x:c>
      <x:c r="P2540" s="7" t="n">
        <x:f>MAX(0,N2540-F2540-I2540)</x:f>
        <x:v>0</x:v>
      </x:c>
      <x:c r="Q2540" s="7" t="n">
        <x:f>MAX(0,G2540+J2540-P2540)</x:f>
        <x:v>0</x:v>
      </x:c>
      <x:c r="R2540" s="7" t="n">
        <x:f>M2540+MAX(0,K2540-MAX(0,P2540-G2540-J2540))</x:f>
        <x:v>0</x:v>
      </x:c>
      <x:c r="S2540" s="7" t="n">
        <x:f>SUM(O2540,Q2540,R2540)</x:f>
        <x:v>2591.161232032854</x:v>
      </x:c>
      <x:c r="T2540" s="14" t="n">
        <x:f>'Inventory detail'!T288</x:f>
        <x:v>0.0717</x:v>
      </x:c>
      <x:c r="U2540" s="14" t="n">
        <x:f>'Inventory detail'!U288</x:f>
        <x:v>0.07027800000000001</x:v>
      </x:c>
      <x:c r="V2540" s="9" t="n">
        <x:f>O2540*T2540</x:f>
        <x:v>185.78626033675565</x:v>
      </x:c>
      <x:c r="W2540" s="9" t="n">
        <x:f>Q2540*T2540</x:f>
        <x:v>0</x:v>
      </x:c>
      <x:c r="X2540" s="9" t="n">
        <x:f>R2540*T2540</x:f>
        <x:v>0</x:v>
      </x:c>
      <x:c r="Y2540" s="9" t="n">
        <x:f>S2540*T2540</x:f>
        <x:v>185.78626033675565</x:v>
      </x:c>
      <x:c r="Z2540" s="9" t="n">
        <x:f>IF(ISNUMBER(U2540),S2540*(U2540-T2540),"n.a.")</x:f>
        <x:v>-3.6846312719506997</x:v>
      </x:c>
      <x:c r="AA2540" s="9" t="n">
        <x:f>IF(ISNUMBER(U2540),Y2540,0)</x:f>
        <x:v>185.78626033675565</x:v>
      </x:c>
      <x:c r="AB2540" s="7" t="n">
        <x:f>MAX(0,L2540-SUM(F2540:K2540))</x:f>
        <x:v>0</x:v>
      </x:c>
    </x:row>
    <x:row r="2541" ht="22" customHeight="1">
      <x:c r="A2541" s="18" t="n">
        <x:f>Summary!E$41</x:f>
        <x:v>46388</x:v>
      </x:c>
      <x:c r="B2541" s="2" t="str">
        <x:f>'Inventory detail'!A289</x:f>
        <x:v>POUC</x:v>
      </x:c>
      <x:c r="C2541" s="2" t="str">
        <x:f>'Inventory detail'!B289</x:f>
        <x:v>30</x:v>
      </x:c>
      <x:c r="D2541" s="2" t="str">
        <x:f>'Inventory detail'!C289</x:f>
        <x:v>LUG7</x:v>
      </x:c>
      <x:c r="E2541" s="10" t="n">
        <x:f>A1415</x:f>
        <x:v>46357</x:v>
      </x:c>
      <x:c r="F2541" s="7" t="n">
        <x:f>O1415</x:f>
        <x:v>10000</x:v>
      </x:c>
      <x:c r="G2541" s="7" t="n">
        <x:f>Q1415</x:f>
        <x:v>0</x:v>
      </x:c>
      <x:c r="H2541" s="7" t="n">
        <x:f>R1415</x:f>
        <x:v>1795.61363449692</x:v>
      </x:c>
      <x:c r="I2541" s="7" t="n">
        <x:f>SUMIFS('PO detail'!$W$1677:$W$1677,'PO detail'!$V$1677:$V$1677,"&gt;="&amp;E2541,'PO detail'!$V$1677:$V$1677,"&lt;"&amp;A2541)</x:f>
        <x:v>0</x:v>
      </x:c>
      <x:c r="J2541" s="7" t="n">
        <x:f>SUMIFS('PO detail'!$X$1677:$X$1677,'PO detail'!$V$1677:$V$1677,"&gt;="&amp;E2541,'PO detail'!$V$1677:$V$1677,"&lt;"&amp;A2541)</x:f>
        <x:v>0</x:v>
      </x:c>
      <x:c r="K2541" s="7" t="n">
        <x:f>SUMIFS('PO detail'!$Y$1677:$Y$1677,'PO detail'!$V$1677:$V$1677,"&gt;="&amp;E2541,'PO detail'!$V$1677:$V$1677,"&lt;"&amp;A2541)</x:f>
        <x:v>0</x:v>
      </x:c>
      <x:c r="L2541" s="7" t="n">
        <x:f>'Inventory detail'!F289*Summary!$K$5*(A2541-E2541)/Summary!$K$6</x:f>
        <x:v>704.4524024640657</x:v>
      </x:c>
      <x:c r="M2541" s="7" t="n">
        <x:f>MAX(0,H2541-L2541)</x:f>
        <x:v>1091.1612320328543</x:v>
      </x:c>
      <x:c r="N2541" s="7" t="n">
        <x:f>MAX(0,L2541-H2541)</x:f>
        <x:v>0</x:v>
      </x:c>
      <x:c r="O2541" s="7" t="n">
        <x:f>MAX(0,F2541+I2541-N2541)</x:f>
        <x:v>10000</x:v>
      </x:c>
      <x:c r="P2541" s="7" t="n">
        <x:f>MAX(0,N2541-F2541-I2541)</x:f>
        <x:v>0</x:v>
      </x:c>
      <x:c r="Q2541" s="7" t="n">
        <x:f>MAX(0,G2541+J2541-P2541)</x:f>
        <x:v>0</x:v>
      </x:c>
      <x:c r="R2541" s="7" t="n">
        <x:f>M2541+MAX(0,K2541-MAX(0,P2541-G2541-J2541))</x:f>
        <x:v>1091.1612320328543</x:v>
      </x:c>
      <x:c r="S2541" s="7" t="n">
        <x:f>SUM(O2541,Q2541,R2541)</x:f>
        <x:v>11091.161232032855</x:v>
      </x:c>
      <x:c r="T2541" s="14" t="n">
        <x:f>'Inventory detail'!T289</x:f>
        <x:v>0.013500000000000002</x:v>
      </x:c>
      <x:c r="U2541" s="14" t="n">
        <x:f>'Inventory detail'!U289</x:f>
        <x:v>0.014849999999999999</x:v>
      </x:c>
      <x:c r="V2541" s="9" t="n">
        <x:f>O2541*T2541</x:f>
        <x:v>135.00000000000003</x:v>
      </x:c>
      <x:c r="W2541" s="9" t="n">
        <x:f>Q2541*T2541</x:f>
        <x:v>0</x:v>
      </x:c>
      <x:c r="X2541" s="9" t="n">
        <x:f>R2541*T2541</x:f>
        <x:v>14.730676632443535</x:v>
      </x:c>
      <x:c r="Y2541" s="9" t="n">
        <x:f>S2541*T2541</x:f>
        <x:v>149.73067663244356</x:v>
      </x:c>
      <x:c r="Z2541" s="9" t="n">
        <x:f>IF(ISNUMBER(U2541),S2541*(U2541-T2541),"n.a.")</x:f>
        <x:v>14.973067663244322</x:v>
      </x:c>
      <x:c r="AA2541" s="9" t="n">
        <x:f>IF(ISNUMBER(U2541),Y2541,0)</x:f>
        <x:v>149.73067663244356</x:v>
      </x:c>
      <x:c r="AB2541" s="7" t="n">
        <x:f>MAX(0,L2541-SUM(F2541:K2541))</x:f>
        <x:v>0</x:v>
      </x:c>
    </x:row>
    <x:row r="2542" ht="22" customHeight="1">
      <x:c r="A2542" s="18" t="n">
        <x:f>Summary!E$41</x:f>
        <x:v>46388</x:v>
      </x:c>
      <x:c r="B2542" s="2" t="str">
        <x:f>'Inventory detail'!A290</x:f>
        <x:v>WIRE</x:v>
      </x:c>
      <x:c r="C2542" s="2" t="str">
        <x:f>'Inventory detail'!B290</x:f>
        <x:v>60</x:v>
      </x:c>
      <x:c r="D2542" s="2" t="str">
        <x:f>'Inventory detail'!C290</x:f>
        <x:v>DL058BLK</x:v>
      </x:c>
      <x:c r="E2542" s="10" t="n">
        <x:f>A1416</x:f>
        <x:v>46357</x:v>
      </x:c>
      <x:c r="F2542" s="7" t="n">
        <x:f>O1416</x:f>
        <x:v>0</x:v>
      </x:c>
      <x:c r="G2542" s="7" t="n">
        <x:f>Q1416</x:f>
        <x:v>0</x:v>
      </x:c>
      <x:c r="H2542" s="7" t="n">
        <x:f>R1416</x:f>
        <x:v>402.87474332648856</x:v>
      </x:c>
      <x:c r="I2542" s="7" t="n">
        <x:f>0</x:f>
        <x:v>0</x:v>
      </x:c>
      <x:c r="J2542" s="7" t="n">
        <x:f>0</x:f>
        <x:v>0</x:v>
      </x:c>
      <x:c r="K2542" s="7" t="n">
        <x:f>0</x:f>
        <x:v>0</x:v>
      </x:c>
      <x:c r="L2542" s="7" t="n">
        <x:f>'Inventory detail'!F290*Summary!$K$5*(A2542-E2542)/Summary!$K$6</x:f>
        <x:v>700.2053388090349</x:v>
      </x:c>
      <x:c r="M2542" s="7" t="n">
        <x:f>MAX(0,H2542-L2542)</x:f>
        <x:v>0</x:v>
      </x:c>
      <x:c r="N2542" s="7" t="n">
        <x:f>MAX(0,L2542-H2542)</x:f>
        <x:v>297.3305954825463</x:v>
      </x:c>
      <x:c r="O2542" s="7" t="n">
        <x:f>MAX(0,F2542+I2542-N2542)</x:f>
        <x:v>0</x:v>
      </x:c>
      <x:c r="P2542" s="7" t="n">
        <x:f>MAX(0,N2542-F2542-I2542)</x:f>
        <x:v>297.3305954825463</x:v>
      </x:c>
      <x:c r="Q2542" s="7" t="n">
        <x:f>MAX(0,G2542+J2542-P2542)</x:f>
        <x:v>0</x:v>
      </x:c>
      <x:c r="R2542" s="7" t="n">
        <x:f>M2542+MAX(0,K2542-MAX(0,P2542-G2542-J2542))</x:f>
        <x:v>0</x:v>
      </x:c>
      <x:c r="S2542" s="7" t="n">
        <x:f>SUM(O2542,Q2542,R2542)</x:f>
        <x:v>0</x:v>
      </x:c>
      <x:c r="T2542" s="14" t="n">
        <x:f>'Inventory detail'!T290</x:f>
        <x:v>0.1082</x:v>
      </x:c>
      <x:c r="U2542" s="14" t="n">
        <x:f>'Inventory detail'!U290</x:f>
        <x:v>0.1082</x:v>
      </x:c>
      <x:c r="V2542" s="9" t="n">
        <x:f>O2542*T2542</x:f>
        <x:v>0</x:v>
      </x:c>
      <x:c r="W2542" s="9" t="n">
        <x:f>Q2542*T2542</x:f>
        <x:v>0</x:v>
      </x:c>
      <x:c r="X2542" s="9" t="n">
        <x:f>R2542*T2542</x:f>
        <x:v>0</x:v>
      </x:c>
      <x:c r="Y2542" s="9" t="n">
        <x:f>S2542*T2542</x:f>
        <x:v>0</x:v>
      </x:c>
      <x:c r="Z2542" s="9" t="n">
        <x:f>IF(ISNUMBER(U2542),S2542*(U2542-T2542),"n.a.")</x:f>
        <x:v>0</x:v>
      </x:c>
      <x:c r="AA2542" s="9" t="n">
        <x:f>IF(ISNUMBER(U2542),Y2542,0)</x:f>
        <x:v>0</x:v>
      </x:c>
      <x:c r="AB2542" s="7" t="n">
        <x:f>MAX(0,L2542-SUM(F2542:K2542))</x:f>
        <x:v>297.3305954825463</x:v>
      </x:c>
    </x:row>
    <x:row r="2543" ht="22" customHeight="1">
      <x:c r="A2543" s="18" t="n">
        <x:f>Summary!E$41</x:f>
        <x:v>46388</x:v>
      </x:c>
      <x:c r="B2543" s="2" t="str">
        <x:f>'Inventory detail'!A291</x:f>
        <x:v>COIL</x:v>
      </x:c>
      <x:c r="C2543" s="2" t="str">
        <x:f>'Inventory detail'!B291</x:f>
        <x:v>10</x:v>
      </x:c>
      <x:c r="D2543" s="2" t="str">
        <x:f>'Inventory detail'!C291</x:f>
        <x:v>16BLK36-4</x:v>
      </x:c>
      <x:c r="E2543" s="10" t="n">
        <x:f>A1417</x:f>
        <x:v>46357</x:v>
      </x:c>
      <x:c r="F2543" s="7" t="n">
        <x:f>O1417</x:f>
        <x:v>2010.1358521560574</x:v>
      </x:c>
      <x:c r="G2543" s="7" t="n">
        <x:f>Q1417</x:f>
        <x:v>0</x:v>
      </x:c>
      <x:c r="H2543" s="7" t="n">
        <x:f>R1417</x:f>
        <x:v>0</x:v>
      </x:c>
      <x:c r="I2543" s="7" t="n">
        <x:f>SUMIFS('PO detail'!$W$208:$W$215,'PO detail'!$V$208:$V$215,"&gt;="&amp;E2543,'PO detail'!$V$208:$V$215,"&lt;"&amp;A2543)</x:f>
        <x:v>0</x:v>
      </x:c>
      <x:c r="J2543" s="7" t="n">
        <x:f>SUMIFS('PO detail'!$X$208:$X$215,'PO detail'!$V$208:$V$215,"&gt;="&amp;E2543,'PO detail'!$V$208:$V$215,"&lt;"&amp;A2543)</x:f>
        <x:v>0</x:v>
      </x:c>
      <x:c r="K2543" s="7" t="n">
        <x:f>SUMIFS('PO detail'!$Y$208:$Y$215,'PO detail'!$V$208:$V$215,"&gt;="&amp;E2543,'PO detail'!$V$208:$V$215,"&lt;"&amp;A2543)</x:f>
        <x:v>0</x:v>
      </x:c>
      <x:c r="L2543" s="7" t="n">
        <x:f>'Inventory detail'!F291*Summary!$K$5*(A2543-E2543)/Summary!$K$6</x:f>
        <x:v>695.9582751540041</x:v>
      </x:c>
      <x:c r="M2543" s="7" t="n">
        <x:f>MAX(0,H2543-L2543)</x:f>
        <x:v>0</x:v>
      </x:c>
      <x:c r="N2543" s="7" t="n">
        <x:f>MAX(0,L2543-H2543)</x:f>
        <x:v>695.9582751540041</x:v>
      </x:c>
      <x:c r="O2543" s="7" t="n">
        <x:f>MAX(0,F2543+I2543-N2543)</x:f>
        <x:v>1314.177577002053</x:v>
      </x:c>
      <x:c r="P2543" s="7" t="n">
        <x:f>MAX(0,N2543-F2543-I2543)</x:f>
        <x:v>0</x:v>
      </x:c>
      <x:c r="Q2543" s="7" t="n">
        <x:f>MAX(0,G2543+J2543-P2543)</x:f>
        <x:v>0</x:v>
      </x:c>
      <x:c r="R2543" s="7" t="n">
        <x:f>M2543+MAX(0,K2543-MAX(0,P2543-G2543-J2543))</x:f>
        <x:v>0</x:v>
      </x:c>
      <x:c r="S2543" s="7" t="n">
        <x:f>SUM(O2543,Q2543,R2543)</x:f>
        <x:v>1314.177577002053</x:v>
      </x:c>
      <x:c r="T2543" s="14" t="n">
        <x:f>'Inventory detail'!T291</x:f>
        <x:v>0.2757</x:v>
      </x:c>
      <x:c r="U2543" s="14" t="n">
        <x:f>'Inventory detail'!U291</x:f>
        <x:v>0.2701725</x:v>
      </x:c>
      <x:c r="V2543" s="9" t="n">
        <x:f>O2543*T2543</x:f>
        <x:v>362.31875797946606</x:v>
      </x:c>
      <x:c r="W2543" s="9" t="n">
        <x:f>Q2543*T2543</x:f>
        <x:v>0</x:v>
      </x:c>
      <x:c r="X2543" s="9" t="n">
        <x:f>R2543*T2543</x:f>
        <x:v>0</x:v>
      </x:c>
      <x:c r="Y2543" s="9" t="n">
        <x:f>S2543*T2543</x:f>
        <x:v>362.31875797946606</x:v>
      </x:c>
      <x:c r="Z2543" s="9" t="n">
        <x:f>IF(ISNUMBER(U2543),S2543*(U2543-T2543),"n.a.")</x:f>
        <x:v>-7.264116556878873</x:v>
      </x:c>
      <x:c r="AA2543" s="9" t="n">
        <x:f>IF(ISNUMBER(U2543),Y2543,0)</x:f>
        <x:v>362.31875797946606</x:v>
      </x:c>
      <x:c r="AB2543" s="7" t="n">
        <x:f>MAX(0,L2543-SUM(F2543:K2543))</x:f>
        <x:v>0</x:v>
      </x:c>
    </x:row>
    <x:row r="2544" ht="22" customHeight="1">
      <x:c r="A2544" s="18" t="n">
        <x:f>Summary!E$41</x:f>
        <x:v>46388</x:v>
      </x:c>
      <x:c r="B2544" s="2" t="str">
        <x:f>'Inventory detail'!A292</x:f>
        <x:v>COIL</x:v>
      </x:c>
      <x:c r="C2544" s="2" t="str">
        <x:f>'Inventory detail'!B292</x:f>
        <x:v>60</x:v>
      </x:c>
      <x:c r="D2544" s="2" t="str">
        <x:f>'Inventory detail'!C292</x:f>
        <x:v>14CLR12-4</x:v>
      </x:c>
      <x:c r="E2544" s="10" t="n">
        <x:f>A1418</x:f>
        <x:v>46357</x:v>
      </x:c>
      <x:c r="F2544" s="7" t="n">
        <x:f>O1418</x:f>
        <x:v>3124.640657084189</x:v>
      </x:c>
      <x:c r="G2544" s="7" t="n">
        <x:f>Q1418</x:f>
        <x:v>0</x:v>
      </x:c>
      <x:c r="H2544" s="7" t="n">
        <x:f>R1418</x:f>
        <x:v>0</x:v>
      </x:c>
      <x:c r="I2544" s="7" t="n">
        <x:f>SUMIFS('PO detail'!$W$1123:$W$1125,'PO detail'!$V$1123:$V$1125,"&gt;="&amp;E2544,'PO detail'!$V$1123:$V$1125,"&lt;"&amp;A2544)</x:f>
        <x:v>0</x:v>
      </x:c>
      <x:c r="J2544" s="7" t="n">
        <x:f>SUMIFS('PO detail'!$X$1123:$X$1125,'PO detail'!$V$1123:$V$1125,"&gt;="&amp;E2544,'PO detail'!$V$1123:$V$1125,"&lt;"&amp;A2544)</x:f>
        <x:v>0</x:v>
      </x:c>
      <x:c r="K2544" s="7" t="n">
        <x:f>SUMIFS('PO detail'!$Y$1123:$Y$1125,'PO detail'!$V$1123:$V$1125,"&gt;="&amp;E2544,'PO detail'!$V$1123:$V$1125,"&lt;"&amp;A2544)</x:f>
        <x:v>0</x:v>
      </x:c>
      <x:c r="L2544" s="7" t="n">
        <x:f>'Inventory detail'!F292*Summary!$K$5*(A2544-E2544)/Summary!$K$6</x:f>
        <x:v>687.4743326488706</x:v>
      </x:c>
      <x:c r="M2544" s="7" t="n">
        <x:f>MAX(0,H2544-L2544)</x:f>
        <x:v>0</x:v>
      </x:c>
      <x:c r="N2544" s="7" t="n">
        <x:f>MAX(0,L2544-H2544)</x:f>
        <x:v>687.4743326488706</x:v>
      </x:c>
      <x:c r="O2544" s="7" t="n">
        <x:f>MAX(0,F2544+I2544-N2544)</x:f>
        <x:v>2437.1663244353185</x:v>
      </x:c>
      <x:c r="P2544" s="7" t="n">
        <x:f>MAX(0,N2544-F2544-I2544)</x:f>
        <x:v>0</x:v>
      </x:c>
      <x:c r="Q2544" s="7" t="n">
        <x:f>MAX(0,G2544+J2544-P2544)</x:f>
        <x:v>0</x:v>
      </x:c>
      <x:c r="R2544" s="7" t="n">
        <x:f>M2544+MAX(0,K2544-MAX(0,P2544-G2544-J2544))</x:f>
        <x:v>0</x:v>
      </x:c>
      <x:c r="S2544" s="7" t="n">
        <x:f>SUM(O2544,Q2544,R2544)</x:f>
        <x:v>2437.1663244353185</x:v>
      </x:c>
      <x:c r="T2544" s="14" t="n">
        <x:f>'Inventory detail'!T292</x:f>
        <x:v>0.09179999999999999</x:v>
      </x:c>
      <x:c r="U2544" s="14" t="n">
        <x:f>'Inventory detail'!U292</x:f>
        <x:v>0.089947</x:v>
      </x:c>
      <x:c r="V2544" s="9" t="n">
        <x:f>O2544*T2544</x:f>
        <x:v>223.73186858316222</x:v>
      </x:c>
      <x:c r="W2544" s="9" t="n">
        <x:f>Q2544*T2544</x:f>
        <x:v>0</x:v>
      </x:c>
      <x:c r="X2544" s="9" t="n">
        <x:f>R2544*T2544</x:f>
        <x:v>0</x:v>
      </x:c>
      <x:c r="Y2544" s="9" t="n">
        <x:f>S2544*T2544</x:f>
        <x:v>223.73186858316222</x:v>
      </x:c>
      <x:c r="Z2544" s="9" t="n">
        <x:f>IF(ISNUMBER(U2544),S2544*(U2544-T2544),"n.a.")</x:f>
        <x:v>-4.51606919917863</x:v>
      </x:c>
      <x:c r="AA2544" s="9" t="n">
        <x:f>IF(ISNUMBER(U2544),Y2544,0)</x:f>
        <x:v>223.73186858316222</x:v>
      </x:c>
      <x:c r="AB2544" s="7" t="n">
        <x:f>MAX(0,L2544-SUM(F2544:K2544))</x:f>
        <x:v>0</x:v>
      </x:c>
    </x:row>
    <x:row r="2545" ht="22" customHeight="1">
      <x:c r="A2545" s="18" t="n">
        <x:f>Summary!E$41</x:f>
        <x:v>46388</x:v>
      </x:c>
      <x:c r="B2545" s="2" t="str">
        <x:f>'Inventory detail'!A293</x:f>
        <x:v>WIRE</x:v>
      </x:c>
      <x:c r="C2545" s="2" t="str">
        <x:f>'Inventory detail'!B293</x:f>
        <x:v>10</x:v>
      </x:c>
      <x:c r="D2545" s="2" t="str">
        <x:f>'Inventory detail'!C293</x:f>
        <x:v>DL078GOLD</x:v>
      </x:c>
      <x:c r="E2545" s="10" t="n">
        <x:f>A1419</x:f>
        <x:v>46357</x:v>
      </x:c>
      <x:c r="F2545" s="7" t="n">
        <x:f>O1419</x:f>
        <x:v>19334.7022587269</x:v>
      </x:c>
      <x:c r="G2545" s="7" t="n">
        <x:f>Q1419</x:f>
        <x:v>0</x:v>
      </x:c>
      <x:c r="H2545" s="7" t="n">
        <x:f>R1419</x:f>
        <x:v>0</x:v>
      </x:c>
      <x:c r="I2545" s="7" t="n">
        <x:f>SUMIFS('PO detail'!$W$1966:$W$1967,'PO detail'!$V$1966:$V$1967,"&gt;="&amp;E2545,'PO detail'!$V$1966:$V$1967,"&lt;"&amp;A2545)</x:f>
        <x:v>0</x:v>
      </x:c>
      <x:c r="J2545" s="7" t="n">
        <x:f>SUMIFS('PO detail'!$X$1966:$X$1967,'PO detail'!$V$1966:$V$1967,"&gt;="&amp;E2545,'PO detail'!$V$1966:$V$1967,"&lt;"&amp;A2545)</x:f>
        <x:v>0</x:v>
      </x:c>
      <x:c r="K2545" s="7" t="n">
        <x:f>SUMIFS('PO detail'!$Y$1966:$Y$1967,'PO detail'!$V$1966:$V$1967,"&gt;="&amp;E2545,'PO detail'!$V$1966:$V$1967,"&lt;"&amp;A2545)</x:f>
        <x:v>0</x:v>
      </x:c>
      <x:c r="L2545" s="7" t="n">
        <x:f>'Inventory detail'!F293*Summary!$K$5*(A2545-E2545)/Summary!$K$6</x:f>
        <x:v>687.4743326488706</x:v>
      </x:c>
      <x:c r="M2545" s="7" t="n">
        <x:f>MAX(0,H2545-L2545)</x:f>
        <x:v>0</x:v>
      </x:c>
      <x:c r="N2545" s="7" t="n">
        <x:f>MAX(0,L2545-H2545)</x:f>
        <x:v>687.4743326488706</x:v>
      </x:c>
      <x:c r="O2545" s="7" t="n">
        <x:f>MAX(0,F2545+I2545-N2545)</x:f>
        <x:v>18647.227926078027</x:v>
      </x:c>
      <x:c r="P2545" s="7" t="n">
        <x:f>MAX(0,N2545-F2545-I2545)</x:f>
        <x:v>0</x:v>
      </x:c>
      <x:c r="Q2545" s="7" t="n">
        <x:f>MAX(0,G2545+J2545-P2545)</x:f>
        <x:v>0</x:v>
      </x:c>
      <x:c r="R2545" s="7" t="n">
        <x:f>M2545+MAX(0,K2545-MAX(0,P2545-G2545-J2545))</x:f>
        <x:v>0</x:v>
      </x:c>
      <x:c r="S2545" s="7" t="n">
        <x:f>SUM(O2545,Q2545,R2545)</x:f>
        <x:v>18647.227926078027</x:v>
      </x:c>
      <x:c r="T2545" s="14" t="n">
        <x:f>'Inventory detail'!T293</x:f>
        <x:v>0.16329999999999997</x:v>
      </x:c>
      <x:c r="U2545" s="14" t="n">
        <x:f>'Inventory detail'!U293</x:f>
        <x:v>0.16329999999999997</x:v>
      </x:c>
      <x:c r="V2545" s="9" t="n">
        <x:f>O2545*T2545</x:f>
        <x:v>3045.0923203285415</x:v>
      </x:c>
      <x:c r="W2545" s="9" t="n">
        <x:f>Q2545*T2545</x:f>
        <x:v>0</x:v>
      </x:c>
      <x:c r="X2545" s="9" t="n">
        <x:f>R2545*T2545</x:f>
        <x:v>0</x:v>
      </x:c>
      <x:c r="Y2545" s="9" t="n">
        <x:f>S2545*T2545</x:f>
        <x:v>3045.0923203285415</x:v>
      </x:c>
      <x:c r="Z2545" s="9" t="n">
        <x:f>IF(ISNUMBER(U2545),S2545*(U2545-T2545),"n.a.")</x:f>
        <x:v>0</x:v>
      </x:c>
      <x:c r="AA2545" s="9" t="n">
        <x:f>IF(ISNUMBER(U2545),Y2545,0)</x:f>
        <x:v>3045.0923203285415</x:v>
      </x:c>
      <x:c r="AB2545" s="7" t="n">
        <x:f>MAX(0,L2545-SUM(F2545:K2545))</x:f>
        <x:v>0</x:v>
      </x:c>
    </x:row>
    <x:row r="2546" ht="22" customHeight="1">
      <x:c r="A2546" s="18" t="n">
        <x:f>Summary!E$41</x:f>
        <x:v>46388</x:v>
      </x:c>
      <x:c r="B2546" s="2" t="str">
        <x:f>'Inventory detail'!A294</x:f>
        <x:v>COIL</x:v>
      </x:c>
      <x:c r="C2546" s="2" t="str">
        <x:f>'Inventory detail'!B294</x:f>
        <x:v>10</x:v>
      </x:c>
      <x:c r="D2546" s="2" t="str">
        <x:f>'Inventory detail'!C294</x:f>
        <x:v>14NAV12-4</x:v>
      </x:c>
      <x:c r="E2546" s="10" t="n">
        <x:f>A1420</x:f>
        <x:v>46357</x:v>
      </x:c>
      <x:c r="F2546" s="7" t="n">
        <x:f>O1420</x:f>
        <x:v>2739.1454620123204</x:v>
      </x:c>
      <x:c r="G2546" s="7" t="n">
        <x:f>Q1420</x:f>
        <x:v>0</x:v>
      </x:c>
      <x:c r="H2546" s="7" t="n">
        <x:f>R1420</x:f>
        <x:v>0</x:v>
      </x:c>
      <x:c r="I2546" s="7" t="n">
        <x:f>SUMIFS('PO detail'!$W$183:$W$184,'PO detail'!$V$183:$V$184,"&gt;="&amp;E2546,'PO detail'!$V$183:$V$184,"&lt;"&amp;A2546)</x:f>
        <x:v>0</x:v>
      </x:c>
      <x:c r="J2546" s="7" t="n">
        <x:f>SUMIFS('PO detail'!$X$183:$X$184,'PO detail'!$V$183:$V$184,"&gt;="&amp;E2546,'PO detail'!$V$183:$V$184,"&lt;"&amp;A2546)</x:f>
        <x:v>0</x:v>
      </x:c>
      <x:c r="K2546" s="7" t="n">
        <x:f>SUMIFS('PO detail'!$Y$183:$Y$184,'PO detail'!$V$183:$V$184,"&gt;="&amp;E2546,'PO detail'!$V$183:$V$184,"&lt;"&amp;A2546)</x:f>
        <x:v>0</x:v>
      </x:c>
      <x:c r="L2546" s="7" t="n">
        <x:f>'Inventory detail'!F294*Summary!$K$5*(A2546-E2546)/Summary!$K$6</x:f>
        <x:v>678.9903901437372</x:v>
      </x:c>
      <x:c r="M2546" s="7" t="n">
        <x:f>MAX(0,H2546-L2546)</x:f>
        <x:v>0</x:v>
      </x:c>
      <x:c r="N2546" s="7" t="n">
        <x:f>MAX(0,L2546-H2546)</x:f>
        <x:v>678.9903901437372</x:v>
      </x:c>
      <x:c r="O2546" s="7" t="n">
        <x:f>MAX(0,F2546+I2546-N2546)</x:f>
        <x:v>2060.155071868583</x:v>
      </x:c>
      <x:c r="P2546" s="7" t="n">
        <x:f>MAX(0,N2546-F2546-I2546)</x:f>
        <x:v>0</x:v>
      </x:c>
      <x:c r="Q2546" s="7" t="n">
        <x:f>MAX(0,G2546+J2546-P2546)</x:f>
        <x:v>0</x:v>
      </x:c>
      <x:c r="R2546" s="7" t="n">
        <x:f>M2546+MAX(0,K2546-MAX(0,P2546-G2546-J2546))</x:f>
        <x:v>0</x:v>
      </x:c>
      <x:c r="S2546" s="7" t="n">
        <x:f>SUM(O2546,Q2546,R2546)</x:f>
        <x:v>2060.155071868583</x:v>
      </x:c>
      <x:c r="T2546" s="14" t="n">
        <x:f>'Inventory detail'!T294</x:f>
        <x:v>0.09179999999999999</x:v>
      </x:c>
      <x:c r="U2546" s="14" t="n">
        <x:f>'Inventory detail'!U294</x:f>
        <x:v>0.089947</x:v>
      </x:c>
      <x:c r="V2546" s="9" t="n">
        <x:f>O2546*T2546</x:f>
        <x:v>189.1222355975359</x:v>
      </x:c>
      <x:c r="W2546" s="9" t="n">
        <x:f>Q2546*T2546</x:f>
        <x:v>0</x:v>
      </x:c>
      <x:c r="X2546" s="9" t="n">
        <x:f>R2546*T2546</x:f>
        <x:v>0</x:v>
      </x:c>
      <x:c r="Y2546" s="9" t="n">
        <x:f>S2546*T2546</x:f>
        <x:v>189.1222355975359</x:v>
      </x:c>
      <x:c r="Z2546" s="9" t="n">
        <x:f>IF(ISNUMBER(U2546),S2546*(U2546-T2546),"n.a.")</x:f>
        <x:v>-3.817467348172471</x:v>
      </x:c>
      <x:c r="AA2546" s="9" t="n">
        <x:f>IF(ISNUMBER(U2546),Y2546,0)</x:f>
        <x:v>189.1222355975359</x:v>
      </x:c>
      <x:c r="AB2546" s="7" t="n">
        <x:f>MAX(0,L2546-SUM(F2546:K2546))</x:f>
        <x:v>0</x:v>
      </x:c>
    </x:row>
    <x:row r="2547" ht="22" customHeight="1">
      <x:c r="A2547" s="18" t="n">
        <x:f>Summary!E$41</x:f>
        <x:v>46388</x:v>
      </x:c>
      <x:c r="B2547" s="2" t="str">
        <x:f>'Inventory detail'!A295</x:f>
        <x:v>COIL</x:v>
      </x:c>
      <x:c r="C2547" s="2" t="str">
        <x:f>'Inventory detail'!B295</x:f>
        <x:v>10</x:v>
      </x:c>
      <x:c r="D2547" s="2" t="str">
        <x:f>'Inventory detail'!C295</x:f>
        <x:v>18CLR12-4</x:v>
      </x:c>
      <x:c r="E2547" s="10" t="n">
        <x:f>A1421</x:f>
        <x:v>46357</x:v>
      </x:c>
      <x:c r="F2547" s="7" t="n">
        <x:f>O1421</x:f>
        <x:v>2439.14546201232</x:v>
      </x:c>
      <x:c r="G2547" s="7" t="n">
        <x:f>Q1421</x:f>
        <x:v>0</x:v>
      </x:c>
      <x:c r="H2547" s="7" t="n">
        <x:f>R1421</x:f>
        <x:v>0</x:v>
      </x:c>
      <x:c r="I2547" s="7" t="n">
        <x:f>SUMIFS('PO detail'!$W$256:$W$259,'PO detail'!$V$256:$V$259,"&gt;="&amp;E2547,'PO detail'!$V$256:$V$259,"&lt;"&amp;A2547)</x:f>
        <x:v>0</x:v>
      </x:c>
      <x:c r="J2547" s="7" t="n">
        <x:f>SUMIFS('PO detail'!$X$256:$X$259,'PO detail'!$V$256:$V$259,"&gt;="&amp;E2547,'PO detail'!$V$256:$V$259,"&lt;"&amp;A2547)</x:f>
        <x:v>0</x:v>
      </x:c>
      <x:c r="K2547" s="7" t="n">
        <x:f>SUMIFS('PO detail'!$Y$256:$Y$259,'PO detail'!$V$256:$V$259,"&gt;="&amp;E2547,'PO detail'!$V$256:$V$259,"&lt;"&amp;A2547)</x:f>
        <x:v>0</x:v>
      </x:c>
      <x:c r="L2547" s="7" t="n">
        <x:f>'Inventory detail'!F295*Summary!$K$5*(A2547-E2547)/Summary!$K$6</x:f>
        <x:v>678.9903901437372</x:v>
      </x:c>
      <x:c r="M2547" s="7" t="n">
        <x:f>MAX(0,H2547-L2547)</x:f>
        <x:v>0</x:v>
      </x:c>
      <x:c r="N2547" s="7" t="n">
        <x:f>MAX(0,L2547-H2547)</x:f>
        <x:v>678.9903901437372</x:v>
      </x:c>
      <x:c r="O2547" s="7" t="n">
        <x:f>MAX(0,F2547+I2547-N2547)</x:f>
        <x:v>1760.1550718685828</x:v>
      </x:c>
      <x:c r="P2547" s="7" t="n">
        <x:f>MAX(0,N2547-F2547-I2547)</x:f>
        <x:v>0</x:v>
      </x:c>
      <x:c r="Q2547" s="7" t="n">
        <x:f>MAX(0,G2547+J2547-P2547)</x:f>
        <x:v>0</x:v>
      </x:c>
      <x:c r="R2547" s="7" t="n">
        <x:f>M2547+MAX(0,K2547-MAX(0,P2547-G2547-J2547))</x:f>
        <x:v>0</x:v>
      </x:c>
      <x:c r="S2547" s="7" t="n">
        <x:f>SUM(O2547,Q2547,R2547)</x:f>
        <x:v>1760.1550718685828</x:v>
      </x:c>
      <x:c r="T2547" s="14" t="n">
        <x:f>'Inventory detail'!T295</x:f>
        <x:v>0.1448</x:v>
      </x:c>
      <x:c r="U2547" s="14" t="n">
        <x:f>'Inventory detail'!U295</x:f>
        <x:v>0.141882</x:v>
      </x:c>
      <x:c r="V2547" s="9" t="n">
        <x:f>O2547*T2547</x:f>
        <x:v>254.87045440657081</x:v>
      </x:c>
      <x:c r="W2547" s="9" t="n">
        <x:f>Q2547*T2547</x:f>
        <x:v>0</x:v>
      </x:c>
      <x:c r="X2547" s="9" t="n">
        <x:f>R2547*T2547</x:f>
        <x:v>0</x:v>
      </x:c>
      <x:c r="Y2547" s="9" t="n">
        <x:f>S2547*T2547</x:f>
        <x:v>254.87045440657081</x:v>
      </x:c>
      <x:c r="Z2547" s="9" t="n">
        <x:f>IF(ISNUMBER(U2547),S2547*(U2547-T2547),"n.a.")</x:f>
        <x:v>-5.136132499712532</x:v>
      </x:c>
      <x:c r="AA2547" s="9" t="n">
        <x:f>IF(ISNUMBER(U2547),Y2547,0)</x:f>
        <x:v>254.87045440657081</x:v>
      </x:c>
      <x:c r="AB2547" s="7" t="n">
        <x:f>MAX(0,L2547-SUM(F2547:K2547))</x:f>
        <x:v>0</x:v>
      </x:c>
    </x:row>
    <x:row r="2548" ht="22" customHeight="1">
      <x:c r="A2548" s="18" t="n">
        <x:f>Summary!E$41</x:f>
        <x:v>46388</x:v>
      </x:c>
      <x:c r="B2548" s="2" t="str">
        <x:f>'Inventory detail'!A296</x:f>
        <x:v>WIRE</x:v>
      </x:c>
      <x:c r="C2548" s="2" t="str">
        <x:f>'Inventory detail'!B296</x:f>
        <x:v>60</x:v>
      </x:c>
      <x:c r="D2548" s="2" t="str">
        <x:f>'Inventory detail'!C296</x:f>
        <x:v>DL516GOLD</x:v>
      </x:c>
      <x:c r="E2548" s="10" t="n">
        <x:f>A1422</x:f>
        <x:v>46357</x:v>
      </x:c>
      <x:c r="F2548" s="7" t="n">
        <x:f>O1422</x:f>
        <x:v>0</x:v>
      </x:c>
      <x:c r="G2548" s="7" t="n">
        <x:f>Q1422</x:f>
        <x:v>0</x:v>
      </x:c>
      <x:c r="H2548" s="7" t="n">
        <x:f>R1422</x:f>
        <x:v>0</x:v>
      </x:c>
      <x:c r="I2548" s="7" t="n">
        <x:f>0</x:f>
        <x:v>0</x:v>
      </x:c>
      <x:c r="J2548" s="7" t="n">
        <x:f>0</x:f>
        <x:v>0</x:v>
      </x:c>
      <x:c r="K2548" s="7" t="n">
        <x:f>0</x:f>
        <x:v>0</x:v>
      </x:c>
      <x:c r="L2548" s="7" t="n">
        <x:f>'Inventory detail'!F296*Summary!$K$5*(A2548-E2548)/Summary!$K$6</x:f>
        <x:v>678.9903901437372</x:v>
      </x:c>
      <x:c r="M2548" s="7" t="n">
        <x:f>MAX(0,H2548-L2548)</x:f>
        <x:v>0</x:v>
      </x:c>
      <x:c r="N2548" s="7" t="n">
        <x:f>MAX(0,L2548-H2548)</x:f>
        <x:v>678.9903901437372</x:v>
      </x:c>
      <x:c r="O2548" s="7" t="n">
        <x:f>MAX(0,F2548+I2548-N2548)</x:f>
        <x:v>0</x:v>
      </x:c>
      <x:c r="P2548" s="7" t="n">
        <x:f>MAX(0,N2548-F2548-I2548)</x:f>
        <x:v>678.9903901437372</x:v>
      </x:c>
      <x:c r="Q2548" s="7" t="n">
        <x:f>MAX(0,G2548+J2548-P2548)</x:f>
        <x:v>0</x:v>
      </x:c>
      <x:c r="R2548" s="7" t="n">
        <x:f>M2548+MAX(0,K2548-MAX(0,P2548-G2548-J2548))</x:f>
        <x:v>0</x:v>
      </x:c>
      <x:c r="S2548" s="7" t="n">
        <x:f>SUM(O2548,Q2548,R2548)</x:f>
        <x:v>0</x:v>
      </x:c>
      <x:c r="T2548" s="14" t="n">
        <x:f>'Inventory detail'!T296</x:f>
        <x:v>0.0475</x:v>
      </x:c>
      <x:c r="U2548" s="14" t="n">
        <x:f>'Inventory detail'!U296</x:f>
        <x:v>0.0475</x:v>
      </x:c>
      <x:c r="V2548" s="9" t="n">
        <x:f>O2548*T2548</x:f>
        <x:v>0</x:v>
      </x:c>
      <x:c r="W2548" s="9" t="n">
        <x:f>Q2548*T2548</x:f>
        <x:v>0</x:v>
      </x:c>
      <x:c r="X2548" s="9" t="n">
        <x:f>R2548*T2548</x:f>
        <x:v>0</x:v>
      </x:c>
      <x:c r="Y2548" s="9" t="n">
        <x:f>S2548*T2548</x:f>
        <x:v>0</x:v>
      </x:c>
      <x:c r="Z2548" s="9" t="n">
        <x:f>IF(ISNUMBER(U2548),S2548*(U2548-T2548),"n.a.")</x:f>
        <x:v>0</x:v>
      </x:c>
      <x:c r="AA2548" s="9" t="n">
        <x:f>IF(ISNUMBER(U2548),Y2548,0)</x:f>
        <x:v>0</x:v>
      </x:c>
      <x:c r="AB2548" s="7" t="n">
        <x:f>MAX(0,L2548-SUM(F2548:K2548))</x:f>
        <x:v>678.9903901437372</x:v>
      </x:c>
    </x:row>
    <x:row r="2549" ht="22" customHeight="1">
      <x:c r="A2549" s="18" t="n">
        <x:f>Summary!E$41</x:f>
        <x:v>46388</x:v>
      </x:c>
      <x:c r="B2549" s="2" t="str">
        <x:f>'Inventory detail'!A297</x:f>
        <x:v>COIL</x:v>
      </x:c>
      <x:c r="C2549" s="2" t="str">
        <x:f>'Inventory detail'!B297</x:f>
        <x:v>30</x:v>
      </x:c>
      <x:c r="D2549" s="2" t="str">
        <x:f>'Inventory detail'!C297</x:f>
        <x:v>38BLK12-4</x:v>
      </x:c>
      <x:c r="E2549" s="10" t="n">
        <x:f>A1423</x:f>
        <x:v>46357</x:v>
      </x:c>
      <x:c r="F2549" s="7" t="n">
        <x:f>O1423</x:f>
        <x:v>2468.1724845995896</x:v>
      </x:c>
      <x:c r="G2549" s="7" t="n">
        <x:f>Q1423</x:f>
        <x:v>0</x:v>
      </x:c>
      <x:c r="H2549" s="7" t="n">
        <x:f>R1423</x:f>
        <x:v>0</x:v>
      </x:c>
      <x:c r="I2549" s="7" t="n">
        <x:f>SUMIFS('PO detail'!$W$905:$W$910,'PO detail'!$V$905:$V$910,"&gt;="&amp;E2549,'PO detail'!$V$905:$V$910,"&lt;"&amp;A2549)</x:f>
        <x:v>0</x:v>
      </x:c>
      <x:c r="J2549" s="7" t="n">
        <x:f>SUMIFS('PO detail'!$X$905:$X$910,'PO detail'!$V$905:$V$910,"&gt;="&amp;E2549,'PO detail'!$V$905:$V$910,"&lt;"&amp;A2549)</x:f>
        <x:v>0</x:v>
      </x:c>
      <x:c r="K2549" s="7" t="n">
        <x:f>SUMIFS('PO detail'!$Y$905:$Y$910,'PO detail'!$V$905:$V$910,"&gt;="&amp;E2549,'PO detail'!$V$905:$V$910,"&lt;"&amp;A2549)</x:f>
        <x:v>0</x:v>
      </x:c>
      <x:c r="L2549" s="7" t="n">
        <x:f>'Inventory detail'!F297*Summary!$K$5*(A2549-E2549)/Summary!$K$6</x:f>
        <x:v>662.012320328542</x:v>
      </x:c>
      <x:c r="M2549" s="7" t="n">
        <x:f>MAX(0,H2549-L2549)</x:f>
        <x:v>0</x:v>
      </x:c>
      <x:c r="N2549" s="7" t="n">
        <x:f>MAX(0,L2549-H2549)</x:f>
        <x:v>662.012320328542</x:v>
      </x:c>
      <x:c r="O2549" s="7" t="n">
        <x:f>MAX(0,F2549+I2549-N2549)</x:f>
        <x:v>1806.1601642710475</x:v>
      </x:c>
      <x:c r="P2549" s="7" t="n">
        <x:f>MAX(0,N2549-F2549-I2549)</x:f>
        <x:v>0</x:v>
      </x:c>
      <x:c r="Q2549" s="7" t="n">
        <x:f>MAX(0,G2549+J2549-P2549)</x:f>
        <x:v>0</x:v>
      </x:c>
      <x:c r="R2549" s="7" t="n">
        <x:f>M2549+MAX(0,K2549-MAX(0,P2549-G2549-J2549))</x:f>
        <x:v>0</x:v>
      </x:c>
      <x:c r="S2549" s="7" t="n">
        <x:f>SUM(O2549,Q2549,R2549)</x:f>
        <x:v>1806.1601642710475</x:v>
      </x:c>
      <x:c r="T2549" s="14" t="n">
        <x:f>'Inventory detail'!T297</x:f>
        <x:v>0.2779</x:v>
      </x:c>
      <x:c r="U2549" s="14" t="n">
        <x:f>'Inventory detail'!U297</x:f>
        <x:v>0.272272</x:v>
      </x:c>
      <x:c r="V2549" s="9" t="n">
        <x:f>O2549*T2549</x:f>
        <x:v>501.93190965092407</x:v>
      </x:c>
      <x:c r="W2549" s="9" t="n">
        <x:f>Q2549*T2549</x:f>
        <x:v>0</x:v>
      </x:c>
      <x:c r="X2549" s="9" t="n">
        <x:f>R2549*T2549</x:f>
        <x:v>0</x:v>
      </x:c>
      <x:c r="Y2549" s="9" t="n">
        <x:f>S2549*T2549</x:f>
        <x:v>501.93190965092407</x:v>
      </x:c>
      <x:c r="Z2549" s="9" t="n">
        <x:f>IF(ISNUMBER(U2549),S2549*(U2549-T2549),"n.a.")</x:f>
        <x:v>-10.165069404517395</x:v>
      </x:c>
      <x:c r="AA2549" s="9" t="n">
        <x:f>IF(ISNUMBER(U2549),Y2549,0)</x:f>
        <x:v>501.93190965092407</x:v>
      </x:c>
      <x:c r="AB2549" s="7" t="n">
        <x:f>MAX(0,L2549-SUM(F2549:K2549))</x:f>
        <x:v>0</x:v>
      </x:c>
    </x:row>
    <x:row r="2550" ht="22" customHeight="1">
      <x:c r="A2550" s="18" t="n">
        <x:f>Summary!E$41</x:f>
        <x:v>46388</x:v>
      </x:c>
      <x:c r="B2550" s="2" t="str">
        <x:f>'Inventory detail'!A298</x:f>
        <x:v>WIRE</x:v>
      </x:c>
      <x:c r="C2550" s="2" t="str">
        <x:f>'Inventory detail'!B298</x:f>
        <x:v>60</x:v>
      </x:c>
      <x:c r="D2550" s="2" t="str">
        <x:f>'Inventory detail'!C298</x:f>
        <x:v>DL058WHT</x:v>
      </x:c>
      <x:c r="E2550" s="10" t="n">
        <x:f>A1424</x:f>
        <x:v>46357</x:v>
      </x:c>
      <x:c r="F2550" s="7" t="n">
        <x:f>O1424</x:f>
        <x:v>0</x:v>
      </x:c>
      <x:c r="G2550" s="7" t="n">
        <x:f>Q1424</x:f>
        <x:v>0</x:v>
      </x:c>
      <x:c r="H2550" s="7" t="n">
        <x:f>R1424</x:f>
        <x:v>4318.17248459959</x:v>
      </x:c>
      <x:c r="I2550" s="7" t="n">
        <x:f>0</x:f>
        <x:v>0</x:v>
      </x:c>
      <x:c r="J2550" s="7" t="n">
        <x:f>0</x:f>
        <x:v>0</x:v>
      </x:c>
      <x:c r="K2550" s="7" t="n">
        <x:f>0</x:f>
        <x:v>0</x:v>
      </x:c>
      <x:c r="L2550" s="7" t="n">
        <x:f>'Inventory detail'!F298*Summary!$K$5*(A2550-E2550)/Summary!$K$6</x:f>
        <x:v>662.012320328542</x:v>
      </x:c>
      <x:c r="M2550" s="7" t="n">
        <x:f>MAX(0,H2550-L2550)</x:f>
        <x:v>3656.1601642710475</x:v>
      </x:c>
      <x:c r="N2550" s="7" t="n">
        <x:f>MAX(0,L2550-H2550)</x:f>
        <x:v>0</x:v>
      </x:c>
      <x:c r="O2550" s="7" t="n">
        <x:f>MAX(0,F2550+I2550-N2550)</x:f>
        <x:v>0</x:v>
      </x:c>
      <x:c r="P2550" s="7" t="n">
        <x:f>MAX(0,N2550-F2550-I2550)</x:f>
        <x:v>0</x:v>
      </x:c>
      <x:c r="Q2550" s="7" t="n">
        <x:f>MAX(0,G2550+J2550-P2550)</x:f>
        <x:v>0</x:v>
      </x:c>
      <x:c r="R2550" s="7" t="n">
        <x:f>M2550+MAX(0,K2550-MAX(0,P2550-G2550-J2550))</x:f>
        <x:v>3656.1601642710475</x:v>
      </x:c>
      <x:c r="S2550" s="7" t="n">
        <x:f>SUM(O2550,Q2550,R2550)</x:f>
        <x:v>3656.1601642710475</x:v>
      </x:c>
      <x:c r="T2550" s="14" t="n">
        <x:f>'Inventory detail'!T298</x:f>
        <x:v>0.1082</x:v>
      </x:c>
      <x:c r="U2550" s="14" t="n">
        <x:f>'Inventory detail'!U298</x:f>
        <x:v>0.1082</x:v>
      </x:c>
      <x:c r="V2550" s="9" t="n">
        <x:f>O2550*T2550</x:f>
        <x:v>0</x:v>
      </x:c>
      <x:c r="W2550" s="9" t="n">
        <x:f>Q2550*T2550</x:f>
        <x:v>0</x:v>
      </x:c>
      <x:c r="X2550" s="9" t="n">
        <x:f>R2550*T2550</x:f>
        <x:v>395.59652977412736</x:v>
      </x:c>
      <x:c r="Y2550" s="9" t="n">
        <x:f>S2550*T2550</x:f>
        <x:v>395.59652977412736</x:v>
      </x:c>
      <x:c r="Z2550" s="9" t="n">
        <x:f>IF(ISNUMBER(U2550),S2550*(U2550-T2550),"n.a.")</x:f>
        <x:v>0</x:v>
      </x:c>
      <x:c r="AA2550" s="9" t="n">
        <x:f>IF(ISNUMBER(U2550),Y2550,0)</x:f>
        <x:v>395.59652977412736</x:v>
      </x:c>
      <x:c r="AB2550" s="7" t="n">
        <x:f>MAX(0,L2550-SUM(F2550:K2550))</x:f>
        <x:v>0</x:v>
      </x:c>
    </x:row>
    <x:row r="2551" ht="22" customHeight="1">
      <x:c r="A2551" s="18" t="n">
        <x:f>Summary!E$41</x:f>
        <x:v>46388</x:v>
      </x:c>
      <x:c r="B2551" s="2" t="str">
        <x:f>'Inventory detail'!A299</x:f>
        <x:v>COIL</x:v>
      </x:c>
      <x:c r="C2551" s="2" t="str">
        <x:f>'Inventory detail'!B299</x:f>
        <x:v>60</x:v>
      </x:c>
      <x:c r="D2551" s="2" t="str">
        <x:f>'Inventory detail'!C299</x:f>
        <x:v>14NAV12-4</x:v>
      </x:c>
      <x:c r="E2551" s="10" t="n">
        <x:f>A1425</x:f>
        <x:v>46357</x:v>
      </x:c>
      <x:c r="F2551" s="7" t="n">
        <x:f>O1425</x:f>
        <x:v>1682.6772895277209</x:v>
      </x:c>
      <x:c r="G2551" s="7" t="n">
        <x:f>Q1425</x:f>
        <x:v>0</x:v>
      </x:c>
      <x:c r="H2551" s="7" t="n">
        <x:f>R1425</x:f>
        <x:v>0</x:v>
      </x:c>
      <x:c r="I2551" s="7" t="n">
        <x:f>SUMIFS('PO detail'!$W$1126:$W$1129,'PO detail'!$V$1126:$V$1129,"&gt;="&amp;E2551,'PO detail'!$V$1126:$V$1129,"&lt;"&amp;A2551)</x:f>
        <x:v>0</x:v>
      </x:c>
      <x:c r="J2551" s="7" t="n">
        <x:f>SUMIFS('PO detail'!$X$1126:$X$1129,'PO detail'!$V$1126:$V$1129,"&gt;="&amp;E2551,'PO detail'!$V$1126:$V$1129,"&lt;"&amp;A2551)</x:f>
        <x:v>0</x:v>
      </x:c>
      <x:c r="K2551" s="7" t="n">
        <x:f>SUMIFS('PO detail'!$Y$1126:$Y$1129,'PO detail'!$V$1126:$V$1129,"&gt;="&amp;E2551,'PO detail'!$V$1126:$V$1129,"&lt;"&amp;A2551)</x:f>
        <x:v>0</x:v>
      </x:c>
      <x:c r="L2551" s="7" t="n">
        <x:f>'Inventory detail'!F299*Summary!$K$5*(A2551-E2551)/Summary!$K$6</x:f>
        <x:v>653.5283778234086</x:v>
      </x:c>
      <x:c r="M2551" s="7" t="n">
        <x:f>MAX(0,H2551-L2551)</x:f>
        <x:v>0</x:v>
      </x:c>
      <x:c r="N2551" s="7" t="n">
        <x:f>MAX(0,L2551-H2551)</x:f>
        <x:v>653.5283778234086</x:v>
      </x:c>
      <x:c r="O2551" s="7" t="n">
        <x:f>MAX(0,F2551+I2551-N2551)</x:f>
        <x:v>1029.1489117043122</x:v>
      </x:c>
      <x:c r="P2551" s="7" t="n">
        <x:f>MAX(0,N2551-F2551-I2551)</x:f>
        <x:v>0</x:v>
      </x:c>
      <x:c r="Q2551" s="7" t="n">
        <x:f>MAX(0,G2551+J2551-P2551)</x:f>
        <x:v>0</x:v>
      </x:c>
      <x:c r="R2551" s="7" t="n">
        <x:f>M2551+MAX(0,K2551-MAX(0,P2551-G2551-J2551))</x:f>
        <x:v>0</x:v>
      </x:c>
      <x:c r="S2551" s="7" t="n">
        <x:f>SUM(O2551,Q2551,R2551)</x:f>
        <x:v>1029.1489117043122</x:v>
      </x:c>
      <x:c r="T2551" s="14" t="n">
        <x:f>'Inventory detail'!T299</x:f>
        <x:v>0.09179999999999999</x:v>
      </x:c>
      <x:c r="U2551" s="14" t="n">
        <x:f>'Inventory detail'!U299</x:f>
        <x:v>0.089947</x:v>
      </x:c>
      <x:c r="V2551" s="9" t="n">
        <x:f>O2551*T2551</x:f>
        <x:v>94.47587009445586</x:v>
      </x:c>
      <x:c r="W2551" s="9" t="n">
        <x:f>Q2551*T2551</x:f>
        <x:v>0</x:v>
      </x:c>
      <x:c r="X2551" s="9" t="n">
        <x:f>R2551*T2551</x:f>
        <x:v>0</x:v>
      </x:c>
      <x:c r="Y2551" s="9" t="n">
        <x:f>S2551*T2551</x:f>
        <x:v>94.47587009445586</x:v>
      </x:c>
      <x:c r="Z2551" s="9" t="n">
        <x:f>IF(ISNUMBER(U2551),S2551*(U2551-T2551),"n.a.")</x:f>
        <x:v>-1.9070129333880839</x:v>
      </x:c>
      <x:c r="AA2551" s="9" t="n">
        <x:f>IF(ISNUMBER(U2551),Y2551,0)</x:f>
        <x:v>94.47587009445586</x:v>
      </x:c>
      <x:c r="AB2551" s="7" t="n">
        <x:f>MAX(0,L2551-SUM(F2551:K2551))</x:f>
        <x:v>0</x:v>
      </x:c>
    </x:row>
    <x:row r="2552" ht="22" customHeight="1">
      <x:c r="A2552" s="18" t="n">
        <x:f>Summary!E$41</x:f>
        <x:v>46388</x:v>
      </x:c>
      <x:c r="B2552" s="2" t="str">
        <x:f>'Inventory detail'!A300</x:f>
        <x:v>POUC</x:v>
      </x:c>
      <x:c r="C2552" s="2" t="str">
        <x:f>'Inventory detail'!B300</x:f>
        <x:v>60</x:v>
      </x:c>
      <x:c r="D2552" s="2" t="str">
        <x:f>'Inventory detail'!C300</x:f>
        <x:v>BUS10</x:v>
      </x:c>
      <x:c r="E2552" s="10" t="n">
        <x:f>A1426</x:f>
        <x:v>46357</x:v>
      </x:c>
      <x:c r="F2552" s="7" t="n">
        <x:f>O1426</x:f>
        <x:v>5000</x:v>
      </x:c>
      <x:c r="G2552" s="7" t="n">
        <x:f>Q1426</x:f>
        <x:v>0</x:v>
      </x:c>
      <x:c r="H2552" s="7" t="n">
        <x:f>R1426</x:f>
        <x:v>3882.6772895277204</x:v>
      </x:c>
      <x:c r="I2552" s="7" t="n">
        <x:f>SUMIFS('PO detail'!$W$1727:$W$1727,'PO detail'!$V$1727:$V$1727,"&gt;="&amp;E2552,'PO detail'!$V$1727:$V$1727,"&lt;"&amp;A2552)</x:f>
        <x:v>0</x:v>
      </x:c>
      <x:c r="J2552" s="7" t="n">
        <x:f>SUMIFS('PO detail'!$X$1727:$X$1727,'PO detail'!$V$1727:$V$1727,"&gt;="&amp;E2552,'PO detail'!$V$1727:$V$1727,"&lt;"&amp;A2552)</x:f>
        <x:v>0</x:v>
      </x:c>
      <x:c r="K2552" s="7" t="n">
        <x:f>SUMIFS('PO detail'!$Y$1727:$Y$1727,'PO detail'!$V$1727:$V$1727,"&gt;="&amp;E2552,'PO detail'!$V$1727:$V$1727,"&lt;"&amp;A2552)</x:f>
        <x:v>0</x:v>
      </x:c>
      <x:c r="L2552" s="7" t="n">
        <x:f>'Inventory detail'!F300*Summary!$K$5*(A2552-E2552)/Summary!$K$6</x:f>
        <x:v>653.5283778234086</x:v>
      </x:c>
      <x:c r="M2552" s="7" t="n">
        <x:f>MAX(0,H2552-L2552)</x:f>
        <x:v>3229.148911704312</x:v>
      </x:c>
      <x:c r="N2552" s="7" t="n">
        <x:f>MAX(0,L2552-H2552)</x:f>
        <x:v>0</x:v>
      </x:c>
      <x:c r="O2552" s="7" t="n">
        <x:f>MAX(0,F2552+I2552-N2552)</x:f>
        <x:v>5000</x:v>
      </x:c>
      <x:c r="P2552" s="7" t="n">
        <x:f>MAX(0,N2552-F2552-I2552)</x:f>
        <x:v>0</x:v>
      </x:c>
      <x:c r="Q2552" s="7" t="n">
        <x:f>MAX(0,G2552+J2552-P2552)</x:f>
        <x:v>0</x:v>
      </x:c>
      <x:c r="R2552" s="7" t="n">
        <x:f>M2552+MAX(0,K2552-MAX(0,P2552-G2552-J2552))</x:f>
        <x:v>3229.148911704312</x:v>
      </x:c>
      <x:c r="S2552" s="7" t="n">
        <x:f>SUM(O2552,Q2552,R2552)</x:f>
        <x:v>8229.148911704313</x:v>
      </x:c>
      <x:c r="T2552" s="14" t="n">
        <x:f>'Inventory detail'!T300</x:f>
        <x:v>0.0132</x:v>
      </x:c>
      <x:c r="U2552" s="14" t="n">
        <x:f>'Inventory detail'!U300</x:f>
        <x:v>0.014355</x:v>
      </x:c>
      <x:c r="V2552" s="9" t="n">
        <x:f>O2552*T2552</x:f>
        <x:v>66</x:v>
      </x:c>
      <x:c r="W2552" s="9" t="n">
        <x:f>Q2552*T2552</x:f>
        <x:v>0</x:v>
      </x:c>
      <x:c r="X2552" s="9" t="n">
        <x:f>R2552*T2552</x:f>
        <x:v>42.62476563449692</x:v>
      </x:c>
      <x:c r="Y2552" s="9" t="n">
        <x:f>S2552*T2552</x:f>
        <x:v>108.62476563449692</x:v>
      </x:c>
      <x:c r="Z2552" s="9" t="n">
        <x:f>IF(ISNUMBER(U2552),S2552*(U2552-T2552),"n.a.")</x:f>
        <x:v>9.50466699301848</x:v>
      </x:c>
      <x:c r="AA2552" s="9" t="n">
        <x:f>IF(ISNUMBER(U2552),Y2552,0)</x:f>
        <x:v>108.62476563449692</x:v>
      </x:c>
      <x:c r="AB2552" s="7" t="n">
        <x:f>MAX(0,L2552-SUM(F2552:K2552))</x:f>
        <x:v>0</x:v>
      </x:c>
    </x:row>
    <x:row r="2553" ht="22" customHeight="1">
      <x:c r="A2553" s="18" t="n">
        <x:f>Summary!E$41</x:f>
        <x:v>46388</x:v>
      </x:c>
      <x:c r="B2553" s="2" t="str">
        <x:f>'Inventory detail'!A301</x:f>
        <x:v>COIL</x:v>
      </x:c>
      <x:c r="C2553" s="2" t="str">
        <x:f>'Inventory detail'!B301</x:f>
        <x:v>60</x:v>
      </x:c>
      <x:c r="D2553" s="2" t="str">
        <x:f>'Inventory detail'!C301</x:f>
        <x:v>28WHT12-4</x:v>
      </x:c>
      <x:c r="E2553" s="10" t="n">
        <x:f>A1427</x:f>
        <x:v>46357</x:v>
      </x:c>
      <x:c r="F2553" s="7" t="n">
        <x:f>O1427</x:f>
        <x:v>1697.1995071868582</x:v>
      </x:c>
      <x:c r="G2553" s="7" t="n">
        <x:f>Q1427</x:f>
        <x:v>0</x:v>
      </x:c>
      <x:c r="H2553" s="7" t="n">
        <x:f>R1427</x:f>
        <x:v>0</x:v>
      </x:c>
      <x:c r="I2553" s="7" t="n">
        <x:f>SUMIFS('PO detail'!$W$1263:$W$1264,'PO detail'!$V$1263:$V$1264,"&gt;="&amp;E2553,'PO detail'!$V$1263:$V$1264,"&lt;"&amp;A2553)</x:f>
        <x:v>0</x:v>
      </x:c>
      <x:c r="J2553" s="7" t="n">
        <x:f>SUMIFS('PO detail'!$X$1263:$X$1264,'PO detail'!$V$1263:$V$1264,"&gt;="&amp;E2553,'PO detail'!$V$1263:$V$1264,"&lt;"&amp;A2553)</x:f>
        <x:v>0</x:v>
      </x:c>
      <x:c r="K2553" s="7" t="n">
        <x:f>SUMIFS('PO detail'!$Y$1263:$Y$1264,'PO detail'!$V$1263:$V$1264,"&gt;="&amp;E2553,'PO detail'!$V$1263:$V$1264,"&lt;"&amp;A2553)</x:f>
        <x:v>0</x:v>
      </x:c>
      <x:c r="L2553" s="7" t="n">
        <x:f>'Inventory detail'!F301*Summary!$K$5*(A2553-E2553)/Summary!$K$6</x:f>
        <x:v>645.034250513347</x:v>
      </x:c>
      <x:c r="M2553" s="7" t="n">
        <x:f>MAX(0,H2553-L2553)</x:f>
        <x:v>0</x:v>
      </x:c>
      <x:c r="N2553" s="7" t="n">
        <x:f>MAX(0,L2553-H2553)</x:f>
        <x:v>645.034250513347</x:v>
      </x:c>
      <x:c r="O2553" s="7" t="n">
        <x:f>MAX(0,F2553+I2553-N2553)</x:f>
        <x:v>1052.165256673511</x:v>
      </x:c>
      <x:c r="P2553" s="7" t="n">
        <x:f>MAX(0,N2553-F2553-I2553)</x:f>
        <x:v>0</x:v>
      </x:c>
      <x:c r="Q2553" s="7" t="n">
        <x:f>MAX(0,G2553+J2553-P2553)</x:f>
        <x:v>0</x:v>
      </x:c>
      <x:c r="R2553" s="7" t="n">
        <x:f>M2553+MAX(0,K2553-MAX(0,P2553-G2553-J2553))</x:f>
        <x:v>0</x:v>
      </x:c>
      <x:c r="S2553" s="7" t="n">
        <x:f>SUM(O2553,Q2553,R2553)</x:f>
        <x:v>1052.165256673511</x:v>
      </x:c>
      <x:c r="T2553" s="14" t="n">
        <x:f>'Inventory detail'!T301</x:f>
        <x:v>0.2327</x:v>
      </x:c>
      <x:c r="U2553" s="14" t="n">
        <x:f>'Inventory detail'!U301</x:f>
        <x:v>0.22796149999999998</x:v>
      </x:c>
      <x:c r="V2553" s="9" t="n">
        <x:f>O2553*T2553</x:f>
        <x:v>244.83885522792602</x:v>
      </x:c>
      <x:c r="W2553" s="9" t="n">
        <x:f>Q2553*T2553</x:f>
        <x:v>0</x:v>
      </x:c>
      <x:c r="X2553" s="9" t="n">
        <x:f>R2553*T2553</x:f>
        <x:v>0</x:v>
      </x:c>
      <x:c r="Y2553" s="9" t="n">
        <x:f>S2553*T2553</x:f>
        <x:v>244.83885522792602</x:v>
      </x:c>
      <x:c r="Z2553" s="9" t="n">
        <x:f>IF(ISNUMBER(U2553),S2553*(U2553-T2553),"n.a.")</x:f>
        <x:v>-4.985685068747439</x:v>
      </x:c>
      <x:c r="AA2553" s="9" t="n">
        <x:f>IF(ISNUMBER(U2553),Y2553,0)</x:f>
        <x:v>244.83885522792602</x:v>
      </x:c>
      <x:c r="AB2553" s="7" t="n">
        <x:f>MAX(0,L2553-SUM(F2553:K2553))</x:f>
        <x:v>0</x:v>
      </x:c>
    </x:row>
    <x:row r="2554" ht="22" customHeight="1">
      <x:c r="A2554" s="18" t="n">
        <x:f>Summary!E$41</x:f>
        <x:v>46388</x:v>
      </x:c>
      <x:c r="B2554" s="2" t="str">
        <x:f>'Inventory detail'!A302</x:f>
        <x:v>POUC</x:v>
      </x:c>
      <x:c r="C2554" s="2" t="str">
        <x:f>'Inventory detail'!B302</x:f>
        <x:v>60</x:v>
      </x:c>
      <x:c r="D2554" s="2" t="str">
        <x:f>'Inventory detail'!C302</x:f>
        <x:v>SMEN7</x:v>
      </x:c>
      <x:c r="E2554" s="10" t="n">
        <x:f>A1428</x:f>
        <x:v>46357</x:v>
      </x:c>
      <x:c r="F2554" s="7" t="n">
        <x:f>O1428</x:f>
        <x:v>0</x:v>
      </x:c>
      <x:c r="G2554" s="7" t="n">
        <x:f>Q1428</x:f>
        <x:v>1911.7043121149895</x:v>
      </x:c>
      <x:c r="H2554" s="7" t="n">
        <x:f>R1428</x:f>
        <x:v>0</x:v>
      </x:c>
      <x:c r="I2554" s="7" t="n">
        <x:f>SUMIFS('PO detail'!$W$1851:$W$1855,'PO detail'!$V$1851:$V$1855,"&gt;="&amp;E2554,'PO detail'!$V$1851:$V$1855,"&lt;"&amp;A2554)</x:f>
        <x:v>0</x:v>
      </x:c>
      <x:c r="J2554" s="7" t="n">
        <x:f>SUMIFS('PO detail'!$X$1851:$X$1855,'PO detail'!$V$1851:$V$1855,"&gt;="&amp;E2554,'PO detail'!$V$1851:$V$1855,"&lt;"&amp;A2554)</x:f>
        <x:v>0</x:v>
      </x:c>
      <x:c r="K2554" s="7" t="n">
        <x:f>SUMIFS('PO detail'!$Y$1851:$Y$1855,'PO detail'!$V$1851:$V$1855,"&gt;="&amp;E2554,'PO detail'!$V$1851:$V$1855,"&lt;"&amp;A2554)</x:f>
        <x:v>0</x:v>
      </x:c>
      <x:c r="L2554" s="7" t="n">
        <x:f>'Inventory detail'!F302*Summary!$K$5*(A2554-E2554)/Summary!$K$6</x:f>
        <x:v>636.5503080082135</x:v>
      </x:c>
      <x:c r="M2554" s="7" t="n">
        <x:f>MAX(0,H2554-L2554)</x:f>
        <x:v>0</x:v>
      </x:c>
      <x:c r="N2554" s="7" t="n">
        <x:f>MAX(0,L2554-H2554)</x:f>
        <x:v>636.5503080082135</x:v>
      </x:c>
      <x:c r="O2554" s="7" t="n">
        <x:f>MAX(0,F2554+I2554-N2554)</x:f>
        <x:v>0</x:v>
      </x:c>
      <x:c r="P2554" s="7" t="n">
        <x:f>MAX(0,N2554-F2554-I2554)</x:f>
        <x:v>636.5503080082135</x:v>
      </x:c>
      <x:c r="Q2554" s="7" t="n">
        <x:f>MAX(0,G2554+J2554-P2554)</x:f>
        <x:v>1275.154004106776</x:v>
      </x:c>
      <x:c r="R2554" s="7" t="n">
        <x:f>M2554+MAX(0,K2554-MAX(0,P2554-G2554-J2554))</x:f>
        <x:v>0</x:v>
      </x:c>
      <x:c r="S2554" s="7" t="n">
        <x:f>SUM(O2554,Q2554,R2554)</x:f>
        <x:v>1275.154004106776</x:v>
      </x:c>
      <x:c r="T2554" s="14" t="n">
        <x:f>'Inventory detail'!T302</x:f>
        <x:v>0.1804</x:v>
      </x:c>
      <x:c r="U2554" s="14" t="n">
        <x:f>'Inventory detail'!U302</x:f>
        <x:v>0.19668</x:v>
      </x:c>
      <x:c r="V2554" s="9" t="n">
        <x:f>O2554*T2554</x:f>
        <x:v>0</x:v>
      </x:c>
      <x:c r="W2554" s="9" t="n">
        <x:f>Q2554*T2554</x:f>
        <x:v>230.0377823408624</x:v>
      </x:c>
      <x:c r="X2554" s="9" t="n">
        <x:f>R2554*T2554</x:f>
        <x:v>0</x:v>
      </x:c>
      <x:c r="Y2554" s="9" t="n">
        <x:f>S2554*T2554</x:f>
        <x:v>230.0377823408624</x:v>
      </x:c>
      <x:c r="Z2554" s="9" t="n">
        <x:f>IF(ISNUMBER(U2554),S2554*(U2554-T2554),"n.a.")</x:f>
        <x:v>20.7595071868583</x:v>
      </x:c>
      <x:c r="AA2554" s="9" t="n">
        <x:f>IF(ISNUMBER(U2554),Y2554,0)</x:f>
        <x:v>230.0377823408624</x:v>
      </x:c>
      <x:c r="AB2554" s="7" t="n">
        <x:f>MAX(0,L2554-SUM(F2554:K2554))</x:f>
        <x:v>0</x:v>
      </x:c>
    </x:row>
    <x:row r="2555" ht="22" customHeight="1">
      <x:c r="A2555" s="18" t="n">
        <x:f>Summary!E$41</x:f>
        <x:v>46388</x:v>
      </x:c>
      <x:c r="B2555" s="2" t="str">
        <x:f>'Inventory detail'!A303</x:f>
        <x:v>WIRE</x:v>
      </x:c>
      <x:c r="C2555" s="2" t="str">
        <x:f>'Inventory detail'!B303</x:f>
        <x:v>10</x:v>
      </x:c>
      <x:c r="D2555" s="2" t="str">
        <x:f>'Inventory detail'!C303</x:f>
        <x:v>DL034GOLD</x:v>
      </x:c>
      <x:c r="E2555" s="10" t="n">
        <x:f>A1429</x:f>
        <x:v>46357</x:v>
      </x:c>
      <x:c r="F2555" s="7" t="n">
        <x:f>O1429</x:f>
        <x:v>27940.731334702257</x:v>
      </x:c>
      <x:c r="G2555" s="7" t="n">
        <x:f>Q1429</x:f>
        <x:v>0</x:v>
      </x:c>
      <x:c r="H2555" s="7" t="n">
        <x:f>R1429</x:f>
        <x:v>0</x:v>
      </x:c>
      <x:c r="I2555" s="7" t="n">
        <x:f>SUMIFS('PO detail'!$W$1917:$W$1919,'PO detail'!$V$1917:$V$1919,"&gt;="&amp;E2555,'PO detail'!$V$1917:$V$1919,"&lt;"&amp;A2555)</x:f>
        <x:v>0</x:v>
      </x:c>
      <x:c r="J2555" s="7" t="n">
        <x:f>SUMIFS('PO detail'!$X$1917:$X$1919,'PO detail'!$V$1917:$V$1919,"&gt;="&amp;E2555,'PO detail'!$V$1917:$V$1919,"&lt;"&amp;A2555)</x:f>
        <x:v>0</x:v>
      </x:c>
      <x:c r="K2555" s="7" t="n">
        <x:f>SUMIFS('PO detail'!$Y$1917:$Y$1919,'PO detail'!$V$1917:$V$1919,"&gt;="&amp;E2555,'PO detail'!$V$1917:$V$1919,"&lt;"&amp;A2555)</x:f>
        <x:v>0</x:v>
      </x:c>
      <x:c r="L2555" s="7" t="n">
        <x:f>'Inventory detail'!F303*Summary!$K$5*(A2555-E2555)/Summary!$K$6</x:f>
        <x:v>619.5722381930185</x:v>
      </x:c>
      <x:c r="M2555" s="7" t="n">
        <x:f>MAX(0,H2555-L2555)</x:f>
        <x:v>0</x:v>
      </x:c>
      <x:c r="N2555" s="7" t="n">
        <x:f>MAX(0,L2555-H2555)</x:f>
        <x:v>619.5722381930185</x:v>
      </x:c>
      <x:c r="O2555" s="7" t="n">
        <x:f>MAX(0,F2555+I2555-N2555)</x:f>
        <x:v>27321.15909650924</x:v>
      </x:c>
      <x:c r="P2555" s="7" t="n">
        <x:f>MAX(0,N2555-F2555-I2555)</x:f>
        <x:v>0</x:v>
      </x:c>
      <x:c r="Q2555" s="7" t="n">
        <x:f>MAX(0,G2555+J2555-P2555)</x:f>
        <x:v>0</x:v>
      </x:c>
      <x:c r="R2555" s="7" t="n">
        <x:f>M2555+MAX(0,K2555-MAX(0,P2555-G2555-J2555))</x:f>
        <x:v>0</x:v>
      </x:c>
      <x:c r="S2555" s="7" t="n">
        <x:f>SUM(O2555,Q2555,R2555)</x:f>
        <x:v>27321.15909650924</x:v>
      </x:c>
      <x:c r="T2555" s="14" t="n">
        <x:f>'Inventory detail'!T303</x:f>
        <x:v>0.1424</x:v>
      </x:c>
      <x:c r="U2555" s="14" t="n">
        <x:f>'Inventory detail'!U303</x:f>
        <x:v>0.1424</x:v>
      </x:c>
      <x:c r="V2555" s="9" t="n">
        <x:f>O2555*T2555</x:f>
        <x:v>3890.5330553429158</x:v>
      </x:c>
      <x:c r="W2555" s="9" t="n">
        <x:f>Q2555*T2555</x:f>
        <x:v>0</x:v>
      </x:c>
      <x:c r="X2555" s="9" t="n">
        <x:f>R2555*T2555</x:f>
        <x:v>0</x:v>
      </x:c>
      <x:c r="Y2555" s="9" t="n">
        <x:f>S2555*T2555</x:f>
        <x:v>3890.5330553429158</x:v>
      </x:c>
      <x:c r="Z2555" s="9" t="n">
        <x:f>IF(ISNUMBER(U2555),S2555*(U2555-T2555),"n.a.")</x:f>
        <x:v>0</x:v>
      </x:c>
      <x:c r="AA2555" s="9" t="n">
        <x:f>IF(ISNUMBER(U2555),Y2555,0)</x:f>
        <x:v>3890.5330553429158</x:v>
      </x:c>
      <x:c r="AB2555" s="7" t="n">
        <x:f>MAX(0,L2555-SUM(F2555:K2555))</x:f>
        <x:v>0</x:v>
      </x:c>
    </x:row>
    <x:row r="2556" ht="22" customHeight="1">
      <x:c r="A2556" s="18" t="n">
        <x:f>Summary!E$41</x:f>
        <x:v>46388</x:v>
      </x:c>
      <x:c r="B2556" s="2" t="str">
        <x:f>'Inventory detail'!A304</x:f>
        <x:v>WIRE</x:v>
      </x:c>
      <x:c r="C2556" s="2" t="str">
        <x:f>'Inventory detail'!B304</x:f>
        <x:v>30</x:v>
      </x:c>
      <x:c r="D2556" s="2" t="str">
        <x:f>'Inventory detail'!C304</x:f>
        <x:v>DL038WHT</x:v>
      </x:c>
      <x:c r="E2556" s="10" t="n">
        <x:f>A1430</x:f>
        <x:v>46357</x:v>
      </x:c>
      <x:c r="F2556" s="7" t="n">
        <x:f>O1430</x:f>
        <x:v>0</x:v>
      </x:c>
      <x:c r="G2556" s="7" t="n">
        <x:f>Q1430</x:f>
        <x:v>0</x:v>
      </x:c>
      <x:c r="H2556" s="7" t="n">
        <x:f>R1430</x:f>
        <x:v>2540.731334702259</x:v>
      </x:c>
      <x:c r="I2556" s="7" t="n">
        <x:f>0</x:f>
        <x:v>0</x:v>
      </x:c>
      <x:c r="J2556" s="7" t="n">
        <x:f>0</x:f>
        <x:v>0</x:v>
      </x:c>
      <x:c r="K2556" s="7" t="n">
        <x:f>0</x:f>
        <x:v>0</x:v>
      </x:c>
      <x:c r="L2556" s="7" t="n">
        <x:f>'Inventory detail'!F304*Summary!$K$5*(A2556-E2556)/Summary!$K$6</x:f>
        <x:v>619.5722381930185</x:v>
      </x:c>
      <x:c r="M2556" s="7" t="n">
        <x:f>MAX(0,H2556-L2556)</x:f>
        <x:v>1921.1590965092405</x:v>
      </x:c>
      <x:c r="N2556" s="7" t="n">
        <x:f>MAX(0,L2556-H2556)</x:f>
        <x:v>0</x:v>
      </x:c>
      <x:c r="O2556" s="7" t="n">
        <x:f>MAX(0,F2556+I2556-N2556)</x:f>
        <x:v>0</x:v>
      </x:c>
      <x:c r="P2556" s="7" t="n">
        <x:f>MAX(0,N2556-F2556-I2556)</x:f>
        <x:v>0</x:v>
      </x:c>
      <x:c r="Q2556" s="7" t="n">
        <x:f>MAX(0,G2556+J2556-P2556)</x:f>
        <x:v>0</x:v>
      </x:c>
      <x:c r="R2556" s="7" t="n">
        <x:f>M2556+MAX(0,K2556-MAX(0,P2556-G2556-J2556))</x:f>
        <x:v>1921.1590965092405</x:v>
      </x:c>
      <x:c r="S2556" s="7" t="n">
        <x:f>SUM(O2556,Q2556,R2556)</x:f>
        <x:v>1921.1590965092405</x:v>
      </x:c>
      <x:c r="T2556" s="14" t="n">
        <x:f>'Inventory detail'!T304</x:f>
        <x:v>0.056299999999999996</x:v>
      </x:c>
      <x:c r="U2556" s="14" t="n">
        <x:f>'Inventory detail'!U304</x:f>
        <x:v>0.056299999999999996</x:v>
      </x:c>
      <x:c r="V2556" s="9" t="n">
        <x:f>O2556*T2556</x:f>
        <x:v>0</x:v>
      </x:c>
      <x:c r="W2556" s="9" t="n">
        <x:f>Q2556*T2556</x:f>
        <x:v>0</x:v>
      </x:c>
      <x:c r="X2556" s="9" t="n">
        <x:f>R2556*T2556</x:f>
        <x:v>108.16125713347023</x:v>
      </x:c>
      <x:c r="Y2556" s="9" t="n">
        <x:f>S2556*T2556</x:f>
        <x:v>108.16125713347023</x:v>
      </x:c>
      <x:c r="Z2556" s="9" t="n">
        <x:f>IF(ISNUMBER(U2556),S2556*(U2556-T2556),"n.a.")</x:f>
        <x:v>0</x:v>
      </x:c>
      <x:c r="AA2556" s="9" t="n">
        <x:f>IF(ISNUMBER(U2556),Y2556,0)</x:f>
        <x:v>108.16125713347023</x:v>
      </x:c>
      <x:c r="AB2556" s="7" t="n">
        <x:f>MAX(0,L2556-SUM(F2556:K2556))</x:f>
        <x:v>0</x:v>
      </x:c>
    </x:row>
    <x:row r="2557" ht="22" customHeight="1">
      <x:c r="A2557" s="18" t="n">
        <x:f>Summary!E$41</x:f>
        <x:v>46388</x:v>
      </x:c>
      <x:c r="B2557" s="2" t="str">
        <x:f>'Inventory detail'!A305</x:f>
        <x:v>COIL</x:v>
      </x:c>
      <x:c r="C2557" s="2" t="str">
        <x:f>'Inventory detail'!B305</x:f>
        <x:v>30</x:v>
      </x:c>
      <x:c r="D2557" s="2" t="str">
        <x:f>'Inventory detail'!C305</x:f>
        <x:v>35BLK12-4</x:v>
      </x:c>
      <x:c r="E2557" s="10" t="n">
        <x:f>A1431</x:f>
        <x:v>46357</x:v>
      </x:c>
      <x:c r="F2557" s="7" t="n">
        <x:f>O1431</x:f>
        <x:v>2055.23613963039</x:v>
      </x:c>
      <x:c r="G2557" s="7" t="n">
        <x:f>Q1431</x:f>
        <x:v>0</x:v>
      </x:c>
      <x:c r="H2557" s="7" t="n">
        <x:f>R1431</x:f>
        <x:v>0</x:v>
      </x:c>
      <x:c r="I2557" s="7" t="n">
        <x:f>SUMIFS('PO detail'!$W$900:$W$904,'PO detail'!$V$900:$V$904,"&gt;="&amp;E2557,'PO detail'!$V$900:$V$904,"&lt;"&amp;A2557)</x:f>
        <x:v>0</x:v>
      </x:c>
      <x:c r="J2557" s="7" t="n">
        <x:f>SUMIFS('PO detail'!$X$900:$X$904,'PO detail'!$V$900:$V$904,"&gt;="&amp;E2557,'PO detail'!$V$900:$V$904,"&lt;"&amp;A2557)</x:f>
        <x:v>0</x:v>
      </x:c>
      <x:c r="K2557" s="7" t="n">
        <x:f>SUMIFS('PO detail'!$Y$900:$Y$904,'PO detail'!$V$900:$V$904,"&gt;="&amp;E2557,'PO detail'!$V$900:$V$904,"&lt;"&amp;A2557)</x:f>
        <x:v>0</x:v>
      </x:c>
      <x:c r="L2557" s="7" t="n">
        <x:f>'Inventory detail'!F305*Summary!$K$5*(A2557-E2557)/Summary!$K$6</x:f>
        <x:v>611.088295687885</x:v>
      </x:c>
      <x:c r="M2557" s="7" t="n">
        <x:f>MAX(0,H2557-L2557)</x:f>
        <x:v>0</x:v>
      </x:c>
      <x:c r="N2557" s="7" t="n">
        <x:f>MAX(0,L2557-H2557)</x:f>
        <x:v>611.088295687885</x:v>
      </x:c>
      <x:c r="O2557" s="7" t="n">
        <x:f>MAX(0,F2557+I2557-N2557)</x:f>
        <x:v>1444.147843942505</x:v>
      </x:c>
      <x:c r="P2557" s="7" t="n">
        <x:f>MAX(0,N2557-F2557-I2557)</x:f>
        <x:v>0</x:v>
      </x:c>
      <x:c r="Q2557" s="7" t="n">
        <x:f>MAX(0,G2557+J2557-P2557)</x:f>
        <x:v>0</x:v>
      </x:c>
      <x:c r="R2557" s="7" t="n">
        <x:f>M2557+MAX(0,K2557-MAX(0,P2557-G2557-J2557))</x:f>
        <x:v>0</x:v>
      </x:c>
      <x:c r="S2557" s="7" t="n">
        <x:f>SUM(O2557,Q2557,R2557)</x:f>
        <x:v>1444.147843942505</x:v>
      </x:c>
      <x:c r="T2557" s="14" t="n">
        <x:f>'Inventory detail'!T305</x:f>
        <x:v>0.23309999999999997</x:v>
      </x:c>
      <x:c r="U2557" s="14" t="n">
        <x:f>'Inventory detail'!U305</x:f>
        <x:v>0.2284035</x:v>
      </x:c>
      <x:c r="V2557" s="9" t="n">
        <x:f>O2557*T2557</x:f>
        <x:v>336.6308624229979</x:v>
      </x:c>
      <x:c r="W2557" s="9" t="n">
        <x:f>Q2557*T2557</x:f>
        <x:v>0</x:v>
      </x:c>
      <x:c r="X2557" s="9" t="n">
        <x:f>R2557*T2557</x:f>
        <x:v>0</x:v>
      </x:c>
      <x:c r="Y2557" s="9" t="n">
        <x:f>S2557*T2557</x:f>
        <x:v>336.6308624229979</x:v>
      </x:c>
      <x:c r="Z2557" s="9" t="n">
        <x:f>IF(ISNUMBER(U2557),S2557*(U2557-T2557),"n.a.")</x:f>
        <x:v>-6.782440349075924</x:v>
      </x:c>
      <x:c r="AA2557" s="9" t="n">
        <x:f>IF(ISNUMBER(U2557),Y2557,0)</x:f>
        <x:v>336.6308624229979</x:v>
      </x:c>
      <x:c r="AB2557" s="7" t="n">
        <x:f>MAX(0,L2557-SUM(F2557:K2557))</x:f>
        <x:v>0</x:v>
      </x:c>
    </x:row>
    <x:row r="2558" ht="22" customHeight="1">
      <x:c r="A2558" s="18" t="n">
        <x:f>Summary!E$41</x:f>
        <x:v>46388</x:v>
      </x:c>
      <x:c r="B2558" s="2" t="str">
        <x:f>'Inventory detail'!A306</x:f>
        <x:v>POUC</x:v>
      </x:c>
      <x:c r="C2558" s="2" t="str">
        <x:f>'Inventory detail'!B306</x:f>
        <x:v>60</x:v>
      </x:c>
      <x:c r="D2558" s="2" t="str">
        <x:f>'Inventory detail'!C306</x:f>
        <x:v>SMEN3</x:v>
      </x:c>
      <x:c r="E2558" s="10" t="n">
        <x:f>A1432</x:f>
        <x:v>46357</x:v>
      </x:c>
      <x:c r="F2558" s="7" t="n">
        <x:f>O1432</x:f>
        <x:v>6000</x:v>
      </x:c>
      <x:c r="G2558" s="7" t="n">
        <x:f>Q1432</x:f>
        <x:v>0</x:v>
      </x:c>
      <x:c r="H2558" s="7" t="n">
        <x:f>R1432</x:f>
        <x:v>855.2361396303901</x:v>
      </x:c>
      <x:c r="I2558" s="7" t="n">
        <x:f>SUMIFS('PO detail'!$W$1845:$W$1845,'PO detail'!$V$1845:$V$1845,"&gt;="&amp;E2558,'PO detail'!$V$1845:$V$1845,"&lt;"&amp;A2558)</x:f>
        <x:v>0</x:v>
      </x:c>
      <x:c r="J2558" s="7" t="n">
        <x:f>SUMIFS('PO detail'!$X$1845:$X$1845,'PO detail'!$V$1845:$V$1845,"&gt;="&amp;E2558,'PO detail'!$V$1845:$V$1845,"&lt;"&amp;A2558)</x:f>
        <x:v>0</x:v>
      </x:c>
      <x:c r="K2558" s="7" t="n">
        <x:f>SUMIFS('PO detail'!$Y$1845:$Y$1845,'PO detail'!$V$1845:$V$1845,"&gt;="&amp;E2558,'PO detail'!$V$1845:$V$1845,"&lt;"&amp;A2558)</x:f>
        <x:v>0</x:v>
      </x:c>
      <x:c r="L2558" s="7" t="n">
        <x:f>'Inventory detail'!F306*Summary!$K$5*(A2558-E2558)/Summary!$K$6</x:f>
        <x:v>611.088295687885</x:v>
      </x:c>
      <x:c r="M2558" s="7" t="n">
        <x:f>MAX(0,H2558-L2558)</x:f>
        <x:v>244.14784394250512</x:v>
      </x:c>
      <x:c r="N2558" s="7" t="n">
        <x:f>MAX(0,L2558-H2558)</x:f>
        <x:v>0</x:v>
      </x:c>
      <x:c r="O2558" s="7" t="n">
        <x:f>MAX(0,F2558+I2558-N2558)</x:f>
        <x:v>6000</x:v>
      </x:c>
      <x:c r="P2558" s="7" t="n">
        <x:f>MAX(0,N2558-F2558-I2558)</x:f>
        <x:v>0</x:v>
      </x:c>
      <x:c r="Q2558" s="7" t="n">
        <x:f>MAX(0,G2558+J2558-P2558)</x:f>
        <x:v>0</x:v>
      </x:c>
      <x:c r="R2558" s="7" t="n">
        <x:f>M2558+MAX(0,K2558-MAX(0,P2558-G2558-J2558))</x:f>
        <x:v>244.14784394250512</x:v>
      </x:c>
      <x:c r="S2558" s="7" t="n">
        <x:f>SUM(O2558,Q2558,R2558)</x:f>
        <x:v>6244.1478439425055</x:v>
      </x:c>
      <x:c r="T2558" s="14" t="n">
        <x:f>'Inventory detail'!T306</x:f>
        <x:v>0.084</x:v>
      </x:c>
      <x:c r="U2558" s="14" t="n">
        <x:f>'Inventory detail'!U306</x:f>
        <x:v>0.09173999999999999</x:v>
      </x:c>
      <x:c r="V2558" s="9" t="n">
        <x:f>O2558*T2558</x:f>
        <x:v>504.00000000000006</x:v>
      </x:c>
      <x:c r="W2558" s="9" t="n">
        <x:f>Q2558*T2558</x:f>
        <x:v>0</x:v>
      </x:c>
      <x:c r="X2558" s="9" t="n">
        <x:f>R2558*T2558</x:f>
        <x:v>20.508418891170432</x:v>
      </x:c>
      <x:c r="Y2558" s="9" t="n">
        <x:f>S2558*T2558</x:f>
        <x:v>524.5084188911704</x:v>
      </x:c>
      <x:c r="Z2558" s="9" t="n">
        <x:f>IF(ISNUMBER(U2558),S2558*(U2558-T2558),"n.a.")</x:f>
        <x:v>48.329704312114885</x:v>
      </x:c>
      <x:c r="AA2558" s="9" t="n">
        <x:f>IF(ISNUMBER(U2558),Y2558,0)</x:f>
        <x:v>524.5084188911704</x:v>
      </x:c>
      <x:c r="AB2558" s="7" t="n">
        <x:f>MAX(0,L2558-SUM(F2558:K2558))</x:f>
        <x:v>0</x:v>
      </x:c>
    </x:row>
    <x:row r="2559" ht="22" customHeight="1">
      <x:c r="A2559" s="18" t="n">
        <x:f>Summary!E$41</x:f>
        <x:v>46388</x:v>
      </x:c>
      <x:c r="B2559" s="2" t="str">
        <x:f>'Inventory detail'!A307</x:f>
        <x:v>WIRE</x:v>
      </x:c>
      <x:c r="C2559" s="2" t="str">
        <x:f>'Inventory detail'!B307</x:f>
        <x:v>10</x:v>
      </x:c>
      <x:c r="D2559" s="2" t="str">
        <x:f>'Inventory detail'!C307</x:f>
        <x:v>DL078SIL</x:v>
      </x:c>
      <x:c r="E2559" s="10" t="n">
        <x:f>A1433</x:f>
        <x:v>46357</x:v>
      </x:c>
      <x:c r="F2559" s="7" t="n">
        <x:f>O1433</x:f>
        <x:v>8912.49724845996</x:v>
      </x:c>
      <x:c r="G2559" s="7" t="n">
        <x:f>Q1433</x:f>
        <x:v>0</x:v>
      </x:c>
      <x:c r="H2559" s="7" t="n">
        <x:f>R1433</x:f>
        <x:v>0</x:v>
      </x:c>
      <x:c r="I2559" s="7" t="n">
        <x:f>SUMIFS('PO detail'!$W$1970:$W$1973,'PO detail'!$V$1970:$V$1973,"&gt;="&amp;E2559,'PO detail'!$V$1970:$V$1973,"&lt;"&amp;A2559)</x:f>
        <x:v>0</x:v>
      </x:c>
      <x:c r="J2559" s="7" t="n">
        <x:f>SUMIFS('PO detail'!$X$1970:$X$1973,'PO detail'!$V$1970:$V$1973,"&gt;="&amp;E2559,'PO detail'!$V$1970:$V$1973,"&lt;"&amp;A2559)</x:f>
        <x:v>0</x:v>
      </x:c>
      <x:c r="K2559" s="7" t="n">
        <x:f>SUMIFS('PO detail'!$Y$1970:$Y$1973,'PO detail'!$V$1970:$V$1973,"&gt;="&amp;E2559,'PO detail'!$V$1970:$V$1973,"&lt;"&amp;A2559)</x:f>
        <x:v>0</x:v>
      </x:c>
      <x:c r="L2559" s="7" t="n">
        <x:f>'Inventory detail'!F307*Summary!$K$5*(A2559-E2559)/Summary!$K$6</x:f>
        <x:v>606.8412320328542</x:v>
      </x:c>
      <x:c r="M2559" s="7" t="n">
        <x:f>MAX(0,H2559-L2559)</x:f>
        <x:v>0</x:v>
      </x:c>
      <x:c r="N2559" s="7" t="n">
        <x:f>MAX(0,L2559-H2559)</x:f>
        <x:v>606.8412320328542</x:v>
      </x:c>
      <x:c r="O2559" s="7" t="n">
        <x:f>MAX(0,F2559+I2559-N2559)</x:f>
        <x:v>8305.656016427107</x:v>
      </x:c>
      <x:c r="P2559" s="7" t="n">
        <x:f>MAX(0,N2559-F2559-I2559)</x:f>
        <x:v>0</x:v>
      </x:c>
      <x:c r="Q2559" s="7" t="n">
        <x:f>MAX(0,G2559+J2559-P2559)</x:f>
        <x:v>0</x:v>
      </x:c>
      <x:c r="R2559" s="7" t="n">
        <x:f>M2559+MAX(0,K2559-MAX(0,P2559-G2559-J2559))</x:f>
        <x:v>0</x:v>
      </x:c>
      <x:c r="S2559" s="7" t="n">
        <x:f>SUM(O2559,Q2559,R2559)</x:f>
        <x:v>8305.656016427107</x:v>
      </x:c>
      <x:c r="T2559" s="14" t="n">
        <x:f>'Inventory detail'!T307</x:f>
        <x:v>0.16329999999999997</x:v>
      </x:c>
      <x:c r="U2559" s="14" t="n">
        <x:f>'Inventory detail'!U307</x:f>
        <x:v>0.16329999999999997</x:v>
      </x:c>
      <x:c r="V2559" s="9" t="n">
        <x:f>O2559*T2559</x:f>
        <x:v>1356.3136274825463</x:v>
      </x:c>
      <x:c r="W2559" s="9" t="n">
        <x:f>Q2559*T2559</x:f>
        <x:v>0</x:v>
      </x:c>
      <x:c r="X2559" s="9" t="n">
        <x:f>R2559*T2559</x:f>
        <x:v>0</x:v>
      </x:c>
      <x:c r="Y2559" s="9" t="n">
        <x:f>S2559*T2559</x:f>
        <x:v>1356.3136274825463</x:v>
      </x:c>
      <x:c r="Z2559" s="9" t="n">
        <x:f>IF(ISNUMBER(U2559),S2559*(U2559-T2559),"n.a.")</x:f>
        <x:v>0</x:v>
      </x:c>
      <x:c r="AA2559" s="9" t="n">
        <x:f>IF(ISNUMBER(U2559),Y2559,0)</x:f>
        <x:v>1356.3136274825463</x:v>
      </x:c>
      <x:c r="AB2559" s="7" t="n">
        <x:f>MAX(0,L2559-SUM(F2559:K2559))</x:f>
        <x:v>0</x:v>
      </x:c>
    </x:row>
    <x:row r="2560" ht="22" customHeight="1">
      <x:c r="A2560" s="18" t="n">
        <x:f>Summary!E$41</x:f>
        <x:v>46388</x:v>
      </x:c>
      <x:c r="B2560" s="2" t="str">
        <x:f>'Inventory detail'!A308</x:f>
        <x:v>POUC</x:v>
      </x:c>
      <x:c r="C2560" s="2" t="str">
        <x:f>'Inventory detail'!B308</x:f>
        <x:v>10</x:v>
      </x:c>
      <x:c r="D2560" s="2" t="str">
        <x:f>'Inventory detail'!C308</x:f>
        <x:v>CRC7</x:v>
      </x:c>
      <x:c r="E2560" s="10" t="n">
        <x:f>A1434</x:f>
        <x:v>46357</x:v>
      </x:c>
      <x:c r="F2560" s="7" t="n">
        <x:f>O1434</x:f>
        <x:v>4469.740944558522</x:v>
      </x:c>
      <x:c r="G2560" s="7" t="n">
        <x:f>Q1434</x:f>
        <x:v>0</x:v>
      </x:c>
      <x:c r="H2560" s="7" t="n">
        <x:f>R1434</x:f>
        <x:v>0</x:v>
      </x:c>
      <x:c r="I2560" s="7" t="n">
        <x:f>SUMIFS('PO detail'!$W$1460:$W$1460,'PO detail'!$V$1460:$V$1460,"&gt;="&amp;E2560,'PO detail'!$V$1460:$V$1460,"&lt;"&amp;A2560)</x:f>
        <x:v>0</x:v>
      </x:c>
      <x:c r="J2560" s="7" t="n">
        <x:f>SUMIFS('PO detail'!$X$1460:$X$1460,'PO detail'!$V$1460:$V$1460,"&gt;="&amp;E2560,'PO detail'!$V$1460:$V$1460,"&lt;"&amp;A2560)</x:f>
        <x:v>0</x:v>
      </x:c>
      <x:c r="K2560" s="7" t="n">
        <x:f>SUMIFS('PO detail'!$Y$1460:$Y$1460,'PO detail'!$V$1460:$V$1460,"&gt;="&amp;E2560,'PO detail'!$V$1460:$V$1460,"&lt;"&amp;A2560)</x:f>
        <x:v>0</x:v>
      </x:c>
      <x:c r="L2560" s="7" t="n">
        <x:f>'Inventory detail'!F308*Summary!$K$5*(A2560-E2560)/Summary!$K$6</x:f>
        <x:v>602.6043531827515</x:v>
      </x:c>
      <x:c r="M2560" s="7" t="n">
        <x:f>MAX(0,H2560-L2560)</x:f>
        <x:v>0</x:v>
      </x:c>
      <x:c r="N2560" s="7" t="n">
        <x:f>MAX(0,L2560-H2560)</x:f>
        <x:v>602.6043531827515</x:v>
      </x:c>
      <x:c r="O2560" s="7" t="n">
        <x:f>MAX(0,F2560+I2560-N2560)</x:f>
        <x:v>3867.13659137577</x:v>
      </x:c>
      <x:c r="P2560" s="7" t="n">
        <x:f>MAX(0,N2560-F2560-I2560)</x:f>
        <x:v>0</x:v>
      </x:c>
      <x:c r="Q2560" s="7" t="n">
        <x:f>MAX(0,G2560+J2560-P2560)</x:f>
        <x:v>0</x:v>
      </x:c>
      <x:c r="R2560" s="7" t="n">
        <x:f>M2560+MAX(0,K2560-MAX(0,P2560-G2560-J2560))</x:f>
        <x:v>0</x:v>
      </x:c>
      <x:c r="S2560" s="7" t="n">
        <x:f>SUM(O2560,Q2560,R2560)</x:f>
        <x:v>3867.13659137577</x:v>
      </x:c>
      <x:c r="T2560" s="14" t="n">
        <x:f>'Inventory detail'!T308</x:f>
        <x:v>0.0077</x:v>
      </x:c>
      <x:c r="U2560" s="14" t="n">
        <x:f>'Inventory detail'!U308</x:f>
        <x:v>0.008579999999999999</x:v>
      </x:c>
      <x:c r="V2560" s="9" t="n">
        <x:f>O2560*T2560</x:f>
        <x:v>29.77695175359343</x:v>
      </x:c>
      <x:c r="W2560" s="9" t="n">
        <x:f>Q2560*T2560</x:f>
        <x:v>0</x:v>
      </x:c>
      <x:c r="X2560" s="9" t="n">
        <x:f>R2560*T2560</x:f>
        <x:v>0</x:v>
      </x:c>
      <x:c r="Y2560" s="9" t="n">
        <x:f>S2560*T2560</x:f>
        <x:v>29.77695175359343</x:v>
      </x:c>
      <x:c r="Z2560" s="9" t="n">
        <x:f>IF(ISNUMBER(U2560),S2560*(U2560-T2560),"n.a.")</x:f>
        <x:v>3.403080200410673</x:v>
      </x:c>
      <x:c r="AA2560" s="9" t="n">
        <x:f>IF(ISNUMBER(U2560),Y2560,0)</x:f>
        <x:v>29.77695175359343</x:v>
      </x:c>
      <x:c r="AB2560" s="7" t="n">
        <x:f>MAX(0,L2560-SUM(F2560:K2560))</x:f>
        <x:v>0</x:v>
      </x:c>
    </x:row>
    <x:row r="2561" ht="22" customHeight="1">
      <x:c r="A2561" s="18" t="n">
        <x:f>Summary!E$41</x:f>
        <x:v>46388</x:v>
      </x:c>
      <x:c r="B2561" s="2" t="str">
        <x:f>'Inventory detail'!A309</x:f>
        <x:v>POUC</x:v>
      </x:c>
      <x:c r="C2561" s="2" t="str">
        <x:f>'Inventory detail'!B309</x:f>
        <x:v>10</x:v>
      </x:c>
      <x:c r="D2561" s="2" t="str">
        <x:f>'Inventory detail'!C309</x:f>
        <x:v>IND10</x:v>
      </x:c>
      <x:c r="E2561" s="10" t="n">
        <x:f>A1435</x:f>
        <x:v>46357</x:v>
      </x:c>
      <x:c r="F2561" s="7" t="n">
        <x:f>O1435</x:f>
        <x:v>0</x:v>
      </x:c>
      <x:c r="G2561" s="7" t="n">
        <x:f>Q1435</x:f>
        <x:v>1416.834496919918</x:v>
      </x:c>
      <x:c r="H2561" s="7" t="n">
        <x:f>R1435</x:f>
        <x:v>0</x:v>
      </x:c>
      <x:c r="I2561" s="7" t="n">
        <x:f>SUMIFS('PO detail'!$W$1468:$W$1469,'PO detail'!$V$1468:$V$1469,"&gt;="&amp;E2561,'PO detail'!$V$1468:$V$1469,"&lt;"&amp;A2561)</x:f>
        <x:v>0</x:v>
      </x:c>
      <x:c r="J2561" s="7" t="n">
        <x:f>SUMIFS('PO detail'!$X$1468:$X$1469,'PO detail'!$V$1468:$V$1469,"&gt;="&amp;E2561,'PO detail'!$V$1468:$V$1469,"&lt;"&amp;A2561)</x:f>
        <x:v>0</x:v>
      </x:c>
      <x:c r="K2561" s="7" t="n">
        <x:f>SUMIFS('PO detail'!$Y$1468:$Y$1469,'PO detail'!$V$1468:$V$1469,"&gt;="&amp;E2561,'PO detail'!$V$1468:$V$1469,"&lt;"&amp;A2561)</x:f>
        <x:v>0</x:v>
      </x:c>
      <x:c r="L2561" s="7" t="n">
        <x:f>'Inventory detail'!F309*Summary!$K$5*(A2561-E2561)/Summary!$K$6</x:f>
        <x:v>602.6043531827515</x:v>
      </x:c>
      <x:c r="M2561" s="7" t="n">
        <x:f>MAX(0,H2561-L2561)</x:f>
        <x:v>0</x:v>
      </x:c>
      <x:c r="N2561" s="7" t="n">
        <x:f>MAX(0,L2561-H2561)</x:f>
        <x:v>602.6043531827515</x:v>
      </x:c>
      <x:c r="O2561" s="7" t="n">
        <x:f>MAX(0,F2561+I2561-N2561)</x:f>
        <x:v>0</x:v>
      </x:c>
      <x:c r="P2561" s="7" t="n">
        <x:f>MAX(0,N2561-F2561-I2561)</x:f>
        <x:v>602.6043531827515</x:v>
      </x:c>
      <x:c r="Q2561" s="7" t="n">
        <x:f>MAX(0,G2561+J2561-P2561)</x:f>
        <x:v>814.2301437371664</x:v>
      </x:c>
      <x:c r="R2561" s="7" t="n">
        <x:f>M2561+MAX(0,K2561-MAX(0,P2561-G2561-J2561))</x:f>
        <x:v>0</x:v>
      </x:c>
      <x:c r="S2561" s="7" t="n">
        <x:f>SUM(O2561,Q2561,R2561)</x:f>
        <x:v>814.2301437371664</x:v>
      </x:c>
      <x:c r="T2561" s="14" t="n">
        <x:f>'Inventory detail'!T309</x:f>
        <x:v>0.0286</x:v>
      </x:c>
      <x:c r="U2561" s="14" t="n">
        <x:f>'Inventory detail'!U309</x:f>
        <x:v>0.031184999999999997</x:v>
      </x:c>
      <x:c r="V2561" s="9" t="n">
        <x:f>O2561*T2561</x:f>
        <x:v>0</x:v>
      </x:c>
      <x:c r="W2561" s="9" t="n">
        <x:f>Q2561*T2561</x:f>
        <x:v>23.28698211088296</x:v>
      </x:c>
      <x:c r="X2561" s="9" t="n">
        <x:f>R2561*T2561</x:f>
        <x:v>0</x:v>
      </x:c>
      <x:c r="Y2561" s="9" t="n">
        <x:f>S2561*T2561</x:f>
        <x:v>23.28698211088296</x:v>
      </x:c>
      <x:c r="Z2561" s="9" t="n">
        <x:f>IF(ISNUMBER(U2561),S2561*(U2561-T2561),"n.a.")</x:f>
        <x:v>2.1047849215605727</x:v>
      </x:c>
      <x:c r="AA2561" s="9" t="n">
        <x:f>IF(ISNUMBER(U2561),Y2561,0)</x:f>
        <x:v>23.28698211088296</x:v>
      </x:c>
      <x:c r="AB2561" s="7" t="n">
        <x:f>MAX(0,L2561-SUM(F2561:K2561))</x:f>
        <x:v>0</x:v>
      </x:c>
    </x:row>
    <x:row r="2562" ht="22" customHeight="1">
      <x:c r="A2562" s="18" t="n">
        <x:f>Summary!E$41</x:f>
        <x:v>46388</x:v>
      </x:c>
      <x:c r="B2562" s="2" t="str">
        <x:f>'Inventory detail'!A310</x:f>
        <x:v>POUC</x:v>
      </x:c>
      <x:c r="C2562" s="2" t="str">
        <x:f>'Inventory detail'!B310</x:f>
        <x:v>30</x:v>
      </x:c>
      <x:c r="D2562" s="2" t="str">
        <x:f>'Inventory detail'!C310</x:f>
        <x:v>LMEN7</x:v>
      </x:c>
      <x:c r="E2562" s="10" t="n">
        <x:f>A1436</x:f>
        <x:v>46357</x:v>
      </x:c>
      <x:c r="F2562" s="7" t="n">
        <x:f>O1436</x:f>
        <x:v>0</x:v>
      </x:c>
      <x:c r="G2562" s="7" t="n">
        <x:f>Q1436</x:f>
        <x:v>5469.740944558522</x:v>
      </x:c>
      <x:c r="H2562" s="7" t="n">
        <x:f>R1436</x:f>
        <x:v>0</x:v>
      </x:c>
      <x:c r="I2562" s="7" t="n">
        <x:f>SUMIFS('PO detail'!$W$1670:$W$1673,'PO detail'!$V$1670:$V$1673,"&gt;="&amp;E2562,'PO detail'!$V$1670:$V$1673,"&lt;"&amp;A2562)</x:f>
        <x:v>0</x:v>
      </x:c>
      <x:c r="J2562" s="7" t="n">
        <x:f>SUMIFS('PO detail'!$X$1670:$X$1673,'PO detail'!$V$1670:$V$1673,"&gt;="&amp;E2562,'PO detail'!$V$1670:$V$1673,"&lt;"&amp;A2562)</x:f>
        <x:v>0</x:v>
      </x:c>
      <x:c r="K2562" s="7" t="n">
        <x:f>SUMIFS('PO detail'!$Y$1670:$Y$1673,'PO detail'!$V$1670:$V$1673,"&gt;="&amp;E2562,'PO detail'!$V$1670:$V$1673,"&lt;"&amp;A2562)</x:f>
        <x:v>0</x:v>
      </x:c>
      <x:c r="L2562" s="7" t="n">
        <x:f>'Inventory detail'!F310*Summary!$K$5*(A2562-E2562)/Summary!$K$6</x:f>
        <x:v>602.6043531827515</x:v>
      </x:c>
      <x:c r="M2562" s="7" t="n">
        <x:f>MAX(0,H2562-L2562)</x:f>
        <x:v>0</x:v>
      </x:c>
      <x:c r="N2562" s="7" t="n">
        <x:f>MAX(0,L2562-H2562)</x:f>
        <x:v>602.6043531827515</x:v>
      </x:c>
      <x:c r="O2562" s="7" t="n">
        <x:f>MAX(0,F2562+I2562-N2562)</x:f>
        <x:v>0</x:v>
      </x:c>
      <x:c r="P2562" s="7" t="n">
        <x:f>MAX(0,N2562-F2562-I2562)</x:f>
        <x:v>602.6043531827515</x:v>
      </x:c>
      <x:c r="Q2562" s="7" t="n">
        <x:f>MAX(0,G2562+J2562-P2562)</x:f>
        <x:v>4867.13659137577</x:v>
      </x:c>
      <x:c r="R2562" s="7" t="n">
        <x:f>M2562+MAX(0,K2562-MAX(0,P2562-G2562-J2562))</x:f>
        <x:v>0</x:v>
      </x:c>
      <x:c r="S2562" s="7" t="n">
        <x:f>SUM(O2562,Q2562,R2562)</x:f>
        <x:v>4867.13659137577</x:v>
      </x:c>
      <x:c r="T2562" s="14" t="n">
        <x:f>'Inventory detail'!T310</x:f>
        <x:v>0.20170000000000002</x:v>
      </x:c>
      <x:c r="U2562" s="14" t="n">
        <x:f>'Inventory detail'!U310</x:f>
        <x:v>0.21977999999999998</x:v>
      </x:c>
      <x:c r="V2562" s="9" t="n">
        <x:f>O2562*T2562</x:f>
        <x:v>0</x:v>
      </x:c>
      <x:c r="W2562" s="9" t="n">
        <x:f>Q2562*T2562</x:f>
        <x:v>981.7014504804929</x:v>
      </x:c>
      <x:c r="X2562" s="9" t="n">
        <x:f>R2562*T2562</x:f>
        <x:v>0</x:v>
      </x:c>
      <x:c r="Y2562" s="9" t="n">
        <x:f>S2562*T2562</x:f>
        <x:v>981.7014504804929</x:v>
      </x:c>
      <x:c r="Z2562" s="9" t="n">
        <x:f>IF(ISNUMBER(U2562),S2562*(U2562-T2562),"n.a.")</x:f>
        <x:v>87.99782957207371</x:v>
      </x:c>
      <x:c r="AA2562" s="9" t="n">
        <x:f>IF(ISNUMBER(U2562),Y2562,0)</x:f>
        <x:v>981.7014504804929</x:v>
      </x:c>
      <x:c r="AB2562" s="7" t="n">
        <x:f>MAX(0,L2562-SUM(F2562:K2562))</x:f>
        <x:v>0</x:v>
      </x:c>
    </x:row>
    <x:row r="2563" ht="22" customHeight="1">
      <x:c r="A2563" s="18" t="n">
        <x:f>Summary!E$41</x:f>
        <x:v>46388</x:v>
      </x:c>
      <x:c r="B2563" s="2" t="str">
        <x:f>'Inventory detail'!A311</x:f>
        <x:v>COIL</x:v>
      </x:c>
      <x:c r="C2563" s="2" t="str">
        <x:f>'Inventory detail'!B311</x:f>
        <x:v>60</x:v>
      </x:c>
      <x:c r="D2563" s="2" t="str">
        <x:f>'Inventory detail'!C311</x:f>
        <x:v>9NAV12-4</x:v>
      </x:c>
      <x:c r="E2563" s="10" t="n">
        <x:f>A1437</x:f>
        <x:v>46357</x:v>
      </x:c>
      <x:c r="F2563" s="7" t="n">
        <x:f>O1437</x:f>
        <x:v>2584.263162217659</x:v>
      </x:c>
      <x:c r="G2563" s="7" t="n">
        <x:f>Q1437</x:f>
        <x:v>0</x:v>
      </x:c>
      <x:c r="H2563" s="7" t="n">
        <x:f>R1437</x:f>
        <x:v>0</x:v>
      </x:c>
      <x:c r="I2563" s="7" t="n">
        <x:f>SUMIFS('PO detail'!$W$1449:$W$1449,'PO detail'!$V$1449:$V$1449,"&gt;="&amp;E2563,'PO detail'!$V$1449:$V$1449,"&lt;"&amp;A2563)</x:f>
        <x:v>0</x:v>
      </x:c>
      <x:c r="J2563" s="7" t="n">
        <x:f>SUMIFS('PO detail'!$X$1449:$X$1449,'PO detail'!$V$1449:$V$1449,"&gt;="&amp;E2563,'PO detail'!$V$1449:$V$1449,"&lt;"&amp;A2563)</x:f>
        <x:v>0</x:v>
      </x:c>
      <x:c r="K2563" s="7" t="n">
        <x:f>SUMIFS('PO detail'!$Y$1449:$Y$1449,'PO detail'!$V$1449:$V$1449,"&gt;="&amp;E2563,'PO detail'!$V$1449:$V$1449,"&lt;"&amp;A2563)</x:f>
        <x:v>0</x:v>
      </x:c>
      <x:c r="L2563" s="7" t="n">
        <x:f>'Inventory detail'!F311*Summary!$K$5*(A2563-E2563)/Summary!$K$6</x:f>
        <x:v>594.11022587269</x:v>
      </x:c>
      <x:c r="M2563" s="7" t="n">
        <x:f>MAX(0,H2563-L2563)</x:f>
        <x:v>0</x:v>
      </x:c>
      <x:c r="N2563" s="7" t="n">
        <x:f>MAX(0,L2563-H2563)</x:f>
        <x:v>594.11022587269</x:v>
      </x:c>
      <x:c r="O2563" s="7" t="n">
        <x:f>MAX(0,F2563+I2563-N2563)</x:f>
        <x:v>1990.152936344969</x:v>
      </x:c>
      <x:c r="P2563" s="7" t="n">
        <x:f>MAX(0,N2563-F2563-I2563)</x:f>
        <x:v>0</x:v>
      </x:c>
      <x:c r="Q2563" s="7" t="n">
        <x:f>MAX(0,G2563+J2563-P2563)</x:f>
        <x:v>0</x:v>
      </x:c>
      <x:c r="R2563" s="7" t="n">
        <x:f>M2563+MAX(0,K2563-MAX(0,P2563-G2563-J2563))</x:f>
        <x:v>0</x:v>
      </x:c>
      <x:c r="S2563" s="7" t="n">
        <x:f>SUM(O2563,Q2563,R2563)</x:f>
        <x:v>1990.152936344969</x:v>
      </x:c>
      <x:c r="T2563" s="14" t="n">
        <x:f>'Inventory detail'!T311</x:f>
        <x:v>0.0478</x:v>
      </x:c>
      <x:c r="U2563" s="14" t="n">
        <x:f>'Inventory detail'!U311</x:f>
        <x:v>0.046852</x:v>
      </x:c>
      <x:c r="V2563" s="9" t="n">
        <x:f>O2563*T2563</x:f>
        <x:v>95.12931035728953</x:v>
      </x:c>
      <x:c r="W2563" s="9" t="n">
        <x:f>Q2563*T2563</x:f>
        <x:v>0</x:v>
      </x:c>
      <x:c r="X2563" s="9" t="n">
        <x:f>R2563*T2563</x:f>
        <x:v>0</x:v>
      </x:c>
      <x:c r="Y2563" s="9" t="n">
        <x:f>S2563*T2563</x:f>
        <x:v>95.12931035728953</x:v>
      </x:c>
      <x:c r="Z2563" s="9" t="n">
        <x:f>IF(ISNUMBER(U2563),S2563*(U2563-T2563),"n.a.")</x:f>
        <x:v>-1.8866649836550393</x:v>
      </x:c>
      <x:c r="AA2563" s="9" t="n">
        <x:f>IF(ISNUMBER(U2563),Y2563,0)</x:f>
        <x:v>95.12931035728953</x:v>
      </x:c>
      <x:c r="AB2563" s="7" t="n">
        <x:f>MAX(0,L2563-SUM(F2563:K2563))</x:f>
        <x:v>0</x:v>
      </x:c>
    </x:row>
    <x:row r="2564" ht="22" customHeight="1">
      <x:c r="A2564" s="18" t="n">
        <x:f>Summary!E$41</x:f>
        <x:v>46388</x:v>
      </x:c>
      <x:c r="B2564" s="2" t="str">
        <x:f>'Inventory detail'!A312</x:f>
        <x:v>COIL</x:v>
      </x:c>
      <x:c r="C2564" s="2" t="str">
        <x:f>'Inventory detail'!B312</x:f>
        <x:v>10</x:v>
      </x:c>
      <x:c r="D2564" s="2" t="str">
        <x:f>'Inventory detail'!C312</x:f>
        <x:v>9NAV12-4</x:v>
      </x:c>
      <x:c r="E2564" s="10" t="n">
        <x:f>A1438</x:f>
        <x:v>46357</x:v>
      </x:c>
      <x:c r="F2564" s="7" t="n">
        <x:f>O1438</x:f>
        <x:v>1998.7679671457904</x:v>
      </x:c>
      <x:c r="G2564" s="7" t="n">
        <x:f>Q1438</x:f>
        <x:v>0</x:v>
      </x:c>
      <x:c r="H2564" s="7" t="n">
        <x:f>R1438</x:f>
        <x:v>0</x:v>
      </x:c>
      <x:c r="I2564" s="7" t="n">
        <x:f>SUMIFS('PO detail'!$W$582:$W$583,'PO detail'!$V$582:$V$583,"&gt;="&amp;E2564,'PO detail'!$V$582:$V$583,"&lt;"&amp;A2564)</x:f>
        <x:v>0</x:v>
      </x:c>
      <x:c r="J2564" s="7" t="n">
        <x:f>SUMIFS('PO detail'!$X$582:$X$583,'PO detail'!$V$582:$V$583,"&gt;="&amp;E2564,'PO detail'!$V$582:$V$583,"&lt;"&amp;A2564)</x:f>
        <x:v>0</x:v>
      </x:c>
      <x:c r="K2564" s="7" t="n">
        <x:f>SUMIFS('PO detail'!$Y$582:$Y$583,'PO detail'!$V$582:$V$583,"&gt;="&amp;E2564,'PO detail'!$V$582:$V$583,"&lt;"&amp;A2564)</x:f>
        <x:v>0</x:v>
      </x:c>
      <x:c r="L2564" s="7" t="n">
        <x:f>'Inventory detail'!F312*Summary!$K$5*(A2564-E2564)/Summary!$K$6</x:f>
        <x:v>585.6262833675564</x:v>
      </x:c>
      <x:c r="M2564" s="7" t="n">
        <x:f>MAX(0,H2564-L2564)</x:f>
        <x:v>0</x:v>
      </x:c>
      <x:c r="N2564" s="7" t="n">
        <x:f>MAX(0,L2564-H2564)</x:f>
        <x:v>585.6262833675564</x:v>
      </x:c>
      <x:c r="O2564" s="7" t="n">
        <x:f>MAX(0,F2564+I2564-N2564)</x:f>
        <x:v>1413.141683778234</x:v>
      </x:c>
      <x:c r="P2564" s="7" t="n">
        <x:f>MAX(0,N2564-F2564-I2564)</x:f>
        <x:v>0</x:v>
      </x:c>
      <x:c r="Q2564" s="7" t="n">
        <x:f>MAX(0,G2564+J2564-P2564)</x:f>
        <x:v>0</x:v>
      </x:c>
      <x:c r="R2564" s="7" t="n">
        <x:f>M2564+MAX(0,K2564-MAX(0,P2564-G2564-J2564))</x:f>
        <x:v>0</x:v>
      </x:c>
      <x:c r="S2564" s="7" t="n">
        <x:f>SUM(O2564,Q2564,R2564)</x:f>
        <x:v>1413.141683778234</x:v>
      </x:c>
      <x:c r="T2564" s="14" t="n">
        <x:f>'Inventory detail'!T312</x:f>
        <x:v>0.0478</x:v>
      </x:c>
      <x:c r="U2564" s="14" t="n">
        <x:f>'Inventory detail'!U312</x:f>
        <x:v>0.046852</x:v>
      </x:c>
      <x:c r="V2564" s="9" t="n">
        <x:f>O2564*T2564</x:f>
        <x:v>67.54817248459959</x:v>
      </x:c>
      <x:c r="W2564" s="9" t="n">
        <x:f>Q2564*T2564</x:f>
        <x:v>0</x:v>
      </x:c>
      <x:c r="X2564" s="9" t="n">
        <x:f>R2564*T2564</x:f>
        <x:v>0</x:v>
      </x:c>
      <x:c r="Y2564" s="9" t="n">
        <x:f>S2564*T2564</x:f>
        <x:v>67.54817248459959</x:v>
      </x:c>
      <x:c r="Z2564" s="9" t="n">
        <x:f>IF(ISNUMBER(U2564),S2564*(U2564-T2564),"n.a.")</x:f>
        <x:v>-1.3396583162217721</x:v>
      </x:c>
      <x:c r="AA2564" s="9" t="n">
        <x:f>IF(ISNUMBER(U2564),Y2564,0)</x:f>
        <x:v>67.54817248459959</x:v>
      </x:c>
      <x:c r="AB2564" s="7" t="n">
        <x:f>MAX(0,L2564-SUM(F2564:K2564))</x:f>
        <x:v>0</x:v>
      </x:c>
    </x:row>
    <x:row r="2565" ht="22" customHeight="1">
      <x:c r="A2565" s="18" t="n">
        <x:f>Summary!E$41</x:f>
        <x:v>46388</x:v>
      </x:c>
      <x:c r="B2565" s="2" t="str">
        <x:f>'Inventory detail'!A313</x:f>
        <x:v>COIL</x:v>
      </x:c>
      <x:c r="C2565" s="2" t="str">
        <x:f>'Inventory detail'!B313</x:f>
        <x:v>30</x:v>
      </x:c>
      <x:c r="D2565" s="2" t="str">
        <x:f>'Inventory detail'!C313</x:f>
        <x:v>8NAV12-4</x:v>
      </x:c>
      <x:c r="E2565" s="10" t="n">
        <x:f>A1439</x:f>
        <x:v>46357</x:v>
      </x:c>
      <x:c r="F2565" s="7" t="n">
        <x:f>O1439</x:f>
        <x:v>3698.76796714579</x:v>
      </x:c>
      <x:c r="G2565" s="7" t="n">
        <x:f>Q1439</x:f>
        <x:v>0</x:v>
      </x:c>
      <x:c r="H2565" s="7" t="n">
        <x:f>R1439</x:f>
        <x:v>0</x:v>
      </x:c>
      <x:c r="I2565" s="7" t="n">
        <x:f>SUMIFS('PO detail'!$W$976:$W$978,'PO detail'!$V$976:$V$978,"&gt;="&amp;E2565,'PO detail'!$V$976:$V$978,"&lt;"&amp;A2565)</x:f>
        <x:v>0</x:v>
      </x:c>
      <x:c r="J2565" s="7" t="n">
        <x:f>SUMIFS('PO detail'!$X$976:$X$978,'PO detail'!$V$976:$V$978,"&gt;="&amp;E2565,'PO detail'!$V$976:$V$978,"&lt;"&amp;A2565)</x:f>
        <x:v>0</x:v>
      </x:c>
      <x:c r="K2565" s="7" t="n">
        <x:f>SUMIFS('PO detail'!$Y$976:$Y$978,'PO detail'!$V$976:$V$978,"&gt;="&amp;E2565,'PO detail'!$V$976:$V$978,"&lt;"&amp;A2565)</x:f>
        <x:v>0</x:v>
      </x:c>
      <x:c r="L2565" s="7" t="n">
        <x:f>'Inventory detail'!F313*Summary!$K$5*(A2565-E2565)/Summary!$K$6</x:f>
        <x:v>585.6262833675564</x:v>
      </x:c>
      <x:c r="M2565" s="7" t="n">
        <x:f>MAX(0,H2565-L2565)</x:f>
        <x:v>0</x:v>
      </x:c>
      <x:c r="N2565" s="7" t="n">
        <x:f>MAX(0,L2565-H2565)</x:f>
        <x:v>585.6262833675564</x:v>
      </x:c>
      <x:c r="O2565" s="7" t="n">
        <x:f>MAX(0,F2565+I2565-N2565)</x:f>
        <x:v>3113.1416837782335</x:v>
      </x:c>
      <x:c r="P2565" s="7" t="n">
        <x:f>MAX(0,N2565-F2565-I2565)</x:f>
        <x:v>0</x:v>
      </x:c>
      <x:c r="Q2565" s="7" t="n">
        <x:f>MAX(0,G2565+J2565-P2565)</x:f>
        <x:v>0</x:v>
      </x:c>
      <x:c r="R2565" s="7" t="n">
        <x:f>M2565+MAX(0,K2565-MAX(0,P2565-G2565-J2565))</x:f>
        <x:v>0</x:v>
      </x:c>
      <x:c r="S2565" s="7" t="n">
        <x:f>SUM(O2565,Q2565,R2565)</x:f>
        <x:v>3113.1416837782335</x:v>
      </x:c>
      <x:c r="T2565" s="14" t="n">
        <x:f>'Inventory detail'!T313</x:f>
        <x:v>0.042</x:v>
      </x:c>
      <x:c r="U2565" s="14" t="n">
        <x:f>'Inventory detail'!U313</x:f>
        <x:v>0.041216499999999996</x:v>
      </x:c>
      <x:c r="V2565" s="9" t="n">
        <x:f>O2565*T2565</x:f>
        <x:v>130.7519507186858</x:v>
      </x:c>
      <x:c r="W2565" s="9" t="n">
        <x:f>Q2565*T2565</x:f>
        <x:v>0</x:v>
      </x:c>
      <x:c r="X2565" s="9" t="n">
        <x:f>R2565*T2565</x:f>
        <x:v>0</x:v>
      </x:c>
      <x:c r="Y2565" s="9" t="n">
        <x:f>S2565*T2565</x:f>
        <x:v>130.7519507186858</x:v>
      </x:c>
      <x:c r="Z2565" s="9" t="n">
        <x:f>IF(ISNUMBER(U2565),S2565*(U2565-T2565),"n.a.")</x:f>
        <x:v>-2.439146509240266</x:v>
      </x:c>
      <x:c r="AA2565" s="9" t="n">
        <x:f>IF(ISNUMBER(U2565),Y2565,0)</x:f>
        <x:v>130.7519507186858</x:v>
      </x:c>
      <x:c r="AB2565" s="7" t="n">
        <x:f>MAX(0,L2565-SUM(F2565:K2565))</x:f>
        <x:v>0</x:v>
      </x:c>
    </x:row>
    <x:row r="2566" ht="22" customHeight="1">
      <x:c r="A2566" s="18" t="n">
        <x:f>Summary!E$41</x:f>
        <x:v>46388</x:v>
      </x:c>
      <x:c r="B2566" s="2" t="str">
        <x:f>'Inventory detail'!A314</x:f>
        <x:v>POUC</x:v>
      </x:c>
      <x:c r="C2566" s="2" t="str">
        <x:f>'Inventory detail'!B314</x:f>
        <x:v>60</x:v>
      </x:c>
      <x:c r="D2566" s="2" t="str">
        <x:f>'Inventory detail'!C314</x:f>
        <x:v>MEM10</x:v>
      </x:c>
      <x:c r="E2566" s="10" t="n">
        <x:f>A1440</x:f>
        <x:v>46357</x:v>
      </x:c>
      <x:c r="F2566" s="7" t="n">
        <x:f>O1440</x:f>
        <x:v>0</x:v>
      </x:c>
      <x:c r="G2566" s="7" t="n">
        <x:f>Q1440</x:f>
        <x:v>7013.272772073922</x:v>
      </x:c>
      <x:c r="H2566" s="7" t="n">
        <x:f>R1440</x:f>
        <x:v>0</x:v>
      </x:c>
      <x:c r="I2566" s="7" t="n">
        <x:f>SUMIFS('PO detail'!$W$1807:$W$1807,'PO detail'!$V$1807:$V$1807,"&gt;="&amp;E2566,'PO detail'!$V$1807:$V$1807,"&lt;"&amp;A2566)</x:f>
        <x:v>0</x:v>
      </x:c>
      <x:c r="J2566" s="7" t="n">
        <x:f>SUMIFS('PO detail'!$X$1807:$X$1807,'PO detail'!$V$1807:$V$1807,"&gt;="&amp;E2566,'PO detail'!$V$1807:$V$1807,"&lt;"&amp;A2566)</x:f>
        <x:v>0</x:v>
      </x:c>
      <x:c r="K2566" s="7" t="n">
        <x:f>SUMIFS('PO detail'!$Y$1807:$Y$1807,'PO detail'!$V$1807:$V$1807,"&gt;="&amp;E2566,'PO detail'!$V$1807:$V$1807,"&lt;"&amp;A2566)</x:f>
        <x:v>0</x:v>
      </x:c>
      <x:c r="L2566" s="7" t="n">
        <x:f>'Inventory detail'!F314*Summary!$K$5*(A2566-E2566)/Summary!$K$6</x:f>
        <x:v>577.142340862423</x:v>
      </x:c>
      <x:c r="M2566" s="7" t="n">
        <x:f>MAX(0,H2566-L2566)</x:f>
        <x:v>0</x:v>
      </x:c>
      <x:c r="N2566" s="7" t="n">
        <x:f>MAX(0,L2566-H2566)</x:f>
        <x:v>577.142340862423</x:v>
      </x:c>
      <x:c r="O2566" s="7" t="n">
        <x:f>MAX(0,F2566+I2566-N2566)</x:f>
        <x:v>0</x:v>
      </x:c>
      <x:c r="P2566" s="7" t="n">
        <x:f>MAX(0,N2566-F2566-I2566)</x:f>
        <x:v>577.142340862423</x:v>
      </x:c>
      <x:c r="Q2566" s="7" t="n">
        <x:f>MAX(0,G2566+J2566-P2566)</x:f>
        <x:v>6436.130431211499</x:v>
      </x:c>
      <x:c r="R2566" s="7" t="n">
        <x:f>M2566+MAX(0,K2566-MAX(0,P2566-G2566-J2566))</x:f>
        <x:v>0</x:v>
      </x:c>
      <x:c r="S2566" s="7" t="n">
        <x:f>SUM(O2566,Q2566,R2566)</x:f>
        <x:v>6436.130431211499</x:v>
      </x:c>
      <x:c r="T2566" s="14" t="n">
        <x:f>'Inventory detail'!T314</x:f>
        <x:v>0.022000000000000002</x:v>
      </x:c>
      <x:c r="U2566" s="14" t="n">
        <x:f>'Inventory detail'!U314</x:f>
        <x:v>0.024089999999999997</x:v>
      </x:c>
      <x:c r="V2566" s="9" t="n">
        <x:f>O2566*T2566</x:f>
        <x:v>0</x:v>
      </x:c>
      <x:c r="W2566" s="9" t="n">
        <x:f>Q2566*T2566</x:f>
        <x:v>141.59486948665298</x:v>
      </x:c>
      <x:c r="X2566" s="9" t="n">
        <x:f>R2566*T2566</x:f>
        <x:v>0</x:v>
      </x:c>
      <x:c r="Y2566" s="9" t="n">
        <x:f>S2566*T2566</x:f>
        <x:v>141.59486948665298</x:v>
      </x:c>
      <x:c r="Z2566" s="9" t="n">
        <x:f>IF(ISNUMBER(U2566),S2566*(U2566-T2566),"n.a.")</x:f>
        <x:v>13.451512601231999</x:v>
      </x:c>
      <x:c r="AA2566" s="9" t="n">
        <x:f>IF(ISNUMBER(U2566),Y2566,0)</x:f>
        <x:v>141.59486948665298</x:v>
      </x:c>
      <x:c r="AB2566" s="7" t="n">
        <x:f>MAX(0,L2566-SUM(F2566:K2566))</x:f>
        <x:v>0</x:v>
      </x:c>
    </x:row>
    <x:row r="2567" ht="22" customHeight="1">
      <x:c r="A2567" s="18" t="n">
        <x:f>Summary!E$41</x:f>
        <x:v>46388</x:v>
      </x:c>
      <x:c r="B2567" s="2" t="str">
        <x:f>'Inventory detail'!A315</x:f>
        <x:v>POUC</x:v>
      </x:c>
      <x:c r="C2567" s="2" t="str">
        <x:f>'Inventory detail'!B315</x:f>
        <x:v>60</x:v>
      </x:c>
      <x:c r="D2567" s="2" t="str">
        <x:f>'Inventory detail'!C315</x:f>
        <x:v>RMEN7</x:v>
      </x:c>
      <x:c r="E2567" s="10" t="n">
        <x:f>A1441</x:f>
        <x:v>46357</x:v>
      </x:c>
      <x:c r="F2567" s="7" t="n">
        <x:f>O1441</x:f>
        <x:v>813.2727720739219</x:v>
      </x:c>
      <x:c r="G2567" s="7" t="n">
        <x:f>Q1441</x:f>
        <x:v>1200</x:v>
      </x:c>
      <x:c r="H2567" s="7" t="n">
        <x:f>R1441</x:f>
        <x:v>0</x:v>
      </x:c>
      <x:c r="I2567" s="7" t="n">
        <x:f>SUMIFS('PO detail'!$W$1841:$W$1844,'PO detail'!$V$1841:$V$1844,"&gt;="&amp;E2567,'PO detail'!$V$1841:$V$1844,"&lt;"&amp;A2567)</x:f>
        <x:v>0</x:v>
      </x:c>
      <x:c r="J2567" s="7" t="n">
        <x:f>SUMIFS('PO detail'!$X$1841:$X$1844,'PO detail'!$V$1841:$V$1844,"&gt;="&amp;E2567,'PO detail'!$V$1841:$V$1844,"&lt;"&amp;A2567)</x:f>
        <x:v>0</x:v>
      </x:c>
      <x:c r="K2567" s="7" t="n">
        <x:f>SUMIFS('PO detail'!$Y$1841:$Y$1844,'PO detail'!$V$1841:$V$1844,"&gt;="&amp;E2567,'PO detail'!$V$1841:$V$1844,"&lt;"&amp;A2567)</x:f>
        <x:v>0</x:v>
      </x:c>
      <x:c r="L2567" s="7" t="n">
        <x:f>'Inventory detail'!F315*Summary!$K$5*(A2567-E2567)/Summary!$K$6</x:f>
        <x:v>577.142340862423</x:v>
      </x:c>
      <x:c r="M2567" s="7" t="n">
        <x:f>MAX(0,H2567-L2567)</x:f>
        <x:v>0</x:v>
      </x:c>
      <x:c r="N2567" s="7" t="n">
        <x:f>MAX(0,L2567-H2567)</x:f>
        <x:v>577.142340862423</x:v>
      </x:c>
      <x:c r="O2567" s="7" t="n">
        <x:f>MAX(0,F2567+I2567-N2567)</x:f>
        <x:v>236.13043121149894</x:v>
      </x:c>
      <x:c r="P2567" s="7" t="n">
        <x:f>MAX(0,N2567-F2567-I2567)</x:f>
        <x:v>0</x:v>
      </x:c>
      <x:c r="Q2567" s="7" t="n">
        <x:f>MAX(0,G2567+J2567-P2567)</x:f>
        <x:v>1200</x:v>
      </x:c>
      <x:c r="R2567" s="7" t="n">
        <x:f>M2567+MAX(0,K2567-MAX(0,P2567-G2567-J2567))</x:f>
        <x:v>0</x:v>
      </x:c>
      <x:c r="S2567" s="7" t="n">
        <x:f>SUM(O2567,Q2567,R2567)</x:f>
        <x:v>1436.130431211499</x:v>
      </x:c>
      <x:c r="T2567" s="14" t="n">
        <x:f>'Inventory detail'!T315</x:f>
        <x:v>0.1867</x:v>
      </x:c>
      <x:c r="U2567" s="14" t="n">
        <x:f>'Inventory detail'!U315</x:f>
        <x:v>0.203445</x:v>
      </x:c>
      <x:c r="V2567" s="9" t="n">
        <x:f>O2567*T2567</x:f>
        <x:v>44.08555150718686</x:v>
      </x:c>
      <x:c r="W2567" s="9" t="n">
        <x:f>Q2567*T2567</x:f>
        <x:v>224.04</x:v>
      </x:c>
      <x:c r="X2567" s="9" t="n">
        <x:f>R2567*T2567</x:f>
        <x:v>0</x:v>
      </x:c>
      <x:c r="Y2567" s="9" t="n">
        <x:f>S2567*T2567</x:f>
        <x:v>268.12555150718686</x:v>
      </x:c>
      <x:c r="Z2567" s="9" t="n">
        <x:f>IF(ISNUMBER(U2567),S2567*(U2567-T2567),"n.a.")</x:f>
        <x:v>24.048004070636523</x:v>
      </x:c>
      <x:c r="AA2567" s="9" t="n">
        <x:f>IF(ISNUMBER(U2567),Y2567,0)</x:f>
        <x:v>268.12555150718686</x:v>
      </x:c>
      <x:c r="AB2567" s="7" t="n">
        <x:f>MAX(0,L2567-SUM(F2567:K2567))</x:f>
        <x:v>0</x:v>
      </x:c>
    </x:row>
    <x:row r="2568" ht="22" customHeight="1">
      <x:c r="A2568" s="18" t="n">
        <x:f>Summary!E$41</x:f>
        <x:v>46388</x:v>
      </x:c>
      <x:c r="B2568" s="2" t="str">
        <x:f>'Inventory detail'!A316</x:f>
        <x:v>COIL</x:v>
      </x:c>
      <x:c r="C2568" s="2" t="str">
        <x:f>'Inventory detail'!B316</x:f>
        <x:v>10</x:v>
      </x:c>
      <x:c r="D2568" s="2" t="str">
        <x:f>'Inventory detail'!C316</x:f>
        <x:v>16NAV12-4</x:v>
      </x:c>
      <x:c r="E2568" s="10" t="n">
        <x:f>A1442</x:f>
        <x:v>46357</x:v>
      </x:c>
      <x:c r="F2568" s="7" t="n">
        <x:f>O1442</x:f>
        <x:v>2227.794989733059</x:v>
      </x:c>
      <x:c r="G2568" s="7" t="n">
        <x:f>Q1442</x:f>
        <x:v>0</x:v>
      </x:c>
      <x:c r="H2568" s="7" t="n">
        <x:f>R1442</x:f>
        <x:v>0</x:v>
      </x:c>
      <x:c r="I2568" s="7" t="n">
        <x:f>SUMIFS('PO detail'!$W$220:$W$224,'PO detail'!$V$220:$V$224,"&gt;="&amp;E2568,'PO detail'!$V$220:$V$224,"&lt;"&amp;A2568)</x:f>
        <x:v>0</x:v>
      </x:c>
      <x:c r="J2568" s="7" t="n">
        <x:f>SUMIFS('PO detail'!$X$220:$X$224,'PO detail'!$V$220:$V$224,"&gt;="&amp;E2568,'PO detail'!$V$220:$V$224,"&lt;"&amp;A2568)</x:f>
        <x:v>0</x:v>
      </x:c>
      <x:c r="K2568" s="7" t="n">
        <x:f>SUMIFS('PO detail'!$Y$220:$Y$224,'PO detail'!$V$220:$V$224,"&gt;="&amp;E2568,'PO detail'!$V$220:$V$224,"&lt;"&amp;A2568)</x:f>
        <x:v>0</x:v>
      </x:c>
      <x:c r="L2568" s="7" t="n">
        <x:f>'Inventory detail'!F316*Summary!$K$5*(A2568-E2568)/Summary!$K$6</x:f>
        <x:v>568.6482135523614</x:v>
      </x:c>
      <x:c r="M2568" s="7" t="n">
        <x:f>MAX(0,H2568-L2568)</x:f>
        <x:v>0</x:v>
      </x:c>
      <x:c r="N2568" s="7" t="n">
        <x:f>MAX(0,L2568-H2568)</x:f>
        <x:v>568.6482135523614</x:v>
      </x:c>
      <x:c r="O2568" s="7" t="n">
        <x:f>MAX(0,F2568+I2568-N2568)</x:f>
        <x:v>1659.1467761806975</x:v>
      </x:c>
      <x:c r="P2568" s="7" t="n">
        <x:f>MAX(0,N2568-F2568-I2568)</x:f>
        <x:v>0</x:v>
      </x:c>
      <x:c r="Q2568" s="7" t="n">
        <x:f>MAX(0,G2568+J2568-P2568)</x:f>
        <x:v>0</x:v>
      </x:c>
      <x:c r="R2568" s="7" t="n">
        <x:f>M2568+MAX(0,K2568-MAX(0,P2568-G2568-J2568))</x:f>
        <x:v>0</x:v>
      </x:c>
      <x:c r="S2568" s="7" t="n">
        <x:f>SUM(O2568,Q2568,R2568)</x:f>
        <x:v>1659.1467761806975</x:v>
      </x:c>
      <x:c r="T2568" s="14" t="n">
        <x:f>'Inventory detail'!T316</x:f>
        <x:v>0.11230000000000001</x:v>
      </x:c>
      <x:c r="U2568" s="14" t="n">
        <x:f>'Inventory detail'!U316</x:f>
        <x:v>0.1099475</x:v>
      </x:c>
      <x:c r="V2568" s="9" t="n">
        <x:f>O2568*T2568</x:f>
        <x:v>186.32218296509234</x:v>
      </x:c>
      <x:c r="W2568" s="9" t="n">
        <x:f>Q2568*T2568</x:f>
        <x:v>0</x:v>
      </x:c>
      <x:c r="X2568" s="9" t="n">
        <x:f>R2568*T2568</x:f>
        <x:v>0</x:v>
      </x:c>
      <x:c r="Y2568" s="9" t="n">
        <x:f>S2568*T2568</x:f>
        <x:v>186.32218296509234</x:v>
      </x:c>
      <x:c r="Z2568" s="9" t="n">
        <x:f>IF(ISNUMBER(U2568),S2568*(U2568-T2568),"n.a.")</x:f>
        <x:v>-3.903142790965103</x:v>
      </x:c>
      <x:c r="AA2568" s="9" t="n">
        <x:f>IF(ISNUMBER(U2568),Y2568,0)</x:f>
        <x:v>186.32218296509234</x:v>
      </x:c>
      <x:c r="AB2568" s="7" t="n">
        <x:f>MAX(0,L2568-SUM(F2568:K2568))</x:f>
        <x:v>0</x:v>
      </x:c>
    </x:row>
    <x:row r="2569" ht="22" customHeight="1">
      <x:c r="A2569" s="18" t="n">
        <x:f>Summary!E$41</x:f>
        <x:v>46388</x:v>
      </x:c>
      <x:c r="B2569" s="2" t="str">
        <x:f>'Inventory detail'!A317</x:f>
        <x:v>COIL</x:v>
      </x:c>
      <x:c r="C2569" s="2" t="str">
        <x:f>'Inventory detail'!B317</x:f>
        <x:v>10</x:v>
      </x:c>
      <x:c r="D2569" s="2" t="str">
        <x:f>'Inventory detail'!C317</x:f>
        <x:v>20NAV12-4</x:v>
      </x:c>
      <x:c r="E2569" s="10" t="n">
        <x:f>A1443</x:f>
        <x:v>46357</x:v>
      </x:c>
      <x:c r="F2569" s="7" t="n">
        <x:f>O1443</x:f>
        <x:v>1627.7949897330593</x:v>
      </x:c>
      <x:c r="G2569" s="7" t="n">
        <x:f>Q1443</x:f>
        <x:v>0</x:v>
      </x:c>
      <x:c r="H2569" s="7" t="n">
        <x:f>R1443</x:f>
        <x:v>0</x:v>
      </x:c>
      <x:c r="I2569" s="7" t="n">
        <x:f>SUMIFS('PO detail'!$W$295:$W$295,'PO detail'!$V$295:$V$295,"&gt;="&amp;E2569,'PO detail'!$V$295:$V$295,"&lt;"&amp;A2569)</x:f>
        <x:v>0</x:v>
      </x:c>
      <x:c r="J2569" s="7" t="n">
        <x:f>SUMIFS('PO detail'!$X$295:$X$295,'PO detail'!$V$295:$V$295,"&gt;="&amp;E2569,'PO detail'!$V$295:$V$295,"&lt;"&amp;A2569)</x:f>
        <x:v>0</x:v>
      </x:c>
      <x:c r="K2569" s="7" t="n">
        <x:f>SUMIFS('PO detail'!$Y$295:$Y$295,'PO detail'!$V$295:$V$295,"&gt;="&amp;E2569,'PO detail'!$V$295:$V$295,"&lt;"&amp;A2569)</x:f>
        <x:v>0</x:v>
      </x:c>
      <x:c r="L2569" s="7" t="n">
        <x:f>'Inventory detail'!F317*Summary!$K$5*(A2569-E2569)/Summary!$K$6</x:f>
        <x:v>568.6482135523614</x:v>
      </x:c>
      <x:c r="M2569" s="7" t="n">
        <x:f>MAX(0,H2569-L2569)</x:f>
        <x:v>0</x:v>
      </x:c>
      <x:c r="N2569" s="7" t="n">
        <x:f>MAX(0,L2569-H2569)</x:f>
        <x:v>568.6482135523614</x:v>
      </x:c>
      <x:c r="O2569" s="7" t="n">
        <x:f>MAX(0,F2569+I2569-N2569)</x:f>
        <x:v>1059.146776180698</x:v>
      </x:c>
      <x:c r="P2569" s="7" t="n">
        <x:f>MAX(0,N2569-F2569-I2569)</x:f>
        <x:v>0</x:v>
      </x:c>
      <x:c r="Q2569" s="7" t="n">
        <x:f>MAX(0,G2569+J2569-P2569)</x:f>
        <x:v>0</x:v>
      </x:c>
      <x:c r="R2569" s="7" t="n">
        <x:f>M2569+MAX(0,K2569-MAX(0,P2569-G2569-J2569))</x:f>
        <x:v>0</x:v>
      </x:c>
      <x:c r="S2569" s="7" t="n">
        <x:f>SUM(O2569,Q2569,R2569)</x:f>
        <x:v>1059.146776180698</x:v>
      </x:c>
      <x:c r="T2569" s="14" t="n">
        <x:f>'Inventory detail'!T317</x:f>
        <x:v>0.1567</x:v>
      </x:c>
      <x:c r="U2569" s="14" t="n">
        <x:f>'Inventory detail'!U317</x:f>
        <x:v>0.1534845</x:v>
      </x:c>
      <x:c r="V2569" s="9" t="n">
        <x:f>O2569*T2569</x:f>
        <x:v>165.96829982751538</x:v>
      </x:c>
      <x:c r="W2569" s="9" t="n">
        <x:f>Q2569*T2569</x:f>
        <x:v>0</x:v>
      </x:c>
      <x:c r="X2569" s="9" t="n">
        <x:f>R2569*T2569</x:f>
        <x:v>0</x:v>
      </x:c>
      <x:c r="Y2569" s="9" t="n">
        <x:f>S2569*T2569</x:f>
        <x:v>165.96829982751538</x:v>
      </x:c>
      <x:c r="Z2569" s="9" t="n">
        <x:f>IF(ISNUMBER(U2569),S2569*(U2569-T2569),"n.a.")</x:f>
        <x:v>-3.405686458809045</x:v>
      </x:c>
      <x:c r="AA2569" s="9" t="n">
        <x:f>IF(ISNUMBER(U2569),Y2569,0)</x:f>
        <x:v>165.96829982751538</x:v>
      </x:c>
      <x:c r="AB2569" s="7" t="n">
        <x:f>MAX(0,L2569-SUM(F2569:K2569))</x:f>
        <x:v>0</x:v>
      </x:c>
    </x:row>
    <x:row r="2570" ht="22" customHeight="1">
      <x:c r="A2570" s="18" t="n">
        <x:f>Summary!E$41</x:f>
        <x:v>46388</x:v>
      </x:c>
      <x:c r="B2570" s="2" t="str">
        <x:f>'Inventory detail'!A318</x:f>
        <x:v>COIL</x:v>
      </x:c>
      <x:c r="C2570" s="2" t="str">
        <x:f>'Inventory detail'!B318</x:f>
        <x:v>10</x:v>
      </x:c>
      <x:c r="D2570" s="2" t="str">
        <x:f>'Inventory detail'!C318</x:f>
        <x:v>6CLR12-4</x:v>
      </x:c>
      <x:c r="E2570" s="10" t="n">
        <x:f>A1444</x:f>
        <x:v>46357</x:v>
      </x:c>
      <x:c r="F2570" s="7" t="n">
        <x:f>O1444</x:f>
        <x:v>1227.7949897330595</x:v>
      </x:c>
      <x:c r="G2570" s="7" t="n">
        <x:f>Q1444</x:f>
        <x:v>0</x:v>
      </x:c>
      <x:c r="H2570" s="7" t="n">
        <x:f>R1444</x:f>
        <x:v>0</x:v>
      </x:c>
      <x:c r="I2570" s="7" t="n">
        <x:f>SUMIFS('PO detail'!$W$458:$W$458,'PO detail'!$V$458:$V$458,"&gt;="&amp;E2570,'PO detail'!$V$458:$V$458,"&lt;"&amp;A2570)</x:f>
        <x:v>0</x:v>
      </x:c>
      <x:c r="J2570" s="7" t="n">
        <x:f>SUMIFS('PO detail'!$X$458:$X$458,'PO detail'!$V$458:$V$458,"&gt;="&amp;E2570,'PO detail'!$V$458:$V$458,"&lt;"&amp;A2570)</x:f>
        <x:v>0</x:v>
      </x:c>
      <x:c r="K2570" s="7" t="n">
        <x:f>SUMIFS('PO detail'!$Y$458:$Y$458,'PO detail'!$V$458:$V$458,"&gt;="&amp;E2570,'PO detail'!$V$458:$V$458,"&lt;"&amp;A2570)</x:f>
        <x:v>0</x:v>
      </x:c>
      <x:c r="L2570" s="7" t="n">
        <x:f>'Inventory detail'!F318*Summary!$K$5*(A2570-E2570)/Summary!$K$6</x:f>
        <x:v>568.6482135523614</x:v>
      </x:c>
      <x:c r="M2570" s="7" t="n">
        <x:f>MAX(0,H2570-L2570)</x:f>
        <x:v>0</x:v>
      </x:c>
      <x:c r="N2570" s="7" t="n">
        <x:f>MAX(0,L2570-H2570)</x:f>
        <x:v>568.6482135523614</x:v>
      </x:c>
      <x:c r="O2570" s="7" t="n">
        <x:f>MAX(0,F2570+I2570-N2570)</x:f>
        <x:v>659.1467761806981</x:v>
      </x:c>
      <x:c r="P2570" s="7" t="n">
        <x:f>MAX(0,N2570-F2570-I2570)</x:f>
        <x:v>0</x:v>
      </x:c>
      <x:c r="Q2570" s="7" t="n">
        <x:f>MAX(0,G2570+J2570-P2570)</x:f>
        <x:v>0</x:v>
      </x:c>
      <x:c r="R2570" s="7" t="n">
        <x:f>M2570+MAX(0,K2570-MAX(0,P2570-G2570-J2570))</x:f>
        <x:v>0</x:v>
      </x:c>
      <x:c r="S2570" s="7" t="n">
        <x:f>SUM(O2570,Q2570,R2570)</x:f>
        <x:v>659.1467761806981</x:v>
      </x:c>
      <x:c r="T2570" s="14" t="n">
        <x:f>'Inventory detail'!T318</x:f>
        <x:v>0.0365</x:v>
      </x:c>
      <x:c r="U2570" s="14" t="n">
        <x:f>'Inventory detail'!U318</x:f>
        <x:v>0.0356915</x:v>
      </x:c>
      <x:c r="V2570" s="9" t="n">
        <x:f>O2570*T2570</x:f>
        <x:v>24.05885733059548</x:v>
      </x:c>
      <x:c r="W2570" s="9" t="n">
        <x:f>Q2570*T2570</x:f>
        <x:v>0</x:v>
      </x:c>
      <x:c r="X2570" s="9" t="n">
        <x:f>R2570*T2570</x:f>
        <x:v>0</x:v>
      </x:c>
      <x:c r="Y2570" s="9" t="n">
        <x:f>S2570*T2570</x:f>
        <x:v>24.05885733059548</x:v>
      </x:c>
      <x:c r="Z2570" s="9" t="n">
        <x:f>IF(ISNUMBER(U2570),S2570*(U2570-T2570),"n.a.")</x:f>
        <x:v>-0.5329201685420922</x:v>
      </x:c>
      <x:c r="AA2570" s="9" t="n">
        <x:f>IF(ISNUMBER(U2570),Y2570,0)</x:f>
        <x:v>24.05885733059548</x:v>
      </x:c>
      <x:c r="AB2570" s="7" t="n">
        <x:f>MAX(0,L2570-SUM(F2570:K2570))</x:f>
        <x:v>0</x:v>
      </x:c>
    </x:row>
    <x:row r="2571" ht="22" customHeight="1">
      <x:c r="A2571" s="18" t="n">
        <x:f>Summary!E$41</x:f>
        <x:v>46388</x:v>
      </x:c>
      <x:c r="B2571" s="2" t="str">
        <x:f>'Inventory detail'!A319</x:f>
        <x:v>COIL</x:v>
      </x:c>
      <x:c r="C2571" s="2" t="str">
        <x:f>'Inventory detail'!B319</x:f>
        <x:v>30</x:v>
      </x:c>
      <x:c r="D2571" s="2" t="str">
        <x:f>'Inventory detail'!C319</x:f>
        <x:v>6CLR12-4</x:v>
      </x:c>
      <x:c r="E2571" s="10" t="n">
        <x:f>A1445</x:f>
        <x:v>46357</x:v>
      </x:c>
      <x:c r="F2571" s="7" t="n">
        <x:f>O1445</x:f>
        <x:v>7327.794989733059</x:v>
      </x:c>
      <x:c r="G2571" s="7" t="n">
        <x:f>Q1445</x:f>
        <x:v>0</x:v>
      </x:c>
      <x:c r="H2571" s="7" t="n">
        <x:f>R1445</x:f>
        <x:v>0</x:v>
      </x:c>
      <x:c r="I2571" s="7" t="n">
        <x:f>SUMIFS('PO detail'!$W$938:$W$939,'PO detail'!$V$938:$V$939,"&gt;="&amp;E2571,'PO detail'!$V$938:$V$939,"&lt;"&amp;A2571)</x:f>
        <x:v>0</x:v>
      </x:c>
      <x:c r="J2571" s="7" t="n">
        <x:f>SUMIFS('PO detail'!$X$938:$X$939,'PO detail'!$V$938:$V$939,"&gt;="&amp;E2571,'PO detail'!$V$938:$V$939,"&lt;"&amp;A2571)</x:f>
        <x:v>0</x:v>
      </x:c>
      <x:c r="K2571" s="7" t="n">
        <x:f>SUMIFS('PO detail'!$Y$938:$Y$939,'PO detail'!$V$938:$V$939,"&gt;="&amp;E2571,'PO detail'!$V$938:$V$939,"&lt;"&amp;A2571)</x:f>
        <x:v>0</x:v>
      </x:c>
      <x:c r="L2571" s="7" t="n">
        <x:f>'Inventory detail'!F319*Summary!$K$5*(A2571-E2571)/Summary!$K$6</x:f>
        <x:v>568.6482135523614</x:v>
      </x:c>
      <x:c r="M2571" s="7" t="n">
        <x:f>MAX(0,H2571-L2571)</x:f>
        <x:v>0</x:v>
      </x:c>
      <x:c r="N2571" s="7" t="n">
        <x:f>MAX(0,L2571-H2571)</x:f>
        <x:v>568.6482135523614</x:v>
      </x:c>
      <x:c r="O2571" s="7" t="n">
        <x:f>MAX(0,F2571+I2571-N2571)</x:f>
        <x:v>6759.146776180698</x:v>
      </x:c>
      <x:c r="P2571" s="7" t="n">
        <x:f>MAX(0,N2571-F2571-I2571)</x:f>
        <x:v>0</x:v>
      </x:c>
      <x:c r="Q2571" s="7" t="n">
        <x:f>MAX(0,G2571+J2571-P2571)</x:f>
        <x:v>0</x:v>
      </x:c>
      <x:c r="R2571" s="7" t="n">
        <x:f>M2571+MAX(0,K2571-MAX(0,P2571-G2571-J2571))</x:f>
        <x:v>0</x:v>
      </x:c>
      <x:c r="S2571" s="7" t="n">
        <x:f>SUM(O2571,Q2571,R2571)</x:f>
        <x:v>6759.146776180698</x:v>
      </x:c>
      <x:c r="T2571" s="14" t="n">
        <x:f>'Inventory detail'!T319</x:f>
        <x:v>0.0365</x:v>
      </x:c>
      <x:c r="U2571" s="14" t="n">
        <x:f>'Inventory detail'!U319</x:f>
        <x:v>0.0356915</x:v>
      </x:c>
      <x:c r="V2571" s="9" t="n">
        <x:f>O2571*T2571</x:f>
        <x:v>246.70885733059546</x:v>
      </x:c>
      <x:c r="W2571" s="9" t="n">
        <x:f>Q2571*T2571</x:f>
        <x:v>0</x:v>
      </x:c>
      <x:c r="X2571" s="9" t="n">
        <x:f>R2571*T2571</x:f>
        <x:v>0</x:v>
      </x:c>
      <x:c r="Y2571" s="9" t="n">
        <x:f>S2571*T2571</x:f>
        <x:v>246.70885733059546</x:v>
      </x:c>
      <x:c r="Z2571" s="9" t="n">
        <x:f>IF(ISNUMBER(U2571),S2571*(U2571-T2571),"n.a.")</x:f>
        <x:v>-5.464770168542072</x:v>
      </x:c>
      <x:c r="AA2571" s="9" t="n">
        <x:f>IF(ISNUMBER(U2571),Y2571,0)</x:f>
        <x:v>246.70885733059546</x:v>
      </x:c>
      <x:c r="AB2571" s="7" t="n">
        <x:f>MAX(0,L2571-SUM(F2571:K2571))</x:f>
        <x:v>0</x:v>
      </x:c>
    </x:row>
    <x:row r="2572" ht="22" customHeight="1">
      <x:c r="A2572" s="18" t="n">
        <x:f>Summary!E$41</x:f>
        <x:v>46388</x:v>
      </x:c>
      <x:c r="B2572" s="2" t="str">
        <x:f>'Inventory detail'!A320</x:f>
        <x:v>POUC</x:v>
      </x:c>
      <x:c r="C2572" s="2" t="str">
        <x:f>'Inventory detail'!B320</x:f>
        <x:v>10</x:v>
      </x:c>
      <x:c r="D2572" s="2" t="str">
        <x:f>'Inventory detail'!C320</x:f>
        <x:v>PRC5</x:v>
      </x:c>
      <x:c r="E2572" s="10" t="n">
        <x:f>A1446</x:f>
        <x:v>46357</x:v>
      </x:c>
      <x:c r="F2572" s="7" t="n">
        <x:f>O1446</x:f>
        <x:v>8927.79498973306</x:v>
      </x:c>
      <x:c r="G2572" s="7" t="n">
        <x:f>Q1446</x:f>
        <x:v>0</x:v>
      </x:c>
      <x:c r="H2572" s="7" t="n">
        <x:f>R1446</x:f>
        <x:v>0</x:v>
      </x:c>
      <x:c r="I2572" s="7" t="n">
        <x:f>SUMIFS('PO detail'!$W$1584:$W$1584,'PO detail'!$V$1584:$V$1584,"&gt;="&amp;E2572,'PO detail'!$V$1584:$V$1584,"&lt;"&amp;A2572)</x:f>
        <x:v>0</x:v>
      </x:c>
      <x:c r="J2572" s="7" t="n">
        <x:f>SUMIFS('PO detail'!$X$1584:$X$1584,'PO detail'!$V$1584:$V$1584,"&gt;="&amp;E2572,'PO detail'!$V$1584:$V$1584,"&lt;"&amp;A2572)</x:f>
        <x:v>0</x:v>
      </x:c>
      <x:c r="K2572" s="7" t="n">
        <x:f>SUMIFS('PO detail'!$Y$1584:$Y$1584,'PO detail'!$V$1584:$V$1584,"&gt;="&amp;E2572,'PO detail'!$V$1584:$V$1584,"&lt;"&amp;A2572)</x:f>
        <x:v>0</x:v>
      </x:c>
      <x:c r="L2572" s="7" t="n">
        <x:f>'Inventory detail'!F320*Summary!$K$5*(A2572-E2572)/Summary!$K$6</x:f>
        <x:v>568.6482135523614</x:v>
      </x:c>
      <x:c r="M2572" s="7" t="n">
        <x:f>MAX(0,H2572-L2572)</x:f>
        <x:v>0</x:v>
      </x:c>
      <x:c r="N2572" s="7" t="n">
        <x:f>MAX(0,L2572-H2572)</x:f>
        <x:v>568.6482135523614</x:v>
      </x:c>
      <x:c r="O2572" s="7" t="n">
        <x:f>MAX(0,F2572+I2572-N2572)</x:f>
        <x:v>8359.146776180698</x:v>
      </x:c>
      <x:c r="P2572" s="7" t="n">
        <x:f>MAX(0,N2572-F2572-I2572)</x:f>
        <x:v>0</x:v>
      </x:c>
      <x:c r="Q2572" s="7" t="n">
        <x:f>MAX(0,G2572+J2572-P2572)</x:f>
        <x:v>0</x:v>
      </x:c>
      <x:c r="R2572" s="7" t="n">
        <x:f>M2572+MAX(0,K2572-MAX(0,P2572-G2572-J2572))</x:f>
        <x:v>0</x:v>
      </x:c>
      <x:c r="S2572" s="7" t="n">
        <x:f>SUM(O2572,Q2572,R2572)</x:f>
        <x:v>8359.146776180698</x:v>
      </x:c>
      <x:c r="T2572" s="14" t="n">
        <x:f>'Inventory detail'!T320</x:f>
        <x:v>0.0098</x:v>
      </x:c>
      <x:c r="U2572" s="14" t="n">
        <x:f>'Inventory detail'!U320</x:f>
        <x:v>0.010725</x:v>
      </x:c>
      <x:c r="V2572" s="9" t="n">
        <x:f>O2572*T2572</x:f>
        <x:v>81.91963840657084</x:v>
      </x:c>
      <x:c r="W2572" s="9" t="n">
        <x:f>Q2572*T2572</x:f>
        <x:v>0</x:v>
      </x:c>
      <x:c r="X2572" s="9" t="n">
        <x:f>R2572*T2572</x:f>
        <x:v>0</x:v>
      </x:c>
      <x:c r="Y2572" s="9" t="n">
        <x:f>S2572*T2572</x:f>
        <x:v>81.91963840657084</x:v>
      </x:c>
      <x:c r="Z2572" s="9" t="n">
        <x:f>IF(ISNUMBER(U2572),S2572*(U2572-T2572),"n.a.")</x:f>
        <x:v>7.73221076796715</x:v>
      </x:c>
      <x:c r="AA2572" s="9" t="n">
        <x:f>IF(ISNUMBER(U2572),Y2572,0)</x:f>
        <x:v>81.91963840657084</x:v>
      </x:c>
      <x:c r="AB2572" s="7" t="n">
        <x:f>MAX(0,L2572-SUM(F2572:K2572))</x:f>
        <x:v>0</x:v>
      </x:c>
    </x:row>
    <x:row r="2573" ht="22" customHeight="1">
      <x:c r="A2573" s="18" t="n">
        <x:f>Summary!E$41</x:f>
        <x:v>46388</x:v>
      </x:c>
      <x:c r="B2573" s="2" t="str">
        <x:f>'Inventory detail'!A321</x:f>
        <x:v>POUC</x:v>
      </x:c>
      <x:c r="C2573" s="2" t="str">
        <x:f>'Inventory detail'!B321</x:f>
        <x:v>30</x:v>
      </x:c>
      <x:c r="D2573" s="2" t="str">
        <x:f>'Inventory detail'!C321</x:f>
        <x:v>XLMEN3</x:v>
      </x:c>
      <x:c r="E2573" s="10" t="n">
        <x:f>A1447</x:f>
        <x:v>46357</x:v>
      </x:c>
      <x:c r="F2573" s="7" t="n">
        <x:f>O1447</x:f>
        <x:v>3727.794989733059</x:v>
      </x:c>
      <x:c r="G2573" s="7" t="n">
        <x:f>Q1447</x:f>
        <x:v>1000</x:v>
      </x:c>
      <x:c r="H2573" s="7" t="n">
        <x:f>R1447</x:f>
        <x:v>0</x:v>
      </x:c>
      <x:c r="I2573" s="7" t="n">
        <x:f>SUMIFS('PO detail'!$W$1720:$W$1721,'PO detail'!$V$1720:$V$1721,"&gt;="&amp;E2573,'PO detail'!$V$1720:$V$1721,"&lt;"&amp;A2573)</x:f>
        <x:v>0</x:v>
      </x:c>
      <x:c r="J2573" s="7" t="n">
        <x:f>SUMIFS('PO detail'!$X$1720:$X$1721,'PO detail'!$V$1720:$V$1721,"&gt;="&amp;E2573,'PO detail'!$V$1720:$V$1721,"&lt;"&amp;A2573)</x:f>
        <x:v>0</x:v>
      </x:c>
      <x:c r="K2573" s="7" t="n">
        <x:f>SUMIFS('PO detail'!$Y$1720:$Y$1721,'PO detail'!$V$1720:$V$1721,"&gt;="&amp;E2573,'PO detail'!$V$1720:$V$1721,"&lt;"&amp;A2573)</x:f>
        <x:v>0</x:v>
      </x:c>
      <x:c r="L2573" s="7" t="n">
        <x:f>'Inventory detail'!F321*Summary!$K$5*(A2573-E2573)/Summary!$K$6</x:f>
        <x:v>568.6482135523614</x:v>
      </x:c>
      <x:c r="M2573" s="7" t="n">
        <x:f>MAX(0,H2573-L2573)</x:f>
        <x:v>0</x:v>
      </x:c>
      <x:c r="N2573" s="7" t="n">
        <x:f>MAX(0,L2573-H2573)</x:f>
        <x:v>568.6482135523614</x:v>
      </x:c>
      <x:c r="O2573" s="7" t="n">
        <x:f>MAX(0,F2573+I2573-N2573)</x:f>
        <x:v>3159.1467761806975</x:v>
      </x:c>
      <x:c r="P2573" s="7" t="n">
        <x:f>MAX(0,N2573-F2573-I2573)</x:f>
        <x:v>0</x:v>
      </x:c>
      <x:c r="Q2573" s="7" t="n">
        <x:f>MAX(0,G2573+J2573-P2573)</x:f>
        <x:v>1000</x:v>
      </x:c>
      <x:c r="R2573" s="7" t="n">
        <x:f>M2573+MAX(0,K2573-MAX(0,P2573-G2573-J2573))</x:f>
        <x:v>0</x:v>
      </x:c>
      <x:c r="S2573" s="7" t="n">
        <x:f>SUM(O2573,Q2573,R2573)</x:f>
        <x:v>4159.146776180698</x:v>
      </x:c>
      <x:c r="T2573" s="14" t="n">
        <x:f>'Inventory detail'!T321</x:f>
        <x:v>0.0978</x:v>
      </x:c>
      <x:c r="U2573" s="14" t="n">
        <x:f>'Inventory detail'!U321</x:f>
        <x:v>0.10658999999999999</x:v>
      </x:c>
      <x:c r="V2573" s="9" t="n">
        <x:f>O2573*T2573</x:f>
        <x:v>308.9645547104722</x:v>
      </x:c>
      <x:c r="W2573" s="9" t="n">
        <x:f>Q2573*T2573</x:f>
        <x:v>97.8</x:v>
      </x:c>
      <x:c r="X2573" s="9" t="n">
        <x:f>R2573*T2573</x:f>
        <x:v>0</x:v>
      </x:c>
      <x:c r="Y2573" s="9" t="n">
        <x:f>S2573*T2573</x:f>
        <x:v>406.7645547104723</x:v>
      </x:c>
      <x:c r="Z2573" s="9" t="n">
        <x:f>IF(ISNUMBER(U2573),S2573*(U2573-T2573),"n.a.")</x:f>
        <x:v>36.558900162628305</x:v>
      </x:c>
      <x:c r="AA2573" s="9" t="n">
        <x:f>IF(ISNUMBER(U2573),Y2573,0)</x:f>
        <x:v>406.7645547104723</x:v>
      </x:c>
      <x:c r="AB2573" s="7" t="n">
        <x:f>MAX(0,L2573-SUM(F2573:K2573))</x:f>
        <x:v>0</x:v>
      </x:c>
    </x:row>
    <x:row r="2574" ht="22" customHeight="1">
      <x:c r="A2574" s="18" t="n">
        <x:f>Summary!E$41</x:f>
        <x:v>46388</x:v>
      </x:c>
      <x:c r="B2574" s="2" t="str">
        <x:f>'Inventory detail'!A322</x:f>
        <x:v>POUC</x:v>
      </x:c>
      <x:c r="C2574" s="2" t="str">
        <x:f>'Inventory detail'!B322</x:f>
        <x:v>30</x:v>
      </x:c>
      <x:c r="D2574" s="2" t="str">
        <x:f>'Inventory detail'!C322</x:f>
        <x:v>SCH10</x:v>
      </x:c>
      <x:c r="E2574" s="10" t="n">
        <x:f>A1448</x:f>
        <x:v>46357</x:v>
      </x:c>
      <x:c r="F2574" s="7" t="n">
        <x:f>O1448</x:f>
        <x:v>0</x:v>
      </x:c>
      <x:c r="G2574" s="7" t="n">
        <x:f>Q1448</x:f>
        <x:v>15000</x:v>
      </x:c>
      <x:c r="H2574" s="7" t="n">
        <x:f>R1448</x:f>
        <x:v>5256.804599589323</x:v>
      </x:c>
      <x:c r="I2574" s="7" t="n">
        <x:f>SUMIFS('PO detail'!$W$1706:$W$1706,'PO detail'!$V$1706:$V$1706,"&gt;="&amp;E2574,'PO detail'!$V$1706:$V$1706,"&lt;"&amp;A2574)</x:f>
        <x:v>0</x:v>
      </x:c>
      <x:c r="J2574" s="7" t="n">
        <x:f>SUMIFS('PO detail'!$X$1706:$X$1706,'PO detail'!$V$1706:$V$1706,"&gt;="&amp;E2574,'PO detail'!$V$1706:$V$1706,"&lt;"&amp;A2574)</x:f>
        <x:v>0</x:v>
      </x:c>
      <x:c r="K2574" s="7" t="n">
        <x:f>SUMIFS('PO detail'!$Y$1706:$Y$1706,'PO detail'!$V$1706:$V$1706,"&gt;="&amp;E2574,'PO detail'!$V$1706:$V$1706,"&lt;"&amp;A2574)</x:f>
        <x:v>0</x:v>
      </x:c>
      <x:c r="L2574" s="7" t="n">
        <x:f>'Inventory detail'!F322*Summary!$K$5*(A2574-E2574)/Summary!$K$6</x:f>
        <x:v>551.6803285420945</x:v>
      </x:c>
      <x:c r="M2574" s="7" t="n">
        <x:f>MAX(0,H2574-L2574)</x:f>
        <x:v>4705.124271047228</x:v>
      </x:c>
      <x:c r="N2574" s="7" t="n">
        <x:f>MAX(0,L2574-H2574)</x:f>
        <x:v>0</x:v>
      </x:c>
      <x:c r="O2574" s="7" t="n">
        <x:f>MAX(0,F2574+I2574-N2574)</x:f>
        <x:v>0</x:v>
      </x:c>
      <x:c r="P2574" s="7" t="n">
        <x:f>MAX(0,N2574-F2574-I2574)</x:f>
        <x:v>0</x:v>
      </x:c>
      <x:c r="Q2574" s="7" t="n">
        <x:f>MAX(0,G2574+J2574-P2574)</x:f>
        <x:v>15000</x:v>
      </x:c>
      <x:c r="R2574" s="7" t="n">
        <x:f>M2574+MAX(0,K2574-MAX(0,P2574-G2574-J2574))</x:f>
        <x:v>4705.124271047228</x:v>
      </x:c>
      <x:c r="S2574" s="7" t="n">
        <x:f>SUM(O2574,Q2574,R2574)</x:f>
        <x:v>19705.12427104723</x:v>
      </x:c>
      <x:c r="T2574" s="14" t="n">
        <x:f>'Inventory detail'!T322</x:f>
        <x:v>0.014199999999999999</x:v>
      </x:c>
      <x:c r="U2574" s="14" t="n">
        <x:f>'Inventory detail'!U322</x:f>
        <x:v>0.01551</x:v>
      </x:c>
      <x:c r="V2574" s="9" t="n">
        <x:f>O2574*T2574</x:f>
        <x:v>0</x:v>
      </x:c>
      <x:c r="W2574" s="9" t="n">
        <x:f>Q2574*T2574</x:f>
        <x:v>213</x:v>
      </x:c>
      <x:c r="X2574" s="9" t="n">
        <x:f>R2574*T2574</x:f>
        <x:v>66.81276464887063</x:v>
      </x:c>
      <x:c r="Y2574" s="9" t="n">
        <x:f>S2574*T2574</x:f>
        <x:v>279.81276464887065</x:v>
      </x:c>
      <x:c r="Z2574" s="9" t="n">
        <x:f>IF(ISNUMBER(U2574),S2574*(U2574-T2574),"n.a.")</x:f>
        <x:v>25.81371279507188</x:v>
      </x:c>
      <x:c r="AA2574" s="9" t="n">
        <x:f>IF(ISNUMBER(U2574),Y2574,0)</x:f>
        <x:v>279.81276464887065</x:v>
      </x:c>
      <x:c r="AB2574" s="7" t="n">
        <x:f>MAX(0,L2574-SUM(F2574:K2574))</x:f>
        <x:v>0</x:v>
      </x:c>
    </x:row>
    <x:row r="2575" ht="22" customHeight="1">
      <x:c r="A2575" s="18" t="n">
        <x:f>Summary!E$41</x:f>
        <x:v>46388</x:v>
      </x:c>
      <x:c r="B2575" s="2" t="str">
        <x:f>'Inventory detail'!A323</x:f>
        <x:v>COIL</x:v>
      </x:c>
      <x:c r="C2575" s="2" t="str">
        <x:f>'Inventory detail'!B323</x:f>
        <x:v>60</x:v>
      </x:c>
      <x:c r="D2575" s="2" t="str">
        <x:f>'Inventory detail'!C323</x:f>
        <x:v>20WHT12-4</x:v>
      </x:c>
      <x:c r="E2575" s="10" t="n">
        <x:f>A1449</x:f>
        <x:v>46357</x:v>
      </x:c>
      <x:c r="F2575" s="7" t="n">
        <x:f>O1449</x:f>
        <x:v>4671.3268172484595</x:v>
      </x:c>
      <x:c r="G2575" s="7" t="n">
        <x:f>Q1449</x:f>
        <x:v>0</x:v>
      </x:c>
      <x:c r="H2575" s="7" t="n">
        <x:f>R1449</x:f>
        <x:v>0</x:v>
      </x:c>
      <x:c r="I2575" s="7" t="n">
        <x:f>SUMIFS('PO detail'!$W$1200:$W$1201,'PO detail'!$V$1200:$V$1201,"&gt;="&amp;E2575,'PO detail'!$V$1200:$V$1201,"&lt;"&amp;A2575)</x:f>
        <x:v>0</x:v>
      </x:c>
      <x:c r="J2575" s="7" t="n">
        <x:f>SUMIFS('PO detail'!$X$1200:$X$1201,'PO detail'!$V$1200:$V$1201,"&gt;="&amp;E2575,'PO detail'!$V$1200:$V$1201,"&lt;"&amp;A2575)</x:f>
        <x:v>0</x:v>
      </x:c>
      <x:c r="K2575" s="7" t="n">
        <x:f>SUMIFS('PO detail'!$Y$1200:$Y$1201,'PO detail'!$V$1200:$V$1201,"&gt;="&amp;E2575,'PO detail'!$V$1200:$V$1201,"&lt;"&amp;A2575)</x:f>
        <x:v>0</x:v>
      </x:c>
      <x:c r="L2575" s="7" t="n">
        <x:f>'Inventory detail'!F323*Summary!$K$5*(A2575-E2575)/Summary!$K$6</x:f>
        <x:v>543.1862012320329</x:v>
      </x:c>
      <x:c r="M2575" s="7" t="n">
        <x:f>MAX(0,H2575-L2575)</x:f>
        <x:v>0</x:v>
      </x:c>
      <x:c r="N2575" s="7" t="n">
        <x:f>MAX(0,L2575-H2575)</x:f>
        <x:v>543.1862012320329</x:v>
      </x:c>
      <x:c r="O2575" s="7" t="n">
        <x:f>MAX(0,F2575+I2575-N2575)</x:f>
        <x:v>4128.140616016427</x:v>
      </x:c>
      <x:c r="P2575" s="7" t="n">
        <x:f>MAX(0,N2575-F2575-I2575)</x:f>
        <x:v>0</x:v>
      </x:c>
      <x:c r="Q2575" s="7" t="n">
        <x:f>MAX(0,G2575+J2575-P2575)</x:f>
        <x:v>0</x:v>
      </x:c>
      <x:c r="R2575" s="7" t="n">
        <x:f>M2575+MAX(0,K2575-MAX(0,P2575-G2575-J2575))</x:f>
        <x:v>0</x:v>
      </x:c>
      <x:c r="S2575" s="7" t="n">
        <x:f>SUM(O2575,Q2575,R2575)</x:f>
        <x:v>4128.140616016427</x:v>
      </x:c>
      <x:c r="T2575" s="14" t="n">
        <x:f>'Inventory detail'!T323</x:f>
        <x:v>0.1567</x:v>
      </x:c>
      <x:c r="U2575" s="14" t="n">
        <x:f>'Inventory detail'!U323</x:f>
        <x:v>0.1534845</x:v>
      </x:c>
      <x:c r="V2575" s="9" t="n">
        <x:f>O2575*T2575</x:f>
        <x:v>646.8796345297741</x:v>
      </x:c>
      <x:c r="W2575" s="9" t="n">
        <x:f>Q2575*T2575</x:f>
        <x:v>0</x:v>
      </x:c>
      <x:c r="X2575" s="9" t="n">
        <x:f>R2575*T2575</x:f>
        <x:v>0</x:v>
      </x:c>
      <x:c r="Y2575" s="9" t="n">
        <x:f>S2575*T2575</x:f>
        <x:v>646.8796345297741</x:v>
      </x:c>
      <x:c r="Z2575" s="9" t="n">
        <x:f>IF(ISNUMBER(U2575),S2575*(U2575-T2575),"n.a.")</x:f>
        <x:v>-13.274036150800862</x:v>
      </x:c>
      <x:c r="AA2575" s="9" t="n">
        <x:f>IF(ISNUMBER(U2575),Y2575,0)</x:f>
        <x:v>646.8796345297741</x:v>
      </x:c>
      <x:c r="AB2575" s="7" t="n">
        <x:f>MAX(0,L2575-SUM(F2575:K2575))</x:f>
        <x:v>0</x:v>
      </x:c>
    </x:row>
    <x:row r="2576" ht="22" customHeight="1">
      <x:c r="A2576" s="18" t="n">
        <x:f>Summary!E$41</x:f>
        <x:v>46388</x:v>
      </x:c>
      <x:c r="B2576" s="2" t="str">
        <x:f>'Inventory detail'!A324</x:f>
        <x:v>POUC</x:v>
      </x:c>
      <x:c r="C2576" s="2" t="str">
        <x:f>'Inventory detail'!B324</x:f>
        <x:v>30</x:v>
      </x:c>
      <x:c r="D2576" s="2" t="str">
        <x:f>'Inventory detail'!C324</x:f>
        <x:v>IBM7</x:v>
      </x:c>
      <x:c r="E2576" s="10" t="n">
        <x:f>A1450</x:f>
        <x:v>46357</x:v>
      </x:c>
      <x:c r="F2576" s="7" t="n">
        <x:f>O1450</x:f>
        <x:v>9071.32681724846</x:v>
      </x:c>
      <x:c r="G2576" s="7" t="n">
        <x:f>Q1450</x:f>
        <x:v>0</x:v>
      </x:c>
      <x:c r="H2576" s="7" t="n">
        <x:f>R1450</x:f>
        <x:v>0</x:v>
      </x:c>
      <x:c r="I2576" s="7" t="n">
        <x:f>SUMIFS('PO detail'!$W$1626:$W$1626,'PO detail'!$V$1626:$V$1626,"&gt;="&amp;E2576,'PO detail'!$V$1626:$V$1626,"&lt;"&amp;A2576)</x:f>
        <x:v>0</x:v>
      </x:c>
      <x:c r="J2576" s="7" t="n">
        <x:f>SUMIFS('PO detail'!$X$1626:$X$1626,'PO detail'!$V$1626:$V$1626,"&gt;="&amp;E2576,'PO detail'!$V$1626:$V$1626,"&lt;"&amp;A2576)</x:f>
        <x:v>0</x:v>
      </x:c>
      <x:c r="K2576" s="7" t="n">
        <x:f>SUMIFS('PO detail'!$Y$1626:$Y$1626,'PO detail'!$V$1626:$V$1626,"&gt;="&amp;E2576,'PO detail'!$V$1626:$V$1626,"&lt;"&amp;A2576)</x:f>
        <x:v>0</x:v>
      </x:c>
      <x:c r="L2576" s="7" t="n">
        <x:f>'Inventory detail'!F324*Summary!$K$5*(A2576-E2576)/Summary!$K$6</x:f>
        <x:v>543.1862012320329</x:v>
      </x:c>
      <x:c r="M2576" s="7" t="n">
        <x:f>MAX(0,H2576-L2576)</x:f>
        <x:v>0</x:v>
      </x:c>
      <x:c r="N2576" s="7" t="n">
        <x:f>MAX(0,L2576-H2576)</x:f>
        <x:v>543.1862012320329</x:v>
      </x:c>
      <x:c r="O2576" s="7" t="n">
        <x:f>MAX(0,F2576+I2576-N2576)</x:f>
        <x:v>8528.140616016428</x:v>
      </x:c>
      <x:c r="P2576" s="7" t="n">
        <x:f>MAX(0,N2576-F2576-I2576)</x:f>
        <x:v>0</x:v>
      </x:c>
      <x:c r="Q2576" s="7" t="n">
        <x:f>MAX(0,G2576+J2576-P2576)</x:f>
        <x:v>0</x:v>
      </x:c>
      <x:c r="R2576" s="7" t="n">
        <x:f>M2576+MAX(0,K2576-MAX(0,P2576-G2576-J2576))</x:f>
        <x:v>0</x:v>
      </x:c>
      <x:c r="S2576" s="7" t="n">
        <x:f>SUM(O2576,Q2576,R2576)</x:f>
        <x:v>8528.140616016428</x:v>
      </x:c>
      <x:c r="T2576" s="14" t="n">
        <x:f>'Inventory detail'!T324</x:f>
        <x:v>0.0083</x:v>
      </x:c>
      <x:c r="U2576" s="14" t="n">
        <x:f>'Inventory detail'!U324</x:f>
        <x:v>0.00891</x:v>
      </x:c>
      <x:c r="V2576" s="9" t="n">
        <x:f>O2576*T2576</x:f>
        <x:v>70.78356711293635</x:v>
      </x:c>
      <x:c r="W2576" s="9" t="n">
        <x:f>Q2576*T2576</x:f>
        <x:v>0</x:v>
      </x:c>
      <x:c r="X2576" s="9" t="n">
        <x:f>R2576*T2576</x:f>
        <x:v>0</x:v>
      </x:c>
      <x:c r="Y2576" s="9" t="n">
        <x:f>S2576*T2576</x:f>
        <x:v>70.78356711293635</x:v>
      </x:c>
      <x:c r="Z2576" s="9" t="n">
        <x:f>IF(ISNUMBER(U2576),S2576*(U2576-T2576),"n.a.")</x:f>
        <x:v>5.202165775770016</x:v>
      </x:c>
      <x:c r="AA2576" s="9" t="n">
        <x:f>IF(ISNUMBER(U2576),Y2576,0)</x:f>
        <x:v>70.78356711293635</x:v>
      </x:c>
      <x:c r="AB2576" s="7" t="n">
        <x:f>MAX(0,L2576-SUM(F2576:K2576))</x:f>
        <x:v>0</x:v>
      </x:c>
    </x:row>
    <x:row r="2577" ht="22" customHeight="1">
      <x:c r="A2577" s="18" t="n">
        <x:f>Summary!E$41</x:f>
        <x:v>46388</x:v>
      </x:c>
      <x:c r="B2577" s="2" t="str">
        <x:f>'Inventory detail'!A325</x:f>
        <x:v>WIRE</x:v>
      </x:c>
      <x:c r="C2577" s="2" t="str">
        <x:f>'Inventory detail'!B325</x:f>
        <x:v>30</x:v>
      </x:c>
      <x:c r="D2577" s="2" t="str">
        <x:f>'Inventory detail'!C325</x:f>
        <x:v>DL516SIL</x:v>
      </x:c>
      <x:c r="E2577" s="10" t="n">
        <x:f>A1451</x:f>
        <x:v>46357</x:v>
      </x:c>
      <x:c r="F2577" s="7" t="n">
        <x:f>O1451</x:f>
        <x:v>0</x:v>
      </x:c>
      <x:c r="G2577" s="7" t="n">
        <x:f>Q1451</x:f>
        <x:v>0</x:v>
      </x:c>
      <x:c r="H2577" s="7" t="n">
        <x:f>R1451</x:f>
        <x:v>2171.32681724846</x:v>
      </x:c>
      <x:c r="I2577" s="7" t="n">
        <x:f>0</x:f>
        <x:v>0</x:v>
      </x:c>
      <x:c r="J2577" s="7" t="n">
        <x:f>0</x:f>
        <x:v>0</x:v>
      </x:c>
      <x:c r="K2577" s="7" t="n">
        <x:f>0</x:f>
        <x:v>0</x:v>
      </x:c>
      <x:c r="L2577" s="7" t="n">
        <x:f>'Inventory detail'!F325*Summary!$K$5*(A2577-E2577)/Summary!$K$6</x:f>
        <x:v>543.1862012320329</x:v>
      </x:c>
      <x:c r="M2577" s="7" t="n">
        <x:f>MAX(0,H2577-L2577)</x:f>
        <x:v>1628.140616016427</x:v>
      </x:c>
      <x:c r="N2577" s="7" t="n">
        <x:f>MAX(0,L2577-H2577)</x:f>
        <x:v>0</x:v>
      </x:c>
      <x:c r="O2577" s="7" t="n">
        <x:f>MAX(0,F2577+I2577-N2577)</x:f>
        <x:v>0</x:v>
      </x:c>
      <x:c r="P2577" s="7" t="n">
        <x:f>MAX(0,N2577-F2577-I2577)</x:f>
        <x:v>0</x:v>
      </x:c>
      <x:c r="Q2577" s="7" t="n">
        <x:f>MAX(0,G2577+J2577-P2577)</x:f>
        <x:v>0</x:v>
      </x:c>
      <x:c r="R2577" s="7" t="n">
        <x:f>M2577+MAX(0,K2577-MAX(0,P2577-G2577-J2577))</x:f>
        <x:v>1628.140616016427</x:v>
      </x:c>
      <x:c r="S2577" s="7" t="n">
        <x:f>SUM(O2577,Q2577,R2577)</x:f>
        <x:v>1628.140616016427</x:v>
      </x:c>
      <x:c r="T2577" s="14" t="n">
        <x:f>'Inventory detail'!T325</x:f>
        <x:v>0.0475</x:v>
      </x:c>
      <x:c r="U2577" s="14" t="n">
        <x:f>'Inventory detail'!U325</x:f>
        <x:v>0.0475</x:v>
      </x:c>
      <x:c r="V2577" s="9" t="n">
        <x:f>O2577*T2577</x:f>
        <x:v>0</x:v>
      </x:c>
      <x:c r="W2577" s="9" t="n">
        <x:f>Q2577*T2577</x:f>
        <x:v>0</x:v>
      </x:c>
      <x:c r="X2577" s="9" t="n">
        <x:f>R2577*T2577</x:f>
        <x:v>77.33667926078029</x:v>
      </x:c>
      <x:c r="Y2577" s="9" t="n">
        <x:f>S2577*T2577</x:f>
        <x:v>77.33667926078029</x:v>
      </x:c>
      <x:c r="Z2577" s="9" t="n">
        <x:f>IF(ISNUMBER(U2577),S2577*(U2577-T2577),"n.a.")</x:f>
        <x:v>0</x:v>
      </x:c>
      <x:c r="AA2577" s="9" t="n">
        <x:f>IF(ISNUMBER(U2577),Y2577,0)</x:f>
        <x:v>77.33667926078029</x:v>
      </x:c>
      <x:c r="AB2577" s="7" t="n">
        <x:f>MAX(0,L2577-SUM(F2577:K2577))</x:f>
        <x:v>0</x:v>
      </x:c>
    </x:row>
    <x:row r="2578" ht="22" customHeight="1">
      <x:c r="A2578" s="18" t="n">
        <x:f>Summary!E$41</x:f>
        <x:v>46388</x:v>
      </x:c>
      <x:c r="B2578" s="2" t="str">
        <x:f>'Inventory detail'!A326</x:f>
        <x:v>COIL</x:v>
      </x:c>
      <x:c r="C2578" s="2" t="str">
        <x:f>'Inventory detail'!B326</x:f>
        <x:v>10</x:v>
      </x:c>
      <x:c r="D2578" s="2" t="str">
        <x:f>'Inventory detail'!C326</x:f>
        <x:v>12RED12-4</x:v>
      </x:c>
      <x:c r="E2578" s="10" t="n">
        <x:f>A1452</x:f>
        <x:v>46357</x:v>
      </x:c>
      <x:c r="F2578" s="7" t="n">
        <x:f>O1452</x:f>
        <x:v>1300.3364271047228</x:v>
      </x:c>
      <x:c r="G2578" s="7" t="n">
        <x:f>Q1452</x:f>
        <x:v>0</x:v>
      </x:c>
      <x:c r="H2578" s="7" t="n">
        <x:f>R1452</x:f>
        <x:v>0</x:v>
      </x:c>
      <x:c r="I2578" s="7" t="n">
        <x:f>SUMIFS('PO detail'!$W$116:$W$118,'PO detail'!$V$116:$V$118,"&gt;="&amp;E2578,'PO detail'!$V$116:$V$118,"&lt;"&amp;A2578)</x:f>
        <x:v>0</x:v>
      </x:c>
      <x:c r="J2578" s="7" t="n">
        <x:f>SUMIFS('PO detail'!$X$116:$X$118,'PO detail'!$V$116:$V$118,"&gt;="&amp;E2578,'PO detail'!$V$116:$V$118,"&lt;"&amp;A2578)</x:f>
        <x:v>0</x:v>
      </x:c>
      <x:c r="K2578" s="7" t="n">
        <x:f>SUMIFS('PO detail'!$Y$116:$Y$118,'PO detail'!$V$116:$V$118,"&gt;="&amp;E2578,'PO detail'!$V$116:$V$118,"&lt;"&amp;A2578)</x:f>
        <x:v>0</x:v>
      </x:c>
      <x:c r="L2578" s="7" t="n">
        <x:f>'Inventory detail'!F326*Summary!$K$5*(A2578-E2578)/Summary!$K$6</x:f>
        <x:v>526.2183162217659</x:v>
      </x:c>
      <x:c r="M2578" s="7" t="n">
        <x:f>MAX(0,H2578-L2578)</x:f>
        <x:v>0</x:v>
      </x:c>
      <x:c r="N2578" s="7" t="n">
        <x:f>MAX(0,L2578-H2578)</x:f>
        <x:v>526.2183162217659</x:v>
      </x:c>
      <x:c r="O2578" s="7" t="n">
        <x:f>MAX(0,F2578+I2578-N2578)</x:f>
        <x:v>774.1181108829569</x:v>
      </x:c>
      <x:c r="P2578" s="7" t="n">
        <x:f>MAX(0,N2578-F2578-I2578)</x:f>
        <x:v>0</x:v>
      </x:c>
      <x:c r="Q2578" s="7" t="n">
        <x:f>MAX(0,G2578+J2578-P2578)</x:f>
        <x:v>0</x:v>
      </x:c>
      <x:c r="R2578" s="7" t="n">
        <x:f>M2578+MAX(0,K2578-MAX(0,P2578-G2578-J2578))</x:f>
        <x:v>0</x:v>
      </x:c>
      <x:c r="S2578" s="7" t="n">
        <x:f>SUM(O2578,Q2578,R2578)</x:f>
        <x:v>774.1181108829569</x:v>
      </x:c>
      <x:c r="T2578" s="14" t="n">
        <x:f>'Inventory detail'!T326</x:f>
        <x:v>0.0717</x:v>
      </x:c>
      <x:c r="U2578" s="14" t="n">
        <x:f>'Inventory detail'!U326</x:f>
        <x:v>0.07027800000000001</x:v>
      </x:c>
      <x:c r="V2578" s="9" t="n">
        <x:f>O2578*T2578</x:f>
        <x:v>55.50426855030801</x:v>
      </x:c>
      <x:c r="W2578" s="9" t="n">
        <x:f>Q2578*T2578</x:f>
        <x:v>0</x:v>
      </x:c>
      <x:c r="X2578" s="9" t="n">
        <x:f>R2578*T2578</x:f>
        <x:v>0</x:v>
      </x:c>
      <x:c r="Y2578" s="9" t="n">
        <x:f>S2578*T2578</x:f>
        <x:v>55.50426855030801</x:v>
      </x:c>
      <x:c r="Z2578" s="9" t="n">
        <x:f>IF(ISNUMBER(U2578),S2578*(U2578-T2578),"n.a.")</x:f>
        <x:v>-1.1007959536755592</x:v>
      </x:c>
      <x:c r="AA2578" s="9" t="n">
        <x:f>IF(ISNUMBER(U2578),Y2578,0)</x:f>
        <x:v>55.50426855030801</x:v>
      </x:c>
      <x:c r="AB2578" s="7" t="n">
        <x:f>MAX(0,L2578-SUM(F2578:K2578))</x:f>
        <x:v>0</x:v>
      </x:c>
    </x:row>
    <x:row r="2579" ht="22" customHeight="1">
      <x:c r="A2579" s="18" t="n">
        <x:f>Summary!E$41</x:f>
        <x:v>46388</x:v>
      </x:c>
      <x:c r="B2579" s="2" t="str">
        <x:f>'Inventory detail'!A327</x:f>
        <x:v>COIL</x:v>
      </x:c>
      <x:c r="C2579" s="2" t="str">
        <x:f>'Inventory detail'!B327</x:f>
        <x:v>60</x:v>
      </x:c>
      <x:c r="D2579" s="2" t="str">
        <x:f>'Inventory detail'!C327</x:f>
        <x:v>14BLK36-4</x:v>
      </x:c>
      <x:c r="E2579" s="10" t="n">
        <x:f>A1453</x:f>
        <x:v>46357</x:v>
      </x:c>
      <x:c r="F2579" s="7" t="n">
        <x:f>O1453</x:f>
        <x:v>3500.336427104723</x:v>
      </x:c>
      <x:c r="G2579" s="7" t="n">
        <x:f>Q1453</x:f>
        <x:v>0</x:v>
      </x:c>
      <x:c r="H2579" s="7" t="n">
        <x:f>R1453</x:f>
        <x:v>0</x:v>
      </x:c>
      <x:c r="I2579" s="7" t="n">
        <x:f>SUMIFS('PO detail'!$W$1116:$W$1122,'PO detail'!$V$1116:$V$1122,"&gt;="&amp;E2579,'PO detail'!$V$1116:$V$1122,"&lt;"&amp;A2579)</x:f>
        <x:v>0</x:v>
      </x:c>
      <x:c r="J2579" s="7" t="n">
        <x:f>SUMIFS('PO detail'!$X$1116:$X$1122,'PO detail'!$V$1116:$V$1122,"&gt;="&amp;E2579,'PO detail'!$V$1116:$V$1122,"&lt;"&amp;A2579)</x:f>
        <x:v>0</x:v>
      </x:c>
      <x:c r="K2579" s="7" t="n">
        <x:f>SUMIFS('PO detail'!$Y$1116:$Y$1122,'PO detail'!$V$1116:$V$1122,"&gt;="&amp;E2579,'PO detail'!$V$1116:$V$1122,"&lt;"&amp;A2579)</x:f>
        <x:v>0</x:v>
      </x:c>
      <x:c r="L2579" s="7" t="n">
        <x:f>'Inventory detail'!F327*Summary!$K$5*(A2579-E2579)/Summary!$K$6</x:f>
        <x:v>526.2183162217659</x:v>
      </x:c>
      <x:c r="M2579" s="7" t="n">
        <x:f>MAX(0,H2579-L2579)</x:f>
        <x:v>0</x:v>
      </x:c>
      <x:c r="N2579" s="7" t="n">
        <x:f>MAX(0,L2579-H2579)</x:f>
        <x:v>526.2183162217659</x:v>
      </x:c>
      <x:c r="O2579" s="7" t="n">
        <x:f>MAX(0,F2579+I2579-N2579)</x:f>
        <x:v>2974.118110882957</x:v>
      </x:c>
      <x:c r="P2579" s="7" t="n">
        <x:f>MAX(0,N2579-F2579-I2579)</x:f>
        <x:v>0</x:v>
      </x:c>
      <x:c r="Q2579" s="7" t="n">
        <x:f>MAX(0,G2579+J2579-P2579)</x:f>
        <x:v>0</x:v>
      </x:c>
      <x:c r="R2579" s="7" t="n">
        <x:f>M2579+MAX(0,K2579-MAX(0,P2579-G2579-J2579))</x:f>
        <x:v>0</x:v>
      </x:c>
      <x:c r="S2579" s="7" t="n">
        <x:f>SUM(O2579,Q2579,R2579)</x:f>
        <x:v>2974.118110882957</x:v>
      </x:c>
      <x:c r="T2579" s="14" t="n">
        <x:f>'Inventory detail'!T327</x:f>
        <x:v>0.2254</x:v>
      </x:c>
      <x:c r="U2579" s="14" t="n">
        <x:f>'Inventory detail'!U327</x:f>
        <x:v>0.220779</x:v>
      </x:c>
      <x:c r="V2579" s="9" t="n">
        <x:f>O2579*T2579</x:f>
        <x:v>670.3662221930184</x:v>
      </x:c>
      <x:c r="W2579" s="9" t="n">
        <x:f>Q2579*T2579</x:f>
        <x:v>0</x:v>
      </x:c>
      <x:c r="X2579" s="9" t="n">
        <x:f>R2579*T2579</x:f>
        <x:v>0</x:v>
      </x:c>
      <x:c r="Y2579" s="9" t="n">
        <x:f>S2579*T2579</x:f>
        <x:v>670.3662221930184</x:v>
      </x:c>
      <x:c r="Z2579" s="9" t="n">
        <x:f>IF(ISNUMBER(U2579),S2579*(U2579-T2579),"n.a.")</x:f>
        <x:v>-13.743399790390104</x:v>
      </x:c>
      <x:c r="AA2579" s="9" t="n">
        <x:f>IF(ISNUMBER(U2579),Y2579,0)</x:f>
        <x:v>670.3662221930184</x:v>
      </x:c>
      <x:c r="AB2579" s="7" t="n">
        <x:f>MAX(0,L2579-SUM(F2579:K2579))</x:f>
        <x:v>0</x:v>
      </x:c>
    </x:row>
    <x:row r="2580" ht="22" customHeight="1">
      <x:c r="A2580" s="18" t="n">
        <x:f>Summary!E$41</x:f>
        <x:v>46388</x:v>
      </x:c>
      <x:c r="B2580" s="2" t="str">
        <x:f>'Inventory detail'!A328</x:f>
        <x:v>POUC</x:v>
      </x:c>
      <x:c r="C2580" s="2" t="str">
        <x:f>'Inventory detail'!B328</x:f>
        <x:v>30</x:v>
      </x:c>
      <x:c r="D2580" s="2" t="str">
        <x:f>'Inventory detail'!C328</x:f>
        <x:v>SMEN7</x:v>
      </x:c>
      <x:c r="E2580" s="10" t="n">
        <x:f>A1454</x:f>
        <x:v>46357</x:v>
      </x:c>
      <x:c r="F2580" s="7" t="n">
        <x:f>O1454</x:f>
        <x:v>600.3364271047228</x:v>
      </x:c>
      <x:c r="G2580" s="7" t="n">
        <x:f>Q1454</x:f>
        <x:v>2400</x:v>
      </x:c>
      <x:c r="H2580" s="7" t="n">
        <x:f>R1454</x:f>
        <x:v>0</x:v>
      </x:c>
      <x:c r="I2580" s="7" t="n">
        <x:f>SUMIFS('PO detail'!$W$1717:$W$1719,'PO detail'!$V$1717:$V$1719,"&gt;="&amp;E2580,'PO detail'!$V$1717:$V$1719,"&lt;"&amp;A2580)</x:f>
        <x:v>0</x:v>
      </x:c>
      <x:c r="J2580" s="7" t="n">
        <x:f>SUMIFS('PO detail'!$X$1717:$X$1719,'PO detail'!$V$1717:$V$1719,"&gt;="&amp;E2580,'PO detail'!$V$1717:$V$1719,"&lt;"&amp;A2580)</x:f>
        <x:v>0</x:v>
      </x:c>
      <x:c r="K2580" s="7" t="n">
        <x:f>SUMIFS('PO detail'!$Y$1717:$Y$1719,'PO detail'!$V$1717:$V$1719,"&gt;="&amp;E2580,'PO detail'!$V$1717:$V$1719,"&lt;"&amp;A2580)</x:f>
        <x:v>0</x:v>
      </x:c>
      <x:c r="L2580" s="7" t="n">
        <x:f>'Inventory detail'!F328*Summary!$K$5*(A2580-E2580)/Summary!$K$6</x:f>
        <x:v>526.2183162217659</x:v>
      </x:c>
      <x:c r="M2580" s="7" t="n">
        <x:f>MAX(0,H2580-L2580)</x:f>
        <x:v>0</x:v>
      </x:c>
      <x:c r="N2580" s="7" t="n">
        <x:f>MAX(0,L2580-H2580)</x:f>
        <x:v>526.2183162217659</x:v>
      </x:c>
      <x:c r="O2580" s="7" t="n">
        <x:f>MAX(0,F2580+I2580-N2580)</x:f>
        <x:v>74.1181108829569</x:v>
      </x:c>
      <x:c r="P2580" s="7" t="n">
        <x:f>MAX(0,N2580-F2580-I2580)</x:f>
        <x:v>0</x:v>
      </x:c>
      <x:c r="Q2580" s="7" t="n">
        <x:f>MAX(0,G2580+J2580-P2580)</x:f>
        <x:v>2400</x:v>
      </x:c>
      <x:c r="R2580" s="7" t="n">
        <x:f>M2580+MAX(0,K2580-MAX(0,P2580-G2580-J2580))</x:f>
        <x:v>0</x:v>
      </x:c>
      <x:c r="S2580" s="7" t="n">
        <x:f>SUM(O2580,Q2580,R2580)</x:f>
        <x:v>2474.118110882957</x:v>
      </x:c>
      <x:c r="T2580" s="14" t="n">
        <x:f>'Inventory detail'!T328</x:f>
        <x:v>0.1804</x:v>
      </x:c>
      <x:c r="U2580" s="14" t="n">
        <x:f>'Inventory detail'!U328</x:f>
        <x:v>0.19668</x:v>
      </x:c>
      <x:c r="V2580" s="9" t="n">
        <x:f>O2580*T2580</x:f>
        <x:v>13.370907203285425</x:v>
      </x:c>
      <x:c r="W2580" s="9" t="n">
        <x:f>Q2580*T2580</x:f>
        <x:v>432.96000000000004</x:v>
      </x:c>
      <x:c r="X2580" s="9" t="n">
        <x:f>R2580*T2580</x:f>
        <x:v>0</x:v>
      </x:c>
      <x:c r="Y2580" s="9" t="n">
        <x:f>S2580*T2580</x:f>
        <x:v>446.33090720328545</x:v>
      </x:c>
      <x:c r="Z2580" s="9" t="n">
        <x:f>IF(ISNUMBER(U2580),S2580*(U2580-T2580),"n.a.")</x:f>
        <x:v>40.27864284517451</x:v>
      </x:c>
      <x:c r="AA2580" s="9" t="n">
        <x:f>IF(ISNUMBER(U2580),Y2580,0)</x:f>
        <x:v>446.33090720328545</x:v>
      </x:c>
      <x:c r="AB2580" s="7" t="n">
        <x:f>MAX(0,L2580-SUM(F2580:K2580))</x:f>
        <x:v>0</x:v>
      </x:c>
    </x:row>
    <x:row r="2581" ht="22" customHeight="1">
      <x:c r="A2581" s="18" t="n">
        <x:f>Summary!E$41</x:f>
        <x:v>46388</x:v>
      </x:c>
      <x:c r="B2581" s="2" t="str">
        <x:f>'Inventory detail'!A329</x:f>
        <x:v>COIL</x:v>
      </x:c>
      <x:c r="C2581" s="2" t="str">
        <x:f>'Inventory detail'!B329</x:f>
        <x:v>30</x:v>
      </x:c>
      <x:c r="D2581" s="2" t="str">
        <x:f>'Inventory detail'!C329</x:f>
        <x:v>20BLK36-4</x:v>
      </x:c>
      <x:c r="E2581" s="10" t="n">
        <x:f>A1455</x:f>
        <x:v>46357</x:v>
      </x:c>
      <x:c r="F2581" s="7" t="n">
        <x:f>O1455</x:f>
        <x:v>1314.8586447638604</x:v>
      </x:c>
      <x:c r="G2581" s="7" t="n">
        <x:f>Q1455</x:f>
        <x:v>0</x:v>
      </x:c>
      <x:c r="H2581" s="7" t="n">
        <x:f>R1455</x:f>
        <x:v>0</x:v>
      </x:c>
      <x:c r="I2581" s="7" t="n">
        <x:f>SUMIFS('PO detail'!$W$836:$W$842,'PO detail'!$V$836:$V$842,"&gt;="&amp;E2581,'PO detail'!$V$836:$V$842,"&lt;"&amp;A2581)</x:f>
        <x:v>0</x:v>
      </x:c>
      <x:c r="J2581" s="7" t="n">
        <x:f>SUMIFS('PO detail'!$X$836:$X$842,'PO detail'!$V$836:$V$842,"&gt;="&amp;E2581,'PO detail'!$V$836:$V$842,"&lt;"&amp;A2581)</x:f>
        <x:v>0</x:v>
      </x:c>
      <x:c r="K2581" s="7" t="n">
        <x:f>SUMIFS('PO detail'!$Y$836:$Y$842,'PO detail'!$V$836:$V$842,"&gt;="&amp;E2581,'PO detail'!$V$836:$V$842,"&lt;"&amp;A2581)</x:f>
        <x:v>0</x:v>
      </x:c>
      <x:c r="L2581" s="7" t="n">
        <x:f>'Inventory detail'!F329*Summary!$K$5*(A2581-E2581)/Summary!$K$6</x:f>
        <x:v>517.7241889117043</x:v>
      </x:c>
      <x:c r="M2581" s="7" t="n">
        <x:f>MAX(0,H2581-L2581)</x:f>
        <x:v>0</x:v>
      </x:c>
      <x:c r="N2581" s="7" t="n">
        <x:f>MAX(0,L2581-H2581)</x:f>
        <x:v>517.7241889117043</x:v>
      </x:c>
      <x:c r="O2581" s="7" t="n">
        <x:f>MAX(0,F2581+I2581-N2581)</x:f>
        <x:v>797.1344558521561</x:v>
      </x:c>
      <x:c r="P2581" s="7" t="n">
        <x:f>MAX(0,N2581-F2581-I2581)</x:f>
        <x:v>0</x:v>
      </x:c>
      <x:c r="Q2581" s="7" t="n">
        <x:f>MAX(0,G2581+J2581-P2581)</x:f>
        <x:v>0</x:v>
      </x:c>
      <x:c r="R2581" s="7" t="n">
        <x:f>M2581+MAX(0,K2581-MAX(0,P2581-G2581-J2581))</x:f>
        <x:v>0</x:v>
      </x:c>
      <x:c r="S2581" s="7" t="n">
        <x:f>SUM(O2581,Q2581,R2581)</x:f>
        <x:v>797.1344558521561</x:v>
      </x:c>
      <x:c r="T2581" s="14" t="n">
        <x:f>'Inventory detail'!T329</x:f>
        <x:v>0.3599</x:v>
      </x:c>
      <x:c r="U2581" s="14" t="n">
        <x:f>'Inventory detail'!U329</x:f>
        <x:v>0.3526055</x:v>
      </x:c>
      <x:c r="V2581" s="9" t="n">
        <x:f>O2581*T2581</x:f>
        <x:v>286.888690661191</x:v>
      </x:c>
      <x:c r="W2581" s="9" t="n">
        <x:f>Q2581*T2581</x:f>
        <x:v>0</x:v>
      </x:c>
      <x:c r="X2581" s="9" t="n">
        <x:f>R2581*T2581</x:f>
        <x:v>0</x:v>
      </x:c>
      <x:c r="Y2581" s="9" t="n">
        <x:f>S2581*T2581</x:f>
        <x:v>286.888690661191</x:v>
      </x:c>
      <x:c r="Z2581" s="9" t="n">
        <x:f>IF(ISNUMBER(U2581),S2581*(U2581-T2581),"n.a.")</x:f>
        <x:v>-5.814697288213538</x:v>
      </x:c>
      <x:c r="AA2581" s="9" t="n">
        <x:f>IF(ISNUMBER(U2581),Y2581,0)</x:f>
        <x:v>286.888690661191</x:v>
      </x:c>
      <x:c r="AB2581" s="7" t="n">
        <x:f>MAX(0,L2581-SUM(F2581:K2581))</x:f>
        <x:v>0</x:v>
      </x:c>
    </x:row>
    <x:row r="2582" ht="22" customHeight="1">
      <x:c r="A2582" s="18" t="n">
        <x:f>Summary!E$41</x:f>
        <x:v>46388</x:v>
      </x:c>
      <x:c r="B2582" s="2" t="str">
        <x:f>'Inventory detail'!A330</x:f>
        <x:v>POUC</x:v>
      </x:c>
      <x:c r="C2582" s="2" t="str">
        <x:f>'Inventory detail'!B330</x:f>
        <x:v>10</x:v>
      </x:c>
      <x:c r="D2582" s="2" t="str">
        <x:f>'Inventory detail'!C330</x:f>
        <x:v>IBM7</x:v>
      </x:c>
      <x:c r="E2582" s="10" t="n">
        <x:f>A1456</x:f>
        <x:v>46357</x:v>
      </x:c>
      <x:c r="F2582" s="7" t="n">
        <x:f>O1456</x:f>
        <x:v>9114.858644763859</x:v>
      </x:c>
      <x:c r="G2582" s="7" t="n">
        <x:f>Q1456</x:f>
        <x:v>0</x:v>
      </x:c>
      <x:c r="H2582" s="7" t="n">
        <x:f>R1456</x:f>
        <x:v>0</x:v>
      </x:c>
      <x:c r="I2582" s="7" t="n">
        <x:f>SUMIFS('PO detail'!$W$1467:$W$1467,'PO detail'!$V$1467:$V$1467,"&gt;="&amp;E2582,'PO detail'!$V$1467:$V$1467,"&lt;"&amp;A2582)</x:f>
        <x:v>0</x:v>
      </x:c>
      <x:c r="J2582" s="7" t="n">
        <x:f>SUMIFS('PO detail'!$X$1467:$X$1467,'PO detail'!$V$1467:$V$1467,"&gt;="&amp;E2582,'PO detail'!$V$1467:$V$1467,"&lt;"&amp;A2582)</x:f>
        <x:v>0</x:v>
      </x:c>
      <x:c r="K2582" s="7" t="n">
        <x:f>SUMIFS('PO detail'!$Y$1467:$Y$1467,'PO detail'!$V$1467:$V$1467,"&gt;="&amp;E2582,'PO detail'!$V$1467:$V$1467,"&lt;"&amp;A2582)</x:f>
        <x:v>0</x:v>
      </x:c>
      <x:c r="L2582" s="7" t="n">
        <x:f>'Inventory detail'!F330*Summary!$K$5*(A2582-E2582)/Summary!$K$6</x:f>
        <x:v>517.7241889117043</x:v>
      </x:c>
      <x:c r="M2582" s="7" t="n">
        <x:f>MAX(0,H2582-L2582)</x:f>
        <x:v>0</x:v>
      </x:c>
      <x:c r="N2582" s="7" t="n">
        <x:f>MAX(0,L2582-H2582)</x:f>
        <x:v>517.7241889117043</x:v>
      </x:c>
      <x:c r="O2582" s="7" t="n">
        <x:f>MAX(0,F2582+I2582-N2582)</x:f>
        <x:v>8597.134455852154</x:v>
      </x:c>
      <x:c r="P2582" s="7" t="n">
        <x:f>MAX(0,N2582-F2582-I2582)</x:f>
        <x:v>0</x:v>
      </x:c>
      <x:c r="Q2582" s="7" t="n">
        <x:f>MAX(0,G2582+J2582-P2582)</x:f>
        <x:v>0</x:v>
      </x:c>
      <x:c r="R2582" s="7" t="n">
        <x:f>M2582+MAX(0,K2582-MAX(0,P2582-G2582-J2582))</x:f>
        <x:v>0</x:v>
      </x:c>
      <x:c r="S2582" s="7" t="n">
        <x:f>SUM(O2582,Q2582,R2582)</x:f>
        <x:v>8597.134455852154</x:v>
      </x:c>
      <x:c r="T2582" s="14" t="n">
        <x:f>'Inventory detail'!T330</x:f>
        <x:v>0.0083</x:v>
      </x:c>
      <x:c r="U2582" s="14" t="n">
        <x:f>'Inventory detail'!U330</x:f>
        <x:v>0.00891</x:v>
      </x:c>
      <x:c r="V2582" s="9" t="n">
        <x:f>O2582*T2582</x:f>
        <x:v>71.35621598357288</x:v>
      </x:c>
      <x:c r="W2582" s="9" t="n">
        <x:f>Q2582*T2582</x:f>
        <x:v>0</x:v>
      </x:c>
      <x:c r="X2582" s="9" t="n">
        <x:f>R2582*T2582</x:f>
        <x:v>0</x:v>
      </x:c>
      <x:c r="Y2582" s="9" t="n">
        <x:f>S2582*T2582</x:f>
        <x:v>71.35621598357288</x:v>
      </x:c>
      <x:c r="Z2582" s="9" t="n">
        <x:f>IF(ISNUMBER(U2582),S2582*(U2582-T2582),"n.a.")</x:f>
        <x:v>5.244252018069809</x:v>
      </x:c>
      <x:c r="AA2582" s="9" t="n">
        <x:f>IF(ISNUMBER(U2582),Y2582,0)</x:f>
        <x:v>71.35621598357288</x:v>
      </x:c>
      <x:c r="AB2582" s="7" t="n">
        <x:f>MAX(0,L2582-SUM(F2582:K2582))</x:f>
        <x:v>0</x:v>
      </x:c>
    </x:row>
    <x:row r="2583" ht="22" customHeight="1">
      <x:c r="A2583" s="18" t="n">
        <x:f>Summary!E$41</x:f>
        <x:v>46388</x:v>
      </x:c>
      <x:c r="B2583" s="2" t="str">
        <x:f>'Inventory detail'!A331</x:f>
        <x:v>POUC</x:v>
      </x:c>
      <x:c r="C2583" s="2" t="str">
        <x:f>'Inventory detail'!B331</x:f>
        <x:v>60</x:v>
      </x:c>
      <x:c r="D2583" s="2" t="str">
        <x:f>'Inventory detail'!C331</x:f>
        <x:v>MLET5</x:v>
      </x:c>
      <x:c r="E2583" s="10" t="n">
        <x:f>A1457</x:f>
        <x:v>46357</x:v>
      </x:c>
      <x:c r="F2583" s="7" t="n">
        <x:f>O1457</x:f>
        <x:v>0</x:v>
      </x:c>
      <x:c r="G2583" s="7" t="n">
        <x:f>Q1457</x:f>
        <x:v>3114.8586447638604</x:v>
      </x:c>
      <x:c r="H2583" s="7" t="n">
        <x:f>R1457</x:f>
        <x:v>0</x:v>
      </x:c>
      <x:c r="I2583" s="7" t="n">
        <x:f>SUMIFS('PO detail'!$W$1818:$W$1821,'PO detail'!$V$1818:$V$1821,"&gt;="&amp;E2583,'PO detail'!$V$1818:$V$1821,"&lt;"&amp;A2583)</x:f>
        <x:v>0</x:v>
      </x:c>
      <x:c r="J2583" s="7" t="n">
        <x:f>SUMIFS('PO detail'!$X$1818:$X$1821,'PO detail'!$V$1818:$V$1821,"&gt;="&amp;E2583,'PO detail'!$V$1818:$V$1821,"&lt;"&amp;A2583)</x:f>
        <x:v>0</x:v>
      </x:c>
      <x:c r="K2583" s="7" t="n">
        <x:f>SUMIFS('PO detail'!$Y$1818:$Y$1821,'PO detail'!$V$1818:$V$1821,"&gt;="&amp;E2583,'PO detail'!$V$1818:$V$1821,"&lt;"&amp;A2583)</x:f>
        <x:v>0</x:v>
      </x:c>
      <x:c r="L2583" s="7" t="n">
        <x:f>'Inventory detail'!F331*Summary!$K$5*(A2583-E2583)/Summary!$K$6</x:f>
        <x:v>517.7241889117043</x:v>
      </x:c>
      <x:c r="M2583" s="7" t="n">
        <x:f>MAX(0,H2583-L2583)</x:f>
        <x:v>0</x:v>
      </x:c>
      <x:c r="N2583" s="7" t="n">
        <x:f>MAX(0,L2583-H2583)</x:f>
        <x:v>517.7241889117043</x:v>
      </x:c>
      <x:c r="O2583" s="7" t="n">
        <x:f>MAX(0,F2583+I2583-N2583)</x:f>
        <x:v>0</x:v>
      </x:c>
      <x:c r="P2583" s="7" t="n">
        <x:f>MAX(0,N2583-F2583-I2583)</x:f>
        <x:v>517.7241889117043</x:v>
      </x:c>
      <x:c r="Q2583" s="7" t="n">
        <x:f>MAX(0,G2583+J2583-P2583)</x:f>
        <x:v>2597.134455852156</x:v>
      </x:c>
      <x:c r="R2583" s="7" t="n">
        <x:f>M2583+MAX(0,K2583-MAX(0,P2583-G2583-J2583))</x:f>
        <x:v>0</x:v>
      </x:c>
      <x:c r="S2583" s="7" t="n">
        <x:f>SUM(O2583,Q2583,R2583)</x:f>
        <x:v>2597.134455852156</x:v>
      </x:c>
      <x:c r="T2583" s="14" t="n">
        <x:f>'Inventory detail'!T331</x:f>
        <x:v>0.1613</x:v>
      </x:c>
      <x:c r="U2583" s="14" t="n">
        <x:f>'Inventory detail'!U331</x:f>
        <x:v>0.175725</x:v>
      </x:c>
      <x:c r="V2583" s="9" t="n">
        <x:f>O2583*T2583</x:f>
        <x:v>0</x:v>
      </x:c>
      <x:c r="W2583" s="9" t="n">
        <x:f>Q2583*T2583</x:f>
        <x:v>418.91778772895276</x:v>
      </x:c>
      <x:c r="X2583" s="9" t="n">
        <x:f>R2583*T2583</x:f>
        <x:v>0</x:v>
      </x:c>
      <x:c r="Y2583" s="9" t="n">
        <x:f>S2583*T2583</x:f>
        <x:v>418.91778772895276</x:v>
      </x:c>
      <x:c r="Z2583" s="9" t="n">
        <x:f>IF(ISNUMBER(U2583),S2583*(U2583-T2583),"n.a.")</x:f>
        <x:v>37.46366452566733</x:v>
      </x:c>
      <x:c r="AA2583" s="9" t="n">
        <x:f>IF(ISNUMBER(U2583),Y2583,0)</x:f>
        <x:v>418.91778772895276</x:v>
      </x:c>
      <x:c r="AB2583" s="7" t="n">
        <x:f>MAX(0,L2583-SUM(F2583:K2583))</x:f>
        <x:v>0</x:v>
      </x:c>
    </x:row>
    <x:row r="2584" ht="22" customHeight="1">
      <x:c r="A2584" s="18" t="n">
        <x:f>Summary!E$41</x:f>
        <x:v>46388</x:v>
      </x:c>
      <x:c r="B2584" s="2" t="str">
        <x:f>'Inventory detail'!A332</x:f>
        <x:v>COIL</x:v>
      </x:c>
      <x:c r="C2584" s="2" t="str">
        <x:f>'Inventory detail'!B332</x:f>
        <x:v>30</x:v>
      </x:c>
      <x:c r="D2584" s="2" t="str">
        <x:f>'Inventory detail'!C332</x:f>
        <x:v>6WHT12-4</x:v>
      </x:c>
      <x:c r="E2584" s="10" t="n">
        <x:f>A1458</x:f>
        <x:v>46357</x:v>
      </x:c>
      <x:c r="F2584" s="7" t="n">
        <x:f>O1458</x:f>
        <x:v>1929.3634496919917</x:v>
      </x:c>
      <x:c r="G2584" s="7" t="n">
        <x:f>Q1458</x:f>
        <x:v>0</x:v>
      </x:c>
      <x:c r="H2584" s="7" t="n">
        <x:f>R1458</x:f>
        <x:v>0</x:v>
      </x:c>
      <x:c r="I2584" s="7" t="n">
        <x:f>SUMIFS('PO detail'!$W$942:$W$943,'PO detail'!$V$942:$V$943,"&gt;="&amp;E2584,'PO detail'!$V$942:$V$943,"&lt;"&amp;A2584)</x:f>
        <x:v>0</x:v>
      </x:c>
      <x:c r="J2584" s="7" t="n">
        <x:f>SUMIFS('PO detail'!$X$942:$X$943,'PO detail'!$V$942:$V$943,"&gt;="&amp;E2584,'PO detail'!$V$942:$V$943,"&lt;"&amp;A2584)</x:f>
        <x:v>0</x:v>
      </x:c>
      <x:c r="K2584" s="7" t="n">
        <x:f>SUMIFS('PO detail'!$Y$942:$Y$943,'PO detail'!$V$942:$V$943,"&gt;="&amp;E2584,'PO detail'!$V$942:$V$943,"&lt;"&amp;A2584)</x:f>
        <x:v>0</x:v>
      </x:c>
      <x:c r="L2584" s="7" t="n">
        <x:f>'Inventory detail'!F332*Summary!$K$5*(A2584-E2584)/Summary!$K$6</x:f>
        <x:v>509.24024640657086</x:v>
      </x:c>
      <x:c r="M2584" s="7" t="n">
        <x:f>MAX(0,H2584-L2584)</x:f>
        <x:v>0</x:v>
      </x:c>
      <x:c r="N2584" s="7" t="n">
        <x:f>MAX(0,L2584-H2584)</x:f>
        <x:v>509.24024640657086</x:v>
      </x:c>
      <x:c r="O2584" s="7" t="n">
        <x:f>MAX(0,F2584+I2584-N2584)</x:f>
        <x:v>1420.123203285421</x:v>
      </x:c>
      <x:c r="P2584" s="7" t="n">
        <x:f>MAX(0,N2584-F2584-I2584)</x:f>
        <x:v>0</x:v>
      </x:c>
      <x:c r="Q2584" s="7" t="n">
        <x:f>MAX(0,G2584+J2584-P2584)</x:f>
        <x:v>0</x:v>
      </x:c>
      <x:c r="R2584" s="7" t="n">
        <x:f>M2584+MAX(0,K2584-MAX(0,P2584-G2584-J2584))</x:f>
        <x:v>0</x:v>
      </x:c>
      <x:c r="S2584" s="7" t="n">
        <x:f>SUM(O2584,Q2584,R2584)</x:f>
        <x:v>1420.123203285421</x:v>
      </x:c>
      <x:c r="T2584" s="14" t="n">
        <x:f>'Inventory detail'!T332</x:f>
        <x:v>0.0365</x:v>
      </x:c>
      <x:c r="U2584" s="14" t="n">
        <x:f>'Inventory detail'!U332</x:f>
        <x:v>0.0356915</x:v>
      </x:c>
      <x:c r="V2584" s="9" t="n">
        <x:f>O2584*T2584</x:f>
        <x:v>51.83449691991786</x:v>
      </x:c>
      <x:c r="W2584" s="9" t="n">
        <x:f>Q2584*T2584</x:f>
        <x:v>0</x:v>
      </x:c>
      <x:c r="X2584" s="9" t="n">
        <x:f>R2584*T2584</x:f>
        <x:v>0</x:v>
      </x:c>
      <x:c r="Y2584" s="9" t="n">
        <x:f>S2584*T2584</x:f>
        <x:v>51.83449691991786</x:v>
      </x:c>
      <x:c r="Z2584" s="9" t="n">
        <x:f>IF(ISNUMBER(U2584),S2584*(U2584-T2584),"n.a.")</x:f>
        <x:v>-1.1481696098562582</x:v>
      </x:c>
      <x:c r="AA2584" s="9" t="n">
        <x:f>IF(ISNUMBER(U2584),Y2584,0)</x:f>
        <x:v>51.83449691991786</x:v>
      </x:c>
      <x:c r="AB2584" s="7" t="n">
        <x:f>MAX(0,L2584-SUM(F2584:K2584))</x:f>
        <x:v>0</x:v>
      </x:c>
    </x:row>
    <x:row r="2585" ht="22" customHeight="1">
      <x:c r="A2585" s="18" t="n">
        <x:f>Summary!E$41</x:f>
        <x:v>46388</x:v>
      </x:c>
      <x:c r="B2585" s="2" t="str">
        <x:f>'Inventory detail'!A333</x:f>
        <x:v>COIL</x:v>
      </x:c>
      <x:c r="C2585" s="2" t="str">
        <x:f>'Inventory detail'!B333</x:f>
        <x:v>60</x:v>
      </x:c>
      <x:c r="D2585" s="2" t="str">
        <x:f>'Inventory detail'!C333</x:f>
        <x:v>18BLK36-4</x:v>
      </x:c>
      <x:c r="E2585" s="10" t="n">
        <x:f>A1459</x:f>
        <x:v>46357</x:v>
      </x:c>
      <x:c r="F2585" s="7" t="n">
        <x:f>O1459</x:f>
        <x:v>2629.3634496919917</x:v>
      </x:c>
      <x:c r="G2585" s="7" t="n">
        <x:f>Q1459</x:f>
        <x:v>0</x:v>
      </x:c>
      <x:c r="H2585" s="7" t="n">
        <x:f>R1459</x:f>
        <x:v>0</x:v>
      </x:c>
      <x:c r="I2585" s="7" t="n">
        <x:f>SUMIFS('PO detail'!$W$1170:$W$1175,'PO detail'!$V$1170:$V$1175,"&gt;="&amp;E2585,'PO detail'!$V$1170:$V$1175,"&lt;"&amp;A2585)</x:f>
        <x:v>0</x:v>
      </x:c>
      <x:c r="J2585" s="7" t="n">
        <x:f>SUMIFS('PO detail'!$X$1170:$X$1175,'PO detail'!$V$1170:$V$1175,"&gt;="&amp;E2585,'PO detail'!$V$1170:$V$1175,"&lt;"&amp;A2585)</x:f>
        <x:v>0</x:v>
      </x:c>
      <x:c r="K2585" s="7" t="n">
        <x:f>SUMIFS('PO detail'!$Y$1170:$Y$1175,'PO detail'!$V$1170:$V$1175,"&gt;="&amp;E2585,'PO detail'!$V$1170:$V$1175,"&lt;"&amp;A2585)</x:f>
        <x:v>0</x:v>
      </x:c>
      <x:c r="L2585" s="7" t="n">
        <x:f>'Inventory detail'!F333*Summary!$K$5*(A2585-E2585)/Summary!$K$6</x:f>
        <x:v>509.24024640657086</x:v>
      </x:c>
      <x:c r="M2585" s="7" t="n">
        <x:f>MAX(0,H2585-L2585)</x:f>
        <x:v>0</x:v>
      </x:c>
      <x:c r="N2585" s="7" t="n">
        <x:f>MAX(0,L2585-H2585)</x:f>
        <x:v>509.24024640657086</x:v>
      </x:c>
      <x:c r="O2585" s="7" t="n">
        <x:f>MAX(0,F2585+I2585-N2585)</x:f>
        <x:v>2120.123203285421</x:v>
      </x:c>
      <x:c r="P2585" s="7" t="n">
        <x:f>MAX(0,N2585-F2585-I2585)</x:f>
        <x:v>0</x:v>
      </x:c>
      <x:c r="Q2585" s="7" t="n">
        <x:f>MAX(0,G2585+J2585-P2585)</x:f>
        <x:v>0</x:v>
      </x:c>
      <x:c r="R2585" s="7" t="n">
        <x:f>M2585+MAX(0,K2585-MAX(0,P2585-G2585-J2585))</x:f>
        <x:v>0</x:v>
      </x:c>
      <x:c r="S2585" s="7" t="n">
        <x:f>SUM(O2585,Q2585,R2585)</x:f>
        <x:v>2120.123203285421</x:v>
      </x:c>
      <x:c r="T2585" s="14" t="n">
        <x:f>'Inventory detail'!T333</x:f>
        <x:v>0.3345</x:v>
      </x:c>
      <x:c r="U2585" s="14" t="n">
        <x:f>'Inventory detail'!U333</x:f>
        <x:v>0.32774299999999995</x:v>
      </x:c>
      <x:c r="V2585" s="9" t="n">
        <x:f>O2585*T2585</x:f>
        <x:v>709.1812114989733</x:v>
      </x:c>
      <x:c r="W2585" s="9" t="n">
        <x:f>Q2585*T2585</x:f>
        <x:v>0</x:v>
      </x:c>
      <x:c r="X2585" s="9" t="n">
        <x:f>R2585*T2585</x:f>
        <x:v>0</x:v>
      </x:c>
      <x:c r="Y2585" s="9" t="n">
        <x:f>S2585*T2585</x:f>
        <x:v>709.1812114989733</x:v>
      </x:c>
      <x:c r="Z2585" s="9" t="n">
        <x:f>IF(ISNUMBER(U2585),S2585*(U2585-T2585),"n.a.")</x:f>
        <x:v>-14.325672484599734</x:v>
      </x:c>
      <x:c r="AA2585" s="9" t="n">
        <x:f>IF(ISNUMBER(U2585),Y2585,0)</x:f>
        <x:v>709.1812114989733</x:v>
      </x:c>
      <x:c r="AB2585" s="7" t="n">
        <x:f>MAX(0,L2585-SUM(F2585:K2585))</x:f>
        <x:v>0</x:v>
      </x:c>
    </x:row>
    <x:row r="2586" ht="22" customHeight="1">
      <x:c r="A2586" s="18" t="n">
        <x:f>Summary!E$41</x:f>
        <x:v>46388</x:v>
      </x:c>
      <x:c r="B2586" s="2" t="str">
        <x:f>'Inventory detail'!A334</x:f>
        <x:v>COIL</x:v>
      </x:c>
      <x:c r="C2586" s="2" t="str">
        <x:f>'Inventory detail'!B334</x:f>
        <x:v>60</x:v>
      </x:c>
      <x:c r="D2586" s="2" t="str">
        <x:f>'Inventory detail'!C334</x:f>
        <x:v>7NAV12-4</x:v>
      </x:c>
      <x:c r="E2586" s="10" t="n">
        <x:f>A1460</x:f>
        <x:v>46357</x:v>
      </x:c>
      <x:c r="F2586" s="7" t="n">
        <x:f>O1460</x:f>
        <x:v>2329.3634496919917</x:v>
      </x:c>
      <x:c r="G2586" s="7" t="n">
        <x:f>Q1460</x:f>
        <x:v>0</x:v>
      </x:c>
      <x:c r="H2586" s="7" t="n">
        <x:f>R1460</x:f>
        <x:v>0</x:v>
      </x:c>
      <x:c r="I2586" s="7" t="n">
        <x:f>SUMIFS('PO detail'!$W$1380:$W$1380,'PO detail'!$V$1380:$V$1380,"&gt;="&amp;E2586,'PO detail'!$V$1380:$V$1380,"&lt;"&amp;A2586)</x:f>
        <x:v>0</x:v>
      </x:c>
      <x:c r="J2586" s="7" t="n">
        <x:f>SUMIFS('PO detail'!$X$1380:$X$1380,'PO detail'!$V$1380:$V$1380,"&gt;="&amp;E2586,'PO detail'!$V$1380:$V$1380,"&lt;"&amp;A2586)</x:f>
        <x:v>0</x:v>
      </x:c>
      <x:c r="K2586" s="7" t="n">
        <x:f>SUMIFS('PO detail'!$Y$1380:$Y$1380,'PO detail'!$V$1380:$V$1380,"&gt;="&amp;E2586,'PO detail'!$V$1380:$V$1380,"&lt;"&amp;A2586)</x:f>
        <x:v>0</x:v>
      </x:c>
      <x:c r="L2586" s="7" t="n">
        <x:f>'Inventory detail'!F334*Summary!$K$5*(A2586-E2586)/Summary!$K$6</x:f>
        <x:v>509.24024640657086</x:v>
      </x:c>
      <x:c r="M2586" s="7" t="n">
        <x:f>MAX(0,H2586-L2586)</x:f>
        <x:v>0</x:v>
      </x:c>
      <x:c r="N2586" s="7" t="n">
        <x:f>MAX(0,L2586-H2586)</x:f>
        <x:v>509.24024640657086</x:v>
      </x:c>
      <x:c r="O2586" s="7" t="n">
        <x:f>MAX(0,F2586+I2586-N2586)</x:f>
        <x:v>1820.123203285421</x:v>
      </x:c>
      <x:c r="P2586" s="7" t="n">
        <x:f>MAX(0,N2586-F2586-I2586)</x:f>
        <x:v>0</x:v>
      </x:c>
      <x:c r="Q2586" s="7" t="n">
        <x:f>MAX(0,G2586+J2586-P2586)</x:f>
        <x:v>0</x:v>
      </x:c>
      <x:c r="R2586" s="7" t="n">
        <x:f>M2586+MAX(0,K2586-MAX(0,P2586-G2586-J2586))</x:f>
        <x:v>0</x:v>
      </x:c>
      <x:c r="S2586" s="7" t="n">
        <x:f>SUM(O2586,Q2586,R2586)</x:f>
        <x:v>1820.123203285421</x:v>
      </x:c>
      <x:c r="T2586" s="14" t="n">
        <x:f>'Inventory detail'!T334</x:f>
        <x:v>0.0392</x:v>
      </x:c>
      <x:c r="U2586" s="14" t="n">
        <x:f>'Inventory detail'!U334</x:f>
        <x:v>0.038453999999999995</x:v>
      </x:c>
      <x:c r="V2586" s="9" t="n">
        <x:f>O2586*T2586</x:f>
        <x:v>71.3488295687885</x:v>
      </x:c>
      <x:c r="W2586" s="9" t="n">
        <x:f>Q2586*T2586</x:f>
        <x:v>0</x:v>
      </x:c>
      <x:c r="X2586" s="9" t="n">
        <x:f>R2586*T2586</x:f>
        <x:v>0</x:v>
      </x:c>
      <x:c r="Y2586" s="9" t="n">
        <x:f>S2586*T2586</x:f>
        <x:v>71.3488295687885</x:v>
      </x:c>
      <x:c r="Z2586" s="9" t="n">
        <x:f>IF(ISNUMBER(U2586),S2586*(U2586-T2586),"n.a.")</x:f>
        <x:v>-1.3578119096509305</x:v>
      </x:c>
      <x:c r="AA2586" s="9" t="n">
        <x:f>IF(ISNUMBER(U2586),Y2586,0)</x:f>
        <x:v>71.3488295687885</x:v>
      </x:c>
      <x:c r="AB2586" s="7" t="n">
        <x:f>MAX(0,L2586-SUM(F2586:K2586))</x:f>
        <x:v>0</x:v>
      </x:c>
    </x:row>
    <x:row r="2587" ht="22" customHeight="1">
      <x:c r="A2587" s="18" t="n">
        <x:f>Summary!E$41</x:f>
        <x:v>46388</x:v>
      </x:c>
      <x:c r="B2587" s="2" t="str">
        <x:f>'Inventory detail'!A335</x:f>
        <x:v>POUC</x:v>
      </x:c>
      <x:c r="C2587" s="2" t="str">
        <x:f>'Inventory detail'!B335</x:f>
        <x:v>60</x:v>
      </x:c>
      <x:c r="D2587" s="2" t="str">
        <x:f>'Inventory detail'!C335</x:f>
        <x:v>MLMEN5</x:v>
      </x:c>
      <x:c r="E2587" s="10" t="n">
        <x:f>A1461</x:f>
        <x:v>46357</x:v>
      </x:c>
      <x:c r="F2587" s="7" t="n">
        <x:f>O1461</x:f>
        <x:v>0</x:v>
      </x:c>
      <x:c r="G2587" s="7" t="n">
        <x:f>Q1461</x:f>
        <x:v>1629.3634496919917</x:v>
      </x:c>
      <x:c r="H2587" s="7" t="n">
        <x:f>R1461</x:f>
        <x:v>0</x:v>
      </x:c>
      <x:c r="I2587" s="7" t="n">
        <x:f>SUMIFS('PO detail'!$W$1823:$W$1824,'PO detail'!$V$1823:$V$1824,"&gt;="&amp;E2587,'PO detail'!$V$1823:$V$1824,"&lt;"&amp;A2587)</x:f>
        <x:v>0</x:v>
      </x:c>
      <x:c r="J2587" s="7" t="n">
        <x:f>SUMIFS('PO detail'!$X$1823:$X$1824,'PO detail'!$V$1823:$V$1824,"&gt;="&amp;E2587,'PO detail'!$V$1823:$V$1824,"&lt;"&amp;A2587)</x:f>
        <x:v>0</x:v>
      </x:c>
      <x:c r="K2587" s="7" t="n">
        <x:f>SUMIFS('PO detail'!$Y$1823:$Y$1824,'PO detail'!$V$1823:$V$1824,"&gt;="&amp;E2587,'PO detail'!$V$1823:$V$1824,"&lt;"&amp;A2587)</x:f>
        <x:v>0</x:v>
      </x:c>
      <x:c r="L2587" s="7" t="n">
        <x:f>'Inventory detail'!F335*Summary!$K$5*(A2587-E2587)/Summary!$K$6</x:f>
        <x:v>509.24024640657086</x:v>
      </x:c>
      <x:c r="M2587" s="7" t="n">
        <x:f>MAX(0,H2587-L2587)</x:f>
        <x:v>0</x:v>
      </x:c>
      <x:c r="N2587" s="7" t="n">
        <x:f>MAX(0,L2587-H2587)</x:f>
        <x:v>509.24024640657086</x:v>
      </x:c>
      <x:c r="O2587" s="7" t="n">
        <x:f>MAX(0,F2587+I2587-N2587)</x:f>
        <x:v>0</x:v>
      </x:c>
      <x:c r="P2587" s="7" t="n">
        <x:f>MAX(0,N2587-F2587-I2587)</x:f>
        <x:v>509.24024640657086</x:v>
      </x:c>
      <x:c r="Q2587" s="7" t="n">
        <x:f>MAX(0,G2587+J2587-P2587)</x:f>
        <x:v>1120.123203285421</x:v>
      </x:c>
      <x:c r="R2587" s="7" t="n">
        <x:f>M2587+MAX(0,K2587-MAX(0,P2587-G2587-J2587))</x:f>
        <x:v>0</x:v>
      </x:c>
      <x:c r="S2587" s="7" t="n">
        <x:f>SUM(O2587,Q2587,R2587)</x:f>
        <x:v>1120.123203285421</x:v>
      </x:c>
      <x:c r="T2587" s="14" t="n">
        <x:f>'Inventory detail'!T335</x:f>
        <x:v>0.33659999999999995</x:v>
      </x:c>
      <x:c r="U2587" s="14" t="n">
        <x:f>'Inventory detail'!U335</x:f>
        <x:v>0.36695999999999995</x:v>
      </x:c>
      <x:c r="V2587" s="9" t="n">
        <x:f>O2587*T2587</x:f>
        <x:v>0</x:v>
      </x:c>
      <x:c r="W2587" s="9" t="n">
        <x:f>Q2587*T2587</x:f>
        <x:v>377.03347022587263</x:v>
      </x:c>
      <x:c r="X2587" s="9" t="n">
        <x:f>R2587*T2587</x:f>
        <x:v>0</x:v>
      </x:c>
      <x:c r="Y2587" s="9" t="n">
        <x:f>S2587*T2587</x:f>
        <x:v>377.03347022587263</x:v>
      </x:c>
      <x:c r="Z2587" s="9" t="n">
        <x:f>IF(ISNUMBER(U2587),S2587*(U2587-T2587),"n.a.")</x:f>
        <x:v>34.00694045174538</x:v>
      </x:c>
      <x:c r="AA2587" s="9" t="n">
        <x:f>IF(ISNUMBER(U2587),Y2587,0)</x:f>
        <x:v>377.03347022587263</x:v>
      </x:c>
      <x:c r="AB2587" s="7" t="n">
        <x:f>MAX(0,L2587-SUM(F2587:K2587))</x:f>
        <x:v>0</x:v>
      </x:c>
    </x:row>
    <x:row r="2588" ht="22" customHeight="1">
      <x:c r="A2588" s="18" t="n">
        <x:f>Summary!E$41</x:f>
        <x:v>46388</x:v>
      </x:c>
      <x:c r="B2588" s="2" t="str">
        <x:f>'Inventory detail'!A336</x:f>
        <x:v>COIL</x:v>
      </x:c>
      <x:c r="C2588" s="2" t="str">
        <x:f>'Inventory detail'!B336</x:f>
        <x:v>10</x:v>
      </x:c>
      <x:c r="D2588" s="2" t="str">
        <x:f>'Inventory detail'!C336</x:f>
        <x:v>16CLR12-4</x:v>
      </x:c>
      <x:c r="E2588" s="10" t="n">
        <x:f>A1462</x:f>
        <x:v>46357</x:v>
      </x:c>
      <x:c r="F2588" s="7" t="n">
        <x:f>O1462</x:f>
        <x:v>1543.868254620123</x:v>
      </x:c>
      <x:c r="G2588" s="7" t="n">
        <x:f>Q1462</x:f>
        <x:v>0</x:v>
      </x:c>
      <x:c r="H2588" s="7" t="n">
        <x:f>R1462</x:f>
        <x:v>0</x:v>
      </x:c>
      <x:c r="I2588" s="7" t="n">
        <x:f>SUMIFS('PO detail'!$W$218:$W$219,'PO detail'!$V$218:$V$219,"&gt;="&amp;E2588,'PO detail'!$V$218:$V$219,"&lt;"&amp;A2588)</x:f>
        <x:v>0</x:v>
      </x:c>
      <x:c r="J2588" s="7" t="n">
        <x:f>SUMIFS('PO detail'!$X$218:$X$219,'PO detail'!$V$218:$V$219,"&gt;="&amp;E2588,'PO detail'!$V$218:$V$219,"&lt;"&amp;A2588)</x:f>
        <x:v>0</x:v>
      </x:c>
      <x:c r="K2588" s="7" t="n">
        <x:f>SUMIFS('PO detail'!$Y$218:$Y$219,'PO detail'!$V$218:$V$219,"&gt;="&amp;E2588,'PO detail'!$V$218:$V$219,"&lt;"&amp;A2588)</x:f>
        <x:v>0</x:v>
      </x:c>
      <x:c r="L2588" s="7" t="n">
        <x:f>'Inventory detail'!F336*Summary!$K$5*(A2588-E2588)/Summary!$K$6</x:f>
        <x:v>500.7563039014374</x:v>
      </x:c>
      <x:c r="M2588" s="7" t="n">
        <x:f>MAX(0,H2588-L2588)</x:f>
        <x:v>0</x:v>
      </x:c>
      <x:c r="N2588" s="7" t="n">
        <x:f>MAX(0,L2588-H2588)</x:f>
        <x:v>500.7563039014374</x:v>
      </x:c>
      <x:c r="O2588" s="7" t="n">
        <x:f>MAX(0,F2588+I2588-N2588)</x:f>
        <x:v>1043.1119507186856</x:v>
      </x:c>
      <x:c r="P2588" s="7" t="n">
        <x:f>MAX(0,N2588-F2588-I2588)</x:f>
        <x:v>0</x:v>
      </x:c>
      <x:c r="Q2588" s="7" t="n">
        <x:f>MAX(0,G2588+J2588-P2588)</x:f>
        <x:v>0</x:v>
      </x:c>
      <x:c r="R2588" s="7" t="n">
        <x:f>M2588+MAX(0,K2588-MAX(0,P2588-G2588-J2588))</x:f>
        <x:v>0</x:v>
      </x:c>
      <x:c r="S2588" s="7" t="n">
        <x:f>SUM(O2588,Q2588,R2588)</x:f>
        <x:v>1043.1119507186856</x:v>
      </x:c>
      <x:c r="T2588" s="14" t="n">
        <x:f>'Inventory detail'!T336</x:f>
        <x:v>0.11230000000000001</x:v>
      </x:c>
      <x:c r="U2588" s="14" t="n">
        <x:f>'Inventory detail'!U336</x:f>
        <x:v>0.1099475</x:v>
      </x:c>
      <x:c r="V2588" s="9" t="n">
        <x:f>O2588*T2588</x:f>
        <x:v>117.14147206570841</x:v>
      </x:c>
      <x:c r="W2588" s="9" t="n">
        <x:f>Q2588*T2588</x:f>
        <x:v>0</x:v>
      </x:c>
      <x:c r="X2588" s="9" t="n">
        <x:f>R2588*T2588</x:f>
        <x:v>0</x:v>
      </x:c>
      <x:c r="Y2588" s="9" t="n">
        <x:f>S2588*T2588</x:f>
        <x:v>117.14147206570841</x:v>
      </x:c>
      <x:c r="Z2588" s="9" t="n">
        <x:f>IF(ISNUMBER(U2588),S2588*(U2588-T2588),"n.a.")</x:f>
        <x:v>-2.4539208640657155</x:v>
      </x:c>
      <x:c r="AA2588" s="9" t="n">
        <x:f>IF(ISNUMBER(U2588),Y2588,0)</x:f>
        <x:v>117.14147206570841</x:v>
      </x:c>
      <x:c r="AB2588" s="7" t="n">
        <x:f>MAX(0,L2588-SUM(F2588:K2588))</x:f>
        <x:v>0</x:v>
      </x:c>
    </x:row>
    <x:row r="2589" ht="22" customHeight="1">
      <x:c r="A2589" s="18" t="n">
        <x:f>Summary!E$41</x:f>
        <x:v>46388</x:v>
      </x:c>
      <x:c r="B2589" s="2" t="str">
        <x:f>'Inventory detail'!A337</x:f>
        <x:v>POUC</x:v>
      </x:c>
      <x:c r="C2589" s="2" t="str">
        <x:f>'Inventory detail'!B337</x:f>
        <x:v>30</x:v>
      </x:c>
      <x:c r="D2589" s="2" t="str">
        <x:f>'Inventory detail'!C337</x:f>
        <x:v>IND10</x:v>
      </x:c>
      <x:c r="E2589" s="10" t="n">
        <x:f>A1463</x:f>
        <x:v>46357</x:v>
      </x:c>
      <x:c r="F2589" s="7" t="n">
        <x:f>O1463</x:f>
        <x:v>6000</x:v>
      </x:c>
      <x:c r="G2589" s="7" t="n">
        <x:f>Q1463</x:f>
        <x:v>0</x:v>
      </x:c>
      <x:c r="H2589" s="7" t="n">
        <x:f>R1463</x:f>
        <x:v>158.3904722792608</x:v>
      </x:c>
      <x:c r="I2589" s="7" t="n">
        <x:f>SUMIFS('PO detail'!$W$1627:$W$1627,'PO detail'!$V$1627:$V$1627,"&gt;="&amp;E2589,'PO detail'!$V$1627:$V$1627,"&lt;"&amp;A2589)</x:f>
        <x:v>0</x:v>
      </x:c>
      <x:c r="J2589" s="7" t="n">
        <x:f>SUMIFS('PO detail'!$X$1627:$X$1627,'PO detail'!$V$1627:$V$1627,"&gt;="&amp;E2589,'PO detail'!$V$1627:$V$1627,"&lt;"&amp;A2589)</x:f>
        <x:v>0</x:v>
      </x:c>
      <x:c r="K2589" s="7" t="n">
        <x:f>SUMIFS('PO detail'!$Y$1627:$Y$1627,'PO detail'!$V$1627:$V$1627,"&gt;="&amp;E2589,'PO detail'!$V$1627:$V$1627,"&lt;"&amp;A2589)</x:f>
        <x:v>0</x:v>
      </x:c>
      <x:c r="L2589" s="7" t="n">
        <x:f>'Inventory detail'!F337*Summary!$K$5*(A2589-E2589)/Summary!$K$6</x:f>
        <x:v>492.26217659137575</x:v>
      </x:c>
      <x:c r="M2589" s="7" t="n">
        <x:f>MAX(0,H2589-L2589)</x:f>
        <x:v>0</x:v>
      </x:c>
      <x:c r="N2589" s="7" t="n">
        <x:f>MAX(0,L2589-H2589)</x:f>
        <x:v>333.87170431211496</x:v>
      </x:c>
      <x:c r="O2589" s="7" t="n">
        <x:f>MAX(0,F2589+I2589-N2589)</x:f>
        <x:v>5666.128295687885</x:v>
      </x:c>
      <x:c r="P2589" s="7" t="n">
        <x:f>MAX(0,N2589-F2589-I2589)</x:f>
        <x:v>0</x:v>
      </x:c>
      <x:c r="Q2589" s="7" t="n">
        <x:f>MAX(0,G2589+J2589-P2589)</x:f>
        <x:v>0</x:v>
      </x:c>
      <x:c r="R2589" s="7" t="n">
        <x:f>M2589+MAX(0,K2589-MAX(0,P2589-G2589-J2589))</x:f>
        <x:v>0</x:v>
      </x:c>
      <x:c r="S2589" s="7" t="n">
        <x:f>SUM(O2589,Q2589,R2589)</x:f>
        <x:v>5666.128295687885</x:v>
      </x:c>
      <x:c r="T2589" s="14" t="n">
        <x:f>'Inventory detail'!T337</x:f>
        <x:v>0.0286</x:v>
      </x:c>
      <x:c r="U2589" s="14" t="n">
        <x:f>'Inventory detail'!U337</x:f>
        <x:v>0.031184999999999997</x:v>
      </x:c>
      <x:c r="V2589" s="9" t="n">
        <x:f>O2589*T2589</x:f>
        <x:v>162.05126925667352</x:v>
      </x:c>
      <x:c r="W2589" s="9" t="n">
        <x:f>Q2589*T2589</x:f>
        <x:v>0</x:v>
      </x:c>
      <x:c r="X2589" s="9" t="n">
        <x:f>R2589*T2589</x:f>
        <x:v>0</x:v>
      </x:c>
      <x:c r="Y2589" s="9" t="n">
        <x:f>S2589*T2589</x:f>
        <x:v>162.05126925667352</x:v>
      </x:c>
      <x:c r="Z2589" s="9" t="n">
        <x:f>IF(ISNUMBER(U2589),S2589*(U2589-T2589),"n.a.")</x:f>
        <x:v>14.646941644353166</x:v>
      </x:c>
      <x:c r="AA2589" s="9" t="n">
        <x:f>IF(ISNUMBER(U2589),Y2589,0)</x:f>
        <x:v>162.05126925667352</x:v>
      </x:c>
      <x:c r="AB2589" s="7" t="n">
        <x:f>MAX(0,L2589-SUM(F2589:K2589))</x:f>
        <x:v>0</x:v>
      </x:c>
    </x:row>
    <x:row r="2590" ht="22" customHeight="1">
      <x:c r="A2590" s="18" t="n">
        <x:f>Summary!E$41</x:f>
        <x:v>46388</x:v>
      </x:c>
      <x:c r="B2590" s="2" t="str">
        <x:f>'Inventory detail'!A338</x:f>
        <x:v>POUC</x:v>
      </x:c>
      <x:c r="C2590" s="2" t="str">
        <x:f>'Inventory detail'!B338</x:f>
        <x:v>30</x:v>
      </x:c>
      <x:c r="D2590" s="2" t="str">
        <x:f>'Inventory detail'!C338</x:f>
        <x:v>PRC5</x:v>
      </x:c>
      <x:c r="E2590" s="10" t="n">
        <x:f>A1464</x:f>
        <x:v>46357</x:v>
      </x:c>
      <x:c r="F2590" s="7" t="n">
        <x:f>O1464</x:f>
        <x:v>8358.390472279261</x:v>
      </x:c>
      <x:c r="G2590" s="7" t="n">
        <x:f>Q1464</x:f>
        <x:v>0</x:v>
      </x:c>
      <x:c r="H2590" s="7" t="n">
        <x:f>R1464</x:f>
        <x:v>0</x:v>
      </x:c>
      <x:c r="I2590" s="7" t="n">
        <x:f>SUMIFS('PO detail'!$W$1695:$W$1695,'PO detail'!$V$1695:$V$1695,"&gt;="&amp;E2590,'PO detail'!$V$1695:$V$1695,"&lt;"&amp;A2590)</x:f>
        <x:v>0</x:v>
      </x:c>
      <x:c r="J2590" s="7" t="n">
        <x:f>SUMIFS('PO detail'!$X$1695:$X$1695,'PO detail'!$V$1695:$V$1695,"&gt;="&amp;E2590,'PO detail'!$V$1695:$V$1695,"&lt;"&amp;A2590)</x:f>
        <x:v>0</x:v>
      </x:c>
      <x:c r="K2590" s="7" t="n">
        <x:f>SUMIFS('PO detail'!$Y$1695:$Y$1695,'PO detail'!$V$1695:$V$1695,"&gt;="&amp;E2590,'PO detail'!$V$1695:$V$1695,"&lt;"&amp;A2590)</x:f>
        <x:v>0</x:v>
      </x:c>
      <x:c r="L2590" s="7" t="n">
        <x:f>'Inventory detail'!F338*Summary!$K$5*(A2590-E2590)/Summary!$K$6</x:f>
        <x:v>492.26217659137575</x:v>
      </x:c>
      <x:c r="M2590" s="7" t="n">
        <x:f>MAX(0,H2590-L2590)</x:f>
        <x:v>0</x:v>
      </x:c>
      <x:c r="N2590" s="7" t="n">
        <x:f>MAX(0,L2590-H2590)</x:f>
        <x:v>492.26217659137575</x:v>
      </x:c>
      <x:c r="O2590" s="7" t="n">
        <x:f>MAX(0,F2590+I2590-N2590)</x:f>
        <x:v>7866.128295687886</x:v>
      </x:c>
      <x:c r="P2590" s="7" t="n">
        <x:f>MAX(0,N2590-F2590-I2590)</x:f>
        <x:v>0</x:v>
      </x:c>
      <x:c r="Q2590" s="7" t="n">
        <x:f>MAX(0,G2590+J2590-P2590)</x:f>
        <x:v>0</x:v>
      </x:c>
      <x:c r="R2590" s="7" t="n">
        <x:f>M2590+MAX(0,K2590-MAX(0,P2590-G2590-J2590))</x:f>
        <x:v>0</x:v>
      </x:c>
      <x:c r="S2590" s="7" t="n">
        <x:f>SUM(O2590,Q2590,R2590)</x:f>
        <x:v>7866.128295687886</x:v>
      </x:c>
      <x:c r="T2590" s="14" t="n">
        <x:f>'Inventory detail'!T338</x:f>
        <x:v>0.0098</x:v>
      </x:c>
      <x:c r="U2590" s="14" t="n">
        <x:f>'Inventory detail'!U338</x:f>
        <x:v>0.010725</x:v>
      </x:c>
      <x:c r="V2590" s="9" t="n">
        <x:f>O2590*T2590</x:f>
        <x:v>77.08805729774127</x:v>
      </x:c>
      <x:c r="W2590" s="9" t="n">
        <x:f>Q2590*T2590</x:f>
        <x:v>0</x:v>
      </x:c>
      <x:c r="X2590" s="9" t="n">
        <x:f>R2590*T2590</x:f>
        <x:v>0</x:v>
      </x:c>
      <x:c r="Y2590" s="9" t="n">
        <x:f>S2590*T2590</x:f>
        <x:v>77.08805729774127</x:v>
      </x:c>
      <x:c r="Z2590" s="9" t="n">
        <x:f>IF(ISNUMBER(U2590),S2590*(U2590-T2590),"n.a.")</x:f>
        <x:v>7.2761686735112985</x:v>
      </x:c>
      <x:c r="AA2590" s="9" t="n">
        <x:f>IF(ISNUMBER(U2590),Y2590,0)</x:f>
        <x:v>77.08805729774127</x:v>
      </x:c>
      <x:c r="AB2590" s="7" t="n">
        <x:f>MAX(0,L2590-SUM(F2590:K2590))</x:f>
        <x:v>0</x:v>
      </x:c>
    </x:row>
    <x:row r="2591" ht="22" customHeight="1">
      <x:c r="A2591" s="18" t="n">
        <x:f>Summary!E$41</x:f>
        <x:v>46388</x:v>
      </x:c>
      <x:c r="B2591" s="2" t="str">
        <x:f>'Inventory detail'!A339</x:f>
        <x:v>WIRE</x:v>
      </x:c>
      <x:c r="C2591" s="2" t="str">
        <x:f>'Inventory detail'!B339</x:f>
        <x:v>30</x:v>
      </x:c>
      <x:c r="D2591" s="2" t="str">
        <x:f>'Inventory detail'!C339</x:f>
        <x:v>DL014WHT</x:v>
      </x:c>
      <x:c r="E2591" s="10" t="n">
        <x:f>A1465</x:f>
        <x:v>46357</x:v>
      </x:c>
      <x:c r="F2591" s="7" t="n">
        <x:f>O1465</x:f>
        <x:v>0</x:v>
      </x:c>
      <x:c r="G2591" s="7" t="n">
        <x:f>Q1465</x:f>
        <x:v>0</x:v>
      </x:c>
      <x:c r="H2591" s="7" t="n">
        <x:f>R1465</x:f>
        <x:v>2058.390472279261</x:v>
      </x:c>
      <x:c r="I2591" s="7" t="n">
        <x:f>0</x:f>
        <x:v>0</x:v>
      </x:c>
      <x:c r="J2591" s="7" t="n">
        <x:f>0</x:f>
        <x:v>0</x:v>
      </x:c>
      <x:c r="K2591" s="7" t="n">
        <x:f>0</x:f>
        <x:v>0</x:v>
      </x:c>
      <x:c r="L2591" s="7" t="n">
        <x:f>'Inventory detail'!F339*Summary!$K$5*(A2591-E2591)/Summary!$K$6</x:f>
        <x:v>492.26217659137575</x:v>
      </x:c>
      <x:c r="M2591" s="7" t="n">
        <x:f>MAX(0,H2591-L2591)</x:f>
        <x:v>1566.1282956878852</x:v>
      </x:c>
      <x:c r="N2591" s="7" t="n">
        <x:f>MAX(0,L2591-H2591)</x:f>
        <x:v>0</x:v>
      </x:c>
      <x:c r="O2591" s="7" t="n">
        <x:f>MAX(0,F2591+I2591-N2591)</x:f>
        <x:v>0</x:v>
      </x:c>
      <x:c r="P2591" s="7" t="n">
        <x:f>MAX(0,N2591-F2591-I2591)</x:f>
        <x:v>0</x:v>
      </x:c>
      <x:c r="Q2591" s="7" t="n">
        <x:f>MAX(0,G2591+J2591-P2591)</x:f>
        <x:v>0</x:v>
      </x:c>
      <x:c r="R2591" s="7" t="n">
        <x:f>M2591+MAX(0,K2591-MAX(0,P2591-G2591-J2591))</x:f>
        <x:v>1566.1282956878852</x:v>
      </x:c>
      <x:c r="S2591" s="7" t="n">
        <x:f>SUM(O2591,Q2591,R2591)</x:f>
        <x:v>1566.1282956878852</x:v>
      </x:c>
      <x:c r="T2591" s="14" t="n">
        <x:f>'Inventory detail'!T339</x:f>
        <x:v>0.0363</x:v>
      </x:c>
      <x:c r="U2591" s="14" t="n">
        <x:f>'Inventory detail'!U339</x:f>
        <x:v>0.0363</x:v>
      </x:c>
      <x:c r="V2591" s="9" t="n">
        <x:f>O2591*T2591</x:f>
        <x:v>0</x:v>
      </x:c>
      <x:c r="W2591" s="9" t="n">
        <x:f>Q2591*T2591</x:f>
        <x:v>0</x:v>
      </x:c>
      <x:c r="X2591" s="9" t="n">
        <x:f>R2591*T2591</x:f>
        <x:v>56.85045713347023</x:v>
      </x:c>
      <x:c r="Y2591" s="9" t="n">
        <x:f>S2591*T2591</x:f>
        <x:v>56.85045713347023</x:v>
      </x:c>
      <x:c r="Z2591" s="9" t="n">
        <x:f>IF(ISNUMBER(U2591),S2591*(U2591-T2591),"n.a.")</x:f>
        <x:v>0</x:v>
      </x:c>
      <x:c r="AA2591" s="9" t="n">
        <x:f>IF(ISNUMBER(U2591),Y2591,0)</x:f>
        <x:v>56.85045713347023</x:v>
      </x:c>
      <x:c r="AB2591" s="7" t="n">
        <x:f>MAX(0,L2591-SUM(F2591:K2591))</x:f>
        <x:v>0</x:v>
      </x:c>
    </x:row>
    <x:row r="2592" ht="22" customHeight="1">
      <x:c r="A2592" s="18" t="n">
        <x:f>Summary!E$41</x:f>
        <x:v>46388</x:v>
      </x:c>
      <x:c r="B2592" s="2" t="str">
        <x:f>'Inventory detail'!A340</x:f>
        <x:v>WIRE</x:v>
      </x:c>
      <x:c r="C2592" s="2" t="str">
        <x:f>'Inventory detail'!B340</x:f>
        <x:v>60</x:v>
      </x:c>
      <x:c r="D2592" s="2" t="str">
        <x:f>'Inventory detail'!C340</x:f>
        <x:v>DL716GOLD</x:v>
      </x:c>
      <x:c r="E2592" s="10" t="n">
        <x:f>A1466</x:f>
        <x:v>46357</x:v>
      </x:c>
      <x:c r="F2592" s="7" t="n">
        <x:f>O1466</x:f>
        <x:v>0</x:v>
      </x:c>
      <x:c r="G2592" s="7" t="n">
        <x:f>Q1466</x:f>
        <x:v>0</x:v>
      </x:c>
      <x:c r="H2592" s="7" t="n">
        <x:f>R1466</x:f>
        <x:v>0</x:v>
      </x:c>
      <x:c r="I2592" s="7" t="n">
        <x:f>0</x:f>
        <x:v>0</x:v>
      </x:c>
      <x:c r="J2592" s="7" t="n">
        <x:f>0</x:f>
        <x:v>0</x:v>
      </x:c>
      <x:c r="K2592" s="7" t="n">
        <x:f>0</x:f>
        <x:v>0</x:v>
      </x:c>
      <x:c r="L2592" s="7" t="n">
        <x:f>'Inventory detail'!F340*Summary!$K$5*(A2592-E2592)/Summary!$K$6</x:f>
        <x:v>492.26217659137575</x:v>
      </x:c>
      <x:c r="M2592" s="7" t="n">
        <x:f>MAX(0,H2592-L2592)</x:f>
        <x:v>0</x:v>
      </x:c>
      <x:c r="N2592" s="7" t="n">
        <x:f>MAX(0,L2592-H2592)</x:f>
        <x:v>492.26217659137575</x:v>
      </x:c>
      <x:c r="O2592" s="7" t="n">
        <x:f>MAX(0,F2592+I2592-N2592)</x:f>
        <x:v>0</x:v>
      </x:c>
      <x:c r="P2592" s="7" t="n">
        <x:f>MAX(0,N2592-F2592-I2592)</x:f>
        <x:v>492.26217659137575</x:v>
      </x:c>
      <x:c r="Q2592" s="7" t="n">
        <x:f>MAX(0,G2592+J2592-P2592)</x:f>
        <x:v>0</x:v>
      </x:c>
      <x:c r="R2592" s="7" t="n">
        <x:f>M2592+MAX(0,K2592-MAX(0,P2592-G2592-J2592))</x:f>
        <x:v>0</x:v>
      </x:c>
      <x:c r="S2592" s="7" t="n">
        <x:f>SUM(O2592,Q2592,R2592)</x:f>
        <x:v>0</x:v>
      </x:c>
      <x:c r="T2592" s="14" t="n">
        <x:f>'Inventory detail'!T340</x:f>
        <x:v>0.0732</x:v>
      </x:c>
      <x:c r="U2592" s="14" t="n">
        <x:f>'Inventory detail'!U340</x:f>
        <x:v>0.0732</x:v>
      </x:c>
      <x:c r="V2592" s="9" t="n">
        <x:f>O2592*T2592</x:f>
        <x:v>0</x:v>
      </x:c>
      <x:c r="W2592" s="9" t="n">
        <x:f>Q2592*T2592</x:f>
        <x:v>0</x:v>
      </x:c>
      <x:c r="X2592" s="9" t="n">
        <x:f>R2592*T2592</x:f>
        <x:v>0</x:v>
      </x:c>
      <x:c r="Y2592" s="9" t="n">
        <x:f>S2592*T2592</x:f>
        <x:v>0</x:v>
      </x:c>
      <x:c r="Z2592" s="9" t="n">
        <x:f>IF(ISNUMBER(U2592),S2592*(U2592-T2592),"n.a.")</x:f>
        <x:v>0</x:v>
      </x:c>
      <x:c r="AA2592" s="9" t="n">
        <x:f>IF(ISNUMBER(U2592),Y2592,0)</x:f>
        <x:v>0</x:v>
      </x:c>
      <x:c r="AB2592" s="7" t="n">
        <x:f>MAX(0,L2592-SUM(F2592:K2592))</x:f>
        <x:v>492.26217659137575</x:v>
      </x:c>
    </x:row>
    <x:row r="2593" ht="22" customHeight="1">
      <x:c r="A2593" s="18" t="n">
        <x:f>Summary!E$41</x:f>
        <x:v>46388</x:v>
      </x:c>
      <x:c r="B2593" s="2" t="str">
        <x:f>'Inventory detail'!A341</x:f>
        <x:v>COIL</x:v>
      </x:c>
      <x:c r="C2593" s="2" t="str">
        <x:f>'Inventory detail'!B341</x:f>
        <x:v>10</x:v>
      </x:c>
      <x:c r="D2593" s="2" t="str">
        <x:f>'Inventory detail'!C341</x:f>
        <x:v>20BLK36-4</x:v>
      </x:c>
      <x:c r="E2593" s="10" t="n">
        <x:f>A1467</x:f>
        <x:v>46357</x:v>
      </x:c>
      <x:c r="F2593" s="7" t="n">
        <x:f>O1467</x:f>
        <x:v>1287.4000821355235</x:v>
      </x:c>
      <x:c r="G2593" s="7" t="n">
        <x:f>Q1467</x:f>
        <x:v>0</x:v>
      </x:c>
      <x:c r="H2593" s="7" t="n">
        <x:f>R1467</x:f>
        <x:v>0</x:v>
      </x:c>
      <x:c r="I2593" s="7" t="n">
        <x:f>SUMIFS('PO detail'!$W$286:$W$291,'PO detail'!$V$286:$V$291,"&gt;="&amp;E2593,'PO detail'!$V$286:$V$291,"&lt;"&amp;A2593)</x:f>
        <x:v>0</x:v>
      </x:c>
      <x:c r="J2593" s="7" t="n">
        <x:f>SUMIFS('PO detail'!$X$286:$X$291,'PO detail'!$V$286:$V$291,"&gt;="&amp;E2593,'PO detail'!$V$286:$V$291,"&lt;"&amp;A2593)</x:f>
        <x:v>0</x:v>
      </x:c>
      <x:c r="K2593" s="7" t="n">
        <x:f>SUMIFS('PO detail'!$Y$286:$Y$291,'PO detail'!$V$286:$V$291,"&gt;="&amp;E2593,'PO detail'!$V$286:$V$291,"&lt;"&amp;A2593)</x:f>
        <x:v>0</x:v>
      </x:c>
      <x:c r="L2593" s="7" t="n">
        <x:f>'Inventory detail'!F341*Summary!$K$5*(A2593-E2593)/Summary!$K$6</x:f>
        <x:v>475.29429158110884</x:v>
      </x:c>
      <x:c r="M2593" s="7" t="n">
        <x:f>MAX(0,H2593-L2593)</x:f>
        <x:v>0</x:v>
      </x:c>
      <x:c r="N2593" s="7" t="n">
        <x:f>MAX(0,L2593-H2593)</x:f>
        <x:v>475.29429158110884</x:v>
      </x:c>
      <x:c r="O2593" s="7" t="n">
        <x:f>MAX(0,F2593+I2593-N2593)</x:f>
        <x:v>812.1057905544146</x:v>
      </x:c>
      <x:c r="P2593" s="7" t="n">
        <x:f>MAX(0,N2593-F2593-I2593)</x:f>
        <x:v>0</x:v>
      </x:c>
      <x:c r="Q2593" s="7" t="n">
        <x:f>MAX(0,G2593+J2593-P2593)</x:f>
        <x:v>0</x:v>
      </x:c>
      <x:c r="R2593" s="7" t="n">
        <x:f>M2593+MAX(0,K2593-MAX(0,P2593-G2593-J2593))</x:f>
        <x:v>0</x:v>
      </x:c>
      <x:c r="S2593" s="7" t="n">
        <x:f>SUM(O2593,Q2593,R2593)</x:f>
        <x:v>812.1057905544146</x:v>
      </x:c>
      <x:c r="T2593" s="14" t="n">
        <x:f>'Inventory detail'!T341</x:f>
        <x:v>0.3599</x:v>
      </x:c>
      <x:c r="U2593" s="14" t="n">
        <x:f>'Inventory detail'!U341</x:f>
        <x:v>0.3526055</x:v>
      </x:c>
      <x:c r="V2593" s="9" t="n">
        <x:f>O2593*T2593</x:f>
        <x:v>292.2768740205338</x:v>
      </x:c>
      <x:c r="W2593" s="9" t="n">
        <x:f>Q2593*T2593</x:f>
        <x:v>0</x:v>
      </x:c>
      <x:c r="X2593" s="9" t="n">
        <x:f>R2593*T2593</x:f>
        <x:v>0</x:v>
      </x:c>
      <x:c r="Y2593" s="9" t="n">
        <x:f>S2593*T2593</x:f>
        <x:v>292.2768740205338</x:v>
      </x:c>
      <x:c r="Z2593" s="9" t="n">
        <x:f>IF(ISNUMBER(U2593),S2593*(U2593-T2593),"n.a.")</x:f>
        <x:v>-5.923905689199162</x:v>
      </x:c>
      <x:c r="AA2593" s="9" t="n">
        <x:f>IF(ISNUMBER(U2593),Y2593,0)</x:f>
        <x:v>292.2768740205338</x:v>
      </x:c>
      <x:c r="AB2593" s="7" t="n">
        <x:f>MAX(0,L2593-SUM(F2593:K2593))</x:f>
        <x:v>0</x:v>
      </x:c>
    </x:row>
    <x:row r="2594" ht="22" customHeight="1">
      <x:c r="A2594" s="18" t="n">
        <x:f>Summary!E$41</x:f>
        <x:v>46388</x:v>
      </x:c>
      <x:c r="B2594" s="2" t="str">
        <x:f>'Inventory detail'!A342</x:f>
        <x:v>COIL</x:v>
      </x:c>
      <x:c r="C2594" s="2" t="str">
        <x:f>'Inventory detail'!B342</x:f>
        <x:v>10</x:v>
      </x:c>
      <x:c r="D2594" s="2" t="str">
        <x:f>'Inventory detail'!C342</x:f>
        <x:v>9BLK36-4</x:v>
      </x:c>
      <x:c r="E2594" s="10" t="n">
        <x:f>A1468</x:f>
        <x:v>46357</x:v>
      </x:c>
      <x:c r="F2594" s="7" t="n">
        <x:f>O1468</x:f>
        <x:v>1187.4000821355235</x:v>
      </x:c>
      <x:c r="G2594" s="7" t="n">
        <x:f>Q1468</x:f>
        <x:v>0</x:v>
      </x:c>
      <x:c r="H2594" s="7" t="n">
        <x:f>R1468</x:f>
        <x:v>0</x:v>
      </x:c>
      <x:c r="I2594" s="7" t="n">
        <x:f>SUMIFS('PO detail'!$W$573:$W$577,'PO detail'!$V$573:$V$577,"&gt;="&amp;E2594,'PO detail'!$V$573:$V$577,"&lt;"&amp;A2594)</x:f>
        <x:v>0</x:v>
      </x:c>
      <x:c r="J2594" s="7" t="n">
        <x:f>SUMIFS('PO detail'!$X$573:$X$577,'PO detail'!$V$573:$V$577,"&gt;="&amp;E2594,'PO detail'!$V$573:$V$577,"&lt;"&amp;A2594)</x:f>
        <x:v>0</x:v>
      </x:c>
      <x:c r="K2594" s="7" t="n">
        <x:f>SUMIFS('PO detail'!$Y$573:$Y$577,'PO detail'!$V$573:$V$577,"&gt;="&amp;E2594,'PO detail'!$V$573:$V$577,"&lt;"&amp;A2594)</x:f>
        <x:v>0</x:v>
      </x:c>
      <x:c r="L2594" s="7" t="n">
        <x:f>'Inventory detail'!F342*Summary!$K$5*(A2594-E2594)/Summary!$K$6</x:f>
        <x:v>475.29429158110884</x:v>
      </x:c>
      <x:c r="M2594" s="7" t="n">
        <x:f>MAX(0,H2594-L2594)</x:f>
        <x:v>0</x:v>
      </x:c>
      <x:c r="N2594" s="7" t="n">
        <x:f>MAX(0,L2594-H2594)</x:f>
        <x:v>475.29429158110884</x:v>
      </x:c>
      <x:c r="O2594" s="7" t="n">
        <x:f>MAX(0,F2594+I2594-N2594)</x:f>
        <x:v>712.1057905544146</x:v>
      </x:c>
      <x:c r="P2594" s="7" t="n">
        <x:f>MAX(0,N2594-F2594-I2594)</x:f>
        <x:v>0</x:v>
      </x:c>
      <x:c r="Q2594" s="7" t="n">
        <x:f>MAX(0,G2594+J2594-P2594)</x:f>
        <x:v>0</x:v>
      </x:c>
      <x:c r="R2594" s="7" t="n">
        <x:f>M2594+MAX(0,K2594-MAX(0,P2594-G2594-J2594))</x:f>
        <x:v>0</x:v>
      </x:c>
      <x:c r="S2594" s="7" t="n">
        <x:f>SUM(O2594,Q2594,R2594)</x:f>
        <x:v>712.1057905544146</x:v>
      </x:c>
      <x:c r="T2594" s="14" t="n">
        <x:f>'Inventory detail'!T342</x:f>
        <x:v>0.1344</x:v>
      </x:c>
      <x:c r="U2594" s="14" t="n">
        <x:f>'Inventory detail'!U342</x:f>
        <x:v>0.131716</x:v>
      </x:c>
      <x:c r="V2594" s="9" t="n">
        <x:f>O2594*T2594</x:f>
        <x:v>95.70701825051331</x:v>
      </x:c>
      <x:c r="W2594" s="9" t="n">
        <x:f>Q2594*T2594</x:f>
        <x:v>0</x:v>
      </x:c>
      <x:c r="X2594" s="9" t="n">
        <x:f>R2594*T2594</x:f>
        <x:v>0</x:v>
      </x:c>
      <x:c r="Y2594" s="9" t="n">
        <x:f>S2594*T2594</x:f>
        <x:v>95.70701825051331</x:v>
      </x:c>
      <x:c r="Z2594" s="9" t="n">
        <x:f>IF(ISNUMBER(U2594),S2594*(U2594-T2594),"n.a.")</x:f>
        <x:v>-1.9112919418480432</x:v>
      </x:c>
      <x:c r="AA2594" s="9" t="n">
        <x:f>IF(ISNUMBER(U2594),Y2594,0)</x:f>
        <x:v>95.70701825051331</x:v>
      </x:c>
      <x:c r="AB2594" s="7" t="n">
        <x:f>MAX(0,L2594-SUM(F2594:K2594))</x:f>
        <x:v>0</x:v>
      </x:c>
    </x:row>
    <x:row r="2595" ht="22" customHeight="1">
      <x:c r="A2595" s="18" t="n">
        <x:f>Summary!E$41</x:f>
        <x:v>46388</x:v>
      </x:c>
      <x:c r="B2595" s="2" t="str">
        <x:f>'Inventory detail'!A343</x:f>
        <x:v>COIL</x:v>
      </x:c>
      <x:c r="C2595" s="2" t="str">
        <x:f>'Inventory detail'!B343</x:f>
        <x:v>30</x:v>
      </x:c>
      <x:c r="D2595" s="2" t="str">
        <x:f>'Inventory detail'!C343</x:f>
        <x:v>14BLK36-4</x:v>
      </x:c>
      <x:c r="E2595" s="10" t="n">
        <x:f>A1469</x:f>
        <x:v>46357</x:v>
      </x:c>
      <x:c r="F2595" s="7" t="n">
        <x:f>O1469</x:f>
        <x:v>1887.4000821355237</x:v>
      </x:c>
      <x:c r="G2595" s="7" t="n">
        <x:f>Q1469</x:f>
        <x:v>0</x:v>
      </x:c>
      <x:c r="H2595" s="7" t="n">
        <x:f>R1469</x:f>
        <x:v>0</x:v>
      </x:c>
      <x:c r="I2595" s="7" t="n">
        <x:f>SUMIFS('PO detail'!$W$771:$W$776,'PO detail'!$V$771:$V$776,"&gt;="&amp;E2595,'PO detail'!$V$771:$V$776,"&lt;"&amp;A2595)</x:f>
        <x:v>0</x:v>
      </x:c>
      <x:c r="J2595" s="7" t="n">
        <x:f>SUMIFS('PO detail'!$X$771:$X$776,'PO detail'!$V$771:$V$776,"&gt;="&amp;E2595,'PO detail'!$V$771:$V$776,"&lt;"&amp;A2595)</x:f>
        <x:v>0</x:v>
      </x:c>
      <x:c r="K2595" s="7" t="n">
        <x:f>SUMIFS('PO detail'!$Y$771:$Y$776,'PO detail'!$V$771:$V$776,"&gt;="&amp;E2595,'PO detail'!$V$771:$V$776,"&lt;"&amp;A2595)</x:f>
        <x:v>0</x:v>
      </x:c>
      <x:c r="L2595" s="7" t="n">
        <x:f>'Inventory detail'!F343*Summary!$K$5*(A2595-E2595)/Summary!$K$6</x:f>
        <x:v>475.29429158110884</x:v>
      </x:c>
      <x:c r="M2595" s="7" t="n">
        <x:f>MAX(0,H2595-L2595)</x:f>
        <x:v>0</x:v>
      </x:c>
      <x:c r="N2595" s="7" t="n">
        <x:f>MAX(0,L2595-H2595)</x:f>
        <x:v>475.29429158110884</x:v>
      </x:c>
      <x:c r="O2595" s="7" t="n">
        <x:f>MAX(0,F2595+I2595-N2595)</x:f>
        <x:v>1412.1057905544149</x:v>
      </x:c>
      <x:c r="P2595" s="7" t="n">
        <x:f>MAX(0,N2595-F2595-I2595)</x:f>
        <x:v>0</x:v>
      </x:c>
      <x:c r="Q2595" s="7" t="n">
        <x:f>MAX(0,G2595+J2595-P2595)</x:f>
        <x:v>0</x:v>
      </x:c>
      <x:c r="R2595" s="7" t="n">
        <x:f>M2595+MAX(0,K2595-MAX(0,P2595-G2595-J2595))</x:f>
        <x:v>0</x:v>
      </x:c>
      <x:c r="S2595" s="7" t="n">
        <x:f>SUM(O2595,Q2595,R2595)</x:f>
        <x:v>1412.1057905544149</x:v>
      </x:c>
      <x:c r="T2595" s="14" t="n">
        <x:f>'Inventory detail'!T343</x:f>
        <x:v>0.2254</x:v>
      </x:c>
      <x:c r="U2595" s="14" t="n">
        <x:f>'Inventory detail'!U343</x:f>
        <x:v>0.220779</x:v>
      </x:c>
      <x:c r="V2595" s="9" t="n">
        <x:f>O2595*T2595</x:f>
        <x:v>318.2886451909651</x:v>
      </x:c>
      <x:c r="W2595" s="9" t="n">
        <x:f>Q2595*T2595</x:f>
        <x:v>0</x:v>
      </x:c>
      <x:c r="X2595" s="9" t="n">
        <x:f>R2595*T2595</x:f>
        <x:v>0</x:v>
      </x:c>
      <x:c r="Y2595" s="9" t="n">
        <x:f>S2595*T2595</x:f>
        <x:v>318.2886451909651</x:v>
      </x:c>
      <x:c r="Z2595" s="9" t="n">
        <x:f>IF(ISNUMBER(U2595),S2595*(U2595-T2595),"n.a.")</x:f>
        <x:v>-6.525340858151932</x:v>
      </x:c>
      <x:c r="AA2595" s="9" t="n">
        <x:f>IF(ISNUMBER(U2595),Y2595,0)</x:f>
        <x:v>318.2886451909651</x:v>
      </x:c>
      <x:c r="AB2595" s="7" t="n">
        <x:f>MAX(0,L2595-SUM(F2595:K2595))</x:f>
        <x:v>0</x:v>
      </x:c>
    </x:row>
    <x:row r="2596" ht="22" customHeight="1">
      <x:c r="A2596" s="18" t="n">
        <x:f>Summary!E$41</x:f>
        <x:v>46388</x:v>
      </x:c>
      <x:c r="B2596" s="2" t="str">
        <x:f>'Inventory detail'!A344</x:f>
        <x:v>COIL</x:v>
      </x:c>
      <x:c r="C2596" s="2" t="str">
        <x:f>'Inventory detail'!B344</x:f>
        <x:v>60</x:v>
      </x:c>
      <x:c r="D2596" s="2" t="str">
        <x:f>'Inventory detail'!C344</x:f>
        <x:v>23BLK12-4</x:v>
      </x:c>
      <x:c r="E2596" s="10" t="n">
        <x:f>A1470</x:f>
        <x:v>46357</x:v>
      </x:c>
      <x:c r="F2596" s="7" t="n">
        <x:f>O1470</x:f>
        <x:v>0</x:v>
      </x:c>
      <x:c r="G2596" s="7" t="n">
        <x:f>Q1470</x:f>
        <x:v>0</x:v>
      </x:c>
      <x:c r="H2596" s="7" t="n">
        <x:f>R1470</x:f>
        <x:v>2187.4000821355235</x:v>
      </x:c>
      <x:c r="I2596" s="7" t="n">
        <x:f>SUMIFS('PO detail'!$W$1223:$W$1225,'PO detail'!$V$1223:$V$1225,"&gt;="&amp;E2596,'PO detail'!$V$1223:$V$1225,"&lt;"&amp;A2596)</x:f>
        <x:v>0</x:v>
      </x:c>
      <x:c r="J2596" s="7" t="n">
        <x:f>SUMIFS('PO detail'!$X$1223:$X$1225,'PO detail'!$V$1223:$V$1225,"&gt;="&amp;E2596,'PO detail'!$V$1223:$V$1225,"&lt;"&amp;A2596)</x:f>
        <x:v>0</x:v>
      </x:c>
      <x:c r="K2596" s="7" t="n">
        <x:f>SUMIFS('PO detail'!$Y$1223:$Y$1225,'PO detail'!$V$1223:$V$1225,"&gt;="&amp;E2596,'PO detail'!$V$1223:$V$1225,"&lt;"&amp;A2596)</x:f>
        <x:v>0</x:v>
      </x:c>
      <x:c r="L2596" s="7" t="n">
        <x:f>'Inventory detail'!F344*Summary!$K$5*(A2596-E2596)/Summary!$K$6</x:f>
        <x:v>475.29429158110884</x:v>
      </x:c>
      <x:c r="M2596" s="7" t="n">
        <x:f>MAX(0,H2596-L2596)</x:f>
        <x:v>1712.1057905544146</x:v>
      </x:c>
      <x:c r="N2596" s="7" t="n">
        <x:f>MAX(0,L2596-H2596)</x:f>
        <x:v>0</x:v>
      </x:c>
      <x:c r="O2596" s="7" t="n">
        <x:f>MAX(0,F2596+I2596-N2596)</x:f>
        <x:v>0</x:v>
      </x:c>
      <x:c r="P2596" s="7" t="n">
        <x:f>MAX(0,N2596-F2596-I2596)</x:f>
        <x:v>0</x:v>
      </x:c>
      <x:c r="Q2596" s="7" t="n">
        <x:f>MAX(0,G2596+J2596-P2596)</x:f>
        <x:v>0</x:v>
      </x:c>
      <x:c r="R2596" s="7" t="n">
        <x:f>M2596+MAX(0,K2596-MAX(0,P2596-G2596-J2596))</x:f>
        <x:v>1712.1057905544146</x:v>
      </x:c>
      <x:c r="S2596" s="7" t="n">
        <x:f>SUM(O2596,Q2596,R2596)</x:f>
        <x:v>1712.1057905544146</x:v>
      </x:c>
      <x:c r="T2596" s="14" t="n">
        <x:f>'Inventory detail'!T344</x:f>
        <x:v>0.1419</x:v>
      </x:c>
      <x:c r="U2596" s="14" t="str">
        <x:f>'Inventory detail'!U344</x:f>
        <x:v>n.a.</x:v>
      </x:c>
      <x:c r="V2596" s="9" t="n">
        <x:f>O2596*T2596</x:f>
        <x:v>0</x:v>
      </x:c>
      <x:c r="W2596" s="9" t="n">
        <x:f>Q2596*T2596</x:f>
        <x:v>0</x:v>
      </x:c>
      <x:c r="X2596" s="9" t="n">
        <x:f>R2596*T2596</x:f>
        <x:v>242.94781167967145</x:v>
      </x:c>
      <x:c r="Y2596" s="9" t="n">
        <x:f>S2596*T2596</x:f>
        <x:v>242.94781167967145</x:v>
      </x:c>
      <x:c r="Z2596" s="9" t="str">
        <x:f>IF(ISNUMBER(U2596),S2596*(U2596-T2596),"n.a.")</x:f>
        <x:v>n.a.</x:v>
      </x:c>
      <x:c r="AA2596" s="9" t="n">
        <x:f>IF(ISNUMBER(U2596),Y2596,0)</x:f>
        <x:v>0</x:v>
      </x:c>
      <x:c r="AB2596" s="7" t="n">
        <x:f>MAX(0,L2596-SUM(F2596:K2596))</x:f>
        <x:v>0</x:v>
      </x:c>
    </x:row>
    <x:row r="2597" ht="22" customHeight="1">
      <x:c r="A2597" s="18" t="n">
        <x:f>Summary!E$41</x:f>
        <x:v>46388</x:v>
      </x:c>
      <x:c r="B2597" s="2" t="str">
        <x:f>'Inventory detail'!A345</x:f>
        <x:v>POUC</x:v>
      </x:c>
      <x:c r="C2597" s="2" t="str">
        <x:f>'Inventory detail'!B345</x:f>
        <x:v>10</x:v>
      </x:c>
      <x:c r="D2597" s="2" t="str">
        <x:f>'Inventory detail'!C345</x:f>
        <x:v>MLMEN5</x:v>
      </x:c>
      <x:c r="E2597" s="10" t="n">
        <x:f>A1471</x:f>
        <x:v>46357</x:v>
      </x:c>
      <x:c r="F2597" s="7" t="n">
        <x:f>O1471</x:f>
        <x:v>1087.4000821355235</x:v>
      </x:c>
      <x:c r="G2597" s="7" t="n">
        <x:f>Q1471</x:f>
        <x:v>4000</x:v>
      </x:c>
      <x:c r="H2597" s="7" t="n">
        <x:f>R1471</x:f>
        <x:v>0</x:v>
      </x:c>
      <x:c r="I2597" s="7" t="n">
        <x:f>SUMIFS('PO detail'!$W$1571:$W$1573,'PO detail'!$V$1571:$V$1573,"&gt;="&amp;E2597,'PO detail'!$V$1571:$V$1573,"&lt;"&amp;A2597)</x:f>
        <x:v>0</x:v>
      </x:c>
      <x:c r="J2597" s="7" t="n">
        <x:f>SUMIFS('PO detail'!$X$1571:$X$1573,'PO detail'!$V$1571:$V$1573,"&gt;="&amp;E2597,'PO detail'!$V$1571:$V$1573,"&lt;"&amp;A2597)</x:f>
        <x:v>0</x:v>
      </x:c>
      <x:c r="K2597" s="7" t="n">
        <x:f>SUMIFS('PO detail'!$Y$1571:$Y$1573,'PO detail'!$V$1571:$V$1573,"&gt;="&amp;E2597,'PO detail'!$V$1571:$V$1573,"&lt;"&amp;A2597)</x:f>
        <x:v>0</x:v>
      </x:c>
      <x:c r="L2597" s="7" t="n">
        <x:f>'Inventory detail'!F345*Summary!$K$5*(A2597-E2597)/Summary!$K$6</x:f>
        <x:v>475.29429158110884</x:v>
      </x:c>
      <x:c r="M2597" s="7" t="n">
        <x:f>MAX(0,H2597-L2597)</x:f>
        <x:v>0</x:v>
      </x:c>
      <x:c r="N2597" s="7" t="n">
        <x:f>MAX(0,L2597-H2597)</x:f>
        <x:v>475.29429158110884</x:v>
      </x:c>
      <x:c r="O2597" s="7" t="n">
        <x:f>MAX(0,F2597+I2597-N2597)</x:f>
        <x:v>612.1057905544146</x:v>
      </x:c>
      <x:c r="P2597" s="7" t="n">
        <x:f>MAX(0,N2597-F2597-I2597)</x:f>
        <x:v>0</x:v>
      </x:c>
      <x:c r="Q2597" s="7" t="n">
        <x:f>MAX(0,G2597+J2597-P2597)</x:f>
        <x:v>4000</x:v>
      </x:c>
      <x:c r="R2597" s="7" t="n">
        <x:f>M2597+MAX(0,K2597-MAX(0,P2597-G2597-J2597))</x:f>
        <x:v>0</x:v>
      </x:c>
      <x:c r="S2597" s="7" t="n">
        <x:f>SUM(O2597,Q2597,R2597)</x:f>
        <x:v>4612.105790554415</x:v>
      </x:c>
      <x:c r="T2597" s="14" t="n">
        <x:f>'Inventory detail'!T345</x:f>
        <x:v>0.33659999999999995</x:v>
      </x:c>
      <x:c r="U2597" s="14" t="n">
        <x:f>'Inventory detail'!U345</x:f>
        <x:v>0.36695999999999995</x:v>
      </x:c>
      <x:c r="V2597" s="9" t="n">
        <x:f>O2597*T2597</x:f>
        <x:v>206.03480910061594</x:v>
      </x:c>
      <x:c r="W2597" s="9" t="n">
        <x:f>Q2597*T2597</x:f>
        <x:v>1346.3999999999999</x:v>
      </x:c>
      <x:c r="X2597" s="9" t="n">
        <x:f>R2597*T2597</x:f>
        <x:v>0</x:v>
      </x:c>
      <x:c r="Y2597" s="9" t="n">
        <x:f>S2597*T2597</x:f>
        <x:v>1552.434809100616</x:v>
      </x:c>
      <x:c r="Z2597" s="9" t="n">
        <x:f>IF(ISNUMBER(U2597),S2597*(U2597-T2597),"n.a.")</x:f>
        <x:v>140.02353180123202</x:v>
      </x:c>
      <x:c r="AA2597" s="9" t="n">
        <x:f>IF(ISNUMBER(U2597),Y2597,0)</x:f>
        <x:v>1552.434809100616</x:v>
      </x:c>
      <x:c r="AB2597" s="7" t="n">
        <x:f>MAX(0,L2597-SUM(F2597:K2597))</x:f>
        <x:v>0</x:v>
      </x:c>
    </x:row>
    <x:row r="2598" ht="22" customHeight="1">
      <x:c r="A2598" s="18" t="n">
        <x:f>Summary!E$41</x:f>
        <x:v>46388</x:v>
      </x:c>
      <x:c r="B2598" s="2" t="str">
        <x:f>'Inventory detail'!A346</x:f>
        <x:v>POUC</x:v>
      </x:c>
      <x:c r="C2598" s="2" t="str">
        <x:f>'Inventory detail'!B346</x:f>
        <x:v>60</x:v>
      </x:c>
      <x:c r="D2598" s="2" t="str">
        <x:f>'Inventory detail'!C346</x:f>
        <x:v>MEM7</x:v>
      </x:c>
      <x:c r="E2598" s="10" t="n">
        <x:f>A1472</x:f>
        <x:v>46357</x:v>
      </x:c>
      <x:c r="F2598" s="7" t="n">
        <x:f>O1472</x:f>
        <x:v>5000</x:v>
      </x:c>
      <x:c r="G2598" s="7" t="n">
        <x:f>Q1472</x:f>
        <x:v>0</x:v>
      </x:c>
      <x:c r="H2598" s="7" t="n">
        <x:f>R1472</x:f>
        <x:v>487.4000821355235</x:v>
      </x:c>
      <x:c r="I2598" s="7" t="n">
        <x:f>SUMIFS('PO detail'!$W$1809:$W$1809,'PO detail'!$V$1809:$V$1809,"&gt;="&amp;E2598,'PO detail'!$V$1809:$V$1809,"&lt;"&amp;A2598)</x:f>
        <x:v>0</x:v>
      </x:c>
      <x:c r="J2598" s="7" t="n">
        <x:f>SUMIFS('PO detail'!$X$1809:$X$1809,'PO detail'!$V$1809:$V$1809,"&gt;="&amp;E2598,'PO detail'!$V$1809:$V$1809,"&lt;"&amp;A2598)</x:f>
        <x:v>0</x:v>
      </x:c>
      <x:c r="K2598" s="7" t="n">
        <x:f>SUMIFS('PO detail'!$Y$1809:$Y$1809,'PO detail'!$V$1809:$V$1809,"&gt;="&amp;E2598,'PO detail'!$V$1809:$V$1809,"&lt;"&amp;A2598)</x:f>
        <x:v>0</x:v>
      </x:c>
      <x:c r="L2598" s="7" t="n">
        <x:f>'Inventory detail'!F346*Summary!$K$5*(A2598-E2598)/Summary!$K$6</x:f>
        <x:v>475.29429158110884</x:v>
      </x:c>
      <x:c r="M2598" s="7" t="n">
        <x:f>MAX(0,H2598-L2598)</x:f>
        <x:v>12.105790554414682</x:v>
      </x:c>
      <x:c r="N2598" s="7" t="n">
        <x:f>MAX(0,L2598-H2598)</x:f>
        <x:v>0</x:v>
      </x:c>
      <x:c r="O2598" s="7" t="n">
        <x:f>MAX(0,F2598+I2598-N2598)</x:f>
        <x:v>5000</x:v>
      </x:c>
      <x:c r="P2598" s="7" t="n">
        <x:f>MAX(0,N2598-F2598-I2598)</x:f>
        <x:v>0</x:v>
      </x:c>
      <x:c r="Q2598" s="7" t="n">
        <x:f>MAX(0,G2598+J2598-P2598)</x:f>
        <x:v>0</x:v>
      </x:c>
      <x:c r="R2598" s="7" t="n">
        <x:f>M2598+MAX(0,K2598-MAX(0,P2598-G2598-J2598))</x:f>
        <x:v>12.105790554414682</x:v>
      </x:c>
      <x:c r="S2598" s="7" t="n">
        <x:f>SUM(O2598,Q2598,R2598)</x:f>
        <x:v>5012.105790554415</x:v>
      </x:c>
      <x:c r="T2598" s="14" t="n">
        <x:f>'Inventory detail'!T346</x:f>
        <x:v>0.0147</x:v>
      </x:c>
      <x:c r="U2598" s="14" t="n">
        <x:f>'Inventory detail'!U346</x:f>
        <x:v>0.01584</x:v>
      </x:c>
      <x:c r="V2598" s="9" t="n">
        <x:f>O2598*T2598</x:f>
        <x:v>73.5</x:v>
      </x:c>
      <x:c r="W2598" s="9" t="n">
        <x:f>Q2598*T2598</x:f>
        <x:v>0</x:v>
      </x:c>
      <x:c r="X2598" s="9" t="n">
        <x:f>R2598*T2598</x:f>
        <x:v>0.1779551211498958</x:v>
      </x:c>
      <x:c r="Y2598" s="9" t="n">
        <x:f>S2598*T2598</x:f>
        <x:v>73.67795512114989</x:v>
      </x:c>
      <x:c r="Z2598" s="9" t="n">
        <x:f>IF(ISNUMBER(U2598),S2598*(U2598-T2598),"n.a.")</x:f>
        <x:v>5.713800601232035</x:v>
      </x:c>
      <x:c r="AA2598" s="9" t="n">
        <x:f>IF(ISNUMBER(U2598),Y2598,0)</x:f>
        <x:v>73.67795512114989</x:v>
      </x:c>
      <x:c r="AB2598" s="7" t="n">
        <x:f>MAX(0,L2598-SUM(F2598:K2598))</x:f>
        <x:v>0</x:v>
      </x:c>
    </x:row>
    <x:row r="2599" ht="22" customHeight="1">
      <x:c r="A2599" s="18" t="n">
        <x:f>Summary!E$41</x:f>
        <x:v>46388</x:v>
      </x:c>
      <x:c r="B2599" s="2" t="str">
        <x:f>'Inventory detail'!A347</x:f>
        <x:v>WIRE</x:v>
      </x:c>
      <x:c r="C2599" s="2" t="str">
        <x:f>'Inventory detail'!B347</x:f>
        <x:v>10</x:v>
      </x:c>
      <x:c r="D2599" s="2" t="str">
        <x:f>'Inventory detail'!C347</x:f>
        <x:v>DL716GRAY</x:v>
      </x:c>
      <x:c r="E2599" s="10" t="n">
        <x:f>A1473</x:f>
        <x:v>46357</x:v>
      </x:c>
      <x:c r="F2599" s="7" t="n">
        <x:f>O1473</x:f>
        <x:v>8187.400082135525</x:v>
      </x:c>
      <x:c r="G2599" s="7" t="n">
        <x:f>Q1473</x:f>
        <x:v>0</x:v>
      </x:c>
      <x:c r="H2599" s="7" t="n">
        <x:f>R1473</x:f>
        <x:v>0</x:v>
      </x:c>
      <x:c r="I2599" s="7" t="n">
        <x:f>SUMIFS('PO detail'!$W$2015:$W$2017,'PO detail'!$V$2015:$V$2017,"&gt;="&amp;E2599,'PO detail'!$V$2015:$V$2017,"&lt;"&amp;A2599)</x:f>
        <x:v>0</x:v>
      </x:c>
      <x:c r="J2599" s="7" t="n">
        <x:f>SUMIFS('PO detail'!$X$2015:$X$2017,'PO detail'!$V$2015:$V$2017,"&gt;="&amp;E2599,'PO detail'!$V$2015:$V$2017,"&lt;"&amp;A2599)</x:f>
        <x:v>0</x:v>
      </x:c>
      <x:c r="K2599" s="7" t="n">
        <x:f>SUMIFS('PO detail'!$Y$2015:$Y$2017,'PO detail'!$V$2015:$V$2017,"&gt;="&amp;E2599,'PO detail'!$V$2015:$V$2017,"&lt;"&amp;A2599)</x:f>
        <x:v>0</x:v>
      </x:c>
      <x:c r="L2599" s="7" t="n">
        <x:f>'Inventory detail'!F347*Summary!$K$5*(A2599-E2599)/Summary!$K$6</x:f>
        <x:v>475.29429158110884</x:v>
      </x:c>
      <x:c r="M2599" s="7" t="n">
        <x:f>MAX(0,H2599-L2599)</x:f>
        <x:v>0</x:v>
      </x:c>
      <x:c r="N2599" s="7" t="n">
        <x:f>MAX(0,L2599-H2599)</x:f>
        <x:v>475.29429158110884</x:v>
      </x:c>
      <x:c r="O2599" s="7" t="n">
        <x:f>MAX(0,F2599+I2599-N2599)</x:f>
        <x:v>7712.105790554416</x:v>
      </x:c>
      <x:c r="P2599" s="7" t="n">
        <x:f>MAX(0,N2599-F2599-I2599)</x:f>
        <x:v>0</x:v>
      </x:c>
      <x:c r="Q2599" s="7" t="n">
        <x:f>MAX(0,G2599+J2599-P2599)</x:f>
        <x:v>0</x:v>
      </x:c>
      <x:c r="R2599" s="7" t="n">
        <x:f>M2599+MAX(0,K2599-MAX(0,P2599-G2599-J2599))</x:f>
        <x:v>0</x:v>
      </x:c>
      <x:c r="S2599" s="7" t="n">
        <x:f>SUM(O2599,Q2599,R2599)</x:f>
        <x:v>7712.105790554416</x:v>
      </x:c>
      <x:c r="T2599" s="14" t="n">
        <x:f>'Inventory detail'!T347</x:f>
        <x:v>0.0732</x:v>
      </x:c>
      <x:c r="U2599" s="14" t="n">
        <x:f>'Inventory detail'!U347</x:f>
        <x:v>0.0732</x:v>
      </x:c>
      <x:c r="V2599" s="9" t="n">
        <x:f>O2599*T2599</x:f>
        <x:v>564.5261438685833</x:v>
      </x:c>
      <x:c r="W2599" s="9" t="n">
        <x:f>Q2599*T2599</x:f>
        <x:v>0</x:v>
      </x:c>
      <x:c r="X2599" s="9" t="n">
        <x:f>R2599*T2599</x:f>
        <x:v>0</x:v>
      </x:c>
      <x:c r="Y2599" s="9" t="n">
        <x:f>S2599*T2599</x:f>
        <x:v>564.5261438685833</x:v>
      </x:c>
      <x:c r="Z2599" s="9" t="n">
        <x:f>IF(ISNUMBER(U2599),S2599*(U2599-T2599),"n.a.")</x:f>
        <x:v>0</x:v>
      </x:c>
      <x:c r="AA2599" s="9" t="n">
        <x:f>IF(ISNUMBER(U2599),Y2599,0)</x:f>
        <x:v>564.5261438685833</x:v>
      </x:c>
      <x:c r="AB2599" s="7" t="n">
        <x:f>MAX(0,L2599-SUM(F2599:K2599))</x:f>
        <x:v>0</x:v>
      </x:c>
    </x:row>
    <x:row r="2600" ht="22" customHeight="1">
      <x:c r="A2600" s="18" t="n">
        <x:f>Summary!E$41</x:f>
        <x:v>46388</x:v>
      </x:c>
      <x:c r="B2600" s="2" t="str">
        <x:f>'Inventory detail'!A348</x:f>
        <x:v>COIL</x:v>
      </x:c>
      <x:c r="C2600" s="2" t="str">
        <x:f>'Inventory detail'!B348</x:f>
        <x:v>10</x:v>
      </x:c>
      <x:c r="D2600" s="2" t="str">
        <x:f>'Inventory detail'!C348</x:f>
        <x:v>7CLR12-4</x:v>
      </x:c>
      <x:c r="E2600" s="10" t="n">
        <x:f>A1474</x:f>
        <x:v>46357</x:v>
      </x:c>
      <x:c r="F2600" s="7" t="n">
        <x:f>O1474</x:f>
        <x:v>2201.9222997946613</x:v>
      </x:c>
      <x:c r="G2600" s="7" t="n">
        <x:f>Q1474</x:f>
        <x:v>0</x:v>
      </x:c>
      <x:c r="H2600" s="7" t="n">
        <x:f>R1474</x:f>
        <x:v>0</x:v>
      </x:c>
      <x:c r="I2600" s="7" t="n">
        <x:f>SUMIFS('PO detail'!$W$490:$W$492,'PO detail'!$V$490:$V$492,"&gt;="&amp;E2600,'PO detail'!$V$490:$V$492,"&lt;"&amp;A2600)</x:f>
        <x:v>0</x:v>
      </x:c>
      <x:c r="J2600" s="7" t="n">
        <x:f>SUMIFS('PO detail'!$X$490:$X$492,'PO detail'!$V$490:$V$492,"&gt;="&amp;E2600,'PO detail'!$V$490:$V$492,"&lt;"&amp;A2600)</x:f>
        <x:v>0</x:v>
      </x:c>
      <x:c r="K2600" s="7" t="n">
        <x:f>SUMIFS('PO detail'!$Y$490:$Y$492,'PO detail'!$V$490:$V$492,"&gt;="&amp;E2600,'PO detail'!$V$490:$V$492,"&lt;"&amp;A2600)</x:f>
        <x:v>0</x:v>
      </x:c>
      <x:c r="L2600" s="7" t="n">
        <x:f>'Inventory detail'!F348*Summary!$K$5*(A2600-E2600)/Summary!$K$6</x:f>
        <x:v>466.8001642710472</x:v>
      </x:c>
      <x:c r="M2600" s="7" t="n">
        <x:f>MAX(0,H2600-L2600)</x:f>
        <x:v>0</x:v>
      </x:c>
      <x:c r="N2600" s="7" t="n">
        <x:f>MAX(0,L2600-H2600)</x:f>
        <x:v>466.8001642710472</x:v>
      </x:c>
      <x:c r="O2600" s="7" t="n">
        <x:f>MAX(0,F2600+I2600-N2600)</x:f>
        <x:v>1735.1221355236141</x:v>
      </x:c>
      <x:c r="P2600" s="7" t="n">
        <x:f>MAX(0,N2600-F2600-I2600)</x:f>
        <x:v>0</x:v>
      </x:c>
      <x:c r="Q2600" s="7" t="n">
        <x:f>MAX(0,G2600+J2600-P2600)</x:f>
        <x:v>0</x:v>
      </x:c>
      <x:c r="R2600" s="7" t="n">
        <x:f>M2600+MAX(0,K2600-MAX(0,P2600-G2600-J2600))</x:f>
        <x:v>0</x:v>
      </x:c>
      <x:c r="S2600" s="7" t="n">
        <x:f>SUM(O2600,Q2600,R2600)</x:f>
        <x:v>1735.1221355236141</x:v>
      </x:c>
      <x:c r="T2600" s="14" t="n">
        <x:f>'Inventory detail'!T348</x:f>
        <x:v>0.0392</x:v>
      </x:c>
      <x:c r="U2600" s="14" t="n">
        <x:f>'Inventory detail'!U348</x:f>
        <x:v>0.038453999999999995</x:v>
      </x:c>
      <x:c r="V2600" s="9" t="n">
        <x:f>O2600*T2600</x:f>
        <x:v>68.01678771252567</x:v>
      </x:c>
      <x:c r="W2600" s="9" t="n">
        <x:f>Q2600*T2600</x:f>
        <x:v>0</x:v>
      </x:c>
      <x:c r="X2600" s="9" t="n">
        <x:f>R2600*T2600</x:f>
        <x:v>0</x:v>
      </x:c>
      <x:c r="Y2600" s="9" t="n">
        <x:f>S2600*T2600</x:f>
        <x:v>68.01678771252567</x:v>
      </x:c>
      <x:c r="Z2600" s="9" t="n">
        <x:f>IF(ISNUMBER(U2600),S2600*(U2600-T2600),"n.a.")</x:f>
        <x:v>-1.2944011131006223</x:v>
      </x:c>
      <x:c r="AA2600" s="9" t="n">
        <x:f>IF(ISNUMBER(U2600),Y2600,0)</x:f>
        <x:v>68.01678771252567</x:v>
      </x:c>
      <x:c r="AB2600" s="7" t="n">
        <x:f>MAX(0,L2600-SUM(F2600:K2600))</x:f>
        <x:v>0</x:v>
      </x:c>
    </x:row>
    <x:row r="2601" ht="22" customHeight="1">
      <x:c r="A2601" s="18" t="n">
        <x:f>Summary!E$41</x:f>
        <x:v>46388</x:v>
      </x:c>
      <x:c r="B2601" s="2" t="str">
        <x:f>'Inventory detail'!A349</x:f>
        <x:v>COIL</x:v>
      </x:c>
      <x:c r="C2601" s="2" t="str">
        <x:f>'Inventory detail'!B349</x:f>
        <x:v>30</x:v>
      </x:c>
      <x:c r="D2601" s="2" t="str">
        <x:f>'Inventory detail'!C349</x:f>
        <x:v>9BLK36-4</x:v>
      </x:c>
      <x:c r="E2601" s="10" t="n">
        <x:f>A1475</x:f>
        <x:v>46357</x:v>
      </x:c>
      <x:c r="F2601" s="7" t="n">
        <x:f>O1475</x:f>
        <x:v>3101.9222997946613</x:v>
      </x:c>
      <x:c r="G2601" s="7" t="n">
        <x:f>Q1475</x:f>
        <x:v>0</x:v>
      </x:c>
      <x:c r="H2601" s="7" t="n">
        <x:f>R1475</x:f>
        <x:v>0</x:v>
      </x:c>
      <x:c r="I2601" s="7" t="n">
        <x:f>SUMIFS('PO detail'!$W$993:$W$997,'PO detail'!$V$993:$V$997,"&gt;="&amp;E2601,'PO detail'!$V$993:$V$997,"&lt;"&amp;A2601)</x:f>
        <x:v>0</x:v>
      </x:c>
      <x:c r="J2601" s="7" t="n">
        <x:f>SUMIFS('PO detail'!$X$993:$X$997,'PO detail'!$V$993:$V$997,"&gt;="&amp;E2601,'PO detail'!$V$993:$V$997,"&lt;"&amp;A2601)</x:f>
        <x:v>0</x:v>
      </x:c>
      <x:c r="K2601" s="7" t="n">
        <x:f>SUMIFS('PO detail'!$Y$993:$Y$997,'PO detail'!$V$993:$V$997,"&gt;="&amp;E2601,'PO detail'!$V$993:$V$997,"&lt;"&amp;A2601)</x:f>
        <x:v>0</x:v>
      </x:c>
      <x:c r="L2601" s="7" t="n">
        <x:f>'Inventory detail'!F349*Summary!$K$5*(A2601-E2601)/Summary!$K$6</x:f>
        <x:v>466.8001642710472</x:v>
      </x:c>
      <x:c r="M2601" s="7" t="n">
        <x:f>MAX(0,H2601-L2601)</x:f>
        <x:v>0</x:v>
      </x:c>
      <x:c r="N2601" s="7" t="n">
        <x:f>MAX(0,L2601-H2601)</x:f>
        <x:v>466.8001642710472</x:v>
      </x:c>
      <x:c r="O2601" s="7" t="n">
        <x:f>MAX(0,F2601+I2601-N2601)</x:f>
        <x:v>2635.122135523614</x:v>
      </x:c>
      <x:c r="P2601" s="7" t="n">
        <x:f>MAX(0,N2601-F2601-I2601)</x:f>
        <x:v>0</x:v>
      </x:c>
      <x:c r="Q2601" s="7" t="n">
        <x:f>MAX(0,G2601+J2601-P2601)</x:f>
        <x:v>0</x:v>
      </x:c>
      <x:c r="R2601" s="7" t="n">
        <x:f>M2601+MAX(0,K2601-MAX(0,P2601-G2601-J2601))</x:f>
        <x:v>0</x:v>
      </x:c>
      <x:c r="S2601" s="7" t="n">
        <x:f>SUM(O2601,Q2601,R2601)</x:f>
        <x:v>2635.122135523614</x:v>
      </x:c>
      <x:c r="T2601" s="14" t="n">
        <x:f>'Inventory detail'!T349</x:f>
        <x:v>0.1344</x:v>
      </x:c>
      <x:c r="U2601" s="14" t="n">
        <x:f>'Inventory detail'!U349</x:f>
        <x:v>0.131716</x:v>
      </x:c>
      <x:c r="V2601" s="9" t="n">
        <x:f>O2601*T2601</x:f>
        <x:v>354.1604150143737</x:v>
      </x:c>
      <x:c r="W2601" s="9" t="n">
        <x:f>Q2601*T2601</x:f>
        <x:v>0</x:v>
      </x:c>
      <x:c r="X2601" s="9" t="n">
        <x:f>R2601*T2601</x:f>
        <x:v>0</x:v>
      </x:c>
      <x:c r="Y2601" s="9" t="n">
        <x:f>S2601*T2601</x:f>
        <x:v>354.1604150143737</x:v>
      </x:c>
      <x:c r="Z2601" s="9" t="n">
        <x:f>IF(ISNUMBER(U2601),S2601*(U2601-T2601),"n.a.")</x:f>
        <x:v>-7.072667811745358</x:v>
      </x:c>
      <x:c r="AA2601" s="9" t="n">
        <x:f>IF(ISNUMBER(U2601),Y2601,0)</x:f>
        <x:v>354.1604150143737</x:v>
      </x:c>
      <x:c r="AB2601" s="7" t="n">
        <x:f>MAX(0,L2601-SUM(F2601:K2601))</x:f>
        <x:v>0</x:v>
      </x:c>
    </x:row>
    <x:row r="2602" ht="22" customHeight="1">
      <x:c r="A2602" s="18" t="n">
        <x:f>Summary!E$41</x:f>
        <x:v>46388</x:v>
      </x:c>
      <x:c r="B2602" s="2" t="str">
        <x:f>'Inventory detail'!A350</x:f>
        <x:v>POUC</x:v>
      </x:c>
      <x:c r="C2602" s="2" t="str">
        <x:f>'Inventory detail'!B350</x:f>
        <x:v>60</x:v>
      </x:c>
      <x:c r="D2602" s="2" t="str">
        <x:f>'Inventory detail'!C350</x:f>
        <x:v>JUM5</x:v>
      </x:c>
      <x:c r="E2602" s="10" t="n">
        <x:f>A1476</x:f>
        <x:v>46357</x:v>
      </x:c>
      <x:c r="F2602" s="7" t="n">
        <x:f>O1476</x:f>
        <x:v>0</x:v>
      </x:c>
      <x:c r="G2602" s="7" t="n">
        <x:f>Q1476</x:f>
        <x:v>5000</x:v>
      </x:c>
      <x:c r="H2602" s="7" t="n">
        <x:f>R1476</x:f>
        <x:v>1.9222997946611713</x:v>
      </x:c>
      <x:c r="I2602" s="7" t="n">
        <x:f>SUMIFS('PO detail'!$W$1743:$W$1743,'PO detail'!$V$1743:$V$1743,"&gt;="&amp;E2602,'PO detail'!$V$1743:$V$1743,"&lt;"&amp;A2602)</x:f>
        <x:v>0</x:v>
      </x:c>
      <x:c r="J2602" s="7" t="n">
        <x:f>SUMIFS('PO detail'!$X$1743:$X$1743,'PO detail'!$V$1743:$V$1743,"&gt;="&amp;E2602,'PO detail'!$V$1743:$V$1743,"&lt;"&amp;A2602)</x:f>
        <x:v>0</x:v>
      </x:c>
      <x:c r="K2602" s="7" t="n">
        <x:f>SUMIFS('PO detail'!$Y$1743:$Y$1743,'PO detail'!$V$1743:$V$1743,"&gt;="&amp;E2602,'PO detail'!$V$1743:$V$1743,"&lt;"&amp;A2602)</x:f>
        <x:v>0</x:v>
      </x:c>
      <x:c r="L2602" s="7" t="n">
        <x:f>'Inventory detail'!F350*Summary!$K$5*(A2602-E2602)/Summary!$K$6</x:f>
        <x:v>466.8001642710472</x:v>
      </x:c>
      <x:c r="M2602" s="7" t="n">
        <x:f>MAX(0,H2602-L2602)</x:f>
        <x:v>0</x:v>
      </x:c>
      <x:c r="N2602" s="7" t="n">
        <x:f>MAX(0,L2602-H2602)</x:f>
        <x:v>464.87786447638604</x:v>
      </x:c>
      <x:c r="O2602" s="7" t="n">
        <x:f>MAX(0,F2602+I2602-N2602)</x:f>
        <x:v>0</x:v>
      </x:c>
      <x:c r="P2602" s="7" t="n">
        <x:f>MAX(0,N2602-F2602-I2602)</x:f>
        <x:v>464.87786447638604</x:v>
      </x:c>
      <x:c r="Q2602" s="7" t="n">
        <x:f>MAX(0,G2602+J2602-P2602)</x:f>
        <x:v>4535.122135523614</x:v>
      </x:c>
      <x:c r="R2602" s="7" t="n">
        <x:f>M2602+MAX(0,K2602-MAX(0,P2602-G2602-J2602))</x:f>
        <x:v>0</x:v>
      </x:c>
      <x:c r="S2602" s="7" t="n">
        <x:f>SUM(O2602,Q2602,R2602)</x:f>
        <x:v>4535.122135523614</x:v>
      </x:c>
      <x:c r="T2602" s="14" t="n">
        <x:f>'Inventory detail'!T350</x:f>
        <x:v>0.0115</x:v>
      </x:c>
      <x:c r="U2602" s="14" t="n">
        <x:f>'Inventory detail'!U350</x:f>
        <x:v>0.012374999999999999</x:v>
      </x:c>
      <x:c r="V2602" s="9" t="n">
        <x:f>O2602*T2602</x:f>
        <x:v>0</x:v>
      </x:c>
      <x:c r="W2602" s="9" t="n">
        <x:f>Q2602*T2602</x:f>
        <x:v>52.15390455852156</x:v>
      </x:c>
      <x:c r="X2602" s="9" t="n">
        <x:f>R2602*T2602</x:f>
        <x:v>0</x:v>
      </x:c>
      <x:c r="Y2602" s="9" t="n">
        <x:f>S2602*T2602</x:f>
        <x:v>52.15390455852156</x:v>
      </x:c>
      <x:c r="Z2602" s="9" t="n">
        <x:f>IF(ISNUMBER(U2602),S2602*(U2602-T2602),"n.a.")</x:f>
        <x:v>3.9682318685831577</x:v>
      </x:c>
      <x:c r="AA2602" s="9" t="n">
        <x:f>IF(ISNUMBER(U2602),Y2602,0)</x:f>
        <x:v>52.15390455852156</x:v>
      </x:c>
      <x:c r="AB2602" s="7" t="n">
        <x:f>MAX(0,L2602-SUM(F2602:K2602))</x:f>
        <x:v>0</x:v>
      </x:c>
    </x:row>
    <x:row r="2603" ht="22" customHeight="1">
      <x:c r="A2603" s="18" t="n">
        <x:f>Summary!E$41</x:f>
        <x:v>46388</x:v>
      </x:c>
      <x:c r="B2603" s="2" t="str">
        <x:f>'Inventory detail'!A351</x:f>
        <x:v>POUC</x:v>
      </x:c>
      <x:c r="C2603" s="2" t="str">
        <x:f>'Inventory detail'!B351</x:f>
        <x:v>60</x:v>
      </x:c>
      <x:c r="D2603" s="2" t="str">
        <x:f>'Inventory detail'!C351</x:f>
        <x:v>SCH10</x:v>
      </x:c>
      <x:c r="E2603" s="10" t="n">
        <x:f>A1477</x:f>
        <x:v>46357</x:v>
      </x:c>
      <x:c r="F2603" s="7" t="n">
        <x:f>O1477</x:f>
        <x:v>0</x:v>
      </x:c>
      <x:c r="G2603" s="7" t="n">
        <x:f>Q1477</x:f>
        <x:v>0</x:v>
      </x:c>
      <x:c r="H2603" s="7" t="n">
        <x:f>R1477</x:f>
        <x:v>10701.92229979466</x:v>
      </x:c>
      <x:c r="I2603" s="7" t="n">
        <x:f>0</x:f>
        <x:v>0</x:v>
      </x:c>
      <x:c r="J2603" s="7" t="n">
        <x:f>0</x:f>
        <x:v>0</x:v>
      </x:c>
      <x:c r="K2603" s="7" t="n">
        <x:f>0</x:f>
        <x:v>0</x:v>
      </x:c>
      <x:c r="L2603" s="7" t="n">
        <x:f>'Inventory detail'!F351*Summary!$K$5*(A2603-E2603)/Summary!$K$6</x:f>
        <x:v>466.8001642710472</x:v>
      </x:c>
      <x:c r="M2603" s="7" t="n">
        <x:f>MAX(0,H2603-L2603)</x:f>
        <x:v>10235.122135523612</x:v>
      </x:c>
      <x:c r="N2603" s="7" t="n">
        <x:f>MAX(0,L2603-H2603)</x:f>
        <x:v>0</x:v>
      </x:c>
      <x:c r="O2603" s="7" t="n">
        <x:f>MAX(0,F2603+I2603-N2603)</x:f>
        <x:v>0</x:v>
      </x:c>
      <x:c r="P2603" s="7" t="n">
        <x:f>MAX(0,N2603-F2603-I2603)</x:f>
        <x:v>0</x:v>
      </x:c>
      <x:c r="Q2603" s="7" t="n">
        <x:f>MAX(0,G2603+J2603-P2603)</x:f>
        <x:v>0</x:v>
      </x:c>
      <x:c r="R2603" s="7" t="n">
        <x:f>M2603+MAX(0,K2603-MAX(0,P2603-G2603-J2603))</x:f>
        <x:v>10235.122135523612</x:v>
      </x:c>
      <x:c r="S2603" s="7" t="n">
        <x:f>SUM(O2603,Q2603,R2603)</x:f>
        <x:v>10235.122135523612</x:v>
      </x:c>
      <x:c r="T2603" s="14" t="n">
        <x:f>'Inventory detail'!T351</x:f>
        <x:v>0.014199999999999999</x:v>
      </x:c>
      <x:c r="U2603" s="14" t="n">
        <x:f>'Inventory detail'!U351</x:f>
        <x:v>0.01551</x:v>
      </x:c>
      <x:c r="V2603" s="9" t="n">
        <x:f>O2603*T2603</x:f>
        <x:v>0</x:v>
      </x:c>
      <x:c r="W2603" s="9" t="n">
        <x:f>Q2603*T2603</x:f>
        <x:v>0</x:v>
      </x:c>
      <x:c r="X2603" s="9" t="n">
        <x:f>R2603*T2603</x:f>
        <x:v>145.33873432443528</x:v>
      </x:c>
      <x:c r="Y2603" s="9" t="n">
        <x:f>S2603*T2603</x:f>
        <x:v>145.33873432443528</x:v>
      </x:c>
      <x:c r="Z2603" s="9" t="n">
        <x:f>IF(ISNUMBER(U2603),S2603*(U2603-T2603),"n.a.")</x:f>
        <x:v>13.408009997535936</x:v>
      </x:c>
      <x:c r="AA2603" s="9" t="n">
        <x:f>IF(ISNUMBER(U2603),Y2603,0)</x:f>
        <x:v>145.33873432443528</x:v>
      </x:c>
      <x:c r="AB2603" s="7" t="n">
        <x:f>MAX(0,L2603-SUM(F2603:K2603))</x:f>
        <x:v>0</x:v>
      </x:c>
    </x:row>
    <x:row r="2604" ht="22" customHeight="1">
      <x:c r="A2604" s="18" t="n">
        <x:f>Summary!E$41</x:f>
        <x:v>46388</x:v>
      </x:c>
      <x:c r="B2604" s="2" t="str">
        <x:f>'Inventory detail'!A352</x:f>
        <x:v>WIRE</x:v>
      </x:c>
      <x:c r="C2604" s="2" t="str">
        <x:f>'Inventory detail'!B352</x:f>
        <x:v>30</x:v>
      </x:c>
      <x:c r="D2604" s="2" t="str">
        <x:f>'Inventory detail'!C352</x:f>
        <x:v>DL716WHT</x:v>
      </x:c>
      <x:c r="E2604" s="10" t="n">
        <x:f>A1478</x:f>
        <x:v>46357</x:v>
      </x:c>
      <x:c r="F2604" s="7" t="n">
        <x:f>O1478</x:f>
        <x:v>0</x:v>
      </x:c>
      <x:c r="G2604" s="7" t="n">
        <x:f>Q1478</x:f>
        <x:v>0</x:v>
      </x:c>
      <x:c r="H2604" s="7" t="n">
        <x:f>R1478</x:f>
        <x:v>0</x:v>
      </x:c>
      <x:c r="I2604" s="7" t="n">
        <x:f>0</x:f>
        <x:v>0</x:v>
      </x:c>
      <x:c r="J2604" s="7" t="n">
        <x:f>0</x:f>
        <x:v>0</x:v>
      </x:c>
      <x:c r="K2604" s="7" t="n">
        <x:f>0</x:f>
        <x:v>0</x:v>
      </x:c>
      <x:c r="L2604" s="7" t="n">
        <x:f>'Inventory detail'!F352*Summary!$K$5*(A2604-E2604)/Summary!$K$6</x:f>
        <x:v>466.8001642710472</x:v>
      </x:c>
      <x:c r="M2604" s="7" t="n">
        <x:f>MAX(0,H2604-L2604)</x:f>
        <x:v>0</x:v>
      </x:c>
      <x:c r="N2604" s="7" t="n">
        <x:f>MAX(0,L2604-H2604)</x:f>
        <x:v>466.8001642710472</x:v>
      </x:c>
      <x:c r="O2604" s="7" t="n">
        <x:f>MAX(0,F2604+I2604-N2604)</x:f>
        <x:v>0</x:v>
      </x:c>
      <x:c r="P2604" s="7" t="n">
        <x:f>MAX(0,N2604-F2604-I2604)</x:f>
        <x:v>466.8001642710472</x:v>
      </x:c>
      <x:c r="Q2604" s="7" t="n">
        <x:f>MAX(0,G2604+J2604-P2604)</x:f>
        <x:v>0</x:v>
      </x:c>
      <x:c r="R2604" s="7" t="n">
        <x:f>M2604+MAX(0,K2604-MAX(0,P2604-G2604-J2604))</x:f>
        <x:v>0</x:v>
      </x:c>
      <x:c r="S2604" s="7" t="n">
        <x:f>SUM(O2604,Q2604,R2604)</x:f>
        <x:v>0</x:v>
      </x:c>
      <x:c r="T2604" s="14" t="n">
        <x:f>'Inventory detail'!T352</x:f>
        <x:v>0.0732</x:v>
      </x:c>
      <x:c r="U2604" s="14" t="n">
        <x:f>'Inventory detail'!U352</x:f>
        <x:v>0.0732</x:v>
      </x:c>
      <x:c r="V2604" s="9" t="n">
        <x:f>O2604*T2604</x:f>
        <x:v>0</x:v>
      </x:c>
      <x:c r="W2604" s="9" t="n">
        <x:f>Q2604*T2604</x:f>
        <x:v>0</x:v>
      </x:c>
      <x:c r="X2604" s="9" t="n">
        <x:f>R2604*T2604</x:f>
        <x:v>0</x:v>
      </x:c>
      <x:c r="Y2604" s="9" t="n">
        <x:f>S2604*T2604</x:f>
        <x:v>0</x:v>
      </x:c>
      <x:c r="Z2604" s="9" t="n">
        <x:f>IF(ISNUMBER(U2604),S2604*(U2604-T2604),"n.a.")</x:f>
        <x:v>0</x:v>
      </x:c>
      <x:c r="AA2604" s="9" t="n">
        <x:f>IF(ISNUMBER(U2604),Y2604,0)</x:f>
        <x:v>0</x:v>
      </x:c>
      <x:c r="AB2604" s="7" t="n">
        <x:f>MAX(0,L2604-SUM(F2604:K2604))</x:f>
        <x:v>466.8001642710472</x:v>
      </x:c>
    </x:row>
    <x:row r="2605" ht="22" customHeight="1">
      <x:c r="A2605" s="18" t="n">
        <x:f>Summary!E$41</x:f>
        <x:v>46388</x:v>
      </x:c>
      <x:c r="B2605" s="2" t="str">
        <x:f>'Inventory detail'!A353</x:f>
        <x:v>WIRE</x:v>
      </x:c>
      <x:c r="C2605" s="2" t="str">
        <x:f>'Inventory detail'!B353</x:f>
        <x:v>30</x:v>
      </x:c>
      <x:c r="D2605" s="2" t="str">
        <x:f>'Inventory detail'!C353</x:f>
        <x:v>DL058BLK</x:v>
      </x:c>
      <x:c r="E2605" s="10" t="n">
        <x:f>A1479</x:f>
        <x:v>46357</x:v>
      </x:c>
      <x:c r="F2605" s="7" t="n">
        <x:f>O1479</x:f>
        <x:v>0</x:v>
      </x:c>
      <x:c r="G2605" s="7" t="n">
        <x:f>Q1479</x:f>
        <x:v>0</x:v>
      </x:c>
      <x:c r="H2605" s="7" t="n">
        <x:f>R1479</x:f>
        <x:v>359.16599589322385</x:v>
      </x:c>
      <x:c r="I2605" s="7" t="n">
        <x:f>0</x:f>
        <x:v>0</x:v>
      </x:c>
      <x:c r="J2605" s="7" t="n">
        <x:f>0</x:f>
        <x:v>0</x:v>
      </x:c>
      <x:c r="K2605" s="7" t="n">
        <x:f>0</x:f>
        <x:v>0</x:v>
      </x:c>
      <x:c r="L2605" s="7" t="n">
        <x:f>'Inventory detail'!F353*Summary!$K$5*(A2605-E2605)/Summary!$K$6</x:f>
        <x:v>462.56328542094457</x:v>
      </x:c>
      <x:c r="M2605" s="7" t="n">
        <x:f>MAX(0,H2605-L2605)</x:f>
        <x:v>0</x:v>
      </x:c>
      <x:c r="N2605" s="7" t="n">
        <x:f>MAX(0,L2605-H2605)</x:f>
        <x:v>103.39728952772072</x:v>
      </x:c>
      <x:c r="O2605" s="7" t="n">
        <x:f>MAX(0,F2605+I2605-N2605)</x:f>
        <x:v>0</x:v>
      </x:c>
      <x:c r="P2605" s="7" t="n">
        <x:f>MAX(0,N2605-F2605-I2605)</x:f>
        <x:v>103.39728952772072</x:v>
      </x:c>
      <x:c r="Q2605" s="7" t="n">
        <x:f>MAX(0,G2605+J2605-P2605)</x:f>
        <x:v>0</x:v>
      </x:c>
      <x:c r="R2605" s="7" t="n">
        <x:f>M2605+MAX(0,K2605-MAX(0,P2605-G2605-J2605))</x:f>
        <x:v>0</x:v>
      </x:c>
      <x:c r="S2605" s="7" t="n">
        <x:f>SUM(O2605,Q2605,R2605)</x:f>
        <x:v>0</x:v>
      </x:c>
      <x:c r="T2605" s="14" t="n">
        <x:f>'Inventory detail'!T353</x:f>
        <x:v>0.1082</x:v>
      </x:c>
      <x:c r="U2605" s="14" t="n">
        <x:f>'Inventory detail'!U353</x:f>
        <x:v>0.1082</x:v>
      </x:c>
      <x:c r="V2605" s="9" t="n">
        <x:f>O2605*T2605</x:f>
        <x:v>0</x:v>
      </x:c>
      <x:c r="W2605" s="9" t="n">
        <x:f>Q2605*T2605</x:f>
        <x:v>0</x:v>
      </x:c>
      <x:c r="X2605" s="9" t="n">
        <x:f>R2605*T2605</x:f>
        <x:v>0</x:v>
      </x:c>
      <x:c r="Y2605" s="9" t="n">
        <x:f>S2605*T2605</x:f>
        <x:v>0</x:v>
      </x:c>
      <x:c r="Z2605" s="9" t="n">
        <x:f>IF(ISNUMBER(U2605),S2605*(U2605-T2605),"n.a.")</x:f>
        <x:v>0</x:v>
      </x:c>
      <x:c r="AA2605" s="9" t="n">
        <x:f>IF(ISNUMBER(U2605),Y2605,0)</x:f>
        <x:v>0</x:v>
      </x:c>
      <x:c r="AB2605" s="7" t="n">
        <x:f>MAX(0,L2605-SUM(F2605:K2605))</x:f>
        <x:v>103.39728952772072</x:v>
      </x:c>
    </x:row>
    <x:row r="2606" ht="22" customHeight="1">
      <x:c r="A2606" s="18" t="n">
        <x:f>Summary!E$41</x:f>
        <x:v>46388</x:v>
      </x:c>
      <x:c r="B2606" s="2" t="str">
        <x:f>'Inventory detail'!A354</x:f>
        <x:v>COIL</x:v>
      </x:c>
      <x:c r="C2606" s="2" t="str">
        <x:f>'Inventory detail'!B354</x:f>
        <x:v>60</x:v>
      </x:c>
      <x:c r="D2606" s="2" t="str">
        <x:f>'Inventory detail'!C354</x:f>
        <x:v>11WHT12-4</x:v>
      </x:c>
      <x:c r="E2606" s="10" t="n">
        <x:f>A1480</x:f>
        <x:v>46357</x:v>
      </x:c>
      <x:c r="F2606" s="7" t="n">
        <x:f>O1480</x:f>
        <x:v>2016.4271047227926</x:v>
      </x:c>
      <x:c r="G2606" s="7" t="n">
        <x:f>Q1480</x:f>
        <x:v>0</x:v>
      </x:c>
      <x:c r="H2606" s="7" t="n">
        <x:f>R1480</x:f>
        <x:v>0</x:v>
      </x:c>
      <x:c r="I2606" s="7" t="n">
        <x:f>SUMIFS('PO detail'!$W$1053:$W$1054,'PO detail'!$V$1053:$V$1054,"&gt;="&amp;E2606,'PO detail'!$V$1053:$V$1054,"&lt;"&amp;A2606)</x:f>
        <x:v>0</x:v>
      </x:c>
      <x:c r="J2606" s="7" t="n">
        <x:f>SUMIFS('PO detail'!$X$1053:$X$1054,'PO detail'!$V$1053:$V$1054,"&gt;="&amp;E2606,'PO detail'!$V$1053:$V$1054,"&lt;"&amp;A2606)</x:f>
        <x:v>0</x:v>
      </x:c>
      <x:c r="K2606" s="7" t="n">
        <x:f>SUMIFS('PO detail'!$Y$1053:$Y$1054,'PO detail'!$V$1053:$V$1054,"&gt;="&amp;E2606,'PO detail'!$V$1053:$V$1054,"&lt;"&amp;A2606)</x:f>
        <x:v>0</x:v>
      </x:c>
      <x:c r="L2606" s="7" t="n">
        <x:f>'Inventory detail'!F354*Summary!$K$5*(A2606-E2606)/Summary!$K$6</x:f>
        <x:v>458.3162217659138</x:v>
      </x:c>
      <x:c r="M2606" s="7" t="n">
        <x:f>MAX(0,H2606-L2606)</x:f>
        <x:v>0</x:v>
      </x:c>
      <x:c r="N2606" s="7" t="n">
        <x:f>MAX(0,L2606-H2606)</x:f>
        <x:v>458.3162217659138</x:v>
      </x:c>
      <x:c r="O2606" s="7" t="n">
        <x:f>MAX(0,F2606+I2606-N2606)</x:f>
        <x:v>1558.1108829568789</x:v>
      </x:c>
      <x:c r="P2606" s="7" t="n">
        <x:f>MAX(0,N2606-F2606-I2606)</x:f>
        <x:v>0</x:v>
      </x:c>
      <x:c r="Q2606" s="7" t="n">
        <x:f>MAX(0,G2606+J2606-P2606)</x:f>
        <x:v>0</x:v>
      </x:c>
      <x:c r="R2606" s="7" t="n">
        <x:f>M2606+MAX(0,K2606-MAX(0,P2606-G2606-J2606))</x:f>
        <x:v>0</x:v>
      </x:c>
      <x:c r="S2606" s="7" t="n">
        <x:f>SUM(O2606,Q2606,R2606)</x:f>
        <x:v>1558.1108829568789</x:v>
      </x:c>
      <x:c r="T2606" s="14" t="n">
        <x:f>'Inventory detail'!T354</x:f>
        <x:v>0.0682</x:v>
      </x:c>
      <x:c r="U2606" s="14" t="n">
        <x:f>'Inventory detail'!U354</x:f>
        <x:v>0.0668525</x:v>
      </x:c>
      <x:c r="V2606" s="9" t="n">
        <x:f>O2606*T2606</x:f>
        <x:v>106.26316221765913</x:v>
      </x:c>
      <x:c r="W2606" s="9" t="n">
        <x:f>Q2606*T2606</x:f>
        <x:v>0</x:v>
      </x:c>
      <x:c r="X2606" s="9" t="n">
        <x:f>R2606*T2606</x:f>
        <x:v>0</x:v>
      </x:c>
      <x:c r="Y2606" s="9" t="n">
        <x:f>S2606*T2606</x:f>
        <x:v>106.26316221765913</x:v>
      </x:c>
      <x:c r="Z2606" s="9" t="n">
        <x:f>IF(ISNUMBER(U2606),S2606*(U2606-T2606),"n.a.")</x:f>
        <x:v>-2.0995544147843965</x:v>
      </x:c>
      <x:c r="AA2606" s="9" t="n">
        <x:f>IF(ISNUMBER(U2606),Y2606,0)</x:f>
        <x:v>106.26316221765913</x:v>
      </x:c>
      <x:c r="AB2606" s="7" t="n">
        <x:f>MAX(0,L2606-SUM(F2606:K2606))</x:f>
        <x:v>0</x:v>
      </x:c>
    </x:row>
    <x:row r="2607" ht="22" customHeight="1">
      <x:c r="A2607" s="18" t="n">
        <x:f>Summary!E$41</x:f>
        <x:v>46388</x:v>
      </x:c>
      <x:c r="B2607" s="2" t="str">
        <x:f>'Inventory detail'!A355</x:f>
        <x:v>COIL</x:v>
      </x:c>
      <x:c r="C2607" s="2" t="str">
        <x:f>'Inventory detail'!B355</x:f>
        <x:v>60</x:v>
      </x:c>
      <x:c r="D2607" s="2" t="str">
        <x:f>'Inventory detail'!C355</x:f>
        <x:v>25NAV12-4</x:v>
      </x:c>
      <x:c r="E2607" s="10" t="n">
        <x:f>A1481</x:f>
        <x:v>46357</x:v>
      </x:c>
      <x:c r="F2607" s="7" t="n">
        <x:f>O1481</x:f>
        <x:v>1916.4271047227926</x:v>
      </x:c>
      <x:c r="G2607" s="7" t="n">
        <x:f>Q1481</x:f>
        <x:v>0</x:v>
      </x:c>
      <x:c r="H2607" s="7" t="n">
        <x:f>R1481</x:f>
        <x:v>0</x:v>
      </x:c>
      <x:c r="I2607" s="7" t="n">
        <x:f>SUMIFS('PO detail'!$W$1240:$W$1243,'PO detail'!$V$1240:$V$1243,"&gt;="&amp;E2607,'PO detail'!$V$1240:$V$1243,"&lt;"&amp;A2607)</x:f>
        <x:v>0</x:v>
      </x:c>
      <x:c r="J2607" s="7" t="n">
        <x:f>SUMIFS('PO detail'!$X$1240:$X$1243,'PO detail'!$V$1240:$V$1243,"&gt;="&amp;E2607,'PO detail'!$V$1240:$V$1243,"&lt;"&amp;A2607)</x:f>
        <x:v>0</x:v>
      </x:c>
      <x:c r="K2607" s="7" t="n">
        <x:f>SUMIFS('PO detail'!$Y$1240:$Y$1243,'PO detail'!$V$1240:$V$1243,"&gt;="&amp;E2607,'PO detail'!$V$1240:$V$1243,"&lt;"&amp;A2607)</x:f>
        <x:v>0</x:v>
      </x:c>
      <x:c r="L2607" s="7" t="n">
        <x:f>'Inventory detail'!F355*Summary!$K$5*(A2607-E2607)/Summary!$K$6</x:f>
        <x:v>458.3162217659138</x:v>
      </x:c>
      <x:c r="M2607" s="7" t="n">
        <x:f>MAX(0,H2607-L2607)</x:f>
        <x:v>0</x:v>
      </x:c>
      <x:c r="N2607" s="7" t="n">
        <x:f>MAX(0,L2607-H2607)</x:f>
        <x:v>458.3162217659138</x:v>
      </x:c>
      <x:c r="O2607" s="7" t="n">
        <x:f>MAX(0,F2607+I2607-N2607)</x:f>
        <x:v>1458.1108829568789</x:v>
      </x:c>
      <x:c r="P2607" s="7" t="n">
        <x:f>MAX(0,N2607-F2607-I2607)</x:f>
        <x:v>0</x:v>
      </x:c>
      <x:c r="Q2607" s="7" t="n">
        <x:f>MAX(0,G2607+J2607-P2607)</x:f>
        <x:v>0</x:v>
      </x:c>
      <x:c r="R2607" s="7" t="n">
        <x:f>M2607+MAX(0,K2607-MAX(0,P2607-G2607-J2607))</x:f>
        <x:v>0</x:v>
      </x:c>
      <x:c r="S2607" s="7" t="n">
        <x:f>SUM(O2607,Q2607,R2607)</x:f>
        <x:v>1458.1108829568789</x:v>
      </x:c>
      <x:c r="T2607" s="14" t="n">
        <x:f>'Inventory detail'!T355</x:f>
        <x:v>0.2144</x:v>
      </x:c>
      <x:c r="U2607" s="14" t="n">
        <x:f>'Inventory detail'!U355</x:f>
        <x:v>0.2100605</x:v>
      </x:c>
      <x:c r="V2607" s="9" t="n">
        <x:f>O2607*T2607</x:f>
        <x:v>312.61897330595485</x:v>
      </x:c>
      <x:c r="W2607" s="9" t="n">
        <x:f>Q2607*T2607</x:f>
        <x:v>0</x:v>
      </x:c>
      <x:c r="X2607" s="9" t="n">
        <x:f>R2607*T2607</x:f>
        <x:v>0</x:v>
      </x:c>
      <x:c r="Y2607" s="9" t="n">
        <x:f>S2607*T2607</x:f>
        <x:v>312.61897330595485</x:v>
      </x:c>
      <x:c r="Z2607" s="9" t="n">
        <x:f>IF(ISNUMBER(U2607),S2607*(U2607-T2607),"n.a.")</x:f>
        <x:v>-6.32747217659137</x:v>
      </x:c>
      <x:c r="AA2607" s="9" t="n">
        <x:f>IF(ISNUMBER(U2607),Y2607,0)</x:f>
        <x:v>312.61897330595485</x:v>
      </x:c>
      <x:c r="AB2607" s="7" t="n">
        <x:f>MAX(0,L2607-SUM(F2607:K2607))</x:f>
        <x:v>0</x:v>
      </x:c>
    </x:row>
    <x:row r="2608" ht="22" customHeight="1">
      <x:c r="A2608" s="18" t="n">
        <x:f>Summary!E$41</x:f>
        <x:v>46388</x:v>
      </x:c>
      <x:c r="B2608" s="2" t="str">
        <x:f>'Inventory detail'!A356</x:f>
        <x:v>POUC</x:v>
      </x:c>
      <x:c r="C2608" s="2" t="str">
        <x:f>'Inventory detail'!B356</x:f>
        <x:v>10</x:v>
      </x:c>
      <x:c r="D2608" s="2" t="str">
        <x:f>'Inventory detail'!C356</x:f>
        <x:v>LUGWO10</x:v>
      </x:c>
      <x:c r="E2608" s="10" t="n">
        <x:f>A1482</x:f>
        <x:v>46357</x:v>
      </x:c>
      <x:c r="F2608" s="7" t="n">
        <x:f>O1482</x:f>
        <x:v>5000</x:v>
      </x:c>
      <x:c r="G2608" s="7" t="n">
        <x:f>Q1482</x:f>
        <x:v>0</x:v>
      </x:c>
      <x:c r="H2608" s="7" t="n">
        <x:f>R1482</x:f>
        <x:v>616.4271047227926</x:v>
      </x:c>
      <x:c r="I2608" s="7" t="n">
        <x:f>SUMIFS('PO detail'!$W$1553:$W$1553,'PO detail'!$V$1553:$V$1553,"&gt;="&amp;E2608,'PO detail'!$V$1553:$V$1553,"&lt;"&amp;A2608)</x:f>
        <x:v>0</x:v>
      </x:c>
      <x:c r="J2608" s="7" t="n">
        <x:f>SUMIFS('PO detail'!$X$1553:$X$1553,'PO detail'!$V$1553:$V$1553,"&gt;="&amp;E2608,'PO detail'!$V$1553:$V$1553,"&lt;"&amp;A2608)</x:f>
        <x:v>0</x:v>
      </x:c>
      <x:c r="K2608" s="7" t="n">
        <x:f>SUMIFS('PO detail'!$Y$1553:$Y$1553,'PO detail'!$V$1553:$V$1553,"&gt;="&amp;E2608,'PO detail'!$V$1553:$V$1553,"&lt;"&amp;A2608)</x:f>
        <x:v>0</x:v>
      </x:c>
      <x:c r="L2608" s="7" t="n">
        <x:f>'Inventory detail'!F356*Summary!$K$5*(A2608-E2608)/Summary!$K$6</x:f>
        <x:v>458.3162217659138</x:v>
      </x:c>
      <x:c r="M2608" s="7" t="n">
        <x:f>MAX(0,H2608-L2608)</x:f>
        <x:v>158.1108829568788</x:v>
      </x:c>
      <x:c r="N2608" s="7" t="n">
        <x:f>MAX(0,L2608-H2608)</x:f>
        <x:v>0</x:v>
      </x:c>
      <x:c r="O2608" s="7" t="n">
        <x:f>MAX(0,F2608+I2608-N2608)</x:f>
        <x:v>5000</x:v>
      </x:c>
      <x:c r="P2608" s="7" t="n">
        <x:f>MAX(0,N2608-F2608-I2608)</x:f>
        <x:v>0</x:v>
      </x:c>
      <x:c r="Q2608" s="7" t="n">
        <x:f>MAX(0,G2608+J2608-P2608)</x:f>
        <x:v>0</x:v>
      </x:c>
      <x:c r="R2608" s="7" t="n">
        <x:f>M2608+MAX(0,K2608-MAX(0,P2608-G2608-J2608))</x:f>
        <x:v>158.1108829568788</x:v>
      </x:c>
      <x:c r="S2608" s="7" t="n">
        <x:f>SUM(O2608,Q2608,R2608)</x:f>
        <x:v>5158.110882956878</x:v>
      </x:c>
      <x:c r="T2608" s="14" t="n">
        <x:f>'Inventory detail'!T356</x:f>
        <x:v>0.016399999999999998</x:v>
      </x:c>
      <x:c r="U2608" s="14" t="n">
        <x:f>'Inventory detail'!U356</x:f>
        <x:v>0.017985</x:v>
      </x:c>
      <x:c r="V2608" s="9" t="n">
        <x:f>O2608*T2608</x:f>
        <x:v>81.99999999999999</x:v>
      </x:c>
      <x:c r="W2608" s="9" t="n">
        <x:f>Q2608*T2608</x:f>
        <x:v>0</x:v>
      </x:c>
      <x:c r="X2608" s="9" t="n">
        <x:f>R2608*T2608</x:f>
        <x:v>2.593018480492812</x:v>
      </x:c>
      <x:c r="Y2608" s="9" t="n">
        <x:f>S2608*T2608</x:f>
        <x:v>84.5930184804928</x:v>
      </x:c>
      <x:c r="Z2608" s="9" t="n">
        <x:f>IF(ISNUMBER(U2608),S2608*(U2608-T2608),"n.a.")</x:f>
        <x:v>8.175605749486667</x:v>
      </x:c>
      <x:c r="AA2608" s="9" t="n">
        <x:f>IF(ISNUMBER(U2608),Y2608,0)</x:f>
        <x:v>84.5930184804928</x:v>
      </x:c>
      <x:c r="AB2608" s="7" t="n">
        <x:f>MAX(0,L2608-SUM(F2608:K2608))</x:f>
        <x:v>0</x:v>
      </x:c>
    </x:row>
    <x:row r="2609" ht="22" customHeight="1">
      <x:c r="A2609" s="18" t="n">
        <x:f>Summary!E$41</x:f>
        <x:v>46388</x:v>
      </x:c>
      <x:c r="B2609" s="2" t="str">
        <x:f>'Inventory detail'!A357</x:f>
        <x:v>WIRE</x:v>
      </x:c>
      <x:c r="C2609" s="2" t="str">
        <x:f>'Inventory detail'!B357</x:f>
        <x:v>30</x:v>
      </x:c>
      <x:c r="D2609" s="2" t="str">
        <x:f>'Inventory detail'!C357</x:f>
        <x:v>DL038SIL</x:v>
      </x:c>
      <x:c r="E2609" s="10" t="n">
        <x:f>A1483</x:f>
        <x:v>46357</x:v>
      </x:c>
      <x:c r="F2609" s="7" t="n">
        <x:f>O1483</x:f>
        <x:v>0</x:v>
      </x:c>
      <x:c r="G2609" s="7" t="n">
        <x:f>Q1483</x:f>
        <x:v>0</x:v>
      </x:c>
      <x:c r="H2609" s="7" t="n">
        <x:f>R1483</x:f>
        <x:v>4316.427104722792</x:v>
      </x:c>
      <x:c r="I2609" s="7" t="n">
        <x:f>0</x:f>
        <x:v>0</x:v>
      </x:c>
      <x:c r="J2609" s="7" t="n">
        <x:f>0</x:f>
        <x:v>0</x:v>
      </x:c>
      <x:c r="K2609" s="7" t="n">
        <x:f>0</x:f>
        <x:v>0</x:v>
      </x:c>
      <x:c r="L2609" s="7" t="n">
        <x:f>'Inventory detail'!F357*Summary!$K$5*(A2609-E2609)/Summary!$K$6</x:f>
        <x:v>458.3162217659138</x:v>
      </x:c>
      <x:c r="M2609" s="7" t="n">
        <x:f>MAX(0,H2609-L2609)</x:f>
        <x:v>3858.1108829568784</x:v>
      </x:c>
      <x:c r="N2609" s="7" t="n">
        <x:f>MAX(0,L2609-H2609)</x:f>
        <x:v>0</x:v>
      </x:c>
      <x:c r="O2609" s="7" t="n">
        <x:f>MAX(0,F2609+I2609-N2609)</x:f>
        <x:v>0</x:v>
      </x:c>
      <x:c r="P2609" s="7" t="n">
        <x:f>MAX(0,N2609-F2609-I2609)</x:f>
        <x:v>0</x:v>
      </x:c>
      <x:c r="Q2609" s="7" t="n">
        <x:f>MAX(0,G2609+J2609-P2609)</x:f>
        <x:v>0</x:v>
      </x:c>
      <x:c r="R2609" s="7" t="n">
        <x:f>M2609+MAX(0,K2609-MAX(0,P2609-G2609-J2609))</x:f>
        <x:v>3858.1108829568784</x:v>
      </x:c>
      <x:c r="S2609" s="7" t="n">
        <x:f>SUM(O2609,Q2609,R2609)</x:f>
        <x:v>3858.1108829568784</x:v>
      </x:c>
      <x:c r="T2609" s="14" t="n">
        <x:f>'Inventory detail'!T357</x:f>
        <x:v>0.056299999999999996</x:v>
      </x:c>
      <x:c r="U2609" s="14" t="n">
        <x:f>'Inventory detail'!U357</x:f>
        <x:v>0.056299999999999996</x:v>
      </x:c>
      <x:c r="V2609" s="9" t="n">
        <x:f>O2609*T2609</x:f>
        <x:v>0</x:v>
      </x:c>
      <x:c r="W2609" s="9" t="n">
        <x:f>Q2609*T2609</x:f>
        <x:v>0</x:v>
      </x:c>
      <x:c r="X2609" s="9" t="n">
        <x:f>R2609*T2609</x:f>
        <x:v>217.21164271047223</x:v>
      </x:c>
      <x:c r="Y2609" s="9" t="n">
        <x:f>S2609*T2609</x:f>
        <x:v>217.21164271047223</x:v>
      </x:c>
      <x:c r="Z2609" s="9" t="n">
        <x:f>IF(ISNUMBER(U2609),S2609*(U2609-T2609),"n.a.")</x:f>
        <x:v>0</x:v>
      </x:c>
      <x:c r="AA2609" s="9" t="n">
        <x:f>IF(ISNUMBER(U2609),Y2609,0)</x:f>
        <x:v>217.21164271047223</x:v>
      </x:c>
      <x:c r="AB2609" s="7" t="n">
        <x:f>MAX(0,L2609-SUM(F2609:K2609))</x:f>
        <x:v>0</x:v>
      </x:c>
    </x:row>
    <x:row r="2610" ht="22" customHeight="1">
      <x:c r="A2610" s="18" t="n">
        <x:f>Summary!E$41</x:f>
        <x:v>46388</x:v>
      </x:c>
      <x:c r="B2610" s="2" t="str">
        <x:f>'Inventory detail'!A358</x:f>
        <x:v>POUC</x:v>
      </x:c>
      <x:c r="C2610" s="2" t="str">
        <x:f>'Inventory detail'!B358</x:f>
        <x:v>30</x:v>
      </x:c>
      <x:c r="D2610" s="2" t="str">
        <x:f>'Inventory detail'!C358</x:f>
        <x:v>SMEN10</x:v>
      </x:c>
      <x:c r="E2610" s="10" t="n">
        <x:f>A1484</x:f>
        <x:v>46357</x:v>
      </x:c>
      <x:c r="F2610" s="7" t="n">
        <x:f>O1484</x:f>
        <x:v>3923.688213552362</x:v>
      </x:c>
      <x:c r="G2610" s="7" t="n">
        <x:f>Q1484</x:f>
        <x:v>0</x:v>
      </x:c>
      <x:c r="H2610" s="7" t="n">
        <x:f>R1484</x:f>
        <x:v>0</x:v>
      </x:c>
      <x:c r="I2610" s="7" t="n">
        <x:f>SUMIFS('PO detail'!$W$1707:$W$1708,'PO detail'!$V$1707:$V$1708,"&gt;="&amp;E2610,'PO detail'!$V$1707:$V$1708,"&lt;"&amp;A2610)</x:f>
        <x:v>0</x:v>
      </x:c>
      <x:c r="J2610" s="7" t="n">
        <x:f>SUMIFS('PO detail'!$X$1707:$X$1708,'PO detail'!$V$1707:$V$1708,"&gt;="&amp;E2610,'PO detail'!$V$1707:$V$1708,"&lt;"&amp;A2610)</x:f>
        <x:v>0</x:v>
      </x:c>
      <x:c r="K2610" s="7" t="n">
        <x:f>SUMIFS('PO detail'!$Y$1707:$Y$1708,'PO detail'!$V$1707:$V$1708,"&gt;="&amp;E2610,'PO detail'!$V$1707:$V$1708,"&lt;"&amp;A2610)</x:f>
        <x:v>0</x:v>
      </x:c>
      <x:c r="L2610" s="7" t="n">
        <x:f>'Inventory detail'!F358*Summary!$K$5*(A2610-E2610)/Summary!$K$6</x:f>
        <x:v>454.06915811088294</x:v>
      </x:c>
      <x:c r="M2610" s="7" t="n">
        <x:f>MAX(0,H2610-L2610)</x:f>
        <x:v>0</x:v>
      </x:c>
      <x:c r="N2610" s="7" t="n">
        <x:f>MAX(0,L2610-H2610)</x:f>
        <x:v>454.06915811088294</x:v>
      </x:c>
      <x:c r="O2610" s="7" t="n">
        <x:f>MAX(0,F2610+I2610-N2610)</x:f>
        <x:v>3469.619055441479</x:v>
      </x:c>
      <x:c r="P2610" s="7" t="n">
        <x:f>MAX(0,N2610-F2610-I2610)</x:f>
        <x:v>0</x:v>
      </x:c>
      <x:c r="Q2610" s="7" t="n">
        <x:f>MAX(0,G2610+J2610-P2610)</x:f>
        <x:v>0</x:v>
      </x:c>
      <x:c r="R2610" s="7" t="n">
        <x:f>M2610+MAX(0,K2610-MAX(0,P2610-G2610-J2610))</x:f>
        <x:v>0</x:v>
      </x:c>
      <x:c r="S2610" s="7" t="n">
        <x:f>SUM(O2610,Q2610,R2610)</x:f>
        <x:v>3469.619055441479</x:v>
      </x:c>
      <x:c r="T2610" s="14" t="n">
        <x:f>'Inventory detail'!T358</x:f>
        <x:v>0.2783</x:v>
      </x:c>
      <x:c r="U2610" s="14" t="n">
        <x:f>'Inventory detail'!U358</x:f>
        <x:v>0.303435</x:v>
      </x:c>
      <x:c r="V2610" s="9" t="n">
        <x:f>O2610*T2610</x:f>
        <x:v>965.5949831293635</x:v>
      </x:c>
      <x:c r="W2610" s="9" t="n">
        <x:f>Q2610*T2610</x:f>
        <x:v>0</x:v>
      </x:c>
      <x:c r="X2610" s="9" t="n">
        <x:f>R2610*T2610</x:f>
        <x:v>0</x:v>
      </x:c>
      <x:c r="Y2610" s="9" t="n">
        <x:f>S2610*T2610</x:f>
        <x:v>965.5949831293635</x:v>
      </x:c>
      <x:c r="Z2610" s="9" t="n">
        <x:f>IF(ISNUMBER(U2610),S2610*(U2610-T2610),"n.a.")</x:f>
        <x:v>87.20887495852163</x:v>
      </x:c>
      <x:c r="AA2610" s="9" t="n">
        <x:f>IF(ISNUMBER(U2610),Y2610,0)</x:f>
        <x:v>965.5949831293635</x:v>
      </x:c>
      <x:c r="AB2610" s="7" t="n">
        <x:f>MAX(0,L2610-SUM(F2610:K2610))</x:f>
        <x:v>0</x:v>
      </x:c>
    </x:row>
    <x:row r="2611" ht="22" customHeight="1">
      <x:c r="A2611" s="18" t="n">
        <x:f>Summary!E$41</x:f>
        <x:v>46388</x:v>
      </x:c>
      <x:c r="B2611" s="2" t="str">
        <x:f>'Inventory detail'!A359</x:f>
        <x:v>POUC</x:v>
      </x:c>
      <x:c r="C2611" s="2" t="str">
        <x:f>'Inventory detail'!B359</x:f>
        <x:v>30</x:v>
      </x:c>
      <x:c r="D2611" s="2" t="str">
        <x:f>'Inventory detail'!C359</x:f>
        <x:v>MIL5</x:v>
      </x:c>
      <x:c r="E2611" s="10" t="n">
        <x:f>A1485</x:f>
        <x:v>46357</x:v>
      </x:c>
      <x:c r="F2611" s="7" t="n">
        <x:f>O1485</x:f>
        <x:v>0</x:v>
      </x:c>
      <x:c r="G2611" s="7" t="n">
        <x:f>Q1485</x:f>
        <x:v>0</x:v>
      </x:c>
      <x:c r="H2611" s="7" t="n">
        <x:f>R1485</x:f>
        <x:v>1230.931909650924</x:v>
      </x:c>
      <x:c r="I2611" s="7" t="n">
        <x:f>0</x:f>
        <x:v>0</x:v>
      </x:c>
      <x:c r="J2611" s="7" t="n">
        <x:f>0</x:f>
        <x:v>0</x:v>
      </x:c>
      <x:c r="K2611" s="7" t="n">
        <x:f>0</x:f>
        <x:v>0</x:v>
      </x:c>
      <x:c r="L2611" s="7" t="n">
        <x:f>'Inventory detail'!F359*Summary!$K$5*(A2611-E2611)/Summary!$K$6</x:f>
        <x:v>449.8322792607803</x:v>
      </x:c>
      <x:c r="M2611" s="7" t="n">
        <x:f>MAX(0,H2611-L2611)</x:f>
        <x:v>781.0996303901436</x:v>
      </x:c>
      <x:c r="N2611" s="7" t="n">
        <x:f>MAX(0,L2611-H2611)</x:f>
        <x:v>0</x:v>
      </x:c>
      <x:c r="O2611" s="7" t="n">
        <x:f>MAX(0,F2611+I2611-N2611)</x:f>
        <x:v>0</x:v>
      </x:c>
      <x:c r="P2611" s="7" t="n">
        <x:f>MAX(0,N2611-F2611-I2611)</x:f>
        <x:v>0</x:v>
      </x:c>
      <x:c r="Q2611" s="7" t="n">
        <x:f>MAX(0,G2611+J2611-P2611)</x:f>
        <x:v>0</x:v>
      </x:c>
      <x:c r="R2611" s="7" t="n">
        <x:f>M2611+MAX(0,K2611-MAX(0,P2611-G2611-J2611))</x:f>
        <x:v>781.0996303901436</x:v>
      </x:c>
      <x:c r="S2611" s="7" t="n">
        <x:f>SUM(O2611,Q2611,R2611)</x:f>
        <x:v>781.0996303901436</x:v>
      </x:c>
      <x:c r="T2611" s="14" t="n">
        <x:f>'Inventory detail'!T359</x:f>
        <x:v>0.008100000000000001</x:v>
      </x:c>
      <x:c r="U2611" s="14" t="n">
        <x:f>'Inventory detail'!U359</x:f>
        <x:v>0.00891</x:v>
      </x:c>
      <x:c r="V2611" s="9" t="n">
        <x:f>O2611*T2611</x:f>
        <x:v>0</x:v>
      </x:c>
      <x:c r="W2611" s="9" t="n">
        <x:f>Q2611*T2611</x:f>
        <x:v>0</x:v>
      </x:c>
      <x:c r="X2611" s="9" t="n">
        <x:f>R2611*T2611</x:f>
        <x:v>6.326907006160164</x:v>
      </x:c>
      <x:c r="Y2611" s="9" t="n">
        <x:f>S2611*T2611</x:f>
        <x:v>6.326907006160164</x:v>
      </x:c>
      <x:c r="Z2611" s="9" t="n">
        <x:f>IF(ISNUMBER(U2611),S2611*(U2611-T2611),"n.a.")</x:f>
        <x:v>0.632690700616015</x:v>
      </x:c>
      <x:c r="AA2611" s="9" t="n">
        <x:f>IF(ISNUMBER(U2611),Y2611,0)</x:f>
        <x:v>6.326907006160164</x:v>
      </x:c>
      <x:c r="AB2611" s="7" t="n">
        <x:f>MAX(0,L2611-SUM(F2611:K2611))</x:f>
        <x:v>0</x:v>
      </x:c>
    </x:row>
    <x:row r="2612" ht="22" customHeight="1">
      <x:c r="A2612" s="18" t="n">
        <x:f>Summary!E$41</x:f>
        <x:v>46388</x:v>
      </x:c>
      <x:c r="B2612" s="2" t="str">
        <x:f>'Inventory detail'!A360</x:f>
        <x:v>POUC</x:v>
      </x:c>
      <x:c r="C2612" s="2" t="str">
        <x:f>'Inventory detail'!B360</x:f>
        <x:v>60</x:v>
      </x:c>
      <x:c r="D2612" s="2" t="str">
        <x:f>'Inventory detail'!C360</x:f>
        <x:v>SMEN10</x:v>
      </x:c>
      <x:c r="E2612" s="10" t="n">
        <x:f>A1486</x:f>
        <x:v>46357</x:v>
      </x:c>
      <x:c r="F2612" s="7" t="n">
        <x:f>O1486</x:f>
        <x:v>0</x:v>
      </x:c>
      <x:c r="G2612" s="7" t="n">
        <x:f>Q1486</x:f>
        <x:v>0</x:v>
      </x:c>
      <x:c r="H2612" s="7" t="n">
        <x:f>R1486</x:f>
        <x:v>3938.193018480493</x:v>
      </x:c>
      <x:c r="I2612" s="7" t="n">
        <x:f>0</x:f>
        <x:v>0</x:v>
      </x:c>
      <x:c r="J2612" s="7" t="n">
        <x:f>0</x:f>
        <x:v>0</x:v>
      </x:c>
      <x:c r="K2612" s="7" t="n">
        <x:f>0</x:f>
        <x:v>0</x:v>
      </x:c>
      <x:c r="L2612" s="7" t="n">
        <x:f>'Inventory detail'!F360*Summary!$K$5*(A2612-E2612)/Summary!$K$6</x:f>
        <x:v>445.5852156057495</x:v>
      </x:c>
      <x:c r="M2612" s="7" t="n">
        <x:f>MAX(0,H2612-L2612)</x:f>
        <x:v>3492.6078028747434</x:v>
      </x:c>
      <x:c r="N2612" s="7" t="n">
        <x:f>MAX(0,L2612-H2612)</x:f>
        <x:v>0</x:v>
      </x:c>
      <x:c r="O2612" s="7" t="n">
        <x:f>MAX(0,F2612+I2612-N2612)</x:f>
        <x:v>0</x:v>
      </x:c>
      <x:c r="P2612" s="7" t="n">
        <x:f>MAX(0,N2612-F2612-I2612)</x:f>
        <x:v>0</x:v>
      </x:c>
      <x:c r="Q2612" s="7" t="n">
        <x:f>MAX(0,G2612+J2612-P2612)</x:f>
        <x:v>0</x:v>
      </x:c>
      <x:c r="R2612" s="7" t="n">
        <x:f>M2612+MAX(0,K2612-MAX(0,P2612-G2612-J2612))</x:f>
        <x:v>3492.6078028747434</x:v>
      </x:c>
      <x:c r="S2612" s="7" t="n">
        <x:f>SUM(O2612,Q2612,R2612)</x:f>
        <x:v>3492.6078028747434</x:v>
      </x:c>
      <x:c r="T2612" s="14" t="n">
        <x:f>'Inventory detail'!T360</x:f>
        <x:v>0.2783</x:v>
      </x:c>
      <x:c r="U2612" s="14" t="n">
        <x:f>'Inventory detail'!U360</x:f>
        <x:v>0.303435</x:v>
      </x:c>
      <x:c r="V2612" s="9" t="n">
        <x:f>O2612*T2612</x:f>
        <x:v>0</x:v>
      </x:c>
      <x:c r="W2612" s="9" t="n">
        <x:f>Q2612*T2612</x:f>
        <x:v>0</x:v>
      </x:c>
      <x:c r="X2612" s="9" t="n">
        <x:f>R2612*T2612</x:f>
        <x:v>971.992751540041</x:v>
      </x:c>
      <x:c r="Y2612" s="9" t="n">
        <x:f>S2612*T2612</x:f>
        <x:v>971.992751540041</x:v>
      </x:c>
      <x:c r="Z2612" s="9" t="n">
        <x:f>IF(ISNUMBER(U2612),S2612*(U2612-T2612),"n.a.")</x:f>
        <x:v>87.78669712525674</x:v>
      </x:c>
      <x:c r="AA2612" s="9" t="n">
        <x:f>IF(ISNUMBER(U2612),Y2612,0)</x:f>
        <x:v>971.992751540041</x:v>
      </x:c>
      <x:c r="AB2612" s="7" t="n">
        <x:f>MAX(0,L2612-SUM(F2612:K2612))</x:f>
        <x:v>0</x:v>
      </x:c>
    </x:row>
    <x:row r="2613" ht="22" customHeight="1">
      <x:c r="A2613" s="18" t="n">
        <x:f>Summary!E$41</x:f>
        <x:v>46388</x:v>
      </x:c>
      <x:c r="B2613" s="2" t="str">
        <x:f>'Inventory detail'!A361</x:f>
        <x:v>COIL</x:v>
      </x:c>
      <x:c r="C2613" s="2" t="str">
        <x:f>'Inventory detail'!B361</x:f>
        <x:v>10</x:v>
      </x:c>
      <x:c r="D2613" s="2" t="str">
        <x:f>'Inventory detail'!C361</x:f>
        <x:v>10BLU12-4</x:v>
      </x:c>
      <x:c r="E2613" s="10" t="n">
        <x:f>A1487</x:f>
        <x:v>46357</x:v>
      </x:c>
      <x:c r="F2613" s="7" t="n">
        <x:f>O1487</x:f>
        <x:v>3772.8985626283365</x:v>
      </x:c>
      <x:c r="G2613" s="7" t="n">
        <x:f>Q1487</x:f>
        <x:v>0</x:v>
      </x:c>
      <x:c r="H2613" s="7" t="n">
        <x:f>R1487</x:f>
        <x:v>0</x:v>
      </x:c>
      <x:c r="I2613" s="7" t="n">
        <x:f>SUMIFS('PO detail'!$W$26:$W$28,'PO detail'!$V$26:$V$28,"&gt;="&amp;E2613,'PO detail'!$V$26:$V$28,"&lt;"&amp;A2613)</x:f>
        <x:v>0</x:v>
      </x:c>
      <x:c r="J2613" s="7" t="n">
        <x:f>SUMIFS('PO detail'!$X$26:$X$28,'PO detail'!$V$26:$V$28,"&gt;="&amp;E2613,'PO detail'!$V$26:$V$28,"&lt;"&amp;A2613)</x:f>
        <x:v>0</x:v>
      </x:c>
      <x:c r="K2613" s="7" t="n">
        <x:f>SUMIFS('PO detail'!$Y$26:$Y$28,'PO detail'!$V$26:$V$28,"&gt;="&amp;E2613,'PO detail'!$V$26:$V$28,"&lt;"&amp;A2613)</x:f>
        <x:v>0</x:v>
      </x:c>
      <x:c r="L2613" s="7" t="n">
        <x:f>'Inventory detail'!F361*Summary!$K$5*(A2613-E2613)/Summary!$K$6</x:f>
        <x:v>441.33815195071867</x:v>
      </x:c>
      <x:c r="M2613" s="7" t="n">
        <x:f>MAX(0,H2613-L2613)</x:f>
        <x:v>0</x:v>
      </x:c>
      <x:c r="N2613" s="7" t="n">
        <x:f>MAX(0,L2613-H2613)</x:f>
        <x:v>441.33815195071867</x:v>
      </x:c>
      <x:c r="O2613" s="7" t="n">
        <x:f>MAX(0,F2613+I2613-N2613)</x:f>
        <x:v>3331.5604106776177</x:v>
      </x:c>
      <x:c r="P2613" s="7" t="n">
        <x:f>MAX(0,N2613-F2613-I2613)</x:f>
        <x:v>0</x:v>
      </x:c>
      <x:c r="Q2613" s="7" t="n">
        <x:f>MAX(0,G2613+J2613-P2613)</x:f>
        <x:v>0</x:v>
      </x:c>
      <x:c r="R2613" s="7" t="n">
        <x:f>M2613+MAX(0,K2613-MAX(0,P2613-G2613-J2613))</x:f>
        <x:v>0</x:v>
      </x:c>
      <x:c r="S2613" s="7" t="n">
        <x:f>SUM(O2613,Q2613,R2613)</x:f>
        <x:v>3331.5604106776177</x:v>
      </x:c>
      <x:c r="T2613" s="14" t="n">
        <x:f>'Inventory detail'!T361</x:f>
        <x:v>0.0584</x:v>
      </x:c>
      <x:c r="U2613" s="14" t="n">
        <x:f>'Inventory detail'!U361</x:f>
        <x:v>0.057239</x:v>
      </x:c>
      <x:c r="V2613" s="9" t="n">
        <x:f>O2613*T2613</x:f>
        <x:v>194.56312798357288</x:v>
      </x:c>
      <x:c r="W2613" s="9" t="n">
        <x:f>Q2613*T2613</x:f>
        <x:v>0</x:v>
      </x:c>
      <x:c r="X2613" s="9" t="n">
        <x:f>R2613*T2613</x:f>
        <x:v>0</x:v>
      </x:c>
      <x:c r="Y2613" s="9" t="n">
        <x:f>S2613*T2613</x:f>
        <x:v>194.56312798357288</x:v>
      </x:c>
      <x:c r="Z2613" s="9" t="n">
        <x:f>IF(ISNUMBER(U2613),S2613*(U2613-T2613),"n.a.")</x:f>
        <x:v>-3.8679416367967216</x:v>
      </x:c>
      <x:c r="AA2613" s="9" t="n">
        <x:f>IF(ISNUMBER(U2613),Y2613,0)</x:f>
        <x:v>194.56312798357288</x:v>
      </x:c>
      <x:c r="AB2613" s="7" t="n">
        <x:f>MAX(0,L2613-SUM(F2613:K2613))</x:f>
        <x:v>0</x:v>
      </x:c>
    </x:row>
    <x:row r="2614" ht="22" customHeight="1">
      <x:c r="A2614" s="18" t="n">
        <x:f>Summary!E$41</x:f>
        <x:v>46388</x:v>
      </x:c>
      <x:c r="B2614" s="2" t="str">
        <x:f>'Inventory detail'!A362</x:f>
        <x:v>COIL</x:v>
      </x:c>
      <x:c r="C2614" s="2" t="str">
        <x:f>'Inventory detail'!B362</x:f>
        <x:v>30</x:v>
      </x:c>
      <x:c r="D2614" s="2" t="str">
        <x:f>'Inventory detail'!C362</x:f>
        <x:v>6BLK36-4</x:v>
      </x:c>
      <x:c r="E2614" s="10" t="n">
        <x:f>A1488</x:f>
        <x:v>46357</x:v>
      </x:c>
      <x:c r="F2614" s="7" t="n">
        <x:f>O1488</x:f>
        <x:v>2145.4541273100613</x:v>
      </x:c>
      <x:c r="G2614" s="7" t="n">
        <x:f>Q1488</x:f>
        <x:v>0</x:v>
      </x:c>
      <x:c r="H2614" s="7" t="n">
        <x:f>R1488</x:f>
        <x:v>0</x:v>
      </x:c>
      <x:c r="I2614" s="7" t="n">
        <x:f>SUMIFS('PO detail'!$W$934:$W$937,'PO detail'!$V$934:$V$937,"&gt;="&amp;E2614,'PO detail'!$V$934:$V$937,"&lt;"&amp;A2614)</x:f>
        <x:v>0</x:v>
      </x:c>
      <x:c r="J2614" s="7" t="n">
        <x:f>SUMIFS('PO detail'!$X$934:$X$937,'PO detail'!$V$934:$V$937,"&gt;="&amp;E2614,'PO detail'!$V$934:$V$937,"&lt;"&amp;A2614)</x:f>
        <x:v>0</x:v>
      </x:c>
      <x:c r="K2614" s="7" t="n">
        <x:f>SUMIFS('PO detail'!$Y$934:$Y$937,'PO detail'!$V$934:$V$937,"&gt;="&amp;E2614,'PO detail'!$V$934:$V$937,"&lt;"&amp;A2614)</x:f>
        <x:v>0</x:v>
      </x:c>
      <x:c r="L2614" s="7" t="n">
        <x:f>'Inventory detail'!F362*Summary!$K$5*(A2614-E2614)/Summary!$K$6</x:f>
        <x:v>441.33815195071867</x:v>
      </x:c>
      <x:c r="M2614" s="7" t="n">
        <x:f>MAX(0,H2614-L2614)</x:f>
        <x:v>0</x:v>
      </x:c>
      <x:c r="N2614" s="7" t="n">
        <x:f>MAX(0,L2614-H2614)</x:f>
        <x:v>441.33815195071867</x:v>
      </x:c>
      <x:c r="O2614" s="7" t="n">
        <x:f>MAX(0,F2614+I2614-N2614)</x:f>
        <x:v>1704.1159753593427</x:v>
      </x:c>
      <x:c r="P2614" s="7" t="n">
        <x:f>MAX(0,N2614-F2614-I2614)</x:f>
        <x:v>0</x:v>
      </x:c>
      <x:c r="Q2614" s="7" t="n">
        <x:f>MAX(0,G2614+J2614-P2614)</x:f>
        <x:v>0</x:v>
      </x:c>
      <x:c r="R2614" s="7" t="n">
        <x:f>M2614+MAX(0,K2614-MAX(0,P2614-G2614-J2614))</x:f>
        <x:v>0</x:v>
      </x:c>
      <x:c r="S2614" s="7" t="n">
        <x:f>SUM(O2614,Q2614,R2614)</x:f>
        <x:v>1704.1159753593427</x:v>
      </x:c>
      <x:c r="T2614" s="14" t="n">
        <x:f>'Inventory detail'!T362</x:f>
        <x:v>0.1099</x:v>
      </x:c>
      <x:c r="U2614" s="14" t="n">
        <x:f>'Inventory detail'!U362</x:f>
        <x:v>0.107627</x:v>
      </x:c>
      <x:c r="V2614" s="9" t="n">
        <x:f>O2614*T2614</x:f>
        <x:v>187.28234569199176</x:v>
      </x:c>
      <x:c r="W2614" s="9" t="n">
        <x:f>Q2614*T2614</x:f>
        <x:v>0</x:v>
      </x:c>
      <x:c r="X2614" s="9" t="n">
        <x:f>R2614*T2614</x:f>
        <x:v>0</x:v>
      </x:c>
      <x:c r="Y2614" s="9" t="n">
        <x:f>S2614*T2614</x:f>
        <x:v>187.28234569199176</x:v>
      </x:c>
      <x:c r="Z2614" s="9" t="n">
        <x:f>IF(ISNUMBER(U2614),S2614*(U2614-T2614),"n.a.")</x:f>
        <x:v>-3.873455611991781</x:v>
      </x:c>
      <x:c r="AA2614" s="9" t="n">
        <x:f>IF(ISNUMBER(U2614),Y2614,0)</x:f>
        <x:v>187.28234569199176</x:v>
      </x:c>
      <x:c r="AB2614" s="7" t="n">
        <x:f>MAX(0,L2614-SUM(F2614:K2614))</x:f>
        <x:v>0</x:v>
      </x:c>
    </x:row>
    <x:row r="2615" ht="22" customHeight="1">
      <x:c r="A2615" s="18" t="n">
        <x:f>Summary!E$41</x:f>
        <x:v>46388</x:v>
      </x:c>
      <x:c r="B2615" s="2" t="str">
        <x:f>'Inventory detail'!A363</x:f>
        <x:v>COIL</x:v>
      </x:c>
      <x:c r="C2615" s="2" t="str">
        <x:f>'Inventory detail'!B363</x:f>
        <x:v>60</x:v>
      </x:c>
      <x:c r="D2615" s="2" t="str">
        <x:f>'Inventory detail'!C363</x:f>
        <x:v>13CLR12-4</x:v>
      </x:c>
      <x:c r="E2615" s="10" t="n">
        <x:f>A1489</x:f>
        <x:v>46357</x:v>
      </x:c>
      <x:c r="F2615" s="7" t="n">
        <x:f>O1489</x:f>
        <x:v>1145.4541273100615</x:v>
      </x:c>
      <x:c r="G2615" s="7" t="n">
        <x:f>Q1489</x:f>
        <x:v>0</x:v>
      </x:c>
      <x:c r="H2615" s="7" t="n">
        <x:f>R1489</x:f>
        <x:v>0</x:v>
      </x:c>
      <x:c r="I2615" s="7" t="n">
        <x:f>SUMIFS('PO detail'!$W$1100:$W$1100,'PO detail'!$V$1100:$V$1100,"&gt;="&amp;E2615,'PO detail'!$V$1100:$V$1100,"&lt;"&amp;A2615)</x:f>
        <x:v>0</x:v>
      </x:c>
      <x:c r="J2615" s="7" t="n">
        <x:f>SUMIFS('PO detail'!$X$1100:$X$1100,'PO detail'!$V$1100:$V$1100,"&gt;="&amp;E2615,'PO detail'!$V$1100:$V$1100,"&lt;"&amp;A2615)</x:f>
        <x:v>0</x:v>
      </x:c>
      <x:c r="K2615" s="7" t="n">
        <x:f>SUMIFS('PO detail'!$Y$1100:$Y$1100,'PO detail'!$V$1100:$V$1100,"&gt;="&amp;E2615,'PO detail'!$V$1100:$V$1100,"&lt;"&amp;A2615)</x:f>
        <x:v>0</x:v>
      </x:c>
      <x:c r="L2615" s="7" t="n">
        <x:f>'Inventory detail'!F363*Summary!$K$5*(A2615-E2615)/Summary!$K$6</x:f>
        <x:v>441.33815195071867</x:v>
      </x:c>
      <x:c r="M2615" s="7" t="n">
        <x:f>MAX(0,H2615-L2615)</x:f>
        <x:v>0</x:v>
      </x:c>
      <x:c r="N2615" s="7" t="n">
        <x:f>MAX(0,L2615-H2615)</x:f>
        <x:v>441.33815195071867</x:v>
      </x:c>
      <x:c r="O2615" s="7" t="n">
        <x:f>MAX(0,F2615+I2615-N2615)</x:f>
        <x:v>704.1159753593429</x:v>
      </x:c>
      <x:c r="P2615" s="7" t="n">
        <x:f>MAX(0,N2615-F2615-I2615)</x:f>
        <x:v>0</x:v>
      </x:c>
      <x:c r="Q2615" s="7" t="n">
        <x:f>MAX(0,G2615+J2615-P2615)</x:f>
        <x:v>0</x:v>
      </x:c>
      <x:c r="R2615" s="7" t="n">
        <x:f>M2615+MAX(0,K2615-MAX(0,P2615-G2615-J2615))</x:f>
        <x:v>0</x:v>
      </x:c>
      <x:c r="S2615" s="7" t="n">
        <x:f>SUM(O2615,Q2615,R2615)</x:f>
        <x:v>704.1159753593429</x:v>
      </x:c>
      <x:c r="T2615" s="14" t="n">
        <x:f>'Inventory detail'!T363</x:f>
        <x:v>0.0848</x:v>
      </x:c>
      <x:c r="U2615" s="14" t="n">
        <x:f>'Inventory detail'!U363</x:f>
        <x:v>0.083096</x:v>
      </x:c>
      <x:c r="V2615" s="9" t="n">
        <x:f>O2615*T2615</x:f>
        <x:v>59.709034710472274</x:v>
      </x:c>
      <x:c r="W2615" s="9" t="n">
        <x:f>Q2615*T2615</x:f>
        <x:v>0</x:v>
      </x:c>
      <x:c r="X2615" s="9" t="n">
        <x:f>R2615*T2615</x:f>
        <x:v>0</x:v>
      </x:c>
      <x:c r="Y2615" s="9" t="n">
        <x:f>S2615*T2615</x:f>
        <x:v>59.709034710472274</x:v>
      </x:c>
      <x:c r="Z2615" s="9" t="n">
        <x:f>IF(ISNUMBER(U2615),S2615*(U2615-T2615),"n.a.")</x:f>
        <x:v>-1.1998136220123183</x:v>
      </x:c>
      <x:c r="AA2615" s="9" t="n">
        <x:f>IF(ISNUMBER(U2615),Y2615,0)</x:f>
        <x:v>59.709034710472274</x:v>
      </x:c>
      <x:c r="AB2615" s="7" t="n">
        <x:f>MAX(0,L2615-SUM(F2615:K2615))</x:f>
        <x:v>0</x:v>
      </x:c>
    </x:row>
    <x:row r="2616" ht="22" customHeight="1">
      <x:c r="A2616" s="18" t="n">
        <x:f>Summary!E$41</x:f>
        <x:v>46388</x:v>
      </x:c>
      <x:c r="B2616" s="2" t="str">
        <x:f>'Inventory detail'!A364</x:f>
        <x:v>POUC</x:v>
      </x:c>
      <x:c r="C2616" s="2" t="str">
        <x:f>'Inventory detail'!B364</x:f>
        <x:v>10</x:v>
      </x:c>
      <x:c r="D2616" s="2" t="str">
        <x:f>'Inventory detail'!C364</x:f>
        <x:v>DRI7</x:v>
      </x:c>
      <x:c r="E2616" s="10" t="n">
        <x:f>A1490</x:f>
        <x:v>46357</x:v>
      </x:c>
      <x:c r="F2616" s="7" t="n">
        <x:f>O1490</x:f>
        <x:v>5000</x:v>
      </x:c>
      <x:c r="G2616" s="7" t="n">
        <x:f>Q1490</x:f>
        <x:v>0</x:v>
      </x:c>
      <x:c r="H2616" s="7" t="n">
        <x:f>R1490</x:f>
        <x:v>2145.4541273100613</x:v>
      </x:c>
      <x:c r="I2616" s="7" t="n">
        <x:f>SUMIFS('PO detail'!$W$1464:$W$1464,'PO detail'!$V$1464:$V$1464,"&gt;="&amp;E2616,'PO detail'!$V$1464:$V$1464,"&lt;"&amp;A2616)</x:f>
        <x:v>0</x:v>
      </x:c>
      <x:c r="J2616" s="7" t="n">
        <x:f>SUMIFS('PO detail'!$X$1464:$X$1464,'PO detail'!$V$1464:$V$1464,"&gt;="&amp;E2616,'PO detail'!$V$1464:$V$1464,"&lt;"&amp;A2616)</x:f>
        <x:v>0</x:v>
      </x:c>
      <x:c r="K2616" s="7" t="n">
        <x:f>SUMIFS('PO detail'!$Y$1464:$Y$1464,'PO detail'!$V$1464:$V$1464,"&gt;="&amp;E2616,'PO detail'!$V$1464:$V$1464,"&lt;"&amp;A2616)</x:f>
        <x:v>0</x:v>
      </x:c>
      <x:c r="L2616" s="7" t="n">
        <x:f>'Inventory detail'!F364*Summary!$K$5*(A2616-E2616)/Summary!$K$6</x:f>
        <x:v>441.33815195071867</x:v>
      </x:c>
      <x:c r="M2616" s="7" t="n">
        <x:f>MAX(0,H2616-L2616)</x:f>
        <x:v>1704.1159753593427</x:v>
      </x:c>
      <x:c r="N2616" s="7" t="n">
        <x:f>MAX(0,L2616-H2616)</x:f>
        <x:v>0</x:v>
      </x:c>
      <x:c r="O2616" s="7" t="n">
        <x:f>MAX(0,F2616+I2616-N2616)</x:f>
        <x:v>5000</x:v>
      </x:c>
      <x:c r="P2616" s="7" t="n">
        <x:f>MAX(0,N2616-F2616-I2616)</x:f>
        <x:v>0</x:v>
      </x:c>
      <x:c r="Q2616" s="7" t="n">
        <x:f>MAX(0,G2616+J2616-P2616)</x:f>
        <x:v>0</x:v>
      </x:c>
      <x:c r="R2616" s="7" t="n">
        <x:f>M2616+MAX(0,K2616-MAX(0,P2616-G2616-J2616))</x:f>
        <x:v>1704.1159753593427</x:v>
      </x:c>
      <x:c r="S2616" s="7" t="n">
        <x:f>SUM(O2616,Q2616,R2616)</x:f>
        <x:v>6704.115975359343</x:v>
      </x:c>
      <x:c r="T2616" s="14" t="n">
        <x:f>'Inventory detail'!T364</x:f>
        <x:v>0.0092</x:v>
      </x:c>
      <x:c r="U2616" s="14" t="n">
        <x:f>'Inventory detail'!U364</x:f>
        <x:v>0.009899999999999999</x:v>
      </x:c>
      <x:c r="V2616" s="9" t="n">
        <x:f>O2616*T2616</x:f>
        <x:v>46</x:v>
      </x:c>
      <x:c r="W2616" s="9" t="n">
        <x:f>Q2616*T2616</x:f>
        <x:v>0</x:v>
      </x:c>
      <x:c r="X2616" s="9" t="n">
        <x:f>R2616*T2616</x:f>
        <x:v>15.677866973305953</x:v>
      </x:c>
      <x:c r="Y2616" s="9" t="n">
        <x:f>S2616*T2616</x:f>
        <x:v>61.67786697330595</x:v>
      </x:c>
      <x:c r="Z2616" s="9" t="n">
        <x:f>IF(ISNUMBER(U2616),S2616*(U2616-T2616),"n.a.")</x:f>
        <x:v>4.692881182751535</x:v>
      </x:c>
      <x:c r="AA2616" s="9" t="n">
        <x:f>IF(ISNUMBER(U2616),Y2616,0)</x:f>
        <x:v>61.67786697330595</x:v>
      </x:c>
      <x:c r="AB2616" s="7" t="n">
        <x:f>MAX(0,L2616-SUM(F2616:K2616))</x:f>
        <x:v>0</x:v>
      </x:c>
    </x:row>
    <x:row r="2617" ht="22" customHeight="1">
      <x:c r="A2617" s="18" t="n">
        <x:f>Summary!E$41</x:f>
        <x:v>46388</x:v>
      </x:c>
      <x:c r="B2617" s="2" t="str">
        <x:f>'Inventory detail'!A365</x:f>
        <x:v>COIL</x:v>
      </x:c>
      <x:c r="C2617" s="2" t="str">
        <x:f>'Inventory detail'!B365</x:f>
        <x:v>30</x:v>
      </x:c>
      <x:c r="D2617" s="2" t="str">
        <x:f>'Inventory detail'!C365</x:f>
        <x:v>12NAV12-4</x:v>
      </x:c>
      <x:c r="E2617" s="10" t="n">
        <x:f>A1491</x:f>
        <x:v>46357</x:v>
      </x:c>
      <x:c r="F2617" s="7" t="n">
        <x:f>O1491</x:f>
        <x:v>1159.958932238193</x:v>
      </x:c>
      <x:c r="G2617" s="7" t="n">
        <x:f>Q1491</x:f>
        <x:v>0</x:v>
      </x:c>
      <x:c r="H2617" s="7" t="n">
        <x:f>R1491</x:f>
        <x:v>0</x:v>
      </x:c>
      <x:c r="I2617" s="7" t="n">
        <x:f>SUMIFS('PO detail'!$W$744:$W$745,'PO detail'!$V$744:$V$745,"&gt;="&amp;E2617,'PO detail'!$V$744:$V$745,"&lt;"&amp;A2617)</x:f>
        <x:v>0</x:v>
      </x:c>
      <x:c r="J2617" s="7" t="n">
        <x:f>SUMIFS('PO detail'!$X$744:$X$745,'PO detail'!$V$744:$V$745,"&gt;="&amp;E2617,'PO detail'!$V$744:$V$745,"&lt;"&amp;A2617)</x:f>
        <x:v>0</x:v>
      </x:c>
      <x:c r="K2617" s="7" t="n">
        <x:f>SUMIFS('PO detail'!$Y$744:$Y$745,'PO detail'!$V$744:$V$745,"&gt;="&amp;E2617,'PO detail'!$V$744:$V$745,"&lt;"&amp;A2617)</x:f>
        <x:v>0</x:v>
      </x:c>
      <x:c r="L2617" s="7" t="n">
        <x:f>'Inventory detail'!F365*Summary!$K$5*(A2617-E2617)/Summary!$K$6</x:f>
        <x:v>432.85420944558524</x:v>
      </x:c>
      <x:c r="M2617" s="7" t="n">
        <x:f>MAX(0,H2617-L2617)</x:f>
        <x:v>0</x:v>
      </x:c>
      <x:c r="N2617" s="7" t="n">
        <x:f>MAX(0,L2617-H2617)</x:f>
        <x:v>432.85420944558524</x:v>
      </x:c>
      <x:c r="O2617" s="7" t="n">
        <x:f>MAX(0,F2617+I2617-N2617)</x:f>
        <x:v>727.1047227926078</x:v>
      </x:c>
      <x:c r="P2617" s="7" t="n">
        <x:f>MAX(0,N2617-F2617-I2617)</x:f>
        <x:v>0</x:v>
      </x:c>
      <x:c r="Q2617" s="7" t="n">
        <x:f>MAX(0,G2617+J2617-P2617)</x:f>
        <x:v>0</x:v>
      </x:c>
      <x:c r="R2617" s="7" t="n">
        <x:f>M2617+MAX(0,K2617-MAX(0,P2617-G2617-J2617))</x:f>
        <x:v>0</x:v>
      </x:c>
      <x:c r="S2617" s="7" t="n">
        <x:f>SUM(O2617,Q2617,R2617)</x:f>
        <x:v>727.1047227926078</x:v>
      </x:c>
      <x:c r="T2617" s="14" t="n">
        <x:f>'Inventory detail'!T365</x:f>
        <x:v>0.0717</x:v>
      </x:c>
      <x:c r="U2617" s="14" t="n">
        <x:f>'Inventory detail'!U365</x:f>
        <x:v>0.07027800000000001</x:v>
      </x:c>
      <x:c r="V2617" s="9" t="n">
        <x:f>O2617*T2617</x:f>
        <x:v>52.13340862422998</x:v>
      </x:c>
      <x:c r="W2617" s="9" t="n">
        <x:f>Q2617*T2617</x:f>
        <x:v>0</x:v>
      </x:c>
      <x:c r="X2617" s="9" t="n">
        <x:f>R2617*T2617</x:f>
        <x:v>0</x:v>
      </x:c>
      <x:c r="Y2617" s="9" t="n">
        <x:f>S2617*T2617</x:f>
        <x:v>52.13340862422998</x:v>
      </x:c>
      <x:c r="Z2617" s="9" t="n">
        <x:f>IF(ISNUMBER(U2617),S2617*(U2617-T2617),"n.a.")</x:f>
        <x:v>-1.033942915811083</x:v>
      </x:c>
      <x:c r="AA2617" s="9" t="n">
        <x:f>IF(ISNUMBER(U2617),Y2617,0)</x:f>
        <x:v>52.13340862422998</x:v>
      </x:c>
      <x:c r="AB2617" s="7" t="n">
        <x:f>MAX(0,L2617-SUM(F2617:K2617))</x:f>
        <x:v>0</x:v>
      </x:c>
    </x:row>
    <x:row r="2618" ht="22" customHeight="1">
      <x:c r="A2618" s="18" t="n">
        <x:f>Summary!E$41</x:f>
        <x:v>46388</x:v>
      </x:c>
      <x:c r="B2618" s="2" t="str">
        <x:f>'Inventory detail'!A366</x:f>
        <x:v>POUC</x:v>
      </x:c>
      <x:c r="C2618" s="2" t="str">
        <x:f>'Inventory detail'!B366</x:f>
        <x:v>60</x:v>
      </x:c>
      <x:c r="D2618" s="2" t="str">
        <x:f>'Inventory detail'!C366</x:f>
        <x:v>IND10</x:v>
      </x:c>
      <x:c r="E2618" s="10" t="n">
        <x:f>A1492</x:f>
        <x:v>46357</x:v>
      </x:c>
      <x:c r="F2618" s="7" t="n">
        <x:f>O1492</x:f>
        <x:v>0</x:v>
      </x:c>
      <x:c r="G2618" s="7" t="n">
        <x:f>Q1492</x:f>
        <x:v>1659.958932238193</x:v>
      </x:c>
      <x:c r="H2618" s="7" t="n">
        <x:f>R1492</x:f>
        <x:v>0</x:v>
      </x:c>
      <x:c r="I2618" s="7" t="n">
        <x:f>SUMIFS('PO detail'!$W$1739:$W$1740,'PO detail'!$V$1739:$V$1740,"&gt;="&amp;E2618,'PO detail'!$V$1739:$V$1740,"&lt;"&amp;A2618)</x:f>
        <x:v>0</x:v>
      </x:c>
      <x:c r="J2618" s="7" t="n">
        <x:f>SUMIFS('PO detail'!$X$1739:$X$1740,'PO detail'!$V$1739:$V$1740,"&gt;="&amp;E2618,'PO detail'!$V$1739:$V$1740,"&lt;"&amp;A2618)</x:f>
        <x:v>0</x:v>
      </x:c>
      <x:c r="K2618" s="7" t="n">
        <x:f>SUMIFS('PO detail'!$Y$1739:$Y$1740,'PO detail'!$V$1739:$V$1740,"&gt;="&amp;E2618,'PO detail'!$V$1739:$V$1740,"&lt;"&amp;A2618)</x:f>
        <x:v>0</x:v>
      </x:c>
      <x:c r="L2618" s="7" t="n">
        <x:f>'Inventory detail'!F366*Summary!$K$5*(A2618-E2618)/Summary!$K$6</x:f>
        <x:v>432.85420944558524</x:v>
      </x:c>
      <x:c r="M2618" s="7" t="n">
        <x:f>MAX(0,H2618-L2618)</x:f>
        <x:v>0</x:v>
      </x:c>
      <x:c r="N2618" s="7" t="n">
        <x:f>MAX(0,L2618-H2618)</x:f>
        <x:v>432.85420944558524</x:v>
      </x:c>
      <x:c r="O2618" s="7" t="n">
        <x:f>MAX(0,F2618+I2618-N2618)</x:f>
        <x:v>0</x:v>
      </x:c>
      <x:c r="P2618" s="7" t="n">
        <x:f>MAX(0,N2618-F2618-I2618)</x:f>
        <x:v>432.85420944558524</x:v>
      </x:c>
      <x:c r="Q2618" s="7" t="n">
        <x:f>MAX(0,G2618+J2618-P2618)</x:f>
        <x:v>1227.1047227926078</x:v>
      </x:c>
      <x:c r="R2618" s="7" t="n">
        <x:f>M2618+MAX(0,K2618-MAX(0,P2618-G2618-J2618))</x:f>
        <x:v>0</x:v>
      </x:c>
      <x:c r="S2618" s="7" t="n">
        <x:f>SUM(O2618,Q2618,R2618)</x:f>
        <x:v>1227.1047227926078</x:v>
      </x:c>
      <x:c r="T2618" s="14" t="n">
        <x:f>'Inventory detail'!T366</x:f>
        <x:v>0.0286</x:v>
      </x:c>
      <x:c r="U2618" s="14" t="n">
        <x:f>'Inventory detail'!U366</x:f>
        <x:v>0.031184999999999997</x:v>
      </x:c>
      <x:c r="V2618" s="9" t="n">
        <x:f>O2618*T2618</x:f>
        <x:v>0</x:v>
      </x:c>
      <x:c r="W2618" s="9" t="n">
        <x:f>Q2618*T2618</x:f>
        <x:v>35.09519507186859</x:v>
      </x:c>
      <x:c r="X2618" s="9" t="n">
        <x:f>R2618*T2618</x:f>
        <x:v>0</x:v>
      </x:c>
      <x:c r="Y2618" s="9" t="n">
        <x:f>S2618*T2618</x:f>
        <x:v>35.09519507186859</x:v>
      </x:c>
      <x:c r="Z2618" s="9" t="n">
        <x:f>IF(ISNUMBER(U2618),S2618*(U2618-T2618),"n.a.")</x:f>
        <x:v>3.1720657084188875</x:v>
      </x:c>
      <x:c r="AA2618" s="9" t="n">
        <x:f>IF(ISNUMBER(U2618),Y2618,0)</x:f>
        <x:v>35.09519507186859</x:v>
      </x:c>
      <x:c r="AB2618" s="7" t="n">
        <x:f>MAX(0,L2618-SUM(F2618:K2618))</x:f>
        <x:v>0</x:v>
      </x:c>
    </x:row>
    <x:row r="2619" ht="22" customHeight="1">
      <x:c r="A2619" s="18" t="n">
        <x:f>Summary!E$41</x:f>
        <x:v>46388</x:v>
      </x:c>
      <x:c r="B2619" s="2" t="str">
        <x:f>'Inventory detail'!A367</x:f>
        <x:v>POUC</x:v>
      </x:c>
      <x:c r="C2619" s="2" t="str">
        <x:f>'Inventory detail'!B367</x:f>
        <x:v>60</x:v>
      </x:c>
      <x:c r="D2619" s="2" t="str">
        <x:f>'Inventory detail'!C367</x:f>
        <x:v>MIL5</x:v>
      </x:c>
      <x:c r="E2619" s="10" t="n">
        <x:f>A1493</x:f>
        <x:v>46357</x:v>
      </x:c>
      <x:c r="F2619" s="7" t="n">
        <x:f>O1493</x:f>
        <x:v>10000</x:v>
      </x:c>
      <x:c r="G2619" s="7" t="n">
        <x:f>Q1493</x:f>
        <x:v>0</x:v>
      </x:c>
      <x:c r="H2619" s="7" t="n">
        <x:f>R1493</x:f>
        <x:v>59.95893223819303</x:v>
      </x:c>
      <x:c r="I2619" s="7" t="n">
        <x:f>SUMIFS('PO detail'!$W$1812:$W$1812,'PO detail'!$V$1812:$V$1812,"&gt;="&amp;E2619,'PO detail'!$V$1812:$V$1812,"&lt;"&amp;A2619)</x:f>
        <x:v>0</x:v>
      </x:c>
      <x:c r="J2619" s="7" t="n">
        <x:f>SUMIFS('PO detail'!$X$1812:$X$1812,'PO detail'!$V$1812:$V$1812,"&gt;="&amp;E2619,'PO detail'!$V$1812:$V$1812,"&lt;"&amp;A2619)</x:f>
        <x:v>0</x:v>
      </x:c>
      <x:c r="K2619" s="7" t="n">
        <x:f>SUMIFS('PO detail'!$Y$1812:$Y$1812,'PO detail'!$V$1812:$V$1812,"&gt;="&amp;E2619,'PO detail'!$V$1812:$V$1812,"&lt;"&amp;A2619)</x:f>
        <x:v>0</x:v>
      </x:c>
      <x:c r="L2619" s="7" t="n">
        <x:f>'Inventory detail'!F367*Summary!$K$5*(A2619-E2619)/Summary!$K$6</x:f>
        <x:v>432.85420944558524</x:v>
      </x:c>
      <x:c r="M2619" s="7" t="n">
        <x:f>MAX(0,H2619-L2619)</x:f>
        <x:v>0</x:v>
      </x:c>
      <x:c r="N2619" s="7" t="n">
        <x:f>MAX(0,L2619-H2619)</x:f>
        <x:v>372.8952772073922</x:v>
      </x:c>
      <x:c r="O2619" s="7" t="n">
        <x:f>MAX(0,F2619+I2619-N2619)</x:f>
        <x:v>9627.104722792608</x:v>
      </x:c>
      <x:c r="P2619" s="7" t="n">
        <x:f>MAX(0,N2619-F2619-I2619)</x:f>
        <x:v>0</x:v>
      </x:c>
      <x:c r="Q2619" s="7" t="n">
        <x:f>MAX(0,G2619+J2619-P2619)</x:f>
        <x:v>0</x:v>
      </x:c>
      <x:c r="R2619" s="7" t="n">
        <x:f>M2619+MAX(0,K2619-MAX(0,P2619-G2619-J2619))</x:f>
        <x:v>0</x:v>
      </x:c>
      <x:c r="S2619" s="7" t="n">
        <x:f>SUM(O2619,Q2619,R2619)</x:f>
        <x:v>9627.104722792608</x:v>
      </x:c>
      <x:c r="T2619" s="14" t="n">
        <x:f>'Inventory detail'!T367</x:f>
        <x:v>0.008100000000000001</x:v>
      </x:c>
      <x:c r="U2619" s="14" t="n">
        <x:f>'Inventory detail'!U367</x:f>
        <x:v>0.00891</x:v>
      </x:c>
      <x:c r="V2619" s="9" t="n">
        <x:f>O2619*T2619</x:f>
        <x:v>77.97954825462014</x:v>
      </x:c>
      <x:c r="W2619" s="9" t="n">
        <x:f>Q2619*T2619</x:f>
        <x:v>0</x:v>
      </x:c>
      <x:c r="X2619" s="9" t="n">
        <x:f>R2619*T2619</x:f>
        <x:v>0</x:v>
      </x:c>
      <x:c r="Y2619" s="9" t="n">
        <x:f>S2619*T2619</x:f>
        <x:v>77.97954825462014</x:v>
      </x:c>
      <x:c r="Z2619" s="9" t="n">
        <x:f>IF(ISNUMBER(U2619),S2619*(U2619-T2619),"n.a.")</x:f>
        <x:v>7.7979548254619955</x:v>
      </x:c>
      <x:c r="AA2619" s="9" t="n">
        <x:f>IF(ISNUMBER(U2619),Y2619,0)</x:f>
        <x:v>77.97954825462014</x:v>
      </x:c>
      <x:c r="AB2619" s="7" t="n">
        <x:f>MAX(0,L2619-SUM(F2619:K2619))</x:f>
        <x:v>0</x:v>
      </x:c>
    </x:row>
    <x:row r="2620" ht="22" customHeight="1">
      <x:c r="A2620" s="18" t="n">
        <x:f>Summary!E$41</x:f>
        <x:v>46388</x:v>
      </x:c>
      <x:c r="B2620" s="2" t="str">
        <x:f>'Inventory detail'!A368</x:f>
        <x:v>WIRE</x:v>
      </x:c>
      <x:c r="C2620" s="2" t="str">
        <x:f>'Inventory detail'!B368</x:f>
        <x:v>30</x:v>
      </x:c>
      <x:c r="D2620" s="2" t="str">
        <x:f>'Inventory detail'!C368</x:f>
        <x:v>DL012BLK</x:v>
      </x:c>
      <x:c r="E2620" s="10" t="n">
        <x:f>A1494</x:f>
        <x:v>46357</x:v>
      </x:c>
      <x:c r="F2620" s="7" t="n">
        <x:f>O1494</x:f>
        <x:v>0</x:v>
      </x:c>
      <x:c r="G2620" s="7" t="n">
        <x:f>Q1494</x:f>
        <x:v>0</x:v>
      </x:c>
      <x:c r="H2620" s="7" t="n">
        <x:f>R1494</x:f>
        <x:v>2059.958932238193</x:v>
      </x:c>
      <x:c r="I2620" s="7" t="n">
        <x:f>0</x:f>
        <x:v>0</x:v>
      </x:c>
      <x:c r="J2620" s="7" t="n">
        <x:f>0</x:f>
        <x:v>0</x:v>
      </x:c>
      <x:c r="K2620" s="7" t="n">
        <x:f>0</x:f>
        <x:v>0</x:v>
      </x:c>
      <x:c r="L2620" s="7" t="n">
        <x:f>'Inventory detail'!F368*Summary!$K$5*(A2620-E2620)/Summary!$K$6</x:f>
        <x:v>432.85420944558524</x:v>
      </x:c>
      <x:c r="M2620" s="7" t="n">
        <x:f>MAX(0,H2620-L2620)</x:f>
        <x:v>1627.1047227926078</x:v>
      </x:c>
      <x:c r="N2620" s="7" t="n">
        <x:f>MAX(0,L2620-H2620)</x:f>
        <x:v>0</x:v>
      </x:c>
      <x:c r="O2620" s="7" t="n">
        <x:f>MAX(0,F2620+I2620-N2620)</x:f>
        <x:v>0</x:v>
      </x:c>
      <x:c r="P2620" s="7" t="n">
        <x:f>MAX(0,N2620-F2620-I2620)</x:f>
        <x:v>0</x:v>
      </x:c>
      <x:c r="Q2620" s="7" t="n">
        <x:f>MAX(0,G2620+J2620-P2620)</x:f>
        <x:v>0</x:v>
      </x:c>
      <x:c r="R2620" s="7" t="n">
        <x:f>M2620+MAX(0,K2620-MAX(0,P2620-G2620-J2620))</x:f>
        <x:v>1627.1047227926078</x:v>
      </x:c>
      <x:c r="S2620" s="7" t="n">
        <x:f>SUM(O2620,Q2620,R2620)</x:f>
        <x:v>1627.1047227926078</x:v>
      </x:c>
      <x:c r="T2620" s="14" t="n">
        <x:f>'Inventory detail'!T368</x:f>
        <x:v>0.08259999999999999</x:v>
      </x:c>
      <x:c r="U2620" s="14" t="n">
        <x:f>'Inventory detail'!U368</x:f>
        <x:v>0.08259999999999999</x:v>
      </x:c>
      <x:c r="V2620" s="9" t="n">
        <x:f>O2620*T2620</x:f>
        <x:v>0</x:v>
      </x:c>
      <x:c r="W2620" s="9" t="n">
        <x:f>Q2620*T2620</x:f>
        <x:v>0</x:v>
      </x:c>
      <x:c r="X2620" s="9" t="n">
        <x:f>R2620*T2620</x:f>
        <x:v>134.3988501026694</x:v>
      </x:c>
      <x:c r="Y2620" s="9" t="n">
        <x:f>S2620*T2620</x:f>
        <x:v>134.3988501026694</x:v>
      </x:c>
      <x:c r="Z2620" s="9" t="n">
        <x:f>IF(ISNUMBER(U2620),S2620*(U2620-T2620),"n.a.")</x:f>
        <x:v>0</x:v>
      </x:c>
      <x:c r="AA2620" s="9" t="n">
        <x:f>IF(ISNUMBER(U2620),Y2620,0)</x:f>
        <x:v>134.3988501026694</x:v>
      </x:c>
      <x:c r="AB2620" s="7" t="n">
        <x:f>MAX(0,L2620-SUM(F2620:K2620))</x:f>
        <x:v>0</x:v>
      </x:c>
    </x:row>
    <x:row r="2621" ht="22" customHeight="1">
      <x:c r="A2621" s="18" t="n">
        <x:f>Summary!E$41</x:f>
        <x:v>46388</x:v>
      </x:c>
      <x:c r="B2621" s="2" t="str">
        <x:f>'Inventory detail'!A369</x:f>
        <x:v>POUC</x:v>
      </x:c>
      <x:c r="C2621" s="2" t="str">
        <x:f>'Inventory detail'!B369</x:f>
        <x:v>10</x:v>
      </x:c>
      <x:c r="D2621" s="2" t="str">
        <x:f>'Inventory detail'!C369</x:f>
        <x:v>BMS5</x:v>
      </x:c>
      <x:c r="E2621" s="10" t="n">
        <x:f>A1495</x:f>
        <x:v>46357</x:v>
      </x:c>
      <x:c r="F2621" s="7" t="n">
        <x:f>O1495</x:f>
        <x:v>0</x:v>
      </x:c>
      <x:c r="G2621" s="7" t="n">
        <x:f>Q1495</x:f>
        <x:v>9274.463737166325</x:v>
      </x:c>
      <x:c r="H2621" s="7" t="n">
        <x:f>R1495</x:f>
        <x:v>0</x:v>
      </x:c>
      <x:c r="I2621" s="7" t="n">
        <x:f>SUMIFS('PO detail'!$W$1455:$W$1455,'PO detail'!$V$1455:$V$1455,"&gt;="&amp;E2621,'PO detail'!$V$1455:$V$1455,"&lt;"&amp;A2621)</x:f>
        <x:v>0</x:v>
      </x:c>
      <x:c r="J2621" s="7" t="n">
        <x:f>SUMIFS('PO detail'!$X$1455:$X$1455,'PO detail'!$V$1455:$V$1455,"&gt;="&amp;E2621,'PO detail'!$V$1455:$V$1455,"&lt;"&amp;A2621)</x:f>
        <x:v>0</x:v>
      </x:c>
      <x:c r="K2621" s="7" t="n">
        <x:f>SUMIFS('PO detail'!$Y$1455:$Y$1455,'PO detail'!$V$1455:$V$1455,"&gt;="&amp;E2621,'PO detail'!$V$1455:$V$1455,"&lt;"&amp;A2621)</x:f>
        <x:v>0</x:v>
      </x:c>
      <x:c r="L2621" s="7" t="n">
        <x:f>'Inventory detail'!F369*Summary!$K$5*(A2621-E2621)/Summary!$K$6</x:f>
        <x:v>424.37026694045176</x:v>
      </x:c>
      <x:c r="M2621" s="7" t="n">
        <x:f>MAX(0,H2621-L2621)</x:f>
        <x:v>0</x:v>
      </x:c>
      <x:c r="N2621" s="7" t="n">
        <x:f>MAX(0,L2621-H2621)</x:f>
        <x:v>424.37026694045176</x:v>
      </x:c>
      <x:c r="O2621" s="7" t="n">
        <x:f>MAX(0,F2621+I2621-N2621)</x:f>
        <x:v>0</x:v>
      </x:c>
      <x:c r="P2621" s="7" t="n">
        <x:f>MAX(0,N2621-F2621-I2621)</x:f>
        <x:v>424.37026694045176</x:v>
      </x:c>
      <x:c r="Q2621" s="7" t="n">
        <x:f>MAX(0,G2621+J2621-P2621)</x:f>
        <x:v>8850.093470225873</x:v>
      </x:c>
      <x:c r="R2621" s="7" t="n">
        <x:f>M2621+MAX(0,K2621-MAX(0,P2621-G2621-J2621))</x:f>
        <x:v>0</x:v>
      </x:c>
      <x:c r="S2621" s="7" t="n">
        <x:f>SUM(O2621,Q2621,R2621)</x:f>
        <x:v>8850.093470225873</x:v>
      </x:c>
      <x:c r="T2621" s="14" t="n">
        <x:f>'Inventory detail'!T369</x:f>
        <x:v>0.0104</x:v>
      </x:c>
      <x:c r="U2621" s="14" t="n">
        <x:f>'Inventory detail'!U369</x:f>
        <x:v>0.011385</x:v>
      </x:c>
      <x:c r="V2621" s="9" t="n">
        <x:f>O2621*T2621</x:f>
        <x:v>0</x:v>
      </x:c>
      <x:c r="W2621" s="9" t="n">
        <x:f>Q2621*T2621</x:f>
        <x:v>92.04097209034907</x:v>
      </x:c>
      <x:c r="X2621" s="9" t="n">
        <x:f>R2621*T2621</x:f>
        <x:v>0</x:v>
      </x:c>
      <x:c r="Y2621" s="9" t="n">
        <x:f>S2621*T2621</x:f>
        <x:v>92.04097209034907</x:v>
      </x:c>
      <x:c r="Z2621" s="9" t="n">
        <x:f>IF(ISNUMBER(U2621),S2621*(U2621-T2621),"n.a.")</x:f>
        <x:v>8.717342068172483</x:v>
      </x:c>
      <x:c r="AA2621" s="9" t="n">
        <x:f>IF(ISNUMBER(U2621),Y2621,0)</x:f>
        <x:v>92.04097209034907</x:v>
      </x:c>
      <x:c r="AB2621" s="7" t="n">
        <x:f>MAX(0,L2621-SUM(F2621:K2621))</x:f>
        <x:v>0</x:v>
      </x:c>
    </x:row>
    <x:row r="2622" ht="22" customHeight="1">
      <x:c r="A2622" s="18" t="n">
        <x:f>Summary!E$41</x:f>
        <x:v>46388</x:v>
      </x:c>
      <x:c r="B2622" s="2" t="str">
        <x:f>'Inventory detail'!A370</x:f>
        <x:v>POUC</x:v>
      </x:c>
      <x:c r="C2622" s="2" t="str">
        <x:f>'Inventory detail'!B370</x:f>
        <x:v>10</x:v>
      </x:c>
      <x:c r="D2622" s="2" t="str">
        <x:f>'Inventory detail'!C370</x:f>
        <x:v>IBM10</x:v>
      </x:c>
      <x:c r="E2622" s="10" t="n">
        <x:f>A1496</x:f>
        <x:v>46357</x:v>
      </x:c>
      <x:c r="F2622" s="7" t="n">
        <x:f>O1496</x:f>
        <x:v>5074.463737166324</x:v>
      </x:c>
      <x:c r="G2622" s="7" t="n">
        <x:f>Q1496</x:f>
        <x:v>5000</x:v>
      </x:c>
      <x:c r="H2622" s="7" t="n">
        <x:f>R1496</x:f>
        <x:v>0</x:v>
      </x:c>
      <x:c r="I2622" s="7" t="n">
        <x:f>SUMIFS('PO detail'!$W$1465:$W$1466,'PO detail'!$V$1465:$V$1466,"&gt;="&amp;E2622,'PO detail'!$V$1465:$V$1466,"&lt;"&amp;A2622)</x:f>
        <x:v>0</x:v>
      </x:c>
      <x:c r="J2622" s="7" t="n">
        <x:f>SUMIFS('PO detail'!$X$1465:$X$1466,'PO detail'!$V$1465:$V$1466,"&gt;="&amp;E2622,'PO detail'!$V$1465:$V$1466,"&lt;"&amp;A2622)</x:f>
        <x:v>0</x:v>
      </x:c>
      <x:c r="K2622" s="7" t="n">
        <x:f>SUMIFS('PO detail'!$Y$1465:$Y$1466,'PO detail'!$V$1465:$V$1466,"&gt;="&amp;E2622,'PO detail'!$V$1465:$V$1466,"&lt;"&amp;A2622)</x:f>
        <x:v>0</x:v>
      </x:c>
      <x:c r="L2622" s="7" t="n">
        <x:f>'Inventory detail'!F370*Summary!$K$5*(A2622-E2622)/Summary!$K$6</x:f>
        <x:v>424.37026694045176</x:v>
      </x:c>
      <x:c r="M2622" s="7" t="n">
        <x:f>MAX(0,H2622-L2622)</x:f>
        <x:v>0</x:v>
      </x:c>
      <x:c r="N2622" s="7" t="n">
        <x:f>MAX(0,L2622-H2622)</x:f>
        <x:v>424.37026694045176</x:v>
      </x:c>
      <x:c r="O2622" s="7" t="n">
        <x:f>MAX(0,F2622+I2622-N2622)</x:f>
        <x:v>4650.093470225872</x:v>
      </x:c>
      <x:c r="P2622" s="7" t="n">
        <x:f>MAX(0,N2622-F2622-I2622)</x:f>
        <x:v>0</x:v>
      </x:c>
      <x:c r="Q2622" s="7" t="n">
        <x:f>MAX(0,G2622+J2622-P2622)</x:f>
        <x:v>5000</x:v>
      </x:c>
      <x:c r="R2622" s="7" t="n">
        <x:f>M2622+MAX(0,K2622-MAX(0,P2622-G2622-J2622))</x:f>
        <x:v>0</x:v>
      </x:c>
      <x:c r="S2622" s="7" t="n">
        <x:f>SUM(O2622,Q2622,R2622)</x:f>
        <x:v>9650.093470225871</x:v>
      </x:c>
      <x:c r="T2622" s="14" t="n">
        <x:f>'Inventory detail'!T370</x:f>
        <x:v>0.0121</x:v>
      </x:c>
      <x:c r="U2622" s="14" t="n">
        <x:f>'Inventory detail'!U370</x:f>
        <x:v>0.0132</x:v>
      </x:c>
      <x:c r="V2622" s="9" t="n">
        <x:f>O2622*T2622</x:f>
        <x:v>56.26613098973305</x:v>
      </x:c>
      <x:c r="W2622" s="9" t="n">
        <x:f>Q2622*T2622</x:f>
        <x:v>60.5</x:v>
      </x:c>
      <x:c r="X2622" s="9" t="n">
        <x:f>R2622*T2622</x:f>
        <x:v>0</x:v>
      </x:c>
      <x:c r="Y2622" s="9" t="n">
        <x:f>S2622*T2622</x:f>
        <x:v>116.76613098973304</x:v>
      </x:c>
      <x:c r="Z2622" s="9" t="n">
        <x:f>IF(ISNUMBER(U2622),S2622*(U2622-T2622),"n.a.")</x:f>
        <x:v>10.615102817248461</x:v>
      </x:c>
      <x:c r="AA2622" s="9" t="n">
        <x:f>IF(ISNUMBER(U2622),Y2622,0)</x:f>
        <x:v>116.76613098973304</x:v>
      </x:c>
      <x:c r="AB2622" s="7" t="n">
        <x:f>MAX(0,L2622-SUM(F2622:K2622))</x:f>
        <x:v>0</x:v>
      </x:c>
    </x:row>
    <x:row r="2623" ht="22" customHeight="1">
      <x:c r="A2623" s="18" t="n">
        <x:f>Summary!E$41</x:f>
        <x:v>46388</x:v>
      </x:c>
      <x:c r="B2623" s="2" t="str">
        <x:f>'Inventory detail'!A371</x:f>
        <x:v>POUC</x:v>
      </x:c>
      <x:c r="C2623" s="2" t="str">
        <x:f>'Inventory detail'!B371</x:f>
        <x:v>30</x:v>
      </x:c>
      <x:c r="D2623" s="2" t="str">
        <x:f>'Inventory detail'!C371</x:f>
        <x:v>JUM10</x:v>
      </x:c>
      <x:c r="E2623" s="10" t="n">
        <x:f>A1497</x:f>
        <x:v>46357</x:v>
      </x:c>
      <x:c r="F2623" s="7" t="n">
        <x:f>O1497</x:f>
        <x:v>0</x:v>
      </x:c>
      <x:c r="G2623" s="7" t="n">
        <x:f>Q1497</x:f>
        <x:v>0</x:v>
      </x:c>
      <x:c r="H2623" s="7" t="n">
        <x:f>R1497</x:f>
        <x:v>0</x:v>
      </x:c>
      <x:c r="I2623" s="7" t="n">
        <x:f>0</x:f>
        <x:v>0</x:v>
      </x:c>
      <x:c r="J2623" s="7" t="n">
        <x:f>0</x:f>
        <x:v>0</x:v>
      </x:c>
      <x:c r="K2623" s="7" t="n">
        <x:f>0</x:f>
        <x:v>0</x:v>
      </x:c>
      <x:c r="L2623" s="7" t="n">
        <x:f>'Inventory detail'!F371*Summary!$K$5*(A2623-E2623)/Summary!$K$6</x:f>
        <x:v>424.37026694045176</x:v>
      </x:c>
      <x:c r="M2623" s="7" t="n">
        <x:f>MAX(0,H2623-L2623)</x:f>
        <x:v>0</x:v>
      </x:c>
      <x:c r="N2623" s="7" t="n">
        <x:f>MAX(0,L2623-H2623)</x:f>
        <x:v>424.37026694045176</x:v>
      </x:c>
      <x:c r="O2623" s="7" t="n">
        <x:f>MAX(0,F2623+I2623-N2623)</x:f>
        <x:v>0</x:v>
      </x:c>
      <x:c r="P2623" s="7" t="n">
        <x:f>MAX(0,N2623-F2623-I2623)</x:f>
        <x:v>424.37026694045176</x:v>
      </x:c>
      <x:c r="Q2623" s="7" t="n">
        <x:f>MAX(0,G2623+J2623-P2623)</x:f>
        <x:v>0</x:v>
      </x:c>
      <x:c r="R2623" s="7" t="n">
        <x:f>M2623+MAX(0,K2623-MAX(0,P2623-G2623-J2623))</x:f>
        <x:v>0</x:v>
      </x:c>
      <x:c r="S2623" s="7" t="n">
        <x:f>SUM(O2623,Q2623,R2623)</x:f>
        <x:v>0</x:v>
      </x:c>
      <x:c r="T2623" s="14" t="n">
        <x:f>'Inventory detail'!T371</x:f>
        <x:v>0.0225</x:v>
      </x:c>
      <x:c r="U2623" s="14" t="n">
        <x:f>'Inventory detail'!U371</x:f>
        <x:v>0.024585</x:v>
      </x:c>
      <x:c r="V2623" s="9" t="n">
        <x:f>O2623*T2623</x:f>
        <x:v>0</x:v>
      </x:c>
      <x:c r="W2623" s="9" t="n">
        <x:f>Q2623*T2623</x:f>
        <x:v>0</x:v>
      </x:c>
      <x:c r="X2623" s="9" t="n">
        <x:f>R2623*T2623</x:f>
        <x:v>0</x:v>
      </x:c>
      <x:c r="Y2623" s="9" t="n">
        <x:f>S2623*T2623</x:f>
        <x:v>0</x:v>
      </x:c>
      <x:c r="Z2623" s="9" t="n">
        <x:f>IF(ISNUMBER(U2623),S2623*(U2623-T2623),"n.a.")</x:f>
        <x:v>0</x:v>
      </x:c>
      <x:c r="AA2623" s="9" t="n">
        <x:f>IF(ISNUMBER(U2623),Y2623,0)</x:f>
        <x:v>0</x:v>
      </x:c>
      <x:c r="AB2623" s="7" t="n">
        <x:f>MAX(0,L2623-SUM(F2623:K2623))</x:f>
        <x:v>424.37026694045176</x:v>
      </x:c>
    </x:row>
    <x:row r="2624" ht="22" customHeight="1">
      <x:c r="A2624" s="18" t="n">
        <x:f>Summary!E$41</x:f>
        <x:v>46388</x:v>
      </x:c>
      <x:c r="B2624" s="2" t="str">
        <x:f>'Inventory detail'!A372</x:f>
        <x:v>POUC</x:v>
      </x:c>
      <x:c r="C2624" s="2" t="str">
        <x:f>'Inventory detail'!B372</x:f>
        <x:v>30</x:v>
      </x:c>
      <x:c r="D2624" s="2" t="str">
        <x:f>'Inventory detail'!C372</x:f>
        <x:v>LEG7</x:v>
      </x:c>
      <x:c r="E2624" s="10" t="n">
        <x:f>A1498</x:f>
        <x:v>46357</x:v>
      </x:c>
      <x:c r="F2624" s="7" t="n">
        <x:f>O1498</x:f>
        <x:v>2474.4637371663243</x:v>
      </x:c>
      <x:c r="G2624" s="7" t="n">
        <x:f>Q1498</x:f>
        <x:v>0</x:v>
      </x:c>
      <x:c r="H2624" s="7" t="n">
        <x:f>R1498</x:f>
        <x:v>0</x:v>
      </x:c>
      <x:c r="I2624" s="7" t="n">
        <x:f>SUMIFS('PO detail'!$W$1634:$W$1635,'PO detail'!$V$1634:$V$1635,"&gt;="&amp;E2624,'PO detail'!$V$1634:$V$1635,"&lt;"&amp;A2624)</x:f>
        <x:v>0</x:v>
      </x:c>
      <x:c r="J2624" s="7" t="n">
        <x:f>SUMIFS('PO detail'!$X$1634:$X$1635,'PO detail'!$V$1634:$V$1635,"&gt;="&amp;E2624,'PO detail'!$V$1634:$V$1635,"&lt;"&amp;A2624)</x:f>
        <x:v>0</x:v>
      </x:c>
      <x:c r="K2624" s="7" t="n">
        <x:f>SUMIFS('PO detail'!$Y$1634:$Y$1635,'PO detail'!$V$1634:$V$1635,"&gt;="&amp;E2624,'PO detail'!$V$1634:$V$1635,"&lt;"&amp;A2624)</x:f>
        <x:v>0</x:v>
      </x:c>
      <x:c r="L2624" s="7" t="n">
        <x:f>'Inventory detail'!F372*Summary!$K$5*(A2624-E2624)/Summary!$K$6</x:f>
        <x:v>424.37026694045176</x:v>
      </x:c>
      <x:c r="M2624" s="7" t="n">
        <x:f>MAX(0,H2624-L2624)</x:f>
        <x:v>0</x:v>
      </x:c>
      <x:c r="N2624" s="7" t="n">
        <x:f>MAX(0,L2624-H2624)</x:f>
        <x:v>424.37026694045176</x:v>
      </x:c>
      <x:c r="O2624" s="7" t="n">
        <x:f>MAX(0,F2624+I2624-N2624)</x:f>
        <x:v>2050.093470225873</x:v>
      </x:c>
      <x:c r="P2624" s="7" t="n">
        <x:f>MAX(0,N2624-F2624-I2624)</x:f>
        <x:v>0</x:v>
      </x:c>
      <x:c r="Q2624" s="7" t="n">
        <x:f>MAX(0,G2624+J2624-P2624)</x:f>
        <x:v>0</x:v>
      </x:c>
      <x:c r="R2624" s="7" t="n">
        <x:f>M2624+MAX(0,K2624-MAX(0,P2624-G2624-J2624))</x:f>
        <x:v>0</x:v>
      </x:c>
      <x:c r="S2624" s="7" t="n">
        <x:f>SUM(O2624,Q2624,R2624)</x:f>
        <x:v>2050.093470225873</x:v>
      </x:c>
      <x:c r="T2624" s="14" t="n">
        <x:f>'Inventory detail'!T372</x:f>
        <x:v>0.11259999999999999</x:v>
      </x:c>
      <x:c r="U2624" s="14" t="n">
        <x:f>'Inventory detail'!U372</x:f>
        <x:v>0.12276</x:v>
      </x:c>
      <x:c r="V2624" s="9" t="n">
        <x:f>O2624*T2624</x:f>
        <x:v>230.84052474743325</x:v>
      </x:c>
      <x:c r="W2624" s="9" t="n">
        <x:f>Q2624*T2624</x:f>
        <x:v>0</x:v>
      </x:c>
      <x:c r="X2624" s="9" t="n">
        <x:f>R2624*T2624</x:f>
        <x:v>0</x:v>
      </x:c>
      <x:c r="Y2624" s="9" t="n">
        <x:f>S2624*T2624</x:f>
        <x:v>230.84052474743325</x:v>
      </x:c>
      <x:c r="Z2624" s="9" t="n">
        <x:f>IF(ISNUMBER(U2624),S2624*(U2624-T2624),"n.a.")</x:f>
        <x:v>20.828949657494874</x:v>
      </x:c>
      <x:c r="AA2624" s="9" t="n">
        <x:f>IF(ISNUMBER(U2624),Y2624,0)</x:f>
        <x:v>230.84052474743325</x:v>
      </x:c>
      <x:c r="AB2624" s="7" t="n">
        <x:f>MAX(0,L2624-SUM(F2624:K2624))</x:f>
        <x:v>0</x:v>
      </x:c>
    </x:row>
    <x:row r="2625" ht="22" customHeight="1">
      <x:c r="A2625" s="18" t="n">
        <x:f>Summary!E$41</x:f>
        <x:v>46388</x:v>
      </x:c>
      <x:c r="B2625" s="2" t="str">
        <x:f>'Inventory detail'!A373</x:f>
        <x:v>POUC</x:v>
      </x:c>
      <x:c r="C2625" s="2" t="str">
        <x:f>'Inventory detail'!B373</x:f>
        <x:v>30</x:v>
      </x:c>
      <x:c r="D2625" s="2" t="str">
        <x:f>'Inventory detail'!C373</x:f>
        <x:v>PHO5</x:v>
      </x:c>
      <x:c r="E2625" s="10" t="n">
        <x:f>A1499</x:f>
        <x:v>46357</x:v>
      </x:c>
      <x:c r="F2625" s="7" t="n">
        <x:f>O1499</x:f>
        <x:v>0</x:v>
      </x:c>
      <x:c r="G2625" s="7" t="n">
        <x:f>Q1499</x:f>
        <x:v>3874.4637371663243</x:v>
      </x:c>
      <x:c r="H2625" s="7" t="n">
        <x:f>R1499</x:f>
        <x:v>0</x:v>
      </x:c>
      <x:c r="I2625" s="7" t="n">
        <x:f>SUMIFS('PO detail'!$W$1693:$W$1694,'PO detail'!$V$1693:$V$1694,"&gt;="&amp;E2625,'PO detail'!$V$1693:$V$1694,"&lt;"&amp;A2625)</x:f>
        <x:v>0</x:v>
      </x:c>
      <x:c r="J2625" s="7" t="n">
        <x:f>SUMIFS('PO detail'!$X$1693:$X$1694,'PO detail'!$V$1693:$V$1694,"&gt;="&amp;E2625,'PO detail'!$V$1693:$V$1694,"&lt;"&amp;A2625)</x:f>
        <x:v>0</x:v>
      </x:c>
      <x:c r="K2625" s="7" t="n">
        <x:f>SUMIFS('PO detail'!$Y$1693:$Y$1694,'PO detail'!$V$1693:$V$1694,"&gt;="&amp;E2625,'PO detail'!$V$1693:$V$1694,"&lt;"&amp;A2625)</x:f>
        <x:v>0</x:v>
      </x:c>
      <x:c r="L2625" s="7" t="n">
        <x:f>'Inventory detail'!F373*Summary!$K$5*(A2625-E2625)/Summary!$K$6</x:f>
        <x:v>424.37026694045176</x:v>
      </x:c>
      <x:c r="M2625" s="7" t="n">
        <x:f>MAX(0,H2625-L2625)</x:f>
        <x:v>0</x:v>
      </x:c>
      <x:c r="N2625" s="7" t="n">
        <x:f>MAX(0,L2625-H2625)</x:f>
        <x:v>424.37026694045176</x:v>
      </x:c>
      <x:c r="O2625" s="7" t="n">
        <x:f>MAX(0,F2625+I2625-N2625)</x:f>
        <x:v>0</x:v>
      </x:c>
      <x:c r="P2625" s="7" t="n">
        <x:f>MAX(0,N2625-F2625-I2625)</x:f>
        <x:v>424.37026694045176</x:v>
      </x:c>
      <x:c r="Q2625" s="7" t="n">
        <x:f>MAX(0,G2625+J2625-P2625)</x:f>
        <x:v>3450.093470225873</x:v>
      </x:c>
      <x:c r="R2625" s="7" t="n">
        <x:f>M2625+MAX(0,K2625-MAX(0,P2625-G2625-J2625))</x:f>
        <x:v>0</x:v>
      </x:c>
      <x:c r="S2625" s="7" t="n">
        <x:f>SUM(O2625,Q2625,R2625)</x:f>
        <x:v>3450.093470225873</x:v>
      </x:c>
      <x:c r="T2625" s="14" t="n">
        <x:f>'Inventory detail'!T373</x:f>
        <x:v>0.0364</x:v>
      </x:c>
      <x:c r="U2625" s="14" t="n">
        <x:f>'Inventory detail'!U373</x:f>
        <x:v>0.039765</x:v>
      </x:c>
      <x:c r="V2625" s="9" t="n">
        <x:f>O2625*T2625</x:f>
        <x:v>0</x:v>
      </x:c>
      <x:c r="W2625" s="9" t="n">
        <x:f>Q2625*T2625</x:f>
        <x:v>125.58340231622178</x:v>
      </x:c>
      <x:c r="X2625" s="9" t="n">
        <x:f>R2625*T2625</x:f>
        <x:v>0</x:v>
      </x:c>
      <x:c r="Y2625" s="9" t="n">
        <x:f>S2625*T2625</x:f>
        <x:v>125.58340231622178</x:v>
      </x:c>
      <x:c r="Z2625" s="9" t="n">
        <x:f>IF(ISNUMBER(U2625),S2625*(U2625-T2625),"n.a.")</x:f>
        <x:v>11.609564527310061</x:v>
      </x:c>
      <x:c r="AA2625" s="9" t="n">
        <x:f>IF(ISNUMBER(U2625),Y2625,0)</x:f>
        <x:v>125.58340231622178</x:v>
      </x:c>
      <x:c r="AB2625" s="7" t="n">
        <x:f>MAX(0,L2625-SUM(F2625:K2625))</x:f>
        <x:v>0</x:v>
      </x:c>
    </x:row>
    <x:row r="2626" ht="22" customHeight="1">
      <x:c r="A2626" s="18" t="n">
        <x:f>Summary!E$41</x:f>
        <x:v>46388</x:v>
      </x:c>
      <x:c r="B2626" s="2" t="str">
        <x:f>'Inventory detail'!A374</x:f>
        <x:v>POUC</x:v>
      </x:c>
      <x:c r="C2626" s="2" t="str">
        <x:f>'Inventory detail'!B374</x:f>
        <x:v>30</x:v>
      </x:c>
      <x:c r="D2626" s="2" t="str">
        <x:f>'Inventory detail'!C374</x:f>
        <x:v>RMEN7</x:v>
      </x:c>
      <x:c r="E2626" s="10" t="n">
        <x:f>A1500</x:f>
        <x:v>46357</x:v>
      </x:c>
      <x:c r="F2626" s="7" t="n">
        <x:f>O1500</x:f>
        <x:v>274.46373716632445</x:v>
      </x:c>
      <x:c r="G2626" s="7" t="n">
        <x:f>Q1500</x:f>
        <x:v>2400</x:v>
      </x:c>
      <x:c r="H2626" s="7" t="n">
        <x:f>R1500</x:f>
        <x:v>0</x:v>
      </x:c>
      <x:c r="I2626" s="7" t="n">
        <x:f>SUMIFS('PO detail'!$W$1703:$W$1705,'PO detail'!$V$1703:$V$1705,"&gt;="&amp;E2626,'PO detail'!$V$1703:$V$1705,"&lt;"&amp;A2626)</x:f>
        <x:v>0</x:v>
      </x:c>
      <x:c r="J2626" s="7" t="n">
        <x:f>SUMIFS('PO detail'!$X$1703:$X$1705,'PO detail'!$V$1703:$V$1705,"&gt;="&amp;E2626,'PO detail'!$V$1703:$V$1705,"&lt;"&amp;A2626)</x:f>
        <x:v>0</x:v>
      </x:c>
      <x:c r="K2626" s="7" t="n">
        <x:f>SUMIFS('PO detail'!$Y$1703:$Y$1705,'PO detail'!$V$1703:$V$1705,"&gt;="&amp;E2626,'PO detail'!$V$1703:$V$1705,"&lt;"&amp;A2626)</x:f>
        <x:v>0</x:v>
      </x:c>
      <x:c r="L2626" s="7" t="n">
        <x:f>'Inventory detail'!F374*Summary!$K$5*(A2626-E2626)/Summary!$K$6</x:f>
        <x:v>424.37026694045176</x:v>
      </x:c>
      <x:c r="M2626" s="7" t="n">
        <x:f>MAX(0,H2626-L2626)</x:f>
        <x:v>0</x:v>
      </x:c>
      <x:c r="N2626" s="7" t="n">
        <x:f>MAX(0,L2626-H2626)</x:f>
        <x:v>424.37026694045176</x:v>
      </x:c>
      <x:c r="O2626" s="7" t="n">
        <x:f>MAX(0,F2626+I2626-N2626)</x:f>
        <x:v>0</x:v>
      </x:c>
      <x:c r="P2626" s="7" t="n">
        <x:f>MAX(0,N2626-F2626-I2626)</x:f>
        <x:v>149.9065297741273</x:v>
      </x:c>
      <x:c r="Q2626" s="7" t="n">
        <x:f>MAX(0,G2626+J2626-P2626)</x:f>
        <x:v>2250.093470225873</x:v>
      </x:c>
      <x:c r="R2626" s="7" t="n">
        <x:f>M2626+MAX(0,K2626-MAX(0,P2626-G2626-J2626))</x:f>
        <x:v>0</x:v>
      </x:c>
      <x:c r="S2626" s="7" t="n">
        <x:f>SUM(O2626,Q2626,R2626)</x:f>
        <x:v>2250.093470225873</x:v>
      </x:c>
      <x:c r="T2626" s="14" t="n">
        <x:f>'Inventory detail'!T374</x:f>
        <x:v>0.1867</x:v>
      </x:c>
      <x:c r="U2626" s="14" t="n">
        <x:f>'Inventory detail'!U374</x:f>
        <x:v>0.203445</x:v>
      </x:c>
      <x:c r="V2626" s="9" t="n">
        <x:f>O2626*T2626</x:f>
        <x:v>0</x:v>
      </x:c>
      <x:c r="W2626" s="9" t="n">
        <x:f>Q2626*T2626</x:f>
        <x:v>420.0924508911705</x:v>
      </x:c>
      <x:c r="X2626" s="9" t="n">
        <x:f>R2626*T2626</x:f>
        <x:v>0</x:v>
      </x:c>
      <x:c r="Y2626" s="9" t="n">
        <x:f>S2626*T2626</x:f>
        <x:v>420.0924508911705</x:v>
      </x:c>
      <x:c r="Z2626" s="9" t="n">
        <x:f>IF(ISNUMBER(U2626),S2626*(U2626-T2626),"n.a.")</x:f>
        <x:v>37.6778151589322</x:v>
      </x:c>
      <x:c r="AA2626" s="9" t="n">
        <x:f>IF(ISNUMBER(U2626),Y2626,0)</x:f>
        <x:v>420.0924508911705</x:v>
      </x:c>
      <x:c r="AB2626" s="7" t="n">
        <x:f>MAX(0,L2626-SUM(F2626:K2626))</x:f>
        <x:v>0</x:v>
      </x:c>
    </x:row>
    <x:row r="2627" ht="22" customHeight="1">
      <x:c r="A2627" s="18" t="n">
        <x:f>Summary!E$41</x:f>
        <x:v>46388</x:v>
      </x:c>
      <x:c r="B2627" s="2" t="str">
        <x:f>'Inventory detail'!A375</x:f>
        <x:v>POUC</x:v>
      </x:c>
      <x:c r="C2627" s="2" t="str">
        <x:f>'Inventory detail'!B375</x:f>
        <x:v>30</x:v>
      </x:c>
      <x:c r="D2627" s="2" t="str">
        <x:f>'Inventory detail'!C375</x:f>
        <x:v>IND5</x:v>
      </x:c>
      <x:c r="E2627" s="10" t="n">
        <x:f>A1501</x:f>
        <x:v>46357</x:v>
      </x:c>
      <x:c r="F2627" s="7" t="n">
        <x:f>O1501</x:f>
        <x:v>0</x:v>
      </x:c>
      <x:c r="G2627" s="7" t="n">
        <x:f>Q1501</x:f>
        <x:v>5000</x:v>
      </x:c>
      <x:c r="H2627" s="7" t="n">
        <x:f>R1501</x:f>
        <x:v>988.9859548254619</x:v>
      </x:c>
      <x:c r="I2627" s="7" t="n">
        <x:f>SUMIFS('PO detail'!$W$1628:$W$1628,'PO detail'!$V$1628:$V$1628,"&gt;="&amp;E2627,'PO detail'!$V$1628:$V$1628,"&lt;"&amp;A2627)</x:f>
        <x:v>0</x:v>
      </x:c>
      <x:c r="J2627" s="7" t="n">
        <x:f>SUMIFS('PO detail'!$X$1628:$X$1628,'PO detail'!$V$1628:$V$1628,"&gt;="&amp;E2627,'PO detail'!$V$1628:$V$1628,"&lt;"&amp;A2627)</x:f>
        <x:v>0</x:v>
      </x:c>
      <x:c r="K2627" s="7" t="n">
        <x:f>SUMIFS('PO detail'!$Y$1628:$Y$1628,'PO detail'!$V$1628:$V$1628,"&gt;="&amp;E2627,'PO detail'!$V$1628:$V$1628,"&lt;"&amp;A2627)</x:f>
        <x:v>0</x:v>
      </x:c>
      <x:c r="L2627" s="7" t="n">
        <x:f>'Inventory detail'!F375*Summary!$K$5*(A2627-E2627)/Summary!$K$6</x:f>
        <x:v>415.8761396303901</x:v>
      </x:c>
      <x:c r="M2627" s="7" t="n">
        <x:f>MAX(0,H2627-L2627)</x:f>
        <x:v>573.1098151950719</x:v>
      </x:c>
      <x:c r="N2627" s="7" t="n">
        <x:f>MAX(0,L2627-H2627)</x:f>
        <x:v>0</x:v>
      </x:c>
      <x:c r="O2627" s="7" t="n">
        <x:f>MAX(0,F2627+I2627-N2627)</x:f>
        <x:v>0</x:v>
      </x:c>
      <x:c r="P2627" s="7" t="n">
        <x:f>MAX(0,N2627-F2627-I2627)</x:f>
        <x:v>0</x:v>
      </x:c>
      <x:c r="Q2627" s="7" t="n">
        <x:f>MAX(0,G2627+J2627-P2627)</x:f>
        <x:v>5000</x:v>
      </x:c>
      <x:c r="R2627" s="7" t="n">
        <x:f>M2627+MAX(0,K2627-MAX(0,P2627-G2627-J2627))</x:f>
        <x:v>573.1098151950719</x:v>
      </x:c>
      <x:c r="S2627" s="7" t="n">
        <x:f>SUM(O2627,Q2627,R2627)</x:f>
        <x:v>5573.109815195072</x:v>
      </x:c>
      <x:c r="T2627" s="14" t="n">
        <x:f>'Inventory detail'!T375</x:f>
        <x:v>0.014199999999999999</x:v>
      </x:c>
      <x:c r="U2627" s="14" t="n">
        <x:f>'Inventory detail'!U375</x:f>
        <x:v>0.01551</x:v>
      </x:c>
      <x:c r="V2627" s="9" t="n">
        <x:f>O2627*T2627</x:f>
        <x:v>0</x:v>
      </x:c>
      <x:c r="W2627" s="9" t="n">
        <x:f>Q2627*T2627</x:f>
        <x:v>71</x:v>
      </x:c>
      <x:c r="X2627" s="9" t="n">
        <x:f>R2627*T2627</x:f>
        <x:v>8.13815937577002</x:v>
      </x:c>
      <x:c r="Y2627" s="9" t="n">
        <x:f>S2627*T2627</x:f>
        <x:v>79.13815937577002</x:v>
      </x:c>
      <x:c r="Z2627" s="9" t="n">
        <x:f>IF(ISNUMBER(U2627),S2627*(U2627-T2627),"n.a.")</x:f>
        <x:v>7.300773857905546</x:v>
      </x:c>
      <x:c r="AA2627" s="9" t="n">
        <x:f>IF(ISNUMBER(U2627),Y2627,0)</x:f>
        <x:v>79.13815937577002</x:v>
      </x:c>
      <x:c r="AB2627" s="7" t="n">
        <x:f>MAX(0,L2627-SUM(F2627:K2627))</x:f>
        <x:v>0</x:v>
      </x:c>
    </x:row>
    <x:row r="2628" ht="22" customHeight="1">
      <x:c r="A2628" s="18" t="n">
        <x:f>Summary!E$41</x:f>
        <x:v>46388</x:v>
      </x:c>
      <x:c r="B2628" s="2" t="str">
        <x:f>'Inventory detail'!A376</x:f>
        <x:v>POUC</x:v>
      </x:c>
      <x:c r="C2628" s="2" t="str">
        <x:f>'Inventory detail'!B376</x:f>
        <x:v>60</x:v>
      </x:c>
      <x:c r="D2628" s="2" t="str">
        <x:f>'Inventory detail'!C376</x:f>
        <x:v>LEG3</x:v>
      </x:c>
      <x:c r="E2628" s="10" t="n">
        <x:f>A1502</x:f>
        <x:v>46357</x:v>
      </x:c>
      <x:c r="F2628" s="7" t="n">
        <x:f>O1502</x:f>
        <x:v>2703.4907597535935</x:v>
      </x:c>
      <x:c r="G2628" s="7" t="n">
        <x:f>Q1502</x:f>
        <x:v>1000</x:v>
      </x:c>
      <x:c r="H2628" s="7" t="n">
        <x:f>R1502</x:f>
        <x:v>0</x:v>
      </x:c>
      <x:c r="I2628" s="7" t="n">
        <x:f>SUMIFS('PO detail'!$W$1749:$W$1750,'PO detail'!$V$1749:$V$1750,"&gt;="&amp;E2628,'PO detail'!$V$1749:$V$1750,"&lt;"&amp;A2628)</x:f>
        <x:v>0</x:v>
      </x:c>
      <x:c r="J2628" s="7" t="n">
        <x:f>SUMIFS('PO detail'!$X$1749:$X$1750,'PO detail'!$V$1749:$V$1750,"&gt;="&amp;E2628,'PO detail'!$V$1749:$V$1750,"&lt;"&amp;A2628)</x:f>
        <x:v>0</x:v>
      </x:c>
      <x:c r="K2628" s="7" t="n">
        <x:f>SUMIFS('PO detail'!$Y$1749:$Y$1750,'PO detail'!$V$1749:$V$1750,"&gt;="&amp;E2628,'PO detail'!$V$1749:$V$1750,"&lt;"&amp;A2628)</x:f>
        <x:v>0</x:v>
      </x:c>
      <x:c r="L2628" s="7" t="n">
        <x:f>'Inventory detail'!F376*Summary!$K$5*(A2628-E2628)/Summary!$K$6</x:f>
        <x:v>407.3921971252567</x:v>
      </x:c>
      <x:c r="M2628" s="7" t="n">
        <x:f>MAX(0,H2628-L2628)</x:f>
        <x:v>0</x:v>
      </x:c>
      <x:c r="N2628" s="7" t="n">
        <x:f>MAX(0,L2628-H2628)</x:f>
        <x:v>407.3921971252567</x:v>
      </x:c>
      <x:c r="O2628" s="7" t="n">
        <x:f>MAX(0,F2628+I2628-N2628)</x:f>
        <x:v>2296.098562628337</x:v>
      </x:c>
      <x:c r="P2628" s="7" t="n">
        <x:f>MAX(0,N2628-F2628-I2628)</x:f>
        <x:v>0</x:v>
      </x:c>
      <x:c r="Q2628" s="7" t="n">
        <x:f>MAX(0,G2628+J2628-P2628)</x:f>
        <x:v>1000</x:v>
      </x:c>
      <x:c r="R2628" s="7" t="n">
        <x:f>M2628+MAX(0,K2628-MAX(0,P2628-G2628-J2628))</x:f>
        <x:v>0</x:v>
      </x:c>
      <x:c r="S2628" s="7" t="n">
        <x:f>SUM(O2628,Q2628,R2628)</x:f>
        <x:v>3296.098562628337</x:v>
      </x:c>
      <x:c r="T2628" s="14" t="n">
        <x:f>'Inventory detail'!T376</x:f>
        <x:v>0.056600000000000004</x:v>
      </x:c>
      <x:c r="U2628" s="14" t="n">
        <x:f>'Inventory detail'!U376</x:f>
        <x:v>0.06171</x:v>
      </x:c>
      <x:c r="V2628" s="9" t="n">
        <x:f>O2628*T2628</x:f>
        <x:v>129.95917864476388</x:v>
      </x:c>
      <x:c r="W2628" s="9" t="n">
        <x:f>Q2628*T2628</x:f>
        <x:v>56.6</x:v>
      </x:c>
      <x:c r="X2628" s="9" t="n">
        <x:f>R2628*T2628</x:f>
        <x:v>0</x:v>
      </x:c>
      <x:c r="Y2628" s="9" t="n">
        <x:f>S2628*T2628</x:f>
        <x:v>186.55917864476388</x:v>
      </x:c>
      <x:c r="Z2628" s="9" t="n">
        <x:f>IF(ISNUMBER(U2628),S2628*(U2628-T2628),"n.a.")</x:f>
        <x:v>16.84306365503079</x:v>
      </x:c>
      <x:c r="AA2628" s="9" t="n">
        <x:f>IF(ISNUMBER(U2628),Y2628,0)</x:f>
        <x:v>186.55917864476388</x:v>
      </x:c>
      <x:c r="AB2628" s="7" t="n">
        <x:f>MAX(0,L2628-SUM(F2628:K2628))</x:f>
        <x:v>0</x:v>
      </x:c>
    </x:row>
    <x:row r="2629" ht="22" customHeight="1">
      <x:c r="A2629" s="18" t="n">
        <x:f>Summary!E$41</x:f>
        <x:v>46388</x:v>
      </x:c>
      <x:c r="B2629" s="2" t="str">
        <x:f>'Inventory detail'!A377</x:f>
        <x:v>WIRE</x:v>
      </x:c>
      <x:c r="C2629" s="2" t="str">
        <x:f>'Inventory detail'!B377</x:f>
        <x:v>10</x:v>
      </x:c>
      <x:c r="D2629" s="2" t="str">
        <x:f>'Inventory detail'!C377</x:f>
        <x:v>DL516GRAY</x:v>
      </x:c>
      <x:c r="E2629" s="10" t="n">
        <x:f>A1503</x:f>
        <x:v>46357</x:v>
      </x:c>
      <x:c r="F2629" s="7" t="n">
        <x:f>O1503</x:f>
        <x:v>6903.490759753594</x:v>
      </x:c>
      <x:c r="G2629" s="7" t="n">
        <x:f>Q1503</x:f>
        <x:v>0</x:v>
      </x:c>
      <x:c r="H2629" s="7" t="n">
        <x:f>R1503</x:f>
        <x:v>0</x:v>
      </x:c>
      <x:c r="I2629" s="7" t="n">
        <x:f>SUMIFS('PO detail'!$W$1996:$W$1998,'PO detail'!$V$1996:$V$1998,"&gt;="&amp;E2629,'PO detail'!$V$1996:$V$1998,"&lt;"&amp;A2629)</x:f>
        <x:v>0</x:v>
      </x:c>
      <x:c r="J2629" s="7" t="n">
        <x:f>SUMIFS('PO detail'!$X$1996:$X$1998,'PO detail'!$V$1996:$V$1998,"&gt;="&amp;E2629,'PO detail'!$V$1996:$V$1998,"&lt;"&amp;A2629)</x:f>
        <x:v>0</x:v>
      </x:c>
      <x:c r="K2629" s="7" t="n">
        <x:f>SUMIFS('PO detail'!$Y$1996:$Y$1998,'PO detail'!$V$1996:$V$1998,"&gt;="&amp;E2629,'PO detail'!$V$1996:$V$1998,"&lt;"&amp;A2629)</x:f>
        <x:v>0</x:v>
      </x:c>
      <x:c r="L2629" s="7" t="n">
        <x:f>'Inventory detail'!F377*Summary!$K$5*(A2629-E2629)/Summary!$K$6</x:f>
        <x:v>407.3921971252567</x:v>
      </x:c>
      <x:c r="M2629" s="7" t="n">
        <x:f>MAX(0,H2629-L2629)</x:f>
        <x:v>0</x:v>
      </x:c>
      <x:c r="N2629" s="7" t="n">
        <x:f>MAX(0,L2629-H2629)</x:f>
        <x:v>407.3921971252567</x:v>
      </x:c>
      <x:c r="O2629" s="7" t="n">
        <x:f>MAX(0,F2629+I2629-N2629)</x:f>
        <x:v>6496.098562628337</x:v>
      </x:c>
      <x:c r="P2629" s="7" t="n">
        <x:f>MAX(0,N2629-F2629-I2629)</x:f>
        <x:v>0</x:v>
      </x:c>
      <x:c r="Q2629" s="7" t="n">
        <x:f>MAX(0,G2629+J2629-P2629)</x:f>
        <x:v>0</x:v>
      </x:c>
      <x:c r="R2629" s="7" t="n">
        <x:f>M2629+MAX(0,K2629-MAX(0,P2629-G2629-J2629))</x:f>
        <x:v>0</x:v>
      </x:c>
      <x:c r="S2629" s="7" t="n">
        <x:f>SUM(O2629,Q2629,R2629)</x:f>
        <x:v>6496.098562628337</x:v>
      </x:c>
      <x:c r="T2629" s="14" t="n">
        <x:f>'Inventory detail'!T377</x:f>
        <x:v>0.0475</x:v>
      </x:c>
      <x:c r="U2629" s="14" t="n">
        <x:f>'Inventory detail'!U377</x:f>
        <x:v>0.0475</x:v>
      </x:c>
      <x:c r="V2629" s="9" t="n">
        <x:f>O2629*T2629</x:f>
        <x:v>308.564681724846</x:v>
      </x:c>
      <x:c r="W2629" s="9" t="n">
        <x:f>Q2629*T2629</x:f>
        <x:v>0</x:v>
      </x:c>
      <x:c r="X2629" s="9" t="n">
        <x:f>R2629*T2629</x:f>
        <x:v>0</x:v>
      </x:c>
      <x:c r="Y2629" s="9" t="n">
        <x:f>S2629*T2629</x:f>
        <x:v>308.564681724846</x:v>
      </x:c>
      <x:c r="Z2629" s="9" t="n">
        <x:f>IF(ISNUMBER(U2629),S2629*(U2629-T2629),"n.a.")</x:f>
        <x:v>0</x:v>
      </x:c>
      <x:c r="AA2629" s="9" t="n">
        <x:f>IF(ISNUMBER(U2629),Y2629,0)</x:f>
        <x:v>308.564681724846</x:v>
      </x:c>
      <x:c r="AB2629" s="7" t="n">
        <x:f>MAX(0,L2629-SUM(F2629:K2629))</x:f>
        <x:v>0</x:v>
      </x:c>
    </x:row>
    <x:row r="2630" ht="22" customHeight="1">
      <x:c r="A2630" s="18" t="n">
        <x:f>Summary!E$41</x:f>
        <x:v>46388</x:v>
      </x:c>
      <x:c r="B2630" s="2" t="str">
        <x:f>'Inventory detail'!A378</x:f>
        <x:v>WIRE</x:v>
      </x:c>
      <x:c r="C2630" s="2" t="str">
        <x:f>'Inventory detail'!B378</x:f>
        <x:v>60</x:v>
      </x:c>
      <x:c r="D2630" s="2" t="str">
        <x:f>'Inventory detail'!C378</x:f>
        <x:v>DL034WHT</x:v>
      </x:c>
      <x:c r="E2630" s="10" t="n">
        <x:f>A1504</x:f>
        <x:v>46357</x:v>
      </x:c>
      <x:c r="F2630" s="7" t="n">
        <x:f>O1504</x:f>
        <x:v>0</x:v>
      </x:c>
      <x:c r="G2630" s="7" t="n">
        <x:f>Q1504</x:f>
        <x:v>0</x:v>
      </x:c>
      <x:c r="H2630" s="7" t="n">
        <x:f>R1504</x:f>
        <x:v>0</x:v>
      </x:c>
      <x:c r="I2630" s="7" t="n">
        <x:f>0</x:f>
        <x:v>0</x:v>
      </x:c>
      <x:c r="J2630" s="7" t="n">
        <x:f>0</x:f>
        <x:v>0</x:v>
      </x:c>
      <x:c r="K2630" s="7" t="n">
        <x:f>0</x:f>
        <x:v>0</x:v>
      </x:c>
      <x:c r="L2630" s="7" t="n">
        <x:f>'Inventory detail'!F378*Summary!$K$5*(A2630-E2630)/Summary!$K$6</x:f>
        <x:v>407.3921971252567</x:v>
      </x:c>
      <x:c r="M2630" s="7" t="n">
        <x:f>MAX(0,H2630-L2630)</x:f>
        <x:v>0</x:v>
      </x:c>
      <x:c r="N2630" s="7" t="n">
        <x:f>MAX(0,L2630-H2630)</x:f>
        <x:v>407.3921971252567</x:v>
      </x:c>
      <x:c r="O2630" s="7" t="n">
        <x:f>MAX(0,F2630+I2630-N2630)</x:f>
        <x:v>0</x:v>
      </x:c>
      <x:c r="P2630" s="7" t="n">
        <x:f>MAX(0,N2630-F2630-I2630)</x:f>
        <x:v>407.3921971252567</x:v>
      </x:c>
      <x:c r="Q2630" s="7" t="n">
        <x:f>MAX(0,G2630+J2630-P2630)</x:f>
        <x:v>0</x:v>
      </x:c>
      <x:c r="R2630" s="7" t="n">
        <x:f>M2630+MAX(0,K2630-MAX(0,P2630-G2630-J2630))</x:f>
        <x:v>0</x:v>
      </x:c>
      <x:c r="S2630" s="7" t="n">
        <x:f>SUM(O2630,Q2630,R2630)</x:f>
        <x:v>0</x:v>
      </x:c>
      <x:c r="T2630" s="14" t="n">
        <x:f>'Inventory detail'!T378</x:f>
        <x:v>0.1424</x:v>
      </x:c>
      <x:c r="U2630" s="14" t="n">
        <x:f>'Inventory detail'!U378</x:f>
        <x:v>0.1424</x:v>
      </x:c>
      <x:c r="V2630" s="9" t="n">
        <x:f>O2630*T2630</x:f>
        <x:v>0</x:v>
      </x:c>
      <x:c r="W2630" s="9" t="n">
        <x:f>Q2630*T2630</x:f>
        <x:v>0</x:v>
      </x:c>
      <x:c r="X2630" s="9" t="n">
        <x:f>R2630*T2630</x:f>
        <x:v>0</x:v>
      </x:c>
      <x:c r="Y2630" s="9" t="n">
        <x:f>S2630*T2630</x:f>
        <x:v>0</x:v>
      </x:c>
      <x:c r="Z2630" s="9" t="n">
        <x:f>IF(ISNUMBER(U2630),S2630*(U2630-T2630),"n.a.")</x:f>
        <x:v>0</x:v>
      </x:c>
      <x:c r="AA2630" s="9" t="n">
        <x:f>IF(ISNUMBER(U2630),Y2630,0)</x:f>
        <x:v>0</x:v>
      </x:c>
      <x:c r="AB2630" s="7" t="n">
        <x:f>MAX(0,L2630-SUM(F2630:K2630))</x:f>
        <x:v>407.3921971252567</x:v>
      </x:c>
    </x:row>
    <x:row r="2631" ht="22" customHeight="1">
      <x:c r="A2631" s="18" t="n">
        <x:f>Summary!E$41</x:f>
        <x:v>46388</x:v>
      </x:c>
      <x:c r="B2631" s="2" t="str">
        <x:f>'Inventory detail'!A379</x:f>
        <x:v>COIL</x:v>
      </x:c>
      <x:c r="C2631" s="2" t="str">
        <x:f>'Inventory detail'!B379</x:f>
        <x:v>30</x:v>
      </x:c>
      <x:c r="D2631" s="2" t="str">
        <x:f>'Inventory detail'!C379</x:f>
        <x:v>18WHT12-4</x:v>
      </x:c>
      <x:c r="E2631" s="10" t="n">
        <x:f>A1505</x:f>
        <x:v>46357</x:v>
      </x:c>
      <x:c r="F2631" s="7" t="n">
        <x:f>O1505</x:f>
        <x:v>5213.959753593429</x:v>
      </x:c>
      <x:c r="G2631" s="7" t="n">
        <x:f>Q1505</x:f>
        <x:v>0</x:v>
      </x:c>
      <x:c r="H2631" s="7" t="n">
        <x:f>R1505</x:f>
        <x:v>0</x:v>
      </x:c>
      <x:c r="I2631" s="7" t="n">
        <x:f>SUMIFS('PO detail'!$W$823:$W$825,'PO detail'!$V$823:$V$825,"&gt;="&amp;E2631,'PO detail'!$V$823:$V$825,"&lt;"&amp;A2631)</x:f>
        <x:v>0</x:v>
      </x:c>
      <x:c r="J2631" s="7" t="n">
        <x:f>SUMIFS('PO detail'!$X$823:$X$825,'PO detail'!$V$823:$V$825,"&gt;="&amp;E2631,'PO detail'!$V$823:$V$825,"&lt;"&amp;A2631)</x:f>
        <x:v>0</x:v>
      </x:c>
      <x:c r="K2631" s="7" t="n">
        <x:f>SUMIFS('PO detail'!$Y$823:$Y$825,'PO detail'!$V$823:$V$825,"&gt;="&amp;E2631,'PO detail'!$V$823:$V$825,"&lt;"&amp;A2631)</x:f>
        <x:v>0</x:v>
      </x:c>
      <x:c r="L2631" s="7" t="n">
        <x:f>'Inventory detail'!F379*Summary!$K$5*(A2631-E2631)/Summary!$K$6</x:f>
        <x:v>398.9082546201232</x:v>
      </x:c>
      <x:c r="M2631" s="7" t="n">
        <x:f>MAX(0,H2631-L2631)</x:f>
        <x:v>0</x:v>
      </x:c>
      <x:c r="N2631" s="7" t="n">
        <x:f>MAX(0,L2631-H2631)</x:f>
        <x:v>398.9082546201232</x:v>
      </x:c>
      <x:c r="O2631" s="7" t="n">
        <x:f>MAX(0,F2631+I2631-N2631)</x:f>
        <x:v>4815.051498973306</x:v>
      </x:c>
      <x:c r="P2631" s="7" t="n">
        <x:f>MAX(0,N2631-F2631-I2631)</x:f>
        <x:v>0</x:v>
      </x:c>
      <x:c r="Q2631" s="7" t="n">
        <x:f>MAX(0,G2631+J2631-P2631)</x:f>
        <x:v>0</x:v>
      </x:c>
      <x:c r="R2631" s="7" t="n">
        <x:f>M2631+MAX(0,K2631-MAX(0,P2631-G2631-J2631))</x:f>
        <x:v>0</x:v>
      </x:c>
      <x:c r="S2631" s="7" t="n">
        <x:f>SUM(O2631,Q2631,R2631)</x:f>
        <x:v>4815.051498973306</x:v>
      </x:c>
      <x:c r="T2631" s="14" t="n">
        <x:f>'Inventory detail'!T379</x:f>
        <x:v>0.1448</x:v>
      </x:c>
      <x:c r="U2631" s="14" t="n">
        <x:f>'Inventory detail'!U379</x:f>
        <x:v>0.141882</x:v>
      </x:c>
      <x:c r="V2631" s="9" t="n">
        <x:f>O2631*T2631</x:f>
        <x:v>697.2194570513348</x:v>
      </x:c>
      <x:c r="W2631" s="9" t="n">
        <x:f>Q2631*T2631</x:f>
        <x:v>0</x:v>
      </x:c>
      <x:c r="X2631" s="9" t="n">
        <x:f>R2631*T2631</x:f>
        <x:v>0</x:v>
      </x:c>
      <x:c r="Y2631" s="9" t="n">
        <x:f>S2631*T2631</x:f>
        <x:v>697.2194570513348</x:v>
      </x:c>
      <x:c r="Z2631" s="9" t="n">
        <x:f>IF(ISNUMBER(U2631),S2631*(U2631-T2631),"n.a.")</x:f>
        <x:v>-14.050320274004125</x:v>
      </x:c>
      <x:c r="AA2631" s="9" t="n">
        <x:f>IF(ISNUMBER(U2631),Y2631,0)</x:f>
        <x:v>697.2194570513348</x:v>
      </x:c>
      <x:c r="AB2631" s="7" t="n">
        <x:f>MAX(0,L2631-SUM(F2631:K2631))</x:f>
        <x:v>0</x:v>
      </x:c>
    </x:row>
    <x:row r="2632" ht="22" customHeight="1">
      <x:c r="A2632" s="18" t="n">
        <x:f>Summary!E$41</x:f>
        <x:v>46388</x:v>
      </x:c>
      <x:c r="B2632" s="2" t="str">
        <x:f>'Inventory detail'!A380</x:f>
        <x:v>COIL</x:v>
      </x:c>
      <x:c r="C2632" s="2" t="str">
        <x:f>'Inventory detail'!B380</x:f>
        <x:v>30</x:v>
      </x:c>
      <x:c r="D2632" s="2" t="str">
        <x:f>'Inventory detail'!C380</x:f>
        <x:v>22WHT12-4</x:v>
      </x:c>
      <x:c r="E2632" s="10" t="n">
        <x:f>A1506</x:f>
        <x:v>46357</x:v>
      </x:c>
      <x:c r="F2632" s="7" t="n">
        <x:f>O1506</x:f>
        <x:v>2217.9955646817248</x:v>
      </x:c>
      <x:c r="G2632" s="7" t="n">
        <x:f>Q1506</x:f>
        <x:v>0</x:v>
      </x:c>
      <x:c r="H2632" s="7" t="n">
        <x:f>R1506</x:f>
        <x:v>0</x:v>
      </x:c>
      <x:c r="I2632" s="7" t="n">
        <x:f>SUMIFS('PO detail'!$W$860:$W$860,'PO detail'!$V$860:$V$860,"&gt;="&amp;E2632,'PO detail'!$V$860:$V$860,"&lt;"&amp;A2632)</x:f>
        <x:v>0</x:v>
      </x:c>
      <x:c r="J2632" s="7" t="n">
        <x:f>SUMIFS('PO detail'!$X$860:$X$860,'PO detail'!$V$860:$V$860,"&gt;="&amp;E2632,'PO detail'!$V$860:$V$860,"&lt;"&amp;A2632)</x:f>
        <x:v>0</x:v>
      </x:c>
      <x:c r="K2632" s="7" t="n">
        <x:f>SUMIFS('PO detail'!$Y$860:$Y$860,'PO detail'!$V$860:$V$860,"&gt;="&amp;E2632,'PO detail'!$V$860:$V$860,"&lt;"&amp;A2632)</x:f>
        <x:v>0</x:v>
      </x:c>
      <x:c r="L2632" s="7" t="n">
        <x:f>'Inventory detail'!F380*Summary!$K$5*(A2632-E2632)/Summary!$K$6</x:f>
        <x:v>398.9082546201232</x:v>
      </x:c>
      <x:c r="M2632" s="7" t="n">
        <x:f>MAX(0,H2632-L2632)</x:f>
        <x:v>0</x:v>
      </x:c>
      <x:c r="N2632" s="7" t="n">
        <x:f>MAX(0,L2632-H2632)</x:f>
        <x:v>398.9082546201232</x:v>
      </x:c>
      <x:c r="O2632" s="7" t="n">
        <x:f>MAX(0,F2632+I2632-N2632)</x:f>
        <x:v>1819.0873100616016</x:v>
      </x:c>
      <x:c r="P2632" s="7" t="n">
        <x:f>MAX(0,N2632-F2632-I2632)</x:f>
        <x:v>0</x:v>
      </x:c>
      <x:c r="Q2632" s="7" t="n">
        <x:f>MAX(0,G2632+J2632-P2632)</x:f>
        <x:v>0</x:v>
      </x:c>
      <x:c r="R2632" s="7" t="n">
        <x:f>M2632+MAX(0,K2632-MAX(0,P2632-G2632-J2632))</x:f>
        <x:v>0</x:v>
      </x:c>
      <x:c r="S2632" s="7" t="n">
        <x:f>SUM(O2632,Q2632,R2632)</x:f>
        <x:v>1819.0873100616016</x:v>
      </x:c>
      <x:c r="T2632" s="14" t="n">
        <x:f>'Inventory detail'!T380</x:f>
        <x:v>0.1674</x:v>
      </x:c>
      <x:c r="U2632" s="14" t="n">
        <x:f>'Inventory detail'!U380</x:f>
        <x:v>0.163982</x:v>
      </x:c>
      <x:c r="V2632" s="9" t="n">
        <x:f>O2632*T2632</x:f>
        <x:v>304.5152157043121</x:v>
      </x:c>
      <x:c r="W2632" s="9" t="n">
        <x:f>Q2632*T2632</x:f>
        <x:v>0</x:v>
      </x:c>
      <x:c r="X2632" s="9" t="n">
        <x:f>R2632*T2632</x:f>
        <x:v>0</x:v>
      </x:c>
      <x:c r="Y2632" s="9" t="n">
        <x:f>S2632*T2632</x:f>
        <x:v>304.5152157043121</x:v>
      </x:c>
      <x:c r="Z2632" s="9" t="n">
        <x:f>IF(ISNUMBER(U2632),S2632*(U2632-T2632),"n.a.")</x:f>
        <x:v>-6.217640425790562</x:v>
      </x:c>
      <x:c r="AA2632" s="9" t="n">
        <x:f>IF(ISNUMBER(U2632),Y2632,0)</x:f>
        <x:v>304.5152157043121</x:v>
      </x:c>
      <x:c r="AB2632" s="7" t="n">
        <x:f>MAX(0,L2632-SUM(F2632:K2632))</x:f>
        <x:v>0</x:v>
      </x:c>
    </x:row>
    <x:row r="2633" ht="22" customHeight="1">
      <x:c r="A2633" s="18" t="n">
        <x:f>Summary!E$41</x:f>
        <x:v>46388</x:v>
      </x:c>
      <x:c r="B2633" s="2" t="str">
        <x:f>'Inventory detail'!A381</x:f>
        <x:v>POUC</x:v>
      </x:c>
      <x:c r="C2633" s="2" t="str">
        <x:f>'Inventory detail'!B381</x:f>
        <x:v>10</x:v>
      </x:c>
      <x:c r="D2633" s="2" t="str">
        <x:f>'Inventory detail'!C381</x:f>
        <x:v>KEY7</x:v>
      </x:c>
      <x:c r="E2633" s="10" t="n">
        <x:f>A1507</x:f>
        <x:v>46357</x:v>
      </x:c>
      <x:c r="F2633" s="7" t="n">
        <x:f>O1507</x:f>
        <x:v>0</x:v>
      </x:c>
      <x:c r="G2633" s="7" t="n">
        <x:f>Q1507</x:f>
        <x:v>0</x:v>
      </x:c>
      <x:c r="H2633" s="7" t="n">
        <x:f>R1507</x:f>
        <x:v>0</x:v>
      </x:c>
      <x:c r="I2633" s="7" t="n">
        <x:f>0</x:f>
        <x:v>0</x:v>
      </x:c>
      <x:c r="J2633" s="7" t="n">
        <x:f>0</x:f>
        <x:v>0</x:v>
      </x:c>
      <x:c r="K2633" s="7" t="n">
        <x:f>0</x:f>
        <x:v>0</x:v>
      </x:c>
      <x:c r="L2633" s="7" t="n">
        <x:f>'Inventory detail'!F381*Summary!$K$5*(A2633-E2633)/Summary!$K$6</x:f>
        <x:v>398.9082546201232</x:v>
      </x:c>
      <x:c r="M2633" s="7" t="n">
        <x:f>MAX(0,H2633-L2633)</x:f>
        <x:v>0</x:v>
      </x:c>
      <x:c r="N2633" s="7" t="n">
        <x:f>MAX(0,L2633-H2633)</x:f>
        <x:v>398.9082546201232</x:v>
      </x:c>
      <x:c r="O2633" s="7" t="n">
        <x:f>MAX(0,F2633+I2633-N2633)</x:f>
        <x:v>0</x:v>
      </x:c>
      <x:c r="P2633" s="7" t="n">
        <x:f>MAX(0,N2633-F2633-I2633)</x:f>
        <x:v>398.9082546201232</x:v>
      </x:c>
      <x:c r="Q2633" s="7" t="n">
        <x:f>MAX(0,G2633+J2633-P2633)</x:f>
        <x:v>0</x:v>
      </x:c>
      <x:c r="R2633" s="7" t="n">
        <x:f>M2633+MAX(0,K2633-MAX(0,P2633-G2633-J2633))</x:f>
        <x:v>0</x:v>
      </x:c>
      <x:c r="S2633" s="7" t="n">
        <x:f>SUM(O2633,Q2633,R2633)</x:f>
        <x:v>0</x:v>
      </x:c>
      <x:c r="T2633" s="14" t="n">
        <x:f>'Inventory detail'!T381</x:f>
        <x:v>0.009000000000000001</x:v>
      </x:c>
      <x:c r="U2633" s="14" t="n">
        <x:f>'Inventory detail'!U381</x:f>
        <x:v>0.01122</x:v>
      </x:c>
      <x:c r="V2633" s="9" t="n">
        <x:f>O2633*T2633</x:f>
        <x:v>0</x:v>
      </x:c>
      <x:c r="W2633" s="9" t="n">
        <x:f>Q2633*T2633</x:f>
        <x:v>0</x:v>
      </x:c>
      <x:c r="X2633" s="9" t="n">
        <x:f>R2633*T2633</x:f>
        <x:v>0</x:v>
      </x:c>
      <x:c r="Y2633" s="9" t="n">
        <x:f>S2633*T2633</x:f>
        <x:v>0</x:v>
      </x:c>
      <x:c r="Z2633" s="9" t="n">
        <x:f>IF(ISNUMBER(U2633),S2633*(U2633-T2633),"n.a.")</x:f>
        <x:v>0</x:v>
      </x:c>
      <x:c r="AA2633" s="9" t="n">
        <x:f>IF(ISNUMBER(U2633),Y2633,0)</x:f>
        <x:v>0</x:v>
      </x:c>
      <x:c r="AB2633" s="7" t="n">
        <x:f>MAX(0,L2633-SUM(F2633:K2633))</x:f>
        <x:v>398.9082546201232</x:v>
      </x:c>
    </x:row>
    <x:row r="2634" ht="22" customHeight="1">
      <x:c r="A2634" s="18" t="n">
        <x:f>Summary!E$41</x:f>
        <x:v>46388</x:v>
      </x:c>
      <x:c r="B2634" s="2" t="str">
        <x:f>'Inventory detail'!A382</x:f>
        <x:v>POUC</x:v>
      </x:c>
      <x:c r="C2634" s="2" t="str">
        <x:f>'Inventory detail'!B382</x:f>
        <x:v>60</x:v>
      </x:c>
      <x:c r="D2634" s="2" t="str">
        <x:f>'Inventory detail'!C382</x:f>
        <x:v>DRI5</x:v>
      </x:c>
      <x:c r="E2634" s="10" t="n">
        <x:f>A1508</x:f>
        <x:v>46357</x:v>
      </x:c>
      <x:c r="F2634" s="7" t="n">
        <x:f>O1508</x:f>
        <x:v>0</x:v>
      </x:c>
      <x:c r="G2634" s="7" t="n">
        <x:f>Q1508</x:f>
        <x:v>0</x:v>
      </x:c>
      <x:c r="H2634" s="7" t="n">
        <x:f>R1508</x:f>
        <x:v>1617.9955646817248</x:v>
      </x:c>
      <x:c r="I2634" s="7" t="n">
        <x:f>0</x:f>
        <x:v>0</x:v>
      </x:c>
      <x:c r="J2634" s="7" t="n">
        <x:f>0</x:f>
        <x:v>0</x:v>
      </x:c>
      <x:c r="K2634" s="7" t="n">
        <x:f>0</x:f>
        <x:v>0</x:v>
      </x:c>
      <x:c r="L2634" s="7" t="n">
        <x:f>'Inventory detail'!F382*Summary!$K$5*(A2634-E2634)/Summary!$K$6</x:f>
        <x:v>398.9082546201232</x:v>
      </x:c>
      <x:c r="M2634" s="7" t="n">
        <x:f>MAX(0,H2634-L2634)</x:f>
        <x:v>1219.0873100616016</x:v>
      </x:c>
      <x:c r="N2634" s="7" t="n">
        <x:f>MAX(0,L2634-H2634)</x:f>
        <x:v>0</x:v>
      </x:c>
      <x:c r="O2634" s="7" t="n">
        <x:f>MAX(0,F2634+I2634-N2634)</x:f>
        <x:v>0</x:v>
      </x:c>
      <x:c r="P2634" s="7" t="n">
        <x:f>MAX(0,N2634-F2634-I2634)</x:f>
        <x:v>0</x:v>
      </x:c>
      <x:c r="Q2634" s="7" t="n">
        <x:f>MAX(0,G2634+J2634-P2634)</x:f>
        <x:v>0</x:v>
      </x:c>
      <x:c r="R2634" s="7" t="n">
        <x:f>M2634+MAX(0,K2634-MAX(0,P2634-G2634-J2634))</x:f>
        <x:v>1219.0873100616016</x:v>
      </x:c>
      <x:c r="S2634" s="7" t="n">
        <x:f>SUM(O2634,Q2634,R2634)</x:f>
        <x:v>1219.0873100616016</x:v>
      </x:c>
      <x:c r="T2634" s="14" t="n">
        <x:f>'Inventory detail'!T382</x:f>
        <x:v>0.006999999999999999</x:v>
      </x:c>
      <x:c r="U2634" s="14" t="n">
        <x:f>'Inventory detail'!U382</x:f>
        <x:v>0.007755</x:v>
      </x:c>
      <x:c r="V2634" s="9" t="n">
        <x:f>O2634*T2634</x:f>
        <x:v>0</x:v>
      </x:c>
      <x:c r="W2634" s="9" t="n">
        <x:f>Q2634*T2634</x:f>
        <x:v>0</x:v>
      </x:c>
      <x:c r="X2634" s="9" t="n">
        <x:f>R2634*T2634</x:f>
        <x:v>8.53361117043121</x:v>
      </x:c>
      <x:c r="Y2634" s="9" t="n">
        <x:f>S2634*T2634</x:f>
        <x:v>8.53361117043121</x:v>
      </x:c>
      <x:c r="Z2634" s="9" t="n">
        <x:f>IF(ISNUMBER(U2634),S2634*(U2634-T2634),"n.a.")</x:f>
        <x:v>0.9204109190965097</x:v>
      </x:c>
      <x:c r="AA2634" s="9" t="n">
        <x:f>IF(ISNUMBER(U2634),Y2634,0)</x:f>
        <x:v>8.53361117043121</x:v>
      </x:c>
      <x:c r="AB2634" s="7" t="n">
        <x:f>MAX(0,L2634-SUM(F2634:K2634))</x:f>
        <x:v>0</x:v>
      </x:c>
    </x:row>
    <x:row r="2635" ht="22" customHeight="1">
      <x:c r="A2635" s="18" t="n">
        <x:f>Summary!E$41</x:f>
        <x:v>46388</x:v>
      </x:c>
      <x:c r="B2635" s="2" t="str">
        <x:f>'Inventory detail'!A383</x:f>
        <x:v>WIRE</x:v>
      </x:c>
      <x:c r="C2635" s="2" t="str">
        <x:f>'Inventory detail'!B383</x:f>
        <x:v>60</x:v>
      </x:c>
      <x:c r="D2635" s="2" t="str">
        <x:f>'Inventory detail'!C383</x:f>
        <x:v>DL078WHT</x:v>
      </x:c>
      <x:c r="E2635" s="10" t="n">
        <x:f>A1509</x:f>
        <x:v>46357</x:v>
      </x:c>
      <x:c r="F2635" s="7" t="n">
        <x:f>O1509</x:f>
        <x:v>0</x:v>
      </x:c>
      <x:c r="G2635" s="7" t="n">
        <x:f>Q1509</x:f>
        <x:v>0</x:v>
      </x:c>
      <x:c r="H2635" s="7" t="n">
        <x:f>R1509</x:f>
        <x:v>6417.995564681724</x:v>
      </x:c>
      <x:c r="I2635" s="7" t="n">
        <x:f>0</x:f>
        <x:v>0</x:v>
      </x:c>
      <x:c r="J2635" s="7" t="n">
        <x:f>0</x:f>
        <x:v>0</x:v>
      </x:c>
      <x:c r="K2635" s="7" t="n">
        <x:f>0</x:f>
        <x:v>0</x:v>
      </x:c>
      <x:c r="L2635" s="7" t="n">
        <x:f>'Inventory detail'!F383*Summary!$K$5*(A2635-E2635)/Summary!$K$6</x:f>
        <x:v>398.9082546201232</x:v>
      </x:c>
      <x:c r="M2635" s="7" t="n">
        <x:f>MAX(0,H2635-L2635)</x:f>
        <x:v>6019.087310061601</x:v>
      </x:c>
      <x:c r="N2635" s="7" t="n">
        <x:f>MAX(0,L2635-H2635)</x:f>
        <x:v>0</x:v>
      </x:c>
      <x:c r="O2635" s="7" t="n">
        <x:f>MAX(0,F2635+I2635-N2635)</x:f>
        <x:v>0</x:v>
      </x:c>
      <x:c r="P2635" s="7" t="n">
        <x:f>MAX(0,N2635-F2635-I2635)</x:f>
        <x:v>0</x:v>
      </x:c>
      <x:c r="Q2635" s="7" t="n">
        <x:f>MAX(0,G2635+J2635-P2635)</x:f>
        <x:v>0</x:v>
      </x:c>
      <x:c r="R2635" s="7" t="n">
        <x:f>M2635+MAX(0,K2635-MAX(0,P2635-G2635-J2635))</x:f>
        <x:v>6019.087310061601</x:v>
      </x:c>
      <x:c r="S2635" s="7" t="n">
        <x:f>SUM(O2635,Q2635,R2635)</x:f>
        <x:v>6019.087310061601</x:v>
      </x:c>
      <x:c r="T2635" s="14" t="n">
        <x:f>'Inventory detail'!T383</x:f>
        <x:v>0.16329999999999997</x:v>
      </x:c>
      <x:c r="U2635" s="14" t="n">
        <x:f>'Inventory detail'!U383</x:f>
        <x:v>0.16329999999999997</x:v>
      </x:c>
      <x:c r="V2635" s="9" t="n">
        <x:f>O2635*T2635</x:f>
        <x:v>0</x:v>
      </x:c>
      <x:c r="W2635" s="9" t="n">
        <x:f>Q2635*T2635</x:f>
        <x:v>0</x:v>
      </x:c>
      <x:c r="X2635" s="9" t="n">
        <x:f>R2635*T2635</x:f>
        <x:v>982.9169577330592</x:v>
      </x:c>
      <x:c r="Y2635" s="9" t="n">
        <x:f>S2635*T2635</x:f>
        <x:v>982.9169577330592</x:v>
      </x:c>
      <x:c r="Z2635" s="9" t="n">
        <x:f>IF(ISNUMBER(U2635),S2635*(U2635-T2635),"n.a.")</x:f>
        <x:v>0</x:v>
      </x:c>
      <x:c r="AA2635" s="9" t="n">
        <x:f>IF(ISNUMBER(U2635),Y2635,0)</x:f>
        <x:v>982.9169577330592</x:v>
      </x:c>
      <x:c r="AB2635" s="7" t="n">
        <x:f>MAX(0,L2635-SUM(F2635:K2635))</x:f>
        <x:v>0</x:v>
      </x:c>
    </x:row>
    <x:row r="2636" ht="22" customHeight="1">
      <x:c r="A2636" s="18" t="n">
        <x:f>Summary!E$41</x:f>
        <x:v>46388</x:v>
      </x:c>
      <x:c r="B2636" s="2" t="str">
        <x:f>'Inventory detail'!A384</x:f>
        <x:v>POUC</x:v>
      </x:c>
      <x:c r="C2636" s="2" t="str">
        <x:f>'Inventory detail'!B384</x:f>
        <x:v>10</x:v>
      </x:c>
      <x:c r="D2636" s="2" t="str">
        <x:f>'Inventory detail'!C384</x:f>
        <x:v>MEM7</x:v>
      </x:c>
      <x:c r="E2636" s="10" t="n">
        <x:f>A1510</x:f>
        <x:v>46357</x:v>
      </x:c>
      <x:c r="F2636" s="7" t="n">
        <x:f>O1510</x:f>
        <x:v>7232.517782340862</x:v>
      </x:c>
      <x:c r="G2636" s="7" t="n">
        <x:f>Q1510</x:f>
        <x:v>0</x:v>
      </x:c>
      <x:c r="H2636" s="7" t="n">
        <x:f>R1510</x:f>
        <x:v>0</x:v>
      </x:c>
      <x:c r="I2636" s="7" t="n">
        <x:f>SUMIFS('PO detail'!$W$1559:$W$1559,'PO detail'!$V$1559:$V$1559,"&gt;="&amp;E2636,'PO detail'!$V$1559:$V$1559,"&lt;"&amp;A2636)</x:f>
        <x:v>0</x:v>
      </x:c>
      <x:c r="J2636" s="7" t="n">
        <x:f>SUMIFS('PO detail'!$X$1559:$X$1559,'PO detail'!$V$1559:$V$1559,"&gt;="&amp;E2636,'PO detail'!$V$1559:$V$1559,"&lt;"&amp;A2636)</x:f>
        <x:v>0</x:v>
      </x:c>
      <x:c r="K2636" s="7" t="n">
        <x:f>SUMIFS('PO detail'!$Y$1559:$Y$1559,'PO detail'!$V$1559:$V$1559,"&gt;="&amp;E2636,'PO detail'!$V$1559:$V$1559,"&lt;"&amp;A2636)</x:f>
        <x:v>0</x:v>
      </x:c>
      <x:c r="L2636" s="7" t="n">
        <x:f>'Inventory detail'!F384*Summary!$K$5*(A2636-E2636)/Summary!$K$6</x:f>
        <x:v>390.4141273100616</x:v>
      </x:c>
      <x:c r="M2636" s="7" t="n">
        <x:f>MAX(0,H2636-L2636)</x:f>
        <x:v>0</x:v>
      </x:c>
      <x:c r="N2636" s="7" t="n">
        <x:f>MAX(0,L2636-H2636)</x:f>
        <x:v>390.4141273100616</x:v>
      </x:c>
      <x:c r="O2636" s="7" t="n">
        <x:f>MAX(0,F2636+I2636-N2636)</x:f>
        <x:v>6842.103655030801</x:v>
      </x:c>
      <x:c r="P2636" s="7" t="n">
        <x:f>MAX(0,N2636-F2636-I2636)</x:f>
        <x:v>0</x:v>
      </x:c>
      <x:c r="Q2636" s="7" t="n">
        <x:f>MAX(0,G2636+J2636-P2636)</x:f>
        <x:v>0</x:v>
      </x:c>
      <x:c r="R2636" s="7" t="n">
        <x:f>M2636+MAX(0,K2636-MAX(0,P2636-G2636-J2636))</x:f>
        <x:v>0</x:v>
      </x:c>
      <x:c r="S2636" s="7" t="n">
        <x:f>SUM(O2636,Q2636,R2636)</x:f>
        <x:v>6842.103655030801</x:v>
      </x:c>
      <x:c r="T2636" s="14" t="n">
        <x:f>'Inventory detail'!T384</x:f>
        <x:v>0.0147</x:v>
      </x:c>
      <x:c r="U2636" s="14" t="n">
        <x:f>'Inventory detail'!U384</x:f>
        <x:v>0.01584</x:v>
      </x:c>
      <x:c r="V2636" s="9" t="n">
        <x:f>O2636*T2636</x:f>
        <x:v>100.57892372895277</x:v>
      </x:c>
      <x:c r="W2636" s="9" t="n">
        <x:f>Q2636*T2636</x:f>
        <x:v>0</x:v>
      </x:c>
      <x:c r="X2636" s="9" t="n">
        <x:f>R2636*T2636</x:f>
        <x:v>0</x:v>
      </x:c>
      <x:c r="Y2636" s="9" t="n">
        <x:f>S2636*T2636</x:f>
        <x:v>100.57892372895277</x:v>
      </x:c>
      <x:c r="Z2636" s="9" t="n">
        <x:f>IF(ISNUMBER(U2636),S2636*(U2636-T2636),"n.a.")</x:f>
        <x:v>7.799998166735116</x:v>
      </x:c>
      <x:c r="AA2636" s="9" t="n">
        <x:f>IF(ISNUMBER(U2636),Y2636,0)</x:f>
        <x:v>100.57892372895277</x:v>
      </x:c>
      <x:c r="AB2636" s="7" t="n">
        <x:f>MAX(0,L2636-SUM(F2636:K2636))</x:f>
        <x:v>0</x:v>
      </x:c>
    </x:row>
    <x:row r="2637" ht="22" customHeight="1">
      <x:c r="A2637" s="18" t="n">
        <x:f>Summary!E$41</x:f>
        <x:v>46388</x:v>
      </x:c>
      <x:c r="B2637" s="2" t="str">
        <x:f>'Inventory detail'!A385</x:f>
        <x:v>WIRE</x:v>
      </x:c>
      <x:c r="C2637" s="2" t="str">
        <x:f>'Inventory detail'!B385</x:f>
        <x:v>60</x:v>
      </x:c>
      <x:c r="D2637" s="2" t="str">
        <x:f>'Inventory detail'!C385</x:f>
        <x:v>DL078BLK</x:v>
      </x:c>
      <x:c r="E2637" s="10" t="n">
        <x:f>A1511</x:f>
        <x:v>46357</x:v>
      </x:c>
      <x:c r="F2637" s="7" t="n">
        <x:f>O1511</x:f>
        <x:v>0</x:v>
      </x:c>
      <x:c r="G2637" s="7" t="n">
        <x:f>Q1511</x:f>
        <x:v>0</x:v>
      </x:c>
      <x:c r="H2637" s="7" t="n">
        <x:f>R1511</x:f>
        <x:v>0</x:v>
      </x:c>
      <x:c r="I2637" s="7" t="n">
        <x:f>0</x:f>
        <x:v>0</x:v>
      </x:c>
      <x:c r="J2637" s="7" t="n">
        <x:f>0</x:f>
        <x:v>0</x:v>
      </x:c>
      <x:c r="K2637" s="7" t="n">
        <x:f>0</x:f>
        <x:v>0</x:v>
      </x:c>
      <x:c r="L2637" s="7" t="n">
        <x:f>'Inventory detail'!F385*Summary!$K$5*(A2637-E2637)/Summary!$K$6</x:f>
        <x:v>390.4141273100616</x:v>
      </x:c>
      <x:c r="M2637" s="7" t="n">
        <x:f>MAX(0,H2637-L2637)</x:f>
        <x:v>0</x:v>
      </x:c>
      <x:c r="N2637" s="7" t="n">
        <x:f>MAX(0,L2637-H2637)</x:f>
        <x:v>390.4141273100616</x:v>
      </x:c>
      <x:c r="O2637" s="7" t="n">
        <x:f>MAX(0,F2637+I2637-N2637)</x:f>
        <x:v>0</x:v>
      </x:c>
      <x:c r="P2637" s="7" t="n">
        <x:f>MAX(0,N2637-F2637-I2637)</x:f>
        <x:v>390.4141273100616</x:v>
      </x:c>
      <x:c r="Q2637" s="7" t="n">
        <x:f>MAX(0,G2637+J2637-P2637)</x:f>
        <x:v>0</x:v>
      </x:c>
      <x:c r="R2637" s="7" t="n">
        <x:f>M2637+MAX(0,K2637-MAX(0,P2637-G2637-J2637))</x:f>
        <x:v>0</x:v>
      </x:c>
      <x:c r="S2637" s="7" t="n">
        <x:f>SUM(O2637,Q2637,R2637)</x:f>
        <x:v>0</x:v>
      </x:c>
      <x:c r="T2637" s="14" t="n">
        <x:f>'Inventory detail'!T385</x:f>
        <x:v>0.16329999999999997</x:v>
      </x:c>
      <x:c r="U2637" s="14" t="n">
        <x:f>'Inventory detail'!U385</x:f>
        <x:v>0.16329999999999997</x:v>
      </x:c>
      <x:c r="V2637" s="9" t="n">
        <x:f>O2637*T2637</x:f>
        <x:v>0</x:v>
      </x:c>
      <x:c r="W2637" s="9" t="n">
        <x:f>Q2637*T2637</x:f>
        <x:v>0</x:v>
      </x:c>
      <x:c r="X2637" s="9" t="n">
        <x:f>R2637*T2637</x:f>
        <x:v>0</x:v>
      </x:c>
      <x:c r="Y2637" s="9" t="n">
        <x:f>S2637*T2637</x:f>
        <x:v>0</x:v>
      </x:c>
      <x:c r="Z2637" s="9" t="n">
        <x:f>IF(ISNUMBER(U2637),S2637*(U2637-T2637),"n.a.")</x:f>
        <x:v>0</x:v>
      </x:c>
      <x:c r="AA2637" s="9" t="n">
        <x:f>IF(ISNUMBER(U2637),Y2637,0)</x:f>
        <x:v>0</x:v>
      </x:c>
      <x:c r="AB2637" s="7" t="n">
        <x:f>MAX(0,L2637-SUM(F2637:K2637))</x:f>
        <x:v>390.4141273100616</x:v>
      </x:c>
    </x:row>
    <x:row r="2638" ht="22" customHeight="1">
      <x:c r="A2638" s="18" t="n">
        <x:f>Summary!E$41</x:f>
        <x:v>46388</x:v>
      </x:c>
      <x:c r="B2638" s="2" t="str">
        <x:f>'Inventory detail'!A386</x:f>
        <x:v>COIL</x:v>
      </x:c>
      <x:c r="C2638" s="2" t="str">
        <x:f>'Inventory detail'!B386</x:f>
        <x:v>10</x:v>
      </x:c>
      <x:c r="D2638" s="2" t="str">
        <x:f>'Inventory detail'!C386</x:f>
        <x:v>18RED12-4</x:v>
      </x:c>
      <x:c r="E2638" s="10" t="n">
        <x:f>A1512</x:f>
        <x:v>46357</x:v>
      </x:c>
      <x:c r="F2638" s="7" t="n">
        <x:f>O1512</x:f>
        <x:v>2147.022587268994</x:v>
      </x:c>
      <x:c r="G2638" s="7" t="n">
        <x:f>Q1512</x:f>
        <x:v>0</x:v>
      </x:c>
      <x:c r="H2638" s="7" t="n">
        <x:f>R1512</x:f>
        <x:v>0</x:v>
      </x:c>
      <x:c r="I2638" s="7" t="n">
        <x:f>SUMIFS('PO detail'!$W$262:$W$265,'PO detail'!$V$262:$V$265,"&gt;="&amp;E2638,'PO detail'!$V$262:$V$265,"&lt;"&amp;A2638)</x:f>
        <x:v>0</x:v>
      </x:c>
      <x:c r="J2638" s="7" t="n">
        <x:f>SUMIFS('PO detail'!$X$262:$X$265,'PO detail'!$V$262:$V$265,"&gt;="&amp;E2638,'PO detail'!$V$262:$V$265,"&lt;"&amp;A2638)</x:f>
        <x:v>0</x:v>
      </x:c>
      <x:c r="K2638" s="7" t="n">
        <x:f>SUMIFS('PO detail'!$Y$262:$Y$265,'PO detail'!$V$262:$V$265,"&gt;="&amp;E2638,'PO detail'!$V$262:$V$265,"&lt;"&amp;A2638)</x:f>
        <x:v>0</x:v>
      </x:c>
      <x:c r="L2638" s="7" t="n">
        <x:f>'Inventory detail'!F386*Summary!$K$5*(A2638-E2638)/Summary!$K$6</x:f>
        <x:v>381.9301848049281</x:v>
      </x:c>
      <x:c r="M2638" s="7" t="n">
        <x:f>MAX(0,H2638-L2638)</x:f>
        <x:v>0</x:v>
      </x:c>
      <x:c r="N2638" s="7" t="n">
        <x:f>MAX(0,L2638-H2638)</x:f>
        <x:v>381.9301848049281</x:v>
      </x:c>
      <x:c r="O2638" s="7" t="n">
        <x:f>MAX(0,F2638+I2638-N2638)</x:f>
        <x:v>1765.0924024640658</x:v>
      </x:c>
      <x:c r="P2638" s="7" t="n">
        <x:f>MAX(0,N2638-F2638-I2638)</x:f>
        <x:v>0</x:v>
      </x:c>
      <x:c r="Q2638" s="7" t="n">
        <x:f>MAX(0,G2638+J2638-P2638)</x:f>
        <x:v>0</x:v>
      </x:c>
      <x:c r="R2638" s="7" t="n">
        <x:f>M2638+MAX(0,K2638-MAX(0,P2638-G2638-J2638))</x:f>
        <x:v>0</x:v>
      </x:c>
      <x:c r="S2638" s="7" t="n">
        <x:f>SUM(O2638,Q2638,R2638)</x:f>
        <x:v>1765.0924024640658</x:v>
      </x:c>
      <x:c r="T2638" s="14" t="n">
        <x:f>'Inventory detail'!T386</x:f>
        <x:v>0.1448</x:v>
      </x:c>
      <x:c r="U2638" s="14" t="n">
        <x:f>'Inventory detail'!U386</x:f>
        <x:v>0.141882</x:v>
      </x:c>
      <x:c r="V2638" s="9" t="n">
        <x:f>O2638*T2638</x:f>
        <x:v>255.58537987679674</x:v>
      </x:c>
      <x:c r="W2638" s="9" t="n">
        <x:f>Q2638*T2638</x:f>
        <x:v>0</x:v>
      </x:c>
      <x:c r="X2638" s="9" t="n">
        <x:f>R2638*T2638</x:f>
        <x:v>0</x:v>
      </x:c>
      <x:c r="Y2638" s="9" t="n">
        <x:f>S2638*T2638</x:f>
        <x:v>255.58537987679674</x:v>
      </x:c>
      <x:c r="Z2638" s="9" t="n">
        <x:f>IF(ISNUMBER(U2638),S2638*(U2638-T2638),"n.a.")</x:f>
        <x:v>-5.150539630390151</x:v>
      </x:c>
      <x:c r="AA2638" s="9" t="n">
        <x:f>IF(ISNUMBER(U2638),Y2638,0)</x:f>
        <x:v>255.58537987679674</x:v>
      </x:c>
      <x:c r="AB2638" s="7" t="n">
        <x:f>MAX(0,L2638-SUM(F2638:K2638))</x:f>
        <x:v>0</x:v>
      </x:c>
    </x:row>
    <x:row r="2639" ht="22" customHeight="1">
      <x:c r="A2639" s="18" t="n">
        <x:f>Summary!E$41</x:f>
        <x:v>46388</x:v>
      </x:c>
      <x:c r="B2639" s="2" t="str">
        <x:f>'Inventory detail'!A387</x:f>
        <x:v>POUC</x:v>
      </x:c>
      <x:c r="C2639" s="2" t="str">
        <x:f>'Inventory detail'!B387</x:f>
        <x:v>10</x:v>
      </x:c>
      <x:c r="D2639" s="2" t="str">
        <x:f>'Inventory detail'!C387</x:f>
        <x:v>BUS10</x:v>
      </x:c>
      <x:c r="E2639" s="10" t="n">
        <x:f>A1513</x:f>
        <x:v>46357</x:v>
      </x:c>
      <x:c r="F2639" s="7" t="n">
        <x:f>O1513</x:f>
        <x:v>0</x:v>
      </x:c>
      <x:c r="G2639" s="7" t="n">
        <x:f>Q1513</x:f>
        <x:v>0</x:v>
      </x:c>
      <x:c r="H2639" s="7" t="n">
        <x:f>R1513</x:f>
        <x:v>7547.022587268993</x:v>
      </x:c>
      <x:c r="I2639" s="7" t="n">
        <x:f>0</x:f>
        <x:v>0</x:v>
      </x:c>
      <x:c r="J2639" s="7" t="n">
        <x:f>0</x:f>
        <x:v>0</x:v>
      </x:c>
      <x:c r="K2639" s="7" t="n">
        <x:f>0</x:f>
        <x:v>0</x:v>
      </x:c>
      <x:c r="L2639" s="7" t="n">
        <x:f>'Inventory detail'!F387*Summary!$K$5*(A2639-E2639)/Summary!$K$6</x:f>
        <x:v>381.9301848049281</x:v>
      </x:c>
      <x:c r="M2639" s="7" t="n">
        <x:f>MAX(0,H2639-L2639)</x:f>
        <x:v>7165.092402464065</x:v>
      </x:c>
      <x:c r="N2639" s="7" t="n">
        <x:f>MAX(0,L2639-H2639)</x:f>
        <x:v>0</x:v>
      </x:c>
      <x:c r="O2639" s="7" t="n">
        <x:f>MAX(0,F2639+I2639-N2639)</x:f>
        <x:v>0</x:v>
      </x:c>
      <x:c r="P2639" s="7" t="n">
        <x:f>MAX(0,N2639-F2639-I2639)</x:f>
        <x:v>0</x:v>
      </x:c>
      <x:c r="Q2639" s="7" t="n">
        <x:f>MAX(0,G2639+J2639-P2639)</x:f>
        <x:v>0</x:v>
      </x:c>
      <x:c r="R2639" s="7" t="n">
        <x:f>M2639+MAX(0,K2639-MAX(0,P2639-G2639-J2639))</x:f>
        <x:v>7165.092402464065</x:v>
      </x:c>
      <x:c r="S2639" s="7" t="n">
        <x:f>SUM(O2639,Q2639,R2639)</x:f>
        <x:v>7165.092402464065</x:v>
      </x:c>
      <x:c r="T2639" s="14" t="n">
        <x:f>'Inventory detail'!T387</x:f>
        <x:v>0.0132</x:v>
      </x:c>
      <x:c r="U2639" s="14" t="n">
        <x:f>'Inventory detail'!U387</x:f>
        <x:v>0.014355</x:v>
      </x:c>
      <x:c r="V2639" s="9" t="n">
        <x:f>O2639*T2639</x:f>
        <x:v>0</x:v>
      </x:c>
      <x:c r="W2639" s="9" t="n">
        <x:f>Q2639*T2639</x:f>
        <x:v>0</x:v>
      </x:c>
      <x:c r="X2639" s="9" t="n">
        <x:f>R2639*T2639</x:f>
        <x:v>94.57921971252566</x:v>
      </x:c>
      <x:c r="Y2639" s="9" t="n">
        <x:f>S2639*T2639</x:f>
        <x:v>94.57921971252566</x:v>
      </x:c>
      <x:c r="Z2639" s="9" t="n">
        <x:f>IF(ISNUMBER(U2639),S2639*(U2639-T2639),"n.a.")</x:f>
        <x:v>8.275681724845994</x:v>
      </x:c>
      <x:c r="AA2639" s="9" t="n">
        <x:f>IF(ISNUMBER(U2639),Y2639,0)</x:f>
        <x:v>94.57921971252566</x:v>
      </x:c>
      <x:c r="AB2639" s="7" t="n">
        <x:f>MAX(0,L2639-SUM(F2639:K2639))</x:f>
        <x:v>0</x:v>
      </x:c>
    </x:row>
    <x:row r="2640" ht="22" customHeight="1">
      <x:c r="A2640" s="18" t="n">
        <x:f>Summary!E$41</x:f>
        <x:v>46388</x:v>
      </x:c>
      <x:c r="B2640" s="2" t="str">
        <x:f>'Inventory detail'!A388</x:f>
        <x:v>POUC</x:v>
      </x:c>
      <x:c r="C2640" s="2" t="str">
        <x:f>'Inventory detail'!B388</x:f>
        <x:v>60</x:v>
      </x:c>
      <x:c r="D2640" s="2" t="str">
        <x:f>'Inventory detail'!C388</x:f>
        <x:v>RMEN3</x:v>
      </x:c>
      <x:c r="E2640" s="10" t="n">
        <x:f>A1514</x:f>
        <x:v>46357</x:v>
      </x:c>
      <x:c r="F2640" s="7" t="n">
        <x:f>O1514</x:f>
        <x:v>2347.022587268994</x:v>
      </x:c>
      <x:c r="G2640" s="7" t="n">
        <x:f>Q1514</x:f>
        <x:v>0</x:v>
      </x:c>
      <x:c r="H2640" s="7" t="n">
        <x:f>R1514</x:f>
        <x:v>0</x:v>
      </x:c>
      <x:c r="I2640" s="7" t="n">
        <x:f>SUMIFS('PO detail'!$W$1835:$W$1835,'PO detail'!$V$1835:$V$1835,"&gt;="&amp;E2640,'PO detail'!$V$1835:$V$1835,"&lt;"&amp;A2640)</x:f>
        <x:v>0</x:v>
      </x:c>
      <x:c r="J2640" s="7" t="n">
        <x:f>SUMIFS('PO detail'!$X$1835:$X$1835,'PO detail'!$V$1835:$V$1835,"&gt;="&amp;E2640,'PO detail'!$V$1835:$V$1835,"&lt;"&amp;A2640)</x:f>
        <x:v>0</x:v>
      </x:c>
      <x:c r="K2640" s="7" t="n">
        <x:f>SUMIFS('PO detail'!$Y$1835:$Y$1835,'PO detail'!$V$1835:$V$1835,"&gt;="&amp;E2640,'PO detail'!$V$1835:$V$1835,"&lt;"&amp;A2640)</x:f>
        <x:v>0</x:v>
      </x:c>
      <x:c r="L2640" s="7" t="n">
        <x:f>'Inventory detail'!F388*Summary!$K$5*(A2640-E2640)/Summary!$K$6</x:f>
        <x:v>381.9301848049281</x:v>
      </x:c>
      <x:c r="M2640" s="7" t="n">
        <x:f>MAX(0,H2640-L2640)</x:f>
        <x:v>0</x:v>
      </x:c>
      <x:c r="N2640" s="7" t="n">
        <x:f>MAX(0,L2640-H2640)</x:f>
        <x:v>381.9301848049281</x:v>
      </x:c>
      <x:c r="O2640" s="7" t="n">
        <x:f>MAX(0,F2640+I2640-N2640)</x:f>
        <x:v>1965.0924024640658</x:v>
      </x:c>
      <x:c r="P2640" s="7" t="n">
        <x:f>MAX(0,N2640-F2640-I2640)</x:f>
        <x:v>0</x:v>
      </x:c>
      <x:c r="Q2640" s="7" t="n">
        <x:f>MAX(0,G2640+J2640-P2640)</x:f>
        <x:v>0</x:v>
      </x:c>
      <x:c r="R2640" s="7" t="n">
        <x:f>M2640+MAX(0,K2640-MAX(0,P2640-G2640-J2640))</x:f>
        <x:v>0</x:v>
      </x:c>
      <x:c r="S2640" s="7" t="n">
        <x:f>SUM(O2640,Q2640,R2640)</x:f>
        <x:v>1965.0924024640658</x:v>
      </x:c>
      <x:c r="T2640" s="14" t="n">
        <x:f>'Inventory detail'!T388</x:f>
        <x:v>0.08689999999999999</x:v>
      </x:c>
      <x:c r="U2640" s="14" t="n">
        <x:f>'Inventory detail'!U388</x:f>
        <x:v>0.09487499999999999</x:v>
      </x:c>
      <x:c r="V2640" s="9" t="n">
        <x:f>O2640*T2640</x:f>
        <x:v>170.7665297741273</x:v>
      </x:c>
      <x:c r="W2640" s="9" t="n">
        <x:f>Q2640*T2640</x:f>
        <x:v>0</x:v>
      </x:c>
      <x:c r="X2640" s="9" t="n">
        <x:f>R2640*T2640</x:f>
        <x:v>0</x:v>
      </x:c>
      <x:c r="Y2640" s="9" t="n">
        <x:f>S2640*T2640</x:f>
        <x:v>170.7665297741273</x:v>
      </x:c>
      <x:c r="Z2640" s="9" t="n">
        <x:f>IF(ISNUMBER(U2640),S2640*(U2640-T2640),"n.a.")</x:f>
        <x:v>15.671611909650917</x:v>
      </x:c>
      <x:c r="AA2640" s="9" t="n">
        <x:f>IF(ISNUMBER(U2640),Y2640,0)</x:f>
        <x:v>170.7665297741273</x:v>
      </x:c>
      <x:c r="AB2640" s="7" t="n">
        <x:f>MAX(0,L2640-SUM(F2640:K2640))</x:f>
        <x:v>0</x:v>
      </x:c>
    </x:row>
    <x:row r="2641" ht="22" customHeight="1">
      <x:c r="A2641" s="18" t="n">
        <x:f>Summary!E$41</x:f>
        <x:v>46388</x:v>
      </x:c>
      <x:c r="B2641" s="2" t="str">
        <x:f>'Inventory detail'!A389</x:f>
        <x:v>WIRE</x:v>
      </x:c>
      <x:c r="C2641" s="2" t="str">
        <x:f>'Inventory detail'!B389</x:f>
        <x:v>60</x:v>
      </x:c>
      <x:c r="D2641" s="2" t="str">
        <x:f>'Inventory detail'!C389</x:f>
        <x:v>DL058SIL</x:v>
      </x:c>
      <x:c r="E2641" s="10" t="n">
        <x:f>A1515</x:f>
        <x:v>46357</x:v>
      </x:c>
      <x:c r="F2641" s="7" t="n">
        <x:f>O1515</x:f>
        <x:v>0</x:v>
      </x:c>
      <x:c r="G2641" s="7" t="n">
        <x:f>Q1515</x:f>
        <x:v>0</x:v>
      </x:c>
      <x:c r="H2641" s="7" t="n">
        <x:f>R1515</x:f>
        <x:v>2754.2836960985624</x:v>
      </x:c>
      <x:c r="I2641" s="7" t="n">
        <x:f>0</x:f>
        <x:v>0</x:v>
      </x:c>
      <x:c r="J2641" s="7" t="n">
        <x:f>0</x:f>
        <x:v>0</x:v>
      </x:c>
      <x:c r="K2641" s="7" t="n">
        <x:f>0</x:f>
        <x:v>0</x:v>
      </x:c>
      <x:c r="L2641" s="7" t="n">
        <x:f>'Inventory detail'!F389*Summary!$K$5*(A2641-E2641)/Summary!$K$6</x:f>
        <x:v>377.6831211498973</x:v>
      </x:c>
      <x:c r="M2641" s="7" t="n">
        <x:f>MAX(0,H2641-L2641)</x:f>
        <x:v>2376.600574948665</x:v>
      </x:c>
      <x:c r="N2641" s="7" t="n">
        <x:f>MAX(0,L2641-H2641)</x:f>
        <x:v>0</x:v>
      </x:c>
      <x:c r="O2641" s="7" t="n">
        <x:f>MAX(0,F2641+I2641-N2641)</x:f>
        <x:v>0</x:v>
      </x:c>
      <x:c r="P2641" s="7" t="n">
        <x:f>MAX(0,N2641-F2641-I2641)</x:f>
        <x:v>0</x:v>
      </x:c>
      <x:c r="Q2641" s="7" t="n">
        <x:f>MAX(0,G2641+J2641-P2641)</x:f>
        <x:v>0</x:v>
      </x:c>
      <x:c r="R2641" s="7" t="n">
        <x:f>M2641+MAX(0,K2641-MAX(0,P2641-G2641-J2641))</x:f>
        <x:v>2376.600574948665</x:v>
      </x:c>
      <x:c r="S2641" s="7" t="n">
        <x:f>SUM(O2641,Q2641,R2641)</x:f>
        <x:v>2376.600574948665</x:v>
      </x:c>
      <x:c r="T2641" s="14" t="n">
        <x:f>'Inventory detail'!T389</x:f>
        <x:v>0.1082</x:v>
      </x:c>
      <x:c r="U2641" s="14" t="n">
        <x:f>'Inventory detail'!U389</x:f>
        <x:v>0.1082</x:v>
      </x:c>
      <x:c r="V2641" s="9" t="n">
        <x:f>O2641*T2641</x:f>
        <x:v>0</x:v>
      </x:c>
      <x:c r="W2641" s="9" t="n">
        <x:f>Q2641*T2641</x:f>
        <x:v>0</x:v>
      </x:c>
      <x:c r="X2641" s="9" t="n">
        <x:f>R2641*T2641</x:f>
        <x:v>257.14818220944557</x:v>
      </x:c>
      <x:c r="Y2641" s="9" t="n">
        <x:f>S2641*T2641</x:f>
        <x:v>257.14818220944557</x:v>
      </x:c>
      <x:c r="Z2641" s="9" t="n">
        <x:f>IF(ISNUMBER(U2641),S2641*(U2641-T2641),"n.a.")</x:f>
        <x:v>0</x:v>
      </x:c>
      <x:c r="AA2641" s="9" t="n">
        <x:f>IF(ISNUMBER(U2641),Y2641,0)</x:f>
        <x:v>257.14818220944557</x:v>
      </x:c>
      <x:c r="AB2641" s="7" t="n">
        <x:f>MAX(0,L2641-SUM(F2641:K2641))</x:f>
        <x:v>0</x:v>
      </x:c>
    </x:row>
    <x:row r="2642" ht="22" customHeight="1">
      <x:c r="A2642" s="18" t="n">
        <x:f>Summary!E$41</x:f>
        <x:v>46388</x:v>
      </x:c>
      <x:c r="B2642" s="2" t="str">
        <x:f>'Inventory detail'!A390</x:f>
        <x:v>COIL</x:v>
      </x:c>
      <x:c r="C2642" s="2" t="str">
        <x:f>'Inventory detail'!B390</x:f>
        <x:v>60</x:v>
      </x:c>
      <x:c r="D2642" s="2" t="str">
        <x:f>'Inventory detail'!C390</x:f>
        <x:v>11NAV12-4</x:v>
      </x:c>
      <x:c r="E2642" s="10" t="n">
        <x:f>A1516</x:f>
        <x:v>46357</x:v>
      </x:c>
      <x:c r="F2642" s="7" t="n">
        <x:f>O1516</x:f>
        <x:v>1061.5273921971252</x:v>
      </x:c>
      <x:c r="G2642" s="7" t="n">
        <x:f>Q1516</x:f>
        <x:v>0</x:v>
      </x:c>
      <x:c r="H2642" s="7" t="n">
        <x:f>R1516</x:f>
        <x:v>0</x:v>
      </x:c>
      <x:c r="I2642" s="7" t="n">
        <x:f>SUMIFS('PO detail'!$W$1052:$W$1052,'PO detail'!$V$1052:$V$1052,"&gt;="&amp;E2642,'PO detail'!$V$1052:$V$1052,"&lt;"&amp;A2642)</x:f>
        <x:v>0</x:v>
      </x:c>
      <x:c r="J2642" s="7" t="n">
        <x:f>SUMIFS('PO detail'!$X$1052:$X$1052,'PO detail'!$V$1052:$V$1052,"&gt;="&amp;E2642,'PO detail'!$V$1052:$V$1052,"&lt;"&amp;A2642)</x:f>
        <x:v>0</x:v>
      </x:c>
      <x:c r="K2642" s="7" t="n">
        <x:f>SUMIFS('PO detail'!$Y$1052:$Y$1052,'PO detail'!$V$1052:$V$1052,"&gt;="&amp;E2642,'PO detail'!$V$1052:$V$1052,"&lt;"&amp;A2642)</x:f>
        <x:v>0</x:v>
      </x:c>
      <x:c r="L2642" s="7" t="n">
        <x:f>'Inventory detail'!F390*Summary!$K$5*(A2642-E2642)/Summary!$K$6</x:f>
        <x:v>373.4462422997947</x:v>
      </x:c>
      <x:c r="M2642" s="7" t="n">
        <x:f>MAX(0,H2642-L2642)</x:f>
        <x:v>0</x:v>
      </x:c>
      <x:c r="N2642" s="7" t="n">
        <x:f>MAX(0,L2642-H2642)</x:f>
        <x:v>373.4462422997947</x:v>
      </x:c>
      <x:c r="O2642" s="7" t="n">
        <x:f>MAX(0,F2642+I2642-N2642)</x:f>
        <x:v>688.0811498973305</x:v>
      </x:c>
      <x:c r="P2642" s="7" t="n">
        <x:f>MAX(0,N2642-F2642-I2642)</x:f>
        <x:v>0</x:v>
      </x:c>
      <x:c r="Q2642" s="7" t="n">
        <x:f>MAX(0,G2642+J2642-P2642)</x:f>
        <x:v>0</x:v>
      </x:c>
      <x:c r="R2642" s="7" t="n">
        <x:f>M2642+MAX(0,K2642-MAX(0,P2642-G2642-J2642))</x:f>
        <x:v>0</x:v>
      </x:c>
      <x:c r="S2642" s="7" t="n">
        <x:f>SUM(O2642,Q2642,R2642)</x:f>
        <x:v>688.0811498973305</x:v>
      </x:c>
      <x:c r="T2642" s="14" t="n">
        <x:f>'Inventory detail'!T390</x:f>
        <x:v>0.0682</x:v>
      </x:c>
      <x:c r="U2642" s="14" t="n">
        <x:f>'Inventory detail'!U390</x:f>
        <x:v>0.0668525</x:v>
      </x:c>
      <x:c r="V2642" s="9" t="n">
        <x:f>O2642*T2642</x:f>
        <x:v>46.92713442299794</x:v>
      </x:c>
      <x:c r="W2642" s="9" t="n">
        <x:f>Q2642*T2642</x:f>
        <x:v>0</x:v>
      </x:c>
      <x:c r="X2642" s="9" t="n">
        <x:f>R2642*T2642</x:f>
        <x:v>0</x:v>
      </x:c>
      <x:c r="Y2642" s="9" t="n">
        <x:f>S2642*T2642</x:f>
        <x:v>46.92713442299794</x:v>
      </x:c>
      <x:c r="Z2642" s="9" t="n">
        <x:f>IF(ISNUMBER(U2642),S2642*(U2642-T2642),"n.a.")</x:f>
        <x:v>-0.9271893494866539</x:v>
      </x:c>
      <x:c r="AA2642" s="9" t="n">
        <x:f>IF(ISNUMBER(U2642),Y2642,0)</x:f>
        <x:v>46.92713442299794</x:v>
      </x:c>
      <x:c r="AB2642" s="7" t="n">
        <x:f>MAX(0,L2642-SUM(F2642:K2642))</x:f>
        <x:v>0</x:v>
      </x:c>
    </x:row>
    <x:row r="2643" ht="22" customHeight="1">
      <x:c r="A2643" s="18" t="n">
        <x:f>Summary!E$41</x:f>
        <x:v>46388</x:v>
      </x:c>
      <x:c r="B2643" s="2" t="str">
        <x:f>'Inventory detail'!A391</x:f>
        <x:v>POUC</x:v>
      </x:c>
      <x:c r="C2643" s="2" t="str">
        <x:f>'Inventory detail'!B391</x:f>
        <x:v>60</x:v>
      </x:c>
      <x:c r="D2643" s="2" t="str">
        <x:f>'Inventory detail'!C391</x:f>
        <x:v>BML5</x:v>
      </x:c>
      <x:c r="E2643" s="10" t="n">
        <x:f>A1517</x:f>
        <x:v>46357</x:v>
      </x:c>
      <x:c r="F2643" s="7" t="n">
        <x:f>O1517</x:f>
        <x:v>3561.527392197125</x:v>
      </x:c>
      <x:c r="G2643" s="7" t="n">
        <x:f>Q1517</x:f>
        <x:v>0</x:v>
      </x:c>
      <x:c r="H2643" s="7" t="n">
        <x:f>R1517</x:f>
        <x:v>0</x:v>
      </x:c>
      <x:c r="I2643" s="7" t="n">
        <x:f>SUMIFS('PO detail'!$W$1725:$W$1725,'PO detail'!$V$1725:$V$1725,"&gt;="&amp;E2643,'PO detail'!$V$1725:$V$1725,"&lt;"&amp;A2643)</x:f>
        <x:v>0</x:v>
      </x:c>
      <x:c r="J2643" s="7" t="n">
        <x:f>SUMIFS('PO detail'!$X$1725:$X$1725,'PO detail'!$V$1725:$V$1725,"&gt;="&amp;E2643,'PO detail'!$V$1725:$V$1725,"&lt;"&amp;A2643)</x:f>
        <x:v>0</x:v>
      </x:c>
      <x:c r="K2643" s="7" t="n">
        <x:f>SUMIFS('PO detail'!$Y$1725:$Y$1725,'PO detail'!$V$1725:$V$1725,"&gt;="&amp;E2643,'PO detail'!$V$1725:$V$1725,"&lt;"&amp;A2643)</x:f>
        <x:v>0</x:v>
      </x:c>
      <x:c r="L2643" s="7" t="n">
        <x:f>'Inventory detail'!F391*Summary!$K$5*(A2643-E2643)/Summary!$K$6</x:f>
        <x:v>373.4462422997947</x:v>
      </x:c>
      <x:c r="M2643" s="7" t="n">
        <x:f>MAX(0,H2643-L2643)</x:f>
        <x:v>0</x:v>
      </x:c>
      <x:c r="N2643" s="7" t="n">
        <x:f>MAX(0,L2643-H2643)</x:f>
        <x:v>373.4462422997947</x:v>
      </x:c>
      <x:c r="O2643" s="7" t="n">
        <x:f>MAX(0,F2643+I2643-N2643)</x:f>
        <x:v>3188.0811498973308</x:v>
      </x:c>
      <x:c r="P2643" s="7" t="n">
        <x:f>MAX(0,N2643-F2643-I2643)</x:f>
        <x:v>0</x:v>
      </x:c>
      <x:c r="Q2643" s="7" t="n">
        <x:f>MAX(0,G2643+J2643-P2643)</x:f>
        <x:v>0</x:v>
      </x:c>
      <x:c r="R2643" s="7" t="n">
        <x:f>M2643+MAX(0,K2643-MAX(0,P2643-G2643-J2643))</x:f>
        <x:v>0</x:v>
      </x:c>
      <x:c r="S2643" s="7" t="n">
        <x:f>SUM(O2643,Q2643,R2643)</x:f>
        <x:v>3188.0811498973308</x:v>
      </x:c>
      <x:c r="T2643" s="14" t="n">
        <x:f>'Inventory detail'!T391</x:f>
        <x:v>0.0151</x:v>
      </x:c>
      <x:c r="U2643" s="14" t="n">
        <x:f>'Inventory detail'!U391</x:f>
        <x:v>0.0165</x:v>
      </x:c>
      <x:c r="V2643" s="9" t="n">
        <x:f>O2643*T2643</x:f>
        <x:v>48.140025363449695</x:v>
      </x:c>
      <x:c r="W2643" s="9" t="n">
        <x:f>Q2643*T2643</x:f>
        <x:v>0</x:v>
      </x:c>
      <x:c r="X2643" s="9" t="n">
        <x:f>R2643*T2643</x:f>
        <x:v>0</x:v>
      </x:c>
      <x:c r="Y2643" s="9" t="n">
        <x:f>S2643*T2643</x:f>
        <x:v>48.140025363449695</x:v>
      </x:c>
      <x:c r="Z2643" s="9" t="n">
        <x:f>IF(ISNUMBER(U2643),S2643*(U2643-T2643),"n.a.")</x:f>
        <x:v>4.463313609856264</x:v>
      </x:c>
      <x:c r="AA2643" s="9" t="n">
        <x:f>IF(ISNUMBER(U2643),Y2643,0)</x:f>
        <x:v>48.140025363449695</x:v>
      </x:c>
      <x:c r="AB2643" s="7" t="n">
        <x:f>MAX(0,L2643-SUM(F2643:K2643))</x:f>
        <x:v>0</x:v>
      </x:c>
    </x:row>
    <x:row r="2644" ht="22" customHeight="1">
      <x:c r="A2644" s="18" t="n">
        <x:f>Summary!E$41</x:f>
        <x:v>46388</x:v>
      </x:c>
      <x:c r="B2644" s="2" t="str">
        <x:f>'Inventory detail'!A392</x:f>
        <x:v>COIL</x:v>
      </x:c>
      <x:c r="C2644" s="2" t="str">
        <x:f>'Inventory detail'!B392</x:f>
        <x:v>10</x:v>
      </x:c>
      <x:c r="D2644" s="2" t="str">
        <x:f>'Inventory detail'!C392</x:f>
        <x:v>8RED12-4</x:v>
      </x:c>
      <x:c r="E2644" s="10" t="n">
        <x:f>A1518</x:f>
        <x:v>46357</x:v>
      </x:c>
      <x:c r="F2644" s="7" t="n">
        <x:f>O1518</x:f>
        <x:v>3276.049609856263</x:v>
      </x:c>
      <x:c r="G2644" s="7" t="n">
        <x:f>Q1518</x:f>
        <x:v>0</x:v>
      </x:c>
      <x:c r="H2644" s="7" t="n">
        <x:f>R1518</x:f>
        <x:v>0</x:v>
      </x:c>
      <x:c r="I2644" s="7" t="n">
        <x:f>SUMIFS('PO detail'!$W$547:$W$548,'PO detail'!$V$547:$V$548,"&gt;="&amp;E2644,'PO detail'!$V$547:$V$548,"&lt;"&amp;A2644)</x:f>
        <x:v>0</x:v>
      </x:c>
      <x:c r="J2644" s="7" t="n">
        <x:f>SUMIFS('PO detail'!$X$547:$X$548,'PO detail'!$V$547:$V$548,"&gt;="&amp;E2644,'PO detail'!$V$547:$V$548,"&lt;"&amp;A2644)</x:f>
        <x:v>0</x:v>
      </x:c>
      <x:c r="K2644" s="7" t="n">
        <x:f>SUMIFS('PO detail'!$Y$547:$Y$548,'PO detail'!$V$547:$V$548,"&gt;="&amp;E2644,'PO detail'!$V$547:$V$548,"&lt;"&amp;A2644)</x:f>
        <x:v>0</x:v>
      </x:c>
      <x:c r="L2644" s="7" t="n">
        <x:f>'Inventory detail'!F392*Summary!$K$5*(A2644-E2644)/Summary!$K$6</x:f>
        <x:v>364.95211498973305</x:v>
      </x:c>
      <x:c r="M2644" s="7" t="n">
        <x:f>MAX(0,H2644-L2644)</x:f>
        <x:v>0</x:v>
      </x:c>
      <x:c r="N2644" s="7" t="n">
        <x:f>MAX(0,L2644-H2644)</x:f>
        <x:v>364.95211498973305</x:v>
      </x:c>
      <x:c r="O2644" s="7" t="n">
        <x:f>MAX(0,F2644+I2644-N2644)</x:f>
        <x:v>2911.09749486653</x:v>
      </x:c>
      <x:c r="P2644" s="7" t="n">
        <x:f>MAX(0,N2644-F2644-I2644)</x:f>
        <x:v>0</x:v>
      </x:c>
      <x:c r="Q2644" s="7" t="n">
        <x:f>MAX(0,G2644+J2644-P2644)</x:f>
        <x:v>0</x:v>
      </x:c>
      <x:c r="R2644" s="7" t="n">
        <x:f>M2644+MAX(0,K2644-MAX(0,P2644-G2644-J2644))</x:f>
        <x:v>0</x:v>
      </x:c>
      <x:c r="S2644" s="7" t="n">
        <x:f>SUM(O2644,Q2644,R2644)</x:f>
        <x:v>2911.09749486653</x:v>
      </x:c>
      <x:c r="T2644" s="14" t="n">
        <x:f>'Inventory detail'!T392</x:f>
        <x:v>0.042</x:v>
      </x:c>
      <x:c r="U2644" s="14" t="n">
        <x:f>'Inventory detail'!U392</x:f>
        <x:v>0.041216499999999996</x:v>
      </x:c>
      <x:c r="V2644" s="9" t="n">
        <x:f>O2644*T2644</x:f>
        <x:v>122.26609478439426</x:v>
      </x:c>
      <x:c r="W2644" s="9" t="n">
        <x:f>Q2644*T2644</x:f>
        <x:v>0</x:v>
      </x:c>
      <x:c r="X2644" s="9" t="n">
        <x:f>R2644*T2644</x:f>
        <x:v>0</x:v>
      </x:c>
      <x:c r="Y2644" s="9" t="n">
        <x:f>S2644*T2644</x:f>
        <x:v>122.26609478439426</x:v>
      </x:c>
      <x:c r="Z2644" s="9" t="n">
        <x:f>IF(ISNUMBER(U2644),S2644*(U2644-T2644),"n.a.")</x:f>
        <x:v>-2.280844887227945</x:v>
      </x:c>
      <x:c r="AA2644" s="9" t="n">
        <x:f>IF(ISNUMBER(U2644),Y2644,0)</x:f>
        <x:v>122.26609478439426</x:v>
      </x:c>
      <x:c r="AB2644" s="7" t="n">
        <x:f>MAX(0,L2644-SUM(F2644:K2644))</x:f>
        <x:v>0</x:v>
      </x:c>
    </x:row>
    <x:row r="2645" ht="22" customHeight="1">
      <x:c r="A2645" s="18" t="n">
        <x:f>Summary!E$41</x:f>
        <x:v>46388</x:v>
      </x:c>
      <x:c r="B2645" s="2" t="str">
        <x:f>'Inventory detail'!A393</x:f>
        <x:v>COIL</x:v>
      </x:c>
      <x:c r="C2645" s="2" t="str">
        <x:f>'Inventory detail'!B393</x:f>
        <x:v>60</x:v>
      </x:c>
      <x:c r="D2645" s="2" t="str">
        <x:f>'Inventory detail'!C393</x:f>
        <x:v>22CLR12-4</x:v>
      </x:c>
      <x:c r="E2645" s="10" t="n">
        <x:f>A1519</x:f>
        <x:v>46357</x:v>
      </x:c>
      <x:c r="F2645" s="7" t="n">
        <x:f>O1519</x:f>
        <x:v>1376.0496098562628</x:v>
      </x:c>
      <x:c r="G2645" s="7" t="n">
        <x:f>Q1519</x:f>
        <x:v>0</x:v>
      </x:c>
      <x:c r="H2645" s="7" t="n">
        <x:f>R1519</x:f>
        <x:v>0</x:v>
      </x:c>
      <x:c r="I2645" s="7" t="n">
        <x:f>SUMIFS('PO detail'!$W$1215:$W$1216,'PO detail'!$V$1215:$V$1216,"&gt;="&amp;E2645,'PO detail'!$V$1215:$V$1216,"&lt;"&amp;A2645)</x:f>
        <x:v>0</x:v>
      </x:c>
      <x:c r="J2645" s="7" t="n">
        <x:f>SUMIFS('PO detail'!$X$1215:$X$1216,'PO detail'!$V$1215:$V$1216,"&gt;="&amp;E2645,'PO detail'!$V$1215:$V$1216,"&lt;"&amp;A2645)</x:f>
        <x:v>0</x:v>
      </x:c>
      <x:c r="K2645" s="7" t="n">
        <x:f>SUMIFS('PO detail'!$Y$1215:$Y$1216,'PO detail'!$V$1215:$V$1216,"&gt;="&amp;E2645,'PO detail'!$V$1215:$V$1216,"&lt;"&amp;A2645)</x:f>
        <x:v>0</x:v>
      </x:c>
      <x:c r="L2645" s="7" t="n">
        <x:f>'Inventory detail'!F393*Summary!$K$5*(A2645-E2645)/Summary!$K$6</x:f>
        <x:v>364.95211498973305</x:v>
      </x:c>
      <x:c r="M2645" s="7" t="n">
        <x:f>MAX(0,H2645-L2645)</x:f>
        <x:v>0</x:v>
      </x:c>
      <x:c r="N2645" s="7" t="n">
        <x:f>MAX(0,L2645-H2645)</x:f>
        <x:v>364.95211498973305</x:v>
      </x:c>
      <x:c r="O2645" s="7" t="n">
        <x:f>MAX(0,F2645+I2645-N2645)</x:f>
        <x:v>1011.0974948665298</x:v>
      </x:c>
      <x:c r="P2645" s="7" t="n">
        <x:f>MAX(0,N2645-F2645-I2645)</x:f>
        <x:v>0</x:v>
      </x:c>
      <x:c r="Q2645" s="7" t="n">
        <x:f>MAX(0,G2645+J2645-P2645)</x:f>
        <x:v>0</x:v>
      </x:c>
      <x:c r="R2645" s="7" t="n">
        <x:f>M2645+MAX(0,K2645-MAX(0,P2645-G2645-J2645))</x:f>
        <x:v>0</x:v>
      </x:c>
      <x:c r="S2645" s="7" t="n">
        <x:f>SUM(O2645,Q2645,R2645)</x:f>
        <x:v>1011.0974948665298</x:v>
      </x:c>
      <x:c r="T2645" s="14" t="n">
        <x:f>'Inventory detail'!T393</x:f>
        <x:v>0.1674</x:v>
      </x:c>
      <x:c r="U2645" s="14" t="n">
        <x:f>'Inventory detail'!U393</x:f>
        <x:v>0.163982</x:v>
      </x:c>
      <x:c r="V2645" s="9" t="n">
        <x:f>O2645*T2645</x:f>
        <x:v>169.25772064065708</x:v>
      </x:c>
      <x:c r="W2645" s="9" t="n">
        <x:f>Q2645*T2645</x:f>
        <x:v>0</x:v>
      </x:c>
      <x:c r="X2645" s="9" t="n">
        <x:f>R2645*T2645</x:f>
        <x:v>0</x:v>
      </x:c>
      <x:c r="Y2645" s="9" t="n">
        <x:f>S2645*T2645</x:f>
        <x:v>169.25772064065708</x:v>
      </x:c>
      <x:c r="Z2645" s="9" t="n">
        <x:f>IF(ISNUMBER(U2645),S2645*(U2645-T2645),"n.a.")</x:f>
        <x:v>-3.4559312374538034</x:v>
      </x:c>
      <x:c r="AA2645" s="9" t="n">
        <x:f>IF(ISNUMBER(U2645),Y2645,0)</x:f>
        <x:v>169.25772064065708</x:v>
      </x:c>
      <x:c r="AB2645" s="7" t="n">
        <x:f>MAX(0,L2645-SUM(F2645:K2645))</x:f>
        <x:v>0</x:v>
      </x:c>
    </x:row>
    <x:row r="2646" ht="22" customHeight="1">
      <x:c r="A2646" s="18" t="n">
        <x:f>Summary!E$41</x:f>
        <x:v>46388</x:v>
      </x:c>
      <x:c r="B2646" s="2" t="str">
        <x:f>'Inventory detail'!A394</x:f>
        <x:v>POUC</x:v>
      </x:c>
      <x:c r="C2646" s="2" t="str">
        <x:f>'Inventory detail'!B394</x:f>
        <x:v>60</x:v>
      </x:c>
      <x:c r="D2646" s="2" t="str">
        <x:f>'Inventory detail'!C394</x:f>
        <x:v>DRI10</x:v>
      </x:c>
      <x:c r="E2646" s="10" t="n">
        <x:f>A1520</x:f>
        <x:v>46357</x:v>
      </x:c>
      <x:c r="F2646" s="7" t="n">
        <x:f>O1520</x:f>
        <x:v>5000</x:v>
      </x:c>
      <x:c r="G2646" s="7" t="n">
        <x:f>Q1520</x:f>
        <x:v>0</x:v>
      </x:c>
      <x:c r="H2646" s="7" t="n">
        <x:f>R1520</x:f>
        <x:v>3676.049609856263</x:v>
      </x:c>
      <x:c r="I2646" s="7" t="n">
        <x:f>SUMIFS('PO detail'!$W$1735:$W$1735,'PO detail'!$V$1735:$V$1735,"&gt;="&amp;E2646,'PO detail'!$V$1735:$V$1735,"&lt;"&amp;A2646)</x:f>
        <x:v>0</x:v>
      </x:c>
      <x:c r="J2646" s="7" t="n">
        <x:f>SUMIFS('PO detail'!$X$1735:$X$1735,'PO detail'!$V$1735:$V$1735,"&gt;="&amp;E2646,'PO detail'!$V$1735:$V$1735,"&lt;"&amp;A2646)</x:f>
        <x:v>0</x:v>
      </x:c>
      <x:c r="K2646" s="7" t="n">
        <x:f>SUMIFS('PO detail'!$Y$1735:$Y$1735,'PO detail'!$V$1735:$V$1735,"&gt;="&amp;E2646,'PO detail'!$V$1735:$V$1735,"&lt;"&amp;A2646)</x:f>
        <x:v>0</x:v>
      </x:c>
      <x:c r="L2646" s="7" t="n">
        <x:f>'Inventory detail'!F394*Summary!$K$5*(A2646-E2646)/Summary!$K$6</x:f>
        <x:v>364.95211498973305</x:v>
      </x:c>
      <x:c r="M2646" s="7" t="n">
        <x:f>MAX(0,H2646-L2646)</x:f>
        <x:v>3311.09749486653</x:v>
      </x:c>
      <x:c r="N2646" s="7" t="n">
        <x:f>MAX(0,L2646-H2646)</x:f>
        <x:v>0</x:v>
      </x:c>
      <x:c r="O2646" s="7" t="n">
        <x:f>MAX(0,F2646+I2646-N2646)</x:f>
        <x:v>5000</x:v>
      </x:c>
      <x:c r="P2646" s="7" t="n">
        <x:f>MAX(0,N2646-F2646-I2646)</x:f>
        <x:v>0</x:v>
      </x:c>
      <x:c r="Q2646" s="7" t="n">
        <x:f>MAX(0,G2646+J2646-P2646)</x:f>
        <x:v>0</x:v>
      </x:c>
      <x:c r="R2646" s="7" t="n">
        <x:f>M2646+MAX(0,K2646-MAX(0,P2646-G2646-J2646))</x:f>
        <x:v>3311.09749486653</x:v>
      </x:c>
      <x:c r="S2646" s="7" t="n">
        <x:f>SUM(O2646,Q2646,R2646)</x:f>
        <x:v>8311.09749486653</x:v>
      </x:c>
      <x:c r="T2646" s="14" t="n">
        <x:f>'Inventory detail'!T394</x:f>
        <x:v>0.013500000000000002</x:v>
      </x:c>
      <x:c r="U2646" s="14" t="n">
        <x:f>'Inventory detail'!U394</x:f>
        <x:v>0.014849999999999999</x:v>
      </x:c>
      <x:c r="V2646" s="9" t="n">
        <x:f>O2646*T2646</x:f>
        <x:v>67.50000000000001</x:v>
      </x:c>
      <x:c r="W2646" s="9" t="n">
        <x:f>Q2646*T2646</x:f>
        <x:v>0</x:v>
      </x:c>
      <x:c r="X2646" s="9" t="n">
        <x:f>R2646*T2646</x:f>
        <x:v>44.69981618069816</x:v>
      </x:c>
      <x:c r="Y2646" s="9" t="n">
        <x:f>S2646*T2646</x:f>
        <x:v>112.19981618069816</x:v>
      </x:c>
      <x:c r="Z2646" s="9" t="n">
        <x:f>IF(ISNUMBER(U2646),S2646*(U2646-T2646),"n.a.")</x:f>
        <x:v>11.21998161806979</x:v>
      </x:c>
      <x:c r="AA2646" s="9" t="n">
        <x:f>IF(ISNUMBER(U2646),Y2646,0)</x:f>
        <x:v>112.19981618069816</x:v>
      </x:c>
      <x:c r="AB2646" s="7" t="n">
        <x:f>MAX(0,L2646-SUM(F2646:K2646))</x:f>
        <x:v>0</x:v>
      </x:c>
    </x:row>
    <x:row r="2647" ht="22" customHeight="1">
      <x:c r="A2647" s="18" t="n">
        <x:f>Summary!E$41</x:f>
        <x:v>46388</x:v>
      </x:c>
      <x:c r="B2647" s="2" t="str">
        <x:f>'Inventory detail'!A395</x:f>
        <x:v>WIRE</x:v>
      </x:c>
      <x:c r="C2647" s="2" t="str">
        <x:f>'Inventory detail'!B395</x:f>
        <x:v>30</x:v>
      </x:c>
      <x:c r="D2647" s="2" t="str">
        <x:f>'Inventory detail'!C395</x:f>
        <x:v>DL916WHT</x:v>
      </x:c>
      <x:c r="E2647" s="10" t="n">
        <x:f>A1521</x:f>
        <x:v>46357</x:v>
      </x:c>
      <x:c r="F2647" s="7" t="n">
        <x:f>O1521</x:f>
        <x:v>0</x:v>
      </x:c>
      <x:c r="G2647" s="7" t="n">
        <x:f>Q1521</x:f>
        <x:v>0</x:v>
      </x:c>
      <x:c r="H2647" s="7" t="n">
        <x:f>R1521</x:f>
        <x:v>576.0496098562628</x:v>
      </x:c>
      <x:c r="I2647" s="7" t="n">
        <x:f>0</x:f>
        <x:v>0</x:v>
      </x:c>
      <x:c r="J2647" s="7" t="n">
        <x:f>0</x:f>
        <x:v>0</x:v>
      </x:c>
      <x:c r="K2647" s="7" t="n">
        <x:f>0</x:f>
        <x:v>0</x:v>
      </x:c>
      <x:c r="L2647" s="7" t="n">
        <x:f>'Inventory detail'!F395*Summary!$K$5*(A2647-E2647)/Summary!$K$6</x:f>
        <x:v>364.95211498973305</x:v>
      </x:c>
      <x:c r="M2647" s="7" t="n">
        <x:f>MAX(0,H2647-L2647)</x:f>
        <x:v>211.09749486652976</x:v>
      </x:c>
      <x:c r="N2647" s="7" t="n">
        <x:f>MAX(0,L2647-H2647)</x:f>
        <x:v>0</x:v>
      </x:c>
      <x:c r="O2647" s="7" t="n">
        <x:f>MAX(0,F2647+I2647-N2647)</x:f>
        <x:v>0</x:v>
      </x:c>
      <x:c r="P2647" s="7" t="n">
        <x:f>MAX(0,N2647-F2647-I2647)</x:f>
        <x:v>0</x:v>
      </x:c>
      <x:c r="Q2647" s="7" t="n">
        <x:f>MAX(0,G2647+J2647-P2647)</x:f>
        <x:v>0</x:v>
      </x:c>
      <x:c r="R2647" s="7" t="n">
        <x:f>M2647+MAX(0,K2647-MAX(0,P2647-G2647-J2647))</x:f>
        <x:v>211.09749486652976</x:v>
      </x:c>
      <x:c r="S2647" s="7" t="n">
        <x:f>SUM(O2647,Q2647,R2647)</x:f>
        <x:v>211.09749486652976</x:v>
      </x:c>
      <x:c r="T2647" s="14" t="n">
        <x:f>'Inventory detail'!T395</x:f>
        <x:v>0.1041</x:v>
      </x:c>
      <x:c r="U2647" s="14" t="n">
        <x:f>'Inventory detail'!U395</x:f>
        <x:v>0.1041</x:v>
      </x:c>
      <x:c r="V2647" s="9" t="n">
        <x:f>O2647*T2647</x:f>
        <x:v>0</x:v>
      </x:c>
      <x:c r="W2647" s="9" t="n">
        <x:f>Q2647*T2647</x:f>
        <x:v>0</x:v>
      </x:c>
      <x:c r="X2647" s="9" t="n">
        <x:f>R2647*T2647</x:f>
        <x:v>21.975249215605746</x:v>
      </x:c>
      <x:c r="Y2647" s="9" t="n">
        <x:f>S2647*T2647</x:f>
        <x:v>21.975249215605746</x:v>
      </x:c>
      <x:c r="Z2647" s="9" t="n">
        <x:f>IF(ISNUMBER(U2647),S2647*(U2647-T2647),"n.a.")</x:f>
        <x:v>0</x:v>
      </x:c>
      <x:c r="AA2647" s="9" t="n">
        <x:f>IF(ISNUMBER(U2647),Y2647,0)</x:f>
        <x:v>21.975249215605746</x:v>
      </x:c>
      <x:c r="AB2647" s="7" t="n">
        <x:f>MAX(0,L2647-SUM(F2647:K2647))</x:f>
        <x:v>0</x:v>
      </x:c>
    </x:row>
    <x:row r="2648" ht="22" customHeight="1">
      <x:c r="A2648" s="18" t="n">
        <x:f>Summary!E$41</x:f>
        <x:v>46388</x:v>
      </x:c>
      <x:c r="B2648" s="2" t="str">
        <x:f>'Inventory detail'!A396</x:f>
        <x:v>COIL</x:v>
      </x:c>
      <x:c r="C2648" s="2" t="str">
        <x:f>'Inventory detail'!B396</x:f>
        <x:v>10</x:v>
      </x:c>
      <x:c r="D2648" s="2" t="str">
        <x:f>'Inventory detail'!C396</x:f>
        <x:v>13RED12-4</x:v>
      </x:c>
      <x:c r="E2648" s="10" t="n">
        <x:f>A1522</x:f>
        <x:v>46357</x:v>
      </x:c>
      <x:c r="F2648" s="7" t="n">
        <x:f>O1522</x:f>
        <x:v>1190.5544147843943</x:v>
      </x:c>
      <x:c r="G2648" s="7" t="n">
        <x:f>Q1522</x:f>
        <x:v>0</x:v>
      </x:c>
      <x:c r="H2648" s="7" t="n">
        <x:f>R1522</x:f>
        <x:v>0</x:v>
      </x:c>
      <x:c r="I2648" s="7" t="n">
        <x:f>SUMIFS('PO detail'!$W$146:$W$146,'PO detail'!$V$146:$V$146,"&gt;="&amp;E2648,'PO detail'!$V$146:$V$146,"&lt;"&amp;A2648)</x:f>
        <x:v>0</x:v>
      </x:c>
      <x:c r="J2648" s="7" t="n">
        <x:f>SUMIFS('PO detail'!$X$146:$X$146,'PO detail'!$V$146:$V$146,"&gt;="&amp;E2648,'PO detail'!$V$146:$V$146,"&lt;"&amp;A2648)</x:f>
        <x:v>0</x:v>
      </x:c>
      <x:c r="K2648" s="7" t="n">
        <x:f>SUMIFS('PO detail'!$Y$146:$Y$146,'PO detail'!$V$146:$V$146,"&gt;="&amp;E2648,'PO detail'!$V$146:$V$146,"&lt;"&amp;A2648)</x:f>
        <x:v>0</x:v>
      </x:c>
      <x:c r="L2648" s="7" t="n">
        <x:f>'Inventory detail'!F396*Summary!$K$5*(A2648-E2648)/Summary!$K$6</x:f>
        <x:v>356.46817248459956</x:v>
      </x:c>
      <x:c r="M2648" s="7" t="n">
        <x:f>MAX(0,H2648-L2648)</x:f>
        <x:v>0</x:v>
      </x:c>
      <x:c r="N2648" s="7" t="n">
        <x:f>MAX(0,L2648-H2648)</x:f>
        <x:v>356.46817248459956</x:v>
      </x:c>
      <x:c r="O2648" s="7" t="n">
        <x:f>MAX(0,F2648+I2648-N2648)</x:f>
        <x:v>834.0862422997948</x:v>
      </x:c>
      <x:c r="P2648" s="7" t="n">
        <x:f>MAX(0,N2648-F2648-I2648)</x:f>
        <x:v>0</x:v>
      </x:c>
      <x:c r="Q2648" s="7" t="n">
        <x:f>MAX(0,G2648+J2648-P2648)</x:f>
        <x:v>0</x:v>
      </x:c>
      <x:c r="R2648" s="7" t="n">
        <x:f>M2648+MAX(0,K2648-MAX(0,P2648-G2648-J2648))</x:f>
        <x:v>0</x:v>
      </x:c>
      <x:c r="S2648" s="7" t="n">
        <x:f>SUM(O2648,Q2648,R2648)</x:f>
        <x:v>834.0862422997948</x:v>
      </x:c>
      <x:c r="T2648" s="14" t="n">
        <x:f>'Inventory detail'!T396</x:f>
        <x:v>0.0848</x:v>
      </x:c>
      <x:c r="U2648" s="14" t="n">
        <x:f>'Inventory detail'!U396</x:f>
        <x:v>0.083096</x:v>
      </x:c>
      <x:c r="V2648" s="9" t="n">
        <x:f>O2648*T2648</x:f>
        <x:v>70.7305133470226</x:v>
      </x:c>
      <x:c r="W2648" s="9" t="n">
        <x:f>Q2648*T2648</x:f>
        <x:v>0</x:v>
      </x:c>
      <x:c r="X2648" s="9" t="n">
        <x:f>R2648*T2648</x:f>
        <x:v>0</x:v>
      </x:c>
      <x:c r="Y2648" s="9" t="n">
        <x:f>S2648*T2648</x:f>
        <x:v>70.7305133470226</x:v>
      </x:c>
      <x:c r="Z2648" s="9" t="n">
        <x:f>IF(ISNUMBER(U2648),S2648*(U2648-T2648),"n.a.")</x:f>
        <x:v>-1.4212829568788479</x:v>
      </x:c>
      <x:c r="AA2648" s="9" t="n">
        <x:f>IF(ISNUMBER(U2648),Y2648,0)</x:f>
        <x:v>70.7305133470226</x:v>
      </x:c>
      <x:c r="AB2648" s="7" t="n">
        <x:f>MAX(0,L2648-SUM(F2648:K2648))</x:f>
        <x:v>0</x:v>
      </x:c>
    </x:row>
    <x:row r="2649" ht="22" customHeight="1">
      <x:c r="A2649" s="18" t="n">
        <x:f>Summary!E$41</x:f>
        <x:v>46388</x:v>
      </x:c>
      <x:c r="B2649" s="2" t="str">
        <x:f>'Inventory detail'!A397</x:f>
        <x:v>COIL</x:v>
      </x:c>
      <x:c r="C2649" s="2" t="str">
        <x:f>'Inventory detail'!B397</x:f>
        <x:v>30</x:v>
      </x:c>
      <x:c r="D2649" s="2" t="str">
        <x:f>'Inventory detail'!C397</x:f>
        <x:v>10CLR12-4</x:v>
      </x:c>
      <x:c r="E2649" s="10" t="n">
        <x:f>A1523</x:f>
        <x:v>46357</x:v>
      </x:c>
      <x:c r="F2649" s="7" t="n">
        <x:f>O1523</x:f>
        <x:v>2100</x:v>
      </x:c>
      <x:c r="G2649" s="7" t="n">
        <x:f>Q1523</x:f>
        <x:v>0</x:v>
      </x:c>
      <x:c r="H2649" s="7" t="n">
        <x:f>R1523</x:f>
        <x:v>1190.5544147843943</x:v>
      </x:c>
      <x:c r="I2649" s="7" t="n">
        <x:f>SUMIFS('PO detail'!$W$704:$W$704,'PO detail'!$V$704:$V$704,"&gt;="&amp;E2649,'PO detail'!$V$704:$V$704,"&lt;"&amp;A2649)</x:f>
        <x:v>0</x:v>
      </x:c>
      <x:c r="J2649" s="7" t="n">
        <x:f>SUMIFS('PO detail'!$X$704:$X$704,'PO detail'!$V$704:$V$704,"&gt;="&amp;E2649,'PO detail'!$V$704:$V$704,"&lt;"&amp;A2649)</x:f>
        <x:v>0</x:v>
      </x:c>
      <x:c r="K2649" s="7" t="n">
        <x:f>SUMIFS('PO detail'!$Y$704:$Y$704,'PO detail'!$V$704:$V$704,"&gt;="&amp;E2649,'PO detail'!$V$704:$V$704,"&lt;"&amp;A2649)</x:f>
        <x:v>0</x:v>
      </x:c>
      <x:c r="L2649" s="7" t="n">
        <x:f>'Inventory detail'!F397*Summary!$K$5*(A2649-E2649)/Summary!$K$6</x:f>
        <x:v>356.46817248459956</x:v>
      </x:c>
      <x:c r="M2649" s="7" t="n">
        <x:f>MAX(0,H2649-L2649)</x:f>
        <x:v>834.0862422997948</x:v>
      </x:c>
      <x:c r="N2649" s="7" t="n">
        <x:f>MAX(0,L2649-H2649)</x:f>
        <x:v>0</x:v>
      </x:c>
      <x:c r="O2649" s="7" t="n">
        <x:f>MAX(0,F2649+I2649-N2649)</x:f>
        <x:v>2100</x:v>
      </x:c>
      <x:c r="P2649" s="7" t="n">
        <x:f>MAX(0,N2649-F2649-I2649)</x:f>
        <x:v>0</x:v>
      </x:c>
      <x:c r="Q2649" s="7" t="n">
        <x:f>MAX(0,G2649+J2649-P2649)</x:f>
        <x:v>0</x:v>
      </x:c>
      <x:c r="R2649" s="7" t="n">
        <x:f>M2649+MAX(0,K2649-MAX(0,P2649-G2649-J2649))</x:f>
        <x:v>834.0862422997948</x:v>
      </x:c>
      <x:c r="S2649" s="7" t="n">
        <x:f>SUM(O2649,Q2649,R2649)</x:f>
        <x:v>2934.086242299795</x:v>
      </x:c>
      <x:c r="T2649" s="14" t="n">
        <x:f>'Inventory detail'!T397</x:f>
        <x:v>0.0584</x:v>
      </x:c>
      <x:c r="U2649" s="14" t="n">
        <x:f>'Inventory detail'!U397</x:f>
        <x:v>0.057239</x:v>
      </x:c>
      <x:c r="V2649" s="9" t="n">
        <x:f>O2649*T2649</x:f>
        <x:v>122.64</x:v>
      </x:c>
      <x:c r="W2649" s="9" t="n">
        <x:f>Q2649*T2649</x:f>
        <x:v>0</x:v>
      </x:c>
      <x:c r="X2649" s="9" t="n">
        <x:f>R2649*T2649</x:f>
        <x:v>48.71063655030802</x:v>
      </x:c>
      <x:c r="Y2649" s="9" t="n">
        <x:f>S2649*T2649</x:f>
        <x:v>171.35063655030802</x:v>
      </x:c>
      <x:c r="Z2649" s="9" t="n">
        <x:f>IF(ISNUMBER(U2649),S2649*(U2649-T2649),"n.a.")</x:f>
        <x:v>-3.4064741273100685</x:v>
      </x:c>
      <x:c r="AA2649" s="9" t="n">
        <x:f>IF(ISNUMBER(U2649),Y2649,0)</x:f>
        <x:v>171.35063655030802</x:v>
      </x:c>
      <x:c r="AB2649" s="7" t="n">
        <x:f>MAX(0,L2649-SUM(F2649:K2649))</x:f>
        <x:v>0</x:v>
      </x:c>
    </x:row>
    <x:row r="2650" ht="22" customHeight="1">
      <x:c r="A2650" s="18" t="n">
        <x:f>Summary!E$41</x:f>
        <x:v>46388</x:v>
      </x:c>
      <x:c r="B2650" s="2" t="str">
        <x:f>'Inventory detail'!A398</x:f>
        <x:v>COIL</x:v>
      </x:c>
      <x:c r="C2650" s="2" t="str">
        <x:f>'Inventory detail'!B398</x:f>
        <x:v>30</x:v>
      </x:c>
      <x:c r="D2650" s="2" t="str">
        <x:f>'Inventory detail'!C398</x:f>
        <x:v>18BLK36-4</x:v>
      </x:c>
      <x:c r="E2650" s="10" t="n">
        <x:f>A1524</x:f>
        <x:v>46357</x:v>
      </x:c>
      <x:c r="F2650" s="7" t="n">
        <x:f>O1524</x:f>
        <x:v>1090.5544147843943</x:v>
      </x:c>
      <x:c r="G2650" s="7" t="n">
        <x:f>Q1524</x:f>
        <x:v>0</x:v>
      </x:c>
      <x:c r="H2650" s="7" t="n">
        <x:f>R1524</x:f>
        <x:v>0</x:v>
      </x:c>
      <x:c r="I2650" s="7" t="n">
        <x:f>SUMIFS('PO detail'!$W$816:$W$819,'PO detail'!$V$816:$V$819,"&gt;="&amp;E2650,'PO detail'!$V$816:$V$819,"&lt;"&amp;A2650)</x:f>
        <x:v>0</x:v>
      </x:c>
      <x:c r="J2650" s="7" t="n">
        <x:f>SUMIFS('PO detail'!$X$816:$X$819,'PO detail'!$V$816:$V$819,"&gt;="&amp;E2650,'PO detail'!$V$816:$V$819,"&lt;"&amp;A2650)</x:f>
        <x:v>0</x:v>
      </x:c>
      <x:c r="K2650" s="7" t="n">
        <x:f>SUMIFS('PO detail'!$Y$816:$Y$819,'PO detail'!$V$816:$V$819,"&gt;="&amp;E2650,'PO detail'!$V$816:$V$819,"&lt;"&amp;A2650)</x:f>
        <x:v>0</x:v>
      </x:c>
      <x:c r="L2650" s="7" t="n">
        <x:f>'Inventory detail'!F398*Summary!$K$5*(A2650-E2650)/Summary!$K$6</x:f>
        <x:v>356.46817248459956</x:v>
      </x:c>
      <x:c r="M2650" s="7" t="n">
        <x:f>MAX(0,H2650-L2650)</x:f>
        <x:v>0</x:v>
      </x:c>
      <x:c r="N2650" s="7" t="n">
        <x:f>MAX(0,L2650-H2650)</x:f>
        <x:v>356.46817248459956</x:v>
      </x:c>
      <x:c r="O2650" s="7" t="n">
        <x:f>MAX(0,F2650+I2650-N2650)</x:f>
        <x:v>734.0862422997948</x:v>
      </x:c>
      <x:c r="P2650" s="7" t="n">
        <x:f>MAX(0,N2650-F2650-I2650)</x:f>
        <x:v>0</x:v>
      </x:c>
      <x:c r="Q2650" s="7" t="n">
        <x:f>MAX(0,G2650+J2650-P2650)</x:f>
        <x:v>0</x:v>
      </x:c>
      <x:c r="R2650" s="7" t="n">
        <x:f>M2650+MAX(0,K2650-MAX(0,P2650-G2650-J2650))</x:f>
        <x:v>0</x:v>
      </x:c>
      <x:c r="S2650" s="7" t="n">
        <x:f>SUM(O2650,Q2650,R2650)</x:f>
        <x:v>734.0862422997948</x:v>
      </x:c>
      <x:c r="T2650" s="14" t="n">
        <x:f>'Inventory detail'!T398</x:f>
        <x:v>0.3345</x:v>
      </x:c>
      <x:c r="U2650" s="14" t="n">
        <x:f>'Inventory detail'!U398</x:f>
        <x:v>0.32774299999999995</x:v>
      </x:c>
      <x:c r="V2650" s="9" t="n">
        <x:f>O2650*T2650</x:f>
        <x:v>245.55184804928138</x:v>
      </x:c>
      <x:c r="W2650" s="9" t="n">
        <x:f>Q2650*T2650</x:f>
        <x:v>0</x:v>
      </x:c>
      <x:c r="X2650" s="9" t="n">
        <x:f>R2650*T2650</x:f>
        <x:v>0</x:v>
      </x:c>
      <x:c r="Y2650" s="9" t="n">
        <x:f>S2650*T2650</x:f>
        <x:v>245.55184804928138</x:v>
      </x:c>
      <x:c r="Z2650" s="9" t="n">
        <x:f>IF(ISNUMBER(U2650),S2650*(U2650-T2650),"n.a.")</x:f>
        <x:v>-4.960220739219763</x:v>
      </x:c>
      <x:c r="AA2650" s="9" t="n">
        <x:f>IF(ISNUMBER(U2650),Y2650,0)</x:f>
        <x:v>245.55184804928138</x:v>
      </x:c>
      <x:c r="AB2650" s="7" t="n">
        <x:f>MAX(0,L2650-SUM(F2650:K2650))</x:f>
        <x:v>0</x:v>
      </x:c>
    </x:row>
    <x:row r="2651" ht="22" customHeight="1">
      <x:c r="A2651" s="18" t="n">
        <x:f>Summary!E$41</x:f>
        <x:v>46388</x:v>
      </x:c>
      <x:c r="B2651" s="2" t="str">
        <x:f>'Inventory detail'!A399</x:f>
        <x:v>POUC</x:v>
      </x:c>
      <x:c r="C2651" s="2" t="str">
        <x:f>'Inventory detail'!B399</x:f>
        <x:v>30</x:v>
      </x:c>
      <x:c r="D2651" s="2" t="str">
        <x:f>'Inventory detail'!C399</x:f>
        <x:v>LUGWO5</x:v>
      </x:c>
      <x:c r="E2651" s="10" t="n">
        <x:f>A1525</x:f>
        <x:v>46357</x:v>
      </x:c>
      <x:c r="F2651" s="7" t="n">
        <x:f>O1525</x:f>
        <x:v>7890.554414784394</x:v>
      </x:c>
      <x:c r="G2651" s="7" t="n">
        <x:f>Q1525</x:f>
        <x:v>0</x:v>
      </x:c>
      <x:c r="H2651" s="7" t="n">
        <x:f>R1525</x:f>
        <x:v>0</x:v>
      </x:c>
      <x:c r="I2651" s="7" t="n">
        <x:f>SUMIFS('PO detail'!$W$1678:$W$1678,'PO detail'!$V$1678:$V$1678,"&gt;="&amp;E2651,'PO detail'!$V$1678:$V$1678,"&lt;"&amp;A2651)</x:f>
        <x:v>0</x:v>
      </x:c>
      <x:c r="J2651" s="7" t="n">
        <x:f>SUMIFS('PO detail'!$X$1678:$X$1678,'PO detail'!$V$1678:$V$1678,"&gt;="&amp;E2651,'PO detail'!$V$1678:$V$1678,"&lt;"&amp;A2651)</x:f>
        <x:v>0</x:v>
      </x:c>
      <x:c r="K2651" s="7" t="n">
        <x:f>SUMIFS('PO detail'!$Y$1678:$Y$1678,'PO detail'!$V$1678:$V$1678,"&gt;="&amp;E2651,'PO detail'!$V$1678:$V$1678,"&lt;"&amp;A2651)</x:f>
        <x:v>0</x:v>
      </x:c>
      <x:c r="L2651" s="7" t="n">
        <x:f>'Inventory detail'!F399*Summary!$K$5*(A2651-E2651)/Summary!$K$6</x:f>
        <x:v>356.46817248459956</x:v>
      </x:c>
      <x:c r="M2651" s="7" t="n">
        <x:f>MAX(0,H2651-L2651)</x:f>
        <x:v>0</x:v>
      </x:c>
      <x:c r="N2651" s="7" t="n">
        <x:f>MAX(0,L2651-H2651)</x:f>
        <x:v>356.46817248459956</x:v>
      </x:c>
      <x:c r="O2651" s="7" t="n">
        <x:f>MAX(0,F2651+I2651-N2651)</x:f>
        <x:v>7534.086242299794</x:v>
      </x:c>
      <x:c r="P2651" s="7" t="n">
        <x:f>MAX(0,N2651-F2651-I2651)</x:f>
        <x:v>0</x:v>
      </x:c>
      <x:c r="Q2651" s="7" t="n">
        <x:f>MAX(0,G2651+J2651-P2651)</x:f>
        <x:v>0</x:v>
      </x:c>
      <x:c r="R2651" s="7" t="n">
        <x:f>M2651+MAX(0,K2651-MAX(0,P2651-G2651-J2651))</x:f>
        <x:v>0</x:v>
      </x:c>
      <x:c r="S2651" s="7" t="n">
        <x:f>SUM(O2651,Q2651,R2651)</x:f>
        <x:v>7534.086242299794</x:v>
      </x:c>
      <x:c r="T2651" s="14" t="n">
        <x:f>'Inventory detail'!T399</x:f>
        <x:v>0.0084</x:v>
      </x:c>
      <x:c r="U2651" s="14" t="n">
        <x:f>'Inventory detail'!U399</x:f>
        <x:v>0.009075</x:v>
      </x:c>
      <x:c r="V2651" s="9" t="n">
        <x:f>O2651*T2651</x:f>
        <x:v>63.28632443531827</x:v>
      </x:c>
      <x:c r="W2651" s="9" t="n">
        <x:f>Q2651*T2651</x:f>
        <x:v>0</x:v>
      </x:c>
      <x:c r="X2651" s="9" t="n">
        <x:f>R2651*T2651</x:f>
        <x:v>0</x:v>
      </x:c>
      <x:c r="Y2651" s="9" t="n">
        <x:f>S2651*T2651</x:f>
        <x:v>63.28632443531827</x:v>
      </x:c>
      <x:c r="Z2651" s="9" t="n">
        <x:f>IF(ISNUMBER(U2651),S2651*(U2651-T2651),"n.a.")</x:f>
        <x:v>5.085508213552363</x:v>
      </x:c>
      <x:c r="AA2651" s="9" t="n">
        <x:f>IF(ISNUMBER(U2651),Y2651,0)</x:f>
        <x:v>63.28632443531827</x:v>
      </x:c>
      <x:c r="AB2651" s="7" t="n">
        <x:f>MAX(0,L2651-SUM(F2651:K2651))</x:f>
        <x:v>0</x:v>
      </x:c>
    </x:row>
    <x:row r="2652" ht="22" customHeight="1">
      <x:c r="A2652" s="18" t="n">
        <x:f>Summary!E$41</x:f>
        <x:v>46388</x:v>
      </x:c>
      <x:c r="B2652" s="2" t="str">
        <x:f>'Inventory detail'!A400</x:f>
        <x:v>COIL</x:v>
      </x:c>
      <x:c r="C2652" s="2" t="str">
        <x:f>'Inventory detail'!B400</x:f>
        <x:v>30</x:v>
      </x:c>
      <x:c r="D2652" s="2" t="str">
        <x:f>'Inventory detail'!C400</x:f>
        <x:v>12CLR12-4</x:v>
      </x:c>
      <x:c r="E2652" s="10" t="n">
        <x:f>A1526</x:f>
        <x:v>46357</x:v>
      </x:c>
      <x:c r="F2652" s="7" t="n">
        <x:f>O1526</x:f>
        <x:v>2505.0592197125256</x:v>
      </x:c>
      <x:c r="G2652" s="7" t="n">
        <x:f>Q1526</x:f>
        <x:v>0</x:v>
      </x:c>
      <x:c r="H2652" s="7" t="n">
        <x:f>R1526</x:f>
        <x:v>0</x:v>
      </x:c>
      <x:c r="I2652" s="7" t="n">
        <x:f>SUMIFS('PO detail'!$W$742:$W$743,'PO detail'!$V$742:$V$743,"&gt;="&amp;E2652,'PO detail'!$V$742:$V$743,"&lt;"&amp;A2652)</x:f>
        <x:v>0</x:v>
      </x:c>
      <x:c r="J2652" s="7" t="n">
        <x:f>SUMIFS('PO detail'!$X$742:$X$743,'PO detail'!$V$742:$V$743,"&gt;="&amp;E2652,'PO detail'!$V$742:$V$743,"&lt;"&amp;A2652)</x:f>
        <x:v>0</x:v>
      </x:c>
      <x:c r="K2652" s="7" t="n">
        <x:f>SUMIFS('PO detail'!$Y$742:$Y$743,'PO detail'!$V$742:$V$743,"&gt;="&amp;E2652,'PO detail'!$V$742:$V$743,"&lt;"&amp;A2652)</x:f>
        <x:v>0</x:v>
      </x:c>
      <x:c r="L2652" s="7" t="n">
        <x:f>'Inventory detail'!F400*Summary!$K$5*(A2652-E2652)/Summary!$K$6</x:f>
        <x:v>347.98422997946614</x:v>
      </x:c>
      <x:c r="M2652" s="7" t="n">
        <x:f>MAX(0,H2652-L2652)</x:f>
        <x:v>0</x:v>
      </x:c>
      <x:c r="N2652" s="7" t="n">
        <x:f>MAX(0,L2652-H2652)</x:f>
        <x:v>347.98422997946614</x:v>
      </x:c>
      <x:c r="O2652" s="7" t="n">
        <x:f>MAX(0,F2652+I2652-N2652)</x:f>
        <x:v>2157.0749897330597</x:v>
      </x:c>
      <x:c r="P2652" s="7" t="n">
        <x:f>MAX(0,N2652-F2652-I2652)</x:f>
        <x:v>0</x:v>
      </x:c>
      <x:c r="Q2652" s="7" t="n">
        <x:f>MAX(0,G2652+J2652-P2652)</x:f>
        <x:v>0</x:v>
      </x:c>
      <x:c r="R2652" s="7" t="n">
        <x:f>M2652+MAX(0,K2652-MAX(0,P2652-G2652-J2652))</x:f>
        <x:v>0</x:v>
      </x:c>
      <x:c r="S2652" s="7" t="n">
        <x:f>SUM(O2652,Q2652,R2652)</x:f>
        <x:v>2157.0749897330597</x:v>
      </x:c>
      <x:c r="T2652" s="14" t="n">
        <x:f>'Inventory detail'!T400</x:f>
        <x:v>0.0717</x:v>
      </x:c>
      <x:c r="U2652" s="14" t="n">
        <x:f>'Inventory detail'!U400</x:f>
        <x:v>0.07027800000000001</x:v>
      </x:c>
      <x:c r="V2652" s="9" t="n">
        <x:f>O2652*T2652</x:f>
        <x:v>154.66227676386038</x:v>
      </x:c>
      <x:c r="W2652" s="9" t="n">
        <x:f>Q2652*T2652</x:f>
        <x:v>0</x:v>
      </x:c>
      <x:c r="X2652" s="9" t="n">
        <x:f>R2652*T2652</x:f>
        <x:v>0</x:v>
      </x:c>
      <x:c r="Y2652" s="9" t="n">
        <x:f>S2652*T2652</x:f>
        <x:v>154.66227676386038</x:v>
      </x:c>
      <x:c r="Z2652" s="9" t="n">
        <x:f>IF(ISNUMBER(U2652),S2652*(U2652-T2652),"n.a.")</x:f>
        <x:v>-3.0673606354003953</x:v>
      </x:c>
      <x:c r="AA2652" s="9" t="n">
        <x:f>IF(ISNUMBER(U2652),Y2652,0)</x:f>
        <x:v>154.66227676386038</x:v>
      </x:c>
      <x:c r="AB2652" s="7" t="n">
        <x:f>MAX(0,L2652-SUM(F2652:K2652))</x:f>
        <x:v>0</x:v>
      </x:c>
    </x:row>
    <x:row r="2653" ht="22" customHeight="1">
      <x:c r="A2653" s="18" t="n">
        <x:f>Summary!E$41</x:f>
        <x:v>46388</x:v>
      </x:c>
      <x:c r="B2653" s="2" t="str">
        <x:f>'Inventory detail'!A401</x:f>
        <x:v>POUC</x:v>
      </x:c>
      <x:c r="C2653" s="2" t="str">
        <x:f>'Inventory detail'!B401</x:f>
        <x:v>10</x:v>
      </x:c>
      <x:c r="D2653" s="2" t="str">
        <x:f>'Inventory detail'!C401</x:f>
        <x:v>DRI5</x:v>
      </x:c>
      <x:c r="E2653" s="10" t="n">
        <x:f>A1527</x:f>
        <x:v>46357</x:v>
      </x:c>
      <x:c r="F2653" s="7" t="n">
        <x:f>O1527</x:f>
        <x:v>8905.059219712524</x:v>
      </x:c>
      <x:c r="G2653" s="7" t="n">
        <x:f>Q1527</x:f>
        <x:v>0</x:v>
      </x:c>
      <x:c r="H2653" s="7" t="n">
        <x:f>R1527</x:f>
        <x:v>0</x:v>
      </x:c>
      <x:c r="I2653" s="7" t="n">
        <x:f>SUMIFS('PO detail'!$W$1463:$W$1463,'PO detail'!$V$1463:$V$1463,"&gt;="&amp;E2653,'PO detail'!$V$1463:$V$1463,"&lt;"&amp;A2653)</x:f>
        <x:v>0</x:v>
      </x:c>
      <x:c r="J2653" s="7" t="n">
        <x:f>SUMIFS('PO detail'!$X$1463:$X$1463,'PO detail'!$V$1463:$V$1463,"&gt;="&amp;E2653,'PO detail'!$V$1463:$V$1463,"&lt;"&amp;A2653)</x:f>
        <x:v>0</x:v>
      </x:c>
      <x:c r="K2653" s="7" t="n">
        <x:f>SUMIFS('PO detail'!$Y$1463:$Y$1463,'PO detail'!$V$1463:$V$1463,"&gt;="&amp;E2653,'PO detail'!$V$1463:$V$1463,"&lt;"&amp;A2653)</x:f>
        <x:v>0</x:v>
      </x:c>
      <x:c r="L2653" s="7" t="n">
        <x:f>'Inventory detail'!F401*Summary!$K$5*(A2653-E2653)/Summary!$K$6</x:f>
        <x:v>347.98422997946614</x:v>
      </x:c>
      <x:c r="M2653" s="7" t="n">
        <x:f>MAX(0,H2653-L2653)</x:f>
        <x:v>0</x:v>
      </x:c>
      <x:c r="N2653" s="7" t="n">
        <x:f>MAX(0,L2653-H2653)</x:f>
        <x:v>347.98422997946614</x:v>
      </x:c>
      <x:c r="O2653" s="7" t="n">
        <x:f>MAX(0,F2653+I2653-N2653)</x:f>
        <x:v>8557.074989733059</x:v>
      </x:c>
      <x:c r="P2653" s="7" t="n">
        <x:f>MAX(0,N2653-F2653-I2653)</x:f>
        <x:v>0</x:v>
      </x:c>
      <x:c r="Q2653" s="7" t="n">
        <x:f>MAX(0,G2653+J2653-P2653)</x:f>
        <x:v>0</x:v>
      </x:c>
      <x:c r="R2653" s="7" t="n">
        <x:f>M2653+MAX(0,K2653-MAX(0,P2653-G2653-J2653))</x:f>
        <x:v>0</x:v>
      </x:c>
      <x:c r="S2653" s="7" t="n">
        <x:f>SUM(O2653,Q2653,R2653)</x:f>
        <x:v>8557.074989733059</x:v>
      </x:c>
      <x:c r="T2653" s="14" t="n">
        <x:f>'Inventory detail'!T401</x:f>
        <x:v>0.006999999999999999</x:v>
      </x:c>
      <x:c r="U2653" s="14" t="n">
        <x:f>'Inventory detail'!U401</x:f>
        <x:v>0.007755</x:v>
      </x:c>
      <x:c r="V2653" s="9" t="n">
        <x:f>O2653*T2653</x:f>
        <x:v>59.899524928131406</x:v>
      </x:c>
      <x:c r="W2653" s="9" t="n">
        <x:f>Q2653*T2653</x:f>
        <x:v>0</x:v>
      </x:c>
      <x:c r="X2653" s="9" t="n">
        <x:f>R2653*T2653</x:f>
        <x:v>0</x:v>
      </x:c>
      <x:c r="Y2653" s="9" t="n">
        <x:f>S2653*T2653</x:f>
        <x:v>59.899524928131406</x:v>
      </x:c>
      <x:c r="Z2653" s="9" t="n">
        <x:f>IF(ISNUMBER(U2653),S2653*(U2653-T2653),"n.a.")</x:f>
        <x:v>6.460591617248463</x:v>
      </x:c>
      <x:c r="AA2653" s="9" t="n">
        <x:f>IF(ISNUMBER(U2653),Y2653,0)</x:f>
        <x:v>59.899524928131406</x:v>
      </x:c>
      <x:c r="AB2653" s="7" t="n">
        <x:f>MAX(0,L2653-SUM(F2653:K2653))</x:f>
        <x:v>0</x:v>
      </x:c>
    </x:row>
    <x:row r="2654" ht="22" customHeight="1">
      <x:c r="A2654" s="18" t="n">
        <x:f>Summary!E$41</x:f>
        <x:v>46388</x:v>
      </x:c>
      <x:c r="B2654" s="2" t="str">
        <x:f>'Inventory detail'!A402</x:f>
        <x:v>POUC</x:v>
      </x:c>
      <x:c r="C2654" s="2" t="str">
        <x:f>'Inventory detail'!B402</x:f>
        <x:v>30</x:v>
      </x:c>
      <x:c r="D2654" s="2" t="str">
        <x:f>'Inventory detail'!C402</x:f>
        <x:v>MIL10</x:v>
      </x:c>
      <x:c r="E2654" s="10" t="n">
        <x:f>A1528</x:f>
        <x:v>46357</x:v>
      </x:c>
      <x:c r="F2654" s="7" t="n">
        <x:f>O1528</x:f>
        <x:v>0</x:v>
      </x:c>
      <x:c r="G2654" s="7" t="n">
        <x:f>Q1528</x:f>
        <x:v>0</x:v>
      </x:c>
      <x:c r="H2654" s="7" t="n">
        <x:f>R1528</x:f>
        <x:v>10919.581437371662</x:v>
      </x:c>
      <x:c r="I2654" s="7" t="n">
        <x:f>0</x:f>
        <x:v>0</x:v>
      </x:c>
      <x:c r="J2654" s="7" t="n">
        <x:f>0</x:f>
        <x:v>0</x:v>
      </x:c>
      <x:c r="K2654" s="7" t="n">
        <x:f>0</x:f>
        <x:v>0</x:v>
      </x:c>
      <x:c r="L2654" s="7" t="n">
        <x:f>'Inventory detail'!F402*Summary!$K$5*(A2654-E2654)/Summary!$K$6</x:f>
        <x:v>339.4901026694045</x:v>
      </x:c>
      <x:c r="M2654" s="7" t="n">
        <x:f>MAX(0,H2654-L2654)</x:f>
        <x:v>10580.091334702258</x:v>
      </x:c>
      <x:c r="N2654" s="7" t="n">
        <x:f>MAX(0,L2654-H2654)</x:f>
        <x:v>0</x:v>
      </x:c>
      <x:c r="O2654" s="7" t="n">
        <x:f>MAX(0,F2654+I2654-N2654)</x:f>
        <x:v>0</x:v>
      </x:c>
      <x:c r="P2654" s="7" t="n">
        <x:f>MAX(0,N2654-F2654-I2654)</x:f>
        <x:v>0</x:v>
      </x:c>
      <x:c r="Q2654" s="7" t="n">
        <x:f>MAX(0,G2654+J2654-P2654)</x:f>
        <x:v>0</x:v>
      </x:c>
      <x:c r="R2654" s="7" t="n">
        <x:f>M2654+MAX(0,K2654-MAX(0,P2654-G2654-J2654))</x:f>
        <x:v>10580.091334702258</x:v>
      </x:c>
      <x:c r="S2654" s="7" t="n">
        <x:f>SUM(O2654,Q2654,R2654)</x:f>
        <x:v>10580.091334702258</x:v>
      </x:c>
      <x:c r="T2654" s="14" t="n">
        <x:f>'Inventory detail'!T402</x:f>
        <x:v>0.0159</x:v>
      </x:c>
      <x:c r="U2654" s="14" t="n">
        <x:f>'Inventory detail'!U402</x:f>
        <x:v>0.017325</x:v>
      </x:c>
      <x:c r="V2654" s="9" t="n">
        <x:f>O2654*T2654</x:f>
        <x:v>0</x:v>
      </x:c>
      <x:c r="W2654" s="9" t="n">
        <x:f>Q2654*T2654</x:f>
        <x:v>0</x:v>
      </x:c>
      <x:c r="X2654" s="9" t="n">
        <x:f>R2654*T2654</x:f>
        <x:v>168.2234522217659</x:v>
      </x:c>
      <x:c r="Y2654" s="9" t="n">
        <x:f>S2654*T2654</x:f>
        <x:v>168.2234522217659</x:v>
      </x:c>
      <x:c r="Z2654" s="9" t="n">
        <x:f>IF(ISNUMBER(U2654),S2654*(U2654-T2654),"n.a.")</x:f>
        <x:v>15.07663015195071</x:v>
      </x:c>
      <x:c r="AA2654" s="9" t="n">
        <x:f>IF(ISNUMBER(U2654),Y2654,0)</x:f>
        <x:v>168.2234522217659</x:v>
      </x:c>
      <x:c r="AB2654" s="7" t="n">
        <x:f>MAX(0,L2654-SUM(F2654:K2654))</x:f>
        <x:v>0</x:v>
      </x:c>
    </x:row>
    <x:row r="2655" ht="22" customHeight="1">
      <x:c r="A2655" s="18" t="n">
        <x:f>Summary!E$41</x:f>
        <x:v>46388</x:v>
      </x:c>
      <x:c r="B2655" s="2" t="str">
        <x:f>'Inventory detail'!A403</x:f>
        <x:v>WIRE</x:v>
      </x:c>
      <x:c r="C2655" s="2" t="str">
        <x:f>'Inventory detail'!B403</x:f>
        <x:v>30</x:v>
      </x:c>
      <x:c r="D2655" s="2" t="str">
        <x:f>'Inventory detail'!C403</x:f>
        <x:v>DL014GOLD</x:v>
      </x:c>
      <x:c r="E2655" s="10" t="n">
        <x:f>A1529</x:f>
        <x:v>46357</x:v>
      </x:c>
      <x:c r="F2655" s="7" t="n">
        <x:f>O1529</x:f>
        <x:v>0</x:v>
      </x:c>
      <x:c r="G2655" s="7" t="n">
        <x:f>Q1529</x:f>
        <x:v>0</x:v>
      </x:c>
      <x:c r="H2655" s="7" t="n">
        <x:f>R1529</x:f>
        <x:v>0</x:v>
      </x:c>
      <x:c r="I2655" s="7" t="n">
        <x:f>0</x:f>
        <x:v>0</x:v>
      </x:c>
      <x:c r="J2655" s="7" t="n">
        <x:f>0</x:f>
        <x:v>0</x:v>
      </x:c>
      <x:c r="K2655" s="7" t="n">
        <x:f>0</x:f>
        <x:v>0</x:v>
      </x:c>
      <x:c r="L2655" s="7" t="n">
        <x:f>'Inventory detail'!F403*Summary!$K$5*(A2655-E2655)/Summary!$K$6</x:f>
        <x:v>339.4901026694045</x:v>
      </x:c>
      <x:c r="M2655" s="7" t="n">
        <x:f>MAX(0,H2655-L2655)</x:f>
        <x:v>0</x:v>
      </x:c>
      <x:c r="N2655" s="7" t="n">
        <x:f>MAX(0,L2655-H2655)</x:f>
        <x:v>339.4901026694045</x:v>
      </x:c>
      <x:c r="O2655" s="7" t="n">
        <x:f>MAX(0,F2655+I2655-N2655)</x:f>
        <x:v>0</x:v>
      </x:c>
      <x:c r="P2655" s="7" t="n">
        <x:f>MAX(0,N2655-F2655-I2655)</x:f>
        <x:v>339.4901026694045</x:v>
      </x:c>
      <x:c r="Q2655" s="7" t="n">
        <x:f>MAX(0,G2655+J2655-P2655)</x:f>
        <x:v>0</x:v>
      </x:c>
      <x:c r="R2655" s="7" t="n">
        <x:f>M2655+MAX(0,K2655-MAX(0,P2655-G2655-J2655))</x:f>
        <x:v>0</x:v>
      </x:c>
      <x:c r="S2655" s="7" t="n">
        <x:f>SUM(O2655,Q2655,R2655)</x:f>
        <x:v>0</x:v>
      </x:c>
      <x:c r="T2655" s="14" t="n">
        <x:f>'Inventory detail'!T403</x:f>
        <x:v>0.0363</x:v>
      </x:c>
      <x:c r="U2655" s="14" t="n">
        <x:f>'Inventory detail'!U403</x:f>
        <x:v>0.0363</x:v>
      </x:c>
      <x:c r="V2655" s="9" t="n">
        <x:f>O2655*T2655</x:f>
        <x:v>0</x:v>
      </x:c>
      <x:c r="W2655" s="9" t="n">
        <x:f>Q2655*T2655</x:f>
        <x:v>0</x:v>
      </x:c>
      <x:c r="X2655" s="9" t="n">
        <x:f>R2655*T2655</x:f>
        <x:v>0</x:v>
      </x:c>
      <x:c r="Y2655" s="9" t="n">
        <x:f>S2655*T2655</x:f>
        <x:v>0</x:v>
      </x:c>
      <x:c r="Z2655" s="9" t="n">
        <x:f>IF(ISNUMBER(U2655),S2655*(U2655-T2655),"n.a.")</x:f>
        <x:v>0</x:v>
      </x:c>
      <x:c r="AA2655" s="9" t="n">
        <x:f>IF(ISNUMBER(U2655),Y2655,0)</x:f>
        <x:v>0</x:v>
      </x:c>
      <x:c r="AB2655" s="7" t="n">
        <x:f>MAX(0,L2655-SUM(F2655:K2655))</x:f>
        <x:v>339.4901026694045</x:v>
      </x:c>
    </x:row>
    <x:row r="2656" ht="22" customHeight="1">
      <x:c r="A2656" s="18" t="n">
        <x:f>Summary!E$41</x:f>
        <x:v>46388</x:v>
      </x:c>
      <x:c r="B2656" s="2" t="str">
        <x:f>'Inventory detail'!A404</x:f>
        <x:v>WIRE</x:v>
      </x:c>
      <x:c r="C2656" s="2" t="str">
        <x:f>'Inventory detail'!B404</x:f>
        <x:v>30</x:v>
      </x:c>
      <x:c r="D2656" s="2" t="str">
        <x:f>'Inventory detail'!C404</x:f>
        <x:v>DL038GOLD</x:v>
      </x:c>
      <x:c r="E2656" s="10" t="n">
        <x:f>A1530</x:f>
        <x:v>46357</x:v>
      </x:c>
      <x:c r="F2656" s="7" t="n">
        <x:f>O1530</x:f>
        <x:v>0</x:v>
      </x:c>
      <x:c r="G2656" s="7" t="n">
        <x:f>Q1530</x:f>
        <x:v>0</x:v>
      </x:c>
      <x:c r="H2656" s="7" t="n">
        <x:f>R1530</x:f>
        <x:v>0</x:v>
      </x:c>
      <x:c r="I2656" s="7" t="n">
        <x:f>0</x:f>
        <x:v>0</x:v>
      </x:c>
      <x:c r="J2656" s="7" t="n">
        <x:f>0</x:f>
        <x:v>0</x:v>
      </x:c>
      <x:c r="K2656" s="7" t="n">
        <x:f>0</x:f>
        <x:v>0</x:v>
      </x:c>
      <x:c r="L2656" s="7" t="n">
        <x:f>'Inventory detail'!F404*Summary!$K$5*(A2656-E2656)/Summary!$K$6</x:f>
        <x:v>339.4901026694045</x:v>
      </x:c>
      <x:c r="M2656" s="7" t="n">
        <x:f>MAX(0,H2656-L2656)</x:f>
        <x:v>0</x:v>
      </x:c>
      <x:c r="N2656" s="7" t="n">
        <x:f>MAX(0,L2656-H2656)</x:f>
        <x:v>339.4901026694045</x:v>
      </x:c>
      <x:c r="O2656" s="7" t="n">
        <x:f>MAX(0,F2656+I2656-N2656)</x:f>
        <x:v>0</x:v>
      </x:c>
      <x:c r="P2656" s="7" t="n">
        <x:f>MAX(0,N2656-F2656-I2656)</x:f>
        <x:v>339.4901026694045</x:v>
      </x:c>
      <x:c r="Q2656" s="7" t="n">
        <x:f>MAX(0,G2656+J2656-P2656)</x:f>
        <x:v>0</x:v>
      </x:c>
      <x:c r="R2656" s="7" t="n">
        <x:f>M2656+MAX(0,K2656-MAX(0,P2656-G2656-J2656))</x:f>
        <x:v>0</x:v>
      </x:c>
      <x:c r="S2656" s="7" t="n">
        <x:f>SUM(O2656,Q2656,R2656)</x:f>
        <x:v>0</x:v>
      </x:c>
      <x:c r="T2656" s="14" t="n">
        <x:f>'Inventory detail'!T404</x:f>
        <x:v>0.056299999999999996</x:v>
      </x:c>
      <x:c r="U2656" s="14" t="n">
        <x:f>'Inventory detail'!U404</x:f>
        <x:v>0.056299999999999996</x:v>
      </x:c>
      <x:c r="V2656" s="9" t="n">
        <x:f>O2656*T2656</x:f>
        <x:v>0</x:v>
      </x:c>
      <x:c r="W2656" s="9" t="n">
        <x:f>Q2656*T2656</x:f>
        <x:v>0</x:v>
      </x:c>
      <x:c r="X2656" s="9" t="n">
        <x:f>R2656*T2656</x:f>
        <x:v>0</x:v>
      </x:c>
      <x:c r="Y2656" s="9" t="n">
        <x:f>S2656*T2656</x:f>
        <x:v>0</x:v>
      </x:c>
      <x:c r="Z2656" s="9" t="n">
        <x:f>IF(ISNUMBER(U2656),S2656*(U2656-T2656),"n.a.")</x:f>
        <x:v>0</x:v>
      </x:c>
      <x:c r="AA2656" s="9" t="n">
        <x:f>IF(ISNUMBER(U2656),Y2656,0)</x:f>
        <x:v>0</x:v>
      </x:c>
      <x:c r="AB2656" s="7" t="n">
        <x:f>MAX(0,L2656-SUM(F2656:K2656))</x:f>
        <x:v>339.4901026694045</x:v>
      </x:c>
    </x:row>
    <x:row r="2657" ht="22" customHeight="1">
      <x:c r="A2657" s="18" t="n">
        <x:f>Summary!E$41</x:f>
        <x:v>46388</x:v>
      </x:c>
      <x:c r="B2657" s="2" t="str">
        <x:f>'Inventory detail'!A405</x:f>
        <x:v>WIRE</x:v>
      </x:c>
      <x:c r="C2657" s="2" t="str">
        <x:f>'Inventory detail'!B405</x:f>
        <x:v>10</x:v>
      </x:c>
      <x:c r="D2657" s="2" t="str">
        <x:f>'Inventory detail'!C405</x:f>
        <x:v>DL001SIL</x:v>
      </x:c>
      <x:c r="E2657" s="10" t="n">
        <x:f>A1531</x:f>
        <x:v>46357</x:v>
      </x:c>
      <x:c r="F2657" s="7" t="n">
        <x:f>O1531</x:f>
        <x:v>4476.842546201232</x:v>
      </x:c>
      <x:c r="G2657" s="7" t="n">
        <x:f>Q1531</x:f>
        <x:v>0</x:v>
      </x:c>
      <x:c r="H2657" s="7" t="n">
        <x:f>R1531</x:f>
        <x:v>0</x:v>
      </x:c>
      <x:c r="I2657" s="7" t="n">
        <x:f>SUMIFS('PO detail'!$W$1871:$W$1872,'PO detail'!$V$1871:$V$1872,"&gt;="&amp;E2657,'PO detail'!$V$1871:$V$1872,"&lt;"&amp;A2657)</x:f>
        <x:v>0</x:v>
      </x:c>
      <x:c r="J2657" s="7" t="n">
        <x:f>SUMIFS('PO detail'!$X$1871:$X$1872,'PO detail'!$V$1871:$V$1872,"&gt;="&amp;E2657,'PO detail'!$V$1871:$V$1872,"&lt;"&amp;A2657)</x:f>
        <x:v>0</x:v>
      </x:c>
      <x:c r="K2657" s="7" t="n">
        <x:f>SUMIFS('PO detail'!$Y$1871:$Y$1872,'PO detail'!$V$1871:$V$1872,"&gt;="&amp;E2657,'PO detail'!$V$1871:$V$1872,"&lt;"&amp;A2657)</x:f>
        <x:v>0</x:v>
      </x:c>
      <x:c r="L2657" s="7" t="n">
        <x:f>'Inventory detail'!F405*Summary!$K$5*(A2657-E2657)/Summary!$K$6</x:f>
        <x:v>335.2430390143737</x:v>
      </x:c>
      <x:c r="M2657" s="7" t="n">
        <x:f>MAX(0,H2657-L2657)</x:f>
        <x:v>0</x:v>
      </x:c>
      <x:c r="N2657" s="7" t="n">
        <x:f>MAX(0,L2657-H2657)</x:f>
        <x:v>335.2430390143737</x:v>
      </x:c>
      <x:c r="O2657" s="7" t="n">
        <x:f>MAX(0,F2657+I2657-N2657)</x:f>
        <x:v>4141.599507186858</x:v>
      </x:c>
      <x:c r="P2657" s="7" t="n">
        <x:f>MAX(0,N2657-F2657-I2657)</x:f>
        <x:v>0</x:v>
      </x:c>
      <x:c r="Q2657" s="7" t="n">
        <x:f>MAX(0,G2657+J2657-P2657)</x:f>
        <x:v>0</x:v>
      </x:c>
      <x:c r="R2657" s="7" t="n">
        <x:f>M2657+MAX(0,K2657-MAX(0,P2657-G2657-J2657))</x:f>
        <x:v>0</x:v>
      </x:c>
      <x:c r="S2657" s="7" t="n">
        <x:f>SUM(O2657,Q2657,R2657)</x:f>
        <x:v>4141.599507186858</x:v>
      </x:c>
      <x:c r="T2657" s="14" t="n">
        <x:f>'Inventory detail'!T405</x:f>
        <x:v>0.19140000000000001</x:v>
      </x:c>
      <x:c r="U2657" s="14" t="n">
        <x:f>'Inventory detail'!U405</x:f>
        <x:v>0.19140000000000001</x:v>
      </x:c>
      <x:c r="V2657" s="9" t="n">
        <x:f>O2657*T2657</x:f>
        <x:v>792.7021456755648</x:v>
      </x:c>
      <x:c r="W2657" s="9" t="n">
        <x:f>Q2657*T2657</x:f>
        <x:v>0</x:v>
      </x:c>
      <x:c r="X2657" s="9" t="n">
        <x:f>R2657*T2657</x:f>
        <x:v>0</x:v>
      </x:c>
      <x:c r="Y2657" s="9" t="n">
        <x:f>S2657*T2657</x:f>
        <x:v>792.7021456755648</x:v>
      </x:c>
      <x:c r="Z2657" s="9" t="n">
        <x:f>IF(ISNUMBER(U2657),S2657*(U2657-T2657),"n.a.")</x:f>
        <x:v>0</x:v>
      </x:c>
      <x:c r="AA2657" s="9" t="n">
        <x:f>IF(ISNUMBER(U2657),Y2657,0)</x:f>
        <x:v>792.7021456755648</x:v>
      </x:c>
      <x:c r="AB2657" s="7" t="n">
        <x:f>MAX(0,L2657-SUM(F2657:K2657))</x:f>
        <x:v>0</x:v>
      </x:c>
    </x:row>
    <x:row r="2658" ht="22" customHeight="1">
      <x:c r="A2658" s="18" t="n">
        <x:f>Summary!E$41</x:f>
        <x:v>46388</x:v>
      </x:c>
      <x:c r="B2658" s="2" t="str">
        <x:f>'Inventory detail'!A406</x:f>
        <x:v>COIL</x:v>
      </x:c>
      <x:c r="C2658" s="2" t="str">
        <x:f>'Inventory detail'!B406</x:f>
        <x:v>30</x:v>
      </x:c>
      <x:c r="D2658" s="2" t="str">
        <x:f>'Inventory detail'!C406</x:f>
        <x:v>6NAV12-4</x:v>
      </x:c>
      <x:c r="E2658" s="10" t="n">
        <x:f>A1532</x:f>
        <x:v>46357</x:v>
      </x:c>
      <x:c r="F2658" s="7" t="n">
        <x:f>O1532</x:f>
        <x:v>1934.0862422997948</x:v>
      </x:c>
      <x:c r="G2658" s="7" t="n">
        <x:f>Q1532</x:f>
        <x:v>0</x:v>
      </x:c>
      <x:c r="H2658" s="7" t="n">
        <x:f>R1532</x:f>
        <x:v>0</x:v>
      </x:c>
      <x:c r="I2658" s="7" t="n">
        <x:f>SUMIFS('PO detail'!$W$940:$W$941,'PO detail'!$V$940:$V$941,"&gt;="&amp;E2658,'PO detail'!$V$940:$V$941,"&lt;"&amp;A2658)</x:f>
        <x:v>0</x:v>
      </x:c>
      <x:c r="J2658" s="7" t="n">
        <x:f>SUMIFS('PO detail'!$X$940:$X$941,'PO detail'!$V$940:$V$941,"&gt;="&amp;E2658,'PO detail'!$V$940:$V$941,"&lt;"&amp;A2658)</x:f>
        <x:v>0</x:v>
      </x:c>
      <x:c r="K2658" s="7" t="n">
        <x:f>SUMIFS('PO detail'!$Y$940:$Y$941,'PO detail'!$V$940:$V$941,"&gt;="&amp;E2658,'PO detail'!$V$940:$V$941,"&lt;"&amp;A2658)</x:f>
        <x:v>0</x:v>
      </x:c>
      <x:c r="L2658" s="7" t="n">
        <x:f>'Inventory detail'!F406*Summary!$K$5*(A2658-E2658)/Summary!$K$6</x:f>
        <x:v>331.006160164271</x:v>
      </x:c>
      <x:c r="M2658" s="7" t="n">
        <x:f>MAX(0,H2658-L2658)</x:f>
        <x:v>0</x:v>
      </x:c>
      <x:c r="N2658" s="7" t="n">
        <x:f>MAX(0,L2658-H2658)</x:f>
        <x:v>331.006160164271</x:v>
      </x:c>
      <x:c r="O2658" s="7" t="n">
        <x:f>MAX(0,F2658+I2658-N2658)</x:f>
        <x:v>1603.0800821355238</x:v>
      </x:c>
      <x:c r="P2658" s="7" t="n">
        <x:f>MAX(0,N2658-F2658-I2658)</x:f>
        <x:v>0</x:v>
      </x:c>
      <x:c r="Q2658" s="7" t="n">
        <x:f>MAX(0,G2658+J2658-P2658)</x:f>
        <x:v>0</x:v>
      </x:c>
      <x:c r="R2658" s="7" t="n">
        <x:f>M2658+MAX(0,K2658-MAX(0,P2658-G2658-J2658))</x:f>
        <x:v>0</x:v>
      </x:c>
      <x:c r="S2658" s="7" t="n">
        <x:f>SUM(O2658,Q2658,R2658)</x:f>
        <x:v>1603.0800821355238</x:v>
      </x:c>
      <x:c r="T2658" s="14" t="n">
        <x:f>'Inventory detail'!T406</x:f>
        <x:v>0.0365</x:v>
      </x:c>
      <x:c r="U2658" s="14" t="n">
        <x:f>'Inventory detail'!U406</x:f>
        <x:v>0.0356915</x:v>
      </x:c>
      <x:c r="V2658" s="9" t="n">
        <x:f>O2658*T2658</x:f>
        <x:v>58.512422997946615</x:v>
      </x:c>
      <x:c r="W2658" s="9" t="n">
        <x:f>Q2658*T2658</x:f>
        <x:v>0</x:v>
      </x:c>
      <x:c r="X2658" s="9" t="n">
        <x:f>R2658*T2658</x:f>
        <x:v>0</x:v>
      </x:c>
      <x:c r="Y2658" s="9" t="n">
        <x:f>S2658*T2658</x:f>
        <x:v>58.512422997946615</x:v>
      </x:c>
      <x:c r="Z2658" s="9" t="n">
        <x:f>IF(ISNUMBER(U2658),S2658*(U2658-T2658),"n.a.")</x:f>
        <x:v>-1.2960902464065658</x:v>
      </x:c>
      <x:c r="AA2658" s="9" t="n">
        <x:f>IF(ISNUMBER(U2658),Y2658,0)</x:f>
        <x:v>58.512422997946615</x:v>
      </x:c>
      <x:c r="AB2658" s="7" t="n">
        <x:f>MAX(0,L2658-SUM(F2658:K2658))</x:f>
        <x:v>0</x:v>
      </x:c>
    </x:row>
    <x:row r="2659" ht="22" customHeight="1">
      <x:c r="A2659" s="18" t="n">
        <x:f>Summary!E$41</x:f>
        <x:v>46388</x:v>
      </x:c>
      <x:c r="B2659" s="2" t="str">
        <x:f>'Inventory detail'!A407</x:f>
        <x:v>COIL</x:v>
      </x:c>
      <x:c r="C2659" s="2" t="str">
        <x:f>'Inventory detail'!B407</x:f>
        <x:v>60</x:v>
      </x:c>
      <x:c r="D2659" s="2" t="str">
        <x:f>'Inventory detail'!C407</x:f>
        <x:v>9BLK36-4</x:v>
      </x:c>
      <x:c r="E2659" s="10" t="n">
        <x:f>A1533</x:f>
        <x:v>46357</x:v>
      </x:c>
      <x:c r="F2659" s="7" t="n">
        <x:f>O1533</x:f>
        <x:v>1134.0862422997948</x:v>
      </x:c>
      <x:c r="G2659" s="7" t="n">
        <x:f>Q1533</x:f>
        <x:v>0</x:v>
      </x:c>
      <x:c r="H2659" s="7" t="n">
        <x:f>R1533</x:f>
        <x:v>0</x:v>
      </x:c>
      <x:c r="I2659" s="7" t="n">
        <x:f>SUMIFS('PO detail'!$W$1444:$W$1446,'PO detail'!$V$1444:$V$1446,"&gt;="&amp;E2659,'PO detail'!$V$1444:$V$1446,"&lt;"&amp;A2659)</x:f>
        <x:v>0</x:v>
      </x:c>
      <x:c r="J2659" s="7" t="n">
        <x:f>SUMIFS('PO detail'!$X$1444:$X$1446,'PO detail'!$V$1444:$V$1446,"&gt;="&amp;E2659,'PO detail'!$V$1444:$V$1446,"&lt;"&amp;A2659)</x:f>
        <x:v>0</x:v>
      </x:c>
      <x:c r="K2659" s="7" t="n">
        <x:f>SUMIFS('PO detail'!$Y$1444:$Y$1446,'PO detail'!$V$1444:$V$1446,"&gt;="&amp;E2659,'PO detail'!$V$1444:$V$1446,"&lt;"&amp;A2659)</x:f>
        <x:v>0</x:v>
      </x:c>
      <x:c r="L2659" s="7" t="n">
        <x:f>'Inventory detail'!F407*Summary!$K$5*(A2659-E2659)/Summary!$K$6</x:f>
        <x:v>331.006160164271</x:v>
      </x:c>
      <x:c r="M2659" s="7" t="n">
        <x:f>MAX(0,H2659-L2659)</x:f>
        <x:v>0</x:v>
      </x:c>
      <x:c r="N2659" s="7" t="n">
        <x:f>MAX(0,L2659-H2659)</x:f>
        <x:v>331.006160164271</x:v>
      </x:c>
      <x:c r="O2659" s="7" t="n">
        <x:f>MAX(0,F2659+I2659-N2659)</x:f>
        <x:v>803.0800821355238</x:v>
      </x:c>
      <x:c r="P2659" s="7" t="n">
        <x:f>MAX(0,N2659-F2659-I2659)</x:f>
        <x:v>0</x:v>
      </x:c>
      <x:c r="Q2659" s="7" t="n">
        <x:f>MAX(0,G2659+J2659-P2659)</x:f>
        <x:v>0</x:v>
      </x:c>
      <x:c r="R2659" s="7" t="n">
        <x:f>M2659+MAX(0,K2659-MAX(0,P2659-G2659-J2659))</x:f>
        <x:v>0</x:v>
      </x:c>
      <x:c r="S2659" s="7" t="n">
        <x:f>SUM(O2659,Q2659,R2659)</x:f>
        <x:v>803.0800821355238</x:v>
      </x:c>
      <x:c r="T2659" s="14" t="n">
        <x:f>'Inventory detail'!T407</x:f>
        <x:v>0.1344</x:v>
      </x:c>
      <x:c r="U2659" s="14" t="n">
        <x:f>'Inventory detail'!U407</x:f>
        <x:v>0.131716</x:v>
      </x:c>
      <x:c r="V2659" s="9" t="n">
        <x:f>O2659*T2659</x:f>
        <x:v>107.93396303901439</x:v>
      </x:c>
      <x:c r="W2659" s="9" t="n">
        <x:f>Q2659*T2659</x:f>
        <x:v>0</x:v>
      </x:c>
      <x:c r="X2659" s="9" t="n">
        <x:f>R2659*T2659</x:f>
        <x:v>0</x:v>
      </x:c>
      <x:c r="Y2659" s="9" t="n">
        <x:f>S2659*T2659</x:f>
        <x:v>107.93396303901439</x:v>
      </x:c>
      <x:c r="Z2659" s="9" t="n">
        <x:f>IF(ISNUMBER(U2659),S2659*(U2659-T2659),"n.a.")</x:f>
        <x:v>-2.1554669404517393</x:v>
      </x:c>
      <x:c r="AA2659" s="9" t="n">
        <x:f>IF(ISNUMBER(U2659),Y2659,0)</x:f>
        <x:v>107.93396303901439</x:v>
      </x:c>
      <x:c r="AB2659" s="7" t="n">
        <x:f>MAX(0,L2659-SUM(F2659:K2659))</x:f>
        <x:v>0</x:v>
      </x:c>
    </x:row>
    <x:row r="2660" ht="22" customHeight="1">
      <x:c r="A2660" s="18" t="n">
        <x:f>Summary!E$41</x:f>
        <x:v>46388</x:v>
      </x:c>
      <x:c r="B2660" s="2" t="str">
        <x:f>'Inventory detail'!A408</x:f>
        <x:v>COIL</x:v>
      </x:c>
      <x:c r="C2660" s="2" t="str">
        <x:f>'Inventory detail'!B408</x:f>
        <x:v>10</x:v>
      </x:c>
      <x:c r="D2660" s="2" t="str">
        <x:f>'Inventory detail'!C408</x:f>
        <x:v>20CLR12-4</x:v>
      </x:c>
      <x:c r="E2660" s="10" t="n">
        <x:f>A1534</x:f>
        <x:v>46357</x:v>
      </x:c>
      <x:c r="F2660" s="7" t="n">
        <x:f>O1534</x:f>
        <x:v>848.5910472279261</x:v>
      </x:c>
      <x:c r="G2660" s="7" t="n">
        <x:f>Q1534</x:f>
        <x:v>0</x:v>
      </x:c>
      <x:c r="H2660" s="7" t="n">
        <x:f>R1534</x:f>
        <x:v>0</x:v>
      </x:c>
      <x:c r="I2660" s="7" t="n">
        <x:f>SUMIFS('PO detail'!$W$293:$W$294,'PO detail'!$V$293:$V$294,"&gt;="&amp;E2660,'PO detail'!$V$293:$V$294,"&lt;"&amp;A2660)</x:f>
        <x:v>0</x:v>
      </x:c>
      <x:c r="J2660" s="7" t="n">
        <x:f>SUMIFS('PO detail'!$X$293:$X$294,'PO detail'!$V$293:$V$294,"&gt;="&amp;E2660,'PO detail'!$V$293:$V$294,"&lt;"&amp;A2660)</x:f>
        <x:v>0</x:v>
      </x:c>
      <x:c r="K2660" s="7" t="n">
        <x:f>SUMIFS('PO detail'!$Y$293:$Y$294,'PO detail'!$V$293:$V$294,"&gt;="&amp;E2660,'PO detail'!$V$293:$V$294,"&lt;"&amp;A2660)</x:f>
        <x:v>0</x:v>
      </x:c>
      <x:c r="L2660" s="7" t="n">
        <x:f>'Inventory detail'!F408*Summary!$K$5*(A2660-E2660)/Summary!$K$6</x:f>
        <x:v>322.5222176591376</x:v>
      </x:c>
      <x:c r="M2660" s="7" t="n">
        <x:f>MAX(0,H2660-L2660)</x:f>
        <x:v>0</x:v>
      </x:c>
      <x:c r="N2660" s="7" t="n">
        <x:f>MAX(0,L2660-H2660)</x:f>
        <x:v>322.5222176591376</x:v>
      </x:c>
      <x:c r="O2660" s="7" t="n">
        <x:f>MAX(0,F2660+I2660-N2660)</x:f>
        <x:v>526.0688295687885</x:v>
      </x:c>
      <x:c r="P2660" s="7" t="n">
        <x:f>MAX(0,N2660-F2660-I2660)</x:f>
        <x:v>0</x:v>
      </x:c>
      <x:c r="Q2660" s="7" t="n">
        <x:f>MAX(0,G2660+J2660-P2660)</x:f>
        <x:v>0</x:v>
      </x:c>
      <x:c r="R2660" s="7" t="n">
        <x:f>M2660+MAX(0,K2660-MAX(0,P2660-G2660-J2660))</x:f>
        <x:v>0</x:v>
      </x:c>
      <x:c r="S2660" s="7" t="n">
        <x:f>SUM(O2660,Q2660,R2660)</x:f>
        <x:v>526.0688295687885</x:v>
      </x:c>
      <x:c r="T2660" s="14" t="n">
        <x:f>'Inventory detail'!T408</x:f>
        <x:v>0.1567</x:v>
      </x:c>
      <x:c r="U2660" s="14" t="n">
        <x:f>'Inventory detail'!U408</x:f>
        <x:v>0.1534845</x:v>
      </x:c>
      <x:c r="V2660" s="9" t="n">
        <x:f>O2660*T2660</x:f>
        <x:v>82.43498559342916</x:v>
      </x:c>
      <x:c r="W2660" s="9" t="n">
        <x:f>Q2660*T2660</x:f>
        <x:v>0</x:v>
      </x:c>
      <x:c r="X2660" s="9" t="n">
        <x:f>R2660*T2660</x:f>
        <x:v>0</x:v>
      </x:c>
      <x:c r="Y2660" s="9" t="n">
        <x:f>S2660*T2660</x:f>
        <x:v>82.43498559342916</x:v>
      </x:c>
      <x:c r="Z2660" s="9" t="n">
        <x:f>IF(ISNUMBER(U2660),S2660*(U2660-T2660),"n.a.")</x:f>
        <x:v>-1.6915743214784447</x:v>
      </x:c>
      <x:c r="AA2660" s="9" t="n">
        <x:f>IF(ISNUMBER(U2660),Y2660,0)</x:f>
        <x:v>82.43498559342916</x:v>
      </x:c>
      <x:c r="AB2660" s="7" t="n">
        <x:f>MAX(0,L2660-SUM(F2660:K2660))</x:f>
        <x:v>0</x:v>
      </x:c>
    </x:row>
    <x:row r="2661" ht="22" customHeight="1">
      <x:c r="A2661" s="18" t="n">
        <x:f>Summary!E$41</x:f>
        <x:v>46388</x:v>
      </x:c>
      <x:c r="B2661" s="2" t="str">
        <x:f>'Inventory detail'!A409</x:f>
        <x:v>COIL</x:v>
      </x:c>
      <x:c r="C2661" s="2" t="str">
        <x:f>'Inventory detail'!B409</x:f>
        <x:v>10</x:v>
      </x:c>
      <x:c r="D2661" s="2" t="str">
        <x:f>'Inventory detail'!C409</x:f>
        <x:v>25BLK36-4</x:v>
      </x:c>
      <x:c r="E2661" s="10" t="n">
        <x:f>A1535</x:f>
        <x:v>46357</x:v>
      </x:c>
      <x:c r="F2661" s="7" t="n">
        <x:f>O1535</x:f>
        <x:v>1448.591047227926</x:v>
      </x:c>
      <x:c r="G2661" s="7" t="n">
        <x:f>Q1535</x:f>
        <x:v>0</x:v>
      </x:c>
      <x:c r="H2661" s="7" t="n">
        <x:f>R1535</x:f>
        <x:v>0</x:v>
      </x:c>
      <x:c r="I2661" s="7" t="n">
        <x:f>SUMIFS('PO detail'!$W$343:$W$347,'PO detail'!$V$343:$V$347,"&gt;="&amp;E2661,'PO detail'!$V$343:$V$347,"&lt;"&amp;A2661)</x:f>
        <x:v>0</x:v>
      </x:c>
      <x:c r="J2661" s="7" t="n">
        <x:f>SUMIFS('PO detail'!$X$343:$X$347,'PO detail'!$V$343:$V$347,"&gt;="&amp;E2661,'PO detail'!$V$343:$V$347,"&lt;"&amp;A2661)</x:f>
        <x:v>0</x:v>
      </x:c>
      <x:c r="K2661" s="7" t="n">
        <x:f>SUMIFS('PO detail'!$Y$343:$Y$347,'PO detail'!$V$343:$V$347,"&gt;="&amp;E2661,'PO detail'!$V$343:$V$347,"&lt;"&amp;A2661)</x:f>
        <x:v>0</x:v>
      </x:c>
      <x:c r="L2661" s="7" t="n">
        <x:f>'Inventory detail'!F409*Summary!$K$5*(A2661-E2661)/Summary!$K$6</x:f>
        <x:v>322.5222176591376</x:v>
      </x:c>
      <x:c r="M2661" s="7" t="n">
        <x:f>MAX(0,H2661-L2661)</x:f>
        <x:v>0</x:v>
      </x:c>
      <x:c r="N2661" s="7" t="n">
        <x:f>MAX(0,L2661-H2661)</x:f>
        <x:v>322.5222176591376</x:v>
      </x:c>
      <x:c r="O2661" s="7" t="n">
        <x:f>MAX(0,F2661+I2661-N2661)</x:f>
        <x:v>1126.0688295687885</x:v>
      </x:c>
      <x:c r="P2661" s="7" t="n">
        <x:f>MAX(0,N2661-F2661-I2661)</x:f>
        <x:v>0</x:v>
      </x:c>
      <x:c r="Q2661" s="7" t="n">
        <x:f>MAX(0,G2661+J2661-P2661)</x:f>
        <x:v>0</x:v>
      </x:c>
      <x:c r="R2661" s="7" t="n">
        <x:f>M2661+MAX(0,K2661-MAX(0,P2661-G2661-J2661))</x:f>
        <x:v>0</x:v>
      </x:c>
      <x:c r="S2661" s="7" t="n">
        <x:f>SUM(O2661,Q2661,R2661)</x:f>
        <x:v>1126.0688295687885</x:v>
      </x:c>
      <x:c r="T2661" s="14" t="n">
        <x:f>'Inventory detail'!T409</x:f>
        <x:v>0.4901</x:v>
      </x:c>
      <x:c r="U2661" s="14" t="n">
        <x:f>'Inventory detail'!U409</x:f>
        <x:v>0.4801225</x:v>
      </x:c>
      <x:c r="V2661" s="9" t="n">
        <x:f>O2661*T2661</x:f>
        <x:v>551.8863333716632</x:v>
      </x:c>
      <x:c r="W2661" s="9" t="n">
        <x:f>Q2661*T2661</x:f>
        <x:v>0</x:v>
      </x:c>
      <x:c r="X2661" s="9" t="n">
        <x:f>R2661*T2661</x:f>
        <x:v>0</x:v>
      </x:c>
      <x:c r="Y2661" s="9" t="n">
        <x:f>S2661*T2661</x:f>
        <x:v>551.8863333716632</x:v>
      </x:c>
      <x:c r="Z2661" s="9" t="n">
        <x:f>IF(ISNUMBER(U2661),S2661*(U2661-T2661),"n.a.")</x:f>
        <x:v>-11.235351747022555</x:v>
      </x:c>
      <x:c r="AA2661" s="9" t="n">
        <x:f>IF(ISNUMBER(U2661),Y2661,0)</x:f>
        <x:v>551.8863333716632</x:v>
      </x:c>
      <x:c r="AB2661" s="7" t="n">
        <x:f>MAX(0,L2661-SUM(F2661:K2661))</x:f>
        <x:v>0</x:v>
      </x:c>
    </x:row>
    <x:row r="2662" ht="22" customHeight="1">
      <x:c r="A2662" s="18" t="n">
        <x:f>Summary!E$41</x:f>
        <x:v>46388</x:v>
      </x:c>
      <x:c r="B2662" s="2" t="str">
        <x:f>'Inventory detail'!A410</x:f>
        <x:v>WIRE</x:v>
      </x:c>
      <x:c r="C2662" s="2" t="str">
        <x:f>'Inventory detail'!B410</x:f>
        <x:v>30</x:v>
      </x:c>
      <x:c r="D2662" s="2" t="str">
        <x:f>'Inventory detail'!C410</x:f>
        <x:v>DL058GOLD</x:v>
      </x:c>
      <x:c r="E2662" s="10" t="n">
        <x:f>A1536</x:f>
        <x:v>46357</x:v>
      </x:c>
      <x:c r="F2662" s="7" t="n">
        <x:f>O1536</x:f>
        <x:v>0</x:v>
      </x:c>
      <x:c r="G2662" s="7" t="n">
        <x:f>Q1536</x:f>
        <x:v>0</x:v>
      </x:c>
      <x:c r="H2662" s="7" t="n">
        <x:f>R1536</x:f>
        <x:v>98.59104722792608</x:v>
      </x:c>
      <x:c r="I2662" s="7" t="n">
        <x:f>0</x:f>
        <x:v>0</x:v>
      </x:c>
      <x:c r="J2662" s="7" t="n">
        <x:f>0</x:f>
        <x:v>0</x:v>
      </x:c>
      <x:c r="K2662" s="7" t="n">
        <x:f>0</x:f>
        <x:v>0</x:v>
      </x:c>
      <x:c r="L2662" s="7" t="n">
        <x:f>'Inventory detail'!F410*Summary!$K$5*(A2662-E2662)/Summary!$K$6</x:f>
        <x:v>322.5222176591376</x:v>
      </x:c>
      <x:c r="M2662" s="7" t="n">
        <x:f>MAX(0,H2662-L2662)</x:f>
        <x:v>0</x:v>
      </x:c>
      <x:c r="N2662" s="7" t="n">
        <x:f>MAX(0,L2662-H2662)</x:f>
        <x:v>223.9311704312115</x:v>
      </x:c>
      <x:c r="O2662" s="7" t="n">
        <x:f>MAX(0,F2662+I2662-N2662)</x:f>
        <x:v>0</x:v>
      </x:c>
      <x:c r="P2662" s="7" t="n">
        <x:f>MAX(0,N2662-F2662-I2662)</x:f>
        <x:v>223.9311704312115</x:v>
      </x:c>
      <x:c r="Q2662" s="7" t="n">
        <x:f>MAX(0,G2662+J2662-P2662)</x:f>
        <x:v>0</x:v>
      </x:c>
      <x:c r="R2662" s="7" t="n">
        <x:f>M2662+MAX(0,K2662-MAX(0,P2662-G2662-J2662))</x:f>
        <x:v>0</x:v>
      </x:c>
      <x:c r="S2662" s="7" t="n">
        <x:f>SUM(O2662,Q2662,R2662)</x:f>
        <x:v>0</x:v>
      </x:c>
      <x:c r="T2662" s="14" t="n">
        <x:f>'Inventory detail'!T410</x:f>
        <x:v>0.1082</x:v>
      </x:c>
      <x:c r="U2662" s="14" t="n">
        <x:f>'Inventory detail'!U410</x:f>
        <x:v>0.1082</x:v>
      </x:c>
      <x:c r="V2662" s="9" t="n">
        <x:f>O2662*T2662</x:f>
        <x:v>0</x:v>
      </x:c>
      <x:c r="W2662" s="9" t="n">
        <x:f>Q2662*T2662</x:f>
        <x:v>0</x:v>
      </x:c>
      <x:c r="X2662" s="9" t="n">
        <x:f>R2662*T2662</x:f>
        <x:v>0</x:v>
      </x:c>
      <x:c r="Y2662" s="9" t="n">
        <x:f>S2662*T2662</x:f>
        <x:v>0</x:v>
      </x:c>
      <x:c r="Z2662" s="9" t="n">
        <x:f>IF(ISNUMBER(U2662),S2662*(U2662-T2662),"n.a.")</x:f>
        <x:v>0</x:v>
      </x:c>
      <x:c r="AA2662" s="9" t="n">
        <x:f>IF(ISNUMBER(U2662),Y2662,0)</x:f>
        <x:v>0</x:v>
      </x:c>
      <x:c r="AB2662" s="7" t="n">
        <x:f>MAX(0,L2662-SUM(F2662:K2662))</x:f>
        <x:v>223.9311704312115</x:v>
      </x:c>
    </x:row>
    <x:row r="2663" ht="22" customHeight="1">
      <x:c r="A2663" s="18" t="n">
        <x:f>Summary!E$41</x:f>
        <x:v>46388</x:v>
      </x:c>
      <x:c r="B2663" s="2" t="str">
        <x:f>'Inventory detail'!A411</x:f>
        <x:v>COIL</x:v>
      </x:c>
      <x:c r="C2663" s="2" t="str">
        <x:f>'Inventory detail'!B411</x:f>
        <x:v>30</x:v>
      </x:c>
      <x:c r="D2663" s="2" t="str">
        <x:f>'Inventory detail'!C411</x:f>
        <x:v>20WHT12-4</x:v>
      </x:c>
      <x:c r="E2663" s="10" t="n">
        <x:f>A1537</x:f>
        <x:v>46357</x:v>
      </x:c>
      <x:c r="F2663" s="7" t="n">
        <x:f>O1537</x:f>
        <x:v>2163.1132648870635</x:v>
      </x:c>
      <x:c r="G2663" s="7" t="n">
        <x:f>Q1537</x:f>
        <x:v>0</x:v>
      </x:c>
      <x:c r="H2663" s="7" t="n">
        <x:f>R1537</x:f>
        <x:v>0</x:v>
      </x:c>
      <x:c r="I2663" s="7" t="n">
        <x:f>SUMIFS('PO detail'!$W$844:$W$846,'PO detail'!$V$844:$V$846,"&gt;="&amp;E2663,'PO detail'!$V$844:$V$846,"&lt;"&amp;A2663)</x:f>
        <x:v>0</x:v>
      </x:c>
      <x:c r="J2663" s="7" t="n">
        <x:f>SUMIFS('PO detail'!$X$844:$X$846,'PO detail'!$V$844:$V$846,"&gt;="&amp;E2663,'PO detail'!$V$844:$V$846,"&lt;"&amp;A2663)</x:f>
        <x:v>0</x:v>
      </x:c>
      <x:c r="K2663" s="7" t="n">
        <x:f>SUMIFS('PO detail'!$Y$844:$Y$846,'PO detail'!$V$844:$V$846,"&gt;="&amp;E2663,'PO detail'!$V$844:$V$846,"&lt;"&amp;A2663)</x:f>
        <x:v>0</x:v>
      </x:c>
      <x:c r="L2663" s="7" t="n">
        <x:f>'Inventory detail'!F411*Summary!$K$5*(A2663-E2663)/Summary!$K$6</x:f>
        <x:v>314.02809034907597</x:v>
      </x:c>
      <x:c r="M2663" s="7" t="n">
        <x:f>MAX(0,H2663-L2663)</x:f>
        <x:v>0</x:v>
      </x:c>
      <x:c r="N2663" s="7" t="n">
        <x:f>MAX(0,L2663-H2663)</x:f>
        <x:v>314.02809034907597</x:v>
      </x:c>
      <x:c r="O2663" s="7" t="n">
        <x:f>MAX(0,F2663+I2663-N2663)</x:f>
        <x:v>1849.0851745379875</x:v>
      </x:c>
      <x:c r="P2663" s="7" t="n">
        <x:f>MAX(0,N2663-F2663-I2663)</x:f>
        <x:v>0</x:v>
      </x:c>
      <x:c r="Q2663" s="7" t="n">
        <x:f>MAX(0,G2663+J2663-P2663)</x:f>
        <x:v>0</x:v>
      </x:c>
      <x:c r="R2663" s="7" t="n">
        <x:f>M2663+MAX(0,K2663-MAX(0,P2663-G2663-J2663))</x:f>
        <x:v>0</x:v>
      </x:c>
      <x:c r="S2663" s="7" t="n">
        <x:f>SUM(O2663,Q2663,R2663)</x:f>
        <x:v>1849.0851745379875</x:v>
      </x:c>
      <x:c r="T2663" s="14" t="n">
        <x:f>'Inventory detail'!T411</x:f>
        <x:v>0.1567</x:v>
      </x:c>
      <x:c r="U2663" s="14" t="n">
        <x:f>'Inventory detail'!U411</x:f>
        <x:v>0.1534845</x:v>
      </x:c>
      <x:c r="V2663" s="9" t="n">
        <x:f>O2663*T2663</x:f>
        <x:v>289.75164685010265</x:v>
      </x:c>
      <x:c r="W2663" s="9" t="n">
        <x:f>Q2663*T2663</x:f>
        <x:v>0</x:v>
      </x:c>
      <x:c r="X2663" s="9" t="n">
        <x:f>R2663*T2663</x:f>
        <x:v>0</x:v>
      </x:c>
      <x:c r="Y2663" s="9" t="n">
        <x:f>S2663*T2663</x:f>
        <x:v>289.75164685010265</x:v>
      </x:c>
      <x:c r="Z2663" s="9" t="n">
        <x:f>IF(ISNUMBER(U2663),S2663*(U2663-T2663),"n.a.")</x:f>
        <x:v>-5.945733378726917</x:v>
      </x:c>
      <x:c r="AA2663" s="9" t="n">
        <x:f>IF(ISNUMBER(U2663),Y2663,0)</x:f>
        <x:v>289.75164685010265</x:v>
      </x:c>
      <x:c r="AB2663" s="7" t="n">
        <x:f>MAX(0,L2663-SUM(F2663:K2663))</x:f>
        <x:v>0</x:v>
      </x:c>
    </x:row>
    <x:row r="2664" ht="22" customHeight="1">
      <x:c r="A2664" s="18" t="n">
        <x:f>Summary!E$41</x:f>
        <x:v>46388</x:v>
      </x:c>
      <x:c r="B2664" s="2" t="str">
        <x:f>'Inventory detail'!A412</x:f>
        <x:v>POUC</x:v>
      </x:c>
      <x:c r="C2664" s="2" t="str">
        <x:f>'Inventory detail'!B412</x:f>
        <x:v>60</x:v>
      </x:c>
      <x:c r="D2664" s="2" t="str">
        <x:f>'Inventory detail'!C412</x:f>
        <x:v>LUGWO10</x:v>
      </x:c>
      <x:c r="E2664" s="10" t="n">
        <x:f>A1538</x:f>
        <x:v>46357</x:v>
      </x:c>
      <x:c r="F2664" s="7" t="n">
        <x:f>O1538</x:f>
        <x:v>10000</x:v>
      </x:c>
      <x:c r="G2664" s="7" t="n">
        <x:f>Q1538</x:f>
        <x:v>0</x:v>
      </x:c>
      <x:c r="H2664" s="7" t="n">
        <x:f>R1538</x:f>
        <x:v>1563.113264887064</x:v>
      </x:c>
      <x:c r="I2664" s="7" t="n">
        <x:f>SUMIFS('PO detail'!$W$1805:$W$1805,'PO detail'!$V$1805:$V$1805,"&gt;="&amp;E2664,'PO detail'!$V$1805:$V$1805,"&lt;"&amp;A2664)</x:f>
        <x:v>0</x:v>
      </x:c>
      <x:c r="J2664" s="7" t="n">
        <x:f>SUMIFS('PO detail'!$X$1805:$X$1805,'PO detail'!$V$1805:$V$1805,"&gt;="&amp;E2664,'PO detail'!$V$1805:$V$1805,"&lt;"&amp;A2664)</x:f>
        <x:v>0</x:v>
      </x:c>
      <x:c r="K2664" s="7" t="n">
        <x:f>SUMIFS('PO detail'!$Y$1805:$Y$1805,'PO detail'!$V$1805:$V$1805,"&gt;="&amp;E2664,'PO detail'!$V$1805:$V$1805,"&lt;"&amp;A2664)</x:f>
        <x:v>0</x:v>
      </x:c>
      <x:c r="L2664" s="7" t="n">
        <x:f>'Inventory detail'!F412*Summary!$K$5*(A2664-E2664)/Summary!$K$6</x:f>
        <x:v>314.02809034907597</x:v>
      </x:c>
      <x:c r="M2664" s="7" t="n">
        <x:f>MAX(0,H2664-L2664)</x:f>
        <x:v>1249.085174537988</x:v>
      </x:c>
      <x:c r="N2664" s="7" t="n">
        <x:f>MAX(0,L2664-H2664)</x:f>
        <x:v>0</x:v>
      </x:c>
      <x:c r="O2664" s="7" t="n">
        <x:f>MAX(0,F2664+I2664-N2664)</x:f>
        <x:v>10000</x:v>
      </x:c>
      <x:c r="P2664" s="7" t="n">
        <x:f>MAX(0,N2664-F2664-I2664)</x:f>
        <x:v>0</x:v>
      </x:c>
      <x:c r="Q2664" s="7" t="n">
        <x:f>MAX(0,G2664+J2664-P2664)</x:f>
        <x:v>0</x:v>
      </x:c>
      <x:c r="R2664" s="7" t="n">
        <x:f>M2664+MAX(0,K2664-MAX(0,P2664-G2664-J2664))</x:f>
        <x:v>1249.085174537988</x:v>
      </x:c>
      <x:c r="S2664" s="7" t="n">
        <x:f>SUM(O2664,Q2664,R2664)</x:f>
        <x:v>11249.085174537988</x:v>
      </x:c>
      <x:c r="T2664" s="14" t="n">
        <x:f>'Inventory detail'!T412</x:f>
        <x:v>0.016399999999999998</x:v>
      </x:c>
      <x:c r="U2664" s="14" t="n">
        <x:f>'Inventory detail'!U412</x:f>
        <x:v>0.017985</x:v>
      </x:c>
      <x:c r="V2664" s="9" t="n">
        <x:f>O2664*T2664</x:f>
        <x:v>163.99999999999997</x:v>
      </x:c>
      <x:c r="W2664" s="9" t="n">
        <x:f>Q2664*T2664</x:f>
        <x:v>0</x:v>
      </x:c>
      <x:c r="X2664" s="9" t="n">
        <x:f>R2664*T2664</x:f>
        <x:v>20.484996862423</x:v>
      </x:c>
      <x:c r="Y2664" s="9" t="n">
        <x:f>S2664*T2664</x:f>
        <x:v>184.48499686242297</x:v>
      </x:c>
      <x:c r="Z2664" s="9" t="n">
        <x:f>IF(ISNUMBER(U2664),S2664*(U2664-T2664),"n.a.")</x:f>
        <x:v>17.829800001642745</x:v>
      </x:c>
      <x:c r="AA2664" s="9" t="n">
        <x:f>IF(ISNUMBER(U2664),Y2664,0)</x:f>
        <x:v>184.48499686242297</x:v>
      </x:c>
      <x:c r="AB2664" s="7" t="n">
        <x:f>MAX(0,L2664-SUM(F2664:K2664))</x:f>
        <x:v>0</x:v>
      </x:c>
    </x:row>
    <x:row r="2665" ht="22" customHeight="1">
      <x:c r="A2665" s="18" t="n">
        <x:f>Summary!E$41</x:f>
        <x:v>46388</x:v>
      </x:c>
      <x:c r="B2665" s="2" t="str">
        <x:f>'Inventory detail'!A413</x:f>
        <x:v>COIL</x:v>
      </x:c>
      <x:c r="C2665" s="2" t="str">
        <x:f>'Inventory detail'!B413</x:f>
        <x:v>10</x:v>
      </x:c>
      <x:c r="D2665" s="2" t="str">
        <x:f>'Inventory detail'!C413</x:f>
        <x:v>6RED12-4</x:v>
      </x:c>
      <x:c r="E2665" s="10" t="n">
        <x:f>A1539</x:f>
        <x:v>46357</x:v>
      </x:c>
      <x:c r="F2665" s="7" t="n">
        <x:f>O1539</x:f>
        <x:v>0</x:v>
      </x:c>
      <x:c r="G2665" s="7" t="n">
        <x:f>Q1539</x:f>
        <x:v>0</x:v>
      </x:c>
      <x:c r="H2665" s="7" t="n">
        <x:f>R1539</x:f>
        <x:v>977.6180698151952</x:v>
      </x:c>
      <x:c r="I2665" s="7" t="n">
        <x:f>0</x:f>
        <x:v>0</x:v>
      </x:c>
      <x:c r="J2665" s="7" t="n">
        <x:f>0</x:f>
        <x:v>0</x:v>
      </x:c>
      <x:c r="K2665" s="7" t="n">
        <x:f>0</x:f>
        <x:v>0</x:v>
      </x:c>
      <x:c r="L2665" s="7" t="n">
        <x:f>'Inventory detail'!F413*Summary!$K$5*(A2665-E2665)/Summary!$K$6</x:f>
        <x:v>305.5441478439425</x:v>
      </x:c>
      <x:c r="M2665" s="7" t="n">
        <x:f>MAX(0,H2665-L2665)</x:f>
        <x:v>672.0739219712527</x:v>
      </x:c>
      <x:c r="N2665" s="7" t="n">
        <x:f>MAX(0,L2665-H2665)</x:f>
        <x:v>0</x:v>
      </x:c>
      <x:c r="O2665" s="7" t="n">
        <x:f>MAX(0,F2665+I2665-N2665)</x:f>
        <x:v>0</x:v>
      </x:c>
      <x:c r="P2665" s="7" t="n">
        <x:f>MAX(0,N2665-F2665-I2665)</x:f>
        <x:v>0</x:v>
      </x:c>
      <x:c r="Q2665" s="7" t="n">
        <x:f>MAX(0,G2665+J2665-P2665)</x:f>
        <x:v>0</x:v>
      </x:c>
      <x:c r="R2665" s="7" t="n">
        <x:f>M2665+MAX(0,K2665-MAX(0,P2665-G2665-J2665))</x:f>
        <x:v>672.0739219712527</x:v>
      </x:c>
      <x:c r="S2665" s="7" t="n">
        <x:f>SUM(O2665,Q2665,R2665)</x:f>
        <x:v>672.0739219712527</x:v>
      </x:c>
      <x:c r="T2665" s="14" t="n">
        <x:f>'Inventory detail'!T413</x:f>
        <x:v>0.0365</x:v>
      </x:c>
      <x:c r="U2665" s="14" t="n">
        <x:f>'Inventory detail'!U413</x:f>
        <x:v>0.0356915</x:v>
      </x:c>
      <x:c r="V2665" s="9" t="n">
        <x:f>O2665*T2665</x:f>
        <x:v>0</x:v>
      </x:c>
      <x:c r="W2665" s="9" t="n">
        <x:f>Q2665*T2665</x:f>
        <x:v>0</x:v>
      </x:c>
      <x:c r="X2665" s="9" t="n">
        <x:f>R2665*T2665</x:f>
        <x:v>24.530698151950723</x:v>
      </x:c>
      <x:c r="Y2665" s="9" t="n">
        <x:f>S2665*T2665</x:f>
        <x:v>24.530698151950723</x:v>
      </x:c>
      <x:c r="Z2665" s="9" t="n">
        <x:f>IF(ISNUMBER(U2665),S2665*(U2665-T2665),"n.a.")</x:f>
        <x:v>-0.5433717659137556</x:v>
      </x:c>
      <x:c r="AA2665" s="9" t="n">
        <x:f>IF(ISNUMBER(U2665),Y2665,0)</x:f>
        <x:v>24.530698151950723</x:v>
      </x:c>
      <x:c r="AB2665" s="7" t="n">
        <x:f>MAX(0,L2665-SUM(F2665:K2665))</x:f>
        <x:v>0</x:v>
      </x:c>
    </x:row>
    <x:row r="2666" ht="22" customHeight="1">
      <x:c r="A2666" s="18" t="n">
        <x:f>Summary!E$41</x:f>
        <x:v>46388</x:v>
      </x:c>
      <x:c r="B2666" s="2" t="str">
        <x:f>'Inventory detail'!A414</x:f>
        <x:v>POUC</x:v>
      </x:c>
      <x:c r="C2666" s="2" t="str">
        <x:f>'Inventory detail'!B414</x:f>
        <x:v>10</x:v>
      </x:c>
      <x:c r="D2666" s="2" t="str">
        <x:f>'Inventory detail'!C414</x:f>
        <x:v>CRC10</x:v>
      </x:c>
      <x:c r="E2666" s="10" t="n">
        <x:f>A1540</x:f>
        <x:v>46357</x:v>
      </x:c>
      <x:c r="F2666" s="7" t="n">
        <x:f>O1540</x:f>
        <x:v>0</x:v>
      </x:c>
      <x:c r="G2666" s="7" t="n">
        <x:f>Q1540</x:f>
        <x:v>10000</x:v>
      </x:c>
      <x:c r="H2666" s="7" t="n">
        <x:f>R1540</x:f>
        <x:v>2377.6180698151948</x:v>
      </x:c>
      <x:c r="I2666" s="7" t="n">
        <x:f>SUMIFS('PO detail'!$W$1459:$W$1459,'PO detail'!$V$1459:$V$1459,"&gt;="&amp;E2666,'PO detail'!$V$1459:$V$1459,"&lt;"&amp;A2666)</x:f>
        <x:v>0</x:v>
      </x:c>
      <x:c r="J2666" s="7" t="n">
        <x:f>SUMIFS('PO detail'!$X$1459:$X$1459,'PO detail'!$V$1459:$V$1459,"&gt;="&amp;E2666,'PO detail'!$V$1459:$V$1459,"&lt;"&amp;A2666)</x:f>
        <x:v>0</x:v>
      </x:c>
      <x:c r="K2666" s="7" t="n">
        <x:f>SUMIFS('PO detail'!$Y$1459:$Y$1459,'PO detail'!$V$1459:$V$1459,"&gt;="&amp;E2666,'PO detail'!$V$1459:$V$1459,"&lt;"&amp;A2666)</x:f>
        <x:v>0</x:v>
      </x:c>
      <x:c r="L2666" s="7" t="n">
        <x:f>'Inventory detail'!F414*Summary!$K$5*(A2666-E2666)/Summary!$K$6</x:f>
        <x:v>305.5441478439425</x:v>
      </x:c>
      <x:c r="M2666" s="7" t="n">
        <x:f>MAX(0,H2666-L2666)</x:f>
        <x:v>2072.0739219712523</x:v>
      </x:c>
      <x:c r="N2666" s="7" t="n">
        <x:f>MAX(0,L2666-H2666)</x:f>
        <x:v>0</x:v>
      </x:c>
      <x:c r="O2666" s="7" t="n">
        <x:f>MAX(0,F2666+I2666-N2666)</x:f>
        <x:v>0</x:v>
      </x:c>
      <x:c r="P2666" s="7" t="n">
        <x:f>MAX(0,N2666-F2666-I2666)</x:f>
        <x:v>0</x:v>
      </x:c>
      <x:c r="Q2666" s="7" t="n">
        <x:f>MAX(0,G2666+J2666-P2666)</x:f>
        <x:v>10000</x:v>
      </x:c>
      <x:c r="R2666" s="7" t="n">
        <x:f>M2666+MAX(0,K2666-MAX(0,P2666-G2666-J2666))</x:f>
        <x:v>2072.0739219712523</x:v>
      </x:c>
      <x:c r="S2666" s="7" t="n">
        <x:f>SUM(O2666,Q2666,R2666)</x:f>
        <x:v>12072.073921971252</x:v>
      </x:c>
      <x:c r="T2666" s="14" t="n">
        <x:f>'Inventory detail'!T414</x:f>
        <x:v>0.0115</x:v>
      </x:c>
      <x:c r="U2666" s="14" t="n">
        <x:f>'Inventory detail'!U414</x:f>
        <x:v>0.012374999999999999</x:v>
      </x:c>
      <x:c r="V2666" s="9" t="n">
        <x:f>O2666*T2666</x:f>
        <x:v>0</x:v>
      </x:c>
      <x:c r="W2666" s="9" t="n">
        <x:f>Q2666*T2666</x:f>
        <x:v>115</x:v>
      </x:c>
      <x:c r="X2666" s="9" t="n">
        <x:f>R2666*T2666</x:f>
        <x:v>23.8288501026694</x:v>
      </x:c>
      <x:c r="Y2666" s="9" t="n">
        <x:f>S2666*T2666</x:f>
        <x:v>138.8288501026694</x:v>
      </x:c>
      <x:c r="Z2666" s="9" t="n">
        <x:f>IF(ISNUMBER(U2666),S2666*(U2666-T2666),"n.a.")</x:f>
        <x:v>10.563064681724834</x:v>
      </x:c>
      <x:c r="AA2666" s="9" t="n">
        <x:f>IF(ISNUMBER(U2666),Y2666,0)</x:f>
        <x:v>138.8288501026694</x:v>
      </x:c>
      <x:c r="AB2666" s="7" t="n">
        <x:f>MAX(0,L2666-SUM(F2666:K2666))</x:f>
        <x:v>0</x:v>
      </x:c>
    </x:row>
    <x:row r="2667" ht="22" customHeight="1">
      <x:c r="A2667" s="18" t="n">
        <x:f>Summary!E$41</x:f>
        <x:v>46388</x:v>
      </x:c>
      <x:c r="B2667" s="2" t="str">
        <x:f>'Inventory detail'!A415</x:f>
        <x:v>POUC</x:v>
      </x:c>
      <x:c r="C2667" s="2" t="str">
        <x:f>'Inventory detail'!B415</x:f>
        <x:v>30</x:v>
      </x:c>
      <x:c r="D2667" s="2" t="str">
        <x:f>'Inventory detail'!C415</x:f>
        <x:v>MLET5</x:v>
      </x:c>
      <x:c r="E2667" s="10" t="n">
        <x:f>A1541</x:f>
        <x:v>46357</x:v>
      </x:c>
      <x:c r="F2667" s="7" t="n">
        <x:f>O1541</x:f>
        <x:v>0</x:v>
      </x:c>
      <x:c r="G2667" s="7" t="n">
        <x:f>Q1541</x:f>
        <x:v>4877.618069815196</x:v>
      </x:c>
      <x:c r="H2667" s="7" t="n">
        <x:f>R1541</x:f>
        <x:v>0</x:v>
      </x:c>
      <x:c r="I2667" s="7" t="n">
        <x:f>SUMIFS('PO detail'!$W$1684:$W$1686,'PO detail'!$V$1684:$V$1686,"&gt;="&amp;E2667,'PO detail'!$V$1684:$V$1686,"&lt;"&amp;A2667)</x:f>
        <x:v>0</x:v>
      </x:c>
      <x:c r="J2667" s="7" t="n">
        <x:f>SUMIFS('PO detail'!$X$1684:$X$1686,'PO detail'!$V$1684:$V$1686,"&gt;="&amp;E2667,'PO detail'!$V$1684:$V$1686,"&lt;"&amp;A2667)</x:f>
        <x:v>0</x:v>
      </x:c>
      <x:c r="K2667" s="7" t="n">
        <x:f>SUMIFS('PO detail'!$Y$1684:$Y$1686,'PO detail'!$V$1684:$V$1686,"&gt;="&amp;E2667,'PO detail'!$V$1684:$V$1686,"&lt;"&amp;A2667)</x:f>
        <x:v>0</x:v>
      </x:c>
      <x:c r="L2667" s="7" t="n">
        <x:f>'Inventory detail'!F415*Summary!$K$5*(A2667-E2667)/Summary!$K$6</x:f>
        <x:v>305.5441478439425</x:v>
      </x:c>
      <x:c r="M2667" s="7" t="n">
        <x:f>MAX(0,H2667-L2667)</x:f>
        <x:v>0</x:v>
      </x:c>
      <x:c r="N2667" s="7" t="n">
        <x:f>MAX(0,L2667-H2667)</x:f>
        <x:v>305.5441478439425</x:v>
      </x:c>
      <x:c r="O2667" s="7" t="n">
        <x:f>MAX(0,F2667+I2667-N2667)</x:f>
        <x:v>0</x:v>
      </x:c>
      <x:c r="P2667" s="7" t="n">
        <x:f>MAX(0,N2667-F2667-I2667)</x:f>
        <x:v>305.5441478439425</x:v>
      </x:c>
      <x:c r="Q2667" s="7" t="n">
        <x:f>MAX(0,G2667+J2667-P2667)</x:f>
        <x:v>4572.073921971253</x:v>
      </x:c>
      <x:c r="R2667" s="7" t="n">
        <x:f>M2667+MAX(0,K2667-MAX(0,P2667-G2667-J2667))</x:f>
        <x:v>0</x:v>
      </x:c>
      <x:c r="S2667" s="7" t="n">
        <x:f>SUM(O2667,Q2667,R2667)</x:f>
        <x:v>4572.073921971253</x:v>
      </x:c>
      <x:c r="T2667" s="14" t="n">
        <x:f>'Inventory detail'!T415</x:f>
        <x:v>0.1613</x:v>
      </x:c>
      <x:c r="U2667" s="14" t="n">
        <x:f>'Inventory detail'!U415</x:f>
        <x:v>0.175725</x:v>
      </x:c>
      <x:c r="V2667" s="9" t="n">
        <x:f>O2667*T2667</x:f>
        <x:v>0</x:v>
      </x:c>
      <x:c r="W2667" s="9" t="n">
        <x:f>Q2667*T2667</x:f>
        <x:v>737.4755236139631</x:v>
      </x:c>
      <x:c r="X2667" s="9" t="n">
        <x:f>R2667*T2667</x:f>
        <x:v>0</x:v>
      </x:c>
      <x:c r="Y2667" s="9" t="n">
        <x:f>S2667*T2667</x:f>
        <x:v>737.4755236139631</x:v>
      </x:c>
      <x:c r="Z2667" s="9" t="n">
        <x:f>IF(ISNUMBER(U2667),S2667*(U2667-T2667),"n.a.")</x:f>
        <x:v>65.9521663244353</x:v>
      </x:c>
      <x:c r="AA2667" s="9" t="n">
        <x:f>IF(ISNUMBER(U2667),Y2667,0)</x:f>
        <x:v>737.4755236139631</x:v>
      </x:c>
      <x:c r="AB2667" s="7" t="n">
        <x:f>MAX(0,L2667-SUM(F2667:K2667))</x:f>
        <x:v>0</x:v>
      </x:c>
    </x:row>
    <x:row r="2668" ht="22" customHeight="1">
      <x:c r="A2668" s="18" t="n">
        <x:f>Summary!E$41</x:f>
        <x:v>46388</x:v>
      </x:c>
      <x:c r="B2668" s="2" t="str">
        <x:f>'Inventory detail'!A416</x:f>
        <x:v>COIL</x:v>
      </x:c>
      <x:c r="C2668" s="2" t="str">
        <x:f>'Inventory detail'!B416</x:f>
        <x:v>30</x:v>
      </x:c>
      <x:c r="D2668" s="2" t="str">
        <x:f>'Inventory detail'!C416</x:f>
        <x:v>45BLK12-4</x:v>
      </x:c>
      <x:c r="E2668" s="10" t="n">
        <x:f>A1542</x:f>
        <x:v>46357</x:v>
      </x:c>
      <x:c r="F2668" s="7" t="n">
        <x:f>O1542</x:f>
        <x:v>1384.879178644764</x:v>
      </x:c>
      <x:c r="G2668" s="7" t="n">
        <x:f>Q1542</x:f>
        <x:v>0</x:v>
      </x:c>
      <x:c r="H2668" s="7" t="n">
        <x:f>R1542</x:f>
        <x:v>0</x:v>
      </x:c>
      <x:c r="I2668" s="7" t="n">
        <x:f>SUMIFS('PO detail'!$W$914:$W$918,'PO detail'!$V$914:$V$918,"&gt;="&amp;E2668,'PO detail'!$V$914:$V$918,"&lt;"&amp;A2668)</x:f>
        <x:v>0</x:v>
      </x:c>
      <x:c r="J2668" s="7" t="n">
        <x:f>SUMIFS('PO detail'!$X$914:$X$918,'PO detail'!$V$914:$V$918,"&gt;="&amp;E2668,'PO detail'!$V$914:$V$918,"&lt;"&amp;A2668)</x:f>
        <x:v>0</x:v>
      </x:c>
      <x:c r="K2668" s="7" t="n">
        <x:f>SUMIFS('PO detail'!$Y$914:$Y$918,'PO detail'!$V$914:$V$918,"&gt;="&amp;E2668,'PO detail'!$V$914:$V$918,"&lt;"&amp;A2668)</x:f>
        <x:v>0</x:v>
      </x:c>
      <x:c r="L2668" s="7" t="n">
        <x:f>'Inventory detail'!F416*Summary!$K$5*(A2668-E2668)/Summary!$K$6</x:f>
        <x:v>301.2970841889117</x:v>
      </x:c>
      <x:c r="M2668" s="7" t="n">
        <x:f>MAX(0,H2668-L2668)</x:f>
        <x:v>0</x:v>
      </x:c>
      <x:c r="N2668" s="7" t="n">
        <x:f>MAX(0,L2668-H2668)</x:f>
        <x:v>301.2970841889117</x:v>
      </x:c>
      <x:c r="O2668" s="7" t="n">
        <x:f>MAX(0,F2668+I2668-N2668)</x:f>
        <x:v>1083.5820944558523</x:v>
      </x:c>
      <x:c r="P2668" s="7" t="n">
        <x:f>MAX(0,N2668-F2668-I2668)</x:f>
        <x:v>0</x:v>
      </x:c>
      <x:c r="Q2668" s="7" t="n">
        <x:f>MAX(0,G2668+J2668-P2668)</x:f>
        <x:v>0</x:v>
      </x:c>
      <x:c r="R2668" s="7" t="n">
        <x:f>M2668+MAX(0,K2668-MAX(0,P2668-G2668-J2668))</x:f>
        <x:v>0</x:v>
      </x:c>
      <x:c r="S2668" s="7" t="n">
        <x:f>SUM(O2668,Q2668,R2668)</x:f>
        <x:v>1083.5820944558523</x:v>
      </x:c>
      <x:c r="T2668" s="14" t="n">
        <x:f>'Inventory detail'!T416</x:f>
        <x:v>0.33740000000000003</x:v>
      </x:c>
      <x:c r="U2668" s="14" t="n">
        <x:f>'Inventory detail'!U416</x:f>
        <x:v>0.33061599999999997</x:v>
      </x:c>
      <x:c r="V2668" s="9" t="n">
        <x:f>O2668*T2668</x:f>
        <x:v>365.6005986694046</x:v>
      </x:c>
      <x:c r="W2668" s="9" t="n">
        <x:f>Q2668*T2668</x:f>
        <x:v>0</x:v>
      </x:c>
      <x:c r="X2668" s="9" t="n">
        <x:f>R2668*T2668</x:f>
        <x:v>0</x:v>
      </x:c>
      <x:c r="Y2668" s="9" t="n">
        <x:f>S2668*T2668</x:f>
        <x:v>365.6005986694046</x:v>
      </x:c>
      <x:c r="Z2668" s="9" t="n">
        <x:f>IF(ISNUMBER(U2668),S2668*(U2668-T2668),"n.a.")</x:f>
        <x:v>-7.351020928788575</x:v>
      </x:c>
      <x:c r="AA2668" s="9" t="n">
        <x:f>IF(ISNUMBER(U2668),Y2668,0)</x:f>
        <x:v>365.6005986694046</x:v>
      </x:c>
      <x:c r="AB2668" s="7" t="n">
        <x:f>MAX(0,L2668-SUM(F2668:K2668))</x:f>
        <x:v>0</x:v>
      </x:c>
    </x:row>
    <x:row r="2669" ht="22" customHeight="1">
      <x:c r="A2669" s="18" t="n">
        <x:f>Summary!E$41</x:f>
        <x:v>46388</x:v>
      </x:c>
      <x:c r="B2669" s="2" t="str">
        <x:f>'Inventory detail'!A417</x:f>
        <x:v>COIL</x:v>
      </x:c>
      <x:c r="C2669" s="2" t="str">
        <x:f>'Inventory detail'!B417</x:f>
        <x:v>30</x:v>
      </x:c>
      <x:c r="D2669" s="2" t="str">
        <x:f>'Inventory detail'!C417</x:f>
        <x:v>13WHT12-4</x:v>
      </x:c>
      <x:c r="E2669" s="10" t="n">
        <x:f>A1543</x:f>
        <x:v>46357</x:v>
      </x:c>
      <x:c r="F2669" s="7" t="n">
        <x:f>O1543</x:f>
        <x:v>4492.122874743326</x:v>
      </x:c>
      <x:c r="G2669" s="7" t="n">
        <x:f>Q1543</x:f>
        <x:v>0</x:v>
      </x:c>
      <x:c r="H2669" s="7" t="n">
        <x:f>R1543</x:f>
        <x:v>0</x:v>
      </x:c>
      <x:c r="I2669" s="7" t="n">
        <x:f>SUMIFS('PO detail'!$W$758:$W$759,'PO detail'!$V$758:$V$759,"&gt;="&amp;E2669,'PO detail'!$V$758:$V$759,"&lt;"&amp;A2669)</x:f>
        <x:v>0</x:v>
      </x:c>
      <x:c r="J2669" s="7" t="n">
        <x:f>SUMIFS('PO detail'!$X$758:$X$759,'PO detail'!$V$758:$V$759,"&gt;="&amp;E2669,'PO detail'!$V$758:$V$759,"&lt;"&amp;A2669)</x:f>
        <x:v>0</x:v>
      </x:c>
      <x:c r="K2669" s="7" t="n">
        <x:f>SUMIFS('PO detail'!$Y$758:$Y$759,'PO detail'!$V$758:$V$759,"&gt;="&amp;E2669,'PO detail'!$V$758:$V$759,"&lt;"&amp;A2669)</x:f>
        <x:v>0</x:v>
      </x:c>
      <x:c r="L2669" s="7" t="n">
        <x:f>'Inventory detail'!F417*Summary!$K$5*(A2669-E2669)/Summary!$K$6</x:f>
        <x:v>297.06020533880906</x:v>
      </x:c>
      <x:c r="M2669" s="7" t="n">
        <x:f>MAX(0,H2669-L2669)</x:f>
        <x:v>0</x:v>
      </x:c>
      <x:c r="N2669" s="7" t="n">
        <x:f>MAX(0,L2669-H2669)</x:f>
        <x:v>297.06020533880906</x:v>
      </x:c>
      <x:c r="O2669" s="7" t="n">
        <x:f>MAX(0,F2669+I2669-N2669)</x:f>
        <x:v>4195.062669404517</x:v>
      </x:c>
      <x:c r="P2669" s="7" t="n">
        <x:f>MAX(0,N2669-F2669-I2669)</x:f>
        <x:v>0</x:v>
      </x:c>
      <x:c r="Q2669" s="7" t="n">
        <x:f>MAX(0,G2669+J2669-P2669)</x:f>
        <x:v>0</x:v>
      </x:c>
      <x:c r="R2669" s="7" t="n">
        <x:f>M2669+MAX(0,K2669-MAX(0,P2669-G2669-J2669))</x:f>
        <x:v>0</x:v>
      </x:c>
      <x:c r="S2669" s="7" t="n">
        <x:f>SUM(O2669,Q2669,R2669)</x:f>
        <x:v>4195.062669404517</x:v>
      </x:c>
      <x:c r="T2669" s="14" t="n">
        <x:f>'Inventory detail'!T417</x:f>
        <x:v>0.0848</x:v>
      </x:c>
      <x:c r="U2669" s="14" t="n">
        <x:f>'Inventory detail'!U417</x:f>
        <x:v>0.083096</x:v>
      </x:c>
      <x:c r="V2669" s="9" t="n">
        <x:f>O2669*T2669</x:f>
        <x:v>355.741314365503</x:v>
      </x:c>
      <x:c r="W2669" s="9" t="n">
        <x:f>Q2669*T2669</x:f>
        <x:v>0</x:v>
      </x:c>
      <x:c r="X2669" s="9" t="n">
        <x:f>R2669*T2669</x:f>
        <x:v>0</x:v>
      </x:c>
      <x:c r="Y2669" s="9" t="n">
        <x:f>S2669*T2669</x:f>
        <x:v>355.741314365503</x:v>
      </x:c>
      <x:c r="Z2669" s="9" t="n">
        <x:f>IF(ISNUMBER(U2669),S2669*(U2669-T2669),"n.a.")</x:f>
        <x:v>-7.1483867886652845</x:v>
      </x:c>
      <x:c r="AA2669" s="9" t="n">
        <x:f>IF(ISNUMBER(U2669),Y2669,0)</x:f>
        <x:v>355.741314365503</x:v>
      </x:c>
      <x:c r="AB2669" s="7" t="n">
        <x:f>MAX(0,L2669-SUM(F2669:K2669))</x:f>
        <x:v>0</x:v>
      </x:c>
    </x:row>
    <x:row r="2670" ht="22" customHeight="1">
      <x:c r="A2670" s="18" t="n">
        <x:f>Summary!E$41</x:f>
        <x:v>46388</x:v>
      </x:c>
      <x:c r="B2670" s="2" t="str">
        <x:f>'Inventory detail'!A418</x:f>
        <x:v>COIL</x:v>
      </x:c>
      <x:c r="C2670" s="2" t="str">
        <x:f>'Inventory detail'!B418</x:f>
        <x:v>30</x:v>
      </x:c>
      <x:c r="D2670" s="2" t="str">
        <x:f>'Inventory detail'!C418</x:f>
        <x:v>16BLK36-4</x:v>
      </x:c>
      <x:c r="E2670" s="10" t="n">
        <x:f>A1544</x:f>
        <x:v>46357</x:v>
      </x:c>
      <x:c r="F2670" s="7" t="n">
        <x:f>O1544</x:f>
        <x:v>1792.1228747433263</x:v>
      </x:c>
      <x:c r="G2670" s="7" t="n">
        <x:f>Q1544</x:f>
        <x:v>0</x:v>
      </x:c>
      <x:c r="H2670" s="7" t="n">
        <x:f>R1544</x:f>
        <x:v>0</x:v>
      </x:c>
      <x:c r="I2670" s="7" t="n">
        <x:f>SUMIFS('PO detail'!$W$796:$W$800,'PO detail'!$V$796:$V$800,"&gt;="&amp;E2670,'PO detail'!$V$796:$V$800,"&lt;"&amp;A2670)</x:f>
        <x:v>0</x:v>
      </x:c>
      <x:c r="J2670" s="7" t="n">
        <x:f>SUMIFS('PO detail'!$X$796:$X$800,'PO detail'!$V$796:$V$800,"&gt;="&amp;E2670,'PO detail'!$V$796:$V$800,"&lt;"&amp;A2670)</x:f>
        <x:v>0</x:v>
      </x:c>
      <x:c r="K2670" s="7" t="n">
        <x:f>SUMIFS('PO detail'!$Y$796:$Y$800,'PO detail'!$V$796:$V$800,"&gt;="&amp;E2670,'PO detail'!$V$796:$V$800,"&lt;"&amp;A2670)</x:f>
        <x:v>0</x:v>
      </x:c>
      <x:c r="L2670" s="7" t="n">
        <x:f>'Inventory detail'!F418*Summary!$K$5*(A2670-E2670)/Summary!$K$6</x:f>
        <x:v>297.06020533880906</x:v>
      </x:c>
      <x:c r="M2670" s="7" t="n">
        <x:f>MAX(0,H2670-L2670)</x:f>
        <x:v>0</x:v>
      </x:c>
      <x:c r="N2670" s="7" t="n">
        <x:f>MAX(0,L2670-H2670)</x:f>
        <x:v>297.06020533880906</x:v>
      </x:c>
      <x:c r="O2670" s="7" t="n">
        <x:f>MAX(0,F2670+I2670-N2670)</x:f>
        <x:v>1495.0626694045172</x:v>
      </x:c>
      <x:c r="P2670" s="7" t="n">
        <x:f>MAX(0,N2670-F2670-I2670)</x:f>
        <x:v>0</x:v>
      </x:c>
      <x:c r="Q2670" s="7" t="n">
        <x:f>MAX(0,G2670+J2670-P2670)</x:f>
        <x:v>0</x:v>
      </x:c>
      <x:c r="R2670" s="7" t="n">
        <x:f>M2670+MAX(0,K2670-MAX(0,P2670-G2670-J2670))</x:f>
        <x:v>0</x:v>
      </x:c>
      <x:c r="S2670" s="7" t="n">
        <x:f>SUM(O2670,Q2670,R2670)</x:f>
        <x:v>1495.0626694045172</x:v>
      </x:c>
      <x:c r="T2670" s="14" t="n">
        <x:f>'Inventory detail'!T418</x:f>
        <x:v>0.2757</x:v>
      </x:c>
      <x:c r="U2670" s="14" t="n">
        <x:f>'Inventory detail'!U418</x:f>
        <x:v>0.2701725</x:v>
      </x:c>
      <x:c r="V2670" s="9" t="n">
        <x:f>O2670*T2670</x:f>
        <x:v>412.1887779548254</x:v>
      </x:c>
      <x:c r="W2670" s="9" t="n">
        <x:f>Q2670*T2670</x:f>
        <x:v>0</x:v>
      </x:c>
      <x:c r="X2670" s="9" t="n">
        <x:f>R2670*T2670</x:f>
        <x:v>0</x:v>
      </x:c>
      <x:c r="Y2670" s="9" t="n">
        <x:f>S2670*T2670</x:f>
        <x:v>412.1887779548254</x:v>
      </x:c>
      <x:c r="Z2670" s="9" t="n">
        <x:f>IF(ISNUMBER(U2670),S2670*(U2670-T2670),"n.a.")</x:f>
        <x:v>-8.263958905133496</x:v>
      </x:c>
      <x:c r="AA2670" s="9" t="n">
        <x:f>IF(ISNUMBER(U2670),Y2670,0)</x:f>
        <x:v>412.1887779548254</x:v>
      </x:c>
      <x:c r="AB2670" s="7" t="n">
        <x:f>MAX(0,L2670-SUM(F2670:K2670))</x:f>
        <x:v>0</x:v>
      </x:c>
    </x:row>
    <x:row r="2671" ht="22" customHeight="1">
      <x:c r="A2671" s="18" t="n">
        <x:f>Summary!E$41</x:f>
        <x:v>46388</x:v>
      </x:c>
      <x:c r="B2671" s="2" t="str">
        <x:f>'Inventory detail'!A419</x:f>
        <x:v>COIL</x:v>
      </x:c>
      <x:c r="C2671" s="2" t="str">
        <x:f>'Inventory detail'!B419</x:f>
        <x:v>30</x:v>
      </x:c>
      <x:c r="D2671" s="2" t="str">
        <x:f>'Inventory detail'!C419</x:f>
        <x:v>40BLK12-4</x:v>
      </x:c>
      <x:c r="E2671" s="10" t="n">
        <x:f>A1545</x:f>
        <x:v>46357</x:v>
      </x:c>
      <x:c r="F2671" s="7" t="n">
        <x:f>O1545</x:f>
        <x:v>742.1228747433265</x:v>
      </x:c>
      <x:c r="G2671" s="7" t="n">
        <x:f>Q1545</x:f>
        <x:v>0</x:v>
      </x:c>
      <x:c r="H2671" s="7" t="n">
        <x:f>R1545</x:f>
        <x:v>0</x:v>
      </x:c>
      <x:c r="I2671" s="7" t="n">
        <x:f>SUMIFS('PO detail'!$W$911:$W$913,'PO detail'!$V$911:$V$913,"&gt;="&amp;E2671,'PO detail'!$V$911:$V$913,"&lt;"&amp;A2671)</x:f>
        <x:v>0</x:v>
      </x:c>
      <x:c r="J2671" s="7" t="n">
        <x:f>SUMIFS('PO detail'!$X$911:$X$913,'PO detail'!$V$911:$V$913,"&gt;="&amp;E2671,'PO detail'!$V$911:$V$913,"&lt;"&amp;A2671)</x:f>
        <x:v>0</x:v>
      </x:c>
      <x:c r="K2671" s="7" t="n">
        <x:f>SUMIFS('PO detail'!$Y$911:$Y$913,'PO detail'!$V$911:$V$913,"&gt;="&amp;E2671,'PO detail'!$V$911:$V$913,"&lt;"&amp;A2671)</x:f>
        <x:v>0</x:v>
      </x:c>
      <x:c r="L2671" s="7" t="n">
        <x:f>'Inventory detail'!F419*Summary!$K$5*(A2671-E2671)/Summary!$K$6</x:f>
        <x:v>297.06020533880906</x:v>
      </x:c>
      <x:c r="M2671" s="7" t="n">
        <x:f>MAX(0,H2671-L2671)</x:f>
        <x:v>0</x:v>
      </x:c>
      <x:c r="N2671" s="7" t="n">
        <x:f>MAX(0,L2671-H2671)</x:f>
        <x:v>297.06020533880906</x:v>
      </x:c>
      <x:c r="O2671" s="7" t="n">
        <x:f>MAX(0,F2671+I2671-N2671)</x:f>
        <x:v>445.06266940451746</x:v>
      </x:c>
      <x:c r="P2671" s="7" t="n">
        <x:f>MAX(0,N2671-F2671-I2671)</x:f>
        <x:v>0</x:v>
      </x:c>
      <x:c r="Q2671" s="7" t="n">
        <x:f>MAX(0,G2671+J2671-P2671)</x:f>
        <x:v>0</x:v>
      </x:c>
      <x:c r="R2671" s="7" t="n">
        <x:f>M2671+MAX(0,K2671-MAX(0,P2671-G2671-J2671))</x:f>
        <x:v>0</x:v>
      </x:c>
      <x:c r="S2671" s="7" t="n">
        <x:f>SUM(O2671,Q2671,R2671)</x:f>
        <x:v>445.06266940451746</x:v>
      </x:c>
      <x:c r="T2671" s="14" t="n">
        <x:f>'Inventory detail'!T419</x:f>
        <x:v>0.30670000000000003</x:v>
      </x:c>
      <x:c r="U2671" s="14" t="n">
        <x:f>'Inventory detail'!U419</x:f>
        <x:v>0.30056</x:v>
      </x:c>
      <x:c r="V2671" s="9" t="n">
        <x:f>O2671*T2671</x:f>
        <x:v>136.5007207063655</x:v>
      </x:c>
      <x:c r="W2671" s="9" t="n">
        <x:f>Q2671*T2671</x:f>
        <x:v>0</x:v>
      </x:c>
      <x:c r="X2671" s="9" t="n">
        <x:f>R2671*T2671</x:f>
        <x:v>0</x:v>
      </x:c>
      <x:c r="Y2671" s="9" t="n">
        <x:f>S2671*T2671</x:f>
        <x:v>136.5007207063655</x:v>
      </x:c>
      <x:c r="Z2671" s="9" t="n">
        <x:f>IF(ISNUMBER(U2671),S2671*(U2671-T2671),"n.a.")</x:f>
        <x:v>-2.7326847901437525</x:v>
      </x:c>
      <x:c r="AA2671" s="9" t="n">
        <x:f>IF(ISNUMBER(U2671),Y2671,0)</x:f>
        <x:v>136.5007207063655</x:v>
      </x:c>
      <x:c r="AB2671" s="7" t="n">
        <x:f>MAX(0,L2671-SUM(F2671:K2671))</x:f>
        <x:v>0</x:v>
      </x:c>
    </x:row>
    <x:row r="2672" ht="22" customHeight="1">
      <x:c r="A2672" s="18" t="n">
        <x:f>Summary!E$41</x:f>
        <x:v>46388</x:v>
      </x:c>
      <x:c r="B2672" s="2" t="str">
        <x:f>'Inventory detail'!A420</x:f>
        <x:v>WIRE</x:v>
      </x:c>
      <x:c r="C2672" s="2" t="str">
        <x:f>'Inventory detail'!B420</x:f>
        <x:v>60</x:v>
      </x:c>
      <x:c r="D2672" s="2" t="str">
        <x:f>'Inventory detail'!C420</x:f>
        <x:v>DL034SIL</x:v>
      </x:c>
      <x:c r="E2672" s="10" t="n">
        <x:f>A1546</x:f>
        <x:v>46357</x:v>
      </x:c>
      <x:c r="F2672" s="7" t="n">
        <x:f>O1546</x:f>
        <x:v>0</x:v>
      </x:c>
      <x:c r="G2672" s="7" t="n">
        <x:f>Q1546</x:f>
        <x:v>0</x:v>
      </x:c>
      <x:c r="H2672" s="7" t="n">
        <x:f>R1546</x:f>
        <x:v>1149.3839835728952</x:v>
      </x:c>
      <x:c r="I2672" s="7" t="n">
        <x:f>0</x:f>
        <x:v>0</x:v>
      </x:c>
      <x:c r="J2672" s="7" t="n">
        <x:f>0</x:f>
        <x:v>0</x:v>
      </x:c>
      <x:c r="K2672" s="7" t="n">
        <x:f>0</x:f>
        <x:v>0</x:v>
      </x:c>
      <x:c r="L2672" s="7" t="n">
        <x:f>'Inventory detail'!F420*Summary!$K$5*(A2672-E2672)/Summary!$K$6</x:f>
        <x:v>292.8131416837782</x:v>
      </x:c>
      <x:c r="M2672" s="7" t="n">
        <x:f>MAX(0,H2672-L2672)</x:f>
        <x:v>856.570841889117</x:v>
      </x:c>
      <x:c r="N2672" s="7" t="n">
        <x:f>MAX(0,L2672-H2672)</x:f>
        <x:v>0</x:v>
      </x:c>
      <x:c r="O2672" s="7" t="n">
        <x:f>MAX(0,F2672+I2672-N2672)</x:f>
        <x:v>0</x:v>
      </x:c>
      <x:c r="P2672" s="7" t="n">
        <x:f>MAX(0,N2672-F2672-I2672)</x:f>
        <x:v>0</x:v>
      </x:c>
      <x:c r="Q2672" s="7" t="n">
        <x:f>MAX(0,G2672+J2672-P2672)</x:f>
        <x:v>0</x:v>
      </x:c>
      <x:c r="R2672" s="7" t="n">
        <x:f>M2672+MAX(0,K2672-MAX(0,P2672-G2672-J2672))</x:f>
        <x:v>856.570841889117</x:v>
      </x:c>
      <x:c r="S2672" s="7" t="n">
        <x:f>SUM(O2672,Q2672,R2672)</x:f>
        <x:v>856.570841889117</x:v>
      </x:c>
      <x:c r="T2672" s="14" t="n">
        <x:f>'Inventory detail'!T420</x:f>
        <x:v>0.1424</x:v>
      </x:c>
      <x:c r="U2672" s="14" t="n">
        <x:f>'Inventory detail'!U420</x:f>
        <x:v>0.1424</x:v>
      </x:c>
      <x:c r="V2672" s="9" t="n">
        <x:f>O2672*T2672</x:f>
        <x:v>0</x:v>
      </x:c>
      <x:c r="W2672" s="9" t="n">
        <x:f>Q2672*T2672</x:f>
        <x:v>0</x:v>
      </x:c>
      <x:c r="X2672" s="9" t="n">
        <x:f>R2672*T2672</x:f>
        <x:v>121.97568788501026</x:v>
      </x:c>
      <x:c r="Y2672" s="9" t="n">
        <x:f>S2672*T2672</x:f>
        <x:v>121.97568788501026</x:v>
      </x:c>
      <x:c r="Z2672" s="9" t="n">
        <x:f>IF(ISNUMBER(U2672),S2672*(U2672-T2672),"n.a.")</x:f>
        <x:v>0</x:v>
      </x:c>
      <x:c r="AA2672" s="9" t="n">
        <x:f>IF(ISNUMBER(U2672),Y2672,0)</x:f>
        <x:v>121.97568788501026</x:v>
      </x:c>
      <x:c r="AB2672" s="7" t="n">
        <x:f>MAX(0,L2672-SUM(F2672:K2672))</x:f>
        <x:v>0</x:v>
      </x:c>
    </x:row>
    <x:row r="2673" ht="22" customHeight="1">
      <x:c r="A2673" s="18" t="n">
        <x:f>Summary!E$41</x:f>
        <x:v>46388</x:v>
      </x:c>
      <x:c r="B2673" s="2" t="str">
        <x:f>'Inventory detail'!A421</x:f>
        <x:v>COIL</x:v>
      </x:c>
      <x:c r="C2673" s="2" t="str">
        <x:f>'Inventory detail'!B421</x:f>
        <x:v>10</x:v>
      </x:c>
      <x:c r="D2673" s="2" t="str">
        <x:f>'Inventory detail'!C421</x:f>
        <x:v>13NAV12-4</x:v>
      </x:c>
      <x:c r="E2673" s="10" t="n">
        <x:f>A1547</x:f>
        <x:v>46357</x:v>
      </x:c>
      <x:c r="F2673" s="7" t="n">
        <x:f>O1547</x:f>
        <x:v>2100</x:v>
      </x:c>
      <x:c r="G2673" s="7" t="n">
        <x:f>Q1547</x:f>
        <x:v>0</x:v>
      </x:c>
      <x:c r="H2673" s="7" t="n">
        <x:f>R1547</x:f>
        <x:v>6.645092402464115</x:v>
      </x:c>
      <x:c r="I2673" s="7" t="n">
        <x:f>SUMIFS('PO detail'!$W$145:$W$145,'PO detail'!$V$145:$V$145,"&gt;="&amp;E2673,'PO detail'!$V$145:$V$145,"&lt;"&amp;A2673)</x:f>
        <x:v>0</x:v>
      </x:c>
      <x:c r="J2673" s="7" t="n">
        <x:f>SUMIFS('PO detail'!$X$145:$X$145,'PO detail'!$V$145:$V$145,"&gt;="&amp;E2673,'PO detail'!$V$145:$V$145,"&lt;"&amp;A2673)</x:f>
        <x:v>0</x:v>
      </x:c>
      <x:c r="K2673" s="7" t="n">
        <x:f>SUMIFS('PO detail'!$Y$145:$Y$145,'PO detail'!$V$145:$V$145,"&gt;="&amp;E2673,'PO detail'!$V$145:$V$145,"&lt;"&amp;A2673)</x:f>
        <x:v>0</x:v>
      </x:c>
      <x:c r="L2673" s="7" t="n">
        <x:f>'Inventory detail'!F421*Summary!$K$5*(A2673-E2673)/Summary!$K$6</x:f>
        <x:v>288.5660780287474</x:v>
      </x:c>
      <x:c r="M2673" s="7" t="n">
        <x:f>MAX(0,H2673-L2673)</x:f>
        <x:v>0</x:v>
      </x:c>
      <x:c r="N2673" s="7" t="n">
        <x:f>MAX(0,L2673-H2673)</x:f>
        <x:v>281.9209856262833</x:v>
      </x:c>
      <x:c r="O2673" s="7" t="n">
        <x:f>MAX(0,F2673+I2673-N2673)</x:f>
        <x:v>1818.0790143737167</x:v>
      </x:c>
      <x:c r="P2673" s="7" t="n">
        <x:f>MAX(0,N2673-F2673-I2673)</x:f>
        <x:v>0</x:v>
      </x:c>
      <x:c r="Q2673" s="7" t="n">
        <x:f>MAX(0,G2673+J2673-P2673)</x:f>
        <x:v>0</x:v>
      </x:c>
      <x:c r="R2673" s="7" t="n">
        <x:f>M2673+MAX(0,K2673-MAX(0,P2673-G2673-J2673))</x:f>
        <x:v>0</x:v>
      </x:c>
      <x:c r="S2673" s="7" t="n">
        <x:f>SUM(O2673,Q2673,R2673)</x:f>
        <x:v>1818.0790143737167</x:v>
      </x:c>
      <x:c r="T2673" s="14" t="n">
        <x:f>'Inventory detail'!T421</x:f>
        <x:v>0.0848</x:v>
      </x:c>
      <x:c r="U2673" s="14" t="n">
        <x:f>'Inventory detail'!U421</x:f>
        <x:v>0.083096</x:v>
      </x:c>
      <x:c r="V2673" s="9" t="n">
        <x:f>O2673*T2673</x:f>
        <x:v>154.17310041889118</x:v>
      </x:c>
      <x:c r="W2673" s="9" t="n">
        <x:f>Q2673*T2673</x:f>
        <x:v>0</x:v>
      </x:c>
      <x:c r="X2673" s="9" t="n">
        <x:f>R2673*T2673</x:f>
        <x:v>0</x:v>
      </x:c>
      <x:c r="Y2673" s="9" t="n">
        <x:f>S2673*T2673</x:f>
        <x:v>154.17310041889118</x:v>
      </x:c>
      <x:c r="Z2673" s="9" t="n">
        <x:f>IF(ISNUMBER(U2673),S2673*(U2673-T2673),"n.a.")</x:f>
        <x:v>-3.0980066404928084</x:v>
      </x:c>
      <x:c r="AA2673" s="9" t="n">
        <x:f>IF(ISNUMBER(U2673),Y2673,0)</x:f>
        <x:v>154.17310041889118</x:v>
      </x:c>
      <x:c r="AB2673" s="7" t="n">
        <x:f>MAX(0,L2673-SUM(F2673:K2673))</x:f>
        <x:v>0</x:v>
      </x:c>
    </x:row>
    <x:row r="2674" ht="22" customHeight="1">
      <x:c r="A2674" s="18" t="n">
        <x:f>Summary!E$41</x:f>
        <x:v>46388</x:v>
      </x:c>
      <x:c r="B2674" s="2" t="str">
        <x:f>'Inventory detail'!A422</x:f>
        <x:v>COIL</x:v>
      </x:c>
      <x:c r="C2674" s="2" t="str">
        <x:f>'Inventory detail'!B422</x:f>
        <x:v>30</x:v>
      </x:c>
      <x:c r="D2674" s="2" t="str">
        <x:f>'Inventory detail'!C422</x:f>
        <x:v>11CLR12-4</x:v>
      </x:c>
      <x:c r="E2674" s="10" t="n">
        <x:f>A1548</x:f>
        <x:v>46357</x:v>
      </x:c>
      <x:c r="F2674" s="7" t="n">
        <x:f>O1548</x:f>
        <x:v>4306.645092402464</x:v>
      </x:c>
      <x:c r="G2674" s="7" t="n">
        <x:f>Q1548</x:f>
        <x:v>0</x:v>
      </x:c>
      <x:c r="H2674" s="7" t="n">
        <x:f>R1548</x:f>
        <x:v>0</x:v>
      </x:c>
      <x:c r="I2674" s="7" t="n">
        <x:f>SUMIFS('PO detail'!$W$724:$W$725,'PO detail'!$V$724:$V$725,"&gt;="&amp;E2674,'PO detail'!$V$724:$V$725,"&lt;"&amp;A2674)</x:f>
        <x:v>0</x:v>
      </x:c>
      <x:c r="J2674" s="7" t="n">
        <x:f>SUMIFS('PO detail'!$X$724:$X$725,'PO detail'!$V$724:$V$725,"&gt;="&amp;E2674,'PO detail'!$V$724:$V$725,"&lt;"&amp;A2674)</x:f>
        <x:v>0</x:v>
      </x:c>
      <x:c r="K2674" s="7" t="n">
        <x:f>SUMIFS('PO detail'!$Y$724:$Y$725,'PO detail'!$V$724:$V$725,"&gt;="&amp;E2674,'PO detail'!$V$724:$V$725,"&lt;"&amp;A2674)</x:f>
        <x:v>0</x:v>
      </x:c>
      <x:c r="L2674" s="7" t="n">
        <x:f>'Inventory detail'!F422*Summary!$K$5*(A2674-E2674)/Summary!$K$6</x:f>
        <x:v>288.5660780287474</x:v>
      </x:c>
      <x:c r="M2674" s="7" t="n">
        <x:f>MAX(0,H2674-L2674)</x:f>
        <x:v>0</x:v>
      </x:c>
      <x:c r="N2674" s="7" t="n">
        <x:f>MAX(0,L2674-H2674)</x:f>
        <x:v>288.5660780287474</x:v>
      </x:c>
      <x:c r="O2674" s="7" t="n">
        <x:f>MAX(0,F2674+I2674-N2674)</x:f>
        <x:v>4018.0790143737163</x:v>
      </x:c>
      <x:c r="P2674" s="7" t="n">
        <x:f>MAX(0,N2674-F2674-I2674)</x:f>
        <x:v>0</x:v>
      </x:c>
      <x:c r="Q2674" s="7" t="n">
        <x:f>MAX(0,G2674+J2674-P2674)</x:f>
        <x:v>0</x:v>
      </x:c>
      <x:c r="R2674" s="7" t="n">
        <x:f>M2674+MAX(0,K2674-MAX(0,P2674-G2674-J2674))</x:f>
        <x:v>0</x:v>
      </x:c>
      <x:c r="S2674" s="7" t="n">
        <x:f>SUM(O2674,Q2674,R2674)</x:f>
        <x:v>4018.0790143737163</x:v>
      </x:c>
      <x:c r="T2674" s="14" t="n">
        <x:f>'Inventory detail'!T422</x:f>
        <x:v>0.0682</x:v>
      </x:c>
      <x:c r="U2674" s="14" t="n">
        <x:f>'Inventory detail'!U422</x:f>
        <x:v>0.0668525</x:v>
      </x:c>
      <x:c r="V2674" s="9" t="n">
        <x:f>O2674*T2674</x:f>
        <x:v>274.03298878028744</x:v>
      </x:c>
      <x:c r="W2674" s="9" t="n">
        <x:f>Q2674*T2674</x:f>
        <x:v>0</x:v>
      </x:c>
      <x:c r="X2674" s="9" t="n">
        <x:f>R2674*T2674</x:f>
        <x:v>0</x:v>
      </x:c>
      <x:c r="Y2674" s="9" t="n">
        <x:f>S2674*T2674</x:f>
        <x:v>274.03298878028744</x:v>
      </x:c>
      <x:c r="Z2674" s="9" t="n">
        <x:f>IF(ISNUMBER(U2674),S2674*(U2674-T2674),"n.a.")</x:f>
        <x:v>-5.414361471868588</x:v>
      </x:c>
      <x:c r="AA2674" s="9" t="n">
        <x:f>IF(ISNUMBER(U2674),Y2674,0)</x:f>
        <x:v>274.03298878028744</x:v>
      </x:c>
      <x:c r="AB2674" s="7" t="n">
        <x:f>MAX(0,L2674-SUM(F2674:K2674))</x:f>
        <x:v>0</x:v>
      </x:c>
    </x:row>
    <x:row r="2675" ht="22" customHeight="1">
      <x:c r="A2675" s="18" t="n">
        <x:f>Summary!E$41</x:f>
        <x:v>46388</x:v>
      </x:c>
      <x:c r="B2675" s="2" t="str">
        <x:f>'Inventory detail'!A423</x:f>
        <x:v>POUC</x:v>
      </x:c>
      <x:c r="C2675" s="2" t="str">
        <x:f>'Inventory detail'!B423</x:f>
        <x:v>10</x:v>
      </x:c>
      <x:c r="D2675" s="2" t="str">
        <x:f>'Inventory detail'!C423</x:f>
        <x:v>MEM5</x:v>
      </x:c>
      <x:c r="E2675" s="10" t="n">
        <x:f>A1549</x:f>
        <x:v>46357</x:v>
      </x:c>
      <x:c r="F2675" s="7" t="n">
        <x:f>O1549</x:f>
        <x:v>0</x:v>
      </x:c>
      <x:c r="G2675" s="7" t="n">
        <x:f>Q1549</x:f>
        <x:v>0</x:v>
      </x:c>
      <x:c r="H2675" s="7" t="n">
        <x:f>R1549</x:f>
        <x:v>3206.6450924024643</x:v>
      </x:c>
      <x:c r="I2675" s="7" t="n">
        <x:f>0</x:f>
        <x:v>0</x:v>
      </x:c>
      <x:c r="J2675" s="7" t="n">
        <x:f>0</x:f>
        <x:v>0</x:v>
      </x:c>
      <x:c r="K2675" s="7" t="n">
        <x:f>0</x:f>
        <x:v>0</x:v>
      </x:c>
      <x:c r="L2675" s="7" t="n">
        <x:f>'Inventory detail'!F423*Summary!$K$5*(A2675-E2675)/Summary!$K$6</x:f>
        <x:v>288.5660780287474</x:v>
      </x:c>
      <x:c r="M2675" s="7" t="n">
        <x:f>MAX(0,H2675-L2675)</x:f>
        <x:v>2918.0790143737167</x:v>
      </x:c>
      <x:c r="N2675" s="7" t="n">
        <x:f>MAX(0,L2675-H2675)</x:f>
        <x:v>0</x:v>
      </x:c>
      <x:c r="O2675" s="7" t="n">
        <x:f>MAX(0,F2675+I2675-N2675)</x:f>
        <x:v>0</x:v>
      </x:c>
      <x:c r="P2675" s="7" t="n">
        <x:f>MAX(0,N2675-F2675-I2675)</x:f>
        <x:v>0</x:v>
      </x:c>
      <x:c r="Q2675" s="7" t="n">
        <x:f>MAX(0,G2675+J2675-P2675)</x:f>
        <x:v>0</x:v>
      </x:c>
      <x:c r="R2675" s="7" t="n">
        <x:f>M2675+MAX(0,K2675-MAX(0,P2675-G2675-J2675))</x:f>
        <x:v>2918.0790143737167</x:v>
      </x:c>
      <x:c r="S2675" s="7" t="n">
        <x:f>SUM(O2675,Q2675,R2675)</x:f>
        <x:v>2918.0790143737167</x:v>
      </x:c>
      <x:c r="T2675" s="14" t="n">
        <x:f>'Inventory detail'!T423</x:f>
        <x:v>0.011200000000000002</x:v>
      </x:c>
      <x:c r="U2675" s="14" t="n">
        <x:f>'Inventory detail'!U423</x:f>
        <x:v>0.012209999999999999</x:v>
      </x:c>
      <x:c r="V2675" s="9" t="n">
        <x:f>O2675*T2675</x:f>
        <x:v>0</x:v>
      </x:c>
      <x:c r="W2675" s="9" t="n">
        <x:f>Q2675*T2675</x:f>
        <x:v>0</x:v>
      </x:c>
      <x:c r="X2675" s="9" t="n">
        <x:f>R2675*T2675</x:f>
        <x:v>32.68248496098563</x:v>
      </x:c>
      <x:c r="Y2675" s="9" t="n">
        <x:f>S2675*T2675</x:f>
        <x:v>32.68248496098563</x:v>
      </x:c>
      <x:c r="Z2675" s="9" t="n">
        <x:f>IF(ISNUMBER(U2675),S2675*(U2675-T2675),"n.a.")</x:f>
        <x:v>2.9472598045174454</x:v>
      </x:c>
      <x:c r="AA2675" s="9" t="n">
        <x:f>IF(ISNUMBER(U2675),Y2675,0)</x:f>
        <x:v>32.68248496098563</x:v>
      </x:c>
      <x:c r="AB2675" s="7" t="n">
        <x:f>MAX(0,L2675-SUM(F2675:K2675))</x:f>
        <x:v>0</x:v>
      </x:c>
    </x:row>
    <x:row r="2676" ht="22" customHeight="1">
      <x:c r="A2676" s="18" t="n">
        <x:f>Summary!E$41</x:f>
        <x:v>46388</x:v>
      </x:c>
      <x:c r="B2676" s="2" t="str">
        <x:f>'Inventory detail'!A424</x:f>
        <x:v>WIRE</x:v>
      </x:c>
      <x:c r="C2676" s="2" t="str">
        <x:f>'Inventory detail'!B424</x:f>
        <x:v>60</x:v>
      </x:c>
      <x:c r="D2676" s="2" t="str">
        <x:f>'Inventory detail'!C424</x:f>
        <x:v>DL716GRAY</x:v>
      </x:c>
      <x:c r="E2676" s="10" t="n">
        <x:f>A1550</x:f>
        <x:v>46357</x:v>
      </x:c>
      <x:c r="F2676" s="7" t="n">
        <x:f>O1550</x:f>
        <x:v>0</x:v>
      </x:c>
      <x:c r="G2676" s="7" t="n">
        <x:f>Q1550</x:f>
        <x:v>0</x:v>
      </x:c>
      <x:c r="H2676" s="7" t="n">
        <x:f>R1550</x:f>
        <x:v>1806.6450924024643</x:v>
      </x:c>
      <x:c r="I2676" s="7" t="n">
        <x:f>0</x:f>
        <x:v>0</x:v>
      </x:c>
      <x:c r="J2676" s="7" t="n">
        <x:f>0</x:f>
        <x:v>0</x:v>
      </x:c>
      <x:c r="K2676" s="7" t="n">
        <x:f>0</x:f>
        <x:v>0</x:v>
      </x:c>
      <x:c r="L2676" s="7" t="n">
        <x:f>'Inventory detail'!F424*Summary!$K$5*(A2676-E2676)/Summary!$K$6</x:f>
        <x:v>288.5660780287474</x:v>
      </x:c>
      <x:c r="M2676" s="7" t="n">
        <x:f>MAX(0,H2676-L2676)</x:f>
        <x:v>1518.079014373717</x:v>
      </x:c>
      <x:c r="N2676" s="7" t="n">
        <x:f>MAX(0,L2676-H2676)</x:f>
        <x:v>0</x:v>
      </x:c>
      <x:c r="O2676" s="7" t="n">
        <x:f>MAX(0,F2676+I2676-N2676)</x:f>
        <x:v>0</x:v>
      </x:c>
      <x:c r="P2676" s="7" t="n">
        <x:f>MAX(0,N2676-F2676-I2676)</x:f>
        <x:v>0</x:v>
      </x:c>
      <x:c r="Q2676" s="7" t="n">
        <x:f>MAX(0,G2676+J2676-P2676)</x:f>
        <x:v>0</x:v>
      </x:c>
      <x:c r="R2676" s="7" t="n">
        <x:f>M2676+MAX(0,K2676-MAX(0,P2676-G2676-J2676))</x:f>
        <x:v>1518.079014373717</x:v>
      </x:c>
      <x:c r="S2676" s="7" t="n">
        <x:f>SUM(O2676,Q2676,R2676)</x:f>
        <x:v>1518.079014373717</x:v>
      </x:c>
      <x:c r="T2676" s="14" t="n">
        <x:f>'Inventory detail'!T424</x:f>
        <x:v>0.0732</x:v>
      </x:c>
      <x:c r="U2676" s="14" t="n">
        <x:f>'Inventory detail'!U424</x:f>
        <x:v>0.0732</x:v>
      </x:c>
      <x:c r="V2676" s="9" t="n">
        <x:f>O2676*T2676</x:f>
        <x:v>0</x:v>
      </x:c>
      <x:c r="W2676" s="9" t="n">
        <x:f>Q2676*T2676</x:f>
        <x:v>0</x:v>
      </x:c>
      <x:c r="X2676" s="9" t="n">
        <x:f>R2676*T2676</x:f>
        <x:v>111.12338385215608</x:v>
      </x:c>
      <x:c r="Y2676" s="9" t="n">
        <x:f>S2676*T2676</x:f>
        <x:v>111.12338385215608</x:v>
      </x:c>
      <x:c r="Z2676" s="9" t="n">
        <x:f>IF(ISNUMBER(U2676),S2676*(U2676-T2676),"n.a.")</x:f>
        <x:v>0</x:v>
      </x:c>
      <x:c r="AA2676" s="9" t="n">
        <x:f>IF(ISNUMBER(U2676),Y2676,0)</x:f>
        <x:v>111.12338385215608</x:v>
      </x:c>
      <x:c r="AB2676" s="7" t="n">
        <x:f>MAX(0,L2676-SUM(F2676:K2676))</x:f>
        <x:v>0</x:v>
      </x:c>
    </x:row>
    <x:row r="2677" ht="22" customHeight="1">
      <x:c r="A2677" s="18" t="n">
        <x:f>Summary!E$41</x:f>
        <x:v>46388</x:v>
      </x:c>
      <x:c r="B2677" s="2" t="str">
        <x:f>'Inventory detail'!A425</x:f>
        <x:v>COIL</x:v>
      </x:c>
      <x:c r="C2677" s="2" t="str">
        <x:f>'Inventory detail'!B425</x:f>
        <x:v>10</x:v>
      </x:c>
      <x:c r="D2677" s="2" t="str">
        <x:f>'Inventory detail'!C425</x:f>
        <x:v>18NAV12-4</x:v>
      </x:c>
      <x:c r="E2677" s="10" t="n">
        <x:f>A1551</x:f>
        <x:v>46357</x:v>
      </x:c>
      <x:c r="F2677" s="7" t="n">
        <x:f>O1551</x:f>
        <x:v>1721.1498973305954</x:v>
      </x:c>
      <x:c r="G2677" s="7" t="n">
        <x:f>Q1551</x:f>
        <x:v>0</x:v>
      </x:c>
      <x:c r="H2677" s="7" t="n">
        <x:f>R1551</x:f>
        <x:v>0</x:v>
      </x:c>
      <x:c r="I2677" s="7" t="n">
        <x:f>SUMIFS('PO detail'!$W$260:$W$261,'PO detail'!$V$260:$V$261,"&gt;="&amp;E2677,'PO detail'!$V$260:$V$261,"&lt;"&amp;A2677)</x:f>
        <x:v>0</x:v>
      </x:c>
      <x:c r="J2677" s="7" t="n">
        <x:f>SUMIFS('PO detail'!$X$260:$X$261,'PO detail'!$V$260:$V$261,"&gt;="&amp;E2677,'PO detail'!$V$260:$V$261,"&lt;"&amp;A2677)</x:f>
        <x:v>0</x:v>
      </x:c>
      <x:c r="K2677" s="7" t="n">
        <x:f>SUMIFS('PO detail'!$Y$260:$Y$261,'PO detail'!$V$260:$V$261,"&gt;="&amp;E2677,'PO detail'!$V$260:$V$261,"&lt;"&amp;A2677)</x:f>
        <x:v>0</x:v>
      </x:c>
      <x:c r="L2677" s="7" t="n">
        <x:f>'Inventory detail'!F425*Summary!$K$5*(A2677-E2677)/Summary!$K$6</x:f>
        <x:v>280.08213552361394</x:v>
      </x:c>
      <x:c r="M2677" s="7" t="n">
        <x:f>MAX(0,H2677-L2677)</x:f>
        <x:v>0</x:v>
      </x:c>
      <x:c r="N2677" s="7" t="n">
        <x:f>MAX(0,L2677-H2677)</x:f>
        <x:v>280.08213552361394</x:v>
      </x:c>
      <x:c r="O2677" s="7" t="n">
        <x:f>MAX(0,F2677+I2677-N2677)</x:f>
        <x:v>1441.0677618069815</x:v>
      </x:c>
      <x:c r="P2677" s="7" t="n">
        <x:f>MAX(0,N2677-F2677-I2677)</x:f>
        <x:v>0</x:v>
      </x:c>
      <x:c r="Q2677" s="7" t="n">
        <x:f>MAX(0,G2677+J2677-P2677)</x:f>
        <x:v>0</x:v>
      </x:c>
      <x:c r="R2677" s="7" t="n">
        <x:f>M2677+MAX(0,K2677-MAX(0,P2677-G2677-J2677))</x:f>
        <x:v>0</x:v>
      </x:c>
      <x:c r="S2677" s="7" t="n">
        <x:f>SUM(O2677,Q2677,R2677)</x:f>
        <x:v>1441.0677618069815</x:v>
      </x:c>
      <x:c r="T2677" s="14" t="n">
        <x:f>'Inventory detail'!T425</x:f>
        <x:v>0.1448</x:v>
      </x:c>
      <x:c r="U2677" s="14" t="n">
        <x:f>'Inventory detail'!U425</x:f>
        <x:v>0.141882</x:v>
      </x:c>
      <x:c r="V2677" s="9" t="n">
        <x:f>O2677*T2677</x:f>
        <x:v>208.66661190965092</x:v>
      </x:c>
      <x:c r="W2677" s="9" t="n">
        <x:f>Q2677*T2677</x:f>
        <x:v>0</x:v>
      </x:c>
      <x:c r="X2677" s="9" t="n">
        <x:f>R2677*T2677</x:f>
        <x:v>0</x:v>
      </x:c>
      <x:c r="Y2677" s="9" t="n">
        <x:f>S2677*T2677</x:f>
        <x:v>208.66661190965092</x:v>
      </x:c>
      <x:c r="Z2677" s="9" t="n">
        <x:f>IF(ISNUMBER(U2677),S2677*(U2677-T2677),"n.a.")</x:f>
        <x:v>-4.205035728952778</x:v>
      </x:c>
      <x:c r="AA2677" s="9" t="n">
        <x:f>IF(ISNUMBER(U2677),Y2677,0)</x:f>
        <x:v>208.66661190965092</x:v>
      </x:c>
      <x:c r="AB2677" s="7" t="n">
        <x:f>MAX(0,L2677-SUM(F2677:K2677))</x:f>
        <x:v>0</x:v>
      </x:c>
    </x:row>
    <x:row r="2678" ht="22" customHeight="1">
      <x:c r="A2678" s="18" t="n">
        <x:f>Summary!E$41</x:f>
        <x:v>46388</x:v>
      </x:c>
      <x:c r="B2678" s="2" t="str">
        <x:f>'Inventory detail'!A426</x:f>
        <x:v>COIL</x:v>
      </x:c>
      <x:c r="C2678" s="2" t="str">
        <x:f>'Inventory detail'!B426</x:f>
        <x:v>30</x:v>
      </x:c>
      <x:c r="D2678" s="2" t="str">
        <x:f>'Inventory detail'!C426</x:f>
        <x:v>16NAV12-4</x:v>
      </x:c>
      <x:c r="E2678" s="10" t="n">
        <x:f>A1552</x:f>
        <x:v>46357</x:v>
      </x:c>
      <x:c r="F2678" s="7" t="n">
        <x:f>O1552</x:f>
        <x:v>921.1498973305954</x:v>
      </x:c>
      <x:c r="G2678" s="7" t="n">
        <x:f>Q1552</x:f>
        <x:v>0</x:v>
      </x:c>
      <x:c r="H2678" s="7" t="n">
        <x:f>R1552</x:f>
        <x:v>0</x:v>
      </x:c>
      <x:c r="I2678" s="7" t="n">
        <x:f>SUMIFS('PO detail'!$W$802:$W$803,'PO detail'!$V$802:$V$803,"&gt;="&amp;E2678,'PO detail'!$V$802:$V$803,"&lt;"&amp;A2678)</x:f>
        <x:v>0</x:v>
      </x:c>
      <x:c r="J2678" s="7" t="n">
        <x:f>SUMIFS('PO detail'!$X$802:$X$803,'PO detail'!$V$802:$V$803,"&gt;="&amp;E2678,'PO detail'!$V$802:$V$803,"&lt;"&amp;A2678)</x:f>
        <x:v>0</x:v>
      </x:c>
      <x:c r="K2678" s="7" t="n">
        <x:f>SUMIFS('PO detail'!$Y$802:$Y$803,'PO detail'!$V$802:$V$803,"&gt;="&amp;E2678,'PO detail'!$V$802:$V$803,"&lt;"&amp;A2678)</x:f>
        <x:v>0</x:v>
      </x:c>
      <x:c r="L2678" s="7" t="n">
        <x:f>'Inventory detail'!F426*Summary!$K$5*(A2678-E2678)/Summary!$K$6</x:f>
        <x:v>280.08213552361394</x:v>
      </x:c>
      <x:c r="M2678" s="7" t="n">
        <x:f>MAX(0,H2678-L2678)</x:f>
        <x:v>0</x:v>
      </x:c>
      <x:c r="N2678" s="7" t="n">
        <x:f>MAX(0,L2678-H2678)</x:f>
        <x:v>280.08213552361394</x:v>
      </x:c>
      <x:c r="O2678" s="7" t="n">
        <x:f>MAX(0,F2678+I2678-N2678)</x:f>
        <x:v>641.0677618069815</x:v>
      </x:c>
      <x:c r="P2678" s="7" t="n">
        <x:f>MAX(0,N2678-F2678-I2678)</x:f>
        <x:v>0</x:v>
      </x:c>
      <x:c r="Q2678" s="7" t="n">
        <x:f>MAX(0,G2678+J2678-P2678)</x:f>
        <x:v>0</x:v>
      </x:c>
      <x:c r="R2678" s="7" t="n">
        <x:f>M2678+MAX(0,K2678-MAX(0,P2678-G2678-J2678))</x:f>
        <x:v>0</x:v>
      </x:c>
      <x:c r="S2678" s="7" t="n">
        <x:f>SUM(O2678,Q2678,R2678)</x:f>
        <x:v>641.0677618069815</x:v>
      </x:c>
      <x:c r="T2678" s="14" t="n">
        <x:f>'Inventory detail'!T426</x:f>
        <x:v>0.11230000000000001</x:v>
      </x:c>
      <x:c r="U2678" s="14" t="n">
        <x:f>'Inventory detail'!U426</x:f>
        <x:v>0.1099475</x:v>
      </x:c>
      <x:c r="V2678" s="9" t="n">
        <x:f>O2678*T2678</x:f>
        <x:v>71.99190965092403</x:v>
      </x:c>
      <x:c r="W2678" s="9" t="n">
        <x:f>Q2678*T2678</x:f>
        <x:v>0</x:v>
      </x:c>
      <x:c r="X2678" s="9" t="n">
        <x:f>R2678*T2678</x:f>
        <x:v>0</x:v>
      </x:c>
      <x:c r="Y2678" s="9" t="n">
        <x:f>S2678*T2678</x:f>
        <x:v>71.99190965092403</x:v>
      </x:c>
      <x:c r="Z2678" s="9" t="n">
        <x:f>IF(ISNUMBER(U2678),S2678*(U2678-T2678),"n.a.")</x:f>
        <x:v>-1.5081119096509286</x:v>
      </x:c>
      <x:c r="AA2678" s="9" t="n">
        <x:f>IF(ISNUMBER(U2678),Y2678,0)</x:f>
        <x:v>71.99190965092403</x:v>
      </x:c>
      <x:c r="AB2678" s="7" t="n">
        <x:f>MAX(0,L2678-SUM(F2678:K2678))</x:f>
        <x:v>0</x:v>
      </x:c>
    </x:row>
    <x:row r="2679" ht="22" customHeight="1">
      <x:c r="A2679" s="18" t="n">
        <x:f>Summary!E$41</x:f>
        <x:v>46388</x:v>
      </x:c>
      <x:c r="B2679" s="2" t="str">
        <x:f>'Inventory detail'!A427</x:f>
        <x:v>COIL</x:v>
      </x:c>
      <x:c r="C2679" s="2" t="str">
        <x:f>'Inventory detail'!B427</x:f>
        <x:v>60</x:v>
      </x:c>
      <x:c r="D2679" s="2" t="str">
        <x:f>'Inventory detail'!C427</x:f>
        <x:v>16BLK36-4</x:v>
      </x:c>
      <x:c r="E2679" s="10" t="n">
        <x:f>A1553</x:f>
        <x:v>46357</x:v>
      </x:c>
      <x:c r="F2679" s="7" t="n">
        <x:f>O1553</x:f>
        <x:v>1721.1498973305954</x:v>
      </x:c>
      <x:c r="G2679" s="7" t="n">
        <x:f>Q1553</x:f>
        <x:v>0</x:v>
      </x:c>
      <x:c r="H2679" s="7" t="n">
        <x:f>R1553</x:f>
        <x:v>0</x:v>
      </x:c>
      <x:c r="I2679" s="7" t="n">
        <x:f>SUMIFS('PO detail'!$W$1149:$W$1149,'PO detail'!$V$1149:$V$1149,"&gt;="&amp;E2679,'PO detail'!$V$1149:$V$1149,"&lt;"&amp;A2679)</x:f>
        <x:v>0</x:v>
      </x:c>
      <x:c r="J2679" s="7" t="n">
        <x:f>SUMIFS('PO detail'!$X$1149:$X$1149,'PO detail'!$V$1149:$V$1149,"&gt;="&amp;E2679,'PO detail'!$V$1149:$V$1149,"&lt;"&amp;A2679)</x:f>
        <x:v>0</x:v>
      </x:c>
      <x:c r="K2679" s="7" t="n">
        <x:f>SUMIFS('PO detail'!$Y$1149:$Y$1149,'PO detail'!$V$1149:$V$1149,"&gt;="&amp;E2679,'PO detail'!$V$1149:$V$1149,"&lt;"&amp;A2679)</x:f>
        <x:v>0</x:v>
      </x:c>
      <x:c r="L2679" s="7" t="n">
        <x:f>'Inventory detail'!F427*Summary!$K$5*(A2679-E2679)/Summary!$K$6</x:f>
        <x:v>280.08213552361394</x:v>
      </x:c>
      <x:c r="M2679" s="7" t="n">
        <x:f>MAX(0,H2679-L2679)</x:f>
        <x:v>0</x:v>
      </x:c>
      <x:c r="N2679" s="7" t="n">
        <x:f>MAX(0,L2679-H2679)</x:f>
        <x:v>280.08213552361394</x:v>
      </x:c>
      <x:c r="O2679" s="7" t="n">
        <x:f>MAX(0,F2679+I2679-N2679)</x:f>
        <x:v>1441.0677618069815</x:v>
      </x:c>
      <x:c r="P2679" s="7" t="n">
        <x:f>MAX(0,N2679-F2679-I2679)</x:f>
        <x:v>0</x:v>
      </x:c>
      <x:c r="Q2679" s="7" t="n">
        <x:f>MAX(0,G2679+J2679-P2679)</x:f>
        <x:v>0</x:v>
      </x:c>
      <x:c r="R2679" s="7" t="n">
        <x:f>M2679+MAX(0,K2679-MAX(0,P2679-G2679-J2679))</x:f>
        <x:v>0</x:v>
      </x:c>
      <x:c r="S2679" s="7" t="n">
        <x:f>SUM(O2679,Q2679,R2679)</x:f>
        <x:v>1441.0677618069815</x:v>
      </x:c>
      <x:c r="T2679" s="14" t="n">
        <x:f>'Inventory detail'!T427</x:f>
        <x:v>0.2757</x:v>
      </x:c>
      <x:c r="U2679" s="14" t="n">
        <x:f>'Inventory detail'!U427</x:f>
        <x:v>0.2701725</x:v>
      </x:c>
      <x:c r="V2679" s="9" t="n">
        <x:f>O2679*T2679</x:f>
        <x:v>397.3023819301848</x:v>
      </x:c>
      <x:c r="W2679" s="9" t="n">
        <x:f>Q2679*T2679</x:f>
        <x:v>0</x:v>
      </x:c>
      <x:c r="X2679" s="9" t="n">
        <x:f>R2679*T2679</x:f>
        <x:v>0</x:v>
      </x:c>
      <x:c r="Y2679" s="9" t="n">
        <x:f>S2679*T2679</x:f>
        <x:v>397.3023819301848</x:v>
      </x:c>
      <x:c r="Z2679" s="9" t="n">
        <x:f>IF(ISNUMBER(U2679),S2679*(U2679-T2679),"n.a.")</x:f>
        <x:v>-7.965502053388117</x:v>
      </x:c>
      <x:c r="AA2679" s="9" t="n">
        <x:f>IF(ISNUMBER(U2679),Y2679,0)</x:f>
        <x:v>397.3023819301848</x:v>
      </x:c>
      <x:c r="AB2679" s="7" t="n">
        <x:f>MAX(0,L2679-SUM(F2679:K2679))</x:f>
        <x:v>0</x:v>
      </x:c>
    </x:row>
    <x:row r="2680" ht="22" customHeight="1">
      <x:c r="A2680" s="18" t="n">
        <x:f>Summary!E$41</x:f>
        <x:v>46388</x:v>
      </x:c>
      <x:c r="B2680" s="2" t="str">
        <x:f>'Inventory detail'!A428</x:f>
        <x:v>COIL</x:v>
      </x:c>
      <x:c r="C2680" s="2" t="str">
        <x:f>'Inventory detail'!B428</x:f>
        <x:v>30</x:v>
      </x:c>
      <x:c r="D2680" s="2" t="str">
        <x:f>'Inventory detail'!C428</x:f>
        <x:v>10NAV12-4</x:v>
      </x:c>
      <x:c r="E2680" s="10" t="n">
        <x:f>A1554</x:f>
        <x:v>46357</x:v>
      </x:c>
      <x:c r="F2680" s="7" t="n">
        <x:f>O1554</x:f>
        <x:v>1935.654702258727</x:v>
      </x:c>
      <x:c r="G2680" s="7" t="n">
        <x:f>Q1554</x:f>
        <x:v>0</x:v>
      </x:c>
      <x:c r="H2680" s="7" t="n">
        <x:f>R1554</x:f>
        <x:v>0</x:v>
      </x:c>
      <x:c r="I2680" s="7" t="n">
        <x:f>SUMIFS('PO detail'!$W$705:$W$706,'PO detail'!$V$705:$V$706,"&gt;="&amp;E2680,'PO detail'!$V$705:$V$706,"&lt;"&amp;A2680)</x:f>
        <x:v>0</x:v>
      </x:c>
      <x:c r="J2680" s="7" t="n">
        <x:f>SUMIFS('PO detail'!$X$705:$X$706,'PO detail'!$V$705:$V$706,"&gt;="&amp;E2680,'PO detail'!$V$705:$V$706,"&lt;"&amp;A2680)</x:f>
        <x:v>0</x:v>
      </x:c>
      <x:c r="K2680" s="7" t="n">
        <x:f>SUMIFS('PO detail'!$Y$705:$Y$706,'PO detail'!$V$705:$V$706,"&gt;="&amp;E2680,'PO detail'!$V$705:$V$706,"&lt;"&amp;A2680)</x:f>
        <x:v>0</x:v>
      </x:c>
      <x:c r="L2680" s="7" t="n">
        <x:f>'Inventory detail'!F428*Summary!$K$5*(A2680-E2680)/Summary!$K$6</x:f>
        <x:v>271.5981930184805</x:v>
      </x:c>
      <x:c r="M2680" s="7" t="n">
        <x:f>MAX(0,H2680-L2680)</x:f>
        <x:v>0</x:v>
      </x:c>
      <x:c r="N2680" s="7" t="n">
        <x:f>MAX(0,L2680-H2680)</x:f>
        <x:v>271.5981930184805</x:v>
      </x:c>
      <x:c r="O2680" s="7" t="n">
        <x:f>MAX(0,F2680+I2680-N2680)</x:f>
        <x:v>1664.0565092402464</x:v>
      </x:c>
      <x:c r="P2680" s="7" t="n">
        <x:f>MAX(0,N2680-F2680-I2680)</x:f>
        <x:v>0</x:v>
      </x:c>
      <x:c r="Q2680" s="7" t="n">
        <x:f>MAX(0,G2680+J2680-P2680)</x:f>
        <x:v>0</x:v>
      </x:c>
      <x:c r="R2680" s="7" t="n">
        <x:f>M2680+MAX(0,K2680-MAX(0,P2680-G2680-J2680))</x:f>
        <x:v>0</x:v>
      </x:c>
      <x:c r="S2680" s="7" t="n">
        <x:f>SUM(O2680,Q2680,R2680)</x:f>
        <x:v>1664.0565092402464</x:v>
      </x:c>
      <x:c r="T2680" s="14" t="n">
        <x:f>'Inventory detail'!T428</x:f>
        <x:v>0.0584</x:v>
      </x:c>
      <x:c r="U2680" s="14" t="n">
        <x:f>'Inventory detail'!U428</x:f>
        <x:v>0.057239</x:v>
      </x:c>
      <x:c r="V2680" s="9" t="n">
        <x:f>O2680*T2680</x:f>
        <x:v>97.1809001396304</x:v>
      </x:c>
      <x:c r="W2680" s="9" t="n">
        <x:f>Q2680*T2680</x:f>
        <x:v>0</x:v>
      </x:c>
      <x:c r="X2680" s="9" t="n">
        <x:f>R2680*T2680</x:f>
        <x:v>0</x:v>
      </x:c>
      <x:c r="Y2680" s="9" t="n">
        <x:f>S2680*T2680</x:f>
        <x:v>97.1809001396304</x:v>
      </x:c>
      <x:c r="Z2680" s="9" t="n">
        <x:f>IF(ISNUMBER(U2680),S2680*(U2680-T2680),"n.a.")</x:f>
        <x:v>-1.93196960722793</x:v>
      </x:c>
      <x:c r="AA2680" s="9" t="n">
        <x:f>IF(ISNUMBER(U2680),Y2680,0)</x:f>
        <x:v>97.1809001396304</x:v>
      </x:c>
      <x:c r="AB2680" s="7" t="n">
        <x:f>MAX(0,L2680-SUM(F2680:K2680))</x:f>
        <x:v>0</x:v>
      </x:c>
    </x:row>
    <x:row r="2681" ht="22" customHeight="1">
      <x:c r="A2681" s="18" t="n">
        <x:f>Summary!E$41</x:f>
        <x:v>46388</x:v>
      </x:c>
      <x:c r="B2681" s="2" t="str">
        <x:f>'Inventory detail'!A429</x:f>
        <x:v>WIRE</x:v>
      </x:c>
      <x:c r="C2681" s="2" t="str">
        <x:f>'Inventory detail'!B429</x:f>
        <x:v>30</x:v>
      </x:c>
      <x:c r="D2681" s="2" t="str">
        <x:f>'Inventory detail'!C429</x:f>
        <x:v>DL034BLK</x:v>
      </x:c>
      <x:c r="E2681" s="10" t="n">
        <x:f>A1555</x:f>
        <x:v>46357</x:v>
      </x:c>
      <x:c r="F2681" s="7" t="n">
        <x:f>O1555</x:f>
        <x:v>0</x:v>
      </x:c>
      <x:c r="G2681" s="7" t="n">
        <x:f>Q1555</x:f>
        <x:v>0</x:v>
      </x:c>
      <x:c r="H2681" s="7" t="n">
        <x:f>R1555</x:f>
        <x:v>3135.654702258727</x:v>
      </x:c>
      <x:c r="I2681" s="7" t="n">
        <x:f>0</x:f>
        <x:v>0</x:v>
      </x:c>
      <x:c r="J2681" s="7" t="n">
        <x:f>0</x:f>
        <x:v>0</x:v>
      </x:c>
      <x:c r="K2681" s="7" t="n">
        <x:f>0</x:f>
        <x:v>0</x:v>
      </x:c>
      <x:c r="L2681" s="7" t="n">
        <x:f>'Inventory detail'!F429*Summary!$K$5*(A2681-E2681)/Summary!$K$6</x:f>
        <x:v>271.5981930184805</x:v>
      </x:c>
      <x:c r="M2681" s="7" t="n">
        <x:f>MAX(0,H2681-L2681)</x:f>
        <x:v>2864.0565092402467</x:v>
      </x:c>
      <x:c r="N2681" s="7" t="n">
        <x:f>MAX(0,L2681-H2681)</x:f>
        <x:v>0</x:v>
      </x:c>
      <x:c r="O2681" s="7" t="n">
        <x:f>MAX(0,F2681+I2681-N2681)</x:f>
        <x:v>0</x:v>
      </x:c>
      <x:c r="P2681" s="7" t="n">
        <x:f>MAX(0,N2681-F2681-I2681)</x:f>
        <x:v>0</x:v>
      </x:c>
      <x:c r="Q2681" s="7" t="n">
        <x:f>MAX(0,G2681+J2681-P2681)</x:f>
        <x:v>0</x:v>
      </x:c>
      <x:c r="R2681" s="7" t="n">
        <x:f>M2681+MAX(0,K2681-MAX(0,P2681-G2681-J2681))</x:f>
        <x:v>2864.0565092402467</x:v>
      </x:c>
      <x:c r="S2681" s="7" t="n">
        <x:f>SUM(O2681,Q2681,R2681)</x:f>
        <x:v>2864.0565092402467</x:v>
      </x:c>
      <x:c r="T2681" s="14" t="n">
        <x:f>'Inventory detail'!T429</x:f>
        <x:v>0.1424</x:v>
      </x:c>
      <x:c r="U2681" s="14" t="n">
        <x:f>'Inventory detail'!U429</x:f>
        <x:v>0.1424</x:v>
      </x:c>
      <x:c r="V2681" s="9" t="n">
        <x:f>O2681*T2681</x:f>
        <x:v>0</x:v>
      </x:c>
      <x:c r="W2681" s="9" t="n">
        <x:f>Q2681*T2681</x:f>
        <x:v>0</x:v>
      </x:c>
      <x:c r="X2681" s="9" t="n">
        <x:f>R2681*T2681</x:f>
        <x:v>407.8416469158111</x:v>
      </x:c>
      <x:c r="Y2681" s="9" t="n">
        <x:f>S2681*T2681</x:f>
        <x:v>407.8416469158111</x:v>
      </x:c>
      <x:c r="Z2681" s="9" t="n">
        <x:f>IF(ISNUMBER(U2681),S2681*(U2681-T2681),"n.a.")</x:f>
        <x:v>0</x:v>
      </x:c>
      <x:c r="AA2681" s="9" t="n">
        <x:f>IF(ISNUMBER(U2681),Y2681,0)</x:f>
        <x:v>407.8416469158111</x:v>
      </x:c>
      <x:c r="AB2681" s="7" t="n">
        <x:f>MAX(0,L2681-SUM(F2681:K2681))</x:f>
        <x:v>0</x:v>
      </x:c>
    </x:row>
    <x:row r="2682" ht="22" customHeight="1">
      <x:c r="A2682" s="18" t="n">
        <x:f>Summary!E$41</x:f>
        <x:v>46388</x:v>
      </x:c>
      <x:c r="B2682" s="2" t="str">
        <x:f>'Inventory detail'!A430</x:f>
        <x:v>WIRE</x:v>
      </x:c>
      <x:c r="C2682" s="2" t="str">
        <x:f>'Inventory detail'!B430</x:f>
        <x:v>30</x:v>
      </x:c>
      <x:c r="D2682" s="2" t="str">
        <x:f>'Inventory detail'!C430</x:f>
        <x:v>DL916GOLD</x:v>
      </x:c>
      <x:c r="E2682" s="10" t="n">
        <x:f>A1556</x:f>
        <x:v>46357</x:v>
      </x:c>
      <x:c r="F2682" s="7" t="n">
        <x:f>O1556</x:f>
        <x:v>0</x:v>
      </x:c>
      <x:c r="G2682" s="7" t="n">
        <x:f>Q1556</x:f>
        <x:v>0</x:v>
      </x:c>
      <x:c r="H2682" s="7" t="n">
        <x:f>R1556</x:f>
        <x:v>0</x:v>
      </x:c>
      <x:c r="I2682" s="7" t="n">
        <x:f>0</x:f>
        <x:v>0</x:v>
      </x:c>
      <x:c r="J2682" s="7" t="n">
        <x:f>0</x:f>
        <x:v>0</x:v>
      </x:c>
      <x:c r="K2682" s="7" t="n">
        <x:f>0</x:f>
        <x:v>0</x:v>
      </x:c>
      <x:c r="L2682" s="7" t="n">
        <x:f>'Inventory detail'!F430*Summary!$K$5*(A2682-E2682)/Summary!$K$6</x:f>
        <x:v>271.5981930184805</x:v>
      </x:c>
      <x:c r="M2682" s="7" t="n">
        <x:f>MAX(0,H2682-L2682)</x:f>
        <x:v>0</x:v>
      </x:c>
      <x:c r="N2682" s="7" t="n">
        <x:f>MAX(0,L2682-H2682)</x:f>
        <x:v>271.5981930184805</x:v>
      </x:c>
      <x:c r="O2682" s="7" t="n">
        <x:f>MAX(0,F2682+I2682-N2682)</x:f>
        <x:v>0</x:v>
      </x:c>
      <x:c r="P2682" s="7" t="n">
        <x:f>MAX(0,N2682-F2682-I2682)</x:f>
        <x:v>271.5981930184805</x:v>
      </x:c>
      <x:c r="Q2682" s="7" t="n">
        <x:f>MAX(0,G2682+J2682-P2682)</x:f>
        <x:v>0</x:v>
      </x:c>
      <x:c r="R2682" s="7" t="n">
        <x:f>M2682+MAX(0,K2682-MAX(0,P2682-G2682-J2682))</x:f>
        <x:v>0</x:v>
      </x:c>
      <x:c r="S2682" s="7" t="n">
        <x:f>SUM(O2682,Q2682,R2682)</x:f>
        <x:v>0</x:v>
      </x:c>
      <x:c r="T2682" s="14" t="n">
        <x:f>'Inventory detail'!T430</x:f>
        <x:v>0.1041</x:v>
      </x:c>
      <x:c r="U2682" s="14" t="n">
        <x:f>'Inventory detail'!U430</x:f>
        <x:v>0.1041</x:v>
      </x:c>
      <x:c r="V2682" s="9" t="n">
        <x:f>O2682*T2682</x:f>
        <x:v>0</x:v>
      </x:c>
      <x:c r="W2682" s="9" t="n">
        <x:f>Q2682*T2682</x:f>
        <x:v>0</x:v>
      </x:c>
      <x:c r="X2682" s="9" t="n">
        <x:f>R2682*T2682</x:f>
        <x:v>0</x:v>
      </x:c>
      <x:c r="Y2682" s="9" t="n">
        <x:f>S2682*T2682</x:f>
        <x:v>0</x:v>
      </x:c>
      <x:c r="Z2682" s="9" t="n">
        <x:f>IF(ISNUMBER(U2682),S2682*(U2682-T2682),"n.a.")</x:f>
        <x:v>0</x:v>
      </x:c>
      <x:c r="AA2682" s="9" t="n">
        <x:f>IF(ISNUMBER(U2682),Y2682,0)</x:f>
        <x:v>0</x:v>
      </x:c>
      <x:c r="AB2682" s="7" t="n">
        <x:f>MAX(0,L2682-SUM(F2682:K2682))</x:f>
        <x:v>271.5981930184805</x:v>
      </x:c>
    </x:row>
    <x:row r="2683" ht="22" customHeight="1">
      <x:c r="A2683" s="18" t="n">
        <x:f>Summary!E$41</x:f>
        <x:v>46388</x:v>
      </x:c>
      <x:c r="B2683" s="2" t="str">
        <x:f>'Inventory detail'!A431</x:f>
        <x:v>WIRE</x:v>
      </x:c>
      <x:c r="C2683" s="2" t="str">
        <x:f>'Inventory detail'!B431</x:f>
        <x:v>60</x:v>
      </x:c>
      <x:c r="D2683" s="2" t="str">
        <x:f>'Inventory detail'!C431</x:f>
        <x:v>DL078SIL</x:v>
      </x:c>
      <x:c r="E2683" s="10" t="n">
        <x:f>A1557</x:f>
        <x:v>46357</x:v>
      </x:c>
      <x:c r="F2683" s="7" t="n">
        <x:f>O1557</x:f>
        <x:v>0</x:v>
      </x:c>
      <x:c r="G2683" s="7" t="n">
        <x:f>Q1557</x:f>
        <x:v>0</x:v>
      </x:c>
      <x:c r="H2683" s="7" t="n">
        <x:f>R1557</x:f>
        <x:v>1435.654702258727</x:v>
      </x:c>
      <x:c r="I2683" s="7" t="n">
        <x:f>0</x:f>
        <x:v>0</x:v>
      </x:c>
      <x:c r="J2683" s="7" t="n">
        <x:f>0</x:f>
        <x:v>0</x:v>
      </x:c>
      <x:c r="K2683" s="7" t="n">
        <x:f>0</x:f>
        <x:v>0</x:v>
      </x:c>
      <x:c r="L2683" s="7" t="n">
        <x:f>'Inventory detail'!F431*Summary!$K$5*(A2683-E2683)/Summary!$K$6</x:f>
        <x:v>271.5981930184805</x:v>
      </x:c>
      <x:c r="M2683" s="7" t="n">
        <x:f>MAX(0,H2683-L2683)</x:f>
        <x:v>1164.0565092402464</x:v>
      </x:c>
      <x:c r="N2683" s="7" t="n">
        <x:f>MAX(0,L2683-H2683)</x:f>
        <x:v>0</x:v>
      </x:c>
      <x:c r="O2683" s="7" t="n">
        <x:f>MAX(0,F2683+I2683-N2683)</x:f>
        <x:v>0</x:v>
      </x:c>
      <x:c r="P2683" s="7" t="n">
        <x:f>MAX(0,N2683-F2683-I2683)</x:f>
        <x:v>0</x:v>
      </x:c>
      <x:c r="Q2683" s="7" t="n">
        <x:f>MAX(0,G2683+J2683-P2683)</x:f>
        <x:v>0</x:v>
      </x:c>
      <x:c r="R2683" s="7" t="n">
        <x:f>M2683+MAX(0,K2683-MAX(0,P2683-G2683-J2683))</x:f>
        <x:v>1164.0565092402464</x:v>
      </x:c>
      <x:c r="S2683" s="7" t="n">
        <x:f>SUM(O2683,Q2683,R2683)</x:f>
        <x:v>1164.0565092402464</x:v>
      </x:c>
      <x:c r="T2683" s="14" t="n">
        <x:f>'Inventory detail'!T431</x:f>
        <x:v>0.16329999999999997</x:v>
      </x:c>
      <x:c r="U2683" s="14" t="n">
        <x:f>'Inventory detail'!U431</x:f>
        <x:v>0.16329999999999997</x:v>
      </x:c>
      <x:c r="V2683" s="9" t="n">
        <x:f>O2683*T2683</x:f>
        <x:v>0</x:v>
      </x:c>
      <x:c r="W2683" s="9" t="n">
        <x:f>Q2683*T2683</x:f>
        <x:v>0</x:v>
      </x:c>
      <x:c r="X2683" s="9" t="n">
        <x:f>R2683*T2683</x:f>
        <x:v>190.09042795893222</x:v>
      </x:c>
      <x:c r="Y2683" s="9" t="n">
        <x:f>S2683*T2683</x:f>
        <x:v>190.09042795893222</x:v>
      </x:c>
      <x:c r="Z2683" s="9" t="n">
        <x:f>IF(ISNUMBER(U2683),S2683*(U2683-T2683),"n.a.")</x:f>
        <x:v>0</x:v>
      </x:c>
      <x:c r="AA2683" s="9" t="n">
        <x:f>IF(ISNUMBER(U2683),Y2683,0)</x:f>
        <x:v>190.09042795893222</x:v>
      </x:c>
      <x:c r="AB2683" s="7" t="n">
        <x:f>MAX(0,L2683-SUM(F2683:K2683))</x:f>
        <x:v>0</x:v>
      </x:c>
    </x:row>
    <x:row r="2684" ht="22" customHeight="1">
      <x:c r="A2684" s="18" t="n">
        <x:f>Summary!E$41</x:f>
        <x:v>46388</x:v>
      </x:c>
      <x:c r="B2684" s="2" t="str">
        <x:f>'Inventory detail'!A432</x:f>
        <x:v>COIL</x:v>
      </x:c>
      <x:c r="C2684" s="2" t="str">
        <x:f>'Inventory detail'!B432</x:f>
        <x:v>10</x:v>
      </x:c>
      <x:c r="D2684" s="2" t="str">
        <x:f>'Inventory detail'!C432</x:f>
        <x:v>22NAV12-4</x:v>
      </x:c>
      <x:c r="E2684" s="10" t="n">
        <x:f>A1558</x:f>
        <x:v>46357</x:v>
      </x:c>
      <x:c r="F2684" s="7" t="n">
        <x:f>O1558</x:f>
        <x:v>1150.1769199178646</x:v>
      </x:c>
      <x:c r="G2684" s="7" t="n">
        <x:f>Q1558</x:f>
        <x:v>0</x:v>
      </x:c>
      <x:c r="H2684" s="7" t="n">
        <x:f>R1558</x:f>
        <x:v>0</x:v>
      </x:c>
      <x:c r="I2684" s="7" t="n">
        <x:f>SUMIFS('PO detail'!$W$320:$W$320,'PO detail'!$V$320:$V$320,"&gt;="&amp;E2684,'PO detail'!$V$320:$V$320,"&lt;"&amp;A2684)</x:f>
        <x:v>0</x:v>
      </x:c>
      <x:c r="J2684" s="7" t="n">
        <x:f>SUMIFS('PO detail'!$X$320:$X$320,'PO detail'!$V$320:$V$320,"&gt;="&amp;E2684,'PO detail'!$V$320:$V$320,"&lt;"&amp;A2684)</x:f>
        <x:v>0</x:v>
      </x:c>
      <x:c r="K2684" s="7" t="n">
        <x:f>SUMIFS('PO detail'!$Y$320:$Y$320,'PO detail'!$V$320:$V$320,"&gt;="&amp;E2684,'PO detail'!$V$320:$V$320,"&lt;"&amp;A2684)</x:f>
        <x:v>0</x:v>
      </x:c>
      <x:c r="L2684" s="7" t="n">
        <x:f>'Inventory detail'!F432*Summary!$K$5*(A2684-E2684)/Summary!$K$6</x:f>
        <x:v>263.1040657084189</x:v>
      </x:c>
      <x:c r="M2684" s="7" t="n">
        <x:f>MAX(0,H2684-L2684)</x:f>
        <x:v>0</x:v>
      </x:c>
      <x:c r="N2684" s="7" t="n">
        <x:f>MAX(0,L2684-H2684)</x:f>
        <x:v>263.1040657084189</x:v>
      </x:c>
      <x:c r="O2684" s="7" t="n">
        <x:f>MAX(0,F2684+I2684-N2684)</x:f>
        <x:v>887.0728542094457</x:v>
      </x:c>
      <x:c r="P2684" s="7" t="n">
        <x:f>MAX(0,N2684-F2684-I2684)</x:f>
        <x:v>0</x:v>
      </x:c>
      <x:c r="Q2684" s="7" t="n">
        <x:f>MAX(0,G2684+J2684-P2684)</x:f>
        <x:v>0</x:v>
      </x:c>
      <x:c r="R2684" s="7" t="n">
        <x:f>M2684+MAX(0,K2684-MAX(0,P2684-G2684-J2684))</x:f>
        <x:v>0</x:v>
      </x:c>
      <x:c r="S2684" s="7" t="n">
        <x:f>SUM(O2684,Q2684,R2684)</x:f>
        <x:v>887.0728542094457</x:v>
      </x:c>
      <x:c r="T2684" s="14" t="n">
        <x:f>'Inventory detail'!T432</x:f>
        <x:v>0.1674</x:v>
      </x:c>
      <x:c r="U2684" s="14" t="n">
        <x:f>'Inventory detail'!U432</x:f>
        <x:v>0.163982</x:v>
      </x:c>
      <x:c r="V2684" s="9" t="n">
        <x:f>O2684*T2684</x:f>
        <x:v>148.4959957946612</x:v>
      </x:c>
      <x:c r="W2684" s="9" t="n">
        <x:f>Q2684*T2684</x:f>
        <x:v>0</x:v>
      </x:c>
      <x:c r="X2684" s="9" t="n">
        <x:f>R2684*T2684</x:f>
        <x:v>0</x:v>
      </x:c>
      <x:c r="Y2684" s="9" t="n">
        <x:f>S2684*T2684</x:f>
        <x:v>148.4959957946612</x:v>
      </x:c>
      <x:c r="Z2684" s="9" t="n">
        <x:f>IF(ISNUMBER(U2684),S2684*(U2684-T2684),"n.a.")</x:f>
        <x:v>-3.0320150156878896</x:v>
      </x:c>
      <x:c r="AA2684" s="9" t="n">
        <x:f>IF(ISNUMBER(U2684),Y2684,0)</x:f>
        <x:v>148.4959957946612</x:v>
      </x:c>
      <x:c r="AB2684" s="7" t="n">
        <x:f>MAX(0,L2684-SUM(F2684:K2684))</x:f>
        <x:v>0</x:v>
      </x:c>
    </x:row>
    <x:row r="2685" ht="22" customHeight="1">
      <x:c r="A2685" s="18" t="n">
        <x:f>Summary!E$41</x:f>
        <x:v>46388</x:v>
      </x:c>
      <x:c r="B2685" s="2" t="str">
        <x:f>'Inventory detail'!A433</x:f>
        <x:v>COIL</x:v>
      </x:c>
      <x:c r="C2685" s="2" t="str">
        <x:f>'Inventory detail'!B433</x:f>
        <x:v>60</x:v>
      </x:c>
      <x:c r="D2685" s="2" t="str">
        <x:f>'Inventory detail'!C433</x:f>
        <x:v>16NAV12-4</x:v>
      </x:c>
      <x:c r="E2685" s="10" t="n">
        <x:f>A1559</x:f>
        <x:v>46357</x:v>
      </x:c>
      <x:c r="F2685" s="7" t="n">
        <x:f>O1559</x:f>
        <x:v>1150.1769199178646</x:v>
      </x:c>
      <x:c r="G2685" s="7" t="n">
        <x:f>Q1559</x:f>
        <x:v>0</x:v>
      </x:c>
      <x:c r="H2685" s="7" t="n">
        <x:f>R1559</x:f>
        <x:v>0</x:v>
      </x:c>
      <x:c r="I2685" s="7" t="n">
        <x:f>SUMIFS('PO detail'!$W$1151:$W$1151,'PO detail'!$V$1151:$V$1151,"&gt;="&amp;E2685,'PO detail'!$V$1151:$V$1151,"&lt;"&amp;A2685)</x:f>
        <x:v>0</x:v>
      </x:c>
      <x:c r="J2685" s="7" t="n">
        <x:f>SUMIFS('PO detail'!$X$1151:$X$1151,'PO detail'!$V$1151:$V$1151,"&gt;="&amp;E2685,'PO detail'!$V$1151:$V$1151,"&lt;"&amp;A2685)</x:f>
        <x:v>0</x:v>
      </x:c>
      <x:c r="K2685" s="7" t="n">
        <x:f>SUMIFS('PO detail'!$Y$1151:$Y$1151,'PO detail'!$V$1151:$V$1151,"&gt;="&amp;E2685,'PO detail'!$V$1151:$V$1151,"&lt;"&amp;A2685)</x:f>
        <x:v>0</x:v>
      </x:c>
      <x:c r="L2685" s="7" t="n">
        <x:f>'Inventory detail'!F433*Summary!$K$5*(A2685-E2685)/Summary!$K$6</x:f>
        <x:v>263.1040657084189</x:v>
      </x:c>
      <x:c r="M2685" s="7" t="n">
        <x:f>MAX(0,H2685-L2685)</x:f>
        <x:v>0</x:v>
      </x:c>
      <x:c r="N2685" s="7" t="n">
        <x:f>MAX(0,L2685-H2685)</x:f>
        <x:v>263.1040657084189</x:v>
      </x:c>
      <x:c r="O2685" s="7" t="n">
        <x:f>MAX(0,F2685+I2685-N2685)</x:f>
        <x:v>887.0728542094457</x:v>
      </x:c>
      <x:c r="P2685" s="7" t="n">
        <x:f>MAX(0,N2685-F2685-I2685)</x:f>
        <x:v>0</x:v>
      </x:c>
      <x:c r="Q2685" s="7" t="n">
        <x:f>MAX(0,G2685+J2685-P2685)</x:f>
        <x:v>0</x:v>
      </x:c>
      <x:c r="R2685" s="7" t="n">
        <x:f>M2685+MAX(0,K2685-MAX(0,P2685-G2685-J2685))</x:f>
        <x:v>0</x:v>
      </x:c>
      <x:c r="S2685" s="7" t="n">
        <x:f>SUM(O2685,Q2685,R2685)</x:f>
        <x:v>887.0728542094457</x:v>
      </x:c>
      <x:c r="T2685" s="14" t="n">
        <x:f>'Inventory detail'!T433</x:f>
        <x:v>0.11230000000000001</x:v>
      </x:c>
      <x:c r="U2685" s="14" t="n">
        <x:f>'Inventory detail'!U433</x:f>
        <x:v>0.1099475</x:v>
      </x:c>
      <x:c r="V2685" s="9" t="n">
        <x:f>O2685*T2685</x:f>
        <x:v>99.61828152772077</x:v>
      </x:c>
      <x:c r="W2685" s="9" t="n">
        <x:f>Q2685*T2685</x:f>
        <x:v>0</x:v>
      </x:c>
      <x:c r="X2685" s="9" t="n">
        <x:f>R2685*T2685</x:f>
        <x:v>0</x:v>
      </x:c>
      <x:c r="Y2685" s="9" t="n">
        <x:f>S2685*T2685</x:f>
        <x:v>99.61828152772077</x:v>
      </x:c>
      <x:c r="Z2685" s="9" t="n">
        <x:f>IF(ISNUMBER(U2685),S2685*(U2685-T2685),"n.a.")</x:f>
        <x:v>-2.0868388895277277</x:v>
      </x:c>
      <x:c r="AA2685" s="9" t="n">
        <x:f>IF(ISNUMBER(U2685),Y2685,0)</x:f>
        <x:v>99.61828152772077</x:v>
      </x:c>
      <x:c r="AB2685" s="7" t="n">
        <x:f>MAX(0,L2685-SUM(F2685:K2685))</x:f>
        <x:v>0</x:v>
      </x:c>
    </x:row>
    <x:row r="2686" ht="22" customHeight="1">
      <x:c r="A2686" s="18" t="n">
        <x:f>Summary!E$41</x:f>
        <x:v>46388</x:v>
      </x:c>
      <x:c r="B2686" s="2" t="str">
        <x:f>'Inventory detail'!A434</x:f>
        <x:v>POUC</x:v>
      </x:c>
      <x:c r="C2686" s="2" t="str">
        <x:f>'Inventory detail'!B434</x:f>
        <x:v>10</x:v>
      </x:c>
      <x:c r="D2686" s="2" t="str">
        <x:f>'Inventory detail'!C434</x:f>
        <x:v>SJUM7</x:v>
      </x:c>
      <x:c r="E2686" s="10" t="n">
        <x:f>A1560</x:f>
        <x:v>46357</x:v>
      </x:c>
      <x:c r="F2686" s="7" t="n">
        <x:f>O1560</x:f>
        <x:v>0</x:v>
      </x:c>
      <x:c r="G2686" s="7" t="n">
        <x:f>Q1560</x:f>
        <x:v>0</x:v>
      </x:c>
      <x:c r="H2686" s="7" t="n">
        <x:f>R1560</x:f>
        <x:v>5550.176919917865</x:v>
      </x:c>
      <x:c r="I2686" s="7" t="n">
        <x:f>0</x:f>
        <x:v>0</x:v>
      </x:c>
      <x:c r="J2686" s="7" t="n">
        <x:f>0</x:f>
        <x:v>0</x:v>
      </x:c>
      <x:c r="K2686" s="7" t="n">
        <x:f>0</x:f>
        <x:v>0</x:v>
      </x:c>
      <x:c r="L2686" s="7" t="n">
        <x:f>'Inventory detail'!F434*Summary!$K$5*(A2686-E2686)/Summary!$K$6</x:f>
        <x:v>263.1040657084189</x:v>
      </x:c>
      <x:c r="M2686" s="7" t="n">
        <x:f>MAX(0,H2686-L2686)</x:f>
        <x:v>5287.072854209447</x:v>
      </x:c>
      <x:c r="N2686" s="7" t="n">
        <x:f>MAX(0,L2686-H2686)</x:f>
        <x:v>0</x:v>
      </x:c>
      <x:c r="O2686" s="7" t="n">
        <x:f>MAX(0,F2686+I2686-N2686)</x:f>
        <x:v>0</x:v>
      </x:c>
      <x:c r="P2686" s="7" t="n">
        <x:f>MAX(0,N2686-F2686-I2686)</x:f>
        <x:v>0</x:v>
      </x:c>
      <x:c r="Q2686" s="7" t="n">
        <x:f>MAX(0,G2686+J2686-P2686)</x:f>
        <x:v>0</x:v>
      </x:c>
      <x:c r="R2686" s="7" t="n">
        <x:f>M2686+MAX(0,K2686-MAX(0,P2686-G2686-J2686))</x:f>
        <x:v>5287.072854209447</x:v>
      </x:c>
      <x:c r="S2686" s="7" t="n">
        <x:f>SUM(O2686,Q2686,R2686)</x:f>
        <x:v>5287.072854209447</x:v>
      </x:c>
      <x:c r="T2686" s="14" t="n">
        <x:f>'Inventory detail'!T434</x:f>
        <x:v>0.016399999999999998</x:v>
      </x:c>
      <x:c r="U2686" s="14" t="n">
        <x:f>'Inventory detail'!U434</x:f>
        <x:v>0.017985</x:v>
      </x:c>
      <x:c r="V2686" s="9" t="n">
        <x:f>O2686*T2686</x:f>
        <x:v>0</x:v>
      </x:c>
      <x:c r="W2686" s="9" t="n">
        <x:f>Q2686*T2686</x:f>
        <x:v>0</x:v>
      </x:c>
      <x:c r="X2686" s="9" t="n">
        <x:f>R2686*T2686</x:f>
        <x:v>86.70799480903491</x:v>
      </x:c>
      <x:c r="Y2686" s="9" t="n">
        <x:f>S2686*T2686</x:f>
        <x:v>86.70799480903491</x:v>
      </x:c>
      <x:c r="Z2686" s="9" t="n">
        <x:f>IF(ISNUMBER(U2686),S2686*(U2686-T2686),"n.a.")</x:f>
        <x:v>8.380010473921988</x:v>
      </x:c>
      <x:c r="AA2686" s="9" t="n">
        <x:f>IF(ISNUMBER(U2686),Y2686,0)</x:f>
        <x:v>86.70799480903491</x:v>
      </x:c>
      <x:c r="AB2686" s="7" t="n">
        <x:f>MAX(0,L2686-SUM(F2686:K2686))</x:f>
        <x:v>0</x:v>
      </x:c>
    </x:row>
    <x:row r="2687" ht="22" customHeight="1">
      <x:c r="A2687" s="18" t="n">
        <x:f>Summary!E$41</x:f>
        <x:v>46388</x:v>
      </x:c>
      <x:c r="B2687" s="2" t="str">
        <x:f>'Inventory detail'!A435</x:f>
        <x:v>POUC</x:v>
      </x:c>
      <x:c r="C2687" s="2" t="str">
        <x:f>'Inventory detail'!B435</x:f>
        <x:v>60</x:v>
      </x:c>
      <x:c r="D2687" s="2" t="str">
        <x:f>'Inventory detail'!C435</x:f>
        <x:v>LUGWO7</x:v>
      </x:c>
      <x:c r="E2687" s="10" t="n">
        <x:f>A1561</x:f>
        <x:v>46357</x:v>
      </x:c>
      <x:c r="F2687" s="7" t="n">
        <x:f>O1561</x:f>
        <x:v>15000</x:v>
      </x:c>
      <x:c r="G2687" s="7" t="n">
        <x:f>Q1561</x:f>
        <x:v>0</x:v>
      </x:c>
      <x:c r="H2687" s="7" t="n">
        <x:f>R1561</x:f>
        <x:v>50.176919917864495</x:v>
      </x:c>
      <x:c r="I2687" s="7" t="n">
        <x:f>SUMIFS('PO detail'!$W$1806:$W$1806,'PO detail'!$V$1806:$V$1806,"&gt;="&amp;E2687,'PO detail'!$V$1806:$V$1806,"&lt;"&amp;A2687)</x:f>
        <x:v>0</x:v>
      </x:c>
      <x:c r="J2687" s="7" t="n">
        <x:f>SUMIFS('PO detail'!$X$1806:$X$1806,'PO detail'!$V$1806:$V$1806,"&gt;="&amp;E2687,'PO detail'!$V$1806:$V$1806,"&lt;"&amp;A2687)</x:f>
        <x:v>0</x:v>
      </x:c>
      <x:c r="K2687" s="7" t="n">
        <x:f>SUMIFS('PO detail'!$Y$1806:$Y$1806,'PO detail'!$V$1806:$V$1806,"&gt;="&amp;E2687,'PO detail'!$V$1806:$V$1806,"&lt;"&amp;A2687)</x:f>
        <x:v>0</x:v>
      </x:c>
      <x:c r="L2687" s="7" t="n">
        <x:f>'Inventory detail'!F435*Summary!$K$5*(A2687-E2687)/Summary!$K$6</x:f>
        <x:v>263.1040657084189</x:v>
      </x:c>
      <x:c r="M2687" s="7" t="n">
        <x:f>MAX(0,H2687-L2687)</x:f>
        <x:v>0</x:v>
      </x:c>
      <x:c r="N2687" s="7" t="n">
        <x:f>MAX(0,L2687-H2687)</x:f>
        <x:v>212.9271457905544</x:v>
      </x:c>
      <x:c r="O2687" s="7" t="n">
        <x:f>MAX(0,F2687+I2687-N2687)</x:f>
        <x:v>14787.072854209446</x:v>
      </x:c>
      <x:c r="P2687" s="7" t="n">
        <x:f>MAX(0,N2687-F2687-I2687)</x:f>
        <x:v>0</x:v>
      </x:c>
      <x:c r="Q2687" s="7" t="n">
        <x:f>MAX(0,G2687+J2687-P2687)</x:f>
        <x:v>0</x:v>
      </x:c>
      <x:c r="R2687" s="7" t="n">
        <x:f>M2687+MAX(0,K2687-MAX(0,P2687-G2687-J2687))</x:f>
        <x:v>0</x:v>
      </x:c>
      <x:c r="S2687" s="7" t="n">
        <x:f>SUM(O2687,Q2687,R2687)</x:f>
        <x:v>14787.072854209446</x:v>
      </x:c>
      <x:c r="T2687" s="14" t="n">
        <x:f>'Inventory detail'!T435</x:f>
        <x:v>0.0109</x:v>
      </x:c>
      <x:c r="U2687" s="14" t="n">
        <x:f>'Inventory detail'!U435</x:f>
        <x:v>0.01188</x:v>
      </x:c>
      <x:c r="V2687" s="9" t="n">
        <x:f>O2687*T2687</x:f>
        <x:v>161.17909411088297</x:v>
      </x:c>
      <x:c r="W2687" s="9" t="n">
        <x:f>Q2687*T2687</x:f>
        <x:v>0</x:v>
      </x:c>
      <x:c r="X2687" s="9" t="n">
        <x:f>R2687*T2687</x:f>
        <x:v>0</x:v>
      </x:c>
      <x:c r="Y2687" s="9" t="n">
        <x:f>S2687*T2687</x:f>
        <x:v>161.17909411088297</x:v>
      </x:c>
      <x:c r="Z2687" s="9" t="n">
        <x:f>IF(ISNUMBER(U2687),S2687*(U2687-T2687),"n.a.")</x:f>
        <x:v>14.491331397125256</x:v>
      </x:c>
      <x:c r="AA2687" s="9" t="n">
        <x:f>IF(ISNUMBER(U2687),Y2687,0)</x:f>
        <x:v>161.17909411088297</x:v>
      </x:c>
      <x:c r="AB2687" s="7" t="n">
        <x:f>MAX(0,L2687-SUM(F2687:K2687))</x:f>
        <x:v>0</x:v>
      </x:c>
    </x:row>
    <x:row r="2688" ht="22" customHeight="1">
      <x:c r="A2688" s="18" t="n">
        <x:f>Summary!E$41</x:f>
        <x:v>46388</x:v>
      </x:c>
      <x:c r="B2688" s="2" t="str">
        <x:f>'Inventory detail'!A436</x:f>
        <x:v>COIL</x:v>
      </x:c>
      <x:c r="C2688" s="2" t="str">
        <x:f>'Inventory detail'!B436</x:f>
        <x:v>10</x:v>
      </x:c>
      <x:c r="D2688" s="2" t="str">
        <x:f>'Inventory detail'!C436</x:f>
        <x:v>10RED12-4</x:v>
      </x:c>
      <x:c r="E2688" s="10" t="n">
        <x:f>A1562</x:f>
        <x:v>46357</x:v>
      </x:c>
      <x:c r="F2688" s="7" t="n">
        <x:f>O1562</x:f>
        <x:v>1864.6817248459959</x:v>
      </x:c>
      <x:c r="G2688" s="7" t="n">
        <x:f>Q1562</x:f>
        <x:v>0</x:v>
      </x:c>
      <x:c r="H2688" s="7" t="n">
        <x:f>R1562</x:f>
        <x:v>0</x:v>
      </x:c>
      <x:c r="I2688" s="7" t="n">
        <x:f>SUMIFS('PO detail'!$W$43:$W$44,'PO detail'!$V$43:$V$44,"&gt;="&amp;E2688,'PO detail'!$V$43:$V$44,"&lt;"&amp;A2688)</x:f>
        <x:v>0</x:v>
      </x:c>
      <x:c r="J2688" s="7" t="n">
        <x:f>SUMIFS('PO detail'!$X$43:$X$44,'PO detail'!$V$43:$V$44,"&gt;="&amp;E2688,'PO detail'!$V$43:$V$44,"&lt;"&amp;A2688)</x:f>
        <x:v>0</x:v>
      </x:c>
      <x:c r="K2688" s="7" t="n">
        <x:f>SUMIFS('PO detail'!$Y$43:$Y$44,'PO detail'!$V$43:$V$44,"&gt;="&amp;E2688,'PO detail'!$V$43:$V$44,"&lt;"&amp;A2688)</x:f>
        <x:v>0</x:v>
      </x:c>
      <x:c r="L2688" s="7" t="n">
        <x:f>'Inventory detail'!F436*Summary!$K$5*(A2688-E2688)/Summary!$K$6</x:f>
        <x:v>254.62012320328543</x:v>
      </x:c>
      <x:c r="M2688" s="7" t="n">
        <x:f>MAX(0,H2688-L2688)</x:f>
        <x:v>0</x:v>
      </x:c>
      <x:c r="N2688" s="7" t="n">
        <x:f>MAX(0,L2688-H2688)</x:f>
        <x:v>254.62012320328543</x:v>
      </x:c>
      <x:c r="O2688" s="7" t="n">
        <x:f>MAX(0,F2688+I2688-N2688)</x:f>
        <x:v>1610.0616016427105</x:v>
      </x:c>
      <x:c r="P2688" s="7" t="n">
        <x:f>MAX(0,N2688-F2688-I2688)</x:f>
        <x:v>0</x:v>
      </x:c>
      <x:c r="Q2688" s="7" t="n">
        <x:f>MAX(0,G2688+J2688-P2688)</x:f>
        <x:v>0</x:v>
      </x:c>
      <x:c r="R2688" s="7" t="n">
        <x:f>M2688+MAX(0,K2688-MAX(0,P2688-G2688-J2688))</x:f>
        <x:v>0</x:v>
      </x:c>
      <x:c r="S2688" s="7" t="n">
        <x:f>SUM(O2688,Q2688,R2688)</x:f>
        <x:v>1610.0616016427105</x:v>
      </x:c>
      <x:c r="T2688" s="14" t="n">
        <x:f>'Inventory detail'!T436</x:f>
        <x:v>0.0584</x:v>
      </x:c>
      <x:c r="U2688" s="14" t="n">
        <x:f>'Inventory detail'!U436</x:f>
        <x:v>0.057239</x:v>
      </x:c>
      <x:c r="V2688" s="9" t="n">
        <x:f>O2688*T2688</x:f>
        <x:v>94.02759753593429</x:v>
      </x:c>
      <x:c r="W2688" s="9" t="n">
        <x:f>Q2688*T2688</x:f>
        <x:v>0</x:v>
      </x:c>
      <x:c r="X2688" s="9" t="n">
        <x:f>R2688*T2688</x:f>
        <x:v>0</x:v>
      </x:c>
      <x:c r="Y2688" s="9" t="n">
        <x:f>S2688*T2688</x:f>
        <x:v>94.02759753593429</x:v>
      </x:c>
      <x:c r="Z2688" s="9" t="n">
        <x:f>IF(ISNUMBER(U2688),S2688*(U2688-T2688),"n.a.")</x:f>
        <x:v>-1.8692815195071906</x:v>
      </x:c>
      <x:c r="AA2688" s="9" t="n">
        <x:f>IF(ISNUMBER(U2688),Y2688,0)</x:f>
        <x:v>94.02759753593429</x:v>
      </x:c>
      <x:c r="AB2688" s="7" t="n">
        <x:f>MAX(0,L2688-SUM(F2688:K2688))</x:f>
        <x:v>0</x:v>
      </x:c>
    </x:row>
    <x:row r="2689" ht="22" customHeight="1">
      <x:c r="A2689" s="18" t="n">
        <x:f>Summary!E$41</x:f>
        <x:v>46388</x:v>
      </x:c>
      <x:c r="B2689" s="2" t="str">
        <x:f>'Inventory detail'!A437</x:f>
        <x:v>COIL</x:v>
      </x:c>
      <x:c r="C2689" s="2" t="str">
        <x:f>'Inventory detail'!B437</x:f>
        <x:v>10</x:v>
      </x:c>
      <x:c r="D2689" s="2" t="str">
        <x:f>'Inventory detail'!C437</x:f>
        <x:v>32WHT12-4</x:v>
      </x:c>
      <x:c r="E2689" s="10" t="n">
        <x:f>A1563</x:f>
        <x:v>46357</x:v>
      </x:c>
      <x:c r="F2689" s="7" t="n">
        <x:f>O1563</x:f>
        <x:v>1764.6817248459959</x:v>
      </x:c>
      <x:c r="G2689" s="7" t="n">
        <x:f>Q1563</x:f>
        <x:v>0</x:v>
      </x:c>
      <x:c r="H2689" s="7" t="n">
        <x:f>R1563</x:f>
        <x:v>0</x:v>
      </x:c>
      <x:c r="I2689" s="7" t="n">
        <x:f>SUMIFS('PO detail'!$W$400:$W$400,'PO detail'!$V$400:$V$400,"&gt;="&amp;E2689,'PO detail'!$V$400:$V$400,"&lt;"&amp;A2689)</x:f>
        <x:v>0</x:v>
      </x:c>
      <x:c r="J2689" s="7" t="n">
        <x:f>SUMIFS('PO detail'!$X$400:$X$400,'PO detail'!$V$400:$V$400,"&gt;="&amp;E2689,'PO detail'!$V$400:$V$400,"&lt;"&amp;A2689)</x:f>
        <x:v>0</x:v>
      </x:c>
      <x:c r="K2689" s="7" t="n">
        <x:f>SUMIFS('PO detail'!$Y$400:$Y$400,'PO detail'!$V$400:$V$400,"&gt;="&amp;E2689,'PO detail'!$V$400:$V$400,"&lt;"&amp;A2689)</x:f>
        <x:v>0</x:v>
      </x:c>
      <x:c r="L2689" s="7" t="n">
        <x:f>'Inventory detail'!F437*Summary!$K$5*(A2689-E2689)/Summary!$K$6</x:f>
        <x:v>254.62012320328543</x:v>
      </x:c>
      <x:c r="M2689" s="7" t="n">
        <x:f>MAX(0,H2689-L2689)</x:f>
        <x:v>0</x:v>
      </x:c>
      <x:c r="N2689" s="7" t="n">
        <x:f>MAX(0,L2689-H2689)</x:f>
        <x:v>254.62012320328543</x:v>
      </x:c>
      <x:c r="O2689" s="7" t="n">
        <x:f>MAX(0,F2689+I2689-N2689)</x:f>
        <x:v>1510.0616016427105</x:v>
      </x:c>
      <x:c r="P2689" s="7" t="n">
        <x:f>MAX(0,N2689-F2689-I2689)</x:f>
        <x:v>0</x:v>
      </x:c>
      <x:c r="Q2689" s="7" t="n">
        <x:f>MAX(0,G2689+J2689-P2689)</x:f>
        <x:v>0</x:v>
      </x:c>
      <x:c r="R2689" s="7" t="n">
        <x:f>M2689+MAX(0,K2689-MAX(0,P2689-G2689-J2689))</x:f>
        <x:v>0</x:v>
      </x:c>
      <x:c r="S2689" s="7" t="n">
        <x:f>SUM(O2689,Q2689,R2689)</x:f>
        <x:v>1510.0616016427105</x:v>
      </x:c>
      <x:c r="T2689" s="14" t="n">
        <x:f>'Inventory detail'!T437</x:f>
        <x:v>0.2647</x:v>
      </x:c>
      <x:c r="U2689" s="14" t="n">
        <x:f>'Inventory detail'!U437</x:f>
        <x:v>0.2593435</x:v>
      </x:c>
      <x:c r="V2689" s="9" t="n">
        <x:f>O2689*T2689</x:f>
        <x:v>399.71330595482544</x:v>
      </x:c>
      <x:c r="W2689" s="9" t="n">
        <x:f>Q2689*T2689</x:f>
        <x:v>0</x:v>
      </x:c>
      <x:c r="X2689" s="9" t="n">
        <x:f>R2689*T2689</x:f>
        <x:v>0</x:v>
      </x:c>
      <x:c r="Y2689" s="9" t="n">
        <x:f>S2689*T2689</x:f>
        <x:v>399.71330595482544</x:v>
      </x:c>
      <x:c r="Z2689" s="9" t="n">
        <x:f>IF(ISNUMBER(U2689),S2689*(U2689-T2689),"n.a.")</x:f>
        <x:v>-8.088644969199159</x:v>
      </x:c>
      <x:c r="AA2689" s="9" t="n">
        <x:f>IF(ISNUMBER(U2689),Y2689,0)</x:f>
        <x:v>399.71330595482544</x:v>
      </x:c>
      <x:c r="AB2689" s="7" t="n">
        <x:f>MAX(0,L2689-SUM(F2689:K2689))</x:f>
        <x:v>0</x:v>
      </x:c>
    </x:row>
    <x:row r="2690" ht="22" customHeight="1">
      <x:c r="A2690" s="18" t="n">
        <x:f>Summary!E$41</x:f>
        <x:v>46388</x:v>
      </x:c>
      <x:c r="B2690" s="2" t="str">
        <x:f>'Inventory detail'!A438</x:f>
        <x:v>POUC</x:v>
      </x:c>
      <x:c r="C2690" s="2" t="str">
        <x:f>'Inventory detail'!B438</x:f>
        <x:v>10</x:v>
      </x:c>
      <x:c r="D2690" s="2" t="str">
        <x:f>'Inventory detail'!C438</x:f>
        <x:v>MLMEN3</x:v>
      </x:c>
      <x:c r="E2690" s="10" t="n">
        <x:f>A1564</x:f>
        <x:v>46357</x:v>
      </x:c>
      <x:c r="F2690" s="7" t="n">
        <x:f>O1564</x:f>
        <x:v>0</x:v>
      </x:c>
      <x:c r="G2690" s="7" t="n">
        <x:f>Q1564</x:f>
        <x:v>4753.593429158111</x:v>
      </x:c>
      <x:c r="H2690" s="7" t="n">
        <x:f>R1564</x:f>
        <x:v>0</x:v>
      </x:c>
      <x:c r="I2690" s="7" t="n">
        <x:f>SUMIFS('PO detail'!$W$1570:$W$1570,'PO detail'!$V$1570:$V$1570,"&gt;="&amp;E2690,'PO detail'!$V$1570:$V$1570,"&lt;"&amp;A2690)</x:f>
        <x:v>0</x:v>
      </x:c>
      <x:c r="J2690" s="7" t="n">
        <x:f>SUMIFS('PO detail'!$X$1570:$X$1570,'PO detail'!$V$1570:$V$1570,"&gt;="&amp;E2690,'PO detail'!$V$1570:$V$1570,"&lt;"&amp;A2690)</x:f>
        <x:v>0</x:v>
      </x:c>
      <x:c r="K2690" s="7" t="n">
        <x:f>SUMIFS('PO detail'!$Y$1570:$Y$1570,'PO detail'!$V$1570:$V$1570,"&gt;="&amp;E2690,'PO detail'!$V$1570:$V$1570,"&lt;"&amp;A2690)</x:f>
        <x:v>0</x:v>
      </x:c>
      <x:c r="L2690" s="7" t="n">
        <x:f>'Inventory detail'!F438*Summary!$K$5*(A2690-E2690)/Summary!$K$6</x:f>
        <x:v>254.62012320328543</x:v>
      </x:c>
      <x:c r="M2690" s="7" t="n">
        <x:f>MAX(0,H2690-L2690)</x:f>
        <x:v>0</x:v>
      </x:c>
      <x:c r="N2690" s="7" t="n">
        <x:f>MAX(0,L2690-H2690)</x:f>
        <x:v>254.62012320328543</x:v>
      </x:c>
      <x:c r="O2690" s="7" t="n">
        <x:f>MAX(0,F2690+I2690-N2690)</x:f>
        <x:v>0</x:v>
      </x:c>
      <x:c r="P2690" s="7" t="n">
        <x:f>MAX(0,N2690-F2690-I2690)</x:f>
        <x:v>254.62012320328543</x:v>
      </x:c>
      <x:c r="Q2690" s="7" t="n">
        <x:f>MAX(0,G2690+J2690-P2690)</x:f>
        <x:v>4498.973305954825</x:v>
      </x:c>
      <x:c r="R2690" s="7" t="n">
        <x:f>M2690+MAX(0,K2690-MAX(0,P2690-G2690-J2690))</x:f>
        <x:v>0</x:v>
      </x:c>
      <x:c r="S2690" s="7" t="n">
        <x:f>SUM(O2690,Q2690,R2690)</x:f>
        <x:v>4498.973305954825</x:v>
      </x:c>
      <x:c r="T2690" s="14" t="n">
        <x:f>'Inventory detail'!T438</x:f>
        <x:v>0.1739</x:v>
      </x:c>
      <x:c r="U2690" s="14" t="n">
        <x:f>'Inventory detail'!U438</x:f>
        <x:v>0.255915</x:v>
      </x:c>
      <x:c r="V2690" s="9" t="n">
        <x:f>O2690*T2690</x:f>
        <x:v>0</x:v>
      </x:c>
      <x:c r="W2690" s="9" t="n">
        <x:f>Q2690*T2690</x:f>
        <x:v>782.3714579055442</x:v>
      </x:c>
      <x:c r="X2690" s="9" t="n">
        <x:f>R2690*T2690</x:f>
        <x:v>0</x:v>
      </x:c>
      <x:c r="Y2690" s="9" t="n">
        <x:f>S2690*T2690</x:f>
        <x:v>782.3714579055442</x:v>
      </x:c>
      <x:c r="Z2690" s="9" t="n">
        <x:f>IF(ISNUMBER(U2690),S2690*(U2690-T2690),"n.a.")</x:f>
        <x:v>368.983295687885</x:v>
      </x:c>
      <x:c r="AA2690" s="9" t="n">
        <x:f>IF(ISNUMBER(U2690),Y2690,0)</x:f>
        <x:v>782.3714579055442</x:v>
      </x:c>
      <x:c r="AB2690" s="7" t="n">
        <x:f>MAX(0,L2690-SUM(F2690:K2690))</x:f>
        <x:v>0</x:v>
      </x:c>
    </x:row>
    <x:row r="2691" ht="22" customHeight="1">
      <x:c r="A2691" s="18" t="n">
        <x:f>Summary!E$41</x:f>
        <x:v>46388</x:v>
      </x:c>
      <x:c r="B2691" s="2" t="str">
        <x:f>'Inventory detail'!A439</x:f>
        <x:v>WIRE</x:v>
      </x:c>
      <x:c r="C2691" s="2" t="str">
        <x:f>'Inventory detail'!B439</x:f>
        <x:v>60</x:v>
      </x:c>
      <x:c r="D2691" s="2" t="str">
        <x:f>'Inventory detail'!C439</x:f>
        <x:v>DL078GOLD</x:v>
      </x:c>
      <x:c r="E2691" s="10" t="n">
        <x:f>A1565</x:f>
        <x:v>46357</x:v>
      </x:c>
      <x:c r="F2691" s="7" t="n">
        <x:f>O1565</x:f>
        <x:v>0</x:v>
      </x:c>
      <x:c r="G2691" s="7" t="n">
        <x:f>Q1565</x:f>
        <x:v>0</x:v>
      </x:c>
      <x:c r="H2691" s="7" t="n">
        <x:f>R1565</x:f>
        <x:v>64.68172484599592</x:v>
      </x:c>
      <x:c r="I2691" s="7" t="n">
        <x:f>0</x:f>
        <x:v>0</x:v>
      </x:c>
      <x:c r="J2691" s="7" t="n">
        <x:f>0</x:f>
        <x:v>0</x:v>
      </x:c>
      <x:c r="K2691" s="7" t="n">
        <x:f>0</x:f>
        <x:v>0</x:v>
      </x:c>
      <x:c r="L2691" s="7" t="n">
        <x:f>'Inventory detail'!F439*Summary!$K$5*(A2691-E2691)/Summary!$K$6</x:f>
        <x:v>254.62012320328543</x:v>
      </x:c>
      <x:c r="M2691" s="7" t="n">
        <x:f>MAX(0,H2691-L2691)</x:f>
        <x:v>0</x:v>
      </x:c>
      <x:c r="N2691" s="7" t="n">
        <x:f>MAX(0,L2691-H2691)</x:f>
        <x:v>189.93839835728951</x:v>
      </x:c>
      <x:c r="O2691" s="7" t="n">
        <x:f>MAX(0,F2691+I2691-N2691)</x:f>
        <x:v>0</x:v>
      </x:c>
      <x:c r="P2691" s="7" t="n">
        <x:f>MAX(0,N2691-F2691-I2691)</x:f>
        <x:v>189.93839835728951</x:v>
      </x:c>
      <x:c r="Q2691" s="7" t="n">
        <x:f>MAX(0,G2691+J2691-P2691)</x:f>
        <x:v>0</x:v>
      </x:c>
      <x:c r="R2691" s="7" t="n">
        <x:f>M2691+MAX(0,K2691-MAX(0,P2691-G2691-J2691))</x:f>
        <x:v>0</x:v>
      </x:c>
      <x:c r="S2691" s="7" t="n">
        <x:f>SUM(O2691,Q2691,R2691)</x:f>
        <x:v>0</x:v>
      </x:c>
      <x:c r="T2691" s="14" t="n">
        <x:f>'Inventory detail'!T439</x:f>
        <x:v>0.16329999999999997</x:v>
      </x:c>
      <x:c r="U2691" s="14" t="n">
        <x:f>'Inventory detail'!U439</x:f>
        <x:v>0.16329999999999997</x:v>
      </x:c>
      <x:c r="V2691" s="9" t="n">
        <x:f>O2691*T2691</x:f>
        <x:v>0</x:v>
      </x:c>
      <x:c r="W2691" s="9" t="n">
        <x:f>Q2691*T2691</x:f>
        <x:v>0</x:v>
      </x:c>
      <x:c r="X2691" s="9" t="n">
        <x:f>R2691*T2691</x:f>
        <x:v>0</x:v>
      </x:c>
      <x:c r="Y2691" s="9" t="n">
        <x:f>S2691*T2691</x:f>
        <x:v>0</x:v>
      </x:c>
      <x:c r="Z2691" s="9" t="n">
        <x:f>IF(ISNUMBER(U2691),S2691*(U2691-T2691),"n.a.")</x:f>
        <x:v>0</x:v>
      </x:c>
      <x:c r="AA2691" s="9" t="n">
        <x:f>IF(ISNUMBER(U2691),Y2691,0)</x:f>
        <x:v>0</x:v>
      </x:c>
      <x:c r="AB2691" s="7" t="n">
        <x:f>MAX(0,L2691-SUM(F2691:K2691))</x:f>
        <x:v>189.93839835728951</x:v>
      </x:c>
    </x:row>
    <x:row r="2692" ht="22" customHeight="1">
      <x:c r="A2692" s="18" t="n">
        <x:f>Summary!E$41</x:f>
        <x:v>46388</x:v>
      </x:c>
      <x:c r="B2692" s="2" t="str">
        <x:f>'Inventory detail'!A440</x:f>
        <x:v>COIL</x:v>
      </x:c>
      <x:c r="C2692" s="2" t="str">
        <x:f>'Inventory detail'!B440</x:f>
        <x:v>10</x:v>
      </x:c>
      <x:c r="D2692" s="2" t="str">
        <x:f>'Inventory detail'!C440</x:f>
        <x:v>22BLK36-4</x:v>
      </x:c>
      <x:c r="E2692" s="10" t="n">
        <x:f>A1566</x:f>
        <x:v>46357</x:v>
      </x:c>
      <x:c r="F2692" s="7" t="n">
        <x:f>O1566</x:f>
        <x:v>1179.1865297741272</x:v>
      </x:c>
      <x:c r="G2692" s="7" t="n">
        <x:f>Q1566</x:f>
        <x:v>0</x:v>
      </x:c>
      <x:c r="H2692" s="7" t="n">
        <x:f>R1566</x:f>
        <x:v>0</x:v>
      </x:c>
      <x:c r="I2692" s="7" t="n">
        <x:f>SUMIFS('PO detail'!$W$314:$W$318,'PO detail'!$V$314:$V$318,"&gt;="&amp;E2692,'PO detail'!$V$314:$V$318,"&lt;"&amp;A2692)</x:f>
        <x:v>0</x:v>
      </x:c>
      <x:c r="J2692" s="7" t="n">
        <x:f>SUMIFS('PO detail'!$X$314:$X$318,'PO detail'!$V$314:$V$318,"&gt;="&amp;E2692,'PO detail'!$V$314:$V$318,"&lt;"&amp;A2692)</x:f>
        <x:v>0</x:v>
      </x:c>
      <x:c r="K2692" s="7" t="n">
        <x:f>SUMIFS('PO detail'!$Y$314:$Y$318,'PO detail'!$V$314:$V$318,"&gt;="&amp;E2692,'PO detail'!$V$314:$V$318,"&lt;"&amp;A2692)</x:f>
        <x:v>0</x:v>
      </x:c>
      <x:c r="L2692" s="7" t="n">
        <x:f>'Inventory detail'!F440*Summary!$K$5*(A2692-E2692)/Summary!$K$6</x:f>
        <x:v>246.13618069815195</x:v>
      </x:c>
      <x:c r="M2692" s="7" t="n">
        <x:f>MAX(0,H2692-L2692)</x:f>
        <x:v>0</x:v>
      </x:c>
      <x:c r="N2692" s="7" t="n">
        <x:f>MAX(0,L2692-H2692)</x:f>
        <x:v>246.13618069815195</x:v>
      </x:c>
      <x:c r="O2692" s="7" t="n">
        <x:f>MAX(0,F2692+I2692-N2692)</x:f>
        <x:v>933.0503490759752</x:v>
      </x:c>
      <x:c r="P2692" s="7" t="n">
        <x:f>MAX(0,N2692-F2692-I2692)</x:f>
        <x:v>0</x:v>
      </x:c>
      <x:c r="Q2692" s="7" t="n">
        <x:f>MAX(0,G2692+J2692-P2692)</x:f>
        <x:v>0</x:v>
      </x:c>
      <x:c r="R2692" s="7" t="n">
        <x:f>M2692+MAX(0,K2692-MAX(0,P2692-G2692-J2692))</x:f>
        <x:v>0</x:v>
      </x:c>
      <x:c r="S2692" s="7" t="n">
        <x:f>SUM(O2692,Q2692,R2692)</x:f>
        <x:v>933.0503490759752</x:v>
      </x:c>
      <x:c r="T2692" s="14" t="n">
        <x:f>'Inventory detail'!T440</x:f>
        <x:v>0.3826</x:v>
      </x:c>
      <x:c r="U2692" s="14" t="n">
        <x:f>'Inventory detail'!U440</x:f>
        <x:v>0.3749265</x:v>
      </x:c>
      <x:c r="V2692" s="9" t="n">
        <x:f>O2692*T2692</x:f>
        <x:v>356.9850635564681</x:v>
      </x:c>
      <x:c r="W2692" s="9" t="n">
        <x:f>Q2692*T2692</x:f>
        <x:v>0</x:v>
      </x:c>
      <x:c r="X2692" s="9" t="n">
        <x:f>R2692*T2692</x:f>
        <x:v>0</x:v>
      </x:c>
      <x:c r="Y2692" s="9" t="n">
        <x:f>S2692*T2692</x:f>
        <x:v>356.9850635564681</x:v>
      </x:c>
      <x:c r="Z2692" s="9" t="n">
        <x:f>IF(ISNUMBER(U2692),S2692*(U2692-T2692),"n.a.")</x:f>
        <x:v>-7.159761853634495</x:v>
      </x:c>
      <x:c r="AA2692" s="9" t="n">
        <x:f>IF(ISNUMBER(U2692),Y2692,0)</x:f>
        <x:v>356.9850635564681</x:v>
      </x:c>
      <x:c r="AB2692" s="7" t="n">
        <x:f>MAX(0,L2692-SUM(F2692:K2692))</x:f>
        <x:v>0</x:v>
      </x:c>
    </x:row>
    <x:row r="2693" ht="22" customHeight="1">
      <x:c r="A2693" s="18" t="n">
        <x:f>Summary!E$41</x:f>
        <x:v>46388</x:v>
      </x:c>
      <x:c r="B2693" s="2" t="str">
        <x:f>'Inventory detail'!A441</x:f>
        <x:v>COIL</x:v>
      </x:c>
      <x:c r="C2693" s="2" t="str">
        <x:f>'Inventory detail'!B441</x:f>
        <x:v>30</x:v>
      </x:c>
      <x:c r="D2693" s="2" t="str">
        <x:f>'Inventory detail'!C441</x:f>
        <x:v>7BLK36-4</x:v>
      </x:c>
      <x:c r="E2693" s="10" t="n">
        <x:f>A1567</x:f>
        <x:v>46357</x:v>
      </x:c>
      <x:c r="F2693" s="7" t="n">
        <x:f>O1567</x:f>
        <x:v>0</x:v>
      </x:c>
      <x:c r="G2693" s="7" t="n">
        <x:f>Q1567</x:f>
        <x:v>0</x:v>
      </x:c>
      <x:c r="H2693" s="7" t="n">
        <x:f>R1567</x:f>
        <x:v>2279.1865297741274</x:v>
      </x:c>
      <x:c r="I2693" s="7" t="n">
        <x:f>0</x:f>
        <x:v>0</x:v>
      </x:c>
      <x:c r="J2693" s="7" t="n">
        <x:f>0</x:f>
        <x:v>0</x:v>
      </x:c>
      <x:c r="K2693" s="7" t="n">
        <x:f>0</x:f>
        <x:v>0</x:v>
      </x:c>
      <x:c r="L2693" s="7" t="n">
        <x:f>'Inventory detail'!F441*Summary!$K$5*(A2693-E2693)/Summary!$K$6</x:f>
        <x:v>246.13618069815195</x:v>
      </x:c>
      <x:c r="M2693" s="7" t="n">
        <x:f>MAX(0,H2693-L2693)</x:f>
        <x:v>2033.0503490759754</x:v>
      </x:c>
      <x:c r="N2693" s="7" t="n">
        <x:f>MAX(0,L2693-H2693)</x:f>
        <x:v>0</x:v>
      </x:c>
      <x:c r="O2693" s="7" t="n">
        <x:f>MAX(0,F2693+I2693-N2693)</x:f>
        <x:v>0</x:v>
      </x:c>
      <x:c r="P2693" s="7" t="n">
        <x:f>MAX(0,N2693-F2693-I2693)</x:f>
        <x:v>0</x:v>
      </x:c>
      <x:c r="Q2693" s="7" t="n">
        <x:f>MAX(0,G2693+J2693-P2693)</x:f>
        <x:v>0</x:v>
      </x:c>
      <x:c r="R2693" s="7" t="n">
        <x:f>M2693+MAX(0,K2693-MAX(0,P2693-G2693-J2693))</x:f>
        <x:v>2033.0503490759754</x:v>
      </x:c>
      <x:c r="S2693" s="7" t="n">
        <x:f>SUM(O2693,Q2693,R2693)</x:f>
        <x:v>2033.0503490759754</x:v>
      </x:c>
      <x:c r="T2693" s="14" t="n">
        <x:f>'Inventory detail'!T441</x:f>
        <x:v>0.1148</x:v>
      </x:c>
      <x:c r="U2693" s="14" t="n">
        <x:f>'Inventory detail'!U441</x:f>
        <x:v>0.11248899999999999</x:v>
      </x:c>
      <x:c r="V2693" s="9" t="n">
        <x:f>O2693*T2693</x:f>
        <x:v>0</x:v>
      </x:c>
      <x:c r="W2693" s="9" t="n">
        <x:f>Q2693*T2693</x:f>
        <x:v>0</x:v>
      </x:c>
      <x:c r="X2693" s="9" t="n">
        <x:f>R2693*T2693</x:f>
        <x:v>233.39418007392197</x:v>
      </x:c>
      <x:c r="Y2693" s="9" t="n">
        <x:f>S2693*T2693</x:f>
        <x:v>233.39418007392197</x:v>
      </x:c>
      <x:c r="Z2693" s="9" t="n">
        <x:f>IF(ISNUMBER(U2693),S2693*(U2693-T2693),"n.a.")</x:f>
        <x:v>-4.698379356714595</x:v>
      </x:c>
      <x:c r="AA2693" s="9" t="n">
        <x:f>IF(ISNUMBER(U2693),Y2693,0)</x:f>
        <x:v>233.39418007392197</x:v>
      </x:c>
      <x:c r="AB2693" s="7" t="n">
        <x:f>MAX(0,L2693-SUM(F2693:K2693))</x:f>
        <x:v>0</x:v>
      </x:c>
    </x:row>
    <x:row r="2694" ht="22" customHeight="1">
      <x:c r="A2694" s="18" t="n">
        <x:f>Summary!E$41</x:f>
        <x:v>46388</x:v>
      </x:c>
      <x:c r="B2694" s="2" t="str">
        <x:f>'Inventory detail'!A442</x:f>
        <x:v>COIL</x:v>
      </x:c>
      <x:c r="C2694" s="2" t="str">
        <x:f>'Inventory detail'!B442</x:f>
        <x:v>60</x:v>
      </x:c>
      <x:c r="D2694" s="2" t="str">
        <x:f>'Inventory detail'!C442</x:f>
        <x:v>8WHT36-4</x:v>
      </x:c>
      <x:c r="E2694" s="10" t="n">
        <x:f>A1568</x:f>
        <x:v>46357</x:v>
      </x:c>
      <x:c r="F2694" s="7" t="n">
        <x:f>O1568</x:f>
        <x:v>1079.1865297741272</x:v>
      </x:c>
      <x:c r="G2694" s="7" t="n">
        <x:f>Q1568</x:f>
        <x:v>0</x:v>
      </x:c>
      <x:c r="H2694" s="7" t="n">
        <x:f>R1568</x:f>
        <x:v>0</x:v>
      </x:c>
      <x:c r="I2694" s="7" t="n">
        <x:f>SUMIFS('PO detail'!$W$1432:$W$1432,'PO detail'!$V$1432:$V$1432,"&gt;="&amp;E2694,'PO detail'!$V$1432:$V$1432,"&lt;"&amp;A2694)</x:f>
        <x:v>0</x:v>
      </x:c>
      <x:c r="J2694" s="7" t="n">
        <x:f>SUMIFS('PO detail'!$X$1432:$X$1432,'PO detail'!$V$1432:$V$1432,"&gt;="&amp;E2694,'PO detail'!$V$1432:$V$1432,"&lt;"&amp;A2694)</x:f>
        <x:v>0</x:v>
      </x:c>
      <x:c r="K2694" s="7" t="n">
        <x:f>SUMIFS('PO detail'!$Y$1432:$Y$1432,'PO detail'!$V$1432:$V$1432,"&gt;="&amp;E2694,'PO detail'!$V$1432:$V$1432,"&lt;"&amp;A2694)</x:f>
        <x:v>0</x:v>
      </x:c>
      <x:c r="L2694" s="7" t="n">
        <x:f>'Inventory detail'!F442*Summary!$K$5*(A2694-E2694)/Summary!$K$6</x:f>
        <x:v>246.13618069815195</x:v>
      </x:c>
      <x:c r="M2694" s="7" t="n">
        <x:f>MAX(0,H2694-L2694)</x:f>
        <x:v>0</x:v>
      </x:c>
      <x:c r="N2694" s="7" t="n">
        <x:f>MAX(0,L2694-H2694)</x:f>
        <x:v>246.13618069815195</x:v>
      </x:c>
      <x:c r="O2694" s="7" t="n">
        <x:f>MAX(0,F2694+I2694-N2694)</x:f>
        <x:v>833.0503490759752</x:v>
      </x:c>
      <x:c r="P2694" s="7" t="n">
        <x:f>MAX(0,N2694-F2694-I2694)</x:f>
        <x:v>0</x:v>
      </x:c>
      <x:c r="Q2694" s="7" t="n">
        <x:f>MAX(0,G2694+J2694-P2694)</x:f>
        <x:v>0</x:v>
      </x:c>
      <x:c r="R2694" s="7" t="n">
        <x:f>M2694+MAX(0,K2694-MAX(0,P2694-G2694-J2694))</x:f>
        <x:v>0</x:v>
      </x:c>
      <x:c r="S2694" s="7" t="n">
        <x:f>SUM(O2694,Q2694,R2694)</x:f>
        <x:v>833.0503490759752</x:v>
      </x:c>
      <x:c r="T2694" s="14" t="n">
        <x:f>'Inventory detail'!T442</x:f>
        <x:v>0.14429999999999998</x:v>
      </x:c>
      <x:c r="U2694" s="14" t="n">
        <x:f>'Inventory detail'!U442</x:f>
        <x:v>0.1413295</x:v>
      </x:c>
      <x:c r="V2694" s="9" t="n">
        <x:f>O2694*T2694</x:f>
        <x:v>120.2091653716632</x:v>
      </x:c>
      <x:c r="W2694" s="9" t="n">
        <x:f>Q2694*T2694</x:f>
        <x:v>0</x:v>
      </x:c>
      <x:c r="X2694" s="9" t="n">
        <x:f>R2694*T2694</x:f>
        <x:v>0</x:v>
      </x:c>
      <x:c r="Y2694" s="9" t="n">
        <x:f>S2694*T2694</x:f>
        <x:v>120.2091653716632</x:v>
      </x:c>
      <x:c r="Z2694" s="9" t="n">
        <x:f>IF(ISNUMBER(U2694),S2694*(U2694-T2694),"n.a.")</x:f>
        <x:v>-2.4745760619301733</x:v>
      </x:c>
      <x:c r="AA2694" s="9" t="n">
        <x:f>IF(ISNUMBER(U2694),Y2694,0)</x:f>
        <x:v>120.2091653716632</x:v>
      </x:c>
      <x:c r="AB2694" s="7" t="n">
        <x:f>MAX(0,L2694-SUM(F2694:K2694))</x:f>
        <x:v>0</x:v>
      </x:c>
    </x:row>
    <x:row r="2695" ht="22" customHeight="1">
      <x:c r="A2695" s="18" t="n">
        <x:f>Summary!E$41</x:f>
        <x:v>46388</x:v>
      </x:c>
      <x:c r="B2695" s="2" t="str">
        <x:f>'Inventory detail'!A443</x:f>
        <x:v>POUC</x:v>
      </x:c>
      <x:c r="C2695" s="2" t="str">
        <x:f>'Inventory detail'!B443</x:f>
        <x:v>60</x:v>
      </x:c>
      <x:c r="D2695" s="2" t="str">
        <x:f>'Inventory detail'!C443</x:f>
        <x:v>MLEG5</x:v>
      </x:c>
      <x:c r="E2695" s="10" t="n">
        <x:f>A1569</x:f>
        <x:v>46357</x:v>
      </x:c>
      <x:c r="F2695" s="7" t="n">
        <x:f>O1569</x:f>
        <x:v>0</x:v>
      </x:c>
      <x:c r="G2695" s="7" t="n">
        <x:f>Q1569</x:f>
        <x:v>1879.1865297741274</x:v>
      </x:c>
      <x:c r="H2695" s="7" t="n">
        <x:f>R1569</x:f>
        <x:v>0</x:v>
      </x:c>
      <x:c r="I2695" s="7" t="n">
        <x:f>SUMIFS('PO detail'!$W$1816:$W$1816,'PO detail'!$V$1816:$V$1816,"&gt;="&amp;E2695,'PO detail'!$V$1816:$V$1816,"&lt;"&amp;A2695)</x:f>
        <x:v>0</x:v>
      </x:c>
      <x:c r="J2695" s="7" t="n">
        <x:f>SUMIFS('PO detail'!$X$1816:$X$1816,'PO detail'!$V$1816:$V$1816,"&gt;="&amp;E2695,'PO detail'!$V$1816:$V$1816,"&lt;"&amp;A2695)</x:f>
        <x:v>0</x:v>
      </x:c>
      <x:c r="K2695" s="7" t="n">
        <x:f>SUMIFS('PO detail'!$Y$1816:$Y$1816,'PO detail'!$V$1816:$V$1816,"&gt;="&amp;E2695,'PO detail'!$V$1816:$V$1816,"&lt;"&amp;A2695)</x:f>
        <x:v>0</x:v>
      </x:c>
      <x:c r="L2695" s="7" t="n">
        <x:f>'Inventory detail'!F443*Summary!$K$5*(A2695-E2695)/Summary!$K$6</x:f>
        <x:v>246.13618069815195</x:v>
      </x:c>
      <x:c r="M2695" s="7" t="n">
        <x:f>MAX(0,H2695-L2695)</x:f>
        <x:v>0</x:v>
      </x:c>
      <x:c r="N2695" s="7" t="n">
        <x:f>MAX(0,L2695-H2695)</x:f>
        <x:v>246.13618069815195</x:v>
      </x:c>
      <x:c r="O2695" s="7" t="n">
        <x:f>MAX(0,F2695+I2695-N2695)</x:f>
        <x:v>0</x:v>
      </x:c>
      <x:c r="P2695" s="7" t="n">
        <x:f>MAX(0,N2695-F2695-I2695)</x:f>
        <x:v>246.13618069815195</x:v>
      </x:c>
      <x:c r="Q2695" s="7" t="n">
        <x:f>MAX(0,G2695+J2695-P2695)</x:f>
        <x:v>1633.0503490759754</x:v>
      </x:c>
      <x:c r="R2695" s="7" t="n">
        <x:f>M2695+MAX(0,K2695-MAX(0,P2695-G2695-J2695))</x:f>
        <x:v>0</x:v>
      </x:c>
      <x:c r="S2695" s="7" t="n">
        <x:f>SUM(O2695,Q2695,R2695)</x:f>
        <x:v>1633.0503490759754</x:v>
      </x:c>
      <x:c r="T2695" s="14" t="n">
        <x:f>'Inventory detail'!T443</x:f>
        <x:v>0.20329999999999998</x:v>
      </x:c>
      <x:c r="U2695" s="14" t="n">
        <x:f>'Inventory detail'!U443</x:f>
        <x:v>0.22175999999999998</x:v>
      </x:c>
      <x:c r="V2695" s="9" t="n">
        <x:f>O2695*T2695</x:f>
        <x:v>0</x:v>
      </x:c>
      <x:c r="W2695" s="9" t="n">
        <x:f>Q2695*T2695</x:f>
        <x:v>331.9991359671458</x:v>
      </x:c>
      <x:c r="X2695" s="9" t="n">
        <x:f>R2695*T2695</x:f>
        <x:v>0</x:v>
      </x:c>
      <x:c r="Y2695" s="9" t="n">
        <x:f>S2695*T2695</x:f>
        <x:v>331.9991359671458</x:v>
      </x:c>
      <x:c r="Z2695" s="9" t="n">
        <x:f>IF(ISNUMBER(U2695),S2695*(U2695-T2695),"n.a.")</x:f>
        <x:v>30.146109443942514</x:v>
      </x:c>
      <x:c r="AA2695" s="9" t="n">
        <x:f>IF(ISNUMBER(U2695),Y2695,0)</x:f>
        <x:v>331.9991359671458</x:v>
      </x:c>
      <x:c r="AB2695" s="7" t="n">
        <x:f>MAX(0,L2695-SUM(F2695:K2695))</x:f>
        <x:v>0</x:v>
      </x:c>
    </x:row>
    <x:row r="2696" ht="22" customHeight="1">
      <x:c r="A2696" s="18" t="n">
        <x:f>Summary!E$41</x:f>
        <x:v>46388</x:v>
      </x:c>
      <x:c r="B2696" s="2" t="str">
        <x:f>'Inventory detail'!A444</x:f>
        <x:v>POUC</x:v>
      </x:c>
      <x:c r="C2696" s="2" t="str">
        <x:f>'Inventory detail'!B444</x:f>
        <x:v>60</x:v>
      </x:c>
      <x:c r="D2696" s="2" t="str">
        <x:f>'Inventory detail'!C444</x:f>
        <x:v>PHO3</x:v>
      </x:c>
      <x:c r="E2696" s="10" t="n">
        <x:f>A1570</x:f>
        <x:v>46357</x:v>
      </x:c>
      <x:c r="F2696" s="7" t="n">
        <x:f>O1570</x:f>
        <x:v>0</x:v>
      </x:c>
      <x:c r="G2696" s="7" t="n">
        <x:f>Q1570</x:f>
        <x:v>2000</x:v>
      </x:c>
      <x:c r="H2696" s="7" t="n">
        <x:f>R1570</x:f>
        <x:v>1079.1865297741272</x:v>
      </x:c>
      <x:c r="I2696" s="7" t="n">
        <x:f>SUMIFS('PO detail'!$W$1825:$W$1825,'PO detail'!$V$1825:$V$1825,"&gt;="&amp;E2696,'PO detail'!$V$1825:$V$1825,"&lt;"&amp;A2696)</x:f>
        <x:v>0</x:v>
      </x:c>
      <x:c r="J2696" s="7" t="n">
        <x:f>SUMIFS('PO detail'!$X$1825:$X$1825,'PO detail'!$V$1825:$V$1825,"&gt;="&amp;E2696,'PO detail'!$V$1825:$V$1825,"&lt;"&amp;A2696)</x:f>
        <x:v>0</x:v>
      </x:c>
      <x:c r="K2696" s="7" t="n">
        <x:f>SUMIFS('PO detail'!$Y$1825:$Y$1825,'PO detail'!$V$1825:$V$1825,"&gt;="&amp;E2696,'PO detail'!$V$1825:$V$1825,"&lt;"&amp;A2696)</x:f>
        <x:v>0</x:v>
      </x:c>
      <x:c r="L2696" s="7" t="n">
        <x:f>'Inventory detail'!F444*Summary!$K$5*(A2696-E2696)/Summary!$K$6</x:f>
        <x:v>246.13618069815195</x:v>
      </x:c>
      <x:c r="M2696" s="7" t="n">
        <x:f>MAX(0,H2696-L2696)</x:f>
        <x:v>833.0503490759752</x:v>
      </x:c>
      <x:c r="N2696" s="7" t="n">
        <x:f>MAX(0,L2696-H2696)</x:f>
        <x:v>0</x:v>
      </x:c>
      <x:c r="O2696" s="7" t="n">
        <x:f>MAX(0,F2696+I2696-N2696)</x:f>
        <x:v>0</x:v>
      </x:c>
      <x:c r="P2696" s="7" t="n">
        <x:f>MAX(0,N2696-F2696-I2696)</x:f>
        <x:v>0</x:v>
      </x:c>
      <x:c r="Q2696" s="7" t="n">
        <x:f>MAX(0,G2696+J2696-P2696)</x:f>
        <x:v>2000</x:v>
      </x:c>
      <x:c r="R2696" s="7" t="n">
        <x:f>M2696+MAX(0,K2696-MAX(0,P2696-G2696-J2696))</x:f>
        <x:v>833.0503490759752</x:v>
      </x:c>
      <x:c r="S2696" s="7" t="n">
        <x:f>SUM(O2696,Q2696,R2696)</x:f>
        <x:v>2833.050349075975</x:v>
      </x:c>
      <x:c r="T2696" s="14" t="n">
        <x:f>'Inventory detail'!T444</x:f>
        <x:v>0.022799999999999997</x:v>
      </x:c>
      <x:c r="U2696" s="14" t="n">
        <x:f>'Inventory detail'!U444</x:f>
        <x:v>0.024915</x:v>
      </x:c>
      <x:c r="V2696" s="9" t="n">
        <x:f>O2696*T2696</x:f>
        <x:v>0</x:v>
      </x:c>
      <x:c r="W2696" s="9" t="n">
        <x:f>Q2696*T2696</x:f>
        <x:v>45.599999999999994</x:v>
      </x:c>
      <x:c r="X2696" s="9" t="n">
        <x:f>R2696*T2696</x:f>
        <x:v>18.993547958932233</x:v>
      </x:c>
      <x:c r="Y2696" s="9" t="n">
        <x:f>S2696*T2696</x:f>
        <x:v>64.59354795893222</x:v>
      </x:c>
      <x:c r="Z2696" s="9" t="n">
        <x:f>IF(ISNUMBER(U2696),S2696*(U2696-T2696),"n.a.")</x:f>
        <x:v>5.991901488295694</x:v>
      </x:c>
      <x:c r="AA2696" s="9" t="n">
        <x:f>IF(ISNUMBER(U2696),Y2696,0)</x:f>
        <x:v>64.59354795893222</x:v>
      </x:c>
      <x:c r="AB2696" s="7" t="n">
        <x:f>MAX(0,L2696-SUM(F2696:K2696))</x:f>
        <x:v>0</x:v>
      </x:c>
    </x:row>
    <x:row r="2697" ht="22" customHeight="1">
      <x:c r="A2697" s="18" t="n">
        <x:f>Summary!E$41</x:f>
        <x:v>46388</x:v>
      </x:c>
      <x:c r="B2697" s="2" t="str">
        <x:f>'Inventory detail'!A445</x:f>
        <x:v>COIL</x:v>
      </x:c>
      <x:c r="C2697" s="2" t="str">
        <x:f>'Inventory detail'!B445</x:f>
        <x:v>10</x:v>
      </x:c>
      <x:c r="D2697" s="2" t="str">
        <x:f>'Inventory detail'!C445</x:f>
        <x:v>14WHT36-4</x:v>
      </x:c>
      <x:c r="E2697" s="10" t="n">
        <x:f>A1571</x:f>
        <x:v>46357</x:v>
      </x:c>
      <x:c r="F2697" s="7" t="n">
        <x:f>O1571</x:f>
        <x:v>1093.708747433265</x:v>
      </x:c>
      <x:c r="G2697" s="7" t="n">
        <x:f>Q1571</x:f>
        <x:v>0</x:v>
      </x:c>
      <x:c r="H2697" s="7" t="n">
        <x:f>R1571</x:f>
        <x:v>0</x:v>
      </x:c>
      <x:c r="I2697" s="7" t="n">
        <x:f>SUMIFS('PO detail'!$W$192:$W$194,'PO detail'!$V$192:$V$194,"&gt;="&amp;E2697,'PO detail'!$V$192:$V$194,"&lt;"&amp;A2697)</x:f>
        <x:v>0</x:v>
      </x:c>
      <x:c r="J2697" s="7" t="n">
        <x:f>SUMIFS('PO detail'!$X$192:$X$194,'PO detail'!$V$192:$V$194,"&gt;="&amp;E2697,'PO detail'!$V$192:$V$194,"&lt;"&amp;A2697)</x:f>
        <x:v>0</x:v>
      </x:c>
      <x:c r="K2697" s="7" t="n">
        <x:f>SUMIFS('PO detail'!$Y$192:$Y$194,'PO detail'!$V$192:$V$194,"&gt;="&amp;E2697,'PO detail'!$V$192:$V$194,"&lt;"&amp;A2697)</x:f>
        <x:v>0</x:v>
      </x:c>
      <x:c r="L2697" s="7" t="n">
        <x:f>'Inventory detail'!F445*Summary!$K$5*(A2697-E2697)/Summary!$K$6</x:f>
        <x:v>237.64205338809037</x:v>
      </x:c>
      <x:c r="M2697" s="7" t="n">
        <x:f>MAX(0,H2697-L2697)</x:f>
        <x:v>0</x:v>
      </x:c>
      <x:c r="N2697" s="7" t="n">
        <x:f>MAX(0,L2697-H2697)</x:f>
        <x:v>237.64205338809037</x:v>
      </x:c>
      <x:c r="O2697" s="7" t="n">
        <x:f>MAX(0,F2697+I2697-N2697)</x:f>
        <x:v>856.0666940451746</x:v>
      </x:c>
      <x:c r="P2697" s="7" t="n">
        <x:f>MAX(0,N2697-F2697-I2697)</x:f>
        <x:v>0</x:v>
      </x:c>
      <x:c r="Q2697" s="7" t="n">
        <x:f>MAX(0,G2697+J2697-P2697)</x:f>
        <x:v>0</x:v>
      </x:c>
      <x:c r="R2697" s="7" t="n">
        <x:f>M2697+MAX(0,K2697-MAX(0,P2697-G2697-J2697))</x:f>
        <x:v>0</x:v>
      </x:c>
      <x:c r="S2697" s="7" t="n">
        <x:f>SUM(O2697,Q2697,R2697)</x:f>
        <x:v>856.0666940451746</x:v>
      </x:c>
      <x:c r="T2697" s="14" t="n">
        <x:f>'Inventory detail'!T445</x:f>
        <x:v>0.2818</x:v>
      </x:c>
      <x:c r="U2697" s="14" t="n">
        <x:f>'Inventory detail'!U445</x:f>
        <x:v>0.2761395</x:v>
      </x:c>
      <x:c r="V2697" s="9" t="n">
        <x:f>O2697*T2697</x:f>
        <x:v>241.2395943819302</x:v>
      </x:c>
      <x:c r="W2697" s="9" t="n">
        <x:f>Q2697*T2697</x:f>
        <x:v>0</x:v>
      </x:c>
      <x:c r="X2697" s="9" t="n">
        <x:f>R2697*T2697</x:f>
        <x:v>0</x:v>
      </x:c>
      <x:c r="Y2697" s="9" t="n">
        <x:f>S2697*T2697</x:f>
        <x:v>241.2395943819302</x:v>
      </x:c>
      <x:c r="Z2697" s="9" t="n">
        <x:f>IF(ISNUMBER(U2697),S2697*(U2697-T2697),"n.a.")</x:f>
        <x:v>-4.845765521642722</x:v>
      </x:c>
      <x:c r="AA2697" s="9" t="n">
        <x:f>IF(ISNUMBER(U2697),Y2697,0)</x:f>
        <x:v>241.2395943819302</x:v>
      </x:c>
      <x:c r="AB2697" s="7" t="n">
        <x:f>MAX(0,L2697-SUM(F2697:K2697))</x:f>
        <x:v>0</x:v>
      </x:c>
    </x:row>
    <x:row r="2698" ht="22" customHeight="1">
      <x:c r="A2698" s="18" t="n">
        <x:f>Summary!E$41</x:f>
        <x:v>46388</x:v>
      </x:c>
      <x:c r="B2698" s="2" t="str">
        <x:f>'Inventory detail'!A446</x:f>
        <x:v>COIL</x:v>
      </x:c>
      <x:c r="C2698" s="2" t="str">
        <x:f>'Inventory detail'!B446</x:f>
        <x:v>30</x:v>
      </x:c>
      <x:c r="D2698" s="2" t="str">
        <x:f>'Inventory detail'!C446</x:f>
        <x:v>9CLR12-4</x:v>
      </x:c>
      <x:c r="E2698" s="10" t="n">
        <x:f>A1572</x:f>
        <x:v>46357</x:v>
      </x:c>
      <x:c r="F2698" s="7" t="n">
        <x:f>O1572</x:f>
        <x:v>5993.708747433265</x:v>
      </x:c>
      <x:c r="G2698" s="7" t="n">
        <x:f>Q1572</x:f>
        <x:v>0</x:v>
      </x:c>
      <x:c r="H2698" s="7" t="n">
        <x:f>R1572</x:f>
        <x:v>0</x:v>
      </x:c>
      <x:c r="I2698" s="7" t="n">
        <x:f>SUMIFS('PO detail'!$W$998:$W$998,'PO detail'!$V$998:$V$998,"&gt;="&amp;E2698,'PO detail'!$V$998:$V$998,"&lt;"&amp;A2698)</x:f>
        <x:v>0</x:v>
      </x:c>
      <x:c r="J2698" s="7" t="n">
        <x:f>SUMIFS('PO detail'!$X$998:$X$998,'PO detail'!$V$998:$V$998,"&gt;="&amp;E2698,'PO detail'!$V$998:$V$998,"&lt;"&amp;A2698)</x:f>
        <x:v>0</x:v>
      </x:c>
      <x:c r="K2698" s="7" t="n">
        <x:f>SUMIFS('PO detail'!$Y$998:$Y$998,'PO detail'!$V$998:$V$998,"&gt;="&amp;E2698,'PO detail'!$V$998:$V$998,"&lt;"&amp;A2698)</x:f>
        <x:v>0</x:v>
      </x:c>
      <x:c r="L2698" s="7" t="n">
        <x:f>'Inventory detail'!F446*Summary!$K$5*(A2698-E2698)/Summary!$K$6</x:f>
        <x:v>237.64205338809037</x:v>
      </x:c>
      <x:c r="M2698" s="7" t="n">
        <x:f>MAX(0,H2698-L2698)</x:f>
        <x:v>0</x:v>
      </x:c>
      <x:c r="N2698" s="7" t="n">
        <x:f>MAX(0,L2698-H2698)</x:f>
        <x:v>237.64205338809037</x:v>
      </x:c>
      <x:c r="O2698" s="7" t="n">
        <x:f>MAX(0,F2698+I2698-N2698)</x:f>
        <x:v>5756.066694045175</x:v>
      </x:c>
      <x:c r="P2698" s="7" t="n">
        <x:f>MAX(0,N2698-F2698-I2698)</x:f>
        <x:v>0</x:v>
      </x:c>
      <x:c r="Q2698" s="7" t="n">
        <x:f>MAX(0,G2698+J2698-P2698)</x:f>
        <x:v>0</x:v>
      </x:c>
      <x:c r="R2698" s="7" t="n">
        <x:f>M2698+MAX(0,K2698-MAX(0,P2698-G2698-J2698))</x:f>
        <x:v>0</x:v>
      </x:c>
      <x:c r="S2698" s="7" t="n">
        <x:f>SUM(O2698,Q2698,R2698)</x:f>
        <x:v>5756.066694045175</x:v>
      </x:c>
      <x:c r="T2698" s="14" t="n">
        <x:f>'Inventory detail'!T446</x:f>
        <x:v>0.0478</x:v>
      </x:c>
      <x:c r="U2698" s="14" t="n">
        <x:f>'Inventory detail'!U446</x:f>
        <x:v>0.046852</x:v>
      </x:c>
      <x:c r="V2698" s="9" t="n">
        <x:f>O2698*T2698</x:f>
        <x:v>275.13998797535936</x:v>
      </x:c>
      <x:c r="W2698" s="9" t="n">
        <x:f>Q2698*T2698</x:f>
        <x:v>0</x:v>
      </x:c>
      <x:c r="X2698" s="9" t="n">
        <x:f>R2698*T2698</x:f>
        <x:v>0</x:v>
      </x:c>
      <x:c r="Y2698" s="9" t="n">
        <x:f>S2698*T2698</x:f>
        <x:v>275.13998797535936</x:v>
      </x:c>
      <x:c r="Z2698" s="9" t="n">
        <x:f>IF(ISNUMBER(U2698),S2698*(U2698-T2698),"n.a.")</x:f>
        <x:v>-5.456751225954851</x:v>
      </x:c>
      <x:c r="AA2698" s="9" t="n">
        <x:f>IF(ISNUMBER(U2698),Y2698,0)</x:f>
        <x:v>275.13998797535936</x:v>
      </x:c>
      <x:c r="AB2698" s="7" t="n">
        <x:f>MAX(0,L2698-SUM(F2698:K2698))</x:f>
        <x:v>0</x:v>
      </x:c>
    </x:row>
    <x:row r="2699" ht="22" customHeight="1">
      <x:c r="A2699" s="18" t="n">
        <x:f>Summary!E$41</x:f>
        <x:v>46388</x:v>
      </x:c>
      <x:c r="B2699" s="2" t="str">
        <x:f>'Inventory detail'!A447</x:f>
        <x:v>COIL</x:v>
      </x:c>
      <x:c r="C2699" s="2" t="str">
        <x:f>'Inventory detail'!B447</x:f>
        <x:v>60</x:v>
      </x:c>
      <x:c r="D2699" s="2" t="str">
        <x:f>'Inventory detail'!C447</x:f>
        <x:v>32WHT12-4</x:v>
      </x:c>
      <x:c r="E2699" s="10" t="n">
        <x:f>A1573</x:f>
        <x:v>46357</x:v>
      </x:c>
      <x:c r="F2699" s="7" t="n">
        <x:f>O1573</x:f>
        <x:v>893.7087474332649</x:v>
      </x:c>
      <x:c r="G2699" s="7" t="n">
        <x:f>Q1573</x:f>
        <x:v>0</x:v>
      </x:c>
      <x:c r="H2699" s="7" t="n">
        <x:f>R1573</x:f>
        <x:v>0</x:v>
      </x:c>
      <x:c r="I2699" s="7" t="n">
        <x:f>SUMIFS('PO detail'!$W$1289:$W$1290,'PO detail'!$V$1289:$V$1290,"&gt;="&amp;E2699,'PO detail'!$V$1289:$V$1290,"&lt;"&amp;A2699)</x:f>
        <x:v>0</x:v>
      </x:c>
      <x:c r="J2699" s="7" t="n">
        <x:f>SUMIFS('PO detail'!$X$1289:$X$1290,'PO detail'!$V$1289:$V$1290,"&gt;="&amp;E2699,'PO detail'!$V$1289:$V$1290,"&lt;"&amp;A2699)</x:f>
        <x:v>0</x:v>
      </x:c>
      <x:c r="K2699" s="7" t="n">
        <x:f>SUMIFS('PO detail'!$Y$1289:$Y$1290,'PO detail'!$V$1289:$V$1290,"&gt;="&amp;E2699,'PO detail'!$V$1289:$V$1290,"&lt;"&amp;A2699)</x:f>
        <x:v>0</x:v>
      </x:c>
      <x:c r="L2699" s="7" t="n">
        <x:f>'Inventory detail'!F447*Summary!$K$5*(A2699-E2699)/Summary!$K$6</x:f>
        <x:v>237.64205338809037</x:v>
      </x:c>
      <x:c r="M2699" s="7" t="n">
        <x:f>MAX(0,H2699-L2699)</x:f>
        <x:v>0</x:v>
      </x:c>
      <x:c r="N2699" s="7" t="n">
        <x:f>MAX(0,L2699-H2699)</x:f>
        <x:v>237.64205338809037</x:v>
      </x:c>
      <x:c r="O2699" s="7" t="n">
        <x:f>MAX(0,F2699+I2699-N2699)</x:f>
        <x:v>656.0666940451745</x:v>
      </x:c>
      <x:c r="P2699" s="7" t="n">
        <x:f>MAX(0,N2699-F2699-I2699)</x:f>
        <x:v>0</x:v>
      </x:c>
      <x:c r="Q2699" s="7" t="n">
        <x:f>MAX(0,G2699+J2699-P2699)</x:f>
        <x:v>0</x:v>
      </x:c>
      <x:c r="R2699" s="7" t="n">
        <x:f>M2699+MAX(0,K2699-MAX(0,P2699-G2699-J2699))</x:f>
        <x:v>0</x:v>
      </x:c>
      <x:c r="S2699" s="7" t="n">
        <x:f>SUM(O2699,Q2699,R2699)</x:f>
        <x:v>656.0666940451745</x:v>
      </x:c>
      <x:c r="T2699" s="14" t="n">
        <x:f>'Inventory detail'!T447</x:f>
        <x:v>0.2647</x:v>
      </x:c>
      <x:c r="U2699" s="14" t="n">
        <x:f>'Inventory detail'!U447</x:f>
        <x:v>0.2593435</x:v>
      </x:c>
      <x:c r="V2699" s="9" t="n">
        <x:f>O2699*T2699</x:f>
        <x:v>173.66085391375768</x:v>
      </x:c>
      <x:c r="W2699" s="9" t="n">
        <x:f>Q2699*T2699</x:f>
        <x:v>0</x:v>
      </x:c>
      <x:c r="X2699" s="9" t="n">
        <x:f>R2699*T2699</x:f>
        <x:v>0</x:v>
      </x:c>
      <x:c r="Y2699" s="9" t="n">
        <x:f>S2699*T2699</x:f>
        <x:v>173.66085391375768</x:v>
      </x:c>
      <x:c r="Z2699" s="9" t="n">
        <x:f>IF(ISNUMBER(U2699),S2699*(U2699-T2699),"n.a.")</x:f>
        <x:v>-3.514221246652968</x:v>
      </x:c>
      <x:c r="AA2699" s="9" t="n">
        <x:f>IF(ISNUMBER(U2699),Y2699,0)</x:f>
        <x:v>173.66085391375768</x:v>
      </x:c>
      <x:c r="AB2699" s="7" t="n">
        <x:f>MAX(0,L2699-SUM(F2699:K2699))</x:f>
        <x:v>0</x:v>
      </x:c>
    </x:row>
    <x:row r="2700" ht="22" customHeight="1">
      <x:c r="A2700" s="18" t="n">
        <x:f>Summary!E$41</x:f>
        <x:v>46388</x:v>
      </x:c>
      <x:c r="B2700" s="2" t="str">
        <x:f>'Inventory detail'!A448</x:f>
        <x:v>COIL</x:v>
      </x:c>
      <x:c r="C2700" s="2" t="str">
        <x:f>'Inventory detail'!B448</x:f>
        <x:v>60</x:v>
      </x:c>
      <x:c r="D2700" s="2" t="str">
        <x:f>'Inventory detail'!C448</x:f>
        <x:v>7BLK36-4</x:v>
      </x:c>
      <x:c r="E2700" s="10" t="n">
        <x:f>A1574</x:f>
        <x:v>46357</x:v>
      </x:c>
      <x:c r="F2700" s="7" t="n">
        <x:f>O1574</x:f>
        <x:v>2493.7087474332648</x:v>
      </x:c>
      <x:c r="G2700" s="7" t="n">
        <x:f>Q1574</x:f>
        <x:v>0</x:v>
      </x:c>
      <x:c r="H2700" s="7" t="n">
        <x:f>R1574</x:f>
        <x:v>0</x:v>
      </x:c>
      <x:c r="I2700" s="7" t="n">
        <x:f>SUMIFS('PO detail'!$W$1376:$W$1378,'PO detail'!$V$1376:$V$1378,"&gt;="&amp;E2700,'PO detail'!$V$1376:$V$1378,"&lt;"&amp;A2700)</x:f>
        <x:v>0</x:v>
      </x:c>
      <x:c r="J2700" s="7" t="n">
        <x:f>SUMIFS('PO detail'!$X$1376:$X$1378,'PO detail'!$V$1376:$V$1378,"&gt;="&amp;E2700,'PO detail'!$V$1376:$V$1378,"&lt;"&amp;A2700)</x:f>
        <x:v>0</x:v>
      </x:c>
      <x:c r="K2700" s="7" t="n">
        <x:f>SUMIFS('PO detail'!$Y$1376:$Y$1378,'PO detail'!$V$1376:$V$1378,"&gt;="&amp;E2700,'PO detail'!$V$1376:$V$1378,"&lt;"&amp;A2700)</x:f>
        <x:v>0</x:v>
      </x:c>
      <x:c r="L2700" s="7" t="n">
        <x:f>'Inventory detail'!F448*Summary!$K$5*(A2700-E2700)/Summary!$K$6</x:f>
        <x:v>237.64205338809037</x:v>
      </x:c>
      <x:c r="M2700" s="7" t="n">
        <x:f>MAX(0,H2700-L2700)</x:f>
        <x:v>0</x:v>
      </x:c>
      <x:c r="N2700" s="7" t="n">
        <x:f>MAX(0,L2700-H2700)</x:f>
        <x:v>237.64205338809037</x:v>
      </x:c>
      <x:c r="O2700" s="7" t="n">
        <x:f>MAX(0,F2700+I2700-N2700)</x:f>
        <x:v>2256.0666940451742</x:v>
      </x:c>
      <x:c r="P2700" s="7" t="n">
        <x:f>MAX(0,N2700-F2700-I2700)</x:f>
        <x:v>0</x:v>
      </x:c>
      <x:c r="Q2700" s="7" t="n">
        <x:f>MAX(0,G2700+J2700-P2700)</x:f>
        <x:v>0</x:v>
      </x:c>
      <x:c r="R2700" s="7" t="n">
        <x:f>M2700+MAX(0,K2700-MAX(0,P2700-G2700-J2700))</x:f>
        <x:v>0</x:v>
      </x:c>
      <x:c r="S2700" s="7" t="n">
        <x:f>SUM(O2700,Q2700,R2700)</x:f>
        <x:v>2256.0666940451742</x:v>
      </x:c>
      <x:c r="T2700" s="14" t="n">
        <x:f>'Inventory detail'!T448</x:f>
        <x:v>0.1148</x:v>
      </x:c>
      <x:c r="U2700" s="14" t="n">
        <x:f>'Inventory detail'!U448</x:f>
        <x:v>0.11248899999999999</x:v>
      </x:c>
      <x:c r="V2700" s="9" t="n">
        <x:f>O2700*T2700</x:f>
        <x:v>258.996456476386</x:v>
      </x:c>
      <x:c r="W2700" s="9" t="n">
        <x:f>Q2700*T2700</x:f>
        <x:v>0</x:v>
      </x:c>
      <x:c r="X2700" s="9" t="n">
        <x:f>R2700*T2700</x:f>
        <x:v>0</x:v>
      </x:c>
      <x:c r="Y2700" s="9" t="n">
        <x:f>S2700*T2700</x:f>
        <x:v>258.996456476386</x:v>
      </x:c>
      <x:c r="Z2700" s="9" t="n">
        <x:f>IF(ISNUMBER(U2700),S2700*(U2700-T2700),"n.a.")</x:f>
        <x:v>-5.213770129938415</x:v>
      </x:c>
      <x:c r="AA2700" s="9" t="n">
        <x:f>IF(ISNUMBER(U2700),Y2700,0)</x:f>
        <x:v>258.996456476386</x:v>
      </x:c>
      <x:c r="AB2700" s="7" t="n">
        <x:f>MAX(0,L2700-SUM(F2700:K2700))</x:f>
        <x:v>0</x:v>
      </x:c>
    </x:row>
    <x:row r="2701" ht="22" customHeight="1">
      <x:c r="A2701" s="18" t="n">
        <x:f>Summary!E$41</x:f>
        <x:v>46388</x:v>
      </x:c>
      <x:c r="B2701" s="2" t="str">
        <x:f>'Inventory detail'!A449</x:f>
        <x:v>POUC</x:v>
      </x:c>
      <x:c r="C2701" s="2" t="str">
        <x:f>'Inventory detail'!B449</x:f>
        <x:v>60</x:v>
      </x:c>
      <x:c r="D2701" s="2" t="str">
        <x:f>'Inventory detail'!C449</x:f>
        <x:v>CRC7</x:v>
      </x:c>
      <x:c r="E2701" s="10" t="n">
        <x:f>A1575</x:f>
        <x:v>46357</x:v>
      </x:c>
      <x:c r="F2701" s="7" t="n">
        <x:f>O1575</x:f>
        <x:v>0</x:v>
      </x:c>
      <x:c r="G2701" s="7" t="n">
        <x:f>Q1575</x:f>
        <x:v>4993.708747433265</x:v>
      </x:c>
      <x:c r="H2701" s="7" t="n">
        <x:f>R1575</x:f>
        <x:v>0</x:v>
      </x:c>
      <x:c r="I2701" s="7" t="n">
        <x:f>SUMIFS('PO detail'!$W$1734:$W$1734,'PO detail'!$V$1734:$V$1734,"&gt;="&amp;E2701,'PO detail'!$V$1734:$V$1734,"&lt;"&amp;A2701)</x:f>
        <x:v>0</x:v>
      </x:c>
      <x:c r="J2701" s="7" t="n">
        <x:f>SUMIFS('PO detail'!$X$1734:$X$1734,'PO detail'!$V$1734:$V$1734,"&gt;="&amp;E2701,'PO detail'!$V$1734:$V$1734,"&lt;"&amp;A2701)</x:f>
        <x:v>0</x:v>
      </x:c>
      <x:c r="K2701" s="7" t="n">
        <x:f>SUMIFS('PO detail'!$Y$1734:$Y$1734,'PO detail'!$V$1734:$V$1734,"&gt;="&amp;E2701,'PO detail'!$V$1734:$V$1734,"&lt;"&amp;A2701)</x:f>
        <x:v>0</x:v>
      </x:c>
      <x:c r="L2701" s="7" t="n">
        <x:f>'Inventory detail'!F449*Summary!$K$5*(A2701-E2701)/Summary!$K$6</x:f>
        <x:v>237.64205338809037</x:v>
      </x:c>
      <x:c r="M2701" s="7" t="n">
        <x:f>MAX(0,H2701-L2701)</x:f>
        <x:v>0</x:v>
      </x:c>
      <x:c r="N2701" s="7" t="n">
        <x:f>MAX(0,L2701-H2701)</x:f>
        <x:v>237.64205338809037</x:v>
      </x:c>
      <x:c r="O2701" s="7" t="n">
        <x:f>MAX(0,F2701+I2701-N2701)</x:f>
        <x:v>0</x:v>
      </x:c>
      <x:c r="P2701" s="7" t="n">
        <x:f>MAX(0,N2701-F2701-I2701)</x:f>
        <x:v>237.64205338809037</x:v>
      </x:c>
      <x:c r="Q2701" s="7" t="n">
        <x:f>MAX(0,G2701+J2701-P2701)</x:f>
        <x:v>4756.066694045175</x:v>
      </x:c>
      <x:c r="R2701" s="7" t="n">
        <x:f>M2701+MAX(0,K2701-MAX(0,P2701-G2701-J2701))</x:f>
        <x:v>0</x:v>
      </x:c>
      <x:c r="S2701" s="7" t="n">
        <x:f>SUM(O2701,Q2701,R2701)</x:f>
        <x:v>4756.066694045175</x:v>
      </x:c>
      <x:c r="T2701" s="14" t="n">
        <x:f>'Inventory detail'!T449</x:f>
        <x:v>0.0077</x:v>
      </x:c>
      <x:c r="U2701" s="14" t="n">
        <x:f>'Inventory detail'!U449</x:f>
        <x:v>0.008579999999999999</x:v>
      </x:c>
      <x:c r="V2701" s="9" t="n">
        <x:f>O2701*T2701</x:f>
        <x:v>0</x:v>
      </x:c>
      <x:c r="W2701" s="9" t="n">
        <x:f>Q2701*T2701</x:f>
        <x:v>36.621713544147845</x:v>
      </x:c>
      <x:c r="X2701" s="9" t="n">
        <x:f>R2701*T2701</x:f>
        <x:v>0</x:v>
      </x:c>
      <x:c r="Y2701" s="9" t="n">
        <x:f>S2701*T2701</x:f>
        <x:v>36.621713544147845</x:v>
      </x:c>
      <x:c r="Z2701" s="9" t="n">
        <x:f>IF(ISNUMBER(U2701),S2701*(U2701-T2701),"n.a.")</x:f>
        <x:v>4.185338690759748</x:v>
      </x:c>
      <x:c r="AA2701" s="9" t="n">
        <x:f>IF(ISNUMBER(U2701),Y2701,0)</x:f>
        <x:v>36.621713544147845</x:v>
      </x:c>
      <x:c r="AB2701" s="7" t="n">
        <x:f>MAX(0,L2701-SUM(F2701:K2701))</x:f>
        <x:v>0</x:v>
      </x:c>
    </x:row>
    <x:row r="2702" ht="22" customHeight="1">
      <x:c r="A2702" s="18" t="n">
        <x:f>Summary!E$41</x:f>
        <x:v>46388</x:v>
      </x:c>
      <x:c r="B2702" s="2" t="str">
        <x:f>'Inventory detail'!A450</x:f>
        <x:v>WIRE</x:v>
      </x:c>
      <x:c r="C2702" s="2" t="str">
        <x:f>'Inventory detail'!B450</x:f>
        <x:v>10</x:v>
      </x:c>
      <x:c r="D2702" s="2" t="str">
        <x:f>'Inventory detail'!C450</x:f>
        <x:v>DL001GOLD</x:v>
      </x:c>
      <x:c r="E2702" s="10" t="n">
        <x:f>A1576</x:f>
        <x:v>46357</x:v>
      </x:c>
      <x:c r="F2702" s="7" t="n">
        <x:f>O1576</x:f>
        <x:v>12593.708747433266</x:v>
      </x:c>
      <x:c r="G2702" s="7" t="n">
        <x:f>Q1576</x:f>
        <x:v>0</x:v>
      </x:c>
      <x:c r="H2702" s="7" t="n">
        <x:f>R1576</x:f>
        <x:v>0</x:v>
      </x:c>
      <x:c r="I2702" s="7" t="n">
        <x:f>SUMIFS('PO detail'!$W$1866:$W$1868,'PO detail'!$V$1866:$V$1868,"&gt;="&amp;E2702,'PO detail'!$V$1866:$V$1868,"&lt;"&amp;A2702)</x:f>
        <x:v>0</x:v>
      </x:c>
      <x:c r="J2702" s="7" t="n">
        <x:f>SUMIFS('PO detail'!$X$1866:$X$1868,'PO detail'!$V$1866:$V$1868,"&gt;="&amp;E2702,'PO detail'!$V$1866:$V$1868,"&lt;"&amp;A2702)</x:f>
        <x:v>0</x:v>
      </x:c>
      <x:c r="K2702" s="7" t="n">
        <x:f>SUMIFS('PO detail'!$Y$1866:$Y$1868,'PO detail'!$V$1866:$V$1868,"&gt;="&amp;E2702,'PO detail'!$V$1866:$V$1868,"&lt;"&amp;A2702)</x:f>
        <x:v>0</x:v>
      </x:c>
      <x:c r="L2702" s="7" t="n">
        <x:f>'Inventory detail'!F450*Summary!$K$5*(A2702-E2702)/Summary!$K$6</x:f>
        <x:v>237.64205338809037</x:v>
      </x:c>
      <x:c r="M2702" s="7" t="n">
        <x:f>MAX(0,H2702-L2702)</x:f>
        <x:v>0</x:v>
      </x:c>
      <x:c r="N2702" s="7" t="n">
        <x:f>MAX(0,L2702-H2702)</x:f>
        <x:v>237.64205338809037</x:v>
      </x:c>
      <x:c r="O2702" s="7" t="n">
        <x:f>MAX(0,F2702+I2702-N2702)</x:f>
        <x:v>12356.066694045176</x:v>
      </x:c>
      <x:c r="P2702" s="7" t="n">
        <x:f>MAX(0,N2702-F2702-I2702)</x:f>
        <x:v>0</x:v>
      </x:c>
      <x:c r="Q2702" s="7" t="n">
        <x:f>MAX(0,G2702+J2702-P2702)</x:f>
        <x:v>0</x:v>
      </x:c>
      <x:c r="R2702" s="7" t="n">
        <x:f>M2702+MAX(0,K2702-MAX(0,P2702-G2702-J2702))</x:f>
        <x:v>0</x:v>
      </x:c>
      <x:c r="S2702" s="7" t="n">
        <x:f>SUM(O2702,Q2702,R2702)</x:f>
        <x:v>12356.066694045176</x:v>
      </x:c>
      <x:c r="T2702" s="14" t="n">
        <x:f>'Inventory detail'!T450</x:f>
        <x:v>0.19140000000000001</x:v>
      </x:c>
      <x:c r="U2702" s="14" t="n">
        <x:f>'Inventory detail'!U450</x:f>
        <x:v>0.19140000000000001</x:v>
      </x:c>
      <x:c r="V2702" s="9" t="n">
        <x:f>O2702*T2702</x:f>
        <x:v>2364.9511652402466</x:v>
      </x:c>
      <x:c r="W2702" s="9" t="n">
        <x:f>Q2702*T2702</x:f>
        <x:v>0</x:v>
      </x:c>
      <x:c r="X2702" s="9" t="n">
        <x:f>R2702*T2702</x:f>
        <x:v>0</x:v>
      </x:c>
      <x:c r="Y2702" s="9" t="n">
        <x:f>S2702*T2702</x:f>
        <x:v>2364.9511652402466</x:v>
      </x:c>
      <x:c r="Z2702" s="9" t="n">
        <x:f>IF(ISNUMBER(U2702),S2702*(U2702-T2702),"n.a.")</x:f>
        <x:v>0</x:v>
      </x:c>
      <x:c r="AA2702" s="9" t="n">
        <x:f>IF(ISNUMBER(U2702),Y2702,0)</x:f>
        <x:v>2364.9511652402466</x:v>
      </x:c>
      <x:c r="AB2702" s="7" t="n">
        <x:f>MAX(0,L2702-SUM(F2702:K2702))</x:f>
        <x:v>0</x:v>
      </x:c>
    </x:row>
    <x:row r="2703" ht="22" customHeight="1">
      <x:c r="A2703" s="18" t="n">
        <x:f>Summary!E$41</x:f>
        <x:v>46388</x:v>
      </x:c>
      <x:c r="B2703" s="2" t="str">
        <x:f>'Inventory detail'!A451</x:f>
        <x:v>WIRE</x:v>
      </x:c>
      <x:c r="C2703" s="2" t="str">
        <x:f>'Inventory detail'!B451</x:f>
        <x:v>10</x:v>
      </x:c>
      <x:c r="D2703" s="2" t="str">
        <x:f>'Inventory detail'!C451</x:f>
        <x:v>DL112BLK</x:v>
      </x:c>
      <x:c r="E2703" s="10" t="n">
        <x:f>A1577</x:f>
        <x:v>46357</x:v>
      </x:c>
      <x:c r="F2703" s="7" t="n">
        <x:f>O1577</x:f>
        <x:v>2733.708747433265</x:v>
      </x:c>
      <x:c r="G2703" s="7" t="n">
        <x:f>Q1577</x:f>
        <x:v>0</x:v>
      </x:c>
      <x:c r="H2703" s="7" t="n">
        <x:f>R1577</x:f>
        <x:v>0</x:v>
      </x:c>
      <x:c r="I2703" s="7" t="n">
        <x:f>SUMIFS('PO detail'!$W$1978:$W$1981,'PO detail'!$V$1978:$V$1981,"&gt;="&amp;E2703,'PO detail'!$V$1978:$V$1981,"&lt;"&amp;A2703)</x:f>
        <x:v>0</x:v>
      </x:c>
      <x:c r="J2703" s="7" t="n">
        <x:f>SUMIFS('PO detail'!$X$1978:$X$1981,'PO detail'!$V$1978:$V$1981,"&gt;="&amp;E2703,'PO detail'!$V$1978:$V$1981,"&lt;"&amp;A2703)</x:f>
        <x:v>0</x:v>
      </x:c>
      <x:c r="K2703" s="7" t="n">
        <x:f>SUMIFS('PO detail'!$Y$1978:$Y$1981,'PO detail'!$V$1978:$V$1981,"&gt;="&amp;E2703,'PO detail'!$V$1978:$V$1981,"&lt;"&amp;A2703)</x:f>
        <x:v>0</x:v>
      </x:c>
      <x:c r="L2703" s="7" t="n">
        <x:f>'Inventory detail'!F451*Summary!$K$5*(A2703-E2703)/Summary!$K$6</x:f>
        <x:v>237.64205338809037</x:v>
      </x:c>
      <x:c r="M2703" s="7" t="n">
        <x:f>MAX(0,H2703-L2703)</x:f>
        <x:v>0</x:v>
      </x:c>
      <x:c r="N2703" s="7" t="n">
        <x:f>MAX(0,L2703-H2703)</x:f>
        <x:v>237.64205338809037</x:v>
      </x:c>
      <x:c r="O2703" s="7" t="n">
        <x:f>MAX(0,F2703+I2703-N2703)</x:f>
        <x:v>2496.0666940451747</x:v>
      </x:c>
      <x:c r="P2703" s="7" t="n">
        <x:f>MAX(0,N2703-F2703-I2703)</x:f>
        <x:v>0</x:v>
      </x:c>
      <x:c r="Q2703" s="7" t="n">
        <x:f>MAX(0,G2703+J2703-P2703)</x:f>
        <x:v>0</x:v>
      </x:c>
      <x:c r="R2703" s="7" t="n">
        <x:f>M2703+MAX(0,K2703-MAX(0,P2703-G2703-J2703))</x:f>
        <x:v>0</x:v>
      </x:c>
      <x:c r="S2703" s="7" t="n">
        <x:f>SUM(O2703,Q2703,R2703)</x:f>
        <x:v>2496.0666940451747</x:v>
      </x:c>
      <x:c r="T2703" s="14" t="n">
        <x:f>'Inventory detail'!T451</x:f>
        <x:v>0.846</x:v>
      </x:c>
      <x:c r="U2703" s="14" t="n">
        <x:f>'Inventory detail'!U451</x:f>
        <x:v>0.846</x:v>
      </x:c>
      <x:c r="V2703" s="9" t="n">
        <x:f>O2703*T2703</x:f>
        <x:v>2111.672423162218</x:v>
      </x:c>
      <x:c r="W2703" s="9" t="n">
        <x:f>Q2703*T2703</x:f>
        <x:v>0</x:v>
      </x:c>
      <x:c r="X2703" s="9" t="n">
        <x:f>R2703*T2703</x:f>
        <x:v>0</x:v>
      </x:c>
      <x:c r="Y2703" s="9" t="n">
        <x:f>S2703*T2703</x:f>
        <x:v>2111.672423162218</x:v>
      </x:c>
      <x:c r="Z2703" s="9" t="n">
        <x:f>IF(ISNUMBER(U2703),S2703*(U2703-T2703),"n.a.")</x:f>
        <x:v>0</x:v>
      </x:c>
      <x:c r="AA2703" s="9" t="n">
        <x:f>IF(ISNUMBER(U2703),Y2703,0)</x:f>
        <x:v>2111.672423162218</x:v>
      </x:c>
      <x:c r="AB2703" s="7" t="n">
        <x:f>MAX(0,L2703-SUM(F2703:K2703))</x:f>
        <x:v>0</x:v>
      </x:c>
    </x:row>
    <x:row r="2704" ht="22" customHeight="1">
      <x:c r="A2704" s="18" t="n">
        <x:f>Summary!E$41</x:f>
        <x:v>46388</x:v>
      </x:c>
      <x:c r="B2704" s="2" t="str">
        <x:f>'Inventory detail'!A452</x:f>
        <x:v>WIRE</x:v>
      </x:c>
      <x:c r="C2704" s="2" t="str">
        <x:f>'Inventory detail'!B452</x:f>
        <x:v>30</x:v>
      </x:c>
      <x:c r="D2704" s="2" t="str">
        <x:f>'Inventory detail'!C452</x:f>
        <x:v>DL516GOLD</x:v>
      </x:c>
      <x:c r="E2704" s="10" t="n">
        <x:f>A1578</x:f>
        <x:v>46357</x:v>
      </x:c>
      <x:c r="F2704" s="7" t="n">
        <x:f>O1578</x:f>
        <x:v>0</x:v>
      </x:c>
      <x:c r="G2704" s="7" t="n">
        <x:f>Q1578</x:f>
        <x:v>0</x:v>
      </x:c>
      <x:c r="H2704" s="7" t="n">
        <x:f>R1578</x:f>
        <x:v>0</x:v>
      </x:c>
      <x:c r="I2704" s="7" t="n">
        <x:f>0</x:f>
        <x:v>0</x:v>
      </x:c>
      <x:c r="J2704" s="7" t="n">
        <x:f>0</x:f>
        <x:v>0</x:v>
      </x:c>
      <x:c r="K2704" s="7" t="n">
        <x:f>0</x:f>
        <x:v>0</x:v>
      </x:c>
      <x:c r="L2704" s="7" t="n">
        <x:f>'Inventory detail'!F452*Summary!$K$5*(A2704-E2704)/Summary!$K$6</x:f>
        <x:v>237.64205338809037</x:v>
      </x:c>
      <x:c r="M2704" s="7" t="n">
        <x:f>MAX(0,H2704-L2704)</x:f>
        <x:v>0</x:v>
      </x:c>
      <x:c r="N2704" s="7" t="n">
        <x:f>MAX(0,L2704-H2704)</x:f>
        <x:v>237.64205338809037</x:v>
      </x:c>
      <x:c r="O2704" s="7" t="n">
        <x:f>MAX(0,F2704+I2704-N2704)</x:f>
        <x:v>0</x:v>
      </x:c>
      <x:c r="P2704" s="7" t="n">
        <x:f>MAX(0,N2704-F2704-I2704)</x:f>
        <x:v>237.64205338809037</x:v>
      </x:c>
      <x:c r="Q2704" s="7" t="n">
        <x:f>MAX(0,G2704+J2704-P2704)</x:f>
        <x:v>0</x:v>
      </x:c>
      <x:c r="R2704" s="7" t="n">
        <x:f>M2704+MAX(0,K2704-MAX(0,P2704-G2704-J2704))</x:f>
        <x:v>0</x:v>
      </x:c>
      <x:c r="S2704" s="7" t="n">
        <x:f>SUM(O2704,Q2704,R2704)</x:f>
        <x:v>0</x:v>
      </x:c>
      <x:c r="T2704" s="14" t="n">
        <x:f>'Inventory detail'!T452</x:f>
        <x:v>0.0475</x:v>
      </x:c>
      <x:c r="U2704" s="14" t="n">
        <x:f>'Inventory detail'!U452</x:f>
        <x:v>0.0475</x:v>
      </x:c>
      <x:c r="V2704" s="9" t="n">
        <x:f>O2704*T2704</x:f>
        <x:v>0</x:v>
      </x:c>
      <x:c r="W2704" s="9" t="n">
        <x:f>Q2704*T2704</x:f>
        <x:v>0</x:v>
      </x:c>
      <x:c r="X2704" s="9" t="n">
        <x:f>R2704*T2704</x:f>
        <x:v>0</x:v>
      </x:c>
      <x:c r="Y2704" s="9" t="n">
        <x:f>S2704*T2704</x:f>
        <x:v>0</x:v>
      </x:c>
      <x:c r="Z2704" s="9" t="n">
        <x:f>IF(ISNUMBER(U2704),S2704*(U2704-T2704),"n.a.")</x:f>
        <x:v>0</x:v>
      </x:c>
      <x:c r="AA2704" s="9" t="n">
        <x:f>IF(ISNUMBER(U2704),Y2704,0)</x:f>
        <x:v>0</x:v>
      </x:c>
      <x:c r="AB2704" s="7" t="n">
        <x:f>MAX(0,L2704-SUM(F2704:K2704))</x:f>
        <x:v>237.64205338809037</x:v>
      </x:c>
    </x:row>
    <x:row r="2705" ht="22" customHeight="1">
      <x:c r="A2705" s="18" t="n">
        <x:f>Summary!E$41</x:f>
        <x:v>46388</x:v>
      </x:c>
      <x:c r="B2705" s="2" t="str">
        <x:f>'Inventory detail'!A453</x:f>
        <x:v>COIL</x:v>
      </x:c>
      <x:c r="C2705" s="2" t="str">
        <x:f>'Inventory detail'!B453</x:f>
        <x:v>10</x:v>
      </x:c>
      <x:c r="D2705" s="2" t="str">
        <x:f>'Inventory detail'!C453</x:f>
        <x:v>10WHT36-4</x:v>
      </x:c>
      <x:c r="E2705" s="10" t="n">
        <x:f>A1579</x:f>
        <x:v>46357</x:v>
      </x:c>
      <x:c r="F2705" s="7" t="n">
        <x:f>O1579</x:f>
        <x:v>908.2135523613963</x:v>
      </x:c>
      <x:c r="G2705" s="7" t="n">
        <x:f>Q1579</x:f>
        <x:v>0</x:v>
      </x:c>
      <x:c r="H2705" s="7" t="n">
        <x:f>R1579</x:f>
        <x:v>0</x:v>
      </x:c>
      <x:c r="I2705" s="7" t="n">
        <x:f>SUMIFS('PO detail'!$W$58:$W$59,'PO detail'!$V$58:$V$59,"&gt;="&amp;E2705,'PO detail'!$V$58:$V$59,"&lt;"&amp;A2705)</x:f>
        <x:v>0</x:v>
      </x:c>
      <x:c r="J2705" s="7" t="n">
        <x:f>SUMIFS('PO detail'!$X$58:$X$59,'PO detail'!$V$58:$V$59,"&gt;="&amp;E2705,'PO detail'!$V$58:$V$59,"&lt;"&amp;A2705)</x:f>
        <x:v>0</x:v>
      </x:c>
      <x:c r="K2705" s="7" t="n">
        <x:f>SUMIFS('PO detail'!$Y$58:$Y$59,'PO detail'!$V$58:$V$59,"&gt;="&amp;E2705,'PO detail'!$V$58:$V$59,"&lt;"&amp;A2705)</x:f>
        <x:v>0</x:v>
      </x:c>
      <x:c r="L2705" s="7" t="n">
        <x:f>'Inventory detail'!F453*Summary!$K$5*(A2705-E2705)/Summary!$K$6</x:f>
        <x:v>229.1581108829569</x:v>
      </x:c>
      <x:c r="M2705" s="7" t="n">
        <x:f>MAX(0,H2705-L2705)</x:f>
        <x:v>0</x:v>
      </x:c>
      <x:c r="N2705" s="7" t="n">
        <x:f>MAX(0,L2705-H2705)</x:f>
        <x:v>229.1581108829569</x:v>
      </x:c>
      <x:c r="O2705" s="7" t="n">
        <x:f>MAX(0,F2705+I2705-N2705)</x:f>
        <x:v>679.0554414784394</x:v>
      </x:c>
      <x:c r="P2705" s="7" t="n">
        <x:f>MAX(0,N2705-F2705-I2705)</x:f>
        <x:v>0</x:v>
      </x:c>
      <x:c r="Q2705" s="7" t="n">
        <x:f>MAX(0,G2705+J2705-P2705)</x:f>
        <x:v>0</x:v>
      </x:c>
      <x:c r="R2705" s="7" t="n">
        <x:f>M2705+MAX(0,K2705-MAX(0,P2705-G2705-J2705))</x:f>
        <x:v>0</x:v>
      </x:c>
      <x:c r="S2705" s="7" t="n">
        <x:f>SUM(O2705,Q2705,R2705)</x:f>
        <x:v>679.0554414784394</x:v>
      </x:c>
      <x:c r="T2705" s="14" t="n">
        <x:f>'Inventory detail'!T453</x:f>
        <x:v>0.1825</x:v>
      </x:c>
      <x:c r="U2705" s="14" t="n">
        <x:f>'Inventory detail'!U453</x:f>
        <x:v>0.17878899999999998</x:v>
      </x:c>
      <x:c r="V2705" s="9" t="n">
        <x:f>O2705*T2705</x:f>
        <x:v>123.9276180698152</x:v>
      </x:c>
      <x:c r="W2705" s="9" t="n">
        <x:f>Q2705*T2705</x:f>
        <x:v>0</x:v>
      </x:c>
      <x:c r="X2705" s="9" t="n">
        <x:f>R2705*T2705</x:f>
        <x:v>0</x:v>
      </x:c>
      <x:c r="Y2705" s="9" t="n">
        <x:f>S2705*T2705</x:f>
        <x:v>123.9276180698152</x:v>
      </x:c>
      <x:c r="Z2705" s="9" t="n">
        <x:f>IF(ISNUMBER(U2705),S2705*(U2705-T2705),"n.a.")</x:f>
        <x:v>-2.519974743326502</x:v>
      </x:c>
      <x:c r="AA2705" s="9" t="n">
        <x:f>IF(ISNUMBER(U2705),Y2705,0)</x:f>
        <x:v>123.9276180698152</x:v>
      </x:c>
      <x:c r="AB2705" s="7" t="n">
        <x:f>MAX(0,L2705-SUM(F2705:K2705))</x:f>
        <x:v>0</x:v>
      </x:c>
    </x:row>
    <x:row r="2706" ht="22" customHeight="1">
      <x:c r="A2706" s="18" t="n">
        <x:f>Summary!E$41</x:f>
        <x:v>46388</x:v>
      </x:c>
      <x:c r="B2706" s="2" t="str">
        <x:f>'Inventory detail'!A454</x:f>
        <x:v>COIL</x:v>
      </x:c>
      <x:c r="C2706" s="2" t="str">
        <x:f>'Inventory detail'!B454</x:f>
        <x:v>60</x:v>
      </x:c>
      <x:c r="D2706" s="2" t="str">
        <x:f>'Inventory detail'!C454</x:f>
        <x:v>10WHT36-4</x:v>
      </x:c>
      <x:c r="E2706" s="10" t="n">
        <x:f>A1580</x:f>
        <x:v>46357</x:v>
      </x:c>
      <x:c r="F2706" s="7" t="n">
        <x:f>O1580</x:f>
        <x:v>1000</x:v>
      </x:c>
      <x:c r="G2706" s="7" t="n">
        <x:f>Q1580</x:f>
        <x:v>0</x:v>
      </x:c>
      <x:c r="H2706" s="7" t="n">
        <x:f>R1580</x:f>
        <x:v>308.2135523613963</x:v>
      </x:c>
      <x:c r="I2706" s="7" t="n">
        <x:f>SUMIFS('PO detail'!$W$1041:$W$1042,'PO detail'!$V$1041:$V$1042,"&gt;="&amp;E2706,'PO detail'!$V$1041:$V$1042,"&lt;"&amp;A2706)</x:f>
        <x:v>0</x:v>
      </x:c>
      <x:c r="J2706" s="7" t="n">
        <x:f>SUMIFS('PO detail'!$X$1041:$X$1042,'PO detail'!$V$1041:$V$1042,"&gt;="&amp;E2706,'PO detail'!$V$1041:$V$1042,"&lt;"&amp;A2706)</x:f>
        <x:v>0</x:v>
      </x:c>
      <x:c r="K2706" s="7" t="n">
        <x:f>SUMIFS('PO detail'!$Y$1041:$Y$1042,'PO detail'!$V$1041:$V$1042,"&gt;="&amp;E2706,'PO detail'!$V$1041:$V$1042,"&lt;"&amp;A2706)</x:f>
        <x:v>0</x:v>
      </x:c>
      <x:c r="L2706" s="7" t="n">
        <x:f>'Inventory detail'!F454*Summary!$K$5*(A2706-E2706)/Summary!$K$6</x:f>
        <x:v>229.1581108829569</x:v>
      </x:c>
      <x:c r="M2706" s="7" t="n">
        <x:f>MAX(0,H2706-L2706)</x:f>
        <x:v>79.0554414784394</x:v>
      </x:c>
      <x:c r="N2706" s="7" t="n">
        <x:f>MAX(0,L2706-H2706)</x:f>
        <x:v>0</x:v>
      </x:c>
      <x:c r="O2706" s="7" t="n">
        <x:f>MAX(0,F2706+I2706-N2706)</x:f>
        <x:v>1000</x:v>
      </x:c>
      <x:c r="P2706" s="7" t="n">
        <x:f>MAX(0,N2706-F2706-I2706)</x:f>
        <x:v>0</x:v>
      </x:c>
      <x:c r="Q2706" s="7" t="n">
        <x:f>MAX(0,G2706+J2706-P2706)</x:f>
        <x:v>0</x:v>
      </x:c>
      <x:c r="R2706" s="7" t="n">
        <x:f>M2706+MAX(0,K2706-MAX(0,P2706-G2706-J2706))</x:f>
        <x:v>79.0554414784394</x:v>
      </x:c>
      <x:c r="S2706" s="7" t="n">
        <x:f>SUM(O2706,Q2706,R2706)</x:f>
        <x:v>1079.0554414784394</x:v>
      </x:c>
      <x:c r="T2706" s="14" t="n">
        <x:f>'Inventory detail'!T454</x:f>
        <x:v>0.1825</x:v>
      </x:c>
      <x:c r="U2706" s="14" t="n">
        <x:f>'Inventory detail'!U454</x:f>
        <x:v>0.17878899999999998</x:v>
      </x:c>
      <x:c r="V2706" s="9" t="n">
        <x:f>O2706*T2706</x:f>
        <x:v>182.5</x:v>
      </x:c>
      <x:c r="W2706" s="9" t="n">
        <x:f>Q2706*T2706</x:f>
        <x:v>0</x:v>
      </x:c>
      <x:c r="X2706" s="9" t="n">
        <x:f>R2706*T2706</x:f>
        <x:v>14.42761806981519</x:v>
      </x:c>
      <x:c r="Y2706" s="9" t="n">
        <x:f>S2706*T2706</x:f>
        <x:v>196.9276180698152</x:v>
      </x:c>
      <x:c r="Z2706" s="9" t="n">
        <x:f>IF(ISNUMBER(U2706),S2706*(U2706-T2706),"n.a.")</x:f>
        <x:v>-4.00437474332651</x:v>
      </x:c>
      <x:c r="AA2706" s="9" t="n">
        <x:f>IF(ISNUMBER(U2706),Y2706,0)</x:f>
        <x:v>196.9276180698152</x:v>
      </x:c>
      <x:c r="AB2706" s="7" t="n">
        <x:f>MAX(0,L2706-SUM(F2706:K2706))</x:f>
        <x:v>0</x:v>
      </x:c>
    </x:row>
    <x:row r="2707" ht="22" customHeight="1">
      <x:c r="A2707" s="18" t="n">
        <x:f>Summary!E$41</x:f>
        <x:v>46388</x:v>
      </x:c>
      <x:c r="B2707" s="2" t="str">
        <x:f>'Inventory detail'!A455</x:f>
        <x:v>POUC</x:v>
      </x:c>
      <x:c r="C2707" s="2" t="str">
        <x:f>'Inventory detail'!B455</x:f>
        <x:v>10</x:v>
      </x:c>
      <x:c r="D2707" s="2" t="str">
        <x:f>'Inventory detail'!C455</x:f>
        <x:v>LET3SL</x:v>
      </x:c>
      <x:c r="E2707" s="10" t="n">
        <x:f>A1581</x:f>
        <x:v>46357</x:v>
      </x:c>
      <x:c r="F2707" s="7" t="n">
        <x:f>O1581</x:f>
        <x:v>0</x:v>
      </x:c>
      <x:c r="G2707" s="7" t="n">
        <x:f>Q1581</x:f>
        <x:v>1000</x:v>
      </x:c>
      <x:c r="H2707" s="7" t="n">
        <x:f>R1581</x:f>
        <x:v>1108.2135523613963</x:v>
      </x:c>
      <x:c r="I2707" s="7" t="n">
        <x:f>SUMIFS('PO detail'!$W$1510:$W$1510,'PO detail'!$V$1510:$V$1510,"&gt;="&amp;E2707,'PO detail'!$V$1510:$V$1510,"&lt;"&amp;A2707)</x:f>
        <x:v>0</x:v>
      </x:c>
      <x:c r="J2707" s="7" t="n">
        <x:f>SUMIFS('PO detail'!$X$1510:$X$1510,'PO detail'!$V$1510:$V$1510,"&gt;="&amp;E2707,'PO detail'!$V$1510:$V$1510,"&lt;"&amp;A2707)</x:f>
        <x:v>0</x:v>
      </x:c>
      <x:c r="K2707" s="7" t="n">
        <x:f>SUMIFS('PO detail'!$Y$1510:$Y$1510,'PO detail'!$V$1510:$V$1510,"&gt;="&amp;E2707,'PO detail'!$V$1510:$V$1510,"&lt;"&amp;A2707)</x:f>
        <x:v>0</x:v>
      </x:c>
      <x:c r="L2707" s="7" t="n">
        <x:f>'Inventory detail'!F455*Summary!$K$5*(A2707-E2707)/Summary!$K$6</x:f>
        <x:v>229.1581108829569</x:v>
      </x:c>
      <x:c r="M2707" s="7" t="n">
        <x:f>MAX(0,H2707-L2707)</x:f>
        <x:v>879.0554414784394</x:v>
      </x:c>
      <x:c r="N2707" s="7" t="n">
        <x:f>MAX(0,L2707-H2707)</x:f>
        <x:v>0</x:v>
      </x:c>
      <x:c r="O2707" s="7" t="n">
        <x:f>MAX(0,F2707+I2707-N2707)</x:f>
        <x:v>0</x:v>
      </x:c>
      <x:c r="P2707" s="7" t="n">
        <x:f>MAX(0,N2707-F2707-I2707)</x:f>
        <x:v>0</x:v>
      </x:c>
      <x:c r="Q2707" s="7" t="n">
        <x:f>MAX(0,G2707+J2707-P2707)</x:f>
        <x:v>1000</x:v>
      </x:c>
      <x:c r="R2707" s="7" t="n">
        <x:f>M2707+MAX(0,K2707-MAX(0,P2707-G2707-J2707))</x:f>
        <x:v>879.0554414784394</x:v>
      </x:c>
      <x:c r="S2707" s="7" t="n">
        <x:f>SUM(O2707,Q2707,R2707)</x:f>
        <x:v>1879.0554414784394</x:v>
      </x:c>
      <x:c r="T2707" s="14" t="n">
        <x:f>'Inventory detail'!T455</x:f>
        <x:v>0.1149</x:v>
      </x:c>
      <x:c r="U2707" s="14" t="n">
        <x:f>'Inventory detail'!U455</x:f>
        <x:v>0.12507</x:v>
      </x:c>
      <x:c r="V2707" s="9" t="n">
        <x:f>O2707*T2707</x:f>
        <x:v>0</x:v>
      </x:c>
      <x:c r="W2707" s="9" t="n">
        <x:f>Q2707*T2707</x:f>
        <x:v>114.9</x:v>
      </x:c>
      <x:c r="X2707" s="9" t="n">
        <x:f>R2707*T2707</x:f>
        <x:v>101.00347022587269</x:v>
      </x:c>
      <x:c r="Y2707" s="9" t="n">
        <x:f>S2707*T2707</x:f>
        <x:v>215.9034702258727</x:v>
      </x:c>
      <x:c r="Z2707" s="9" t="n">
        <x:f>IF(ISNUMBER(U2707),S2707*(U2707-T2707),"n.a.")</x:f>
        <x:v>19.1099938398357</x:v>
      </x:c>
      <x:c r="AA2707" s="9" t="n">
        <x:f>IF(ISNUMBER(U2707),Y2707,0)</x:f>
        <x:v>215.9034702258727</x:v>
      </x:c>
      <x:c r="AB2707" s="7" t="n">
        <x:f>MAX(0,L2707-SUM(F2707:K2707))</x:f>
        <x:v>0</x:v>
      </x:c>
    </x:row>
    <x:row r="2708" ht="22" customHeight="1">
      <x:c r="A2708" s="18" t="n">
        <x:f>Summary!E$41</x:f>
        <x:v>46388</x:v>
      </x:c>
      <x:c r="B2708" s="2" t="str">
        <x:f>'Inventory detail'!A456</x:f>
        <x:v>POUC</x:v>
      </x:c>
      <x:c r="C2708" s="2" t="str">
        <x:f>'Inventory detail'!B456</x:f>
        <x:v>30</x:v>
      </x:c>
      <x:c r="D2708" s="2" t="str">
        <x:f>'Inventory detail'!C456</x:f>
        <x:v>LEG10</x:v>
      </x:c>
      <x:c r="E2708" s="10" t="n">
        <x:f>A1582</x:f>
        <x:v>46357</x:v>
      </x:c>
      <x:c r="F2708" s="7" t="n">
        <x:f>O1582</x:f>
        <x:v>0</x:v>
      </x:c>
      <x:c r="G2708" s="7" t="n">
        <x:f>Q1582</x:f>
        <x:v>0</x:v>
      </x:c>
      <x:c r="H2708" s="7" t="n">
        <x:f>R1582</x:f>
        <x:v>1908.213552361396</x:v>
      </x:c>
      <x:c r="I2708" s="7" t="n">
        <x:f>0</x:f>
        <x:v>0</x:v>
      </x:c>
      <x:c r="J2708" s="7" t="n">
        <x:f>0</x:f>
        <x:v>0</x:v>
      </x:c>
      <x:c r="K2708" s="7" t="n">
        <x:f>0</x:f>
        <x:v>0</x:v>
      </x:c>
      <x:c r="L2708" s="7" t="n">
        <x:f>'Inventory detail'!F456*Summary!$K$5*(A2708-E2708)/Summary!$K$6</x:f>
        <x:v>229.1581108829569</x:v>
      </x:c>
      <x:c r="M2708" s="7" t="n">
        <x:f>MAX(0,H2708-L2708)</x:f>
        <x:v>1679.0554414784392</x:v>
      </x:c>
      <x:c r="N2708" s="7" t="n">
        <x:f>MAX(0,L2708-H2708)</x:f>
        <x:v>0</x:v>
      </x:c>
      <x:c r="O2708" s="7" t="n">
        <x:f>MAX(0,F2708+I2708-N2708)</x:f>
        <x:v>0</x:v>
      </x:c>
      <x:c r="P2708" s="7" t="n">
        <x:f>MAX(0,N2708-F2708-I2708)</x:f>
        <x:v>0</x:v>
      </x:c>
      <x:c r="Q2708" s="7" t="n">
        <x:f>MAX(0,G2708+J2708-P2708)</x:f>
        <x:v>0</x:v>
      </x:c>
      <x:c r="R2708" s="7" t="n">
        <x:f>M2708+MAX(0,K2708-MAX(0,P2708-G2708-J2708))</x:f>
        <x:v>1679.0554414784392</x:v>
      </x:c>
      <x:c r="S2708" s="7" t="n">
        <x:f>SUM(O2708,Q2708,R2708)</x:f>
        <x:v>1679.0554414784392</x:v>
      </x:c>
      <x:c r="T2708" s="14" t="n">
        <x:f>'Inventory detail'!T456</x:f>
        <x:v>0.1796</x:v>
      </x:c>
      <x:c r="U2708" s="14" t="n">
        <x:f>'Inventory detail'!U456</x:f>
        <x:v>0.19569</x:v>
      </x:c>
      <x:c r="V2708" s="9" t="n">
        <x:f>O2708*T2708</x:f>
        <x:v>0</x:v>
      </x:c>
      <x:c r="W2708" s="9" t="n">
        <x:f>Q2708*T2708</x:f>
        <x:v>0</x:v>
      </x:c>
      <x:c r="X2708" s="9" t="n">
        <x:f>R2708*T2708</x:f>
        <x:v>301.5583572895277</x:v>
      </x:c>
      <x:c r="Y2708" s="9" t="n">
        <x:f>S2708*T2708</x:f>
        <x:v>301.5583572895277</x:v>
      </x:c>
      <x:c r="Z2708" s="9" t="n">
        <x:f>IF(ISNUMBER(U2708),S2708*(U2708-T2708),"n.a.")</x:f>
        <x:v>27.016002053388075</x:v>
      </x:c>
      <x:c r="AA2708" s="9" t="n">
        <x:f>IF(ISNUMBER(U2708),Y2708,0)</x:f>
        <x:v>301.5583572895277</x:v>
      </x:c>
      <x:c r="AB2708" s="7" t="n">
        <x:f>MAX(0,L2708-SUM(F2708:K2708))</x:f>
        <x:v>0</x:v>
      </x:c>
    </x:row>
    <x:row r="2709" ht="22" customHeight="1">
      <x:c r="A2709" s="18" t="n">
        <x:f>Summary!E$41</x:f>
        <x:v>46388</x:v>
      </x:c>
      <x:c r="B2709" s="2" t="str">
        <x:f>'Inventory detail'!A457</x:f>
        <x:v>POUC</x:v>
      </x:c>
      <x:c r="C2709" s="2" t="str">
        <x:f>'Inventory detail'!B457</x:f>
        <x:v>60</x:v>
      </x:c>
      <x:c r="D2709" s="2" t="str">
        <x:f>'Inventory detail'!C457</x:f>
        <x:v>MLMEN3</x:v>
      </x:c>
      <x:c r="E2709" s="10" t="n">
        <x:f>A1583</x:f>
        <x:v>46357</x:v>
      </x:c>
      <x:c r="F2709" s="7" t="n">
        <x:f>O1583</x:f>
        <x:v>0</x:v>
      </x:c>
      <x:c r="G2709" s="7" t="n">
        <x:f>Q1583</x:f>
        <x:v>2778.2340862423</x:v>
      </x:c>
      <x:c r="H2709" s="7" t="n">
        <x:f>R1583</x:f>
        <x:v>0</x:v>
      </x:c>
      <x:c r="I2709" s="7" t="n">
        <x:f>SUMIFS('PO detail'!$W$1822:$W$1822,'PO detail'!$V$1822:$V$1822,"&gt;="&amp;E2709,'PO detail'!$V$1822:$V$1822,"&lt;"&amp;A2709)</x:f>
        <x:v>0</x:v>
      </x:c>
      <x:c r="J2709" s="7" t="n">
        <x:f>SUMIFS('PO detail'!$X$1822:$X$1822,'PO detail'!$V$1822:$V$1822,"&gt;="&amp;E2709,'PO detail'!$V$1822:$V$1822,"&lt;"&amp;A2709)</x:f>
        <x:v>0</x:v>
      </x:c>
      <x:c r="K2709" s="7" t="n">
        <x:f>SUMIFS('PO detail'!$Y$1822:$Y$1822,'PO detail'!$V$1822:$V$1822,"&gt;="&amp;E2709,'PO detail'!$V$1822:$V$1822,"&lt;"&amp;A2709)</x:f>
        <x:v>0</x:v>
      </x:c>
      <x:c r="L2709" s="7" t="n">
        <x:f>'Inventory detail'!F457*Summary!$K$5*(A2709-E2709)/Summary!$K$6</x:f>
        <x:v>229.1581108829569</x:v>
      </x:c>
      <x:c r="M2709" s="7" t="n">
        <x:f>MAX(0,H2709-L2709)</x:f>
        <x:v>0</x:v>
      </x:c>
      <x:c r="N2709" s="7" t="n">
        <x:f>MAX(0,L2709-H2709)</x:f>
        <x:v>229.1581108829569</x:v>
      </x:c>
      <x:c r="O2709" s="7" t="n">
        <x:f>MAX(0,F2709+I2709-N2709)</x:f>
        <x:v>0</x:v>
      </x:c>
      <x:c r="P2709" s="7" t="n">
        <x:f>MAX(0,N2709-F2709-I2709)</x:f>
        <x:v>229.1581108829569</x:v>
      </x:c>
      <x:c r="Q2709" s="7" t="n">
        <x:f>MAX(0,G2709+J2709-P2709)</x:f>
        <x:v>2549.075975359343</x:v>
      </x:c>
      <x:c r="R2709" s="7" t="n">
        <x:f>M2709+MAX(0,K2709-MAX(0,P2709-G2709-J2709))</x:f>
        <x:v>0</x:v>
      </x:c>
      <x:c r="S2709" s="7" t="n">
        <x:f>SUM(O2709,Q2709,R2709)</x:f>
        <x:v>2549.075975359343</x:v>
      </x:c>
      <x:c r="T2709" s="14" t="n">
        <x:f>'Inventory detail'!T457</x:f>
        <x:v>0.1739</x:v>
      </x:c>
      <x:c r="U2709" s="14" t="n">
        <x:f>'Inventory detail'!U457</x:f>
        <x:v>0.255915</x:v>
      </x:c>
      <x:c r="V2709" s="9" t="n">
        <x:f>O2709*T2709</x:f>
        <x:v>0</x:v>
      </x:c>
      <x:c r="W2709" s="9" t="n">
        <x:f>Q2709*T2709</x:f>
        <x:v>443.28431211498975</x:v>
      </x:c>
      <x:c r="X2709" s="9" t="n">
        <x:f>R2709*T2709</x:f>
        <x:v>0</x:v>
      </x:c>
      <x:c r="Y2709" s="9" t="n">
        <x:f>S2709*T2709</x:f>
        <x:v>443.28431211498975</x:v>
      </x:c>
      <x:c r="Z2709" s="9" t="n">
        <x:f>IF(ISNUMBER(U2709),S2709*(U2709-T2709),"n.a.")</x:f>
        <x:v>209.0624661190965</x:v>
      </x:c>
      <x:c r="AA2709" s="9" t="n">
        <x:f>IF(ISNUMBER(U2709),Y2709,0)</x:f>
        <x:v>443.28431211498975</x:v>
      </x:c>
      <x:c r="AB2709" s="7" t="n">
        <x:f>MAX(0,L2709-SUM(F2709:K2709))</x:f>
        <x:v>0</x:v>
      </x:c>
    </x:row>
    <x:row r="2710" ht="22" customHeight="1">
      <x:c r="A2710" s="18" t="n">
        <x:f>Summary!E$41</x:f>
        <x:v>46388</x:v>
      </x:c>
      <x:c r="B2710" s="2" t="str">
        <x:f>'Inventory detail'!A458</x:f>
        <x:v>COIL</x:v>
      </x:c>
      <x:c r="C2710" s="2" t="str">
        <x:f>'Inventory detail'!B458</x:f>
        <x:v>30</x:v>
      </x:c>
      <x:c r="D2710" s="2" t="str">
        <x:f>'Inventory detail'!C458</x:f>
        <x:v>7CLR12-4</x:v>
      </x:c>
      <x:c r="E2710" s="10" t="n">
        <x:f>A1584</x:f>
        <x:v>46357</x:v>
      </x:c>
      <x:c r="F2710" s="7" t="n">
        <x:f>O1584</x:f>
        <x:v>4722.718357289528</x:v>
      </x:c>
      <x:c r="G2710" s="7" t="n">
        <x:f>Q1584</x:f>
        <x:v>0</x:v>
      </x:c>
      <x:c r="H2710" s="7" t="n">
        <x:f>R1584</x:f>
        <x:v>0</x:v>
      </x:c>
      <x:c r="I2710" s="7" t="n">
        <x:f>SUMIFS('PO detail'!$W$952:$W$952,'PO detail'!$V$952:$V$952,"&gt;="&amp;E2710,'PO detail'!$V$952:$V$952,"&lt;"&amp;A2710)</x:f>
        <x:v>0</x:v>
      </x:c>
      <x:c r="J2710" s="7" t="n">
        <x:f>SUMIFS('PO detail'!$X$952:$X$952,'PO detail'!$V$952:$V$952,"&gt;="&amp;E2710,'PO detail'!$V$952:$V$952,"&lt;"&amp;A2710)</x:f>
        <x:v>0</x:v>
      </x:c>
      <x:c r="K2710" s="7" t="n">
        <x:f>SUMIFS('PO detail'!$Y$952:$Y$952,'PO detail'!$V$952:$V$952,"&gt;="&amp;E2710,'PO detail'!$V$952:$V$952,"&lt;"&amp;A2710)</x:f>
        <x:v>0</x:v>
      </x:c>
      <x:c r="L2710" s="7" t="n">
        <x:f>'Inventory detail'!F458*Summary!$K$5*(A2710-E2710)/Summary!$K$6</x:f>
        <x:v>220.6741683778234</x:v>
      </x:c>
      <x:c r="M2710" s="7" t="n">
        <x:f>MAX(0,H2710-L2710)</x:f>
        <x:v>0</x:v>
      </x:c>
      <x:c r="N2710" s="7" t="n">
        <x:f>MAX(0,L2710-H2710)</x:f>
        <x:v>220.6741683778234</x:v>
      </x:c>
      <x:c r="O2710" s="7" t="n">
        <x:f>MAX(0,F2710+I2710-N2710)</x:f>
        <x:v>4502.044188911705</x:v>
      </x:c>
      <x:c r="P2710" s="7" t="n">
        <x:f>MAX(0,N2710-F2710-I2710)</x:f>
        <x:v>0</x:v>
      </x:c>
      <x:c r="Q2710" s="7" t="n">
        <x:f>MAX(0,G2710+J2710-P2710)</x:f>
        <x:v>0</x:v>
      </x:c>
      <x:c r="R2710" s="7" t="n">
        <x:f>M2710+MAX(0,K2710-MAX(0,P2710-G2710-J2710))</x:f>
        <x:v>0</x:v>
      </x:c>
      <x:c r="S2710" s="7" t="n">
        <x:f>SUM(O2710,Q2710,R2710)</x:f>
        <x:v>4502.044188911705</x:v>
      </x:c>
      <x:c r="T2710" s="14" t="n">
        <x:f>'Inventory detail'!T458</x:f>
        <x:v>0.0392</x:v>
      </x:c>
      <x:c r="U2710" s="14" t="n">
        <x:f>'Inventory detail'!U458</x:f>
        <x:v>0.038453999999999995</x:v>
      </x:c>
      <x:c r="V2710" s="9" t="n">
        <x:f>O2710*T2710</x:f>
        <x:v>176.4801322053388</x:v>
      </x:c>
      <x:c r="W2710" s="9" t="n">
        <x:f>Q2710*T2710</x:f>
        <x:v>0</x:v>
      </x:c>
      <x:c r="X2710" s="9" t="n">
        <x:f>R2710*T2710</x:f>
        <x:v>0</x:v>
      </x:c>
      <x:c r="Y2710" s="9" t="n">
        <x:f>S2710*T2710</x:f>
        <x:v>176.4801322053388</x:v>
      </x:c>
      <x:c r="Z2710" s="9" t="n">
        <x:f>IF(ISNUMBER(U2710),S2710*(U2710-T2710),"n.a.")</x:f>
        <x:v>-3.3585249649281477</x:v>
      </x:c>
      <x:c r="AA2710" s="9" t="n">
        <x:f>IF(ISNUMBER(U2710),Y2710,0)</x:f>
        <x:v>176.4801322053388</x:v>
      </x:c>
      <x:c r="AB2710" s="7" t="n">
        <x:f>MAX(0,L2710-SUM(F2710:K2710))</x:f>
        <x:v>0</x:v>
      </x:c>
    </x:row>
    <x:row r="2711" ht="22" customHeight="1">
      <x:c r="A2711" s="18" t="n">
        <x:f>Summary!E$41</x:f>
        <x:v>46388</x:v>
      </x:c>
      <x:c r="B2711" s="2" t="str">
        <x:f>'Inventory detail'!A459</x:f>
        <x:v>COIL</x:v>
      </x:c>
      <x:c r="C2711" s="2" t="str">
        <x:f>'Inventory detail'!B459</x:f>
        <x:v>60</x:v>
      </x:c>
      <x:c r="D2711" s="2" t="str">
        <x:f>'Inventory detail'!C459</x:f>
        <x:v>20BLK36-4</x:v>
      </x:c>
      <x:c r="E2711" s="10" t="n">
        <x:f>A1585</x:f>
        <x:v>46357</x:v>
      </x:c>
      <x:c r="F2711" s="7" t="n">
        <x:f>O1585</x:f>
        <x:v>1622.7183572895278</x:v>
      </x:c>
      <x:c r="G2711" s="7" t="n">
        <x:f>Q1585</x:f>
        <x:v>0</x:v>
      </x:c>
      <x:c r="H2711" s="7" t="n">
        <x:f>R1585</x:f>
        <x:v>0</x:v>
      </x:c>
      <x:c r="I2711" s="7" t="n">
        <x:f>SUMIFS('PO detail'!$W$1198:$W$1199,'PO detail'!$V$1198:$V$1199,"&gt;="&amp;E2711,'PO detail'!$V$1198:$V$1199,"&lt;"&amp;A2711)</x:f>
        <x:v>0</x:v>
      </x:c>
      <x:c r="J2711" s="7" t="n">
        <x:f>SUMIFS('PO detail'!$X$1198:$X$1199,'PO detail'!$V$1198:$V$1199,"&gt;="&amp;E2711,'PO detail'!$V$1198:$V$1199,"&lt;"&amp;A2711)</x:f>
        <x:v>0</x:v>
      </x:c>
      <x:c r="K2711" s="7" t="n">
        <x:f>SUMIFS('PO detail'!$Y$1198:$Y$1199,'PO detail'!$V$1198:$V$1199,"&gt;="&amp;E2711,'PO detail'!$V$1198:$V$1199,"&lt;"&amp;A2711)</x:f>
        <x:v>0</x:v>
      </x:c>
      <x:c r="L2711" s="7" t="n">
        <x:f>'Inventory detail'!F459*Summary!$K$5*(A2711-E2711)/Summary!$K$6</x:f>
        <x:v>220.6741683778234</x:v>
      </x:c>
      <x:c r="M2711" s="7" t="n">
        <x:f>MAX(0,H2711-L2711)</x:f>
        <x:v>0</x:v>
      </x:c>
      <x:c r="N2711" s="7" t="n">
        <x:f>MAX(0,L2711-H2711)</x:f>
        <x:v>220.6741683778234</x:v>
      </x:c>
      <x:c r="O2711" s="7" t="n">
        <x:f>MAX(0,F2711+I2711-N2711)</x:f>
        <x:v>1402.0441889117044</x:v>
      </x:c>
      <x:c r="P2711" s="7" t="n">
        <x:f>MAX(0,N2711-F2711-I2711)</x:f>
        <x:v>0</x:v>
      </x:c>
      <x:c r="Q2711" s="7" t="n">
        <x:f>MAX(0,G2711+J2711-P2711)</x:f>
        <x:v>0</x:v>
      </x:c>
      <x:c r="R2711" s="7" t="n">
        <x:f>M2711+MAX(0,K2711-MAX(0,P2711-G2711-J2711))</x:f>
        <x:v>0</x:v>
      </x:c>
      <x:c r="S2711" s="7" t="n">
        <x:f>SUM(O2711,Q2711,R2711)</x:f>
        <x:v>1402.0441889117044</x:v>
      </x:c>
      <x:c r="T2711" s="14" t="n">
        <x:f>'Inventory detail'!T459</x:f>
        <x:v>0.3599</x:v>
      </x:c>
      <x:c r="U2711" s="14" t="n">
        <x:f>'Inventory detail'!U459</x:f>
        <x:v>0.3526055</x:v>
      </x:c>
      <x:c r="V2711" s="9" t="n">
        <x:f>O2711*T2711</x:f>
        <x:v>504.5957035893224</x:v>
      </x:c>
      <x:c r="W2711" s="9" t="n">
        <x:f>Q2711*T2711</x:f>
        <x:v>0</x:v>
      </x:c>
      <x:c r="X2711" s="9" t="n">
        <x:f>R2711*T2711</x:f>
        <x:v>0</x:v>
      </x:c>
      <x:c r="Y2711" s="9" t="n">
        <x:f>S2711*T2711</x:f>
        <x:v>504.5957035893224</x:v>
      </x:c>
      <x:c r="Z2711" s="9" t="n">
        <x:f>IF(ISNUMBER(U2711),S2711*(U2711-T2711),"n.a.")</x:f>
        <x:v>-10.227211336016401</x:v>
      </x:c>
      <x:c r="AA2711" s="9" t="n">
        <x:f>IF(ISNUMBER(U2711),Y2711,0)</x:f>
        <x:v>504.5957035893224</x:v>
      </x:c>
      <x:c r="AB2711" s="7" t="n">
        <x:f>MAX(0,L2711-SUM(F2711:K2711))</x:f>
        <x:v>0</x:v>
      </x:c>
    </x:row>
    <x:row r="2712" ht="22" customHeight="1">
      <x:c r="A2712" s="18" t="n">
        <x:f>Summary!E$41</x:f>
        <x:v>46388</x:v>
      </x:c>
      <x:c r="B2712" s="2" t="str">
        <x:f>'Inventory detail'!A460</x:f>
        <x:v>POUC</x:v>
      </x:c>
      <x:c r="C2712" s="2" t="str">
        <x:f>'Inventory detail'!B460</x:f>
        <x:v>30</x:v>
      </x:c>
      <x:c r="D2712" s="2" t="str">
        <x:f>'Inventory detail'!C460</x:f>
        <x:v>MEM5</x:v>
      </x:c>
      <x:c r="E2712" s="10" t="n">
        <x:f>A1586</x:f>
        <x:v>46357</x:v>
      </x:c>
      <x:c r="F2712" s="7" t="n">
        <x:f>O1586</x:f>
        <x:v>0</x:v>
      </x:c>
      <x:c r="G2712" s="7" t="n">
        <x:f>Q1586</x:f>
        <x:v>5000</x:v>
      </x:c>
      <x:c r="H2712" s="7" t="n">
        <x:f>R1586</x:f>
        <x:v>522.7183572895277</x:v>
      </x:c>
      <x:c r="I2712" s="7" t="n">
        <x:f>SUMIFS('PO detail'!$W$1680:$W$1680,'PO detail'!$V$1680:$V$1680,"&gt;="&amp;E2712,'PO detail'!$V$1680:$V$1680,"&lt;"&amp;A2712)</x:f>
        <x:v>0</x:v>
      </x:c>
      <x:c r="J2712" s="7" t="n">
        <x:f>SUMIFS('PO detail'!$X$1680:$X$1680,'PO detail'!$V$1680:$V$1680,"&gt;="&amp;E2712,'PO detail'!$V$1680:$V$1680,"&lt;"&amp;A2712)</x:f>
        <x:v>0</x:v>
      </x:c>
      <x:c r="K2712" s="7" t="n">
        <x:f>SUMIFS('PO detail'!$Y$1680:$Y$1680,'PO detail'!$V$1680:$V$1680,"&gt;="&amp;E2712,'PO detail'!$V$1680:$V$1680,"&lt;"&amp;A2712)</x:f>
        <x:v>0</x:v>
      </x:c>
      <x:c r="L2712" s="7" t="n">
        <x:f>'Inventory detail'!F460*Summary!$K$5*(A2712-E2712)/Summary!$K$6</x:f>
        <x:v>220.6741683778234</x:v>
      </x:c>
      <x:c r="M2712" s="7" t="n">
        <x:f>MAX(0,H2712-L2712)</x:f>
        <x:v>302.0441889117043</x:v>
      </x:c>
      <x:c r="N2712" s="7" t="n">
        <x:f>MAX(0,L2712-H2712)</x:f>
        <x:v>0</x:v>
      </x:c>
      <x:c r="O2712" s="7" t="n">
        <x:f>MAX(0,F2712+I2712-N2712)</x:f>
        <x:v>0</x:v>
      </x:c>
      <x:c r="P2712" s="7" t="n">
        <x:f>MAX(0,N2712-F2712-I2712)</x:f>
        <x:v>0</x:v>
      </x:c>
      <x:c r="Q2712" s="7" t="n">
        <x:f>MAX(0,G2712+J2712-P2712)</x:f>
        <x:v>5000</x:v>
      </x:c>
      <x:c r="R2712" s="7" t="n">
        <x:f>M2712+MAX(0,K2712-MAX(0,P2712-G2712-J2712))</x:f>
        <x:v>302.0441889117043</x:v>
      </x:c>
      <x:c r="S2712" s="7" t="n">
        <x:f>SUM(O2712,Q2712,R2712)</x:f>
        <x:v>5302.044188911705</x:v>
      </x:c>
      <x:c r="T2712" s="14" t="n">
        <x:f>'Inventory detail'!T460</x:f>
        <x:v>0.011200000000000002</x:v>
      </x:c>
      <x:c r="U2712" s="14" t="n">
        <x:f>'Inventory detail'!U460</x:f>
        <x:v>0.012209999999999999</x:v>
      </x:c>
      <x:c r="V2712" s="9" t="n">
        <x:f>O2712*T2712</x:f>
        <x:v>0</x:v>
      </x:c>
      <x:c r="W2712" s="9" t="n">
        <x:f>Q2712*T2712</x:f>
        <x:v>56.00000000000001</x:v>
      </x:c>
      <x:c r="X2712" s="9" t="n">
        <x:f>R2712*T2712</x:f>
        <x:v>3.3828949158110886</x:v>
      </x:c>
      <x:c r="Y2712" s="9" t="n">
        <x:f>S2712*T2712</x:f>
        <x:v>59.3828949158111</x:v>
      </x:c>
      <x:c r="Z2712" s="9" t="n">
        <x:f>IF(ISNUMBER(U2712),S2712*(U2712-T2712),"n.a.")</x:f>
        <x:v>5.355064630800806</x:v>
      </x:c>
      <x:c r="AA2712" s="9" t="n">
        <x:f>IF(ISNUMBER(U2712),Y2712,0)</x:f>
        <x:v>59.3828949158111</x:v>
      </x:c>
      <x:c r="AB2712" s="7" t="n">
        <x:f>MAX(0,L2712-SUM(F2712:K2712))</x:f>
        <x:v>0</x:v>
      </x:c>
    </x:row>
    <x:row r="2713" ht="22" customHeight="1">
      <x:c r="A2713" s="18" t="n">
        <x:f>Summary!E$41</x:f>
        <x:v>46388</x:v>
      </x:c>
      <x:c r="B2713" s="2" t="str">
        <x:f>'Inventory detail'!A461</x:f>
        <x:v>COIL</x:v>
      </x:c>
      <x:c r="C2713" s="2" t="str">
        <x:f>'Inventory detail'!B461</x:f>
        <x:v>10</x:v>
      </x:c>
      <x:c r="D2713" s="2" t="str">
        <x:f>'Inventory detail'!C461</x:f>
        <x:v>22CLR12-4</x:v>
      </x:c>
      <x:c r="E2713" s="10" t="n">
        <x:f>A1587</x:f>
        <x:v>46357</x:v>
      </x:c>
      <x:c r="F2713" s="7" t="n">
        <x:f>O1587</x:f>
        <x:v>637.2405749486652</x:v>
      </x:c>
      <x:c r="G2713" s="7" t="n">
        <x:f>Q1587</x:f>
        <x:v>0</x:v>
      </x:c>
      <x:c r="H2713" s="7" t="n">
        <x:f>R1587</x:f>
        <x:v>0</x:v>
      </x:c>
      <x:c r="I2713" s="7" t="n">
        <x:f>SUMIFS('PO detail'!$W$319:$W$319,'PO detail'!$V$319:$V$319,"&gt;="&amp;E2713,'PO detail'!$V$319:$V$319,"&lt;"&amp;A2713)</x:f>
        <x:v>0</x:v>
      </x:c>
      <x:c r="J2713" s="7" t="n">
        <x:f>SUMIFS('PO detail'!$X$319:$X$319,'PO detail'!$V$319:$V$319,"&gt;="&amp;E2713,'PO detail'!$V$319:$V$319,"&lt;"&amp;A2713)</x:f>
        <x:v>0</x:v>
      </x:c>
      <x:c r="K2713" s="7" t="n">
        <x:f>SUMIFS('PO detail'!$Y$319:$Y$319,'PO detail'!$V$319:$V$319,"&gt;="&amp;E2713,'PO detail'!$V$319:$V$319,"&lt;"&amp;A2713)</x:f>
        <x:v>0</x:v>
      </x:c>
      <x:c r="L2713" s="7" t="n">
        <x:f>'Inventory detail'!F461*Summary!$K$5*(A2713-E2713)/Summary!$K$6</x:f>
        <x:v>212.18004106776183</x:v>
      </x:c>
      <x:c r="M2713" s="7" t="n">
        <x:f>MAX(0,H2713-L2713)</x:f>
        <x:v>0</x:v>
      </x:c>
      <x:c r="N2713" s="7" t="n">
        <x:f>MAX(0,L2713-H2713)</x:f>
        <x:v>212.18004106776183</x:v>
      </x:c>
      <x:c r="O2713" s="7" t="n">
        <x:f>MAX(0,F2713+I2713-N2713)</x:f>
        <x:v>425.06053388090334</x:v>
      </x:c>
      <x:c r="P2713" s="7" t="n">
        <x:f>MAX(0,N2713-F2713-I2713)</x:f>
        <x:v>0</x:v>
      </x:c>
      <x:c r="Q2713" s="7" t="n">
        <x:f>MAX(0,G2713+J2713-P2713)</x:f>
        <x:v>0</x:v>
      </x:c>
      <x:c r="R2713" s="7" t="n">
        <x:f>M2713+MAX(0,K2713-MAX(0,P2713-G2713-J2713))</x:f>
        <x:v>0</x:v>
      </x:c>
      <x:c r="S2713" s="7" t="n">
        <x:f>SUM(O2713,Q2713,R2713)</x:f>
        <x:v>425.06053388090334</x:v>
      </x:c>
      <x:c r="T2713" s="14" t="n">
        <x:f>'Inventory detail'!T461</x:f>
        <x:v>0.1674</x:v>
      </x:c>
      <x:c r="U2713" s="14" t="n">
        <x:f>'Inventory detail'!U461</x:f>
        <x:v>0.163982</x:v>
      </x:c>
      <x:c r="V2713" s="9" t="n">
        <x:f>O2713*T2713</x:f>
        <x:v>71.15513337166321</x:v>
      </x:c>
      <x:c r="W2713" s="9" t="n">
        <x:f>Q2713*T2713</x:f>
        <x:v>0</x:v>
      </x:c>
      <x:c r="X2713" s="9" t="n">
        <x:f>R2713*T2713</x:f>
        <x:v>0</x:v>
      </x:c>
      <x:c r="Y2713" s="9" t="n">
        <x:f>S2713*T2713</x:f>
        <x:v>71.15513337166321</x:v>
      </x:c>
      <x:c r="Z2713" s="9" t="n">
        <x:f>IF(ISNUMBER(U2713),S2713*(U2713-T2713),"n.a.")</x:f>
        <x:v>-1.4528569048049293</x:v>
      </x:c>
      <x:c r="AA2713" s="9" t="n">
        <x:f>IF(ISNUMBER(U2713),Y2713,0)</x:f>
        <x:v>71.15513337166321</x:v>
      </x:c>
      <x:c r="AB2713" s="7" t="n">
        <x:f>MAX(0,L2713-SUM(F2713:K2713))</x:f>
        <x:v>0</x:v>
      </x:c>
    </x:row>
    <x:row r="2714" ht="22" customHeight="1">
      <x:c r="A2714" s="18" t="n">
        <x:f>Summary!E$41</x:f>
        <x:v>46388</x:v>
      </x:c>
      <x:c r="B2714" s="2" t="str">
        <x:f>'Inventory detail'!A462</x:f>
        <x:v>COIL</x:v>
      </x:c>
      <x:c r="C2714" s="2" t="str">
        <x:f>'Inventory detail'!B462</x:f>
        <x:v>10</x:v>
      </x:c>
      <x:c r="D2714" s="2" t="str">
        <x:f>'Inventory detail'!C462</x:f>
        <x:v>6BLU12-4</x:v>
      </x:c>
      <x:c r="E2714" s="10" t="n">
        <x:f>A1588</x:f>
        <x:v>46357</x:v>
      </x:c>
      <x:c r="F2714" s="7" t="n">
        <x:f>O1588</x:f>
        <x:v>0</x:v>
      </x:c>
      <x:c r="G2714" s="7" t="n">
        <x:f>Q1588</x:f>
        <x:v>0</x:v>
      </x:c>
      <x:c r="H2714" s="7" t="n">
        <x:f>R1588</x:f>
        <x:v>2137.240574948665</x:v>
      </x:c>
      <x:c r="I2714" s="7" t="n">
        <x:f>0</x:f>
        <x:v>0</x:v>
      </x:c>
      <x:c r="J2714" s="7" t="n">
        <x:f>0</x:f>
        <x:v>0</x:v>
      </x:c>
      <x:c r="K2714" s="7" t="n">
        <x:f>0</x:f>
        <x:v>0</x:v>
      </x:c>
      <x:c r="L2714" s="7" t="n">
        <x:f>'Inventory detail'!F462*Summary!$K$5*(A2714-E2714)/Summary!$K$6</x:f>
        <x:v>212.18004106776183</x:v>
      </x:c>
      <x:c r="M2714" s="7" t="n">
        <x:f>MAX(0,H2714-L2714)</x:f>
        <x:v>1925.0605338809034</x:v>
      </x:c>
      <x:c r="N2714" s="7" t="n">
        <x:f>MAX(0,L2714-H2714)</x:f>
        <x:v>0</x:v>
      </x:c>
      <x:c r="O2714" s="7" t="n">
        <x:f>MAX(0,F2714+I2714-N2714)</x:f>
        <x:v>0</x:v>
      </x:c>
      <x:c r="P2714" s="7" t="n">
        <x:f>MAX(0,N2714-F2714-I2714)</x:f>
        <x:v>0</x:v>
      </x:c>
      <x:c r="Q2714" s="7" t="n">
        <x:f>MAX(0,G2714+J2714-P2714)</x:f>
        <x:v>0</x:v>
      </x:c>
      <x:c r="R2714" s="7" t="n">
        <x:f>M2714+MAX(0,K2714-MAX(0,P2714-G2714-J2714))</x:f>
        <x:v>1925.0605338809034</x:v>
      </x:c>
      <x:c r="S2714" s="7" t="n">
        <x:f>SUM(O2714,Q2714,R2714)</x:f>
        <x:v>1925.0605338809034</x:v>
      </x:c>
      <x:c r="T2714" s="14" t="n">
        <x:f>'Inventory detail'!T462</x:f>
        <x:v>0.0365</x:v>
      </x:c>
      <x:c r="U2714" s="14" t="n">
        <x:f>'Inventory detail'!U462</x:f>
        <x:v>0.0356915</x:v>
      </x:c>
      <x:c r="V2714" s="9" t="n">
        <x:f>O2714*T2714</x:f>
        <x:v>0</x:v>
      </x:c>
      <x:c r="W2714" s="9" t="n">
        <x:f>Q2714*T2714</x:f>
        <x:v>0</x:v>
      </x:c>
      <x:c r="X2714" s="9" t="n">
        <x:f>R2714*T2714</x:f>
        <x:v>70.26470948665298</x:v>
      </x:c>
      <x:c r="Y2714" s="9" t="n">
        <x:f>S2714*T2714</x:f>
        <x:v>70.26470948665298</x:v>
      </x:c>
      <x:c r="Z2714" s="9" t="n">
        <x:f>IF(ISNUMBER(U2714),S2714*(U2714-T2714),"n.a.")</x:f>
        <x:v>-1.5564114416427042</x:v>
      </x:c>
      <x:c r="AA2714" s="9" t="n">
        <x:f>IF(ISNUMBER(U2714),Y2714,0)</x:f>
        <x:v>70.26470948665298</x:v>
      </x:c>
      <x:c r="AB2714" s="7" t="n">
        <x:f>MAX(0,L2714-SUM(F2714:K2714))</x:f>
        <x:v>0</x:v>
      </x:c>
    </x:row>
    <x:row r="2715" ht="22" customHeight="1">
      <x:c r="A2715" s="18" t="n">
        <x:f>Summary!E$41</x:f>
        <x:v>46388</x:v>
      </x:c>
      <x:c r="B2715" s="2" t="str">
        <x:f>'Inventory detail'!A463</x:f>
        <x:v>COIL</x:v>
      </x:c>
      <x:c r="C2715" s="2" t="str">
        <x:f>'Inventory detail'!B463</x:f>
        <x:v>30</x:v>
      </x:c>
      <x:c r="D2715" s="2" t="str">
        <x:f>'Inventory detail'!C463</x:f>
        <x:v>14NAV12-4</x:v>
      </x:c>
      <x:c r="E2715" s="10" t="n">
        <x:f>A1589</x:f>
        <x:v>46357</x:v>
      </x:c>
      <x:c r="F2715" s="7" t="n">
        <x:f>O1589</x:f>
        <x:v>2337.240574948665</x:v>
      </x:c>
      <x:c r="G2715" s="7" t="n">
        <x:f>Q1589</x:f>
        <x:v>0</x:v>
      </x:c>
      <x:c r="H2715" s="7" t="n">
        <x:f>R1589</x:f>
        <x:v>0</x:v>
      </x:c>
      <x:c r="I2715" s="7" t="n">
        <x:f>SUMIFS('PO detail'!$W$778:$W$779,'PO detail'!$V$778:$V$779,"&gt;="&amp;E2715,'PO detail'!$V$778:$V$779,"&lt;"&amp;A2715)</x:f>
        <x:v>0</x:v>
      </x:c>
      <x:c r="J2715" s="7" t="n">
        <x:f>SUMIFS('PO detail'!$X$778:$X$779,'PO detail'!$V$778:$V$779,"&gt;="&amp;E2715,'PO detail'!$V$778:$V$779,"&lt;"&amp;A2715)</x:f>
        <x:v>0</x:v>
      </x:c>
      <x:c r="K2715" s="7" t="n">
        <x:f>SUMIFS('PO detail'!$Y$778:$Y$779,'PO detail'!$V$778:$V$779,"&gt;="&amp;E2715,'PO detail'!$V$778:$V$779,"&lt;"&amp;A2715)</x:f>
        <x:v>0</x:v>
      </x:c>
      <x:c r="L2715" s="7" t="n">
        <x:f>'Inventory detail'!F463*Summary!$K$5*(A2715-E2715)/Summary!$K$6</x:f>
        <x:v>212.18004106776183</x:v>
      </x:c>
      <x:c r="M2715" s="7" t="n">
        <x:f>MAX(0,H2715-L2715)</x:f>
        <x:v>0</x:v>
      </x:c>
      <x:c r="N2715" s="7" t="n">
        <x:f>MAX(0,L2715-H2715)</x:f>
        <x:v>212.18004106776183</x:v>
      </x:c>
      <x:c r="O2715" s="7" t="n">
        <x:f>MAX(0,F2715+I2715-N2715)</x:f>
        <x:v>2125.060533880903</x:v>
      </x:c>
      <x:c r="P2715" s="7" t="n">
        <x:f>MAX(0,N2715-F2715-I2715)</x:f>
        <x:v>0</x:v>
      </x:c>
      <x:c r="Q2715" s="7" t="n">
        <x:f>MAX(0,G2715+J2715-P2715)</x:f>
        <x:v>0</x:v>
      </x:c>
      <x:c r="R2715" s="7" t="n">
        <x:f>M2715+MAX(0,K2715-MAX(0,P2715-G2715-J2715))</x:f>
        <x:v>0</x:v>
      </x:c>
      <x:c r="S2715" s="7" t="n">
        <x:f>SUM(O2715,Q2715,R2715)</x:f>
        <x:v>2125.060533880903</x:v>
      </x:c>
      <x:c r="T2715" s="14" t="n">
        <x:f>'Inventory detail'!T463</x:f>
        <x:v>0.09179999999999999</x:v>
      </x:c>
      <x:c r="U2715" s="14" t="n">
        <x:f>'Inventory detail'!U463</x:f>
        <x:v>0.089947</x:v>
      </x:c>
      <x:c r="V2715" s="9" t="n">
        <x:f>O2715*T2715</x:f>
        <x:v>195.0805570102669</x:v>
      </x:c>
      <x:c r="W2715" s="9" t="n">
        <x:f>Q2715*T2715</x:f>
        <x:v>0</x:v>
      </x:c>
      <x:c r="X2715" s="9" t="n">
        <x:f>R2715*T2715</x:f>
        <x:v>0</x:v>
      </x:c>
      <x:c r="Y2715" s="9" t="n">
        <x:f>S2715*T2715</x:f>
        <x:v>195.0805570102669</x:v>
      </x:c>
      <x:c r="Z2715" s="9" t="n">
        <x:f>IF(ISNUMBER(U2715),S2715*(U2715-T2715),"n.a.")</x:f>
        <x:v>-3.9377371692813</x:v>
      </x:c>
      <x:c r="AA2715" s="9" t="n">
        <x:f>IF(ISNUMBER(U2715),Y2715,0)</x:f>
        <x:v>195.0805570102669</x:v>
      </x:c>
      <x:c r="AB2715" s="7" t="n">
        <x:f>MAX(0,L2715-SUM(F2715:K2715))</x:f>
        <x:v>0</x:v>
      </x:c>
    </x:row>
    <x:row r="2716" ht="22" customHeight="1">
      <x:c r="A2716" s="18" t="n">
        <x:f>Summary!E$41</x:f>
        <x:v>46388</x:v>
      </x:c>
      <x:c r="B2716" s="2" t="str">
        <x:f>'Inventory detail'!A464</x:f>
        <x:v>COIL</x:v>
      </x:c>
      <x:c r="C2716" s="2" t="str">
        <x:f>'Inventory detail'!B464</x:f>
        <x:v>30</x:v>
      </x:c>
      <x:c r="D2716" s="2" t="str">
        <x:f>'Inventory detail'!C464</x:f>
        <x:v>18CLR12-4</x:v>
      </x:c>
      <x:c r="E2716" s="10" t="n">
        <x:f>A1590</x:f>
        <x:v>46357</x:v>
      </x:c>
      <x:c r="F2716" s="7" t="n">
        <x:f>O1590</x:f>
        <x:v>1837.2405749486654</x:v>
      </x:c>
      <x:c r="G2716" s="7" t="n">
        <x:f>Q1590</x:f>
        <x:v>0</x:v>
      </x:c>
      <x:c r="H2716" s="7" t="n">
        <x:f>R1590</x:f>
        <x:v>0</x:v>
      </x:c>
      <x:c r="I2716" s="7" t="n">
        <x:f>SUMIFS('PO detail'!$W$820:$W$821,'PO detail'!$V$820:$V$821,"&gt;="&amp;E2716,'PO detail'!$V$820:$V$821,"&lt;"&amp;A2716)</x:f>
        <x:v>0</x:v>
      </x:c>
      <x:c r="J2716" s="7" t="n">
        <x:f>SUMIFS('PO detail'!$X$820:$X$821,'PO detail'!$V$820:$V$821,"&gt;="&amp;E2716,'PO detail'!$V$820:$V$821,"&lt;"&amp;A2716)</x:f>
        <x:v>0</x:v>
      </x:c>
      <x:c r="K2716" s="7" t="n">
        <x:f>SUMIFS('PO detail'!$Y$820:$Y$821,'PO detail'!$V$820:$V$821,"&gt;="&amp;E2716,'PO detail'!$V$820:$V$821,"&lt;"&amp;A2716)</x:f>
        <x:v>0</x:v>
      </x:c>
      <x:c r="L2716" s="7" t="n">
        <x:f>'Inventory detail'!F464*Summary!$K$5*(A2716-E2716)/Summary!$K$6</x:f>
        <x:v>212.18004106776183</x:v>
      </x:c>
      <x:c r="M2716" s="7" t="n">
        <x:f>MAX(0,H2716-L2716)</x:f>
        <x:v>0</x:v>
      </x:c>
      <x:c r="N2716" s="7" t="n">
        <x:f>MAX(0,L2716-H2716)</x:f>
        <x:v>212.18004106776183</x:v>
      </x:c>
      <x:c r="O2716" s="7" t="n">
        <x:f>MAX(0,F2716+I2716-N2716)</x:f>
        <x:v>1625.0605338809037</x:v>
      </x:c>
      <x:c r="P2716" s="7" t="n">
        <x:f>MAX(0,N2716-F2716-I2716)</x:f>
        <x:v>0</x:v>
      </x:c>
      <x:c r="Q2716" s="7" t="n">
        <x:f>MAX(0,G2716+J2716-P2716)</x:f>
        <x:v>0</x:v>
      </x:c>
      <x:c r="R2716" s="7" t="n">
        <x:f>M2716+MAX(0,K2716-MAX(0,P2716-G2716-J2716))</x:f>
        <x:v>0</x:v>
      </x:c>
      <x:c r="S2716" s="7" t="n">
        <x:f>SUM(O2716,Q2716,R2716)</x:f>
        <x:v>1625.0605338809037</x:v>
      </x:c>
      <x:c r="T2716" s="14" t="n">
        <x:f>'Inventory detail'!T464</x:f>
        <x:v>0.1448</x:v>
      </x:c>
      <x:c r="U2716" s="14" t="n">
        <x:f>'Inventory detail'!U464</x:f>
        <x:v>0.141882</x:v>
      </x:c>
      <x:c r="V2716" s="9" t="n">
        <x:f>O2716*T2716</x:f>
        <x:v>235.30876530595486</x:v>
      </x:c>
      <x:c r="W2716" s="9" t="n">
        <x:f>Q2716*T2716</x:f>
        <x:v>0</x:v>
      </x:c>
      <x:c r="X2716" s="9" t="n">
        <x:f>R2716*T2716</x:f>
        <x:v>0</x:v>
      </x:c>
      <x:c r="Y2716" s="9" t="n">
        <x:f>S2716*T2716</x:f>
        <x:v>235.30876530595486</x:v>
      </x:c>
      <x:c r="Z2716" s="9" t="n">
        <x:f>IF(ISNUMBER(U2716),S2716*(U2716-T2716),"n.a.")</x:f>
        <x:v>-4.741926637864483</x:v>
      </x:c>
      <x:c r="AA2716" s="9" t="n">
        <x:f>IF(ISNUMBER(U2716),Y2716,0)</x:f>
        <x:v>235.30876530595486</x:v>
      </x:c>
      <x:c r="AB2716" s="7" t="n">
        <x:f>MAX(0,L2716-SUM(F2716:K2716))</x:f>
        <x:v>0</x:v>
      </x:c>
    </x:row>
    <x:row r="2717" ht="22" customHeight="1">
      <x:c r="A2717" s="18" t="n">
        <x:f>Summary!E$41</x:f>
        <x:v>46388</x:v>
      </x:c>
      <x:c r="B2717" s="2" t="str">
        <x:f>'Inventory detail'!A465</x:f>
        <x:v>COIL</x:v>
      </x:c>
      <x:c r="C2717" s="2" t="str">
        <x:f>'Inventory detail'!B465</x:f>
        <x:v>30</x:v>
      </x:c>
      <x:c r="D2717" s="2" t="str">
        <x:f>'Inventory detail'!C465</x:f>
        <x:v>7WHT12-4</x:v>
      </x:c>
      <x:c r="E2717" s="10" t="n">
        <x:f>A1591</x:f>
        <x:v>46357</x:v>
      </x:c>
      <x:c r="F2717" s="7" t="n">
        <x:f>O1591</x:f>
        <x:v>2500</x:v>
      </x:c>
      <x:c r="G2717" s="7" t="n">
        <x:f>Q1591</x:f>
        <x:v>0</x:v>
      </x:c>
      <x:c r="H2717" s="7" t="n">
        <x:f>R1591</x:f>
        <x:v>937.2405749486654</x:v>
      </x:c>
      <x:c r="I2717" s="7" t="n">
        <x:f>SUMIFS('PO detail'!$W$954:$W$954,'PO detail'!$V$954:$V$954,"&gt;="&amp;E2717,'PO detail'!$V$954:$V$954,"&lt;"&amp;A2717)</x:f>
        <x:v>0</x:v>
      </x:c>
      <x:c r="J2717" s="7" t="n">
        <x:f>SUMIFS('PO detail'!$X$954:$X$954,'PO detail'!$V$954:$V$954,"&gt;="&amp;E2717,'PO detail'!$V$954:$V$954,"&lt;"&amp;A2717)</x:f>
        <x:v>0</x:v>
      </x:c>
      <x:c r="K2717" s="7" t="n">
        <x:f>SUMIFS('PO detail'!$Y$954:$Y$954,'PO detail'!$V$954:$V$954,"&gt;="&amp;E2717,'PO detail'!$V$954:$V$954,"&lt;"&amp;A2717)</x:f>
        <x:v>0</x:v>
      </x:c>
      <x:c r="L2717" s="7" t="n">
        <x:f>'Inventory detail'!F465*Summary!$K$5*(A2717-E2717)/Summary!$K$6</x:f>
        <x:v>212.18004106776183</x:v>
      </x:c>
      <x:c r="M2717" s="7" t="n">
        <x:f>MAX(0,H2717-L2717)</x:f>
        <x:v>725.0605338809036</x:v>
      </x:c>
      <x:c r="N2717" s="7" t="n">
        <x:f>MAX(0,L2717-H2717)</x:f>
        <x:v>0</x:v>
      </x:c>
      <x:c r="O2717" s="7" t="n">
        <x:f>MAX(0,F2717+I2717-N2717)</x:f>
        <x:v>2500</x:v>
      </x:c>
      <x:c r="P2717" s="7" t="n">
        <x:f>MAX(0,N2717-F2717-I2717)</x:f>
        <x:v>0</x:v>
      </x:c>
      <x:c r="Q2717" s="7" t="n">
        <x:f>MAX(0,G2717+J2717-P2717)</x:f>
        <x:v>0</x:v>
      </x:c>
      <x:c r="R2717" s="7" t="n">
        <x:f>M2717+MAX(0,K2717-MAX(0,P2717-G2717-J2717))</x:f>
        <x:v>725.0605338809036</x:v>
      </x:c>
      <x:c r="S2717" s="7" t="n">
        <x:f>SUM(O2717,Q2717,R2717)</x:f>
        <x:v>3225.0605338809037</x:v>
      </x:c>
      <x:c r="T2717" s="14" t="n">
        <x:f>'Inventory detail'!T465</x:f>
        <x:v>0.0392</x:v>
      </x:c>
      <x:c r="U2717" s="14" t="n">
        <x:f>'Inventory detail'!U465</x:f>
        <x:v>0.038453999999999995</x:v>
      </x:c>
      <x:c r="V2717" s="9" t="n">
        <x:f>O2717*T2717</x:f>
        <x:v>98</x:v>
      </x:c>
      <x:c r="W2717" s="9" t="n">
        <x:f>Q2717*T2717</x:f>
        <x:v>0</x:v>
      </x:c>
      <x:c r="X2717" s="9" t="n">
        <x:f>R2717*T2717</x:f>
        <x:v>28.42237292813142</x:v>
      </x:c>
      <x:c r="Y2717" s="9" t="n">
        <x:f>S2717*T2717</x:f>
        <x:v>126.42237292813142</x:v>
      </x:c>
      <x:c r="Z2717" s="9" t="n">
        <x:f>IF(ISNUMBER(U2717),S2717*(U2717-T2717),"n.a.")</x:f>
        <x:v>-2.405895158275166</x:v>
      </x:c>
      <x:c r="AA2717" s="9" t="n">
        <x:f>IF(ISNUMBER(U2717),Y2717,0)</x:f>
        <x:v>126.42237292813142</x:v>
      </x:c>
      <x:c r="AB2717" s="7" t="n">
        <x:f>MAX(0,L2717-SUM(F2717:K2717))</x:f>
        <x:v>0</x:v>
      </x:c>
    </x:row>
    <x:row r="2718" ht="22" customHeight="1">
      <x:c r="A2718" s="18" t="n">
        <x:f>Summary!E$41</x:f>
        <x:v>46388</x:v>
      </x:c>
      <x:c r="B2718" s="2" t="str">
        <x:f>'Inventory detail'!A466</x:f>
        <x:v>POUC</x:v>
      </x:c>
      <x:c r="C2718" s="2" t="str">
        <x:f>'Inventory detail'!B466</x:f>
        <x:v>60</x:v>
      </x:c>
      <x:c r="D2718" s="2" t="str">
        <x:f>'Inventory detail'!C466</x:f>
        <x:v>IND7</x:v>
      </x:c>
      <x:c r="E2718" s="10" t="n">
        <x:f>A1592</x:f>
        <x:v>46357</x:v>
      </x:c>
      <x:c r="F2718" s="7" t="n">
        <x:f>O1592</x:f>
        <x:v>0</x:v>
      </x:c>
      <x:c r="G2718" s="7" t="n">
        <x:f>Q1592</x:f>
        <x:v>0</x:v>
      </x:c>
      <x:c r="H2718" s="7" t="n">
        <x:f>R1592</x:f>
        <x:v>7237.240574948665</x:v>
      </x:c>
      <x:c r="I2718" s="7" t="n">
        <x:f>0</x:f>
        <x:v>0</x:v>
      </x:c>
      <x:c r="J2718" s="7" t="n">
        <x:f>0</x:f>
        <x:v>0</x:v>
      </x:c>
      <x:c r="K2718" s="7" t="n">
        <x:f>0</x:f>
        <x:v>0</x:v>
      </x:c>
      <x:c r="L2718" s="7" t="n">
        <x:f>'Inventory detail'!F466*Summary!$K$5*(A2718-E2718)/Summary!$K$6</x:f>
        <x:v>212.18004106776183</x:v>
      </x:c>
      <x:c r="M2718" s="7" t="n">
        <x:f>MAX(0,H2718-L2718)</x:f>
        <x:v>7025.060533880904</x:v>
      </x:c>
      <x:c r="N2718" s="7" t="n">
        <x:f>MAX(0,L2718-H2718)</x:f>
        <x:v>0</x:v>
      </x:c>
      <x:c r="O2718" s="7" t="n">
        <x:f>MAX(0,F2718+I2718-N2718)</x:f>
        <x:v>0</x:v>
      </x:c>
      <x:c r="P2718" s="7" t="n">
        <x:f>MAX(0,N2718-F2718-I2718)</x:f>
        <x:v>0</x:v>
      </x:c>
      <x:c r="Q2718" s="7" t="n">
        <x:f>MAX(0,G2718+J2718-P2718)</x:f>
        <x:v>0</x:v>
      </x:c>
      <x:c r="R2718" s="7" t="n">
        <x:f>M2718+MAX(0,K2718-MAX(0,P2718-G2718-J2718))</x:f>
        <x:v>7025.060533880904</x:v>
      </x:c>
      <x:c r="S2718" s="7" t="n">
        <x:f>SUM(O2718,Q2718,R2718)</x:f>
        <x:v>7025.060533880904</x:v>
      </x:c>
      <x:c r="T2718" s="14" t="n">
        <x:f>'Inventory detail'!T466</x:f>
        <x:v>0.0187</x:v>
      </x:c>
      <x:c r="U2718" s="14" t="n">
        <x:f>'Inventory detail'!U466</x:f>
        <x:v>0.020295</x:v>
      </x:c>
      <x:c r="V2718" s="9" t="n">
        <x:f>O2718*T2718</x:f>
        <x:v>0</x:v>
      </x:c>
      <x:c r="W2718" s="9" t="n">
        <x:f>Q2718*T2718</x:f>
        <x:v>0</x:v>
      </x:c>
      <x:c r="X2718" s="9" t="n">
        <x:f>R2718*T2718</x:f>
        <x:v>131.3686319835729</x:v>
      </x:c>
      <x:c r="Y2718" s="9" t="n">
        <x:f>S2718*T2718</x:f>
        <x:v>131.3686319835729</x:v>
      </x:c>
      <x:c r="Z2718" s="9" t="n">
        <x:f>IF(ISNUMBER(U2718),S2718*(U2718-T2718),"n.a.")</x:f>
        <x:v>11.204971551540035</x:v>
      </x:c>
      <x:c r="AA2718" s="9" t="n">
        <x:f>IF(ISNUMBER(U2718),Y2718,0)</x:f>
        <x:v>131.3686319835729</x:v>
      </x:c>
      <x:c r="AB2718" s="7" t="n">
        <x:f>MAX(0,L2718-SUM(F2718:K2718))</x:f>
        <x:v>0</x:v>
      </x:c>
    </x:row>
    <x:row r="2719" ht="22" customHeight="1">
      <x:c r="A2719" s="18" t="n">
        <x:f>Summary!E$41</x:f>
        <x:v>46388</x:v>
      </x:c>
      <x:c r="B2719" s="2" t="str">
        <x:f>'Inventory detail'!A467</x:f>
        <x:v>WIRE</x:v>
      </x:c>
      <x:c r="C2719" s="2" t="str">
        <x:f>'Inventory detail'!B467</x:f>
        <x:v>30</x:v>
      </x:c>
      <x:c r="D2719" s="2" t="str">
        <x:f>'Inventory detail'!C467</x:f>
        <x:v>DL034SIL</x:v>
      </x:c>
      <x:c r="E2719" s="10" t="n">
        <x:f>A1593</x:f>
        <x:v>46357</x:v>
      </x:c>
      <x:c r="F2719" s="7" t="n">
        <x:f>O1593</x:f>
        <x:v>0</x:v>
      </x:c>
      <x:c r="G2719" s="7" t="n">
        <x:f>Q1593</x:f>
        <x:v>0</x:v>
      </x:c>
      <x:c r="H2719" s="7" t="n">
        <x:f>R1593</x:f>
        <x:v>7037.240574948665</x:v>
      </x:c>
      <x:c r="I2719" s="7" t="n">
        <x:f>0</x:f>
        <x:v>0</x:v>
      </x:c>
      <x:c r="J2719" s="7" t="n">
        <x:f>0</x:f>
        <x:v>0</x:v>
      </x:c>
      <x:c r="K2719" s="7" t="n">
        <x:f>0</x:f>
        <x:v>0</x:v>
      </x:c>
      <x:c r="L2719" s="7" t="n">
        <x:f>'Inventory detail'!F467*Summary!$K$5*(A2719-E2719)/Summary!$K$6</x:f>
        <x:v>212.18004106776183</x:v>
      </x:c>
      <x:c r="M2719" s="7" t="n">
        <x:f>MAX(0,H2719-L2719)</x:f>
        <x:v>6825.060533880904</x:v>
      </x:c>
      <x:c r="N2719" s="7" t="n">
        <x:f>MAX(0,L2719-H2719)</x:f>
        <x:v>0</x:v>
      </x:c>
      <x:c r="O2719" s="7" t="n">
        <x:f>MAX(0,F2719+I2719-N2719)</x:f>
        <x:v>0</x:v>
      </x:c>
      <x:c r="P2719" s="7" t="n">
        <x:f>MAX(0,N2719-F2719-I2719)</x:f>
        <x:v>0</x:v>
      </x:c>
      <x:c r="Q2719" s="7" t="n">
        <x:f>MAX(0,G2719+J2719-P2719)</x:f>
        <x:v>0</x:v>
      </x:c>
      <x:c r="R2719" s="7" t="n">
        <x:f>M2719+MAX(0,K2719-MAX(0,P2719-G2719-J2719))</x:f>
        <x:v>6825.060533880904</x:v>
      </x:c>
      <x:c r="S2719" s="7" t="n">
        <x:f>SUM(O2719,Q2719,R2719)</x:f>
        <x:v>6825.060533880904</x:v>
      </x:c>
      <x:c r="T2719" s="14" t="n">
        <x:f>'Inventory detail'!T467</x:f>
        <x:v>0.1424</x:v>
      </x:c>
      <x:c r="U2719" s="14" t="n">
        <x:f>'Inventory detail'!U467</x:f>
        <x:v>0.1424</x:v>
      </x:c>
      <x:c r="V2719" s="9" t="n">
        <x:f>O2719*T2719</x:f>
        <x:v>0</x:v>
      </x:c>
      <x:c r="W2719" s="9" t="n">
        <x:f>Q2719*T2719</x:f>
        <x:v>0</x:v>
      </x:c>
      <x:c r="X2719" s="9" t="n">
        <x:f>R2719*T2719</x:f>
        <x:v>971.8886200246407</x:v>
      </x:c>
      <x:c r="Y2719" s="9" t="n">
        <x:f>S2719*T2719</x:f>
        <x:v>971.8886200246407</x:v>
      </x:c>
      <x:c r="Z2719" s="9" t="n">
        <x:f>IF(ISNUMBER(U2719),S2719*(U2719-T2719),"n.a.")</x:f>
        <x:v>0</x:v>
      </x:c>
      <x:c r="AA2719" s="9" t="n">
        <x:f>IF(ISNUMBER(U2719),Y2719,0)</x:f>
        <x:v>971.8886200246407</x:v>
      </x:c>
      <x:c r="AB2719" s="7" t="n">
        <x:f>MAX(0,L2719-SUM(F2719:K2719))</x:f>
        <x:v>0</x:v>
      </x:c>
    </x:row>
    <x:row r="2720" ht="22" customHeight="1">
      <x:c r="A2720" s="18" t="n">
        <x:f>Summary!E$41</x:f>
        <x:v>46388</x:v>
      </x:c>
      <x:c r="B2720" s="2" t="str">
        <x:f>'Inventory detail'!A468</x:f>
        <x:v>COIL</x:v>
      </x:c>
      <x:c r="C2720" s="2" t="str">
        <x:f>'Inventory detail'!B468</x:f>
        <x:v>10</x:v>
      </x:c>
      <x:c r="D2720" s="2" t="str">
        <x:f>'Inventory detail'!C468</x:f>
        <x:v>11BLK36-4</x:v>
      </x:c>
      <x:c r="E2720" s="10" t="n">
        <x:f>A1594</x:f>
        <x:v>46357</x:v>
      </x:c>
      <x:c r="F2720" s="7" t="n">
        <x:f>O1594</x:f>
        <x:v>951.7453798767967</x:v>
      </x:c>
      <x:c r="G2720" s="7" t="n">
        <x:f>Q1594</x:f>
        <x:v>0</x:v>
      </x:c>
      <x:c r="H2720" s="7" t="n">
        <x:f>R1594</x:f>
        <x:v>0</x:v>
      </x:c>
      <x:c r="I2720" s="7" t="n">
        <x:f>SUMIFS('PO detail'!$W$70:$W$71,'PO detail'!$V$70:$V$71,"&gt;="&amp;E2720,'PO detail'!$V$70:$V$71,"&lt;"&amp;A2720)</x:f>
        <x:v>0</x:v>
      </x:c>
      <x:c r="J2720" s="7" t="n">
        <x:f>SUMIFS('PO detail'!$X$70:$X$71,'PO detail'!$V$70:$V$71,"&gt;="&amp;E2720,'PO detail'!$V$70:$V$71,"&lt;"&amp;A2720)</x:f>
        <x:v>0</x:v>
      </x:c>
      <x:c r="K2720" s="7" t="n">
        <x:f>SUMIFS('PO detail'!$Y$70:$Y$71,'PO detail'!$V$70:$V$71,"&gt;="&amp;E2720,'PO detail'!$V$70:$V$71,"&lt;"&amp;A2720)</x:f>
        <x:v>0</x:v>
      </x:c>
      <x:c r="L2720" s="7" t="n">
        <x:f>'Inventory detail'!F468*Summary!$K$5*(A2720-E2720)/Summary!$K$6</x:f>
        <x:v>203.69609856262835</x:v>
      </x:c>
      <x:c r="M2720" s="7" t="n">
        <x:f>MAX(0,H2720-L2720)</x:f>
        <x:v>0</x:v>
      </x:c>
      <x:c r="N2720" s="7" t="n">
        <x:f>MAX(0,L2720-H2720)</x:f>
        <x:v>203.69609856262835</x:v>
      </x:c>
      <x:c r="O2720" s="7" t="n">
        <x:f>MAX(0,F2720+I2720-N2720)</x:f>
        <x:v>748.0492813141684</x:v>
      </x:c>
      <x:c r="P2720" s="7" t="n">
        <x:f>MAX(0,N2720-F2720-I2720)</x:f>
        <x:v>0</x:v>
      </x:c>
      <x:c r="Q2720" s="7" t="n">
        <x:f>MAX(0,G2720+J2720-P2720)</x:f>
        <x:v>0</x:v>
      </x:c>
      <x:c r="R2720" s="7" t="n">
        <x:f>M2720+MAX(0,K2720-MAX(0,P2720-G2720-J2720))</x:f>
        <x:v>0</x:v>
      </x:c>
      <x:c r="S2720" s="7" t="n">
        <x:f>SUM(O2720,Q2720,R2720)</x:f>
        <x:v>748.0492813141684</x:v>
      </x:c>
      <x:c r="T2720" s="14" t="n">
        <x:f>'Inventory detail'!T468</x:f>
        <x:v>0.177</x:v>
      </x:c>
      <x:c r="U2720" s="14" t="n">
        <x:f>'Inventory detail'!U468</x:f>
        <x:v>0.17337450000000001</x:v>
      </x:c>
      <x:c r="V2720" s="9" t="n">
        <x:f>O2720*T2720</x:f>
        <x:v>132.4047227926078</x:v>
      </x:c>
      <x:c r="W2720" s="9" t="n">
        <x:f>Q2720*T2720</x:f>
        <x:v>0</x:v>
      </x:c>
      <x:c r="X2720" s="9" t="n">
        <x:f>R2720*T2720</x:f>
        <x:v>0</x:v>
      </x:c>
      <x:c r="Y2720" s="9" t="n">
        <x:f>S2720*T2720</x:f>
        <x:v>132.4047227926078</x:v>
      </x:c>
      <x:c r="Z2720" s="9" t="n">
        <x:f>IF(ISNUMBER(U2720),S2720*(U2720-T2720),"n.a.")</x:f>
        <x:v>-2.7120526694044997</x:v>
      </x:c>
      <x:c r="AA2720" s="9" t="n">
        <x:f>IF(ISNUMBER(U2720),Y2720,0)</x:f>
        <x:v>132.4047227926078</x:v>
      </x:c>
      <x:c r="AB2720" s="7" t="n">
        <x:f>MAX(0,L2720-SUM(F2720:K2720))</x:f>
        <x:v>0</x:v>
      </x:c>
    </x:row>
    <x:row r="2721" ht="22" customHeight="1">
      <x:c r="A2721" s="18" t="n">
        <x:f>Summary!E$41</x:f>
        <x:v>46388</x:v>
      </x:c>
      <x:c r="B2721" s="2" t="str">
        <x:f>'Inventory detail'!A469</x:f>
        <x:v>COIL</x:v>
      </x:c>
      <x:c r="C2721" s="2" t="str">
        <x:f>'Inventory detail'!B469</x:f>
        <x:v>10</x:v>
      </x:c>
      <x:c r="D2721" s="2" t="str">
        <x:f>'Inventory detail'!C469</x:f>
        <x:v>12BLU12-4</x:v>
      </x:c>
      <x:c r="E2721" s="10" t="n">
        <x:f>A1595</x:f>
        <x:v>46357</x:v>
      </x:c>
      <x:c r="F2721" s="7" t="n">
        <x:f>O1595</x:f>
        <x:v>1451.7453798767967</x:v>
      </x:c>
      <x:c r="G2721" s="7" t="n">
        <x:f>Q1595</x:f>
        <x:v>0</x:v>
      </x:c>
      <x:c r="H2721" s="7" t="n">
        <x:f>R1595</x:f>
        <x:v>0</x:v>
      </x:c>
      <x:c r="I2721" s="7" t="n">
        <x:f>SUMIFS('PO detail'!$W$103:$W$103,'PO detail'!$V$103:$V$103,"&gt;="&amp;E2721,'PO detail'!$V$103:$V$103,"&lt;"&amp;A2721)</x:f>
        <x:v>0</x:v>
      </x:c>
      <x:c r="J2721" s="7" t="n">
        <x:f>SUMIFS('PO detail'!$X$103:$X$103,'PO detail'!$V$103:$V$103,"&gt;="&amp;E2721,'PO detail'!$V$103:$V$103,"&lt;"&amp;A2721)</x:f>
        <x:v>0</x:v>
      </x:c>
      <x:c r="K2721" s="7" t="n">
        <x:f>SUMIFS('PO detail'!$Y$103:$Y$103,'PO detail'!$V$103:$V$103,"&gt;="&amp;E2721,'PO detail'!$V$103:$V$103,"&lt;"&amp;A2721)</x:f>
        <x:v>0</x:v>
      </x:c>
      <x:c r="L2721" s="7" t="n">
        <x:f>'Inventory detail'!F469*Summary!$K$5*(A2721-E2721)/Summary!$K$6</x:f>
        <x:v>203.69609856262835</x:v>
      </x:c>
      <x:c r="M2721" s="7" t="n">
        <x:f>MAX(0,H2721-L2721)</x:f>
        <x:v>0</x:v>
      </x:c>
      <x:c r="N2721" s="7" t="n">
        <x:f>MAX(0,L2721-H2721)</x:f>
        <x:v>203.69609856262835</x:v>
      </x:c>
      <x:c r="O2721" s="7" t="n">
        <x:f>MAX(0,F2721+I2721-N2721)</x:f>
        <x:v>1248.0492813141684</x:v>
      </x:c>
      <x:c r="P2721" s="7" t="n">
        <x:f>MAX(0,N2721-F2721-I2721)</x:f>
        <x:v>0</x:v>
      </x:c>
      <x:c r="Q2721" s="7" t="n">
        <x:f>MAX(0,G2721+J2721-P2721)</x:f>
        <x:v>0</x:v>
      </x:c>
      <x:c r="R2721" s="7" t="n">
        <x:f>M2721+MAX(0,K2721-MAX(0,P2721-G2721-J2721))</x:f>
        <x:v>0</x:v>
      </x:c>
      <x:c r="S2721" s="7" t="n">
        <x:f>SUM(O2721,Q2721,R2721)</x:f>
        <x:v>1248.0492813141684</x:v>
      </x:c>
      <x:c r="T2721" s="14" t="n">
        <x:f>'Inventory detail'!T469</x:f>
        <x:v>0.0717</x:v>
      </x:c>
      <x:c r="U2721" s="14" t="n">
        <x:f>'Inventory detail'!U469</x:f>
        <x:v>0.07027800000000001</x:v>
      </x:c>
      <x:c r="V2721" s="9" t="n">
        <x:f>O2721*T2721</x:f>
        <x:v>89.48513347022588</x:v>
      </x:c>
      <x:c r="W2721" s="9" t="n">
        <x:f>Q2721*T2721</x:f>
        <x:v>0</x:v>
      </x:c>
      <x:c r="X2721" s="9" t="n">
        <x:f>R2721*T2721</x:f>
        <x:v>0</x:v>
      </x:c>
      <x:c r="Y2721" s="9" t="n">
        <x:f>S2721*T2721</x:f>
        <x:v>89.48513347022588</x:v>
      </x:c>
      <x:c r="Z2721" s="9" t="n">
        <x:f>IF(ISNUMBER(U2721),S2721*(U2721-T2721),"n.a.")</x:f>
        <x:v>-1.7747260780287384</x:v>
      </x:c>
      <x:c r="AA2721" s="9" t="n">
        <x:f>IF(ISNUMBER(U2721),Y2721,0)</x:f>
        <x:v>89.48513347022588</x:v>
      </x:c>
      <x:c r="AB2721" s="7" t="n">
        <x:f>MAX(0,L2721-SUM(F2721:K2721))</x:f>
        <x:v>0</x:v>
      </x:c>
    </x:row>
    <x:row r="2722" ht="22" customHeight="1">
      <x:c r="A2722" s="18" t="n">
        <x:f>Summary!E$41</x:f>
        <x:v>46388</x:v>
      </x:c>
      <x:c r="B2722" s="2" t="str">
        <x:f>'Inventory detail'!A470</x:f>
        <x:v>COIL</x:v>
      </x:c>
      <x:c r="C2722" s="2" t="str">
        <x:f>'Inventory detail'!B470</x:f>
        <x:v>10</x:v>
      </x:c>
      <x:c r="D2722" s="2" t="str">
        <x:f>'Inventory detail'!C470</x:f>
        <x:v>16BLU12-4</x:v>
      </x:c>
      <x:c r="E2722" s="10" t="n">
        <x:f>A1596</x:f>
        <x:v>46357</x:v>
      </x:c>
      <x:c r="F2722" s="7" t="n">
        <x:f>O1596</x:f>
        <x:v>1251.7453798767967</x:v>
      </x:c>
      <x:c r="G2722" s="7" t="n">
        <x:f>Q1596</x:f>
        <x:v>0</x:v>
      </x:c>
      <x:c r="H2722" s="7" t="n">
        <x:f>R1596</x:f>
        <x:v>0</x:v>
      </x:c>
      <x:c r="I2722" s="7" t="n">
        <x:f>SUMIFS('PO detail'!$W$216:$W$217,'PO detail'!$V$216:$V$217,"&gt;="&amp;E2722,'PO detail'!$V$216:$V$217,"&lt;"&amp;A2722)</x:f>
        <x:v>0</x:v>
      </x:c>
      <x:c r="J2722" s="7" t="n">
        <x:f>SUMIFS('PO detail'!$X$216:$X$217,'PO detail'!$V$216:$V$217,"&gt;="&amp;E2722,'PO detail'!$V$216:$V$217,"&lt;"&amp;A2722)</x:f>
        <x:v>0</x:v>
      </x:c>
      <x:c r="K2722" s="7" t="n">
        <x:f>SUMIFS('PO detail'!$Y$216:$Y$217,'PO detail'!$V$216:$V$217,"&gt;="&amp;E2722,'PO detail'!$V$216:$V$217,"&lt;"&amp;A2722)</x:f>
        <x:v>0</x:v>
      </x:c>
      <x:c r="L2722" s="7" t="n">
        <x:f>'Inventory detail'!F470*Summary!$K$5*(A2722-E2722)/Summary!$K$6</x:f>
        <x:v>203.69609856262835</x:v>
      </x:c>
      <x:c r="M2722" s="7" t="n">
        <x:f>MAX(0,H2722-L2722)</x:f>
        <x:v>0</x:v>
      </x:c>
      <x:c r="N2722" s="7" t="n">
        <x:f>MAX(0,L2722-H2722)</x:f>
        <x:v>203.69609856262835</x:v>
      </x:c>
      <x:c r="O2722" s="7" t="n">
        <x:f>MAX(0,F2722+I2722-N2722)</x:f>
        <x:v>1048.0492813141684</x:v>
      </x:c>
      <x:c r="P2722" s="7" t="n">
        <x:f>MAX(0,N2722-F2722-I2722)</x:f>
        <x:v>0</x:v>
      </x:c>
      <x:c r="Q2722" s="7" t="n">
        <x:f>MAX(0,G2722+J2722-P2722)</x:f>
        <x:v>0</x:v>
      </x:c>
      <x:c r="R2722" s="7" t="n">
        <x:f>M2722+MAX(0,K2722-MAX(0,P2722-G2722-J2722))</x:f>
        <x:v>0</x:v>
      </x:c>
      <x:c r="S2722" s="7" t="n">
        <x:f>SUM(O2722,Q2722,R2722)</x:f>
        <x:v>1048.0492813141684</x:v>
      </x:c>
      <x:c r="T2722" s="14" t="n">
        <x:f>'Inventory detail'!T470</x:f>
        <x:v>0.11230000000000001</x:v>
      </x:c>
      <x:c r="U2722" s="14" t="n">
        <x:f>'Inventory detail'!U470</x:f>
        <x:v>0.1099475</x:v>
      </x:c>
      <x:c r="V2722" s="9" t="n">
        <x:f>O2722*T2722</x:f>
        <x:v>117.69593429158112</x:v>
      </x:c>
      <x:c r="W2722" s="9" t="n">
        <x:f>Q2722*T2722</x:f>
        <x:v>0</x:v>
      </x:c>
      <x:c r="X2722" s="9" t="n">
        <x:f>R2722*T2722</x:f>
        <x:v>0</x:v>
      </x:c>
      <x:c r="Y2722" s="9" t="n">
        <x:f>S2722*T2722</x:f>
        <x:v>117.69593429158112</x:v>
      </x:c>
      <x:c r="Z2722" s="9" t="n">
        <x:f>IF(ISNUMBER(U2722),S2722*(U2722-T2722),"n.a.")</x:f>
        <x:v>-2.465535934291589</x:v>
      </x:c>
      <x:c r="AA2722" s="9" t="n">
        <x:f>IF(ISNUMBER(U2722),Y2722,0)</x:f>
        <x:v>117.69593429158112</x:v>
      </x:c>
      <x:c r="AB2722" s="7" t="n">
        <x:f>MAX(0,L2722-SUM(F2722:K2722))</x:f>
        <x:v>0</x:v>
      </x:c>
    </x:row>
    <x:row r="2723" ht="22" customHeight="1">
      <x:c r="A2723" s="18" t="n">
        <x:f>Summary!E$41</x:f>
        <x:v>46388</x:v>
      </x:c>
      <x:c r="B2723" s="2" t="str">
        <x:f>'Inventory detail'!A471</x:f>
        <x:v>COIL</x:v>
      </x:c>
      <x:c r="C2723" s="2" t="str">
        <x:f>'Inventory detail'!B471</x:f>
        <x:v>10</x:v>
      </x:c>
      <x:c r="D2723" s="2" t="str">
        <x:f>'Inventory detail'!C471</x:f>
        <x:v>30WHT12-4</x:v>
      </x:c>
      <x:c r="E2723" s="10" t="n">
        <x:f>A1597</x:f>
        <x:v>46357</x:v>
      </x:c>
      <x:c r="F2723" s="7" t="n">
        <x:f>O1597</x:f>
        <x:v>1351.7453798767967</x:v>
      </x:c>
      <x:c r="G2723" s="7" t="n">
        <x:f>Q1597</x:f>
        <x:v>0</x:v>
      </x:c>
      <x:c r="H2723" s="7" t="n">
        <x:f>R1597</x:f>
        <x:v>0</x:v>
      </x:c>
      <x:c r="I2723" s="7" t="n">
        <x:f>SUMIFS('PO detail'!$W$390:$W$391,'PO detail'!$V$390:$V$391,"&gt;="&amp;E2723,'PO detail'!$V$390:$V$391,"&lt;"&amp;A2723)</x:f>
        <x:v>0</x:v>
      </x:c>
      <x:c r="J2723" s="7" t="n">
        <x:f>SUMIFS('PO detail'!$X$390:$X$391,'PO detail'!$V$390:$V$391,"&gt;="&amp;E2723,'PO detail'!$V$390:$V$391,"&lt;"&amp;A2723)</x:f>
        <x:v>0</x:v>
      </x:c>
      <x:c r="K2723" s="7" t="n">
        <x:f>SUMIFS('PO detail'!$Y$390:$Y$391,'PO detail'!$V$390:$V$391,"&gt;="&amp;E2723,'PO detail'!$V$390:$V$391,"&lt;"&amp;A2723)</x:f>
        <x:v>0</x:v>
      </x:c>
      <x:c r="L2723" s="7" t="n">
        <x:f>'Inventory detail'!F471*Summary!$K$5*(A2723-E2723)/Summary!$K$6</x:f>
        <x:v>203.69609856262835</x:v>
      </x:c>
      <x:c r="M2723" s="7" t="n">
        <x:f>MAX(0,H2723-L2723)</x:f>
        <x:v>0</x:v>
      </x:c>
      <x:c r="N2723" s="7" t="n">
        <x:f>MAX(0,L2723-H2723)</x:f>
        <x:v>203.69609856262835</x:v>
      </x:c>
      <x:c r="O2723" s="7" t="n">
        <x:f>MAX(0,F2723+I2723-N2723)</x:f>
        <x:v>1148.0492813141684</x:v>
      </x:c>
      <x:c r="P2723" s="7" t="n">
        <x:f>MAX(0,N2723-F2723-I2723)</x:f>
        <x:v>0</x:v>
      </x:c>
      <x:c r="Q2723" s="7" t="n">
        <x:f>MAX(0,G2723+J2723-P2723)</x:f>
        <x:v>0</x:v>
      </x:c>
      <x:c r="R2723" s="7" t="n">
        <x:f>M2723+MAX(0,K2723-MAX(0,P2723-G2723-J2723))</x:f>
        <x:v>0</x:v>
      </x:c>
      <x:c r="S2723" s="7" t="n">
        <x:f>SUM(O2723,Q2723,R2723)</x:f>
        <x:v>1148.0492813141684</x:v>
      </x:c>
      <x:c r="T2723" s="14" t="n">
        <x:f>'Inventory detail'!T471</x:f>
        <x:v>0.25079999999999997</x:v>
      </x:c>
      <x:c r="U2723" s="14" t="n">
        <x:f>'Inventory detail'!U471</x:f>
        <x:v>0.245752</x:v>
      </x:c>
      <x:c r="V2723" s="9" t="n">
        <x:f>O2723*T2723</x:f>
        <x:v>287.9307597535934</x:v>
      </x:c>
      <x:c r="W2723" s="9" t="n">
        <x:f>Q2723*T2723</x:f>
        <x:v>0</x:v>
      </x:c>
      <x:c r="X2723" s="9" t="n">
        <x:f>R2723*T2723</x:f>
        <x:v>0</x:v>
      </x:c>
      <x:c r="Y2723" s="9" t="n">
        <x:f>S2723*T2723</x:f>
        <x:v>287.9307597535934</x:v>
      </x:c>
      <x:c r="Z2723" s="9" t="n">
        <x:f>IF(ISNUMBER(U2723),S2723*(U2723-T2723),"n.a.")</x:f>
        <x:v>-5.795352772073887</x:v>
      </x:c>
      <x:c r="AA2723" s="9" t="n">
        <x:f>IF(ISNUMBER(U2723),Y2723,0)</x:f>
        <x:v>287.9307597535934</x:v>
      </x:c>
      <x:c r="AB2723" s="7" t="n">
        <x:f>MAX(0,L2723-SUM(F2723:K2723))</x:f>
        <x:v>0</x:v>
      </x:c>
    </x:row>
    <x:row r="2724" ht="22" customHeight="1">
      <x:c r="A2724" s="18" t="n">
        <x:f>Summary!E$41</x:f>
        <x:v>46388</x:v>
      </x:c>
      <x:c r="B2724" s="2" t="str">
        <x:f>'Inventory detail'!A472</x:f>
        <x:v>POUC</x:v>
      </x:c>
      <x:c r="C2724" s="2" t="str">
        <x:f>'Inventory detail'!B472</x:f>
        <x:v>10</x:v>
      </x:c>
      <x:c r="D2724" s="2" t="str">
        <x:f>'Inventory detail'!C472</x:f>
        <x:v>MLET5</x:v>
      </x:c>
      <x:c r="E2724" s="10" t="n">
        <x:f>A1598</x:f>
        <x:v>46357</x:v>
      </x:c>
      <x:c r="F2724" s="7" t="n">
        <x:f>O1598</x:f>
        <x:v>0</x:v>
      </x:c>
      <x:c r="G2724" s="7" t="n">
        <x:f>Q1598</x:f>
        <x:v>6051.7453798767965</x:v>
      </x:c>
      <x:c r="H2724" s="7" t="n">
        <x:f>R1598</x:f>
        <x:v>0</x:v>
      </x:c>
      <x:c r="I2724" s="7" t="n">
        <x:f>SUMIFS('PO detail'!$W$1568:$W$1569,'PO detail'!$V$1568:$V$1569,"&gt;="&amp;E2724,'PO detail'!$V$1568:$V$1569,"&lt;"&amp;A2724)</x:f>
        <x:v>0</x:v>
      </x:c>
      <x:c r="J2724" s="7" t="n">
        <x:f>SUMIFS('PO detail'!$X$1568:$X$1569,'PO detail'!$V$1568:$V$1569,"&gt;="&amp;E2724,'PO detail'!$V$1568:$V$1569,"&lt;"&amp;A2724)</x:f>
        <x:v>0</x:v>
      </x:c>
      <x:c r="K2724" s="7" t="n">
        <x:f>SUMIFS('PO detail'!$Y$1568:$Y$1569,'PO detail'!$V$1568:$V$1569,"&gt;="&amp;E2724,'PO detail'!$V$1568:$V$1569,"&lt;"&amp;A2724)</x:f>
        <x:v>0</x:v>
      </x:c>
      <x:c r="L2724" s="7" t="n">
        <x:f>'Inventory detail'!F472*Summary!$K$5*(A2724-E2724)/Summary!$K$6</x:f>
        <x:v>203.69609856262835</x:v>
      </x:c>
      <x:c r="M2724" s="7" t="n">
        <x:f>MAX(0,H2724-L2724)</x:f>
        <x:v>0</x:v>
      </x:c>
      <x:c r="N2724" s="7" t="n">
        <x:f>MAX(0,L2724-H2724)</x:f>
        <x:v>203.69609856262835</x:v>
      </x:c>
      <x:c r="O2724" s="7" t="n">
        <x:f>MAX(0,F2724+I2724-N2724)</x:f>
        <x:v>0</x:v>
      </x:c>
      <x:c r="P2724" s="7" t="n">
        <x:f>MAX(0,N2724-F2724-I2724)</x:f>
        <x:v>203.69609856262835</x:v>
      </x:c>
      <x:c r="Q2724" s="7" t="n">
        <x:f>MAX(0,G2724+J2724-P2724)</x:f>
        <x:v>5848.049281314168</x:v>
      </x:c>
      <x:c r="R2724" s="7" t="n">
        <x:f>M2724+MAX(0,K2724-MAX(0,P2724-G2724-J2724))</x:f>
        <x:v>0</x:v>
      </x:c>
      <x:c r="S2724" s="7" t="n">
        <x:f>SUM(O2724,Q2724,R2724)</x:f>
        <x:v>5848.049281314168</x:v>
      </x:c>
      <x:c r="T2724" s="14" t="n">
        <x:f>'Inventory detail'!T472</x:f>
        <x:v>0.1613</x:v>
      </x:c>
      <x:c r="U2724" s="14" t="n">
        <x:f>'Inventory detail'!U472</x:f>
        <x:v>0.175725</x:v>
      </x:c>
      <x:c r="V2724" s="9" t="n">
        <x:f>O2724*T2724</x:f>
        <x:v>0</x:v>
      </x:c>
      <x:c r="W2724" s="9" t="n">
        <x:f>Q2724*T2724</x:f>
        <x:v>943.2903490759753</x:v>
      </x:c>
      <x:c r="X2724" s="9" t="n">
        <x:f>R2724*T2724</x:f>
        <x:v>0</x:v>
      </x:c>
      <x:c r="Y2724" s="9" t="n">
        <x:f>S2724*T2724</x:f>
        <x:v>943.2903490759753</x:v>
      </x:c>
      <x:c r="Z2724" s="9" t="n">
        <x:f>IF(ISNUMBER(U2724),S2724*(U2724-T2724),"n.a.")</x:f>
        <x:v>84.35811088295684</x:v>
      </x:c>
      <x:c r="AA2724" s="9" t="n">
        <x:f>IF(ISNUMBER(U2724),Y2724,0)</x:f>
        <x:v>943.2903490759753</x:v>
      </x:c>
      <x:c r="AB2724" s="7" t="n">
        <x:f>MAX(0,L2724-SUM(F2724:K2724))</x:f>
        <x:v>0</x:v>
      </x:c>
    </x:row>
    <x:row r="2725" ht="22" customHeight="1">
      <x:c r="A2725" s="18" t="n">
        <x:f>Summary!E$41</x:f>
        <x:v>46388</x:v>
      </x:c>
      <x:c r="B2725" s="2" t="str">
        <x:f>'Inventory detail'!A473</x:f>
        <x:v>POUC</x:v>
      </x:c>
      <x:c r="C2725" s="2" t="str">
        <x:f>'Inventory detail'!B473</x:f>
        <x:v>30</x:v>
      </x:c>
      <x:c r="D2725" s="2" t="str">
        <x:f>'Inventory detail'!C473</x:f>
        <x:v>DRI5</x:v>
      </x:c>
      <x:c r="E2725" s="10" t="n">
        <x:f>A1599</x:f>
        <x:v>46357</x:v>
      </x:c>
      <x:c r="F2725" s="7" t="n">
        <x:f>O1599</x:f>
        <x:v>0</x:v>
      </x:c>
      <x:c r="G2725" s="7" t="n">
        <x:f>Q1599</x:f>
        <x:v>0</x:v>
      </x:c>
      <x:c r="H2725" s="7" t="n">
        <x:f>R1599</x:f>
        <x:v>8351.745379876797</x:v>
      </x:c>
      <x:c r="I2725" s="7" t="n">
        <x:f>0</x:f>
        <x:v>0</x:v>
      </x:c>
      <x:c r="J2725" s="7" t="n">
        <x:f>0</x:f>
        <x:v>0</x:v>
      </x:c>
      <x:c r="K2725" s="7" t="n">
        <x:f>0</x:f>
        <x:v>0</x:v>
      </x:c>
      <x:c r="L2725" s="7" t="n">
        <x:f>'Inventory detail'!F473*Summary!$K$5*(A2725-E2725)/Summary!$K$6</x:f>
        <x:v>203.69609856262835</x:v>
      </x:c>
      <x:c r="M2725" s="7" t="n">
        <x:f>MAX(0,H2725-L2725)</x:f>
        <x:v>8148.049281314168</x:v>
      </x:c>
      <x:c r="N2725" s="7" t="n">
        <x:f>MAX(0,L2725-H2725)</x:f>
        <x:v>0</x:v>
      </x:c>
      <x:c r="O2725" s="7" t="n">
        <x:f>MAX(0,F2725+I2725-N2725)</x:f>
        <x:v>0</x:v>
      </x:c>
      <x:c r="P2725" s="7" t="n">
        <x:f>MAX(0,N2725-F2725-I2725)</x:f>
        <x:v>0</x:v>
      </x:c>
      <x:c r="Q2725" s="7" t="n">
        <x:f>MAX(0,G2725+J2725-P2725)</x:f>
        <x:v>0</x:v>
      </x:c>
      <x:c r="R2725" s="7" t="n">
        <x:f>M2725+MAX(0,K2725-MAX(0,P2725-G2725-J2725))</x:f>
        <x:v>8148.049281314168</x:v>
      </x:c>
      <x:c r="S2725" s="7" t="n">
        <x:f>SUM(O2725,Q2725,R2725)</x:f>
        <x:v>8148.049281314168</x:v>
      </x:c>
      <x:c r="T2725" s="14" t="n">
        <x:f>'Inventory detail'!T473</x:f>
        <x:v>0.006999999999999999</x:v>
      </x:c>
      <x:c r="U2725" s="14" t="n">
        <x:f>'Inventory detail'!U473</x:f>
        <x:v>0.007755</x:v>
      </x:c>
      <x:c r="V2725" s="9" t="n">
        <x:f>O2725*T2725</x:f>
        <x:v>0</x:v>
      </x:c>
      <x:c r="W2725" s="9" t="n">
        <x:f>Q2725*T2725</x:f>
        <x:v>0</x:v>
      </x:c>
      <x:c r="X2725" s="9" t="n">
        <x:f>R2725*T2725</x:f>
        <x:v>57.03634496919917</x:v>
      </x:c>
      <x:c r="Y2725" s="9" t="n">
        <x:f>S2725*T2725</x:f>
        <x:v>57.03634496919917</x:v>
      </x:c>
      <x:c r="Z2725" s="9" t="n">
        <x:f>IF(ISNUMBER(U2725),S2725*(U2725-T2725),"n.a.")</x:f>
        <x:v>6.1517772073922</x:v>
      </x:c>
      <x:c r="AA2725" s="9" t="n">
        <x:f>IF(ISNUMBER(U2725),Y2725,0)</x:f>
        <x:v>57.03634496919917</x:v>
      </x:c>
      <x:c r="AB2725" s="7" t="n">
        <x:f>MAX(0,L2725-SUM(F2725:K2725))</x:f>
        <x:v>0</x:v>
      </x:c>
    </x:row>
    <x:row r="2726" ht="22" customHeight="1">
      <x:c r="A2726" s="18" t="n">
        <x:f>Summary!E$41</x:f>
        <x:v>46388</x:v>
      </x:c>
      <x:c r="B2726" s="2" t="str">
        <x:f>'Inventory detail'!A474</x:f>
        <x:v>WIRE</x:v>
      </x:c>
      <x:c r="C2726" s="2" t="str">
        <x:f>'Inventory detail'!B474</x:f>
        <x:v>10</x:v>
      </x:c>
      <x:c r="D2726" s="2" t="str">
        <x:f>'Inventory detail'!C474</x:f>
        <x:v>DL038GRAY</x:v>
      </x:c>
      <x:c r="E2726" s="10" t="n">
        <x:f>A1600</x:f>
        <x:v>46357</x:v>
      </x:c>
      <x:c r="F2726" s="7" t="n">
        <x:f>O1600</x:f>
        <x:v>8851.745379876797</x:v>
      </x:c>
      <x:c r="G2726" s="7" t="n">
        <x:f>Q1600</x:f>
        <x:v>0</x:v>
      </x:c>
      <x:c r="H2726" s="7" t="n">
        <x:f>R1600</x:f>
        <x:v>0</x:v>
      </x:c>
      <x:c r="I2726" s="7" t="n">
        <x:f>SUMIFS('PO detail'!$W$1935:$W$1937,'PO detail'!$V$1935:$V$1937,"&gt;="&amp;E2726,'PO detail'!$V$1935:$V$1937,"&lt;"&amp;A2726)</x:f>
        <x:v>0</x:v>
      </x:c>
      <x:c r="J2726" s="7" t="n">
        <x:f>SUMIFS('PO detail'!$X$1935:$X$1937,'PO detail'!$V$1935:$V$1937,"&gt;="&amp;E2726,'PO detail'!$V$1935:$V$1937,"&lt;"&amp;A2726)</x:f>
        <x:v>0</x:v>
      </x:c>
      <x:c r="K2726" s="7" t="n">
        <x:f>SUMIFS('PO detail'!$Y$1935:$Y$1937,'PO detail'!$V$1935:$V$1937,"&gt;="&amp;E2726,'PO detail'!$V$1935:$V$1937,"&lt;"&amp;A2726)</x:f>
        <x:v>0</x:v>
      </x:c>
      <x:c r="L2726" s="7" t="n">
        <x:f>'Inventory detail'!F474*Summary!$K$5*(A2726-E2726)/Summary!$K$6</x:f>
        <x:v>203.69609856262835</x:v>
      </x:c>
      <x:c r="M2726" s="7" t="n">
        <x:f>MAX(0,H2726-L2726)</x:f>
        <x:v>0</x:v>
      </x:c>
      <x:c r="N2726" s="7" t="n">
        <x:f>MAX(0,L2726-H2726)</x:f>
        <x:v>203.69609856262835</x:v>
      </x:c>
      <x:c r="O2726" s="7" t="n">
        <x:f>MAX(0,F2726+I2726-N2726)</x:f>
        <x:v>8648.049281314168</x:v>
      </x:c>
      <x:c r="P2726" s="7" t="n">
        <x:f>MAX(0,N2726-F2726-I2726)</x:f>
        <x:v>0</x:v>
      </x:c>
      <x:c r="Q2726" s="7" t="n">
        <x:f>MAX(0,G2726+J2726-P2726)</x:f>
        <x:v>0</x:v>
      </x:c>
      <x:c r="R2726" s="7" t="n">
        <x:f>M2726+MAX(0,K2726-MAX(0,P2726-G2726-J2726))</x:f>
        <x:v>0</x:v>
      </x:c>
      <x:c r="S2726" s="7" t="n">
        <x:f>SUM(O2726,Q2726,R2726)</x:f>
        <x:v>8648.049281314168</x:v>
      </x:c>
      <x:c r="T2726" s="14" t="n">
        <x:f>'Inventory detail'!T474</x:f>
        <x:v>0.056299999999999996</x:v>
      </x:c>
      <x:c r="U2726" s="14" t="n">
        <x:f>'Inventory detail'!U474</x:f>
        <x:v>0.056299999999999996</x:v>
      </x:c>
      <x:c r="V2726" s="9" t="n">
        <x:f>O2726*T2726</x:f>
        <x:v>486.8851745379876</x:v>
      </x:c>
      <x:c r="W2726" s="9" t="n">
        <x:f>Q2726*T2726</x:f>
        <x:v>0</x:v>
      </x:c>
      <x:c r="X2726" s="9" t="n">
        <x:f>R2726*T2726</x:f>
        <x:v>0</x:v>
      </x:c>
      <x:c r="Y2726" s="9" t="n">
        <x:f>S2726*T2726</x:f>
        <x:v>486.8851745379876</x:v>
      </x:c>
      <x:c r="Z2726" s="9" t="n">
        <x:f>IF(ISNUMBER(U2726),S2726*(U2726-T2726),"n.a.")</x:f>
        <x:v>0</x:v>
      </x:c>
      <x:c r="AA2726" s="9" t="n">
        <x:f>IF(ISNUMBER(U2726),Y2726,0)</x:f>
        <x:v>486.8851745379876</x:v>
      </x:c>
      <x:c r="AB2726" s="7" t="n">
        <x:f>MAX(0,L2726-SUM(F2726:K2726))</x:f>
        <x:v>0</x:v>
      </x:c>
    </x:row>
    <x:row r="2727" ht="22" customHeight="1">
      <x:c r="A2727" s="18" t="n">
        <x:f>Summary!E$41</x:f>
        <x:v>46388</x:v>
      </x:c>
      <x:c r="B2727" s="2" t="str">
        <x:f>'Inventory detail'!A475</x:f>
        <x:v>COIL</x:v>
      </x:c>
      <x:c r="C2727" s="2" t="str">
        <x:f>'Inventory detail'!B475</x:f>
        <x:v>10</x:v>
      </x:c>
      <x:c r="D2727" s="2" t="str">
        <x:f>'Inventory detail'!C475</x:f>
        <x:v>11NAV12-4</x:v>
      </x:c>
      <x:c r="E2727" s="10" t="n">
        <x:f>A1601</x:f>
        <x:v>46357</x:v>
      </x:c>
      <x:c r="F2727" s="7" t="n">
        <x:f>O1601</x:f>
        <x:v>1566.2501848049283</x:v>
      </x:c>
      <x:c r="G2727" s="7" t="n">
        <x:f>Q1601</x:f>
        <x:v>0</x:v>
      </x:c>
      <x:c r="H2727" s="7" t="n">
        <x:f>R1601</x:f>
        <x:v>0</x:v>
      </x:c>
      <x:c r="I2727" s="7" t="n">
        <x:f>SUMIFS('PO detail'!$W$73:$W$73,'PO detail'!$V$73:$V$73,"&gt;="&amp;E2727,'PO detail'!$V$73:$V$73,"&lt;"&amp;A2727)</x:f>
        <x:v>0</x:v>
      </x:c>
      <x:c r="J2727" s="7" t="n">
        <x:f>SUMIFS('PO detail'!$X$73:$X$73,'PO detail'!$V$73:$V$73,"&gt;="&amp;E2727,'PO detail'!$V$73:$V$73,"&lt;"&amp;A2727)</x:f>
        <x:v>0</x:v>
      </x:c>
      <x:c r="K2727" s="7" t="n">
        <x:f>SUMIFS('PO detail'!$Y$73:$Y$73,'PO detail'!$V$73:$V$73,"&gt;="&amp;E2727,'PO detail'!$V$73:$V$73,"&lt;"&amp;A2727)</x:f>
        <x:v>0</x:v>
      </x:c>
      <x:c r="L2727" s="7" t="n">
        <x:f>'Inventory detail'!F475*Summary!$K$5*(A2727-E2727)/Summary!$K$6</x:f>
        <x:v>195.21215605749484</x:v>
      </x:c>
      <x:c r="M2727" s="7" t="n">
        <x:f>MAX(0,H2727-L2727)</x:f>
        <x:v>0</x:v>
      </x:c>
      <x:c r="N2727" s="7" t="n">
        <x:f>MAX(0,L2727-H2727)</x:f>
        <x:v>195.21215605749484</x:v>
      </x:c>
      <x:c r="O2727" s="7" t="n">
        <x:f>MAX(0,F2727+I2727-N2727)</x:f>
        <x:v>1371.0380287474334</x:v>
      </x:c>
      <x:c r="P2727" s="7" t="n">
        <x:f>MAX(0,N2727-F2727-I2727)</x:f>
        <x:v>0</x:v>
      </x:c>
      <x:c r="Q2727" s="7" t="n">
        <x:f>MAX(0,G2727+J2727-P2727)</x:f>
        <x:v>0</x:v>
      </x:c>
      <x:c r="R2727" s="7" t="n">
        <x:f>M2727+MAX(0,K2727-MAX(0,P2727-G2727-J2727))</x:f>
        <x:v>0</x:v>
      </x:c>
      <x:c r="S2727" s="7" t="n">
        <x:f>SUM(O2727,Q2727,R2727)</x:f>
        <x:v>1371.0380287474334</x:v>
      </x:c>
      <x:c r="T2727" s="14" t="n">
        <x:f>'Inventory detail'!T475</x:f>
        <x:v>0.0682</x:v>
      </x:c>
      <x:c r="U2727" s="14" t="n">
        <x:f>'Inventory detail'!U475</x:f>
        <x:v>0.0668525</x:v>
      </x:c>
      <x:c r="V2727" s="9" t="n">
        <x:f>O2727*T2727</x:f>
        <x:v>93.50479356057495</x:v>
      </x:c>
      <x:c r="W2727" s="9" t="n">
        <x:f>Q2727*T2727</x:f>
        <x:v>0</x:v>
      </x:c>
      <x:c r="X2727" s="9" t="n">
        <x:f>R2727*T2727</x:f>
        <x:v>0</x:v>
      </x:c>
      <x:c r="Y2727" s="9" t="n">
        <x:f>S2727*T2727</x:f>
        <x:v>93.50479356057495</x:v>
      </x:c>
      <x:c r="Z2727" s="9" t="n">
        <x:f>IF(ISNUMBER(U2727),S2727*(U2727-T2727),"n.a.")</x:f>
        <x:v>-1.8474737437371684</x:v>
      </x:c>
      <x:c r="AA2727" s="9" t="n">
        <x:f>IF(ISNUMBER(U2727),Y2727,0)</x:f>
        <x:v>93.50479356057495</x:v>
      </x:c>
      <x:c r="AB2727" s="7" t="n">
        <x:f>MAX(0,L2727-SUM(F2727:K2727))</x:f>
        <x:v>0</x:v>
      </x:c>
    </x:row>
    <x:row r="2728" ht="22" customHeight="1">
      <x:c r="A2728" s="18" t="n">
        <x:f>Summary!E$41</x:f>
        <x:v>46388</x:v>
      </x:c>
      <x:c r="B2728" s="2" t="str">
        <x:f>'Inventory detail'!A476</x:f>
        <x:v>COIL</x:v>
      </x:c>
      <x:c r="C2728" s="2" t="str">
        <x:f>'Inventory detail'!B476</x:f>
        <x:v>60</x:v>
      </x:c>
      <x:c r="D2728" s="2" t="str">
        <x:f>'Inventory detail'!C476</x:f>
        <x:v>18CLR12-4</x:v>
      </x:c>
      <x:c r="E2728" s="10" t="n">
        <x:f>A1602</x:f>
        <x:v>46357</x:v>
      </x:c>
      <x:c r="F2728" s="7" t="n">
        <x:f>O1602</x:f>
        <x:v>1266.2501848049283</x:v>
      </x:c>
      <x:c r="G2728" s="7" t="n">
        <x:f>Q1602</x:f>
        <x:v>0</x:v>
      </x:c>
      <x:c r="H2728" s="7" t="n">
        <x:f>R1602</x:f>
        <x:v>0</x:v>
      </x:c>
      <x:c r="I2728" s="7" t="n">
        <x:f>SUMIFS('PO detail'!$W$1176:$W$1176,'PO detail'!$V$1176:$V$1176,"&gt;="&amp;E2728,'PO detail'!$V$1176:$V$1176,"&lt;"&amp;A2728)</x:f>
        <x:v>0</x:v>
      </x:c>
      <x:c r="J2728" s="7" t="n">
        <x:f>SUMIFS('PO detail'!$X$1176:$X$1176,'PO detail'!$V$1176:$V$1176,"&gt;="&amp;E2728,'PO detail'!$V$1176:$V$1176,"&lt;"&amp;A2728)</x:f>
        <x:v>0</x:v>
      </x:c>
      <x:c r="K2728" s="7" t="n">
        <x:f>SUMIFS('PO detail'!$Y$1176:$Y$1176,'PO detail'!$V$1176:$V$1176,"&gt;="&amp;E2728,'PO detail'!$V$1176:$V$1176,"&lt;"&amp;A2728)</x:f>
        <x:v>0</x:v>
      </x:c>
      <x:c r="L2728" s="7" t="n">
        <x:f>'Inventory detail'!F476*Summary!$K$5*(A2728-E2728)/Summary!$K$6</x:f>
        <x:v>195.21215605749484</x:v>
      </x:c>
      <x:c r="M2728" s="7" t="n">
        <x:f>MAX(0,H2728-L2728)</x:f>
        <x:v>0</x:v>
      </x:c>
      <x:c r="N2728" s="7" t="n">
        <x:f>MAX(0,L2728-H2728)</x:f>
        <x:v>195.21215605749484</x:v>
      </x:c>
      <x:c r="O2728" s="7" t="n">
        <x:f>MAX(0,F2728+I2728-N2728)</x:f>
        <x:v>1071.0380287474334</x:v>
      </x:c>
      <x:c r="P2728" s="7" t="n">
        <x:f>MAX(0,N2728-F2728-I2728)</x:f>
        <x:v>0</x:v>
      </x:c>
      <x:c r="Q2728" s="7" t="n">
        <x:f>MAX(0,G2728+J2728-P2728)</x:f>
        <x:v>0</x:v>
      </x:c>
      <x:c r="R2728" s="7" t="n">
        <x:f>M2728+MAX(0,K2728-MAX(0,P2728-G2728-J2728))</x:f>
        <x:v>0</x:v>
      </x:c>
      <x:c r="S2728" s="7" t="n">
        <x:f>SUM(O2728,Q2728,R2728)</x:f>
        <x:v>1071.0380287474334</x:v>
      </x:c>
      <x:c r="T2728" s="14" t="n">
        <x:f>'Inventory detail'!T476</x:f>
        <x:v>0.1448</x:v>
      </x:c>
      <x:c r="U2728" s="14" t="n">
        <x:f>'Inventory detail'!U476</x:f>
        <x:v>0.141882</x:v>
      </x:c>
      <x:c r="V2728" s="9" t="n">
        <x:f>O2728*T2728</x:f>
        <x:v>155.08630656262835</x:v>
      </x:c>
      <x:c r="W2728" s="9" t="n">
        <x:f>Q2728*T2728</x:f>
        <x:v>0</x:v>
      </x:c>
      <x:c r="X2728" s="9" t="n">
        <x:f>R2728*T2728</x:f>
        <x:v>0</x:v>
      </x:c>
      <x:c r="Y2728" s="9" t="n">
        <x:f>S2728*T2728</x:f>
        <x:v>155.08630656262835</x:v>
      </x:c>
      <x:c r="Z2728" s="9" t="n">
        <x:f>IF(ISNUMBER(U2728),S2728*(U2728-T2728),"n.a.")</x:f>
        <x:v>-3.1252889678850146</x:v>
      </x:c>
      <x:c r="AA2728" s="9" t="n">
        <x:f>IF(ISNUMBER(U2728),Y2728,0)</x:f>
        <x:v>155.08630656262835</x:v>
      </x:c>
      <x:c r="AB2728" s="7" t="n">
        <x:f>MAX(0,L2728-SUM(F2728:K2728))</x:f>
        <x:v>0</x:v>
      </x:c>
    </x:row>
    <x:row r="2729" ht="22" customHeight="1">
      <x:c r="A2729" s="18" t="n">
        <x:f>Summary!E$41</x:f>
        <x:v>46388</x:v>
      </x:c>
      <x:c r="B2729" s="2" t="str">
        <x:f>'Inventory detail'!A477</x:f>
        <x:v>POUC</x:v>
      </x:c>
      <x:c r="C2729" s="2" t="str">
        <x:f>'Inventory detail'!B477</x:f>
        <x:v>60</x:v>
      </x:c>
      <x:c r="D2729" s="2" t="str">
        <x:f>'Inventory detail'!C477</x:f>
        <x:v>BMS5</x:v>
      </x:c>
      <x:c r="E2729" s="10" t="n">
        <x:f>A1603</x:f>
        <x:v>46357</x:v>
      </x:c>
      <x:c r="F2729" s="7" t="n">
        <x:f>O1603</x:f>
        <x:v>0</x:v>
      </x:c>
      <x:c r="G2729" s="7" t="n">
        <x:f>Q1603</x:f>
        <x:v>5000</x:v>
      </x:c>
      <x:c r="H2729" s="7" t="n">
        <x:f>R1603</x:f>
        <x:v>1266.2501848049283</x:v>
      </x:c>
      <x:c r="I2729" s="7" t="n">
        <x:f>SUMIFS('PO detail'!$W$1726:$W$1726,'PO detail'!$V$1726:$V$1726,"&gt;="&amp;E2729,'PO detail'!$V$1726:$V$1726,"&lt;"&amp;A2729)</x:f>
        <x:v>0</x:v>
      </x:c>
      <x:c r="J2729" s="7" t="n">
        <x:f>SUMIFS('PO detail'!$X$1726:$X$1726,'PO detail'!$V$1726:$V$1726,"&gt;="&amp;E2729,'PO detail'!$V$1726:$V$1726,"&lt;"&amp;A2729)</x:f>
        <x:v>0</x:v>
      </x:c>
      <x:c r="K2729" s="7" t="n">
        <x:f>SUMIFS('PO detail'!$Y$1726:$Y$1726,'PO detail'!$V$1726:$V$1726,"&gt;="&amp;E2729,'PO detail'!$V$1726:$V$1726,"&lt;"&amp;A2729)</x:f>
        <x:v>0</x:v>
      </x:c>
      <x:c r="L2729" s="7" t="n">
        <x:f>'Inventory detail'!F477*Summary!$K$5*(A2729-E2729)/Summary!$K$6</x:f>
        <x:v>195.21215605749484</x:v>
      </x:c>
      <x:c r="M2729" s="7" t="n">
        <x:f>MAX(0,H2729-L2729)</x:f>
        <x:v>1071.0380287474334</x:v>
      </x:c>
      <x:c r="N2729" s="7" t="n">
        <x:f>MAX(0,L2729-H2729)</x:f>
        <x:v>0</x:v>
      </x:c>
      <x:c r="O2729" s="7" t="n">
        <x:f>MAX(0,F2729+I2729-N2729)</x:f>
        <x:v>0</x:v>
      </x:c>
      <x:c r="P2729" s="7" t="n">
        <x:f>MAX(0,N2729-F2729-I2729)</x:f>
        <x:v>0</x:v>
      </x:c>
      <x:c r="Q2729" s="7" t="n">
        <x:f>MAX(0,G2729+J2729-P2729)</x:f>
        <x:v>5000</x:v>
      </x:c>
      <x:c r="R2729" s="7" t="n">
        <x:f>M2729+MAX(0,K2729-MAX(0,P2729-G2729-J2729))</x:f>
        <x:v>1071.0380287474334</x:v>
      </x:c>
      <x:c r="S2729" s="7" t="n">
        <x:f>SUM(O2729,Q2729,R2729)</x:f>
        <x:v>6071.038028747434</x:v>
      </x:c>
      <x:c r="T2729" s="14" t="n">
        <x:f>'Inventory detail'!T477</x:f>
        <x:v>0.0104</x:v>
      </x:c>
      <x:c r="U2729" s="14" t="n">
        <x:f>'Inventory detail'!U477</x:f>
        <x:v>0.011385</x:v>
      </x:c>
      <x:c r="V2729" s="9" t="n">
        <x:f>O2729*T2729</x:f>
        <x:v>0</x:v>
      </x:c>
      <x:c r="W2729" s="9" t="n">
        <x:f>Q2729*T2729</x:f>
        <x:v>52</x:v>
      </x:c>
      <x:c r="X2729" s="9" t="n">
        <x:f>R2729*T2729</x:f>
        <x:v>11.138795498973307</x:v>
      </x:c>
      <x:c r="Y2729" s="9" t="n">
        <x:f>S2729*T2729</x:f>
        <x:v>63.13879549897331</x:v>
      </x:c>
      <x:c r="Z2729" s="9" t="n">
        <x:f>IF(ISNUMBER(U2729),S2729*(U2729-T2729),"n.a.")</x:f>
        <x:v>5.979972458316221</x:v>
      </x:c>
      <x:c r="AA2729" s="9" t="n">
        <x:f>IF(ISNUMBER(U2729),Y2729,0)</x:f>
        <x:v>63.13879549897331</x:v>
      </x:c>
      <x:c r="AB2729" s="7" t="n">
        <x:f>MAX(0,L2729-SUM(F2729:K2729))</x:f>
        <x:v>0</x:v>
      </x:c>
    </x:row>
    <x:row r="2730" ht="22" customHeight="1">
      <x:c r="A2730" s="18" t="n">
        <x:f>Summary!E$41</x:f>
        <x:v>46388</x:v>
      </x:c>
      <x:c r="B2730" s="2" t="str">
        <x:f>'Inventory detail'!A478</x:f>
        <x:v>WIRE</x:v>
      </x:c>
      <x:c r="C2730" s="2" t="str">
        <x:f>'Inventory detail'!B478</x:f>
        <x:v>30</x:v>
      </x:c>
      <x:c r="D2730" s="2" t="str">
        <x:f>'Inventory detail'!C478</x:f>
        <x:v>DL916SIL</x:v>
      </x:c>
      <x:c r="E2730" s="10" t="n">
        <x:f>A1604</x:f>
        <x:v>46357</x:v>
      </x:c>
      <x:c r="F2730" s="7" t="n">
        <x:f>O1604</x:f>
        <x:v>0</x:v>
      </x:c>
      <x:c r="G2730" s="7" t="n">
        <x:f>Q1604</x:f>
        <x:v>0</x:v>
      </x:c>
      <x:c r="H2730" s="7" t="n">
        <x:f>R1604</x:f>
        <x:v>0</x:v>
      </x:c>
      <x:c r="I2730" s="7" t="n">
        <x:f>0</x:f>
        <x:v>0</x:v>
      </x:c>
      <x:c r="J2730" s="7" t="n">
        <x:f>0</x:f>
        <x:v>0</x:v>
      </x:c>
      <x:c r="K2730" s="7" t="n">
        <x:f>0</x:f>
        <x:v>0</x:v>
      </x:c>
      <x:c r="L2730" s="7" t="n">
        <x:f>'Inventory detail'!F478*Summary!$K$5*(A2730-E2730)/Summary!$K$6</x:f>
        <x:v>195.21215605749484</x:v>
      </x:c>
      <x:c r="M2730" s="7" t="n">
        <x:f>MAX(0,H2730-L2730)</x:f>
        <x:v>0</x:v>
      </x:c>
      <x:c r="N2730" s="7" t="n">
        <x:f>MAX(0,L2730-H2730)</x:f>
        <x:v>195.21215605749484</x:v>
      </x:c>
      <x:c r="O2730" s="7" t="n">
        <x:f>MAX(0,F2730+I2730-N2730)</x:f>
        <x:v>0</x:v>
      </x:c>
      <x:c r="P2730" s="7" t="n">
        <x:f>MAX(0,N2730-F2730-I2730)</x:f>
        <x:v>195.21215605749484</x:v>
      </x:c>
      <x:c r="Q2730" s="7" t="n">
        <x:f>MAX(0,G2730+J2730-P2730)</x:f>
        <x:v>0</x:v>
      </x:c>
      <x:c r="R2730" s="7" t="n">
        <x:f>M2730+MAX(0,K2730-MAX(0,P2730-G2730-J2730))</x:f>
        <x:v>0</x:v>
      </x:c>
      <x:c r="S2730" s="7" t="n">
        <x:f>SUM(O2730,Q2730,R2730)</x:f>
        <x:v>0</x:v>
      </x:c>
      <x:c r="T2730" s="14" t="n">
        <x:f>'Inventory detail'!T478</x:f>
        <x:v>0.1041</x:v>
      </x:c>
      <x:c r="U2730" s="14" t="n">
        <x:f>'Inventory detail'!U478</x:f>
        <x:v>0.1041</x:v>
      </x:c>
      <x:c r="V2730" s="9" t="n">
        <x:f>O2730*T2730</x:f>
        <x:v>0</x:v>
      </x:c>
      <x:c r="W2730" s="9" t="n">
        <x:f>Q2730*T2730</x:f>
        <x:v>0</x:v>
      </x:c>
      <x:c r="X2730" s="9" t="n">
        <x:f>R2730*T2730</x:f>
        <x:v>0</x:v>
      </x:c>
      <x:c r="Y2730" s="9" t="n">
        <x:f>S2730*T2730</x:f>
        <x:v>0</x:v>
      </x:c>
      <x:c r="Z2730" s="9" t="n">
        <x:f>IF(ISNUMBER(U2730),S2730*(U2730-T2730),"n.a.")</x:f>
        <x:v>0</x:v>
      </x:c>
      <x:c r="AA2730" s="9" t="n">
        <x:f>IF(ISNUMBER(U2730),Y2730,0)</x:f>
        <x:v>0</x:v>
      </x:c>
      <x:c r="AB2730" s="7" t="n">
        <x:f>MAX(0,L2730-SUM(F2730:K2730))</x:f>
        <x:v>195.21215605749484</x:v>
      </x:c>
    </x:row>
    <x:row r="2731" ht="22" customHeight="1">
      <x:c r="A2731" s="18" t="n">
        <x:f>Summary!E$41</x:f>
        <x:v>46388</x:v>
      </x:c>
      <x:c r="B2731" s="2" t="str">
        <x:f>'Inventory detail'!A479</x:f>
        <x:v>COIL</x:v>
      </x:c>
      <x:c r="C2731" s="2" t="str">
        <x:f>'Inventory detail'!B479</x:f>
        <x:v>30</x:v>
      </x:c>
      <x:c r="D2731" s="2" t="str">
        <x:f>'Inventory detail'!C479</x:f>
        <x:v>50BLK12-4</x:v>
      </x:c>
      <x:c r="E2731" s="10" t="n">
        <x:f>A1605</x:f>
        <x:v>46357</x:v>
      </x:c>
      <x:c r="F2731" s="7" t="n">
        <x:f>O1605</x:f>
        <x:v>573.511293634497</x:v>
      </x:c>
      <x:c r="G2731" s="7" t="n">
        <x:f>Q1605</x:f>
        <x:v>0</x:v>
      </x:c>
      <x:c r="H2731" s="7" t="n">
        <x:f>R1605</x:f>
        <x:v>0</x:v>
      </x:c>
      <x:c r="I2731" s="7" t="n">
        <x:f>SUMIFS('PO detail'!$W$919:$W$922,'PO detail'!$V$919:$V$922,"&gt;="&amp;E2731,'PO detail'!$V$919:$V$922,"&lt;"&amp;A2731)</x:f>
        <x:v>0</x:v>
      </x:c>
      <x:c r="J2731" s="7" t="n">
        <x:f>SUMIFS('PO detail'!$X$919:$X$922,'PO detail'!$V$919:$V$922,"&gt;="&amp;E2731,'PO detail'!$V$919:$V$922,"&lt;"&amp;A2731)</x:f>
        <x:v>0</x:v>
      </x:c>
      <x:c r="K2731" s="7" t="n">
        <x:f>SUMIFS('PO detail'!$Y$919:$Y$922,'PO detail'!$V$919:$V$922,"&gt;="&amp;E2731,'PO detail'!$V$919:$V$922,"&lt;"&amp;A2731)</x:f>
        <x:v>0</x:v>
      </x:c>
      <x:c r="L2731" s="7" t="n">
        <x:f>'Inventory detail'!F479*Summary!$K$5*(A2731-E2731)/Summary!$K$6</x:f>
        <x:v>190.96509240246405</x:v>
      </x:c>
      <x:c r="M2731" s="7" t="n">
        <x:f>MAX(0,H2731-L2731)</x:f>
        <x:v>0</x:v>
      </x:c>
      <x:c r="N2731" s="7" t="n">
        <x:f>MAX(0,L2731-H2731)</x:f>
        <x:v>190.96509240246405</x:v>
      </x:c>
      <x:c r="O2731" s="7" t="n">
        <x:f>MAX(0,F2731+I2731-N2731)</x:f>
        <x:v>382.5462012320329</x:v>
      </x:c>
      <x:c r="P2731" s="7" t="n">
        <x:f>MAX(0,N2731-F2731-I2731)</x:f>
        <x:v>0</x:v>
      </x:c>
      <x:c r="Q2731" s="7" t="n">
        <x:f>MAX(0,G2731+J2731-P2731)</x:f>
        <x:v>0</x:v>
      </x:c>
      <x:c r="R2731" s="7" t="n">
        <x:f>M2731+MAX(0,K2731-MAX(0,P2731-G2731-J2731))</x:f>
        <x:v>0</x:v>
      </x:c>
      <x:c r="S2731" s="7" t="n">
        <x:f>SUM(O2731,Q2731,R2731)</x:f>
        <x:v>382.5462012320329</x:v>
      </x:c>
      <x:c r="T2731" s="14" t="n">
        <x:f>'Inventory detail'!T479</x:f>
        <x:v>0.3699</x:v>
      </x:c>
      <x:c r="U2731" s="14" t="n">
        <x:f>'Inventory detail'!U479</x:f>
        <x:v>0.36232949999999997</x:v>
      </x:c>
      <x:c r="V2731" s="9" t="n">
        <x:f>O2731*T2731</x:f>
        <x:v>141.50383983572897</x:v>
      </x:c>
      <x:c r="W2731" s="9" t="n">
        <x:f>Q2731*T2731</x:f>
        <x:v>0</x:v>
      </x:c>
      <x:c r="X2731" s="9" t="n">
        <x:f>R2731*T2731</x:f>
        <x:v>0</x:v>
      </x:c>
      <x:c r="Y2731" s="9" t="n">
        <x:f>S2731*T2731</x:f>
        <x:v>141.50383983572897</x:v>
      </x:c>
      <x:c r="Z2731" s="9" t="n">
        <x:f>IF(ISNUMBER(U2731),S2731*(U2731-T2731),"n.a.")</x:f>
        <x:v>-2.8960660164271186</x:v>
      </x:c>
      <x:c r="AA2731" s="9" t="n">
        <x:f>IF(ISNUMBER(U2731),Y2731,0)</x:f>
        <x:v>141.50383983572897</x:v>
      </x:c>
      <x:c r="AB2731" s="7" t="n">
        <x:f>MAX(0,L2731-SUM(F2731:K2731))</x:f>
        <x:v>0</x:v>
      </x:c>
    </x:row>
    <x:row r="2732" ht="22" customHeight="1">
      <x:c r="A2732" s="18" t="n">
        <x:f>Summary!E$41</x:f>
        <x:v>46388</x:v>
      </x:c>
      <x:c r="B2732" s="2" t="str">
        <x:f>'Inventory detail'!A480</x:f>
        <x:v>COIL</x:v>
      </x:c>
      <x:c r="C2732" s="2" t="str">
        <x:f>'Inventory detail'!B480</x:f>
        <x:v>10</x:v>
      </x:c>
      <x:c r="D2732" s="2" t="str">
        <x:f>'Inventory detail'!C480</x:f>
        <x:v>14BLU12-4</x:v>
      </x:c>
      <x:c r="E2732" s="10" t="n">
        <x:f>A1606</x:f>
        <x:v>46357</x:v>
      </x:c>
      <x:c r="F2732" s="7" t="n">
        <x:f>O1606</x:f>
        <x:v>1680.7724024640656</x:v>
      </x:c>
      <x:c r="G2732" s="7" t="n">
        <x:f>Q1606</x:f>
        <x:v>0</x:v>
      </x:c>
      <x:c r="H2732" s="7" t="n">
        <x:f>R1606</x:f>
        <x:v>0</x:v>
      </x:c>
      <x:c r="I2732" s="7" t="n">
        <x:f>SUMIFS('PO detail'!$W$179:$W$179,'PO detail'!$V$179:$V$179,"&gt;="&amp;E2732,'PO detail'!$V$179:$V$179,"&lt;"&amp;A2732)</x:f>
        <x:v>0</x:v>
      </x:c>
      <x:c r="J2732" s="7" t="n">
        <x:f>SUMIFS('PO detail'!$X$179:$X$179,'PO detail'!$V$179:$V$179,"&gt;="&amp;E2732,'PO detail'!$V$179:$V$179,"&lt;"&amp;A2732)</x:f>
        <x:v>0</x:v>
      </x:c>
      <x:c r="K2732" s="7" t="n">
        <x:f>SUMIFS('PO detail'!$Y$179:$Y$179,'PO detail'!$V$179:$V$179,"&gt;="&amp;E2732,'PO detail'!$V$179:$V$179,"&lt;"&amp;A2732)</x:f>
        <x:v>0</x:v>
      </x:c>
      <x:c r="L2732" s="7" t="n">
        <x:f>'Inventory detail'!F480*Summary!$K$5*(A2732-E2732)/Summary!$K$6</x:f>
        <x:v>186.7180287474333</x:v>
      </x:c>
      <x:c r="M2732" s="7" t="n">
        <x:f>MAX(0,H2732-L2732)</x:f>
        <x:v>0</x:v>
      </x:c>
      <x:c r="N2732" s="7" t="n">
        <x:f>MAX(0,L2732-H2732)</x:f>
        <x:v>186.7180287474333</x:v>
      </x:c>
      <x:c r="O2732" s="7" t="n">
        <x:f>MAX(0,F2732+I2732-N2732)</x:f>
        <x:v>1494.0543737166324</x:v>
      </x:c>
      <x:c r="P2732" s="7" t="n">
        <x:f>MAX(0,N2732-F2732-I2732)</x:f>
        <x:v>0</x:v>
      </x:c>
      <x:c r="Q2732" s="7" t="n">
        <x:f>MAX(0,G2732+J2732-P2732)</x:f>
        <x:v>0</x:v>
      </x:c>
      <x:c r="R2732" s="7" t="n">
        <x:f>M2732+MAX(0,K2732-MAX(0,P2732-G2732-J2732))</x:f>
        <x:v>0</x:v>
      </x:c>
      <x:c r="S2732" s="7" t="n">
        <x:f>SUM(O2732,Q2732,R2732)</x:f>
        <x:v>1494.0543737166324</x:v>
      </x:c>
      <x:c r="T2732" s="14" t="n">
        <x:f>'Inventory detail'!T480</x:f>
        <x:v>0.09179999999999999</x:v>
      </x:c>
      <x:c r="U2732" s="14" t="n">
        <x:f>'Inventory detail'!U480</x:f>
        <x:v>0.089947</x:v>
      </x:c>
      <x:c r="V2732" s="9" t="n">
        <x:f>O2732*T2732</x:f>
        <x:v>137.15419150718685</x:v>
      </x:c>
      <x:c r="W2732" s="9" t="n">
        <x:f>Q2732*T2732</x:f>
        <x:v>0</x:v>
      </x:c>
      <x:c r="X2732" s="9" t="n">
        <x:f>R2732*T2732</x:f>
        <x:v>0</x:v>
      </x:c>
      <x:c r="Y2732" s="9" t="n">
        <x:f>S2732*T2732</x:f>
        <x:v>137.15419150718685</x:v>
      </x:c>
      <x:c r="Z2732" s="9" t="n">
        <x:f>IF(ISNUMBER(U2732),S2732*(U2732-T2732),"n.a.")</x:f>
        <x:v>-2.7684827544969104</x:v>
      </x:c>
      <x:c r="AA2732" s="9" t="n">
        <x:f>IF(ISNUMBER(U2732),Y2732,0)</x:f>
        <x:v>137.15419150718685</x:v>
      </x:c>
      <x:c r="AB2732" s="7" t="n">
        <x:f>MAX(0,L2732-SUM(F2732:K2732))</x:f>
        <x:v>0</x:v>
      </x:c>
    </x:row>
    <x:row r="2733" ht="22" customHeight="1">
      <x:c r="A2733" s="18" t="n">
        <x:f>Summary!E$41</x:f>
        <x:v>46388</x:v>
      </x:c>
      <x:c r="B2733" s="2" t="str">
        <x:f>'Inventory detail'!A481</x:f>
        <x:v>COIL</x:v>
      </x:c>
      <x:c r="C2733" s="2" t="str">
        <x:f>'Inventory detail'!B481</x:f>
        <x:v>10</x:v>
      </x:c>
      <x:c r="D2733" s="2" t="str">
        <x:f>'Inventory detail'!C481</x:f>
        <x:v>16RED12-4</x:v>
      </x:c>
      <x:c r="E2733" s="10" t="n">
        <x:f>A1607</x:f>
        <x:v>46357</x:v>
      </x:c>
      <x:c r="F2733" s="7" t="n">
        <x:f>O1607</x:f>
        <x:v>980.7724024640656</x:v>
      </x:c>
      <x:c r="G2733" s="7" t="n">
        <x:f>Q1607</x:f>
        <x:v>0</x:v>
      </x:c>
      <x:c r="H2733" s="7" t="n">
        <x:f>R1607</x:f>
        <x:v>0</x:v>
      </x:c>
      <x:c r="I2733" s="7" t="n">
        <x:f>SUMIFS('PO detail'!$W$225:$W$225,'PO detail'!$V$225:$V$225,"&gt;="&amp;E2733,'PO detail'!$V$225:$V$225,"&lt;"&amp;A2733)</x:f>
        <x:v>0</x:v>
      </x:c>
      <x:c r="J2733" s="7" t="n">
        <x:f>SUMIFS('PO detail'!$X$225:$X$225,'PO detail'!$V$225:$V$225,"&gt;="&amp;E2733,'PO detail'!$V$225:$V$225,"&lt;"&amp;A2733)</x:f>
        <x:v>0</x:v>
      </x:c>
      <x:c r="K2733" s="7" t="n">
        <x:f>SUMIFS('PO detail'!$Y$225:$Y$225,'PO detail'!$V$225:$V$225,"&gt;="&amp;E2733,'PO detail'!$V$225:$V$225,"&lt;"&amp;A2733)</x:f>
        <x:v>0</x:v>
      </x:c>
      <x:c r="L2733" s="7" t="n">
        <x:f>'Inventory detail'!F481*Summary!$K$5*(A2733-E2733)/Summary!$K$6</x:f>
        <x:v>186.7180287474333</x:v>
      </x:c>
      <x:c r="M2733" s="7" t="n">
        <x:f>MAX(0,H2733-L2733)</x:f>
        <x:v>0</x:v>
      </x:c>
      <x:c r="N2733" s="7" t="n">
        <x:f>MAX(0,L2733-H2733)</x:f>
        <x:v>186.7180287474333</x:v>
      </x:c>
      <x:c r="O2733" s="7" t="n">
        <x:f>MAX(0,F2733+I2733-N2733)</x:f>
        <x:v>794.0543737166323</x:v>
      </x:c>
      <x:c r="P2733" s="7" t="n">
        <x:f>MAX(0,N2733-F2733-I2733)</x:f>
        <x:v>0</x:v>
      </x:c>
      <x:c r="Q2733" s="7" t="n">
        <x:f>MAX(0,G2733+J2733-P2733)</x:f>
        <x:v>0</x:v>
      </x:c>
      <x:c r="R2733" s="7" t="n">
        <x:f>M2733+MAX(0,K2733-MAX(0,P2733-G2733-J2733))</x:f>
        <x:v>0</x:v>
      </x:c>
      <x:c r="S2733" s="7" t="n">
        <x:f>SUM(O2733,Q2733,R2733)</x:f>
        <x:v>794.0543737166323</x:v>
      </x:c>
      <x:c r="T2733" s="14" t="n">
        <x:f>'Inventory detail'!T481</x:f>
        <x:v>0.11230000000000001</x:v>
      </x:c>
      <x:c r="U2733" s="14" t="n">
        <x:f>'Inventory detail'!U481</x:f>
        <x:v>0.1099475</x:v>
      </x:c>
      <x:c r="V2733" s="9" t="n">
        <x:f>O2733*T2733</x:f>
        <x:v>89.17230616837782</x:v>
      </x:c>
      <x:c r="W2733" s="9" t="n">
        <x:f>Q2733*T2733</x:f>
        <x:v>0</x:v>
      </x:c>
      <x:c r="X2733" s="9" t="n">
        <x:f>R2733*T2733</x:f>
        <x:v>0</x:v>
      </x:c>
      <x:c r="Y2733" s="9" t="n">
        <x:f>S2733*T2733</x:f>
        <x:v>89.17230616837782</x:v>
      </x:c>
      <x:c r="Z2733" s="9" t="n">
        <x:f>IF(ISNUMBER(U2733),S2733*(U2733-T2733),"n.a.")</x:f>
        <x:v>-1.8680129141683834</x:v>
      </x:c>
      <x:c r="AA2733" s="9" t="n">
        <x:f>IF(ISNUMBER(U2733),Y2733,0)</x:f>
        <x:v>89.17230616837782</x:v>
      </x:c>
      <x:c r="AB2733" s="7" t="n">
        <x:f>MAX(0,L2733-SUM(F2733:K2733))</x:f>
        <x:v>0</x:v>
      </x:c>
    </x:row>
    <x:row r="2734" ht="22" customHeight="1">
      <x:c r="A2734" s="18" t="n">
        <x:f>Summary!E$41</x:f>
        <x:v>46388</x:v>
      </x:c>
      <x:c r="B2734" s="2" t="str">
        <x:f>'Inventory detail'!A482</x:f>
        <x:v>COIL</x:v>
      </x:c>
      <x:c r="C2734" s="2" t="str">
        <x:f>'Inventory detail'!B482</x:f>
        <x:v>60</x:v>
      </x:c>
      <x:c r="D2734" s="2" t="str">
        <x:f>'Inventory detail'!C482</x:f>
        <x:v>11CLR12-4</x:v>
      </x:c>
      <x:c r="E2734" s="10" t="n">
        <x:f>A1608</x:f>
        <x:v>46357</x:v>
      </x:c>
      <x:c r="F2734" s="7" t="n">
        <x:f>O1608</x:f>
        <x:v>1980.7724024640656</x:v>
      </x:c>
      <x:c r="G2734" s="7" t="n">
        <x:f>Q1608</x:f>
        <x:v>0</x:v>
      </x:c>
      <x:c r="H2734" s="7" t="n">
        <x:f>R1608</x:f>
        <x:v>0</x:v>
      </x:c>
      <x:c r="I2734" s="7" t="n">
        <x:f>SUMIFS('PO detail'!$W$1051:$W$1051,'PO detail'!$V$1051:$V$1051,"&gt;="&amp;E2734,'PO detail'!$V$1051:$V$1051,"&lt;"&amp;A2734)</x:f>
        <x:v>0</x:v>
      </x:c>
      <x:c r="J2734" s="7" t="n">
        <x:f>SUMIFS('PO detail'!$X$1051:$X$1051,'PO detail'!$V$1051:$V$1051,"&gt;="&amp;E2734,'PO detail'!$V$1051:$V$1051,"&lt;"&amp;A2734)</x:f>
        <x:v>0</x:v>
      </x:c>
      <x:c r="K2734" s="7" t="n">
        <x:f>SUMIFS('PO detail'!$Y$1051:$Y$1051,'PO detail'!$V$1051:$V$1051,"&gt;="&amp;E2734,'PO detail'!$V$1051:$V$1051,"&lt;"&amp;A2734)</x:f>
        <x:v>0</x:v>
      </x:c>
      <x:c r="L2734" s="7" t="n">
        <x:f>'Inventory detail'!F482*Summary!$K$5*(A2734-E2734)/Summary!$K$6</x:f>
        <x:v>186.7180287474333</x:v>
      </x:c>
      <x:c r="M2734" s="7" t="n">
        <x:f>MAX(0,H2734-L2734)</x:f>
        <x:v>0</x:v>
      </x:c>
      <x:c r="N2734" s="7" t="n">
        <x:f>MAX(0,L2734-H2734)</x:f>
        <x:v>186.7180287474333</x:v>
      </x:c>
      <x:c r="O2734" s="7" t="n">
        <x:f>MAX(0,F2734+I2734-N2734)</x:f>
        <x:v>1794.0543737166324</x:v>
      </x:c>
      <x:c r="P2734" s="7" t="n">
        <x:f>MAX(0,N2734-F2734-I2734)</x:f>
        <x:v>0</x:v>
      </x:c>
      <x:c r="Q2734" s="7" t="n">
        <x:f>MAX(0,G2734+J2734-P2734)</x:f>
        <x:v>0</x:v>
      </x:c>
      <x:c r="R2734" s="7" t="n">
        <x:f>M2734+MAX(0,K2734-MAX(0,P2734-G2734-J2734))</x:f>
        <x:v>0</x:v>
      </x:c>
      <x:c r="S2734" s="7" t="n">
        <x:f>SUM(O2734,Q2734,R2734)</x:f>
        <x:v>1794.0543737166324</x:v>
      </x:c>
      <x:c r="T2734" s="14" t="n">
        <x:f>'Inventory detail'!T482</x:f>
        <x:v>0.0682</x:v>
      </x:c>
      <x:c r="U2734" s="14" t="n">
        <x:f>'Inventory detail'!U482</x:f>
        <x:v>0.0668525</x:v>
      </x:c>
      <x:c r="V2734" s="9" t="n">
        <x:f>O2734*T2734</x:f>
        <x:v>122.35450828747433</x:v>
      </x:c>
      <x:c r="W2734" s="9" t="n">
        <x:f>Q2734*T2734</x:f>
        <x:v>0</x:v>
      </x:c>
      <x:c r="X2734" s="9" t="n">
        <x:f>R2734*T2734</x:f>
        <x:v>0</x:v>
      </x:c>
      <x:c r="Y2734" s="9" t="n">
        <x:f>S2734*T2734</x:f>
        <x:v>122.35450828747433</x:v>
      </x:c>
      <x:c r="Z2734" s="9" t="n">
        <x:f>IF(ISNUMBER(U2734),S2734*(U2734-T2734),"n.a.")</x:f>
        <x:v>-2.4174882685831647</x:v>
      </x:c>
      <x:c r="AA2734" s="9" t="n">
        <x:f>IF(ISNUMBER(U2734),Y2734,0)</x:f>
        <x:v>122.35450828747433</x:v>
      </x:c>
      <x:c r="AB2734" s="7" t="n">
        <x:f>MAX(0,L2734-SUM(F2734:K2734))</x:f>
        <x:v>0</x:v>
      </x:c>
    </x:row>
    <x:row r="2735" ht="22" customHeight="1">
      <x:c r="A2735" s="18" t="n">
        <x:f>Summary!E$41</x:f>
        <x:v>46388</x:v>
      </x:c>
      <x:c r="B2735" s="2" t="str">
        <x:f>'Inventory detail'!A483</x:f>
        <x:v>POUC</x:v>
      </x:c>
      <x:c r="C2735" s="2" t="str">
        <x:f>'Inventory detail'!B483</x:f>
        <x:v>30</x:v>
      </x:c>
      <x:c r="D2735" s="2" t="str">
        <x:f>'Inventory detail'!C483</x:f>
        <x:v>MEM10</x:v>
      </x:c>
      <x:c r="E2735" s="10" t="n">
        <x:f>A1609</x:f>
        <x:v>46357</x:v>
      </x:c>
      <x:c r="F2735" s="7" t="n">
        <x:f>O1609</x:f>
        <x:v>0</x:v>
      </x:c>
      <x:c r="G2735" s="7" t="n">
        <x:f>Q1609</x:f>
        <x:v>3680.7724024640656</x:v>
      </x:c>
      <x:c r="H2735" s="7" t="n">
        <x:f>R1609</x:f>
        <x:v>0</x:v>
      </x:c>
      <x:c r="I2735" s="7" t="n">
        <x:f>SUMIFS('PO detail'!$W$1679:$W$1679,'PO detail'!$V$1679:$V$1679,"&gt;="&amp;E2735,'PO detail'!$V$1679:$V$1679,"&lt;"&amp;A2735)</x:f>
        <x:v>0</x:v>
      </x:c>
      <x:c r="J2735" s="7" t="n">
        <x:f>SUMIFS('PO detail'!$X$1679:$X$1679,'PO detail'!$V$1679:$V$1679,"&gt;="&amp;E2735,'PO detail'!$V$1679:$V$1679,"&lt;"&amp;A2735)</x:f>
        <x:v>0</x:v>
      </x:c>
      <x:c r="K2735" s="7" t="n">
        <x:f>SUMIFS('PO detail'!$Y$1679:$Y$1679,'PO detail'!$V$1679:$V$1679,"&gt;="&amp;E2735,'PO detail'!$V$1679:$V$1679,"&lt;"&amp;A2735)</x:f>
        <x:v>0</x:v>
      </x:c>
      <x:c r="L2735" s="7" t="n">
        <x:f>'Inventory detail'!F483*Summary!$K$5*(A2735-E2735)/Summary!$K$6</x:f>
        <x:v>186.7180287474333</x:v>
      </x:c>
      <x:c r="M2735" s="7" t="n">
        <x:f>MAX(0,H2735-L2735)</x:f>
        <x:v>0</x:v>
      </x:c>
      <x:c r="N2735" s="7" t="n">
        <x:f>MAX(0,L2735-H2735)</x:f>
        <x:v>186.7180287474333</x:v>
      </x:c>
      <x:c r="O2735" s="7" t="n">
        <x:f>MAX(0,F2735+I2735-N2735)</x:f>
        <x:v>0</x:v>
      </x:c>
      <x:c r="P2735" s="7" t="n">
        <x:f>MAX(0,N2735-F2735-I2735)</x:f>
        <x:v>186.7180287474333</x:v>
      </x:c>
      <x:c r="Q2735" s="7" t="n">
        <x:f>MAX(0,G2735+J2735-P2735)</x:f>
        <x:v>3494.054373716632</x:v>
      </x:c>
      <x:c r="R2735" s="7" t="n">
        <x:f>M2735+MAX(0,K2735-MAX(0,P2735-G2735-J2735))</x:f>
        <x:v>0</x:v>
      </x:c>
      <x:c r="S2735" s="7" t="n">
        <x:f>SUM(O2735,Q2735,R2735)</x:f>
        <x:v>3494.054373716632</x:v>
      </x:c>
      <x:c r="T2735" s="14" t="n">
        <x:f>'Inventory detail'!T483</x:f>
        <x:v>0.022000000000000002</x:v>
      </x:c>
      <x:c r="U2735" s="14" t="n">
        <x:f>'Inventory detail'!U483</x:f>
        <x:v>0.024089999999999997</x:v>
      </x:c>
      <x:c r="V2735" s="9" t="n">
        <x:f>O2735*T2735</x:f>
        <x:v>0</x:v>
      </x:c>
      <x:c r="W2735" s="9" t="n">
        <x:f>Q2735*T2735</x:f>
        <x:v>76.86919622176592</x:v>
      </x:c>
      <x:c r="X2735" s="9" t="n">
        <x:f>R2735*T2735</x:f>
        <x:v>0</x:v>
      </x:c>
      <x:c r="Y2735" s="9" t="n">
        <x:f>S2735*T2735</x:f>
        <x:v>76.86919622176592</x:v>
      </x:c>
      <x:c r="Z2735" s="9" t="n">
        <x:f>IF(ISNUMBER(U2735),S2735*(U2735-T2735),"n.a.")</x:f>
        <x:v>7.302573641067743</x:v>
      </x:c>
      <x:c r="AA2735" s="9" t="n">
        <x:f>IF(ISNUMBER(U2735),Y2735,0)</x:f>
        <x:v>76.86919622176592</x:v>
      </x:c>
      <x:c r="AB2735" s="7" t="n">
        <x:f>MAX(0,L2735-SUM(F2735:K2735))</x:f>
        <x:v>0</x:v>
      </x:c>
    </x:row>
    <x:row r="2736" ht="22" customHeight="1">
      <x:c r="A2736" s="18" t="n">
        <x:f>Summary!E$41</x:f>
        <x:v>46388</x:v>
      </x:c>
      <x:c r="B2736" s="2" t="str">
        <x:f>'Inventory detail'!A484</x:f>
        <x:v>WIRE</x:v>
      </x:c>
      <x:c r="C2736" s="2" t="str">
        <x:f>'Inventory detail'!B484</x:f>
        <x:v>10</x:v>
      </x:c>
      <x:c r="D2736" s="2" t="str">
        <x:f>'Inventory detail'!C484</x:f>
        <x:v>DL916GRAY</x:v>
      </x:c>
      <x:c r="E2736" s="10" t="n">
        <x:f>A1610</x:f>
        <x:v>46357</x:v>
      </x:c>
      <x:c r="F2736" s="7" t="n">
        <x:f>O1610</x:f>
        <x:v>6780.772402464066</x:v>
      </x:c>
      <x:c r="G2736" s="7" t="n">
        <x:f>Q1610</x:f>
        <x:v>0</x:v>
      </x:c>
      <x:c r="H2736" s="7" t="n">
        <x:f>R1610</x:f>
        <x:v>0</x:v>
      </x:c>
      <x:c r="I2736" s="7" t="n">
        <x:f>SUMIFS('PO detail'!$W$2033:$W$2034,'PO detail'!$V$2033:$V$2034,"&gt;="&amp;E2736,'PO detail'!$V$2033:$V$2034,"&lt;"&amp;A2736)</x:f>
        <x:v>0</x:v>
      </x:c>
      <x:c r="J2736" s="7" t="n">
        <x:f>SUMIFS('PO detail'!$X$2033:$X$2034,'PO detail'!$V$2033:$V$2034,"&gt;="&amp;E2736,'PO detail'!$V$2033:$V$2034,"&lt;"&amp;A2736)</x:f>
        <x:v>0</x:v>
      </x:c>
      <x:c r="K2736" s="7" t="n">
        <x:f>SUMIFS('PO detail'!$Y$2033:$Y$2034,'PO detail'!$V$2033:$V$2034,"&gt;="&amp;E2736,'PO detail'!$V$2033:$V$2034,"&lt;"&amp;A2736)</x:f>
        <x:v>0</x:v>
      </x:c>
      <x:c r="L2736" s="7" t="n">
        <x:f>'Inventory detail'!F484*Summary!$K$5*(A2736-E2736)/Summary!$K$6</x:f>
        <x:v>186.7180287474333</x:v>
      </x:c>
      <x:c r="M2736" s="7" t="n">
        <x:f>MAX(0,H2736-L2736)</x:f>
        <x:v>0</x:v>
      </x:c>
      <x:c r="N2736" s="7" t="n">
        <x:f>MAX(0,L2736-H2736)</x:f>
        <x:v>186.7180287474333</x:v>
      </x:c>
      <x:c r="O2736" s="7" t="n">
        <x:f>MAX(0,F2736+I2736-N2736)</x:f>
        <x:v>6594.054373716633</x:v>
      </x:c>
      <x:c r="P2736" s="7" t="n">
        <x:f>MAX(0,N2736-F2736-I2736)</x:f>
        <x:v>0</x:v>
      </x:c>
      <x:c r="Q2736" s="7" t="n">
        <x:f>MAX(0,G2736+J2736-P2736)</x:f>
        <x:v>0</x:v>
      </x:c>
      <x:c r="R2736" s="7" t="n">
        <x:f>M2736+MAX(0,K2736-MAX(0,P2736-G2736-J2736))</x:f>
        <x:v>0</x:v>
      </x:c>
      <x:c r="S2736" s="7" t="n">
        <x:f>SUM(O2736,Q2736,R2736)</x:f>
        <x:v>6594.054373716633</x:v>
      </x:c>
      <x:c r="T2736" s="14" t="n">
        <x:f>'Inventory detail'!T484</x:f>
        <x:v>0.1041</x:v>
      </x:c>
      <x:c r="U2736" s="14" t="n">
        <x:f>'Inventory detail'!U484</x:f>
        <x:v>0.1041</x:v>
      </x:c>
      <x:c r="V2736" s="9" t="n">
        <x:f>O2736*T2736</x:f>
        <x:v>686.4410603039014</x:v>
      </x:c>
      <x:c r="W2736" s="9" t="n">
        <x:f>Q2736*T2736</x:f>
        <x:v>0</x:v>
      </x:c>
      <x:c r="X2736" s="9" t="n">
        <x:f>R2736*T2736</x:f>
        <x:v>0</x:v>
      </x:c>
      <x:c r="Y2736" s="9" t="n">
        <x:f>S2736*T2736</x:f>
        <x:v>686.4410603039014</x:v>
      </x:c>
      <x:c r="Z2736" s="9" t="n">
        <x:f>IF(ISNUMBER(U2736),S2736*(U2736-T2736),"n.a.")</x:f>
        <x:v>0</x:v>
      </x:c>
      <x:c r="AA2736" s="9" t="n">
        <x:f>IF(ISNUMBER(U2736),Y2736,0)</x:f>
        <x:v>686.4410603039014</x:v>
      </x:c>
      <x:c r="AB2736" s="7" t="n">
        <x:f>MAX(0,L2736-SUM(F2736:K2736))</x:f>
        <x:v>0</x:v>
      </x:c>
    </x:row>
    <x:row r="2737" ht="22" customHeight="1">
      <x:c r="A2737" s="18" t="n">
        <x:f>Summary!E$41</x:f>
        <x:v>46388</x:v>
      </x:c>
      <x:c r="B2737" s="2" t="str">
        <x:f>'Inventory detail'!A485</x:f>
        <x:v>WIRE</x:v>
      </x:c>
      <x:c r="C2737" s="2" t="str">
        <x:f>'Inventory detail'!B485</x:f>
        <x:v>30</x:v>
      </x:c>
      <x:c r="D2737" s="2" t="str">
        <x:f>'Inventory detail'!C485</x:f>
        <x:v>DL012GOLD</x:v>
      </x:c>
      <x:c r="E2737" s="10" t="n">
        <x:f>A1611</x:f>
        <x:v>46357</x:v>
      </x:c>
      <x:c r="F2737" s="7" t="n">
        <x:f>O1611</x:f>
        <x:v>0</x:v>
      </x:c>
      <x:c r="G2737" s="7" t="n">
        <x:f>Q1611</x:f>
        <x:v>0</x:v>
      </x:c>
      <x:c r="H2737" s="7" t="n">
        <x:f>R1611</x:f>
        <x:v>0</x:v>
      </x:c>
      <x:c r="I2737" s="7" t="n">
        <x:f>0</x:f>
        <x:v>0</x:v>
      </x:c>
      <x:c r="J2737" s="7" t="n">
        <x:f>0</x:f>
        <x:v>0</x:v>
      </x:c>
      <x:c r="K2737" s="7" t="n">
        <x:f>0</x:f>
        <x:v>0</x:v>
      </x:c>
      <x:c r="L2737" s="7" t="n">
        <x:f>'Inventory detail'!F485*Summary!$K$5*(A2737-E2737)/Summary!$K$6</x:f>
        <x:v>186.7180287474333</x:v>
      </x:c>
      <x:c r="M2737" s="7" t="n">
        <x:f>MAX(0,H2737-L2737)</x:f>
        <x:v>0</x:v>
      </x:c>
      <x:c r="N2737" s="7" t="n">
        <x:f>MAX(0,L2737-H2737)</x:f>
        <x:v>186.7180287474333</x:v>
      </x:c>
      <x:c r="O2737" s="7" t="n">
        <x:f>MAX(0,F2737+I2737-N2737)</x:f>
        <x:v>0</x:v>
      </x:c>
      <x:c r="P2737" s="7" t="n">
        <x:f>MAX(0,N2737-F2737-I2737)</x:f>
        <x:v>186.7180287474333</x:v>
      </x:c>
      <x:c r="Q2737" s="7" t="n">
        <x:f>MAX(0,G2737+J2737-P2737)</x:f>
        <x:v>0</x:v>
      </x:c>
      <x:c r="R2737" s="7" t="n">
        <x:f>M2737+MAX(0,K2737-MAX(0,P2737-G2737-J2737))</x:f>
        <x:v>0</x:v>
      </x:c>
      <x:c r="S2737" s="7" t="n">
        <x:f>SUM(O2737,Q2737,R2737)</x:f>
        <x:v>0</x:v>
      </x:c>
      <x:c r="T2737" s="14" t="n">
        <x:f>'Inventory detail'!T485</x:f>
        <x:v>0.08259999999999999</x:v>
      </x:c>
      <x:c r="U2737" s="14" t="n">
        <x:f>'Inventory detail'!U485</x:f>
        <x:v>0.08259999999999999</x:v>
      </x:c>
      <x:c r="V2737" s="9" t="n">
        <x:f>O2737*T2737</x:f>
        <x:v>0</x:v>
      </x:c>
      <x:c r="W2737" s="9" t="n">
        <x:f>Q2737*T2737</x:f>
        <x:v>0</x:v>
      </x:c>
      <x:c r="X2737" s="9" t="n">
        <x:f>R2737*T2737</x:f>
        <x:v>0</x:v>
      </x:c>
      <x:c r="Y2737" s="9" t="n">
        <x:f>S2737*T2737</x:f>
        <x:v>0</x:v>
      </x:c>
      <x:c r="Z2737" s="9" t="n">
        <x:f>IF(ISNUMBER(U2737),S2737*(U2737-T2737),"n.a.")</x:f>
        <x:v>0</x:v>
      </x:c>
      <x:c r="AA2737" s="9" t="n">
        <x:f>IF(ISNUMBER(U2737),Y2737,0)</x:f>
        <x:v>0</x:v>
      </x:c>
      <x:c r="AB2737" s="7" t="n">
        <x:f>MAX(0,L2737-SUM(F2737:K2737))</x:f>
        <x:v>186.7180287474333</x:v>
      </x:c>
    </x:row>
    <x:row r="2738" ht="22" customHeight="1">
      <x:c r="A2738" s="18" t="n">
        <x:f>Summary!E$41</x:f>
        <x:v>46388</x:v>
      </x:c>
      <x:c r="B2738" s="2" t="str">
        <x:f>'Inventory detail'!A486</x:f>
        <x:v>WIRE</x:v>
      </x:c>
      <x:c r="C2738" s="2" t="str">
        <x:f>'Inventory detail'!B486</x:f>
        <x:v>30</x:v>
      </x:c>
      <x:c r="D2738" s="2" t="str">
        <x:f>'Inventory detail'!C486</x:f>
        <x:v>DL058WHT</x:v>
      </x:c>
      <x:c r="E2738" s="10" t="n">
        <x:f>A1612</x:f>
        <x:v>46357</x:v>
      </x:c>
      <x:c r="F2738" s="7" t="n">
        <x:f>O1612</x:f>
        <x:v>0</x:v>
      </x:c>
      <x:c r="G2738" s="7" t="n">
        <x:f>Q1612</x:f>
        <x:v>0</x:v>
      </x:c>
      <x:c r="H2738" s="7" t="n">
        <x:f>R1612</x:f>
        <x:v>3680.7724024640656</x:v>
      </x:c>
      <x:c r="I2738" s="7" t="n">
        <x:f>0</x:f>
        <x:v>0</x:v>
      </x:c>
      <x:c r="J2738" s="7" t="n">
        <x:f>0</x:f>
        <x:v>0</x:v>
      </x:c>
      <x:c r="K2738" s="7" t="n">
        <x:f>0</x:f>
        <x:v>0</x:v>
      </x:c>
      <x:c r="L2738" s="7" t="n">
        <x:f>'Inventory detail'!F486*Summary!$K$5*(A2738-E2738)/Summary!$K$6</x:f>
        <x:v>186.7180287474333</x:v>
      </x:c>
      <x:c r="M2738" s="7" t="n">
        <x:f>MAX(0,H2738-L2738)</x:f>
        <x:v>3494.054373716632</x:v>
      </x:c>
      <x:c r="N2738" s="7" t="n">
        <x:f>MAX(0,L2738-H2738)</x:f>
        <x:v>0</x:v>
      </x:c>
      <x:c r="O2738" s="7" t="n">
        <x:f>MAX(0,F2738+I2738-N2738)</x:f>
        <x:v>0</x:v>
      </x:c>
      <x:c r="P2738" s="7" t="n">
        <x:f>MAX(0,N2738-F2738-I2738)</x:f>
        <x:v>0</x:v>
      </x:c>
      <x:c r="Q2738" s="7" t="n">
        <x:f>MAX(0,G2738+J2738-P2738)</x:f>
        <x:v>0</x:v>
      </x:c>
      <x:c r="R2738" s="7" t="n">
        <x:f>M2738+MAX(0,K2738-MAX(0,P2738-G2738-J2738))</x:f>
        <x:v>3494.054373716632</x:v>
      </x:c>
      <x:c r="S2738" s="7" t="n">
        <x:f>SUM(O2738,Q2738,R2738)</x:f>
        <x:v>3494.054373716632</x:v>
      </x:c>
      <x:c r="T2738" s="14" t="n">
        <x:f>'Inventory detail'!T486</x:f>
        <x:v>0.1082</x:v>
      </x:c>
      <x:c r="U2738" s="14" t="n">
        <x:f>'Inventory detail'!U486</x:f>
        <x:v>0.1082</x:v>
      </x:c>
      <x:c r="V2738" s="9" t="n">
        <x:f>O2738*T2738</x:f>
        <x:v>0</x:v>
      </x:c>
      <x:c r="W2738" s="9" t="n">
        <x:f>Q2738*T2738</x:f>
        <x:v>0</x:v>
      </x:c>
      <x:c r="X2738" s="9" t="n">
        <x:f>R2738*T2738</x:f>
        <x:v>378.05668323613963</x:v>
      </x:c>
      <x:c r="Y2738" s="9" t="n">
        <x:f>S2738*T2738</x:f>
        <x:v>378.05668323613963</x:v>
      </x:c>
      <x:c r="Z2738" s="9" t="n">
        <x:f>IF(ISNUMBER(U2738),S2738*(U2738-T2738),"n.a.")</x:f>
        <x:v>0</x:v>
      </x:c>
      <x:c r="AA2738" s="9" t="n">
        <x:f>IF(ISNUMBER(U2738),Y2738,0)</x:f>
        <x:v>378.05668323613963</x:v>
      </x:c>
      <x:c r="AB2738" s="7" t="n">
        <x:f>MAX(0,L2738-SUM(F2738:K2738))</x:f>
        <x:v>0</x:v>
      </x:c>
    </x:row>
    <x:row r="2739" ht="22" customHeight="1">
      <x:c r="A2739" s="18" t="n">
        <x:f>Summary!E$41</x:f>
        <x:v>46388</x:v>
      </x:c>
      <x:c r="B2739" s="2" t="str">
        <x:f>'Inventory detail'!A487</x:f>
        <x:v>WIRE</x:v>
      </x:c>
      <x:c r="C2739" s="2" t="str">
        <x:f>'Inventory detail'!B487</x:f>
        <x:v>60</x:v>
      </x:c>
      <x:c r="D2739" s="2" t="str">
        <x:f>'Inventory detail'!C487</x:f>
        <x:v>DL038GRAY</x:v>
      </x:c>
      <x:c r="E2739" s="10" t="n">
        <x:f>A1613</x:f>
        <x:v>46357</x:v>
      </x:c>
      <x:c r="F2739" s="7" t="n">
        <x:f>O1613</x:f>
        <x:v>0</x:v>
      </x:c>
      <x:c r="G2739" s="7" t="n">
        <x:f>Q1613</x:f>
        <x:v>0</x:v>
      </x:c>
      <x:c r="H2739" s="7" t="n">
        <x:f>R1613</x:f>
        <x:v>1580.7724024640656</x:v>
      </x:c>
      <x:c r="I2739" s="7" t="n">
        <x:f>0</x:f>
        <x:v>0</x:v>
      </x:c>
      <x:c r="J2739" s="7" t="n">
        <x:f>0</x:f>
        <x:v>0</x:v>
      </x:c>
      <x:c r="K2739" s="7" t="n">
        <x:f>0</x:f>
        <x:v>0</x:v>
      </x:c>
      <x:c r="L2739" s="7" t="n">
        <x:f>'Inventory detail'!F487*Summary!$K$5*(A2739-E2739)/Summary!$K$6</x:f>
        <x:v>186.7180287474333</x:v>
      </x:c>
      <x:c r="M2739" s="7" t="n">
        <x:f>MAX(0,H2739-L2739)</x:f>
        <x:v>1394.0543737166324</x:v>
      </x:c>
      <x:c r="N2739" s="7" t="n">
        <x:f>MAX(0,L2739-H2739)</x:f>
        <x:v>0</x:v>
      </x:c>
      <x:c r="O2739" s="7" t="n">
        <x:f>MAX(0,F2739+I2739-N2739)</x:f>
        <x:v>0</x:v>
      </x:c>
      <x:c r="P2739" s="7" t="n">
        <x:f>MAX(0,N2739-F2739-I2739)</x:f>
        <x:v>0</x:v>
      </x:c>
      <x:c r="Q2739" s="7" t="n">
        <x:f>MAX(0,G2739+J2739-P2739)</x:f>
        <x:v>0</x:v>
      </x:c>
      <x:c r="R2739" s="7" t="n">
        <x:f>M2739+MAX(0,K2739-MAX(0,P2739-G2739-J2739))</x:f>
        <x:v>1394.0543737166324</x:v>
      </x:c>
      <x:c r="S2739" s="7" t="n">
        <x:f>SUM(O2739,Q2739,R2739)</x:f>
        <x:v>1394.0543737166324</x:v>
      </x:c>
      <x:c r="T2739" s="14" t="n">
        <x:f>'Inventory detail'!T487</x:f>
        <x:v>0.056299999999999996</x:v>
      </x:c>
      <x:c r="U2739" s="14" t="n">
        <x:f>'Inventory detail'!U487</x:f>
        <x:v>0.056299999999999996</x:v>
      </x:c>
      <x:c r="V2739" s="9" t="n">
        <x:f>O2739*T2739</x:f>
        <x:v>0</x:v>
      </x:c>
      <x:c r="W2739" s="9" t="n">
        <x:f>Q2739*T2739</x:f>
        <x:v>0</x:v>
      </x:c>
      <x:c r="X2739" s="9" t="n">
        <x:f>R2739*T2739</x:f>
        <x:v>78.4852612402464</x:v>
      </x:c>
      <x:c r="Y2739" s="9" t="n">
        <x:f>S2739*T2739</x:f>
        <x:v>78.4852612402464</x:v>
      </x:c>
      <x:c r="Z2739" s="9" t="n">
        <x:f>IF(ISNUMBER(U2739),S2739*(U2739-T2739),"n.a.")</x:f>
        <x:v>0</x:v>
      </x:c>
      <x:c r="AA2739" s="9" t="n">
        <x:f>IF(ISNUMBER(U2739),Y2739,0)</x:f>
        <x:v>78.4852612402464</x:v>
      </x:c>
      <x:c r="AB2739" s="7" t="n">
        <x:f>MAX(0,L2739-SUM(F2739:K2739))</x:f>
        <x:v>0</x:v>
      </x:c>
    </x:row>
    <x:row r="2740" ht="22" customHeight="1">
      <x:c r="A2740" s="18" t="n">
        <x:f>Summary!E$41</x:f>
        <x:v>46388</x:v>
      </x:c>
      <x:c r="B2740" s="2" t="str">
        <x:f>'Inventory detail'!A488</x:f>
        <x:v>COIL</x:v>
      </x:c>
      <x:c r="C2740" s="2" t="str">
        <x:f>'Inventory detail'!B488</x:f>
        <x:v>10</x:v>
      </x:c>
      <x:c r="D2740" s="2" t="str">
        <x:f>'Inventory detail'!C488</x:f>
        <x:v>11CLR12-4</x:v>
      </x:c>
      <x:c r="E2740" s="10" t="n">
        <x:f>A1614</x:f>
        <x:v>46357</x:v>
      </x:c>
      <x:c r="F2740" s="7" t="n">
        <x:f>O1614</x:f>
        <x:v>2100</x:v>
      </x:c>
      <x:c r="G2740" s="7" t="n">
        <x:f>Q1614</x:f>
        <x:v>0</x:v>
      </x:c>
      <x:c r="H2740" s="7" t="n">
        <x:f>R1614</x:f>
        <x:v>295.2772073921971</x:v>
      </x:c>
      <x:c r="I2740" s="7" t="n">
        <x:f>SUMIFS('PO detail'!$W$72:$W$72,'PO detail'!$V$72:$V$72,"&gt;="&amp;E2740,'PO detail'!$V$72:$V$72,"&lt;"&amp;A2740)</x:f>
        <x:v>0</x:v>
      </x:c>
      <x:c r="J2740" s="7" t="n">
        <x:f>SUMIFS('PO detail'!$X$72:$X$72,'PO detail'!$V$72:$V$72,"&gt;="&amp;E2740,'PO detail'!$V$72:$V$72,"&lt;"&amp;A2740)</x:f>
        <x:v>0</x:v>
      </x:c>
      <x:c r="K2740" s="7" t="n">
        <x:f>SUMIFS('PO detail'!$Y$72:$Y$72,'PO detail'!$V$72:$V$72,"&gt;="&amp;E2740,'PO detail'!$V$72:$V$72,"&lt;"&amp;A2740)</x:f>
        <x:v>0</x:v>
      </x:c>
      <x:c r="L2740" s="7" t="n">
        <x:f>'Inventory detail'!F488*Summary!$K$5*(A2740-E2740)/Summary!$K$6</x:f>
        <x:v>178.23408624229978</x:v>
      </x:c>
      <x:c r="M2740" s="7" t="n">
        <x:f>MAX(0,H2740-L2740)</x:f>
        <x:v>117.04312114989733</x:v>
      </x:c>
      <x:c r="N2740" s="7" t="n">
        <x:f>MAX(0,L2740-H2740)</x:f>
        <x:v>0</x:v>
      </x:c>
      <x:c r="O2740" s="7" t="n">
        <x:f>MAX(0,F2740+I2740-N2740)</x:f>
        <x:v>2100</x:v>
      </x:c>
      <x:c r="P2740" s="7" t="n">
        <x:f>MAX(0,N2740-F2740-I2740)</x:f>
        <x:v>0</x:v>
      </x:c>
      <x:c r="Q2740" s="7" t="n">
        <x:f>MAX(0,G2740+J2740-P2740)</x:f>
        <x:v>0</x:v>
      </x:c>
      <x:c r="R2740" s="7" t="n">
        <x:f>M2740+MAX(0,K2740-MAX(0,P2740-G2740-J2740))</x:f>
        <x:v>117.04312114989733</x:v>
      </x:c>
      <x:c r="S2740" s="7" t="n">
        <x:f>SUM(O2740,Q2740,R2740)</x:f>
        <x:v>2217.043121149897</x:v>
      </x:c>
      <x:c r="T2740" s="14" t="n">
        <x:f>'Inventory detail'!T488</x:f>
        <x:v>0.0682</x:v>
      </x:c>
      <x:c r="U2740" s="14" t="n">
        <x:f>'Inventory detail'!U488</x:f>
        <x:v>0.0668525</x:v>
      </x:c>
      <x:c r="V2740" s="9" t="n">
        <x:f>O2740*T2740</x:f>
        <x:v>143.22</x:v>
      </x:c>
      <x:c r="W2740" s="9" t="n">
        <x:f>Q2740*T2740</x:f>
        <x:v>0</x:v>
      </x:c>
      <x:c r="X2740" s="9" t="n">
        <x:f>R2740*T2740</x:f>
        <x:v>7.982340862422998</x:v>
      </x:c>
      <x:c r="Y2740" s="9" t="n">
        <x:f>S2740*T2740</x:f>
        <x:v>151.20234086242297</x:v>
      </x:c>
      <x:c r="Z2740" s="9" t="n">
        <x:f>IF(ISNUMBER(U2740),S2740*(U2740-T2740),"n.a.")</x:f>
        <x:v>-2.9874656057494895</x:v>
      </x:c>
      <x:c r="AA2740" s="9" t="n">
        <x:f>IF(ISNUMBER(U2740),Y2740,0)</x:f>
        <x:v>151.20234086242297</x:v>
      </x:c>
      <x:c r="AB2740" s="7" t="n">
        <x:f>MAX(0,L2740-SUM(F2740:K2740))</x:f>
        <x:v>0</x:v>
      </x:c>
    </x:row>
    <x:row r="2741" ht="22" customHeight="1">
      <x:c r="A2741" s="18" t="n">
        <x:f>Summary!E$41</x:f>
        <x:v>46388</x:v>
      </x:c>
      <x:c r="B2741" s="2" t="str">
        <x:f>'Inventory detail'!A489</x:f>
        <x:v>COIL</x:v>
      </x:c>
      <x:c r="C2741" s="2" t="str">
        <x:f>'Inventory detail'!B489</x:f>
        <x:v>30</x:v>
      </x:c>
      <x:c r="D2741" s="2" t="str">
        <x:f>'Inventory detail'!C489</x:f>
        <x:v>25BLK36-4</x:v>
      </x:c>
      <x:c r="E2741" s="10" t="n">
        <x:f>A1615</x:f>
        <x:v>46357</x:v>
      </x:c>
      <x:c r="F2741" s="7" t="n">
        <x:f>O1615</x:f>
        <x:v>1095.277207392197</x:v>
      </x:c>
      <x:c r="G2741" s="7" t="n">
        <x:f>Q1615</x:f>
        <x:v>0</x:v>
      </x:c>
      <x:c r="H2741" s="7" t="n">
        <x:f>R1615</x:f>
        <x:v>0</x:v>
      </x:c>
      <x:c r="I2741" s="7" t="n">
        <x:f>SUMIFS('PO detail'!$W$870:$W$871,'PO detail'!$V$870:$V$871,"&gt;="&amp;E2741,'PO detail'!$V$870:$V$871,"&lt;"&amp;A2741)</x:f>
        <x:v>0</x:v>
      </x:c>
      <x:c r="J2741" s="7" t="n">
        <x:f>SUMIFS('PO detail'!$X$870:$X$871,'PO detail'!$V$870:$V$871,"&gt;="&amp;E2741,'PO detail'!$V$870:$V$871,"&lt;"&amp;A2741)</x:f>
        <x:v>0</x:v>
      </x:c>
      <x:c r="K2741" s="7" t="n">
        <x:f>SUMIFS('PO detail'!$Y$870:$Y$871,'PO detail'!$V$870:$V$871,"&gt;="&amp;E2741,'PO detail'!$V$870:$V$871,"&lt;"&amp;A2741)</x:f>
        <x:v>0</x:v>
      </x:c>
      <x:c r="L2741" s="7" t="n">
        <x:f>'Inventory detail'!F489*Summary!$K$5*(A2741-E2741)/Summary!$K$6</x:f>
        <x:v>178.23408624229978</x:v>
      </x:c>
      <x:c r="M2741" s="7" t="n">
        <x:f>MAX(0,H2741-L2741)</x:f>
        <x:v>0</x:v>
      </x:c>
      <x:c r="N2741" s="7" t="n">
        <x:f>MAX(0,L2741-H2741)</x:f>
        <x:v>178.23408624229978</x:v>
      </x:c>
      <x:c r="O2741" s="7" t="n">
        <x:f>MAX(0,F2741+I2741-N2741)</x:f>
        <x:v>917.0431211498972</x:v>
      </x:c>
      <x:c r="P2741" s="7" t="n">
        <x:f>MAX(0,N2741-F2741-I2741)</x:f>
        <x:v>0</x:v>
      </x:c>
      <x:c r="Q2741" s="7" t="n">
        <x:f>MAX(0,G2741+J2741-P2741)</x:f>
        <x:v>0</x:v>
      </x:c>
      <x:c r="R2741" s="7" t="n">
        <x:f>M2741+MAX(0,K2741-MAX(0,P2741-G2741-J2741))</x:f>
        <x:v>0</x:v>
      </x:c>
      <x:c r="S2741" s="7" t="n">
        <x:f>SUM(O2741,Q2741,R2741)</x:f>
        <x:v>917.0431211498972</x:v>
      </x:c>
      <x:c r="T2741" s="14" t="n">
        <x:f>'Inventory detail'!T489</x:f>
        <x:v>0.4901</x:v>
      </x:c>
      <x:c r="U2741" s="14" t="n">
        <x:f>'Inventory detail'!U489</x:f>
        <x:v>0.4801225</x:v>
      </x:c>
      <x:c r="V2741" s="9" t="n">
        <x:f>O2741*T2741</x:f>
        <x:v>449.4428336755646</x:v>
      </x:c>
      <x:c r="W2741" s="9" t="n">
        <x:f>Q2741*T2741</x:f>
        <x:v>0</x:v>
      </x:c>
      <x:c r="X2741" s="9" t="n">
        <x:f>R2741*T2741</x:f>
        <x:v>0</x:v>
      </x:c>
      <x:c r="Y2741" s="9" t="n">
        <x:f>S2741*T2741</x:f>
        <x:v>449.4428336755646</x:v>
      </x:c>
      <x:c r="Z2741" s="9" t="n">
        <x:f>IF(ISNUMBER(U2741),S2741*(U2741-T2741),"n.a.")</x:f>
        <x:v>-9.149797741273074</x:v>
      </x:c>
      <x:c r="AA2741" s="9" t="n">
        <x:f>IF(ISNUMBER(U2741),Y2741,0)</x:f>
        <x:v>449.4428336755646</x:v>
      </x:c>
      <x:c r="AB2741" s="7" t="n">
        <x:f>MAX(0,L2741-SUM(F2741:K2741))</x:f>
        <x:v>0</x:v>
      </x:c>
    </x:row>
    <x:row r="2742" ht="22" customHeight="1">
      <x:c r="A2742" s="18" t="n">
        <x:f>Summary!E$41</x:f>
        <x:v>46388</x:v>
      </x:c>
      <x:c r="B2742" s="2" t="str">
        <x:f>'Inventory detail'!A490</x:f>
        <x:v>COIL</x:v>
      </x:c>
      <x:c r="C2742" s="2" t="str">
        <x:f>'Inventory detail'!B490</x:f>
        <x:v>60</x:v>
      </x:c>
      <x:c r="D2742" s="2" t="str">
        <x:f>'Inventory detail'!C490</x:f>
        <x:v>13BLK36-4</x:v>
      </x:c>
      <x:c r="E2742" s="10" t="n">
        <x:f>A1616</x:f>
        <x:v>46357</x:v>
      </x:c>
      <x:c r="F2742" s="7" t="n">
        <x:f>O1616</x:f>
        <x:v>795.2772073921972</x:v>
      </x:c>
      <x:c r="G2742" s="7" t="n">
        <x:f>Q1616</x:f>
        <x:v>0</x:v>
      </x:c>
      <x:c r="H2742" s="7" t="n">
        <x:f>R1616</x:f>
        <x:v>0</x:v>
      </x:c>
      <x:c r="I2742" s="7" t="n">
        <x:f>SUMIFS('PO detail'!$W$1098:$W$1099,'PO detail'!$V$1098:$V$1099,"&gt;="&amp;E2742,'PO detail'!$V$1098:$V$1099,"&lt;"&amp;A2742)</x:f>
        <x:v>0</x:v>
      </x:c>
      <x:c r="J2742" s="7" t="n">
        <x:f>SUMIFS('PO detail'!$X$1098:$X$1099,'PO detail'!$V$1098:$V$1099,"&gt;="&amp;E2742,'PO detail'!$V$1098:$V$1099,"&lt;"&amp;A2742)</x:f>
        <x:v>0</x:v>
      </x:c>
      <x:c r="K2742" s="7" t="n">
        <x:f>SUMIFS('PO detail'!$Y$1098:$Y$1099,'PO detail'!$V$1098:$V$1099,"&gt;="&amp;E2742,'PO detail'!$V$1098:$V$1099,"&lt;"&amp;A2742)</x:f>
        <x:v>0</x:v>
      </x:c>
      <x:c r="L2742" s="7" t="n">
        <x:f>'Inventory detail'!F490*Summary!$K$5*(A2742-E2742)/Summary!$K$6</x:f>
        <x:v>178.23408624229978</x:v>
      </x:c>
      <x:c r="M2742" s="7" t="n">
        <x:f>MAX(0,H2742-L2742)</x:f>
        <x:v>0</x:v>
      </x:c>
      <x:c r="N2742" s="7" t="n">
        <x:f>MAX(0,L2742-H2742)</x:f>
        <x:v>178.23408624229978</x:v>
      </x:c>
      <x:c r="O2742" s="7" t="n">
        <x:f>MAX(0,F2742+I2742-N2742)</x:f>
        <x:v>617.0431211498974</x:v>
      </x:c>
      <x:c r="P2742" s="7" t="n">
        <x:f>MAX(0,N2742-F2742-I2742)</x:f>
        <x:v>0</x:v>
      </x:c>
      <x:c r="Q2742" s="7" t="n">
        <x:f>MAX(0,G2742+J2742-P2742)</x:f>
        <x:v>0</x:v>
      </x:c>
      <x:c r="R2742" s="7" t="n">
        <x:f>M2742+MAX(0,K2742-MAX(0,P2742-G2742-J2742))</x:f>
        <x:v>0</x:v>
      </x:c>
      <x:c r="S2742" s="7" t="n">
        <x:f>SUM(O2742,Q2742,R2742)</x:f>
        <x:v>617.0431211498974</x:v>
      </x:c>
      <x:c r="T2742" s="14" t="n">
        <x:f>'Inventory detail'!T490</x:f>
        <x:v>0.2066</x:v>
      </x:c>
      <x:c r="U2742" s="14" t="n">
        <x:f>'Inventory detail'!U490</x:f>
        <x:v>0.202436</x:v>
      </x:c>
      <x:c r="V2742" s="9" t="n">
        <x:f>O2742*T2742</x:f>
        <x:v>127.48110882956881</x:v>
      </x:c>
      <x:c r="W2742" s="9" t="n">
        <x:f>Q2742*T2742</x:f>
        <x:v>0</x:v>
      </x:c>
      <x:c r="X2742" s="9" t="n">
        <x:f>R2742*T2742</x:f>
        <x:v>0</x:v>
      </x:c>
      <x:c r="Y2742" s="9" t="n">
        <x:f>S2742*T2742</x:f>
        <x:v>127.48110882956881</x:v>
      </x:c>
      <x:c r="Z2742" s="9" t="n">
        <x:f>IF(ISNUMBER(U2742),S2742*(U2742-T2742),"n.a.")</x:f>
        <x:v>-2.5693675564681735</x:v>
      </x:c>
      <x:c r="AA2742" s="9" t="n">
        <x:f>IF(ISNUMBER(U2742),Y2742,0)</x:f>
        <x:v>127.48110882956881</x:v>
      </x:c>
      <x:c r="AB2742" s="7" t="n">
        <x:f>MAX(0,L2742-SUM(F2742:K2742))</x:f>
        <x:v>0</x:v>
      </x:c>
    </x:row>
    <x:row r="2743" ht="22" customHeight="1">
      <x:c r="A2743" s="18" t="n">
        <x:f>Summary!E$41</x:f>
        <x:v>46388</x:v>
      </x:c>
      <x:c r="B2743" s="2" t="str">
        <x:f>'Inventory detail'!A491</x:f>
        <x:v>POUC</x:v>
      </x:c>
      <x:c r="C2743" s="2" t="str">
        <x:f>'Inventory detail'!B491</x:f>
        <x:v>30</x:v>
      </x:c>
      <x:c r="D2743" s="2" t="str">
        <x:f>'Inventory detail'!C491</x:f>
        <x:v>MEM7</x:v>
      </x:c>
      <x:c r="E2743" s="10" t="n">
        <x:f>A1617</x:f>
        <x:v>46357</x:v>
      </x:c>
      <x:c r="F2743" s="7" t="n">
        <x:f>O1617</x:f>
        <x:v>0</x:v>
      </x:c>
      <x:c r="G2743" s="7" t="n">
        <x:f>Q1617</x:f>
        <x:v>0</x:v>
      </x:c>
      <x:c r="H2743" s="7" t="n">
        <x:f>R1617</x:f>
        <x:v>5095.277207392198</x:v>
      </x:c>
      <x:c r="I2743" s="7" t="n">
        <x:f>0</x:f>
        <x:v>0</x:v>
      </x:c>
      <x:c r="J2743" s="7" t="n">
        <x:f>0</x:f>
        <x:v>0</x:v>
      </x:c>
      <x:c r="K2743" s="7" t="n">
        <x:f>0</x:f>
        <x:v>0</x:v>
      </x:c>
      <x:c r="L2743" s="7" t="n">
        <x:f>'Inventory detail'!F491*Summary!$K$5*(A2743-E2743)/Summary!$K$6</x:f>
        <x:v>178.23408624229978</x:v>
      </x:c>
      <x:c r="M2743" s="7" t="n">
        <x:f>MAX(0,H2743-L2743)</x:f>
        <x:v>4917.043121149898</x:v>
      </x:c>
      <x:c r="N2743" s="7" t="n">
        <x:f>MAX(0,L2743-H2743)</x:f>
        <x:v>0</x:v>
      </x:c>
      <x:c r="O2743" s="7" t="n">
        <x:f>MAX(0,F2743+I2743-N2743)</x:f>
        <x:v>0</x:v>
      </x:c>
      <x:c r="P2743" s="7" t="n">
        <x:f>MAX(0,N2743-F2743-I2743)</x:f>
        <x:v>0</x:v>
      </x:c>
      <x:c r="Q2743" s="7" t="n">
        <x:f>MAX(0,G2743+J2743-P2743)</x:f>
        <x:v>0</x:v>
      </x:c>
      <x:c r="R2743" s="7" t="n">
        <x:f>M2743+MAX(0,K2743-MAX(0,P2743-G2743-J2743))</x:f>
        <x:v>4917.043121149898</x:v>
      </x:c>
      <x:c r="S2743" s="7" t="n">
        <x:f>SUM(O2743,Q2743,R2743)</x:f>
        <x:v>4917.043121149898</x:v>
      </x:c>
      <x:c r="T2743" s="14" t="n">
        <x:f>'Inventory detail'!T491</x:f>
        <x:v>0.0147</x:v>
      </x:c>
      <x:c r="U2743" s="14" t="n">
        <x:f>'Inventory detail'!U491</x:f>
        <x:v>0.01584</x:v>
      </x:c>
      <x:c r="V2743" s="9" t="n">
        <x:f>O2743*T2743</x:f>
        <x:v>0</x:v>
      </x:c>
      <x:c r="W2743" s="9" t="n">
        <x:f>Q2743*T2743</x:f>
        <x:v>0</x:v>
      </x:c>
      <x:c r="X2743" s="9" t="n">
        <x:f>R2743*T2743</x:f>
        <x:v>72.2805338809035</x:v>
      </x:c>
      <x:c r="Y2743" s="9" t="n">
        <x:f>S2743*T2743</x:f>
        <x:v>72.2805338809035</x:v>
      </x:c>
      <x:c r="Z2743" s="9" t="n">
        <x:f>IF(ISNUMBER(U2743),S2743*(U2743-T2743),"n.a.")</x:f>
        <x:v>5.605429158110885</x:v>
      </x:c>
      <x:c r="AA2743" s="9" t="n">
        <x:f>IF(ISNUMBER(U2743),Y2743,0)</x:f>
        <x:v>72.2805338809035</x:v>
      </x:c>
      <x:c r="AB2743" s="7" t="n">
        <x:f>MAX(0,L2743-SUM(F2743:K2743))</x:f>
        <x:v>0</x:v>
      </x:c>
    </x:row>
    <x:row r="2744" ht="22" customHeight="1">
      <x:c r="A2744" s="18" t="n">
        <x:f>Summary!E$41</x:f>
        <x:v>46388</x:v>
      </x:c>
      <x:c r="B2744" s="2" t="str">
        <x:f>'Inventory detail'!A492</x:f>
        <x:v>POUC</x:v>
      </x:c>
      <x:c r="C2744" s="2" t="str">
        <x:f>'Inventory detail'!B492</x:f>
        <x:v>30</x:v>
      </x:c>
      <x:c r="D2744" s="2" t="str">
        <x:f>'Inventory detail'!C492</x:f>
        <x:v>RMEN3</x:v>
      </x:c>
      <x:c r="E2744" s="10" t="n">
        <x:f>A1618</x:f>
        <x:v>46357</x:v>
      </x:c>
      <x:c r="F2744" s="7" t="n">
        <x:f>O1618</x:f>
        <x:v>2000</x:v>
      </x:c>
      <x:c r="G2744" s="7" t="n">
        <x:f>Q1618</x:f>
        <x:v>0</x:v>
      </x:c>
      <x:c r="H2744" s="7" t="n">
        <x:f>R1618</x:f>
        <x:v>95.27720739219711</x:v>
      </x:c>
      <x:c r="I2744" s="7" t="n">
        <x:f>SUMIFS('PO detail'!$W$1697:$W$1697,'PO detail'!$V$1697:$V$1697,"&gt;="&amp;E2744,'PO detail'!$V$1697:$V$1697,"&lt;"&amp;A2744)</x:f>
        <x:v>0</x:v>
      </x:c>
      <x:c r="J2744" s="7" t="n">
        <x:f>SUMIFS('PO detail'!$X$1697:$X$1697,'PO detail'!$V$1697:$V$1697,"&gt;="&amp;E2744,'PO detail'!$V$1697:$V$1697,"&lt;"&amp;A2744)</x:f>
        <x:v>0</x:v>
      </x:c>
      <x:c r="K2744" s="7" t="n">
        <x:f>SUMIFS('PO detail'!$Y$1697:$Y$1697,'PO detail'!$V$1697:$V$1697,"&gt;="&amp;E2744,'PO detail'!$V$1697:$V$1697,"&lt;"&amp;A2744)</x:f>
        <x:v>0</x:v>
      </x:c>
      <x:c r="L2744" s="7" t="n">
        <x:f>'Inventory detail'!F492*Summary!$K$5*(A2744-E2744)/Summary!$K$6</x:f>
        <x:v>178.23408624229978</x:v>
      </x:c>
      <x:c r="M2744" s="7" t="n">
        <x:f>MAX(0,H2744-L2744)</x:f>
        <x:v>0</x:v>
      </x:c>
      <x:c r="N2744" s="7" t="n">
        <x:f>MAX(0,L2744-H2744)</x:f>
        <x:v>82.95687885010267</x:v>
      </x:c>
      <x:c r="O2744" s="7" t="n">
        <x:f>MAX(0,F2744+I2744-N2744)</x:f>
        <x:v>1917.0431211498974</x:v>
      </x:c>
      <x:c r="P2744" s="7" t="n">
        <x:f>MAX(0,N2744-F2744-I2744)</x:f>
        <x:v>0</x:v>
      </x:c>
      <x:c r="Q2744" s="7" t="n">
        <x:f>MAX(0,G2744+J2744-P2744)</x:f>
        <x:v>0</x:v>
      </x:c>
      <x:c r="R2744" s="7" t="n">
        <x:f>M2744+MAX(0,K2744-MAX(0,P2744-G2744-J2744))</x:f>
        <x:v>0</x:v>
      </x:c>
      <x:c r="S2744" s="7" t="n">
        <x:f>SUM(O2744,Q2744,R2744)</x:f>
        <x:v>1917.0431211498974</x:v>
      </x:c>
      <x:c r="T2744" s="14" t="n">
        <x:f>'Inventory detail'!T492</x:f>
        <x:v>0.08689999999999999</x:v>
      </x:c>
      <x:c r="U2744" s="14" t="n">
        <x:f>'Inventory detail'!U492</x:f>
        <x:v>0.09487499999999999</x:v>
      </x:c>
      <x:c r="V2744" s="9" t="n">
        <x:f>O2744*T2744</x:f>
        <x:v>166.59104722792605</x:v>
      </x:c>
      <x:c r="W2744" s="9" t="n">
        <x:f>Q2744*T2744</x:f>
        <x:v>0</x:v>
      </x:c>
      <x:c r="X2744" s="9" t="n">
        <x:f>R2744*T2744</x:f>
        <x:v>0</x:v>
      </x:c>
      <x:c r="Y2744" s="9" t="n">
        <x:f>S2744*T2744</x:f>
        <x:v>166.59104722792605</x:v>
      </x:c>
      <x:c r="Z2744" s="9" t="n">
        <x:f>IF(ISNUMBER(U2744),S2744*(U2744-T2744),"n.a.")</x:f>
        <x:v>15.288418891170425</x:v>
      </x:c>
      <x:c r="AA2744" s="9" t="n">
        <x:f>IF(ISNUMBER(U2744),Y2744,0)</x:f>
        <x:v>166.59104722792605</x:v>
      </x:c>
      <x:c r="AB2744" s="7" t="n">
        <x:f>MAX(0,L2744-SUM(F2744:K2744))</x:f>
        <x:v>0</x:v>
      </x:c>
    </x:row>
    <x:row r="2745" ht="22" customHeight="1">
      <x:c r="A2745" s="18" t="n">
        <x:f>Summary!E$41</x:f>
        <x:v>46388</x:v>
      </x:c>
      <x:c r="B2745" s="2" t="str">
        <x:f>'Inventory detail'!A493</x:f>
        <x:v>WIRE</x:v>
      </x:c>
      <x:c r="C2745" s="2" t="str">
        <x:f>'Inventory detail'!B493</x:f>
        <x:v>10</x:v>
      </x:c>
      <x:c r="D2745" s="2" t="str">
        <x:f>'Inventory detail'!C493</x:f>
        <x:v>DL012BLU</x:v>
      </x:c>
      <x:c r="E2745" s="10" t="n">
        <x:f>A1619</x:f>
        <x:v>46357</x:v>
      </x:c>
      <x:c r="F2745" s="7" t="n">
        <x:f>O1619</x:f>
        <x:v>0</x:v>
      </x:c>
      <x:c r="G2745" s="7" t="n">
        <x:f>Q1619</x:f>
        <x:v>0</x:v>
      </x:c>
      <x:c r="H2745" s="7" t="n">
        <x:f>R1619</x:f>
        <x:v>0</x:v>
      </x:c>
      <x:c r="I2745" s="7" t="n">
        <x:f>0</x:f>
        <x:v>0</x:v>
      </x:c>
      <x:c r="J2745" s="7" t="n">
        <x:f>0</x:f>
        <x:v>0</x:v>
      </x:c>
      <x:c r="K2745" s="7" t="n">
        <x:f>0</x:f>
        <x:v>0</x:v>
      </x:c>
      <x:c r="L2745" s="7" t="n">
        <x:f>'Inventory detail'!F493*Summary!$K$5*(A2745-E2745)/Summary!$K$6</x:f>
        <x:v>178.23408624229978</x:v>
      </x:c>
      <x:c r="M2745" s="7" t="n">
        <x:f>MAX(0,H2745-L2745)</x:f>
        <x:v>0</x:v>
      </x:c>
      <x:c r="N2745" s="7" t="n">
        <x:f>MAX(0,L2745-H2745)</x:f>
        <x:v>178.23408624229978</x:v>
      </x:c>
      <x:c r="O2745" s="7" t="n">
        <x:f>MAX(0,F2745+I2745-N2745)</x:f>
        <x:v>0</x:v>
      </x:c>
      <x:c r="P2745" s="7" t="n">
        <x:f>MAX(0,N2745-F2745-I2745)</x:f>
        <x:v>178.23408624229978</x:v>
      </x:c>
      <x:c r="Q2745" s="7" t="n">
        <x:f>MAX(0,G2745+J2745-P2745)</x:f>
        <x:v>0</x:v>
      </x:c>
      <x:c r="R2745" s="7" t="n">
        <x:f>M2745+MAX(0,K2745-MAX(0,P2745-G2745-J2745))</x:f>
        <x:v>0</x:v>
      </x:c>
      <x:c r="S2745" s="7" t="n">
        <x:f>SUM(O2745,Q2745,R2745)</x:f>
        <x:v>0</x:v>
      </x:c>
      <x:c r="T2745" s="14" t="n">
        <x:f>'Inventory detail'!T493</x:f>
        <x:v>0.059000000000000004</x:v>
      </x:c>
      <x:c r="U2745" s="14" t="n">
        <x:f>'Inventory detail'!U493</x:f>
        <x:v>0.059000000000000004</x:v>
      </x:c>
      <x:c r="V2745" s="9" t="n">
        <x:f>O2745*T2745</x:f>
        <x:v>0</x:v>
      </x:c>
      <x:c r="W2745" s="9" t="n">
        <x:f>Q2745*T2745</x:f>
        <x:v>0</x:v>
      </x:c>
      <x:c r="X2745" s="9" t="n">
        <x:f>R2745*T2745</x:f>
        <x:v>0</x:v>
      </x:c>
      <x:c r="Y2745" s="9" t="n">
        <x:f>S2745*T2745</x:f>
        <x:v>0</x:v>
      </x:c>
      <x:c r="Z2745" s="9" t="n">
        <x:f>IF(ISNUMBER(U2745),S2745*(U2745-T2745),"n.a.")</x:f>
        <x:v>0</x:v>
      </x:c>
      <x:c r="AA2745" s="9" t="n">
        <x:f>IF(ISNUMBER(U2745),Y2745,0)</x:f>
        <x:v>0</x:v>
      </x:c>
      <x:c r="AB2745" s="7" t="n">
        <x:f>MAX(0,L2745-SUM(F2745:K2745))</x:f>
        <x:v>178.23408624229978</x:v>
      </x:c>
    </x:row>
    <x:row r="2746" ht="22" customHeight="1">
      <x:c r="A2746" s="18" t="n">
        <x:f>Summary!E$41</x:f>
        <x:v>46388</x:v>
      </x:c>
      <x:c r="B2746" s="2" t="str">
        <x:f>'Inventory detail'!A494</x:f>
        <x:v>COIL</x:v>
      </x:c>
      <x:c r="C2746" s="2" t="str">
        <x:f>'Inventory detail'!B494</x:f>
        <x:v>10</x:v>
      </x:c>
      <x:c r="D2746" s="2" t="str">
        <x:f>'Inventory detail'!C494</x:f>
        <x:v>25WHT36-4</x:v>
      </x:c>
      <x:c r="E2746" s="10" t="n">
        <x:f>A1620</x:f>
        <x:v>46357</x:v>
      </x:c>
      <x:c r="F2746" s="7" t="n">
        <x:f>O1620</x:f>
        <x:v>1009.7820123203286</x:v>
      </x:c>
      <x:c r="G2746" s="7" t="n">
        <x:f>Q1620</x:f>
        <x:v>0</x:v>
      </x:c>
      <x:c r="H2746" s="7" t="n">
        <x:f>R1620</x:f>
        <x:v>0</x:v>
      </x:c>
      <x:c r="I2746" s="7" t="n">
        <x:f>SUMIFS('PO detail'!$W$355:$W$356,'PO detail'!$V$355:$V$356,"&gt;="&amp;E2746,'PO detail'!$V$355:$V$356,"&lt;"&amp;A2746)</x:f>
        <x:v>0</x:v>
      </x:c>
      <x:c r="J2746" s="7" t="n">
        <x:f>SUMIFS('PO detail'!$X$355:$X$356,'PO detail'!$V$355:$V$356,"&gt;="&amp;E2746,'PO detail'!$V$355:$V$356,"&lt;"&amp;A2746)</x:f>
        <x:v>0</x:v>
      </x:c>
      <x:c r="K2746" s="7" t="n">
        <x:f>SUMIFS('PO detail'!$Y$355:$Y$356,'PO detail'!$V$355:$V$356,"&gt;="&amp;E2746,'PO detail'!$V$355:$V$356,"&lt;"&amp;A2746)</x:f>
        <x:v>0</x:v>
      </x:c>
      <x:c r="L2746" s="7" t="n">
        <x:f>'Inventory detail'!F494*Summary!$K$5*(A2746-E2746)/Summary!$K$6</x:f>
        <x:v>169.7501437371663</x:v>
      </x:c>
      <x:c r="M2746" s="7" t="n">
        <x:f>MAX(0,H2746-L2746)</x:f>
        <x:v>0</x:v>
      </x:c>
      <x:c r="N2746" s="7" t="n">
        <x:f>MAX(0,L2746-H2746)</x:f>
        <x:v>169.7501437371663</x:v>
      </x:c>
      <x:c r="O2746" s="7" t="n">
        <x:f>MAX(0,F2746+I2746-N2746)</x:f>
        <x:v>840.0318685831623</x:v>
      </x:c>
      <x:c r="P2746" s="7" t="n">
        <x:f>MAX(0,N2746-F2746-I2746)</x:f>
        <x:v>0</x:v>
      </x:c>
      <x:c r="Q2746" s="7" t="n">
        <x:f>MAX(0,G2746+J2746-P2746)</x:f>
        <x:v>0</x:v>
      </x:c>
      <x:c r="R2746" s="7" t="n">
        <x:f>M2746+MAX(0,K2746-MAX(0,P2746-G2746-J2746))</x:f>
        <x:v>0</x:v>
      </x:c>
      <x:c r="S2746" s="7" t="n">
        <x:f>SUM(O2746,Q2746,R2746)</x:f>
        <x:v>840.0318685831623</x:v>
      </x:c>
      <x:c r="T2746" s="14" t="n">
        <x:f>'Inventory detail'!T494</x:f>
        <x:v>0.6485</x:v>
      </x:c>
      <x:c r="U2746" s="14" t="n">
        <x:f>'Inventory detail'!U494</x:f>
        <x:v>0.635375</x:v>
      </x:c>
      <x:c r="V2746" s="9" t="n">
        <x:f>O2746*T2746</x:f>
        <x:v>544.7606667761808</x:v>
      </x:c>
      <x:c r="W2746" s="9" t="n">
        <x:f>Q2746*T2746</x:f>
        <x:v>0</x:v>
      </x:c>
      <x:c r="X2746" s="9" t="n">
        <x:f>R2746*T2746</x:f>
        <x:v>0</x:v>
      </x:c>
      <x:c r="Y2746" s="9" t="n">
        <x:f>S2746*T2746</x:f>
        <x:v>544.7606667761808</x:v>
      </x:c>
      <x:c r="Z2746" s="9" t="n">
        <x:f>IF(ISNUMBER(U2746),S2746*(U2746-T2746),"n.a.")</x:f>
        <x:v>-11.025418275153957</x:v>
      </x:c>
      <x:c r="AA2746" s="9" t="n">
        <x:f>IF(ISNUMBER(U2746),Y2746,0)</x:f>
        <x:v>544.7606667761808</x:v>
      </x:c>
      <x:c r="AB2746" s="7" t="n">
        <x:f>MAX(0,L2746-SUM(F2746:K2746))</x:f>
        <x:v>0</x:v>
      </x:c>
    </x:row>
    <x:row r="2747" ht="22" customHeight="1">
      <x:c r="A2747" s="18" t="n">
        <x:f>Summary!E$41</x:f>
        <x:v>46388</x:v>
      </x:c>
      <x:c r="B2747" s="2" t="str">
        <x:f>'Inventory detail'!A495</x:f>
        <x:v>COIL</x:v>
      </x:c>
      <x:c r="C2747" s="2" t="str">
        <x:f>'Inventory detail'!B495</x:f>
        <x:v>10</x:v>
      </x:c>
      <x:c r="D2747" s="2" t="str">
        <x:f>'Inventory detail'!C495</x:f>
        <x:v>28BLK36-4</x:v>
      </x:c>
      <x:c r="E2747" s="10" t="n">
        <x:f>A1621</x:f>
        <x:v>46357</x:v>
      </x:c>
      <x:c r="F2747" s="7" t="n">
        <x:f>O1621</x:f>
        <x:v>0</x:v>
      </x:c>
      <x:c r="G2747" s="7" t="n">
        <x:f>Q1621</x:f>
        <x:v>0</x:v>
      </x:c>
      <x:c r="H2747" s="7" t="n">
        <x:f>R1621</x:f>
        <x:v>509.7820123203286</x:v>
      </x:c>
      <x:c r="I2747" s="7" t="n">
        <x:f>0</x:f>
        <x:v>0</x:v>
      </x:c>
      <x:c r="J2747" s="7" t="n">
        <x:f>0</x:f>
        <x:v>0</x:v>
      </x:c>
      <x:c r="K2747" s="7" t="n">
        <x:f>0</x:f>
        <x:v>0</x:v>
      </x:c>
      <x:c r="L2747" s="7" t="n">
        <x:f>'Inventory detail'!F495*Summary!$K$5*(A2747-E2747)/Summary!$K$6</x:f>
        <x:v>169.7501437371663</x:v>
      </x:c>
      <x:c r="M2747" s="7" t="n">
        <x:f>MAX(0,H2747-L2747)</x:f>
        <x:v>340.0318685831623</x:v>
      </x:c>
      <x:c r="N2747" s="7" t="n">
        <x:f>MAX(0,L2747-H2747)</x:f>
        <x:v>0</x:v>
      </x:c>
      <x:c r="O2747" s="7" t="n">
        <x:f>MAX(0,F2747+I2747-N2747)</x:f>
        <x:v>0</x:v>
      </x:c>
      <x:c r="P2747" s="7" t="n">
        <x:f>MAX(0,N2747-F2747-I2747)</x:f>
        <x:v>0</x:v>
      </x:c>
      <x:c r="Q2747" s="7" t="n">
        <x:f>MAX(0,G2747+J2747-P2747)</x:f>
        <x:v>0</x:v>
      </x:c>
      <x:c r="R2747" s="7" t="n">
        <x:f>M2747+MAX(0,K2747-MAX(0,P2747-G2747-J2747))</x:f>
        <x:v>340.0318685831623</x:v>
      </x:c>
      <x:c r="S2747" s="7" t="n">
        <x:f>SUM(O2747,Q2747,R2747)</x:f>
        <x:v>340.0318685831623</x:v>
      </x:c>
      <x:c r="T2747" s="14" t="n">
        <x:f>'Inventory detail'!T495</x:f>
        <x:v>0.5282</x:v>
      </x:c>
      <x:c r="U2747" s="14" t="n">
        <x:f>'Inventory detail'!U495</x:f>
        <x:v>0.5174715</x:v>
      </x:c>
      <x:c r="V2747" s="9" t="n">
        <x:f>O2747*T2747</x:f>
        <x:v>0</x:v>
      </x:c>
      <x:c r="W2747" s="9" t="n">
        <x:f>Q2747*T2747</x:f>
        <x:v>0</x:v>
      </x:c>
      <x:c r="X2747" s="9" t="n">
        <x:f>R2747*T2747</x:f>
        <x:v>179.60483298562633</x:v>
      </x:c>
      <x:c r="Y2747" s="9" t="n">
        <x:f>S2747*T2747</x:f>
        <x:v>179.60483298562633</x:v>
      </x:c>
      <x:c r="Z2747" s="9" t="n">
        <x:f>IF(ISNUMBER(U2747),S2747*(U2747-T2747),"n.a.")</x:f>
        <x:v>-3.6480319020944667</x:v>
      </x:c>
      <x:c r="AA2747" s="9" t="n">
        <x:f>IF(ISNUMBER(U2747),Y2747,0)</x:f>
        <x:v>179.60483298562633</x:v>
      </x:c>
      <x:c r="AB2747" s="7" t="n">
        <x:f>MAX(0,L2747-SUM(F2747:K2747))</x:f>
        <x:v>0</x:v>
      </x:c>
    </x:row>
    <x:row r="2748" ht="22" customHeight="1">
      <x:c r="A2748" s="18" t="n">
        <x:f>Summary!E$41</x:f>
        <x:v>46388</x:v>
      </x:c>
      <x:c r="B2748" s="2" t="str">
        <x:f>'Inventory detail'!A496</x:f>
        <x:v>COIL</x:v>
      </x:c>
      <x:c r="C2748" s="2" t="str">
        <x:f>'Inventory detail'!B496</x:f>
        <x:v>10</x:v>
      </x:c>
      <x:c r="D2748" s="2" t="str">
        <x:f>'Inventory detail'!C496</x:f>
        <x:v>7BLU12-4</x:v>
      </x:c>
      <x:c r="E2748" s="10" t="n">
        <x:f>A1622</x:f>
        <x:v>46357</x:v>
      </x:c>
      <x:c r="F2748" s="7" t="n">
        <x:f>O1622</x:f>
        <x:v>0</x:v>
      </x:c>
      <x:c r="G2748" s="7" t="n">
        <x:f>Q1622</x:f>
        <x:v>0</x:v>
      </x:c>
      <x:c r="H2748" s="7" t="n">
        <x:f>R1622</x:f>
        <x:v>2709.7820123203282</x:v>
      </x:c>
      <x:c r="I2748" s="7" t="n">
        <x:f>0</x:f>
        <x:v>0</x:v>
      </x:c>
      <x:c r="J2748" s="7" t="n">
        <x:f>0</x:f>
        <x:v>0</x:v>
      </x:c>
      <x:c r="K2748" s="7" t="n">
        <x:f>0</x:f>
        <x:v>0</x:v>
      </x:c>
      <x:c r="L2748" s="7" t="n">
        <x:f>'Inventory detail'!F496*Summary!$K$5*(A2748-E2748)/Summary!$K$6</x:f>
        <x:v>169.7501437371663</x:v>
      </x:c>
      <x:c r="M2748" s="7" t="n">
        <x:f>MAX(0,H2748-L2748)</x:f>
        <x:v>2540.031868583162</x:v>
      </x:c>
      <x:c r="N2748" s="7" t="n">
        <x:f>MAX(0,L2748-H2748)</x:f>
        <x:v>0</x:v>
      </x:c>
      <x:c r="O2748" s="7" t="n">
        <x:f>MAX(0,F2748+I2748-N2748)</x:f>
        <x:v>0</x:v>
      </x:c>
      <x:c r="P2748" s="7" t="n">
        <x:f>MAX(0,N2748-F2748-I2748)</x:f>
        <x:v>0</x:v>
      </x:c>
      <x:c r="Q2748" s="7" t="n">
        <x:f>MAX(0,G2748+J2748-P2748)</x:f>
        <x:v>0</x:v>
      </x:c>
      <x:c r="R2748" s="7" t="n">
        <x:f>M2748+MAX(0,K2748-MAX(0,P2748-G2748-J2748))</x:f>
        <x:v>2540.031868583162</x:v>
      </x:c>
      <x:c r="S2748" s="7" t="n">
        <x:f>SUM(O2748,Q2748,R2748)</x:f>
        <x:v>2540.031868583162</x:v>
      </x:c>
      <x:c r="T2748" s="14" t="n">
        <x:f>'Inventory detail'!T496</x:f>
        <x:v>0.0392</x:v>
      </x:c>
      <x:c r="U2748" s="14" t="n">
        <x:f>'Inventory detail'!U496</x:f>
        <x:v>0.038453999999999995</x:v>
      </x:c>
      <x:c r="V2748" s="9" t="n">
        <x:f>O2748*T2748</x:f>
        <x:v>0</x:v>
      </x:c>
      <x:c r="W2748" s="9" t="n">
        <x:f>Q2748*T2748</x:f>
        <x:v>0</x:v>
      </x:c>
      <x:c r="X2748" s="9" t="n">
        <x:f>R2748*T2748</x:f>
        <x:v>99.56924924845995</x:v>
      </x:c>
      <x:c r="Y2748" s="9" t="n">
        <x:f>S2748*T2748</x:f>
        <x:v>99.56924924845995</x:v>
      </x:c>
      <x:c r="Z2748" s="9" t="n">
        <x:f>IF(ISNUMBER(U2748),S2748*(U2748-T2748),"n.a.")</x:f>
        <x:v>-1.894863773963048</x:v>
      </x:c>
      <x:c r="AA2748" s="9" t="n">
        <x:f>IF(ISNUMBER(U2748),Y2748,0)</x:f>
        <x:v>99.56924924845995</x:v>
      </x:c>
      <x:c r="AB2748" s="7" t="n">
        <x:f>MAX(0,L2748-SUM(F2748:K2748))</x:f>
        <x:v>0</x:v>
      </x:c>
    </x:row>
    <x:row r="2749" ht="22" customHeight="1">
      <x:c r="A2749" s="18" t="n">
        <x:f>Summary!E$41</x:f>
        <x:v>46388</x:v>
      </x:c>
      <x:c r="B2749" s="2" t="str">
        <x:f>'Inventory detail'!A497</x:f>
        <x:v>COIL</x:v>
      </x:c>
      <x:c r="C2749" s="2" t="str">
        <x:f>'Inventory detail'!B497</x:f>
        <x:v>10</x:v>
      </x:c>
      <x:c r="D2749" s="2" t="str">
        <x:f>'Inventory detail'!C497</x:f>
        <x:v>8WHT36-4</x:v>
      </x:c>
      <x:c r="E2749" s="10" t="n">
        <x:f>A1623</x:f>
        <x:v>46357</x:v>
      </x:c>
      <x:c r="F2749" s="7" t="n">
        <x:f>O1623</x:f>
        <x:v>609.7820123203286</x:v>
      </x:c>
      <x:c r="G2749" s="7" t="n">
        <x:f>Q1623</x:f>
        <x:v>0</x:v>
      </x:c>
      <x:c r="H2749" s="7" t="n">
        <x:f>R1623</x:f>
        <x:v>0</x:v>
      </x:c>
      <x:c r="I2749" s="7" t="n">
        <x:f>SUMIFS('PO detail'!$W$559:$W$559,'PO detail'!$V$559:$V$559,"&gt;="&amp;E2749,'PO detail'!$V$559:$V$559,"&lt;"&amp;A2749)</x:f>
        <x:v>0</x:v>
      </x:c>
      <x:c r="J2749" s="7" t="n">
        <x:f>SUMIFS('PO detail'!$X$559:$X$559,'PO detail'!$V$559:$V$559,"&gt;="&amp;E2749,'PO detail'!$V$559:$V$559,"&lt;"&amp;A2749)</x:f>
        <x:v>0</x:v>
      </x:c>
      <x:c r="K2749" s="7" t="n">
        <x:f>SUMIFS('PO detail'!$Y$559:$Y$559,'PO detail'!$V$559:$V$559,"&gt;="&amp;E2749,'PO detail'!$V$559:$V$559,"&lt;"&amp;A2749)</x:f>
        <x:v>0</x:v>
      </x:c>
      <x:c r="L2749" s="7" t="n">
        <x:f>'Inventory detail'!F497*Summary!$K$5*(A2749-E2749)/Summary!$K$6</x:f>
        <x:v>169.7501437371663</x:v>
      </x:c>
      <x:c r="M2749" s="7" t="n">
        <x:f>MAX(0,H2749-L2749)</x:f>
        <x:v>0</x:v>
      </x:c>
      <x:c r="N2749" s="7" t="n">
        <x:f>MAX(0,L2749-H2749)</x:f>
        <x:v>169.7501437371663</x:v>
      </x:c>
      <x:c r="O2749" s="7" t="n">
        <x:f>MAX(0,F2749+I2749-N2749)</x:f>
        <x:v>440.0318685831623</x:v>
      </x:c>
      <x:c r="P2749" s="7" t="n">
        <x:f>MAX(0,N2749-F2749-I2749)</x:f>
        <x:v>0</x:v>
      </x:c>
      <x:c r="Q2749" s="7" t="n">
        <x:f>MAX(0,G2749+J2749-P2749)</x:f>
        <x:v>0</x:v>
      </x:c>
      <x:c r="R2749" s="7" t="n">
        <x:f>M2749+MAX(0,K2749-MAX(0,P2749-G2749-J2749))</x:f>
        <x:v>0</x:v>
      </x:c>
      <x:c r="S2749" s="7" t="n">
        <x:f>SUM(O2749,Q2749,R2749)</x:f>
        <x:v>440.0318685831623</x:v>
      </x:c>
      <x:c r="T2749" s="14" t="n">
        <x:f>'Inventory detail'!T497</x:f>
        <x:v>0.14429999999999998</x:v>
      </x:c>
      <x:c r="U2749" s="14" t="n">
        <x:f>'Inventory detail'!U497</x:f>
        <x:v>0.1413295</x:v>
      </x:c>
      <x:c r="V2749" s="9" t="n">
        <x:f>O2749*T2749</x:f>
        <x:v>63.49659863655031</x:v>
      </x:c>
      <x:c r="W2749" s="9" t="n">
        <x:f>Q2749*T2749</x:f>
        <x:v>0</x:v>
      </x:c>
      <x:c r="X2749" s="9" t="n">
        <x:f>R2749*T2749</x:f>
        <x:v>0</x:v>
      </x:c>
      <x:c r="Y2749" s="9" t="n">
        <x:f>S2749*T2749</x:f>
        <x:v>63.49659863655031</x:v>
      </x:c>
      <x:c r="Z2749" s="9" t="n">
        <x:f>IF(ISNUMBER(U2749),S2749*(U2749-T2749),"n.a.")</x:f>
        <x:v>-1.307114665626278</x:v>
      </x:c>
      <x:c r="AA2749" s="9" t="n">
        <x:f>IF(ISNUMBER(U2749),Y2749,0)</x:f>
        <x:v>63.49659863655031</x:v>
      </x:c>
      <x:c r="AB2749" s="7" t="n">
        <x:f>MAX(0,L2749-SUM(F2749:K2749))</x:f>
        <x:v>0</x:v>
      </x:c>
    </x:row>
    <x:row r="2750" ht="22" customHeight="1">
      <x:c r="A2750" s="18" t="n">
        <x:f>Summary!E$41</x:f>
        <x:v>46388</x:v>
      </x:c>
      <x:c r="B2750" s="2" t="str">
        <x:f>'Inventory detail'!A498</x:f>
        <x:v>COIL</x:v>
      </x:c>
      <x:c r="C2750" s="2" t="str">
        <x:f>'Inventory detail'!B498</x:f>
        <x:v>10</x:v>
      </x:c>
      <x:c r="D2750" s="2" t="str">
        <x:f>'Inventory detail'!C498</x:f>
        <x:v>9BLU12-4</x:v>
      </x:c>
      <x:c r="E2750" s="10" t="n">
        <x:f>A1624</x:f>
        <x:v>46357</x:v>
      </x:c>
      <x:c r="F2750" s="7" t="n">
        <x:f>O1624</x:f>
        <x:v>909.7820123203286</x:v>
      </x:c>
      <x:c r="G2750" s="7" t="n">
        <x:f>Q1624</x:f>
        <x:v>0</x:v>
      </x:c>
      <x:c r="H2750" s="7" t="n">
        <x:f>R1624</x:f>
        <x:v>0</x:v>
      </x:c>
      <x:c r="I2750" s="7" t="n">
        <x:f>SUMIFS('PO detail'!$W$578:$W$578,'PO detail'!$V$578:$V$578,"&gt;="&amp;E2750,'PO detail'!$V$578:$V$578,"&lt;"&amp;A2750)</x:f>
        <x:v>0</x:v>
      </x:c>
      <x:c r="J2750" s="7" t="n">
        <x:f>SUMIFS('PO detail'!$X$578:$X$578,'PO detail'!$V$578:$V$578,"&gt;="&amp;E2750,'PO detail'!$V$578:$V$578,"&lt;"&amp;A2750)</x:f>
        <x:v>0</x:v>
      </x:c>
      <x:c r="K2750" s="7" t="n">
        <x:f>SUMIFS('PO detail'!$Y$578:$Y$578,'PO detail'!$V$578:$V$578,"&gt;="&amp;E2750,'PO detail'!$V$578:$V$578,"&lt;"&amp;A2750)</x:f>
        <x:v>0</x:v>
      </x:c>
      <x:c r="L2750" s="7" t="n">
        <x:f>'Inventory detail'!F498*Summary!$K$5*(A2750-E2750)/Summary!$K$6</x:f>
        <x:v>169.7501437371663</x:v>
      </x:c>
      <x:c r="M2750" s="7" t="n">
        <x:f>MAX(0,H2750-L2750)</x:f>
        <x:v>0</x:v>
      </x:c>
      <x:c r="N2750" s="7" t="n">
        <x:f>MAX(0,L2750-H2750)</x:f>
        <x:v>169.7501437371663</x:v>
      </x:c>
      <x:c r="O2750" s="7" t="n">
        <x:f>MAX(0,F2750+I2750-N2750)</x:f>
        <x:v>740.0318685831623</x:v>
      </x:c>
      <x:c r="P2750" s="7" t="n">
        <x:f>MAX(0,N2750-F2750-I2750)</x:f>
        <x:v>0</x:v>
      </x:c>
      <x:c r="Q2750" s="7" t="n">
        <x:f>MAX(0,G2750+J2750-P2750)</x:f>
        <x:v>0</x:v>
      </x:c>
      <x:c r="R2750" s="7" t="n">
        <x:f>M2750+MAX(0,K2750-MAX(0,P2750-G2750-J2750))</x:f>
        <x:v>0</x:v>
      </x:c>
      <x:c r="S2750" s="7" t="n">
        <x:f>SUM(O2750,Q2750,R2750)</x:f>
        <x:v>740.0318685831623</x:v>
      </x:c>
      <x:c r="T2750" s="14" t="n">
        <x:f>'Inventory detail'!T498</x:f>
        <x:v>0.0478</x:v>
      </x:c>
      <x:c r="U2750" s="14" t="n">
        <x:f>'Inventory detail'!U498</x:f>
        <x:v>0.046852</x:v>
      </x:c>
      <x:c r="V2750" s="9" t="n">
        <x:f>O2750*T2750</x:f>
        <x:v>35.37352331827516</x:v>
      </x:c>
      <x:c r="W2750" s="9" t="n">
        <x:f>Q2750*T2750</x:f>
        <x:v>0</x:v>
      </x:c>
      <x:c r="X2750" s="9" t="n">
        <x:f>R2750*T2750</x:f>
        <x:v>0</x:v>
      </x:c>
      <x:c r="Y2750" s="9" t="n">
        <x:f>S2750*T2750</x:f>
        <x:v>35.37352331827516</x:v>
      </x:c>
      <x:c r="Z2750" s="9" t="n">
        <x:f>IF(ISNUMBER(U2750),S2750*(U2750-T2750),"n.a.")</x:f>
        <x:v>-0.7015502114168412</x:v>
      </x:c>
      <x:c r="AA2750" s="9" t="n">
        <x:f>IF(ISNUMBER(U2750),Y2750,0)</x:f>
        <x:v>35.37352331827516</x:v>
      </x:c>
      <x:c r="AB2750" s="7" t="n">
        <x:f>MAX(0,L2750-SUM(F2750:K2750))</x:f>
        <x:v>0</x:v>
      </x:c>
    </x:row>
    <x:row r="2751" ht="22" customHeight="1">
      <x:c r="A2751" s="18" t="n">
        <x:f>Summary!E$41</x:f>
        <x:v>46388</x:v>
      </x:c>
      <x:c r="B2751" s="2" t="str">
        <x:f>'Inventory detail'!A499</x:f>
        <x:v>POUC</x:v>
      </x:c>
      <x:c r="C2751" s="2" t="str">
        <x:f>'Inventory detail'!B499</x:f>
        <x:v>60</x:v>
      </x:c>
      <x:c r="D2751" s="2" t="str">
        <x:f>'Inventory detail'!C499</x:f>
        <x:v>KEY10</x:v>
      </x:c>
      <x:c r="E2751" s="10" t="n">
        <x:f>A1625</x:f>
        <x:v>46357</x:v>
      </x:c>
      <x:c r="F2751" s="7" t="n">
        <x:f>O1625</x:f>
        <x:v>8609.78201232033</x:v>
      </x:c>
      <x:c r="G2751" s="7" t="n">
        <x:f>Q1625</x:f>
        <x:v>0</x:v>
      </x:c>
      <x:c r="H2751" s="7" t="n">
        <x:f>R1625</x:f>
        <x:v>0</x:v>
      </x:c>
      <x:c r="I2751" s="7" t="n">
        <x:f>SUMIFS('PO detail'!$W$1744:$W$1744,'PO detail'!$V$1744:$V$1744,"&gt;="&amp;E2751,'PO detail'!$V$1744:$V$1744,"&lt;"&amp;A2751)</x:f>
        <x:v>0</x:v>
      </x:c>
      <x:c r="J2751" s="7" t="n">
        <x:f>SUMIFS('PO detail'!$X$1744:$X$1744,'PO detail'!$V$1744:$V$1744,"&gt;="&amp;E2751,'PO detail'!$V$1744:$V$1744,"&lt;"&amp;A2751)</x:f>
        <x:v>0</x:v>
      </x:c>
      <x:c r="K2751" s="7" t="n">
        <x:f>SUMIFS('PO detail'!$Y$1744:$Y$1744,'PO detail'!$V$1744:$V$1744,"&gt;="&amp;E2751,'PO detail'!$V$1744:$V$1744,"&lt;"&amp;A2751)</x:f>
        <x:v>0</x:v>
      </x:c>
      <x:c r="L2751" s="7" t="n">
        <x:f>'Inventory detail'!F499*Summary!$K$5*(A2751-E2751)/Summary!$K$6</x:f>
        <x:v>169.7501437371663</x:v>
      </x:c>
      <x:c r="M2751" s="7" t="n">
        <x:f>MAX(0,H2751-L2751)</x:f>
        <x:v>0</x:v>
      </x:c>
      <x:c r="N2751" s="7" t="n">
        <x:f>MAX(0,L2751-H2751)</x:f>
        <x:v>169.7501437371663</x:v>
      </x:c>
      <x:c r="O2751" s="7" t="n">
        <x:f>MAX(0,F2751+I2751-N2751)</x:f>
        <x:v>8440.031868583163</x:v>
      </x:c>
      <x:c r="P2751" s="7" t="n">
        <x:f>MAX(0,N2751-F2751-I2751)</x:f>
        <x:v>0</x:v>
      </x:c>
      <x:c r="Q2751" s="7" t="n">
        <x:f>MAX(0,G2751+J2751-P2751)</x:f>
        <x:v>0</x:v>
      </x:c>
      <x:c r="R2751" s="7" t="n">
        <x:f>M2751+MAX(0,K2751-MAX(0,P2751-G2751-J2751))</x:f>
        <x:v>0</x:v>
      </x:c>
      <x:c r="S2751" s="7" t="n">
        <x:f>SUM(O2751,Q2751,R2751)</x:f>
        <x:v>8440.031868583163</x:v>
      </x:c>
      <x:c r="T2751" s="14" t="n">
        <x:f>'Inventory detail'!T499</x:f>
        <x:v>0.0151</x:v>
      </x:c>
      <x:c r="U2751" s="14" t="n">
        <x:f>'Inventory detail'!U499</x:f>
        <x:v>0.0165</x:v>
      </x:c>
      <x:c r="V2751" s="9" t="n">
        <x:f>O2751*T2751</x:f>
        <x:v>127.44448121560576</x:v>
      </x:c>
      <x:c r="W2751" s="9" t="n">
        <x:f>Q2751*T2751</x:f>
        <x:v>0</x:v>
      </x:c>
      <x:c r="X2751" s="9" t="n">
        <x:f>R2751*T2751</x:f>
        <x:v>0</x:v>
      </x:c>
      <x:c r="Y2751" s="9" t="n">
        <x:f>S2751*T2751</x:f>
        <x:v>127.44448121560576</x:v>
      </x:c>
      <x:c r="Z2751" s="9" t="n">
        <x:f>IF(ISNUMBER(U2751),S2751*(U2751-T2751),"n.a.")</x:f>
        <x:v>11.816044616016429</x:v>
      </x:c>
      <x:c r="AA2751" s="9" t="n">
        <x:f>IF(ISNUMBER(U2751),Y2751,0)</x:f>
        <x:v>127.44448121560576</x:v>
      </x:c>
      <x:c r="AB2751" s="7" t="n">
        <x:f>MAX(0,L2751-SUM(F2751:K2751))</x:f>
        <x:v>0</x:v>
      </x:c>
    </x:row>
    <x:row r="2752" ht="22" customHeight="1">
      <x:c r="A2752" s="18" t="n">
        <x:f>Summary!E$41</x:f>
        <x:v>46388</x:v>
      </x:c>
      <x:c r="B2752" s="2" t="str">
        <x:f>'Inventory detail'!A500</x:f>
        <x:v>POUC</x:v>
      </x:c>
      <x:c r="C2752" s="2" t="str">
        <x:f>'Inventory detail'!B500</x:f>
        <x:v>60</x:v>
      </x:c>
      <x:c r="D2752" s="2" t="str">
        <x:f>'Inventory detail'!C500</x:f>
        <x:v>LUG7</x:v>
      </x:c>
      <x:c r="E2752" s="10" t="n">
        <x:f>A1626</x:f>
        <x:v>46357</x:v>
      </x:c>
      <x:c r="F2752" s="7" t="n">
        <x:f>O1626</x:f>
        <x:v>809.7820123203286</x:v>
      </x:c>
      <x:c r="G2752" s="7" t="n">
        <x:f>Q1626</x:f>
        <x:v>0</x:v>
      </x:c>
      <x:c r="H2752" s="7" t="n">
        <x:f>R1626</x:f>
        <x:v>0</x:v>
      </x:c>
      <x:c r="I2752" s="7" t="n">
        <x:f>SUMIFS('PO detail'!$W$1804:$W$1804,'PO detail'!$V$1804:$V$1804,"&gt;="&amp;E2752,'PO detail'!$V$1804:$V$1804,"&lt;"&amp;A2752)</x:f>
        <x:v>0</x:v>
      </x:c>
      <x:c r="J2752" s="7" t="n">
        <x:f>SUMIFS('PO detail'!$X$1804:$X$1804,'PO detail'!$V$1804:$V$1804,"&gt;="&amp;E2752,'PO detail'!$V$1804:$V$1804,"&lt;"&amp;A2752)</x:f>
        <x:v>0</x:v>
      </x:c>
      <x:c r="K2752" s="7" t="n">
        <x:f>SUMIFS('PO detail'!$Y$1804:$Y$1804,'PO detail'!$V$1804:$V$1804,"&gt;="&amp;E2752,'PO detail'!$V$1804:$V$1804,"&lt;"&amp;A2752)</x:f>
        <x:v>0</x:v>
      </x:c>
      <x:c r="L2752" s="7" t="n">
        <x:f>'Inventory detail'!F500*Summary!$K$5*(A2752-E2752)/Summary!$K$6</x:f>
        <x:v>169.7501437371663</x:v>
      </x:c>
      <x:c r="M2752" s="7" t="n">
        <x:f>MAX(0,H2752-L2752)</x:f>
        <x:v>0</x:v>
      </x:c>
      <x:c r="N2752" s="7" t="n">
        <x:f>MAX(0,L2752-H2752)</x:f>
        <x:v>169.7501437371663</x:v>
      </x:c>
      <x:c r="O2752" s="7" t="n">
        <x:f>MAX(0,F2752+I2752-N2752)</x:f>
        <x:v>640.0318685831623</x:v>
      </x:c>
      <x:c r="P2752" s="7" t="n">
        <x:f>MAX(0,N2752-F2752-I2752)</x:f>
        <x:v>0</x:v>
      </x:c>
      <x:c r="Q2752" s="7" t="n">
        <x:f>MAX(0,G2752+J2752-P2752)</x:f>
        <x:v>0</x:v>
      </x:c>
      <x:c r="R2752" s="7" t="n">
        <x:f>M2752+MAX(0,K2752-MAX(0,P2752-G2752-J2752))</x:f>
        <x:v>0</x:v>
      </x:c>
      <x:c r="S2752" s="7" t="n">
        <x:f>SUM(O2752,Q2752,R2752)</x:f>
        <x:v>640.0318685831623</x:v>
      </x:c>
      <x:c r="T2752" s="14" t="n">
        <x:f>'Inventory detail'!T500</x:f>
        <x:v>0.013500000000000002</x:v>
      </x:c>
      <x:c r="U2752" s="14" t="n">
        <x:f>'Inventory detail'!U500</x:f>
        <x:v>0.014849999999999999</x:v>
      </x:c>
      <x:c r="V2752" s="9" t="n">
        <x:f>O2752*T2752</x:f>
        <x:v>8.640430225872693</x:v>
      </x:c>
      <x:c r="W2752" s="9" t="n">
        <x:f>Q2752*T2752</x:f>
        <x:v>0</x:v>
      </x:c>
      <x:c r="X2752" s="9" t="n">
        <x:f>R2752*T2752</x:f>
        <x:v>0</x:v>
      </x:c>
      <x:c r="Y2752" s="9" t="n">
        <x:f>S2752*T2752</x:f>
        <x:v>8.640430225872693</x:v>
      </x:c>
      <x:c r="Z2752" s="9" t="n">
        <x:f>IF(ISNUMBER(U2752),S2752*(U2752-T2752),"n.a.")</x:f>
        <x:v>0.8640430225872673</x:v>
      </x:c>
      <x:c r="AA2752" s="9" t="n">
        <x:f>IF(ISNUMBER(U2752),Y2752,0)</x:f>
        <x:v>8.640430225872693</x:v>
      </x:c>
      <x:c r="AB2752" s="7" t="n">
        <x:f>MAX(0,L2752-SUM(F2752:K2752))</x:f>
        <x:v>0</x:v>
      </x:c>
    </x:row>
    <x:row r="2753" ht="22" customHeight="1">
      <x:c r="A2753" s="18" t="n">
        <x:f>Summary!E$41</x:f>
        <x:v>46388</x:v>
      </x:c>
      <x:c r="B2753" s="2" t="str">
        <x:f>'Inventory detail'!A501</x:f>
        <x:v>POUC</x:v>
      </x:c>
      <x:c r="C2753" s="2" t="str">
        <x:f>'Inventory detail'!B501</x:f>
        <x:v>60</x:v>
      </x:c>
      <x:c r="D2753" s="2" t="str">
        <x:f>'Inventory detail'!C501</x:f>
        <x:v>SCH5</x:v>
      </x:c>
      <x:c r="E2753" s="10" t="n">
        <x:f>A1627</x:f>
        <x:v>46357</x:v>
      </x:c>
      <x:c r="F2753" s="7" t="n">
        <x:f>O1627</x:f>
        <x:v>0</x:v>
      </x:c>
      <x:c r="G2753" s="7" t="n">
        <x:f>Q1627</x:f>
        <x:v>0</x:v>
      </x:c>
      <x:c r="H2753" s="7" t="n">
        <x:f>R1627</x:f>
        <x:v>10609.78201232033</x:v>
      </x:c>
      <x:c r="I2753" s="7" t="n">
        <x:f>0</x:f>
        <x:v>0</x:v>
      </x:c>
      <x:c r="J2753" s="7" t="n">
        <x:f>0</x:f>
        <x:v>0</x:v>
      </x:c>
      <x:c r="K2753" s="7" t="n">
        <x:f>0</x:f>
        <x:v>0</x:v>
      </x:c>
      <x:c r="L2753" s="7" t="n">
        <x:f>'Inventory detail'!F501*Summary!$K$5*(A2753-E2753)/Summary!$K$6</x:f>
        <x:v>169.7501437371663</x:v>
      </x:c>
      <x:c r="M2753" s="7" t="n">
        <x:f>MAX(0,H2753-L2753)</x:f>
        <x:v>10440.031868583163</x:v>
      </x:c>
      <x:c r="N2753" s="7" t="n">
        <x:f>MAX(0,L2753-H2753)</x:f>
        <x:v>0</x:v>
      </x:c>
      <x:c r="O2753" s="7" t="n">
        <x:f>MAX(0,F2753+I2753-N2753)</x:f>
        <x:v>0</x:v>
      </x:c>
      <x:c r="P2753" s="7" t="n">
        <x:f>MAX(0,N2753-F2753-I2753)</x:f>
        <x:v>0</x:v>
      </x:c>
      <x:c r="Q2753" s="7" t="n">
        <x:f>MAX(0,G2753+J2753-P2753)</x:f>
        <x:v>0</x:v>
      </x:c>
      <x:c r="R2753" s="7" t="n">
        <x:f>M2753+MAX(0,K2753-MAX(0,P2753-G2753-J2753))</x:f>
        <x:v>10440.031868583163</x:v>
      </x:c>
      <x:c r="S2753" s="7" t="n">
        <x:f>SUM(O2753,Q2753,R2753)</x:f>
        <x:v>10440.031868583163</x:v>
      </x:c>
      <x:c r="T2753" s="14" t="n">
        <x:f>'Inventory detail'!T501</x:f>
        <x:v>0.0072</x:v>
      </x:c>
      <x:c r="U2753" s="14" t="n">
        <x:f>'Inventory detail'!U501</x:f>
        <x:v>0.00792</x:v>
      </x:c>
      <x:c r="V2753" s="9" t="n">
        <x:f>O2753*T2753</x:f>
        <x:v>0</x:v>
      </x:c>
      <x:c r="W2753" s="9" t="n">
        <x:f>Q2753*T2753</x:f>
        <x:v>0</x:v>
      </x:c>
      <x:c r="X2753" s="9" t="n">
        <x:f>R2753*T2753</x:f>
        <x:v>75.16822945379877</x:v>
      </x:c>
      <x:c r="Y2753" s="9" t="n">
        <x:f>S2753*T2753</x:f>
        <x:v>75.16822945379877</x:v>
      </x:c>
      <x:c r="Z2753" s="9" t="n">
        <x:f>IF(ISNUMBER(U2753),S2753*(U2753-T2753),"n.a.")</x:f>
        <x:v>7.516822945379879</x:v>
      </x:c>
      <x:c r="AA2753" s="9" t="n">
        <x:f>IF(ISNUMBER(U2753),Y2753,0)</x:f>
        <x:v>75.16822945379877</x:v>
      </x:c>
      <x:c r="AB2753" s="7" t="n">
        <x:f>MAX(0,L2753-SUM(F2753:K2753))</x:f>
        <x:v>0</x:v>
      </x:c>
    </x:row>
    <x:row r="2754" ht="22" customHeight="1">
      <x:c r="A2754" s="18" t="n">
        <x:f>Summary!E$41</x:f>
        <x:v>46388</x:v>
      </x:c>
      <x:c r="B2754" s="2" t="str">
        <x:f>'Inventory detail'!A502</x:f>
        <x:v>POUC</x:v>
      </x:c>
      <x:c r="C2754" s="2" t="str">
        <x:f>'Inventory detail'!B502</x:f>
        <x:v>60</x:v>
      </x:c>
      <x:c r="D2754" s="2" t="str">
        <x:f>'Inventory detail'!C502</x:f>
        <x:v>XLMEN3</x:v>
      </x:c>
      <x:c r="E2754" s="10" t="n">
        <x:f>A1628</x:f>
        <x:v>46357</x:v>
      </x:c>
      <x:c r="F2754" s="7" t="n">
        <x:f>O1628</x:f>
        <x:v>0</x:v>
      </x:c>
      <x:c r="G2754" s="7" t="n">
        <x:f>Q1628</x:f>
        <x:v>2000</x:v>
      </x:c>
      <x:c r="H2754" s="7" t="n">
        <x:f>R1628</x:f>
        <x:v>909.7820123203286</x:v>
      </x:c>
      <x:c r="I2754" s="7" t="n">
        <x:f>SUMIFS('PO detail'!$W$1856:$W$1856,'PO detail'!$V$1856:$V$1856,"&gt;="&amp;E2754,'PO detail'!$V$1856:$V$1856,"&lt;"&amp;A2754)</x:f>
        <x:v>0</x:v>
      </x:c>
      <x:c r="J2754" s="7" t="n">
        <x:f>SUMIFS('PO detail'!$X$1856:$X$1856,'PO detail'!$V$1856:$V$1856,"&gt;="&amp;E2754,'PO detail'!$V$1856:$V$1856,"&lt;"&amp;A2754)</x:f>
        <x:v>0</x:v>
      </x:c>
      <x:c r="K2754" s="7" t="n">
        <x:f>SUMIFS('PO detail'!$Y$1856:$Y$1856,'PO detail'!$V$1856:$V$1856,"&gt;="&amp;E2754,'PO detail'!$V$1856:$V$1856,"&lt;"&amp;A2754)</x:f>
        <x:v>0</x:v>
      </x:c>
      <x:c r="L2754" s="7" t="n">
        <x:f>'Inventory detail'!F502*Summary!$K$5*(A2754-E2754)/Summary!$K$6</x:f>
        <x:v>169.7501437371663</x:v>
      </x:c>
      <x:c r="M2754" s="7" t="n">
        <x:f>MAX(0,H2754-L2754)</x:f>
        <x:v>740.0318685831623</x:v>
      </x:c>
      <x:c r="N2754" s="7" t="n">
        <x:f>MAX(0,L2754-H2754)</x:f>
        <x:v>0</x:v>
      </x:c>
      <x:c r="O2754" s="7" t="n">
        <x:f>MAX(0,F2754+I2754-N2754)</x:f>
        <x:v>0</x:v>
      </x:c>
      <x:c r="P2754" s="7" t="n">
        <x:f>MAX(0,N2754-F2754-I2754)</x:f>
        <x:v>0</x:v>
      </x:c>
      <x:c r="Q2754" s="7" t="n">
        <x:f>MAX(0,G2754+J2754-P2754)</x:f>
        <x:v>2000</x:v>
      </x:c>
      <x:c r="R2754" s="7" t="n">
        <x:f>M2754+MAX(0,K2754-MAX(0,P2754-G2754-J2754))</x:f>
        <x:v>740.0318685831623</x:v>
      </x:c>
      <x:c r="S2754" s="7" t="n">
        <x:f>SUM(O2754,Q2754,R2754)</x:f>
        <x:v>2740.0318685831626</x:v>
      </x:c>
      <x:c r="T2754" s="14" t="n">
        <x:f>'Inventory detail'!T502</x:f>
        <x:v>0.0978</x:v>
      </x:c>
      <x:c r="U2754" s="14" t="n">
        <x:f>'Inventory detail'!U502</x:f>
        <x:v>0.10658999999999999</x:v>
      </x:c>
      <x:c r="V2754" s="9" t="n">
        <x:f>O2754*T2754</x:f>
        <x:v>0</x:v>
      </x:c>
      <x:c r="W2754" s="9" t="n">
        <x:f>Q2754*T2754</x:f>
        <x:v>195.6</x:v>
      </x:c>
      <x:c r="X2754" s="9" t="n">
        <x:f>R2754*T2754</x:f>
        <x:v>72.37511674743328</x:v>
      </x:c>
      <x:c r="Y2754" s="9" t="n">
        <x:f>S2754*T2754</x:f>
        <x:v>267.9751167474333</x:v>
      </x:c>
      <x:c r="Z2754" s="9" t="n">
        <x:f>IF(ISNUMBER(U2754),S2754*(U2754-T2754),"n.a.")</x:f>
        <x:v>24.084880124845977</x:v>
      </x:c>
      <x:c r="AA2754" s="9" t="n">
        <x:f>IF(ISNUMBER(U2754),Y2754,0)</x:f>
        <x:v>267.9751167474333</x:v>
      </x:c>
      <x:c r="AB2754" s="7" t="n">
        <x:f>MAX(0,L2754-SUM(F2754:K2754))</x:f>
        <x:v>0</x:v>
      </x:c>
    </x:row>
    <x:row r="2755" ht="22" customHeight="1">
      <x:c r="A2755" s="18" t="n">
        <x:f>Summary!E$41</x:f>
        <x:v>46388</x:v>
      </x:c>
      <x:c r="B2755" s="2" t="str">
        <x:f>'Inventory detail'!A503</x:f>
        <x:v>WIRE</x:v>
      </x:c>
      <x:c r="C2755" s="2" t="str">
        <x:f>'Inventory detail'!B503</x:f>
        <x:v>60</x:v>
      </x:c>
      <x:c r="D2755" s="2" t="str">
        <x:f>'Inventory detail'!C503</x:f>
        <x:v>DL516GRAY</x:v>
      </x:c>
      <x:c r="E2755" s="10" t="n">
        <x:f>A1629</x:f>
        <x:v>46357</x:v>
      </x:c>
      <x:c r="F2755" s="7" t="n">
        <x:f>O1629</x:f>
        <x:v>0</x:v>
      </x:c>
      <x:c r="G2755" s="7" t="n">
        <x:f>Q1629</x:f>
        <x:v>0</x:v>
      </x:c>
      <x:c r="H2755" s="7" t="n">
        <x:f>R1629</x:f>
        <x:v>1609.7820123203287</x:v>
      </x:c>
      <x:c r="I2755" s="7" t="n">
        <x:f>0</x:f>
        <x:v>0</x:v>
      </x:c>
      <x:c r="J2755" s="7" t="n">
        <x:f>0</x:f>
        <x:v>0</x:v>
      </x:c>
      <x:c r="K2755" s="7" t="n">
        <x:f>0</x:f>
        <x:v>0</x:v>
      </x:c>
      <x:c r="L2755" s="7" t="n">
        <x:f>'Inventory detail'!F503*Summary!$K$5*(A2755-E2755)/Summary!$K$6</x:f>
        <x:v>169.7501437371663</x:v>
      </x:c>
      <x:c r="M2755" s="7" t="n">
        <x:f>MAX(0,H2755-L2755)</x:f>
        <x:v>1440.0318685831623</x:v>
      </x:c>
      <x:c r="N2755" s="7" t="n">
        <x:f>MAX(0,L2755-H2755)</x:f>
        <x:v>0</x:v>
      </x:c>
      <x:c r="O2755" s="7" t="n">
        <x:f>MAX(0,F2755+I2755-N2755)</x:f>
        <x:v>0</x:v>
      </x:c>
      <x:c r="P2755" s="7" t="n">
        <x:f>MAX(0,N2755-F2755-I2755)</x:f>
        <x:v>0</x:v>
      </x:c>
      <x:c r="Q2755" s="7" t="n">
        <x:f>MAX(0,G2755+J2755-P2755)</x:f>
        <x:v>0</x:v>
      </x:c>
      <x:c r="R2755" s="7" t="n">
        <x:f>M2755+MAX(0,K2755-MAX(0,P2755-G2755-J2755))</x:f>
        <x:v>1440.0318685831623</x:v>
      </x:c>
      <x:c r="S2755" s="7" t="n">
        <x:f>SUM(O2755,Q2755,R2755)</x:f>
        <x:v>1440.0318685831623</x:v>
      </x:c>
      <x:c r="T2755" s="14" t="n">
        <x:f>'Inventory detail'!T503</x:f>
        <x:v>0.0475</x:v>
      </x:c>
      <x:c r="U2755" s="14" t="n">
        <x:f>'Inventory detail'!U503</x:f>
        <x:v>0.0475</x:v>
      </x:c>
      <x:c r="V2755" s="9" t="n">
        <x:f>O2755*T2755</x:f>
        <x:v>0</x:v>
      </x:c>
      <x:c r="W2755" s="9" t="n">
        <x:f>Q2755*T2755</x:f>
        <x:v>0</x:v>
      </x:c>
      <x:c r="X2755" s="9" t="n">
        <x:f>R2755*T2755</x:f>
        <x:v>68.40151375770022</x:v>
      </x:c>
      <x:c r="Y2755" s="9" t="n">
        <x:f>S2755*T2755</x:f>
        <x:v>68.40151375770022</x:v>
      </x:c>
      <x:c r="Z2755" s="9" t="n">
        <x:f>IF(ISNUMBER(U2755),S2755*(U2755-T2755),"n.a.")</x:f>
        <x:v>0</x:v>
      </x:c>
      <x:c r="AA2755" s="9" t="n">
        <x:f>IF(ISNUMBER(U2755),Y2755,0)</x:f>
        <x:v>68.40151375770022</x:v>
      </x:c>
      <x:c r="AB2755" s="7" t="n">
        <x:f>MAX(0,L2755-SUM(F2755:K2755))</x:f>
        <x:v>0</x:v>
      </x:c>
    </x:row>
    <x:row r="2756" ht="22" customHeight="1">
      <x:c r="A2756" s="18" t="n">
        <x:f>Summary!E$41</x:f>
        <x:v>46388</x:v>
      </x:c>
      <x:c r="B2756" s="2" t="str">
        <x:f>'Inventory detail'!A504</x:f>
        <x:v>COIL</x:v>
      </x:c>
      <x:c r="C2756" s="2" t="str">
        <x:f>'Inventory detail'!B504</x:f>
        <x:v>10</x:v>
      </x:c>
      <x:c r="D2756" s="2" t="str">
        <x:f>'Inventory detail'!C504</x:f>
        <x:v>7RED12-4</x:v>
      </x:c>
      <x:c r="E2756" s="10" t="n">
        <x:f>A1630</x:f>
        <x:v>46357</x:v>
      </x:c>
      <x:c r="F2756" s="7" t="n">
        <x:f>O1630</x:f>
        <x:v>0</x:v>
      </x:c>
      <x:c r="G2756" s="7" t="n">
        <x:f>Q1630</x:f>
        <x:v>0</x:v>
      </x:c>
      <x:c r="H2756" s="7" t="n">
        <x:f>R1630</x:f>
        <x:v>2824.304229979466</x:v>
      </x:c>
      <x:c r="I2756" s="7" t="n">
        <x:f>0</x:f>
        <x:v>0</x:v>
      </x:c>
      <x:c r="J2756" s="7" t="n">
        <x:f>0</x:f>
        <x:v>0</x:v>
      </x:c>
      <x:c r="K2756" s="7" t="n">
        <x:f>0</x:f>
        <x:v>0</x:v>
      </x:c>
      <x:c r="L2756" s="7" t="n">
        <x:f>'Inventory detail'!F504*Summary!$K$5*(A2756-E2756)/Summary!$K$6</x:f>
        <x:v>161.25601642710473</x:v>
      </x:c>
      <x:c r="M2756" s="7" t="n">
        <x:f>MAX(0,H2756-L2756)</x:f>
        <x:v>2663.048213552361</x:v>
      </x:c>
      <x:c r="N2756" s="7" t="n">
        <x:f>MAX(0,L2756-H2756)</x:f>
        <x:v>0</x:v>
      </x:c>
      <x:c r="O2756" s="7" t="n">
        <x:f>MAX(0,F2756+I2756-N2756)</x:f>
        <x:v>0</x:v>
      </x:c>
      <x:c r="P2756" s="7" t="n">
        <x:f>MAX(0,N2756-F2756-I2756)</x:f>
        <x:v>0</x:v>
      </x:c>
      <x:c r="Q2756" s="7" t="n">
        <x:f>MAX(0,G2756+J2756-P2756)</x:f>
        <x:v>0</x:v>
      </x:c>
      <x:c r="R2756" s="7" t="n">
        <x:f>M2756+MAX(0,K2756-MAX(0,P2756-G2756-J2756))</x:f>
        <x:v>2663.048213552361</x:v>
      </x:c>
      <x:c r="S2756" s="7" t="n">
        <x:f>SUM(O2756,Q2756,R2756)</x:f>
        <x:v>2663.048213552361</x:v>
      </x:c>
      <x:c r="T2756" s="14" t="n">
        <x:f>'Inventory detail'!T504</x:f>
        <x:v>0.0392</x:v>
      </x:c>
      <x:c r="U2756" s="14" t="n">
        <x:f>'Inventory detail'!U504</x:f>
        <x:v>0.038453999999999995</x:v>
      </x:c>
      <x:c r="V2756" s="9" t="n">
        <x:f>O2756*T2756</x:f>
        <x:v>0</x:v>
      </x:c>
      <x:c r="W2756" s="9" t="n">
        <x:f>Q2756*T2756</x:f>
        <x:v>0</x:v>
      </x:c>
      <x:c r="X2756" s="9" t="n">
        <x:f>R2756*T2756</x:f>
        <x:v>104.39148997125255</x:v>
      </x:c>
      <x:c r="Y2756" s="9" t="n">
        <x:f>S2756*T2756</x:f>
        <x:v>104.39148997125255</x:v>
      </x:c>
      <x:c r="Z2756" s="9" t="n">
        <x:f>IF(ISNUMBER(U2756),S2756*(U2756-T2756),"n.a.")</x:f>
        <x:v>-1.986633967310071</x:v>
      </x:c>
      <x:c r="AA2756" s="9" t="n">
        <x:f>IF(ISNUMBER(U2756),Y2756,0)</x:f>
        <x:v>104.39148997125255</x:v>
      </x:c>
      <x:c r="AB2756" s="7" t="n">
        <x:f>MAX(0,L2756-SUM(F2756:K2756))</x:f>
        <x:v>0</x:v>
      </x:c>
    </x:row>
    <x:row r="2757" ht="22" customHeight="1">
      <x:c r="A2757" s="18" t="n">
        <x:f>Summary!E$41</x:f>
        <x:v>46388</x:v>
      </x:c>
      <x:c r="B2757" s="2" t="str">
        <x:f>'Inventory detail'!A505</x:f>
        <x:v>COIL</x:v>
      </x:c>
      <x:c r="C2757" s="2" t="str">
        <x:f>'Inventory detail'!B505</x:f>
        <x:v>60</x:v>
      </x:c>
      <x:c r="D2757" s="2" t="str">
        <x:f>'Inventory detail'!C505</x:f>
        <x:v>7CLR12-4</x:v>
      </x:c>
      <x:c r="E2757" s="10" t="n">
        <x:f>A1631</x:f>
        <x:v>46357</x:v>
      </x:c>
      <x:c r="F2757" s="7" t="n">
        <x:f>O1631</x:f>
        <x:v>2500</x:v>
      </x:c>
      <x:c r="G2757" s="7" t="n">
        <x:f>Q1631</x:f>
        <x:v>0</x:v>
      </x:c>
      <x:c r="H2757" s="7" t="n">
        <x:f>R1631</x:f>
        <x:v>124.30422997946607</x:v>
      </x:c>
      <x:c r="I2757" s="7" t="n">
        <x:f>SUMIFS('PO detail'!$W$1379:$W$1379,'PO detail'!$V$1379:$V$1379,"&gt;="&amp;E2757,'PO detail'!$V$1379:$V$1379,"&lt;"&amp;A2757)</x:f>
        <x:v>0</x:v>
      </x:c>
      <x:c r="J2757" s="7" t="n">
        <x:f>SUMIFS('PO detail'!$X$1379:$X$1379,'PO detail'!$V$1379:$V$1379,"&gt;="&amp;E2757,'PO detail'!$V$1379:$V$1379,"&lt;"&amp;A2757)</x:f>
        <x:v>0</x:v>
      </x:c>
      <x:c r="K2757" s="7" t="n">
        <x:f>SUMIFS('PO detail'!$Y$1379:$Y$1379,'PO detail'!$V$1379:$V$1379,"&gt;="&amp;E2757,'PO detail'!$V$1379:$V$1379,"&lt;"&amp;A2757)</x:f>
        <x:v>0</x:v>
      </x:c>
      <x:c r="L2757" s="7" t="n">
        <x:f>'Inventory detail'!F505*Summary!$K$5*(A2757-E2757)/Summary!$K$6</x:f>
        <x:v>161.25601642710473</x:v>
      </x:c>
      <x:c r="M2757" s="7" t="n">
        <x:f>MAX(0,H2757-L2757)</x:f>
        <x:v>0</x:v>
      </x:c>
      <x:c r="N2757" s="7" t="n">
        <x:f>MAX(0,L2757-H2757)</x:f>
        <x:v>36.95178644763865</x:v>
      </x:c>
      <x:c r="O2757" s="7" t="n">
        <x:f>MAX(0,F2757+I2757-N2757)</x:f>
        <x:v>2463.048213552361</x:v>
      </x:c>
      <x:c r="P2757" s="7" t="n">
        <x:f>MAX(0,N2757-F2757-I2757)</x:f>
        <x:v>0</x:v>
      </x:c>
      <x:c r="Q2757" s="7" t="n">
        <x:f>MAX(0,G2757+J2757-P2757)</x:f>
        <x:v>0</x:v>
      </x:c>
      <x:c r="R2757" s="7" t="n">
        <x:f>M2757+MAX(0,K2757-MAX(0,P2757-G2757-J2757))</x:f>
        <x:v>0</x:v>
      </x:c>
      <x:c r="S2757" s="7" t="n">
        <x:f>SUM(O2757,Q2757,R2757)</x:f>
        <x:v>2463.048213552361</x:v>
      </x:c>
      <x:c r="T2757" s="14" t="n">
        <x:f>'Inventory detail'!T505</x:f>
        <x:v>0.0392</x:v>
      </x:c>
      <x:c r="U2757" s="14" t="n">
        <x:f>'Inventory detail'!U505</x:f>
        <x:v>0.038453999999999995</x:v>
      </x:c>
      <x:c r="V2757" s="9" t="n">
        <x:f>O2757*T2757</x:f>
        <x:v>96.55148997125255</x:v>
      </x:c>
      <x:c r="W2757" s="9" t="n">
        <x:f>Q2757*T2757</x:f>
        <x:v>0</x:v>
      </x:c>
      <x:c r="X2757" s="9" t="n">
        <x:f>R2757*T2757</x:f>
        <x:v>0</x:v>
      </x:c>
      <x:c r="Y2757" s="9" t="n">
        <x:f>S2757*T2757</x:f>
        <x:v>96.55148997125255</x:v>
      </x:c>
      <x:c r="Z2757" s="9" t="n">
        <x:f>IF(ISNUMBER(U2757),S2757*(U2757-T2757),"n.a.")</x:f>
        <x:v>-1.8374339673100704</x:v>
      </x:c>
      <x:c r="AA2757" s="9" t="n">
        <x:f>IF(ISNUMBER(U2757),Y2757,0)</x:f>
        <x:v>96.55148997125255</x:v>
      </x:c>
      <x:c r="AB2757" s="7" t="n">
        <x:f>MAX(0,L2757-SUM(F2757:K2757))</x:f>
        <x:v>0</x:v>
      </x:c>
    </x:row>
    <x:row r="2758" ht="22" customHeight="1">
      <x:c r="A2758" s="18" t="n">
        <x:f>Summary!E$41</x:f>
        <x:v>46388</x:v>
      </x:c>
      <x:c r="B2758" s="2" t="str">
        <x:f>'Inventory detail'!A506</x:f>
        <x:v>COIL</x:v>
      </x:c>
      <x:c r="C2758" s="2" t="str">
        <x:f>'Inventory detail'!B506</x:f>
        <x:v>10</x:v>
      </x:c>
      <x:c r="D2758" s="2" t="str">
        <x:f>'Inventory detail'!C506</x:f>
        <x:v>9RED12-4</x:v>
      </x:c>
      <x:c r="E2758" s="10" t="n">
        <x:f>A1632</x:f>
        <x:v>46357</x:v>
      </x:c>
      <x:c r="F2758" s="7" t="n">
        <x:f>O1632</x:f>
        <x:v>2100</x:v>
      </x:c>
      <x:c r="G2758" s="7" t="n">
        <x:f>Q1632</x:f>
        <x:v>0</x:v>
      </x:c>
      <x:c r="H2758" s="7" t="n">
        <x:f>R1632</x:f>
        <x:v>38.80903490759752</x:v>
      </x:c>
      <x:c r="I2758" s="7" t="n">
        <x:f>SUMIFS('PO detail'!$W$584:$W$584,'PO detail'!$V$584:$V$584,"&gt;="&amp;E2758,'PO detail'!$V$584:$V$584,"&lt;"&amp;A2758)</x:f>
        <x:v>0</x:v>
      </x:c>
      <x:c r="J2758" s="7" t="n">
        <x:f>SUMIFS('PO detail'!$X$584:$X$584,'PO detail'!$V$584:$V$584,"&gt;="&amp;E2758,'PO detail'!$V$584:$V$584,"&lt;"&amp;A2758)</x:f>
        <x:v>0</x:v>
      </x:c>
      <x:c r="K2758" s="7" t="n">
        <x:f>SUMIFS('PO detail'!$Y$584:$Y$584,'PO detail'!$V$584:$V$584,"&gt;="&amp;E2758,'PO detail'!$V$584:$V$584,"&lt;"&amp;A2758)</x:f>
        <x:v>0</x:v>
      </x:c>
      <x:c r="L2758" s="7" t="n">
        <x:f>'Inventory detail'!F506*Summary!$K$5*(A2758-E2758)/Summary!$K$6</x:f>
        <x:v>152.77207392197124</x:v>
      </x:c>
      <x:c r="M2758" s="7" t="n">
        <x:f>MAX(0,H2758-L2758)</x:f>
        <x:v>0</x:v>
      </x:c>
      <x:c r="N2758" s="7" t="n">
        <x:f>MAX(0,L2758-H2758)</x:f>
        <x:v>113.96303901437372</x:v>
      </x:c>
      <x:c r="O2758" s="7" t="n">
        <x:f>MAX(0,F2758+I2758-N2758)</x:f>
        <x:v>1986.0369609856264</x:v>
      </x:c>
      <x:c r="P2758" s="7" t="n">
        <x:f>MAX(0,N2758-F2758-I2758)</x:f>
        <x:v>0</x:v>
      </x:c>
      <x:c r="Q2758" s="7" t="n">
        <x:f>MAX(0,G2758+J2758-P2758)</x:f>
        <x:v>0</x:v>
      </x:c>
      <x:c r="R2758" s="7" t="n">
        <x:f>M2758+MAX(0,K2758-MAX(0,P2758-G2758-J2758))</x:f>
        <x:v>0</x:v>
      </x:c>
      <x:c r="S2758" s="7" t="n">
        <x:f>SUM(O2758,Q2758,R2758)</x:f>
        <x:v>1986.0369609856264</x:v>
      </x:c>
      <x:c r="T2758" s="14" t="n">
        <x:f>'Inventory detail'!T506</x:f>
        <x:v>0.0478</x:v>
      </x:c>
      <x:c r="U2758" s="14" t="n">
        <x:f>'Inventory detail'!U506</x:f>
        <x:v>0.046852</x:v>
      </x:c>
      <x:c r="V2758" s="9" t="n">
        <x:f>O2758*T2758</x:f>
        <x:v>94.93256673511294</x:v>
      </x:c>
      <x:c r="W2758" s="9" t="n">
        <x:f>Q2758*T2758</x:f>
        <x:v>0</x:v>
      </x:c>
      <x:c r="X2758" s="9" t="n">
        <x:f>R2758*T2758</x:f>
        <x:v>0</x:v>
      </x:c>
      <x:c r="Y2758" s="9" t="n">
        <x:f>S2758*T2758</x:f>
        <x:v>94.93256673511294</x:v>
      </x:c>
      <x:c r="Z2758" s="9" t="n">
        <x:f>IF(ISNUMBER(U2758),S2758*(U2758-T2758),"n.a.")</x:f>
        <x:v>-1.8827630390143826</x:v>
      </x:c>
      <x:c r="AA2758" s="9" t="n">
        <x:f>IF(ISNUMBER(U2758),Y2758,0)</x:f>
        <x:v>94.93256673511294</x:v>
      </x:c>
      <x:c r="AB2758" s="7" t="n">
        <x:f>MAX(0,L2758-SUM(F2758:K2758))</x:f>
        <x:v>0</x:v>
      </x:c>
    </x:row>
    <x:row r="2759" ht="22" customHeight="1">
      <x:c r="A2759" s="18" t="n">
        <x:f>Summary!E$41</x:f>
        <x:v>46388</x:v>
      </x:c>
      <x:c r="B2759" s="2" t="str">
        <x:f>'Inventory detail'!A507</x:f>
        <x:v>COIL</x:v>
      </x:c>
      <x:c r="C2759" s="2" t="str">
        <x:f>'Inventory detail'!B507</x:f>
        <x:v>30</x:v>
      </x:c>
      <x:c r="D2759" s="2" t="str">
        <x:f>'Inventory detail'!C507</x:f>
        <x:v>14CLR12-4</x:v>
      </x:c>
      <x:c r="E2759" s="10" t="n">
        <x:f>A1633</x:f>
        <x:v>46357</x:v>
      </x:c>
      <x:c r="F2759" s="7" t="n">
        <x:f>O1633</x:f>
        <x:v>2100</x:v>
      </x:c>
      <x:c r="G2759" s="7" t="n">
        <x:f>Q1633</x:f>
        <x:v>0</x:v>
      </x:c>
      <x:c r="H2759" s="7" t="n">
        <x:f>R1633</x:f>
        <x:v>338.8090349075975</x:v>
      </x:c>
      <x:c r="I2759" s="7" t="n">
        <x:f>SUMIFS('PO detail'!$W$777:$W$777,'PO detail'!$V$777:$V$777,"&gt;="&amp;E2759,'PO detail'!$V$777:$V$777,"&lt;"&amp;A2759)</x:f>
        <x:v>0</x:v>
      </x:c>
      <x:c r="J2759" s="7" t="n">
        <x:f>SUMIFS('PO detail'!$X$777:$X$777,'PO detail'!$V$777:$V$777,"&gt;="&amp;E2759,'PO detail'!$V$777:$V$777,"&lt;"&amp;A2759)</x:f>
        <x:v>0</x:v>
      </x:c>
      <x:c r="K2759" s="7" t="n">
        <x:f>SUMIFS('PO detail'!$Y$777:$Y$777,'PO detail'!$V$777:$V$777,"&gt;="&amp;E2759,'PO detail'!$V$777:$V$777,"&lt;"&amp;A2759)</x:f>
        <x:v>0</x:v>
      </x:c>
      <x:c r="L2759" s="7" t="n">
        <x:f>'Inventory detail'!F507*Summary!$K$5*(A2759-E2759)/Summary!$K$6</x:f>
        <x:v>152.77207392197124</x:v>
      </x:c>
      <x:c r="M2759" s="7" t="n">
        <x:f>MAX(0,H2759-L2759)</x:f>
        <x:v>186.03696098562625</x:v>
      </x:c>
      <x:c r="N2759" s="7" t="n">
        <x:f>MAX(0,L2759-H2759)</x:f>
        <x:v>0</x:v>
      </x:c>
      <x:c r="O2759" s="7" t="n">
        <x:f>MAX(0,F2759+I2759-N2759)</x:f>
        <x:v>2100</x:v>
      </x:c>
      <x:c r="P2759" s="7" t="n">
        <x:f>MAX(0,N2759-F2759-I2759)</x:f>
        <x:v>0</x:v>
      </x:c>
      <x:c r="Q2759" s="7" t="n">
        <x:f>MAX(0,G2759+J2759-P2759)</x:f>
        <x:v>0</x:v>
      </x:c>
      <x:c r="R2759" s="7" t="n">
        <x:f>M2759+MAX(0,K2759-MAX(0,P2759-G2759-J2759))</x:f>
        <x:v>186.03696098562625</x:v>
      </x:c>
      <x:c r="S2759" s="7" t="n">
        <x:f>SUM(O2759,Q2759,R2759)</x:f>
        <x:v>2286.036960985626</x:v>
      </x:c>
      <x:c r="T2759" s="14" t="n">
        <x:f>'Inventory detail'!T507</x:f>
        <x:v>0.09179999999999999</x:v>
      </x:c>
      <x:c r="U2759" s="14" t="n">
        <x:f>'Inventory detail'!U507</x:f>
        <x:v>0.089947</x:v>
      </x:c>
      <x:c r="V2759" s="9" t="n">
        <x:f>O2759*T2759</x:f>
        <x:v>192.77999999999997</x:v>
      </x:c>
      <x:c r="W2759" s="9" t="n">
        <x:f>Q2759*T2759</x:f>
        <x:v>0</x:v>
      </x:c>
      <x:c r="X2759" s="9" t="n">
        <x:f>R2759*T2759</x:f>
        <x:v>17.078193018480487</x:v>
      </x:c>
      <x:c r="Y2759" s="9" t="n">
        <x:f>S2759*T2759</x:f>
        <x:v>209.85819301848045</x:v>
      </x:c>
      <x:c r="Z2759" s="9" t="n">
        <x:f>IF(ISNUMBER(U2759),S2759*(U2759-T2759),"n.a.")</x:f>
        <x:v>-4.236026488706351</x:v>
      </x:c>
      <x:c r="AA2759" s="9" t="n">
        <x:f>IF(ISNUMBER(U2759),Y2759,0)</x:f>
        <x:v>209.85819301848045</x:v>
      </x:c>
      <x:c r="AB2759" s="7" t="n">
        <x:f>MAX(0,L2759-SUM(F2759:K2759))</x:f>
        <x:v>0</x:v>
      </x:c>
    </x:row>
    <x:row r="2760" ht="22" customHeight="1">
      <x:c r="A2760" s="18" t="n">
        <x:f>Summary!E$41</x:f>
        <x:v>46388</x:v>
      </x:c>
      <x:c r="B2760" s="2" t="str">
        <x:f>'Inventory detail'!A508</x:f>
        <x:v>COIL</x:v>
      </x:c>
      <x:c r="C2760" s="2" t="str">
        <x:f>'Inventory detail'!B508</x:f>
        <x:v>30</x:v>
      </x:c>
      <x:c r="D2760" s="2" t="str">
        <x:f>'Inventory detail'!C508</x:f>
        <x:v>18NAV12-4</x:v>
      </x:c>
      <x:c r="E2760" s="10" t="n">
        <x:f>A1634</x:f>
        <x:v>46357</x:v>
      </x:c>
      <x:c r="F2760" s="7" t="n">
        <x:f>O1634</x:f>
        <x:v>738.8090349075976</x:v>
      </x:c>
      <x:c r="G2760" s="7" t="n">
        <x:f>Q1634</x:f>
        <x:v>0</x:v>
      </x:c>
      <x:c r="H2760" s="7" t="n">
        <x:f>R1634</x:f>
        <x:v>0</x:v>
      </x:c>
      <x:c r="I2760" s="7" t="n">
        <x:f>SUMIFS('PO detail'!$W$822:$W$822,'PO detail'!$V$822:$V$822,"&gt;="&amp;E2760,'PO detail'!$V$822:$V$822,"&lt;"&amp;A2760)</x:f>
        <x:v>0</x:v>
      </x:c>
      <x:c r="J2760" s="7" t="n">
        <x:f>SUMIFS('PO detail'!$X$822:$X$822,'PO detail'!$V$822:$V$822,"&gt;="&amp;E2760,'PO detail'!$V$822:$V$822,"&lt;"&amp;A2760)</x:f>
        <x:v>0</x:v>
      </x:c>
      <x:c r="K2760" s="7" t="n">
        <x:f>SUMIFS('PO detail'!$Y$822:$Y$822,'PO detail'!$V$822:$V$822,"&gt;="&amp;E2760,'PO detail'!$V$822:$V$822,"&lt;"&amp;A2760)</x:f>
        <x:v>0</x:v>
      </x:c>
      <x:c r="L2760" s="7" t="n">
        <x:f>'Inventory detail'!F508*Summary!$K$5*(A2760-E2760)/Summary!$K$6</x:f>
        <x:v>152.77207392197124</x:v>
      </x:c>
      <x:c r="M2760" s="7" t="n">
        <x:f>MAX(0,H2760-L2760)</x:f>
        <x:v>0</x:v>
      </x:c>
      <x:c r="N2760" s="7" t="n">
        <x:f>MAX(0,L2760-H2760)</x:f>
        <x:v>152.77207392197124</x:v>
      </x:c>
      <x:c r="O2760" s="7" t="n">
        <x:f>MAX(0,F2760+I2760-N2760)</x:f>
        <x:v>586.0369609856264</x:v>
      </x:c>
      <x:c r="P2760" s="7" t="n">
        <x:f>MAX(0,N2760-F2760-I2760)</x:f>
        <x:v>0</x:v>
      </x:c>
      <x:c r="Q2760" s="7" t="n">
        <x:f>MAX(0,G2760+J2760-P2760)</x:f>
        <x:v>0</x:v>
      </x:c>
      <x:c r="R2760" s="7" t="n">
        <x:f>M2760+MAX(0,K2760-MAX(0,P2760-G2760-J2760))</x:f>
        <x:v>0</x:v>
      </x:c>
      <x:c r="S2760" s="7" t="n">
        <x:f>SUM(O2760,Q2760,R2760)</x:f>
        <x:v>586.0369609856264</x:v>
      </x:c>
      <x:c r="T2760" s="14" t="n">
        <x:f>'Inventory detail'!T508</x:f>
        <x:v>0.1448</x:v>
      </x:c>
      <x:c r="U2760" s="14" t="n">
        <x:f>'Inventory detail'!U508</x:f>
        <x:v>0.141882</x:v>
      </x:c>
      <x:c r="V2760" s="9" t="n">
        <x:f>O2760*T2760</x:f>
        <x:v>84.8581519507187</x:v>
      </x:c>
      <x:c r="W2760" s="9" t="n">
        <x:f>Q2760*T2760</x:f>
        <x:v>0</x:v>
      </x:c>
      <x:c r="X2760" s="9" t="n">
        <x:f>R2760*T2760</x:f>
        <x:v>0</x:v>
      </x:c>
      <x:c r="Y2760" s="9" t="n">
        <x:f>S2760*T2760</x:f>
        <x:v>84.8581519507187</x:v>
      </x:c>
      <x:c r="Z2760" s="9" t="n">
        <x:f>IF(ISNUMBER(U2760),S2760*(U2760-T2760),"n.a.")</x:f>
        <x:v>-1.71005585215606</x:v>
      </x:c>
      <x:c r="AA2760" s="9" t="n">
        <x:f>IF(ISNUMBER(U2760),Y2760,0)</x:f>
        <x:v>84.8581519507187</x:v>
      </x:c>
      <x:c r="AB2760" s="7" t="n">
        <x:f>MAX(0,L2760-SUM(F2760:K2760))</x:f>
        <x:v>0</x:v>
      </x:c>
    </x:row>
    <x:row r="2761" ht="22" customHeight="1">
      <x:c r="A2761" s="18" t="n">
        <x:f>Summary!E$41</x:f>
        <x:v>46388</x:v>
      </x:c>
      <x:c r="B2761" s="2" t="str">
        <x:f>'Inventory detail'!A509</x:f>
        <x:v>POUC</x:v>
      </x:c>
      <x:c r="C2761" s="2" t="str">
        <x:f>'Inventory detail'!B509</x:f>
        <x:v>10</x:v>
      </x:c>
      <x:c r="D2761" s="2" t="str">
        <x:f>'Inventory detail'!C509</x:f>
        <x:v>MLEG3</x:v>
      </x:c>
      <x:c r="E2761" s="10" t="n">
        <x:f>A1635</x:f>
        <x:v>46357</x:v>
      </x:c>
      <x:c r="F2761" s="7" t="n">
        <x:f>O1635</x:f>
        <x:v>0</x:v>
      </x:c>
      <x:c r="G2761" s="7" t="n">
        <x:f>Q1635</x:f>
        <x:v>3000</x:v>
      </x:c>
      <x:c r="H2761" s="7" t="n">
        <x:f>R1635</x:f>
        <x:v>2238.809034907598</x:v>
      </x:c>
      <x:c r="I2761" s="7" t="n">
        <x:f>SUMIFS('PO detail'!$W$1564:$W$1564,'PO detail'!$V$1564:$V$1564,"&gt;="&amp;E2761,'PO detail'!$V$1564:$V$1564,"&lt;"&amp;A2761)</x:f>
        <x:v>0</x:v>
      </x:c>
      <x:c r="J2761" s="7" t="n">
        <x:f>SUMIFS('PO detail'!$X$1564:$X$1564,'PO detail'!$V$1564:$V$1564,"&gt;="&amp;E2761,'PO detail'!$V$1564:$V$1564,"&lt;"&amp;A2761)</x:f>
        <x:v>0</x:v>
      </x:c>
      <x:c r="K2761" s="7" t="n">
        <x:f>SUMIFS('PO detail'!$Y$1564:$Y$1564,'PO detail'!$V$1564:$V$1564,"&gt;="&amp;E2761,'PO detail'!$V$1564:$V$1564,"&lt;"&amp;A2761)</x:f>
        <x:v>0</x:v>
      </x:c>
      <x:c r="L2761" s="7" t="n">
        <x:f>'Inventory detail'!F509*Summary!$K$5*(A2761-E2761)/Summary!$K$6</x:f>
        <x:v>152.77207392197124</x:v>
      </x:c>
      <x:c r="M2761" s="7" t="n">
        <x:f>MAX(0,H2761-L2761)</x:f>
        <x:v>2086.0369609856266</x:v>
      </x:c>
      <x:c r="N2761" s="7" t="n">
        <x:f>MAX(0,L2761-H2761)</x:f>
        <x:v>0</x:v>
      </x:c>
      <x:c r="O2761" s="7" t="n">
        <x:f>MAX(0,F2761+I2761-N2761)</x:f>
        <x:v>0</x:v>
      </x:c>
      <x:c r="P2761" s="7" t="n">
        <x:f>MAX(0,N2761-F2761-I2761)</x:f>
        <x:v>0</x:v>
      </x:c>
      <x:c r="Q2761" s="7" t="n">
        <x:f>MAX(0,G2761+J2761-P2761)</x:f>
        <x:v>3000</x:v>
      </x:c>
      <x:c r="R2761" s="7" t="n">
        <x:f>M2761+MAX(0,K2761-MAX(0,P2761-G2761-J2761))</x:f>
        <x:v>2086.0369609856266</x:v>
      </x:c>
      <x:c r="S2761" s="7" t="n">
        <x:f>SUM(O2761,Q2761,R2761)</x:f>
        <x:v>5086.036960985626</x:v>
      </x:c>
      <x:c r="T2761" s="14" t="n">
        <x:f>'Inventory detail'!T509</x:f>
        <x:v>0.1051</x:v>
      </x:c>
      <x:c r="U2761" s="14" t="n">
        <x:f>'Inventory detail'!U509</x:f>
        <x:v>0.154605</x:v>
      </x:c>
      <x:c r="V2761" s="9" t="n">
        <x:f>O2761*T2761</x:f>
        <x:v>0</x:v>
      </x:c>
      <x:c r="W2761" s="9" t="n">
        <x:f>Q2761*T2761</x:f>
        <x:v>315.3</x:v>
      </x:c>
      <x:c r="X2761" s="9" t="n">
        <x:f>R2761*T2761</x:f>
        <x:v>219.24248459958935</x:v>
      </x:c>
      <x:c r="Y2761" s="9" t="n">
        <x:f>S2761*T2761</x:f>
        <x:v>534.5424845995893</x:v>
      </x:c>
      <x:c r="Z2761" s="9" t="n">
        <x:f>IF(ISNUMBER(U2761),S2761*(U2761-T2761),"n.a.")</x:f>
        <x:v>251.78425975359337</x:v>
      </x:c>
      <x:c r="AA2761" s="9" t="n">
        <x:f>IF(ISNUMBER(U2761),Y2761,0)</x:f>
        <x:v>534.5424845995893</x:v>
      </x:c>
      <x:c r="AB2761" s="7" t="n">
        <x:f>MAX(0,L2761-SUM(F2761:K2761))</x:f>
        <x:v>0</x:v>
      </x:c>
    </x:row>
    <x:row r="2762" ht="22" customHeight="1">
      <x:c r="A2762" s="18" t="n">
        <x:f>Summary!E$41</x:f>
        <x:v>46388</x:v>
      </x:c>
      <x:c r="B2762" s="2" t="str">
        <x:f>'Inventory detail'!A510</x:f>
        <x:v>WIRE</x:v>
      </x:c>
      <x:c r="C2762" s="2" t="str">
        <x:f>'Inventory detail'!B510</x:f>
        <x:v>30</x:v>
      </x:c>
      <x:c r="D2762" s="2" t="str">
        <x:f>'Inventory detail'!C510</x:f>
        <x:v>DL716GOLD</x:v>
      </x:c>
      <x:c r="E2762" s="10" t="n">
        <x:f>A1636</x:f>
        <x:v>46357</x:v>
      </x:c>
      <x:c r="F2762" s="7" t="n">
        <x:f>O1636</x:f>
        <x:v>0</x:v>
      </x:c>
      <x:c r="G2762" s="7" t="n">
        <x:f>Q1636</x:f>
        <x:v>0</x:v>
      </x:c>
      <x:c r="H2762" s="7" t="n">
        <x:f>R1636</x:f>
        <x:v>338.8090349075975</x:v>
      </x:c>
      <x:c r="I2762" s="7" t="n">
        <x:f>0</x:f>
        <x:v>0</x:v>
      </x:c>
      <x:c r="J2762" s="7" t="n">
        <x:f>0</x:f>
        <x:v>0</x:v>
      </x:c>
      <x:c r="K2762" s="7" t="n">
        <x:f>0</x:f>
        <x:v>0</x:v>
      </x:c>
      <x:c r="L2762" s="7" t="n">
        <x:f>'Inventory detail'!F510*Summary!$K$5*(A2762-E2762)/Summary!$K$6</x:f>
        <x:v>152.77207392197124</x:v>
      </x:c>
      <x:c r="M2762" s="7" t="n">
        <x:f>MAX(0,H2762-L2762)</x:f>
        <x:v>186.03696098562625</x:v>
      </x:c>
      <x:c r="N2762" s="7" t="n">
        <x:f>MAX(0,L2762-H2762)</x:f>
        <x:v>0</x:v>
      </x:c>
      <x:c r="O2762" s="7" t="n">
        <x:f>MAX(0,F2762+I2762-N2762)</x:f>
        <x:v>0</x:v>
      </x:c>
      <x:c r="P2762" s="7" t="n">
        <x:f>MAX(0,N2762-F2762-I2762)</x:f>
        <x:v>0</x:v>
      </x:c>
      <x:c r="Q2762" s="7" t="n">
        <x:f>MAX(0,G2762+J2762-P2762)</x:f>
        <x:v>0</x:v>
      </x:c>
      <x:c r="R2762" s="7" t="n">
        <x:f>M2762+MAX(0,K2762-MAX(0,P2762-G2762-J2762))</x:f>
        <x:v>186.03696098562625</x:v>
      </x:c>
      <x:c r="S2762" s="7" t="n">
        <x:f>SUM(O2762,Q2762,R2762)</x:f>
        <x:v>186.03696098562625</x:v>
      </x:c>
      <x:c r="T2762" s="14" t="n">
        <x:f>'Inventory detail'!T510</x:f>
        <x:v>0.0732</x:v>
      </x:c>
      <x:c r="U2762" s="14" t="n">
        <x:f>'Inventory detail'!U510</x:f>
        <x:v>0.0732</x:v>
      </x:c>
      <x:c r="V2762" s="9" t="n">
        <x:f>O2762*T2762</x:f>
        <x:v>0</x:v>
      </x:c>
      <x:c r="W2762" s="9" t="n">
        <x:f>Q2762*T2762</x:f>
        <x:v>0</x:v>
      </x:c>
      <x:c r="X2762" s="9" t="n">
        <x:f>R2762*T2762</x:f>
        <x:v>13.617905544147842</x:v>
      </x:c>
      <x:c r="Y2762" s="9" t="n">
        <x:f>S2762*T2762</x:f>
        <x:v>13.617905544147842</x:v>
      </x:c>
      <x:c r="Z2762" s="9" t="n">
        <x:f>IF(ISNUMBER(U2762),S2762*(U2762-T2762),"n.a.")</x:f>
        <x:v>0</x:v>
      </x:c>
      <x:c r="AA2762" s="9" t="n">
        <x:f>IF(ISNUMBER(U2762),Y2762,0)</x:f>
        <x:v>13.617905544147842</x:v>
      </x:c>
      <x:c r="AB2762" s="7" t="n">
        <x:f>MAX(0,L2762-SUM(F2762:K2762))</x:f>
        <x:v>0</x:v>
      </x:c>
    </x:row>
    <x:row r="2763" ht="22" customHeight="1">
      <x:c r="A2763" s="18" t="n">
        <x:f>Summary!E$41</x:f>
        <x:v>46388</x:v>
      </x:c>
      <x:c r="B2763" s="2" t="str">
        <x:f>'Inventory detail'!A511</x:f>
        <x:v>WIRE</x:v>
      </x:c>
      <x:c r="C2763" s="2" t="str">
        <x:f>'Inventory detail'!B511</x:f>
        <x:v>60</x:v>
      </x:c>
      <x:c r="D2763" s="2" t="str">
        <x:f>'Inventory detail'!C511</x:f>
        <x:v>DL114BLK</x:v>
      </x:c>
      <x:c r="E2763" s="10" t="n">
        <x:f>A1637</x:f>
        <x:v>46357</x:v>
      </x:c>
      <x:c r="F2763" s="7" t="n">
        <x:f>O1637</x:f>
        <x:v>0</x:v>
      </x:c>
      <x:c r="G2763" s="7" t="n">
        <x:f>Q1637</x:f>
        <x:v>0</x:v>
      </x:c>
      <x:c r="H2763" s="7" t="n">
        <x:f>R1637</x:f>
        <x:v>638.8090349075976</x:v>
      </x:c>
      <x:c r="I2763" s="7" t="n">
        <x:f>SUMIFS('PO detail'!$W$2044:$W$2045,'PO detail'!$V$2044:$V$2045,"&gt;="&amp;E2763,'PO detail'!$V$2044:$V$2045,"&lt;"&amp;A2763)</x:f>
        <x:v>0</x:v>
      </x:c>
      <x:c r="J2763" s="7" t="n">
        <x:f>SUMIFS('PO detail'!$X$2044:$X$2045,'PO detail'!$V$2044:$V$2045,"&gt;="&amp;E2763,'PO detail'!$V$2044:$V$2045,"&lt;"&amp;A2763)</x:f>
        <x:v>0</x:v>
      </x:c>
      <x:c r="K2763" s="7" t="n">
        <x:f>SUMIFS('PO detail'!$Y$2044:$Y$2045,'PO detail'!$V$2044:$V$2045,"&gt;="&amp;E2763,'PO detail'!$V$2044:$V$2045,"&lt;"&amp;A2763)</x:f>
        <x:v>0</x:v>
      </x:c>
      <x:c r="L2763" s="7" t="n">
        <x:f>'Inventory detail'!F511*Summary!$K$5*(A2763-E2763)/Summary!$K$6</x:f>
        <x:v>152.77207392197124</x:v>
      </x:c>
      <x:c r="M2763" s="7" t="n">
        <x:f>MAX(0,H2763-L2763)</x:f>
        <x:v>486.03696098562637</x:v>
      </x:c>
      <x:c r="N2763" s="7" t="n">
        <x:f>MAX(0,L2763-H2763)</x:f>
        <x:v>0</x:v>
      </x:c>
      <x:c r="O2763" s="7" t="n">
        <x:f>MAX(0,F2763+I2763-N2763)</x:f>
        <x:v>0</x:v>
      </x:c>
      <x:c r="P2763" s="7" t="n">
        <x:f>MAX(0,N2763-F2763-I2763)</x:f>
        <x:v>0</x:v>
      </x:c>
      <x:c r="Q2763" s="7" t="n">
        <x:f>MAX(0,G2763+J2763-P2763)</x:f>
        <x:v>0</x:v>
      </x:c>
      <x:c r="R2763" s="7" t="n">
        <x:f>M2763+MAX(0,K2763-MAX(0,P2763-G2763-J2763))</x:f>
        <x:v>486.03696098562637</x:v>
      </x:c>
      <x:c r="S2763" s="7" t="n">
        <x:f>SUM(O2763,Q2763,R2763)</x:f>
        <x:v>486.03696098562637</x:v>
      </x:c>
      <x:c r="T2763" s="14" t="n">
        <x:f>'Inventory detail'!T511</x:f>
        <x:v>0.5507</x:v>
      </x:c>
      <x:c r="U2763" s="14" t="n">
        <x:f>'Inventory detail'!U511</x:f>
        <x:v>0.5507</x:v>
      </x:c>
      <x:c r="V2763" s="9" t="n">
        <x:f>O2763*T2763</x:f>
        <x:v>0</x:v>
      </x:c>
      <x:c r="W2763" s="9" t="n">
        <x:f>Q2763*T2763</x:f>
        <x:v>0</x:v>
      </x:c>
      <x:c r="X2763" s="9" t="n">
        <x:f>R2763*T2763</x:f>
        <x:v>267.66055441478443</x:v>
      </x:c>
      <x:c r="Y2763" s="9" t="n">
        <x:f>S2763*T2763</x:f>
        <x:v>267.66055441478443</x:v>
      </x:c>
      <x:c r="Z2763" s="9" t="n">
        <x:f>IF(ISNUMBER(U2763),S2763*(U2763-T2763),"n.a.")</x:f>
        <x:v>0</x:v>
      </x:c>
      <x:c r="AA2763" s="9" t="n">
        <x:f>IF(ISNUMBER(U2763),Y2763,0)</x:f>
        <x:v>267.66055441478443</x:v>
      </x:c>
      <x:c r="AB2763" s="7" t="n">
        <x:f>MAX(0,L2763-SUM(F2763:K2763))</x:f>
        <x:v>0</x:v>
      </x:c>
    </x:row>
    <x:row r="2764" ht="22" customHeight="1">
      <x:c r="A2764" s="18" t="n">
        <x:f>Summary!E$41</x:f>
        <x:v>46388</x:v>
      </x:c>
      <x:c r="B2764" s="2" t="str">
        <x:f>'Inventory detail'!A512</x:f>
        <x:v>COIL</x:v>
      </x:c>
      <x:c r="C2764" s="2" t="str">
        <x:f>'Inventory detail'!B512</x:f>
        <x:v>10</x:v>
      </x:c>
      <x:c r="D2764" s="2" t="str">
        <x:f>'Inventory detail'!C512</x:f>
        <x:v>13CLR12-4</x:v>
      </x:c>
      <x:c r="E2764" s="10" t="n">
        <x:f>A1638</x:f>
        <x:v>46357</x:v>
      </x:c>
      <x:c r="F2764" s="7" t="n">
        <x:f>O1638</x:f>
        <x:v>2100</x:v>
      </x:c>
      <x:c r="G2764" s="7" t="n">
        <x:f>Q1638</x:f>
        <x:v>0</x:v>
      </x:c>
      <x:c r="H2764" s="7" t="n">
        <x:f>R1638</x:f>
        <x:v>653.3138398357289</x:v>
      </x:c>
      <x:c r="I2764" s="7" t="n">
        <x:f>SUMIFS('PO detail'!$W$144:$W$144,'PO detail'!$V$144:$V$144,"&gt;="&amp;E2764,'PO detail'!$V$144:$V$144,"&lt;"&amp;A2764)</x:f>
        <x:v>0</x:v>
      </x:c>
      <x:c r="J2764" s="7" t="n">
        <x:f>SUMIFS('PO detail'!$X$144:$X$144,'PO detail'!$V$144:$V$144,"&gt;="&amp;E2764,'PO detail'!$V$144:$V$144,"&lt;"&amp;A2764)</x:f>
        <x:v>0</x:v>
      </x:c>
      <x:c r="K2764" s="7" t="n">
        <x:f>SUMIFS('PO detail'!$Y$144:$Y$144,'PO detail'!$V$144:$V$144,"&gt;="&amp;E2764,'PO detail'!$V$144:$V$144,"&lt;"&amp;A2764)</x:f>
        <x:v>0</x:v>
      </x:c>
      <x:c r="L2764" s="7" t="n">
        <x:f>'Inventory detail'!F512*Summary!$K$5*(A2764-E2764)/Summary!$K$6</x:f>
        <x:v>144.28813141683776</x:v>
      </x:c>
      <x:c r="M2764" s="7" t="n">
        <x:f>MAX(0,H2764-L2764)</x:f>
        <x:v>509.02570841889116</x:v>
      </x:c>
      <x:c r="N2764" s="7" t="n">
        <x:f>MAX(0,L2764-H2764)</x:f>
        <x:v>0</x:v>
      </x:c>
      <x:c r="O2764" s="7" t="n">
        <x:f>MAX(0,F2764+I2764-N2764)</x:f>
        <x:v>2100</x:v>
      </x:c>
      <x:c r="P2764" s="7" t="n">
        <x:f>MAX(0,N2764-F2764-I2764)</x:f>
        <x:v>0</x:v>
      </x:c>
      <x:c r="Q2764" s="7" t="n">
        <x:f>MAX(0,G2764+J2764-P2764)</x:f>
        <x:v>0</x:v>
      </x:c>
      <x:c r="R2764" s="7" t="n">
        <x:f>M2764+MAX(0,K2764-MAX(0,P2764-G2764-J2764))</x:f>
        <x:v>509.02570841889116</x:v>
      </x:c>
      <x:c r="S2764" s="7" t="n">
        <x:f>SUM(O2764,Q2764,R2764)</x:f>
        <x:v>2609.025708418891</x:v>
      </x:c>
      <x:c r="T2764" s="14" t="n">
        <x:f>'Inventory detail'!T512</x:f>
        <x:v>0.0848</x:v>
      </x:c>
      <x:c r="U2764" s="14" t="n">
        <x:f>'Inventory detail'!U512</x:f>
        <x:v>0.083096</x:v>
      </x:c>
      <x:c r="V2764" s="9" t="n">
        <x:f>O2764*T2764</x:f>
        <x:v>178.08</x:v>
      </x:c>
      <x:c r="W2764" s="9" t="n">
        <x:f>Q2764*T2764</x:f>
        <x:v>0</x:v>
      </x:c>
      <x:c r="X2764" s="9" t="n">
        <x:f>R2764*T2764</x:f>
        <x:v>43.16538007392197</x:v>
      </x:c>
      <x:c r="Y2764" s="9" t="n">
        <x:f>S2764*T2764</x:f>
        <x:v>221.24538007392198</x:v>
      </x:c>
      <x:c r="Z2764" s="9" t="n">
        <x:f>IF(ISNUMBER(U2764),S2764*(U2764-T2764),"n.a.")</x:f>
        <x:v>-4.445779807145783</x:v>
      </x:c>
      <x:c r="AA2764" s="9" t="n">
        <x:f>IF(ISNUMBER(U2764),Y2764,0)</x:f>
        <x:v>221.24538007392198</x:v>
      </x:c>
      <x:c r="AB2764" s="7" t="n">
        <x:f>MAX(0,L2764-SUM(F2764:K2764))</x:f>
        <x:v>0</x:v>
      </x:c>
    </x:row>
    <x:row r="2765" ht="22" customHeight="1">
      <x:c r="A2765" s="18" t="n">
        <x:f>Summary!E$41</x:f>
        <x:v>46388</x:v>
      </x:c>
      <x:c r="B2765" s="2" t="str">
        <x:f>'Inventory detail'!A513</x:f>
        <x:v>COIL</x:v>
      </x:c>
      <x:c r="C2765" s="2" t="str">
        <x:f>'Inventory detail'!B513</x:f>
        <x:v>10</x:v>
      </x:c>
      <x:c r="D2765" s="2" t="str">
        <x:f>'Inventory detail'!C513</x:f>
        <x:v>20BLU12-4</x:v>
      </x:c>
      <x:c r="E2765" s="10" t="n">
        <x:f>A1639</x:f>
        <x:v>46357</x:v>
      </x:c>
      <x:c r="F2765" s="7" t="n">
        <x:f>O1639</x:f>
        <x:v>453.31383983572897</x:v>
      </x:c>
      <x:c r="G2765" s="7" t="n">
        <x:f>Q1639</x:f>
        <x:v>0</x:v>
      </x:c>
      <x:c r="H2765" s="7" t="n">
        <x:f>R1639</x:f>
        <x:v>0</x:v>
      </x:c>
      <x:c r="I2765" s="7" t="n">
        <x:f>SUMIFS('PO detail'!$W$292:$W$292,'PO detail'!$V$292:$V$292,"&gt;="&amp;E2765,'PO detail'!$V$292:$V$292,"&lt;"&amp;A2765)</x:f>
        <x:v>0</x:v>
      </x:c>
      <x:c r="J2765" s="7" t="n">
        <x:f>SUMIFS('PO detail'!$X$292:$X$292,'PO detail'!$V$292:$V$292,"&gt;="&amp;E2765,'PO detail'!$V$292:$V$292,"&lt;"&amp;A2765)</x:f>
        <x:v>0</x:v>
      </x:c>
      <x:c r="K2765" s="7" t="n">
        <x:f>SUMIFS('PO detail'!$Y$292:$Y$292,'PO detail'!$V$292:$V$292,"&gt;="&amp;E2765,'PO detail'!$V$292:$V$292,"&lt;"&amp;A2765)</x:f>
        <x:v>0</x:v>
      </x:c>
      <x:c r="L2765" s="7" t="n">
        <x:f>'Inventory detail'!F513*Summary!$K$5*(A2765-E2765)/Summary!$K$6</x:f>
        <x:v>144.28813141683776</x:v>
      </x:c>
      <x:c r="M2765" s="7" t="n">
        <x:f>MAX(0,H2765-L2765)</x:f>
        <x:v>0</x:v>
      </x:c>
      <x:c r="N2765" s="7" t="n">
        <x:f>MAX(0,L2765-H2765)</x:f>
        <x:v>144.28813141683776</x:v>
      </x:c>
      <x:c r="O2765" s="7" t="n">
        <x:f>MAX(0,F2765+I2765-N2765)</x:f>
        <x:v>309.0257084188912</x:v>
      </x:c>
      <x:c r="P2765" s="7" t="n">
        <x:f>MAX(0,N2765-F2765-I2765)</x:f>
        <x:v>0</x:v>
      </x:c>
      <x:c r="Q2765" s="7" t="n">
        <x:f>MAX(0,G2765+J2765-P2765)</x:f>
        <x:v>0</x:v>
      </x:c>
      <x:c r="R2765" s="7" t="n">
        <x:f>M2765+MAX(0,K2765-MAX(0,P2765-G2765-J2765))</x:f>
        <x:v>0</x:v>
      </x:c>
      <x:c r="S2765" s="7" t="n">
        <x:f>SUM(O2765,Q2765,R2765)</x:f>
        <x:v>309.0257084188912</x:v>
      </x:c>
      <x:c r="T2765" s="14" t="n">
        <x:f>'Inventory detail'!T513</x:f>
        <x:v>0.1567</x:v>
      </x:c>
      <x:c r="U2765" s="14" t="n">
        <x:f>'Inventory detail'!U513</x:f>
        <x:v>0.1534845</x:v>
      </x:c>
      <x:c r="V2765" s="9" t="n">
        <x:f>O2765*T2765</x:f>
        <x:v>48.424328509240254</x:v>
      </x:c>
      <x:c r="W2765" s="9" t="n">
        <x:f>Q2765*T2765</x:f>
        <x:v>0</x:v>
      </x:c>
      <x:c r="X2765" s="9" t="n">
        <x:f>R2765*T2765</x:f>
        <x:v>0</x:v>
      </x:c>
      <x:c r="Y2765" s="9" t="n">
        <x:f>S2765*T2765</x:f>
        <x:v>48.424328509240254</x:v>
      </x:c>
      <x:c r="Z2765" s="9" t="n">
        <x:f>IF(ISNUMBER(U2765),S2765*(U2765-T2765),"n.a.")</x:f>
        <x:v>-0.9936721654209478</x:v>
      </x:c>
      <x:c r="AA2765" s="9" t="n">
        <x:f>IF(ISNUMBER(U2765),Y2765,0)</x:f>
        <x:v>48.424328509240254</x:v>
      </x:c>
      <x:c r="AB2765" s="7" t="n">
        <x:f>MAX(0,L2765-SUM(F2765:K2765))</x:f>
        <x:v>0</x:v>
      </x:c>
    </x:row>
    <x:row r="2766" ht="22" customHeight="1">
      <x:c r="A2766" s="18" t="n">
        <x:f>Summary!E$41</x:f>
        <x:v>46388</x:v>
      </x:c>
      <x:c r="B2766" s="2" t="str">
        <x:f>'Inventory detail'!A514</x:f>
        <x:v>COIL</x:v>
      </x:c>
      <x:c r="C2766" s="2" t="str">
        <x:f>'Inventory detail'!B514</x:f>
        <x:v>30</x:v>
      </x:c>
      <x:c r="D2766" s="2" t="str">
        <x:f>'Inventory detail'!C514</x:f>
        <x:v>22CLR12-4</x:v>
      </x:c>
      <x:c r="E2766" s="10" t="n">
        <x:f>A1640</x:f>
        <x:v>46357</x:v>
      </x:c>
      <x:c r="F2766" s="7" t="n">
        <x:f>O1640</x:f>
        <x:v>1053.3138398357291</x:v>
      </x:c>
      <x:c r="G2766" s="7" t="n">
        <x:f>Q1640</x:f>
        <x:v>0</x:v>
      </x:c>
      <x:c r="H2766" s="7" t="n">
        <x:f>R1640</x:f>
        <x:v>0</x:v>
      </x:c>
      <x:c r="I2766" s="7" t="n">
        <x:f>SUMIFS('PO detail'!$W$859:$W$859,'PO detail'!$V$859:$V$859,"&gt;="&amp;E2766,'PO detail'!$V$859:$V$859,"&lt;"&amp;A2766)</x:f>
        <x:v>0</x:v>
      </x:c>
      <x:c r="J2766" s="7" t="n">
        <x:f>SUMIFS('PO detail'!$X$859:$X$859,'PO detail'!$V$859:$V$859,"&gt;="&amp;E2766,'PO detail'!$V$859:$V$859,"&lt;"&amp;A2766)</x:f>
        <x:v>0</x:v>
      </x:c>
      <x:c r="K2766" s="7" t="n">
        <x:f>SUMIFS('PO detail'!$Y$859:$Y$859,'PO detail'!$V$859:$V$859,"&gt;="&amp;E2766,'PO detail'!$V$859:$V$859,"&lt;"&amp;A2766)</x:f>
        <x:v>0</x:v>
      </x:c>
      <x:c r="L2766" s="7" t="n">
        <x:f>'Inventory detail'!F514*Summary!$K$5*(A2766-E2766)/Summary!$K$6</x:f>
        <x:v>144.28813141683776</x:v>
      </x:c>
      <x:c r="M2766" s="7" t="n">
        <x:f>MAX(0,H2766-L2766)</x:f>
        <x:v>0</x:v>
      </x:c>
      <x:c r="N2766" s="7" t="n">
        <x:f>MAX(0,L2766-H2766)</x:f>
        <x:v>144.28813141683776</x:v>
      </x:c>
      <x:c r="O2766" s="7" t="n">
        <x:f>MAX(0,F2766+I2766-N2766)</x:f>
        <x:v>909.0257084188913</x:v>
      </x:c>
      <x:c r="P2766" s="7" t="n">
        <x:f>MAX(0,N2766-F2766-I2766)</x:f>
        <x:v>0</x:v>
      </x:c>
      <x:c r="Q2766" s="7" t="n">
        <x:f>MAX(0,G2766+J2766-P2766)</x:f>
        <x:v>0</x:v>
      </x:c>
      <x:c r="R2766" s="7" t="n">
        <x:f>M2766+MAX(0,K2766-MAX(0,P2766-G2766-J2766))</x:f>
        <x:v>0</x:v>
      </x:c>
      <x:c r="S2766" s="7" t="n">
        <x:f>SUM(O2766,Q2766,R2766)</x:f>
        <x:v>909.0257084188913</x:v>
      </x:c>
      <x:c r="T2766" s="14" t="n">
        <x:f>'Inventory detail'!T514</x:f>
        <x:v>0.1674</x:v>
      </x:c>
      <x:c r="U2766" s="14" t="n">
        <x:f>'Inventory detail'!U514</x:f>
        <x:v>0.163982</x:v>
      </x:c>
      <x:c r="V2766" s="9" t="n">
        <x:f>O2766*T2766</x:f>
        <x:v>152.1709035893224</x:v>
      </x:c>
      <x:c r="W2766" s="9" t="n">
        <x:f>Q2766*T2766</x:f>
        <x:v>0</x:v>
      </x:c>
      <x:c r="X2766" s="9" t="n">
        <x:f>R2766*T2766</x:f>
        <x:v>0</x:v>
      </x:c>
      <x:c r="Y2766" s="9" t="n">
        <x:f>S2766*T2766</x:f>
        <x:v>152.1709035893224</x:v>
      </x:c>
      <x:c r="Z2766" s="9" t="n">
        <x:f>IF(ISNUMBER(U2766),S2766*(U2766-T2766),"n.a.")</x:f>
        <x:v>-3.1070498713757746</x:v>
      </x:c>
      <x:c r="AA2766" s="9" t="n">
        <x:f>IF(ISNUMBER(U2766),Y2766,0)</x:f>
        <x:v>152.1709035893224</x:v>
      </x:c>
      <x:c r="AB2766" s="7" t="n">
        <x:f>MAX(0,L2766-SUM(F2766:K2766))</x:f>
        <x:v>0</x:v>
      </x:c>
    </x:row>
    <x:row r="2767" ht="22" customHeight="1">
      <x:c r="A2767" s="18" t="n">
        <x:f>Summary!E$41</x:f>
        <x:v>46388</x:v>
      </x:c>
      <x:c r="B2767" s="2" t="str">
        <x:f>'Inventory detail'!A515</x:f>
        <x:v>COIL</x:v>
      </x:c>
      <x:c r="C2767" s="2" t="str">
        <x:f>'Inventory detail'!B515</x:f>
        <x:v>60</x:v>
      </x:c>
      <x:c r="D2767" s="2" t="str">
        <x:f>'Inventory detail'!C515</x:f>
        <x:v>20CLR12-4</x:v>
      </x:c>
      <x:c r="E2767" s="10" t="n">
        <x:f>A1641</x:f>
        <x:v>46357</x:v>
      </x:c>
      <x:c r="F2767" s="7" t="n">
        <x:f>O1641</x:f>
        <x:v>0</x:v>
      </x:c>
      <x:c r="G2767" s="7" t="n">
        <x:f>Q1641</x:f>
        <x:v>0</x:v>
      </x:c>
      <x:c r="H2767" s="7" t="n">
        <x:f>R1641</x:f>
        <x:v>2253.313839835729</x:v>
      </x:c>
      <x:c r="I2767" s="7" t="n">
        <x:f>0</x:f>
        <x:v>0</x:v>
      </x:c>
      <x:c r="J2767" s="7" t="n">
        <x:f>0</x:f>
        <x:v>0</x:v>
      </x:c>
      <x:c r="K2767" s="7" t="n">
        <x:f>0</x:f>
        <x:v>0</x:v>
      </x:c>
      <x:c r="L2767" s="7" t="n">
        <x:f>'Inventory detail'!F515*Summary!$K$5*(A2767-E2767)/Summary!$K$6</x:f>
        <x:v>144.28813141683776</x:v>
      </x:c>
      <x:c r="M2767" s="7" t="n">
        <x:f>MAX(0,H2767-L2767)</x:f>
        <x:v>2109.0257084188916</x:v>
      </x:c>
      <x:c r="N2767" s="7" t="n">
        <x:f>MAX(0,L2767-H2767)</x:f>
        <x:v>0</x:v>
      </x:c>
      <x:c r="O2767" s="7" t="n">
        <x:f>MAX(0,F2767+I2767-N2767)</x:f>
        <x:v>0</x:v>
      </x:c>
      <x:c r="P2767" s="7" t="n">
        <x:f>MAX(0,N2767-F2767-I2767)</x:f>
        <x:v>0</x:v>
      </x:c>
      <x:c r="Q2767" s="7" t="n">
        <x:f>MAX(0,G2767+J2767-P2767)</x:f>
        <x:v>0</x:v>
      </x:c>
      <x:c r="R2767" s="7" t="n">
        <x:f>M2767+MAX(0,K2767-MAX(0,P2767-G2767-J2767))</x:f>
        <x:v>2109.0257084188916</x:v>
      </x:c>
      <x:c r="S2767" s="7" t="n">
        <x:f>SUM(O2767,Q2767,R2767)</x:f>
        <x:v>2109.0257084188916</x:v>
      </x:c>
      <x:c r="T2767" s="14" t="n">
        <x:f>'Inventory detail'!T515</x:f>
        <x:v>0.1567</x:v>
      </x:c>
      <x:c r="U2767" s="14" t="n">
        <x:f>'Inventory detail'!U515</x:f>
        <x:v>0.1534845</x:v>
      </x:c>
      <x:c r="V2767" s="9" t="n">
        <x:f>O2767*T2767</x:f>
        <x:v>0</x:v>
      </x:c>
      <x:c r="W2767" s="9" t="n">
        <x:f>Q2767*T2767</x:f>
        <x:v>0</x:v>
      </x:c>
      <x:c r="X2767" s="9" t="n">
        <x:f>R2767*T2767</x:f>
        <x:v>330.4843285092403</x:v>
      </x:c>
      <x:c r="Y2767" s="9" t="n">
        <x:f>S2767*T2767</x:f>
        <x:v>330.4843285092403</x:v>
      </x:c>
      <x:c r="Z2767" s="9" t="n">
        <x:f>IF(ISNUMBER(U2767),S2767*(U2767-T2767),"n.a.")</x:f>
        <x:v>-6.781572165420967</x:v>
      </x:c>
      <x:c r="AA2767" s="9" t="n">
        <x:f>IF(ISNUMBER(U2767),Y2767,0)</x:f>
        <x:v>330.4843285092403</x:v>
      </x:c>
      <x:c r="AB2767" s="7" t="n">
        <x:f>MAX(0,L2767-SUM(F2767:K2767))</x:f>
        <x:v>0</x:v>
      </x:c>
    </x:row>
    <x:row r="2768" ht="22" customHeight="1">
      <x:c r="A2768" s="18" t="n">
        <x:f>Summary!E$41</x:f>
        <x:v>46388</x:v>
      </x:c>
      <x:c r="B2768" s="2" t="str">
        <x:f>'Inventory detail'!A516</x:f>
        <x:v>COIL</x:v>
      </x:c>
      <x:c r="C2768" s="2" t="str">
        <x:f>'Inventory detail'!B516</x:f>
        <x:v>60</x:v>
      </x:c>
      <x:c r="D2768" s="2" t="str">
        <x:f>'Inventory detail'!C516</x:f>
        <x:v>30WHT12-4</x:v>
      </x:c>
      <x:c r="E2768" s="10" t="n">
        <x:f>A1642</x:f>
        <x:v>46357</x:v>
      </x:c>
      <x:c r="F2768" s="7" t="n">
        <x:f>O1642</x:f>
        <x:v>0</x:v>
      </x:c>
      <x:c r="G2768" s="7" t="n">
        <x:f>Q1642</x:f>
        <x:v>0</x:v>
      </x:c>
      <x:c r="H2768" s="7" t="n">
        <x:f>R1642</x:f>
        <x:v>1753.3138398357291</x:v>
      </x:c>
      <x:c r="I2768" s="7" t="n">
        <x:f>0</x:f>
        <x:v>0</x:v>
      </x:c>
      <x:c r="J2768" s="7" t="n">
        <x:f>0</x:f>
        <x:v>0</x:v>
      </x:c>
      <x:c r="K2768" s="7" t="n">
        <x:f>0</x:f>
        <x:v>0</x:v>
      </x:c>
      <x:c r="L2768" s="7" t="n">
        <x:f>'Inventory detail'!F516*Summary!$K$5*(A2768-E2768)/Summary!$K$6</x:f>
        <x:v>144.28813141683776</x:v>
      </x:c>
      <x:c r="M2768" s="7" t="n">
        <x:f>MAX(0,H2768-L2768)</x:f>
        <x:v>1609.0257084188913</x:v>
      </x:c>
      <x:c r="N2768" s="7" t="n">
        <x:f>MAX(0,L2768-H2768)</x:f>
        <x:v>0</x:v>
      </x:c>
      <x:c r="O2768" s="7" t="n">
        <x:f>MAX(0,F2768+I2768-N2768)</x:f>
        <x:v>0</x:v>
      </x:c>
      <x:c r="P2768" s="7" t="n">
        <x:f>MAX(0,N2768-F2768-I2768)</x:f>
        <x:v>0</x:v>
      </x:c>
      <x:c r="Q2768" s="7" t="n">
        <x:f>MAX(0,G2768+J2768-P2768)</x:f>
        <x:v>0</x:v>
      </x:c>
      <x:c r="R2768" s="7" t="n">
        <x:f>M2768+MAX(0,K2768-MAX(0,P2768-G2768-J2768))</x:f>
        <x:v>1609.0257084188913</x:v>
      </x:c>
      <x:c r="S2768" s="7" t="n">
        <x:f>SUM(O2768,Q2768,R2768)</x:f>
        <x:v>1609.0257084188913</x:v>
      </x:c>
      <x:c r="T2768" s="14" t="n">
        <x:f>'Inventory detail'!T516</x:f>
        <x:v>0.25079999999999997</x:v>
      </x:c>
      <x:c r="U2768" s="14" t="n">
        <x:f>'Inventory detail'!U516</x:f>
        <x:v>0.245752</x:v>
      </x:c>
      <x:c r="V2768" s="9" t="n">
        <x:f>O2768*T2768</x:f>
        <x:v>0</x:v>
      </x:c>
      <x:c r="W2768" s="9" t="n">
        <x:f>Q2768*T2768</x:f>
        <x:v>0</x:v>
      </x:c>
      <x:c r="X2768" s="9" t="n">
        <x:f>R2768*T2768</x:f>
        <x:v>403.5436476714579</x:v>
      </x:c>
      <x:c r="Y2768" s="9" t="n">
        <x:f>S2768*T2768</x:f>
        <x:v>403.5436476714579</x:v>
      </x:c>
      <x:c r="Z2768" s="9" t="n">
        <x:f>IF(ISNUMBER(U2768),S2768*(U2768-T2768),"n.a.")</x:f>
        <x:v>-8.122361776098513</x:v>
      </x:c>
      <x:c r="AA2768" s="9" t="n">
        <x:f>IF(ISNUMBER(U2768),Y2768,0)</x:f>
        <x:v>403.5436476714579</x:v>
      </x:c>
      <x:c r="AB2768" s="7" t="n">
        <x:f>MAX(0,L2768-SUM(F2768:K2768))</x:f>
        <x:v>0</x:v>
      </x:c>
    </x:row>
    <x:row r="2769" ht="22" customHeight="1">
      <x:c r="A2769" s="18" t="n">
        <x:f>Summary!E$41</x:f>
        <x:v>46388</x:v>
      </x:c>
      <x:c r="B2769" s="2" t="str">
        <x:f>'Inventory detail'!A517</x:f>
        <x:v>WIRE</x:v>
      </x:c>
      <x:c r="C2769" s="2" t="str">
        <x:f>'Inventory detail'!B517</x:f>
        <x:v>30</x:v>
      </x:c>
      <x:c r="D2769" s="2" t="str">
        <x:f>'Inventory detail'!C517</x:f>
        <x:v>DL001WHT</x:v>
      </x:c>
      <x:c r="E2769" s="10" t="n">
        <x:f>A1643</x:f>
        <x:v>46357</x:v>
      </x:c>
      <x:c r="F2769" s="7" t="n">
        <x:f>O1643</x:f>
        <x:v>0</x:v>
      </x:c>
      <x:c r="G2769" s="7" t="n">
        <x:f>Q1643</x:f>
        <x:v>0</x:v>
      </x:c>
      <x:c r="H2769" s="7" t="n">
        <x:f>R1643</x:f>
        <x:v>253.31383983572897</x:v>
      </x:c>
      <x:c r="I2769" s="7" t="n">
        <x:f>0</x:f>
        <x:v>0</x:v>
      </x:c>
      <x:c r="J2769" s="7" t="n">
        <x:f>0</x:f>
        <x:v>0</x:v>
      </x:c>
      <x:c r="K2769" s="7" t="n">
        <x:f>0</x:f>
        <x:v>0</x:v>
      </x:c>
      <x:c r="L2769" s="7" t="n">
        <x:f>'Inventory detail'!F517*Summary!$K$5*(A2769-E2769)/Summary!$K$6</x:f>
        <x:v>144.28813141683776</x:v>
      </x:c>
      <x:c r="M2769" s="7" t="n">
        <x:f>MAX(0,H2769-L2769)</x:f>
        <x:v>109.02570841889121</x:v>
      </x:c>
      <x:c r="N2769" s="7" t="n">
        <x:f>MAX(0,L2769-H2769)</x:f>
        <x:v>0</x:v>
      </x:c>
      <x:c r="O2769" s="7" t="n">
        <x:f>MAX(0,F2769+I2769-N2769)</x:f>
        <x:v>0</x:v>
      </x:c>
      <x:c r="P2769" s="7" t="n">
        <x:f>MAX(0,N2769-F2769-I2769)</x:f>
        <x:v>0</x:v>
      </x:c>
      <x:c r="Q2769" s="7" t="n">
        <x:f>MAX(0,G2769+J2769-P2769)</x:f>
        <x:v>0</x:v>
      </x:c>
      <x:c r="R2769" s="7" t="n">
        <x:f>M2769+MAX(0,K2769-MAX(0,P2769-G2769-J2769))</x:f>
        <x:v>109.02570841889121</x:v>
      </x:c>
      <x:c r="S2769" s="7" t="n">
        <x:f>SUM(O2769,Q2769,R2769)</x:f>
        <x:v>109.02570841889121</x:v>
      </x:c>
      <x:c r="T2769" s="14" t="n">
        <x:f>'Inventory detail'!T517</x:f>
        <x:v>0.19140000000000001</x:v>
      </x:c>
      <x:c r="U2769" s="14" t="n">
        <x:f>'Inventory detail'!U517</x:f>
        <x:v>0.19140000000000001</x:v>
      </x:c>
      <x:c r="V2769" s="9" t="n">
        <x:f>O2769*T2769</x:f>
        <x:v>0</x:v>
      </x:c>
      <x:c r="W2769" s="9" t="n">
        <x:f>Q2769*T2769</x:f>
        <x:v>0</x:v>
      </x:c>
      <x:c r="X2769" s="9" t="n">
        <x:f>R2769*T2769</x:f>
        <x:v>20.86752059137578</x:v>
      </x:c>
      <x:c r="Y2769" s="9" t="n">
        <x:f>S2769*T2769</x:f>
        <x:v>20.86752059137578</x:v>
      </x:c>
      <x:c r="Z2769" s="9" t="n">
        <x:f>IF(ISNUMBER(U2769),S2769*(U2769-T2769),"n.a.")</x:f>
        <x:v>0</x:v>
      </x:c>
      <x:c r="AA2769" s="9" t="n">
        <x:f>IF(ISNUMBER(U2769),Y2769,0)</x:f>
        <x:v>20.86752059137578</x:v>
      </x:c>
      <x:c r="AB2769" s="7" t="n">
        <x:f>MAX(0,L2769-SUM(F2769:K2769))</x:f>
        <x:v>0</x:v>
      </x:c>
    </x:row>
    <x:row r="2770" ht="22" customHeight="1">
      <x:c r="A2770" s="18" t="n">
        <x:f>Summary!E$41</x:f>
        <x:v>46388</x:v>
      </x:c>
      <x:c r="B2770" s="2" t="str">
        <x:f>'Inventory detail'!A518</x:f>
        <x:v>WIRE</x:v>
      </x:c>
      <x:c r="C2770" s="2" t="str">
        <x:f>'Inventory detail'!B518</x:f>
        <x:v>30</x:v>
      </x:c>
      <x:c r="D2770" s="2" t="str">
        <x:f>'Inventory detail'!C518</x:f>
        <x:v>DL058SIL</x:v>
      </x:c>
      <x:c r="E2770" s="10" t="n">
        <x:f>A1644</x:f>
        <x:v>46357</x:v>
      </x:c>
      <x:c r="F2770" s="7" t="n">
        <x:f>O1644</x:f>
        <x:v>0</x:v>
      </x:c>
      <x:c r="G2770" s="7" t="n">
        <x:f>Q1644</x:f>
        <x:v>0</x:v>
      </x:c>
      <x:c r="H2770" s="7" t="n">
        <x:f>R1644</x:f>
        <x:v>2853.313839835729</x:v>
      </x:c>
      <x:c r="I2770" s="7" t="n">
        <x:f>0</x:f>
        <x:v>0</x:v>
      </x:c>
      <x:c r="J2770" s="7" t="n">
        <x:f>0</x:f>
        <x:v>0</x:v>
      </x:c>
      <x:c r="K2770" s="7" t="n">
        <x:f>0</x:f>
        <x:v>0</x:v>
      </x:c>
      <x:c r="L2770" s="7" t="n">
        <x:f>'Inventory detail'!F518*Summary!$K$5*(A2770-E2770)/Summary!$K$6</x:f>
        <x:v>144.28813141683776</x:v>
      </x:c>
      <x:c r="M2770" s="7" t="n">
        <x:f>MAX(0,H2770-L2770)</x:f>
        <x:v>2709.0257084188916</x:v>
      </x:c>
      <x:c r="N2770" s="7" t="n">
        <x:f>MAX(0,L2770-H2770)</x:f>
        <x:v>0</x:v>
      </x:c>
      <x:c r="O2770" s="7" t="n">
        <x:f>MAX(0,F2770+I2770-N2770)</x:f>
        <x:v>0</x:v>
      </x:c>
      <x:c r="P2770" s="7" t="n">
        <x:f>MAX(0,N2770-F2770-I2770)</x:f>
        <x:v>0</x:v>
      </x:c>
      <x:c r="Q2770" s="7" t="n">
        <x:f>MAX(0,G2770+J2770-P2770)</x:f>
        <x:v>0</x:v>
      </x:c>
      <x:c r="R2770" s="7" t="n">
        <x:f>M2770+MAX(0,K2770-MAX(0,P2770-G2770-J2770))</x:f>
        <x:v>2709.0257084188916</x:v>
      </x:c>
      <x:c r="S2770" s="7" t="n">
        <x:f>SUM(O2770,Q2770,R2770)</x:f>
        <x:v>2709.0257084188916</x:v>
      </x:c>
      <x:c r="T2770" s="14" t="n">
        <x:f>'Inventory detail'!T518</x:f>
        <x:v>0.1082</x:v>
      </x:c>
      <x:c r="U2770" s="14" t="n">
        <x:f>'Inventory detail'!U518</x:f>
        <x:v>0.1082</x:v>
      </x:c>
      <x:c r="V2770" s="9" t="n">
        <x:f>O2770*T2770</x:f>
        <x:v>0</x:v>
      </x:c>
      <x:c r="W2770" s="9" t="n">
        <x:f>Q2770*T2770</x:f>
        <x:v>0</x:v>
      </x:c>
      <x:c r="X2770" s="9" t="n">
        <x:f>R2770*T2770</x:f>
        <x:v>293.1165816509241</x:v>
      </x:c>
      <x:c r="Y2770" s="9" t="n">
        <x:f>S2770*T2770</x:f>
        <x:v>293.1165816509241</x:v>
      </x:c>
      <x:c r="Z2770" s="9" t="n">
        <x:f>IF(ISNUMBER(U2770),S2770*(U2770-T2770),"n.a.")</x:f>
        <x:v>0</x:v>
      </x:c>
      <x:c r="AA2770" s="9" t="n">
        <x:f>IF(ISNUMBER(U2770),Y2770,0)</x:f>
        <x:v>293.1165816509241</x:v>
      </x:c>
      <x:c r="AB2770" s="7" t="n">
        <x:f>MAX(0,L2770-SUM(F2770:K2770))</x:f>
        <x:v>0</x:v>
      </x:c>
    </x:row>
    <x:row r="2771" ht="22" customHeight="1">
      <x:c r="A2771" s="18" t="n">
        <x:f>Summary!E$41</x:f>
        <x:v>46388</x:v>
      </x:c>
      <x:c r="B2771" s="2" t="str">
        <x:f>'Inventory detail'!A519</x:f>
        <x:v>COIL</x:v>
      </x:c>
      <x:c r="C2771" s="2" t="str">
        <x:f>'Inventory detail'!B519</x:f>
        <x:v>10</x:v>
      </x:c>
      <x:c r="D2771" s="2" t="str">
        <x:f>'Inventory detail'!C519</x:f>
        <x:v>13BLK36-4</x:v>
      </x:c>
      <x:c r="E2771" s="10" t="n">
        <x:f>A1645</x:f>
        <x:v>46357</x:v>
      </x:c>
      <x:c r="F2771" s="7" t="n">
        <x:f>O1645</x:f>
        <x:v>667.8360574948665</x:v>
      </x:c>
      <x:c r="G2771" s="7" t="n">
        <x:f>Q1645</x:f>
        <x:v>0</x:v>
      </x:c>
      <x:c r="H2771" s="7" t="n">
        <x:f>R1645</x:f>
        <x:v>0</x:v>
      </x:c>
      <x:c r="I2771" s="7" t="n">
        <x:f>SUMIFS('PO detail'!$W$142:$W$143,'PO detail'!$V$142:$V$143,"&gt;="&amp;E2771,'PO detail'!$V$142:$V$143,"&lt;"&amp;A2771)</x:f>
        <x:v>0</x:v>
      </x:c>
      <x:c r="J2771" s="7" t="n">
        <x:f>SUMIFS('PO detail'!$X$142:$X$143,'PO detail'!$V$142:$V$143,"&gt;="&amp;E2771,'PO detail'!$V$142:$V$143,"&lt;"&amp;A2771)</x:f>
        <x:v>0</x:v>
      </x:c>
      <x:c r="K2771" s="7" t="n">
        <x:f>SUMIFS('PO detail'!$Y$142:$Y$143,'PO detail'!$V$142:$V$143,"&gt;="&amp;E2771,'PO detail'!$V$142:$V$143,"&lt;"&amp;A2771)</x:f>
        <x:v>0</x:v>
      </x:c>
      <x:c r="L2771" s="7" t="n">
        <x:f>'Inventory detail'!F519*Summary!$K$5*(A2771-E2771)/Summary!$K$6</x:f>
        <x:v>135.79400410677619</x:v>
      </x:c>
      <x:c r="M2771" s="7" t="n">
        <x:f>MAX(0,H2771-L2771)</x:f>
        <x:v>0</x:v>
      </x:c>
      <x:c r="N2771" s="7" t="n">
        <x:f>MAX(0,L2771-H2771)</x:f>
        <x:v>135.79400410677619</x:v>
      </x:c>
      <x:c r="O2771" s="7" t="n">
        <x:f>MAX(0,F2771+I2771-N2771)</x:f>
        <x:v>532.0420533880904</x:v>
      </x:c>
      <x:c r="P2771" s="7" t="n">
        <x:f>MAX(0,N2771-F2771-I2771)</x:f>
        <x:v>0</x:v>
      </x:c>
      <x:c r="Q2771" s="7" t="n">
        <x:f>MAX(0,G2771+J2771-P2771)</x:f>
        <x:v>0</x:v>
      </x:c>
      <x:c r="R2771" s="7" t="n">
        <x:f>M2771+MAX(0,K2771-MAX(0,P2771-G2771-J2771))</x:f>
        <x:v>0</x:v>
      </x:c>
      <x:c r="S2771" s="7" t="n">
        <x:f>SUM(O2771,Q2771,R2771)</x:f>
        <x:v>532.0420533880904</x:v>
      </x:c>
      <x:c r="T2771" s="14" t="n">
        <x:f>'Inventory detail'!T519</x:f>
        <x:v>0.2066</x:v>
      </x:c>
      <x:c r="U2771" s="14" t="n">
        <x:f>'Inventory detail'!U519</x:f>
        <x:v>0.202436</x:v>
      </x:c>
      <x:c r="V2771" s="9" t="n">
        <x:f>O2771*T2771</x:f>
        <x:v>109.91988822997948</x:v>
      </x:c>
      <x:c r="W2771" s="9" t="n">
        <x:f>Q2771*T2771</x:f>
        <x:v>0</x:v>
      </x:c>
      <x:c r="X2771" s="9" t="n">
        <x:f>R2771*T2771</x:f>
        <x:v>0</x:v>
      </x:c>
      <x:c r="Y2771" s="9" t="n">
        <x:f>S2771*T2771</x:f>
        <x:v>109.91988822997948</x:v>
      </x:c>
      <x:c r="Z2771" s="9" t="n">
        <x:f>IF(ISNUMBER(U2771),S2771*(U2771-T2771),"n.a.")</x:f>
        <x:v>-2.215423110308009</x:v>
      </x:c>
      <x:c r="AA2771" s="9" t="n">
        <x:f>IF(ISNUMBER(U2771),Y2771,0)</x:f>
        <x:v>109.91988822997948</x:v>
      </x:c>
      <x:c r="AB2771" s="7" t="n">
        <x:f>MAX(0,L2771-SUM(F2771:K2771))</x:f>
        <x:v>0</x:v>
      </x:c>
    </x:row>
    <x:row r="2772" ht="22" customHeight="1">
      <x:c r="A2772" s="18" t="n">
        <x:f>Summary!E$41</x:f>
        <x:v>46388</x:v>
      </x:c>
      <x:c r="B2772" s="2" t="str">
        <x:f>'Inventory detail'!A520</x:f>
        <x:v>COIL</x:v>
      </x:c>
      <x:c r="C2772" s="2" t="str">
        <x:f>'Inventory detail'!B520</x:f>
        <x:v>30</x:v>
      </x:c>
      <x:c r="D2772" s="2" t="str">
        <x:f>'Inventory detail'!C520</x:f>
        <x:v>9WHT12-4</x:v>
      </x:c>
      <x:c r="E2772" s="10" t="n">
        <x:f>A1646</x:f>
        <x:v>46357</x:v>
      </x:c>
      <x:c r="F2772" s="7" t="n">
        <x:f>O1646</x:f>
        <x:v>2100</x:v>
      </x:c>
      <x:c r="G2772" s="7" t="n">
        <x:f>Q1646</x:f>
        <x:v>0</x:v>
      </x:c>
      <x:c r="H2772" s="7" t="n">
        <x:f>R1646</x:f>
        <x:v>467.8360574948665</x:v>
      </x:c>
      <x:c r="I2772" s="7" t="n">
        <x:f>SUMIFS('PO detail'!$W$1000:$W$1000,'PO detail'!$V$1000:$V$1000,"&gt;="&amp;E2772,'PO detail'!$V$1000:$V$1000,"&lt;"&amp;A2772)</x:f>
        <x:v>0</x:v>
      </x:c>
      <x:c r="J2772" s="7" t="n">
        <x:f>SUMIFS('PO detail'!$X$1000:$X$1000,'PO detail'!$V$1000:$V$1000,"&gt;="&amp;E2772,'PO detail'!$V$1000:$V$1000,"&lt;"&amp;A2772)</x:f>
        <x:v>0</x:v>
      </x:c>
      <x:c r="K2772" s="7" t="n">
        <x:f>SUMIFS('PO detail'!$Y$1000:$Y$1000,'PO detail'!$V$1000:$V$1000,"&gt;="&amp;E2772,'PO detail'!$V$1000:$V$1000,"&lt;"&amp;A2772)</x:f>
        <x:v>0</x:v>
      </x:c>
      <x:c r="L2772" s="7" t="n">
        <x:f>'Inventory detail'!F520*Summary!$K$5*(A2772-E2772)/Summary!$K$6</x:f>
        <x:v>135.79400410677619</x:v>
      </x:c>
      <x:c r="M2772" s="7" t="n">
        <x:f>MAX(0,H2772-L2772)</x:f>
        <x:v>332.0420533880903</x:v>
      </x:c>
      <x:c r="N2772" s="7" t="n">
        <x:f>MAX(0,L2772-H2772)</x:f>
        <x:v>0</x:v>
      </x:c>
      <x:c r="O2772" s="7" t="n">
        <x:f>MAX(0,F2772+I2772-N2772)</x:f>
        <x:v>2100</x:v>
      </x:c>
      <x:c r="P2772" s="7" t="n">
        <x:f>MAX(0,N2772-F2772-I2772)</x:f>
        <x:v>0</x:v>
      </x:c>
      <x:c r="Q2772" s="7" t="n">
        <x:f>MAX(0,G2772+J2772-P2772)</x:f>
        <x:v>0</x:v>
      </x:c>
      <x:c r="R2772" s="7" t="n">
        <x:f>M2772+MAX(0,K2772-MAX(0,P2772-G2772-J2772))</x:f>
        <x:v>332.0420533880903</x:v>
      </x:c>
      <x:c r="S2772" s="7" t="n">
        <x:f>SUM(O2772,Q2772,R2772)</x:f>
        <x:v>2432.04205338809</x:v>
      </x:c>
      <x:c r="T2772" s="14" t="n">
        <x:f>'Inventory detail'!T520</x:f>
        <x:v>0.0478</x:v>
      </x:c>
      <x:c r="U2772" s="14" t="n">
        <x:f>'Inventory detail'!U520</x:f>
        <x:v>0.046852</x:v>
      </x:c>
      <x:c r="V2772" s="9" t="n">
        <x:f>O2772*T2772</x:f>
        <x:v>100.38000000000001</x:v>
      </x:c>
      <x:c r="W2772" s="9" t="n">
        <x:f>Q2772*T2772</x:f>
        <x:v>0</x:v>
      </x:c>
      <x:c r="X2772" s="9" t="n">
        <x:f>R2772*T2772</x:f>
        <x:v>15.871610151950717</x:v>
      </x:c>
      <x:c r="Y2772" s="9" t="n">
        <x:f>S2772*T2772</x:f>
        <x:v>116.25161015195071</x:v>
      </x:c>
      <x:c r="Z2772" s="9" t="n">
        <x:f>IF(ISNUMBER(U2772),S2772*(U2772-T2772),"n.a.")</x:f>
        <x:v>-2.30557586661192</x:v>
      </x:c>
      <x:c r="AA2772" s="9" t="n">
        <x:f>IF(ISNUMBER(U2772),Y2772,0)</x:f>
        <x:v>116.25161015195071</x:v>
      </x:c>
      <x:c r="AB2772" s="7" t="n">
        <x:f>MAX(0,L2772-SUM(F2772:K2772))</x:f>
        <x:v>0</x:v>
      </x:c>
    </x:row>
    <x:row r="2773" ht="22" customHeight="1">
      <x:c r="A2773" s="18" t="n">
        <x:f>Summary!E$41</x:f>
        <x:v>46388</x:v>
      </x:c>
      <x:c r="B2773" s="2" t="str">
        <x:f>'Inventory detail'!A521</x:f>
        <x:v>COIL</x:v>
      </x:c>
      <x:c r="C2773" s="2" t="str">
        <x:f>'Inventory detail'!B521</x:f>
        <x:v>60</x:v>
      </x:c>
      <x:c r="D2773" s="2" t="str">
        <x:f>'Inventory detail'!C521</x:f>
        <x:v>18WHT36-4</x:v>
      </x:c>
      <x:c r="E2773" s="10" t="n">
        <x:f>A1647</x:f>
        <x:v>46357</x:v>
      </x:c>
      <x:c r="F2773" s="7" t="n">
        <x:f>O1647</x:f>
        <x:v>767.8360574948665</x:v>
      </x:c>
      <x:c r="G2773" s="7" t="n">
        <x:f>Q1647</x:f>
        <x:v>0</x:v>
      </x:c>
      <x:c r="H2773" s="7" t="n">
        <x:f>R1647</x:f>
        <x:v>0</x:v>
      </x:c>
      <x:c r="I2773" s="7" t="n">
        <x:f>SUMIFS('PO detail'!$W$1185:$W$1186,'PO detail'!$V$1185:$V$1186,"&gt;="&amp;E2773,'PO detail'!$V$1185:$V$1186,"&lt;"&amp;A2773)</x:f>
        <x:v>0</x:v>
      </x:c>
      <x:c r="J2773" s="7" t="n">
        <x:f>SUMIFS('PO detail'!$X$1185:$X$1186,'PO detail'!$V$1185:$V$1186,"&gt;="&amp;E2773,'PO detail'!$V$1185:$V$1186,"&lt;"&amp;A2773)</x:f>
        <x:v>0</x:v>
      </x:c>
      <x:c r="K2773" s="7" t="n">
        <x:f>SUMIFS('PO detail'!$Y$1185:$Y$1186,'PO detail'!$V$1185:$V$1186,"&gt;="&amp;E2773,'PO detail'!$V$1185:$V$1186,"&lt;"&amp;A2773)</x:f>
        <x:v>0</x:v>
      </x:c>
      <x:c r="L2773" s="7" t="n">
        <x:f>'Inventory detail'!F521*Summary!$K$5*(A2773-E2773)/Summary!$K$6</x:f>
        <x:v>135.79400410677619</x:v>
      </x:c>
      <x:c r="M2773" s="7" t="n">
        <x:f>MAX(0,H2773-L2773)</x:f>
        <x:v>0</x:v>
      </x:c>
      <x:c r="N2773" s="7" t="n">
        <x:f>MAX(0,L2773-H2773)</x:f>
        <x:v>135.79400410677619</x:v>
      </x:c>
      <x:c r="O2773" s="7" t="n">
        <x:f>MAX(0,F2773+I2773-N2773)</x:f>
        <x:v>632.0420533880904</x:v>
      </x:c>
      <x:c r="P2773" s="7" t="n">
        <x:f>MAX(0,N2773-F2773-I2773)</x:f>
        <x:v>0</x:v>
      </x:c>
      <x:c r="Q2773" s="7" t="n">
        <x:f>MAX(0,G2773+J2773-P2773)</x:f>
        <x:v>0</x:v>
      </x:c>
      <x:c r="R2773" s="7" t="n">
        <x:f>M2773+MAX(0,K2773-MAX(0,P2773-G2773-J2773))</x:f>
        <x:v>0</x:v>
      </x:c>
      <x:c r="S2773" s="7" t="n">
        <x:f>SUM(O2773,Q2773,R2773)</x:f>
        <x:v>632.0420533880904</x:v>
      </x:c>
      <x:c r="T2773" s="14" t="n">
        <x:f>'Inventory detail'!T521</x:f>
        <x:v>0.4202</x:v>
      </x:c>
      <x:c r="U2773" s="14" t="n">
        <x:f>'Inventory detail'!U521</x:f>
        <x:v>0.411723</x:v>
      </x:c>
      <x:c r="V2773" s="9" t="n">
        <x:f>O2773*T2773</x:f>
        <x:v>265.5840708336756</x:v>
      </x:c>
      <x:c r="W2773" s="9" t="n">
        <x:f>Q2773*T2773</x:f>
        <x:v>0</x:v>
      </x:c>
      <x:c r="X2773" s="9" t="n">
        <x:f>R2773*T2773</x:f>
        <x:v>0</x:v>
      </x:c>
      <x:c r="Y2773" s="9" t="n">
        <x:f>S2773*T2773</x:f>
        <x:v>265.5840708336756</x:v>
      </x:c>
      <x:c r="Z2773" s="9" t="n">
        <x:f>IF(ISNUMBER(U2773),S2773*(U2773-T2773),"n.a.")</x:f>
        <x:v>-5.35782048657085</x:v>
      </x:c>
      <x:c r="AA2773" s="9" t="n">
        <x:f>IF(ISNUMBER(U2773),Y2773,0)</x:f>
        <x:v>265.5840708336756</x:v>
      </x:c>
      <x:c r="AB2773" s="7" t="n">
        <x:f>MAX(0,L2773-SUM(F2773:K2773))</x:f>
        <x:v>0</x:v>
      </x:c>
    </x:row>
    <x:row r="2774" ht="22" customHeight="1">
      <x:c r="A2774" s="18" t="n">
        <x:f>Summary!E$41</x:f>
        <x:v>46388</x:v>
      </x:c>
      <x:c r="B2774" s="2" t="str">
        <x:f>'Inventory detail'!A522</x:f>
        <x:v>COIL</x:v>
      </x:c>
      <x:c r="C2774" s="2" t="str">
        <x:f>'Inventory detail'!B522</x:f>
        <x:v>60</x:v>
      </x:c>
      <x:c r="D2774" s="2" t="str">
        <x:f>'Inventory detail'!C522</x:f>
        <x:v>25BLK36-4</x:v>
      </x:c>
      <x:c r="E2774" s="10" t="n">
        <x:f>A1648</x:f>
        <x:v>46357</x:v>
      </x:c>
      <x:c r="F2774" s="7" t="n">
        <x:f>O1648</x:f>
        <x:v>500</x:v>
      </x:c>
      <x:c r="G2774" s="7" t="n">
        <x:f>Q1648</x:f>
        <x:v>0</x:v>
      </x:c>
      <x:c r="H2774" s="7" t="n">
        <x:f>R1648</x:f>
        <x:v>367.8360574948665</x:v>
      </x:c>
      <x:c r="I2774" s="7" t="n">
        <x:f>SUMIFS('PO detail'!$W$1238:$W$1238,'PO detail'!$V$1238:$V$1238,"&gt;="&amp;E2774,'PO detail'!$V$1238:$V$1238,"&lt;"&amp;A2774)</x:f>
        <x:v>0</x:v>
      </x:c>
      <x:c r="J2774" s="7" t="n">
        <x:f>SUMIFS('PO detail'!$X$1238:$X$1238,'PO detail'!$V$1238:$V$1238,"&gt;="&amp;E2774,'PO detail'!$V$1238:$V$1238,"&lt;"&amp;A2774)</x:f>
        <x:v>0</x:v>
      </x:c>
      <x:c r="K2774" s="7" t="n">
        <x:f>SUMIFS('PO detail'!$Y$1238:$Y$1238,'PO detail'!$V$1238:$V$1238,"&gt;="&amp;E2774,'PO detail'!$V$1238:$V$1238,"&lt;"&amp;A2774)</x:f>
        <x:v>0</x:v>
      </x:c>
      <x:c r="L2774" s="7" t="n">
        <x:f>'Inventory detail'!F522*Summary!$K$5*(A2774-E2774)/Summary!$K$6</x:f>
        <x:v>135.79400410677619</x:v>
      </x:c>
      <x:c r="M2774" s="7" t="n">
        <x:f>MAX(0,H2774-L2774)</x:f>
        <x:v>232.04205338809032</x:v>
      </x:c>
      <x:c r="N2774" s="7" t="n">
        <x:f>MAX(0,L2774-H2774)</x:f>
        <x:v>0</x:v>
      </x:c>
      <x:c r="O2774" s="7" t="n">
        <x:f>MAX(0,F2774+I2774-N2774)</x:f>
        <x:v>500</x:v>
      </x:c>
      <x:c r="P2774" s="7" t="n">
        <x:f>MAX(0,N2774-F2774-I2774)</x:f>
        <x:v>0</x:v>
      </x:c>
      <x:c r="Q2774" s="7" t="n">
        <x:f>MAX(0,G2774+J2774-P2774)</x:f>
        <x:v>0</x:v>
      </x:c>
      <x:c r="R2774" s="7" t="n">
        <x:f>M2774+MAX(0,K2774-MAX(0,P2774-G2774-J2774))</x:f>
        <x:v>232.04205338809032</x:v>
      </x:c>
      <x:c r="S2774" s="7" t="n">
        <x:f>SUM(O2774,Q2774,R2774)</x:f>
        <x:v>732.0420533880904</x:v>
      </x:c>
      <x:c r="T2774" s="14" t="n">
        <x:f>'Inventory detail'!T522</x:f>
        <x:v>0.4901</x:v>
      </x:c>
      <x:c r="U2774" s="14" t="n">
        <x:f>'Inventory detail'!U522</x:f>
        <x:v>0.4801225</x:v>
      </x:c>
      <x:c r="V2774" s="9" t="n">
        <x:f>O2774*T2774</x:f>
        <x:v>245.04999999999998</x:v>
      </x:c>
      <x:c r="W2774" s="9" t="n">
        <x:f>Q2774*T2774</x:f>
        <x:v>0</x:v>
      </x:c>
      <x:c r="X2774" s="9" t="n">
        <x:f>R2774*T2774</x:f>
        <x:v>113.72381036550307</x:v>
      </x:c>
      <x:c r="Y2774" s="9" t="n">
        <x:f>S2774*T2774</x:f>
        <x:v>358.7738103655031</x:v>
      </x:c>
      <x:c r="Z2774" s="9" t="n">
        <x:f>IF(ISNUMBER(U2774),S2774*(U2774-T2774),"n.a.")</x:f>
        <x:v>-7.303949587679652</x:v>
      </x:c>
      <x:c r="AA2774" s="9" t="n">
        <x:f>IF(ISNUMBER(U2774),Y2774,0)</x:f>
        <x:v>358.7738103655031</x:v>
      </x:c>
      <x:c r="AB2774" s="7" t="n">
        <x:f>MAX(0,L2774-SUM(F2774:K2774))</x:f>
        <x:v>0</x:v>
      </x:c>
    </x:row>
    <x:row r="2775" ht="22" customHeight="1">
      <x:c r="A2775" s="18" t="n">
        <x:f>Summary!E$41</x:f>
        <x:v>46388</x:v>
      </x:c>
      <x:c r="B2775" s="2" t="str">
        <x:f>'Inventory detail'!A523</x:f>
        <x:v>POUC</x:v>
      </x:c>
      <x:c r="C2775" s="2" t="str">
        <x:f>'Inventory detail'!B523</x:f>
        <x:v>10</x:v>
      </x:c>
      <x:c r="D2775" s="2" t="str">
        <x:f>'Inventory detail'!C523</x:f>
        <x:v>BML5</x:v>
      </x:c>
      <x:c r="E2775" s="10" t="n">
        <x:f>A1649</x:f>
        <x:v>46357</x:v>
      </x:c>
      <x:c r="F2775" s="7" t="n">
        <x:f>O1649</x:f>
        <x:v>0</x:v>
      </x:c>
      <x:c r="G2775" s="7" t="n">
        <x:f>Q1649</x:f>
        <x:v>7767.8360574948665</x:v>
      </x:c>
      <x:c r="H2775" s="7" t="n">
        <x:f>R1649</x:f>
        <x:v>0</x:v>
      </x:c>
      <x:c r="I2775" s="7" t="n">
        <x:f>SUMIFS('PO detail'!$W$1454:$W$1454,'PO detail'!$V$1454:$V$1454,"&gt;="&amp;E2775,'PO detail'!$V$1454:$V$1454,"&lt;"&amp;A2775)</x:f>
        <x:v>0</x:v>
      </x:c>
      <x:c r="J2775" s="7" t="n">
        <x:f>SUMIFS('PO detail'!$X$1454:$X$1454,'PO detail'!$V$1454:$V$1454,"&gt;="&amp;E2775,'PO detail'!$V$1454:$V$1454,"&lt;"&amp;A2775)</x:f>
        <x:v>0</x:v>
      </x:c>
      <x:c r="K2775" s="7" t="n">
        <x:f>SUMIFS('PO detail'!$Y$1454:$Y$1454,'PO detail'!$V$1454:$V$1454,"&gt;="&amp;E2775,'PO detail'!$V$1454:$V$1454,"&lt;"&amp;A2775)</x:f>
        <x:v>0</x:v>
      </x:c>
      <x:c r="L2775" s="7" t="n">
        <x:f>'Inventory detail'!F523*Summary!$K$5*(A2775-E2775)/Summary!$K$6</x:f>
        <x:v>135.79400410677619</x:v>
      </x:c>
      <x:c r="M2775" s="7" t="n">
        <x:f>MAX(0,H2775-L2775)</x:f>
        <x:v>0</x:v>
      </x:c>
      <x:c r="N2775" s="7" t="n">
        <x:f>MAX(0,L2775-H2775)</x:f>
        <x:v>135.79400410677619</x:v>
      </x:c>
      <x:c r="O2775" s="7" t="n">
        <x:f>MAX(0,F2775+I2775-N2775)</x:f>
        <x:v>0</x:v>
      </x:c>
      <x:c r="P2775" s="7" t="n">
        <x:f>MAX(0,N2775-F2775-I2775)</x:f>
        <x:v>135.79400410677619</x:v>
      </x:c>
      <x:c r="Q2775" s="7" t="n">
        <x:f>MAX(0,G2775+J2775-P2775)</x:f>
        <x:v>7632.042053388091</x:v>
      </x:c>
      <x:c r="R2775" s="7" t="n">
        <x:f>M2775+MAX(0,K2775-MAX(0,P2775-G2775-J2775))</x:f>
        <x:v>0</x:v>
      </x:c>
      <x:c r="S2775" s="7" t="n">
        <x:f>SUM(O2775,Q2775,R2775)</x:f>
        <x:v>7632.042053388091</x:v>
      </x:c>
      <x:c r="T2775" s="14" t="n">
        <x:f>'Inventory detail'!T523</x:f>
        <x:v>0.0151</x:v>
      </x:c>
      <x:c r="U2775" s="14" t="n">
        <x:f>'Inventory detail'!U523</x:f>
        <x:v>0.0165</x:v>
      </x:c>
      <x:c r="V2775" s="9" t="n">
        <x:f>O2775*T2775</x:f>
        <x:v>0</x:v>
      </x:c>
      <x:c r="W2775" s="9" t="n">
        <x:f>Q2775*T2775</x:f>
        <x:v>115.24383500616017</x:v>
      </x:c>
      <x:c r="X2775" s="9" t="n">
        <x:f>R2775*T2775</x:f>
        <x:v>0</x:v>
      </x:c>
      <x:c r="Y2775" s="9" t="n">
        <x:f>S2775*T2775</x:f>
        <x:v>115.24383500616017</x:v>
      </x:c>
      <x:c r="Z2775" s="9" t="n">
        <x:f>IF(ISNUMBER(U2775),S2775*(U2775-T2775),"n.a.")</x:f>
        <x:v>10.684858874743329</x:v>
      </x:c>
      <x:c r="AA2775" s="9" t="n">
        <x:f>IF(ISNUMBER(U2775),Y2775,0)</x:f>
        <x:v>115.24383500616017</x:v>
      </x:c>
      <x:c r="AB2775" s="7" t="n">
        <x:f>MAX(0,L2775-SUM(F2775:K2775))</x:f>
        <x:v>0</x:v>
      </x:c>
    </x:row>
    <x:row r="2776" ht="22" customHeight="1">
      <x:c r="A2776" s="18" t="n">
        <x:f>Summary!E$41</x:f>
        <x:v>46388</x:v>
      </x:c>
      <x:c r="B2776" s="2" t="str">
        <x:f>'Inventory detail'!A524</x:f>
        <x:v>WIRE</x:v>
      </x:c>
      <x:c r="C2776" s="2" t="str">
        <x:f>'Inventory detail'!B524</x:f>
        <x:v>60</x:v>
      </x:c>
      <x:c r="D2776" s="2" t="str">
        <x:f>'Inventory detail'!C524</x:f>
        <x:v>DL014GOLD</x:v>
      </x:c>
      <x:c r="E2776" s="10" t="n">
        <x:f>A1650</x:f>
        <x:v>46357</x:v>
      </x:c>
      <x:c r="F2776" s="7" t="n">
        <x:f>O1650</x:f>
        <x:v>0</x:v>
      </x:c>
      <x:c r="G2776" s="7" t="n">
        <x:f>Q1650</x:f>
        <x:v>0</x:v>
      </x:c>
      <x:c r="H2776" s="7" t="n">
        <x:f>R1650</x:f>
        <x:v>0</x:v>
      </x:c>
      <x:c r="I2776" s="7" t="n">
        <x:f>0</x:f>
        <x:v>0</x:v>
      </x:c>
      <x:c r="J2776" s="7" t="n">
        <x:f>0</x:f>
        <x:v>0</x:v>
      </x:c>
      <x:c r="K2776" s="7" t="n">
        <x:f>0</x:f>
        <x:v>0</x:v>
      </x:c>
      <x:c r="L2776" s="7" t="n">
        <x:f>'Inventory detail'!F524*Summary!$K$5*(A2776-E2776)/Summary!$K$6</x:f>
        <x:v>135.79400410677619</x:v>
      </x:c>
      <x:c r="M2776" s="7" t="n">
        <x:f>MAX(0,H2776-L2776)</x:f>
        <x:v>0</x:v>
      </x:c>
      <x:c r="N2776" s="7" t="n">
        <x:f>MAX(0,L2776-H2776)</x:f>
        <x:v>135.79400410677619</x:v>
      </x:c>
      <x:c r="O2776" s="7" t="n">
        <x:f>MAX(0,F2776+I2776-N2776)</x:f>
        <x:v>0</x:v>
      </x:c>
      <x:c r="P2776" s="7" t="n">
        <x:f>MAX(0,N2776-F2776-I2776)</x:f>
        <x:v>135.79400410677619</x:v>
      </x:c>
      <x:c r="Q2776" s="7" t="n">
        <x:f>MAX(0,G2776+J2776-P2776)</x:f>
        <x:v>0</x:v>
      </x:c>
      <x:c r="R2776" s="7" t="n">
        <x:f>M2776+MAX(0,K2776-MAX(0,P2776-G2776-J2776))</x:f>
        <x:v>0</x:v>
      </x:c>
      <x:c r="S2776" s="7" t="n">
        <x:f>SUM(O2776,Q2776,R2776)</x:f>
        <x:v>0</x:v>
      </x:c>
      <x:c r="T2776" s="14" t="n">
        <x:f>'Inventory detail'!T524</x:f>
        <x:v>0.0363</x:v>
      </x:c>
      <x:c r="U2776" s="14" t="n">
        <x:f>'Inventory detail'!U524</x:f>
        <x:v>0.0363</x:v>
      </x:c>
      <x:c r="V2776" s="9" t="n">
        <x:f>O2776*T2776</x:f>
        <x:v>0</x:v>
      </x:c>
      <x:c r="W2776" s="9" t="n">
        <x:f>Q2776*T2776</x:f>
        <x:v>0</x:v>
      </x:c>
      <x:c r="X2776" s="9" t="n">
        <x:f>R2776*T2776</x:f>
        <x:v>0</x:v>
      </x:c>
      <x:c r="Y2776" s="9" t="n">
        <x:f>S2776*T2776</x:f>
        <x:v>0</x:v>
      </x:c>
      <x:c r="Z2776" s="9" t="n">
        <x:f>IF(ISNUMBER(U2776),S2776*(U2776-T2776),"n.a.")</x:f>
        <x:v>0</x:v>
      </x:c>
      <x:c r="AA2776" s="9" t="n">
        <x:f>IF(ISNUMBER(U2776),Y2776,0)</x:f>
        <x:v>0</x:v>
      </x:c>
      <x:c r="AB2776" s="7" t="n">
        <x:f>MAX(0,L2776-SUM(F2776:K2776))</x:f>
        <x:v>135.79400410677619</x:v>
      </x:c>
    </x:row>
    <x:row r="2777" ht="22" customHeight="1">
      <x:c r="A2777" s="18" t="n">
        <x:f>Summary!E$41</x:f>
        <x:v>46388</x:v>
      </x:c>
      <x:c r="B2777" s="2" t="str">
        <x:f>'Inventory detail'!A525</x:f>
        <x:v>COIL</x:v>
      </x:c>
      <x:c r="C2777" s="2" t="str">
        <x:f>'Inventory detail'!B525</x:f>
        <x:v>30</x:v>
      </x:c>
      <x:c r="D2777" s="2" t="str">
        <x:f>'Inventory detail'!C525</x:f>
        <x:v>28BLK36-4</x:v>
      </x:c>
      <x:c r="E2777" s="10" t="n">
        <x:f>A1651</x:f>
        <x:v>46357</x:v>
      </x:c>
      <x:c r="F2777" s="7" t="n">
        <x:f>O1651</x:f>
        <x:v>382.34086242299793</x:v>
      </x:c>
      <x:c r="G2777" s="7" t="n">
        <x:f>Q1651</x:f>
        <x:v>0</x:v>
      </x:c>
      <x:c r="H2777" s="7" t="n">
        <x:f>R1651</x:f>
        <x:v>0</x:v>
      </x:c>
      <x:c r="I2777" s="7" t="n">
        <x:f>SUMIFS('PO detail'!$W$882:$W$883,'PO detail'!$V$882:$V$883,"&gt;="&amp;E2777,'PO detail'!$V$882:$V$883,"&lt;"&amp;A2777)</x:f>
        <x:v>0</x:v>
      </x:c>
      <x:c r="J2777" s="7" t="n">
        <x:f>SUMIFS('PO detail'!$X$882:$X$883,'PO detail'!$V$882:$V$883,"&gt;="&amp;E2777,'PO detail'!$V$882:$V$883,"&lt;"&amp;A2777)</x:f>
        <x:v>0</x:v>
      </x:c>
      <x:c r="K2777" s="7" t="n">
        <x:f>SUMIFS('PO detail'!$Y$882:$Y$883,'PO detail'!$V$882:$V$883,"&gt;="&amp;E2777,'PO detail'!$V$882:$V$883,"&lt;"&amp;A2777)</x:f>
        <x:v>0</x:v>
      </x:c>
      <x:c r="L2777" s="7" t="n">
        <x:f>'Inventory detail'!F525*Summary!$K$5*(A2777-E2777)/Summary!$K$6</x:f>
        <x:v>127.31006160164272</x:v>
      </x:c>
      <x:c r="M2777" s="7" t="n">
        <x:f>MAX(0,H2777-L2777)</x:f>
        <x:v>0</x:v>
      </x:c>
      <x:c r="N2777" s="7" t="n">
        <x:f>MAX(0,L2777-H2777)</x:f>
        <x:v>127.31006160164272</x:v>
      </x:c>
      <x:c r="O2777" s="7" t="n">
        <x:f>MAX(0,F2777+I2777-N2777)</x:f>
        <x:v>255.03080082135523</x:v>
      </x:c>
      <x:c r="P2777" s="7" t="n">
        <x:f>MAX(0,N2777-F2777-I2777)</x:f>
        <x:v>0</x:v>
      </x:c>
      <x:c r="Q2777" s="7" t="n">
        <x:f>MAX(0,G2777+J2777-P2777)</x:f>
        <x:v>0</x:v>
      </x:c>
      <x:c r="R2777" s="7" t="n">
        <x:f>M2777+MAX(0,K2777-MAX(0,P2777-G2777-J2777))</x:f>
        <x:v>0</x:v>
      </x:c>
      <x:c r="S2777" s="7" t="n">
        <x:f>SUM(O2777,Q2777,R2777)</x:f>
        <x:v>255.03080082135523</x:v>
      </x:c>
      <x:c r="T2777" s="14" t="n">
        <x:f>'Inventory detail'!T525</x:f>
        <x:v>0.5282</x:v>
      </x:c>
      <x:c r="U2777" s="14" t="n">
        <x:f>'Inventory detail'!U525</x:f>
        <x:v>0.5174715</x:v>
      </x:c>
      <x:c r="V2777" s="9" t="n">
        <x:f>O2777*T2777</x:f>
        <x:v>134.70726899383982</x:v>
      </x:c>
      <x:c r="W2777" s="9" t="n">
        <x:f>Q2777*T2777</x:f>
        <x:v>0</x:v>
      </x:c>
      <x:c r="X2777" s="9" t="n">
        <x:f>R2777*T2777</x:f>
        <x:v>0</x:v>
      </x:c>
      <x:c r="Y2777" s="9" t="n">
        <x:f>S2777*T2777</x:f>
        <x:v>134.70726899383982</x:v>
      </x:c>
      <x:c r="Z2777" s="9" t="n">
        <x:f>IF(ISNUMBER(U2777),S2777*(U2777-T2777),"n.a.")</x:f>
        <x:v>-2.7360979466119173</x:v>
      </x:c>
      <x:c r="AA2777" s="9" t="n">
        <x:f>IF(ISNUMBER(U2777),Y2777,0)</x:f>
        <x:v>134.70726899383982</x:v>
      </x:c>
      <x:c r="AB2777" s="7" t="n">
        <x:f>MAX(0,L2777-SUM(F2777:K2777))</x:f>
        <x:v>0</x:v>
      </x:c>
    </x:row>
    <x:row r="2778" ht="22" customHeight="1">
      <x:c r="A2778" s="18" t="n">
        <x:f>Summary!E$41</x:f>
        <x:v>46388</x:v>
      </x:c>
      <x:c r="B2778" s="2" t="str">
        <x:f>'Inventory detail'!A526</x:f>
        <x:v>COIL</x:v>
      </x:c>
      <x:c r="C2778" s="2" t="str">
        <x:f>'Inventory detail'!B526</x:f>
        <x:v>60</x:v>
      </x:c>
      <x:c r="D2778" s="2" t="str">
        <x:f>'Inventory detail'!C526</x:f>
        <x:v>25CLR12-4</x:v>
      </x:c>
      <x:c r="E2778" s="10" t="n">
        <x:f>A1652</x:f>
        <x:v>46357</x:v>
      </x:c>
      <x:c r="F2778" s="7" t="n">
        <x:f>O1652</x:f>
        <x:v>582.3408624229979</x:v>
      </x:c>
      <x:c r="G2778" s="7" t="n">
        <x:f>Q1652</x:f>
        <x:v>0</x:v>
      </x:c>
      <x:c r="H2778" s="7" t="n">
        <x:f>R1652</x:f>
        <x:v>0</x:v>
      </x:c>
      <x:c r="I2778" s="7" t="n">
        <x:f>SUMIFS('PO detail'!$W$1239:$W$1239,'PO detail'!$V$1239:$V$1239,"&gt;="&amp;E2778,'PO detail'!$V$1239:$V$1239,"&lt;"&amp;A2778)</x:f>
        <x:v>0</x:v>
      </x:c>
      <x:c r="J2778" s="7" t="n">
        <x:f>SUMIFS('PO detail'!$X$1239:$X$1239,'PO detail'!$V$1239:$V$1239,"&gt;="&amp;E2778,'PO detail'!$V$1239:$V$1239,"&lt;"&amp;A2778)</x:f>
        <x:v>0</x:v>
      </x:c>
      <x:c r="K2778" s="7" t="n">
        <x:f>SUMIFS('PO detail'!$Y$1239:$Y$1239,'PO detail'!$V$1239:$V$1239,"&gt;="&amp;E2778,'PO detail'!$V$1239:$V$1239,"&lt;"&amp;A2778)</x:f>
        <x:v>0</x:v>
      </x:c>
      <x:c r="L2778" s="7" t="n">
        <x:f>'Inventory detail'!F526*Summary!$K$5*(A2778-E2778)/Summary!$K$6</x:f>
        <x:v>127.31006160164272</x:v>
      </x:c>
      <x:c r="M2778" s="7" t="n">
        <x:f>MAX(0,H2778-L2778)</x:f>
        <x:v>0</x:v>
      </x:c>
      <x:c r="N2778" s="7" t="n">
        <x:f>MAX(0,L2778-H2778)</x:f>
        <x:v>127.31006160164272</x:v>
      </x:c>
      <x:c r="O2778" s="7" t="n">
        <x:f>MAX(0,F2778+I2778-N2778)</x:f>
        <x:v>455.03080082135523</x:v>
      </x:c>
      <x:c r="P2778" s="7" t="n">
        <x:f>MAX(0,N2778-F2778-I2778)</x:f>
        <x:v>0</x:v>
      </x:c>
      <x:c r="Q2778" s="7" t="n">
        <x:f>MAX(0,G2778+J2778-P2778)</x:f>
        <x:v>0</x:v>
      </x:c>
      <x:c r="R2778" s="7" t="n">
        <x:f>M2778+MAX(0,K2778-MAX(0,P2778-G2778-J2778))</x:f>
        <x:v>0</x:v>
      </x:c>
      <x:c r="S2778" s="7" t="n">
        <x:f>SUM(O2778,Q2778,R2778)</x:f>
        <x:v>455.03080082135523</x:v>
      </x:c>
      <x:c r="T2778" s="14" t="n">
        <x:f>'Inventory detail'!T526</x:f>
        <x:v>0.2144</x:v>
      </x:c>
      <x:c r="U2778" s="14" t="n">
        <x:f>'Inventory detail'!U526</x:f>
        <x:v>0.2100605</x:v>
      </x:c>
      <x:c r="V2778" s="9" t="n">
        <x:f>O2778*T2778</x:f>
        <x:v>97.55860369609856</x:v>
      </x:c>
      <x:c r="W2778" s="9" t="n">
        <x:f>Q2778*T2778</x:f>
        <x:v>0</x:v>
      </x:c>
      <x:c r="X2778" s="9" t="n">
        <x:f>R2778*T2778</x:f>
        <x:v>0</x:v>
      </x:c>
      <x:c r="Y2778" s="9" t="n">
        <x:f>S2778*T2778</x:f>
        <x:v>97.55860369609856</x:v>
      </x:c>
      <x:c r="Z2778" s="9" t="n">
        <x:f>IF(ISNUMBER(U2778),S2778*(U2778-T2778),"n.a.")</x:f>
        <x:v>-1.9746061601642693</x:v>
      </x:c>
      <x:c r="AA2778" s="9" t="n">
        <x:f>IF(ISNUMBER(U2778),Y2778,0)</x:f>
        <x:v>97.55860369609856</x:v>
      </x:c>
      <x:c r="AB2778" s="7" t="n">
        <x:f>MAX(0,L2778-SUM(F2778:K2778))</x:f>
        <x:v>0</x:v>
      </x:c>
    </x:row>
    <x:row r="2779" ht="22" customHeight="1">
      <x:c r="A2779" s="18" t="n">
        <x:f>Summary!E$41</x:f>
        <x:v>46388</x:v>
      </x:c>
      <x:c r="B2779" s="2" t="str">
        <x:f>'Inventory detail'!A527</x:f>
        <x:v>POUC</x:v>
      </x:c>
      <x:c r="C2779" s="2" t="str">
        <x:f>'Inventory detail'!B527</x:f>
        <x:v>10</x:v>
      </x:c>
      <x:c r="D2779" s="2" t="str">
        <x:f>'Inventory detail'!C527</x:f>
        <x:v>LET5SL</x:v>
      </x:c>
      <x:c r="E2779" s="10" t="n">
        <x:f>A1653</x:f>
        <x:v>46357</x:v>
      </x:c>
      <x:c r="F2779" s="7" t="n">
        <x:f>O1653</x:f>
        <x:v>500</x:v>
      </x:c>
      <x:c r="G2779" s="7" t="n">
        <x:f>Q1653</x:f>
        <x:v>0</x:v>
      </x:c>
      <x:c r="H2779" s="7" t="n">
        <x:f>R1653</x:f>
        <x:v>832.3408624229979</x:v>
      </x:c>
      <x:c r="I2779" s="7" t="n">
        <x:f>SUMIFS('PO detail'!$W$1516:$W$1516,'PO detail'!$V$1516:$V$1516,"&gt;="&amp;E2779,'PO detail'!$V$1516:$V$1516,"&lt;"&amp;A2779)</x:f>
        <x:v>0</x:v>
      </x:c>
      <x:c r="J2779" s="7" t="n">
        <x:f>SUMIFS('PO detail'!$X$1516:$X$1516,'PO detail'!$V$1516:$V$1516,"&gt;="&amp;E2779,'PO detail'!$V$1516:$V$1516,"&lt;"&amp;A2779)</x:f>
        <x:v>0</x:v>
      </x:c>
      <x:c r="K2779" s="7" t="n">
        <x:f>SUMIFS('PO detail'!$Y$1516:$Y$1516,'PO detail'!$V$1516:$V$1516,"&gt;="&amp;E2779,'PO detail'!$V$1516:$V$1516,"&lt;"&amp;A2779)</x:f>
        <x:v>0</x:v>
      </x:c>
      <x:c r="L2779" s="7" t="n">
        <x:f>'Inventory detail'!F527*Summary!$K$5*(A2779-E2779)/Summary!$K$6</x:f>
        <x:v>127.31006160164272</x:v>
      </x:c>
      <x:c r="M2779" s="7" t="n">
        <x:f>MAX(0,H2779-L2779)</x:f>
        <x:v>705.0308008213552</x:v>
      </x:c>
      <x:c r="N2779" s="7" t="n">
        <x:f>MAX(0,L2779-H2779)</x:f>
        <x:v>0</x:v>
      </x:c>
      <x:c r="O2779" s="7" t="n">
        <x:f>MAX(0,F2779+I2779-N2779)</x:f>
        <x:v>500</x:v>
      </x:c>
      <x:c r="P2779" s="7" t="n">
        <x:f>MAX(0,N2779-F2779-I2779)</x:f>
        <x:v>0</x:v>
      </x:c>
      <x:c r="Q2779" s="7" t="n">
        <x:f>MAX(0,G2779+J2779-P2779)</x:f>
        <x:v>0</x:v>
      </x:c>
      <x:c r="R2779" s="7" t="n">
        <x:f>M2779+MAX(0,K2779-MAX(0,P2779-G2779-J2779))</x:f>
        <x:v>705.0308008213552</x:v>
      </x:c>
      <x:c r="S2779" s="7" t="n">
        <x:f>SUM(O2779,Q2779,R2779)</x:f>
        <x:v>1205.0308008213551</x:v>
      </x:c>
      <x:c r="T2779" s="14" t="n">
        <x:f>'Inventory detail'!T527</x:f>
        <x:v>0.1429</x:v>
      </x:c>
      <x:c r="U2779" s="14" t="n">
        <x:f>'Inventory detail'!U527</x:f>
        <x:v>0.15575999999999998</x:v>
      </x:c>
      <x:c r="V2779" s="9" t="n">
        <x:f>O2779*T2779</x:f>
        <x:v>71.45</x:v>
      </x:c>
      <x:c r="W2779" s="9" t="n">
        <x:f>Q2779*T2779</x:f>
        <x:v>0</x:v>
      </x:c>
      <x:c r="X2779" s="9" t="n">
        <x:f>R2779*T2779</x:f>
        <x:v>100.74890143737166</x:v>
      </x:c>
      <x:c r="Y2779" s="9" t="n">
        <x:f>S2779*T2779</x:f>
        <x:v>172.19890143737163</x:v>
      </x:c>
      <x:c r="Z2779" s="9" t="n">
        <x:f>IF(ISNUMBER(U2779),S2779*(U2779-T2779),"n.a.")</x:f>
        <x:v>15.496696098562605</x:v>
      </x:c>
      <x:c r="AA2779" s="9" t="n">
        <x:f>IF(ISNUMBER(U2779),Y2779,0)</x:f>
        <x:v>172.19890143737163</x:v>
      </x:c>
      <x:c r="AB2779" s="7" t="n">
        <x:f>MAX(0,L2779-SUM(F2779:K2779))</x:f>
        <x:v>0</x:v>
      </x:c>
    </x:row>
    <x:row r="2780" ht="22" customHeight="1">
      <x:c r="A2780" s="18" t="n">
        <x:f>Summary!E$41</x:f>
        <x:v>46388</x:v>
      </x:c>
      <x:c r="B2780" s="2" t="str">
        <x:f>'Inventory detail'!A528</x:f>
        <x:v>WIRE</x:v>
      </x:c>
      <x:c r="C2780" s="2" t="str">
        <x:f>'Inventory detail'!B528</x:f>
        <x:v>30</x:v>
      </x:c>
      <x:c r="D2780" s="2" t="str">
        <x:f>'Inventory detail'!C528</x:f>
        <x:v>DL034GOLD</x:v>
      </x:c>
      <x:c r="E2780" s="10" t="n">
        <x:f>A1654</x:f>
        <x:v>46357</x:v>
      </x:c>
      <x:c r="F2780" s="7" t="n">
        <x:f>O1654</x:f>
        <x:v>0</x:v>
      </x:c>
      <x:c r="G2780" s="7" t="n">
        <x:f>Q1654</x:f>
        <x:v>0</x:v>
      </x:c>
      <x:c r="H2780" s="7" t="n">
        <x:f>R1654</x:f>
        <x:v>282.34086242299793</x:v>
      </x:c>
      <x:c r="I2780" s="7" t="n">
        <x:f>0</x:f>
        <x:v>0</x:v>
      </x:c>
      <x:c r="J2780" s="7" t="n">
        <x:f>0</x:f>
        <x:v>0</x:v>
      </x:c>
      <x:c r="K2780" s="7" t="n">
        <x:f>0</x:f>
        <x:v>0</x:v>
      </x:c>
      <x:c r="L2780" s="7" t="n">
        <x:f>'Inventory detail'!F528*Summary!$K$5*(A2780-E2780)/Summary!$K$6</x:f>
        <x:v>127.31006160164272</x:v>
      </x:c>
      <x:c r="M2780" s="7" t="n">
        <x:f>MAX(0,H2780-L2780)</x:f>
        <x:v>155.03080082135523</x:v>
      </x:c>
      <x:c r="N2780" s="7" t="n">
        <x:f>MAX(0,L2780-H2780)</x:f>
        <x:v>0</x:v>
      </x:c>
      <x:c r="O2780" s="7" t="n">
        <x:f>MAX(0,F2780+I2780-N2780)</x:f>
        <x:v>0</x:v>
      </x:c>
      <x:c r="P2780" s="7" t="n">
        <x:f>MAX(0,N2780-F2780-I2780)</x:f>
        <x:v>0</x:v>
      </x:c>
      <x:c r="Q2780" s="7" t="n">
        <x:f>MAX(0,G2780+J2780-P2780)</x:f>
        <x:v>0</x:v>
      </x:c>
      <x:c r="R2780" s="7" t="n">
        <x:f>M2780+MAX(0,K2780-MAX(0,P2780-G2780-J2780))</x:f>
        <x:v>155.03080082135523</x:v>
      </x:c>
      <x:c r="S2780" s="7" t="n">
        <x:f>SUM(O2780,Q2780,R2780)</x:f>
        <x:v>155.03080082135523</x:v>
      </x:c>
      <x:c r="T2780" s="14" t="n">
        <x:f>'Inventory detail'!T528</x:f>
        <x:v>0.1424</x:v>
      </x:c>
      <x:c r="U2780" s="14" t="n">
        <x:f>'Inventory detail'!U528</x:f>
        <x:v>0.1424</x:v>
      </x:c>
      <x:c r="V2780" s="9" t="n">
        <x:f>O2780*T2780</x:f>
        <x:v>0</x:v>
      </x:c>
      <x:c r="W2780" s="9" t="n">
        <x:f>Q2780*T2780</x:f>
        <x:v>0</x:v>
      </x:c>
      <x:c r="X2780" s="9" t="n">
        <x:f>R2780*T2780</x:f>
        <x:v>22.076386036960983</x:v>
      </x:c>
      <x:c r="Y2780" s="9" t="n">
        <x:f>S2780*T2780</x:f>
        <x:v>22.076386036960983</x:v>
      </x:c>
      <x:c r="Z2780" s="9" t="n">
        <x:f>IF(ISNUMBER(U2780),S2780*(U2780-T2780),"n.a.")</x:f>
        <x:v>0</x:v>
      </x:c>
      <x:c r="AA2780" s="9" t="n">
        <x:f>IF(ISNUMBER(U2780),Y2780,0)</x:f>
        <x:v>22.076386036960983</x:v>
      </x:c>
      <x:c r="AB2780" s="7" t="n">
        <x:f>MAX(0,L2780-SUM(F2780:K2780))</x:f>
        <x:v>0</x:v>
      </x:c>
    </x:row>
    <x:row r="2781" ht="22" customHeight="1">
      <x:c r="A2781" s="18" t="n">
        <x:f>Summary!E$41</x:f>
        <x:v>46388</x:v>
      </x:c>
      <x:c r="B2781" s="2" t="str">
        <x:f>'Inventory detail'!A529</x:f>
        <x:v>COIL</x:v>
      </x:c>
      <x:c r="C2781" s="2" t="str">
        <x:f>'Inventory detail'!B529</x:f>
        <x:v>10</x:v>
      </x:c>
      <x:c r="D2781" s="2" t="str">
        <x:f>'Inventory detail'!C529</x:f>
        <x:v>14RED12-4</x:v>
      </x:c>
      <x:c r="E2781" s="10" t="n">
        <x:f>A1655</x:f>
        <x:v>46357</x:v>
      </x:c>
      <x:c r="F2781" s="7" t="n">
        <x:f>O1655</x:f>
        <x:v>0</x:v>
      </x:c>
      <x:c r="G2781" s="7" t="n">
        <x:f>Q1655</x:f>
        <x:v>0</x:v>
      </x:c>
      <x:c r="H2781" s="7" t="n">
        <x:f>R1655</x:f>
        <x:v>796.8456673511295</x:v>
      </x:c>
      <x:c r="I2781" s="7" t="n">
        <x:f>0</x:f>
        <x:v>0</x:v>
      </x:c>
      <x:c r="J2781" s="7" t="n">
        <x:f>0</x:f>
        <x:v>0</x:v>
      </x:c>
      <x:c r="K2781" s="7" t="n">
        <x:f>0</x:f>
        <x:v>0</x:v>
      </x:c>
      <x:c r="L2781" s="7" t="n">
        <x:f>'Inventory detail'!F529*Summary!$K$5*(A2781-E2781)/Summary!$K$6</x:f>
        <x:v>118.82611909650925</x:v>
      </x:c>
      <x:c r="M2781" s="7" t="n">
        <x:f>MAX(0,H2781-L2781)</x:f>
        <x:v>678.0195482546202</x:v>
      </x:c>
      <x:c r="N2781" s="7" t="n">
        <x:f>MAX(0,L2781-H2781)</x:f>
        <x:v>0</x:v>
      </x:c>
      <x:c r="O2781" s="7" t="n">
        <x:f>MAX(0,F2781+I2781-N2781)</x:f>
        <x:v>0</x:v>
      </x:c>
      <x:c r="P2781" s="7" t="n">
        <x:f>MAX(0,N2781-F2781-I2781)</x:f>
        <x:v>0</x:v>
      </x:c>
      <x:c r="Q2781" s="7" t="n">
        <x:f>MAX(0,G2781+J2781-P2781)</x:f>
        <x:v>0</x:v>
      </x:c>
      <x:c r="R2781" s="7" t="n">
        <x:f>M2781+MAX(0,K2781-MAX(0,P2781-G2781-J2781))</x:f>
        <x:v>678.0195482546202</x:v>
      </x:c>
      <x:c r="S2781" s="7" t="n">
        <x:f>SUM(O2781,Q2781,R2781)</x:f>
        <x:v>678.0195482546202</x:v>
      </x:c>
      <x:c r="T2781" s="14" t="n">
        <x:f>'Inventory detail'!T529</x:f>
        <x:v>0.09179999999999999</x:v>
      </x:c>
      <x:c r="U2781" s="14" t="n">
        <x:f>'Inventory detail'!U529</x:f>
        <x:v>0.089947</x:v>
      </x:c>
      <x:c r="V2781" s="9" t="n">
        <x:f>O2781*T2781</x:f>
        <x:v>0</x:v>
      </x:c>
      <x:c r="W2781" s="9" t="n">
        <x:f>Q2781*T2781</x:f>
        <x:v>0</x:v>
      </x:c>
      <x:c r="X2781" s="9" t="n">
        <x:f>R2781*T2781</x:f>
        <x:v>62.24219452977413</x:v>
      </x:c>
      <x:c r="Y2781" s="9" t="n">
        <x:f>S2781*T2781</x:f>
        <x:v>62.24219452977413</x:v>
      </x:c>
      <x:c r="Z2781" s="9" t="n">
        <x:f>IF(ISNUMBER(U2781),S2781*(U2781-T2781),"n.a.")</x:f>
        <x:v>-1.256370222915807</x:v>
      </x:c>
      <x:c r="AA2781" s="9" t="n">
        <x:f>IF(ISNUMBER(U2781),Y2781,0)</x:f>
        <x:v>62.24219452977413</x:v>
      </x:c>
      <x:c r="AB2781" s="7" t="n">
        <x:f>MAX(0,L2781-SUM(F2781:K2781))</x:f>
        <x:v>0</x:v>
      </x:c>
    </x:row>
    <x:row r="2782" ht="22" customHeight="1">
      <x:c r="A2782" s="18" t="n">
        <x:f>Summary!E$41</x:f>
        <x:v>46388</x:v>
      </x:c>
      <x:c r="B2782" s="2" t="str">
        <x:f>'Inventory detail'!A530</x:f>
        <x:v>COIL</x:v>
      </x:c>
      <x:c r="C2782" s="2" t="str">
        <x:f>'Inventory detail'!B530</x:f>
        <x:v>60</x:v>
      </x:c>
      <x:c r="D2782" s="2" t="str">
        <x:f>'Inventory detail'!C530</x:f>
        <x:v>16CLR12-4</x:v>
      </x:c>
      <x:c r="E2782" s="10" t="n">
        <x:f>A1656</x:f>
        <x:v>46357</x:v>
      </x:c>
      <x:c r="F2782" s="7" t="n">
        <x:f>O1656</x:f>
        <x:v>1400</x:v>
      </x:c>
      <x:c r="G2782" s="7" t="n">
        <x:f>Q1656</x:f>
        <x:v>0</x:v>
      </x:c>
      <x:c r="H2782" s="7" t="n">
        <x:f>R1656</x:f>
        <x:v>196.84566735112935</x:v>
      </x:c>
      <x:c r="I2782" s="7" t="n">
        <x:f>SUMIFS('PO detail'!$W$1150:$W$1150,'PO detail'!$V$1150:$V$1150,"&gt;="&amp;E2782,'PO detail'!$V$1150:$V$1150,"&lt;"&amp;A2782)</x:f>
        <x:v>0</x:v>
      </x:c>
      <x:c r="J2782" s="7" t="n">
        <x:f>SUMIFS('PO detail'!$X$1150:$X$1150,'PO detail'!$V$1150:$V$1150,"&gt;="&amp;E2782,'PO detail'!$V$1150:$V$1150,"&lt;"&amp;A2782)</x:f>
        <x:v>0</x:v>
      </x:c>
      <x:c r="K2782" s="7" t="n">
        <x:f>SUMIFS('PO detail'!$Y$1150:$Y$1150,'PO detail'!$V$1150:$V$1150,"&gt;="&amp;E2782,'PO detail'!$V$1150:$V$1150,"&lt;"&amp;A2782)</x:f>
        <x:v>0</x:v>
      </x:c>
      <x:c r="L2782" s="7" t="n">
        <x:f>'Inventory detail'!F530*Summary!$K$5*(A2782-E2782)/Summary!$K$6</x:f>
        <x:v>118.82611909650925</x:v>
      </x:c>
      <x:c r="M2782" s="7" t="n">
        <x:f>MAX(0,H2782-L2782)</x:f>
        <x:v>78.0195482546201</x:v>
      </x:c>
      <x:c r="N2782" s="7" t="n">
        <x:f>MAX(0,L2782-H2782)</x:f>
        <x:v>0</x:v>
      </x:c>
      <x:c r="O2782" s="7" t="n">
        <x:f>MAX(0,F2782+I2782-N2782)</x:f>
        <x:v>1400</x:v>
      </x:c>
      <x:c r="P2782" s="7" t="n">
        <x:f>MAX(0,N2782-F2782-I2782)</x:f>
        <x:v>0</x:v>
      </x:c>
      <x:c r="Q2782" s="7" t="n">
        <x:f>MAX(0,G2782+J2782-P2782)</x:f>
        <x:v>0</x:v>
      </x:c>
      <x:c r="R2782" s="7" t="n">
        <x:f>M2782+MAX(0,K2782-MAX(0,P2782-G2782-J2782))</x:f>
        <x:v>78.0195482546201</x:v>
      </x:c>
      <x:c r="S2782" s="7" t="n">
        <x:f>SUM(O2782,Q2782,R2782)</x:f>
        <x:v>1478.01954825462</x:v>
      </x:c>
      <x:c r="T2782" s="14" t="n">
        <x:f>'Inventory detail'!T530</x:f>
        <x:v>0.11230000000000001</x:v>
      </x:c>
      <x:c r="U2782" s="14" t="n">
        <x:f>'Inventory detail'!U530</x:f>
        <x:v>0.1099475</x:v>
      </x:c>
      <x:c r="V2782" s="9" t="n">
        <x:f>O2782*T2782</x:f>
        <x:v>157.22000000000003</x:v>
      </x:c>
      <x:c r="W2782" s="9" t="n">
        <x:f>Q2782*T2782</x:f>
        <x:v>0</x:v>
      </x:c>
      <x:c r="X2782" s="9" t="n">
        <x:f>R2782*T2782</x:f>
        <x:v>8.761595268993839</x:v>
      </x:c>
      <x:c r="Y2782" s="9" t="n">
        <x:f>S2782*T2782</x:f>
        <x:v>165.98159526899386</x:v>
      </x:c>
      <x:c r="Z2782" s="9" t="n">
        <x:f>IF(ISNUMBER(U2782),S2782*(U2782-T2782),"n.a.")</x:f>
        <x:v>-3.4770409872690045</x:v>
      </x:c>
      <x:c r="AA2782" s="9" t="n">
        <x:f>IF(ISNUMBER(U2782),Y2782,0)</x:f>
        <x:v>165.98159526899386</x:v>
      </x:c>
      <x:c r="AB2782" s="7" t="n">
        <x:f>MAX(0,L2782-SUM(F2782:K2782))</x:f>
        <x:v>0</x:v>
      </x:c>
    </x:row>
    <x:row r="2783" ht="22" customHeight="1">
      <x:c r="A2783" s="18" t="n">
        <x:f>Summary!E$41</x:f>
        <x:v>46388</x:v>
      </x:c>
      <x:c r="B2783" s="2" t="str">
        <x:f>'Inventory detail'!A531</x:f>
        <x:v>COIL</x:v>
      </x:c>
      <x:c r="C2783" s="2" t="str">
        <x:f>'Inventory detail'!B531</x:f>
        <x:v>60</x:v>
      </x:c>
      <x:c r="D2783" s="2" t="str">
        <x:f>'Inventory detail'!C531</x:f>
        <x:v>28CLR12-4</x:v>
      </x:c>
      <x:c r="E2783" s="10" t="n">
        <x:f>A1657</x:f>
        <x:v>46357</x:v>
      </x:c>
      <x:c r="F2783" s="7" t="n">
        <x:f>O1657</x:f>
        <x:v>1096.8456673511294</x:v>
      </x:c>
      <x:c r="G2783" s="7" t="n">
        <x:f>Q1657</x:f>
        <x:v>0</x:v>
      </x:c>
      <x:c r="H2783" s="7" t="n">
        <x:f>R1657</x:f>
        <x:v>0</x:v>
      </x:c>
      <x:c r="I2783" s="7" t="n">
        <x:f>SUMIFS('PO detail'!$W$1260:$W$1261,'PO detail'!$V$1260:$V$1261,"&gt;="&amp;E2783,'PO detail'!$V$1260:$V$1261,"&lt;"&amp;A2783)</x:f>
        <x:v>0</x:v>
      </x:c>
      <x:c r="J2783" s="7" t="n">
        <x:f>SUMIFS('PO detail'!$X$1260:$X$1261,'PO detail'!$V$1260:$V$1261,"&gt;="&amp;E2783,'PO detail'!$V$1260:$V$1261,"&lt;"&amp;A2783)</x:f>
        <x:v>0</x:v>
      </x:c>
      <x:c r="K2783" s="7" t="n">
        <x:f>SUMIFS('PO detail'!$Y$1260:$Y$1261,'PO detail'!$V$1260:$V$1261,"&gt;="&amp;E2783,'PO detail'!$V$1260:$V$1261,"&lt;"&amp;A2783)</x:f>
        <x:v>0</x:v>
      </x:c>
      <x:c r="L2783" s="7" t="n">
        <x:f>'Inventory detail'!F531*Summary!$K$5*(A2783-E2783)/Summary!$K$6</x:f>
        <x:v>118.82611909650925</x:v>
      </x:c>
      <x:c r="M2783" s="7" t="n">
        <x:f>MAX(0,H2783-L2783)</x:f>
        <x:v>0</x:v>
      </x:c>
      <x:c r="N2783" s="7" t="n">
        <x:f>MAX(0,L2783-H2783)</x:f>
        <x:v>118.82611909650925</x:v>
      </x:c>
      <x:c r="O2783" s="7" t="n">
        <x:f>MAX(0,F2783+I2783-N2783)</x:f>
        <x:v>978.0195482546201</x:v>
      </x:c>
      <x:c r="P2783" s="7" t="n">
        <x:f>MAX(0,N2783-F2783-I2783)</x:f>
        <x:v>0</x:v>
      </x:c>
      <x:c r="Q2783" s="7" t="n">
        <x:f>MAX(0,G2783+J2783-P2783)</x:f>
        <x:v>0</x:v>
      </x:c>
      <x:c r="R2783" s="7" t="n">
        <x:f>M2783+MAX(0,K2783-MAX(0,P2783-G2783-J2783))</x:f>
        <x:v>0</x:v>
      </x:c>
      <x:c r="S2783" s="7" t="n">
        <x:f>SUM(O2783,Q2783,R2783)</x:f>
        <x:v>978.0195482546201</x:v>
      </x:c>
      <x:c r="T2783" s="14" t="n">
        <x:f>'Inventory detail'!T531</x:f>
        <x:v>0.2327</x:v>
      </x:c>
      <x:c r="U2783" s="14" t="n">
        <x:f>'Inventory detail'!U531</x:f>
        <x:v>0.22796149999999998</x:v>
      </x:c>
      <x:c r="V2783" s="9" t="n">
        <x:f>O2783*T2783</x:f>
        <x:v>227.58514887885008</x:v>
      </x:c>
      <x:c r="W2783" s="9" t="n">
        <x:f>Q2783*T2783</x:f>
        <x:v>0</x:v>
      </x:c>
      <x:c r="X2783" s="9" t="n">
        <x:f>R2783*T2783</x:f>
        <x:v>0</x:v>
      </x:c>
      <x:c r="Y2783" s="9" t="n">
        <x:f>S2783*T2783</x:f>
        <x:v>227.58514887885008</x:v>
      </x:c>
      <x:c r="Z2783" s="9" t="n">
        <x:f>IF(ISNUMBER(U2783),S2783*(U2783-T2783),"n.a.")</x:f>
        <x:v>-4.634345629404524</x:v>
      </x:c>
      <x:c r="AA2783" s="9" t="n">
        <x:f>IF(ISNUMBER(U2783),Y2783,0)</x:f>
        <x:v>227.58514887885008</x:v>
      </x:c>
      <x:c r="AB2783" s="7" t="n">
        <x:f>MAX(0,L2783-SUM(F2783:K2783))</x:f>
        <x:v>0</x:v>
      </x:c>
    </x:row>
    <x:row r="2784" ht="22" customHeight="1">
      <x:c r="A2784" s="18" t="n">
        <x:f>Summary!E$41</x:f>
        <x:v>46388</x:v>
      </x:c>
      <x:c r="B2784" s="2" t="str">
        <x:f>'Inventory detail'!A532</x:f>
        <x:v>COIL</x:v>
      </x:c>
      <x:c r="C2784" s="2" t="str">
        <x:f>'Inventory detail'!B532</x:f>
        <x:v>60</x:v>
      </x:c>
      <x:c r="D2784" s="2" t="str">
        <x:f>'Inventory detail'!C532</x:f>
        <x:v>28NAV12-4</x:v>
      </x:c>
      <x:c r="E2784" s="10" t="n">
        <x:f>A1658</x:f>
        <x:v>46357</x:v>
      </x:c>
      <x:c r="F2784" s="7" t="n">
        <x:f>O1658</x:f>
        <x:v>1096.8456673511294</x:v>
      </x:c>
      <x:c r="G2784" s="7" t="n">
        <x:f>Q1658</x:f>
        <x:v>0</x:v>
      </x:c>
      <x:c r="H2784" s="7" t="n">
        <x:f>R1658</x:f>
        <x:v>0</x:v>
      </x:c>
      <x:c r="I2784" s="7" t="n">
        <x:f>SUMIFS('PO detail'!$W$1262:$W$1262,'PO detail'!$V$1262:$V$1262,"&gt;="&amp;E2784,'PO detail'!$V$1262:$V$1262,"&lt;"&amp;A2784)</x:f>
        <x:v>0</x:v>
      </x:c>
      <x:c r="J2784" s="7" t="n">
        <x:f>SUMIFS('PO detail'!$X$1262:$X$1262,'PO detail'!$V$1262:$V$1262,"&gt;="&amp;E2784,'PO detail'!$V$1262:$V$1262,"&lt;"&amp;A2784)</x:f>
        <x:v>0</x:v>
      </x:c>
      <x:c r="K2784" s="7" t="n">
        <x:f>SUMIFS('PO detail'!$Y$1262:$Y$1262,'PO detail'!$V$1262:$V$1262,"&gt;="&amp;E2784,'PO detail'!$V$1262:$V$1262,"&lt;"&amp;A2784)</x:f>
        <x:v>0</x:v>
      </x:c>
      <x:c r="L2784" s="7" t="n">
        <x:f>'Inventory detail'!F532*Summary!$K$5*(A2784-E2784)/Summary!$K$6</x:f>
        <x:v>118.82611909650925</x:v>
      </x:c>
      <x:c r="M2784" s="7" t="n">
        <x:f>MAX(0,H2784-L2784)</x:f>
        <x:v>0</x:v>
      </x:c>
      <x:c r="N2784" s="7" t="n">
        <x:f>MAX(0,L2784-H2784)</x:f>
        <x:v>118.82611909650925</x:v>
      </x:c>
      <x:c r="O2784" s="7" t="n">
        <x:f>MAX(0,F2784+I2784-N2784)</x:f>
        <x:v>978.0195482546201</x:v>
      </x:c>
      <x:c r="P2784" s="7" t="n">
        <x:f>MAX(0,N2784-F2784-I2784)</x:f>
        <x:v>0</x:v>
      </x:c>
      <x:c r="Q2784" s="7" t="n">
        <x:f>MAX(0,G2784+J2784-P2784)</x:f>
        <x:v>0</x:v>
      </x:c>
      <x:c r="R2784" s="7" t="n">
        <x:f>M2784+MAX(0,K2784-MAX(0,P2784-G2784-J2784))</x:f>
        <x:v>0</x:v>
      </x:c>
      <x:c r="S2784" s="7" t="n">
        <x:f>SUM(O2784,Q2784,R2784)</x:f>
        <x:v>978.0195482546201</x:v>
      </x:c>
      <x:c r="T2784" s="14" t="n">
        <x:f>'Inventory detail'!T532</x:f>
        <x:v>0.2327</x:v>
      </x:c>
      <x:c r="U2784" s="14" t="n">
        <x:f>'Inventory detail'!U532</x:f>
        <x:v>0.22796149999999998</x:v>
      </x:c>
      <x:c r="V2784" s="9" t="n">
        <x:f>O2784*T2784</x:f>
        <x:v>227.58514887885008</x:v>
      </x:c>
      <x:c r="W2784" s="9" t="n">
        <x:f>Q2784*T2784</x:f>
        <x:v>0</x:v>
      </x:c>
      <x:c r="X2784" s="9" t="n">
        <x:f>R2784*T2784</x:f>
        <x:v>0</x:v>
      </x:c>
      <x:c r="Y2784" s="9" t="n">
        <x:f>S2784*T2784</x:f>
        <x:v>227.58514887885008</x:v>
      </x:c>
      <x:c r="Z2784" s="9" t="n">
        <x:f>IF(ISNUMBER(U2784),S2784*(U2784-T2784),"n.a.")</x:f>
        <x:v>-4.634345629404524</x:v>
      </x:c>
      <x:c r="AA2784" s="9" t="n">
        <x:f>IF(ISNUMBER(U2784),Y2784,0)</x:f>
        <x:v>227.58514887885008</x:v>
      </x:c>
      <x:c r="AB2784" s="7" t="n">
        <x:f>MAX(0,L2784-SUM(F2784:K2784))</x:f>
        <x:v>0</x:v>
      </x:c>
    </x:row>
    <x:row r="2785" ht="22" customHeight="1">
      <x:c r="A2785" s="18" t="n">
        <x:f>Summary!E$41</x:f>
        <x:v>46388</x:v>
      </x:c>
      <x:c r="B2785" s="2" t="str">
        <x:f>'Inventory detail'!A533</x:f>
        <x:v>POUC</x:v>
      </x:c>
      <x:c r="C2785" s="2" t="str">
        <x:f>'Inventory detail'!B533</x:f>
        <x:v>10</x:v>
      </x:c>
      <x:c r="D2785" s="2" t="str">
        <x:f>'Inventory detail'!C533</x:f>
        <x:v>MLET3</x:v>
      </x:c>
      <x:c r="E2785" s="10" t="n">
        <x:f>A1659</x:f>
        <x:v>46357</x:v>
      </x:c>
      <x:c r="F2785" s="7" t="n">
        <x:f>O1659</x:f>
        <x:v>0</x:v>
      </x:c>
      <x:c r="G2785" s="7" t="n">
        <x:f>Q1659</x:f>
        <x:v>7896.845667351129</x:v>
      </x:c>
      <x:c r="H2785" s="7" t="n">
        <x:f>R1659</x:f>
        <x:v>0</x:v>
      </x:c>
      <x:c r="I2785" s="7" t="n">
        <x:f>SUMIFS('PO detail'!$W$1566:$W$1567,'PO detail'!$V$1566:$V$1567,"&gt;="&amp;E2785,'PO detail'!$V$1566:$V$1567,"&lt;"&amp;A2785)</x:f>
        <x:v>0</x:v>
      </x:c>
      <x:c r="J2785" s="7" t="n">
        <x:f>SUMIFS('PO detail'!$X$1566:$X$1567,'PO detail'!$V$1566:$V$1567,"&gt;="&amp;E2785,'PO detail'!$V$1566:$V$1567,"&lt;"&amp;A2785)</x:f>
        <x:v>0</x:v>
      </x:c>
      <x:c r="K2785" s="7" t="n">
        <x:f>SUMIFS('PO detail'!$Y$1566:$Y$1567,'PO detail'!$V$1566:$V$1567,"&gt;="&amp;E2785,'PO detail'!$V$1566:$V$1567,"&lt;"&amp;A2785)</x:f>
        <x:v>0</x:v>
      </x:c>
      <x:c r="L2785" s="7" t="n">
        <x:f>'Inventory detail'!F533*Summary!$K$5*(A2785-E2785)/Summary!$K$6</x:f>
        <x:v>118.82611909650925</x:v>
      </x:c>
      <x:c r="M2785" s="7" t="n">
        <x:f>MAX(0,H2785-L2785)</x:f>
        <x:v>0</x:v>
      </x:c>
      <x:c r="N2785" s="7" t="n">
        <x:f>MAX(0,L2785-H2785)</x:f>
        <x:v>118.82611909650925</x:v>
      </x:c>
      <x:c r="O2785" s="7" t="n">
        <x:f>MAX(0,F2785+I2785-N2785)</x:f>
        <x:v>0</x:v>
      </x:c>
      <x:c r="P2785" s="7" t="n">
        <x:f>MAX(0,N2785-F2785-I2785)</x:f>
        <x:v>118.82611909650925</x:v>
      </x:c>
      <x:c r="Q2785" s="7" t="n">
        <x:f>MAX(0,G2785+J2785-P2785)</x:f>
        <x:v>7778.01954825462</x:v>
      </x:c>
      <x:c r="R2785" s="7" t="n">
        <x:f>M2785+MAX(0,K2785-MAX(0,P2785-G2785-J2785))</x:f>
        <x:v>0</x:v>
      </x:c>
      <x:c r="S2785" s="7" t="n">
        <x:f>SUM(O2785,Q2785,R2785)</x:f>
        <x:v>7778.01954825462</x:v>
      </x:c>
      <x:c r="T2785" s="14" t="n">
        <x:f>'Inventory detail'!T533</x:f>
        <x:v>0.0836</x:v>
      </x:c>
      <x:c r="U2785" s="14" t="n">
        <x:f>'Inventory detail'!U533</x:f>
        <x:v>0.12276</x:v>
      </x:c>
      <x:c r="V2785" s="9" t="n">
        <x:f>O2785*T2785</x:f>
        <x:v>0</x:v>
      </x:c>
      <x:c r="W2785" s="9" t="n">
        <x:f>Q2785*T2785</x:f>
        <x:v>650.2424342340862</x:v>
      </x:c>
      <x:c r="X2785" s="9" t="n">
        <x:f>R2785*T2785</x:f>
        <x:v>0</x:v>
      </x:c>
      <x:c r="Y2785" s="9" t="n">
        <x:f>S2785*T2785</x:f>
        <x:v>650.2424342340862</x:v>
      </x:c>
      <x:c r="Z2785" s="9" t="n">
        <x:f>IF(ISNUMBER(U2785),S2785*(U2785-T2785),"n.a.")</x:f>
        <x:v>304.5872455096509</x:v>
      </x:c>
      <x:c r="AA2785" s="9" t="n">
        <x:f>IF(ISNUMBER(U2785),Y2785,0)</x:f>
        <x:v>650.2424342340862</x:v>
      </x:c>
      <x:c r="AB2785" s="7" t="n">
        <x:f>MAX(0,L2785-SUM(F2785:K2785))</x:f>
        <x:v>0</x:v>
      </x:c>
    </x:row>
    <x:row r="2786" ht="22" customHeight="1">
      <x:c r="A2786" s="18" t="n">
        <x:f>Summary!E$41</x:f>
        <x:v>46388</x:v>
      </x:c>
      <x:c r="B2786" s="2" t="str">
        <x:f>'Inventory detail'!A534</x:f>
        <x:v>WIRE</x:v>
      </x:c>
      <x:c r="C2786" s="2" t="str">
        <x:f>'Inventory detail'!B534</x:f>
        <x:v>10</x:v>
      </x:c>
      <x:c r="D2786" s="2" t="str">
        <x:f>'Inventory detail'!C534</x:f>
        <x:v>DL001GRAY</x:v>
      </x:c>
      <x:c r="E2786" s="10" t="n">
        <x:f>A1660</x:f>
        <x:v>46357</x:v>
      </x:c>
      <x:c r="F2786" s="7" t="n">
        <x:f>O1660</x:f>
        <x:v>4000</x:v>
      </x:c>
      <x:c r="G2786" s="7" t="n">
        <x:f>Q1660</x:f>
        <x:v>0</x:v>
      </x:c>
      <x:c r="H2786" s="7" t="n">
        <x:f>R1660</x:f>
        <x:v>246.84566735112935</x:v>
      </x:c>
      <x:c r="I2786" s="7" t="n">
        <x:f>SUMIFS('PO detail'!$W$1869:$W$1870,'PO detail'!$V$1869:$V$1870,"&gt;="&amp;E2786,'PO detail'!$V$1869:$V$1870,"&lt;"&amp;A2786)</x:f>
        <x:v>0</x:v>
      </x:c>
      <x:c r="J2786" s="7" t="n">
        <x:f>SUMIFS('PO detail'!$X$1869:$X$1870,'PO detail'!$V$1869:$V$1870,"&gt;="&amp;E2786,'PO detail'!$V$1869:$V$1870,"&lt;"&amp;A2786)</x:f>
        <x:v>0</x:v>
      </x:c>
      <x:c r="K2786" s="7" t="n">
        <x:f>SUMIFS('PO detail'!$Y$1869:$Y$1870,'PO detail'!$V$1869:$V$1870,"&gt;="&amp;E2786,'PO detail'!$V$1869:$V$1870,"&lt;"&amp;A2786)</x:f>
        <x:v>0</x:v>
      </x:c>
      <x:c r="L2786" s="7" t="n">
        <x:f>'Inventory detail'!F534*Summary!$K$5*(A2786-E2786)/Summary!$K$6</x:f>
        <x:v>118.82611909650925</x:v>
      </x:c>
      <x:c r="M2786" s="7" t="n">
        <x:f>MAX(0,H2786-L2786)</x:f>
        <x:v>128.0195482546201</x:v>
      </x:c>
      <x:c r="N2786" s="7" t="n">
        <x:f>MAX(0,L2786-H2786)</x:f>
        <x:v>0</x:v>
      </x:c>
      <x:c r="O2786" s="7" t="n">
        <x:f>MAX(0,F2786+I2786-N2786)</x:f>
        <x:v>4000</x:v>
      </x:c>
      <x:c r="P2786" s="7" t="n">
        <x:f>MAX(0,N2786-F2786-I2786)</x:f>
        <x:v>0</x:v>
      </x:c>
      <x:c r="Q2786" s="7" t="n">
        <x:f>MAX(0,G2786+J2786-P2786)</x:f>
        <x:v>0</x:v>
      </x:c>
      <x:c r="R2786" s="7" t="n">
        <x:f>M2786+MAX(0,K2786-MAX(0,P2786-G2786-J2786))</x:f>
        <x:v>128.0195482546201</x:v>
      </x:c>
      <x:c r="S2786" s="7" t="n">
        <x:f>SUM(O2786,Q2786,R2786)</x:f>
        <x:v>4128.0195482546205</x:v>
      </x:c>
      <x:c r="T2786" s="14" t="n">
        <x:f>'Inventory detail'!T534</x:f>
        <x:v>0.19140000000000001</x:v>
      </x:c>
      <x:c r="U2786" s="14" t="n">
        <x:f>'Inventory detail'!U534</x:f>
        <x:v>0.19140000000000001</x:v>
      </x:c>
      <x:c r="V2786" s="9" t="n">
        <x:f>O2786*T2786</x:f>
        <x:v>765.6</x:v>
      </x:c>
      <x:c r="W2786" s="9" t="n">
        <x:f>Q2786*T2786</x:f>
        <x:v>0</x:v>
      </x:c>
      <x:c r="X2786" s="9" t="n">
        <x:f>R2786*T2786</x:f>
        <x:v>24.50294153593429</x:v>
      </x:c>
      <x:c r="Y2786" s="9" t="n">
        <x:f>S2786*T2786</x:f>
        <x:v>790.1029415359344</x:v>
      </x:c>
      <x:c r="Z2786" s="9" t="n">
        <x:f>IF(ISNUMBER(U2786),S2786*(U2786-T2786),"n.a.")</x:f>
        <x:v>0</x:v>
      </x:c>
      <x:c r="AA2786" s="9" t="n">
        <x:f>IF(ISNUMBER(U2786),Y2786,0)</x:f>
        <x:v>790.1029415359344</x:v>
      </x:c>
      <x:c r="AB2786" s="7" t="n">
        <x:f>MAX(0,L2786-SUM(F2786:K2786))</x:f>
        <x:v>0</x:v>
      </x:c>
    </x:row>
    <x:row r="2787" ht="22" customHeight="1">
      <x:c r="A2787" s="18" t="n">
        <x:f>Summary!E$41</x:f>
        <x:v>46388</x:v>
      </x:c>
      <x:c r="B2787" s="2" t="str">
        <x:f>'Inventory detail'!A535</x:f>
        <x:v>WIRE</x:v>
      </x:c>
      <x:c r="C2787" s="2" t="str">
        <x:f>'Inventory detail'!B535</x:f>
        <x:v>60</x:v>
      </x:c>
      <x:c r="D2787" s="2" t="str">
        <x:f>'Inventory detail'!C535</x:f>
        <x:v>DL001GRAY</x:v>
      </x:c>
      <x:c r="E2787" s="10" t="n">
        <x:f>A1661</x:f>
        <x:v>46357</x:v>
      </x:c>
      <x:c r="F2787" s="7" t="n">
        <x:f>O1661</x:f>
        <x:v>0</x:v>
      </x:c>
      <x:c r="G2787" s="7" t="n">
        <x:f>Q1661</x:f>
        <x:v>0</x:v>
      </x:c>
      <x:c r="H2787" s="7" t="n">
        <x:f>R1661</x:f>
        <x:v>596.8456673511295</x:v>
      </x:c>
      <x:c r="I2787" s="7" t="n">
        <x:f>0</x:f>
        <x:v>0</x:v>
      </x:c>
      <x:c r="J2787" s="7" t="n">
        <x:f>0</x:f>
        <x:v>0</x:v>
      </x:c>
      <x:c r="K2787" s="7" t="n">
        <x:f>0</x:f>
        <x:v>0</x:v>
      </x:c>
      <x:c r="L2787" s="7" t="n">
        <x:f>'Inventory detail'!F535*Summary!$K$5*(A2787-E2787)/Summary!$K$6</x:f>
        <x:v>118.82611909650925</x:v>
      </x:c>
      <x:c r="M2787" s="7" t="n">
        <x:f>MAX(0,H2787-L2787)</x:f>
        <x:v>478.0195482546202</x:v>
      </x:c>
      <x:c r="N2787" s="7" t="n">
        <x:f>MAX(0,L2787-H2787)</x:f>
        <x:v>0</x:v>
      </x:c>
      <x:c r="O2787" s="7" t="n">
        <x:f>MAX(0,F2787+I2787-N2787)</x:f>
        <x:v>0</x:v>
      </x:c>
      <x:c r="P2787" s="7" t="n">
        <x:f>MAX(0,N2787-F2787-I2787)</x:f>
        <x:v>0</x:v>
      </x:c>
      <x:c r="Q2787" s="7" t="n">
        <x:f>MAX(0,G2787+J2787-P2787)</x:f>
        <x:v>0</x:v>
      </x:c>
      <x:c r="R2787" s="7" t="n">
        <x:f>M2787+MAX(0,K2787-MAX(0,P2787-G2787-J2787))</x:f>
        <x:v>478.0195482546202</x:v>
      </x:c>
      <x:c r="S2787" s="7" t="n">
        <x:f>SUM(O2787,Q2787,R2787)</x:f>
        <x:v>478.0195482546202</x:v>
      </x:c>
      <x:c r="T2787" s="14" t="n">
        <x:f>'Inventory detail'!T535</x:f>
        <x:v>0.19140000000000001</x:v>
      </x:c>
      <x:c r="U2787" s="14" t="n">
        <x:f>'Inventory detail'!U535</x:f>
        <x:v>0.19140000000000001</x:v>
      </x:c>
      <x:c r="V2787" s="9" t="n">
        <x:f>O2787*T2787</x:f>
        <x:v>0</x:v>
      </x:c>
      <x:c r="W2787" s="9" t="n">
        <x:f>Q2787*T2787</x:f>
        <x:v>0</x:v>
      </x:c>
      <x:c r="X2787" s="9" t="n">
        <x:f>R2787*T2787</x:f>
        <x:v>91.4929415359343</x:v>
      </x:c>
      <x:c r="Y2787" s="9" t="n">
        <x:f>S2787*T2787</x:f>
        <x:v>91.4929415359343</x:v>
      </x:c>
      <x:c r="Z2787" s="9" t="n">
        <x:f>IF(ISNUMBER(U2787),S2787*(U2787-T2787),"n.a.")</x:f>
        <x:v>0</x:v>
      </x:c>
      <x:c r="AA2787" s="9" t="n">
        <x:f>IF(ISNUMBER(U2787),Y2787,0)</x:f>
        <x:v>91.4929415359343</x:v>
      </x:c>
      <x:c r="AB2787" s="7" t="n">
        <x:f>MAX(0,L2787-SUM(F2787:K2787))</x:f>
        <x:v>0</x:v>
      </x:c>
    </x:row>
    <x:row r="2788" ht="22" customHeight="1">
      <x:c r="A2788" s="18" t="n">
        <x:f>Summary!E$41</x:f>
        <x:v>46388</x:v>
      </x:c>
      <x:c r="B2788" s="2" t="str">
        <x:f>'Inventory detail'!A536</x:f>
        <x:v>WIRE</x:v>
      </x:c>
      <x:c r="C2788" s="2" t="str">
        <x:f>'Inventory detail'!B536</x:f>
        <x:v>60</x:v>
      </x:c>
      <x:c r="D2788" s="2" t="str">
        <x:f>'Inventory detail'!C536</x:f>
        <x:v>DL001WHT</x:v>
      </x:c>
      <x:c r="E2788" s="10" t="n">
        <x:f>A1662</x:f>
        <x:v>46357</x:v>
      </x:c>
      <x:c r="F2788" s="7" t="n">
        <x:f>O1662</x:f>
        <x:v>0</x:v>
      </x:c>
      <x:c r="G2788" s="7" t="n">
        <x:f>Q1662</x:f>
        <x:v>0</x:v>
      </x:c>
      <x:c r="H2788" s="7" t="n">
        <x:f>R1662</x:f>
        <x:v>146.84566735112935</x:v>
      </x:c>
      <x:c r="I2788" s="7" t="n">
        <x:f>0</x:f>
        <x:v>0</x:v>
      </x:c>
      <x:c r="J2788" s="7" t="n">
        <x:f>0</x:f>
        <x:v>0</x:v>
      </x:c>
      <x:c r="K2788" s="7" t="n">
        <x:f>0</x:f>
        <x:v>0</x:v>
      </x:c>
      <x:c r="L2788" s="7" t="n">
        <x:f>'Inventory detail'!F536*Summary!$K$5*(A2788-E2788)/Summary!$K$6</x:f>
        <x:v>118.82611909650925</x:v>
      </x:c>
      <x:c r="M2788" s="7" t="n">
        <x:f>MAX(0,H2788-L2788)</x:f>
        <x:v>28.019548254620105</x:v>
      </x:c>
      <x:c r="N2788" s="7" t="n">
        <x:f>MAX(0,L2788-H2788)</x:f>
        <x:v>0</x:v>
      </x:c>
      <x:c r="O2788" s="7" t="n">
        <x:f>MAX(0,F2788+I2788-N2788)</x:f>
        <x:v>0</x:v>
      </x:c>
      <x:c r="P2788" s="7" t="n">
        <x:f>MAX(0,N2788-F2788-I2788)</x:f>
        <x:v>0</x:v>
      </x:c>
      <x:c r="Q2788" s="7" t="n">
        <x:f>MAX(0,G2788+J2788-P2788)</x:f>
        <x:v>0</x:v>
      </x:c>
      <x:c r="R2788" s="7" t="n">
        <x:f>M2788+MAX(0,K2788-MAX(0,P2788-G2788-J2788))</x:f>
        <x:v>28.019548254620105</x:v>
      </x:c>
      <x:c r="S2788" s="7" t="n">
        <x:f>SUM(O2788,Q2788,R2788)</x:f>
        <x:v>28.019548254620105</x:v>
      </x:c>
      <x:c r="T2788" s="14" t="n">
        <x:f>'Inventory detail'!T536</x:f>
        <x:v>0.19140000000000001</x:v>
      </x:c>
      <x:c r="U2788" s="14" t="n">
        <x:f>'Inventory detail'!U536</x:f>
        <x:v>0.19140000000000001</x:v>
      </x:c>
      <x:c r="V2788" s="9" t="n">
        <x:f>O2788*T2788</x:f>
        <x:v>0</x:v>
      </x:c>
      <x:c r="W2788" s="9" t="n">
        <x:f>Q2788*T2788</x:f>
        <x:v>0</x:v>
      </x:c>
      <x:c r="X2788" s="9" t="n">
        <x:f>R2788*T2788</x:f>
        <x:v>5.362941535934288</x:v>
      </x:c>
      <x:c r="Y2788" s="9" t="n">
        <x:f>S2788*T2788</x:f>
        <x:v>5.362941535934288</x:v>
      </x:c>
      <x:c r="Z2788" s="9" t="n">
        <x:f>IF(ISNUMBER(U2788),S2788*(U2788-T2788),"n.a.")</x:f>
        <x:v>0</x:v>
      </x:c>
      <x:c r="AA2788" s="9" t="n">
        <x:f>IF(ISNUMBER(U2788),Y2788,0)</x:f>
        <x:v>5.362941535934288</x:v>
      </x:c>
      <x:c r="AB2788" s="7" t="n">
        <x:f>MAX(0,L2788-SUM(F2788:K2788))</x:f>
        <x:v>0</x:v>
      </x:c>
    </x:row>
    <x:row r="2789" ht="22" customHeight="1">
      <x:c r="A2789" s="18" t="n">
        <x:f>Summary!E$41</x:f>
        <x:v>46388</x:v>
      </x:c>
      <x:c r="B2789" s="2" t="str">
        <x:f>'Inventory detail'!A537</x:f>
        <x:v>WIRE</x:v>
      </x:c>
      <x:c r="C2789" s="2" t="str">
        <x:f>'Inventory detail'!B537</x:f>
        <x:v>60</x:v>
      </x:c>
      <x:c r="D2789" s="2" t="str">
        <x:f>'Inventory detail'!C537</x:f>
        <x:v>DL012GOLD</x:v>
      </x:c>
      <x:c r="E2789" s="10" t="n">
        <x:f>A1663</x:f>
        <x:v>46357</x:v>
      </x:c>
      <x:c r="F2789" s="7" t="n">
        <x:f>O1663</x:f>
        <x:v>0</x:v>
      </x:c>
      <x:c r="G2789" s="7" t="n">
        <x:f>Q1663</x:f>
        <x:v>0</x:v>
      </x:c>
      <x:c r="H2789" s="7" t="n">
        <x:f>R1663</x:f>
        <x:v>0</x:v>
      </x:c>
      <x:c r="I2789" s="7" t="n">
        <x:f>0</x:f>
        <x:v>0</x:v>
      </x:c>
      <x:c r="J2789" s="7" t="n">
        <x:f>0</x:f>
        <x:v>0</x:v>
      </x:c>
      <x:c r="K2789" s="7" t="n">
        <x:f>0</x:f>
        <x:v>0</x:v>
      </x:c>
      <x:c r="L2789" s="7" t="n">
        <x:f>'Inventory detail'!F537*Summary!$K$5*(A2789-E2789)/Summary!$K$6</x:f>
        <x:v>118.82611909650925</x:v>
      </x:c>
      <x:c r="M2789" s="7" t="n">
        <x:f>MAX(0,H2789-L2789)</x:f>
        <x:v>0</x:v>
      </x:c>
      <x:c r="N2789" s="7" t="n">
        <x:f>MAX(0,L2789-H2789)</x:f>
        <x:v>118.82611909650925</x:v>
      </x:c>
      <x:c r="O2789" s="7" t="n">
        <x:f>MAX(0,F2789+I2789-N2789)</x:f>
        <x:v>0</x:v>
      </x:c>
      <x:c r="P2789" s="7" t="n">
        <x:f>MAX(0,N2789-F2789-I2789)</x:f>
        <x:v>118.82611909650925</x:v>
      </x:c>
      <x:c r="Q2789" s="7" t="n">
        <x:f>MAX(0,G2789+J2789-P2789)</x:f>
        <x:v>0</x:v>
      </x:c>
      <x:c r="R2789" s="7" t="n">
        <x:f>M2789+MAX(0,K2789-MAX(0,P2789-G2789-J2789))</x:f>
        <x:v>0</x:v>
      </x:c>
      <x:c r="S2789" s="7" t="n">
        <x:f>SUM(O2789,Q2789,R2789)</x:f>
        <x:v>0</x:v>
      </x:c>
      <x:c r="T2789" s="14" t="n">
        <x:f>'Inventory detail'!T537</x:f>
        <x:v>0.08259999999999999</x:v>
      </x:c>
      <x:c r="U2789" s="14" t="n">
        <x:f>'Inventory detail'!U537</x:f>
        <x:v>0.08259999999999999</x:v>
      </x:c>
      <x:c r="V2789" s="9" t="n">
        <x:f>O2789*T2789</x:f>
        <x:v>0</x:v>
      </x:c>
      <x:c r="W2789" s="9" t="n">
        <x:f>Q2789*T2789</x:f>
        <x:v>0</x:v>
      </x:c>
      <x:c r="X2789" s="9" t="n">
        <x:f>R2789*T2789</x:f>
        <x:v>0</x:v>
      </x:c>
      <x:c r="Y2789" s="9" t="n">
        <x:f>S2789*T2789</x:f>
        <x:v>0</x:v>
      </x:c>
      <x:c r="Z2789" s="9" t="n">
        <x:f>IF(ISNUMBER(U2789),S2789*(U2789-T2789),"n.a.")</x:f>
        <x:v>0</x:v>
      </x:c>
      <x:c r="AA2789" s="9" t="n">
        <x:f>IF(ISNUMBER(U2789),Y2789,0)</x:f>
        <x:v>0</x:v>
      </x:c>
      <x:c r="AB2789" s="7" t="n">
        <x:f>MAX(0,L2789-SUM(F2789:K2789))</x:f>
        <x:v>118.82611909650925</x:v>
      </x:c>
    </x:row>
    <x:row r="2790" ht="22" customHeight="1">
      <x:c r="A2790" s="18" t="n">
        <x:f>Summary!E$41</x:f>
        <x:v>46388</x:v>
      </x:c>
      <x:c r="B2790" s="2" t="str">
        <x:f>'Inventory detail'!A538</x:f>
        <x:v>WIRE</x:v>
      </x:c>
      <x:c r="C2790" s="2" t="str">
        <x:f>'Inventory detail'!B538</x:f>
        <x:v>60</x:v>
      </x:c>
      <x:c r="D2790" s="2" t="str">
        <x:f>'Inventory detail'!C538</x:f>
        <x:v>DL916GOLD</x:v>
      </x:c>
      <x:c r="E2790" s="10" t="n">
        <x:f>A1664</x:f>
        <x:v>46357</x:v>
      </x:c>
      <x:c r="F2790" s="7" t="n">
        <x:f>O1664</x:f>
        <x:v>0</x:v>
      </x:c>
      <x:c r="G2790" s="7" t="n">
        <x:f>Q1664</x:f>
        <x:v>0</x:v>
      </x:c>
      <x:c r="H2790" s="7" t="n">
        <x:f>R1664</x:f>
        <x:v>0</x:v>
      </x:c>
      <x:c r="I2790" s="7" t="n">
        <x:f>0</x:f>
        <x:v>0</x:v>
      </x:c>
      <x:c r="J2790" s="7" t="n">
        <x:f>0</x:f>
        <x:v>0</x:v>
      </x:c>
      <x:c r="K2790" s="7" t="n">
        <x:f>0</x:f>
        <x:v>0</x:v>
      </x:c>
      <x:c r="L2790" s="7" t="n">
        <x:f>'Inventory detail'!F538*Summary!$K$5*(A2790-E2790)/Summary!$K$6</x:f>
        <x:v>118.82611909650925</x:v>
      </x:c>
      <x:c r="M2790" s="7" t="n">
        <x:f>MAX(0,H2790-L2790)</x:f>
        <x:v>0</x:v>
      </x:c>
      <x:c r="N2790" s="7" t="n">
        <x:f>MAX(0,L2790-H2790)</x:f>
        <x:v>118.82611909650925</x:v>
      </x:c>
      <x:c r="O2790" s="7" t="n">
        <x:f>MAX(0,F2790+I2790-N2790)</x:f>
        <x:v>0</x:v>
      </x:c>
      <x:c r="P2790" s="7" t="n">
        <x:f>MAX(0,N2790-F2790-I2790)</x:f>
        <x:v>118.82611909650925</x:v>
      </x:c>
      <x:c r="Q2790" s="7" t="n">
        <x:f>MAX(0,G2790+J2790-P2790)</x:f>
        <x:v>0</x:v>
      </x:c>
      <x:c r="R2790" s="7" t="n">
        <x:f>M2790+MAX(0,K2790-MAX(0,P2790-G2790-J2790))</x:f>
        <x:v>0</x:v>
      </x:c>
      <x:c r="S2790" s="7" t="n">
        <x:f>SUM(O2790,Q2790,R2790)</x:f>
        <x:v>0</x:v>
      </x:c>
      <x:c r="T2790" s="14" t="n">
        <x:f>'Inventory detail'!T538</x:f>
        <x:v>0.1041</x:v>
      </x:c>
      <x:c r="U2790" s="14" t="n">
        <x:f>'Inventory detail'!U538</x:f>
        <x:v>0.1041</x:v>
      </x:c>
      <x:c r="V2790" s="9" t="n">
        <x:f>O2790*T2790</x:f>
        <x:v>0</x:v>
      </x:c>
      <x:c r="W2790" s="9" t="n">
        <x:f>Q2790*T2790</x:f>
        <x:v>0</x:v>
      </x:c>
      <x:c r="X2790" s="9" t="n">
        <x:f>R2790*T2790</x:f>
        <x:v>0</x:v>
      </x:c>
      <x:c r="Y2790" s="9" t="n">
        <x:f>S2790*T2790</x:f>
        <x:v>0</x:v>
      </x:c>
      <x:c r="Z2790" s="9" t="n">
        <x:f>IF(ISNUMBER(U2790),S2790*(U2790-T2790),"n.a.")</x:f>
        <x:v>0</x:v>
      </x:c>
      <x:c r="AA2790" s="9" t="n">
        <x:f>IF(ISNUMBER(U2790),Y2790,0)</x:f>
        <x:v>0</x:v>
      </x:c>
      <x:c r="AB2790" s="7" t="n">
        <x:f>MAX(0,L2790-SUM(F2790:K2790))</x:f>
        <x:v>118.82611909650925</x:v>
      </x:c>
    </x:row>
    <x:row r="2791" ht="22" customHeight="1">
      <x:c r="A2791" s="18" t="n">
        <x:f>Summary!E$41</x:f>
        <x:v>46388</x:v>
      </x:c>
      <x:c r="B2791" s="2" t="str">
        <x:f>'Inventory detail'!A539</x:f>
        <x:v>WIRE</x:v>
      </x:c>
      <x:c r="C2791" s="2" t="str">
        <x:f>'Inventory detail'!B539</x:f>
        <x:v>10</x:v>
      </x:c>
      <x:c r="D2791" s="2" t="str">
        <x:f>'Inventory detail'!C539</x:f>
        <x:v>DL012GRAY</x:v>
      </x:c>
      <x:c r="E2791" s="10" t="n">
        <x:f>A1665</x:f>
        <x:v>46357</x:v>
      </x:c>
      <x:c r="F2791" s="7" t="n">
        <x:f>O1665</x:f>
        <x:v>5896.863080082136</x:v>
      </x:c>
      <x:c r="G2791" s="7" t="n">
        <x:f>Q1665</x:f>
        <x:v>0</x:v>
      </x:c>
      <x:c r="H2791" s="7" t="n">
        <x:f>R1665</x:f>
        <x:v>0</x:v>
      </x:c>
      <x:c r="I2791" s="7" t="n">
        <x:f>SUMIFS('PO detail'!$W$1884:$W$1885,'PO detail'!$V$1884:$V$1885,"&gt;="&amp;E2791,'PO detail'!$V$1884:$V$1885,"&lt;"&amp;A2791)</x:f>
        <x:v>0</x:v>
      </x:c>
      <x:c r="J2791" s="7" t="n">
        <x:f>SUMIFS('PO detail'!$X$1884:$X$1885,'PO detail'!$V$1884:$V$1885,"&gt;="&amp;E2791,'PO detail'!$V$1884:$V$1885,"&lt;"&amp;A2791)</x:f>
        <x:v>0</x:v>
      </x:c>
      <x:c r="K2791" s="7" t="n">
        <x:f>SUMIFS('PO detail'!$Y$1884:$Y$1885,'PO detail'!$V$1884:$V$1885,"&gt;="&amp;E2791,'PO detail'!$V$1884:$V$1885,"&lt;"&amp;A2791)</x:f>
        <x:v>0</x:v>
      </x:c>
      <x:c r="L2791" s="7" t="n">
        <x:f>'Inventory detail'!F539*Summary!$K$5*(A2791-E2791)/Summary!$K$6</x:f>
        <x:v>118.81593429158112</x:v>
      </x:c>
      <x:c r="M2791" s="7" t="n">
        <x:f>MAX(0,H2791-L2791)</x:f>
        <x:v>0</x:v>
      </x:c>
      <x:c r="N2791" s="7" t="n">
        <x:f>MAX(0,L2791-H2791)</x:f>
        <x:v>118.81593429158112</x:v>
      </x:c>
      <x:c r="O2791" s="7" t="n">
        <x:f>MAX(0,F2791+I2791-N2791)</x:f>
        <x:v>5778.047145790554</x:v>
      </x:c>
      <x:c r="P2791" s="7" t="n">
        <x:f>MAX(0,N2791-F2791-I2791)</x:f>
        <x:v>0</x:v>
      </x:c>
      <x:c r="Q2791" s="7" t="n">
        <x:f>MAX(0,G2791+J2791-P2791)</x:f>
        <x:v>0</x:v>
      </x:c>
      <x:c r="R2791" s="7" t="n">
        <x:f>M2791+MAX(0,K2791-MAX(0,P2791-G2791-J2791))</x:f>
        <x:v>0</x:v>
      </x:c>
      <x:c r="S2791" s="7" t="n">
        <x:f>SUM(O2791,Q2791,R2791)</x:f>
        <x:v>5778.047145790554</x:v>
      </x:c>
      <x:c r="T2791" s="14" t="n">
        <x:f>'Inventory detail'!T539</x:f>
        <x:v>0.08259999999999999</x:v>
      </x:c>
      <x:c r="U2791" s="14" t="n">
        <x:f>'Inventory detail'!U539</x:f>
        <x:v>0.08259999999999999</x:v>
      </x:c>
      <x:c r="V2791" s="9" t="n">
        <x:f>O2791*T2791</x:f>
        <x:v>477.2666942422997</x:v>
      </x:c>
      <x:c r="W2791" s="9" t="n">
        <x:f>Q2791*T2791</x:f>
        <x:v>0</x:v>
      </x:c>
      <x:c r="X2791" s="9" t="n">
        <x:f>R2791*T2791</x:f>
        <x:v>0</x:v>
      </x:c>
      <x:c r="Y2791" s="9" t="n">
        <x:f>S2791*T2791</x:f>
        <x:v>477.2666942422997</x:v>
      </x:c>
      <x:c r="Z2791" s="9" t="n">
        <x:f>IF(ISNUMBER(U2791),S2791*(U2791-T2791),"n.a.")</x:f>
        <x:v>0</x:v>
      </x:c>
      <x:c r="AA2791" s="9" t="n">
        <x:f>IF(ISNUMBER(U2791),Y2791,0)</x:f>
        <x:v>477.2666942422997</x:v>
      </x:c>
      <x:c r="AB2791" s="7" t="n">
        <x:f>MAX(0,L2791-SUM(F2791:K2791))</x:f>
        <x:v>0</x:v>
      </x:c>
    </x:row>
    <x:row r="2792" ht="22" customHeight="1">
      <x:c r="A2792" s="18" t="n">
        <x:f>Summary!E$41</x:f>
        <x:v>46388</x:v>
      </x:c>
      <x:c r="B2792" s="2" t="str">
        <x:f>'Inventory detail'!A540</x:f>
        <x:v>WIRE</x:v>
      </x:c>
      <x:c r="C2792" s="2" t="str">
        <x:f>'Inventory detail'!B540</x:f>
        <x:v>30</x:v>
      </x:c>
      <x:c r="D2792" s="2" t="str">
        <x:f>'Inventory detail'!C540</x:f>
        <x:v>DL078SIL</x:v>
      </x:c>
      <x:c r="E2792" s="10" t="n">
        <x:f>A1666</x:f>
        <x:v>46357</x:v>
      </x:c>
      <x:c r="F2792" s="7" t="n">
        <x:f>O1666</x:f>
        <x:v>0</x:v>
      </x:c>
      <x:c r="G2792" s="7" t="n">
        <x:f>Q1666</x:f>
        <x:v>0</x:v>
      </x:c>
      <x:c r="H2792" s="7" t="n">
        <x:f>R1666</x:f>
        <x:v>961.367885010267</x:v>
      </x:c>
      <x:c r="I2792" s="7" t="n">
        <x:f>0</x:f>
        <x:v>0</x:v>
      </x:c>
      <x:c r="J2792" s="7" t="n">
        <x:f>0</x:f>
        <x:v>0</x:v>
      </x:c>
      <x:c r="K2792" s="7" t="n">
        <x:f>0</x:f>
        <x:v>0</x:v>
      </x:c>
      <x:c r="L2792" s="7" t="n">
        <x:f>'Inventory detail'!F540*Summary!$K$5*(A2792-E2792)/Summary!$K$6</x:f>
        <x:v>110.33199178644765</x:v>
      </x:c>
      <x:c r="M2792" s="7" t="n">
        <x:f>MAX(0,H2792-L2792)</x:f>
        <x:v>851.0358932238194</x:v>
      </x:c>
      <x:c r="N2792" s="7" t="n">
        <x:f>MAX(0,L2792-H2792)</x:f>
        <x:v>0</x:v>
      </x:c>
      <x:c r="O2792" s="7" t="n">
        <x:f>MAX(0,F2792+I2792-N2792)</x:f>
        <x:v>0</x:v>
      </x:c>
      <x:c r="P2792" s="7" t="n">
        <x:f>MAX(0,N2792-F2792-I2792)</x:f>
        <x:v>0</x:v>
      </x:c>
      <x:c r="Q2792" s="7" t="n">
        <x:f>MAX(0,G2792+J2792-P2792)</x:f>
        <x:v>0</x:v>
      </x:c>
      <x:c r="R2792" s="7" t="n">
        <x:f>M2792+MAX(0,K2792-MAX(0,P2792-G2792-J2792))</x:f>
        <x:v>851.0358932238194</x:v>
      </x:c>
      <x:c r="S2792" s="7" t="n">
        <x:f>SUM(O2792,Q2792,R2792)</x:f>
        <x:v>851.0358932238194</x:v>
      </x:c>
      <x:c r="T2792" s="14" t="n">
        <x:f>'Inventory detail'!T540</x:f>
        <x:v>0.16329999999999997</x:v>
      </x:c>
      <x:c r="U2792" s="14" t="n">
        <x:f>'Inventory detail'!U540</x:f>
        <x:v>0.16329999999999997</x:v>
      </x:c>
      <x:c r="V2792" s="9" t="n">
        <x:f>O2792*T2792</x:f>
        <x:v>0</x:v>
      </x:c>
      <x:c r="W2792" s="9" t="n">
        <x:f>Q2792*T2792</x:f>
        <x:v>0</x:v>
      </x:c>
      <x:c r="X2792" s="9" t="n">
        <x:f>R2792*T2792</x:f>
        <x:v>138.97416136344967</x:v>
      </x:c>
      <x:c r="Y2792" s="9" t="n">
        <x:f>S2792*T2792</x:f>
        <x:v>138.97416136344967</x:v>
      </x:c>
      <x:c r="Z2792" s="9" t="n">
        <x:f>IF(ISNUMBER(U2792),S2792*(U2792-T2792),"n.a.")</x:f>
        <x:v>0</x:v>
      </x:c>
      <x:c r="AA2792" s="9" t="n">
        <x:f>IF(ISNUMBER(U2792),Y2792,0)</x:f>
        <x:v>138.97416136344967</x:v>
      </x:c>
      <x:c r="AB2792" s="7" t="n">
        <x:f>MAX(0,L2792-SUM(F2792:K2792))</x:f>
        <x:v>0</x:v>
      </x:c>
    </x:row>
    <x:row r="2793" ht="22" customHeight="1">
      <x:c r="A2793" s="18" t="n">
        <x:f>Summary!E$41</x:f>
        <x:v>46388</x:v>
      </x:c>
      <x:c r="B2793" s="2" t="str">
        <x:f>'Inventory detail'!A541</x:f>
        <x:v>WIRE</x:v>
      </x:c>
      <x:c r="C2793" s="2" t="str">
        <x:f>'Inventory detail'!B541</x:f>
        <x:v>60</x:v>
      </x:c>
      <x:c r="D2793" s="2" t="str">
        <x:f>'Inventory detail'!C541</x:f>
        <x:v>DL001GOLD</x:v>
      </x:c>
      <x:c r="E2793" s="10" t="n">
        <x:f>A1667</x:f>
        <x:v>46357</x:v>
      </x:c>
      <x:c r="F2793" s="7" t="n">
        <x:f>O1667</x:f>
        <x:v>0</x:v>
      </x:c>
      <x:c r="G2793" s="7" t="n">
        <x:f>Q1667</x:f>
        <x:v>0</x:v>
      </x:c>
      <x:c r="H2793" s="7" t="n">
        <x:f>R1667</x:f>
        <x:v>661.367885010267</x:v>
      </x:c>
      <x:c r="I2793" s="7" t="n">
        <x:f>0</x:f>
        <x:v>0</x:v>
      </x:c>
      <x:c r="J2793" s="7" t="n">
        <x:f>0</x:f>
        <x:v>0</x:v>
      </x:c>
      <x:c r="K2793" s="7" t="n">
        <x:f>0</x:f>
        <x:v>0</x:v>
      </x:c>
      <x:c r="L2793" s="7" t="n">
        <x:f>'Inventory detail'!F541*Summary!$K$5*(A2793-E2793)/Summary!$K$6</x:f>
        <x:v>110.33199178644765</x:v>
      </x:c>
      <x:c r="M2793" s="7" t="n">
        <x:f>MAX(0,H2793-L2793)</x:f>
        <x:v>551.0358932238194</x:v>
      </x:c>
      <x:c r="N2793" s="7" t="n">
        <x:f>MAX(0,L2793-H2793)</x:f>
        <x:v>0</x:v>
      </x:c>
      <x:c r="O2793" s="7" t="n">
        <x:f>MAX(0,F2793+I2793-N2793)</x:f>
        <x:v>0</x:v>
      </x:c>
      <x:c r="P2793" s="7" t="n">
        <x:f>MAX(0,N2793-F2793-I2793)</x:f>
        <x:v>0</x:v>
      </x:c>
      <x:c r="Q2793" s="7" t="n">
        <x:f>MAX(0,G2793+J2793-P2793)</x:f>
        <x:v>0</x:v>
      </x:c>
      <x:c r="R2793" s="7" t="n">
        <x:f>M2793+MAX(0,K2793-MAX(0,P2793-G2793-J2793))</x:f>
        <x:v>551.0358932238194</x:v>
      </x:c>
      <x:c r="S2793" s="7" t="n">
        <x:f>SUM(O2793,Q2793,R2793)</x:f>
        <x:v>551.0358932238194</x:v>
      </x:c>
      <x:c r="T2793" s="14" t="n">
        <x:f>'Inventory detail'!T541</x:f>
        <x:v>0.19140000000000001</x:v>
      </x:c>
      <x:c r="U2793" s="14" t="n">
        <x:f>'Inventory detail'!U541</x:f>
        <x:v>0.19140000000000001</x:v>
      </x:c>
      <x:c r="V2793" s="9" t="n">
        <x:f>O2793*T2793</x:f>
        <x:v>0</x:v>
      </x:c>
      <x:c r="W2793" s="9" t="n">
        <x:f>Q2793*T2793</x:f>
        <x:v>0</x:v>
      </x:c>
      <x:c r="X2793" s="9" t="n">
        <x:f>R2793*T2793</x:f>
        <x:v>105.46826996303903</x:v>
      </x:c>
      <x:c r="Y2793" s="9" t="n">
        <x:f>S2793*T2793</x:f>
        <x:v>105.46826996303903</x:v>
      </x:c>
      <x:c r="Z2793" s="9" t="n">
        <x:f>IF(ISNUMBER(U2793),S2793*(U2793-T2793),"n.a.")</x:f>
        <x:v>0</x:v>
      </x:c>
      <x:c r="AA2793" s="9" t="n">
        <x:f>IF(ISNUMBER(U2793),Y2793,0)</x:f>
        <x:v>105.46826996303903</x:v>
      </x:c>
      <x:c r="AB2793" s="7" t="n">
        <x:f>MAX(0,L2793-SUM(F2793:K2793))</x:f>
        <x:v>0</x:v>
      </x:c>
    </x:row>
    <x:row r="2794" ht="22" customHeight="1">
      <x:c r="A2794" s="18" t="n">
        <x:f>Summary!E$41</x:f>
        <x:v>46388</x:v>
      </x:c>
      <x:c r="B2794" s="2" t="str">
        <x:f>'Inventory detail'!A542</x:f>
        <x:v>COIL</x:v>
      </x:c>
      <x:c r="C2794" s="2" t="str">
        <x:f>'Inventory detail'!B542</x:f>
        <x:v>10</x:v>
      </x:c>
      <x:c r="D2794" s="2" t="str">
        <x:f>'Inventory detail'!C542</x:f>
        <x:v>18BLU12-4</x:v>
      </x:c>
      <x:c r="E2794" s="10" t="n">
        <x:f>A1668</x:f>
        <x:v>46357</x:v>
      </x:c>
      <x:c r="F2794" s="7" t="n">
        <x:f>O1668</x:f>
        <x:v>525.8726899383984</x:v>
      </x:c>
      <x:c r="G2794" s="7" t="n">
        <x:f>Q1668</x:f>
        <x:v>0</x:v>
      </x:c>
      <x:c r="H2794" s="7" t="n">
        <x:f>R1668</x:f>
        <x:v>0</x:v>
      </x:c>
      <x:c r="I2794" s="7" t="n">
        <x:f>SUMIFS('PO detail'!$W$255:$W$255,'PO detail'!$V$255:$V$255,"&gt;="&amp;E2794,'PO detail'!$V$255:$V$255,"&lt;"&amp;A2794)</x:f>
        <x:v>0</x:v>
      </x:c>
      <x:c r="J2794" s="7" t="n">
        <x:f>SUMIFS('PO detail'!$X$255:$X$255,'PO detail'!$V$255:$V$255,"&gt;="&amp;E2794,'PO detail'!$V$255:$V$255,"&lt;"&amp;A2794)</x:f>
        <x:v>0</x:v>
      </x:c>
      <x:c r="K2794" s="7" t="n">
        <x:f>SUMIFS('PO detail'!$Y$255:$Y$255,'PO detail'!$V$255:$V$255,"&gt;="&amp;E2794,'PO detail'!$V$255:$V$255,"&lt;"&amp;A2794)</x:f>
        <x:v>0</x:v>
      </x:c>
      <x:c r="L2794" s="7" t="n">
        <x:f>'Inventory detail'!F542*Summary!$K$5*(A2794-E2794)/Summary!$K$6</x:f>
        <x:v>101.84804928131418</x:v>
      </x:c>
      <x:c r="M2794" s="7" t="n">
        <x:f>MAX(0,H2794-L2794)</x:f>
        <x:v>0</x:v>
      </x:c>
      <x:c r="N2794" s="7" t="n">
        <x:f>MAX(0,L2794-H2794)</x:f>
        <x:v>101.84804928131418</x:v>
      </x:c>
      <x:c r="O2794" s="7" t="n">
        <x:f>MAX(0,F2794+I2794-N2794)</x:f>
        <x:v>424.0246406570842</x:v>
      </x:c>
      <x:c r="P2794" s="7" t="n">
        <x:f>MAX(0,N2794-F2794-I2794)</x:f>
        <x:v>0</x:v>
      </x:c>
      <x:c r="Q2794" s="7" t="n">
        <x:f>MAX(0,G2794+J2794-P2794)</x:f>
        <x:v>0</x:v>
      </x:c>
      <x:c r="R2794" s="7" t="n">
        <x:f>M2794+MAX(0,K2794-MAX(0,P2794-G2794-J2794))</x:f>
        <x:v>0</x:v>
      </x:c>
      <x:c r="S2794" s="7" t="n">
        <x:f>SUM(O2794,Q2794,R2794)</x:f>
        <x:v>424.0246406570842</x:v>
      </x:c>
      <x:c r="T2794" s="14" t="n">
        <x:f>'Inventory detail'!T542</x:f>
        <x:v>0.1448</x:v>
      </x:c>
      <x:c r="U2794" s="14" t="n">
        <x:f>'Inventory detail'!U542</x:f>
        <x:v>0.141882</x:v>
      </x:c>
      <x:c r="V2794" s="9" t="n">
        <x:f>O2794*T2794</x:f>
        <x:v>61.3987679671458</x:v>
      </x:c>
      <x:c r="W2794" s="9" t="n">
        <x:f>Q2794*T2794</x:f>
        <x:v>0</x:v>
      </x:c>
      <x:c r="X2794" s="9" t="n">
        <x:f>R2794*T2794</x:f>
        <x:v>0</x:v>
      </x:c>
      <x:c r="Y2794" s="9" t="n">
        <x:f>S2794*T2794</x:f>
        <x:v>61.3987679671458</x:v>
      </x:c>
      <x:c r="Z2794" s="9" t="n">
        <x:f>IF(ISNUMBER(U2794),S2794*(U2794-T2794),"n.a.")</x:f>
        <x:v>-1.2373039014373735</x:v>
      </x:c>
      <x:c r="AA2794" s="9" t="n">
        <x:f>IF(ISNUMBER(U2794),Y2794,0)</x:f>
        <x:v>61.3987679671458</x:v>
      </x:c>
      <x:c r="AB2794" s="7" t="n">
        <x:f>MAX(0,L2794-SUM(F2794:K2794))</x:f>
        <x:v>0</x:v>
      </x:c>
    </x:row>
    <x:row r="2795" ht="22" customHeight="1">
      <x:c r="A2795" s="18" t="n">
        <x:f>Summary!E$41</x:f>
        <x:v>46388</x:v>
      </x:c>
      <x:c r="B2795" s="2" t="str">
        <x:f>'Inventory detail'!A543</x:f>
        <x:v>COIL</x:v>
      </x:c>
      <x:c r="C2795" s="2" t="str">
        <x:f>'Inventory detail'!B543</x:f>
        <x:v>30</x:v>
      </x:c>
      <x:c r="D2795" s="2" t="str">
        <x:f>'Inventory detail'!C543</x:f>
        <x:v>11WHT12-4</x:v>
      </x:c>
      <x:c r="E2795" s="10" t="n">
        <x:f>A1669</x:f>
        <x:v>46357</x:v>
      </x:c>
      <x:c r="F2795" s="7" t="n">
        <x:f>O1669</x:f>
        <x:v>0</x:v>
      </x:c>
      <x:c r="G2795" s="7" t="n">
        <x:f>Q1669</x:f>
        <x:v>0</x:v>
      </x:c>
      <x:c r="H2795" s="7" t="n">
        <x:f>R1669</x:f>
        <x:v>825.8726899383984</x:v>
      </x:c>
      <x:c r="I2795" s="7" t="n">
        <x:f>0</x:f>
        <x:v>0</x:v>
      </x:c>
      <x:c r="J2795" s="7" t="n">
        <x:f>0</x:f>
        <x:v>0</x:v>
      </x:c>
      <x:c r="K2795" s="7" t="n">
        <x:f>0</x:f>
        <x:v>0</x:v>
      </x:c>
      <x:c r="L2795" s="7" t="n">
        <x:f>'Inventory detail'!F543*Summary!$K$5*(A2795-E2795)/Summary!$K$6</x:f>
        <x:v>101.84804928131418</x:v>
      </x:c>
      <x:c r="M2795" s="7" t="n">
        <x:f>MAX(0,H2795-L2795)</x:f>
        <x:v>724.0246406570842</x:v>
      </x:c>
      <x:c r="N2795" s="7" t="n">
        <x:f>MAX(0,L2795-H2795)</x:f>
        <x:v>0</x:v>
      </x:c>
      <x:c r="O2795" s="7" t="n">
        <x:f>MAX(0,F2795+I2795-N2795)</x:f>
        <x:v>0</x:v>
      </x:c>
      <x:c r="P2795" s="7" t="n">
        <x:f>MAX(0,N2795-F2795-I2795)</x:f>
        <x:v>0</x:v>
      </x:c>
      <x:c r="Q2795" s="7" t="n">
        <x:f>MAX(0,G2795+J2795-P2795)</x:f>
        <x:v>0</x:v>
      </x:c>
      <x:c r="R2795" s="7" t="n">
        <x:f>M2795+MAX(0,K2795-MAX(0,P2795-G2795-J2795))</x:f>
        <x:v>724.0246406570842</x:v>
      </x:c>
      <x:c r="S2795" s="7" t="n">
        <x:f>SUM(O2795,Q2795,R2795)</x:f>
        <x:v>724.0246406570842</x:v>
      </x:c>
      <x:c r="T2795" s="14" t="n">
        <x:f>'Inventory detail'!T543</x:f>
        <x:v>0.0682</x:v>
      </x:c>
      <x:c r="U2795" s="14" t="n">
        <x:f>'Inventory detail'!U543</x:f>
        <x:v>0.0668525</x:v>
      </x:c>
      <x:c r="V2795" s="9" t="n">
        <x:f>O2795*T2795</x:f>
        <x:v>0</x:v>
      </x:c>
      <x:c r="W2795" s="9" t="n">
        <x:f>Q2795*T2795</x:f>
        <x:v>0</x:v>
      </x:c>
      <x:c r="X2795" s="9" t="n">
        <x:f>R2795*T2795</x:f>
        <x:v>49.37848049281314</x:v>
      </x:c>
      <x:c r="Y2795" s="9" t="n">
        <x:f>S2795*T2795</x:f>
        <x:v>49.37848049281314</x:v>
      </x:c>
      <x:c r="Z2795" s="9" t="n">
        <x:f>IF(ISNUMBER(U2795),S2795*(U2795-T2795),"n.a.")</x:f>
        <x:v>-0.9756232032854221</x:v>
      </x:c>
      <x:c r="AA2795" s="9" t="n">
        <x:f>IF(ISNUMBER(U2795),Y2795,0)</x:f>
        <x:v>49.37848049281314</x:v>
      </x:c>
      <x:c r="AB2795" s="7" t="n">
        <x:f>MAX(0,L2795-SUM(F2795:K2795))</x:f>
        <x:v>0</x:v>
      </x:c>
    </x:row>
    <x:row r="2796" ht="22" customHeight="1">
      <x:c r="A2796" s="18" t="n">
        <x:f>Summary!E$41</x:f>
        <x:v>46388</x:v>
      </x:c>
      <x:c r="B2796" s="2" t="str">
        <x:f>'Inventory detail'!A544</x:f>
        <x:v>COIL</x:v>
      </x:c>
      <x:c r="C2796" s="2" t="str">
        <x:f>'Inventory detail'!B544</x:f>
        <x:v>30</x:v>
      </x:c>
      <x:c r="D2796" s="2" t="str">
        <x:f>'Inventory detail'!C544</x:f>
        <x:v>25CLR12-4</x:v>
      </x:c>
      <x:c r="E2796" s="10" t="n">
        <x:f>A1670</x:f>
        <x:v>46357</x:v>
      </x:c>
      <x:c r="F2796" s="7" t="n">
        <x:f>O1670</x:f>
        <x:v>825.8726899383984</x:v>
      </x:c>
      <x:c r="G2796" s="7" t="n">
        <x:f>Q1670</x:f>
        <x:v>0</x:v>
      </x:c>
      <x:c r="H2796" s="7" t="n">
        <x:f>R1670</x:f>
        <x:v>0</x:v>
      </x:c>
      <x:c r="I2796" s="7" t="n">
        <x:f>SUMIFS('PO detail'!$W$872:$W$872,'PO detail'!$V$872:$V$872,"&gt;="&amp;E2796,'PO detail'!$V$872:$V$872,"&lt;"&amp;A2796)</x:f>
        <x:v>0</x:v>
      </x:c>
      <x:c r="J2796" s="7" t="n">
        <x:f>SUMIFS('PO detail'!$X$872:$X$872,'PO detail'!$V$872:$V$872,"&gt;="&amp;E2796,'PO detail'!$V$872:$V$872,"&lt;"&amp;A2796)</x:f>
        <x:v>0</x:v>
      </x:c>
      <x:c r="K2796" s="7" t="n">
        <x:f>SUMIFS('PO detail'!$Y$872:$Y$872,'PO detail'!$V$872:$V$872,"&gt;="&amp;E2796,'PO detail'!$V$872:$V$872,"&lt;"&amp;A2796)</x:f>
        <x:v>0</x:v>
      </x:c>
      <x:c r="L2796" s="7" t="n">
        <x:f>'Inventory detail'!F544*Summary!$K$5*(A2796-E2796)/Summary!$K$6</x:f>
        <x:v>101.84804928131418</x:v>
      </x:c>
      <x:c r="M2796" s="7" t="n">
        <x:f>MAX(0,H2796-L2796)</x:f>
        <x:v>0</x:v>
      </x:c>
      <x:c r="N2796" s="7" t="n">
        <x:f>MAX(0,L2796-H2796)</x:f>
        <x:v>101.84804928131418</x:v>
      </x:c>
      <x:c r="O2796" s="7" t="n">
        <x:f>MAX(0,F2796+I2796-N2796)</x:f>
        <x:v>724.0246406570842</x:v>
      </x:c>
      <x:c r="P2796" s="7" t="n">
        <x:f>MAX(0,N2796-F2796-I2796)</x:f>
        <x:v>0</x:v>
      </x:c>
      <x:c r="Q2796" s="7" t="n">
        <x:f>MAX(0,G2796+J2796-P2796)</x:f>
        <x:v>0</x:v>
      </x:c>
      <x:c r="R2796" s="7" t="n">
        <x:f>M2796+MAX(0,K2796-MAX(0,P2796-G2796-J2796))</x:f>
        <x:v>0</x:v>
      </x:c>
      <x:c r="S2796" s="7" t="n">
        <x:f>SUM(O2796,Q2796,R2796)</x:f>
        <x:v>724.0246406570842</x:v>
      </x:c>
      <x:c r="T2796" s="14" t="n">
        <x:f>'Inventory detail'!T544</x:f>
        <x:v>0.2144</x:v>
      </x:c>
      <x:c r="U2796" s="14" t="n">
        <x:f>'Inventory detail'!U544</x:f>
        <x:v>0.2100605</x:v>
      </x:c>
      <x:c r="V2796" s="9" t="n">
        <x:f>O2796*T2796</x:f>
        <x:v>155.23088295687887</x:v>
      </x:c>
      <x:c r="W2796" s="9" t="n">
        <x:f>Q2796*T2796</x:f>
        <x:v>0</x:v>
      </x:c>
      <x:c r="X2796" s="9" t="n">
        <x:f>R2796*T2796</x:f>
        <x:v>0</x:v>
      </x:c>
      <x:c r="Y2796" s="9" t="n">
        <x:f>S2796*T2796</x:f>
        <x:v>155.23088295687887</x:v>
      </x:c>
      <x:c r="Z2796" s="9" t="n">
        <x:f>IF(ISNUMBER(U2796),S2796*(U2796-T2796),"n.a.")</x:f>
        <x:v>-3.141904928131414</x:v>
      </x:c>
      <x:c r="AA2796" s="9" t="n">
        <x:f>IF(ISNUMBER(U2796),Y2796,0)</x:f>
        <x:v>155.23088295687887</x:v>
      </x:c>
      <x:c r="AB2796" s="7" t="n">
        <x:f>MAX(0,L2796-SUM(F2796:K2796))</x:f>
        <x:v>0</x:v>
      </x:c>
    </x:row>
    <x:row r="2797" ht="22" customHeight="1">
      <x:c r="A2797" s="18" t="n">
        <x:f>Summary!E$41</x:f>
        <x:v>46388</x:v>
      </x:c>
      <x:c r="B2797" s="2" t="str">
        <x:f>'Inventory detail'!A545</x:f>
        <x:v>COIL</x:v>
      </x:c>
      <x:c r="C2797" s="2" t="str">
        <x:f>'Inventory detail'!B545</x:f>
        <x:v>60</x:v>
      </x:c>
      <x:c r="D2797" s="2" t="str">
        <x:f>'Inventory detail'!C545</x:f>
        <x:v>20NAV12-4</x:v>
      </x:c>
      <x:c r="E2797" s="10" t="n">
        <x:f>A1671</x:f>
        <x:v>46357</x:v>
      </x:c>
      <x:c r="F2797" s="7" t="n">
        <x:f>O1671</x:f>
        <x:v>0</x:v>
      </x:c>
      <x:c r="G2797" s="7" t="n">
        <x:f>Q1671</x:f>
        <x:v>0</x:v>
      </x:c>
      <x:c r="H2797" s="7" t="n">
        <x:f>R1671</x:f>
        <x:v>1625.8726899383985</x:v>
      </x:c>
      <x:c r="I2797" s="7" t="n">
        <x:f>0</x:f>
        <x:v>0</x:v>
      </x:c>
      <x:c r="J2797" s="7" t="n">
        <x:f>0</x:f>
        <x:v>0</x:v>
      </x:c>
      <x:c r="K2797" s="7" t="n">
        <x:f>0</x:f>
        <x:v>0</x:v>
      </x:c>
      <x:c r="L2797" s="7" t="n">
        <x:f>'Inventory detail'!F545*Summary!$K$5*(A2797-E2797)/Summary!$K$6</x:f>
        <x:v>101.84804928131418</x:v>
      </x:c>
      <x:c r="M2797" s="7" t="n">
        <x:f>MAX(0,H2797-L2797)</x:f>
        <x:v>1524.0246406570843</x:v>
      </x:c>
      <x:c r="N2797" s="7" t="n">
        <x:f>MAX(0,L2797-H2797)</x:f>
        <x:v>0</x:v>
      </x:c>
      <x:c r="O2797" s="7" t="n">
        <x:f>MAX(0,F2797+I2797-N2797)</x:f>
        <x:v>0</x:v>
      </x:c>
      <x:c r="P2797" s="7" t="n">
        <x:f>MAX(0,N2797-F2797-I2797)</x:f>
        <x:v>0</x:v>
      </x:c>
      <x:c r="Q2797" s="7" t="n">
        <x:f>MAX(0,G2797+J2797-P2797)</x:f>
        <x:v>0</x:v>
      </x:c>
      <x:c r="R2797" s="7" t="n">
        <x:f>M2797+MAX(0,K2797-MAX(0,P2797-G2797-J2797))</x:f>
        <x:v>1524.0246406570843</x:v>
      </x:c>
      <x:c r="S2797" s="7" t="n">
        <x:f>SUM(O2797,Q2797,R2797)</x:f>
        <x:v>1524.0246406570843</x:v>
      </x:c>
      <x:c r="T2797" s="14" t="n">
        <x:f>'Inventory detail'!T545</x:f>
        <x:v>0.1567</x:v>
      </x:c>
      <x:c r="U2797" s="14" t="n">
        <x:f>'Inventory detail'!U545</x:f>
        <x:v>0.1534845</x:v>
      </x:c>
      <x:c r="V2797" s="9" t="n">
        <x:f>O2797*T2797</x:f>
        <x:v>0</x:v>
      </x:c>
      <x:c r="W2797" s="9" t="n">
        <x:f>Q2797*T2797</x:f>
        <x:v>0</x:v>
      </x:c>
      <x:c r="X2797" s="9" t="n">
        <x:f>R2797*T2797</x:f>
        <x:v>238.81466119096513</x:v>
      </x:c>
      <x:c r="Y2797" s="9" t="n">
        <x:f>S2797*T2797</x:f>
        <x:v>238.81466119096513</x:v>
      </x:c>
      <x:c r="Z2797" s="9" t="n">
        <x:f>IF(ISNUMBER(U2797),S2797*(U2797-T2797),"n.a.")</x:f>
        <x:v>-4.90050123203287</x:v>
      </x:c>
      <x:c r="AA2797" s="9" t="n">
        <x:f>IF(ISNUMBER(U2797),Y2797,0)</x:f>
        <x:v>238.81466119096513</x:v>
      </x:c>
      <x:c r="AB2797" s="7" t="n">
        <x:f>MAX(0,L2797-SUM(F2797:K2797))</x:f>
        <x:v>0</x:v>
      </x:c>
    </x:row>
    <x:row r="2798" ht="22" customHeight="1">
      <x:c r="A2798" s="18" t="n">
        <x:f>Summary!E$41</x:f>
        <x:v>46388</x:v>
      </x:c>
      <x:c r="B2798" s="2" t="str">
        <x:f>'Inventory detail'!A546</x:f>
        <x:v>COIL</x:v>
      </x:c>
      <x:c r="C2798" s="2" t="str">
        <x:f>'Inventory detail'!B546</x:f>
        <x:v>60</x:v>
      </x:c>
      <x:c r="D2798" s="2" t="str">
        <x:f>'Inventory detail'!C546</x:f>
        <x:v>22BLK36-4</x:v>
      </x:c>
      <x:c r="E2798" s="10" t="n">
        <x:f>A1672</x:f>
        <x:v>46357</x:v>
      </x:c>
      <x:c r="F2798" s="7" t="n">
        <x:f>O1672</x:f>
        <x:v>525.8726899383984</x:v>
      </x:c>
      <x:c r="G2798" s="7" t="n">
        <x:f>Q1672</x:f>
        <x:v>0</x:v>
      </x:c>
      <x:c r="H2798" s="7" t="n">
        <x:f>R1672</x:f>
        <x:v>0</x:v>
      </x:c>
      <x:c r="I2798" s="7" t="n">
        <x:f>SUMIFS('PO detail'!$W$1213:$W$1214,'PO detail'!$V$1213:$V$1214,"&gt;="&amp;E2798,'PO detail'!$V$1213:$V$1214,"&lt;"&amp;A2798)</x:f>
        <x:v>0</x:v>
      </x:c>
      <x:c r="J2798" s="7" t="n">
        <x:f>SUMIFS('PO detail'!$X$1213:$X$1214,'PO detail'!$V$1213:$V$1214,"&gt;="&amp;E2798,'PO detail'!$V$1213:$V$1214,"&lt;"&amp;A2798)</x:f>
        <x:v>0</x:v>
      </x:c>
      <x:c r="K2798" s="7" t="n">
        <x:f>SUMIFS('PO detail'!$Y$1213:$Y$1214,'PO detail'!$V$1213:$V$1214,"&gt;="&amp;E2798,'PO detail'!$V$1213:$V$1214,"&lt;"&amp;A2798)</x:f>
        <x:v>0</x:v>
      </x:c>
      <x:c r="L2798" s="7" t="n">
        <x:f>'Inventory detail'!F546*Summary!$K$5*(A2798-E2798)/Summary!$K$6</x:f>
        <x:v>101.84804928131418</x:v>
      </x:c>
      <x:c r="M2798" s="7" t="n">
        <x:f>MAX(0,H2798-L2798)</x:f>
        <x:v>0</x:v>
      </x:c>
      <x:c r="N2798" s="7" t="n">
        <x:f>MAX(0,L2798-H2798)</x:f>
        <x:v>101.84804928131418</x:v>
      </x:c>
      <x:c r="O2798" s="7" t="n">
        <x:f>MAX(0,F2798+I2798-N2798)</x:f>
        <x:v>424.0246406570842</x:v>
      </x:c>
      <x:c r="P2798" s="7" t="n">
        <x:f>MAX(0,N2798-F2798-I2798)</x:f>
        <x:v>0</x:v>
      </x:c>
      <x:c r="Q2798" s="7" t="n">
        <x:f>MAX(0,G2798+J2798-P2798)</x:f>
        <x:v>0</x:v>
      </x:c>
      <x:c r="R2798" s="7" t="n">
        <x:f>M2798+MAX(0,K2798-MAX(0,P2798-G2798-J2798))</x:f>
        <x:v>0</x:v>
      </x:c>
      <x:c r="S2798" s="7" t="n">
        <x:f>SUM(O2798,Q2798,R2798)</x:f>
        <x:v>424.0246406570842</x:v>
      </x:c>
      <x:c r="T2798" s="14" t="n">
        <x:f>'Inventory detail'!T546</x:f>
        <x:v>0.3826</x:v>
      </x:c>
      <x:c r="U2798" s="14" t="n">
        <x:f>'Inventory detail'!U546</x:f>
        <x:v>0.3749265</x:v>
      </x:c>
      <x:c r="V2798" s="9" t="n">
        <x:f>O2798*T2798</x:f>
        <x:v>162.23182751540043</x:v>
      </x:c>
      <x:c r="W2798" s="9" t="n">
        <x:f>Q2798*T2798</x:f>
        <x:v>0</x:v>
      </x:c>
      <x:c r="X2798" s="9" t="n">
        <x:f>R2798*T2798</x:f>
        <x:v>0</x:v>
      </x:c>
      <x:c r="Y2798" s="9" t="n">
        <x:f>S2798*T2798</x:f>
        <x:v>162.23182751540043</x:v>
      </x:c>
      <x:c r="Z2798" s="9" t="n">
        <x:f>IF(ISNUMBER(U2798),S2798*(U2798-T2798),"n.a.")</x:f>
        <x:v>-3.2537530800821357</x:v>
      </x:c>
      <x:c r="AA2798" s="9" t="n">
        <x:f>IF(ISNUMBER(U2798),Y2798,0)</x:f>
        <x:v>162.23182751540043</x:v>
      </x:c>
      <x:c r="AB2798" s="7" t="n">
        <x:f>MAX(0,L2798-SUM(F2798:K2798))</x:f>
        <x:v>0</x:v>
      </x:c>
    </x:row>
    <x:row r="2799" ht="22" customHeight="1">
      <x:c r="A2799" s="18" t="n">
        <x:f>Summary!E$41</x:f>
        <x:v>46388</x:v>
      </x:c>
      <x:c r="B2799" s="2" t="str">
        <x:f>'Inventory detail'!A547</x:f>
        <x:v>COIL</x:v>
      </x:c>
      <x:c r="C2799" s="2" t="str">
        <x:f>'Inventory detail'!B547</x:f>
        <x:v>60</x:v>
      </x:c>
      <x:c r="D2799" s="2" t="str">
        <x:f>'Inventory detail'!C547</x:f>
        <x:v>30NAV12-4</x:v>
      </x:c>
      <x:c r="E2799" s="10" t="n">
        <x:f>A1673</x:f>
        <x:v>46357</x:v>
      </x:c>
      <x:c r="F2799" s="7" t="n">
        <x:f>O1673</x:f>
        <x:v>0</x:v>
      </x:c>
      <x:c r="G2799" s="7" t="n">
        <x:f>Q1673</x:f>
        <x:v>0</x:v>
      </x:c>
      <x:c r="H2799" s="7" t="n">
        <x:f>R1673</x:f>
        <x:v>1725.8726899383985</x:v>
      </x:c>
      <x:c r="I2799" s="7" t="n">
        <x:f>0</x:f>
        <x:v>0</x:v>
      </x:c>
      <x:c r="J2799" s="7" t="n">
        <x:f>0</x:f>
        <x:v>0</x:v>
      </x:c>
      <x:c r="K2799" s="7" t="n">
        <x:f>0</x:f>
        <x:v>0</x:v>
      </x:c>
      <x:c r="L2799" s="7" t="n">
        <x:f>'Inventory detail'!F547*Summary!$K$5*(A2799-E2799)/Summary!$K$6</x:f>
        <x:v>101.84804928131418</x:v>
      </x:c>
      <x:c r="M2799" s="7" t="n">
        <x:f>MAX(0,H2799-L2799)</x:f>
        <x:v>1624.0246406570843</x:v>
      </x:c>
      <x:c r="N2799" s="7" t="n">
        <x:f>MAX(0,L2799-H2799)</x:f>
        <x:v>0</x:v>
      </x:c>
      <x:c r="O2799" s="7" t="n">
        <x:f>MAX(0,F2799+I2799-N2799)</x:f>
        <x:v>0</x:v>
      </x:c>
      <x:c r="P2799" s="7" t="n">
        <x:f>MAX(0,N2799-F2799-I2799)</x:f>
        <x:v>0</x:v>
      </x:c>
      <x:c r="Q2799" s="7" t="n">
        <x:f>MAX(0,G2799+J2799-P2799)</x:f>
        <x:v>0</x:v>
      </x:c>
      <x:c r="R2799" s="7" t="n">
        <x:f>M2799+MAX(0,K2799-MAX(0,P2799-G2799-J2799))</x:f>
        <x:v>1624.0246406570843</x:v>
      </x:c>
      <x:c r="S2799" s="7" t="n">
        <x:f>SUM(O2799,Q2799,R2799)</x:f>
        <x:v>1624.0246406570843</x:v>
      </x:c>
      <x:c r="T2799" s="14" t="n">
        <x:f>'Inventory detail'!T547</x:f>
        <x:v>0.25079999999999997</x:v>
      </x:c>
      <x:c r="U2799" s="14" t="n">
        <x:f>'Inventory detail'!U547</x:f>
        <x:v>0.245752</x:v>
      </x:c>
      <x:c r="V2799" s="9" t="n">
        <x:f>O2799*T2799</x:f>
        <x:v>0</x:v>
      </x:c>
      <x:c r="W2799" s="9" t="n">
        <x:f>Q2799*T2799</x:f>
        <x:v>0</x:v>
      </x:c>
      <x:c r="X2799" s="9" t="n">
        <x:f>R2799*T2799</x:f>
        <x:v>407.3053798767967</x:v>
      </x:c>
      <x:c r="Y2799" s="9" t="n">
        <x:f>S2799*T2799</x:f>
        <x:v>407.3053798767967</x:v>
      </x:c>
      <x:c r="Z2799" s="9" t="n">
        <x:f>IF(ISNUMBER(U2799),S2799*(U2799-T2799),"n.a.")</x:f>
        <x:v>-8.198076386036911</x:v>
      </x:c>
      <x:c r="AA2799" s="9" t="n">
        <x:f>IF(ISNUMBER(U2799),Y2799,0)</x:f>
        <x:v>407.3053798767967</x:v>
      </x:c>
      <x:c r="AB2799" s="7" t="n">
        <x:f>MAX(0,L2799-SUM(F2799:K2799))</x:f>
        <x:v>0</x:v>
      </x:c>
    </x:row>
    <x:row r="2800" ht="22" customHeight="1">
      <x:c r="A2800" s="18" t="n">
        <x:f>Summary!E$41</x:f>
        <x:v>46388</x:v>
      </x:c>
      <x:c r="B2800" s="2" t="str">
        <x:f>'Inventory detail'!A548</x:f>
        <x:v>POUC</x:v>
      </x:c>
      <x:c r="C2800" s="2" t="str">
        <x:f>'Inventory detail'!B548</x:f>
        <x:v>10</x:v>
      </x:c>
      <x:c r="D2800" s="2" t="str">
        <x:f>'Inventory detail'!C548</x:f>
        <x:v>LUGWO7</x:v>
      </x:c>
      <x:c r="E2800" s="10" t="n">
        <x:f>A1674</x:f>
        <x:v>46357</x:v>
      </x:c>
      <x:c r="F2800" s="7" t="n">
        <x:f>O1674</x:f>
        <x:v>5000</x:v>
      </x:c>
      <x:c r="G2800" s="7" t="n">
        <x:f>Q1674</x:f>
        <x:v>0</x:v>
      </x:c>
      <x:c r="H2800" s="7" t="n">
        <x:f>R1674</x:f>
        <x:v>2325.8726899383983</x:v>
      </x:c>
      <x:c r="I2800" s="7" t="n">
        <x:f>SUMIFS('PO detail'!$W$1555:$W$1555,'PO detail'!$V$1555:$V$1555,"&gt;="&amp;E2800,'PO detail'!$V$1555:$V$1555,"&lt;"&amp;A2800)</x:f>
        <x:v>0</x:v>
      </x:c>
      <x:c r="J2800" s="7" t="n">
        <x:f>SUMIFS('PO detail'!$X$1555:$X$1555,'PO detail'!$V$1555:$V$1555,"&gt;="&amp;E2800,'PO detail'!$V$1555:$V$1555,"&lt;"&amp;A2800)</x:f>
        <x:v>0</x:v>
      </x:c>
      <x:c r="K2800" s="7" t="n">
        <x:f>SUMIFS('PO detail'!$Y$1555:$Y$1555,'PO detail'!$V$1555:$V$1555,"&gt;="&amp;E2800,'PO detail'!$V$1555:$V$1555,"&lt;"&amp;A2800)</x:f>
        <x:v>0</x:v>
      </x:c>
      <x:c r="L2800" s="7" t="n">
        <x:f>'Inventory detail'!F548*Summary!$K$5*(A2800-E2800)/Summary!$K$6</x:f>
        <x:v>101.84804928131418</x:v>
      </x:c>
      <x:c r="M2800" s="7" t="n">
        <x:f>MAX(0,H2800-L2800)</x:f>
        <x:v>2224.024640657084</x:v>
      </x:c>
      <x:c r="N2800" s="7" t="n">
        <x:f>MAX(0,L2800-H2800)</x:f>
        <x:v>0</x:v>
      </x:c>
      <x:c r="O2800" s="7" t="n">
        <x:f>MAX(0,F2800+I2800-N2800)</x:f>
        <x:v>5000</x:v>
      </x:c>
      <x:c r="P2800" s="7" t="n">
        <x:f>MAX(0,N2800-F2800-I2800)</x:f>
        <x:v>0</x:v>
      </x:c>
      <x:c r="Q2800" s="7" t="n">
        <x:f>MAX(0,G2800+J2800-P2800)</x:f>
        <x:v>0</x:v>
      </x:c>
      <x:c r="R2800" s="7" t="n">
        <x:f>M2800+MAX(0,K2800-MAX(0,P2800-G2800-J2800))</x:f>
        <x:v>2224.024640657084</x:v>
      </x:c>
      <x:c r="S2800" s="7" t="n">
        <x:f>SUM(O2800,Q2800,R2800)</x:f>
        <x:v>7224.024640657084</x:v>
      </x:c>
      <x:c r="T2800" s="14" t="n">
        <x:f>'Inventory detail'!T548</x:f>
        <x:v>0.0109</x:v>
      </x:c>
      <x:c r="U2800" s="14" t="n">
        <x:f>'Inventory detail'!U548</x:f>
        <x:v>0.01188</x:v>
      </x:c>
      <x:c r="V2800" s="9" t="n">
        <x:f>O2800*T2800</x:f>
        <x:v>54.5</x:v>
      </x:c>
      <x:c r="W2800" s="9" t="n">
        <x:f>Q2800*T2800</x:f>
        <x:v>0</x:v>
      </x:c>
      <x:c r="X2800" s="9" t="n">
        <x:f>R2800*T2800</x:f>
        <x:v>24.241868583162216</x:v>
      </x:c>
      <x:c r="Y2800" s="9" t="n">
        <x:f>S2800*T2800</x:f>
        <x:v>78.74186858316222</x:v>
      </x:c>
      <x:c r="Z2800" s="9" t="n">
        <x:f>IF(ISNUMBER(U2800),S2800*(U2800-T2800),"n.a.")</x:f>
        <x:v>7.079544147843942</x:v>
      </x:c>
      <x:c r="AA2800" s="9" t="n">
        <x:f>IF(ISNUMBER(U2800),Y2800,0)</x:f>
        <x:v>78.74186858316222</x:v>
      </x:c>
      <x:c r="AB2800" s="7" t="n">
        <x:f>MAX(0,L2800-SUM(F2800:K2800))</x:f>
        <x:v>0</x:v>
      </x:c>
    </x:row>
    <x:row r="2801" ht="22" customHeight="1">
      <x:c r="A2801" s="18" t="n">
        <x:f>Summary!E$41</x:f>
        <x:v>46388</x:v>
      </x:c>
      <x:c r="B2801" s="2" t="str">
        <x:f>'Inventory detail'!A549</x:f>
        <x:v>POUC</x:v>
      </x:c>
      <x:c r="C2801" s="2" t="str">
        <x:f>'Inventory detail'!B549</x:f>
        <x:v>60</x:v>
      </x:c>
      <x:c r="D2801" s="2" t="str">
        <x:f>'Inventory detail'!C549</x:f>
        <x:v>KEY7</x:v>
      </x:c>
      <x:c r="E2801" s="10" t="n">
        <x:f>A1675</x:f>
        <x:v>46357</x:v>
      </x:c>
      <x:c r="F2801" s="7" t="n">
        <x:f>O1675</x:f>
        <x:v>0</x:v>
      </x:c>
      <x:c r="G2801" s="7" t="n">
        <x:f>Q1675</x:f>
        <x:v>0</x:v>
      </x:c>
      <x:c r="H2801" s="7" t="n">
        <x:f>R1675</x:f>
        <x:v>4025.8726899383983</x:v>
      </x:c>
      <x:c r="I2801" s="7" t="n">
        <x:f>0</x:f>
        <x:v>0</x:v>
      </x:c>
      <x:c r="J2801" s="7" t="n">
        <x:f>0</x:f>
        <x:v>0</x:v>
      </x:c>
      <x:c r="K2801" s="7" t="n">
        <x:f>0</x:f>
        <x:v>0</x:v>
      </x:c>
      <x:c r="L2801" s="7" t="n">
        <x:f>'Inventory detail'!F549*Summary!$K$5*(A2801-E2801)/Summary!$K$6</x:f>
        <x:v>101.84804928131418</x:v>
      </x:c>
      <x:c r="M2801" s="7" t="n">
        <x:f>MAX(0,H2801-L2801)</x:f>
        <x:v>3924.024640657084</x:v>
      </x:c>
      <x:c r="N2801" s="7" t="n">
        <x:f>MAX(0,L2801-H2801)</x:f>
        <x:v>0</x:v>
      </x:c>
      <x:c r="O2801" s="7" t="n">
        <x:f>MAX(0,F2801+I2801-N2801)</x:f>
        <x:v>0</x:v>
      </x:c>
      <x:c r="P2801" s="7" t="n">
        <x:f>MAX(0,N2801-F2801-I2801)</x:f>
        <x:v>0</x:v>
      </x:c>
      <x:c r="Q2801" s="7" t="n">
        <x:f>MAX(0,G2801+J2801-P2801)</x:f>
        <x:v>0</x:v>
      </x:c>
      <x:c r="R2801" s="7" t="n">
        <x:f>M2801+MAX(0,K2801-MAX(0,P2801-G2801-J2801))</x:f>
        <x:v>3924.024640657084</x:v>
      </x:c>
      <x:c r="S2801" s="7" t="n">
        <x:f>SUM(O2801,Q2801,R2801)</x:f>
        <x:v>3924.024640657084</x:v>
      </x:c>
      <x:c r="T2801" s="14" t="n">
        <x:f>'Inventory detail'!T549</x:f>
        <x:v>0.009000000000000001</x:v>
      </x:c>
      <x:c r="U2801" s="14" t="n">
        <x:f>'Inventory detail'!U549</x:f>
        <x:v>0.01122</x:v>
      </x:c>
      <x:c r="V2801" s="9" t="n">
        <x:f>O2801*T2801</x:f>
        <x:v>0</x:v>
      </x:c>
      <x:c r="W2801" s="9" t="n">
        <x:f>Q2801*T2801</x:f>
        <x:v>0</x:v>
      </x:c>
      <x:c r="X2801" s="9" t="n">
        <x:f>R2801*T2801</x:f>
        <x:v>35.31622176591376</x:v>
      </x:c>
      <x:c r="Y2801" s="9" t="n">
        <x:f>S2801*T2801</x:f>
        <x:v>35.31622176591376</x:v>
      </x:c>
      <x:c r="Z2801" s="9" t="n">
        <x:f>IF(ISNUMBER(U2801),S2801*(U2801-T2801),"n.a.")</x:f>
        <x:v>8.711334702258725</x:v>
      </x:c>
      <x:c r="AA2801" s="9" t="n">
        <x:f>IF(ISNUMBER(U2801),Y2801,0)</x:f>
        <x:v>35.31622176591376</x:v>
      </x:c>
      <x:c r="AB2801" s="7" t="n">
        <x:f>MAX(0,L2801-SUM(F2801:K2801))</x:f>
        <x:v>0</x:v>
      </x:c>
    </x:row>
    <x:row r="2802" ht="22" customHeight="1">
      <x:c r="A2802" s="18" t="n">
        <x:f>Summary!E$41</x:f>
        <x:v>46388</x:v>
      </x:c>
      <x:c r="B2802" s="2" t="str">
        <x:f>'Inventory detail'!A550</x:f>
        <x:v>WIRE</x:v>
      </x:c>
      <x:c r="C2802" s="2" t="str">
        <x:f>'Inventory detail'!B550</x:f>
        <x:v>10</x:v>
      </x:c>
      <x:c r="D2802" s="2" t="str">
        <x:f>'Inventory detail'!C550</x:f>
        <x:v>DL078GRAY</x:v>
      </x:c>
      <x:c r="E2802" s="10" t="n">
        <x:f>A1676</x:f>
        <x:v>46357</x:v>
      </x:c>
      <x:c r="F2802" s="7" t="n">
        <x:f>O1676</x:f>
        <x:v>7000</x:v>
      </x:c>
      <x:c r="G2802" s="7" t="n">
        <x:f>Q1676</x:f>
        <x:v>0</x:v>
      </x:c>
      <x:c r="H2802" s="7" t="n">
        <x:f>R1676</x:f>
        <x:v>1675.8726899383985</x:v>
      </x:c>
      <x:c r="I2802" s="7" t="n">
        <x:f>SUMIFS('PO detail'!$W$1968:$W$1969,'PO detail'!$V$1968:$V$1969,"&gt;="&amp;E2802,'PO detail'!$V$1968:$V$1969,"&lt;"&amp;A2802)</x:f>
        <x:v>0</x:v>
      </x:c>
      <x:c r="J2802" s="7" t="n">
        <x:f>SUMIFS('PO detail'!$X$1968:$X$1969,'PO detail'!$V$1968:$V$1969,"&gt;="&amp;E2802,'PO detail'!$V$1968:$V$1969,"&lt;"&amp;A2802)</x:f>
        <x:v>0</x:v>
      </x:c>
      <x:c r="K2802" s="7" t="n">
        <x:f>SUMIFS('PO detail'!$Y$1968:$Y$1969,'PO detail'!$V$1968:$V$1969,"&gt;="&amp;E2802,'PO detail'!$V$1968:$V$1969,"&lt;"&amp;A2802)</x:f>
        <x:v>0</x:v>
      </x:c>
      <x:c r="L2802" s="7" t="n">
        <x:f>'Inventory detail'!F550*Summary!$K$5*(A2802-E2802)/Summary!$K$6</x:f>
        <x:v>101.84804928131418</x:v>
      </x:c>
      <x:c r="M2802" s="7" t="n">
        <x:f>MAX(0,H2802-L2802)</x:f>
        <x:v>1574.0246406570843</x:v>
      </x:c>
      <x:c r="N2802" s="7" t="n">
        <x:f>MAX(0,L2802-H2802)</x:f>
        <x:v>0</x:v>
      </x:c>
      <x:c r="O2802" s="7" t="n">
        <x:f>MAX(0,F2802+I2802-N2802)</x:f>
        <x:v>7000</x:v>
      </x:c>
      <x:c r="P2802" s="7" t="n">
        <x:f>MAX(0,N2802-F2802-I2802)</x:f>
        <x:v>0</x:v>
      </x:c>
      <x:c r="Q2802" s="7" t="n">
        <x:f>MAX(0,G2802+J2802-P2802)</x:f>
        <x:v>0</x:v>
      </x:c>
      <x:c r="R2802" s="7" t="n">
        <x:f>M2802+MAX(0,K2802-MAX(0,P2802-G2802-J2802))</x:f>
        <x:v>1574.0246406570843</x:v>
      </x:c>
      <x:c r="S2802" s="7" t="n">
        <x:f>SUM(O2802,Q2802,R2802)</x:f>
        <x:v>8574.024640657084</x:v>
      </x:c>
      <x:c r="T2802" s="14" t="n">
        <x:f>'Inventory detail'!T550</x:f>
        <x:v>0.16329999999999997</x:v>
      </x:c>
      <x:c r="U2802" s="14" t="n">
        <x:f>'Inventory detail'!U550</x:f>
        <x:v>0.16329999999999997</x:v>
      </x:c>
      <x:c r="V2802" s="9" t="n">
        <x:f>O2802*T2802</x:f>
        <x:v>1143.1</x:v>
      </x:c>
      <x:c r="W2802" s="9" t="n">
        <x:f>Q2802*T2802</x:f>
        <x:v>0</x:v>
      </x:c>
      <x:c r="X2802" s="9" t="n">
        <x:f>R2802*T2802</x:f>
        <x:v>257.03822381930183</x:v>
      </x:c>
      <x:c r="Y2802" s="9" t="n">
        <x:f>S2802*T2802</x:f>
        <x:v>1400.1382238193016</x:v>
      </x:c>
      <x:c r="Z2802" s="9" t="n">
        <x:f>IF(ISNUMBER(U2802),S2802*(U2802-T2802),"n.a.")</x:f>
        <x:v>0</x:v>
      </x:c>
      <x:c r="AA2802" s="9" t="n">
        <x:f>IF(ISNUMBER(U2802),Y2802,0)</x:f>
        <x:v>1400.1382238193016</x:v>
      </x:c>
      <x:c r="AB2802" s="7" t="n">
        <x:f>MAX(0,L2802-SUM(F2802:K2802))</x:f>
        <x:v>0</x:v>
      </x:c>
    </x:row>
    <x:row r="2803" ht="22" customHeight="1">
      <x:c r="A2803" s="18" t="n">
        <x:f>Summary!E$41</x:f>
        <x:v>46388</x:v>
      </x:c>
      <x:c r="B2803" s="2" t="str">
        <x:f>'Inventory detail'!A551</x:f>
        <x:v>WIRE</x:v>
      </x:c>
      <x:c r="C2803" s="2" t="str">
        <x:f>'Inventory detail'!B551</x:f>
        <x:v>60</x:v>
      </x:c>
      <x:c r="D2803" s="2" t="str">
        <x:f>'Inventory detail'!C551</x:f>
        <x:v>DL001SIL</x:v>
      </x:c>
      <x:c r="E2803" s="10" t="n">
        <x:f>A1677</x:f>
        <x:v>46357</x:v>
      </x:c>
      <x:c r="F2803" s="7" t="n">
        <x:f>O1677</x:f>
        <x:v>0</x:v>
      </x:c>
      <x:c r="G2803" s="7" t="n">
        <x:f>Q1677</x:f>
        <x:v>0</x:v>
      </x:c>
      <x:c r="H2803" s="7" t="n">
        <x:f>R1677</x:f>
        <x:v>525.8726899383984</x:v>
      </x:c>
      <x:c r="I2803" s="7" t="n">
        <x:f>0</x:f>
        <x:v>0</x:v>
      </x:c>
      <x:c r="J2803" s="7" t="n">
        <x:f>0</x:f>
        <x:v>0</x:v>
      </x:c>
      <x:c r="K2803" s="7" t="n">
        <x:f>0</x:f>
        <x:v>0</x:v>
      </x:c>
      <x:c r="L2803" s="7" t="n">
        <x:f>'Inventory detail'!F551*Summary!$K$5*(A2803-E2803)/Summary!$K$6</x:f>
        <x:v>101.84804928131418</x:v>
      </x:c>
      <x:c r="M2803" s="7" t="n">
        <x:f>MAX(0,H2803-L2803)</x:f>
        <x:v>424.0246406570842</x:v>
      </x:c>
      <x:c r="N2803" s="7" t="n">
        <x:f>MAX(0,L2803-H2803)</x:f>
        <x:v>0</x:v>
      </x:c>
      <x:c r="O2803" s="7" t="n">
        <x:f>MAX(0,F2803+I2803-N2803)</x:f>
        <x:v>0</x:v>
      </x:c>
      <x:c r="P2803" s="7" t="n">
        <x:f>MAX(0,N2803-F2803-I2803)</x:f>
        <x:v>0</x:v>
      </x:c>
      <x:c r="Q2803" s="7" t="n">
        <x:f>MAX(0,G2803+J2803-P2803)</x:f>
        <x:v>0</x:v>
      </x:c>
      <x:c r="R2803" s="7" t="n">
        <x:f>M2803+MAX(0,K2803-MAX(0,P2803-G2803-J2803))</x:f>
        <x:v>424.0246406570842</x:v>
      </x:c>
      <x:c r="S2803" s="7" t="n">
        <x:f>SUM(O2803,Q2803,R2803)</x:f>
        <x:v>424.0246406570842</x:v>
      </x:c>
      <x:c r="T2803" s="14" t="n">
        <x:f>'Inventory detail'!T551</x:f>
        <x:v>0.19140000000000001</x:v>
      </x:c>
      <x:c r="U2803" s="14" t="n">
        <x:f>'Inventory detail'!U551</x:f>
        <x:v>0.19140000000000001</x:v>
      </x:c>
      <x:c r="V2803" s="9" t="n">
        <x:f>O2803*T2803</x:f>
        <x:v>0</x:v>
      </x:c>
      <x:c r="W2803" s="9" t="n">
        <x:f>Q2803*T2803</x:f>
        <x:v>0</x:v>
      </x:c>
      <x:c r="X2803" s="9" t="n">
        <x:f>R2803*T2803</x:f>
        <x:v>81.15831622176593</x:v>
      </x:c>
      <x:c r="Y2803" s="9" t="n">
        <x:f>S2803*T2803</x:f>
        <x:v>81.15831622176593</x:v>
      </x:c>
      <x:c r="Z2803" s="9" t="n">
        <x:f>IF(ISNUMBER(U2803),S2803*(U2803-T2803),"n.a.")</x:f>
        <x:v>0</x:v>
      </x:c>
      <x:c r="AA2803" s="9" t="n">
        <x:f>IF(ISNUMBER(U2803),Y2803,0)</x:f>
        <x:v>81.15831622176593</x:v>
      </x:c>
      <x:c r="AB2803" s="7" t="n">
        <x:f>MAX(0,L2803-SUM(F2803:K2803))</x:f>
        <x:v>0</x:v>
      </x:c>
    </x:row>
    <x:row r="2804" ht="22" customHeight="1">
      <x:c r="A2804" s="18" t="n">
        <x:f>Summary!E$41</x:f>
        <x:v>46388</x:v>
      </x:c>
      <x:c r="B2804" s="2" t="str">
        <x:f>'Inventory detail'!A552</x:f>
        <x:v>WIRE</x:v>
      </x:c>
      <x:c r="C2804" s="2" t="str">
        <x:f>'Inventory detail'!B552</x:f>
        <x:v>30</x:v>
      </x:c>
      <x:c r="D2804" s="2" t="str">
        <x:f>'Inventory detail'!C552</x:f>
        <x:v>DL001SIL</x:v>
      </x:c>
      <x:c r="E2804" s="10" t="n">
        <x:f>A1678</x:f>
        <x:v>46357</x:v>
      </x:c>
      <x:c r="F2804" s="7" t="n">
        <x:f>O1678</x:f>
        <x:v>0</x:v>
      </x:c>
      <x:c r="G2804" s="7" t="n">
        <x:f>Q1678</x:f>
        <x:v>0</x:v>
      </x:c>
      <x:c r="H2804" s="7" t="n">
        <x:f>R1678</x:f>
        <x:v>983.1337987679672</x:v>
      </x:c>
      <x:c r="I2804" s="7" t="n">
        <x:f>0</x:f>
        <x:v>0</x:v>
      </x:c>
      <x:c r="J2804" s="7" t="n">
        <x:f>0</x:f>
        <x:v>0</x:v>
      </x:c>
      <x:c r="K2804" s="7" t="n">
        <x:f>0</x:f>
        <x:v>0</x:v>
      </x:c>
      <x:c r="L2804" s="7" t="n">
        <x:f>'Inventory detail'!F552*Summary!$K$5*(A2804-E2804)/Summary!$K$6</x:f>
        <x:v>97.60098562628338</x:v>
      </x:c>
      <x:c r="M2804" s="7" t="n">
        <x:f>MAX(0,H2804-L2804)</x:f>
        <x:v>885.5328131416838</x:v>
      </x:c>
      <x:c r="N2804" s="7" t="n">
        <x:f>MAX(0,L2804-H2804)</x:f>
        <x:v>0</x:v>
      </x:c>
      <x:c r="O2804" s="7" t="n">
        <x:f>MAX(0,F2804+I2804-N2804)</x:f>
        <x:v>0</x:v>
      </x:c>
      <x:c r="P2804" s="7" t="n">
        <x:f>MAX(0,N2804-F2804-I2804)</x:f>
        <x:v>0</x:v>
      </x:c>
      <x:c r="Q2804" s="7" t="n">
        <x:f>MAX(0,G2804+J2804-P2804)</x:f>
        <x:v>0</x:v>
      </x:c>
      <x:c r="R2804" s="7" t="n">
        <x:f>M2804+MAX(0,K2804-MAX(0,P2804-G2804-J2804))</x:f>
        <x:v>885.5328131416838</x:v>
      </x:c>
      <x:c r="S2804" s="7" t="n">
        <x:f>SUM(O2804,Q2804,R2804)</x:f>
        <x:v>885.5328131416838</x:v>
      </x:c>
      <x:c r="T2804" s="14" t="n">
        <x:f>'Inventory detail'!T552</x:f>
        <x:v>0.19140000000000001</x:v>
      </x:c>
      <x:c r="U2804" s="14" t="n">
        <x:f>'Inventory detail'!U552</x:f>
        <x:v>0.19140000000000001</x:v>
      </x:c>
      <x:c r="V2804" s="9" t="n">
        <x:f>O2804*T2804</x:f>
        <x:v>0</x:v>
      </x:c>
      <x:c r="W2804" s="9" t="n">
        <x:f>Q2804*T2804</x:f>
        <x:v>0</x:v>
      </x:c>
      <x:c r="X2804" s="9" t="n">
        <x:f>R2804*T2804</x:f>
        <x:v>169.4909804353183</x:v>
      </x:c>
      <x:c r="Y2804" s="9" t="n">
        <x:f>S2804*T2804</x:f>
        <x:v>169.4909804353183</x:v>
      </x:c>
      <x:c r="Z2804" s="9" t="n">
        <x:f>IF(ISNUMBER(U2804),S2804*(U2804-T2804),"n.a.")</x:f>
        <x:v>0</x:v>
      </x:c>
      <x:c r="AA2804" s="9" t="n">
        <x:f>IF(ISNUMBER(U2804),Y2804,0)</x:f>
        <x:v>169.4909804353183</x:v>
      </x:c>
      <x:c r="AB2804" s="7" t="n">
        <x:f>MAX(0,L2804-SUM(F2804:K2804))</x:f>
        <x:v>0</x:v>
      </x:c>
    </x:row>
    <x:row r="2805" ht="22" customHeight="1">
      <x:c r="A2805" s="18" t="n">
        <x:f>Summary!E$41</x:f>
        <x:v>46388</x:v>
      </x:c>
      <x:c r="B2805" s="2" t="str">
        <x:f>'Inventory detail'!A553</x:f>
        <x:v>COIL</x:v>
      </x:c>
      <x:c r="C2805" s="2" t="str">
        <x:f>'Inventory detail'!B553</x:f>
        <x:v>10</x:v>
      </x:c>
      <x:c r="D2805" s="2" t="str">
        <x:f>'Inventory detail'!C553</x:f>
        <x:v>12WHT36-4</x:v>
      </x:c>
      <x:c r="E2805" s="10" t="n">
        <x:f>A1679</x:f>
        <x:v>46357</x:v>
      </x:c>
      <x:c r="F2805" s="7" t="n">
        <x:f>O1679</x:f>
        <x:v>240.37749486652976</x:v>
      </x:c>
      <x:c r="G2805" s="7" t="n">
        <x:f>Q1679</x:f>
        <x:v>0</x:v>
      </x:c>
      <x:c r="H2805" s="7" t="n">
        <x:f>R1679</x:f>
        <x:v>0</x:v>
      </x:c>
      <x:c r="I2805" s="7" t="n">
        <x:f>SUMIFS('PO detail'!$W$129:$W$129,'PO detail'!$V$129:$V$129,"&gt;="&amp;E2805,'PO detail'!$V$129:$V$129,"&lt;"&amp;A2805)</x:f>
        <x:v>0</x:v>
      </x:c>
      <x:c r="J2805" s="7" t="n">
        <x:f>SUMIFS('PO detail'!$X$129:$X$129,'PO detail'!$V$129:$V$129,"&gt;="&amp;E2805,'PO detail'!$V$129:$V$129,"&lt;"&amp;A2805)</x:f>
        <x:v>0</x:v>
      </x:c>
      <x:c r="K2805" s="7" t="n">
        <x:f>SUMIFS('PO detail'!$Y$129:$Y$129,'PO detail'!$V$129:$V$129,"&gt;="&amp;E2805,'PO detail'!$V$129:$V$129,"&lt;"&amp;A2805)</x:f>
        <x:v>0</x:v>
      </x:c>
      <x:c r="L2805" s="7" t="n">
        <x:f>'Inventory detail'!F553*Summary!$K$5*(A2805-E2805)/Summary!$K$6</x:f>
        <x:v>93.36410677618069</x:v>
      </x:c>
      <x:c r="M2805" s="7" t="n">
        <x:f>MAX(0,H2805-L2805)</x:f>
        <x:v>0</x:v>
      </x:c>
      <x:c r="N2805" s="7" t="n">
        <x:f>MAX(0,L2805-H2805)</x:f>
        <x:v>93.36410677618069</x:v>
      </x:c>
      <x:c r="O2805" s="7" t="n">
        <x:f>MAX(0,F2805+I2805-N2805)</x:f>
        <x:v>147.01338809034905</x:v>
      </x:c>
      <x:c r="P2805" s="7" t="n">
        <x:f>MAX(0,N2805-F2805-I2805)</x:f>
        <x:v>0</x:v>
      </x:c>
      <x:c r="Q2805" s="7" t="n">
        <x:f>MAX(0,G2805+J2805-P2805)</x:f>
        <x:v>0</x:v>
      </x:c>
      <x:c r="R2805" s="7" t="n">
        <x:f>M2805+MAX(0,K2805-MAX(0,P2805-G2805-J2805))</x:f>
        <x:v>0</x:v>
      </x:c>
      <x:c r="S2805" s="7" t="n">
        <x:f>SUM(O2805,Q2805,R2805)</x:f>
        <x:v>147.01338809034905</x:v>
      </x:c>
      <x:c r="T2805" s="14" t="n">
        <x:f>'Inventory detail'!T553</x:f>
        <x:v>0.2237</x:v>
      </x:c>
      <x:c r="U2805" s="14" t="n">
        <x:f>'Inventory detail'!U553</x:f>
        <x:v>0.21923199999999998</x:v>
      </x:c>
      <x:c r="V2805" s="9" t="n">
        <x:f>O2805*T2805</x:f>
        <x:v>32.886894915811084</x:v>
      </x:c>
      <x:c r="W2805" s="9" t="n">
        <x:f>Q2805*T2805</x:f>
        <x:v>0</x:v>
      </x:c>
      <x:c r="X2805" s="9" t="n">
        <x:f>R2805*T2805</x:f>
        <x:v>0</x:v>
      </x:c>
      <x:c r="Y2805" s="9" t="n">
        <x:f>S2805*T2805</x:f>
        <x:v>32.886894915811084</x:v>
      </x:c>
      <x:c r="Z2805" s="9" t="n">
        <x:f>IF(ISNUMBER(U2805),S2805*(U2805-T2805),"n.a.")</x:f>
        <x:v>-0.6568558179876837</x:v>
      </x:c>
      <x:c r="AA2805" s="9" t="n">
        <x:f>IF(ISNUMBER(U2805),Y2805,0)</x:f>
        <x:v>32.886894915811084</x:v>
      </x:c>
      <x:c r="AB2805" s="7" t="n">
        <x:f>MAX(0,L2805-SUM(F2805:K2805))</x:f>
        <x:v>0</x:v>
      </x:c>
    </x:row>
    <x:row r="2806" ht="22" customHeight="1">
      <x:c r="A2806" s="18" t="n">
        <x:f>Summary!E$41</x:f>
        <x:v>46388</x:v>
      </x:c>
      <x:c r="B2806" s="2" t="str">
        <x:f>'Inventory detail'!A554</x:f>
        <x:v>COIL</x:v>
      </x:c>
      <x:c r="C2806" s="2" t="str">
        <x:f>'Inventory detail'!B554</x:f>
        <x:v>30</x:v>
      </x:c>
      <x:c r="D2806" s="2" t="str">
        <x:f>'Inventory detail'!C554</x:f>
        <x:v>9NAV12-4</x:v>
      </x:c>
      <x:c r="E2806" s="10" t="n">
        <x:f>A1680</x:f>
        <x:v>46357</x:v>
      </x:c>
      <x:c r="F2806" s="7" t="n">
        <x:f>O1680</x:f>
        <x:v>1740.3774948665298</x:v>
      </x:c>
      <x:c r="G2806" s="7" t="n">
        <x:f>Q1680</x:f>
        <x:v>0</x:v>
      </x:c>
      <x:c r="H2806" s="7" t="n">
        <x:f>R1680</x:f>
        <x:v>0</x:v>
      </x:c>
      <x:c r="I2806" s="7" t="n">
        <x:f>SUMIFS('PO detail'!$W$999:$W$999,'PO detail'!$V$999:$V$999,"&gt;="&amp;E2806,'PO detail'!$V$999:$V$999,"&lt;"&amp;A2806)</x:f>
        <x:v>0</x:v>
      </x:c>
      <x:c r="J2806" s="7" t="n">
        <x:f>SUMIFS('PO detail'!$X$999:$X$999,'PO detail'!$V$999:$V$999,"&gt;="&amp;E2806,'PO detail'!$V$999:$V$999,"&lt;"&amp;A2806)</x:f>
        <x:v>0</x:v>
      </x:c>
      <x:c r="K2806" s="7" t="n">
        <x:f>SUMIFS('PO detail'!$Y$999:$Y$999,'PO detail'!$V$999:$V$999,"&gt;="&amp;E2806,'PO detail'!$V$999:$V$999,"&lt;"&amp;A2806)</x:f>
        <x:v>0</x:v>
      </x:c>
      <x:c r="L2806" s="7" t="n">
        <x:f>'Inventory detail'!F554*Summary!$K$5*(A2806-E2806)/Summary!$K$6</x:f>
        <x:v>93.36410677618069</x:v>
      </x:c>
      <x:c r="M2806" s="7" t="n">
        <x:f>MAX(0,H2806-L2806)</x:f>
        <x:v>0</x:v>
      </x:c>
      <x:c r="N2806" s="7" t="n">
        <x:f>MAX(0,L2806-H2806)</x:f>
        <x:v>93.36410677618069</x:v>
      </x:c>
      <x:c r="O2806" s="7" t="n">
        <x:f>MAX(0,F2806+I2806-N2806)</x:f>
        <x:v>1647.013388090349</x:v>
      </x:c>
      <x:c r="P2806" s="7" t="n">
        <x:f>MAX(0,N2806-F2806-I2806)</x:f>
        <x:v>0</x:v>
      </x:c>
      <x:c r="Q2806" s="7" t="n">
        <x:f>MAX(0,G2806+J2806-P2806)</x:f>
        <x:v>0</x:v>
      </x:c>
      <x:c r="R2806" s="7" t="n">
        <x:f>M2806+MAX(0,K2806-MAX(0,P2806-G2806-J2806))</x:f>
        <x:v>0</x:v>
      </x:c>
      <x:c r="S2806" s="7" t="n">
        <x:f>SUM(O2806,Q2806,R2806)</x:f>
        <x:v>1647.013388090349</x:v>
      </x:c>
      <x:c r="T2806" s="14" t="n">
        <x:f>'Inventory detail'!T554</x:f>
        <x:v>0.0478</x:v>
      </x:c>
      <x:c r="U2806" s="14" t="n">
        <x:f>'Inventory detail'!U554</x:f>
        <x:v>0.046852</x:v>
      </x:c>
      <x:c r="V2806" s="9" t="n">
        <x:f>O2806*T2806</x:f>
        <x:v>78.72723995071868</x:v>
      </x:c>
      <x:c r="W2806" s="9" t="n">
        <x:f>Q2806*T2806</x:f>
        <x:v>0</x:v>
      </x:c>
      <x:c r="X2806" s="9" t="n">
        <x:f>R2806*T2806</x:f>
        <x:v>0</x:v>
      </x:c>
      <x:c r="Y2806" s="9" t="n">
        <x:f>S2806*T2806</x:f>
        <x:v>78.72723995071868</x:v>
      </x:c>
      <x:c r="Z2806" s="9" t="n">
        <x:f>IF(ISNUMBER(U2806),S2806*(U2806-T2806),"n.a.")</x:f>
        <x:v>-1.561368691909658</x:v>
      </x:c>
      <x:c r="AA2806" s="9" t="n">
        <x:f>IF(ISNUMBER(U2806),Y2806,0)</x:f>
        <x:v>78.72723995071868</x:v>
      </x:c>
      <x:c r="AB2806" s="7" t="n">
        <x:f>MAX(0,L2806-SUM(F2806:K2806))</x:f>
        <x:v>0</x:v>
      </x:c>
    </x:row>
    <x:row r="2807" ht="22" customHeight="1">
      <x:c r="A2807" s="18" t="n">
        <x:f>Summary!E$41</x:f>
        <x:v>46388</x:v>
      </x:c>
      <x:c r="B2807" s="2" t="str">
        <x:f>'Inventory detail'!A555</x:f>
        <x:v>COIL</x:v>
      </x:c>
      <x:c r="C2807" s="2" t="str">
        <x:f>'Inventory detail'!B555</x:f>
        <x:v>60</x:v>
      </x:c>
      <x:c r="D2807" s="2" t="str">
        <x:f>'Inventory detail'!C555</x:f>
        <x:v>6WHT36-4</x:v>
      </x:c>
      <x:c r="E2807" s="10" t="n">
        <x:f>A1681</x:f>
        <x:v>46357</x:v>
      </x:c>
      <x:c r="F2807" s="7" t="n">
        <x:f>O1681</x:f>
        <x:v>440.3774948665298</x:v>
      </x:c>
      <x:c r="G2807" s="7" t="n">
        <x:f>Q1681</x:f>
        <x:v>0</x:v>
      </x:c>
      <x:c r="H2807" s="7" t="n">
        <x:f>R1681</x:f>
        <x:v>0</x:v>
      </x:c>
      <x:c r="I2807" s="7" t="n">
        <x:f>SUMIFS('PO detail'!$W$1363:$W$1364,'PO detail'!$V$1363:$V$1364,"&gt;="&amp;E2807,'PO detail'!$V$1363:$V$1364,"&lt;"&amp;A2807)</x:f>
        <x:v>0</x:v>
      </x:c>
      <x:c r="J2807" s="7" t="n">
        <x:f>SUMIFS('PO detail'!$X$1363:$X$1364,'PO detail'!$V$1363:$V$1364,"&gt;="&amp;E2807,'PO detail'!$V$1363:$V$1364,"&lt;"&amp;A2807)</x:f>
        <x:v>0</x:v>
      </x:c>
      <x:c r="K2807" s="7" t="n">
        <x:f>SUMIFS('PO detail'!$Y$1363:$Y$1364,'PO detail'!$V$1363:$V$1364,"&gt;="&amp;E2807,'PO detail'!$V$1363:$V$1364,"&lt;"&amp;A2807)</x:f>
        <x:v>0</x:v>
      </x:c>
      <x:c r="L2807" s="7" t="n">
        <x:f>'Inventory detail'!F555*Summary!$K$5*(A2807-E2807)/Summary!$K$6</x:f>
        <x:v>93.36410677618069</x:v>
      </x:c>
      <x:c r="M2807" s="7" t="n">
        <x:f>MAX(0,H2807-L2807)</x:f>
        <x:v>0</x:v>
      </x:c>
      <x:c r="N2807" s="7" t="n">
        <x:f>MAX(0,L2807-H2807)</x:f>
        <x:v>93.36410677618069</x:v>
      </x:c>
      <x:c r="O2807" s="7" t="n">
        <x:f>MAX(0,F2807+I2807-N2807)</x:f>
        <x:v>347.0133880903491</x:v>
      </x:c>
      <x:c r="P2807" s="7" t="n">
        <x:f>MAX(0,N2807-F2807-I2807)</x:f>
        <x:v>0</x:v>
      </x:c>
      <x:c r="Q2807" s="7" t="n">
        <x:f>MAX(0,G2807+J2807-P2807)</x:f>
        <x:v>0</x:v>
      </x:c>
      <x:c r="R2807" s="7" t="n">
        <x:f>M2807+MAX(0,K2807-MAX(0,P2807-G2807-J2807))</x:f>
        <x:v>0</x:v>
      </x:c>
      <x:c r="S2807" s="7" t="n">
        <x:f>SUM(O2807,Q2807,R2807)</x:f>
        <x:v>347.0133880903491</x:v>
      </x:c>
      <x:c r="T2807" s="14" t="n">
        <x:f>'Inventory detail'!T555</x:f>
        <x:v>0.1266</x:v>
      </x:c>
      <x:c r="U2807" s="14" t="n">
        <x:f>'Inventory detail'!U555</x:f>
        <x:v>0.12398100000000001</x:v>
      </x:c>
      <x:c r="V2807" s="9" t="n">
        <x:f>O2807*T2807</x:f>
        <x:v>43.931894932238194</x:v>
      </x:c>
      <x:c r="W2807" s="9" t="n">
        <x:f>Q2807*T2807</x:f>
        <x:v>0</x:v>
      </x:c>
      <x:c r="X2807" s="9" t="n">
        <x:f>R2807*T2807</x:f>
        <x:v>0</x:v>
      </x:c>
      <x:c r="Y2807" s="9" t="n">
        <x:f>S2807*T2807</x:f>
        <x:v>43.931894932238194</x:v>
      </x:c>
      <x:c r="Z2807" s="9" t="n">
        <x:f>IF(ISNUMBER(U2807),S2807*(U2807-T2807),"n.a.")</x:f>
        <x:v>-0.9088280634086182</x:v>
      </x:c>
      <x:c r="AA2807" s="9" t="n">
        <x:f>IF(ISNUMBER(U2807),Y2807,0)</x:f>
        <x:v>43.931894932238194</x:v>
      </x:c>
      <x:c r="AB2807" s="7" t="n">
        <x:f>MAX(0,L2807-SUM(F2807:K2807))</x:f>
        <x:v>0</x:v>
      </x:c>
    </x:row>
    <x:row r="2808" ht="22" customHeight="1">
      <x:c r="A2808" s="18" t="n">
        <x:f>Summary!E$41</x:f>
        <x:v>46388</x:v>
      </x:c>
      <x:c r="B2808" s="2" t="str">
        <x:f>'Inventory detail'!A556</x:f>
        <x:v>POUC</x:v>
      </x:c>
      <x:c r="C2808" s="2" t="str">
        <x:f>'Inventory detail'!B556</x:f>
        <x:v>10</x:v>
      </x:c>
      <x:c r="D2808" s="2" t="str">
        <x:f>'Inventory detail'!C556</x:f>
        <x:v>IBM5</x:v>
      </x:c>
      <x:c r="E2808" s="10" t="n">
        <x:f>A1682</x:f>
        <x:v>46357</x:v>
      </x:c>
      <x:c r="F2808" s="7" t="n">
        <x:f>O1682</x:f>
        <x:v>0</x:v>
      </x:c>
      <x:c r="G2808" s="7" t="n">
        <x:f>Q1682</x:f>
        <x:v>0</x:v>
      </x:c>
      <x:c r="H2808" s="7" t="n">
        <x:f>R1682</x:f>
        <x:v>16440.37749486653</x:v>
      </x:c>
      <x:c r="I2808" s="7" t="n">
        <x:f>0</x:f>
        <x:v>0</x:v>
      </x:c>
      <x:c r="J2808" s="7" t="n">
        <x:f>0</x:f>
        <x:v>0</x:v>
      </x:c>
      <x:c r="K2808" s="7" t="n">
        <x:f>0</x:f>
        <x:v>0</x:v>
      </x:c>
      <x:c r="L2808" s="7" t="n">
        <x:f>'Inventory detail'!F556*Summary!$K$5*(A2808-E2808)/Summary!$K$6</x:f>
        <x:v>93.36410677618069</x:v>
      </x:c>
      <x:c r="M2808" s="7" t="n">
        <x:f>MAX(0,H2808-L2808)</x:f>
        <x:v>16347.01338809035</x:v>
      </x:c>
      <x:c r="N2808" s="7" t="n">
        <x:f>MAX(0,L2808-H2808)</x:f>
        <x:v>0</x:v>
      </x:c>
      <x:c r="O2808" s="7" t="n">
        <x:f>MAX(0,F2808+I2808-N2808)</x:f>
        <x:v>0</x:v>
      </x:c>
      <x:c r="P2808" s="7" t="n">
        <x:f>MAX(0,N2808-F2808-I2808)</x:f>
        <x:v>0</x:v>
      </x:c>
      <x:c r="Q2808" s="7" t="n">
        <x:f>MAX(0,G2808+J2808-P2808)</x:f>
        <x:v>0</x:v>
      </x:c>
      <x:c r="R2808" s="7" t="n">
        <x:f>M2808+MAX(0,K2808-MAX(0,P2808-G2808-J2808))</x:f>
        <x:v>16347.01338809035</x:v>
      </x:c>
      <x:c r="S2808" s="7" t="n">
        <x:f>SUM(O2808,Q2808,R2808)</x:f>
        <x:v>16347.01338809035</x:v>
      </x:c>
      <x:c r="T2808" s="14" t="n">
        <x:f>'Inventory detail'!T556</x:f>
        <x:v>0.0064</x:v>
      </x:c>
      <x:c r="U2808" s="14" t="n">
        <x:f>'Inventory detail'!U556</x:f>
        <x:v>0.007094999999999999</x:v>
      </x:c>
      <x:c r="V2808" s="9" t="n">
        <x:f>O2808*T2808</x:f>
        <x:v>0</x:v>
      </x:c>
      <x:c r="W2808" s="9" t="n">
        <x:f>Q2808*T2808</x:f>
        <x:v>0</x:v>
      </x:c>
      <x:c r="X2808" s="9" t="n">
        <x:f>R2808*T2808</x:f>
        <x:v>104.62088568377824</x:v>
      </x:c>
      <x:c r="Y2808" s="9" t="n">
        <x:f>S2808*T2808</x:f>
        <x:v>104.62088568377824</x:v>
      </x:c>
      <x:c r="Z2808" s="9" t="n">
        <x:f>IF(ISNUMBER(U2808),S2808*(U2808-T2808),"n.a.")</x:f>
        <x:v>11.36117430472277</x:v>
      </x:c>
      <x:c r="AA2808" s="9" t="n">
        <x:f>IF(ISNUMBER(U2808),Y2808,0)</x:f>
        <x:v>104.62088568377824</x:v>
      </x:c>
      <x:c r="AB2808" s="7" t="n">
        <x:f>MAX(0,L2808-SUM(F2808:K2808))</x:f>
        <x:v>0</x:v>
      </x:c>
    </x:row>
    <x:row r="2809" ht="22" customHeight="1">
      <x:c r="A2809" s="18" t="n">
        <x:f>Summary!E$41</x:f>
        <x:v>46388</x:v>
      </x:c>
      <x:c r="B2809" s="2" t="str">
        <x:f>'Inventory detail'!A557</x:f>
        <x:v>POUC</x:v>
      </x:c>
      <x:c r="C2809" s="2" t="str">
        <x:f>'Inventory detail'!B557</x:f>
        <x:v>60</x:v>
      </x:c>
      <x:c r="D2809" s="2" t="str">
        <x:f>'Inventory detail'!C557</x:f>
        <x:v>JUM7</x:v>
      </x:c>
      <x:c r="E2809" s="10" t="n">
        <x:f>A1683</x:f>
        <x:v>46357</x:v>
      </x:c>
      <x:c r="F2809" s="7" t="n">
        <x:f>O1683</x:f>
        <x:v>0</x:v>
      </x:c>
      <x:c r="G2809" s="7" t="n">
        <x:f>Q1683</x:f>
        <x:v>0</x:v>
      </x:c>
      <x:c r="H2809" s="7" t="n">
        <x:f>R1683</x:f>
        <x:v>8640.377494866529</x:v>
      </x:c>
      <x:c r="I2809" s="7" t="n">
        <x:f>0</x:f>
        <x:v>0</x:v>
      </x:c>
      <x:c r="J2809" s="7" t="n">
        <x:f>0</x:f>
        <x:v>0</x:v>
      </x:c>
      <x:c r="K2809" s="7" t="n">
        <x:f>0</x:f>
        <x:v>0</x:v>
      </x:c>
      <x:c r="L2809" s="7" t="n">
        <x:f>'Inventory detail'!F557*Summary!$K$5*(A2809-E2809)/Summary!$K$6</x:f>
        <x:v>93.36410677618069</x:v>
      </x:c>
      <x:c r="M2809" s="7" t="n">
        <x:f>MAX(0,H2809-L2809)</x:f>
        <x:v>8547.013388090349</x:v>
      </x:c>
      <x:c r="N2809" s="7" t="n">
        <x:f>MAX(0,L2809-H2809)</x:f>
        <x:v>0</x:v>
      </x:c>
      <x:c r="O2809" s="7" t="n">
        <x:f>MAX(0,F2809+I2809-N2809)</x:f>
        <x:v>0</x:v>
      </x:c>
      <x:c r="P2809" s="7" t="n">
        <x:f>MAX(0,N2809-F2809-I2809)</x:f>
        <x:v>0</x:v>
      </x:c>
      <x:c r="Q2809" s="7" t="n">
        <x:f>MAX(0,G2809+J2809-P2809)</x:f>
        <x:v>0</x:v>
      </x:c>
      <x:c r="R2809" s="7" t="n">
        <x:f>M2809+MAX(0,K2809-MAX(0,P2809-G2809-J2809))</x:f>
        <x:v>8547.013388090349</x:v>
      </x:c>
      <x:c r="S2809" s="7" t="n">
        <x:f>SUM(O2809,Q2809,R2809)</x:f>
        <x:v>8547.013388090349</x:v>
      </x:c>
      <x:c r="T2809" s="14" t="n">
        <x:f>'Inventory detail'!T557</x:f>
        <x:v>0.015</x:v>
      </x:c>
      <x:c r="U2809" s="14" t="n">
        <x:f>'Inventory detail'!U557</x:f>
        <x:v>0.016335</x:v>
      </x:c>
      <x:c r="V2809" s="9" t="n">
        <x:f>O2809*T2809</x:f>
        <x:v>0</x:v>
      </x:c>
      <x:c r="W2809" s="9" t="n">
        <x:f>Q2809*T2809</x:f>
        <x:v>0</x:v>
      </x:c>
      <x:c r="X2809" s="9" t="n">
        <x:f>R2809*T2809</x:f>
        <x:v>128.20520082135522</x:v>
      </x:c>
      <x:c r="Y2809" s="9" t="n">
        <x:f>S2809*T2809</x:f>
        <x:v>128.20520082135522</x:v>
      </x:c>
      <x:c r="Z2809" s="9" t="n">
        <x:f>IF(ISNUMBER(U2809),S2809*(U2809-T2809),"n.a.")</x:f>
        <x:v>11.41026287310061</x:v>
      </x:c>
      <x:c r="AA2809" s="9" t="n">
        <x:f>IF(ISNUMBER(U2809),Y2809,0)</x:f>
        <x:v>128.20520082135522</x:v>
      </x:c>
      <x:c r="AB2809" s="7" t="n">
        <x:f>MAX(0,L2809-SUM(F2809:K2809))</x:f>
        <x:v>0</x:v>
      </x:c>
    </x:row>
    <x:row r="2810" ht="22" customHeight="1">
      <x:c r="A2810" s="18" t="n">
        <x:f>Summary!E$41</x:f>
        <x:v>46388</x:v>
      </x:c>
      <x:c r="B2810" s="2" t="str">
        <x:f>'Inventory detail'!A558</x:f>
        <x:v>COIL</x:v>
      </x:c>
      <x:c r="C2810" s="2" t="str">
        <x:f>'Inventory detail'!B558</x:f>
        <x:v>10</x:v>
      </x:c>
      <x:c r="D2810" s="2" t="str">
        <x:f>'Inventory detail'!C558</x:f>
        <x:v>11RED12-4</x:v>
      </x:c>
      <x:c r="E2810" s="10" t="n">
        <x:f>A1684</x:f>
        <x:v>46357</x:v>
      </x:c>
      <x:c r="F2810" s="7" t="n">
        <x:f>O1684</x:f>
        <x:v>0</x:v>
      </x:c>
      <x:c r="G2810" s="7" t="n">
        <x:f>Q1684</x:f>
        <x:v>0</x:v>
      </x:c>
      <x:c r="H2810" s="7" t="n">
        <x:f>R1684</x:f>
        <x:v>954.8997125256675</x:v>
      </x:c>
      <x:c r="I2810" s="7" t="n">
        <x:f>0</x:f>
        <x:v>0</x:v>
      </x:c>
      <x:c r="J2810" s="7" t="n">
        <x:f>0</x:f>
        <x:v>0</x:v>
      </x:c>
      <x:c r="K2810" s="7" t="n">
        <x:f>0</x:f>
        <x:v>0</x:v>
      </x:c>
      <x:c r="L2810" s="7" t="n">
        <x:f>'Inventory detail'!F558*Summary!$K$5*(A2810-E2810)/Summary!$K$6</x:f>
        <x:v>84.86997946611909</x:v>
      </x:c>
      <x:c r="M2810" s="7" t="n">
        <x:f>MAX(0,H2810-L2810)</x:f>
        <x:v>870.0297330595484</x:v>
      </x:c>
      <x:c r="N2810" s="7" t="n">
        <x:f>MAX(0,L2810-H2810)</x:f>
        <x:v>0</x:v>
      </x:c>
      <x:c r="O2810" s="7" t="n">
        <x:f>MAX(0,F2810+I2810-N2810)</x:f>
        <x:v>0</x:v>
      </x:c>
      <x:c r="P2810" s="7" t="n">
        <x:f>MAX(0,N2810-F2810-I2810)</x:f>
        <x:v>0</x:v>
      </x:c>
      <x:c r="Q2810" s="7" t="n">
        <x:f>MAX(0,G2810+J2810-P2810)</x:f>
        <x:v>0</x:v>
      </x:c>
      <x:c r="R2810" s="7" t="n">
        <x:f>M2810+MAX(0,K2810-MAX(0,P2810-G2810-J2810))</x:f>
        <x:v>870.0297330595484</x:v>
      </x:c>
      <x:c r="S2810" s="7" t="n">
        <x:f>SUM(O2810,Q2810,R2810)</x:f>
        <x:v>870.0297330595484</x:v>
      </x:c>
      <x:c r="T2810" s="14" t="n">
        <x:f>'Inventory detail'!T558</x:f>
        <x:v>0.0682</x:v>
      </x:c>
      <x:c r="U2810" s="14" t="n">
        <x:f>'Inventory detail'!U558</x:f>
        <x:v>0.0668525</x:v>
      </x:c>
      <x:c r="V2810" s="9" t="n">
        <x:f>O2810*T2810</x:f>
        <x:v>0</x:v>
      </x:c>
      <x:c r="W2810" s="9" t="n">
        <x:f>Q2810*T2810</x:f>
        <x:v>0</x:v>
      </x:c>
      <x:c r="X2810" s="9" t="n">
        <x:f>R2810*T2810</x:f>
        <x:v>59.3360277946612</x:v>
      </x:c>
      <x:c r="Y2810" s="9" t="n">
        <x:f>S2810*T2810</x:f>
        <x:v>59.3360277946612</x:v>
      </x:c>
      <x:c r="Z2810" s="9" t="n">
        <x:f>IF(ISNUMBER(U2810),S2810*(U2810-T2810),"n.a.")</x:f>
        <x:v>-1.1723650652977429</x:v>
      </x:c>
      <x:c r="AA2810" s="9" t="n">
        <x:f>IF(ISNUMBER(U2810),Y2810,0)</x:f>
        <x:v>59.3360277946612</x:v>
      </x:c>
      <x:c r="AB2810" s="7" t="n">
        <x:f>MAX(0,L2810-SUM(F2810:K2810))</x:f>
        <x:v>0</x:v>
      </x:c>
    </x:row>
    <x:row r="2811" ht="22" customHeight="1">
      <x:c r="A2811" s="18" t="n">
        <x:f>Summary!E$41</x:f>
        <x:v>46388</x:v>
      </x:c>
      <x:c r="B2811" s="2" t="str">
        <x:f>'Inventory detail'!A559</x:f>
        <x:v>COIL</x:v>
      </x:c>
      <x:c r="C2811" s="2" t="str">
        <x:f>'Inventory detail'!B559</x:f>
        <x:v>10</x:v>
      </x:c>
      <x:c r="D2811" s="2" t="str">
        <x:f>'Inventory detail'!C559</x:f>
        <x:v>25CLR12-4</x:v>
      </x:c>
      <x:c r="E2811" s="10" t="n">
        <x:f>A1685</x:f>
        <x:v>46357</x:v>
      </x:c>
      <x:c r="F2811" s="7" t="n">
        <x:f>O1685</x:f>
        <x:v>0</x:v>
      </x:c>
      <x:c r="G2811" s="7" t="n">
        <x:f>Q1685</x:f>
        <x:v>0</x:v>
      </x:c>
      <x:c r="H2811" s="7" t="n">
        <x:f>R1685</x:f>
        <x:v>1554.8997125256674</x:v>
      </x:c>
      <x:c r="I2811" s="7" t="n">
        <x:f>0</x:f>
        <x:v>0</x:v>
      </x:c>
      <x:c r="J2811" s="7" t="n">
        <x:f>0</x:f>
        <x:v>0</x:v>
      </x:c>
      <x:c r="K2811" s="7" t="n">
        <x:f>0</x:f>
        <x:v>0</x:v>
      </x:c>
      <x:c r="L2811" s="7" t="n">
        <x:f>'Inventory detail'!F559*Summary!$K$5*(A2811-E2811)/Summary!$K$6</x:f>
        <x:v>84.86997946611909</x:v>
      </x:c>
      <x:c r="M2811" s="7" t="n">
        <x:f>MAX(0,H2811-L2811)</x:f>
        <x:v>1470.0297330595483</x:v>
      </x:c>
      <x:c r="N2811" s="7" t="n">
        <x:f>MAX(0,L2811-H2811)</x:f>
        <x:v>0</x:v>
      </x:c>
      <x:c r="O2811" s="7" t="n">
        <x:f>MAX(0,F2811+I2811-N2811)</x:f>
        <x:v>0</x:v>
      </x:c>
      <x:c r="P2811" s="7" t="n">
        <x:f>MAX(0,N2811-F2811-I2811)</x:f>
        <x:v>0</x:v>
      </x:c>
      <x:c r="Q2811" s="7" t="n">
        <x:f>MAX(0,G2811+J2811-P2811)</x:f>
        <x:v>0</x:v>
      </x:c>
      <x:c r="R2811" s="7" t="n">
        <x:f>M2811+MAX(0,K2811-MAX(0,P2811-G2811-J2811))</x:f>
        <x:v>1470.0297330595483</x:v>
      </x:c>
      <x:c r="S2811" s="7" t="n">
        <x:f>SUM(O2811,Q2811,R2811)</x:f>
        <x:v>1470.0297330595483</x:v>
      </x:c>
      <x:c r="T2811" s="14" t="n">
        <x:f>'Inventory detail'!T559</x:f>
        <x:v>0.2144</x:v>
      </x:c>
      <x:c r="U2811" s="14" t="n">
        <x:f>'Inventory detail'!U559</x:f>
        <x:v>0.2100605</x:v>
      </x:c>
      <x:c r="V2811" s="9" t="n">
        <x:f>O2811*T2811</x:f>
        <x:v>0</x:v>
      </x:c>
      <x:c r="W2811" s="9" t="n">
        <x:f>Q2811*T2811</x:f>
        <x:v>0</x:v>
      </x:c>
      <x:c r="X2811" s="9" t="n">
        <x:f>R2811*T2811</x:f>
        <x:v>315.17437476796715</x:v>
      </x:c>
      <x:c r="Y2811" s="9" t="n">
        <x:f>S2811*T2811</x:f>
        <x:v>315.17437476796715</x:v>
      </x:c>
      <x:c r="Z2811" s="9" t="n">
        <x:f>IF(ISNUMBER(U2811),S2811*(U2811-T2811),"n.a.")</x:f>
        <x:v>-6.379194026611905</x:v>
      </x:c>
      <x:c r="AA2811" s="9" t="n">
        <x:f>IF(ISNUMBER(U2811),Y2811,0)</x:f>
        <x:v>315.17437476796715</x:v>
      </x:c>
      <x:c r="AB2811" s="7" t="n">
        <x:f>MAX(0,L2811-SUM(F2811:K2811))</x:f>
        <x:v>0</x:v>
      </x:c>
    </x:row>
    <x:row r="2812" ht="22" customHeight="1">
      <x:c r="A2812" s="18" t="n">
        <x:f>Summary!E$41</x:f>
        <x:v>46388</x:v>
      </x:c>
      <x:c r="B2812" s="2" t="str">
        <x:f>'Inventory detail'!A560</x:f>
        <x:v>COIL</x:v>
      </x:c>
      <x:c r="C2812" s="2" t="str">
        <x:f>'Inventory detail'!B560</x:f>
        <x:v>30</x:v>
      </x:c>
      <x:c r="D2812" s="2" t="str">
        <x:f>'Inventory detail'!C560</x:f>
        <x:v>11BLK36-4</x:v>
      </x:c>
      <x:c r="E2812" s="10" t="n">
        <x:f>A1686</x:f>
        <x:v>46357</x:v>
      </x:c>
      <x:c r="F2812" s="7" t="n">
        <x:f>O1686</x:f>
        <x:v>1000</x:v>
      </x:c>
      <x:c r="G2812" s="7" t="n">
        <x:f>Q1686</x:f>
        <x:v>0</x:v>
      </x:c>
      <x:c r="H2812" s="7" t="n">
        <x:f>R1686</x:f>
        <x:v>154.89971252566735</x:v>
      </x:c>
      <x:c r="I2812" s="7" t="n">
        <x:f>SUMIFS('PO detail'!$W$723:$W$723,'PO detail'!$V$723:$V$723,"&gt;="&amp;E2812,'PO detail'!$V$723:$V$723,"&lt;"&amp;A2812)</x:f>
        <x:v>0</x:v>
      </x:c>
      <x:c r="J2812" s="7" t="n">
        <x:f>SUMIFS('PO detail'!$X$723:$X$723,'PO detail'!$V$723:$V$723,"&gt;="&amp;E2812,'PO detail'!$V$723:$V$723,"&lt;"&amp;A2812)</x:f>
        <x:v>0</x:v>
      </x:c>
      <x:c r="K2812" s="7" t="n">
        <x:f>SUMIFS('PO detail'!$Y$723:$Y$723,'PO detail'!$V$723:$V$723,"&gt;="&amp;E2812,'PO detail'!$V$723:$V$723,"&lt;"&amp;A2812)</x:f>
        <x:v>0</x:v>
      </x:c>
      <x:c r="L2812" s="7" t="n">
        <x:f>'Inventory detail'!F560*Summary!$K$5*(A2812-E2812)/Summary!$K$6</x:f>
        <x:v>84.86997946611909</x:v>
      </x:c>
      <x:c r="M2812" s="7" t="n">
        <x:f>MAX(0,H2812-L2812)</x:f>
        <x:v>70.02973305954826</x:v>
      </x:c>
      <x:c r="N2812" s="7" t="n">
        <x:f>MAX(0,L2812-H2812)</x:f>
        <x:v>0</x:v>
      </x:c>
      <x:c r="O2812" s="7" t="n">
        <x:f>MAX(0,F2812+I2812-N2812)</x:f>
        <x:v>1000</x:v>
      </x:c>
      <x:c r="P2812" s="7" t="n">
        <x:f>MAX(0,N2812-F2812-I2812)</x:f>
        <x:v>0</x:v>
      </x:c>
      <x:c r="Q2812" s="7" t="n">
        <x:f>MAX(0,G2812+J2812-P2812)</x:f>
        <x:v>0</x:v>
      </x:c>
      <x:c r="R2812" s="7" t="n">
        <x:f>M2812+MAX(0,K2812-MAX(0,P2812-G2812-J2812))</x:f>
        <x:v>70.02973305954826</x:v>
      </x:c>
      <x:c r="S2812" s="7" t="n">
        <x:f>SUM(O2812,Q2812,R2812)</x:f>
        <x:v>1070.0297330595483</x:v>
      </x:c>
      <x:c r="T2812" s="14" t="n">
        <x:f>'Inventory detail'!T560</x:f>
        <x:v>0.177</x:v>
      </x:c>
      <x:c r="U2812" s="14" t="n">
        <x:f>'Inventory detail'!U560</x:f>
        <x:v>0.17337450000000001</x:v>
      </x:c>
      <x:c r="V2812" s="9" t="n">
        <x:f>O2812*T2812</x:f>
        <x:v>177</x:v>
      </x:c>
      <x:c r="W2812" s="9" t="n">
        <x:f>Q2812*T2812</x:f>
        <x:v>0</x:v>
      </x:c>
      <x:c r="X2812" s="9" t="n">
        <x:f>R2812*T2812</x:f>
        <x:v>12.395262751540042</x:v>
      </x:c>
      <x:c r="Y2812" s="9" t="n">
        <x:f>S2812*T2812</x:f>
        <x:v>189.39526275154006</x:v>
      </x:c>
      <x:c r="Z2812" s="9" t="n">
        <x:f>IF(ISNUMBER(U2812),S2812*(U2812-T2812),"n.a.")</x:f>
        <x:v>-3.879392797207367</x:v>
      </x:c>
      <x:c r="AA2812" s="9" t="n">
        <x:f>IF(ISNUMBER(U2812),Y2812,0)</x:f>
        <x:v>189.39526275154006</x:v>
      </x:c>
      <x:c r="AB2812" s="7" t="n">
        <x:f>MAX(0,L2812-SUM(F2812:K2812))</x:f>
        <x:v>0</x:v>
      </x:c>
    </x:row>
    <x:row r="2813" ht="22" customHeight="1">
      <x:c r="A2813" s="18" t="n">
        <x:f>Summary!E$41</x:f>
        <x:v>46388</x:v>
      </x:c>
      <x:c r="B2813" s="2" t="str">
        <x:f>'Inventory detail'!A561</x:f>
        <x:v>COIL</x:v>
      </x:c>
      <x:c r="C2813" s="2" t="str">
        <x:f>'Inventory detail'!B561</x:f>
        <x:v>30</x:v>
      </x:c>
      <x:c r="D2813" s="2" t="str">
        <x:f>'Inventory detail'!C561</x:f>
        <x:v>20NAV12-4</x:v>
      </x:c>
      <x:c r="E2813" s="10" t="n">
        <x:f>A1687</x:f>
        <x:v>46357</x:v>
      </x:c>
      <x:c r="F2813" s="7" t="n">
        <x:f>O1687</x:f>
        <x:v>1400</x:v>
      </x:c>
      <x:c r="G2813" s="7" t="n">
        <x:f>Q1687</x:f>
        <x:v>0</x:v>
      </x:c>
      <x:c r="H2813" s="7" t="n">
        <x:f>R1687</x:f>
        <x:v>254.89971252566735</x:v>
      </x:c>
      <x:c r="I2813" s="7" t="n">
        <x:f>SUMIFS('PO detail'!$W$843:$W$843,'PO detail'!$V$843:$V$843,"&gt;="&amp;E2813,'PO detail'!$V$843:$V$843,"&lt;"&amp;A2813)</x:f>
        <x:v>0</x:v>
      </x:c>
      <x:c r="J2813" s="7" t="n">
        <x:f>SUMIFS('PO detail'!$X$843:$X$843,'PO detail'!$V$843:$V$843,"&gt;="&amp;E2813,'PO detail'!$V$843:$V$843,"&lt;"&amp;A2813)</x:f>
        <x:v>0</x:v>
      </x:c>
      <x:c r="K2813" s="7" t="n">
        <x:f>SUMIFS('PO detail'!$Y$843:$Y$843,'PO detail'!$V$843:$V$843,"&gt;="&amp;E2813,'PO detail'!$V$843:$V$843,"&lt;"&amp;A2813)</x:f>
        <x:v>0</x:v>
      </x:c>
      <x:c r="L2813" s="7" t="n">
        <x:f>'Inventory detail'!F561*Summary!$K$5*(A2813-E2813)/Summary!$K$6</x:f>
        <x:v>84.86997946611909</x:v>
      </x:c>
      <x:c r="M2813" s="7" t="n">
        <x:f>MAX(0,H2813-L2813)</x:f>
        <x:v>170.02973305954828</x:v>
      </x:c>
      <x:c r="N2813" s="7" t="n">
        <x:f>MAX(0,L2813-H2813)</x:f>
        <x:v>0</x:v>
      </x:c>
      <x:c r="O2813" s="7" t="n">
        <x:f>MAX(0,F2813+I2813-N2813)</x:f>
        <x:v>1400</x:v>
      </x:c>
      <x:c r="P2813" s="7" t="n">
        <x:f>MAX(0,N2813-F2813-I2813)</x:f>
        <x:v>0</x:v>
      </x:c>
      <x:c r="Q2813" s="7" t="n">
        <x:f>MAX(0,G2813+J2813-P2813)</x:f>
        <x:v>0</x:v>
      </x:c>
      <x:c r="R2813" s="7" t="n">
        <x:f>M2813+MAX(0,K2813-MAX(0,P2813-G2813-J2813))</x:f>
        <x:v>170.02973305954828</x:v>
      </x:c>
      <x:c r="S2813" s="7" t="n">
        <x:f>SUM(O2813,Q2813,R2813)</x:f>
        <x:v>1570.0297330595483</x:v>
      </x:c>
      <x:c r="T2813" s="14" t="n">
        <x:f>'Inventory detail'!T561</x:f>
        <x:v>0.1567</x:v>
      </x:c>
      <x:c r="U2813" s="14" t="n">
        <x:f>'Inventory detail'!U561</x:f>
        <x:v>0.1534845</x:v>
      </x:c>
      <x:c r="V2813" s="9" t="n">
        <x:f>O2813*T2813</x:f>
        <x:v>219.38</x:v>
      </x:c>
      <x:c r="W2813" s="9" t="n">
        <x:f>Q2813*T2813</x:f>
        <x:v>0</x:v>
      </x:c>
      <x:c r="X2813" s="9" t="n">
        <x:f>R2813*T2813</x:f>
        <x:v>26.643659170431217</x:v>
      </x:c>
      <x:c r="Y2813" s="9" t="n">
        <x:f>S2813*T2813</x:f>
        <x:v>246.02365917043124</x:v>
      </x:c>
      <x:c r="Z2813" s="9" t="n">
        <x:f>IF(ISNUMBER(U2813),S2813*(U2813-T2813),"n.a.")</x:f>
        <x:v>-5.048430606652993</x:v>
      </x:c>
      <x:c r="AA2813" s="9" t="n">
        <x:f>IF(ISNUMBER(U2813),Y2813,0)</x:f>
        <x:v>246.02365917043124</x:v>
      </x:c>
      <x:c r="AB2813" s="7" t="n">
        <x:f>MAX(0,L2813-SUM(F2813:K2813))</x:f>
        <x:v>0</x:v>
      </x:c>
    </x:row>
    <x:row r="2814" ht="22" customHeight="1">
      <x:c r="A2814" s="18" t="n">
        <x:f>Summary!E$41</x:f>
        <x:v>46388</x:v>
      </x:c>
      <x:c r="B2814" s="2" t="str">
        <x:f>'Inventory detail'!A562</x:f>
        <x:v>COIL</x:v>
      </x:c>
      <x:c r="C2814" s="2" t="str">
        <x:f>'Inventory detail'!B562</x:f>
        <x:v>60</x:v>
      </x:c>
      <x:c r="D2814" s="2" t="str">
        <x:f>'Inventory detail'!C562</x:f>
        <x:v>11BLK36-4</x:v>
      </x:c>
      <x:c r="E2814" s="10" t="n">
        <x:f>A1688</x:f>
        <x:v>46357</x:v>
      </x:c>
      <x:c r="F2814" s="7" t="n">
        <x:f>O1688</x:f>
        <x:v>0</x:v>
      </x:c>
      <x:c r="G2814" s="7" t="n">
        <x:f>Q1688</x:f>
        <x:v>0</x:v>
      </x:c>
      <x:c r="H2814" s="7" t="n">
        <x:f>R1688</x:f>
        <x:v>854.8997125256674</x:v>
      </x:c>
      <x:c r="I2814" s="7" t="n">
        <x:f>0</x:f>
        <x:v>0</x:v>
      </x:c>
      <x:c r="J2814" s="7" t="n">
        <x:f>0</x:f>
        <x:v>0</x:v>
      </x:c>
      <x:c r="K2814" s="7" t="n">
        <x:f>0</x:f>
        <x:v>0</x:v>
      </x:c>
      <x:c r="L2814" s="7" t="n">
        <x:f>'Inventory detail'!F562*Summary!$K$5*(A2814-E2814)/Summary!$K$6</x:f>
        <x:v>84.86997946611909</x:v>
      </x:c>
      <x:c r="M2814" s="7" t="n">
        <x:f>MAX(0,H2814-L2814)</x:f>
        <x:v>770.0297330595483</x:v>
      </x:c>
      <x:c r="N2814" s="7" t="n">
        <x:f>MAX(0,L2814-H2814)</x:f>
        <x:v>0</x:v>
      </x:c>
      <x:c r="O2814" s="7" t="n">
        <x:f>MAX(0,F2814+I2814-N2814)</x:f>
        <x:v>0</x:v>
      </x:c>
      <x:c r="P2814" s="7" t="n">
        <x:f>MAX(0,N2814-F2814-I2814)</x:f>
        <x:v>0</x:v>
      </x:c>
      <x:c r="Q2814" s="7" t="n">
        <x:f>MAX(0,G2814+J2814-P2814)</x:f>
        <x:v>0</x:v>
      </x:c>
      <x:c r="R2814" s="7" t="n">
        <x:f>M2814+MAX(0,K2814-MAX(0,P2814-G2814-J2814))</x:f>
        <x:v>770.0297330595483</x:v>
      </x:c>
      <x:c r="S2814" s="7" t="n">
        <x:f>SUM(O2814,Q2814,R2814)</x:f>
        <x:v>770.0297330595483</x:v>
      </x:c>
      <x:c r="T2814" s="14" t="n">
        <x:f>'Inventory detail'!T562</x:f>
        <x:v>0.177</x:v>
      </x:c>
      <x:c r="U2814" s="14" t="n">
        <x:f>'Inventory detail'!U562</x:f>
        <x:v>0.17337450000000001</x:v>
      </x:c>
      <x:c r="V2814" s="9" t="n">
        <x:f>O2814*T2814</x:f>
        <x:v>0</x:v>
      </x:c>
      <x:c r="W2814" s="9" t="n">
        <x:f>Q2814*T2814</x:f>
        <x:v>0</x:v>
      </x:c>
      <x:c r="X2814" s="9" t="n">
        <x:f>R2814*T2814</x:f>
        <x:v>136.29526275154004</x:v>
      </x:c>
      <x:c r="Y2814" s="9" t="n">
        <x:f>S2814*T2814</x:f>
        <x:v>136.29526275154004</x:v>
      </x:c>
      <x:c r="Z2814" s="9" t="n">
        <x:f>IF(ISNUMBER(U2814),S2814*(U2814-T2814),"n.a.")</x:f>
        <x:v>-2.791742797207374</x:v>
      </x:c>
      <x:c r="AA2814" s="9" t="n">
        <x:f>IF(ISNUMBER(U2814),Y2814,0)</x:f>
        <x:v>136.29526275154004</x:v>
      </x:c>
      <x:c r="AB2814" s="7" t="n">
        <x:f>MAX(0,L2814-SUM(F2814:K2814))</x:f>
        <x:v>0</x:v>
      </x:c>
    </x:row>
    <x:row r="2815" ht="22" customHeight="1">
      <x:c r="A2815" s="18" t="n">
        <x:f>Summary!E$41</x:f>
        <x:v>46388</x:v>
      </x:c>
      <x:c r="B2815" s="2" t="str">
        <x:f>'Inventory detail'!A563</x:f>
        <x:v>COIL</x:v>
      </x:c>
      <x:c r="C2815" s="2" t="str">
        <x:f>'Inventory detail'!B563</x:f>
        <x:v>60</x:v>
      </x:c>
      <x:c r="D2815" s="2" t="str">
        <x:f>'Inventory detail'!C563</x:f>
        <x:v>13NAV12-4</x:v>
      </x:c>
      <x:c r="E2815" s="10" t="n">
        <x:f>A1689</x:f>
        <x:v>46357</x:v>
      </x:c>
      <x:c r="F2815" s="7" t="n">
        <x:f>O1689</x:f>
        <x:v>0</x:v>
      </x:c>
      <x:c r="G2815" s="7" t="n">
        <x:f>Q1689</x:f>
        <x:v>0</x:v>
      </x:c>
      <x:c r="H2815" s="7" t="n">
        <x:f>R1689</x:f>
        <x:v>1454.8997125256674</x:v>
      </x:c>
      <x:c r="I2815" s="7" t="n">
        <x:f>0</x:f>
        <x:v>0</x:v>
      </x:c>
      <x:c r="J2815" s="7" t="n">
        <x:f>0</x:f>
        <x:v>0</x:v>
      </x:c>
      <x:c r="K2815" s="7" t="n">
        <x:f>0</x:f>
        <x:v>0</x:v>
      </x:c>
      <x:c r="L2815" s="7" t="n">
        <x:f>'Inventory detail'!F563*Summary!$K$5*(A2815-E2815)/Summary!$K$6</x:f>
        <x:v>84.86997946611909</x:v>
      </x:c>
      <x:c r="M2815" s="7" t="n">
        <x:f>MAX(0,H2815-L2815)</x:f>
        <x:v>1370.0297330595483</x:v>
      </x:c>
      <x:c r="N2815" s="7" t="n">
        <x:f>MAX(0,L2815-H2815)</x:f>
        <x:v>0</x:v>
      </x:c>
      <x:c r="O2815" s="7" t="n">
        <x:f>MAX(0,F2815+I2815-N2815)</x:f>
        <x:v>0</x:v>
      </x:c>
      <x:c r="P2815" s="7" t="n">
        <x:f>MAX(0,N2815-F2815-I2815)</x:f>
        <x:v>0</x:v>
      </x:c>
      <x:c r="Q2815" s="7" t="n">
        <x:f>MAX(0,G2815+J2815-P2815)</x:f>
        <x:v>0</x:v>
      </x:c>
      <x:c r="R2815" s="7" t="n">
        <x:f>M2815+MAX(0,K2815-MAX(0,P2815-G2815-J2815))</x:f>
        <x:v>1370.0297330595483</x:v>
      </x:c>
      <x:c r="S2815" s="7" t="n">
        <x:f>SUM(O2815,Q2815,R2815)</x:f>
        <x:v>1370.0297330595483</x:v>
      </x:c>
      <x:c r="T2815" s="14" t="n">
        <x:f>'Inventory detail'!T563</x:f>
        <x:v>0.0848</x:v>
      </x:c>
      <x:c r="U2815" s="14" t="n">
        <x:f>'Inventory detail'!U563</x:f>
        <x:v>0.083096</x:v>
      </x:c>
      <x:c r="V2815" s="9" t="n">
        <x:f>O2815*T2815</x:f>
        <x:v>0</x:v>
      </x:c>
      <x:c r="W2815" s="9" t="n">
        <x:f>Q2815*T2815</x:f>
        <x:v>0</x:v>
      </x:c>
      <x:c r="X2815" s="9" t="n">
        <x:f>R2815*T2815</x:f>
        <x:v>116.1785213634497</x:v>
      </x:c>
      <x:c r="Y2815" s="9" t="n">
        <x:f>S2815*T2815</x:f>
        <x:v>116.1785213634497</x:v>
      </x:c>
      <x:c r="Z2815" s="9" t="n">
        <x:f>IF(ISNUMBER(U2815),S2815*(U2815-T2815),"n.a.")</x:f>
        <x:v>-2.3345306651334665</x:v>
      </x:c>
      <x:c r="AA2815" s="9" t="n">
        <x:f>IF(ISNUMBER(U2815),Y2815,0)</x:f>
        <x:v>116.1785213634497</x:v>
      </x:c>
      <x:c r="AB2815" s="7" t="n">
        <x:f>MAX(0,L2815-SUM(F2815:K2815))</x:f>
        <x:v>0</x:v>
      </x:c>
    </x:row>
    <x:row r="2816" ht="22" customHeight="1">
      <x:c r="A2816" s="18" t="n">
        <x:f>Summary!E$41</x:f>
        <x:v>46388</x:v>
      </x:c>
      <x:c r="B2816" s="2" t="str">
        <x:f>'Inventory detail'!A564</x:f>
        <x:v>POUC</x:v>
      </x:c>
      <x:c r="C2816" s="2" t="str">
        <x:f>'Inventory detail'!B564</x:f>
        <x:v>30</x:v>
      </x:c>
      <x:c r="D2816" s="2" t="str">
        <x:f>'Inventory detail'!C564</x:f>
        <x:v>KEY10</x:v>
      </x:c>
      <x:c r="E2816" s="10" t="n">
        <x:f>A1690</x:f>
        <x:v>46357</x:v>
      </x:c>
      <x:c r="F2816" s="7" t="n">
        <x:f>O1690</x:f>
        <x:v>0</x:v>
      </x:c>
      <x:c r="G2816" s="7" t="n">
        <x:f>Q1690</x:f>
        <x:v>0</x:v>
      </x:c>
      <x:c r="H2816" s="7" t="n">
        <x:f>R1690</x:f>
        <x:v>17554.89971252567</x:v>
      </x:c>
      <x:c r="I2816" s="7" t="n">
        <x:f>0</x:f>
        <x:v>0</x:v>
      </x:c>
      <x:c r="J2816" s="7" t="n">
        <x:f>0</x:f>
        <x:v>0</x:v>
      </x:c>
      <x:c r="K2816" s="7" t="n">
        <x:f>0</x:f>
        <x:v>0</x:v>
      </x:c>
      <x:c r="L2816" s="7" t="n">
        <x:f>'Inventory detail'!F564*Summary!$K$5*(A2816-E2816)/Summary!$K$6</x:f>
        <x:v>84.86997946611909</x:v>
      </x:c>
      <x:c r="M2816" s="7" t="n">
        <x:f>MAX(0,H2816-L2816)</x:f>
        <x:v>17470.02973305955</x:v>
      </x:c>
      <x:c r="N2816" s="7" t="n">
        <x:f>MAX(0,L2816-H2816)</x:f>
        <x:v>0</x:v>
      </x:c>
      <x:c r="O2816" s="7" t="n">
        <x:f>MAX(0,F2816+I2816-N2816)</x:f>
        <x:v>0</x:v>
      </x:c>
      <x:c r="P2816" s="7" t="n">
        <x:f>MAX(0,N2816-F2816-I2816)</x:f>
        <x:v>0</x:v>
      </x:c>
      <x:c r="Q2816" s="7" t="n">
        <x:f>MAX(0,G2816+J2816-P2816)</x:f>
        <x:v>0</x:v>
      </x:c>
      <x:c r="R2816" s="7" t="n">
        <x:f>M2816+MAX(0,K2816-MAX(0,P2816-G2816-J2816))</x:f>
        <x:v>17470.02973305955</x:v>
      </x:c>
      <x:c r="S2816" s="7" t="n">
        <x:f>SUM(O2816,Q2816,R2816)</x:f>
        <x:v>17470.02973305955</x:v>
      </x:c>
      <x:c r="T2816" s="14" t="n">
        <x:f>'Inventory detail'!T564</x:f>
        <x:v>0.0151</x:v>
      </x:c>
      <x:c r="U2816" s="14" t="n">
        <x:f>'Inventory detail'!U564</x:f>
        <x:v>0.0165</x:v>
      </x:c>
      <x:c r="V2816" s="9" t="n">
        <x:f>O2816*T2816</x:f>
        <x:v>0</x:v>
      </x:c>
      <x:c r="W2816" s="9" t="n">
        <x:f>Q2816*T2816</x:f>
        <x:v>0</x:v>
      </x:c>
      <x:c r="X2816" s="9" t="n">
        <x:f>R2816*T2816</x:f>
        <x:v>263.7974489691992</x:v>
      </x:c>
      <x:c r="Y2816" s="9" t="n">
        <x:f>S2816*T2816</x:f>
        <x:v>263.7974489691992</x:v>
      </x:c>
      <x:c r="Z2816" s="9" t="n">
        <x:f>IF(ISNUMBER(U2816),S2816*(U2816-T2816),"n.a.")</x:f>
        <x:v>24.45804162628337</x:v>
      </x:c>
      <x:c r="AA2816" s="9" t="n">
        <x:f>IF(ISNUMBER(U2816),Y2816,0)</x:f>
        <x:v>263.7974489691992</x:v>
      </x:c>
      <x:c r="AB2816" s="7" t="n">
        <x:f>MAX(0,L2816-SUM(F2816:K2816))</x:f>
        <x:v>0</x:v>
      </x:c>
    </x:row>
    <x:row r="2817" ht="22" customHeight="1">
      <x:c r="A2817" s="18" t="n">
        <x:f>Summary!E$41</x:f>
        <x:v>46388</x:v>
      </x:c>
      <x:c r="B2817" s="2" t="str">
        <x:f>'Inventory detail'!A565</x:f>
        <x:v>WIRE</x:v>
      </x:c>
      <x:c r="C2817" s="2" t="str">
        <x:f>'Inventory detail'!B565</x:f>
        <x:v>10</x:v>
      </x:c>
      <x:c r="D2817" s="2" t="str">
        <x:f>'Inventory detail'!C565</x:f>
        <x:v>DL014GRAY</x:v>
      </x:c>
      <x:c r="E2817" s="10" t="n">
        <x:f>A1691</x:f>
        <x:v>46357</x:v>
      </x:c>
      <x:c r="F2817" s="7" t="n">
        <x:f>O1691</x:f>
        <x:v>15554.899712525666</x:v>
      </x:c>
      <x:c r="G2817" s="7" t="n">
        <x:f>Q1691</x:f>
        <x:v>0</x:v>
      </x:c>
      <x:c r="H2817" s="7" t="n">
        <x:f>R1691</x:f>
        <x:v>0</x:v>
      </x:c>
      <x:c r="I2817" s="7" t="n">
        <x:f>SUMIFS('PO detail'!$W$1902:$W$1904,'PO detail'!$V$1902:$V$1904,"&gt;="&amp;E2817,'PO detail'!$V$1902:$V$1904,"&lt;"&amp;A2817)</x:f>
        <x:v>0</x:v>
      </x:c>
      <x:c r="J2817" s="7" t="n">
        <x:f>SUMIFS('PO detail'!$X$1902:$X$1904,'PO detail'!$V$1902:$V$1904,"&gt;="&amp;E2817,'PO detail'!$V$1902:$V$1904,"&lt;"&amp;A2817)</x:f>
        <x:v>0</x:v>
      </x:c>
      <x:c r="K2817" s="7" t="n">
        <x:f>SUMIFS('PO detail'!$Y$1902:$Y$1904,'PO detail'!$V$1902:$V$1904,"&gt;="&amp;E2817,'PO detail'!$V$1902:$V$1904,"&lt;"&amp;A2817)</x:f>
        <x:v>0</x:v>
      </x:c>
      <x:c r="L2817" s="7" t="n">
        <x:f>'Inventory detail'!F565*Summary!$K$5*(A2817-E2817)/Summary!$K$6</x:f>
        <x:v>84.86997946611909</x:v>
      </x:c>
      <x:c r="M2817" s="7" t="n">
        <x:f>MAX(0,H2817-L2817)</x:f>
        <x:v>0</x:v>
      </x:c>
      <x:c r="N2817" s="7" t="n">
        <x:f>MAX(0,L2817-H2817)</x:f>
        <x:v>84.86997946611909</x:v>
      </x:c>
      <x:c r="O2817" s="7" t="n">
        <x:f>MAX(0,F2817+I2817-N2817)</x:f>
        <x:v>15470.029733059548</x:v>
      </x:c>
      <x:c r="P2817" s="7" t="n">
        <x:f>MAX(0,N2817-F2817-I2817)</x:f>
        <x:v>0</x:v>
      </x:c>
      <x:c r="Q2817" s="7" t="n">
        <x:f>MAX(0,G2817+J2817-P2817)</x:f>
        <x:v>0</x:v>
      </x:c>
      <x:c r="R2817" s="7" t="n">
        <x:f>M2817+MAX(0,K2817-MAX(0,P2817-G2817-J2817))</x:f>
        <x:v>0</x:v>
      </x:c>
      <x:c r="S2817" s="7" t="n">
        <x:f>SUM(O2817,Q2817,R2817)</x:f>
        <x:v>15470.029733059548</x:v>
      </x:c>
      <x:c r="T2817" s="14" t="n">
        <x:f>'Inventory detail'!T565</x:f>
        <x:v>0.0363</x:v>
      </x:c>
      <x:c r="U2817" s="14" t="n">
        <x:f>'Inventory detail'!U565</x:f>
        <x:v>0.0363</x:v>
      </x:c>
      <x:c r="V2817" s="9" t="n">
        <x:f>O2817*T2817</x:f>
        <x:v>561.5620793100616</x:v>
      </x:c>
      <x:c r="W2817" s="9" t="n">
        <x:f>Q2817*T2817</x:f>
        <x:v>0</x:v>
      </x:c>
      <x:c r="X2817" s="9" t="n">
        <x:f>R2817*T2817</x:f>
        <x:v>0</x:v>
      </x:c>
      <x:c r="Y2817" s="9" t="n">
        <x:f>S2817*T2817</x:f>
        <x:v>561.5620793100616</x:v>
      </x:c>
      <x:c r="Z2817" s="9" t="n">
        <x:f>IF(ISNUMBER(U2817),S2817*(U2817-T2817),"n.a.")</x:f>
        <x:v>0</x:v>
      </x:c>
      <x:c r="AA2817" s="9" t="n">
        <x:f>IF(ISNUMBER(U2817),Y2817,0)</x:f>
        <x:v>561.5620793100616</x:v>
      </x:c>
      <x:c r="AB2817" s="7" t="n">
        <x:f>MAX(0,L2817-SUM(F2817:K2817))</x:f>
        <x:v>0</x:v>
      </x:c>
    </x:row>
    <x:row r="2818" ht="22" customHeight="1">
      <x:c r="A2818" s="18" t="n">
        <x:f>Summary!E$41</x:f>
        <x:v>46388</x:v>
      </x:c>
      <x:c r="B2818" s="2" t="str">
        <x:f>'Inventory detail'!A566</x:f>
        <x:v>WIRE</x:v>
      </x:c>
      <x:c r="C2818" s="2" t="str">
        <x:f>'Inventory detail'!B566</x:f>
        <x:v>30</x:v>
      </x:c>
      <x:c r="D2818" s="2" t="str">
        <x:f>'Inventory detail'!C566</x:f>
        <x:v>DL114BLK</x:v>
      </x:c>
      <x:c r="E2818" s="10" t="n">
        <x:f>A1692</x:f>
        <x:v>46357</x:v>
      </x:c>
      <x:c r="F2818" s="7" t="n">
        <x:f>O1692</x:f>
        <x:v>0</x:v>
      </x:c>
      <x:c r="G2818" s="7" t="n">
        <x:f>Q1692</x:f>
        <x:v>0</x:v>
      </x:c>
      <x:c r="H2818" s="7" t="n">
        <x:f>R1692</x:f>
        <x:v>354.8997125256674</x:v>
      </x:c>
      <x:c r="I2818" s="7" t="n">
        <x:f>SUMIFS('PO detail'!$W$2043:$W$2043,'PO detail'!$V$2043:$V$2043,"&gt;="&amp;E2818,'PO detail'!$V$2043:$V$2043,"&lt;"&amp;A2818)</x:f>
        <x:v>0</x:v>
      </x:c>
      <x:c r="J2818" s="7" t="n">
        <x:f>SUMIFS('PO detail'!$X$2043:$X$2043,'PO detail'!$V$2043:$V$2043,"&gt;="&amp;E2818,'PO detail'!$V$2043:$V$2043,"&lt;"&amp;A2818)</x:f>
        <x:v>0</x:v>
      </x:c>
      <x:c r="K2818" s="7" t="n">
        <x:f>SUMIFS('PO detail'!$Y$2043:$Y$2043,'PO detail'!$V$2043:$V$2043,"&gt;="&amp;E2818,'PO detail'!$V$2043:$V$2043,"&lt;"&amp;A2818)</x:f>
        <x:v>0</x:v>
      </x:c>
      <x:c r="L2818" s="7" t="n">
        <x:f>'Inventory detail'!F566*Summary!$K$5*(A2818-E2818)/Summary!$K$6</x:f>
        <x:v>84.86997946611909</x:v>
      </x:c>
      <x:c r="M2818" s="7" t="n">
        <x:f>MAX(0,H2818-L2818)</x:f>
        <x:v>270.0297330595483</x:v>
      </x:c>
      <x:c r="N2818" s="7" t="n">
        <x:f>MAX(0,L2818-H2818)</x:f>
        <x:v>0</x:v>
      </x:c>
      <x:c r="O2818" s="7" t="n">
        <x:f>MAX(0,F2818+I2818-N2818)</x:f>
        <x:v>0</x:v>
      </x:c>
      <x:c r="P2818" s="7" t="n">
        <x:f>MAX(0,N2818-F2818-I2818)</x:f>
        <x:v>0</x:v>
      </x:c>
      <x:c r="Q2818" s="7" t="n">
        <x:f>MAX(0,G2818+J2818-P2818)</x:f>
        <x:v>0</x:v>
      </x:c>
      <x:c r="R2818" s="7" t="n">
        <x:f>M2818+MAX(0,K2818-MAX(0,P2818-G2818-J2818))</x:f>
        <x:v>270.0297330595483</x:v>
      </x:c>
      <x:c r="S2818" s="7" t="n">
        <x:f>SUM(O2818,Q2818,R2818)</x:f>
        <x:v>270.0297330595483</x:v>
      </x:c>
      <x:c r="T2818" s="14" t="n">
        <x:f>'Inventory detail'!T566</x:f>
        <x:v>0.5507</x:v>
      </x:c>
      <x:c r="U2818" s="14" t="n">
        <x:f>'Inventory detail'!U566</x:f>
        <x:v>0.5507</x:v>
      </x:c>
      <x:c r="V2818" s="9" t="n">
        <x:f>O2818*T2818</x:f>
        <x:v>0</x:v>
      </x:c>
      <x:c r="W2818" s="9" t="n">
        <x:f>Q2818*T2818</x:f>
        <x:v>0</x:v>
      </x:c>
      <x:c r="X2818" s="9" t="n">
        <x:f>R2818*T2818</x:f>
        <x:v>148.70537399589324</x:v>
      </x:c>
      <x:c r="Y2818" s="9" t="n">
        <x:f>S2818*T2818</x:f>
        <x:v>148.70537399589324</x:v>
      </x:c>
      <x:c r="Z2818" s="9" t="n">
        <x:f>IF(ISNUMBER(U2818),S2818*(U2818-T2818),"n.a.")</x:f>
        <x:v>0</x:v>
      </x:c>
      <x:c r="AA2818" s="9" t="n">
        <x:f>IF(ISNUMBER(U2818),Y2818,0)</x:f>
        <x:v>148.70537399589324</x:v>
      </x:c>
      <x:c r="AB2818" s="7" t="n">
        <x:f>MAX(0,L2818-SUM(F2818:K2818))</x:f>
        <x:v>0</x:v>
      </x:c>
    </x:row>
    <x:row r="2819" ht="22" customHeight="1">
      <x:c r="A2819" s="18" t="n">
        <x:f>Summary!E$41</x:f>
        <x:v>46388</x:v>
      </x:c>
      <x:c r="B2819" s="2" t="str">
        <x:f>'Inventory detail'!A567</x:f>
        <x:v>WIRE</x:v>
      </x:c>
      <x:c r="C2819" s="2" t="str">
        <x:f>'Inventory detail'!B567</x:f>
        <x:v>30</x:v>
      </x:c>
      <x:c r="D2819" s="2" t="str">
        <x:f>'Inventory detail'!C567</x:f>
        <x:v>DL012WHT</x:v>
      </x:c>
      <x:c r="E2819" s="10" t="n">
        <x:f>A1693</x:f>
        <x:v>46357</x:v>
      </x:c>
      <x:c r="F2819" s="7" t="n">
        <x:f>O1693</x:f>
        <x:v>0</x:v>
      </x:c>
      <x:c r="G2819" s="7" t="n">
        <x:f>Q1693</x:f>
        <x:v>0</x:v>
      </x:c>
      <x:c r="H2819" s="7" t="n">
        <x:f>R1693</x:f>
        <x:v>754.8997125256674</x:v>
      </x:c>
      <x:c r="I2819" s="7" t="n">
        <x:f>0</x:f>
        <x:v>0</x:v>
      </x:c>
      <x:c r="J2819" s="7" t="n">
        <x:f>0</x:f>
        <x:v>0</x:v>
      </x:c>
      <x:c r="K2819" s="7" t="n">
        <x:f>0</x:f>
        <x:v>0</x:v>
      </x:c>
      <x:c r="L2819" s="7" t="n">
        <x:f>'Inventory detail'!F567*Summary!$K$5*(A2819-E2819)/Summary!$K$6</x:f>
        <x:v>84.86997946611909</x:v>
      </x:c>
      <x:c r="M2819" s="7" t="n">
        <x:f>MAX(0,H2819-L2819)</x:f>
        <x:v>670.0297330595483</x:v>
      </x:c>
      <x:c r="N2819" s="7" t="n">
        <x:f>MAX(0,L2819-H2819)</x:f>
        <x:v>0</x:v>
      </x:c>
      <x:c r="O2819" s="7" t="n">
        <x:f>MAX(0,F2819+I2819-N2819)</x:f>
        <x:v>0</x:v>
      </x:c>
      <x:c r="P2819" s="7" t="n">
        <x:f>MAX(0,N2819-F2819-I2819)</x:f>
        <x:v>0</x:v>
      </x:c>
      <x:c r="Q2819" s="7" t="n">
        <x:f>MAX(0,G2819+J2819-P2819)</x:f>
        <x:v>0</x:v>
      </x:c>
      <x:c r="R2819" s="7" t="n">
        <x:f>M2819+MAX(0,K2819-MAX(0,P2819-G2819-J2819))</x:f>
        <x:v>670.0297330595483</x:v>
      </x:c>
      <x:c r="S2819" s="7" t="n">
        <x:f>SUM(O2819,Q2819,R2819)</x:f>
        <x:v>670.0297330595483</x:v>
      </x:c>
      <x:c r="T2819" s="14" t="n">
        <x:f>'Inventory detail'!T567</x:f>
        <x:v>0.08259999999999999</x:v>
      </x:c>
      <x:c r="U2819" s="14" t="n">
        <x:f>'Inventory detail'!U567</x:f>
        <x:v>0.08259999999999999</x:v>
      </x:c>
      <x:c r="V2819" s="9" t="n">
        <x:f>O2819*T2819</x:f>
        <x:v>0</x:v>
      </x:c>
      <x:c r="W2819" s="9" t="n">
        <x:f>Q2819*T2819</x:f>
        <x:v>0</x:v>
      </x:c>
      <x:c r="X2819" s="9" t="n">
        <x:f>R2819*T2819</x:f>
        <x:v>55.34445595071869</x:v>
      </x:c>
      <x:c r="Y2819" s="9" t="n">
        <x:f>S2819*T2819</x:f>
        <x:v>55.34445595071869</x:v>
      </x:c>
      <x:c r="Z2819" s="9" t="n">
        <x:f>IF(ISNUMBER(U2819),S2819*(U2819-T2819),"n.a.")</x:f>
        <x:v>0</x:v>
      </x:c>
      <x:c r="AA2819" s="9" t="n">
        <x:f>IF(ISNUMBER(U2819),Y2819,0)</x:f>
        <x:v>55.34445595071869</x:v>
      </x:c>
      <x:c r="AB2819" s="7" t="n">
        <x:f>MAX(0,L2819-SUM(F2819:K2819))</x:f>
        <x:v>0</x:v>
      </x:c>
    </x:row>
    <x:row r="2820" ht="22" customHeight="1">
      <x:c r="A2820" s="18" t="n">
        <x:f>Summary!E$41</x:f>
        <x:v>46388</x:v>
      </x:c>
      <x:c r="B2820" s="2" t="str">
        <x:f>'Inventory detail'!A568</x:f>
        <x:v>WIRE</x:v>
      </x:c>
      <x:c r="C2820" s="2" t="str">
        <x:f>'Inventory detail'!B568</x:f>
        <x:v>60</x:v>
      </x:c>
      <x:c r="D2820" s="2" t="str">
        <x:f>'Inventory detail'!C568</x:f>
        <x:v>DL078GRAY</x:v>
      </x:c>
      <x:c r="E2820" s="10" t="n">
        <x:f>A1694</x:f>
        <x:v>46357</x:v>
      </x:c>
      <x:c r="F2820" s="7" t="n">
        <x:f>O1694</x:f>
        <x:v>0</x:v>
      </x:c>
      <x:c r="G2820" s="7" t="n">
        <x:f>Q1694</x:f>
        <x:v>0</x:v>
      </x:c>
      <x:c r="H2820" s="7" t="n">
        <x:f>R1694</x:f>
        <x:v>1354.8997125256674</x:v>
      </x:c>
      <x:c r="I2820" s="7" t="n">
        <x:f>0</x:f>
        <x:v>0</x:v>
      </x:c>
      <x:c r="J2820" s="7" t="n">
        <x:f>0</x:f>
        <x:v>0</x:v>
      </x:c>
      <x:c r="K2820" s="7" t="n">
        <x:f>0</x:f>
        <x:v>0</x:v>
      </x:c>
      <x:c r="L2820" s="7" t="n">
        <x:f>'Inventory detail'!F568*Summary!$K$5*(A2820-E2820)/Summary!$K$6</x:f>
        <x:v>84.86997946611909</x:v>
      </x:c>
      <x:c r="M2820" s="7" t="n">
        <x:f>MAX(0,H2820-L2820)</x:f>
        <x:v>1270.0297330595483</x:v>
      </x:c>
      <x:c r="N2820" s="7" t="n">
        <x:f>MAX(0,L2820-H2820)</x:f>
        <x:v>0</x:v>
      </x:c>
      <x:c r="O2820" s="7" t="n">
        <x:f>MAX(0,F2820+I2820-N2820)</x:f>
        <x:v>0</x:v>
      </x:c>
      <x:c r="P2820" s="7" t="n">
        <x:f>MAX(0,N2820-F2820-I2820)</x:f>
        <x:v>0</x:v>
      </x:c>
      <x:c r="Q2820" s="7" t="n">
        <x:f>MAX(0,G2820+J2820-P2820)</x:f>
        <x:v>0</x:v>
      </x:c>
      <x:c r="R2820" s="7" t="n">
        <x:f>M2820+MAX(0,K2820-MAX(0,P2820-G2820-J2820))</x:f>
        <x:v>1270.0297330595483</x:v>
      </x:c>
      <x:c r="S2820" s="7" t="n">
        <x:f>SUM(O2820,Q2820,R2820)</x:f>
        <x:v>1270.0297330595483</x:v>
      </x:c>
      <x:c r="T2820" s="14" t="n">
        <x:f>'Inventory detail'!T568</x:f>
        <x:v>0.16329999999999997</x:v>
      </x:c>
      <x:c r="U2820" s="14" t="n">
        <x:f>'Inventory detail'!U568</x:f>
        <x:v>0.16329999999999997</x:v>
      </x:c>
      <x:c r="V2820" s="9" t="n">
        <x:f>O2820*T2820</x:f>
        <x:v>0</x:v>
      </x:c>
      <x:c r="W2820" s="9" t="n">
        <x:f>Q2820*T2820</x:f>
        <x:v>0</x:v>
      </x:c>
      <x:c r="X2820" s="9" t="n">
        <x:f>R2820*T2820</x:f>
        <x:v>207.39585540862421</x:v>
      </x:c>
      <x:c r="Y2820" s="9" t="n">
        <x:f>S2820*T2820</x:f>
        <x:v>207.39585540862421</x:v>
      </x:c>
      <x:c r="Z2820" s="9" t="n">
        <x:f>IF(ISNUMBER(U2820),S2820*(U2820-T2820),"n.a.")</x:f>
        <x:v>0</x:v>
      </x:c>
      <x:c r="AA2820" s="9" t="n">
        <x:f>IF(ISNUMBER(U2820),Y2820,0)</x:f>
        <x:v>207.39585540862421</x:v>
      </x:c>
      <x:c r="AB2820" s="7" t="n">
        <x:f>MAX(0,L2820-SUM(F2820:K2820))</x:f>
        <x:v>0</x:v>
      </x:c>
    </x:row>
    <x:row r="2821" ht="22" customHeight="1">
      <x:c r="A2821" s="18" t="n">
        <x:f>Summary!E$41</x:f>
        <x:v>46388</x:v>
      </x:c>
      <x:c r="B2821" s="2" t="str">
        <x:f>'Inventory detail'!A569</x:f>
        <x:v>WIRE</x:v>
      </x:c>
      <x:c r="C2821" s="2" t="str">
        <x:f>'Inventory detail'!B569</x:f>
        <x:v>60</x:v>
      </x:c>
      <x:c r="D2821" s="2" t="str">
        <x:f>'Inventory detail'!C569</x:f>
        <x:v>DL916GRAY</x:v>
      </x:c>
      <x:c r="E2821" s="10" t="n">
        <x:f>A1695</x:f>
        <x:v>46357</x:v>
      </x:c>
      <x:c r="F2821" s="7" t="n">
        <x:f>O1695</x:f>
        <x:v>0</x:v>
      </x:c>
      <x:c r="G2821" s="7" t="n">
        <x:f>Q1695</x:f>
        <x:v>0</x:v>
      </x:c>
      <x:c r="H2821" s="7" t="n">
        <x:f>R1695</x:f>
        <x:v>954.8997125256675</x:v>
      </x:c>
      <x:c r="I2821" s="7" t="n">
        <x:f>0</x:f>
        <x:v>0</x:v>
      </x:c>
      <x:c r="J2821" s="7" t="n">
        <x:f>0</x:f>
        <x:v>0</x:v>
      </x:c>
      <x:c r="K2821" s="7" t="n">
        <x:f>0</x:f>
        <x:v>0</x:v>
      </x:c>
      <x:c r="L2821" s="7" t="n">
        <x:f>'Inventory detail'!F569*Summary!$K$5*(A2821-E2821)/Summary!$K$6</x:f>
        <x:v>84.86997946611909</x:v>
      </x:c>
      <x:c r="M2821" s="7" t="n">
        <x:f>MAX(0,H2821-L2821)</x:f>
        <x:v>870.0297330595484</x:v>
      </x:c>
      <x:c r="N2821" s="7" t="n">
        <x:f>MAX(0,L2821-H2821)</x:f>
        <x:v>0</x:v>
      </x:c>
      <x:c r="O2821" s="7" t="n">
        <x:f>MAX(0,F2821+I2821-N2821)</x:f>
        <x:v>0</x:v>
      </x:c>
      <x:c r="P2821" s="7" t="n">
        <x:f>MAX(0,N2821-F2821-I2821)</x:f>
        <x:v>0</x:v>
      </x:c>
      <x:c r="Q2821" s="7" t="n">
        <x:f>MAX(0,G2821+J2821-P2821)</x:f>
        <x:v>0</x:v>
      </x:c>
      <x:c r="R2821" s="7" t="n">
        <x:f>M2821+MAX(0,K2821-MAX(0,P2821-G2821-J2821))</x:f>
        <x:v>870.0297330595484</x:v>
      </x:c>
      <x:c r="S2821" s="7" t="n">
        <x:f>SUM(O2821,Q2821,R2821)</x:f>
        <x:v>870.0297330595484</x:v>
      </x:c>
      <x:c r="T2821" s="14" t="n">
        <x:f>'Inventory detail'!T569</x:f>
        <x:v>0.1041</x:v>
      </x:c>
      <x:c r="U2821" s="14" t="n">
        <x:f>'Inventory detail'!U569</x:f>
        <x:v>0.1041</x:v>
      </x:c>
      <x:c r="V2821" s="9" t="n">
        <x:f>O2821*T2821</x:f>
        <x:v>0</x:v>
      </x:c>
      <x:c r="W2821" s="9" t="n">
        <x:f>Q2821*T2821</x:f>
        <x:v>0</x:v>
      </x:c>
      <x:c r="X2821" s="9" t="n">
        <x:f>R2821*T2821</x:f>
        <x:v>90.570095211499</x:v>
      </x:c>
      <x:c r="Y2821" s="9" t="n">
        <x:f>S2821*T2821</x:f>
        <x:v>90.570095211499</x:v>
      </x:c>
      <x:c r="Z2821" s="9" t="n">
        <x:f>IF(ISNUMBER(U2821),S2821*(U2821-T2821),"n.a.")</x:f>
        <x:v>0</x:v>
      </x:c>
      <x:c r="AA2821" s="9" t="n">
        <x:f>IF(ISNUMBER(U2821),Y2821,0)</x:f>
        <x:v>90.570095211499</x:v>
      </x:c>
      <x:c r="AB2821" s="7" t="n">
        <x:f>MAX(0,L2821-SUM(F2821:K2821))</x:f>
        <x:v>0</x:v>
      </x:c>
    </x:row>
    <x:row r="2822" ht="22" customHeight="1">
      <x:c r="A2822" s="18" t="n">
        <x:f>Summary!E$41</x:f>
        <x:v>46388</x:v>
      </x:c>
      <x:c r="B2822" s="2" t="str">
        <x:f>'Inventory detail'!A570</x:f>
        <x:v>COIL</x:v>
      </x:c>
      <x:c r="C2822" s="2" t="str">
        <x:f>'Inventory detail'!B570</x:f>
        <x:v>30</x:v>
      </x:c>
      <x:c r="D2822" s="2" t="str">
        <x:f>'Inventory detail'!C570</x:f>
        <x:v>32WHT12-4</x:v>
      </x:c>
      <x:c r="E2822" s="10" t="n">
        <x:f>A1696</x:f>
        <x:v>46357</x:v>
      </x:c>
      <x:c r="F2822" s="7" t="n">
        <x:f>O1696</x:f>
        <x:v>0</x:v>
      </x:c>
      <x:c r="G2822" s="7" t="n">
        <x:f>Q1696</x:f>
        <x:v>0</x:v>
      </x:c>
      <x:c r="H2822" s="7" t="n">
        <x:f>R1696</x:f>
        <x:v>1769.404517453799</x:v>
      </x:c>
      <x:c r="I2822" s="7" t="n">
        <x:f>0</x:f>
        <x:v>0</x:v>
      </x:c>
      <x:c r="J2822" s="7" t="n">
        <x:f>0</x:f>
        <x:v>0</x:v>
      </x:c>
      <x:c r="K2822" s="7" t="n">
        <x:f>0</x:f>
        <x:v>0</x:v>
      </x:c>
      <x:c r="L2822" s="7" t="n">
        <x:f>'Inventory detail'!F570*Summary!$K$5*(A2822-E2822)/Summary!$K$6</x:f>
        <x:v>76.38603696098562</x:v>
      </x:c>
      <x:c r="M2822" s="7" t="n">
        <x:f>MAX(0,H2822-L2822)</x:f>
        <x:v>1693.0184804928133</x:v>
      </x:c>
      <x:c r="N2822" s="7" t="n">
        <x:f>MAX(0,L2822-H2822)</x:f>
        <x:v>0</x:v>
      </x:c>
      <x:c r="O2822" s="7" t="n">
        <x:f>MAX(0,F2822+I2822-N2822)</x:f>
        <x:v>0</x:v>
      </x:c>
      <x:c r="P2822" s="7" t="n">
        <x:f>MAX(0,N2822-F2822-I2822)</x:f>
        <x:v>0</x:v>
      </x:c>
      <x:c r="Q2822" s="7" t="n">
        <x:f>MAX(0,G2822+J2822-P2822)</x:f>
        <x:v>0</x:v>
      </x:c>
      <x:c r="R2822" s="7" t="n">
        <x:f>M2822+MAX(0,K2822-MAX(0,P2822-G2822-J2822))</x:f>
        <x:v>1693.0184804928133</x:v>
      </x:c>
      <x:c r="S2822" s="7" t="n">
        <x:f>SUM(O2822,Q2822,R2822)</x:f>
        <x:v>1693.0184804928133</x:v>
      </x:c>
      <x:c r="T2822" s="14" t="n">
        <x:f>'Inventory detail'!T570</x:f>
        <x:v>0.2647</x:v>
      </x:c>
      <x:c r="U2822" s="14" t="n">
        <x:f>'Inventory detail'!U570</x:f>
        <x:v>0.2593435</x:v>
      </x:c>
      <x:c r="V2822" s="9" t="n">
        <x:f>O2822*T2822</x:f>
        <x:v>0</x:v>
      </x:c>
      <x:c r="W2822" s="9" t="n">
        <x:f>Q2822*T2822</x:f>
        <x:v>0</x:v>
      </x:c>
      <x:c r="X2822" s="9" t="n">
        <x:f>R2822*T2822</x:f>
        <x:v>448.14199178644765</x:v>
      </x:c>
      <x:c r="Y2822" s="9" t="n">
        <x:f>S2822*T2822</x:f>
        <x:v>448.14199178644765</x:v>
      </x:c>
      <x:c r="Z2822" s="9" t="n">
        <x:f>IF(ISNUMBER(U2822),S2822*(U2822-T2822),"n.a.")</x:f>
        <x:v>-9.068653490759731</x:v>
      </x:c>
      <x:c r="AA2822" s="9" t="n">
        <x:f>IF(ISNUMBER(U2822),Y2822,0)</x:f>
        <x:v>448.14199178644765</x:v>
      </x:c>
      <x:c r="AB2822" s="7" t="n">
        <x:f>MAX(0,L2822-SUM(F2822:K2822))</x:f>
        <x:v>0</x:v>
      </x:c>
    </x:row>
    <x:row r="2823" ht="22" customHeight="1">
      <x:c r="A2823" s="18" t="n">
        <x:f>Summary!E$41</x:f>
        <x:v>46388</x:v>
      </x:c>
      <x:c r="B2823" s="2" t="str">
        <x:f>'Inventory detail'!A571</x:f>
        <x:v>COIL</x:v>
      </x:c>
      <x:c r="C2823" s="2" t="str">
        <x:f>'Inventory detail'!B571</x:f>
        <x:v>60</x:v>
      </x:c>
      <x:c r="D2823" s="2" t="str">
        <x:f>'Inventory detail'!C571</x:f>
        <x:v>18NAV12-4</x:v>
      </x:c>
      <x:c r="E2823" s="10" t="n">
        <x:f>A1697</x:f>
        <x:v>46357</x:v>
      </x:c>
      <x:c r="F2823" s="7" t="n">
        <x:f>O1697</x:f>
        <x:v>0</x:v>
      </x:c>
      <x:c r="G2823" s="7" t="n">
        <x:f>Q1697</x:f>
        <x:v>0</x:v>
      </x:c>
      <x:c r="H2823" s="7" t="n">
        <x:f>R1697</x:f>
        <x:v>2169.4045174537987</x:v>
      </x:c>
      <x:c r="I2823" s="7" t="n">
        <x:f>0</x:f>
        <x:v>0</x:v>
      </x:c>
      <x:c r="J2823" s="7" t="n">
        <x:f>0</x:f>
        <x:v>0</x:v>
      </x:c>
      <x:c r="K2823" s="7" t="n">
        <x:f>0</x:f>
        <x:v>0</x:v>
      </x:c>
      <x:c r="L2823" s="7" t="n">
        <x:f>'Inventory detail'!F571*Summary!$K$5*(A2823-E2823)/Summary!$K$6</x:f>
        <x:v>76.38603696098562</x:v>
      </x:c>
      <x:c r="M2823" s="7" t="n">
        <x:f>MAX(0,H2823-L2823)</x:f>
        <x:v>2093.018480492813</x:v>
      </x:c>
      <x:c r="N2823" s="7" t="n">
        <x:f>MAX(0,L2823-H2823)</x:f>
        <x:v>0</x:v>
      </x:c>
      <x:c r="O2823" s="7" t="n">
        <x:f>MAX(0,F2823+I2823-N2823)</x:f>
        <x:v>0</x:v>
      </x:c>
      <x:c r="P2823" s="7" t="n">
        <x:f>MAX(0,N2823-F2823-I2823)</x:f>
        <x:v>0</x:v>
      </x:c>
      <x:c r="Q2823" s="7" t="n">
        <x:f>MAX(0,G2823+J2823-P2823)</x:f>
        <x:v>0</x:v>
      </x:c>
      <x:c r="R2823" s="7" t="n">
        <x:f>M2823+MAX(0,K2823-MAX(0,P2823-G2823-J2823))</x:f>
        <x:v>2093.018480492813</x:v>
      </x:c>
      <x:c r="S2823" s="7" t="n">
        <x:f>SUM(O2823,Q2823,R2823)</x:f>
        <x:v>2093.018480492813</x:v>
      </x:c>
      <x:c r="T2823" s="14" t="n">
        <x:f>'Inventory detail'!T571</x:f>
        <x:v>0.1448</x:v>
      </x:c>
      <x:c r="U2823" s="14" t="n">
        <x:f>'Inventory detail'!U571</x:f>
        <x:v>0.141882</x:v>
      </x:c>
      <x:c r="V2823" s="9" t="n">
        <x:f>O2823*T2823</x:f>
        <x:v>0</x:v>
      </x:c>
      <x:c r="W2823" s="9" t="n">
        <x:f>Q2823*T2823</x:f>
        <x:v>0</x:v>
      </x:c>
      <x:c r="X2823" s="9" t="n">
        <x:f>R2823*T2823</x:f>
        <x:v>303.06907597535934</x:v>
      </x:c>
      <x:c r="Y2823" s="9" t="n">
        <x:f>S2823*T2823</x:f>
        <x:v>303.06907597535934</x:v>
      </x:c>
      <x:c r="Z2823" s="9" t="n">
        <x:f>IF(ISNUMBER(U2823),S2823*(U2823-T2823),"n.a.")</x:f>
        <x:v>-6.107427926078037</x:v>
      </x:c>
      <x:c r="AA2823" s="9" t="n">
        <x:f>IF(ISNUMBER(U2823),Y2823,0)</x:f>
        <x:v>303.06907597535934</x:v>
      </x:c>
      <x:c r="AB2823" s="7" t="n">
        <x:f>MAX(0,L2823-SUM(F2823:K2823))</x:f>
        <x:v>0</x:v>
      </x:c>
    </x:row>
    <x:row r="2824" ht="22" customHeight="1">
      <x:c r="A2824" s="18" t="n">
        <x:f>Summary!E$41</x:f>
        <x:v>46388</x:v>
      </x:c>
      <x:c r="B2824" s="2" t="str">
        <x:f>'Inventory detail'!A572</x:f>
        <x:v>COIL</x:v>
      </x:c>
      <x:c r="C2824" s="2" t="str">
        <x:f>'Inventory detail'!B572</x:f>
        <x:v>60</x:v>
      </x:c>
      <x:c r="D2824" s="2" t="str">
        <x:f>'Inventory detail'!C572</x:f>
        <x:v>22NAV12-4</x:v>
      </x:c>
      <x:c r="E2824" s="10" t="n">
        <x:f>A1698</x:f>
        <x:v>46357</x:v>
      </x:c>
      <x:c r="F2824" s="7" t="n">
        <x:f>O1698</x:f>
        <x:v>0</x:v>
      </x:c>
      <x:c r="G2824" s="7" t="n">
        <x:f>Q1698</x:f>
        <x:v>0</x:v>
      </x:c>
      <x:c r="H2824" s="7" t="n">
        <x:f>R1698</x:f>
        <x:v>369.4045174537988</x:v>
      </x:c>
      <x:c r="I2824" s="7" t="n">
        <x:f>0</x:f>
        <x:v>0</x:v>
      </x:c>
      <x:c r="J2824" s="7" t="n">
        <x:f>0</x:f>
        <x:v>0</x:v>
      </x:c>
      <x:c r="K2824" s="7" t="n">
        <x:f>0</x:f>
        <x:v>0</x:v>
      </x:c>
      <x:c r="L2824" s="7" t="n">
        <x:f>'Inventory detail'!F572*Summary!$K$5*(A2824-E2824)/Summary!$K$6</x:f>
        <x:v>76.38603696098562</x:v>
      </x:c>
      <x:c r="M2824" s="7" t="n">
        <x:f>MAX(0,H2824-L2824)</x:f>
        <x:v>293.0184804928132</x:v>
      </x:c>
      <x:c r="N2824" s="7" t="n">
        <x:f>MAX(0,L2824-H2824)</x:f>
        <x:v>0</x:v>
      </x:c>
      <x:c r="O2824" s="7" t="n">
        <x:f>MAX(0,F2824+I2824-N2824)</x:f>
        <x:v>0</x:v>
      </x:c>
      <x:c r="P2824" s="7" t="n">
        <x:f>MAX(0,N2824-F2824-I2824)</x:f>
        <x:v>0</x:v>
      </x:c>
      <x:c r="Q2824" s="7" t="n">
        <x:f>MAX(0,G2824+J2824-P2824)</x:f>
        <x:v>0</x:v>
      </x:c>
      <x:c r="R2824" s="7" t="n">
        <x:f>M2824+MAX(0,K2824-MAX(0,P2824-G2824-J2824))</x:f>
        <x:v>293.0184804928132</x:v>
      </x:c>
      <x:c r="S2824" s="7" t="n">
        <x:f>SUM(O2824,Q2824,R2824)</x:f>
        <x:v>293.0184804928132</x:v>
      </x:c>
      <x:c r="T2824" s="14" t="n">
        <x:f>'Inventory detail'!T572</x:f>
        <x:v>0.1674</x:v>
      </x:c>
      <x:c r="U2824" s="14" t="n">
        <x:f>'Inventory detail'!U572</x:f>
        <x:v>0.163982</x:v>
      </x:c>
      <x:c r="V2824" s="9" t="n">
        <x:f>O2824*T2824</x:f>
        <x:v>0</x:v>
      </x:c>
      <x:c r="W2824" s="9" t="n">
        <x:f>Q2824*T2824</x:f>
        <x:v>0</x:v>
      </x:c>
      <x:c r="X2824" s="9" t="n">
        <x:f>R2824*T2824</x:f>
        <x:v>49.05129363449692</x:v>
      </x:c>
      <x:c r="Y2824" s="9" t="n">
        <x:f>S2824*T2824</x:f>
        <x:v>49.05129363449692</x:v>
      </x:c>
      <x:c r="Z2824" s="9" t="n">
        <x:f>IF(ISNUMBER(U2824),S2824*(U2824-T2824),"n.a.")</x:f>
        <x:v>-1.0015371663244368</x:v>
      </x:c>
      <x:c r="AA2824" s="9" t="n">
        <x:f>IF(ISNUMBER(U2824),Y2824,0)</x:f>
        <x:v>49.05129363449692</x:v>
      </x:c>
      <x:c r="AB2824" s="7" t="n">
        <x:f>MAX(0,L2824-SUM(F2824:K2824))</x:f>
        <x:v>0</x:v>
      </x:c>
    </x:row>
    <x:row r="2825" ht="22" customHeight="1">
      <x:c r="A2825" s="18" t="n">
        <x:f>Summary!E$41</x:f>
        <x:v>46388</x:v>
      </x:c>
      <x:c r="B2825" s="2" t="str">
        <x:f>'Inventory detail'!A573</x:f>
        <x:v>COIL</x:v>
      </x:c>
      <x:c r="C2825" s="2" t="str">
        <x:f>'Inventory detail'!B573</x:f>
        <x:v>60</x:v>
      </x:c>
      <x:c r="D2825" s="2" t="str">
        <x:f>'Inventory detail'!C573</x:f>
        <x:v>30BLK36-4</x:v>
      </x:c>
      <x:c r="E2825" s="10" t="n">
        <x:f>A1699</x:f>
        <x:v>46357</x:v>
      </x:c>
      <x:c r="F2825" s="7" t="n">
        <x:f>O1699</x:f>
        <x:v>900</x:v>
      </x:c>
      <x:c r="G2825" s="7" t="n">
        <x:f>Q1699</x:f>
        <x:v>0</x:v>
      </x:c>
      <x:c r="H2825" s="7" t="n">
        <x:f>R1699</x:f>
        <x:v>69.40451745379876</x:v>
      </x:c>
      <x:c r="I2825" s="7" t="n">
        <x:f>SUMIFS('PO detail'!$W$1276:$W$1278,'PO detail'!$V$1276:$V$1278,"&gt;="&amp;E2825,'PO detail'!$V$1276:$V$1278,"&lt;"&amp;A2825)</x:f>
        <x:v>0</x:v>
      </x:c>
      <x:c r="J2825" s="7" t="n">
        <x:f>SUMIFS('PO detail'!$X$1276:$X$1278,'PO detail'!$V$1276:$V$1278,"&gt;="&amp;E2825,'PO detail'!$V$1276:$V$1278,"&lt;"&amp;A2825)</x:f>
        <x:v>0</x:v>
      </x:c>
      <x:c r="K2825" s="7" t="n">
        <x:f>SUMIFS('PO detail'!$Y$1276:$Y$1278,'PO detail'!$V$1276:$V$1278,"&gt;="&amp;E2825,'PO detail'!$V$1276:$V$1278,"&lt;"&amp;A2825)</x:f>
        <x:v>0</x:v>
      </x:c>
      <x:c r="L2825" s="7" t="n">
        <x:f>'Inventory detail'!F573*Summary!$K$5*(A2825-E2825)/Summary!$K$6</x:f>
        <x:v>76.38603696098562</x:v>
      </x:c>
      <x:c r="M2825" s="7" t="n">
        <x:f>MAX(0,H2825-L2825)</x:f>
        <x:v>0</x:v>
      </x:c>
      <x:c r="N2825" s="7" t="n">
        <x:f>MAX(0,L2825-H2825)</x:f>
        <x:v>6.98151950718686</x:v>
      </x:c>
      <x:c r="O2825" s="7" t="n">
        <x:f>MAX(0,F2825+I2825-N2825)</x:f>
        <x:v>893.0184804928132</x:v>
      </x:c>
      <x:c r="P2825" s="7" t="n">
        <x:f>MAX(0,N2825-F2825-I2825)</x:f>
        <x:v>0</x:v>
      </x:c>
      <x:c r="Q2825" s="7" t="n">
        <x:f>MAX(0,G2825+J2825-P2825)</x:f>
        <x:v>0</x:v>
      </x:c>
      <x:c r="R2825" s="7" t="n">
        <x:f>M2825+MAX(0,K2825-MAX(0,P2825-G2825-J2825))</x:f>
        <x:v>0</x:v>
      </x:c>
      <x:c r="S2825" s="7" t="n">
        <x:f>SUM(O2825,Q2825,R2825)</x:f>
        <x:v>893.0184804928132</x:v>
      </x:c>
      <x:c r="T2825" s="14" t="n">
        <x:f>'Inventory detail'!T573</x:f>
        <x:v>0.5734</x:v>
      </x:c>
      <x:c r="U2825" s="14" t="n">
        <x:f>'Inventory detail'!U573</x:f>
        <x:v>0.561782</x:v>
      </x:c>
      <x:c r="V2825" s="9" t="n">
        <x:f>O2825*T2825</x:f>
        <x:v>512.0567967145791</x:v>
      </x:c>
      <x:c r="W2825" s="9" t="n">
        <x:f>Q2825*T2825</x:f>
        <x:v>0</x:v>
      </x:c>
      <x:c r="X2825" s="9" t="n">
        <x:f>R2825*T2825</x:f>
        <x:v>0</x:v>
      </x:c>
      <x:c r="Y2825" s="9" t="n">
        <x:f>S2825*T2825</x:f>
        <x:v>512.0567967145791</x:v>
      </x:c>
      <x:c r="Z2825" s="9" t="n">
        <x:f>IF(ISNUMBER(U2825),S2825*(U2825-T2825),"n.a.")</x:f>
        <x:v>-10.375088706365519</x:v>
      </x:c>
      <x:c r="AA2825" s="9" t="n">
        <x:f>IF(ISNUMBER(U2825),Y2825,0)</x:f>
        <x:v>512.0567967145791</x:v>
      </x:c>
      <x:c r="AB2825" s="7" t="n">
        <x:f>MAX(0,L2825-SUM(F2825:K2825))</x:f>
        <x:v>0</x:v>
      </x:c>
    </x:row>
    <x:row r="2826" ht="22" customHeight="1">
      <x:c r="A2826" s="18" t="n">
        <x:f>Summary!E$41</x:f>
        <x:v>46388</x:v>
      </x:c>
      <x:c r="B2826" s="2" t="str">
        <x:f>'Inventory detail'!A574</x:f>
        <x:v>POUC</x:v>
      </x:c>
      <x:c r="C2826" s="2" t="str">
        <x:f>'Inventory detail'!B574</x:f>
        <x:v>30</x:v>
      </x:c>
      <x:c r="D2826" s="2" t="str">
        <x:f>'Inventory detail'!C574</x:f>
        <x:v>LET3SL</x:v>
      </x:c>
      <x:c r="E2826" s="10" t="n">
        <x:f>A1700</x:f>
        <x:v>46357</x:v>
      </x:c>
      <x:c r="F2826" s="7" t="n">
        <x:f>O1700</x:f>
        <x:v>0</x:v>
      </x:c>
      <x:c r="G2826" s="7" t="n">
        <x:f>Q1700</x:f>
        <x:v>0</x:v>
      </x:c>
      <x:c r="H2826" s="7" t="n">
        <x:f>R1700</x:f>
        <x:v>569.4045174537987</x:v>
      </x:c>
      <x:c r="I2826" s="7" t="n">
        <x:f>0</x:f>
        <x:v>0</x:v>
      </x:c>
      <x:c r="J2826" s="7" t="n">
        <x:f>0</x:f>
        <x:v>0</x:v>
      </x:c>
      <x:c r="K2826" s="7" t="n">
        <x:f>0</x:f>
        <x:v>0</x:v>
      </x:c>
      <x:c r="L2826" s="7" t="n">
        <x:f>'Inventory detail'!F574*Summary!$K$5*(A2826-E2826)/Summary!$K$6</x:f>
        <x:v>76.38603696098562</x:v>
      </x:c>
      <x:c r="M2826" s="7" t="n">
        <x:f>MAX(0,H2826-L2826)</x:f>
        <x:v>493.01848049281307</x:v>
      </x:c>
      <x:c r="N2826" s="7" t="n">
        <x:f>MAX(0,L2826-H2826)</x:f>
        <x:v>0</x:v>
      </x:c>
      <x:c r="O2826" s="7" t="n">
        <x:f>MAX(0,F2826+I2826-N2826)</x:f>
        <x:v>0</x:v>
      </x:c>
      <x:c r="P2826" s="7" t="n">
        <x:f>MAX(0,N2826-F2826-I2826)</x:f>
        <x:v>0</x:v>
      </x:c>
      <x:c r="Q2826" s="7" t="n">
        <x:f>MAX(0,G2826+J2826-P2826)</x:f>
        <x:v>0</x:v>
      </x:c>
      <x:c r="R2826" s="7" t="n">
        <x:f>M2826+MAX(0,K2826-MAX(0,P2826-G2826-J2826))</x:f>
        <x:v>493.01848049281307</x:v>
      </x:c>
      <x:c r="S2826" s="7" t="n">
        <x:f>SUM(O2826,Q2826,R2826)</x:f>
        <x:v>493.01848049281307</x:v>
      </x:c>
      <x:c r="T2826" s="14" t="n">
        <x:f>'Inventory detail'!T574</x:f>
        <x:v>0.1149</x:v>
      </x:c>
      <x:c r="U2826" s="14" t="n">
        <x:f>'Inventory detail'!U574</x:f>
        <x:v>0.12507</x:v>
      </x:c>
      <x:c r="V2826" s="9" t="n">
        <x:f>O2826*T2826</x:f>
        <x:v>0</x:v>
      </x:c>
      <x:c r="W2826" s="9" t="n">
        <x:f>Q2826*T2826</x:f>
        <x:v>0</x:v>
      </x:c>
      <x:c r="X2826" s="9" t="n">
        <x:f>R2826*T2826</x:f>
        <x:v>56.64782340862422</x:v>
      </x:c>
      <x:c r="Y2826" s="9" t="n">
        <x:f>S2826*T2826</x:f>
        <x:v>56.64782340862422</x:v>
      </x:c>
      <x:c r="Z2826" s="9" t="n">
        <x:f>IF(ISNUMBER(U2826),S2826*(U2826-T2826),"n.a.")</x:f>
        <x:v>5.013997946611902</x:v>
      </x:c>
      <x:c r="AA2826" s="9" t="n">
        <x:f>IF(ISNUMBER(U2826),Y2826,0)</x:f>
        <x:v>56.64782340862422</x:v>
      </x:c>
      <x:c r="AB2826" s="7" t="n">
        <x:f>MAX(0,L2826-SUM(F2826:K2826))</x:f>
        <x:v>0</x:v>
      </x:c>
    </x:row>
    <x:row r="2827" ht="22" customHeight="1">
      <x:c r="A2827" s="18" t="n">
        <x:f>Summary!E$41</x:f>
        <x:v>46388</x:v>
      </x:c>
      <x:c r="B2827" s="2" t="str">
        <x:f>'Inventory detail'!A575</x:f>
        <x:v>WIRE</x:v>
      </x:c>
      <x:c r="C2827" s="2" t="str">
        <x:f>'Inventory detail'!B575</x:f>
        <x:v>10</x:v>
      </x:c>
      <x:c r="D2827" s="2" t="str">
        <x:f>'Inventory detail'!C575</x:f>
        <x:v>DL716BLU</x:v>
      </x:c>
      <x:c r="E2827" s="10" t="n">
        <x:f>A1701</x:f>
        <x:v>46357</x:v>
      </x:c>
      <x:c r="F2827" s="7" t="n">
        <x:f>O1701</x:f>
        <x:v>0</x:v>
      </x:c>
      <x:c r="G2827" s="7" t="n">
        <x:f>Q1701</x:f>
        <x:v>0</x:v>
      </x:c>
      <x:c r="H2827" s="7" t="n">
        <x:f>R1701</x:f>
        <x:v>0</x:v>
      </x:c>
      <x:c r="I2827" s="7" t="n">
        <x:f>0</x:f>
        <x:v>0</x:v>
      </x:c>
      <x:c r="J2827" s="7" t="n">
        <x:f>0</x:f>
        <x:v>0</x:v>
      </x:c>
      <x:c r="K2827" s="7" t="n">
        <x:f>0</x:f>
        <x:v>0</x:v>
      </x:c>
      <x:c r="L2827" s="7" t="n">
        <x:f>'Inventory detail'!F575*Summary!$K$5*(A2827-E2827)/Summary!$K$6</x:f>
        <x:v>76.38603696098562</x:v>
      </x:c>
      <x:c r="M2827" s="7" t="n">
        <x:f>MAX(0,H2827-L2827)</x:f>
        <x:v>0</x:v>
      </x:c>
      <x:c r="N2827" s="7" t="n">
        <x:f>MAX(0,L2827-H2827)</x:f>
        <x:v>76.38603696098562</x:v>
      </x:c>
      <x:c r="O2827" s="7" t="n">
        <x:f>MAX(0,F2827+I2827-N2827)</x:f>
        <x:v>0</x:v>
      </x:c>
      <x:c r="P2827" s="7" t="n">
        <x:f>MAX(0,N2827-F2827-I2827)</x:f>
        <x:v>76.38603696098562</x:v>
      </x:c>
      <x:c r="Q2827" s="7" t="n">
        <x:f>MAX(0,G2827+J2827-P2827)</x:f>
        <x:v>0</x:v>
      </x:c>
      <x:c r="R2827" s="7" t="n">
        <x:f>M2827+MAX(0,K2827-MAX(0,P2827-G2827-J2827))</x:f>
        <x:v>0</x:v>
      </x:c>
      <x:c r="S2827" s="7" t="n">
        <x:f>SUM(O2827,Q2827,R2827)</x:f>
        <x:v>0</x:v>
      </x:c>
      <x:c r="T2827" s="14" t="n">
        <x:f>'Inventory detail'!T575</x:f>
        <x:v>0.051399999999999994</x:v>
      </x:c>
      <x:c r="U2827" s="14" t="n">
        <x:f>'Inventory detail'!U575</x:f>
        <x:v>0.051399999999999994</x:v>
      </x:c>
      <x:c r="V2827" s="9" t="n">
        <x:f>O2827*T2827</x:f>
        <x:v>0</x:v>
      </x:c>
      <x:c r="W2827" s="9" t="n">
        <x:f>Q2827*T2827</x:f>
        <x:v>0</x:v>
      </x:c>
      <x:c r="X2827" s="9" t="n">
        <x:f>R2827*T2827</x:f>
        <x:v>0</x:v>
      </x:c>
      <x:c r="Y2827" s="9" t="n">
        <x:f>S2827*T2827</x:f>
        <x:v>0</x:v>
      </x:c>
      <x:c r="Z2827" s="9" t="n">
        <x:f>IF(ISNUMBER(U2827),S2827*(U2827-T2827),"n.a.")</x:f>
        <x:v>0</x:v>
      </x:c>
      <x:c r="AA2827" s="9" t="n">
        <x:f>IF(ISNUMBER(U2827),Y2827,0)</x:f>
        <x:v>0</x:v>
      </x:c>
      <x:c r="AB2827" s="7" t="n">
        <x:f>MAX(0,L2827-SUM(F2827:K2827))</x:f>
        <x:v>76.38603696098562</x:v>
      </x:c>
    </x:row>
    <x:row r="2828" ht="22" customHeight="1">
      <x:c r="A2828" s="18" t="n">
        <x:f>Summary!E$41</x:f>
        <x:v>46388</x:v>
      </x:c>
      <x:c r="B2828" s="2" t="str">
        <x:f>'Inventory detail'!A576</x:f>
        <x:v>COIL</x:v>
      </x:c>
      <x:c r="C2828" s="2" t="str">
        <x:f>'Inventory detail'!B576</x:f>
        <x:v>10</x:v>
      </x:c>
      <x:c r="D2828" s="2" t="str">
        <x:f>'Inventory detail'!C576</x:f>
        <x:v>20RED12-4</x:v>
      </x:c>
      <x:c r="E2828" s="10" t="n">
        <x:f>A1702</x:f>
        <x:v>46357</x:v>
      </x:c>
      <x:c r="F2828" s="7" t="n">
        <x:f>O1702</x:f>
        <x:v>0</x:v>
      </x:c>
      <x:c r="G2828" s="7" t="n">
        <x:f>Q1702</x:f>
        <x:v>0</x:v>
      </x:c>
      <x:c r="H2828" s="7" t="n">
        <x:f>R1702</x:f>
        <x:v>483.9093223819302</x:v>
      </x:c>
      <x:c r="I2828" s="7" t="n">
        <x:f>0</x:f>
        <x:v>0</x:v>
      </x:c>
      <x:c r="J2828" s="7" t="n">
        <x:f>0</x:f>
        <x:v>0</x:v>
      </x:c>
      <x:c r="K2828" s="7" t="n">
        <x:f>0</x:f>
        <x:v>0</x:v>
      </x:c>
      <x:c r="L2828" s="7" t="n">
        <x:f>'Inventory detail'!F576*Summary!$K$5*(A2828-E2828)/Summary!$K$6</x:f>
        <x:v>67.90209445585215</x:v>
      </x:c>
      <x:c r="M2828" s="7" t="n">
        <x:f>MAX(0,H2828-L2828)</x:f>
        <x:v>416.0072279260781</x:v>
      </x:c>
      <x:c r="N2828" s="7" t="n">
        <x:f>MAX(0,L2828-H2828)</x:f>
        <x:v>0</x:v>
      </x:c>
      <x:c r="O2828" s="7" t="n">
        <x:f>MAX(0,F2828+I2828-N2828)</x:f>
        <x:v>0</x:v>
      </x:c>
      <x:c r="P2828" s="7" t="n">
        <x:f>MAX(0,N2828-F2828-I2828)</x:f>
        <x:v>0</x:v>
      </x:c>
      <x:c r="Q2828" s="7" t="n">
        <x:f>MAX(0,G2828+J2828-P2828)</x:f>
        <x:v>0</x:v>
      </x:c>
      <x:c r="R2828" s="7" t="n">
        <x:f>M2828+MAX(0,K2828-MAX(0,P2828-G2828-J2828))</x:f>
        <x:v>416.0072279260781</x:v>
      </x:c>
      <x:c r="S2828" s="7" t="n">
        <x:f>SUM(O2828,Q2828,R2828)</x:f>
        <x:v>416.0072279260781</x:v>
      </x:c>
      <x:c r="T2828" s="14" t="n">
        <x:f>'Inventory detail'!T576</x:f>
        <x:v>0.1567</x:v>
      </x:c>
      <x:c r="U2828" s="14" t="n">
        <x:f>'Inventory detail'!U576</x:f>
        <x:v>0.1534845</x:v>
      </x:c>
      <x:c r="V2828" s="9" t="n">
        <x:f>O2828*T2828</x:f>
        <x:v>0</x:v>
      </x:c>
      <x:c r="W2828" s="9" t="n">
        <x:f>Q2828*T2828</x:f>
        <x:v>0</x:v>
      </x:c>
      <x:c r="X2828" s="9" t="n">
        <x:f>R2828*T2828</x:f>
        <x:v>65.18833261601644</x:v>
      </x:c>
      <x:c r="Y2828" s="9" t="n">
        <x:f>S2828*T2828</x:f>
        <x:v>65.18833261601644</x:v>
      </x:c>
      <x:c r="Z2828" s="9" t="n">
        <x:f>IF(ISNUMBER(U2828),S2828*(U2828-T2828),"n.a.")</x:f>
        <x:v>-1.3376712413963083</x:v>
      </x:c>
      <x:c r="AA2828" s="9" t="n">
        <x:f>IF(ISNUMBER(U2828),Y2828,0)</x:f>
        <x:v>65.18833261601644</x:v>
      </x:c>
      <x:c r="AB2828" s="7" t="n">
        <x:f>MAX(0,L2828-SUM(F2828:K2828))</x:f>
        <x:v>0</x:v>
      </x:c>
    </x:row>
    <x:row r="2829" ht="22" customHeight="1">
      <x:c r="A2829" s="18" t="n">
        <x:f>Summary!E$41</x:f>
        <x:v>46388</x:v>
      </x:c>
      <x:c r="B2829" s="2" t="str">
        <x:f>'Inventory detail'!A577</x:f>
        <x:v>COIL</x:v>
      </x:c>
      <x:c r="C2829" s="2" t="str">
        <x:f>'Inventory detail'!B577</x:f>
        <x:v>10</x:v>
      </x:c>
      <x:c r="D2829" s="2" t="str">
        <x:f>'Inventory detail'!C577</x:f>
        <x:v>6WHT36-4</x:v>
      </x:c>
      <x:c r="E2829" s="10" t="n">
        <x:f>A1703</x:f>
        <x:v>46357</x:v>
      </x:c>
      <x:c r="F2829" s="7" t="n">
        <x:f>O1703</x:f>
        <x:v>0</x:v>
      </x:c>
      <x:c r="G2829" s="7" t="n">
        <x:f>Q1703</x:f>
        <x:v>0</x:v>
      </x:c>
      <x:c r="H2829" s="7" t="n">
        <x:f>R1703</x:f>
        <x:v>883.9093223819302</x:v>
      </x:c>
      <x:c r="I2829" s="7" t="n">
        <x:f>0</x:f>
        <x:v>0</x:v>
      </x:c>
      <x:c r="J2829" s="7" t="n">
        <x:f>0</x:f>
        <x:v>0</x:v>
      </x:c>
      <x:c r="K2829" s="7" t="n">
        <x:f>0</x:f>
        <x:v>0</x:v>
      </x:c>
      <x:c r="L2829" s="7" t="n">
        <x:f>'Inventory detail'!F577*Summary!$K$5*(A2829-E2829)/Summary!$K$6</x:f>
        <x:v>67.90209445585215</x:v>
      </x:c>
      <x:c r="M2829" s="7" t="n">
        <x:f>MAX(0,H2829-L2829)</x:f>
        <x:v>816.007227926078</x:v>
      </x:c>
      <x:c r="N2829" s="7" t="n">
        <x:f>MAX(0,L2829-H2829)</x:f>
        <x:v>0</x:v>
      </x:c>
      <x:c r="O2829" s="7" t="n">
        <x:f>MAX(0,F2829+I2829-N2829)</x:f>
        <x:v>0</x:v>
      </x:c>
      <x:c r="P2829" s="7" t="n">
        <x:f>MAX(0,N2829-F2829-I2829)</x:f>
        <x:v>0</x:v>
      </x:c>
      <x:c r="Q2829" s="7" t="n">
        <x:f>MAX(0,G2829+J2829-P2829)</x:f>
        <x:v>0</x:v>
      </x:c>
      <x:c r="R2829" s="7" t="n">
        <x:f>M2829+MAX(0,K2829-MAX(0,P2829-G2829-J2829))</x:f>
        <x:v>816.007227926078</x:v>
      </x:c>
      <x:c r="S2829" s="7" t="n">
        <x:f>SUM(O2829,Q2829,R2829)</x:f>
        <x:v>816.007227926078</x:v>
      </x:c>
      <x:c r="T2829" s="14" t="n">
        <x:f>'Inventory detail'!T577</x:f>
        <x:v>0.1266</x:v>
      </x:c>
      <x:c r="U2829" s="14" t="n">
        <x:f>'Inventory detail'!U577</x:f>
        <x:v>0.12398100000000001</x:v>
      </x:c>
      <x:c r="V2829" s="9" t="n">
        <x:f>O2829*T2829</x:f>
        <x:v>0</x:v>
      </x:c>
      <x:c r="W2829" s="9" t="n">
        <x:f>Q2829*T2829</x:f>
        <x:v>0</x:v>
      </x:c>
      <x:c r="X2829" s="9" t="n">
        <x:f>R2829*T2829</x:f>
        <x:v>103.30651505544147</x:v>
      </x:c>
      <x:c r="Y2829" s="9" t="n">
        <x:f>S2829*T2829</x:f>
        <x:v>103.30651505544147</x:v>
      </x:c>
      <x:c r="Z2829" s="9" t="n">
        <x:f>IF(ISNUMBER(U2829),S2829*(U2829-T2829),"n.a.")</x:f>
        <x:v>-2.1371229299383843</x:v>
      </x:c>
      <x:c r="AA2829" s="9" t="n">
        <x:f>IF(ISNUMBER(U2829),Y2829,0)</x:f>
        <x:v>103.30651505544147</x:v>
      </x:c>
      <x:c r="AB2829" s="7" t="n">
        <x:f>MAX(0,L2829-SUM(F2829:K2829))</x:f>
        <x:v>0</x:v>
      </x:c>
    </x:row>
    <x:row r="2830" ht="22" customHeight="1">
      <x:c r="A2830" s="18" t="n">
        <x:f>Summary!E$41</x:f>
        <x:v>46388</x:v>
      </x:c>
      <x:c r="B2830" s="2" t="str">
        <x:f>'Inventory detail'!A578</x:f>
        <x:v>COIL</x:v>
      </x:c>
      <x:c r="C2830" s="2" t="str">
        <x:f>'Inventory detail'!B578</x:f>
        <x:v>30</x:v>
      </x:c>
      <x:c r="D2830" s="2" t="str">
        <x:f>'Inventory detail'!C578</x:f>
        <x:v>25NAV12-4</x:v>
      </x:c>
      <x:c r="E2830" s="10" t="n">
        <x:f>A1704</x:f>
        <x:v>46357</x:v>
      </x:c>
      <x:c r="F2830" s="7" t="n">
        <x:f>O1704</x:f>
        <x:v>0</x:v>
      </x:c>
      <x:c r="G2830" s="7" t="n">
        <x:f>Q1704</x:f>
        <x:v>0</x:v>
      </x:c>
      <x:c r="H2830" s="7" t="n">
        <x:f>R1704</x:f>
        <x:v>283.90932238193017</x:v>
      </x:c>
      <x:c r="I2830" s="7" t="n">
        <x:f>0</x:f>
        <x:v>0</x:v>
      </x:c>
      <x:c r="J2830" s="7" t="n">
        <x:f>0</x:f>
        <x:v>0</x:v>
      </x:c>
      <x:c r="K2830" s="7" t="n">
        <x:f>0</x:f>
        <x:v>0</x:v>
      </x:c>
      <x:c r="L2830" s="7" t="n">
        <x:f>'Inventory detail'!F578*Summary!$K$5*(A2830-E2830)/Summary!$K$6</x:f>
        <x:v>67.90209445585215</x:v>
      </x:c>
      <x:c r="M2830" s="7" t="n">
        <x:f>MAX(0,H2830-L2830)</x:f>
        <x:v>216.00722792607803</x:v>
      </x:c>
      <x:c r="N2830" s="7" t="n">
        <x:f>MAX(0,L2830-H2830)</x:f>
        <x:v>0</x:v>
      </x:c>
      <x:c r="O2830" s="7" t="n">
        <x:f>MAX(0,F2830+I2830-N2830)</x:f>
        <x:v>0</x:v>
      </x:c>
      <x:c r="P2830" s="7" t="n">
        <x:f>MAX(0,N2830-F2830-I2830)</x:f>
        <x:v>0</x:v>
      </x:c>
      <x:c r="Q2830" s="7" t="n">
        <x:f>MAX(0,G2830+J2830-P2830)</x:f>
        <x:v>0</x:v>
      </x:c>
      <x:c r="R2830" s="7" t="n">
        <x:f>M2830+MAX(0,K2830-MAX(0,P2830-G2830-J2830))</x:f>
        <x:v>216.00722792607803</x:v>
      </x:c>
      <x:c r="S2830" s="7" t="n">
        <x:f>SUM(O2830,Q2830,R2830)</x:f>
        <x:v>216.00722792607803</x:v>
      </x:c>
      <x:c r="T2830" s="14" t="n">
        <x:f>'Inventory detail'!T578</x:f>
        <x:v>0.2144</x:v>
      </x:c>
      <x:c r="U2830" s="14" t="n">
        <x:f>'Inventory detail'!U578</x:f>
        <x:v>0.2100605</x:v>
      </x:c>
      <x:c r="V2830" s="9" t="n">
        <x:f>O2830*T2830</x:f>
        <x:v>0</x:v>
      </x:c>
      <x:c r="W2830" s="9" t="n">
        <x:f>Q2830*T2830</x:f>
        <x:v>0</x:v>
      </x:c>
      <x:c r="X2830" s="9" t="n">
        <x:f>R2830*T2830</x:f>
        <x:v>46.31194966735113</x:v>
      </x:c>
      <x:c r="Y2830" s="9" t="n">
        <x:f>S2830*T2830</x:f>
        <x:v>46.31194966735113</x:v>
      </x:c>
      <x:c r="Z2830" s="9" t="n">
        <x:f>IF(ISNUMBER(U2830),S2830*(U2830-T2830),"n.a.")</x:f>
        <x:v>-0.9373633655852148</x:v>
      </x:c>
      <x:c r="AA2830" s="9" t="n">
        <x:f>IF(ISNUMBER(U2830),Y2830,0)</x:f>
        <x:v>46.31194966735113</x:v>
      </x:c>
      <x:c r="AB2830" s="7" t="n">
        <x:f>MAX(0,L2830-SUM(F2830:K2830))</x:f>
        <x:v>0</x:v>
      </x:c>
    </x:row>
    <x:row r="2831" ht="22" customHeight="1">
      <x:c r="A2831" s="18" t="n">
        <x:f>Summary!E$41</x:f>
        <x:v>46388</x:v>
      </x:c>
      <x:c r="B2831" s="2" t="str">
        <x:f>'Inventory detail'!A579</x:f>
        <x:v>COIL</x:v>
      </x:c>
      <x:c r="C2831" s="2" t="str">
        <x:f>'Inventory detail'!B579</x:f>
        <x:v>30</x:v>
      </x:c>
      <x:c r="D2831" s="2" t="str">
        <x:f>'Inventory detail'!C579</x:f>
        <x:v>7NAV12-4</x:v>
      </x:c>
      <x:c r="E2831" s="10" t="n">
        <x:f>A1705</x:f>
        <x:v>46357</x:v>
      </x:c>
      <x:c r="F2831" s="7" t="n">
        <x:f>O1705</x:f>
        <x:v>2483.90932238193</x:v>
      </x:c>
      <x:c r="G2831" s="7" t="n">
        <x:f>Q1705</x:f>
        <x:v>0</x:v>
      </x:c>
      <x:c r="H2831" s="7" t="n">
        <x:f>R1705</x:f>
        <x:v>0</x:v>
      </x:c>
      <x:c r="I2831" s="7" t="n">
        <x:f>SUMIFS('PO detail'!$W$953:$W$953,'PO detail'!$V$953:$V$953,"&gt;="&amp;E2831,'PO detail'!$V$953:$V$953,"&lt;"&amp;A2831)</x:f>
        <x:v>0</x:v>
      </x:c>
      <x:c r="J2831" s="7" t="n">
        <x:f>SUMIFS('PO detail'!$X$953:$X$953,'PO detail'!$V$953:$V$953,"&gt;="&amp;E2831,'PO detail'!$V$953:$V$953,"&lt;"&amp;A2831)</x:f>
        <x:v>0</x:v>
      </x:c>
      <x:c r="K2831" s="7" t="n">
        <x:f>SUMIFS('PO detail'!$Y$953:$Y$953,'PO detail'!$V$953:$V$953,"&gt;="&amp;E2831,'PO detail'!$V$953:$V$953,"&lt;"&amp;A2831)</x:f>
        <x:v>0</x:v>
      </x:c>
      <x:c r="L2831" s="7" t="n">
        <x:f>'Inventory detail'!F579*Summary!$K$5*(A2831-E2831)/Summary!$K$6</x:f>
        <x:v>67.90209445585215</x:v>
      </x:c>
      <x:c r="M2831" s="7" t="n">
        <x:f>MAX(0,H2831-L2831)</x:f>
        <x:v>0</x:v>
      </x:c>
      <x:c r="N2831" s="7" t="n">
        <x:f>MAX(0,L2831-H2831)</x:f>
        <x:v>67.90209445585215</x:v>
      </x:c>
      <x:c r="O2831" s="7" t="n">
        <x:f>MAX(0,F2831+I2831-N2831)</x:f>
        <x:v>2416.007227926078</x:v>
      </x:c>
      <x:c r="P2831" s="7" t="n">
        <x:f>MAX(0,N2831-F2831-I2831)</x:f>
        <x:v>0</x:v>
      </x:c>
      <x:c r="Q2831" s="7" t="n">
        <x:f>MAX(0,G2831+J2831-P2831)</x:f>
        <x:v>0</x:v>
      </x:c>
      <x:c r="R2831" s="7" t="n">
        <x:f>M2831+MAX(0,K2831-MAX(0,P2831-G2831-J2831))</x:f>
        <x:v>0</x:v>
      </x:c>
      <x:c r="S2831" s="7" t="n">
        <x:f>SUM(O2831,Q2831,R2831)</x:f>
        <x:v>2416.007227926078</x:v>
      </x:c>
      <x:c r="T2831" s="14" t="n">
        <x:f>'Inventory detail'!T579</x:f>
        <x:v>0.0392</x:v>
      </x:c>
      <x:c r="U2831" s="14" t="n">
        <x:f>'Inventory detail'!U579</x:f>
        <x:v>0.038453999999999995</x:v>
      </x:c>
      <x:c r="V2831" s="9" t="n">
        <x:f>O2831*T2831</x:f>
        <x:v>94.70748333470226</x:v>
      </x:c>
      <x:c r="W2831" s="9" t="n">
        <x:f>Q2831*T2831</x:f>
        <x:v>0</x:v>
      </x:c>
      <x:c r="X2831" s="9" t="n">
        <x:f>R2831*T2831</x:f>
        <x:v>0</x:v>
      </x:c>
      <x:c r="Y2831" s="9" t="n">
        <x:f>S2831*T2831</x:f>
        <x:v>94.70748333470226</x:v>
      </x:c>
      <x:c r="Z2831" s="9" t="n">
        <x:f>IF(ISNUMBER(U2831),S2831*(U2831-T2831),"n.a.")</x:f>
        <x:v>-1.8023413920328628</x:v>
      </x:c>
      <x:c r="AA2831" s="9" t="n">
        <x:f>IF(ISNUMBER(U2831),Y2831,0)</x:f>
        <x:v>94.70748333470226</x:v>
      </x:c>
      <x:c r="AB2831" s="7" t="n">
        <x:f>MAX(0,L2831-SUM(F2831:K2831))</x:f>
        <x:v>0</x:v>
      </x:c>
    </x:row>
    <x:row r="2832" ht="22" customHeight="1">
      <x:c r="A2832" s="18" t="n">
        <x:f>Summary!E$41</x:f>
        <x:v>46388</x:v>
      </x:c>
      <x:c r="B2832" s="2" t="str">
        <x:f>'Inventory detail'!A580</x:f>
        <x:v>COIL</x:v>
      </x:c>
      <x:c r="C2832" s="2" t="str">
        <x:f>'Inventory detail'!B580</x:f>
        <x:v>60</x:v>
      </x:c>
      <x:c r="D2832" s="2" t="str">
        <x:f>'Inventory detail'!C580</x:f>
        <x:v>12WHT36-4</x:v>
      </x:c>
      <x:c r="E2832" s="10" t="n">
        <x:f>A1706</x:f>
        <x:v>46357</x:v>
      </x:c>
      <x:c r="F2832" s="7" t="n">
        <x:f>O1706</x:f>
        <x:v>500</x:v>
      </x:c>
      <x:c r="G2832" s="7" t="n">
        <x:f>Q1706</x:f>
        <x:v>0</x:v>
      </x:c>
      <x:c r="H2832" s="7" t="n">
        <x:f>R1706</x:f>
        <x:v>483.9093223819302</x:v>
      </x:c>
      <x:c r="I2832" s="7" t="n">
        <x:f>SUMIFS('PO detail'!$W$1087:$W$1087,'PO detail'!$V$1087:$V$1087,"&gt;="&amp;E2832,'PO detail'!$V$1087:$V$1087,"&lt;"&amp;A2832)</x:f>
        <x:v>0</x:v>
      </x:c>
      <x:c r="J2832" s="7" t="n">
        <x:f>SUMIFS('PO detail'!$X$1087:$X$1087,'PO detail'!$V$1087:$V$1087,"&gt;="&amp;E2832,'PO detail'!$V$1087:$V$1087,"&lt;"&amp;A2832)</x:f>
        <x:v>0</x:v>
      </x:c>
      <x:c r="K2832" s="7" t="n">
        <x:f>SUMIFS('PO detail'!$Y$1087:$Y$1087,'PO detail'!$V$1087:$V$1087,"&gt;="&amp;E2832,'PO detail'!$V$1087:$V$1087,"&lt;"&amp;A2832)</x:f>
        <x:v>0</x:v>
      </x:c>
      <x:c r="L2832" s="7" t="n">
        <x:f>'Inventory detail'!F580*Summary!$K$5*(A2832-E2832)/Summary!$K$6</x:f>
        <x:v>67.90209445585215</x:v>
      </x:c>
      <x:c r="M2832" s="7" t="n">
        <x:f>MAX(0,H2832-L2832)</x:f>
        <x:v>416.0072279260781</x:v>
      </x:c>
      <x:c r="N2832" s="7" t="n">
        <x:f>MAX(0,L2832-H2832)</x:f>
        <x:v>0</x:v>
      </x:c>
      <x:c r="O2832" s="7" t="n">
        <x:f>MAX(0,F2832+I2832-N2832)</x:f>
        <x:v>500</x:v>
      </x:c>
      <x:c r="P2832" s="7" t="n">
        <x:f>MAX(0,N2832-F2832-I2832)</x:f>
        <x:v>0</x:v>
      </x:c>
      <x:c r="Q2832" s="7" t="n">
        <x:f>MAX(0,G2832+J2832-P2832)</x:f>
        <x:v>0</x:v>
      </x:c>
      <x:c r="R2832" s="7" t="n">
        <x:f>M2832+MAX(0,K2832-MAX(0,P2832-G2832-J2832))</x:f>
        <x:v>416.0072279260781</x:v>
      </x:c>
      <x:c r="S2832" s="7" t="n">
        <x:f>SUM(O2832,Q2832,R2832)</x:f>
        <x:v>916.007227926078</x:v>
      </x:c>
      <x:c r="T2832" s="14" t="n">
        <x:f>'Inventory detail'!T580</x:f>
        <x:v>0.2237</x:v>
      </x:c>
      <x:c r="U2832" s="14" t="n">
        <x:f>'Inventory detail'!U580</x:f>
        <x:v>0.21923199999999998</x:v>
      </x:c>
      <x:c r="V2832" s="9" t="n">
        <x:f>O2832*T2832</x:f>
        <x:v>111.85000000000001</x:v>
      </x:c>
      <x:c r="W2832" s="9" t="n">
        <x:f>Q2832*T2832</x:f>
        <x:v>0</x:v>
      </x:c>
      <x:c r="X2832" s="9" t="n">
        <x:f>R2832*T2832</x:f>
        <x:v>93.06081688706367</x:v>
      </x:c>
      <x:c r="Y2832" s="9" t="n">
        <x:f>S2832*T2832</x:f>
        <x:v>204.91081688706367</x:v>
      </x:c>
      <x:c r="Z2832" s="9" t="n">
        <x:f>IF(ISNUMBER(U2832),S2832*(U2832-T2832),"n.a.")</x:f>
        <x:v>-4.092720294373742</x:v>
      </x:c>
      <x:c r="AA2832" s="9" t="n">
        <x:f>IF(ISNUMBER(U2832),Y2832,0)</x:f>
        <x:v>204.91081688706367</x:v>
      </x:c>
      <x:c r="AB2832" s="7" t="n">
        <x:f>MAX(0,L2832-SUM(F2832:K2832))</x:f>
        <x:v>0</x:v>
      </x:c>
    </x:row>
    <x:row r="2833" ht="22" customHeight="1">
      <x:c r="A2833" s="18" t="n">
        <x:f>Summary!E$41</x:f>
        <x:v>46388</x:v>
      </x:c>
      <x:c r="B2833" s="2" t="str">
        <x:f>'Inventory detail'!A581</x:f>
        <x:v>POUC</x:v>
      </x:c>
      <x:c r="C2833" s="2" t="str">
        <x:f>'Inventory detail'!B581</x:f>
        <x:v>10</x:v>
      </x:c>
      <x:c r="D2833" s="2" t="str">
        <x:f>'Inventory detail'!C581</x:f>
        <x:v>LUGWO5</x:v>
      </x:c>
      <x:c r="E2833" s="10" t="n">
        <x:f>A1707</x:f>
        <x:v>46357</x:v>
      </x:c>
      <x:c r="F2833" s="7" t="n">
        <x:f>O1707</x:f>
        <x:v>7283.90932238193</x:v>
      </x:c>
      <x:c r="G2833" s="7" t="n">
        <x:f>Q1707</x:f>
        <x:v>0</x:v>
      </x:c>
      <x:c r="H2833" s="7" t="n">
        <x:f>R1707</x:f>
        <x:v>0</x:v>
      </x:c>
      <x:c r="I2833" s="7" t="n">
        <x:f>SUMIFS('PO detail'!$W$1554:$W$1554,'PO detail'!$V$1554:$V$1554,"&gt;="&amp;E2833,'PO detail'!$V$1554:$V$1554,"&lt;"&amp;A2833)</x:f>
        <x:v>0</x:v>
      </x:c>
      <x:c r="J2833" s="7" t="n">
        <x:f>SUMIFS('PO detail'!$X$1554:$X$1554,'PO detail'!$V$1554:$V$1554,"&gt;="&amp;E2833,'PO detail'!$V$1554:$V$1554,"&lt;"&amp;A2833)</x:f>
        <x:v>0</x:v>
      </x:c>
      <x:c r="K2833" s="7" t="n">
        <x:f>SUMIFS('PO detail'!$Y$1554:$Y$1554,'PO detail'!$V$1554:$V$1554,"&gt;="&amp;E2833,'PO detail'!$V$1554:$V$1554,"&lt;"&amp;A2833)</x:f>
        <x:v>0</x:v>
      </x:c>
      <x:c r="L2833" s="7" t="n">
        <x:f>'Inventory detail'!F581*Summary!$K$5*(A2833-E2833)/Summary!$K$6</x:f>
        <x:v>67.90209445585215</x:v>
      </x:c>
      <x:c r="M2833" s="7" t="n">
        <x:f>MAX(0,H2833-L2833)</x:f>
        <x:v>0</x:v>
      </x:c>
      <x:c r="N2833" s="7" t="n">
        <x:f>MAX(0,L2833-H2833)</x:f>
        <x:v>67.90209445585215</x:v>
      </x:c>
      <x:c r="O2833" s="7" t="n">
        <x:f>MAX(0,F2833+I2833-N2833)</x:f>
        <x:v>7216.007227926078</x:v>
      </x:c>
      <x:c r="P2833" s="7" t="n">
        <x:f>MAX(0,N2833-F2833-I2833)</x:f>
        <x:v>0</x:v>
      </x:c>
      <x:c r="Q2833" s="7" t="n">
        <x:f>MAX(0,G2833+J2833-P2833)</x:f>
        <x:v>0</x:v>
      </x:c>
      <x:c r="R2833" s="7" t="n">
        <x:f>M2833+MAX(0,K2833-MAX(0,P2833-G2833-J2833))</x:f>
        <x:v>0</x:v>
      </x:c>
      <x:c r="S2833" s="7" t="n">
        <x:f>SUM(O2833,Q2833,R2833)</x:f>
        <x:v>7216.007227926078</x:v>
      </x:c>
      <x:c r="T2833" s="14" t="n">
        <x:f>'Inventory detail'!T581</x:f>
        <x:v>0.0084</x:v>
      </x:c>
      <x:c r="U2833" s="14" t="n">
        <x:f>'Inventory detail'!U581</x:f>
        <x:v>0.009075</x:v>
      </x:c>
      <x:c r="V2833" s="9" t="n">
        <x:f>O2833*T2833</x:f>
        <x:v>60.614460714579046</x:v>
      </x:c>
      <x:c r="W2833" s="9" t="n">
        <x:f>Q2833*T2833</x:f>
        <x:v>0</x:v>
      </x:c>
      <x:c r="X2833" s="9" t="n">
        <x:f>R2833*T2833</x:f>
        <x:v>0</x:v>
      </x:c>
      <x:c r="Y2833" s="9" t="n">
        <x:f>S2833*T2833</x:f>
        <x:v>60.614460714579046</x:v>
      </x:c>
      <x:c r="Z2833" s="9" t="n">
        <x:f>IF(ISNUMBER(U2833),S2833*(U2833-T2833),"n.a.")</x:f>
        <x:v>4.870804878850104</x:v>
      </x:c>
      <x:c r="AA2833" s="9" t="n">
        <x:f>IF(ISNUMBER(U2833),Y2833,0)</x:f>
        <x:v>60.614460714579046</x:v>
      </x:c>
      <x:c r="AB2833" s="7" t="n">
        <x:f>MAX(0,L2833-SUM(F2833:K2833))</x:f>
        <x:v>0</x:v>
      </x:c>
    </x:row>
    <x:row r="2834" ht="22" customHeight="1">
      <x:c r="A2834" s="18" t="n">
        <x:f>Summary!E$41</x:f>
        <x:v>46388</x:v>
      </x:c>
      <x:c r="B2834" s="2" t="str">
        <x:f>'Inventory detail'!A582</x:f>
        <x:v>POUC</x:v>
      </x:c>
      <x:c r="C2834" s="2" t="str">
        <x:f>'Inventory detail'!B582</x:f>
        <x:v>10</x:v>
      </x:c>
      <x:c r="D2834" s="2" t="str">
        <x:f>'Inventory detail'!C582</x:f>
        <x:v>SCH7</x:v>
      </x:c>
      <x:c r="E2834" s="10" t="n">
        <x:f>A1708</x:f>
        <x:v>46357</x:v>
      </x:c>
      <x:c r="F2834" s="7" t="n">
        <x:f>O1708</x:f>
        <x:v>0</x:v>
      </x:c>
      <x:c r="G2834" s="7" t="n">
        <x:f>Q1708</x:f>
        <x:v>5000</x:v>
      </x:c>
      <x:c r="H2834" s="7" t="n">
        <x:f>R1708</x:f>
        <x:v>983.9093223819302</x:v>
      </x:c>
      <x:c r="I2834" s="7" t="n">
        <x:f>SUMIFS('PO detail'!$W$1597:$W$1597,'PO detail'!$V$1597:$V$1597,"&gt;="&amp;E2834,'PO detail'!$V$1597:$V$1597,"&lt;"&amp;A2834)</x:f>
        <x:v>0</x:v>
      </x:c>
      <x:c r="J2834" s="7" t="n">
        <x:f>SUMIFS('PO detail'!$X$1597:$X$1597,'PO detail'!$V$1597:$V$1597,"&gt;="&amp;E2834,'PO detail'!$V$1597:$V$1597,"&lt;"&amp;A2834)</x:f>
        <x:v>0</x:v>
      </x:c>
      <x:c r="K2834" s="7" t="n">
        <x:f>SUMIFS('PO detail'!$Y$1597:$Y$1597,'PO detail'!$V$1597:$V$1597,"&gt;="&amp;E2834,'PO detail'!$V$1597:$V$1597,"&lt;"&amp;A2834)</x:f>
        <x:v>0</x:v>
      </x:c>
      <x:c r="L2834" s="7" t="n">
        <x:f>'Inventory detail'!F582*Summary!$K$5*(A2834-E2834)/Summary!$K$6</x:f>
        <x:v>67.90209445585215</x:v>
      </x:c>
      <x:c r="M2834" s="7" t="n">
        <x:f>MAX(0,H2834-L2834)</x:f>
        <x:v>916.007227926078</x:v>
      </x:c>
      <x:c r="N2834" s="7" t="n">
        <x:f>MAX(0,L2834-H2834)</x:f>
        <x:v>0</x:v>
      </x:c>
      <x:c r="O2834" s="7" t="n">
        <x:f>MAX(0,F2834+I2834-N2834)</x:f>
        <x:v>0</x:v>
      </x:c>
      <x:c r="P2834" s="7" t="n">
        <x:f>MAX(0,N2834-F2834-I2834)</x:f>
        <x:v>0</x:v>
      </x:c>
      <x:c r="Q2834" s="7" t="n">
        <x:f>MAX(0,G2834+J2834-P2834)</x:f>
        <x:v>5000</x:v>
      </x:c>
      <x:c r="R2834" s="7" t="n">
        <x:f>M2834+MAX(0,K2834-MAX(0,P2834-G2834-J2834))</x:f>
        <x:v>916.007227926078</x:v>
      </x:c>
      <x:c r="S2834" s="7" t="n">
        <x:f>SUM(O2834,Q2834,R2834)</x:f>
        <x:v>5916.0072279260785</x:v>
      </x:c>
      <x:c r="T2834" s="14" t="n">
        <x:f>'Inventory detail'!T582</x:f>
        <x:v>0.0095</x:v>
      </x:c>
      <x:c r="U2834" s="14" t="n">
        <x:f>'Inventory detail'!U582</x:f>
        <x:v>0.010394999999999998</x:v>
      </x:c>
      <x:c r="V2834" s="9" t="n">
        <x:f>O2834*T2834</x:f>
        <x:v>0</x:v>
      </x:c>
      <x:c r="W2834" s="9" t="n">
        <x:f>Q2834*T2834</x:f>
        <x:v>47.5</x:v>
      </x:c>
      <x:c r="X2834" s="9" t="n">
        <x:f>R2834*T2834</x:f>
        <x:v>8.702068665297741</x:v>
      </x:c>
      <x:c r="Y2834" s="9" t="n">
        <x:f>S2834*T2834</x:f>
        <x:v>56.202068665297745</x:v>
      </x:c>
      <x:c r="Z2834" s="9" t="n">
        <x:f>IF(ISNUMBER(U2834),S2834*(U2834-T2834),"n.a.")</x:f>
        <x:v>5.29482646899383</x:v>
      </x:c>
      <x:c r="AA2834" s="9" t="n">
        <x:f>IF(ISNUMBER(U2834),Y2834,0)</x:f>
        <x:v>56.202068665297745</x:v>
      </x:c>
      <x:c r="AB2834" s="7" t="n">
        <x:f>MAX(0,L2834-SUM(F2834:K2834))</x:f>
        <x:v>0</x:v>
      </x:c>
    </x:row>
    <x:row r="2835" ht="22" customHeight="1">
      <x:c r="A2835" s="18" t="n">
        <x:f>Summary!E$41</x:f>
        <x:v>46388</x:v>
      </x:c>
      <x:c r="B2835" s="2" t="str">
        <x:f>'Inventory detail'!A583</x:f>
        <x:v>POUC</x:v>
      </x:c>
      <x:c r="C2835" s="2" t="str">
        <x:f>'Inventory detail'!B583</x:f>
        <x:v>30</x:v>
      </x:c>
      <x:c r="D2835" s="2" t="str">
        <x:f>'Inventory detail'!C583</x:f>
        <x:v>LEG3</x:v>
      </x:c>
      <x:c r="E2835" s="10" t="n">
        <x:f>A1709</x:f>
        <x:v>46357</x:v>
      </x:c>
      <x:c r="F2835" s="7" t="n">
        <x:f>O1709</x:f>
        <x:v>0</x:v>
      </x:c>
      <x:c r="G2835" s="7" t="n">
        <x:f>Q1709</x:f>
        <x:v>0</x:v>
      </x:c>
      <x:c r="H2835" s="7" t="n">
        <x:f>R1709</x:f>
        <x:v>1383.9093223819302</x:v>
      </x:c>
      <x:c r="I2835" s="7" t="n">
        <x:f>0</x:f>
        <x:v>0</x:v>
      </x:c>
      <x:c r="J2835" s="7" t="n">
        <x:f>0</x:f>
        <x:v>0</x:v>
      </x:c>
      <x:c r="K2835" s="7" t="n">
        <x:f>0</x:f>
        <x:v>0</x:v>
      </x:c>
      <x:c r="L2835" s="7" t="n">
        <x:f>'Inventory detail'!F583*Summary!$K$5*(A2835-E2835)/Summary!$K$6</x:f>
        <x:v>67.90209445585215</x:v>
      </x:c>
      <x:c r="M2835" s="7" t="n">
        <x:f>MAX(0,H2835-L2835)</x:f>
        <x:v>1316.007227926078</x:v>
      </x:c>
      <x:c r="N2835" s="7" t="n">
        <x:f>MAX(0,L2835-H2835)</x:f>
        <x:v>0</x:v>
      </x:c>
      <x:c r="O2835" s="7" t="n">
        <x:f>MAX(0,F2835+I2835-N2835)</x:f>
        <x:v>0</x:v>
      </x:c>
      <x:c r="P2835" s="7" t="n">
        <x:f>MAX(0,N2835-F2835-I2835)</x:f>
        <x:v>0</x:v>
      </x:c>
      <x:c r="Q2835" s="7" t="n">
        <x:f>MAX(0,G2835+J2835-P2835)</x:f>
        <x:v>0</x:v>
      </x:c>
      <x:c r="R2835" s="7" t="n">
        <x:f>M2835+MAX(0,K2835-MAX(0,P2835-G2835-J2835))</x:f>
        <x:v>1316.007227926078</x:v>
      </x:c>
      <x:c r="S2835" s="7" t="n">
        <x:f>SUM(O2835,Q2835,R2835)</x:f>
        <x:v>1316.007227926078</x:v>
      </x:c>
      <x:c r="T2835" s="14" t="n">
        <x:f>'Inventory detail'!T583</x:f>
        <x:v>0.056600000000000004</x:v>
      </x:c>
      <x:c r="U2835" s="14" t="n">
        <x:f>'Inventory detail'!U583</x:f>
        <x:v>0.06171</x:v>
      </x:c>
      <x:c r="V2835" s="9" t="n">
        <x:f>O2835*T2835</x:f>
        <x:v>0</x:v>
      </x:c>
      <x:c r="W2835" s="9" t="n">
        <x:f>Q2835*T2835</x:f>
        <x:v>0</x:v>
      </x:c>
      <x:c r="X2835" s="9" t="n">
        <x:f>R2835*T2835</x:f>
        <x:v>74.48600910061602</x:v>
      </x:c>
      <x:c r="Y2835" s="9" t="n">
        <x:f>S2835*T2835</x:f>
        <x:v>74.48600910061602</x:v>
      </x:c>
      <x:c r="Z2835" s="9" t="n">
        <x:f>IF(ISNUMBER(U2835),S2835*(U2835-T2835),"n.a.")</x:f>
        <x:v>6.724796934702254</x:v>
      </x:c>
      <x:c r="AA2835" s="9" t="n">
        <x:f>IF(ISNUMBER(U2835),Y2835,0)</x:f>
        <x:v>74.48600910061602</x:v>
      </x:c>
      <x:c r="AB2835" s="7" t="n">
        <x:f>MAX(0,L2835-SUM(F2835:K2835))</x:f>
        <x:v>0</x:v>
      </x:c>
    </x:row>
    <x:row r="2836" ht="22" customHeight="1">
      <x:c r="A2836" s="18" t="n">
        <x:f>Summary!E$41</x:f>
        <x:v>46388</x:v>
      </x:c>
      <x:c r="B2836" s="2" t="str">
        <x:f>'Inventory detail'!A584</x:f>
        <x:v>WIRE</x:v>
      </x:c>
      <x:c r="C2836" s="2" t="str">
        <x:f>'Inventory detail'!B584</x:f>
        <x:v>60</x:v>
      </x:c>
      <x:c r="D2836" s="2" t="str">
        <x:f>'Inventory detail'!C584</x:f>
        <x:v>DL038GOLD</x:v>
      </x:c>
      <x:c r="E2836" s="10" t="n">
        <x:f>A1710</x:f>
        <x:v>46357</x:v>
      </x:c>
      <x:c r="F2836" s="7" t="n">
        <x:f>O1710</x:f>
        <x:v>0</x:v>
      </x:c>
      <x:c r="G2836" s="7" t="n">
        <x:f>Q1710</x:f>
        <x:v>0</x:v>
      </x:c>
      <x:c r="H2836" s="7" t="n">
        <x:f>R1710</x:f>
        <x:v>583.9093223819302</x:v>
      </x:c>
      <x:c r="I2836" s="7" t="n">
        <x:f>0</x:f>
        <x:v>0</x:v>
      </x:c>
      <x:c r="J2836" s="7" t="n">
        <x:f>0</x:f>
        <x:v>0</x:v>
      </x:c>
      <x:c r="K2836" s="7" t="n">
        <x:f>0</x:f>
        <x:v>0</x:v>
      </x:c>
      <x:c r="L2836" s="7" t="n">
        <x:f>'Inventory detail'!F584*Summary!$K$5*(A2836-E2836)/Summary!$K$6</x:f>
        <x:v>67.90209445585215</x:v>
      </x:c>
      <x:c r="M2836" s="7" t="n">
        <x:f>MAX(0,H2836-L2836)</x:f>
        <x:v>516.007227926078</x:v>
      </x:c>
      <x:c r="N2836" s="7" t="n">
        <x:f>MAX(0,L2836-H2836)</x:f>
        <x:v>0</x:v>
      </x:c>
      <x:c r="O2836" s="7" t="n">
        <x:f>MAX(0,F2836+I2836-N2836)</x:f>
        <x:v>0</x:v>
      </x:c>
      <x:c r="P2836" s="7" t="n">
        <x:f>MAX(0,N2836-F2836-I2836)</x:f>
        <x:v>0</x:v>
      </x:c>
      <x:c r="Q2836" s="7" t="n">
        <x:f>MAX(0,G2836+J2836-P2836)</x:f>
        <x:v>0</x:v>
      </x:c>
      <x:c r="R2836" s="7" t="n">
        <x:f>M2836+MAX(0,K2836-MAX(0,P2836-G2836-J2836))</x:f>
        <x:v>516.007227926078</x:v>
      </x:c>
      <x:c r="S2836" s="7" t="n">
        <x:f>SUM(O2836,Q2836,R2836)</x:f>
        <x:v>516.007227926078</x:v>
      </x:c>
      <x:c r="T2836" s="14" t="n">
        <x:f>'Inventory detail'!T584</x:f>
        <x:v>0.056299999999999996</x:v>
      </x:c>
      <x:c r="U2836" s="14" t="n">
        <x:f>'Inventory detail'!U584</x:f>
        <x:v>0.056299999999999996</x:v>
      </x:c>
      <x:c r="V2836" s="9" t="n">
        <x:f>O2836*T2836</x:f>
        <x:v>0</x:v>
      </x:c>
      <x:c r="W2836" s="9" t="n">
        <x:f>Q2836*T2836</x:f>
        <x:v>0</x:v>
      </x:c>
      <x:c r="X2836" s="9" t="n">
        <x:f>R2836*T2836</x:f>
        <x:v>29.05120693223819</x:v>
      </x:c>
      <x:c r="Y2836" s="9" t="n">
        <x:f>S2836*T2836</x:f>
        <x:v>29.05120693223819</x:v>
      </x:c>
      <x:c r="Z2836" s="9" t="n">
        <x:f>IF(ISNUMBER(U2836),S2836*(U2836-T2836),"n.a.")</x:f>
        <x:v>0</x:v>
      </x:c>
      <x:c r="AA2836" s="9" t="n">
        <x:f>IF(ISNUMBER(U2836),Y2836,0)</x:f>
        <x:v>29.05120693223819</x:v>
      </x:c>
      <x:c r="AB2836" s="7" t="n">
        <x:f>MAX(0,L2836-SUM(F2836:K2836))</x:f>
        <x:v>0</x:v>
      </x:c>
    </x:row>
    <x:row r="2837" ht="22" customHeight="1">
      <x:c r="A2837" s="18" t="n">
        <x:f>Summary!E$41</x:f>
        <x:v>46388</x:v>
      </x:c>
      <x:c r="B2837" s="2" t="str">
        <x:f>'Inventory detail'!A585</x:f>
        <x:v>WIRE</x:v>
      </x:c>
      <x:c r="C2837" s="2" t="str">
        <x:f>'Inventory detail'!B585</x:f>
        <x:v>30</x:v>
      </x:c>
      <x:c r="D2837" s="2" t="str">
        <x:f>'Inventory detail'!C585</x:f>
        <x:v>DL034WHT</x:v>
      </x:c>
      <x:c r="E2837" s="10" t="n">
        <x:f>A1711</x:f>
        <x:v>46357</x:v>
      </x:c>
      <x:c r="F2837" s="7" t="n">
        <x:f>O1711</x:f>
        <x:v>0</x:v>
      </x:c>
      <x:c r="G2837" s="7" t="n">
        <x:f>Q1711</x:f>
        <x:v>0</x:v>
      </x:c>
      <x:c r="H2837" s="7" t="n">
        <x:f>R1711</x:f>
        <x:v>1641.170431211499</x:v>
      </x:c>
      <x:c r="I2837" s="7" t="n">
        <x:f>0</x:f>
        <x:v>0</x:v>
      </x:c>
      <x:c r="J2837" s="7" t="n">
        <x:f>0</x:f>
        <x:v>0</x:v>
      </x:c>
      <x:c r="K2837" s="7" t="n">
        <x:f>0</x:f>
        <x:v>0</x:v>
      </x:c>
      <x:c r="L2837" s="7" t="n">
        <x:f>'Inventory detail'!F585*Summary!$K$5*(A2837-E2837)/Summary!$K$6</x:f>
        <x:v>63.65503080082136</x:v>
      </x:c>
      <x:c r="M2837" s="7" t="n">
        <x:f>MAX(0,H2837-L2837)</x:f>
        <x:v>1577.5154004106776</x:v>
      </x:c>
      <x:c r="N2837" s="7" t="n">
        <x:f>MAX(0,L2837-H2837)</x:f>
        <x:v>0</x:v>
      </x:c>
      <x:c r="O2837" s="7" t="n">
        <x:f>MAX(0,F2837+I2837-N2837)</x:f>
        <x:v>0</x:v>
      </x:c>
      <x:c r="P2837" s="7" t="n">
        <x:f>MAX(0,N2837-F2837-I2837)</x:f>
        <x:v>0</x:v>
      </x:c>
      <x:c r="Q2837" s="7" t="n">
        <x:f>MAX(0,G2837+J2837-P2837)</x:f>
        <x:v>0</x:v>
      </x:c>
      <x:c r="R2837" s="7" t="n">
        <x:f>M2837+MAX(0,K2837-MAX(0,P2837-G2837-J2837))</x:f>
        <x:v>1577.5154004106776</x:v>
      </x:c>
      <x:c r="S2837" s="7" t="n">
        <x:f>SUM(O2837,Q2837,R2837)</x:f>
        <x:v>1577.5154004106776</x:v>
      </x:c>
      <x:c r="T2837" s="14" t="n">
        <x:f>'Inventory detail'!T585</x:f>
        <x:v>0.1424</x:v>
      </x:c>
      <x:c r="U2837" s="14" t="n">
        <x:f>'Inventory detail'!U585</x:f>
        <x:v>0.1424</x:v>
      </x:c>
      <x:c r="V2837" s="9" t="n">
        <x:f>O2837*T2837</x:f>
        <x:v>0</x:v>
      </x:c>
      <x:c r="W2837" s="9" t="n">
        <x:f>Q2837*T2837</x:f>
        <x:v>0</x:v>
      </x:c>
      <x:c r="X2837" s="9" t="n">
        <x:f>R2837*T2837</x:f>
        <x:v>224.63819301848048</x:v>
      </x:c>
      <x:c r="Y2837" s="9" t="n">
        <x:f>S2837*T2837</x:f>
        <x:v>224.63819301848048</x:v>
      </x:c>
      <x:c r="Z2837" s="9" t="n">
        <x:f>IF(ISNUMBER(U2837),S2837*(U2837-T2837),"n.a.")</x:f>
        <x:v>0</x:v>
      </x:c>
      <x:c r="AA2837" s="9" t="n">
        <x:f>IF(ISNUMBER(U2837),Y2837,0)</x:f>
        <x:v>224.63819301848048</x:v>
      </x:c>
      <x:c r="AB2837" s="7" t="n">
        <x:f>MAX(0,L2837-SUM(F2837:K2837))</x:f>
        <x:v>0</x:v>
      </x:c>
    </x:row>
    <x:row r="2838" ht="22" customHeight="1">
      <x:c r="A2838" s="18" t="n">
        <x:f>Summary!E$41</x:f>
        <x:v>46388</x:v>
      </x:c>
      <x:c r="B2838" s="2" t="str">
        <x:f>'Inventory detail'!A586</x:f>
        <x:v>COIL</x:v>
      </x:c>
      <x:c r="C2838" s="2" t="str">
        <x:f>'Inventory detail'!B586</x:f>
        <x:v>30</x:v>
      </x:c>
      <x:c r="D2838" s="2" t="str">
        <x:f>'Inventory detail'!C586</x:f>
        <x:v>13BLK36-4</x:v>
      </x:c>
      <x:c r="E2838" s="10" t="n">
        <x:f>A1712</x:f>
        <x:v>46357</x:v>
      </x:c>
      <x:c r="F2838" s="7" t="n">
        <x:f>O1712</x:f>
        <x:v>0</x:v>
      </x:c>
      <x:c r="G2838" s="7" t="n">
        <x:f>Q1712</x:f>
        <x:v>0</x:v>
      </x:c>
      <x:c r="H2838" s="7" t="n">
        <x:f>R1712</x:f>
        <x:v>1498.4315400410678</x:v>
      </x:c>
      <x:c r="I2838" s="7" t="n">
        <x:f>0</x:f>
        <x:v>0</x:v>
      </x:c>
      <x:c r="J2838" s="7" t="n">
        <x:f>0</x:f>
        <x:v>0</x:v>
      </x:c>
      <x:c r="K2838" s="7" t="n">
        <x:f>0</x:f>
        <x:v>0</x:v>
      </x:c>
      <x:c r="L2838" s="7" t="n">
        <x:f>'Inventory detail'!F586*Summary!$K$5*(A2838-E2838)/Summary!$K$6</x:f>
        <x:v>59.40796714579056</x:v>
      </x:c>
      <x:c r="M2838" s="7" t="n">
        <x:f>MAX(0,H2838-L2838)</x:f>
        <x:v>1439.0235728952773</x:v>
      </x:c>
      <x:c r="N2838" s="7" t="n">
        <x:f>MAX(0,L2838-H2838)</x:f>
        <x:v>0</x:v>
      </x:c>
      <x:c r="O2838" s="7" t="n">
        <x:f>MAX(0,F2838+I2838-N2838)</x:f>
        <x:v>0</x:v>
      </x:c>
      <x:c r="P2838" s="7" t="n">
        <x:f>MAX(0,N2838-F2838-I2838)</x:f>
        <x:v>0</x:v>
      </x:c>
      <x:c r="Q2838" s="7" t="n">
        <x:f>MAX(0,G2838+J2838-P2838)</x:f>
        <x:v>0</x:v>
      </x:c>
      <x:c r="R2838" s="7" t="n">
        <x:f>M2838+MAX(0,K2838-MAX(0,P2838-G2838-J2838))</x:f>
        <x:v>1439.0235728952773</x:v>
      </x:c>
      <x:c r="S2838" s="7" t="n">
        <x:f>SUM(O2838,Q2838,R2838)</x:f>
        <x:v>1439.0235728952773</x:v>
      </x:c>
      <x:c r="T2838" s="14" t="n">
        <x:f>'Inventory detail'!T586</x:f>
        <x:v>0.2066</x:v>
      </x:c>
      <x:c r="U2838" s="14" t="n">
        <x:f>'Inventory detail'!U586</x:f>
        <x:v>0.202436</x:v>
      </x:c>
      <x:c r="V2838" s="9" t="n">
        <x:f>O2838*T2838</x:f>
        <x:v>0</x:v>
      </x:c>
      <x:c r="W2838" s="9" t="n">
        <x:f>Q2838*T2838</x:f>
        <x:v>0</x:v>
      </x:c>
      <x:c r="X2838" s="9" t="n">
        <x:f>R2838*T2838</x:f>
        <x:v>297.3022701601643</x:v>
      </x:c>
      <x:c r="Y2838" s="9" t="n">
        <x:f>S2838*T2838</x:f>
        <x:v>297.3022701601643</x:v>
      </x:c>
      <x:c r="Z2838" s="9" t="n">
        <x:f>IF(ISNUMBER(U2838),S2838*(U2838-T2838),"n.a.")</x:f>
        <x:v>-5.992094157535936</x:v>
      </x:c>
      <x:c r="AA2838" s="9" t="n">
        <x:f>IF(ISNUMBER(U2838),Y2838,0)</x:f>
        <x:v>297.3022701601643</x:v>
      </x:c>
      <x:c r="AB2838" s="7" t="n">
        <x:f>MAX(0,L2838-SUM(F2838:K2838))</x:f>
        <x:v>0</x:v>
      </x:c>
    </x:row>
    <x:row r="2839" ht="22" customHeight="1">
      <x:c r="A2839" s="18" t="n">
        <x:f>Summary!E$41</x:f>
        <x:v>46388</x:v>
      </x:c>
      <x:c r="B2839" s="2" t="str">
        <x:f>'Inventory detail'!A587</x:f>
        <x:v>COIL</x:v>
      </x:c>
      <x:c r="C2839" s="2" t="str">
        <x:f>'Inventory detail'!B587</x:f>
        <x:v>30</x:v>
      </x:c>
      <x:c r="D2839" s="2" t="str">
        <x:f>'Inventory detail'!C587</x:f>
        <x:v>18BLU12-4</x:v>
      </x:c>
      <x:c r="E2839" s="10" t="n">
        <x:f>A1713</x:f>
        <x:v>46357</x:v>
      </x:c>
      <x:c r="F2839" s="7" t="n">
        <x:f>O1713</x:f>
        <x:v>0</x:v>
      </x:c>
      <x:c r="G2839" s="7" t="n">
        <x:f>Q1713</x:f>
        <x:v>0</x:v>
      </x:c>
      <x:c r="H2839" s="7" t="n">
        <x:f>R1713</x:f>
        <x:v>0</x:v>
      </x:c>
      <x:c r="I2839" s="7" t="n">
        <x:f>0</x:f>
        <x:v>0</x:v>
      </x:c>
      <x:c r="J2839" s="7" t="n">
        <x:f>0</x:f>
        <x:v>0</x:v>
      </x:c>
      <x:c r="K2839" s="7" t="n">
        <x:f>0</x:f>
        <x:v>0</x:v>
      </x:c>
      <x:c r="L2839" s="7" t="n">
        <x:f>'Inventory detail'!F587*Summary!$K$5*(A2839-E2839)/Summary!$K$6</x:f>
        <x:v>59.40796714579056</x:v>
      </x:c>
      <x:c r="M2839" s="7" t="n">
        <x:f>MAX(0,H2839-L2839)</x:f>
        <x:v>0</x:v>
      </x:c>
      <x:c r="N2839" s="7" t="n">
        <x:f>MAX(0,L2839-H2839)</x:f>
        <x:v>59.40796714579056</x:v>
      </x:c>
      <x:c r="O2839" s="7" t="n">
        <x:f>MAX(0,F2839+I2839-N2839)</x:f>
        <x:v>0</x:v>
      </x:c>
      <x:c r="P2839" s="7" t="n">
        <x:f>MAX(0,N2839-F2839-I2839)</x:f>
        <x:v>59.40796714579056</x:v>
      </x:c>
      <x:c r="Q2839" s="7" t="n">
        <x:f>MAX(0,G2839+J2839-P2839)</x:f>
        <x:v>0</x:v>
      </x:c>
      <x:c r="R2839" s="7" t="n">
        <x:f>M2839+MAX(0,K2839-MAX(0,P2839-G2839-J2839))</x:f>
        <x:v>0</x:v>
      </x:c>
      <x:c r="S2839" s="7" t="n">
        <x:f>SUM(O2839,Q2839,R2839)</x:f>
        <x:v>0</x:v>
      </x:c>
      <x:c r="T2839" s="14" t="n">
        <x:f>'Inventory detail'!T587</x:f>
        <x:v>0.1448</x:v>
      </x:c>
      <x:c r="U2839" s="14" t="n">
        <x:f>'Inventory detail'!U587</x:f>
        <x:v>0.141882</x:v>
      </x:c>
      <x:c r="V2839" s="9" t="n">
        <x:f>O2839*T2839</x:f>
        <x:v>0</x:v>
      </x:c>
      <x:c r="W2839" s="9" t="n">
        <x:f>Q2839*T2839</x:f>
        <x:v>0</x:v>
      </x:c>
      <x:c r="X2839" s="9" t="n">
        <x:f>R2839*T2839</x:f>
        <x:v>0</x:v>
      </x:c>
      <x:c r="Y2839" s="9" t="n">
        <x:f>S2839*T2839</x:f>
        <x:v>0</x:v>
      </x:c>
      <x:c r="Z2839" s="9" t="n">
        <x:f>IF(ISNUMBER(U2839),S2839*(U2839-T2839),"n.a.")</x:f>
        <x:v>0</x:v>
      </x:c>
      <x:c r="AA2839" s="9" t="n">
        <x:f>IF(ISNUMBER(U2839),Y2839,0)</x:f>
        <x:v>0</x:v>
      </x:c>
      <x:c r="AB2839" s="7" t="n">
        <x:f>MAX(0,L2839-SUM(F2839:K2839))</x:f>
        <x:v>59.40796714579056</x:v>
      </x:c>
    </x:row>
    <x:row r="2840" ht="22" customHeight="1">
      <x:c r="A2840" s="18" t="n">
        <x:f>Summary!E$41</x:f>
        <x:v>46388</x:v>
      </x:c>
      <x:c r="B2840" s="2" t="str">
        <x:f>'Inventory detail'!A588</x:f>
        <x:v>COIL</x:v>
      </x:c>
      <x:c r="C2840" s="2" t="str">
        <x:f>'Inventory detail'!B588</x:f>
        <x:v>30</x:v>
      </x:c>
      <x:c r="D2840" s="2" t="str">
        <x:f>'Inventory detail'!C588</x:f>
        <x:v>20CLR12-4</x:v>
      </x:c>
      <x:c r="E2840" s="10" t="n">
        <x:f>A1714</x:f>
        <x:v>46357</x:v>
      </x:c>
      <x:c r="F2840" s="7" t="n">
        <x:f>O1714</x:f>
        <x:v>0</x:v>
      </x:c>
      <x:c r="G2840" s="7" t="n">
        <x:f>Q1714</x:f>
        <x:v>0</x:v>
      </x:c>
      <x:c r="H2840" s="7" t="n">
        <x:f>R1714</x:f>
        <x:v>898.4315400410678</x:v>
      </x:c>
      <x:c r="I2840" s="7" t="n">
        <x:f>0</x:f>
        <x:v>0</x:v>
      </x:c>
      <x:c r="J2840" s="7" t="n">
        <x:f>0</x:f>
        <x:v>0</x:v>
      </x:c>
      <x:c r="K2840" s="7" t="n">
        <x:f>0</x:f>
        <x:v>0</x:v>
      </x:c>
      <x:c r="L2840" s="7" t="n">
        <x:f>'Inventory detail'!F588*Summary!$K$5*(A2840-E2840)/Summary!$K$6</x:f>
        <x:v>59.40796714579056</x:v>
      </x:c>
      <x:c r="M2840" s="7" t="n">
        <x:f>MAX(0,H2840-L2840)</x:f>
        <x:v>839.0235728952773</x:v>
      </x:c>
      <x:c r="N2840" s="7" t="n">
        <x:f>MAX(0,L2840-H2840)</x:f>
        <x:v>0</x:v>
      </x:c>
      <x:c r="O2840" s="7" t="n">
        <x:f>MAX(0,F2840+I2840-N2840)</x:f>
        <x:v>0</x:v>
      </x:c>
      <x:c r="P2840" s="7" t="n">
        <x:f>MAX(0,N2840-F2840-I2840)</x:f>
        <x:v>0</x:v>
      </x:c>
      <x:c r="Q2840" s="7" t="n">
        <x:f>MAX(0,G2840+J2840-P2840)</x:f>
        <x:v>0</x:v>
      </x:c>
      <x:c r="R2840" s="7" t="n">
        <x:f>M2840+MAX(0,K2840-MAX(0,P2840-G2840-J2840))</x:f>
        <x:v>839.0235728952773</x:v>
      </x:c>
      <x:c r="S2840" s="7" t="n">
        <x:f>SUM(O2840,Q2840,R2840)</x:f>
        <x:v>839.0235728952773</x:v>
      </x:c>
      <x:c r="T2840" s="14" t="n">
        <x:f>'Inventory detail'!T588</x:f>
        <x:v>0.1567</x:v>
      </x:c>
      <x:c r="U2840" s="14" t="n">
        <x:f>'Inventory detail'!U588</x:f>
        <x:v>0.1534845</x:v>
      </x:c>
      <x:c r="V2840" s="9" t="n">
        <x:f>O2840*T2840</x:f>
        <x:v>0</x:v>
      </x:c>
      <x:c r="W2840" s="9" t="n">
        <x:f>Q2840*T2840</x:f>
        <x:v>0</x:v>
      </x:c>
      <x:c r="X2840" s="9" t="n">
        <x:f>R2840*T2840</x:f>
        <x:v>131.47499387268996</x:v>
      </x:c>
      <x:c r="Y2840" s="9" t="n">
        <x:f>S2840*T2840</x:f>
        <x:v>131.47499387268996</x:v>
      </x:c>
      <x:c r="Z2840" s="9" t="n">
        <x:f>IF(ISNUMBER(U2840),S2840*(U2840-T2840),"n.a.")</x:f>
        <x:v>-2.6978802986447725</x:v>
      </x:c>
      <x:c r="AA2840" s="9" t="n">
        <x:f>IF(ISNUMBER(U2840),Y2840,0)</x:f>
        <x:v>131.47499387268996</x:v>
      </x:c>
      <x:c r="AB2840" s="7" t="n">
        <x:f>MAX(0,L2840-SUM(F2840:K2840))</x:f>
        <x:v>0</x:v>
      </x:c>
    </x:row>
    <x:row r="2841" ht="22" customHeight="1">
      <x:c r="A2841" s="18" t="n">
        <x:f>Summary!E$41</x:f>
        <x:v>46388</x:v>
      </x:c>
      <x:c r="B2841" s="2" t="str">
        <x:f>'Inventory detail'!A589</x:f>
        <x:v>COIL</x:v>
      </x:c>
      <x:c r="C2841" s="2" t="str">
        <x:f>'Inventory detail'!B589</x:f>
        <x:v>30</x:v>
      </x:c>
      <x:c r="D2841" s="2" t="str">
        <x:f>'Inventory detail'!C589</x:f>
        <x:v>22BLK36-4</x:v>
      </x:c>
      <x:c r="E2841" s="10" t="n">
        <x:f>A1715</x:f>
        <x:v>46357</x:v>
      </x:c>
      <x:c r="F2841" s="7" t="n">
        <x:f>O1715</x:f>
        <x:v>698.4315400410678</x:v>
      </x:c>
      <x:c r="G2841" s="7" t="n">
        <x:f>Q1715</x:f>
        <x:v>0</x:v>
      </x:c>
      <x:c r="H2841" s="7" t="n">
        <x:f>R1715</x:f>
        <x:v>0</x:v>
      </x:c>
      <x:c r="I2841" s="7" t="n">
        <x:f>SUMIFS('PO detail'!$W$857:$W$858,'PO detail'!$V$857:$V$858,"&gt;="&amp;E2841,'PO detail'!$V$857:$V$858,"&lt;"&amp;A2841)</x:f>
        <x:v>0</x:v>
      </x:c>
      <x:c r="J2841" s="7" t="n">
        <x:f>SUMIFS('PO detail'!$X$857:$X$858,'PO detail'!$V$857:$V$858,"&gt;="&amp;E2841,'PO detail'!$V$857:$V$858,"&lt;"&amp;A2841)</x:f>
        <x:v>0</x:v>
      </x:c>
      <x:c r="K2841" s="7" t="n">
        <x:f>SUMIFS('PO detail'!$Y$857:$Y$858,'PO detail'!$V$857:$V$858,"&gt;="&amp;E2841,'PO detail'!$V$857:$V$858,"&lt;"&amp;A2841)</x:f>
        <x:v>0</x:v>
      </x:c>
      <x:c r="L2841" s="7" t="n">
        <x:f>'Inventory detail'!F589*Summary!$K$5*(A2841-E2841)/Summary!$K$6</x:f>
        <x:v>59.40796714579056</x:v>
      </x:c>
      <x:c r="M2841" s="7" t="n">
        <x:f>MAX(0,H2841-L2841)</x:f>
        <x:v>0</x:v>
      </x:c>
      <x:c r="N2841" s="7" t="n">
        <x:f>MAX(0,L2841-H2841)</x:f>
        <x:v>59.40796714579056</x:v>
      </x:c>
      <x:c r="O2841" s="7" t="n">
        <x:f>MAX(0,F2841+I2841-N2841)</x:f>
        <x:v>639.0235728952773</x:v>
      </x:c>
      <x:c r="P2841" s="7" t="n">
        <x:f>MAX(0,N2841-F2841-I2841)</x:f>
        <x:v>0</x:v>
      </x:c>
      <x:c r="Q2841" s="7" t="n">
        <x:f>MAX(0,G2841+J2841-P2841)</x:f>
        <x:v>0</x:v>
      </x:c>
      <x:c r="R2841" s="7" t="n">
        <x:f>M2841+MAX(0,K2841-MAX(0,P2841-G2841-J2841))</x:f>
        <x:v>0</x:v>
      </x:c>
      <x:c r="S2841" s="7" t="n">
        <x:f>SUM(O2841,Q2841,R2841)</x:f>
        <x:v>639.0235728952773</x:v>
      </x:c>
      <x:c r="T2841" s="14" t="n">
        <x:f>'Inventory detail'!T589</x:f>
        <x:v>0.3826</x:v>
      </x:c>
      <x:c r="U2841" s="14" t="n">
        <x:f>'Inventory detail'!U589</x:f>
        <x:v>0.3749265</x:v>
      </x:c>
      <x:c r="V2841" s="9" t="n">
        <x:f>O2841*T2841</x:f>
        <x:v>244.4904189897331</x:v>
      </x:c>
      <x:c r="W2841" s="9" t="n">
        <x:f>Q2841*T2841</x:f>
        <x:v>0</x:v>
      </x:c>
      <x:c r="X2841" s="9" t="n">
        <x:f>R2841*T2841</x:f>
        <x:v>0</x:v>
      </x:c>
      <x:c r="Y2841" s="9" t="n">
        <x:f>S2841*T2841</x:f>
        <x:v>244.4904189897331</x:v>
      </x:c>
      <x:c r="Z2841" s="9" t="n">
        <x:f>IF(ISNUMBER(U2841),S2841*(U2841-T2841),"n.a.")</x:f>
        <x:v>-4.90354738661191</x:v>
      </x:c>
      <x:c r="AA2841" s="9" t="n">
        <x:f>IF(ISNUMBER(U2841),Y2841,0)</x:f>
        <x:v>244.4904189897331</x:v>
      </x:c>
      <x:c r="AB2841" s="7" t="n">
        <x:f>MAX(0,L2841-SUM(F2841:K2841))</x:f>
        <x:v>0</x:v>
      </x:c>
    </x:row>
    <x:row r="2842" ht="22" customHeight="1">
      <x:c r="A2842" s="18" t="n">
        <x:f>Summary!E$41</x:f>
        <x:v>46388</x:v>
      </x:c>
      <x:c r="B2842" s="2" t="str">
        <x:f>'Inventory detail'!A590</x:f>
        <x:v>COIL</x:v>
      </x:c>
      <x:c r="C2842" s="2" t="str">
        <x:f>'Inventory detail'!B590</x:f>
        <x:v>30</x:v>
      </x:c>
      <x:c r="D2842" s="2" t="str">
        <x:f>'Inventory detail'!C590</x:f>
        <x:v>25WHT12-4</x:v>
      </x:c>
      <x:c r="E2842" s="10" t="n">
        <x:f>A1716</x:f>
        <x:v>46357</x:v>
      </x:c>
      <x:c r="F2842" s="7" t="n">
        <x:f>O1716</x:f>
        <x:v>1200</x:v>
      </x:c>
      <x:c r="G2842" s="7" t="n">
        <x:f>Q1716</x:f>
        <x:v>0</x:v>
      </x:c>
      <x:c r="H2842" s="7" t="n">
        <x:f>R1716</x:f>
        <x:v>198.43154004106776</x:v>
      </x:c>
      <x:c r="I2842" s="7" t="n">
        <x:f>SUMIFS('PO detail'!$W$873:$W$873,'PO detail'!$V$873:$V$873,"&gt;="&amp;E2842,'PO detail'!$V$873:$V$873,"&lt;"&amp;A2842)</x:f>
        <x:v>0</x:v>
      </x:c>
      <x:c r="J2842" s="7" t="n">
        <x:f>SUMIFS('PO detail'!$X$873:$X$873,'PO detail'!$V$873:$V$873,"&gt;="&amp;E2842,'PO detail'!$V$873:$V$873,"&lt;"&amp;A2842)</x:f>
        <x:v>0</x:v>
      </x:c>
      <x:c r="K2842" s="7" t="n">
        <x:f>SUMIFS('PO detail'!$Y$873:$Y$873,'PO detail'!$V$873:$V$873,"&gt;="&amp;E2842,'PO detail'!$V$873:$V$873,"&lt;"&amp;A2842)</x:f>
        <x:v>0</x:v>
      </x:c>
      <x:c r="L2842" s="7" t="n">
        <x:f>'Inventory detail'!F590*Summary!$K$5*(A2842-E2842)/Summary!$K$6</x:f>
        <x:v>59.40796714579056</x:v>
      </x:c>
      <x:c r="M2842" s="7" t="n">
        <x:f>MAX(0,H2842-L2842)</x:f>
        <x:v>139.0235728952772</x:v>
      </x:c>
      <x:c r="N2842" s="7" t="n">
        <x:f>MAX(0,L2842-H2842)</x:f>
        <x:v>0</x:v>
      </x:c>
      <x:c r="O2842" s="7" t="n">
        <x:f>MAX(0,F2842+I2842-N2842)</x:f>
        <x:v>1200</x:v>
      </x:c>
      <x:c r="P2842" s="7" t="n">
        <x:f>MAX(0,N2842-F2842-I2842)</x:f>
        <x:v>0</x:v>
      </x:c>
      <x:c r="Q2842" s="7" t="n">
        <x:f>MAX(0,G2842+J2842-P2842)</x:f>
        <x:v>0</x:v>
      </x:c>
      <x:c r="R2842" s="7" t="n">
        <x:f>M2842+MAX(0,K2842-MAX(0,P2842-G2842-J2842))</x:f>
        <x:v>139.0235728952772</x:v>
      </x:c>
      <x:c r="S2842" s="7" t="n">
        <x:f>SUM(O2842,Q2842,R2842)</x:f>
        <x:v>1339.023572895277</x:v>
      </x:c>
      <x:c r="T2842" s="14" t="n">
        <x:f>'Inventory detail'!T590</x:f>
        <x:v>0.2144</x:v>
      </x:c>
      <x:c r="U2842" s="14" t="n">
        <x:f>'Inventory detail'!U590</x:f>
        <x:v>0.2100605</x:v>
      </x:c>
      <x:c r="V2842" s="9" t="n">
        <x:f>O2842*T2842</x:f>
        <x:v>257.28000000000003</x:v>
      </x:c>
      <x:c r="W2842" s="9" t="n">
        <x:f>Q2842*T2842</x:f>
        <x:v>0</x:v>
      </x:c>
      <x:c r="X2842" s="9" t="n">
        <x:f>R2842*T2842</x:f>
        <x:v>29.80665402874743</x:v>
      </x:c>
      <x:c r="Y2842" s="9" t="n">
        <x:f>S2842*T2842</x:f>
        <x:v>287.08665402874743</x:v>
      </x:c>
      <x:c r="Z2842" s="9" t="n">
        <x:f>IF(ISNUMBER(U2842),S2842*(U2842-T2842),"n.a.")</x:f>
        <x:v>-5.81069279457905</x:v>
      </x:c>
      <x:c r="AA2842" s="9" t="n">
        <x:f>IF(ISNUMBER(U2842),Y2842,0)</x:f>
        <x:v>287.08665402874743</x:v>
      </x:c>
      <x:c r="AB2842" s="7" t="n">
        <x:f>MAX(0,L2842-SUM(F2842:K2842))</x:f>
        <x:v>0</x:v>
      </x:c>
    </x:row>
    <x:row r="2843" ht="22" customHeight="1">
      <x:c r="A2843" s="18" t="n">
        <x:f>Summary!E$41</x:f>
        <x:v>46388</x:v>
      </x:c>
      <x:c r="B2843" s="2" t="str">
        <x:f>'Inventory detail'!A591</x:f>
        <x:v>COIL</x:v>
      </x:c>
      <x:c r="C2843" s="2" t="str">
        <x:f>'Inventory detail'!B591</x:f>
        <x:v>60</x:v>
      </x:c>
      <x:c r="D2843" s="2" t="str">
        <x:f>'Inventory detail'!C591</x:f>
        <x:v>32BLK36-4</x:v>
      </x:c>
      <x:c r="E2843" s="10" t="n">
        <x:f>A1717</x:f>
        <x:v>46357</x:v>
      </x:c>
      <x:c r="F2843" s="7" t="n">
        <x:f>O1717</x:f>
        <x:v>0</x:v>
      </x:c>
      <x:c r="G2843" s="7" t="n">
        <x:f>Q1717</x:f>
        <x:v>0</x:v>
      </x:c>
      <x:c r="H2843" s="7" t="n">
        <x:f>R1717</x:f>
        <x:v>398.43154004106776</x:v>
      </x:c>
      <x:c r="I2843" s="7" t="n">
        <x:f>0</x:f>
        <x:v>0</x:v>
      </x:c>
      <x:c r="J2843" s="7" t="n">
        <x:f>0</x:f>
        <x:v>0</x:v>
      </x:c>
      <x:c r="K2843" s="7" t="n">
        <x:f>0</x:f>
        <x:v>0</x:v>
      </x:c>
      <x:c r="L2843" s="7" t="n">
        <x:f>'Inventory detail'!F591*Summary!$K$5*(A2843-E2843)/Summary!$K$6</x:f>
        <x:v>59.40796714579056</x:v>
      </x:c>
      <x:c r="M2843" s="7" t="n">
        <x:f>MAX(0,H2843-L2843)</x:f>
        <x:v>339.0235728952772</x:v>
      </x:c>
      <x:c r="N2843" s="7" t="n">
        <x:f>MAX(0,L2843-H2843)</x:f>
        <x:v>0</x:v>
      </x:c>
      <x:c r="O2843" s="7" t="n">
        <x:f>MAX(0,F2843+I2843-N2843)</x:f>
        <x:v>0</x:v>
      </x:c>
      <x:c r="P2843" s="7" t="n">
        <x:f>MAX(0,N2843-F2843-I2843)</x:f>
        <x:v>0</x:v>
      </x:c>
      <x:c r="Q2843" s="7" t="n">
        <x:f>MAX(0,G2843+J2843-P2843)</x:f>
        <x:v>0</x:v>
      </x:c>
      <x:c r="R2843" s="7" t="n">
        <x:f>M2843+MAX(0,K2843-MAX(0,P2843-G2843-J2843))</x:f>
        <x:v>339.0235728952772</x:v>
      </x:c>
      <x:c r="S2843" s="7" t="n">
        <x:f>SUM(O2843,Q2843,R2843)</x:f>
        <x:v>339.0235728952772</x:v>
      </x:c>
      <x:c r="T2843" s="14" t="n">
        <x:f>'Inventory detail'!T591</x:f>
        <x:v>0.6029</x:v>
      </x:c>
      <x:c r="U2843" s="14" t="n">
        <x:f>'Inventory detail'!U591</x:f>
        <x:v>0.5906224999999999</x:v>
      </x:c>
      <x:c r="V2843" s="9" t="n">
        <x:f>O2843*T2843</x:f>
        <x:v>0</x:v>
      </x:c>
      <x:c r="W2843" s="9" t="n">
        <x:f>Q2843*T2843</x:f>
        <x:v>0</x:v>
      </x:c>
      <x:c r="X2843" s="9" t="n">
        <x:f>R2843*T2843</x:f>
        <x:v>204.39731209856262</x:v>
      </x:c>
      <x:c r="Y2843" s="9" t="n">
        <x:f>S2843*T2843</x:f>
        <x:v>204.39731209856262</x:v>
      </x:c>
      <x:c r="Z2843" s="9" t="n">
        <x:f>IF(ISNUMBER(U2843),S2843*(U2843-T2843),"n.a.")</x:f>
        <x:v>-4.1623619162217835</x:v>
      </x:c>
      <x:c r="AA2843" s="9" t="n">
        <x:f>IF(ISNUMBER(U2843),Y2843,0)</x:f>
        <x:v>204.39731209856262</x:v>
      </x:c>
      <x:c r="AB2843" s="7" t="n">
        <x:f>MAX(0,L2843-SUM(F2843:K2843))</x:f>
        <x:v>0</x:v>
      </x:c>
    </x:row>
    <x:row r="2844" ht="22" customHeight="1">
      <x:c r="A2844" s="18" t="n">
        <x:f>Summary!E$41</x:f>
        <x:v>46388</x:v>
      </x:c>
      <x:c r="B2844" s="2" t="str">
        <x:f>'Inventory detail'!A592</x:f>
        <x:v>POUC</x:v>
      </x:c>
      <x:c r="C2844" s="2" t="str">
        <x:f>'Inventory detail'!B592</x:f>
        <x:v>30</x:v>
      </x:c>
      <x:c r="D2844" s="2" t="str">
        <x:f>'Inventory detail'!C592</x:f>
        <x:v>BUS7</x:v>
      </x:c>
      <x:c r="E2844" s="10" t="n">
        <x:f>A1718</x:f>
        <x:v>46357</x:v>
      </x:c>
      <x:c r="F2844" s="7" t="n">
        <x:f>O1718</x:f>
        <x:v>0</x:v>
      </x:c>
      <x:c r="G2844" s="7" t="n">
        <x:f>Q1718</x:f>
        <x:v>0</x:v>
      </x:c>
      <x:c r="H2844" s="7" t="n">
        <x:f>R1718</x:f>
        <x:v>2998.431540041068</x:v>
      </x:c>
      <x:c r="I2844" s="7" t="n">
        <x:f>0</x:f>
        <x:v>0</x:v>
      </x:c>
      <x:c r="J2844" s="7" t="n">
        <x:f>0</x:f>
        <x:v>0</x:v>
      </x:c>
      <x:c r="K2844" s="7" t="n">
        <x:f>0</x:f>
        <x:v>0</x:v>
      </x:c>
      <x:c r="L2844" s="7" t="n">
        <x:f>'Inventory detail'!F592*Summary!$K$5*(A2844-E2844)/Summary!$K$6</x:f>
        <x:v>59.40796714579056</x:v>
      </x:c>
      <x:c r="M2844" s="7" t="n">
        <x:f>MAX(0,H2844-L2844)</x:f>
        <x:v>2939.023572895277</x:v>
      </x:c>
      <x:c r="N2844" s="7" t="n">
        <x:f>MAX(0,L2844-H2844)</x:f>
        <x:v>0</x:v>
      </x:c>
      <x:c r="O2844" s="7" t="n">
        <x:f>MAX(0,F2844+I2844-N2844)</x:f>
        <x:v>0</x:v>
      </x:c>
      <x:c r="P2844" s="7" t="n">
        <x:f>MAX(0,N2844-F2844-I2844)</x:f>
        <x:v>0</x:v>
      </x:c>
      <x:c r="Q2844" s="7" t="n">
        <x:f>MAX(0,G2844+J2844-P2844)</x:f>
        <x:v>0</x:v>
      </x:c>
      <x:c r="R2844" s="7" t="n">
        <x:f>M2844+MAX(0,K2844-MAX(0,P2844-G2844-J2844))</x:f>
        <x:v>2939.023572895277</x:v>
      </x:c>
      <x:c r="S2844" s="7" t="n">
        <x:f>SUM(O2844,Q2844,R2844)</x:f>
        <x:v>2939.023572895277</x:v>
      </x:c>
      <x:c r="T2844" s="14" t="n">
        <x:f>'Inventory detail'!T592</x:f>
        <x:v>0.009000000000000001</x:v>
      </x:c>
      <x:c r="U2844" s="14" t="n">
        <x:f>'Inventory detail'!U592</x:f>
        <x:v>0.009734999999999999</x:v>
      </x:c>
      <x:c r="V2844" s="9" t="n">
        <x:f>O2844*T2844</x:f>
        <x:v>0</x:v>
      </x:c>
      <x:c r="W2844" s="9" t="n">
        <x:f>Q2844*T2844</x:f>
        <x:v>0</x:v>
      </x:c>
      <x:c r="X2844" s="9" t="n">
        <x:f>R2844*T2844</x:f>
        <x:v>26.451212156057498</x:v>
      </x:c>
      <x:c r="Y2844" s="9" t="n">
        <x:f>S2844*T2844</x:f>
        <x:v>26.451212156057498</x:v>
      </x:c>
      <x:c r="Z2844" s="9" t="n">
        <x:f>IF(ISNUMBER(U2844),S2844*(U2844-T2844),"n.a.")</x:f>
        <x:v>2.160182326078022</x:v>
      </x:c>
      <x:c r="AA2844" s="9" t="n">
        <x:f>IF(ISNUMBER(U2844),Y2844,0)</x:f>
        <x:v>26.451212156057498</x:v>
      </x:c>
      <x:c r="AB2844" s="7" t="n">
        <x:f>MAX(0,L2844-SUM(F2844:K2844))</x:f>
        <x:v>0</x:v>
      </x:c>
    </x:row>
    <x:row r="2845" ht="22" customHeight="1">
      <x:c r="A2845" s="18" t="n">
        <x:f>Summary!E$41</x:f>
        <x:v>46388</x:v>
      </x:c>
      <x:c r="B2845" s="2" t="str">
        <x:f>'Inventory detail'!A593</x:f>
        <x:v>WIRE</x:v>
      </x:c>
      <x:c r="C2845" s="2" t="str">
        <x:f>'Inventory detail'!B593</x:f>
        <x:v>30</x:v>
      </x:c>
      <x:c r="D2845" s="2" t="str">
        <x:f>'Inventory detail'!C593</x:f>
        <x:v>DL012BLU</x:v>
      </x:c>
      <x:c r="E2845" s="10" t="n">
        <x:f>A1719</x:f>
        <x:v>46357</x:v>
      </x:c>
      <x:c r="F2845" s="7" t="n">
        <x:f>O1719</x:f>
        <x:v>0</x:v>
      </x:c>
      <x:c r="G2845" s="7" t="n">
        <x:f>Q1719</x:f>
        <x:v>0</x:v>
      </x:c>
      <x:c r="H2845" s="7" t="n">
        <x:f>R1719</x:f>
        <x:v>198.43154004106776</x:v>
      </x:c>
      <x:c r="I2845" s="7" t="n">
        <x:f>0</x:f>
        <x:v>0</x:v>
      </x:c>
      <x:c r="J2845" s="7" t="n">
        <x:f>0</x:f>
        <x:v>0</x:v>
      </x:c>
      <x:c r="K2845" s="7" t="n">
        <x:f>0</x:f>
        <x:v>0</x:v>
      </x:c>
      <x:c r="L2845" s="7" t="n">
        <x:f>'Inventory detail'!F593*Summary!$K$5*(A2845-E2845)/Summary!$K$6</x:f>
        <x:v>59.40796714579056</x:v>
      </x:c>
      <x:c r="M2845" s="7" t="n">
        <x:f>MAX(0,H2845-L2845)</x:f>
        <x:v>139.0235728952772</x:v>
      </x:c>
      <x:c r="N2845" s="7" t="n">
        <x:f>MAX(0,L2845-H2845)</x:f>
        <x:v>0</x:v>
      </x:c>
      <x:c r="O2845" s="7" t="n">
        <x:f>MAX(0,F2845+I2845-N2845)</x:f>
        <x:v>0</x:v>
      </x:c>
      <x:c r="P2845" s="7" t="n">
        <x:f>MAX(0,N2845-F2845-I2845)</x:f>
        <x:v>0</x:v>
      </x:c>
      <x:c r="Q2845" s="7" t="n">
        <x:f>MAX(0,G2845+J2845-P2845)</x:f>
        <x:v>0</x:v>
      </x:c>
      <x:c r="R2845" s="7" t="n">
        <x:f>M2845+MAX(0,K2845-MAX(0,P2845-G2845-J2845))</x:f>
        <x:v>139.0235728952772</x:v>
      </x:c>
      <x:c r="S2845" s="7" t="n">
        <x:f>SUM(O2845,Q2845,R2845)</x:f>
        <x:v>139.0235728952772</x:v>
      </x:c>
      <x:c r="T2845" s="14" t="n">
        <x:f>'Inventory detail'!T593</x:f>
        <x:v>0.059000000000000004</x:v>
      </x:c>
      <x:c r="U2845" s="14" t="n">
        <x:f>'Inventory detail'!U593</x:f>
        <x:v>0.059000000000000004</x:v>
      </x:c>
      <x:c r="V2845" s="9" t="n">
        <x:f>O2845*T2845</x:f>
        <x:v>0</x:v>
      </x:c>
      <x:c r="W2845" s="9" t="n">
        <x:f>Q2845*T2845</x:f>
        <x:v>0</x:v>
      </x:c>
      <x:c r="X2845" s="9" t="n">
        <x:f>R2845*T2845</x:f>
        <x:v>8.202390800821355</x:v>
      </x:c>
      <x:c r="Y2845" s="9" t="n">
        <x:f>S2845*T2845</x:f>
        <x:v>8.202390800821355</x:v>
      </x:c>
      <x:c r="Z2845" s="9" t="n">
        <x:f>IF(ISNUMBER(U2845),S2845*(U2845-T2845),"n.a.")</x:f>
        <x:v>0</x:v>
      </x:c>
      <x:c r="AA2845" s="9" t="n">
        <x:f>IF(ISNUMBER(U2845),Y2845,0)</x:f>
        <x:v>8.202390800821355</x:v>
      </x:c>
      <x:c r="AB2845" s="7" t="n">
        <x:f>MAX(0,L2845-SUM(F2845:K2845))</x:f>
        <x:v>0</x:v>
      </x:c>
    </x:row>
    <x:row r="2846" ht="22" customHeight="1">
      <x:c r="A2846" s="18" t="n">
        <x:f>Summary!E$41</x:f>
        <x:v>46388</x:v>
      </x:c>
      <x:c r="B2846" s="2" t="str">
        <x:f>'Inventory detail'!A594</x:f>
        <x:v>POUC</x:v>
      </x:c>
      <x:c r="C2846" s="2" t="str">
        <x:f>'Inventory detail'!B594</x:f>
        <x:v>30</x:v>
      </x:c>
      <x:c r="D2846" s="2" t="str">
        <x:f>'Inventory detail'!C594</x:f>
        <x:v>LET5SL</x:v>
      </x:c>
      <x:c r="E2846" s="10" t="n">
        <x:f>A1720</x:f>
        <x:v>46357</x:v>
      </x:c>
      <x:c r="F2846" s="7" t="n">
        <x:f>O1720</x:f>
        <x:v>705.6752361396303</x:v>
      </x:c>
      <x:c r="G2846" s="7" t="n">
        <x:f>Q1720</x:f>
        <x:v>0</x:v>
      </x:c>
      <x:c r="H2846" s="7" t="n">
        <x:f>R1720</x:f>
        <x:v>0</x:v>
      </x:c>
      <x:c r="I2846" s="7" t="n">
        <x:f>SUMIFS('PO detail'!$W$1651:$W$1651,'PO detail'!$V$1651:$V$1651,"&gt;="&amp;E2846,'PO detail'!$V$1651:$V$1651,"&lt;"&amp;A2846)</x:f>
        <x:v>0</x:v>
      </x:c>
      <x:c r="J2846" s="7" t="n">
        <x:f>SUMIFS('PO detail'!$X$1651:$X$1651,'PO detail'!$V$1651:$V$1651,"&gt;="&amp;E2846,'PO detail'!$V$1651:$V$1651,"&lt;"&amp;A2846)</x:f>
        <x:v>0</x:v>
      </x:c>
      <x:c r="K2846" s="7" t="n">
        <x:f>SUMIFS('PO detail'!$Y$1651:$Y$1651,'PO detail'!$V$1651:$V$1651,"&gt;="&amp;E2846,'PO detail'!$V$1651:$V$1651,"&lt;"&amp;A2846)</x:f>
        <x:v>0</x:v>
      </x:c>
      <x:c r="L2846" s="7" t="n">
        <x:f>'Inventory detail'!F594*Summary!$K$5*(A2846-E2846)/Summary!$K$6</x:f>
        <x:v>55.17108829568789</x:v>
      </x:c>
      <x:c r="M2846" s="7" t="n">
        <x:f>MAX(0,H2846-L2846)</x:f>
        <x:v>0</x:v>
      </x:c>
      <x:c r="N2846" s="7" t="n">
        <x:f>MAX(0,L2846-H2846)</x:f>
        <x:v>55.17108829568789</x:v>
      </x:c>
      <x:c r="O2846" s="7" t="n">
        <x:f>MAX(0,F2846+I2846-N2846)</x:f>
        <x:v>650.5041478439424</x:v>
      </x:c>
      <x:c r="P2846" s="7" t="n">
        <x:f>MAX(0,N2846-F2846-I2846)</x:f>
        <x:v>0</x:v>
      </x:c>
      <x:c r="Q2846" s="7" t="n">
        <x:f>MAX(0,G2846+J2846-P2846)</x:f>
        <x:v>0</x:v>
      </x:c>
      <x:c r="R2846" s="7" t="n">
        <x:f>M2846+MAX(0,K2846-MAX(0,P2846-G2846-J2846))</x:f>
        <x:v>0</x:v>
      </x:c>
      <x:c r="S2846" s="7" t="n">
        <x:f>SUM(O2846,Q2846,R2846)</x:f>
        <x:v>650.5041478439424</x:v>
      </x:c>
      <x:c r="T2846" s="14" t="n">
        <x:f>'Inventory detail'!T594</x:f>
        <x:v>0.1429</x:v>
      </x:c>
      <x:c r="U2846" s="14" t="n">
        <x:f>'Inventory detail'!U594</x:f>
        <x:v>0.15575999999999998</x:v>
      </x:c>
      <x:c r="V2846" s="9" t="n">
        <x:f>O2846*T2846</x:f>
        <x:v>92.95704272689937</x:v>
      </x:c>
      <x:c r="W2846" s="9" t="n">
        <x:f>Q2846*T2846</x:f>
        <x:v>0</x:v>
      </x:c>
      <x:c r="X2846" s="9" t="n">
        <x:f>R2846*T2846</x:f>
        <x:v>0</x:v>
      </x:c>
      <x:c r="Y2846" s="9" t="n">
        <x:f>S2846*T2846</x:f>
        <x:v>92.95704272689937</x:v>
      </x:c>
      <x:c r="Z2846" s="9" t="n">
        <x:f>IF(ISNUMBER(U2846),S2846*(U2846-T2846),"n.a.")</x:f>
        <x:v>8.365483341273087</x:v>
      </x:c>
      <x:c r="AA2846" s="9" t="n">
        <x:f>IF(ISNUMBER(U2846),Y2846,0)</x:f>
        <x:v>92.95704272689937</x:v>
      </x:c>
      <x:c r="AB2846" s="7" t="n">
        <x:f>MAX(0,L2846-SUM(F2846:K2846))</x:f>
        <x:v>0</x:v>
      </x:c>
    </x:row>
    <x:row r="2847" ht="22" customHeight="1">
      <x:c r="A2847" s="18" t="n">
        <x:f>Summary!E$41</x:f>
        <x:v>46388</x:v>
      </x:c>
      <x:c r="B2847" s="2" t="str">
        <x:f>'Inventory detail'!A595</x:f>
        <x:v>COIL</x:v>
      </x:c>
      <x:c r="C2847" s="2" t="str">
        <x:f>'Inventory detail'!B595</x:f>
        <x:v>10</x:v>
      </x:c>
      <x:c r="D2847" s="2" t="str">
        <x:f>'Inventory detail'!C595</x:f>
        <x:v>22WHT36-4</x:v>
      </x:c>
      <x:c r="E2847" s="10" t="n">
        <x:f>A1721</x:f>
        <x:v>46357</x:v>
      </x:c>
      <x:c r="F2847" s="7" t="n">
        <x:f>O1721</x:f>
        <x:v>0</x:v>
      </x:c>
      <x:c r="G2847" s="7" t="n">
        <x:f>Q1721</x:f>
        <x:v>0</x:v>
      </x:c>
      <x:c r="H2847" s="7" t="n">
        <x:f>R1721</x:f>
        <x:v>412.9363449691992</x:v>
      </x:c>
      <x:c r="I2847" s="7" t="n">
        <x:f>0</x:f>
        <x:v>0</x:v>
      </x:c>
      <x:c r="J2847" s="7" t="n">
        <x:f>0</x:f>
        <x:v>0</x:v>
      </x:c>
      <x:c r="K2847" s="7" t="n">
        <x:f>0</x:f>
        <x:v>0</x:v>
      </x:c>
      <x:c r="L2847" s="7" t="n">
        <x:f>'Inventory detail'!F595*Summary!$K$5*(A2847-E2847)/Summary!$K$6</x:f>
        <x:v>50.92402464065709</x:v>
      </x:c>
      <x:c r="M2847" s="7" t="n">
        <x:f>MAX(0,H2847-L2847)</x:f>
        <x:v>362.0123203285421</x:v>
      </x:c>
      <x:c r="N2847" s="7" t="n">
        <x:f>MAX(0,L2847-H2847)</x:f>
        <x:v>0</x:v>
      </x:c>
      <x:c r="O2847" s="7" t="n">
        <x:f>MAX(0,F2847+I2847-N2847)</x:f>
        <x:v>0</x:v>
      </x:c>
      <x:c r="P2847" s="7" t="n">
        <x:f>MAX(0,N2847-F2847-I2847)</x:f>
        <x:v>0</x:v>
      </x:c>
      <x:c r="Q2847" s="7" t="n">
        <x:f>MAX(0,G2847+J2847-P2847)</x:f>
        <x:v>0</x:v>
      </x:c>
      <x:c r="R2847" s="7" t="n">
        <x:f>M2847+MAX(0,K2847-MAX(0,P2847-G2847-J2847))</x:f>
        <x:v>362.0123203285421</x:v>
      </x:c>
      <x:c r="S2847" s="7" t="n">
        <x:f>SUM(O2847,Q2847,R2847)</x:f>
        <x:v>362.0123203285421</x:v>
      </x:c>
      <x:c r="T2847" s="14" t="n">
        <x:f>'Inventory detail'!T595</x:f>
        <x:v>0.4882</x:v>
      </x:c>
      <x:c r="U2847" s="14" t="n">
        <x:f>'Inventory detail'!U595</x:f>
        <x:v>0.4783545</x:v>
      </x:c>
      <x:c r="V2847" s="9" t="n">
        <x:f>O2847*T2847</x:f>
        <x:v>0</x:v>
      </x:c>
      <x:c r="W2847" s="9" t="n">
        <x:f>Q2847*T2847</x:f>
        <x:v>0</x:v>
      </x:c>
      <x:c r="X2847" s="9" t="n">
        <x:f>R2847*T2847</x:f>
        <x:v>176.73441478439426</x:v>
      </x:c>
      <x:c r="Y2847" s="9" t="n">
        <x:f>S2847*T2847</x:f>
        <x:v>176.73441478439426</x:v>
      </x:c>
      <x:c r="Z2847" s="9" t="n">
        <x:f>IF(ISNUMBER(U2847),S2847*(U2847-T2847),"n.a.")</x:f>
        <x:v>-3.564192299794664</x:v>
      </x:c>
      <x:c r="AA2847" s="9" t="n">
        <x:f>IF(ISNUMBER(U2847),Y2847,0)</x:f>
        <x:v>176.73441478439426</x:v>
      </x:c>
      <x:c r="AB2847" s="7" t="n">
        <x:f>MAX(0,L2847-SUM(F2847:K2847))</x:f>
        <x:v>0</x:v>
      </x:c>
    </x:row>
    <x:row r="2848" ht="22" customHeight="1">
      <x:c r="A2848" s="18" t="n">
        <x:f>Summary!E$41</x:f>
        <x:v>46388</x:v>
      </x:c>
      <x:c r="B2848" s="2" t="str">
        <x:f>'Inventory detail'!A596</x:f>
        <x:v>COIL</x:v>
      </x:c>
      <x:c r="C2848" s="2" t="str">
        <x:f>'Inventory detail'!B596</x:f>
        <x:v>10</x:v>
      </x:c>
      <x:c r="D2848" s="2" t="str">
        <x:f>'Inventory detail'!C596</x:f>
        <x:v>30FG12-4</x:v>
      </x:c>
      <x:c r="E2848" s="10" t="n">
        <x:f>A1722</x:f>
        <x:v>46357</x:v>
      </x:c>
      <x:c r="F2848" s="7" t="n">
        <x:f>O1722</x:f>
        <x:v>0</x:v>
      </x:c>
      <x:c r="G2848" s="7" t="n">
        <x:f>Q1722</x:f>
        <x:v>0</x:v>
      </x:c>
      <x:c r="H2848" s="7" t="n">
        <x:f>R1722</x:f>
        <x:v>212.93634496919918</x:v>
      </x:c>
      <x:c r="I2848" s="7" t="n">
        <x:f>0</x:f>
        <x:v>0</x:v>
      </x:c>
      <x:c r="J2848" s="7" t="n">
        <x:f>0</x:f>
        <x:v>0</x:v>
      </x:c>
      <x:c r="K2848" s="7" t="n">
        <x:f>0</x:f>
        <x:v>0</x:v>
      </x:c>
      <x:c r="L2848" s="7" t="n">
        <x:f>'Inventory detail'!F596*Summary!$K$5*(A2848-E2848)/Summary!$K$6</x:f>
        <x:v>50.92402464065709</x:v>
      </x:c>
      <x:c r="M2848" s="7" t="n">
        <x:f>MAX(0,H2848-L2848)</x:f>
        <x:v>162.0123203285421</x:v>
      </x:c>
      <x:c r="N2848" s="7" t="n">
        <x:f>MAX(0,L2848-H2848)</x:f>
        <x:v>0</x:v>
      </x:c>
      <x:c r="O2848" s="7" t="n">
        <x:f>MAX(0,F2848+I2848-N2848)</x:f>
        <x:v>0</x:v>
      </x:c>
      <x:c r="P2848" s="7" t="n">
        <x:f>MAX(0,N2848-F2848-I2848)</x:f>
        <x:v>0</x:v>
      </x:c>
      <x:c r="Q2848" s="7" t="n">
        <x:f>MAX(0,G2848+J2848-P2848)</x:f>
        <x:v>0</x:v>
      </x:c>
      <x:c r="R2848" s="7" t="n">
        <x:f>M2848+MAX(0,K2848-MAX(0,P2848-G2848-J2848))</x:f>
        <x:v>162.0123203285421</x:v>
      </x:c>
      <x:c r="S2848" s="7" t="n">
        <x:f>SUM(O2848,Q2848,R2848)</x:f>
        <x:v>162.0123203285421</x:v>
      </x:c>
      <x:c r="T2848" s="14" t="n">
        <x:f>'Inventory detail'!T596</x:f>
        <x:v>0.1408</x:v>
      </x:c>
      <x:c r="U2848" s="14" t="str">
        <x:f>'Inventory detail'!U596</x:f>
        <x:v>n.a.</x:v>
      </x:c>
      <x:c r="V2848" s="9" t="n">
        <x:f>O2848*T2848</x:f>
        <x:v>0</x:v>
      </x:c>
      <x:c r="W2848" s="9" t="n">
        <x:f>Q2848*T2848</x:f>
        <x:v>0</x:v>
      </x:c>
      <x:c r="X2848" s="9" t="n">
        <x:f>R2848*T2848</x:f>
        <x:v>22.81133470225873</x:v>
      </x:c>
      <x:c r="Y2848" s="9" t="n">
        <x:f>S2848*T2848</x:f>
        <x:v>22.81133470225873</x:v>
      </x:c>
      <x:c r="Z2848" s="9" t="str">
        <x:f>IF(ISNUMBER(U2848),S2848*(U2848-T2848),"n.a.")</x:f>
        <x:v>n.a.</x:v>
      </x:c>
      <x:c r="AA2848" s="9" t="n">
        <x:f>IF(ISNUMBER(U2848),Y2848,0)</x:f>
        <x:v>0</x:v>
      </x:c>
      <x:c r="AB2848" s="7" t="n">
        <x:f>MAX(0,L2848-SUM(F2848:K2848))</x:f>
        <x:v>0</x:v>
      </x:c>
    </x:row>
    <x:row r="2849" ht="22" customHeight="1">
      <x:c r="A2849" s="18" t="n">
        <x:f>Summary!E$41</x:f>
        <x:v>46388</x:v>
      </x:c>
      <x:c r="B2849" s="2" t="str">
        <x:f>'Inventory detail'!A597</x:f>
        <x:v>COIL</x:v>
      </x:c>
      <x:c r="C2849" s="2" t="str">
        <x:f>'Inventory detail'!B597</x:f>
        <x:v>30</x:v>
      </x:c>
      <x:c r="D2849" s="2" t="str">
        <x:f>'Inventory detail'!C597</x:f>
        <x:v>14WHT36-4</x:v>
      </x:c>
      <x:c r="E2849" s="10" t="n">
        <x:f>A1723</x:f>
        <x:v>46357</x:v>
      </x:c>
      <x:c r="F2849" s="7" t="n">
        <x:f>O1723</x:f>
        <x:v>0</x:v>
      </x:c>
      <x:c r="G2849" s="7" t="n">
        <x:f>Q1723</x:f>
        <x:v>0</x:v>
      </x:c>
      <x:c r="H2849" s="7" t="n">
        <x:f>R1723</x:f>
        <x:v>912.9363449691992</x:v>
      </x:c>
      <x:c r="I2849" s="7" t="n">
        <x:f>0</x:f>
        <x:v>0</x:v>
      </x:c>
      <x:c r="J2849" s="7" t="n">
        <x:f>0</x:f>
        <x:v>0</x:v>
      </x:c>
      <x:c r="K2849" s="7" t="n">
        <x:f>0</x:f>
        <x:v>0</x:v>
      </x:c>
      <x:c r="L2849" s="7" t="n">
        <x:f>'Inventory detail'!F597*Summary!$K$5*(A2849-E2849)/Summary!$K$6</x:f>
        <x:v>50.92402464065709</x:v>
      </x:c>
      <x:c r="M2849" s="7" t="n">
        <x:f>MAX(0,H2849-L2849)</x:f>
        <x:v>862.0123203285422</x:v>
      </x:c>
      <x:c r="N2849" s="7" t="n">
        <x:f>MAX(0,L2849-H2849)</x:f>
        <x:v>0</x:v>
      </x:c>
      <x:c r="O2849" s="7" t="n">
        <x:f>MAX(0,F2849+I2849-N2849)</x:f>
        <x:v>0</x:v>
      </x:c>
      <x:c r="P2849" s="7" t="n">
        <x:f>MAX(0,N2849-F2849-I2849)</x:f>
        <x:v>0</x:v>
      </x:c>
      <x:c r="Q2849" s="7" t="n">
        <x:f>MAX(0,G2849+J2849-P2849)</x:f>
        <x:v>0</x:v>
      </x:c>
      <x:c r="R2849" s="7" t="n">
        <x:f>M2849+MAX(0,K2849-MAX(0,P2849-G2849-J2849))</x:f>
        <x:v>862.0123203285422</x:v>
      </x:c>
      <x:c r="S2849" s="7" t="n">
        <x:f>SUM(O2849,Q2849,R2849)</x:f>
        <x:v>862.0123203285422</x:v>
      </x:c>
      <x:c r="T2849" s="14" t="n">
        <x:f>'Inventory detail'!T597</x:f>
        <x:v>0.2818</x:v>
      </x:c>
      <x:c r="U2849" s="14" t="n">
        <x:f>'Inventory detail'!U597</x:f>
        <x:v>0.2761395</x:v>
      </x:c>
      <x:c r="V2849" s="9" t="n">
        <x:f>O2849*T2849</x:f>
        <x:v>0</x:v>
      </x:c>
      <x:c r="W2849" s="9" t="n">
        <x:f>Q2849*T2849</x:f>
        <x:v>0</x:v>
      </x:c>
      <x:c r="X2849" s="9" t="n">
        <x:f>R2849*T2849</x:f>
        <x:v>242.91507186858317</x:v>
      </x:c>
      <x:c r="Y2849" s="9" t="n">
        <x:f>S2849*T2849</x:f>
        <x:v>242.91507186858317</x:v>
      </x:c>
      <x:c r="Z2849" s="9" t="n">
        <x:f>IF(ISNUMBER(U2849),S2849*(U2849-T2849),"n.a.")</x:f>
        <x:v>-4.879420739219724</x:v>
      </x:c>
      <x:c r="AA2849" s="9" t="n">
        <x:f>IF(ISNUMBER(U2849),Y2849,0)</x:f>
        <x:v>242.91507186858317</x:v>
      </x:c>
      <x:c r="AB2849" s="7" t="n">
        <x:f>MAX(0,L2849-SUM(F2849:K2849))</x:f>
        <x:v>0</x:v>
      </x:c>
    </x:row>
    <x:row r="2850" ht="22" customHeight="1">
      <x:c r="A2850" s="18" t="n">
        <x:f>Summary!E$41</x:f>
        <x:v>46388</x:v>
      </x:c>
      <x:c r="B2850" s="2" t="str">
        <x:f>'Inventory detail'!A598</x:f>
        <x:v>COIL</x:v>
      </x:c>
      <x:c r="C2850" s="2" t="str">
        <x:f>'Inventory detail'!B598</x:f>
        <x:v>60</x:v>
      </x:c>
      <x:c r="D2850" s="2" t="str">
        <x:f>'Inventory detail'!C598</x:f>
        <x:v>25BLU12-4</x:v>
      </x:c>
      <x:c r="E2850" s="10" t="n">
        <x:f>A1724</x:f>
        <x:v>46357</x:v>
      </x:c>
      <x:c r="F2850" s="7" t="n">
        <x:f>O1724</x:f>
        <x:v>0</x:v>
      </x:c>
      <x:c r="G2850" s="7" t="n">
        <x:f>Q1724</x:f>
        <x:v>0</x:v>
      </x:c>
      <x:c r="H2850" s="7" t="n">
        <x:f>R1724</x:f>
        <x:v>0</x:v>
      </x:c>
      <x:c r="I2850" s="7" t="n">
        <x:f>0</x:f>
        <x:v>0</x:v>
      </x:c>
      <x:c r="J2850" s="7" t="n">
        <x:f>0</x:f>
        <x:v>0</x:v>
      </x:c>
      <x:c r="K2850" s="7" t="n">
        <x:f>0</x:f>
        <x:v>0</x:v>
      </x:c>
      <x:c r="L2850" s="7" t="n">
        <x:f>'Inventory detail'!F598*Summary!$K$5*(A2850-E2850)/Summary!$K$6</x:f>
        <x:v>50.92402464065709</x:v>
      </x:c>
      <x:c r="M2850" s="7" t="n">
        <x:f>MAX(0,H2850-L2850)</x:f>
        <x:v>0</x:v>
      </x:c>
      <x:c r="N2850" s="7" t="n">
        <x:f>MAX(0,L2850-H2850)</x:f>
        <x:v>50.92402464065709</x:v>
      </x:c>
      <x:c r="O2850" s="7" t="n">
        <x:f>MAX(0,F2850+I2850-N2850)</x:f>
        <x:v>0</x:v>
      </x:c>
      <x:c r="P2850" s="7" t="n">
        <x:f>MAX(0,N2850-F2850-I2850)</x:f>
        <x:v>50.92402464065709</x:v>
      </x:c>
      <x:c r="Q2850" s="7" t="n">
        <x:f>MAX(0,G2850+J2850-P2850)</x:f>
        <x:v>0</x:v>
      </x:c>
      <x:c r="R2850" s="7" t="n">
        <x:f>M2850+MAX(0,K2850-MAX(0,P2850-G2850-J2850))</x:f>
        <x:v>0</x:v>
      </x:c>
      <x:c r="S2850" s="7" t="n">
        <x:f>SUM(O2850,Q2850,R2850)</x:f>
        <x:v>0</x:v>
      </x:c>
      <x:c r="T2850" s="14" t="n">
        <x:f>'Inventory detail'!T598</x:f>
        <x:v>0.1158</x:v>
      </x:c>
      <x:c r="U2850" s="14" t="str">
        <x:f>'Inventory detail'!U598</x:f>
        <x:v>n.a.</x:v>
      </x:c>
      <x:c r="V2850" s="9" t="n">
        <x:f>O2850*T2850</x:f>
        <x:v>0</x:v>
      </x:c>
      <x:c r="W2850" s="9" t="n">
        <x:f>Q2850*T2850</x:f>
        <x:v>0</x:v>
      </x:c>
      <x:c r="X2850" s="9" t="n">
        <x:f>R2850*T2850</x:f>
        <x:v>0</x:v>
      </x:c>
      <x:c r="Y2850" s="9" t="n">
        <x:f>S2850*T2850</x:f>
        <x:v>0</x:v>
      </x:c>
      <x:c r="Z2850" s="9" t="str">
        <x:f>IF(ISNUMBER(U2850),S2850*(U2850-T2850),"n.a.")</x:f>
        <x:v>n.a.</x:v>
      </x:c>
      <x:c r="AA2850" s="9" t="n">
        <x:f>IF(ISNUMBER(U2850),Y2850,0)</x:f>
        <x:v>0</x:v>
      </x:c>
      <x:c r="AB2850" s="7" t="n">
        <x:f>MAX(0,L2850-SUM(F2850:K2850))</x:f>
        <x:v>50.92402464065709</x:v>
      </x:c>
    </x:row>
    <x:row r="2851" ht="22" customHeight="1">
      <x:c r="A2851" s="18" t="n">
        <x:f>Summary!E$41</x:f>
        <x:v>46388</x:v>
      </x:c>
      <x:c r="B2851" s="2" t="str">
        <x:f>'Inventory detail'!A599</x:f>
        <x:v>POUC</x:v>
      </x:c>
      <x:c r="C2851" s="2" t="str">
        <x:f>'Inventory detail'!B599</x:f>
        <x:v>30</x:v>
      </x:c>
      <x:c r="D2851" s="2" t="str">
        <x:f>'Inventory detail'!C599</x:f>
        <x:v>MLMEN3</x:v>
      </x:c>
      <x:c r="E2851" s="10" t="n">
        <x:f>A1725</x:f>
        <x:v>46357</x:v>
      </x:c>
      <x:c r="F2851" s="7" t="n">
        <x:f>O1725</x:f>
        <x:v>0</x:v>
      </x:c>
      <x:c r="G2851" s="7" t="n">
        <x:f>Q1725</x:f>
        <x:v>1950.7186858316222</x:v>
      </x:c>
      <x:c r="H2851" s="7" t="n">
        <x:f>R1725</x:f>
        <x:v>0</x:v>
      </x:c>
      <x:c r="I2851" s="7" t="n">
        <x:f>SUMIFS('PO detail'!$W$1687:$W$1687,'PO detail'!$V$1687:$V$1687,"&gt;="&amp;E2851,'PO detail'!$V$1687:$V$1687,"&lt;"&amp;A2851)</x:f>
        <x:v>0</x:v>
      </x:c>
      <x:c r="J2851" s="7" t="n">
        <x:f>SUMIFS('PO detail'!$X$1687:$X$1687,'PO detail'!$V$1687:$V$1687,"&gt;="&amp;E2851,'PO detail'!$V$1687:$V$1687,"&lt;"&amp;A2851)</x:f>
        <x:v>0</x:v>
      </x:c>
      <x:c r="K2851" s="7" t="n">
        <x:f>SUMIFS('PO detail'!$Y$1687:$Y$1687,'PO detail'!$V$1687:$V$1687,"&gt;="&amp;E2851,'PO detail'!$V$1687:$V$1687,"&lt;"&amp;A2851)</x:f>
        <x:v>0</x:v>
      </x:c>
      <x:c r="L2851" s="7" t="n">
        <x:f>'Inventory detail'!F599*Summary!$K$5*(A2851-E2851)/Summary!$K$6</x:f>
        <x:v>50.92402464065709</x:v>
      </x:c>
      <x:c r="M2851" s="7" t="n">
        <x:f>MAX(0,H2851-L2851)</x:f>
        <x:v>0</x:v>
      </x:c>
      <x:c r="N2851" s="7" t="n">
        <x:f>MAX(0,L2851-H2851)</x:f>
        <x:v>50.92402464065709</x:v>
      </x:c>
      <x:c r="O2851" s="7" t="n">
        <x:f>MAX(0,F2851+I2851-N2851)</x:f>
        <x:v>0</x:v>
      </x:c>
      <x:c r="P2851" s="7" t="n">
        <x:f>MAX(0,N2851-F2851-I2851)</x:f>
        <x:v>50.92402464065709</x:v>
      </x:c>
      <x:c r="Q2851" s="7" t="n">
        <x:f>MAX(0,G2851+J2851-P2851)</x:f>
        <x:v>1899.7946611909651</x:v>
      </x:c>
      <x:c r="R2851" s="7" t="n">
        <x:f>M2851+MAX(0,K2851-MAX(0,P2851-G2851-J2851))</x:f>
        <x:v>0</x:v>
      </x:c>
      <x:c r="S2851" s="7" t="n">
        <x:f>SUM(O2851,Q2851,R2851)</x:f>
        <x:v>1899.7946611909651</x:v>
      </x:c>
      <x:c r="T2851" s="14" t="n">
        <x:f>'Inventory detail'!T599</x:f>
        <x:v>0.1739</x:v>
      </x:c>
      <x:c r="U2851" s="14" t="n">
        <x:f>'Inventory detail'!U599</x:f>
        <x:v>0.255915</x:v>
      </x:c>
      <x:c r="V2851" s="9" t="n">
        <x:f>O2851*T2851</x:f>
        <x:v>0</x:v>
      </x:c>
      <x:c r="W2851" s="9" t="n">
        <x:f>Q2851*T2851</x:f>
        <x:v>330.3742915811088</x:v>
      </x:c>
      <x:c r="X2851" s="9" t="n">
        <x:f>R2851*T2851</x:f>
        <x:v>0</x:v>
      </x:c>
      <x:c r="Y2851" s="9" t="n">
        <x:f>S2851*T2851</x:f>
        <x:v>330.3742915811088</x:v>
      </x:c>
      <x:c r="Z2851" s="9" t="n">
        <x:f>IF(ISNUMBER(U2851),S2851*(U2851-T2851),"n.a.")</x:f>
        <x:v>155.811659137577</x:v>
      </x:c>
      <x:c r="AA2851" s="9" t="n">
        <x:f>IF(ISNUMBER(U2851),Y2851,0)</x:f>
        <x:v>330.3742915811088</x:v>
      </x:c>
      <x:c r="AB2851" s="7" t="n">
        <x:f>MAX(0,L2851-SUM(F2851:K2851))</x:f>
        <x:v>0</x:v>
      </x:c>
    </x:row>
    <x:row r="2852" ht="22" customHeight="1">
      <x:c r="A2852" s="18" t="n">
        <x:f>Summary!E$41</x:f>
        <x:v>46388</x:v>
      </x:c>
      <x:c r="B2852" s="2" t="str">
        <x:f>'Inventory detail'!A600</x:f>
        <x:v>POUC</x:v>
      </x:c>
      <x:c r="C2852" s="2" t="str">
        <x:f>'Inventory detail'!B600</x:f>
        <x:v>60</x:v>
      </x:c>
      <x:c r="D2852" s="2" t="str">
        <x:f>'Inventory detail'!C600</x:f>
        <x:v>CRC5</x:v>
      </x:c>
      <x:c r="E2852" s="10" t="n">
        <x:f>A1726</x:f>
        <x:v>46357</x:v>
      </x:c>
      <x:c r="F2852" s="7" t="n">
        <x:f>O1726</x:f>
        <x:v>0</x:v>
      </x:c>
      <x:c r="G2852" s="7" t="n">
        <x:f>Q1726</x:f>
        <x:v>0</x:v>
      </x:c>
      <x:c r="H2852" s="7" t="n">
        <x:f>R1726</x:f>
        <x:v>4712.936344969199</x:v>
      </x:c>
      <x:c r="I2852" s="7" t="n">
        <x:f>0</x:f>
        <x:v>0</x:v>
      </x:c>
      <x:c r="J2852" s="7" t="n">
        <x:f>0</x:f>
        <x:v>0</x:v>
      </x:c>
      <x:c r="K2852" s="7" t="n">
        <x:f>0</x:f>
        <x:v>0</x:v>
      </x:c>
      <x:c r="L2852" s="7" t="n">
        <x:f>'Inventory detail'!F600*Summary!$K$5*(A2852-E2852)/Summary!$K$6</x:f>
        <x:v>50.92402464065709</x:v>
      </x:c>
      <x:c r="M2852" s="7" t="n">
        <x:f>MAX(0,H2852-L2852)</x:f>
        <x:v>4662.012320328542</x:v>
      </x:c>
      <x:c r="N2852" s="7" t="n">
        <x:f>MAX(0,L2852-H2852)</x:f>
        <x:v>0</x:v>
      </x:c>
      <x:c r="O2852" s="7" t="n">
        <x:f>MAX(0,F2852+I2852-N2852)</x:f>
        <x:v>0</x:v>
      </x:c>
      <x:c r="P2852" s="7" t="n">
        <x:f>MAX(0,N2852-F2852-I2852)</x:f>
        <x:v>0</x:v>
      </x:c>
      <x:c r="Q2852" s="7" t="n">
        <x:f>MAX(0,G2852+J2852-P2852)</x:f>
        <x:v>0</x:v>
      </x:c>
      <x:c r="R2852" s="7" t="n">
        <x:f>M2852+MAX(0,K2852-MAX(0,P2852-G2852-J2852))</x:f>
        <x:v>4662.012320328542</x:v>
      </x:c>
      <x:c r="S2852" s="7" t="n">
        <x:f>SUM(O2852,Q2852,R2852)</x:f>
        <x:v>4662.012320328542</x:v>
      </x:c>
      <x:c r="T2852" s="14" t="n">
        <x:f>'Inventory detail'!T600</x:f>
        <x:v>0.0058</x:v>
      </x:c>
      <x:c r="U2852" s="14" t="n">
        <x:f>'Inventory detail'!U600</x:f>
        <x:v>0.00627</x:v>
      </x:c>
      <x:c r="V2852" s="9" t="n">
        <x:f>O2852*T2852</x:f>
        <x:v>0</x:v>
      </x:c>
      <x:c r="W2852" s="9" t="n">
        <x:f>Q2852*T2852</x:f>
        <x:v>0</x:v>
      </x:c>
      <x:c r="X2852" s="9" t="n">
        <x:f>R2852*T2852</x:f>
        <x:v>27.03967145790554</x:v>
      </x:c>
      <x:c r="Y2852" s="9" t="n">
        <x:f>S2852*T2852</x:f>
        <x:v>27.03967145790554</x:v>
      </x:c>
      <x:c r="Z2852" s="9" t="n">
        <x:f>IF(ISNUMBER(U2852),S2852*(U2852-T2852),"n.a.")</x:f>
        <x:v>2.1911457905544185</x:v>
      </x:c>
      <x:c r="AA2852" s="9" t="n">
        <x:f>IF(ISNUMBER(U2852),Y2852,0)</x:f>
        <x:v>27.03967145790554</x:v>
      </x:c>
      <x:c r="AB2852" s="7" t="n">
        <x:f>MAX(0,L2852-SUM(F2852:K2852))</x:f>
        <x:v>0</x:v>
      </x:c>
    </x:row>
    <x:row r="2853" ht="22" customHeight="1">
      <x:c r="A2853" s="18" t="n">
        <x:f>Summary!E$41</x:f>
        <x:v>46388</x:v>
      </x:c>
      <x:c r="B2853" s="2" t="str">
        <x:f>'Inventory detail'!A601</x:f>
        <x:v>WIRE</x:v>
      </x:c>
      <x:c r="C2853" s="2" t="str">
        <x:f>'Inventory detail'!B601</x:f>
        <x:v>10</x:v>
      </x:c>
      <x:c r="D2853" s="2" t="str">
        <x:f>'Inventory detail'!C601</x:f>
        <x:v>DL058GRAY</x:v>
      </x:c>
      <x:c r="E2853" s="10" t="n">
        <x:f>A1727</x:f>
        <x:v>46357</x:v>
      </x:c>
      <x:c r="F2853" s="7" t="n">
        <x:f>O1727</x:f>
        <x:v>6000</x:v>
      </x:c>
      <x:c r="G2853" s="7" t="n">
        <x:f>Q1727</x:f>
        <x:v>0</x:v>
      </x:c>
      <x:c r="H2853" s="7" t="n">
        <x:f>R1727</x:f>
        <x:v>2912.936344969199</x:v>
      </x:c>
      <x:c r="I2853" s="7" t="n">
        <x:f>SUMIFS('PO detail'!$W$1953:$W$1954,'PO detail'!$V$1953:$V$1954,"&gt;="&amp;E2853,'PO detail'!$V$1953:$V$1954,"&lt;"&amp;A2853)</x:f>
        <x:v>0</x:v>
      </x:c>
      <x:c r="J2853" s="7" t="n">
        <x:f>SUMIFS('PO detail'!$X$1953:$X$1954,'PO detail'!$V$1953:$V$1954,"&gt;="&amp;E2853,'PO detail'!$V$1953:$V$1954,"&lt;"&amp;A2853)</x:f>
        <x:v>0</x:v>
      </x:c>
      <x:c r="K2853" s="7" t="n">
        <x:f>SUMIFS('PO detail'!$Y$1953:$Y$1954,'PO detail'!$V$1953:$V$1954,"&gt;="&amp;E2853,'PO detail'!$V$1953:$V$1954,"&lt;"&amp;A2853)</x:f>
        <x:v>0</x:v>
      </x:c>
      <x:c r="L2853" s="7" t="n">
        <x:f>'Inventory detail'!F601*Summary!$K$5*(A2853-E2853)/Summary!$K$6</x:f>
        <x:v>50.92402464065709</x:v>
      </x:c>
      <x:c r="M2853" s="7" t="n">
        <x:f>MAX(0,H2853-L2853)</x:f>
        <x:v>2862.012320328542</x:v>
      </x:c>
      <x:c r="N2853" s="7" t="n">
        <x:f>MAX(0,L2853-H2853)</x:f>
        <x:v>0</x:v>
      </x:c>
      <x:c r="O2853" s="7" t="n">
        <x:f>MAX(0,F2853+I2853-N2853)</x:f>
        <x:v>6000</x:v>
      </x:c>
      <x:c r="P2853" s="7" t="n">
        <x:f>MAX(0,N2853-F2853-I2853)</x:f>
        <x:v>0</x:v>
      </x:c>
      <x:c r="Q2853" s="7" t="n">
        <x:f>MAX(0,G2853+J2853-P2853)</x:f>
        <x:v>0</x:v>
      </x:c>
      <x:c r="R2853" s="7" t="n">
        <x:f>M2853+MAX(0,K2853-MAX(0,P2853-G2853-J2853))</x:f>
        <x:v>2862.012320328542</x:v>
      </x:c>
      <x:c r="S2853" s="7" t="n">
        <x:f>SUM(O2853,Q2853,R2853)</x:f>
        <x:v>8862.012320328542</x:v>
      </x:c>
      <x:c r="T2853" s="14" t="n">
        <x:f>'Inventory detail'!T601</x:f>
        <x:v>0.1082</x:v>
      </x:c>
      <x:c r="U2853" s="14" t="n">
        <x:f>'Inventory detail'!U601</x:f>
        <x:v>0.1082</x:v>
      </x:c>
      <x:c r="V2853" s="9" t="n">
        <x:f>O2853*T2853</x:f>
        <x:v>649.2</x:v>
      </x:c>
      <x:c r="W2853" s="9" t="n">
        <x:f>Q2853*T2853</x:f>
        <x:v>0</x:v>
      </x:c>
      <x:c r="X2853" s="9" t="n">
        <x:f>R2853*T2853</x:f>
        <x:v>309.66973305954826</x:v>
      </x:c>
      <x:c r="Y2853" s="9" t="n">
        <x:f>S2853*T2853</x:f>
        <x:v>958.8697330595483</x:v>
      </x:c>
      <x:c r="Z2853" s="9" t="n">
        <x:f>IF(ISNUMBER(U2853),S2853*(U2853-T2853),"n.a.")</x:f>
        <x:v>0</x:v>
      </x:c>
      <x:c r="AA2853" s="9" t="n">
        <x:f>IF(ISNUMBER(U2853),Y2853,0)</x:f>
        <x:v>958.8697330595483</x:v>
      </x:c>
      <x:c r="AB2853" s="7" t="n">
        <x:f>MAX(0,L2853-SUM(F2853:K2853))</x:f>
        <x:v>0</x:v>
      </x:c>
    </x:row>
    <x:row r="2854" ht="22" customHeight="1">
      <x:c r="A2854" s="18" t="n">
        <x:f>Summary!E$41</x:f>
        <x:v>46388</x:v>
      </x:c>
      <x:c r="B2854" s="2" t="str">
        <x:f>'Inventory detail'!A602</x:f>
        <x:v>WIRE</x:v>
      </x:c>
      <x:c r="C2854" s="2" t="str">
        <x:f>'Inventory detail'!B602</x:f>
        <x:v>60</x:v>
      </x:c>
      <x:c r="D2854" s="2" t="str">
        <x:f>'Inventory detail'!C602</x:f>
        <x:v>DL058GRAY</x:v>
      </x:c>
      <x:c r="E2854" s="10" t="n">
        <x:f>A1728</x:f>
        <x:v>46357</x:v>
      </x:c>
      <x:c r="F2854" s="7" t="n">
        <x:f>O1728</x:f>
        <x:v>0</x:v>
      </x:c>
      <x:c r="G2854" s="7" t="n">
        <x:f>Q1728</x:f>
        <x:v>0</x:v>
      </x:c>
      <x:c r="H2854" s="7" t="n">
        <x:f>R1728</x:f>
        <x:v>612.9363449691992</x:v>
      </x:c>
      <x:c r="I2854" s="7" t="n">
        <x:f>0</x:f>
        <x:v>0</x:v>
      </x:c>
      <x:c r="J2854" s="7" t="n">
        <x:f>0</x:f>
        <x:v>0</x:v>
      </x:c>
      <x:c r="K2854" s="7" t="n">
        <x:f>0</x:f>
        <x:v>0</x:v>
      </x:c>
      <x:c r="L2854" s="7" t="n">
        <x:f>'Inventory detail'!F602*Summary!$K$5*(A2854-E2854)/Summary!$K$6</x:f>
        <x:v>50.92402464065709</x:v>
      </x:c>
      <x:c r="M2854" s="7" t="n">
        <x:f>MAX(0,H2854-L2854)</x:f>
        <x:v>562.0123203285422</x:v>
      </x:c>
      <x:c r="N2854" s="7" t="n">
        <x:f>MAX(0,L2854-H2854)</x:f>
        <x:v>0</x:v>
      </x:c>
      <x:c r="O2854" s="7" t="n">
        <x:f>MAX(0,F2854+I2854-N2854)</x:f>
        <x:v>0</x:v>
      </x:c>
      <x:c r="P2854" s="7" t="n">
        <x:f>MAX(0,N2854-F2854-I2854)</x:f>
        <x:v>0</x:v>
      </x:c>
      <x:c r="Q2854" s="7" t="n">
        <x:f>MAX(0,G2854+J2854-P2854)</x:f>
        <x:v>0</x:v>
      </x:c>
      <x:c r="R2854" s="7" t="n">
        <x:f>M2854+MAX(0,K2854-MAX(0,P2854-G2854-J2854))</x:f>
        <x:v>562.0123203285422</x:v>
      </x:c>
      <x:c r="S2854" s="7" t="n">
        <x:f>SUM(O2854,Q2854,R2854)</x:f>
        <x:v>562.0123203285422</x:v>
      </x:c>
      <x:c r="T2854" s="14" t="n">
        <x:f>'Inventory detail'!T602</x:f>
        <x:v>0.1082</x:v>
      </x:c>
      <x:c r="U2854" s="14" t="n">
        <x:f>'Inventory detail'!U602</x:f>
        <x:v>0.1082</x:v>
      </x:c>
      <x:c r="V2854" s="9" t="n">
        <x:f>O2854*T2854</x:f>
        <x:v>0</x:v>
      </x:c>
      <x:c r="W2854" s="9" t="n">
        <x:f>Q2854*T2854</x:f>
        <x:v>0</x:v>
      </x:c>
      <x:c r="X2854" s="9" t="n">
        <x:f>R2854*T2854</x:f>
        <x:v>60.809733059548265</x:v>
      </x:c>
      <x:c r="Y2854" s="9" t="n">
        <x:f>S2854*T2854</x:f>
        <x:v>60.809733059548265</x:v>
      </x:c>
      <x:c r="Z2854" s="9" t="n">
        <x:f>IF(ISNUMBER(U2854),S2854*(U2854-T2854),"n.a.")</x:f>
        <x:v>0</x:v>
      </x:c>
      <x:c r="AA2854" s="9" t="n">
        <x:f>IF(ISNUMBER(U2854),Y2854,0)</x:f>
        <x:v>60.809733059548265</x:v>
      </x:c>
      <x:c r="AB2854" s="7" t="n">
        <x:f>MAX(0,L2854-SUM(F2854:K2854))</x:f>
        <x:v>0</x:v>
      </x:c>
    </x:row>
    <x:row r="2855" ht="22" customHeight="1">
      <x:c r="A2855" s="18" t="n">
        <x:f>Summary!E$41</x:f>
        <x:v>46388</x:v>
      </x:c>
      <x:c r="B2855" s="2" t="str">
        <x:f>'Inventory detail'!A603</x:f>
        <x:v>COIL</x:v>
      </x:c>
      <x:c r="C2855" s="2" t="str">
        <x:f>'Inventory detail'!B603</x:f>
        <x:v>10</x:v>
      </x:c>
      <x:c r="D2855" s="2" t="str">
        <x:f>'Inventory detail'!C603</x:f>
        <x:v>25NAV12-4</x:v>
      </x:c>
      <x:c r="E2855" s="10" t="n">
        <x:f>A1729</x:f>
        <x:v>46357</x:v>
      </x:c>
      <x:c r="F2855" s="7" t="n">
        <x:f>O1729</x:f>
        <x:v>1200</x:v>
      </x:c>
      <x:c r="G2855" s="7" t="n">
        <x:f>Q1729</x:f>
        <x:v>0</x:v>
      </x:c>
      <x:c r="H2855" s="7" t="n">
        <x:f>R1729</x:f>
        <x:v>127.4411498973306</x:v>
      </x:c>
      <x:c r="I2855" s="7" t="n">
        <x:f>SUMIFS('PO detail'!$W$348:$W$348,'PO detail'!$V$348:$V$348,"&gt;="&amp;E2855,'PO detail'!$V$348:$V$348,"&lt;"&amp;A2855)</x:f>
        <x:v>0</x:v>
      </x:c>
      <x:c r="J2855" s="7" t="n">
        <x:f>SUMIFS('PO detail'!$X$348:$X$348,'PO detail'!$V$348:$V$348,"&gt;="&amp;E2855,'PO detail'!$V$348:$V$348,"&lt;"&amp;A2855)</x:f>
        <x:v>0</x:v>
      </x:c>
      <x:c r="K2855" s="7" t="n">
        <x:f>SUMIFS('PO detail'!$Y$348:$Y$348,'PO detail'!$V$348:$V$348,"&gt;="&amp;E2855,'PO detail'!$V$348:$V$348,"&lt;"&amp;A2855)</x:f>
        <x:v>0</x:v>
      </x:c>
      <x:c r="L2855" s="7" t="n">
        <x:f>'Inventory detail'!F603*Summary!$K$5*(A2855-E2855)/Summary!$K$6</x:f>
        <x:v>42.44008213552361</x:v>
      </x:c>
      <x:c r="M2855" s="7" t="n">
        <x:f>MAX(0,H2855-L2855)</x:f>
        <x:v>85.001067761807</x:v>
      </x:c>
      <x:c r="N2855" s="7" t="n">
        <x:f>MAX(0,L2855-H2855)</x:f>
        <x:v>0</x:v>
      </x:c>
      <x:c r="O2855" s="7" t="n">
        <x:f>MAX(0,F2855+I2855-N2855)</x:f>
        <x:v>1200</x:v>
      </x:c>
      <x:c r="P2855" s="7" t="n">
        <x:f>MAX(0,N2855-F2855-I2855)</x:f>
        <x:v>0</x:v>
      </x:c>
      <x:c r="Q2855" s="7" t="n">
        <x:f>MAX(0,G2855+J2855-P2855)</x:f>
        <x:v>0</x:v>
      </x:c>
      <x:c r="R2855" s="7" t="n">
        <x:f>M2855+MAX(0,K2855-MAX(0,P2855-G2855-J2855))</x:f>
        <x:v>85.001067761807</x:v>
      </x:c>
      <x:c r="S2855" s="7" t="n">
        <x:f>SUM(O2855,Q2855,R2855)</x:f>
        <x:v>1285.001067761807</x:v>
      </x:c>
      <x:c r="T2855" s="14" t="n">
        <x:f>'Inventory detail'!T603</x:f>
        <x:v>0.2144</x:v>
      </x:c>
      <x:c r="U2855" s="14" t="n">
        <x:f>'Inventory detail'!U603</x:f>
        <x:v>0.2100605</x:v>
      </x:c>
      <x:c r="V2855" s="9" t="n">
        <x:f>O2855*T2855</x:f>
        <x:v>257.28000000000003</x:v>
      </x:c>
      <x:c r="W2855" s="9" t="n">
        <x:f>Q2855*T2855</x:f>
        <x:v>0</x:v>
      </x:c>
      <x:c r="X2855" s="9" t="n">
        <x:f>R2855*T2855</x:f>
        <x:v>18.22422892813142</x:v>
      </x:c>
      <x:c r="Y2855" s="9" t="n">
        <x:f>S2855*T2855</x:f>
        <x:v>275.50422892813145</x:v>
      </x:c>
      <x:c r="Z2855" s="9" t="n">
        <x:f>IF(ISNUMBER(U2855),S2855*(U2855-T2855),"n.a.")</x:f>
        <x:v>-5.576262133552357</x:v>
      </x:c>
      <x:c r="AA2855" s="9" t="n">
        <x:f>IF(ISNUMBER(U2855),Y2855,0)</x:f>
        <x:v>275.50422892813145</x:v>
      </x:c>
      <x:c r="AB2855" s="7" t="n">
        <x:f>MAX(0,L2855-SUM(F2855:K2855))</x:f>
        <x:v>0</x:v>
      </x:c>
    </x:row>
    <x:row r="2856" ht="22" customHeight="1">
      <x:c r="A2856" s="18" t="n">
        <x:f>Summary!E$41</x:f>
        <x:v>46388</x:v>
      </x:c>
      <x:c r="B2856" s="2" t="str">
        <x:f>'Inventory detail'!A604</x:f>
        <x:v>COIL</x:v>
      </x:c>
      <x:c r="C2856" s="2" t="str">
        <x:f>'Inventory detail'!B604</x:f>
        <x:v>10</x:v>
      </x:c>
      <x:c r="D2856" s="2" t="str">
        <x:f>'Inventory detail'!C604</x:f>
        <x:v>28NAV12-4</x:v>
      </x:c>
      <x:c r="E2856" s="10" t="n">
        <x:f>A1730</x:f>
        <x:v>46357</x:v>
      </x:c>
      <x:c r="F2856" s="7" t="n">
        <x:f>O1730</x:f>
        <x:v>0</x:v>
      </x:c>
      <x:c r="G2856" s="7" t="n">
        <x:f>Q1730</x:f>
        <x:v>0</x:v>
      </x:c>
      <x:c r="H2856" s="7" t="n">
        <x:f>R1730</x:f>
        <x:v>1927.4411498973307</x:v>
      </x:c>
      <x:c r="I2856" s="7" t="n">
        <x:f>0</x:f>
        <x:v>0</x:v>
      </x:c>
      <x:c r="J2856" s="7" t="n">
        <x:f>0</x:f>
        <x:v>0</x:v>
      </x:c>
      <x:c r="K2856" s="7" t="n">
        <x:f>0</x:f>
        <x:v>0</x:v>
      </x:c>
      <x:c r="L2856" s="7" t="n">
        <x:f>'Inventory detail'!F604*Summary!$K$5*(A2856-E2856)/Summary!$K$6</x:f>
        <x:v>42.44008213552361</x:v>
      </x:c>
      <x:c r="M2856" s="7" t="n">
        <x:f>MAX(0,H2856-L2856)</x:f>
        <x:v>1885.001067761807</x:v>
      </x:c>
      <x:c r="N2856" s="7" t="n">
        <x:f>MAX(0,L2856-H2856)</x:f>
        <x:v>0</x:v>
      </x:c>
      <x:c r="O2856" s="7" t="n">
        <x:f>MAX(0,F2856+I2856-N2856)</x:f>
        <x:v>0</x:v>
      </x:c>
      <x:c r="P2856" s="7" t="n">
        <x:f>MAX(0,N2856-F2856-I2856)</x:f>
        <x:v>0</x:v>
      </x:c>
      <x:c r="Q2856" s="7" t="n">
        <x:f>MAX(0,G2856+J2856-P2856)</x:f>
        <x:v>0</x:v>
      </x:c>
      <x:c r="R2856" s="7" t="n">
        <x:f>M2856+MAX(0,K2856-MAX(0,P2856-G2856-J2856))</x:f>
        <x:v>1885.001067761807</x:v>
      </x:c>
      <x:c r="S2856" s="7" t="n">
        <x:f>SUM(O2856,Q2856,R2856)</x:f>
        <x:v>1885.001067761807</x:v>
      </x:c>
      <x:c r="T2856" s="14" t="n">
        <x:f>'Inventory detail'!T604</x:f>
        <x:v>0.2327</x:v>
      </x:c>
      <x:c r="U2856" s="14" t="n">
        <x:f>'Inventory detail'!U604</x:f>
        <x:v>0.22796149999999998</x:v>
      </x:c>
      <x:c r="V2856" s="9" t="n">
        <x:f>O2856*T2856</x:f>
        <x:v>0</x:v>
      </x:c>
      <x:c r="W2856" s="9" t="n">
        <x:f>Q2856*T2856</x:f>
        <x:v>0</x:v>
      </x:c>
      <x:c r="X2856" s="9" t="n">
        <x:f>R2856*T2856</x:f>
        <x:v>438.63974846817246</x:v>
      </x:c>
      <x:c r="Y2856" s="9" t="n">
        <x:f>S2856*T2856</x:f>
        <x:v>438.63974846817246</x:v>
      </x:c>
      <x:c r="Z2856" s="9" t="n">
        <x:f>IF(ISNUMBER(U2856),S2856*(U2856-T2856),"n.a.")</x:f>
        <x:v>-8.932077559589334</x:v>
      </x:c>
      <x:c r="AA2856" s="9" t="n">
        <x:f>IF(ISNUMBER(U2856),Y2856,0)</x:f>
        <x:v>438.63974846817246</x:v>
      </x:c>
      <x:c r="AB2856" s="7" t="n">
        <x:f>MAX(0,L2856-SUM(F2856:K2856))</x:f>
        <x:v>0</x:v>
      </x:c>
    </x:row>
    <x:row r="2857" ht="22" customHeight="1">
      <x:c r="A2857" s="18" t="n">
        <x:f>Summary!E$41</x:f>
        <x:v>46388</x:v>
      </x:c>
      <x:c r="B2857" s="2" t="str">
        <x:f>'Inventory detail'!A605</x:f>
        <x:v>COIL</x:v>
      </x:c>
      <x:c r="C2857" s="2" t="str">
        <x:f>'Inventory detail'!B605</x:f>
        <x:v>30</x:v>
      </x:c>
      <x:c r="D2857" s="2" t="str">
        <x:f>'Inventory detail'!C605</x:f>
        <x:v>16CLR12-4</x:v>
      </x:c>
      <x:c r="E2857" s="10" t="n">
        <x:f>A1731</x:f>
        <x:v>46357</x:v>
      </x:c>
      <x:c r="F2857" s="7" t="n">
        <x:f>O1731</x:f>
        <x:v>1127.4411498973307</x:v>
      </x:c>
      <x:c r="G2857" s="7" t="n">
        <x:f>Q1731</x:f>
        <x:v>0</x:v>
      </x:c>
      <x:c r="H2857" s="7" t="n">
        <x:f>R1731</x:f>
        <x:v>0</x:v>
      </x:c>
      <x:c r="I2857" s="7" t="n">
        <x:f>SUMIFS('PO detail'!$W$801:$W$801,'PO detail'!$V$801:$V$801,"&gt;="&amp;E2857,'PO detail'!$V$801:$V$801,"&lt;"&amp;A2857)</x:f>
        <x:v>0</x:v>
      </x:c>
      <x:c r="J2857" s="7" t="n">
        <x:f>SUMIFS('PO detail'!$X$801:$X$801,'PO detail'!$V$801:$V$801,"&gt;="&amp;E2857,'PO detail'!$V$801:$V$801,"&lt;"&amp;A2857)</x:f>
        <x:v>0</x:v>
      </x:c>
      <x:c r="K2857" s="7" t="n">
        <x:f>SUMIFS('PO detail'!$Y$801:$Y$801,'PO detail'!$V$801:$V$801,"&gt;="&amp;E2857,'PO detail'!$V$801:$V$801,"&lt;"&amp;A2857)</x:f>
        <x:v>0</x:v>
      </x:c>
      <x:c r="L2857" s="7" t="n">
        <x:f>'Inventory detail'!F605*Summary!$K$5*(A2857-E2857)/Summary!$K$6</x:f>
        <x:v>42.44008213552361</x:v>
      </x:c>
      <x:c r="M2857" s="7" t="n">
        <x:f>MAX(0,H2857-L2857)</x:f>
        <x:v>0</x:v>
      </x:c>
      <x:c r="N2857" s="7" t="n">
        <x:f>MAX(0,L2857-H2857)</x:f>
        <x:v>42.44008213552361</x:v>
      </x:c>
      <x:c r="O2857" s="7" t="n">
        <x:f>MAX(0,F2857+I2857-N2857)</x:f>
        <x:v>1085.001067761807</x:v>
      </x:c>
      <x:c r="P2857" s="7" t="n">
        <x:f>MAX(0,N2857-F2857-I2857)</x:f>
        <x:v>0</x:v>
      </x:c>
      <x:c r="Q2857" s="7" t="n">
        <x:f>MAX(0,G2857+J2857-P2857)</x:f>
        <x:v>0</x:v>
      </x:c>
      <x:c r="R2857" s="7" t="n">
        <x:f>M2857+MAX(0,K2857-MAX(0,P2857-G2857-J2857))</x:f>
        <x:v>0</x:v>
      </x:c>
      <x:c r="S2857" s="7" t="n">
        <x:f>SUM(O2857,Q2857,R2857)</x:f>
        <x:v>1085.001067761807</x:v>
      </x:c>
      <x:c r="T2857" s="14" t="n">
        <x:f>'Inventory detail'!T605</x:f>
        <x:v>0.11230000000000001</x:v>
      </x:c>
      <x:c r="U2857" s="14" t="n">
        <x:f>'Inventory detail'!U605</x:f>
        <x:v>0.1099475</x:v>
      </x:c>
      <x:c r="V2857" s="9" t="n">
        <x:f>O2857*T2857</x:f>
        <x:v>121.84561990965094</x:v>
      </x:c>
      <x:c r="W2857" s="9" t="n">
        <x:f>Q2857*T2857</x:f>
        <x:v>0</x:v>
      </x:c>
      <x:c r="X2857" s="9" t="n">
        <x:f>R2857*T2857</x:f>
        <x:v>0</x:v>
      </x:c>
      <x:c r="Y2857" s="9" t="n">
        <x:f>S2857*T2857</x:f>
        <x:v>121.84561990965094</x:v>
      </x:c>
      <x:c r="Z2857" s="9" t="n">
        <x:f>IF(ISNUMBER(U2857),S2857*(U2857-T2857),"n.a.")</x:f>
        <x:v>-2.552465011909659</x:v>
      </x:c>
      <x:c r="AA2857" s="9" t="n">
        <x:f>IF(ISNUMBER(U2857),Y2857,0)</x:f>
        <x:v>121.84561990965094</x:v>
      </x:c>
      <x:c r="AB2857" s="7" t="n">
        <x:f>MAX(0,L2857-SUM(F2857:K2857))</x:f>
        <x:v>0</x:v>
      </x:c>
    </x:row>
    <x:row r="2858" ht="22" customHeight="1">
      <x:c r="A2858" s="18" t="n">
        <x:f>Summary!E$41</x:f>
        <x:v>46388</x:v>
      </x:c>
      <x:c r="B2858" s="2" t="str">
        <x:f>'Inventory detail'!A606</x:f>
        <x:v>COIL</x:v>
      </x:c>
      <x:c r="C2858" s="2" t="str">
        <x:f>'Inventory detail'!B606</x:f>
        <x:v>30</x:v>
      </x:c>
      <x:c r="D2858" s="2" t="str">
        <x:f>'Inventory detail'!C606</x:f>
        <x:v>8WHT36-4</x:v>
      </x:c>
      <x:c r="E2858" s="10" t="n">
        <x:f>A1732</x:f>
        <x:v>46357</x:v>
      </x:c>
      <x:c r="F2858" s="7" t="n">
        <x:f>O1732</x:f>
        <x:v>0</x:v>
      </x:c>
      <x:c r="G2858" s="7" t="n">
        <x:f>Q1732</x:f>
        <x:v>0</x:v>
      </x:c>
      <x:c r="H2858" s="7" t="n">
        <x:f>R1732</x:f>
        <x:v>627.4411498973305</x:v>
      </x:c>
      <x:c r="I2858" s="7" t="n">
        <x:f>0</x:f>
        <x:v>0</x:v>
      </x:c>
      <x:c r="J2858" s="7" t="n">
        <x:f>0</x:f>
        <x:v>0</x:v>
      </x:c>
      <x:c r="K2858" s="7" t="n">
        <x:f>0</x:f>
        <x:v>0</x:v>
      </x:c>
      <x:c r="L2858" s="7" t="n">
        <x:f>'Inventory detail'!F606*Summary!$K$5*(A2858-E2858)/Summary!$K$6</x:f>
        <x:v>42.44008213552361</x:v>
      </x:c>
      <x:c r="M2858" s="7" t="n">
        <x:f>MAX(0,H2858-L2858)</x:f>
        <x:v>585.0010677618069</x:v>
      </x:c>
      <x:c r="N2858" s="7" t="n">
        <x:f>MAX(0,L2858-H2858)</x:f>
        <x:v>0</x:v>
      </x:c>
      <x:c r="O2858" s="7" t="n">
        <x:f>MAX(0,F2858+I2858-N2858)</x:f>
        <x:v>0</x:v>
      </x:c>
      <x:c r="P2858" s="7" t="n">
        <x:f>MAX(0,N2858-F2858-I2858)</x:f>
        <x:v>0</x:v>
      </x:c>
      <x:c r="Q2858" s="7" t="n">
        <x:f>MAX(0,G2858+J2858-P2858)</x:f>
        <x:v>0</x:v>
      </x:c>
      <x:c r="R2858" s="7" t="n">
        <x:f>M2858+MAX(0,K2858-MAX(0,P2858-G2858-J2858))</x:f>
        <x:v>585.0010677618069</x:v>
      </x:c>
      <x:c r="S2858" s="7" t="n">
        <x:f>SUM(O2858,Q2858,R2858)</x:f>
        <x:v>585.0010677618069</x:v>
      </x:c>
      <x:c r="T2858" s="14" t="n">
        <x:f>'Inventory detail'!T606</x:f>
        <x:v>0.14429999999999998</x:v>
      </x:c>
      <x:c r="U2858" s="14" t="n">
        <x:f>'Inventory detail'!U606</x:f>
        <x:v>0.1413295</x:v>
      </x:c>
      <x:c r="V2858" s="9" t="n">
        <x:f>O2858*T2858</x:f>
        <x:v>0</x:v>
      </x:c>
      <x:c r="W2858" s="9" t="n">
        <x:f>Q2858*T2858</x:f>
        <x:v>0</x:v>
      </x:c>
      <x:c r="X2858" s="9" t="n">
        <x:f>R2858*T2858</x:f>
        <x:v>84.41565407802872</x:v>
      </x:c>
      <x:c r="Y2858" s="9" t="n">
        <x:f>S2858*T2858</x:f>
        <x:v>84.41565407802872</x:v>
      </x:c>
      <x:c r="Z2858" s="9" t="n">
        <x:f>IF(ISNUMBER(U2858),S2858*(U2858-T2858),"n.a.")</x:f>
        <x:v>-1.73774567178644</x:v>
      </x:c>
      <x:c r="AA2858" s="9" t="n">
        <x:f>IF(ISNUMBER(U2858),Y2858,0)</x:f>
        <x:v>84.41565407802872</x:v>
      </x:c>
      <x:c r="AB2858" s="7" t="n">
        <x:f>MAX(0,L2858-SUM(F2858:K2858))</x:f>
        <x:v>0</x:v>
      </x:c>
    </x:row>
    <x:row r="2859" ht="22" customHeight="1">
      <x:c r="A2859" s="18" t="n">
        <x:f>Summary!E$41</x:f>
        <x:v>46388</x:v>
      </x:c>
      <x:c r="B2859" s="2" t="str">
        <x:f>'Inventory detail'!A607</x:f>
        <x:v>COIL</x:v>
      </x:c>
      <x:c r="C2859" s="2" t="str">
        <x:f>'Inventory detail'!B607</x:f>
        <x:v>60</x:v>
      </x:c>
      <x:c r="D2859" s="2" t="str">
        <x:f>'Inventory detail'!C607</x:f>
        <x:v>28BLK36-4</x:v>
      </x:c>
      <x:c r="E2859" s="10" t="n">
        <x:f>A1733</x:f>
        <x:v>46357</x:v>
      </x:c>
      <x:c r="F2859" s="7" t="n">
        <x:f>O1733</x:f>
        <x:v>527.4411498973305</x:v>
      </x:c>
      <x:c r="G2859" s="7" t="n">
        <x:f>Q1733</x:f>
        <x:v>0</x:v>
      </x:c>
      <x:c r="H2859" s="7" t="n">
        <x:f>R1733</x:f>
        <x:v>0</x:v>
      </x:c>
      <x:c r="I2859" s="7" t="n">
        <x:f>SUMIFS('PO detail'!$W$1259:$W$1259,'PO detail'!$V$1259:$V$1259,"&gt;="&amp;E2859,'PO detail'!$V$1259:$V$1259,"&lt;"&amp;A2859)</x:f>
        <x:v>0</x:v>
      </x:c>
      <x:c r="J2859" s="7" t="n">
        <x:f>SUMIFS('PO detail'!$X$1259:$X$1259,'PO detail'!$V$1259:$V$1259,"&gt;="&amp;E2859,'PO detail'!$V$1259:$V$1259,"&lt;"&amp;A2859)</x:f>
        <x:v>0</x:v>
      </x:c>
      <x:c r="K2859" s="7" t="n">
        <x:f>SUMIFS('PO detail'!$Y$1259:$Y$1259,'PO detail'!$V$1259:$V$1259,"&gt;="&amp;E2859,'PO detail'!$V$1259:$V$1259,"&lt;"&amp;A2859)</x:f>
        <x:v>0</x:v>
      </x:c>
      <x:c r="L2859" s="7" t="n">
        <x:f>'Inventory detail'!F607*Summary!$K$5*(A2859-E2859)/Summary!$K$6</x:f>
        <x:v>42.44008213552361</x:v>
      </x:c>
      <x:c r="M2859" s="7" t="n">
        <x:f>MAX(0,H2859-L2859)</x:f>
        <x:v>0</x:v>
      </x:c>
      <x:c r="N2859" s="7" t="n">
        <x:f>MAX(0,L2859-H2859)</x:f>
        <x:v>42.44008213552361</x:v>
      </x:c>
      <x:c r="O2859" s="7" t="n">
        <x:f>MAX(0,F2859+I2859-N2859)</x:f>
        <x:v>485.00106776180695</x:v>
      </x:c>
      <x:c r="P2859" s="7" t="n">
        <x:f>MAX(0,N2859-F2859-I2859)</x:f>
        <x:v>0</x:v>
      </x:c>
      <x:c r="Q2859" s="7" t="n">
        <x:f>MAX(0,G2859+J2859-P2859)</x:f>
        <x:v>0</x:v>
      </x:c>
      <x:c r="R2859" s="7" t="n">
        <x:f>M2859+MAX(0,K2859-MAX(0,P2859-G2859-J2859))</x:f>
        <x:v>0</x:v>
      </x:c>
      <x:c r="S2859" s="7" t="n">
        <x:f>SUM(O2859,Q2859,R2859)</x:f>
        <x:v>485.00106776180695</x:v>
      </x:c>
      <x:c r="T2859" s="14" t="n">
        <x:f>'Inventory detail'!T607</x:f>
        <x:v>0.5282</x:v>
      </x:c>
      <x:c r="U2859" s="14" t="n">
        <x:f>'Inventory detail'!U607</x:f>
        <x:v>0.5174715</x:v>
      </x:c>
      <x:c r="V2859" s="9" t="n">
        <x:f>O2859*T2859</x:f>
        <x:v>256.1775639917864</x:v>
      </x:c>
      <x:c r="W2859" s="9" t="n">
        <x:f>Q2859*T2859</x:f>
        <x:v>0</x:v>
      </x:c>
      <x:c r="X2859" s="9" t="n">
        <x:f>R2859*T2859</x:f>
        <x:v>0</x:v>
      </x:c>
      <x:c r="Y2859" s="9" t="n">
        <x:f>S2859*T2859</x:f>
        <x:v>256.1775639917864</x:v>
      </x:c>
      <x:c r="Z2859" s="9" t="n">
        <x:f>IF(ISNUMBER(U2859),S2859*(U2859-T2859),"n.a.")</x:f>
        <x:v>-5.20333395548256</x:v>
      </x:c>
      <x:c r="AA2859" s="9" t="n">
        <x:f>IF(ISNUMBER(U2859),Y2859,0)</x:f>
        <x:v>256.1775639917864</x:v>
      </x:c>
      <x:c r="AB2859" s="7" t="n">
        <x:f>MAX(0,L2859-SUM(F2859:K2859))</x:f>
        <x:v>0</x:v>
      </x:c>
    </x:row>
    <x:row r="2860" ht="22" customHeight="1">
      <x:c r="A2860" s="18" t="n">
        <x:f>Summary!E$41</x:f>
        <x:v>46388</x:v>
      </x:c>
      <x:c r="B2860" s="2" t="str">
        <x:f>'Inventory detail'!A608</x:f>
        <x:v>POUC</x:v>
      </x:c>
      <x:c r="C2860" s="2" t="str">
        <x:f>'Inventory detail'!B608</x:f>
        <x:v>10</x:v>
      </x:c>
      <x:c r="D2860" s="2" t="str">
        <x:f>'Inventory detail'!C608</x:f>
        <x:v>LEG5SL</x:v>
      </x:c>
      <x:c r="E2860" s="10" t="n">
        <x:f>A1734</x:f>
        <x:v>46357</x:v>
      </x:c>
      <x:c r="F2860" s="7" t="n">
        <x:f>O1734</x:f>
        <x:v>0</x:v>
      </x:c>
      <x:c r="G2860" s="7" t="n">
        <x:f>Q1734</x:f>
        <x:v>0</x:v>
      </x:c>
      <x:c r="H2860" s="7" t="n">
        <x:f>R1734</x:f>
        <x:v>227.44114989733058</x:v>
      </x:c>
      <x:c r="I2860" s="7" t="n">
        <x:f>0</x:f>
        <x:v>0</x:v>
      </x:c>
      <x:c r="J2860" s="7" t="n">
        <x:f>0</x:f>
        <x:v>0</x:v>
      </x:c>
      <x:c r="K2860" s="7" t="n">
        <x:f>0</x:f>
        <x:v>0</x:v>
      </x:c>
      <x:c r="L2860" s="7" t="n">
        <x:f>'Inventory detail'!F608*Summary!$K$5*(A2860-E2860)/Summary!$K$6</x:f>
        <x:v>42.44008213552361</x:v>
      </x:c>
      <x:c r="M2860" s="7" t="n">
        <x:f>MAX(0,H2860-L2860)</x:f>
        <x:v>185.00106776180695</x:v>
      </x:c>
      <x:c r="N2860" s="7" t="n">
        <x:f>MAX(0,L2860-H2860)</x:f>
        <x:v>0</x:v>
      </x:c>
      <x:c r="O2860" s="7" t="n">
        <x:f>MAX(0,F2860+I2860-N2860)</x:f>
        <x:v>0</x:v>
      </x:c>
      <x:c r="P2860" s="7" t="n">
        <x:f>MAX(0,N2860-F2860-I2860)</x:f>
        <x:v>0</x:v>
      </x:c>
      <x:c r="Q2860" s="7" t="n">
        <x:f>MAX(0,G2860+J2860-P2860)</x:f>
        <x:v>0</x:v>
      </x:c>
      <x:c r="R2860" s="7" t="n">
        <x:f>M2860+MAX(0,K2860-MAX(0,P2860-G2860-J2860))</x:f>
        <x:v>185.00106776180695</x:v>
      </x:c>
      <x:c r="S2860" s="7" t="n">
        <x:f>SUM(O2860,Q2860,R2860)</x:f>
        <x:v>185.00106776180695</x:v>
      </x:c>
      <x:c r="T2860" s="14" t="n">
        <x:f>'Inventory detail'!T608</x:f>
        <x:v>0.1555</x:v>
      </x:c>
      <x:c r="U2860" s="14" t="n">
        <x:f>'Inventory detail'!U608</x:f>
        <x:v>0.19139999999999996</x:v>
      </x:c>
      <x:c r="V2860" s="9" t="n">
        <x:f>O2860*T2860</x:f>
        <x:v>0</x:v>
      </x:c>
      <x:c r="W2860" s="9" t="n">
        <x:f>Q2860*T2860</x:f>
        <x:v>0</x:v>
      </x:c>
      <x:c r="X2860" s="9" t="n">
        <x:f>R2860*T2860</x:f>
        <x:v>28.767666036960982</x:v>
      </x:c>
      <x:c r="Y2860" s="9" t="n">
        <x:f>S2860*T2860</x:f>
        <x:v>28.767666036960982</x:v>
      </x:c>
      <x:c r="Z2860" s="9" t="n">
        <x:f>IF(ISNUMBER(U2860),S2860*(U2860-T2860),"n.a.")</x:f>
        <x:v>6.641538332648862</x:v>
      </x:c>
      <x:c r="AA2860" s="9" t="n">
        <x:f>IF(ISNUMBER(U2860),Y2860,0)</x:f>
        <x:v>28.767666036960982</x:v>
      </x:c>
      <x:c r="AB2860" s="7" t="n">
        <x:f>MAX(0,L2860-SUM(F2860:K2860))</x:f>
        <x:v>0</x:v>
      </x:c>
    </x:row>
    <x:row r="2861" ht="22" customHeight="1">
      <x:c r="A2861" s="18" t="n">
        <x:f>Summary!E$41</x:f>
        <x:v>46388</x:v>
      </x:c>
      <x:c r="B2861" s="2" t="str">
        <x:f>'Inventory detail'!A609</x:f>
        <x:v>POUC</x:v>
      </x:c>
      <x:c r="C2861" s="2" t="str">
        <x:f>'Inventory detail'!B609</x:f>
        <x:v>10</x:v>
      </x:c>
      <x:c r="D2861" s="2" t="str">
        <x:f>'Inventory detail'!C609</x:f>
        <x:v>SCH10</x:v>
      </x:c>
      <x:c r="E2861" s="10" t="n">
        <x:f>A1735</x:f>
        <x:v>46357</x:v>
      </x:c>
      <x:c r="F2861" s="7" t="n">
        <x:f>O1735</x:f>
        <x:v>0</x:v>
      </x:c>
      <x:c r="G2861" s="7" t="n">
        <x:f>Q1735</x:f>
        <x:v>0</x:v>
      </x:c>
      <x:c r="H2861" s="7" t="n">
        <x:f>R1735</x:f>
        <x:v>6227.44114989733</x:v>
      </x:c>
      <x:c r="I2861" s="7" t="n">
        <x:f>0</x:f>
        <x:v>0</x:v>
      </x:c>
      <x:c r="J2861" s="7" t="n">
        <x:f>0</x:f>
        <x:v>0</x:v>
      </x:c>
      <x:c r="K2861" s="7" t="n">
        <x:f>0</x:f>
        <x:v>0</x:v>
      </x:c>
      <x:c r="L2861" s="7" t="n">
        <x:f>'Inventory detail'!F609*Summary!$K$5*(A2861-E2861)/Summary!$K$6</x:f>
        <x:v>42.44008213552361</x:v>
      </x:c>
      <x:c r="M2861" s="7" t="n">
        <x:f>MAX(0,H2861-L2861)</x:f>
        <x:v>6185.001067761807</x:v>
      </x:c>
      <x:c r="N2861" s="7" t="n">
        <x:f>MAX(0,L2861-H2861)</x:f>
        <x:v>0</x:v>
      </x:c>
      <x:c r="O2861" s="7" t="n">
        <x:f>MAX(0,F2861+I2861-N2861)</x:f>
        <x:v>0</x:v>
      </x:c>
      <x:c r="P2861" s="7" t="n">
        <x:f>MAX(0,N2861-F2861-I2861)</x:f>
        <x:v>0</x:v>
      </x:c>
      <x:c r="Q2861" s="7" t="n">
        <x:f>MAX(0,G2861+J2861-P2861)</x:f>
        <x:v>0</x:v>
      </x:c>
      <x:c r="R2861" s="7" t="n">
        <x:f>M2861+MAX(0,K2861-MAX(0,P2861-G2861-J2861))</x:f>
        <x:v>6185.001067761807</x:v>
      </x:c>
      <x:c r="S2861" s="7" t="n">
        <x:f>SUM(O2861,Q2861,R2861)</x:f>
        <x:v>6185.001067761807</x:v>
      </x:c>
      <x:c r="T2861" s="14" t="n">
        <x:f>'Inventory detail'!T609</x:f>
        <x:v>0.014199999999999999</x:v>
      </x:c>
      <x:c r="U2861" s="14" t="n">
        <x:f>'Inventory detail'!U609</x:f>
        <x:v>0.01551</x:v>
      </x:c>
      <x:c r="V2861" s="9" t="n">
        <x:f>O2861*T2861</x:f>
        <x:v>0</x:v>
      </x:c>
      <x:c r="W2861" s="9" t="n">
        <x:f>Q2861*T2861</x:f>
        <x:v>0</x:v>
      </x:c>
      <x:c r="X2861" s="9" t="n">
        <x:f>R2861*T2861</x:f>
        <x:v>87.82701516221765</x:v>
      </x:c>
      <x:c r="Y2861" s="9" t="n">
        <x:f>S2861*T2861</x:f>
        <x:v>87.82701516221765</x:v>
      </x:c>
      <x:c r="Z2861" s="9" t="n">
        <x:f>IF(ISNUMBER(U2861),S2861*(U2861-T2861),"n.a.")</x:f>
        <x:v>8.102351398767969</x:v>
      </x:c>
      <x:c r="AA2861" s="9" t="n">
        <x:f>IF(ISNUMBER(U2861),Y2861,0)</x:f>
        <x:v>87.82701516221765</x:v>
      </x:c>
      <x:c r="AB2861" s="7" t="n">
        <x:f>MAX(0,L2861-SUM(F2861:K2861))</x:f>
        <x:v>0</x:v>
      </x:c>
    </x:row>
    <x:row r="2862" ht="22" customHeight="1">
      <x:c r="A2862" s="18" t="n">
        <x:f>Summary!E$41</x:f>
        <x:v>46388</x:v>
      </x:c>
      <x:c r="B2862" s="2" t="str">
        <x:f>'Inventory detail'!A610</x:f>
        <x:v>POUC</x:v>
      </x:c>
      <x:c r="C2862" s="2" t="str">
        <x:f>'Inventory detail'!B610</x:f>
        <x:v>10</x:v>
      </x:c>
      <x:c r="D2862" s="2" t="str">
        <x:f>'Inventory detail'!C610</x:f>
        <x:v>SCH5</x:v>
      </x:c>
      <x:c r="E2862" s="10" t="n">
        <x:f>A1736</x:f>
        <x:v>46357</x:v>
      </x:c>
      <x:c r="F2862" s="7" t="n">
        <x:f>O1736</x:f>
        <x:v>0</x:v>
      </x:c>
      <x:c r="G2862" s="7" t="n">
        <x:f>Q1736</x:f>
        <x:v>0</x:v>
      </x:c>
      <x:c r="H2862" s="7" t="n">
        <x:f>R1736</x:f>
        <x:v>11327.441149897331</x:v>
      </x:c>
      <x:c r="I2862" s="7" t="n">
        <x:f>0</x:f>
        <x:v>0</x:v>
      </x:c>
      <x:c r="J2862" s="7" t="n">
        <x:f>0</x:f>
        <x:v>0</x:v>
      </x:c>
      <x:c r="K2862" s="7" t="n">
        <x:f>0</x:f>
        <x:v>0</x:v>
      </x:c>
      <x:c r="L2862" s="7" t="n">
        <x:f>'Inventory detail'!F610*Summary!$K$5*(A2862-E2862)/Summary!$K$6</x:f>
        <x:v>42.44008213552361</x:v>
      </x:c>
      <x:c r="M2862" s="7" t="n">
        <x:f>MAX(0,H2862-L2862)</x:f>
        <x:v>11285.001067761808</x:v>
      </x:c>
      <x:c r="N2862" s="7" t="n">
        <x:f>MAX(0,L2862-H2862)</x:f>
        <x:v>0</x:v>
      </x:c>
      <x:c r="O2862" s="7" t="n">
        <x:f>MAX(0,F2862+I2862-N2862)</x:f>
        <x:v>0</x:v>
      </x:c>
      <x:c r="P2862" s="7" t="n">
        <x:f>MAX(0,N2862-F2862-I2862)</x:f>
        <x:v>0</x:v>
      </x:c>
      <x:c r="Q2862" s="7" t="n">
        <x:f>MAX(0,G2862+J2862-P2862)</x:f>
        <x:v>0</x:v>
      </x:c>
      <x:c r="R2862" s="7" t="n">
        <x:f>M2862+MAX(0,K2862-MAX(0,P2862-G2862-J2862))</x:f>
        <x:v>11285.001067761808</x:v>
      </x:c>
      <x:c r="S2862" s="7" t="n">
        <x:f>SUM(O2862,Q2862,R2862)</x:f>
        <x:v>11285.001067761808</x:v>
      </x:c>
      <x:c r="T2862" s="14" t="n">
        <x:f>'Inventory detail'!T610</x:f>
        <x:v>0.0072</x:v>
      </x:c>
      <x:c r="U2862" s="14" t="n">
        <x:f>'Inventory detail'!U610</x:f>
        <x:v>0.00792</x:v>
      </x:c>
      <x:c r="V2862" s="9" t="n">
        <x:f>O2862*T2862</x:f>
        <x:v>0</x:v>
      </x:c>
      <x:c r="W2862" s="9" t="n">
        <x:f>Q2862*T2862</x:f>
        <x:v>0</x:v>
      </x:c>
      <x:c r="X2862" s="9" t="n">
        <x:f>R2862*T2862</x:f>
        <x:v>81.25200768788501</x:v>
      </x:c>
      <x:c r="Y2862" s="9" t="n">
        <x:f>S2862*T2862</x:f>
        <x:v>81.25200768788501</x:v>
      </x:c>
      <x:c r="Z2862" s="9" t="n">
        <x:f>IF(ISNUMBER(U2862),S2862*(U2862-T2862),"n.a.")</x:f>
        <x:v>8.125200768788504</x:v>
      </x:c>
      <x:c r="AA2862" s="9" t="n">
        <x:f>IF(ISNUMBER(U2862),Y2862,0)</x:f>
        <x:v>81.25200768788501</x:v>
      </x:c>
      <x:c r="AB2862" s="7" t="n">
        <x:f>MAX(0,L2862-SUM(F2862:K2862))</x:f>
        <x:v>0</x:v>
      </x:c>
    </x:row>
    <x:row r="2863" ht="22" customHeight="1">
      <x:c r="A2863" s="18" t="n">
        <x:f>Summary!E$41</x:f>
        <x:v>46388</x:v>
      </x:c>
      <x:c r="B2863" s="2" t="str">
        <x:f>'Inventory detail'!A611</x:f>
        <x:v>POUC</x:v>
      </x:c>
      <x:c r="C2863" s="2" t="str">
        <x:f>'Inventory detail'!B611</x:f>
        <x:v>30</x:v>
      </x:c>
      <x:c r="D2863" s="2" t="str">
        <x:f>'Inventory detail'!C611</x:f>
        <x:v>BUS10</x:v>
      </x:c>
      <x:c r="E2863" s="10" t="n">
        <x:f>A1737</x:f>
        <x:v>46357</x:v>
      </x:c>
      <x:c r="F2863" s="7" t="n">
        <x:f>O1737</x:f>
        <x:v>0</x:v>
      </x:c>
      <x:c r="G2863" s="7" t="n">
        <x:f>Q1737</x:f>
        <x:v>0</x:v>
      </x:c>
      <x:c r="H2863" s="7" t="n">
        <x:f>R1737</x:f>
        <x:v>2327.4411498973304</x:v>
      </x:c>
      <x:c r="I2863" s="7" t="n">
        <x:f>0</x:f>
        <x:v>0</x:v>
      </x:c>
      <x:c r="J2863" s="7" t="n">
        <x:f>0</x:f>
        <x:v>0</x:v>
      </x:c>
      <x:c r="K2863" s="7" t="n">
        <x:f>0</x:f>
        <x:v>0</x:v>
      </x:c>
      <x:c r="L2863" s="7" t="n">
        <x:f>'Inventory detail'!F611*Summary!$K$5*(A2863-E2863)/Summary!$K$6</x:f>
        <x:v>42.44008213552361</x:v>
      </x:c>
      <x:c r="M2863" s="7" t="n">
        <x:f>MAX(0,H2863-L2863)</x:f>
        <x:v>2285.001067761807</x:v>
      </x:c>
      <x:c r="N2863" s="7" t="n">
        <x:f>MAX(0,L2863-H2863)</x:f>
        <x:v>0</x:v>
      </x:c>
      <x:c r="O2863" s="7" t="n">
        <x:f>MAX(0,F2863+I2863-N2863)</x:f>
        <x:v>0</x:v>
      </x:c>
      <x:c r="P2863" s="7" t="n">
        <x:f>MAX(0,N2863-F2863-I2863)</x:f>
        <x:v>0</x:v>
      </x:c>
      <x:c r="Q2863" s="7" t="n">
        <x:f>MAX(0,G2863+J2863-P2863)</x:f>
        <x:v>0</x:v>
      </x:c>
      <x:c r="R2863" s="7" t="n">
        <x:f>M2863+MAX(0,K2863-MAX(0,P2863-G2863-J2863))</x:f>
        <x:v>2285.001067761807</x:v>
      </x:c>
      <x:c r="S2863" s="7" t="n">
        <x:f>SUM(O2863,Q2863,R2863)</x:f>
        <x:v>2285.001067761807</x:v>
      </x:c>
      <x:c r="T2863" s="14" t="n">
        <x:f>'Inventory detail'!T611</x:f>
        <x:v>0.0132</x:v>
      </x:c>
      <x:c r="U2863" s="14" t="n">
        <x:f>'Inventory detail'!U611</x:f>
        <x:v>0.014355</x:v>
      </x:c>
      <x:c r="V2863" s="9" t="n">
        <x:f>O2863*T2863</x:f>
        <x:v>0</x:v>
      </x:c>
      <x:c r="W2863" s="9" t="n">
        <x:f>Q2863*T2863</x:f>
        <x:v>0</x:v>
      </x:c>
      <x:c r="X2863" s="9" t="n">
        <x:f>R2863*T2863</x:f>
        <x:v>30.162014094455852</x:v>
      </x:c>
      <x:c r="Y2863" s="9" t="n">
        <x:f>S2863*T2863</x:f>
        <x:v>30.162014094455852</x:v>
      </x:c>
      <x:c r="Z2863" s="9" t="n">
        <x:f>IF(ISNUMBER(U2863),S2863*(U2863-T2863),"n.a.")</x:f>
        <x:v>2.6391762332648865</x:v>
      </x:c>
      <x:c r="AA2863" s="9" t="n">
        <x:f>IF(ISNUMBER(U2863),Y2863,0)</x:f>
        <x:v>30.162014094455852</x:v>
      </x:c>
      <x:c r="AB2863" s="7" t="n">
        <x:f>MAX(0,L2863-SUM(F2863:K2863))</x:f>
        <x:v>0</x:v>
      </x:c>
    </x:row>
    <x:row r="2864" ht="22" customHeight="1">
      <x:c r="A2864" s="18" t="n">
        <x:f>Summary!E$41</x:f>
        <x:v>46388</x:v>
      </x:c>
      <x:c r="B2864" s="2" t="str">
        <x:f>'Inventory detail'!A612</x:f>
        <x:v>POUC</x:v>
      </x:c>
      <x:c r="C2864" s="2" t="str">
        <x:f>'Inventory detail'!B612</x:f>
        <x:v>30</x:v>
      </x:c>
      <x:c r="D2864" s="2" t="str">
        <x:f>'Inventory detail'!C612</x:f>
        <x:v>CRC7</x:v>
      </x:c>
      <x:c r="E2864" s="10" t="n">
        <x:f>A1738</x:f>
        <x:v>46357</x:v>
      </x:c>
      <x:c r="F2864" s="7" t="n">
        <x:f>O1738</x:f>
        <x:v>0</x:v>
      </x:c>
      <x:c r="G2864" s="7" t="n">
        <x:f>Q1738</x:f>
        <x:v>0</x:v>
      </x:c>
      <x:c r="H2864" s="7" t="n">
        <x:f>R1738</x:f>
        <x:v>6927.44114989733</x:v>
      </x:c>
      <x:c r="I2864" s="7" t="n">
        <x:f>0</x:f>
        <x:v>0</x:v>
      </x:c>
      <x:c r="J2864" s="7" t="n">
        <x:f>0</x:f>
        <x:v>0</x:v>
      </x:c>
      <x:c r="K2864" s="7" t="n">
        <x:f>0</x:f>
        <x:v>0</x:v>
      </x:c>
      <x:c r="L2864" s="7" t="n">
        <x:f>'Inventory detail'!F612*Summary!$K$5*(A2864-E2864)/Summary!$K$6</x:f>
        <x:v>42.44008213552361</x:v>
      </x:c>
      <x:c r="M2864" s="7" t="n">
        <x:f>MAX(0,H2864-L2864)</x:f>
        <x:v>6885.001067761807</x:v>
      </x:c>
      <x:c r="N2864" s="7" t="n">
        <x:f>MAX(0,L2864-H2864)</x:f>
        <x:v>0</x:v>
      </x:c>
      <x:c r="O2864" s="7" t="n">
        <x:f>MAX(0,F2864+I2864-N2864)</x:f>
        <x:v>0</x:v>
      </x:c>
      <x:c r="P2864" s="7" t="n">
        <x:f>MAX(0,N2864-F2864-I2864)</x:f>
        <x:v>0</x:v>
      </x:c>
      <x:c r="Q2864" s="7" t="n">
        <x:f>MAX(0,G2864+J2864-P2864)</x:f>
        <x:v>0</x:v>
      </x:c>
      <x:c r="R2864" s="7" t="n">
        <x:f>M2864+MAX(0,K2864-MAX(0,P2864-G2864-J2864))</x:f>
        <x:v>6885.001067761807</x:v>
      </x:c>
      <x:c r="S2864" s="7" t="n">
        <x:f>SUM(O2864,Q2864,R2864)</x:f>
        <x:v>6885.001067761807</x:v>
      </x:c>
      <x:c r="T2864" s="14" t="n">
        <x:f>'Inventory detail'!T612</x:f>
        <x:v>0.0077</x:v>
      </x:c>
      <x:c r="U2864" s="14" t="n">
        <x:f>'Inventory detail'!U612</x:f>
        <x:v>0.008579999999999999</x:v>
      </x:c>
      <x:c r="V2864" s="9" t="n">
        <x:f>O2864*T2864</x:f>
        <x:v>0</x:v>
      </x:c>
      <x:c r="W2864" s="9" t="n">
        <x:f>Q2864*T2864</x:f>
        <x:v>0</x:v>
      </x:c>
      <x:c r="X2864" s="9" t="n">
        <x:f>R2864*T2864</x:f>
        <x:v>53.014508221765915</x:v>
      </x:c>
      <x:c r="Y2864" s="9" t="n">
        <x:f>S2864*T2864</x:f>
        <x:v>53.014508221765915</x:v>
      </x:c>
      <x:c r="Z2864" s="9" t="n">
        <x:f>IF(ISNUMBER(U2864),S2864*(U2864-T2864),"n.a.")</x:f>
        <x:v>6.058800939630382</x:v>
      </x:c>
      <x:c r="AA2864" s="9" t="n">
        <x:f>IF(ISNUMBER(U2864),Y2864,0)</x:f>
        <x:v>53.014508221765915</x:v>
      </x:c>
      <x:c r="AB2864" s="7" t="n">
        <x:f>MAX(0,L2864-SUM(F2864:K2864))</x:f>
        <x:v>0</x:v>
      </x:c>
    </x:row>
    <x:row r="2865" ht="22" customHeight="1">
      <x:c r="A2865" s="18" t="n">
        <x:f>Summary!E$41</x:f>
        <x:v>46388</x:v>
      </x:c>
      <x:c r="B2865" s="2" t="str">
        <x:f>'Inventory detail'!A613</x:f>
        <x:v>WIRE</x:v>
      </x:c>
      <x:c r="C2865" s="2" t="str">
        <x:f>'Inventory detail'!B613</x:f>
        <x:v>10</x:v>
      </x:c>
      <x:c r="D2865" s="2" t="str">
        <x:f>'Inventory detail'!C613</x:f>
        <x:v>DL916RED</x:v>
      </x:c>
      <x:c r="E2865" s="10" t="n">
        <x:f>A1739</x:f>
        <x:v>46357</x:v>
      </x:c>
      <x:c r="F2865" s="7" t="n">
        <x:f>O1739</x:f>
        <x:v>0</x:v>
      </x:c>
      <x:c r="G2865" s="7" t="n">
        <x:f>Q1739</x:f>
        <x:v>0</x:v>
      </x:c>
      <x:c r="H2865" s="7" t="n">
        <x:f>R1739</x:f>
        <x:v>727.4411498973305</x:v>
      </x:c>
      <x:c r="I2865" s="7" t="n">
        <x:f>0</x:f>
        <x:v>0</x:v>
      </x:c>
      <x:c r="J2865" s="7" t="n">
        <x:f>0</x:f>
        <x:v>0</x:v>
      </x:c>
      <x:c r="K2865" s="7" t="n">
        <x:f>0</x:f>
        <x:v>0</x:v>
      </x:c>
      <x:c r="L2865" s="7" t="n">
        <x:f>'Inventory detail'!F613*Summary!$K$5*(A2865-E2865)/Summary!$K$6</x:f>
        <x:v>42.44008213552361</x:v>
      </x:c>
      <x:c r="M2865" s="7" t="n">
        <x:f>MAX(0,H2865-L2865)</x:f>
        <x:v>685.0010677618069</x:v>
      </x:c>
      <x:c r="N2865" s="7" t="n">
        <x:f>MAX(0,L2865-H2865)</x:f>
        <x:v>0</x:v>
      </x:c>
      <x:c r="O2865" s="7" t="n">
        <x:f>MAX(0,F2865+I2865-N2865)</x:f>
        <x:v>0</x:v>
      </x:c>
      <x:c r="P2865" s="7" t="n">
        <x:f>MAX(0,N2865-F2865-I2865)</x:f>
        <x:v>0</x:v>
      </x:c>
      <x:c r="Q2865" s="7" t="n">
        <x:f>MAX(0,G2865+J2865-P2865)</x:f>
        <x:v>0</x:v>
      </x:c>
      <x:c r="R2865" s="7" t="n">
        <x:f>M2865+MAX(0,K2865-MAX(0,P2865-G2865-J2865))</x:f>
        <x:v>685.0010677618069</x:v>
      </x:c>
      <x:c r="S2865" s="7" t="n">
        <x:f>SUM(O2865,Q2865,R2865)</x:f>
        <x:v>685.0010677618069</x:v>
      </x:c>
      <x:c r="T2865" s="14" t="n">
        <x:f>'Inventory detail'!T613</x:f>
        <x:v>0.0754</x:v>
      </x:c>
      <x:c r="U2865" s="14" t="n">
        <x:f>'Inventory detail'!U613</x:f>
        <x:v>0.0754</x:v>
      </x:c>
      <x:c r="V2865" s="9" t="n">
        <x:f>O2865*T2865</x:f>
        <x:v>0</x:v>
      </x:c>
      <x:c r="W2865" s="9" t="n">
        <x:f>Q2865*T2865</x:f>
        <x:v>0</x:v>
      </x:c>
      <x:c r="X2865" s="9" t="n">
        <x:f>R2865*T2865</x:f>
        <x:v>51.649080509240235</x:v>
      </x:c>
      <x:c r="Y2865" s="9" t="n">
        <x:f>S2865*T2865</x:f>
        <x:v>51.649080509240235</x:v>
      </x:c>
      <x:c r="Z2865" s="9" t="n">
        <x:f>IF(ISNUMBER(U2865),S2865*(U2865-T2865),"n.a.")</x:f>
        <x:v>0</x:v>
      </x:c>
      <x:c r="AA2865" s="9" t="n">
        <x:f>IF(ISNUMBER(U2865),Y2865,0)</x:f>
        <x:v>51.649080509240235</x:v>
      </x:c>
      <x:c r="AB2865" s="7" t="n">
        <x:f>MAX(0,L2865-SUM(F2865:K2865))</x:f>
        <x:v>0</x:v>
      </x:c>
    </x:row>
    <x:row r="2866" ht="22" customHeight="1">
      <x:c r="A2866" s="18" t="n">
        <x:f>Summary!E$41</x:f>
        <x:v>46388</x:v>
      </x:c>
      <x:c r="B2866" s="2" t="str">
        <x:f>'Inventory detail'!A614</x:f>
        <x:v>WIRE</x:v>
      </x:c>
      <x:c r="C2866" s="2" t="str">
        <x:f>'Inventory detail'!B614</x:f>
        <x:v>30</x:v>
      </x:c>
      <x:c r="D2866" s="2" t="str">
        <x:f>'Inventory detail'!C614</x:f>
        <x:v>DL001GOLD</x:v>
      </x:c>
      <x:c r="E2866" s="10" t="n">
        <x:f>A1740</x:f>
        <x:v>46357</x:v>
      </x:c>
      <x:c r="F2866" s="7" t="n">
        <x:f>O1740</x:f>
        <x:v>0</x:v>
      </x:c>
      <x:c r="G2866" s="7" t="n">
        <x:f>Q1740</x:f>
        <x:v>0</x:v>
      </x:c>
      <x:c r="H2866" s="7" t="n">
        <x:f>R1740</x:f>
        <x:v>727.4411498973305</x:v>
      </x:c>
      <x:c r="I2866" s="7" t="n">
        <x:f>0</x:f>
        <x:v>0</x:v>
      </x:c>
      <x:c r="J2866" s="7" t="n">
        <x:f>0</x:f>
        <x:v>0</x:v>
      </x:c>
      <x:c r="K2866" s="7" t="n">
        <x:f>0</x:f>
        <x:v>0</x:v>
      </x:c>
      <x:c r="L2866" s="7" t="n">
        <x:f>'Inventory detail'!F614*Summary!$K$5*(A2866-E2866)/Summary!$K$6</x:f>
        <x:v>42.44008213552361</x:v>
      </x:c>
      <x:c r="M2866" s="7" t="n">
        <x:f>MAX(0,H2866-L2866)</x:f>
        <x:v>685.0010677618069</x:v>
      </x:c>
      <x:c r="N2866" s="7" t="n">
        <x:f>MAX(0,L2866-H2866)</x:f>
        <x:v>0</x:v>
      </x:c>
      <x:c r="O2866" s="7" t="n">
        <x:f>MAX(0,F2866+I2866-N2866)</x:f>
        <x:v>0</x:v>
      </x:c>
      <x:c r="P2866" s="7" t="n">
        <x:f>MAX(0,N2866-F2866-I2866)</x:f>
        <x:v>0</x:v>
      </x:c>
      <x:c r="Q2866" s="7" t="n">
        <x:f>MAX(0,G2866+J2866-P2866)</x:f>
        <x:v>0</x:v>
      </x:c>
      <x:c r="R2866" s="7" t="n">
        <x:f>M2866+MAX(0,K2866-MAX(0,P2866-G2866-J2866))</x:f>
        <x:v>685.0010677618069</x:v>
      </x:c>
      <x:c r="S2866" s="7" t="n">
        <x:f>SUM(O2866,Q2866,R2866)</x:f>
        <x:v>685.0010677618069</x:v>
      </x:c>
      <x:c r="T2866" s="14" t="n">
        <x:f>'Inventory detail'!T614</x:f>
        <x:v>0.19140000000000001</x:v>
      </x:c>
      <x:c r="U2866" s="14" t="n">
        <x:f>'Inventory detail'!U614</x:f>
        <x:v>0.19140000000000001</x:v>
      </x:c>
      <x:c r="V2866" s="9" t="n">
        <x:f>O2866*T2866</x:f>
        <x:v>0</x:v>
      </x:c>
      <x:c r="W2866" s="9" t="n">
        <x:f>Q2866*T2866</x:f>
        <x:v>0</x:v>
      </x:c>
      <x:c r="X2866" s="9" t="n">
        <x:f>R2866*T2866</x:f>
        <x:v>131.10920436960984</x:v>
      </x:c>
      <x:c r="Y2866" s="9" t="n">
        <x:f>S2866*T2866</x:f>
        <x:v>131.10920436960984</x:v>
      </x:c>
      <x:c r="Z2866" s="9" t="n">
        <x:f>IF(ISNUMBER(U2866),S2866*(U2866-T2866),"n.a.")</x:f>
        <x:v>0</x:v>
      </x:c>
      <x:c r="AA2866" s="9" t="n">
        <x:f>IF(ISNUMBER(U2866),Y2866,0)</x:f>
        <x:v>131.10920436960984</x:v>
      </x:c>
      <x:c r="AB2866" s="7" t="n">
        <x:f>MAX(0,L2866-SUM(F2866:K2866))</x:f>
        <x:v>0</x:v>
      </x:c>
    </x:row>
    <x:row r="2867" ht="22" customHeight="1">
      <x:c r="A2867" s="18" t="n">
        <x:f>Summary!E$41</x:f>
        <x:v>46388</x:v>
      </x:c>
      <x:c r="B2867" s="2" t="str">
        <x:f>'Inventory detail'!A615</x:f>
        <x:v>WIRE</x:v>
      </x:c>
      <x:c r="C2867" s="2" t="str">
        <x:f>'Inventory detail'!B615</x:f>
        <x:v>60</x:v>
      </x:c>
      <x:c r="D2867" s="2" t="str">
        <x:f>'Inventory detail'!C615</x:f>
        <x:v>DL058GOLD</x:v>
      </x:c>
      <x:c r="E2867" s="10" t="n">
        <x:f>A1741</x:f>
        <x:v>46357</x:v>
      </x:c>
      <x:c r="F2867" s="7" t="n">
        <x:f>O1741</x:f>
        <x:v>0</x:v>
      </x:c>
      <x:c r="G2867" s="7" t="n">
        <x:f>Q1741</x:f>
        <x:v>0</x:v>
      </x:c>
      <x:c r="H2867" s="7" t="n">
        <x:f>R1741</x:f>
        <x:v>77.4411498973306</x:v>
      </x:c>
      <x:c r="I2867" s="7" t="n">
        <x:f>0</x:f>
        <x:v>0</x:v>
      </x:c>
      <x:c r="J2867" s="7" t="n">
        <x:f>0</x:f>
        <x:v>0</x:v>
      </x:c>
      <x:c r="K2867" s="7" t="n">
        <x:f>0</x:f>
        <x:v>0</x:v>
      </x:c>
      <x:c r="L2867" s="7" t="n">
        <x:f>'Inventory detail'!F615*Summary!$K$5*(A2867-E2867)/Summary!$K$6</x:f>
        <x:v>42.44008213552361</x:v>
      </x:c>
      <x:c r="M2867" s="7" t="n">
        <x:f>MAX(0,H2867-L2867)</x:f>
        <x:v>35.00106776180699</x:v>
      </x:c>
      <x:c r="N2867" s="7" t="n">
        <x:f>MAX(0,L2867-H2867)</x:f>
        <x:v>0</x:v>
      </x:c>
      <x:c r="O2867" s="7" t="n">
        <x:f>MAX(0,F2867+I2867-N2867)</x:f>
        <x:v>0</x:v>
      </x:c>
      <x:c r="P2867" s="7" t="n">
        <x:f>MAX(0,N2867-F2867-I2867)</x:f>
        <x:v>0</x:v>
      </x:c>
      <x:c r="Q2867" s="7" t="n">
        <x:f>MAX(0,G2867+J2867-P2867)</x:f>
        <x:v>0</x:v>
      </x:c>
      <x:c r="R2867" s="7" t="n">
        <x:f>M2867+MAX(0,K2867-MAX(0,P2867-G2867-J2867))</x:f>
        <x:v>35.00106776180699</x:v>
      </x:c>
      <x:c r="S2867" s="7" t="n">
        <x:f>SUM(O2867,Q2867,R2867)</x:f>
        <x:v>35.00106776180699</x:v>
      </x:c>
      <x:c r="T2867" s="14" t="n">
        <x:f>'Inventory detail'!T615</x:f>
        <x:v>0.1082</x:v>
      </x:c>
      <x:c r="U2867" s="14" t="n">
        <x:f>'Inventory detail'!U615</x:f>
        <x:v>0.1082</x:v>
      </x:c>
      <x:c r="V2867" s="9" t="n">
        <x:f>O2867*T2867</x:f>
        <x:v>0</x:v>
      </x:c>
      <x:c r="W2867" s="9" t="n">
        <x:f>Q2867*T2867</x:f>
        <x:v>0</x:v>
      </x:c>
      <x:c r="X2867" s="9" t="n">
        <x:f>R2867*T2867</x:f>
        <x:v>3.7871155318275167</x:v>
      </x:c>
      <x:c r="Y2867" s="9" t="n">
        <x:f>S2867*T2867</x:f>
        <x:v>3.7871155318275167</x:v>
      </x:c>
      <x:c r="Z2867" s="9" t="n">
        <x:f>IF(ISNUMBER(U2867),S2867*(U2867-T2867),"n.a.")</x:f>
        <x:v>0</x:v>
      </x:c>
      <x:c r="AA2867" s="9" t="n">
        <x:f>IF(ISNUMBER(U2867),Y2867,0)</x:f>
        <x:v>3.7871155318275167</x:v>
      </x:c>
      <x:c r="AB2867" s="7" t="n">
        <x:f>MAX(0,L2867-SUM(F2867:K2867))</x:f>
        <x:v>0</x:v>
      </x:c>
    </x:row>
    <x:row r="2868" ht="22" customHeight="1">
      <x:c r="A2868" s="18" t="n">
        <x:f>Summary!E$41</x:f>
        <x:v>46388</x:v>
      </x:c>
      <x:c r="B2868" s="2" t="str">
        <x:f>'Inventory detail'!A616</x:f>
        <x:v>POUC</x:v>
      </x:c>
      <x:c r="C2868" s="2" t="str">
        <x:f>'Inventory detail'!B616</x:f>
        <x:v>60</x:v>
      </x:c>
      <x:c r="D2868" s="2" t="str">
        <x:f>'Inventory detail'!C616</x:f>
        <x:v>LET5SL</x:v>
      </x:c>
      <x:c r="E2868" s="10" t="n">
        <x:f>A1742</x:f>
        <x:v>46357</x:v>
      </x:c>
      <x:c r="F2868" s="7" t="n">
        <x:f>O1742</x:f>
        <x:v>1884.7022587268993</x:v>
      </x:c>
      <x:c r="G2868" s="7" t="n">
        <x:f>Q1742</x:f>
        <x:v>0</x:v>
      </x:c>
      <x:c r="H2868" s="7" t="n">
        <x:f>R1742</x:f>
        <x:v>0</x:v>
      </x:c>
      <x:c r="I2868" s="7" t="n">
        <x:f>SUMIFS('PO detail'!$W$1776:$W$1776,'PO detail'!$V$1776:$V$1776,"&gt;="&amp;E2868,'PO detail'!$V$1776:$V$1776,"&lt;"&amp;A2868)</x:f>
        <x:v>0</x:v>
      </x:c>
      <x:c r="J2868" s="7" t="n">
        <x:f>SUMIFS('PO detail'!$X$1776:$X$1776,'PO detail'!$V$1776:$V$1776,"&gt;="&amp;E2868,'PO detail'!$V$1776:$V$1776,"&lt;"&amp;A2868)</x:f>
        <x:v>0</x:v>
      </x:c>
      <x:c r="K2868" s="7" t="n">
        <x:f>SUMIFS('PO detail'!$Y$1776:$Y$1776,'PO detail'!$V$1776:$V$1776,"&gt;="&amp;E2868,'PO detail'!$V$1776:$V$1776,"&lt;"&amp;A2868)</x:f>
        <x:v>0</x:v>
      </x:c>
      <x:c r="L2868" s="7" t="n">
        <x:f>'Inventory detail'!F616*Summary!$K$5*(A2868-E2868)/Summary!$K$6</x:f>
        <x:v>38.19301848049281</x:v>
      </x:c>
      <x:c r="M2868" s="7" t="n">
        <x:f>MAX(0,H2868-L2868)</x:f>
        <x:v>0</x:v>
      </x:c>
      <x:c r="N2868" s="7" t="n">
        <x:f>MAX(0,L2868-H2868)</x:f>
        <x:v>38.19301848049281</x:v>
      </x:c>
      <x:c r="O2868" s="7" t="n">
        <x:f>MAX(0,F2868+I2868-N2868)</x:f>
        <x:v>1846.5092402464065</x:v>
      </x:c>
      <x:c r="P2868" s="7" t="n">
        <x:f>MAX(0,N2868-F2868-I2868)</x:f>
        <x:v>0</x:v>
      </x:c>
      <x:c r="Q2868" s="7" t="n">
        <x:f>MAX(0,G2868+J2868-P2868)</x:f>
        <x:v>0</x:v>
      </x:c>
      <x:c r="R2868" s="7" t="n">
        <x:f>M2868+MAX(0,K2868-MAX(0,P2868-G2868-J2868))</x:f>
        <x:v>0</x:v>
      </x:c>
      <x:c r="S2868" s="7" t="n">
        <x:f>SUM(O2868,Q2868,R2868)</x:f>
        <x:v>1846.5092402464065</x:v>
      </x:c>
      <x:c r="T2868" s="14" t="n">
        <x:f>'Inventory detail'!T616</x:f>
        <x:v>0.1429</x:v>
      </x:c>
      <x:c r="U2868" s="14" t="n">
        <x:f>'Inventory detail'!U616</x:f>
        <x:v>0.15575999999999998</x:v>
      </x:c>
      <x:c r="V2868" s="9" t="n">
        <x:f>O2868*T2868</x:f>
        <x:v>263.8661704312115</x:v>
      </x:c>
      <x:c r="W2868" s="9" t="n">
        <x:f>Q2868*T2868</x:f>
        <x:v>0</x:v>
      </x:c>
      <x:c r="X2868" s="9" t="n">
        <x:f>R2868*T2868</x:f>
        <x:v>0</x:v>
      </x:c>
      <x:c r="Y2868" s="9" t="n">
        <x:f>S2868*T2868</x:f>
        <x:v>263.8661704312115</x:v>
      </x:c>
      <x:c r="Z2868" s="9" t="n">
        <x:f>IF(ISNUMBER(U2868),S2868*(U2868-T2868),"n.a.")</x:f>
        <x:v>23.746108829568755</x:v>
      </x:c>
      <x:c r="AA2868" s="9" t="n">
        <x:f>IF(ISNUMBER(U2868),Y2868,0)</x:f>
        <x:v>263.8661704312115</x:v>
      </x:c>
      <x:c r="AB2868" s="7" t="n">
        <x:f>MAX(0,L2868-SUM(F2868:K2868))</x:f>
        <x:v>0</x:v>
      </x:c>
    </x:row>
    <x:row r="2869" ht="22" customHeight="1">
      <x:c r="A2869" s="18" t="n">
        <x:f>Summary!E$41</x:f>
        <x:v>46388</x:v>
      </x:c>
      <x:c r="B2869" s="2" t="str">
        <x:f>'Inventory detail'!A617</x:f>
        <x:v>COIL</x:v>
      </x:c>
      <x:c r="C2869" s="2" t="str">
        <x:f>'Inventory detail'!B617</x:f>
        <x:v>10</x:v>
      </x:c>
      <x:c r="D2869" s="2" t="str">
        <x:f>'Inventory detail'!C617</x:f>
        <x:v>32BLK36-4</x:v>
      </x:c>
      <x:c r="E2869" s="10" t="n">
        <x:f>A1743</x:f>
        <x:v>46357</x:v>
      </x:c>
      <x:c r="F2869" s="7" t="n">
        <x:f>O1743</x:f>
        <x:v>0</x:v>
      </x:c>
      <x:c r="G2869" s="7" t="n">
        <x:f>Q1743</x:f>
        <x:v>0</x:v>
      </x:c>
      <x:c r="H2869" s="7" t="n">
        <x:f>R1743</x:f>
        <x:v>341.96336755646814</x:v>
      </x:c>
      <x:c r="I2869" s="7" t="n">
        <x:f>0</x:f>
        <x:v>0</x:v>
      </x:c>
      <x:c r="J2869" s="7" t="n">
        <x:f>0</x:f>
        <x:v>0</x:v>
      </x:c>
      <x:c r="K2869" s="7" t="n">
        <x:f>0</x:f>
        <x:v>0</x:v>
      </x:c>
      <x:c r="L2869" s="7" t="n">
        <x:f>'Inventory detail'!F617*Summary!$K$5*(A2869-E2869)/Summary!$K$6</x:f>
        <x:v>33.94595482546201</x:v>
      </x:c>
      <x:c r="M2869" s="7" t="n">
        <x:f>MAX(0,H2869-L2869)</x:f>
        <x:v>308.0174127310061</x:v>
      </x:c>
      <x:c r="N2869" s="7" t="n">
        <x:f>MAX(0,L2869-H2869)</x:f>
        <x:v>0</x:v>
      </x:c>
      <x:c r="O2869" s="7" t="n">
        <x:f>MAX(0,F2869+I2869-N2869)</x:f>
        <x:v>0</x:v>
      </x:c>
      <x:c r="P2869" s="7" t="n">
        <x:f>MAX(0,N2869-F2869-I2869)</x:f>
        <x:v>0</x:v>
      </x:c>
      <x:c r="Q2869" s="7" t="n">
        <x:f>MAX(0,G2869+J2869-P2869)</x:f>
        <x:v>0</x:v>
      </x:c>
      <x:c r="R2869" s="7" t="n">
        <x:f>M2869+MAX(0,K2869-MAX(0,P2869-G2869-J2869))</x:f>
        <x:v>308.0174127310061</x:v>
      </x:c>
      <x:c r="S2869" s="7" t="n">
        <x:f>SUM(O2869,Q2869,R2869)</x:f>
        <x:v>308.0174127310061</x:v>
      </x:c>
      <x:c r="T2869" s="14" t="n">
        <x:f>'Inventory detail'!T617</x:f>
        <x:v>0.6029</x:v>
      </x:c>
      <x:c r="U2869" s="14" t="n">
        <x:f>'Inventory detail'!U617</x:f>
        <x:v>0.5906224999999999</x:v>
      </x:c>
      <x:c r="V2869" s="9" t="n">
        <x:f>O2869*T2869</x:f>
        <x:v>0</x:v>
      </x:c>
      <x:c r="W2869" s="9" t="n">
        <x:f>Q2869*T2869</x:f>
        <x:v>0</x:v>
      </x:c>
      <x:c r="X2869" s="9" t="n">
        <x:f>R2869*T2869</x:f>
        <x:v>185.70369813552358</x:v>
      </x:c>
      <x:c r="Y2869" s="9" t="n">
        <x:f>S2869*T2869</x:f>
        <x:v>185.70369813552358</x:v>
      </x:c>
      <x:c r="Z2869" s="9" t="n">
        <x:f>IF(ISNUMBER(U2869),S2869*(U2869-T2869),"n.a.")</x:f>
        <x:v>-3.781683784804944</x:v>
      </x:c>
      <x:c r="AA2869" s="9" t="n">
        <x:f>IF(ISNUMBER(U2869),Y2869,0)</x:f>
        <x:v>185.70369813552358</x:v>
      </x:c>
      <x:c r="AB2869" s="7" t="n">
        <x:f>MAX(0,L2869-SUM(F2869:K2869))</x:f>
        <x:v>0</x:v>
      </x:c>
    </x:row>
    <x:row r="2870" ht="22" customHeight="1">
      <x:c r="A2870" s="18" t="n">
        <x:f>Summary!E$41</x:f>
        <x:v>46388</x:v>
      </x:c>
      <x:c r="B2870" s="2" t="str">
        <x:f>'Inventory detail'!A618</x:f>
        <x:v>COIL</x:v>
      </x:c>
      <x:c r="C2870" s="2" t="str">
        <x:f>'Inventory detail'!B618</x:f>
        <x:v>30</x:v>
      </x:c>
      <x:c r="D2870" s="2" t="str">
        <x:f>'Inventory detail'!C618</x:f>
        <x:v>12WHT36-4</x:v>
      </x:c>
      <x:c r="E2870" s="10" t="n">
        <x:f>A1744</x:f>
        <x:v>46357</x:v>
      </x:c>
      <x:c r="F2870" s="7" t="n">
        <x:f>O1744</x:f>
        <x:v>0</x:v>
      </x:c>
      <x:c r="G2870" s="7" t="n">
        <x:f>Q1744</x:f>
        <x:v>0</x:v>
      </x:c>
      <x:c r="H2870" s="7" t="n">
        <x:f>R1744</x:f>
        <x:v>741.9633675564681</x:v>
      </x:c>
      <x:c r="I2870" s="7" t="n">
        <x:f>0</x:f>
        <x:v>0</x:v>
      </x:c>
      <x:c r="J2870" s="7" t="n">
        <x:f>0</x:f>
        <x:v>0</x:v>
      </x:c>
      <x:c r="K2870" s="7" t="n">
        <x:f>0</x:f>
        <x:v>0</x:v>
      </x:c>
      <x:c r="L2870" s="7" t="n">
        <x:f>'Inventory detail'!F618*Summary!$K$5*(A2870-E2870)/Summary!$K$6</x:f>
        <x:v>33.94595482546201</x:v>
      </x:c>
      <x:c r="M2870" s="7" t="n">
        <x:f>MAX(0,H2870-L2870)</x:f>
        <x:v>708.0174127310062</x:v>
      </x:c>
      <x:c r="N2870" s="7" t="n">
        <x:f>MAX(0,L2870-H2870)</x:f>
        <x:v>0</x:v>
      </x:c>
      <x:c r="O2870" s="7" t="n">
        <x:f>MAX(0,F2870+I2870-N2870)</x:f>
        <x:v>0</x:v>
      </x:c>
      <x:c r="P2870" s="7" t="n">
        <x:f>MAX(0,N2870-F2870-I2870)</x:f>
        <x:v>0</x:v>
      </x:c>
      <x:c r="Q2870" s="7" t="n">
        <x:f>MAX(0,G2870+J2870-P2870)</x:f>
        <x:v>0</x:v>
      </x:c>
      <x:c r="R2870" s="7" t="n">
        <x:f>M2870+MAX(0,K2870-MAX(0,P2870-G2870-J2870))</x:f>
        <x:v>708.0174127310062</x:v>
      </x:c>
      <x:c r="S2870" s="7" t="n">
        <x:f>SUM(O2870,Q2870,R2870)</x:f>
        <x:v>708.0174127310062</x:v>
      </x:c>
      <x:c r="T2870" s="14" t="n">
        <x:f>'Inventory detail'!T618</x:f>
        <x:v>0.2237</x:v>
      </x:c>
      <x:c r="U2870" s="14" t="n">
        <x:f>'Inventory detail'!U618</x:f>
        <x:v>0.21923199999999998</x:v>
      </x:c>
      <x:c r="V2870" s="9" t="n">
        <x:f>O2870*T2870</x:f>
        <x:v>0</x:v>
      </x:c>
      <x:c r="W2870" s="9" t="n">
        <x:f>Q2870*T2870</x:f>
        <x:v>0</x:v>
      </x:c>
      <x:c r="X2870" s="9" t="n">
        <x:f>R2870*T2870</x:f>
        <x:v>158.3834952279261</x:v>
      </x:c>
      <x:c r="Y2870" s="9" t="n">
        <x:f>S2870*T2870</x:f>
        <x:v>158.3834952279261</x:v>
      </x:c>
      <x:c r="Z2870" s="9" t="n">
        <x:f>IF(ISNUMBER(U2870),S2870*(U2870-T2870),"n.a.")</x:f>
        <x:v>-3.1634218000821552</x:v>
      </x:c>
      <x:c r="AA2870" s="9" t="n">
        <x:f>IF(ISNUMBER(U2870),Y2870,0)</x:f>
        <x:v>158.3834952279261</x:v>
      </x:c>
      <x:c r="AB2870" s="7" t="n">
        <x:f>MAX(0,L2870-SUM(F2870:K2870))</x:f>
        <x:v>0</x:v>
      </x:c>
    </x:row>
    <x:row r="2871" ht="22" customHeight="1">
      <x:c r="A2871" s="18" t="n">
        <x:f>Summary!E$41</x:f>
        <x:v>46388</x:v>
      </x:c>
      <x:c r="B2871" s="2" t="str">
        <x:f>'Inventory detail'!A619</x:f>
        <x:v>COIL</x:v>
      </x:c>
      <x:c r="C2871" s="2" t="str">
        <x:f>'Inventory detail'!B619</x:f>
        <x:v>30</x:v>
      </x:c>
      <x:c r="D2871" s="2" t="str">
        <x:f>'Inventory detail'!C619</x:f>
        <x:v>13CLR12-4</x:v>
      </x:c>
      <x:c r="E2871" s="10" t="n">
        <x:f>A1745</x:f>
        <x:v>46357</x:v>
      </x:c>
      <x:c r="F2871" s="7" t="n">
        <x:f>O1745</x:f>
        <x:v>0</x:v>
      </x:c>
      <x:c r="G2871" s="7" t="n">
        <x:f>Q1745</x:f>
        <x:v>0</x:v>
      </x:c>
      <x:c r="H2871" s="7" t="n">
        <x:f>R1745</x:f>
        <x:v>741.9633675564681</x:v>
      </x:c>
      <x:c r="I2871" s="7" t="n">
        <x:f>0</x:f>
        <x:v>0</x:v>
      </x:c>
      <x:c r="J2871" s="7" t="n">
        <x:f>0</x:f>
        <x:v>0</x:v>
      </x:c>
      <x:c r="K2871" s="7" t="n">
        <x:f>0</x:f>
        <x:v>0</x:v>
      </x:c>
      <x:c r="L2871" s="7" t="n">
        <x:f>'Inventory detail'!F619*Summary!$K$5*(A2871-E2871)/Summary!$K$6</x:f>
        <x:v>33.94595482546201</x:v>
      </x:c>
      <x:c r="M2871" s="7" t="n">
        <x:f>MAX(0,H2871-L2871)</x:f>
        <x:v>708.0174127310062</x:v>
      </x:c>
      <x:c r="N2871" s="7" t="n">
        <x:f>MAX(0,L2871-H2871)</x:f>
        <x:v>0</x:v>
      </x:c>
      <x:c r="O2871" s="7" t="n">
        <x:f>MAX(0,F2871+I2871-N2871)</x:f>
        <x:v>0</x:v>
      </x:c>
      <x:c r="P2871" s="7" t="n">
        <x:f>MAX(0,N2871-F2871-I2871)</x:f>
        <x:v>0</x:v>
      </x:c>
      <x:c r="Q2871" s="7" t="n">
        <x:f>MAX(0,G2871+J2871-P2871)</x:f>
        <x:v>0</x:v>
      </x:c>
      <x:c r="R2871" s="7" t="n">
        <x:f>M2871+MAX(0,K2871-MAX(0,P2871-G2871-J2871))</x:f>
        <x:v>708.0174127310062</x:v>
      </x:c>
      <x:c r="S2871" s="7" t="n">
        <x:f>SUM(O2871,Q2871,R2871)</x:f>
        <x:v>708.0174127310062</x:v>
      </x:c>
      <x:c r="T2871" s="14" t="n">
        <x:f>'Inventory detail'!T619</x:f>
        <x:v>0.0848</x:v>
      </x:c>
      <x:c r="U2871" s="14" t="n">
        <x:f>'Inventory detail'!U619</x:f>
        <x:v>0.083096</x:v>
      </x:c>
      <x:c r="V2871" s="9" t="n">
        <x:f>O2871*T2871</x:f>
        <x:v>0</x:v>
      </x:c>
      <x:c r="W2871" s="9" t="n">
        <x:f>Q2871*T2871</x:f>
        <x:v>0</x:v>
      </x:c>
      <x:c r="X2871" s="9" t="n">
        <x:f>R2871*T2871</x:f>
        <x:v>60.03987659958933</x:v>
      </x:c>
      <x:c r="Y2871" s="9" t="n">
        <x:f>S2871*T2871</x:f>
        <x:v>60.03987659958933</x:v>
      </x:c>
      <x:c r="Z2871" s="9" t="n">
        <x:f>IF(ISNUMBER(U2871),S2871*(U2871-T2871),"n.a.")</x:f>
        <x:v>-1.2064616712936325</x:v>
      </x:c>
      <x:c r="AA2871" s="9" t="n">
        <x:f>IF(ISNUMBER(U2871),Y2871,0)</x:f>
        <x:v>60.03987659958933</x:v>
      </x:c>
      <x:c r="AB2871" s="7" t="n">
        <x:f>MAX(0,L2871-SUM(F2871:K2871))</x:f>
        <x:v>0</x:v>
      </x:c>
    </x:row>
    <x:row r="2872" ht="22" customHeight="1">
      <x:c r="A2872" s="18" t="n">
        <x:f>Summary!E$41</x:f>
        <x:v>46388</x:v>
      </x:c>
      <x:c r="B2872" s="2" t="str">
        <x:f>'Inventory detail'!A620</x:f>
        <x:v>COIL</x:v>
      </x:c>
      <x:c r="C2872" s="2" t="str">
        <x:f>'Inventory detail'!B620</x:f>
        <x:v>30</x:v>
      </x:c>
      <x:c r="D2872" s="2" t="str">
        <x:f>'Inventory detail'!C620</x:f>
        <x:v>13NAV12-4</x:v>
      </x:c>
      <x:c r="E2872" s="10" t="n">
        <x:f>A1746</x:f>
        <x:v>46357</x:v>
      </x:c>
      <x:c r="F2872" s="7" t="n">
        <x:f>O1746</x:f>
        <x:v>2100</x:v>
      </x:c>
      <x:c r="G2872" s="7" t="n">
        <x:f>Q1746</x:f>
        <x:v>0</x:v>
      </x:c>
      <x:c r="H2872" s="7" t="n">
        <x:f>R1746</x:f>
        <x:v>341.96336755646814</x:v>
      </x:c>
      <x:c r="I2872" s="7" t="n">
        <x:f>SUMIFS('PO detail'!$W$757:$W$757,'PO detail'!$V$757:$V$757,"&gt;="&amp;E2872,'PO detail'!$V$757:$V$757,"&lt;"&amp;A2872)</x:f>
        <x:v>0</x:v>
      </x:c>
      <x:c r="J2872" s="7" t="n">
        <x:f>SUMIFS('PO detail'!$X$757:$X$757,'PO detail'!$V$757:$V$757,"&gt;="&amp;E2872,'PO detail'!$V$757:$V$757,"&lt;"&amp;A2872)</x:f>
        <x:v>0</x:v>
      </x:c>
      <x:c r="K2872" s="7" t="n">
        <x:f>SUMIFS('PO detail'!$Y$757:$Y$757,'PO detail'!$V$757:$V$757,"&gt;="&amp;E2872,'PO detail'!$V$757:$V$757,"&lt;"&amp;A2872)</x:f>
        <x:v>0</x:v>
      </x:c>
      <x:c r="L2872" s="7" t="n">
        <x:f>'Inventory detail'!F620*Summary!$K$5*(A2872-E2872)/Summary!$K$6</x:f>
        <x:v>33.94595482546201</x:v>
      </x:c>
      <x:c r="M2872" s="7" t="n">
        <x:f>MAX(0,H2872-L2872)</x:f>
        <x:v>308.0174127310061</x:v>
      </x:c>
      <x:c r="N2872" s="7" t="n">
        <x:f>MAX(0,L2872-H2872)</x:f>
        <x:v>0</x:v>
      </x:c>
      <x:c r="O2872" s="7" t="n">
        <x:f>MAX(0,F2872+I2872-N2872)</x:f>
        <x:v>2100</x:v>
      </x:c>
      <x:c r="P2872" s="7" t="n">
        <x:f>MAX(0,N2872-F2872-I2872)</x:f>
        <x:v>0</x:v>
      </x:c>
      <x:c r="Q2872" s="7" t="n">
        <x:f>MAX(0,G2872+J2872-P2872)</x:f>
        <x:v>0</x:v>
      </x:c>
      <x:c r="R2872" s="7" t="n">
        <x:f>M2872+MAX(0,K2872-MAX(0,P2872-G2872-J2872))</x:f>
        <x:v>308.0174127310061</x:v>
      </x:c>
      <x:c r="S2872" s="7" t="n">
        <x:f>SUM(O2872,Q2872,R2872)</x:f>
        <x:v>2408.017412731006</x:v>
      </x:c>
      <x:c r="T2872" s="14" t="n">
        <x:f>'Inventory detail'!T620</x:f>
        <x:v>0.0848</x:v>
      </x:c>
      <x:c r="U2872" s="14" t="n">
        <x:f>'Inventory detail'!U620</x:f>
        <x:v>0.083096</x:v>
      </x:c>
      <x:c r="V2872" s="9" t="n">
        <x:f>O2872*T2872</x:f>
        <x:v>178.08</x:v>
      </x:c>
      <x:c r="W2872" s="9" t="n">
        <x:f>Q2872*T2872</x:f>
        <x:v>0</x:v>
      </x:c>
      <x:c r="X2872" s="9" t="n">
        <x:f>R2872*T2872</x:f>
        <x:v>26.11987659958932</x:v>
      </x:c>
      <x:c r="Y2872" s="9" t="n">
        <x:f>S2872*T2872</x:f>
        <x:v>204.19987659958932</x:v>
      </x:c>
      <x:c r="Z2872" s="9" t="n">
        <x:f>IF(ISNUMBER(U2872),S2872*(U2872-T2872),"n.a.")</x:f>
        <x:v>-4.103261671293628</x:v>
      </x:c>
      <x:c r="AA2872" s="9" t="n">
        <x:f>IF(ISNUMBER(U2872),Y2872,0)</x:f>
        <x:v>204.19987659958932</x:v>
      </x:c>
      <x:c r="AB2872" s="7" t="n">
        <x:f>MAX(0,L2872-SUM(F2872:K2872))</x:f>
        <x:v>0</x:v>
      </x:c>
    </x:row>
    <x:row r="2873" ht="22" customHeight="1">
      <x:c r="A2873" s="18" t="n">
        <x:f>Summary!E$41</x:f>
        <x:v>46388</x:v>
      </x:c>
      <x:c r="B2873" s="2" t="str">
        <x:f>'Inventory detail'!A621</x:f>
        <x:v>COIL</x:v>
      </x:c>
      <x:c r="C2873" s="2" t="str">
        <x:f>'Inventory detail'!B621</x:f>
        <x:v>30</x:v>
      </x:c>
      <x:c r="D2873" s="2" t="str">
        <x:f>'Inventory detail'!C621</x:f>
        <x:v>18WHT36-4</x:v>
      </x:c>
      <x:c r="E2873" s="10" t="n">
        <x:f>A1747</x:f>
        <x:v>46357</x:v>
      </x:c>
      <x:c r="F2873" s="7" t="n">
        <x:f>O1747</x:f>
        <x:v>0</x:v>
      </x:c>
      <x:c r="G2873" s="7" t="n">
        <x:f>Q1747</x:f>
        <x:v>0</x:v>
      </x:c>
      <x:c r="H2873" s="7" t="n">
        <x:f>R1747</x:f>
        <x:v>941.9633675564681</x:v>
      </x:c>
      <x:c r="I2873" s="7" t="n">
        <x:f>0</x:f>
        <x:v>0</x:v>
      </x:c>
      <x:c r="J2873" s="7" t="n">
        <x:f>0</x:f>
        <x:v>0</x:v>
      </x:c>
      <x:c r="K2873" s="7" t="n">
        <x:f>0</x:f>
        <x:v>0</x:v>
      </x:c>
      <x:c r="L2873" s="7" t="n">
        <x:f>'Inventory detail'!F621*Summary!$K$5*(A2873-E2873)/Summary!$K$6</x:f>
        <x:v>33.94595482546201</x:v>
      </x:c>
      <x:c r="M2873" s="7" t="n">
        <x:f>MAX(0,H2873-L2873)</x:f>
        <x:v>908.0174127310062</x:v>
      </x:c>
      <x:c r="N2873" s="7" t="n">
        <x:f>MAX(0,L2873-H2873)</x:f>
        <x:v>0</x:v>
      </x:c>
      <x:c r="O2873" s="7" t="n">
        <x:f>MAX(0,F2873+I2873-N2873)</x:f>
        <x:v>0</x:v>
      </x:c>
      <x:c r="P2873" s="7" t="n">
        <x:f>MAX(0,N2873-F2873-I2873)</x:f>
        <x:v>0</x:v>
      </x:c>
      <x:c r="Q2873" s="7" t="n">
        <x:f>MAX(0,G2873+J2873-P2873)</x:f>
        <x:v>0</x:v>
      </x:c>
      <x:c r="R2873" s="7" t="n">
        <x:f>M2873+MAX(0,K2873-MAX(0,P2873-G2873-J2873))</x:f>
        <x:v>908.0174127310062</x:v>
      </x:c>
      <x:c r="S2873" s="7" t="n">
        <x:f>SUM(O2873,Q2873,R2873)</x:f>
        <x:v>908.0174127310062</x:v>
      </x:c>
      <x:c r="T2873" s="14" t="n">
        <x:f>'Inventory detail'!T621</x:f>
        <x:v>0.4202</x:v>
      </x:c>
      <x:c r="U2873" s="14" t="n">
        <x:f>'Inventory detail'!U621</x:f>
        <x:v>0.411723</x:v>
      </x:c>
      <x:c r="V2873" s="9" t="n">
        <x:f>O2873*T2873</x:f>
        <x:v>0</x:v>
      </x:c>
      <x:c r="W2873" s="9" t="n">
        <x:f>Q2873*T2873</x:f>
        <x:v>0</x:v>
      </x:c>
      <x:c r="X2873" s="9" t="n">
        <x:f>R2873*T2873</x:f>
        <x:v>381.54891682956884</x:v>
      </x:c>
      <x:c r="Y2873" s="9" t="n">
        <x:f>S2873*T2873</x:f>
        <x:v>381.54891682956884</x:v>
      </x:c>
      <x:c r="Z2873" s="9" t="n">
        <x:f>IF(ISNUMBER(U2873),S2873*(U2873-T2873),"n.a.")</x:f>
        <x:v>-7.697263607720751</x:v>
      </x:c>
      <x:c r="AA2873" s="9" t="n">
        <x:f>IF(ISNUMBER(U2873),Y2873,0)</x:f>
        <x:v>381.54891682956884</x:v>
      </x:c>
      <x:c r="AB2873" s="7" t="n">
        <x:f>MAX(0,L2873-SUM(F2873:K2873))</x:f>
        <x:v>0</x:v>
      </x:c>
    </x:row>
    <x:row r="2874" ht="22" customHeight="1">
      <x:c r="A2874" s="18" t="n">
        <x:f>Summary!E$41</x:f>
        <x:v>46388</x:v>
      </x:c>
      <x:c r="B2874" s="2" t="str">
        <x:f>'Inventory detail'!A622</x:f>
        <x:v>COIL</x:v>
      </x:c>
      <x:c r="C2874" s="2" t="str">
        <x:f>'Inventory detail'!B622</x:f>
        <x:v>60</x:v>
      </x:c>
      <x:c r="D2874" s="2" t="str">
        <x:f>'Inventory detail'!C622</x:f>
        <x:v>18MAR12-4</x:v>
      </x:c>
      <x:c r="E2874" s="10" t="n">
        <x:f>A1748</x:f>
        <x:v>46357</x:v>
      </x:c>
      <x:c r="F2874" s="7" t="n">
        <x:f>O1748</x:f>
        <x:v>0</x:v>
      </x:c>
      <x:c r="G2874" s="7" t="n">
        <x:f>Q1748</x:f>
        <x:v>0</x:v>
      </x:c>
      <x:c r="H2874" s="7" t="n">
        <x:f>R1748</x:f>
        <x:v>0</x:v>
      </x:c>
      <x:c r="I2874" s="7" t="n">
        <x:f>0</x:f>
        <x:v>0</x:v>
      </x:c>
      <x:c r="J2874" s="7" t="n">
        <x:f>0</x:f>
        <x:v>0</x:v>
      </x:c>
      <x:c r="K2874" s="7" t="n">
        <x:f>0</x:f>
        <x:v>0</x:v>
      </x:c>
      <x:c r="L2874" s="7" t="n">
        <x:f>'Inventory detail'!F622*Summary!$K$5*(A2874-E2874)/Summary!$K$6</x:f>
        <x:v>33.94595482546201</x:v>
      </x:c>
      <x:c r="M2874" s="7" t="n">
        <x:f>MAX(0,H2874-L2874)</x:f>
        <x:v>0</x:v>
      </x:c>
      <x:c r="N2874" s="7" t="n">
        <x:f>MAX(0,L2874-H2874)</x:f>
        <x:v>33.94595482546201</x:v>
      </x:c>
      <x:c r="O2874" s="7" t="n">
        <x:f>MAX(0,F2874+I2874-N2874)</x:f>
        <x:v>0</x:v>
      </x:c>
      <x:c r="P2874" s="7" t="n">
        <x:f>MAX(0,N2874-F2874-I2874)</x:f>
        <x:v>33.94595482546201</x:v>
      </x:c>
      <x:c r="Q2874" s="7" t="n">
        <x:f>MAX(0,G2874+J2874-P2874)</x:f>
        <x:v>0</x:v>
      </x:c>
      <x:c r="R2874" s="7" t="n">
        <x:f>M2874+MAX(0,K2874-MAX(0,P2874-G2874-J2874))</x:f>
        <x:v>0</x:v>
      </x:c>
      <x:c r="S2874" s="7" t="n">
        <x:f>SUM(O2874,Q2874,R2874)</x:f>
        <x:v>0</x:v>
      </x:c>
      <x:c r="T2874" s="14" t="n">
        <x:f>'Inventory detail'!T622</x:f>
        <x:v>0.0785</x:v>
      </x:c>
      <x:c r="U2874" s="14" t="str">
        <x:f>'Inventory detail'!U622</x:f>
        <x:v>n.a.</x:v>
      </x:c>
      <x:c r="V2874" s="9" t="n">
        <x:f>O2874*T2874</x:f>
        <x:v>0</x:v>
      </x:c>
      <x:c r="W2874" s="9" t="n">
        <x:f>Q2874*T2874</x:f>
        <x:v>0</x:v>
      </x:c>
      <x:c r="X2874" s="9" t="n">
        <x:f>R2874*T2874</x:f>
        <x:v>0</x:v>
      </x:c>
      <x:c r="Y2874" s="9" t="n">
        <x:f>S2874*T2874</x:f>
        <x:v>0</x:v>
      </x:c>
      <x:c r="Z2874" s="9" t="str">
        <x:f>IF(ISNUMBER(U2874),S2874*(U2874-T2874),"n.a.")</x:f>
        <x:v>n.a.</x:v>
      </x:c>
      <x:c r="AA2874" s="9" t="n">
        <x:f>IF(ISNUMBER(U2874),Y2874,0)</x:f>
        <x:v>0</x:v>
      </x:c>
      <x:c r="AB2874" s="7" t="n">
        <x:f>MAX(0,L2874-SUM(F2874:K2874))</x:f>
        <x:v>33.94595482546201</x:v>
      </x:c>
    </x:row>
    <x:row r="2875" ht="22" customHeight="1">
      <x:c r="A2875" s="18" t="n">
        <x:f>Summary!E$41</x:f>
        <x:v>46388</x:v>
      </x:c>
      <x:c r="B2875" s="2" t="str">
        <x:f>'Inventory detail'!A623</x:f>
        <x:v>COIL</x:v>
      </x:c>
      <x:c r="C2875" s="2" t="str">
        <x:f>'Inventory detail'!B623</x:f>
        <x:v>60</x:v>
      </x:c>
      <x:c r="D2875" s="2" t="str">
        <x:f>'Inventory detail'!C623</x:f>
        <x:v>22MAR12-4</x:v>
      </x:c>
      <x:c r="E2875" s="10" t="n">
        <x:f>A1749</x:f>
        <x:v>46357</x:v>
      </x:c>
      <x:c r="F2875" s="7" t="n">
        <x:f>O1749</x:f>
        <x:v>0</x:v>
      </x:c>
      <x:c r="G2875" s="7" t="n">
        <x:f>Q1749</x:f>
        <x:v>0</x:v>
      </x:c>
      <x:c r="H2875" s="7" t="n">
        <x:f>R1749</x:f>
        <x:v>841.9633675564681</x:v>
      </x:c>
      <x:c r="I2875" s="7" t="n">
        <x:f>0</x:f>
        <x:v>0</x:v>
      </x:c>
      <x:c r="J2875" s="7" t="n">
        <x:f>0</x:f>
        <x:v>0</x:v>
      </x:c>
      <x:c r="K2875" s="7" t="n">
        <x:f>0</x:f>
        <x:v>0</x:v>
      </x:c>
      <x:c r="L2875" s="7" t="n">
        <x:f>'Inventory detail'!F623*Summary!$K$5*(A2875-E2875)/Summary!$K$6</x:f>
        <x:v>33.94595482546201</x:v>
      </x:c>
      <x:c r="M2875" s="7" t="n">
        <x:f>MAX(0,H2875-L2875)</x:f>
        <x:v>808.0174127310062</x:v>
      </x:c>
      <x:c r="N2875" s="7" t="n">
        <x:f>MAX(0,L2875-H2875)</x:f>
        <x:v>0</x:v>
      </x:c>
      <x:c r="O2875" s="7" t="n">
        <x:f>MAX(0,F2875+I2875-N2875)</x:f>
        <x:v>0</x:v>
      </x:c>
      <x:c r="P2875" s="7" t="n">
        <x:f>MAX(0,N2875-F2875-I2875)</x:f>
        <x:v>0</x:v>
      </x:c>
      <x:c r="Q2875" s="7" t="n">
        <x:f>MAX(0,G2875+J2875-P2875)</x:f>
        <x:v>0</x:v>
      </x:c>
      <x:c r="R2875" s="7" t="n">
        <x:f>M2875+MAX(0,K2875-MAX(0,P2875-G2875-J2875))</x:f>
        <x:v>808.0174127310062</x:v>
      </x:c>
      <x:c r="S2875" s="7" t="n">
        <x:f>SUM(O2875,Q2875,R2875)</x:f>
        <x:v>808.0174127310062</x:v>
      </x:c>
      <x:c r="T2875" s="14" t="n">
        <x:f>'Inventory detail'!T623</x:f>
        <x:v>0.09480000000000001</x:v>
      </x:c>
      <x:c r="U2875" s="14" t="str">
        <x:f>'Inventory detail'!U623</x:f>
        <x:v>n.a.</x:v>
      </x:c>
      <x:c r="V2875" s="9" t="n">
        <x:f>O2875*T2875</x:f>
        <x:v>0</x:v>
      </x:c>
      <x:c r="W2875" s="9" t="n">
        <x:f>Q2875*T2875</x:f>
        <x:v>0</x:v>
      </x:c>
      <x:c r="X2875" s="9" t="n">
        <x:f>R2875*T2875</x:f>
        <x:v>76.6000507268994</x:v>
      </x:c>
      <x:c r="Y2875" s="9" t="n">
        <x:f>S2875*T2875</x:f>
        <x:v>76.6000507268994</x:v>
      </x:c>
      <x:c r="Z2875" s="9" t="str">
        <x:f>IF(ISNUMBER(U2875),S2875*(U2875-T2875),"n.a.")</x:f>
        <x:v>n.a.</x:v>
      </x:c>
      <x:c r="AA2875" s="9" t="n">
        <x:f>IF(ISNUMBER(U2875),Y2875,0)</x:f>
        <x:v>0</x:v>
      </x:c>
      <x:c r="AB2875" s="7" t="n">
        <x:f>MAX(0,L2875-SUM(F2875:K2875))</x:f>
        <x:v>0</x:v>
      </x:c>
    </x:row>
    <x:row r="2876" ht="22" customHeight="1">
      <x:c r="A2876" s="18" t="n">
        <x:f>Summary!E$41</x:f>
        <x:v>46388</x:v>
      </x:c>
      <x:c r="B2876" s="2" t="str">
        <x:f>'Inventory detail'!A624</x:f>
        <x:v>COIL</x:v>
      </x:c>
      <x:c r="C2876" s="2" t="str">
        <x:f>'Inventory detail'!B624</x:f>
        <x:v>60</x:v>
      </x:c>
      <x:c r="D2876" s="2" t="str">
        <x:f>'Inventory detail'!C624</x:f>
        <x:v>32WHT36-4</x:v>
      </x:c>
      <x:c r="E2876" s="10" t="n">
        <x:f>A1750</x:f>
        <x:v>46357</x:v>
      </x:c>
      <x:c r="F2876" s="7" t="n">
        <x:f>O1750</x:f>
        <x:v>0</x:v>
      </x:c>
      <x:c r="G2876" s="7" t="n">
        <x:f>Q1750</x:f>
        <x:v>0</x:v>
      </x:c>
      <x:c r="H2876" s="7" t="n">
        <x:f>R1750</x:f>
        <x:v>41.96336755646818</x:v>
      </x:c>
      <x:c r="I2876" s="7" t="n">
        <x:f>0</x:f>
        <x:v>0</x:v>
      </x:c>
      <x:c r="J2876" s="7" t="n">
        <x:f>0</x:f>
        <x:v>0</x:v>
      </x:c>
      <x:c r="K2876" s="7" t="n">
        <x:f>0</x:f>
        <x:v>0</x:v>
      </x:c>
      <x:c r="L2876" s="7" t="n">
        <x:f>'Inventory detail'!F624*Summary!$K$5*(A2876-E2876)/Summary!$K$6</x:f>
        <x:v>33.94595482546201</x:v>
      </x:c>
      <x:c r="M2876" s="7" t="n">
        <x:f>MAX(0,H2876-L2876)</x:f>
        <x:v>8.017412731006168</x:v>
      </x:c>
      <x:c r="N2876" s="7" t="n">
        <x:f>MAX(0,L2876-H2876)</x:f>
        <x:v>0</x:v>
      </x:c>
      <x:c r="O2876" s="7" t="n">
        <x:f>MAX(0,F2876+I2876-N2876)</x:f>
        <x:v>0</x:v>
      </x:c>
      <x:c r="P2876" s="7" t="n">
        <x:f>MAX(0,N2876-F2876-I2876)</x:f>
        <x:v>0</x:v>
      </x:c>
      <x:c r="Q2876" s="7" t="n">
        <x:f>MAX(0,G2876+J2876-P2876)</x:f>
        <x:v>0</x:v>
      </x:c>
      <x:c r="R2876" s="7" t="n">
        <x:f>M2876+MAX(0,K2876-MAX(0,P2876-G2876-J2876))</x:f>
        <x:v>8.017412731006168</x:v>
      </x:c>
      <x:c r="S2876" s="7" t="n">
        <x:f>SUM(O2876,Q2876,R2876)</x:f>
        <x:v>8.017412731006168</x:v>
      </x:c>
      <x:c r="T2876" s="14" t="n">
        <x:f>'Inventory detail'!T624</x:f>
        <x:v>0.3912</x:v>
      </x:c>
      <x:c r="U2876" s="14" t="str">
        <x:f>'Inventory detail'!U624</x:f>
        <x:v>n.a.</x:v>
      </x:c>
      <x:c r="V2876" s="9" t="n">
        <x:f>O2876*T2876</x:f>
        <x:v>0</x:v>
      </x:c>
      <x:c r="W2876" s="9" t="n">
        <x:f>Q2876*T2876</x:f>
        <x:v>0</x:v>
      </x:c>
      <x:c r="X2876" s="9" t="n">
        <x:f>R2876*T2876</x:f>
        <x:v>3.1364118603696127</x:v>
      </x:c>
      <x:c r="Y2876" s="9" t="n">
        <x:f>S2876*T2876</x:f>
        <x:v>3.1364118603696127</x:v>
      </x:c>
      <x:c r="Z2876" s="9" t="str">
        <x:f>IF(ISNUMBER(U2876),S2876*(U2876-T2876),"n.a.")</x:f>
        <x:v>n.a.</x:v>
      </x:c>
      <x:c r="AA2876" s="9" t="n">
        <x:f>IF(ISNUMBER(U2876),Y2876,0)</x:f>
        <x:v>0</x:v>
      </x:c>
      <x:c r="AB2876" s="7" t="n">
        <x:f>MAX(0,L2876-SUM(F2876:K2876))</x:f>
        <x:v>0</x:v>
      </x:c>
    </x:row>
    <x:row r="2877" ht="22" customHeight="1">
      <x:c r="A2877" s="18" t="n">
        <x:f>Summary!E$41</x:f>
        <x:v>46388</x:v>
      </x:c>
      <x:c r="B2877" s="2" t="str">
        <x:f>'Inventory detail'!A625</x:f>
        <x:v>COIL</x:v>
      </x:c>
      <x:c r="C2877" s="2" t="str">
        <x:f>'Inventory detail'!B625</x:f>
        <x:v>60</x:v>
      </x:c>
      <x:c r="D2877" s="2" t="str">
        <x:f>'Inventory detail'!C625</x:f>
        <x:v>9MAR12-4</x:v>
      </x:c>
      <x:c r="E2877" s="10" t="n">
        <x:f>A1751</x:f>
        <x:v>46357</x:v>
      </x:c>
      <x:c r="F2877" s="7" t="n">
        <x:f>O1751</x:f>
        <x:v>0</x:v>
      </x:c>
      <x:c r="G2877" s="7" t="n">
        <x:f>Q1751</x:f>
        <x:v>0</x:v>
      </x:c>
      <x:c r="H2877" s="7" t="n">
        <x:f>R1751</x:f>
        <x:v>0</x:v>
      </x:c>
      <x:c r="I2877" s="7" t="n">
        <x:f>0</x:f>
        <x:v>0</x:v>
      </x:c>
      <x:c r="J2877" s="7" t="n">
        <x:f>0</x:f>
        <x:v>0</x:v>
      </x:c>
      <x:c r="K2877" s="7" t="n">
        <x:f>0</x:f>
        <x:v>0</x:v>
      </x:c>
      <x:c r="L2877" s="7" t="n">
        <x:f>'Inventory detail'!F625*Summary!$K$5*(A2877-E2877)/Summary!$K$6</x:f>
        <x:v>33.94595482546201</x:v>
      </x:c>
      <x:c r="M2877" s="7" t="n">
        <x:f>MAX(0,H2877-L2877)</x:f>
        <x:v>0</x:v>
      </x:c>
      <x:c r="N2877" s="7" t="n">
        <x:f>MAX(0,L2877-H2877)</x:f>
        <x:v>33.94595482546201</x:v>
      </x:c>
      <x:c r="O2877" s="7" t="n">
        <x:f>MAX(0,F2877+I2877-N2877)</x:f>
        <x:v>0</x:v>
      </x:c>
      <x:c r="P2877" s="7" t="n">
        <x:f>MAX(0,N2877-F2877-I2877)</x:f>
        <x:v>33.94595482546201</x:v>
      </x:c>
      <x:c r="Q2877" s="7" t="n">
        <x:f>MAX(0,G2877+J2877-P2877)</x:f>
        <x:v>0</x:v>
      </x:c>
      <x:c r="R2877" s="7" t="n">
        <x:f>M2877+MAX(0,K2877-MAX(0,P2877-G2877-J2877))</x:f>
        <x:v>0</x:v>
      </x:c>
      <x:c r="S2877" s="7" t="n">
        <x:f>SUM(O2877,Q2877,R2877)</x:f>
        <x:v>0</x:v>
      </x:c>
      <x:c r="T2877" s="14" t="n">
        <x:f>'Inventory detail'!T625</x:f>
        <x:v>0.0286</x:v>
      </x:c>
      <x:c r="U2877" s="14" t="str">
        <x:f>'Inventory detail'!U625</x:f>
        <x:v>n.a.</x:v>
      </x:c>
      <x:c r="V2877" s="9" t="n">
        <x:f>O2877*T2877</x:f>
        <x:v>0</x:v>
      </x:c>
      <x:c r="W2877" s="9" t="n">
        <x:f>Q2877*T2877</x:f>
        <x:v>0</x:v>
      </x:c>
      <x:c r="X2877" s="9" t="n">
        <x:f>R2877*T2877</x:f>
        <x:v>0</x:v>
      </x:c>
      <x:c r="Y2877" s="9" t="n">
        <x:f>S2877*T2877</x:f>
        <x:v>0</x:v>
      </x:c>
      <x:c r="Z2877" s="9" t="str">
        <x:f>IF(ISNUMBER(U2877),S2877*(U2877-T2877),"n.a.")</x:f>
        <x:v>n.a.</x:v>
      </x:c>
      <x:c r="AA2877" s="9" t="n">
        <x:f>IF(ISNUMBER(U2877),Y2877,0)</x:f>
        <x:v>0</x:v>
      </x:c>
      <x:c r="AB2877" s="7" t="n">
        <x:f>MAX(0,L2877-SUM(F2877:K2877))</x:f>
        <x:v>33.94595482546201</x:v>
      </x:c>
    </x:row>
    <x:row r="2878" ht="22" customHeight="1">
      <x:c r="A2878" s="18" t="n">
        <x:f>Summary!E$41</x:f>
        <x:v>46388</x:v>
      </x:c>
      <x:c r="B2878" s="2" t="str">
        <x:f>'Inventory detail'!A626</x:f>
        <x:v>POUC</x:v>
      </x:c>
      <x:c r="C2878" s="2" t="str">
        <x:f>'Inventory detail'!B626</x:f>
        <x:v>10</x:v>
      </x:c>
      <x:c r="D2878" s="2" t="str">
        <x:f>'Inventory detail'!C626</x:f>
        <x:v>LEG3SL</x:v>
      </x:c>
      <x:c r="E2878" s="10" t="n">
        <x:f>A1752</x:f>
        <x:v>46357</x:v>
      </x:c>
      <x:c r="F2878" s="7" t="n">
        <x:f>O1752</x:f>
        <x:v>0</x:v>
      </x:c>
      <x:c r="G2878" s="7" t="n">
        <x:f>Q1752</x:f>
        <x:v>0</x:v>
      </x:c>
      <x:c r="H2878" s="7" t="n">
        <x:f>R1752</x:f>
        <x:v>41.96336755646818</x:v>
      </x:c>
      <x:c r="I2878" s="7" t="n">
        <x:f>0</x:f>
        <x:v>0</x:v>
      </x:c>
      <x:c r="J2878" s="7" t="n">
        <x:f>0</x:f>
        <x:v>0</x:v>
      </x:c>
      <x:c r="K2878" s="7" t="n">
        <x:f>0</x:f>
        <x:v>0</x:v>
      </x:c>
      <x:c r="L2878" s="7" t="n">
        <x:f>'Inventory detail'!F626*Summary!$K$5*(A2878-E2878)/Summary!$K$6</x:f>
        <x:v>33.94595482546201</x:v>
      </x:c>
      <x:c r="M2878" s="7" t="n">
        <x:f>MAX(0,H2878-L2878)</x:f>
        <x:v>8.017412731006168</x:v>
      </x:c>
      <x:c r="N2878" s="7" t="n">
        <x:f>MAX(0,L2878-H2878)</x:f>
        <x:v>0</x:v>
      </x:c>
      <x:c r="O2878" s="7" t="n">
        <x:f>MAX(0,F2878+I2878-N2878)</x:f>
        <x:v>0</x:v>
      </x:c>
      <x:c r="P2878" s="7" t="n">
        <x:f>MAX(0,N2878-F2878-I2878)</x:f>
        <x:v>0</x:v>
      </x:c>
      <x:c r="Q2878" s="7" t="n">
        <x:f>MAX(0,G2878+J2878-P2878)</x:f>
        <x:v>0</x:v>
      </x:c>
      <x:c r="R2878" s="7" t="n">
        <x:f>M2878+MAX(0,K2878-MAX(0,P2878-G2878-J2878))</x:f>
        <x:v>8.017412731006168</x:v>
      </x:c>
      <x:c r="S2878" s="7" t="n">
        <x:f>SUM(O2878,Q2878,R2878)</x:f>
        <x:v>8.017412731006168</x:v>
      </x:c>
      <x:c r="T2878" s="14" t="n">
        <x:f>'Inventory detail'!T626</x:f>
        <x:v>0.11470000000000001</x:v>
      </x:c>
      <x:c r="U2878" s="14" t="n">
        <x:f>'Inventory detail'!U626</x:f>
        <x:v>0.15856499999999998</x:v>
      </x:c>
      <x:c r="V2878" s="9" t="n">
        <x:f>O2878*T2878</x:f>
        <x:v>0</x:v>
      </x:c>
      <x:c r="W2878" s="9" t="n">
        <x:f>Q2878*T2878</x:f>
        <x:v>0</x:v>
      </x:c>
      <x:c r="X2878" s="9" t="n">
        <x:f>R2878*T2878</x:f>
        <x:v>0.9195972402464075</x:v>
      </x:c>
      <x:c r="Y2878" s="9" t="n">
        <x:f>S2878*T2878</x:f>
        <x:v>0.9195972402464075</x:v>
      </x:c>
      <x:c r="Z2878" s="9" t="n">
        <x:f>IF(ISNUMBER(U2878),S2878*(U2878-T2878),"n.a.")</x:f>
        <x:v>0.35168380944558536</x:v>
      </x:c>
      <x:c r="AA2878" s="9" t="n">
        <x:f>IF(ISNUMBER(U2878),Y2878,0)</x:f>
        <x:v>0.9195972402464075</x:v>
      </x:c>
      <x:c r="AB2878" s="7" t="n">
        <x:f>MAX(0,L2878-SUM(F2878:K2878))</x:f>
        <x:v>0</x:v>
      </x:c>
    </x:row>
    <x:row r="2879" ht="22" customHeight="1">
      <x:c r="A2879" s="18" t="n">
        <x:f>Summary!E$41</x:f>
        <x:v>46388</x:v>
      </x:c>
      <x:c r="B2879" s="2" t="str">
        <x:f>'Inventory detail'!A627</x:f>
        <x:v>POUC</x:v>
      </x:c>
      <x:c r="C2879" s="2" t="str">
        <x:f>'Inventory detail'!B627</x:f>
        <x:v>60</x:v>
      </x:c>
      <x:c r="D2879" s="2" t="str">
        <x:f>'Inventory detail'!C627</x:f>
        <x:v>LET3SL</x:v>
      </x:c>
      <x:c r="E2879" s="10" t="n">
        <x:f>A1753</x:f>
        <x:v>46357</x:v>
      </x:c>
      <x:c r="F2879" s="7" t="n">
        <x:f>O1753</x:f>
        <x:v>0</x:v>
      </x:c>
      <x:c r="G2879" s="7" t="n">
        <x:f>Q1753</x:f>
        <x:v>1000</x:v>
      </x:c>
      <x:c r="H2879" s="7" t="n">
        <x:f>R1753</x:f>
        <x:v>241.96336755646817</x:v>
      </x:c>
      <x:c r="I2879" s="7" t="n">
        <x:f>SUMIFS('PO detail'!$W$1770:$W$1770,'PO detail'!$V$1770:$V$1770,"&gt;="&amp;E2879,'PO detail'!$V$1770:$V$1770,"&lt;"&amp;A2879)</x:f>
        <x:v>0</x:v>
      </x:c>
      <x:c r="J2879" s="7" t="n">
        <x:f>SUMIFS('PO detail'!$X$1770:$X$1770,'PO detail'!$V$1770:$V$1770,"&gt;="&amp;E2879,'PO detail'!$V$1770:$V$1770,"&lt;"&amp;A2879)</x:f>
        <x:v>0</x:v>
      </x:c>
      <x:c r="K2879" s="7" t="n">
        <x:f>SUMIFS('PO detail'!$Y$1770:$Y$1770,'PO detail'!$V$1770:$V$1770,"&gt;="&amp;E2879,'PO detail'!$V$1770:$V$1770,"&lt;"&amp;A2879)</x:f>
        <x:v>0</x:v>
      </x:c>
      <x:c r="L2879" s="7" t="n">
        <x:f>'Inventory detail'!F627*Summary!$K$5*(A2879-E2879)/Summary!$K$6</x:f>
        <x:v>33.94595482546201</x:v>
      </x:c>
      <x:c r="M2879" s="7" t="n">
        <x:f>MAX(0,H2879-L2879)</x:f>
        <x:v>208.01741273100617</x:v>
      </x:c>
      <x:c r="N2879" s="7" t="n">
        <x:f>MAX(0,L2879-H2879)</x:f>
        <x:v>0</x:v>
      </x:c>
      <x:c r="O2879" s="7" t="n">
        <x:f>MAX(0,F2879+I2879-N2879)</x:f>
        <x:v>0</x:v>
      </x:c>
      <x:c r="P2879" s="7" t="n">
        <x:f>MAX(0,N2879-F2879-I2879)</x:f>
        <x:v>0</x:v>
      </x:c>
      <x:c r="Q2879" s="7" t="n">
        <x:f>MAX(0,G2879+J2879-P2879)</x:f>
        <x:v>1000</x:v>
      </x:c>
      <x:c r="R2879" s="7" t="n">
        <x:f>M2879+MAX(0,K2879-MAX(0,P2879-G2879-J2879))</x:f>
        <x:v>208.01741273100617</x:v>
      </x:c>
      <x:c r="S2879" s="7" t="n">
        <x:f>SUM(O2879,Q2879,R2879)</x:f>
        <x:v>1208.017412731006</x:v>
      </x:c>
      <x:c r="T2879" s="14" t="n">
        <x:f>'Inventory detail'!T627</x:f>
        <x:v>0.1149</x:v>
      </x:c>
      <x:c r="U2879" s="14" t="n">
        <x:f>'Inventory detail'!U627</x:f>
        <x:v>0.12507</x:v>
      </x:c>
      <x:c r="V2879" s="9" t="n">
        <x:f>O2879*T2879</x:f>
        <x:v>0</x:v>
      </x:c>
      <x:c r="W2879" s="9" t="n">
        <x:f>Q2879*T2879</x:f>
        <x:v>114.9</x:v>
      </x:c>
      <x:c r="X2879" s="9" t="n">
        <x:f>R2879*T2879</x:f>
        <x:v>23.90120072279261</x:v>
      </x:c>
      <x:c r="Y2879" s="9" t="n">
        <x:f>S2879*T2879</x:f>
        <x:v>138.8012007227926</x:v>
      </x:c>
      <x:c r="Z2879" s="9" t="n">
        <x:f>IF(ISNUMBER(U2879),S2879*(U2879-T2879),"n.a.")</x:f>
        <x:v>12.285537087474314</x:v>
      </x:c>
      <x:c r="AA2879" s="9" t="n">
        <x:f>IF(ISNUMBER(U2879),Y2879,0)</x:f>
        <x:v>138.8012007227926</x:v>
      </x:c>
      <x:c r="AB2879" s="7" t="n">
        <x:f>MAX(0,L2879-SUM(F2879:K2879))</x:f>
        <x:v>0</x:v>
      </x:c>
    </x:row>
    <x:row r="2880" ht="22" customHeight="1">
      <x:c r="A2880" s="18" t="n">
        <x:f>Summary!E$41</x:f>
        <x:v>46388</x:v>
      </x:c>
      <x:c r="B2880" s="2" t="str">
        <x:f>'Inventory detail'!A628</x:f>
        <x:v>WIRE</x:v>
      </x:c>
      <x:c r="C2880" s="2" t="str">
        <x:f>'Inventory detail'!B628</x:f>
        <x:v>30</x:v>
      </x:c>
      <x:c r="D2880" s="2" t="str">
        <x:f>'Inventory detail'!C628</x:f>
        <x:v>DL516GRAY</x:v>
      </x:c>
      <x:c r="E2880" s="10" t="n">
        <x:f>A1754</x:f>
        <x:v>46357</x:v>
      </x:c>
      <x:c r="F2880" s="7" t="n">
        <x:f>O1754</x:f>
        <x:v>0</x:v>
      </x:c>
      <x:c r="G2880" s="7" t="n">
        <x:f>Q1754</x:f>
        <x:v>0</x:v>
      </x:c>
      <x:c r="H2880" s="7" t="n">
        <x:f>R1754</x:f>
        <x:v>1641.9633675564683</x:v>
      </x:c>
      <x:c r="I2880" s="7" t="n">
        <x:f>0</x:f>
        <x:v>0</x:v>
      </x:c>
      <x:c r="J2880" s="7" t="n">
        <x:f>0</x:f>
        <x:v>0</x:v>
      </x:c>
      <x:c r="K2880" s="7" t="n">
        <x:f>0</x:f>
        <x:v>0</x:v>
      </x:c>
      <x:c r="L2880" s="7" t="n">
        <x:f>'Inventory detail'!F628*Summary!$K$5*(A2880-E2880)/Summary!$K$6</x:f>
        <x:v>33.94595482546201</x:v>
      </x:c>
      <x:c r="M2880" s="7" t="n">
        <x:f>MAX(0,H2880-L2880)</x:f>
        <x:v>1608.0174127310063</x:v>
      </x:c>
      <x:c r="N2880" s="7" t="n">
        <x:f>MAX(0,L2880-H2880)</x:f>
        <x:v>0</x:v>
      </x:c>
      <x:c r="O2880" s="7" t="n">
        <x:f>MAX(0,F2880+I2880-N2880)</x:f>
        <x:v>0</x:v>
      </x:c>
      <x:c r="P2880" s="7" t="n">
        <x:f>MAX(0,N2880-F2880-I2880)</x:f>
        <x:v>0</x:v>
      </x:c>
      <x:c r="Q2880" s="7" t="n">
        <x:f>MAX(0,G2880+J2880-P2880)</x:f>
        <x:v>0</x:v>
      </x:c>
      <x:c r="R2880" s="7" t="n">
        <x:f>M2880+MAX(0,K2880-MAX(0,P2880-G2880-J2880))</x:f>
        <x:v>1608.0174127310063</x:v>
      </x:c>
      <x:c r="S2880" s="7" t="n">
        <x:f>SUM(O2880,Q2880,R2880)</x:f>
        <x:v>1608.0174127310063</x:v>
      </x:c>
      <x:c r="T2880" s="14" t="n">
        <x:f>'Inventory detail'!T628</x:f>
        <x:v>0.0475</x:v>
      </x:c>
      <x:c r="U2880" s="14" t="n">
        <x:f>'Inventory detail'!U628</x:f>
        <x:v>0.0475</x:v>
      </x:c>
      <x:c r="V2880" s="9" t="n">
        <x:f>O2880*T2880</x:f>
        <x:v>0</x:v>
      </x:c>
      <x:c r="W2880" s="9" t="n">
        <x:f>Q2880*T2880</x:f>
        <x:v>0</x:v>
      </x:c>
      <x:c r="X2880" s="9" t="n">
        <x:f>R2880*T2880</x:f>
        <x:v>76.3808271047228</x:v>
      </x:c>
      <x:c r="Y2880" s="9" t="n">
        <x:f>S2880*T2880</x:f>
        <x:v>76.3808271047228</x:v>
      </x:c>
      <x:c r="Z2880" s="9" t="n">
        <x:f>IF(ISNUMBER(U2880),S2880*(U2880-T2880),"n.a.")</x:f>
        <x:v>0</x:v>
      </x:c>
      <x:c r="AA2880" s="9" t="n">
        <x:f>IF(ISNUMBER(U2880),Y2880,0)</x:f>
        <x:v>76.3808271047228</x:v>
      </x:c>
      <x:c r="AB2880" s="7" t="n">
        <x:f>MAX(0,L2880-SUM(F2880:K2880))</x:f>
        <x:v>0</x:v>
      </x:c>
    </x:row>
    <x:row r="2881" ht="22" customHeight="1">
      <x:c r="A2881" s="18" t="n">
        <x:f>Summary!E$41</x:f>
        <x:v>46388</x:v>
      </x:c>
      <x:c r="B2881" s="2" t="str">
        <x:f>'Inventory detail'!A629</x:f>
        <x:v>WIRE</x:v>
      </x:c>
      <x:c r="C2881" s="2" t="str">
        <x:f>'Inventory detail'!B629</x:f>
        <x:v>60</x:v>
      </x:c>
      <x:c r="D2881" s="2" t="str">
        <x:f>'Inventory detail'!C629</x:f>
        <x:v>DL012GRAY</x:v>
      </x:c>
      <x:c r="E2881" s="10" t="n">
        <x:f>A1755</x:f>
        <x:v>46357</x:v>
      </x:c>
      <x:c r="F2881" s="7" t="n">
        <x:f>O1755</x:f>
        <x:v>0</x:v>
      </x:c>
      <x:c r="G2881" s="7" t="n">
        <x:f>Q1755</x:f>
        <x:v>0</x:v>
      </x:c>
      <x:c r="H2881" s="7" t="n">
        <x:f>R1755</x:f>
        <x:v>1541.9633675564683</x:v>
      </x:c>
      <x:c r="I2881" s="7" t="n">
        <x:f>0</x:f>
        <x:v>0</x:v>
      </x:c>
      <x:c r="J2881" s="7" t="n">
        <x:f>0</x:f>
        <x:v>0</x:v>
      </x:c>
      <x:c r="K2881" s="7" t="n">
        <x:f>0</x:f>
        <x:v>0</x:v>
      </x:c>
      <x:c r="L2881" s="7" t="n">
        <x:f>'Inventory detail'!F629*Summary!$K$5*(A2881-E2881)/Summary!$K$6</x:f>
        <x:v>33.94595482546201</x:v>
      </x:c>
      <x:c r="M2881" s="7" t="n">
        <x:f>MAX(0,H2881-L2881)</x:f>
        <x:v>1508.0174127310063</x:v>
      </x:c>
      <x:c r="N2881" s="7" t="n">
        <x:f>MAX(0,L2881-H2881)</x:f>
        <x:v>0</x:v>
      </x:c>
      <x:c r="O2881" s="7" t="n">
        <x:f>MAX(0,F2881+I2881-N2881)</x:f>
        <x:v>0</x:v>
      </x:c>
      <x:c r="P2881" s="7" t="n">
        <x:f>MAX(0,N2881-F2881-I2881)</x:f>
        <x:v>0</x:v>
      </x:c>
      <x:c r="Q2881" s="7" t="n">
        <x:f>MAX(0,G2881+J2881-P2881)</x:f>
        <x:v>0</x:v>
      </x:c>
      <x:c r="R2881" s="7" t="n">
        <x:f>M2881+MAX(0,K2881-MAX(0,P2881-G2881-J2881))</x:f>
        <x:v>1508.0174127310063</x:v>
      </x:c>
      <x:c r="S2881" s="7" t="n">
        <x:f>SUM(O2881,Q2881,R2881)</x:f>
        <x:v>1508.0174127310063</x:v>
      </x:c>
      <x:c r="T2881" s="14" t="n">
        <x:f>'Inventory detail'!T629</x:f>
        <x:v>0.08259999999999999</x:v>
      </x:c>
      <x:c r="U2881" s="14" t="n">
        <x:f>'Inventory detail'!U629</x:f>
        <x:v>0.08259999999999999</x:v>
      </x:c>
      <x:c r="V2881" s="9" t="n">
        <x:f>O2881*T2881</x:f>
        <x:v>0</x:v>
      </x:c>
      <x:c r="W2881" s="9" t="n">
        <x:f>Q2881*T2881</x:f>
        <x:v>0</x:v>
      </x:c>
      <x:c r="X2881" s="9" t="n">
        <x:f>R2881*T2881</x:f>
        <x:v>124.56223829158111</x:v>
      </x:c>
      <x:c r="Y2881" s="9" t="n">
        <x:f>S2881*T2881</x:f>
        <x:v>124.56223829158111</x:v>
      </x:c>
      <x:c r="Z2881" s="9" t="n">
        <x:f>IF(ISNUMBER(U2881),S2881*(U2881-T2881),"n.a.")</x:f>
        <x:v>0</x:v>
      </x:c>
      <x:c r="AA2881" s="9" t="n">
        <x:f>IF(ISNUMBER(U2881),Y2881,0)</x:f>
        <x:v>124.56223829158111</x:v>
      </x:c>
      <x:c r="AB2881" s="7" t="n">
        <x:f>MAX(0,L2881-SUM(F2881:K2881))</x:f>
        <x:v>0</x:v>
      </x:c>
    </x:row>
    <x:row r="2882" ht="22" customHeight="1">
      <x:c r="A2882" s="18" t="n">
        <x:f>Summary!E$41</x:f>
        <x:v>46388</x:v>
      </x:c>
      <x:c r="B2882" s="2" t="str">
        <x:f>'Inventory detail'!A630</x:f>
        <x:v>COIL</x:v>
      </x:c>
      <x:c r="C2882" s="2" t="str">
        <x:f>'Inventory detail'!B630</x:f>
        <x:v>10</x:v>
      </x:c>
      <x:c r="D2882" s="2" t="str">
        <x:f>'Inventory detail'!C630</x:f>
        <x:v>13BLU12-4</x:v>
      </x:c>
      <x:c r="E2882" s="10" t="n">
        <x:f>A1756</x:f>
        <x:v>46357</x:v>
      </x:c>
      <x:c r="F2882" s="7" t="n">
        <x:f>O1756</x:f>
        <x:v>0</x:v>
      </x:c>
      <x:c r="G2882" s="7" t="n">
        <x:f>Q1756</x:f>
        <x:v>0</x:v>
      </x:c>
      <x:c r="H2882" s="7" t="n">
        <x:f>R1756</x:f>
        <x:v>1856.4681724845996</x:v>
      </x:c>
      <x:c r="I2882" s="7" t="n">
        <x:f>0</x:f>
        <x:v>0</x:v>
      </x:c>
      <x:c r="J2882" s="7" t="n">
        <x:f>0</x:f>
        <x:v>0</x:v>
      </x:c>
      <x:c r="K2882" s="7" t="n">
        <x:f>0</x:f>
        <x:v>0</x:v>
      </x:c>
      <x:c r="L2882" s="7" t="n">
        <x:f>'Inventory detail'!F630*Summary!$K$5*(A2882-E2882)/Summary!$K$6</x:f>
        <x:v>25.462012320328544</x:v>
      </x:c>
      <x:c r="M2882" s="7" t="n">
        <x:f>MAX(0,H2882-L2882)</x:f>
        <x:v>1831.006160164271</x:v>
      </x:c>
      <x:c r="N2882" s="7" t="n">
        <x:f>MAX(0,L2882-H2882)</x:f>
        <x:v>0</x:v>
      </x:c>
      <x:c r="O2882" s="7" t="n">
        <x:f>MAX(0,F2882+I2882-N2882)</x:f>
        <x:v>0</x:v>
      </x:c>
      <x:c r="P2882" s="7" t="n">
        <x:f>MAX(0,N2882-F2882-I2882)</x:f>
        <x:v>0</x:v>
      </x:c>
      <x:c r="Q2882" s="7" t="n">
        <x:f>MAX(0,G2882+J2882-P2882)</x:f>
        <x:v>0</x:v>
      </x:c>
      <x:c r="R2882" s="7" t="n">
        <x:f>M2882+MAX(0,K2882-MAX(0,P2882-G2882-J2882))</x:f>
        <x:v>1831.006160164271</x:v>
      </x:c>
      <x:c r="S2882" s="7" t="n">
        <x:f>SUM(O2882,Q2882,R2882)</x:f>
        <x:v>1831.006160164271</x:v>
      </x:c>
      <x:c r="T2882" s="14" t="n">
        <x:f>'Inventory detail'!T630</x:f>
        <x:v>0.0848</x:v>
      </x:c>
      <x:c r="U2882" s="14" t="n">
        <x:f>'Inventory detail'!U630</x:f>
        <x:v>0.083096</x:v>
      </x:c>
      <x:c r="V2882" s="9" t="n">
        <x:f>O2882*T2882</x:f>
        <x:v>0</x:v>
      </x:c>
      <x:c r="W2882" s="9" t="n">
        <x:f>Q2882*T2882</x:f>
        <x:v>0</x:v>
      </x:c>
      <x:c r="X2882" s="9" t="n">
        <x:f>R2882*T2882</x:f>
        <x:v>155.26932238193018</x:v>
      </x:c>
      <x:c r="Y2882" s="9" t="n">
        <x:f>S2882*T2882</x:f>
        <x:v>155.26932238193018</x:v>
      </x:c>
      <x:c r="Z2882" s="9" t="n">
        <x:f>IF(ISNUMBER(U2882),S2882*(U2882-T2882),"n.a.")</x:f>
        <x:v>-3.1200344969199127</x:v>
      </x:c>
      <x:c r="AA2882" s="9" t="n">
        <x:f>IF(ISNUMBER(U2882),Y2882,0)</x:f>
        <x:v>155.26932238193018</x:v>
      </x:c>
      <x:c r="AB2882" s="7" t="n">
        <x:f>MAX(0,L2882-SUM(F2882:K2882))</x:f>
        <x:v>0</x:v>
      </x:c>
    </x:row>
    <x:row r="2883" ht="22" customHeight="1">
      <x:c r="A2883" s="18" t="n">
        <x:f>Summary!E$41</x:f>
        <x:v>46388</x:v>
      </x:c>
      <x:c r="B2883" s="2" t="str">
        <x:f>'Inventory detail'!A631</x:f>
        <x:v>COIL</x:v>
      </x:c>
      <x:c r="C2883" s="2" t="str">
        <x:f>'Inventory detail'!B631</x:f>
        <x:v>10</x:v>
      </x:c>
      <x:c r="D2883" s="2" t="str">
        <x:f>'Inventory detail'!C631</x:f>
        <x:v>14FG12-4</x:v>
      </x:c>
      <x:c r="E2883" s="10" t="n">
        <x:f>A1757</x:f>
        <x:v>46357</x:v>
      </x:c>
      <x:c r="F2883" s="7" t="n">
        <x:f>O1757</x:f>
        <x:v>0</x:v>
      </x:c>
      <x:c r="G2883" s="7" t="n">
        <x:f>Q1757</x:f>
        <x:v>0</x:v>
      </x:c>
      <x:c r="H2883" s="7" t="n">
        <x:f>R1757</x:f>
        <x:v>56.46817248459959</x:v>
      </x:c>
      <x:c r="I2883" s="7" t="n">
        <x:f>0</x:f>
        <x:v>0</x:v>
      </x:c>
      <x:c r="J2883" s="7" t="n">
        <x:f>0</x:f>
        <x:v>0</x:v>
      </x:c>
      <x:c r="K2883" s="7" t="n">
        <x:f>0</x:f>
        <x:v>0</x:v>
      </x:c>
      <x:c r="L2883" s="7" t="n">
        <x:f>'Inventory detail'!F631*Summary!$K$5*(A2883-E2883)/Summary!$K$6</x:f>
        <x:v>25.462012320328544</x:v>
      </x:c>
      <x:c r="M2883" s="7" t="n">
        <x:f>MAX(0,H2883-L2883)</x:f>
        <x:v>31.006160164271048</x:v>
      </x:c>
      <x:c r="N2883" s="7" t="n">
        <x:f>MAX(0,L2883-H2883)</x:f>
        <x:v>0</x:v>
      </x:c>
      <x:c r="O2883" s="7" t="n">
        <x:f>MAX(0,F2883+I2883-N2883)</x:f>
        <x:v>0</x:v>
      </x:c>
      <x:c r="P2883" s="7" t="n">
        <x:f>MAX(0,N2883-F2883-I2883)</x:f>
        <x:v>0</x:v>
      </x:c>
      <x:c r="Q2883" s="7" t="n">
        <x:f>MAX(0,G2883+J2883-P2883)</x:f>
        <x:v>0</x:v>
      </x:c>
      <x:c r="R2883" s="7" t="n">
        <x:f>M2883+MAX(0,K2883-MAX(0,P2883-G2883-J2883))</x:f>
        <x:v>31.006160164271048</x:v>
      </x:c>
      <x:c r="S2883" s="7" t="n">
        <x:f>SUM(O2883,Q2883,R2883)</x:f>
        <x:v>31.006160164271048</x:v>
      </x:c>
      <x:c r="T2883" s="14" t="n">
        <x:f>'Inventory detail'!T631</x:f>
        <x:v>0.0533</x:v>
      </x:c>
      <x:c r="U2883" s="14" t="str">
        <x:f>'Inventory detail'!U631</x:f>
        <x:v>n.a.</x:v>
      </x:c>
      <x:c r="V2883" s="9" t="n">
        <x:f>O2883*T2883</x:f>
        <x:v>0</x:v>
      </x:c>
      <x:c r="W2883" s="9" t="n">
        <x:f>Q2883*T2883</x:f>
        <x:v>0</x:v>
      </x:c>
      <x:c r="X2883" s="9" t="n">
        <x:f>R2883*T2883</x:f>
        <x:v>1.652628336755647</x:v>
      </x:c>
      <x:c r="Y2883" s="9" t="n">
        <x:f>S2883*T2883</x:f>
        <x:v>1.652628336755647</x:v>
      </x:c>
      <x:c r="Z2883" s="9" t="str">
        <x:f>IF(ISNUMBER(U2883),S2883*(U2883-T2883),"n.a.")</x:f>
        <x:v>n.a.</x:v>
      </x:c>
      <x:c r="AA2883" s="9" t="n">
        <x:f>IF(ISNUMBER(U2883),Y2883,0)</x:f>
        <x:v>0</x:v>
      </x:c>
      <x:c r="AB2883" s="7" t="n">
        <x:f>MAX(0,L2883-SUM(F2883:K2883))</x:f>
        <x:v>0</x:v>
      </x:c>
    </x:row>
    <x:row r="2884" ht="22" customHeight="1">
      <x:c r="A2884" s="18" t="n">
        <x:f>Summary!E$41</x:f>
        <x:v>46388</x:v>
      </x:c>
      <x:c r="B2884" s="2" t="str">
        <x:f>'Inventory detail'!A632</x:f>
        <x:v>COIL</x:v>
      </x:c>
      <x:c r="C2884" s="2" t="str">
        <x:f>'Inventory detail'!B632</x:f>
        <x:v>10</x:v>
      </x:c>
      <x:c r="D2884" s="2" t="str">
        <x:f>'Inventory detail'!C632</x:f>
        <x:v>25FG12-4</x:v>
      </x:c>
      <x:c r="E2884" s="10" t="n">
        <x:f>A1758</x:f>
        <x:v>46357</x:v>
      </x:c>
      <x:c r="F2884" s="7" t="n">
        <x:f>O1758</x:f>
        <x:v>0</x:v>
      </x:c>
      <x:c r="G2884" s="7" t="n">
        <x:f>Q1758</x:f>
        <x:v>0</x:v>
      </x:c>
      <x:c r="H2884" s="7" t="n">
        <x:f>R1758</x:f>
        <x:v>0</x:v>
      </x:c>
      <x:c r="I2884" s="7" t="n">
        <x:f>0</x:f>
        <x:v>0</x:v>
      </x:c>
      <x:c r="J2884" s="7" t="n">
        <x:f>0</x:f>
        <x:v>0</x:v>
      </x:c>
      <x:c r="K2884" s="7" t="n">
        <x:f>0</x:f>
        <x:v>0</x:v>
      </x:c>
      <x:c r="L2884" s="7" t="n">
        <x:f>'Inventory detail'!F632*Summary!$K$5*(A2884-E2884)/Summary!$K$6</x:f>
        <x:v>25.462012320328544</x:v>
      </x:c>
      <x:c r="M2884" s="7" t="n">
        <x:f>MAX(0,H2884-L2884)</x:f>
        <x:v>0</x:v>
      </x:c>
      <x:c r="N2884" s="7" t="n">
        <x:f>MAX(0,L2884-H2884)</x:f>
        <x:v>25.462012320328544</x:v>
      </x:c>
      <x:c r="O2884" s="7" t="n">
        <x:f>MAX(0,F2884+I2884-N2884)</x:f>
        <x:v>0</x:v>
      </x:c>
      <x:c r="P2884" s="7" t="n">
        <x:f>MAX(0,N2884-F2884-I2884)</x:f>
        <x:v>25.462012320328544</x:v>
      </x:c>
      <x:c r="Q2884" s="7" t="n">
        <x:f>MAX(0,G2884+J2884-P2884)</x:f>
        <x:v>0</x:v>
      </x:c>
      <x:c r="R2884" s="7" t="n">
        <x:f>M2884+MAX(0,K2884-MAX(0,P2884-G2884-J2884))</x:f>
        <x:v>0</x:v>
      </x:c>
      <x:c r="S2884" s="7" t="n">
        <x:f>SUM(O2884,Q2884,R2884)</x:f>
        <x:v>0</x:v>
      </x:c>
      <x:c r="T2884" s="14" t="n">
        <x:f>'Inventory detail'!T632</x:f>
        <x:v>0.1158</x:v>
      </x:c>
      <x:c r="U2884" s="14" t="str">
        <x:f>'Inventory detail'!U632</x:f>
        <x:v>n.a.</x:v>
      </x:c>
      <x:c r="V2884" s="9" t="n">
        <x:f>O2884*T2884</x:f>
        <x:v>0</x:v>
      </x:c>
      <x:c r="W2884" s="9" t="n">
        <x:f>Q2884*T2884</x:f>
        <x:v>0</x:v>
      </x:c>
      <x:c r="X2884" s="9" t="n">
        <x:f>R2884*T2884</x:f>
        <x:v>0</x:v>
      </x:c>
      <x:c r="Y2884" s="9" t="n">
        <x:f>S2884*T2884</x:f>
        <x:v>0</x:v>
      </x:c>
      <x:c r="Z2884" s="9" t="str">
        <x:f>IF(ISNUMBER(U2884),S2884*(U2884-T2884),"n.a.")</x:f>
        <x:v>n.a.</x:v>
      </x:c>
      <x:c r="AA2884" s="9" t="n">
        <x:f>IF(ISNUMBER(U2884),Y2884,0)</x:f>
        <x:v>0</x:v>
      </x:c>
      <x:c r="AB2884" s="7" t="n">
        <x:f>MAX(0,L2884-SUM(F2884:K2884))</x:f>
        <x:v>25.462012320328544</x:v>
      </x:c>
    </x:row>
    <x:row r="2885" ht="22" customHeight="1">
      <x:c r="A2885" s="18" t="n">
        <x:f>Summary!E$41</x:f>
        <x:v>46388</x:v>
      </x:c>
      <x:c r="B2885" s="2" t="str">
        <x:f>'Inventory detail'!A633</x:f>
        <x:v>COIL</x:v>
      </x:c>
      <x:c r="C2885" s="2" t="str">
        <x:f>'Inventory detail'!B633</x:f>
        <x:v>10</x:v>
      </x:c>
      <x:c r="D2885" s="2" t="str">
        <x:f>'Inventory detail'!C633</x:f>
        <x:v>28BLU12-4</x:v>
      </x:c>
      <x:c r="E2885" s="10" t="n">
        <x:f>A1759</x:f>
        <x:v>46357</x:v>
      </x:c>
      <x:c r="F2885" s="7" t="n">
        <x:f>O1759</x:f>
        <x:v>0</x:v>
      </x:c>
      <x:c r="G2885" s="7" t="n">
        <x:f>Q1759</x:f>
        <x:v>0</x:v>
      </x:c>
      <x:c r="H2885" s="7" t="n">
        <x:f>R1759</x:f>
        <x:v>256.4681724845996</x:v>
      </x:c>
      <x:c r="I2885" s="7" t="n">
        <x:f>0</x:f>
        <x:v>0</x:v>
      </x:c>
      <x:c r="J2885" s="7" t="n">
        <x:f>0</x:f>
        <x:v>0</x:v>
      </x:c>
      <x:c r="K2885" s="7" t="n">
        <x:f>0</x:f>
        <x:v>0</x:v>
      </x:c>
      <x:c r="L2885" s="7" t="n">
        <x:f>'Inventory detail'!F633*Summary!$K$5*(A2885-E2885)/Summary!$K$6</x:f>
        <x:v>25.462012320328544</x:v>
      </x:c>
      <x:c r="M2885" s="7" t="n">
        <x:f>MAX(0,H2885-L2885)</x:f>
        <x:v>231.00616016427108</x:v>
      </x:c>
      <x:c r="N2885" s="7" t="n">
        <x:f>MAX(0,L2885-H2885)</x:f>
        <x:v>0</x:v>
      </x:c>
      <x:c r="O2885" s="7" t="n">
        <x:f>MAX(0,F2885+I2885-N2885)</x:f>
        <x:v>0</x:v>
      </x:c>
      <x:c r="P2885" s="7" t="n">
        <x:f>MAX(0,N2885-F2885-I2885)</x:f>
        <x:v>0</x:v>
      </x:c>
      <x:c r="Q2885" s="7" t="n">
        <x:f>MAX(0,G2885+J2885-P2885)</x:f>
        <x:v>0</x:v>
      </x:c>
      <x:c r="R2885" s="7" t="n">
        <x:f>M2885+MAX(0,K2885-MAX(0,P2885-G2885-J2885))</x:f>
        <x:v>231.00616016427108</x:v>
      </x:c>
      <x:c r="S2885" s="7" t="n">
        <x:f>SUM(O2885,Q2885,R2885)</x:f>
        <x:v>231.00616016427108</x:v>
      </x:c>
      <x:c r="T2885" s="14" t="n">
        <x:f>'Inventory detail'!T633</x:f>
        <x:v>0.1292</x:v>
      </x:c>
      <x:c r="U2885" s="14" t="str">
        <x:f>'Inventory detail'!U633</x:f>
        <x:v>n.a.</x:v>
      </x:c>
      <x:c r="V2885" s="9" t="n">
        <x:f>O2885*T2885</x:f>
        <x:v>0</x:v>
      </x:c>
      <x:c r="W2885" s="9" t="n">
        <x:f>Q2885*T2885</x:f>
        <x:v>0</x:v>
      </x:c>
      <x:c r="X2885" s="9" t="n">
        <x:f>R2885*T2885</x:f>
        <x:v>29.845995893223826</x:v>
      </x:c>
      <x:c r="Y2885" s="9" t="n">
        <x:f>S2885*T2885</x:f>
        <x:v>29.845995893223826</x:v>
      </x:c>
      <x:c r="Z2885" s="9" t="str">
        <x:f>IF(ISNUMBER(U2885),S2885*(U2885-T2885),"n.a.")</x:f>
        <x:v>n.a.</x:v>
      </x:c>
      <x:c r="AA2885" s="9" t="n">
        <x:f>IF(ISNUMBER(U2885),Y2885,0)</x:f>
        <x:v>0</x:v>
      </x:c>
      <x:c r="AB2885" s="7" t="n">
        <x:f>MAX(0,L2885-SUM(F2885:K2885))</x:f>
        <x:v>0</x:v>
      </x:c>
    </x:row>
    <x:row r="2886" ht="22" customHeight="1">
      <x:c r="A2886" s="18" t="n">
        <x:f>Summary!E$41</x:f>
        <x:v>46388</x:v>
      </x:c>
      <x:c r="B2886" s="2" t="str">
        <x:f>'Inventory detail'!A634</x:f>
        <x:v>COIL</x:v>
      </x:c>
      <x:c r="C2886" s="2" t="str">
        <x:f>'Inventory detail'!B634</x:f>
        <x:v>10</x:v>
      </x:c>
      <x:c r="D2886" s="2" t="str">
        <x:f>'Inventory detail'!C634</x:f>
        <x:v>30CLR12-4</x:v>
      </x:c>
      <x:c r="E2886" s="10" t="n">
        <x:f>A1760</x:f>
        <x:v>46357</x:v>
      </x:c>
      <x:c r="F2886" s="7" t="n">
        <x:f>O1760</x:f>
        <x:v>0</x:v>
      </x:c>
      <x:c r="G2886" s="7" t="n">
        <x:f>Q1760</x:f>
        <x:v>0</x:v>
      </x:c>
      <x:c r="H2886" s="7" t="n">
        <x:f>R1760</x:f>
        <x:v>1056.4681724845996</x:v>
      </x:c>
      <x:c r="I2886" s="7" t="n">
        <x:f>0</x:f>
        <x:v>0</x:v>
      </x:c>
      <x:c r="J2886" s="7" t="n">
        <x:f>0</x:f>
        <x:v>0</x:v>
      </x:c>
      <x:c r="K2886" s="7" t="n">
        <x:f>0</x:f>
        <x:v>0</x:v>
      </x:c>
      <x:c r="L2886" s="7" t="n">
        <x:f>'Inventory detail'!F634*Summary!$K$5*(A2886-E2886)/Summary!$K$6</x:f>
        <x:v>25.462012320328544</x:v>
      </x:c>
      <x:c r="M2886" s="7" t="n">
        <x:f>MAX(0,H2886-L2886)</x:f>
        <x:v>1031.006160164271</x:v>
      </x:c>
      <x:c r="N2886" s="7" t="n">
        <x:f>MAX(0,L2886-H2886)</x:f>
        <x:v>0</x:v>
      </x:c>
      <x:c r="O2886" s="7" t="n">
        <x:f>MAX(0,F2886+I2886-N2886)</x:f>
        <x:v>0</x:v>
      </x:c>
      <x:c r="P2886" s="7" t="n">
        <x:f>MAX(0,N2886-F2886-I2886)</x:f>
        <x:v>0</x:v>
      </x:c>
      <x:c r="Q2886" s="7" t="n">
        <x:f>MAX(0,G2886+J2886-P2886)</x:f>
        <x:v>0</x:v>
      </x:c>
      <x:c r="R2886" s="7" t="n">
        <x:f>M2886+MAX(0,K2886-MAX(0,P2886-G2886-J2886))</x:f>
        <x:v>1031.006160164271</x:v>
      </x:c>
      <x:c r="S2886" s="7" t="n">
        <x:f>SUM(O2886,Q2886,R2886)</x:f>
        <x:v>1031.006160164271</x:v>
      </x:c>
      <x:c r="T2886" s="14" t="n">
        <x:f>'Inventory detail'!T634</x:f>
        <x:v>0.25079999999999997</x:v>
      </x:c>
      <x:c r="U2886" s="14" t="n">
        <x:f>'Inventory detail'!U634</x:f>
        <x:v>0.245752</x:v>
      </x:c>
      <x:c r="V2886" s="9" t="n">
        <x:f>O2886*T2886</x:f>
        <x:v>0</x:v>
      </x:c>
      <x:c r="W2886" s="9" t="n">
        <x:f>Q2886*T2886</x:f>
        <x:v>0</x:v>
      </x:c>
      <x:c r="X2886" s="9" t="n">
        <x:f>R2886*T2886</x:f>
        <x:v>258.5763449691991</x:v>
      </x:c>
      <x:c r="Y2886" s="9" t="n">
        <x:f>S2886*T2886</x:f>
        <x:v>258.5763449691991</x:v>
      </x:c>
      <x:c r="Z2886" s="9" t="n">
        <x:f>IF(ISNUMBER(U2886),S2886*(U2886-T2886),"n.a.")</x:f>
        <x:v>-5.204519096509208</x:v>
      </x:c>
      <x:c r="AA2886" s="9" t="n">
        <x:f>IF(ISNUMBER(U2886),Y2886,0)</x:f>
        <x:v>258.5763449691991</x:v>
      </x:c>
      <x:c r="AB2886" s="7" t="n">
        <x:f>MAX(0,L2886-SUM(F2886:K2886))</x:f>
        <x:v>0</x:v>
      </x:c>
    </x:row>
    <x:row r="2887" ht="22" customHeight="1">
      <x:c r="A2887" s="18" t="n">
        <x:f>Summary!E$41</x:f>
        <x:v>46388</x:v>
      </x:c>
      <x:c r="B2887" s="2" t="str">
        <x:f>'Inventory detail'!A635</x:f>
        <x:v>COIL</x:v>
      </x:c>
      <x:c r="C2887" s="2" t="str">
        <x:f>'Inventory detail'!B635</x:f>
        <x:v>10</x:v>
      </x:c>
      <x:c r="D2887" s="2" t="str">
        <x:f>'Inventory detail'!C635</x:f>
        <x:v>32BLU12-4</x:v>
      </x:c>
      <x:c r="E2887" s="10" t="n">
        <x:f>A1761</x:f>
        <x:v>46357</x:v>
      </x:c>
      <x:c r="F2887" s="7" t="n">
        <x:f>O1761</x:f>
        <x:v>0</x:v>
      </x:c>
      <x:c r="G2887" s="7" t="n">
        <x:f>Q1761</x:f>
        <x:v>0</x:v>
      </x:c>
      <x:c r="H2887" s="7" t="n">
        <x:f>R1761</x:f>
        <x:v>256.4681724845996</x:v>
      </x:c>
      <x:c r="I2887" s="7" t="n">
        <x:f>0</x:f>
        <x:v>0</x:v>
      </x:c>
      <x:c r="J2887" s="7" t="n">
        <x:f>0</x:f>
        <x:v>0</x:v>
      </x:c>
      <x:c r="K2887" s="7" t="n">
        <x:f>0</x:f>
        <x:v>0</x:v>
      </x:c>
      <x:c r="L2887" s="7" t="n">
        <x:f>'Inventory detail'!F635*Summary!$K$5*(A2887-E2887)/Summary!$K$6</x:f>
        <x:v>25.462012320328544</x:v>
      </x:c>
      <x:c r="M2887" s="7" t="n">
        <x:f>MAX(0,H2887-L2887)</x:f>
        <x:v>231.00616016427108</x:v>
      </x:c>
      <x:c r="N2887" s="7" t="n">
        <x:f>MAX(0,L2887-H2887)</x:f>
        <x:v>0</x:v>
      </x:c>
      <x:c r="O2887" s="7" t="n">
        <x:f>MAX(0,F2887+I2887-N2887)</x:f>
        <x:v>0</x:v>
      </x:c>
      <x:c r="P2887" s="7" t="n">
        <x:f>MAX(0,N2887-F2887-I2887)</x:f>
        <x:v>0</x:v>
      </x:c>
      <x:c r="Q2887" s="7" t="n">
        <x:f>MAX(0,G2887+J2887-P2887)</x:f>
        <x:v>0</x:v>
      </x:c>
      <x:c r="R2887" s="7" t="n">
        <x:f>M2887+MAX(0,K2887-MAX(0,P2887-G2887-J2887))</x:f>
        <x:v>231.00616016427108</x:v>
      </x:c>
      <x:c r="S2887" s="7" t="n">
        <x:f>SUM(O2887,Q2887,R2887)</x:f>
        <x:v>231.00616016427108</x:v>
      </x:c>
      <x:c r="T2887" s="14" t="n">
        <x:f>'Inventory detail'!T635</x:f>
        <x:v>0.1489</x:v>
      </x:c>
      <x:c r="U2887" s="14" t="str">
        <x:f>'Inventory detail'!U635</x:f>
        <x:v>n.a.</x:v>
      </x:c>
      <x:c r="V2887" s="9" t="n">
        <x:f>O2887*T2887</x:f>
        <x:v>0</x:v>
      </x:c>
      <x:c r="W2887" s="9" t="n">
        <x:f>Q2887*T2887</x:f>
        <x:v>0</x:v>
      </x:c>
      <x:c r="X2887" s="9" t="n">
        <x:f>R2887*T2887</x:f>
        <x:v>34.39681724845997</x:v>
      </x:c>
      <x:c r="Y2887" s="9" t="n">
        <x:f>S2887*T2887</x:f>
        <x:v>34.39681724845997</x:v>
      </x:c>
      <x:c r="Z2887" s="9" t="str">
        <x:f>IF(ISNUMBER(U2887),S2887*(U2887-T2887),"n.a.")</x:f>
        <x:v>n.a.</x:v>
      </x:c>
      <x:c r="AA2887" s="9" t="n">
        <x:f>IF(ISNUMBER(U2887),Y2887,0)</x:f>
        <x:v>0</x:v>
      </x:c>
      <x:c r="AB2887" s="7" t="n">
        <x:f>MAX(0,L2887-SUM(F2887:K2887))</x:f>
        <x:v>0</x:v>
      </x:c>
    </x:row>
    <x:row r="2888" ht="22" customHeight="1">
      <x:c r="A2888" s="18" t="n">
        <x:f>Summary!E$41</x:f>
        <x:v>46388</x:v>
      </x:c>
      <x:c r="B2888" s="2" t="str">
        <x:f>'Inventory detail'!A636</x:f>
        <x:v>COIL</x:v>
      </x:c>
      <x:c r="C2888" s="2" t="str">
        <x:f>'Inventory detail'!B636</x:f>
        <x:v>10</x:v>
      </x:c>
      <x:c r="D2888" s="2" t="str">
        <x:f>'Inventory detail'!C636</x:f>
        <x:v>6BLK12-5</x:v>
      </x:c>
      <x:c r="E2888" s="10" t="n">
        <x:f>A1762</x:f>
        <x:v>46357</x:v>
      </x:c>
      <x:c r="F2888" s="7" t="n">
        <x:f>O1762</x:f>
        <x:v>0</x:v>
      </x:c>
      <x:c r="G2888" s="7" t="n">
        <x:f>Q1762</x:f>
        <x:v>0</x:v>
      </x:c>
      <x:c r="H2888" s="7" t="n">
        <x:f>R1762</x:f>
        <x:v>0</x:v>
      </x:c>
      <x:c r="I2888" s="7" t="n">
        <x:f>0</x:f>
        <x:v>0</x:v>
      </x:c>
      <x:c r="J2888" s="7" t="n">
        <x:f>0</x:f>
        <x:v>0</x:v>
      </x:c>
      <x:c r="K2888" s="7" t="n">
        <x:f>0</x:f>
        <x:v>0</x:v>
      </x:c>
      <x:c r="L2888" s="7" t="n">
        <x:f>'Inventory detail'!F636*Summary!$K$5*(A2888-E2888)/Summary!$K$6</x:f>
        <x:v>25.462012320328544</x:v>
      </x:c>
      <x:c r="M2888" s="7" t="n">
        <x:f>MAX(0,H2888-L2888)</x:f>
        <x:v>0</x:v>
      </x:c>
      <x:c r="N2888" s="7" t="n">
        <x:f>MAX(0,L2888-H2888)</x:f>
        <x:v>25.462012320328544</x:v>
      </x:c>
      <x:c r="O2888" s="7" t="n">
        <x:f>MAX(0,F2888+I2888-N2888)</x:f>
        <x:v>0</x:v>
      </x:c>
      <x:c r="P2888" s="7" t="n">
        <x:f>MAX(0,N2888-F2888-I2888)</x:f>
        <x:v>25.462012320328544</x:v>
      </x:c>
      <x:c r="Q2888" s="7" t="n">
        <x:f>MAX(0,G2888+J2888-P2888)</x:f>
        <x:v>0</x:v>
      </x:c>
      <x:c r="R2888" s="7" t="n">
        <x:f>M2888+MAX(0,K2888-MAX(0,P2888-G2888-J2888))</x:f>
        <x:v>0</x:v>
      </x:c>
      <x:c r="S2888" s="7" t="n">
        <x:f>SUM(O2888,Q2888,R2888)</x:f>
        <x:v>0</x:v>
      </x:c>
      <x:c r="T2888" s="14" t="n">
        <x:f>'Inventory detail'!T636</x:f>
        <x:v>0.0239</x:v>
      </x:c>
      <x:c r="U2888" s="14" t="str">
        <x:f>'Inventory detail'!U636</x:f>
        <x:v>n.a.</x:v>
      </x:c>
      <x:c r="V2888" s="9" t="n">
        <x:f>O2888*T2888</x:f>
        <x:v>0</x:v>
      </x:c>
      <x:c r="W2888" s="9" t="n">
        <x:f>Q2888*T2888</x:f>
        <x:v>0</x:v>
      </x:c>
      <x:c r="X2888" s="9" t="n">
        <x:f>R2888*T2888</x:f>
        <x:v>0</x:v>
      </x:c>
      <x:c r="Y2888" s="9" t="n">
        <x:f>S2888*T2888</x:f>
        <x:v>0</x:v>
      </x:c>
      <x:c r="Z2888" s="9" t="str">
        <x:f>IF(ISNUMBER(U2888),S2888*(U2888-T2888),"n.a.")</x:f>
        <x:v>n.a.</x:v>
      </x:c>
      <x:c r="AA2888" s="9" t="n">
        <x:f>IF(ISNUMBER(U2888),Y2888,0)</x:f>
        <x:v>0</x:v>
      </x:c>
      <x:c r="AB2888" s="7" t="n">
        <x:f>MAX(0,L2888-SUM(F2888:K2888))</x:f>
        <x:v>25.462012320328544</x:v>
      </x:c>
    </x:row>
    <x:row r="2889" ht="22" customHeight="1">
      <x:c r="A2889" s="18" t="n">
        <x:f>Summary!E$41</x:f>
        <x:v>46388</x:v>
      </x:c>
      <x:c r="B2889" s="2" t="str">
        <x:f>'Inventory detail'!A637</x:f>
        <x:v>COIL</x:v>
      </x:c>
      <x:c r="C2889" s="2" t="str">
        <x:f>'Inventory detail'!B637</x:f>
        <x:v>30</x:v>
      </x:c>
      <x:c r="D2889" s="2" t="str">
        <x:f>'Inventory detail'!C637</x:f>
        <x:v>10WHT36-4</x:v>
      </x:c>
      <x:c r="E2889" s="10" t="n">
        <x:f>A1763</x:f>
        <x:v>46357</x:v>
      </x:c>
      <x:c r="F2889" s="7" t="n">
        <x:f>O1763</x:f>
        <x:v>0</x:v>
      </x:c>
      <x:c r="G2889" s="7" t="n">
        <x:f>Q1763</x:f>
        <x:v>0</x:v>
      </x:c>
      <x:c r="H2889" s="7" t="n">
        <x:f>R1763</x:f>
        <x:v>1756.4681724845996</x:v>
      </x:c>
      <x:c r="I2889" s="7" t="n">
        <x:f>0</x:f>
        <x:v>0</x:v>
      </x:c>
      <x:c r="J2889" s="7" t="n">
        <x:f>0</x:f>
        <x:v>0</x:v>
      </x:c>
      <x:c r="K2889" s="7" t="n">
        <x:f>0</x:f>
        <x:v>0</x:v>
      </x:c>
      <x:c r="L2889" s="7" t="n">
        <x:f>'Inventory detail'!F637*Summary!$K$5*(A2889-E2889)/Summary!$K$6</x:f>
        <x:v>25.462012320328544</x:v>
      </x:c>
      <x:c r="M2889" s="7" t="n">
        <x:f>MAX(0,H2889-L2889)</x:f>
        <x:v>1731.006160164271</x:v>
      </x:c>
      <x:c r="N2889" s="7" t="n">
        <x:f>MAX(0,L2889-H2889)</x:f>
        <x:v>0</x:v>
      </x:c>
      <x:c r="O2889" s="7" t="n">
        <x:f>MAX(0,F2889+I2889-N2889)</x:f>
        <x:v>0</x:v>
      </x:c>
      <x:c r="P2889" s="7" t="n">
        <x:f>MAX(0,N2889-F2889-I2889)</x:f>
        <x:v>0</x:v>
      </x:c>
      <x:c r="Q2889" s="7" t="n">
        <x:f>MAX(0,G2889+J2889-P2889)</x:f>
        <x:v>0</x:v>
      </x:c>
      <x:c r="R2889" s="7" t="n">
        <x:f>M2889+MAX(0,K2889-MAX(0,P2889-G2889-J2889))</x:f>
        <x:v>1731.006160164271</x:v>
      </x:c>
      <x:c r="S2889" s="7" t="n">
        <x:f>SUM(O2889,Q2889,R2889)</x:f>
        <x:v>1731.006160164271</x:v>
      </x:c>
      <x:c r="T2889" s="14" t="n">
        <x:f>'Inventory detail'!T637</x:f>
        <x:v>0.1825</x:v>
      </x:c>
      <x:c r="U2889" s="14" t="n">
        <x:f>'Inventory detail'!U637</x:f>
        <x:v>0.17878899999999998</x:v>
      </x:c>
      <x:c r="V2889" s="9" t="n">
        <x:f>O2889*T2889</x:f>
        <x:v>0</x:v>
      </x:c>
      <x:c r="W2889" s="9" t="n">
        <x:f>Q2889*T2889</x:f>
        <x:v>0</x:v>
      </x:c>
      <x:c r="X2889" s="9" t="n">
        <x:f>R2889*T2889</x:f>
        <x:v>315.90862422997947</x:v>
      </x:c>
      <x:c r="Y2889" s="9" t="n">
        <x:f>S2889*T2889</x:f>
        <x:v>315.90862422997947</x:v>
      </x:c>
      <x:c r="Z2889" s="9" t="n">
        <x:f>IF(ISNUMBER(U2889),S2889*(U2889-T2889),"n.a.")</x:f>
        <x:v>-6.423763860369644</x:v>
      </x:c>
      <x:c r="AA2889" s="9" t="n">
        <x:f>IF(ISNUMBER(U2889),Y2889,0)</x:f>
        <x:v>315.90862422997947</x:v>
      </x:c>
      <x:c r="AB2889" s="7" t="n">
        <x:f>MAX(0,L2889-SUM(F2889:K2889))</x:f>
        <x:v>0</x:v>
      </x:c>
    </x:row>
    <x:row r="2890" ht="22" customHeight="1">
      <x:c r="A2890" s="18" t="n">
        <x:f>Summary!E$41</x:f>
        <x:v>46388</x:v>
      </x:c>
      <x:c r="B2890" s="2" t="str">
        <x:f>'Inventory detail'!A638</x:f>
        <x:v>COIL</x:v>
      </x:c>
      <x:c r="C2890" s="2" t="str">
        <x:f>'Inventory detail'!B638</x:f>
        <x:v>30</x:v>
      </x:c>
      <x:c r="D2890" s="2" t="str">
        <x:f>'Inventory detail'!C638</x:f>
        <x:v>25BLU12-4</x:v>
      </x:c>
      <x:c r="E2890" s="10" t="n">
        <x:f>A1764</x:f>
        <x:v>46357</x:v>
      </x:c>
      <x:c r="F2890" s="7" t="n">
        <x:f>O1764</x:f>
        <x:v>0</x:v>
      </x:c>
      <x:c r="G2890" s="7" t="n">
        <x:f>Q1764</x:f>
        <x:v>0</x:v>
      </x:c>
      <x:c r="H2890" s="7" t="n">
        <x:f>R1764</x:f>
        <x:v>0</x:v>
      </x:c>
      <x:c r="I2890" s="7" t="n">
        <x:f>0</x:f>
        <x:v>0</x:v>
      </x:c>
      <x:c r="J2890" s="7" t="n">
        <x:f>0</x:f>
        <x:v>0</x:v>
      </x:c>
      <x:c r="K2890" s="7" t="n">
        <x:f>0</x:f>
        <x:v>0</x:v>
      </x:c>
      <x:c r="L2890" s="7" t="n">
        <x:f>'Inventory detail'!F638*Summary!$K$5*(A2890-E2890)/Summary!$K$6</x:f>
        <x:v>25.462012320328544</x:v>
      </x:c>
      <x:c r="M2890" s="7" t="n">
        <x:f>MAX(0,H2890-L2890)</x:f>
        <x:v>0</x:v>
      </x:c>
      <x:c r="N2890" s="7" t="n">
        <x:f>MAX(0,L2890-H2890)</x:f>
        <x:v>25.462012320328544</x:v>
      </x:c>
      <x:c r="O2890" s="7" t="n">
        <x:f>MAX(0,F2890+I2890-N2890)</x:f>
        <x:v>0</x:v>
      </x:c>
      <x:c r="P2890" s="7" t="n">
        <x:f>MAX(0,N2890-F2890-I2890)</x:f>
        <x:v>25.462012320328544</x:v>
      </x:c>
      <x:c r="Q2890" s="7" t="n">
        <x:f>MAX(0,G2890+J2890-P2890)</x:f>
        <x:v>0</x:v>
      </x:c>
      <x:c r="R2890" s="7" t="n">
        <x:f>M2890+MAX(0,K2890-MAX(0,P2890-G2890-J2890))</x:f>
        <x:v>0</x:v>
      </x:c>
      <x:c r="S2890" s="7" t="n">
        <x:f>SUM(O2890,Q2890,R2890)</x:f>
        <x:v>0</x:v>
      </x:c>
      <x:c r="T2890" s="14" t="n">
        <x:f>'Inventory detail'!T638</x:f>
        <x:v>0.1158</x:v>
      </x:c>
      <x:c r="U2890" s="14" t="str">
        <x:f>'Inventory detail'!U638</x:f>
        <x:v>n.a.</x:v>
      </x:c>
      <x:c r="V2890" s="9" t="n">
        <x:f>O2890*T2890</x:f>
        <x:v>0</x:v>
      </x:c>
      <x:c r="W2890" s="9" t="n">
        <x:f>Q2890*T2890</x:f>
        <x:v>0</x:v>
      </x:c>
      <x:c r="X2890" s="9" t="n">
        <x:f>R2890*T2890</x:f>
        <x:v>0</x:v>
      </x:c>
      <x:c r="Y2890" s="9" t="n">
        <x:f>S2890*T2890</x:f>
        <x:v>0</x:v>
      </x:c>
      <x:c r="Z2890" s="9" t="str">
        <x:f>IF(ISNUMBER(U2890),S2890*(U2890-T2890),"n.a.")</x:f>
        <x:v>n.a.</x:v>
      </x:c>
      <x:c r="AA2890" s="9" t="n">
        <x:f>IF(ISNUMBER(U2890),Y2890,0)</x:f>
        <x:v>0</x:v>
      </x:c>
      <x:c r="AB2890" s="7" t="n">
        <x:f>MAX(0,L2890-SUM(F2890:K2890))</x:f>
        <x:v>25.462012320328544</x:v>
      </x:c>
    </x:row>
    <x:row r="2891" ht="22" customHeight="1">
      <x:c r="A2891" s="18" t="n">
        <x:f>Summary!E$41</x:f>
        <x:v>46388</x:v>
      </x:c>
      <x:c r="B2891" s="2" t="str">
        <x:f>'Inventory detail'!A639</x:f>
        <x:v>COIL</x:v>
      </x:c>
      <x:c r="C2891" s="2" t="str">
        <x:f>'Inventory detail'!B639</x:f>
        <x:v>30</x:v>
      </x:c>
      <x:c r="D2891" s="2" t="str">
        <x:f>'Inventory detail'!C639</x:f>
        <x:v>30NAV12-4</x:v>
      </x:c>
      <x:c r="E2891" s="10" t="n">
        <x:f>A1765</x:f>
        <x:v>46357</x:v>
      </x:c>
      <x:c r="F2891" s="7" t="n">
        <x:f>O1765</x:f>
        <x:v>0</x:v>
      </x:c>
      <x:c r="G2891" s="7" t="n">
        <x:f>Q1765</x:f>
        <x:v>0</x:v>
      </x:c>
      <x:c r="H2891" s="7" t="n">
        <x:f>R1765</x:f>
        <x:v>556.4681724845996</x:v>
      </x:c>
      <x:c r="I2891" s="7" t="n">
        <x:f>0</x:f>
        <x:v>0</x:v>
      </x:c>
      <x:c r="J2891" s="7" t="n">
        <x:f>0</x:f>
        <x:v>0</x:v>
      </x:c>
      <x:c r="K2891" s="7" t="n">
        <x:f>0</x:f>
        <x:v>0</x:v>
      </x:c>
      <x:c r="L2891" s="7" t="n">
        <x:f>'Inventory detail'!F639*Summary!$K$5*(A2891-E2891)/Summary!$K$6</x:f>
        <x:v>25.462012320328544</x:v>
      </x:c>
      <x:c r="M2891" s="7" t="n">
        <x:f>MAX(0,H2891-L2891)</x:f>
        <x:v>531.006160164271</x:v>
      </x:c>
      <x:c r="N2891" s="7" t="n">
        <x:f>MAX(0,L2891-H2891)</x:f>
        <x:v>0</x:v>
      </x:c>
      <x:c r="O2891" s="7" t="n">
        <x:f>MAX(0,F2891+I2891-N2891)</x:f>
        <x:v>0</x:v>
      </x:c>
      <x:c r="P2891" s="7" t="n">
        <x:f>MAX(0,N2891-F2891-I2891)</x:f>
        <x:v>0</x:v>
      </x:c>
      <x:c r="Q2891" s="7" t="n">
        <x:f>MAX(0,G2891+J2891-P2891)</x:f>
        <x:v>0</x:v>
      </x:c>
      <x:c r="R2891" s="7" t="n">
        <x:f>M2891+MAX(0,K2891-MAX(0,P2891-G2891-J2891))</x:f>
        <x:v>531.006160164271</x:v>
      </x:c>
      <x:c r="S2891" s="7" t="n">
        <x:f>SUM(O2891,Q2891,R2891)</x:f>
        <x:v>531.006160164271</x:v>
      </x:c>
      <x:c r="T2891" s="14" t="n">
        <x:f>'Inventory detail'!T639</x:f>
        <x:v>0.25079999999999997</x:v>
      </x:c>
      <x:c r="U2891" s="14" t="n">
        <x:f>'Inventory detail'!U639</x:f>
        <x:v>0.245752</x:v>
      </x:c>
      <x:c r="V2891" s="9" t="n">
        <x:f>O2891*T2891</x:f>
        <x:v>0</x:v>
      </x:c>
      <x:c r="W2891" s="9" t="n">
        <x:f>Q2891*T2891</x:f>
        <x:v>0</x:v>
      </x:c>
      <x:c r="X2891" s="9" t="n">
        <x:f>R2891*T2891</x:f>
        <x:v>133.17634496919916</x:v>
      </x:c>
      <x:c r="Y2891" s="9" t="n">
        <x:f>S2891*T2891</x:f>
        <x:v>133.17634496919916</x:v>
      </x:c>
      <x:c r="Z2891" s="9" t="n">
        <x:f>IF(ISNUMBER(U2891),S2891*(U2891-T2891),"n.a.")</x:f>
        <x:v>-2.6805190965092236</x:v>
      </x:c>
      <x:c r="AA2891" s="9" t="n">
        <x:f>IF(ISNUMBER(U2891),Y2891,0)</x:f>
        <x:v>133.17634496919916</x:v>
      </x:c>
      <x:c r="AB2891" s="7" t="n">
        <x:f>MAX(0,L2891-SUM(F2891:K2891))</x:f>
        <x:v>0</x:v>
      </x:c>
    </x:row>
    <x:row r="2892" ht="22" customHeight="1">
      <x:c r="A2892" s="18" t="n">
        <x:f>Summary!E$41</x:f>
        <x:v>46388</x:v>
      </x:c>
      <x:c r="B2892" s="2" t="str">
        <x:f>'Inventory detail'!A640</x:f>
        <x:v>COIL</x:v>
      </x:c>
      <x:c r="C2892" s="2" t="str">
        <x:f>'Inventory detail'!B640</x:f>
        <x:v>30</x:v>
      </x:c>
      <x:c r="D2892" s="2" t="str">
        <x:f>'Inventory detail'!C640</x:f>
        <x:v>32BLK36-4</x:v>
      </x:c>
      <x:c r="E2892" s="10" t="n">
        <x:f>A1766</x:f>
        <x:v>46357</x:v>
      </x:c>
      <x:c r="F2892" s="7" t="n">
        <x:f>O1766</x:f>
        <x:v>0</x:v>
      </x:c>
      <x:c r="G2892" s="7" t="n">
        <x:f>Q1766</x:f>
        <x:v>0</x:v>
      </x:c>
      <x:c r="H2892" s="7" t="n">
        <x:f>R1766</x:f>
        <x:v>156.4681724845996</x:v>
      </x:c>
      <x:c r="I2892" s="7" t="n">
        <x:f>0</x:f>
        <x:v>0</x:v>
      </x:c>
      <x:c r="J2892" s="7" t="n">
        <x:f>0</x:f>
        <x:v>0</x:v>
      </x:c>
      <x:c r="K2892" s="7" t="n">
        <x:f>0</x:f>
        <x:v>0</x:v>
      </x:c>
      <x:c r="L2892" s="7" t="n">
        <x:f>'Inventory detail'!F640*Summary!$K$5*(A2892-E2892)/Summary!$K$6</x:f>
        <x:v>25.462012320328544</x:v>
      </x:c>
      <x:c r="M2892" s="7" t="n">
        <x:f>MAX(0,H2892-L2892)</x:f>
        <x:v>131.00616016427105</x:v>
      </x:c>
      <x:c r="N2892" s="7" t="n">
        <x:f>MAX(0,L2892-H2892)</x:f>
        <x:v>0</x:v>
      </x:c>
      <x:c r="O2892" s="7" t="n">
        <x:f>MAX(0,F2892+I2892-N2892)</x:f>
        <x:v>0</x:v>
      </x:c>
      <x:c r="P2892" s="7" t="n">
        <x:f>MAX(0,N2892-F2892-I2892)</x:f>
        <x:v>0</x:v>
      </x:c>
      <x:c r="Q2892" s="7" t="n">
        <x:f>MAX(0,G2892+J2892-P2892)</x:f>
        <x:v>0</x:v>
      </x:c>
      <x:c r="R2892" s="7" t="n">
        <x:f>M2892+MAX(0,K2892-MAX(0,P2892-G2892-J2892))</x:f>
        <x:v>131.00616016427105</x:v>
      </x:c>
      <x:c r="S2892" s="7" t="n">
        <x:f>SUM(O2892,Q2892,R2892)</x:f>
        <x:v>131.00616016427105</x:v>
      </x:c>
      <x:c r="T2892" s="14" t="n">
        <x:f>'Inventory detail'!T640</x:f>
        <x:v>0.6029</x:v>
      </x:c>
      <x:c r="U2892" s="14" t="n">
        <x:f>'Inventory detail'!U640</x:f>
        <x:v>0.5906224999999999</x:v>
      </x:c>
      <x:c r="V2892" s="9" t="n">
        <x:f>O2892*T2892</x:f>
        <x:v>0</x:v>
      </x:c>
      <x:c r="W2892" s="9" t="n">
        <x:f>Q2892*T2892</x:f>
        <x:v>0</x:v>
      </x:c>
      <x:c r="X2892" s="9" t="n">
        <x:f>R2892*T2892</x:f>
        <x:v>78.98361396303902</x:v>
      </x:c>
      <x:c r="Y2892" s="9" t="n">
        <x:f>S2892*T2892</x:f>
        <x:v>78.98361396303902</x:v>
      </x:c>
      <x:c r="Z2892" s="9" t="n">
        <x:f>IF(ISNUMBER(U2892),S2892*(U2892-T2892),"n.a.")</x:f>
        <x:v>-1.6084281314168447</x:v>
      </x:c>
      <x:c r="AA2892" s="9" t="n">
        <x:f>IF(ISNUMBER(U2892),Y2892,0)</x:f>
        <x:v>78.98361396303902</x:v>
      </x:c>
      <x:c r="AB2892" s="7" t="n">
        <x:f>MAX(0,L2892-SUM(F2892:K2892))</x:f>
        <x:v>0</x:v>
      </x:c>
    </x:row>
    <x:row r="2893" ht="22" customHeight="1">
      <x:c r="A2893" s="18" t="n">
        <x:f>Summary!E$41</x:f>
        <x:v>46388</x:v>
      </x:c>
      <x:c r="B2893" s="2" t="str">
        <x:f>'Inventory detail'!A641</x:f>
        <x:v>COIL</x:v>
      </x:c>
      <x:c r="C2893" s="2" t="str">
        <x:f>'Inventory detail'!B641</x:f>
        <x:v>30</x:v>
      </x:c>
      <x:c r="D2893" s="2" t="str">
        <x:f>'Inventory detail'!C641</x:f>
        <x:v>6WHT36-4</x:v>
      </x:c>
      <x:c r="E2893" s="10" t="n">
        <x:f>A1767</x:f>
        <x:v>46357</x:v>
      </x:c>
      <x:c r="F2893" s="7" t="n">
        <x:f>O1767</x:f>
        <x:v>0</x:v>
      </x:c>
      <x:c r="G2893" s="7" t="n">
        <x:f>Q1767</x:f>
        <x:v>0</x:v>
      </x:c>
      <x:c r="H2893" s="7" t="n">
        <x:f>R1767</x:f>
        <x:v>456.4681724845996</x:v>
      </x:c>
      <x:c r="I2893" s="7" t="n">
        <x:f>0</x:f>
        <x:v>0</x:v>
      </x:c>
      <x:c r="J2893" s="7" t="n">
        <x:f>0</x:f>
        <x:v>0</x:v>
      </x:c>
      <x:c r="K2893" s="7" t="n">
        <x:f>0</x:f>
        <x:v>0</x:v>
      </x:c>
      <x:c r="L2893" s="7" t="n">
        <x:f>'Inventory detail'!F641*Summary!$K$5*(A2893-E2893)/Summary!$K$6</x:f>
        <x:v>25.462012320328544</x:v>
      </x:c>
      <x:c r="M2893" s="7" t="n">
        <x:f>MAX(0,H2893-L2893)</x:f>
        <x:v>431.0061601642711</x:v>
      </x:c>
      <x:c r="N2893" s="7" t="n">
        <x:f>MAX(0,L2893-H2893)</x:f>
        <x:v>0</x:v>
      </x:c>
      <x:c r="O2893" s="7" t="n">
        <x:f>MAX(0,F2893+I2893-N2893)</x:f>
        <x:v>0</x:v>
      </x:c>
      <x:c r="P2893" s="7" t="n">
        <x:f>MAX(0,N2893-F2893-I2893)</x:f>
        <x:v>0</x:v>
      </x:c>
      <x:c r="Q2893" s="7" t="n">
        <x:f>MAX(0,G2893+J2893-P2893)</x:f>
        <x:v>0</x:v>
      </x:c>
      <x:c r="R2893" s="7" t="n">
        <x:f>M2893+MAX(0,K2893-MAX(0,P2893-G2893-J2893))</x:f>
        <x:v>431.0061601642711</x:v>
      </x:c>
      <x:c r="S2893" s="7" t="n">
        <x:f>SUM(O2893,Q2893,R2893)</x:f>
        <x:v>431.0061601642711</x:v>
      </x:c>
      <x:c r="T2893" s="14" t="n">
        <x:f>'Inventory detail'!T641</x:f>
        <x:v>0.1266</x:v>
      </x:c>
      <x:c r="U2893" s="14" t="n">
        <x:f>'Inventory detail'!U641</x:f>
        <x:v>0.12398100000000001</x:v>
      </x:c>
      <x:c r="V2893" s="9" t="n">
        <x:f>O2893*T2893</x:f>
        <x:v>0</x:v>
      </x:c>
      <x:c r="W2893" s="9" t="n">
        <x:f>Q2893*T2893</x:f>
        <x:v>0</x:v>
      </x:c>
      <x:c r="X2893" s="9" t="n">
        <x:f>R2893*T2893</x:f>
        <x:v>54.56537987679671</x:v>
      </x:c>
      <x:c r="Y2893" s="9" t="n">
        <x:f>S2893*T2893</x:f>
        <x:v>54.56537987679671</x:v>
      </x:c>
      <x:c r="Z2893" s="9" t="n">
        <x:f>IF(ISNUMBER(U2893),S2893*(U2893-T2893),"n.a.")</x:f>
        <x:v>-1.1288051334702185</x:v>
      </x:c>
      <x:c r="AA2893" s="9" t="n">
        <x:f>IF(ISNUMBER(U2893),Y2893,0)</x:f>
        <x:v>54.56537987679671</x:v>
      </x:c>
      <x:c r="AB2893" s="7" t="n">
        <x:f>MAX(0,L2893-SUM(F2893:K2893))</x:f>
        <x:v>0</x:v>
      </x:c>
    </x:row>
    <x:row r="2894" ht="22" customHeight="1">
      <x:c r="A2894" s="18" t="n">
        <x:f>Summary!E$41</x:f>
        <x:v>46388</x:v>
      </x:c>
      <x:c r="B2894" s="2" t="str">
        <x:f>'Inventory detail'!A642</x:f>
        <x:v>COIL</x:v>
      </x:c>
      <x:c r="C2894" s="2" t="str">
        <x:f>'Inventory detail'!B642</x:f>
        <x:v>30</x:v>
      </x:c>
      <x:c r="D2894" s="2" t="str">
        <x:f>'Inventory detail'!C642</x:f>
        <x:v>7BLU12-4</x:v>
      </x:c>
      <x:c r="E2894" s="10" t="n">
        <x:f>A1768</x:f>
        <x:v>46357</x:v>
      </x:c>
      <x:c r="F2894" s="7" t="n">
        <x:f>O1768</x:f>
        <x:v>0</x:v>
      </x:c>
      <x:c r="G2894" s="7" t="n">
        <x:f>Q1768</x:f>
        <x:v>0</x:v>
      </x:c>
      <x:c r="H2894" s="7" t="n">
        <x:f>R1768</x:f>
        <x:v>156.4681724845996</x:v>
      </x:c>
      <x:c r="I2894" s="7" t="n">
        <x:f>0</x:f>
        <x:v>0</x:v>
      </x:c>
      <x:c r="J2894" s="7" t="n">
        <x:f>0</x:f>
        <x:v>0</x:v>
      </x:c>
      <x:c r="K2894" s="7" t="n">
        <x:f>0</x:f>
        <x:v>0</x:v>
      </x:c>
      <x:c r="L2894" s="7" t="n">
        <x:f>'Inventory detail'!F642*Summary!$K$5*(A2894-E2894)/Summary!$K$6</x:f>
        <x:v>25.462012320328544</x:v>
      </x:c>
      <x:c r="M2894" s="7" t="n">
        <x:f>MAX(0,H2894-L2894)</x:f>
        <x:v>131.00616016427105</x:v>
      </x:c>
      <x:c r="N2894" s="7" t="n">
        <x:f>MAX(0,L2894-H2894)</x:f>
        <x:v>0</x:v>
      </x:c>
      <x:c r="O2894" s="7" t="n">
        <x:f>MAX(0,F2894+I2894-N2894)</x:f>
        <x:v>0</x:v>
      </x:c>
      <x:c r="P2894" s="7" t="n">
        <x:f>MAX(0,N2894-F2894-I2894)</x:f>
        <x:v>0</x:v>
      </x:c>
      <x:c r="Q2894" s="7" t="n">
        <x:f>MAX(0,G2894+J2894-P2894)</x:f>
        <x:v>0</x:v>
      </x:c>
      <x:c r="R2894" s="7" t="n">
        <x:f>M2894+MAX(0,K2894-MAX(0,P2894-G2894-J2894))</x:f>
        <x:v>131.00616016427105</x:v>
      </x:c>
      <x:c r="S2894" s="7" t="n">
        <x:f>SUM(O2894,Q2894,R2894)</x:f>
        <x:v>131.00616016427105</x:v>
      </x:c>
      <x:c r="T2894" s="14" t="n">
        <x:f>'Inventory detail'!T642</x:f>
        <x:v>0.0392</x:v>
      </x:c>
      <x:c r="U2894" s="14" t="n">
        <x:f>'Inventory detail'!U642</x:f>
        <x:v>0.038453999999999995</x:v>
      </x:c>
      <x:c r="V2894" s="9" t="n">
        <x:f>O2894*T2894</x:f>
        <x:v>0</x:v>
      </x:c>
      <x:c r="W2894" s="9" t="n">
        <x:f>Q2894*T2894</x:f>
        <x:v>0</x:v>
      </x:c>
      <x:c r="X2894" s="9" t="n">
        <x:f>R2894*T2894</x:f>
        <x:v>5.135441478439425</x:v>
      </x:c>
      <x:c r="Y2894" s="9" t="n">
        <x:f>S2894*T2894</x:f>
        <x:v>5.135441478439425</x:v>
      </x:c>
      <x:c r="Z2894" s="9" t="n">
        <x:f>IF(ISNUMBER(U2894),S2894*(U2894-T2894),"n.a.")</x:f>
        <x:v>-0.09773059548254667</x:v>
      </x:c>
      <x:c r="AA2894" s="9" t="n">
        <x:f>IF(ISNUMBER(U2894),Y2894,0)</x:f>
        <x:v>5.135441478439425</x:v>
      </x:c>
      <x:c r="AB2894" s="7" t="n">
        <x:f>MAX(0,L2894-SUM(F2894:K2894))</x:f>
        <x:v>0</x:v>
      </x:c>
    </x:row>
    <x:row r="2895" ht="22" customHeight="1">
      <x:c r="A2895" s="18" t="n">
        <x:f>Summary!E$41</x:f>
        <x:v>46388</x:v>
      </x:c>
      <x:c r="B2895" s="2" t="str">
        <x:f>'Inventory detail'!A643</x:f>
        <x:v>COIL</x:v>
      </x:c>
      <x:c r="C2895" s="2" t="str">
        <x:f>'Inventory detail'!B643</x:f>
        <x:v>60</x:v>
      </x:c>
      <x:c r="D2895" s="2" t="str">
        <x:f>'Inventory detail'!C643</x:f>
        <x:v>30CLR12-4</x:v>
      </x:c>
      <x:c r="E2895" s="10" t="n">
        <x:f>A1769</x:f>
        <x:v>46357</x:v>
      </x:c>
      <x:c r="F2895" s="7" t="n">
        <x:f>O1769</x:f>
        <x:v>0</x:v>
      </x:c>
      <x:c r="G2895" s="7" t="n">
        <x:f>Q1769</x:f>
        <x:v>0</x:v>
      </x:c>
      <x:c r="H2895" s="7" t="n">
        <x:f>R1769</x:f>
        <x:v>1256.4681724845996</x:v>
      </x:c>
      <x:c r="I2895" s="7" t="n">
        <x:f>0</x:f>
        <x:v>0</x:v>
      </x:c>
      <x:c r="J2895" s="7" t="n">
        <x:f>0</x:f>
        <x:v>0</x:v>
      </x:c>
      <x:c r="K2895" s="7" t="n">
        <x:f>0</x:f>
        <x:v>0</x:v>
      </x:c>
      <x:c r="L2895" s="7" t="n">
        <x:f>'Inventory detail'!F643*Summary!$K$5*(A2895-E2895)/Summary!$K$6</x:f>
        <x:v>25.462012320328544</x:v>
      </x:c>
      <x:c r="M2895" s="7" t="n">
        <x:f>MAX(0,H2895-L2895)</x:f>
        <x:v>1231.006160164271</x:v>
      </x:c>
      <x:c r="N2895" s="7" t="n">
        <x:f>MAX(0,L2895-H2895)</x:f>
        <x:v>0</x:v>
      </x:c>
      <x:c r="O2895" s="7" t="n">
        <x:f>MAX(0,F2895+I2895-N2895)</x:f>
        <x:v>0</x:v>
      </x:c>
      <x:c r="P2895" s="7" t="n">
        <x:f>MAX(0,N2895-F2895-I2895)</x:f>
        <x:v>0</x:v>
      </x:c>
      <x:c r="Q2895" s="7" t="n">
        <x:f>MAX(0,G2895+J2895-P2895)</x:f>
        <x:v>0</x:v>
      </x:c>
      <x:c r="R2895" s="7" t="n">
        <x:f>M2895+MAX(0,K2895-MAX(0,P2895-G2895-J2895))</x:f>
        <x:v>1231.006160164271</x:v>
      </x:c>
      <x:c r="S2895" s="7" t="n">
        <x:f>SUM(O2895,Q2895,R2895)</x:f>
        <x:v>1231.006160164271</x:v>
      </x:c>
      <x:c r="T2895" s="14" t="n">
        <x:f>'Inventory detail'!T643</x:f>
        <x:v>0.25079999999999997</x:v>
      </x:c>
      <x:c r="U2895" s="14" t="n">
        <x:f>'Inventory detail'!U643</x:f>
        <x:v>0.245752</x:v>
      </x:c>
      <x:c r="V2895" s="9" t="n">
        <x:f>O2895*T2895</x:f>
        <x:v>0</x:v>
      </x:c>
      <x:c r="W2895" s="9" t="n">
        <x:f>Q2895*T2895</x:f>
        <x:v>0</x:v>
      </x:c>
      <x:c r="X2895" s="9" t="n">
        <x:f>R2895*T2895</x:f>
        <x:v>308.73634496919914</x:v>
      </x:c>
      <x:c r="Y2895" s="9" t="n">
        <x:f>S2895*T2895</x:f>
        <x:v>308.73634496919914</x:v>
      </x:c>
      <x:c r="Z2895" s="9" t="n">
        <x:f>IF(ISNUMBER(U2895),S2895*(U2895-T2895),"n.a.")</x:f>
        <x:v>-6.214119096509203</x:v>
      </x:c>
      <x:c r="AA2895" s="9" t="n">
        <x:f>IF(ISNUMBER(U2895),Y2895,0)</x:f>
        <x:v>308.73634496919914</x:v>
      </x:c>
      <x:c r="AB2895" s="7" t="n">
        <x:f>MAX(0,L2895-SUM(F2895:K2895))</x:f>
        <x:v>0</x:v>
      </x:c>
    </x:row>
    <x:row r="2896" ht="22" customHeight="1">
      <x:c r="A2896" s="18" t="n">
        <x:f>Summary!E$41</x:f>
        <x:v>46388</x:v>
      </x:c>
      <x:c r="B2896" s="2" t="str">
        <x:f>'Inventory detail'!A644</x:f>
        <x:v>POUC</x:v>
      </x:c>
      <x:c r="C2896" s="2" t="str">
        <x:f>'Inventory detail'!B644</x:f>
        <x:v>30</x:v>
      </x:c>
      <x:c r="D2896" s="2" t="str">
        <x:f>'Inventory detail'!C644</x:f>
        <x:v>LUGWO7</x:v>
      </x:c>
      <x:c r="E2896" s="10" t="n">
        <x:f>A1770</x:f>
        <x:v>46357</x:v>
      </x:c>
      <x:c r="F2896" s="7" t="n">
        <x:f>O1770</x:f>
        <x:v>0</x:v>
      </x:c>
      <x:c r="G2896" s="7" t="n">
        <x:f>Q1770</x:f>
        <x:v>0</x:v>
      </x:c>
      <x:c r="H2896" s="7" t="n">
        <x:f>R1770</x:f>
        <x:v>3256.4681724845996</x:v>
      </x:c>
      <x:c r="I2896" s="7" t="n">
        <x:f>0</x:f>
        <x:v>0</x:v>
      </x:c>
      <x:c r="J2896" s="7" t="n">
        <x:f>0</x:f>
        <x:v>0</x:v>
      </x:c>
      <x:c r="K2896" s="7" t="n">
        <x:f>0</x:f>
        <x:v>0</x:v>
      </x:c>
      <x:c r="L2896" s="7" t="n">
        <x:f>'Inventory detail'!F644*Summary!$K$5*(A2896-E2896)/Summary!$K$6</x:f>
        <x:v>25.462012320328544</x:v>
      </x:c>
      <x:c r="M2896" s="7" t="n">
        <x:f>MAX(0,H2896-L2896)</x:f>
        <x:v>3231.006160164271</x:v>
      </x:c>
      <x:c r="N2896" s="7" t="n">
        <x:f>MAX(0,L2896-H2896)</x:f>
        <x:v>0</x:v>
      </x:c>
      <x:c r="O2896" s="7" t="n">
        <x:f>MAX(0,F2896+I2896-N2896)</x:f>
        <x:v>0</x:v>
      </x:c>
      <x:c r="P2896" s="7" t="n">
        <x:f>MAX(0,N2896-F2896-I2896)</x:f>
        <x:v>0</x:v>
      </x:c>
      <x:c r="Q2896" s="7" t="n">
        <x:f>MAX(0,G2896+J2896-P2896)</x:f>
        <x:v>0</x:v>
      </x:c>
      <x:c r="R2896" s="7" t="n">
        <x:f>M2896+MAX(0,K2896-MAX(0,P2896-G2896-J2896))</x:f>
        <x:v>3231.006160164271</x:v>
      </x:c>
      <x:c r="S2896" s="7" t="n">
        <x:f>SUM(O2896,Q2896,R2896)</x:f>
        <x:v>3231.006160164271</x:v>
      </x:c>
      <x:c r="T2896" s="14" t="n">
        <x:f>'Inventory detail'!T644</x:f>
        <x:v>0.0109</x:v>
      </x:c>
      <x:c r="U2896" s="14" t="n">
        <x:f>'Inventory detail'!U644</x:f>
        <x:v>0.01188</x:v>
      </x:c>
      <x:c r="V2896" s="9" t="n">
        <x:f>O2896*T2896</x:f>
        <x:v>0</x:v>
      </x:c>
      <x:c r="W2896" s="9" t="n">
        <x:f>Q2896*T2896</x:f>
        <x:v>0</x:v>
      </x:c>
      <x:c r="X2896" s="9" t="n">
        <x:f>R2896*T2896</x:f>
        <x:v>35.21796714579055</x:v>
      </x:c>
      <x:c r="Y2896" s="9" t="n">
        <x:f>S2896*T2896</x:f>
        <x:v>35.21796714579055</x:v>
      </x:c>
      <x:c r="Z2896" s="9" t="n">
        <x:f>IF(ISNUMBER(U2896),S2896*(U2896-T2896),"n.a.")</x:f>
        <x:v>3.1663860369609855</x:v>
      </x:c>
      <x:c r="AA2896" s="9" t="n">
        <x:f>IF(ISNUMBER(U2896),Y2896,0)</x:f>
        <x:v>35.21796714579055</x:v>
      </x:c>
      <x:c r="AB2896" s="7" t="n">
        <x:f>MAX(0,L2896-SUM(F2896:K2896))</x:f>
        <x:v>0</x:v>
      </x:c>
    </x:row>
    <x:row r="2897" ht="22" customHeight="1">
      <x:c r="A2897" s="18" t="n">
        <x:f>Summary!E$41</x:f>
        <x:v>46388</x:v>
      </x:c>
      <x:c r="B2897" s="2" t="str">
        <x:f>'Inventory detail'!A645</x:f>
        <x:v>POUC</x:v>
      </x:c>
      <x:c r="C2897" s="2" t="str">
        <x:f>'Inventory detail'!B645</x:f>
        <x:v>30</x:v>
      </x:c>
      <x:c r="D2897" s="2" t="str">
        <x:f>'Inventory detail'!C645</x:f>
        <x:v>MIL7</x:v>
      </x:c>
      <x:c r="E2897" s="10" t="n">
        <x:f>A1771</x:f>
        <x:v>46357</x:v>
      </x:c>
      <x:c r="F2897" s="7" t="n">
        <x:f>O1771</x:f>
        <x:v>0</x:v>
      </x:c>
      <x:c r="G2897" s="7" t="n">
        <x:f>Q1771</x:f>
        <x:v>0</x:v>
      </x:c>
      <x:c r="H2897" s="7" t="n">
        <x:f>R1771</x:f>
        <x:v>3656.4681724845996</x:v>
      </x:c>
      <x:c r="I2897" s="7" t="n">
        <x:f>0</x:f>
        <x:v>0</x:v>
      </x:c>
      <x:c r="J2897" s="7" t="n">
        <x:f>0</x:f>
        <x:v>0</x:v>
      </x:c>
      <x:c r="K2897" s="7" t="n">
        <x:f>0</x:f>
        <x:v>0</x:v>
      </x:c>
      <x:c r="L2897" s="7" t="n">
        <x:f>'Inventory detail'!F645*Summary!$K$5*(A2897-E2897)/Summary!$K$6</x:f>
        <x:v>25.462012320328544</x:v>
      </x:c>
      <x:c r="M2897" s="7" t="n">
        <x:f>MAX(0,H2897-L2897)</x:f>
        <x:v>3631.006160164271</x:v>
      </x:c>
      <x:c r="N2897" s="7" t="n">
        <x:f>MAX(0,L2897-H2897)</x:f>
        <x:v>0</x:v>
      </x:c>
      <x:c r="O2897" s="7" t="n">
        <x:f>MAX(0,F2897+I2897-N2897)</x:f>
        <x:v>0</x:v>
      </x:c>
      <x:c r="P2897" s="7" t="n">
        <x:f>MAX(0,N2897-F2897-I2897)</x:f>
        <x:v>0</x:v>
      </x:c>
      <x:c r="Q2897" s="7" t="n">
        <x:f>MAX(0,G2897+J2897-P2897)</x:f>
        <x:v>0</x:v>
      </x:c>
      <x:c r="R2897" s="7" t="n">
        <x:f>M2897+MAX(0,K2897-MAX(0,P2897-G2897-J2897))</x:f>
        <x:v>3631.006160164271</x:v>
      </x:c>
      <x:c r="S2897" s="7" t="n">
        <x:f>SUM(O2897,Q2897,R2897)</x:f>
        <x:v>3631.006160164271</x:v>
      </x:c>
      <x:c r="T2897" s="14" t="n">
        <x:f>'Inventory detail'!T645</x:f>
        <x:v>0.0106</x:v>
      </x:c>
      <x:c r="U2897" s="14" t="n">
        <x:f>'Inventory detail'!U645</x:f>
        <x:v>0.011715</x:v>
      </x:c>
      <x:c r="V2897" s="9" t="n">
        <x:f>O2897*T2897</x:f>
        <x:v>0</x:v>
      </x:c>
      <x:c r="W2897" s="9" t="n">
        <x:f>Q2897*T2897</x:f>
        <x:v>0</x:v>
      </x:c>
      <x:c r="X2897" s="9" t="n">
        <x:f>R2897*T2897</x:f>
        <x:v>38.48866529774127</x:v>
      </x:c>
      <x:c r="Y2897" s="9" t="n">
        <x:f>S2897*T2897</x:f>
        <x:v>38.48866529774127</x:v>
      </x:c>
      <x:c r="Z2897" s="9" t="n">
        <x:f>IF(ISNUMBER(U2897),S2897*(U2897-T2897),"n.a.")</x:f>
        <x:v>4.048571868583161</x:v>
      </x:c>
      <x:c r="AA2897" s="9" t="n">
        <x:f>IF(ISNUMBER(U2897),Y2897,0)</x:f>
        <x:v>38.48866529774127</x:v>
      </x:c>
      <x:c r="AB2897" s="7" t="n">
        <x:f>MAX(0,L2897-SUM(F2897:K2897))</x:f>
        <x:v>0</x:v>
      </x:c>
    </x:row>
    <x:row r="2898" ht="22" customHeight="1">
      <x:c r="A2898" s="18" t="n">
        <x:f>Summary!E$41</x:f>
        <x:v>46388</x:v>
      </x:c>
      <x:c r="B2898" s="2" t="str">
        <x:f>'Inventory detail'!A646</x:f>
        <x:v>POUC</x:v>
      </x:c>
      <x:c r="C2898" s="2" t="str">
        <x:f>'Inventory detail'!B646</x:f>
        <x:v>30</x:v>
      </x:c>
      <x:c r="D2898" s="2" t="str">
        <x:f>'Inventory detail'!C646</x:f>
        <x:v>MLEG3</x:v>
      </x:c>
      <x:c r="E2898" s="10" t="n">
        <x:f>A1772</x:f>
        <x:v>46357</x:v>
      </x:c>
      <x:c r="F2898" s="7" t="n">
        <x:f>O1772</x:f>
        <x:v>0</x:v>
      </x:c>
      <x:c r="G2898" s="7" t="n">
        <x:f>Q1772</x:f>
        <x:v>2000</x:v>
      </x:c>
      <x:c r="H2898" s="7" t="n">
        <x:f>R1772</x:f>
        <x:v>256.4681724845996</x:v>
      </x:c>
      <x:c r="I2898" s="7" t="n">
        <x:f>SUMIFS('PO detail'!$W$1681:$W$1681,'PO detail'!$V$1681:$V$1681,"&gt;="&amp;E2898,'PO detail'!$V$1681:$V$1681,"&lt;"&amp;A2898)</x:f>
        <x:v>0</x:v>
      </x:c>
      <x:c r="J2898" s="7" t="n">
        <x:f>SUMIFS('PO detail'!$X$1681:$X$1681,'PO detail'!$V$1681:$V$1681,"&gt;="&amp;E2898,'PO detail'!$V$1681:$V$1681,"&lt;"&amp;A2898)</x:f>
        <x:v>0</x:v>
      </x:c>
      <x:c r="K2898" s="7" t="n">
        <x:f>SUMIFS('PO detail'!$Y$1681:$Y$1681,'PO detail'!$V$1681:$V$1681,"&gt;="&amp;E2898,'PO detail'!$V$1681:$V$1681,"&lt;"&amp;A2898)</x:f>
        <x:v>0</x:v>
      </x:c>
      <x:c r="L2898" s="7" t="n">
        <x:f>'Inventory detail'!F646*Summary!$K$5*(A2898-E2898)/Summary!$K$6</x:f>
        <x:v>25.462012320328544</x:v>
      </x:c>
      <x:c r="M2898" s="7" t="n">
        <x:f>MAX(0,H2898-L2898)</x:f>
        <x:v>231.00616016427108</x:v>
      </x:c>
      <x:c r="N2898" s="7" t="n">
        <x:f>MAX(0,L2898-H2898)</x:f>
        <x:v>0</x:v>
      </x:c>
      <x:c r="O2898" s="7" t="n">
        <x:f>MAX(0,F2898+I2898-N2898)</x:f>
        <x:v>0</x:v>
      </x:c>
      <x:c r="P2898" s="7" t="n">
        <x:f>MAX(0,N2898-F2898-I2898)</x:f>
        <x:v>0</x:v>
      </x:c>
      <x:c r="Q2898" s="7" t="n">
        <x:f>MAX(0,G2898+J2898-P2898)</x:f>
        <x:v>2000</x:v>
      </x:c>
      <x:c r="R2898" s="7" t="n">
        <x:f>M2898+MAX(0,K2898-MAX(0,P2898-G2898-J2898))</x:f>
        <x:v>231.00616016427108</x:v>
      </x:c>
      <x:c r="S2898" s="7" t="n">
        <x:f>SUM(O2898,Q2898,R2898)</x:f>
        <x:v>2231.006160164271</x:v>
      </x:c>
      <x:c r="T2898" s="14" t="n">
        <x:f>'Inventory detail'!T646</x:f>
        <x:v>0.1051</x:v>
      </x:c>
      <x:c r="U2898" s="14" t="n">
        <x:f>'Inventory detail'!U646</x:f>
        <x:v>0.154605</x:v>
      </x:c>
      <x:c r="V2898" s="9" t="n">
        <x:f>O2898*T2898</x:f>
        <x:v>0</x:v>
      </x:c>
      <x:c r="W2898" s="9" t="n">
        <x:f>Q2898*T2898</x:f>
        <x:v>210.2</x:v>
      </x:c>
      <x:c r="X2898" s="9" t="n">
        <x:f>R2898*T2898</x:f>
        <x:v>24.27874743326489</x:v>
      </x:c>
      <x:c r="Y2898" s="9" t="n">
        <x:f>S2898*T2898</x:f>
        <x:v>234.47874743326489</x:v>
      </x:c>
      <x:c r="Z2898" s="9" t="n">
        <x:f>IF(ISNUMBER(U2898),S2898*(U2898-T2898),"n.a.")</x:f>
        <x:v>110.44595995893222</x:v>
      </x:c>
      <x:c r="AA2898" s="9" t="n">
        <x:f>IF(ISNUMBER(U2898),Y2898,0)</x:f>
        <x:v>234.47874743326489</x:v>
      </x:c>
      <x:c r="AB2898" s="7" t="n">
        <x:f>MAX(0,L2898-SUM(F2898:K2898))</x:f>
        <x:v>0</x:v>
      </x:c>
    </x:row>
    <x:row r="2899" ht="22" customHeight="1">
      <x:c r="A2899" s="18" t="n">
        <x:f>Summary!E$41</x:f>
        <x:v>46388</x:v>
      </x:c>
      <x:c r="B2899" s="2" t="str">
        <x:f>'Inventory detail'!A647</x:f>
        <x:v>WIRE</x:v>
      </x:c>
      <x:c r="C2899" s="2" t="str">
        <x:f>'Inventory detail'!B647</x:f>
        <x:v>60</x:v>
      </x:c>
      <x:c r="D2899" s="2" t="str">
        <x:f>'Inventory detail'!C647</x:f>
        <x:v>DL716RED</x:v>
      </x:c>
      <x:c r="E2899" s="10" t="n">
        <x:f>A1773</x:f>
        <x:v>46357</x:v>
      </x:c>
      <x:c r="F2899" s="7" t="n">
        <x:f>O1773</x:f>
        <x:v>0</x:v>
      </x:c>
      <x:c r="G2899" s="7" t="n">
        <x:f>Q1773</x:f>
        <x:v>0</x:v>
      </x:c>
      <x:c r="H2899" s="7" t="n">
        <x:f>R1773</x:f>
        <x:v>456.4681724845996</x:v>
      </x:c>
      <x:c r="I2899" s="7" t="n">
        <x:f>0</x:f>
        <x:v>0</x:v>
      </x:c>
      <x:c r="J2899" s="7" t="n">
        <x:f>0</x:f>
        <x:v>0</x:v>
      </x:c>
      <x:c r="K2899" s="7" t="n">
        <x:f>0</x:f>
        <x:v>0</x:v>
      </x:c>
      <x:c r="L2899" s="7" t="n">
        <x:f>'Inventory detail'!F647*Summary!$K$5*(A2899-E2899)/Summary!$K$6</x:f>
        <x:v>25.462012320328544</x:v>
      </x:c>
      <x:c r="M2899" s="7" t="n">
        <x:f>MAX(0,H2899-L2899)</x:f>
        <x:v>431.0061601642711</x:v>
      </x:c>
      <x:c r="N2899" s="7" t="n">
        <x:f>MAX(0,L2899-H2899)</x:f>
        <x:v>0</x:v>
      </x:c>
      <x:c r="O2899" s="7" t="n">
        <x:f>MAX(0,F2899+I2899-N2899)</x:f>
        <x:v>0</x:v>
      </x:c>
      <x:c r="P2899" s="7" t="n">
        <x:f>MAX(0,N2899-F2899-I2899)</x:f>
        <x:v>0</x:v>
      </x:c>
      <x:c r="Q2899" s="7" t="n">
        <x:f>MAX(0,G2899+J2899-P2899)</x:f>
        <x:v>0</x:v>
      </x:c>
      <x:c r="R2899" s="7" t="n">
        <x:f>M2899+MAX(0,K2899-MAX(0,P2899-G2899-J2899))</x:f>
        <x:v>431.0061601642711</x:v>
      </x:c>
      <x:c r="S2899" s="7" t="n">
        <x:f>SUM(O2899,Q2899,R2899)</x:f>
        <x:v>431.0061601642711</x:v>
      </x:c>
      <x:c r="T2899" s="14" t="n">
        <x:f>'Inventory detail'!T647</x:f>
        <x:v>0.051399999999999994</x:v>
      </x:c>
      <x:c r="U2899" s="14" t="n">
        <x:f>'Inventory detail'!U647</x:f>
        <x:v>0.051399999999999994</x:v>
      </x:c>
      <x:c r="V2899" s="9" t="n">
        <x:f>O2899*T2899</x:f>
        <x:v>0</x:v>
      </x:c>
      <x:c r="W2899" s="9" t="n">
        <x:f>Q2899*T2899</x:f>
        <x:v>0</x:v>
      </x:c>
      <x:c r="X2899" s="9" t="n">
        <x:f>R2899*T2899</x:f>
        <x:v>22.15371663244353</x:v>
      </x:c>
      <x:c r="Y2899" s="9" t="n">
        <x:f>S2899*T2899</x:f>
        <x:v>22.15371663244353</x:v>
      </x:c>
      <x:c r="Z2899" s="9" t="n">
        <x:f>IF(ISNUMBER(U2899),S2899*(U2899-T2899),"n.a.")</x:f>
        <x:v>0</x:v>
      </x:c>
      <x:c r="AA2899" s="9" t="n">
        <x:f>IF(ISNUMBER(U2899),Y2899,0)</x:f>
        <x:v>22.15371663244353</x:v>
      </x:c>
      <x:c r="AB2899" s="7" t="n">
        <x:f>MAX(0,L2899-SUM(F2899:K2899))</x:f>
        <x:v>0</x:v>
      </x:c>
    </x:row>
    <x:row r="2900" ht="22" customHeight="1">
      <x:c r="A2900" s="18" t="n">
        <x:f>Summary!E$41</x:f>
        <x:v>46388</x:v>
      </x:c>
      <x:c r="B2900" s="2" t="str">
        <x:f>'Inventory detail'!A648</x:f>
        <x:v>POUC</x:v>
      </x:c>
      <x:c r="C2900" s="2" t="str">
        <x:f>'Inventory detail'!B648</x:f>
        <x:v>10</x:v>
      </x:c>
      <x:c r="D2900" s="2" t="str">
        <x:f>'Inventory detail'!C648</x:f>
        <x:v>MP1114G</x:v>
      </x:c>
      <x:c r="E2900" s="10" t="n">
        <x:f>A1774</x:f>
        <x:v>46357</x:v>
      </x:c>
      <x:c r="F2900" s="7" t="n">
        <x:f>O1774</x:f>
        <x:v>0</x:v>
      </x:c>
      <x:c r="G2900" s="7" t="n">
        <x:f>Q1774</x:f>
        <x:v>0</x:v>
      </x:c>
      <x:c r="H2900" s="7" t="n">
        <x:f>R1774</x:f>
        <x:v>136.43326488706367</x:v>
      </x:c>
      <x:c r="I2900" s="7" t="n">
        <x:f>SUMIFS('PO detail'!$W$1574:$W$1574,'PO detail'!$V$1574:$V$1574,"&gt;="&amp;E2900,'PO detail'!$V$1574:$V$1574,"&lt;"&amp;A2900)</x:f>
        <x:v>0</x:v>
      </x:c>
      <x:c r="J2900" s="7" t="n">
        <x:f>SUMIFS('PO detail'!$X$1574:$X$1574,'PO detail'!$V$1574:$V$1574,"&gt;="&amp;E2900,'PO detail'!$V$1574:$V$1574,"&lt;"&amp;A2900)</x:f>
        <x:v>0</x:v>
      </x:c>
      <x:c r="K2900" s="7" t="n">
        <x:f>SUMIFS('PO detail'!$Y$1574:$Y$1574,'PO detail'!$V$1574:$V$1574,"&gt;="&amp;E2900,'PO detail'!$V$1574:$V$1574,"&lt;"&amp;A2900)</x:f>
        <x:v>0</x:v>
      </x:c>
      <x:c r="L2900" s="7" t="n">
        <x:f>'Inventory detail'!F648*Summary!$K$5*(A2900-E2900)/Summary!$K$6</x:f>
        <x:v>21.388090349075977</x:v>
      </x:c>
      <x:c r="M2900" s="7" t="n">
        <x:f>MAX(0,H2900-L2900)</x:f>
        <x:v>115.04517453798769</x:v>
      </x:c>
      <x:c r="N2900" s="7" t="n">
        <x:f>MAX(0,L2900-H2900)</x:f>
        <x:v>0</x:v>
      </x:c>
      <x:c r="O2900" s="7" t="n">
        <x:f>MAX(0,F2900+I2900-N2900)</x:f>
        <x:v>0</x:v>
      </x:c>
      <x:c r="P2900" s="7" t="n">
        <x:f>MAX(0,N2900-F2900-I2900)</x:f>
        <x:v>0</x:v>
      </x:c>
      <x:c r="Q2900" s="7" t="n">
        <x:f>MAX(0,G2900+J2900-P2900)</x:f>
        <x:v>0</x:v>
      </x:c>
      <x:c r="R2900" s="7" t="n">
        <x:f>M2900+MAX(0,K2900-MAX(0,P2900-G2900-J2900))</x:f>
        <x:v>115.04517453798769</x:v>
      </x:c>
      <x:c r="S2900" s="7" t="n">
        <x:f>SUM(O2900,Q2900,R2900)</x:f>
        <x:v>115.04517453798769</x:v>
      </x:c>
      <x:c r="T2900" s="14" t="n">
        <x:f>'Inventory detail'!T648</x:f>
        <x:v>13.3</x:v>
      </x:c>
      <x:c r="U2900" s="14" t="str">
        <x:f>'Inventory detail'!U648</x:f>
        <x:v>n.a.</x:v>
      </x:c>
      <x:c r="V2900" s="9" t="n">
        <x:f>O2900*T2900</x:f>
        <x:v>0</x:v>
      </x:c>
      <x:c r="W2900" s="9" t="n">
        <x:f>Q2900*T2900</x:f>
        <x:v>0</x:v>
      </x:c>
      <x:c r="X2900" s="9" t="n">
        <x:f>R2900*T2900</x:f>
        <x:v>1530.1008213552363</x:v>
      </x:c>
      <x:c r="Y2900" s="9" t="n">
        <x:f>S2900*T2900</x:f>
        <x:v>1530.1008213552363</x:v>
      </x:c>
      <x:c r="Z2900" s="9" t="str">
        <x:f>IF(ISNUMBER(U2900),S2900*(U2900-T2900),"n.a.")</x:f>
        <x:v>n.a.</x:v>
      </x:c>
      <x:c r="AA2900" s="9" t="n">
        <x:f>IF(ISNUMBER(U2900),Y2900,0)</x:f>
        <x:v>0</x:v>
      </x:c>
      <x:c r="AB2900" s="7" t="n">
        <x:f>MAX(0,L2900-SUM(F2900:K2900))</x:f>
        <x:v>0</x:v>
      </x:c>
    </x:row>
    <x:row r="2901" ht="22" customHeight="1">
      <x:c r="A2901" s="18" t="n">
        <x:f>Summary!E$41</x:f>
        <x:v>46388</x:v>
      </x:c>
      <x:c r="B2901" s="2" t="str">
        <x:f>'Inventory detail'!A649</x:f>
        <x:v>COIL</x:v>
      </x:c>
      <x:c r="C2901" s="2" t="str">
        <x:f>'Inventory detail'!B649</x:f>
        <x:v>10</x:v>
      </x:c>
      <x:c r="D2901" s="2" t="str">
        <x:f>'Inventory detail'!C649</x:f>
        <x:v>25RED12-4</x:v>
      </x:c>
      <x:c r="E2901" s="10" t="n">
        <x:f>A1775</x:f>
        <x:v>46357</x:v>
      </x:c>
      <x:c r="F2901" s="7" t="n">
        <x:f>O1775</x:f>
        <x:v>0</x:v>
      </x:c>
      <x:c r="G2901" s="7" t="n">
        <x:f>Q1775</x:f>
        <x:v>0</x:v>
      </x:c>
      <x:c r="H2901" s="7" t="n">
        <x:f>R1775</x:f>
        <x:v>0</x:v>
      </x:c>
      <x:c r="I2901" s="7" t="n">
        <x:f>0</x:f>
        <x:v>0</x:v>
      </x:c>
      <x:c r="J2901" s="7" t="n">
        <x:f>0</x:f>
        <x:v>0</x:v>
      </x:c>
      <x:c r="K2901" s="7" t="n">
        <x:f>0</x:f>
        <x:v>0</x:v>
      </x:c>
      <x:c r="L2901" s="7" t="n">
        <x:f>'Inventory detail'!F649*Summary!$K$5*(A2901-E2901)/Summary!$K$6</x:f>
        <x:v>16.978069815195074</x:v>
      </x:c>
      <x:c r="M2901" s="7" t="n">
        <x:f>MAX(0,H2901-L2901)</x:f>
        <x:v>0</x:v>
      </x:c>
      <x:c r="N2901" s="7" t="n">
        <x:f>MAX(0,L2901-H2901)</x:f>
        <x:v>16.978069815195074</x:v>
      </x:c>
      <x:c r="O2901" s="7" t="n">
        <x:f>MAX(0,F2901+I2901-N2901)</x:f>
        <x:v>0</x:v>
      </x:c>
      <x:c r="P2901" s="7" t="n">
        <x:f>MAX(0,N2901-F2901-I2901)</x:f>
        <x:v>16.978069815195074</x:v>
      </x:c>
      <x:c r="Q2901" s="7" t="n">
        <x:f>MAX(0,G2901+J2901-P2901)</x:f>
        <x:v>0</x:v>
      </x:c>
      <x:c r="R2901" s="7" t="n">
        <x:f>M2901+MAX(0,K2901-MAX(0,P2901-G2901-J2901))</x:f>
        <x:v>0</x:v>
      </x:c>
      <x:c r="S2901" s="7" t="n">
        <x:f>SUM(O2901,Q2901,R2901)</x:f>
        <x:v>0</x:v>
      </x:c>
      <x:c r="T2901" s="14" t="n">
        <x:f>'Inventory detail'!T649</x:f>
        <x:v>0.1158</x:v>
      </x:c>
      <x:c r="U2901" s="14" t="str">
        <x:f>'Inventory detail'!U649</x:f>
        <x:v>n.a.</x:v>
      </x:c>
      <x:c r="V2901" s="9" t="n">
        <x:f>O2901*T2901</x:f>
        <x:v>0</x:v>
      </x:c>
      <x:c r="W2901" s="9" t="n">
        <x:f>Q2901*T2901</x:f>
        <x:v>0</x:v>
      </x:c>
      <x:c r="X2901" s="9" t="n">
        <x:f>R2901*T2901</x:f>
        <x:v>0</x:v>
      </x:c>
      <x:c r="Y2901" s="9" t="n">
        <x:f>S2901*T2901</x:f>
        <x:v>0</x:v>
      </x:c>
      <x:c r="Z2901" s="9" t="str">
        <x:f>IF(ISNUMBER(U2901),S2901*(U2901-T2901),"n.a.")</x:f>
        <x:v>n.a.</x:v>
      </x:c>
      <x:c r="AA2901" s="9" t="n">
        <x:f>IF(ISNUMBER(U2901),Y2901,0)</x:f>
        <x:v>0</x:v>
      </x:c>
      <x:c r="AB2901" s="7" t="n">
        <x:f>MAX(0,L2901-SUM(F2901:K2901))</x:f>
        <x:v>16.978069815195074</x:v>
      </x:c>
    </x:row>
    <x:row r="2902" ht="22" customHeight="1">
      <x:c r="A2902" s="18" t="n">
        <x:f>Summary!E$41</x:f>
        <x:v>46388</x:v>
      </x:c>
      <x:c r="B2902" s="2" t="str">
        <x:f>'Inventory detail'!A650</x:f>
        <x:v>COIL</x:v>
      </x:c>
      <x:c r="C2902" s="2" t="str">
        <x:f>'Inventory detail'!B650</x:f>
        <x:v>10</x:v>
      </x:c>
      <x:c r="D2902" s="2" t="str">
        <x:f>'Inventory detail'!C650</x:f>
        <x:v>28CLR12-4</x:v>
      </x:c>
      <x:c r="E2902" s="10" t="n">
        <x:f>A1776</x:f>
        <x:v>46357</x:v>
      </x:c>
      <x:c r="F2902" s="7" t="n">
        <x:f>O1776</x:f>
        <x:v>1200</x:v>
      </x:c>
      <x:c r="G2902" s="7" t="n">
        <x:f>Q1776</x:f>
        <x:v>0</x:v>
      </x:c>
      <x:c r="H2902" s="7" t="n">
        <x:f>R1776</x:f>
        <x:v>270.97297741273104</x:v>
      </x:c>
      <x:c r="I2902" s="7" t="n">
        <x:f>SUMIFS('PO detail'!$W$369:$W$369,'PO detail'!$V$369:$V$369,"&gt;="&amp;E2902,'PO detail'!$V$369:$V$369,"&lt;"&amp;A2902)</x:f>
        <x:v>0</x:v>
      </x:c>
      <x:c r="J2902" s="7" t="n">
        <x:f>SUMIFS('PO detail'!$X$369:$X$369,'PO detail'!$V$369:$V$369,"&gt;="&amp;E2902,'PO detail'!$V$369:$V$369,"&lt;"&amp;A2902)</x:f>
        <x:v>0</x:v>
      </x:c>
      <x:c r="K2902" s="7" t="n">
        <x:f>SUMIFS('PO detail'!$Y$369:$Y$369,'PO detail'!$V$369:$V$369,"&gt;="&amp;E2902,'PO detail'!$V$369:$V$369,"&lt;"&amp;A2902)</x:f>
        <x:v>0</x:v>
      </x:c>
      <x:c r="L2902" s="7" t="n">
        <x:f>'Inventory detail'!F650*Summary!$K$5*(A2902-E2902)/Summary!$K$6</x:f>
        <x:v>16.978069815195074</x:v>
      </x:c>
      <x:c r="M2902" s="7" t="n">
        <x:f>MAX(0,H2902-L2902)</x:f>
        <x:v>253.99490759753596</x:v>
      </x:c>
      <x:c r="N2902" s="7" t="n">
        <x:f>MAX(0,L2902-H2902)</x:f>
        <x:v>0</x:v>
      </x:c>
      <x:c r="O2902" s="7" t="n">
        <x:f>MAX(0,F2902+I2902-N2902)</x:f>
        <x:v>1200</x:v>
      </x:c>
      <x:c r="P2902" s="7" t="n">
        <x:f>MAX(0,N2902-F2902-I2902)</x:f>
        <x:v>0</x:v>
      </x:c>
      <x:c r="Q2902" s="7" t="n">
        <x:f>MAX(0,G2902+J2902-P2902)</x:f>
        <x:v>0</x:v>
      </x:c>
      <x:c r="R2902" s="7" t="n">
        <x:f>M2902+MAX(0,K2902-MAX(0,P2902-G2902-J2902))</x:f>
        <x:v>253.99490759753596</x:v>
      </x:c>
      <x:c r="S2902" s="7" t="n">
        <x:f>SUM(O2902,Q2902,R2902)</x:f>
        <x:v>1453.994907597536</x:v>
      </x:c>
      <x:c r="T2902" s="14" t="n">
        <x:f>'Inventory detail'!T650</x:f>
        <x:v>0.2327</x:v>
      </x:c>
      <x:c r="U2902" s="14" t="n">
        <x:f>'Inventory detail'!U650</x:f>
        <x:v>0.22796149999999998</x:v>
      </x:c>
      <x:c r="V2902" s="9" t="n">
        <x:f>O2902*T2902</x:f>
        <x:v>279.24</x:v>
      </x:c>
      <x:c r="W2902" s="9" t="n">
        <x:f>Q2902*T2902</x:f>
        <x:v>0</x:v>
      </x:c>
      <x:c r="X2902" s="9" t="n">
        <x:f>R2902*T2902</x:f>
        <x:v>59.10461499794661</x:v>
      </x:c>
      <x:c r="Y2902" s="9" t="n">
        <x:f>S2902*T2902</x:f>
        <x:v>338.3446149979466</x:v>
      </x:c>
      <x:c r="Z2902" s="9" t="n">
        <x:f>IF(ISNUMBER(U2902),S2902*(U2902-T2902),"n.a.")</x:f>
        <x:v>-6.889754869650933</x:v>
      </x:c>
      <x:c r="AA2902" s="9" t="n">
        <x:f>IF(ISNUMBER(U2902),Y2902,0)</x:f>
        <x:v>338.3446149979466</x:v>
      </x:c>
      <x:c r="AB2902" s="7" t="n">
        <x:f>MAX(0,L2902-SUM(F2902:K2902))</x:f>
        <x:v>0</x:v>
      </x:c>
    </x:row>
    <x:row r="2903" ht="22" customHeight="1">
      <x:c r="A2903" s="18" t="n">
        <x:f>Summary!E$41</x:f>
        <x:v>46388</x:v>
      </x:c>
      <x:c r="B2903" s="2" t="str">
        <x:f>'Inventory detail'!A651</x:f>
        <x:v>COIL</x:v>
      </x:c>
      <x:c r="C2903" s="2" t="str">
        <x:f>'Inventory detail'!B651</x:f>
        <x:v>10</x:v>
      </x:c>
      <x:c r="D2903" s="2" t="str">
        <x:f>'Inventory detail'!C651</x:f>
        <x:v>28FG12-4</x:v>
      </x:c>
      <x:c r="E2903" s="10" t="n">
        <x:f>A1777</x:f>
        <x:v>46357</x:v>
      </x:c>
      <x:c r="F2903" s="7" t="n">
        <x:f>O1777</x:f>
        <x:v>0</x:v>
      </x:c>
      <x:c r="G2903" s="7" t="n">
        <x:f>Q1777</x:f>
        <x:v>0</x:v>
      </x:c>
      <x:c r="H2903" s="7" t="n">
        <x:f>R1777</x:f>
        <x:v>470.97297741273104</x:v>
      </x:c>
      <x:c r="I2903" s="7" t="n">
        <x:f>0</x:f>
        <x:v>0</x:v>
      </x:c>
      <x:c r="J2903" s="7" t="n">
        <x:f>0</x:f>
        <x:v>0</x:v>
      </x:c>
      <x:c r="K2903" s="7" t="n">
        <x:f>0</x:f>
        <x:v>0</x:v>
      </x:c>
      <x:c r="L2903" s="7" t="n">
        <x:f>'Inventory detail'!F651*Summary!$K$5*(A2903-E2903)/Summary!$K$6</x:f>
        <x:v>16.978069815195074</x:v>
      </x:c>
      <x:c r="M2903" s="7" t="n">
        <x:f>MAX(0,H2903-L2903)</x:f>
        <x:v>453.994907597536</x:v>
      </x:c>
      <x:c r="N2903" s="7" t="n">
        <x:f>MAX(0,L2903-H2903)</x:f>
        <x:v>0</x:v>
      </x:c>
      <x:c r="O2903" s="7" t="n">
        <x:f>MAX(0,F2903+I2903-N2903)</x:f>
        <x:v>0</x:v>
      </x:c>
      <x:c r="P2903" s="7" t="n">
        <x:f>MAX(0,N2903-F2903-I2903)</x:f>
        <x:v>0</x:v>
      </x:c>
      <x:c r="Q2903" s="7" t="n">
        <x:f>MAX(0,G2903+J2903-P2903)</x:f>
        <x:v>0</x:v>
      </x:c>
      <x:c r="R2903" s="7" t="n">
        <x:f>M2903+MAX(0,K2903-MAX(0,P2903-G2903-J2903))</x:f>
        <x:v>453.994907597536</x:v>
      </x:c>
      <x:c r="S2903" s="7" t="n">
        <x:f>SUM(O2903,Q2903,R2903)</x:f>
        <x:v>453.994907597536</x:v>
      </x:c>
      <x:c r="T2903" s="14" t="n">
        <x:f>'Inventory detail'!T651</x:f>
        <x:v>0.1292</x:v>
      </x:c>
      <x:c r="U2903" s="14" t="str">
        <x:f>'Inventory detail'!U651</x:f>
        <x:v>n.a.</x:v>
      </x:c>
      <x:c r="V2903" s="9" t="n">
        <x:f>O2903*T2903</x:f>
        <x:v>0</x:v>
      </x:c>
      <x:c r="W2903" s="9" t="n">
        <x:f>Q2903*T2903</x:f>
        <x:v>0</x:v>
      </x:c>
      <x:c r="X2903" s="9" t="n">
        <x:f>R2903*T2903</x:f>
        <x:v>58.656142061601656</x:v>
      </x:c>
      <x:c r="Y2903" s="9" t="n">
        <x:f>S2903*T2903</x:f>
        <x:v>58.656142061601656</x:v>
      </x:c>
      <x:c r="Z2903" s="9" t="str">
        <x:f>IF(ISNUMBER(U2903),S2903*(U2903-T2903),"n.a.")</x:f>
        <x:v>n.a.</x:v>
      </x:c>
      <x:c r="AA2903" s="9" t="n">
        <x:f>IF(ISNUMBER(U2903),Y2903,0)</x:f>
        <x:v>0</x:v>
      </x:c>
      <x:c r="AB2903" s="7" t="n">
        <x:f>MAX(0,L2903-SUM(F2903:K2903))</x:f>
        <x:v>0</x:v>
      </x:c>
    </x:row>
    <x:row r="2904" ht="22" customHeight="1">
      <x:c r="A2904" s="18" t="n">
        <x:f>Summary!E$41</x:f>
        <x:v>46388</x:v>
      </x:c>
      <x:c r="B2904" s="2" t="str">
        <x:f>'Inventory detail'!A652</x:f>
        <x:v>COIL</x:v>
      </x:c>
      <x:c r="C2904" s="2" t="str">
        <x:f>'Inventory detail'!B652</x:f>
        <x:v>10</x:v>
      </x:c>
      <x:c r="D2904" s="2" t="str">
        <x:f>'Inventory detail'!C652</x:f>
        <x:v>30BLK36-4</x:v>
      </x:c>
      <x:c r="E2904" s="10" t="n">
        <x:f>A1778</x:f>
        <x:v>46357</x:v>
      </x:c>
      <x:c r="F2904" s="7" t="n">
        <x:f>O1778</x:f>
        <x:v>0</x:v>
      </x:c>
      <x:c r="G2904" s="7" t="n">
        <x:f>Q1778</x:f>
        <x:v>0</x:v>
      </x:c>
      <x:c r="H2904" s="7" t="n">
        <x:f>R1778</x:f>
        <x:v>270.97297741273104</x:v>
      </x:c>
      <x:c r="I2904" s="7" t="n">
        <x:f>0</x:f>
        <x:v>0</x:v>
      </x:c>
      <x:c r="J2904" s="7" t="n">
        <x:f>0</x:f>
        <x:v>0</x:v>
      </x:c>
      <x:c r="K2904" s="7" t="n">
        <x:f>0</x:f>
        <x:v>0</x:v>
      </x:c>
      <x:c r="L2904" s="7" t="n">
        <x:f>'Inventory detail'!F652*Summary!$K$5*(A2904-E2904)/Summary!$K$6</x:f>
        <x:v>16.978069815195074</x:v>
      </x:c>
      <x:c r="M2904" s="7" t="n">
        <x:f>MAX(0,H2904-L2904)</x:f>
        <x:v>253.99490759753596</x:v>
      </x:c>
      <x:c r="N2904" s="7" t="n">
        <x:f>MAX(0,L2904-H2904)</x:f>
        <x:v>0</x:v>
      </x:c>
      <x:c r="O2904" s="7" t="n">
        <x:f>MAX(0,F2904+I2904-N2904)</x:f>
        <x:v>0</x:v>
      </x:c>
      <x:c r="P2904" s="7" t="n">
        <x:f>MAX(0,N2904-F2904-I2904)</x:f>
        <x:v>0</x:v>
      </x:c>
      <x:c r="Q2904" s="7" t="n">
        <x:f>MAX(0,G2904+J2904-P2904)</x:f>
        <x:v>0</x:v>
      </x:c>
      <x:c r="R2904" s="7" t="n">
        <x:f>M2904+MAX(0,K2904-MAX(0,P2904-G2904-J2904))</x:f>
        <x:v>253.99490759753596</x:v>
      </x:c>
      <x:c r="S2904" s="7" t="n">
        <x:f>SUM(O2904,Q2904,R2904)</x:f>
        <x:v>253.99490759753596</x:v>
      </x:c>
      <x:c r="T2904" s="14" t="n">
        <x:f>'Inventory detail'!T652</x:f>
        <x:v>0.5734</x:v>
      </x:c>
      <x:c r="U2904" s="14" t="n">
        <x:f>'Inventory detail'!U652</x:f>
        <x:v>0.561782</x:v>
      </x:c>
      <x:c r="V2904" s="9" t="n">
        <x:f>O2904*T2904</x:f>
        <x:v>0</x:v>
      </x:c>
      <x:c r="W2904" s="9" t="n">
        <x:f>Q2904*T2904</x:f>
        <x:v>0</x:v>
      </x:c>
      <x:c r="X2904" s="9" t="n">
        <x:f>R2904*T2904</x:f>
        <x:v>145.64068001642713</x:v>
      </x:c>
      <x:c r="Y2904" s="9" t="n">
        <x:f>S2904*T2904</x:f>
        <x:v>145.64068001642713</x:v>
      </x:c>
      <x:c r="Z2904" s="9" t="n">
        <x:f>IF(ISNUMBER(U2904),S2904*(U2904-T2904),"n.a.")</x:f>
        <x:v>-2.950912836468177</x:v>
      </x:c>
      <x:c r="AA2904" s="9" t="n">
        <x:f>IF(ISNUMBER(U2904),Y2904,0)</x:f>
        <x:v>145.64068001642713</x:v>
      </x:c>
      <x:c r="AB2904" s="7" t="n">
        <x:f>MAX(0,L2904-SUM(F2904:K2904))</x:f>
        <x:v>0</x:v>
      </x:c>
    </x:row>
    <x:row r="2905" ht="22" customHeight="1">
      <x:c r="A2905" s="18" t="n">
        <x:f>Summary!E$41</x:f>
        <x:v>46388</x:v>
      </x:c>
      <x:c r="B2905" s="2" t="str">
        <x:f>'Inventory detail'!A653</x:f>
        <x:v>COIL</x:v>
      </x:c>
      <x:c r="C2905" s="2" t="str">
        <x:f>'Inventory detail'!B653</x:f>
        <x:v>10</x:v>
      </x:c>
      <x:c r="D2905" s="2" t="str">
        <x:f>'Inventory detail'!C653</x:f>
        <x:v>30NAV12-4</x:v>
      </x:c>
      <x:c r="E2905" s="10" t="n">
        <x:f>A1779</x:f>
        <x:v>46357</x:v>
      </x:c>
      <x:c r="F2905" s="7" t="n">
        <x:f>O1779</x:f>
        <x:v>0</x:v>
      </x:c>
      <x:c r="G2905" s="7" t="n">
        <x:f>Q1779</x:f>
        <x:v>0</x:v>
      </x:c>
      <x:c r="H2905" s="7" t="n">
        <x:f>R1779</x:f>
        <x:v>1170.9729774127309</x:v>
      </x:c>
      <x:c r="I2905" s="7" t="n">
        <x:f>0</x:f>
        <x:v>0</x:v>
      </x:c>
      <x:c r="J2905" s="7" t="n">
        <x:f>0</x:f>
        <x:v>0</x:v>
      </x:c>
      <x:c r="K2905" s="7" t="n">
        <x:f>0</x:f>
        <x:v>0</x:v>
      </x:c>
      <x:c r="L2905" s="7" t="n">
        <x:f>'Inventory detail'!F653*Summary!$K$5*(A2905-E2905)/Summary!$K$6</x:f>
        <x:v>16.978069815195074</x:v>
      </x:c>
      <x:c r="M2905" s="7" t="n">
        <x:f>MAX(0,H2905-L2905)</x:f>
        <x:v>1153.9949075975358</x:v>
      </x:c>
      <x:c r="N2905" s="7" t="n">
        <x:f>MAX(0,L2905-H2905)</x:f>
        <x:v>0</x:v>
      </x:c>
      <x:c r="O2905" s="7" t="n">
        <x:f>MAX(0,F2905+I2905-N2905)</x:f>
        <x:v>0</x:v>
      </x:c>
      <x:c r="P2905" s="7" t="n">
        <x:f>MAX(0,N2905-F2905-I2905)</x:f>
        <x:v>0</x:v>
      </x:c>
      <x:c r="Q2905" s="7" t="n">
        <x:f>MAX(0,G2905+J2905-P2905)</x:f>
        <x:v>0</x:v>
      </x:c>
      <x:c r="R2905" s="7" t="n">
        <x:f>M2905+MAX(0,K2905-MAX(0,P2905-G2905-J2905))</x:f>
        <x:v>1153.9949075975358</x:v>
      </x:c>
      <x:c r="S2905" s="7" t="n">
        <x:f>SUM(O2905,Q2905,R2905)</x:f>
        <x:v>1153.9949075975358</x:v>
      </x:c>
      <x:c r="T2905" s="14" t="n">
        <x:f>'Inventory detail'!T653</x:f>
        <x:v>0.25079999999999997</x:v>
      </x:c>
      <x:c r="U2905" s="14" t="n">
        <x:f>'Inventory detail'!U653</x:f>
        <x:v>0.245752</x:v>
      </x:c>
      <x:c r="V2905" s="9" t="n">
        <x:f>O2905*T2905</x:f>
        <x:v>0</x:v>
      </x:c>
      <x:c r="W2905" s="9" t="n">
        <x:f>Q2905*T2905</x:f>
        <x:v>0</x:v>
      </x:c>
      <x:c r="X2905" s="9" t="n">
        <x:f>R2905*T2905</x:f>
        <x:v>289.42192282546193</x:v>
      </x:c>
      <x:c r="Y2905" s="9" t="n">
        <x:f>S2905*T2905</x:f>
        <x:v>289.42192282546193</x:v>
      </x:c>
      <x:c r="Z2905" s="9" t="n">
        <x:f>IF(ISNUMBER(U2905),S2905*(U2905-T2905),"n.a.")</x:f>
        <x:v>-5.8253662935523245</x:v>
      </x:c>
      <x:c r="AA2905" s="9" t="n">
        <x:f>IF(ISNUMBER(U2905),Y2905,0)</x:f>
        <x:v>289.42192282546193</x:v>
      </x:c>
      <x:c r="AB2905" s="7" t="n">
        <x:f>MAX(0,L2905-SUM(F2905:K2905))</x:f>
        <x:v>0</x:v>
      </x:c>
    </x:row>
    <x:row r="2906" ht="22" customHeight="1">
      <x:c r="A2906" s="18" t="n">
        <x:f>Summary!E$41</x:f>
        <x:v>46388</x:v>
      </x:c>
      <x:c r="B2906" s="2" t="str">
        <x:f>'Inventory detail'!A654</x:f>
        <x:v>COIL</x:v>
      </x:c>
      <x:c r="C2906" s="2" t="str">
        <x:f>'Inventory detail'!B654</x:f>
        <x:v>10</x:v>
      </x:c>
      <x:c r="D2906" s="2" t="str">
        <x:f>'Inventory detail'!C654</x:f>
        <x:v>30RED12-4</x:v>
      </x:c>
      <x:c r="E2906" s="10" t="n">
        <x:f>A1780</x:f>
        <x:v>46357</x:v>
      </x:c>
      <x:c r="F2906" s="7" t="n">
        <x:f>O1780</x:f>
        <x:v>0</x:v>
      </x:c>
      <x:c r="G2906" s="7" t="n">
        <x:f>Q1780</x:f>
        <x:v>0</x:v>
      </x:c>
      <x:c r="H2906" s="7" t="n">
        <x:f>R1780</x:f>
        <x:v>0</x:v>
      </x:c>
      <x:c r="I2906" s="7" t="n">
        <x:f>0</x:f>
        <x:v>0</x:v>
      </x:c>
      <x:c r="J2906" s="7" t="n">
        <x:f>0</x:f>
        <x:v>0</x:v>
      </x:c>
      <x:c r="K2906" s="7" t="n">
        <x:f>0</x:f>
        <x:v>0</x:v>
      </x:c>
      <x:c r="L2906" s="7" t="n">
        <x:f>'Inventory detail'!F654*Summary!$K$5*(A2906-E2906)/Summary!$K$6</x:f>
        <x:v>16.978069815195074</x:v>
      </x:c>
      <x:c r="M2906" s="7" t="n">
        <x:f>MAX(0,H2906-L2906)</x:f>
        <x:v>0</x:v>
      </x:c>
      <x:c r="N2906" s="7" t="n">
        <x:f>MAX(0,L2906-H2906)</x:f>
        <x:v>16.978069815195074</x:v>
      </x:c>
      <x:c r="O2906" s="7" t="n">
        <x:f>MAX(0,F2906+I2906-N2906)</x:f>
        <x:v>0</x:v>
      </x:c>
      <x:c r="P2906" s="7" t="n">
        <x:f>MAX(0,N2906-F2906-I2906)</x:f>
        <x:v>16.978069815195074</x:v>
      </x:c>
      <x:c r="Q2906" s="7" t="n">
        <x:f>MAX(0,G2906+J2906-P2906)</x:f>
        <x:v>0</x:v>
      </x:c>
      <x:c r="R2906" s="7" t="n">
        <x:f>M2906+MAX(0,K2906-MAX(0,P2906-G2906-J2906))</x:f>
        <x:v>0</x:v>
      </x:c>
      <x:c r="S2906" s="7" t="n">
        <x:f>SUM(O2906,Q2906,R2906)</x:f>
        <x:v>0</x:v>
      </x:c>
      <x:c r="T2906" s="14" t="n">
        <x:f>'Inventory detail'!T654</x:f>
        <x:v>0.1408</x:v>
      </x:c>
      <x:c r="U2906" s="14" t="str">
        <x:f>'Inventory detail'!U654</x:f>
        <x:v>n.a.</x:v>
      </x:c>
      <x:c r="V2906" s="9" t="n">
        <x:f>O2906*T2906</x:f>
        <x:v>0</x:v>
      </x:c>
      <x:c r="W2906" s="9" t="n">
        <x:f>Q2906*T2906</x:f>
        <x:v>0</x:v>
      </x:c>
      <x:c r="X2906" s="9" t="n">
        <x:f>R2906*T2906</x:f>
        <x:v>0</x:v>
      </x:c>
      <x:c r="Y2906" s="9" t="n">
        <x:f>S2906*T2906</x:f>
        <x:v>0</x:v>
      </x:c>
      <x:c r="Z2906" s="9" t="str">
        <x:f>IF(ISNUMBER(U2906),S2906*(U2906-T2906),"n.a.")</x:f>
        <x:v>n.a.</x:v>
      </x:c>
      <x:c r="AA2906" s="9" t="n">
        <x:f>IF(ISNUMBER(U2906),Y2906,0)</x:f>
        <x:v>0</x:v>
      </x:c>
      <x:c r="AB2906" s="7" t="n">
        <x:f>MAX(0,L2906-SUM(F2906:K2906))</x:f>
        <x:v>16.978069815195074</x:v>
      </x:c>
    </x:row>
    <x:row r="2907" ht="22" customHeight="1">
      <x:c r="A2907" s="18" t="n">
        <x:f>Summary!E$41</x:f>
        <x:v>46388</x:v>
      </x:c>
      <x:c r="B2907" s="2" t="str">
        <x:f>'Inventory detail'!A655</x:f>
        <x:v>COIL</x:v>
      </x:c>
      <x:c r="C2907" s="2" t="str">
        <x:f>'Inventory detail'!B655</x:f>
        <x:v>10</x:v>
      </x:c>
      <x:c r="D2907" s="2" t="str">
        <x:f>'Inventory detail'!C655</x:f>
        <x:v>32CLR12-4</x:v>
      </x:c>
      <x:c r="E2907" s="10" t="n">
        <x:f>A1781</x:f>
        <x:v>46357</x:v>
      </x:c>
      <x:c r="F2907" s="7" t="n">
        <x:f>O1781</x:f>
        <x:v>1200</x:v>
      </x:c>
      <x:c r="G2907" s="7" t="n">
        <x:f>Q1781</x:f>
        <x:v>0</x:v>
      </x:c>
      <x:c r="H2907" s="7" t="n">
        <x:f>R1781</x:f>
        <x:v>70.972977412731</x:v>
      </x:c>
      <x:c r="I2907" s="7" t="n">
        <x:f>SUMIFS('PO detail'!$W$398:$W$398,'PO detail'!$V$398:$V$398,"&gt;="&amp;E2907,'PO detail'!$V$398:$V$398,"&lt;"&amp;A2907)</x:f>
        <x:v>0</x:v>
      </x:c>
      <x:c r="J2907" s="7" t="n">
        <x:f>SUMIFS('PO detail'!$X$398:$X$398,'PO detail'!$V$398:$V$398,"&gt;="&amp;E2907,'PO detail'!$V$398:$V$398,"&lt;"&amp;A2907)</x:f>
        <x:v>0</x:v>
      </x:c>
      <x:c r="K2907" s="7" t="n">
        <x:f>SUMIFS('PO detail'!$Y$398:$Y$398,'PO detail'!$V$398:$V$398,"&gt;="&amp;E2907,'PO detail'!$V$398:$V$398,"&lt;"&amp;A2907)</x:f>
        <x:v>0</x:v>
      </x:c>
      <x:c r="L2907" s="7" t="n">
        <x:f>'Inventory detail'!F655*Summary!$K$5*(A2907-E2907)/Summary!$K$6</x:f>
        <x:v>16.978069815195074</x:v>
      </x:c>
      <x:c r="M2907" s="7" t="n">
        <x:f>MAX(0,H2907-L2907)</x:f>
        <x:v>53.99490759753593</x:v>
      </x:c>
      <x:c r="N2907" s="7" t="n">
        <x:f>MAX(0,L2907-H2907)</x:f>
        <x:v>0</x:v>
      </x:c>
      <x:c r="O2907" s="7" t="n">
        <x:f>MAX(0,F2907+I2907-N2907)</x:f>
        <x:v>1200</x:v>
      </x:c>
      <x:c r="P2907" s="7" t="n">
        <x:f>MAX(0,N2907-F2907-I2907)</x:f>
        <x:v>0</x:v>
      </x:c>
      <x:c r="Q2907" s="7" t="n">
        <x:f>MAX(0,G2907+J2907-P2907)</x:f>
        <x:v>0</x:v>
      </x:c>
      <x:c r="R2907" s="7" t="n">
        <x:f>M2907+MAX(0,K2907-MAX(0,P2907-G2907-J2907))</x:f>
        <x:v>53.99490759753593</x:v>
      </x:c>
      <x:c r="S2907" s="7" t="n">
        <x:f>SUM(O2907,Q2907,R2907)</x:f>
        <x:v>1253.994907597536</x:v>
      </x:c>
      <x:c r="T2907" s="14" t="n">
        <x:f>'Inventory detail'!T655</x:f>
        <x:v>0.2647</x:v>
      </x:c>
      <x:c r="U2907" s="14" t="n">
        <x:f>'Inventory detail'!U655</x:f>
        <x:v>0.2593435</x:v>
      </x:c>
      <x:c r="V2907" s="9" t="n">
        <x:f>O2907*T2907</x:f>
        <x:v>317.64</x:v>
      </x:c>
      <x:c r="W2907" s="9" t="n">
        <x:f>Q2907*T2907</x:f>
        <x:v>0</x:v>
      </x:c>
      <x:c r="X2907" s="9" t="n">
        <x:f>R2907*T2907</x:f>
        <x:v>14.29245204106776</x:v>
      </x:c>
      <x:c r="Y2907" s="9" t="n">
        <x:f>S2907*T2907</x:f>
        <x:v>331.9324520410678</x:v>
      </x:c>
      <x:c r="Z2907" s="9" t="n">
        <x:f>IF(ISNUMBER(U2907),S2907*(U2907-T2907),"n.a.")</x:f>
        <x:v>-6.717023722546184</x:v>
      </x:c>
      <x:c r="AA2907" s="9" t="n">
        <x:f>IF(ISNUMBER(U2907),Y2907,0)</x:f>
        <x:v>331.9324520410678</x:v>
      </x:c>
      <x:c r="AB2907" s="7" t="n">
        <x:f>MAX(0,L2907-SUM(F2907:K2907))</x:f>
        <x:v>0</x:v>
      </x:c>
    </x:row>
    <x:row r="2908" ht="22" customHeight="1">
      <x:c r="A2908" s="18" t="n">
        <x:f>Summary!E$41</x:f>
        <x:v>46388</x:v>
      </x:c>
      <x:c r="B2908" s="2" t="str">
        <x:f>'Inventory detail'!A656</x:f>
        <x:v>COIL</x:v>
      </x:c>
      <x:c r="C2908" s="2" t="str">
        <x:f>'Inventory detail'!B656</x:f>
        <x:v>10</x:v>
      </x:c>
      <x:c r="D2908" s="2" t="str">
        <x:f>'Inventory detail'!C656</x:f>
        <x:v>9MAR12-4</x:v>
      </x:c>
      <x:c r="E2908" s="10" t="n">
        <x:f>A1782</x:f>
        <x:v>46357</x:v>
      </x:c>
      <x:c r="F2908" s="7" t="n">
        <x:f>O1782</x:f>
        <x:v>0</x:v>
      </x:c>
      <x:c r="G2908" s="7" t="n">
        <x:f>Q1782</x:f>
        <x:v>0</x:v>
      </x:c>
      <x:c r="H2908" s="7" t="n">
        <x:f>R1782</x:f>
        <x:v>270.97297741273104</x:v>
      </x:c>
      <x:c r="I2908" s="7" t="n">
        <x:f>0</x:f>
        <x:v>0</x:v>
      </x:c>
      <x:c r="J2908" s="7" t="n">
        <x:f>0</x:f>
        <x:v>0</x:v>
      </x:c>
      <x:c r="K2908" s="7" t="n">
        <x:f>0</x:f>
        <x:v>0</x:v>
      </x:c>
      <x:c r="L2908" s="7" t="n">
        <x:f>'Inventory detail'!F656*Summary!$K$5*(A2908-E2908)/Summary!$K$6</x:f>
        <x:v>16.978069815195074</x:v>
      </x:c>
      <x:c r="M2908" s="7" t="n">
        <x:f>MAX(0,H2908-L2908)</x:f>
        <x:v>253.99490759753596</x:v>
      </x:c>
      <x:c r="N2908" s="7" t="n">
        <x:f>MAX(0,L2908-H2908)</x:f>
        <x:v>0</x:v>
      </x:c>
      <x:c r="O2908" s="7" t="n">
        <x:f>MAX(0,F2908+I2908-N2908)</x:f>
        <x:v>0</x:v>
      </x:c>
      <x:c r="P2908" s="7" t="n">
        <x:f>MAX(0,N2908-F2908-I2908)</x:f>
        <x:v>0</x:v>
      </x:c>
      <x:c r="Q2908" s="7" t="n">
        <x:f>MAX(0,G2908+J2908-P2908)</x:f>
        <x:v>0</x:v>
      </x:c>
      <x:c r="R2908" s="7" t="n">
        <x:f>M2908+MAX(0,K2908-MAX(0,P2908-G2908-J2908))</x:f>
        <x:v>253.99490759753596</x:v>
      </x:c>
      <x:c r="S2908" s="7" t="n">
        <x:f>SUM(O2908,Q2908,R2908)</x:f>
        <x:v>253.99490759753596</x:v>
      </x:c>
      <x:c r="T2908" s="14" t="n">
        <x:f>'Inventory detail'!T656</x:f>
        <x:v>0.0286</x:v>
      </x:c>
      <x:c r="U2908" s="14" t="str">
        <x:f>'Inventory detail'!U656</x:f>
        <x:v>n.a.</x:v>
      </x:c>
      <x:c r="V2908" s="9" t="n">
        <x:f>O2908*T2908</x:f>
        <x:v>0</x:v>
      </x:c>
      <x:c r="W2908" s="9" t="n">
        <x:f>Q2908*T2908</x:f>
        <x:v>0</x:v>
      </x:c>
      <x:c r="X2908" s="9" t="n">
        <x:f>R2908*T2908</x:f>
        <x:v>7.264254357289529</x:v>
      </x:c>
      <x:c r="Y2908" s="9" t="n">
        <x:f>S2908*T2908</x:f>
        <x:v>7.264254357289529</x:v>
      </x:c>
      <x:c r="Z2908" s="9" t="str">
        <x:f>IF(ISNUMBER(U2908),S2908*(U2908-T2908),"n.a.")</x:f>
        <x:v>n.a.</x:v>
      </x:c>
      <x:c r="AA2908" s="9" t="n">
        <x:f>IF(ISNUMBER(U2908),Y2908,0)</x:f>
        <x:v>0</x:v>
      </x:c>
      <x:c r="AB2908" s="7" t="n">
        <x:f>MAX(0,L2908-SUM(F2908:K2908))</x:f>
        <x:v>0</x:v>
      </x:c>
    </x:row>
    <x:row r="2909" ht="22" customHeight="1">
      <x:c r="A2909" s="18" t="n">
        <x:f>Summary!E$41</x:f>
        <x:v>46388</x:v>
      </x:c>
      <x:c r="B2909" s="2" t="str">
        <x:f>'Inventory detail'!A657</x:f>
        <x:v>COIL</x:v>
      </x:c>
      <x:c r="C2909" s="2" t="str">
        <x:f>'Inventory detail'!B657</x:f>
        <x:v>30</x:v>
      </x:c>
      <x:c r="D2909" s="2" t="str">
        <x:f>'Inventory detail'!C657</x:f>
        <x:v>30CLR12-4</x:v>
      </x:c>
      <x:c r="E2909" s="10" t="n">
        <x:f>A1783</x:f>
        <x:v>46357</x:v>
      </x:c>
      <x:c r="F2909" s="7" t="n">
        <x:f>O1783</x:f>
        <x:v>1200</x:v>
      </x:c>
      <x:c r="G2909" s="7" t="n">
        <x:f>Q1783</x:f>
        <x:v>0</x:v>
      </x:c>
      <x:c r="H2909" s="7" t="n">
        <x:f>R1783</x:f>
        <x:v>370.97297741273104</x:v>
      </x:c>
      <x:c r="I2909" s="7" t="n">
        <x:f>SUMIFS('PO detail'!$W$893:$W$893,'PO detail'!$V$893:$V$893,"&gt;="&amp;E2909,'PO detail'!$V$893:$V$893,"&lt;"&amp;A2909)</x:f>
        <x:v>0</x:v>
      </x:c>
      <x:c r="J2909" s="7" t="n">
        <x:f>SUMIFS('PO detail'!$X$893:$X$893,'PO detail'!$V$893:$V$893,"&gt;="&amp;E2909,'PO detail'!$V$893:$V$893,"&lt;"&amp;A2909)</x:f>
        <x:v>0</x:v>
      </x:c>
      <x:c r="K2909" s="7" t="n">
        <x:f>SUMIFS('PO detail'!$Y$893:$Y$893,'PO detail'!$V$893:$V$893,"&gt;="&amp;E2909,'PO detail'!$V$893:$V$893,"&lt;"&amp;A2909)</x:f>
        <x:v>0</x:v>
      </x:c>
      <x:c r="L2909" s="7" t="n">
        <x:f>'Inventory detail'!F657*Summary!$K$5*(A2909-E2909)/Summary!$K$6</x:f>
        <x:v>16.978069815195074</x:v>
      </x:c>
      <x:c r="M2909" s="7" t="n">
        <x:f>MAX(0,H2909-L2909)</x:f>
        <x:v>353.994907597536</x:v>
      </x:c>
      <x:c r="N2909" s="7" t="n">
        <x:f>MAX(0,L2909-H2909)</x:f>
        <x:v>0</x:v>
      </x:c>
      <x:c r="O2909" s="7" t="n">
        <x:f>MAX(0,F2909+I2909-N2909)</x:f>
        <x:v>1200</x:v>
      </x:c>
      <x:c r="P2909" s="7" t="n">
        <x:f>MAX(0,N2909-F2909-I2909)</x:f>
        <x:v>0</x:v>
      </x:c>
      <x:c r="Q2909" s="7" t="n">
        <x:f>MAX(0,G2909+J2909-P2909)</x:f>
        <x:v>0</x:v>
      </x:c>
      <x:c r="R2909" s="7" t="n">
        <x:f>M2909+MAX(0,K2909-MAX(0,P2909-G2909-J2909))</x:f>
        <x:v>353.994907597536</x:v>
      </x:c>
      <x:c r="S2909" s="7" t="n">
        <x:f>SUM(O2909,Q2909,R2909)</x:f>
        <x:v>1553.994907597536</x:v>
      </x:c>
      <x:c r="T2909" s="14" t="n">
        <x:f>'Inventory detail'!T657</x:f>
        <x:v>0.25079999999999997</x:v>
      </x:c>
      <x:c r="U2909" s="14" t="n">
        <x:f>'Inventory detail'!U657</x:f>
        <x:v>0.245752</x:v>
      </x:c>
      <x:c r="V2909" s="9" t="n">
        <x:f>O2909*T2909</x:f>
        <x:v>300.96</x:v>
      </x:c>
      <x:c r="W2909" s="9" t="n">
        <x:f>Q2909*T2909</x:f>
        <x:v>0</x:v>
      </x:c>
      <x:c r="X2909" s="9" t="n">
        <x:f>R2909*T2909</x:f>
        <x:v>88.78192282546202</x:v>
      </x:c>
      <x:c r="Y2909" s="9" t="n">
        <x:f>S2909*T2909</x:f>
        <x:v>389.741922825462</x:v>
      </x:c>
      <x:c r="Z2909" s="9" t="n">
        <x:f>IF(ISNUMBER(U2909),S2909*(U2909-T2909),"n.a.")</x:f>
        <x:v>-7.8445662935523135</x:v>
      </x:c>
      <x:c r="AA2909" s="9" t="n">
        <x:f>IF(ISNUMBER(U2909),Y2909,0)</x:f>
        <x:v>389.741922825462</x:v>
      </x:c>
      <x:c r="AB2909" s="7" t="n">
        <x:f>MAX(0,L2909-SUM(F2909:K2909))</x:f>
        <x:v>0</x:v>
      </x:c>
    </x:row>
    <x:row r="2910" ht="22" customHeight="1">
      <x:c r="A2910" s="18" t="n">
        <x:f>Summary!E$41</x:f>
        <x:v>46388</x:v>
      </x:c>
      <x:c r="B2910" s="2" t="str">
        <x:f>'Inventory detail'!A658</x:f>
        <x:v>COIL</x:v>
      </x:c>
      <x:c r="C2910" s="2" t="str">
        <x:f>'Inventory detail'!B658</x:f>
        <x:v>60</x:v>
      </x:c>
      <x:c r="D2910" s="2" t="str">
        <x:f>'Inventory detail'!C658</x:f>
        <x:v>30WHT36-4</x:v>
      </x:c>
      <x:c r="E2910" s="10" t="n">
        <x:f>A1784</x:f>
        <x:v>46357</x:v>
      </x:c>
      <x:c r="F2910" s="7" t="n">
        <x:f>O1784</x:f>
        <x:v>0</x:v>
      </x:c>
      <x:c r="G2910" s="7" t="n">
        <x:f>Q1784</x:f>
        <x:v>0</x:v>
      </x:c>
      <x:c r="H2910" s="7" t="n">
        <x:f>R1784</x:f>
        <x:v>470.97297741273104</x:v>
      </x:c>
      <x:c r="I2910" s="7" t="n">
        <x:f>0</x:f>
        <x:v>0</x:v>
      </x:c>
      <x:c r="J2910" s="7" t="n">
        <x:f>0</x:f>
        <x:v>0</x:v>
      </x:c>
      <x:c r="K2910" s="7" t="n">
        <x:f>0</x:f>
        <x:v>0</x:v>
      </x:c>
      <x:c r="L2910" s="7" t="n">
        <x:f>'Inventory detail'!F658*Summary!$K$5*(A2910-E2910)/Summary!$K$6</x:f>
        <x:v>16.978069815195074</x:v>
      </x:c>
      <x:c r="M2910" s="7" t="n">
        <x:f>MAX(0,H2910-L2910)</x:f>
        <x:v>453.994907597536</x:v>
      </x:c>
      <x:c r="N2910" s="7" t="n">
        <x:f>MAX(0,L2910-H2910)</x:f>
        <x:v>0</x:v>
      </x:c>
      <x:c r="O2910" s="7" t="n">
        <x:f>MAX(0,F2910+I2910-N2910)</x:f>
        <x:v>0</x:v>
      </x:c>
      <x:c r="P2910" s="7" t="n">
        <x:f>MAX(0,N2910-F2910-I2910)</x:f>
        <x:v>0</x:v>
      </x:c>
      <x:c r="Q2910" s="7" t="n">
        <x:f>MAX(0,G2910+J2910-P2910)</x:f>
        <x:v>0</x:v>
      </x:c>
      <x:c r="R2910" s="7" t="n">
        <x:f>M2910+MAX(0,K2910-MAX(0,P2910-G2910-J2910))</x:f>
        <x:v>453.994907597536</x:v>
      </x:c>
      <x:c r="S2910" s="7" t="n">
        <x:f>SUM(O2910,Q2910,R2910)</x:f>
        <x:v>453.994907597536</x:v>
      </x:c>
      <x:c r="T2910" s="14" t="n">
        <x:f>'Inventory detail'!T658</x:f>
        <x:v>0.37829999999999997</x:v>
      </x:c>
      <x:c r="U2910" s="14" t="str">
        <x:f>'Inventory detail'!U658</x:f>
        <x:v>n.a.</x:v>
      </x:c>
      <x:c r="V2910" s="9" t="n">
        <x:f>O2910*T2910</x:f>
        <x:v>0</x:v>
      </x:c>
      <x:c r="W2910" s="9" t="n">
        <x:f>Q2910*T2910</x:f>
        <x:v>0</x:v>
      </x:c>
      <x:c r="X2910" s="9" t="n">
        <x:f>R2910*T2910</x:f>
        <x:v>171.74627354414784</x:v>
      </x:c>
      <x:c r="Y2910" s="9" t="n">
        <x:f>S2910*T2910</x:f>
        <x:v>171.74627354414784</x:v>
      </x:c>
      <x:c r="Z2910" s="9" t="str">
        <x:f>IF(ISNUMBER(U2910),S2910*(U2910-T2910),"n.a.")</x:f>
        <x:v>n.a.</x:v>
      </x:c>
      <x:c r="AA2910" s="9" t="n">
        <x:f>IF(ISNUMBER(U2910),Y2910,0)</x:f>
        <x:v>0</x:v>
      </x:c>
      <x:c r="AB2910" s="7" t="n">
        <x:f>MAX(0,L2910-SUM(F2910:K2910))</x:f>
        <x:v>0</x:v>
      </x:c>
    </x:row>
    <x:row r="2911" ht="22" customHeight="1">
      <x:c r="A2911" s="18" t="n">
        <x:f>Summary!E$41</x:f>
        <x:v>46388</x:v>
      </x:c>
      <x:c r="B2911" s="2" t="str">
        <x:f>'Inventory detail'!A659</x:f>
        <x:v>COIL</x:v>
      </x:c>
      <x:c r="C2911" s="2" t="str">
        <x:f>'Inventory detail'!B659</x:f>
        <x:v>60</x:v>
      </x:c>
      <x:c r="D2911" s="2" t="str">
        <x:f>'Inventory detail'!C659</x:f>
        <x:v>32CLR12-4</x:v>
      </x:c>
      <x:c r="E2911" s="10" t="n">
        <x:f>A1785</x:f>
        <x:v>46357</x:v>
      </x:c>
      <x:c r="F2911" s="7" t="n">
        <x:f>O1785</x:f>
        <x:v>0</x:v>
      </x:c>
      <x:c r="G2911" s="7" t="n">
        <x:f>Q1785</x:f>
        <x:v>0</x:v>
      </x:c>
      <x:c r="H2911" s="7" t="n">
        <x:f>R1785</x:f>
        <x:v>1370.9729774127309</x:v>
      </x:c>
      <x:c r="I2911" s="7" t="n">
        <x:f>0</x:f>
        <x:v>0</x:v>
      </x:c>
      <x:c r="J2911" s="7" t="n">
        <x:f>0</x:f>
        <x:v>0</x:v>
      </x:c>
      <x:c r="K2911" s="7" t="n">
        <x:f>0</x:f>
        <x:v>0</x:v>
      </x:c>
      <x:c r="L2911" s="7" t="n">
        <x:f>'Inventory detail'!F659*Summary!$K$5*(A2911-E2911)/Summary!$K$6</x:f>
        <x:v>16.978069815195074</x:v>
      </x:c>
      <x:c r="M2911" s="7" t="n">
        <x:f>MAX(0,H2911-L2911)</x:f>
        <x:v>1353.9949075975358</x:v>
      </x:c>
      <x:c r="N2911" s="7" t="n">
        <x:f>MAX(0,L2911-H2911)</x:f>
        <x:v>0</x:v>
      </x:c>
      <x:c r="O2911" s="7" t="n">
        <x:f>MAX(0,F2911+I2911-N2911)</x:f>
        <x:v>0</x:v>
      </x:c>
      <x:c r="P2911" s="7" t="n">
        <x:f>MAX(0,N2911-F2911-I2911)</x:f>
        <x:v>0</x:v>
      </x:c>
      <x:c r="Q2911" s="7" t="n">
        <x:f>MAX(0,G2911+J2911-P2911)</x:f>
        <x:v>0</x:v>
      </x:c>
      <x:c r="R2911" s="7" t="n">
        <x:f>M2911+MAX(0,K2911-MAX(0,P2911-G2911-J2911))</x:f>
        <x:v>1353.9949075975358</x:v>
      </x:c>
      <x:c r="S2911" s="7" t="n">
        <x:f>SUM(O2911,Q2911,R2911)</x:f>
        <x:v>1353.9949075975358</x:v>
      </x:c>
      <x:c r="T2911" s="14" t="n">
        <x:f>'Inventory detail'!T659</x:f>
        <x:v>0.2647</x:v>
      </x:c>
      <x:c r="U2911" s="14" t="n">
        <x:f>'Inventory detail'!U659</x:f>
        <x:v>0.2593435</x:v>
      </x:c>
      <x:c r="V2911" s="9" t="n">
        <x:f>O2911*T2911</x:f>
        <x:v>0</x:v>
      </x:c>
      <x:c r="W2911" s="9" t="n">
        <x:f>Q2911*T2911</x:f>
        <x:v>0</x:v>
      </x:c>
      <x:c r="X2911" s="9" t="n">
        <x:f>R2911*T2911</x:f>
        <x:v>358.4024520410677</x:v>
      </x:c>
      <x:c r="Y2911" s="9" t="n">
        <x:f>S2911*T2911</x:f>
        <x:v>358.4024520410677</x:v>
      </x:c>
      <x:c r="Z2911" s="9" t="n">
        <x:f>IF(ISNUMBER(U2911),S2911*(U2911-T2911),"n.a.")</x:f>
        <x:v>-7.252673722546182</x:v>
      </x:c>
      <x:c r="AA2911" s="9" t="n">
        <x:f>IF(ISNUMBER(U2911),Y2911,0)</x:f>
        <x:v>358.4024520410677</x:v>
      </x:c>
      <x:c r="AB2911" s="7" t="n">
        <x:f>MAX(0,L2911-SUM(F2911:K2911))</x:f>
        <x:v>0</x:v>
      </x:c>
    </x:row>
    <x:row r="2912" ht="22" customHeight="1">
      <x:c r="A2912" s="18" t="n">
        <x:f>Summary!E$41</x:f>
        <x:v>46388</x:v>
      </x:c>
      <x:c r="B2912" s="2" t="str">
        <x:f>'Inventory detail'!A660</x:f>
        <x:v>COIL</x:v>
      </x:c>
      <x:c r="C2912" s="2" t="str">
        <x:f>'Inventory detail'!B660</x:f>
        <x:v>60</x:v>
      </x:c>
      <x:c r="D2912" s="2" t="str">
        <x:f>'Inventory detail'!C660</x:f>
        <x:v>6MAR12-4</x:v>
      </x:c>
      <x:c r="E2912" s="10" t="n">
        <x:f>A1786</x:f>
        <x:v>46357</x:v>
      </x:c>
      <x:c r="F2912" s="7" t="n">
        <x:f>O1786</x:f>
        <x:v>0</x:v>
      </x:c>
      <x:c r="G2912" s="7" t="n">
        <x:f>Q1786</x:f>
        <x:v>0</x:v>
      </x:c>
      <x:c r="H2912" s="7" t="n">
        <x:f>R1786</x:f>
        <x:v>2270.9729774127313</x:v>
      </x:c>
      <x:c r="I2912" s="7" t="n">
        <x:f>0</x:f>
        <x:v>0</x:v>
      </x:c>
      <x:c r="J2912" s="7" t="n">
        <x:f>0</x:f>
        <x:v>0</x:v>
      </x:c>
      <x:c r="K2912" s="7" t="n">
        <x:f>0</x:f>
        <x:v>0</x:v>
      </x:c>
      <x:c r="L2912" s="7" t="n">
        <x:f>'Inventory detail'!F660*Summary!$K$5*(A2912-E2912)/Summary!$K$6</x:f>
        <x:v>16.978069815195074</x:v>
      </x:c>
      <x:c r="M2912" s="7" t="n">
        <x:f>MAX(0,H2912-L2912)</x:f>
        <x:v>2253.9949075975364</x:v>
      </x:c>
      <x:c r="N2912" s="7" t="n">
        <x:f>MAX(0,L2912-H2912)</x:f>
        <x:v>0</x:v>
      </x:c>
      <x:c r="O2912" s="7" t="n">
        <x:f>MAX(0,F2912+I2912-N2912)</x:f>
        <x:v>0</x:v>
      </x:c>
      <x:c r="P2912" s="7" t="n">
        <x:f>MAX(0,N2912-F2912-I2912)</x:f>
        <x:v>0</x:v>
      </x:c>
      <x:c r="Q2912" s="7" t="n">
        <x:f>MAX(0,G2912+J2912-P2912)</x:f>
        <x:v>0</x:v>
      </x:c>
      <x:c r="R2912" s="7" t="n">
        <x:f>M2912+MAX(0,K2912-MAX(0,P2912-G2912-J2912))</x:f>
        <x:v>2253.9949075975364</x:v>
      </x:c>
      <x:c r="S2912" s="7" t="n">
        <x:f>SUM(O2912,Q2912,R2912)</x:f>
        <x:v>2253.9949075975364</x:v>
      </x:c>
      <x:c r="T2912" s="14" t="n">
        <x:f>'Inventory detail'!T660</x:f>
        <x:v>0.0216</x:v>
      </x:c>
      <x:c r="U2912" s="14" t="str">
        <x:f>'Inventory detail'!U660</x:f>
        <x:v>n.a.</x:v>
      </x:c>
      <x:c r="V2912" s="9" t="n">
        <x:f>O2912*T2912</x:f>
        <x:v>0</x:v>
      </x:c>
      <x:c r="W2912" s="9" t="n">
        <x:f>Q2912*T2912</x:f>
        <x:v>0</x:v>
      </x:c>
      <x:c r="X2912" s="9" t="n">
        <x:f>R2912*T2912</x:f>
        <x:v>48.68629000410679</x:v>
      </x:c>
      <x:c r="Y2912" s="9" t="n">
        <x:f>S2912*T2912</x:f>
        <x:v>48.68629000410679</x:v>
      </x:c>
      <x:c r="Z2912" s="9" t="str">
        <x:f>IF(ISNUMBER(U2912),S2912*(U2912-T2912),"n.a.")</x:f>
        <x:v>n.a.</x:v>
      </x:c>
      <x:c r="AA2912" s="9" t="n">
        <x:f>IF(ISNUMBER(U2912),Y2912,0)</x:f>
        <x:v>0</x:v>
      </x:c>
      <x:c r="AB2912" s="7" t="n">
        <x:f>MAX(0,L2912-SUM(F2912:K2912))</x:f>
        <x:v>0</x:v>
      </x:c>
    </x:row>
    <x:row r="2913" ht="22" customHeight="1">
      <x:c r="A2913" s="18" t="n">
        <x:f>Summary!E$41</x:f>
        <x:v>46388</x:v>
      </x:c>
      <x:c r="B2913" s="2" t="str">
        <x:f>'Inventory detail'!A661</x:f>
        <x:v>POUC</x:v>
      </x:c>
      <x:c r="C2913" s="2" t="str">
        <x:f>'Inventory detail'!B661</x:f>
        <x:v>30</x:v>
      </x:c>
      <x:c r="D2913" s="2" t="str">
        <x:f>'Inventory detail'!C661</x:f>
        <x:v>CRC10</x:v>
      </x:c>
      <x:c r="E2913" s="10" t="n">
        <x:f>A1787</x:f>
        <x:v>46357</x:v>
      </x:c>
      <x:c r="F2913" s="7" t="n">
        <x:f>O1787</x:f>
        <x:v>0</x:v>
      </x:c>
      <x:c r="G2913" s="7" t="n">
        <x:f>Q1787</x:f>
        <x:v>0</x:v>
      </x:c>
      <x:c r="H2913" s="7" t="n">
        <x:f>R1787</x:f>
        <x:v>1670.9729774127309</x:v>
      </x:c>
      <x:c r="I2913" s="7" t="n">
        <x:f>0</x:f>
        <x:v>0</x:v>
      </x:c>
      <x:c r="J2913" s="7" t="n">
        <x:f>0</x:f>
        <x:v>0</x:v>
      </x:c>
      <x:c r="K2913" s="7" t="n">
        <x:f>0</x:f>
        <x:v>0</x:v>
      </x:c>
      <x:c r="L2913" s="7" t="n">
        <x:f>'Inventory detail'!F661*Summary!$K$5*(A2913-E2913)/Summary!$K$6</x:f>
        <x:v>16.978069815195074</x:v>
      </x:c>
      <x:c r="M2913" s="7" t="n">
        <x:f>MAX(0,H2913-L2913)</x:f>
        <x:v>1653.9949075975358</x:v>
      </x:c>
      <x:c r="N2913" s="7" t="n">
        <x:f>MAX(0,L2913-H2913)</x:f>
        <x:v>0</x:v>
      </x:c>
      <x:c r="O2913" s="7" t="n">
        <x:f>MAX(0,F2913+I2913-N2913)</x:f>
        <x:v>0</x:v>
      </x:c>
      <x:c r="P2913" s="7" t="n">
        <x:f>MAX(0,N2913-F2913-I2913)</x:f>
        <x:v>0</x:v>
      </x:c>
      <x:c r="Q2913" s="7" t="n">
        <x:f>MAX(0,G2913+J2913-P2913)</x:f>
        <x:v>0</x:v>
      </x:c>
      <x:c r="R2913" s="7" t="n">
        <x:f>M2913+MAX(0,K2913-MAX(0,P2913-G2913-J2913))</x:f>
        <x:v>1653.9949075975358</x:v>
      </x:c>
      <x:c r="S2913" s="7" t="n">
        <x:f>SUM(O2913,Q2913,R2913)</x:f>
        <x:v>1653.9949075975358</x:v>
      </x:c>
      <x:c r="T2913" s="14" t="n">
        <x:f>'Inventory detail'!T661</x:f>
        <x:v>0.0115</x:v>
      </x:c>
      <x:c r="U2913" s="14" t="n">
        <x:f>'Inventory detail'!U661</x:f>
        <x:v>0.012374999999999999</x:v>
      </x:c>
      <x:c r="V2913" s="9" t="n">
        <x:f>O2913*T2913</x:f>
        <x:v>0</x:v>
      </x:c>
      <x:c r="W2913" s="9" t="n">
        <x:f>Q2913*T2913</x:f>
        <x:v>0</x:v>
      </x:c>
      <x:c r="X2913" s="9" t="n">
        <x:f>R2913*T2913</x:f>
        <x:v>19.02094143737166</x:v>
      </x:c>
      <x:c r="Y2913" s="9" t="n">
        <x:f>S2913*T2913</x:f>
        <x:v>19.02094143737166</x:v>
      </x:c>
      <x:c r="Z2913" s="9" t="n">
        <x:f>IF(ISNUMBER(U2913),S2913*(U2913-T2913),"n.a.")</x:f>
        <x:v>1.4472455441478422</x:v>
      </x:c>
      <x:c r="AA2913" s="9" t="n">
        <x:f>IF(ISNUMBER(U2913),Y2913,0)</x:f>
        <x:v>19.02094143737166</x:v>
      </x:c>
      <x:c r="AB2913" s="7" t="n">
        <x:f>MAX(0,L2913-SUM(F2913:K2913))</x:f>
        <x:v>0</x:v>
      </x:c>
    </x:row>
    <x:row r="2914" ht="22" customHeight="1">
      <x:c r="A2914" s="18" t="n">
        <x:f>Summary!E$41</x:f>
        <x:v>46388</x:v>
      </x:c>
      <x:c r="B2914" s="2" t="str">
        <x:f>'Inventory detail'!A662</x:f>
        <x:v>POUC</x:v>
      </x:c>
      <x:c r="C2914" s="2" t="str">
        <x:f>'Inventory detail'!B662</x:f>
        <x:v>30</x:v>
      </x:c>
      <x:c r="D2914" s="2" t="str">
        <x:f>'Inventory detail'!C662</x:f>
        <x:v>LEG3SL</x:v>
      </x:c>
      <x:c r="E2914" s="10" t="n">
        <x:f>A1788</x:f>
        <x:v>46357</x:v>
      </x:c>
      <x:c r="F2914" s="7" t="n">
        <x:f>O1788</x:f>
        <x:v>0</x:v>
      </x:c>
      <x:c r="G2914" s="7" t="n">
        <x:f>Q1788</x:f>
        <x:v>0</x:v>
      </x:c>
      <x:c r="H2914" s="7" t="n">
        <x:f>R1788</x:f>
        <x:v>770.972977412731</x:v>
      </x:c>
      <x:c r="I2914" s="7" t="n">
        <x:f>0</x:f>
        <x:v>0</x:v>
      </x:c>
      <x:c r="J2914" s="7" t="n">
        <x:f>0</x:f>
        <x:v>0</x:v>
      </x:c>
      <x:c r="K2914" s="7" t="n">
        <x:f>0</x:f>
        <x:v>0</x:v>
      </x:c>
      <x:c r="L2914" s="7" t="n">
        <x:f>'Inventory detail'!F662*Summary!$K$5*(A2914-E2914)/Summary!$K$6</x:f>
        <x:v>16.978069815195074</x:v>
      </x:c>
      <x:c r="M2914" s="7" t="n">
        <x:f>MAX(0,H2914-L2914)</x:f>
        <x:v>753.9949075975359</x:v>
      </x:c>
      <x:c r="N2914" s="7" t="n">
        <x:f>MAX(0,L2914-H2914)</x:f>
        <x:v>0</x:v>
      </x:c>
      <x:c r="O2914" s="7" t="n">
        <x:f>MAX(0,F2914+I2914-N2914)</x:f>
        <x:v>0</x:v>
      </x:c>
      <x:c r="P2914" s="7" t="n">
        <x:f>MAX(0,N2914-F2914-I2914)</x:f>
        <x:v>0</x:v>
      </x:c>
      <x:c r="Q2914" s="7" t="n">
        <x:f>MAX(0,G2914+J2914-P2914)</x:f>
        <x:v>0</x:v>
      </x:c>
      <x:c r="R2914" s="7" t="n">
        <x:f>M2914+MAX(0,K2914-MAX(0,P2914-G2914-J2914))</x:f>
        <x:v>753.9949075975359</x:v>
      </x:c>
      <x:c r="S2914" s="7" t="n">
        <x:f>SUM(O2914,Q2914,R2914)</x:f>
        <x:v>753.9949075975359</x:v>
      </x:c>
      <x:c r="T2914" s="14" t="n">
        <x:f>'Inventory detail'!T662</x:f>
        <x:v>0.11470000000000001</x:v>
      </x:c>
      <x:c r="U2914" s="14" t="n">
        <x:f>'Inventory detail'!U662</x:f>
        <x:v>0.15856499999999998</x:v>
      </x:c>
      <x:c r="V2914" s="9" t="n">
        <x:f>O2914*T2914</x:f>
        <x:v>0</x:v>
      </x:c>
      <x:c r="W2914" s="9" t="n">
        <x:f>Q2914*T2914</x:f>
        <x:v>0</x:v>
      </x:c>
      <x:c r="X2914" s="9" t="n">
        <x:f>R2914*T2914</x:f>
        <x:v>86.48321590143738</x:v>
      </x:c>
      <x:c r="Y2914" s="9" t="n">
        <x:f>S2914*T2914</x:f>
        <x:v>86.48321590143738</x:v>
      </x:c>
      <x:c r="Z2914" s="9" t="n">
        <x:f>IF(ISNUMBER(U2914),S2914*(U2914-T2914),"n.a.")</x:f>
        <x:v>33.07398662176589</x:v>
      </x:c>
      <x:c r="AA2914" s="9" t="n">
        <x:f>IF(ISNUMBER(U2914),Y2914,0)</x:f>
        <x:v>86.48321590143738</x:v>
      </x:c>
      <x:c r="AB2914" s="7" t="n">
        <x:f>MAX(0,L2914-SUM(F2914:K2914))</x:f>
        <x:v>0</x:v>
      </x:c>
    </x:row>
    <x:row r="2915" ht="22" customHeight="1">
      <x:c r="A2915" s="18" t="n">
        <x:f>Summary!E$41</x:f>
        <x:v>46388</x:v>
      </x:c>
      <x:c r="B2915" s="2" t="str">
        <x:f>'Inventory detail'!A663</x:f>
        <x:v>WIRE</x:v>
      </x:c>
      <x:c r="C2915" s="2" t="str">
        <x:f>'Inventory detail'!B663</x:f>
        <x:v>10</x:v>
      </x:c>
      <x:c r="D2915" s="2" t="str">
        <x:f>'Inventory detail'!C663</x:f>
        <x:v>DL012RED</x:v>
      </x:c>
      <x:c r="E2915" s="10" t="n">
        <x:f>A1789</x:f>
        <x:v>46357</x:v>
      </x:c>
      <x:c r="F2915" s="7" t="n">
        <x:f>O1789</x:f>
        <x:v>0</x:v>
      </x:c>
      <x:c r="G2915" s="7" t="n">
        <x:f>Q1789</x:f>
        <x:v>0</x:v>
      </x:c>
      <x:c r="H2915" s="7" t="n">
        <x:f>R1789</x:f>
        <x:v>0</x:v>
      </x:c>
      <x:c r="I2915" s="7" t="n">
        <x:f>0</x:f>
        <x:v>0</x:v>
      </x:c>
      <x:c r="J2915" s="7" t="n">
        <x:f>0</x:f>
        <x:v>0</x:v>
      </x:c>
      <x:c r="K2915" s="7" t="n">
        <x:f>0</x:f>
        <x:v>0</x:v>
      </x:c>
      <x:c r="L2915" s="7" t="n">
        <x:f>'Inventory detail'!F663*Summary!$K$5*(A2915-E2915)/Summary!$K$6</x:f>
        <x:v>16.978069815195074</x:v>
      </x:c>
      <x:c r="M2915" s="7" t="n">
        <x:f>MAX(0,H2915-L2915)</x:f>
        <x:v>0</x:v>
      </x:c>
      <x:c r="N2915" s="7" t="n">
        <x:f>MAX(0,L2915-H2915)</x:f>
        <x:v>16.978069815195074</x:v>
      </x:c>
      <x:c r="O2915" s="7" t="n">
        <x:f>MAX(0,F2915+I2915-N2915)</x:f>
        <x:v>0</x:v>
      </x:c>
      <x:c r="P2915" s="7" t="n">
        <x:f>MAX(0,N2915-F2915-I2915)</x:f>
        <x:v>16.978069815195074</x:v>
      </x:c>
      <x:c r="Q2915" s="7" t="n">
        <x:f>MAX(0,G2915+J2915-P2915)</x:f>
        <x:v>0</x:v>
      </x:c>
      <x:c r="R2915" s="7" t="n">
        <x:f>M2915+MAX(0,K2915-MAX(0,P2915-G2915-J2915))</x:f>
        <x:v>0</x:v>
      </x:c>
      <x:c r="S2915" s="7" t="n">
        <x:f>SUM(O2915,Q2915,R2915)</x:f>
        <x:v>0</x:v>
      </x:c>
      <x:c r="T2915" s="14" t="n">
        <x:f>'Inventory detail'!T663</x:f>
        <x:v>0.059000000000000004</x:v>
      </x:c>
      <x:c r="U2915" s="14" t="n">
        <x:f>'Inventory detail'!U663</x:f>
        <x:v>0.059000000000000004</x:v>
      </x:c>
      <x:c r="V2915" s="9" t="n">
        <x:f>O2915*T2915</x:f>
        <x:v>0</x:v>
      </x:c>
      <x:c r="W2915" s="9" t="n">
        <x:f>Q2915*T2915</x:f>
        <x:v>0</x:v>
      </x:c>
      <x:c r="X2915" s="9" t="n">
        <x:f>R2915*T2915</x:f>
        <x:v>0</x:v>
      </x:c>
      <x:c r="Y2915" s="9" t="n">
        <x:f>S2915*T2915</x:f>
        <x:v>0</x:v>
      </x:c>
      <x:c r="Z2915" s="9" t="n">
        <x:f>IF(ISNUMBER(U2915),S2915*(U2915-T2915),"n.a.")</x:f>
        <x:v>0</x:v>
      </x:c>
      <x:c r="AA2915" s="9" t="n">
        <x:f>IF(ISNUMBER(U2915),Y2915,0)</x:f>
        <x:v>0</x:v>
      </x:c>
      <x:c r="AB2915" s="7" t="n">
        <x:f>MAX(0,L2915-SUM(F2915:K2915))</x:f>
        <x:v>16.978069815195074</x:v>
      </x:c>
    </x:row>
    <x:row r="2916" ht="22" customHeight="1">
      <x:c r="A2916" s="18" t="n">
        <x:f>Summary!E$41</x:f>
        <x:v>46388</x:v>
      </x:c>
      <x:c r="B2916" s="2" t="str">
        <x:f>'Inventory detail'!A664</x:f>
        <x:v>WIRE</x:v>
      </x:c>
      <x:c r="C2916" s="2" t="str">
        <x:f>'Inventory detail'!B664</x:f>
        <x:v>10</x:v>
      </x:c>
      <x:c r="D2916" s="2" t="str">
        <x:f>'Inventory detail'!C664</x:f>
        <x:v>DL034GRAY</x:v>
      </x:c>
      <x:c r="E2916" s="10" t="n">
        <x:f>A1790</x:f>
        <x:v>46357</x:v>
      </x:c>
      <x:c r="F2916" s="7" t="n">
        <x:f>O1790</x:f>
        <x:v>2670.9729774127313</x:v>
      </x:c>
      <x:c r="G2916" s="7" t="n">
        <x:f>Q1790</x:f>
        <x:v>0</x:v>
      </x:c>
      <x:c r="H2916" s="7" t="n">
        <x:f>R1790</x:f>
        <x:v>0</x:v>
      </x:c>
      <x:c r="I2916" s="7" t="n">
        <x:f>SUMIFS('PO detail'!$W$1920:$W$1920,'PO detail'!$V$1920:$V$1920,"&gt;="&amp;E2916,'PO detail'!$V$1920:$V$1920,"&lt;"&amp;A2916)</x:f>
        <x:v>0</x:v>
      </x:c>
      <x:c r="J2916" s="7" t="n">
        <x:f>SUMIFS('PO detail'!$X$1920:$X$1920,'PO detail'!$V$1920:$V$1920,"&gt;="&amp;E2916,'PO detail'!$V$1920:$V$1920,"&lt;"&amp;A2916)</x:f>
        <x:v>0</x:v>
      </x:c>
      <x:c r="K2916" s="7" t="n">
        <x:f>SUMIFS('PO detail'!$Y$1920:$Y$1920,'PO detail'!$V$1920:$V$1920,"&gt;="&amp;E2916,'PO detail'!$V$1920:$V$1920,"&lt;"&amp;A2916)</x:f>
        <x:v>0</x:v>
      </x:c>
      <x:c r="L2916" s="7" t="n">
        <x:f>'Inventory detail'!F664*Summary!$K$5*(A2916-E2916)/Summary!$K$6</x:f>
        <x:v>16.978069815195074</x:v>
      </x:c>
      <x:c r="M2916" s="7" t="n">
        <x:f>MAX(0,H2916-L2916)</x:f>
        <x:v>0</x:v>
      </x:c>
      <x:c r="N2916" s="7" t="n">
        <x:f>MAX(0,L2916-H2916)</x:f>
        <x:v>16.978069815195074</x:v>
      </x:c>
      <x:c r="O2916" s="7" t="n">
        <x:f>MAX(0,F2916+I2916-N2916)</x:f>
        <x:v>2653.9949075975364</x:v>
      </x:c>
      <x:c r="P2916" s="7" t="n">
        <x:f>MAX(0,N2916-F2916-I2916)</x:f>
        <x:v>0</x:v>
      </x:c>
      <x:c r="Q2916" s="7" t="n">
        <x:f>MAX(0,G2916+J2916-P2916)</x:f>
        <x:v>0</x:v>
      </x:c>
      <x:c r="R2916" s="7" t="n">
        <x:f>M2916+MAX(0,K2916-MAX(0,P2916-G2916-J2916))</x:f>
        <x:v>0</x:v>
      </x:c>
      <x:c r="S2916" s="7" t="n">
        <x:f>SUM(O2916,Q2916,R2916)</x:f>
        <x:v>2653.9949075975364</x:v>
      </x:c>
      <x:c r="T2916" s="14" t="n">
        <x:f>'Inventory detail'!T664</x:f>
        <x:v>0.1424</x:v>
      </x:c>
      <x:c r="U2916" s="14" t="n">
        <x:f>'Inventory detail'!U664</x:f>
        <x:v>0.1424</x:v>
      </x:c>
      <x:c r="V2916" s="9" t="n">
        <x:f>O2916*T2916</x:f>
        <x:v>377.9288748418892</x:v>
      </x:c>
      <x:c r="W2916" s="9" t="n">
        <x:f>Q2916*T2916</x:f>
        <x:v>0</x:v>
      </x:c>
      <x:c r="X2916" s="9" t="n">
        <x:f>R2916*T2916</x:f>
        <x:v>0</x:v>
      </x:c>
      <x:c r="Y2916" s="9" t="n">
        <x:f>S2916*T2916</x:f>
        <x:v>377.9288748418892</x:v>
      </x:c>
      <x:c r="Z2916" s="9" t="n">
        <x:f>IF(ISNUMBER(U2916),S2916*(U2916-T2916),"n.a.")</x:f>
        <x:v>0</x:v>
      </x:c>
      <x:c r="AA2916" s="9" t="n">
        <x:f>IF(ISNUMBER(U2916),Y2916,0)</x:f>
        <x:v>377.9288748418892</x:v>
      </x:c>
      <x:c r="AB2916" s="7" t="n">
        <x:f>MAX(0,L2916-SUM(F2916:K2916))</x:f>
        <x:v>0</x:v>
      </x:c>
    </x:row>
    <x:row r="2917" ht="22" customHeight="1">
      <x:c r="A2917" s="18" t="n">
        <x:f>Summary!E$41</x:f>
        <x:v>46388</x:v>
      </x:c>
      <x:c r="B2917" s="2" t="str">
        <x:f>'Inventory detail'!A665</x:f>
        <x:v>WIRE</x:v>
      </x:c>
      <x:c r="C2917" s="2" t="str">
        <x:f>'Inventory detail'!B665</x:f>
        <x:v>30</x:v>
      </x:c>
      <x:c r="D2917" s="2" t="str">
        <x:f>'Inventory detail'!C665</x:f>
        <x:v>DL034GRAY</x:v>
      </x:c>
      <x:c r="E2917" s="10" t="n">
        <x:f>A1791</x:f>
        <x:v>46357</x:v>
      </x:c>
      <x:c r="F2917" s="7" t="n">
        <x:f>O1791</x:f>
        <x:v>0</x:v>
      </x:c>
      <x:c r="G2917" s="7" t="n">
        <x:f>Q1791</x:f>
        <x:v>0</x:v>
      </x:c>
      <x:c r="H2917" s="7" t="n">
        <x:f>R1791</x:f>
        <x:v>1370.9729774127309</x:v>
      </x:c>
      <x:c r="I2917" s="7" t="n">
        <x:f>0</x:f>
        <x:v>0</x:v>
      </x:c>
      <x:c r="J2917" s="7" t="n">
        <x:f>0</x:f>
        <x:v>0</x:v>
      </x:c>
      <x:c r="K2917" s="7" t="n">
        <x:f>0</x:f>
        <x:v>0</x:v>
      </x:c>
      <x:c r="L2917" s="7" t="n">
        <x:f>'Inventory detail'!F665*Summary!$K$5*(A2917-E2917)/Summary!$K$6</x:f>
        <x:v>16.978069815195074</x:v>
      </x:c>
      <x:c r="M2917" s="7" t="n">
        <x:f>MAX(0,H2917-L2917)</x:f>
        <x:v>1353.9949075975358</x:v>
      </x:c>
      <x:c r="N2917" s="7" t="n">
        <x:f>MAX(0,L2917-H2917)</x:f>
        <x:v>0</x:v>
      </x:c>
      <x:c r="O2917" s="7" t="n">
        <x:f>MAX(0,F2917+I2917-N2917)</x:f>
        <x:v>0</x:v>
      </x:c>
      <x:c r="P2917" s="7" t="n">
        <x:f>MAX(0,N2917-F2917-I2917)</x:f>
        <x:v>0</x:v>
      </x:c>
      <x:c r="Q2917" s="7" t="n">
        <x:f>MAX(0,G2917+J2917-P2917)</x:f>
        <x:v>0</x:v>
      </x:c>
      <x:c r="R2917" s="7" t="n">
        <x:f>M2917+MAX(0,K2917-MAX(0,P2917-G2917-J2917))</x:f>
        <x:v>1353.9949075975358</x:v>
      </x:c>
      <x:c r="S2917" s="7" t="n">
        <x:f>SUM(O2917,Q2917,R2917)</x:f>
        <x:v>1353.9949075975358</x:v>
      </x:c>
      <x:c r="T2917" s="14" t="n">
        <x:f>'Inventory detail'!T665</x:f>
        <x:v>0.1424</x:v>
      </x:c>
      <x:c r="U2917" s="14" t="n">
        <x:f>'Inventory detail'!U665</x:f>
        <x:v>0.1424</x:v>
      </x:c>
      <x:c r="V2917" s="9" t="n">
        <x:f>O2917*T2917</x:f>
        <x:v>0</x:v>
      </x:c>
      <x:c r="W2917" s="9" t="n">
        <x:f>Q2917*T2917</x:f>
        <x:v>0</x:v>
      </x:c>
      <x:c r="X2917" s="9" t="n">
        <x:f>R2917*T2917</x:f>
        <x:v>192.8088748418891</x:v>
      </x:c>
      <x:c r="Y2917" s="9" t="n">
        <x:f>S2917*T2917</x:f>
        <x:v>192.8088748418891</x:v>
      </x:c>
      <x:c r="Z2917" s="9" t="n">
        <x:f>IF(ISNUMBER(U2917),S2917*(U2917-T2917),"n.a.")</x:f>
        <x:v>0</x:v>
      </x:c>
      <x:c r="AA2917" s="9" t="n">
        <x:f>IF(ISNUMBER(U2917),Y2917,0)</x:f>
        <x:v>192.8088748418891</x:v>
      </x:c>
      <x:c r="AB2917" s="7" t="n">
        <x:f>MAX(0,L2917-SUM(F2917:K2917))</x:f>
        <x:v>0</x:v>
      </x:c>
    </x:row>
    <x:row r="2918" ht="22" customHeight="1">
      <x:c r="A2918" s="18" t="n">
        <x:f>Summary!E$41</x:f>
        <x:v>46388</x:v>
      </x:c>
      <x:c r="B2918" s="2" t="str">
        <x:f>'Inventory detail'!A666</x:f>
        <x:v>WIRE</x:v>
      </x:c>
      <x:c r="C2918" s="2" t="str">
        <x:f>'Inventory detail'!B666</x:f>
        <x:v>30</x:v>
      </x:c>
      <x:c r="D2918" s="2" t="str">
        <x:f>'Inventory detail'!C666</x:f>
        <x:v>DL038GRAY</x:v>
      </x:c>
      <x:c r="E2918" s="10" t="n">
        <x:f>A1792</x:f>
        <x:v>46357</x:v>
      </x:c>
      <x:c r="F2918" s="7" t="n">
        <x:f>O1792</x:f>
        <x:v>0</x:v>
      </x:c>
      <x:c r="G2918" s="7" t="n">
        <x:f>Q1792</x:f>
        <x:v>0</x:v>
      </x:c>
      <x:c r="H2918" s="7" t="n">
        <x:f>R1792</x:f>
        <x:v>2670.9729774127313</x:v>
      </x:c>
      <x:c r="I2918" s="7" t="n">
        <x:f>0</x:f>
        <x:v>0</x:v>
      </x:c>
      <x:c r="J2918" s="7" t="n">
        <x:f>0</x:f>
        <x:v>0</x:v>
      </x:c>
      <x:c r="K2918" s="7" t="n">
        <x:f>0</x:f>
        <x:v>0</x:v>
      </x:c>
      <x:c r="L2918" s="7" t="n">
        <x:f>'Inventory detail'!F666*Summary!$K$5*(A2918-E2918)/Summary!$K$6</x:f>
        <x:v>16.978069815195074</x:v>
      </x:c>
      <x:c r="M2918" s="7" t="n">
        <x:f>MAX(0,H2918-L2918)</x:f>
        <x:v>2653.9949075975364</x:v>
      </x:c>
      <x:c r="N2918" s="7" t="n">
        <x:f>MAX(0,L2918-H2918)</x:f>
        <x:v>0</x:v>
      </x:c>
      <x:c r="O2918" s="7" t="n">
        <x:f>MAX(0,F2918+I2918-N2918)</x:f>
        <x:v>0</x:v>
      </x:c>
      <x:c r="P2918" s="7" t="n">
        <x:f>MAX(0,N2918-F2918-I2918)</x:f>
        <x:v>0</x:v>
      </x:c>
      <x:c r="Q2918" s="7" t="n">
        <x:f>MAX(0,G2918+J2918-P2918)</x:f>
        <x:v>0</x:v>
      </x:c>
      <x:c r="R2918" s="7" t="n">
        <x:f>M2918+MAX(0,K2918-MAX(0,P2918-G2918-J2918))</x:f>
        <x:v>2653.9949075975364</x:v>
      </x:c>
      <x:c r="S2918" s="7" t="n">
        <x:f>SUM(O2918,Q2918,R2918)</x:f>
        <x:v>2653.9949075975364</x:v>
      </x:c>
      <x:c r="T2918" s="14" t="n">
        <x:f>'Inventory detail'!T666</x:f>
        <x:v>0.056299999999999996</x:v>
      </x:c>
      <x:c r="U2918" s="14" t="n">
        <x:f>'Inventory detail'!U666</x:f>
        <x:v>0.056299999999999996</x:v>
      </x:c>
      <x:c r="V2918" s="9" t="n">
        <x:f>O2918*T2918</x:f>
        <x:v>0</x:v>
      </x:c>
      <x:c r="W2918" s="9" t="n">
        <x:f>Q2918*T2918</x:f>
        <x:v>0</x:v>
      </x:c>
      <x:c r="X2918" s="9" t="n">
        <x:f>R2918*T2918</x:f>
        <x:v>149.4199132977413</x:v>
      </x:c>
      <x:c r="Y2918" s="9" t="n">
        <x:f>S2918*T2918</x:f>
        <x:v>149.4199132977413</x:v>
      </x:c>
      <x:c r="Z2918" s="9" t="n">
        <x:f>IF(ISNUMBER(U2918),S2918*(U2918-T2918),"n.a.")</x:f>
        <x:v>0</x:v>
      </x:c>
      <x:c r="AA2918" s="9" t="n">
        <x:f>IF(ISNUMBER(U2918),Y2918,0)</x:f>
        <x:v>149.4199132977413</x:v>
      </x:c>
      <x:c r="AB2918" s="7" t="n">
        <x:f>MAX(0,L2918-SUM(F2918:K2918))</x:f>
        <x:v>0</x:v>
      </x:c>
    </x:row>
    <x:row r="2919" ht="22" customHeight="1">
      <x:c r="A2919" s="18" t="n">
        <x:f>Summary!E$41</x:f>
        <x:v>46388</x:v>
      </x:c>
      <x:c r="B2919" s="2" t="str">
        <x:f>'Inventory detail'!A667</x:f>
        <x:v>WIRE</x:v>
      </x:c>
      <x:c r="C2919" s="2" t="str">
        <x:f>'Inventory detail'!B667</x:f>
        <x:v>30</x:v>
      </x:c>
      <x:c r="D2919" s="2" t="str">
        <x:f>'Inventory detail'!C667</x:f>
        <x:v>DL078GRAY</x:v>
      </x:c>
      <x:c r="E2919" s="10" t="n">
        <x:f>A1793</x:f>
        <x:v>46357</x:v>
      </x:c>
      <x:c r="F2919" s="7" t="n">
        <x:f>O1793</x:f>
        <x:v>0</x:v>
      </x:c>
      <x:c r="G2919" s="7" t="n">
        <x:f>Q1793</x:f>
        <x:v>0</x:v>
      </x:c>
      <x:c r="H2919" s="7" t="n">
        <x:f>R1793</x:f>
        <x:v>870.972977412731</x:v>
      </x:c>
      <x:c r="I2919" s="7" t="n">
        <x:f>0</x:f>
        <x:v>0</x:v>
      </x:c>
      <x:c r="J2919" s="7" t="n">
        <x:f>0</x:f>
        <x:v>0</x:v>
      </x:c>
      <x:c r="K2919" s="7" t="n">
        <x:f>0</x:f>
        <x:v>0</x:v>
      </x:c>
      <x:c r="L2919" s="7" t="n">
        <x:f>'Inventory detail'!F667*Summary!$K$5*(A2919-E2919)/Summary!$K$6</x:f>
        <x:v>16.978069815195074</x:v>
      </x:c>
      <x:c r="M2919" s="7" t="n">
        <x:f>MAX(0,H2919-L2919)</x:f>
        <x:v>853.9949075975359</x:v>
      </x:c>
      <x:c r="N2919" s="7" t="n">
        <x:f>MAX(0,L2919-H2919)</x:f>
        <x:v>0</x:v>
      </x:c>
      <x:c r="O2919" s="7" t="n">
        <x:f>MAX(0,F2919+I2919-N2919)</x:f>
        <x:v>0</x:v>
      </x:c>
      <x:c r="P2919" s="7" t="n">
        <x:f>MAX(0,N2919-F2919-I2919)</x:f>
        <x:v>0</x:v>
      </x:c>
      <x:c r="Q2919" s="7" t="n">
        <x:f>MAX(0,G2919+J2919-P2919)</x:f>
        <x:v>0</x:v>
      </x:c>
      <x:c r="R2919" s="7" t="n">
        <x:f>M2919+MAX(0,K2919-MAX(0,P2919-G2919-J2919))</x:f>
        <x:v>853.9949075975359</x:v>
      </x:c>
      <x:c r="S2919" s="7" t="n">
        <x:f>SUM(O2919,Q2919,R2919)</x:f>
        <x:v>853.9949075975359</x:v>
      </x:c>
      <x:c r="T2919" s="14" t="n">
        <x:f>'Inventory detail'!T667</x:f>
        <x:v>0.16329999999999997</x:v>
      </x:c>
      <x:c r="U2919" s="14" t="n">
        <x:f>'Inventory detail'!U667</x:f>
        <x:v>0.16329999999999997</x:v>
      </x:c>
      <x:c r="V2919" s="9" t="n">
        <x:f>O2919*T2919</x:f>
        <x:v>0</x:v>
      </x:c>
      <x:c r="W2919" s="9" t="n">
        <x:f>Q2919*T2919</x:f>
        <x:v>0</x:v>
      </x:c>
      <x:c r="X2919" s="9" t="n">
        <x:f>R2919*T2919</x:f>
        <x:v>139.4573684106776</x:v>
      </x:c>
      <x:c r="Y2919" s="9" t="n">
        <x:f>S2919*T2919</x:f>
        <x:v>139.4573684106776</x:v>
      </x:c>
      <x:c r="Z2919" s="9" t="n">
        <x:f>IF(ISNUMBER(U2919),S2919*(U2919-T2919),"n.a.")</x:f>
        <x:v>0</x:v>
      </x:c>
      <x:c r="AA2919" s="9" t="n">
        <x:f>IF(ISNUMBER(U2919),Y2919,0)</x:f>
        <x:v>139.4573684106776</x:v>
      </x:c>
      <x:c r="AB2919" s="7" t="n">
        <x:f>MAX(0,L2919-SUM(F2919:K2919))</x:f>
        <x:v>0</x:v>
      </x:c>
    </x:row>
    <x:row r="2920" ht="22" customHeight="1">
      <x:c r="A2920" s="18" t="n">
        <x:f>Summary!E$41</x:f>
        <x:v>46388</x:v>
      </x:c>
      <x:c r="B2920" s="2" t="str">
        <x:f>'Inventory detail'!A668</x:f>
        <x:v>WIRE</x:v>
      </x:c>
      <x:c r="C2920" s="2" t="str">
        <x:f>'Inventory detail'!B668</x:f>
        <x:v>30</x:v>
      </x:c>
      <x:c r="D2920" s="2" t="str">
        <x:f>'Inventory detail'!C668</x:f>
        <x:v>DL716GRAY</x:v>
      </x:c>
      <x:c r="E2920" s="10" t="n">
        <x:f>A1794</x:f>
        <x:v>46357</x:v>
      </x:c>
      <x:c r="F2920" s="7" t="n">
        <x:f>O1794</x:f>
        <x:v>0</x:v>
      </x:c>
      <x:c r="G2920" s="7" t="n">
        <x:f>Q1794</x:f>
        <x:v>0</x:v>
      </x:c>
      <x:c r="H2920" s="7" t="n">
        <x:f>R1794</x:f>
        <x:v>1670.9729774127309</x:v>
      </x:c>
      <x:c r="I2920" s="7" t="n">
        <x:f>0</x:f>
        <x:v>0</x:v>
      </x:c>
      <x:c r="J2920" s="7" t="n">
        <x:f>0</x:f>
        <x:v>0</x:v>
      </x:c>
      <x:c r="K2920" s="7" t="n">
        <x:f>0</x:f>
        <x:v>0</x:v>
      </x:c>
      <x:c r="L2920" s="7" t="n">
        <x:f>'Inventory detail'!F668*Summary!$K$5*(A2920-E2920)/Summary!$K$6</x:f>
        <x:v>16.978069815195074</x:v>
      </x:c>
      <x:c r="M2920" s="7" t="n">
        <x:f>MAX(0,H2920-L2920)</x:f>
        <x:v>1653.9949075975358</x:v>
      </x:c>
      <x:c r="N2920" s="7" t="n">
        <x:f>MAX(0,L2920-H2920)</x:f>
        <x:v>0</x:v>
      </x:c>
      <x:c r="O2920" s="7" t="n">
        <x:f>MAX(0,F2920+I2920-N2920)</x:f>
        <x:v>0</x:v>
      </x:c>
      <x:c r="P2920" s="7" t="n">
        <x:f>MAX(0,N2920-F2920-I2920)</x:f>
        <x:v>0</x:v>
      </x:c>
      <x:c r="Q2920" s="7" t="n">
        <x:f>MAX(0,G2920+J2920-P2920)</x:f>
        <x:v>0</x:v>
      </x:c>
      <x:c r="R2920" s="7" t="n">
        <x:f>M2920+MAX(0,K2920-MAX(0,P2920-G2920-J2920))</x:f>
        <x:v>1653.9949075975358</x:v>
      </x:c>
      <x:c r="S2920" s="7" t="n">
        <x:f>SUM(O2920,Q2920,R2920)</x:f>
        <x:v>1653.9949075975358</x:v>
      </x:c>
      <x:c r="T2920" s="14" t="n">
        <x:f>'Inventory detail'!T668</x:f>
        <x:v>0.0732</x:v>
      </x:c>
      <x:c r="U2920" s="14" t="n">
        <x:f>'Inventory detail'!U668</x:f>
        <x:v>0.0732</x:v>
      </x:c>
      <x:c r="V2920" s="9" t="n">
        <x:f>O2920*T2920</x:f>
        <x:v>0</x:v>
      </x:c>
      <x:c r="W2920" s="9" t="n">
        <x:f>Q2920*T2920</x:f>
        <x:v>0</x:v>
      </x:c>
      <x:c r="X2920" s="9" t="n">
        <x:f>R2920*T2920</x:f>
        <x:v>121.07242723613962</x:v>
      </x:c>
      <x:c r="Y2920" s="9" t="n">
        <x:f>S2920*T2920</x:f>
        <x:v>121.07242723613962</x:v>
      </x:c>
      <x:c r="Z2920" s="9" t="n">
        <x:f>IF(ISNUMBER(U2920),S2920*(U2920-T2920),"n.a.")</x:f>
        <x:v>0</x:v>
      </x:c>
      <x:c r="AA2920" s="9" t="n">
        <x:f>IF(ISNUMBER(U2920),Y2920,0)</x:f>
        <x:v>121.07242723613962</x:v>
      </x:c>
      <x:c r="AB2920" s="7" t="n">
        <x:f>MAX(0,L2920-SUM(F2920:K2920))</x:f>
        <x:v>0</x:v>
      </x:c>
    </x:row>
    <x:row r="2921" ht="22" customHeight="1">
      <x:c r="A2921" s="18" t="n">
        <x:f>Summary!E$41</x:f>
        <x:v>46388</x:v>
      </x:c>
      <x:c r="B2921" s="2" t="str">
        <x:f>'Inventory detail'!A669</x:f>
        <x:v>WIRE</x:v>
      </x:c>
      <x:c r="C2921" s="2" t="str">
        <x:f>'Inventory detail'!B669</x:f>
        <x:v>30</x:v>
      </x:c>
      <x:c r="D2921" s="2" t="str">
        <x:f>'Inventory detail'!C669</x:f>
        <x:v>DL916GRAY</x:v>
      </x:c>
      <x:c r="E2921" s="10" t="n">
        <x:f>A1795</x:f>
        <x:v>46357</x:v>
      </x:c>
      <x:c r="F2921" s="7" t="n">
        <x:f>O1795</x:f>
        <x:v>0</x:v>
      </x:c>
      <x:c r="G2921" s="7" t="n">
        <x:f>Q1795</x:f>
        <x:v>0</x:v>
      </x:c>
      <x:c r="H2921" s="7" t="n">
        <x:f>R1795</x:f>
        <x:v>870.972977412731</x:v>
      </x:c>
      <x:c r="I2921" s="7" t="n">
        <x:f>0</x:f>
        <x:v>0</x:v>
      </x:c>
      <x:c r="J2921" s="7" t="n">
        <x:f>0</x:f>
        <x:v>0</x:v>
      </x:c>
      <x:c r="K2921" s="7" t="n">
        <x:f>0</x:f>
        <x:v>0</x:v>
      </x:c>
      <x:c r="L2921" s="7" t="n">
        <x:f>'Inventory detail'!F669*Summary!$K$5*(A2921-E2921)/Summary!$K$6</x:f>
        <x:v>16.978069815195074</x:v>
      </x:c>
      <x:c r="M2921" s="7" t="n">
        <x:f>MAX(0,H2921-L2921)</x:f>
        <x:v>853.9949075975359</x:v>
      </x:c>
      <x:c r="N2921" s="7" t="n">
        <x:f>MAX(0,L2921-H2921)</x:f>
        <x:v>0</x:v>
      </x:c>
      <x:c r="O2921" s="7" t="n">
        <x:f>MAX(0,F2921+I2921-N2921)</x:f>
        <x:v>0</x:v>
      </x:c>
      <x:c r="P2921" s="7" t="n">
        <x:f>MAX(0,N2921-F2921-I2921)</x:f>
        <x:v>0</x:v>
      </x:c>
      <x:c r="Q2921" s="7" t="n">
        <x:f>MAX(0,G2921+J2921-P2921)</x:f>
        <x:v>0</x:v>
      </x:c>
      <x:c r="R2921" s="7" t="n">
        <x:f>M2921+MAX(0,K2921-MAX(0,P2921-G2921-J2921))</x:f>
        <x:v>853.9949075975359</x:v>
      </x:c>
      <x:c r="S2921" s="7" t="n">
        <x:f>SUM(O2921,Q2921,R2921)</x:f>
        <x:v>853.9949075975359</x:v>
      </x:c>
      <x:c r="T2921" s="14" t="n">
        <x:f>'Inventory detail'!T669</x:f>
        <x:v>0.1041</x:v>
      </x:c>
      <x:c r="U2921" s="14" t="n">
        <x:f>'Inventory detail'!U669</x:f>
        <x:v>0.1041</x:v>
      </x:c>
      <x:c r="V2921" s="9" t="n">
        <x:f>O2921*T2921</x:f>
        <x:v>0</x:v>
      </x:c>
      <x:c r="W2921" s="9" t="n">
        <x:f>Q2921*T2921</x:f>
        <x:v>0</x:v>
      </x:c>
      <x:c r="X2921" s="9" t="n">
        <x:f>R2921*T2921</x:f>
        <x:v>88.90086988090349</x:v>
      </x:c>
      <x:c r="Y2921" s="9" t="n">
        <x:f>S2921*T2921</x:f>
        <x:v>88.90086988090349</x:v>
      </x:c>
      <x:c r="Z2921" s="9" t="n">
        <x:f>IF(ISNUMBER(U2921),S2921*(U2921-T2921),"n.a.")</x:f>
        <x:v>0</x:v>
      </x:c>
      <x:c r="AA2921" s="9" t="n">
        <x:f>IF(ISNUMBER(U2921),Y2921,0)</x:f>
        <x:v>88.90086988090349</x:v>
      </x:c>
      <x:c r="AB2921" s="7" t="n">
        <x:f>MAX(0,L2921-SUM(F2921:K2921))</x:f>
        <x:v>0</x:v>
      </x:c>
    </x:row>
    <x:row r="2922" ht="22" customHeight="1">
      <x:c r="A2922" s="18" t="n">
        <x:f>Summary!E$41</x:f>
        <x:v>46388</x:v>
      </x:c>
      <x:c r="B2922" s="2" t="str">
        <x:f>'Inventory detail'!A670</x:f>
        <x:v>WIRE</x:v>
      </x:c>
      <x:c r="C2922" s="2" t="str">
        <x:f>'Inventory detail'!B670</x:f>
        <x:v>30</x:v>
      </x:c>
      <x:c r="D2922" s="2" t="str">
        <x:f>'Inventory detail'!C670</x:f>
        <x:v>DL916RED</x:v>
      </x:c>
      <x:c r="E2922" s="10" t="n">
        <x:f>A1796</x:f>
        <x:v>46357</x:v>
      </x:c>
      <x:c r="F2922" s="7" t="n">
        <x:f>O1796</x:f>
        <x:v>0</x:v>
      </x:c>
      <x:c r="G2922" s="7" t="n">
        <x:f>Q1796</x:f>
        <x:v>0</x:v>
      </x:c>
      <x:c r="H2922" s="7" t="n">
        <x:f>R1796</x:f>
        <x:v>570.972977412731</x:v>
      </x:c>
      <x:c r="I2922" s="7" t="n">
        <x:f>0</x:f>
        <x:v>0</x:v>
      </x:c>
      <x:c r="J2922" s="7" t="n">
        <x:f>0</x:f>
        <x:v>0</x:v>
      </x:c>
      <x:c r="K2922" s="7" t="n">
        <x:f>0</x:f>
        <x:v>0</x:v>
      </x:c>
      <x:c r="L2922" s="7" t="n">
        <x:f>'Inventory detail'!F670*Summary!$K$5*(A2922-E2922)/Summary!$K$6</x:f>
        <x:v>16.978069815195074</x:v>
      </x:c>
      <x:c r="M2922" s="7" t="n">
        <x:f>MAX(0,H2922-L2922)</x:f>
        <x:v>553.9949075975359</x:v>
      </x:c>
      <x:c r="N2922" s="7" t="n">
        <x:f>MAX(0,L2922-H2922)</x:f>
        <x:v>0</x:v>
      </x:c>
      <x:c r="O2922" s="7" t="n">
        <x:f>MAX(0,F2922+I2922-N2922)</x:f>
        <x:v>0</x:v>
      </x:c>
      <x:c r="P2922" s="7" t="n">
        <x:f>MAX(0,N2922-F2922-I2922)</x:f>
        <x:v>0</x:v>
      </x:c>
      <x:c r="Q2922" s="7" t="n">
        <x:f>MAX(0,G2922+J2922-P2922)</x:f>
        <x:v>0</x:v>
      </x:c>
      <x:c r="R2922" s="7" t="n">
        <x:f>M2922+MAX(0,K2922-MAX(0,P2922-G2922-J2922))</x:f>
        <x:v>553.9949075975359</x:v>
      </x:c>
      <x:c r="S2922" s="7" t="n">
        <x:f>SUM(O2922,Q2922,R2922)</x:f>
        <x:v>553.9949075975359</x:v>
      </x:c>
      <x:c r="T2922" s="14" t="n">
        <x:f>'Inventory detail'!T670</x:f>
        <x:v>0.0754</x:v>
      </x:c>
      <x:c r="U2922" s="14" t="n">
        <x:f>'Inventory detail'!U670</x:f>
        <x:v>0.0754</x:v>
      </x:c>
      <x:c r="V2922" s="9" t="n">
        <x:f>O2922*T2922</x:f>
        <x:v>0</x:v>
      </x:c>
      <x:c r="W2922" s="9" t="n">
        <x:f>Q2922*T2922</x:f>
        <x:v>0</x:v>
      </x:c>
      <x:c r="X2922" s="9" t="n">
        <x:f>R2922*T2922</x:f>
        <x:v>41.7712160328542</x:v>
      </x:c>
      <x:c r="Y2922" s="9" t="n">
        <x:f>S2922*T2922</x:f>
        <x:v>41.7712160328542</x:v>
      </x:c>
      <x:c r="Z2922" s="9" t="n">
        <x:f>IF(ISNUMBER(U2922),S2922*(U2922-T2922),"n.a.")</x:f>
        <x:v>0</x:v>
      </x:c>
      <x:c r="AA2922" s="9" t="n">
        <x:f>IF(ISNUMBER(U2922),Y2922,0)</x:f>
        <x:v>41.7712160328542</x:v>
      </x:c>
      <x:c r="AB2922" s="7" t="n">
        <x:f>MAX(0,L2922-SUM(F2922:K2922))</x:f>
        <x:v>0</x:v>
      </x:c>
    </x:row>
    <x:row r="2923" ht="22" customHeight="1">
      <x:c r="A2923" s="18" t="n">
        <x:f>Summary!E$41</x:f>
        <x:v>46388</x:v>
      </x:c>
      <x:c r="B2923" s="2" t="str">
        <x:f>'Inventory detail'!A671</x:f>
        <x:v>POUC</x:v>
      </x:c>
      <x:c r="C2923" s="2" t="str">
        <x:f>'Inventory detail'!B671</x:f>
        <x:v>10</x:v>
      </x:c>
      <x:c r="D2923" s="2" t="str">
        <x:f>'Inventory detail'!C671</x:f>
        <x:v>LETPC</x:v>
      </x:c>
      <x:c r="E2923" s="10" t="n">
        <x:f>A1797</x:f>
        <x:v>46357</x:v>
      </x:c>
      <x:c r="F2923" s="7" t="n">
        <x:f>O1797</x:f>
        <x:v>0</x:v>
      </x:c>
      <x:c r="G2923" s="7" t="n">
        <x:f>Q1797</x:f>
        <x:v>0</x:v>
      </x:c>
      <x:c r="H2923" s="7" t="n">
        <x:f>R1797</x:f>
        <x:v>324.4404928131417</x:v>
      </x:c>
      <x:c r="I2923" s="7" t="n">
        <x:f>0</x:f>
        <x:v>0</x:v>
      </x:c>
      <x:c r="J2923" s="7" t="n">
        <x:f>0</x:f>
        <x:v>0</x:v>
      </x:c>
      <x:c r="K2923" s="7" t="n">
        <x:f>0</x:f>
        <x:v>0</x:v>
      </x:c>
      <x:c r="L2923" s="7" t="n">
        <x:f>'Inventory detail'!F671*Summary!$K$5*(A2923-E2923)/Summary!$K$6</x:f>
        <x:v>9.685749486652977</x:v>
      </x:c>
      <x:c r="M2923" s="7" t="n">
        <x:f>MAX(0,H2923-L2923)</x:f>
        <x:v>314.7547433264887</x:v>
      </x:c>
      <x:c r="N2923" s="7" t="n">
        <x:f>MAX(0,L2923-H2923)</x:f>
        <x:v>0</x:v>
      </x:c>
      <x:c r="O2923" s="7" t="n">
        <x:f>MAX(0,F2923+I2923-N2923)</x:f>
        <x:v>0</x:v>
      </x:c>
      <x:c r="P2923" s="7" t="n">
        <x:f>MAX(0,N2923-F2923-I2923)</x:f>
        <x:v>0</x:v>
      </x:c>
      <x:c r="Q2923" s="7" t="n">
        <x:f>MAX(0,G2923+J2923-P2923)</x:f>
        <x:v>0</x:v>
      </x:c>
      <x:c r="R2923" s="7" t="n">
        <x:f>M2923+MAX(0,K2923-MAX(0,P2923-G2923-J2923))</x:f>
        <x:v>314.7547433264887</x:v>
      </x:c>
      <x:c r="S2923" s="7" t="n">
        <x:f>SUM(O2923,Q2923,R2923)</x:f>
        <x:v>314.7547433264887</x:v>
      </x:c>
      <x:c r="T2923" s="14" t="n">
        <x:f>'Inventory detail'!T671</x:f>
        <x:v>0.44</x:v>
      </x:c>
      <x:c r="U2923" s="14" t="str">
        <x:f>'Inventory detail'!U671</x:f>
        <x:v>n.a.</x:v>
      </x:c>
      <x:c r="V2923" s="9" t="n">
        <x:f>O2923*T2923</x:f>
        <x:v>0</x:v>
      </x:c>
      <x:c r="W2923" s="9" t="n">
        <x:f>Q2923*T2923</x:f>
        <x:v>0</x:v>
      </x:c>
      <x:c r="X2923" s="9" t="n">
        <x:f>R2923*T2923</x:f>
        <x:v>138.49208706365505</x:v>
      </x:c>
      <x:c r="Y2923" s="9" t="n">
        <x:f>S2923*T2923</x:f>
        <x:v>138.49208706365505</x:v>
      </x:c>
      <x:c r="Z2923" s="9" t="str">
        <x:f>IF(ISNUMBER(U2923),S2923*(U2923-T2923),"n.a.")</x:f>
        <x:v>n.a.</x:v>
      </x:c>
      <x:c r="AA2923" s="9" t="n">
        <x:f>IF(ISNUMBER(U2923),Y2923,0)</x:f>
        <x:v>0</x:v>
      </x:c>
      <x:c r="AB2923" s="7" t="n">
        <x:f>MAX(0,L2923-SUM(F2923:K2923))</x:f>
        <x:v>0</x:v>
      </x:c>
    </x:row>
    <x:row r="2924" ht="22" customHeight="1">
      <x:c r="A2924" s="18" t="n">
        <x:f>Summary!E$41</x:f>
        <x:v>46388</x:v>
      </x:c>
      <x:c r="B2924" s="2" t="str">
        <x:f>'Inventory detail'!A672</x:f>
        <x:v>POUC</x:v>
      </x:c>
      <x:c r="C2924" s="2" t="str">
        <x:f>'Inventory detail'!B672</x:f>
        <x:v>10</x:v>
      </x:c>
      <x:c r="D2924" s="2" t="str">
        <x:f>'Inventory detail'!C672</x:f>
        <x:v>MENPC</x:v>
      </x:c>
      <x:c r="E2924" s="10" t="n">
        <x:f>A1798</x:f>
        <x:v>46357</x:v>
      </x:c>
      <x:c r="F2924" s="7" t="n">
        <x:f>O1798</x:f>
        <x:v>0</x:v>
      </x:c>
      <x:c r="G2924" s="7" t="n">
        <x:f>Q1798</x:f>
        <x:v>0</x:v>
      </x:c>
      <x:c r="H2924" s="7" t="n">
        <x:f>R1798</x:f>
        <x:v>605.5972073921971</x:v>
      </x:c>
      <x:c r="I2924" s="7" t="n">
        <x:f>0</x:f>
        <x:v>0</x:v>
      </x:c>
      <x:c r="J2924" s="7" t="n">
        <x:f>0</x:f>
        <x:v>0</x:v>
      </x:c>
      <x:c r="K2924" s="7" t="n">
        <x:f>0</x:f>
        <x:v>0</x:v>
      </x:c>
      <x:c r="L2924" s="7" t="n">
        <x:f>'Inventory detail'!F672*Summary!$K$5*(A2924-E2924)/Summary!$K$6</x:f>
        <x:v>9.594086242299793</x:v>
      </x:c>
      <x:c r="M2924" s="7" t="n">
        <x:f>MAX(0,H2924-L2924)</x:f>
        <x:v>596.0031211498973</x:v>
      </x:c>
      <x:c r="N2924" s="7" t="n">
        <x:f>MAX(0,L2924-H2924)</x:f>
        <x:v>0</x:v>
      </x:c>
      <x:c r="O2924" s="7" t="n">
        <x:f>MAX(0,F2924+I2924-N2924)</x:f>
        <x:v>0</x:v>
      </x:c>
      <x:c r="P2924" s="7" t="n">
        <x:f>MAX(0,N2924-F2924-I2924)</x:f>
        <x:v>0</x:v>
      </x:c>
      <x:c r="Q2924" s="7" t="n">
        <x:f>MAX(0,G2924+J2924-P2924)</x:f>
        <x:v>0</x:v>
      </x:c>
      <x:c r="R2924" s="7" t="n">
        <x:f>M2924+MAX(0,K2924-MAX(0,P2924-G2924-J2924))</x:f>
        <x:v>596.0031211498973</x:v>
      </x:c>
      <x:c r="S2924" s="7" t="n">
        <x:f>SUM(O2924,Q2924,R2924)</x:f>
        <x:v>596.0031211498973</x:v>
      </x:c>
      <x:c r="T2924" s="14" t="n">
        <x:f>'Inventory detail'!T672</x:f>
        <x:v>1.28</x:v>
      </x:c>
      <x:c r="U2924" s="14" t="str">
        <x:f>'Inventory detail'!U672</x:f>
        <x:v>n.a.</x:v>
      </x:c>
      <x:c r="V2924" s="9" t="n">
        <x:f>O2924*T2924</x:f>
        <x:v>0</x:v>
      </x:c>
      <x:c r="W2924" s="9" t="n">
        <x:f>Q2924*T2924</x:f>
        <x:v>0</x:v>
      </x:c>
      <x:c r="X2924" s="9" t="n">
        <x:f>R2924*T2924</x:f>
        <x:v>762.8839950718685</x:v>
      </x:c>
      <x:c r="Y2924" s="9" t="n">
        <x:f>S2924*T2924</x:f>
        <x:v>762.8839950718685</x:v>
      </x:c>
      <x:c r="Z2924" s="9" t="str">
        <x:f>IF(ISNUMBER(U2924),S2924*(U2924-T2924),"n.a.")</x:f>
        <x:v>n.a.</x:v>
      </x:c>
      <x:c r="AA2924" s="9" t="n">
        <x:f>IF(ISNUMBER(U2924),Y2924,0)</x:f>
        <x:v>0</x:v>
      </x:c>
      <x:c r="AB2924" s="7" t="n">
        <x:f>MAX(0,L2924-SUM(F2924:K2924))</x:f>
        <x:v>0</x:v>
      </x:c>
    </x:row>
    <x:row r="2925" ht="22" customHeight="1">
      <x:c r="A2925" s="18" t="n">
        <x:f>Summary!E$41</x:f>
        <x:v>46388</x:v>
      </x:c>
      <x:c r="B2925" s="2" t="str">
        <x:f>'Inventory detail'!A673</x:f>
        <x:v>COIL</x:v>
      </x:c>
      <x:c r="C2925" s="2" t="str">
        <x:f>'Inventory detail'!B673</x:f>
        <x:v>10</x:v>
      </x:c>
      <x:c r="D2925" s="2" t="str">
        <x:f>'Inventory detail'!C673</x:f>
        <x:v>16WHT36-4</x:v>
      </x:c>
      <x:c r="E2925" s="10" t="n">
        <x:f>A1799</x:f>
        <x:v>46357</x:v>
      </x:c>
      <x:c r="F2925" s="7" t="n">
        <x:f>O1799</x:f>
        <x:v>0</x:v>
      </x:c>
      <x:c r="G2925" s="7" t="n">
        <x:f>Q1799</x:f>
        <x:v>0</x:v>
      </x:c>
      <x:c r="H2925" s="7" t="n">
        <x:f>R1799</x:f>
        <x:v>585.4951950718686</x:v>
      </x:c>
      <x:c r="I2925" s="7" t="n">
        <x:f>0</x:f>
        <x:v>0</x:v>
      </x:c>
      <x:c r="J2925" s="7" t="n">
        <x:f>0</x:f>
        <x:v>0</x:v>
      </x:c>
      <x:c r="K2925" s="7" t="n">
        <x:f>0</x:f>
        <x:v>0</x:v>
      </x:c>
      <x:c r="L2925" s="7" t="n">
        <x:f>'Inventory detail'!F673*Summary!$K$5*(A2925-E2925)/Summary!$K$6</x:f>
        <x:v>8.48394250513347</x:v>
      </x:c>
      <x:c r="M2925" s="7" t="n">
        <x:f>MAX(0,H2925-L2925)</x:f>
        <x:v>577.0112525667352</x:v>
      </x:c>
      <x:c r="N2925" s="7" t="n">
        <x:f>MAX(0,L2925-H2925)</x:f>
        <x:v>0</x:v>
      </x:c>
      <x:c r="O2925" s="7" t="n">
        <x:f>MAX(0,F2925+I2925-N2925)</x:f>
        <x:v>0</x:v>
      </x:c>
      <x:c r="P2925" s="7" t="n">
        <x:f>MAX(0,N2925-F2925-I2925)</x:f>
        <x:v>0</x:v>
      </x:c>
      <x:c r="Q2925" s="7" t="n">
        <x:f>MAX(0,G2925+J2925-P2925)</x:f>
        <x:v>0</x:v>
      </x:c>
      <x:c r="R2925" s="7" t="n">
        <x:f>M2925+MAX(0,K2925-MAX(0,P2925-G2925-J2925))</x:f>
        <x:v>577.0112525667352</x:v>
      </x:c>
      <x:c r="S2925" s="7" t="n">
        <x:f>SUM(O2925,Q2925,R2925)</x:f>
        <x:v>577.0112525667352</x:v>
      </x:c>
      <x:c r="T2925" s="14" t="n">
        <x:f>'Inventory detail'!T673</x:f>
        <x:v>0.3226</x:v>
      </x:c>
      <x:c r="U2925" s="14" t="n">
        <x:f>'Inventory detail'!U673</x:f>
        <x:v>0.31603000000000003</x:v>
      </x:c>
      <x:c r="V2925" s="9" t="n">
        <x:f>O2925*T2925</x:f>
        <x:v>0</x:v>
      </x:c>
      <x:c r="W2925" s="9" t="n">
        <x:f>Q2925*T2925</x:f>
        <x:v>0</x:v>
      </x:c>
      <x:c r="X2925" s="9" t="n">
        <x:f>R2925*T2925</x:f>
        <x:v>186.14383007802877</x:v>
      </x:c>
      <x:c r="Y2925" s="9" t="n">
        <x:f>S2925*T2925</x:f>
        <x:v>186.14383007802877</x:v>
      </x:c>
      <x:c r="Z2925" s="9" t="n">
        <x:f>IF(ISNUMBER(U2925),S2925*(U2925-T2925),"n.a.")</x:f>
        <x:v>-3.7909639293634294</x:v>
      </x:c>
      <x:c r="AA2925" s="9" t="n">
        <x:f>IF(ISNUMBER(U2925),Y2925,0)</x:f>
        <x:v>186.14383007802877</x:v>
      </x:c>
      <x:c r="AB2925" s="7" t="n">
        <x:f>MAX(0,L2925-SUM(F2925:K2925))</x:f>
        <x:v>0</x:v>
      </x:c>
    </x:row>
    <x:row r="2926" ht="22" customHeight="1">
      <x:c r="A2926" s="18" t="n">
        <x:f>Summary!E$41</x:f>
        <x:v>46388</x:v>
      </x:c>
      <x:c r="B2926" s="2" t="str">
        <x:f>'Inventory detail'!A674</x:f>
        <x:v>COIL</x:v>
      </x:c>
      <x:c r="C2926" s="2" t="str">
        <x:f>'Inventory detail'!B674</x:f>
        <x:v>10</x:v>
      </x:c>
      <x:c r="D2926" s="2" t="str">
        <x:f>'Inventory detail'!C674</x:f>
        <x:v>18MAR12-4</x:v>
      </x:c>
      <x:c r="E2926" s="10" t="n">
        <x:f>A1800</x:f>
        <x:v>46357</x:v>
      </x:c>
      <x:c r="F2926" s="7" t="n">
        <x:f>O1800</x:f>
        <x:v>0</x:v>
      </x:c>
      <x:c r="G2926" s="7" t="n">
        <x:f>Q1800</x:f>
        <x:v>0</x:v>
      </x:c>
      <x:c r="H2926" s="7" t="n">
        <x:f>R1800</x:f>
        <x:v>185.49519507186858</x:v>
      </x:c>
      <x:c r="I2926" s="7" t="n">
        <x:f>0</x:f>
        <x:v>0</x:v>
      </x:c>
      <x:c r="J2926" s="7" t="n">
        <x:f>0</x:f>
        <x:v>0</x:v>
      </x:c>
      <x:c r="K2926" s="7" t="n">
        <x:f>0</x:f>
        <x:v>0</x:v>
      </x:c>
      <x:c r="L2926" s="7" t="n">
        <x:f>'Inventory detail'!F674*Summary!$K$5*(A2926-E2926)/Summary!$K$6</x:f>
        <x:v>8.48394250513347</x:v>
      </x:c>
      <x:c r="M2926" s="7" t="n">
        <x:f>MAX(0,H2926-L2926)</x:f>
        <x:v>177.0112525667351</x:v>
      </x:c>
      <x:c r="N2926" s="7" t="n">
        <x:f>MAX(0,L2926-H2926)</x:f>
        <x:v>0</x:v>
      </x:c>
      <x:c r="O2926" s="7" t="n">
        <x:f>MAX(0,F2926+I2926-N2926)</x:f>
        <x:v>0</x:v>
      </x:c>
      <x:c r="P2926" s="7" t="n">
        <x:f>MAX(0,N2926-F2926-I2926)</x:f>
        <x:v>0</x:v>
      </x:c>
      <x:c r="Q2926" s="7" t="n">
        <x:f>MAX(0,G2926+J2926-P2926)</x:f>
        <x:v>0</x:v>
      </x:c>
      <x:c r="R2926" s="7" t="n">
        <x:f>M2926+MAX(0,K2926-MAX(0,P2926-G2926-J2926))</x:f>
        <x:v>177.0112525667351</x:v>
      </x:c>
      <x:c r="S2926" s="7" t="n">
        <x:f>SUM(O2926,Q2926,R2926)</x:f>
        <x:v>177.0112525667351</x:v>
      </x:c>
      <x:c r="T2926" s="14" t="n">
        <x:f>'Inventory detail'!T674</x:f>
        <x:v>0.0785</x:v>
      </x:c>
      <x:c r="U2926" s="14" t="str">
        <x:f>'Inventory detail'!U674</x:f>
        <x:v>n.a.</x:v>
      </x:c>
      <x:c r="V2926" s="9" t="n">
        <x:f>O2926*T2926</x:f>
        <x:v>0</x:v>
      </x:c>
      <x:c r="W2926" s="9" t="n">
        <x:f>Q2926*T2926</x:f>
        <x:v>0</x:v>
      </x:c>
      <x:c r="X2926" s="9" t="n">
        <x:f>R2926*T2926</x:f>
        <x:v>13.895383326488705</x:v>
      </x:c>
      <x:c r="Y2926" s="9" t="n">
        <x:f>S2926*T2926</x:f>
        <x:v>13.895383326488705</x:v>
      </x:c>
      <x:c r="Z2926" s="9" t="str">
        <x:f>IF(ISNUMBER(U2926),S2926*(U2926-T2926),"n.a.")</x:f>
        <x:v>n.a.</x:v>
      </x:c>
      <x:c r="AA2926" s="9" t="n">
        <x:f>IF(ISNUMBER(U2926),Y2926,0)</x:f>
        <x:v>0</x:v>
      </x:c>
      <x:c r="AB2926" s="7" t="n">
        <x:f>MAX(0,L2926-SUM(F2926:K2926))</x:f>
        <x:v>0</x:v>
      </x:c>
    </x:row>
    <x:row r="2927" ht="22" customHeight="1">
      <x:c r="A2927" s="18" t="n">
        <x:f>Summary!E$41</x:f>
        <x:v>46388</x:v>
      </x:c>
      <x:c r="B2927" s="2" t="str">
        <x:f>'Inventory detail'!A675</x:f>
        <x:v>COIL</x:v>
      </x:c>
      <x:c r="C2927" s="2" t="str">
        <x:f>'Inventory detail'!B675</x:f>
        <x:v>10</x:v>
      </x:c>
      <x:c r="D2927" s="2" t="str">
        <x:f>'Inventory detail'!C675</x:f>
        <x:v>20MAR12-4</x:v>
      </x:c>
      <x:c r="E2927" s="10" t="n">
        <x:f>A1801</x:f>
        <x:v>46357</x:v>
      </x:c>
      <x:c r="F2927" s="7" t="n">
        <x:f>O1801</x:f>
        <x:v>0</x:v>
      </x:c>
      <x:c r="G2927" s="7" t="n">
        <x:f>Q1801</x:f>
        <x:v>0</x:v>
      </x:c>
      <x:c r="H2927" s="7" t="n">
        <x:f>R1801</x:f>
        <x:v>585.4951950718686</x:v>
      </x:c>
      <x:c r="I2927" s="7" t="n">
        <x:f>0</x:f>
        <x:v>0</x:v>
      </x:c>
      <x:c r="J2927" s="7" t="n">
        <x:f>0</x:f>
        <x:v>0</x:v>
      </x:c>
      <x:c r="K2927" s="7" t="n">
        <x:f>0</x:f>
        <x:v>0</x:v>
      </x:c>
      <x:c r="L2927" s="7" t="n">
        <x:f>'Inventory detail'!F675*Summary!$K$5*(A2927-E2927)/Summary!$K$6</x:f>
        <x:v>8.48394250513347</x:v>
      </x:c>
      <x:c r="M2927" s="7" t="n">
        <x:f>MAX(0,H2927-L2927)</x:f>
        <x:v>577.0112525667352</x:v>
      </x:c>
      <x:c r="N2927" s="7" t="n">
        <x:f>MAX(0,L2927-H2927)</x:f>
        <x:v>0</x:v>
      </x:c>
      <x:c r="O2927" s="7" t="n">
        <x:f>MAX(0,F2927+I2927-N2927)</x:f>
        <x:v>0</x:v>
      </x:c>
      <x:c r="P2927" s="7" t="n">
        <x:f>MAX(0,N2927-F2927-I2927)</x:f>
        <x:v>0</x:v>
      </x:c>
      <x:c r="Q2927" s="7" t="n">
        <x:f>MAX(0,G2927+J2927-P2927)</x:f>
        <x:v>0</x:v>
      </x:c>
      <x:c r="R2927" s="7" t="n">
        <x:f>M2927+MAX(0,K2927-MAX(0,P2927-G2927-J2927))</x:f>
        <x:v>577.0112525667352</x:v>
      </x:c>
      <x:c r="S2927" s="7" t="n">
        <x:f>SUM(O2927,Q2927,R2927)</x:f>
        <x:v>577.0112525667352</x:v>
      </x:c>
      <x:c r="T2927" s="14" t="n">
        <x:f>'Inventory detail'!T675</x:f>
        <x:v>0.085</x:v>
      </x:c>
      <x:c r="U2927" s="14" t="str">
        <x:f>'Inventory detail'!U675</x:f>
        <x:v>n.a.</x:v>
      </x:c>
      <x:c r="V2927" s="9" t="n">
        <x:f>O2927*T2927</x:f>
        <x:v>0</x:v>
      </x:c>
      <x:c r="W2927" s="9" t="n">
        <x:f>Q2927*T2927</x:f>
        <x:v>0</x:v>
      </x:c>
      <x:c r="X2927" s="9" t="n">
        <x:f>R2927*T2927</x:f>
        <x:v>49.04595646817249</x:v>
      </x:c>
      <x:c r="Y2927" s="9" t="n">
        <x:f>S2927*T2927</x:f>
        <x:v>49.04595646817249</x:v>
      </x:c>
      <x:c r="Z2927" s="9" t="str">
        <x:f>IF(ISNUMBER(U2927),S2927*(U2927-T2927),"n.a.")</x:f>
        <x:v>n.a.</x:v>
      </x:c>
      <x:c r="AA2927" s="9" t="n">
        <x:f>IF(ISNUMBER(U2927),Y2927,0)</x:f>
        <x:v>0</x:v>
      </x:c>
      <x:c r="AB2927" s="7" t="n">
        <x:f>MAX(0,L2927-SUM(F2927:K2927))</x:f>
        <x:v>0</x:v>
      </x:c>
    </x:row>
    <x:row r="2928" ht="22" customHeight="1">
      <x:c r="A2928" s="18" t="n">
        <x:f>Summary!E$41</x:f>
        <x:v>46388</x:v>
      </x:c>
      <x:c r="B2928" s="2" t="str">
        <x:f>'Inventory detail'!A676</x:f>
        <x:v>COIL</x:v>
      </x:c>
      <x:c r="C2928" s="2" t="str">
        <x:f>'Inventory detail'!B676</x:f>
        <x:v>10</x:v>
      </x:c>
      <x:c r="D2928" s="2" t="str">
        <x:f>'Inventory detail'!C676</x:f>
        <x:v>20WHT36-4</x:v>
      </x:c>
      <x:c r="E2928" s="10" t="n">
        <x:f>A1802</x:f>
        <x:v>46357</x:v>
      </x:c>
      <x:c r="F2928" s="7" t="n">
        <x:f>O1802</x:f>
        <x:v>0</x:v>
      </x:c>
      <x:c r="G2928" s="7" t="n">
        <x:f>Q1802</x:f>
        <x:v>0</x:v>
      </x:c>
      <x:c r="H2928" s="7" t="n">
        <x:f>R1802</x:f>
        <x:v>485.4951950718686</x:v>
      </x:c>
      <x:c r="I2928" s="7" t="n">
        <x:f>0</x:f>
        <x:v>0</x:v>
      </x:c>
      <x:c r="J2928" s="7" t="n">
        <x:f>0</x:f>
        <x:v>0</x:v>
      </x:c>
      <x:c r="K2928" s="7" t="n">
        <x:f>0</x:f>
        <x:v>0</x:v>
      </x:c>
      <x:c r="L2928" s="7" t="n">
        <x:f>'Inventory detail'!F676*Summary!$K$5*(A2928-E2928)/Summary!$K$6</x:f>
        <x:v>8.48394250513347</x:v>
      </x:c>
      <x:c r="M2928" s="7" t="n">
        <x:f>MAX(0,H2928-L2928)</x:f>
        <x:v>477.0112525667351</x:v>
      </x:c>
      <x:c r="N2928" s="7" t="n">
        <x:f>MAX(0,L2928-H2928)</x:f>
        <x:v>0</x:v>
      </x:c>
      <x:c r="O2928" s="7" t="n">
        <x:f>MAX(0,F2928+I2928-N2928)</x:f>
        <x:v>0</x:v>
      </x:c>
      <x:c r="P2928" s="7" t="n">
        <x:f>MAX(0,N2928-F2928-I2928)</x:f>
        <x:v>0</x:v>
      </x:c>
      <x:c r="Q2928" s="7" t="n">
        <x:f>MAX(0,G2928+J2928-P2928)</x:f>
        <x:v>0</x:v>
      </x:c>
      <x:c r="R2928" s="7" t="n">
        <x:f>M2928+MAX(0,K2928-MAX(0,P2928-G2928-J2928))</x:f>
        <x:v>477.0112525667351</x:v>
      </x:c>
      <x:c r="S2928" s="7" t="n">
        <x:f>SUM(O2928,Q2928,R2928)</x:f>
        <x:v>477.0112525667351</x:v>
      </x:c>
      <x:c r="T2928" s="14" t="n">
        <x:f>'Inventory detail'!T676</x:f>
        <x:v>0.456</x:v>
      </x:c>
      <x:c r="U2928" s="14" t="n">
        <x:f>'Inventory detail'!U676</x:f>
        <x:v>0.4467515</x:v>
      </x:c>
      <x:c r="V2928" s="9" t="n">
        <x:f>O2928*T2928</x:f>
        <x:v>0</x:v>
      </x:c>
      <x:c r="W2928" s="9" t="n">
        <x:f>Q2928*T2928</x:f>
        <x:v>0</x:v>
      </x:c>
      <x:c r="X2928" s="9" t="n">
        <x:f>R2928*T2928</x:f>
        <x:v>217.5171311704312</x:v>
      </x:c>
      <x:c r="Y2928" s="9" t="n">
        <x:f>S2928*T2928</x:f>
        <x:v>217.5171311704312</x:v>
      </x:c>
      <x:c r="Z2928" s="9" t="n">
        <x:f>IF(ISNUMBER(U2928),S2928*(U2928-T2928),"n.a.")</x:f>
        <x:v>-4.411638569363446</x:v>
      </x:c>
      <x:c r="AA2928" s="9" t="n">
        <x:f>IF(ISNUMBER(U2928),Y2928,0)</x:f>
        <x:v>217.5171311704312</x:v>
      </x:c>
      <x:c r="AB2928" s="7" t="n">
        <x:f>MAX(0,L2928-SUM(F2928:K2928))</x:f>
        <x:v>0</x:v>
      </x:c>
    </x:row>
    <x:row r="2929" ht="22" customHeight="1">
      <x:c r="A2929" s="18" t="n">
        <x:f>Summary!E$41</x:f>
        <x:v>46388</x:v>
      </x:c>
      <x:c r="B2929" s="2" t="str">
        <x:f>'Inventory detail'!A677</x:f>
        <x:v>COIL</x:v>
      </x:c>
      <x:c r="C2929" s="2" t="str">
        <x:f>'Inventory detail'!B677</x:f>
        <x:v>10</x:v>
      </x:c>
      <x:c r="D2929" s="2" t="str">
        <x:f>'Inventory detail'!C677</x:f>
        <x:v>28RED12-4</x:v>
      </x:c>
      <x:c r="E2929" s="10" t="n">
        <x:f>A1803</x:f>
        <x:v>46357</x:v>
      </x:c>
      <x:c r="F2929" s="7" t="n">
        <x:f>O1803</x:f>
        <x:v>0</x:v>
      </x:c>
      <x:c r="G2929" s="7" t="n">
        <x:f>Q1803</x:f>
        <x:v>0</x:v>
      </x:c>
      <x:c r="H2929" s="7" t="n">
        <x:f>R1803</x:f>
        <x:v>685.4951950718686</x:v>
      </x:c>
      <x:c r="I2929" s="7" t="n">
        <x:f>0</x:f>
        <x:v>0</x:v>
      </x:c>
      <x:c r="J2929" s="7" t="n">
        <x:f>0</x:f>
        <x:v>0</x:v>
      </x:c>
      <x:c r="K2929" s="7" t="n">
        <x:f>0</x:f>
        <x:v>0</x:v>
      </x:c>
      <x:c r="L2929" s="7" t="n">
        <x:f>'Inventory detail'!F677*Summary!$K$5*(A2929-E2929)/Summary!$K$6</x:f>
        <x:v>8.48394250513347</x:v>
      </x:c>
      <x:c r="M2929" s="7" t="n">
        <x:f>MAX(0,H2929-L2929)</x:f>
        <x:v>677.0112525667352</x:v>
      </x:c>
      <x:c r="N2929" s="7" t="n">
        <x:f>MAX(0,L2929-H2929)</x:f>
        <x:v>0</x:v>
      </x:c>
      <x:c r="O2929" s="7" t="n">
        <x:f>MAX(0,F2929+I2929-N2929)</x:f>
        <x:v>0</x:v>
      </x:c>
      <x:c r="P2929" s="7" t="n">
        <x:f>MAX(0,N2929-F2929-I2929)</x:f>
        <x:v>0</x:v>
      </x:c>
      <x:c r="Q2929" s="7" t="n">
        <x:f>MAX(0,G2929+J2929-P2929)</x:f>
        <x:v>0</x:v>
      </x:c>
      <x:c r="R2929" s="7" t="n">
        <x:f>M2929+MAX(0,K2929-MAX(0,P2929-G2929-J2929))</x:f>
        <x:v>677.0112525667352</x:v>
      </x:c>
      <x:c r="S2929" s="7" t="n">
        <x:f>SUM(O2929,Q2929,R2929)</x:f>
        <x:v>677.0112525667352</x:v>
      </x:c>
      <x:c r="T2929" s="14" t="n">
        <x:f>'Inventory detail'!T677</x:f>
        <x:v>0.1292</x:v>
      </x:c>
      <x:c r="U2929" s="14" t="str">
        <x:f>'Inventory detail'!U677</x:f>
        <x:v>n.a.</x:v>
      </x:c>
      <x:c r="V2929" s="9" t="n">
        <x:f>O2929*T2929</x:f>
        <x:v>0</x:v>
      </x:c>
      <x:c r="W2929" s="9" t="n">
        <x:f>Q2929*T2929</x:f>
        <x:v>0</x:v>
      </x:c>
      <x:c r="X2929" s="9" t="n">
        <x:f>R2929*T2929</x:f>
        <x:v>87.46985383162219</x:v>
      </x:c>
      <x:c r="Y2929" s="9" t="n">
        <x:f>S2929*T2929</x:f>
        <x:v>87.46985383162219</x:v>
      </x:c>
      <x:c r="Z2929" s="9" t="str">
        <x:f>IF(ISNUMBER(U2929),S2929*(U2929-T2929),"n.a.")</x:f>
        <x:v>n.a.</x:v>
      </x:c>
      <x:c r="AA2929" s="9" t="n">
        <x:f>IF(ISNUMBER(U2929),Y2929,0)</x:f>
        <x:v>0</x:v>
      </x:c>
      <x:c r="AB2929" s="7" t="n">
        <x:f>MAX(0,L2929-SUM(F2929:K2929))</x:f>
        <x:v>0</x:v>
      </x:c>
    </x:row>
    <x:row r="2930" ht="22" customHeight="1">
      <x:c r="A2930" s="18" t="n">
        <x:f>Summary!E$41</x:f>
        <x:v>46388</x:v>
      </x:c>
      <x:c r="B2930" s="2" t="str">
        <x:f>'Inventory detail'!A678</x:f>
        <x:v>COIL</x:v>
      </x:c>
      <x:c r="C2930" s="2" t="str">
        <x:f>'Inventory detail'!B678</x:f>
        <x:v>10</x:v>
      </x:c>
      <x:c r="D2930" s="2" t="str">
        <x:f>'Inventory detail'!C678</x:f>
        <x:v>32NAV12-4</x:v>
      </x:c>
      <x:c r="E2930" s="10" t="n">
        <x:f>A1804</x:f>
        <x:v>46357</x:v>
      </x:c>
      <x:c r="F2930" s="7" t="n">
        <x:f>O1804</x:f>
        <x:v>1200</x:v>
      </x:c>
      <x:c r="G2930" s="7" t="n">
        <x:f>Q1804</x:f>
        <x:v>0</x:v>
      </x:c>
      <x:c r="H2930" s="7" t="n">
        <x:f>R1804</x:f>
        <x:v>585.4951950718686</x:v>
      </x:c>
      <x:c r="I2930" s="7" t="n">
        <x:f>SUMIFS('PO detail'!$W$399:$W$399,'PO detail'!$V$399:$V$399,"&gt;="&amp;E2930,'PO detail'!$V$399:$V$399,"&lt;"&amp;A2930)</x:f>
        <x:v>0</x:v>
      </x:c>
      <x:c r="J2930" s="7" t="n">
        <x:f>SUMIFS('PO detail'!$X$399:$X$399,'PO detail'!$V$399:$V$399,"&gt;="&amp;E2930,'PO detail'!$V$399:$V$399,"&lt;"&amp;A2930)</x:f>
        <x:v>0</x:v>
      </x:c>
      <x:c r="K2930" s="7" t="n">
        <x:f>SUMIFS('PO detail'!$Y$399:$Y$399,'PO detail'!$V$399:$V$399,"&gt;="&amp;E2930,'PO detail'!$V$399:$V$399,"&lt;"&amp;A2930)</x:f>
        <x:v>0</x:v>
      </x:c>
      <x:c r="L2930" s="7" t="n">
        <x:f>'Inventory detail'!F678*Summary!$K$5*(A2930-E2930)/Summary!$K$6</x:f>
        <x:v>8.48394250513347</x:v>
      </x:c>
      <x:c r="M2930" s="7" t="n">
        <x:f>MAX(0,H2930-L2930)</x:f>
        <x:v>577.0112525667352</x:v>
      </x:c>
      <x:c r="N2930" s="7" t="n">
        <x:f>MAX(0,L2930-H2930)</x:f>
        <x:v>0</x:v>
      </x:c>
      <x:c r="O2930" s="7" t="n">
        <x:f>MAX(0,F2930+I2930-N2930)</x:f>
        <x:v>1200</x:v>
      </x:c>
      <x:c r="P2930" s="7" t="n">
        <x:f>MAX(0,N2930-F2930-I2930)</x:f>
        <x:v>0</x:v>
      </x:c>
      <x:c r="Q2930" s="7" t="n">
        <x:f>MAX(0,G2930+J2930-P2930)</x:f>
        <x:v>0</x:v>
      </x:c>
      <x:c r="R2930" s="7" t="n">
        <x:f>M2930+MAX(0,K2930-MAX(0,P2930-G2930-J2930))</x:f>
        <x:v>577.0112525667352</x:v>
      </x:c>
      <x:c r="S2930" s="7" t="n">
        <x:f>SUM(O2930,Q2930,R2930)</x:f>
        <x:v>1777.011252566735</x:v>
      </x:c>
      <x:c r="T2930" s="14" t="n">
        <x:f>'Inventory detail'!T678</x:f>
        <x:v>0.2647</x:v>
      </x:c>
      <x:c r="U2930" s="14" t="n">
        <x:f>'Inventory detail'!U678</x:f>
        <x:v>0.2593435</x:v>
      </x:c>
      <x:c r="V2930" s="9" t="n">
        <x:f>O2930*T2930</x:f>
        <x:v>317.64</x:v>
      </x:c>
      <x:c r="W2930" s="9" t="n">
        <x:f>Q2930*T2930</x:f>
        <x:v>0</x:v>
      </x:c>
      <x:c r="X2930" s="9" t="n">
        <x:f>R2930*T2930</x:f>
        <x:v>152.7348785544148</x:v>
      </x:c>
      <x:c r="Y2930" s="9" t="n">
        <x:f>S2930*T2930</x:f>
        <x:v>470.37487855441475</x:v>
      </x:c>
      <x:c r="Z2930" s="9" t="n">
        <x:f>IF(ISNUMBER(U2930),S2930*(U2930-T2930),"n.a.")</x:f>
        <x:v>-9.518560774373691</x:v>
      </x:c>
      <x:c r="AA2930" s="9" t="n">
        <x:f>IF(ISNUMBER(U2930),Y2930,0)</x:f>
        <x:v>470.37487855441475</x:v>
      </x:c>
      <x:c r="AB2930" s="7" t="n">
        <x:f>MAX(0,L2930-SUM(F2930:K2930))</x:f>
        <x:v>0</x:v>
      </x:c>
    </x:row>
    <x:row r="2931" ht="22" customHeight="1">
      <x:c r="A2931" s="18" t="n">
        <x:f>Summary!E$41</x:f>
        <x:v>46388</x:v>
      </x:c>
      <x:c r="B2931" s="2" t="str">
        <x:f>'Inventory detail'!A679</x:f>
        <x:v>COIL</x:v>
      </x:c>
      <x:c r="C2931" s="2" t="str">
        <x:f>'Inventory detail'!B679</x:f>
        <x:v>30</x:v>
      </x:c>
      <x:c r="D2931" s="2" t="str">
        <x:f>'Inventory detail'!C679</x:f>
        <x:v>16WHT36-4</x:v>
      </x:c>
      <x:c r="E2931" s="10" t="n">
        <x:f>A1805</x:f>
        <x:v>46357</x:v>
      </x:c>
      <x:c r="F2931" s="7" t="n">
        <x:f>O1805</x:f>
        <x:v>0</x:v>
      </x:c>
      <x:c r="G2931" s="7" t="n">
        <x:f>Q1805</x:f>
        <x:v>0</x:v>
      </x:c>
      <x:c r="H2931" s="7" t="n">
        <x:f>R1805</x:f>
        <x:v>1585.4951950718687</x:v>
      </x:c>
      <x:c r="I2931" s="7" t="n">
        <x:f>0</x:f>
        <x:v>0</x:v>
      </x:c>
      <x:c r="J2931" s="7" t="n">
        <x:f>0</x:f>
        <x:v>0</x:v>
      </x:c>
      <x:c r="K2931" s="7" t="n">
        <x:f>0</x:f>
        <x:v>0</x:v>
      </x:c>
      <x:c r="L2931" s="7" t="n">
        <x:f>'Inventory detail'!F679*Summary!$K$5*(A2931-E2931)/Summary!$K$6</x:f>
        <x:v>8.48394250513347</x:v>
      </x:c>
      <x:c r="M2931" s="7" t="n">
        <x:f>MAX(0,H2931-L2931)</x:f>
        <x:v>1577.0112525667353</x:v>
      </x:c>
      <x:c r="N2931" s="7" t="n">
        <x:f>MAX(0,L2931-H2931)</x:f>
        <x:v>0</x:v>
      </x:c>
      <x:c r="O2931" s="7" t="n">
        <x:f>MAX(0,F2931+I2931-N2931)</x:f>
        <x:v>0</x:v>
      </x:c>
      <x:c r="P2931" s="7" t="n">
        <x:f>MAX(0,N2931-F2931-I2931)</x:f>
        <x:v>0</x:v>
      </x:c>
      <x:c r="Q2931" s="7" t="n">
        <x:f>MAX(0,G2931+J2931-P2931)</x:f>
        <x:v>0</x:v>
      </x:c>
      <x:c r="R2931" s="7" t="n">
        <x:f>M2931+MAX(0,K2931-MAX(0,P2931-G2931-J2931))</x:f>
        <x:v>1577.0112525667353</x:v>
      </x:c>
      <x:c r="S2931" s="7" t="n">
        <x:f>SUM(O2931,Q2931,R2931)</x:f>
        <x:v>1577.0112525667353</x:v>
      </x:c>
      <x:c r="T2931" s="14" t="n">
        <x:f>'Inventory detail'!T679</x:f>
        <x:v>0.3226</x:v>
      </x:c>
      <x:c r="U2931" s="14" t="n">
        <x:f>'Inventory detail'!U679</x:f>
        <x:v>0.31603000000000003</x:v>
      </x:c>
      <x:c r="V2931" s="9" t="n">
        <x:f>O2931*T2931</x:f>
        <x:v>0</x:v>
      </x:c>
      <x:c r="W2931" s="9" t="n">
        <x:f>Q2931*T2931</x:f>
        <x:v>0</x:v>
      </x:c>
      <x:c r="X2931" s="9" t="n">
        <x:f>R2931*T2931</x:f>
        <x:v>508.7438300780288</x:v>
      </x:c>
      <x:c r="Y2931" s="9" t="n">
        <x:f>S2931*T2931</x:f>
        <x:v>508.7438300780288</x:v>
      </x:c>
      <x:c r="Z2931" s="9" t="n">
        <x:f>IF(ISNUMBER(U2931),S2931*(U2931-T2931),"n.a.")</x:f>
        <x:v>-10.360963929363395</x:v>
      </x:c>
      <x:c r="AA2931" s="9" t="n">
        <x:f>IF(ISNUMBER(U2931),Y2931,0)</x:f>
        <x:v>508.7438300780288</x:v>
      </x:c>
      <x:c r="AB2931" s="7" t="n">
        <x:f>MAX(0,L2931-SUM(F2931:K2931))</x:f>
        <x:v>0</x:v>
      </x:c>
    </x:row>
    <x:row r="2932" ht="22" customHeight="1">
      <x:c r="A2932" s="18" t="n">
        <x:f>Summary!E$41</x:f>
        <x:v>46388</x:v>
      </x:c>
      <x:c r="B2932" s="2" t="str">
        <x:f>'Inventory detail'!A680</x:f>
        <x:v>COIL</x:v>
      </x:c>
      <x:c r="C2932" s="2" t="str">
        <x:f>'Inventory detail'!B680</x:f>
        <x:v>30</x:v>
      </x:c>
      <x:c r="D2932" s="2" t="str">
        <x:f>'Inventory detail'!C680</x:f>
        <x:v>22NAV12-4</x:v>
      </x:c>
      <x:c r="E2932" s="10" t="n">
        <x:f>A1806</x:f>
        <x:v>46357</x:v>
      </x:c>
      <x:c r="F2932" s="7" t="n">
        <x:f>O1806</x:f>
        <x:v>0</x:v>
      </x:c>
      <x:c r="G2932" s="7" t="n">
        <x:f>Q1806</x:f>
        <x:v>0</x:v>
      </x:c>
      <x:c r="H2932" s="7" t="n">
        <x:f>R1806</x:f>
        <x:v>1285.4951950718687</x:v>
      </x:c>
      <x:c r="I2932" s="7" t="n">
        <x:f>0</x:f>
        <x:v>0</x:v>
      </x:c>
      <x:c r="J2932" s="7" t="n">
        <x:f>0</x:f>
        <x:v>0</x:v>
      </x:c>
      <x:c r="K2932" s="7" t="n">
        <x:f>0</x:f>
        <x:v>0</x:v>
      </x:c>
      <x:c r="L2932" s="7" t="n">
        <x:f>'Inventory detail'!F680*Summary!$K$5*(A2932-E2932)/Summary!$K$6</x:f>
        <x:v>8.48394250513347</x:v>
      </x:c>
      <x:c r="M2932" s="7" t="n">
        <x:f>MAX(0,H2932-L2932)</x:f>
        <x:v>1277.0112525667353</x:v>
      </x:c>
      <x:c r="N2932" s="7" t="n">
        <x:f>MAX(0,L2932-H2932)</x:f>
        <x:v>0</x:v>
      </x:c>
      <x:c r="O2932" s="7" t="n">
        <x:f>MAX(0,F2932+I2932-N2932)</x:f>
        <x:v>0</x:v>
      </x:c>
      <x:c r="P2932" s="7" t="n">
        <x:f>MAX(0,N2932-F2932-I2932)</x:f>
        <x:v>0</x:v>
      </x:c>
      <x:c r="Q2932" s="7" t="n">
        <x:f>MAX(0,G2932+J2932-P2932)</x:f>
        <x:v>0</x:v>
      </x:c>
      <x:c r="R2932" s="7" t="n">
        <x:f>M2932+MAX(0,K2932-MAX(0,P2932-G2932-J2932))</x:f>
        <x:v>1277.0112525667353</x:v>
      </x:c>
      <x:c r="S2932" s="7" t="n">
        <x:f>SUM(O2932,Q2932,R2932)</x:f>
        <x:v>1277.0112525667353</x:v>
      </x:c>
      <x:c r="T2932" s="14" t="n">
        <x:f>'Inventory detail'!T680</x:f>
        <x:v>0.1674</x:v>
      </x:c>
      <x:c r="U2932" s="14" t="n">
        <x:f>'Inventory detail'!U680</x:f>
        <x:v>0.163982</x:v>
      </x:c>
      <x:c r="V2932" s="9" t="n">
        <x:f>O2932*T2932</x:f>
        <x:v>0</x:v>
      </x:c>
      <x:c r="W2932" s="9" t="n">
        <x:f>Q2932*T2932</x:f>
        <x:v>0</x:v>
      </x:c>
      <x:c r="X2932" s="9" t="n">
        <x:f>R2932*T2932</x:f>
        <x:v>213.77168367967147</x:v>
      </x:c>
      <x:c r="Y2932" s="9" t="n">
        <x:f>S2932*T2932</x:f>
        <x:v>213.77168367967147</x:v>
      </x:c>
      <x:c r="Z2932" s="9" t="n">
        <x:f>IF(ISNUMBER(U2932),S2932*(U2932-T2932),"n.a.")</x:f>
        <x:v>-4.364824461273106</x:v>
      </x:c>
      <x:c r="AA2932" s="9" t="n">
        <x:f>IF(ISNUMBER(U2932),Y2932,0)</x:f>
        <x:v>213.77168367967147</x:v>
      </x:c>
      <x:c r="AB2932" s="7" t="n">
        <x:f>MAX(0,L2932-SUM(F2932:K2932))</x:f>
        <x:v>0</x:v>
      </x:c>
    </x:row>
    <x:row r="2933" ht="22" customHeight="1">
      <x:c r="A2933" s="18" t="n">
        <x:f>Summary!E$41</x:f>
        <x:v>46388</x:v>
      </x:c>
      <x:c r="B2933" s="2" t="str">
        <x:f>'Inventory detail'!A681</x:f>
        <x:v>COIL</x:v>
      </x:c>
      <x:c r="C2933" s="2" t="str">
        <x:f>'Inventory detail'!B681</x:f>
        <x:v>30</x:v>
      </x:c>
      <x:c r="D2933" s="2" t="str">
        <x:f>'Inventory detail'!C681</x:f>
        <x:v>28WHT12-4</x:v>
      </x:c>
      <x:c r="E2933" s="10" t="n">
        <x:f>A1807</x:f>
        <x:v>46357</x:v>
      </x:c>
      <x:c r="F2933" s="7" t="n">
        <x:f>O1807</x:f>
        <x:v>0</x:v>
      </x:c>
      <x:c r="G2933" s="7" t="n">
        <x:f>Q1807</x:f>
        <x:v>0</x:v>
      </x:c>
      <x:c r="H2933" s="7" t="n">
        <x:f>R1807</x:f>
        <x:v>2485.4951950718687</x:v>
      </x:c>
      <x:c r="I2933" s="7" t="n">
        <x:f>0</x:f>
        <x:v>0</x:v>
      </x:c>
      <x:c r="J2933" s="7" t="n">
        <x:f>0</x:f>
        <x:v>0</x:v>
      </x:c>
      <x:c r="K2933" s="7" t="n">
        <x:f>0</x:f>
        <x:v>0</x:v>
      </x:c>
      <x:c r="L2933" s="7" t="n">
        <x:f>'Inventory detail'!F681*Summary!$K$5*(A2933-E2933)/Summary!$K$6</x:f>
        <x:v>8.48394250513347</x:v>
      </x:c>
      <x:c r="M2933" s="7" t="n">
        <x:f>MAX(0,H2933-L2933)</x:f>
        <x:v>2477.011252566735</x:v>
      </x:c>
      <x:c r="N2933" s="7" t="n">
        <x:f>MAX(0,L2933-H2933)</x:f>
        <x:v>0</x:v>
      </x:c>
      <x:c r="O2933" s="7" t="n">
        <x:f>MAX(0,F2933+I2933-N2933)</x:f>
        <x:v>0</x:v>
      </x:c>
      <x:c r="P2933" s="7" t="n">
        <x:f>MAX(0,N2933-F2933-I2933)</x:f>
        <x:v>0</x:v>
      </x:c>
      <x:c r="Q2933" s="7" t="n">
        <x:f>MAX(0,G2933+J2933-P2933)</x:f>
        <x:v>0</x:v>
      </x:c>
      <x:c r="R2933" s="7" t="n">
        <x:f>M2933+MAX(0,K2933-MAX(0,P2933-G2933-J2933))</x:f>
        <x:v>2477.011252566735</x:v>
      </x:c>
      <x:c r="S2933" s="7" t="n">
        <x:f>SUM(O2933,Q2933,R2933)</x:f>
        <x:v>2477.011252566735</x:v>
      </x:c>
      <x:c r="T2933" s="14" t="n">
        <x:f>'Inventory detail'!T681</x:f>
        <x:v>0.2327</x:v>
      </x:c>
      <x:c r="U2933" s="14" t="n">
        <x:f>'Inventory detail'!U681</x:f>
        <x:v>0.22796149999999998</x:v>
      </x:c>
      <x:c r="V2933" s="9" t="n">
        <x:f>O2933*T2933</x:f>
        <x:v>0</x:v>
      </x:c>
      <x:c r="W2933" s="9" t="n">
        <x:f>Q2933*T2933</x:f>
        <x:v>0</x:v>
      </x:c>
      <x:c r="X2933" s="9" t="n">
        <x:f>R2933*T2933</x:f>
        <x:v>576.4005184722793</x:v>
      </x:c>
      <x:c r="Y2933" s="9" t="n">
        <x:f>S2933*T2933</x:f>
        <x:v>576.4005184722793</x:v>
      </x:c>
      <x:c r="Z2933" s="9" t="n">
        <x:f>IF(ISNUMBER(U2933),S2933*(U2933-T2933),"n.a.")</x:f>
        <x:v>-11.73731782028749</x:v>
      </x:c>
      <x:c r="AA2933" s="9" t="n">
        <x:f>IF(ISNUMBER(U2933),Y2933,0)</x:f>
        <x:v>576.4005184722793</x:v>
      </x:c>
      <x:c r="AB2933" s="7" t="n">
        <x:f>MAX(0,L2933-SUM(F2933:K2933))</x:f>
        <x:v>0</x:v>
      </x:c>
    </x:row>
    <x:row r="2934" ht="22" customHeight="1">
      <x:c r="A2934" s="18" t="n">
        <x:f>Summary!E$41</x:f>
        <x:v>46388</x:v>
      </x:c>
      <x:c r="B2934" s="2" t="str">
        <x:f>'Inventory detail'!A682</x:f>
        <x:v>COIL</x:v>
      </x:c>
      <x:c r="C2934" s="2" t="str">
        <x:f>'Inventory detail'!B682</x:f>
        <x:v>30</x:v>
      </x:c>
      <x:c r="D2934" s="2" t="str">
        <x:f>'Inventory detail'!C682</x:f>
        <x:v>28WHT36-4</x:v>
      </x:c>
      <x:c r="E2934" s="10" t="n">
        <x:f>A1808</x:f>
        <x:v>46357</x:v>
      </x:c>
      <x:c r="F2934" s="7" t="n">
        <x:f>O1808</x:f>
        <x:v>0</x:v>
      </x:c>
      <x:c r="G2934" s="7" t="n">
        <x:f>Q1808</x:f>
        <x:v>0</x:v>
      </x:c>
      <x:c r="H2934" s="7" t="n">
        <x:f>R1808</x:f>
        <x:v>185.49519507186858</x:v>
      </x:c>
      <x:c r="I2934" s="7" t="n">
        <x:f>0</x:f>
        <x:v>0</x:v>
      </x:c>
      <x:c r="J2934" s="7" t="n">
        <x:f>0</x:f>
        <x:v>0</x:v>
      </x:c>
      <x:c r="K2934" s="7" t="n">
        <x:f>0</x:f>
        <x:v>0</x:v>
      </x:c>
      <x:c r="L2934" s="7" t="n">
        <x:f>'Inventory detail'!F682*Summary!$K$5*(A2934-E2934)/Summary!$K$6</x:f>
        <x:v>8.48394250513347</x:v>
      </x:c>
      <x:c r="M2934" s="7" t="n">
        <x:f>MAX(0,H2934-L2934)</x:f>
        <x:v>177.0112525667351</x:v>
      </x:c>
      <x:c r="N2934" s="7" t="n">
        <x:f>MAX(0,L2934-H2934)</x:f>
        <x:v>0</x:v>
      </x:c>
      <x:c r="O2934" s="7" t="n">
        <x:f>MAX(0,F2934+I2934-N2934)</x:f>
        <x:v>0</x:v>
      </x:c>
      <x:c r="P2934" s="7" t="n">
        <x:f>MAX(0,N2934-F2934-I2934)</x:f>
        <x:v>0</x:v>
      </x:c>
      <x:c r="Q2934" s="7" t="n">
        <x:f>MAX(0,G2934+J2934-P2934)</x:f>
        <x:v>0</x:v>
      </x:c>
      <x:c r="R2934" s="7" t="n">
        <x:f>M2934+MAX(0,K2934-MAX(0,P2934-G2934-J2934))</x:f>
        <x:v>177.0112525667351</x:v>
      </x:c>
      <x:c r="S2934" s="7" t="n">
        <x:f>SUM(O2934,Q2934,R2934)</x:f>
        <x:v>177.0112525667351</x:v>
      </x:c>
      <x:c r="T2934" s="14" t="n">
        <x:f>'Inventory detail'!T682</x:f>
        <x:v>0.34590000000000004</x:v>
      </x:c>
      <x:c r="U2934" s="14" t="str">
        <x:f>'Inventory detail'!U682</x:f>
        <x:v>n.a.</x:v>
      </x:c>
      <x:c r="V2934" s="9" t="n">
        <x:f>O2934*T2934</x:f>
        <x:v>0</x:v>
      </x:c>
      <x:c r="W2934" s="9" t="n">
        <x:f>Q2934*T2934</x:f>
        <x:v>0</x:v>
      </x:c>
      <x:c r="X2934" s="9" t="n">
        <x:f>R2934*T2934</x:f>
        <x:v>61.22819226283368</x:v>
      </x:c>
      <x:c r="Y2934" s="9" t="n">
        <x:f>S2934*T2934</x:f>
        <x:v>61.22819226283368</x:v>
      </x:c>
      <x:c r="Z2934" s="9" t="str">
        <x:f>IF(ISNUMBER(U2934),S2934*(U2934-T2934),"n.a.")</x:f>
        <x:v>n.a.</x:v>
      </x:c>
      <x:c r="AA2934" s="9" t="n">
        <x:f>IF(ISNUMBER(U2934),Y2934,0)</x:f>
        <x:v>0</x:v>
      </x:c>
      <x:c r="AB2934" s="7" t="n">
        <x:f>MAX(0,L2934-SUM(F2934:K2934))</x:f>
        <x:v>0</x:v>
      </x:c>
    </x:row>
    <x:row r="2935" ht="22" customHeight="1">
      <x:c r="A2935" s="18" t="n">
        <x:f>Summary!E$41</x:f>
        <x:v>46388</x:v>
      </x:c>
      <x:c r="B2935" s="2" t="str">
        <x:f>'Inventory detail'!A683</x:f>
        <x:v>COIL</x:v>
      </x:c>
      <x:c r="C2935" s="2" t="str">
        <x:f>'Inventory detail'!B683</x:f>
        <x:v>30</x:v>
      </x:c>
      <x:c r="D2935" s="2" t="str">
        <x:f>'Inventory detail'!C683</x:f>
        <x:v>30BLK36-4</x:v>
      </x:c>
      <x:c r="E2935" s="10" t="n">
        <x:f>A1809</x:f>
        <x:v>46357</x:v>
      </x:c>
      <x:c r="F2935" s="7" t="n">
        <x:f>O1809</x:f>
        <x:v>0</x:v>
      </x:c>
      <x:c r="G2935" s="7" t="n">
        <x:f>Q1809</x:f>
        <x:v>0</x:v>
      </x:c>
      <x:c r="H2935" s="7" t="n">
        <x:f>R1809</x:f>
        <x:v>285.4951950718686</x:v>
      </x:c>
      <x:c r="I2935" s="7" t="n">
        <x:f>0</x:f>
        <x:v>0</x:v>
      </x:c>
      <x:c r="J2935" s="7" t="n">
        <x:f>0</x:f>
        <x:v>0</x:v>
      </x:c>
      <x:c r="K2935" s="7" t="n">
        <x:f>0</x:f>
        <x:v>0</x:v>
      </x:c>
      <x:c r="L2935" s="7" t="n">
        <x:f>'Inventory detail'!F683*Summary!$K$5*(A2935-E2935)/Summary!$K$6</x:f>
        <x:v>8.48394250513347</x:v>
      </x:c>
      <x:c r="M2935" s="7" t="n">
        <x:f>MAX(0,H2935-L2935)</x:f>
        <x:v>277.0112525667351</x:v>
      </x:c>
      <x:c r="N2935" s="7" t="n">
        <x:f>MAX(0,L2935-H2935)</x:f>
        <x:v>0</x:v>
      </x:c>
      <x:c r="O2935" s="7" t="n">
        <x:f>MAX(0,F2935+I2935-N2935)</x:f>
        <x:v>0</x:v>
      </x:c>
      <x:c r="P2935" s="7" t="n">
        <x:f>MAX(0,N2935-F2935-I2935)</x:f>
        <x:v>0</x:v>
      </x:c>
      <x:c r="Q2935" s="7" t="n">
        <x:f>MAX(0,G2935+J2935-P2935)</x:f>
        <x:v>0</x:v>
      </x:c>
      <x:c r="R2935" s="7" t="n">
        <x:f>M2935+MAX(0,K2935-MAX(0,P2935-G2935-J2935))</x:f>
        <x:v>277.0112525667351</x:v>
      </x:c>
      <x:c r="S2935" s="7" t="n">
        <x:f>SUM(O2935,Q2935,R2935)</x:f>
        <x:v>277.0112525667351</x:v>
      </x:c>
      <x:c r="T2935" s="14" t="n">
        <x:f>'Inventory detail'!T683</x:f>
        <x:v>0.5734</x:v>
      </x:c>
      <x:c r="U2935" s="14" t="n">
        <x:f>'Inventory detail'!U683</x:f>
        <x:v>0.561782</x:v>
      </x:c>
      <x:c r="V2935" s="9" t="n">
        <x:f>O2935*T2935</x:f>
        <x:v>0</x:v>
      </x:c>
      <x:c r="W2935" s="9" t="n">
        <x:f>Q2935*T2935</x:f>
        <x:v>0</x:v>
      </x:c>
      <x:c r="X2935" s="9" t="n">
        <x:f>R2935*T2935</x:f>
        <x:v>158.8382522217659</x:v>
      </x:c>
      <x:c r="Y2935" s="9" t="n">
        <x:f>S2935*T2935</x:f>
        <x:v>158.8382522217659</x:v>
      </x:c>
      <x:c r="Z2935" s="9" t="n">
        <x:f>IF(ISNUMBER(U2935),S2935*(U2935-T2935),"n.a.")</x:f>
        <x:v>-3.218316732320333</x:v>
      </x:c>
      <x:c r="AA2935" s="9" t="n">
        <x:f>IF(ISNUMBER(U2935),Y2935,0)</x:f>
        <x:v>158.8382522217659</x:v>
      </x:c>
      <x:c r="AB2935" s="7" t="n">
        <x:f>MAX(0,L2935-SUM(F2935:K2935))</x:f>
        <x:v>0</x:v>
      </x:c>
    </x:row>
    <x:row r="2936" ht="22" customHeight="1">
      <x:c r="A2936" s="18" t="n">
        <x:f>Summary!E$41</x:f>
        <x:v>46388</x:v>
      </x:c>
      <x:c r="B2936" s="2" t="str">
        <x:f>'Inventory detail'!A684</x:f>
        <x:v>COIL</x:v>
      </x:c>
      <x:c r="C2936" s="2" t="str">
        <x:f>'Inventory detail'!B684</x:f>
        <x:v>60</x:v>
      </x:c>
      <x:c r="D2936" s="2" t="str">
        <x:f>'Inventory detail'!C684</x:f>
        <x:v>14MAR12-4</x:v>
      </x:c>
      <x:c r="E2936" s="10" t="n">
        <x:f>A1810</x:f>
        <x:v>46357</x:v>
      </x:c>
      <x:c r="F2936" s="7" t="n">
        <x:f>O1810</x:f>
        <x:v>0</x:v>
      </x:c>
      <x:c r="G2936" s="7" t="n">
        <x:f>Q1810</x:f>
        <x:v>0</x:v>
      </x:c>
      <x:c r="H2936" s="7" t="n">
        <x:f>R1810</x:f>
        <x:v>85.49519507186858</x:v>
      </x:c>
      <x:c r="I2936" s="7" t="n">
        <x:f>0</x:f>
        <x:v>0</x:v>
      </x:c>
      <x:c r="J2936" s="7" t="n">
        <x:f>0</x:f>
        <x:v>0</x:v>
      </x:c>
      <x:c r="K2936" s="7" t="n">
        <x:f>0</x:f>
        <x:v>0</x:v>
      </x:c>
      <x:c r="L2936" s="7" t="n">
        <x:f>'Inventory detail'!F684*Summary!$K$5*(A2936-E2936)/Summary!$K$6</x:f>
        <x:v>8.48394250513347</x:v>
      </x:c>
      <x:c r="M2936" s="7" t="n">
        <x:f>MAX(0,H2936-L2936)</x:f>
        <x:v>77.01125256673511</x:v>
      </x:c>
      <x:c r="N2936" s="7" t="n">
        <x:f>MAX(0,L2936-H2936)</x:f>
        <x:v>0</x:v>
      </x:c>
      <x:c r="O2936" s="7" t="n">
        <x:f>MAX(0,F2936+I2936-N2936)</x:f>
        <x:v>0</x:v>
      </x:c>
      <x:c r="P2936" s="7" t="n">
        <x:f>MAX(0,N2936-F2936-I2936)</x:f>
        <x:v>0</x:v>
      </x:c>
      <x:c r="Q2936" s="7" t="n">
        <x:f>MAX(0,G2936+J2936-P2936)</x:f>
        <x:v>0</x:v>
      </x:c>
      <x:c r="R2936" s="7" t="n">
        <x:f>M2936+MAX(0,K2936-MAX(0,P2936-G2936-J2936))</x:f>
        <x:v>77.01125256673511</x:v>
      </x:c>
      <x:c r="S2936" s="7" t="n">
        <x:f>SUM(O2936,Q2936,R2936)</x:f>
        <x:v>77.01125256673511</x:v>
      </x:c>
      <x:c r="T2936" s="14" t="n">
        <x:f>'Inventory detail'!T684</x:f>
        <x:v>0.0533</x:v>
      </x:c>
      <x:c r="U2936" s="14" t="str">
        <x:f>'Inventory detail'!U684</x:f>
        <x:v>n.a.</x:v>
      </x:c>
      <x:c r="V2936" s="9" t="n">
        <x:f>O2936*T2936</x:f>
        <x:v>0</x:v>
      </x:c>
      <x:c r="W2936" s="9" t="n">
        <x:f>Q2936*T2936</x:f>
        <x:v>0</x:v>
      </x:c>
      <x:c r="X2936" s="9" t="n">
        <x:f>R2936*T2936</x:f>
        <x:v>4.104699761806981</x:v>
      </x:c>
      <x:c r="Y2936" s="9" t="n">
        <x:f>S2936*T2936</x:f>
        <x:v>4.104699761806981</x:v>
      </x:c>
      <x:c r="Z2936" s="9" t="str">
        <x:f>IF(ISNUMBER(U2936),S2936*(U2936-T2936),"n.a.")</x:f>
        <x:v>n.a.</x:v>
      </x:c>
      <x:c r="AA2936" s="9" t="n">
        <x:f>IF(ISNUMBER(U2936),Y2936,0)</x:f>
        <x:v>0</x:v>
      </x:c>
      <x:c r="AB2936" s="7" t="n">
        <x:f>MAX(0,L2936-SUM(F2936:K2936))</x:f>
        <x:v>0</x:v>
      </x:c>
    </x:row>
    <x:row r="2937" ht="22" customHeight="1">
      <x:c r="A2937" s="18" t="n">
        <x:f>Summary!E$41</x:f>
        <x:v>46388</x:v>
      </x:c>
      <x:c r="B2937" s="2" t="str">
        <x:f>'Inventory detail'!A685</x:f>
        <x:v>COIL</x:v>
      </x:c>
      <x:c r="C2937" s="2" t="str">
        <x:f>'Inventory detail'!B685</x:f>
        <x:v>60</x:v>
      </x:c>
      <x:c r="D2937" s="2" t="str">
        <x:f>'Inventory detail'!C685</x:f>
        <x:v>16WHT36-4</x:v>
      </x:c>
      <x:c r="E2937" s="10" t="n">
        <x:f>A1811</x:f>
        <x:v>46357</x:v>
      </x:c>
      <x:c r="F2937" s="7" t="n">
        <x:f>O1811</x:f>
        <x:v>0</x:v>
      </x:c>
      <x:c r="G2937" s="7" t="n">
        <x:f>Q1811</x:f>
        <x:v>0</x:v>
      </x:c>
      <x:c r="H2937" s="7" t="n">
        <x:f>R1811</x:f>
        <x:v>1185.4951950718687</x:v>
      </x:c>
      <x:c r="I2937" s="7" t="n">
        <x:f>0</x:f>
        <x:v>0</x:v>
      </x:c>
      <x:c r="J2937" s="7" t="n">
        <x:f>0</x:f>
        <x:v>0</x:v>
      </x:c>
      <x:c r="K2937" s="7" t="n">
        <x:f>0</x:f>
        <x:v>0</x:v>
      </x:c>
      <x:c r="L2937" s="7" t="n">
        <x:f>'Inventory detail'!F685*Summary!$K$5*(A2937-E2937)/Summary!$K$6</x:f>
        <x:v>8.48394250513347</x:v>
      </x:c>
      <x:c r="M2937" s="7" t="n">
        <x:f>MAX(0,H2937-L2937)</x:f>
        <x:v>1177.0112525667353</x:v>
      </x:c>
      <x:c r="N2937" s="7" t="n">
        <x:f>MAX(0,L2937-H2937)</x:f>
        <x:v>0</x:v>
      </x:c>
      <x:c r="O2937" s="7" t="n">
        <x:f>MAX(0,F2937+I2937-N2937)</x:f>
        <x:v>0</x:v>
      </x:c>
      <x:c r="P2937" s="7" t="n">
        <x:f>MAX(0,N2937-F2937-I2937)</x:f>
        <x:v>0</x:v>
      </x:c>
      <x:c r="Q2937" s="7" t="n">
        <x:f>MAX(0,G2937+J2937-P2937)</x:f>
        <x:v>0</x:v>
      </x:c>
      <x:c r="R2937" s="7" t="n">
        <x:f>M2937+MAX(0,K2937-MAX(0,P2937-G2937-J2937))</x:f>
        <x:v>1177.0112525667353</x:v>
      </x:c>
      <x:c r="S2937" s="7" t="n">
        <x:f>SUM(O2937,Q2937,R2937)</x:f>
        <x:v>1177.0112525667353</x:v>
      </x:c>
      <x:c r="T2937" s="14" t="n">
        <x:f>'Inventory detail'!T685</x:f>
        <x:v>0.3226</x:v>
      </x:c>
      <x:c r="U2937" s="14" t="n">
        <x:f>'Inventory detail'!U685</x:f>
        <x:v>0.31603000000000003</x:v>
      </x:c>
      <x:c r="V2937" s="9" t="n">
        <x:f>O2937*T2937</x:f>
        <x:v>0</x:v>
      </x:c>
      <x:c r="W2937" s="9" t="n">
        <x:f>Q2937*T2937</x:f>
        <x:v>0</x:v>
      </x:c>
      <x:c r="X2937" s="9" t="n">
        <x:f>R2937*T2937</x:f>
        <x:v>379.7038300780288</x:v>
      </x:c>
      <x:c r="Y2937" s="9" t="n">
        <x:f>S2937*T2937</x:f>
        <x:v>379.7038300780288</x:v>
      </x:c>
      <x:c r="Z2937" s="9" t="n">
        <x:f>IF(ISNUMBER(U2937),S2937*(U2937-T2937),"n.a.")</x:f>
        <x:v>-7.732963929363409</x:v>
      </x:c>
      <x:c r="AA2937" s="9" t="n">
        <x:f>IF(ISNUMBER(U2937),Y2937,0)</x:f>
        <x:v>379.7038300780288</x:v>
      </x:c>
      <x:c r="AB2937" s="7" t="n">
        <x:f>MAX(0,L2937-SUM(F2937:K2937))</x:f>
        <x:v>0</x:v>
      </x:c>
    </x:row>
    <x:row r="2938" ht="22" customHeight="1">
      <x:c r="A2938" s="18" t="n">
        <x:f>Summary!E$41</x:f>
        <x:v>46388</x:v>
      </x:c>
      <x:c r="B2938" s="2" t="str">
        <x:f>'Inventory detail'!A686</x:f>
        <x:v>COIL</x:v>
      </x:c>
      <x:c r="C2938" s="2" t="str">
        <x:f>'Inventory detail'!B686</x:f>
        <x:v>60</x:v>
      </x:c>
      <x:c r="D2938" s="2" t="str">
        <x:f>'Inventory detail'!C686</x:f>
        <x:v>28BLU12-4</x:v>
      </x:c>
      <x:c r="E2938" s="10" t="n">
        <x:f>A1812</x:f>
        <x:v>46357</x:v>
      </x:c>
      <x:c r="F2938" s="7" t="n">
        <x:f>O1812</x:f>
        <x:v>0</x:v>
      </x:c>
      <x:c r="G2938" s="7" t="n">
        <x:f>Q1812</x:f>
        <x:v>0</x:v>
      </x:c>
      <x:c r="H2938" s="7" t="n">
        <x:f>R1812</x:f>
        <x:v>385.4951950718686</x:v>
      </x:c>
      <x:c r="I2938" s="7" t="n">
        <x:f>0</x:f>
        <x:v>0</x:v>
      </x:c>
      <x:c r="J2938" s="7" t="n">
        <x:f>0</x:f>
        <x:v>0</x:v>
      </x:c>
      <x:c r="K2938" s="7" t="n">
        <x:f>0</x:f>
        <x:v>0</x:v>
      </x:c>
      <x:c r="L2938" s="7" t="n">
        <x:f>'Inventory detail'!F686*Summary!$K$5*(A2938-E2938)/Summary!$K$6</x:f>
        <x:v>8.48394250513347</x:v>
      </x:c>
      <x:c r="M2938" s="7" t="n">
        <x:f>MAX(0,H2938-L2938)</x:f>
        <x:v>377.0112525667351</x:v>
      </x:c>
      <x:c r="N2938" s="7" t="n">
        <x:f>MAX(0,L2938-H2938)</x:f>
        <x:v>0</x:v>
      </x:c>
      <x:c r="O2938" s="7" t="n">
        <x:f>MAX(0,F2938+I2938-N2938)</x:f>
        <x:v>0</x:v>
      </x:c>
      <x:c r="P2938" s="7" t="n">
        <x:f>MAX(0,N2938-F2938-I2938)</x:f>
        <x:v>0</x:v>
      </x:c>
      <x:c r="Q2938" s="7" t="n">
        <x:f>MAX(0,G2938+J2938-P2938)</x:f>
        <x:v>0</x:v>
      </x:c>
      <x:c r="R2938" s="7" t="n">
        <x:f>M2938+MAX(0,K2938-MAX(0,P2938-G2938-J2938))</x:f>
        <x:v>377.0112525667351</x:v>
      </x:c>
      <x:c r="S2938" s="7" t="n">
        <x:f>SUM(O2938,Q2938,R2938)</x:f>
        <x:v>377.0112525667351</x:v>
      </x:c>
      <x:c r="T2938" s="14" t="n">
        <x:f>'Inventory detail'!T686</x:f>
        <x:v>0.1292</x:v>
      </x:c>
      <x:c r="U2938" s="14" t="str">
        <x:f>'Inventory detail'!U686</x:f>
        <x:v>n.a.</x:v>
      </x:c>
      <x:c r="V2938" s="9" t="n">
        <x:f>O2938*T2938</x:f>
        <x:v>0</x:v>
      </x:c>
      <x:c r="W2938" s="9" t="n">
        <x:f>Q2938*T2938</x:f>
        <x:v>0</x:v>
      </x:c>
      <x:c r="X2938" s="9" t="n">
        <x:f>R2938*T2938</x:f>
        <x:v>48.709853831622176</x:v>
      </x:c>
      <x:c r="Y2938" s="9" t="n">
        <x:f>S2938*T2938</x:f>
        <x:v>48.709853831622176</x:v>
      </x:c>
      <x:c r="Z2938" s="9" t="str">
        <x:f>IF(ISNUMBER(U2938),S2938*(U2938-T2938),"n.a.")</x:f>
        <x:v>n.a.</x:v>
      </x:c>
      <x:c r="AA2938" s="9" t="n">
        <x:f>IF(ISNUMBER(U2938),Y2938,0)</x:f>
        <x:v>0</x:v>
      </x:c>
      <x:c r="AB2938" s="7" t="n">
        <x:f>MAX(0,L2938-SUM(F2938:K2938))</x:f>
        <x:v>0</x:v>
      </x:c>
    </x:row>
    <x:row r="2939" ht="22" customHeight="1">
      <x:c r="A2939" s="18" t="n">
        <x:f>Summary!E$41</x:f>
        <x:v>46388</x:v>
      </x:c>
      <x:c r="B2939" s="2" t="str">
        <x:f>'Inventory detail'!A687</x:f>
        <x:v>POUC</x:v>
      </x:c>
      <x:c r="C2939" s="2" t="str">
        <x:f>'Inventory detail'!B687</x:f>
        <x:v>30</x:v>
      </x:c>
      <x:c r="D2939" s="2" t="str">
        <x:f>'Inventory detail'!C687</x:f>
        <x:v>BMS5</x:v>
      </x:c>
      <x:c r="E2939" s="10" t="n">
        <x:f>A1813</x:f>
        <x:v>46357</x:v>
      </x:c>
      <x:c r="F2939" s="7" t="n">
        <x:f>O1813</x:f>
        <x:v>0</x:v>
      </x:c>
      <x:c r="G2939" s="7" t="n">
        <x:f>Q1813</x:f>
        <x:v>0</x:v>
      </x:c>
      <x:c r="H2939" s="7" t="n">
        <x:f>R1813</x:f>
        <x:v>1585.4951950718687</x:v>
      </x:c>
      <x:c r="I2939" s="7" t="n">
        <x:f>0</x:f>
        <x:v>0</x:v>
      </x:c>
      <x:c r="J2939" s="7" t="n">
        <x:f>0</x:f>
        <x:v>0</x:v>
      </x:c>
      <x:c r="K2939" s="7" t="n">
        <x:f>0</x:f>
        <x:v>0</x:v>
      </x:c>
      <x:c r="L2939" s="7" t="n">
        <x:f>'Inventory detail'!F687*Summary!$K$5*(A2939-E2939)/Summary!$K$6</x:f>
        <x:v>8.48394250513347</x:v>
      </x:c>
      <x:c r="M2939" s="7" t="n">
        <x:f>MAX(0,H2939-L2939)</x:f>
        <x:v>1577.0112525667353</x:v>
      </x:c>
      <x:c r="N2939" s="7" t="n">
        <x:f>MAX(0,L2939-H2939)</x:f>
        <x:v>0</x:v>
      </x:c>
      <x:c r="O2939" s="7" t="n">
        <x:f>MAX(0,F2939+I2939-N2939)</x:f>
        <x:v>0</x:v>
      </x:c>
      <x:c r="P2939" s="7" t="n">
        <x:f>MAX(0,N2939-F2939-I2939)</x:f>
        <x:v>0</x:v>
      </x:c>
      <x:c r="Q2939" s="7" t="n">
        <x:f>MAX(0,G2939+J2939-P2939)</x:f>
        <x:v>0</x:v>
      </x:c>
      <x:c r="R2939" s="7" t="n">
        <x:f>M2939+MAX(0,K2939-MAX(0,P2939-G2939-J2939))</x:f>
        <x:v>1577.0112525667353</x:v>
      </x:c>
      <x:c r="S2939" s="7" t="n">
        <x:f>SUM(O2939,Q2939,R2939)</x:f>
        <x:v>1577.0112525667353</x:v>
      </x:c>
      <x:c r="T2939" s="14" t="n">
        <x:f>'Inventory detail'!T687</x:f>
        <x:v>0.0104</x:v>
      </x:c>
      <x:c r="U2939" s="14" t="n">
        <x:f>'Inventory detail'!U687</x:f>
        <x:v>0.011385</x:v>
      </x:c>
      <x:c r="V2939" s="9" t="n">
        <x:f>O2939*T2939</x:f>
        <x:v>0</x:v>
      </x:c>
      <x:c r="W2939" s="9" t="n">
        <x:f>Q2939*T2939</x:f>
        <x:v>0</x:v>
      </x:c>
      <x:c r="X2939" s="9" t="n">
        <x:f>R2939*T2939</x:f>
        <x:v>16.400917026694046</x:v>
      </x:c>
      <x:c r="Y2939" s="9" t="n">
        <x:f>S2939*T2939</x:f>
        <x:v>16.400917026694046</x:v>
      </x:c>
      <x:c r="Z2939" s="9" t="n">
        <x:f>IF(ISNUMBER(U2939),S2939*(U2939-T2939),"n.a.")</x:f>
        <x:v>1.5533560837782339</x:v>
      </x:c>
      <x:c r="AA2939" s="9" t="n">
        <x:f>IF(ISNUMBER(U2939),Y2939,0)</x:f>
        <x:v>16.400917026694046</x:v>
      </x:c>
      <x:c r="AB2939" s="7" t="n">
        <x:f>MAX(0,L2939-SUM(F2939:K2939))</x:f>
        <x:v>0</x:v>
      </x:c>
    </x:row>
    <x:row r="2940" ht="22" customHeight="1">
      <x:c r="A2940" s="18" t="n">
        <x:f>Summary!E$41</x:f>
        <x:v>46388</x:v>
      </x:c>
      <x:c r="B2940" s="2" t="str">
        <x:f>'Inventory detail'!A688</x:f>
        <x:v>POUC</x:v>
      </x:c>
      <x:c r="C2940" s="2" t="str">
        <x:f>'Inventory detail'!B688</x:f>
        <x:v>30</x:v>
      </x:c>
      <x:c r="D2940" s="2" t="str">
        <x:f>'Inventory detail'!C688</x:f>
        <x:v>CRC5</x:v>
      </x:c>
      <x:c r="E2940" s="10" t="n">
        <x:f>A1814</x:f>
        <x:v>46357</x:v>
      </x:c>
      <x:c r="F2940" s="7" t="n">
        <x:f>O1814</x:f>
        <x:v>0</x:v>
      </x:c>
      <x:c r="G2940" s="7" t="n">
        <x:f>Q1814</x:f>
        <x:v>0</x:v>
      </x:c>
      <x:c r="H2940" s="7" t="n">
        <x:f>R1814</x:f>
        <x:v>13285.495195071868</x:v>
      </x:c>
      <x:c r="I2940" s="7" t="n">
        <x:f>0</x:f>
        <x:v>0</x:v>
      </x:c>
      <x:c r="J2940" s="7" t="n">
        <x:f>0</x:f>
        <x:v>0</x:v>
      </x:c>
      <x:c r="K2940" s="7" t="n">
        <x:f>0</x:f>
        <x:v>0</x:v>
      </x:c>
      <x:c r="L2940" s="7" t="n">
        <x:f>'Inventory detail'!F688*Summary!$K$5*(A2940-E2940)/Summary!$K$6</x:f>
        <x:v>8.48394250513347</x:v>
      </x:c>
      <x:c r="M2940" s="7" t="n">
        <x:f>MAX(0,H2940-L2940)</x:f>
        <x:v>13277.011252566734</x:v>
      </x:c>
      <x:c r="N2940" s="7" t="n">
        <x:f>MAX(0,L2940-H2940)</x:f>
        <x:v>0</x:v>
      </x:c>
      <x:c r="O2940" s="7" t="n">
        <x:f>MAX(0,F2940+I2940-N2940)</x:f>
        <x:v>0</x:v>
      </x:c>
      <x:c r="P2940" s="7" t="n">
        <x:f>MAX(0,N2940-F2940-I2940)</x:f>
        <x:v>0</x:v>
      </x:c>
      <x:c r="Q2940" s="7" t="n">
        <x:f>MAX(0,G2940+J2940-P2940)</x:f>
        <x:v>0</x:v>
      </x:c>
      <x:c r="R2940" s="7" t="n">
        <x:f>M2940+MAX(0,K2940-MAX(0,P2940-G2940-J2940))</x:f>
        <x:v>13277.011252566734</x:v>
      </x:c>
      <x:c r="S2940" s="7" t="n">
        <x:f>SUM(O2940,Q2940,R2940)</x:f>
        <x:v>13277.011252566734</x:v>
      </x:c>
      <x:c r="T2940" s="14" t="n">
        <x:f>'Inventory detail'!T688</x:f>
        <x:v>0.0058</x:v>
      </x:c>
      <x:c r="U2940" s="14" t="n">
        <x:f>'Inventory detail'!U688</x:f>
        <x:v>0.00627</x:v>
      </x:c>
      <x:c r="V2940" s="9" t="n">
        <x:f>O2940*T2940</x:f>
        <x:v>0</x:v>
      </x:c>
      <x:c r="W2940" s="9" t="n">
        <x:f>Q2940*T2940</x:f>
        <x:v>0</x:v>
      </x:c>
      <x:c r="X2940" s="9" t="n">
        <x:f>R2940*T2940</x:f>
        <x:v>77.00666526488705</x:v>
      </x:c>
      <x:c r="Y2940" s="9" t="n">
        <x:f>S2940*T2940</x:f>
        <x:v>77.00666526488705</x:v>
      </x:c>
      <x:c r="Z2940" s="9" t="n">
        <x:f>IF(ISNUMBER(U2940),S2940*(U2940-T2940),"n.a.")</x:f>
        <x:v>6.240195288706375</x:v>
      </x:c>
      <x:c r="AA2940" s="9" t="n">
        <x:f>IF(ISNUMBER(U2940),Y2940,0)</x:f>
        <x:v>77.00666526488705</x:v>
      </x:c>
      <x:c r="AB2940" s="7" t="n">
        <x:f>MAX(0,L2940-SUM(F2940:K2940))</x:f>
        <x:v>0</x:v>
      </x:c>
    </x:row>
    <x:row r="2941" ht="22" customHeight="1">
      <x:c r="A2941" s="18" t="n">
        <x:f>Summary!E$41</x:f>
        <x:v>46388</x:v>
      </x:c>
      <x:c r="B2941" s="2" t="str">
        <x:f>'Inventory detail'!A689</x:f>
        <x:v>POUC</x:v>
      </x:c>
      <x:c r="C2941" s="2" t="str">
        <x:f>'Inventory detail'!B689</x:f>
        <x:v>30</x:v>
      </x:c>
      <x:c r="D2941" s="2" t="str">
        <x:f>'Inventory detail'!C689</x:f>
        <x:v>DRI7</x:v>
      </x:c>
      <x:c r="E2941" s="10" t="n">
        <x:f>A1815</x:f>
        <x:v>46357</x:v>
      </x:c>
      <x:c r="F2941" s="7" t="n">
        <x:f>O1815</x:f>
        <x:v>0</x:v>
      </x:c>
      <x:c r="G2941" s="7" t="n">
        <x:f>Q1815</x:f>
        <x:v>0</x:v>
      </x:c>
      <x:c r="H2941" s="7" t="n">
        <x:f>R1815</x:f>
        <x:v>7185.495195071868</x:v>
      </x:c>
      <x:c r="I2941" s="7" t="n">
        <x:f>0</x:f>
        <x:v>0</x:v>
      </x:c>
      <x:c r="J2941" s="7" t="n">
        <x:f>0</x:f>
        <x:v>0</x:v>
      </x:c>
      <x:c r="K2941" s="7" t="n">
        <x:f>0</x:f>
        <x:v>0</x:v>
      </x:c>
      <x:c r="L2941" s="7" t="n">
        <x:f>'Inventory detail'!F689*Summary!$K$5*(A2941-E2941)/Summary!$K$6</x:f>
        <x:v>8.48394250513347</x:v>
      </x:c>
      <x:c r="M2941" s="7" t="n">
        <x:f>MAX(0,H2941-L2941)</x:f>
        <x:v>7177.011252566735</x:v>
      </x:c>
      <x:c r="N2941" s="7" t="n">
        <x:f>MAX(0,L2941-H2941)</x:f>
        <x:v>0</x:v>
      </x:c>
      <x:c r="O2941" s="7" t="n">
        <x:f>MAX(0,F2941+I2941-N2941)</x:f>
        <x:v>0</x:v>
      </x:c>
      <x:c r="P2941" s="7" t="n">
        <x:f>MAX(0,N2941-F2941-I2941)</x:f>
        <x:v>0</x:v>
      </x:c>
      <x:c r="Q2941" s="7" t="n">
        <x:f>MAX(0,G2941+J2941-P2941)</x:f>
        <x:v>0</x:v>
      </x:c>
      <x:c r="R2941" s="7" t="n">
        <x:f>M2941+MAX(0,K2941-MAX(0,P2941-G2941-J2941))</x:f>
        <x:v>7177.011252566735</x:v>
      </x:c>
      <x:c r="S2941" s="7" t="n">
        <x:f>SUM(O2941,Q2941,R2941)</x:f>
        <x:v>7177.011252566735</x:v>
      </x:c>
      <x:c r="T2941" s="14" t="n">
        <x:f>'Inventory detail'!T689</x:f>
        <x:v>0.0092</x:v>
      </x:c>
      <x:c r="U2941" s="14" t="n">
        <x:f>'Inventory detail'!U689</x:f>
        <x:v>0.009899999999999999</x:v>
      </x:c>
      <x:c r="V2941" s="9" t="n">
        <x:f>O2941*T2941</x:f>
        <x:v>0</x:v>
      </x:c>
      <x:c r="W2941" s="9" t="n">
        <x:f>Q2941*T2941</x:f>
        <x:v>0</x:v>
      </x:c>
      <x:c r="X2941" s="9" t="n">
        <x:f>R2941*T2941</x:f>
        <x:v>66.02850352361396</x:v>
      </x:c>
      <x:c r="Y2941" s="9" t="n">
        <x:f>S2941*T2941</x:f>
        <x:v>66.02850352361396</x:v>
      </x:c>
      <x:c r="Z2941" s="9" t="n">
        <x:f>IF(ISNUMBER(U2941),S2941*(U2941-T2941),"n.a.")</x:f>
        <x:v>5.0239078767967085</x:v>
      </x:c>
      <x:c r="AA2941" s="9" t="n">
        <x:f>IF(ISNUMBER(U2941),Y2941,0)</x:f>
        <x:v>66.02850352361396</x:v>
      </x:c>
      <x:c r="AB2941" s="7" t="n">
        <x:f>MAX(0,L2941-SUM(F2941:K2941))</x:f>
        <x:v>0</x:v>
      </x:c>
    </x:row>
    <x:row r="2942" ht="22" customHeight="1">
      <x:c r="A2942" s="18" t="n">
        <x:f>Summary!E$41</x:f>
        <x:v>46388</x:v>
      </x:c>
      <x:c r="B2942" s="2" t="str">
        <x:f>'Inventory detail'!A690</x:f>
        <x:v>POUC</x:v>
      </x:c>
      <x:c r="C2942" s="2" t="str">
        <x:f>'Inventory detail'!B690</x:f>
        <x:v>30</x:v>
      </x:c>
      <x:c r="D2942" s="2" t="str">
        <x:f>'Inventory detail'!C690</x:f>
        <x:v>LEG5SL</x:v>
      </x:c>
      <x:c r="E2942" s="10" t="n">
        <x:f>A1816</x:f>
        <x:v>46357</x:v>
      </x:c>
      <x:c r="F2942" s="7" t="n">
        <x:f>O1816</x:f>
        <x:v>0</x:v>
      </x:c>
      <x:c r="G2942" s="7" t="n">
        <x:f>Q1816</x:f>
        <x:v>0</x:v>
      </x:c>
      <x:c r="H2942" s="7" t="n">
        <x:f>R1816</x:f>
        <x:v>385.4951950718686</x:v>
      </x:c>
      <x:c r="I2942" s="7" t="n">
        <x:f>0</x:f>
        <x:v>0</x:v>
      </x:c>
      <x:c r="J2942" s="7" t="n">
        <x:f>0</x:f>
        <x:v>0</x:v>
      </x:c>
      <x:c r="K2942" s="7" t="n">
        <x:f>0</x:f>
        <x:v>0</x:v>
      </x:c>
      <x:c r="L2942" s="7" t="n">
        <x:f>'Inventory detail'!F690*Summary!$K$5*(A2942-E2942)/Summary!$K$6</x:f>
        <x:v>8.48394250513347</x:v>
      </x:c>
      <x:c r="M2942" s="7" t="n">
        <x:f>MAX(0,H2942-L2942)</x:f>
        <x:v>377.0112525667351</x:v>
      </x:c>
      <x:c r="N2942" s="7" t="n">
        <x:f>MAX(0,L2942-H2942)</x:f>
        <x:v>0</x:v>
      </x:c>
      <x:c r="O2942" s="7" t="n">
        <x:f>MAX(0,F2942+I2942-N2942)</x:f>
        <x:v>0</x:v>
      </x:c>
      <x:c r="P2942" s="7" t="n">
        <x:f>MAX(0,N2942-F2942-I2942)</x:f>
        <x:v>0</x:v>
      </x:c>
      <x:c r="Q2942" s="7" t="n">
        <x:f>MAX(0,G2942+J2942-P2942)</x:f>
        <x:v>0</x:v>
      </x:c>
      <x:c r="R2942" s="7" t="n">
        <x:f>M2942+MAX(0,K2942-MAX(0,P2942-G2942-J2942))</x:f>
        <x:v>377.0112525667351</x:v>
      </x:c>
      <x:c r="S2942" s="7" t="n">
        <x:f>SUM(O2942,Q2942,R2942)</x:f>
        <x:v>377.0112525667351</x:v>
      </x:c>
      <x:c r="T2942" s="14" t="n">
        <x:f>'Inventory detail'!T690</x:f>
        <x:v>0.1555</x:v>
      </x:c>
      <x:c r="U2942" s="14" t="n">
        <x:f>'Inventory detail'!U690</x:f>
        <x:v>0.19139999999999996</x:v>
      </x:c>
      <x:c r="V2942" s="9" t="n">
        <x:f>O2942*T2942</x:f>
        <x:v>0</x:v>
      </x:c>
      <x:c r="W2942" s="9" t="n">
        <x:f>Q2942*T2942</x:f>
        <x:v>0</x:v>
      </x:c>
      <x:c r="X2942" s="9" t="n">
        <x:f>R2942*T2942</x:f>
        <x:v>58.625249774127305</x:v>
      </x:c>
      <x:c r="Y2942" s="9" t="n">
        <x:f>S2942*T2942</x:f>
        <x:v>58.625249774127305</x:v>
      </x:c>
      <x:c r="Z2942" s="9" t="n">
        <x:f>IF(ISNUMBER(U2942),S2942*(U2942-T2942),"n.a.")</x:f>
        <x:v>13.534703967145775</x:v>
      </x:c>
      <x:c r="AA2942" s="9" t="n">
        <x:f>IF(ISNUMBER(U2942),Y2942,0)</x:f>
        <x:v>58.625249774127305</x:v>
      </x:c>
      <x:c r="AB2942" s="7" t="n">
        <x:f>MAX(0,L2942-SUM(F2942:K2942))</x:f>
        <x:v>0</x:v>
      </x:c>
    </x:row>
    <x:row r="2943" ht="22" customHeight="1">
      <x:c r="A2943" s="18" t="n">
        <x:f>Summary!E$41</x:f>
        <x:v>46388</x:v>
      </x:c>
      <x:c r="B2943" s="2" t="str">
        <x:f>'Inventory detail'!A691</x:f>
        <x:v>POUC</x:v>
      </x:c>
      <x:c r="C2943" s="2" t="str">
        <x:f>'Inventory detail'!B691</x:f>
        <x:v>30</x:v>
      </x:c>
      <x:c r="D2943" s="2" t="str">
        <x:f>'Inventory detail'!C691</x:f>
        <x:v>SJUM7</x:v>
      </x:c>
      <x:c r="E2943" s="10" t="n">
        <x:f>A1817</x:f>
        <x:v>46357</x:v>
      </x:c>
      <x:c r="F2943" s="7" t="n">
        <x:f>O1817</x:f>
        <x:v>0</x:v>
      </x:c>
      <x:c r="G2943" s="7" t="n">
        <x:f>Q1817</x:f>
        <x:v>0</x:v>
      </x:c>
      <x:c r="H2943" s="7" t="n">
        <x:f>R1817</x:f>
        <x:v>5485.495195071868</x:v>
      </x:c>
      <x:c r="I2943" s="7" t="n">
        <x:f>0</x:f>
        <x:v>0</x:v>
      </x:c>
      <x:c r="J2943" s="7" t="n">
        <x:f>0</x:f>
        <x:v>0</x:v>
      </x:c>
      <x:c r="K2943" s="7" t="n">
        <x:f>0</x:f>
        <x:v>0</x:v>
      </x:c>
      <x:c r="L2943" s="7" t="n">
        <x:f>'Inventory detail'!F691*Summary!$K$5*(A2943-E2943)/Summary!$K$6</x:f>
        <x:v>8.48394250513347</x:v>
      </x:c>
      <x:c r="M2943" s="7" t="n">
        <x:f>MAX(0,H2943-L2943)</x:f>
        <x:v>5477.011252566735</x:v>
      </x:c>
      <x:c r="N2943" s="7" t="n">
        <x:f>MAX(0,L2943-H2943)</x:f>
        <x:v>0</x:v>
      </x:c>
      <x:c r="O2943" s="7" t="n">
        <x:f>MAX(0,F2943+I2943-N2943)</x:f>
        <x:v>0</x:v>
      </x:c>
      <x:c r="P2943" s="7" t="n">
        <x:f>MAX(0,N2943-F2943-I2943)</x:f>
        <x:v>0</x:v>
      </x:c>
      <x:c r="Q2943" s="7" t="n">
        <x:f>MAX(0,G2943+J2943-P2943)</x:f>
        <x:v>0</x:v>
      </x:c>
      <x:c r="R2943" s="7" t="n">
        <x:f>M2943+MAX(0,K2943-MAX(0,P2943-G2943-J2943))</x:f>
        <x:v>5477.011252566735</x:v>
      </x:c>
      <x:c r="S2943" s="7" t="n">
        <x:f>SUM(O2943,Q2943,R2943)</x:f>
        <x:v>5477.011252566735</x:v>
      </x:c>
      <x:c r="T2943" s="14" t="n">
        <x:f>'Inventory detail'!T691</x:f>
        <x:v>0.016399999999999998</x:v>
      </x:c>
      <x:c r="U2943" s="14" t="n">
        <x:f>'Inventory detail'!U691</x:f>
        <x:v>0.017985</x:v>
      </x:c>
      <x:c r="V2943" s="9" t="n">
        <x:f>O2943*T2943</x:f>
        <x:v>0</x:v>
      </x:c>
      <x:c r="W2943" s="9" t="n">
        <x:f>Q2943*T2943</x:f>
        <x:v>0</x:v>
      </x:c>
      <x:c r="X2943" s="9" t="n">
        <x:f>R2943*T2943</x:f>
        <x:v>89.82298454209443</x:v>
      </x:c>
      <x:c r="Y2943" s="9" t="n">
        <x:f>S2943*T2943</x:f>
        <x:v>89.82298454209443</x:v>
      </x:c>
      <x:c r="Z2943" s="9" t="n">
        <x:f>IF(ISNUMBER(U2943),S2943*(U2943-T2943),"n.a.")</x:f>
        <x:v>8.681062835318292</x:v>
      </x:c>
      <x:c r="AA2943" s="9" t="n">
        <x:f>IF(ISNUMBER(U2943),Y2943,0)</x:f>
        <x:v>89.82298454209443</x:v>
      </x:c>
      <x:c r="AB2943" s="7" t="n">
        <x:f>MAX(0,L2943-SUM(F2943:K2943))</x:f>
        <x:v>0</x:v>
      </x:c>
    </x:row>
    <x:row r="2944" ht="22" customHeight="1">
      <x:c r="A2944" s="18" t="n">
        <x:f>Summary!E$41</x:f>
        <x:v>46388</x:v>
      </x:c>
      <x:c r="B2944" s="2" t="str">
        <x:f>'Inventory detail'!A692</x:f>
        <x:v>POUC</x:v>
      </x:c>
      <x:c r="C2944" s="2" t="str">
        <x:f>'Inventory detail'!B692</x:f>
        <x:v>60</x:v>
      </x:c>
      <x:c r="D2944" s="2" t="str">
        <x:f>'Inventory detail'!C692</x:f>
        <x:v>DRI7</x:v>
      </x:c>
      <x:c r="E2944" s="10" t="n">
        <x:f>A1818</x:f>
        <x:v>46357</x:v>
      </x:c>
      <x:c r="F2944" s="7" t="n">
        <x:f>O1818</x:f>
        <x:v>0</x:v>
      </x:c>
      <x:c r="G2944" s="7" t="n">
        <x:f>Q1818</x:f>
        <x:v>0</x:v>
      </x:c>
      <x:c r="H2944" s="7" t="n">
        <x:f>R1818</x:f>
        <x:v>2085.4951950718687</x:v>
      </x:c>
      <x:c r="I2944" s="7" t="n">
        <x:f>0</x:f>
        <x:v>0</x:v>
      </x:c>
      <x:c r="J2944" s="7" t="n">
        <x:f>0</x:f>
        <x:v>0</x:v>
      </x:c>
      <x:c r="K2944" s="7" t="n">
        <x:f>0</x:f>
        <x:v>0</x:v>
      </x:c>
      <x:c r="L2944" s="7" t="n">
        <x:f>'Inventory detail'!F692*Summary!$K$5*(A2944-E2944)/Summary!$K$6</x:f>
        <x:v>8.48394250513347</x:v>
      </x:c>
      <x:c r="M2944" s="7" t="n">
        <x:f>MAX(0,H2944-L2944)</x:f>
        <x:v>2077.011252566735</x:v>
      </x:c>
      <x:c r="N2944" s="7" t="n">
        <x:f>MAX(0,L2944-H2944)</x:f>
        <x:v>0</x:v>
      </x:c>
      <x:c r="O2944" s="7" t="n">
        <x:f>MAX(0,F2944+I2944-N2944)</x:f>
        <x:v>0</x:v>
      </x:c>
      <x:c r="P2944" s="7" t="n">
        <x:f>MAX(0,N2944-F2944-I2944)</x:f>
        <x:v>0</x:v>
      </x:c>
      <x:c r="Q2944" s="7" t="n">
        <x:f>MAX(0,G2944+J2944-P2944)</x:f>
        <x:v>0</x:v>
      </x:c>
      <x:c r="R2944" s="7" t="n">
        <x:f>M2944+MAX(0,K2944-MAX(0,P2944-G2944-J2944))</x:f>
        <x:v>2077.011252566735</x:v>
      </x:c>
      <x:c r="S2944" s="7" t="n">
        <x:f>SUM(O2944,Q2944,R2944)</x:f>
        <x:v>2077.011252566735</x:v>
      </x:c>
      <x:c r="T2944" s="14" t="n">
        <x:f>'Inventory detail'!T692</x:f>
        <x:v>0.0092</x:v>
      </x:c>
      <x:c r="U2944" s="14" t="n">
        <x:f>'Inventory detail'!U692</x:f>
        <x:v>0.009899999999999999</x:v>
      </x:c>
      <x:c r="V2944" s="9" t="n">
        <x:f>O2944*T2944</x:f>
        <x:v>0</x:v>
      </x:c>
      <x:c r="W2944" s="9" t="n">
        <x:f>Q2944*T2944</x:f>
        <x:v>0</x:v>
      </x:c>
      <x:c r="X2944" s="9" t="n">
        <x:f>R2944*T2944</x:f>
        <x:v>19.10850352361396</x:v>
      </x:c>
      <x:c r="Y2944" s="9" t="n">
        <x:f>S2944*T2944</x:f>
        <x:v>19.10850352361396</x:v>
      </x:c>
      <x:c r="Z2944" s="9" t="n">
        <x:f>IF(ISNUMBER(U2944),S2944*(U2944-T2944),"n.a.")</x:f>
        <x:v>1.4539078767967129</x:v>
      </x:c>
      <x:c r="AA2944" s="9" t="n">
        <x:f>IF(ISNUMBER(U2944),Y2944,0)</x:f>
        <x:v>19.10850352361396</x:v>
      </x:c>
      <x:c r="AB2944" s="7" t="n">
        <x:f>MAX(0,L2944-SUM(F2944:K2944))</x:f>
        <x:v>0</x:v>
      </x:c>
    </x:row>
    <x:row r="2945" ht="22" customHeight="1">
      <x:c r="A2945" s="18" t="n">
        <x:f>Summary!E$41</x:f>
        <x:v>46388</x:v>
      </x:c>
      <x:c r="B2945" s="2" t="str">
        <x:f>'Inventory detail'!A693</x:f>
        <x:v>POUC</x:v>
      </x:c>
      <x:c r="C2945" s="2" t="str">
        <x:f>'Inventory detail'!B693</x:f>
        <x:v>60</x:v>
      </x:c>
      <x:c r="D2945" s="2" t="str">
        <x:f>'Inventory detail'!C693</x:f>
        <x:v>LEG3SL</x:v>
      </x:c>
      <x:c r="E2945" s="10" t="n">
        <x:f>A1819</x:f>
        <x:v>46357</x:v>
      </x:c>
      <x:c r="F2945" s="7" t="n">
        <x:f>O1819</x:f>
        <x:v>0</x:v>
      </x:c>
      <x:c r="G2945" s="7" t="n">
        <x:f>Q1819</x:f>
        <x:v>0</x:v>
      </x:c>
      <x:c r="H2945" s="7" t="n">
        <x:f>R1819</x:f>
        <x:v>0</x:v>
      </x:c>
      <x:c r="I2945" s="7" t="n">
        <x:f>0</x:f>
        <x:v>0</x:v>
      </x:c>
      <x:c r="J2945" s="7" t="n">
        <x:f>0</x:f>
        <x:v>0</x:v>
      </x:c>
      <x:c r="K2945" s="7" t="n">
        <x:f>0</x:f>
        <x:v>0</x:v>
      </x:c>
      <x:c r="L2945" s="7" t="n">
        <x:f>'Inventory detail'!F693*Summary!$K$5*(A2945-E2945)/Summary!$K$6</x:f>
        <x:v>8.48394250513347</x:v>
      </x:c>
      <x:c r="M2945" s="7" t="n">
        <x:f>MAX(0,H2945-L2945)</x:f>
        <x:v>0</x:v>
      </x:c>
      <x:c r="N2945" s="7" t="n">
        <x:f>MAX(0,L2945-H2945)</x:f>
        <x:v>8.48394250513347</x:v>
      </x:c>
      <x:c r="O2945" s="7" t="n">
        <x:f>MAX(0,F2945+I2945-N2945)</x:f>
        <x:v>0</x:v>
      </x:c>
      <x:c r="P2945" s="7" t="n">
        <x:f>MAX(0,N2945-F2945-I2945)</x:f>
        <x:v>8.48394250513347</x:v>
      </x:c>
      <x:c r="Q2945" s="7" t="n">
        <x:f>MAX(0,G2945+J2945-P2945)</x:f>
        <x:v>0</x:v>
      </x:c>
      <x:c r="R2945" s="7" t="n">
        <x:f>M2945+MAX(0,K2945-MAX(0,P2945-G2945-J2945))</x:f>
        <x:v>0</x:v>
      </x:c>
      <x:c r="S2945" s="7" t="n">
        <x:f>SUM(O2945,Q2945,R2945)</x:f>
        <x:v>0</x:v>
      </x:c>
      <x:c r="T2945" s="14" t="n">
        <x:f>'Inventory detail'!T693</x:f>
        <x:v>0.11470000000000001</x:v>
      </x:c>
      <x:c r="U2945" s="14" t="n">
        <x:f>'Inventory detail'!U693</x:f>
        <x:v>0.15856499999999998</x:v>
      </x:c>
      <x:c r="V2945" s="9" t="n">
        <x:f>O2945*T2945</x:f>
        <x:v>0</x:v>
      </x:c>
      <x:c r="W2945" s="9" t="n">
        <x:f>Q2945*T2945</x:f>
        <x:v>0</x:v>
      </x:c>
      <x:c r="X2945" s="9" t="n">
        <x:f>R2945*T2945</x:f>
        <x:v>0</x:v>
      </x:c>
      <x:c r="Y2945" s="9" t="n">
        <x:f>S2945*T2945</x:f>
        <x:v>0</x:v>
      </x:c>
      <x:c r="Z2945" s="9" t="n">
        <x:f>IF(ISNUMBER(U2945),S2945*(U2945-T2945),"n.a.")</x:f>
        <x:v>0</x:v>
      </x:c>
      <x:c r="AA2945" s="9" t="n">
        <x:f>IF(ISNUMBER(U2945),Y2945,0)</x:f>
        <x:v>0</x:v>
      </x:c>
      <x:c r="AB2945" s="7" t="n">
        <x:f>MAX(0,L2945-SUM(F2945:K2945))</x:f>
        <x:v>8.48394250513347</x:v>
      </x:c>
    </x:row>
    <x:row r="2946" ht="22" customHeight="1">
      <x:c r="A2946" s="18" t="n">
        <x:f>Summary!E$41</x:f>
        <x:v>46388</x:v>
      </x:c>
      <x:c r="B2946" s="2" t="str">
        <x:f>'Inventory detail'!A694</x:f>
        <x:v>POUC</x:v>
      </x:c>
      <x:c r="C2946" s="2" t="str">
        <x:f>'Inventory detail'!B694</x:f>
        <x:v>60</x:v>
      </x:c>
      <x:c r="D2946" s="2" t="str">
        <x:f>'Inventory detail'!C694</x:f>
        <x:v>LEG5SL</x:v>
      </x:c>
      <x:c r="E2946" s="10" t="n">
        <x:f>A1820</x:f>
        <x:v>46357</x:v>
      </x:c>
      <x:c r="F2946" s="7" t="n">
        <x:f>O1820</x:f>
        <x:v>0</x:v>
      </x:c>
      <x:c r="G2946" s="7" t="n">
        <x:f>Q1820</x:f>
        <x:v>0</x:v>
      </x:c>
      <x:c r="H2946" s="7" t="n">
        <x:f>R1820</x:f>
        <x:v>0</x:v>
      </x:c>
      <x:c r="I2946" s="7" t="n">
        <x:f>0</x:f>
        <x:v>0</x:v>
      </x:c>
      <x:c r="J2946" s="7" t="n">
        <x:f>0</x:f>
        <x:v>0</x:v>
      </x:c>
      <x:c r="K2946" s="7" t="n">
        <x:f>0</x:f>
        <x:v>0</x:v>
      </x:c>
      <x:c r="L2946" s="7" t="n">
        <x:f>'Inventory detail'!F694*Summary!$K$5*(A2946-E2946)/Summary!$K$6</x:f>
        <x:v>8.48394250513347</x:v>
      </x:c>
      <x:c r="M2946" s="7" t="n">
        <x:f>MAX(0,H2946-L2946)</x:f>
        <x:v>0</x:v>
      </x:c>
      <x:c r="N2946" s="7" t="n">
        <x:f>MAX(0,L2946-H2946)</x:f>
        <x:v>8.48394250513347</x:v>
      </x:c>
      <x:c r="O2946" s="7" t="n">
        <x:f>MAX(0,F2946+I2946-N2946)</x:f>
        <x:v>0</x:v>
      </x:c>
      <x:c r="P2946" s="7" t="n">
        <x:f>MAX(0,N2946-F2946-I2946)</x:f>
        <x:v>8.48394250513347</x:v>
      </x:c>
      <x:c r="Q2946" s="7" t="n">
        <x:f>MAX(0,G2946+J2946-P2946)</x:f>
        <x:v>0</x:v>
      </x:c>
      <x:c r="R2946" s="7" t="n">
        <x:f>M2946+MAX(0,K2946-MAX(0,P2946-G2946-J2946))</x:f>
        <x:v>0</x:v>
      </x:c>
      <x:c r="S2946" s="7" t="n">
        <x:f>SUM(O2946,Q2946,R2946)</x:f>
        <x:v>0</x:v>
      </x:c>
      <x:c r="T2946" s="14" t="n">
        <x:f>'Inventory detail'!T694</x:f>
        <x:v>0.1555</x:v>
      </x:c>
      <x:c r="U2946" s="14" t="n">
        <x:f>'Inventory detail'!U694</x:f>
        <x:v>0.19139999999999996</x:v>
      </x:c>
      <x:c r="V2946" s="9" t="n">
        <x:f>O2946*T2946</x:f>
        <x:v>0</x:v>
      </x:c>
      <x:c r="W2946" s="9" t="n">
        <x:f>Q2946*T2946</x:f>
        <x:v>0</x:v>
      </x:c>
      <x:c r="X2946" s="9" t="n">
        <x:f>R2946*T2946</x:f>
        <x:v>0</x:v>
      </x:c>
      <x:c r="Y2946" s="9" t="n">
        <x:f>S2946*T2946</x:f>
        <x:v>0</x:v>
      </x:c>
      <x:c r="Z2946" s="9" t="n">
        <x:f>IF(ISNUMBER(U2946),S2946*(U2946-T2946),"n.a.")</x:f>
        <x:v>0</x:v>
      </x:c>
      <x:c r="AA2946" s="9" t="n">
        <x:f>IF(ISNUMBER(U2946),Y2946,0)</x:f>
        <x:v>0</x:v>
      </x:c>
      <x:c r="AB2946" s="7" t="n">
        <x:f>MAX(0,L2946-SUM(F2946:K2946))</x:f>
        <x:v>8.48394250513347</x:v>
      </x:c>
    </x:row>
    <x:row r="2947" ht="22" customHeight="1">
      <x:c r="A2947" s="18" t="n">
        <x:f>Summary!E$41</x:f>
        <x:v>46388</x:v>
      </x:c>
      <x:c r="B2947" s="2" t="str">
        <x:f>'Inventory detail'!A695</x:f>
        <x:v>POUC</x:v>
      </x:c>
      <x:c r="C2947" s="2" t="str">
        <x:f>'Inventory detail'!B695</x:f>
        <x:v>60</x:v>
      </x:c>
      <x:c r="D2947" s="2" t="str">
        <x:f>'Inventory detail'!C695</x:f>
        <x:v>SJUM7</x:v>
      </x:c>
      <x:c r="E2947" s="10" t="n">
        <x:f>A1821</x:f>
        <x:v>46357</x:v>
      </x:c>
      <x:c r="F2947" s="7" t="n">
        <x:f>O1821</x:f>
        <x:v>0</x:v>
      </x:c>
      <x:c r="G2947" s="7" t="n">
        <x:f>Q1821</x:f>
        <x:v>0</x:v>
      </x:c>
      <x:c r="H2947" s="7" t="n">
        <x:f>R1821</x:f>
        <x:v>10785.495195071868</x:v>
      </x:c>
      <x:c r="I2947" s="7" t="n">
        <x:f>0</x:f>
        <x:v>0</x:v>
      </x:c>
      <x:c r="J2947" s="7" t="n">
        <x:f>0</x:f>
        <x:v>0</x:v>
      </x:c>
      <x:c r="K2947" s="7" t="n">
        <x:f>0</x:f>
        <x:v>0</x:v>
      </x:c>
      <x:c r="L2947" s="7" t="n">
        <x:f>'Inventory detail'!F695*Summary!$K$5*(A2947-E2947)/Summary!$K$6</x:f>
        <x:v>8.48394250513347</x:v>
      </x:c>
      <x:c r="M2947" s="7" t="n">
        <x:f>MAX(0,H2947-L2947)</x:f>
        <x:v>10777.011252566734</x:v>
      </x:c>
      <x:c r="N2947" s="7" t="n">
        <x:f>MAX(0,L2947-H2947)</x:f>
        <x:v>0</x:v>
      </x:c>
      <x:c r="O2947" s="7" t="n">
        <x:f>MAX(0,F2947+I2947-N2947)</x:f>
        <x:v>0</x:v>
      </x:c>
      <x:c r="P2947" s="7" t="n">
        <x:f>MAX(0,N2947-F2947-I2947)</x:f>
        <x:v>0</x:v>
      </x:c>
      <x:c r="Q2947" s="7" t="n">
        <x:f>MAX(0,G2947+J2947-P2947)</x:f>
        <x:v>0</x:v>
      </x:c>
      <x:c r="R2947" s="7" t="n">
        <x:f>M2947+MAX(0,K2947-MAX(0,P2947-G2947-J2947))</x:f>
        <x:v>10777.011252566734</x:v>
      </x:c>
      <x:c r="S2947" s="7" t="n">
        <x:f>SUM(O2947,Q2947,R2947)</x:f>
        <x:v>10777.011252566734</x:v>
      </x:c>
      <x:c r="T2947" s="14" t="n">
        <x:f>'Inventory detail'!T695</x:f>
        <x:v>0.016399999999999998</x:v>
      </x:c>
      <x:c r="U2947" s="14" t="n">
        <x:f>'Inventory detail'!U695</x:f>
        <x:v>0.017985</x:v>
      </x:c>
      <x:c r="V2947" s="9" t="n">
        <x:f>O2947*T2947</x:f>
        <x:v>0</x:v>
      </x:c>
      <x:c r="W2947" s="9" t="n">
        <x:f>Q2947*T2947</x:f>
        <x:v>0</x:v>
      </x:c>
      <x:c r="X2947" s="9" t="n">
        <x:f>R2947*T2947</x:f>
        <x:v>176.7429845420944</x:v>
      </x:c>
      <x:c r="Y2947" s="9" t="n">
        <x:f>S2947*T2947</x:f>
        <x:v>176.7429845420944</x:v>
      </x:c>
      <x:c r="Z2947" s="9" t="n">
        <x:f>IF(ISNUMBER(U2947),S2947*(U2947-T2947),"n.a.")</x:f>
        <x:v>17.081562835318305</x:v>
      </x:c>
      <x:c r="AA2947" s="9" t="n">
        <x:f>IF(ISNUMBER(U2947),Y2947,0)</x:f>
        <x:v>176.7429845420944</x:v>
      </x:c>
      <x:c r="AB2947" s="7" t="n">
        <x:f>MAX(0,L2947-SUM(F2947:K2947))</x:f>
        <x:v>0</x:v>
      </x:c>
    </x:row>
    <x:row r="2948" ht="22" customHeight="1">
      <x:c r="A2948" s="18" t="n">
        <x:f>Summary!E$41</x:f>
        <x:v>46388</x:v>
      </x:c>
      <x:c r="B2948" s="2" t="str">
        <x:f>'Inventory detail'!A696</x:f>
        <x:v>WIRE</x:v>
      </x:c>
      <x:c r="C2948" s="2" t="str">
        <x:f>'Inventory detail'!B696</x:f>
        <x:v>10</x:v>
      </x:c>
      <x:c r="D2948" s="2" t="str">
        <x:f>'Inventory detail'!C696</x:f>
        <x:v>DL716RED</x:v>
      </x:c>
      <x:c r="E2948" s="10" t="n">
        <x:f>A1822</x:f>
        <x:v>46357</x:v>
      </x:c>
      <x:c r="F2948" s="7" t="n">
        <x:f>O1822</x:f>
        <x:v>0</x:v>
      </x:c>
      <x:c r="G2948" s="7" t="n">
        <x:f>Q1822</x:f>
        <x:v>0</x:v>
      </x:c>
      <x:c r="H2948" s="7" t="n">
        <x:f>R1822</x:f>
        <x:v>85.49519507186858</x:v>
      </x:c>
      <x:c r="I2948" s="7" t="n">
        <x:f>0</x:f>
        <x:v>0</x:v>
      </x:c>
      <x:c r="J2948" s="7" t="n">
        <x:f>0</x:f>
        <x:v>0</x:v>
      </x:c>
      <x:c r="K2948" s="7" t="n">
        <x:f>0</x:f>
        <x:v>0</x:v>
      </x:c>
      <x:c r="L2948" s="7" t="n">
        <x:f>'Inventory detail'!F696*Summary!$K$5*(A2948-E2948)/Summary!$K$6</x:f>
        <x:v>8.48394250513347</x:v>
      </x:c>
      <x:c r="M2948" s="7" t="n">
        <x:f>MAX(0,H2948-L2948)</x:f>
        <x:v>77.01125256673511</x:v>
      </x:c>
      <x:c r="N2948" s="7" t="n">
        <x:f>MAX(0,L2948-H2948)</x:f>
        <x:v>0</x:v>
      </x:c>
      <x:c r="O2948" s="7" t="n">
        <x:f>MAX(0,F2948+I2948-N2948)</x:f>
        <x:v>0</x:v>
      </x:c>
      <x:c r="P2948" s="7" t="n">
        <x:f>MAX(0,N2948-F2948-I2948)</x:f>
        <x:v>0</x:v>
      </x:c>
      <x:c r="Q2948" s="7" t="n">
        <x:f>MAX(0,G2948+J2948-P2948)</x:f>
        <x:v>0</x:v>
      </x:c>
      <x:c r="R2948" s="7" t="n">
        <x:f>M2948+MAX(0,K2948-MAX(0,P2948-G2948-J2948))</x:f>
        <x:v>77.01125256673511</x:v>
      </x:c>
      <x:c r="S2948" s="7" t="n">
        <x:f>SUM(O2948,Q2948,R2948)</x:f>
        <x:v>77.01125256673511</x:v>
      </x:c>
      <x:c r="T2948" s="14" t="n">
        <x:f>'Inventory detail'!T696</x:f>
        <x:v>0.051399999999999994</x:v>
      </x:c>
      <x:c r="U2948" s="14" t="n">
        <x:f>'Inventory detail'!U696</x:f>
        <x:v>0.051399999999999994</x:v>
      </x:c>
      <x:c r="V2948" s="9" t="n">
        <x:f>O2948*T2948</x:f>
        <x:v>0</x:v>
      </x:c>
      <x:c r="W2948" s="9" t="n">
        <x:f>Q2948*T2948</x:f>
        <x:v>0</x:v>
      </x:c>
      <x:c r="X2948" s="9" t="n">
        <x:f>R2948*T2948</x:f>
        <x:v>3.958378381930184</x:v>
      </x:c>
      <x:c r="Y2948" s="9" t="n">
        <x:f>S2948*T2948</x:f>
        <x:v>3.958378381930184</x:v>
      </x:c>
      <x:c r="Z2948" s="9" t="n">
        <x:f>IF(ISNUMBER(U2948),S2948*(U2948-T2948),"n.a.")</x:f>
        <x:v>0</x:v>
      </x:c>
      <x:c r="AA2948" s="9" t="n">
        <x:f>IF(ISNUMBER(U2948),Y2948,0)</x:f>
        <x:v>3.958378381930184</x:v>
      </x:c>
      <x:c r="AB2948" s="7" t="n">
        <x:f>MAX(0,L2948-SUM(F2948:K2948))</x:f>
        <x:v>0</x:v>
      </x:c>
    </x:row>
    <x:row r="2949" ht="22" customHeight="1">
      <x:c r="A2949" s="18" t="n">
        <x:f>Summary!E$41</x:f>
        <x:v>46388</x:v>
      </x:c>
      <x:c r="B2949" s="2" t="str">
        <x:f>'Inventory detail'!A697</x:f>
        <x:v>WIRE</x:v>
      </x:c>
      <x:c r="C2949" s="2" t="str">
        <x:f>'Inventory detail'!B697</x:f>
        <x:v>10</x:v>
      </x:c>
      <x:c r="D2949" s="2" t="str">
        <x:f>'Inventory detail'!C697</x:f>
        <x:v>DL916BLU</x:v>
      </x:c>
      <x:c r="E2949" s="10" t="n">
        <x:f>A1823</x:f>
        <x:v>46357</x:v>
      </x:c>
      <x:c r="F2949" s="7" t="n">
        <x:f>O1823</x:f>
        <x:v>0</x:v>
      </x:c>
      <x:c r="G2949" s="7" t="n">
        <x:f>Q1823</x:f>
        <x:v>0</x:v>
      </x:c>
      <x:c r="H2949" s="7" t="n">
        <x:f>R1823</x:f>
        <x:v>0</x:v>
      </x:c>
      <x:c r="I2949" s="7" t="n">
        <x:f>0</x:f>
        <x:v>0</x:v>
      </x:c>
      <x:c r="J2949" s="7" t="n">
        <x:f>0</x:f>
        <x:v>0</x:v>
      </x:c>
      <x:c r="K2949" s="7" t="n">
        <x:f>0</x:f>
        <x:v>0</x:v>
      </x:c>
      <x:c r="L2949" s="7" t="n">
        <x:f>'Inventory detail'!F697*Summary!$K$5*(A2949-E2949)/Summary!$K$6</x:f>
        <x:v>8.48394250513347</x:v>
      </x:c>
      <x:c r="M2949" s="7" t="n">
        <x:f>MAX(0,H2949-L2949)</x:f>
        <x:v>0</x:v>
      </x:c>
      <x:c r="N2949" s="7" t="n">
        <x:f>MAX(0,L2949-H2949)</x:f>
        <x:v>8.48394250513347</x:v>
      </x:c>
      <x:c r="O2949" s="7" t="n">
        <x:f>MAX(0,F2949+I2949-N2949)</x:f>
        <x:v>0</x:v>
      </x:c>
      <x:c r="P2949" s="7" t="n">
        <x:f>MAX(0,N2949-F2949-I2949)</x:f>
        <x:v>8.48394250513347</x:v>
      </x:c>
      <x:c r="Q2949" s="7" t="n">
        <x:f>MAX(0,G2949+J2949-P2949)</x:f>
        <x:v>0</x:v>
      </x:c>
      <x:c r="R2949" s="7" t="n">
        <x:f>M2949+MAX(0,K2949-MAX(0,P2949-G2949-J2949))</x:f>
        <x:v>0</x:v>
      </x:c>
      <x:c r="S2949" s="7" t="n">
        <x:f>SUM(O2949,Q2949,R2949)</x:f>
        <x:v>0</x:v>
      </x:c>
      <x:c r="T2949" s="14" t="n">
        <x:f>'Inventory detail'!T697</x:f>
        <x:v>0.0754</x:v>
      </x:c>
      <x:c r="U2949" s="14" t="n">
        <x:f>'Inventory detail'!U697</x:f>
        <x:v>0.0754</x:v>
      </x:c>
      <x:c r="V2949" s="9" t="n">
        <x:f>O2949*T2949</x:f>
        <x:v>0</x:v>
      </x:c>
      <x:c r="W2949" s="9" t="n">
        <x:f>Q2949*T2949</x:f>
        <x:v>0</x:v>
      </x:c>
      <x:c r="X2949" s="9" t="n">
        <x:f>R2949*T2949</x:f>
        <x:v>0</x:v>
      </x:c>
      <x:c r="Y2949" s="9" t="n">
        <x:f>S2949*T2949</x:f>
        <x:v>0</x:v>
      </x:c>
      <x:c r="Z2949" s="9" t="n">
        <x:f>IF(ISNUMBER(U2949),S2949*(U2949-T2949),"n.a.")</x:f>
        <x:v>0</x:v>
      </x:c>
      <x:c r="AA2949" s="9" t="n">
        <x:f>IF(ISNUMBER(U2949),Y2949,0)</x:f>
        <x:v>0</x:v>
      </x:c>
      <x:c r="AB2949" s="7" t="n">
        <x:f>MAX(0,L2949-SUM(F2949:K2949))</x:f>
        <x:v>8.48394250513347</x:v>
      </x:c>
    </x:row>
    <x:row r="2950" ht="22" customHeight="1">
      <x:c r="A2950" s="18" t="n">
        <x:f>Summary!E$41</x:f>
        <x:v>46388</x:v>
      </x:c>
      <x:c r="B2950" s="2" t="str">
        <x:f>'Inventory detail'!A698</x:f>
        <x:v>WIRE</x:v>
      </x:c>
      <x:c r="C2950" s="2" t="str">
        <x:f>'Inventory detail'!B698</x:f>
        <x:v>60</x:v>
      </x:c>
      <x:c r="D2950" s="2" t="str">
        <x:f>'Inventory detail'!C698</x:f>
        <x:v>DL038BLU</x:v>
      </x:c>
      <x:c r="E2950" s="10" t="n">
        <x:f>A1824</x:f>
        <x:v>46357</x:v>
      </x:c>
      <x:c r="F2950" s="7" t="n">
        <x:f>O1824</x:f>
        <x:v>0</x:v>
      </x:c>
      <x:c r="G2950" s="7" t="n">
        <x:f>Q1824</x:f>
        <x:v>0</x:v>
      </x:c>
      <x:c r="H2950" s="7" t="n">
        <x:f>R1824</x:f>
        <x:v>0</x:v>
      </x:c>
      <x:c r="I2950" s="7" t="n">
        <x:f>0</x:f>
        <x:v>0</x:v>
      </x:c>
      <x:c r="J2950" s="7" t="n">
        <x:f>0</x:f>
        <x:v>0</x:v>
      </x:c>
      <x:c r="K2950" s="7" t="n">
        <x:f>0</x:f>
        <x:v>0</x:v>
      </x:c>
      <x:c r="L2950" s="7" t="n">
        <x:f>'Inventory detail'!F698*Summary!$K$5*(A2950-E2950)/Summary!$K$6</x:f>
        <x:v>8.48394250513347</x:v>
      </x:c>
      <x:c r="M2950" s="7" t="n">
        <x:f>MAX(0,H2950-L2950)</x:f>
        <x:v>0</x:v>
      </x:c>
      <x:c r="N2950" s="7" t="n">
        <x:f>MAX(0,L2950-H2950)</x:f>
        <x:v>8.48394250513347</x:v>
      </x:c>
      <x:c r="O2950" s="7" t="n">
        <x:f>MAX(0,F2950+I2950-N2950)</x:f>
        <x:v>0</x:v>
      </x:c>
      <x:c r="P2950" s="7" t="n">
        <x:f>MAX(0,N2950-F2950-I2950)</x:f>
        <x:v>8.48394250513347</x:v>
      </x:c>
      <x:c r="Q2950" s="7" t="n">
        <x:f>MAX(0,G2950+J2950-P2950)</x:f>
        <x:v>0</x:v>
      </x:c>
      <x:c r="R2950" s="7" t="n">
        <x:f>M2950+MAX(0,K2950-MAX(0,P2950-G2950-J2950))</x:f>
        <x:v>0</x:v>
      </x:c>
      <x:c r="S2950" s="7" t="n">
        <x:f>SUM(O2950,Q2950,R2950)</x:f>
        <x:v>0</x:v>
      </x:c>
      <x:c r="T2950" s="14" t="n">
        <x:f>'Inventory detail'!T698</x:f>
        <x:v>0.0369</x:v>
      </x:c>
      <x:c r="U2950" s="14" t="n">
        <x:f>'Inventory detail'!U698</x:f>
        <x:v>0.0369</x:v>
      </x:c>
      <x:c r="V2950" s="9" t="n">
        <x:f>O2950*T2950</x:f>
        <x:v>0</x:v>
      </x:c>
      <x:c r="W2950" s="9" t="n">
        <x:f>Q2950*T2950</x:f>
        <x:v>0</x:v>
      </x:c>
      <x:c r="X2950" s="9" t="n">
        <x:f>R2950*T2950</x:f>
        <x:v>0</x:v>
      </x:c>
      <x:c r="Y2950" s="9" t="n">
        <x:f>S2950*T2950</x:f>
        <x:v>0</x:v>
      </x:c>
      <x:c r="Z2950" s="9" t="n">
        <x:f>IF(ISNUMBER(U2950),S2950*(U2950-T2950),"n.a.")</x:f>
        <x:v>0</x:v>
      </x:c>
      <x:c r="AA2950" s="9" t="n">
        <x:f>IF(ISNUMBER(U2950),Y2950,0)</x:f>
        <x:v>0</x:v>
      </x:c>
      <x:c r="AB2950" s="7" t="n">
        <x:f>MAX(0,L2950-SUM(F2950:K2950))</x:f>
        <x:v>8.48394250513347</x:v>
      </x:c>
    </x:row>
    <x:row r="2951" ht="22" customHeight="1">
      <x:c r="A2951" s="18" t="n">
        <x:f>Summary!E$41</x:f>
        <x:v>46388</x:v>
      </x:c>
      <x:c r="B2951" s="2" t="str">
        <x:f>'Inventory detail'!A699</x:f>
        <x:v>POUC</x:v>
      </x:c>
      <x:c r="C2951" s="2" t="str">
        <x:f>'Inventory detail'!B699</x:f>
        <x:v>10</x:v>
      </x:c>
      <x:c r="D2951" s="2" t="str">
        <x:f>'Inventory detail'!C699</x:f>
        <x:v>MP1218G</x:v>
      </x:c>
      <x:c r="E2951" s="10" t="n">
        <x:f>A1825</x:f>
        <x:v>46357</x:v>
      </x:c>
      <x:c r="F2951" s="7" t="n">
        <x:f>O1825</x:f>
        <x:v>0</x:v>
      </x:c>
      <x:c r="G2951" s="7" t="n">
        <x:f>Q1825</x:f>
        <x:v>0</x:v>
      </x:c>
      <x:c r="H2951" s="7" t="n">
        <x:f>R1825</x:f>
        <x:v>175.1071047227926</x:v>
      </x:c>
      <x:c r="I2951" s="7" t="n">
        <x:f>SUMIFS('PO detail'!$W$1575:$W$1575,'PO detail'!$V$1575:$V$1575,"&gt;="&amp;E2951,'PO detail'!$V$1575:$V$1575,"&lt;"&amp;A2951)</x:f>
        <x:v>0</x:v>
      </x:c>
      <x:c r="J2951" s="7" t="n">
        <x:f>SUMIFS('PO detail'!$X$1575:$X$1575,'PO detail'!$V$1575:$V$1575,"&gt;="&amp;E2951,'PO detail'!$V$1575:$V$1575,"&lt;"&amp;A2951)</x:f>
        <x:v>0</x:v>
      </x:c>
      <x:c r="K2951" s="7" t="n">
        <x:f>SUMIFS('PO detail'!$Y$1575:$Y$1575,'PO detail'!$V$1575:$V$1575,"&gt;="&amp;E2951,'PO detail'!$V$1575:$V$1575,"&lt;"&amp;A2951)</x:f>
        <x:v>0</x:v>
      </x:c>
      <x:c r="L2951" s="7" t="n">
        <x:f>'Inventory detail'!F699*Summary!$K$5*(A2951-E2951)/Summary!$K$6</x:f>
        <x:v>6.9562217659137575</x:v>
      </x:c>
      <x:c r="M2951" s="7" t="n">
        <x:f>MAX(0,H2951-L2951)</x:f>
        <x:v>168.15088295687883</x:v>
      </x:c>
      <x:c r="N2951" s="7" t="n">
        <x:f>MAX(0,L2951-H2951)</x:f>
        <x:v>0</x:v>
      </x:c>
      <x:c r="O2951" s="7" t="n">
        <x:f>MAX(0,F2951+I2951-N2951)</x:f>
        <x:v>0</x:v>
      </x:c>
      <x:c r="P2951" s="7" t="n">
        <x:f>MAX(0,N2951-F2951-I2951)</x:f>
        <x:v>0</x:v>
      </x:c>
      <x:c r="Q2951" s="7" t="n">
        <x:f>MAX(0,G2951+J2951-P2951)</x:f>
        <x:v>0</x:v>
      </x:c>
      <x:c r="R2951" s="7" t="n">
        <x:f>M2951+MAX(0,K2951-MAX(0,P2951-G2951-J2951))</x:f>
        <x:v>168.15088295687883</x:v>
      </x:c>
      <x:c r="S2951" s="7" t="n">
        <x:f>SUM(O2951,Q2951,R2951)</x:f>
        <x:v>168.15088295687883</x:v>
      </x:c>
      <x:c r="T2951" s="14" t="n">
        <x:f>'Inventory detail'!T699</x:f>
        <x:v>10.37</x:v>
      </x:c>
      <x:c r="U2951" s="14" t="str">
        <x:f>'Inventory detail'!U699</x:f>
        <x:v>n.a.</x:v>
      </x:c>
      <x:c r="V2951" s="9" t="n">
        <x:f>O2951*T2951</x:f>
        <x:v>0</x:v>
      </x:c>
      <x:c r="W2951" s="9" t="n">
        <x:f>Q2951*T2951</x:f>
        <x:v>0</x:v>
      </x:c>
      <x:c r="X2951" s="9" t="n">
        <x:f>R2951*T2951</x:f>
        <x:v>1743.7246562628334</x:v>
      </x:c>
      <x:c r="Y2951" s="9" t="n">
        <x:f>S2951*T2951</x:f>
        <x:v>1743.7246562628334</x:v>
      </x:c>
      <x:c r="Z2951" s="9" t="str">
        <x:f>IF(ISNUMBER(U2951),S2951*(U2951-T2951),"n.a.")</x:f>
        <x:v>n.a.</x:v>
      </x:c>
      <x:c r="AA2951" s="9" t="n">
        <x:f>IF(ISNUMBER(U2951),Y2951,0)</x:f>
        <x:v>0</x:v>
      </x:c>
      <x:c r="AB2951" s="7" t="n">
        <x:f>MAX(0,L2951-SUM(F2951:K2951))</x:f>
        <x:v>0</x:v>
      </x:c>
    </x:row>
    <x:row r="2952" ht="22" customHeight="1">
      <x:c r="A2952" s="18" t="n">
        <x:f>Summary!E$41</x:f>
        <x:v>46388</x:v>
      </x:c>
      <x:c r="B2952" s="2" t="str">
        <x:f>'Inventory detail'!A700</x:f>
        <x:v>POUC</x:v>
      </x:c>
      <x:c r="C2952" s="2" t="str">
        <x:f>'Inventory detail'!B700</x:f>
        <x:v>60</x:v>
      </x:c>
      <x:c r="D2952" s="2" t="str">
        <x:f>'Inventory detail'!C700</x:f>
        <x:v>MENPC</x:v>
      </x:c>
      <x:c r="E2952" s="10" t="n">
        <x:f>A1826</x:f>
        <x:v>46357</x:v>
      </x:c>
      <x:c r="F2952" s="7" t="n">
        <x:f>O1826</x:f>
        <x:v>0</x:v>
      </x:c>
      <x:c r="G2952" s="7" t="n">
        <x:f>Q1826</x:f>
        <x:v>0</x:v>
      </x:c>
      <x:c r="H2952" s="7" t="n">
        <x:f>R1826</x:f>
        <x:v>119.42299794661191</x:v>
      </x:c>
      <x:c r="I2952" s="7" t="n">
        <x:f>0</x:f>
        <x:v>0</x:v>
      </x:c>
      <x:c r="J2952" s="7" t="n">
        <x:f>0</x:f>
        <x:v>0</x:v>
      </x:c>
      <x:c r="K2952" s="7" t="n">
        <x:f>0</x:f>
        <x:v>0</x:v>
      </x:c>
      <x:c r="L2952" s="7" t="n">
        <x:f>'Inventory detail'!F700*Summary!$K$5*(A2952-E2952)/Summary!$K$6</x:f>
        <x:v>5.601642710472279</x:v>
      </x:c>
      <x:c r="M2952" s="7" t="n">
        <x:f>MAX(0,H2952-L2952)</x:f>
        <x:v>113.82135523613964</x:v>
      </x:c>
      <x:c r="N2952" s="7" t="n">
        <x:f>MAX(0,L2952-H2952)</x:f>
        <x:v>0</x:v>
      </x:c>
      <x:c r="O2952" s="7" t="n">
        <x:f>MAX(0,F2952+I2952-N2952)</x:f>
        <x:v>0</x:v>
      </x:c>
      <x:c r="P2952" s="7" t="n">
        <x:f>MAX(0,N2952-F2952-I2952)</x:f>
        <x:v>0</x:v>
      </x:c>
      <x:c r="Q2952" s="7" t="n">
        <x:f>MAX(0,G2952+J2952-P2952)</x:f>
        <x:v>0</x:v>
      </x:c>
      <x:c r="R2952" s="7" t="n">
        <x:f>M2952+MAX(0,K2952-MAX(0,P2952-G2952-J2952))</x:f>
        <x:v>113.82135523613964</x:v>
      </x:c>
      <x:c r="S2952" s="7" t="n">
        <x:f>SUM(O2952,Q2952,R2952)</x:f>
        <x:v>113.82135523613964</x:v>
      </x:c>
      <x:c r="T2952" s="14" t="n">
        <x:f>'Inventory detail'!T700</x:f>
        <x:v>1.28</x:v>
      </x:c>
      <x:c r="U2952" s="14" t="str">
        <x:f>'Inventory detail'!U700</x:f>
        <x:v>n.a.</x:v>
      </x:c>
      <x:c r="V2952" s="9" t="n">
        <x:f>O2952*T2952</x:f>
        <x:v>0</x:v>
      </x:c>
      <x:c r="W2952" s="9" t="n">
        <x:f>Q2952*T2952</x:f>
        <x:v>0</x:v>
      </x:c>
      <x:c r="X2952" s="9" t="n">
        <x:f>R2952*T2952</x:f>
        <x:v>145.69133470225873</x:v>
      </x:c>
      <x:c r="Y2952" s="9" t="n">
        <x:f>S2952*T2952</x:f>
        <x:v>145.69133470225873</x:v>
      </x:c>
      <x:c r="Z2952" s="9" t="str">
        <x:f>IF(ISNUMBER(U2952),S2952*(U2952-T2952),"n.a.")</x:f>
        <x:v>n.a.</x:v>
      </x:c>
      <x:c r="AA2952" s="9" t="n">
        <x:f>IF(ISNUMBER(U2952),Y2952,0)</x:f>
        <x:v>0</x:v>
      </x:c>
      <x:c r="AB2952" s="7" t="n">
        <x:f>MAX(0,L2952-SUM(F2952:K2952))</x:f>
        <x:v>0</x:v>
      </x:c>
    </x:row>
    <x:row r="2953" ht="22" customHeight="1">
      <x:c r="A2953" s="18" t="n">
        <x:f>Summary!E$41</x:f>
        <x:v>46388</x:v>
      </x:c>
      <x:c r="B2953" s="2" t="str">
        <x:f>'Inventory detail'!A701</x:f>
        <x:v>POUC</x:v>
      </x:c>
      <x:c r="C2953" s="2" t="str">
        <x:f>'Inventory detail'!B701</x:f>
        <x:v>60</x:v>
      </x:c>
      <x:c r="D2953" s="2" t="str">
        <x:f>'Inventory detail'!C701</x:f>
        <x:v>LETPC</x:v>
      </x:c>
      <x:c r="E2953" s="10" t="n">
        <x:f>A1827</x:f>
        <x:v>46357</x:v>
      </x:c>
      <x:c r="F2953" s="7" t="n">
        <x:f>O1827</x:f>
        <x:v>0</x:v>
      </x:c>
      <x:c r="G2953" s="7" t="n">
        <x:f>Q1827</x:f>
        <x:v>0</x:v>
      </x:c>
      <x:c r="H2953" s="7" t="n">
        <x:f>R1827</x:f>
        <x:v>132.7388911704312</x:v>
      </x:c>
      <x:c r="I2953" s="7" t="n">
        <x:f>0</x:f>
        <x:v>0</x:v>
      </x:c>
      <x:c r="J2953" s="7" t="n">
        <x:f>0</x:f>
        <x:v>0</x:v>
      </x:c>
      <x:c r="K2953" s="7" t="n">
        <x:f>0</x:f>
        <x:v>0</x:v>
      </x:c>
      <x:c r="L2953" s="7" t="n">
        <x:f>'Inventory detail'!F701*Summary!$K$5*(A2953-E2953)/Summary!$K$6</x:f>
        <x:v>4.247063655030801</x:v>
      </x:c>
      <x:c r="M2953" s="7" t="n">
        <x:f>MAX(0,H2953-L2953)</x:f>
        <x:v>128.4918275154004</x:v>
      </x:c>
      <x:c r="N2953" s="7" t="n">
        <x:f>MAX(0,L2953-H2953)</x:f>
        <x:v>0</x:v>
      </x:c>
      <x:c r="O2953" s="7" t="n">
        <x:f>MAX(0,F2953+I2953-N2953)</x:f>
        <x:v>0</x:v>
      </x:c>
      <x:c r="P2953" s="7" t="n">
        <x:f>MAX(0,N2953-F2953-I2953)</x:f>
        <x:v>0</x:v>
      </x:c>
      <x:c r="Q2953" s="7" t="n">
        <x:f>MAX(0,G2953+J2953-P2953)</x:f>
        <x:v>0</x:v>
      </x:c>
      <x:c r="R2953" s="7" t="n">
        <x:f>M2953+MAX(0,K2953-MAX(0,P2953-G2953-J2953))</x:f>
        <x:v>128.4918275154004</x:v>
      </x:c>
      <x:c r="S2953" s="7" t="n">
        <x:f>SUM(O2953,Q2953,R2953)</x:f>
        <x:v>128.4918275154004</x:v>
      </x:c>
      <x:c r="T2953" s="14" t="n">
        <x:f>'Inventory detail'!T701</x:f>
        <x:v>0.44</x:v>
      </x:c>
      <x:c r="U2953" s="14" t="str">
        <x:f>'Inventory detail'!U701</x:f>
        <x:v>n.a.</x:v>
      </x:c>
      <x:c r="V2953" s="9" t="n">
        <x:f>O2953*T2953</x:f>
        <x:v>0</x:v>
      </x:c>
      <x:c r="W2953" s="9" t="n">
        <x:f>Q2953*T2953</x:f>
        <x:v>0</x:v>
      </x:c>
      <x:c r="X2953" s="9" t="n">
        <x:f>R2953*T2953</x:f>
        <x:v>56.53640410677617</x:v>
      </x:c>
      <x:c r="Y2953" s="9" t="n">
        <x:f>S2953*T2953</x:f>
        <x:v>56.53640410677617</x:v>
      </x:c>
      <x:c r="Z2953" s="9" t="str">
        <x:f>IF(ISNUMBER(U2953),S2953*(U2953-T2953),"n.a.")</x:f>
        <x:v>n.a.</x:v>
      </x:c>
      <x:c r="AA2953" s="9" t="n">
        <x:f>IF(ISNUMBER(U2953),Y2953,0)</x:f>
        <x:v>0</x:v>
      </x:c>
      <x:c r="AB2953" s="7" t="n">
        <x:f>MAX(0,L2953-SUM(F2953:K2953))</x:f>
        <x:v>0</x:v>
      </x:c>
    </x:row>
    <x:row r="2954" ht="22" customHeight="1">
      <x:c r="A2954" s="18" t="n">
        <x:f>Summary!E$41</x:f>
        <x:v>46388</x:v>
      </x:c>
      <x:c r="B2954" s="2" t="str">
        <x:f>'Inventory detail'!A702</x:f>
        <x:v>WIRE</x:v>
      </x:c>
      <x:c r="C2954" s="2" t="str">
        <x:f>'Inventory detail'!B702</x:f>
        <x:v>30</x:v>
      </x:c>
      <x:c r="D2954" s="2" t="str">
        <x:f>'Inventory detail'!C702</x:f>
        <x:v>DL078WHT</x:v>
      </x:c>
      <x:c r="E2954" s="10" t="n">
        <x:f>A1828</x:f>
        <x:v>46357</x:v>
      </x:c>
      <x:c r="F2954" s="7" t="n">
        <x:f>O1828</x:f>
        <x:v>0</x:v>
      </x:c>
      <x:c r="G2954" s="7" t="n">
        <x:f>Q1828</x:f>
        <x:v>0</x:v>
      </x:c>
      <x:c r="H2954" s="7" t="n">
        <x:f>R1828</x:f>
        <x:v>1942.7388911704313</x:v>
      </x:c>
      <x:c r="I2954" s="7" t="n">
        <x:f>0</x:f>
        <x:v>0</x:v>
      </x:c>
      <x:c r="J2954" s="7" t="n">
        <x:f>0</x:f>
        <x:v>0</x:v>
      </x:c>
      <x:c r="K2954" s="7" t="n">
        <x:f>0</x:f>
        <x:v>0</x:v>
      </x:c>
      <x:c r="L2954" s="7" t="n">
        <x:f>'Inventory detail'!F702*Summary!$K$5*(A2954-E2954)/Summary!$K$6</x:f>
        <x:v>4.247063655030801</x:v>
      </x:c>
      <x:c r="M2954" s="7" t="n">
        <x:f>MAX(0,H2954-L2954)</x:f>
        <x:v>1938.4918275154005</x:v>
      </x:c>
      <x:c r="N2954" s="7" t="n">
        <x:f>MAX(0,L2954-H2954)</x:f>
        <x:v>0</x:v>
      </x:c>
      <x:c r="O2954" s="7" t="n">
        <x:f>MAX(0,F2954+I2954-N2954)</x:f>
        <x:v>0</x:v>
      </x:c>
      <x:c r="P2954" s="7" t="n">
        <x:f>MAX(0,N2954-F2954-I2954)</x:f>
        <x:v>0</x:v>
      </x:c>
      <x:c r="Q2954" s="7" t="n">
        <x:f>MAX(0,G2954+J2954-P2954)</x:f>
        <x:v>0</x:v>
      </x:c>
      <x:c r="R2954" s="7" t="n">
        <x:f>M2954+MAX(0,K2954-MAX(0,P2954-G2954-J2954))</x:f>
        <x:v>1938.4918275154005</x:v>
      </x:c>
      <x:c r="S2954" s="7" t="n">
        <x:f>SUM(O2954,Q2954,R2954)</x:f>
        <x:v>1938.4918275154005</x:v>
      </x:c>
      <x:c r="T2954" s="14" t="n">
        <x:f>'Inventory detail'!T702</x:f>
        <x:v>0.16329999999999997</x:v>
      </x:c>
      <x:c r="U2954" s="14" t="n">
        <x:f>'Inventory detail'!U702</x:f>
        <x:v>0.16329999999999997</x:v>
      </x:c>
      <x:c r="V2954" s="9" t="n">
        <x:f>O2954*T2954</x:f>
        <x:v>0</x:v>
      </x:c>
      <x:c r="W2954" s="9" t="n">
        <x:f>Q2954*T2954</x:f>
        <x:v>0</x:v>
      </x:c>
      <x:c r="X2954" s="9" t="n">
        <x:f>R2954*T2954</x:f>
        <x:v>316.5557154332648</x:v>
      </x:c>
      <x:c r="Y2954" s="9" t="n">
        <x:f>S2954*T2954</x:f>
        <x:v>316.5557154332648</x:v>
      </x:c>
      <x:c r="Z2954" s="9" t="n">
        <x:f>IF(ISNUMBER(U2954),S2954*(U2954-T2954),"n.a.")</x:f>
        <x:v>0</x:v>
      </x:c>
      <x:c r="AA2954" s="9" t="n">
        <x:f>IF(ISNUMBER(U2954),Y2954,0)</x:f>
        <x:v>316.5557154332648</x:v>
      </x:c>
      <x:c r="AB2954" s="7" t="n">
        <x:f>MAX(0,L2954-SUM(F2954:K2954))</x:f>
        <x:v>0</x:v>
      </x:c>
    </x:row>
    <x:row r="2955" ht="22" customHeight="1">
      <x:c r="A2955" s="18" t="n">
        <x:f>Summary!E$41</x:f>
        <x:v>46388</x:v>
      </x:c>
      <x:c r="B2955" s="2" t="str">
        <x:f>'Inventory detail'!A703</x:f>
        <x:v>POUC</x:v>
      </x:c>
      <x:c r="C2955" s="2" t="str">
        <x:f>'Inventory detail'!B703</x:f>
        <x:v>10</x:v>
      </x:c>
      <x:c r="D2955" s="2" t="str">
        <x:f>'Inventory detail'!C703</x:f>
        <x:v>LEGPC</x:v>
      </x:c>
      <x:c r="E2955" s="10" t="n">
        <x:f>A1829</x:f>
        <x:v>46357</x:v>
      </x:c>
      <x:c r="F2955" s="7" t="n">
        <x:f>O1829</x:f>
        <x:v>0</x:v>
      </x:c>
      <x:c r="G2955" s="7" t="n">
        <x:f>Q1829</x:f>
        <x:v>0</x:v>
      </x:c>
      <x:c r="H2955" s="7" t="n">
        <x:f>R1829</x:f>
        <x:v>1157.9801232032853</x:v>
      </x:c>
      <x:c r="I2955" s="7" t="n">
        <x:f>0</x:f>
        <x:v>0</x:v>
      </x:c>
      <x:c r="J2955" s="7" t="n">
        <x:f>0</x:f>
        <x:v>0</x:v>
      </x:c>
      <x:c r="K2955" s="7" t="n">
        <x:f>0</x:f>
        <x:v>0</x:v>
      </x:c>
      <x:c r="L2955" s="7" t="n">
        <x:f>'Inventory detail'!F703*Summary!$K$5*(A2955-E2955)/Summary!$K$6</x:f>
        <x:v>1.1814373716632445</x:v>
      </x:c>
      <x:c r="M2955" s="7" t="n">
        <x:f>MAX(0,H2955-L2955)</x:f>
        <x:v>1156.7986858316222</x:v>
      </x:c>
      <x:c r="N2955" s="7" t="n">
        <x:f>MAX(0,L2955-H2955)</x:f>
        <x:v>0</x:v>
      </x:c>
      <x:c r="O2955" s="7" t="n">
        <x:f>MAX(0,F2955+I2955-N2955)</x:f>
        <x:v>0</x:v>
      </x:c>
      <x:c r="P2955" s="7" t="n">
        <x:f>MAX(0,N2955-F2955-I2955)</x:f>
        <x:v>0</x:v>
      </x:c>
      <x:c r="Q2955" s="7" t="n">
        <x:f>MAX(0,G2955+J2955-P2955)</x:f>
        <x:v>0</x:v>
      </x:c>
      <x:c r="R2955" s="7" t="n">
        <x:f>M2955+MAX(0,K2955-MAX(0,P2955-G2955-J2955))</x:f>
        <x:v>1156.7986858316222</x:v>
      </x:c>
      <x:c r="S2955" s="7" t="n">
        <x:f>SUM(O2955,Q2955,R2955)</x:f>
        <x:v>1156.7986858316222</x:v>
      </x:c>
      <x:c r="T2955" s="14" t="n">
        <x:f>'Inventory detail'!T703</x:f>
        <x:v>0.77</x:v>
      </x:c>
      <x:c r="U2955" s="14" t="str">
        <x:f>'Inventory detail'!U703</x:f>
        <x:v>n.a.</x:v>
      </x:c>
      <x:c r="V2955" s="9" t="n">
        <x:f>O2955*T2955</x:f>
        <x:v>0</x:v>
      </x:c>
      <x:c r="W2955" s="9" t="n">
        <x:f>Q2955*T2955</x:f>
        <x:v>0</x:v>
      </x:c>
      <x:c r="X2955" s="9" t="n">
        <x:f>R2955*T2955</x:f>
        <x:v>890.7349880903491</x:v>
      </x:c>
      <x:c r="Y2955" s="9" t="n">
        <x:f>S2955*T2955</x:f>
        <x:v>890.7349880903491</x:v>
      </x:c>
      <x:c r="Z2955" s="9" t="str">
        <x:f>IF(ISNUMBER(U2955),S2955*(U2955-T2955),"n.a.")</x:f>
        <x:v>n.a.</x:v>
      </x:c>
      <x:c r="AA2955" s="9" t="n">
        <x:f>IF(ISNUMBER(U2955),Y2955,0)</x:f>
        <x:v>0</x:v>
      </x:c>
      <x:c r="AB2955" s="7" t="n">
        <x:f>MAX(0,L2955-SUM(F2955:K2955))</x:f>
        <x:v>0</x:v>
      </x:c>
    </x:row>
    <x:row r="2956" ht="22" customHeight="1">
      <x:c r="A2956" s="18" t="n">
        <x:f>Summary!E$41</x:f>
        <x:v>46388</x:v>
      </x:c>
      <x:c r="B2956" s="2" t="str">
        <x:f>'Inventory detail'!A704</x:f>
        <x:v>POUC</x:v>
      </x:c>
      <x:c r="C2956" s="2" t="str">
        <x:f>'Inventory detail'!B704</x:f>
        <x:v>10</x:v>
      </x:c>
      <x:c r="D2956" s="2" t="str">
        <x:f>'Inventory detail'!C704</x:f>
        <x:v>STLET12</x:v>
      </x:c>
      <x:c r="E2956" s="10" t="n">
        <x:f>A1830</x:f>
        <x:v>46357</x:v>
      </x:c>
      <x:c r="F2956" s="7" t="n">
        <x:f>O1830</x:f>
        <x:v>0</x:v>
      </x:c>
      <x:c r="G2956" s="7" t="n">
        <x:f>Q1830</x:f>
        <x:v>0</x:v>
      </x:c>
      <x:c r="H2956" s="7" t="n">
        <x:f>R1830</x:f>
        <x:v>101.129363449692</x:v>
      </x:c>
      <x:c r="I2956" s="7" t="n">
        <x:f>0</x:f>
        <x:v>0</x:v>
      </x:c>
      <x:c r="J2956" s="7" t="n">
        <x:f>0</x:f>
        <x:v>0</x:v>
      </x:c>
      <x:c r="K2956" s="7" t="n">
        <x:f>0</x:f>
        <x:v>0</x:v>
      </x:c>
      <x:c r="L2956" s="7" t="n">
        <x:f>'Inventory detail'!F704*Summary!$K$5*(A2956-E2956)/Summary!$K$6</x:f>
        <x:v>0.5092402464065708</x:v>
      </x:c>
      <x:c r="M2956" s="7" t="n">
        <x:f>MAX(0,H2956-L2956)</x:f>
        <x:v>100.62012320328542</x:v>
      </x:c>
      <x:c r="N2956" s="7" t="n">
        <x:f>MAX(0,L2956-H2956)</x:f>
        <x:v>0</x:v>
      </x:c>
      <x:c r="O2956" s="7" t="n">
        <x:f>MAX(0,F2956+I2956-N2956)</x:f>
        <x:v>0</x:v>
      </x:c>
      <x:c r="P2956" s="7" t="n">
        <x:f>MAX(0,N2956-F2956-I2956)</x:f>
        <x:v>0</x:v>
      </x:c>
      <x:c r="Q2956" s="7" t="n">
        <x:f>MAX(0,G2956+J2956-P2956)</x:f>
        <x:v>0</x:v>
      </x:c>
      <x:c r="R2956" s="7" t="n">
        <x:f>M2956+MAX(0,K2956-MAX(0,P2956-G2956-J2956))</x:f>
        <x:v>100.62012320328542</x:v>
      </x:c>
      <x:c r="S2956" s="7" t="n">
        <x:f>SUM(O2956,Q2956,R2956)</x:f>
        <x:v>100.62012320328542</x:v>
      </x:c>
      <x:c r="T2956" s="14" t="n">
        <x:f>'Inventory detail'!T704</x:f>
        <x:v>19.13</x:v>
      </x:c>
      <x:c r="U2956" s="14" t="str">
        <x:f>'Inventory detail'!U704</x:f>
        <x:v>n.a.</x:v>
      </x:c>
      <x:c r="V2956" s="9" t="n">
        <x:f>O2956*T2956</x:f>
        <x:v>0</x:v>
      </x:c>
      <x:c r="W2956" s="9" t="n">
        <x:f>Q2956*T2956</x:f>
        <x:v>0</x:v>
      </x:c>
      <x:c r="X2956" s="9" t="n">
        <x:f>R2956*T2956</x:f>
        <x:v>1924.86295687885</x:v>
      </x:c>
      <x:c r="Y2956" s="9" t="n">
        <x:f>S2956*T2956</x:f>
        <x:v>1924.86295687885</x:v>
      </x:c>
      <x:c r="Z2956" s="9" t="str">
        <x:f>IF(ISNUMBER(U2956),S2956*(U2956-T2956),"n.a.")</x:f>
        <x:v>n.a.</x:v>
      </x:c>
      <x:c r="AA2956" s="9" t="n">
        <x:f>IF(ISNUMBER(U2956),Y2956,0)</x:f>
        <x:v>0</x:v>
      </x:c>
      <x:c r="AB2956" s="7" t="n">
        <x:f>MAX(0,L2956-SUM(F2956:K2956))</x:f>
        <x:v>0</x:v>
      </x:c>
    </x:row>
    <x:row r="2957" ht="22" customHeight="1">
      <x:c r="A2957" s="18" t="n">
        <x:f>Summary!E$41</x:f>
        <x:v>46388</x:v>
      </x:c>
      <x:c r="B2957" s="2" t="str">
        <x:f>'Inventory detail'!A705</x:f>
        <x:v>POUC</x:v>
      </x:c>
      <x:c r="C2957" s="2" t="str">
        <x:f>'Inventory detail'!B705</x:f>
        <x:v>30</x:v>
      </x:c>
      <x:c r="D2957" s="2" t="str">
        <x:f>'Inventory detail'!C705</x:f>
        <x:v>MENPC</x:v>
      </x:c>
      <x:c r="E2957" s="10" t="n">
        <x:f>A1831</x:f>
        <x:v>46357</x:v>
      </x:c>
      <x:c r="F2957" s="7" t="n">
        <x:f>O1831</x:f>
        <x:v>0</x:v>
      </x:c>
      <x:c r="G2957" s="7" t="n">
        <x:f>Q1831</x:f>
        <x:v>0</x:v>
      </x:c>
      <x:c r="H2957" s="7" t="n">
        <x:f>R1831</x:f>
        <x:v>230.26866529774128</x:v>
      </x:c>
      <x:c r="I2957" s="7" t="n">
        <x:f>0</x:f>
        <x:v>0</x:v>
      </x:c>
      <x:c r="J2957" s="7" t="n">
        <x:f>0</x:f>
        <x:v>0</x:v>
      </x:c>
      <x:c r="K2957" s="7" t="n">
        <x:f>0</x:f>
        <x:v>0</x:v>
      </x:c>
      <x:c r="L2957" s="7" t="n">
        <x:f>'Inventory detail'!F705*Summary!$K$5*(A2957-E2957)/Summary!$K$6</x:f>
        <x:v>0.4277618069815195</x:v>
      </x:c>
      <x:c r="M2957" s="7" t="n">
        <x:f>MAX(0,H2957-L2957)</x:f>
        <x:v>229.84090349075976</x:v>
      </x:c>
      <x:c r="N2957" s="7" t="n">
        <x:f>MAX(0,L2957-H2957)</x:f>
        <x:v>0</x:v>
      </x:c>
      <x:c r="O2957" s="7" t="n">
        <x:f>MAX(0,F2957+I2957-N2957)</x:f>
        <x:v>0</x:v>
      </x:c>
      <x:c r="P2957" s="7" t="n">
        <x:f>MAX(0,N2957-F2957-I2957)</x:f>
        <x:v>0</x:v>
      </x:c>
      <x:c r="Q2957" s="7" t="n">
        <x:f>MAX(0,G2957+J2957-P2957)</x:f>
        <x:v>0</x:v>
      </x:c>
      <x:c r="R2957" s="7" t="n">
        <x:f>M2957+MAX(0,K2957-MAX(0,P2957-G2957-J2957))</x:f>
        <x:v>229.84090349075976</x:v>
      </x:c>
      <x:c r="S2957" s="7" t="n">
        <x:f>SUM(O2957,Q2957,R2957)</x:f>
        <x:v>229.84090349075976</x:v>
      </x:c>
      <x:c r="T2957" s="14" t="n">
        <x:f>'Inventory detail'!T705</x:f>
        <x:v>1.28</x:v>
      </x:c>
      <x:c r="U2957" s="14" t="str">
        <x:f>'Inventory detail'!U705</x:f>
        <x:v>n.a.</x:v>
      </x:c>
      <x:c r="V2957" s="9" t="n">
        <x:f>O2957*T2957</x:f>
        <x:v>0</x:v>
      </x:c>
      <x:c r="W2957" s="9" t="n">
        <x:f>Q2957*T2957</x:f>
        <x:v>0</x:v>
      </x:c>
      <x:c r="X2957" s="9" t="n">
        <x:f>R2957*T2957</x:f>
        <x:v>294.1963564681725</x:v>
      </x:c>
      <x:c r="Y2957" s="9" t="n">
        <x:f>S2957*T2957</x:f>
        <x:v>294.1963564681725</x:v>
      </x:c>
      <x:c r="Z2957" s="9" t="str">
        <x:f>IF(ISNUMBER(U2957),S2957*(U2957-T2957),"n.a.")</x:f>
        <x:v>n.a.</x:v>
      </x:c>
      <x:c r="AA2957" s="9" t="n">
        <x:f>IF(ISNUMBER(U2957),Y2957,0)</x:f>
        <x:v>0</x:v>
      </x:c>
      <x:c r="AB2957" s="7" t="n">
        <x:f>MAX(0,L2957-SUM(F2957:K2957))</x:f>
        <x:v>0</x:v>
      </x:c>
    </x:row>
    <x:row r="2958" ht="22" customHeight="1">
      <x:c r="A2958" s="18" t="n">
        <x:f>Summary!E$41</x:f>
        <x:v>46388</x:v>
      </x:c>
      <x:c r="B2958" s="2" t="str">
        <x:f>'Inventory detail'!A706</x:f>
        <x:v>COIL</x:v>
      </x:c>
      <x:c r="C2958" s="2" t="str">
        <x:f>'Inventory detail'!B706</x:f>
        <x:v>10</x:v>
      </x:c>
      <x:c r="D2958" s="2" t="str">
        <x:f>'Inventory detail'!C706</x:f>
        <x:v>CCSWATCH</x:v>
      </x:c>
      <x:c r="E2958" s="10" t="n">
        <x:f>A1832</x:f>
        <x:v>46357</x:v>
      </x:c>
      <x:c r="F2958" s="7" t="n">
        <x:f>O1832</x:f>
        <x:v>0</x:v>
      </x:c>
      <x:c r="G2958" s="7" t="n">
        <x:f>Q1832</x:f>
        <x:v>0</x:v>
      </x:c>
      <x:c r="H2958" s="7" t="n">
        <x:f>R1832</x:f>
        <x:v>9.425379876796715</x:v>
      </x:c>
      <x:c r="I2958" s="7" t="n">
        <x:f>0</x:f>
        <x:v>0</x:v>
      </x:c>
      <x:c r="J2958" s="7" t="n">
        <x:f>0</x:f>
        <x:v>0</x:v>
      </x:c>
      <x:c r="K2958" s="7" t="n">
        <x:f>0</x:f>
        <x:v>0</x:v>
      </x:c>
      <x:c r="L2958" s="7" t="n">
        <x:f>'Inventory detail'!F706*Summary!$K$5*(A2958-E2958)/Summary!$K$6</x:f>
        <x:v>0.33609856262833676</x:v>
      </x:c>
      <x:c r="M2958" s="7" t="n">
        <x:f>MAX(0,H2958-L2958)</x:f>
        <x:v>9.089281314168378</x:v>
      </x:c>
      <x:c r="N2958" s="7" t="n">
        <x:f>MAX(0,L2958-H2958)</x:f>
        <x:v>0</x:v>
      </x:c>
      <x:c r="O2958" s="7" t="n">
        <x:f>MAX(0,F2958+I2958-N2958)</x:f>
        <x:v>0</x:v>
      </x:c>
      <x:c r="P2958" s="7" t="n">
        <x:f>MAX(0,N2958-F2958-I2958)</x:f>
        <x:v>0</x:v>
      </x:c>
      <x:c r="Q2958" s="7" t="n">
        <x:f>MAX(0,G2958+J2958-P2958)</x:f>
        <x:v>0</x:v>
      </x:c>
      <x:c r="R2958" s="7" t="n">
        <x:f>M2958+MAX(0,K2958-MAX(0,P2958-G2958-J2958))</x:f>
        <x:v>9.089281314168378</x:v>
      </x:c>
      <x:c r="S2958" s="7" t="n">
        <x:f>SUM(O2958,Q2958,R2958)</x:f>
        <x:v>9.089281314168378</x:v>
      </x:c>
      <x:c r="T2958" s="14" t="n">
        <x:f>'Inventory detail'!T706</x:f>
        <x:v>4.4</x:v>
      </x:c>
      <x:c r="U2958" s="14" t="str">
        <x:f>'Inventory detail'!U706</x:f>
        <x:v>n.a.</x:v>
      </x:c>
      <x:c r="V2958" s="9" t="n">
        <x:f>O2958*T2958</x:f>
        <x:v>0</x:v>
      </x:c>
      <x:c r="W2958" s="9" t="n">
        <x:f>Q2958*T2958</x:f>
        <x:v>0</x:v>
      </x:c>
      <x:c r="X2958" s="9" t="n">
        <x:f>R2958*T2958</x:f>
        <x:v>39.992837782340864</x:v>
      </x:c>
      <x:c r="Y2958" s="9" t="n">
        <x:f>S2958*T2958</x:f>
        <x:v>39.992837782340864</x:v>
      </x:c>
      <x:c r="Z2958" s="9" t="str">
        <x:f>IF(ISNUMBER(U2958),S2958*(U2958-T2958),"n.a.")</x:f>
        <x:v>n.a.</x:v>
      </x:c>
      <x:c r="AA2958" s="9" t="n">
        <x:f>IF(ISNUMBER(U2958),Y2958,0)</x:f>
        <x:v>0</x:v>
      </x:c>
      <x:c r="AB2958" s="7" t="n">
        <x:f>MAX(0,L2958-SUM(F2958:K2958))</x:f>
        <x:v>0</x:v>
      </x:c>
    </x:row>
    <x:row r="2959" ht="22" customHeight="1">
      <x:c r="A2959" s="18" t="n">
        <x:f>Summary!E$41</x:f>
        <x:v>46388</x:v>
      </x:c>
      <x:c r="B2959" s="2" t="str">
        <x:f>'Inventory detail'!A707</x:f>
        <x:v>POUC</x:v>
      </x:c>
      <x:c r="C2959" s="2" t="str">
        <x:f>'Inventory detail'!B707</x:f>
        <x:v>60</x:v>
      </x:c>
      <x:c r="D2959" s="2" t="str">
        <x:f>'Inventory detail'!C707</x:f>
        <x:v>LEGPC</x:v>
      </x:c>
      <x:c r="E2959" s="10" t="n">
        <x:f>A1833</x:f>
        <x:v>46357</x:v>
      </x:c>
      <x:c r="F2959" s="7" t="n">
        <x:f>O1833</x:f>
        <x:v>0</x:v>
      </x:c>
      <x:c r="G2959" s="7" t="n">
        <x:f>Q1833</x:f>
        <x:v>0</x:v>
      </x:c>
      <x:c r="H2959" s="7" t="n">
        <x:f>R1833</x:f>
        <x:v>96.42537987679671</x:v>
      </x:c>
      <x:c r="I2959" s="7" t="n">
        <x:f>0</x:f>
        <x:v>0</x:v>
      </x:c>
      <x:c r="J2959" s="7" t="n">
        <x:f>0</x:f>
        <x:v>0</x:v>
      </x:c>
      <x:c r="K2959" s="7" t="n">
        <x:f>0</x:f>
        <x:v>0</x:v>
      </x:c>
      <x:c r="L2959" s="7" t="n">
        <x:f>'Inventory detail'!F707*Summary!$K$5*(A2959-E2959)/Summary!$K$6</x:f>
        <x:v>0.33609856262833676</x:v>
      </x:c>
      <x:c r="M2959" s="7" t="n">
        <x:f>MAX(0,H2959-L2959)</x:f>
        <x:v>96.08928131416837</x:v>
      </x:c>
      <x:c r="N2959" s="7" t="n">
        <x:f>MAX(0,L2959-H2959)</x:f>
        <x:v>0</x:v>
      </x:c>
      <x:c r="O2959" s="7" t="n">
        <x:f>MAX(0,F2959+I2959-N2959)</x:f>
        <x:v>0</x:v>
      </x:c>
      <x:c r="P2959" s="7" t="n">
        <x:f>MAX(0,N2959-F2959-I2959)</x:f>
        <x:v>0</x:v>
      </x:c>
      <x:c r="Q2959" s="7" t="n">
        <x:f>MAX(0,G2959+J2959-P2959)</x:f>
        <x:v>0</x:v>
      </x:c>
      <x:c r="R2959" s="7" t="n">
        <x:f>M2959+MAX(0,K2959-MAX(0,P2959-G2959-J2959))</x:f>
        <x:v>96.08928131416837</x:v>
      </x:c>
      <x:c r="S2959" s="7" t="n">
        <x:f>SUM(O2959,Q2959,R2959)</x:f>
        <x:v>96.08928131416837</x:v>
      </x:c>
      <x:c r="T2959" s="14" t="n">
        <x:f>'Inventory detail'!T707</x:f>
        <x:v>0.77</x:v>
      </x:c>
      <x:c r="U2959" s="14" t="str">
        <x:f>'Inventory detail'!U707</x:f>
        <x:v>n.a.</x:v>
      </x:c>
      <x:c r="V2959" s="9" t="n">
        <x:f>O2959*T2959</x:f>
        <x:v>0</x:v>
      </x:c>
      <x:c r="W2959" s="9" t="n">
        <x:f>Q2959*T2959</x:f>
        <x:v>0</x:v>
      </x:c>
      <x:c r="X2959" s="9" t="n">
        <x:f>R2959*T2959</x:f>
        <x:v>73.98874661190965</x:v>
      </x:c>
      <x:c r="Y2959" s="9" t="n">
        <x:f>S2959*T2959</x:f>
        <x:v>73.98874661190965</x:v>
      </x:c>
      <x:c r="Z2959" s="9" t="str">
        <x:f>IF(ISNUMBER(U2959),S2959*(U2959-T2959),"n.a.")</x:f>
        <x:v>n.a.</x:v>
      </x:c>
      <x:c r="AA2959" s="9" t="n">
        <x:f>IF(ISNUMBER(U2959),Y2959,0)</x:f>
        <x:v>0</x:v>
      </x:c>
      <x:c r="AB2959" s="7" t="n">
        <x:f>MAX(0,L2959-SUM(F2959:K2959))</x:f>
        <x:v>0</x:v>
      </x:c>
    </x:row>
    <x:row r="2960" ht="22" customHeight="1">
      <x:c r="A2960" s="18" t="n">
        <x:f>Summary!E$41</x:f>
        <x:v>46388</x:v>
      </x:c>
      <x:c r="B2960" s="2" t="str">
        <x:f>'Inventory detail'!A708</x:f>
        <x:v>POUC</x:v>
      </x:c>
      <x:c r="C2960" s="2" t="str">
        <x:f>'Inventory detail'!B708</x:f>
        <x:v>30</x:v>
      </x:c>
      <x:c r="D2960" s="2" t="str">
        <x:f>'Inventory detail'!C708</x:f>
        <x:v>LETPC</x:v>
      </x:c>
      <x:c r="E2960" s="10" t="n">
        <x:f>A1834</x:f>
        <x:v>46357</x:v>
      </x:c>
      <x:c r="F2960" s="7" t="n">
        <x:f>O1834</x:f>
        <x:v>0</x:v>
      </x:c>
      <x:c r="G2960" s="7" t="n">
        <x:f>Q1834</x:f>
        <x:v>0</x:v>
      </x:c>
      <x:c r="H2960" s="7" t="n">
        <x:f>R1834</x:f>
        <x:v>248.70398357289528</x:v>
      </x:c>
      <x:c r="I2960" s="7" t="n">
        <x:f>0</x:f>
        <x:v>0</x:v>
      </x:c>
      <x:c r="J2960" s="7" t="n">
        <x:f>0</x:f>
        <x:v>0</x:v>
      </x:c>
      <x:c r="K2960" s="7" t="n">
        <x:f>0</x:f>
        <x:v>0</x:v>
      </x:c>
      <x:c r="L2960" s="7" t="n">
        <x:f>'Inventory detail'!F708*Summary!$K$5*(A2960-E2960)/Summary!$K$6</x:f>
        <x:v>0.1731416837782341</x:v>
      </x:c>
      <x:c r="M2960" s="7" t="n">
        <x:f>MAX(0,H2960-L2960)</x:f>
        <x:v>248.53084188911706</x:v>
      </x:c>
      <x:c r="N2960" s="7" t="n">
        <x:f>MAX(0,L2960-H2960)</x:f>
        <x:v>0</x:v>
      </x:c>
      <x:c r="O2960" s="7" t="n">
        <x:f>MAX(0,F2960+I2960-N2960)</x:f>
        <x:v>0</x:v>
      </x:c>
      <x:c r="P2960" s="7" t="n">
        <x:f>MAX(0,N2960-F2960-I2960)</x:f>
        <x:v>0</x:v>
      </x:c>
      <x:c r="Q2960" s="7" t="n">
        <x:f>MAX(0,G2960+J2960-P2960)</x:f>
        <x:v>0</x:v>
      </x:c>
      <x:c r="R2960" s="7" t="n">
        <x:f>M2960+MAX(0,K2960-MAX(0,P2960-G2960-J2960))</x:f>
        <x:v>248.53084188911706</x:v>
      </x:c>
      <x:c r="S2960" s="7" t="n">
        <x:f>SUM(O2960,Q2960,R2960)</x:f>
        <x:v>248.53084188911706</x:v>
      </x:c>
      <x:c r="T2960" s="14" t="n">
        <x:f>'Inventory detail'!T708</x:f>
        <x:v>0.44</x:v>
      </x:c>
      <x:c r="U2960" s="14" t="str">
        <x:f>'Inventory detail'!U708</x:f>
        <x:v>n.a.</x:v>
      </x:c>
      <x:c r="V2960" s="9" t="n">
        <x:f>O2960*T2960</x:f>
        <x:v>0</x:v>
      </x:c>
      <x:c r="W2960" s="9" t="n">
        <x:f>Q2960*T2960</x:f>
        <x:v>0</x:v>
      </x:c>
      <x:c r="X2960" s="9" t="n">
        <x:f>R2960*T2960</x:f>
        <x:v>109.35357043121151</x:v>
      </x:c>
      <x:c r="Y2960" s="9" t="n">
        <x:f>S2960*T2960</x:f>
        <x:v>109.35357043121151</x:v>
      </x:c>
      <x:c r="Z2960" s="9" t="str">
        <x:f>IF(ISNUMBER(U2960),S2960*(U2960-T2960),"n.a.")</x:f>
        <x:v>n.a.</x:v>
      </x:c>
      <x:c r="AA2960" s="9" t="n">
        <x:f>IF(ISNUMBER(U2960),Y2960,0)</x:f>
        <x:v>0</x:v>
      </x:c>
      <x:c r="AB2960" s="7" t="n">
        <x:f>MAX(0,L2960-SUM(F2960:K2960))</x:f>
        <x:v>0</x:v>
      </x:c>
    </x:row>
    <x:row r="2961" ht="22" customHeight="1">
      <x:c r="A2961" s="18" t="n">
        <x:f>Summary!E$41</x:f>
        <x:v>46388</x:v>
      </x:c>
      <x:c r="B2961" s="2" t="str">
        <x:f>'Inventory detail'!A709</x:f>
        <x:v>COIL</x:v>
      </x:c>
      <x:c r="C2961" s="2" t="str">
        <x:f>'Inventory detail'!B709</x:f>
        <x:v>10</x:v>
      </x:c>
      <x:c r="D2961" s="2" t="str">
        <x:f>'Inventory detail'!C709</x:f>
        <x:v>10BLK12-5</x:v>
      </x:c>
      <x:c r="E2961" s="10" t="n">
        <x:f>A1835</x:f>
        <x:v>46357</x:v>
      </x:c>
      <x:c r="F2961" s="7" t="n">
        <x:f>O1835</x:f>
        <x:v>0</x:v>
      </x:c>
      <x:c r="G2961" s="7" t="n">
        <x:f>Q1835</x:f>
        <x:v>0</x:v>
      </x:c>
      <x:c r="H2961" s="7" t="n">
        <x:f>R1835</x:f>
        <x:v>0</x:v>
      </x:c>
      <x:c r="I2961" s="7" t="n">
        <x:f>0</x:f>
        <x:v>0</x:v>
      </x:c>
      <x:c r="J2961" s="7" t="n">
        <x:f>0</x:f>
        <x:v>0</x:v>
      </x:c>
      <x:c r="K2961" s="7" t="n">
        <x:f>0</x:f>
        <x:v>0</x:v>
      </x:c>
      <x:c r="L2961" s="7" t="n">
        <x:f>'Inventory detail'!F709*Summary!$K$5*(A2961-E2961)/Summary!$K$6</x:f>
        <x:v>0</x:v>
      </x:c>
      <x:c r="M2961" s="7" t="n">
        <x:f>MAX(0,H2961-L2961)</x:f>
        <x:v>0</x:v>
      </x:c>
      <x:c r="N2961" s="7" t="n">
        <x:f>MAX(0,L2961-H2961)</x:f>
        <x:v>0</x:v>
      </x:c>
      <x:c r="O2961" s="7" t="n">
        <x:f>MAX(0,F2961+I2961-N2961)</x:f>
        <x:v>0</x:v>
      </x:c>
      <x:c r="P2961" s="7" t="n">
        <x:f>MAX(0,N2961-F2961-I2961)</x:f>
        <x:v>0</x:v>
      </x:c>
      <x:c r="Q2961" s="7" t="n">
        <x:f>MAX(0,G2961+J2961-P2961)</x:f>
        <x:v>0</x:v>
      </x:c>
      <x:c r="R2961" s="7" t="n">
        <x:f>M2961+MAX(0,K2961-MAX(0,P2961-G2961-J2961))</x:f>
        <x:v>0</x:v>
      </x:c>
      <x:c r="S2961" s="7" t="n">
        <x:f>SUM(O2961,Q2961,R2961)</x:f>
        <x:v>0</x:v>
      </x:c>
      <x:c r="T2961" s="14" t="n">
        <x:f>'Inventory detail'!T709</x:f>
        <x:v>0.0381</x:v>
      </x:c>
      <x:c r="U2961" s="14" t="str">
        <x:f>'Inventory detail'!U709</x:f>
        <x:v>n.a.</x:v>
      </x:c>
      <x:c r="V2961" s="9" t="n">
        <x:f>O2961*T2961</x:f>
        <x:v>0</x:v>
      </x:c>
      <x:c r="W2961" s="9" t="n">
        <x:f>Q2961*T2961</x:f>
        <x:v>0</x:v>
      </x:c>
      <x:c r="X2961" s="9" t="n">
        <x:f>R2961*T2961</x:f>
        <x:v>0</x:v>
      </x:c>
      <x:c r="Y2961" s="9" t="n">
        <x:f>S2961*T2961</x:f>
        <x:v>0</x:v>
      </x:c>
      <x:c r="Z2961" s="9" t="str">
        <x:f>IF(ISNUMBER(U2961),S2961*(U2961-T2961),"n.a.")</x:f>
        <x:v>n.a.</x:v>
      </x:c>
      <x:c r="AA2961" s="9" t="n">
        <x:f>IF(ISNUMBER(U2961),Y2961,0)</x:f>
        <x:v>0</x:v>
      </x:c>
      <x:c r="AB2961" s="7" t="n">
        <x:f>MAX(0,L2961-SUM(F2961:K2961))</x:f>
        <x:v>0</x:v>
      </x:c>
    </x:row>
    <x:row r="2962" ht="22" customHeight="1">
      <x:c r="A2962" s="18" t="n">
        <x:f>Summary!E$41</x:f>
        <x:v>46388</x:v>
      </x:c>
      <x:c r="B2962" s="2" t="str">
        <x:f>'Inventory detail'!A710</x:f>
        <x:v>COIL</x:v>
      </x:c>
      <x:c r="C2962" s="2" t="str">
        <x:f>'Inventory detail'!B710</x:f>
        <x:v>10</x:v>
      </x:c>
      <x:c r="D2962" s="2" t="str">
        <x:f>'Inventory detail'!C710</x:f>
        <x:v>10BLK36-5</x:v>
      </x:c>
      <x:c r="E2962" s="10" t="n">
        <x:f>A1836</x:f>
        <x:v>46357</x:v>
      </x:c>
      <x:c r="F2962" s="7" t="n">
        <x:f>O1836</x:f>
        <x:v>0</x:v>
      </x:c>
      <x:c r="G2962" s="7" t="n">
        <x:f>Q1836</x:f>
        <x:v>0</x:v>
      </x:c>
      <x:c r="H2962" s="7" t="n">
        <x:f>R1836</x:f>
        <x:v>0</x:v>
      </x:c>
      <x:c r="I2962" s="7" t="n">
        <x:f>0</x:f>
        <x:v>0</x:v>
      </x:c>
      <x:c r="J2962" s="7" t="n">
        <x:f>0</x:f>
        <x:v>0</x:v>
      </x:c>
      <x:c r="K2962" s="7" t="n">
        <x:f>0</x:f>
        <x:v>0</x:v>
      </x:c>
      <x:c r="L2962" s="7" t="n">
        <x:f>'Inventory detail'!F710*Summary!$K$5*(A2962-E2962)/Summary!$K$6</x:f>
        <x:v>0</x:v>
      </x:c>
      <x:c r="M2962" s="7" t="n">
        <x:f>MAX(0,H2962-L2962)</x:f>
        <x:v>0</x:v>
      </x:c>
      <x:c r="N2962" s="7" t="n">
        <x:f>MAX(0,L2962-H2962)</x:f>
        <x:v>0</x:v>
      </x:c>
      <x:c r="O2962" s="7" t="n">
        <x:f>MAX(0,F2962+I2962-N2962)</x:f>
        <x:v>0</x:v>
      </x:c>
      <x:c r="P2962" s="7" t="n">
        <x:f>MAX(0,N2962-F2962-I2962)</x:f>
        <x:v>0</x:v>
      </x:c>
      <x:c r="Q2962" s="7" t="n">
        <x:f>MAX(0,G2962+J2962-P2962)</x:f>
        <x:v>0</x:v>
      </x:c>
      <x:c r="R2962" s="7" t="n">
        <x:f>M2962+MAX(0,K2962-MAX(0,P2962-G2962-J2962))</x:f>
        <x:v>0</x:v>
      </x:c>
      <x:c r="S2962" s="7" t="n">
        <x:f>SUM(O2962,Q2962,R2962)</x:f>
        <x:v>0</x:v>
      </x:c>
      <x:c r="T2962" s="14" t="n">
        <x:f>'Inventory detail'!T710</x:f>
        <x:v>0.1116</x:v>
      </x:c>
      <x:c r="U2962" s="14" t="str">
        <x:f>'Inventory detail'!U710</x:f>
        <x:v>n.a.</x:v>
      </x:c>
      <x:c r="V2962" s="9" t="n">
        <x:f>O2962*T2962</x:f>
        <x:v>0</x:v>
      </x:c>
      <x:c r="W2962" s="9" t="n">
        <x:f>Q2962*T2962</x:f>
        <x:v>0</x:v>
      </x:c>
      <x:c r="X2962" s="9" t="n">
        <x:f>R2962*T2962</x:f>
        <x:v>0</x:v>
      </x:c>
      <x:c r="Y2962" s="9" t="n">
        <x:f>S2962*T2962</x:f>
        <x:v>0</x:v>
      </x:c>
      <x:c r="Z2962" s="9" t="str">
        <x:f>IF(ISNUMBER(U2962),S2962*(U2962-T2962),"n.a.")</x:f>
        <x:v>n.a.</x:v>
      </x:c>
      <x:c r="AA2962" s="9" t="n">
        <x:f>IF(ISNUMBER(U2962),Y2962,0)</x:f>
        <x:v>0</x:v>
      </x:c>
      <x:c r="AB2962" s="7" t="n">
        <x:f>MAX(0,L2962-SUM(F2962:K2962))</x:f>
        <x:v>0</x:v>
      </x:c>
    </x:row>
    <x:row r="2963" ht="22" customHeight="1">
      <x:c r="A2963" s="18" t="n">
        <x:f>Summary!E$41</x:f>
        <x:v>46388</x:v>
      </x:c>
      <x:c r="B2963" s="2" t="str">
        <x:f>'Inventory detail'!A711</x:f>
        <x:v>COIL</x:v>
      </x:c>
      <x:c r="C2963" s="2" t="str">
        <x:f>'Inventory detail'!B711</x:f>
        <x:v>10</x:v>
      </x:c>
      <x:c r="D2963" s="2" t="str">
        <x:f>'Inventory detail'!C711</x:f>
        <x:v>10FG12-4</x:v>
      </x:c>
      <x:c r="E2963" s="10" t="n">
        <x:f>A1837</x:f>
        <x:v>46357</x:v>
      </x:c>
      <x:c r="F2963" s="7" t="n">
        <x:f>O1837</x:f>
        <x:v>0</x:v>
      </x:c>
      <x:c r="G2963" s="7" t="n">
        <x:f>Q1837</x:f>
        <x:v>0</x:v>
      </x:c>
      <x:c r="H2963" s="7" t="n">
        <x:f>R1837</x:f>
        <x:v>0</x:v>
      </x:c>
      <x:c r="I2963" s="7" t="n">
        <x:f>0</x:f>
        <x:v>0</x:v>
      </x:c>
      <x:c r="J2963" s="7" t="n">
        <x:f>0</x:f>
        <x:v>0</x:v>
      </x:c>
      <x:c r="K2963" s="7" t="n">
        <x:f>0</x:f>
        <x:v>0</x:v>
      </x:c>
      <x:c r="L2963" s="7" t="n">
        <x:f>'Inventory detail'!F711*Summary!$K$5*(A2963-E2963)/Summary!$K$6</x:f>
        <x:v>0</x:v>
      </x:c>
      <x:c r="M2963" s="7" t="n">
        <x:f>MAX(0,H2963-L2963)</x:f>
        <x:v>0</x:v>
      </x:c>
      <x:c r="N2963" s="7" t="n">
        <x:f>MAX(0,L2963-H2963)</x:f>
        <x:v>0</x:v>
      </x:c>
      <x:c r="O2963" s="7" t="n">
        <x:f>MAX(0,F2963+I2963-N2963)</x:f>
        <x:v>0</x:v>
      </x:c>
      <x:c r="P2963" s="7" t="n">
        <x:f>MAX(0,N2963-F2963-I2963)</x:f>
        <x:v>0</x:v>
      </x:c>
      <x:c r="Q2963" s="7" t="n">
        <x:f>MAX(0,G2963+J2963-P2963)</x:f>
        <x:v>0</x:v>
      </x:c>
      <x:c r="R2963" s="7" t="n">
        <x:f>M2963+MAX(0,K2963-MAX(0,P2963-G2963-J2963))</x:f>
        <x:v>0</x:v>
      </x:c>
      <x:c r="S2963" s="7" t="n">
        <x:f>SUM(O2963,Q2963,R2963)</x:f>
        <x:v>0</x:v>
      </x:c>
      <x:c r="T2963" s="14" t="n">
        <x:f>'Inventory detail'!T711</x:f>
        <x:v>0.0336</x:v>
      </x:c>
      <x:c r="U2963" s="14" t="str">
        <x:f>'Inventory detail'!U711</x:f>
        <x:v>n.a.</x:v>
      </x:c>
      <x:c r="V2963" s="9" t="n">
        <x:f>O2963*T2963</x:f>
        <x:v>0</x:v>
      </x:c>
      <x:c r="W2963" s="9" t="n">
        <x:f>Q2963*T2963</x:f>
        <x:v>0</x:v>
      </x:c>
      <x:c r="X2963" s="9" t="n">
        <x:f>R2963*T2963</x:f>
        <x:v>0</x:v>
      </x:c>
      <x:c r="Y2963" s="9" t="n">
        <x:f>S2963*T2963</x:f>
        <x:v>0</x:v>
      </x:c>
      <x:c r="Z2963" s="9" t="str">
        <x:f>IF(ISNUMBER(U2963),S2963*(U2963-T2963),"n.a.")</x:f>
        <x:v>n.a.</x:v>
      </x:c>
      <x:c r="AA2963" s="9" t="n">
        <x:f>IF(ISNUMBER(U2963),Y2963,0)</x:f>
        <x:v>0</x:v>
      </x:c>
      <x:c r="AB2963" s="7" t="n">
        <x:f>MAX(0,L2963-SUM(F2963:K2963))</x:f>
        <x:v>0</x:v>
      </x:c>
    </x:row>
    <x:row r="2964" ht="22" customHeight="1">
      <x:c r="A2964" s="18" t="n">
        <x:f>Summary!E$41</x:f>
        <x:v>46388</x:v>
      </x:c>
      <x:c r="B2964" s="2" t="str">
        <x:f>'Inventory detail'!A712</x:f>
        <x:v>COIL</x:v>
      </x:c>
      <x:c r="C2964" s="2" t="str">
        <x:f>'Inventory detail'!B712</x:f>
        <x:v>10</x:v>
      </x:c>
      <x:c r="D2964" s="2" t="str">
        <x:f>'Inventory detail'!C712</x:f>
        <x:v>10MAR12-4</x:v>
      </x:c>
      <x:c r="E2964" s="10" t="n">
        <x:f>A1838</x:f>
        <x:v>46357</x:v>
      </x:c>
      <x:c r="F2964" s="7" t="n">
        <x:f>O1838</x:f>
        <x:v>0</x:v>
      </x:c>
      <x:c r="G2964" s="7" t="n">
        <x:f>Q1838</x:f>
        <x:v>0</x:v>
      </x:c>
      <x:c r="H2964" s="7" t="n">
        <x:f>R1838</x:f>
        <x:v>0</x:v>
      </x:c>
      <x:c r="I2964" s="7" t="n">
        <x:f>0</x:f>
        <x:v>0</x:v>
      </x:c>
      <x:c r="J2964" s="7" t="n">
        <x:f>0</x:f>
        <x:v>0</x:v>
      </x:c>
      <x:c r="K2964" s="7" t="n">
        <x:f>0</x:f>
        <x:v>0</x:v>
      </x:c>
      <x:c r="L2964" s="7" t="n">
        <x:f>'Inventory detail'!F712*Summary!$K$5*(A2964-E2964)/Summary!$K$6</x:f>
        <x:v>0</x:v>
      </x:c>
      <x:c r="M2964" s="7" t="n">
        <x:f>MAX(0,H2964-L2964)</x:f>
        <x:v>0</x:v>
      </x:c>
      <x:c r="N2964" s="7" t="n">
        <x:f>MAX(0,L2964-H2964)</x:f>
        <x:v>0</x:v>
      </x:c>
      <x:c r="O2964" s="7" t="n">
        <x:f>MAX(0,F2964+I2964-N2964)</x:f>
        <x:v>0</x:v>
      </x:c>
      <x:c r="P2964" s="7" t="n">
        <x:f>MAX(0,N2964-F2964-I2964)</x:f>
        <x:v>0</x:v>
      </x:c>
      <x:c r="Q2964" s="7" t="n">
        <x:f>MAX(0,G2964+J2964-P2964)</x:f>
        <x:v>0</x:v>
      </x:c>
      <x:c r="R2964" s="7" t="n">
        <x:f>M2964+MAX(0,K2964-MAX(0,P2964-G2964-J2964))</x:f>
        <x:v>0</x:v>
      </x:c>
      <x:c r="S2964" s="7" t="n">
        <x:f>SUM(O2964,Q2964,R2964)</x:f>
        <x:v>0</x:v>
      </x:c>
      <x:c r="T2964" s="14" t="n">
        <x:f>'Inventory detail'!T712</x:f>
        <x:v>0.0336</x:v>
      </x:c>
      <x:c r="U2964" s="14" t="str">
        <x:f>'Inventory detail'!U712</x:f>
        <x:v>n.a.</x:v>
      </x:c>
      <x:c r="V2964" s="9" t="n">
        <x:f>O2964*T2964</x:f>
        <x:v>0</x:v>
      </x:c>
      <x:c r="W2964" s="9" t="n">
        <x:f>Q2964*T2964</x:f>
        <x:v>0</x:v>
      </x:c>
      <x:c r="X2964" s="9" t="n">
        <x:f>R2964*T2964</x:f>
        <x:v>0</x:v>
      </x:c>
      <x:c r="Y2964" s="9" t="n">
        <x:f>S2964*T2964</x:f>
        <x:v>0</x:v>
      </x:c>
      <x:c r="Z2964" s="9" t="str">
        <x:f>IF(ISNUMBER(U2964),S2964*(U2964-T2964),"n.a.")</x:f>
        <x:v>n.a.</x:v>
      </x:c>
      <x:c r="AA2964" s="9" t="n">
        <x:f>IF(ISNUMBER(U2964),Y2964,0)</x:f>
        <x:v>0</x:v>
      </x:c>
      <x:c r="AB2964" s="7" t="n">
        <x:f>MAX(0,L2964-SUM(F2964:K2964))</x:f>
        <x:v>0</x:v>
      </x:c>
    </x:row>
    <x:row r="2965" ht="22" customHeight="1">
      <x:c r="A2965" s="18" t="n">
        <x:f>Summary!E$41</x:f>
        <x:v>46388</x:v>
      </x:c>
      <x:c r="B2965" s="2" t="str">
        <x:f>'Inventory detail'!A713</x:f>
        <x:v>COIL</x:v>
      </x:c>
      <x:c r="C2965" s="2" t="str">
        <x:f>'Inventory detail'!B713</x:f>
        <x:v>10</x:v>
      </x:c>
      <x:c r="D2965" s="2" t="str">
        <x:f>'Inventory detail'!C713</x:f>
        <x:v>10WHT12-5</x:v>
      </x:c>
      <x:c r="E2965" s="10" t="n">
        <x:f>A1839</x:f>
        <x:v>46357</x:v>
      </x:c>
      <x:c r="F2965" s="7" t="n">
        <x:f>O1839</x:f>
        <x:v>0</x:v>
      </x:c>
      <x:c r="G2965" s="7" t="n">
        <x:f>Q1839</x:f>
        <x:v>0</x:v>
      </x:c>
      <x:c r="H2965" s="7" t="n">
        <x:f>R1839</x:f>
        <x:v>0</x:v>
      </x:c>
      <x:c r="I2965" s="7" t="n">
        <x:f>0</x:f>
        <x:v>0</x:v>
      </x:c>
      <x:c r="J2965" s="7" t="n">
        <x:f>0</x:f>
        <x:v>0</x:v>
      </x:c>
      <x:c r="K2965" s="7" t="n">
        <x:f>0</x:f>
        <x:v>0</x:v>
      </x:c>
      <x:c r="L2965" s="7" t="n">
        <x:f>'Inventory detail'!F713*Summary!$K$5*(A2965-E2965)/Summary!$K$6</x:f>
        <x:v>0</x:v>
      </x:c>
      <x:c r="M2965" s="7" t="n">
        <x:f>MAX(0,H2965-L2965)</x:f>
        <x:v>0</x:v>
      </x:c>
      <x:c r="N2965" s="7" t="n">
        <x:f>MAX(0,L2965-H2965)</x:f>
        <x:v>0</x:v>
      </x:c>
      <x:c r="O2965" s="7" t="n">
        <x:f>MAX(0,F2965+I2965-N2965)</x:f>
        <x:v>0</x:v>
      </x:c>
      <x:c r="P2965" s="7" t="n">
        <x:f>MAX(0,N2965-F2965-I2965)</x:f>
        <x:v>0</x:v>
      </x:c>
      <x:c r="Q2965" s="7" t="n">
        <x:f>MAX(0,G2965+J2965-P2965)</x:f>
        <x:v>0</x:v>
      </x:c>
      <x:c r="R2965" s="7" t="n">
        <x:f>M2965+MAX(0,K2965-MAX(0,P2965-G2965-J2965))</x:f>
        <x:v>0</x:v>
      </x:c>
      <x:c r="S2965" s="7" t="n">
        <x:f>SUM(O2965,Q2965,R2965)</x:f>
        <x:v>0</x:v>
      </x:c>
      <x:c r="T2965" s="14" t="n">
        <x:f>'Inventory detail'!T713</x:f>
        <x:v>0.0381</x:v>
      </x:c>
      <x:c r="U2965" s="14" t="str">
        <x:f>'Inventory detail'!U713</x:f>
        <x:v>n.a.</x:v>
      </x:c>
      <x:c r="V2965" s="9" t="n">
        <x:f>O2965*T2965</x:f>
        <x:v>0</x:v>
      </x:c>
      <x:c r="W2965" s="9" t="n">
        <x:f>Q2965*T2965</x:f>
        <x:v>0</x:v>
      </x:c>
      <x:c r="X2965" s="9" t="n">
        <x:f>R2965*T2965</x:f>
        <x:v>0</x:v>
      </x:c>
      <x:c r="Y2965" s="9" t="n">
        <x:f>S2965*T2965</x:f>
        <x:v>0</x:v>
      </x:c>
      <x:c r="Z2965" s="9" t="str">
        <x:f>IF(ISNUMBER(U2965),S2965*(U2965-T2965),"n.a.")</x:f>
        <x:v>n.a.</x:v>
      </x:c>
      <x:c r="AA2965" s="9" t="n">
        <x:f>IF(ISNUMBER(U2965),Y2965,0)</x:f>
        <x:v>0</x:v>
      </x:c>
      <x:c r="AB2965" s="7" t="n">
        <x:f>MAX(0,L2965-SUM(F2965:K2965))</x:f>
        <x:v>0</x:v>
      </x:c>
    </x:row>
    <x:row r="2966" ht="22" customHeight="1">
      <x:c r="A2966" s="18" t="n">
        <x:f>Summary!E$41</x:f>
        <x:v>46388</x:v>
      </x:c>
      <x:c r="B2966" s="2" t="str">
        <x:f>'Inventory detail'!A714</x:f>
        <x:v>COIL</x:v>
      </x:c>
      <x:c r="C2966" s="2" t="str">
        <x:f>'Inventory detail'!B714</x:f>
        <x:v>10</x:v>
      </x:c>
      <x:c r="D2966" s="2" t="str">
        <x:f>'Inventory detail'!C714</x:f>
        <x:v>10WHT36-5</x:v>
      </x:c>
      <x:c r="E2966" s="10" t="n">
        <x:f>A1840</x:f>
        <x:v>46357</x:v>
      </x:c>
      <x:c r="F2966" s="7" t="n">
        <x:f>O1840</x:f>
        <x:v>0</x:v>
      </x:c>
      <x:c r="G2966" s="7" t="n">
        <x:f>Q1840</x:f>
        <x:v>0</x:v>
      </x:c>
      <x:c r="H2966" s="7" t="n">
        <x:f>R1840</x:f>
        <x:v>0</x:v>
      </x:c>
      <x:c r="I2966" s="7" t="n">
        <x:f>0</x:f>
        <x:v>0</x:v>
      </x:c>
      <x:c r="J2966" s="7" t="n">
        <x:f>0</x:f>
        <x:v>0</x:v>
      </x:c>
      <x:c r="K2966" s="7" t="n">
        <x:f>0</x:f>
        <x:v>0</x:v>
      </x:c>
      <x:c r="L2966" s="7" t="n">
        <x:f>'Inventory detail'!F714*Summary!$K$5*(A2966-E2966)/Summary!$K$6</x:f>
        <x:v>0</x:v>
      </x:c>
      <x:c r="M2966" s="7" t="n">
        <x:f>MAX(0,H2966-L2966)</x:f>
        <x:v>0</x:v>
      </x:c>
      <x:c r="N2966" s="7" t="n">
        <x:f>MAX(0,L2966-H2966)</x:f>
        <x:v>0</x:v>
      </x:c>
      <x:c r="O2966" s="7" t="n">
        <x:f>MAX(0,F2966+I2966-N2966)</x:f>
        <x:v>0</x:v>
      </x:c>
      <x:c r="P2966" s="7" t="n">
        <x:f>MAX(0,N2966-F2966-I2966)</x:f>
        <x:v>0</x:v>
      </x:c>
      <x:c r="Q2966" s="7" t="n">
        <x:f>MAX(0,G2966+J2966-P2966)</x:f>
        <x:v>0</x:v>
      </x:c>
      <x:c r="R2966" s="7" t="n">
        <x:f>M2966+MAX(0,K2966-MAX(0,P2966-G2966-J2966))</x:f>
        <x:v>0</x:v>
      </x:c>
      <x:c r="S2966" s="7" t="n">
        <x:f>SUM(O2966,Q2966,R2966)</x:f>
        <x:v>0</x:v>
      </x:c>
      <x:c r="T2966" s="14" t="n">
        <x:f>'Inventory detail'!T714</x:f>
        <x:v>0.1116</x:v>
      </x:c>
      <x:c r="U2966" s="14" t="str">
        <x:f>'Inventory detail'!U714</x:f>
        <x:v>n.a.</x:v>
      </x:c>
      <x:c r="V2966" s="9" t="n">
        <x:f>O2966*T2966</x:f>
        <x:v>0</x:v>
      </x:c>
      <x:c r="W2966" s="9" t="n">
        <x:f>Q2966*T2966</x:f>
        <x:v>0</x:v>
      </x:c>
      <x:c r="X2966" s="9" t="n">
        <x:f>R2966*T2966</x:f>
        <x:v>0</x:v>
      </x:c>
      <x:c r="Y2966" s="9" t="n">
        <x:f>S2966*T2966</x:f>
        <x:v>0</x:v>
      </x:c>
      <x:c r="Z2966" s="9" t="str">
        <x:f>IF(ISNUMBER(U2966),S2966*(U2966-T2966),"n.a.")</x:f>
        <x:v>n.a.</x:v>
      </x:c>
      <x:c r="AA2966" s="9" t="n">
        <x:f>IF(ISNUMBER(U2966),Y2966,0)</x:f>
        <x:v>0</x:v>
      </x:c>
      <x:c r="AB2966" s="7" t="n">
        <x:f>MAX(0,L2966-SUM(F2966:K2966))</x:f>
        <x:v>0</x:v>
      </x:c>
    </x:row>
    <x:row r="2967" ht="22" customHeight="1">
      <x:c r="A2967" s="18" t="n">
        <x:f>Summary!E$41</x:f>
        <x:v>46388</x:v>
      </x:c>
      <x:c r="B2967" s="2" t="str">
        <x:f>'Inventory detail'!A715</x:f>
        <x:v>COIL</x:v>
      </x:c>
      <x:c r="C2967" s="2" t="str">
        <x:f>'Inventory detail'!B715</x:f>
        <x:v>10</x:v>
      </x:c>
      <x:c r="D2967" s="2" t="str">
        <x:f>'Inventory detail'!C715</x:f>
        <x:v>11BLK12-5</x:v>
      </x:c>
      <x:c r="E2967" s="10" t="n">
        <x:f>A1841</x:f>
        <x:v>46357</x:v>
      </x:c>
      <x:c r="F2967" s="7" t="n">
        <x:f>O1841</x:f>
        <x:v>0</x:v>
      </x:c>
      <x:c r="G2967" s="7" t="n">
        <x:f>Q1841</x:f>
        <x:v>0</x:v>
      </x:c>
      <x:c r="H2967" s="7" t="n">
        <x:f>R1841</x:f>
        <x:v>0</x:v>
      </x:c>
      <x:c r="I2967" s="7" t="n">
        <x:f>0</x:f>
        <x:v>0</x:v>
      </x:c>
      <x:c r="J2967" s="7" t="n">
        <x:f>0</x:f>
        <x:v>0</x:v>
      </x:c>
      <x:c r="K2967" s="7" t="n">
        <x:f>0</x:f>
        <x:v>0</x:v>
      </x:c>
      <x:c r="L2967" s="7" t="n">
        <x:f>'Inventory detail'!F715*Summary!$K$5*(A2967-E2967)/Summary!$K$6</x:f>
        <x:v>0</x:v>
      </x:c>
      <x:c r="M2967" s="7" t="n">
        <x:f>MAX(0,H2967-L2967)</x:f>
        <x:v>0</x:v>
      </x:c>
      <x:c r="N2967" s="7" t="n">
        <x:f>MAX(0,L2967-H2967)</x:f>
        <x:v>0</x:v>
      </x:c>
      <x:c r="O2967" s="7" t="n">
        <x:f>MAX(0,F2967+I2967-N2967)</x:f>
        <x:v>0</x:v>
      </x:c>
      <x:c r="P2967" s="7" t="n">
        <x:f>MAX(0,N2967-F2967-I2967)</x:f>
        <x:v>0</x:v>
      </x:c>
      <x:c r="Q2967" s="7" t="n">
        <x:f>MAX(0,G2967+J2967-P2967)</x:f>
        <x:v>0</x:v>
      </x:c>
      <x:c r="R2967" s="7" t="n">
        <x:f>M2967+MAX(0,K2967-MAX(0,P2967-G2967-J2967))</x:f>
        <x:v>0</x:v>
      </x:c>
      <x:c r="S2967" s="7" t="n">
        <x:f>SUM(O2967,Q2967,R2967)</x:f>
        <x:v>0</x:v>
      </x:c>
      <x:c r="T2967" s="14" t="n">
        <x:f>'Inventory detail'!T715</x:f>
        <x:v>0.0409</x:v>
      </x:c>
      <x:c r="U2967" s="14" t="str">
        <x:f>'Inventory detail'!U715</x:f>
        <x:v>n.a.</x:v>
      </x:c>
      <x:c r="V2967" s="9" t="n">
        <x:f>O2967*T2967</x:f>
        <x:v>0</x:v>
      </x:c>
      <x:c r="W2967" s="9" t="n">
        <x:f>Q2967*T2967</x:f>
        <x:v>0</x:v>
      </x:c>
      <x:c r="X2967" s="9" t="n">
        <x:f>R2967*T2967</x:f>
        <x:v>0</x:v>
      </x:c>
      <x:c r="Y2967" s="9" t="n">
        <x:f>S2967*T2967</x:f>
        <x:v>0</x:v>
      </x:c>
      <x:c r="Z2967" s="9" t="str">
        <x:f>IF(ISNUMBER(U2967),S2967*(U2967-T2967),"n.a.")</x:f>
        <x:v>n.a.</x:v>
      </x:c>
      <x:c r="AA2967" s="9" t="n">
        <x:f>IF(ISNUMBER(U2967),Y2967,0)</x:f>
        <x:v>0</x:v>
      </x:c>
      <x:c r="AB2967" s="7" t="n">
        <x:f>MAX(0,L2967-SUM(F2967:K2967))</x:f>
        <x:v>0</x:v>
      </x:c>
    </x:row>
    <x:row r="2968" ht="22" customHeight="1">
      <x:c r="A2968" s="18" t="n">
        <x:f>Summary!E$41</x:f>
        <x:v>46388</x:v>
      </x:c>
      <x:c r="B2968" s="2" t="str">
        <x:f>'Inventory detail'!A716</x:f>
        <x:v>COIL</x:v>
      </x:c>
      <x:c r="C2968" s="2" t="str">
        <x:f>'Inventory detail'!B716</x:f>
        <x:v>10</x:v>
      </x:c>
      <x:c r="D2968" s="2" t="str">
        <x:f>'Inventory detail'!C716</x:f>
        <x:v>11BLK36-5</x:v>
      </x:c>
      <x:c r="E2968" s="10" t="n">
        <x:f>A1842</x:f>
        <x:v>46357</x:v>
      </x:c>
      <x:c r="F2968" s="7" t="n">
        <x:f>O1842</x:f>
        <x:v>0</x:v>
      </x:c>
      <x:c r="G2968" s="7" t="n">
        <x:f>Q1842</x:f>
        <x:v>0</x:v>
      </x:c>
      <x:c r="H2968" s="7" t="n">
        <x:f>R1842</x:f>
        <x:v>0</x:v>
      </x:c>
      <x:c r="I2968" s="7" t="n">
        <x:f>0</x:f>
        <x:v>0</x:v>
      </x:c>
      <x:c r="J2968" s="7" t="n">
        <x:f>0</x:f>
        <x:v>0</x:v>
      </x:c>
      <x:c r="K2968" s="7" t="n">
        <x:f>0</x:f>
        <x:v>0</x:v>
      </x:c>
      <x:c r="L2968" s="7" t="n">
        <x:f>'Inventory detail'!F716*Summary!$K$5*(A2968-E2968)/Summary!$K$6</x:f>
        <x:v>0</x:v>
      </x:c>
      <x:c r="M2968" s="7" t="n">
        <x:f>MAX(0,H2968-L2968)</x:f>
        <x:v>0</x:v>
      </x:c>
      <x:c r="N2968" s="7" t="n">
        <x:f>MAX(0,L2968-H2968)</x:f>
        <x:v>0</x:v>
      </x:c>
      <x:c r="O2968" s="7" t="n">
        <x:f>MAX(0,F2968+I2968-N2968)</x:f>
        <x:v>0</x:v>
      </x:c>
      <x:c r="P2968" s="7" t="n">
        <x:f>MAX(0,N2968-F2968-I2968)</x:f>
        <x:v>0</x:v>
      </x:c>
      <x:c r="Q2968" s="7" t="n">
        <x:f>MAX(0,G2968+J2968-P2968)</x:f>
        <x:v>0</x:v>
      </x:c>
      <x:c r="R2968" s="7" t="n">
        <x:f>M2968+MAX(0,K2968-MAX(0,P2968-G2968-J2968))</x:f>
        <x:v>0</x:v>
      </x:c>
      <x:c r="S2968" s="7" t="n">
        <x:f>SUM(O2968,Q2968,R2968)</x:f>
        <x:v>0</x:v>
      </x:c>
      <x:c r="T2968" s="14" t="n">
        <x:f>'Inventory detail'!T716</x:f>
        <x:v>0.1226</x:v>
      </x:c>
      <x:c r="U2968" s="14" t="str">
        <x:f>'Inventory detail'!U716</x:f>
        <x:v>n.a.</x:v>
      </x:c>
      <x:c r="V2968" s="9" t="n">
        <x:f>O2968*T2968</x:f>
        <x:v>0</x:v>
      </x:c>
      <x:c r="W2968" s="9" t="n">
        <x:f>Q2968*T2968</x:f>
        <x:v>0</x:v>
      </x:c>
      <x:c r="X2968" s="9" t="n">
        <x:f>R2968*T2968</x:f>
        <x:v>0</x:v>
      </x:c>
      <x:c r="Y2968" s="9" t="n">
        <x:f>S2968*T2968</x:f>
        <x:v>0</x:v>
      </x:c>
      <x:c r="Z2968" s="9" t="str">
        <x:f>IF(ISNUMBER(U2968),S2968*(U2968-T2968),"n.a.")</x:f>
        <x:v>n.a.</x:v>
      </x:c>
      <x:c r="AA2968" s="9" t="n">
        <x:f>IF(ISNUMBER(U2968),Y2968,0)</x:f>
        <x:v>0</x:v>
      </x:c>
      <x:c r="AB2968" s="7" t="n">
        <x:f>MAX(0,L2968-SUM(F2968:K2968))</x:f>
        <x:v>0</x:v>
      </x:c>
    </x:row>
    <x:row r="2969" ht="22" customHeight="1">
      <x:c r="A2969" s="18" t="n">
        <x:f>Summary!E$41</x:f>
        <x:v>46388</x:v>
      </x:c>
      <x:c r="B2969" s="2" t="str">
        <x:f>'Inventory detail'!A717</x:f>
        <x:v>COIL</x:v>
      </x:c>
      <x:c r="C2969" s="2" t="str">
        <x:f>'Inventory detail'!B717</x:f>
        <x:v>10</x:v>
      </x:c>
      <x:c r="D2969" s="2" t="str">
        <x:f>'Inventory detail'!C717</x:f>
        <x:v>11BLU12-4</x:v>
      </x:c>
      <x:c r="E2969" s="10" t="n">
        <x:f>A1843</x:f>
        <x:v>46357</x:v>
      </x:c>
      <x:c r="F2969" s="7" t="n">
        <x:f>O1843</x:f>
        <x:v>0</x:v>
      </x:c>
      <x:c r="G2969" s="7" t="n">
        <x:f>Q1843</x:f>
        <x:v>0</x:v>
      </x:c>
      <x:c r="H2969" s="7" t="n">
        <x:f>R1843</x:f>
        <x:v>2100</x:v>
      </x:c>
      <x:c r="I2969" s="7" t="n">
        <x:f>0</x:f>
        <x:v>0</x:v>
      </x:c>
      <x:c r="J2969" s="7" t="n">
        <x:f>0</x:f>
        <x:v>0</x:v>
      </x:c>
      <x:c r="K2969" s="7" t="n">
        <x:f>0</x:f>
        <x:v>0</x:v>
      </x:c>
      <x:c r="L2969" s="7" t="n">
        <x:f>'Inventory detail'!F717*Summary!$K$5*(A2969-E2969)/Summary!$K$6</x:f>
        <x:v>0</x:v>
      </x:c>
      <x:c r="M2969" s="7" t="n">
        <x:f>MAX(0,H2969-L2969)</x:f>
        <x:v>2100</x:v>
      </x:c>
      <x:c r="N2969" s="7" t="n">
        <x:f>MAX(0,L2969-H2969)</x:f>
        <x:v>0</x:v>
      </x:c>
      <x:c r="O2969" s="7" t="n">
        <x:f>MAX(0,F2969+I2969-N2969)</x:f>
        <x:v>0</x:v>
      </x:c>
      <x:c r="P2969" s="7" t="n">
        <x:f>MAX(0,N2969-F2969-I2969)</x:f>
        <x:v>0</x:v>
      </x:c>
      <x:c r="Q2969" s="7" t="n">
        <x:f>MAX(0,G2969+J2969-P2969)</x:f>
        <x:v>0</x:v>
      </x:c>
      <x:c r="R2969" s="7" t="n">
        <x:f>M2969+MAX(0,K2969-MAX(0,P2969-G2969-J2969))</x:f>
        <x:v>2100</x:v>
      </x:c>
      <x:c r="S2969" s="7" t="n">
        <x:f>SUM(O2969,Q2969,R2969)</x:f>
        <x:v>2100</x:v>
      </x:c>
      <x:c r="T2969" s="14" t="n">
        <x:f>'Inventory detail'!T717</x:f>
        <x:v>0.0682</x:v>
      </x:c>
      <x:c r="U2969" s="14" t="n">
        <x:f>'Inventory detail'!U717</x:f>
        <x:v>0.0668525</x:v>
      </x:c>
      <x:c r="V2969" s="9" t="n">
        <x:f>O2969*T2969</x:f>
        <x:v>0</x:v>
      </x:c>
      <x:c r="W2969" s="9" t="n">
        <x:f>Q2969*T2969</x:f>
        <x:v>0</x:v>
      </x:c>
      <x:c r="X2969" s="9" t="n">
        <x:f>R2969*T2969</x:f>
        <x:v>143.22</x:v>
      </x:c>
      <x:c r="Y2969" s="9" t="n">
        <x:f>S2969*T2969</x:f>
        <x:v>143.22</x:v>
      </x:c>
      <x:c r="Z2969" s="9" t="n">
        <x:f>IF(ISNUMBER(U2969),S2969*(U2969-T2969),"n.a.")</x:f>
        <x:v>-2.8297500000000033</x:v>
      </x:c>
      <x:c r="AA2969" s="9" t="n">
        <x:f>IF(ISNUMBER(U2969),Y2969,0)</x:f>
        <x:v>143.22</x:v>
      </x:c>
      <x:c r="AB2969" s="7" t="n">
        <x:f>MAX(0,L2969-SUM(F2969:K2969))</x:f>
        <x:v>0</x:v>
      </x:c>
    </x:row>
    <x:row r="2970" ht="22" customHeight="1">
      <x:c r="A2970" s="18" t="n">
        <x:f>Summary!E$41</x:f>
        <x:v>46388</x:v>
      </x:c>
      <x:c r="B2970" s="2" t="str">
        <x:f>'Inventory detail'!A718</x:f>
        <x:v>COIL</x:v>
      </x:c>
      <x:c r="C2970" s="2" t="str">
        <x:f>'Inventory detail'!B718</x:f>
        <x:v>10</x:v>
      </x:c>
      <x:c r="D2970" s="2" t="str">
        <x:f>'Inventory detail'!C718</x:f>
        <x:v>11FG12-4</x:v>
      </x:c>
      <x:c r="E2970" s="10" t="n">
        <x:f>A1844</x:f>
        <x:v>46357</x:v>
      </x:c>
      <x:c r="F2970" s="7" t="n">
        <x:f>O1844</x:f>
        <x:v>0</x:v>
      </x:c>
      <x:c r="G2970" s="7" t="n">
        <x:f>Q1844</x:f>
        <x:v>0</x:v>
      </x:c>
      <x:c r="H2970" s="7" t="n">
        <x:f>R1844</x:f>
        <x:v>0</x:v>
      </x:c>
      <x:c r="I2970" s="7" t="n">
        <x:f>0</x:f>
        <x:v>0</x:v>
      </x:c>
      <x:c r="J2970" s="7" t="n">
        <x:f>0</x:f>
        <x:v>0</x:v>
      </x:c>
      <x:c r="K2970" s="7" t="n">
        <x:f>0</x:f>
        <x:v>0</x:v>
      </x:c>
      <x:c r="L2970" s="7" t="n">
        <x:f>'Inventory detail'!F718*Summary!$K$5*(A2970-E2970)/Summary!$K$6</x:f>
        <x:v>0</x:v>
      </x:c>
      <x:c r="M2970" s="7" t="n">
        <x:f>MAX(0,H2970-L2970)</x:f>
        <x:v>0</x:v>
      </x:c>
      <x:c r="N2970" s="7" t="n">
        <x:f>MAX(0,L2970-H2970)</x:f>
        <x:v>0</x:v>
      </x:c>
      <x:c r="O2970" s="7" t="n">
        <x:f>MAX(0,F2970+I2970-N2970)</x:f>
        <x:v>0</x:v>
      </x:c>
      <x:c r="P2970" s="7" t="n">
        <x:f>MAX(0,N2970-F2970-I2970)</x:f>
        <x:v>0</x:v>
      </x:c>
      <x:c r="Q2970" s="7" t="n">
        <x:f>MAX(0,G2970+J2970-P2970)</x:f>
        <x:v>0</x:v>
      </x:c>
      <x:c r="R2970" s="7" t="n">
        <x:f>M2970+MAX(0,K2970-MAX(0,P2970-G2970-J2970))</x:f>
        <x:v>0</x:v>
      </x:c>
      <x:c r="S2970" s="7" t="n">
        <x:f>SUM(O2970,Q2970,R2970)</x:f>
        <x:v>0</x:v>
      </x:c>
      <x:c r="T2970" s="14" t="n">
        <x:f>'Inventory detail'!T718</x:f>
        <x:v>0.036699999999999997</x:v>
      </x:c>
      <x:c r="U2970" s="14" t="str">
        <x:f>'Inventory detail'!U718</x:f>
        <x:v>n.a.</x:v>
      </x:c>
      <x:c r="V2970" s="9" t="n">
        <x:f>O2970*T2970</x:f>
        <x:v>0</x:v>
      </x:c>
      <x:c r="W2970" s="9" t="n">
        <x:f>Q2970*T2970</x:f>
        <x:v>0</x:v>
      </x:c>
      <x:c r="X2970" s="9" t="n">
        <x:f>R2970*T2970</x:f>
        <x:v>0</x:v>
      </x:c>
      <x:c r="Y2970" s="9" t="n">
        <x:f>S2970*T2970</x:f>
        <x:v>0</x:v>
      </x:c>
      <x:c r="Z2970" s="9" t="str">
        <x:f>IF(ISNUMBER(U2970),S2970*(U2970-T2970),"n.a.")</x:f>
        <x:v>n.a.</x:v>
      </x:c>
      <x:c r="AA2970" s="9" t="n">
        <x:f>IF(ISNUMBER(U2970),Y2970,0)</x:f>
        <x:v>0</x:v>
      </x:c>
      <x:c r="AB2970" s="7" t="n">
        <x:f>MAX(0,L2970-SUM(F2970:K2970))</x:f>
        <x:v>0</x:v>
      </x:c>
    </x:row>
    <x:row r="2971" ht="22" customHeight="1">
      <x:c r="A2971" s="18" t="n">
        <x:f>Summary!E$41</x:f>
        <x:v>46388</x:v>
      </x:c>
      <x:c r="B2971" s="2" t="str">
        <x:f>'Inventory detail'!A719</x:f>
        <x:v>COIL</x:v>
      </x:c>
      <x:c r="C2971" s="2" t="str">
        <x:f>'Inventory detail'!B719</x:f>
        <x:v>10</x:v>
      </x:c>
      <x:c r="D2971" s="2" t="str">
        <x:f>'Inventory detail'!C719</x:f>
        <x:v>11MAR12-4</x:v>
      </x:c>
      <x:c r="E2971" s="10" t="n">
        <x:f>A1845</x:f>
        <x:v>46357</x:v>
      </x:c>
      <x:c r="F2971" s="7" t="n">
        <x:f>O1845</x:f>
        <x:v>0</x:v>
      </x:c>
      <x:c r="G2971" s="7" t="n">
        <x:f>Q1845</x:f>
        <x:v>0</x:v>
      </x:c>
      <x:c r="H2971" s="7" t="n">
        <x:f>R1845</x:f>
        <x:v>100</x:v>
      </x:c>
      <x:c r="I2971" s="7" t="n">
        <x:f>0</x:f>
        <x:v>0</x:v>
      </x:c>
      <x:c r="J2971" s="7" t="n">
        <x:f>0</x:f>
        <x:v>0</x:v>
      </x:c>
      <x:c r="K2971" s="7" t="n">
        <x:f>0</x:f>
        <x:v>0</x:v>
      </x:c>
      <x:c r="L2971" s="7" t="n">
        <x:f>'Inventory detail'!F719*Summary!$K$5*(A2971-E2971)/Summary!$K$6</x:f>
        <x:v>0</x:v>
      </x:c>
      <x:c r="M2971" s="7" t="n">
        <x:f>MAX(0,H2971-L2971)</x:f>
        <x:v>100</x:v>
      </x:c>
      <x:c r="N2971" s="7" t="n">
        <x:f>MAX(0,L2971-H2971)</x:f>
        <x:v>0</x:v>
      </x:c>
      <x:c r="O2971" s="7" t="n">
        <x:f>MAX(0,F2971+I2971-N2971)</x:f>
        <x:v>0</x:v>
      </x:c>
      <x:c r="P2971" s="7" t="n">
        <x:f>MAX(0,N2971-F2971-I2971)</x:f>
        <x:v>0</x:v>
      </x:c>
      <x:c r="Q2971" s="7" t="n">
        <x:f>MAX(0,G2971+J2971-P2971)</x:f>
        <x:v>0</x:v>
      </x:c>
      <x:c r="R2971" s="7" t="n">
        <x:f>M2971+MAX(0,K2971-MAX(0,P2971-G2971-J2971))</x:f>
        <x:v>100</x:v>
      </x:c>
      <x:c r="S2971" s="7" t="n">
        <x:f>SUM(O2971,Q2971,R2971)</x:f>
        <x:v>100</x:v>
      </x:c>
      <x:c r="T2971" s="14" t="n">
        <x:f>'Inventory detail'!T719</x:f>
        <x:v>0.036699999999999997</x:v>
      </x:c>
      <x:c r="U2971" s="14" t="str">
        <x:f>'Inventory detail'!U719</x:f>
        <x:v>n.a.</x:v>
      </x:c>
      <x:c r="V2971" s="9" t="n">
        <x:f>O2971*T2971</x:f>
        <x:v>0</x:v>
      </x:c>
      <x:c r="W2971" s="9" t="n">
        <x:f>Q2971*T2971</x:f>
        <x:v>0</x:v>
      </x:c>
      <x:c r="X2971" s="9" t="n">
        <x:f>R2971*T2971</x:f>
        <x:v>3.6699999999999995</x:v>
      </x:c>
      <x:c r="Y2971" s="9" t="n">
        <x:f>S2971*T2971</x:f>
        <x:v>3.6699999999999995</x:v>
      </x:c>
      <x:c r="Z2971" s="9" t="str">
        <x:f>IF(ISNUMBER(U2971),S2971*(U2971-T2971),"n.a.")</x:f>
        <x:v>n.a.</x:v>
      </x:c>
      <x:c r="AA2971" s="9" t="n">
        <x:f>IF(ISNUMBER(U2971),Y2971,0)</x:f>
        <x:v>0</x:v>
      </x:c>
      <x:c r="AB2971" s="7" t="n">
        <x:f>MAX(0,L2971-SUM(F2971:K2971))</x:f>
        <x:v>0</x:v>
      </x:c>
    </x:row>
    <x:row r="2972" ht="22" customHeight="1">
      <x:c r="A2972" s="18" t="n">
        <x:f>Summary!E$41</x:f>
        <x:v>46388</x:v>
      </x:c>
      <x:c r="B2972" s="2" t="str">
        <x:f>'Inventory detail'!A720</x:f>
        <x:v>COIL</x:v>
      </x:c>
      <x:c r="C2972" s="2" t="str">
        <x:f>'Inventory detail'!B720</x:f>
        <x:v>10</x:v>
      </x:c>
      <x:c r="D2972" s="2" t="str">
        <x:f>'Inventory detail'!C720</x:f>
        <x:v>11WHT36-4</x:v>
      </x:c>
      <x:c r="E2972" s="10" t="n">
        <x:f>A1846</x:f>
        <x:v>46357</x:v>
      </x:c>
      <x:c r="F2972" s="7" t="n">
        <x:f>O1846</x:f>
        <x:v>0</x:v>
      </x:c>
      <x:c r="G2972" s="7" t="n">
        <x:f>Q1846</x:f>
        <x:v>0</x:v>
      </x:c>
      <x:c r="H2972" s="7" t="n">
        <x:f>R1846</x:f>
        <x:v>0</x:v>
      </x:c>
      <x:c r="I2972" s="7" t="n">
        <x:f>0</x:f>
        <x:v>0</x:v>
      </x:c>
      <x:c r="J2972" s="7" t="n">
        <x:f>0</x:f>
        <x:v>0</x:v>
      </x:c>
      <x:c r="K2972" s="7" t="n">
        <x:f>0</x:f>
        <x:v>0</x:v>
      </x:c>
      <x:c r="L2972" s="7" t="n">
        <x:f>'Inventory detail'!F720*Summary!$K$5*(A2972-E2972)/Summary!$K$6</x:f>
        <x:v>0</x:v>
      </x:c>
      <x:c r="M2972" s="7" t="n">
        <x:f>MAX(0,H2972-L2972)</x:f>
        <x:v>0</x:v>
      </x:c>
      <x:c r="N2972" s="7" t="n">
        <x:f>MAX(0,L2972-H2972)</x:f>
        <x:v>0</x:v>
      </x:c>
      <x:c r="O2972" s="7" t="n">
        <x:f>MAX(0,F2972+I2972-N2972)</x:f>
        <x:v>0</x:v>
      </x:c>
      <x:c r="P2972" s="7" t="n">
        <x:f>MAX(0,N2972-F2972-I2972)</x:f>
        <x:v>0</x:v>
      </x:c>
      <x:c r="Q2972" s="7" t="n">
        <x:f>MAX(0,G2972+J2972-P2972)</x:f>
        <x:v>0</x:v>
      </x:c>
      <x:c r="R2972" s="7" t="n">
        <x:f>M2972+MAX(0,K2972-MAX(0,P2972-G2972-J2972))</x:f>
        <x:v>0</x:v>
      </x:c>
      <x:c r="S2972" s="7" t="n">
        <x:f>SUM(O2972,Q2972,R2972)</x:f>
        <x:v>0</x:v>
      </x:c>
      <x:c r="T2972" s="14" t="n">
        <x:f>'Inventory detail'!T720</x:f>
        <x:v>0.1016</x:v>
      </x:c>
      <x:c r="U2972" s="14" t="str">
        <x:f>'Inventory detail'!U720</x:f>
        <x:v>n.a.</x:v>
      </x:c>
      <x:c r="V2972" s="9" t="n">
        <x:f>O2972*T2972</x:f>
        <x:v>0</x:v>
      </x:c>
      <x:c r="W2972" s="9" t="n">
        <x:f>Q2972*T2972</x:f>
        <x:v>0</x:v>
      </x:c>
      <x:c r="X2972" s="9" t="n">
        <x:f>R2972*T2972</x:f>
        <x:v>0</x:v>
      </x:c>
      <x:c r="Y2972" s="9" t="n">
        <x:f>S2972*T2972</x:f>
        <x:v>0</x:v>
      </x:c>
      <x:c r="Z2972" s="9" t="str">
        <x:f>IF(ISNUMBER(U2972),S2972*(U2972-T2972),"n.a.")</x:f>
        <x:v>n.a.</x:v>
      </x:c>
      <x:c r="AA2972" s="9" t="n">
        <x:f>IF(ISNUMBER(U2972),Y2972,0)</x:f>
        <x:v>0</x:v>
      </x:c>
      <x:c r="AB2972" s="7" t="n">
        <x:f>MAX(0,L2972-SUM(F2972:K2972))</x:f>
        <x:v>0</x:v>
      </x:c>
    </x:row>
    <x:row r="2973" ht="22" customHeight="1">
      <x:c r="A2973" s="18" t="n">
        <x:f>Summary!E$41</x:f>
        <x:v>46388</x:v>
      </x:c>
      <x:c r="B2973" s="2" t="str">
        <x:f>'Inventory detail'!A721</x:f>
        <x:v>COIL</x:v>
      </x:c>
      <x:c r="C2973" s="2" t="str">
        <x:f>'Inventory detail'!B721</x:f>
        <x:v>10</x:v>
      </x:c>
      <x:c r="D2973" s="2" t="str">
        <x:f>'Inventory detail'!C721</x:f>
        <x:v>12BLK12-5</x:v>
      </x:c>
      <x:c r="E2973" s="10" t="n">
        <x:f>A1847</x:f>
        <x:v>46357</x:v>
      </x:c>
      <x:c r="F2973" s="7" t="n">
        <x:f>O1847</x:f>
        <x:v>0</x:v>
      </x:c>
      <x:c r="G2973" s="7" t="n">
        <x:f>Q1847</x:f>
        <x:v>0</x:v>
      </x:c>
      <x:c r="H2973" s="7" t="n">
        <x:f>R1847</x:f>
        <x:v>0</x:v>
      </x:c>
      <x:c r="I2973" s="7" t="n">
        <x:f>0</x:f>
        <x:v>0</x:v>
      </x:c>
      <x:c r="J2973" s="7" t="n">
        <x:f>0</x:f>
        <x:v>0</x:v>
      </x:c>
      <x:c r="K2973" s="7" t="n">
        <x:f>0</x:f>
        <x:v>0</x:v>
      </x:c>
      <x:c r="L2973" s="7" t="n">
        <x:f>'Inventory detail'!F721*Summary!$K$5*(A2973-E2973)/Summary!$K$6</x:f>
        <x:v>0</x:v>
      </x:c>
      <x:c r="M2973" s="7" t="n">
        <x:f>MAX(0,H2973-L2973)</x:f>
        <x:v>0</x:v>
      </x:c>
      <x:c r="N2973" s="7" t="n">
        <x:f>MAX(0,L2973-H2973)</x:f>
        <x:v>0</x:v>
      </x:c>
      <x:c r="O2973" s="7" t="n">
        <x:f>MAX(0,F2973+I2973-N2973)</x:f>
        <x:v>0</x:v>
      </x:c>
      <x:c r="P2973" s="7" t="n">
        <x:f>MAX(0,N2973-F2973-I2973)</x:f>
        <x:v>0</x:v>
      </x:c>
      <x:c r="Q2973" s="7" t="n">
        <x:f>MAX(0,G2973+J2973-P2973)</x:f>
        <x:v>0</x:v>
      </x:c>
      <x:c r="R2973" s="7" t="n">
        <x:f>M2973+MAX(0,K2973-MAX(0,P2973-G2973-J2973))</x:f>
        <x:v>0</x:v>
      </x:c>
      <x:c r="S2973" s="7" t="n">
        <x:f>SUM(O2973,Q2973,R2973)</x:f>
        <x:v>0</x:v>
      </x:c>
      <x:c r="T2973" s="14" t="n">
        <x:f>'Inventory detail'!T721</x:f>
        <x:v>0.0492</x:v>
      </x:c>
      <x:c r="U2973" s="14" t="str">
        <x:f>'Inventory detail'!U721</x:f>
        <x:v>n.a.</x:v>
      </x:c>
      <x:c r="V2973" s="9" t="n">
        <x:f>O2973*T2973</x:f>
        <x:v>0</x:v>
      </x:c>
      <x:c r="W2973" s="9" t="n">
        <x:f>Q2973*T2973</x:f>
        <x:v>0</x:v>
      </x:c>
      <x:c r="X2973" s="9" t="n">
        <x:f>R2973*T2973</x:f>
        <x:v>0</x:v>
      </x:c>
      <x:c r="Y2973" s="9" t="n">
        <x:f>S2973*T2973</x:f>
        <x:v>0</x:v>
      </x:c>
      <x:c r="Z2973" s="9" t="str">
        <x:f>IF(ISNUMBER(U2973),S2973*(U2973-T2973),"n.a.")</x:f>
        <x:v>n.a.</x:v>
      </x:c>
      <x:c r="AA2973" s="9" t="n">
        <x:f>IF(ISNUMBER(U2973),Y2973,0)</x:f>
        <x:v>0</x:v>
      </x:c>
      <x:c r="AB2973" s="7" t="n">
        <x:f>MAX(0,L2973-SUM(F2973:K2973))</x:f>
        <x:v>0</x:v>
      </x:c>
    </x:row>
    <x:row r="2974" ht="22" customHeight="1">
      <x:c r="A2974" s="18" t="n">
        <x:f>Summary!E$41</x:f>
        <x:v>46388</x:v>
      </x:c>
      <x:c r="B2974" s="2" t="str">
        <x:f>'Inventory detail'!A722</x:f>
        <x:v>COIL</x:v>
      </x:c>
      <x:c r="C2974" s="2" t="str">
        <x:f>'Inventory detail'!B722</x:f>
        <x:v>10</x:v>
      </x:c>
      <x:c r="D2974" s="2" t="str">
        <x:f>'Inventory detail'!C722</x:f>
        <x:v>12BLK36-5</x:v>
      </x:c>
      <x:c r="E2974" s="10" t="n">
        <x:f>A1848</x:f>
        <x:v>46357</x:v>
      </x:c>
      <x:c r="F2974" s="7" t="n">
        <x:f>O1848</x:f>
        <x:v>0</x:v>
      </x:c>
      <x:c r="G2974" s="7" t="n">
        <x:f>Q1848</x:f>
        <x:v>0</x:v>
      </x:c>
      <x:c r="H2974" s="7" t="n">
        <x:f>R1848</x:f>
        <x:v>0</x:v>
      </x:c>
      <x:c r="I2974" s="7" t="n">
        <x:f>0</x:f>
        <x:v>0</x:v>
      </x:c>
      <x:c r="J2974" s="7" t="n">
        <x:f>0</x:f>
        <x:v>0</x:v>
      </x:c>
      <x:c r="K2974" s="7" t="n">
        <x:f>0</x:f>
        <x:v>0</x:v>
      </x:c>
      <x:c r="L2974" s="7" t="n">
        <x:f>'Inventory detail'!F722*Summary!$K$5*(A2974-E2974)/Summary!$K$6</x:f>
        <x:v>0</x:v>
      </x:c>
      <x:c r="M2974" s="7" t="n">
        <x:f>MAX(0,H2974-L2974)</x:f>
        <x:v>0</x:v>
      </x:c>
      <x:c r="N2974" s="7" t="n">
        <x:f>MAX(0,L2974-H2974)</x:f>
        <x:v>0</x:v>
      </x:c>
      <x:c r="O2974" s="7" t="n">
        <x:f>MAX(0,F2974+I2974-N2974)</x:f>
        <x:v>0</x:v>
      </x:c>
      <x:c r="P2974" s="7" t="n">
        <x:f>MAX(0,N2974-F2974-I2974)</x:f>
        <x:v>0</x:v>
      </x:c>
      <x:c r="Q2974" s="7" t="n">
        <x:f>MAX(0,G2974+J2974-P2974)</x:f>
        <x:v>0</x:v>
      </x:c>
      <x:c r="R2974" s="7" t="n">
        <x:f>M2974+MAX(0,K2974-MAX(0,P2974-G2974-J2974))</x:f>
        <x:v>0</x:v>
      </x:c>
      <x:c r="S2974" s="7" t="n">
        <x:f>SUM(O2974,Q2974,R2974)</x:f>
        <x:v>0</x:v>
      </x:c>
      <x:c r="T2974" s="14" t="n">
        <x:f>'Inventory detail'!T722</x:f>
        <x:v>0.14529999999999998</x:v>
      </x:c>
      <x:c r="U2974" s="14" t="str">
        <x:f>'Inventory detail'!U722</x:f>
        <x:v>n.a.</x:v>
      </x:c>
      <x:c r="V2974" s="9" t="n">
        <x:f>O2974*T2974</x:f>
        <x:v>0</x:v>
      </x:c>
      <x:c r="W2974" s="9" t="n">
        <x:f>Q2974*T2974</x:f>
        <x:v>0</x:v>
      </x:c>
      <x:c r="X2974" s="9" t="n">
        <x:f>R2974*T2974</x:f>
        <x:v>0</x:v>
      </x:c>
      <x:c r="Y2974" s="9" t="n">
        <x:f>S2974*T2974</x:f>
        <x:v>0</x:v>
      </x:c>
      <x:c r="Z2974" s="9" t="str">
        <x:f>IF(ISNUMBER(U2974),S2974*(U2974-T2974),"n.a.")</x:f>
        <x:v>n.a.</x:v>
      </x:c>
      <x:c r="AA2974" s="9" t="n">
        <x:f>IF(ISNUMBER(U2974),Y2974,0)</x:f>
        <x:v>0</x:v>
      </x:c>
      <x:c r="AB2974" s="7" t="n">
        <x:f>MAX(0,L2974-SUM(F2974:K2974))</x:f>
        <x:v>0</x:v>
      </x:c>
    </x:row>
    <x:row r="2975" ht="22" customHeight="1">
      <x:c r="A2975" s="18" t="n">
        <x:f>Summary!E$41</x:f>
        <x:v>46388</x:v>
      </x:c>
      <x:c r="B2975" s="2" t="str">
        <x:f>'Inventory detail'!A723</x:f>
        <x:v>COIL</x:v>
      </x:c>
      <x:c r="C2975" s="2" t="str">
        <x:f>'Inventory detail'!B723</x:f>
        <x:v>10</x:v>
      </x:c>
      <x:c r="D2975" s="2" t="str">
        <x:f>'Inventory detail'!C723</x:f>
        <x:v>12FG12-4</x:v>
      </x:c>
      <x:c r="E2975" s="10" t="n">
        <x:f>A1849</x:f>
        <x:v>46357</x:v>
      </x:c>
      <x:c r="F2975" s="7" t="n">
        <x:f>O1849</x:f>
        <x:v>0</x:v>
      </x:c>
      <x:c r="G2975" s="7" t="n">
        <x:f>Q1849</x:f>
        <x:v>0</x:v>
      </x:c>
      <x:c r="H2975" s="7" t="n">
        <x:f>R1849</x:f>
        <x:v>0</x:v>
      </x:c>
      <x:c r="I2975" s="7" t="n">
        <x:f>0</x:f>
        <x:v>0</x:v>
      </x:c>
      <x:c r="J2975" s="7" t="n">
        <x:f>0</x:f>
        <x:v>0</x:v>
      </x:c>
      <x:c r="K2975" s="7" t="n">
        <x:f>0</x:f>
        <x:v>0</x:v>
      </x:c>
      <x:c r="L2975" s="7" t="n">
        <x:f>'Inventory detail'!F723*Summary!$K$5*(A2975-E2975)/Summary!$K$6</x:f>
        <x:v>0</x:v>
      </x:c>
      <x:c r="M2975" s="7" t="n">
        <x:f>MAX(0,H2975-L2975)</x:f>
        <x:v>0</x:v>
      </x:c>
      <x:c r="N2975" s="7" t="n">
        <x:f>MAX(0,L2975-H2975)</x:f>
        <x:v>0</x:v>
      </x:c>
      <x:c r="O2975" s="7" t="n">
        <x:f>MAX(0,F2975+I2975-N2975)</x:f>
        <x:v>0</x:v>
      </x:c>
      <x:c r="P2975" s="7" t="n">
        <x:f>MAX(0,N2975-F2975-I2975)</x:f>
        <x:v>0</x:v>
      </x:c>
      <x:c r="Q2975" s="7" t="n">
        <x:f>MAX(0,G2975+J2975-P2975)</x:f>
        <x:v>0</x:v>
      </x:c>
      <x:c r="R2975" s="7" t="n">
        <x:f>M2975+MAX(0,K2975-MAX(0,P2975-G2975-J2975))</x:f>
        <x:v>0</x:v>
      </x:c>
      <x:c r="S2975" s="7" t="n">
        <x:f>SUM(O2975,Q2975,R2975)</x:f>
        <x:v>0</x:v>
      </x:c>
      <x:c r="T2975" s="14" t="n">
        <x:f>'Inventory detail'!T723</x:f>
        <x:v>0.0431</x:v>
      </x:c>
      <x:c r="U2975" s="14" t="str">
        <x:f>'Inventory detail'!U723</x:f>
        <x:v>n.a.</x:v>
      </x:c>
      <x:c r="V2975" s="9" t="n">
        <x:f>O2975*T2975</x:f>
        <x:v>0</x:v>
      </x:c>
      <x:c r="W2975" s="9" t="n">
        <x:f>Q2975*T2975</x:f>
        <x:v>0</x:v>
      </x:c>
      <x:c r="X2975" s="9" t="n">
        <x:f>R2975*T2975</x:f>
        <x:v>0</x:v>
      </x:c>
      <x:c r="Y2975" s="9" t="n">
        <x:f>S2975*T2975</x:f>
        <x:v>0</x:v>
      </x:c>
      <x:c r="Z2975" s="9" t="str">
        <x:f>IF(ISNUMBER(U2975),S2975*(U2975-T2975),"n.a.")</x:f>
        <x:v>n.a.</x:v>
      </x:c>
      <x:c r="AA2975" s="9" t="n">
        <x:f>IF(ISNUMBER(U2975),Y2975,0)</x:f>
        <x:v>0</x:v>
      </x:c>
      <x:c r="AB2975" s="7" t="n">
        <x:f>MAX(0,L2975-SUM(F2975:K2975))</x:f>
        <x:v>0</x:v>
      </x:c>
    </x:row>
    <x:row r="2976" ht="22" customHeight="1">
      <x:c r="A2976" s="18" t="n">
        <x:f>Summary!E$41</x:f>
        <x:v>46388</x:v>
      </x:c>
      <x:c r="B2976" s="2" t="str">
        <x:f>'Inventory detail'!A724</x:f>
        <x:v>COIL</x:v>
      </x:c>
      <x:c r="C2976" s="2" t="str">
        <x:f>'Inventory detail'!B724</x:f>
        <x:v>10</x:v>
      </x:c>
      <x:c r="D2976" s="2" t="str">
        <x:f>'Inventory detail'!C724</x:f>
        <x:v>12MAR12-4</x:v>
      </x:c>
      <x:c r="E2976" s="10" t="n">
        <x:f>A1850</x:f>
        <x:v>46357</x:v>
      </x:c>
      <x:c r="F2976" s="7" t="n">
        <x:f>O1850</x:f>
        <x:v>0</x:v>
      </x:c>
      <x:c r="G2976" s="7" t="n">
        <x:f>Q1850</x:f>
        <x:v>0</x:v>
      </x:c>
      <x:c r="H2976" s="7" t="n">
        <x:f>R1850</x:f>
        <x:v>0</x:v>
      </x:c>
      <x:c r="I2976" s="7" t="n">
        <x:f>0</x:f>
        <x:v>0</x:v>
      </x:c>
      <x:c r="J2976" s="7" t="n">
        <x:f>0</x:f>
        <x:v>0</x:v>
      </x:c>
      <x:c r="K2976" s="7" t="n">
        <x:f>0</x:f>
        <x:v>0</x:v>
      </x:c>
      <x:c r="L2976" s="7" t="n">
        <x:f>'Inventory detail'!F724*Summary!$K$5*(A2976-E2976)/Summary!$K$6</x:f>
        <x:v>0</x:v>
      </x:c>
      <x:c r="M2976" s="7" t="n">
        <x:f>MAX(0,H2976-L2976)</x:f>
        <x:v>0</x:v>
      </x:c>
      <x:c r="N2976" s="7" t="n">
        <x:f>MAX(0,L2976-H2976)</x:f>
        <x:v>0</x:v>
      </x:c>
      <x:c r="O2976" s="7" t="n">
        <x:f>MAX(0,F2976+I2976-N2976)</x:f>
        <x:v>0</x:v>
      </x:c>
      <x:c r="P2976" s="7" t="n">
        <x:f>MAX(0,N2976-F2976-I2976)</x:f>
        <x:v>0</x:v>
      </x:c>
      <x:c r="Q2976" s="7" t="n">
        <x:f>MAX(0,G2976+J2976-P2976)</x:f>
        <x:v>0</x:v>
      </x:c>
      <x:c r="R2976" s="7" t="n">
        <x:f>M2976+MAX(0,K2976-MAX(0,P2976-G2976-J2976))</x:f>
        <x:v>0</x:v>
      </x:c>
      <x:c r="S2976" s="7" t="n">
        <x:f>SUM(O2976,Q2976,R2976)</x:f>
        <x:v>0</x:v>
      </x:c>
      <x:c r="T2976" s="14" t="n">
        <x:f>'Inventory detail'!T724</x:f>
        <x:v>0.0431</x:v>
      </x:c>
      <x:c r="U2976" s="14" t="str">
        <x:f>'Inventory detail'!U724</x:f>
        <x:v>n.a.</x:v>
      </x:c>
      <x:c r="V2976" s="9" t="n">
        <x:f>O2976*T2976</x:f>
        <x:v>0</x:v>
      </x:c>
      <x:c r="W2976" s="9" t="n">
        <x:f>Q2976*T2976</x:f>
        <x:v>0</x:v>
      </x:c>
      <x:c r="X2976" s="9" t="n">
        <x:f>R2976*T2976</x:f>
        <x:v>0</x:v>
      </x:c>
      <x:c r="Y2976" s="9" t="n">
        <x:f>S2976*T2976</x:f>
        <x:v>0</x:v>
      </x:c>
      <x:c r="Z2976" s="9" t="str">
        <x:f>IF(ISNUMBER(U2976),S2976*(U2976-T2976),"n.a.")</x:f>
        <x:v>n.a.</x:v>
      </x:c>
      <x:c r="AA2976" s="9" t="n">
        <x:f>IF(ISNUMBER(U2976),Y2976,0)</x:f>
        <x:v>0</x:v>
      </x:c>
      <x:c r="AB2976" s="7" t="n">
        <x:f>MAX(0,L2976-SUM(F2976:K2976))</x:f>
        <x:v>0</x:v>
      </x:c>
    </x:row>
    <x:row r="2977" ht="22" customHeight="1">
      <x:c r="A2977" s="18" t="n">
        <x:f>Summary!E$41</x:f>
        <x:v>46388</x:v>
      </x:c>
      <x:c r="B2977" s="2" t="str">
        <x:f>'Inventory detail'!A725</x:f>
        <x:v>COIL</x:v>
      </x:c>
      <x:c r="C2977" s="2" t="str">
        <x:f>'Inventory detail'!B725</x:f>
        <x:v>10</x:v>
      </x:c>
      <x:c r="D2977" s="2" t="str">
        <x:f>'Inventory detail'!C725</x:f>
        <x:v>13BLK12-5</x:v>
      </x:c>
      <x:c r="E2977" s="10" t="n">
        <x:f>A1851</x:f>
        <x:v>46357</x:v>
      </x:c>
      <x:c r="F2977" s="7" t="n">
        <x:f>O1851</x:f>
        <x:v>0</x:v>
      </x:c>
      <x:c r="G2977" s="7" t="n">
        <x:f>Q1851</x:f>
        <x:v>0</x:v>
      </x:c>
      <x:c r="H2977" s="7" t="n">
        <x:f>R1851</x:f>
        <x:v>0</x:v>
      </x:c>
      <x:c r="I2977" s="7" t="n">
        <x:f>0</x:f>
        <x:v>0</x:v>
      </x:c>
      <x:c r="J2977" s="7" t="n">
        <x:f>0</x:f>
        <x:v>0</x:v>
      </x:c>
      <x:c r="K2977" s="7" t="n">
        <x:f>0</x:f>
        <x:v>0</x:v>
      </x:c>
      <x:c r="L2977" s="7" t="n">
        <x:f>'Inventory detail'!F725*Summary!$K$5*(A2977-E2977)/Summary!$K$6</x:f>
        <x:v>0</x:v>
      </x:c>
      <x:c r="M2977" s="7" t="n">
        <x:f>MAX(0,H2977-L2977)</x:f>
        <x:v>0</x:v>
      </x:c>
      <x:c r="N2977" s="7" t="n">
        <x:f>MAX(0,L2977-H2977)</x:f>
        <x:v>0</x:v>
      </x:c>
      <x:c r="O2977" s="7" t="n">
        <x:f>MAX(0,F2977+I2977-N2977)</x:f>
        <x:v>0</x:v>
      </x:c>
      <x:c r="P2977" s="7" t="n">
        <x:f>MAX(0,N2977-F2977-I2977)</x:f>
        <x:v>0</x:v>
      </x:c>
      <x:c r="Q2977" s="7" t="n">
        <x:f>MAX(0,G2977+J2977-P2977)</x:f>
        <x:v>0</x:v>
      </x:c>
      <x:c r="R2977" s="7" t="n">
        <x:f>M2977+MAX(0,K2977-MAX(0,P2977-G2977-J2977))</x:f>
        <x:v>0</x:v>
      </x:c>
      <x:c r="S2977" s="7" t="n">
        <x:f>SUM(O2977,Q2977,R2977)</x:f>
        <x:v>0</x:v>
      </x:c>
      <x:c r="T2977" s="14" t="n">
        <x:f>'Inventory detail'!T725</x:f>
        <x:v>0.0575</x:v>
      </x:c>
      <x:c r="U2977" s="14" t="str">
        <x:f>'Inventory detail'!U725</x:f>
        <x:v>n.a.</x:v>
      </x:c>
      <x:c r="V2977" s="9" t="n">
        <x:f>O2977*T2977</x:f>
        <x:v>0</x:v>
      </x:c>
      <x:c r="W2977" s="9" t="n">
        <x:f>Q2977*T2977</x:f>
        <x:v>0</x:v>
      </x:c>
      <x:c r="X2977" s="9" t="n">
        <x:f>R2977*T2977</x:f>
        <x:v>0</x:v>
      </x:c>
      <x:c r="Y2977" s="9" t="n">
        <x:f>S2977*T2977</x:f>
        <x:v>0</x:v>
      </x:c>
      <x:c r="Z2977" s="9" t="str">
        <x:f>IF(ISNUMBER(U2977),S2977*(U2977-T2977),"n.a.")</x:f>
        <x:v>n.a.</x:v>
      </x:c>
      <x:c r="AA2977" s="9" t="n">
        <x:f>IF(ISNUMBER(U2977),Y2977,0)</x:f>
        <x:v>0</x:v>
      </x:c>
      <x:c r="AB2977" s="7" t="n">
        <x:f>MAX(0,L2977-SUM(F2977:K2977))</x:f>
        <x:v>0</x:v>
      </x:c>
    </x:row>
    <x:row r="2978" ht="22" customHeight="1">
      <x:c r="A2978" s="18" t="n">
        <x:f>Summary!E$41</x:f>
        <x:v>46388</x:v>
      </x:c>
      <x:c r="B2978" s="2" t="str">
        <x:f>'Inventory detail'!A726</x:f>
        <x:v>COIL</x:v>
      </x:c>
      <x:c r="C2978" s="2" t="str">
        <x:f>'Inventory detail'!B726</x:f>
        <x:v>10</x:v>
      </x:c>
      <x:c r="D2978" s="2" t="str">
        <x:f>'Inventory detail'!C726</x:f>
        <x:v>13BLK36-5</x:v>
      </x:c>
      <x:c r="E2978" s="10" t="n">
        <x:f>A1852</x:f>
        <x:v>46357</x:v>
      </x:c>
      <x:c r="F2978" s="7" t="n">
        <x:f>O1852</x:f>
        <x:v>0</x:v>
      </x:c>
      <x:c r="G2978" s="7" t="n">
        <x:f>Q1852</x:f>
        <x:v>0</x:v>
      </x:c>
      <x:c r="H2978" s="7" t="n">
        <x:f>R1852</x:f>
        <x:v>0</x:v>
      </x:c>
      <x:c r="I2978" s="7" t="n">
        <x:f>0</x:f>
        <x:v>0</x:v>
      </x:c>
      <x:c r="J2978" s="7" t="n">
        <x:f>0</x:f>
        <x:v>0</x:v>
      </x:c>
      <x:c r="K2978" s="7" t="n">
        <x:f>0</x:f>
        <x:v>0</x:v>
      </x:c>
      <x:c r="L2978" s="7" t="n">
        <x:f>'Inventory detail'!F726*Summary!$K$5*(A2978-E2978)/Summary!$K$6</x:f>
        <x:v>0</x:v>
      </x:c>
      <x:c r="M2978" s="7" t="n">
        <x:f>MAX(0,H2978-L2978)</x:f>
        <x:v>0</x:v>
      </x:c>
      <x:c r="N2978" s="7" t="n">
        <x:f>MAX(0,L2978-H2978)</x:f>
        <x:v>0</x:v>
      </x:c>
      <x:c r="O2978" s="7" t="n">
        <x:f>MAX(0,F2978+I2978-N2978)</x:f>
        <x:v>0</x:v>
      </x:c>
      <x:c r="P2978" s="7" t="n">
        <x:f>MAX(0,N2978-F2978-I2978)</x:f>
        <x:v>0</x:v>
      </x:c>
      <x:c r="Q2978" s="7" t="n">
        <x:f>MAX(0,G2978+J2978-P2978)</x:f>
        <x:v>0</x:v>
      </x:c>
      <x:c r="R2978" s="7" t="n">
        <x:f>M2978+MAX(0,K2978-MAX(0,P2978-G2978-J2978))</x:f>
        <x:v>0</x:v>
      </x:c>
      <x:c r="S2978" s="7" t="n">
        <x:f>SUM(O2978,Q2978,R2978)</x:f>
        <x:v>0</x:v>
      </x:c>
      <x:c r="T2978" s="14" t="n">
        <x:f>'Inventory detail'!T726</x:f>
        <x:v>0.16760000000000003</x:v>
      </x:c>
      <x:c r="U2978" s="14" t="str">
        <x:f>'Inventory detail'!U726</x:f>
        <x:v>n.a.</x:v>
      </x:c>
      <x:c r="V2978" s="9" t="n">
        <x:f>O2978*T2978</x:f>
        <x:v>0</x:v>
      </x:c>
      <x:c r="W2978" s="9" t="n">
        <x:f>Q2978*T2978</x:f>
        <x:v>0</x:v>
      </x:c>
      <x:c r="X2978" s="9" t="n">
        <x:f>R2978*T2978</x:f>
        <x:v>0</x:v>
      </x:c>
      <x:c r="Y2978" s="9" t="n">
        <x:f>S2978*T2978</x:f>
        <x:v>0</x:v>
      </x:c>
      <x:c r="Z2978" s="9" t="str">
        <x:f>IF(ISNUMBER(U2978),S2978*(U2978-T2978),"n.a.")</x:f>
        <x:v>n.a.</x:v>
      </x:c>
      <x:c r="AA2978" s="9" t="n">
        <x:f>IF(ISNUMBER(U2978),Y2978,0)</x:f>
        <x:v>0</x:v>
      </x:c>
      <x:c r="AB2978" s="7" t="n">
        <x:f>MAX(0,L2978-SUM(F2978:K2978))</x:f>
        <x:v>0</x:v>
      </x:c>
    </x:row>
    <x:row r="2979" ht="22" customHeight="1">
      <x:c r="A2979" s="18" t="n">
        <x:f>Summary!E$41</x:f>
        <x:v>46388</x:v>
      </x:c>
      <x:c r="B2979" s="2" t="str">
        <x:f>'Inventory detail'!A727</x:f>
        <x:v>COIL</x:v>
      </x:c>
      <x:c r="C2979" s="2" t="str">
        <x:f>'Inventory detail'!B727</x:f>
        <x:v>10</x:v>
      </x:c>
      <x:c r="D2979" s="2" t="str">
        <x:f>'Inventory detail'!C727</x:f>
        <x:v>13FG12-4</x:v>
      </x:c>
      <x:c r="E2979" s="10" t="n">
        <x:f>A1853</x:f>
        <x:v>46357</x:v>
      </x:c>
      <x:c r="F2979" s="7" t="n">
        <x:f>O1853</x:f>
        <x:v>0</x:v>
      </x:c>
      <x:c r="G2979" s="7" t="n">
        <x:f>Q1853</x:f>
        <x:v>0</x:v>
      </x:c>
      <x:c r="H2979" s="7" t="n">
        <x:f>R1853</x:f>
        <x:v>0</x:v>
      </x:c>
      <x:c r="I2979" s="7" t="n">
        <x:f>0</x:f>
        <x:v>0</x:v>
      </x:c>
      <x:c r="J2979" s="7" t="n">
        <x:f>0</x:f>
        <x:v>0</x:v>
      </x:c>
      <x:c r="K2979" s="7" t="n">
        <x:f>0</x:f>
        <x:v>0</x:v>
      </x:c>
      <x:c r="L2979" s="7" t="n">
        <x:f>'Inventory detail'!F727*Summary!$K$5*(A2979-E2979)/Summary!$K$6</x:f>
        <x:v>0</x:v>
      </x:c>
      <x:c r="M2979" s="7" t="n">
        <x:f>MAX(0,H2979-L2979)</x:f>
        <x:v>0</x:v>
      </x:c>
      <x:c r="N2979" s="7" t="n">
        <x:f>MAX(0,L2979-H2979)</x:f>
        <x:v>0</x:v>
      </x:c>
      <x:c r="O2979" s="7" t="n">
        <x:f>MAX(0,F2979+I2979-N2979)</x:f>
        <x:v>0</x:v>
      </x:c>
      <x:c r="P2979" s="7" t="n">
        <x:f>MAX(0,N2979-F2979-I2979)</x:f>
        <x:v>0</x:v>
      </x:c>
      <x:c r="Q2979" s="7" t="n">
        <x:f>MAX(0,G2979+J2979-P2979)</x:f>
        <x:v>0</x:v>
      </x:c>
      <x:c r="R2979" s="7" t="n">
        <x:f>M2979+MAX(0,K2979-MAX(0,P2979-G2979-J2979))</x:f>
        <x:v>0</x:v>
      </x:c>
      <x:c r="S2979" s="7" t="n">
        <x:f>SUM(O2979,Q2979,R2979)</x:f>
        <x:v>0</x:v>
      </x:c>
      <x:c r="T2979" s="14" t="n">
        <x:f>'Inventory detail'!T727</x:f>
        <x:v>0.0518</x:v>
      </x:c>
      <x:c r="U2979" s="14" t="str">
        <x:f>'Inventory detail'!U727</x:f>
        <x:v>n.a.</x:v>
      </x:c>
      <x:c r="V2979" s="9" t="n">
        <x:f>O2979*T2979</x:f>
        <x:v>0</x:v>
      </x:c>
      <x:c r="W2979" s="9" t="n">
        <x:f>Q2979*T2979</x:f>
        <x:v>0</x:v>
      </x:c>
      <x:c r="X2979" s="9" t="n">
        <x:f>R2979*T2979</x:f>
        <x:v>0</x:v>
      </x:c>
      <x:c r="Y2979" s="9" t="n">
        <x:f>S2979*T2979</x:f>
        <x:v>0</x:v>
      </x:c>
      <x:c r="Z2979" s="9" t="str">
        <x:f>IF(ISNUMBER(U2979),S2979*(U2979-T2979),"n.a.")</x:f>
        <x:v>n.a.</x:v>
      </x:c>
      <x:c r="AA2979" s="9" t="n">
        <x:f>IF(ISNUMBER(U2979),Y2979,0)</x:f>
        <x:v>0</x:v>
      </x:c>
      <x:c r="AB2979" s="7" t="n">
        <x:f>MAX(0,L2979-SUM(F2979:K2979))</x:f>
        <x:v>0</x:v>
      </x:c>
    </x:row>
    <x:row r="2980" ht="22" customHeight="1">
      <x:c r="A2980" s="18" t="n">
        <x:f>Summary!E$41</x:f>
        <x:v>46388</x:v>
      </x:c>
      <x:c r="B2980" s="2" t="str">
        <x:f>'Inventory detail'!A728</x:f>
        <x:v>COIL</x:v>
      </x:c>
      <x:c r="C2980" s="2" t="str">
        <x:f>'Inventory detail'!B728</x:f>
        <x:v>10</x:v>
      </x:c>
      <x:c r="D2980" s="2" t="str">
        <x:f>'Inventory detail'!C728</x:f>
        <x:v>13MAR12-4</x:v>
      </x:c>
      <x:c r="E2980" s="10" t="n">
        <x:f>A1854</x:f>
        <x:v>46357</x:v>
      </x:c>
      <x:c r="F2980" s="7" t="n">
        <x:f>O1854</x:f>
        <x:v>0</x:v>
      </x:c>
      <x:c r="G2980" s="7" t="n">
        <x:f>Q1854</x:f>
        <x:v>0</x:v>
      </x:c>
      <x:c r="H2980" s="7" t="n">
        <x:f>R1854</x:f>
        <x:v>100</x:v>
      </x:c>
      <x:c r="I2980" s="7" t="n">
        <x:f>0</x:f>
        <x:v>0</x:v>
      </x:c>
      <x:c r="J2980" s="7" t="n">
        <x:f>0</x:f>
        <x:v>0</x:v>
      </x:c>
      <x:c r="K2980" s="7" t="n">
        <x:f>0</x:f>
        <x:v>0</x:v>
      </x:c>
      <x:c r="L2980" s="7" t="n">
        <x:f>'Inventory detail'!F728*Summary!$K$5*(A2980-E2980)/Summary!$K$6</x:f>
        <x:v>0</x:v>
      </x:c>
      <x:c r="M2980" s="7" t="n">
        <x:f>MAX(0,H2980-L2980)</x:f>
        <x:v>100</x:v>
      </x:c>
      <x:c r="N2980" s="7" t="n">
        <x:f>MAX(0,L2980-H2980)</x:f>
        <x:v>0</x:v>
      </x:c>
      <x:c r="O2980" s="7" t="n">
        <x:f>MAX(0,F2980+I2980-N2980)</x:f>
        <x:v>0</x:v>
      </x:c>
      <x:c r="P2980" s="7" t="n">
        <x:f>MAX(0,N2980-F2980-I2980)</x:f>
        <x:v>0</x:v>
      </x:c>
      <x:c r="Q2980" s="7" t="n">
        <x:f>MAX(0,G2980+J2980-P2980)</x:f>
        <x:v>0</x:v>
      </x:c>
      <x:c r="R2980" s="7" t="n">
        <x:f>M2980+MAX(0,K2980-MAX(0,P2980-G2980-J2980))</x:f>
        <x:v>100</x:v>
      </x:c>
      <x:c r="S2980" s="7" t="n">
        <x:f>SUM(O2980,Q2980,R2980)</x:f>
        <x:v>100</x:v>
      </x:c>
      <x:c r="T2980" s="14" t="n">
        <x:f>'Inventory detail'!T728</x:f>
        <x:v>0.0518</x:v>
      </x:c>
      <x:c r="U2980" s="14" t="str">
        <x:f>'Inventory detail'!U728</x:f>
        <x:v>n.a.</x:v>
      </x:c>
      <x:c r="V2980" s="9" t="n">
        <x:f>O2980*T2980</x:f>
        <x:v>0</x:v>
      </x:c>
      <x:c r="W2980" s="9" t="n">
        <x:f>Q2980*T2980</x:f>
        <x:v>0</x:v>
      </x:c>
      <x:c r="X2980" s="9" t="n">
        <x:f>R2980*T2980</x:f>
        <x:v>5.18</x:v>
      </x:c>
      <x:c r="Y2980" s="9" t="n">
        <x:f>S2980*T2980</x:f>
        <x:v>5.18</x:v>
      </x:c>
      <x:c r="Z2980" s="9" t="str">
        <x:f>IF(ISNUMBER(U2980),S2980*(U2980-T2980),"n.a.")</x:f>
        <x:v>n.a.</x:v>
      </x:c>
      <x:c r="AA2980" s="9" t="n">
        <x:f>IF(ISNUMBER(U2980),Y2980,0)</x:f>
        <x:v>0</x:v>
      </x:c>
      <x:c r="AB2980" s="7" t="n">
        <x:f>MAX(0,L2980-SUM(F2980:K2980))</x:f>
        <x:v>0</x:v>
      </x:c>
    </x:row>
    <x:row r="2981" ht="22" customHeight="1">
      <x:c r="A2981" s="18" t="n">
        <x:f>Summary!E$41</x:f>
        <x:v>46388</x:v>
      </x:c>
      <x:c r="B2981" s="2" t="str">
        <x:f>'Inventory detail'!A729</x:f>
        <x:v>COIL</x:v>
      </x:c>
      <x:c r="C2981" s="2" t="str">
        <x:f>'Inventory detail'!B729</x:f>
        <x:v>10</x:v>
      </x:c>
      <x:c r="D2981" s="2" t="str">
        <x:f>'Inventory detail'!C729</x:f>
        <x:v>13WHT12-5</x:v>
      </x:c>
      <x:c r="E2981" s="10" t="n">
        <x:f>A1855</x:f>
        <x:v>46357</x:v>
      </x:c>
      <x:c r="F2981" s="7" t="n">
        <x:f>O1855</x:f>
        <x:v>0</x:v>
      </x:c>
      <x:c r="G2981" s="7" t="n">
        <x:f>Q1855</x:f>
        <x:v>0</x:v>
      </x:c>
      <x:c r="H2981" s="7" t="n">
        <x:f>R1855</x:f>
        <x:v>0</x:v>
      </x:c>
      <x:c r="I2981" s="7" t="n">
        <x:f>0</x:f>
        <x:v>0</x:v>
      </x:c>
      <x:c r="J2981" s="7" t="n">
        <x:f>0</x:f>
        <x:v>0</x:v>
      </x:c>
      <x:c r="K2981" s="7" t="n">
        <x:f>0</x:f>
        <x:v>0</x:v>
      </x:c>
      <x:c r="L2981" s="7" t="n">
        <x:f>'Inventory detail'!F729*Summary!$K$5*(A2981-E2981)/Summary!$K$6</x:f>
        <x:v>0</x:v>
      </x:c>
      <x:c r="M2981" s="7" t="n">
        <x:f>MAX(0,H2981-L2981)</x:f>
        <x:v>0</x:v>
      </x:c>
      <x:c r="N2981" s="7" t="n">
        <x:f>MAX(0,L2981-H2981)</x:f>
        <x:v>0</x:v>
      </x:c>
      <x:c r="O2981" s="7" t="n">
        <x:f>MAX(0,F2981+I2981-N2981)</x:f>
        <x:v>0</x:v>
      </x:c>
      <x:c r="P2981" s="7" t="n">
        <x:f>MAX(0,N2981-F2981-I2981)</x:f>
        <x:v>0</x:v>
      </x:c>
      <x:c r="Q2981" s="7" t="n">
        <x:f>MAX(0,G2981+J2981-P2981)</x:f>
        <x:v>0</x:v>
      </x:c>
      <x:c r="R2981" s="7" t="n">
        <x:f>M2981+MAX(0,K2981-MAX(0,P2981-G2981-J2981))</x:f>
        <x:v>0</x:v>
      </x:c>
      <x:c r="S2981" s="7" t="n">
        <x:f>SUM(O2981,Q2981,R2981)</x:f>
        <x:v>0</x:v>
      </x:c>
      <x:c r="T2981" s="14" t="n">
        <x:f>'Inventory detail'!T729</x:f>
        <x:v>0.0575</x:v>
      </x:c>
      <x:c r="U2981" s="14" t="str">
        <x:f>'Inventory detail'!U729</x:f>
        <x:v>n.a.</x:v>
      </x:c>
      <x:c r="V2981" s="9" t="n">
        <x:f>O2981*T2981</x:f>
        <x:v>0</x:v>
      </x:c>
      <x:c r="W2981" s="9" t="n">
        <x:f>Q2981*T2981</x:f>
        <x:v>0</x:v>
      </x:c>
      <x:c r="X2981" s="9" t="n">
        <x:f>R2981*T2981</x:f>
        <x:v>0</x:v>
      </x:c>
      <x:c r="Y2981" s="9" t="n">
        <x:f>S2981*T2981</x:f>
        <x:v>0</x:v>
      </x:c>
      <x:c r="Z2981" s="9" t="str">
        <x:f>IF(ISNUMBER(U2981),S2981*(U2981-T2981),"n.a.")</x:f>
        <x:v>n.a.</x:v>
      </x:c>
      <x:c r="AA2981" s="9" t="n">
        <x:f>IF(ISNUMBER(U2981),Y2981,0)</x:f>
        <x:v>0</x:v>
      </x:c>
      <x:c r="AB2981" s="7" t="n">
        <x:f>MAX(0,L2981-SUM(F2981:K2981))</x:f>
        <x:v>0</x:v>
      </x:c>
    </x:row>
    <x:row r="2982" ht="22" customHeight="1">
      <x:c r="A2982" s="18" t="n">
        <x:f>Summary!E$41</x:f>
        <x:v>46388</x:v>
      </x:c>
      <x:c r="B2982" s="2" t="str">
        <x:f>'Inventory detail'!A730</x:f>
        <x:v>COIL</x:v>
      </x:c>
      <x:c r="C2982" s="2" t="str">
        <x:f>'Inventory detail'!B730</x:f>
        <x:v>10</x:v>
      </x:c>
      <x:c r="D2982" s="2" t="str">
        <x:f>'Inventory detail'!C730</x:f>
        <x:v>13WHT36-4</x:v>
      </x:c>
      <x:c r="E2982" s="10" t="n">
        <x:f>A1856</x:f>
        <x:v>46357</x:v>
      </x:c>
      <x:c r="F2982" s="7" t="n">
        <x:f>O1856</x:f>
        <x:v>0</x:v>
      </x:c>
      <x:c r="G2982" s="7" t="n">
        <x:f>Q1856</x:f>
        <x:v>0</x:v>
      </x:c>
      <x:c r="H2982" s="7" t="n">
        <x:f>R1856</x:f>
        <x:v>0</x:v>
      </x:c>
      <x:c r="I2982" s="7" t="n">
        <x:f>0</x:f>
        <x:v>0</x:v>
      </x:c>
      <x:c r="J2982" s="7" t="n">
        <x:f>0</x:f>
        <x:v>0</x:v>
      </x:c>
      <x:c r="K2982" s="7" t="n">
        <x:f>0</x:f>
        <x:v>0</x:v>
      </x:c>
      <x:c r="L2982" s="7" t="n">
        <x:f>'Inventory detail'!F730*Summary!$K$5*(A2982-E2982)/Summary!$K$6</x:f>
        <x:v>0</x:v>
      </x:c>
      <x:c r="M2982" s="7" t="n">
        <x:f>MAX(0,H2982-L2982)</x:f>
        <x:v>0</x:v>
      </x:c>
      <x:c r="N2982" s="7" t="n">
        <x:f>MAX(0,L2982-H2982)</x:f>
        <x:v>0</x:v>
      </x:c>
      <x:c r="O2982" s="7" t="n">
        <x:f>MAX(0,F2982+I2982-N2982)</x:f>
        <x:v>0</x:v>
      </x:c>
      <x:c r="P2982" s="7" t="n">
        <x:f>MAX(0,N2982-F2982-I2982)</x:f>
        <x:v>0</x:v>
      </x:c>
      <x:c r="Q2982" s="7" t="n">
        <x:f>MAX(0,G2982+J2982-P2982)</x:f>
        <x:v>0</x:v>
      </x:c>
      <x:c r="R2982" s="7" t="n">
        <x:f>M2982+MAX(0,K2982-MAX(0,P2982-G2982-J2982))</x:f>
        <x:v>0</x:v>
      </x:c>
      <x:c r="S2982" s="7" t="n">
        <x:f>SUM(O2982,Q2982,R2982)</x:f>
        <x:v>0</x:v>
      </x:c>
      <x:c r="T2982" s="14" t="n">
        <x:f>'Inventory detail'!T730</x:f>
        <x:v>0.1355</x:v>
      </x:c>
      <x:c r="U2982" s="14" t="str">
        <x:f>'Inventory detail'!U730</x:f>
        <x:v>n.a.</x:v>
      </x:c>
      <x:c r="V2982" s="9" t="n">
        <x:f>O2982*T2982</x:f>
        <x:v>0</x:v>
      </x:c>
      <x:c r="W2982" s="9" t="n">
        <x:f>Q2982*T2982</x:f>
        <x:v>0</x:v>
      </x:c>
      <x:c r="X2982" s="9" t="n">
        <x:f>R2982*T2982</x:f>
        <x:v>0</x:v>
      </x:c>
      <x:c r="Y2982" s="9" t="n">
        <x:f>S2982*T2982</x:f>
        <x:v>0</x:v>
      </x:c>
      <x:c r="Z2982" s="9" t="str">
        <x:f>IF(ISNUMBER(U2982),S2982*(U2982-T2982),"n.a.")</x:f>
        <x:v>n.a.</x:v>
      </x:c>
      <x:c r="AA2982" s="9" t="n">
        <x:f>IF(ISNUMBER(U2982),Y2982,0)</x:f>
        <x:v>0</x:v>
      </x:c>
      <x:c r="AB2982" s="7" t="n">
        <x:f>MAX(0,L2982-SUM(F2982:K2982))</x:f>
        <x:v>0</x:v>
      </x:c>
    </x:row>
    <x:row r="2983" ht="22" customHeight="1">
      <x:c r="A2983" s="18" t="n">
        <x:f>Summary!E$41</x:f>
        <x:v>46388</x:v>
      </x:c>
      <x:c r="B2983" s="2" t="str">
        <x:f>'Inventory detail'!A731</x:f>
        <x:v>COIL</x:v>
      </x:c>
      <x:c r="C2983" s="2" t="str">
        <x:f>'Inventory detail'!B731</x:f>
        <x:v>10</x:v>
      </x:c>
      <x:c r="D2983" s="2" t="str">
        <x:f>'Inventory detail'!C731</x:f>
        <x:v>14BLK12-5</x:v>
      </x:c>
      <x:c r="E2983" s="10" t="n">
        <x:f>A1857</x:f>
        <x:v>46357</x:v>
      </x:c>
      <x:c r="F2983" s="7" t="n">
        <x:f>O1857</x:f>
        <x:v>0</x:v>
      </x:c>
      <x:c r="G2983" s="7" t="n">
        <x:f>Q1857</x:f>
        <x:v>0</x:v>
      </x:c>
      <x:c r="H2983" s="7" t="n">
        <x:f>R1857</x:f>
        <x:v>0</x:v>
      </x:c>
      <x:c r="I2983" s="7" t="n">
        <x:f>0</x:f>
        <x:v>0</x:v>
      </x:c>
      <x:c r="J2983" s="7" t="n">
        <x:f>0</x:f>
        <x:v>0</x:v>
      </x:c>
      <x:c r="K2983" s="7" t="n">
        <x:f>0</x:f>
        <x:v>0</x:v>
      </x:c>
      <x:c r="L2983" s="7" t="n">
        <x:f>'Inventory detail'!F731*Summary!$K$5*(A2983-E2983)/Summary!$K$6</x:f>
        <x:v>0</x:v>
      </x:c>
      <x:c r="M2983" s="7" t="n">
        <x:f>MAX(0,H2983-L2983)</x:f>
        <x:v>0</x:v>
      </x:c>
      <x:c r="N2983" s="7" t="n">
        <x:f>MAX(0,L2983-H2983)</x:f>
        <x:v>0</x:v>
      </x:c>
      <x:c r="O2983" s="7" t="n">
        <x:f>MAX(0,F2983+I2983-N2983)</x:f>
        <x:v>0</x:v>
      </x:c>
      <x:c r="P2983" s="7" t="n">
        <x:f>MAX(0,N2983-F2983-I2983)</x:f>
        <x:v>0</x:v>
      </x:c>
      <x:c r="Q2983" s="7" t="n">
        <x:f>MAX(0,G2983+J2983-P2983)</x:f>
        <x:v>0</x:v>
      </x:c>
      <x:c r="R2983" s="7" t="n">
        <x:f>M2983+MAX(0,K2983-MAX(0,P2983-G2983-J2983))</x:f>
        <x:v>0</x:v>
      </x:c>
      <x:c r="S2983" s="7" t="n">
        <x:f>SUM(O2983,Q2983,R2983)</x:f>
        <x:v>0</x:v>
      </x:c>
      <x:c r="T2983" s="14" t="n">
        <x:f>'Inventory detail'!T731</x:f>
        <x:v>0.0605</x:v>
      </x:c>
      <x:c r="U2983" s="14" t="str">
        <x:f>'Inventory detail'!U731</x:f>
        <x:v>n.a.</x:v>
      </x:c>
      <x:c r="V2983" s="9" t="n">
        <x:f>O2983*T2983</x:f>
        <x:v>0</x:v>
      </x:c>
      <x:c r="W2983" s="9" t="n">
        <x:f>Q2983*T2983</x:f>
        <x:v>0</x:v>
      </x:c>
      <x:c r="X2983" s="9" t="n">
        <x:f>R2983*T2983</x:f>
        <x:v>0</x:v>
      </x:c>
      <x:c r="Y2983" s="9" t="n">
        <x:f>S2983*T2983</x:f>
        <x:v>0</x:v>
      </x:c>
      <x:c r="Z2983" s="9" t="str">
        <x:f>IF(ISNUMBER(U2983),S2983*(U2983-T2983),"n.a.")</x:f>
        <x:v>n.a.</x:v>
      </x:c>
      <x:c r="AA2983" s="9" t="n">
        <x:f>IF(ISNUMBER(U2983),Y2983,0)</x:f>
        <x:v>0</x:v>
      </x:c>
      <x:c r="AB2983" s="7" t="n">
        <x:f>MAX(0,L2983-SUM(F2983:K2983))</x:f>
        <x:v>0</x:v>
      </x:c>
    </x:row>
    <x:row r="2984" ht="22" customHeight="1">
      <x:c r="A2984" s="18" t="n">
        <x:f>Summary!E$41</x:f>
        <x:v>46388</x:v>
      </x:c>
      <x:c r="B2984" s="2" t="str">
        <x:f>'Inventory detail'!A732</x:f>
        <x:v>COIL</x:v>
      </x:c>
      <x:c r="C2984" s="2" t="str">
        <x:f>'Inventory detail'!B732</x:f>
        <x:v>10</x:v>
      </x:c>
      <x:c r="D2984" s="2" t="str">
        <x:f>'Inventory detail'!C732</x:f>
        <x:v>14BLK36-5</x:v>
      </x:c>
      <x:c r="E2984" s="10" t="n">
        <x:f>A1858</x:f>
        <x:v>46357</x:v>
      </x:c>
      <x:c r="F2984" s="7" t="n">
        <x:f>O1858</x:f>
        <x:v>0</x:v>
      </x:c>
      <x:c r="G2984" s="7" t="n">
        <x:f>Q1858</x:f>
        <x:v>0</x:v>
      </x:c>
      <x:c r="H2984" s="7" t="n">
        <x:f>R1858</x:f>
        <x:v>0</x:v>
      </x:c>
      <x:c r="I2984" s="7" t="n">
        <x:f>0</x:f>
        <x:v>0</x:v>
      </x:c>
      <x:c r="J2984" s="7" t="n">
        <x:f>0</x:f>
        <x:v>0</x:v>
      </x:c>
      <x:c r="K2984" s="7" t="n">
        <x:f>0</x:f>
        <x:v>0</x:v>
      </x:c>
      <x:c r="L2984" s="7" t="n">
        <x:f>'Inventory detail'!F732*Summary!$K$5*(A2984-E2984)/Summary!$K$6</x:f>
        <x:v>0</x:v>
      </x:c>
      <x:c r="M2984" s="7" t="n">
        <x:f>MAX(0,H2984-L2984)</x:f>
        <x:v>0</x:v>
      </x:c>
      <x:c r="N2984" s="7" t="n">
        <x:f>MAX(0,L2984-H2984)</x:f>
        <x:v>0</x:v>
      </x:c>
      <x:c r="O2984" s="7" t="n">
        <x:f>MAX(0,F2984+I2984-N2984)</x:f>
        <x:v>0</x:v>
      </x:c>
      <x:c r="P2984" s="7" t="n">
        <x:f>MAX(0,N2984-F2984-I2984)</x:f>
        <x:v>0</x:v>
      </x:c>
      <x:c r="Q2984" s="7" t="n">
        <x:f>MAX(0,G2984+J2984-P2984)</x:f>
        <x:v>0</x:v>
      </x:c>
      <x:c r="R2984" s="7" t="n">
        <x:f>M2984+MAX(0,K2984-MAX(0,P2984-G2984-J2984))</x:f>
        <x:v>0</x:v>
      </x:c>
      <x:c r="S2984" s="7" t="n">
        <x:f>SUM(O2984,Q2984,R2984)</x:f>
        <x:v>0</x:v>
      </x:c>
      <x:c r="T2984" s="14" t="n">
        <x:f>'Inventory detail'!T732</x:f>
        <x:v>0.1765</x:v>
      </x:c>
      <x:c r="U2984" s="14" t="str">
        <x:f>'Inventory detail'!U732</x:f>
        <x:v>n.a.</x:v>
      </x:c>
      <x:c r="V2984" s="9" t="n">
        <x:f>O2984*T2984</x:f>
        <x:v>0</x:v>
      </x:c>
      <x:c r="W2984" s="9" t="n">
        <x:f>Q2984*T2984</x:f>
        <x:v>0</x:v>
      </x:c>
      <x:c r="X2984" s="9" t="n">
        <x:f>R2984*T2984</x:f>
        <x:v>0</x:v>
      </x:c>
      <x:c r="Y2984" s="9" t="n">
        <x:f>S2984*T2984</x:f>
        <x:v>0</x:v>
      </x:c>
      <x:c r="Z2984" s="9" t="str">
        <x:f>IF(ISNUMBER(U2984),S2984*(U2984-T2984),"n.a.")</x:f>
        <x:v>n.a.</x:v>
      </x:c>
      <x:c r="AA2984" s="9" t="n">
        <x:f>IF(ISNUMBER(U2984),Y2984,0)</x:f>
        <x:v>0</x:v>
      </x:c>
      <x:c r="AB2984" s="7" t="n">
        <x:f>MAX(0,L2984-SUM(F2984:K2984))</x:f>
        <x:v>0</x:v>
      </x:c>
    </x:row>
    <x:row r="2985" ht="22" customHeight="1">
      <x:c r="A2985" s="18" t="n">
        <x:f>Summary!E$41</x:f>
        <x:v>46388</x:v>
      </x:c>
      <x:c r="B2985" s="2" t="str">
        <x:f>'Inventory detail'!A733</x:f>
        <x:v>COIL</x:v>
      </x:c>
      <x:c r="C2985" s="2" t="str">
        <x:f>'Inventory detail'!B733</x:f>
        <x:v>10</x:v>
      </x:c>
      <x:c r="D2985" s="2" t="str">
        <x:f>'Inventory detail'!C733</x:f>
        <x:v>14MAR12-4</x:v>
      </x:c>
      <x:c r="E2985" s="10" t="n">
        <x:f>A1859</x:f>
        <x:v>46357</x:v>
      </x:c>
      <x:c r="F2985" s="7" t="n">
        <x:f>O1859</x:f>
        <x:v>0</x:v>
      </x:c>
      <x:c r="G2985" s="7" t="n">
        <x:f>Q1859</x:f>
        <x:v>0</x:v>
      </x:c>
      <x:c r="H2985" s="7" t="n">
        <x:f>R1859</x:f>
        <x:v>0</x:v>
      </x:c>
      <x:c r="I2985" s="7" t="n">
        <x:f>0</x:f>
        <x:v>0</x:v>
      </x:c>
      <x:c r="J2985" s="7" t="n">
        <x:f>0</x:f>
        <x:v>0</x:v>
      </x:c>
      <x:c r="K2985" s="7" t="n">
        <x:f>0</x:f>
        <x:v>0</x:v>
      </x:c>
      <x:c r="L2985" s="7" t="n">
        <x:f>'Inventory detail'!F733*Summary!$K$5*(A2985-E2985)/Summary!$K$6</x:f>
        <x:v>0</x:v>
      </x:c>
      <x:c r="M2985" s="7" t="n">
        <x:f>MAX(0,H2985-L2985)</x:f>
        <x:v>0</x:v>
      </x:c>
      <x:c r="N2985" s="7" t="n">
        <x:f>MAX(0,L2985-H2985)</x:f>
        <x:v>0</x:v>
      </x:c>
      <x:c r="O2985" s="7" t="n">
        <x:f>MAX(0,F2985+I2985-N2985)</x:f>
        <x:v>0</x:v>
      </x:c>
      <x:c r="P2985" s="7" t="n">
        <x:f>MAX(0,N2985-F2985-I2985)</x:f>
        <x:v>0</x:v>
      </x:c>
      <x:c r="Q2985" s="7" t="n">
        <x:f>MAX(0,G2985+J2985-P2985)</x:f>
        <x:v>0</x:v>
      </x:c>
      <x:c r="R2985" s="7" t="n">
        <x:f>M2985+MAX(0,K2985-MAX(0,P2985-G2985-J2985))</x:f>
        <x:v>0</x:v>
      </x:c>
      <x:c r="S2985" s="7" t="n">
        <x:f>SUM(O2985,Q2985,R2985)</x:f>
        <x:v>0</x:v>
      </x:c>
      <x:c r="T2985" s="14" t="n">
        <x:f>'Inventory detail'!T733</x:f>
        <x:v>0.0533</x:v>
      </x:c>
      <x:c r="U2985" s="14" t="str">
        <x:f>'Inventory detail'!U733</x:f>
        <x:v>n.a.</x:v>
      </x:c>
      <x:c r="V2985" s="9" t="n">
        <x:f>O2985*T2985</x:f>
        <x:v>0</x:v>
      </x:c>
      <x:c r="W2985" s="9" t="n">
        <x:f>Q2985*T2985</x:f>
        <x:v>0</x:v>
      </x:c>
      <x:c r="X2985" s="9" t="n">
        <x:f>R2985*T2985</x:f>
        <x:v>0</x:v>
      </x:c>
      <x:c r="Y2985" s="9" t="n">
        <x:f>S2985*T2985</x:f>
        <x:v>0</x:v>
      </x:c>
      <x:c r="Z2985" s="9" t="str">
        <x:f>IF(ISNUMBER(U2985),S2985*(U2985-T2985),"n.a.")</x:f>
        <x:v>n.a.</x:v>
      </x:c>
      <x:c r="AA2985" s="9" t="n">
        <x:f>IF(ISNUMBER(U2985),Y2985,0)</x:f>
        <x:v>0</x:v>
      </x:c>
      <x:c r="AB2985" s="7" t="n">
        <x:f>MAX(0,L2985-SUM(F2985:K2985))</x:f>
        <x:v>0</x:v>
      </x:c>
    </x:row>
    <x:row r="2986" ht="22" customHeight="1">
      <x:c r="A2986" s="18" t="n">
        <x:f>Summary!E$41</x:f>
        <x:v>46388</x:v>
      </x:c>
      <x:c r="B2986" s="2" t="str">
        <x:f>'Inventory detail'!A734</x:f>
        <x:v>COIL</x:v>
      </x:c>
      <x:c r="C2986" s="2" t="str">
        <x:f>'Inventory detail'!B734</x:f>
        <x:v>10</x:v>
      </x:c>
      <x:c r="D2986" s="2" t="str">
        <x:f>'Inventory detail'!C734</x:f>
        <x:v>16BLK12-5</x:v>
      </x:c>
      <x:c r="E2986" s="10" t="n">
        <x:f>A1860</x:f>
        <x:v>46357</x:v>
      </x:c>
      <x:c r="F2986" s="7" t="n">
        <x:f>O1860</x:f>
        <x:v>0</x:v>
      </x:c>
      <x:c r="G2986" s="7" t="n">
        <x:f>Q1860</x:f>
        <x:v>0</x:v>
      </x:c>
      <x:c r="H2986" s="7" t="n">
        <x:f>R1860</x:f>
        <x:v>0</x:v>
      </x:c>
      <x:c r="I2986" s="7" t="n">
        <x:f>0</x:f>
        <x:v>0</x:v>
      </x:c>
      <x:c r="J2986" s="7" t="n">
        <x:f>0</x:f>
        <x:v>0</x:v>
      </x:c>
      <x:c r="K2986" s="7" t="n">
        <x:f>0</x:f>
        <x:v>0</x:v>
      </x:c>
      <x:c r="L2986" s="7" t="n">
        <x:f>'Inventory detail'!F734*Summary!$K$5*(A2986-E2986)/Summary!$K$6</x:f>
        <x:v>0</x:v>
      </x:c>
      <x:c r="M2986" s="7" t="n">
        <x:f>MAX(0,H2986-L2986)</x:f>
        <x:v>0</x:v>
      </x:c>
      <x:c r="N2986" s="7" t="n">
        <x:f>MAX(0,L2986-H2986)</x:f>
        <x:v>0</x:v>
      </x:c>
      <x:c r="O2986" s="7" t="n">
        <x:f>MAX(0,F2986+I2986-N2986)</x:f>
        <x:v>0</x:v>
      </x:c>
      <x:c r="P2986" s="7" t="n">
        <x:f>MAX(0,N2986-F2986-I2986)</x:f>
        <x:v>0</x:v>
      </x:c>
      <x:c r="Q2986" s="7" t="n">
        <x:f>MAX(0,G2986+J2986-P2986)</x:f>
        <x:v>0</x:v>
      </x:c>
      <x:c r="R2986" s="7" t="n">
        <x:f>M2986+MAX(0,K2986-MAX(0,P2986-G2986-J2986))</x:f>
        <x:v>0</x:v>
      </x:c>
      <x:c r="S2986" s="7" t="n">
        <x:f>SUM(O2986,Q2986,R2986)</x:f>
        <x:v>0</x:v>
      </x:c>
      <x:c r="T2986" s="14" t="n">
        <x:f>'Inventory detail'!T734</x:f>
        <x:v>0.0738</x:v>
      </x:c>
      <x:c r="U2986" s="14" t="str">
        <x:f>'Inventory detail'!U734</x:f>
        <x:v>n.a.</x:v>
      </x:c>
      <x:c r="V2986" s="9" t="n">
        <x:f>O2986*T2986</x:f>
        <x:v>0</x:v>
      </x:c>
      <x:c r="W2986" s="9" t="n">
        <x:f>Q2986*T2986</x:f>
        <x:v>0</x:v>
      </x:c>
      <x:c r="X2986" s="9" t="n">
        <x:f>R2986*T2986</x:f>
        <x:v>0</x:v>
      </x:c>
      <x:c r="Y2986" s="9" t="n">
        <x:f>S2986*T2986</x:f>
        <x:v>0</x:v>
      </x:c>
      <x:c r="Z2986" s="9" t="str">
        <x:f>IF(ISNUMBER(U2986),S2986*(U2986-T2986),"n.a.")</x:f>
        <x:v>n.a.</x:v>
      </x:c>
      <x:c r="AA2986" s="9" t="n">
        <x:f>IF(ISNUMBER(U2986),Y2986,0)</x:f>
        <x:v>0</x:v>
      </x:c>
      <x:c r="AB2986" s="7" t="n">
        <x:f>MAX(0,L2986-SUM(F2986:K2986))</x:f>
        <x:v>0</x:v>
      </x:c>
    </x:row>
    <x:row r="2987" ht="22" customHeight="1">
      <x:c r="A2987" s="18" t="n">
        <x:f>Summary!E$41</x:f>
        <x:v>46388</x:v>
      </x:c>
      <x:c r="B2987" s="2" t="str">
        <x:f>'Inventory detail'!A735</x:f>
        <x:v>COIL</x:v>
      </x:c>
      <x:c r="C2987" s="2" t="str">
        <x:f>'Inventory detail'!B735</x:f>
        <x:v>10</x:v>
      </x:c>
      <x:c r="D2987" s="2" t="str">
        <x:f>'Inventory detail'!C735</x:f>
        <x:v>16BLK36-5</x:v>
      </x:c>
      <x:c r="E2987" s="10" t="n">
        <x:f>A1861</x:f>
        <x:v>46357</x:v>
      </x:c>
      <x:c r="F2987" s="7" t="n">
        <x:f>O1861</x:f>
        <x:v>0</x:v>
      </x:c>
      <x:c r="G2987" s="7" t="n">
        <x:f>Q1861</x:f>
        <x:v>0</x:v>
      </x:c>
      <x:c r="H2987" s="7" t="n">
        <x:f>R1861</x:f>
        <x:v>0</x:v>
      </x:c>
      <x:c r="I2987" s="7" t="n">
        <x:f>0</x:f>
        <x:v>0</x:v>
      </x:c>
      <x:c r="J2987" s="7" t="n">
        <x:f>0</x:f>
        <x:v>0</x:v>
      </x:c>
      <x:c r="K2987" s="7" t="n">
        <x:f>0</x:f>
        <x:v>0</x:v>
      </x:c>
      <x:c r="L2987" s="7" t="n">
        <x:f>'Inventory detail'!F735*Summary!$K$5*(A2987-E2987)/Summary!$K$6</x:f>
        <x:v>0</x:v>
      </x:c>
      <x:c r="M2987" s="7" t="n">
        <x:f>MAX(0,H2987-L2987)</x:f>
        <x:v>0</x:v>
      </x:c>
      <x:c r="N2987" s="7" t="n">
        <x:f>MAX(0,L2987-H2987)</x:f>
        <x:v>0</x:v>
      </x:c>
      <x:c r="O2987" s="7" t="n">
        <x:f>MAX(0,F2987+I2987-N2987)</x:f>
        <x:v>0</x:v>
      </x:c>
      <x:c r="P2987" s="7" t="n">
        <x:f>MAX(0,N2987-F2987-I2987)</x:f>
        <x:v>0</x:v>
      </x:c>
      <x:c r="Q2987" s="7" t="n">
        <x:f>MAX(0,G2987+J2987-P2987)</x:f>
        <x:v>0</x:v>
      </x:c>
      <x:c r="R2987" s="7" t="n">
        <x:f>M2987+MAX(0,K2987-MAX(0,P2987-G2987-J2987))</x:f>
        <x:v>0</x:v>
      </x:c>
      <x:c r="S2987" s="7" t="n">
        <x:f>SUM(O2987,Q2987,R2987)</x:f>
        <x:v>0</x:v>
      </x:c>
      <x:c r="T2987" s="14" t="n">
        <x:f>'Inventory detail'!T735</x:f>
        <x:v>0.19940000000000002</x:v>
      </x:c>
      <x:c r="U2987" s="14" t="str">
        <x:f>'Inventory detail'!U735</x:f>
        <x:v>n.a.</x:v>
      </x:c>
      <x:c r="V2987" s="9" t="n">
        <x:f>O2987*T2987</x:f>
        <x:v>0</x:v>
      </x:c>
      <x:c r="W2987" s="9" t="n">
        <x:f>Q2987*T2987</x:f>
        <x:v>0</x:v>
      </x:c>
      <x:c r="X2987" s="9" t="n">
        <x:f>R2987*T2987</x:f>
        <x:v>0</x:v>
      </x:c>
      <x:c r="Y2987" s="9" t="n">
        <x:f>S2987*T2987</x:f>
        <x:v>0</x:v>
      </x:c>
      <x:c r="Z2987" s="9" t="str">
        <x:f>IF(ISNUMBER(U2987),S2987*(U2987-T2987),"n.a.")</x:f>
        <x:v>n.a.</x:v>
      </x:c>
      <x:c r="AA2987" s="9" t="n">
        <x:f>IF(ISNUMBER(U2987),Y2987,0)</x:f>
        <x:v>0</x:v>
      </x:c>
      <x:c r="AB2987" s="7" t="n">
        <x:f>MAX(0,L2987-SUM(F2987:K2987))</x:f>
        <x:v>0</x:v>
      </x:c>
    </x:row>
    <x:row r="2988" ht="22" customHeight="1">
      <x:c r="A2988" s="18" t="n">
        <x:f>Summary!E$41</x:f>
        <x:v>46388</x:v>
      </x:c>
      <x:c r="B2988" s="2" t="str">
        <x:f>'Inventory detail'!A736</x:f>
        <x:v>COIL</x:v>
      </x:c>
      <x:c r="C2988" s="2" t="str">
        <x:f>'Inventory detail'!B736</x:f>
        <x:v>10</x:v>
      </x:c>
      <x:c r="D2988" s="2" t="str">
        <x:f>'Inventory detail'!C736</x:f>
        <x:v>16FG12-4</x:v>
      </x:c>
      <x:c r="E2988" s="10" t="n">
        <x:f>A1862</x:f>
        <x:v>46357</x:v>
      </x:c>
      <x:c r="F2988" s="7" t="n">
        <x:f>O1862</x:f>
        <x:v>0</x:v>
      </x:c>
      <x:c r="G2988" s="7" t="n">
        <x:f>Q1862</x:f>
        <x:v>0</x:v>
      </x:c>
      <x:c r="H2988" s="7" t="n">
        <x:f>R1862</x:f>
        <x:v>0</x:v>
      </x:c>
      <x:c r="I2988" s="7" t="n">
        <x:f>0</x:f>
        <x:v>0</x:v>
      </x:c>
      <x:c r="J2988" s="7" t="n">
        <x:f>0</x:f>
        <x:v>0</x:v>
      </x:c>
      <x:c r="K2988" s="7" t="n">
        <x:f>0</x:f>
        <x:v>0</x:v>
      </x:c>
      <x:c r="L2988" s="7" t="n">
        <x:f>'Inventory detail'!F736*Summary!$K$5*(A2988-E2988)/Summary!$K$6</x:f>
        <x:v>0</x:v>
      </x:c>
      <x:c r="M2988" s="7" t="n">
        <x:f>MAX(0,H2988-L2988)</x:f>
        <x:v>0</x:v>
      </x:c>
      <x:c r="N2988" s="7" t="n">
        <x:f>MAX(0,L2988-H2988)</x:f>
        <x:v>0</x:v>
      </x:c>
      <x:c r="O2988" s="7" t="n">
        <x:f>MAX(0,F2988+I2988-N2988)</x:f>
        <x:v>0</x:v>
      </x:c>
      <x:c r="P2988" s="7" t="n">
        <x:f>MAX(0,N2988-F2988-I2988)</x:f>
        <x:v>0</x:v>
      </x:c>
      <x:c r="Q2988" s="7" t="n">
        <x:f>MAX(0,G2988+J2988-P2988)</x:f>
        <x:v>0</x:v>
      </x:c>
      <x:c r="R2988" s="7" t="n">
        <x:f>M2988+MAX(0,K2988-MAX(0,P2988-G2988-J2988))</x:f>
        <x:v>0</x:v>
      </x:c>
      <x:c r="S2988" s="7" t="n">
        <x:f>SUM(O2988,Q2988,R2988)</x:f>
        <x:v>0</x:v>
      </x:c>
      <x:c r="T2988" s="14" t="n">
        <x:f>'Inventory detail'!T736</x:f>
        <x:v>0.0647</x:v>
      </x:c>
      <x:c r="U2988" s="14" t="str">
        <x:f>'Inventory detail'!U736</x:f>
        <x:v>n.a.</x:v>
      </x:c>
      <x:c r="V2988" s="9" t="n">
        <x:f>O2988*T2988</x:f>
        <x:v>0</x:v>
      </x:c>
      <x:c r="W2988" s="9" t="n">
        <x:f>Q2988*T2988</x:f>
        <x:v>0</x:v>
      </x:c>
      <x:c r="X2988" s="9" t="n">
        <x:f>R2988*T2988</x:f>
        <x:v>0</x:v>
      </x:c>
      <x:c r="Y2988" s="9" t="n">
        <x:f>S2988*T2988</x:f>
        <x:v>0</x:v>
      </x:c>
      <x:c r="Z2988" s="9" t="str">
        <x:f>IF(ISNUMBER(U2988),S2988*(U2988-T2988),"n.a.")</x:f>
        <x:v>n.a.</x:v>
      </x:c>
      <x:c r="AA2988" s="9" t="n">
        <x:f>IF(ISNUMBER(U2988),Y2988,0)</x:f>
        <x:v>0</x:v>
      </x:c>
      <x:c r="AB2988" s="7" t="n">
        <x:f>MAX(0,L2988-SUM(F2988:K2988))</x:f>
        <x:v>0</x:v>
      </x:c>
    </x:row>
    <x:row r="2989" ht="22" customHeight="1">
      <x:c r="A2989" s="18" t="n">
        <x:f>Summary!E$41</x:f>
        <x:v>46388</x:v>
      </x:c>
      <x:c r="B2989" s="2" t="str">
        <x:f>'Inventory detail'!A737</x:f>
        <x:v>COIL</x:v>
      </x:c>
      <x:c r="C2989" s="2" t="str">
        <x:f>'Inventory detail'!B737</x:f>
        <x:v>10</x:v>
      </x:c>
      <x:c r="D2989" s="2" t="str">
        <x:f>'Inventory detail'!C737</x:f>
        <x:v>16MAR12-4</x:v>
      </x:c>
      <x:c r="E2989" s="10" t="n">
        <x:f>A1863</x:f>
        <x:v>46357</x:v>
      </x:c>
      <x:c r="F2989" s="7" t="n">
        <x:f>O1863</x:f>
        <x:v>0</x:v>
      </x:c>
      <x:c r="G2989" s="7" t="n">
        <x:f>Q1863</x:f>
        <x:v>0</x:v>
      </x:c>
      <x:c r="H2989" s="7" t="n">
        <x:f>R1863</x:f>
        <x:v>0</x:v>
      </x:c>
      <x:c r="I2989" s="7" t="n">
        <x:f>0</x:f>
        <x:v>0</x:v>
      </x:c>
      <x:c r="J2989" s="7" t="n">
        <x:f>0</x:f>
        <x:v>0</x:v>
      </x:c>
      <x:c r="K2989" s="7" t="n">
        <x:f>0</x:f>
        <x:v>0</x:v>
      </x:c>
      <x:c r="L2989" s="7" t="n">
        <x:f>'Inventory detail'!F737*Summary!$K$5*(A2989-E2989)/Summary!$K$6</x:f>
        <x:v>0</x:v>
      </x:c>
      <x:c r="M2989" s="7" t="n">
        <x:f>MAX(0,H2989-L2989)</x:f>
        <x:v>0</x:v>
      </x:c>
      <x:c r="N2989" s="7" t="n">
        <x:f>MAX(0,L2989-H2989)</x:f>
        <x:v>0</x:v>
      </x:c>
      <x:c r="O2989" s="7" t="n">
        <x:f>MAX(0,F2989+I2989-N2989)</x:f>
        <x:v>0</x:v>
      </x:c>
      <x:c r="P2989" s="7" t="n">
        <x:f>MAX(0,N2989-F2989-I2989)</x:f>
        <x:v>0</x:v>
      </x:c>
      <x:c r="Q2989" s="7" t="n">
        <x:f>MAX(0,G2989+J2989-P2989)</x:f>
        <x:v>0</x:v>
      </x:c>
      <x:c r="R2989" s="7" t="n">
        <x:f>M2989+MAX(0,K2989-MAX(0,P2989-G2989-J2989))</x:f>
        <x:v>0</x:v>
      </x:c>
      <x:c r="S2989" s="7" t="n">
        <x:f>SUM(O2989,Q2989,R2989)</x:f>
        <x:v>0</x:v>
      </x:c>
      <x:c r="T2989" s="14" t="n">
        <x:f>'Inventory detail'!T737</x:f>
        <x:v>0.0647</x:v>
      </x:c>
      <x:c r="U2989" s="14" t="str">
        <x:f>'Inventory detail'!U737</x:f>
        <x:v>n.a.</x:v>
      </x:c>
      <x:c r="V2989" s="9" t="n">
        <x:f>O2989*T2989</x:f>
        <x:v>0</x:v>
      </x:c>
      <x:c r="W2989" s="9" t="n">
        <x:f>Q2989*T2989</x:f>
        <x:v>0</x:v>
      </x:c>
      <x:c r="X2989" s="9" t="n">
        <x:f>R2989*T2989</x:f>
        <x:v>0</x:v>
      </x:c>
      <x:c r="Y2989" s="9" t="n">
        <x:f>S2989*T2989</x:f>
        <x:v>0</x:v>
      </x:c>
      <x:c r="Z2989" s="9" t="str">
        <x:f>IF(ISNUMBER(U2989),S2989*(U2989-T2989),"n.a.")</x:f>
        <x:v>n.a.</x:v>
      </x:c>
      <x:c r="AA2989" s="9" t="n">
        <x:f>IF(ISNUMBER(U2989),Y2989,0)</x:f>
        <x:v>0</x:v>
      </x:c>
      <x:c r="AB2989" s="7" t="n">
        <x:f>MAX(0,L2989-SUM(F2989:K2989))</x:f>
        <x:v>0</x:v>
      </x:c>
    </x:row>
    <x:row r="2990" ht="22" customHeight="1">
      <x:c r="A2990" s="18" t="n">
        <x:f>Summary!E$41</x:f>
        <x:v>46388</x:v>
      </x:c>
      <x:c r="B2990" s="2" t="str">
        <x:f>'Inventory detail'!A738</x:f>
        <x:v>COIL</x:v>
      </x:c>
      <x:c r="C2990" s="2" t="str">
        <x:f>'Inventory detail'!B738</x:f>
        <x:v>10</x:v>
      </x:c>
      <x:c r="D2990" s="2" t="str">
        <x:f>'Inventory detail'!C738</x:f>
        <x:v>16WHT36-5</x:v>
      </x:c>
      <x:c r="E2990" s="10" t="n">
        <x:f>A1864</x:f>
        <x:v>46357</x:v>
      </x:c>
      <x:c r="F2990" s="7" t="n">
        <x:f>O1864</x:f>
        <x:v>0</x:v>
      </x:c>
      <x:c r="G2990" s="7" t="n">
        <x:f>Q1864</x:f>
        <x:v>0</x:v>
      </x:c>
      <x:c r="H2990" s="7" t="n">
        <x:f>R1864</x:f>
        <x:v>0</x:v>
      </x:c>
      <x:c r="I2990" s="7" t="n">
        <x:f>0</x:f>
        <x:v>0</x:v>
      </x:c>
      <x:c r="J2990" s="7" t="n">
        <x:f>0</x:f>
        <x:v>0</x:v>
      </x:c>
      <x:c r="K2990" s="7" t="n">
        <x:f>0</x:f>
        <x:v>0</x:v>
      </x:c>
      <x:c r="L2990" s="7" t="n">
        <x:f>'Inventory detail'!F738*Summary!$K$5*(A2990-E2990)/Summary!$K$6</x:f>
        <x:v>0</x:v>
      </x:c>
      <x:c r="M2990" s="7" t="n">
        <x:f>MAX(0,H2990-L2990)</x:f>
        <x:v>0</x:v>
      </x:c>
      <x:c r="N2990" s="7" t="n">
        <x:f>MAX(0,L2990-H2990)</x:f>
        <x:v>0</x:v>
      </x:c>
      <x:c r="O2990" s="7" t="n">
        <x:f>MAX(0,F2990+I2990-N2990)</x:f>
        <x:v>0</x:v>
      </x:c>
      <x:c r="P2990" s="7" t="n">
        <x:f>MAX(0,N2990-F2990-I2990)</x:f>
        <x:v>0</x:v>
      </x:c>
      <x:c r="Q2990" s="7" t="n">
        <x:f>MAX(0,G2990+J2990-P2990)</x:f>
        <x:v>0</x:v>
      </x:c>
      <x:c r="R2990" s="7" t="n">
        <x:f>M2990+MAX(0,K2990-MAX(0,P2990-G2990-J2990))</x:f>
        <x:v>0</x:v>
      </x:c>
      <x:c r="S2990" s="7" t="n">
        <x:f>SUM(O2990,Q2990,R2990)</x:f>
        <x:v>0</x:v>
      </x:c>
      <x:c r="T2990" s="14" t="n">
        <x:f>'Inventory detail'!T738</x:f>
        <x:v>0.19940000000000002</x:v>
      </x:c>
      <x:c r="U2990" s="14" t="str">
        <x:f>'Inventory detail'!U738</x:f>
        <x:v>n.a.</x:v>
      </x:c>
      <x:c r="V2990" s="9" t="n">
        <x:f>O2990*T2990</x:f>
        <x:v>0</x:v>
      </x:c>
      <x:c r="W2990" s="9" t="n">
        <x:f>Q2990*T2990</x:f>
        <x:v>0</x:v>
      </x:c>
      <x:c r="X2990" s="9" t="n">
        <x:f>R2990*T2990</x:f>
        <x:v>0</x:v>
      </x:c>
      <x:c r="Y2990" s="9" t="n">
        <x:f>S2990*T2990</x:f>
        <x:v>0</x:v>
      </x:c>
      <x:c r="Z2990" s="9" t="str">
        <x:f>IF(ISNUMBER(U2990),S2990*(U2990-T2990),"n.a.")</x:f>
        <x:v>n.a.</x:v>
      </x:c>
      <x:c r="AA2990" s="9" t="n">
        <x:f>IF(ISNUMBER(U2990),Y2990,0)</x:f>
        <x:v>0</x:v>
      </x:c>
      <x:c r="AB2990" s="7" t="n">
        <x:f>MAX(0,L2990-SUM(F2990:K2990))</x:f>
        <x:v>0</x:v>
      </x:c>
    </x:row>
    <x:row r="2991" ht="22" customHeight="1">
      <x:c r="A2991" s="18" t="n">
        <x:f>Summary!E$41</x:f>
        <x:v>46388</x:v>
      </x:c>
      <x:c r="B2991" s="2" t="str">
        <x:f>'Inventory detail'!A739</x:f>
        <x:v>COIL</x:v>
      </x:c>
      <x:c r="C2991" s="2" t="str">
        <x:f>'Inventory detail'!B739</x:f>
        <x:v>10</x:v>
      </x:c>
      <x:c r="D2991" s="2" t="str">
        <x:f>'Inventory detail'!C739</x:f>
        <x:v>18BLK12-5</x:v>
      </x:c>
      <x:c r="E2991" s="10" t="n">
        <x:f>A1865</x:f>
        <x:v>46357</x:v>
      </x:c>
      <x:c r="F2991" s="7" t="n">
        <x:f>O1865</x:f>
        <x:v>0</x:v>
      </x:c>
      <x:c r="G2991" s="7" t="n">
        <x:f>Q1865</x:f>
        <x:v>0</x:v>
      </x:c>
      <x:c r="H2991" s="7" t="n">
        <x:f>R1865</x:f>
        <x:v>0</x:v>
      </x:c>
      <x:c r="I2991" s="7" t="n">
        <x:f>0</x:f>
        <x:v>0</x:v>
      </x:c>
      <x:c r="J2991" s="7" t="n">
        <x:f>0</x:f>
        <x:v>0</x:v>
      </x:c>
      <x:c r="K2991" s="7" t="n">
        <x:f>0</x:f>
        <x:v>0</x:v>
      </x:c>
      <x:c r="L2991" s="7" t="n">
        <x:f>'Inventory detail'!F739*Summary!$K$5*(A2991-E2991)/Summary!$K$6</x:f>
        <x:v>0</x:v>
      </x:c>
      <x:c r="M2991" s="7" t="n">
        <x:f>MAX(0,H2991-L2991)</x:f>
        <x:v>0</x:v>
      </x:c>
      <x:c r="N2991" s="7" t="n">
        <x:f>MAX(0,L2991-H2991)</x:f>
        <x:v>0</x:v>
      </x:c>
      <x:c r="O2991" s="7" t="n">
        <x:f>MAX(0,F2991+I2991-N2991)</x:f>
        <x:v>0</x:v>
      </x:c>
      <x:c r="P2991" s="7" t="n">
        <x:f>MAX(0,N2991-F2991-I2991)</x:f>
        <x:v>0</x:v>
      </x:c>
      <x:c r="Q2991" s="7" t="n">
        <x:f>MAX(0,G2991+J2991-P2991)</x:f>
        <x:v>0</x:v>
      </x:c>
      <x:c r="R2991" s="7" t="n">
        <x:f>M2991+MAX(0,K2991-MAX(0,P2991-G2991-J2991))</x:f>
        <x:v>0</x:v>
      </x:c>
      <x:c r="S2991" s="7" t="n">
        <x:f>SUM(O2991,Q2991,R2991)</x:f>
        <x:v>0</x:v>
      </x:c>
      <x:c r="T2991" s="14" t="n">
        <x:f>'Inventory detail'!T739</x:f>
        <x:v>0.0909</x:v>
      </x:c>
      <x:c r="U2991" s="14" t="str">
        <x:f>'Inventory detail'!U739</x:f>
        <x:v>n.a.</x:v>
      </x:c>
      <x:c r="V2991" s="9" t="n">
        <x:f>O2991*T2991</x:f>
        <x:v>0</x:v>
      </x:c>
      <x:c r="W2991" s="9" t="n">
        <x:f>Q2991*T2991</x:f>
        <x:v>0</x:v>
      </x:c>
      <x:c r="X2991" s="9" t="n">
        <x:f>R2991*T2991</x:f>
        <x:v>0</x:v>
      </x:c>
      <x:c r="Y2991" s="9" t="n">
        <x:f>S2991*T2991</x:f>
        <x:v>0</x:v>
      </x:c>
      <x:c r="Z2991" s="9" t="str">
        <x:f>IF(ISNUMBER(U2991),S2991*(U2991-T2991),"n.a.")</x:f>
        <x:v>n.a.</x:v>
      </x:c>
      <x:c r="AA2991" s="9" t="n">
        <x:f>IF(ISNUMBER(U2991),Y2991,0)</x:f>
        <x:v>0</x:v>
      </x:c>
      <x:c r="AB2991" s="7" t="n">
        <x:f>MAX(0,L2991-SUM(F2991:K2991))</x:f>
        <x:v>0</x:v>
      </x:c>
    </x:row>
    <x:row r="2992" ht="22" customHeight="1">
      <x:c r="A2992" s="18" t="n">
        <x:f>Summary!E$41</x:f>
        <x:v>46388</x:v>
      </x:c>
      <x:c r="B2992" s="2" t="str">
        <x:f>'Inventory detail'!A740</x:f>
        <x:v>COIL</x:v>
      </x:c>
      <x:c r="C2992" s="2" t="str">
        <x:f>'Inventory detail'!B740</x:f>
        <x:v>10</x:v>
      </x:c>
      <x:c r="D2992" s="2" t="str">
        <x:f>'Inventory detail'!C740</x:f>
        <x:v>18BLK36-5</x:v>
      </x:c>
      <x:c r="E2992" s="10" t="n">
        <x:f>A1866</x:f>
        <x:v>46357</x:v>
      </x:c>
      <x:c r="F2992" s="7" t="n">
        <x:f>O1866</x:f>
        <x:v>0</x:v>
      </x:c>
      <x:c r="G2992" s="7" t="n">
        <x:f>Q1866</x:f>
        <x:v>0</x:v>
      </x:c>
      <x:c r="H2992" s="7" t="n">
        <x:f>R1866</x:f>
        <x:v>0</x:v>
      </x:c>
      <x:c r="I2992" s="7" t="n">
        <x:f>0</x:f>
        <x:v>0</x:v>
      </x:c>
      <x:c r="J2992" s="7" t="n">
        <x:f>0</x:f>
        <x:v>0</x:v>
      </x:c>
      <x:c r="K2992" s="7" t="n">
        <x:f>0</x:f>
        <x:v>0</x:v>
      </x:c>
      <x:c r="L2992" s="7" t="n">
        <x:f>'Inventory detail'!F740*Summary!$K$5*(A2992-E2992)/Summary!$K$6</x:f>
        <x:v>0</x:v>
      </x:c>
      <x:c r="M2992" s="7" t="n">
        <x:f>MAX(0,H2992-L2992)</x:f>
        <x:v>0</x:v>
      </x:c>
      <x:c r="N2992" s="7" t="n">
        <x:f>MAX(0,L2992-H2992)</x:f>
        <x:v>0</x:v>
      </x:c>
      <x:c r="O2992" s="7" t="n">
        <x:f>MAX(0,F2992+I2992-N2992)</x:f>
        <x:v>0</x:v>
      </x:c>
      <x:c r="P2992" s="7" t="n">
        <x:f>MAX(0,N2992-F2992-I2992)</x:f>
        <x:v>0</x:v>
      </x:c>
      <x:c r="Q2992" s="7" t="n">
        <x:f>MAX(0,G2992+J2992-P2992)</x:f>
        <x:v>0</x:v>
      </x:c>
      <x:c r="R2992" s="7" t="n">
        <x:f>M2992+MAX(0,K2992-MAX(0,P2992-G2992-J2992))</x:f>
        <x:v>0</x:v>
      </x:c>
      <x:c r="S2992" s="7" t="n">
        <x:f>SUM(O2992,Q2992,R2992)</x:f>
        <x:v>0</x:v>
      </x:c>
      <x:c r="T2992" s="14" t="n">
        <x:f>'Inventory detail'!T740</x:f>
        <x:v>0.2494</x:v>
      </x:c>
      <x:c r="U2992" s="14" t="str">
        <x:f>'Inventory detail'!U740</x:f>
        <x:v>n.a.</x:v>
      </x:c>
      <x:c r="V2992" s="9" t="n">
        <x:f>O2992*T2992</x:f>
        <x:v>0</x:v>
      </x:c>
      <x:c r="W2992" s="9" t="n">
        <x:f>Q2992*T2992</x:f>
        <x:v>0</x:v>
      </x:c>
      <x:c r="X2992" s="9" t="n">
        <x:f>R2992*T2992</x:f>
        <x:v>0</x:v>
      </x:c>
      <x:c r="Y2992" s="9" t="n">
        <x:f>S2992*T2992</x:f>
        <x:v>0</x:v>
      </x:c>
      <x:c r="Z2992" s="9" t="str">
        <x:f>IF(ISNUMBER(U2992),S2992*(U2992-T2992),"n.a.")</x:f>
        <x:v>n.a.</x:v>
      </x:c>
      <x:c r="AA2992" s="9" t="n">
        <x:f>IF(ISNUMBER(U2992),Y2992,0)</x:f>
        <x:v>0</x:v>
      </x:c>
      <x:c r="AB2992" s="7" t="n">
        <x:f>MAX(0,L2992-SUM(F2992:K2992))</x:f>
        <x:v>0</x:v>
      </x:c>
    </x:row>
    <x:row r="2993" ht="22" customHeight="1">
      <x:c r="A2993" s="18" t="n">
        <x:f>Summary!E$41</x:f>
        <x:v>46388</x:v>
      </x:c>
      <x:c r="B2993" s="2" t="str">
        <x:f>'Inventory detail'!A741</x:f>
        <x:v>COIL</x:v>
      </x:c>
      <x:c r="C2993" s="2" t="str">
        <x:f>'Inventory detail'!B741</x:f>
        <x:v>10</x:v>
      </x:c>
      <x:c r="D2993" s="2" t="str">
        <x:f>'Inventory detail'!C741</x:f>
        <x:v>18FG12-4</x:v>
      </x:c>
      <x:c r="E2993" s="10" t="n">
        <x:f>A1867</x:f>
        <x:v>46357</x:v>
      </x:c>
      <x:c r="F2993" s="7" t="n">
        <x:f>O1867</x:f>
        <x:v>0</x:v>
      </x:c>
      <x:c r="G2993" s="7" t="n">
        <x:f>Q1867</x:f>
        <x:v>0</x:v>
      </x:c>
      <x:c r="H2993" s="7" t="n">
        <x:f>R1867</x:f>
        <x:v>0</x:v>
      </x:c>
      <x:c r="I2993" s="7" t="n">
        <x:f>0</x:f>
        <x:v>0</x:v>
      </x:c>
      <x:c r="J2993" s="7" t="n">
        <x:f>0</x:f>
        <x:v>0</x:v>
      </x:c>
      <x:c r="K2993" s="7" t="n">
        <x:f>0</x:f>
        <x:v>0</x:v>
      </x:c>
      <x:c r="L2993" s="7" t="n">
        <x:f>'Inventory detail'!F741*Summary!$K$5*(A2993-E2993)/Summary!$K$6</x:f>
        <x:v>0</x:v>
      </x:c>
      <x:c r="M2993" s="7" t="n">
        <x:f>MAX(0,H2993-L2993)</x:f>
        <x:v>0</x:v>
      </x:c>
      <x:c r="N2993" s="7" t="n">
        <x:f>MAX(0,L2993-H2993)</x:f>
        <x:v>0</x:v>
      </x:c>
      <x:c r="O2993" s="7" t="n">
        <x:f>MAX(0,F2993+I2993-N2993)</x:f>
        <x:v>0</x:v>
      </x:c>
      <x:c r="P2993" s="7" t="n">
        <x:f>MAX(0,N2993-F2993-I2993)</x:f>
        <x:v>0</x:v>
      </x:c>
      <x:c r="Q2993" s="7" t="n">
        <x:f>MAX(0,G2993+J2993-P2993)</x:f>
        <x:v>0</x:v>
      </x:c>
      <x:c r="R2993" s="7" t="n">
        <x:f>M2993+MAX(0,K2993-MAX(0,P2993-G2993-J2993))</x:f>
        <x:v>0</x:v>
      </x:c>
      <x:c r="S2993" s="7" t="n">
        <x:f>SUM(O2993,Q2993,R2993)</x:f>
        <x:v>0</x:v>
      </x:c>
      <x:c r="T2993" s="14" t="n">
        <x:f>'Inventory detail'!T741</x:f>
        <x:v>0.0785</x:v>
      </x:c>
      <x:c r="U2993" s="14" t="str">
        <x:f>'Inventory detail'!U741</x:f>
        <x:v>n.a.</x:v>
      </x:c>
      <x:c r="V2993" s="9" t="n">
        <x:f>O2993*T2993</x:f>
        <x:v>0</x:v>
      </x:c>
      <x:c r="W2993" s="9" t="n">
        <x:f>Q2993*T2993</x:f>
        <x:v>0</x:v>
      </x:c>
      <x:c r="X2993" s="9" t="n">
        <x:f>R2993*T2993</x:f>
        <x:v>0</x:v>
      </x:c>
      <x:c r="Y2993" s="9" t="n">
        <x:f>S2993*T2993</x:f>
        <x:v>0</x:v>
      </x:c>
      <x:c r="Z2993" s="9" t="str">
        <x:f>IF(ISNUMBER(U2993),S2993*(U2993-T2993),"n.a.")</x:f>
        <x:v>n.a.</x:v>
      </x:c>
      <x:c r="AA2993" s="9" t="n">
        <x:f>IF(ISNUMBER(U2993),Y2993,0)</x:f>
        <x:v>0</x:v>
      </x:c>
      <x:c r="AB2993" s="7" t="n">
        <x:f>MAX(0,L2993-SUM(F2993:K2993))</x:f>
        <x:v>0</x:v>
      </x:c>
    </x:row>
    <x:row r="2994" ht="22" customHeight="1">
      <x:c r="A2994" s="18" t="n">
        <x:f>Summary!E$41</x:f>
        <x:v>46388</x:v>
      </x:c>
      <x:c r="B2994" s="2" t="str">
        <x:f>'Inventory detail'!A742</x:f>
        <x:v>COIL</x:v>
      </x:c>
      <x:c r="C2994" s="2" t="str">
        <x:f>'Inventory detail'!B742</x:f>
        <x:v>10</x:v>
      </x:c>
      <x:c r="D2994" s="2" t="str">
        <x:f>'Inventory detail'!C742</x:f>
        <x:v>18WHT12-5</x:v>
      </x:c>
      <x:c r="E2994" s="10" t="n">
        <x:f>A1868</x:f>
        <x:v>46357</x:v>
      </x:c>
      <x:c r="F2994" s="7" t="n">
        <x:f>O1868</x:f>
        <x:v>0</x:v>
      </x:c>
      <x:c r="G2994" s="7" t="n">
        <x:f>Q1868</x:f>
        <x:v>0</x:v>
      </x:c>
      <x:c r="H2994" s="7" t="n">
        <x:f>R1868</x:f>
        <x:v>0</x:v>
      </x:c>
      <x:c r="I2994" s="7" t="n">
        <x:f>0</x:f>
        <x:v>0</x:v>
      </x:c>
      <x:c r="J2994" s="7" t="n">
        <x:f>0</x:f>
        <x:v>0</x:v>
      </x:c>
      <x:c r="K2994" s="7" t="n">
        <x:f>0</x:f>
        <x:v>0</x:v>
      </x:c>
      <x:c r="L2994" s="7" t="n">
        <x:f>'Inventory detail'!F742*Summary!$K$5*(A2994-E2994)/Summary!$K$6</x:f>
        <x:v>0</x:v>
      </x:c>
      <x:c r="M2994" s="7" t="n">
        <x:f>MAX(0,H2994-L2994)</x:f>
        <x:v>0</x:v>
      </x:c>
      <x:c r="N2994" s="7" t="n">
        <x:f>MAX(0,L2994-H2994)</x:f>
        <x:v>0</x:v>
      </x:c>
      <x:c r="O2994" s="7" t="n">
        <x:f>MAX(0,F2994+I2994-N2994)</x:f>
        <x:v>0</x:v>
      </x:c>
      <x:c r="P2994" s="7" t="n">
        <x:f>MAX(0,N2994-F2994-I2994)</x:f>
        <x:v>0</x:v>
      </x:c>
      <x:c r="Q2994" s="7" t="n">
        <x:f>MAX(0,G2994+J2994-P2994)</x:f>
        <x:v>0</x:v>
      </x:c>
      <x:c r="R2994" s="7" t="n">
        <x:f>M2994+MAX(0,K2994-MAX(0,P2994-G2994-J2994))</x:f>
        <x:v>0</x:v>
      </x:c>
      <x:c r="S2994" s="7" t="n">
        <x:f>SUM(O2994,Q2994,R2994)</x:f>
        <x:v>0</x:v>
      </x:c>
      <x:c r="T2994" s="14" t="n">
        <x:f>'Inventory detail'!T742</x:f>
        <x:v>0.0909</x:v>
      </x:c>
      <x:c r="U2994" s="14" t="str">
        <x:f>'Inventory detail'!U742</x:f>
        <x:v>n.a.</x:v>
      </x:c>
      <x:c r="V2994" s="9" t="n">
        <x:f>O2994*T2994</x:f>
        <x:v>0</x:v>
      </x:c>
      <x:c r="W2994" s="9" t="n">
        <x:f>Q2994*T2994</x:f>
        <x:v>0</x:v>
      </x:c>
      <x:c r="X2994" s="9" t="n">
        <x:f>R2994*T2994</x:f>
        <x:v>0</x:v>
      </x:c>
      <x:c r="Y2994" s="9" t="n">
        <x:f>S2994*T2994</x:f>
        <x:v>0</x:v>
      </x:c>
      <x:c r="Z2994" s="9" t="str">
        <x:f>IF(ISNUMBER(U2994),S2994*(U2994-T2994),"n.a.")</x:f>
        <x:v>n.a.</x:v>
      </x:c>
      <x:c r="AA2994" s="9" t="n">
        <x:f>IF(ISNUMBER(U2994),Y2994,0)</x:f>
        <x:v>0</x:v>
      </x:c>
      <x:c r="AB2994" s="7" t="n">
        <x:f>MAX(0,L2994-SUM(F2994:K2994))</x:f>
        <x:v>0</x:v>
      </x:c>
    </x:row>
    <x:row r="2995" ht="22" customHeight="1">
      <x:c r="A2995" s="18" t="n">
        <x:f>Summary!E$41</x:f>
        <x:v>46388</x:v>
      </x:c>
      <x:c r="B2995" s="2" t="str">
        <x:f>'Inventory detail'!A743</x:f>
        <x:v>COIL</x:v>
      </x:c>
      <x:c r="C2995" s="2" t="str">
        <x:f>'Inventory detail'!B743</x:f>
        <x:v>10</x:v>
      </x:c>
      <x:c r="D2995" s="2" t="str">
        <x:f>'Inventory detail'!C743</x:f>
        <x:v>18WHT36-4</x:v>
      </x:c>
      <x:c r="E2995" s="10" t="n">
        <x:f>A1869</x:f>
        <x:v>46357</x:v>
      </x:c>
      <x:c r="F2995" s="7" t="n">
        <x:f>O1869</x:f>
        <x:v>0</x:v>
      </x:c>
      <x:c r="G2995" s="7" t="n">
        <x:f>Q1869</x:f>
        <x:v>0</x:v>
      </x:c>
      <x:c r="H2995" s="7" t="n">
        <x:f>R1869</x:f>
        <x:v>400</x:v>
      </x:c>
      <x:c r="I2995" s="7" t="n">
        <x:f>0</x:f>
        <x:v>0</x:v>
      </x:c>
      <x:c r="J2995" s="7" t="n">
        <x:f>0</x:f>
        <x:v>0</x:v>
      </x:c>
      <x:c r="K2995" s="7" t="n">
        <x:f>0</x:f>
        <x:v>0</x:v>
      </x:c>
      <x:c r="L2995" s="7" t="n">
        <x:f>'Inventory detail'!F743*Summary!$K$5*(A2995-E2995)/Summary!$K$6</x:f>
        <x:v>0</x:v>
      </x:c>
      <x:c r="M2995" s="7" t="n">
        <x:f>MAX(0,H2995-L2995)</x:f>
        <x:v>400</x:v>
      </x:c>
      <x:c r="N2995" s="7" t="n">
        <x:f>MAX(0,L2995-H2995)</x:f>
        <x:v>0</x:v>
      </x:c>
      <x:c r="O2995" s="7" t="n">
        <x:f>MAX(0,F2995+I2995-N2995)</x:f>
        <x:v>0</x:v>
      </x:c>
      <x:c r="P2995" s="7" t="n">
        <x:f>MAX(0,N2995-F2995-I2995)</x:f>
        <x:v>0</x:v>
      </x:c>
      <x:c r="Q2995" s="7" t="n">
        <x:f>MAX(0,G2995+J2995-P2995)</x:f>
        <x:v>0</x:v>
      </x:c>
      <x:c r="R2995" s="7" t="n">
        <x:f>M2995+MAX(0,K2995-MAX(0,P2995-G2995-J2995))</x:f>
        <x:v>400</x:v>
      </x:c>
      <x:c r="S2995" s="7" t="n">
        <x:f>SUM(O2995,Q2995,R2995)</x:f>
        <x:v>400</x:v>
      </x:c>
      <x:c r="T2995" s="14" t="n">
        <x:f>'Inventory detail'!T743</x:f>
        <x:v>0.4202</x:v>
      </x:c>
      <x:c r="U2995" s="14" t="n">
        <x:f>'Inventory detail'!U743</x:f>
        <x:v>0.411723</x:v>
      </x:c>
      <x:c r="V2995" s="9" t="n">
        <x:f>O2995*T2995</x:f>
        <x:v>0</x:v>
      </x:c>
      <x:c r="W2995" s="9" t="n">
        <x:f>Q2995*T2995</x:f>
        <x:v>0</x:v>
      </x:c>
      <x:c r="X2995" s="9" t="n">
        <x:f>R2995*T2995</x:f>
        <x:v>168.08</x:v>
      </x:c>
      <x:c r="Y2995" s="9" t="n">
        <x:f>S2995*T2995</x:f>
        <x:v>168.08</x:v>
      </x:c>
      <x:c r="Z2995" s="9" t="n">
        <x:f>IF(ISNUMBER(U2995),S2995*(U2995-T2995),"n.a.")</x:f>
        <x:v>-3.390800000000005</x:v>
      </x:c>
      <x:c r="AA2995" s="9" t="n">
        <x:f>IF(ISNUMBER(U2995),Y2995,0)</x:f>
        <x:v>168.08</x:v>
      </x:c>
      <x:c r="AB2995" s="7" t="n">
        <x:f>MAX(0,L2995-SUM(F2995:K2995))</x:f>
        <x:v>0</x:v>
      </x:c>
    </x:row>
    <x:row r="2996" ht="22" customHeight="1">
      <x:c r="A2996" s="18" t="n">
        <x:f>Summary!E$41</x:f>
        <x:v>46388</x:v>
      </x:c>
      <x:c r="B2996" s="2" t="str">
        <x:f>'Inventory detail'!A744</x:f>
        <x:v>COIL</x:v>
      </x:c>
      <x:c r="C2996" s="2" t="str">
        <x:f>'Inventory detail'!B744</x:f>
        <x:v>10</x:v>
      </x:c>
      <x:c r="D2996" s="2" t="str">
        <x:f>'Inventory detail'!C744</x:f>
        <x:v>20BLK12-5</x:v>
      </x:c>
      <x:c r="E2996" s="10" t="n">
        <x:f>A1870</x:f>
        <x:v>46357</x:v>
      </x:c>
      <x:c r="F2996" s="7" t="n">
        <x:f>O1870</x:f>
        <x:v>0</x:v>
      </x:c>
      <x:c r="G2996" s="7" t="n">
        <x:f>Q1870</x:f>
        <x:v>0</x:v>
      </x:c>
      <x:c r="H2996" s="7" t="n">
        <x:f>R1870</x:f>
        <x:v>0</x:v>
      </x:c>
      <x:c r="I2996" s="7" t="n">
        <x:f>0</x:f>
        <x:v>0</x:v>
      </x:c>
      <x:c r="J2996" s="7" t="n">
        <x:f>0</x:f>
        <x:v>0</x:v>
      </x:c>
      <x:c r="K2996" s="7" t="n">
        <x:f>0</x:f>
        <x:v>0</x:v>
      </x:c>
      <x:c r="L2996" s="7" t="n">
        <x:f>'Inventory detail'!F744*Summary!$K$5*(A2996-E2996)/Summary!$K$6</x:f>
        <x:v>0</x:v>
      </x:c>
      <x:c r="M2996" s="7" t="n">
        <x:f>MAX(0,H2996-L2996)</x:f>
        <x:v>0</x:v>
      </x:c>
      <x:c r="N2996" s="7" t="n">
        <x:f>MAX(0,L2996-H2996)</x:f>
        <x:v>0</x:v>
      </x:c>
      <x:c r="O2996" s="7" t="n">
        <x:f>MAX(0,F2996+I2996-N2996)</x:f>
        <x:v>0</x:v>
      </x:c>
      <x:c r="P2996" s="7" t="n">
        <x:f>MAX(0,N2996-F2996-I2996)</x:f>
        <x:v>0</x:v>
      </x:c>
      <x:c r="Q2996" s="7" t="n">
        <x:f>MAX(0,G2996+J2996-P2996)</x:f>
        <x:v>0</x:v>
      </x:c>
      <x:c r="R2996" s="7" t="n">
        <x:f>M2996+MAX(0,K2996-MAX(0,P2996-G2996-J2996))</x:f>
        <x:v>0</x:v>
      </x:c>
      <x:c r="S2996" s="7" t="n">
        <x:f>SUM(O2996,Q2996,R2996)</x:f>
        <x:v>0</x:v>
      </x:c>
      <x:c r="T2996" s="14" t="n">
        <x:f>'Inventory detail'!T744</x:f>
        <x:v>0.098</x:v>
      </x:c>
      <x:c r="U2996" s="14" t="str">
        <x:f>'Inventory detail'!U744</x:f>
        <x:v>n.a.</x:v>
      </x:c>
      <x:c r="V2996" s="9" t="n">
        <x:f>O2996*T2996</x:f>
        <x:v>0</x:v>
      </x:c>
      <x:c r="W2996" s="9" t="n">
        <x:f>Q2996*T2996</x:f>
        <x:v>0</x:v>
      </x:c>
      <x:c r="X2996" s="9" t="n">
        <x:f>R2996*T2996</x:f>
        <x:v>0</x:v>
      </x:c>
      <x:c r="Y2996" s="9" t="n">
        <x:f>S2996*T2996</x:f>
        <x:v>0</x:v>
      </x:c>
      <x:c r="Z2996" s="9" t="str">
        <x:f>IF(ISNUMBER(U2996),S2996*(U2996-T2996),"n.a.")</x:f>
        <x:v>n.a.</x:v>
      </x:c>
      <x:c r="AA2996" s="9" t="n">
        <x:f>IF(ISNUMBER(U2996),Y2996,0)</x:f>
        <x:v>0</x:v>
      </x:c>
      <x:c r="AB2996" s="7" t="n">
        <x:f>MAX(0,L2996-SUM(F2996:K2996))</x:f>
        <x:v>0</x:v>
      </x:c>
    </x:row>
    <x:row r="2997" ht="22" customHeight="1">
      <x:c r="A2997" s="18" t="n">
        <x:f>Summary!E$41</x:f>
        <x:v>46388</x:v>
      </x:c>
      <x:c r="B2997" s="2" t="str">
        <x:f>'Inventory detail'!A745</x:f>
        <x:v>COIL</x:v>
      </x:c>
      <x:c r="C2997" s="2" t="str">
        <x:f>'Inventory detail'!B745</x:f>
        <x:v>10</x:v>
      </x:c>
      <x:c r="D2997" s="2" t="str">
        <x:f>'Inventory detail'!C745</x:f>
        <x:v>20BLK36-5</x:v>
      </x:c>
      <x:c r="E2997" s="10" t="n">
        <x:f>A1871</x:f>
        <x:v>46357</x:v>
      </x:c>
      <x:c r="F2997" s="7" t="n">
        <x:f>O1871</x:f>
        <x:v>0</x:v>
      </x:c>
      <x:c r="G2997" s="7" t="n">
        <x:f>Q1871</x:f>
        <x:v>0</x:v>
      </x:c>
      <x:c r="H2997" s="7" t="n">
        <x:f>R1871</x:f>
        <x:v>0</x:v>
      </x:c>
      <x:c r="I2997" s="7" t="n">
        <x:f>0</x:f>
        <x:v>0</x:v>
      </x:c>
      <x:c r="J2997" s="7" t="n">
        <x:f>0</x:f>
        <x:v>0</x:v>
      </x:c>
      <x:c r="K2997" s="7" t="n">
        <x:f>0</x:f>
        <x:v>0</x:v>
      </x:c>
      <x:c r="L2997" s="7" t="n">
        <x:f>'Inventory detail'!F745*Summary!$K$5*(A2997-E2997)/Summary!$K$6</x:f>
        <x:v>0</x:v>
      </x:c>
      <x:c r="M2997" s="7" t="n">
        <x:f>MAX(0,H2997-L2997)</x:f>
        <x:v>0</x:v>
      </x:c>
      <x:c r="N2997" s="7" t="n">
        <x:f>MAX(0,L2997-H2997)</x:f>
        <x:v>0</x:v>
      </x:c>
      <x:c r="O2997" s="7" t="n">
        <x:f>MAX(0,F2997+I2997-N2997)</x:f>
        <x:v>0</x:v>
      </x:c>
      <x:c r="P2997" s="7" t="n">
        <x:f>MAX(0,N2997-F2997-I2997)</x:f>
        <x:v>0</x:v>
      </x:c>
      <x:c r="Q2997" s="7" t="n">
        <x:f>MAX(0,G2997+J2997-P2997)</x:f>
        <x:v>0</x:v>
      </x:c>
      <x:c r="R2997" s="7" t="n">
        <x:f>M2997+MAX(0,K2997-MAX(0,P2997-G2997-J2997))</x:f>
        <x:v>0</x:v>
      </x:c>
      <x:c r="S2997" s="7" t="n">
        <x:f>SUM(O2997,Q2997,R2997)</x:f>
        <x:v>0</x:v>
      </x:c>
      <x:c r="T2997" s="14" t="n">
        <x:f>'Inventory detail'!T745</x:f>
        <x:v>0.272</x:v>
      </x:c>
      <x:c r="U2997" s="14" t="str">
        <x:f>'Inventory detail'!U745</x:f>
        <x:v>n.a.</x:v>
      </x:c>
      <x:c r="V2997" s="9" t="n">
        <x:f>O2997*T2997</x:f>
        <x:v>0</x:v>
      </x:c>
      <x:c r="W2997" s="9" t="n">
        <x:f>Q2997*T2997</x:f>
        <x:v>0</x:v>
      </x:c>
      <x:c r="X2997" s="9" t="n">
        <x:f>R2997*T2997</x:f>
        <x:v>0</x:v>
      </x:c>
      <x:c r="Y2997" s="9" t="n">
        <x:f>S2997*T2997</x:f>
        <x:v>0</x:v>
      </x:c>
      <x:c r="Z2997" s="9" t="str">
        <x:f>IF(ISNUMBER(U2997),S2997*(U2997-T2997),"n.a.")</x:f>
        <x:v>n.a.</x:v>
      </x:c>
      <x:c r="AA2997" s="9" t="n">
        <x:f>IF(ISNUMBER(U2997),Y2997,0)</x:f>
        <x:v>0</x:v>
      </x:c>
      <x:c r="AB2997" s="7" t="n">
        <x:f>MAX(0,L2997-SUM(F2997:K2997))</x:f>
        <x:v>0</x:v>
      </x:c>
    </x:row>
    <x:row r="2998" ht="22" customHeight="1">
      <x:c r="A2998" s="18" t="n">
        <x:f>Summary!E$41</x:f>
        <x:v>46388</x:v>
      </x:c>
      <x:c r="B2998" s="2" t="str">
        <x:f>'Inventory detail'!A746</x:f>
        <x:v>COIL</x:v>
      </x:c>
      <x:c r="C2998" s="2" t="str">
        <x:f>'Inventory detail'!B746</x:f>
        <x:v>10</x:v>
      </x:c>
      <x:c r="D2998" s="2" t="str">
        <x:f>'Inventory detail'!C746</x:f>
        <x:v>20FG12-4</x:v>
      </x:c>
      <x:c r="E2998" s="10" t="n">
        <x:f>A1872</x:f>
        <x:v>46357</x:v>
      </x:c>
      <x:c r="F2998" s="7" t="n">
        <x:f>O1872</x:f>
        <x:v>0</x:v>
      </x:c>
      <x:c r="G2998" s="7" t="n">
        <x:f>Q1872</x:f>
        <x:v>0</x:v>
      </x:c>
      <x:c r="H2998" s="7" t="n">
        <x:f>R1872</x:f>
        <x:v>0</x:v>
      </x:c>
      <x:c r="I2998" s="7" t="n">
        <x:f>0</x:f>
        <x:v>0</x:v>
      </x:c>
      <x:c r="J2998" s="7" t="n">
        <x:f>0</x:f>
        <x:v>0</x:v>
      </x:c>
      <x:c r="K2998" s="7" t="n">
        <x:f>0</x:f>
        <x:v>0</x:v>
      </x:c>
      <x:c r="L2998" s="7" t="n">
        <x:f>'Inventory detail'!F746*Summary!$K$5*(A2998-E2998)/Summary!$K$6</x:f>
        <x:v>0</x:v>
      </x:c>
      <x:c r="M2998" s="7" t="n">
        <x:f>MAX(0,H2998-L2998)</x:f>
        <x:v>0</x:v>
      </x:c>
      <x:c r="N2998" s="7" t="n">
        <x:f>MAX(0,L2998-H2998)</x:f>
        <x:v>0</x:v>
      </x:c>
      <x:c r="O2998" s="7" t="n">
        <x:f>MAX(0,F2998+I2998-N2998)</x:f>
        <x:v>0</x:v>
      </x:c>
      <x:c r="P2998" s="7" t="n">
        <x:f>MAX(0,N2998-F2998-I2998)</x:f>
        <x:v>0</x:v>
      </x:c>
      <x:c r="Q2998" s="7" t="n">
        <x:f>MAX(0,G2998+J2998-P2998)</x:f>
        <x:v>0</x:v>
      </x:c>
      <x:c r="R2998" s="7" t="n">
        <x:f>M2998+MAX(0,K2998-MAX(0,P2998-G2998-J2998))</x:f>
        <x:v>0</x:v>
      </x:c>
      <x:c r="S2998" s="7" t="n">
        <x:f>SUM(O2998,Q2998,R2998)</x:f>
        <x:v>0</x:v>
      </x:c>
      <x:c r="T2998" s="14" t="n">
        <x:f>'Inventory detail'!T746</x:f>
        <x:v>0.085</x:v>
      </x:c>
      <x:c r="U2998" s="14" t="str">
        <x:f>'Inventory detail'!U746</x:f>
        <x:v>n.a.</x:v>
      </x:c>
      <x:c r="V2998" s="9" t="n">
        <x:f>O2998*T2998</x:f>
        <x:v>0</x:v>
      </x:c>
      <x:c r="W2998" s="9" t="n">
        <x:f>Q2998*T2998</x:f>
        <x:v>0</x:v>
      </x:c>
      <x:c r="X2998" s="9" t="n">
        <x:f>R2998*T2998</x:f>
        <x:v>0</x:v>
      </x:c>
      <x:c r="Y2998" s="9" t="n">
        <x:f>S2998*T2998</x:f>
        <x:v>0</x:v>
      </x:c>
      <x:c r="Z2998" s="9" t="str">
        <x:f>IF(ISNUMBER(U2998),S2998*(U2998-T2998),"n.a.")</x:f>
        <x:v>n.a.</x:v>
      </x:c>
      <x:c r="AA2998" s="9" t="n">
        <x:f>IF(ISNUMBER(U2998),Y2998,0)</x:f>
        <x:v>0</x:v>
      </x:c>
      <x:c r="AB2998" s="7" t="n">
        <x:f>MAX(0,L2998-SUM(F2998:K2998))</x:f>
        <x:v>0</x:v>
      </x:c>
    </x:row>
    <x:row r="2999" ht="22" customHeight="1">
      <x:c r="A2999" s="18" t="n">
        <x:f>Summary!E$41</x:f>
        <x:v>46388</x:v>
      </x:c>
      <x:c r="B2999" s="2" t="str">
        <x:f>'Inventory detail'!A747</x:f>
        <x:v>COIL</x:v>
      </x:c>
      <x:c r="C2999" s="2" t="str">
        <x:f>'Inventory detail'!B747</x:f>
        <x:v>10</x:v>
      </x:c>
      <x:c r="D2999" s="2" t="str">
        <x:f>'Inventory detail'!C747</x:f>
        <x:v>22BLU12-4</x:v>
      </x:c>
      <x:c r="E2999" s="10" t="n">
        <x:f>A1873</x:f>
        <x:v>46357</x:v>
      </x:c>
      <x:c r="F2999" s="7" t="n">
        <x:f>O1873</x:f>
        <x:v>0</x:v>
      </x:c>
      <x:c r="G2999" s="7" t="n">
        <x:f>Q1873</x:f>
        <x:v>0</x:v>
      </x:c>
      <x:c r="H2999" s="7" t="n">
        <x:f>R1873</x:f>
        <x:v>0</x:v>
      </x:c>
      <x:c r="I2999" s="7" t="n">
        <x:f>0</x:f>
        <x:v>0</x:v>
      </x:c>
      <x:c r="J2999" s="7" t="n">
        <x:f>0</x:f>
        <x:v>0</x:v>
      </x:c>
      <x:c r="K2999" s="7" t="n">
        <x:f>0</x:f>
        <x:v>0</x:v>
      </x:c>
      <x:c r="L2999" s="7" t="n">
        <x:f>'Inventory detail'!F747*Summary!$K$5*(A2999-E2999)/Summary!$K$6</x:f>
        <x:v>0</x:v>
      </x:c>
      <x:c r="M2999" s="7" t="n">
        <x:f>MAX(0,H2999-L2999)</x:f>
        <x:v>0</x:v>
      </x:c>
      <x:c r="N2999" s="7" t="n">
        <x:f>MAX(0,L2999-H2999)</x:f>
        <x:v>0</x:v>
      </x:c>
      <x:c r="O2999" s="7" t="n">
        <x:f>MAX(0,F2999+I2999-N2999)</x:f>
        <x:v>0</x:v>
      </x:c>
      <x:c r="P2999" s="7" t="n">
        <x:f>MAX(0,N2999-F2999-I2999)</x:f>
        <x:v>0</x:v>
      </x:c>
      <x:c r="Q2999" s="7" t="n">
        <x:f>MAX(0,G2999+J2999-P2999)</x:f>
        <x:v>0</x:v>
      </x:c>
      <x:c r="R2999" s="7" t="n">
        <x:f>M2999+MAX(0,K2999-MAX(0,P2999-G2999-J2999))</x:f>
        <x:v>0</x:v>
      </x:c>
      <x:c r="S2999" s="7" t="n">
        <x:f>SUM(O2999,Q2999,R2999)</x:f>
        <x:v>0</x:v>
      </x:c>
      <x:c r="T2999" s="14" t="n">
        <x:f>'Inventory detail'!T747</x:f>
        <x:v>0.09480000000000001</x:v>
      </x:c>
      <x:c r="U2999" s="14" t="str">
        <x:f>'Inventory detail'!U747</x:f>
        <x:v>n.a.</x:v>
      </x:c>
      <x:c r="V2999" s="9" t="n">
        <x:f>O2999*T2999</x:f>
        <x:v>0</x:v>
      </x:c>
      <x:c r="W2999" s="9" t="n">
        <x:f>Q2999*T2999</x:f>
        <x:v>0</x:v>
      </x:c>
      <x:c r="X2999" s="9" t="n">
        <x:f>R2999*T2999</x:f>
        <x:v>0</x:v>
      </x:c>
      <x:c r="Y2999" s="9" t="n">
        <x:f>S2999*T2999</x:f>
        <x:v>0</x:v>
      </x:c>
      <x:c r="Z2999" s="9" t="str">
        <x:f>IF(ISNUMBER(U2999),S2999*(U2999-T2999),"n.a.")</x:f>
        <x:v>n.a.</x:v>
      </x:c>
      <x:c r="AA2999" s="9" t="n">
        <x:f>IF(ISNUMBER(U2999),Y2999,0)</x:f>
        <x:v>0</x:v>
      </x:c>
      <x:c r="AB2999" s="7" t="n">
        <x:f>MAX(0,L2999-SUM(F2999:K2999))</x:f>
        <x:v>0</x:v>
      </x:c>
    </x:row>
    <x:row r="3000" ht="22" customHeight="1">
      <x:c r="A3000" s="18" t="n">
        <x:f>Summary!E$41</x:f>
        <x:v>46388</x:v>
      </x:c>
      <x:c r="B3000" s="2" t="str">
        <x:f>'Inventory detail'!A748</x:f>
        <x:v>COIL</x:v>
      </x:c>
      <x:c r="C3000" s="2" t="str">
        <x:f>'Inventory detail'!B748</x:f>
        <x:v>10</x:v>
      </x:c>
      <x:c r="D3000" s="2" t="str">
        <x:f>'Inventory detail'!C748</x:f>
        <x:v>22FG12-4</x:v>
      </x:c>
      <x:c r="E3000" s="10" t="n">
        <x:f>A1874</x:f>
        <x:v>46357</x:v>
      </x:c>
      <x:c r="F3000" s="7" t="n">
        <x:f>O1874</x:f>
        <x:v>0</x:v>
      </x:c>
      <x:c r="G3000" s="7" t="n">
        <x:f>Q1874</x:f>
        <x:v>0</x:v>
      </x:c>
      <x:c r="H3000" s="7" t="n">
        <x:f>R1874</x:f>
        <x:v>0</x:v>
      </x:c>
      <x:c r="I3000" s="7" t="n">
        <x:f>0</x:f>
        <x:v>0</x:v>
      </x:c>
      <x:c r="J3000" s="7" t="n">
        <x:f>0</x:f>
        <x:v>0</x:v>
      </x:c>
      <x:c r="K3000" s="7" t="n">
        <x:f>0</x:f>
        <x:v>0</x:v>
      </x:c>
      <x:c r="L3000" s="7" t="n">
        <x:f>'Inventory detail'!F748*Summary!$K$5*(A3000-E3000)/Summary!$K$6</x:f>
        <x:v>0</x:v>
      </x:c>
      <x:c r="M3000" s="7" t="n">
        <x:f>MAX(0,H3000-L3000)</x:f>
        <x:v>0</x:v>
      </x:c>
      <x:c r="N3000" s="7" t="n">
        <x:f>MAX(0,L3000-H3000)</x:f>
        <x:v>0</x:v>
      </x:c>
      <x:c r="O3000" s="7" t="n">
        <x:f>MAX(0,F3000+I3000-N3000)</x:f>
        <x:v>0</x:v>
      </x:c>
      <x:c r="P3000" s="7" t="n">
        <x:f>MAX(0,N3000-F3000-I3000)</x:f>
        <x:v>0</x:v>
      </x:c>
      <x:c r="Q3000" s="7" t="n">
        <x:f>MAX(0,G3000+J3000-P3000)</x:f>
        <x:v>0</x:v>
      </x:c>
      <x:c r="R3000" s="7" t="n">
        <x:f>M3000+MAX(0,K3000-MAX(0,P3000-G3000-J3000))</x:f>
        <x:v>0</x:v>
      </x:c>
      <x:c r="S3000" s="7" t="n">
        <x:f>SUM(O3000,Q3000,R3000)</x:f>
        <x:v>0</x:v>
      </x:c>
      <x:c r="T3000" s="14" t="n">
        <x:f>'Inventory detail'!T748</x:f>
        <x:v>0.09480000000000001</x:v>
      </x:c>
      <x:c r="U3000" s="14" t="str">
        <x:f>'Inventory detail'!U748</x:f>
        <x:v>n.a.</x:v>
      </x:c>
      <x:c r="V3000" s="9" t="n">
        <x:f>O3000*T3000</x:f>
        <x:v>0</x:v>
      </x:c>
      <x:c r="W3000" s="9" t="n">
        <x:f>Q3000*T3000</x:f>
        <x:v>0</x:v>
      </x:c>
      <x:c r="X3000" s="9" t="n">
        <x:f>R3000*T3000</x:f>
        <x:v>0</x:v>
      </x:c>
      <x:c r="Y3000" s="9" t="n">
        <x:f>S3000*T3000</x:f>
        <x:v>0</x:v>
      </x:c>
      <x:c r="Z3000" s="9" t="str">
        <x:f>IF(ISNUMBER(U3000),S3000*(U3000-T3000),"n.a.")</x:f>
        <x:v>n.a.</x:v>
      </x:c>
      <x:c r="AA3000" s="9" t="n">
        <x:f>IF(ISNUMBER(U3000),Y3000,0)</x:f>
        <x:v>0</x:v>
      </x:c>
      <x:c r="AB3000" s="7" t="n">
        <x:f>MAX(0,L3000-SUM(F3000:K3000))</x:f>
        <x:v>0</x:v>
      </x:c>
    </x:row>
    <x:row r="3001" ht="22" customHeight="1">
      <x:c r="A3001" s="18" t="n">
        <x:f>Summary!E$41</x:f>
        <x:v>46388</x:v>
      </x:c>
      <x:c r="B3001" s="2" t="str">
        <x:f>'Inventory detail'!A749</x:f>
        <x:v>COIL</x:v>
      </x:c>
      <x:c r="C3001" s="2" t="str">
        <x:f>'Inventory detail'!B749</x:f>
        <x:v>10</x:v>
      </x:c>
      <x:c r="D3001" s="2" t="str">
        <x:f>'Inventory detail'!C749</x:f>
        <x:v>22MAR12-4</x:v>
      </x:c>
      <x:c r="E3001" s="10" t="n">
        <x:f>A1875</x:f>
        <x:v>46357</x:v>
      </x:c>
      <x:c r="F3001" s="7" t="n">
        <x:f>O1875</x:f>
        <x:v>0</x:v>
      </x:c>
      <x:c r="G3001" s="7" t="n">
        <x:f>Q1875</x:f>
        <x:v>0</x:v>
      </x:c>
      <x:c r="H3001" s="7" t="n">
        <x:f>R1875</x:f>
        <x:v>1500</x:v>
      </x:c>
      <x:c r="I3001" s="7" t="n">
        <x:f>0</x:f>
        <x:v>0</x:v>
      </x:c>
      <x:c r="J3001" s="7" t="n">
        <x:f>0</x:f>
        <x:v>0</x:v>
      </x:c>
      <x:c r="K3001" s="7" t="n">
        <x:f>0</x:f>
        <x:v>0</x:v>
      </x:c>
      <x:c r="L3001" s="7" t="n">
        <x:f>'Inventory detail'!F749*Summary!$K$5*(A3001-E3001)/Summary!$K$6</x:f>
        <x:v>0</x:v>
      </x:c>
      <x:c r="M3001" s="7" t="n">
        <x:f>MAX(0,H3001-L3001)</x:f>
        <x:v>1500</x:v>
      </x:c>
      <x:c r="N3001" s="7" t="n">
        <x:f>MAX(0,L3001-H3001)</x:f>
        <x:v>0</x:v>
      </x:c>
      <x:c r="O3001" s="7" t="n">
        <x:f>MAX(0,F3001+I3001-N3001)</x:f>
        <x:v>0</x:v>
      </x:c>
      <x:c r="P3001" s="7" t="n">
        <x:f>MAX(0,N3001-F3001-I3001)</x:f>
        <x:v>0</x:v>
      </x:c>
      <x:c r="Q3001" s="7" t="n">
        <x:f>MAX(0,G3001+J3001-P3001)</x:f>
        <x:v>0</x:v>
      </x:c>
      <x:c r="R3001" s="7" t="n">
        <x:f>M3001+MAX(0,K3001-MAX(0,P3001-G3001-J3001))</x:f>
        <x:v>1500</x:v>
      </x:c>
      <x:c r="S3001" s="7" t="n">
        <x:f>SUM(O3001,Q3001,R3001)</x:f>
        <x:v>1500</x:v>
      </x:c>
      <x:c r="T3001" s="14" t="n">
        <x:f>'Inventory detail'!T749</x:f>
        <x:v>0.09480000000000001</x:v>
      </x:c>
      <x:c r="U3001" s="14" t="str">
        <x:f>'Inventory detail'!U749</x:f>
        <x:v>n.a.</x:v>
      </x:c>
      <x:c r="V3001" s="9" t="n">
        <x:f>O3001*T3001</x:f>
        <x:v>0</x:v>
      </x:c>
      <x:c r="W3001" s="9" t="n">
        <x:f>Q3001*T3001</x:f>
        <x:v>0</x:v>
      </x:c>
      <x:c r="X3001" s="9" t="n">
        <x:f>R3001*T3001</x:f>
        <x:v>142.20000000000002</x:v>
      </x:c>
      <x:c r="Y3001" s="9" t="n">
        <x:f>S3001*T3001</x:f>
        <x:v>142.20000000000002</x:v>
      </x:c>
      <x:c r="Z3001" s="9" t="str">
        <x:f>IF(ISNUMBER(U3001),S3001*(U3001-T3001),"n.a.")</x:f>
        <x:v>n.a.</x:v>
      </x:c>
      <x:c r="AA3001" s="9" t="n">
        <x:f>IF(ISNUMBER(U3001),Y3001,0)</x:f>
        <x:v>0</x:v>
      </x:c>
      <x:c r="AB3001" s="7" t="n">
        <x:f>MAX(0,L3001-SUM(F3001:K3001))</x:f>
        <x:v>0</x:v>
      </x:c>
    </x:row>
    <x:row r="3002" ht="22" customHeight="1">
      <x:c r="A3002" s="18" t="n">
        <x:f>Summary!E$41</x:f>
        <x:v>46388</x:v>
      </x:c>
      <x:c r="B3002" s="2" t="str">
        <x:f>'Inventory detail'!A750</x:f>
        <x:v>COIL</x:v>
      </x:c>
      <x:c r="C3002" s="2" t="str">
        <x:f>'Inventory detail'!B750</x:f>
        <x:v>10</x:v>
      </x:c>
      <x:c r="D3002" s="2" t="str">
        <x:f>'Inventory detail'!C750</x:f>
        <x:v>22RED12-4</x:v>
      </x:c>
      <x:c r="E3002" s="10" t="n">
        <x:f>A1876</x:f>
        <x:v>46357</x:v>
      </x:c>
      <x:c r="F3002" s="7" t="n">
        <x:f>O1876</x:f>
        <x:v>0</x:v>
      </x:c>
      <x:c r="G3002" s="7" t="n">
        <x:f>Q1876</x:f>
        <x:v>0</x:v>
      </x:c>
      <x:c r="H3002" s="7" t="n">
        <x:f>R1876</x:f>
        <x:v>0</x:v>
      </x:c>
      <x:c r="I3002" s="7" t="n">
        <x:f>0</x:f>
        <x:v>0</x:v>
      </x:c>
      <x:c r="J3002" s="7" t="n">
        <x:f>0</x:f>
        <x:v>0</x:v>
      </x:c>
      <x:c r="K3002" s="7" t="n">
        <x:f>0</x:f>
        <x:v>0</x:v>
      </x:c>
      <x:c r="L3002" s="7" t="n">
        <x:f>'Inventory detail'!F750*Summary!$K$5*(A3002-E3002)/Summary!$K$6</x:f>
        <x:v>0</x:v>
      </x:c>
      <x:c r="M3002" s="7" t="n">
        <x:f>MAX(0,H3002-L3002)</x:f>
        <x:v>0</x:v>
      </x:c>
      <x:c r="N3002" s="7" t="n">
        <x:f>MAX(0,L3002-H3002)</x:f>
        <x:v>0</x:v>
      </x:c>
      <x:c r="O3002" s="7" t="n">
        <x:f>MAX(0,F3002+I3002-N3002)</x:f>
        <x:v>0</x:v>
      </x:c>
      <x:c r="P3002" s="7" t="n">
        <x:f>MAX(0,N3002-F3002-I3002)</x:f>
        <x:v>0</x:v>
      </x:c>
      <x:c r="Q3002" s="7" t="n">
        <x:f>MAX(0,G3002+J3002-P3002)</x:f>
        <x:v>0</x:v>
      </x:c>
      <x:c r="R3002" s="7" t="n">
        <x:f>M3002+MAX(0,K3002-MAX(0,P3002-G3002-J3002))</x:f>
        <x:v>0</x:v>
      </x:c>
      <x:c r="S3002" s="7" t="n">
        <x:f>SUM(O3002,Q3002,R3002)</x:f>
        <x:v>0</x:v>
      </x:c>
      <x:c r="T3002" s="14" t="n">
        <x:f>'Inventory detail'!T750</x:f>
        <x:v>0.09480000000000001</x:v>
      </x:c>
      <x:c r="U3002" s="14" t="str">
        <x:f>'Inventory detail'!U750</x:f>
        <x:v>n.a.</x:v>
      </x:c>
      <x:c r="V3002" s="9" t="n">
        <x:f>O3002*T3002</x:f>
        <x:v>0</x:v>
      </x:c>
      <x:c r="W3002" s="9" t="n">
        <x:f>Q3002*T3002</x:f>
        <x:v>0</x:v>
      </x:c>
      <x:c r="X3002" s="9" t="n">
        <x:f>R3002*T3002</x:f>
        <x:v>0</x:v>
      </x:c>
      <x:c r="Y3002" s="9" t="n">
        <x:f>S3002*T3002</x:f>
        <x:v>0</x:v>
      </x:c>
      <x:c r="Z3002" s="9" t="str">
        <x:f>IF(ISNUMBER(U3002),S3002*(U3002-T3002),"n.a.")</x:f>
        <x:v>n.a.</x:v>
      </x:c>
      <x:c r="AA3002" s="9" t="n">
        <x:f>IF(ISNUMBER(U3002),Y3002,0)</x:f>
        <x:v>0</x:v>
      </x:c>
      <x:c r="AB3002" s="7" t="n">
        <x:f>MAX(0,L3002-SUM(F3002:K3002))</x:f>
        <x:v>0</x:v>
      </x:c>
    </x:row>
    <x:row r="3003" ht="22" customHeight="1">
      <x:c r="A3003" s="18" t="n">
        <x:f>Summary!E$41</x:f>
        <x:v>46388</x:v>
      </x:c>
      <x:c r="B3003" s="2" t="str">
        <x:f>'Inventory detail'!A751</x:f>
        <x:v>COIL</x:v>
      </x:c>
      <x:c r="C3003" s="2" t="str">
        <x:f>'Inventory detail'!B751</x:f>
        <x:v>10</x:v>
      </x:c>
      <x:c r="D3003" s="2" t="str">
        <x:f>'Inventory detail'!C751</x:f>
        <x:v>23BLK12-4</x:v>
      </x:c>
      <x:c r="E3003" s="10" t="n">
        <x:f>A1877</x:f>
        <x:v>46357</x:v>
      </x:c>
      <x:c r="F3003" s="7" t="n">
        <x:f>O1877</x:f>
        <x:v>0</x:v>
      </x:c>
      <x:c r="G3003" s="7" t="n">
        <x:f>Q1877</x:f>
        <x:v>0</x:v>
      </x:c>
      <x:c r="H3003" s="7" t="n">
        <x:f>R1877</x:f>
        <x:v>0</x:v>
      </x:c>
      <x:c r="I3003" s="7" t="n">
        <x:f>0</x:f>
        <x:v>0</x:v>
      </x:c>
      <x:c r="J3003" s="7" t="n">
        <x:f>0</x:f>
        <x:v>0</x:v>
      </x:c>
      <x:c r="K3003" s="7" t="n">
        <x:f>0</x:f>
        <x:v>0</x:v>
      </x:c>
      <x:c r="L3003" s="7" t="n">
        <x:f>'Inventory detail'!F751*Summary!$K$5*(A3003-E3003)/Summary!$K$6</x:f>
        <x:v>0</x:v>
      </x:c>
      <x:c r="M3003" s="7" t="n">
        <x:f>MAX(0,H3003-L3003)</x:f>
        <x:v>0</x:v>
      </x:c>
      <x:c r="N3003" s="7" t="n">
        <x:f>MAX(0,L3003-H3003)</x:f>
        <x:v>0</x:v>
      </x:c>
      <x:c r="O3003" s="7" t="n">
        <x:f>MAX(0,F3003+I3003-N3003)</x:f>
        <x:v>0</x:v>
      </x:c>
      <x:c r="P3003" s="7" t="n">
        <x:f>MAX(0,N3003-F3003-I3003)</x:f>
        <x:v>0</x:v>
      </x:c>
      <x:c r="Q3003" s="7" t="n">
        <x:f>MAX(0,G3003+J3003-P3003)</x:f>
        <x:v>0</x:v>
      </x:c>
      <x:c r="R3003" s="7" t="n">
        <x:f>M3003+MAX(0,K3003-MAX(0,P3003-G3003-J3003))</x:f>
        <x:v>0</x:v>
      </x:c>
      <x:c r="S3003" s="7" t="n">
        <x:f>SUM(O3003,Q3003,R3003)</x:f>
        <x:v>0</x:v>
      </x:c>
      <x:c r="T3003" s="14" t="n">
        <x:f>'Inventory detail'!T751</x:f>
        <x:v>0.1419</x:v>
      </x:c>
      <x:c r="U3003" s="14" t="n">
        <x:f>'Inventory detail'!U751</x:f>
        <x:v>0.128622</x:v>
      </x:c>
      <x:c r="V3003" s="9" t="n">
        <x:f>O3003*T3003</x:f>
        <x:v>0</x:v>
      </x:c>
      <x:c r="W3003" s="9" t="n">
        <x:f>Q3003*T3003</x:f>
        <x:v>0</x:v>
      </x:c>
      <x:c r="X3003" s="9" t="n">
        <x:f>R3003*T3003</x:f>
        <x:v>0</x:v>
      </x:c>
      <x:c r="Y3003" s="9" t="n">
        <x:f>S3003*T3003</x:f>
        <x:v>0</x:v>
      </x:c>
      <x:c r="Z3003" s="9" t="n">
        <x:f>IF(ISNUMBER(U3003),S3003*(U3003-T3003),"n.a.")</x:f>
        <x:v>0</x:v>
      </x:c>
      <x:c r="AA3003" s="9" t="n">
        <x:f>IF(ISNUMBER(U3003),Y3003,0)</x:f>
        <x:v>0</x:v>
      </x:c>
      <x:c r="AB3003" s="7" t="n">
        <x:f>MAX(0,L3003-SUM(F3003:K3003))</x:f>
        <x:v>0</x:v>
      </x:c>
    </x:row>
    <x:row r="3004" ht="22" customHeight="1">
      <x:c r="A3004" s="18" t="n">
        <x:f>Summary!E$41</x:f>
        <x:v>46388</x:v>
      </x:c>
      <x:c r="B3004" s="2" t="str">
        <x:f>'Inventory detail'!A752</x:f>
        <x:v>COIL</x:v>
      </x:c>
      <x:c r="C3004" s="2" t="str">
        <x:f>'Inventory detail'!B752</x:f>
        <x:v>10</x:v>
      </x:c>
      <x:c r="D3004" s="2" t="str">
        <x:f>'Inventory detail'!C752</x:f>
        <x:v>25BLU12-4</x:v>
      </x:c>
      <x:c r="E3004" s="10" t="n">
        <x:f>A1878</x:f>
        <x:v>46357</x:v>
      </x:c>
      <x:c r="F3004" s="7" t="n">
        <x:f>O1878</x:f>
        <x:v>0</x:v>
      </x:c>
      <x:c r="G3004" s="7" t="n">
        <x:f>Q1878</x:f>
        <x:v>0</x:v>
      </x:c>
      <x:c r="H3004" s="7" t="n">
        <x:f>R1878</x:f>
        <x:v>0</x:v>
      </x:c>
      <x:c r="I3004" s="7" t="n">
        <x:f>0</x:f>
        <x:v>0</x:v>
      </x:c>
      <x:c r="J3004" s="7" t="n">
        <x:f>0</x:f>
        <x:v>0</x:v>
      </x:c>
      <x:c r="K3004" s="7" t="n">
        <x:f>0</x:f>
        <x:v>0</x:v>
      </x:c>
      <x:c r="L3004" s="7" t="n">
        <x:f>'Inventory detail'!F752*Summary!$K$5*(A3004-E3004)/Summary!$K$6</x:f>
        <x:v>0</x:v>
      </x:c>
      <x:c r="M3004" s="7" t="n">
        <x:f>MAX(0,H3004-L3004)</x:f>
        <x:v>0</x:v>
      </x:c>
      <x:c r="N3004" s="7" t="n">
        <x:f>MAX(0,L3004-H3004)</x:f>
        <x:v>0</x:v>
      </x:c>
      <x:c r="O3004" s="7" t="n">
        <x:f>MAX(0,F3004+I3004-N3004)</x:f>
        <x:v>0</x:v>
      </x:c>
      <x:c r="P3004" s="7" t="n">
        <x:f>MAX(0,N3004-F3004-I3004)</x:f>
        <x:v>0</x:v>
      </x:c>
      <x:c r="Q3004" s="7" t="n">
        <x:f>MAX(0,G3004+J3004-P3004)</x:f>
        <x:v>0</x:v>
      </x:c>
      <x:c r="R3004" s="7" t="n">
        <x:f>M3004+MAX(0,K3004-MAX(0,P3004-G3004-J3004))</x:f>
        <x:v>0</x:v>
      </x:c>
      <x:c r="S3004" s="7" t="n">
        <x:f>SUM(O3004,Q3004,R3004)</x:f>
        <x:v>0</x:v>
      </x:c>
      <x:c r="T3004" s="14" t="n">
        <x:f>'Inventory detail'!T752</x:f>
        <x:v>0.1158</x:v>
      </x:c>
      <x:c r="U3004" s="14" t="str">
        <x:f>'Inventory detail'!U752</x:f>
        <x:v>n.a.</x:v>
      </x:c>
      <x:c r="V3004" s="9" t="n">
        <x:f>O3004*T3004</x:f>
        <x:v>0</x:v>
      </x:c>
      <x:c r="W3004" s="9" t="n">
        <x:f>Q3004*T3004</x:f>
        <x:v>0</x:v>
      </x:c>
      <x:c r="X3004" s="9" t="n">
        <x:f>R3004*T3004</x:f>
        <x:v>0</x:v>
      </x:c>
      <x:c r="Y3004" s="9" t="n">
        <x:f>S3004*T3004</x:f>
        <x:v>0</x:v>
      </x:c>
      <x:c r="Z3004" s="9" t="str">
        <x:f>IF(ISNUMBER(U3004),S3004*(U3004-T3004),"n.a.")</x:f>
        <x:v>n.a.</x:v>
      </x:c>
      <x:c r="AA3004" s="9" t="n">
        <x:f>IF(ISNUMBER(U3004),Y3004,0)</x:f>
        <x:v>0</x:v>
      </x:c>
      <x:c r="AB3004" s="7" t="n">
        <x:f>MAX(0,L3004-SUM(F3004:K3004))</x:f>
        <x:v>0</x:v>
      </x:c>
    </x:row>
    <x:row r="3005" ht="22" customHeight="1">
      <x:c r="A3005" s="18" t="n">
        <x:f>Summary!E$41</x:f>
        <x:v>46388</x:v>
      </x:c>
      <x:c r="B3005" s="2" t="str">
        <x:f>'Inventory detail'!A753</x:f>
        <x:v>COIL</x:v>
      </x:c>
      <x:c r="C3005" s="2" t="str">
        <x:f>'Inventory detail'!B753</x:f>
        <x:v>10</x:v>
      </x:c>
      <x:c r="D3005" s="2" t="str">
        <x:f>'Inventory detail'!C753</x:f>
        <x:v>25MAR12-4</x:v>
      </x:c>
      <x:c r="E3005" s="10" t="n">
        <x:f>A1879</x:f>
        <x:v>46357</x:v>
      </x:c>
      <x:c r="F3005" s="7" t="n">
        <x:f>O1879</x:f>
        <x:v>0</x:v>
      </x:c>
      <x:c r="G3005" s="7" t="n">
        <x:f>Q1879</x:f>
        <x:v>0</x:v>
      </x:c>
      <x:c r="H3005" s="7" t="n">
        <x:f>R1879</x:f>
        <x:v>400</x:v>
      </x:c>
      <x:c r="I3005" s="7" t="n">
        <x:f>0</x:f>
        <x:v>0</x:v>
      </x:c>
      <x:c r="J3005" s="7" t="n">
        <x:f>0</x:f>
        <x:v>0</x:v>
      </x:c>
      <x:c r="K3005" s="7" t="n">
        <x:f>0</x:f>
        <x:v>0</x:v>
      </x:c>
      <x:c r="L3005" s="7" t="n">
        <x:f>'Inventory detail'!F753*Summary!$K$5*(A3005-E3005)/Summary!$K$6</x:f>
        <x:v>0</x:v>
      </x:c>
      <x:c r="M3005" s="7" t="n">
        <x:f>MAX(0,H3005-L3005)</x:f>
        <x:v>400</x:v>
      </x:c>
      <x:c r="N3005" s="7" t="n">
        <x:f>MAX(0,L3005-H3005)</x:f>
        <x:v>0</x:v>
      </x:c>
      <x:c r="O3005" s="7" t="n">
        <x:f>MAX(0,F3005+I3005-N3005)</x:f>
        <x:v>0</x:v>
      </x:c>
      <x:c r="P3005" s="7" t="n">
        <x:f>MAX(0,N3005-F3005-I3005)</x:f>
        <x:v>0</x:v>
      </x:c>
      <x:c r="Q3005" s="7" t="n">
        <x:f>MAX(0,G3005+J3005-P3005)</x:f>
        <x:v>0</x:v>
      </x:c>
      <x:c r="R3005" s="7" t="n">
        <x:f>M3005+MAX(0,K3005-MAX(0,P3005-G3005-J3005))</x:f>
        <x:v>400</x:v>
      </x:c>
      <x:c r="S3005" s="7" t="n">
        <x:f>SUM(O3005,Q3005,R3005)</x:f>
        <x:v>400</x:v>
      </x:c>
      <x:c r="T3005" s="14" t="n">
        <x:f>'Inventory detail'!T753</x:f>
        <x:v>0.1158</x:v>
      </x:c>
      <x:c r="U3005" s="14" t="str">
        <x:f>'Inventory detail'!U753</x:f>
        <x:v>n.a.</x:v>
      </x:c>
      <x:c r="V3005" s="9" t="n">
        <x:f>O3005*T3005</x:f>
        <x:v>0</x:v>
      </x:c>
      <x:c r="W3005" s="9" t="n">
        <x:f>Q3005*T3005</x:f>
        <x:v>0</x:v>
      </x:c>
      <x:c r="X3005" s="9" t="n">
        <x:f>R3005*T3005</x:f>
        <x:v>46.32</x:v>
      </x:c>
      <x:c r="Y3005" s="9" t="n">
        <x:f>S3005*T3005</x:f>
        <x:v>46.32</x:v>
      </x:c>
      <x:c r="Z3005" s="9" t="str">
        <x:f>IF(ISNUMBER(U3005),S3005*(U3005-T3005),"n.a.")</x:f>
        <x:v>n.a.</x:v>
      </x:c>
      <x:c r="AA3005" s="9" t="n">
        <x:f>IF(ISNUMBER(U3005),Y3005,0)</x:f>
        <x:v>0</x:v>
      </x:c>
      <x:c r="AB3005" s="7" t="n">
        <x:f>MAX(0,L3005-SUM(F3005:K3005))</x:f>
        <x:v>0</x:v>
      </x:c>
    </x:row>
    <x:row r="3006" ht="22" customHeight="1">
      <x:c r="A3006" s="18" t="n">
        <x:f>Summary!E$41</x:f>
        <x:v>46388</x:v>
      </x:c>
      <x:c r="B3006" s="2" t="str">
        <x:f>'Inventory detail'!A754</x:f>
        <x:v>COIL</x:v>
      </x:c>
      <x:c r="C3006" s="2" t="str">
        <x:f>'Inventory detail'!B754</x:f>
        <x:v>10</x:v>
      </x:c>
      <x:c r="D3006" s="2" t="str">
        <x:f>'Inventory detail'!C754</x:f>
        <x:v>28MAR12-4</x:v>
      </x:c>
      <x:c r="E3006" s="10" t="n">
        <x:f>A1880</x:f>
        <x:v>46357</x:v>
      </x:c>
      <x:c r="F3006" s="7" t="n">
        <x:f>O1880</x:f>
        <x:v>0</x:v>
      </x:c>
      <x:c r="G3006" s="7" t="n">
        <x:f>Q1880</x:f>
        <x:v>0</x:v>
      </x:c>
      <x:c r="H3006" s="7" t="n">
        <x:f>R1880</x:f>
        <x:v>0</x:v>
      </x:c>
      <x:c r="I3006" s="7" t="n">
        <x:f>0</x:f>
        <x:v>0</x:v>
      </x:c>
      <x:c r="J3006" s="7" t="n">
        <x:f>0</x:f>
        <x:v>0</x:v>
      </x:c>
      <x:c r="K3006" s="7" t="n">
        <x:f>0</x:f>
        <x:v>0</x:v>
      </x:c>
      <x:c r="L3006" s="7" t="n">
        <x:f>'Inventory detail'!F754*Summary!$K$5*(A3006-E3006)/Summary!$K$6</x:f>
        <x:v>0</x:v>
      </x:c>
      <x:c r="M3006" s="7" t="n">
        <x:f>MAX(0,H3006-L3006)</x:f>
        <x:v>0</x:v>
      </x:c>
      <x:c r="N3006" s="7" t="n">
        <x:f>MAX(0,L3006-H3006)</x:f>
        <x:v>0</x:v>
      </x:c>
      <x:c r="O3006" s="7" t="n">
        <x:f>MAX(0,F3006+I3006-N3006)</x:f>
        <x:v>0</x:v>
      </x:c>
      <x:c r="P3006" s="7" t="n">
        <x:f>MAX(0,N3006-F3006-I3006)</x:f>
        <x:v>0</x:v>
      </x:c>
      <x:c r="Q3006" s="7" t="n">
        <x:f>MAX(0,G3006+J3006-P3006)</x:f>
        <x:v>0</x:v>
      </x:c>
      <x:c r="R3006" s="7" t="n">
        <x:f>M3006+MAX(0,K3006-MAX(0,P3006-G3006-J3006))</x:f>
        <x:v>0</x:v>
      </x:c>
      <x:c r="S3006" s="7" t="n">
        <x:f>SUM(O3006,Q3006,R3006)</x:f>
        <x:v>0</x:v>
      </x:c>
      <x:c r="T3006" s="14" t="n">
        <x:f>'Inventory detail'!T754</x:f>
        <x:v>0.1292</x:v>
      </x:c>
      <x:c r="U3006" s="14" t="str">
        <x:f>'Inventory detail'!U754</x:f>
        <x:v>n.a.</x:v>
      </x:c>
      <x:c r="V3006" s="9" t="n">
        <x:f>O3006*T3006</x:f>
        <x:v>0</x:v>
      </x:c>
      <x:c r="W3006" s="9" t="n">
        <x:f>Q3006*T3006</x:f>
        <x:v>0</x:v>
      </x:c>
      <x:c r="X3006" s="9" t="n">
        <x:f>R3006*T3006</x:f>
        <x:v>0</x:v>
      </x:c>
      <x:c r="Y3006" s="9" t="n">
        <x:f>S3006*T3006</x:f>
        <x:v>0</x:v>
      </x:c>
      <x:c r="Z3006" s="9" t="str">
        <x:f>IF(ISNUMBER(U3006),S3006*(U3006-T3006),"n.a.")</x:f>
        <x:v>n.a.</x:v>
      </x:c>
      <x:c r="AA3006" s="9" t="n">
        <x:f>IF(ISNUMBER(U3006),Y3006,0)</x:f>
        <x:v>0</x:v>
      </x:c>
      <x:c r="AB3006" s="7" t="n">
        <x:f>MAX(0,L3006-SUM(F3006:K3006))</x:f>
        <x:v>0</x:v>
      </x:c>
    </x:row>
    <x:row r="3007" ht="22" customHeight="1">
      <x:c r="A3007" s="18" t="n">
        <x:f>Summary!E$41</x:f>
        <x:v>46388</x:v>
      </x:c>
      <x:c r="B3007" s="2" t="str">
        <x:f>'Inventory detail'!A755</x:f>
        <x:v>COIL</x:v>
      </x:c>
      <x:c r="C3007" s="2" t="str">
        <x:f>'Inventory detail'!B755</x:f>
        <x:v>10</x:v>
      </x:c>
      <x:c r="D3007" s="2" t="str">
        <x:f>'Inventory detail'!C755</x:f>
        <x:v>28WHT36-4</x:v>
      </x:c>
      <x:c r="E3007" s="10" t="n">
        <x:f>A1881</x:f>
        <x:v>46357</x:v>
      </x:c>
      <x:c r="F3007" s="7" t="n">
        <x:f>O1881</x:f>
        <x:v>0</x:v>
      </x:c>
      <x:c r="G3007" s="7" t="n">
        <x:f>Q1881</x:f>
        <x:v>0</x:v>
      </x:c>
      <x:c r="H3007" s="7" t="n">
        <x:f>R1881</x:f>
        <x:v>0</x:v>
      </x:c>
      <x:c r="I3007" s="7" t="n">
        <x:f>0</x:f>
        <x:v>0</x:v>
      </x:c>
      <x:c r="J3007" s="7" t="n">
        <x:f>0</x:f>
        <x:v>0</x:v>
      </x:c>
      <x:c r="K3007" s="7" t="n">
        <x:f>0</x:f>
        <x:v>0</x:v>
      </x:c>
      <x:c r="L3007" s="7" t="n">
        <x:f>'Inventory detail'!F755*Summary!$K$5*(A3007-E3007)/Summary!$K$6</x:f>
        <x:v>0</x:v>
      </x:c>
      <x:c r="M3007" s="7" t="n">
        <x:f>MAX(0,H3007-L3007)</x:f>
        <x:v>0</x:v>
      </x:c>
      <x:c r="N3007" s="7" t="n">
        <x:f>MAX(0,L3007-H3007)</x:f>
        <x:v>0</x:v>
      </x:c>
      <x:c r="O3007" s="7" t="n">
        <x:f>MAX(0,F3007+I3007-N3007)</x:f>
        <x:v>0</x:v>
      </x:c>
      <x:c r="P3007" s="7" t="n">
        <x:f>MAX(0,N3007-F3007-I3007)</x:f>
        <x:v>0</x:v>
      </x:c>
      <x:c r="Q3007" s="7" t="n">
        <x:f>MAX(0,G3007+J3007-P3007)</x:f>
        <x:v>0</x:v>
      </x:c>
      <x:c r="R3007" s="7" t="n">
        <x:f>M3007+MAX(0,K3007-MAX(0,P3007-G3007-J3007))</x:f>
        <x:v>0</x:v>
      </x:c>
      <x:c r="S3007" s="7" t="n">
        <x:f>SUM(O3007,Q3007,R3007)</x:f>
        <x:v>0</x:v>
      </x:c>
      <x:c r="T3007" s="14" t="n">
        <x:f>'Inventory detail'!T755</x:f>
        <x:v>0.34590000000000004</x:v>
      </x:c>
      <x:c r="U3007" s="14" t="str">
        <x:f>'Inventory detail'!U755</x:f>
        <x:v>n.a.</x:v>
      </x:c>
      <x:c r="V3007" s="9" t="n">
        <x:f>O3007*T3007</x:f>
        <x:v>0</x:v>
      </x:c>
      <x:c r="W3007" s="9" t="n">
        <x:f>Q3007*T3007</x:f>
        <x:v>0</x:v>
      </x:c>
      <x:c r="X3007" s="9" t="n">
        <x:f>R3007*T3007</x:f>
        <x:v>0</x:v>
      </x:c>
      <x:c r="Y3007" s="9" t="n">
        <x:f>S3007*T3007</x:f>
        <x:v>0</x:v>
      </x:c>
      <x:c r="Z3007" s="9" t="str">
        <x:f>IF(ISNUMBER(U3007),S3007*(U3007-T3007),"n.a.")</x:f>
        <x:v>n.a.</x:v>
      </x:c>
      <x:c r="AA3007" s="9" t="n">
        <x:f>IF(ISNUMBER(U3007),Y3007,0)</x:f>
        <x:v>0</x:v>
      </x:c>
      <x:c r="AB3007" s="7" t="n">
        <x:f>MAX(0,L3007-SUM(F3007:K3007))</x:f>
        <x:v>0</x:v>
      </x:c>
    </x:row>
    <x:row r="3008" ht="22" customHeight="1">
      <x:c r="A3008" s="18" t="n">
        <x:f>Summary!E$41</x:f>
        <x:v>46388</x:v>
      </x:c>
      <x:c r="B3008" s="2" t="str">
        <x:f>'Inventory detail'!A756</x:f>
        <x:v>COIL</x:v>
      </x:c>
      <x:c r="C3008" s="2" t="str">
        <x:f>'Inventory detail'!B756</x:f>
        <x:v>10</x:v>
      </x:c>
      <x:c r="D3008" s="2" t="str">
        <x:f>'Inventory detail'!C756</x:f>
        <x:v>30BLU12-4</x:v>
      </x:c>
      <x:c r="E3008" s="10" t="n">
        <x:f>A1882</x:f>
        <x:v>46357</x:v>
      </x:c>
      <x:c r="F3008" s="7" t="n">
        <x:f>O1882</x:f>
        <x:v>0</x:v>
      </x:c>
      <x:c r="G3008" s="7" t="n">
        <x:f>Q1882</x:f>
        <x:v>0</x:v>
      </x:c>
      <x:c r="H3008" s="7" t="n">
        <x:f>R1882</x:f>
        <x:v>700</x:v>
      </x:c>
      <x:c r="I3008" s="7" t="n">
        <x:f>0</x:f>
        <x:v>0</x:v>
      </x:c>
      <x:c r="J3008" s="7" t="n">
        <x:f>0</x:f>
        <x:v>0</x:v>
      </x:c>
      <x:c r="K3008" s="7" t="n">
        <x:f>0</x:f>
        <x:v>0</x:v>
      </x:c>
      <x:c r="L3008" s="7" t="n">
        <x:f>'Inventory detail'!F756*Summary!$K$5*(A3008-E3008)/Summary!$K$6</x:f>
        <x:v>0</x:v>
      </x:c>
      <x:c r="M3008" s="7" t="n">
        <x:f>MAX(0,H3008-L3008)</x:f>
        <x:v>700</x:v>
      </x:c>
      <x:c r="N3008" s="7" t="n">
        <x:f>MAX(0,L3008-H3008)</x:f>
        <x:v>0</x:v>
      </x:c>
      <x:c r="O3008" s="7" t="n">
        <x:f>MAX(0,F3008+I3008-N3008)</x:f>
        <x:v>0</x:v>
      </x:c>
      <x:c r="P3008" s="7" t="n">
        <x:f>MAX(0,N3008-F3008-I3008)</x:f>
        <x:v>0</x:v>
      </x:c>
      <x:c r="Q3008" s="7" t="n">
        <x:f>MAX(0,G3008+J3008-P3008)</x:f>
        <x:v>0</x:v>
      </x:c>
      <x:c r="R3008" s="7" t="n">
        <x:f>M3008+MAX(0,K3008-MAX(0,P3008-G3008-J3008))</x:f>
        <x:v>700</x:v>
      </x:c>
      <x:c r="S3008" s="7" t="n">
        <x:f>SUM(O3008,Q3008,R3008)</x:f>
        <x:v>700</x:v>
      </x:c>
      <x:c r="T3008" s="14" t="n">
        <x:f>'Inventory detail'!T756</x:f>
        <x:v>0.1408</x:v>
      </x:c>
      <x:c r="U3008" s="14" t="str">
        <x:f>'Inventory detail'!U756</x:f>
        <x:v>n.a.</x:v>
      </x:c>
      <x:c r="V3008" s="9" t="n">
        <x:f>O3008*T3008</x:f>
        <x:v>0</x:v>
      </x:c>
      <x:c r="W3008" s="9" t="n">
        <x:f>Q3008*T3008</x:f>
        <x:v>0</x:v>
      </x:c>
      <x:c r="X3008" s="9" t="n">
        <x:f>R3008*T3008</x:f>
        <x:v>98.56</x:v>
      </x:c>
      <x:c r="Y3008" s="9" t="n">
        <x:f>S3008*T3008</x:f>
        <x:v>98.56</x:v>
      </x:c>
      <x:c r="Z3008" s="9" t="str">
        <x:f>IF(ISNUMBER(U3008),S3008*(U3008-T3008),"n.a.")</x:f>
        <x:v>n.a.</x:v>
      </x:c>
      <x:c r="AA3008" s="9" t="n">
        <x:f>IF(ISNUMBER(U3008),Y3008,0)</x:f>
        <x:v>0</x:v>
      </x:c>
      <x:c r="AB3008" s="7" t="n">
        <x:f>MAX(0,L3008-SUM(F3008:K3008))</x:f>
        <x:v>0</x:v>
      </x:c>
    </x:row>
    <x:row r="3009" ht="22" customHeight="1">
      <x:c r="A3009" s="18" t="n">
        <x:f>Summary!E$41</x:f>
        <x:v>46388</x:v>
      </x:c>
      <x:c r="B3009" s="2" t="str">
        <x:f>'Inventory detail'!A757</x:f>
        <x:v>COIL</x:v>
      </x:c>
      <x:c r="C3009" s="2" t="str">
        <x:f>'Inventory detail'!B757</x:f>
        <x:v>10</x:v>
      </x:c>
      <x:c r="D3009" s="2" t="str">
        <x:f>'Inventory detail'!C757</x:f>
        <x:v>30MAR12-4</x:v>
      </x:c>
      <x:c r="E3009" s="10" t="n">
        <x:f>A1883</x:f>
        <x:v>46357</x:v>
      </x:c>
      <x:c r="F3009" s="7" t="n">
        <x:f>O1883</x:f>
        <x:v>0</x:v>
      </x:c>
      <x:c r="G3009" s="7" t="n">
        <x:f>Q1883</x:f>
        <x:v>0</x:v>
      </x:c>
      <x:c r="H3009" s="7" t="n">
        <x:f>R1883</x:f>
        <x:v>500</x:v>
      </x:c>
      <x:c r="I3009" s="7" t="n">
        <x:f>0</x:f>
        <x:v>0</x:v>
      </x:c>
      <x:c r="J3009" s="7" t="n">
        <x:f>0</x:f>
        <x:v>0</x:v>
      </x:c>
      <x:c r="K3009" s="7" t="n">
        <x:f>0</x:f>
        <x:v>0</x:v>
      </x:c>
      <x:c r="L3009" s="7" t="n">
        <x:f>'Inventory detail'!F757*Summary!$K$5*(A3009-E3009)/Summary!$K$6</x:f>
        <x:v>0</x:v>
      </x:c>
      <x:c r="M3009" s="7" t="n">
        <x:f>MAX(0,H3009-L3009)</x:f>
        <x:v>500</x:v>
      </x:c>
      <x:c r="N3009" s="7" t="n">
        <x:f>MAX(0,L3009-H3009)</x:f>
        <x:v>0</x:v>
      </x:c>
      <x:c r="O3009" s="7" t="n">
        <x:f>MAX(0,F3009+I3009-N3009)</x:f>
        <x:v>0</x:v>
      </x:c>
      <x:c r="P3009" s="7" t="n">
        <x:f>MAX(0,N3009-F3009-I3009)</x:f>
        <x:v>0</x:v>
      </x:c>
      <x:c r="Q3009" s="7" t="n">
        <x:f>MAX(0,G3009+J3009-P3009)</x:f>
        <x:v>0</x:v>
      </x:c>
      <x:c r="R3009" s="7" t="n">
        <x:f>M3009+MAX(0,K3009-MAX(0,P3009-G3009-J3009))</x:f>
        <x:v>500</x:v>
      </x:c>
      <x:c r="S3009" s="7" t="n">
        <x:f>SUM(O3009,Q3009,R3009)</x:f>
        <x:v>500</x:v>
      </x:c>
      <x:c r="T3009" s="14" t="n">
        <x:f>'Inventory detail'!T757</x:f>
        <x:v>0.1408</x:v>
      </x:c>
      <x:c r="U3009" s="14" t="str">
        <x:f>'Inventory detail'!U757</x:f>
        <x:v>n.a.</x:v>
      </x:c>
      <x:c r="V3009" s="9" t="n">
        <x:f>O3009*T3009</x:f>
        <x:v>0</x:v>
      </x:c>
      <x:c r="W3009" s="9" t="n">
        <x:f>Q3009*T3009</x:f>
        <x:v>0</x:v>
      </x:c>
      <x:c r="X3009" s="9" t="n">
        <x:f>R3009*T3009</x:f>
        <x:v>70.4</x:v>
      </x:c>
      <x:c r="Y3009" s="9" t="n">
        <x:f>S3009*T3009</x:f>
        <x:v>70.4</x:v>
      </x:c>
      <x:c r="Z3009" s="9" t="str">
        <x:f>IF(ISNUMBER(U3009),S3009*(U3009-T3009),"n.a.")</x:f>
        <x:v>n.a.</x:v>
      </x:c>
      <x:c r="AA3009" s="9" t="n">
        <x:f>IF(ISNUMBER(U3009),Y3009,0)</x:f>
        <x:v>0</x:v>
      </x:c>
      <x:c r="AB3009" s="7" t="n">
        <x:f>MAX(0,L3009-SUM(F3009:K3009))</x:f>
        <x:v>0</x:v>
      </x:c>
    </x:row>
    <x:row r="3010" ht="22" customHeight="1">
      <x:c r="A3010" s="18" t="n">
        <x:f>Summary!E$41</x:f>
        <x:v>46388</x:v>
      </x:c>
      <x:c r="B3010" s="2" t="str">
        <x:f>'Inventory detail'!A758</x:f>
        <x:v>COIL</x:v>
      </x:c>
      <x:c r="C3010" s="2" t="str">
        <x:f>'Inventory detail'!B758</x:f>
        <x:v>10</x:v>
      </x:c>
      <x:c r="D3010" s="2" t="str">
        <x:f>'Inventory detail'!C758</x:f>
        <x:v>30WHT36-4</x:v>
      </x:c>
      <x:c r="E3010" s="10" t="n">
        <x:f>A1884</x:f>
        <x:v>46357</x:v>
      </x:c>
      <x:c r="F3010" s="7" t="n">
        <x:f>O1884</x:f>
        <x:v>0</x:v>
      </x:c>
      <x:c r="G3010" s="7" t="n">
        <x:f>Q1884</x:f>
        <x:v>0</x:v>
      </x:c>
      <x:c r="H3010" s="7" t="n">
        <x:f>R1884</x:f>
        <x:v>0</x:v>
      </x:c>
      <x:c r="I3010" s="7" t="n">
        <x:f>0</x:f>
        <x:v>0</x:v>
      </x:c>
      <x:c r="J3010" s="7" t="n">
        <x:f>0</x:f>
        <x:v>0</x:v>
      </x:c>
      <x:c r="K3010" s="7" t="n">
        <x:f>0</x:f>
        <x:v>0</x:v>
      </x:c>
      <x:c r="L3010" s="7" t="n">
        <x:f>'Inventory detail'!F758*Summary!$K$5*(A3010-E3010)/Summary!$K$6</x:f>
        <x:v>0</x:v>
      </x:c>
      <x:c r="M3010" s="7" t="n">
        <x:f>MAX(0,H3010-L3010)</x:f>
        <x:v>0</x:v>
      </x:c>
      <x:c r="N3010" s="7" t="n">
        <x:f>MAX(0,L3010-H3010)</x:f>
        <x:v>0</x:v>
      </x:c>
      <x:c r="O3010" s="7" t="n">
        <x:f>MAX(0,F3010+I3010-N3010)</x:f>
        <x:v>0</x:v>
      </x:c>
      <x:c r="P3010" s="7" t="n">
        <x:f>MAX(0,N3010-F3010-I3010)</x:f>
        <x:v>0</x:v>
      </x:c>
      <x:c r="Q3010" s="7" t="n">
        <x:f>MAX(0,G3010+J3010-P3010)</x:f>
        <x:v>0</x:v>
      </x:c>
      <x:c r="R3010" s="7" t="n">
        <x:f>M3010+MAX(0,K3010-MAX(0,P3010-G3010-J3010))</x:f>
        <x:v>0</x:v>
      </x:c>
      <x:c r="S3010" s="7" t="n">
        <x:f>SUM(O3010,Q3010,R3010)</x:f>
        <x:v>0</x:v>
      </x:c>
      <x:c r="T3010" s="14" t="n">
        <x:f>'Inventory detail'!T758</x:f>
        <x:v>0.37829999999999997</x:v>
      </x:c>
      <x:c r="U3010" s="14" t="str">
        <x:f>'Inventory detail'!U758</x:f>
        <x:v>n.a.</x:v>
      </x:c>
      <x:c r="V3010" s="9" t="n">
        <x:f>O3010*T3010</x:f>
        <x:v>0</x:v>
      </x:c>
      <x:c r="W3010" s="9" t="n">
        <x:f>Q3010*T3010</x:f>
        <x:v>0</x:v>
      </x:c>
      <x:c r="X3010" s="9" t="n">
        <x:f>R3010*T3010</x:f>
        <x:v>0</x:v>
      </x:c>
      <x:c r="Y3010" s="9" t="n">
        <x:f>S3010*T3010</x:f>
        <x:v>0</x:v>
      </x:c>
      <x:c r="Z3010" s="9" t="str">
        <x:f>IF(ISNUMBER(U3010),S3010*(U3010-T3010),"n.a.")</x:f>
        <x:v>n.a.</x:v>
      </x:c>
      <x:c r="AA3010" s="9" t="n">
        <x:f>IF(ISNUMBER(U3010),Y3010,0)</x:f>
        <x:v>0</x:v>
      </x:c>
      <x:c r="AB3010" s="7" t="n">
        <x:f>MAX(0,L3010-SUM(F3010:K3010))</x:f>
        <x:v>0</x:v>
      </x:c>
    </x:row>
    <x:row r="3011" ht="22" customHeight="1">
      <x:c r="A3011" s="18" t="n">
        <x:f>Summary!E$41</x:f>
        <x:v>46388</x:v>
      </x:c>
      <x:c r="B3011" s="2" t="str">
        <x:f>'Inventory detail'!A759</x:f>
        <x:v>COIL</x:v>
      </x:c>
      <x:c r="C3011" s="2" t="str">
        <x:f>'Inventory detail'!B759</x:f>
        <x:v>10</x:v>
      </x:c>
      <x:c r="D3011" s="2" t="str">
        <x:f>'Inventory detail'!C759</x:f>
        <x:v>32FG12-4</x:v>
      </x:c>
      <x:c r="E3011" s="10" t="n">
        <x:f>A1885</x:f>
        <x:v>46357</x:v>
      </x:c>
      <x:c r="F3011" s="7" t="n">
        <x:f>O1885</x:f>
        <x:v>0</x:v>
      </x:c>
      <x:c r="G3011" s="7" t="n">
        <x:f>Q1885</x:f>
        <x:v>0</x:v>
      </x:c>
      <x:c r="H3011" s="7" t="n">
        <x:f>R1885</x:f>
        <x:v>0</x:v>
      </x:c>
      <x:c r="I3011" s="7" t="n">
        <x:f>0</x:f>
        <x:v>0</x:v>
      </x:c>
      <x:c r="J3011" s="7" t="n">
        <x:f>0</x:f>
        <x:v>0</x:v>
      </x:c>
      <x:c r="K3011" s="7" t="n">
        <x:f>0</x:f>
        <x:v>0</x:v>
      </x:c>
      <x:c r="L3011" s="7" t="n">
        <x:f>'Inventory detail'!F759*Summary!$K$5*(A3011-E3011)/Summary!$K$6</x:f>
        <x:v>0</x:v>
      </x:c>
      <x:c r="M3011" s="7" t="n">
        <x:f>MAX(0,H3011-L3011)</x:f>
        <x:v>0</x:v>
      </x:c>
      <x:c r="N3011" s="7" t="n">
        <x:f>MAX(0,L3011-H3011)</x:f>
        <x:v>0</x:v>
      </x:c>
      <x:c r="O3011" s="7" t="n">
        <x:f>MAX(0,F3011+I3011-N3011)</x:f>
        <x:v>0</x:v>
      </x:c>
      <x:c r="P3011" s="7" t="n">
        <x:f>MAX(0,N3011-F3011-I3011)</x:f>
        <x:v>0</x:v>
      </x:c>
      <x:c r="Q3011" s="7" t="n">
        <x:f>MAX(0,G3011+J3011-P3011)</x:f>
        <x:v>0</x:v>
      </x:c>
      <x:c r="R3011" s="7" t="n">
        <x:f>M3011+MAX(0,K3011-MAX(0,P3011-G3011-J3011))</x:f>
        <x:v>0</x:v>
      </x:c>
      <x:c r="S3011" s="7" t="n">
        <x:f>SUM(O3011,Q3011,R3011)</x:f>
        <x:v>0</x:v>
      </x:c>
      <x:c r="T3011" s="14" t="n">
        <x:f>'Inventory detail'!T759</x:f>
        <x:v>0.1489</x:v>
      </x:c>
      <x:c r="U3011" s="14" t="str">
        <x:f>'Inventory detail'!U759</x:f>
        <x:v>n.a.</x:v>
      </x:c>
      <x:c r="V3011" s="9" t="n">
        <x:f>O3011*T3011</x:f>
        <x:v>0</x:v>
      </x:c>
      <x:c r="W3011" s="9" t="n">
        <x:f>Q3011*T3011</x:f>
        <x:v>0</x:v>
      </x:c>
      <x:c r="X3011" s="9" t="n">
        <x:f>R3011*T3011</x:f>
        <x:v>0</x:v>
      </x:c>
      <x:c r="Y3011" s="9" t="n">
        <x:f>S3011*T3011</x:f>
        <x:v>0</x:v>
      </x:c>
      <x:c r="Z3011" s="9" t="str">
        <x:f>IF(ISNUMBER(U3011),S3011*(U3011-T3011),"n.a.")</x:f>
        <x:v>n.a.</x:v>
      </x:c>
      <x:c r="AA3011" s="9" t="n">
        <x:f>IF(ISNUMBER(U3011),Y3011,0)</x:f>
        <x:v>0</x:v>
      </x:c>
      <x:c r="AB3011" s="7" t="n">
        <x:f>MAX(0,L3011-SUM(F3011:K3011))</x:f>
        <x:v>0</x:v>
      </x:c>
    </x:row>
    <x:row r="3012" ht="22" customHeight="1">
      <x:c r="A3012" s="18" t="n">
        <x:f>Summary!E$41</x:f>
        <x:v>46388</x:v>
      </x:c>
      <x:c r="B3012" s="2" t="str">
        <x:f>'Inventory detail'!A760</x:f>
        <x:v>COIL</x:v>
      </x:c>
      <x:c r="C3012" s="2" t="str">
        <x:f>'Inventory detail'!B760</x:f>
        <x:v>10</x:v>
      </x:c>
      <x:c r="D3012" s="2" t="str">
        <x:f>'Inventory detail'!C760</x:f>
        <x:v>32MAR12-4</x:v>
      </x:c>
      <x:c r="E3012" s="10" t="n">
        <x:f>A1886</x:f>
        <x:v>46357</x:v>
      </x:c>
      <x:c r="F3012" s="7" t="n">
        <x:f>O1886</x:f>
        <x:v>0</x:v>
      </x:c>
      <x:c r="G3012" s="7" t="n">
        <x:f>Q1886</x:f>
        <x:v>0</x:v>
      </x:c>
      <x:c r="H3012" s="7" t="n">
        <x:f>R1886</x:f>
        <x:v>600</x:v>
      </x:c>
      <x:c r="I3012" s="7" t="n">
        <x:f>0</x:f>
        <x:v>0</x:v>
      </x:c>
      <x:c r="J3012" s="7" t="n">
        <x:f>0</x:f>
        <x:v>0</x:v>
      </x:c>
      <x:c r="K3012" s="7" t="n">
        <x:f>0</x:f>
        <x:v>0</x:v>
      </x:c>
      <x:c r="L3012" s="7" t="n">
        <x:f>'Inventory detail'!F760*Summary!$K$5*(A3012-E3012)/Summary!$K$6</x:f>
        <x:v>0</x:v>
      </x:c>
      <x:c r="M3012" s="7" t="n">
        <x:f>MAX(0,H3012-L3012)</x:f>
        <x:v>600</x:v>
      </x:c>
      <x:c r="N3012" s="7" t="n">
        <x:f>MAX(0,L3012-H3012)</x:f>
        <x:v>0</x:v>
      </x:c>
      <x:c r="O3012" s="7" t="n">
        <x:f>MAX(0,F3012+I3012-N3012)</x:f>
        <x:v>0</x:v>
      </x:c>
      <x:c r="P3012" s="7" t="n">
        <x:f>MAX(0,N3012-F3012-I3012)</x:f>
        <x:v>0</x:v>
      </x:c>
      <x:c r="Q3012" s="7" t="n">
        <x:f>MAX(0,G3012+J3012-P3012)</x:f>
        <x:v>0</x:v>
      </x:c>
      <x:c r="R3012" s="7" t="n">
        <x:f>M3012+MAX(0,K3012-MAX(0,P3012-G3012-J3012))</x:f>
        <x:v>600</x:v>
      </x:c>
      <x:c r="S3012" s="7" t="n">
        <x:f>SUM(O3012,Q3012,R3012)</x:f>
        <x:v>600</x:v>
      </x:c>
      <x:c r="T3012" s="14" t="n">
        <x:f>'Inventory detail'!T760</x:f>
        <x:v>0.1489</x:v>
      </x:c>
      <x:c r="U3012" s="14" t="str">
        <x:f>'Inventory detail'!U760</x:f>
        <x:v>n.a.</x:v>
      </x:c>
      <x:c r="V3012" s="9" t="n">
        <x:f>O3012*T3012</x:f>
        <x:v>0</x:v>
      </x:c>
      <x:c r="W3012" s="9" t="n">
        <x:f>Q3012*T3012</x:f>
        <x:v>0</x:v>
      </x:c>
      <x:c r="X3012" s="9" t="n">
        <x:f>R3012*T3012</x:f>
        <x:v>89.34</x:v>
      </x:c>
      <x:c r="Y3012" s="9" t="n">
        <x:f>S3012*T3012</x:f>
        <x:v>89.34</x:v>
      </x:c>
      <x:c r="Z3012" s="9" t="str">
        <x:f>IF(ISNUMBER(U3012),S3012*(U3012-T3012),"n.a.")</x:f>
        <x:v>n.a.</x:v>
      </x:c>
      <x:c r="AA3012" s="9" t="n">
        <x:f>IF(ISNUMBER(U3012),Y3012,0)</x:f>
        <x:v>0</x:v>
      </x:c>
      <x:c r="AB3012" s="7" t="n">
        <x:f>MAX(0,L3012-SUM(F3012:K3012))</x:f>
        <x:v>0</x:v>
      </x:c>
    </x:row>
    <x:row r="3013" ht="22" customHeight="1">
      <x:c r="A3013" s="18" t="n">
        <x:f>Summary!E$41</x:f>
        <x:v>46388</x:v>
      </x:c>
      <x:c r="B3013" s="2" t="str">
        <x:f>'Inventory detail'!A761</x:f>
        <x:v>COIL</x:v>
      </x:c>
      <x:c r="C3013" s="2" t="str">
        <x:f>'Inventory detail'!B761</x:f>
        <x:v>10</x:v>
      </x:c>
      <x:c r="D3013" s="2" t="str">
        <x:f>'Inventory detail'!C761</x:f>
        <x:v>32RED12-4</x:v>
      </x:c>
      <x:c r="E3013" s="10" t="n">
        <x:f>A1887</x:f>
        <x:v>46357</x:v>
      </x:c>
      <x:c r="F3013" s="7" t="n">
        <x:f>O1887</x:f>
        <x:v>0</x:v>
      </x:c>
      <x:c r="G3013" s="7" t="n">
        <x:f>Q1887</x:f>
        <x:v>0</x:v>
      </x:c>
      <x:c r="H3013" s="7" t="n">
        <x:f>R1887</x:f>
        <x:v>400</x:v>
      </x:c>
      <x:c r="I3013" s="7" t="n">
        <x:f>0</x:f>
        <x:v>0</x:v>
      </x:c>
      <x:c r="J3013" s="7" t="n">
        <x:f>0</x:f>
        <x:v>0</x:v>
      </x:c>
      <x:c r="K3013" s="7" t="n">
        <x:f>0</x:f>
        <x:v>0</x:v>
      </x:c>
      <x:c r="L3013" s="7" t="n">
        <x:f>'Inventory detail'!F761*Summary!$K$5*(A3013-E3013)/Summary!$K$6</x:f>
        <x:v>0</x:v>
      </x:c>
      <x:c r="M3013" s="7" t="n">
        <x:f>MAX(0,H3013-L3013)</x:f>
        <x:v>400</x:v>
      </x:c>
      <x:c r="N3013" s="7" t="n">
        <x:f>MAX(0,L3013-H3013)</x:f>
        <x:v>0</x:v>
      </x:c>
      <x:c r="O3013" s="7" t="n">
        <x:f>MAX(0,F3013+I3013-N3013)</x:f>
        <x:v>0</x:v>
      </x:c>
      <x:c r="P3013" s="7" t="n">
        <x:f>MAX(0,N3013-F3013-I3013)</x:f>
        <x:v>0</x:v>
      </x:c>
      <x:c r="Q3013" s="7" t="n">
        <x:f>MAX(0,G3013+J3013-P3013)</x:f>
        <x:v>0</x:v>
      </x:c>
      <x:c r="R3013" s="7" t="n">
        <x:f>M3013+MAX(0,K3013-MAX(0,P3013-G3013-J3013))</x:f>
        <x:v>400</x:v>
      </x:c>
      <x:c r="S3013" s="7" t="n">
        <x:f>SUM(O3013,Q3013,R3013)</x:f>
        <x:v>400</x:v>
      </x:c>
      <x:c r="T3013" s="14" t="n">
        <x:f>'Inventory detail'!T761</x:f>
        <x:v>0.1489</x:v>
      </x:c>
      <x:c r="U3013" s="14" t="str">
        <x:f>'Inventory detail'!U761</x:f>
        <x:v>n.a.</x:v>
      </x:c>
      <x:c r="V3013" s="9" t="n">
        <x:f>O3013*T3013</x:f>
        <x:v>0</x:v>
      </x:c>
      <x:c r="W3013" s="9" t="n">
        <x:f>Q3013*T3013</x:f>
        <x:v>0</x:v>
      </x:c>
      <x:c r="X3013" s="9" t="n">
        <x:f>R3013*T3013</x:f>
        <x:v>59.56</x:v>
      </x:c>
      <x:c r="Y3013" s="9" t="n">
        <x:f>S3013*T3013</x:f>
        <x:v>59.56</x:v>
      </x:c>
      <x:c r="Z3013" s="9" t="str">
        <x:f>IF(ISNUMBER(U3013),S3013*(U3013-T3013),"n.a.")</x:f>
        <x:v>n.a.</x:v>
      </x:c>
      <x:c r="AA3013" s="9" t="n">
        <x:f>IF(ISNUMBER(U3013),Y3013,0)</x:f>
        <x:v>0</x:v>
      </x:c>
      <x:c r="AB3013" s="7" t="n">
        <x:f>MAX(0,L3013-SUM(F3013:K3013))</x:f>
        <x:v>0</x:v>
      </x:c>
    </x:row>
    <x:row r="3014" ht="22" customHeight="1">
      <x:c r="A3014" s="18" t="n">
        <x:f>Summary!E$41</x:f>
        <x:v>46388</x:v>
      </x:c>
      <x:c r="B3014" s="2" t="str">
        <x:f>'Inventory detail'!A762</x:f>
        <x:v>COIL</x:v>
      </x:c>
      <x:c r="C3014" s="2" t="str">
        <x:f>'Inventory detail'!B762</x:f>
        <x:v>10</x:v>
      </x:c>
      <x:c r="D3014" s="2" t="str">
        <x:f>'Inventory detail'!C762</x:f>
        <x:v>32WHT36-4</x:v>
      </x:c>
      <x:c r="E3014" s="10" t="n">
        <x:f>A1888</x:f>
        <x:v>46357</x:v>
      </x:c>
      <x:c r="F3014" s="7" t="n">
        <x:f>O1888</x:f>
        <x:v>0</x:v>
      </x:c>
      <x:c r="G3014" s="7" t="n">
        <x:f>Q1888</x:f>
        <x:v>0</x:v>
      </x:c>
      <x:c r="H3014" s="7" t="n">
        <x:f>R1888</x:f>
        <x:v>100</x:v>
      </x:c>
      <x:c r="I3014" s="7" t="n">
        <x:f>0</x:f>
        <x:v>0</x:v>
      </x:c>
      <x:c r="J3014" s="7" t="n">
        <x:f>0</x:f>
        <x:v>0</x:v>
      </x:c>
      <x:c r="K3014" s="7" t="n">
        <x:f>0</x:f>
        <x:v>0</x:v>
      </x:c>
      <x:c r="L3014" s="7" t="n">
        <x:f>'Inventory detail'!F762*Summary!$K$5*(A3014-E3014)/Summary!$K$6</x:f>
        <x:v>0</x:v>
      </x:c>
      <x:c r="M3014" s="7" t="n">
        <x:f>MAX(0,H3014-L3014)</x:f>
        <x:v>100</x:v>
      </x:c>
      <x:c r="N3014" s="7" t="n">
        <x:f>MAX(0,L3014-H3014)</x:f>
        <x:v>0</x:v>
      </x:c>
      <x:c r="O3014" s="7" t="n">
        <x:f>MAX(0,F3014+I3014-N3014)</x:f>
        <x:v>0</x:v>
      </x:c>
      <x:c r="P3014" s="7" t="n">
        <x:f>MAX(0,N3014-F3014-I3014)</x:f>
        <x:v>0</x:v>
      </x:c>
      <x:c r="Q3014" s="7" t="n">
        <x:f>MAX(0,G3014+J3014-P3014)</x:f>
        <x:v>0</x:v>
      </x:c>
      <x:c r="R3014" s="7" t="n">
        <x:f>M3014+MAX(0,K3014-MAX(0,P3014-G3014-J3014))</x:f>
        <x:v>100</x:v>
      </x:c>
      <x:c r="S3014" s="7" t="n">
        <x:f>SUM(O3014,Q3014,R3014)</x:f>
        <x:v>100</x:v>
      </x:c>
      <x:c r="T3014" s="14" t="n">
        <x:f>'Inventory detail'!T762</x:f>
        <x:v>0.3912</x:v>
      </x:c>
      <x:c r="U3014" s="14" t="str">
        <x:f>'Inventory detail'!U762</x:f>
        <x:v>n.a.</x:v>
      </x:c>
      <x:c r="V3014" s="9" t="n">
        <x:f>O3014*T3014</x:f>
        <x:v>0</x:v>
      </x:c>
      <x:c r="W3014" s="9" t="n">
        <x:f>Q3014*T3014</x:f>
        <x:v>0</x:v>
      </x:c>
      <x:c r="X3014" s="9" t="n">
        <x:f>R3014*T3014</x:f>
        <x:v>39.12</x:v>
      </x:c>
      <x:c r="Y3014" s="9" t="n">
        <x:f>S3014*T3014</x:f>
        <x:v>39.12</x:v>
      </x:c>
      <x:c r="Z3014" s="9" t="str">
        <x:f>IF(ISNUMBER(U3014),S3014*(U3014-T3014),"n.a.")</x:f>
        <x:v>n.a.</x:v>
      </x:c>
      <x:c r="AA3014" s="9" t="n">
        <x:f>IF(ISNUMBER(U3014),Y3014,0)</x:f>
        <x:v>0</x:v>
      </x:c>
      <x:c r="AB3014" s="7" t="n">
        <x:f>MAX(0,L3014-SUM(F3014:K3014))</x:f>
        <x:v>0</x:v>
      </x:c>
    </x:row>
    <x:row r="3015" ht="22" customHeight="1">
      <x:c r="A3015" s="18" t="n">
        <x:f>Summary!E$41</x:f>
        <x:v>46388</x:v>
      </x:c>
      <x:c r="B3015" s="2" t="str">
        <x:f>'Inventory detail'!A763</x:f>
        <x:v>COIL</x:v>
      </x:c>
      <x:c r="C3015" s="2" t="str">
        <x:f>'Inventory detail'!B763</x:f>
        <x:v>10</x:v>
      </x:c>
      <x:c r="D3015" s="2" t="str">
        <x:f>'Inventory detail'!C763</x:f>
        <x:v>33BLK12-4</x:v>
      </x:c>
      <x:c r="E3015" s="10" t="n">
        <x:f>A1889</x:f>
        <x:v>46357</x:v>
      </x:c>
      <x:c r="F3015" s="7" t="n">
        <x:f>O1889</x:f>
        <x:v>0</x:v>
      </x:c>
      <x:c r="G3015" s="7" t="n">
        <x:f>Q1889</x:f>
        <x:v>0</x:v>
      </x:c>
      <x:c r="H3015" s="7" t="n">
        <x:f>R1889</x:f>
        <x:v>0</x:v>
      </x:c>
      <x:c r="I3015" s="7" t="n">
        <x:f>0</x:f>
        <x:v>0</x:v>
      </x:c>
      <x:c r="J3015" s="7" t="n">
        <x:f>0</x:f>
        <x:v>0</x:v>
      </x:c>
      <x:c r="K3015" s="7" t="n">
        <x:f>0</x:f>
        <x:v>0</x:v>
      </x:c>
      <x:c r="L3015" s="7" t="n">
        <x:f>'Inventory detail'!F763*Summary!$K$5*(A3015-E3015)/Summary!$K$6</x:f>
        <x:v>0</x:v>
      </x:c>
      <x:c r="M3015" s="7" t="n">
        <x:f>MAX(0,H3015-L3015)</x:f>
        <x:v>0</x:v>
      </x:c>
      <x:c r="N3015" s="7" t="n">
        <x:f>MAX(0,L3015-H3015)</x:f>
        <x:v>0</x:v>
      </x:c>
      <x:c r="O3015" s="7" t="n">
        <x:f>MAX(0,F3015+I3015-N3015)</x:f>
        <x:v>0</x:v>
      </x:c>
      <x:c r="P3015" s="7" t="n">
        <x:f>MAX(0,N3015-F3015-I3015)</x:f>
        <x:v>0</x:v>
      </x:c>
      <x:c r="Q3015" s="7" t="n">
        <x:f>MAX(0,G3015+J3015-P3015)</x:f>
        <x:v>0</x:v>
      </x:c>
      <x:c r="R3015" s="7" t="n">
        <x:f>M3015+MAX(0,K3015-MAX(0,P3015-G3015-J3015))</x:f>
        <x:v>0</x:v>
      </x:c>
      <x:c r="S3015" s="7" t="n">
        <x:f>SUM(O3015,Q3015,R3015)</x:f>
        <x:v>0</x:v>
      </x:c>
      <x:c r="T3015" s="14" t="n">
        <x:f>'Inventory detail'!T763</x:f>
        <x:v>0.21600000000000003</x:v>
      </x:c>
      <x:c r="U3015" s="14" t="n">
        <x:f>'Inventory detail'!U763</x:f>
        <x:v>0.19591650000000002</x:v>
      </x:c>
      <x:c r="V3015" s="9" t="n">
        <x:f>O3015*T3015</x:f>
        <x:v>0</x:v>
      </x:c>
      <x:c r="W3015" s="9" t="n">
        <x:f>Q3015*T3015</x:f>
        <x:v>0</x:v>
      </x:c>
      <x:c r="X3015" s="9" t="n">
        <x:f>R3015*T3015</x:f>
        <x:v>0</x:v>
      </x:c>
      <x:c r="Y3015" s="9" t="n">
        <x:f>S3015*T3015</x:f>
        <x:v>0</x:v>
      </x:c>
      <x:c r="Z3015" s="9" t="n">
        <x:f>IF(ISNUMBER(U3015),S3015*(U3015-T3015),"n.a.")</x:f>
        <x:v>0</x:v>
      </x:c>
      <x:c r="AA3015" s="9" t="n">
        <x:f>IF(ISNUMBER(U3015),Y3015,0)</x:f>
        <x:v>0</x:v>
      </x:c>
      <x:c r="AB3015" s="7" t="n">
        <x:f>MAX(0,L3015-SUM(F3015:K3015))</x:f>
        <x:v>0</x:v>
      </x:c>
    </x:row>
    <x:row r="3016" ht="22" customHeight="1">
      <x:c r="A3016" s="18" t="n">
        <x:f>Summary!E$41</x:f>
        <x:v>46388</x:v>
      </x:c>
      <x:c r="B3016" s="2" t="str">
        <x:f>'Inventory detail'!A764</x:f>
        <x:v>COIL</x:v>
      </x:c>
      <x:c r="C3016" s="2" t="str">
        <x:f>'Inventory detail'!B764</x:f>
        <x:v>10</x:v>
      </x:c>
      <x:c r="D3016" s="2" t="str">
        <x:f>'Inventory detail'!C764</x:f>
        <x:v>6BLK36-5</x:v>
      </x:c>
      <x:c r="E3016" s="10" t="n">
        <x:f>A1890</x:f>
        <x:v>46357</x:v>
      </x:c>
      <x:c r="F3016" s="7" t="n">
        <x:f>O1890</x:f>
        <x:v>0</x:v>
      </x:c>
      <x:c r="G3016" s="7" t="n">
        <x:f>Q1890</x:f>
        <x:v>0</x:v>
      </x:c>
      <x:c r="H3016" s="7" t="n">
        <x:f>R1890</x:f>
        <x:v>0</x:v>
      </x:c>
      <x:c r="I3016" s="7" t="n">
        <x:f>0</x:f>
        <x:v>0</x:v>
      </x:c>
      <x:c r="J3016" s="7" t="n">
        <x:f>0</x:f>
        <x:v>0</x:v>
      </x:c>
      <x:c r="K3016" s="7" t="n">
        <x:f>0</x:f>
        <x:v>0</x:v>
      </x:c>
      <x:c r="L3016" s="7" t="n">
        <x:f>'Inventory detail'!F764*Summary!$K$5*(A3016-E3016)/Summary!$K$6</x:f>
        <x:v>0</x:v>
      </x:c>
      <x:c r="M3016" s="7" t="n">
        <x:f>MAX(0,H3016-L3016)</x:f>
        <x:v>0</x:v>
      </x:c>
      <x:c r="N3016" s="7" t="n">
        <x:f>MAX(0,L3016-H3016)</x:f>
        <x:v>0</x:v>
      </x:c>
      <x:c r="O3016" s="7" t="n">
        <x:f>MAX(0,F3016+I3016-N3016)</x:f>
        <x:v>0</x:v>
      </x:c>
      <x:c r="P3016" s="7" t="n">
        <x:f>MAX(0,N3016-F3016-I3016)</x:f>
        <x:v>0</x:v>
      </x:c>
      <x:c r="Q3016" s="7" t="n">
        <x:f>MAX(0,G3016+J3016-P3016)</x:f>
        <x:v>0</x:v>
      </x:c>
      <x:c r="R3016" s="7" t="n">
        <x:f>M3016+MAX(0,K3016-MAX(0,P3016-G3016-J3016))</x:f>
        <x:v>0</x:v>
      </x:c>
      <x:c r="S3016" s="7" t="n">
        <x:f>SUM(O3016,Q3016,R3016)</x:f>
        <x:v>0</x:v>
      </x:c>
      <x:c r="T3016" s="14" t="n">
        <x:f>'Inventory detail'!T764</x:f>
        <x:v>0.0779</x:v>
      </x:c>
      <x:c r="U3016" s="14" t="str">
        <x:f>'Inventory detail'!U764</x:f>
        <x:v>n.a.</x:v>
      </x:c>
      <x:c r="V3016" s="9" t="n">
        <x:f>O3016*T3016</x:f>
        <x:v>0</x:v>
      </x:c>
      <x:c r="W3016" s="9" t="n">
        <x:f>Q3016*T3016</x:f>
        <x:v>0</x:v>
      </x:c>
      <x:c r="X3016" s="9" t="n">
        <x:f>R3016*T3016</x:f>
        <x:v>0</x:v>
      </x:c>
      <x:c r="Y3016" s="9" t="n">
        <x:f>S3016*T3016</x:f>
        <x:v>0</x:v>
      </x:c>
      <x:c r="Z3016" s="9" t="str">
        <x:f>IF(ISNUMBER(U3016),S3016*(U3016-T3016),"n.a.")</x:f>
        <x:v>n.a.</x:v>
      </x:c>
      <x:c r="AA3016" s="9" t="n">
        <x:f>IF(ISNUMBER(U3016),Y3016,0)</x:f>
        <x:v>0</x:v>
      </x:c>
      <x:c r="AB3016" s="7" t="n">
        <x:f>MAX(0,L3016-SUM(F3016:K3016))</x:f>
        <x:v>0</x:v>
      </x:c>
    </x:row>
    <x:row r="3017" ht="22" customHeight="1">
      <x:c r="A3017" s="18" t="n">
        <x:f>Summary!E$41</x:f>
        <x:v>46388</x:v>
      </x:c>
      <x:c r="B3017" s="2" t="str">
        <x:f>'Inventory detail'!A765</x:f>
        <x:v>COIL</x:v>
      </x:c>
      <x:c r="C3017" s="2" t="str">
        <x:f>'Inventory detail'!B765</x:f>
        <x:v>10</x:v>
      </x:c>
      <x:c r="D3017" s="2" t="str">
        <x:f>'Inventory detail'!C765</x:f>
        <x:v>6FG12-4</x:v>
      </x:c>
      <x:c r="E3017" s="10" t="n">
        <x:f>A1891</x:f>
        <x:v>46357</x:v>
      </x:c>
      <x:c r="F3017" s="7" t="n">
        <x:f>O1891</x:f>
        <x:v>0</x:v>
      </x:c>
      <x:c r="G3017" s="7" t="n">
        <x:f>Q1891</x:f>
        <x:v>0</x:v>
      </x:c>
      <x:c r="H3017" s="7" t="n">
        <x:f>R1891</x:f>
        <x:v>0</x:v>
      </x:c>
      <x:c r="I3017" s="7" t="n">
        <x:f>0</x:f>
        <x:v>0</x:v>
      </x:c>
      <x:c r="J3017" s="7" t="n">
        <x:f>0</x:f>
        <x:v>0</x:v>
      </x:c>
      <x:c r="K3017" s="7" t="n">
        <x:f>0</x:f>
        <x:v>0</x:v>
      </x:c>
      <x:c r="L3017" s="7" t="n">
        <x:f>'Inventory detail'!F765*Summary!$K$5*(A3017-E3017)/Summary!$K$6</x:f>
        <x:v>0</x:v>
      </x:c>
      <x:c r="M3017" s="7" t="n">
        <x:f>MAX(0,H3017-L3017)</x:f>
        <x:v>0</x:v>
      </x:c>
      <x:c r="N3017" s="7" t="n">
        <x:f>MAX(0,L3017-H3017)</x:f>
        <x:v>0</x:v>
      </x:c>
      <x:c r="O3017" s="7" t="n">
        <x:f>MAX(0,F3017+I3017-N3017)</x:f>
        <x:v>0</x:v>
      </x:c>
      <x:c r="P3017" s="7" t="n">
        <x:f>MAX(0,N3017-F3017-I3017)</x:f>
        <x:v>0</x:v>
      </x:c>
      <x:c r="Q3017" s="7" t="n">
        <x:f>MAX(0,G3017+J3017-P3017)</x:f>
        <x:v>0</x:v>
      </x:c>
      <x:c r="R3017" s="7" t="n">
        <x:f>M3017+MAX(0,K3017-MAX(0,P3017-G3017-J3017))</x:f>
        <x:v>0</x:v>
      </x:c>
      <x:c r="S3017" s="7" t="n">
        <x:f>SUM(O3017,Q3017,R3017)</x:f>
        <x:v>0</x:v>
      </x:c>
      <x:c r="T3017" s="14" t="n">
        <x:f>'Inventory detail'!T765</x:f>
        <x:v>0.0216</x:v>
      </x:c>
      <x:c r="U3017" s="14" t="str">
        <x:f>'Inventory detail'!U765</x:f>
        <x:v>n.a.</x:v>
      </x:c>
      <x:c r="V3017" s="9" t="n">
        <x:f>O3017*T3017</x:f>
        <x:v>0</x:v>
      </x:c>
      <x:c r="W3017" s="9" t="n">
        <x:f>Q3017*T3017</x:f>
        <x:v>0</x:v>
      </x:c>
      <x:c r="X3017" s="9" t="n">
        <x:f>R3017*T3017</x:f>
        <x:v>0</x:v>
      </x:c>
      <x:c r="Y3017" s="9" t="n">
        <x:f>S3017*T3017</x:f>
        <x:v>0</x:v>
      </x:c>
      <x:c r="Z3017" s="9" t="str">
        <x:f>IF(ISNUMBER(U3017),S3017*(U3017-T3017),"n.a.")</x:f>
        <x:v>n.a.</x:v>
      </x:c>
      <x:c r="AA3017" s="9" t="n">
        <x:f>IF(ISNUMBER(U3017),Y3017,0)</x:f>
        <x:v>0</x:v>
      </x:c>
      <x:c r="AB3017" s="7" t="n">
        <x:f>MAX(0,L3017-SUM(F3017:K3017))</x:f>
        <x:v>0</x:v>
      </x:c>
    </x:row>
    <x:row r="3018" ht="22" customHeight="1">
      <x:c r="A3018" s="18" t="n">
        <x:f>Summary!E$41</x:f>
        <x:v>46388</x:v>
      </x:c>
      <x:c r="B3018" s="2" t="str">
        <x:f>'Inventory detail'!A766</x:f>
        <x:v>COIL</x:v>
      </x:c>
      <x:c r="C3018" s="2" t="str">
        <x:f>'Inventory detail'!B766</x:f>
        <x:v>10</x:v>
      </x:c>
      <x:c r="D3018" s="2" t="str">
        <x:f>'Inventory detail'!C766</x:f>
        <x:v>6MAR12-4</x:v>
      </x:c>
      <x:c r="E3018" s="10" t="n">
        <x:f>A1892</x:f>
        <x:v>46357</x:v>
      </x:c>
      <x:c r="F3018" s="7" t="n">
        <x:f>O1892</x:f>
        <x:v>0</x:v>
      </x:c>
      <x:c r="G3018" s="7" t="n">
        <x:f>Q1892</x:f>
        <x:v>0</x:v>
      </x:c>
      <x:c r="H3018" s="7" t="n">
        <x:f>R1892</x:f>
        <x:v>2200</x:v>
      </x:c>
      <x:c r="I3018" s="7" t="n">
        <x:f>0</x:f>
        <x:v>0</x:v>
      </x:c>
      <x:c r="J3018" s="7" t="n">
        <x:f>0</x:f>
        <x:v>0</x:v>
      </x:c>
      <x:c r="K3018" s="7" t="n">
        <x:f>0</x:f>
        <x:v>0</x:v>
      </x:c>
      <x:c r="L3018" s="7" t="n">
        <x:f>'Inventory detail'!F766*Summary!$K$5*(A3018-E3018)/Summary!$K$6</x:f>
        <x:v>0</x:v>
      </x:c>
      <x:c r="M3018" s="7" t="n">
        <x:f>MAX(0,H3018-L3018)</x:f>
        <x:v>2200</x:v>
      </x:c>
      <x:c r="N3018" s="7" t="n">
        <x:f>MAX(0,L3018-H3018)</x:f>
        <x:v>0</x:v>
      </x:c>
      <x:c r="O3018" s="7" t="n">
        <x:f>MAX(0,F3018+I3018-N3018)</x:f>
        <x:v>0</x:v>
      </x:c>
      <x:c r="P3018" s="7" t="n">
        <x:f>MAX(0,N3018-F3018-I3018)</x:f>
        <x:v>0</x:v>
      </x:c>
      <x:c r="Q3018" s="7" t="n">
        <x:f>MAX(0,G3018+J3018-P3018)</x:f>
        <x:v>0</x:v>
      </x:c>
      <x:c r="R3018" s="7" t="n">
        <x:f>M3018+MAX(0,K3018-MAX(0,P3018-G3018-J3018))</x:f>
        <x:v>2200</x:v>
      </x:c>
      <x:c r="S3018" s="7" t="n">
        <x:f>SUM(O3018,Q3018,R3018)</x:f>
        <x:v>2200</x:v>
      </x:c>
      <x:c r="T3018" s="14" t="n">
        <x:f>'Inventory detail'!T766</x:f>
        <x:v>0.0216</x:v>
      </x:c>
      <x:c r="U3018" s="14" t="str">
        <x:f>'Inventory detail'!U766</x:f>
        <x:v>n.a.</x:v>
      </x:c>
      <x:c r="V3018" s="9" t="n">
        <x:f>O3018*T3018</x:f>
        <x:v>0</x:v>
      </x:c>
      <x:c r="W3018" s="9" t="n">
        <x:f>Q3018*T3018</x:f>
        <x:v>0</x:v>
      </x:c>
      <x:c r="X3018" s="9" t="n">
        <x:f>R3018*T3018</x:f>
        <x:v>47.52</x:v>
      </x:c>
      <x:c r="Y3018" s="9" t="n">
        <x:f>S3018*T3018</x:f>
        <x:v>47.52</x:v>
      </x:c>
      <x:c r="Z3018" s="9" t="str">
        <x:f>IF(ISNUMBER(U3018),S3018*(U3018-T3018),"n.a.")</x:f>
        <x:v>n.a.</x:v>
      </x:c>
      <x:c r="AA3018" s="9" t="n">
        <x:f>IF(ISNUMBER(U3018),Y3018,0)</x:f>
        <x:v>0</x:v>
      </x:c>
      <x:c r="AB3018" s="7" t="n">
        <x:f>MAX(0,L3018-SUM(F3018:K3018))</x:f>
        <x:v>0</x:v>
      </x:c>
    </x:row>
    <x:row r="3019" ht="22" customHeight="1">
      <x:c r="A3019" s="18" t="n">
        <x:f>Summary!E$41</x:f>
        <x:v>46388</x:v>
      </x:c>
      <x:c r="B3019" s="2" t="str">
        <x:f>'Inventory detail'!A767</x:f>
        <x:v>COIL</x:v>
      </x:c>
      <x:c r="C3019" s="2" t="str">
        <x:f>'Inventory detail'!B767</x:f>
        <x:v>10</x:v>
      </x:c>
      <x:c r="D3019" s="2" t="str">
        <x:f>'Inventory detail'!C767</x:f>
        <x:v>6WHT12-5</x:v>
      </x:c>
      <x:c r="E3019" s="10" t="n">
        <x:f>A1893</x:f>
        <x:v>46357</x:v>
      </x:c>
      <x:c r="F3019" s="7" t="n">
        <x:f>O1893</x:f>
        <x:v>0</x:v>
      </x:c>
      <x:c r="G3019" s="7" t="n">
        <x:f>Q1893</x:f>
        <x:v>0</x:v>
      </x:c>
      <x:c r="H3019" s="7" t="n">
        <x:f>R1893</x:f>
        <x:v>0</x:v>
      </x:c>
      <x:c r="I3019" s="7" t="n">
        <x:f>0</x:f>
        <x:v>0</x:v>
      </x:c>
      <x:c r="J3019" s="7" t="n">
        <x:f>0</x:f>
        <x:v>0</x:v>
      </x:c>
      <x:c r="K3019" s="7" t="n">
        <x:f>0</x:f>
        <x:v>0</x:v>
      </x:c>
      <x:c r="L3019" s="7" t="n">
        <x:f>'Inventory detail'!F767*Summary!$K$5*(A3019-E3019)/Summary!$K$6</x:f>
        <x:v>0</x:v>
      </x:c>
      <x:c r="M3019" s="7" t="n">
        <x:f>MAX(0,H3019-L3019)</x:f>
        <x:v>0</x:v>
      </x:c>
      <x:c r="N3019" s="7" t="n">
        <x:f>MAX(0,L3019-H3019)</x:f>
        <x:v>0</x:v>
      </x:c>
      <x:c r="O3019" s="7" t="n">
        <x:f>MAX(0,F3019+I3019-N3019)</x:f>
        <x:v>0</x:v>
      </x:c>
      <x:c r="P3019" s="7" t="n">
        <x:f>MAX(0,N3019-F3019-I3019)</x:f>
        <x:v>0</x:v>
      </x:c>
      <x:c r="Q3019" s="7" t="n">
        <x:f>MAX(0,G3019+J3019-P3019)</x:f>
        <x:v>0</x:v>
      </x:c>
      <x:c r="R3019" s="7" t="n">
        <x:f>M3019+MAX(0,K3019-MAX(0,P3019-G3019-J3019))</x:f>
        <x:v>0</x:v>
      </x:c>
      <x:c r="S3019" s="7" t="n">
        <x:f>SUM(O3019,Q3019,R3019)</x:f>
        <x:v>0</x:v>
      </x:c>
      <x:c r="T3019" s="14" t="n">
        <x:f>'Inventory detail'!T767</x:f>
        <x:v>0.0239</x:v>
      </x:c>
      <x:c r="U3019" s="14" t="str">
        <x:f>'Inventory detail'!U767</x:f>
        <x:v>n.a.</x:v>
      </x:c>
      <x:c r="V3019" s="9" t="n">
        <x:f>O3019*T3019</x:f>
        <x:v>0</x:v>
      </x:c>
      <x:c r="W3019" s="9" t="n">
        <x:f>Q3019*T3019</x:f>
        <x:v>0</x:v>
      </x:c>
      <x:c r="X3019" s="9" t="n">
        <x:f>R3019*T3019</x:f>
        <x:v>0</x:v>
      </x:c>
      <x:c r="Y3019" s="9" t="n">
        <x:f>S3019*T3019</x:f>
        <x:v>0</x:v>
      </x:c>
      <x:c r="Z3019" s="9" t="str">
        <x:f>IF(ISNUMBER(U3019),S3019*(U3019-T3019),"n.a.")</x:f>
        <x:v>n.a.</x:v>
      </x:c>
      <x:c r="AA3019" s="9" t="n">
        <x:f>IF(ISNUMBER(U3019),Y3019,0)</x:f>
        <x:v>0</x:v>
      </x:c>
      <x:c r="AB3019" s="7" t="n">
        <x:f>MAX(0,L3019-SUM(F3019:K3019))</x:f>
        <x:v>0</x:v>
      </x:c>
    </x:row>
    <x:row r="3020" ht="22" customHeight="1">
      <x:c r="A3020" s="18" t="n">
        <x:f>Summary!E$41</x:f>
        <x:v>46388</x:v>
      </x:c>
      <x:c r="B3020" s="2" t="str">
        <x:f>'Inventory detail'!A768</x:f>
        <x:v>COIL</x:v>
      </x:c>
      <x:c r="C3020" s="2" t="str">
        <x:f>'Inventory detail'!B768</x:f>
        <x:v>10</x:v>
      </x:c>
      <x:c r="D3020" s="2" t="str">
        <x:f>'Inventory detail'!C768</x:f>
        <x:v>6WHT36-5</x:v>
      </x:c>
      <x:c r="E3020" s="10" t="n">
        <x:f>A1894</x:f>
        <x:v>46357</x:v>
      </x:c>
      <x:c r="F3020" s="7" t="n">
        <x:f>O1894</x:f>
        <x:v>0</x:v>
      </x:c>
      <x:c r="G3020" s="7" t="n">
        <x:f>Q1894</x:f>
        <x:v>0</x:v>
      </x:c>
      <x:c r="H3020" s="7" t="n">
        <x:f>R1894</x:f>
        <x:v>0</x:v>
      </x:c>
      <x:c r="I3020" s="7" t="n">
        <x:f>0</x:f>
        <x:v>0</x:v>
      </x:c>
      <x:c r="J3020" s="7" t="n">
        <x:f>0</x:f>
        <x:v>0</x:v>
      </x:c>
      <x:c r="K3020" s="7" t="n">
        <x:f>0</x:f>
        <x:v>0</x:v>
      </x:c>
      <x:c r="L3020" s="7" t="n">
        <x:f>'Inventory detail'!F768*Summary!$K$5*(A3020-E3020)/Summary!$K$6</x:f>
        <x:v>0</x:v>
      </x:c>
      <x:c r="M3020" s="7" t="n">
        <x:f>MAX(0,H3020-L3020)</x:f>
        <x:v>0</x:v>
      </x:c>
      <x:c r="N3020" s="7" t="n">
        <x:f>MAX(0,L3020-H3020)</x:f>
        <x:v>0</x:v>
      </x:c>
      <x:c r="O3020" s="7" t="n">
        <x:f>MAX(0,F3020+I3020-N3020)</x:f>
        <x:v>0</x:v>
      </x:c>
      <x:c r="P3020" s="7" t="n">
        <x:f>MAX(0,N3020-F3020-I3020)</x:f>
        <x:v>0</x:v>
      </x:c>
      <x:c r="Q3020" s="7" t="n">
        <x:f>MAX(0,G3020+J3020-P3020)</x:f>
        <x:v>0</x:v>
      </x:c>
      <x:c r="R3020" s="7" t="n">
        <x:f>M3020+MAX(0,K3020-MAX(0,P3020-G3020-J3020))</x:f>
        <x:v>0</x:v>
      </x:c>
      <x:c r="S3020" s="7" t="n">
        <x:f>SUM(O3020,Q3020,R3020)</x:f>
        <x:v>0</x:v>
      </x:c>
      <x:c r="T3020" s="14" t="n">
        <x:f>'Inventory detail'!T768</x:f>
        <x:v>0.0779</x:v>
      </x:c>
      <x:c r="U3020" s="14" t="str">
        <x:f>'Inventory detail'!U768</x:f>
        <x:v>n.a.</x:v>
      </x:c>
      <x:c r="V3020" s="9" t="n">
        <x:f>O3020*T3020</x:f>
        <x:v>0</x:v>
      </x:c>
      <x:c r="W3020" s="9" t="n">
        <x:f>Q3020*T3020</x:f>
        <x:v>0</x:v>
      </x:c>
      <x:c r="X3020" s="9" t="n">
        <x:f>R3020*T3020</x:f>
        <x:v>0</x:v>
      </x:c>
      <x:c r="Y3020" s="9" t="n">
        <x:f>S3020*T3020</x:f>
        <x:v>0</x:v>
      </x:c>
      <x:c r="Z3020" s="9" t="str">
        <x:f>IF(ISNUMBER(U3020),S3020*(U3020-T3020),"n.a.")</x:f>
        <x:v>n.a.</x:v>
      </x:c>
      <x:c r="AA3020" s="9" t="n">
        <x:f>IF(ISNUMBER(U3020),Y3020,0)</x:f>
        <x:v>0</x:v>
      </x:c>
      <x:c r="AB3020" s="7" t="n">
        <x:f>MAX(0,L3020-SUM(F3020:K3020))</x:f>
        <x:v>0</x:v>
      </x:c>
    </x:row>
    <x:row r="3021" ht="22" customHeight="1">
      <x:c r="A3021" s="18" t="n">
        <x:f>Summary!E$41</x:f>
        <x:v>46388</x:v>
      </x:c>
      <x:c r="B3021" s="2" t="str">
        <x:f>'Inventory detail'!A769</x:f>
        <x:v>COIL</x:v>
      </x:c>
      <x:c r="C3021" s="2" t="str">
        <x:f>'Inventory detail'!B769</x:f>
        <x:v>10</x:v>
      </x:c>
      <x:c r="D3021" s="2" t="str">
        <x:f>'Inventory detail'!C769</x:f>
        <x:v>7BLK12-5</x:v>
      </x:c>
      <x:c r="E3021" s="10" t="n">
        <x:f>A1895</x:f>
        <x:v>46357</x:v>
      </x:c>
      <x:c r="F3021" s="7" t="n">
        <x:f>O1895</x:f>
        <x:v>0</x:v>
      </x:c>
      <x:c r="G3021" s="7" t="n">
        <x:f>Q1895</x:f>
        <x:v>0</x:v>
      </x:c>
      <x:c r="H3021" s="7" t="n">
        <x:f>R1895</x:f>
        <x:v>0</x:v>
      </x:c>
      <x:c r="I3021" s="7" t="n">
        <x:f>0</x:f>
        <x:v>0</x:v>
      </x:c>
      <x:c r="J3021" s="7" t="n">
        <x:f>0</x:f>
        <x:v>0</x:v>
      </x:c>
      <x:c r="K3021" s="7" t="n">
        <x:f>0</x:f>
        <x:v>0</x:v>
      </x:c>
      <x:c r="L3021" s="7" t="n">
        <x:f>'Inventory detail'!F769*Summary!$K$5*(A3021-E3021)/Summary!$K$6</x:f>
        <x:v>0</x:v>
      </x:c>
      <x:c r="M3021" s="7" t="n">
        <x:f>MAX(0,H3021-L3021)</x:f>
        <x:v>0</x:v>
      </x:c>
      <x:c r="N3021" s="7" t="n">
        <x:f>MAX(0,L3021-H3021)</x:f>
        <x:v>0</x:v>
      </x:c>
      <x:c r="O3021" s="7" t="n">
        <x:f>MAX(0,F3021+I3021-N3021)</x:f>
        <x:v>0</x:v>
      </x:c>
      <x:c r="P3021" s="7" t="n">
        <x:f>MAX(0,N3021-F3021-I3021)</x:f>
        <x:v>0</x:v>
      </x:c>
      <x:c r="Q3021" s="7" t="n">
        <x:f>MAX(0,G3021+J3021-P3021)</x:f>
        <x:v>0</x:v>
      </x:c>
      <x:c r="R3021" s="7" t="n">
        <x:f>M3021+MAX(0,K3021-MAX(0,P3021-G3021-J3021))</x:f>
        <x:v>0</x:v>
      </x:c>
      <x:c r="S3021" s="7" t="n">
        <x:f>SUM(O3021,Q3021,R3021)</x:f>
        <x:v>0</x:v>
      </x:c>
      <x:c r="T3021" s="14" t="n">
        <x:f>'Inventory detail'!T769</x:f>
        <x:v>0.0253</x:v>
      </x:c>
      <x:c r="U3021" s="14" t="str">
        <x:f>'Inventory detail'!U769</x:f>
        <x:v>n.a.</x:v>
      </x:c>
      <x:c r="V3021" s="9" t="n">
        <x:f>O3021*T3021</x:f>
        <x:v>0</x:v>
      </x:c>
      <x:c r="W3021" s="9" t="n">
        <x:f>Q3021*T3021</x:f>
        <x:v>0</x:v>
      </x:c>
      <x:c r="X3021" s="9" t="n">
        <x:f>R3021*T3021</x:f>
        <x:v>0</x:v>
      </x:c>
      <x:c r="Y3021" s="9" t="n">
        <x:f>S3021*T3021</x:f>
        <x:v>0</x:v>
      </x:c>
      <x:c r="Z3021" s="9" t="str">
        <x:f>IF(ISNUMBER(U3021),S3021*(U3021-T3021),"n.a.")</x:f>
        <x:v>n.a.</x:v>
      </x:c>
      <x:c r="AA3021" s="9" t="n">
        <x:f>IF(ISNUMBER(U3021),Y3021,0)</x:f>
        <x:v>0</x:v>
      </x:c>
      <x:c r="AB3021" s="7" t="n">
        <x:f>MAX(0,L3021-SUM(F3021:K3021))</x:f>
        <x:v>0</x:v>
      </x:c>
    </x:row>
    <x:row r="3022" ht="22" customHeight="1">
      <x:c r="A3022" s="18" t="n">
        <x:f>Summary!E$41</x:f>
        <x:v>46388</x:v>
      </x:c>
      <x:c r="B3022" s="2" t="str">
        <x:f>'Inventory detail'!A770</x:f>
        <x:v>COIL</x:v>
      </x:c>
      <x:c r="C3022" s="2" t="str">
        <x:f>'Inventory detail'!B770</x:f>
        <x:v>10</x:v>
      </x:c>
      <x:c r="D3022" s="2" t="str">
        <x:f>'Inventory detail'!C770</x:f>
        <x:v>7BLK36-5</x:v>
      </x:c>
      <x:c r="E3022" s="10" t="n">
        <x:f>A1896</x:f>
        <x:v>46357</x:v>
      </x:c>
      <x:c r="F3022" s="7" t="n">
        <x:f>O1896</x:f>
        <x:v>0</x:v>
      </x:c>
      <x:c r="G3022" s="7" t="n">
        <x:f>Q1896</x:f>
        <x:v>0</x:v>
      </x:c>
      <x:c r="H3022" s="7" t="n">
        <x:f>R1896</x:f>
        <x:v>0</x:v>
      </x:c>
      <x:c r="I3022" s="7" t="n">
        <x:f>0</x:f>
        <x:v>0</x:v>
      </x:c>
      <x:c r="J3022" s="7" t="n">
        <x:f>0</x:f>
        <x:v>0</x:v>
      </x:c>
      <x:c r="K3022" s="7" t="n">
        <x:f>0</x:f>
        <x:v>0</x:v>
      </x:c>
      <x:c r="L3022" s="7" t="n">
        <x:f>'Inventory detail'!F770*Summary!$K$5*(A3022-E3022)/Summary!$K$6</x:f>
        <x:v>0</x:v>
      </x:c>
      <x:c r="M3022" s="7" t="n">
        <x:f>MAX(0,H3022-L3022)</x:f>
        <x:v>0</x:v>
      </x:c>
      <x:c r="N3022" s="7" t="n">
        <x:f>MAX(0,L3022-H3022)</x:f>
        <x:v>0</x:v>
      </x:c>
      <x:c r="O3022" s="7" t="n">
        <x:f>MAX(0,F3022+I3022-N3022)</x:f>
        <x:v>0</x:v>
      </x:c>
      <x:c r="P3022" s="7" t="n">
        <x:f>MAX(0,N3022-F3022-I3022)</x:f>
        <x:v>0</x:v>
      </x:c>
      <x:c r="Q3022" s="7" t="n">
        <x:f>MAX(0,G3022+J3022-P3022)</x:f>
        <x:v>0</x:v>
      </x:c>
      <x:c r="R3022" s="7" t="n">
        <x:f>M3022+MAX(0,K3022-MAX(0,P3022-G3022-J3022))</x:f>
        <x:v>0</x:v>
      </x:c>
      <x:c r="S3022" s="7" t="n">
        <x:f>SUM(O3022,Q3022,R3022)</x:f>
        <x:v>0</x:v>
      </x:c>
      <x:c r="T3022" s="14" t="n">
        <x:f>'Inventory detail'!T770</x:f>
        <x:v>0.0825</x:v>
      </x:c>
      <x:c r="U3022" s="14" t="str">
        <x:f>'Inventory detail'!U770</x:f>
        <x:v>n.a.</x:v>
      </x:c>
      <x:c r="V3022" s="9" t="n">
        <x:f>O3022*T3022</x:f>
        <x:v>0</x:v>
      </x:c>
      <x:c r="W3022" s="9" t="n">
        <x:f>Q3022*T3022</x:f>
        <x:v>0</x:v>
      </x:c>
      <x:c r="X3022" s="9" t="n">
        <x:f>R3022*T3022</x:f>
        <x:v>0</x:v>
      </x:c>
      <x:c r="Y3022" s="9" t="n">
        <x:f>S3022*T3022</x:f>
        <x:v>0</x:v>
      </x:c>
      <x:c r="Z3022" s="9" t="str">
        <x:f>IF(ISNUMBER(U3022),S3022*(U3022-T3022),"n.a.")</x:f>
        <x:v>n.a.</x:v>
      </x:c>
      <x:c r="AA3022" s="9" t="n">
        <x:f>IF(ISNUMBER(U3022),Y3022,0)</x:f>
        <x:v>0</x:v>
      </x:c>
      <x:c r="AB3022" s="7" t="n">
        <x:f>MAX(0,L3022-SUM(F3022:K3022))</x:f>
        <x:v>0</x:v>
      </x:c>
    </x:row>
    <x:row r="3023" ht="22" customHeight="1">
      <x:c r="A3023" s="18" t="n">
        <x:f>Summary!E$41</x:f>
        <x:v>46388</x:v>
      </x:c>
      <x:c r="B3023" s="2" t="str">
        <x:f>'Inventory detail'!A771</x:f>
        <x:v>COIL</x:v>
      </x:c>
      <x:c r="C3023" s="2" t="str">
        <x:f>'Inventory detail'!B771</x:f>
        <x:v>10</x:v>
      </x:c>
      <x:c r="D3023" s="2" t="str">
        <x:f>'Inventory detail'!C771</x:f>
        <x:v>7FG12-4</x:v>
      </x:c>
      <x:c r="E3023" s="10" t="n">
        <x:f>A1897</x:f>
        <x:v>46357</x:v>
      </x:c>
      <x:c r="F3023" s="7" t="n">
        <x:f>O1897</x:f>
        <x:v>0</x:v>
      </x:c>
      <x:c r="G3023" s="7" t="n">
        <x:f>Q1897</x:f>
        <x:v>0</x:v>
      </x:c>
      <x:c r="H3023" s="7" t="n">
        <x:f>R1897</x:f>
        <x:v>0</x:v>
      </x:c>
      <x:c r="I3023" s="7" t="n">
        <x:f>0</x:f>
        <x:v>0</x:v>
      </x:c>
      <x:c r="J3023" s="7" t="n">
        <x:f>0</x:f>
        <x:v>0</x:v>
      </x:c>
      <x:c r="K3023" s="7" t="n">
        <x:f>0</x:f>
        <x:v>0</x:v>
      </x:c>
      <x:c r="L3023" s="7" t="n">
        <x:f>'Inventory detail'!F771*Summary!$K$5*(A3023-E3023)/Summary!$K$6</x:f>
        <x:v>0</x:v>
      </x:c>
      <x:c r="M3023" s="7" t="n">
        <x:f>MAX(0,H3023-L3023)</x:f>
        <x:v>0</x:v>
      </x:c>
      <x:c r="N3023" s="7" t="n">
        <x:f>MAX(0,L3023-H3023)</x:f>
        <x:v>0</x:v>
      </x:c>
      <x:c r="O3023" s="7" t="n">
        <x:f>MAX(0,F3023+I3023-N3023)</x:f>
        <x:v>0</x:v>
      </x:c>
      <x:c r="P3023" s="7" t="n">
        <x:f>MAX(0,N3023-F3023-I3023)</x:f>
        <x:v>0</x:v>
      </x:c>
      <x:c r="Q3023" s="7" t="n">
        <x:f>MAX(0,G3023+J3023-P3023)</x:f>
        <x:v>0</x:v>
      </x:c>
      <x:c r="R3023" s="7" t="n">
        <x:f>M3023+MAX(0,K3023-MAX(0,P3023-G3023-J3023))</x:f>
        <x:v>0</x:v>
      </x:c>
      <x:c r="S3023" s="7" t="n">
        <x:f>SUM(O3023,Q3023,R3023)</x:f>
        <x:v>0</x:v>
      </x:c>
      <x:c r="T3023" s="14" t="n">
        <x:f>'Inventory detail'!T771</x:f>
        <x:v>0.0229</x:v>
      </x:c>
      <x:c r="U3023" s="14" t="str">
        <x:f>'Inventory detail'!U771</x:f>
        <x:v>n.a.</x:v>
      </x:c>
      <x:c r="V3023" s="9" t="n">
        <x:f>O3023*T3023</x:f>
        <x:v>0</x:v>
      </x:c>
      <x:c r="W3023" s="9" t="n">
        <x:f>Q3023*T3023</x:f>
        <x:v>0</x:v>
      </x:c>
      <x:c r="X3023" s="9" t="n">
        <x:f>R3023*T3023</x:f>
        <x:v>0</x:v>
      </x:c>
      <x:c r="Y3023" s="9" t="n">
        <x:f>S3023*T3023</x:f>
        <x:v>0</x:v>
      </x:c>
      <x:c r="Z3023" s="9" t="str">
        <x:f>IF(ISNUMBER(U3023),S3023*(U3023-T3023),"n.a.")</x:f>
        <x:v>n.a.</x:v>
      </x:c>
      <x:c r="AA3023" s="9" t="n">
        <x:f>IF(ISNUMBER(U3023),Y3023,0)</x:f>
        <x:v>0</x:v>
      </x:c>
      <x:c r="AB3023" s="7" t="n">
        <x:f>MAX(0,L3023-SUM(F3023:K3023))</x:f>
        <x:v>0</x:v>
      </x:c>
    </x:row>
    <x:row r="3024" ht="22" customHeight="1">
      <x:c r="A3024" s="18" t="n">
        <x:f>Summary!E$41</x:f>
        <x:v>46388</x:v>
      </x:c>
      <x:c r="B3024" s="2" t="str">
        <x:f>'Inventory detail'!A772</x:f>
        <x:v>COIL</x:v>
      </x:c>
      <x:c r="C3024" s="2" t="str">
        <x:f>'Inventory detail'!B772</x:f>
        <x:v>10</x:v>
      </x:c>
      <x:c r="D3024" s="2" t="str">
        <x:f>'Inventory detail'!C772</x:f>
        <x:v>7MAR12-4</x:v>
      </x:c>
      <x:c r="E3024" s="10" t="n">
        <x:f>A1898</x:f>
        <x:v>46357</x:v>
      </x:c>
      <x:c r="F3024" s="7" t="n">
        <x:f>O1898</x:f>
        <x:v>0</x:v>
      </x:c>
      <x:c r="G3024" s="7" t="n">
        <x:f>Q1898</x:f>
        <x:v>0</x:v>
      </x:c>
      <x:c r="H3024" s="7" t="n">
        <x:f>R1898</x:f>
        <x:v>0</x:v>
      </x:c>
      <x:c r="I3024" s="7" t="n">
        <x:f>0</x:f>
        <x:v>0</x:v>
      </x:c>
      <x:c r="J3024" s="7" t="n">
        <x:f>0</x:f>
        <x:v>0</x:v>
      </x:c>
      <x:c r="K3024" s="7" t="n">
        <x:f>0</x:f>
        <x:v>0</x:v>
      </x:c>
      <x:c r="L3024" s="7" t="n">
        <x:f>'Inventory detail'!F772*Summary!$K$5*(A3024-E3024)/Summary!$K$6</x:f>
        <x:v>0</x:v>
      </x:c>
      <x:c r="M3024" s="7" t="n">
        <x:f>MAX(0,H3024-L3024)</x:f>
        <x:v>0</x:v>
      </x:c>
      <x:c r="N3024" s="7" t="n">
        <x:f>MAX(0,L3024-H3024)</x:f>
        <x:v>0</x:v>
      </x:c>
      <x:c r="O3024" s="7" t="n">
        <x:f>MAX(0,F3024+I3024-N3024)</x:f>
        <x:v>0</x:v>
      </x:c>
      <x:c r="P3024" s="7" t="n">
        <x:f>MAX(0,N3024-F3024-I3024)</x:f>
        <x:v>0</x:v>
      </x:c>
      <x:c r="Q3024" s="7" t="n">
        <x:f>MAX(0,G3024+J3024-P3024)</x:f>
        <x:v>0</x:v>
      </x:c>
      <x:c r="R3024" s="7" t="n">
        <x:f>M3024+MAX(0,K3024-MAX(0,P3024-G3024-J3024))</x:f>
        <x:v>0</x:v>
      </x:c>
      <x:c r="S3024" s="7" t="n">
        <x:f>SUM(O3024,Q3024,R3024)</x:f>
        <x:v>0</x:v>
      </x:c>
      <x:c r="T3024" s="14" t="n">
        <x:f>'Inventory detail'!T772</x:f>
        <x:v>0.0229</x:v>
      </x:c>
      <x:c r="U3024" s="14" t="str">
        <x:f>'Inventory detail'!U772</x:f>
        <x:v>n.a.</x:v>
      </x:c>
      <x:c r="V3024" s="9" t="n">
        <x:f>O3024*T3024</x:f>
        <x:v>0</x:v>
      </x:c>
      <x:c r="W3024" s="9" t="n">
        <x:f>Q3024*T3024</x:f>
        <x:v>0</x:v>
      </x:c>
      <x:c r="X3024" s="9" t="n">
        <x:f>R3024*T3024</x:f>
        <x:v>0</x:v>
      </x:c>
      <x:c r="Y3024" s="9" t="n">
        <x:f>S3024*T3024</x:f>
        <x:v>0</x:v>
      </x:c>
      <x:c r="Z3024" s="9" t="str">
        <x:f>IF(ISNUMBER(U3024),S3024*(U3024-T3024),"n.a.")</x:f>
        <x:v>n.a.</x:v>
      </x:c>
      <x:c r="AA3024" s="9" t="n">
        <x:f>IF(ISNUMBER(U3024),Y3024,0)</x:f>
        <x:v>0</x:v>
      </x:c>
      <x:c r="AB3024" s="7" t="n">
        <x:f>MAX(0,L3024-SUM(F3024:K3024))</x:f>
        <x:v>0</x:v>
      </x:c>
    </x:row>
    <x:row r="3025" ht="22" customHeight="1">
      <x:c r="A3025" s="18" t="n">
        <x:f>Summary!E$41</x:f>
        <x:v>46388</x:v>
      </x:c>
      <x:c r="B3025" s="2" t="str">
        <x:f>'Inventory detail'!A773</x:f>
        <x:v>COIL</x:v>
      </x:c>
      <x:c r="C3025" s="2" t="str">
        <x:f>'Inventory detail'!B773</x:f>
        <x:v>10</x:v>
      </x:c>
      <x:c r="D3025" s="2" t="str">
        <x:f>'Inventory detail'!C773</x:f>
        <x:v>7WHT12-5</x:v>
      </x:c>
      <x:c r="E3025" s="10" t="n">
        <x:f>A1899</x:f>
        <x:v>46357</x:v>
      </x:c>
      <x:c r="F3025" s="7" t="n">
        <x:f>O1899</x:f>
        <x:v>0</x:v>
      </x:c>
      <x:c r="G3025" s="7" t="n">
        <x:f>Q1899</x:f>
        <x:v>0</x:v>
      </x:c>
      <x:c r="H3025" s="7" t="n">
        <x:f>R1899</x:f>
        <x:v>0</x:v>
      </x:c>
      <x:c r="I3025" s="7" t="n">
        <x:f>0</x:f>
        <x:v>0</x:v>
      </x:c>
      <x:c r="J3025" s="7" t="n">
        <x:f>0</x:f>
        <x:v>0</x:v>
      </x:c>
      <x:c r="K3025" s="7" t="n">
        <x:f>0</x:f>
        <x:v>0</x:v>
      </x:c>
      <x:c r="L3025" s="7" t="n">
        <x:f>'Inventory detail'!F773*Summary!$K$5*(A3025-E3025)/Summary!$K$6</x:f>
        <x:v>0</x:v>
      </x:c>
      <x:c r="M3025" s="7" t="n">
        <x:f>MAX(0,H3025-L3025)</x:f>
        <x:v>0</x:v>
      </x:c>
      <x:c r="N3025" s="7" t="n">
        <x:f>MAX(0,L3025-H3025)</x:f>
        <x:v>0</x:v>
      </x:c>
      <x:c r="O3025" s="7" t="n">
        <x:f>MAX(0,F3025+I3025-N3025)</x:f>
        <x:v>0</x:v>
      </x:c>
      <x:c r="P3025" s="7" t="n">
        <x:f>MAX(0,N3025-F3025-I3025)</x:f>
        <x:v>0</x:v>
      </x:c>
      <x:c r="Q3025" s="7" t="n">
        <x:f>MAX(0,G3025+J3025-P3025)</x:f>
        <x:v>0</x:v>
      </x:c>
      <x:c r="R3025" s="7" t="n">
        <x:f>M3025+MAX(0,K3025-MAX(0,P3025-G3025-J3025))</x:f>
        <x:v>0</x:v>
      </x:c>
      <x:c r="S3025" s="7" t="n">
        <x:f>SUM(O3025,Q3025,R3025)</x:f>
        <x:v>0</x:v>
      </x:c>
      <x:c r="T3025" s="14" t="n">
        <x:f>'Inventory detail'!T773</x:f>
        <x:v>0.0253</x:v>
      </x:c>
      <x:c r="U3025" s="14" t="str">
        <x:f>'Inventory detail'!U773</x:f>
        <x:v>n.a.</x:v>
      </x:c>
      <x:c r="V3025" s="9" t="n">
        <x:f>O3025*T3025</x:f>
        <x:v>0</x:v>
      </x:c>
      <x:c r="W3025" s="9" t="n">
        <x:f>Q3025*T3025</x:f>
        <x:v>0</x:v>
      </x:c>
      <x:c r="X3025" s="9" t="n">
        <x:f>R3025*T3025</x:f>
        <x:v>0</x:v>
      </x:c>
      <x:c r="Y3025" s="9" t="n">
        <x:f>S3025*T3025</x:f>
        <x:v>0</x:v>
      </x:c>
      <x:c r="Z3025" s="9" t="str">
        <x:f>IF(ISNUMBER(U3025),S3025*(U3025-T3025),"n.a.")</x:f>
        <x:v>n.a.</x:v>
      </x:c>
      <x:c r="AA3025" s="9" t="n">
        <x:f>IF(ISNUMBER(U3025),Y3025,0)</x:f>
        <x:v>0</x:v>
      </x:c>
      <x:c r="AB3025" s="7" t="n">
        <x:f>MAX(0,L3025-SUM(F3025:K3025))</x:f>
        <x:v>0</x:v>
      </x:c>
    </x:row>
    <x:row r="3026" ht="22" customHeight="1">
      <x:c r="A3026" s="18" t="n">
        <x:f>Summary!E$41</x:f>
        <x:v>46388</x:v>
      </x:c>
      <x:c r="B3026" s="2" t="str">
        <x:f>'Inventory detail'!A774</x:f>
        <x:v>COIL</x:v>
      </x:c>
      <x:c r="C3026" s="2" t="str">
        <x:f>'Inventory detail'!B774</x:f>
        <x:v>10</x:v>
      </x:c>
      <x:c r="D3026" s="2" t="str">
        <x:f>'Inventory detail'!C774</x:f>
        <x:v>7WHT36-4</x:v>
      </x:c>
      <x:c r="E3026" s="10" t="n">
        <x:f>A1900</x:f>
        <x:v>46357</x:v>
      </x:c>
      <x:c r="F3026" s="7" t="n">
        <x:f>O1900</x:f>
        <x:v>0</x:v>
      </x:c>
      <x:c r="G3026" s="7" t="n">
        <x:f>Q1900</x:f>
        <x:v>0</x:v>
      </x:c>
      <x:c r="H3026" s="7" t="n">
        <x:f>R1900</x:f>
        <x:v>0</x:v>
      </x:c>
      <x:c r="I3026" s="7" t="n">
        <x:f>0</x:f>
        <x:v>0</x:v>
      </x:c>
      <x:c r="J3026" s="7" t="n">
        <x:f>0</x:f>
        <x:v>0</x:v>
      </x:c>
      <x:c r="K3026" s="7" t="n">
        <x:f>0</x:f>
        <x:v>0</x:v>
      </x:c>
      <x:c r="L3026" s="7" t="n">
        <x:f>'Inventory detail'!F774*Summary!$K$5*(A3026-E3026)/Summary!$K$6</x:f>
        <x:v>0</x:v>
      </x:c>
      <x:c r="M3026" s="7" t="n">
        <x:f>MAX(0,H3026-L3026)</x:f>
        <x:v>0</x:v>
      </x:c>
      <x:c r="N3026" s="7" t="n">
        <x:f>MAX(0,L3026-H3026)</x:f>
        <x:v>0</x:v>
      </x:c>
      <x:c r="O3026" s="7" t="n">
        <x:f>MAX(0,F3026+I3026-N3026)</x:f>
        <x:v>0</x:v>
      </x:c>
      <x:c r="P3026" s="7" t="n">
        <x:f>MAX(0,N3026-F3026-I3026)</x:f>
        <x:v>0</x:v>
      </x:c>
      <x:c r="Q3026" s="7" t="n">
        <x:f>MAX(0,G3026+J3026-P3026)</x:f>
        <x:v>0</x:v>
      </x:c>
      <x:c r="R3026" s="7" t="n">
        <x:f>M3026+MAX(0,K3026-MAX(0,P3026-G3026-J3026))</x:f>
        <x:v>0</x:v>
      </x:c>
      <x:c r="S3026" s="7" t="n">
        <x:f>SUM(O3026,Q3026,R3026)</x:f>
        <x:v>0</x:v>
      </x:c>
      <x:c r="T3026" s="14" t="n">
        <x:f>'Inventory detail'!T774</x:f>
        <x:v>0.0759</x:v>
      </x:c>
      <x:c r="U3026" s="14" t="str">
        <x:f>'Inventory detail'!U774</x:f>
        <x:v>n.a.</x:v>
      </x:c>
      <x:c r="V3026" s="9" t="n">
        <x:f>O3026*T3026</x:f>
        <x:v>0</x:v>
      </x:c>
      <x:c r="W3026" s="9" t="n">
        <x:f>Q3026*T3026</x:f>
        <x:v>0</x:v>
      </x:c>
      <x:c r="X3026" s="9" t="n">
        <x:f>R3026*T3026</x:f>
        <x:v>0</x:v>
      </x:c>
      <x:c r="Y3026" s="9" t="n">
        <x:f>S3026*T3026</x:f>
        <x:v>0</x:v>
      </x:c>
      <x:c r="Z3026" s="9" t="str">
        <x:f>IF(ISNUMBER(U3026),S3026*(U3026-T3026),"n.a.")</x:f>
        <x:v>n.a.</x:v>
      </x:c>
      <x:c r="AA3026" s="9" t="n">
        <x:f>IF(ISNUMBER(U3026),Y3026,0)</x:f>
        <x:v>0</x:v>
      </x:c>
      <x:c r="AB3026" s="7" t="n">
        <x:f>MAX(0,L3026-SUM(F3026:K3026))</x:f>
        <x:v>0</x:v>
      </x:c>
    </x:row>
    <x:row r="3027" ht="22" customHeight="1">
      <x:c r="A3027" s="18" t="n">
        <x:f>Summary!E$41</x:f>
        <x:v>46388</x:v>
      </x:c>
      <x:c r="B3027" s="2" t="str">
        <x:f>'Inventory detail'!A775</x:f>
        <x:v>COIL</x:v>
      </x:c>
      <x:c r="C3027" s="2" t="str">
        <x:f>'Inventory detail'!B775</x:f>
        <x:v>10</x:v>
      </x:c>
      <x:c r="D3027" s="2" t="str">
        <x:f>'Inventory detail'!C775</x:f>
        <x:v>7WHT36-5</x:v>
      </x:c>
      <x:c r="E3027" s="10" t="n">
        <x:f>A1901</x:f>
        <x:v>46357</x:v>
      </x:c>
      <x:c r="F3027" s="7" t="n">
        <x:f>O1901</x:f>
        <x:v>0</x:v>
      </x:c>
      <x:c r="G3027" s="7" t="n">
        <x:f>Q1901</x:f>
        <x:v>0</x:v>
      </x:c>
      <x:c r="H3027" s="7" t="n">
        <x:f>R1901</x:f>
        <x:v>0</x:v>
      </x:c>
      <x:c r="I3027" s="7" t="n">
        <x:f>0</x:f>
        <x:v>0</x:v>
      </x:c>
      <x:c r="J3027" s="7" t="n">
        <x:f>0</x:f>
        <x:v>0</x:v>
      </x:c>
      <x:c r="K3027" s="7" t="n">
        <x:f>0</x:f>
        <x:v>0</x:v>
      </x:c>
      <x:c r="L3027" s="7" t="n">
        <x:f>'Inventory detail'!F775*Summary!$K$5*(A3027-E3027)/Summary!$K$6</x:f>
        <x:v>0</x:v>
      </x:c>
      <x:c r="M3027" s="7" t="n">
        <x:f>MAX(0,H3027-L3027)</x:f>
        <x:v>0</x:v>
      </x:c>
      <x:c r="N3027" s="7" t="n">
        <x:f>MAX(0,L3027-H3027)</x:f>
        <x:v>0</x:v>
      </x:c>
      <x:c r="O3027" s="7" t="n">
        <x:f>MAX(0,F3027+I3027-N3027)</x:f>
        <x:v>0</x:v>
      </x:c>
      <x:c r="P3027" s="7" t="n">
        <x:f>MAX(0,N3027-F3027-I3027)</x:f>
        <x:v>0</x:v>
      </x:c>
      <x:c r="Q3027" s="7" t="n">
        <x:f>MAX(0,G3027+J3027-P3027)</x:f>
        <x:v>0</x:v>
      </x:c>
      <x:c r="R3027" s="7" t="n">
        <x:f>M3027+MAX(0,K3027-MAX(0,P3027-G3027-J3027))</x:f>
        <x:v>0</x:v>
      </x:c>
      <x:c r="S3027" s="7" t="n">
        <x:f>SUM(O3027,Q3027,R3027)</x:f>
        <x:v>0</x:v>
      </x:c>
      <x:c r="T3027" s="14" t="n">
        <x:f>'Inventory detail'!T775</x:f>
        <x:v>0.0825</x:v>
      </x:c>
      <x:c r="U3027" s="14" t="str">
        <x:f>'Inventory detail'!U775</x:f>
        <x:v>n.a.</x:v>
      </x:c>
      <x:c r="V3027" s="9" t="n">
        <x:f>O3027*T3027</x:f>
        <x:v>0</x:v>
      </x:c>
      <x:c r="W3027" s="9" t="n">
        <x:f>Q3027*T3027</x:f>
        <x:v>0</x:v>
      </x:c>
      <x:c r="X3027" s="9" t="n">
        <x:f>R3027*T3027</x:f>
        <x:v>0</x:v>
      </x:c>
      <x:c r="Y3027" s="9" t="n">
        <x:f>S3027*T3027</x:f>
        <x:v>0</x:v>
      </x:c>
      <x:c r="Z3027" s="9" t="str">
        <x:f>IF(ISNUMBER(U3027),S3027*(U3027-T3027),"n.a.")</x:f>
        <x:v>n.a.</x:v>
      </x:c>
      <x:c r="AA3027" s="9" t="n">
        <x:f>IF(ISNUMBER(U3027),Y3027,0)</x:f>
        <x:v>0</x:v>
      </x:c>
      <x:c r="AB3027" s="7" t="n">
        <x:f>MAX(0,L3027-SUM(F3027:K3027))</x:f>
        <x:v>0</x:v>
      </x:c>
    </x:row>
    <x:row r="3028" ht="22" customHeight="1">
      <x:c r="A3028" s="18" t="n">
        <x:f>Summary!E$41</x:f>
        <x:v>46388</x:v>
      </x:c>
      <x:c r="B3028" s="2" t="str">
        <x:f>'Inventory detail'!A776</x:f>
        <x:v>COIL</x:v>
      </x:c>
      <x:c r="C3028" s="2" t="str">
        <x:f>'Inventory detail'!B776</x:f>
        <x:v>10</x:v>
      </x:c>
      <x:c r="D3028" s="2" t="str">
        <x:f>'Inventory detail'!C776</x:f>
        <x:v>8BLK12-5</x:v>
      </x:c>
      <x:c r="E3028" s="10" t="n">
        <x:f>A1902</x:f>
        <x:v>46357</x:v>
      </x:c>
      <x:c r="F3028" s="7" t="n">
        <x:f>O1902</x:f>
        <x:v>0</x:v>
      </x:c>
      <x:c r="G3028" s="7" t="n">
        <x:f>Q1902</x:f>
        <x:v>0</x:v>
      </x:c>
      <x:c r="H3028" s="7" t="n">
        <x:f>R1902</x:f>
        <x:v>0</x:v>
      </x:c>
      <x:c r="I3028" s="7" t="n">
        <x:f>0</x:f>
        <x:v>0</x:v>
      </x:c>
      <x:c r="J3028" s="7" t="n">
        <x:f>0</x:f>
        <x:v>0</x:v>
      </x:c>
      <x:c r="K3028" s="7" t="n">
        <x:f>0</x:f>
        <x:v>0</x:v>
      </x:c>
      <x:c r="L3028" s="7" t="n">
        <x:f>'Inventory detail'!F776*Summary!$K$5*(A3028-E3028)/Summary!$K$6</x:f>
        <x:v>0</x:v>
      </x:c>
      <x:c r="M3028" s="7" t="n">
        <x:f>MAX(0,H3028-L3028)</x:f>
        <x:v>0</x:v>
      </x:c>
      <x:c r="N3028" s="7" t="n">
        <x:f>MAX(0,L3028-H3028)</x:f>
        <x:v>0</x:v>
      </x:c>
      <x:c r="O3028" s="7" t="n">
        <x:f>MAX(0,F3028+I3028-N3028)</x:f>
        <x:v>0</x:v>
      </x:c>
      <x:c r="P3028" s="7" t="n">
        <x:f>MAX(0,N3028-F3028-I3028)</x:f>
        <x:v>0</x:v>
      </x:c>
      <x:c r="Q3028" s="7" t="n">
        <x:f>MAX(0,G3028+J3028-P3028)</x:f>
        <x:v>0</x:v>
      </x:c>
      <x:c r="R3028" s="7" t="n">
        <x:f>M3028+MAX(0,K3028-MAX(0,P3028-G3028-J3028))</x:f>
        <x:v>0</x:v>
      </x:c>
      <x:c r="S3028" s="7" t="n">
        <x:f>SUM(O3028,Q3028,R3028)</x:f>
        <x:v>0</x:v>
      </x:c>
      <x:c r="T3028" s="14" t="n">
        <x:f>'Inventory detail'!T776</x:f>
        <x:v>0.0268</x:v>
      </x:c>
      <x:c r="U3028" s="14" t="str">
        <x:f>'Inventory detail'!U776</x:f>
        <x:v>n.a.</x:v>
      </x:c>
      <x:c r="V3028" s="9" t="n">
        <x:f>O3028*T3028</x:f>
        <x:v>0</x:v>
      </x:c>
      <x:c r="W3028" s="9" t="n">
        <x:f>Q3028*T3028</x:f>
        <x:v>0</x:v>
      </x:c>
      <x:c r="X3028" s="9" t="n">
        <x:f>R3028*T3028</x:f>
        <x:v>0</x:v>
      </x:c>
      <x:c r="Y3028" s="9" t="n">
        <x:f>S3028*T3028</x:f>
        <x:v>0</x:v>
      </x:c>
      <x:c r="Z3028" s="9" t="str">
        <x:f>IF(ISNUMBER(U3028),S3028*(U3028-T3028),"n.a.")</x:f>
        <x:v>n.a.</x:v>
      </x:c>
      <x:c r="AA3028" s="9" t="n">
        <x:f>IF(ISNUMBER(U3028),Y3028,0)</x:f>
        <x:v>0</x:v>
      </x:c>
      <x:c r="AB3028" s="7" t="n">
        <x:f>MAX(0,L3028-SUM(F3028:K3028))</x:f>
        <x:v>0</x:v>
      </x:c>
    </x:row>
    <x:row r="3029" ht="22" customHeight="1">
      <x:c r="A3029" s="18" t="n">
        <x:f>Summary!E$41</x:f>
        <x:v>46388</x:v>
      </x:c>
      <x:c r="B3029" s="2" t="str">
        <x:f>'Inventory detail'!A777</x:f>
        <x:v>COIL</x:v>
      </x:c>
      <x:c r="C3029" s="2" t="str">
        <x:f>'Inventory detail'!B777</x:f>
        <x:v>10</x:v>
      </x:c>
      <x:c r="D3029" s="2" t="str">
        <x:f>'Inventory detail'!C777</x:f>
        <x:v>8BLK36-5</x:v>
      </x:c>
      <x:c r="E3029" s="10" t="n">
        <x:f>A1903</x:f>
        <x:v>46357</x:v>
      </x:c>
      <x:c r="F3029" s="7" t="n">
        <x:f>O1903</x:f>
        <x:v>0</x:v>
      </x:c>
      <x:c r="G3029" s="7" t="n">
        <x:f>Q1903</x:f>
        <x:v>0</x:v>
      </x:c>
      <x:c r="H3029" s="7" t="n">
        <x:f>R1903</x:f>
        <x:v>0</x:v>
      </x:c>
      <x:c r="I3029" s="7" t="n">
        <x:f>0</x:f>
        <x:v>0</x:v>
      </x:c>
      <x:c r="J3029" s="7" t="n">
        <x:f>0</x:f>
        <x:v>0</x:v>
      </x:c>
      <x:c r="K3029" s="7" t="n">
        <x:f>0</x:f>
        <x:v>0</x:v>
      </x:c>
      <x:c r="L3029" s="7" t="n">
        <x:f>'Inventory detail'!F777*Summary!$K$5*(A3029-E3029)/Summary!$K$6</x:f>
        <x:v>0</x:v>
      </x:c>
      <x:c r="M3029" s="7" t="n">
        <x:f>MAX(0,H3029-L3029)</x:f>
        <x:v>0</x:v>
      </x:c>
      <x:c r="N3029" s="7" t="n">
        <x:f>MAX(0,L3029-H3029)</x:f>
        <x:v>0</x:v>
      </x:c>
      <x:c r="O3029" s="7" t="n">
        <x:f>MAX(0,F3029+I3029-N3029)</x:f>
        <x:v>0</x:v>
      </x:c>
      <x:c r="P3029" s="7" t="n">
        <x:f>MAX(0,N3029-F3029-I3029)</x:f>
        <x:v>0</x:v>
      </x:c>
      <x:c r="Q3029" s="7" t="n">
        <x:f>MAX(0,G3029+J3029-P3029)</x:f>
        <x:v>0</x:v>
      </x:c>
      <x:c r="R3029" s="7" t="n">
        <x:f>M3029+MAX(0,K3029-MAX(0,P3029-G3029-J3029))</x:f>
        <x:v>0</x:v>
      </x:c>
      <x:c r="S3029" s="7" t="n">
        <x:f>SUM(O3029,Q3029,R3029)</x:f>
        <x:v>0</x:v>
      </x:c>
      <x:c r="T3029" s="14" t="n">
        <x:f>'Inventory detail'!T777</x:f>
        <x:v>0.0882</x:v>
      </x:c>
      <x:c r="U3029" s="14" t="str">
        <x:f>'Inventory detail'!U777</x:f>
        <x:v>n.a.</x:v>
      </x:c>
      <x:c r="V3029" s="9" t="n">
        <x:f>O3029*T3029</x:f>
        <x:v>0</x:v>
      </x:c>
      <x:c r="W3029" s="9" t="n">
        <x:f>Q3029*T3029</x:f>
        <x:v>0</x:v>
      </x:c>
      <x:c r="X3029" s="9" t="n">
        <x:f>R3029*T3029</x:f>
        <x:v>0</x:v>
      </x:c>
      <x:c r="Y3029" s="9" t="n">
        <x:f>S3029*T3029</x:f>
        <x:v>0</x:v>
      </x:c>
      <x:c r="Z3029" s="9" t="str">
        <x:f>IF(ISNUMBER(U3029),S3029*(U3029-T3029),"n.a.")</x:f>
        <x:v>n.a.</x:v>
      </x:c>
      <x:c r="AA3029" s="9" t="n">
        <x:f>IF(ISNUMBER(U3029),Y3029,0)</x:f>
        <x:v>0</x:v>
      </x:c>
      <x:c r="AB3029" s="7" t="n">
        <x:f>MAX(0,L3029-SUM(F3029:K3029))</x:f>
        <x:v>0</x:v>
      </x:c>
    </x:row>
    <x:row r="3030" ht="22" customHeight="1">
      <x:c r="A3030" s="18" t="n">
        <x:f>Summary!E$41</x:f>
        <x:v>46388</x:v>
      </x:c>
      <x:c r="B3030" s="2" t="str">
        <x:f>'Inventory detail'!A778</x:f>
        <x:v>COIL</x:v>
      </x:c>
      <x:c r="C3030" s="2" t="str">
        <x:f>'Inventory detail'!B778</x:f>
        <x:v>10</x:v>
      </x:c>
      <x:c r="D3030" s="2" t="str">
        <x:f>'Inventory detail'!C778</x:f>
        <x:v>8FG12-4</x:v>
      </x:c>
      <x:c r="E3030" s="10" t="n">
        <x:f>A1904</x:f>
        <x:v>46357</x:v>
      </x:c>
      <x:c r="F3030" s="7" t="n">
        <x:f>O1904</x:f>
        <x:v>0</x:v>
      </x:c>
      <x:c r="G3030" s="7" t="n">
        <x:f>Q1904</x:f>
        <x:v>0</x:v>
      </x:c>
      <x:c r="H3030" s="7" t="n">
        <x:f>R1904</x:f>
        <x:v>0</x:v>
      </x:c>
      <x:c r="I3030" s="7" t="n">
        <x:f>0</x:f>
        <x:v>0</x:v>
      </x:c>
      <x:c r="J3030" s="7" t="n">
        <x:f>0</x:f>
        <x:v>0</x:v>
      </x:c>
      <x:c r="K3030" s="7" t="n">
        <x:f>0</x:f>
        <x:v>0</x:v>
      </x:c>
      <x:c r="L3030" s="7" t="n">
        <x:f>'Inventory detail'!F778*Summary!$K$5*(A3030-E3030)/Summary!$K$6</x:f>
        <x:v>0</x:v>
      </x:c>
      <x:c r="M3030" s="7" t="n">
        <x:f>MAX(0,H3030-L3030)</x:f>
        <x:v>0</x:v>
      </x:c>
      <x:c r="N3030" s="7" t="n">
        <x:f>MAX(0,L3030-H3030)</x:f>
        <x:v>0</x:v>
      </x:c>
      <x:c r="O3030" s="7" t="n">
        <x:f>MAX(0,F3030+I3030-N3030)</x:f>
        <x:v>0</x:v>
      </x:c>
      <x:c r="P3030" s="7" t="n">
        <x:f>MAX(0,N3030-F3030-I3030)</x:f>
        <x:v>0</x:v>
      </x:c>
      <x:c r="Q3030" s="7" t="n">
        <x:f>MAX(0,G3030+J3030-P3030)</x:f>
        <x:v>0</x:v>
      </x:c>
      <x:c r="R3030" s="7" t="n">
        <x:f>M3030+MAX(0,K3030-MAX(0,P3030-G3030-J3030))</x:f>
        <x:v>0</x:v>
      </x:c>
      <x:c r="S3030" s="7" t="n">
        <x:f>SUM(O3030,Q3030,R3030)</x:f>
        <x:v>0</x:v>
      </x:c>
      <x:c r="T3030" s="14" t="n">
        <x:f>'Inventory detail'!T778</x:f>
        <x:v>0.024900000000000002</x:v>
      </x:c>
      <x:c r="U3030" s="14" t="str">
        <x:f>'Inventory detail'!U778</x:f>
        <x:v>n.a.</x:v>
      </x:c>
      <x:c r="V3030" s="9" t="n">
        <x:f>O3030*T3030</x:f>
        <x:v>0</x:v>
      </x:c>
      <x:c r="W3030" s="9" t="n">
        <x:f>Q3030*T3030</x:f>
        <x:v>0</x:v>
      </x:c>
      <x:c r="X3030" s="9" t="n">
        <x:f>R3030*T3030</x:f>
        <x:v>0</x:v>
      </x:c>
      <x:c r="Y3030" s="9" t="n">
        <x:f>S3030*T3030</x:f>
        <x:v>0</x:v>
      </x:c>
      <x:c r="Z3030" s="9" t="str">
        <x:f>IF(ISNUMBER(U3030),S3030*(U3030-T3030),"n.a.")</x:f>
        <x:v>n.a.</x:v>
      </x:c>
      <x:c r="AA3030" s="9" t="n">
        <x:f>IF(ISNUMBER(U3030),Y3030,0)</x:f>
        <x:v>0</x:v>
      </x:c>
      <x:c r="AB3030" s="7" t="n">
        <x:f>MAX(0,L3030-SUM(F3030:K3030))</x:f>
        <x:v>0</x:v>
      </x:c>
    </x:row>
    <x:row r="3031" ht="22" customHeight="1">
      <x:c r="A3031" s="18" t="n">
        <x:f>Summary!E$41</x:f>
        <x:v>46388</x:v>
      </x:c>
      <x:c r="B3031" s="2" t="str">
        <x:f>'Inventory detail'!A779</x:f>
        <x:v>COIL</x:v>
      </x:c>
      <x:c r="C3031" s="2" t="str">
        <x:f>'Inventory detail'!B779</x:f>
        <x:v>10</x:v>
      </x:c>
      <x:c r="D3031" s="2" t="str">
        <x:f>'Inventory detail'!C779</x:f>
        <x:v>8MAR12-4</x:v>
      </x:c>
      <x:c r="E3031" s="10" t="n">
        <x:f>A1905</x:f>
        <x:v>46357</x:v>
      </x:c>
      <x:c r="F3031" s="7" t="n">
        <x:f>O1905</x:f>
        <x:v>0</x:v>
      </x:c>
      <x:c r="G3031" s="7" t="n">
        <x:f>Q1905</x:f>
        <x:v>0</x:v>
      </x:c>
      <x:c r="H3031" s="7" t="n">
        <x:f>R1905</x:f>
        <x:v>0</x:v>
      </x:c>
      <x:c r="I3031" s="7" t="n">
        <x:f>0</x:f>
        <x:v>0</x:v>
      </x:c>
      <x:c r="J3031" s="7" t="n">
        <x:f>0</x:f>
        <x:v>0</x:v>
      </x:c>
      <x:c r="K3031" s="7" t="n">
        <x:f>0</x:f>
        <x:v>0</x:v>
      </x:c>
      <x:c r="L3031" s="7" t="n">
        <x:f>'Inventory detail'!F779*Summary!$K$5*(A3031-E3031)/Summary!$K$6</x:f>
        <x:v>0</x:v>
      </x:c>
      <x:c r="M3031" s="7" t="n">
        <x:f>MAX(0,H3031-L3031)</x:f>
        <x:v>0</x:v>
      </x:c>
      <x:c r="N3031" s="7" t="n">
        <x:f>MAX(0,L3031-H3031)</x:f>
        <x:v>0</x:v>
      </x:c>
      <x:c r="O3031" s="7" t="n">
        <x:f>MAX(0,F3031+I3031-N3031)</x:f>
        <x:v>0</x:v>
      </x:c>
      <x:c r="P3031" s="7" t="n">
        <x:f>MAX(0,N3031-F3031-I3031)</x:f>
        <x:v>0</x:v>
      </x:c>
      <x:c r="Q3031" s="7" t="n">
        <x:f>MAX(0,G3031+J3031-P3031)</x:f>
        <x:v>0</x:v>
      </x:c>
      <x:c r="R3031" s="7" t="n">
        <x:f>M3031+MAX(0,K3031-MAX(0,P3031-G3031-J3031))</x:f>
        <x:v>0</x:v>
      </x:c>
      <x:c r="S3031" s="7" t="n">
        <x:f>SUM(O3031,Q3031,R3031)</x:f>
        <x:v>0</x:v>
      </x:c>
      <x:c r="T3031" s="14" t="n">
        <x:f>'Inventory detail'!T779</x:f>
        <x:v>0.024900000000000002</x:v>
      </x:c>
      <x:c r="U3031" s="14" t="str">
        <x:f>'Inventory detail'!U779</x:f>
        <x:v>n.a.</x:v>
      </x:c>
      <x:c r="V3031" s="9" t="n">
        <x:f>O3031*T3031</x:f>
        <x:v>0</x:v>
      </x:c>
      <x:c r="W3031" s="9" t="n">
        <x:f>Q3031*T3031</x:f>
        <x:v>0</x:v>
      </x:c>
      <x:c r="X3031" s="9" t="n">
        <x:f>R3031*T3031</x:f>
        <x:v>0</x:v>
      </x:c>
      <x:c r="Y3031" s="9" t="n">
        <x:f>S3031*T3031</x:f>
        <x:v>0</x:v>
      </x:c>
      <x:c r="Z3031" s="9" t="str">
        <x:f>IF(ISNUMBER(U3031),S3031*(U3031-T3031),"n.a.")</x:f>
        <x:v>n.a.</x:v>
      </x:c>
      <x:c r="AA3031" s="9" t="n">
        <x:f>IF(ISNUMBER(U3031),Y3031,0)</x:f>
        <x:v>0</x:v>
      </x:c>
      <x:c r="AB3031" s="7" t="n">
        <x:f>MAX(0,L3031-SUM(F3031:K3031))</x:f>
        <x:v>0</x:v>
      </x:c>
    </x:row>
    <x:row r="3032" ht="22" customHeight="1">
      <x:c r="A3032" s="18" t="n">
        <x:f>Summary!E$41</x:f>
        <x:v>46388</x:v>
      </x:c>
      <x:c r="B3032" s="2" t="str">
        <x:f>'Inventory detail'!A780</x:f>
        <x:v>COIL</x:v>
      </x:c>
      <x:c r="C3032" s="2" t="str">
        <x:f>'Inventory detail'!B780</x:f>
        <x:v>10</x:v>
      </x:c>
      <x:c r="D3032" s="2" t="str">
        <x:f>'Inventory detail'!C780</x:f>
        <x:v>8WHT12-5</x:v>
      </x:c>
      <x:c r="E3032" s="10" t="n">
        <x:f>A1906</x:f>
        <x:v>46357</x:v>
      </x:c>
      <x:c r="F3032" s="7" t="n">
        <x:f>O1906</x:f>
        <x:v>0</x:v>
      </x:c>
      <x:c r="G3032" s="7" t="n">
        <x:f>Q1906</x:f>
        <x:v>0</x:v>
      </x:c>
      <x:c r="H3032" s="7" t="n">
        <x:f>R1906</x:f>
        <x:v>0</x:v>
      </x:c>
      <x:c r="I3032" s="7" t="n">
        <x:f>0</x:f>
        <x:v>0</x:v>
      </x:c>
      <x:c r="J3032" s="7" t="n">
        <x:f>0</x:f>
        <x:v>0</x:v>
      </x:c>
      <x:c r="K3032" s="7" t="n">
        <x:f>0</x:f>
        <x:v>0</x:v>
      </x:c>
      <x:c r="L3032" s="7" t="n">
        <x:f>'Inventory detail'!F780*Summary!$K$5*(A3032-E3032)/Summary!$K$6</x:f>
        <x:v>0</x:v>
      </x:c>
      <x:c r="M3032" s="7" t="n">
        <x:f>MAX(0,H3032-L3032)</x:f>
        <x:v>0</x:v>
      </x:c>
      <x:c r="N3032" s="7" t="n">
        <x:f>MAX(0,L3032-H3032)</x:f>
        <x:v>0</x:v>
      </x:c>
      <x:c r="O3032" s="7" t="n">
        <x:f>MAX(0,F3032+I3032-N3032)</x:f>
        <x:v>0</x:v>
      </x:c>
      <x:c r="P3032" s="7" t="n">
        <x:f>MAX(0,N3032-F3032-I3032)</x:f>
        <x:v>0</x:v>
      </x:c>
      <x:c r="Q3032" s="7" t="n">
        <x:f>MAX(0,G3032+J3032-P3032)</x:f>
        <x:v>0</x:v>
      </x:c>
      <x:c r="R3032" s="7" t="n">
        <x:f>M3032+MAX(0,K3032-MAX(0,P3032-G3032-J3032))</x:f>
        <x:v>0</x:v>
      </x:c>
      <x:c r="S3032" s="7" t="n">
        <x:f>SUM(O3032,Q3032,R3032)</x:f>
        <x:v>0</x:v>
      </x:c>
      <x:c r="T3032" s="14" t="n">
        <x:f>'Inventory detail'!T780</x:f>
        <x:v>0.0268</x:v>
      </x:c>
      <x:c r="U3032" s="14" t="str">
        <x:f>'Inventory detail'!U780</x:f>
        <x:v>n.a.</x:v>
      </x:c>
      <x:c r="V3032" s="9" t="n">
        <x:f>O3032*T3032</x:f>
        <x:v>0</x:v>
      </x:c>
      <x:c r="W3032" s="9" t="n">
        <x:f>Q3032*T3032</x:f>
        <x:v>0</x:v>
      </x:c>
      <x:c r="X3032" s="9" t="n">
        <x:f>R3032*T3032</x:f>
        <x:v>0</x:v>
      </x:c>
      <x:c r="Y3032" s="9" t="n">
        <x:f>S3032*T3032</x:f>
        <x:v>0</x:v>
      </x:c>
      <x:c r="Z3032" s="9" t="str">
        <x:f>IF(ISNUMBER(U3032),S3032*(U3032-T3032),"n.a.")</x:f>
        <x:v>n.a.</x:v>
      </x:c>
      <x:c r="AA3032" s="9" t="n">
        <x:f>IF(ISNUMBER(U3032),Y3032,0)</x:f>
        <x:v>0</x:v>
      </x:c>
      <x:c r="AB3032" s="7" t="n">
        <x:f>MAX(0,L3032-SUM(F3032:K3032))</x:f>
        <x:v>0</x:v>
      </x:c>
    </x:row>
    <x:row r="3033" ht="22" customHeight="1">
      <x:c r="A3033" s="18" t="n">
        <x:f>Summary!E$41</x:f>
        <x:v>46388</x:v>
      </x:c>
      <x:c r="B3033" s="2" t="str">
        <x:f>'Inventory detail'!A781</x:f>
        <x:v>COIL</x:v>
      </x:c>
      <x:c r="C3033" s="2" t="str">
        <x:f>'Inventory detail'!B781</x:f>
        <x:v>10</x:v>
      </x:c>
      <x:c r="D3033" s="2" t="str">
        <x:f>'Inventory detail'!C781</x:f>
        <x:v>8WHT36-5</x:v>
      </x:c>
      <x:c r="E3033" s="10" t="n">
        <x:f>A1907</x:f>
        <x:v>46357</x:v>
      </x:c>
      <x:c r="F3033" s="7" t="n">
        <x:f>O1907</x:f>
        <x:v>0</x:v>
      </x:c>
      <x:c r="G3033" s="7" t="n">
        <x:f>Q1907</x:f>
        <x:v>0</x:v>
      </x:c>
      <x:c r="H3033" s="7" t="n">
        <x:f>R1907</x:f>
        <x:v>0</x:v>
      </x:c>
      <x:c r="I3033" s="7" t="n">
        <x:f>0</x:f>
        <x:v>0</x:v>
      </x:c>
      <x:c r="J3033" s="7" t="n">
        <x:f>0</x:f>
        <x:v>0</x:v>
      </x:c>
      <x:c r="K3033" s="7" t="n">
        <x:f>0</x:f>
        <x:v>0</x:v>
      </x:c>
      <x:c r="L3033" s="7" t="n">
        <x:f>'Inventory detail'!F781*Summary!$K$5*(A3033-E3033)/Summary!$K$6</x:f>
        <x:v>0</x:v>
      </x:c>
      <x:c r="M3033" s="7" t="n">
        <x:f>MAX(0,H3033-L3033)</x:f>
        <x:v>0</x:v>
      </x:c>
      <x:c r="N3033" s="7" t="n">
        <x:f>MAX(0,L3033-H3033)</x:f>
        <x:v>0</x:v>
      </x:c>
      <x:c r="O3033" s="7" t="n">
        <x:f>MAX(0,F3033+I3033-N3033)</x:f>
        <x:v>0</x:v>
      </x:c>
      <x:c r="P3033" s="7" t="n">
        <x:f>MAX(0,N3033-F3033-I3033)</x:f>
        <x:v>0</x:v>
      </x:c>
      <x:c r="Q3033" s="7" t="n">
        <x:f>MAX(0,G3033+J3033-P3033)</x:f>
        <x:v>0</x:v>
      </x:c>
      <x:c r="R3033" s="7" t="n">
        <x:f>M3033+MAX(0,K3033-MAX(0,P3033-G3033-J3033))</x:f>
        <x:v>0</x:v>
      </x:c>
      <x:c r="S3033" s="7" t="n">
        <x:f>SUM(O3033,Q3033,R3033)</x:f>
        <x:v>0</x:v>
      </x:c>
      <x:c r="T3033" s="14" t="n">
        <x:f>'Inventory detail'!T781</x:f>
        <x:v>0.0882</x:v>
      </x:c>
      <x:c r="U3033" s="14" t="str">
        <x:f>'Inventory detail'!U781</x:f>
        <x:v>n.a.</x:v>
      </x:c>
      <x:c r="V3033" s="9" t="n">
        <x:f>O3033*T3033</x:f>
        <x:v>0</x:v>
      </x:c>
      <x:c r="W3033" s="9" t="n">
        <x:f>Q3033*T3033</x:f>
        <x:v>0</x:v>
      </x:c>
      <x:c r="X3033" s="9" t="n">
        <x:f>R3033*T3033</x:f>
        <x:v>0</x:v>
      </x:c>
      <x:c r="Y3033" s="9" t="n">
        <x:f>S3033*T3033</x:f>
        <x:v>0</x:v>
      </x:c>
      <x:c r="Z3033" s="9" t="str">
        <x:f>IF(ISNUMBER(U3033),S3033*(U3033-T3033),"n.a.")</x:f>
        <x:v>n.a.</x:v>
      </x:c>
      <x:c r="AA3033" s="9" t="n">
        <x:f>IF(ISNUMBER(U3033),Y3033,0)</x:f>
        <x:v>0</x:v>
      </x:c>
      <x:c r="AB3033" s="7" t="n">
        <x:f>MAX(0,L3033-SUM(F3033:K3033))</x:f>
        <x:v>0</x:v>
      </x:c>
    </x:row>
    <x:row r="3034" ht="22" customHeight="1">
      <x:c r="A3034" s="18" t="n">
        <x:f>Summary!E$41</x:f>
        <x:v>46388</x:v>
      </x:c>
      <x:c r="B3034" s="2" t="str">
        <x:f>'Inventory detail'!A782</x:f>
        <x:v>COIL</x:v>
      </x:c>
      <x:c r="C3034" s="2" t="str">
        <x:f>'Inventory detail'!B782</x:f>
        <x:v>10</x:v>
      </x:c>
      <x:c r="D3034" s="2" t="str">
        <x:f>'Inventory detail'!C782</x:f>
        <x:v>9BLK12-5</x:v>
      </x:c>
      <x:c r="E3034" s="10" t="n">
        <x:f>A1908</x:f>
        <x:v>46357</x:v>
      </x:c>
      <x:c r="F3034" s="7" t="n">
        <x:f>O1908</x:f>
        <x:v>0</x:v>
      </x:c>
      <x:c r="G3034" s="7" t="n">
        <x:f>Q1908</x:f>
        <x:v>0</x:v>
      </x:c>
      <x:c r="H3034" s="7" t="n">
        <x:f>R1908</x:f>
        <x:v>0</x:v>
      </x:c>
      <x:c r="I3034" s="7" t="n">
        <x:f>0</x:f>
        <x:v>0</x:v>
      </x:c>
      <x:c r="J3034" s="7" t="n">
        <x:f>0</x:f>
        <x:v>0</x:v>
      </x:c>
      <x:c r="K3034" s="7" t="n">
        <x:f>0</x:f>
        <x:v>0</x:v>
      </x:c>
      <x:c r="L3034" s="7" t="n">
        <x:f>'Inventory detail'!F782*Summary!$K$5*(A3034-E3034)/Summary!$K$6</x:f>
        <x:v>0</x:v>
      </x:c>
      <x:c r="M3034" s="7" t="n">
        <x:f>MAX(0,H3034-L3034)</x:f>
        <x:v>0</x:v>
      </x:c>
      <x:c r="N3034" s="7" t="n">
        <x:f>MAX(0,L3034-H3034)</x:f>
        <x:v>0</x:v>
      </x:c>
      <x:c r="O3034" s="7" t="n">
        <x:f>MAX(0,F3034+I3034-N3034)</x:f>
        <x:v>0</x:v>
      </x:c>
      <x:c r="P3034" s="7" t="n">
        <x:f>MAX(0,N3034-F3034-I3034)</x:f>
        <x:v>0</x:v>
      </x:c>
      <x:c r="Q3034" s="7" t="n">
        <x:f>MAX(0,G3034+J3034-P3034)</x:f>
        <x:v>0</x:v>
      </x:c>
      <x:c r="R3034" s="7" t="n">
        <x:f>M3034+MAX(0,K3034-MAX(0,P3034-G3034-J3034))</x:f>
        <x:v>0</x:v>
      </x:c>
      <x:c r="S3034" s="7" t="n">
        <x:f>SUM(O3034,Q3034,R3034)</x:f>
        <x:v>0</x:v>
      </x:c>
      <x:c r="T3034" s="14" t="n">
        <x:f>'Inventory detail'!T782</x:f>
        <x:v>0.031400000000000004</x:v>
      </x:c>
      <x:c r="U3034" s="14" t="str">
        <x:f>'Inventory detail'!U782</x:f>
        <x:v>n.a.</x:v>
      </x:c>
      <x:c r="V3034" s="9" t="n">
        <x:f>O3034*T3034</x:f>
        <x:v>0</x:v>
      </x:c>
      <x:c r="W3034" s="9" t="n">
        <x:f>Q3034*T3034</x:f>
        <x:v>0</x:v>
      </x:c>
      <x:c r="X3034" s="9" t="n">
        <x:f>R3034*T3034</x:f>
        <x:v>0</x:v>
      </x:c>
      <x:c r="Y3034" s="9" t="n">
        <x:f>S3034*T3034</x:f>
        <x:v>0</x:v>
      </x:c>
      <x:c r="Z3034" s="9" t="str">
        <x:f>IF(ISNUMBER(U3034),S3034*(U3034-T3034),"n.a.")</x:f>
        <x:v>n.a.</x:v>
      </x:c>
      <x:c r="AA3034" s="9" t="n">
        <x:f>IF(ISNUMBER(U3034),Y3034,0)</x:f>
        <x:v>0</x:v>
      </x:c>
      <x:c r="AB3034" s="7" t="n">
        <x:f>MAX(0,L3034-SUM(F3034:K3034))</x:f>
        <x:v>0</x:v>
      </x:c>
    </x:row>
    <x:row r="3035" ht="22" customHeight="1">
      <x:c r="A3035" s="18" t="n">
        <x:f>Summary!E$41</x:f>
        <x:v>46388</x:v>
      </x:c>
      <x:c r="B3035" s="2" t="str">
        <x:f>'Inventory detail'!A783</x:f>
        <x:v>COIL</x:v>
      </x:c>
      <x:c r="C3035" s="2" t="str">
        <x:f>'Inventory detail'!B783</x:f>
        <x:v>10</x:v>
      </x:c>
      <x:c r="D3035" s="2" t="str">
        <x:f>'Inventory detail'!C783</x:f>
        <x:v>9BLK36-5</x:v>
      </x:c>
      <x:c r="E3035" s="10" t="n">
        <x:f>A1909</x:f>
        <x:v>46357</x:v>
      </x:c>
      <x:c r="F3035" s="7" t="n">
        <x:f>O1909</x:f>
        <x:v>0</x:v>
      </x:c>
      <x:c r="G3035" s="7" t="n">
        <x:f>Q1909</x:f>
        <x:v>0</x:v>
      </x:c>
      <x:c r="H3035" s="7" t="n">
        <x:f>R1909</x:f>
        <x:v>0</x:v>
      </x:c>
      <x:c r="I3035" s="7" t="n">
        <x:f>0</x:f>
        <x:v>0</x:v>
      </x:c>
      <x:c r="J3035" s="7" t="n">
        <x:f>0</x:f>
        <x:v>0</x:v>
      </x:c>
      <x:c r="K3035" s="7" t="n">
        <x:f>0</x:f>
        <x:v>0</x:v>
      </x:c>
      <x:c r="L3035" s="7" t="n">
        <x:f>'Inventory detail'!F783*Summary!$K$5*(A3035-E3035)/Summary!$K$6</x:f>
        <x:v>0</x:v>
      </x:c>
      <x:c r="M3035" s="7" t="n">
        <x:f>MAX(0,H3035-L3035)</x:f>
        <x:v>0</x:v>
      </x:c>
      <x:c r="N3035" s="7" t="n">
        <x:f>MAX(0,L3035-H3035)</x:f>
        <x:v>0</x:v>
      </x:c>
      <x:c r="O3035" s="7" t="n">
        <x:f>MAX(0,F3035+I3035-N3035)</x:f>
        <x:v>0</x:v>
      </x:c>
      <x:c r="P3035" s="7" t="n">
        <x:f>MAX(0,N3035-F3035-I3035)</x:f>
        <x:v>0</x:v>
      </x:c>
      <x:c r="Q3035" s="7" t="n">
        <x:f>MAX(0,G3035+J3035-P3035)</x:f>
        <x:v>0</x:v>
      </x:c>
      <x:c r="R3035" s="7" t="n">
        <x:f>M3035+MAX(0,K3035-MAX(0,P3035-G3035-J3035))</x:f>
        <x:v>0</x:v>
      </x:c>
      <x:c r="S3035" s="7" t="n">
        <x:f>SUM(O3035,Q3035,R3035)</x:f>
        <x:v>0</x:v>
      </x:c>
      <x:c r="T3035" s="14" t="n">
        <x:f>'Inventory detail'!T783</x:f>
        <x:v>0.0935</x:v>
      </x:c>
      <x:c r="U3035" s="14" t="str">
        <x:f>'Inventory detail'!U783</x:f>
        <x:v>n.a.</x:v>
      </x:c>
      <x:c r="V3035" s="9" t="n">
        <x:f>O3035*T3035</x:f>
        <x:v>0</x:v>
      </x:c>
      <x:c r="W3035" s="9" t="n">
        <x:f>Q3035*T3035</x:f>
        <x:v>0</x:v>
      </x:c>
      <x:c r="X3035" s="9" t="n">
        <x:f>R3035*T3035</x:f>
        <x:v>0</x:v>
      </x:c>
      <x:c r="Y3035" s="9" t="n">
        <x:f>S3035*T3035</x:f>
        <x:v>0</x:v>
      </x:c>
      <x:c r="Z3035" s="9" t="str">
        <x:f>IF(ISNUMBER(U3035),S3035*(U3035-T3035),"n.a.")</x:f>
        <x:v>n.a.</x:v>
      </x:c>
      <x:c r="AA3035" s="9" t="n">
        <x:f>IF(ISNUMBER(U3035),Y3035,0)</x:f>
        <x:v>0</x:v>
      </x:c>
      <x:c r="AB3035" s="7" t="n">
        <x:f>MAX(0,L3035-SUM(F3035:K3035))</x:f>
        <x:v>0</x:v>
      </x:c>
    </x:row>
    <x:row r="3036" ht="22" customHeight="1">
      <x:c r="A3036" s="18" t="n">
        <x:f>Summary!E$41</x:f>
        <x:v>46388</x:v>
      </x:c>
      <x:c r="B3036" s="2" t="str">
        <x:f>'Inventory detail'!A784</x:f>
        <x:v>COIL</x:v>
      </x:c>
      <x:c r="C3036" s="2" t="str">
        <x:f>'Inventory detail'!B784</x:f>
        <x:v>10</x:v>
      </x:c>
      <x:c r="D3036" s="2" t="str">
        <x:f>'Inventory detail'!C784</x:f>
        <x:v>9FG12-4</x:v>
      </x:c>
      <x:c r="E3036" s="10" t="n">
        <x:f>A1910</x:f>
        <x:v>46357</x:v>
      </x:c>
      <x:c r="F3036" s="7" t="n">
        <x:f>O1910</x:f>
        <x:v>0</x:v>
      </x:c>
      <x:c r="G3036" s="7" t="n">
        <x:f>Q1910</x:f>
        <x:v>0</x:v>
      </x:c>
      <x:c r="H3036" s="7" t="n">
        <x:f>R1910</x:f>
        <x:v>0</x:v>
      </x:c>
      <x:c r="I3036" s="7" t="n">
        <x:f>0</x:f>
        <x:v>0</x:v>
      </x:c>
      <x:c r="J3036" s="7" t="n">
        <x:f>0</x:f>
        <x:v>0</x:v>
      </x:c>
      <x:c r="K3036" s="7" t="n">
        <x:f>0</x:f>
        <x:v>0</x:v>
      </x:c>
      <x:c r="L3036" s="7" t="n">
        <x:f>'Inventory detail'!F784*Summary!$K$5*(A3036-E3036)/Summary!$K$6</x:f>
        <x:v>0</x:v>
      </x:c>
      <x:c r="M3036" s="7" t="n">
        <x:f>MAX(0,H3036-L3036)</x:f>
        <x:v>0</x:v>
      </x:c>
      <x:c r="N3036" s="7" t="n">
        <x:f>MAX(0,L3036-H3036)</x:f>
        <x:v>0</x:v>
      </x:c>
      <x:c r="O3036" s="7" t="n">
        <x:f>MAX(0,F3036+I3036-N3036)</x:f>
        <x:v>0</x:v>
      </x:c>
      <x:c r="P3036" s="7" t="n">
        <x:f>MAX(0,N3036-F3036-I3036)</x:f>
        <x:v>0</x:v>
      </x:c>
      <x:c r="Q3036" s="7" t="n">
        <x:f>MAX(0,G3036+J3036-P3036)</x:f>
        <x:v>0</x:v>
      </x:c>
      <x:c r="R3036" s="7" t="n">
        <x:f>M3036+MAX(0,K3036-MAX(0,P3036-G3036-J3036))</x:f>
        <x:v>0</x:v>
      </x:c>
      <x:c r="S3036" s="7" t="n">
        <x:f>SUM(O3036,Q3036,R3036)</x:f>
        <x:v>0</x:v>
      </x:c>
      <x:c r="T3036" s="14" t="n">
        <x:f>'Inventory detail'!T784</x:f>
        <x:v>0.0286</x:v>
      </x:c>
      <x:c r="U3036" s="14" t="str">
        <x:f>'Inventory detail'!U784</x:f>
        <x:v>n.a.</x:v>
      </x:c>
      <x:c r="V3036" s="9" t="n">
        <x:f>O3036*T3036</x:f>
        <x:v>0</x:v>
      </x:c>
      <x:c r="W3036" s="9" t="n">
        <x:f>Q3036*T3036</x:f>
        <x:v>0</x:v>
      </x:c>
      <x:c r="X3036" s="9" t="n">
        <x:f>R3036*T3036</x:f>
        <x:v>0</x:v>
      </x:c>
      <x:c r="Y3036" s="9" t="n">
        <x:f>S3036*T3036</x:f>
        <x:v>0</x:v>
      </x:c>
      <x:c r="Z3036" s="9" t="str">
        <x:f>IF(ISNUMBER(U3036),S3036*(U3036-T3036),"n.a.")</x:f>
        <x:v>n.a.</x:v>
      </x:c>
      <x:c r="AA3036" s="9" t="n">
        <x:f>IF(ISNUMBER(U3036),Y3036,0)</x:f>
        <x:v>0</x:v>
      </x:c>
      <x:c r="AB3036" s="7" t="n">
        <x:f>MAX(0,L3036-SUM(F3036:K3036))</x:f>
        <x:v>0</x:v>
      </x:c>
    </x:row>
    <x:row r="3037" ht="22" customHeight="1">
      <x:c r="A3037" s="18" t="n">
        <x:f>Summary!E$41</x:f>
        <x:v>46388</x:v>
      </x:c>
      <x:c r="B3037" s="2" t="str">
        <x:f>'Inventory detail'!A785</x:f>
        <x:v>COIL</x:v>
      </x:c>
      <x:c r="C3037" s="2" t="str">
        <x:f>'Inventory detail'!B785</x:f>
        <x:v>10</x:v>
      </x:c>
      <x:c r="D3037" s="2" t="str">
        <x:f>'Inventory detail'!C785</x:f>
        <x:v>9WHT36-4</x:v>
      </x:c>
      <x:c r="E3037" s="10" t="n">
        <x:f>A1911</x:f>
        <x:v>46357</x:v>
      </x:c>
      <x:c r="F3037" s="7" t="n">
        <x:f>O1911</x:f>
        <x:v>0</x:v>
      </x:c>
      <x:c r="G3037" s="7" t="n">
        <x:f>Q1911</x:f>
        <x:v>0</x:v>
      </x:c>
      <x:c r="H3037" s="7" t="n">
        <x:f>R1911</x:f>
        <x:v>0</x:v>
      </x:c>
      <x:c r="I3037" s="7" t="n">
        <x:f>0</x:f>
        <x:v>0</x:v>
      </x:c>
      <x:c r="J3037" s="7" t="n">
        <x:f>0</x:f>
        <x:v>0</x:v>
      </x:c>
      <x:c r="K3037" s="7" t="n">
        <x:f>0</x:f>
        <x:v>0</x:v>
      </x:c>
      <x:c r="L3037" s="7" t="n">
        <x:f>'Inventory detail'!F785*Summary!$K$5*(A3037-E3037)/Summary!$K$6</x:f>
        <x:v>0</x:v>
      </x:c>
      <x:c r="M3037" s="7" t="n">
        <x:f>MAX(0,H3037-L3037)</x:f>
        <x:v>0</x:v>
      </x:c>
      <x:c r="N3037" s="7" t="n">
        <x:f>MAX(0,L3037-H3037)</x:f>
        <x:v>0</x:v>
      </x:c>
      <x:c r="O3037" s="7" t="n">
        <x:f>MAX(0,F3037+I3037-N3037)</x:f>
        <x:v>0</x:v>
      </x:c>
      <x:c r="P3037" s="7" t="n">
        <x:f>MAX(0,N3037-F3037-I3037)</x:f>
        <x:v>0</x:v>
      </x:c>
      <x:c r="Q3037" s="7" t="n">
        <x:f>MAX(0,G3037+J3037-P3037)</x:f>
        <x:v>0</x:v>
      </x:c>
      <x:c r="R3037" s="7" t="n">
        <x:f>M3037+MAX(0,K3037-MAX(0,P3037-G3037-J3037))</x:f>
        <x:v>0</x:v>
      </x:c>
      <x:c r="S3037" s="7" t="n">
        <x:f>SUM(O3037,Q3037,R3037)</x:f>
        <x:v>0</x:v>
      </x:c>
      <x:c r="T3037" s="14" t="n">
        <x:f>'Inventory detail'!T785</x:f>
        <x:v>0.0888</x:v>
      </x:c>
      <x:c r="U3037" s="14" t="str">
        <x:f>'Inventory detail'!U785</x:f>
        <x:v>n.a.</x:v>
      </x:c>
      <x:c r="V3037" s="9" t="n">
        <x:f>O3037*T3037</x:f>
        <x:v>0</x:v>
      </x:c>
      <x:c r="W3037" s="9" t="n">
        <x:f>Q3037*T3037</x:f>
        <x:v>0</x:v>
      </x:c>
      <x:c r="X3037" s="9" t="n">
        <x:f>R3037*T3037</x:f>
        <x:v>0</x:v>
      </x:c>
      <x:c r="Y3037" s="9" t="n">
        <x:f>S3037*T3037</x:f>
        <x:v>0</x:v>
      </x:c>
      <x:c r="Z3037" s="9" t="str">
        <x:f>IF(ISNUMBER(U3037),S3037*(U3037-T3037),"n.a.")</x:f>
        <x:v>n.a.</x:v>
      </x:c>
      <x:c r="AA3037" s="9" t="n">
        <x:f>IF(ISNUMBER(U3037),Y3037,0)</x:f>
        <x:v>0</x:v>
      </x:c>
      <x:c r="AB3037" s="7" t="n">
        <x:f>MAX(0,L3037-SUM(F3037:K3037))</x:f>
        <x:v>0</x:v>
      </x:c>
    </x:row>
    <x:row r="3038" ht="22" customHeight="1">
      <x:c r="A3038" s="18" t="n">
        <x:f>Summary!E$41</x:f>
        <x:v>46388</x:v>
      </x:c>
      <x:c r="B3038" s="2" t="str">
        <x:f>'Inventory detail'!A786</x:f>
        <x:v>COIL</x:v>
      </x:c>
      <x:c r="C3038" s="2" t="str">
        <x:f>'Inventory detail'!B786</x:f>
        <x:v>10</x:v>
      </x:c>
      <x:c r="D3038" s="2" t="str">
        <x:f>'Inventory detail'!C786</x:f>
        <x:v>9WHT36-5</x:v>
      </x:c>
      <x:c r="E3038" s="10" t="n">
        <x:f>A1912</x:f>
        <x:v>46357</x:v>
      </x:c>
      <x:c r="F3038" s="7" t="n">
        <x:f>O1912</x:f>
        <x:v>0</x:v>
      </x:c>
      <x:c r="G3038" s="7" t="n">
        <x:f>Q1912</x:f>
        <x:v>0</x:v>
      </x:c>
      <x:c r="H3038" s="7" t="n">
        <x:f>R1912</x:f>
        <x:v>0</x:v>
      </x:c>
      <x:c r="I3038" s="7" t="n">
        <x:f>0</x:f>
        <x:v>0</x:v>
      </x:c>
      <x:c r="J3038" s="7" t="n">
        <x:f>0</x:f>
        <x:v>0</x:v>
      </x:c>
      <x:c r="K3038" s="7" t="n">
        <x:f>0</x:f>
        <x:v>0</x:v>
      </x:c>
      <x:c r="L3038" s="7" t="n">
        <x:f>'Inventory detail'!F786*Summary!$K$5*(A3038-E3038)/Summary!$K$6</x:f>
        <x:v>0</x:v>
      </x:c>
      <x:c r="M3038" s="7" t="n">
        <x:f>MAX(0,H3038-L3038)</x:f>
        <x:v>0</x:v>
      </x:c>
      <x:c r="N3038" s="7" t="n">
        <x:f>MAX(0,L3038-H3038)</x:f>
        <x:v>0</x:v>
      </x:c>
      <x:c r="O3038" s="7" t="n">
        <x:f>MAX(0,F3038+I3038-N3038)</x:f>
        <x:v>0</x:v>
      </x:c>
      <x:c r="P3038" s="7" t="n">
        <x:f>MAX(0,N3038-F3038-I3038)</x:f>
        <x:v>0</x:v>
      </x:c>
      <x:c r="Q3038" s="7" t="n">
        <x:f>MAX(0,G3038+J3038-P3038)</x:f>
        <x:v>0</x:v>
      </x:c>
      <x:c r="R3038" s="7" t="n">
        <x:f>M3038+MAX(0,K3038-MAX(0,P3038-G3038-J3038))</x:f>
        <x:v>0</x:v>
      </x:c>
      <x:c r="S3038" s="7" t="n">
        <x:f>SUM(O3038,Q3038,R3038)</x:f>
        <x:v>0</x:v>
      </x:c>
      <x:c r="T3038" s="14" t="n">
        <x:f>'Inventory detail'!T786</x:f>
        <x:v>0.0935</x:v>
      </x:c>
      <x:c r="U3038" s="14" t="str">
        <x:f>'Inventory detail'!U786</x:f>
        <x:v>n.a.</x:v>
      </x:c>
      <x:c r="V3038" s="9" t="n">
        <x:f>O3038*T3038</x:f>
        <x:v>0</x:v>
      </x:c>
      <x:c r="W3038" s="9" t="n">
        <x:f>Q3038*T3038</x:f>
        <x:v>0</x:v>
      </x:c>
      <x:c r="X3038" s="9" t="n">
        <x:f>R3038*T3038</x:f>
        <x:v>0</x:v>
      </x:c>
      <x:c r="Y3038" s="9" t="n">
        <x:f>S3038*T3038</x:f>
        <x:v>0</x:v>
      </x:c>
      <x:c r="Z3038" s="9" t="str">
        <x:f>IF(ISNUMBER(U3038),S3038*(U3038-T3038),"n.a.")</x:f>
        <x:v>n.a.</x:v>
      </x:c>
      <x:c r="AA3038" s="9" t="n">
        <x:f>IF(ISNUMBER(U3038),Y3038,0)</x:f>
        <x:v>0</x:v>
      </x:c>
      <x:c r="AB3038" s="7" t="n">
        <x:f>MAX(0,L3038-SUM(F3038:K3038))</x:f>
        <x:v>0</x:v>
      </x:c>
    </x:row>
    <x:row r="3039" ht="22" customHeight="1">
      <x:c r="A3039" s="18" t="n">
        <x:f>Summary!E$41</x:f>
        <x:v>46388</x:v>
      </x:c>
      <x:c r="B3039" s="2" t="str">
        <x:f>'Inventory detail'!A787</x:f>
        <x:v>COIL</x:v>
      </x:c>
      <x:c r="C3039" s="2" t="str">
        <x:f>'Inventory detail'!B787</x:f>
        <x:v>10</x:v>
      </x:c>
      <x:c r="D3039" s="2" t="str">
        <x:f>'Inventory detail'!C787</x:f>
        <x:v>COILSET</x:v>
      </x:c>
      <x:c r="E3039" s="10" t="n">
        <x:f>A1913</x:f>
        <x:v>46357</x:v>
      </x:c>
      <x:c r="F3039" s="7" t="n">
        <x:f>O1913</x:f>
        <x:v>0</x:v>
      </x:c>
      <x:c r="G3039" s="7" t="n">
        <x:f>Q1913</x:f>
        <x:v>0</x:v>
      </x:c>
      <x:c r="H3039" s="7" t="n">
        <x:f>R1913</x:f>
        <x:v>3</x:v>
      </x:c>
      <x:c r="I3039" s="7" t="n">
        <x:f>SUMIFS('PO detail'!$W$593:$W$685,'PO detail'!$V$593:$V$685,"&gt;="&amp;E3039,'PO detail'!$V$593:$V$685,"&lt;"&amp;A3039)</x:f>
        <x:v>0</x:v>
      </x:c>
      <x:c r="J3039" s="7" t="n">
        <x:f>SUMIFS('PO detail'!$X$593:$X$685,'PO detail'!$V$593:$V$685,"&gt;="&amp;E3039,'PO detail'!$V$593:$V$685,"&lt;"&amp;A3039)</x:f>
        <x:v>0</x:v>
      </x:c>
      <x:c r="K3039" s="7" t="n">
        <x:f>SUMIFS('PO detail'!$Y$593:$Y$685,'PO detail'!$V$593:$V$685,"&gt;="&amp;E3039,'PO detail'!$V$593:$V$685,"&lt;"&amp;A3039)</x:f>
        <x:v>0</x:v>
      </x:c>
      <x:c r="L3039" s="7" t="n">
        <x:f>'Inventory detail'!F787*Summary!$K$5*(A3039-E3039)/Summary!$K$6</x:f>
        <x:v>0</x:v>
      </x:c>
      <x:c r="M3039" s="7" t="n">
        <x:f>MAX(0,H3039-L3039)</x:f>
        <x:v>3</x:v>
      </x:c>
      <x:c r="N3039" s="7" t="n">
        <x:f>MAX(0,L3039-H3039)</x:f>
        <x:v>0</x:v>
      </x:c>
      <x:c r="O3039" s="7" t="n">
        <x:f>MAX(0,F3039+I3039-N3039)</x:f>
        <x:v>0</x:v>
      </x:c>
      <x:c r="P3039" s="7" t="n">
        <x:f>MAX(0,N3039-F3039-I3039)</x:f>
        <x:v>0</x:v>
      </x:c>
      <x:c r="Q3039" s="7" t="n">
        <x:f>MAX(0,G3039+J3039-P3039)</x:f>
        <x:v>0</x:v>
      </x:c>
      <x:c r="R3039" s="7" t="n">
        <x:f>M3039+MAX(0,K3039-MAX(0,P3039-G3039-J3039))</x:f>
        <x:v>3</x:v>
      </x:c>
      <x:c r="S3039" s="7" t="n">
        <x:f>SUM(O3039,Q3039,R3039)</x:f>
        <x:v>3</x:v>
      </x:c>
      <x:c r="T3039" s="14" t="n">
        <x:f>'Inventory detail'!T787</x:f>
        <x:v>0.00001</x:v>
      </x:c>
      <x:c r="U3039" s="14" t="str">
        <x:f>'Inventory detail'!U787</x:f>
        <x:v>n.a.</x:v>
      </x:c>
      <x:c r="V3039" s="9" t="n">
        <x:f>O3039*T3039</x:f>
        <x:v>0</x:v>
      </x:c>
      <x:c r="W3039" s="9" t="n">
        <x:f>Q3039*T3039</x:f>
        <x:v>0</x:v>
      </x:c>
      <x:c r="X3039" s="9" t="n">
        <x:f>R3039*T3039</x:f>
        <x:v>0.000030000000000000004</x:v>
      </x:c>
      <x:c r="Y3039" s="9" t="n">
        <x:f>S3039*T3039</x:f>
        <x:v>0.000030000000000000004</x:v>
      </x:c>
      <x:c r="Z3039" s="9" t="str">
        <x:f>IF(ISNUMBER(U3039),S3039*(U3039-T3039),"n.a.")</x:f>
        <x:v>n.a.</x:v>
      </x:c>
      <x:c r="AA3039" s="9" t="n">
        <x:f>IF(ISNUMBER(U3039),Y3039,0)</x:f>
        <x:v>0</x:v>
      </x:c>
      <x:c r="AB3039" s="7" t="n">
        <x:f>MAX(0,L3039-SUM(F3039:K3039))</x:f>
        <x:v>0</x:v>
      </x:c>
    </x:row>
    <x:row r="3040" ht="22" customHeight="1">
      <x:c r="A3040" s="18" t="n">
        <x:f>Summary!E$41</x:f>
        <x:v>46388</x:v>
      </x:c>
      <x:c r="B3040" s="2" t="str">
        <x:f>'Inventory detail'!A788</x:f>
        <x:v>COIL</x:v>
      </x:c>
      <x:c r="C3040" s="2" t="str">
        <x:f>'Inventory detail'!B788</x:f>
        <x:v>10</x:v>
      </x:c>
      <x:c r="D3040" s="2" t="str">
        <x:f>'Inventory detail'!C788</x:f>
        <x:v>10BRN12-4</x:v>
      </x:c>
      <x:c r="E3040" s="10" t="n">
        <x:f>A1914</x:f>
        <x:v>46357</x:v>
      </x:c>
      <x:c r="F3040" s="7" t="n">
        <x:f>O1914</x:f>
        <x:v>0</x:v>
      </x:c>
      <x:c r="G3040" s="7" t="n">
        <x:f>Q1914</x:f>
        <x:v>0</x:v>
      </x:c>
      <x:c r="H3040" s="7" t="n">
        <x:f>R1914</x:f>
        <x:v>0</x:v>
      </x:c>
      <x:c r="I3040" s="7" t="n">
        <x:f>0</x:f>
        <x:v>0</x:v>
      </x:c>
      <x:c r="J3040" s="7" t="n">
        <x:f>0</x:f>
        <x:v>0</x:v>
      </x:c>
      <x:c r="K3040" s="7" t="n">
        <x:f>0</x:f>
        <x:v>0</x:v>
      </x:c>
      <x:c r="L3040" s="7" t="n">
        <x:f>'Inventory detail'!F788*Summary!$K$5*(A3040-E3040)/Summary!$K$6</x:f>
        <x:v>0</x:v>
      </x:c>
      <x:c r="M3040" s="7" t="n">
        <x:f>MAX(0,H3040-L3040)</x:f>
        <x:v>0</x:v>
      </x:c>
      <x:c r="N3040" s="7" t="n">
        <x:f>MAX(0,L3040-H3040)</x:f>
        <x:v>0</x:v>
      </x:c>
      <x:c r="O3040" s="7" t="n">
        <x:f>MAX(0,F3040+I3040-N3040)</x:f>
        <x:v>0</x:v>
      </x:c>
      <x:c r="P3040" s="7" t="n">
        <x:f>MAX(0,N3040-F3040-I3040)</x:f>
        <x:v>0</x:v>
      </x:c>
      <x:c r="Q3040" s="7" t="n">
        <x:f>MAX(0,G3040+J3040-P3040)</x:f>
        <x:v>0</x:v>
      </x:c>
      <x:c r="R3040" s="7" t="n">
        <x:f>M3040+MAX(0,K3040-MAX(0,P3040-G3040-J3040))</x:f>
        <x:v>0</x:v>
      </x:c>
      <x:c r="S3040" s="7" t="n">
        <x:f>SUM(O3040,Q3040,R3040)</x:f>
        <x:v>0</x:v>
      </x:c>
      <x:c r="T3040" s="14" t="n">
        <x:f>'Inventory detail'!T788</x:f>
        <x:v>0.0302</x:v>
      </x:c>
      <x:c r="U3040" s="14" t="str">
        <x:f>'Inventory detail'!U788</x:f>
        <x:v>n.a.</x:v>
      </x:c>
      <x:c r="V3040" s="9" t="n">
        <x:f>O3040*T3040</x:f>
        <x:v>0</x:v>
      </x:c>
      <x:c r="W3040" s="9" t="n">
        <x:f>Q3040*T3040</x:f>
        <x:v>0</x:v>
      </x:c>
      <x:c r="X3040" s="9" t="n">
        <x:f>R3040*T3040</x:f>
        <x:v>0</x:v>
      </x:c>
      <x:c r="Y3040" s="9" t="n">
        <x:f>S3040*T3040</x:f>
        <x:v>0</x:v>
      </x:c>
      <x:c r="Z3040" s="9" t="str">
        <x:f>IF(ISNUMBER(U3040),S3040*(U3040-T3040),"n.a.")</x:f>
        <x:v>n.a.</x:v>
      </x:c>
      <x:c r="AA3040" s="9" t="n">
        <x:f>IF(ISNUMBER(U3040),Y3040,0)</x:f>
        <x:v>0</x:v>
      </x:c>
      <x:c r="AB3040" s="7" t="n">
        <x:f>MAX(0,L3040-SUM(F3040:K3040))</x:f>
        <x:v>0</x:v>
      </x:c>
    </x:row>
    <x:row r="3041" ht="22" customHeight="1">
      <x:c r="A3041" s="18" t="n">
        <x:f>Summary!E$41</x:f>
        <x:v>46388</x:v>
      </x:c>
      <x:c r="B3041" s="2" t="str">
        <x:f>'Inventory detail'!A789</x:f>
        <x:v>COIL</x:v>
      </x:c>
      <x:c r="C3041" s="2" t="str">
        <x:f>'Inventory detail'!B789</x:f>
        <x:v>10</x:v>
      </x:c>
      <x:c r="D3041" s="2" t="str">
        <x:f>'Inventory detail'!C789</x:f>
        <x:v>14BRN12-4</x:v>
      </x:c>
      <x:c r="E3041" s="10" t="n">
        <x:f>A1915</x:f>
        <x:v>46357</x:v>
      </x:c>
      <x:c r="F3041" s="7" t="n">
        <x:f>O1915</x:f>
        <x:v>0</x:v>
      </x:c>
      <x:c r="G3041" s="7" t="n">
        <x:f>Q1915</x:f>
        <x:v>0</x:v>
      </x:c>
      <x:c r="H3041" s="7" t="n">
        <x:f>R1915</x:f>
        <x:v>0</x:v>
      </x:c>
      <x:c r="I3041" s="7" t="n">
        <x:f>0</x:f>
        <x:v>0</x:v>
      </x:c>
      <x:c r="J3041" s="7" t="n">
        <x:f>0</x:f>
        <x:v>0</x:v>
      </x:c>
      <x:c r="K3041" s="7" t="n">
        <x:f>0</x:f>
        <x:v>0</x:v>
      </x:c>
      <x:c r="L3041" s="7" t="n">
        <x:f>'Inventory detail'!F789*Summary!$K$5*(A3041-E3041)/Summary!$K$6</x:f>
        <x:v>0</x:v>
      </x:c>
      <x:c r="M3041" s="7" t="n">
        <x:f>MAX(0,H3041-L3041)</x:f>
        <x:v>0</x:v>
      </x:c>
      <x:c r="N3041" s="7" t="n">
        <x:f>MAX(0,L3041-H3041)</x:f>
        <x:v>0</x:v>
      </x:c>
      <x:c r="O3041" s="7" t="n">
        <x:f>MAX(0,F3041+I3041-N3041)</x:f>
        <x:v>0</x:v>
      </x:c>
      <x:c r="P3041" s="7" t="n">
        <x:f>MAX(0,N3041-F3041-I3041)</x:f>
        <x:v>0</x:v>
      </x:c>
      <x:c r="Q3041" s="7" t="n">
        <x:f>MAX(0,G3041+J3041-P3041)</x:f>
        <x:v>0</x:v>
      </x:c>
      <x:c r="R3041" s="7" t="n">
        <x:f>M3041+MAX(0,K3041-MAX(0,P3041-G3041-J3041))</x:f>
        <x:v>0</x:v>
      </x:c>
      <x:c r="S3041" s="7" t="n">
        <x:f>SUM(O3041,Q3041,R3041)</x:f>
        <x:v>0</x:v>
      </x:c>
      <x:c r="T3041" s="14" t="n">
        <x:f>'Inventory detail'!T789</x:f>
        <x:v>0.047599999999999996</x:v>
      </x:c>
      <x:c r="U3041" s="14" t="str">
        <x:f>'Inventory detail'!U789</x:f>
        <x:v>n.a.</x:v>
      </x:c>
      <x:c r="V3041" s="9" t="n">
        <x:f>O3041*T3041</x:f>
        <x:v>0</x:v>
      </x:c>
      <x:c r="W3041" s="9" t="n">
        <x:f>Q3041*T3041</x:f>
        <x:v>0</x:v>
      </x:c>
      <x:c r="X3041" s="9" t="n">
        <x:f>R3041*T3041</x:f>
        <x:v>0</x:v>
      </x:c>
      <x:c r="Y3041" s="9" t="n">
        <x:f>S3041*T3041</x:f>
        <x:v>0</x:v>
      </x:c>
      <x:c r="Z3041" s="9" t="str">
        <x:f>IF(ISNUMBER(U3041),S3041*(U3041-T3041),"n.a.")</x:f>
        <x:v>n.a.</x:v>
      </x:c>
      <x:c r="AA3041" s="9" t="n">
        <x:f>IF(ISNUMBER(U3041),Y3041,0)</x:f>
        <x:v>0</x:v>
      </x:c>
      <x:c r="AB3041" s="7" t="n">
        <x:f>MAX(0,L3041-SUM(F3041:K3041))</x:f>
        <x:v>0</x:v>
      </x:c>
    </x:row>
    <x:row r="3042" ht="22" customHeight="1">
      <x:c r="A3042" s="18" t="n">
        <x:f>Summary!E$41</x:f>
        <x:v>46388</x:v>
      </x:c>
      <x:c r="B3042" s="2" t="str">
        <x:f>'Inventory detail'!A790</x:f>
        <x:v>COIL</x:v>
      </x:c>
      <x:c r="C3042" s="2" t="str">
        <x:f>'Inventory detail'!B790</x:f>
        <x:v>10</x:v>
      </x:c>
      <x:c r="D3042" s="2" t="str">
        <x:f>'Inventory detail'!C790</x:f>
        <x:v>16BRN12-4</x:v>
      </x:c>
      <x:c r="E3042" s="10" t="n">
        <x:f>A1916</x:f>
        <x:v>46357</x:v>
      </x:c>
      <x:c r="F3042" s="7" t="n">
        <x:f>O1916</x:f>
        <x:v>0</x:v>
      </x:c>
      <x:c r="G3042" s="7" t="n">
        <x:f>Q1916</x:f>
        <x:v>0</x:v>
      </x:c>
      <x:c r="H3042" s="7" t="n">
        <x:f>R1916</x:f>
        <x:v>0</x:v>
      </x:c>
      <x:c r="I3042" s="7" t="n">
        <x:f>0</x:f>
        <x:v>0</x:v>
      </x:c>
      <x:c r="J3042" s="7" t="n">
        <x:f>0</x:f>
        <x:v>0</x:v>
      </x:c>
      <x:c r="K3042" s="7" t="n">
        <x:f>0</x:f>
        <x:v>0</x:v>
      </x:c>
      <x:c r="L3042" s="7" t="n">
        <x:f>'Inventory detail'!F790*Summary!$K$5*(A3042-E3042)/Summary!$K$6</x:f>
        <x:v>0</x:v>
      </x:c>
      <x:c r="M3042" s="7" t="n">
        <x:f>MAX(0,H3042-L3042)</x:f>
        <x:v>0</x:v>
      </x:c>
      <x:c r="N3042" s="7" t="n">
        <x:f>MAX(0,L3042-H3042)</x:f>
        <x:v>0</x:v>
      </x:c>
      <x:c r="O3042" s="7" t="n">
        <x:f>MAX(0,F3042+I3042-N3042)</x:f>
        <x:v>0</x:v>
      </x:c>
      <x:c r="P3042" s="7" t="n">
        <x:f>MAX(0,N3042-F3042-I3042)</x:f>
        <x:v>0</x:v>
      </x:c>
      <x:c r="Q3042" s="7" t="n">
        <x:f>MAX(0,G3042+J3042-P3042)</x:f>
        <x:v>0</x:v>
      </x:c>
      <x:c r="R3042" s="7" t="n">
        <x:f>M3042+MAX(0,K3042-MAX(0,P3042-G3042-J3042))</x:f>
        <x:v>0</x:v>
      </x:c>
      <x:c r="S3042" s="7" t="n">
        <x:f>SUM(O3042,Q3042,R3042)</x:f>
        <x:v>0</x:v>
      </x:c>
      <x:c r="T3042" s="14" t="n">
        <x:f>'Inventory detail'!T790</x:f>
        <x:v>0.057800000000000004</x:v>
      </x:c>
      <x:c r="U3042" s="14" t="str">
        <x:f>'Inventory detail'!U790</x:f>
        <x:v>n.a.</x:v>
      </x:c>
      <x:c r="V3042" s="9" t="n">
        <x:f>O3042*T3042</x:f>
        <x:v>0</x:v>
      </x:c>
      <x:c r="W3042" s="9" t="n">
        <x:f>Q3042*T3042</x:f>
        <x:v>0</x:v>
      </x:c>
      <x:c r="X3042" s="9" t="n">
        <x:f>R3042*T3042</x:f>
        <x:v>0</x:v>
      </x:c>
      <x:c r="Y3042" s="9" t="n">
        <x:f>S3042*T3042</x:f>
        <x:v>0</x:v>
      </x:c>
      <x:c r="Z3042" s="9" t="str">
        <x:f>IF(ISNUMBER(U3042),S3042*(U3042-T3042),"n.a.")</x:f>
        <x:v>n.a.</x:v>
      </x:c>
      <x:c r="AA3042" s="9" t="n">
        <x:f>IF(ISNUMBER(U3042),Y3042,0)</x:f>
        <x:v>0</x:v>
      </x:c>
      <x:c r="AB3042" s="7" t="n">
        <x:f>MAX(0,L3042-SUM(F3042:K3042))</x:f>
        <x:v>0</x:v>
      </x:c>
    </x:row>
    <x:row r="3043" ht="22" customHeight="1">
      <x:c r="A3043" s="18" t="n">
        <x:f>Summary!E$41</x:f>
        <x:v>46388</x:v>
      </x:c>
      <x:c r="B3043" s="2" t="str">
        <x:f>'Inventory detail'!A791</x:f>
        <x:v>COIL</x:v>
      </x:c>
      <x:c r="C3043" s="2" t="str">
        <x:f>'Inventory detail'!B791</x:f>
        <x:v>10</x:v>
      </x:c>
      <x:c r="D3043" s="2" t="str">
        <x:f>'Inventory detail'!C791</x:f>
        <x:v>18GLD12-4</x:v>
      </x:c>
      <x:c r="E3043" s="10" t="n">
        <x:f>A1917</x:f>
        <x:v>46357</x:v>
      </x:c>
      <x:c r="F3043" s="7" t="n">
        <x:f>O1917</x:f>
        <x:v>0</x:v>
      </x:c>
      <x:c r="G3043" s="7" t="n">
        <x:f>Q1917</x:f>
        <x:v>0</x:v>
      </x:c>
      <x:c r="H3043" s="7" t="n">
        <x:f>R1917</x:f>
        <x:v>0</x:v>
      </x:c>
      <x:c r="I3043" s="7" t="n">
        <x:f>0</x:f>
        <x:v>0</x:v>
      </x:c>
      <x:c r="J3043" s="7" t="n">
        <x:f>0</x:f>
        <x:v>0</x:v>
      </x:c>
      <x:c r="K3043" s="7" t="n">
        <x:f>0</x:f>
        <x:v>0</x:v>
      </x:c>
      <x:c r="L3043" s="7" t="n">
        <x:f>'Inventory detail'!F791*Summary!$K$5*(A3043-E3043)/Summary!$K$6</x:f>
        <x:v>0</x:v>
      </x:c>
      <x:c r="M3043" s="7" t="n">
        <x:f>MAX(0,H3043-L3043)</x:f>
        <x:v>0</x:v>
      </x:c>
      <x:c r="N3043" s="7" t="n">
        <x:f>MAX(0,L3043-H3043)</x:f>
        <x:v>0</x:v>
      </x:c>
      <x:c r="O3043" s="7" t="n">
        <x:f>MAX(0,F3043+I3043-N3043)</x:f>
        <x:v>0</x:v>
      </x:c>
      <x:c r="P3043" s="7" t="n">
        <x:f>MAX(0,N3043-F3043-I3043)</x:f>
        <x:v>0</x:v>
      </x:c>
      <x:c r="Q3043" s="7" t="n">
        <x:f>MAX(0,G3043+J3043-P3043)</x:f>
        <x:v>0</x:v>
      </x:c>
      <x:c r="R3043" s="7" t="n">
        <x:f>M3043+MAX(0,K3043-MAX(0,P3043-G3043-J3043))</x:f>
        <x:v>0</x:v>
      </x:c>
      <x:c r="S3043" s="7" t="n">
        <x:f>SUM(O3043,Q3043,R3043)</x:f>
        <x:v>0</x:v>
      </x:c>
      <x:c r="T3043" s="14" t="n">
        <x:f>'Inventory detail'!T791</x:f>
        <x:v>0.07</x:v>
      </x:c>
      <x:c r="U3043" s="14" t="str">
        <x:f>'Inventory detail'!U791</x:f>
        <x:v>n.a.</x:v>
      </x:c>
      <x:c r="V3043" s="9" t="n">
        <x:f>O3043*T3043</x:f>
        <x:v>0</x:v>
      </x:c>
      <x:c r="W3043" s="9" t="n">
        <x:f>Q3043*T3043</x:f>
        <x:v>0</x:v>
      </x:c>
      <x:c r="X3043" s="9" t="n">
        <x:f>R3043*T3043</x:f>
        <x:v>0</x:v>
      </x:c>
      <x:c r="Y3043" s="9" t="n">
        <x:f>S3043*T3043</x:f>
        <x:v>0</x:v>
      </x:c>
      <x:c r="Z3043" s="9" t="str">
        <x:f>IF(ISNUMBER(U3043),S3043*(U3043-T3043),"n.a.")</x:f>
        <x:v>n.a.</x:v>
      </x:c>
      <x:c r="AA3043" s="9" t="n">
        <x:f>IF(ISNUMBER(U3043),Y3043,0)</x:f>
        <x:v>0</x:v>
      </x:c>
      <x:c r="AB3043" s="7" t="n">
        <x:f>MAX(0,L3043-SUM(F3043:K3043))</x:f>
        <x:v>0</x:v>
      </x:c>
    </x:row>
    <x:row r="3044" ht="22" customHeight="1">
      <x:c r="A3044" s="18" t="n">
        <x:f>Summary!E$41</x:f>
        <x:v>46388</x:v>
      </x:c>
      <x:c r="B3044" s="2" t="str">
        <x:f>'Inventory detail'!A792</x:f>
        <x:v>COIL</x:v>
      </x:c>
      <x:c r="C3044" s="2" t="str">
        <x:f>'Inventory detail'!B792</x:f>
        <x:v>30</x:v>
      </x:c>
      <x:c r="D3044" s="2" t="str">
        <x:f>'Inventory detail'!C792</x:f>
        <x:v>10BLK12-5</x:v>
      </x:c>
      <x:c r="E3044" s="10" t="n">
        <x:f>A1918</x:f>
        <x:v>46357</x:v>
      </x:c>
      <x:c r="F3044" s="7" t="n">
        <x:f>O1918</x:f>
        <x:v>0</x:v>
      </x:c>
      <x:c r="G3044" s="7" t="n">
        <x:f>Q1918</x:f>
        <x:v>0</x:v>
      </x:c>
      <x:c r="H3044" s="7" t="n">
        <x:f>R1918</x:f>
        <x:v>0</x:v>
      </x:c>
      <x:c r="I3044" s="7" t="n">
        <x:f>0</x:f>
        <x:v>0</x:v>
      </x:c>
      <x:c r="J3044" s="7" t="n">
        <x:f>0</x:f>
        <x:v>0</x:v>
      </x:c>
      <x:c r="K3044" s="7" t="n">
        <x:f>0</x:f>
        <x:v>0</x:v>
      </x:c>
      <x:c r="L3044" s="7" t="n">
        <x:f>'Inventory detail'!F792*Summary!$K$5*(A3044-E3044)/Summary!$K$6</x:f>
        <x:v>0</x:v>
      </x:c>
      <x:c r="M3044" s="7" t="n">
        <x:f>MAX(0,H3044-L3044)</x:f>
        <x:v>0</x:v>
      </x:c>
      <x:c r="N3044" s="7" t="n">
        <x:f>MAX(0,L3044-H3044)</x:f>
        <x:v>0</x:v>
      </x:c>
      <x:c r="O3044" s="7" t="n">
        <x:f>MAX(0,F3044+I3044-N3044)</x:f>
        <x:v>0</x:v>
      </x:c>
      <x:c r="P3044" s="7" t="n">
        <x:f>MAX(0,N3044-F3044-I3044)</x:f>
        <x:v>0</x:v>
      </x:c>
      <x:c r="Q3044" s="7" t="n">
        <x:f>MAX(0,G3044+J3044-P3044)</x:f>
        <x:v>0</x:v>
      </x:c>
      <x:c r="R3044" s="7" t="n">
        <x:f>M3044+MAX(0,K3044-MAX(0,P3044-G3044-J3044))</x:f>
        <x:v>0</x:v>
      </x:c>
      <x:c r="S3044" s="7" t="n">
        <x:f>SUM(O3044,Q3044,R3044)</x:f>
        <x:v>0</x:v>
      </x:c>
      <x:c r="T3044" s="14" t="n">
        <x:f>'Inventory detail'!T792</x:f>
        <x:v>0.0381</x:v>
      </x:c>
      <x:c r="U3044" s="14" t="str">
        <x:f>'Inventory detail'!U792</x:f>
        <x:v>n.a.</x:v>
      </x:c>
      <x:c r="V3044" s="9" t="n">
        <x:f>O3044*T3044</x:f>
        <x:v>0</x:v>
      </x:c>
      <x:c r="W3044" s="9" t="n">
        <x:f>Q3044*T3044</x:f>
        <x:v>0</x:v>
      </x:c>
      <x:c r="X3044" s="9" t="n">
        <x:f>R3044*T3044</x:f>
        <x:v>0</x:v>
      </x:c>
      <x:c r="Y3044" s="9" t="n">
        <x:f>S3044*T3044</x:f>
        <x:v>0</x:v>
      </x:c>
      <x:c r="Z3044" s="9" t="str">
        <x:f>IF(ISNUMBER(U3044),S3044*(U3044-T3044),"n.a.")</x:f>
        <x:v>n.a.</x:v>
      </x:c>
      <x:c r="AA3044" s="9" t="n">
        <x:f>IF(ISNUMBER(U3044),Y3044,0)</x:f>
        <x:v>0</x:v>
      </x:c>
      <x:c r="AB3044" s="7" t="n">
        <x:f>MAX(0,L3044-SUM(F3044:K3044))</x:f>
        <x:v>0</x:v>
      </x:c>
    </x:row>
    <x:row r="3045" ht="22" customHeight="1">
      <x:c r="A3045" s="18" t="n">
        <x:f>Summary!E$41</x:f>
        <x:v>46388</x:v>
      </x:c>
      <x:c r="B3045" s="2" t="str">
        <x:f>'Inventory detail'!A793</x:f>
        <x:v>COIL</x:v>
      </x:c>
      <x:c r="C3045" s="2" t="str">
        <x:f>'Inventory detail'!B793</x:f>
        <x:v>30</x:v>
      </x:c>
      <x:c r="D3045" s="2" t="str">
        <x:f>'Inventory detail'!C793</x:f>
        <x:v>10BLK36-5</x:v>
      </x:c>
      <x:c r="E3045" s="10" t="n">
        <x:f>A1919</x:f>
        <x:v>46357</x:v>
      </x:c>
      <x:c r="F3045" s="7" t="n">
        <x:f>O1919</x:f>
        <x:v>0</x:v>
      </x:c>
      <x:c r="G3045" s="7" t="n">
        <x:f>Q1919</x:f>
        <x:v>0</x:v>
      </x:c>
      <x:c r="H3045" s="7" t="n">
        <x:f>R1919</x:f>
        <x:v>0</x:v>
      </x:c>
      <x:c r="I3045" s="7" t="n">
        <x:f>0</x:f>
        <x:v>0</x:v>
      </x:c>
      <x:c r="J3045" s="7" t="n">
        <x:f>0</x:f>
        <x:v>0</x:v>
      </x:c>
      <x:c r="K3045" s="7" t="n">
        <x:f>0</x:f>
        <x:v>0</x:v>
      </x:c>
      <x:c r="L3045" s="7" t="n">
        <x:f>'Inventory detail'!F793*Summary!$K$5*(A3045-E3045)/Summary!$K$6</x:f>
        <x:v>0</x:v>
      </x:c>
      <x:c r="M3045" s="7" t="n">
        <x:f>MAX(0,H3045-L3045)</x:f>
        <x:v>0</x:v>
      </x:c>
      <x:c r="N3045" s="7" t="n">
        <x:f>MAX(0,L3045-H3045)</x:f>
        <x:v>0</x:v>
      </x:c>
      <x:c r="O3045" s="7" t="n">
        <x:f>MAX(0,F3045+I3045-N3045)</x:f>
        <x:v>0</x:v>
      </x:c>
      <x:c r="P3045" s="7" t="n">
        <x:f>MAX(0,N3045-F3045-I3045)</x:f>
        <x:v>0</x:v>
      </x:c>
      <x:c r="Q3045" s="7" t="n">
        <x:f>MAX(0,G3045+J3045-P3045)</x:f>
        <x:v>0</x:v>
      </x:c>
      <x:c r="R3045" s="7" t="n">
        <x:f>M3045+MAX(0,K3045-MAX(0,P3045-G3045-J3045))</x:f>
        <x:v>0</x:v>
      </x:c>
      <x:c r="S3045" s="7" t="n">
        <x:f>SUM(O3045,Q3045,R3045)</x:f>
        <x:v>0</x:v>
      </x:c>
      <x:c r="T3045" s="14" t="n">
        <x:f>'Inventory detail'!T793</x:f>
        <x:v>0.1116</x:v>
      </x:c>
      <x:c r="U3045" s="14" t="str">
        <x:f>'Inventory detail'!U793</x:f>
        <x:v>n.a.</x:v>
      </x:c>
      <x:c r="V3045" s="9" t="n">
        <x:f>O3045*T3045</x:f>
        <x:v>0</x:v>
      </x:c>
      <x:c r="W3045" s="9" t="n">
        <x:f>Q3045*T3045</x:f>
        <x:v>0</x:v>
      </x:c>
      <x:c r="X3045" s="9" t="n">
        <x:f>R3045*T3045</x:f>
        <x:v>0</x:v>
      </x:c>
      <x:c r="Y3045" s="9" t="n">
        <x:f>S3045*T3045</x:f>
        <x:v>0</x:v>
      </x:c>
      <x:c r="Z3045" s="9" t="str">
        <x:f>IF(ISNUMBER(U3045),S3045*(U3045-T3045),"n.a.")</x:f>
        <x:v>n.a.</x:v>
      </x:c>
      <x:c r="AA3045" s="9" t="n">
        <x:f>IF(ISNUMBER(U3045),Y3045,0)</x:f>
        <x:v>0</x:v>
      </x:c>
      <x:c r="AB3045" s="7" t="n">
        <x:f>MAX(0,L3045-SUM(F3045:K3045))</x:f>
        <x:v>0</x:v>
      </x:c>
    </x:row>
    <x:row r="3046" ht="22" customHeight="1">
      <x:c r="A3046" s="18" t="n">
        <x:f>Summary!E$41</x:f>
        <x:v>46388</x:v>
      </x:c>
      <x:c r="B3046" s="2" t="str">
        <x:f>'Inventory detail'!A794</x:f>
        <x:v>COIL</x:v>
      </x:c>
      <x:c r="C3046" s="2" t="str">
        <x:f>'Inventory detail'!B794</x:f>
        <x:v>30</x:v>
      </x:c>
      <x:c r="D3046" s="2" t="str">
        <x:f>'Inventory detail'!C794</x:f>
        <x:v>10BLU12-4</x:v>
      </x:c>
      <x:c r="E3046" s="10" t="n">
        <x:f>A1920</x:f>
        <x:v>46357</x:v>
      </x:c>
      <x:c r="F3046" s="7" t="n">
        <x:f>O1920</x:f>
        <x:v>0</x:v>
      </x:c>
      <x:c r="G3046" s="7" t="n">
        <x:f>Q1920</x:f>
        <x:v>0</x:v>
      </x:c>
      <x:c r="H3046" s="7" t="n">
        <x:f>R1920</x:f>
        <x:v>0</x:v>
      </x:c>
      <x:c r="I3046" s="7" t="n">
        <x:f>0</x:f>
        <x:v>0</x:v>
      </x:c>
      <x:c r="J3046" s="7" t="n">
        <x:f>0</x:f>
        <x:v>0</x:v>
      </x:c>
      <x:c r="K3046" s="7" t="n">
        <x:f>0</x:f>
        <x:v>0</x:v>
      </x:c>
      <x:c r="L3046" s="7" t="n">
        <x:f>'Inventory detail'!F794*Summary!$K$5*(A3046-E3046)/Summary!$K$6</x:f>
        <x:v>0</x:v>
      </x:c>
      <x:c r="M3046" s="7" t="n">
        <x:f>MAX(0,H3046-L3046)</x:f>
        <x:v>0</x:v>
      </x:c>
      <x:c r="N3046" s="7" t="n">
        <x:f>MAX(0,L3046-H3046)</x:f>
        <x:v>0</x:v>
      </x:c>
      <x:c r="O3046" s="7" t="n">
        <x:f>MAX(0,F3046+I3046-N3046)</x:f>
        <x:v>0</x:v>
      </x:c>
      <x:c r="P3046" s="7" t="n">
        <x:f>MAX(0,N3046-F3046-I3046)</x:f>
        <x:v>0</x:v>
      </x:c>
      <x:c r="Q3046" s="7" t="n">
        <x:f>MAX(0,G3046+J3046-P3046)</x:f>
        <x:v>0</x:v>
      </x:c>
      <x:c r="R3046" s="7" t="n">
        <x:f>M3046+MAX(0,K3046-MAX(0,P3046-G3046-J3046))</x:f>
        <x:v>0</x:v>
      </x:c>
      <x:c r="S3046" s="7" t="n">
        <x:f>SUM(O3046,Q3046,R3046)</x:f>
        <x:v>0</x:v>
      </x:c>
      <x:c r="T3046" s="14" t="n">
        <x:f>'Inventory detail'!T794</x:f>
        <x:v>0.0584</x:v>
      </x:c>
      <x:c r="U3046" s="14" t="n">
        <x:f>'Inventory detail'!U794</x:f>
        <x:v>0.057239</x:v>
      </x:c>
      <x:c r="V3046" s="9" t="n">
        <x:f>O3046*T3046</x:f>
        <x:v>0</x:v>
      </x:c>
      <x:c r="W3046" s="9" t="n">
        <x:f>Q3046*T3046</x:f>
        <x:v>0</x:v>
      </x:c>
      <x:c r="X3046" s="9" t="n">
        <x:f>R3046*T3046</x:f>
        <x:v>0</x:v>
      </x:c>
      <x:c r="Y3046" s="9" t="n">
        <x:f>S3046*T3046</x:f>
        <x:v>0</x:v>
      </x:c>
      <x:c r="Z3046" s="9" t="n">
        <x:f>IF(ISNUMBER(U3046),S3046*(U3046-T3046),"n.a.")</x:f>
        <x:v>0</x:v>
      </x:c>
      <x:c r="AA3046" s="9" t="n">
        <x:f>IF(ISNUMBER(U3046),Y3046,0)</x:f>
        <x:v>0</x:v>
      </x:c>
      <x:c r="AB3046" s="7" t="n">
        <x:f>MAX(0,L3046-SUM(F3046:K3046))</x:f>
        <x:v>0</x:v>
      </x:c>
    </x:row>
    <x:row r="3047" ht="22" customHeight="1">
      <x:c r="A3047" s="18" t="n">
        <x:f>Summary!E$41</x:f>
        <x:v>46388</x:v>
      </x:c>
      <x:c r="B3047" s="2" t="str">
        <x:f>'Inventory detail'!A795</x:f>
        <x:v>COIL</x:v>
      </x:c>
      <x:c r="C3047" s="2" t="str">
        <x:f>'Inventory detail'!B795</x:f>
        <x:v>30</x:v>
      </x:c>
      <x:c r="D3047" s="2" t="str">
        <x:f>'Inventory detail'!C795</x:f>
        <x:v>10FG12-4</x:v>
      </x:c>
      <x:c r="E3047" s="10" t="n">
        <x:f>A1921</x:f>
        <x:v>46357</x:v>
      </x:c>
      <x:c r="F3047" s="7" t="n">
        <x:f>O1921</x:f>
        <x:v>0</x:v>
      </x:c>
      <x:c r="G3047" s="7" t="n">
        <x:f>Q1921</x:f>
        <x:v>0</x:v>
      </x:c>
      <x:c r="H3047" s="7" t="n">
        <x:f>R1921</x:f>
        <x:v>0</x:v>
      </x:c>
      <x:c r="I3047" s="7" t="n">
        <x:f>0</x:f>
        <x:v>0</x:v>
      </x:c>
      <x:c r="J3047" s="7" t="n">
        <x:f>0</x:f>
        <x:v>0</x:v>
      </x:c>
      <x:c r="K3047" s="7" t="n">
        <x:f>0</x:f>
        <x:v>0</x:v>
      </x:c>
      <x:c r="L3047" s="7" t="n">
        <x:f>'Inventory detail'!F795*Summary!$K$5*(A3047-E3047)/Summary!$K$6</x:f>
        <x:v>0</x:v>
      </x:c>
      <x:c r="M3047" s="7" t="n">
        <x:f>MAX(0,H3047-L3047)</x:f>
        <x:v>0</x:v>
      </x:c>
      <x:c r="N3047" s="7" t="n">
        <x:f>MAX(0,L3047-H3047)</x:f>
        <x:v>0</x:v>
      </x:c>
      <x:c r="O3047" s="7" t="n">
        <x:f>MAX(0,F3047+I3047-N3047)</x:f>
        <x:v>0</x:v>
      </x:c>
      <x:c r="P3047" s="7" t="n">
        <x:f>MAX(0,N3047-F3047-I3047)</x:f>
        <x:v>0</x:v>
      </x:c>
      <x:c r="Q3047" s="7" t="n">
        <x:f>MAX(0,G3047+J3047-P3047)</x:f>
        <x:v>0</x:v>
      </x:c>
      <x:c r="R3047" s="7" t="n">
        <x:f>M3047+MAX(0,K3047-MAX(0,P3047-G3047-J3047))</x:f>
        <x:v>0</x:v>
      </x:c>
      <x:c r="S3047" s="7" t="n">
        <x:f>SUM(O3047,Q3047,R3047)</x:f>
        <x:v>0</x:v>
      </x:c>
      <x:c r="T3047" s="14" t="n">
        <x:f>'Inventory detail'!T795</x:f>
        <x:v>0.0336</x:v>
      </x:c>
      <x:c r="U3047" s="14" t="str">
        <x:f>'Inventory detail'!U795</x:f>
        <x:v>n.a.</x:v>
      </x:c>
      <x:c r="V3047" s="9" t="n">
        <x:f>O3047*T3047</x:f>
        <x:v>0</x:v>
      </x:c>
      <x:c r="W3047" s="9" t="n">
        <x:f>Q3047*T3047</x:f>
        <x:v>0</x:v>
      </x:c>
      <x:c r="X3047" s="9" t="n">
        <x:f>R3047*T3047</x:f>
        <x:v>0</x:v>
      </x:c>
      <x:c r="Y3047" s="9" t="n">
        <x:f>S3047*T3047</x:f>
        <x:v>0</x:v>
      </x:c>
      <x:c r="Z3047" s="9" t="str">
        <x:f>IF(ISNUMBER(U3047),S3047*(U3047-T3047),"n.a.")</x:f>
        <x:v>n.a.</x:v>
      </x:c>
      <x:c r="AA3047" s="9" t="n">
        <x:f>IF(ISNUMBER(U3047),Y3047,0)</x:f>
        <x:v>0</x:v>
      </x:c>
      <x:c r="AB3047" s="7" t="n">
        <x:f>MAX(0,L3047-SUM(F3047:K3047))</x:f>
        <x:v>0</x:v>
      </x:c>
    </x:row>
    <x:row r="3048" ht="22" customHeight="1">
      <x:c r="A3048" s="18" t="n">
        <x:f>Summary!E$41</x:f>
        <x:v>46388</x:v>
      </x:c>
      <x:c r="B3048" s="2" t="str">
        <x:f>'Inventory detail'!A796</x:f>
        <x:v>COIL</x:v>
      </x:c>
      <x:c r="C3048" s="2" t="str">
        <x:f>'Inventory detail'!B796</x:f>
        <x:v>30</x:v>
      </x:c>
      <x:c r="D3048" s="2" t="str">
        <x:f>'Inventory detail'!C796</x:f>
        <x:v>10MAR12-4</x:v>
      </x:c>
      <x:c r="E3048" s="10" t="n">
        <x:f>A1922</x:f>
        <x:v>46357</x:v>
      </x:c>
      <x:c r="F3048" s="7" t="n">
        <x:f>O1922</x:f>
        <x:v>0</x:v>
      </x:c>
      <x:c r="G3048" s="7" t="n">
        <x:f>Q1922</x:f>
        <x:v>0</x:v>
      </x:c>
      <x:c r="H3048" s="7" t="n">
        <x:f>R1922</x:f>
        <x:v>0</x:v>
      </x:c>
      <x:c r="I3048" s="7" t="n">
        <x:f>0</x:f>
        <x:v>0</x:v>
      </x:c>
      <x:c r="J3048" s="7" t="n">
        <x:f>0</x:f>
        <x:v>0</x:v>
      </x:c>
      <x:c r="K3048" s="7" t="n">
        <x:f>0</x:f>
        <x:v>0</x:v>
      </x:c>
      <x:c r="L3048" s="7" t="n">
        <x:f>'Inventory detail'!F796*Summary!$K$5*(A3048-E3048)/Summary!$K$6</x:f>
        <x:v>0</x:v>
      </x:c>
      <x:c r="M3048" s="7" t="n">
        <x:f>MAX(0,H3048-L3048)</x:f>
        <x:v>0</x:v>
      </x:c>
      <x:c r="N3048" s="7" t="n">
        <x:f>MAX(0,L3048-H3048)</x:f>
        <x:v>0</x:v>
      </x:c>
      <x:c r="O3048" s="7" t="n">
        <x:f>MAX(0,F3048+I3048-N3048)</x:f>
        <x:v>0</x:v>
      </x:c>
      <x:c r="P3048" s="7" t="n">
        <x:f>MAX(0,N3048-F3048-I3048)</x:f>
        <x:v>0</x:v>
      </x:c>
      <x:c r="Q3048" s="7" t="n">
        <x:f>MAX(0,G3048+J3048-P3048)</x:f>
        <x:v>0</x:v>
      </x:c>
      <x:c r="R3048" s="7" t="n">
        <x:f>M3048+MAX(0,K3048-MAX(0,P3048-G3048-J3048))</x:f>
        <x:v>0</x:v>
      </x:c>
      <x:c r="S3048" s="7" t="n">
        <x:f>SUM(O3048,Q3048,R3048)</x:f>
        <x:v>0</x:v>
      </x:c>
      <x:c r="T3048" s="14" t="n">
        <x:f>'Inventory detail'!T796</x:f>
        <x:v>0.0336</x:v>
      </x:c>
      <x:c r="U3048" s="14" t="str">
        <x:f>'Inventory detail'!U796</x:f>
        <x:v>n.a.</x:v>
      </x:c>
      <x:c r="V3048" s="9" t="n">
        <x:f>O3048*T3048</x:f>
        <x:v>0</x:v>
      </x:c>
      <x:c r="W3048" s="9" t="n">
        <x:f>Q3048*T3048</x:f>
        <x:v>0</x:v>
      </x:c>
      <x:c r="X3048" s="9" t="n">
        <x:f>R3048*T3048</x:f>
        <x:v>0</x:v>
      </x:c>
      <x:c r="Y3048" s="9" t="n">
        <x:f>S3048*T3048</x:f>
        <x:v>0</x:v>
      </x:c>
      <x:c r="Z3048" s="9" t="str">
        <x:f>IF(ISNUMBER(U3048),S3048*(U3048-T3048),"n.a.")</x:f>
        <x:v>n.a.</x:v>
      </x:c>
      <x:c r="AA3048" s="9" t="n">
        <x:f>IF(ISNUMBER(U3048),Y3048,0)</x:f>
        <x:v>0</x:v>
      </x:c>
      <x:c r="AB3048" s="7" t="n">
        <x:f>MAX(0,L3048-SUM(F3048:K3048))</x:f>
        <x:v>0</x:v>
      </x:c>
    </x:row>
    <x:row r="3049" ht="22" customHeight="1">
      <x:c r="A3049" s="18" t="n">
        <x:f>Summary!E$41</x:f>
        <x:v>46388</x:v>
      </x:c>
      <x:c r="B3049" s="2" t="str">
        <x:f>'Inventory detail'!A797</x:f>
        <x:v>COIL</x:v>
      </x:c>
      <x:c r="C3049" s="2" t="str">
        <x:f>'Inventory detail'!B797</x:f>
        <x:v>30</x:v>
      </x:c>
      <x:c r="D3049" s="2" t="str">
        <x:f>'Inventory detail'!C797</x:f>
        <x:v>10RED12-4</x:v>
      </x:c>
      <x:c r="E3049" s="10" t="n">
        <x:f>A1923</x:f>
        <x:v>46357</x:v>
      </x:c>
      <x:c r="F3049" s="7" t="n">
        <x:f>O1923</x:f>
        <x:v>0</x:v>
      </x:c>
      <x:c r="G3049" s="7" t="n">
        <x:f>Q1923</x:f>
        <x:v>0</x:v>
      </x:c>
      <x:c r="H3049" s="7" t="n">
        <x:f>R1923</x:f>
        <x:v>0</x:v>
      </x:c>
      <x:c r="I3049" s="7" t="n">
        <x:f>0</x:f>
        <x:v>0</x:v>
      </x:c>
      <x:c r="J3049" s="7" t="n">
        <x:f>0</x:f>
        <x:v>0</x:v>
      </x:c>
      <x:c r="K3049" s="7" t="n">
        <x:f>0</x:f>
        <x:v>0</x:v>
      </x:c>
      <x:c r="L3049" s="7" t="n">
        <x:f>'Inventory detail'!F797*Summary!$K$5*(A3049-E3049)/Summary!$K$6</x:f>
        <x:v>0</x:v>
      </x:c>
      <x:c r="M3049" s="7" t="n">
        <x:f>MAX(0,H3049-L3049)</x:f>
        <x:v>0</x:v>
      </x:c>
      <x:c r="N3049" s="7" t="n">
        <x:f>MAX(0,L3049-H3049)</x:f>
        <x:v>0</x:v>
      </x:c>
      <x:c r="O3049" s="7" t="n">
        <x:f>MAX(0,F3049+I3049-N3049)</x:f>
        <x:v>0</x:v>
      </x:c>
      <x:c r="P3049" s="7" t="n">
        <x:f>MAX(0,N3049-F3049-I3049)</x:f>
        <x:v>0</x:v>
      </x:c>
      <x:c r="Q3049" s="7" t="n">
        <x:f>MAX(0,G3049+J3049-P3049)</x:f>
        <x:v>0</x:v>
      </x:c>
      <x:c r="R3049" s="7" t="n">
        <x:f>M3049+MAX(0,K3049-MAX(0,P3049-G3049-J3049))</x:f>
        <x:v>0</x:v>
      </x:c>
      <x:c r="S3049" s="7" t="n">
        <x:f>SUM(O3049,Q3049,R3049)</x:f>
        <x:v>0</x:v>
      </x:c>
      <x:c r="T3049" s="14" t="n">
        <x:f>'Inventory detail'!T797</x:f>
        <x:v>0.0584</x:v>
      </x:c>
      <x:c r="U3049" s="14" t="n">
        <x:f>'Inventory detail'!U797</x:f>
        <x:v>0.057239</x:v>
      </x:c>
      <x:c r="V3049" s="9" t="n">
        <x:f>O3049*T3049</x:f>
        <x:v>0</x:v>
      </x:c>
      <x:c r="W3049" s="9" t="n">
        <x:f>Q3049*T3049</x:f>
        <x:v>0</x:v>
      </x:c>
      <x:c r="X3049" s="9" t="n">
        <x:f>R3049*T3049</x:f>
        <x:v>0</x:v>
      </x:c>
      <x:c r="Y3049" s="9" t="n">
        <x:f>S3049*T3049</x:f>
        <x:v>0</x:v>
      </x:c>
      <x:c r="Z3049" s="9" t="n">
        <x:f>IF(ISNUMBER(U3049),S3049*(U3049-T3049),"n.a.")</x:f>
        <x:v>0</x:v>
      </x:c>
      <x:c r="AA3049" s="9" t="n">
        <x:f>IF(ISNUMBER(U3049),Y3049,0)</x:f>
        <x:v>0</x:v>
      </x:c>
      <x:c r="AB3049" s="7" t="n">
        <x:f>MAX(0,L3049-SUM(F3049:K3049))</x:f>
        <x:v>0</x:v>
      </x:c>
    </x:row>
    <x:row r="3050" ht="22" customHeight="1">
      <x:c r="A3050" s="18" t="n">
        <x:f>Summary!E$41</x:f>
        <x:v>46388</x:v>
      </x:c>
      <x:c r="B3050" s="2" t="str">
        <x:f>'Inventory detail'!A798</x:f>
        <x:v>COIL</x:v>
      </x:c>
      <x:c r="C3050" s="2" t="str">
        <x:f>'Inventory detail'!B798</x:f>
        <x:v>30</x:v>
      </x:c>
      <x:c r="D3050" s="2" t="str">
        <x:f>'Inventory detail'!C798</x:f>
        <x:v>10WHT12-5</x:v>
      </x:c>
      <x:c r="E3050" s="10" t="n">
        <x:f>A1924</x:f>
        <x:v>46357</x:v>
      </x:c>
      <x:c r="F3050" s="7" t="n">
        <x:f>O1924</x:f>
        <x:v>0</x:v>
      </x:c>
      <x:c r="G3050" s="7" t="n">
        <x:f>Q1924</x:f>
        <x:v>0</x:v>
      </x:c>
      <x:c r="H3050" s="7" t="n">
        <x:f>R1924</x:f>
        <x:v>0</x:v>
      </x:c>
      <x:c r="I3050" s="7" t="n">
        <x:f>0</x:f>
        <x:v>0</x:v>
      </x:c>
      <x:c r="J3050" s="7" t="n">
        <x:f>0</x:f>
        <x:v>0</x:v>
      </x:c>
      <x:c r="K3050" s="7" t="n">
        <x:f>0</x:f>
        <x:v>0</x:v>
      </x:c>
      <x:c r="L3050" s="7" t="n">
        <x:f>'Inventory detail'!F798*Summary!$K$5*(A3050-E3050)/Summary!$K$6</x:f>
        <x:v>0</x:v>
      </x:c>
      <x:c r="M3050" s="7" t="n">
        <x:f>MAX(0,H3050-L3050)</x:f>
        <x:v>0</x:v>
      </x:c>
      <x:c r="N3050" s="7" t="n">
        <x:f>MAX(0,L3050-H3050)</x:f>
        <x:v>0</x:v>
      </x:c>
      <x:c r="O3050" s="7" t="n">
        <x:f>MAX(0,F3050+I3050-N3050)</x:f>
        <x:v>0</x:v>
      </x:c>
      <x:c r="P3050" s="7" t="n">
        <x:f>MAX(0,N3050-F3050-I3050)</x:f>
        <x:v>0</x:v>
      </x:c>
      <x:c r="Q3050" s="7" t="n">
        <x:f>MAX(0,G3050+J3050-P3050)</x:f>
        <x:v>0</x:v>
      </x:c>
      <x:c r="R3050" s="7" t="n">
        <x:f>M3050+MAX(0,K3050-MAX(0,P3050-G3050-J3050))</x:f>
        <x:v>0</x:v>
      </x:c>
      <x:c r="S3050" s="7" t="n">
        <x:f>SUM(O3050,Q3050,R3050)</x:f>
        <x:v>0</x:v>
      </x:c>
      <x:c r="T3050" s="14" t="n">
        <x:f>'Inventory detail'!T798</x:f>
        <x:v>0.0381</x:v>
      </x:c>
      <x:c r="U3050" s="14" t="str">
        <x:f>'Inventory detail'!U798</x:f>
        <x:v>n.a.</x:v>
      </x:c>
      <x:c r="V3050" s="9" t="n">
        <x:f>O3050*T3050</x:f>
        <x:v>0</x:v>
      </x:c>
      <x:c r="W3050" s="9" t="n">
        <x:f>Q3050*T3050</x:f>
        <x:v>0</x:v>
      </x:c>
      <x:c r="X3050" s="9" t="n">
        <x:f>R3050*T3050</x:f>
        <x:v>0</x:v>
      </x:c>
      <x:c r="Y3050" s="9" t="n">
        <x:f>S3050*T3050</x:f>
        <x:v>0</x:v>
      </x:c>
      <x:c r="Z3050" s="9" t="str">
        <x:f>IF(ISNUMBER(U3050),S3050*(U3050-T3050),"n.a.")</x:f>
        <x:v>n.a.</x:v>
      </x:c>
      <x:c r="AA3050" s="9" t="n">
        <x:f>IF(ISNUMBER(U3050),Y3050,0)</x:f>
        <x:v>0</x:v>
      </x:c>
      <x:c r="AB3050" s="7" t="n">
        <x:f>MAX(0,L3050-SUM(F3050:K3050))</x:f>
        <x:v>0</x:v>
      </x:c>
    </x:row>
    <x:row r="3051" ht="22" customHeight="1">
      <x:c r="A3051" s="18" t="n">
        <x:f>Summary!E$41</x:f>
        <x:v>46388</x:v>
      </x:c>
      <x:c r="B3051" s="2" t="str">
        <x:f>'Inventory detail'!A799</x:f>
        <x:v>COIL</x:v>
      </x:c>
      <x:c r="C3051" s="2" t="str">
        <x:f>'Inventory detail'!B799</x:f>
        <x:v>30</x:v>
      </x:c>
      <x:c r="D3051" s="2" t="str">
        <x:f>'Inventory detail'!C799</x:f>
        <x:v>10WHT36-5</x:v>
      </x:c>
      <x:c r="E3051" s="10" t="n">
        <x:f>A1925</x:f>
        <x:v>46357</x:v>
      </x:c>
      <x:c r="F3051" s="7" t="n">
        <x:f>O1925</x:f>
        <x:v>0</x:v>
      </x:c>
      <x:c r="G3051" s="7" t="n">
        <x:f>Q1925</x:f>
        <x:v>0</x:v>
      </x:c>
      <x:c r="H3051" s="7" t="n">
        <x:f>R1925</x:f>
        <x:v>0</x:v>
      </x:c>
      <x:c r="I3051" s="7" t="n">
        <x:f>0</x:f>
        <x:v>0</x:v>
      </x:c>
      <x:c r="J3051" s="7" t="n">
        <x:f>0</x:f>
        <x:v>0</x:v>
      </x:c>
      <x:c r="K3051" s="7" t="n">
        <x:f>0</x:f>
        <x:v>0</x:v>
      </x:c>
      <x:c r="L3051" s="7" t="n">
        <x:f>'Inventory detail'!F799*Summary!$K$5*(A3051-E3051)/Summary!$K$6</x:f>
        <x:v>0</x:v>
      </x:c>
      <x:c r="M3051" s="7" t="n">
        <x:f>MAX(0,H3051-L3051)</x:f>
        <x:v>0</x:v>
      </x:c>
      <x:c r="N3051" s="7" t="n">
        <x:f>MAX(0,L3051-H3051)</x:f>
        <x:v>0</x:v>
      </x:c>
      <x:c r="O3051" s="7" t="n">
        <x:f>MAX(0,F3051+I3051-N3051)</x:f>
        <x:v>0</x:v>
      </x:c>
      <x:c r="P3051" s="7" t="n">
        <x:f>MAX(0,N3051-F3051-I3051)</x:f>
        <x:v>0</x:v>
      </x:c>
      <x:c r="Q3051" s="7" t="n">
        <x:f>MAX(0,G3051+J3051-P3051)</x:f>
        <x:v>0</x:v>
      </x:c>
      <x:c r="R3051" s="7" t="n">
        <x:f>M3051+MAX(0,K3051-MAX(0,P3051-G3051-J3051))</x:f>
        <x:v>0</x:v>
      </x:c>
      <x:c r="S3051" s="7" t="n">
        <x:f>SUM(O3051,Q3051,R3051)</x:f>
        <x:v>0</x:v>
      </x:c>
      <x:c r="T3051" s="14" t="n">
        <x:f>'Inventory detail'!T799</x:f>
        <x:v>0.1116</x:v>
      </x:c>
      <x:c r="U3051" s="14" t="str">
        <x:f>'Inventory detail'!U799</x:f>
        <x:v>n.a.</x:v>
      </x:c>
      <x:c r="V3051" s="9" t="n">
        <x:f>O3051*T3051</x:f>
        <x:v>0</x:v>
      </x:c>
      <x:c r="W3051" s="9" t="n">
        <x:f>Q3051*T3051</x:f>
        <x:v>0</x:v>
      </x:c>
      <x:c r="X3051" s="9" t="n">
        <x:f>R3051*T3051</x:f>
        <x:v>0</x:v>
      </x:c>
      <x:c r="Y3051" s="9" t="n">
        <x:f>S3051*T3051</x:f>
        <x:v>0</x:v>
      </x:c>
      <x:c r="Z3051" s="9" t="str">
        <x:f>IF(ISNUMBER(U3051),S3051*(U3051-T3051),"n.a.")</x:f>
        <x:v>n.a.</x:v>
      </x:c>
      <x:c r="AA3051" s="9" t="n">
        <x:f>IF(ISNUMBER(U3051),Y3051,0)</x:f>
        <x:v>0</x:v>
      </x:c>
      <x:c r="AB3051" s="7" t="n">
        <x:f>MAX(0,L3051-SUM(F3051:K3051))</x:f>
        <x:v>0</x:v>
      </x:c>
    </x:row>
    <x:row r="3052" ht="22" customHeight="1">
      <x:c r="A3052" s="18" t="n">
        <x:f>Summary!E$41</x:f>
        <x:v>46388</x:v>
      </x:c>
      <x:c r="B3052" s="2" t="str">
        <x:f>'Inventory detail'!A800</x:f>
        <x:v>COIL</x:v>
      </x:c>
      <x:c r="C3052" s="2" t="str">
        <x:f>'Inventory detail'!B800</x:f>
        <x:v>30</x:v>
      </x:c>
      <x:c r="D3052" s="2" t="str">
        <x:f>'Inventory detail'!C800</x:f>
        <x:v>11BLK12-5</x:v>
      </x:c>
      <x:c r="E3052" s="10" t="n">
        <x:f>A1926</x:f>
        <x:v>46357</x:v>
      </x:c>
      <x:c r="F3052" s="7" t="n">
        <x:f>O1926</x:f>
        <x:v>0</x:v>
      </x:c>
      <x:c r="G3052" s="7" t="n">
        <x:f>Q1926</x:f>
        <x:v>0</x:v>
      </x:c>
      <x:c r="H3052" s="7" t="n">
        <x:f>R1926</x:f>
        <x:v>0</x:v>
      </x:c>
      <x:c r="I3052" s="7" t="n">
        <x:f>0</x:f>
        <x:v>0</x:v>
      </x:c>
      <x:c r="J3052" s="7" t="n">
        <x:f>0</x:f>
        <x:v>0</x:v>
      </x:c>
      <x:c r="K3052" s="7" t="n">
        <x:f>0</x:f>
        <x:v>0</x:v>
      </x:c>
      <x:c r="L3052" s="7" t="n">
        <x:f>'Inventory detail'!F800*Summary!$K$5*(A3052-E3052)/Summary!$K$6</x:f>
        <x:v>0</x:v>
      </x:c>
      <x:c r="M3052" s="7" t="n">
        <x:f>MAX(0,H3052-L3052)</x:f>
        <x:v>0</x:v>
      </x:c>
      <x:c r="N3052" s="7" t="n">
        <x:f>MAX(0,L3052-H3052)</x:f>
        <x:v>0</x:v>
      </x:c>
      <x:c r="O3052" s="7" t="n">
        <x:f>MAX(0,F3052+I3052-N3052)</x:f>
        <x:v>0</x:v>
      </x:c>
      <x:c r="P3052" s="7" t="n">
        <x:f>MAX(0,N3052-F3052-I3052)</x:f>
        <x:v>0</x:v>
      </x:c>
      <x:c r="Q3052" s="7" t="n">
        <x:f>MAX(0,G3052+J3052-P3052)</x:f>
        <x:v>0</x:v>
      </x:c>
      <x:c r="R3052" s="7" t="n">
        <x:f>M3052+MAX(0,K3052-MAX(0,P3052-G3052-J3052))</x:f>
        <x:v>0</x:v>
      </x:c>
      <x:c r="S3052" s="7" t="n">
        <x:f>SUM(O3052,Q3052,R3052)</x:f>
        <x:v>0</x:v>
      </x:c>
      <x:c r="T3052" s="14" t="n">
        <x:f>'Inventory detail'!T800</x:f>
        <x:v>0.0409</x:v>
      </x:c>
      <x:c r="U3052" s="14" t="str">
        <x:f>'Inventory detail'!U800</x:f>
        <x:v>n.a.</x:v>
      </x:c>
      <x:c r="V3052" s="9" t="n">
        <x:f>O3052*T3052</x:f>
        <x:v>0</x:v>
      </x:c>
      <x:c r="W3052" s="9" t="n">
        <x:f>Q3052*T3052</x:f>
        <x:v>0</x:v>
      </x:c>
      <x:c r="X3052" s="9" t="n">
        <x:f>R3052*T3052</x:f>
        <x:v>0</x:v>
      </x:c>
      <x:c r="Y3052" s="9" t="n">
        <x:f>S3052*T3052</x:f>
        <x:v>0</x:v>
      </x:c>
      <x:c r="Z3052" s="9" t="str">
        <x:f>IF(ISNUMBER(U3052),S3052*(U3052-T3052),"n.a.")</x:f>
        <x:v>n.a.</x:v>
      </x:c>
      <x:c r="AA3052" s="9" t="n">
        <x:f>IF(ISNUMBER(U3052),Y3052,0)</x:f>
        <x:v>0</x:v>
      </x:c>
      <x:c r="AB3052" s="7" t="n">
        <x:f>MAX(0,L3052-SUM(F3052:K3052))</x:f>
        <x:v>0</x:v>
      </x:c>
    </x:row>
    <x:row r="3053" ht="22" customHeight="1">
      <x:c r="A3053" s="18" t="n">
        <x:f>Summary!E$41</x:f>
        <x:v>46388</x:v>
      </x:c>
      <x:c r="B3053" s="2" t="str">
        <x:f>'Inventory detail'!A801</x:f>
        <x:v>COIL</x:v>
      </x:c>
      <x:c r="C3053" s="2" t="str">
        <x:f>'Inventory detail'!B801</x:f>
        <x:v>30</x:v>
      </x:c>
      <x:c r="D3053" s="2" t="str">
        <x:f>'Inventory detail'!C801</x:f>
        <x:v>11BLK36-5</x:v>
      </x:c>
      <x:c r="E3053" s="10" t="n">
        <x:f>A1927</x:f>
        <x:v>46357</x:v>
      </x:c>
      <x:c r="F3053" s="7" t="n">
        <x:f>O1927</x:f>
        <x:v>0</x:v>
      </x:c>
      <x:c r="G3053" s="7" t="n">
        <x:f>Q1927</x:f>
        <x:v>0</x:v>
      </x:c>
      <x:c r="H3053" s="7" t="n">
        <x:f>R1927</x:f>
        <x:v>0</x:v>
      </x:c>
      <x:c r="I3053" s="7" t="n">
        <x:f>0</x:f>
        <x:v>0</x:v>
      </x:c>
      <x:c r="J3053" s="7" t="n">
        <x:f>0</x:f>
        <x:v>0</x:v>
      </x:c>
      <x:c r="K3053" s="7" t="n">
        <x:f>0</x:f>
        <x:v>0</x:v>
      </x:c>
      <x:c r="L3053" s="7" t="n">
        <x:f>'Inventory detail'!F801*Summary!$K$5*(A3053-E3053)/Summary!$K$6</x:f>
        <x:v>0</x:v>
      </x:c>
      <x:c r="M3053" s="7" t="n">
        <x:f>MAX(0,H3053-L3053)</x:f>
        <x:v>0</x:v>
      </x:c>
      <x:c r="N3053" s="7" t="n">
        <x:f>MAX(0,L3053-H3053)</x:f>
        <x:v>0</x:v>
      </x:c>
      <x:c r="O3053" s="7" t="n">
        <x:f>MAX(0,F3053+I3053-N3053)</x:f>
        <x:v>0</x:v>
      </x:c>
      <x:c r="P3053" s="7" t="n">
        <x:f>MAX(0,N3053-F3053-I3053)</x:f>
        <x:v>0</x:v>
      </x:c>
      <x:c r="Q3053" s="7" t="n">
        <x:f>MAX(0,G3053+J3053-P3053)</x:f>
        <x:v>0</x:v>
      </x:c>
      <x:c r="R3053" s="7" t="n">
        <x:f>M3053+MAX(0,K3053-MAX(0,P3053-G3053-J3053))</x:f>
        <x:v>0</x:v>
      </x:c>
      <x:c r="S3053" s="7" t="n">
        <x:f>SUM(O3053,Q3053,R3053)</x:f>
        <x:v>0</x:v>
      </x:c>
      <x:c r="T3053" s="14" t="n">
        <x:f>'Inventory detail'!T801</x:f>
        <x:v>0.1226</x:v>
      </x:c>
      <x:c r="U3053" s="14" t="str">
        <x:f>'Inventory detail'!U801</x:f>
        <x:v>n.a.</x:v>
      </x:c>
      <x:c r="V3053" s="9" t="n">
        <x:f>O3053*T3053</x:f>
        <x:v>0</x:v>
      </x:c>
      <x:c r="W3053" s="9" t="n">
        <x:f>Q3053*T3053</x:f>
        <x:v>0</x:v>
      </x:c>
      <x:c r="X3053" s="9" t="n">
        <x:f>R3053*T3053</x:f>
        <x:v>0</x:v>
      </x:c>
      <x:c r="Y3053" s="9" t="n">
        <x:f>S3053*T3053</x:f>
        <x:v>0</x:v>
      </x:c>
      <x:c r="Z3053" s="9" t="str">
        <x:f>IF(ISNUMBER(U3053),S3053*(U3053-T3053),"n.a.")</x:f>
        <x:v>n.a.</x:v>
      </x:c>
      <x:c r="AA3053" s="9" t="n">
        <x:f>IF(ISNUMBER(U3053),Y3053,0)</x:f>
        <x:v>0</x:v>
      </x:c>
      <x:c r="AB3053" s="7" t="n">
        <x:f>MAX(0,L3053-SUM(F3053:K3053))</x:f>
        <x:v>0</x:v>
      </x:c>
    </x:row>
    <x:row r="3054" ht="22" customHeight="1">
      <x:c r="A3054" s="18" t="n">
        <x:f>Summary!E$41</x:f>
        <x:v>46388</x:v>
      </x:c>
      <x:c r="B3054" s="2" t="str">
        <x:f>'Inventory detail'!A802</x:f>
        <x:v>COIL</x:v>
      </x:c>
      <x:c r="C3054" s="2" t="str">
        <x:f>'Inventory detail'!B802</x:f>
        <x:v>30</x:v>
      </x:c>
      <x:c r="D3054" s="2" t="str">
        <x:f>'Inventory detail'!C802</x:f>
        <x:v>11BLU12-4</x:v>
      </x:c>
      <x:c r="E3054" s="10" t="n">
        <x:f>A1928</x:f>
        <x:v>46357</x:v>
      </x:c>
      <x:c r="F3054" s="7" t="n">
        <x:f>O1928</x:f>
        <x:v>0</x:v>
      </x:c>
      <x:c r="G3054" s="7" t="n">
        <x:f>Q1928</x:f>
        <x:v>0</x:v>
      </x:c>
      <x:c r="H3054" s="7" t="n">
        <x:f>R1928</x:f>
        <x:v>0</x:v>
      </x:c>
      <x:c r="I3054" s="7" t="n">
        <x:f>0</x:f>
        <x:v>0</x:v>
      </x:c>
      <x:c r="J3054" s="7" t="n">
        <x:f>0</x:f>
        <x:v>0</x:v>
      </x:c>
      <x:c r="K3054" s="7" t="n">
        <x:f>0</x:f>
        <x:v>0</x:v>
      </x:c>
      <x:c r="L3054" s="7" t="n">
        <x:f>'Inventory detail'!F802*Summary!$K$5*(A3054-E3054)/Summary!$K$6</x:f>
        <x:v>0</x:v>
      </x:c>
      <x:c r="M3054" s="7" t="n">
        <x:f>MAX(0,H3054-L3054)</x:f>
        <x:v>0</x:v>
      </x:c>
      <x:c r="N3054" s="7" t="n">
        <x:f>MAX(0,L3054-H3054)</x:f>
        <x:v>0</x:v>
      </x:c>
      <x:c r="O3054" s="7" t="n">
        <x:f>MAX(0,F3054+I3054-N3054)</x:f>
        <x:v>0</x:v>
      </x:c>
      <x:c r="P3054" s="7" t="n">
        <x:f>MAX(0,N3054-F3054-I3054)</x:f>
        <x:v>0</x:v>
      </x:c>
      <x:c r="Q3054" s="7" t="n">
        <x:f>MAX(0,G3054+J3054-P3054)</x:f>
        <x:v>0</x:v>
      </x:c>
      <x:c r="R3054" s="7" t="n">
        <x:f>M3054+MAX(0,K3054-MAX(0,P3054-G3054-J3054))</x:f>
        <x:v>0</x:v>
      </x:c>
      <x:c r="S3054" s="7" t="n">
        <x:f>SUM(O3054,Q3054,R3054)</x:f>
        <x:v>0</x:v>
      </x:c>
      <x:c r="T3054" s="14" t="n">
        <x:f>'Inventory detail'!T802</x:f>
        <x:v>0.0682</x:v>
      </x:c>
      <x:c r="U3054" s="14" t="n">
        <x:f>'Inventory detail'!U802</x:f>
        <x:v>0.0668525</x:v>
      </x:c>
      <x:c r="V3054" s="9" t="n">
        <x:f>O3054*T3054</x:f>
        <x:v>0</x:v>
      </x:c>
      <x:c r="W3054" s="9" t="n">
        <x:f>Q3054*T3054</x:f>
        <x:v>0</x:v>
      </x:c>
      <x:c r="X3054" s="9" t="n">
        <x:f>R3054*T3054</x:f>
        <x:v>0</x:v>
      </x:c>
      <x:c r="Y3054" s="9" t="n">
        <x:f>S3054*T3054</x:f>
        <x:v>0</x:v>
      </x:c>
      <x:c r="Z3054" s="9" t="n">
        <x:f>IF(ISNUMBER(U3054),S3054*(U3054-T3054),"n.a.")</x:f>
        <x:v>0</x:v>
      </x:c>
      <x:c r="AA3054" s="9" t="n">
        <x:f>IF(ISNUMBER(U3054),Y3054,0)</x:f>
        <x:v>0</x:v>
      </x:c>
      <x:c r="AB3054" s="7" t="n">
        <x:f>MAX(0,L3054-SUM(F3054:K3054))</x:f>
        <x:v>0</x:v>
      </x:c>
    </x:row>
    <x:row r="3055" ht="22" customHeight="1">
      <x:c r="A3055" s="18" t="n">
        <x:f>Summary!E$41</x:f>
        <x:v>46388</x:v>
      </x:c>
      <x:c r="B3055" s="2" t="str">
        <x:f>'Inventory detail'!A803</x:f>
        <x:v>COIL</x:v>
      </x:c>
      <x:c r="C3055" s="2" t="str">
        <x:f>'Inventory detail'!B803</x:f>
        <x:v>30</x:v>
      </x:c>
      <x:c r="D3055" s="2" t="str">
        <x:f>'Inventory detail'!C803</x:f>
        <x:v>11FG12-4</x:v>
      </x:c>
      <x:c r="E3055" s="10" t="n">
        <x:f>A1929</x:f>
        <x:v>46357</x:v>
      </x:c>
      <x:c r="F3055" s="7" t="n">
        <x:f>O1929</x:f>
        <x:v>0</x:v>
      </x:c>
      <x:c r="G3055" s="7" t="n">
        <x:f>Q1929</x:f>
        <x:v>0</x:v>
      </x:c>
      <x:c r="H3055" s="7" t="n">
        <x:f>R1929</x:f>
        <x:v>0</x:v>
      </x:c>
      <x:c r="I3055" s="7" t="n">
        <x:f>0</x:f>
        <x:v>0</x:v>
      </x:c>
      <x:c r="J3055" s="7" t="n">
        <x:f>0</x:f>
        <x:v>0</x:v>
      </x:c>
      <x:c r="K3055" s="7" t="n">
        <x:f>0</x:f>
        <x:v>0</x:v>
      </x:c>
      <x:c r="L3055" s="7" t="n">
        <x:f>'Inventory detail'!F803*Summary!$K$5*(A3055-E3055)/Summary!$K$6</x:f>
        <x:v>0</x:v>
      </x:c>
      <x:c r="M3055" s="7" t="n">
        <x:f>MAX(0,H3055-L3055)</x:f>
        <x:v>0</x:v>
      </x:c>
      <x:c r="N3055" s="7" t="n">
        <x:f>MAX(0,L3055-H3055)</x:f>
        <x:v>0</x:v>
      </x:c>
      <x:c r="O3055" s="7" t="n">
        <x:f>MAX(0,F3055+I3055-N3055)</x:f>
        <x:v>0</x:v>
      </x:c>
      <x:c r="P3055" s="7" t="n">
        <x:f>MAX(0,N3055-F3055-I3055)</x:f>
        <x:v>0</x:v>
      </x:c>
      <x:c r="Q3055" s="7" t="n">
        <x:f>MAX(0,G3055+J3055-P3055)</x:f>
        <x:v>0</x:v>
      </x:c>
      <x:c r="R3055" s="7" t="n">
        <x:f>M3055+MAX(0,K3055-MAX(0,P3055-G3055-J3055))</x:f>
        <x:v>0</x:v>
      </x:c>
      <x:c r="S3055" s="7" t="n">
        <x:f>SUM(O3055,Q3055,R3055)</x:f>
        <x:v>0</x:v>
      </x:c>
      <x:c r="T3055" s="14" t="n">
        <x:f>'Inventory detail'!T803</x:f>
        <x:v>0.036699999999999997</x:v>
      </x:c>
      <x:c r="U3055" s="14" t="str">
        <x:f>'Inventory detail'!U803</x:f>
        <x:v>n.a.</x:v>
      </x:c>
      <x:c r="V3055" s="9" t="n">
        <x:f>O3055*T3055</x:f>
        <x:v>0</x:v>
      </x:c>
      <x:c r="W3055" s="9" t="n">
        <x:f>Q3055*T3055</x:f>
        <x:v>0</x:v>
      </x:c>
      <x:c r="X3055" s="9" t="n">
        <x:f>R3055*T3055</x:f>
        <x:v>0</x:v>
      </x:c>
      <x:c r="Y3055" s="9" t="n">
        <x:f>S3055*T3055</x:f>
        <x:v>0</x:v>
      </x:c>
      <x:c r="Z3055" s="9" t="str">
        <x:f>IF(ISNUMBER(U3055),S3055*(U3055-T3055),"n.a.")</x:f>
        <x:v>n.a.</x:v>
      </x:c>
      <x:c r="AA3055" s="9" t="n">
        <x:f>IF(ISNUMBER(U3055),Y3055,0)</x:f>
        <x:v>0</x:v>
      </x:c>
      <x:c r="AB3055" s="7" t="n">
        <x:f>MAX(0,L3055-SUM(F3055:K3055))</x:f>
        <x:v>0</x:v>
      </x:c>
    </x:row>
    <x:row r="3056" ht="22" customHeight="1">
      <x:c r="A3056" s="18" t="n">
        <x:f>Summary!E$41</x:f>
        <x:v>46388</x:v>
      </x:c>
      <x:c r="B3056" s="2" t="str">
        <x:f>'Inventory detail'!A804</x:f>
        <x:v>COIL</x:v>
      </x:c>
      <x:c r="C3056" s="2" t="str">
        <x:f>'Inventory detail'!B804</x:f>
        <x:v>30</x:v>
      </x:c>
      <x:c r="D3056" s="2" t="str">
        <x:f>'Inventory detail'!C804</x:f>
        <x:v>11MAR12-4</x:v>
      </x:c>
      <x:c r="E3056" s="10" t="n">
        <x:f>A1930</x:f>
        <x:v>46357</x:v>
      </x:c>
      <x:c r="F3056" s="7" t="n">
        <x:f>O1930</x:f>
        <x:v>0</x:v>
      </x:c>
      <x:c r="G3056" s="7" t="n">
        <x:f>Q1930</x:f>
        <x:v>0</x:v>
      </x:c>
      <x:c r="H3056" s="7" t="n">
        <x:f>R1930</x:f>
        <x:v>0</x:v>
      </x:c>
      <x:c r="I3056" s="7" t="n">
        <x:f>0</x:f>
        <x:v>0</x:v>
      </x:c>
      <x:c r="J3056" s="7" t="n">
        <x:f>0</x:f>
        <x:v>0</x:v>
      </x:c>
      <x:c r="K3056" s="7" t="n">
        <x:f>0</x:f>
        <x:v>0</x:v>
      </x:c>
      <x:c r="L3056" s="7" t="n">
        <x:f>'Inventory detail'!F804*Summary!$K$5*(A3056-E3056)/Summary!$K$6</x:f>
        <x:v>0</x:v>
      </x:c>
      <x:c r="M3056" s="7" t="n">
        <x:f>MAX(0,H3056-L3056)</x:f>
        <x:v>0</x:v>
      </x:c>
      <x:c r="N3056" s="7" t="n">
        <x:f>MAX(0,L3056-H3056)</x:f>
        <x:v>0</x:v>
      </x:c>
      <x:c r="O3056" s="7" t="n">
        <x:f>MAX(0,F3056+I3056-N3056)</x:f>
        <x:v>0</x:v>
      </x:c>
      <x:c r="P3056" s="7" t="n">
        <x:f>MAX(0,N3056-F3056-I3056)</x:f>
        <x:v>0</x:v>
      </x:c>
      <x:c r="Q3056" s="7" t="n">
        <x:f>MAX(0,G3056+J3056-P3056)</x:f>
        <x:v>0</x:v>
      </x:c>
      <x:c r="R3056" s="7" t="n">
        <x:f>M3056+MAX(0,K3056-MAX(0,P3056-G3056-J3056))</x:f>
        <x:v>0</x:v>
      </x:c>
      <x:c r="S3056" s="7" t="n">
        <x:f>SUM(O3056,Q3056,R3056)</x:f>
        <x:v>0</x:v>
      </x:c>
      <x:c r="T3056" s="14" t="n">
        <x:f>'Inventory detail'!T804</x:f>
        <x:v>0.036699999999999997</x:v>
      </x:c>
      <x:c r="U3056" s="14" t="str">
        <x:f>'Inventory detail'!U804</x:f>
        <x:v>n.a.</x:v>
      </x:c>
      <x:c r="V3056" s="9" t="n">
        <x:f>O3056*T3056</x:f>
        <x:v>0</x:v>
      </x:c>
      <x:c r="W3056" s="9" t="n">
        <x:f>Q3056*T3056</x:f>
        <x:v>0</x:v>
      </x:c>
      <x:c r="X3056" s="9" t="n">
        <x:f>R3056*T3056</x:f>
        <x:v>0</x:v>
      </x:c>
      <x:c r="Y3056" s="9" t="n">
        <x:f>S3056*T3056</x:f>
        <x:v>0</x:v>
      </x:c>
      <x:c r="Z3056" s="9" t="str">
        <x:f>IF(ISNUMBER(U3056),S3056*(U3056-T3056),"n.a.")</x:f>
        <x:v>n.a.</x:v>
      </x:c>
      <x:c r="AA3056" s="9" t="n">
        <x:f>IF(ISNUMBER(U3056),Y3056,0)</x:f>
        <x:v>0</x:v>
      </x:c>
      <x:c r="AB3056" s="7" t="n">
        <x:f>MAX(0,L3056-SUM(F3056:K3056))</x:f>
        <x:v>0</x:v>
      </x:c>
    </x:row>
    <x:row r="3057" ht="22" customHeight="1">
      <x:c r="A3057" s="18" t="n">
        <x:f>Summary!E$41</x:f>
        <x:v>46388</x:v>
      </x:c>
      <x:c r="B3057" s="2" t="str">
        <x:f>'Inventory detail'!A805</x:f>
        <x:v>COIL</x:v>
      </x:c>
      <x:c r="C3057" s="2" t="str">
        <x:f>'Inventory detail'!B805</x:f>
        <x:v>30</x:v>
      </x:c>
      <x:c r="D3057" s="2" t="str">
        <x:f>'Inventory detail'!C805</x:f>
        <x:v>11NAV12-4</x:v>
      </x:c>
      <x:c r="E3057" s="10" t="n">
        <x:f>A1931</x:f>
        <x:v>46357</x:v>
      </x:c>
      <x:c r="F3057" s="7" t="n">
        <x:f>O1931</x:f>
        <x:v>0</x:v>
      </x:c>
      <x:c r="G3057" s="7" t="n">
        <x:f>Q1931</x:f>
        <x:v>0</x:v>
      </x:c>
      <x:c r="H3057" s="7" t="n">
        <x:f>R1931</x:f>
        <x:v>2700</x:v>
      </x:c>
      <x:c r="I3057" s="7" t="n">
        <x:f>0</x:f>
        <x:v>0</x:v>
      </x:c>
      <x:c r="J3057" s="7" t="n">
        <x:f>0</x:f>
        <x:v>0</x:v>
      </x:c>
      <x:c r="K3057" s="7" t="n">
        <x:f>0</x:f>
        <x:v>0</x:v>
      </x:c>
      <x:c r="L3057" s="7" t="n">
        <x:f>'Inventory detail'!F805*Summary!$K$5*(A3057-E3057)/Summary!$K$6</x:f>
        <x:v>0</x:v>
      </x:c>
      <x:c r="M3057" s="7" t="n">
        <x:f>MAX(0,H3057-L3057)</x:f>
        <x:v>2700</x:v>
      </x:c>
      <x:c r="N3057" s="7" t="n">
        <x:f>MAX(0,L3057-H3057)</x:f>
        <x:v>0</x:v>
      </x:c>
      <x:c r="O3057" s="7" t="n">
        <x:f>MAX(0,F3057+I3057-N3057)</x:f>
        <x:v>0</x:v>
      </x:c>
      <x:c r="P3057" s="7" t="n">
        <x:f>MAX(0,N3057-F3057-I3057)</x:f>
        <x:v>0</x:v>
      </x:c>
      <x:c r="Q3057" s="7" t="n">
        <x:f>MAX(0,G3057+J3057-P3057)</x:f>
        <x:v>0</x:v>
      </x:c>
      <x:c r="R3057" s="7" t="n">
        <x:f>M3057+MAX(0,K3057-MAX(0,P3057-G3057-J3057))</x:f>
        <x:v>2700</x:v>
      </x:c>
      <x:c r="S3057" s="7" t="n">
        <x:f>SUM(O3057,Q3057,R3057)</x:f>
        <x:v>2700</x:v>
      </x:c>
      <x:c r="T3057" s="14" t="n">
        <x:f>'Inventory detail'!T805</x:f>
        <x:v>0.0682</x:v>
      </x:c>
      <x:c r="U3057" s="14" t="n">
        <x:f>'Inventory detail'!U805</x:f>
        <x:v>0.0668525</x:v>
      </x:c>
      <x:c r="V3057" s="9" t="n">
        <x:f>O3057*T3057</x:f>
        <x:v>0</x:v>
      </x:c>
      <x:c r="W3057" s="9" t="n">
        <x:f>Q3057*T3057</x:f>
        <x:v>0</x:v>
      </x:c>
      <x:c r="X3057" s="9" t="n">
        <x:f>R3057*T3057</x:f>
        <x:v>184.14</x:v>
      </x:c>
      <x:c r="Y3057" s="9" t="n">
        <x:f>S3057*T3057</x:f>
        <x:v>184.14</x:v>
      </x:c>
      <x:c r="Z3057" s="9" t="n">
        <x:f>IF(ISNUMBER(U3057),S3057*(U3057-T3057),"n.a.")</x:f>
        <x:v>-3.6382500000000038</x:v>
      </x:c>
      <x:c r="AA3057" s="9" t="n">
        <x:f>IF(ISNUMBER(U3057),Y3057,0)</x:f>
        <x:v>184.14</x:v>
      </x:c>
      <x:c r="AB3057" s="7" t="n">
        <x:f>MAX(0,L3057-SUM(F3057:K3057))</x:f>
        <x:v>0</x:v>
      </x:c>
    </x:row>
    <x:row r="3058" ht="22" customHeight="1">
      <x:c r="A3058" s="18" t="n">
        <x:f>Summary!E$41</x:f>
        <x:v>46388</x:v>
      </x:c>
      <x:c r="B3058" s="2" t="str">
        <x:f>'Inventory detail'!A806</x:f>
        <x:v>COIL</x:v>
      </x:c>
      <x:c r="C3058" s="2" t="str">
        <x:f>'Inventory detail'!B806</x:f>
        <x:v>30</x:v>
      </x:c>
      <x:c r="D3058" s="2" t="str">
        <x:f>'Inventory detail'!C806</x:f>
        <x:v>11RED12-4</x:v>
      </x:c>
      <x:c r="E3058" s="10" t="n">
        <x:f>A1932</x:f>
        <x:v>46357</x:v>
      </x:c>
      <x:c r="F3058" s="7" t="n">
        <x:f>O1932</x:f>
        <x:v>0</x:v>
      </x:c>
      <x:c r="G3058" s="7" t="n">
        <x:f>Q1932</x:f>
        <x:v>0</x:v>
      </x:c>
      <x:c r="H3058" s="7" t="n">
        <x:f>R1932</x:f>
        <x:v>0</x:v>
      </x:c>
      <x:c r="I3058" s="7" t="n">
        <x:f>0</x:f>
        <x:v>0</x:v>
      </x:c>
      <x:c r="J3058" s="7" t="n">
        <x:f>0</x:f>
        <x:v>0</x:v>
      </x:c>
      <x:c r="K3058" s="7" t="n">
        <x:f>0</x:f>
        <x:v>0</x:v>
      </x:c>
      <x:c r="L3058" s="7" t="n">
        <x:f>'Inventory detail'!F806*Summary!$K$5*(A3058-E3058)/Summary!$K$6</x:f>
        <x:v>0</x:v>
      </x:c>
      <x:c r="M3058" s="7" t="n">
        <x:f>MAX(0,H3058-L3058)</x:f>
        <x:v>0</x:v>
      </x:c>
      <x:c r="N3058" s="7" t="n">
        <x:f>MAX(0,L3058-H3058)</x:f>
        <x:v>0</x:v>
      </x:c>
      <x:c r="O3058" s="7" t="n">
        <x:f>MAX(0,F3058+I3058-N3058)</x:f>
        <x:v>0</x:v>
      </x:c>
      <x:c r="P3058" s="7" t="n">
        <x:f>MAX(0,N3058-F3058-I3058)</x:f>
        <x:v>0</x:v>
      </x:c>
      <x:c r="Q3058" s="7" t="n">
        <x:f>MAX(0,G3058+J3058-P3058)</x:f>
        <x:v>0</x:v>
      </x:c>
      <x:c r="R3058" s="7" t="n">
        <x:f>M3058+MAX(0,K3058-MAX(0,P3058-G3058-J3058))</x:f>
        <x:v>0</x:v>
      </x:c>
      <x:c r="S3058" s="7" t="n">
        <x:f>SUM(O3058,Q3058,R3058)</x:f>
        <x:v>0</x:v>
      </x:c>
      <x:c r="T3058" s="14" t="n">
        <x:f>'Inventory detail'!T806</x:f>
        <x:v>0.0682</x:v>
      </x:c>
      <x:c r="U3058" s="14" t="n">
        <x:f>'Inventory detail'!U806</x:f>
        <x:v>0.0668525</x:v>
      </x:c>
      <x:c r="V3058" s="9" t="n">
        <x:f>O3058*T3058</x:f>
        <x:v>0</x:v>
      </x:c>
      <x:c r="W3058" s="9" t="n">
        <x:f>Q3058*T3058</x:f>
        <x:v>0</x:v>
      </x:c>
      <x:c r="X3058" s="9" t="n">
        <x:f>R3058*T3058</x:f>
        <x:v>0</x:v>
      </x:c>
      <x:c r="Y3058" s="9" t="n">
        <x:f>S3058*T3058</x:f>
        <x:v>0</x:v>
      </x:c>
      <x:c r="Z3058" s="9" t="n">
        <x:f>IF(ISNUMBER(U3058),S3058*(U3058-T3058),"n.a.")</x:f>
        <x:v>0</x:v>
      </x:c>
      <x:c r="AA3058" s="9" t="n">
        <x:f>IF(ISNUMBER(U3058),Y3058,0)</x:f>
        <x:v>0</x:v>
      </x:c>
      <x:c r="AB3058" s="7" t="n">
        <x:f>MAX(0,L3058-SUM(F3058:K3058))</x:f>
        <x:v>0</x:v>
      </x:c>
    </x:row>
    <x:row r="3059" ht="22" customHeight="1">
      <x:c r="A3059" s="18" t="n">
        <x:f>Summary!E$41</x:f>
        <x:v>46388</x:v>
      </x:c>
      <x:c r="B3059" s="2" t="str">
        <x:f>'Inventory detail'!A807</x:f>
        <x:v>COIL</x:v>
      </x:c>
      <x:c r="C3059" s="2" t="str">
        <x:f>'Inventory detail'!B807</x:f>
        <x:v>30</x:v>
      </x:c>
      <x:c r="D3059" s="2" t="str">
        <x:f>'Inventory detail'!C807</x:f>
        <x:v>11WHT36-4</x:v>
      </x:c>
      <x:c r="E3059" s="10" t="n">
        <x:f>A1933</x:f>
        <x:v>46357</x:v>
      </x:c>
      <x:c r="F3059" s="7" t="n">
        <x:f>O1933</x:f>
        <x:v>0</x:v>
      </x:c>
      <x:c r="G3059" s="7" t="n">
        <x:f>Q1933</x:f>
        <x:v>0</x:v>
      </x:c>
      <x:c r="H3059" s="7" t="n">
        <x:f>R1933</x:f>
        <x:v>0</x:v>
      </x:c>
      <x:c r="I3059" s="7" t="n">
        <x:f>0</x:f>
        <x:v>0</x:v>
      </x:c>
      <x:c r="J3059" s="7" t="n">
        <x:f>0</x:f>
        <x:v>0</x:v>
      </x:c>
      <x:c r="K3059" s="7" t="n">
        <x:f>0</x:f>
        <x:v>0</x:v>
      </x:c>
      <x:c r="L3059" s="7" t="n">
        <x:f>'Inventory detail'!F807*Summary!$K$5*(A3059-E3059)/Summary!$K$6</x:f>
        <x:v>0</x:v>
      </x:c>
      <x:c r="M3059" s="7" t="n">
        <x:f>MAX(0,H3059-L3059)</x:f>
        <x:v>0</x:v>
      </x:c>
      <x:c r="N3059" s="7" t="n">
        <x:f>MAX(0,L3059-H3059)</x:f>
        <x:v>0</x:v>
      </x:c>
      <x:c r="O3059" s="7" t="n">
        <x:f>MAX(0,F3059+I3059-N3059)</x:f>
        <x:v>0</x:v>
      </x:c>
      <x:c r="P3059" s="7" t="n">
        <x:f>MAX(0,N3059-F3059-I3059)</x:f>
        <x:v>0</x:v>
      </x:c>
      <x:c r="Q3059" s="7" t="n">
        <x:f>MAX(0,G3059+J3059-P3059)</x:f>
        <x:v>0</x:v>
      </x:c>
      <x:c r="R3059" s="7" t="n">
        <x:f>M3059+MAX(0,K3059-MAX(0,P3059-G3059-J3059))</x:f>
        <x:v>0</x:v>
      </x:c>
      <x:c r="S3059" s="7" t="n">
        <x:f>SUM(O3059,Q3059,R3059)</x:f>
        <x:v>0</x:v>
      </x:c>
      <x:c r="T3059" s="14" t="n">
        <x:f>'Inventory detail'!T807</x:f>
        <x:v>0.1016</x:v>
      </x:c>
      <x:c r="U3059" s="14" t="str">
        <x:f>'Inventory detail'!U807</x:f>
        <x:v>n.a.</x:v>
      </x:c>
      <x:c r="V3059" s="9" t="n">
        <x:f>O3059*T3059</x:f>
        <x:v>0</x:v>
      </x:c>
      <x:c r="W3059" s="9" t="n">
        <x:f>Q3059*T3059</x:f>
        <x:v>0</x:v>
      </x:c>
      <x:c r="X3059" s="9" t="n">
        <x:f>R3059*T3059</x:f>
        <x:v>0</x:v>
      </x:c>
      <x:c r="Y3059" s="9" t="n">
        <x:f>S3059*T3059</x:f>
        <x:v>0</x:v>
      </x:c>
      <x:c r="Z3059" s="9" t="str">
        <x:f>IF(ISNUMBER(U3059),S3059*(U3059-T3059),"n.a.")</x:f>
        <x:v>n.a.</x:v>
      </x:c>
      <x:c r="AA3059" s="9" t="n">
        <x:f>IF(ISNUMBER(U3059),Y3059,0)</x:f>
        <x:v>0</x:v>
      </x:c>
      <x:c r="AB3059" s="7" t="n">
        <x:f>MAX(0,L3059-SUM(F3059:K3059))</x:f>
        <x:v>0</x:v>
      </x:c>
    </x:row>
    <x:row r="3060" ht="22" customHeight="1">
      <x:c r="A3060" s="18" t="n">
        <x:f>Summary!E$41</x:f>
        <x:v>46388</x:v>
      </x:c>
      <x:c r="B3060" s="2" t="str">
        <x:f>'Inventory detail'!A808</x:f>
        <x:v>COIL</x:v>
      </x:c>
      <x:c r="C3060" s="2" t="str">
        <x:f>'Inventory detail'!B808</x:f>
        <x:v>30</x:v>
      </x:c>
      <x:c r="D3060" s="2" t="str">
        <x:f>'Inventory detail'!C808</x:f>
        <x:v>12BLK12-5</x:v>
      </x:c>
      <x:c r="E3060" s="10" t="n">
        <x:f>A1934</x:f>
        <x:v>46357</x:v>
      </x:c>
      <x:c r="F3060" s="7" t="n">
        <x:f>O1934</x:f>
        <x:v>0</x:v>
      </x:c>
      <x:c r="G3060" s="7" t="n">
        <x:f>Q1934</x:f>
        <x:v>0</x:v>
      </x:c>
      <x:c r="H3060" s="7" t="n">
        <x:f>R1934</x:f>
        <x:v>0</x:v>
      </x:c>
      <x:c r="I3060" s="7" t="n">
        <x:f>0</x:f>
        <x:v>0</x:v>
      </x:c>
      <x:c r="J3060" s="7" t="n">
        <x:f>0</x:f>
        <x:v>0</x:v>
      </x:c>
      <x:c r="K3060" s="7" t="n">
        <x:f>0</x:f>
        <x:v>0</x:v>
      </x:c>
      <x:c r="L3060" s="7" t="n">
        <x:f>'Inventory detail'!F808*Summary!$K$5*(A3060-E3060)/Summary!$K$6</x:f>
        <x:v>0</x:v>
      </x:c>
      <x:c r="M3060" s="7" t="n">
        <x:f>MAX(0,H3060-L3060)</x:f>
        <x:v>0</x:v>
      </x:c>
      <x:c r="N3060" s="7" t="n">
        <x:f>MAX(0,L3060-H3060)</x:f>
        <x:v>0</x:v>
      </x:c>
      <x:c r="O3060" s="7" t="n">
        <x:f>MAX(0,F3060+I3060-N3060)</x:f>
        <x:v>0</x:v>
      </x:c>
      <x:c r="P3060" s="7" t="n">
        <x:f>MAX(0,N3060-F3060-I3060)</x:f>
        <x:v>0</x:v>
      </x:c>
      <x:c r="Q3060" s="7" t="n">
        <x:f>MAX(0,G3060+J3060-P3060)</x:f>
        <x:v>0</x:v>
      </x:c>
      <x:c r="R3060" s="7" t="n">
        <x:f>M3060+MAX(0,K3060-MAX(0,P3060-G3060-J3060))</x:f>
        <x:v>0</x:v>
      </x:c>
      <x:c r="S3060" s="7" t="n">
        <x:f>SUM(O3060,Q3060,R3060)</x:f>
        <x:v>0</x:v>
      </x:c>
      <x:c r="T3060" s="14" t="n">
        <x:f>'Inventory detail'!T808</x:f>
        <x:v>0.0492</x:v>
      </x:c>
      <x:c r="U3060" s="14" t="str">
        <x:f>'Inventory detail'!U808</x:f>
        <x:v>n.a.</x:v>
      </x:c>
      <x:c r="V3060" s="9" t="n">
        <x:f>O3060*T3060</x:f>
        <x:v>0</x:v>
      </x:c>
      <x:c r="W3060" s="9" t="n">
        <x:f>Q3060*T3060</x:f>
        <x:v>0</x:v>
      </x:c>
      <x:c r="X3060" s="9" t="n">
        <x:f>R3060*T3060</x:f>
        <x:v>0</x:v>
      </x:c>
      <x:c r="Y3060" s="9" t="n">
        <x:f>S3060*T3060</x:f>
        <x:v>0</x:v>
      </x:c>
      <x:c r="Z3060" s="9" t="str">
        <x:f>IF(ISNUMBER(U3060),S3060*(U3060-T3060),"n.a.")</x:f>
        <x:v>n.a.</x:v>
      </x:c>
      <x:c r="AA3060" s="9" t="n">
        <x:f>IF(ISNUMBER(U3060),Y3060,0)</x:f>
        <x:v>0</x:v>
      </x:c>
      <x:c r="AB3060" s="7" t="n">
        <x:f>MAX(0,L3060-SUM(F3060:K3060))</x:f>
        <x:v>0</x:v>
      </x:c>
    </x:row>
    <x:row r="3061" ht="22" customHeight="1">
      <x:c r="A3061" s="18" t="n">
        <x:f>Summary!E$41</x:f>
        <x:v>46388</x:v>
      </x:c>
      <x:c r="B3061" s="2" t="str">
        <x:f>'Inventory detail'!A809</x:f>
        <x:v>COIL</x:v>
      </x:c>
      <x:c r="C3061" s="2" t="str">
        <x:f>'Inventory detail'!B809</x:f>
        <x:v>30</x:v>
      </x:c>
      <x:c r="D3061" s="2" t="str">
        <x:f>'Inventory detail'!C809</x:f>
        <x:v>12BLK36-5</x:v>
      </x:c>
      <x:c r="E3061" s="10" t="n">
        <x:f>A1935</x:f>
        <x:v>46357</x:v>
      </x:c>
      <x:c r="F3061" s="7" t="n">
        <x:f>O1935</x:f>
        <x:v>0</x:v>
      </x:c>
      <x:c r="G3061" s="7" t="n">
        <x:f>Q1935</x:f>
        <x:v>0</x:v>
      </x:c>
      <x:c r="H3061" s="7" t="n">
        <x:f>R1935</x:f>
        <x:v>0</x:v>
      </x:c>
      <x:c r="I3061" s="7" t="n">
        <x:f>0</x:f>
        <x:v>0</x:v>
      </x:c>
      <x:c r="J3061" s="7" t="n">
        <x:f>0</x:f>
        <x:v>0</x:v>
      </x:c>
      <x:c r="K3061" s="7" t="n">
        <x:f>0</x:f>
        <x:v>0</x:v>
      </x:c>
      <x:c r="L3061" s="7" t="n">
        <x:f>'Inventory detail'!F809*Summary!$K$5*(A3061-E3061)/Summary!$K$6</x:f>
        <x:v>0</x:v>
      </x:c>
      <x:c r="M3061" s="7" t="n">
        <x:f>MAX(0,H3061-L3061)</x:f>
        <x:v>0</x:v>
      </x:c>
      <x:c r="N3061" s="7" t="n">
        <x:f>MAX(0,L3061-H3061)</x:f>
        <x:v>0</x:v>
      </x:c>
      <x:c r="O3061" s="7" t="n">
        <x:f>MAX(0,F3061+I3061-N3061)</x:f>
        <x:v>0</x:v>
      </x:c>
      <x:c r="P3061" s="7" t="n">
        <x:f>MAX(0,N3061-F3061-I3061)</x:f>
        <x:v>0</x:v>
      </x:c>
      <x:c r="Q3061" s="7" t="n">
        <x:f>MAX(0,G3061+J3061-P3061)</x:f>
        <x:v>0</x:v>
      </x:c>
      <x:c r="R3061" s="7" t="n">
        <x:f>M3061+MAX(0,K3061-MAX(0,P3061-G3061-J3061))</x:f>
        <x:v>0</x:v>
      </x:c>
      <x:c r="S3061" s="7" t="n">
        <x:f>SUM(O3061,Q3061,R3061)</x:f>
        <x:v>0</x:v>
      </x:c>
      <x:c r="T3061" s="14" t="n">
        <x:f>'Inventory detail'!T809</x:f>
        <x:v>0.14529999999999998</x:v>
      </x:c>
      <x:c r="U3061" s="14" t="str">
        <x:f>'Inventory detail'!U809</x:f>
        <x:v>n.a.</x:v>
      </x:c>
      <x:c r="V3061" s="9" t="n">
        <x:f>O3061*T3061</x:f>
        <x:v>0</x:v>
      </x:c>
      <x:c r="W3061" s="9" t="n">
        <x:f>Q3061*T3061</x:f>
        <x:v>0</x:v>
      </x:c>
      <x:c r="X3061" s="9" t="n">
        <x:f>R3061*T3061</x:f>
        <x:v>0</x:v>
      </x:c>
      <x:c r="Y3061" s="9" t="n">
        <x:f>S3061*T3061</x:f>
        <x:v>0</x:v>
      </x:c>
      <x:c r="Z3061" s="9" t="str">
        <x:f>IF(ISNUMBER(U3061),S3061*(U3061-T3061),"n.a.")</x:f>
        <x:v>n.a.</x:v>
      </x:c>
      <x:c r="AA3061" s="9" t="n">
        <x:f>IF(ISNUMBER(U3061),Y3061,0)</x:f>
        <x:v>0</x:v>
      </x:c>
      <x:c r="AB3061" s="7" t="n">
        <x:f>MAX(0,L3061-SUM(F3061:K3061))</x:f>
        <x:v>0</x:v>
      </x:c>
    </x:row>
    <x:row r="3062" ht="22" customHeight="1">
      <x:c r="A3062" s="18" t="n">
        <x:f>Summary!E$41</x:f>
        <x:v>46388</x:v>
      </x:c>
      <x:c r="B3062" s="2" t="str">
        <x:f>'Inventory detail'!A810</x:f>
        <x:v>COIL</x:v>
      </x:c>
      <x:c r="C3062" s="2" t="str">
        <x:f>'Inventory detail'!B810</x:f>
        <x:v>30</x:v>
      </x:c>
      <x:c r="D3062" s="2" t="str">
        <x:f>'Inventory detail'!C810</x:f>
        <x:v>12BLU12-4</x:v>
      </x:c>
      <x:c r="E3062" s="10" t="n">
        <x:f>A1936</x:f>
        <x:v>46357</x:v>
      </x:c>
      <x:c r="F3062" s="7" t="n">
        <x:f>O1936</x:f>
        <x:v>0</x:v>
      </x:c>
      <x:c r="G3062" s="7" t="n">
        <x:f>Q1936</x:f>
        <x:v>0</x:v>
      </x:c>
      <x:c r="H3062" s="7" t="n">
        <x:f>R1936</x:f>
        <x:v>0</x:v>
      </x:c>
      <x:c r="I3062" s="7" t="n">
        <x:f>0</x:f>
        <x:v>0</x:v>
      </x:c>
      <x:c r="J3062" s="7" t="n">
        <x:f>0</x:f>
        <x:v>0</x:v>
      </x:c>
      <x:c r="K3062" s="7" t="n">
        <x:f>0</x:f>
        <x:v>0</x:v>
      </x:c>
      <x:c r="L3062" s="7" t="n">
        <x:f>'Inventory detail'!F810*Summary!$K$5*(A3062-E3062)/Summary!$K$6</x:f>
        <x:v>0</x:v>
      </x:c>
      <x:c r="M3062" s="7" t="n">
        <x:f>MAX(0,H3062-L3062)</x:f>
        <x:v>0</x:v>
      </x:c>
      <x:c r="N3062" s="7" t="n">
        <x:f>MAX(0,L3062-H3062)</x:f>
        <x:v>0</x:v>
      </x:c>
      <x:c r="O3062" s="7" t="n">
        <x:f>MAX(0,F3062+I3062-N3062)</x:f>
        <x:v>0</x:v>
      </x:c>
      <x:c r="P3062" s="7" t="n">
        <x:f>MAX(0,N3062-F3062-I3062)</x:f>
        <x:v>0</x:v>
      </x:c>
      <x:c r="Q3062" s="7" t="n">
        <x:f>MAX(0,G3062+J3062-P3062)</x:f>
        <x:v>0</x:v>
      </x:c>
      <x:c r="R3062" s="7" t="n">
        <x:f>M3062+MAX(0,K3062-MAX(0,P3062-G3062-J3062))</x:f>
        <x:v>0</x:v>
      </x:c>
      <x:c r="S3062" s="7" t="n">
        <x:f>SUM(O3062,Q3062,R3062)</x:f>
        <x:v>0</x:v>
      </x:c>
      <x:c r="T3062" s="14" t="n">
        <x:f>'Inventory detail'!T810</x:f>
        <x:v>0.0717</x:v>
      </x:c>
      <x:c r="U3062" s="14" t="n">
        <x:f>'Inventory detail'!U810</x:f>
        <x:v>0.07027800000000001</x:v>
      </x:c>
      <x:c r="V3062" s="9" t="n">
        <x:f>O3062*T3062</x:f>
        <x:v>0</x:v>
      </x:c>
      <x:c r="W3062" s="9" t="n">
        <x:f>Q3062*T3062</x:f>
        <x:v>0</x:v>
      </x:c>
      <x:c r="X3062" s="9" t="n">
        <x:f>R3062*T3062</x:f>
        <x:v>0</x:v>
      </x:c>
      <x:c r="Y3062" s="9" t="n">
        <x:f>S3062*T3062</x:f>
        <x:v>0</x:v>
      </x:c>
      <x:c r="Z3062" s="9" t="n">
        <x:f>IF(ISNUMBER(U3062),S3062*(U3062-T3062),"n.a.")</x:f>
        <x:v>0</x:v>
      </x:c>
      <x:c r="AA3062" s="9" t="n">
        <x:f>IF(ISNUMBER(U3062),Y3062,0)</x:f>
        <x:v>0</x:v>
      </x:c>
      <x:c r="AB3062" s="7" t="n">
        <x:f>MAX(0,L3062-SUM(F3062:K3062))</x:f>
        <x:v>0</x:v>
      </x:c>
    </x:row>
    <x:row r="3063" ht="22" customHeight="1">
      <x:c r="A3063" s="18" t="n">
        <x:f>Summary!E$41</x:f>
        <x:v>46388</x:v>
      </x:c>
      <x:c r="B3063" s="2" t="str">
        <x:f>'Inventory detail'!A811</x:f>
        <x:v>COIL</x:v>
      </x:c>
      <x:c r="C3063" s="2" t="str">
        <x:f>'Inventory detail'!B811</x:f>
        <x:v>30</x:v>
      </x:c>
      <x:c r="D3063" s="2" t="str">
        <x:f>'Inventory detail'!C811</x:f>
        <x:v>12FG12-4</x:v>
      </x:c>
      <x:c r="E3063" s="10" t="n">
        <x:f>A1937</x:f>
        <x:v>46357</x:v>
      </x:c>
      <x:c r="F3063" s="7" t="n">
        <x:f>O1937</x:f>
        <x:v>0</x:v>
      </x:c>
      <x:c r="G3063" s="7" t="n">
        <x:f>Q1937</x:f>
        <x:v>0</x:v>
      </x:c>
      <x:c r="H3063" s="7" t="n">
        <x:f>R1937</x:f>
        <x:v>0</x:v>
      </x:c>
      <x:c r="I3063" s="7" t="n">
        <x:f>0</x:f>
        <x:v>0</x:v>
      </x:c>
      <x:c r="J3063" s="7" t="n">
        <x:f>0</x:f>
        <x:v>0</x:v>
      </x:c>
      <x:c r="K3063" s="7" t="n">
        <x:f>0</x:f>
        <x:v>0</x:v>
      </x:c>
      <x:c r="L3063" s="7" t="n">
        <x:f>'Inventory detail'!F811*Summary!$K$5*(A3063-E3063)/Summary!$K$6</x:f>
        <x:v>0</x:v>
      </x:c>
      <x:c r="M3063" s="7" t="n">
        <x:f>MAX(0,H3063-L3063)</x:f>
        <x:v>0</x:v>
      </x:c>
      <x:c r="N3063" s="7" t="n">
        <x:f>MAX(0,L3063-H3063)</x:f>
        <x:v>0</x:v>
      </x:c>
      <x:c r="O3063" s="7" t="n">
        <x:f>MAX(0,F3063+I3063-N3063)</x:f>
        <x:v>0</x:v>
      </x:c>
      <x:c r="P3063" s="7" t="n">
        <x:f>MAX(0,N3063-F3063-I3063)</x:f>
        <x:v>0</x:v>
      </x:c>
      <x:c r="Q3063" s="7" t="n">
        <x:f>MAX(0,G3063+J3063-P3063)</x:f>
        <x:v>0</x:v>
      </x:c>
      <x:c r="R3063" s="7" t="n">
        <x:f>M3063+MAX(0,K3063-MAX(0,P3063-G3063-J3063))</x:f>
        <x:v>0</x:v>
      </x:c>
      <x:c r="S3063" s="7" t="n">
        <x:f>SUM(O3063,Q3063,R3063)</x:f>
        <x:v>0</x:v>
      </x:c>
      <x:c r="T3063" s="14" t="n">
        <x:f>'Inventory detail'!T811</x:f>
        <x:v>0.0431</x:v>
      </x:c>
      <x:c r="U3063" s="14" t="str">
        <x:f>'Inventory detail'!U811</x:f>
        <x:v>n.a.</x:v>
      </x:c>
      <x:c r="V3063" s="9" t="n">
        <x:f>O3063*T3063</x:f>
        <x:v>0</x:v>
      </x:c>
      <x:c r="W3063" s="9" t="n">
        <x:f>Q3063*T3063</x:f>
        <x:v>0</x:v>
      </x:c>
      <x:c r="X3063" s="9" t="n">
        <x:f>R3063*T3063</x:f>
        <x:v>0</x:v>
      </x:c>
      <x:c r="Y3063" s="9" t="n">
        <x:f>S3063*T3063</x:f>
        <x:v>0</x:v>
      </x:c>
      <x:c r="Z3063" s="9" t="str">
        <x:f>IF(ISNUMBER(U3063),S3063*(U3063-T3063),"n.a.")</x:f>
        <x:v>n.a.</x:v>
      </x:c>
      <x:c r="AA3063" s="9" t="n">
        <x:f>IF(ISNUMBER(U3063),Y3063,0)</x:f>
        <x:v>0</x:v>
      </x:c>
      <x:c r="AB3063" s="7" t="n">
        <x:f>MAX(0,L3063-SUM(F3063:K3063))</x:f>
        <x:v>0</x:v>
      </x:c>
    </x:row>
    <x:row r="3064" ht="22" customHeight="1">
      <x:c r="A3064" s="18" t="n">
        <x:f>Summary!E$41</x:f>
        <x:v>46388</x:v>
      </x:c>
      <x:c r="B3064" s="2" t="str">
        <x:f>'Inventory detail'!A812</x:f>
        <x:v>COIL</x:v>
      </x:c>
      <x:c r="C3064" s="2" t="str">
        <x:f>'Inventory detail'!B812</x:f>
        <x:v>30</x:v>
      </x:c>
      <x:c r="D3064" s="2" t="str">
        <x:f>'Inventory detail'!C812</x:f>
        <x:v>12MAR12-4</x:v>
      </x:c>
      <x:c r="E3064" s="10" t="n">
        <x:f>A1938</x:f>
        <x:v>46357</x:v>
      </x:c>
      <x:c r="F3064" s="7" t="n">
        <x:f>O1938</x:f>
        <x:v>0</x:v>
      </x:c>
      <x:c r="G3064" s="7" t="n">
        <x:f>Q1938</x:f>
        <x:v>0</x:v>
      </x:c>
      <x:c r="H3064" s="7" t="n">
        <x:f>R1938</x:f>
        <x:v>0</x:v>
      </x:c>
      <x:c r="I3064" s="7" t="n">
        <x:f>0</x:f>
        <x:v>0</x:v>
      </x:c>
      <x:c r="J3064" s="7" t="n">
        <x:f>0</x:f>
        <x:v>0</x:v>
      </x:c>
      <x:c r="K3064" s="7" t="n">
        <x:f>0</x:f>
        <x:v>0</x:v>
      </x:c>
      <x:c r="L3064" s="7" t="n">
        <x:f>'Inventory detail'!F812*Summary!$K$5*(A3064-E3064)/Summary!$K$6</x:f>
        <x:v>0</x:v>
      </x:c>
      <x:c r="M3064" s="7" t="n">
        <x:f>MAX(0,H3064-L3064)</x:f>
        <x:v>0</x:v>
      </x:c>
      <x:c r="N3064" s="7" t="n">
        <x:f>MAX(0,L3064-H3064)</x:f>
        <x:v>0</x:v>
      </x:c>
      <x:c r="O3064" s="7" t="n">
        <x:f>MAX(0,F3064+I3064-N3064)</x:f>
        <x:v>0</x:v>
      </x:c>
      <x:c r="P3064" s="7" t="n">
        <x:f>MAX(0,N3064-F3064-I3064)</x:f>
        <x:v>0</x:v>
      </x:c>
      <x:c r="Q3064" s="7" t="n">
        <x:f>MAX(0,G3064+J3064-P3064)</x:f>
        <x:v>0</x:v>
      </x:c>
      <x:c r="R3064" s="7" t="n">
        <x:f>M3064+MAX(0,K3064-MAX(0,P3064-G3064-J3064))</x:f>
        <x:v>0</x:v>
      </x:c>
      <x:c r="S3064" s="7" t="n">
        <x:f>SUM(O3064,Q3064,R3064)</x:f>
        <x:v>0</x:v>
      </x:c>
      <x:c r="T3064" s="14" t="n">
        <x:f>'Inventory detail'!T812</x:f>
        <x:v>0.0431</x:v>
      </x:c>
      <x:c r="U3064" s="14" t="str">
        <x:f>'Inventory detail'!U812</x:f>
        <x:v>n.a.</x:v>
      </x:c>
      <x:c r="V3064" s="9" t="n">
        <x:f>O3064*T3064</x:f>
        <x:v>0</x:v>
      </x:c>
      <x:c r="W3064" s="9" t="n">
        <x:f>Q3064*T3064</x:f>
        <x:v>0</x:v>
      </x:c>
      <x:c r="X3064" s="9" t="n">
        <x:f>R3064*T3064</x:f>
        <x:v>0</x:v>
      </x:c>
      <x:c r="Y3064" s="9" t="n">
        <x:f>S3064*T3064</x:f>
        <x:v>0</x:v>
      </x:c>
      <x:c r="Z3064" s="9" t="str">
        <x:f>IF(ISNUMBER(U3064),S3064*(U3064-T3064),"n.a.")</x:f>
        <x:v>n.a.</x:v>
      </x:c>
      <x:c r="AA3064" s="9" t="n">
        <x:f>IF(ISNUMBER(U3064),Y3064,0)</x:f>
        <x:v>0</x:v>
      </x:c>
      <x:c r="AB3064" s="7" t="n">
        <x:f>MAX(0,L3064-SUM(F3064:K3064))</x:f>
        <x:v>0</x:v>
      </x:c>
    </x:row>
    <x:row r="3065" ht="22" customHeight="1">
      <x:c r="A3065" s="18" t="n">
        <x:f>Summary!E$41</x:f>
        <x:v>46388</x:v>
      </x:c>
      <x:c r="B3065" s="2" t="str">
        <x:f>'Inventory detail'!A813</x:f>
        <x:v>COIL</x:v>
      </x:c>
      <x:c r="C3065" s="2" t="str">
        <x:f>'Inventory detail'!B813</x:f>
        <x:v>30</x:v>
      </x:c>
      <x:c r="D3065" s="2" t="str">
        <x:f>'Inventory detail'!C813</x:f>
        <x:v>12RED12-4</x:v>
      </x:c>
      <x:c r="E3065" s="10" t="n">
        <x:f>A1939</x:f>
        <x:v>46357</x:v>
      </x:c>
      <x:c r="F3065" s="7" t="n">
        <x:f>O1939</x:f>
        <x:v>0</x:v>
      </x:c>
      <x:c r="G3065" s="7" t="n">
        <x:f>Q1939</x:f>
        <x:v>0</x:v>
      </x:c>
      <x:c r="H3065" s="7" t="n">
        <x:f>R1939</x:f>
        <x:v>0</x:v>
      </x:c>
      <x:c r="I3065" s="7" t="n">
        <x:f>0</x:f>
        <x:v>0</x:v>
      </x:c>
      <x:c r="J3065" s="7" t="n">
        <x:f>0</x:f>
        <x:v>0</x:v>
      </x:c>
      <x:c r="K3065" s="7" t="n">
        <x:f>0</x:f>
        <x:v>0</x:v>
      </x:c>
      <x:c r="L3065" s="7" t="n">
        <x:f>'Inventory detail'!F813*Summary!$K$5*(A3065-E3065)/Summary!$K$6</x:f>
        <x:v>0</x:v>
      </x:c>
      <x:c r="M3065" s="7" t="n">
        <x:f>MAX(0,H3065-L3065)</x:f>
        <x:v>0</x:v>
      </x:c>
      <x:c r="N3065" s="7" t="n">
        <x:f>MAX(0,L3065-H3065)</x:f>
        <x:v>0</x:v>
      </x:c>
      <x:c r="O3065" s="7" t="n">
        <x:f>MAX(0,F3065+I3065-N3065)</x:f>
        <x:v>0</x:v>
      </x:c>
      <x:c r="P3065" s="7" t="n">
        <x:f>MAX(0,N3065-F3065-I3065)</x:f>
        <x:v>0</x:v>
      </x:c>
      <x:c r="Q3065" s="7" t="n">
        <x:f>MAX(0,G3065+J3065-P3065)</x:f>
        <x:v>0</x:v>
      </x:c>
      <x:c r="R3065" s="7" t="n">
        <x:f>M3065+MAX(0,K3065-MAX(0,P3065-G3065-J3065))</x:f>
        <x:v>0</x:v>
      </x:c>
      <x:c r="S3065" s="7" t="n">
        <x:f>SUM(O3065,Q3065,R3065)</x:f>
        <x:v>0</x:v>
      </x:c>
      <x:c r="T3065" s="14" t="n">
        <x:f>'Inventory detail'!T813</x:f>
        <x:v>0.0717</x:v>
      </x:c>
      <x:c r="U3065" s="14" t="n">
        <x:f>'Inventory detail'!U813</x:f>
        <x:v>0.07027800000000001</x:v>
      </x:c>
      <x:c r="V3065" s="9" t="n">
        <x:f>O3065*T3065</x:f>
        <x:v>0</x:v>
      </x:c>
      <x:c r="W3065" s="9" t="n">
        <x:f>Q3065*T3065</x:f>
        <x:v>0</x:v>
      </x:c>
      <x:c r="X3065" s="9" t="n">
        <x:f>R3065*T3065</x:f>
        <x:v>0</x:v>
      </x:c>
      <x:c r="Y3065" s="9" t="n">
        <x:f>S3065*T3065</x:f>
        <x:v>0</x:v>
      </x:c>
      <x:c r="Z3065" s="9" t="n">
        <x:f>IF(ISNUMBER(U3065),S3065*(U3065-T3065),"n.a.")</x:f>
        <x:v>0</x:v>
      </x:c>
      <x:c r="AA3065" s="9" t="n">
        <x:f>IF(ISNUMBER(U3065),Y3065,0)</x:f>
        <x:v>0</x:v>
      </x:c>
      <x:c r="AB3065" s="7" t="n">
        <x:f>MAX(0,L3065-SUM(F3065:K3065))</x:f>
        <x:v>0</x:v>
      </x:c>
    </x:row>
    <x:row r="3066" ht="22" customHeight="1">
      <x:c r="A3066" s="18" t="n">
        <x:f>Summary!E$41</x:f>
        <x:v>46388</x:v>
      </x:c>
      <x:c r="B3066" s="2" t="str">
        <x:f>'Inventory detail'!A814</x:f>
        <x:v>COIL</x:v>
      </x:c>
      <x:c r="C3066" s="2" t="str">
        <x:f>'Inventory detail'!B814</x:f>
        <x:v>30</x:v>
      </x:c>
      <x:c r="D3066" s="2" t="str">
        <x:f>'Inventory detail'!C814</x:f>
        <x:v>13BLK12-5</x:v>
      </x:c>
      <x:c r="E3066" s="10" t="n">
        <x:f>A1940</x:f>
        <x:v>46357</x:v>
      </x:c>
      <x:c r="F3066" s="7" t="n">
        <x:f>O1940</x:f>
        <x:v>0</x:v>
      </x:c>
      <x:c r="G3066" s="7" t="n">
        <x:f>Q1940</x:f>
        <x:v>0</x:v>
      </x:c>
      <x:c r="H3066" s="7" t="n">
        <x:f>R1940</x:f>
        <x:v>0</x:v>
      </x:c>
      <x:c r="I3066" s="7" t="n">
        <x:f>0</x:f>
        <x:v>0</x:v>
      </x:c>
      <x:c r="J3066" s="7" t="n">
        <x:f>0</x:f>
        <x:v>0</x:v>
      </x:c>
      <x:c r="K3066" s="7" t="n">
        <x:f>0</x:f>
        <x:v>0</x:v>
      </x:c>
      <x:c r="L3066" s="7" t="n">
        <x:f>'Inventory detail'!F814*Summary!$K$5*(A3066-E3066)/Summary!$K$6</x:f>
        <x:v>0</x:v>
      </x:c>
      <x:c r="M3066" s="7" t="n">
        <x:f>MAX(0,H3066-L3066)</x:f>
        <x:v>0</x:v>
      </x:c>
      <x:c r="N3066" s="7" t="n">
        <x:f>MAX(0,L3066-H3066)</x:f>
        <x:v>0</x:v>
      </x:c>
      <x:c r="O3066" s="7" t="n">
        <x:f>MAX(0,F3066+I3066-N3066)</x:f>
        <x:v>0</x:v>
      </x:c>
      <x:c r="P3066" s="7" t="n">
        <x:f>MAX(0,N3066-F3066-I3066)</x:f>
        <x:v>0</x:v>
      </x:c>
      <x:c r="Q3066" s="7" t="n">
        <x:f>MAX(0,G3066+J3066-P3066)</x:f>
        <x:v>0</x:v>
      </x:c>
      <x:c r="R3066" s="7" t="n">
        <x:f>M3066+MAX(0,K3066-MAX(0,P3066-G3066-J3066))</x:f>
        <x:v>0</x:v>
      </x:c>
      <x:c r="S3066" s="7" t="n">
        <x:f>SUM(O3066,Q3066,R3066)</x:f>
        <x:v>0</x:v>
      </x:c>
      <x:c r="T3066" s="14" t="n">
        <x:f>'Inventory detail'!T814</x:f>
        <x:v>0.0575</x:v>
      </x:c>
      <x:c r="U3066" s="14" t="str">
        <x:f>'Inventory detail'!U814</x:f>
        <x:v>n.a.</x:v>
      </x:c>
      <x:c r="V3066" s="9" t="n">
        <x:f>O3066*T3066</x:f>
        <x:v>0</x:v>
      </x:c>
      <x:c r="W3066" s="9" t="n">
        <x:f>Q3066*T3066</x:f>
        <x:v>0</x:v>
      </x:c>
      <x:c r="X3066" s="9" t="n">
        <x:f>R3066*T3066</x:f>
        <x:v>0</x:v>
      </x:c>
      <x:c r="Y3066" s="9" t="n">
        <x:f>S3066*T3066</x:f>
        <x:v>0</x:v>
      </x:c>
      <x:c r="Z3066" s="9" t="str">
        <x:f>IF(ISNUMBER(U3066),S3066*(U3066-T3066),"n.a.")</x:f>
        <x:v>n.a.</x:v>
      </x:c>
      <x:c r="AA3066" s="9" t="n">
        <x:f>IF(ISNUMBER(U3066),Y3066,0)</x:f>
        <x:v>0</x:v>
      </x:c>
      <x:c r="AB3066" s="7" t="n">
        <x:f>MAX(0,L3066-SUM(F3066:K3066))</x:f>
        <x:v>0</x:v>
      </x:c>
    </x:row>
    <x:row r="3067" ht="22" customHeight="1">
      <x:c r="A3067" s="18" t="n">
        <x:f>Summary!E$41</x:f>
        <x:v>46388</x:v>
      </x:c>
      <x:c r="B3067" s="2" t="str">
        <x:f>'Inventory detail'!A815</x:f>
        <x:v>COIL</x:v>
      </x:c>
      <x:c r="C3067" s="2" t="str">
        <x:f>'Inventory detail'!B815</x:f>
        <x:v>30</x:v>
      </x:c>
      <x:c r="D3067" s="2" t="str">
        <x:f>'Inventory detail'!C815</x:f>
        <x:v>13BLK36-5</x:v>
      </x:c>
      <x:c r="E3067" s="10" t="n">
        <x:f>A1941</x:f>
        <x:v>46357</x:v>
      </x:c>
      <x:c r="F3067" s="7" t="n">
        <x:f>O1941</x:f>
        <x:v>0</x:v>
      </x:c>
      <x:c r="G3067" s="7" t="n">
        <x:f>Q1941</x:f>
        <x:v>0</x:v>
      </x:c>
      <x:c r="H3067" s="7" t="n">
        <x:f>R1941</x:f>
        <x:v>0</x:v>
      </x:c>
      <x:c r="I3067" s="7" t="n">
        <x:f>0</x:f>
        <x:v>0</x:v>
      </x:c>
      <x:c r="J3067" s="7" t="n">
        <x:f>0</x:f>
        <x:v>0</x:v>
      </x:c>
      <x:c r="K3067" s="7" t="n">
        <x:f>0</x:f>
        <x:v>0</x:v>
      </x:c>
      <x:c r="L3067" s="7" t="n">
        <x:f>'Inventory detail'!F815*Summary!$K$5*(A3067-E3067)/Summary!$K$6</x:f>
        <x:v>0</x:v>
      </x:c>
      <x:c r="M3067" s="7" t="n">
        <x:f>MAX(0,H3067-L3067)</x:f>
        <x:v>0</x:v>
      </x:c>
      <x:c r="N3067" s="7" t="n">
        <x:f>MAX(0,L3067-H3067)</x:f>
        <x:v>0</x:v>
      </x:c>
      <x:c r="O3067" s="7" t="n">
        <x:f>MAX(0,F3067+I3067-N3067)</x:f>
        <x:v>0</x:v>
      </x:c>
      <x:c r="P3067" s="7" t="n">
        <x:f>MAX(0,N3067-F3067-I3067)</x:f>
        <x:v>0</x:v>
      </x:c>
      <x:c r="Q3067" s="7" t="n">
        <x:f>MAX(0,G3067+J3067-P3067)</x:f>
        <x:v>0</x:v>
      </x:c>
      <x:c r="R3067" s="7" t="n">
        <x:f>M3067+MAX(0,K3067-MAX(0,P3067-G3067-J3067))</x:f>
        <x:v>0</x:v>
      </x:c>
      <x:c r="S3067" s="7" t="n">
        <x:f>SUM(O3067,Q3067,R3067)</x:f>
        <x:v>0</x:v>
      </x:c>
      <x:c r="T3067" s="14" t="n">
        <x:f>'Inventory detail'!T815</x:f>
        <x:v>0.16760000000000003</x:v>
      </x:c>
      <x:c r="U3067" s="14" t="str">
        <x:f>'Inventory detail'!U815</x:f>
        <x:v>n.a.</x:v>
      </x:c>
      <x:c r="V3067" s="9" t="n">
        <x:f>O3067*T3067</x:f>
        <x:v>0</x:v>
      </x:c>
      <x:c r="W3067" s="9" t="n">
        <x:f>Q3067*T3067</x:f>
        <x:v>0</x:v>
      </x:c>
      <x:c r="X3067" s="9" t="n">
        <x:f>R3067*T3067</x:f>
        <x:v>0</x:v>
      </x:c>
      <x:c r="Y3067" s="9" t="n">
        <x:f>S3067*T3067</x:f>
        <x:v>0</x:v>
      </x:c>
      <x:c r="Z3067" s="9" t="str">
        <x:f>IF(ISNUMBER(U3067),S3067*(U3067-T3067),"n.a.")</x:f>
        <x:v>n.a.</x:v>
      </x:c>
      <x:c r="AA3067" s="9" t="n">
        <x:f>IF(ISNUMBER(U3067),Y3067,0)</x:f>
        <x:v>0</x:v>
      </x:c>
      <x:c r="AB3067" s="7" t="n">
        <x:f>MAX(0,L3067-SUM(F3067:K3067))</x:f>
        <x:v>0</x:v>
      </x:c>
    </x:row>
    <x:row r="3068" ht="22" customHeight="1">
      <x:c r="A3068" s="18" t="n">
        <x:f>Summary!E$41</x:f>
        <x:v>46388</x:v>
      </x:c>
      <x:c r="B3068" s="2" t="str">
        <x:f>'Inventory detail'!A816</x:f>
        <x:v>COIL</x:v>
      </x:c>
      <x:c r="C3068" s="2" t="str">
        <x:f>'Inventory detail'!B816</x:f>
        <x:v>30</x:v>
      </x:c>
      <x:c r="D3068" s="2" t="str">
        <x:f>'Inventory detail'!C816</x:f>
        <x:v>13BLU12-4</x:v>
      </x:c>
      <x:c r="E3068" s="10" t="n">
        <x:f>A1942</x:f>
        <x:v>46357</x:v>
      </x:c>
      <x:c r="F3068" s="7" t="n">
        <x:f>O1942</x:f>
        <x:v>0</x:v>
      </x:c>
      <x:c r="G3068" s="7" t="n">
        <x:f>Q1942</x:f>
        <x:v>0</x:v>
      </x:c>
      <x:c r="H3068" s="7" t="n">
        <x:f>R1942</x:f>
        <x:v>0</x:v>
      </x:c>
      <x:c r="I3068" s="7" t="n">
        <x:f>0</x:f>
        <x:v>0</x:v>
      </x:c>
      <x:c r="J3068" s="7" t="n">
        <x:f>0</x:f>
        <x:v>0</x:v>
      </x:c>
      <x:c r="K3068" s="7" t="n">
        <x:f>0</x:f>
        <x:v>0</x:v>
      </x:c>
      <x:c r="L3068" s="7" t="n">
        <x:f>'Inventory detail'!F816*Summary!$K$5*(A3068-E3068)/Summary!$K$6</x:f>
        <x:v>0</x:v>
      </x:c>
      <x:c r="M3068" s="7" t="n">
        <x:f>MAX(0,H3068-L3068)</x:f>
        <x:v>0</x:v>
      </x:c>
      <x:c r="N3068" s="7" t="n">
        <x:f>MAX(0,L3068-H3068)</x:f>
        <x:v>0</x:v>
      </x:c>
      <x:c r="O3068" s="7" t="n">
        <x:f>MAX(0,F3068+I3068-N3068)</x:f>
        <x:v>0</x:v>
      </x:c>
      <x:c r="P3068" s="7" t="n">
        <x:f>MAX(0,N3068-F3068-I3068)</x:f>
        <x:v>0</x:v>
      </x:c>
      <x:c r="Q3068" s="7" t="n">
        <x:f>MAX(0,G3068+J3068-P3068)</x:f>
        <x:v>0</x:v>
      </x:c>
      <x:c r="R3068" s="7" t="n">
        <x:f>M3068+MAX(0,K3068-MAX(0,P3068-G3068-J3068))</x:f>
        <x:v>0</x:v>
      </x:c>
      <x:c r="S3068" s="7" t="n">
        <x:f>SUM(O3068,Q3068,R3068)</x:f>
        <x:v>0</x:v>
      </x:c>
      <x:c r="T3068" s="14" t="n">
        <x:f>'Inventory detail'!T816</x:f>
        <x:v>0.0848</x:v>
      </x:c>
      <x:c r="U3068" s="14" t="n">
        <x:f>'Inventory detail'!U816</x:f>
        <x:v>0.083096</x:v>
      </x:c>
      <x:c r="V3068" s="9" t="n">
        <x:f>O3068*T3068</x:f>
        <x:v>0</x:v>
      </x:c>
      <x:c r="W3068" s="9" t="n">
        <x:f>Q3068*T3068</x:f>
        <x:v>0</x:v>
      </x:c>
      <x:c r="X3068" s="9" t="n">
        <x:f>R3068*T3068</x:f>
        <x:v>0</x:v>
      </x:c>
      <x:c r="Y3068" s="9" t="n">
        <x:f>S3068*T3068</x:f>
        <x:v>0</x:v>
      </x:c>
      <x:c r="Z3068" s="9" t="n">
        <x:f>IF(ISNUMBER(U3068),S3068*(U3068-T3068),"n.a.")</x:f>
        <x:v>0</x:v>
      </x:c>
      <x:c r="AA3068" s="9" t="n">
        <x:f>IF(ISNUMBER(U3068),Y3068,0)</x:f>
        <x:v>0</x:v>
      </x:c>
      <x:c r="AB3068" s="7" t="n">
        <x:f>MAX(0,L3068-SUM(F3068:K3068))</x:f>
        <x:v>0</x:v>
      </x:c>
    </x:row>
    <x:row r="3069" ht="22" customHeight="1">
      <x:c r="A3069" s="18" t="n">
        <x:f>Summary!E$41</x:f>
        <x:v>46388</x:v>
      </x:c>
      <x:c r="B3069" s="2" t="str">
        <x:f>'Inventory detail'!A817</x:f>
        <x:v>COIL</x:v>
      </x:c>
      <x:c r="C3069" s="2" t="str">
        <x:f>'Inventory detail'!B817</x:f>
        <x:v>30</x:v>
      </x:c>
      <x:c r="D3069" s="2" t="str">
        <x:f>'Inventory detail'!C817</x:f>
        <x:v>13FG12-4</x:v>
      </x:c>
      <x:c r="E3069" s="10" t="n">
        <x:f>A1943</x:f>
        <x:v>46357</x:v>
      </x:c>
      <x:c r="F3069" s="7" t="n">
        <x:f>O1943</x:f>
        <x:v>0</x:v>
      </x:c>
      <x:c r="G3069" s="7" t="n">
        <x:f>Q1943</x:f>
        <x:v>0</x:v>
      </x:c>
      <x:c r="H3069" s="7" t="n">
        <x:f>R1943</x:f>
        <x:v>0</x:v>
      </x:c>
      <x:c r="I3069" s="7" t="n">
        <x:f>0</x:f>
        <x:v>0</x:v>
      </x:c>
      <x:c r="J3069" s="7" t="n">
        <x:f>0</x:f>
        <x:v>0</x:v>
      </x:c>
      <x:c r="K3069" s="7" t="n">
        <x:f>0</x:f>
        <x:v>0</x:v>
      </x:c>
      <x:c r="L3069" s="7" t="n">
        <x:f>'Inventory detail'!F817*Summary!$K$5*(A3069-E3069)/Summary!$K$6</x:f>
        <x:v>0</x:v>
      </x:c>
      <x:c r="M3069" s="7" t="n">
        <x:f>MAX(0,H3069-L3069)</x:f>
        <x:v>0</x:v>
      </x:c>
      <x:c r="N3069" s="7" t="n">
        <x:f>MAX(0,L3069-H3069)</x:f>
        <x:v>0</x:v>
      </x:c>
      <x:c r="O3069" s="7" t="n">
        <x:f>MAX(0,F3069+I3069-N3069)</x:f>
        <x:v>0</x:v>
      </x:c>
      <x:c r="P3069" s="7" t="n">
        <x:f>MAX(0,N3069-F3069-I3069)</x:f>
        <x:v>0</x:v>
      </x:c>
      <x:c r="Q3069" s="7" t="n">
        <x:f>MAX(0,G3069+J3069-P3069)</x:f>
        <x:v>0</x:v>
      </x:c>
      <x:c r="R3069" s="7" t="n">
        <x:f>M3069+MAX(0,K3069-MAX(0,P3069-G3069-J3069))</x:f>
        <x:v>0</x:v>
      </x:c>
      <x:c r="S3069" s="7" t="n">
        <x:f>SUM(O3069,Q3069,R3069)</x:f>
        <x:v>0</x:v>
      </x:c>
      <x:c r="T3069" s="14" t="n">
        <x:f>'Inventory detail'!T817</x:f>
        <x:v>0.0518</x:v>
      </x:c>
      <x:c r="U3069" s="14" t="str">
        <x:f>'Inventory detail'!U817</x:f>
        <x:v>n.a.</x:v>
      </x:c>
      <x:c r="V3069" s="9" t="n">
        <x:f>O3069*T3069</x:f>
        <x:v>0</x:v>
      </x:c>
      <x:c r="W3069" s="9" t="n">
        <x:f>Q3069*T3069</x:f>
        <x:v>0</x:v>
      </x:c>
      <x:c r="X3069" s="9" t="n">
        <x:f>R3069*T3069</x:f>
        <x:v>0</x:v>
      </x:c>
      <x:c r="Y3069" s="9" t="n">
        <x:f>S3069*T3069</x:f>
        <x:v>0</x:v>
      </x:c>
      <x:c r="Z3069" s="9" t="str">
        <x:f>IF(ISNUMBER(U3069),S3069*(U3069-T3069),"n.a.")</x:f>
        <x:v>n.a.</x:v>
      </x:c>
      <x:c r="AA3069" s="9" t="n">
        <x:f>IF(ISNUMBER(U3069),Y3069,0)</x:f>
        <x:v>0</x:v>
      </x:c>
      <x:c r="AB3069" s="7" t="n">
        <x:f>MAX(0,L3069-SUM(F3069:K3069))</x:f>
        <x:v>0</x:v>
      </x:c>
    </x:row>
    <x:row r="3070" ht="22" customHeight="1">
      <x:c r="A3070" s="18" t="n">
        <x:f>Summary!E$41</x:f>
        <x:v>46388</x:v>
      </x:c>
      <x:c r="B3070" s="2" t="str">
        <x:f>'Inventory detail'!A818</x:f>
        <x:v>COIL</x:v>
      </x:c>
      <x:c r="C3070" s="2" t="str">
        <x:f>'Inventory detail'!B818</x:f>
        <x:v>30</x:v>
      </x:c>
      <x:c r="D3070" s="2" t="str">
        <x:f>'Inventory detail'!C818</x:f>
        <x:v>13MAR12-4</x:v>
      </x:c>
      <x:c r="E3070" s="10" t="n">
        <x:f>A1944</x:f>
        <x:v>46357</x:v>
      </x:c>
      <x:c r="F3070" s="7" t="n">
        <x:f>O1944</x:f>
        <x:v>0</x:v>
      </x:c>
      <x:c r="G3070" s="7" t="n">
        <x:f>Q1944</x:f>
        <x:v>0</x:v>
      </x:c>
      <x:c r="H3070" s="7" t="n">
        <x:f>R1944</x:f>
        <x:v>0</x:v>
      </x:c>
      <x:c r="I3070" s="7" t="n">
        <x:f>0</x:f>
        <x:v>0</x:v>
      </x:c>
      <x:c r="J3070" s="7" t="n">
        <x:f>0</x:f>
        <x:v>0</x:v>
      </x:c>
      <x:c r="K3070" s="7" t="n">
        <x:f>0</x:f>
        <x:v>0</x:v>
      </x:c>
      <x:c r="L3070" s="7" t="n">
        <x:f>'Inventory detail'!F818*Summary!$K$5*(A3070-E3070)/Summary!$K$6</x:f>
        <x:v>0</x:v>
      </x:c>
      <x:c r="M3070" s="7" t="n">
        <x:f>MAX(0,H3070-L3070)</x:f>
        <x:v>0</x:v>
      </x:c>
      <x:c r="N3070" s="7" t="n">
        <x:f>MAX(0,L3070-H3070)</x:f>
        <x:v>0</x:v>
      </x:c>
      <x:c r="O3070" s="7" t="n">
        <x:f>MAX(0,F3070+I3070-N3070)</x:f>
        <x:v>0</x:v>
      </x:c>
      <x:c r="P3070" s="7" t="n">
        <x:f>MAX(0,N3070-F3070-I3070)</x:f>
        <x:v>0</x:v>
      </x:c>
      <x:c r="Q3070" s="7" t="n">
        <x:f>MAX(0,G3070+J3070-P3070)</x:f>
        <x:v>0</x:v>
      </x:c>
      <x:c r="R3070" s="7" t="n">
        <x:f>M3070+MAX(0,K3070-MAX(0,P3070-G3070-J3070))</x:f>
        <x:v>0</x:v>
      </x:c>
      <x:c r="S3070" s="7" t="n">
        <x:f>SUM(O3070,Q3070,R3070)</x:f>
        <x:v>0</x:v>
      </x:c>
      <x:c r="T3070" s="14" t="n">
        <x:f>'Inventory detail'!T818</x:f>
        <x:v>0.0518</x:v>
      </x:c>
      <x:c r="U3070" s="14" t="str">
        <x:f>'Inventory detail'!U818</x:f>
        <x:v>n.a.</x:v>
      </x:c>
      <x:c r="V3070" s="9" t="n">
        <x:f>O3070*T3070</x:f>
        <x:v>0</x:v>
      </x:c>
      <x:c r="W3070" s="9" t="n">
        <x:f>Q3070*T3070</x:f>
        <x:v>0</x:v>
      </x:c>
      <x:c r="X3070" s="9" t="n">
        <x:f>R3070*T3070</x:f>
        <x:v>0</x:v>
      </x:c>
      <x:c r="Y3070" s="9" t="n">
        <x:f>S3070*T3070</x:f>
        <x:v>0</x:v>
      </x:c>
      <x:c r="Z3070" s="9" t="str">
        <x:f>IF(ISNUMBER(U3070),S3070*(U3070-T3070),"n.a.")</x:f>
        <x:v>n.a.</x:v>
      </x:c>
      <x:c r="AA3070" s="9" t="n">
        <x:f>IF(ISNUMBER(U3070),Y3070,0)</x:f>
        <x:v>0</x:v>
      </x:c>
      <x:c r="AB3070" s="7" t="n">
        <x:f>MAX(0,L3070-SUM(F3070:K3070))</x:f>
        <x:v>0</x:v>
      </x:c>
    </x:row>
    <x:row r="3071" ht="22" customHeight="1">
      <x:c r="A3071" s="18" t="n">
        <x:f>Summary!E$41</x:f>
        <x:v>46388</x:v>
      </x:c>
      <x:c r="B3071" s="2" t="str">
        <x:f>'Inventory detail'!A819</x:f>
        <x:v>COIL</x:v>
      </x:c>
      <x:c r="C3071" s="2" t="str">
        <x:f>'Inventory detail'!B819</x:f>
        <x:v>30</x:v>
      </x:c>
      <x:c r="D3071" s="2" t="str">
        <x:f>'Inventory detail'!C819</x:f>
        <x:v>13RED12-4</x:v>
      </x:c>
      <x:c r="E3071" s="10" t="n">
        <x:f>A1945</x:f>
        <x:v>46357</x:v>
      </x:c>
      <x:c r="F3071" s="7" t="n">
        <x:f>O1945</x:f>
        <x:v>0</x:v>
      </x:c>
      <x:c r="G3071" s="7" t="n">
        <x:f>Q1945</x:f>
        <x:v>0</x:v>
      </x:c>
      <x:c r="H3071" s="7" t="n">
        <x:f>R1945</x:f>
        <x:v>0</x:v>
      </x:c>
      <x:c r="I3071" s="7" t="n">
        <x:f>0</x:f>
        <x:v>0</x:v>
      </x:c>
      <x:c r="J3071" s="7" t="n">
        <x:f>0</x:f>
        <x:v>0</x:v>
      </x:c>
      <x:c r="K3071" s="7" t="n">
        <x:f>0</x:f>
        <x:v>0</x:v>
      </x:c>
      <x:c r="L3071" s="7" t="n">
        <x:f>'Inventory detail'!F819*Summary!$K$5*(A3071-E3071)/Summary!$K$6</x:f>
        <x:v>0</x:v>
      </x:c>
      <x:c r="M3071" s="7" t="n">
        <x:f>MAX(0,H3071-L3071)</x:f>
        <x:v>0</x:v>
      </x:c>
      <x:c r="N3071" s="7" t="n">
        <x:f>MAX(0,L3071-H3071)</x:f>
        <x:v>0</x:v>
      </x:c>
      <x:c r="O3071" s="7" t="n">
        <x:f>MAX(0,F3071+I3071-N3071)</x:f>
        <x:v>0</x:v>
      </x:c>
      <x:c r="P3071" s="7" t="n">
        <x:f>MAX(0,N3071-F3071-I3071)</x:f>
        <x:v>0</x:v>
      </x:c>
      <x:c r="Q3071" s="7" t="n">
        <x:f>MAX(0,G3071+J3071-P3071)</x:f>
        <x:v>0</x:v>
      </x:c>
      <x:c r="R3071" s="7" t="n">
        <x:f>M3071+MAX(0,K3071-MAX(0,P3071-G3071-J3071))</x:f>
        <x:v>0</x:v>
      </x:c>
      <x:c r="S3071" s="7" t="n">
        <x:f>SUM(O3071,Q3071,R3071)</x:f>
        <x:v>0</x:v>
      </x:c>
      <x:c r="T3071" s="14" t="n">
        <x:f>'Inventory detail'!T819</x:f>
        <x:v>0.0848</x:v>
      </x:c>
      <x:c r="U3071" s="14" t="n">
        <x:f>'Inventory detail'!U819</x:f>
        <x:v>0.083096</x:v>
      </x:c>
      <x:c r="V3071" s="9" t="n">
        <x:f>O3071*T3071</x:f>
        <x:v>0</x:v>
      </x:c>
      <x:c r="W3071" s="9" t="n">
        <x:f>Q3071*T3071</x:f>
        <x:v>0</x:v>
      </x:c>
      <x:c r="X3071" s="9" t="n">
        <x:f>R3071*T3071</x:f>
        <x:v>0</x:v>
      </x:c>
      <x:c r="Y3071" s="9" t="n">
        <x:f>S3071*T3071</x:f>
        <x:v>0</x:v>
      </x:c>
      <x:c r="Z3071" s="9" t="n">
        <x:f>IF(ISNUMBER(U3071),S3071*(U3071-T3071),"n.a.")</x:f>
        <x:v>0</x:v>
      </x:c>
      <x:c r="AA3071" s="9" t="n">
        <x:f>IF(ISNUMBER(U3071),Y3071,0)</x:f>
        <x:v>0</x:v>
      </x:c>
      <x:c r="AB3071" s="7" t="n">
        <x:f>MAX(0,L3071-SUM(F3071:K3071))</x:f>
        <x:v>0</x:v>
      </x:c>
    </x:row>
    <x:row r="3072" ht="22" customHeight="1">
      <x:c r="A3072" s="18" t="n">
        <x:f>Summary!E$41</x:f>
        <x:v>46388</x:v>
      </x:c>
      <x:c r="B3072" s="2" t="str">
        <x:f>'Inventory detail'!A820</x:f>
        <x:v>COIL</x:v>
      </x:c>
      <x:c r="C3072" s="2" t="str">
        <x:f>'Inventory detail'!B820</x:f>
        <x:v>30</x:v>
      </x:c>
      <x:c r="D3072" s="2" t="str">
        <x:f>'Inventory detail'!C820</x:f>
        <x:v>13WHT12-5</x:v>
      </x:c>
      <x:c r="E3072" s="10" t="n">
        <x:f>A1946</x:f>
        <x:v>46357</x:v>
      </x:c>
      <x:c r="F3072" s="7" t="n">
        <x:f>O1946</x:f>
        <x:v>0</x:v>
      </x:c>
      <x:c r="G3072" s="7" t="n">
        <x:f>Q1946</x:f>
        <x:v>0</x:v>
      </x:c>
      <x:c r="H3072" s="7" t="n">
        <x:f>R1946</x:f>
        <x:v>0</x:v>
      </x:c>
      <x:c r="I3072" s="7" t="n">
        <x:f>0</x:f>
        <x:v>0</x:v>
      </x:c>
      <x:c r="J3072" s="7" t="n">
        <x:f>0</x:f>
        <x:v>0</x:v>
      </x:c>
      <x:c r="K3072" s="7" t="n">
        <x:f>0</x:f>
        <x:v>0</x:v>
      </x:c>
      <x:c r="L3072" s="7" t="n">
        <x:f>'Inventory detail'!F820*Summary!$K$5*(A3072-E3072)/Summary!$K$6</x:f>
        <x:v>0</x:v>
      </x:c>
      <x:c r="M3072" s="7" t="n">
        <x:f>MAX(0,H3072-L3072)</x:f>
        <x:v>0</x:v>
      </x:c>
      <x:c r="N3072" s="7" t="n">
        <x:f>MAX(0,L3072-H3072)</x:f>
        <x:v>0</x:v>
      </x:c>
      <x:c r="O3072" s="7" t="n">
        <x:f>MAX(0,F3072+I3072-N3072)</x:f>
        <x:v>0</x:v>
      </x:c>
      <x:c r="P3072" s="7" t="n">
        <x:f>MAX(0,N3072-F3072-I3072)</x:f>
        <x:v>0</x:v>
      </x:c>
      <x:c r="Q3072" s="7" t="n">
        <x:f>MAX(0,G3072+J3072-P3072)</x:f>
        <x:v>0</x:v>
      </x:c>
      <x:c r="R3072" s="7" t="n">
        <x:f>M3072+MAX(0,K3072-MAX(0,P3072-G3072-J3072))</x:f>
        <x:v>0</x:v>
      </x:c>
      <x:c r="S3072" s="7" t="n">
        <x:f>SUM(O3072,Q3072,R3072)</x:f>
        <x:v>0</x:v>
      </x:c>
      <x:c r="T3072" s="14" t="n">
        <x:f>'Inventory detail'!T820</x:f>
        <x:v>0.0575</x:v>
      </x:c>
      <x:c r="U3072" s="14" t="str">
        <x:f>'Inventory detail'!U820</x:f>
        <x:v>n.a.</x:v>
      </x:c>
      <x:c r="V3072" s="9" t="n">
        <x:f>O3072*T3072</x:f>
        <x:v>0</x:v>
      </x:c>
      <x:c r="W3072" s="9" t="n">
        <x:f>Q3072*T3072</x:f>
        <x:v>0</x:v>
      </x:c>
      <x:c r="X3072" s="9" t="n">
        <x:f>R3072*T3072</x:f>
        <x:v>0</x:v>
      </x:c>
      <x:c r="Y3072" s="9" t="n">
        <x:f>S3072*T3072</x:f>
        <x:v>0</x:v>
      </x:c>
      <x:c r="Z3072" s="9" t="str">
        <x:f>IF(ISNUMBER(U3072),S3072*(U3072-T3072),"n.a.")</x:f>
        <x:v>n.a.</x:v>
      </x:c>
      <x:c r="AA3072" s="9" t="n">
        <x:f>IF(ISNUMBER(U3072),Y3072,0)</x:f>
        <x:v>0</x:v>
      </x:c>
      <x:c r="AB3072" s="7" t="n">
        <x:f>MAX(0,L3072-SUM(F3072:K3072))</x:f>
        <x:v>0</x:v>
      </x:c>
    </x:row>
    <x:row r="3073" ht="22" customHeight="1">
      <x:c r="A3073" s="18" t="n">
        <x:f>Summary!E$41</x:f>
        <x:v>46388</x:v>
      </x:c>
      <x:c r="B3073" s="2" t="str">
        <x:f>'Inventory detail'!A821</x:f>
        <x:v>COIL</x:v>
      </x:c>
      <x:c r="C3073" s="2" t="str">
        <x:f>'Inventory detail'!B821</x:f>
        <x:v>30</x:v>
      </x:c>
      <x:c r="D3073" s="2" t="str">
        <x:f>'Inventory detail'!C821</x:f>
        <x:v>13WHT36-4</x:v>
      </x:c>
      <x:c r="E3073" s="10" t="n">
        <x:f>A1947</x:f>
        <x:v>46357</x:v>
      </x:c>
      <x:c r="F3073" s="7" t="n">
        <x:f>O1947</x:f>
        <x:v>0</x:v>
      </x:c>
      <x:c r="G3073" s="7" t="n">
        <x:f>Q1947</x:f>
        <x:v>0</x:v>
      </x:c>
      <x:c r="H3073" s="7" t="n">
        <x:f>R1947</x:f>
        <x:v>0</x:v>
      </x:c>
      <x:c r="I3073" s="7" t="n">
        <x:f>0</x:f>
        <x:v>0</x:v>
      </x:c>
      <x:c r="J3073" s="7" t="n">
        <x:f>0</x:f>
        <x:v>0</x:v>
      </x:c>
      <x:c r="K3073" s="7" t="n">
        <x:f>0</x:f>
        <x:v>0</x:v>
      </x:c>
      <x:c r="L3073" s="7" t="n">
        <x:f>'Inventory detail'!F821*Summary!$K$5*(A3073-E3073)/Summary!$K$6</x:f>
        <x:v>0</x:v>
      </x:c>
      <x:c r="M3073" s="7" t="n">
        <x:f>MAX(0,H3073-L3073)</x:f>
        <x:v>0</x:v>
      </x:c>
      <x:c r="N3073" s="7" t="n">
        <x:f>MAX(0,L3073-H3073)</x:f>
        <x:v>0</x:v>
      </x:c>
      <x:c r="O3073" s="7" t="n">
        <x:f>MAX(0,F3073+I3073-N3073)</x:f>
        <x:v>0</x:v>
      </x:c>
      <x:c r="P3073" s="7" t="n">
        <x:f>MAX(0,N3073-F3073-I3073)</x:f>
        <x:v>0</x:v>
      </x:c>
      <x:c r="Q3073" s="7" t="n">
        <x:f>MAX(0,G3073+J3073-P3073)</x:f>
        <x:v>0</x:v>
      </x:c>
      <x:c r="R3073" s="7" t="n">
        <x:f>M3073+MAX(0,K3073-MAX(0,P3073-G3073-J3073))</x:f>
        <x:v>0</x:v>
      </x:c>
      <x:c r="S3073" s="7" t="n">
        <x:f>SUM(O3073,Q3073,R3073)</x:f>
        <x:v>0</x:v>
      </x:c>
      <x:c r="T3073" s="14" t="n">
        <x:f>'Inventory detail'!T821</x:f>
        <x:v>0.1355</x:v>
      </x:c>
      <x:c r="U3073" s="14" t="str">
        <x:f>'Inventory detail'!U821</x:f>
        <x:v>n.a.</x:v>
      </x:c>
      <x:c r="V3073" s="9" t="n">
        <x:f>O3073*T3073</x:f>
        <x:v>0</x:v>
      </x:c>
      <x:c r="W3073" s="9" t="n">
        <x:f>Q3073*T3073</x:f>
        <x:v>0</x:v>
      </x:c>
      <x:c r="X3073" s="9" t="n">
        <x:f>R3073*T3073</x:f>
        <x:v>0</x:v>
      </x:c>
      <x:c r="Y3073" s="9" t="n">
        <x:f>S3073*T3073</x:f>
        <x:v>0</x:v>
      </x:c>
      <x:c r="Z3073" s="9" t="str">
        <x:f>IF(ISNUMBER(U3073),S3073*(U3073-T3073),"n.a.")</x:f>
        <x:v>n.a.</x:v>
      </x:c>
      <x:c r="AA3073" s="9" t="n">
        <x:f>IF(ISNUMBER(U3073),Y3073,0)</x:f>
        <x:v>0</x:v>
      </x:c>
      <x:c r="AB3073" s="7" t="n">
        <x:f>MAX(0,L3073-SUM(F3073:K3073))</x:f>
        <x:v>0</x:v>
      </x:c>
    </x:row>
    <x:row r="3074" ht="22" customHeight="1">
      <x:c r="A3074" s="18" t="n">
        <x:f>Summary!E$41</x:f>
        <x:v>46388</x:v>
      </x:c>
      <x:c r="B3074" s="2" t="str">
        <x:f>'Inventory detail'!A822</x:f>
        <x:v>COIL</x:v>
      </x:c>
      <x:c r="C3074" s="2" t="str">
        <x:f>'Inventory detail'!B822</x:f>
        <x:v>30</x:v>
      </x:c>
      <x:c r="D3074" s="2" t="str">
        <x:f>'Inventory detail'!C822</x:f>
        <x:v>14BLK12-5</x:v>
      </x:c>
      <x:c r="E3074" s="10" t="n">
        <x:f>A1948</x:f>
        <x:v>46357</x:v>
      </x:c>
      <x:c r="F3074" s="7" t="n">
        <x:f>O1948</x:f>
        <x:v>0</x:v>
      </x:c>
      <x:c r="G3074" s="7" t="n">
        <x:f>Q1948</x:f>
        <x:v>0</x:v>
      </x:c>
      <x:c r="H3074" s="7" t="n">
        <x:f>R1948</x:f>
        <x:v>0</x:v>
      </x:c>
      <x:c r="I3074" s="7" t="n">
        <x:f>0</x:f>
        <x:v>0</x:v>
      </x:c>
      <x:c r="J3074" s="7" t="n">
        <x:f>0</x:f>
        <x:v>0</x:v>
      </x:c>
      <x:c r="K3074" s="7" t="n">
        <x:f>0</x:f>
        <x:v>0</x:v>
      </x:c>
      <x:c r="L3074" s="7" t="n">
        <x:f>'Inventory detail'!F822*Summary!$K$5*(A3074-E3074)/Summary!$K$6</x:f>
        <x:v>0</x:v>
      </x:c>
      <x:c r="M3074" s="7" t="n">
        <x:f>MAX(0,H3074-L3074)</x:f>
        <x:v>0</x:v>
      </x:c>
      <x:c r="N3074" s="7" t="n">
        <x:f>MAX(0,L3074-H3074)</x:f>
        <x:v>0</x:v>
      </x:c>
      <x:c r="O3074" s="7" t="n">
        <x:f>MAX(0,F3074+I3074-N3074)</x:f>
        <x:v>0</x:v>
      </x:c>
      <x:c r="P3074" s="7" t="n">
        <x:f>MAX(0,N3074-F3074-I3074)</x:f>
        <x:v>0</x:v>
      </x:c>
      <x:c r="Q3074" s="7" t="n">
        <x:f>MAX(0,G3074+J3074-P3074)</x:f>
        <x:v>0</x:v>
      </x:c>
      <x:c r="R3074" s="7" t="n">
        <x:f>M3074+MAX(0,K3074-MAX(0,P3074-G3074-J3074))</x:f>
        <x:v>0</x:v>
      </x:c>
      <x:c r="S3074" s="7" t="n">
        <x:f>SUM(O3074,Q3074,R3074)</x:f>
        <x:v>0</x:v>
      </x:c>
      <x:c r="T3074" s="14" t="n">
        <x:f>'Inventory detail'!T822</x:f>
        <x:v>0.0605</x:v>
      </x:c>
      <x:c r="U3074" s="14" t="str">
        <x:f>'Inventory detail'!U822</x:f>
        <x:v>n.a.</x:v>
      </x:c>
      <x:c r="V3074" s="9" t="n">
        <x:f>O3074*T3074</x:f>
        <x:v>0</x:v>
      </x:c>
      <x:c r="W3074" s="9" t="n">
        <x:f>Q3074*T3074</x:f>
        <x:v>0</x:v>
      </x:c>
      <x:c r="X3074" s="9" t="n">
        <x:f>R3074*T3074</x:f>
        <x:v>0</x:v>
      </x:c>
      <x:c r="Y3074" s="9" t="n">
        <x:f>S3074*T3074</x:f>
        <x:v>0</x:v>
      </x:c>
      <x:c r="Z3074" s="9" t="str">
        <x:f>IF(ISNUMBER(U3074),S3074*(U3074-T3074),"n.a.")</x:f>
        <x:v>n.a.</x:v>
      </x:c>
      <x:c r="AA3074" s="9" t="n">
        <x:f>IF(ISNUMBER(U3074),Y3074,0)</x:f>
        <x:v>0</x:v>
      </x:c>
      <x:c r="AB3074" s="7" t="n">
        <x:f>MAX(0,L3074-SUM(F3074:K3074))</x:f>
        <x:v>0</x:v>
      </x:c>
    </x:row>
    <x:row r="3075" ht="22" customHeight="1">
      <x:c r="A3075" s="18" t="n">
        <x:f>Summary!E$41</x:f>
        <x:v>46388</x:v>
      </x:c>
      <x:c r="B3075" s="2" t="str">
        <x:f>'Inventory detail'!A823</x:f>
        <x:v>COIL</x:v>
      </x:c>
      <x:c r="C3075" s="2" t="str">
        <x:f>'Inventory detail'!B823</x:f>
        <x:v>30</x:v>
      </x:c>
      <x:c r="D3075" s="2" t="str">
        <x:f>'Inventory detail'!C823</x:f>
        <x:v>14BLK36-5</x:v>
      </x:c>
      <x:c r="E3075" s="10" t="n">
        <x:f>A1949</x:f>
        <x:v>46357</x:v>
      </x:c>
      <x:c r="F3075" s="7" t="n">
        <x:f>O1949</x:f>
        <x:v>0</x:v>
      </x:c>
      <x:c r="G3075" s="7" t="n">
        <x:f>Q1949</x:f>
        <x:v>0</x:v>
      </x:c>
      <x:c r="H3075" s="7" t="n">
        <x:f>R1949</x:f>
        <x:v>0</x:v>
      </x:c>
      <x:c r="I3075" s="7" t="n">
        <x:f>0</x:f>
        <x:v>0</x:v>
      </x:c>
      <x:c r="J3075" s="7" t="n">
        <x:f>0</x:f>
        <x:v>0</x:v>
      </x:c>
      <x:c r="K3075" s="7" t="n">
        <x:f>0</x:f>
        <x:v>0</x:v>
      </x:c>
      <x:c r="L3075" s="7" t="n">
        <x:f>'Inventory detail'!F823*Summary!$K$5*(A3075-E3075)/Summary!$K$6</x:f>
        <x:v>0</x:v>
      </x:c>
      <x:c r="M3075" s="7" t="n">
        <x:f>MAX(0,H3075-L3075)</x:f>
        <x:v>0</x:v>
      </x:c>
      <x:c r="N3075" s="7" t="n">
        <x:f>MAX(0,L3075-H3075)</x:f>
        <x:v>0</x:v>
      </x:c>
      <x:c r="O3075" s="7" t="n">
        <x:f>MAX(0,F3075+I3075-N3075)</x:f>
        <x:v>0</x:v>
      </x:c>
      <x:c r="P3075" s="7" t="n">
        <x:f>MAX(0,N3075-F3075-I3075)</x:f>
        <x:v>0</x:v>
      </x:c>
      <x:c r="Q3075" s="7" t="n">
        <x:f>MAX(0,G3075+J3075-P3075)</x:f>
        <x:v>0</x:v>
      </x:c>
      <x:c r="R3075" s="7" t="n">
        <x:f>M3075+MAX(0,K3075-MAX(0,P3075-G3075-J3075))</x:f>
        <x:v>0</x:v>
      </x:c>
      <x:c r="S3075" s="7" t="n">
        <x:f>SUM(O3075,Q3075,R3075)</x:f>
        <x:v>0</x:v>
      </x:c>
      <x:c r="T3075" s="14" t="n">
        <x:f>'Inventory detail'!T823</x:f>
        <x:v>0.1765</x:v>
      </x:c>
      <x:c r="U3075" s="14" t="str">
        <x:f>'Inventory detail'!U823</x:f>
        <x:v>n.a.</x:v>
      </x:c>
      <x:c r="V3075" s="9" t="n">
        <x:f>O3075*T3075</x:f>
        <x:v>0</x:v>
      </x:c>
      <x:c r="W3075" s="9" t="n">
        <x:f>Q3075*T3075</x:f>
        <x:v>0</x:v>
      </x:c>
      <x:c r="X3075" s="9" t="n">
        <x:f>R3075*T3075</x:f>
        <x:v>0</x:v>
      </x:c>
      <x:c r="Y3075" s="9" t="n">
        <x:f>S3075*T3075</x:f>
        <x:v>0</x:v>
      </x:c>
      <x:c r="Z3075" s="9" t="str">
        <x:f>IF(ISNUMBER(U3075),S3075*(U3075-T3075),"n.a.")</x:f>
        <x:v>n.a.</x:v>
      </x:c>
      <x:c r="AA3075" s="9" t="n">
        <x:f>IF(ISNUMBER(U3075),Y3075,0)</x:f>
        <x:v>0</x:v>
      </x:c>
      <x:c r="AB3075" s="7" t="n">
        <x:f>MAX(0,L3075-SUM(F3075:K3075))</x:f>
        <x:v>0</x:v>
      </x:c>
    </x:row>
    <x:row r="3076" ht="22" customHeight="1">
      <x:c r="A3076" s="18" t="n">
        <x:f>Summary!E$41</x:f>
        <x:v>46388</x:v>
      </x:c>
      <x:c r="B3076" s="2" t="str">
        <x:f>'Inventory detail'!A824</x:f>
        <x:v>COIL</x:v>
      </x:c>
      <x:c r="C3076" s="2" t="str">
        <x:f>'Inventory detail'!B824</x:f>
        <x:v>30</x:v>
      </x:c>
      <x:c r="D3076" s="2" t="str">
        <x:f>'Inventory detail'!C824</x:f>
        <x:v>14BLU12-4</x:v>
      </x:c>
      <x:c r="E3076" s="10" t="n">
        <x:f>A1950</x:f>
        <x:v>46357</x:v>
      </x:c>
      <x:c r="F3076" s="7" t="n">
        <x:f>O1950</x:f>
        <x:v>0</x:v>
      </x:c>
      <x:c r="G3076" s="7" t="n">
        <x:f>Q1950</x:f>
        <x:v>0</x:v>
      </x:c>
      <x:c r="H3076" s="7" t="n">
        <x:f>R1950</x:f>
        <x:v>0</x:v>
      </x:c>
      <x:c r="I3076" s="7" t="n">
        <x:f>0</x:f>
        <x:v>0</x:v>
      </x:c>
      <x:c r="J3076" s="7" t="n">
        <x:f>0</x:f>
        <x:v>0</x:v>
      </x:c>
      <x:c r="K3076" s="7" t="n">
        <x:f>0</x:f>
        <x:v>0</x:v>
      </x:c>
      <x:c r="L3076" s="7" t="n">
        <x:f>'Inventory detail'!F824*Summary!$K$5*(A3076-E3076)/Summary!$K$6</x:f>
        <x:v>0</x:v>
      </x:c>
      <x:c r="M3076" s="7" t="n">
        <x:f>MAX(0,H3076-L3076)</x:f>
        <x:v>0</x:v>
      </x:c>
      <x:c r="N3076" s="7" t="n">
        <x:f>MAX(0,L3076-H3076)</x:f>
        <x:v>0</x:v>
      </x:c>
      <x:c r="O3076" s="7" t="n">
        <x:f>MAX(0,F3076+I3076-N3076)</x:f>
        <x:v>0</x:v>
      </x:c>
      <x:c r="P3076" s="7" t="n">
        <x:f>MAX(0,N3076-F3076-I3076)</x:f>
        <x:v>0</x:v>
      </x:c>
      <x:c r="Q3076" s="7" t="n">
        <x:f>MAX(0,G3076+J3076-P3076)</x:f>
        <x:v>0</x:v>
      </x:c>
      <x:c r="R3076" s="7" t="n">
        <x:f>M3076+MAX(0,K3076-MAX(0,P3076-G3076-J3076))</x:f>
        <x:v>0</x:v>
      </x:c>
      <x:c r="S3076" s="7" t="n">
        <x:f>SUM(O3076,Q3076,R3076)</x:f>
        <x:v>0</x:v>
      </x:c>
      <x:c r="T3076" s="14" t="n">
        <x:f>'Inventory detail'!T824</x:f>
        <x:v>0.09179999999999999</x:v>
      </x:c>
      <x:c r="U3076" s="14" t="n">
        <x:f>'Inventory detail'!U824</x:f>
        <x:v>0.089947</x:v>
      </x:c>
      <x:c r="V3076" s="9" t="n">
        <x:f>O3076*T3076</x:f>
        <x:v>0</x:v>
      </x:c>
      <x:c r="W3076" s="9" t="n">
        <x:f>Q3076*T3076</x:f>
        <x:v>0</x:v>
      </x:c>
      <x:c r="X3076" s="9" t="n">
        <x:f>R3076*T3076</x:f>
        <x:v>0</x:v>
      </x:c>
      <x:c r="Y3076" s="9" t="n">
        <x:f>S3076*T3076</x:f>
        <x:v>0</x:v>
      </x:c>
      <x:c r="Z3076" s="9" t="n">
        <x:f>IF(ISNUMBER(U3076),S3076*(U3076-T3076),"n.a.")</x:f>
        <x:v>0</x:v>
      </x:c>
      <x:c r="AA3076" s="9" t="n">
        <x:f>IF(ISNUMBER(U3076),Y3076,0)</x:f>
        <x:v>0</x:v>
      </x:c>
      <x:c r="AB3076" s="7" t="n">
        <x:f>MAX(0,L3076-SUM(F3076:K3076))</x:f>
        <x:v>0</x:v>
      </x:c>
    </x:row>
    <x:row r="3077" ht="22" customHeight="1">
      <x:c r="A3077" s="18" t="n">
        <x:f>Summary!E$41</x:f>
        <x:v>46388</x:v>
      </x:c>
      <x:c r="B3077" s="2" t="str">
        <x:f>'Inventory detail'!A825</x:f>
        <x:v>COIL</x:v>
      </x:c>
      <x:c r="C3077" s="2" t="str">
        <x:f>'Inventory detail'!B825</x:f>
        <x:v>30</x:v>
      </x:c>
      <x:c r="D3077" s="2" t="str">
        <x:f>'Inventory detail'!C825</x:f>
        <x:v>14FG12-4</x:v>
      </x:c>
      <x:c r="E3077" s="10" t="n">
        <x:f>A1951</x:f>
        <x:v>46357</x:v>
      </x:c>
      <x:c r="F3077" s="7" t="n">
        <x:f>O1951</x:f>
        <x:v>0</x:v>
      </x:c>
      <x:c r="G3077" s="7" t="n">
        <x:f>Q1951</x:f>
        <x:v>0</x:v>
      </x:c>
      <x:c r="H3077" s="7" t="n">
        <x:f>R1951</x:f>
        <x:v>0</x:v>
      </x:c>
      <x:c r="I3077" s="7" t="n">
        <x:f>0</x:f>
        <x:v>0</x:v>
      </x:c>
      <x:c r="J3077" s="7" t="n">
        <x:f>0</x:f>
        <x:v>0</x:v>
      </x:c>
      <x:c r="K3077" s="7" t="n">
        <x:f>0</x:f>
        <x:v>0</x:v>
      </x:c>
      <x:c r="L3077" s="7" t="n">
        <x:f>'Inventory detail'!F825*Summary!$K$5*(A3077-E3077)/Summary!$K$6</x:f>
        <x:v>0</x:v>
      </x:c>
      <x:c r="M3077" s="7" t="n">
        <x:f>MAX(0,H3077-L3077)</x:f>
        <x:v>0</x:v>
      </x:c>
      <x:c r="N3077" s="7" t="n">
        <x:f>MAX(0,L3077-H3077)</x:f>
        <x:v>0</x:v>
      </x:c>
      <x:c r="O3077" s="7" t="n">
        <x:f>MAX(0,F3077+I3077-N3077)</x:f>
        <x:v>0</x:v>
      </x:c>
      <x:c r="P3077" s="7" t="n">
        <x:f>MAX(0,N3077-F3077-I3077)</x:f>
        <x:v>0</x:v>
      </x:c>
      <x:c r="Q3077" s="7" t="n">
        <x:f>MAX(0,G3077+J3077-P3077)</x:f>
        <x:v>0</x:v>
      </x:c>
      <x:c r="R3077" s="7" t="n">
        <x:f>M3077+MAX(0,K3077-MAX(0,P3077-G3077-J3077))</x:f>
        <x:v>0</x:v>
      </x:c>
      <x:c r="S3077" s="7" t="n">
        <x:f>SUM(O3077,Q3077,R3077)</x:f>
        <x:v>0</x:v>
      </x:c>
      <x:c r="T3077" s="14" t="n">
        <x:f>'Inventory detail'!T825</x:f>
        <x:v>0.0533</x:v>
      </x:c>
      <x:c r="U3077" s="14" t="str">
        <x:f>'Inventory detail'!U825</x:f>
        <x:v>n.a.</x:v>
      </x:c>
      <x:c r="V3077" s="9" t="n">
        <x:f>O3077*T3077</x:f>
        <x:v>0</x:v>
      </x:c>
      <x:c r="W3077" s="9" t="n">
        <x:f>Q3077*T3077</x:f>
        <x:v>0</x:v>
      </x:c>
      <x:c r="X3077" s="9" t="n">
        <x:f>R3077*T3077</x:f>
        <x:v>0</x:v>
      </x:c>
      <x:c r="Y3077" s="9" t="n">
        <x:f>S3077*T3077</x:f>
        <x:v>0</x:v>
      </x:c>
      <x:c r="Z3077" s="9" t="str">
        <x:f>IF(ISNUMBER(U3077),S3077*(U3077-T3077),"n.a.")</x:f>
        <x:v>n.a.</x:v>
      </x:c>
      <x:c r="AA3077" s="9" t="n">
        <x:f>IF(ISNUMBER(U3077),Y3077,0)</x:f>
        <x:v>0</x:v>
      </x:c>
      <x:c r="AB3077" s="7" t="n">
        <x:f>MAX(0,L3077-SUM(F3077:K3077))</x:f>
        <x:v>0</x:v>
      </x:c>
    </x:row>
    <x:row r="3078" ht="22" customHeight="1">
      <x:c r="A3078" s="18" t="n">
        <x:f>Summary!E$41</x:f>
        <x:v>46388</x:v>
      </x:c>
      <x:c r="B3078" s="2" t="str">
        <x:f>'Inventory detail'!A826</x:f>
        <x:v>COIL</x:v>
      </x:c>
      <x:c r="C3078" s="2" t="str">
        <x:f>'Inventory detail'!B826</x:f>
        <x:v>30</x:v>
      </x:c>
      <x:c r="D3078" s="2" t="str">
        <x:f>'Inventory detail'!C826</x:f>
        <x:v>14MAR12-4</x:v>
      </x:c>
      <x:c r="E3078" s="10" t="n">
        <x:f>A1952</x:f>
        <x:v>46357</x:v>
      </x:c>
      <x:c r="F3078" s="7" t="n">
        <x:f>O1952</x:f>
        <x:v>0</x:v>
      </x:c>
      <x:c r="G3078" s="7" t="n">
        <x:f>Q1952</x:f>
        <x:v>0</x:v>
      </x:c>
      <x:c r="H3078" s="7" t="n">
        <x:f>R1952</x:f>
        <x:v>0</x:v>
      </x:c>
      <x:c r="I3078" s="7" t="n">
        <x:f>0</x:f>
        <x:v>0</x:v>
      </x:c>
      <x:c r="J3078" s="7" t="n">
        <x:f>0</x:f>
        <x:v>0</x:v>
      </x:c>
      <x:c r="K3078" s="7" t="n">
        <x:f>0</x:f>
        <x:v>0</x:v>
      </x:c>
      <x:c r="L3078" s="7" t="n">
        <x:f>'Inventory detail'!F826*Summary!$K$5*(A3078-E3078)/Summary!$K$6</x:f>
        <x:v>0</x:v>
      </x:c>
      <x:c r="M3078" s="7" t="n">
        <x:f>MAX(0,H3078-L3078)</x:f>
        <x:v>0</x:v>
      </x:c>
      <x:c r="N3078" s="7" t="n">
        <x:f>MAX(0,L3078-H3078)</x:f>
        <x:v>0</x:v>
      </x:c>
      <x:c r="O3078" s="7" t="n">
        <x:f>MAX(0,F3078+I3078-N3078)</x:f>
        <x:v>0</x:v>
      </x:c>
      <x:c r="P3078" s="7" t="n">
        <x:f>MAX(0,N3078-F3078-I3078)</x:f>
        <x:v>0</x:v>
      </x:c>
      <x:c r="Q3078" s="7" t="n">
        <x:f>MAX(0,G3078+J3078-P3078)</x:f>
        <x:v>0</x:v>
      </x:c>
      <x:c r="R3078" s="7" t="n">
        <x:f>M3078+MAX(0,K3078-MAX(0,P3078-G3078-J3078))</x:f>
        <x:v>0</x:v>
      </x:c>
      <x:c r="S3078" s="7" t="n">
        <x:f>SUM(O3078,Q3078,R3078)</x:f>
        <x:v>0</x:v>
      </x:c>
      <x:c r="T3078" s="14" t="n">
        <x:f>'Inventory detail'!T826</x:f>
        <x:v>0.0533</x:v>
      </x:c>
      <x:c r="U3078" s="14" t="str">
        <x:f>'Inventory detail'!U826</x:f>
        <x:v>n.a.</x:v>
      </x:c>
      <x:c r="V3078" s="9" t="n">
        <x:f>O3078*T3078</x:f>
        <x:v>0</x:v>
      </x:c>
      <x:c r="W3078" s="9" t="n">
        <x:f>Q3078*T3078</x:f>
        <x:v>0</x:v>
      </x:c>
      <x:c r="X3078" s="9" t="n">
        <x:f>R3078*T3078</x:f>
        <x:v>0</x:v>
      </x:c>
      <x:c r="Y3078" s="9" t="n">
        <x:f>S3078*T3078</x:f>
        <x:v>0</x:v>
      </x:c>
      <x:c r="Z3078" s="9" t="str">
        <x:f>IF(ISNUMBER(U3078),S3078*(U3078-T3078),"n.a.")</x:f>
        <x:v>n.a.</x:v>
      </x:c>
      <x:c r="AA3078" s="9" t="n">
        <x:f>IF(ISNUMBER(U3078),Y3078,0)</x:f>
        <x:v>0</x:v>
      </x:c>
      <x:c r="AB3078" s="7" t="n">
        <x:f>MAX(0,L3078-SUM(F3078:K3078))</x:f>
        <x:v>0</x:v>
      </x:c>
    </x:row>
    <x:row r="3079" ht="22" customHeight="1">
      <x:c r="A3079" s="18" t="n">
        <x:f>Summary!E$41</x:f>
        <x:v>46388</x:v>
      </x:c>
      <x:c r="B3079" s="2" t="str">
        <x:f>'Inventory detail'!A827</x:f>
        <x:v>COIL</x:v>
      </x:c>
      <x:c r="C3079" s="2" t="str">
        <x:f>'Inventory detail'!B827</x:f>
        <x:v>30</x:v>
      </x:c>
      <x:c r="D3079" s="2" t="str">
        <x:f>'Inventory detail'!C827</x:f>
        <x:v>14RED12-4</x:v>
      </x:c>
      <x:c r="E3079" s="10" t="n">
        <x:f>A1953</x:f>
        <x:v>46357</x:v>
      </x:c>
      <x:c r="F3079" s="7" t="n">
        <x:f>O1953</x:f>
        <x:v>0</x:v>
      </x:c>
      <x:c r="G3079" s="7" t="n">
        <x:f>Q1953</x:f>
        <x:v>0</x:v>
      </x:c>
      <x:c r="H3079" s="7" t="n">
        <x:f>R1953</x:f>
        <x:v>0</x:v>
      </x:c>
      <x:c r="I3079" s="7" t="n">
        <x:f>0</x:f>
        <x:v>0</x:v>
      </x:c>
      <x:c r="J3079" s="7" t="n">
        <x:f>0</x:f>
        <x:v>0</x:v>
      </x:c>
      <x:c r="K3079" s="7" t="n">
        <x:f>0</x:f>
        <x:v>0</x:v>
      </x:c>
      <x:c r="L3079" s="7" t="n">
        <x:f>'Inventory detail'!F827*Summary!$K$5*(A3079-E3079)/Summary!$K$6</x:f>
        <x:v>0</x:v>
      </x:c>
      <x:c r="M3079" s="7" t="n">
        <x:f>MAX(0,H3079-L3079)</x:f>
        <x:v>0</x:v>
      </x:c>
      <x:c r="N3079" s="7" t="n">
        <x:f>MAX(0,L3079-H3079)</x:f>
        <x:v>0</x:v>
      </x:c>
      <x:c r="O3079" s="7" t="n">
        <x:f>MAX(0,F3079+I3079-N3079)</x:f>
        <x:v>0</x:v>
      </x:c>
      <x:c r="P3079" s="7" t="n">
        <x:f>MAX(0,N3079-F3079-I3079)</x:f>
        <x:v>0</x:v>
      </x:c>
      <x:c r="Q3079" s="7" t="n">
        <x:f>MAX(0,G3079+J3079-P3079)</x:f>
        <x:v>0</x:v>
      </x:c>
      <x:c r="R3079" s="7" t="n">
        <x:f>M3079+MAX(0,K3079-MAX(0,P3079-G3079-J3079))</x:f>
        <x:v>0</x:v>
      </x:c>
      <x:c r="S3079" s="7" t="n">
        <x:f>SUM(O3079,Q3079,R3079)</x:f>
        <x:v>0</x:v>
      </x:c>
      <x:c r="T3079" s="14" t="n">
        <x:f>'Inventory detail'!T827</x:f>
        <x:v>0.09179999999999999</x:v>
      </x:c>
      <x:c r="U3079" s="14" t="n">
        <x:f>'Inventory detail'!U827</x:f>
        <x:v>0.089947</x:v>
      </x:c>
      <x:c r="V3079" s="9" t="n">
        <x:f>O3079*T3079</x:f>
        <x:v>0</x:v>
      </x:c>
      <x:c r="W3079" s="9" t="n">
        <x:f>Q3079*T3079</x:f>
        <x:v>0</x:v>
      </x:c>
      <x:c r="X3079" s="9" t="n">
        <x:f>R3079*T3079</x:f>
        <x:v>0</x:v>
      </x:c>
      <x:c r="Y3079" s="9" t="n">
        <x:f>S3079*T3079</x:f>
        <x:v>0</x:v>
      </x:c>
      <x:c r="Z3079" s="9" t="n">
        <x:f>IF(ISNUMBER(U3079),S3079*(U3079-T3079),"n.a.")</x:f>
        <x:v>0</x:v>
      </x:c>
      <x:c r="AA3079" s="9" t="n">
        <x:f>IF(ISNUMBER(U3079),Y3079,0)</x:f>
        <x:v>0</x:v>
      </x:c>
      <x:c r="AB3079" s="7" t="n">
        <x:f>MAX(0,L3079-SUM(F3079:K3079))</x:f>
        <x:v>0</x:v>
      </x:c>
    </x:row>
    <x:row r="3080" ht="22" customHeight="1">
      <x:c r="A3080" s="18" t="n">
        <x:f>Summary!E$41</x:f>
        <x:v>46388</x:v>
      </x:c>
      <x:c r="B3080" s="2" t="str">
        <x:f>'Inventory detail'!A828</x:f>
        <x:v>COIL</x:v>
      </x:c>
      <x:c r="C3080" s="2" t="str">
        <x:f>'Inventory detail'!B828</x:f>
        <x:v>30</x:v>
      </x:c>
      <x:c r="D3080" s="2" t="str">
        <x:f>'Inventory detail'!C828</x:f>
        <x:v>16BLK12-5</x:v>
      </x:c>
      <x:c r="E3080" s="10" t="n">
        <x:f>A1954</x:f>
        <x:v>46357</x:v>
      </x:c>
      <x:c r="F3080" s="7" t="n">
        <x:f>O1954</x:f>
        <x:v>0</x:v>
      </x:c>
      <x:c r="G3080" s="7" t="n">
        <x:f>Q1954</x:f>
        <x:v>0</x:v>
      </x:c>
      <x:c r="H3080" s="7" t="n">
        <x:f>R1954</x:f>
        <x:v>0</x:v>
      </x:c>
      <x:c r="I3080" s="7" t="n">
        <x:f>0</x:f>
        <x:v>0</x:v>
      </x:c>
      <x:c r="J3080" s="7" t="n">
        <x:f>0</x:f>
        <x:v>0</x:v>
      </x:c>
      <x:c r="K3080" s="7" t="n">
        <x:f>0</x:f>
        <x:v>0</x:v>
      </x:c>
      <x:c r="L3080" s="7" t="n">
        <x:f>'Inventory detail'!F828*Summary!$K$5*(A3080-E3080)/Summary!$K$6</x:f>
        <x:v>0</x:v>
      </x:c>
      <x:c r="M3080" s="7" t="n">
        <x:f>MAX(0,H3080-L3080)</x:f>
        <x:v>0</x:v>
      </x:c>
      <x:c r="N3080" s="7" t="n">
        <x:f>MAX(0,L3080-H3080)</x:f>
        <x:v>0</x:v>
      </x:c>
      <x:c r="O3080" s="7" t="n">
        <x:f>MAX(0,F3080+I3080-N3080)</x:f>
        <x:v>0</x:v>
      </x:c>
      <x:c r="P3080" s="7" t="n">
        <x:f>MAX(0,N3080-F3080-I3080)</x:f>
        <x:v>0</x:v>
      </x:c>
      <x:c r="Q3080" s="7" t="n">
        <x:f>MAX(0,G3080+J3080-P3080)</x:f>
        <x:v>0</x:v>
      </x:c>
      <x:c r="R3080" s="7" t="n">
        <x:f>M3080+MAX(0,K3080-MAX(0,P3080-G3080-J3080))</x:f>
        <x:v>0</x:v>
      </x:c>
      <x:c r="S3080" s="7" t="n">
        <x:f>SUM(O3080,Q3080,R3080)</x:f>
        <x:v>0</x:v>
      </x:c>
      <x:c r="T3080" s="14" t="n">
        <x:f>'Inventory detail'!T828</x:f>
        <x:v>0.0738</x:v>
      </x:c>
      <x:c r="U3080" s="14" t="str">
        <x:f>'Inventory detail'!U828</x:f>
        <x:v>n.a.</x:v>
      </x:c>
      <x:c r="V3080" s="9" t="n">
        <x:f>O3080*T3080</x:f>
        <x:v>0</x:v>
      </x:c>
      <x:c r="W3080" s="9" t="n">
        <x:f>Q3080*T3080</x:f>
        <x:v>0</x:v>
      </x:c>
      <x:c r="X3080" s="9" t="n">
        <x:f>R3080*T3080</x:f>
        <x:v>0</x:v>
      </x:c>
      <x:c r="Y3080" s="9" t="n">
        <x:f>S3080*T3080</x:f>
        <x:v>0</x:v>
      </x:c>
      <x:c r="Z3080" s="9" t="str">
        <x:f>IF(ISNUMBER(U3080),S3080*(U3080-T3080),"n.a.")</x:f>
        <x:v>n.a.</x:v>
      </x:c>
      <x:c r="AA3080" s="9" t="n">
        <x:f>IF(ISNUMBER(U3080),Y3080,0)</x:f>
        <x:v>0</x:v>
      </x:c>
      <x:c r="AB3080" s="7" t="n">
        <x:f>MAX(0,L3080-SUM(F3080:K3080))</x:f>
        <x:v>0</x:v>
      </x:c>
    </x:row>
    <x:row r="3081" ht="22" customHeight="1">
      <x:c r="A3081" s="18" t="n">
        <x:f>Summary!E$41</x:f>
        <x:v>46388</x:v>
      </x:c>
      <x:c r="B3081" s="2" t="str">
        <x:f>'Inventory detail'!A829</x:f>
        <x:v>COIL</x:v>
      </x:c>
      <x:c r="C3081" s="2" t="str">
        <x:f>'Inventory detail'!B829</x:f>
        <x:v>30</x:v>
      </x:c>
      <x:c r="D3081" s="2" t="str">
        <x:f>'Inventory detail'!C829</x:f>
        <x:v>16BLK36-5</x:v>
      </x:c>
      <x:c r="E3081" s="10" t="n">
        <x:f>A1955</x:f>
        <x:v>46357</x:v>
      </x:c>
      <x:c r="F3081" s="7" t="n">
        <x:f>O1955</x:f>
        <x:v>0</x:v>
      </x:c>
      <x:c r="G3081" s="7" t="n">
        <x:f>Q1955</x:f>
        <x:v>0</x:v>
      </x:c>
      <x:c r="H3081" s="7" t="n">
        <x:f>R1955</x:f>
        <x:v>0</x:v>
      </x:c>
      <x:c r="I3081" s="7" t="n">
        <x:f>0</x:f>
        <x:v>0</x:v>
      </x:c>
      <x:c r="J3081" s="7" t="n">
        <x:f>0</x:f>
        <x:v>0</x:v>
      </x:c>
      <x:c r="K3081" s="7" t="n">
        <x:f>0</x:f>
        <x:v>0</x:v>
      </x:c>
      <x:c r="L3081" s="7" t="n">
        <x:f>'Inventory detail'!F829*Summary!$K$5*(A3081-E3081)/Summary!$K$6</x:f>
        <x:v>0</x:v>
      </x:c>
      <x:c r="M3081" s="7" t="n">
        <x:f>MAX(0,H3081-L3081)</x:f>
        <x:v>0</x:v>
      </x:c>
      <x:c r="N3081" s="7" t="n">
        <x:f>MAX(0,L3081-H3081)</x:f>
        <x:v>0</x:v>
      </x:c>
      <x:c r="O3081" s="7" t="n">
        <x:f>MAX(0,F3081+I3081-N3081)</x:f>
        <x:v>0</x:v>
      </x:c>
      <x:c r="P3081" s="7" t="n">
        <x:f>MAX(0,N3081-F3081-I3081)</x:f>
        <x:v>0</x:v>
      </x:c>
      <x:c r="Q3081" s="7" t="n">
        <x:f>MAX(0,G3081+J3081-P3081)</x:f>
        <x:v>0</x:v>
      </x:c>
      <x:c r="R3081" s="7" t="n">
        <x:f>M3081+MAX(0,K3081-MAX(0,P3081-G3081-J3081))</x:f>
        <x:v>0</x:v>
      </x:c>
      <x:c r="S3081" s="7" t="n">
        <x:f>SUM(O3081,Q3081,R3081)</x:f>
        <x:v>0</x:v>
      </x:c>
      <x:c r="T3081" s="14" t="n">
        <x:f>'Inventory detail'!T829</x:f>
        <x:v>0.19940000000000002</x:v>
      </x:c>
      <x:c r="U3081" s="14" t="str">
        <x:f>'Inventory detail'!U829</x:f>
        <x:v>n.a.</x:v>
      </x:c>
      <x:c r="V3081" s="9" t="n">
        <x:f>O3081*T3081</x:f>
        <x:v>0</x:v>
      </x:c>
      <x:c r="W3081" s="9" t="n">
        <x:f>Q3081*T3081</x:f>
        <x:v>0</x:v>
      </x:c>
      <x:c r="X3081" s="9" t="n">
        <x:f>R3081*T3081</x:f>
        <x:v>0</x:v>
      </x:c>
      <x:c r="Y3081" s="9" t="n">
        <x:f>S3081*T3081</x:f>
        <x:v>0</x:v>
      </x:c>
      <x:c r="Z3081" s="9" t="str">
        <x:f>IF(ISNUMBER(U3081),S3081*(U3081-T3081),"n.a.")</x:f>
        <x:v>n.a.</x:v>
      </x:c>
      <x:c r="AA3081" s="9" t="n">
        <x:f>IF(ISNUMBER(U3081),Y3081,0)</x:f>
        <x:v>0</x:v>
      </x:c>
      <x:c r="AB3081" s="7" t="n">
        <x:f>MAX(0,L3081-SUM(F3081:K3081))</x:f>
        <x:v>0</x:v>
      </x:c>
    </x:row>
    <x:row r="3082" ht="22" customHeight="1">
      <x:c r="A3082" s="18" t="n">
        <x:f>Summary!E$41</x:f>
        <x:v>46388</x:v>
      </x:c>
      <x:c r="B3082" s="2" t="str">
        <x:f>'Inventory detail'!A830</x:f>
        <x:v>COIL</x:v>
      </x:c>
      <x:c r="C3082" s="2" t="str">
        <x:f>'Inventory detail'!B830</x:f>
        <x:v>30</x:v>
      </x:c>
      <x:c r="D3082" s="2" t="str">
        <x:f>'Inventory detail'!C830</x:f>
        <x:v>16BLU12-4</x:v>
      </x:c>
      <x:c r="E3082" s="10" t="n">
        <x:f>A1956</x:f>
        <x:v>46357</x:v>
      </x:c>
      <x:c r="F3082" s="7" t="n">
        <x:f>O1956</x:f>
        <x:v>0</x:v>
      </x:c>
      <x:c r="G3082" s="7" t="n">
        <x:f>Q1956</x:f>
        <x:v>0</x:v>
      </x:c>
      <x:c r="H3082" s="7" t="n">
        <x:f>R1956</x:f>
        <x:v>0</x:v>
      </x:c>
      <x:c r="I3082" s="7" t="n">
        <x:f>0</x:f>
        <x:v>0</x:v>
      </x:c>
      <x:c r="J3082" s="7" t="n">
        <x:f>0</x:f>
        <x:v>0</x:v>
      </x:c>
      <x:c r="K3082" s="7" t="n">
        <x:f>0</x:f>
        <x:v>0</x:v>
      </x:c>
      <x:c r="L3082" s="7" t="n">
        <x:f>'Inventory detail'!F830*Summary!$K$5*(A3082-E3082)/Summary!$K$6</x:f>
        <x:v>0</x:v>
      </x:c>
      <x:c r="M3082" s="7" t="n">
        <x:f>MAX(0,H3082-L3082)</x:f>
        <x:v>0</x:v>
      </x:c>
      <x:c r="N3082" s="7" t="n">
        <x:f>MAX(0,L3082-H3082)</x:f>
        <x:v>0</x:v>
      </x:c>
      <x:c r="O3082" s="7" t="n">
        <x:f>MAX(0,F3082+I3082-N3082)</x:f>
        <x:v>0</x:v>
      </x:c>
      <x:c r="P3082" s="7" t="n">
        <x:f>MAX(0,N3082-F3082-I3082)</x:f>
        <x:v>0</x:v>
      </x:c>
      <x:c r="Q3082" s="7" t="n">
        <x:f>MAX(0,G3082+J3082-P3082)</x:f>
        <x:v>0</x:v>
      </x:c>
      <x:c r="R3082" s="7" t="n">
        <x:f>M3082+MAX(0,K3082-MAX(0,P3082-G3082-J3082))</x:f>
        <x:v>0</x:v>
      </x:c>
      <x:c r="S3082" s="7" t="n">
        <x:f>SUM(O3082,Q3082,R3082)</x:f>
        <x:v>0</x:v>
      </x:c>
      <x:c r="T3082" s="14" t="n">
        <x:f>'Inventory detail'!T830</x:f>
        <x:v>0.11230000000000001</x:v>
      </x:c>
      <x:c r="U3082" s="14" t="n">
        <x:f>'Inventory detail'!U830</x:f>
        <x:v>0.1099475</x:v>
      </x:c>
      <x:c r="V3082" s="9" t="n">
        <x:f>O3082*T3082</x:f>
        <x:v>0</x:v>
      </x:c>
      <x:c r="W3082" s="9" t="n">
        <x:f>Q3082*T3082</x:f>
        <x:v>0</x:v>
      </x:c>
      <x:c r="X3082" s="9" t="n">
        <x:f>R3082*T3082</x:f>
        <x:v>0</x:v>
      </x:c>
      <x:c r="Y3082" s="9" t="n">
        <x:f>S3082*T3082</x:f>
        <x:v>0</x:v>
      </x:c>
      <x:c r="Z3082" s="9" t="n">
        <x:f>IF(ISNUMBER(U3082),S3082*(U3082-T3082),"n.a.")</x:f>
        <x:v>0</x:v>
      </x:c>
      <x:c r="AA3082" s="9" t="n">
        <x:f>IF(ISNUMBER(U3082),Y3082,0)</x:f>
        <x:v>0</x:v>
      </x:c>
      <x:c r="AB3082" s="7" t="n">
        <x:f>MAX(0,L3082-SUM(F3082:K3082))</x:f>
        <x:v>0</x:v>
      </x:c>
    </x:row>
    <x:row r="3083" ht="22" customHeight="1">
      <x:c r="A3083" s="18" t="n">
        <x:f>Summary!E$41</x:f>
        <x:v>46388</x:v>
      </x:c>
      <x:c r="B3083" s="2" t="str">
        <x:f>'Inventory detail'!A831</x:f>
        <x:v>COIL</x:v>
      </x:c>
      <x:c r="C3083" s="2" t="str">
        <x:f>'Inventory detail'!B831</x:f>
        <x:v>30</x:v>
      </x:c>
      <x:c r="D3083" s="2" t="str">
        <x:f>'Inventory detail'!C831</x:f>
        <x:v>16FG12-4</x:v>
      </x:c>
      <x:c r="E3083" s="10" t="n">
        <x:f>A1957</x:f>
        <x:v>46357</x:v>
      </x:c>
      <x:c r="F3083" s="7" t="n">
        <x:f>O1957</x:f>
        <x:v>0</x:v>
      </x:c>
      <x:c r="G3083" s="7" t="n">
        <x:f>Q1957</x:f>
        <x:v>0</x:v>
      </x:c>
      <x:c r="H3083" s="7" t="n">
        <x:f>R1957</x:f>
        <x:v>0</x:v>
      </x:c>
      <x:c r="I3083" s="7" t="n">
        <x:f>0</x:f>
        <x:v>0</x:v>
      </x:c>
      <x:c r="J3083" s="7" t="n">
        <x:f>0</x:f>
        <x:v>0</x:v>
      </x:c>
      <x:c r="K3083" s="7" t="n">
        <x:f>0</x:f>
        <x:v>0</x:v>
      </x:c>
      <x:c r="L3083" s="7" t="n">
        <x:f>'Inventory detail'!F831*Summary!$K$5*(A3083-E3083)/Summary!$K$6</x:f>
        <x:v>0</x:v>
      </x:c>
      <x:c r="M3083" s="7" t="n">
        <x:f>MAX(0,H3083-L3083)</x:f>
        <x:v>0</x:v>
      </x:c>
      <x:c r="N3083" s="7" t="n">
        <x:f>MAX(0,L3083-H3083)</x:f>
        <x:v>0</x:v>
      </x:c>
      <x:c r="O3083" s="7" t="n">
        <x:f>MAX(0,F3083+I3083-N3083)</x:f>
        <x:v>0</x:v>
      </x:c>
      <x:c r="P3083" s="7" t="n">
        <x:f>MAX(0,N3083-F3083-I3083)</x:f>
        <x:v>0</x:v>
      </x:c>
      <x:c r="Q3083" s="7" t="n">
        <x:f>MAX(0,G3083+J3083-P3083)</x:f>
        <x:v>0</x:v>
      </x:c>
      <x:c r="R3083" s="7" t="n">
        <x:f>M3083+MAX(0,K3083-MAX(0,P3083-G3083-J3083))</x:f>
        <x:v>0</x:v>
      </x:c>
      <x:c r="S3083" s="7" t="n">
        <x:f>SUM(O3083,Q3083,R3083)</x:f>
        <x:v>0</x:v>
      </x:c>
      <x:c r="T3083" s="14" t="n">
        <x:f>'Inventory detail'!T831</x:f>
        <x:v>0.0647</x:v>
      </x:c>
      <x:c r="U3083" s="14" t="str">
        <x:f>'Inventory detail'!U831</x:f>
        <x:v>n.a.</x:v>
      </x:c>
      <x:c r="V3083" s="9" t="n">
        <x:f>O3083*T3083</x:f>
        <x:v>0</x:v>
      </x:c>
      <x:c r="W3083" s="9" t="n">
        <x:f>Q3083*T3083</x:f>
        <x:v>0</x:v>
      </x:c>
      <x:c r="X3083" s="9" t="n">
        <x:f>R3083*T3083</x:f>
        <x:v>0</x:v>
      </x:c>
      <x:c r="Y3083" s="9" t="n">
        <x:f>S3083*T3083</x:f>
        <x:v>0</x:v>
      </x:c>
      <x:c r="Z3083" s="9" t="str">
        <x:f>IF(ISNUMBER(U3083),S3083*(U3083-T3083),"n.a.")</x:f>
        <x:v>n.a.</x:v>
      </x:c>
      <x:c r="AA3083" s="9" t="n">
        <x:f>IF(ISNUMBER(U3083),Y3083,0)</x:f>
        <x:v>0</x:v>
      </x:c>
      <x:c r="AB3083" s="7" t="n">
        <x:f>MAX(0,L3083-SUM(F3083:K3083))</x:f>
        <x:v>0</x:v>
      </x:c>
    </x:row>
    <x:row r="3084" ht="22" customHeight="1">
      <x:c r="A3084" s="18" t="n">
        <x:f>Summary!E$41</x:f>
        <x:v>46388</x:v>
      </x:c>
      <x:c r="B3084" s="2" t="str">
        <x:f>'Inventory detail'!A832</x:f>
        <x:v>COIL</x:v>
      </x:c>
      <x:c r="C3084" s="2" t="str">
        <x:f>'Inventory detail'!B832</x:f>
        <x:v>30</x:v>
      </x:c>
      <x:c r="D3084" s="2" t="str">
        <x:f>'Inventory detail'!C832</x:f>
        <x:v>16MAR12-4</x:v>
      </x:c>
      <x:c r="E3084" s="10" t="n">
        <x:f>A1958</x:f>
        <x:v>46357</x:v>
      </x:c>
      <x:c r="F3084" s="7" t="n">
        <x:f>O1958</x:f>
        <x:v>0</x:v>
      </x:c>
      <x:c r="G3084" s="7" t="n">
        <x:f>Q1958</x:f>
        <x:v>0</x:v>
      </x:c>
      <x:c r="H3084" s="7" t="n">
        <x:f>R1958</x:f>
        <x:v>0</x:v>
      </x:c>
      <x:c r="I3084" s="7" t="n">
        <x:f>0</x:f>
        <x:v>0</x:v>
      </x:c>
      <x:c r="J3084" s="7" t="n">
        <x:f>0</x:f>
        <x:v>0</x:v>
      </x:c>
      <x:c r="K3084" s="7" t="n">
        <x:f>0</x:f>
        <x:v>0</x:v>
      </x:c>
      <x:c r="L3084" s="7" t="n">
        <x:f>'Inventory detail'!F832*Summary!$K$5*(A3084-E3084)/Summary!$K$6</x:f>
        <x:v>0</x:v>
      </x:c>
      <x:c r="M3084" s="7" t="n">
        <x:f>MAX(0,H3084-L3084)</x:f>
        <x:v>0</x:v>
      </x:c>
      <x:c r="N3084" s="7" t="n">
        <x:f>MAX(0,L3084-H3084)</x:f>
        <x:v>0</x:v>
      </x:c>
      <x:c r="O3084" s="7" t="n">
        <x:f>MAX(0,F3084+I3084-N3084)</x:f>
        <x:v>0</x:v>
      </x:c>
      <x:c r="P3084" s="7" t="n">
        <x:f>MAX(0,N3084-F3084-I3084)</x:f>
        <x:v>0</x:v>
      </x:c>
      <x:c r="Q3084" s="7" t="n">
        <x:f>MAX(0,G3084+J3084-P3084)</x:f>
        <x:v>0</x:v>
      </x:c>
      <x:c r="R3084" s="7" t="n">
        <x:f>M3084+MAX(0,K3084-MAX(0,P3084-G3084-J3084))</x:f>
        <x:v>0</x:v>
      </x:c>
      <x:c r="S3084" s="7" t="n">
        <x:f>SUM(O3084,Q3084,R3084)</x:f>
        <x:v>0</x:v>
      </x:c>
      <x:c r="T3084" s="14" t="n">
        <x:f>'Inventory detail'!T832</x:f>
        <x:v>0.0647</x:v>
      </x:c>
      <x:c r="U3084" s="14" t="str">
        <x:f>'Inventory detail'!U832</x:f>
        <x:v>n.a.</x:v>
      </x:c>
      <x:c r="V3084" s="9" t="n">
        <x:f>O3084*T3084</x:f>
        <x:v>0</x:v>
      </x:c>
      <x:c r="W3084" s="9" t="n">
        <x:f>Q3084*T3084</x:f>
        <x:v>0</x:v>
      </x:c>
      <x:c r="X3084" s="9" t="n">
        <x:f>R3084*T3084</x:f>
        <x:v>0</x:v>
      </x:c>
      <x:c r="Y3084" s="9" t="n">
        <x:f>S3084*T3084</x:f>
        <x:v>0</x:v>
      </x:c>
      <x:c r="Z3084" s="9" t="str">
        <x:f>IF(ISNUMBER(U3084),S3084*(U3084-T3084),"n.a.")</x:f>
        <x:v>n.a.</x:v>
      </x:c>
      <x:c r="AA3084" s="9" t="n">
        <x:f>IF(ISNUMBER(U3084),Y3084,0)</x:f>
        <x:v>0</x:v>
      </x:c>
      <x:c r="AB3084" s="7" t="n">
        <x:f>MAX(0,L3084-SUM(F3084:K3084))</x:f>
        <x:v>0</x:v>
      </x:c>
    </x:row>
    <x:row r="3085" ht="22" customHeight="1">
      <x:c r="A3085" s="18" t="n">
        <x:f>Summary!E$41</x:f>
        <x:v>46388</x:v>
      </x:c>
      <x:c r="B3085" s="2" t="str">
        <x:f>'Inventory detail'!A833</x:f>
        <x:v>COIL</x:v>
      </x:c>
      <x:c r="C3085" s="2" t="str">
        <x:f>'Inventory detail'!B833</x:f>
        <x:v>30</x:v>
      </x:c>
      <x:c r="D3085" s="2" t="str">
        <x:f>'Inventory detail'!C833</x:f>
        <x:v>16RED12-4</x:v>
      </x:c>
      <x:c r="E3085" s="10" t="n">
        <x:f>A1959</x:f>
        <x:v>46357</x:v>
      </x:c>
      <x:c r="F3085" s="7" t="n">
        <x:f>O1959</x:f>
        <x:v>0</x:v>
      </x:c>
      <x:c r="G3085" s="7" t="n">
        <x:f>Q1959</x:f>
        <x:v>0</x:v>
      </x:c>
      <x:c r="H3085" s="7" t="n">
        <x:f>R1959</x:f>
        <x:v>0</x:v>
      </x:c>
      <x:c r="I3085" s="7" t="n">
        <x:f>0</x:f>
        <x:v>0</x:v>
      </x:c>
      <x:c r="J3085" s="7" t="n">
        <x:f>0</x:f>
        <x:v>0</x:v>
      </x:c>
      <x:c r="K3085" s="7" t="n">
        <x:f>0</x:f>
        <x:v>0</x:v>
      </x:c>
      <x:c r="L3085" s="7" t="n">
        <x:f>'Inventory detail'!F833*Summary!$K$5*(A3085-E3085)/Summary!$K$6</x:f>
        <x:v>0</x:v>
      </x:c>
      <x:c r="M3085" s="7" t="n">
        <x:f>MAX(0,H3085-L3085)</x:f>
        <x:v>0</x:v>
      </x:c>
      <x:c r="N3085" s="7" t="n">
        <x:f>MAX(0,L3085-H3085)</x:f>
        <x:v>0</x:v>
      </x:c>
      <x:c r="O3085" s="7" t="n">
        <x:f>MAX(0,F3085+I3085-N3085)</x:f>
        <x:v>0</x:v>
      </x:c>
      <x:c r="P3085" s="7" t="n">
        <x:f>MAX(0,N3085-F3085-I3085)</x:f>
        <x:v>0</x:v>
      </x:c>
      <x:c r="Q3085" s="7" t="n">
        <x:f>MAX(0,G3085+J3085-P3085)</x:f>
        <x:v>0</x:v>
      </x:c>
      <x:c r="R3085" s="7" t="n">
        <x:f>M3085+MAX(0,K3085-MAX(0,P3085-G3085-J3085))</x:f>
        <x:v>0</x:v>
      </x:c>
      <x:c r="S3085" s="7" t="n">
        <x:f>SUM(O3085,Q3085,R3085)</x:f>
        <x:v>0</x:v>
      </x:c>
      <x:c r="T3085" s="14" t="n">
        <x:f>'Inventory detail'!T833</x:f>
        <x:v>0.11230000000000001</x:v>
      </x:c>
      <x:c r="U3085" s="14" t="n">
        <x:f>'Inventory detail'!U833</x:f>
        <x:v>0.1099475</x:v>
      </x:c>
      <x:c r="V3085" s="9" t="n">
        <x:f>O3085*T3085</x:f>
        <x:v>0</x:v>
      </x:c>
      <x:c r="W3085" s="9" t="n">
        <x:f>Q3085*T3085</x:f>
        <x:v>0</x:v>
      </x:c>
      <x:c r="X3085" s="9" t="n">
        <x:f>R3085*T3085</x:f>
        <x:v>0</x:v>
      </x:c>
      <x:c r="Y3085" s="9" t="n">
        <x:f>S3085*T3085</x:f>
        <x:v>0</x:v>
      </x:c>
      <x:c r="Z3085" s="9" t="n">
        <x:f>IF(ISNUMBER(U3085),S3085*(U3085-T3085),"n.a.")</x:f>
        <x:v>0</x:v>
      </x:c>
      <x:c r="AA3085" s="9" t="n">
        <x:f>IF(ISNUMBER(U3085),Y3085,0)</x:f>
        <x:v>0</x:v>
      </x:c>
      <x:c r="AB3085" s="7" t="n">
        <x:f>MAX(0,L3085-SUM(F3085:K3085))</x:f>
        <x:v>0</x:v>
      </x:c>
    </x:row>
    <x:row r="3086" ht="22" customHeight="1">
      <x:c r="A3086" s="18" t="n">
        <x:f>Summary!E$41</x:f>
        <x:v>46388</x:v>
      </x:c>
      <x:c r="B3086" s="2" t="str">
        <x:f>'Inventory detail'!A834</x:f>
        <x:v>COIL</x:v>
      </x:c>
      <x:c r="C3086" s="2" t="str">
        <x:f>'Inventory detail'!B834</x:f>
        <x:v>30</x:v>
      </x:c>
      <x:c r="D3086" s="2" t="str">
        <x:f>'Inventory detail'!C834</x:f>
        <x:v>16WHT36-5</x:v>
      </x:c>
      <x:c r="E3086" s="10" t="n">
        <x:f>A1960</x:f>
        <x:v>46357</x:v>
      </x:c>
      <x:c r="F3086" s="7" t="n">
        <x:f>O1960</x:f>
        <x:v>0</x:v>
      </x:c>
      <x:c r="G3086" s="7" t="n">
        <x:f>Q1960</x:f>
        <x:v>0</x:v>
      </x:c>
      <x:c r="H3086" s="7" t="n">
        <x:f>R1960</x:f>
        <x:v>0</x:v>
      </x:c>
      <x:c r="I3086" s="7" t="n">
        <x:f>0</x:f>
        <x:v>0</x:v>
      </x:c>
      <x:c r="J3086" s="7" t="n">
        <x:f>0</x:f>
        <x:v>0</x:v>
      </x:c>
      <x:c r="K3086" s="7" t="n">
        <x:f>0</x:f>
        <x:v>0</x:v>
      </x:c>
      <x:c r="L3086" s="7" t="n">
        <x:f>'Inventory detail'!F834*Summary!$K$5*(A3086-E3086)/Summary!$K$6</x:f>
        <x:v>0</x:v>
      </x:c>
      <x:c r="M3086" s="7" t="n">
        <x:f>MAX(0,H3086-L3086)</x:f>
        <x:v>0</x:v>
      </x:c>
      <x:c r="N3086" s="7" t="n">
        <x:f>MAX(0,L3086-H3086)</x:f>
        <x:v>0</x:v>
      </x:c>
      <x:c r="O3086" s="7" t="n">
        <x:f>MAX(0,F3086+I3086-N3086)</x:f>
        <x:v>0</x:v>
      </x:c>
      <x:c r="P3086" s="7" t="n">
        <x:f>MAX(0,N3086-F3086-I3086)</x:f>
        <x:v>0</x:v>
      </x:c>
      <x:c r="Q3086" s="7" t="n">
        <x:f>MAX(0,G3086+J3086-P3086)</x:f>
        <x:v>0</x:v>
      </x:c>
      <x:c r="R3086" s="7" t="n">
        <x:f>M3086+MAX(0,K3086-MAX(0,P3086-G3086-J3086))</x:f>
        <x:v>0</x:v>
      </x:c>
      <x:c r="S3086" s="7" t="n">
        <x:f>SUM(O3086,Q3086,R3086)</x:f>
        <x:v>0</x:v>
      </x:c>
      <x:c r="T3086" s="14" t="n">
        <x:f>'Inventory detail'!T834</x:f>
        <x:v>0.19940000000000002</x:v>
      </x:c>
      <x:c r="U3086" s="14" t="str">
        <x:f>'Inventory detail'!U834</x:f>
        <x:v>n.a.</x:v>
      </x:c>
      <x:c r="V3086" s="9" t="n">
        <x:f>O3086*T3086</x:f>
        <x:v>0</x:v>
      </x:c>
      <x:c r="W3086" s="9" t="n">
        <x:f>Q3086*T3086</x:f>
        <x:v>0</x:v>
      </x:c>
      <x:c r="X3086" s="9" t="n">
        <x:f>R3086*T3086</x:f>
        <x:v>0</x:v>
      </x:c>
      <x:c r="Y3086" s="9" t="n">
        <x:f>S3086*T3086</x:f>
        <x:v>0</x:v>
      </x:c>
      <x:c r="Z3086" s="9" t="str">
        <x:f>IF(ISNUMBER(U3086),S3086*(U3086-T3086),"n.a.")</x:f>
        <x:v>n.a.</x:v>
      </x:c>
      <x:c r="AA3086" s="9" t="n">
        <x:f>IF(ISNUMBER(U3086),Y3086,0)</x:f>
        <x:v>0</x:v>
      </x:c>
      <x:c r="AB3086" s="7" t="n">
        <x:f>MAX(0,L3086-SUM(F3086:K3086))</x:f>
        <x:v>0</x:v>
      </x:c>
    </x:row>
    <x:row r="3087" ht="22" customHeight="1">
      <x:c r="A3087" s="18" t="n">
        <x:f>Summary!E$41</x:f>
        <x:v>46388</x:v>
      </x:c>
      <x:c r="B3087" s="2" t="str">
        <x:f>'Inventory detail'!A835</x:f>
        <x:v>COIL</x:v>
      </x:c>
      <x:c r="C3087" s="2" t="str">
        <x:f>'Inventory detail'!B835</x:f>
        <x:v>30</x:v>
      </x:c>
      <x:c r="D3087" s="2" t="str">
        <x:f>'Inventory detail'!C835</x:f>
        <x:v>18BLK12-5</x:v>
      </x:c>
      <x:c r="E3087" s="10" t="n">
        <x:f>A1961</x:f>
        <x:v>46357</x:v>
      </x:c>
      <x:c r="F3087" s="7" t="n">
        <x:f>O1961</x:f>
        <x:v>0</x:v>
      </x:c>
      <x:c r="G3087" s="7" t="n">
        <x:f>Q1961</x:f>
        <x:v>0</x:v>
      </x:c>
      <x:c r="H3087" s="7" t="n">
        <x:f>R1961</x:f>
        <x:v>0</x:v>
      </x:c>
      <x:c r="I3087" s="7" t="n">
        <x:f>0</x:f>
        <x:v>0</x:v>
      </x:c>
      <x:c r="J3087" s="7" t="n">
        <x:f>0</x:f>
        <x:v>0</x:v>
      </x:c>
      <x:c r="K3087" s="7" t="n">
        <x:f>0</x:f>
        <x:v>0</x:v>
      </x:c>
      <x:c r="L3087" s="7" t="n">
        <x:f>'Inventory detail'!F835*Summary!$K$5*(A3087-E3087)/Summary!$K$6</x:f>
        <x:v>0</x:v>
      </x:c>
      <x:c r="M3087" s="7" t="n">
        <x:f>MAX(0,H3087-L3087)</x:f>
        <x:v>0</x:v>
      </x:c>
      <x:c r="N3087" s="7" t="n">
        <x:f>MAX(0,L3087-H3087)</x:f>
        <x:v>0</x:v>
      </x:c>
      <x:c r="O3087" s="7" t="n">
        <x:f>MAX(0,F3087+I3087-N3087)</x:f>
        <x:v>0</x:v>
      </x:c>
      <x:c r="P3087" s="7" t="n">
        <x:f>MAX(0,N3087-F3087-I3087)</x:f>
        <x:v>0</x:v>
      </x:c>
      <x:c r="Q3087" s="7" t="n">
        <x:f>MAX(0,G3087+J3087-P3087)</x:f>
        <x:v>0</x:v>
      </x:c>
      <x:c r="R3087" s="7" t="n">
        <x:f>M3087+MAX(0,K3087-MAX(0,P3087-G3087-J3087))</x:f>
        <x:v>0</x:v>
      </x:c>
      <x:c r="S3087" s="7" t="n">
        <x:f>SUM(O3087,Q3087,R3087)</x:f>
        <x:v>0</x:v>
      </x:c>
      <x:c r="T3087" s="14" t="n">
        <x:f>'Inventory detail'!T835</x:f>
        <x:v>0.0909</x:v>
      </x:c>
      <x:c r="U3087" s="14" t="str">
        <x:f>'Inventory detail'!U835</x:f>
        <x:v>n.a.</x:v>
      </x:c>
      <x:c r="V3087" s="9" t="n">
        <x:f>O3087*T3087</x:f>
        <x:v>0</x:v>
      </x:c>
      <x:c r="W3087" s="9" t="n">
        <x:f>Q3087*T3087</x:f>
        <x:v>0</x:v>
      </x:c>
      <x:c r="X3087" s="9" t="n">
        <x:f>R3087*T3087</x:f>
        <x:v>0</x:v>
      </x:c>
      <x:c r="Y3087" s="9" t="n">
        <x:f>S3087*T3087</x:f>
        <x:v>0</x:v>
      </x:c>
      <x:c r="Z3087" s="9" t="str">
        <x:f>IF(ISNUMBER(U3087),S3087*(U3087-T3087),"n.a.")</x:f>
        <x:v>n.a.</x:v>
      </x:c>
      <x:c r="AA3087" s="9" t="n">
        <x:f>IF(ISNUMBER(U3087),Y3087,0)</x:f>
        <x:v>0</x:v>
      </x:c>
      <x:c r="AB3087" s="7" t="n">
        <x:f>MAX(0,L3087-SUM(F3087:K3087))</x:f>
        <x:v>0</x:v>
      </x:c>
    </x:row>
    <x:row r="3088" ht="22" customHeight="1">
      <x:c r="A3088" s="18" t="n">
        <x:f>Summary!E$41</x:f>
        <x:v>46388</x:v>
      </x:c>
      <x:c r="B3088" s="2" t="str">
        <x:f>'Inventory detail'!A836</x:f>
        <x:v>COIL</x:v>
      </x:c>
      <x:c r="C3088" s="2" t="str">
        <x:f>'Inventory detail'!B836</x:f>
        <x:v>30</x:v>
      </x:c>
      <x:c r="D3088" s="2" t="str">
        <x:f>'Inventory detail'!C836</x:f>
        <x:v>18BLK36-5</x:v>
      </x:c>
      <x:c r="E3088" s="10" t="n">
        <x:f>A1962</x:f>
        <x:v>46357</x:v>
      </x:c>
      <x:c r="F3088" s="7" t="n">
        <x:f>O1962</x:f>
        <x:v>0</x:v>
      </x:c>
      <x:c r="G3088" s="7" t="n">
        <x:f>Q1962</x:f>
        <x:v>0</x:v>
      </x:c>
      <x:c r="H3088" s="7" t="n">
        <x:f>R1962</x:f>
        <x:v>0</x:v>
      </x:c>
      <x:c r="I3088" s="7" t="n">
        <x:f>0</x:f>
        <x:v>0</x:v>
      </x:c>
      <x:c r="J3088" s="7" t="n">
        <x:f>0</x:f>
        <x:v>0</x:v>
      </x:c>
      <x:c r="K3088" s="7" t="n">
        <x:f>0</x:f>
        <x:v>0</x:v>
      </x:c>
      <x:c r="L3088" s="7" t="n">
        <x:f>'Inventory detail'!F836*Summary!$K$5*(A3088-E3088)/Summary!$K$6</x:f>
        <x:v>0</x:v>
      </x:c>
      <x:c r="M3088" s="7" t="n">
        <x:f>MAX(0,H3088-L3088)</x:f>
        <x:v>0</x:v>
      </x:c>
      <x:c r="N3088" s="7" t="n">
        <x:f>MAX(0,L3088-H3088)</x:f>
        <x:v>0</x:v>
      </x:c>
      <x:c r="O3088" s="7" t="n">
        <x:f>MAX(0,F3088+I3088-N3088)</x:f>
        <x:v>0</x:v>
      </x:c>
      <x:c r="P3088" s="7" t="n">
        <x:f>MAX(0,N3088-F3088-I3088)</x:f>
        <x:v>0</x:v>
      </x:c>
      <x:c r="Q3088" s="7" t="n">
        <x:f>MAX(0,G3088+J3088-P3088)</x:f>
        <x:v>0</x:v>
      </x:c>
      <x:c r="R3088" s="7" t="n">
        <x:f>M3088+MAX(0,K3088-MAX(0,P3088-G3088-J3088))</x:f>
        <x:v>0</x:v>
      </x:c>
      <x:c r="S3088" s="7" t="n">
        <x:f>SUM(O3088,Q3088,R3088)</x:f>
        <x:v>0</x:v>
      </x:c>
      <x:c r="T3088" s="14" t="n">
        <x:f>'Inventory detail'!T836</x:f>
        <x:v>0.2494</x:v>
      </x:c>
      <x:c r="U3088" s="14" t="str">
        <x:f>'Inventory detail'!U836</x:f>
        <x:v>n.a.</x:v>
      </x:c>
      <x:c r="V3088" s="9" t="n">
        <x:f>O3088*T3088</x:f>
        <x:v>0</x:v>
      </x:c>
      <x:c r="W3088" s="9" t="n">
        <x:f>Q3088*T3088</x:f>
        <x:v>0</x:v>
      </x:c>
      <x:c r="X3088" s="9" t="n">
        <x:f>R3088*T3088</x:f>
        <x:v>0</x:v>
      </x:c>
      <x:c r="Y3088" s="9" t="n">
        <x:f>S3088*T3088</x:f>
        <x:v>0</x:v>
      </x:c>
      <x:c r="Z3088" s="9" t="str">
        <x:f>IF(ISNUMBER(U3088),S3088*(U3088-T3088),"n.a.")</x:f>
        <x:v>n.a.</x:v>
      </x:c>
      <x:c r="AA3088" s="9" t="n">
        <x:f>IF(ISNUMBER(U3088),Y3088,0)</x:f>
        <x:v>0</x:v>
      </x:c>
      <x:c r="AB3088" s="7" t="n">
        <x:f>MAX(0,L3088-SUM(F3088:K3088))</x:f>
        <x:v>0</x:v>
      </x:c>
    </x:row>
    <x:row r="3089" ht="22" customHeight="1">
      <x:c r="A3089" s="18" t="n">
        <x:f>Summary!E$41</x:f>
        <x:v>46388</x:v>
      </x:c>
      <x:c r="B3089" s="2" t="str">
        <x:f>'Inventory detail'!A837</x:f>
        <x:v>COIL</x:v>
      </x:c>
      <x:c r="C3089" s="2" t="str">
        <x:f>'Inventory detail'!B837</x:f>
        <x:v>30</x:v>
      </x:c>
      <x:c r="D3089" s="2" t="str">
        <x:f>'Inventory detail'!C837</x:f>
        <x:v>18FG12-4</x:v>
      </x:c>
      <x:c r="E3089" s="10" t="n">
        <x:f>A1963</x:f>
        <x:v>46357</x:v>
      </x:c>
      <x:c r="F3089" s="7" t="n">
        <x:f>O1963</x:f>
        <x:v>0</x:v>
      </x:c>
      <x:c r="G3089" s="7" t="n">
        <x:f>Q1963</x:f>
        <x:v>0</x:v>
      </x:c>
      <x:c r="H3089" s="7" t="n">
        <x:f>R1963</x:f>
        <x:v>0</x:v>
      </x:c>
      <x:c r="I3089" s="7" t="n">
        <x:f>0</x:f>
        <x:v>0</x:v>
      </x:c>
      <x:c r="J3089" s="7" t="n">
        <x:f>0</x:f>
        <x:v>0</x:v>
      </x:c>
      <x:c r="K3089" s="7" t="n">
        <x:f>0</x:f>
        <x:v>0</x:v>
      </x:c>
      <x:c r="L3089" s="7" t="n">
        <x:f>'Inventory detail'!F837*Summary!$K$5*(A3089-E3089)/Summary!$K$6</x:f>
        <x:v>0</x:v>
      </x:c>
      <x:c r="M3089" s="7" t="n">
        <x:f>MAX(0,H3089-L3089)</x:f>
        <x:v>0</x:v>
      </x:c>
      <x:c r="N3089" s="7" t="n">
        <x:f>MAX(0,L3089-H3089)</x:f>
        <x:v>0</x:v>
      </x:c>
      <x:c r="O3089" s="7" t="n">
        <x:f>MAX(0,F3089+I3089-N3089)</x:f>
        <x:v>0</x:v>
      </x:c>
      <x:c r="P3089" s="7" t="n">
        <x:f>MAX(0,N3089-F3089-I3089)</x:f>
        <x:v>0</x:v>
      </x:c>
      <x:c r="Q3089" s="7" t="n">
        <x:f>MAX(0,G3089+J3089-P3089)</x:f>
        <x:v>0</x:v>
      </x:c>
      <x:c r="R3089" s="7" t="n">
        <x:f>M3089+MAX(0,K3089-MAX(0,P3089-G3089-J3089))</x:f>
        <x:v>0</x:v>
      </x:c>
      <x:c r="S3089" s="7" t="n">
        <x:f>SUM(O3089,Q3089,R3089)</x:f>
        <x:v>0</x:v>
      </x:c>
      <x:c r="T3089" s="14" t="n">
        <x:f>'Inventory detail'!T837</x:f>
        <x:v>0.0785</x:v>
      </x:c>
      <x:c r="U3089" s="14" t="str">
        <x:f>'Inventory detail'!U837</x:f>
        <x:v>n.a.</x:v>
      </x:c>
      <x:c r="V3089" s="9" t="n">
        <x:f>O3089*T3089</x:f>
        <x:v>0</x:v>
      </x:c>
      <x:c r="W3089" s="9" t="n">
        <x:f>Q3089*T3089</x:f>
        <x:v>0</x:v>
      </x:c>
      <x:c r="X3089" s="9" t="n">
        <x:f>R3089*T3089</x:f>
        <x:v>0</x:v>
      </x:c>
      <x:c r="Y3089" s="9" t="n">
        <x:f>S3089*T3089</x:f>
        <x:v>0</x:v>
      </x:c>
      <x:c r="Z3089" s="9" t="str">
        <x:f>IF(ISNUMBER(U3089),S3089*(U3089-T3089),"n.a.")</x:f>
        <x:v>n.a.</x:v>
      </x:c>
      <x:c r="AA3089" s="9" t="n">
        <x:f>IF(ISNUMBER(U3089),Y3089,0)</x:f>
        <x:v>0</x:v>
      </x:c>
      <x:c r="AB3089" s="7" t="n">
        <x:f>MAX(0,L3089-SUM(F3089:K3089))</x:f>
        <x:v>0</x:v>
      </x:c>
    </x:row>
    <x:row r="3090" ht="22" customHeight="1">
      <x:c r="A3090" s="18" t="n">
        <x:f>Summary!E$41</x:f>
        <x:v>46388</x:v>
      </x:c>
      <x:c r="B3090" s="2" t="str">
        <x:f>'Inventory detail'!A838</x:f>
        <x:v>COIL</x:v>
      </x:c>
      <x:c r="C3090" s="2" t="str">
        <x:f>'Inventory detail'!B838</x:f>
        <x:v>30</x:v>
      </x:c>
      <x:c r="D3090" s="2" t="str">
        <x:f>'Inventory detail'!C838</x:f>
        <x:v>18MAR12-4</x:v>
      </x:c>
      <x:c r="E3090" s="10" t="n">
        <x:f>A1964</x:f>
        <x:v>46357</x:v>
      </x:c>
      <x:c r="F3090" s="7" t="n">
        <x:f>O1964</x:f>
        <x:v>0</x:v>
      </x:c>
      <x:c r="G3090" s="7" t="n">
        <x:f>Q1964</x:f>
        <x:v>0</x:v>
      </x:c>
      <x:c r="H3090" s="7" t="n">
        <x:f>R1964</x:f>
        <x:v>0</x:v>
      </x:c>
      <x:c r="I3090" s="7" t="n">
        <x:f>0</x:f>
        <x:v>0</x:v>
      </x:c>
      <x:c r="J3090" s="7" t="n">
        <x:f>0</x:f>
        <x:v>0</x:v>
      </x:c>
      <x:c r="K3090" s="7" t="n">
        <x:f>0</x:f>
        <x:v>0</x:v>
      </x:c>
      <x:c r="L3090" s="7" t="n">
        <x:f>'Inventory detail'!F838*Summary!$K$5*(A3090-E3090)/Summary!$K$6</x:f>
        <x:v>0</x:v>
      </x:c>
      <x:c r="M3090" s="7" t="n">
        <x:f>MAX(0,H3090-L3090)</x:f>
        <x:v>0</x:v>
      </x:c>
      <x:c r="N3090" s="7" t="n">
        <x:f>MAX(0,L3090-H3090)</x:f>
        <x:v>0</x:v>
      </x:c>
      <x:c r="O3090" s="7" t="n">
        <x:f>MAX(0,F3090+I3090-N3090)</x:f>
        <x:v>0</x:v>
      </x:c>
      <x:c r="P3090" s="7" t="n">
        <x:f>MAX(0,N3090-F3090-I3090)</x:f>
        <x:v>0</x:v>
      </x:c>
      <x:c r="Q3090" s="7" t="n">
        <x:f>MAX(0,G3090+J3090-P3090)</x:f>
        <x:v>0</x:v>
      </x:c>
      <x:c r="R3090" s="7" t="n">
        <x:f>M3090+MAX(0,K3090-MAX(0,P3090-G3090-J3090))</x:f>
        <x:v>0</x:v>
      </x:c>
      <x:c r="S3090" s="7" t="n">
        <x:f>SUM(O3090,Q3090,R3090)</x:f>
        <x:v>0</x:v>
      </x:c>
      <x:c r="T3090" s="14" t="n">
        <x:f>'Inventory detail'!T838</x:f>
        <x:v>0.0785</x:v>
      </x:c>
      <x:c r="U3090" s="14" t="str">
        <x:f>'Inventory detail'!U838</x:f>
        <x:v>n.a.</x:v>
      </x:c>
      <x:c r="V3090" s="9" t="n">
        <x:f>O3090*T3090</x:f>
        <x:v>0</x:v>
      </x:c>
      <x:c r="W3090" s="9" t="n">
        <x:f>Q3090*T3090</x:f>
        <x:v>0</x:v>
      </x:c>
      <x:c r="X3090" s="9" t="n">
        <x:f>R3090*T3090</x:f>
        <x:v>0</x:v>
      </x:c>
      <x:c r="Y3090" s="9" t="n">
        <x:f>S3090*T3090</x:f>
        <x:v>0</x:v>
      </x:c>
      <x:c r="Z3090" s="9" t="str">
        <x:f>IF(ISNUMBER(U3090),S3090*(U3090-T3090),"n.a.")</x:f>
        <x:v>n.a.</x:v>
      </x:c>
      <x:c r="AA3090" s="9" t="n">
        <x:f>IF(ISNUMBER(U3090),Y3090,0)</x:f>
        <x:v>0</x:v>
      </x:c>
      <x:c r="AB3090" s="7" t="n">
        <x:f>MAX(0,L3090-SUM(F3090:K3090))</x:f>
        <x:v>0</x:v>
      </x:c>
    </x:row>
    <x:row r="3091" ht="22" customHeight="1">
      <x:c r="A3091" s="18" t="n">
        <x:f>Summary!E$41</x:f>
        <x:v>46388</x:v>
      </x:c>
      <x:c r="B3091" s="2" t="str">
        <x:f>'Inventory detail'!A839</x:f>
        <x:v>COIL</x:v>
      </x:c>
      <x:c r="C3091" s="2" t="str">
        <x:f>'Inventory detail'!B839</x:f>
        <x:v>30</x:v>
      </x:c>
      <x:c r="D3091" s="2" t="str">
        <x:f>'Inventory detail'!C839</x:f>
        <x:v>18RED12-4</x:v>
      </x:c>
      <x:c r="E3091" s="10" t="n">
        <x:f>A1965</x:f>
        <x:v>46357</x:v>
      </x:c>
      <x:c r="F3091" s="7" t="n">
        <x:f>O1965</x:f>
        <x:v>0</x:v>
      </x:c>
      <x:c r="G3091" s="7" t="n">
        <x:f>Q1965</x:f>
        <x:v>0</x:v>
      </x:c>
      <x:c r="H3091" s="7" t="n">
        <x:f>R1965</x:f>
        <x:v>0</x:v>
      </x:c>
      <x:c r="I3091" s="7" t="n">
        <x:f>0</x:f>
        <x:v>0</x:v>
      </x:c>
      <x:c r="J3091" s="7" t="n">
        <x:f>0</x:f>
        <x:v>0</x:v>
      </x:c>
      <x:c r="K3091" s="7" t="n">
        <x:f>0</x:f>
        <x:v>0</x:v>
      </x:c>
      <x:c r="L3091" s="7" t="n">
        <x:f>'Inventory detail'!F839*Summary!$K$5*(A3091-E3091)/Summary!$K$6</x:f>
        <x:v>0</x:v>
      </x:c>
      <x:c r="M3091" s="7" t="n">
        <x:f>MAX(0,H3091-L3091)</x:f>
        <x:v>0</x:v>
      </x:c>
      <x:c r="N3091" s="7" t="n">
        <x:f>MAX(0,L3091-H3091)</x:f>
        <x:v>0</x:v>
      </x:c>
      <x:c r="O3091" s="7" t="n">
        <x:f>MAX(0,F3091+I3091-N3091)</x:f>
        <x:v>0</x:v>
      </x:c>
      <x:c r="P3091" s="7" t="n">
        <x:f>MAX(0,N3091-F3091-I3091)</x:f>
        <x:v>0</x:v>
      </x:c>
      <x:c r="Q3091" s="7" t="n">
        <x:f>MAX(0,G3091+J3091-P3091)</x:f>
        <x:v>0</x:v>
      </x:c>
      <x:c r="R3091" s="7" t="n">
        <x:f>M3091+MAX(0,K3091-MAX(0,P3091-G3091-J3091))</x:f>
        <x:v>0</x:v>
      </x:c>
      <x:c r="S3091" s="7" t="n">
        <x:f>SUM(O3091,Q3091,R3091)</x:f>
        <x:v>0</x:v>
      </x:c>
      <x:c r="T3091" s="14" t="n">
        <x:f>'Inventory detail'!T839</x:f>
        <x:v>0.1448</x:v>
      </x:c>
      <x:c r="U3091" s="14" t="n">
        <x:f>'Inventory detail'!U839</x:f>
        <x:v>0.141882</x:v>
      </x:c>
      <x:c r="V3091" s="9" t="n">
        <x:f>O3091*T3091</x:f>
        <x:v>0</x:v>
      </x:c>
      <x:c r="W3091" s="9" t="n">
        <x:f>Q3091*T3091</x:f>
        <x:v>0</x:v>
      </x:c>
      <x:c r="X3091" s="9" t="n">
        <x:f>R3091*T3091</x:f>
        <x:v>0</x:v>
      </x:c>
      <x:c r="Y3091" s="9" t="n">
        <x:f>S3091*T3091</x:f>
        <x:v>0</x:v>
      </x:c>
      <x:c r="Z3091" s="9" t="n">
        <x:f>IF(ISNUMBER(U3091),S3091*(U3091-T3091),"n.a.")</x:f>
        <x:v>0</x:v>
      </x:c>
      <x:c r="AA3091" s="9" t="n">
        <x:f>IF(ISNUMBER(U3091),Y3091,0)</x:f>
        <x:v>0</x:v>
      </x:c>
      <x:c r="AB3091" s="7" t="n">
        <x:f>MAX(0,L3091-SUM(F3091:K3091))</x:f>
        <x:v>0</x:v>
      </x:c>
    </x:row>
    <x:row r="3092" ht="22" customHeight="1">
      <x:c r="A3092" s="18" t="n">
        <x:f>Summary!E$41</x:f>
        <x:v>46388</x:v>
      </x:c>
      <x:c r="B3092" s="2" t="str">
        <x:f>'Inventory detail'!A840</x:f>
        <x:v>COIL</x:v>
      </x:c>
      <x:c r="C3092" s="2" t="str">
        <x:f>'Inventory detail'!B840</x:f>
        <x:v>30</x:v>
      </x:c>
      <x:c r="D3092" s="2" t="str">
        <x:f>'Inventory detail'!C840</x:f>
        <x:v>18WHT12-5</x:v>
      </x:c>
      <x:c r="E3092" s="10" t="n">
        <x:f>A1966</x:f>
        <x:v>46357</x:v>
      </x:c>
      <x:c r="F3092" s="7" t="n">
        <x:f>O1966</x:f>
        <x:v>0</x:v>
      </x:c>
      <x:c r="G3092" s="7" t="n">
        <x:f>Q1966</x:f>
        <x:v>0</x:v>
      </x:c>
      <x:c r="H3092" s="7" t="n">
        <x:f>R1966</x:f>
        <x:v>0</x:v>
      </x:c>
      <x:c r="I3092" s="7" t="n">
        <x:f>0</x:f>
        <x:v>0</x:v>
      </x:c>
      <x:c r="J3092" s="7" t="n">
        <x:f>0</x:f>
        <x:v>0</x:v>
      </x:c>
      <x:c r="K3092" s="7" t="n">
        <x:f>0</x:f>
        <x:v>0</x:v>
      </x:c>
      <x:c r="L3092" s="7" t="n">
        <x:f>'Inventory detail'!F840*Summary!$K$5*(A3092-E3092)/Summary!$K$6</x:f>
        <x:v>0</x:v>
      </x:c>
      <x:c r="M3092" s="7" t="n">
        <x:f>MAX(0,H3092-L3092)</x:f>
        <x:v>0</x:v>
      </x:c>
      <x:c r="N3092" s="7" t="n">
        <x:f>MAX(0,L3092-H3092)</x:f>
        <x:v>0</x:v>
      </x:c>
      <x:c r="O3092" s="7" t="n">
        <x:f>MAX(0,F3092+I3092-N3092)</x:f>
        <x:v>0</x:v>
      </x:c>
      <x:c r="P3092" s="7" t="n">
        <x:f>MAX(0,N3092-F3092-I3092)</x:f>
        <x:v>0</x:v>
      </x:c>
      <x:c r="Q3092" s="7" t="n">
        <x:f>MAX(0,G3092+J3092-P3092)</x:f>
        <x:v>0</x:v>
      </x:c>
      <x:c r="R3092" s="7" t="n">
        <x:f>M3092+MAX(0,K3092-MAX(0,P3092-G3092-J3092))</x:f>
        <x:v>0</x:v>
      </x:c>
      <x:c r="S3092" s="7" t="n">
        <x:f>SUM(O3092,Q3092,R3092)</x:f>
        <x:v>0</x:v>
      </x:c>
      <x:c r="T3092" s="14" t="n">
        <x:f>'Inventory detail'!T840</x:f>
        <x:v>0.0909</x:v>
      </x:c>
      <x:c r="U3092" s="14" t="str">
        <x:f>'Inventory detail'!U840</x:f>
        <x:v>n.a.</x:v>
      </x:c>
      <x:c r="V3092" s="9" t="n">
        <x:f>O3092*T3092</x:f>
        <x:v>0</x:v>
      </x:c>
      <x:c r="W3092" s="9" t="n">
        <x:f>Q3092*T3092</x:f>
        <x:v>0</x:v>
      </x:c>
      <x:c r="X3092" s="9" t="n">
        <x:f>R3092*T3092</x:f>
        <x:v>0</x:v>
      </x:c>
      <x:c r="Y3092" s="9" t="n">
        <x:f>S3092*T3092</x:f>
        <x:v>0</x:v>
      </x:c>
      <x:c r="Z3092" s="9" t="str">
        <x:f>IF(ISNUMBER(U3092),S3092*(U3092-T3092),"n.a.")</x:f>
        <x:v>n.a.</x:v>
      </x:c>
      <x:c r="AA3092" s="9" t="n">
        <x:f>IF(ISNUMBER(U3092),Y3092,0)</x:f>
        <x:v>0</x:v>
      </x:c>
      <x:c r="AB3092" s="7" t="n">
        <x:f>MAX(0,L3092-SUM(F3092:K3092))</x:f>
        <x:v>0</x:v>
      </x:c>
    </x:row>
    <x:row r="3093" ht="22" customHeight="1">
      <x:c r="A3093" s="18" t="n">
        <x:f>Summary!E$41</x:f>
        <x:v>46388</x:v>
      </x:c>
      <x:c r="B3093" s="2" t="str">
        <x:f>'Inventory detail'!A841</x:f>
        <x:v>COIL</x:v>
      </x:c>
      <x:c r="C3093" s="2" t="str">
        <x:f>'Inventory detail'!B841</x:f>
        <x:v>30</x:v>
      </x:c>
      <x:c r="D3093" s="2" t="str">
        <x:f>'Inventory detail'!C841</x:f>
        <x:v>20BLK12-5</x:v>
      </x:c>
      <x:c r="E3093" s="10" t="n">
        <x:f>A1967</x:f>
        <x:v>46357</x:v>
      </x:c>
      <x:c r="F3093" s="7" t="n">
        <x:f>O1967</x:f>
        <x:v>0</x:v>
      </x:c>
      <x:c r="G3093" s="7" t="n">
        <x:f>Q1967</x:f>
        <x:v>0</x:v>
      </x:c>
      <x:c r="H3093" s="7" t="n">
        <x:f>R1967</x:f>
        <x:v>0</x:v>
      </x:c>
      <x:c r="I3093" s="7" t="n">
        <x:f>0</x:f>
        <x:v>0</x:v>
      </x:c>
      <x:c r="J3093" s="7" t="n">
        <x:f>0</x:f>
        <x:v>0</x:v>
      </x:c>
      <x:c r="K3093" s="7" t="n">
        <x:f>0</x:f>
        <x:v>0</x:v>
      </x:c>
      <x:c r="L3093" s="7" t="n">
        <x:f>'Inventory detail'!F841*Summary!$K$5*(A3093-E3093)/Summary!$K$6</x:f>
        <x:v>0</x:v>
      </x:c>
      <x:c r="M3093" s="7" t="n">
        <x:f>MAX(0,H3093-L3093)</x:f>
        <x:v>0</x:v>
      </x:c>
      <x:c r="N3093" s="7" t="n">
        <x:f>MAX(0,L3093-H3093)</x:f>
        <x:v>0</x:v>
      </x:c>
      <x:c r="O3093" s="7" t="n">
        <x:f>MAX(0,F3093+I3093-N3093)</x:f>
        <x:v>0</x:v>
      </x:c>
      <x:c r="P3093" s="7" t="n">
        <x:f>MAX(0,N3093-F3093-I3093)</x:f>
        <x:v>0</x:v>
      </x:c>
      <x:c r="Q3093" s="7" t="n">
        <x:f>MAX(0,G3093+J3093-P3093)</x:f>
        <x:v>0</x:v>
      </x:c>
      <x:c r="R3093" s="7" t="n">
        <x:f>M3093+MAX(0,K3093-MAX(0,P3093-G3093-J3093))</x:f>
        <x:v>0</x:v>
      </x:c>
      <x:c r="S3093" s="7" t="n">
        <x:f>SUM(O3093,Q3093,R3093)</x:f>
        <x:v>0</x:v>
      </x:c>
      <x:c r="T3093" s="14" t="n">
        <x:f>'Inventory detail'!T841</x:f>
        <x:v>0.098</x:v>
      </x:c>
      <x:c r="U3093" s="14" t="str">
        <x:f>'Inventory detail'!U841</x:f>
        <x:v>n.a.</x:v>
      </x:c>
      <x:c r="V3093" s="9" t="n">
        <x:f>O3093*T3093</x:f>
        <x:v>0</x:v>
      </x:c>
      <x:c r="W3093" s="9" t="n">
        <x:f>Q3093*T3093</x:f>
        <x:v>0</x:v>
      </x:c>
      <x:c r="X3093" s="9" t="n">
        <x:f>R3093*T3093</x:f>
        <x:v>0</x:v>
      </x:c>
      <x:c r="Y3093" s="9" t="n">
        <x:f>S3093*T3093</x:f>
        <x:v>0</x:v>
      </x:c>
      <x:c r="Z3093" s="9" t="str">
        <x:f>IF(ISNUMBER(U3093),S3093*(U3093-T3093),"n.a.")</x:f>
        <x:v>n.a.</x:v>
      </x:c>
      <x:c r="AA3093" s="9" t="n">
        <x:f>IF(ISNUMBER(U3093),Y3093,0)</x:f>
        <x:v>0</x:v>
      </x:c>
      <x:c r="AB3093" s="7" t="n">
        <x:f>MAX(0,L3093-SUM(F3093:K3093))</x:f>
        <x:v>0</x:v>
      </x:c>
    </x:row>
    <x:row r="3094" ht="22" customHeight="1">
      <x:c r="A3094" s="18" t="n">
        <x:f>Summary!E$41</x:f>
        <x:v>46388</x:v>
      </x:c>
      <x:c r="B3094" s="2" t="str">
        <x:f>'Inventory detail'!A842</x:f>
        <x:v>COIL</x:v>
      </x:c>
      <x:c r="C3094" s="2" t="str">
        <x:f>'Inventory detail'!B842</x:f>
        <x:v>30</x:v>
      </x:c>
      <x:c r="D3094" s="2" t="str">
        <x:f>'Inventory detail'!C842</x:f>
        <x:v>20BLK36-5</x:v>
      </x:c>
      <x:c r="E3094" s="10" t="n">
        <x:f>A1968</x:f>
        <x:v>46357</x:v>
      </x:c>
      <x:c r="F3094" s="7" t="n">
        <x:f>O1968</x:f>
        <x:v>0</x:v>
      </x:c>
      <x:c r="G3094" s="7" t="n">
        <x:f>Q1968</x:f>
        <x:v>0</x:v>
      </x:c>
      <x:c r="H3094" s="7" t="n">
        <x:f>R1968</x:f>
        <x:v>0</x:v>
      </x:c>
      <x:c r="I3094" s="7" t="n">
        <x:f>0</x:f>
        <x:v>0</x:v>
      </x:c>
      <x:c r="J3094" s="7" t="n">
        <x:f>0</x:f>
        <x:v>0</x:v>
      </x:c>
      <x:c r="K3094" s="7" t="n">
        <x:f>0</x:f>
        <x:v>0</x:v>
      </x:c>
      <x:c r="L3094" s="7" t="n">
        <x:f>'Inventory detail'!F842*Summary!$K$5*(A3094-E3094)/Summary!$K$6</x:f>
        <x:v>0</x:v>
      </x:c>
      <x:c r="M3094" s="7" t="n">
        <x:f>MAX(0,H3094-L3094)</x:f>
        <x:v>0</x:v>
      </x:c>
      <x:c r="N3094" s="7" t="n">
        <x:f>MAX(0,L3094-H3094)</x:f>
        <x:v>0</x:v>
      </x:c>
      <x:c r="O3094" s="7" t="n">
        <x:f>MAX(0,F3094+I3094-N3094)</x:f>
        <x:v>0</x:v>
      </x:c>
      <x:c r="P3094" s="7" t="n">
        <x:f>MAX(0,N3094-F3094-I3094)</x:f>
        <x:v>0</x:v>
      </x:c>
      <x:c r="Q3094" s="7" t="n">
        <x:f>MAX(0,G3094+J3094-P3094)</x:f>
        <x:v>0</x:v>
      </x:c>
      <x:c r="R3094" s="7" t="n">
        <x:f>M3094+MAX(0,K3094-MAX(0,P3094-G3094-J3094))</x:f>
        <x:v>0</x:v>
      </x:c>
      <x:c r="S3094" s="7" t="n">
        <x:f>SUM(O3094,Q3094,R3094)</x:f>
        <x:v>0</x:v>
      </x:c>
      <x:c r="T3094" s="14" t="n">
        <x:f>'Inventory detail'!T842</x:f>
        <x:v>0.272</x:v>
      </x:c>
      <x:c r="U3094" s="14" t="str">
        <x:f>'Inventory detail'!U842</x:f>
        <x:v>n.a.</x:v>
      </x:c>
      <x:c r="V3094" s="9" t="n">
        <x:f>O3094*T3094</x:f>
        <x:v>0</x:v>
      </x:c>
      <x:c r="W3094" s="9" t="n">
        <x:f>Q3094*T3094</x:f>
        <x:v>0</x:v>
      </x:c>
      <x:c r="X3094" s="9" t="n">
        <x:f>R3094*T3094</x:f>
        <x:v>0</x:v>
      </x:c>
      <x:c r="Y3094" s="9" t="n">
        <x:f>S3094*T3094</x:f>
        <x:v>0</x:v>
      </x:c>
      <x:c r="Z3094" s="9" t="str">
        <x:f>IF(ISNUMBER(U3094),S3094*(U3094-T3094),"n.a.")</x:f>
        <x:v>n.a.</x:v>
      </x:c>
      <x:c r="AA3094" s="9" t="n">
        <x:f>IF(ISNUMBER(U3094),Y3094,0)</x:f>
        <x:v>0</x:v>
      </x:c>
      <x:c r="AB3094" s="7" t="n">
        <x:f>MAX(0,L3094-SUM(F3094:K3094))</x:f>
        <x:v>0</x:v>
      </x:c>
    </x:row>
    <x:row r="3095" ht="22" customHeight="1">
      <x:c r="A3095" s="18" t="n">
        <x:f>Summary!E$41</x:f>
        <x:v>46388</x:v>
      </x:c>
      <x:c r="B3095" s="2" t="str">
        <x:f>'Inventory detail'!A843</x:f>
        <x:v>COIL</x:v>
      </x:c>
      <x:c r="C3095" s="2" t="str">
        <x:f>'Inventory detail'!B843</x:f>
        <x:v>30</x:v>
      </x:c>
      <x:c r="D3095" s="2" t="str">
        <x:f>'Inventory detail'!C843</x:f>
        <x:v>20BLU12-4</x:v>
      </x:c>
      <x:c r="E3095" s="10" t="n">
        <x:f>A1969</x:f>
        <x:v>46357</x:v>
      </x:c>
      <x:c r="F3095" s="7" t="n">
        <x:f>O1969</x:f>
        <x:v>0</x:v>
      </x:c>
      <x:c r="G3095" s="7" t="n">
        <x:f>Q1969</x:f>
        <x:v>0</x:v>
      </x:c>
      <x:c r="H3095" s="7" t="n">
        <x:f>R1969</x:f>
        <x:v>0</x:v>
      </x:c>
      <x:c r="I3095" s="7" t="n">
        <x:f>0</x:f>
        <x:v>0</x:v>
      </x:c>
      <x:c r="J3095" s="7" t="n">
        <x:f>0</x:f>
        <x:v>0</x:v>
      </x:c>
      <x:c r="K3095" s="7" t="n">
        <x:f>0</x:f>
        <x:v>0</x:v>
      </x:c>
      <x:c r="L3095" s="7" t="n">
        <x:f>'Inventory detail'!F843*Summary!$K$5*(A3095-E3095)/Summary!$K$6</x:f>
        <x:v>0</x:v>
      </x:c>
      <x:c r="M3095" s="7" t="n">
        <x:f>MAX(0,H3095-L3095)</x:f>
        <x:v>0</x:v>
      </x:c>
      <x:c r="N3095" s="7" t="n">
        <x:f>MAX(0,L3095-H3095)</x:f>
        <x:v>0</x:v>
      </x:c>
      <x:c r="O3095" s="7" t="n">
        <x:f>MAX(0,F3095+I3095-N3095)</x:f>
        <x:v>0</x:v>
      </x:c>
      <x:c r="P3095" s="7" t="n">
        <x:f>MAX(0,N3095-F3095-I3095)</x:f>
        <x:v>0</x:v>
      </x:c>
      <x:c r="Q3095" s="7" t="n">
        <x:f>MAX(0,G3095+J3095-P3095)</x:f>
        <x:v>0</x:v>
      </x:c>
      <x:c r="R3095" s="7" t="n">
        <x:f>M3095+MAX(0,K3095-MAX(0,P3095-G3095-J3095))</x:f>
        <x:v>0</x:v>
      </x:c>
      <x:c r="S3095" s="7" t="n">
        <x:f>SUM(O3095,Q3095,R3095)</x:f>
        <x:v>0</x:v>
      </x:c>
      <x:c r="T3095" s="14" t="n">
        <x:f>'Inventory detail'!T843</x:f>
        <x:v>0.1567</x:v>
      </x:c>
      <x:c r="U3095" s="14" t="n">
        <x:f>'Inventory detail'!U843</x:f>
        <x:v>0.1534845</x:v>
      </x:c>
      <x:c r="V3095" s="9" t="n">
        <x:f>O3095*T3095</x:f>
        <x:v>0</x:v>
      </x:c>
      <x:c r="W3095" s="9" t="n">
        <x:f>Q3095*T3095</x:f>
        <x:v>0</x:v>
      </x:c>
      <x:c r="X3095" s="9" t="n">
        <x:f>R3095*T3095</x:f>
        <x:v>0</x:v>
      </x:c>
      <x:c r="Y3095" s="9" t="n">
        <x:f>S3095*T3095</x:f>
        <x:v>0</x:v>
      </x:c>
      <x:c r="Z3095" s="9" t="n">
        <x:f>IF(ISNUMBER(U3095),S3095*(U3095-T3095),"n.a.")</x:f>
        <x:v>0</x:v>
      </x:c>
      <x:c r="AA3095" s="9" t="n">
        <x:f>IF(ISNUMBER(U3095),Y3095,0)</x:f>
        <x:v>0</x:v>
      </x:c>
      <x:c r="AB3095" s="7" t="n">
        <x:f>MAX(0,L3095-SUM(F3095:K3095))</x:f>
        <x:v>0</x:v>
      </x:c>
    </x:row>
    <x:row r="3096" ht="22" customHeight="1">
      <x:c r="A3096" s="18" t="n">
        <x:f>Summary!E$41</x:f>
        <x:v>46388</x:v>
      </x:c>
      <x:c r="B3096" s="2" t="str">
        <x:f>'Inventory detail'!A844</x:f>
        <x:v>COIL</x:v>
      </x:c>
      <x:c r="C3096" s="2" t="str">
        <x:f>'Inventory detail'!B844</x:f>
        <x:v>30</x:v>
      </x:c>
      <x:c r="D3096" s="2" t="str">
        <x:f>'Inventory detail'!C844</x:f>
        <x:v>20FG12-4</x:v>
      </x:c>
      <x:c r="E3096" s="10" t="n">
        <x:f>A1970</x:f>
        <x:v>46357</x:v>
      </x:c>
      <x:c r="F3096" s="7" t="n">
        <x:f>O1970</x:f>
        <x:v>0</x:v>
      </x:c>
      <x:c r="G3096" s="7" t="n">
        <x:f>Q1970</x:f>
        <x:v>0</x:v>
      </x:c>
      <x:c r="H3096" s="7" t="n">
        <x:f>R1970</x:f>
        <x:v>0</x:v>
      </x:c>
      <x:c r="I3096" s="7" t="n">
        <x:f>0</x:f>
        <x:v>0</x:v>
      </x:c>
      <x:c r="J3096" s="7" t="n">
        <x:f>0</x:f>
        <x:v>0</x:v>
      </x:c>
      <x:c r="K3096" s="7" t="n">
        <x:f>0</x:f>
        <x:v>0</x:v>
      </x:c>
      <x:c r="L3096" s="7" t="n">
        <x:f>'Inventory detail'!F844*Summary!$K$5*(A3096-E3096)/Summary!$K$6</x:f>
        <x:v>0</x:v>
      </x:c>
      <x:c r="M3096" s="7" t="n">
        <x:f>MAX(0,H3096-L3096)</x:f>
        <x:v>0</x:v>
      </x:c>
      <x:c r="N3096" s="7" t="n">
        <x:f>MAX(0,L3096-H3096)</x:f>
        <x:v>0</x:v>
      </x:c>
      <x:c r="O3096" s="7" t="n">
        <x:f>MAX(0,F3096+I3096-N3096)</x:f>
        <x:v>0</x:v>
      </x:c>
      <x:c r="P3096" s="7" t="n">
        <x:f>MAX(0,N3096-F3096-I3096)</x:f>
        <x:v>0</x:v>
      </x:c>
      <x:c r="Q3096" s="7" t="n">
        <x:f>MAX(0,G3096+J3096-P3096)</x:f>
        <x:v>0</x:v>
      </x:c>
      <x:c r="R3096" s="7" t="n">
        <x:f>M3096+MAX(0,K3096-MAX(0,P3096-G3096-J3096))</x:f>
        <x:v>0</x:v>
      </x:c>
      <x:c r="S3096" s="7" t="n">
        <x:f>SUM(O3096,Q3096,R3096)</x:f>
        <x:v>0</x:v>
      </x:c>
      <x:c r="T3096" s="14" t="n">
        <x:f>'Inventory detail'!T844</x:f>
        <x:v>0.085</x:v>
      </x:c>
      <x:c r="U3096" s="14" t="str">
        <x:f>'Inventory detail'!U844</x:f>
        <x:v>n.a.</x:v>
      </x:c>
      <x:c r="V3096" s="9" t="n">
        <x:f>O3096*T3096</x:f>
        <x:v>0</x:v>
      </x:c>
      <x:c r="W3096" s="9" t="n">
        <x:f>Q3096*T3096</x:f>
        <x:v>0</x:v>
      </x:c>
      <x:c r="X3096" s="9" t="n">
        <x:f>R3096*T3096</x:f>
        <x:v>0</x:v>
      </x:c>
      <x:c r="Y3096" s="9" t="n">
        <x:f>S3096*T3096</x:f>
        <x:v>0</x:v>
      </x:c>
      <x:c r="Z3096" s="9" t="str">
        <x:f>IF(ISNUMBER(U3096),S3096*(U3096-T3096),"n.a.")</x:f>
        <x:v>n.a.</x:v>
      </x:c>
      <x:c r="AA3096" s="9" t="n">
        <x:f>IF(ISNUMBER(U3096),Y3096,0)</x:f>
        <x:v>0</x:v>
      </x:c>
      <x:c r="AB3096" s="7" t="n">
        <x:f>MAX(0,L3096-SUM(F3096:K3096))</x:f>
        <x:v>0</x:v>
      </x:c>
    </x:row>
    <x:row r="3097" ht="22" customHeight="1">
      <x:c r="A3097" s="18" t="n">
        <x:f>Summary!E$41</x:f>
        <x:v>46388</x:v>
      </x:c>
      <x:c r="B3097" s="2" t="str">
        <x:f>'Inventory detail'!A845</x:f>
        <x:v>COIL</x:v>
      </x:c>
      <x:c r="C3097" s="2" t="str">
        <x:f>'Inventory detail'!B845</x:f>
        <x:v>30</x:v>
      </x:c>
      <x:c r="D3097" s="2" t="str">
        <x:f>'Inventory detail'!C845</x:f>
        <x:v>20MAR12-4</x:v>
      </x:c>
      <x:c r="E3097" s="10" t="n">
        <x:f>A1971</x:f>
        <x:v>46357</x:v>
      </x:c>
      <x:c r="F3097" s="7" t="n">
        <x:f>O1971</x:f>
        <x:v>0</x:v>
      </x:c>
      <x:c r="G3097" s="7" t="n">
        <x:f>Q1971</x:f>
        <x:v>0</x:v>
      </x:c>
      <x:c r="H3097" s="7" t="n">
        <x:f>R1971</x:f>
        <x:v>0</x:v>
      </x:c>
      <x:c r="I3097" s="7" t="n">
        <x:f>0</x:f>
        <x:v>0</x:v>
      </x:c>
      <x:c r="J3097" s="7" t="n">
        <x:f>0</x:f>
        <x:v>0</x:v>
      </x:c>
      <x:c r="K3097" s="7" t="n">
        <x:f>0</x:f>
        <x:v>0</x:v>
      </x:c>
      <x:c r="L3097" s="7" t="n">
        <x:f>'Inventory detail'!F845*Summary!$K$5*(A3097-E3097)/Summary!$K$6</x:f>
        <x:v>0</x:v>
      </x:c>
      <x:c r="M3097" s="7" t="n">
        <x:f>MAX(0,H3097-L3097)</x:f>
        <x:v>0</x:v>
      </x:c>
      <x:c r="N3097" s="7" t="n">
        <x:f>MAX(0,L3097-H3097)</x:f>
        <x:v>0</x:v>
      </x:c>
      <x:c r="O3097" s="7" t="n">
        <x:f>MAX(0,F3097+I3097-N3097)</x:f>
        <x:v>0</x:v>
      </x:c>
      <x:c r="P3097" s="7" t="n">
        <x:f>MAX(0,N3097-F3097-I3097)</x:f>
        <x:v>0</x:v>
      </x:c>
      <x:c r="Q3097" s="7" t="n">
        <x:f>MAX(0,G3097+J3097-P3097)</x:f>
        <x:v>0</x:v>
      </x:c>
      <x:c r="R3097" s="7" t="n">
        <x:f>M3097+MAX(0,K3097-MAX(0,P3097-G3097-J3097))</x:f>
        <x:v>0</x:v>
      </x:c>
      <x:c r="S3097" s="7" t="n">
        <x:f>SUM(O3097,Q3097,R3097)</x:f>
        <x:v>0</x:v>
      </x:c>
      <x:c r="T3097" s="14" t="n">
        <x:f>'Inventory detail'!T845</x:f>
        <x:v>0.085</x:v>
      </x:c>
      <x:c r="U3097" s="14" t="str">
        <x:f>'Inventory detail'!U845</x:f>
        <x:v>n.a.</x:v>
      </x:c>
      <x:c r="V3097" s="9" t="n">
        <x:f>O3097*T3097</x:f>
        <x:v>0</x:v>
      </x:c>
      <x:c r="W3097" s="9" t="n">
        <x:f>Q3097*T3097</x:f>
        <x:v>0</x:v>
      </x:c>
      <x:c r="X3097" s="9" t="n">
        <x:f>R3097*T3097</x:f>
        <x:v>0</x:v>
      </x:c>
      <x:c r="Y3097" s="9" t="n">
        <x:f>S3097*T3097</x:f>
        <x:v>0</x:v>
      </x:c>
      <x:c r="Z3097" s="9" t="str">
        <x:f>IF(ISNUMBER(U3097),S3097*(U3097-T3097),"n.a.")</x:f>
        <x:v>n.a.</x:v>
      </x:c>
      <x:c r="AA3097" s="9" t="n">
        <x:f>IF(ISNUMBER(U3097),Y3097,0)</x:f>
        <x:v>0</x:v>
      </x:c>
      <x:c r="AB3097" s="7" t="n">
        <x:f>MAX(0,L3097-SUM(F3097:K3097))</x:f>
        <x:v>0</x:v>
      </x:c>
    </x:row>
    <x:row r="3098" ht="22" customHeight="1">
      <x:c r="A3098" s="18" t="n">
        <x:f>Summary!E$41</x:f>
        <x:v>46388</x:v>
      </x:c>
      <x:c r="B3098" s="2" t="str">
        <x:f>'Inventory detail'!A846</x:f>
        <x:v>COIL</x:v>
      </x:c>
      <x:c r="C3098" s="2" t="str">
        <x:f>'Inventory detail'!B846</x:f>
        <x:v>30</x:v>
      </x:c>
      <x:c r="D3098" s="2" t="str">
        <x:f>'Inventory detail'!C846</x:f>
        <x:v>20RED12-4</x:v>
      </x:c>
      <x:c r="E3098" s="10" t="n">
        <x:f>A1972</x:f>
        <x:v>46357</x:v>
      </x:c>
      <x:c r="F3098" s="7" t="n">
        <x:f>O1972</x:f>
        <x:v>0</x:v>
      </x:c>
      <x:c r="G3098" s="7" t="n">
        <x:f>Q1972</x:f>
        <x:v>0</x:v>
      </x:c>
      <x:c r="H3098" s="7" t="n">
        <x:f>R1972</x:f>
        <x:v>0</x:v>
      </x:c>
      <x:c r="I3098" s="7" t="n">
        <x:f>0</x:f>
        <x:v>0</x:v>
      </x:c>
      <x:c r="J3098" s="7" t="n">
        <x:f>0</x:f>
        <x:v>0</x:v>
      </x:c>
      <x:c r="K3098" s="7" t="n">
        <x:f>0</x:f>
        <x:v>0</x:v>
      </x:c>
      <x:c r="L3098" s="7" t="n">
        <x:f>'Inventory detail'!F846*Summary!$K$5*(A3098-E3098)/Summary!$K$6</x:f>
        <x:v>0</x:v>
      </x:c>
      <x:c r="M3098" s="7" t="n">
        <x:f>MAX(0,H3098-L3098)</x:f>
        <x:v>0</x:v>
      </x:c>
      <x:c r="N3098" s="7" t="n">
        <x:f>MAX(0,L3098-H3098)</x:f>
        <x:v>0</x:v>
      </x:c>
      <x:c r="O3098" s="7" t="n">
        <x:f>MAX(0,F3098+I3098-N3098)</x:f>
        <x:v>0</x:v>
      </x:c>
      <x:c r="P3098" s="7" t="n">
        <x:f>MAX(0,N3098-F3098-I3098)</x:f>
        <x:v>0</x:v>
      </x:c>
      <x:c r="Q3098" s="7" t="n">
        <x:f>MAX(0,G3098+J3098-P3098)</x:f>
        <x:v>0</x:v>
      </x:c>
      <x:c r="R3098" s="7" t="n">
        <x:f>M3098+MAX(0,K3098-MAX(0,P3098-G3098-J3098))</x:f>
        <x:v>0</x:v>
      </x:c>
      <x:c r="S3098" s="7" t="n">
        <x:f>SUM(O3098,Q3098,R3098)</x:f>
        <x:v>0</x:v>
      </x:c>
      <x:c r="T3098" s="14" t="n">
        <x:f>'Inventory detail'!T846</x:f>
        <x:v>0.1567</x:v>
      </x:c>
      <x:c r="U3098" s="14" t="n">
        <x:f>'Inventory detail'!U846</x:f>
        <x:v>0.1534845</x:v>
      </x:c>
      <x:c r="V3098" s="9" t="n">
        <x:f>O3098*T3098</x:f>
        <x:v>0</x:v>
      </x:c>
      <x:c r="W3098" s="9" t="n">
        <x:f>Q3098*T3098</x:f>
        <x:v>0</x:v>
      </x:c>
      <x:c r="X3098" s="9" t="n">
        <x:f>R3098*T3098</x:f>
        <x:v>0</x:v>
      </x:c>
      <x:c r="Y3098" s="9" t="n">
        <x:f>S3098*T3098</x:f>
        <x:v>0</x:v>
      </x:c>
      <x:c r="Z3098" s="9" t="n">
        <x:f>IF(ISNUMBER(U3098),S3098*(U3098-T3098),"n.a.")</x:f>
        <x:v>0</x:v>
      </x:c>
      <x:c r="AA3098" s="9" t="n">
        <x:f>IF(ISNUMBER(U3098),Y3098,0)</x:f>
        <x:v>0</x:v>
      </x:c>
      <x:c r="AB3098" s="7" t="n">
        <x:f>MAX(0,L3098-SUM(F3098:K3098))</x:f>
        <x:v>0</x:v>
      </x:c>
    </x:row>
    <x:row r="3099" ht="22" customHeight="1">
      <x:c r="A3099" s="18" t="n">
        <x:f>Summary!E$41</x:f>
        <x:v>46388</x:v>
      </x:c>
      <x:c r="B3099" s="2" t="str">
        <x:f>'Inventory detail'!A847</x:f>
        <x:v>COIL</x:v>
      </x:c>
      <x:c r="C3099" s="2" t="str">
        <x:f>'Inventory detail'!B847</x:f>
        <x:v>30</x:v>
      </x:c>
      <x:c r="D3099" s="2" t="str">
        <x:f>'Inventory detail'!C847</x:f>
        <x:v>20WHT36-4</x:v>
      </x:c>
      <x:c r="E3099" s="10" t="n">
        <x:f>A1973</x:f>
        <x:v>46357</x:v>
      </x:c>
      <x:c r="F3099" s="7" t="n">
        <x:f>O1973</x:f>
        <x:v>0</x:v>
      </x:c>
      <x:c r="G3099" s="7" t="n">
        <x:f>Q1973</x:f>
        <x:v>0</x:v>
      </x:c>
      <x:c r="H3099" s="7" t="n">
        <x:f>R1973</x:f>
        <x:v>700</x:v>
      </x:c>
      <x:c r="I3099" s="7" t="n">
        <x:f>0</x:f>
        <x:v>0</x:v>
      </x:c>
      <x:c r="J3099" s="7" t="n">
        <x:f>0</x:f>
        <x:v>0</x:v>
      </x:c>
      <x:c r="K3099" s="7" t="n">
        <x:f>0</x:f>
        <x:v>0</x:v>
      </x:c>
      <x:c r="L3099" s="7" t="n">
        <x:f>'Inventory detail'!F847*Summary!$K$5*(A3099-E3099)/Summary!$K$6</x:f>
        <x:v>0</x:v>
      </x:c>
      <x:c r="M3099" s="7" t="n">
        <x:f>MAX(0,H3099-L3099)</x:f>
        <x:v>700</x:v>
      </x:c>
      <x:c r="N3099" s="7" t="n">
        <x:f>MAX(0,L3099-H3099)</x:f>
        <x:v>0</x:v>
      </x:c>
      <x:c r="O3099" s="7" t="n">
        <x:f>MAX(0,F3099+I3099-N3099)</x:f>
        <x:v>0</x:v>
      </x:c>
      <x:c r="P3099" s="7" t="n">
        <x:f>MAX(0,N3099-F3099-I3099)</x:f>
        <x:v>0</x:v>
      </x:c>
      <x:c r="Q3099" s="7" t="n">
        <x:f>MAX(0,G3099+J3099-P3099)</x:f>
        <x:v>0</x:v>
      </x:c>
      <x:c r="R3099" s="7" t="n">
        <x:f>M3099+MAX(0,K3099-MAX(0,P3099-G3099-J3099))</x:f>
        <x:v>700</x:v>
      </x:c>
      <x:c r="S3099" s="7" t="n">
        <x:f>SUM(O3099,Q3099,R3099)</x:f>
        <x:v>700</x:v>
      </x:c>
      <x:c r="T3099" s="14" t="n">
        <x:f>'Inventory detail'!T847</x:f>
        <x:v>0.456</x:v>
      </x:c>
      <x:c r="U3099" s="14" t="n">
        <x:f>'Inventory detail'!U847</x:f>
        <x:v>0.4467515</x:v>
      </x:c>
      <x:c r="V3099" s="9" t="n">
        <x:f>O3099*T3099</x:f>
        <x:v>0</x:v>
      </x:c>
      <x:c r="W3099" s="9" t="n">
        <x:f>Q3099*T3099</x:f>
        <x:v>0</x:v>
      </x:c>
      <x:c r="X3099" s="9" t="n">
        <x:f>R3099*T3099</x:f>
        <x:v>319.2</x:v>
      </x:c>
      <x:c r="Y3099" s="9" t="n">
        <x:f>S3099*T3099</x:f>
        <x:v>319.2</x:v>
      </x:c>
      <x:c r="Z3099" s="9" t="n">
        <x:f>IF(ISNUMBER(U3099),S3099*(U3099-T3099),"n.a.")</x:f>
        <x:v>-6.473949999999995</x:v>
      </x:c>
      <x:c r="AA3099" s="9" t="n">
        <x:f>IF(ISNUMBER(U3099),Y3099,0)</x:f>
        <x:v>319.2</x:v>
      </x:c>
      <x:c r="AB3099" s="7" t="n">
        <x:f>MAX(0,L3099-SUM(F3099:K3099))</x:f>
        <x:v>0</x:v>
      </x:c>
    </x:row>
    <x:row r="3100" ht="22" customHeight="1">
      <x:c r="A3100" s="18" t="n">
        <x:f>Summary!E$41</x:f>
        <x:v>46388</x:v>
      </x:c>
      <x:c r="B3100" s="2" t="str">
        <x:f>'Inventory detail'!A848</x:f>
        <x:v>COIL</x:v>
      </x:c>
      <x:c r="C3100" s="2" t="str">
        <x:f>'Inventory detail'!B848</x:f>
        <x:v>30</x:v>
      </x:c>
      <x:c r="D3100" s="2" t="str">
        <x:f>'Inventory detail'!C848</x:f>
        <x:v>22BLU12-4</x:v>
      </x:c>
      <x:c r="E3100" s="10" t="n">
        <x:f>A1974</x:f>
        <x:v>46357</x:v>
      </x:c>
      <x:c r="F3100" s="7" t="n">
        <x:f>O1974</x:f>
        <x:v>0</x:v>
      </x:c>
      <x:c r="G3100" s="7" t="n">
        <x:f>Q1974</x:f>
        <x:v>0</x:v>
      </x:c>
      <x:c r="H3100" s="7" t="n">
        <x:f>R1974</x:f>
        <x:v>0</x:v>
      </x:c>
      <x:c r="I3100" s="7" t="n">
        <x:f>0</x:f>
        <x:v>0</x:v>
      </x:c>
      <x:c r="J3100" s="7" t="n">
        <x:f>0</x:f>
        <x:v>0</x:v>
      </x:c>
      <x:c r="K3100" s="7" t="n">
        <x:f>0</x:f>
        <x:v>0</x:v>
      </x:c>
      <x:c r="L3100" s="7" t="n">
        <x:f>'Inventory detail'!F848*Summary!$K$5*(A3100-E3100)/Summary!$K$6</x:f>
        <x:v>0</x:v>
      </x:c>
      <x:c r="M3100" s="7" t="n">
        <x:f>MAX(0,H3100-L3100)</x:f>
        <x:v>0</x:v>
      </x:c>
      <x:c r="N3100" s="7" t="n">
        <x:f>MAX(0,L3100-H3100)</x:f>
        <x:v>0</x:v>
      </x:c>
      <x:c r="O3100" s="7" t="n">
        <x:f>MAX(0,F3100+I3100-N3100)</x:f>
        <x:v>0</x:v>
      </x:c>
      <x:c r="P3100" s="7" t="n">
        <x:f>MAX(0,N3100-F3100-I3100)</x:f>
        <x:v>0</x:v>
      </x:c>
      <x:c r="Q3100" s="7" t="n">
        <x:f>MAX(0,G3100+J3100-P3100)</x:f>
        <x:v>0</x:v>
      </x:c>
      <x:c r="R3100" s="7" t="n">
        <x:f>M3100+MAX(0,K3100-MAX(0,P3100-G3100-J3100))</x:f>
        <x:v>0</x:v>
      </x:c>
      <x:c r="S3100" s="7" t="n">
        <x:f>SUM(O3100,Q3100,R3100)</x:f>
        <x:v>0</x:v>
      </x:c>
      <x:c r="T3100" s="14" t="n">
        <x:f>'Inventory detail'!T848</x:f>
        <x:v>0.09480000000000001</x:v>
      </x:c>
      <x:c r="U3100" s="14" t="str">
        <x:f>'Inventory detail'!U848</x:f>
        <x:v>n.a.</x:v>
      </x:c>
      <x:c r="V3100" s="9" t="n">
        <x:f>O3100*T3100</x:f>
        <x:v>0</x:v>
      </x:c>
      <x:c r="W3100" s="9" t="n">
        <x:f>Q3100*T3100</x:f>
        <x:v>0</x:v>
      </x:c>
      <x:c r="X3100" s="9" t="n">
        <x:f>R3100*T3100</x:f>
        <x:v>0</x:v>
      </x:c>
      <x:c r="Y3100" s="9" t="n">
        <x:f>S3100*T3100</x:f>
        <x:v>0</x:v>
      </x:c>
      <x:c r="Z3100" s="9" t="str">
        <x:f>IF(ISNUMBER(U3100),S3100*(U3100-T3100),"n.a.")</x:f>
        <x:v>n.a.</x:v>
      </x:c>
      <x:c r="AA3100" s="9" t="n">
        <x:f>IF(ISNUMBER(U3100),Y3100,0)</x:f>
        <x:v>0</x:v>
      </x:c>
      <x:c r="AB3100" s="7" t="n">
        <x:f>MAX(0,L3100-SUM(F3100:K3100))</x:f>
        <x:v>0</x:v>
      </x:c>
    </x:row>
    <x:row r="3101" ht="22" customHeight="1">
      <x:c r="A3101" s="18" t="n">
        <x:f>Summary!E$41</x:f>
        <x:v>46388</x:v>
      </x:c>
      <x:c r="B3101" s="2" t="str">
        <x:f>'Inventory detail'!A849</x:f>
        <x:v>COIL</x:v>
      </x:c>
      <x:c r="C3101" s="2" t="str">
        <x:f>'Inventory detail'!B849</x:f>
        <x:v>30</x:v>
      </x:c>
      <x:c r="D3101" s="2" t="str">
        <x:f>'Inventory detail'!C849</x:f>
        <x:v>22FG12-4</x:v>
      </x:c>
      <x:c r="E3101" s="10" t="n">
        <x:f>A1975</x:f>
        <x:v>46357</x:v>
      </x:c>
      <x:c r="F3101" s="7" t="n">
        <x:f>O1975</x:f>
        <x:v>0</x:v>
      </x:c>
      <x:c r="G3101" s="7" t="n">
        <x:f>Q1975</x:f>
        <x:v>0</x:v>
      </x:c>
      <x:c r="H3101" s="7" t="n">
        <x:f>R1975</x:f>
        <x:v>0</x:v>
      </x:c>
      <x:c r="I3101" s="7" t="n">
        <x:f>0</x:f>
        <x:v>0</x:v>
      </x:c>
      <x:c r="J3101" s="7" t="n">
        <x:f>0</x:f>
        <x:v>0</x:v>
      </x:c>
      <x:c r="K3101" s="7" t="n">
        <x:f>0</x:f>
        <x:v>0</x:v>
      </x:c>
      <x:c r="L3101" s="7" t="n">
        <x:f>'Inventory detail'!F849*Summary!$K$5*(A3101-E3101)/Summary!$K$6</x:f>
        <x:v>0</x:v>
      </x:c>
      <x:c r="M3101" s="7" t="n">
        <x:f>MAX(0,H3101-L3101)</x:f>
        <x:v>0</x:v>
      </x:c>
      <x:c r="N3101" s="7" t="n">
        <x:f>MAX(0,L3101-H3101)</x:f>
        <x:v>0</x:v>
      </x:c>
      <x:c r="O3101" s="7" t="n">
        <x:f>MAX(0,F3101+I3101-N3101)</x:f>
        <x:v>0</x:v>
      </x:c>
      <x:c r="P3101" s="7" t="n">
        <x:f>MAX(0,N3101-F3101-I3101)</x:f>
        <x:v>0</x:v>
      </x:c>
      <x:c r="Q3101" s="7" t="n">
        <x:f>MAX(0,G3101+J3101-P3101)</x:f>
        <x:v>0</x:v>
      </x:c>
      <x:c r="R3101" s="7" t="n">
        <x:f>M3101+MAX(0,K3101-MAX(0,P3101-G3101-J3101))</x:f>
        <x:v>0</x:v>
      </x:c>
      <x:c r="S3101" s="7" t="n">
        <x:f>SUM(O3101,Q3101,R3101)</x:f>
        <x:v>0</x:v>
      </x:c>
      <x:c r="T3101" s="14" t="n">
        <x:f>'Inventory detail'!T849</x:f>
        <x:v>0.09480000000000001</x:v>
      </x:c>
      <x:c r="U3101" s="14" t="str">
        <x:f>'Inventory detail'!U849</x:f>
        <x:v>n.a.</x:v>
      </x:c>
      <x:c r="V3101" s="9" t="n">
        <x:f>O3101*T3101</x:f>
        <x:v>0</x:v>
      </x:c>
      <x:c r="W3101" s="9" t="n">
        <x:f>Q3101*T3101</x:f>
        <x:v>0</x:v>
      </x:c>
      <x:c r="X3101" s="9" t="n">
        <x:f>R3101*T3101</x:f>
        <x:v>0</x:v>
      </x:c>
      <x:c r="Y3101" s="9" t="n">
        <x:f>S3101*T3101</x:f>
        <x:v>0</x:v>
      </x:c>
      <x:c r="Z3101" s="9" t="str">
        <x:f>IF(ISNUMBER(U3101),S3101*(U3101-T3101),"n.a.")</x:f>
        <x:v>n.a.</x:v>
      </x:c>
      <x:c r="AA3101" s="9" t="n">
        <x:f>IF(ISNUMBER(U3101),Y3101,0)</x:f>
        <x:v>0</x:v>
      </x:c>
      <x:c r="AB3101" s="7" t="n">
        <x:f>MAX(0,L3101-SUM(F3101:K3101))</x:f>
        <x:v>0</x:v>
      </x:c>
    </x:row>
    <x:row r="3102" ht="22" customHeight="1">
      <x:c r="A3102" s="18" t="n">
        <x:f>Summary!E$41</x:f>
        <x:v>46388</x:v>
      </x:c>
      <x:c r="B3102" s="2" t="str">
        <x:f>'Inventory detail'!A850</x:f>
        <x:v>COIL</x:v>
      </x:c>
      <x:c r="C3102" s="2" t="str">
        <x:f>'Inventory detail'!B850</x:f>
        <x:v>30</x:v>
      </x:c>
      <x:c r="D3102" s="2" t="str">
        <x:f>'Inventory detail'!C850</x:f>
        <x:v>22MAR12-4</x:v>
      </x:c>
      <x:c r="E3102" s="10" t="n">
        <x:f>A1976</x:f>
        <x:v>46357</x:v>
      </x:c>
      <x:c r="F3102" s="7" t="n">
        <x:f>O1976</x:f>
        <x:v>0</x:v>
      </x:c>
      <x:c r="G3102" s="7" t="n">
        <x:f>Q1976</x:f>
        <x:v>0</x:v>
      </x:c>
      <x:c r="H3102" s="7" t="n">
        <x:f>R1976</x:f>
        <x:v>0</x:v>
      </x:c>
      <x:c r="I3102" s="7" t="n">
        <x:f>0</x:f>
        <x:v>0</x:v>
      </x:c>
      <x:c r="J3102" s="7" t="n">
        <x:f>0</x:f>
        <x:v>0</x:v>
      </x:c>
      <x:c r="K3102" s="7" t="n">
        <x:f>0</x:f>
        <x:v>0</x:v>
      </x:c>
      <x:c r="L3102" s="7" t="n">
        <x:f>'Inventory detail'!F850*Summary!$K$5*(A3102-E3102)/Summary!$K$6</x:f>
        <x:v>0</x:v>
      </x:c>
      <x:c r="M3102" s="7" t="n">
        <x:f>MAX(0,H3102-L3102)</x:f>
        <x:v>0</x:v>
      </x:c>
      <x:c r="N3102" s="7" t="n">
        <x:f>MAX(0,L3102-H3102)</x:f>
        <x:v>0</x:v>
      </x:c>
      <x:c r="O3102" s="7" t="n">
        <x:f>MAX(0,F3102+I3102-N3102)</x:f>
        <x:v>0</x:v>
      </x:c>
      <x:c r="P3102" s="7" t="n">
        <x:f>MAX(0,N3102-F3102-I3102)</x:f>
        <x:v>0</x:v>
      </x:c>
      <x:c r="Q3102" s="7" t="n">
        <x:f>MAX(0,G3102+J3102-P3102)</x:f>
        <x:v>0</x:v>
      </x:c>
      <x:c r="R3102" s="7" t="n">
        <x:f>M3102+MAX(0,K3102-MAX(0,P3102-G3102-J3102))</x:f>
        <x:v>0</x:v>
      </x:c>
      <x:c r="S3102" s="7" t="n">
        <x:f>SUM(O3102,Q3102,R3102)</x:f>
        <x:v>0</x:v>
      </x:c>
      <x:c r="T3102" s="14" t="n">
        <x:f>'Inventory detail'!T850</x:f>
        <x:v>0.09480000000000001</x:v>
      </x:c>
      <x:c r="U3102" s="14" t="str">
        <x:f>'Inventory detail'!U850</x:f>
        <x:v>n.a.</x:v>
      </x:c>
      <x:c r="V3102" s="9" t="n">
        <x:f>O3102*T3102</x:f>
        <x:v>0</x:v>
      </x:c>
      <x:c r="W3102" s="9" t="n">
        <x:f>Q3102*T3102</x:f>
        <x:v>0</x:v>
      </x:c>
      <x:c r="X3102" s="9" t="n">
        <x:f>R3102*T3102</x:f>
        <x:v>0</x:v>
      </x:c>
      <x:c r="Y3102" s="9" t="n">
        <x:f>S3102*T3102</x:f>
        <x:v>0</x:v>
      </x:c>
      <x:c r="Z3102" s="9" t="str">
        <x:f>IF(ISNUMBER(U3102),S3102*(U3102-T3102),"n.a.")</x:f>
        <x:v>n.a.</x:v>
      </x:c>
      <x:c r="AA3102" s="9" t="n">
        <x:f>IF(ISNUMBER(U3102),Y3102,0)</x:f>
        <x:v>0</x:v>
      </x:c>
      <x:c r="AB3102" s="7" t="n">
        <x:f>MAX(0,L3102-SUM(F3102:K3102))</x:f>
        <x:v>0</x:v>
      </x:c>
    </x:row>
    <x:row r="3103" ht="22" customHeight="1">
      <x:c r="A3103" s="18" t="n">
        <x:f>Summary!E$41</x:f>
        <x:v>46388</x:v>
      </x:c>
      <x:c r="B3103" s="2" t="str">
        <x:f>'Inventory detail'!A851</x:f>
        <x:v>COIL</x:v>
      </x:c>
      <x:c r="C3103" s="2" t="str">
        <x:f>'Inventory detail'!B851</x:f>
        <x:v>30</x:v>
      </x:c>
      <x:c r="D3103" s="2" t="str">
        <x:f>'Inventory detail'!C851</x:f>
        <x:v>22RED12-4</x:v>
      </x:c>
      <x:c r="E3103" s="10" t="n">
        <x:f>A1977</x:f>
        <x:v>46357</x:v>
      </x:c>
      <x:c r="F3103" s="7" t="n">
        <x:f>O1977</x:f>
        <x:v>0</x:v>
      </x:c>
      <x:c r="G3103" s="7" t="n">
        <x:f>Q1977</x:f>
        <x:v>0</x:v>
      </x:c>
      <x:c r="H3103" s="7" t="n">
        <x:f>R1977</x:f>
        <x:v>0</x:v>
      </x:c>
      <x:c r="I3103" s="7" t="n">
        <x:f>0</x:f>
        <x:v>0</x:v>
      </x:c>
      <x:c r="J3103" s="7" t="n">
        <x:f>0</x:f>
        <x:v>0</x:v>
      </x:c>
      <x:c r="K3103" s="7" t="n">
        <x:f>0</x:f>
        <x:v>0</x:v>
      </x:c>
      <x:c r="L3103" s="7" t="n">
        <x:f>'Inventory detail'!F851*Summary!$K$5*(A3103-E3103)/Summary!$K$6</x:f>
        <x:v>0</x:v>
      </x:c>
      <x:c r="M3103" s="7" t="n">
        <x:f>MAX(0,H3103-L3103)</x:f>
        <x:v>0</x:v>
      </x:c>
      <x:c r="N3103" s="7" t="n">
        <x:f>MAX(0,L3103-H3103)</x:f>
        <x:v>0</x:v>
      </x:c>
      <x:c r="O3103" s="7" t="n">
        <x:f>MAX(0,F3103+I3103-N3103)</x:f>
        <x:v>0</x:v>
      </x:c>
      <x:c r="P3103" s="7" t="n">
        <x:f>MAX(0,N3103-F3103-I3103)</x:f>
        <x:v>0</x:v>
      </x:c>
      <x:c r="Q3103" s="7" t="n">
        <x:f>MAX(0,G3103+J3103-P3103)</x:f>
        <x:v>0</x:v>
      </x:c>
      <x:c r="R3103" s="7" t="n">
        <x:f>M3103+MAX(0,K3103-MAX(0,P3103-G3103-J3103))</x:f>
        <x:v>0</x:v>
      </x:c>
      <x:c r="S3103" s="7" t="n">
        <x:f>SUM(O3103,Q3103,R3103)</x:f>
        <x:v>0</x:v>
      </x:c>
      <x:c r="T3103" s="14" t="n">
        <x:f>'Inventory detail'!T851</x:f>
        <x:v>0.09480000000000001</x:v>
      </x:c>
      <x:c r="U3103" s="14" t="str">
        <x:f>'Inventory detail'!U851</x:f>
        <x:v>n.a.</x:v>
      </x:c>
      <x:c r="V3103" s="9" t="n">
        <x:f>O3103*T3103</x:f>
        <x:v>0</x:v>
      </x:c>
      <x:c r="W3103" s="9" t="n">
        <x:f>Q3103*T3103</x:f>
        <x:v>0</x:v>
      </x:c>
      <x:c r="X3103" s="9" t="n">
        <x:f>R3103*T3103</x:f>
        <x:v>0</x:v>
      </x:c>
      <x:c r="Y3103" s="9" t="n">
        <x:f>S3103*T3103</x:f>
        <x:v>0</x:v>
      </x:c>
      <x:c r="Z3103" s="9" t="str">
        <x:f>IF(ISNUMBER(U3103),S3103*(U3103-T3103),"n.a.")</x:f>
        <x:v>n.a.</x:v>
      </x:c>
      <x:c r="AA3103" s="9" t="n">
        <x:f>IF(ISNUMBER(U3103),Y3103,0)</x:f>
        <x:v>0</x:v>
      </x:c>
      <x:c r="AB3103" s="7" t="n">
        <x:f>MAX(0,L3103-SUM(F3103:K3103))</x:f>
        <x:v>0</x:v>
      </x:c>
    </x:row>
    <x:row r="3104" ht="22" customHeight="1">
      <x:c r="A3104" s="18" t="n">
        <x:f>Summary!E$41</x:f>
        <x:v>46388</x:v>
      </x:c>
      <x:c r="B3104" s="2" t="str">
        <x:f>'Inventory detail'!A852</x:f>
        <x:v>COIL</x:v>
      </x:c>
      <x:c r="C3104" s="2" t="str">
        <x:f>'Inventory detail'!B852</x:f>
        <x:v>30</x:v>
      </x:c>
      <x:c r="D3104" s="2" t="str">
        <x:f>'Inventory detail'!C852</x:f>
        <x:v>22WHT36-4</x:v>
      </x:c>
      <x:c r="E3104" s="10" t="n">
        <x:f>A1978</x:f>
        <x:v>46357</x:v>
      </x:c>
      <x:c r="F3104" s="7" t="n">
        <x:f>O1978</x:f>
        <x:v>0</x:v>
      </x:c>
      <x:c r="G3104" s="7" t="n">
        <x:f>Q1978</x:f>
        <x:v>0</x:v>
      </x:c>
      <x:c r="H3104" s="7" t="n">
        <x:f>R1978</x:f>
        <x:v>1000</x:v>
      </x:c>
      <x:c r="I3104" s="7" t="n">
        <x:f>0</x:f>
        <x:v>0</x:v>
      </x:c>
      <x:c r="J3104" s="7" t="n">
        <x:f>0</x:f>
        <x:v>0</x:v>
      </x:c>
      <x:c r="K3104" s="7" t="n">
        <x:f>0</x:f>
        <x:v>0</x:v>
      </x:c>
      <x:c r="L3104" s="7" t="n">
        <x:f>'Inventory detail'!F852*Summary!$K$5*(A3104-E3104)/Summary!$K$6</x:f>
        <x:v>0</x:v>
      </x:c>
      <x:c r="M3104" s="7" t="n">
        <x:f>MAX(0,H3104-L3104)</x:f>
        <x:v>1000</x:v>
      </x:c>
      <x:c r="N3104" s="7" t="n">
        <x:f>MAX(0,L3104-H3104)</x:f>
        <x:v>0</x:v>
      </x:c>
      <x:c r="O3104" s="7" t="n">
        <x:f>MAX(0,F3104+I3104-N3104)</x:f>
        <x:v>0</x:v>
      </x:c>
      <x:c r="P3104" s="7" t="n">
        <x:f>MAX(0,N3104-F3104-I3104)</x:f>
        <x:v>0</x:v>
      </x:c>
      <x:c r="Q3104" s="7" t="n">
        <x:f>MAX(0,G3104+J3104-P3104)</x:f>
        <x:v>0</x:v>
      </x:c>
      <x:c r="R3104" s="7" t="n">
        <x:f>M3104+MAX(0,K3104-MAX(0,P3104-G3104-J3104))</x:f>
        <x:v>1000</x:v>
      </x:c>
      <x:c r="S3104" s="7" t="n">
        <x:f>SUM(O3104,Q3104,R3104)</x:f>
        <x:v>1000</x:v>
      </x:c>
      <x:c r="T3104" s="14" t="n">
        <x:f>'Inventory detail'!T852</x:f>
        <x:v>0.4882</x:v>
      </x:c>
      <x:c r="U3104" s="14" t="n">
        <x:f>'Inventory detail'!U852</x:f>
        <x:v>0.4783545</x:v>
      </x:c>
      <x:c r="V3104" s="9" t="n">
        <x:f>O3104*T3104</x:f>
        <x:v>0</x:v>
      </x:c>
      <x:c r="W3104" s="9" t="n">
        <x:f>Q3104*T3104</x:f>
        <x:v>0</x:v>
      </x:c>
      <x:c r="X3104" s="9" t="n">
        <x:f>R3104*T3104</x:f>
        <x:v>488.20000000000005</x:v>
      </x:c>
      <x:c r="Y3104" s="9" t="n">
        <x:f>S3104*T3104</x:f>
        <x:v>488.20000000000005</x:v>
      </x:c>
      <x:c r="Z3104" s="9" t="n">
        <x:f>IF(ISNUMBER(U3104),S3104*(U3104-T3104),"n.a.")</x:f>
        <x:v>-9.845500000000007</x:v>
      </x:c>
      <x:c r="AA3104" s="9" t="n">
        <x:f>IF(ISNUMBER(U3104),Y3104,0)</x:f>
        <x:v>488.20000000000005</x:v>
      </x:c>
      <x:c r="AB3104" s="7" t="n">
        <x:f>MAX(0,L3104-SUM(F3104:K3104))</x:f>
        <x:v>0</x:v>
      </x:c>
    </x:row>
    <x:row r="3105" ht="22" customHeight="1">
      <x:c r="A3105" s="18" t="n">
        <x:f>Summary!E$41</x:f>
        <x:v>46388</x:v>
      </x:c>
      <x:c r="B3105" s="2" t="str">
        <x:f>'Inventory detail'!A853</x:f>
        <x:v>COIL</x:v>
      </x:c>
      <x:c r="C3105" s="2" t="str">
        <x:f>'Inventory detail'!B853</x:f>
        <x:v>30</x:v>
      </x:c>
      <x:c r="D3105" s="2" t="str">
        <x:f>'Inventory detail'!C853</x:f>
        <x:v>25FG12-4</x:v>
      </x:c>
      <x:c r="E3105" s="10" t="n">
        <x:f>A1979</x:f>
        <x:v>46357</x:v>
      </x:c>
      <x:c r="F3105" s="7" t="n">
        <x:f>O1979</x:f>
        <x:v>0</x:v>
      </x:c>
      <x:c r="G3105" s="7" t="n">
        <x:f>Q1979</x:f>
        <x:v>0</x:v>
      </x:c>
      <x:c r="H3105" s="7" t="n">
        <x:f>R1979</x:f>
        <x:v>0</x:v>
      </x:c>
      <x:c r="I3105" s="7" t="n">
        <x:f>0</x:f>
        <x:v>0</x:v>
      </x:c>
      <x:c r="J3105" s="7" t="n">
        <x:f>0</x:f>
        <x:v>0</x:v>
      </x:c>
      <x:c r="K3105" s="7" t="n">
        <x:f>0</x:f>
        <x:v>0</x:v>
      </x:c>
      <x:c r="L3105" s="7" t="n">
        <x:f>'Inventory detail'!F853*Summary!$K$5*(A3105-E3105)/Summary!$K$6</x:f>
        <x:v>0</x:v>
      </x:c>
      <x:c r="M3105" s="7" t="n">
        <x:f>MAX(0,H3105-L3105)</x:f>
        <x:v>0</x:v>
      </x:c>
      <x:c r="N3105" s="7" t="n">
        <x:f>MAX(0,L3105-H3105)</x:f>
        <x:v>0</x:v>
      </x:c>
      <x:c r="O3105" s="7" t="n">
        <x:f>MAX(0,F3105+I3105-N3105)</x:f>
        <x:v>0</x:v>
      </x:c>
      <x:c r="P3105" s="7" t="n">
        <x:f>MAX(0,N3105-F3105-I3105)</x:f>
        <x:v>0</x:v>
      </x:c>
      <x:c r="Q3105" s="7" t="n">
        <x:f>MAX(0,G3105+J3105-P3105)</x:f>
        <x:v>0</x:v>
      </x:c>
      <x:c r="R3105" s="7" t="n">
        <x:f>M3105+MAX(0,K3105-MAX(0,P3105-G3105-J3105))</x:f>
        <x:v>0</x:v>
      </x:c>
      <x:c r="S3105" s="7" t="n">
        <x:f>SUM(O3105,Q3105,R3105)</x:f>
        <x:v>0</x:v>
      </x:c>
      <x:c r="T3105" s="14" t="n">
        <x:f>'Inventory detail'!T853</x:f>
        <x:v>0.1158</x:v>
      </x:c>
      <x:c r="U3105" s="14" t="str">
        <x:f>'Inventory detail'!U853</x:f>
        <x:v>n.a.</x:v>
      </x:c>
      <x:c r="V3105" s="9" t="n">
        <x:f>O3105*T3105</x:f>
        <x:v>0</x:v>
      </x:c>
      <x:c r="W3105" s="9" t="n">
        <x:f>Q3105*T3105</x:f>
        <x:v>0</x:v>
      </x:c>
      <x:c r="X3105" s="9" t="n">
        <x:f>R3105*T3105</x:f>
        <x:v>0</x:v>
      </x:c>
      <x:c r="Y3105" s="9" t="n">
        <x:f>S3105*T3105</x:f>
        <x:v>0</x:v>
      </x:c>
      <x:c r="Z3105" s="9" t="str">
        <x:f>IF(ISNUMBER(U3105),S3105*(U3105-T3105),"n.a.")</x:f>
        <x:v>n.a.</x:v>
      </x:c>
      <x:c r="AA3105" s="9" t="n">
        <x:f>IF(ISNUMBER(U3105),Y3105,0)</x:f>
        <x:v>0</x:v>
      </x:c>
      <x:c r="AB3105" s="7" t="n">
        <x:f>MAX(0,L3105-SUM(F3105:K3105))</x:f>
        <x:v>0</x:v>
      </x:c>
    </x:row>
    <x:row r="3106" ht="22" customHeight="1">
      <x:c r="A3106" s="18" t="n">
        <x:f>Summary!E$41</x:f>
        <x:v>46388</x:v>
      </x:c>
      <x:c r="B3106" s="2" t="str">
        <x:f>'Inventory detail'!A854</x:f>
        <x:v>COIL</x:v>
      </x:c>
      <x:c r="C3106" s="2" t="str">
        <x:f>'Inventory detail'!B854</x:f>
        <x:v>30</x:v>
      </x:c>
      <x:c r="D3106" s="2" t="str">
        <x:f>'Inventory detail'!C854</x:f>
        <x:v>25MAR12-4</x:v>
      </x:c>
      <x:c r="E3106" s="10" t="n">
        <x:f>A1980</x:f>
        <x:v>46357</x:v>
      </x:c>
      <x:c r="F3106" s="7" t="n">
        <x:f>O1980</x:f>
        <x:v>0</x:v>
      </x:c>
      <x:c r="G3106" s="7" t="n">
        <x:f>Q1980</x:f>
        <x:v>0</x:v>
      </x:c>
      <x:c r="H3106" s="7" t="n">
        <x:f>R1980</x:f>
        <x:v>0</x:v>
      </x:c>
      <x:c r="I3106" s="7" t="n">
        <x:f>0</x:f>
        <x:v>0</x:v>
      </x:c>
      <x:c r="J3106" s="7" t="n">
        <x:f>0</x:f>
        <x:v>0</x:v>
      </x:c>
      <x:c r="K3106" s="7" t="n">
        <x:f>0</x:f>
        <x:v>0</x:v>
      </x:c>
      <x:c r="L3106" s="7" t="n">
        <x:f>'Inventory detail'!F854*Summary!$K$5*(A3106-E3106)/Summary!$K$6</x:f>
        <x:v>0</x:v>
      </x:c>
      <x:c r="M3106" s="7" t="n">
        <x:f>MAX(0,H3106-L3106)</x:f>
        <x:v>0</x:v>
      </x:c>
      <x:c r="N3106" s="7" t="n">
        <x:f>MAX(0,L3106-H3106)</x:f>
        <x:v>0</x:v>
      </x:c>
      <x:c r="O3106" s="7" t="n">
        <x:f>MAX(0,F3106+I3106-N3106)</x:f>
        <x:v>0</x:v>
      </x:c>
      <x:c r="P3106" s="7" t="n">
        <x:f>MAX(0,N3106-F3106-I3106)</x:f>
        <x:v>0</x:v>
      </x:c>
      <x:c r="Q3106" s="7" t="n">
        <x:f>MAX(0,G3106+J3106-P3106)</x:f>
        <x:v>0</x:v>
      </x:c>
      <x:c r="R3106" s="7" t="n">
        <x:f>M3106+MAX(0,K3106-MAX(0,P3106-G3106-J3106))</x:f>
        <x:v>0</x:v>
      </x:c>
      <x:c r="S3106" s="7" t="n">
        <x:f>SUM(O3106,Q3106,R3106)</x:f>
        <x:v>0</x:v>
      </x:c>
      <x:c r="T3106" s="14" t="n">
        <x:f>'Inventory detail'!T854</x:f>
        <x:v>0.1158</x:v>
      </x:c>
      <x:c r="U3106" s="14" t="str">
        <x:f>'Inventory detail'!U854</x:f>
        <x:v>n.a.</x:v>
      </x:c>
      <x:c r="V3106" s="9" t="n">
        <x:f>O3106*T3106</x:f>
        <x:v>0</x:v>
      </x:c>
      <x:c r="W3106" s="9" t="n">
        <x:f>Q3106*T3106</x:f>
        <x:v>0</x:v>
      </x:c>
      <x:c r="X3106" s="9" t="n">
        <x:f>R3106*T3106</x:f>
        <x:v>0</x:v>
      </x:c>
      <x:c r="Y3106" s="9" t="n">
        <x:f>S3106*T3106</x:f>
        <x:v>0</x:v>
      </x:c>
      <x:c r="Z3106" s="9" t="str">
        <x:f>IF(ISNUMBER(U3106),S3106*(U3106-T3106),"n.a.")</x:f>
        <x:v>n.a.</x:v>
      </x:c>
      <x:c r="AA3106" s="9" t="n">
        <x:f>IF(ISNUMBER(U3106),Y3106,0)</x:f>
        <x:v>0</x:v>
      </x:c>
      <x:c r="AB3106" s="7" t="n">
        <x:f>MAX(0,L3106-SUM(F3106:K3106))</x:f>
        <x:v>0</x:v>
      </x:c>
    </x:row>
    <x:row r="3107" ht="22" customHeight="1">
      <x:c r="A3107" s="18" t="n">
        <x:f>Summary!E$41</x:f>
        <x:v>46388</x:v>
      </x:c>
      <x:c r="B3107" s="2" t="str">
        <x:f>'Inventory detail'!A855</x:f>
        <x:v>COIL</x:v>
      </x:c>
      <x:c r="C3107" s="2" t="str">
        <x:f>'Inventory detail'!B855</x:f>
        <x:v>30</x:v>
      </x:c>
      <x:c r="D3107" s="2" t="str">
        <x:f>'Inventory detail'!C855</x:f>
        <x:v>25RED12-4</x:v>
      </x:c>
      <x:c r="E3107" s="10" t="n">
        <x:f>A1981</x:f>
        <x:v>46357</x:v>
      </x:c>
      <x:c r="F3107" s="7" t="n">
        <x:f>O1981</x:f>
        <x:v>0</x:v>
      </x:c>
      <x:c r="G3107" s="7" t="n">
        <x:f>Q1981</x:f>
        <x:v>0</x:v>
      </x:c>
      <x:c r="H3107" s="7" t="n">
        <x:f>R1981</x:f>
        <x:v>0</x:v>
      </x:c>
      <x:c r="I3107" s="7" t="n">
        <x:f>0</x:f>
        <x:v>0</x:v>
      </x:c>
      <x:c r="J3107" s="7" t="n">
        <x:f>0</x:f>
        <x:v>0</x:v>
      </x:c>
      <x:c r="K3107" s="7" t="n">
        <x:f>0</x:f>
        <x:v>0</x:v>
      </x:c>
      <x:c r="L3107" s="7" t="n">
        <x:f>'Inventory detail'!F855*Summary!$K$5*(A3107-E3107)/Summary!$K$6</x:f>
        <x:v>0</x:v>
      </x:c>
      <x:c r="M3107" s="7" t="n">
        <x:f>MAX(0,H3107-L3107)</x:f>
        <x:v>0</x:v>
      </x:c>
      <x:c r="N3107" s="7" t="n">
        <x:f>MAX(0,L3107-H3107)</x:f>
        <x:v>0</x:v>
      </x:c>
      <x:c r="O3107" s="7" t="n">
        <x:f>MAX(0,F3107+I3107-N3107)</x:f>
        <x:v>0</x:v>
      </x:c>
      <x:c r="P3107" s="7" t="n">
        <x:f>MAX(0,N3107-F3107-I3107)</x:f>
        <x:v>0</x:v>
      </x:c>
      <x:c r="Q3107" s="7" t="n">
        <x:f>MAX(0,G3107+J3107-P3107)</x:f>
        <x:v>0</x:v>
      </x:c>
      <x:c r="R3107" s="7" t="n">
        <x:f>M3107+MAX(0,K3107-MAX(0,P3107-G3107-J3107))</x:f>
        <x:v>0</x:v>
      </x:c>
      <x:c r="S3107" s="7" t="n">
        <x:f>SUM(O3107,Q3107,R3107)</x:f>
        <x:v>0</x:v>
      </x:c>
      <x:c r="T3107" s="14" t="n">
        <x:f>'Inventory detail'!T855</x:f>
        <x:v>0.1158</x:v>
      </x:c>
      <x:c r="U3107" s="14" t="str">
        <x:f>'Inventory detail'!U855</x:f>
        <x:v>n.a.</x:v>
      </x:c>
      <x:c r="V3107" s="9" t="n">
        <x:f>O3107*T3107</x:f>
        <x:v>0</x:v>
      </x:c>
      <x:c r="W3107" s="9" t="n">
        <x:f>Q3107*T3107</x:f>
        <x:v>0</x:v>
      </x:c>
      <x:c r="X3107" s="9" t="n">
        <x:f>R3107*T3107</x:f>
        <x:v>0</x:v>
      </x:c>
      <x:c r="Y3107" s="9" t="n">
        <x:f>S3107*T3107</x:f>
        <x:v>0</x:v>
      </x:c>
      <x:c r="Z3107" s="9" t="str">
        <x:f>IF(ISNUMBER(U3107),S3107*(U3107-T3107),"n.a.")</x:f>
        <x:v>n.a.</x:v>
      </x:c>
      <x:c r="AA3107" s="9" t="n">
        <x:f>IF(ISNUMBER(U3107),Y3107,0)</x:f>
        <x:v>0</x:v>
      </x:c>
      <x:c r="AB3107" s="7" t="n">
        <x:f>MAX(0,L3107-SUM(F3107:K3107))</x:f>
        <x:v>0</x:v>
      </x:c>
    </x:row>
    <x:row r="3108" ht="22" customHeight="1">
      <x:c r="A3108" s="18" t="n">
        <x:f>Summary!E$41</x:f>
        <x:v>46388</x:v>
      </x:c>
      <x:c r="B3108" s="2" t="str">
        <x:f>'Inventory detail'!A856</x:f>
        <x:v>COIL</x:v>
      </x:c>
      <x:c r="C3108" s="2" t="str">
        <x:f>'Inventory detail'!B856</x:f>
        <x:v>30</x:v>
      </x:c>
      <x:c r="D3108" s="2" t="str">
        <x:f>'Inventory detail'!C856</x:f>
        <x:v>25WHT36-4</x:v>
      </x:c>
      <x:c r="E3108" s="10" t="n">
        <x:f>A1982</x:f>
        <x:v>46357</x:v>
      </x:c>
      <x:c r="F3108" s="7" t="n">
        <x:f>O1982</x:f>
        <x:v>0</x:v>
      </x:c>
      <x:c r="G3108" s="7" t="n">
        <x:f>Q1982</x:f>
        <x:v>0</x:v>
      </x:c>
      <x:c r="H3108" s="7" t="n">
        <x:f>R1982</x:f>
        <x:v>1100</x:v>
      </x:c>
      <x:c r="I3108" s="7" t="n">
        <x:f>0</x:f>
        <x:v>0</x:v>
      </x:c>
      <x:c r="J3108" s="7" t="n">
        <x:f>0</x:f>
        <x:v>0</x:v>
      </x:c>
      <x:c r="K3108" s="7" t="n">
        <x:f>0</x:f>
        <x:v>0</x:v>
      </x:c>
      <x:c r="L3108" s="7" t="n">
        <x:f>'Inventory detail'!F856*Summary!$K$5*(A3108-E3108)/Summary!$K$6</x:f>
        <x:v>0</x:v>
      </x:c>
      <x:c r="M3108" s="7" t="n">
        <x:f>MAX(0,H3108-L3108)</x:f>
        <x:v>1100</x:v>
      </x:c>
      <x:c r="N3108" s="7" t="n">
        <x:f>MAX(0,L3108-H3108)</x:f>
        <x:v>0</x:v>
      </x:c>
      <x:c r="O3108" s="7" t="n">
        <x:f>MAX(0,F3108+I3108-N3108)</x:f>
        <x:v>0</x:v>
      </x:c>
      <x:c r="P3108" s="7" t="n">
        <x:f>MAX(0,N3108-F3108-I3108)</x:f>
        <x:v>0</x:v>
      </x:c>
      <x:c r="Q3108" s="7" t="n">
        <x:f>MAX(0,G3108+J3108-P3108)</x:f>
        <x:v>0</x:v>
      </x:c>
      <x:c r="R3108" s="7" t="n">
        <x:f>M3108+MAX(0,K3108-MAX(0,P3108-G3108-J3108))</x:f>
        <x:v>1100</x:v>
      </x:c>
      <x:c r="S3108" s="7" t="n">
        <x:f>SUM(O3108,Q3108,R3108)</x:f>
        <x:v>1100</x:v>
      </x:c>
      <x:c r="T3108" s="14" t="n">
        <x:f>'Inventory detail'!T856</x:f>
        <x:v>0.6485</x:v>
      </x:c>
      <x:c r="U3108" s="14" t="n">
        <x:f>'Inventory detail'!U856</x:f>
        <x:v>0.635375</x:v>
      </x:c>
      <x:c r="V3108" s="9" t="n">
        <x:f>O3108*T3108</x:f>
        <x:v>0</x:v>
      </x:c>
      <x:c r="W3108" s="9" t="n">
        <x:f>Q3108*T3108</x:f>
        <x:v>0</x:v>
      </x:c>
      <x:c r="X3108" s="9" t="n">
        <x:f>R3108*T3108</x:f>
        <x:v>713.3499999999999</x:v>
      </x:c>
      <x:c r="Y3108" s="9" t="n">
        <x:f>S3108*T3108</x:f>
        <x:v>713.3499999999999</x:v>
      </x:c>
      <x:c r="Z3108" s="9" t="n">
        <x:f>IF(ISNUMBER(U3108),S3108*(U3108-T3108),"n.a.")</x:f>
        <x:v>-14.437499999999936</x:v>
      </x:c>
      <x:c r="AA3108" s="9" t="n">
        <x:f>IF(ISNUMBER(U3108),Y3108,0)</x:f>
        <x:v>713.3499999999999</x:v>
      </x:c>
      <x:c r="AB3108" s="7" t="n">
        <x:f>MAX(0,L3108-SUM(F3108:K3108))</x:f>
        <x:v>0</x:v>
      </x:c>
    </x:row>
    <x:row r="3109" ht="22" customHeight="1">
      <x:c r="A3109" s="18" t="n">
        <x:f>Summary!E$41</x:f>
        <x:v>46388</x:v>
      </x:c>
      <x:c r="B3109" s="2" t="str">
        <x:f>'Inventory detail'!A857</x:f>
        <x:v>COIL</x:v>
      </x:c>
      <x:c r="C3109" s="2" t="str">
        <x:f>'Inventory detail'!B857</x:f>
        <x:v>30</x:v>
      </x:c>
      <x:c r="D3109" s="2" t="str">
        <x:f>'Inventory detail'!C857</x:f>
        <x:v>28BLU12-4</x:v>
      </x:c>
      <x:c r="E3109" s="10" t="n">
        <x:f>A1983</x:f>
        <x:v>46357</x:v>
      </x:c>
      <x:c r="F3109" s="7" t="n">
        <x:f>O1983</x:f>
        <x:v>0</x:v>
      </x:c>
      <x:c r="G3109" s="7" t="n">
        <x:f>Q1983</x:f>
        <x:v>0</x:v>
      </x:c>
      <x:c r="H3109" s="7" t="n">
        <x:f>R1983</x:f>
        <x:v>1100</x:v>
      </x:c>
      <x:c r="I3109" s="7" t="n">
        <x:f>0</x:f>
        <x:v>0</x:v>
      </x:c>
      <x:c r="J3109" s="7" t="n">
        <x:f>0</x:f>
        <x:v>0</x:v>
      </x:c>
      <x:c r="K3109" s="7" t="n">
        <x:f>0</x:f>
        <x:v>0</x:v>
      </x:c>
      <x:c r="L3109" s="7" t="n">
        <x:f>'Inventory detail'!F857*Summary!$K$5*(A3109-E3109)/Summary!$K$6</x:f>
        <x:v>0</x:v>
      </x:c>
      <x:c r="M3109" s="7" t="n">
        <x:f>MAX(0,H3109-L3109)</x:f>
        <x:v>1100</x:v>
      </x:c>
      <x:c r="N3109" s="7" t="n">
        <x:f>MAX(0,L3109-H3109)</x:f>
        <x:v>0</x:v>
      </x:c>
      <x:c r="O3109" s="7" t="n">
        <x:f>MAX(0,F3109+I3109-N3109)</x:f>
        <x:v>0</x:v>
      </x:c>
      <x:c r="P3109" s="7" t="n">
        <x:f>MAX(0,N3109-F3109-I3109)</x:f>
        <x:v>0</x:v>
      </x:c>
      <x:c r="Q3109" s="7" t="n">
        <x:f>MAX(0,G3109+J3109-P3109)</x:f>
        <x:v>0</x:v>
      </x:c>
      <x:c r="R3109" s="7" t="n">
        <x:f>M3109+MAX(0,K3109-MAX(0,P3109-G3109-J3109))</x:f>
        <x:v>1100</x:v>
      </x:c>
      <x:c r="S3109" s="7" t="n">
        <x:f>SUM(O3109,Q3109,R3109)</x:f>
        <x:v>1100</x:v>
      </x:c>
      <x:c r="T3109" s="14" t="n">
        <x:f>'Inventory detail'!T857</x:f>
        <x:v>0.1292</x:v>
      </x:c>
      <x:c r="U3109" s="14" t="str">
        <x:f>'Inventory detail'!U857</x:f>
        <x:v>n.a.</x:v>
      </x:c>
      <x:c r="V3109" s="9" t="n">
        <x:f>O3109*T3109</x:f>
        <x:v>0</x:v>
      </x:c>
      <x:c r="W3109" s="9" t="n">
        <x:f>Q3109*T3109</x:f>
        <x:v>0</x:v>
      </x:c>
      <x:c r="X3109" s="9" t="n">
        <x:f>R3109*T3109</x:f>
        <x:v>142.12</x:v>
      </x:c>
      <x:c r="Y3109" s="9" t="n">
        <x:f>S3109*T3109</x:f>
        <x:v>142.12</x:v>
      </x:c>
      <x:c r="Z3109" s="9" t="str">
        <x:f>IF(ISNUMBER(U3109),S3109*(U3109-T3109),"n.a.")</x:f>
        <x:v>n.a.</x:v>
      </x:c>
      <x:c r="AA3109" s="9" t="n">
        <x:f>IF(ISNUMBER(U3109),Y3109,0)</x:f>
        <x:v>0</x:v>
      </x:c>
      <x:c r="AB3109" s="7" t="n">
        <x:f>MAX(0,L3109-SUM(F3109:K3109))</x:f>
        <x:v>0</x:v>
      </x:c>
    </x:row>
    <x:row r="3110" ht="22" customHeight="1">
      <x:c r="A3110" s="18" t="n">
        <x:f>Summary!E$41</x:f>
        <x:v>46388</x:v>
      </x:c>
      <x:c r="B3110" s="2" t="str">
        <x:f>'Inventory detail'!A858</x:f>
        <x:v>COIL</x:v>
      </x:c>
      <x:c r="C3110" s="2" t="str">
        <x:f>'Inventory detail'!B858</x:f>
        <x:v>30</x:v>
      </x:c>
      <x:c r="D3110" s="2" t="str">
        <x:f>'Inventory detail'!C858</x:f>
        <x:v>28CLR12-4</x:v>
      </x:c>
      <x:c r="E3110" s="10" t="n">
        <x:f>A1984</x:f>
        <x:v>46357</x:v>
      </x:c>
      <x:c r="F3110" s="7" t="n">
        <x:f>O1984</x:f>
        <x:v>1200</x:v>
      </x:c>
      <x:c r="G3110" s="7" t="n">
        <x:f>Q1984</x:f>
        <x:v>0</x:v>
      </x:c>
      <x:c r="H3110" s="7" t="n">
        <x:f>R1984</x:f>
        <x:v>400</x:v>
      </x:c>
      <x:c r="I3110" s="7" t="n">
        <x:f>SUMIFS('PO detail'!$W$884:$W$884,'PO detail'!$V$884:$V$884,"&gt;="&amp;E3110,'PO detail'!$V$884:$V$884,"&lt;"&amp;A3110)</x:f>
        <x:v>0</x:v>
      </x:c>
      <x:c r="J3110" s="7" t="n">
        <x:f>SUMIFS('PO detail'!$X$884:$X$884,'PO detail'!$V$884:$V$884,"&gt;="&amp;E3110,'PO detail'!$V$884:$V$884,"&lt;"&amp;A3110)</x:f>
        <x:v>0</x:v>
      </x:c>
      <x:c r="K3110" s="7" t="n">
        <x:f>SUMIFS('PO detail'!$Y$884:$Y$884,'PO detail'!$V$884:$V$884,"&gt;="&amp;E3110,'PO detail'!$V$884:$V$884,"&lt;"&amp;A3110)</x:f>
        <x:v>0</x:v>
      </x:c>
      <x:c r="L3110" s="7" t="n">
        <x:f>'Inventory detail'!F858*Summary!$K$5*(A3110-E3110)/Summary!$K$6</x:f>
        <x:v>0</x:v>
      </x:c>
      <x:c r="M3110" s="7" t="n">
        <x:f>MAX(0,H3110-L3110)</x:f>
        <x:v>400</x:v>
      </x:c>
      <x:c r="N3110" s="7" t="n">
        <x:f>MAX(0,L3110-H3110)</x:f>
        <x:v>0</x:v>
      </x:c>
      <x:c r="O3110" s="7" t="n">
        <x:f>MAX(0,F3110+I3110-N3110)</x:f>
        <x:v>1200</x:v>
      </x:c>
      <x:c r="P3110" s="7" t="n">
        <x:f>MAX(0,N3110-F3110-I3110)</x:f>
        <x:v>0</x:v>
      </x:c>
      <x:c r="Q3110" s="7" t="n">
        <x:f>MAX(0,G3110+J3110-P3110)</x:f>
        <x:v>0</x:v>
      </x:c>
      <x:c r="R3110" s="7" t="n">
        <x:f>M3110+MAX(0,K3110-MAX(0,P3110-G3110-J3110))</x:f>
        <x:v>400</x:v>
      </x:c>
      <x:c r="S3110" s="7" t="n">
        <x:f>SUM(O3110,Q3110,R3110)</x:f>
        <x:v>1600</x:v>
      </x:c>
      <x:c r="T3110" s="14" t="n">
        <x:f>'Inventory detail'!T858</x:f>
        <x:v>0.2327</x:v>
      </x:c>
      <x:c r="U3110" s="14" t="n">
        <x:f>'Inventory detail'!U858</x:f>
        <x:v>0.22796149999999998</x:v>
      </x:c>
      <x:c r="V3110" s="9" t="n">
        <x:f>O3110*T3110</x:f>
        <x:v>279.24</x:v>
      </x:c>
      <x:c r="W3110" s="9" t="n">
        <x:f>Q3110*T3110</x:f>
        <x:v>0</x:v>
      </x:c>
      <x:c r="X3110" s="9" t="n">
        <x:f>R3110*T3110</x:f>
        <x:v>93.08</x:v>
      </x:c>
      <x:c r="Y3110" s="9" t="n">
        <x:f>S3110*T3110</x:f>
        <x:v>372.32</x:v>
      </x:c>
      <x:c r="Z3110" s="9" t="n">
        <x:f>IF(ISNUMBER(U3110),S3110*(U3110-T3110),"n.a.")</x:f>
        <x:v>-7.5816000000000106</x:v>
      </x:c>
      <x:c r="AA3110" s="9" t="n">
        <x:f>IF(ISNUMBER(U3110),Y3110,0)</x:f>
        <x:v>372.32</x:v>
      </x:c>
      <x:c r="AB3110" s="7" t="n">
        <x:f>MAX(0,L3110-SUM(F3110:K3110))</x:f>
        <x:v>0</x:v>
      </x:c>
    </x:row>
    <x:row r="3111" ht="22" customHeight="1">
      <x:c r="A3111" s="18" t="n">
        <x:f>Summary!E$41</x:f>
        <x:v>46388</x:v>
      </x:c>
      <x:c r="B3111" s="2" t="str">
        <x:f>'Inventory detail'!A859</x:f>
        <x:v>COIL</x:v>
      </x:c>
      <x:c r="C3111" s="2" t="str">
        <x:f>'Inventory detail'!B859</x:f>
        <x:v>30</x:v>
      </x:c>
      <x:c r="D3111" s="2" t="str">
        <x:f>'Inventory detail'!C859</x:f>
        <x:v>28FG12-4</x:v>
      </x:c>
      <x:c r="E3111" s="10" t="n">
        <x:f>A1985</x:f>
        <x:v>46357</x:v>
      </x:c>
      <x:c r="F3111" s="7" t="n">
        <x:f>O1985</x:f>
        <x:v>0</x:v>
      </x:c>
      <x:c r="G3111" s="7" t="n">
        <x:f>Q1985</x:f>
        <x:v>0</x:v>
      </x:c>
      <x:c r="H3111" s="7" t="n">
        <x:f>R1985</x:f>
        <x:v>0</x:v>
      </x:c>
      <x:c r="I3111" s="7" t="n">
        <x:f>0</x:f>
        <x:v>0</x:v>
      </x:c>
      <x:c r="J3111" s="7" t="n">
        <x:f>0</x:f>
        <x:v>0</x:v>
      </x:c>
      <x:c r="K3111" s="7" t="n">
        <x:f>0</x:f>
        <x:v>0</x:v>
      </x:c>
      <x:c r="L3111" s="7" t="n">
        <x:f>'Inventory detail'!F859*Summary!$K$5*(A3111-E3111)/Summary!$K$6</x:f>
        <x:v>0</x:v>
      </x:c>
      <x:c r="M3111" s="7" t="n">
        <x:f>MAX(0,H3111-L3111)</x:f>
        <x:v>0</x:v>
      </x:c>
      <x:c r="N3111" s="7" t="n">
        <x:f>MAX(0,L3111-H3111)</x:f>
        <x:v>0</x:v>
      </x:c>
      <x:c r="O3111" s="7" t="n">
        <x:f>MAX(0,F3111+I3111-N3111)</x:f>
        <x:v>0</x:v>
      </x:c>
      <x:c r="P3111" s="7" t="n">
        <x:f>MAX(0,N3111-F3111-I3111)</x:f>
        <x:v>0</x:v>
      </x:c>
      <x:c r="Q3111" s="7" t="n">
        <x:f>MAX(0,G3111+J3111-P3111)</x:f>
        <x:v>0</x:v>
      </x:c>
      <x:c r="R3111" s="7" t="n">
        <x:f>M3111+MAX(0,K3111-MAX(0,P3111-G3111-J3111))</x:f>
        <x:v>0</x:v>
      </x:c>
      <x:c r="S3111" s="7" t="n">
        <x:f>SUM(O3111,Q3111,R3111)</x:f>
        <x:v>0</x:v>
      </x:c>
      <x:c r="T3111" s="14" t="n">
        <x:f>'Inventory detail'!T859</x:f>
        <x:v>0.1292</x:v>
      </x:c>
      <x:c r="U3111" s="14" t="str">
        <x:f>'Inventory detail'!U859</x:f>
        <x:v>n.a.</x:v>
      </x:c>
      <x:c r="V3111" s="9" t="n">
        <x:f>O3111*T3111</x:f>
        <x:v>0</x:v>
      </x:c>
      <x:c r="W3111" s="9" t="n">
        <x:f>Q3111*T3111</x:f>
        <x:v>0</x:v>
      </x:c>
      <x:c r="X3111" s="9" t="n">
        <x:f>R3111*T3111</x:f>
        <x:v>0</x:v>
      </x:c>
      <x:c r="Y3111" s="9" t="n">
        <x:f>S3111*T3111</x:f>
        <x:v>0</x:v>
      </x:c>
      <x:c r="Z3111" s="9" t="str">
        <x:f>IF(ISNUMBER(U3111),S3111*(U3111-T3111),"n.a.")</x:f>
        <x:v>n.a.</x:v>
      </x:c>
      <x:c r="AA3111" s="9" t="n">
        <x:f>IF(ISNUMBER(U3111),Y3111,0)</x:f>
        <x:v>0</x:v>
      </x:c>
      <x:c r="AB3111" s="7" t="n">
        <x:f>MAX(0,L3111-SUM(F3111:K3111))</x:f>
        <x:v>0</x:v>
      </x:c>
    </x:row>
    <x:row r="3112" ht="22" customHeight="1">
      <x:c r="A3112" s="18" t="n">
        <x:f>Summary!E$41</x:f>
        <x:v>46388</x:v>
      </x:c>
      <x:c r="B3112" s="2" t="str">
        <x:f>'Inventory detail'!A860</x:f>
        <x:v>COIL</x:v>
      </x:c>
      <x:c r="C3112" s="2" t="str">
        <x:f>'Inventory detail'!B860</x:f>
        <x:v>30</x:v>
      </x:c>
      <x:c r="D3112" s="2" t="str">
        <x:f>'Inventory detail'!C860</x:f>
        <x:v>28MAR12-4</x:v>
      </x:c>
      <x:c r="E3112" s="10" t="n">
        <x:f>A1986</x:f>
        <x:v>46357</x:v>
      </x:c>
      <x:c r="F3112" s="7" t="n">
        <x:f>O1986</x:f>
        <x:v>0</x:v>
      </x:c>
      <x:c r="G3112" s="7" t="n">
        <x:f>Q1986</x:f>
        <x:v>0</x:v>
      </x:c>
      <x:c r="H3112" s="7" t="n">
        <x:f>R1986</x:f>
        <x:v>0</x:v>
      </x:c>
      <x:c r="I3112" s="7" t="n">
        <x:f>0</x:f>
        <x:v>0</x:v>
      </x:c>
      <x:c r="J3112" s="7" t="n">
        <x:f>0</x:f>
        <x:v>0</x:v>
      </x:c>
      <x:c r="K3112" s="7" t="n">
        <x:f>0</x:f>
        <x:v>0</x:v>
      </x:c>
      <x:c r="L3112" s="7" t="n">
        <x:f>'Inventory detail'!F860*Summary!$K$5*(A3112-E3112)/Summary!$K$6</x:f>
        <x:v>0</x:v>
      </x:c>
      <x:c r="M3112" s="7" t="n">
        <x:f>MAX(0,H3112-L3112)</x:f>
        <x:v>0</x:v>
      </x:c>
      <x:c r="N3112" s="7" t="n">
        <x:f>MAX(0,L3112-H3112)</x:f>
        <x:v>0</x:v>
      </x:c>
      <x:c r="O3112" s="7" t="n">
        <x:f>MAX(0,F3112+I3112-N3112)</x:f>
        <x:v>0</x:v>
      </x:c>
      <x:c r="P3112" s="7" t="n">
        <x:f>MAX(0,N3112-F3112-I3112)</x:f>
        <x:v>0</x:v>
      </x:c>
      <x:c r="Q3112" s="7" t="n">
        <x:f>MAX(0,G3112+J3112-P3112)</x:f>
        <x:v>0</x:v>
      </x:c>
      <x:c r="R3112" s="7" t="n">
        <x:f>M3112+MAX(0,K3112-MAX(0,P3112-G3112-J3112))</x:f>
        <x:v>0</x:v>
      </x:c>
      <x:c r="S3112" s="7" t="n">
        <x:f>SUM(O3112,Q3112,R3112)</x:f>
        <x:v>0</x:v>
      </x:c>
      <x:c r="T3112" s="14" t="n">
        <x:f>'Inventory detail'!T860</x:f>
        <x:v>0.1292</x:v>
      </x:c>
      <x:c r="U3112" s="14" t="str">
        <x:f>'Inventory detail'!U860</x:f>
        <x:v>n.a.</x:v>
      </x:c>
      <x:c r="V3112" s="9" t="n">
        <x:f>O3112*T3112</x:f>
        <x:v>0</x:v>
      </x:c>
      <x:c r="W3112" s="9" t="n">
        <x:f>Q3112*T3112</x:f>
        <x:v>0</x:v>
      </x:c>
      <x:c r="X3112" s="9" t="n">
        <x:f>R3112*T3112</x:f>
        <x:v>0</x:v>
      </x:c>
      <x:c r="Y3112" s="9" t="n">
        <x:f>S3112*T3112</x:f>
        <x:v>0</x:v>
      </x:c>
      <x:c r="Z3112" s="9" t="str">
        <x:f>IF(ISNUMBER(U3112),S3112*(U3112-T3112),"n.a.")</x:f>
        <x:v>n.a.</x:v>
      </x:c>
      <x:c r="AA3112" s="9" t="n">
        <x:f>IF(ISNUMBER(U3112),Y3112,0)</x:f>
        <x:v>0</x:v>
      </x:c>
      <x:c r="AB3112" s="7" t="n">
        <x:f>MAX(0,L3112-SUM(F3112:K3112))</x:f>
        <x:v>0</x:v>
      </x:c>
    </x:row>
    <x:row r="3113" ht="22" customHeight="1">
      <x:c r="A3113" s="18" t="n">
        <x:f>Summary!E$41</x:f>
        <x:v>46388</x:v>
      </x:c>
      <x:c r="B3113" s="2" t="str">
        <x:f>'Inventory detail'!A861</x:f>
        <x:v>COIL</x:v>
      </x:c>
      <x:c r="C3113" s="2" t="str">
        <x:f>'Inventory detail'!B861</x:f>
        <x:v>30</x:v>
      </x:c>
      <x:c r="D3113" s="2" t="str">
        <x:f>'Inventory detail'!C861</x:f>
        <x:v>28NAV12-4</x:v>
      </x:c>
      <x:c r="E3113" s="10" t="n">
        <x:f>A1987</x:f>
        <x:v>46357</x:v>
      </x:c>
      <x:c r="F3113" s="7" t="n">
        <x:f>O1987</x:f>
        <x:v>0</x:v>
      </x:c>
      <x:c r="G3113" s="7" t="n">
        <x:f>Q1987</x:f>
        <x:v>0</x:v>
      </x:c>
      <x:c r="H3113" s="7" t="n">
        <x:f>R1987</x:f>
        <x:v>1800</x:v>
      </x:c>
      <x:c r="I3113" s="7" t="n">
        <x:f>0</x:f>
        <x:v>0</x:v>
      </x:c>
      <x:c r="J3113" s="7" t="n">
        <x:f>0</x:f>
        <x:v>0</x:v>
      </x:c>
      <x:c r="K3113" s="7" t="n">
        <x:f>0</x:f>
        <x:v>0</x:v>
      </x:c>
      <x:c r="L3113" s="7" t="n">
        <x:f>'Inventory detail'!F861*Summary!$K$5*(A3113-E3113)/Summary!$K$6</x:f>
        <x:v>0</x:v>
      </x:c>
      <x:c r="M3113" s="7" t="n">
        <x:f>MAX(0,H3113-L3113)</x:f>
        <x:v>1800</x:v>
      </x:c>
      <x:c r="N3113" s="7" t="n">
        <x:f>MAX(0,L3113-H3113)</x:f>
        <x:v>0</x:v>
      </x:c>
      <x:c r="O3113" s="7" t="n">
        <x:f>MAX(0,F3113+I3113-N3113)</x:f>
        <x:v>0</x:v>
      </x:c>
      <x:c r="P3113" s="7" t="n">
        <x:f>MAX(0,N3113-F3113-I3113)</x:f>
        <x:v>0</x:v>
      </x:c>
      <x:c r="Q3113" s="7" t="n">
        <x:f>MAX(0,G3113+J3113-P3113)</x:f>
        <x:v>0</x:v>
      </x:c>
      <x:c r="R3113" s="7" t="n">
        <x:f>M3113+MAX(0,K3113-MAX(0,P3113-G3113-J3113))</x:f>
        <x:v>1800</x:v>
      </x:c>
      <x:c r="S3113" s="7" t="n">
        <x:f>SUM(O3113,Q3113,R3113)</x:f>
        <x:v>1800</x:v>
      </x:c>
      <x:c r="T3113" s="14" t="n">
        <x:f>'Inventory detail'!T861</x:f>
        <x:v>0.2327</x:v>
      </x:c>
      <x:c r="U3113" s="14" t="n">
        <x:f>'Inventory detail'!U861</x:f>
        <x:v>0.22796149999999998</x:v>
      </x:c>
      <x:c r="V3113" s="9" t="n">
        <x:f>O3113*T3113</x:f>
        <x:v>0</x:v>
      </x:c>
      <x:c r="W3113" s="9" t="n">
        <x:f>Q3113*T3113</x:f>
        <x:v>0</x:v>
      </x:c>
      <x:c r="X3113" s="9" t="n">
        <x:f>R3113*T3113</x:f>
        <x:v>418.85999999999996</x:v>
      </x:c>
      <x:c r="Y3113" s="9" t="n">
        <x:f>S3113*T3113</x:f>
        <x:v>418.85999999999996</x:v>
      </x:c>
      <x:c r="Z3113" s="9" t="n">
        <x:f>IF(ISNUMBER(U3113),S3113*(U3113-T3113),"n.a.")</x:f>
        <x:v>-8.529300000000012</x:v>
      </x:c>
      <x:c r="AA3113" s="9" t="n">
        <x:f>IF(ISNUMBER(U3113),Y3113,0)</x:f>
        <x:v>418.85999999999996</x:v>
      </x:c>
      <x:c r="AB3113" s="7" t="n">
        <x:f>MAX(0,L3113-SUM(F3113:K3113))</x:f>
        <x:v>0</x:v>
      </x:c>
    </x:row>
    <x:row r="3114" ht="22" customHeight="1">
      <x:c r="A3114" s="18" t="n">
        <x:f>Summary!E$41</x:f>
        <x:v>46388</x:v>
      </x:c>
      <x:c r="B3114" s="2" t="str">
        <x:f>'Inventory detail'!A862</x:f>
        <x:v>COIL</x:v>
      </x:c>
      <x:c r="C3114" s="2" t="str">
        <x:f>'Inventory detail'!B862</x:f>
        <x:v>30</x:v>
      </x:c>
      <x:c r="D3114" s="2" t="str">
        <x:f>'Inventory detail'!C862</x:f>
        <x:v>28RED12-4</x:v>
      </x:c>
      <x:c r="E3114" s="10" t="n">
        <x:f>A1988</x:f>
        <x:v>46357</x:v>
      </x:c>
      <x:c r="F3114" s="7" t="n">
        <x:f>O1988</x:f>
        <x:v>0</x:v>
      </x:c>
      <x:c r="G3114" s="7" t="n">
        <x:f>Q1988</x:f>
        <x:v>0</x:v>
      </x:c>
      <x:c r="H3114" s="7" t="n">
        <x:f>R1988</x:f>
        <x:v>0</x:v>
      </x:c>
      <x:c r="I3114" s="7" t="n">
        <x:f>0</x:f>
        <x:v>0</x:v>
      </x:c>
      <x:c r="J3114" s="7" t="n">
        <x:f>0</x:f>
        <x:v>0</x:v>
      </x:c>
      <x:c r="K3114" s="7" t="n">
        <x:f>0</x:f>
        <x:v>0</x:v>
      </x:c>
      <x:c r="L3114" s="7" t="n">
        <x:f>'Inventory detail'!F862*Summary!$K$5*(A3114-E3114)/Summary!$K$6</x:f>
        <x:v>0</x:v>
      </x:c>
      <x:c r="M3114" s="7" t="n">
        <x:f>MAX(0,H3114-L3114)</x:f>
        <x:v>0</x:v>
      </x:c>
      <x:c r="N3114" s="7" t="n">
        <x:f>MAX(0,L3114-H3114)</x:f>
        <x:v>0</x:v>
      </x:c>
      <x:c r="O3114" s="7" t="n">
        <x:f>MAX(0,F3114+I3114-N3114)</x:f>
        <x:v>0</x:v>
      </x:c>
      <x:c r="P3114" s="7" t="n">
        <x:f>MAX(0,N3114-F3114-I3114)</x:f>
        <x:v>0</x:v>
      </x:c>
      <x:c r="Q3114" s="7" t="n">
        <x:f>MAX(0,G3114+J3114-P3114)</x:f>
        <x:v>0</x:v>
      </x:c>
      <x:c r="R3114" s="7" t="n">
        <x:f>M3114+MAX(0,K3114-MAX(0,P3114-G3114-J3114))</x:f>
        <x:v>0</x:v>
      </x:c>
      <x:c r="S3114" s="7" t="n">
        <x:f>SUM(O3114,Q3114,R3114)</x:f>
        <x:v>0</x:v>
      </x:c>
      <x:c r="T3114" s="14" t="n">
        <x:f>'Inventory detail'!T862</x:f>
        <x:v>0.1292</x:v>
      </x:c>
      <x:c r="U3114" s="14" t="str">
        <x:f>'Inventory detail'!U862</x:f>
        <x:v>n.a.</x:v>
      </x:c>
      <x:c r="V3114" s="9" t="n">
        <x:f>O3114*T3114</x:f>
        <x:v>0</x:v>
      </x:c>
      <x:c r="W3114" s="9" t="n">
        <x:f>Q3114*T3114</x:f>
        <x:v>0</x:v>
      </x:c>
      <x:c r="X3114" s="9" t="n">
        <x:f>R3114*T3114</x:f>
        <x:v>0</x:v>
      </x:c>
      <x:c r="Y3114" s="9" t="n">
        <x:f>S3114*T3114</x:f>
        <x:v>0</x:v>
      </x:c>
      <x:c r="Z3114" s="9" t="str">
        <x:f>IF(ISNUMBER(U3114),S3114*(U3114-T3114),"n.a.")</x:f>
        <x:v>n.a.</x:v>
      </x:c>
      <x:c r="AA3114" s="9" t="n">
        <x:f>IF(ISNUMBER(U3114),Y3114,0)</x:f>
        <x:v>0</x:v>
      </x:c>
      <x:c r="AB3114" s="7" t="n">
        <x:f>MAX(0,L3114-SUM(F3114:K3114))</x:f>
        <x:v>0</x:v>
      </x:c>
    </x:row>
    <x:row r="3115" ht="22" customHeight="1">
      <x:c r="A3115" s="18" t="n">
        <x:f>Summary!E$41</x:f>
        <x:v>46388</x:v>
      </x:c>
      <x:c r="B3115" s="2" t="str">
        <x:f>'Inventory detail'!A863</x:f>
        <x:v>COIL</x:v>
      </x:c>
      <x:c r="C3115" s="2" t="str">
        <x:f>'Inventory detail'!B863</x:f>
        <x:v>30</x:v>
      </x:c>
      <x:c r="D3115" s="2" t="str">
        <x:f>'Inventory detail'!C863</x:f>
        <x:v>30BLU12-4</x:v>
      </x:c>
      <x:c r="E3115" s="10" t="n">
        <x:f>A1989</x:f>
        <x:v>46357</x:v>
      </x:c>
      <x:c r="F3115" s="7" t="n">
        <x:f>O1989</x:f>
        <x:v>0</x:v>
      </x:c>
      <x:c r="G3115" s="7" t="n">
        <x:f>Q1989</x:f>
        <x:v>0</x:v>
      </x:c>
      <x:c r="H3115" s="7" t="n">
        <x:f>R1989</x:f>
        <x:v>1300</x:v>
      </x:c>
      <x:c r="I3115" s="7" t="n">
        <x:f>0</x:f>
        <x:v>0</x:v>
      </x:c>
      <x:c r="J3115" s="7" t="n">
        <x:f>0</x:f>
        <x:v>0</x:v>
      </x:c>
      <x:c r="K3115" s="7" t="n">
        <x:f>0</x:f>
        <x:v>0</x:v>
      </x:c>
      <x:c r="L3115" s="7" t="n">
        <x:f>'Inventory detail'!F863*Summary!$K$5*(A3115-E3115)/Summary!$K$6</x:f>
        <x:v>0</x:v>
      </x:c>
      <x:c r="M3115" s="7" t="n">
        <x:f>MAX(0,H3115-L3115)</x:f>
        <x:v>1300</x:v>
      </x:c>
      <x:c r="N3115" s="7" t="n">
        <x:f>MAX(0,L3115-H3115)</x:f>
        <x:v>0</x:v>
      </x:c>
      <x:c r="O3115" s="7" t="n">
        <x:f>MAX(0,F3115+I3115-N3115)</x:f>
        <x:v>0</x:v>
      </x:c>
      <x:c r="P3115" s="7" t="n">
        <x:f>MAX(0,N3115-F3115-I3115)</x:f>
        <x:v>0</x:v>
      </x:c>
      <x:c r="Q3115" s="7" t="n">
        <x:f>MAX(0,G3115+J3115-P3115)</x:f>
        <x:v>0</x:v>
      </x:c>
      <x:c r="R3115" s="7" t="n">
        <x:f>M3115+MAX(0,K3115-MAX(0,P3115-G3115-J3115))</x:f>
        <x:v>1300</x:v>
      </x:c>
      <x:c r="S3115" s="7" t="n">
        <x:f>SUM(O3115,Q3115,R3115)</x:f>
        <x:v>1300</x:v>
      </x:c>
      <x:c r="T3115" s="14" t="n">
        <x:f>'Inventory detail'!T863</x:f>
        <x:v>0.1408</x:v>
      </x:c>
      <x:c r="U3115" s="14" t="str">
        <x:f>'Inventory detail'!U863</x:f>
        <x:v>n.a.</x:v>
      </x:c>
      <x:c r="V3115" s="9" t="n">
        <x:f>O3115*T3115</x:f>
        <x:v>0</x:v>
      </x:c>
      <x:c r="W3115" s="9" t="n">
        <x:f>Q3115*T3115</x:f>
        <x:v>0</x:v>
      </x:c>
      <x:c r="X3115" s="9" t="n">
        <x:f>R3115*T3115</x:f>
        <x:v>183.04000000000002</x:v>
      </x:c>
      <x:c r="Y3115" s="9" t="n">
        <x:f>S3115*T3115</x:f>
        <x:v>183.04000000000002</x:v>
      </x:c>
      <x:c r="Z3115" s="9" t="str">
        <x:f>IF(ISNUMBER(U3115),S3115*(U3115-T3115),"n.a.")</x:f>
        <x:v>n.a.</x:v>
      </x:c>
      <x:c r="AA3115" s="9" t="n">
        <x:f>IF(ISNUMBER(U3115),Y3115,0)</x:f>
        <x:v>0</x:v>
      </x:c>
      <x:c r="AB3115" s="7" t="n">
        <x:f>MAX(0,L3115-SUM(F3115:K3115))</x:f>
        <x:v>0</x:v>
      </x:c>
    </x:row>
    <x:row r="3116" ht="22" customHeight="1">
      <x:c r="A3116" s="18" t="n">
        <x:f>Summary!E$41</x:f>
        <x:v>46388</x:v>
      </x:c>
      <x:c r="B3116" s="2" t="str">
        <x:f>'Inventory detail'!A864</x:f>
        <x:v>COIL</x:v>
      </x:c>
      <x:c r="C3116" s="2" t="str">
        <x:f>'Inventory detail'!B864</x:f>
        <x:v>30</x:v>
      </x:c>
      <x:c r="D3116" s="2" t="str">
        <x:f>'Inventory detail'!C864</x:f>
        <x:v>30FG12-4</x:v>
      </x:c>
      <x:c r="E3116" s="10" t="n">
        <x:f>A1990</x:f>
        <x:v>46357</x:v>
      </x:c>
      <x:c r="F3116" s="7" t="n">
        <x:f>O1990</x:f>
        <x:v>0</x:v>
      </x:c>
      <x:c r="G3116" s="7" t="n">
        <x:f>Q1990</x:f>
        <x:v>0</x:v>
      </x:c>
      <x:c r="H3116" s="7" t="n">
        <x:f>R1990</x:f>
        <x:v>0</x:v>
      </x:c>
      <x:c r="I3116" s="7" t="n">
        <x:f>0</x:f>
        <x:v>0</x:v>
      </x:c>
      <x:c r="J3116" s="7" t="n">
        <x:f>0</x:f>
        <x:v>0</x:v>
      </x:c>
      <x:c r="K3116" s="7" t="n">
        <x:f>0</x:f>
        <x:v>0</x:v>
      </x:c>
      <x:c r="L3116" s="7" t="n">
        <x:f>'Inventory detail'!F864*Summary!$K$5*(A3116-E3116)/Summary!$K$6</x:f>
        <x:v>0</x:v>
      </x:c>
      <x:c r="M3116" s="7" t="n">
        <x:f>MAX(0,H3116-L3116)</x:f>
        <x:v>0</x:v>
      </x:c>
      <x:c r="N3116" s="7" t="n">
        <x:f>MAX(0,L3116-H3116)</x:f>
        <x:v>0</x:v>
      </x:c>
      <x:c r="O3116" s="7" t="n">
        <x:f>MAX(0,F3116+I3116-N3116)</x:f>
        <x:v>0</x:v>
      </x:c>
      <x:c r="P3116" s="7" t="n">
        <x:f>MAX(0,N3116-F3116-I3116)</x:f>
        <x:v>0</x:v>
      </x:c>
      <x:c r="Q3116" s="7" t="n">
        <x:f>MAX(0,G3116+J3116-P3116)</x:f>
        <x:v>0</x:v>
      </x:c>
      <x:c r="R3116" s="7" t="n">
        <x:f>M3116+MAX(0,K3116-MAX(0,P3116-G3116-J3116))</x:f>
        <x:v>0</x:v>
      </x:c>
      <x:c r="S3116" s="7" t="n">
        <x:f>SUM(O3116,Q3116,R3116)</x:f>
        <x:v>0</x:v>
      </x:c>
      <x:c r="T3116" s="14" t="n">
        <x:f>'Inventory detail'!T864</x:f>
        <x:v>0.1408</x:v>
      </x:c>
      <x:c r="U3116" s="14" t="str">
        <x:f>'Inventory detail'!U864</x:f>
        <x:v>n.a.</x:v>
      </x:c>
      <x:c r="V3116" s="9" t="n">
        <x:f>O3116*T3116</x:f>
        <x:v>0</x:v>
      </x:c>
      <x:c r="W3116" s="9" t="n">
        <x:f>Q3116*T3116</x:f>
        <x:v>0</x:v>
      </x:c>
      <x:c r="X3116" s="9" t="n">
        <x:f>R3116*T3116</x:f>
        <x:v>0</x:v>
      </x:c>
      <x:c r="Y3116" s="9" t="n">
        <x:f>S3116*T3116</x:f>
        <x:v>0</x:v>
      </x:c>
      <x:c r="Z3116" s="9" t="str">
        <x:f>IF(ISNUMBER(U3116),S3116*(U3116-T3116),"n.a.")</x:f>
        <x:v>n.a.</x:v>
      </x:c>
      <x:c r="AA3116" s="9" t="n">
        <x:f>IF(ISNUMBER(U3116),Y3116,0)</x:f>
        <x:v>0</x:v>
      </x:c>
      <x:c r="AB3116" s="7" t="n">
        <x:f>MAX(0,L3116-SUM(F3116:K3116))</x:f>
        <x:v>0</x:v>
      </x:c>
    </x:row>
    <x:row r="3117" ht="22" customHeight="1">
      <x:c r="A3117" s="18" t="n">
        <x:f>Summary!E$41</x:f>
        <x:v>46388</x:v>
      </x:c>
      <x:c r="B3117" s="2" t="str">
        <x:f>'Inventory detail'!A865</x:f>
        <x:v>COIL</x:v>
      </x:c>
      <x:c r="C3117" s="2" t="str">
        <x:f>'Inventory detail'!B865</x:f>
        <x:v>30</x:v>
      </x:c>
      <x:c r="D3117" s="2" t="str">
        <x:f>'Inventory detail'!C865</x:f>
        <x:v>30MAR12-4</x:v>
      </x:c>
      <x:c r="E3117" s="10" t="n">
        <x:f>A1991</x:f>
        <x:v>46357</x:v>
      </x:c>
      <x:c r="F3117" s="7" t="n">
        <x:f>O1991</x:f>
        <x:v>0</x:v>
      </x:c>
      <x:c r="G3117" s="7" t="n">
        <x:f>Q1991</x:f>
        <x:v>0</x:v>
      </x:c>
      <x:c r="H3117" s="7" t="n">
        <x:f>R1991</x:f>
        <x:v>0</x:v>
      </x:c>
      <x:c r="I3117" s="7" t="n">
        <x:f>0</x:f>
        <x:v>0</x:v>
      </x:c>
      <x:c r="J3117" s="7" t="n">
        <x:f>0</x:f>
        <x:v>0</x:v>
      </x:c>
      <x:c r="K3117" s="7" t="n">
        <x:f>0</x:f>
        <x:v>0</x:v>
      </x:c>
      <x:c r="L3117" s="7" t="n">
        <x:f>'Inventory detail'!F865*Summary!$K$5*(A3117-E3117)/Summary!$K$6</x:f>
        <x:v>0</x:v>
      </x:c>
      <x:c r="M3117" s="7" t="n">
        <x:f>MAX(0,H3117-L3117)</x:f>
        <x:v>0</x:v>
      </x:c>
      <x:c r="N3117" s="7" t="n">
        <x:f>MAX(0,L3117-H3117)</x:f>
        <x:v>0</x:v>
      </x:c>
      <x:c r="O3117" s="7" t="n">
        <x:f>MAX(0,F3117+I3117-N3117)</x:f>
        <x:v>0</x:v>
      </x:c>
      <x:c r="P3117" s="7" t="n">
        <x:f>MAX(0,N3117-F3117-I3117)</x:f>
        <x:v>0</x:v>
      </x:c>
      <x:c r="Q3117" s="7" t="n">
        <x:f>MAX(0,G3117+J3117-P3117)</x:f>
        <x:v>0</x:v>
      </x:c>
      <x:c r="R3117" s="7" t="n">
        <x:f>M3117+MAX(0,K3117-MAX(0,P3117-G3117-J3117))</x:f>
        <x:v>0</x:v>
      </x:c>
      <x:c r="S3117" s="7" t="n">
        <x:f>SUM(O3117,Q3117,R3117)</x:f>
        <x:v>0</x:v>
      </x:c>
      <x:c r="T3117" s="14" t="n">
        <x:f>'Inventory detail'!T865</x:f>
        <x:v>0.1408</x:v>
      </x:c>
      <x:c r="U3117" s="14" t="str">
        <x:f>'Inventory detail'!U865</x:f>
        <x:v>n.a.</x:v>
      </x:c>
      <x:c r="V3117" s="9" t="n">
        <x:f>O3117*T3117</x:f>
        <x:v>0</x:v>
      </x:c>
      <x:c r="W3117" s="9" t="n">
        <x:f>Q3117*T3117</x:f>
        <x:v>0</x:v>
      </x:c>
      <x:c r="X3117" s="9" t="n">
        <x:f>R3117*T3117</x:f>
        <x:v>0</x:v>
      </x:c>
      <x:c r="Y3117" s="9" t="n">
        <x:f>S3117*T3117</x:f>
        <x:v>0</x:v>
      </x:c>
      <x:c r="Z3117" s="9" t="str">
        <x:f>IF(ISNUMBER(U3117),S3117*(U3117-T3117),"n.a.")</x:f>
        <x:v>n.a.</x:v>
      </x:c>
      <x:c r="AA3117" s="9" t="n">
        <x:f>IF(ISNUMBER(U3117),Y3117,0)</x:f>
        <x:v>0</x:v>
      </x:c>
      <x:c r="AB3117" s="7" t="n">
        <x:f>MAX(0,L3117-SUM(F3117:K3117))</x:f>
        <x:v>0</x:v>
      </x:c>
    </x:row>
    <x:row r="3118" ht="22" customHeight="1">
      <x:c r="A3118" s="18" t="n">
        <x:f>Summary!E$41</x:f>
        <x:v>46388</x:v>
      </x:c>
      <x:c r="B3118" s="2" t="str">
        <x:f>'Inventory detail'!A866</x:f>
        <x:v>COIL</x:v>
      </x:c>
      <x:c r="C3118" s="2" t="str">
        <x:f>'Inventory detail'!B866</x:f>
        <x:v>30</x:v>
      </x:c>
      <x:c r="D3118" s="2" t="str">
        <x:f>'Inventory detail'!C866</x:f>
        <x:v>30RED12-4</x:v>
      </x:c>
      <x:c r="E3118" s="10" t="n">
        <x:f>A1992</x:f>
        <x:v>46357</x:v>
      </x:c>
      <x:c r="F3118" s="7" t="n">
        <x:f>O1992</x:f>
        <x:v>0</x:v>
      </x:c>
      <x:c r="G3118" s="7" t="n">
        <x:f>Q1992</x:f>
        <x:v>0</x:v>
      </x:c>
      <x:c r="H3118" s="7" t="n">
        <x:f>R1992</x:f>
        <x:v>0</x:v>
      </x:c>
      <x:c r="I3118" s="7" t="n">
        <x:f>0</x:f>
        <x:v>0</x:v>
      </x:c>
      <x:c r="J3118" s="7" t="n">
        <x:f>0</x:f>
        <x:v>0</x:v>
      </x:c>
      <x:c r="K3118" s="7" t="n">
        <x:f>0</x:f>
        <x:v>0</x:v>
      </x:c>
      <x:c r="L3118" s="7" t="n">
        <x:f>'Inventory detail'!F866*Summary!$K$5*(A3118-E3118)/Summary!$K$6</x:f>
        <x:v>0</x:v>
      </x:c>
      <x:c r="M3118" s="7" t="n">
        <x:f>MAX(0,H3118-L3118)</x:f>
        <x:v>0</x:v>
      </x:c>
      <x:c r="N3118" s="7" t="n">
        <x:f>MAX(0,L3118-H3118)</x:f>
        <x:v>0</x:v>
      </x:c>
      <x:c r="O3118" s="7" t="n">
        <x:f>MAX(0,F3118+I3118-N3118)</x:f>
        <x:v>0</x:v>
      </x:c>
      <x:c r="P3118" s="7" t="n">
        <x:f>MAX(0,N3118-F3118-I3118)</x:f>
        <x:v>0</x:v>
      </x:c>
      <x:c r="Q3118" s="7" t="n">
        <x:f>MAX(0,G3118+J3118-P3118)</x:f>
        <x:v>0</x:v>
      </x:c>
      <x:c r="R3118" s="7" t="n">
        <x:f>M3118+MAX(0,K3118-MAX(0,P3118-G3118-J3118))</x:f>
        <x:v>0</x:v>
      </x:c>
      <x:c r="S3118" s="7" t="n">
        <x:f>SUM(O3118,Q3118,R3118)</x:f>
        <x:v>0</x:v>
      </x:c>
      <x:c r="T3118" s="14" t="n">
        <x:f>'Inventory detail'!T866</x:f>
        <x:v>0.1408</x:v>
      </x:c>
      <x:c r="U3118" s="14" t="str">
        <x:f>'Inventory detail'!U866</x:f>
        <x:v>n.a.</x:v>
      </x:c>
      <x:c r="V3118" s="9" t="n">
        <x:f>O3118*T3118</x:f>
        <x:v>0</x:v>
      </x:c>
      <x:c r="W3118" s="9" t="n">
        <x:f>Q3118*T3118</x:f>
        <x:v>0</x:v>
      </x:c>
      <x:c r="X3118" s="9" t="n">
        <x:f>R3118*T3118</x:f>
        <x:v>0</x:v>
      </x:c>
      <x:c r="Y3118" s="9" t="n">
        <x:f>S3118*T3118</x:f>
        <x:v>0</x:v>
      </x:c>
      <x:c r="Z3118" s="9" t="str">
        <x:f>IF(ISNUMBER(U3118),S3118*(U3118-T3118),"n.a.")</x:f>
        <x:v>n.a.</x:v>
      </x:c>
      <x:c r="AA3118" s="9" t="n">
        <x:f>IF(ISNUMBER(U3118),Y3118,0)</x:f>
        <x:v>0</x:v>
      </x:c>
      <x:c r="AB3118" s="7" t="n">
        <x:f>MAX(0,L3118-SUM(F3118:K3118))</x:f>
        <x:v>0</x:v>
      </x:c>
    </x:row>
    <x:row r="3119" ht="22" customHeight="1">
      <x:c r="A3119" s="18" t="n">
        <x:f>Summary!E$41</x:f>
        <x:v>46388</x:v>
      </x:c>
      <x:c r="B3119" s="2" t="str">
        <x:f>'Inventory detail'!A867</x:f>
        <x:v>COIL</x:v>
      </x:c>
      <x:c r="C3119" s="2" t="str">
        <x:f>'Inventory detail'!B867</x:f>
        <x:v>30</x:v>
      </x:c>
      <x:c r="D3119" s="2" t="str">
        <x:f>'Inventory detail'!C867</x:f>
        <x:v>30WHT12-4</x:v>
      </x:c>
      <x:c r="E3119" s="10" t="n">
        <x:f>A1993</x:f>
        <x:v>46357</x:v>
      </x:c>
      <x:c r="F3119" s="7" t="n">
        <x:f>O1993</x:f>
        <x:v>0</x:v>
      </x:c>
      <x:c r="G3119" s="7" t="n">
        <x:f>Q1993</x:f>
        <x:v>0</x:v>
      </x:c>
      <x:c r="H3119" s="7" t="n">
        <x:f>R1993</x:f>
        <x:v>2600</x:v>
      </x:c>
      <x:c r="I3119" s="7" t="n">
        <x:f>0</x:f>
        <x:v>0</x:v>
      </x:c>
      <x:c r="J3119" s="7" t="n">
        <x:f>0</x:f>
        <x:v>0</x:v>
      </x:c>
      <x:c r="K3119" s="7" t="n">
        <x:f>0</x:f>
        <x:v>0</x:v>
      </x:c>
      <x:c r="L3119" s="7" t="n">
        <x:f>'Inventory detail'!F867*Summary!$K$5*(A3119-E3119)/Summary!$K$6</x:f>
        <x:v>0</x:v>
      </x:c>
      <x:c r="M3119" s="7" t="n">
        <x:f>MAX(0,H3119-L3119)</x:f>
        <x:v>2600</x:v>
      </x:c>
      <x:c r="N3119" s="7" t="n">
        <x:f>MAX(0,L3119-H3119)</x:f>
        <x:v>0</x:v>
      </x:c>
      <x:c r="O3119" s="7" t="n">
        <x:f>MAX(0,F3119+I3119-N3119)</x:f>
        <x:v>0</x:v>
      </x:c>
      <x:c r="P3119" s="7" t="n">
        <x:f>MAX(0,N3119-F3119-I3119)</x:f>
        <x:v>0</x:v>
      </x:c>
      <x:c r="Q3119" s="7" t="n">
        <x:f>MAX(0,G3119+J3119-P3119)</x:f>
        <x:v>0</x:v>
      </x:c>
      <x:c r="R3119" s="7" t="n">
        <x:f>M3119+MAX(0,K3119-MAX(0,P3119-G3119-J3119))</x:f>
        <x:v>2600</x:v>
      </x:c>
      <x:c r="S3119" s="7" t="n">
        <x:f>SUM(O3119,Q3119,R3119)</x:f>
        <x:v>2600</x:v>
      </x:c>
      <x:c r="T3119" s="14" t="n">
        <x:f>'Inventory detail'!T867</x:f>
        <x:v>0.25079999999999997</x:v>
      </x:c>
      <x:c r="U3119" s="14" t="n">
        <x:f>'Inventory detail'!U867</x:f>
        <x:v>0.245752</x:v>
      </x:c>
      <x:c r="V3119" s="9" t="n">
        <x:f>O3119*T3119</x:f>
        <x:v>0</x:v>
      </x:c>
      <x:c r="W3119" s="9" t="n">
        <x:f>Q3119*T3119</x:f>
        <x:v>0</x:v>
      </x:c>
      <x:c r="X3119" s="9" t="n">
        <x:f>R3119*T3119</x:f>
        <x:v>652.0799999999999</x:v>
      </x:c>
      <x:c r="Y3119" s="9" t="n">
        <x:f>S3119*T3119</x:f>
        <x:v>652.0799999999999</x:v>
      </x:c>
      <x:c r="Z3119" s="9" t="n">
        <x:f>IF(ISNUMBER(U3119),S3119*(U3119-T3119),"n.a.")</x:f>
        <x:v>-13.12479999999992</x:v>
      </x:c>
      <x:c r="AA3119" s="9" t="n">
        <x:f>IF(ISNUMBER(U3119),Y3119,0)</x:f>
        <x:v>652.0799999999999</x:v>
      </x:c>
      <x:c r="AB3119" s="7" t="n">
        <x:f>MAX(0,L3119-SUM(F3119:K3119))</x:f>
        <x:v>0</x:v>
      </x:c>
    </x:row>
    <x:row r="3120" ht="22" customHeight="1">
      <x:c r="A3120" s="18" t="n">
        <x:f>Summary!E$41</x:f>
        <x:v>46388</x:v>
      </x:c>
      <x:c r="B3120" s="2" t="str">
        <x:f>'Inventory detail'!A868</x:f>
        <x:v>COIL</x:v>
      </x:c>
      <x:c r="C3120" s="2" t="str">
        <x:f>'Inventory detail'!B868</x:f>
        <x:v>30</x:v>
      </x:c>
      <x:c r="D3120" s="2" t="str">
        <x:f>'Inventory detail'!C868</x:f>
        <x:v>30WHT36-4</x:v>
      </x:c>
      <x:c r="E3120" s="10" t="n">
        <x:f>A1994</x:f>
        <x:v>46357</x:v>
      </x:c>
      <x:c r="F3120" s="7" t="n">
        <x:f>O1994</x:f>
        <x:v>0</x:v>
      </x:c>
      <x:c r="G3120" s="7" t="n">
        <x:f>Q1994</x:f>
        <x:v>0</x:v>
      </x:c>
      <x:c r="H3120" s="7" t="n">
        <x:f>R1994</x:f>
        <x:v>500</x:v>
      </x:c>
      <x:c r="I3120" s="7" t="n">
        <x:f>0</x:f>
        <x:v>0</x:v>
      </x:c>
      <x:c r="J3120" s="7" t="n">
        <x:f>0</x:f>
        <x:v>0</x:v>
      </x:c>
      <x:c r="K3120" s="7" t="n">
        <x:f>0</x:f>
        <x:v>0</x:v>
      </x:c>
      <x:c r="L3120" s="7" t="n">
        <x:f>'Inventory detail'!F868*Summary!$K$5*(A3120-E3120)/Summary!$K$6</x:f>
        <x:v>0</x:v>
      </x:c>
      <x:c r="M3120" s="7" t="n">
        <x:f>MAX(0,H3120-L3120)</x:f>
        <x:v>500</x:v>
      </x:c>
      <x:c r="N3120" s="7" t="n">
        <x:f>MAX(0,L3120-H3120)</x:f>
        <x:v>0</x:v>
      </x:c>
      <x:c r="O3120" s="7" t="n">
        <x:f>MAX(0,F3120+I3120-N3120)</x:f>
        <x:v>0</x:v>
      </x:c>
      <x:c r="P3120" s="7" t="n">
        <x:f>MAX(0,N3120-F3120-I3120)</x:f>
        <x:v>0</x:v>
      </x:c>
      <x:c r="Q3120" s="7" t="n">
        <x:f>MAX(0,G3120+J3120-P3120)</x:f>
        <x:v>0</x:v>
      </x:c>
      <x:c r="R3120" s="7" t="n">
        <x:f>M3120+MAX(0,K3120-MAX(0,P3120-G3120-J3120))</x:f>
        <x:v>500</x:v>
      </x:c>
      <x:c r="S3120" s="7" t="n">
        <x:f>SUM(O3120,Q3120,R3120)</x:f>
        <x:v>500</x:v>
      </x:c>
      <x:c r="T3120" s="14" t="n">
        <x:f>'Inventory detail'!T868</x:f>
        <x:v>0.37829999999999997</x:v>
      </x:c>
      <x:c r="U3120" s="14" t="str">
        <x:f>'Inventory detail'!U868</x:f>
        <x:v>n.a.</x:v>
      </x:c>
      <x:c r="V3120" s="9" t="n">
        <x:f>O3120*T3120</x:f>
        <x:v>0</x:v>
      </x:c>
      <x:c r="W3120" s="9" t="n">
        <x:f>Q3120*T3120</x:f>
        <x:v>0</x:v>
      </x:c>
      <x:c r="X3120" s="9" t="n">
        <x:f>R3120*T3120</x:f>
        <x:v>189.14999999999998</x:v>
      </x:c>
      <x:c r="Y3120" s="9" t="n">
        <x:f>S3120*T3120</x:f>
        <x:v>189.14999999999998</x:v>
      </x:c>
      <x:c r="Z3120" s="9" t="str">
        <x:f>IF(ISNUMBER(U3120),S3120*(U3120-T3120),"n.a.")</x:f>
        <x:v>n.a.</x:v>
      </x:c>
      <x:c r="AA3120" s="9" t="n">
        <x:f>IF(ISNUMBER(U3120),Y3120,0)</x:f>
        <x:v>0</x:v>
      </x:c>
      <x:c r="AB3120" s="7" t="n">
        <x:f>MAX(0,L3120-SUM(F3120:K3120))</x:f>
        <x:v>0</x:v>
      </x:c>
    </x:row>
    <x:row r="3121" ht="22" customHeight="1">
      <x:c r="A3121" s="18" t="n">
        <x:f>Summary!E$41</x:f>
        <x:v>46388</x:v>
      </x:c>
      <x:c r="B3121" s="2" t="str">
        <x:f>'Inventory detail'!A869</x:f>
        <x:v>COIL</x:v>
      </x:c>
      <x:c r="C3121" s="2" t="str">
        <x:f>'Inventory detail'!B869</x:f>
        <x:v>30</x:v>
      </x:c>
      <x:c r="D3121" s="2" t="str">
        <x:f>'Inventory detail'!C869</x:f>
        <x:v>32BLU12-4</x:v>
      </x:c>
      <x:c r="E3121" s="10" t="n">
        <x:f>A1995</x:f>
        <x:v>46357</x:v>
      </x:c>
      <x:c r="F3121" s="7" t="n">
        <x:f>O1995</x:f>
        <x:v>0</x:v>
      </x:c>
      <x:c r="G3121" s="7" t="n">
        <x:f>Q1995</x:f>
        <x:v>0</x:v>
      </x:c>
      <x:c r="H3121" s="7" t="n">
        <x:f>R1995</x:f>
        <x:v>800</x:v>
      </x:c>
      <x:c r="I3121" s="7" t="n">
        <x:f>0</x:f>
        <x:v>0</x:v>
      </x:c>
      <x:c r="J3121" s="7" t="n">
        <x:f>0</x:f>
        <x:v>0</x:v>
      </x:c>
      <x:c r="K3121" s="7" t="n">
        <x:f>0</x:f>
        <x:v>0</x:v>
      </x:c>
      <x:c r="L3121" s="7" t="n">
        <x:f>'Inventory detail'!F869*Summary!$K$5*(A3121-E3121)/Summary!$K$6</x:f>
        <x:v>0</x:v>
      </x:c>
      <x:c r="M3121" s="7" t="n">
        <x:f>MAX(0,H3121-L3121)</x:f>
        <x:v>800</x:v>
      </x:c>
      <x:c r="N3121" s="7" t="n">
        <x:f>MAX(0,L3121-H3121)</x:f>
        <x:v>0</x:v>
      </x:c>
      <x:c r="O3121" s="7" t="n">
        <x:f>MAX(0,F3121+I3121-N3121)</x:f>
        <x:v>0</x:v>
      </x:c>
      <x:c r="P3121" s="7" t="n">
        <x:f>MAX(0,N3121-F3121-I3121)</x:f>
        <x:v>0</x:v>
      </x:c>
      <x:c r="Q3121" s="7" t="n">
        <x:f>MAX(0,G3121+J3121-P3121)</x:f>
        <x:v>0</x:v>
      </x:c>
      <x:c r="R3121" s="7" t="n">
        <x:f>M3121+MAX(0,K3121-MAX(0,P3121-G3121-J3121))</x:f>
        <x:v>800</x:v>
      </x:c>
      <x:c r="S3121" s="7" t="n">
        <x:f>SUM(O3121,Q3121,R3121)</x:f>
        <x:v>800</x:v>
      </x:c>
      <x:c r="T3121" s="14" t="n">
        <x:f>'Inventory detail'!T869</x:f>
        <x:v>0.1489</x:v>
      </x:c>
      <x:c r="U3121" s="14" t="str">
        <x:f>'Inventory detail'!U869</x:f>
        <x:v>n.a.</x:v>
      </x:c>
      <x:c r="V3121" s="9" t="n">
        <x:f>O3121*T3121</x:f>
        <x:v>0</x:v>
      </x:c>
      <x:c r="W3121" s="9" t="n">
        <x:f>Q3121*T3121</x:f>
        <x:v>0</x:v>
      </x:c>
      <x:c r="X3121" s="9" t="n">
        <x:f>R3121*T3121</x:f>
        <x:v>119.12</x:v>
      </x:c>
      <x:c r="Y3121" s="9" t="n">
        <x:f>S3121*T3121</x:f>
        <x:v>119.12</x:v>
      </x:c>
      <x:c r="Z3121" s="9" t="str">
        <x:f>IF(ISNUMBER(U3121),S3121*(U3121-T3121),"n.a.")</x:f>
        <x:v>n.a.</x:v>
      </x:c>
      <x:c r="AA3121" s="9" t="n">
        <x:f>IF(ISNUMBER(U3121),Y3121,0)</x:f>
        <x:v>0</x:v>
      </x:c>
      <x:c r="AB3121" s="7" t="n">
        <x:f>MAX(0,L3121-SUM(F3121:K3121))</x:f>
        <x:v>0</x:v>
      </x:c>
    </x:row>
    <x:row r="3122" ht="22" customHeight="1">
      <x:c r="A3122" s="18" t="n">
        <x:f>Summary!E$41</x:f>
        <x:v>46388</x:v>
      </x:c>
      <x:c r="B3122" s="2" t="str">
        <x:f>'Inventory detail'!A870</x:f>
        <x:v>COIL</x:v>
      </x:c>
      <x:c r="C3122" s="2" t="str">
        <x:f>'Inventory detail'!B870</x:f>
        <x:v>30</x:v>
      </x:c>
      <x:c r="D3122" s="2" t="str">
        <x:f>'Inventory detail'!C870</x:f>
        <x:v>32CLR12-4</x:v>
      </x:c>
      <x:c r="E3122" s="10" t="n">
        <x:f>A1996</x:f>
        <x:v>46357</x:v>
      </x:c>
      <x:c r="F3122" s="7" t="n">
        <x:f>O1996</x:f>
        <x:v>0</x:v>
      </x:c>
      <x:c r="G3122" s="7" t="n">
        <x:f>Q1996</x:f>
        <x:v>0</x:v>
      </x:c>
      <x:c r="H3122" s="7" t="n">
        <x:f>R1996</x:f>
        <x:v>900</x:v>
      </x:c>
      <x:c r="I3122" s="7" t="n">
        <x:f>0</x:f>
        <x:v>0</x:v>
      </x:c>
      <x:c r="J3122" s="7" t="n">
        <x:f>0</x:f>
        <x:v>0</x:v>
      </x:c>
      <x:c r="K3122" s="7" t="n">
        <x:f>0</x:f>
        <x:v>0</x:v>
      </x:c>
      <x:c r="L3122" s="7" t="n">
        <x:f>'Inventory detail'!F870*Summary!$K$5*(A3122-E3122)/Summary!$K$6</x:f>
        <x:v>0</x:v>
      </x:c>
      <x:c r="M3122" s="7" t="n">
        <x:f>MAX(0,H3122-L3122)</x:f>
        <x:v>900</x:v>
      </x:c>
      <x:c r="N3122" s="7" t="n">
        <x:f>MAX(0,L3122-H3122)</x:f>
        <x:v>0</x:v>
      </x:c>
      <x:c r="O3122" s="7" t="n">
        <x:f>MAX(0,F3122+I3122-N3122)</x:f>
        <x:v>0</x:v>
      </x:c>
      <x:c r="P3122" s="7" t="n">
        <x:f>MAX(0,N3122-F3122-I3122)</x:f>
        <x:v>0</x:v>
      </x:c>
      <x:c r="Q3122" s="7" t="n">
        <x:f>MAX(0,G3122+J3122-P3122)</x:f>
        <x:v>0</x:v>
      </x:c>
      <x:c r="R3122" s="7" t="n">
        <x:f>M3122+MAX(0,K3122-MAX(0,P3122-G3122-J3122))</x:f>
        <x:v>900</x:v>
      </x:c>
      <x:c r="S3122" s="7" t="n">
        <x:f>SUM(O3122,Q3122,R3122)</x:f>
        <x:v>900</x:v>
      </x:c>
      <x:c r="T3122" s="14" t="n">
        <x:f>'Inventory detail'!T870</x:f>
        <x:v>0.2647</x:v>
      </x:c>
      <x:c r="U3122" s="14" t="n">
        <x:f>'Inventory detail'!U870</x:f>
        <x:v>0.2593435</x:v>
      </x:c>
      <x:c r="V3122" s="9" t="n">
        <x:f>O3122*T3122</x:f>
        <x:v>0</x:v>
      </x:c>
      <x:c r="W3122" s="9" t="n">
        <x:f>Q3122*T3122</x:f>
        <x:v>0</x:v>
      </x:c>
      <x:c r="X3122" s="9" t="n">
        <x:f>R3122*T3122</x:f>
        <x:v>238.23</x:v>
      </x:c>
      <x:c r="Y3122" s="9" t="n">
        <x:f>S3122*T3122</x:f>
        <x:v>238.23</x:v>
      </x:c>
      <x:c r="Z3122" s="9" t="n">
        <x:f>IF(ISNUMBER(U3122),S3122*(U3122-T3122),"n.a.")</x:f>
        <x:v>-4.820849999999988</x:v>
      </x:c>
      <x:c r="AA3122" s="9" t="n">
        <x:f>IF(ISNUMBER(U3122),Y3122,0)</x:f>
        <x:v>238.23</x:v>
      </x:c>
      <x:c r="AB3122" s="7" t="n">
        <x:f>MAX(0,L3122-SUM(F3122:K3122))</x:f>
        <x:v>0</x:v>
      </x:c>
    </x:row>
    <x:row r="3123" ht="22" customHeight="1">
      <x:c r="A3123" s="18" t="n">
        <x:f>Summary!E$41</x:f>
        <x:v>46388</x:v>
      </x:c>
      <x:c r="B3123" s="2" t="str">
        <x:f>'Inventory detail'!A871</x:f>
        <x:v>COIL</x:v>
      </x:c>
      <x:c r="C3123" s="2" t="str">
        <x:f>'Inventory detail'!B871</x:f>
        <x:v>30</x:v>
      </x:c>
      <x:c r="D3123" s="2" t="str">
        <x:f>'Inventory detail'!C871</x:f>
        <x:v>32FG12-4</x:v>
      </x:c>
      <x:c r="E3123" s="10" t="n">
        <x:f>A1997</x:f>
        <x:v>46357</x:v>
      </x:c>
      <x:c r="F3123" s="7" t="n">
        <x:f>O1997</x:f>
        <x:v>0</x:v>
      </x:c>
      <x:c r="G3123" s="7" t="n">
        <x:f>Q1997</x:f>
        <x:v>0</x:v>
      </x:c>
      <x:c r="H3123" s="7" t="n">
        <x:f>R1997</x:f>
        <x:v>0</x:v>
      </x:c>
      <x:c r="I3123" s="7" t="n">
        <x:f>0</x:f>
        <x:v>0</x:v>
      </x:c>
      <x:c r="J3123" s="7" t="n">
        <x:f>0</x:f>
        <x:v>0</x:v>
      </x:c>
      <x:c r="K3123" s="7" t="n">
        <x:f>0</x:f>
        <x:v>0</x:v>
      </x:c>
      <x:c r="L3123" s="7" t="n">
        <x:f>'Inventory detail'!F871*Summary!$K$5*(A3123-E3123)/Summary!$K$6</x:f>
        <x:v>0</x:v>
      </x:c>
      <x:c r="M3123" s="7" t="n">
        <x:f>MAX(0,H3123-L3123)</x:f>
        <x:v>0</x:v>
      </x:c>
      <x:c r="N3123" s="7" t="n">
        <x:f>MAX(0,L3123-H3123)</x:f>
        <x:v>0</x:v>
      </x:c>
      <x:c r="O3123" s="7" t="n">
        <x:f>MAX(0,F3123+I3123-N3123)</x:f>
        <x:v>0</x:v>
      </x:c>
      <x:c r="P3123" s="7" t="n">
        <x:f>MAX(0,N3123-F3123-I3123)</x:f>
        <x:v>0</x:v>
      </x:c>
      <x:c r="Q3123" s="7" t="n">
        <x:f>MAX(0,G3123+J3123-P3123)</x:f>
        <x:v>0</x:v>
      </x:c>
      <x:c r="R3123" s="7" t="n">
        <x:f>M3123+MAX(0,K3123-MAX(0,P3123-G3123-J3123))</x:f>
        <x:v>0</x:v>
      </x:c>
      <x:c r="S3123" s="7" t="n">
        <x:f>SUM(O3123,Q3123,R3123)</x:f>
        <x:v>0</x:v>
      </x:c>
      <x:c r="T3123" s="14" t="n">
        <x:f>'Inventory detail'!T871</x:f>
        <x:v>0.1489</x:v>
      </x:c>
      <x:c r="U3123" s="14" t="str">
        <x:f>'Inventory detail'!U871</x:f>
        <x:v>n.a.</x:v>
      </x:c>
      <x:c r="V3123" s="9" t="n">
        <x:f>O3123*T3123</x:f>
        <x:v>0</x:v>
      </x:c>
      <x:c r="W3123" s="9" t="n">
        <x:f>Q3123*T3123</x:f>
        <x:v>0</x:v>
      </x:c>
      <x:c r="X3123" s="9" t="n">
        <x:f>R3123*T3123</x:f>
        <x:v>0</x:v>
      </x:c>
      <x:c r="Y3123" s="9" t="n">
        <x:f>S3123*T3123</x:f>
        <x:v>0</x:v>
      </x:c>
      <x:c r="Z3123" s="9" t="str">
        <x:f>IF(ISNUMBER(U3123),S3123*(U3123-T3123),"n.a.")</x:f>
        <x:v>n.a.</x:v>
      </x:c>
      <x:c r="AA3123" s="9" t="n">
        <x:f>IF(ISNUMBER(U3123),Y3123,0)</x:f>
        <x:v>0</x:v>
      </x:c>
      <x:c r="AB3123" s="7" t="n">
        <x:f>MAX(0,L3123-SUM(F3123:K3123))</x:f>
        <x:v>0</x:v>
      </x:c>
    </x:row>
    <x:row r="3124" ht="22" customHeight="1">
      <x:c r="A3124" s="18" t="n">
        <x:f>Summary!E$41</x:f>
        <x:v>46388</x:v>
      </x:c>
      <x:c r="B3124" s="2" t="str">
        <x:f>'Inventory detail'!A872</x:f>
        <x:v>COIL</x:v>
      </x:c>
      <x:c r="C3124" s="2" t="str">
        <x:f>'Inventory detail'!B872</x:f>
        <x:v>30</x:v>
      </x:c>
      <x:c r="D3124" s="2" t="str">
        <x:f>'Inventory detail'!C872</x:f>
        <x:v>32MAR12-4</x:v>
      </x:c>
      <x:c r="E3124" s="10" t="n">
        <x:f>A1998</x:f>
        <x:v>46357</x:v>
      </x:c>
      <x:c r="F3124" s="7" t="n">
        <x:f>O1998</x:f>
        <x:v>0</x:v>
      </x:c>
      <x:c r="G3124" s="7" t="n">
        <x:f>Q1998</x:f>
        <x:v>0</x:v>
      </x:c>
      <x:c r="H3124" s="7" t="n">
        <x:f>R1998</x:f>
        <x:v>0</x:v>
      </x:c>
      <x:c r="I3124" s="7" t="n">
        <x:f>0</x:f>
        <x:v>0</x:v>
      </x:c>
      <x:c r="J3124" s="7" t="n">
        <x:f>0</x:f>
        <x:v>0</x:v>
      </x:c>
      <x:c r="K3124" s="7" t="n">
        <x:f>0</x:f>
        <x:v>0</x:v>
      </x:c>
      <x:c r="L3124" s="7" t="n">
        <x:f>'Inventory detail'!F872*Summary!$K$5*(A3124-E3124)/Summary!$K$6</x:f>
        <x:v>0</x:v>
      </x:c>
      <x:c r="M3124" s="7" t="n">
        <x:f>MAX(0,H3124-L3124)</x:f>
        <x:v>0</x:v>
      </x:c>
      <x:c r="N3124" s="7" t="n">
        <x:f>MAX(0,L3124-H3124)</x:f>
        <x:v>0</x:v>
      </x:c>
      <x:c r="O3124" s="7" t="n">
        <x:f>MAX(0,F3124+I3124-N3124)</x:f>
        <x:v>0</x:v>
      </x:c>
      <x:c r="P3124" s="7" t="n">
        <x:f>MAX(0,N3124-F3124-I3124)</x:f>
        <x:v>0</x:v>
      </x:c>
      <x:c r="Q3124" s="7" t="n">
        <x:f>MAX(0,G3124+J3124-P3124)</x:f>
        <x:v>0</x:v>
      </x:c>
      <x:c r="R3124" s="7" t="n">
        <x:f>M3124+MAX(0,K3124-MAX(0,P3124-G3124-J3124))</x:f>
        <x:v>0</x:v>
      </x:c>
      <x:c r="S3124" s="7" t="n">
        <x:f>SUM(O3124,Q3124,R3124)</x:f>
        <x:v>0</x:v>
      </x:c>
      <x:c r="T3124" s="14" t="n">
        <x:f>'Inventory detail'!T872</x:f>
        <x:v>0.1489</x:v>
      </x:c>
      <x:c r="U3124" s="14" t="str">
        <x:f>'Inventory detail'!U872</x:f>
        <x:v>n.a.</x:v>
      </x:c>
      <x:c r="V3124" s="9" t="n">
        <x:f>O3124*T3124</x:f>
        <x:v>0</x:v>
      </x:c>
      <x:c r="W3124" s="9" t="n">
        <x:f>Q3124*T3124</x:f>
        <x:v>0</x:v>
      </x:c>
      <x:c r="X3124" s="9" t="n">
        <x:f>R3124*T3124</x:f>
        <x:v>0</x:v>
      </x:c>
      <x:c r="Y3124" s="9" t="n">
        <x:f>S3124*T3124</x:f>
        <x:v>0</x:v>
      </x:c>
      <x:c r="Z3124" s="9" t="str">
        <x:f>IF(ISNUMBER(U3124),S3124*(U3124-T3124),"n.a.")</x:f>
        <x:v>n.a.</x:v>
      </x:c>
      <x:c r="AA3124" s="9" t="n">
        <x:f>IF(ISNUMBER(U3124),Y3124,0)</x:f>
        <x:v>0</x:v>
      </x:c>
      <x:c r="AB3124" s="7" t="n">
        <x:f>MAX(0,L3124-SUM(F3124:K3124))</x:f>
        <x:v>0</x:v>
      </x:c>
    </x:row>
    <x:row r="3125" ht="22" customHeight="1">
      <x:c r="A3125" s="18" t="n">
        <x:f>Summary!E$41</x:f>
        <x:v>46388</x:v>
      </x:c>
      <x:c r="B3125" s="2" t="str">
        <x:f>'Inventory detail'!A873</x:f>
        <x:v>COIL</x:v>
      </x:c>
      <x:c r="C3125" s="2" t="str">
        <x:f>'Inventory detail'!B873</x:f>
        <x:v>30</x:v>
      </x:c>
      <x:c r="D3125" s="2" t="str">
        <x:f>'Inventory detail'!C873</x:f>
        <x:v>32NAV12-4</x:v>
      </x:c>
      <x:c r="E3125" s="10" t="n">
        <x:f>A1999</x:f>
        <x:v>46357</x:v>
      </x:c>
      <x:c r="F3125" s="7" t="n">
        <x:f>O1999</x:f>
        <x:v>0</x:v>
      </x:c>
      <x:c r="G3125" s="7" t="n">
        <x:f>Q1999</x:f>
        <x:v>0</x:v>
      </x:c>
      <x:c r="H3125" s="7" t="n">
        <x:f>R1999</x:f>
        <x:v>800</x:v>
      </x:c>
      <x:c r="I3125" s="7" t="n">
        <x:f>0</x:f>
        <x:v>0</x:v>
      </x:c>
      <x:c r="J3125" s="7" t="n">
        <x:f>0</x:f>
        <x:v>0</x:v>
      </x:c>
      <x:c r="K3125" s="7" t="n">
        <x:f>0</x:f>
        <x:v>0</x:v>
      </x:c>
      <x:c r="L3125" s="7" t="n">
        <x:f>'Inventory detail'!F873*Summary!$K$5*(A3125-E3125)/Summary!$K$6</x:f>
        <x:v>0</x:v>
      </x:c>
      <x:c r="M3125" s="7" t="n">
        <x:f>MAX(0,H3125-L3125)</x:f>
        <x:v>800</x:v>
      </x:c>
      <x:c r="N3125" s="7" t="n">
        <x:f>MAX(0,L3125-H3125)</x:f>
        <x:v>0</x:v>
      </x:c>
      <x:c r="O3125" s="7" t="n">
        <x:f>MAX(0,F3125+I3125-N3125)</x:f>
        <x:v>0</x:v>
      </x:c>
      <x:c r="P3125" s="7" t="n">
        <x:f>MAX(0,N3125-F3125-I3125)</x:f>
        <x:v>0</x:v>
      </x:c>
      <x:c r="Q3125" s="7" t="n">
        <x:f>MAX(0,G3125+J3125-P3125)</x:f>
        <x:v>0</x:v>
      </x:c>
      <x:c r="R3125" s="7" t="n">
        <x:f>M3125+MAX(0,K3125-MAX(0,P3125-G3125-J3125))</x:f>
        <x:v>800</x:v>
      </x:c>
      <x:c r="S3125" s="7" t="n">
        <x:f>SUM(O3125,Q3125,R3125)</x:f>
        <x:v>800</x:v>
      </x:c>
      <x:c r="T3125" s="14" t="n">
        <x:f>'Inventory detail'!T873</x:f>
        <x:v>0.2647</x:v>
      </x:c>
      <x:c r="U3125" s="14" t="n">
        <x:f>'Inventory detail'!U873</x:f>
        <x:v>0.2593435</x:v>
      </x:c>
      <x:c r="V3125" s="9" t="n">
        <x:f>O3125*T3125</x:f>
        <x:v>0</x:v>
      </x:c>
      <x:c r="W3125" s="9" t="n">
        <x:f>Q3125*T3125</x:f>
        <x:v>0</x:v>
      </x:c>
      <x:c r="X3125" s="9" t="n">
        <x:f>R3125*T3125</x:f>
        <x:v>211.76</x:v>
      </x:c>
      <x:c r="Y3125" s="9" t="n">
        <x:f>S3125*T3125</x:f>
        <x:v>211.76</x:v>
      </x:c>
      <x:c r="Z3125" s="9" t="n">
        <x:f>IF(ISNUMBER(U3125),S3125*(U3125-T3125),"n.a.")</x:f>
        <x:v>-4.285199999999989</x:v>
      </x:c>
      <x:c r="AA3125" s="9" t="n">
        <x:f>IF(ISNUMBER(U3125),Y3125,0)</x:f>
        <x:v>211.76</x:v>
      </x:c>
      <x:c r="AB3125" s="7" t="n">
        <x:f>MAX(0,L3125-SUM(F3125:K3125))</x:f>
        <x:v>0</x:v>
      </x:c>
    </x:row>
    <x:row r="3126" ht="22" customHeight="1">
      <x:c r="A3126" s="18" t="n">
        <x:f>Summary!E$41</x:f>
        <x:v>46388</x:v>
      </x:c>
      <x:c r="B3126" s="2" t="str">
        <x:f>'Inventory detail'!A874</x:f>
        <x:v>COIL</x:v>
      </x:c>
      <x:c r="C3126" s="2" t="str">
        <x:f>'Inventory detail'!B874</x:f>
        <x:v>30</x:v>
      </x:c>
      <x:c r="D3126" s="2" t="str">
        <x:f>'Inventory detail'!C874</x:f>
        <x:v>32RED12-4</x:v>
      </x:c>
      <x:c r="E3126" s="10" t="n">
        <x:f>A2000</x:f>
        <x:v>46357</x:v>
      </x:c>
      <x:c r="F3126" s="7" t="n">
        <x:f>O2000</x:f>
        <x:v>0</x:v>
      </x:c>
      <x:c r="G3126" s="7" t="n">
        <x:f>Q2000</x:f>
        <x:v>0</x:v>
      </x:c>
      <x:c r="H3126" s="7" t="n">
        <x:f>R2000</x:f>
        <x:v>0</x:v>
      </x:c>
      <x:c r="I3126" s="7" t="n">
        <x:f>0</x:f>
        <x:v>0</x:v>
      </x:c>
      <x:c r="J3126" s="7" t="n">
        <x:f>0</x:f>
        <x:v>0</x:v>
      </x:c>
      <x:c r="K3126" s="7" t="n">
        <x:f>0</x:f>
        <x:v>0</x:v>
      </x:c>
      <x:c r="L3126" s="7" t="n">
        <x:f>'Inventory detail'!F874*Summary!$K$5*(A3126-E3126)/Summary!$K$6</x:f>
        <x:v>0</x:v>
      </x:c>
      <x:c r="M3126" s="7" t="n">
        <x:f>MAX(0,H3126-L3126)</x:f>
        <x:v>0</x:v>
      </x:c>
      <x:c r="N3126" s="7" t="n">
        <x:f>MAX(0,L3126-H3126)</x:f>
        <x:v>0</x:v>
      </x:c>
      <x:c r="O3126" s="7" t="n">
        <x:f>MAX(0,F3126+I3126-N3126)</x:f>
        <x:v>0</x:v>
      </x:c>
      <x:c r="P3126" s="7" t="n">
        <x:f>MAX(0,N3126-F3126-I3126)</x:f>
        <x:v>0</x:v>
      </x:c>
      <x:c r="Q3126" s="7" t="n">
        <x:f>MAX(0,G3126+J3126-P3126)</x:f>
        <x:v>0</x:v>
      </x:c>
      <x:c r="R3126" s="7" t="n">
        <x:f>M3126+MAX(0,K3126-MAX(0,P3126-G3126-J3126))</x:f>
        <x:v>0</x:v>
      </x:c>
      <x:c r="S3126" s="7" t="n">
        <x:f>SUM(O3126,Q3126,R3126)</x:f>
        <x:v>0</x:v>
      </x:c>
      <x:c r="T3126" s="14" t="n">
        <x:f>'Inventory detail'!T874</x:f>
        <x:v>0.1489</x:v>
      </x:c>
      <x:c r="U3126" s="14" t="str">
        <x:f>'Inventory detail'!U874</x:f>
        <x:v>n.a.</x:v>
      </x:c>
      <x:c r="V3126" s="9" t="n">
        <x:f>O3126*T3126</x:f>
        <x:v>0</x:v>
      </x:c>
      <x:c r="W3126" s="9" t="n">
        <x:f>Q3126*T3126</x:f>
        <x:v>0</x:v>
      </x:c>
      <x:c r="X3126" s="9" t="n">
        <x:f>R3126*T3126</x:f>
        <x:v>0</x:v>
      </x:c>
      <x:c r="Y3126" s="9" t="n">
        <x:f>S3126*T3126</x:f>
        <x:v>0</x:v>
      </x:c>
      <x:c r="Z3126" s="9" t="str">
        <x:f>IF(ISNUMBER(U3126),S3126*(U3126-T3126),"n.a.")</x:f>
        <x:v>n.a.</x:v>
      </x:c>
      <x:c r="AA3126" s="9" t="n">
        <x:f>IF(ISNUMBER(U3126),Y3126,0)</x:f>
        <x:v>0</x:v>
      </x:c>
      <x:c r="AB3126" s="7" t="n">
        <x:f>MAX(0,L3126-SUM(F3126:K3126))</x:f>
        <x:v>0</x:v>
      </x:c>
    </x:row>
    <x:row r="3127" ht="22" customHeight="1">
      <x:c r="A3127" s="18" t="n">
        <x:f>Summary!E$41</x:f>
        <x:v>46388</x:v>
      </x:c>
      <x:c r="B3127" s="2" t="str">
        <x:f>'Inventory detail'!A875</x:f>
        <x:v>COIL</x:v>
      </x:c>
      <x:c r="C3127" s="2" t="str">
        <x:f>'Inventory detail'!B875</x:f>
        <x:v>30</x:v>
      </x:c>
      <x:c r="D3127" s="2" t="str">
        <x:f>'Inventory detail'!C875</x:f>
        <x:v>32WHT36-4</x:v>
      </x:c>
      <x:c r="E3127" s="10" t="n">
        <x:f>A2001</x:f>
        <x:v>46357</x:v>
      </x:c>
      <x:c r="F3127" s="7" t="n">
        <x:f>O2001</x:f>
        <x:v>0</x:v>
      </x:c>
      <x:c r="G3127" s="7" t="n">
        <x:f>Q2001</x:f>
        <x:v>0</x:v>
      </x:c>
      <x:c r="H3127" s="7" t="n">
        <x:f>R2001</x:f>
        <x:v>0</x:v>
      </x:c>
      <x:c r="I3127" s="7" t="n">
        <x:f>0</x:f>
        <x:v>0</x:v>
      </x:c>
      <x:c r="J3127" s="7" t="n">
        <x:f>0</x:f>
        <x:v>0</x:v>
      </x:c>
      <x:c r="K3127" s="7" t="n">
        <x:f>0</x:f>
        <x:v>0</x:v>
      </x:c>
      <x:c r="L3127" s="7" t="n">
        <x:f>'Inventory detail'!F875*Summary!$K$5*(A3127-E3127)/Summary!$K$6</x:f>
        <x:v>0</x:v>
      </x:c>
      <x:c r="M3127" s="7" t="n">
        <x:f>MAX(0,H3127-L3127)</x:f>
        <x:v>0</x:v>
      </x:c>
      <x:c r="N3127" s="7" t="n">
        <x:f>MAX(0,L3127-H3127)</x:f>
        <x:v>0</x:v>
      </x:c>
      <x:c r="O3127" s="7" t="n">
        <x:f>MAX(0,F3127+I3127-N3127)</x:f>
        <x:v>0</x:v>
      </x:c>
      <x:c r="P3127" s="7" t="n">
        <x:f>MAX(0,N3127-F3127-I3127)</x:f>
        <x:v>0</x:v>
      </x:c>
      <x:c r="Q3127" s="7" t="n">
        <x:f>MAX(0,G3127+J3127-P3127)</x:f>
        <x:v>0</x:v>
      </x:c>
      <x:c r="R3127" s="7" t="n">
        <x:f>M3127+MAX(0,K3127-MAX(0,P3127-G3127-J3127))</x:f>
        <x:v>0</x:v>
      </x:c>
      <x:c r="S3127" s="7" t="n">
        <x:f>SUM(O3127,Q3127,R3127)</x:f>
        <x:v>0</x:v>
      </x:c>
      <x:c r="T3127" s="14" t="n">
        <x:f>'Inventory detail'!T875</x:f>
        <x:v>0.3912</x:v>
      </x:c>
      <x:c r="U3127" s="14" t="str">
        <x:f>'Inventory detail'!U875</x:f>
        <x:v>n.a.</x:v>
      </x:c>
      <x:c r="V3127" s="9" t="n">
        <x:f>O3127*T3127</x:f>
        <x:v>0</x:v>
      </x:c>
      <x:c r="W3127" s="9" t="n">
        <x:f>Q3127*T3127</x:f>
        <x:v>0</x:v>
      </x:c>
      <x:c r="X3127" s="9" t="n">
        <x:f>R3127*T3127</x:f>
        <x:v>0</x:v>
      </x:c>
      <x:c r="Y3127" s="9" t="n">
        <x:f>S3127*T3127</x:f>
        <x:v>0</x:v>
      </x:c>
      <x:c r="Z3127" s="9" t="str">
        <x:f>IF(ISNUMBER(U3127),S3127*(U3127-T3127),"n.a.")</x:f>
        <x:v>n.a.</x:v>
      </x:c>
      <x:c r="AA3127" s="9" t="n">
        <x:f>IF(ISNUMBER(U3127),Y3127,0)</x:f>
        <x:v>0</x:v>
      </x:c>
      <x:c r="AB3127" s="7" t="n">
        <x:f>MAX(0,L3127-SUM(F3127:K3127))</x:f>
        <x:v>0</x:v>
      </x:c>
    </x:row>
    <x:row r="3128" ht="22" customHeight="1">
      <x:c r="A3128" s="18" t="n">
        <x:f>Summary!E$41</x:f>
        <x:v>46388</x:v>
      </x:c>
      <x:c r="B3128" s="2" t="str">
        <x:f>'Inventory detail'!A876</x:f>
        <x:v>COIL</x:v>
      </x:c>
      <x:c r="C3128" s="2" t="str">
        <x:f>'Inventory detail'!B876</x:f>
        <x:v>30</x:v>
      </x:c>
      <x:c r="D3128" s="2" t="str">
        <x:f>'Inventory detail'!C876</x:f>
        <x:v>6BLK12-5</x:v>
      </x:c>
      <x:c r="E3128" s="10" t="n">
        <x:f>A2002</x:f>
        <x:v>46357</x:v>
      </x:c>
      <x:c r="F3128" s="7" t="n">
        <x:f>O2002</x:f>
        <x:v>0</x:v>
      </x:c>
      <x:c r="G3128" s="7" t="n">
        <x:f>Q2002</x:f>
        <x:v>0</x:v>
      </x:c>
      <x:c r="H3128" s="7" t="n">
        <x:f>R2002</x:f>
        <x:v>0</x:v>
      </x:c>
      <x:c r="I3128" s="7" t="n">
        <x:f>0</x:f>
        <x:v>0</x:v>
      </x:c>
      <x:c r="J3128" s="7" t="n">
        <x:f>0</x:f>
        <x:v>0</x:v>
      </x:c>
      <x:c r="K3128" s="7" t="n">
        <x:f>0</x:f>
        <x:v>0</x:v>
      </x:c>
      <x:c r="L3128" s="7" t="n">
        <x:f>'Inventory detail'!F876*Summary!$K$5*(A3128-E3128)/Summary!$K$6</x:f>
        <x:v>0</x:v>
      </x:c>
      <x:c r="M3128" s="7" t="n">
        <x:f>MAX(0,H3128-L3128)</x:f>
        <x:v>0</x:v>
      </x:c>
      <x:c r="N3128" s="7" t="n">
        <x:f>MAX(0,L3128-H3128)</x:f>
        <x:v>0</x:v>
      </x:c>
      <x:c r="O3128" s="7" t="n">
        <x:f>MAX(0,F3128+I3128-N3128)</x:f>
        <x:v>0</x:v>
      </x:c>
      <x:c r="P3128" s="7" t="n">
        <x:f>MAX(0,N3128-F3128-I3128)</x:f>
        <x:v>0</x:v>
      </x:c>
      <x:c r="Q3128" s="7" t="n">
        <x:f>MAX(0,G3128+J3128-P3128)</x:f>
        <x:v>0</x:v>
      </x:c>
      <x:c r="R3128" s="7" t="n">
        <x:f>M3128+MAX(0,K3128-MAX(0,P3128-G3128-J3128))</x:f>
        <x:v>0</x:v>
      </x:c>
      <x:c r="S3128" s="7" t="n">
        <x:f>SUM(O3128,Q3128,R3128)</x:f>
        <x:v>0</x:v>
      </x:c>
      <x:c r="T3128" s="14" t="n">
        <x:f>'Inventory detail'!T876</x:f>
        <x:v>0.0239</x:v>
      </x:c>
      <x:c r="U3128" s="14" t="str">
        <x:f>'Inventory detail'!U876</x:f>
        <x:v>n.a.</x:v>
      </x:c>
      <x:c r="V3128" s="9" t="n">
        <x:f>O3128*T3128</x:f>
        <x:v>0</x:v>
      </x:c>
      <x:c r="W3128" s="9" t="n">
        <x:f>Q3128*T3128</x:f>
        <x:v>0</x:v>
      </x:c>
      <x:c r="X3128" s="9" t="n">
        <x:f>R3128*T3128</x:f>
        <x:v>0</x:v>
      </x:c>
      <x:c r="Y3128" s="9" t="n">
        <x:f>S3128*T3128</x:f>
        <x:v>0</x:v>
      </x:c>
      <x:c r="Z3128" s="9" t="str">
        <x:f>IF(ISNUMBER(U3128),S3128*(U3128-T3128),"n.a.")</x:f>
        <x:v>n.a.</x:v>
      </x:c>
      <x:c r="AA3128" s="9" t="n">
        <x:f>IF(ISNUMBER(U3128),Y3128,0)</x:f>
        <x:v>0</x:v>
      </x:c>
      <x:c r="AB3128" s="7" t="n">
        <x:f>MAX(0,L3128-SUM(F3128:K3128))</x:f>
        <x:v>0</x:v>
      </x:c>
    </x:row>
    <x:row r="3129" ht="22" customHeight="1">
      <x:c r="A3129" s="18" t="n">
        <x:f>Summary!E$41</x:f>
        <x:v>46388</x:v>
      </x:c>
      <x:c r="B3129" s="2" t="str">
        <x:f>'Inventory detail'!A877</x:f>
        <x:v>COIL</x:v>
      </x:c>
      <x:c r="C3129" s="2" t="str">
        <x:f>'Inventory detail'!B877</x:f>
        <x:v>30</x:v>
      </x:c>
      <x:c r="D3129" s="2" t="str">
        <x:f>'Inventory detail'!C877</x:f>
        <x:v>6BLK36-5</x:v>
      </x:c>
      <x:c r="E3129" s="10" t="n">
        <x:f>A2003</x:f>
        <x:v>46357</x:v>
      </x:c>
      <x:c r="F3129" s="7" t="n">
        <x:f>O2003</x:f>
        <x:v>0</x:v>
      </x:c>
      <x:c r="G3129" s="7" t="n">
        <x:f>Q2003</x:f>
        <x:v>0</x:v>
      </x:c>
      <x:c r="H3129" s="7" t="n">
        <x:f>R2003</x:f>
        <x:v>0</x:v>
      </x:c>
      <x:c r="I3129" s="7" t="n">
        <x:f>0</x:f>
        <x:v>0</x:v>
      </x:c>
      <x:c r="J3129" s="7" t="n">
        <x:f>0</x:f>
        <x:v>0</x:v>
      </x:c>
      <x:c r="K3129" s="7" t="n">
        <x:f>0</x:f>
        <x:v>0</x:v>
      </x:c>
      <x:c r="L3129" s="7" t="n">
        <x:f>'Inventory detail'!F877*Summary!$K$5*(A3129-E3129)/Summary!$K$6</x:f>
        <x:v>0</x:v>
      </x:c>
      <x:c r="M3129" s="7" t="n">
        <x:f>MAX(0,H3129-L3129)</x:f>
        <x:v>0</x:v>
      </x:c>
      <x:c r="N3129" s="7" t="n">
        <x:f>MAX(0,L3129-H3129)</x:f>
        <x:v>0</x:v>
      </x:c>
      <x:c r="O3129" s="7" t="n">
        <x:f>MAX(0,F3129+I3129-N3129)</x:f>
        <x:v>0</x:v>
      </x:c>
      <x:c r="P3129" s="7" t="n">
        <x:f>MAX(0,N3129-F3129-I3129)</x:f>
        <x:v>0</x:v>
      </x:c>
      <x:c r="Q3129" s="7" t="n">
        <x:f>MAX(0,G3129+J3129-P3129)</x:f>
        <x:v>0</x:v>
      </x:c>
      <x:c r="R3129" s="7" t="n">
        <x:f>M3129+MAX(0,K3129-MAX(0,P3129-G3129-J3129))</x:f>
        <x:v>0</x:v>
      </x:c>
      <x:c r="S3129" s="7" t="n">
        <x:f>SUM(O3129,Q3129,R3129)</x:f>
        <x:v>0</x:v>
      </x:c>
      <x:c r="T3129" s="14" t="n">
        <x:f>'Inventory detail'!T877</x:f>
        <x:v>0.0779</x:v>
      </x:c>
      <x:c r="U3129" s="14" t="str">
        <x:f>'Inventory detail'!U877</x:f>
        <x:v>n.a.</x:v>
      </x:c>
      <x:c r="V3129" s="9" t="n">
        <x:f>O3129*T3129</x:f>
        <x:v>0</x:v>
      </x:c>
      <x:c r="W3129" s="9" t="n">
        <x:f>Q3129*T3129</x:f>
        <x:v>0</x:v>
      </x:c>
      <x:c r="X3129" s="9" t="n">
        <x:f>R3129*T3129</x:f>
        <x:v>0</x:v>
      </x:c>
      <x:c r="Y3129" s="9" t="n">
        <x:f>S3129*T3129</x:f>
        <x:v>0</x:v>
      </x:c>
      <x:c r="Z3129" s="9" t="str">
        <x:f>IF(ISNUMBER(U3129),S3129*(U3129-T3129),"n.a.")</x:f>
        <x:v>n.a.</x:v>
      </x:c>
      <x:c r="AA3129" s="9" t="n">
        <x:f>IF(ISNUMBER(U3129),Y3129,0)</x:f>
        <x:v>0</x:v>
      </x:c>
      <x:c r="AB3129" s="7" t="n">
        <x:f>MAX(0,L3129-SUM(F3129:K3129))</x:f>
        <x:v>0</x:v>
      </x:c>
    </x:row>
    <x:row r="3130" ht="22" customHeight="1">
      <x:c r="A3130" s="18" t="n">
        <x:f>Summary!E$41</x:f>
        <x:v>46388</x:v>
      </x:c>
      <x:c r="B3130" s="2" t="str">
        <x:f>'Inventory detail'!A878</x:f>
        <x:v>COIL</x:v>
      </x:c>
      <x:c r="C3130" s="2" t="str">
        <x:f>'Inventory detail'!B878</x:f>
        <x:v>30</x:v>
      </x:c>
      <x:c r="D3130" s="2" t="str">
        <x:f>'Inventory detail'!C878</x:f>
        <x:v>6BLU12-4</x:v>
      </x:c>
      <x:c r="E3130" s="10" t="n">
        <x:f>A2004</x:f>
        <x:v>46357</x:v>
      </x:c>
      <x:c r="F3130" s="7" t="n">
        <x:f>O2004</x:f>
        <x:v>0</x:v>
      </x:c>
      <x:c r="G3130" s="7" t="n">
        <x:f>Q2004</x:f>
        <x:v>0</x:v>
      </x:c>
      <x:c r="H3130" s="7" t="n">
        <x:f>R2004</x:f>
        <x:v>0</x:v>
      </x:c>
      <x:c r="I3130" s="7" t="n">
        <x:f>0</x:f>
        <x:v>0</x:v>
      </x:c>
      <x:c r="J3130" s="7" t="n">
        <x:f>0</x:f>
        <x:v>0</x:v>
      </x:c>
      <x:c r="K3130" s="7" t="n">
        <x:f>0</x:f>
        <x:v>0</x:v>
      </x:c>
      <x:c r="L3130" s="7" t="n">
        <x:f>'Inventory detail'!F878*Summary!$K$5*(A3130-E3130)/Summary!$K$6</x:f>
        <x:v>0</x:v>
      </x:c>
      <x:c r="M3130" s="7" t="n">
        <x:f>MAX(0,H3130-L3130)</x:f>
        <x:v>0</x:v>
      </x:c>
      <x:c r="N3130" s="7" t="n">
        <x:f>MAX(0,L3130-H3130)</x:f>
        <x:v>0</x:v>
      </x:c>
      <x:c r="O3130" s="7" t="n">
        <x:f>MAX(0,F3130+I3130-N3130)</x:f>
        <x:v>0</x:v>
      </x:c>
      <x:c r="P3130" s="7" t="n">
        <x:f>MAX(0,N3130-F3130-I3130)</x:f>
        <x:v>0</x:v>
      </x:c>
      <x:c r="Q3130" s="7" t="n">
        <x:f>MAX(0,G3130+J3130-P3130)</x:f>
        <x:v>0</x:v>
      </x:c>
      <x:c r="R3130" s="7" t="n">
        <x:f>M3130+MAX(0,K3130-MAX(0,P3130-G3130-J3130))</x:f>
        <x:v>0</x:v>
      </x:c>
      <x:c r="S3130" s="7" t="n">
        <x:f>SUM(O3130,Q3130,R3130)</x:f>
        <x:v>0</x:v>
      </x:c>
      <x:c r="T3130" s="14" t="n">
        <x:f>'Inventory detail'!T878</x:f>
        <x:v>0.0365</x:v>
      </x:c>
      <x:c r="U3130" s="14" t="n">
        <x:f>'Inventory detail'!U878</x:f>
        <x:v>0.0356915</x:v>
      </x:c>
      <x:c r="V3130" s="9" t="n">
        <x:f>O3130*T3130</x:f>
        <x:v>0</x:v>
      </x:c>
      <x:c r="W3130" s="9" t="n">
        <x:f>Q3130*T3130</x:f>
        <x:v>0</x:v>
      </x:c>
      <x:c r="X3130" s="9" t="n">
        <x:f>R3130*T3130</x:f>
        <x:v>0</x:v>
      </x:c>
      <x:c r="Y3130" s="9" t="n">
        <x:f>S3130*T3130</x:f>
        <x:v>0</x:v>
      </x:c>
      <x:c r="Z3130" s="9" t="n">
        <x:f>IF(ISNUMBER(U3130),S3130*(U3130-T3130),"n.a.")</x:f>
        <x:v>0</x:v>
      </x:c>
      <x:c r="AA3130" s="9" t="n">
        <x:f>IF(ISNUMBER(U3130),Y3130,0)</x:f>
        <x:v>0</x:v>
      </x:c>
      <x:c r="AB3130" s="7" t="n">
        <x:f>MAX(0,L3130-SUM(F3130:K3130))</x:f>
        <x:v>0</x:v>
      </x:c>
    </x:row>
    <x:row r="3131" ht="22" customHeight="1">
      <x:c r="A3131" s="18" t="n">
        <x:f>Summary!E$41</x:f>
        <x:v>46388</x:v>
      </x:c>
      <x:c r="B3131" s="2" t="str">
        <x:f>'Inventory detail'!A879</x:f>
        <x:v>COIL</x:v>
      </x:c>
      <x:c r="C3131" s="2" t="str">
        <x:f>'Inventory detail'!B879</x:f>
        <x:v>30</x:v>
      </x:c>
      <x:c r="D3131" s="2" t="str">
        <x:f>'Inventory detail'!C879</x:f>
        <x:v>6FG12-4</x:v>
      </x:c>
      <x:c r="E3131" s="10" t="n">
        <x:f>A2005</x:f>
        <x:v>46357</x:v>
      </x:c>
      <x:c r="F3131" s="7" t="n">
        <x:f>O2005</x:f>
        <x:v>0</x:v>
      </x:c>
      <x:c r="G3131" s="7" t="n">
        <x:f>Q2005</x:f>
        <x:v>0</x:v>
      </x:c>
      <x:c r="H3131" s="7" t="n">
        <x:f>R2005</x:f>
        <x:v>0</x:v>
      </x:c>
      <x:c r="I3131" s="7" t="n">
        <x:f>0</x:f>
        <x:v>0</x:v>
      </x:c>
      <x:c r="J3131" s="7" t="n">
        <x:f>0</x:f>
        <x:v>0</x:v>
      </x:c>
      <x:c r="K3131" s="7" t="n">
        <x:f>0</x:f>
        <x:v>0</x:v>
      </x:c>
      <x:c r="L3131" s="7" t="n">
        <x:f>'Inventory detail'!F879*Summary!$K$5*(A3131-E3131)/Summary!$K$6</x:f>
        <x:v>0</x:v>
      </x:c>
      <x:c r="M3131" s="7" t="n">
        <x:f>MAX(0,H3131-L3131)</x:f>
        <x:v>0</x:v>
      </x:c>
      <x:c r="N3131" s="7" t="n">
        <x:f>MAX(0,L3131-H3131)</x:f>
        <x:v>0</x:v>
      </x:c>
      <x:c r="O3131" s="7" t="n">
        <x:f>MAX(0,F3131+I3131-N3131)</x:f>
        <x:v>0</x:v>
      </x:c>
      <x:c r="P3131" s="7" t="n">
        <x:f>MAX(0,N3131-F3131-I3131)</x:f>
        <x:v>0</x:v>
      </x:c>
      <x:c r="Q3131" s="7" t="n">
        <x:f>MAX(0,G3131+J3131-P3131)</x:f>
        <x:v>0</x:v>
      </x:c>
      <x:c r="R3131" s="7" t="n">
        <x:f>M3131+MAX(0,K3131-MAX(0,P3131-G3131-J3131))</x:f>
        <x:v>0</x:v>
      </x:c>
      <x:c r="S3131" s="7" t="n">
        <x:f>SUM(O3131,Q3131,R3131)</x:f>
        <x:v>0</x:v>
      </x:c>
      <x:c r="T3131" s="14" t="n">
        <x:f>'Inventory detail'!T879</x:f>
        <x:v>0.0216</x:v>
      </x:c>
      <x:c r="U3131" s="14" t="str">
        <x:f>'Inventory detail'!U879</x:f>
        <x:v>n.a.</x:v>
      </x:c>
      <x:c r="V3131" s="9" t="n">
        <x:f>O3131*T3131</x:f>
        <x:v>0</x:v>
      </x:c>
      <x:c r="W3131" s="9" t="n">
        <x:f>Q3131*T3131</x:f>
        <x:v>0</x:v>
      </x:c>
      <x:c r="X3131" s="9" t="n">
        <x:f>R3131*T3131</x:f>
        <x:v>0</x:v>
      </x:c>
      <x:c r="Y3131" s="9" t="n">
        <x:f>S3131*T3131</x:f>
        <x:v>0</x:v>
      </x:c>
      <x:c r="Z3131" s="9" t="str">
        <x:f>IF(ISNUMBER(U3131),S3131*(U3131-T3131),"n.a.")</x:f>
        <x:v>n.a.</x:v>
      </x:c>
      <x:c r="AA3131" s="9" t="n">
        <x:f>IF(ISNUMBER(U3131),Y3131,0)</x:f>
        <x:v>0</x:v>
      </x:c>
      <x:c r="AB3131" s="7" t="n">
        <x:f>MAX(0,L3131-SUM(F3131:K3131))</x:f>
        <x:v>0</x:v>
      </x:c>
    </x:row>
    <x:row r="3132" ht="22" customHeight="1">
      <x:c r="A3132" s="18" t="n">
        <x:f>Summary!E$41</x:f>
        <x:v>46388</x:v>
      </x:c>
      <x:c r="B3132" s="2" t="str">
        <x:f>'Inventory detail'!A880</x:f>
        <x:v>COIL</x:v>
      </x:c>
      <x:c r="C3132" s="2" t="str">
        <x:f>'Inventory detail'!B880</x:f>
        <x:v>30</x:v>
      </x:c>
      <x:c r="D3132" s="2" t="str">
        <x:f>'Inventory detail'!C880</x:f>
        <x:v>6MAR12-4</x:v>
      </x:c>
      <x:c r="E3132" s="10" t="n">
        <x:f>A2006</x:f>
        <x:v>46357</x:v>
      </x:c>
      <x:c r="F3132" s="7" t="n">
        <x:f>O2006</x:f>
        <x:v>0</x:v>
      </x:c>
      <x:c r="G3132" s="7" t="n">
        <x:f>Q2006</x:f>
        <x:v>0</x:v>
      </x:c>
      <x:c r="H3132" s="7" t="n">
        <x:f>R2006</x:f>
        <x:v>0</x:v>
      </x:c>
      <x:c r="I3132" s="7" t="n">
        <x:f>0</x:f>
        <x:v>0</x:v>
      </x:c>
      <x:c r="J3132" s="7" t="n">
        <x:f>0</x:f>
        <x:v>0</x:v>
      </x:c>
      <x:c r="K3132" s="7" t="n">
        <x:f>0</x:f>
        <x:v>0</x:v>
      </x:c>
      <x:c r="L3132" s="7" t="n">
        <x:f>'Inventory detail'!F880*Summary!$K$5*(A3132-E3132)/Summary!$K$6</x:f>
        <x:v>0</x:v>
      </x:c>
      <x:c r="M3132" s="7" t="n">
        <x:f>MAX(0,H3132-L3132)</x:f>
        <x:v>0</x:v>
      </x:c>
      <x:c r="N3132" s="7" t="n">
        <x:f>MAX(0,L3132-H3132)</x:f>
        <x:v>0</x:v>
      </x:c>
      <x:c r="O3132" s="7" t="n">
        <x:f>MAX(0,F3132+I3132-N3132)</x:f>
        <x:v>0</x:v>
      </x:c>
      <x:c r="P3132" s="7" t="n">
        <x:f>MAX(0,N3132-F3132-I3132)</x:f>
        <x:v>0</x:v>
      </x:c>
      <x:c r="Q3132" s="7" t="n">
        <x:f>MAX(0,G3132+J3132-P3132)</x:f>
        <x:v>0</x:v>
      </x:c>
      <x:c r="R3132" s="7" t="n">
        <x:f>M3132+MAX(0,K3132-MAX(0,P3132-G3132-J3132))</x:f>
        <x:v>0</x:v>
      </x:c>
      <x:c r="S3132" s="7" t="n">
        <x:f>SUM(O3132,Q3132,R3132)</x:f>
        <x:v>0</x:v>
      </x:c>
      <x:c r="T3132" s="14" t="n">
        <x:f>'Inventory detail'!T880</x:f>
        <x:v>0.0216</x:v>
      </x:c>
      <x:c r="U3132" s="14" t="str">
        <x:f>'Inventory detail'!U880</x:f>
        <x:v>n.a.</x:v>
      </x:c>
      <x:c r="V3132" s="9" t="n">
        <x:f>O3132*T3132</x:f>
        <x:v>0</x:v>
      </x:c>
      <x:c r="W3132" s="9" t="n">
        <x:f>Q3132*T3132</x:f>
        <x:v>0</x:v>
      </x:c>
      <x:c r="X3132" s="9" t="n">
        <x:f>R3132*T3132</x:f>
        <x:v>0</x:v>
      </x:c>
      <x:c r="Y3132" s="9" t="n">
        <x:f>S3132*T3132</x:f>
        <x:v>0</x:v>
      </x:c>
      <x:c r="Z3132" s="9" t="str">
        <x:f>IF(ISNUMBER(U3132),S3132*(U3132-T3132),"n.a.")</x:f>
        <x:v>n.a.</x:v>
      </x:c>
      <x:c r="AA3132" s="9" t="n">
        <x:f>IF(ISNUMBER(U3132),Y3132,0)</x:f>
        <x:v>0</x:v>
      </x:c>
      <x:c r="AB3132" s="7" t="n">
        <x:f>MAX(0,L3132-SUM(F3132:K3132))</x:f>
        <x:v>0</x:v>
      </x:c>
    </x:row>
    <x:row r="3133" ht="22" customHeight="1">
      <x:c r="A3133" s="18" t="n">
        <x:f>Summary!E$41</x:f>
        <x:v>46388</x:v>
      </x:c>
      <x:c r="B3133" s="2" t="str">
        <x:f>'Inventory detail'!A881</x:f>
        <x:v>COIL</x:v>
      </x:c>
      <x:c r="C3133" s="2" t="str">
        <x:f>'Inventory detail'!B881</x:f>
        <x:v>30</x:v>
      </x:c>
      <x:c r="D3133" s="2" t="str">
        <x:f>'Inventory detail'!C881</x:f>
        <x:v>6RED12-4</x:v>
      </x:c>
      <x:c r="E3133" s="10" t="n">
        <x:f>A2007</x:f>
        <x:v>46357</x:v>
      </x:c>
      <x:c r="F3133" s="7" t="n">
        <x:f>O2007</x:f>
        <x:v>0</x:v>
      </x:c>
      <x:c r="G3133" s="7" t="n">
        <x:f>Q2007</x:f>
        <x:v>0</x:v>
      </x:c>
      <x:c r="H3133" s="7" t="n">
        <x:f>R2007</x:f>
        <x:v>0</x:v>
      </x:c>
      <x:c r="I3133" s="7" t="n">
        <x:f>0</x:f>
        <x:v>0</x:v>
      </x:c>
      <x:c r="J3133" s="7" t="n">
        <x:f>0</x:f>
        <x:v>0</x:v>
      </x:c>
      <x:c r="K3133" s="7" t="n">
        <x:f>0</x:f>
        <x:v>0</x:v>
      </x:c>
      <x:c r="L3133" s="7" t="n">
        <x:f>'Inventory detail'!F881*Summary!$K$5*(A3133-E3133)/Summary!$K$6</x:f>
        <x:v>0</x:v>
      </x:c>
      <x:c r="M3133" s="7" t="n">
        <x:f>MAX(0,H3133-L3133)</x:f>
        <x:v>0</x:v>
      </x:c>
      <x:c r="N3133" s="7" t="n">
        <x:f>MAX(0,L3133-H3133)</x:f>
        <x:v>0</x:v>
      </x:c>
      <x:c r="O3133" s="7" t="n">
        <x:f>MAX(0,F3133+I3133-N3133)</x:f>
        <x:v>0</x:v>
      </x:c>
      <x:c r="P3133" s="7" t="n">
        <x:f>MAX(0,N3133-F3133-I3133)</x:f>
        <x:v>0</x:v>
      </x:c>
      <x:c r="Q3133" s="7" t="n">
        <x:f>MAX(0,G3133+J3133-P3133)</x:f>
        <x:v>0</x:v>
      </x:c>
      <x:c r="R3133" s="7" t="n">
        <x:f>M3133+MAX(0,K3133-MAX(0,P3133-G3133-J3133))</x:f>
        <x:v>0</x:v>
      </x:c>
      <x:c r="S3133" s="7" t="n">
        <x:f>SUM(O3133,Q3133,R3133)</x:f>
        <x:v>0</x:v>
      </x:c>
      <x:c r="T3133" s="14" t="n">
        <x:f>'Inventory detail'!T881</x:f>
        <x:v>0.0365</x:v>
      </x:c>
      <x:c r="U3133" s="14" t="n">
        <x:f>'Inventory detail'!U881</x:f>
        <x:v>0.0356915</x:v>
      </x:c>
      <x:c r="V3133" s="9" t="n">
        <x:f>O3133*T3133</x:f>
        <x:v>0</x:v>
      </x:c>
      <x:c r="W3133" s="9" t="n">
        <x:f>Q3133*T3133</x:f>
        <x:v>0</x:v>
      </x:c>
      <x:c r="X3133" s="9" t="n">
        <x:f>R3133*T3133</x:f>
        <x:v>0</x:v>
      </x:c>
      <x:c r="Y3133" s="9" t="n">
        <x:f>S3133*T3133</x:f>
        <x:v>0</x:v>
      </x:c>
      <x:c r="Z3133" s="9" t="n">
        <x:f>IF(ISNUMBER(U3133),S3133*(U3133-T3133),"n.a.")</x:f>
        <x:v>0</x:v>
      </x:c>
      <x:c r="AA3133" s="9" t="n">
        <x:f>IF(ISNUMBER(U3133),Y3133,0)</x:f>
        <x:v>0</x:v>
      </x:c>
      <x:c r="AB3133" s="7" t="n">
        <x:f>MAX(0,L3133-SUM(F3133:K3133))</x:f>
        <x:v>0</x:v>
      </x:c>
    </x:row>
    <x:row r="3134" ht="22" customHeight="1">
      <x:c r="A3134" s="18" t="n">
        <x:f>Summary!E$41</x:f>
        <x:v>46388</x:v>
      </x:c>
      <x:c r="B3134" s="2" t="str">
        <x:f>'Inventory detail'!A882</x:f>
        <x:v>COIL</x:v>
      </x:c>
      <x:c r="C3134" s="2" t="str">
        <x:f>'Inventory detail'!B882</x:f>
        <x:v>30</x:v>
      </x:c>
      <x:c r="D3134" s="2" t="str">
        <x:f>'Inventory detail'!C882</x:f>
        <x:v>6WHT12-5</x:v>
      </x:c>
      <x:c r="E3134" s="10" t="n">
        <x:f>A2008</x:f>
        <x:v>46357</x:v>
      </x:c>
      <x:c r="F3134" s="7" t="n">
        <x:f>O2008</x:f>
        <x:v>0</x:v>
      </x:c>
      <x:c r="G3134" s="7" t="n">
        <x:f>Q2008</x:f>
        <x:v>0</x:v>
      </x:c>
      <x:c r="H3134" s="7" t="n">
        <x:f>R2008</x:f>
        <x:v>0</x:v>
      </x:c>
      <x:c r="I3134" s="7" t="n">
        <x:f>0</x:f>
        <x:v>0</x:v>
      </x:c>
      <x:c r="J3134" s="7" t="n">
        <x:f>0</x:f>
        <x:v>0</x:v>
      </x:c>
      <x:c r="K3134" s="7" t="n">
        <x:f>0</x:f>
        <x:v>0</x:v>
      </x:c>
      <x:c r="L3134" s="7" t="n">
        <x:f>'Inventory detail'!F882*Summary!$K$5*(A3134-E3134)/Summary!$K$6</x:f>
        <x:v>0</x:v>
      </x:c>
      <x:c r="M3134" s="7" t="n">
        <x:f>MAX(0,H3134-L3134)</x:f>
        <x:v>0</x:v>
      </x:c>
      <x:c r="N3134" s="7" t="n">
        <x:f>MAX(0,L3134-H3134)</x:f>
        <x:v>0</x:v>
      </x:c>
      <x:c r="O3134" s="7" t="n">
        <x:f>MAX(0,F3134+I3134-N3134)</x:f>
        <x:v>0</x:v>
      </x:c>
      <x:c r="P3134" s="7" t="n">
        <x:f>MAX(0,N3134-F3134-I3134)</x:f>
        <x:v>0</x:v>
      </x:c>
      <x:c r="Q3134" s="7" t="n">
        <x:f>MAX(0,G3134+J3134-P3134)</x:f>
        <x:v>0</x:v>
      </x:c>
      <x:c r="R3134" s="7" t="n">
        <x:f>M3134+MAX(0,K3134-MAX(0,P3134-G3134-J3134))</x:f>
        <x:v>0</x:v>
      </x:c>
      <x:c r="S3134" s="7" t="n">
        <x:f>SUM(O3134,Q3134,R3134)</x:f>
        <x:v>0</x:v>
      </x:c>
      <x:c r="T3134" s="14" t="n">
        <x:f>'Inventory detail'!T882</x:f>
        <x:v>0.0239</x:v>
      </x:c>
      <x:c r="U3134" s="14" t="str">
        <x:f>'Inventory detail'!U882</x:f>
        <x:v>n.a.</x:v>
      </x:c>
      <x:c r="V3134" s="9" t="n">
        <x:f>O3134*T3134</x:f>
        <x:v>0</x:v>
      </x:c>
      <x:c r="W3134" s="9" t="n">
        <x:f>Q3134*T3134</x:f>
        <x:v>0</x:v>
      </x:c>
      <x:c r="X3134" s="9" t="n">
        <x:f>R3134*T3134</x:f>
        <x:v>0</x:v>
      </x:c>
      <x:c r="Y3134" s="9" t="n">
        <x:f>S3134*T3134</x:f>
        <x:v>0</x:v>
      </x:c>
      <x:c r="Z3134" s="9" t="str">
        <x:f>IF(ISNUMBER(U3134),S3134*(U3134-T3134),"n.a.")</x:f>
        <x:v>n.a.</x:v>
      </x:c>
      <x:c r="AA3134" s="9" t="n">
        <x:f>IF(ISNUMBER(U3134),Y3134,0)</x:f>
        <x:v>0</x:v>
      </x:c>
      <x:c r="AB3134" s="7" t="n">
        <x:f>MAX(0,L3134-SUM(F3134:K3134))</x:f>
        <x:v>0</x:v>
      </x:c>
    </x:row>
    <x:row r="3135" ht="22" customHeight="1">
      <x:c r="A3135" s="18" t="n">
        <x:f>Summary!E$41</x:f>
        <x:v>46388</x:v>
      </x:c>
      <x:c r="B3135" s="2" t="str">
        <x:f>'Inventory detail'!A883</x:f>
        <x:v>COIL</x:v>
      </x:c>
      <x:c r="C3135" s="2" t="str">
        <x:f>'Inventory detail'!B883</x:f>
        <x:v>30</x:v>
      </x:c>
      <x:c r="D3135" s="2" t="str">
        <x:f>'Inventory detail'!C883</x:f>
        <x:v>6WHT36-5</x:v>
      </x:c>
      <x:c r="E3135" s="10" t="n">
        <x:f>A2009</x:f>
        <x:v>46357</x:v>
      </x:c>
      <x:c r="F3135" s="7" t="n">
        <x:f>O2009</x:f>
        <x:v>0</x:v>
      </x:c>
      <x:c r="G3135" s="7" t="n">
        <x:f>Q2009</x:f>
        <x:v>0</x:v>
      </x:c>
      <x:c r="H3135" s="7" t="n">
        <x:f>R2009</x:f>
        <x:v>0</x:v>
      </x:c>
      <x:c r="I3135" s="7" t="n">
        <x:f>0</x:f>
        <x:v>0</x:v>
      </x:c>
      <x:c r="J3135" s="7" t="n">
        <x:f>0</x:f>
        <x:v>0</x:v>
      </x:c>
      <x:c r="K3135" s="7" t="n">
        <x:f>0</x:f>
        <x:v>0</x:v>
      </x:c>
      <x:c r="L3135" s="7" t="n">
        <x:f>'Inventory detail'!F883*Summary!$K$5*(A3135-E3135)/Summary!$K$6</x:f>
        <x:v>0</x:v>
      </x:c>
      <x:c r="M3135" s="7" t="n">
        <x:f>MAX(0,H3135-L3135)</x:f>
        <x:v>0</x:v>
      </x:c>
      <x:c r="N3135" s="7" t="n">
        <x:f>MAX(0,L3135-H3135)</x:f>
        <x:v>0</x:v>
      </x:c>
      <x:c r="O3135" s="7" t="n">
        <x:f>MAX(0,F3135+I3135-N3135)</x:f>
        <x:v>0</x:v>
      </x:c>
      <x:c r="P3135" s="7" t="n">
        <x:f>MAX(0,N3135-F3135-I3135)</x:f>
        <x:v>0</x:v>
      </x:c>
      <x:c r="Q3135" s="7" t="n">
        <x:f>MAX(0,G3135+J3135-P3135)</x:f>
        <x:v>0</x:v>
      </x:c>
      <x:c r="R3135" s="7" t="n">
        <x:f>M3135+MAX(0,K3135-MAX(0,P3135-G3135-J3135))</x:f>
        <x:v>0</x:v>
      </x:c>
      <x:c r="S3135" s="7" t="n">
        <x:f>SUM(O3135,Q3135,R3135)</x:f>
        <x:v>0</x:v>
      </x:c>
      <x:c r="T3135" s="14" t="n">
        <x:f>'Inventory detail'!T883</x:f>
        <x:v>0.0779</x:v>
      </x:c>
      <x:c r="U3135" s="14" t="str">
        <x:f>'Inventory detail'!U883</x:f>
        <x:v>n.a.</x:v>
      </x:c>
      <x:c r="V3135" s="9" t="n">
        <x:f>O3135*T3135</x:f>
        <x:v>0</x:v>
      </x:c>
      <x:c r="W3135" s="9" t="n">
        <x:f>Q3135*T3135</x:f>
        <x:v>0</x:v>
      </x:c>
      <x:c r="X3135" s="9" t="n">
        <x:f>R3135*T3135</x:f>
        <x:v>0</x:v>
      </x:c>
      <x:c r="Y3135" s="9" t="n">
        <x:f>S3135*T3135</x:f>
        <x:v>0</x:v>
      </x:c>
      <x:c r="Z3135" s="9" t="str">
        <x:f>IF(ISNUMBER(U3135),S3135*(U3135-T3135),"n.a.")</x:f>
        <x:v>n.a.</x:v>
      </x:c>
      <x:c r="AA3135" s="9" t="n">
        <x:f>IF(ISNUMBER(U3135),Y3135,0)</x:f>
        <x:v>0</x:v>
      </x:c>
      <x:c r="AB3135" s="7" t="n">
        <x:f>MAX(0,L3135-SUM(F3135:K3135))</x:f>
        <x:v>0</x:v>
      </x:c>
    </x:row>
    <x:row r="3136" ht="22" customHeight="1">
      <x:c r="A3136" s="18" t="n">
        <x:f>Summary!E$41</x:f>
        <x:v>46388</x:v>
      </x:c>
      <x:c r="B3136" s="2" t="str">
        <x:f>'Inventory detail'!A884</x:f>
        <x:v>COIL</x:v>
      </x:c>
      <x:c r="C3136" s="2" t="str">
        <x:f>'Inventory detail'!B884</x:f>
        <x:v>30</x:v>
      </x:c>
      <x:c r="D3136" s="2" t="str">
        <x:f>'Inventory detail'!C884</x:f>
        <x:v>7BLK12-5</x:v>
      </x:c>
      <x:c r="E3136" s="10" t="n">
        <x:f>A2010</x:f>
        <x:v>46357</x:v>
      </x:c>
      <x:c r="F3136" s="7" t="n">
        <x:f>O2010</x:f>
        <x:v>0</x:v>
      </x:c>
      <x:c r="G3136" s="7" t="n">
        <x:f>Q2010</x:f>
        <x:v>0</x:v>
      </x:c>
      <x:c r="H3136" s="7" t="n">
        <x:f>R2010</x:f>
        <x:v>0</x:v>
      </x:c>
      <x:c r="I3136" s="7" t="n">
        <x:f>0</x:f>
        <x:v>0</x:v>
      </x:c>
      <x:c r="J3136" s="7" t="n">
        <x:f>0</x:f>
        <x:v>0</x:v>
      </x:c>
      <x:c r="K3136" s="7" t="n">
        <x:f>0</x:f>
        <x:v>0</x:v>
      </x:c>
      <x:c r="L3136" s="7" t="n">
        <x:f>'Inventory detail'!F884*Summary!$K$5*(A3136-E3136)/Summary!$K$6</x:f>
        <x:v>0</x:v>
      </x:c>
      <x:c r="M3136" s="7" t="n">
        <x:f>MAX(0,H3136-L3136)</x:f>
        <x:v>0</x:v>
      </x:c>
      <x:c r="N3136" s="7" t="n">
        <x:f>MAX(0,L3136-H3136)</x:f>
        <x:v>0</x:v>
      </x:c>
      <x:c r="O3136" s="7" t="n">
        <x:f>MAX(0,F3136+I3136-N3136)</x:f>
        <x:v>0</x:v>
      </x:c>
      <x:c r="P3136" s="7" t="n">
        <x:f>MAX(0,N3136-F3136-I3136)</x:f>
        <x:v>0</x:v>
      </x:c>
      <x:c r="Q3136" s="7" t="n">
        <x:f>MAX(0,G3136+J3136-P3136)</x:f>
        <x:v>0</x:v>
      </x:c>
      <x:c r="R3136" s="7" t="n">
        <x:f>M3136+MAX(0,K3136-MAX(0,P3136-G3136-J3136))</x:f>
        <x:v>0</x:v>
      </x:c>
      <x:c r="S3136" s="7" t="n">
        <x:f>SUM(O3136,Q3136,R3136)</x:f>
        <x:v>0</x:v>
      </x:c>
      <x:c r="T3136" s="14" t="n">
        <x:f>'Inventory detail'!T884</x:f>
        <x:v>0.0253</x:v>
      </x:c>
      <x:c r="U3136" s="14" t="str">
        <x:f>'Inventory detail'!U884</x:f>
        <x:v>n.a.</x:v>
      </x:c>
      <x:c r="V3136" s="9" t="n">
        <x:f>O3136*T3136</x:f>
        <x:v>0</x:v>
      </x:c>
      <x:c r="W3136" s="9" t="n">
        <x:f>Q3136*T3136</x:f>
        <x:v>0</x:v>
      </x:c>
      <x:c r="X3136" s="9" t="n">
        <x:f>R3136*T3136</x:f>
        <x:v>0</x:v>
      </x:c>
      <x:c r="Y3136" s="9" t="n">
        <x:f>S3136*T3136</x:f>
        <x:v>0</x:v>
      </x:c>
      <x:c r="Z3136" s="9" t="str">
        <x:f>IF(ISNUMBER(U3136),S3136*(U3136-T3136),"n.a.")</x:f>
        <x:v>n.a.</x:v>
      </x:c>
      <x:c r="AA3136" s="9" t="n">
        <x:f>IF(ISNUMBER(U3136),Y3136,0)</x:f>
        <x:v>0</x:v>
      </x:c>
      <x:c r="AB3136" s="7" t="n">
        <x:f>MAX(0,L3136-SUM(F3136:K3136))</x:f>
        <x:v>0</x:v>
      </x:c>
    </x:row>
    <x:row r="3137" ht="22" customHeight="1">
      <x:c r="A3137" s="18" t="n">
        <x:f>Summary!E$41</x:f>
        <x:v>46388</x:v>
      </x:c>
      <x:c r="B3137" s="2" t="str">
        <x:f>'Inventory detail'!A885</x:f>
        <x:v>COIL</x:v>
      </x:c>
      <x:c r="C3137" s="2" t="str">
        <x:f>'Inventory detail'!B885</x:f>
        <x:v>30</x:v>
      </x:c>
      <x:c r="D3137" s="2" t="str">
        <x:f>'Inventory detail'!C885</x:f>
        <x:v>7BLK36-5</x:v>
      </x:c>
      <x:c r="E3137" s="10" t="n">
        <x:f>A2011</x:f>
        <x:v>46357</x:v>
      </x:c>
      <x:c r="F3137" s="7" t="n">
        <x:f>O2011</x:f>
        <x:v>0</x:v>
      </x:c>
      <x:c r="G3137" s="7" t="n">
        <x:f>Q2011</x:f>
        <x:v>0</x:v>
      </x:c>
      <x:c r="H3137" s="7" t="n">
        <x:f>R2011</x:f>
        <x:v>0</x:v>
      </x:c>
      <x:c r="I3137" s="7" t="n">
        <x:f>0</x:f>
        <x:v>0</x:v>
      </x:c>
      <x:c r="J3137" s="7" t="n">
        <x:f>0</x:f>
        <x:v>0</x:v>
      </x:c>
      <x:c r="K3137" s="7" t="n">
        <x:f>0</x:f>
        <x:v>0</x:v>
      </x:c>
      <x:c r="L3137" s="7" t="n">
        <x:f>'Inventory detail'!F885*Summary!$K$5*(A3137-E3137)/Summary!$K$6</x:f>
        <x:v>0</x:v>
      </x:c>
      <x:c r="M3137" s="7" t="n">
        <x:f>MAX(0,H3137-L3137)</x:f>
        <x:v>0</x:v>
      </x:c>
      <x:c r="N3137" s="7" t="n">
        <x:f>MAX(0,L3137-H3137)</x:f>
        <x:v>0</x:v>
      </x:c>
      <x:c r="O3137" s="7" t="n">
        <x:f>MAX(0,F3137+I3137-N3137)</x:f>
        <x:v>0</x:v>
      </x:c>
      <x:c r="P3137" s="7" t="n">
        <x:f>MAX(0,N3137-F3137-I3137)</x:f>
        <x:v>0</x:v>
      </x:c>
      <x:c r="Q3137" s="7" t="n">
        <x:f>MAX(0,G3137+J3137-P3137)</x:f>
        <x:v>0</x:v>
      </x:c>
      <x:c r="R3137" s="7" t="n">
        <x:f>M3137+MAX(0,K3137-MAX(0,P3137-G3137-J3137))</x:f>
        <x:v>0</x:v>
      </x:c>
      <x:c r="S3137" s="7" t="n">
        <x:f>SUM(O3137,Q3137,R3137)</x:f>
        <x:v>0</x:v>
      </x:c>
      <x:c r="T3137" s="14" t="n">
        <x:f>'Inventory detail'!T885</x:f>
        <x:v>0.0825</x:v>
      </x:c>
      <x:c r="U3137" s="14" t="str">
        <x:f>'Inventory detail'!U885</x:f>
        <x:v>n.a.</x:v>
      </x:c>
      <x:c r="V3137" s="9" t="n">
        <x:f>O3137*T3137</x:f>
        <x:v>0</x:v>
      </x:c>
      <x:c r="W3137" s="9" t="n">
        <x:f>Q3137*T3137</x:f>
        <x:v>0</x:v>
      </x:c>
      <x:c r="X3137" s="9" t="n">
        <x:f>R3137*T3137</x:f>
        <x:v>0</x:v>
      </x:c>
      <x:c r="Y3137" s="9" t="n">
        <x:f>S3137*T3137</x:f>
        <x:v>0</x:v>
      </x:c>
      <x:c r="Z3137" s="9" t="str">
        <x:f>IF(ISNUMBER(U3137),S3137*(U3137-T3137),"n.a.")</x:f>
        <x:v>n.a.</x:v>
      </x:c>
      <x:c r="AA3137" s="9" t="n">
        <x:f>IF(ISNUMBER(U3137),Y3137,0)</x:f>
        <x:v>0</x:v>
      </x:c>
      <x:c r="AB3137" s="7" t="n">
        <x:f>MAX(0,L3137-SUM(F3137:K3137))</x:f>
        <x:v>0</x:v>
      </x:c>
    </x:row>
    <x:row r="3138" ht="22" customHeight="1">
      <x:c r="A3138" s="18" t="n">
        <x:f>Summary!E$41</x:f>
        <x:v>46388</x:v>
      </x:c>
      <x:c r="B3138" s="2" t="str">
        <x:f>'Inventory detail'!A886</x:f>
        <x:v>COIL</x:v>
      </x:c>
      <x:c r="C3138" s="2" t="str">
        <x:f>'Inventory detail'!B886</x:f>
        <x:v>30</x:v>
      </x:c>
      <x:c r="D3138" s="2" t="str">
        <x:f>'Inventory detail'!C886</x:f>
        <x:v>7FG12-4</x:v>
      </x:c>
      <x:c r="E3138" s="10" t="n">
        <x:f>A2012</x:f>
        <x:v>46357</x:v>
      </x:c>
      <x:c r="F3138" s="7" t="n">
        <x:f>O2012</x:f>
        <x:v>0</x:v>
      </x:c>
      <x:c r="G3138" s="7" t="n">
        <x:f>Q2012</x:f>
        <x:v>0</x:v>
      </x:c>
      <x:c r="H3138" s="7" t="n">
        <x:f>R2012</x:f>
        <x:v>0</x:v>
      </x:c>
      <x:c r="I3138" s="7" t="n">
        <x:f>0</x:f>
        <x:v>0</x:v>
      </x:c>
      <x:c r="J3138" s="7" t="n">
        <x:f>0</x:f>
        <x:v>0</x:v>
      </x:c>
      <x:c r="K3138" s="7" t="n">
        <x:f>0</x:f>
        <x:v>0</x:v>
      </x:c>
      <x:c r="L3138" s="7" t="n">
        <x:f>'Inventory detail'!F886*Summary!$K$5*(A3138-E3138)/Summary!$K$6</x:f>
        <x:v>0</x:v>
      </x:c>
      <x:c r="M3138" s="7" t="n">
        <x:f>MAX(0,H3138-L3138)</x:f>
        <x:v>0</x:v>
      </x:c>
      <x:c r="N3138" s="7" t="n">
        <x:f>MAX(0,L3138-H3138)</x:f>
        <x:v>0</x:v>
      </x:c>
      <x:c r="O3138" s="7" t="n">
        <x:f>MAX(0,F3138+I3138-N3138)</x:f>
        <x:v>0</x:v>
      </x:c>
      <x:c r="P3138" s="7" t="n">
        <x:f>MAX(0,N3138-F3138-I3138)</x:f>
        <x:v>0</x:v>
      </x:c>
      <x:c r="Q3138" s="7" t="n">
        <x:f>MAX(0,G3138+J3138-P3138)</x:f>
        <x:v>0</x:v>
      </x:c>
      <x:c r="R3138" s="7" t="n">
        <x:f>M3138+MAX(0,K3138-MAX(0,P3138-G3138-J3138))</x:f>
        <x:v>0</x:v>
      </x:c>
      <x:c r="S3138" s="7" t="n">
        <x:f>SUM(O3138,Q3138,R3138)</x:f>
        <x:v>0</x:v>
      </x:c>
      <x:c r="T3138" s="14" t="n">
        <x:f>'Inventory detail'!T886</x:f>
        <x:v>0.0229</x:v>
      </x:c>
      <x:c r="U3138" s="14" t="str">
        <x:f>'Inventory detail'!U886</x:f>
        <x:v>n.a.</x:v>
      </x:c>
      <x:c r="V3138" s="9" t="n">
        <x:f>O3138*T3138</x:f>
        <x:v>0</x:v>
      </x:c>
      <x:c r="W3138" s="9" t="n">
        <x:f>Q3138*T3138</x:f>
        <x:v>0</x:v>
      </x:c>
      <x:c r="X3138" s="9" t="n">
        <x:f>R3138*T3138</x:f>
        <x:v>0</x:v>
      </x:c>
      <x:c r="Y3138" s="9" t="n">
        <x:f>S3138*T3138</x:f>
        <x:v>0</x:v>
      </x:c>
      <x:c r="Z3138" s="9" t="str">
        <x:f>IF(ISNUMBER(U3138),S3138*(U3138-T3138),"n.a.")</x:f>
        <x:v>n.a.</x:v>
      </x:c>
      <x:c r="AA3138" s="9" t="n">
        <x:f>IF(ISNUMBER(U3138),Y3138,0)</x:f>
        <x:v>0</x:v>
      </x:c>
      <x:c r="AB3138" s="7" t="n">
        <x:f>MAX(0,L3138-SUM(F3138:K3138))</x:f>
        <x:v>0</x:v>
      </x:c>
    </x:row>
    <x:row r="3139" ht="22" customHeight="1">
      <x:c r="A3139" s="18" t="n">
        <x:f>Summary!E$41</x:f>
        <x:v>46388</x:v>
      </x:c>
      <x:c r="B3139" s="2" t="str">
        <x:f>'Inventory detail'!A887</x:f>
        <x:v>COIL</x:v>
      </x:c>
      <x:c r="C3139" s="2" t="str">
        <x:f>'Inventory detail'!B887</x:f>
        <x:v>30</x:v>
      </x:c>
      <x:c r="D3139" s="2" t="str">
        <x:f>'Inventory detail'!C887</x:f>
        <x:v>7MAR12-4</x:v>
      </x:c>
      <x:c r="E3139" s="10" t="n">
        <x:f>A2013</x:f>
        <x:v>46357</x:v>
      </x:c>
      <x:c r="F3139" s="7" t="n">
        <x:f>O2013</x:f>
        <x:v>0</x:v>
      </x:c>
      <x:c r="G3139" s="7" t="n">
        <x:f>Q2013</x:f>
        <x:v>0</x:v>
      </x:c>
      <x:c r="H3139" s="7" t="n">
        <x:f>R2013</x:f>
        <x:v>0</x:v>
      </x:c>
      <x:c r="I3139" s="7" t="n">
        <x:f>0</x:f>
        <x:v>0</x:v>
      </x:c>
      <x:c r="J3139" s="7" t="n">
        <x:f>0</x:f>
        <x:v>0</x:v>
      </x:c>
      <x:c r="K3139" s="7" t="n">
        <x:f>0</x:f>
        <x:v>0</x:v>
      </x:c>
      <x:c r="L3139" s="7" t="n">
        <x:f>'Inventory detail'!F887*Summary!$K$5*(A3139-E3139)/Summary!$K$6</x:f>
        <x:v>0</x:v>
      </x:c>
      <x:c r="M3139" s="7" t="n">
        <x:f>MAX(0,H3139-L3139)</x:f>
        <x:v>0</x:v>
      </x:c>
      <x:c r="N3139" s="7" t="n">
        <x:f>MAX(0,L3139-H3139)</x:f>
        <x:v>0</x:v>
      </x:c>
      <x:c r="O3139" s="7" t="n">
        <x:f>MAX(0,F3139+I3139-N3139)</x:f>
        <x:v>0</x:v>
      </x:c>
      <x:c r="P3139" s="7" t="n">
        <x:f>MAX(0,N3139-F3139-I3139)</x:f>
        <x:v>0</x:v>
      </x:c>
      <x:c r="Q3139" s="7" t="n">
        <x:f>MAX(0,G3139+J3139-P3139)</x:f>
        <x:v>0</x:v>
      </x:c>
      <x:c r="R3139" s="7" t="n">
        <x:f>M3139+MAX(0,K3139-MAX(0,P3139-G3139-J3139))</x:f>
        <x:v>0</x:v>
      </x:c>
      <x:c r="S3139" s="7" t="n">
        <x:f>SUM(O3139,Q3139,R3139)</x:f>
        <x:v>0</x:v>
      </x:c>
      <x:c r="T3139" s="14" t="n">
        <x:f>'Inventory detail'!T887</x:f>
        <x:v>0.0229</x:v>
      </x:c>
      <x:c r="U3139" s="14" t="str">
        <x:f>'Inventory detail'!U887</x:f>
        <x:v>n.a.</x:v>
      </x:c>
      <x:c r="V3139" s="9" t="n">
        <x:f>O3139*T3139</x:f>
        <x:v>0</x:v>
      </x:c>
      <x:c r="W3139" s="9" t="n">
        <x:f>Q3139*T3139</x:f>
        <x:v>0</x:v>
      </x:c>
      <x:c r="X3139" s="9" t="n">
        <x:f>R3139*T3139</x:f>
        <x:v>0</x:v>
      </x:c>
      <x:c r="Y3139" s="9" t="n">
        <x:f>S3139*T3139</x:f>
        <x:v>0</x:v>
      </x:c>
      <x:c r="Z3139" s="9" t="str">
        <x:f>IF(ISNUMBER(U3139),S3139*(U3139-T3139),"n.a.")</x:f>
        <x:v>n.a.</x:v>
      </x:c>
      <x:c r="AA3139" s="9" t="n">
        <x:f>IF(ISNUMBER(U3139),Y3139,0)</x:f>
        <x:v>0</x:v>
      </x:c>
      <x:c r="AB3139" s="7" t="n">
        <x:f>MAX(0,L3139-SUM(F3139:K3139))</x:f>
        <x:v>0</x:v>
      </x:c>
    </x:row>
    <x:row r="3140" ht="22" customHeight="1">
      <x:c r="A3140" s="18" t="n">
        <x:f>Summary!E$41</x:f>
        <x:v>46388</x:v>
      </x:c>
      <x:c r="B3140" s="2" t="str">
        <x:f>'Inventory detail'!A888</x:f>
        <x:v>COIL</x:v>
      </x:c>
      <x:c r="C3140" s="2" t="str">
        <x:f>'Inventory detail'!B888</x:f>
        <x:v>30</x:v>
      </x:c>
      <x:c r="D3140" s="2" t="str">
        <x:f>'Inventory detail'!C888</x:f>
        <x:v>7RED12-4</x:v>
      </x:c>
      <x:c r="E3140" s="10" t="n">
        <x:f>A2014</x:f>
        <x:v>46357</x:v>
      </x:c>
      <x:c r="F3140" s="7" t="n">
        <x:f>O2014</x:f>
        <x:v>0</x:v>
      </x:c>
      <x:c r="G3140" s="7" t="n">
        <x:f>Q2014</x:f>
        <x:v>0</x:v>
      </x:c>
      <x:c r="H3140" s="7" t="n">
        <x:f>R2014</x:f>
        <x:v>0</x:v>
      </x:c>
      <x:c r="I3140" s="7" t="n">
        <x:f>0</x:f>
        <x:v>0</x:v>
      </x:c>
      <x:c r="J3140" s="7" t="n">
        <x:f>0</x:f>
        <x:v>0</x:v>
      </x:c>
      <x:c r="K3140" s="7" t="n">
        <x:f>0</x:f>
        <x:v>0</x:v>
      </x:c>
      <x:c r="L3140" s="7" t="n">
        <x:f>'Inventory detail'!F888*Summary!$K$5*(A3140-E3140)/Summary!$K$6</x:f>
        <x:v>0</x:v>
      </x:c>
      <x:c r="M3140" s="7" t="n">
        <x:f>MAX(0,H3140-L3140)</x:f>
        <x:v>0</x:v>
      </x:c>
      <x:c r="N3140" s="7" t="n">
        <x:f>MAX(0,L3140-H3140)</x:f>
        <x:v>0</x:v>
      </x:c>
      <x:c r="O3140" s="7" t="n">
        <x:f>MAX(0,F3140+I3140-N3140)</x:f>
        <x:v>0</x:v>
      </x:c>
      <x:c r="P3140" s="7" t="n">
        <x:f>MAX(0,N3140-F3140-I3140)</x:f>
        <x:v>0</x:v>
      </x:c>
      <x:c r="Q3140" s="7" t="n">
        <x:f>MAX(0,G3140+J3140-P3140)</x:f>
        <x:v>0</x:v>
      </x:c>
      <x:c r="R3140" s="7" t="n">
        <x:f>M3140+MAX(0,K3140-MAX(0,P3140-G3140-J3140))</x:f>
        <x:v>0</x:v>
      </x:c>
      <x:c r="S3140" s="7" t="n">
        <x:f>SUM(O3140,Q3140,R3140)</x:f>
        <x:v>0</x:v>
      </x:c>
      <x:c r="T3140" s="14" t="n">
        <x:f>'Inventory detail'!T888</x:f>
        <x:v>0.0392</x:v>
      </x:c>
      <x:c r="U3140" s="14" t="n">
        <x:f>'Inventory detail'!U888</x:f>
        <x:v>0.038453999999999995</x:v>
      </x:c>
      <x:c r="V3140" s="9" t="n">
        <x:f>O3140*T3140</x:f>
        <x:v>0</x:v>
      </x:c>
      <x:c r="W3140" s="9" t="n">
        <x:f>Q3140*T3140</x:f>
        <x:v>0</x:v>
      </x:c>
      <x:c r="X3140" s="9" t="n">
        <x:f>R3140*T3140</x:f>
        <x:v>0</x:v>
      </x:c>
      <x:c r="Y3140" s="9" t="n">
        <x:f>S3140*T3140</x:f>
        <x:v>0</x:v>
      </x:c>
      <x:c r="Z3140" s="9" t="n">
        <x:f>IF(ISNUMBER(U3140),S3140*(U3140-T3140),"n.a.")</x:f>
        <x:v>0</x:v>
      </x:c>
      <x:c r="AA3140" s="9" t="n">
        <x:f>IF(ISNUMBER(U3140),Y3140,0)</x:f>
        <x:v>0</x:v>
      </x:c>
      <x:c r="AB3140" s="7" t="n">
        <x:f>MAX(0,L3140-SUM(F3140:K3140))</x:f>
        <x:v>0</x:v>
      </x:c>
    </x:row>
    <x:row r="3141" ht="22" customHeight="1">
      <x:c r="A3141" s="18" t="n">
        <x:f>Summary!E$41</x:f>
        <x:v>46388</x:v>
      </x:c>
      <x:c r="B3141" s="2" t="str">
        <x:f>'Inventory detail'!A889</x:f>
        <x:v>COIL</x:v>
      </x:c>
      <x:c r="C3141" s="2" t="str">
        <x:f>'Inventory detail'!B889</x:f>
        <x:v>30</x:v>
      </x:c>
      <x:c r="D3141" s="2" t="str">
        <x:f>'Inventory detail'!C889</x:f>
        <x:v>7WHT12-5</x:v>
      </x:c>
      <x:c r="E3141" s="10" t="n">
        <x:f>A2015</x:f>
        <x:v>46357</x:v>
      </x:c>
      <x:c r="F3141" s="7" t="n">
        <x:f>O2015</x:f>
        <x:v>0</x:v>
      </x:c>
      <x:c r="G3141" s="7" t="n">
        <x:f>Q2015</x:f>
        <x:v>0</x:v>
      </x:c>
      <x:c r="H3141" s="7" t="n">
        <x:f>R2015</x:f>
        <x:v>0</x:v>
      </x:c>
      <x:c r="I3141" s="7" t="n">
        <x:f>0</x:f>
        <x:v>0</x:v>
      </x:c>
      <x:c r="J3141" s="7" t="n">
        <x:f>0</x:f>
        <x:v>0</x:v>
      </x:c>
      <x:c r="K3141" s="7" t="n">
        <x:f>0</x:f>
        <x:v>0</x:v>
      </x:c>
      <x:c r="L3141" s="7" t="n">
        <x:f>'Inventory detail'!F889*Summary!$K$5*(A3141-E3141)/Summary!$K$6</x:f>
        <x:v>0</x:v>
      </x:c>
      <x:c r="M3141" s="7" t="n">
        <x:f>MAX(0,H3141-L3141)</x:f>
        <x:v>0</x:v>
      </x:c>
      <x:c r="N3141" s="7" t="n">
        <x:f>MAX(0,L3141-H3141)</x:f>
        <x:v>0</x:v>
      </x:c>
      <x:c r="O3141" s="7" t="n">
        <x:f>MAX(0,F3141+I3141-N3141)</x:f>
        <x:v>0</x:v>
      </x:c>
      <x:c r="P3141" s="7" t="n">
        <x:f>MAX(0,N3141-F3141-I3141)</x:f>
        <x:v>0</x:v>
      </x:c>
      <x:c r="Q3141" s="7" t="n">
        <x:f>MAX(0,G3141+J3141-P3141)</x:f>
        <x:v>0</x:v>
      </x:c>
      <x:c r="R3141" s="7" t="n">
        <x:f>M3141+MAX(0,K3141-MAX(0,P3141-G3141-J3141))</x:f>
        <x:v>0</x:v>
      </x:c>
      <x:c r="S3141" s="7" t="n">
        <x:f>SUM(O3141,Q3141,R3141)</x:f>
        <x:v>0</x:v>
      </x:c>
      <x:c r="T3141" s="14" t="n">
        <x:f>'Inventory detail'!T889</x:f>
        <x:v>0.0253</x:v>
      </x:c>
      <x:c r="U3141" s="14" t="str">
        <x:f>'Inventory detail'!U889</x:f>
        <x:v>n.a.</x:v>
      </x:c>
      <x:c r="V3141" s="9" t="n">
        <x:f>O3141*T3141</x:f>
        <x:v>0</x:v>
      </x:c>
      <x:c r="W3141" s="9" t="n">
        <x:f>Q3141*T3141</x:f>
        <x:v>0</x:v>
      </x:c>
      <x:c r="X3141" s="9" t="n">
        <x:f>R3141*T3141</x:f>
        <x:v>0</x:v>
      </x:c>
      <x:c r="Y3141" s="9" t="n">
        <x:f>S3141*T3141</x:f>
        <x:v>0</x:v>
      </x:c>
      <x:c r="Z3141" s="9" t="str">
        <x:f>IF(ISNUMBER(U3141),S3141*(U3141-T3141),"n.a.")</x:f>
        <x:v>n.a.</x:v>
      </x:c>
      <x:c r="AA3141" s="9" t="n">
        <x:f>IF(ISNUMBER(U3141),Y3141,0)</x:f>
        <x:v>0</x:v>
      </x:c>
      <x:c r="AB3141" s="7" t="n">
        <x:f>MAX(0,L3141-SUM(F3141:K3141))</x:f>
        <x:v>0</x:v>
      </x:c>
    </x:row>
    <x:row r="3142" ht="22" customHeight="1">
      <x:c r="A3142" s="18" t="n">
        <x:f>Summary!E$41</x:f>
        <x:v>46388</x:v>
      </x:c>
      <x:c r="B3142" s="2" t="str">
        <x:f>'Inventory detail'!A890</x:f>
        <x:v>COIL</x:v>
      </x:c>
      <x:c r="C3142" s="2" t="str">
        <x:f>'Inventory detail'!B890</x:f>
        <x:v>30</x:v>
      </x:c>
      <x:c r="D3142" s="2" t="str">
        <x:f>'Inventory detail'!C890</x:f>
        <x:v>7WHT36-4</x:v>
      </x:c>
      <x:c r="E3142" s="10" t="n">
        <x:f>A2016</x:f>
        <x:v>46357</x:v>
      </x:c>
      <x:c r="F3142" s="7" t="n">
        <x:f>O2016</x:f>
        <x:v>0</x:v>
      </x:c>
      <x:c r="G3142" s="7" t="n">
        <x:f>Q2016</x:f>
        <x:v>0</x:v>
      </x:c>
      <x:c r="H3142" s="7" t="n">
        <x:f>R2016</x:f>
        <x:v>0</x:v>
      </x:c>
      <x:c r="I3142" s="7" t="n">
        <x:f>0</x:f>
        <x:v>0</x:v>
      </x:c>
      <x:c r="J3142" s="7" t="n">
        <x:f>0</x:f>
        <x:v>0</x:v>
      </x:c>
      <x:c r="K3142" s="7" t="n">
        <x:f>0</x:f>
        <x:v>0</x:v>
      </x:c>
      <x:c r="L3142" s="7" t="n">
        <x:f>'Inventory detail'!F890*Summary!$K$5*(A3142-E3142)/Summary!$K$6</x:f>
        <x:v>0</x:v>
      </x:c>
      <x:c r="M3142" s="7" t="n">
        <x:f>MAX(0,H3142-L3142)</x:f>
        <x:v>0</x:v>
      </x:c>
      <x:c r="N3142" s="7" t="n">
        <x:f>MAX(0,L3142-H3142)</x:f>
        <x:v>0</x:v>
      </x:c>
      <x:c r="O3142" s="7" t="n">
        <x:f>MAX(0,F3142+I3142-N3142)</x:f>
        <x:v>0</x:v>
      </x:c>
      <x:c r="P3142" s="7" t="n">
        <x:f>MAX(0,N3142-F3142-I3142)</x:f>
        <x:v>0</x:v>
      </x:c>
      <x:c r="Q3142" s="7" t="n">
        <x:f>MAX(0,G3142+J3142-P3142)</x:f>
        <x:v>0</x:v>
      </x:c>
      <x:c r="R3142" s="7" t="n">
        <x:f>M3142+MAX(0,K3142-MAX(0,P3142-G3142-J3142))</x:f>
        <x:v>0</x:v>
      </x:c>
      <x:c r="S3142" s="7" t="n">
        <x:f>SUM(O3142,Q3142,R3142)</x:f>
        <x:v>0</x:v>
      </x:c>
      <x:c r="T3142" s="14" t="n">
        <x:f>'Inventory detail'!T890</x:f>
        <x:v>0.0759</x:v>
      </x:c>
      <x:c r="U3142" s="14" t="str">
        <x:f>'Inventory detail'!U890</x:f>
        <x:v>n.a.</x:v>
      </x:c>
      <x:c r="V3142" s="9" t="n">
        <x:f>O3142*T3142</x:f>
        <x:v>0</x:v>
      </x:c>
      <x:c r="W3142" s="9" t="n">
        <x:f>Q3142*T3142</x:f>
        <x:v>0</x:v>
      </x:c>
      <x:c r="X3142" s="9" t="n">
        <x:f>R3142*T3142</x:f>
        <x:v>0</x:v>
      </x:c>
      <x:c r="Y3142" s="9" t="n">
        <x:f>S3142*T3142</x:f>
        <x:v>0</x:v>
      </x:c>
      <x:c r="Z3142" s="9" t="str">
        <x:f>IF(ISNUMBER(U3142),S3142*(U3142-T3142),"n.a.")</x:f>
        <x:v>n.a.</x:v>
      </x:c>
      <x:c r="AA3142" s="9" t="n">
        <x:f>IF(ISNUMBER(U3142),Y3142,0)</x:f>
        <x:v>0</x:v>
      </x:c>
      <x:c r="AB3142" s="7" t="n">
        <x:f>MAX(0,L3142-SUM(F3142:K3142))</x:f>
        <x:v>0</x:v>
      </x:c>
    </x:row>
    <x:row r="3143" ht="22" customHeight="1">
      <x:c r="A3143" s="18" t="n">
        <x:f>Summary!E$41</x:f>
        <x:v>46388</x:v>
      </x:c>
      <x:c r="B3143" s="2" t="str">
        <x:f>'Inventory detail'!A891</x:f>
        <x:v>COIL</x:v>
      </x:c>
      <x:c r="C3143" s="2" t="str">
        <x:f>'Inventory detail'!B891</x:f>
        <x:v>30</x:v>
      </x:c>
      <x:c r="D3143" s="2" t="str">
        <x:f>'Inventory detail'!C891</x:f>
        <x:v>7WHT36-5</x:v>
      </x:c>
      <x:c r="E3143" s="10" t="n">
        <x:f>A2017</x:f>
        <x:v>46357</x:v>
      </x:c>
      <x:c r="F3143" s="7" t="n">
        <x:f>O2017</x:f>
        <x:v>0</x:v>
      </x:c>
      <x:c r="G3143" s="7" t="n">
        <x:f>Q2017</x:f>
        <x:v>0</x:v>
      </x:c>
      <x:c r="H3143" s="7" t="n">
        <x:f>R2017</x:f>
        <x:v>0</x:v>
      </x:c>
      <x:c r="I3143" s="7" t="n">
        <x:f>0</x:f>
        <x:v>0</x:v>
      </x:c>
      <x:c r="J3143" s="7" t="n">
        <x:f>0</x:f>
        <x:v>0</x:v>
      </x:c>
      <x:c r="K3143" s="7" t="n">
        <x:f>0</x:f>
        <x:v>0</x:v>
      </x:c>
      <x:c r="L3143" s="7" t="n">
        <x:f>'Inventory detail'!F891*Summary!$K$5*(A3143-E3143)/Summary!$K$6</x:f>
        <x:v>0</x:v>
      </x:c>
      <x:c r="M3143" s="7" t="n">
        <x:f>MAX(0,H3143-L3143)</x:f>
        <x:v>0</x:v>
      </x:c>
      <x:c r="N3143" s="7" t="n">
        <x:f>MAX(0,L3143-H3143)</x:f>
        <x:v>0</x:v>
      </x:c>
      <x:c r="O3143" s="7" t="n">
        <x:f>MAX(0,F3143+I3143-N3143)</x:f>
        <x:v>0</x:v>
      </x:c>
      <x:c r="P3143" s="7" t="n">
        <x:f>MAX(0,N3143-F3143-I3143)</x:f>
        <x:v>0</x:v>
      </x:c>
      <x:c r="Q3143" s="7" t="n">
        <x:f>MAX(0,G3143+J3143-P3143)</x:f>
        <x:v>0</x:v>
      </x:c>
      <x:c r="R3143" s="7" t="n">
        <x:f>M3143+MAX(0,K3143-MAX(0,P3143-G3143-J3143))</x:f>
        <x:v>0</x:v>
      </x:c>
      <x:c r="S3143" s="7" t="n">
        <x:f>SUM(O3143,Q3143,R3143)</x:f>
        <x:v>0</x:v>
      </x:c>
      <x:c r="T3143" s="14" t="n">
        <x:f>'Inventory detail'!T891</x:f>
        <x:v>0.0825</x:v>
      </x:c>
      <x:c r="U3143" s="14" t="str">
        <x:f>'Inventory detail'!U891</x:f>
        <x:v>n.a.</x:v>
      </x:c>
      <x:c r="V3143" s="9" t="n">
        <x:f>O3143*T3143</x:f>
        <x:v>0</x:v>
      </x:c>
      <x:c r="W3143" s="9" t="n">
        <x:f>Q3143*T3143</x:f>
        <x:v>0</x:v>
      </x:c>
      <x:c r="X3143" s="9" t="n">
        <x:f>R3143*T3143</x:f>
        <x:v>0</x:v>
      </x:c>
      <x:c r="Y3143" s="9" t="n">
        <x:f>S3143*T3143</x:f>
        <x:v>0</x:v>
      </x:c>
      <x:c r="Z3143" s="9" t="str">
        <x:f>IF(ISNUMBER(U3143),S3143*(U3143-T3143),"n.a.")</x:f>
        <x:v>n.a.</x:v>
      </x:c>
      <x:c r="AA3143" s="9" t="n">
        <x:f>IF(ISNUMBER(U3143),Y3143,0)</x:f>
        <x:v>0</x:v>
      </x:c>
      <x:c r="AB3143" s="7" t="n">
        <x:f>MAX(0,L3143-SUM(F3143:K3143))</x:f>
        <x:v>0</x:v>
      </x:c>
    </x:row>
    <x:row r="3144" ht="22" customHeight="1">
      <x:c r="A3144" s="18" t="n">
        <x:f>Summary!E$41</x:f>
        <x:v>46388</x:v>
      </x:c>
      <x:c r="B3144" s="2" t="str">
        <x:f>'Inventory detail'!A892</x:f>
        <x:v>COIL</x:v>
      </x:c>
      <x:c r="C3144" s="2" t="str">
        <x:f>'Inventory detail'!B892</x:f>
        <x:v>30</x:v>
      </x:c>
      <x:c r="D3144" s="2" t="str">
        <x:f>'Inventory detail'!C892</x:f>
        <x:v>8BLK12-5</x:v>
      </x:c>
      <x:c r="E3144" s="10" t="n">
        <x:f>A2018</x:f>
        <x:v>46357</x:v>
      </x:c>
      <x:c r="F3144" s="7" t="n">
        <x:f>O2018</x:f>
        <x:v>0</x:v>
      </x:c>
      <x:c r="G3144" s="7" t="n">
        <x:f>Q2018</x:f>
        <x:v>0</x:v>
      </x:c>
      <x:c r="H3144" s="7" t="n">
        <x:f>R2018</x:f>
        <x:v>0</x:v>
      </x:c>
      <x:c r="I3144" s="7" t="n">
        <x:f>0</x:f>
        <x:v>0</x:v>
      </x:c>
      <x:c r="J3144" s="7" t="n">
        <x:f>0</x:f>
        <x:v>0</x:v>
      </x:c>
      <x:c r="K3144" s="7" t="n">
        <x:f>0</x:f>
        <x:v>0</x:v>
      </x:c>
      <x:c r="L3144" s="7" t="n">
        <x:f>'Inventory detail'!F892*Summary!$K$5*(A3144-E3144)/Summary!$K$6</x:f>
        <x:v>0</x:v>
      </x:c>
      <x:c r="M3144" s="7" t="n">
        <x:f>MAX(0,H3144-L3144)</x:f>
        <x:v>0</x:v>
      </x:c>
      <x:c r="N3144" s="7" t="n">
        <x:f>MAX(0,L3144-H3144)</x:f>
        <x:v>0</x:v>
      </x:c>
      <x:c r="O3144" s="7" t="n">
        <x:f>MAX(0,F3144+I3144-N3144)</x:f>
        <x:v>0</x:v>
      </x:c>
      <x:c r="P3144" s="7" t="n">
        <x:f>MAX(0,N3144-F3144-I3144)</x:f>
        <x:v>0</x:v>
      </x:c>
      <x:c r="Q3144" s="7" t="n">
        <x:f>MAX(0,G3144+J3144-P3144)</x:f>
        <x:v>0</x:v>
      </x:c>
      <x:c r="R3144" s="7" t="n">
        <x:f>M3144+MAX(0,K3144-MAX(0,P3144-G3144-J3144))</x:f>
        <x:v>0</x:v>
      </x:c>
      <x:c r="S3144" s="7" t="n">
        <x:f>SUM(O3144,Q3144,R3144)</x:f>
        <x:v>0</x:v>
      </x:c>
      <x:c r="T3144" s="14" t="n">
        <x:f>'Inventory detail'!T892</x:f>
        <x:v>0.0268</x:v>
      </x:c>
      <x:c r="U3144" s="14" t="str">
        <x:f>'Inventory detail'!U892</x:f>
        <x:v>n.a.</x:v>
      </x:c>
      <x:c r="V3144" s="9" t="n">
        <x:f>O3144*T3144</x:f>
        <x:v>0</x:v>
      </x:c>
      <x:c r="W3144" s="9" t="n">
        <x:f>Q3144*T3144</x:f>
        <x:v>0</x:v>
      </x:c>
      <x:c r="X3144" s="9" t="n">
        <x:f>R3144*T3144</x:f>
        <x:v>0</x:v>
      </x:c>
      <x:c r="Y3144" s="9" t="n">
        <x:f>S3144*T3144</x:f>
        <x:v>0</x:v>
      </x:c>
      <x:c r="Z3144" s="9" t="str">
        <x:f>IF(ISNUMBER(U3144),S3144*(U3144-T3144),"n.a.")</x:f>
        <x:v>n.a.</x:v>
      </x:c>
      <x:c r="AA3144" s="9" t="n">
        <x:f>IF(ISNUMBER(U3144),Y3144,0)</x:f>
        <x:v>0</x:v>
      </x:c>
      <x:c r="AB3144" s="7" t="n">
        <x:f>MAX(0,L3144-SUM(F3144:K3144))</x:f>
        <x:v>0</x:v>
      </x:c>
    </x:row>
    <x:row r="3145" ht="22" customHeight="1">
      <x:c r="A3145" s="18" t="n">
        <x:f>Summary!E$41</x:f>
        <x:v>46388</x:v>
      </x:c>
      <x:c r="B3145" s="2" t="str">
        <x:f>'Inventory detail'!A893</x:f>
        <x:v>COIL</x:v>
      </x:c>
      <x:c r="C3145" s="2" t="str">
        <x:f>'Inventory detail'!B893</x:f>
        <x:v>30</x:v>
      </x:c>
      <x:c r="D3145" s="2" t="str">
        <x:f>'Inventory detail'!C893</x:f>
        <x:v>8BLK36-5</x:v>
      </x:c>
      <x:c r="E3145" s="10" t="n">
        <x:f>A2019</x:f>
        <x:v>46357</x:v>
      </x:c>
      <x:c r="F3145" s="7" t="n">
        <x:f>O2019</x:f>
        <x:v>0</x:v>
      </x:c>
      <x:c r="G3145" s="7" t="n">
        <x:f>Q2019</x:f>
        <x:v>0</x:v>
      </x:c>
      <x:c r="H3145" s="7" t="n">
        <x:f>R2019</x:f>
        <x:v>0</x:v>
      </x:c>
      <x:c r="I3145" s="7" t="n">
        <x:f>0</x:f>
        <x:v>0</x:v>
      </x:c>
      <x:c r="J3145" s="7" t="n">
        <x:f>0</x:f>
        <x:v>0</x:v>
      </x:c>
      <x:c r="K3145" s="7" t="n">
        <x:f>0</x:f>
        <x:v>0</x:v>
      </x:c>
      <x:c r="L3145" s="7" t="n">
        <x:f>'Inventory detail'!F893*Summary!$K$5*(A3145-E3145)/Summary!$K$6</x:f>
        <x:v>0</x:v>
      </x:c>
      <x:c r="M3145" s="7" t="n">
        <x:f>MAX(0,H3145-L3145)</x:f>
        <x:v>0</x:v>
      </x:c>
      <x:c r="N3145" s="7" t="n">
        <x:f>MAX(0,L3145-H3145)</x:f>
        <x:v>0</x:v>
      </x:c>
      <x:c r="O3145" s="7" t="n">
        <x:f>MAX(0,F3145+I3145-N3145)</x:f>
        <x:v>0</x:v>
      </x:c>
      <x:c r="P3145" s="7" t="n">
        <x:f>MAX(0,N3145-F3145-I3145)</x:f>
        <x:v>0</x:v>
      </x:c>
      <x:c r="Q3145" s="7" t="n">
        <x:f>MAX(0,G3145+J3145-P3145)</x:f>
        <x:v>0</x:v>
      </x:c>
      <x:c r="R3145" s="7" t="n">
        <x:f>M3145+MAX(0,K3145-MAX(0,P3145-G3145-J3145))</x:f>
        <x:v>0</x:v>
      </x:c>
      <x:c r="S3145" s="7" t="n">
        <x:f>SUM(O3145,Q3145,R3145)</x:f>
        <x:v>0</x:v>
      </x:c>
      <x:c r="T3145" s="14" t="n">
        <x:f>'Inventory detail'!T893</x:f>
        <x:v>0.0882</x:v>
      </x:c>
      <x:c r="U3145" s="14" t="str">
        <x:f>'Inventory detail'!U893</x:f>
        <x:v>n.a.</x:v>
      </x:c>
      <x:c r="V3145" s="9" t="n">
        <x:f>O3145*T3145</x:f>
        <x:v>0</x:v>
      </x:c>
      <x:c r="W3145" s="9" t="n">
        <x:f>Q3145*T3145</x:f>
        <x:v>0</x:v>
      </x:c>
      <x:c r="X3145" s="9" t="n">
        <x:f>R3145*T3145</x:f>
        <x:v>0</x:v>
      </x:c>
      <x:c r="Y3145" s="9" t="n">
        <x:f>S3145*T3145</x:f>
        <x:v>0</x:v>
      </x:c>
      <x:c r="Z3145" s="9" t="str">
        <x:f>IF(ISNUMBER(U3145),S3145*(U3145-T3145),"n.a.")</x:f>
        <x:v>n.a.</x:v>
      </x:c>
      <x:c r="AA3145" s="9" t="n">
        <x:f>IF(ISNUMBER(U3145),Y3145,0)</x:f>
        <x:v>0</x:v>
      </x:c>
      <x:c r="AB3145" s="7" t="n">
        <x:f>MAX(0,L3145-SUM(F3145:K3145))</x:f>
        <x:v>0</x:v>
      </x:c>
    </x:row>
    <x:row r="3146" ht="22" customHeight="1">
      <x:c r="A3146" s="18" t="n">
        <x:f>Summary!E$41</x:f>
        <x:v>46388</x:v>
      </x:c>
      <x:c r="B3146" s="2" t="str">
        <x:f>'Inventory detail'!A894</x:f>
        <x:v>COIL</x:v>
      </x:c>
      <x:c r="C3146" s="2" t="str">
        <x:f>'Inventory detail'!B894</x:f>
        <x:v>30</x:v>
      </x:c>
      <x:c r="D3146" s="2" t="str">
        <x:f>'Inventory detail'!C894</x:f>
        <x:v>8BLU12-4</x:v>
      </x:c>
      <x:c r="E3146" s="10" t="n">
        <x:f>A2020</x:f>
        <x:v>46357</x:v>
      </x:c>
      <x:c r="F3146" s="7" t="n">
        <x:f>O2020</x:f>
        <x:v>0</x:v>
      </x:c>
      <x:c r="G3146" s="7" t="n">
        <x:f>Q2020</x:f>
        <x:v>0</x:v>
      </x:c>
      <x:c r="H3146" s="7" t="n">
        <x:f>R2020</x:f>
        <x:v>0</x:v>
      </x:c>
      <x:c r="I3146" s="7" t="n">
        <x:f>0</x:f>
        <x:v>0</x:v>
      </x:c>
      <x:c r="J3146" s="7" t="n">
        <x:f>0</x:f>
        <x:v>0</x:v>
      </x:c>
      <x:c r="K3146" s="7" t="n">
        <x:f>0</x:f>
        <x:v>0</x:v>
      </x:c>
      <x:c r="L3146" s="7" t="n">
        <x:f>'Inventory detail'!F894*Summary!$K$5*(A3146-E3146)/Summary!$K$6</x:f>
        <x:v>0</x:v>
      </x:c>
      <x:c r="M3146" s="7" t="n">
        <x:f>MAX(0,H3146-L3146)</x:f>
        <x:v>0</x:v>
      </x:c>
      <x:c r="N3146" s="7" t="n">
        <x:f>MAX(0,L3146-H3146)</x:f>
        <x:v>0</x:v>
      </x:c>
      <x:c r="O3146" s="7" t="n">
        <x:f>MAX(0,F3146+I3146-N3146)</x:f>
        <x:v>0</x:v>
      </x:c>
      <x:c r="P3146" s="7" t="n">
        <x:f>MAX(0,N3146-F3146-I3146)</x:f>
        <x:v>0</x:v>
      </x:c>
      <x:c r="Q3146" s="7" t="n">
        <x:f>MAX(0,G3146+J3146-P3146)</x:f>
        <x:v>0</x:v>
      </x:c>
      <x:c r="R3146" s="7" t="n">
        <x:f>M3146+MAX(0,K3146-MAX(0,P3146-G3146-J3146))</x:f>
        <x:v>0</x:v>
      </x:c>
      <x:c r="S3146" s="7" t="n">
        <x:f>SUM(O3146,Q3146,R3146)</x:f>
        <x:v>0</x:v>
      </x:c>
      <x:c r="T3146" s="14" t="n">
        <x:f>'Inventory detail'!T894</x:f>
        <x:v>0.042</x:v>
      </x:c>
      <x:c r="U3146" s="14" t="n">
        <x:f>'Inventory detail'!U894</x:f>
        <x:v>0.041216499999999996</x:v>
      </x:c>
      <x:c r="V3146" s="9" t="n">
        <x:f>O3146*T3146</x:f>
        <x:v>0</x:v>
      </x:c>
      <x:c r="W3146" s="9" t="n">
        <x:f>Q3146*T3146</x:f>
        <x:v>0</x:v>
      </x:c>
      <x:c r="X3146" s="9" t="n">
        <x:f>R3146*T3146</x:f>
        <x:v>0</x:v>
      </x:c>
      <x:c r="Y3146" s="9" t="n">
        <x:f>S3146*T3146</x:f>
        <x:v>0</x:v>
      </x:c>
      <x:c r="Z3146" s="9" t="n">
        <x:f>IF(ISNUMBER(U3146),S3146*(U3146-T3146),"n.a.")</x:f>
        <x:v>0</x:v>
      </x:c>
      <x:c r="AA3146" s="9" t="n">
        <x:f>IF(ISNUMBER(U3146),Y3146,0)</x:f>
        <x:v>0</x:v>
      </x:c>
      <x:c r="AB3146" s="7" t="n">
        <x:f>MAX(0,L3146-SUM(F3146:K3146))</x:f>
        <x:v>0</x:v>
      </x:c>
    </x:row>
    <x:row r="3147" ht="22" customHeight="1">
      <x:c r="A3147" s="18" t="n">
        <x:f>Summary!E$41</x:f>
        <x:v>46388</x:v>
      </x:c>
      <x:c r="B3147" s="2" t="str">
        <x:f>'Inventory detail'!A895</x:f>
        <x:v>COIL</x:v>
      </x:c>
      <x:c r="C3147" s="2" t="str">
        <x:f>'Inventory detail'!B895</x:f>
        <x:v>30</x:v>
      </x:c>
      <x:c r="D3147" s="2" t="str">
        <x:f>'Inventory detail'!C895</x:f>
        <x:v>8FG12-4</x:v>
      </x:c>
      <x:c r="E3147" s="10" t="n">
        <x:f>A2021</x:f>
        <x:v>46357</x:v>
      </x:c>
      <x:c r="F3147" s="7" t="n">
        <x:f>O2021</x:f>
        <x:v>0</x:v>
      </x:c>
      <x:c r="G3147" s="7" t="n">
        <x:f>Q2021</x:f>
        <x:v>0</x:v>
      </x:c>
      <x:c r="H3147" s="7" t="n">
        <x:f>R2021</x:f>
        <x:v>0</x:v>
      </x:c>
      <x:c r="I3147" s="7" t="n">
        <x:f>0</x:f>
        <x:v>0</x:v>
      </x:c>
      <x:c r="J3147" s="7" t="n">
        <x:f>0</x:f>
        <x:v>0</x:v>
      </x:c>
      <x:c r="K3147" s="7" t="n">
        <x:f>0</x:f>
        <x:v>0</x:v>
      </x:c>
      <x:c r="L3147" s="7" t="n">
        <x:f>'Inventory detail'!F895*Summary!$K$5*(A3147-E3147)/Summary!$K$6</x:f>
        <x:v>0</x:v>
      </x:c>
      <x:c r="M3147" s="7" t="n">
        <x:f>MAX(0,H3147-L3147)</x:f>
        <x:v>0</x:v>
      </x:c>
      <x:c r="N3147" s="7" t="n">
        <x:f>MAX(0,L3147-H3147)</x:f>
        <x:v>0</x:v>
      </x:c>
      <x:c r="O3147" s="7" t="n">
        <x:f>MAX(0,F3147+I3147-N3147)</x:f>
        <x:v>0</x:v>
      </x:c>
      <x:c r="P3147" s="7" t="n">
        <x:f>MAX(0,N3147-F3147-I3147)</x:f>
        <x:v>0</x:v>
      </x:c>
      <x:c r="Q3147" s="7" t="n">
        <x:f>MAX(0,G3147+J3147-P3147)</x:f>
        <x:v>0</x:v>
      </x:c>
      <x:c r="R3147" s="7" t="n">
        <x:f>M3147+MAX(0,K3147-MAX(0,P3147-G3147-J3147))</x:f>
        <x:v>0</x:v>
      </x:c>
      <x:c r="S3147" s="7" t="n">
        <x:f>SUM(O3147,Q3147,R3147)</x:f>
        <x:v>0</x:v>
      </x:c>
      <x:c r="T3147" s="14" t="n">
        <x:f>'Inventory detail'!T895</x:f>
        <x:v>0.024900000000000002</x:v>
      </x:c>
      <x:c r="U3147" s="14" t="str">
        <x:f>'Inventory detail'!U895</x:f>
        <x:v>n.a.</x:v>
      </x:c>
      <x:c r="V3147" s="9" t="n">
        <x:f>O3147*T3147</x:f>
        <x:v>0</x:v>
      </x:c>
      <x:c r="W3147" s="9" t="n">
        <x:f>Q3147*T3147</x:f>
        <x:v>0</x:v>
      </x:c>
      <x:c r="X3147" s="9" t="n">
        <x:f>R3147*T3147</x:f>
        <x:v>0</x:v>
      </x:c>
      <x:c r="Y3147" s="9" t="n">
        <x:f>S3147*T3147</x:f>
        <x:v>0</x:v>
      </x:c>
      <x:c r="Z3147" s="9" t="str">
        <x:f>IF(ISNUMBER(U3147),S3147*(U3147-T3147),"n.a.")</x:f>
        <x:v>n.a.</x:v>
      </x:c>
      <x:c r="AA3147" s="9" t="n">
        <x:f>IF(ISNUMBER(U3147),Y3147,0)</x:f>
        <x:v>0</x:v>
      </x:c>
      <x:c r="AB3147" s="7" t="n">
        <x:f>MAX(0,L3147-SUM(F3147:K3147))</x:f>
        <x:v>0</x:v>
      </x:c>
    </x:row>
    <x:row r="3148" ht="22" customHeight="1">
      <x:c r="A3148" s="18" t="n">
        <x:f>Summary!E$41</x:f>
        <x:v>46388</x:v>
      </x:c>
      <x:c r="B3148" s="2" t="str">
        <x:f>'Inventory detail'!A896</x:f>
        <x:v>COIL</x:v>
      </x:c>
      <x:c r="C3148" s="2" t="str">
        <x:f>'Inventory detail'!B896</x:f>
        <x:v>30</x:v>
      </x:c>
      <x:c r="D3148" s="2" t="str">
        <x:f>'Inventory detail'!C896</x:f>
        <x:v>8MAR12-4</x:v>
      </x:c>
      <x:c r="E3148" s="10" t="n">
        <x:f>A2022</x:f>
        <x:v>46357</x:v>
      </x:c>
      <x:c r="F3148" s="7" t="n">
        <x:f>O2022</x:f>
        <x:v>0</x:v>
      </x:c>
      <x:c r="G3148" s="7" t="n">
        <x:f>Q2022</x:f>
        <x:v>0</x:v>
      </x:c>
      <x:c r="H3148" s="7" t="n">
        <x:f>R2022</x:f>
        <x:v>0</x:v>
      </x:c>
      <x:c r="I3148" s="7" t="n">
        <x:f>0</x:f>
        <x:v>0</x:v>
      </x:c>
      <x:c r="J3148" s="7" t="n">
        <x:f>0</x:f>
        <x:v>0</x:v>
      </x:c>
      <x:c r="K3148" s="7" t="n">
        <x:f>0</x:f>
        <x:v>0</x:v>
      </x:c>
      <x:c r="L3148" s="7" t="n">
        <x:f>'Inventory detail'!F896*Summary!$K$5*(A3148-E3148)/Summary!$K$6</x:f>
        <x:v>0</x:v>
      </x:c>
      <x:c r="M3148" s="7" t="n">
        <x:f>MAX(0,H3148-L3148)</x:f>
        <x:v>0</x:v>
      </x:c>
      <x:c r="N3148" s="7" t="n">
        <x:f>MAX(0,L3148-H3148)</x:f>
        <x:v>0</x:v>
      </x:c>
      <x:c r="O3148" s="7" t="n">
        <x:f>MAX(0,F3148+I3148-N3148)</x:f>
        <x:v>0</x:v>
      </x:c>
      <x:c r="P3148" s="7" t="n">
        <x:f>MAX(0,N3148-F3148-I3148)</x:f>
        <x:v>0</x:v>
      </x:c>
      <x:c r="Q3148" s="7" t="n">
        <x:f>MAX(0,G3148+J3148-P3148)</x:f>
        <x:v>0</x:v>
      </x:c>
      <x:c r="R3148" s="7" t="n">
        <x:f>M3148+MAX(0,K3148-MAX(0,P3148-G3148-J3148))</x:f>
        <x:v>0</x:v>
      </x:c>
      <x:c r="S3148" s="7" t="n">
        <x:f>SUM(O3148,Q3148,R3148)</x:f>
        <x:v>0</x:v>
      </x:c>
      <x:c r="T3148" s="14" t="n">
        <x:f>'Inventory detail'!T896</x:f>
        <x:v>0.024900000000000002</x:v>
      </x:c>
      <x:c r="U3148" s="14" t="str">
        <x:f>'Inventory detail'!U896</x:f>
        <x:v>n.a.</x:v>
      </x:c>
      <x:c r="V3148" s="9" t="n">
        <x:f>O3148*T3148</x:f>
        <x:v>0</x:v>
      </x:c>
      <x:c r="W3148" s="9" t="n">
        <x:f>Q3148*T3148</x:f>
        <x:v>0</x:v>
      </x:c>
      <x:c r="X3148" s="9" t="n">
        <x:f>R3148*T3148</x:f>
        <x:v>0</x:v>
      </x:c>
      <x:c r="Y3148" s="9" t="n">
        <x:f>S3148*T3148</x:f>
        <x:v>0</x:v>
      </x:c>
      <x:c r="Z3148" s="9" t="str">
        <x:f>IF(ISNUMBER(U3148),S3148*(U3148-T3148),"n.a.")</x:f>
        <x:v>n.a.</x:v>
      </x:c>
      <x:c r="AA3148" s="9" t="n">
        <x:f>IF(ISNUMBER(U3148),Y3148,0)</x:f>
        <x:v>0</x:v>
      </x:c>
      <x:c r="AB3148" s="7" t="n">
        <x:f>MAX(0,L3148-SUM(F3148:K3148))</x:f>
        <x:v>0</x:v>
      </x:c>
    </x:row>
    <x:row r="3149" ht="22" customHeight="1">
      <x:c r="A3149" s="18" t="n">
        <x:f>Summary!E$41</x:f>
        <x:v>46388</x:v>
      </x:c>
      <x:c r="B3149" s="2" t="str">
        <x:f>'Inventory detail'!A897</x:f>
        <x:v>COIL</x:v>
      </x:c>
      <x:c r="C3149" s="2" t="str">
        <x:f>'Inventory detail'!B897</x:f>
        <x:v>30</x:v>
      </x:c>
      <x:c r="D3149" s="2" t="str">
        <x:f>'Inventory detail'!C897</x:f>
        <x:v>8RED12-4</x:v>
      </x:c>
      <x:c r="E3149" s="10" t="n">
        <x:f>A2023</x:f>
        <x:v>46357</x:v>
      </x:c>
      <x:c r="F3149" s="7" t="n">
        <x:f>O2023</x:f>
        <x:v>0</x:v>
      </x:c>
      <x:c r="G3149" s="7" t="n">
        <x:f>Q2023</x:f>
        <x:v>0</x:v>
      </x:c>
      <x:c r="H3149" s="7" t="n">
        <x:f>R2023</x:f>
        <x:v>0</x:v>
      </x:c>
      <x:c r="I3149" s="7" t="n">
        <x:f>0</x:f>
        <x:v>0</x:v>
      </x:c>
      <x:c r="J3149" s="7" t="n">
        <x:f>0</x:f>
        <x:v>0</x:v>
      </x:c>
      <x:c r="K3149" s="7" t="n">
        <x:f>0</x:f>
        <x:v>0</x:v>
      </x:c>
      <x:c r="L3149" s="7" t="n">
        <x:f>'Inventory detail'!F897*Summary!$K$5*(A3149-E3149)/Summary!$K$6</x:f>
        <x:v>0</x:v>
      </x:c>
      <x:c r="M3149" s="7" t="n">
        <x:f>MAX(0,H3149-L3149)</x:f>
        <x:v>0</x:v>
      </x:c>
      <x:c r="N3149" s="7" t="n">
        <x:f>MAX(0,L3149-H3149)</x:f>
        <x:v>0</x:v>
      </x:c>
      <x:c r="O3149" s="7" t="n">
        <x:f>MAX(0,F3149+I3149-N3149)</x:f>
        <x:v>0</x:v>
      </x:c>
      <x:c r="P3149" s="7" t="n">
        <x:f>MAX(0,N3149-F3149-I3149)</x:f>
        <x:v>0</x:v>
      </x:c>
      <x:c r="Q3149" s="7" t="n">
        <x:f>MAX(0,G3149+J3149-P3149)</x:f>
        <x:v>0</x:v>
      </x:c>
      <x:c r="R3149" s="7" t="n">
        <x:f>M3149+MAX(0,K3149-MAX(0,P3149-G3149-J3149))</x:f>
        <x:v>0</x:v>
      </x:c>
      <x:c r="S3149" s="7" t="n">
        <x:f>SUM(O3149,Q3149,R3149)</x:f>
        <x:v>0</x:v>
      </x:c>
      <x:c r="T3149" s="14" t="n">
        <x:f>'Inventory detail'!T897</x:f>
        <x:v>0.042</x:v>
      </x:c>
      <x:c r="U3149" s="14" t="n">
        <x:f>'Inventory detail'!U897</x:f>
        <x:v>0.041216499999999996</x:v>
      </x:c>
      <x:c r="V3149" s="9" t="n">
        <x:f>O3149*T3149</x:f>
        <x:v>0</x:v>
      </x:c>
      <x:c r="W3149" s="9" t="n">
        <x:f>Q3149*T3149</x:f>
        <x:v>0</x:v>
      </x:c>
      <x:c r="X3149" s="9" t="n">
        <x:f>R3149*T3149</x:f>
        <x:v>0</x:v>
      </x:c>
      <x:c r="Y3149" s="9" t="n">
        <x:f>S3149*T3149</x:f>
        <x:v>0</x:v>
      </x:c>
      <x:c r="Z3149" s="9" t="n">
        <x:f>IF(ISNUMBER(U3149),S3149*(U3149-T3149),"n.a.")</x:f>
        <x:v>0</x:v>
      </x:c>
      <x:c r="AA3149" s="9" t="n">
        <x:f>IF(ISNUMBER(U3149),Y3149,0)</x:f>
        <x:v>0</x:v>
      </x:c>
      <x:c r="AB3149" s="7" t="n">
        <x:f>MAX(0,L3149-SUM(F3149:K3149))</x:f>
        <x:v>0</x:v>
      </x:c>
    </x:row>
    <x:row r="3150" ht="22" customHeight="1">
      <x:c r="A3150" s="18" t="n">
        <x:f>Summary!E$41</x:f>
        <x:v>46388</x:v>
      </x:c>
      <x:c r="B3150" s="2" t="str">
        <x:f>'Inventory detail'!A898</x:f>
        <x:v>COIL</x:v>
      </x:c>
      <x:c r="C3150" s="2" t="str">
        <x:f>'Inventory detail'!B898</x:f>
        <x:v>30</x:v>
      </x:c>
      <x:c r="D3150" s="2" t="str">
        <x:f>'Inventory detail'!C898</x:f>
        <x:v>8WHT12-5</x:v>
      </x:c>
      <x:c r="E3150" s="10" t="n">
        <x:f>A2024</x:f>
        <x:v>46357</x:v>
      </x:c>
      <x:c r="F3150" s="7" t="n">
        <x:f>O2024</x:f>
        <x:v>0</x:v>
      </x:c>
      <x:c r="G3150" s="7" t="n">
        <x:f>Q2024</x:f>
        <x:v>0</x:v>
      </x:c>
      <x:c r="H3150" s="7" t="n">
        <x:f>R2024</x:f>
        <x:v>0</x:v>
      </x:c>
      <x:c r="I3150" s="7" t="n">
        <x:f>0</x:f>
        <x:v>0</x:v>
      </x:c>
      <x:c r="J3150" s="7" t="n">
        <x:f>0</x:f>
        <x:v>0</x:v>
      </x:c>
      <x:c r="K3150" s="7" t="n">
        <x:f>0</x:f>
        <x:v>0</x:v>
      </x:c>
      <x:c r="L3150" s="7" t="n">
        <x:f>'Inventory detail'!F898*Summary!$K$5*(A3150-E3150)/Summary!$K$6</x:f>
        <x:v>0</x:v>
      </x:c>
      <x:c r="M3150" s="7" t="n">
        <x:f>MAX(0,H3150-L3150)</x:f>
        <x:v>0</x:v>
      </x:c>
      <x:c r="N3150" s="7" t="n">
        <x:f>MAX(0,L3150-H3150)</x:f>
        <x:v>0</x:v>
      </x:c>
      <x:c r="O3150" s="7" t="n">
        <x:f>MAX(0,F3150+I3150-N3150)</x:f>
        <x:v>0</x:v>
      </x:c>
      <x:c r="P3150" s="7" t="n">
        <x:f>MAX(0,N3150-F3150-I3150)</x:f>
        <x:v>0</x:v>
      </x:c>
      <x:c r="Q3150" s="7" t="n">
        <x:f>MAX(0,G3150+J3150-P3150)</x:f>
        <x:v>0</x:v>
      </x:c>
      <x:c r="R3150" s="7" t="n">
        <x:f>M3150+MAX(0,K3150-MAX(0,P3150-G3150-J3150))</x:f>
        <x:v>0</x:v>
      </x:c>
      <x:c r="S3150" s="7" t="n">
        <x:f>SUM(O3150,Q3150,R3150)</x:f>
        <x:v>0</x:v>
      </x:c>
      <x:c r="T3150" s="14" t="n">
        <x:f>'Inventory detail'!T898</x:f>
        <x:v>0.0268</x:v>
      </x:c>
      <x:c r="U3150" s="14" t="str">
        <x:f>'Inventory detail'!U898</x:f>
        <x:v>n.a.</x:v>
      </x:c>
      <x:c r="V3150" s="9" t="n">
        <x:f>O3150*T3150</x:f>
        <x:v>0</x:v>
      </x:c>
      <x:c r="W3150" s="9" t="n">
        <x:f>Q3150*T3150</x:f>
        <x:v>0</x:v>
      </x:c>
      <x:c r="X3150" s="9" t="n">
        <x:f>R3150*T3150</x:f>
        <x:v>0</x:v>
      </x:c>
      <x:c r="Y3150" s="9" t="n">
        <x:f>S3150*T3150</x:f>
        <x:v>0</x:v>
      </x:c>
      <x:c r="Z3150" s="9" t="str">
        <x:f>IF(ISNUMBER(U3150),S3150*(U3150-T3150),"n.a.")</x:f>
        <x:v>n.a.</x:v>
      </x:c>
      <x:c r="AA3150" s="9" t="n">
        <x:f>IF(ISNUMBER(U3150),Y3150,0)</x:f>
        <x:v>0</x:v>
      </x:c>
      <x:c r="AB3150" s="7" t="n">
        <x:f>MAX(0,L3150-SUM(F3150:K3150))</x:f>
        <x:v>0</x:v>
      </x:c>
    </x:row>
    <x:row r="3151" ht="22" customHeight="1">
      <x:c r="A3151" s="18" t="n">
        <x:f>Summary!E$41</x:f>
        <x:v>46388</x:v>
      </x:c>
      <x:c r="B3151" s="2" t="str">
        <x:f>'Inventory detail'!A899</x:f>
        <x:v>COIL</x:v>
      </x:c>
      <x:c r="C3151" s="2" t="str">
        <x:f>'Inventory detail'!B899</x:f>
        <x:v>30</x:v>
      </x:c>
      <x:c r="D3151" s="2" t="str">
        <x:f>'Inventory detail'!C899</x:f>
        <x:v>8WHT36-5</x:v>
      </x:c>
      <x:c r="E3151" s="10" t="n">
        <x:f>A2025</x:f>
        <x:v>46357</x:v>
      </x:c>
      <x:c r="F3151" s="7" t="n">
        <x:f>O2025</x:f>
        <x:v>0</x:v>
      </x:c>
      <x:c r="G3151" s="7" t="n">
        <x:f>Q2025</x:f>
        <x:v>0</x:v>
      </x:c>
      <x:c r="H3151" s="7" t="n">
        <x:f>R2025</x:f>
        <x:v>0</x:v>
      </x:c>
      <x:c r="I3151" s="7" t="n">
        <x:f>0</x:f>
        <x:v>0</x:v>
      </x:c>
      <x:c r="J3151" s="7" t="n">
        <x:f>0</x:f>
        <x:v>0</x:v>
      </x:c>
      <x:c r="K3151" s="7" t="n">
        <x:f>0</x:f>
        <x:v>0</x:v>
      </x:c>
      <x:c r="L3151" s="7" t="n">
        <x:f>'Inventory detail'!F899*Summary!$K$5*(A3151-E3151)/Summary!$K$6</x:f>
        <x:v>0</x:v>
      </x:c>
      <x:c r="M3151" s="7" t="n">
        <x:f>MAX(0,H3151-L3151)</x:f>
        <x:v>0</x:v>
      </x:c>
      <x:c r="N3151" s="7" t="n">
        <x:f>MAX(0,L3151-H3151)</x:f>
        <x:v>0</x:v>
      </x:c>
      <x:c r="O3151" s="7" t="n">
        <x:f>MAX(0,F3151+I3151-N3151)</x:f>
        <x:v>0</x:v>
      </x:c>
      <x:c r="P3151" s="7" t="n">
        <x:f>MAX(0,N3151-F3151-I3151)</x:f>
        <x:v>0</x:v>
      </x:c>
      <x:c r="Q3151" s="7" t="n">
        <x:f>MAX(0,G3151+J3151-P3151)</x:f>
        <x:v>0</x:v>
      </x:c>
      <x:c r="R3151" s="7" t="n">
        <x:f>M3151+MAX(0,K3151-MAX(0,P3151-G3151-J3151))</x:f>
        <x:v>0</x:v>
      </x:c>
      <x:c r="S3151" s="7" t="n">
        <x:f>SUM(O3151,Q3151,R3151)</x:f>
        <x:v>0</x:v>
      </x:c>
      <x:c r="T3151" s="14" t="n">
        <x:f>'Inventory detail'!T899</x:f>
        <x:v>0.0882</x:v>
      </x:c>
      <x:c r="U3151" s="14" t="str">
        <x:f>'Inventory detail'!U899</x:f>
        <x:v>n.a.</x:v>
      </x:c>
      <x:c r="V3151" s="9" t="n">
        <x:f>O3151*T3151</x:f>
        <x:v>0</x:v>
      </x:c>
      <x:c r="W3151" s="9" t="n">
        <x:f>Q3151*T3151</x:f>
        <x:v>0</x:v>
      </x:c>
      <x:c r="X3151" s="9" t="n">
        <x:f>R3151*T3151</x:f>
        <x:v>0</x:v>
      </x:c>
      <x:c r="Y3151" s="9" t="n">
        <x:f>S3151*T3151</x:f>
        <x:v>0</x:v>
      </x:c>
      <x:c r="Z3151" s="9" t="str">
        <x:f>IF(ISNUMBER(U3151),S3151*(U3151-T3151),"n.a.")</x:f>
        <x:v>n.a.</x:v>
      </x:c>
      <x:c r="AA3151" s="9" t="n">
        <x:f>IF(ISNUMBER(U3151),Y3151,0)</x:f>
        <x:v>0</x:v>
      </x:c>
      <x:c r="AB3151" s="7" t="n">
        <x:f>MAX(0,L3151-SUM(F3151:K3151))</x:f>
        <x:v>0</x:v>
      </x:c>
    </x:row>
    <x:row r="3152" ht="22" customHeight="1">
      <x:c r="A3152" s="18" t="n">
        <x:f>Summary!E$41</x:f>
        <x:v>46388</x:v>
      </x:c>
      <x:c r="B3152" s="2" t="str">
        <x:f>'Inventory detail'!A900</x:f>
        <x:v>COIL</x:v>
      </x:c>
      <x:c r="C3152" s="2" t="str">
        <x:f>'Inventory detail'!B900</x:f>
        <x:v>30</x:v>
      </x:c>
      <x:c r="D3152" s="2" t="str">
        <x:f>'Inventory detail'!C900</x:f>
        <x:v>9BLK12-5</x:v>
      </x:c>
      <x:c r="E3152" s="10" t="n">
        <x:f>A2026</x:f>
        <x:v>46357</x:v>
      </x:c>
      <x:c r="F3152" s="7" t="n">
        <x:f>O2026</x:f>
        <x:v>0</x:v>
      </x:c>
      <x:c r="G3152" s="7" t="n">
        <x:f>Q2026</x:f>
        <x:v>0</x:v>
      </x:c>
      <x:c r="H3152" s="7" t="n">
        <x:f>R2026</x:f>
        <x:v>0</x:v>
      </x:c>
      <x:c r="I3152" s="7" t="n">
        <x:f>0</x:f>
        <x:v>0</x:v>
      </x:c>
      <x:c r="J3152" s="7" t="n">
        <x:f>0</x:f>
        <x:v>0</x:v>
      </x:c>
      <x:c r="K3152" s="7" t="n">
        <x:f>0</x:f>
        <x:v>0</x:v>
      </x:c>
      <x:c r="L3152" s="7" t="n">
        <x:f>'Inventory detail'!F900*Summary!$K$5*(A3152-E3152)/Summary!$K$6</x:f>
        <x:v>0</x:v>
      </x:c>
      <x:c r="M3152" s="7" t="n">
        <x:f>MAX(0,H3152-L3152)</x:f>
        <x:v>0</x:v>
      </x:c>
      <x:c r="N3152" s="7" t="n">
        <x:f>MAX(0,L3152-H3152)</x:f>
        <x:v>0</x:v>
      </x:c>
      <x:c r="O3152" s="7" t="n">
        <x:f>MAX(0,F3152+I3152-N3152)</x:f>
        <x:v>0</x:v>
      </x:c>
      <x:c r="P3152" s="7" t="n">
        <x:f>MAX(0,N3152-F3152-I3152)</x:f>
        <x:v>0</x:v>
      </x:c>
      <x:c r="Q3152" s="7" t="n">
        <x:f>MAX(0,G3152+J3152-P3152)</x:f>
        <x:v>0</x:v>
      </x:c>
      <x:c r="R3152" s="7" t="n">
        <x:f>M3152+MAX(0,K3152-MAX(0,P3152-G3152-J3152))</x:f>
        <x:v>0</x:v>
      </x:c>
      <x:c r="S3152" s="7" t="n">
        <x:f>SUM(O3152,Q3152,R3152)</x:f>
        <x:v>0</x:v>
      </x:c>
      <x:c r="T3152" s="14" t="n">
        <x:f>'Inventory detail'!T900</x:f>
        <x:v>0.031400000000000004</x:v>
      </x:c>
      <x:c r="U3152" s="14" t="str">
        <x:f>'Inventory detail'!U900</x:f>
        <x:v>n.a.</x:v>
      </x:c>
      <x:c r="V3152" s="9" t="n">
        <x:f>O3152*T3152</x:f>
        <x:v>0</x:v>
      </x:c>
      <x:c r="W3152" s="9" t="n">
        <x:f>Q3152*T3152</x:f>
        <x:v>0</x:v>
      </x:c>
      <x:c r="X3152" s="9" t="n">
        <x:f>R3152*T3152</x:f>
        <x:v>0</x:v>
      </x:c>
      <x:c r="Y3152" s="9" t="n">
        <x:f>S3152*T3152</x:f>
        <x:v>0</x:v>
      </x:c>
      <x:c r="Z3152" s="9" t="str">
        <x:f>IF(ISNUMBER(U3152),S3152*(U3152-T3152),"n.a.")</x:f>
        <x:v>n.a.</x:v>
      </x:c>
      <x:c r="AA3152" s="9" t="n">
        <x:f>IF(ISNUMBER(U3152),Y3152,0)</x:f>
        <x:v>0</x:v>
      </x:c>
      <x:c r="AB3152" s="7" t="n">
        <x:f>MAX(0,L3152-SUM(F3152:K3152))</x:f>
        <x:v>0</x:v>
      </x:c>
    </x:row>
    <x:row r="3153" ht="22" customHeight="1">
      <x:c r="A3153" s="18" t="n">
        <x:f>Summary!E$41</x:f>
        <x:v>46388</x:v>
      </x:c>
      <x:c r="B3153" s="2" t="str">
        <x:f>'Inventory detail'!A901</x:f>
        <x:v>COIL</x:v>
      </x:c>
      <x:c r="C3153" s="2" t="str">
        <x:f>'Inventory detail'!B901</x:f>
        <x:v>30</x:v>
      </x:c>
      <x:c r="D3153" s="2" t="str">
        <x:f>'Inventory detail'!C901</x:f>
        <x:v>9BLK36-5</x:v>
      </x:c>
      <x:c r="E3153" s="10" t="n">
        <x:f>A2027</x:f>
        <x:v>46357</x:v>
      </x:c>
      <x:c r="F3153" s="7" t="n">
        <x:f>O2027</x:f>
        <x:v>0</x:v>
      </x:c>
      <x:c r="G3153" s="7" t="n">
        <x:f>Q2027</x:f>
        <x:v>0</x:v>
      </x:c>
      <x:c r="H3153" s="7" t="n">
        <x:f>R2027</x:f>
        <x:v>0</x:v>
      </x:c>
      <x:c r="I3153" s="7" t="n">
        <x:f>0</x:f>
        <x:v>0</x:v>
      </x:c>
      <x:c r="J3153" s="7" t="n">
        <x:f>0</x:f>
        <x:v>0</x:v>
      </x:c>
      <x:c r="K3153" s="7" t="n">
        <x:f>0</x:f>
        <x:v>0</x:v>
      </x:c>
      <x:c r="L3153" s="7" t="n">
        <x:f>'Inventory detail'!F901*Summary!$K$5*(A3153-E3153)/Summary!$K$6</x:f>
        <x:v>0</x:v>
      </x:c>
      <x:c r="M3153" s="7" t="n">
        <x:f>MAX(0,H3153-L3153)</x:f>
        <x:v>0</x:v>
      </x:c>
      <x:c r="N3153" s="7" t="n">
        <x:f>MAX(0,L3153-H3153)</x:f>
        <x:v>0</x:v>
      </x:c>
      <x:c r="O3153" s="7" t="n">
        <x:f>MAX(0,F3153+I3153-N3153)</x:f>
        <x:v>0</x:v>
      </x:c>
      <x:c r="P3153" s="7" t="n">
        <x:f>MAX(0,N3153-F3153-I3153)</x:f>
        <x:v>0</x:v>
      </x:c>
      <x:c r="Q3153" s="7" t="n">
        <x:f>MAX(0,G3153+J3153-P3153)</x:f>
        <x:v>0</x:v>
      </x:c>
      <x:c r="R3153" s="7" t="n">
        <x:f>M3153+MAX(0,K3153-MAX(0,P3153-G3153-J3153))</x:f>
        <x:v>0</x:v>
      </x:c>
      <x:c r="S3153" s="7" t="n">
        <x:f>SUM(O3153,Q3153,R3153)</x:f>
        <x:v>0</x:v>
      </x:c>
      <x:c r="T3153" s="14" t="n">
        <x:f>'Inventory detail'!T901</x:f>
        <x:v>0.0935</x:v>
      </x:c>
      <x:c r="U3153" s="14" t="str">
        <x:f>'Inventory detail'!U901</x:f>
        <x:v>n.a.</x:v>
      </x:c>
      <x:c r="V3153" s="9" t="n">
        <x:f>O3153*T3153</x:f>
        <x:v>0</x:v>
      </x:c>
      <x:c r="W3153" s="9" t="n">
        <x:f>Q3153*T3153</x:f>
        <x:v>0</x:v>
      </x:c>
      <x:c r="X3153" s="9" t="n">
        <x:f>R3153*T3153</x:f>
        <x:v>0</x:v>
      </x:c>
      <x:c r="Y3153" s="9" t="n">
        <x:f>S3153*T3153</x:f>
        <x:v>0</x:v>
      </x:c>
      <x:c r="Z3153" s="9" t="str">
        <x:f>IF(ISNUMBER(U3153),S3153*(U3153-T3153),"n.a.")</x:f>
        <x:v>n.a.</x:v>
      </x:c>
      <x:c r="AA3153" s="9" t="n">
        <x:f>IF(ISNUMBER(U3153),Y3153,0)</x:f>
        <x:v>0</x:v>
      </x:c>
      <x:c r="AB3153" s="7" t="n">
        <x:f>MAX(0,L3153-SUM(F3153:K3153))</x:f>
        <x:v>0</x:v>
      </x:c>
    </x:row>
    <x:row r="3154" ht="22" customHeight="1">
      <x:c r="A3154" s="18" t="n">
        <x:f>Summary!E$41</x:f>
        <x:v>46388</x:v>
      </x:c>
      <x:c r="B3154" s="2" t="str">
        <x:f>'Inventory detail'!A902</x:f>
        <x:v>COIL</x:v>
      </x:c>
      <x:c r="C3154" s="2" t="str">
        <x:f>'Inventory detail'!B902</x:f>
        <x:v>30</x:v>
      </x:c>
      <x:c r="D3154" s="2" t="str">
        <x:f>'Inventory detail'!C902</x:f>
        <x:v>9BLU12-4</x:v>
      </x:c>
      <x:c r="E3154" s="10" t="n">
        <x:f>A2028</x:f>
        <x:v>46357</x:v>
      </x:c>
      <x:c r="F3154" s="7" t="n">
        <x:f>O2028</x:f>
        <x:v>0</x:v>
      </x:c>
      <x:c r="G3154" s="7" t="n">
        <x:f>Q2028</x:f>
        <x:v>0</x:v>
      </x:c>
      <x:c r="H3154" s="7" t="n">
        <x:f>R2028</x:f>
        <x:v>0</x:v>
      </x:c>
      <x:c r="I3154" s="7" t="n">
        <x:f>0</x:f>
        <x:v>0</x:v>
      </x:c>
      <x:c r="J3154" s="7" t="n">
        <x:f>0</x:f>
        <x:v>0</x:v>
      </x:c>
      <x:c r="K3154" s="7" t="n">
        <x:f>0</x:f>
        <x:v>0</x:v>
      </x:c>
      <x:c r="L3154" s="7" t="n">
        <x:f>'Inventory detail'!F902*Summary!$K$5*(A3154-E3154)/Summary!$K$6</x:f>
        <x:v>0</x:v>
      </x:c>
      <x:c r="M3154" s="7" t="n">
        <x:f>MAX(0,H3154-L3154)</x:f>
        <x:v>0</x:v>
      </x:c>
      <x:c r="N3154" s="7" t="n">
        <x:f>MAX(0,L3154-H3154)</x:f>
        <x:v>0</x:v>
      </x:c>
      <x:c r="O3154" s="7" t="n">
        <x:f>MAX(0,F3154+I3154-N3154)</x:f>
        <x:v>0</x:v>
      </x:c>
      <x:c r="P3154" s="7" t="n">
        <x:f>MAX(0,N3154-F3154-I3154)</x:f>
        <x:v>0</x:v>
      </x:c>
      <x:c r="Q3154" s="7" t="n">
        <x:f>MAX(0,G3154+J3154-P3154)</x:f>
        <x:v>0</x:v>
      </x:c>
      <x:c r="R3154" s="7" t="n">
        <x:f>M3154+MAX(0,K3154-MAX(0,P3154-G3154-J3154))</x:f>
        <x:v>0</x:v>
      </x:c>
      <x:c r="S3154" s="7" t="n">
        <x:f>SUM(O3154,Q3154,R3154)</x:f>
        <x:v>0</x:v>
      </x:c>
      <x:c r="T3154" s="14" t="n">
        <x:f>'Inventory detail'!T902</x:f>
        <x:v>0.0478</x:v>
      </x:c>
      <x:c r="U3154" s="14" t="n">
        <x:f>'Inventory detail'!U902</x:f>
        <x:v>0.046852</x:v>
      </x:c>
      <x:c r="V3154" s="9" t="n">
        <x:f>O3154*T3154</x:f>
        <x:v>0</x:v>
      </x:c>
      <x:c r="W3154" s="9" t="n">
        <x:f>Q3154*T3154</x:f>
        <x:v>0</x:v>
      </x:c>
      <x:c r="X3154" s="9" t="n">
        <x:f>R3154*T3154</x:f>
        <x:v>0</x:v>
      </x:c>
      <x:c r="Y3154" s="9" t="n">
        <x:f>S3154*T3154</x:f>
        <x:v>0</x:v>
      </x:c>
      <x:c r="Z3154" s="9" t="n">
        <x:f>IF(ISNUMBER(U3154),S3154*(U3154-T3154),"n.a.")</x:f>
        <x:v>0</x:v>
      </x:c>
      <x:c r="AA3154" s="9" t="n">
        <x:f>IF(ISNUMBER(U3154),Y3154,0)</x:f>
        <x:v>0</x:v>
      </x:c>
      <x:c r="AB3154" s="7" t="n">
        <x:f>MAX(0,L3154-SUM(F3154:K3154))</x:f>
        <x:v>0</x:v>
      </x:c>
    </x:row>
    <x:row r="3155" ht="22" customHeight="1">
      <x:c r="A3155" s="18" t="n">
        <x:f>Summary!E$41</x:f>
        <x:v>46388</x:v>
      </x:c>
      <x:c r="B3155" s="2" t="str">
        <x:f>'Inventory detail'!A903</x:f>
        <x:v>COIL</x:v>
      </x:c>
      <x:c r="C3155" s="2" t="str">
        <x:f>'Inventory detail'!B903</x:f>
        <x:v>30</x:v>
      </x:c>
      <x:c r="D3155" s="2" t="str">
        <x:f>'Inventory detail'!C903</x:f>
        <x:v>9FG12-4</x:v>
      </x:c>
      <x:c r="E3155" s="10" t="n">
        <x:f>A2029</x:f>
        <x:v>46357</x:v>
      </x:c>
      <x:c r="F3155" s="7" t="n">
        <x:f>O2029</x:f>
        <x:v>0</x:v>
      </x:c>
      <x:c r="G3155" s="7" t="n">
        <x:f>Q2029</x:f>
        <x:v>0</x:v>
      </x:c>
      <x:c r="H3155" s="7" t="n">
        <x:f>R2029</x:f>
        <x:v>0</x:v>
      </x:c>
      <x:c r="I3155" s="7" t="n">
        <x:f>0</x:f>
        <x:v>0</x:v>
      </x:c>
      <x:c r="J3155" s="7" t="n">
        <x:f>0</x:f>
        <x:v>0</x:v>
      </x:c>
      <x:c r="K3155" s="7" t="n">
        <x:f>0</x:f>
        <x:v>0</x:v>
      </x:c>
      <x:c r="L3155" s="7" t="n">
        <x:f>'Inventory detail'!F903*Summary!$K$5*(A3155-E3155)/Summary!$K$6</x:f>
        <x:v>0</x:v>
      </x:c>
      <x:c r="M3155" s="7" t="n">
        <x:f>MAX(0,H3155-L3155)</x:f>
        <x:v>0</x:v>
      </x:c>
      <x:c r="N3155" s="7" t="n">
        <x:f>MAX(0,L3155-H3155)</x:f>
        <x:v>0</x:v>
      </x:c>
      <x:c r="O3155" s="7" t="n">
        <x:f>MAX(0,F3155+I3155-N3155)</x:f>
        <x:v>0</x:v>
      </x:c>
      <x:c r="P3155" s="7" t="n">
        <x:f>MAX(0,N3155-F3155-I3155)</x:f>
        <x:v>0</x:v>
      </x:c>
      <x:c r="Q3155" s="7" t="n">
        <x:f>MAX(0,G3155+J3155-P3155)</x:f>
        <x:v>0</x:v>
      </x:c>
      <x:c r="R3155" s="7" t="n">
        <x:f>M3155+MAX(0,K3155-MAX(0,P3155-G3155-J3155))</x:f>
        <x:v>0</x:v>
      </x:c>
      <x:c r="S3155" s="7" t="n">
        <x:f>SUM(O3155,Q3155,R3155)</x:f>
        <x:v>0</x:v>
      </x:c>
      <x:c r="T3155" s="14" t="n">
        <x:f>'Inventory detail'!T903</x:f>
        <x:v>0.0286</x:v>
      </x:c>
      <x:c r="U3155" s="14" t="str">
        <x:f>'Inventory detail'!U903</x:f>
        <x:v>n.a.</x:v>
      </x:c>
      <x:c r="V3155" s="9" t="n">
        <x:f>O3155*T3155</x:f>
        <x:v>0</x:v>
      </x:c>
      <x:c r="W3155" s="9" t="n">
        <x:f>Q3155*T3155</x:f>
        <x:v>0</x:v>
      </x:c>
      <x:c r="X3155" s="9" t="n">
        <x:f>R3155*T3155</x:f>
        <x:v>0</x:v>
      </x:c>
      <x:c r="Y3155" s="9" t="n">
        <x:f>S3155*T3155</x:f>
        <x:v>0</x:v>
      </x:c>
      <x:c r="Z3155" s="9" t="str">
        <x:f>IF(ISNUMBER(U3155),S3155*(U3155-T3155),"n.a.")</x:f>
        <x:v>n.a.</x:v>
      </x:c>
      <x:c r="AA3155" s="9" t="n">
        <x:f>IF(ISNUMBER(U3155),Y3155,0)</x:f>
        <x:v>0</x:v>
      </x:c>
      <x:c r="AB3155" s="7" t="n">
        <x:f>MAX(0,L3155-SUM(F3155:K3155))</x:f>
        <x:v>0</x:v>
      </x:c>
    </x:row>
    <x:row r="3156" ht="22" customHeight="1">
      <x:c r="A3156" s="18" t="n">
        <x:f>Summary!E$41</x:f>
        <x:v>46388</x:v>
      </x:c>
      <x:c r="B3156" s="2" t="str">
        <x:f>'Inventory detail'!A904</x:f>
        <x:v>COIL</x:v>
      </x:c>
      <x:c r="C3156" s="2" t="str">
        <x:f>'Inventory detail'!B904</x:f>
        <x:v>30</x:v>
      </x:c>
      <x:c r="D3156" s="2" t="str">
        <x:f>'Inventory detail'!C904</x:f>
        <x:v>9MAR12-4</x:v>
      </x:c>
      <x:c r="E3156" s="10" t="n">
        <x:f>A2030</x:f>
        <x:v>46357</x:v>
      </x:c>
      <x:c r="F3156" s="7" t="n">
        <x:f>O2030</x:f>
        <x:v>0</x:v>
      </x:c>
      <x:c r="G3156" s="7" t="n">
        <x:f>Q2030</x:f>
        <x:v>0</x:v>
      </x:c>
      <x:c r="H3156" s="7" t="n">
        <x:f>R2030</x:f>
        <x:v>0</x:v>
      </x:c>
      <x:c r="I3156" s="7" t="n">
        <x:f>0</x:f>
        <x:v>0</x:v>
      </x:c>
      <x:c r="J3156" s="7" t="n">
        <x:f>0</x:f>
        <x:v>0</x:v>
      </x:c>
      <x:c r="K3156" s="7" t="n">
        <x:f>0</x:f>
        <x:v>0</x:v>
      </x:c>
      <x:c r="L3156" s="7" t="n">
        <x:f>'Inventory detail'!F904*Summary!$K$5*(A3156-E3156)/Summary!$K$6</x:f>
        <x:v>0</x:v>
      </x:c>
      <x:c r="M3156" s="7" t="n">
        <x:f>MAX(0,H3156-L3156)</x:f>
        <x:v>0</x:v>
      </x:c>
      <x:c r="N3156" s="7" t="n">
        <x:f>MAX(0,L3156-H3156)</x:f>
        <x:v>0</x:v>
      </x:c>
      <x:c r="O3156" s="7" t="n">
        <x:f>MAX(0,F3156+I3156-N3156)</x:f>
        <x:v>0</x:v>
      </x:c>
      <x:c r="P3156" s="7" t="n">
        <x:f>MAX(0,N3156-F3156-I3156)</x:f>
        <x:v>0</x:v>
      </x:c>
      <x:c r="Q3156" s="7" t="n">
        <x:f>MAX(0,G3156+J3156-P3156)</x:f>
        <x:v>0</x:v>
      </x:c>
      <x:c r="R3156" s="7" t="n">
        <x:f>M3156+MAX(0,K3156-MAX(0,P3156-G3156-J3156))</x:f>
        <x:v>0</x:v>
      </x:c>
      <x:c r="S3156" s="7" t="n">
        <x:f>SUM(O3156,Q3156,R3156)</x:f>
        <x:v>0</x:v>
      </x:c>
      <x:c r="T3156" s="14" t="n">
        <x:f>'Inventory detail'!T904</x:f>
        <x:v>0.0286</x:v>
      </x:c>
      <x:c r="U3156" s="14" t="str">
        <x:f>'Inventory detail'!U904</x:f>
        <x:v>n.a.</x:v>
      </x:c>
      <x:c r="V3156" s="9" t="n">
        <x:f>O3156*T3156</x:f>
        <x:v>0</x:v>
      </x:c>
      <x:c r="W3156" s="9" t="n">
        <x:f>Q3156*T3156</x:f>
        <x:v>0</x:v>
      </x:c>
      <x:c r="X3156" s="9" t="n">
        <x:f>R3156*T3156</x:f>
        <x:v>0</x:v>
      </x:c>
      <x:c r="Y3156" s="9" t="n">
        <x:f>S3156*T3156</x:f>
        <x:v>0</x:v>
      </x:c>
      <x:c r="Z3156" s="9" t="str">
        <x:f>IF(ISNUMBER(U3156),S3156*(U3156-T3156),"n.a.")</x:f>
        <x:v>n.a.</x:v>
      </x:c>
      <x:c r="AA3156" s="9" t="n">
        <x:f>IF(ISNUMBER(U3156),Y3156,0)</x:f>
        <x:v>0</x:v>
      </x:c>
      <x:c r="AB3156" s="7" t="n">
        <x:f>MAX(0,L3156-SUM(F3156:K3156))</x:f>
        <x:v>0</x:v>
      </x:c>
    </x:row>
    <x:row r="3157" ht="22" customHeight="1">
      <x:c r="A3157" s="18" t="n">
        <x:f>Summary!E$41</x:f>
        <x:v>46388</x:v>
      </x:c>
      <x:c r="B3157" s="2" t="str">
        <x:f>'Inventory detail'!A905</x:f>
        <x:v>COIL</x:v>
      </x:c>
      <x:c r="C3157" s="2" t="str">
        <x:f>'Inventory detail'!B905</x:f>
        <x:v>30</x:v>
      </x:c>
      <x:c r="D3157" s="2" t="str">
        <x:f>'Inventory detail'!C905</x:f>
        <x:v>9RED12-4</x:v>
      </x:c>
      <x:c r="E3157" s="10" t="n">
        <x:f>A2031</x:f>
        <x:v>46357</x:v>
      </x:c>
      <x:c r="F3157" s="7" t="n">
        <x:f>O2031</x:f>
        <x:v>0</x:v>
      </x:c>
      <x:c r="G3157" s="7" t="n">
        <x:f>Q2031</x:f>
        <x:v>0</x:v>
      </x:c>
      <x:c r="H3157" s="7" t="n">
        <x:f>R2031</x:f>
        <x:v>0</x:v>
      </x:c>
      <x:c r="I3157" s="7" t="n">
        <x:f>0</x:f>
        <x:v>0</x:v>
      </x:c>
      <x:c r="J3157" s="7" t="n">
        <x:f>0</x:f>
        <x:v>0</x:v>
      </x:c>
      <x:c r="K3157" s="7" t="n">
        <x:f>0</x:f>
        <x:v>0</x:v>
      </x:c>
      <x:c r="L3157" s="7" t="n">
        <x:f>'Inventory detail'!F905*Summary!$K$5*(A3157-E3157)/Summary!$K$6</x:f>
        <x:v>0</x:v>
      </x:c>
      <x:c r="M3157" s="7" t="n">
        <x:f>MAX(0,H3157-L3157)</x:f>
        <x:v>0</x:v>
      </x:c>
      <x:c r="N3157" s="7" t="n">
        <x:f>MAX(0,L3157-H3157)</x:f>
        <x:v>0</x:v>
      </x:c>
      <x:c r="O3157" s="7" t="n">
        <x:f>MAX(0,F3157+I3157-N3157)</x:f>
        <x:v>0</x:v>
      </x:c>
      <x:c r="P3157" s="7" t="n">
        <x:f>MAX(0,N3157-F3157-I3157)</x:f>
        <x:v>0</x:v>
      </x:c>
      <x:c r="Q3157" s="7" t="n">
        <x:f>MAX(0,G3157+J3157-P3157)</x:f>
        <x:v>0</x:v>
      </x:c>
      <x:c r="R3157" s="7" t="n">
        <x:f>M3157+MAX(0,K3157-MAX(0,P3157-G3157-J3157))</x:f>
        <x:v>0</x:v>
      </x:c>
      <x:c r="S3157" s="7" t="n">
        <x:f>SUM(O3157,Q3157,R3157)</x:f>
        <x:v>0</x:v>
      </x:c>
      <x:c r="T3157" s="14" t="n">
        <x:f>'Inventory detail'!T905</x:f>
        <x:v>0.0478</x:v>
      </x:c>
      <x:c r="U3157" s="14" t="n">
        <x:f>'Inventory detail'!U905</x:f>
        <x:v>0.046852</x:v>
      </x:c>
      <x:c r="V3157" s="9" t="n">
        <x:f>O3157*T3157</x:f>
        <x:v>0</x:v>
      </x:c>
      <x:c r="W3157" s="9" t="n">
        <x:f>Q3157*T3157</x:f>
        <x:v>0</x:v>
      </x:c>
      <x:c r="X3157" s="9" t="n">
        <x:f>R3157*T3157</x:f>
        <x:v>0</x:v>
      </x:c>
      <x:c r="Y3157" s="9" t="n">
        <x:f>S3157*T3157</x:f>
        <x:v>0</x:v>
      </x:c>
      <x:c r="Z3157" s="9" t="n">
        <x:f>IF(ISNUMBER(U3157),S3157*(U3157-T3157),"n.a.")</x:f>
        <x:v>0</x:v>
      </x:c>
      <x:c r="AA3157" s="9" t="n">
        <x:f>IF(ISNUMBER(U3157),Y3157,0)</x:f>
        <x:v>0</x:v>
      </x:c>
      <x:c r="AB3157" s="7" t="n">
        <x:f>MAX(0,L3157-SUM(F3157:K3157))</x:f>
        <x:v>0</x:v>
      </x:c>
    </x:row>
    <x:row r="3158" ht="22" customHeight="1">
      <x:c r="A3158" s="18" t="n">
        <x:f>Summary!E$41</x:f>
        <x:v>46388</x:v>
      </x:c>
      <x:c r="B3158" s="2" t="str">
        <x:f>'Inventory detail'!A906</x:f>
        <x:v>COIL</x:v>
      </x:c>
      <x:c r="C3158" s="2" t="str">
        <x:f>'Inventory detail'!B906</x:f>
        <x:v>30</x:v>
      </x:c>
      <x:c r="D3158" s="2" t="str">
        <x:f>'Inventory detail'!C906</x:f>
        <x:v>9WHT36-4</x:v>
      </x:c>
      <x:c r="E3158" s="10" t="n">
        <x:f>A2032</x:f>
        <x:v>46357</x:v>
      </x:c>
      <x:c r="F3158" s="7" t="n">
        <x:f>O2032</x:f>
        <x:v>0</x:v>
      </x:c>
      <x:c r="G3158" s="7" t="n">
        <x:f>Q2032</x:f>
        <x:v>0</x:v>
      </x:c>
      <x:c r="H3158" s="7" t="n">
        <x:f>R2032</x:f>
        <x:v>0</x:v>
      </x:c>
      <x:c r="I3158" s="7" t="n">
        <x:f>0</x:f>
        <x:v>0</x:v>
      </x:c>
      <x:c r="J3158" s="7" t="n">
        <x:f>0</x:f>
        <x:v>0</x:v>
      </x:c>
      <x:c r="K3158" s="7" t="n">
        <x:f>0</x:f>
        <x:v>0</x:v>
      </x:c>
      <x:c r="L3158" s="7" t="n">
        <x:f>'Inventory detail'!F906*Summary!$K$5*(A3158-E3158)/Summary!$K$6</x:f>
        <x:v>0</x:v>
      </x:c>
      <x:c r="M3158" s="7" t="n">
        <x:f>MAX(0,H3158-L3158)</x:f>
        <x:v>0</x:v>
      </x:c>
      <x:c r="N3158" s="7" t="n">
        <x:f>MAX(0,L3158-H3158)</x:f>
        <x:v>0</x:v>
      </x:c>
      <x:c r="O3158" s="7" t="n">
        <x:f>MAX(0,F3158+I3158-N3158)</x:f>
        <x:v>0</x:v>
      </x:c>
      <x:c r="P3158" s="7" t="n">
        <x:f>MAX(0,N3158-F3158-I3158)</x:f>
        <x:v>0</x:v>
      </x:c>
      <x:c r="Q3158" s="7" t="n">
        <x:f>MAX(0,G3158+J3158-P3158)</x:f>
        <x:v>0</x:v>
      </x:c>
      <x:c r="R3158" s="7" t="n">
        <x:f>M3158+MAX(0,K3158-MAX(0,P3158-G3158-J3158))</x:f>
        <x:v>0</x:v>
      </x:c>
      <x:c r="S3158" s="7" t="n">
        <x:f>SUM(O3158,Q3158,R3158)</x:f>
        <x:v>0</x:v>
      </x:c>
      <x:c r="T3158" s="14" t="n">
        <x:f>'Inventory detail'!T906</x:f>
        <x:v>0.0888</x:v>
      </x:c>
      <x:c r="U3158" s="14" t="str">
        <x:f>'Inventory detail'!U906</x:f>
        <x:v>n.a.</x:v>
      </x:c>
      <x:c r="V3158" s="9" t="n">
        <x:f>O3158*T3158</x:f>
        <x:v>0</x:v>
      </x:c>
      <x:c r="W3158" s="9" t="n">
        <x:f>Q3158*T3158</x:f>
        <x:v>0</x:v>
      </x:c>
      <x:c r="X3158" s="9" t="n">
        <x:f>R3158*T3158</x:f>
        <x:v>0</x:v>
      </x:c>
      <x:c r="Y3158" s="9" t="n">
        <x:f>S3158*T3158</x:f>
        <x:v>0</x:v>
      </x:c>
      <x:c r="Z3158" s="9" t="str">
        <x:f>IF(ISNUMBER(U3158),S3158*(U3158-T3158),"n.a.")</x:f>
        <x:v>n.a.</x:v>
      </x:c>
      <x:c r="AA3158" s="9" t="n">
        <x:f>IF(ISNUMBER(U3158),Y3158,0)</x:f>
        <x:v>0</x:v>
      </x:c>
      <x:c r="AB3158" s="7" t="n">
        <x:f>MAX(0,L3158-SUM(F3158:K3158))</x:f>
        <x:v>0</x:v>
      </x:c>
    </x:row>
    <x:row r="3159" ht="22" customHeight="1">
      <x:c r="A3159" s="18" t="n">
        <x:f>Summary!E$41</x:f>
        <x:v>46388</x:v>
      </x:c>
      <x:c r="B3159" s="2" t="str">
        <x:f>'Inventory detail'!A907</x:f>
        <x:v>COIL</x:v>
      </x:c>
      <x:c r="C3159" s="2" t="str">
        <x:f>'Inventory detail'!B907</x:f>
        <x:v>30</x:v>
      </x:c>
      <x:c r="D3159" s="2" t="str">
        <x:f>'Inventory detail'!C907</x:f>
        <x:v>9WHT36-5</x:v>
      </x:c>
      <x:c r="E3159" s="10" t="n">
        <x:f>A2033</x:f>
        <x:v>46357</x:v>
      </x:c>
      <x:c r="F3159" s="7" t="n">
        <x:f>O2033</x:f>
        <x:v>0</x:v>
      </x:c>
      <x:c r="G3159" s="7" t="n">
        <x:f>Q2033</x:f>
        <x:v>0</x:v>
      </x:c>
      <x:c r="H3159" s="7" t="n">
        <x:f>R2033</x:f>
        <x:v>0</x:v>
      </x:c>
      <x:c r="I3159" s="7" t="n">
        <x:f>0</x:f>
        <x:v>0</x:v>
      </x:c>
      <x:c r="J3159" s="7" t="n">
        <x:f>0</x:f>
        <x:v>0</x:v>
      </x:c>
      <x:c r="K3159" s="7" t="n">
        <x:f>0</x:f>
        <x:v>0</x:v>
      </x:c>
      <x:c r="L3159" s="7" t="n">
        <x:f>'Inventory detail'!F907*Summary!$K$5*(A3159-E3159)/Summary!$K$6</x:f>
        <x:v>0</x:v>
      </x:c>
      <x:c r="M3159" s="7" t="n">
        <x:f>MAX(0,H3159-L3159)</x:f>
        <x:v>0</x:v>
      </x:c>
      <x:c r="N3159" s="7" t="n">
        <x:f>MAX(0,L3159-H3159)</x:f>
        <x:v>0</x:v>
      </x:c>
      <x:c r="O3159" s="7" t="n">
        <x:f>MAX(0,F3159+I3159-N3159)</x:f>
        <x:v>0</x:v>
      </x:c>
      <x:c r="P3159" s="7" t="n">
        <x:f>MAX(0,N3159-F3159-I3159)</x:f>
        <x:v>0</x:v>
      </x:c>
      <x:c r="Q3159" s="7" t="n">
        <x:f>MAX(0,G3159+J3159-P3159)</x:f>
        <x:v>0</x:v>
      </x:c>
      <x:c r="R3159" s="7" t="n">
        <x:f>M3159+MAX(0,K3159-MAX(0,P3159-G3159-J3159))</x:f>
        <x:v>0</x:v>
      </x:c>
      <x:c r="S3159" s="7" t="n">
        <x:f>SUM(O3159,Q3159,R3159)</x:f>
        <x:v>0</x:v>
      </x:c>
      <x:c r="T3159" s="14" t="n">
        <x:f>'Inventory detail'!T907</x:f>
        <x:v>0.0935</x:v>
      </x:c>
      <x:c r="U3159" s="14" t="str">
        <x:f>'Inventory detail'!U907</x:f>
        <x:v>n.a.</x:v>
      </x:c>
      <x:c r="V3159" s="9" t="n">
        <x:f>O3159*T3159</x:f>
        <x:v>0</x:v>
      </x:c>
      <x:c r="W3159" s="9" t="n">
        <x:f>Q3159*T3159</x:f>
        <x:v>0</x:v>
      </x:c>
      <x:c r="X3159" s="9" t="n">
        <x:f>R3159*T3159</x:f>
        <x:v>0</x:v>
      </x:c>
      <x:c r="Y3159" s="9" t="n">
        <x:f>S3159*T3159</x:f>
        <x:v>0</x:v>
      </x:c>
      <x:c r="Z3159" s="9" t="str">
        <x:f>IF(ISNUMBER(U3159),S3159*(U3159-T3159),"n.a.")</x:f>
        <x:v>n.a.</x:v>
      </x:c>
      <x:c r="AA3159" s="9" t="n">
        <x:f>IF(ISNUMBER(U3159),Y3159,0)</x:f>
        <x:v>0</x:v>
      </x:c>
      <x:c r="AB3159" s="7" t="n">
        <x:f>MAX(0,L3159-SUM(F3159:K3159))</x:f>
        <x:v>0</x:v>
      </x:c>
    </x:row>
    <x:row r="3160" ht="22" customHeight="1">
      <x:c r="A3160" s="18" t="n">
        <x:f>Summary!E$41</x:f>
        <x:v>46388</x:v>
      </x:c>
      <x:c r="B3160" s="2" t="str">
        <x:f>'Inventory detail'!A908</x:f>
        <x:v>COIL</x:v>
      </x:c>
      <x:c r="C3160" s="2" t="str">
        <x:f>'Inventory detail'!B908</x:f>
        <x:v>60</x:v>
      </x:c>
      <x:c r="D3160" s="2" t="str">
        <x:f>'Inventory detail'!C908</x:f>
        <x:v>10BLK12-5</x:v>
      </x:c>
      <x:c r="E3160" s="10" t="n">
        <x:f>A2034</x:f>
        <x:v>46357</x:v>
      </x:c>
      <x:c r="F3160" s="7" t="n">
        <x:f>O2034</x:f>
        <x:v>0</x:v>
      </x:c>
      <x:c r="G3160" s="7" t="n">
        <x:f>Q2034</x:f>
        <x:v>0</x:v>
      </x:c>
      <x:c r="H3160" s="7" t="n">
        <x:f>R2034</x:f>
        <x:v>0</x:v>
      </x:c>
      <x:c r="I3160" s="7" t="n">
        <x:f>0</x:f>
        <x:v>0</x:v>
      </x:c>
      <x:c r="J3160" s="7" t="n">
        <x:f>0</x:f>
        <x:v>0</x:v>
      </x:c>
      <x:c r="K3160" s="7" t="n">
        <x:f>0</x:f>
        <x:v>0</x:v>
      </x:c>
      <x:c r="L3160" s="7" t="n">
        <x:f>'Inventory detail'!F908*Summary!$K$5*(A3160-E3160)/Summary!$K$6</x:f>
        <x:v>0</x:v>
      </x:c>
      <x:c r="M3160" s="7" t="n">
        <x:f>MAX(0,H3160-L3160)</x:f>
        <x:v>0</x:v>
      </x:c>
      <x:c r="N3160" s="7" t="n">
        <x:f>MAX(0,L3160-H3160)</x:f>
        <x:v>0</x:v>
      </x:c>
      <x:c r="O3160" s="7" t="n">
        <x:f>MAX(0,F3160+I3160-N3160)</x:f>
        <x:v>0</x:v>
      </x:c>
      <x:c r="P3160" s="7" t="n">
        <x:f>MAX(0,N3160-F3160-I3160)</x:f>
        <x:v>0</x:v>
      </x:c>
      <x:c r="Q3160" s="7" t="n">
        <x:f>MAX(0,G3160+J3160-P3160)</x:f>
        <x:v>0</x:v>
      </x:c>
      <x:c r="R3160" s="7" t="n">
        <x:f>M3160+MAX(0,K3160-MAX(0,P3160-G3160-J3160))</x:f>
        <x:v>0</x:v>
      </x:c>
      <x:c r="S3160" s="7" t="n">
        <x:f>SUM(O3160,Q3160,R3160)</x:f>
        <x:v>0</x:v>
      </x:c>
      <x:c r="T3160" s="14" t="n">
        <x:f>'Inventory detail'!T908</x:f>
        <x:v>0.0381</x:v>
      </x:c>
      <x:c r="U3160" s="14" t="str">
        <x:f>'Inventory detail'!U908</x:f>
        <x:v>n.a.</x:v>
      </x:c>
      <x:c r="V3160" s="9" t="n">
        <x:f>O3160*T3160</x:f>
        <x:v>0</x:v>
      </x:c>
      <x:c r="W3160" s="9" t="n">
        <x:f>Q3160*T3160</x:f>
        <x:v>0</x:v>
      </x:c>
      <x:c r="X3160" s="9" t="n">
        <x:f>R3160*T3160</x:f>
        <x:v>0</x:v>
      </x:c>
      <x:c r="Y3160" s="9" t="n">
        <x:f>S3160*T3160</x:f>
        <x:v>0</x:v>
      </x:c>
      <x:c r="Z3160" s="9" t="str">
        <x:f>IF(ISNUMBER(U3160),S3160*(U3160-T3160),"n.a.")</x:f>
        <x:v>n.a.</x:v>
      </x:c>
      <x:c r="AA3160" s="9" t="n">
        <x:f>IF(ISNUMBER(U3160),Y3160,0)</x:f>
        <x:v>0</x:v>
      </x:c>
      <x:c r="AB3160" s="7" t="n">
        <x:f>MAX(0,L3160-SUM(F3160:K3160))</x:f>
        <x:v>0</x:v>
      </x:c>
    </x:row>
    <x:row r="3161" ht="22" customHeight="1">
      <x:c r="A3161" s="18" t="n">
        <x:f>Summary!E$41</x:f>
        <x:v>46388</x:v>
      </x:c>
      <x:c r="B3161" s="2" t="str">
        <x:f>'Inventory detail'!A909</x:f>
        <x:v>COIL</x:v>
      </x:c>
      <x:c r="C3161" s="2" t="str">
        <x:f>'Inventory detail'!B909</x:f>
        <x:v>60</x:v>
      </x:c>
      <x:c r="D3161" s="2" t="str">
        <x:f>'Inventory detail'!C909</x:f>
        <x:v>10BLK36-5</x:v>
      </x:c>
      <x:c r="E3161" s="10" t="n">
        <x:f>A2035</x:f>
        <x:v>46357</x:v>
      </x:c>
      <x:c r="F3161" s="7" t="n">
        <x:f>O2035</x:f>
        <x:v>0</x:v>
      </x:c>
      <x:c r="G3161" s="7" t="n">
        <x:f>Q2035</x:f>
        <x:v>0</x:v>
      </x:c>
      <x:c r="H3161" s="7" t="n">
        <x:f>R2035</x:f>
        <x:v>0</x:v>
      </x:c>
      <x:c r="I3161" s="7" t="n">
        <x:f>0</x:f>
        <x:v>0</x:v>
      </x:c>
      <x:c r="J3161" s="7" t="n">
        <x:f>0</x:f>
        <x:v>0</x:v>
      </x:c>
      <x:c r="K3161" s="7" t="n">
        <x:f>0</x:f>
        <x:v>0</x:v>
      </x:c>
      <x:c r="L3161" s="7" t="n">
        <x:f>'Inventory detail'!F909*Summary!$K$5*(A3161-E3161)/Summary!$K$6</x:f>
        <x:v>0</x:v>
      </x:c>
      <x:c r="M3161" s="7" t="n">
        <x:f>MAX(0,H3161-L3161)</x:f>
        <x:v>0</x:v>
      </x:c>
      <x:c r="N3161" s="7" t="n">
        <x:f>MAX(0,L3161-H3161)</x:f>
        <x:v>0</x:v>
      </x:c>
      <x:c r="O3161" s="7" t="n">
        <x:f>MAX(0,F3161+I3161-N3161)</x:f>
        <x:v>0</x:v>
      </x:c>
      <x:c r="P3161" s="7" t="n">
        <x:f>MAX(0,N3161-F3161-I3161)</x:f>
        <x:v>0</x:v>
      </x:c>
      <x:c r="Q3161" s="7" t="n">
        <x:f>MAX(0,G3161+J3161-P3161)</x:f>
        <x:v>0</x:v>
      </x:c>
      <x:c r="R3161" s="7" t="n">
        <x:f>M3161+MAX(0,K3161-MAX(0,P3161-G3161-J3161))</x:f>
        <x:v>0</x:v>
      </x:c>
      <x:c r="S3161" s="7" t="n">
        <x:f>SUM(O3161,Q3161,R3161)</x:f>
        <x:v>0</x:v>
      </x:c>
      <x:c r="T3161" s="14" t="n">
        <x:f>'Inventory detail'!T909</x:f>
        <x:v>0.1116</x:v>
      </x:c>
      <x:c r="U3161" s="14" t="str">
        <x:f>'Inventory detail'!U909</x:f>
        <x:v>n.a.</x:v>
      </x:c>
      <x:c r="V3161" s="9" t="n">
        <x:f>O3161*T3161</x:f>
        <x:v>0</x:v>
      </x:c>
      <x:c r="W3161" s="9" t="n">
        <x:f>Q3161*T3161</x:f>
        <x:v>0</x:v>
      </x:c>
      <x:c r="X3161" s="9" t="n">
        <x:f>R3161*T3161</x:f>
        <x:v>0</x:v>
      </x:c>
      <x:c r="Y3161" s="9" t="n">
        <x:f>S3161*T3161</x:f>
        <x:v>0</x:v>
      </x:c>
      <x:c r="Z3161" s="9" t="str">
        <x:f>IF(ISNUMBER(U3161),S3161*(U3161-T3161),"n.a.")</x:f>
        <x:v>n.a.</x:v>
      </x:c>
      <x:c r="AA3161" s="9" t="n">
        <x:f>IF(ISNUMBER(U3161),Y3161,0)</x:f>
        <x:v>0</x:v>
      </x:c>
      <x:c r="AB3161" s="7" t="n">
        <x:f>MAX(0,L3161-SUM(F3161:K3161))</x:f>
        <x:v>0</x:v>
      </x:c>
    </x:row>
    <x:row r="3162" ht="22" customHeight="1">
      <x:c r="A3162" s="18" t="n">
        <x:f>Summary!E$41</x:f>
        <x:v>46388</x:v>
      </x:c>
      <x:c r="B3162" s="2" t="str">
        <x:f>'Inventory detail'!A910</x:f>
        <x:v>COIL</x:v>
      </x:c>
      <x:c r="C3162" s="2" t="str">
        <x:f>'Inventory detail'!B910</x:f>
        <x:v>60</x:v>
      </x:c>
      <x:c r="D3162" s="2" t="str">
        <x:f>'Inventory detail'!C910</x:f>
        <x:v>10BLU12-4</x:v>
      </x:c>
      <x:c r="E3162" s="10" t="n">
        <x:f>A2036</x:f>
        <x:v>46357</x:v>
      </x:c>
      <x:c r="F3162" s="7" t="n">
        <x:f>O2036</x:f>
        <x:v>0</x:v>
      </x:c>
      <x:c r="G3162" s="7" t="n">
        <x:f>Q2036</x:f>
        <x:v>0</x:v>
      </x:c>
      <x:c r="H3162" s="7" t="n">
        <x:f>R2036</x:f>
        <x:v>0</x:v>
      </x:c>
      <x:c r="I3162" s="7" t="n">
        <x:f>0</x:f>
        <x:v>0</x:v>
      </x:c>
      <x:c r="J3162" s="7" t="n">
        <x:f>0</x:f>
        <x:v>0</x:v>
      </x:c>
      <x:c r="K3162" s="7" t="n">
        <x:f>0</x:f>
        <x:v>0</x:v>
      </x:c>
      <x:c r="L3162" s="7" t="n">
        <x:f>'Inventory detail'!F910*Summary!$K$5*(A3162-E3162)/Summary!$K$6</x:f>
        <x:v>0</x:v>
      </x:c>
      <x:c r="M3162" s="7" t="n">
        <x:f>MAX(0,H3162-L3162)</x:f>
        <x:v>0</x:v>
      </x:c>
      <x:c r="N3162" s="7" t="n">
        <x:f>MAX(0,L3162-H3162)</x:f>
        <x:v>0</x:v>
      </x:c>
      <x:c r="O3162" s="7" t="n">
        <x:f>MAX(0,F3162+I3162-N3162)</x:f>
        <x:v>0</x:v>
      </x:c>
      <x:c r="P3162" s="7" t="n">
        <x:f>MAX(0,N3162-F3162-I3162)</x:f>
        <x:v>0</x:v>
      </x:c>
      <x:c r="Q3162" s="7" t="n">
        <x:f>MAX(0,G3162+J3162-P3162)</x:f>
        <x:v>0</x:v>
      </x:c>
      <x:c r="R3162" s="7" t="n">
        <x:f>M3162+MAX(0,K3162-MAX(0,P3162-G3162-J3162))</x:f>
        <x:v>0</x:v>
      </x:c>
      <x:c r="S3162" s="7" t="n">
        <x:f>SUM(O3162,Q3162,R3162)</x:f>
        <x:v>0</x:v>
      </x:c>
      <x:c r="T3162" s="14" t="n">
        <x:f>'Inventory detail'!T910</x:f>
        <x:v>0.0584</x:v>
      </x:c>
      <x:c r="U3162" s="14" t="n">
        <x:f>'Inventory detail'!U910</x:f>
        <x:v>0.057239</x:v>
      </x:c>
      <x:c r="V3162" s="9" t="n">
        <x:f>O3162*T3162</x:f>
        <x:v>0</x:v>
      </x:c>
      <x:c r="W3162" s="9" t="n">
        <x:f>Q3162*T3162</x:f>
        <x:v>0</x:v>
      </x:c>
      <x:c r="X3162" s="9" t="n">
        <x:f>R3162*T3162</x:f>
        <x:v>0</x:v>
      </x:c>
      <x:c r="Y3162" s="9" t="n">
        <x:f>S3162*T3162</x:f>
        <x:v>0</x:v>
      </x:c>
      <x:c r="Z3162" s="9" t="n">
        <x:f>IF(ISNUMBER(U3162),S3162*(U3162-T3162),"n.a.")</x:f>
        <x:v>0</x:v>
      </x:c>
      <x:c r="AA3162" s="9" t="n">
        <x:f>IF(ISNUMBER(U3162),Y3162,0)</x:f>
        <x:v>0</x:v>
      </x:c>
      <x:c r="AB3162" s="7" t="n">
        <x:f>MAX(0,L3162-SUM(F3162:K3162))</x:f>
        <x:v>0</x:v>
      </x:c>
    </x:row>
    <x:row r="3163" ht="22" customHeight="1">
      <x:c r="A3163" s="18" t="n">
        <x:f>Summary!E$41</x:f>
        <x:v>46388</x:v>
      </x:c>
      <x:c r="B3163" s="2" t="str">
        <x:f>'Inventory detail'!A911</x:f>
        <x:v>COIL</x:v>
      </x:c>
      <x:c r="C3163" s="2" t="str">
        <x:f>'Inventory detail'!B911</x:f>
        <x:v>60</x:v>
      </x:c>
      <x:c r="D3163" s="2" t="str">
        <x:f>'Inventory detail'!C911</x:f>
        <x:v>10FG12-4</x:v>
      </x:c>
      <x:c r="E3163" s="10" t="n">
        <x:f>A2037</x:f>
        <x:v>46357</x:v>
      </x:c>
      <x:c r="F3163" s="7" t="n">
        <x:f>O2037</x:f>
        <x:v>0</x:v>
      </x:c>
      <x:c r="G3163" s="7" t="n">
        <x:f>Q2037</x:f>
        <x:v>0</x:v>
      </x:c>
      <x:c r="H3163" s="7" t="n">
        <x:f>R2037</x:f>
        <x:v>0</x:v>
      </x:c>
      <x:c r="I3163" s="7" t="n">
        <x:f>0</x:f>
        <x:v>0</x:v>
      </x:c>
      <x:c r="J3163" s="7" t="n">
        <x:f>0</x:f>
        <x:v>0</x:v>
      </x:c>
      <x:c r="K3163" s="7" t="n">
        <x:f>0</x:f>
        <x:v>0</x:v>
      </x:c>
      <x:c r="L3163" s="7" t="n">
        <x:f>'Inventory detail'!F911*Summary!$K$5*(A3163-E3163)/Summary!$K$6</x:f>
        <x:v>0</x:v>
      </x:c>
      <x:c r="M3163" s="7" t="n">
        <x:f>MAX(0,H3163-L3163)</x:f>
        <x:v>0</x:v>
      </x:c>
      <x:c r="N3163" s="7" t="n">
        <x:f>MAX(0,L3163-H3163)</x:f>
        <x:v>0</x:v>
      </x:c>
      <x:c r="O3163" s="7" t="n">
        <x:f>MAX(0,F3163+I3163-N3163)</x:f>
        <x:v>0</x:v>
      </x:c>
      <x:c r="P3163" s="7" t="n">
        <x:f>MAX(0,N3163-F3163-I3163)</x:f>
        <x:v>0</x:v>
      </x:c>
      <x:c r="Q3163" s="7" t="n">
        <x:f>MAX(0,G3163+J3163-P3163)</x:f>
        <x:v>0</x:v>
      </x:c>
      <x:c r="R3163" s="7" t="n">
        <x:f>M3163+MAX(0,K3163-MAX(0,P3163-G3163-J3163))</x:f>
        <x:v>0</x:v>
      </x:c>
      <x:c r="S3163" s="7" t="n">
        <x:f>SUM(O3163,Q3163,R3163)</x:f>
        <x:v>0</x:v>
      </x:c>
      <x:c r="T3163" s="14" t="n">
        <x:f>'Inventory detail'!T911</x:f>
        <x:v>0.0336</x:v>
      </x:c>
      <x:c r="U3163" s="14" t="str">
        <x:f>'Inventory detail'!U911</x:f>
        <x:v>n.a.</x:v>
      </x:c>
      <x:c r="V3163" s="9" t="n">
        <x:f>O3163*T3163</x:f>
        <x:v>0</x:v>
      </x:c>
      <x:c r="W3163" s="9" t="n">
        <x:f>Q3163*T3163</x:f>
        <x:v>0</x:v>
      </x:c>
      <x:c r="X3163" s="9" t="n">
        <x:f>R3163*T3163</x:f>
        <x:v>0</x:v>
      </x:c>
      <x:c r="Y3163" s="9" t="n">
        <x:f>S3163*T3163</x:f>
        <x:v>0</x:v>
      </x:c>
      <x:c r="Z3163" s="9" t="str">
        <x:f>IF(ISNUMBER(U3163),S3163*(U3163-T3163),"n.a.")</x:f>
        <x:v>n.a.</x:v>
      </x:c>
      <x:c r="AA3163" s="9" t="n">
        <x:f>IF(ISNUMBER(U3163),Y3163,0)</x:f>
        <x:v>0</x:v>
      </x:c>
      <x:c r="AB3163" s="7" t="n">
        <x:f>MAX(0,L3163-SUM(F3163:K3163))</x:f>
        <x:v>0</x:v>
      </x:c>
    </x:row>
    <x:row r="3164" ht="22" customHeight="1">
      <x:c r="A3164" s="18" t="n">
        <x:f>Summary!E$41</x:f>
        <x:v>46388</x:v>
      </x:c>
      <x:c r="B3164" s="2" t="str">
        <x:f>'Inventory detail'!A912</x:f>
        <x:v>COIL</x:v>
      </x:c>
      <x:c r="C3164" s="2" t="str">
        <x:f>'Inventory detail'!B912</x:f>
        <x:v>60</x:v>
      </x:c>
      <x:c r="D3164" s="2" t="str">
        <x:f>'Inventory detail'!C912</x:f>
        <x:v>10MAR12-4</x:v>
      </x:c>
      <x:c r="E3164" s="10" t="n">
        <x:f>A2038</x:f>
        <x:v>46357</x:v>
      </x:c>
      <x:c r="F3164" s="7" t="n">
        <x:f>O2038</x:f>
        <x:v>0</x:v>
      </x:c>
      <x:c r="G3164" s="7" t="n">
        <x:f>Q2038</x:f>
        <x:v>0</x:v>
      </x:c>
      <x:c r="H3164" s="7" t="n">
        <x:f>R2038</x:f>
        <x:v>0</x:v>
      </x:c>
      <x:c r="I3164" s="7" t="n">
        <x:f>0</x:f>
        <x:v>0</x:v>
      </x:c>
      <x:c r="J3164" s="7" t="n">
        <x:f>0</x:f>
        <x:v>0</x:v>
      </x:c>
      <x:c r="K3164" s="7" t="n">
        <x:f>0</x:f>
        <x:v>0</x:v>
      </x:c>
      <x:c r="L3164" s="7" t="n">
        <x:f>'Inventory detail'!F912*Summary!$K$5*(A3164-E3164)/Summary!$K$6</x:f>
        <x:v>0</x:v>
      </x:c>
      <x:c r="M3164" s="7" t="n">
        <x:f>MAX(0,H3164-L3164)</x:f>
        <x:v>0</x:v>
      </x:c>
      <x:c r="N3164" s="7" t="n">
        <x:f>MAX(0,L3164-H3164)</x:f>
        <x:v>0</x:v>
      </x:c>
      <x:c r="O3164" s="7" t="n">
        <x:f>MAX(0,F3164+I3164-N3164)</x:f>
        <x:v>0</x:v>
      </x:c>
      <x:c r="P3164" s="7" t="n">
        <x:f>MAX(0,N3164-F3164-I3164)</x:f>
        <x:v>0</x:v>
      </x:c>
      <x:c r="Q3164" s="7" t="n">
        <x:f>MAX(0,G3164+J3164-P3164)</x:f>
        <x:v>0</x:v>
      </x:c>
      <x:c r="R3164" s="7" t="n">
        <x:f>M3164+MAX(0,K3164-MAX(0,P3164-G3164-J3164))</x:f>
        <x:v>0</x:v>
      </x:c>
      <x:c r="S3164" s="7" t="n">
        <x:f>SUM(O3164,Q3164,R3164)</x:f>
        <x:v>0</x:v>
      </x:c>
      <x:c r="T3164" s="14" t="n">
        <x:f>'Inventory detail'!T912</x:f>
        <x:v>0.0336</x:v>
      </x:c>
      <x:c r="U3164" s="14" t="str">
        <x:f>'Inventory detail'!U912</x:f>
        <x:v>n.a.</x:v>
      </x:c>
      <x:c r="V3164" s="9" t="n">
        <x:f>O3164*T3164</x:f>
        <x:v>0</x:v>
      </x:c>
      <x:c r="W3164" s="9" t="n">
        <x:f>Q3164*T3164</x:f>
        <x:v>0</x:v>
      </x:c>
      <x:c r="X3164" s="9" t="n">
        <x:f>R3164*T3164</x:f>
        <x:v>0</x:v>
      </x:c>
      <x:c r="Y3164" s="9" t="n">
        <x:f>S3164*T3164</x:f>
        <x:v>0</x:v>
      </x:c>
      <x:c r="Z3164" s="9" t="str">
        <x:f>IF(ISNUMBER(U3164),S3164*(U3164-T3164),"n.a.")</x:f>
        <x:v>n.a.</x:v>
      </x:c>
      <x:c r="AA3164" s="9" t="n">
        <x:f>IF(ISNUMBER(U3164),Y3164,0)</x:f>
        <x:v>0</x:v>
      </x:c>
      <x:c r="AB3164" s="7" t="n">
        <x:f>MAX(0,L3164-SUM(F3164:K3164))</x:f>
        <x:v>0</x:v>
      </x:c>
    </x:row>
    <x:row r="3165" ht="22" customHeight="1">
      <x:c r="A3165" s="18" t="n">
        <x:f>Summary!E$41</x:f>
        <x:v>46388</x:v>
      </x:c>
      <x:c r="B3165" s="2" t="str">
        <x:f>'Inventory detail'!A913</x:f>
        <x:v>COIL</x:v>
      </x:c>
      <x:c r="C3165" s="2" t="str">
        <x:f>'Inventory detail'!B913</x:f>
        <x:v>60</x:v>
      </x:c>
      <x:c r="D3165" s="2" t="str">
        <x:f>'Inventory detail'!C913</x:f>
        <x:v>10RED12-4</x:v>
      </x:c>
      <x:c r="E3165" s="10" t="n">
        <x:f>A2039</x:f>
        <x:v>46357</x:v>
      </x:c>
      <x:c r="F3165" s="7" t="n">
        <x:f>O2039</x:f>
        <x:v>0</x:v>
      </x:c>
      <x:c r="G3165" s="7" t="n">
        <x:f>Q2039</x:f>
        <x:v>0</x:v>
      </x:c>
      <x:c r="H3165" s="7" t="n">
        <x:f>R2039</x:f>
        <x:v>0</x:v>
      </x:c>
      <x:c r="I3165" s="7" t="n">
        <x:f>0</x:f>
        <x:v>0</x:v>
      </x:c>
      <x:c r="J3165" s="7" t="n">
        <x:f>0</x:f>
        <x:v>0</x:v>
      </x:c>
      <x:c r="K3165" s="7" t="n">
        <x:f>0</x:f>
        <x:v>0</x:v>
      </x:c>
      <x:c r="L3165" s="7" t="n">
        <x:f>'Inventory detail'!F913*Summary!$K$5*(A3165-E3165)/Summary!$K$6</x:f>
        <x:v>0</x:v>
      </x:c>
      <x:c r="M3165" s="7" t="n">
        <x:f>MAX(0,H3165-L3165)</x:f>
        <x:v>0</x:v>
      </x:c>
      <x:c r="N3165" s="7" t="n">
        <x:f>MAX(0,L3165-H3165)</x:f>
        <x:v>0</x:v>
      </x:c>
      <x:c r="O3165" s="7" t="n">
        <x:f>MAX(0,F3165+I3165-N3165)</x:f>
        <x:v>0</x:v>
      </x:c>
      <x:c r="P3165" s="7" t="n">
        <x:f>MAX(0,N3165-F3165-I3165)</x:f>
        <x:v>0</x:v>
      </x:c>
      <x:c r="Q3165" s="7" t="n">
        <x:f>MAX(0,G3165+J3165-P3165)</x:f>
        <x:v>0</x:v>
      </x:c>
      <x:c r="R3165" s="7" t="n">
        <x:f>M3165+MAX(0,K3165-MAX(0,P3165-G3165-J3165))</x:f>
        <x:v>0</x:v>
      </x:c>
      <x:c r="S3165" s="7" t="n">
        <x:f>SUM(O3165,Q3165,R3165)</x:f>
        <x:v>0</x:v>
      </x:c>
      <x:c r="T3165" s="14" t="n">
        <x:f>'Inventory detail'!T913</x:f>
        <x:v>0.0584</x:v>
      </x:c>
      <x:c r="U3165" s="14" t="n">
        <x:f>'Inventory detail'!U913</x:f>
        <x:v>0.057239</x:v>
      </x:c>
      <x:c r="V3165" s="9" t="n">
        <x:f>O3165*T3165</x:f>
        <x:v>0</x:v>
      </x:c>
      <x:c r="W3165" s="9" t="n">
        <x:f>Q3165*T3165</x:f>
        <x:v>0</x:v>
      </x:c>
      <x:c r="X3165" s="9" t="n">
        <x:f>R3165*T3165</x:f>
        <x:v>0</x:v>
      </x:c>
      <x:c r="Y3165" s="9" t="n">
        <x:f>S3165*T3165</x:f>
        <x:v>0</x:v>
      </x:c>
      <x:c r="Z3165" s="9" t="n">
        <x:f>IF(ISNUMBER(U3165),S3165*(U3165-T3165),"n.a.")</x:f>
        <x:v>0</x:v>
      </x:c>
      <x:c r="AA3165" s="9" t="n">
        <x:f>IF(ISNUMBER(U3165),Y3165,0)</x:f>
        <x:v>0</x:v>
      </x:c>
      <x:c r="AB3165" s="7" t="n">
        <x:f>MAX(0,L3165-SUM(F3165:K3165))</x:f>
        <x:v>0</x:v>
      </x:c>
    </x:row>
    <x:row r="3166" ht="22" customHeight="1">
      <x:c r="A3166" s="18" t="n">
        <x:f>Summary!E$41</x:f>
        <x:v>46388</x:v>
      </x:c>
      <x:c r="B3166" s="2" t="str">
        <x:f>'Inventory detail'!A914</x:f>
        <x:v>COIL</x:v>
      </x:c>
      <x:c r="C3166" s="2" t="str">
        <x:f>'Inventory detail'!B914</x:f>
        <x:v>60</x:v>
      </x:c>
      <x:c r="D3166" s="2" t="str">
        <x:f>'Inventory detail'!C914</x:f>
        <x:v>10WHT12-5</x:v>
      </x:c>
      <x:c r="E3166" s="10" t="n">
        <x:f>A2040</x:f>
        <x:v>46357</x:v>
      </x:c>
      <x:c r="F3166" s="7" t="n">
        <x:f>O2040</x:f>
        <x:v>0</x:v>
      </x:c>
      <x:c r="G3166" s="7" t="n">
        <x:f>Q2040</x:f>
        <x:v>0</x:v>
      </x:c>
      <x:c r="H3166" s="7" t="n">
        <x:f>R2040</x:f>
        <x:v>0</x:v>
      </x:c>
      <x:c r="I3166" s="7" t="n">
        <x:f>0</x:f>
        <x:v>0</x:v>
      </x:c>
      <x:c r="J3166" s="7" t="n">
        <x:f>0</x:f>
        <x:v>0</x:v>
      </x:c>
      <x:c r="K3166" s="7" t="n">
        <x:f>0</x:f>
        <x:v>0</x:v>
      </x:c>
      <x:c r="L3166" s="7" t="n">
        <x:f>'Inventory detail'!F914*Summary!$K$5*(A3166-E3166)/Summary!$K$6</x:f>
        <x:v>0</x:v>
      </x:c>
      <x:c r="M3166" s="7" t="n">
        <x:f>MAX(0,H3166-L3166)</x:f>
        <x:v>0</x:v>
      </x:c>
      <x:c r="N3166" s="7" t="n">
        <x:f>MAX(0,L3166-H3166)</x:f>
        <x:v>0</x:v>
      </x:c>
      <x:c r="O3166" s="7" t="n">
        <x:f>MAX(0,F3166+I3166-N3166)</x:f>
        <x:v>0</x:v>
      </x:c>
      <x:c r="P3166" s="7" t="n">
        <x:f>MAX(0,N3166-F3166-I3166)</x:f>
        <x:v>0</x:v>
      </x:c>
      <x:c r="Q3166" s="7" t="n">
        <x:f>MAX(0,G3166+J3166-P3166)</x:f>
        <x:v>0</x:v>
      </x:c>
      <x:c r="R3166" s="7" t="n">
        <x:f>M3166+MAX(0,K3166-MAX(0,P3166-G3166-J3166))</x:f>
        <x:v>0</x:v>
      </x:c>
      <x:c r="S3166" s="7" t="n">
        <x:f>SUM(O3166,Q3166,R3166)</x:f>
        <x:v>0</x:v>
      </x:c>
      <x:c r="T3166" s="14" t="n">
        <x:f>'Inventory detail'!T914</x:f>
        <x:v>0.0381</x:v>
      </x:c>
      <x:c r="U3166" s="14" t="str">
        <x:f>'Inventory detail'!U914</x:f>
        <x:v>n.a.</x:v>
      </x:c>
      <x:c r="V3166" s="9" t="n">
        <x:f>O3166*T3166</x:f>
        <x:v>0</x:v>
      </x:c>
      <x:c r="W3166" s="9" t="n">
        <x:f>Q3166*T3166</x:f>
        <x:v>0</x:v>
      </x:c>
      <x:c r="X3166" s="9" t="n">
        <x:f>R3166*T3166</x:f>
        <x:v>0</x:v>
      </x:c>
      <x:c r="Y3166" s="9" t="n">
        <x:f>S3166*T3166</x:f>
        <x:v>0</x:v>
      </x:c>
      <x:c r="Z3166" s="9" t="str">
        <x:f>IF(ISNUMBER(U3166),S3166*(U3166-T3166),"n.a.")</x:f>
        <x:v>n.a.</x:v>
      </x:c>
      <x:c r="AA3166" s="9" t="n">
        <x:f>IF(ISNUMBER(U3166),Y3166,0)</x:f>
        <x:v>0</x:v>
      </x:c>
      <x:c r="AB3166" s="7" t="n">
        <x:f>MAX(0,L3166-SUM(F3166:K3166))</x:f>
        <x:v>0</x:v>
      </x:c>
    </x:row>
    <x:row r="3167" ht="22" customHeight="1">
      <x:c r="A3167" s="18" t="n">
        <x:f>Summary!E$41</x:f>
        <x:v>46388</x:v>
      </x:c>
      <x:c r="B3167" s="2" t="str">
        <x:f>'Inventory detail'!A915</x:f>
        <x:v>COIL</x:v>
      </x:c>
      <x:c r="C3167" s="2" t="str">
        <x:f>'Inventory detail'!B915</x:f>
        <x:v>60</x:v>
      </x:c>
      <x:c r="D3167" s="2" t="str">
        <x:f>'Inventory detail'!C915</x:f>
        <x:v>10WHT36-5</x:v>
      </x:c>
      <x:c r="E3167" s="10" t="n">
        <x:f>A2041</x:f>
        <x:v>46357</x:v>
      </x:c>
      <x:c r="F3167" s="7" t="n">
        <x:f>O2041</x:f>
        <x:v>0</x:v>
      </x:c>
      <x:c r="G3167" s="7" t="n">
        <x:f>Q2041</x:f>
        <x:v>0</x:v>
      </x:c>
      <x:c r="H3167" s="7" t="n">
        <x:f>R2041</x:f>
        <x:v>0</x:v>
      </x:c>
      <x:c r="I3167" s="7" t="n">
        <x:f>0</x:f>
        <x:v>0</x:v>
      </x:c>
      <x:c r="J3167" s="7" t="n">
        <x:f>0</x:f>
        <x:v>0</x:v>
      </x:c>
      <x:c r="K3167" s="7" t="n">
        <x:f>0</x:f>
        <x:v>0</x:v>
      </x:c>
      <x:c r="L3167" s="7" t="n">
        <x:f>'Inventory detail'!F915*Summary!$K$5*(A3167-E3167)/Summary!$K$6</x:f>
        <x:v>0</x:v>
      </x:c>
      <x:c r="M3167" s="7" t="n">
        <x:f>MAX(0,H3167-L3167)</x:f>
        <x:v>0</x:v>
      </x:c>
      <x:c r="N3167" s="7" t="n">
        <x:f>MAX(0,L3167-H3167)</x:f>
        <x:v>0</x:v>
      </x:c>
      <x:c r="O3167" s="7" t="n">
        <x:f>MAX(0,F3167+I3167-N3167)</x:f>
        <x:v>0</x:v>
      </x:c>
      <x:c r="P3167" s="7" t="n">
        <x:f>MAX(0,N3167-F3167-I3167)</x:f>
        <x:v>0</x:v>
      </x:c>
      <x:c r="Q3167" s="7" t="n">
        <x:f>MAX(0,G3167+J3167-P3167)</x:f>
        <x:v>0</x:v>
      </x:c>
      <x:c r="R3167" s="7" t="n">
        <x:f>M3167+MAX(0,K3167-MAX(0,P3167-G3167-J3167))</x:f>
        <x:v>0</x:v>
      </x:c>
      <x:c r="S3167" s="7" t="n">
        <x:f>SUM(O3167,Q3167,R3167)</x:f>
        <x:v>0</x:v>
      </x:c>
      <x:c r="T3167" s="14" t="n">
        <x:f>'Inventory detail'!T915</x:f>
        <x:v>0.1116</x:v>
      </x:c>
      <x:c r="U3167" s="14" t="str">
        <x:f>'Inventory detail'!U915</x:f>
        <x:v>n.a.</x:v>
      </x:c>
      <x:c r="V3167" s="9" t="n">
        <x:f>O3167*T3167</x:f>
        <x:v>0</x:v>
      </x:c>
      <x:c r="W3167" s="9" t="n">
        <x:f>Q3167*T3167</x:f>
        <x:v>0</x:v>
      </x:c>
      <x:c r="X3167" s="9" t="n">
        <x:f>R3167*T3167</x:f>
        <x:v>0</x:v>
      </x:c>
      <x:c r="Y3167" s="9" t="n">
        <x:f>S3167*T3167</x:f>
        <x:v>0</x:v>
      </x:c>
      <x:c r="Z3167" s="9" t="str">
        <x:f>IF(ISNUMBER(U3167),S3167*(U3167-T3167),"n.a.")</x:f>
        <x:v>n.a.</x:v>
      </x:c>
      <x:c r="AA3167" s="9" t="n">
        <x:f>IF(ISNUMBER(U3167),Y3167,0)</x:f>
        <x:v>0</x:v>
      </x:c>
      <x:c r="AB3167" s="7" t="n">
        <x:f>MAX(0,L3167-SUM(F3167:K3167))</x:f>
        <x:v>0</x:v>
      </x:c>
    </x:row>
    <x:row r="3168" ht="22" customHeight="1">
      <x:c r="A3168" s="18" t="n">
        <x:f>Summary!E$41</x:f>
        <x:v>46388</x:v>
      </x:c>
      <x:c r="B3168" s="2" t="str">
        <x:f>'Inventory detail'!A916</x:f>
        <x:v>COIL</x:v>
      </x:c>
      <x:c r="C3168" s="2" t="str">
        <x:f>'Inventory detail'!B916</x:f>
        <x:v>60</x:v>
      </x:c>
      <x:c r="D3168" s="2" t="str">
        <x:f>'Inventory detail'!C916</x:f>
        <x:v>11BLK12-5</x:v>
      </x:c>
      <x:c r="E3168" s="10" t="n">
        <x:f>A2042</x:f>
        <x:v>46357</x:v>
      </x:c>
      <x:c r="F3168" s="7" t="n">
        <x:f>O2042</x:f>
        <x:v>0</x:v>
      </x:c>
      <x:c r="G3168" s="7" t="n">
        <x:f>Q2042</x:f>
        <x:v>0</x:v>
      </x:c>
      <x:c r="H3168" s="7" t="n">
        <x:f>R2042</x:f>
        <x:v>0</x:v>
      </x:c>
      <x:c r="I3168" s="7" t="n">
        <x:f>0</x:f>
        <x:v>0</x:v>
      </x:c>
      <x:c r="J3168" s="7" t="n">
        <x:f>0</x:f>
        <x:v>0</x:v>
      </x:c>
      <x:c r="K3168" s="7" t="n">
        <x:f>0</x:f>
        <x:v>0</x:v>
      </x:c>
      <x:c r="L3168" s="7" t="n">
        <x:f>'Inventory detail'!F916*Summary!$K$5*(A3168-E3168)/Summary!$K$6</x:f>
        <x:v>0</x:v>
      </x:c>
      <x:c r="M3168" s="7" t="n">
        <x:f>MAX(0,H3168-L3168)</x:f>
        <x:v>0</x:v>
      </x:c>
      <x:c r="N3168" s="7" t="n">
        <x:f>MAX(0,L3168-H3168)</x:f>
        <x:v>0</x:v>
      </x:c>
      <x:c r="O3168" s="7" t="n">
        <x:f>MAX(0,F3168+I3168-N3168)</x:f>
        <x:v>0</x:v>
      </x:c>
      <x:c r="P3168" s="7" t="n">
        <x:f>MAX(0,N3168-F3168-I3168)</x:f>
        <x:v>0</x:v>
      </x:c>
      <x:c r="Q3168" s="7" t="n">
        <x:f>MAX(0,G3168+J3168-P3168)</x:f>
        <x:v>0</x:v>
      </x:c>
      <x:c r="R3168" s="7" t="n">
        <x:f>M3168+MAX(0,K3168-MAX(0,P3168-G3168-J3168))</x:f>
        <x:v>0</x:v>
      </x:c>
      <x:c r="S3168" s="7" t="n">
        <x:f>SUM(O3168,Q3168,R3168)</x:f>
        <x:v>0</x:v>
      </x:c>
      <x:c r="T3168" s="14" t="n">
        <x:f>'Inventory detail'!T916</x:f>
        <x:v>0.0409</x:v>
      </x:c>
      <x:c r="U3168" s="14" t="str">
        <x:f>'Inventory detail'!U916</x:f>
        <x:v>n.a.</x:v>
      </x:c>
      <x:c r="V3168" s="9" t="n">
        <x:f>O3168*T3168</x:f>
        <x:v>0</x:v>
      </x:c>
      <x:c r="W3168" s="9" t="n">
        <x:f>Q3168*T3168</x:f>
        <x:v>0</x:v>
      </x:c>
      <x:c r="X3168" s="9" t="n">
        <x:f>R3168*T3168</x:f>
        <x:v>0</x:v>
      </x:c>
      <x:c r="Y3168" s="9" t="n">
        <x:f>S3168*T3168</x:f>
        <x:v>0</x:v>
      </x:c>
      <x:c r="Z3168" s="9" t="str">
        <x:f>IF(ISNUMBER(U3168),S3168*(U3168-T3168),"n.a.")</x:f>
        <x:v>n.a.</x:v>
      </x:c>
      <x:c r="AA3168" s="9" t="n">
        <x:f>IF(ISNUMBER(U3168),Y3168,0)</x:f>
        <x:v>0</x:v>
      </x:c>
      <x:c r="AB3168" s="7" t="n">
        <x:f>MAX(0,L3168-SUM(F3168:K3168))</x:f>
        <x:v>0</x:v>
      </x:c>
    </x:row>
    <x:row r="3169" ht="22" customHeight="1">
      <x:c r="A3169" s="18" t="n">
        <x:f>Summary!E$41</x:f>
        <x:v>46388</x:v>
      </x:c>
      <x:c r="B3169" s="2" t="str">
        <x:f>'Inventory detail'!A917</x:f>
        <x:v>COIL</x:v>
      </x:c>
      <x:c r="C3169" s="2" t="str">
        <x:f>'Inventory detail'!B917</x:f>
        <x:v>60</x:v>
      </x:c>
      <x:c r="D3169" s="2" t="str">
        <x:f>'Inventory detail'!C917</x:f>
        <x:v>11BLK36-5</x:v>
      </x:c>
      <x:c r="E3169" s="10" t="n">
        <x:f>A2043</x:f>
        <x:v>46357</x:v>
      </x:c>
      <x:c r="F3169" s="7" t="n">
        <x:f>O2043</x:f>
        <x:v>0</x:v>
      </x:c>
      <x:c r="G3169" s="7" t="n">
        <x:f>Q2043</x:f>
        <x:v>0</x:v>
      </x:c>
      <x:c r="H3169" s="7" t="n">
        <x:f>R2043</x:f>
        <x:v>0</x:v>
      </x:c>
      <x:c r="I3169" s="7" t="n">
        <x:f>0</x:f>
        <x:v>0</x:v>
      </x:c>
      <x:c r="J3169" s="7" t="n">
        <x:f>0</x:f>
        <x:v>0</x:v>
      </x:c>
      <x:c r="K3169" s="7" t="n">
        <x:f>0</x:f>
        <x:v>0</x:v>
      </x:c>
      <x:c r="L3169" s="7" t="n">
        <x:f>'Inventory detail'!F917*Summary!$K$5*(A3169-E3169)/Summary!$K$6</x:f>
        <x:v>0</x:v>
      </x:c>
      <x:c r="M3169" s="7" t="n">
        <x:f>MAX(0,H3169-L3169)</x:f>
        <x:v>0</x:v>
      </x:c>
      <x:c r="N3169" s="7" t="n">
        <x:f>MAX(0,L3169-H3169)</x:f>
        <x:v>0</x:v>
      </x:c>
      <x:c r="O3169" s="7" t="n">
        <x:f>MAX(0,F3169+I3169-N3169)</x:f>
        <x:v>0</x:v>
      </x:c>
      <x:c r="P3169" s="7" t="n">
        <x:f>MAX(0,N3169-F3169-I3169)</x:f>
        <x:v>0</x:v>
      </x:c>
      <x:c r="Q3169" s="7" t="n">
        <x:f>MAX(0,G3169+J3169-P3169)</x:f>
        <x:v>0</x:v>
      </x:c>
      <x:c r="R3169" s="7" t="n">
        <x:f>M3169+MAX(0,K3169-MAX(0,P3169-G3169-J3169))</x:f>
        <x:v>0</x:v>
      </x:c>
      <x:c r="S3169" s="7" t="n">
        <x:f>SUM(O3169,Q3169,R3169)</x:f>
        <x:v>0</x:v>
      </x:c>
      <x:c r="T3169" s="14" t="n">
        <x:f>'Inventory detail'!T917</x:f>
        <x:v>0.1226</x:v>
      </x:c>
      <x:c r="U3169" s="14" t="str">
        <x:f>'Inventory detail'!U917</x:f>
        <x:v>n.a.</x:v>
      </x:c>
      <x:c r="V3169" s="9" t="n">
        <x:f>O3169*T3169</x:f>
        <x:v>0</x:v>
      </x:c>
      <x:c r="W3169" s="9" t="n">
        <x:f>Q3169*T3169</x:f>
        <x:v>0</x:v>
      </x:c>
      <x:c r="X3169" s="9" t="n">
        <x:f>R3169*T3169</x:f>
        <x:v>0</x:v>
      </x:c>
      <x:c r="Y3169" s="9" t="n">
        <x:f>S3169*T3169</x:f>
        <x:v>0</x:v>
      </x:c>
      <x:c r="Z3169" s="9" t="str">
        <x:f>IF(ISNUMBER(U3169),S3169*(U3169-T3169),"n.a.")</x:f>
        <x:v>n.a.</x:v>
      </x:c>
      <x:c r="AA3169" s="9" t="n">
        <x:f>IF(ISNUMBER(U3169),Y3169,0)</x:f>
        <x:v>0</x:v>
      </x:c>
      <x:c r="AB3169" s="7" t="n">
        <x:f>MAX(0,L3169-SUM(F3169:K3169))</x:f>
        <x:v>0</x:v>
      </x:c>
    </x:row>
    <x:row r="3170" ht="22" customHeight="1">
      <x:c r="A3170" s="18" t="n">
        <x:f>Summary!E$41</x:f>
        <x:v>46388</x:v>
      </x:c>
      <x:c r="B3170" s="2" t="str">
        <x:f>'Inventory detail'!A918</x:f>
        <x:v>COIL</x:v>
      </x:c>
      <x:c r="C3170" s="2" t="str">
        <x:f>'Inventory detail'!B918</x:f>
        <x:v>60</x:v>
      </x:c>
      <x:c r="D3170" s="2" t="str">
        <x:f>'Inventory detail'!C918</x:f>
        <x:v>11BLU12-4</x:v>
      </x:c>
      <x:c r="E3170" s="10" t="n">
        <x:f>A2044</x:f>
        <x:v>46357</x:v>
      </x:c>
      <x:c r="F3170" s="7" t="n">
        <x:f>O2044</x:f>
        <x:v>0</x:v>
      </x:c>
      <x:c r="G3170" s="7" t="n">
        <x:f>Q2044</x:f>
        <x:v>0</x:v>
      </x:c>
      <x:c r="H3170" s="7" t="n">
        <x:f>R2044</x:f>
        <x:v>0</x:v>
      </x:c>
      <x:c r="I3170" s="7" t="n">
        <x:f>0</x:f>
        <x:v>0</x:v>
      </x:c>
      <x:c r="J3170" s="7" t="n">
        <x:f>0</x:f>
        <x:v>0</x:v>
      </x:c>
      <x:c r="K3170" s="7" t="n">
        <x:f>0</x:f>
        <x:v>0</x:v>
      </x:c>
      <x:c r="L3170" s="7" t="n">
        <x:f>'Inventory detail'!F918*Summary!$K$5*(A3170-E3170)/Summary!$K$6</x:f>
        <x:v>0</x:v>
      </x:c>
      <x:c r="M3170" s="7" t="n">
        <x:f>MAX(0,H3170-L3170)</x:f>
        <x:v>0</x:v>
      </x:c>
      <x:c r="N3170" s="7" t="n">
        <x:f>MAX(0,L3170-H3170)</x:f>
        <x:v>0</x:v>
      </x:c>
      <x:c r="O3170" s="7" t="n">
        <x:f>MAX(0,F3170+I3170-N3170)</x:f>
        <x:v>0</x:v>
      </x:c>
      <x:c r="P3170" s="7" t="n">
        <x:f>MAX(0,N3170-F3170-I3170)</x:f>
        <x:v>0</x:v>
      </x:c>
      <x:c r="Q3170" s="7" t="n">
        <x:f>MAX(0,G3170+J3170-P3170)</x:f>
        <x:v>0</x:v>
      </x:c>
      <x:c r="R3170" s="7" t="n">
        <x:f>M3170+MAX(0,K3170-MAX(0,P3170-G3170-J3170))</x:f>
        <x:v>0</x:v>
      </x:c>
      <x:c r="S3170" s="7" t="n">
        <x:f>SUM(O3170,Q3170,R3170)</x:f>
        <x:v>0</x:v>
      </x:c>
      <x:c r="T3170" s="14" t="n">
        <x:f>'Inventory detail'!T918</x:f>
        <x:v>0.0682</x:v>
      </x:c>
      <x:c r="U3170" s="14" t="n">
        <x:f>'Inventory detail'!U918</x:f>
        <x:v>0.0668525</x:v>
      </x:c>
      <x:c r="V3170" s="9" t="n">
        <x:f>O3170*T3170</x:f>
        <x:v>0</x:v>
      </x:c>
      <x:c r="W3170" s="9" t="n">
        <x:f>Q3170*T3170</x:f>
        <x:v>0</x:v>
      </x:c>
      <x:c r="X3170" s="9" t="n">
        <x:f>R3170*T3170</x:f>
        <x:v>0</x:v>
      </x:c>
      <x:c r="Y3170" s="9" t="n">
        <x:f>S3170*T3170</x:f>
        <x:v>0</x:v>
      </x:c>
      <x:c r="Z3170" s="9" t="n">
        <x:f>IF(ISNUMBER(U3170),S3170*(U3170-T3170),"n.a.")</x:f>
        <x:v>0</x:v>
      </x:c>
      <x:c r="AA3170" s="9" t="n">
        <x:f>IF(ISNUMBER(U3170),Y3170,0)</x:f>
        <x:v>0</x:v>
      </x:c>
      <x:c r="AB3170" s="7" t="n">
        <x:f>MAX(0,L3170-SUM(F3170:K3170))</x:f>
        <x:v>0</x:v>
      </x:c>
    </x:row>
    <x:row r="3171" ht="22" customHeight="1">
      <x:c r="A3171" s="18" t="n">
        <x:f>Summary!E$41</x:f>
        <x:v>46388</x:v>
      </x:c>
      <x:c r="B3171" s="2" t="str">
        <x:f>'Inventory detail'!A919</x:f>
        <x:v>COIL</x:v>
      </x:c>
      <x:c r="C3171" s="2" t="str">
        <x:f>'Inventory detail'!B919</x:f>
        <x:v>60</x:v>
      </x:c>
      <x:c r="D3171" s="2" t="str">
        <x:f>'Inventory detail'!C919</x:f>
        <x:v>11FG12-4</x:v>
      </x:c>
      <x:c r="E3171" s="10" t="n">
        <x:f>A2045</x:f>
        <x:v>46357</x:v>
      </x:c>
      <x:c r="F3171" s="7" t="n">
        <x:f>O2045</x:f>
        <x:v>0</x:v>
      </x:c>
      <x:c r="G3171" s="7" t="n">
        <x:f>Q2045</x:f>
        <x:v>0</x:v>
      </x:c>
      <x:c r="H3171" s="7" t="n">
        <x:f>R2045</x:f>
        <x:v>0</x:v>
      </x:c>
      <x:c r="I3171" s="7" t="n">
        <x:f>0</x:f>
        <x:v>0</x:v>
      </x:c>
      <x:c r="J3171" s="7" t="n">
        <x:f>0</x:f>
        <x:v>0</x:v>
      </x:c>
      <x:c r="K3171" s="7" t="n">
        <x:f>0</x:f>
        <x:v>0</x:v>
      </x:c>
      <x:c r="L3171" s="7" t="n">
        <x:f>'Inventory detail'!F919*Summary!$K$5*(A3171-E3171)/Summary!$K$6</x:f>
        <x:v>0</x:v>
      </x:c>
      <x:c r="M3171" s="7" t="n">
        <x:f>MAX(0,H3171-L3171)</x:f>
        <x:v>0</x:v>
      </x:c>
      <x:c r="N3171" s="7" t="n">
        <x:f>MAX(0,L3171-H3171)</x:f>
        <x:v>0</x:v>
      </x:c>
      <x:c r="O3171" s="7" t="n">
        <x:f>MAX(0,F3171+I3171-N3171)</x:f>
        <x:v>0</x:v>
      </x:c>
      <x:c r="P3171" s="7" t="n">
        <x:f>MAX(0,N3171-F3171-I3171)</x:f>
        <x:v>0</x:v>
      </x:c>
      <x:c r="Q3171" s="7" t="n">
        <x:f>MAX(0,G3171+J3171-P3171)</x:f>
        <x:v>0</x:v>
      </x:c>
      <x:c r="R3171" s="7" t="n">
        <x:f>M3171+MAX(0,K3171-MAX(0,P3171-G3171-J3171))</x:f>
        <x:v>0</x:v>
      </x:c>
      <x:c r="S3171" s="7" t="n">
        <x:f>SUM(O3171,Q3171,R3171)</x:f>
        <x:v>0</x:v>
      </x:c>
      <x:c r="T3171" s="14" t="n">
        <x:f>'Inventory detail'!T919</x:f>
        <x:v>0.036699999999999997</x:v>
      </x:c>
      <x:c r="U3171" s="14" t="str">
        <x:f>'Inventory detail'!U919</x:f>
        <x:v>n.a.</x:v>
      </x:c>
      <x:c r="V3171" s="9" t="n">
        <x:f>O3171*T3171</x:f>
        <x:v>0</x:v>
      </x:c>
      <x:c r="W3171" s="9" t="n">
        <x:f>Q3171*T3171</x:f>
        <x:v>0</x:v>
      </x:c>
      <x:c r="X3171" s="9" t="n">
        <x:f>R3171*T3171</x:f>
        <x:v>0</x:v>
      </x:c>
      <x:c r="Y3171" s="9" t="n">
        <x:f>S3171*T3171</x:f>
        <x:v>0</x:v>
      </x:c>
      <x:c r="Z3171" s="9" t="str">
        <x:f>IF(ISNUMBER(U3171),S3171*(U3171-T3171),"n.a.")</x:f>
        <x:v>n.a.</x:v>
      </x:c>
      <x:c r="AA3171" s="9" t="n">
        <x:f>IF(ISNUMBER(U3171),Y3171,0)</x:f>
        <x:v>0</x:v>
      </x:c>
      <x:c r="AB3171" s="7" t="n">
        <x:f>MAX(0,L3171-SUM(F3171:K3171))</x:f>
        <x:v>0</x:v>
      </x:c>
    </x:row>
    <x:row r="3172" ht="22" customHeight="1">
      <x:c r="A3172" s="18" t="n">
        <x:f>Summary!E$41</x:f>
        <x:v>46388</x:v>
      </x:c>
      <x:c r="B3172" s="2" t="str">
        <x:f>'Inventory detail'!A920</x:f>
        <x:v>COIL</x:v>
      </x:c>
      <x:c r="C3172" s="2" t="str">
        <x:f>'Inventory detail'!B920</x:f>
        <x:v>60</x:v>
      </x:c>
      <x:c r="D3172" s="2" t="str">
        <x:f>'Inventory detail'!C920</x:f>
        <x:v>11MAR12-4</x:v>
      </x:c>
      <x:c r="E3172" s="10" t="n">
        <x:f>A2046</x:f>
        <x:v>46357</x:v>
      </x:c>
      <x:c r="F3172" s="7" t="n">
        <x:f>O2046</x:f>
        <x:v>0</x:v>
      </x:c>
      <x:c r="G3172" s="7" t="n">
        <x:f>Q2046</x:f>
        <x:v>0</x:v>
      </x:c>
      <x:c r="H3172" s="7" t="n">
        <x:f>R2046</x:f>
        <x:v>0</x:v>
      </x:c>
      <x:c r="I3172" s="7" t="n">
        <x:f>0</x:f>
        <x:v>0</x:v>
      </x:c>
      <x:c r="J3172" s="7" t="n">
        <x:f>0</x:f>
        <x:v>0</x:v>
      </x:c>
      <x:c r="K3172" s="7" t="n">
        <x:f>0</x:f>
        <x:v>0</x:v>
      </x:c>
      <x:c r="L3172" s="7" t="n">
        <x:f>'Inventory detail'!F920*Summary!$K$5*(A3172-E3172)/Summary!$K$6</x:f>
        <x:v>0</x:v>
      </x:c>
      <x:c r="M3172" s="7" t="n">
        <x:f>MAX(0,H3172-L3172)</x:f>
        <x:v>0</x:v>
      </x:c>
      <x:c r="N3172" s="7" t="n">
        <x:f>MAX(0,L3172-H3172)</x:f>
        <x:v>0</x:v>
      </x:c>
      <x:c r="O3172" s="7" t="n">
        <x:f>MAX(0,F3172+I3172-N3172)</x:f>
        <x:v>0</x:v>
      </x:c>
      <x:c r="P3172" s="7" t="n">
        <x:f>MAX(0,N3172-F3172-I3172)</x:f>
        <x:v>0</x:v>
      </x:c>
      <x:c r="Q3172" s="7" t="n">
        <x:f>MAX(0,G3172+J3172-P3172)</x:f>
        <x:v>0</x:v>
      </x:c>
      <x:c r="R3172" s="7" t="n">
        <x:f>M3172+MAX(0,K3172-MAX(0,P3172-G3172-J3172))</x:f>
        <x:v>0</x:v>
      </x:c>
      <x:c r="S3172" s="7" t="n">
        <x:f>SUM(O3172,Q3172,R3172)</x:f>
        <x:v>0</x:v>
      </x:c>
      <x:c r="T3172" s="14" t="n">
        <x:f>'Inventory detail'!T920</x:f>
        <x:v>0.036699999999999997</x:v>
      </x:c>
      <x:c r="U3172" s="14" t="str">
        <x:f>'Inventory detail'!U920</x:f>
        <x:v>n.a.</x:v>
      </x:c>
      <x:c r="V3172" s="9" t="n">
        <x:f>O3172*T3172</x:f>
        <x:v>0</x:v>
      </x:c>
      <x:c r="W3172" s="9" t="n">
        <x:f>Q3172*T3172</x:f>
        <x:v>0</x:v>
      </x:c>
      <x:c r="X3172" s="9" t="n">
        <x:f>R3172*T3172</x:f>
        <x:v>0</x:v>
      </x:c>
      <x:c r="Y3172" s="9" t="n">
        <x:f>S3172*T3172</x:f>
        <x:v>0</x:v>
      </x:c>
      <x:c r="Z3172" s="9" t="str">
        <x:f>IF(ISNUMBER(U3172),S3172*(U3172-T3172),"n.a.")</x:f>
        <x:v>n.a.</x:v>
      </x:c>
      <x:c r="AA3172" s="9" t="n">
        <x:f>IF(ISNUMBER(U3172),Y3172,0)</x:f>
        <x:v>0</x:v>
      </x:c>
      <x:c r="AB3172" s="7" t="n">
        <x:f>MAX(0,L3172-SUM(F3172:K3172))</x:f>
        <x:v>0</x:v>
      </x:c>
    </x:row>
    <x:row r="3173" ht="22" customHeight="1">
      <x:c r="A3173" s="18" t="n">
        <x:f>Summary!E$41</x:f>
        <x:v>46388</x:v>
      </x:c>
      <x:c r="B3173" s="2" t="str">
        <x:f>'Inventory detail'!A921</x:f>
        <x:v>COIL</x:v>
      </x:c>
      <x:c r="C3173" s="2" t="str">
        <x:f>'Inventory detail'!B921</x:f>
        <x:v>60</x:v>
      </x:c>
      <x:c r="D3173" s="2" t="str">
        <x:f>'Inventory detail'!C921</x:f>
        <x:v>11RED12-4</x:v>
      </x:c>
      <x:c r="E3173" s="10" t="n">
        <x:f>A2047</x:f>
        <x:v>46357</x:v>
      </x:c>
      <x:c r="F3173" s="7" t="n">
        <x:f>O2047</x:f>
        <x:v>0</x:v>
      </x:c>
      <x:c r="G3173" s="7" t="n">
        <x:f>Q2047</x:f>
        <x:v>0</x:v>
      </x:c>
      <x:c r="H3173" s="7" t="n">
        <x:f>R2047</x:f>
        <x:v>0</x:v>
      </x:c>
      <x:c r="I3173" s="7" t="n">
        <x:f>0</x:f>
        <x:v>0</x:v>
      </x:c>
      <x:c r="J3173" s="7" t="n">
        <x:f>0</x:f>
        <x:v>0</x:v>
      </x:c>
      <x:c r="K3173" s="7" t="n">
        <x:f>0</x:f>
        <x:v>0</x:v>
      </x:c>
      <x:c r="L3173" s="7" t="n">
        <x:f>'Inventory detail'!F921*Summary!$K$5*(A3173-E3173)/Summary!$K$6</x:f>
        <x:v>0</x:v>
      </x:c>
      <x:c r="M3173" s="7" t="n">
        <x:f>MAX(0,H3173-L3173)</x:f>
        <x:v>0</x:v>
      </x:c>
      <x:c r="N3173" s="7" t="n">
        <x:f>MAX(0,L3173-H3173)</x:f>
        <x:v>0</x:v>
      </x:c>
      <x:c r="O3173" s="7" t="n">
        <x:f>MAX(0,F3173+I3173-N3173)</x:f>
        <x:v>0</x:v>
      </x:c>
      <x:c r="P3173" s="7" t="n">
        <x:f>MAX(0,N3173-F3173-I3173)</x:f>
        <x:v>0</x:v>
      </x:c>
      <x:c r="Q3173" s="7" t="n">
        <x:f>MAX(0,G3173+J3173-P3173)</x:f>
        <x:v>0</x:v>
      </x:c>
      <x:c r="R3173" s="7" t="n">
        <x:f>M3173+MAX(0,K3173-MAX(0,P3173-G3173-J3173))</x:f>
        <x:v>0</x:v>
      </x:c>
      <x:c r="S3173" s="7" t="n">
        <x:f>SUM(O3173,Q3173,R3173)</x:f>
        <x:v>0</x:v>
      </x:c>
      <x:c r="T3173" s="14" t="n">
        <x:f>'Inventory detail'!T921</x:f>
        <x:v>0.0682</x:v>
      </x:c>
      <x:c r="U3173" s="14" t="n">
        <x:f>'Inventory detail'!U921</x:f>
        <x:v>0.0668525</x:v>
      </x:c>
      <x:c r="V3173" s="9" t="n">
        <x:f>O3173*T3173</x:f>
        <x:v>0</x:v>
      </x:c>
      <x:c r="W3173" s="9" t="n">
        <x:f>Q3173*T3173</x:f>
        <x:v>0</x:v>
      </x:c>
      <x:c r="X3173" s="9" t="n">
        <x:f>R3173*T3173</x:f>
        <x:v>0</x:v>
      </x:c>
      <x:c r="Y3173" s="9" t="n">
        <x:f>S3173*T3173</x:f>
        <x:v>0</x:v>
      </x:c>
      <x:c r="Z3173" s="9" t="n">
        <x:f>IF(ISNUMBER(U3173),S3173*(U3173-T3173),"n.a.")</x:f>
        <x:v>0</x:v>
      </x:c>
      <x:c r="AA3173" s="9" t="n">
        <x:f>IF(ISNUMBER(U3173),Y3173,0)</x:f>
        <x:v>0</x:v>
      </x:c>
      <x:c r="AB3173" s="7" t="n">
        <x:f>MAX(0,L3173-SUM(F3173:K3173))</x:f>
        <x:v>0</x:v>
      </x:c>
    </x:row>
    <x:row r="3174" ht="22" customHeight="1">
      <x:c r="A3174" s="18" t="n">
        <x:f>Summary!E$41</x:f>
        <x:v>46388</x:v>
      </x:c>
      <x:c r="B3174" s="2" t="str">
        <x:f>'Inventory detail'!A922</x:f>
        <x:v>COIL</x:v>
      </x:c>
      <x:c r="C3174" s="2" t="str">
        <x:f>'Inventory detail'!B922</x:f>
        <x:v>60</x:v>
      </x:c>
      <x:c r="D3174" s="2" t="str">
        <x:f>'Inventory detail'!C922</x:f>
        <x:v>11WHT36-4</x:v>
      </x:c>
      <x:c r="E3174" s="10" t="n">
        <x:f>A2048</x:f>
        <x:v>46357</x:v>
      </x:c>
      <x:c r="F3174" s="7" t="n">
        <x:f>O2048</x:f>
        <x:v>0</x:v>
      </x:c>
      <x:c r="G3174" s="7" t="n">
        <x:f>Q2048</x:f>
        <x:v>0</x:v>
      </x:c>
      <x:c r="H3174" s="7" t="n">
        <x:f>R2048</x:f>
        <x:v>200</x:v>
      </x:c>
      <x:c r="I3174" s="7" t="n">
        <x:f>0</x:f>
        <x:v>0</x:v>
      </x:c>
      <x:c r="J3174" s="7" t="n">
        <x:f>0</x:f>
        <x:v>0</x:v>
      </x:c>
      <x:c r="K3174" s="7" t="n">
        <x:f>0</x:f>
        <x:v>0</x:v>
      </x:c>
      <x:c r="L3174" s="7" t="n">
        <x:f>'Inventory detail'!F922*Summary!$K$5*(A3174-E3174)/Summary!$K$6</x:f>
        <x:v>0</x:v>
      </x:c>
      <x:c r="M3174" s="7" t="n">
        <x:f>MAX(0,H3174-L3174)</x:f>
        <x:v>200</x:v>
      </x:c>
      <x:c r="N3174" s="7" t="n">
        <x:f>MAX(0,L3174-H3174)</x:f>
        <x:v>0</x:v>
      </x:c>
      <x:c r="O3174" s="7" t="n">
        <x:f>MAX(0,F3174+I3174-N3174)</x:f>
        <x:v>0</x:v>
      </x:c>
      <x:c r="P3174" s="7" t="n">
        <x:f>MAX(0,N3174-F3174-I3174)</x:f>
        <x:v>0</x:v>
      </x:c>
      <x:c r="Q3174" s="7" t="n">
        <x:f>MAX(0,G3174+J3174-P3174)</x:f>
        <x:v>0</x:v>
      </x:c>
      <x:c r="R3174" s="7" t="n">
        <x:f>M3174+MAX(0,K3174-MAX(0,P3174-G3174-J3174))</x:f>
        <x:v>200</x:v>
      </x:c>
      <x:c r="S3174" s="7" t="n">
        <x:f>SUM(O3174,Q3174,R3174)</x:f>
        <x:v>200</x:v>
      </x:c>
      <x:c r="T3174" s="14" t="n">
        <x:f>'Inventory detail'!T922</x:f>
        <x:v>0.1016</x:v>
      </x:c>
      <x:c r="U3174" s="14" t="str">
        <x:f>'Inventory detail'!U922</x:f>
        <x:v>n.a.</x:v>
      </x:c>
      <x:c r="V3174" s="9" t="n">
        <x:f>O3174*T3174</x:f>
        <x:v>0</x:v>
      </x:c>
      <x:c r="W3174" s="9" t="n">
        <x:f>Q3174*T3174</x:f>
        <x:v>0</x:v>
      </x:c>
      <x:c r="X3174" s="9" t="n">
        <x:f>R3174*T3174</x:f>
        <x:v>20.32</x:v>
      </x:c>
      <x:c r="Y3174" s="9" t="n">
        <x:f>S3174*T3174</x:f>
        <x:v>20.32</x:v>
      </x:c>
      <x:c r="Z3174" s="9" t="str">
        <x:f>IF(ISNUMBER(U3174),S3174*(U3174-T3174),"n.a.")</x:f>
        <x:v>n.a.</x:v>
      </x:c>
      <x:c r="AA3174" s="9" t="n">
        <x:f>IF(ISNUMBER(U3174),Y3174,0)</x:f>
        <x:v>0</x:v>
      </x:c>
      <x:c r="AB3174" s="7" t="n">
        <x:f>MAX(0,L3174-SUM(F3174:K3174))</x:f>
        <x:v>0</x:v>
      </x:c>
    </x:row>
    <x:row r="3175" ht="22" customHeight="1">
      <x:c r="A3175" s="18" t="n">
        <x:f>Summary!E$41</x:f>
        <x:v>46388</x:v>
      </x:c>
      <x:c r="B3175" s="2" t="str">
        <x:f>'Inventory detail'!A923</x:f>
        <x:v>COIL</x:v>
      </x:c>
      <x:c r="C3175" s="2" t="str">
        <x:f>'Inventory detail'!B923</x:f>
        <x:v>60</x:v>
      </x:c>
      <x:c r="D3175" s="2" t="str">
        <x:f>'Inventory detail'!C923</x:f>
        <x:v>12BLK12-5</x:v>
      </x:c>
      <x:c r="E3175" s="10" t="n">
        <x:f>A2049</x:f>
        <x:v>46357</x:v>
      </x:c>
      <x:c r="F3175" s="7" t="n">
        <x:f>O2049</x:f>
        <x:v>0</x:v>
      </x:c>
      <x:c r="G3175" s="7" t="n">
        <x:f>Q2049</x:f>
        <x:v>0</x:v>
      </x:c>
      <x:c r="H3175" s="7" t="n">
        <x:f>R2049</x:f>
        <x:v>0</x:v>
      </x:c>
      <x:c r="I3175" s="7" t="n">
        <x:f>0</x:f>
        <x:v>0</x:v>
      </x:c>
      <x:c r="J3175" s="7" t="n">
        <x:f>0</x:f>
        <x:v>0</x:v>
      </x:c>
      <x:c r="K3175" s="7" t="n">
        <x:f>0</x:f>
        <x:v>0</x:v>
      </x:c>
      <x:c r="L3175" s="7" t="n">
        <x:f>'Inventory detail'!F923*Summary!$K$5*(A3175-E3175)/Summary!$K$6</x:f>
        <x:v>0</x:v>
      </x:c>
      <x:c r="M3175" s="7" t="n">
        <x:f>MAX(0,H3175-L3175)</x:f>
        <x:v>0</x:v>
      </x:c>
      <x:c r="N3175" s="7" t="n">
        <x:f>MAX(0,L3175-H3175)</x:f>
        <x:v>0</x:v>
      </x:c>
      <x:c r="O3175" s="7" t="n">
        <x:f>MAX(0,F3175+I3175-N3175)</x:f>
        <x:v>0</x:v>
      </x:c>
      <x:c r="P3175" s="7" t="n">
        <x:f>MAX(0,N3175-F3175-I3175)</x:f>
        <x:v>0</x:v>
      </x:c>
      <x:c r="Q3175" s="7" t="n">
        <x:f>MAX(0,G3175+J3175-P3175)</x:f>
        <x:v>0</x:v>
      </x:c>
      <x:c r="R3175" s="7" t="n">
        <x:f>M3175+MAX(0,K3175-MAX(0,P3175-G3175-J3175))</x:f>
        <x:v>0</x:v>
      </x:c>
      <x:c r="S3175" s="7" t="n">
        <x:f>SUM(O3175,Q3175,R3175)</x:f>
        <x:v>0</x:v>
      </x:c>
      <x:c r="T3175" s="14" t="n">
        <x:f>'Inventory detail'!T923</x:f>
        <x:v>0.0492</x:v>
      </x:c>
      <x:c r="U3175" s="14" t="str">
        <x:f>'Inventory detail'!U923</x:f>
        <x:v>n.a.</x:v>
      </x:c>
      <x:c r="V3175" s="9" t="n">
        <x:f>O3175*T3175</x:f>
        <x:v>0</x:v>
      </x:c>
      <x:c r="W3175" s="9" t="n">
        <x:f>Q3175*T3175</x:f>
        <x:v>0</x:v>
      </x:c>
      <x:c r="X3175" s="9" t="n">
        <x:f>R3175*T3175</x:f>
        <x:v>0</x:v>
      </x:c>
      <x:c r="Y3175" s="9" t="n">
        <x:f>S3175*T3175</x:f>
        <x:v>0</x:v>
      </x:c>
      <x:c r="Z3175" s="9" t="str">
        <x:f>IF(ISNUMBER(U3175),S3175*(U3175-T3175),"n.a.")</x:f>
        <x:v>n.a.</x:v>
      </x:c>
      <x:c r="AA3175" s="9" t="n">
        <x:f>IF(ISNUMBER(U3175),Y3175,0)</x:f>
        <x:v>0</x:v>
      </x:c>
      <x:c r="AB3175" s="7" t="n">
        <x:f>MAX(0,L3175-SUM(F3175:K3175))</x:f>
        <x:v>0</x:v>
      </x:c>
    </x:row>
    <x:row r="3176" ht="22" customHeight="1">
      <x:c r="A3176" s="18" t="n">
        <x:f>Summary!E$41</x:f>
        <x:v>46388</x:v>
      </x:c>
      <x:c r="B3176" s="2" t="str">
        <x:f>'Inventory detail'!A924</x:f>
        <x:v>COIL</x:v>
      </x:c>
      <x:c r="C3176" s="2" t="str">
        <x:f>'Inventory detail'!B924</x:f>
        <x:v>60</x:v>
      </x:c>
      <x:c r="D3176" s="2" t="str">
        <x:f>'Inventory detail'!C924</x:f>
        <x:v>12BLK36-5</x:v>
      </x:c>
      <x:c r="E3176" s="10" t="n">
        <x:f>A2050</x:f>
        <x:v>46357</x:v>
      </x:c>
      <x:c r="F3176" s="7" t="n">
        <x:f>O2050</x:f>
        <x:v>0</x:v>
      </x:c>
      <x:c r="G3176" s="7" t="n">
        <x:f>Q2050</x:f>
        <x:v>0</x:v>
      </x:c>
      <x:c r="H3176" s="7" t="n">
        <x:f>R2050</x:f>
        <x:v>0</x:v>
      </x:c>
      <x:c r="I3176" s="7" t="n">
        <x:f>0</x:f>
        <x:v>0</x:v>
      </x:c>
      <x:c r="J3176" s="7" t="n">
        <x:f>0</x:f>
        <x:v>0</x:v>
      </x:c>
      <x:c r="K3176" s="7" t="n">
        <x:f>0</x:f>
        <x:v>0</x:v>
      </x:c>
      <x:c r="L3176" s="7" t="n">
        <x:f>'Inventory detail'!F924*Summary!$K$5*(A3176-E3176)/Summary!$K$6</x:f>
        <x:v>0</x:v>
      </x:c>
      <x:c r="M3176" s="7" t="n">
        <x:f>MAX(0,H3176-L3176)</x:f>
        <x:v>0</x:v>
      </x:c>
      <x:c r="N3176" s="7" t="n">
        <x:f>MAX(0,L3176-H3176)</x:f>
        <x:v>0</x:v>
      </x:c>
      <x:c r="O3176" s="7" t="n">
        <x:f>MAX(0,F3176+I3176-N3176)</x:f>
        <x:v>0</x:v>
      </x:c>
      <x:c r="P3176" s="7" t="n">
        <x:f>MAX(0,N3176-F3176-I3176)</x:f>
        <x:v>0</x:v>
      </x:c>
      <x:c r="Q3176" s="7" t="n">
        <x:f>MAX(0,G3176+J3176-P3176)</x:f>
        <x:v>0</x:v>
      </x:c>
      <x:c r="R3176" s="7" t="n">
        <x:f>M3176+MAX(0,K3176-MAX(0,P3176-G3176-J3176))</x:f>
        <x:v>0</x:v>
      </x:c>
      <x:c r="S3176" s="7" t="n">
        <x:f>SUM(O3176,Q3176,R3176)</x:f>
        <x:v>0</x:v>
      </x:c>
      <x:c r="T3176" s="14" t="n">
        <x:f>'Inventory detail'!T924</x:f>
        <x:v>0.14529999999999998</x:v>
      </x:c>
      <x:c r="U3176" s="14" t="str">
        <x:f>'Inventory detail'!U924</x:f>
        <x:v>n.a.</x:v>
      </x:c>
      <x:c r="V3176" s="9" t="n">
        <x:f>O3176*T3176</x:f>
        <x:v>0</x:v>
      </x:c>
      <x:c r="W3176" s="9" t="n">
        <x:f>Q3176*T3176</x:f>
        <x:v>0</x:v>
      </x:c>
      <x:c r="X3176" s="9" t="n">
        <x:f>R3176*T3176</x:f>
        <x:v>0</x:v>
      </x:c>
      <x:c r="Y3176" s="9" t="n">
        <x:f>S3176*T3176</x:f>
        <x:v>0</x:v>
      </x:c>
      <x:c r="Z3176" s="9" t="str">
        <x:f>IF(ISNUMBER(U3176),S3176*(U3176-T3176),"n.a.")</x:f>
        <x:v>n.a.</x:v>
      </x:c>
      <x:c r="AA3176" s="9" t="n">
        <x:f>IF(ISNUMBER(U3176),Y3176,0)</x:f>
        <x:v>0</x:v>
      </x:c>
      <x:c r="AB3176" s="7" t="n">
        <x:f>MAX(0,L3176-SUM(F3176:K3176))</x:f>
        <x:v>0</x:v>
      </x:c>
    </x:row>
    <x:row r="3177" ht="22" customHeight="1">
      <x:c r="A3177" s="18" t="n">
        <x:f>Summary!E$41</x:f>
        <x:v>46388</x:v>
      </x:c>
      <x:c r="B3177" s="2" t="str">
        <x:f>'Inventory detail'!A925</x:f>
        <x:v>COIL</x:v>
      </x:c>
      <x:c r="C3177" s="2" t="str">
        <x:f>'Inventory detail'!B925</x:f>
        <x:v>60</x:v>
      </x:c>
      <x:c r="D3177" s="2" t="str">
        <x:f>'Inventory detail'!C925</x:f>
        <x:v>12BLU12-4</x:v>
      </x:c>
      <x:c r="E3177" s="10" t="n">
        <x:f>A2051</x:f>
        <x:v>46357</x:v>
      </x:c>
      <x:c r="F3177" s="7" t="n">
        <x:f>O2051</x:f>
        <x:v>0</x:v>
      </x:c>
      <x:c r="G3177" s="7" t="n">
        <x:f>Q2051</x:f>
        <x:v>0</x:v>
      </x:c>
      <x:c r="H3177" s="7" t="n">
        <x:f>R2051</x:f>
        <x:v>0</x:v>
      </x:c>
      <x:c r="I3177" s="7" t="n">
        <x:f>0</x:f>
        <x:v>0</x:v>
      </x:c>
      <x:c r="J3177" s="7" t="n">
        <x:f>0</x:f>
        <x:v>0</x:v>
      </x:c>
      <x:c r="K3177" s="7" t="n">
        <x:f>0</x:f>
        <x:v>0</x:v>
      </x:c>
      <x:c r="L3177" s="7" t="n">
        <x:f>'Inventory detail'!F925*Summary!$K$5*(A3177-E3177)/Summary!$K$6</x:f>
        <x:v>0</x:v>
      </x:c>
      <x:c r="M3177" s="7" t="n">
        <x:f>MAX(0,H3177-L3177)</x:f>
        <x:v>0</x:v>
      </x:c>
      <x:c r="N3177" s="7" t="n">
        <x:f>MAX(0,L3177-H3177)</x:f>
        <x:v>0</x:v>
      </x:c>
      <x:c r="O3177" s="7" t="n">
        <x:f>MAX(0,F3177+I3177-N3177)</x:f>
        <x:v>0</x:v>
      </x:c>
      <x:c r="P3177" s="7" t="n">
        <x:f>MAX(0,N3177-F3177-I3177)</x:f>
        <x:v>0</x:v>
      </x:c>
      <x:c r="Q3177" s="7" t="n">
        <x:f>MAX(0,G3177+J3177-P3177)</x:f>
        <x:v>0</x:v>
      </x:c>
      <x:c r="R3177" s="7" t="n">
        <x:f>M3177+MAX(0,K3177-MAX(0,P3177-G3177-J3177))</x:f>
        <x:v>0</x:v>
      </x:c>
      <x:c r="S3177" s="7" t="n">
        <x:f>SUM(O3177,Q3177,R3177)</x:f>
        <x:v>0</x:v>
      </x:c>
      <x:c r="T3177" s="14" t="n">
        <x:f>'Inventory detail'!T925</x:f>
        <x:v>0.0717</x:v>
      </x:c>
      <x:c r="U3177" s="14" t="n">
        <x:f>'Inventory detail'!U925</x:f>
        <x:v>0.07027800000000001</x:v>
      </x:c>
      <x:c r="V3177" s="9" t="n">
        <x:f>O3177*T3177</x:f>
        <x:v>0</x:v>
      </x:c>
      <x:c r="W3177" s="9" t="n">
        <x:f>Q3177*T3177</x:f>
        <x:v>0</x:v>
      </x:c>
      <x:c r="X3177" s="9" t="n">
        <x:f>R3177*T3177</x:f>
        <x:v>0</x:v>
      </x:c>
      <x:c r="Y3177" s="9" t="n">
        <x:f>S3177*T3177</x:f>
        <x:v>0</x:v>
      </x:c>
      <x:c r="Z3177" s="9" t="n">
        <x:f>IF(ISNUMBER(U3177),S3177*(U3177-T3177),"n.a.")</x:f>
        <x:v>0</x:v>
      </x:c>
      <x:c r="AA3177" s="9" t="n">
        <x:f>IF(ISNUMBER(U3177),Y3177,0)</x:f>
        <x:v>0</x:v>
      </x:c>
      <x:c r="AB3177" s="7" t="n">
        <x:f>MAX(0,L3177-SUM(F3177:K3177))</x:f>
        <x:v>0</x:v>
      </x:c>
    </x:row>
    <x:row r="3178" ht="22" customHeight="1">
      <x:c r="A3178" s="18" t="n">
        <x:f>Summary!E$41</x:f>
        <x:v>46388</x:v>
      </x:c>
      <x:c r="B3178" s="2" t="str">
        <x:f>'Inventory detail'!A926</x:f>
        <x:v>COIL</x:v>
      </x:c>
      <x:c r="C3178" s="2" t="str">
        <x:f>'Inventory detail'!B926</x:f>
        <x:v>60</x:v>
      </x:c>
      <x:c r="D3178" s="2" t="str">
        <x:f>'Inventory detail'!C926</x:f>
        <x:v>12FG12-4</x:v>
      </x:c>
      <x:c r="E3178" s="10" t="n">
        <x:f>A2052</x:f>
        <x:v>46357</x:v>
      </x:c>
      <x:c r="F3178" s="7" t="n">
        <x:f>O2052</x:f>
        <x:v>0</x:v>
      </x:c>
      <x:c r="G3178" s="7" t="n">
        <x:f>Q2052</x:f>
        <x:v>0</x:v>
      </x:c>
      <x:c r="H3178" s="7" t="n">
        <x:f>R2052</x:f>
        <x:v>0</x:v>
      </x:c>
      <x:c r="I3178" s="7" t="n">
        <x:f>0</x:f>
        <x:v>0</x:v>
      </x:c>
      <x:c r="J3178" s="7" t="n">
        <x:f>0</x:f>
        <x:v>0</x:v>
      </x:c>
      <x:c r="K3178" s="7" t="n">
        <x:f>0</x:f>
        <x:v>0</x:v>
      </x:c>
      <x:c r="L3178" s="7" t="n">
        <x:f>'Inventory detail'!F926*Summary!$K$5*(A3178-E3178)/Summary!$K$6</x:f>
        <x:v>0</x:v>
      </x:c>
      <x:c r="M3178" s="7" t="n">
        <x:f>MAX(0,H3178-L3178)</x:f>
        <x:v>0</x:v>
      </x:c>
      <x:c r="N3178" s="7" t="n">
        <x:f>MAX(0,L3178-H3178)</x:f>
        <x:v>0</x:v>
      </x:c>
      <x:c r="O3178" s="7" t="n">
        <x:f>MAX(0,F3178+I3178-N3178)</x:f>
        <x:v>0</x:v>
      </x:c>
      <x:c r="P3178" s="7" t="n">
        <x:f>MAX(0,N3178-F3178-I3178)</x:f>
        <x:v>0</x:v>
      </x:c>
      <x:c r="Q3178" s="7" t="n">
        <x:f>MAX(0,G3178+J3178-P3178)</x:f>
        <x:v>0</x:v>
      </x:c>
      <x:c r="R3178" s="7" t="n">
        <x:f>M3178+MAX(0,K3178-MAX(0,P3178-G3178-J3178))</x:f>
        <x:v>0</x:v>
      </x:c>
      <x:c r="S3178" s="7" t="n">
        <x:f>SUM(O3178,Q3178,R3178)</x:f>
        <x:v>0</x:v>
      </x:c>
      <x:c r="T3178" s="14" t="n">
        <x:f>'Inventory detail'!T926</x:f>
        <x:v>0.0431</x:v>
      </x:c>
      <x:c r="U3178" s="14" t="str">
        <x:f>'Inventory detail'!U926</x:f>
        <x:v>n.a.</x:v>
      </x:c>
      <x:c r="V3178" s="9" t="n">
        <x:f>O3178*T3178</x:f>
        <x:v>0</x:v>
      </x:c>
      <x:c r="W3178" s="9" t="n">
        <x:f>Q3178*T3178</x:f>
        <x:v>0</x:v>
      </x:c>
      <x:c r="X3178" s="9" t="n">
        <x:f>R3178*T3178</x:f>
        <x:v>0</x:v>
      </x:c>
      <x:c r="Y3178" s="9" t="n">
        <x:f>S3178*T3178</x:f>
        <x:v>0</x:v>
      </x:c>
      <x:c r="Z3178" s="9" t="str">
        <x:f>IF(ISNUMBER(U3178),S3178*(U3178-T3178),"n.a.")</x:f>
        <x:v>n.a.</x:v>
      </x:c>
      <x:c r="AA3178" s="9" t="n">
        <x:f>IF(ISNUMBER(U3178),Y3178,0)</x:f>
        <x:v>0</x:v>
      </x:c>
      <x:c r="AB3178" s="7" t="n">
        <x:f>MAX(0,L3178-SUM(F3178:K3178))</x:f>
        <x:v>0</x:v>
      </x:c>
    </x:row>
    <x:row r="3179" ht="22" customHeight="1">
      <x:c r="A3179" s="18" t="n">
        <x:f>Summary!E$41</x:f>
        <x:v>46388</x:v>
      </x:c>
      <x:c r="B3179" s="2" t="str">
        <x:f>'Inventory detail'!A927</x:f>
        <x:v>COIL</x:v>
      </x:c>
      <x:c r="C3179" s="2" t="str">
        <x:f>'Inventory detail'!B927</x:f>
        <x:v>60</x:v>
      </x:c>
      <x:c r="D3179" s="2" t="str">
        <x:f>'Inventory detail'!C927</x:f>
        <x:v>12MAR12-4</x:v>
      </x:c>
      <x:c r="E3179" s="10" t="n">
        <x:f>A2053</x:f>
        <x:v>46357</x:v>
      </x:c>
      <x:c r="F3179" s="7" t="n">
        <x:f>O2053</x:f>
        <x:v>0</x:v>
      </x:c>
      <x:c r="G3179" s="7" t="n">
        <x:f>Q2053</x:f>
        <x:v>0</x:v>
      </x:c>
      <x:c r="H3179" s="7" t="n">
        <x:f>R2053</x:f>
        <x:v>0</x:v>
      </x:c>
      <x:c r="I3179" s="7" t="n">
        <x:f>0</x:f>
        <x:v>0</x:v>
      </x:c>
      <x:c r="J3179" s="7" t="n">
        <x:f>0</x:f>
        <x:v>0</x:v>
      </x:c>
      <x:c r="K3179" s="7" t="n">
        <x:f>0</x:f>
        <x:v>0</x:v>
      </x:c>
      <x:c r="L3179" s="7" t="n">
        <x:f>'Inventory detail'!F927*Summary!$K$5*(A3179-E3179)/Summary!$K$6</x:f>
        <x:v>0</x:v>
      </x:c>
      <x:c r="M3179" s="7" t="n">
        <x:f>MAX(0,H3179-L3179)</x:f>
        <x:v>0</x:v>
      </x:c>
      <x:c r="N3179" s="7" t="n">
        <x:f>MAX(0,L3179-H3179)</x:f>
        <x:v>0</x:v>
      </x:c>
      <x:c r="O3179" s="7" t="n">
        <x:f>MAX(0,F3179+I3179-N3179)</x:f>
        <x:v>0</x:v>
      </x:c>
      <x:c r="P3179" s="7" t="n">
        <x:f>MAX(0,N3179-F3179-I3179)</x:f>
        <x:v>0</x:v>
      </x:c>
      <x:c r="Q3179" s="7" t="n">
        <x:f>MAX(0,G3179+J3179-P3179)</x:f>
        <x:v>0</x:v>
      </x:c>
      <x:c r="R3179" s="7" t="n">
        <x:f>M3179+MAX(0,K3179-MAX(0,P3179-G3179-J3179))</x:f>
        <x:v>0</x:v>
      </x:c>
      <x:c r="S3179" s="7" t="n">
        <x:f>SUM(O3179,Q3179,R3179)</x:f>
        <x:v>0</x:v>
      </x:c>
      <x:c r="T3179" s="14" t="n">
        <x:f>'Inventory detail'!T927</x:f>
        <x:v>0.0431</x:v>
      </x:c>
      <x:c r="U3179" s="14" t="str">
        <x:f>'Inventory detail'!U927</x:f>
        <x:v>n.a.</x:v>
      </x:c>
      <x:c r="V3179" s="9" t="n">
        <x:f>O3179*T3179</x:f>
        <x:v>0</x:v>
      </x:c>
      <x:c r="W3179" s="9" t="n">
        <x:f>Q3179*T3179</x:f>
        <x:v>0</x:v>
      </x:c>
      <x:c r="X3179" s="9" t="n">
        <x:f>R3179*T3179</x:f>
        <x:v>0</x:v>
      </x:c>
      <x:c r="Y3179" s="9" t="n">
        <x:f>S3179*T3179</x:f>
        <x:v>0</x:v>
      </x:c>
      <x:c r="Z3179" s="9" t="str">
        <x:f>IF(ISNUMBER(U3179),S3179*(U3179-T3179),"n.a.")</x:f>
        <x:v>n.a.</x:v>
      </x:c>
      <x:c r="AA3179" s="9" t="n">
        <x:f>IF(ISNUMBER(U3179),Y3179,0)</x:f>
        <x:v>0</x:v>
      </x:c>
      <x:c r="AB3179" s="7" t="n">
        <x:f>MAX(0,L3179-SUM(F3179:K3179))</x:f>
        <x:v>0</x:v>
      </x:c>
    </x:row>
    <x:row r="3180" ht="22" customHeight="1">
      <x:c r="A3180" s="18" t="n">
        <x:f>Summary!E$41</x:f>
        <x:v>46388</x:v>
      </x:c>
      <x:c r="B3180" s="2" t="str">
        <x:f>'Inventory detail'!A928</x:f>
        <x:v>COIL</x:v>
      </x:c>
      <x:c r="C3180" s="2" t="str">
        <x:f>'Inventory detail'!B928</x:f>
        <x:v>60</x:v>
      </x:c>
      <x:c r="D3180" s="2" t="str">
        <x:f>'Inventory detail'!C928</x:f>
        <x:v>12RED12-4</x:v>
      </x:c>
      <x:c r="E3180" s="10" t="n">
        <x:f>A2054</x:f>
        <x:v>46357</x:v>
      </x:c>
      <x:c r="F3180" s="7" t="n">
        <x:f>O2054</x:f>
        <x:v>0</x:v>
      </x:c>
      <x:c r="G3180" s="7" t="n">
        <x:f>Q2054</x:f>
        <x:v>0</x:v>
      </x:c>
      <x:c r="H3180" s="7" t="n">
        <x:f>R2054</x:f>
        <x:v>0</x:v>
      </x:c>
      <x:c r="I3180" s="7" t="n">
        <x:f>0</x:f>
        <x:v>0</x:v>
      </x:c>
      <x:c r="J3180" s="7" t="n">
        <x:f>0</x:f>
        <x:v>0</x:v>
      </x:c>
      <x:c r="K3180" s="7" t="n">
        <x:f>0</x:f>
        <x:v>0</x:v>
      </x:c>
      <x:c r="L3180" s="7" t="n">
        <x:f>'Inventory detail'!F928*Summary!$K$5*(A3180-E3180)/Summary!$K$6</x:f>
        <x:v>0</x:v>
      </x:c>
      <x:c r="M3180" s="7" t="n">
        <x:f>MAX(0,H3180-L3180)</x:f>
        <x:v>0</x:v>
      </x:c>
      <x:c r="N3180" s="7" t="n">
        <x:f>MAX(0,L3180-H3180)</x:f>
        <x:v>0</x:v>
      </x:c>
      <x:c r="O3180" s="7" t="n">
        <x:f>MAX(0,F3180+I3180-N3180)</x:f>
        <x:v>0</x:v>
      </x:c>
      <x:c r="P3180" s="7" t="n">
        <x:f>MAX(0,N3180-F3180-I3180)</x:f>
        <x:v>0</x:v>
      </x:c>
      <x:c r="Q3180" s="7" t="n">
        <x:f>MAX(0,G3180+J3180-P3180)</x:f>
        <x:v>0</x:v>
      </x:c>
      <x:c r="R3180" s="7" t="n">
        <x:f>M3180+MAX(0,K3180-MAX(0,P3180-G3180-J3180))</x:f>
        <x:v>0</x:v>
      </x:c>
      <x:c r="S3180" s="7" t="n">
        <x:f>SUM(O3180,Q3180,R3180)</x:f>
        <x:v>0</x:v>
      </x:c>
      <x:c r="T3180" s="14" t="n">
        <x:f>'Inventory detail'!T928</x:f>
        <x:v>0.0717</x:v>
      </x:c>
      <x:c r="U3180" s="14" t="n">
        <x:f>'Inventory detail'!U928</x:f>
        <x:v>0.07027800000000001</x:v>
      </x:c>
      <x:c r="V3180" s="9" t="n">
        <x:f>O3180*T3180</x:f>
        <x:v>0</x:v>
      </x:c>
      <x:c r="W3180" s="9" t="n">
        <x:f>Q3180*T3180</x:f>
        <x:v>0</x:v>
      </x:c>
      <x:c r="X3180" s="9" t="n">
        <x:f>R3180*T3180</x:f>
        <x:v>0</x:v>
      </x:c>
      <x:c r="Y3180" s="9" t="n">
        <x:f>S3180*T3180</x:f>
        <x:v>0</x:v>
      </x:c>
      <x:c r="Z3180" s="9" t="n">
        <x:f>IF(ISNUMBER(U3180),S3180*(U3180-T3180),"n.a.")</x:f>
        <x:v>0</x:v>
      </x:c>
      <x:c r="AA3180" s="9" t="n">
        <x:f>IF(ISNUMBER(U3180),Y3180,0)</x:f>
        <x:v>0</x:v>
      </x:c>
      <x:c r="AB3180" s="7" t="n">
        <x:f>MAX(0,L3180-SUM(F3180:K3180))</x:f>
        <x:v>0</x:v>
      </x:c>
    </x:row>
    <x:row r="3181" ht="22" customHeight="1">
      <x:c r="A3181" s="18" t="n">
        <x:f>Summary!E$41</x:f>
        <x:v>46388</x:v>
      </x:c>
      <x:c r="B3181" s="2" t="str">
        <x:f>'Inventory detail'!A929</x:f>
        <x:v>COIL</x:v>
      </x:c>
      <x:c r="C3181" s="2" t="str">
        <x:f>'Inventory detail'!B929</x:f>
        <x:v>60</x:v>
      </x:c>
      <x:c r="D3181" s="2" t="str">
        <x:f>'Inventory detail'!C929</x:f>
        <x:v>13BLK12-5</x:v>
      </x:c>
      <x:c r="E3181" s="10" t="n">
        <x:f>A2055</x:f>
        <x:v>46357</x:v>
      </x:c>
      <x:c r="F3181" s="7" t="n">
        <x:f>O2055</x:f>
        <x:v>0</x:v>
      </x:c>
      <x:c r="G3181" s="7" t="n">
        <x:f>Q2055</x:f>
        <x:v>0</x:v>
      </x:c>
      <x:c r="H3181" s="7" t="n">
        <x:f>R2055</x:f>
        <x:v>0</x:v>
      </x:c>
      <x:c r="I3181" s="7" t="n">
        <x:f>0</x:f>
        <x:v>0</x:v>
      </x:c>
      <x:c r="J3181" s="7" t="n">
        <x:f>0</x:f>
        <x:v>0</x:v>
      </x:c>
      <x:c r="K3181" s="7" t="n">
        <x:f>0</x:f>
        <x:v>0</x:v>
      </x:c>
      <x:c r="L3181" s="7" t="n">
        <x:f>'Inventory detail'!F929*Summary!$K$5*(A3181-E3181)/Summary!$K$6</x:f>
        <x:v>0</x:v>
      </x:c>
      <x:c r="M3181" s="7" t="n">
        <x:f>MAX(0,H3181-L3181)</x:f>
        <x:v>0</x:v>
      </x:c>
      <x:c r="N3181" s="7" t="n">
        <x:f>MAX(0,L3181-H3181)</x:f>
        <x:v>0</x:v>
      </x:c>
      <x:c r="O3181" s="7" t="n">
        <x:f>MAX(0,F3181+I3181-N3181)</x:f>
        <x:v>0</x:v>
      </x:c>
      <x:c r="P3181" s="7" t="n">
        <x:f>MAX(0,N3181-F3181-I3181)</x:f>
        <x:v>0</x:v>
      </x:c>
      <x:c r="Q3181" s="7" t="n">
        <x:f>MAX(0,G3181+J3181-P3181)</x:f>
        <x:v>0</x:v>
      </x:c>
      <x:c r="R3181" s="7" t="n">
        <x:f>M3181+MAX(0,K3181-MAX(0,P3181-G3181-J3181))</x:f>
        <x:v>0</x:v>
      </x:c>
      <x:c r="S3181" s="7" t="n">
        <x:f>SUM(O3181,Q3181,R3181)</x:f>
        <x:v>0</x:v>
      </x:c>
      <x:c r="T3181" s="14" t="n">
        <x:f>'Inventory detail'!T929</x:f>
        <x:v>0.0575</x:v>
      </x:c>
      <x:c r="U3181" s="14" t="str">
        <x:f>'Inventory detail'!U929</x:f>
        <x:v>n.a.</x:v>
      </x:c>
      <x:c r="V3181" s="9" t="n">
        <x:f>O3181*T3181</x:f>
        <x:v>0</x:v>
      </x:c>
      <x:c r="W3181" s="9" t="n">
        <x:f>Q3181*T3181</x:f>
        <x:v>0</x:v>
      </x:c>
      <x:c r="X3181" s="9" t="n">
        <x:f>R3181*T3181</x:f>
        <x:v>0</x:v>
      </x:c>
      <x:c r="Y3181" s="9" t="n">
        <x:f>S3181*T3181</x:f>
        <x:v>0</x:v>
      </x:c>
      <x:c r="Z3181" s="9" t="str">
        <x:f>IF(ISNUMBER(U3181),S3181*(U3181-T3181),"n.a.")</x:f>
        <x:v>n.a.</x:v>
      </x:c>
      <x:c r="AA3181" s="9" t="n">
        <x:f>IF(ISNUMBER(U3181),Y3181,0)</x:f>
        <x:v>0</x:v>
      </x:c>
      <x:c r="AB3181" s="7" t="n">
        <x:f>MAX(0,L3181-SUM(F3181:K3181))</x:f>
        <x:v>0</x:v>
      </x:c>
    </x:row>
    <x:row r="3182" ht="22" customHeight="1">
      <x:c r="A3182" s="18" t="n">
        <x:f>Summary!E$41</x:f>
        <x:v>46388</x:v>
      </x:c>
      <x:c r="B3182" s="2" t="str">
        <x:f>'Inventory detail'!A930</x:f>
        <x:v>COIL</x:v>
      </x:c>
      <x:c r="C3182" s="2" t="str">
        <x:f>'Inventory detail'!B930</x:f>
        <x:v>60</x:v>
      </x:c>
      <x:c r="D3182" s="2" t="str">
        <x:f>'Inventory detail'!C930</x:f>
        <x:v>13BLK36-5</x:v>
      </x:c>
      <x:c r="E3182" s="10" t="n">
        <x:f>A2056</x:f>
        <x:v>46357</x:v>
      </x:c>
      <x:c r="F3182" s="7" t="n">
        <x:f>O2056</x:f>
        <x:v>0</x:v>
      </x:c>
      <x:c r="G3182" s="7" t="n">
        <x:f>Q2056</x:f>
        <x:v>0</x:v>
      </x:c>
      <x:c r="H3182" s="7" t="n">
        <x:f>R2056</x:f>
        <x:v>0</x:v>
      </x:c>
      <x:c r="I3182" s="7" t="n">
        <x:f>0</x:f>
        <x:v>0</x:v>
      </x:c>
      <x:c r="J3182" s="7" t="n">
        <x:f>0</x:f>
        <x:v>0</x:v>
      </x:c>
      <x:c r="K3182" s="7" t="n">
        <x:f>0</x:f>
        <x:v>0</x:v>
      </x:c>
      <x:c r="L3182" s="7" t="n">
        <x:f>'Inventory detail'!F930*Summary!$K$5*(A3182-E3182)/Summary!$K$6</x:f>
        <x:v>0</x:v>
      </x:c>
      <x:c r="M3182" s="7" t="n">
        <x:f>MAX(0,H3182-L3182)</x:f>
        <x:v>0</x:v>
      </x:c>
      <x:c r="N3182" s="7" t="n">
        <x:f>MAX(0,L3182-H3182)</x:f>
        <x:v>0</x:v>
      </x:c>
      <x:c r="O3182" s="7" t="n">
        <x:f>MAX(0,F3182+I3182-N3182)</x:f>
        <x:v>0</x:v>
      </x:c>
      <x:c r="P3182" s="7" t="n">
        <x:f>MAX(0,N3182-F3182-I3182)</x:f>
        <x:v>0</x:v>
      </x:c>
      <x:c r="Q3182" s="7" t="n">
        <x:f>MAX(0,G3182+J3182-P3182)</x:f>
        <x:v>0</x:v>
      </x:c>
      <x:c r="R3182" s="7" t="n">
        <x:f>M3182+MAX(0,K3182-MAX(0,P3182-G3182-J3182))</x:f>
        <x:v>0</x:v>
      </x:c>
      <x:c r="S3182" s="7" t="n">
        <x:f>SUM(O3182,Q3182,R3182)</x:f>
        <x:v>0</x:v>
      </x:c>
      <x:c r="T3182" s="14" t="n">
        <x:f>'Inventory detail'!T930</x:f>
        <x:v>0.16760000000000003</x:v>
      </x:c>
      <x:c r="U3182" s="14" t="str">
        <x:f>'Inventory detail'!U930</x:f>
        <x:v>n.a.</x:v>
      </x:c>
      <x:c r="V3182" s="9" t="n">
        <x:f>O3182*T3182</x:f>
        <x:v>0</x:v>
      </x:c>
      <x:c r="W3182" s="9" t="n">
        <x:f>Q3182*T3182</x:f>
        <x:v>0</x:v>
      </x:c>
      <x:c r="X3182" s="9" t="n">
        <x:f>R3182*T3182</x:f>
        <x:v>0</x:v>
      </x:c>
      <x:c r="Y3182" s="9" t="n">
        <x:f>S3182*T3182</x:f>
        <x:v>0</x:v>
      </x:c>
      <x:c r="Z3182" s="9" t="str">
        <x:f>IF(ISNUMBER(U3182),S3182*(U3182-T3182),"n.a.")</x:f>
        <x:v>n.a.</x:v>
      </x:c>
      <x:c r="AA3182" s="9" t="n">
        <x:f>IF(ISNUMBER(U3182),Y3182,0)</x:f>
        <x:v>0</x:v>
      </x:c>
      <x:c r="AB3182" s="7" t="n">
        <x:f>MAX(0,L3182-SUM(F3182:K3182))</x:f>
        <x:v>0</x:v>
      </x:c>
    </x:row>
    <x:row r="3183" ht="22" customHeight="1">
      <x:c r="A3183" s="18" t="n">
        <x:f>Summary!E$41</x:f>
        <x:v>46388</x:v>
      </x:c>
      <x:c r="B3183" s="2" t="str">
        <x:f>'Inventory detail'!A931</x:f>
        <x:v>COIL</x:v>
      </x:c>
      <x:c r="C3183" s="2" t="str">
        <x:f>'Inventory detail'!B931</x:f>
        <x:v>60</x:v>
      </x:c>
      <x:c r="D3183" s="2" t="str">
        <x:f>'Inventory detail'!C931</x:f>
        <x:v>13BLU12-4</x:v>
      </x:c>
      <x:c r="E3183" s="10" t="n">
        <x:f>A2057</x:f>
        <x:v>46357</x:v>
      </x:c>
      <x:c r="F3183" s="7" t="n">
        <x:f>O2057</x:f>
        <x:v>0</x:v>
      </x:c>
      <x:c r="G3183" s="7" t="n">
        <x:f>Q2057</x:f>
        <x:v>0</x:v>
      </x:c>
      <x:c r="H3183" s="7" t="n">
        <x:f>R2057</x:f>
        <x:v>0</x:v>
      </x:c>
      <x:c r="I3183" s="7" t="n">
        <x:f>0</x:f>
        <x:v>0</x:v>
      </x:c>
      <x:c r="J3183" s="7" t="n">
        <x:f>0</x:f>
        <x:v>0</x:v>
      </x:c>
      <x:c r="K3183" s="7" t="n">
        <x:f>0</x:f>
        <x:v>0</x:v>
      </x:c>
      <x:c r="L3183" s="7" t="n">
        <x:f>'Inventory detail'!F931*Summary!$K$5*(A3183-E3183)/Summary!$K$6</x:f>
        <x:v>0</x:v>
      </x:c>
      <x:c r="M3183" s="7" t="n">
        <x:f>MAX(0,H3183-L3183)</x:f>
        <x:v>0</x:v>
      </x:c>
      <x:c r="N3183" s="7" t="n">
        <x:f>MAX(0,L3183-H3183)</x:f>
        <x:v>0</x:v>
      </x:c>
      <x:c r="O3183" s="7" t="n">
        <x:f>MAX(0,F3183+I3183-N3183)</x:f>
        <x:v>0</x:v>
      </x:c>
      <x:c r="P3183" s="7" t="n">
        <x:f>MAX(0,N3183-F3183-I3183)</x:f>
        <x:v>0</x:v>
      </x:c>
      <x:c r="Q3183" s="7" t="n">
        <x:f>MAX(0,G3183+J3183-P3183)</x:f>
        <x:v>0</x:v>
      </x:c>
      <x:c r="R3183" s="7" t="n">
        <x:f>M3183+MAX(0,K3183-MAX(0,P3183-G3183-J3183))</x:f>
        <x:v>0</x:v>
      </x:c>
      <x:c r="S3183" s="7" t="n">
        <x:f>SUM(O3183,Q3183,R3183)</x:f>
        <x:v>0</x:v>
      </x:c>
      <x:c r="T3183" s="14" t="n">
        <x:f>'Inventory detail'!T931</x:f>
        <x:v>0.0848</x:v>
      </x:c>
      <x:c r="U3183" s="14" t="n">
        <x:f>'Inventory detail'!U931</x:f>
        <x:v>0.083096</x:v>
      </x:c>
      <x:c r="V3183" s="9" t="n">
        <x:f>O3183*T3183</x:f>
        <x:v>0</x:v>
      </x:c>
      <x:c r="W3183" s="9" t="n">
        <x:f>Q3183*T3183</x:f>
        <x:v>0</x:v>
      </x:c>
      <x:c r="X3183" s="9" t="n">
        <x:f>R3183*T3183</x:f>
        <x:v>0</x:v>
      </x:c>
      <x:c r="Y3183" s="9" t="n">
        <x:f>S3183*T3183</x:f>
        <x:v>0</x:v>
      </x:c>
      <x:c r="Z3183" s="9" t="n">
        <x:f>IF(ISNUMBER(U3183),S3183*(U3183-T3183),"n.a.")</x:f>
        <x:v>0</x:v>
      </x:c>
      <x:c r="AA3183" s="9" t="n">
        <x:f>IF(ISNUMBER(U3183),Y3183,0)</x:f>
        <x:v>0</x:v>
      </x:c>
      <x:c r="AB3183" s="7" t="n">
        <x:f>MAX(0,L3183-SUM(F3183:K3183))</x:f>
        <x:v>0</x:v>
      </x:c>
    </x:row>
    <x:row r="3184" ht="22" customHeight="1">
      <x:c r="A3184" s="18" t="n">
        <x:f>Summary!E$41</x:f>
        <x:v>46388</x:v>
      </x:c>
      <x:c r="B3184" s="2" t="str">
        <x:f>'Inventory detail'!A932</x:f>
        <x:v>COIL</x:v>
      </x:c>
      <x:c r="C3184" s="2" t="str">
        <x:f>'Inventory detail'!B932</x:f>
        <x:v>60</x:v>
      </x:c>
      <x:c r="D3184" s="2" t="str">
        <x:f>'Inventory detail'!C932</x:f>
        <x:v>13FG12-4</x:v>
      </x:c>
      <x:c r="E3184" s="10" t="n">
        <x:f>A2058</x:f>
        <x:v>46357</x:v>
      </x:c>
      <x:c r="F3184" s="7" t="n">
        <x:f>O2058</x:f>
        <x:v>0</x:v>
      </x:c>
      <x:c r="G3184" s="7" t="n">
        <x:f>Q2058</x:f>
        <x:v>0</x:v>
      </x:c>
      <x:c r="H3184" s="7" t="n">
        <x:f>R2058</x:f>
        <x:v>0</x:v>
      </x:c>
      <x:c r="I3184" s="7" t="n">
        <x:f>0</x:f>
        <x:v>0</x:v>
      </x:c>
      <x:c r="J3184" s="7" t="n">
        <x:f>0</x:f>
        <x:v>0</x:v>
      </x:c>
      <x:c r="K3184" s="7" t="n">
        <x:f>0</x:f>
        <x:v>0</x:v>
      </x:c>
      <x:c r="L3184" s="7" t="n">
        <x:f>'Inventory detail'!F932*Summary!$K$5*(A3184-E3184)/Summary!$K$6</x:f>
        <x:v>0</x:v>
      </x:c>
      <x:c r="M3184" s="7" t="n">
        <x:f>MAX(0,H3184-L3184)</x:f>
        <x:v>0</x:v>
      </x:c>
      <x:c r="N3184" s="7" t="n">
        <x:f>MAX(0,L3184-H3184)</x:f>
        <x:v>0</x:v>
      </x:c>
      <x:c r="O3184" s="7" t="n">
        <x:f>MAX(0,F3184+I3184-N3184)</x:f>
        <x:v>0</x:v>
      </x:c>
      <x:c r="P3184" s="7" t="n">
        <x:f>MAX(0,N3184-F3184-I3184)</x:f>
        <x:v>0</x:v>
      </x:c>
      <x:c r="Q3184" s="7" t="n">
        <x:f>MAX(0,G3184+J3184-P3184)</x:f>
        <x:v>0</x:v>
      </x:c>
      <x:c r="R3184" s="7" t="n">
        <x:f>M3184+MAX(0,K3184-MAX(0,P3184-G3184-J3184))</x:f>
        <x:v>0</x:v>
      </x:c>
      <x:c r="S3184" s="7" t="n">
        <x:f>SUM(O3184,Q3184,R3184)</x:f>
        <x:v>0</x:v>
      </x:c>
      <x:c r="T3184" s="14" t="n">
        <x:f>'Inventory detail'!T932</x:f>
        <x:v>0.0518</x:v>
      </x:c>
      <x:c r="U3184" s="14" t="str">
        <x:f>'Inventory detail'!U932</x:f>
        <x:v>n.a.</x:v>
      </x:c>
      <x:c r="V3184" s="9" t="n">
        <x:f>O3184*T3184</x:f>
        <x:v>0</x:v>
      </x:c>
      <x:c r="W3184" s="9" t="n">
        <x:f>Q3184*T3184</x:f>
        <x:v>0</x:v>
      </x:c>
      <x:c r="X3184" s="9" t="n">
        <x:f>R3184*T3184</x:f>
        <x:v>0</x:v>
      </x:c>
      <x:c r="Y3184" s="9" t="n">
        <x:f>S3184*T3184</x:f>
        <x:v>0</x:v>
      </x:c>
      <x:c r="Z3184" s="9" t="str">
        <x:f>IF(ISNUMBER(U3184),S3184*(U3184-T3184),"n.a.")</x:f>
        <x:v>n.a.</x:v>
      </x:c>
      <x:c r="AA3184" s="9" t="n">
        <x:f>IF(ISNUMBER(U3184),Y3184,0)</x:f>
        <x:v>0</x:v>
      </x:c>
      <x:c r="AB3184" s="7" t="n">
        <x:f>MAX(0,L3184-SUM(F3184:K3184))</x:f>
        <x:v>0</x:v>
      </x:c>
    </x:row>
    <x:row r="3185" ht="22" customHeight="1">
      <x:c r="A3185" s="18" t="n">
        <x:f>Summary!E$41</x:f>
        <x:v>46388</x:v>
      </x:c>
      <x:c r="B3185" s="2" t="str">
        <x:f>'Inventory detail'!A933</x:f>
        <x:v>COIL</x:v>
      </x:c>
      <x:c r="C3185" s="2" t="str">
        <x:f>'Inventory detail'!B933</x:f>
        <x:v>60</x:v>
      </x:c>
      <x:c r="D3185" s="2" t="str">
        <x:f>'Inventory detail'!C933</x:f>
        <x:v>13MAR12-4</x:v>
      </x:c>
      <x:c r="E3185" s="10" t="n">
        <x:f>A2059</x:f>
        <x:v>46357</x:v>
      </x:c>
      <x:c r="F3185" s="7" t="n">
        <x:f>O2059</x:f>
        <x:v>0</x:v>
      </x:c>
      <x:c r="G3185" s="7" t="n">
        <x:f>Q2059</x:f>
        <x:v>0</x:v>
      </x:c>
      <x:c r="H3185" s="7" t="n">
        <x:f>R2059</x:f>
        <x:v>1600</x:v>
      </x:c>
      <x:c r="I3185" s="7" t="n">
        <x:f>0</x:f>
        <x:v>0</x:v>
      </x:c>
      <x:c r="J3185" s="7" t="n">
        <x:f>0</x:f>
        <x:v>0</x:v>
      </x:c>
      <x:c r="K3185" s="7" t="n">
        <x:f>0</x:f>
        <x:v>0</x:v>
      </x:c>
      <x:c r="L3185" s="7" t="n">
        <x:f>'Inventory detail'!F933*Summary!$K$5*(A3185-E3185)/Summary!$K$6</x:f>
        <x:v>0</x:v>
      </x:c>
      <x:c r="M3185" s="7" t="n">
        <x:f>MAX(0,H3185-L3185)</x:f>
        <x:v>1600</x:v>
      </x:c>
      <x:c r="N3185" s="7" t="n">
        <x:f>MAX(0,L3185-H3185)</x:f>
        <x:v>0</x:v>
      </x:c>
      <x:c r="O3185" s="7" t="n">
        <x:f>MAX(0,F3185+I3185-N3185)</x:f>
        <x:v>0</x:v>
      </x:c>
      <x:c r="P3185" s="7" t="n">
        <x:f>MAX(0,N3185-F3185-I3185)</x:f>
        <x:v>0</x:v>
      </x:c>
      <x:c r="Q3185" s="7" t="n">
        <x:f>MAX(0,G3185+J3185-P3185)</x:f>
        <x:v>0</x:v>
      </x:c>
      <x:c r="R3185" s="7" t="n">
        <x:f>M3185+MAX(0,K3185-MAX(0,P3185-G3185-J3185))</x:f>
        <x:v>1600</x:v>
      </x:c>
      <x:c r="S3185" s="7" t="n">
        <x:f>SUM(O3185,Q3185,R3185)</x:f>
        <x:v>1600</x:v>
      </x:c>
      <x:c r="T3185" s="14" t="n">
        <x:f>'Inventory detail'!T933</x:f>
        <x:v>0.0518</x:v>
      </x:c>
      <x:c r="U3185" s="14" t="str">
        <x:f>'Inventory detail'!U933</x:f>
        <x:v>n.a.</x:v>
      </x:c>
      <x:c r="V3185" s="9" t="n">
        <x:f>O3185*T3185</x:f>
        <x:v>0</x:v>
      </x:c>
      <x:c r="W3185" s="9" t="n">
        <x:f>Q3185*T3185</x:f>
        <x:v>0</x:v>
      </x:c>
      <x:c r="X3185" s="9" t="n">
        <x:f>R3185*T3185</x:f>
        <x:v>82.88</x:v>
      </x:c>
      <x:c r="Y3185" s="9" t="n">
        <x:f>S3185*T3185</x:f>
        <x:v>82.88</x:v>
      </x:c>
      <x:c r="Z3185" s="9" t="str">
        <x:f>IF(ISNUMBER(U3185),S3185*(U3185-T3185),"n.a.")</x:f>
        <x:v>n.a.</x:v>
      </x:c>
      <x:c r="AA3185" s="9" t="n">
        <x:f>IF(ISNUMBER(U3185),Y3185,0)</x:f>
        <x:v>0</x:v>
      </x:c>
      <x:c r="AB3185" s="7" t="n">
        <x:f>MAX(0,L3185-SUM(F3185:K3185))</x:f>
        <x:v>0</x:v>
      </x:c>
    </x:row>
    <x:row r="3186" ht="22" customHeight="1">
      <x:c r="A3186" s="18" t="n">
        <x:f>Summary!E$41</x:f>
        <x:v>46388</x:v>
      </x:c>
      <x:c r="B3186" s="2" t="str">
        <x:f>'Inventory detail'!A934</x:f>
        <x:v>COIL</x:v>
      </x:c>
      <x:c r="C3186" s="2" t="str">
        <x:f>'Inventory detail'!B934</x:f>
        <x:v>60</x:v>
      </x:c>
      <x:c r="D3186" s="2" t="str">
        <x:f>'Inventory detail'!C934</x:f>
        <x:v>13RED12-4</x:v>
      </x:c>
      <x:c r="E3186" s="10" t="n">
        <x:f>A2060</x:f>
        <x:v>46357</x:v>
      </x:c>
      <x:c r="F3186" s="7" t="n">
        <x:f>O2060</x:f>
        <x:v>0</x:v>
      </x:c>
      <x:c r="G3186" s="7" t="n">
        <x:f>Q2060</x:f>
        <x:v>0</x:v>
      </x:c>
      <x:c r="H3186" s="7" t="n">
        <x:f>R2060</x:f>
        <x:v>0</x:v>
      </x:c>
      <x:c r="I3186" s="7" t="n">
        <x:f>0</x:f>
        <x:v>0</x:v>
      </x:c>
      <x:c r="J3186" s="7" t="n">
        <x:f>0</x:f>
        <x:v>0</x:v>
      </x:c>
      <x:c r="K3186" s="7" t="n">
        <x:f>0</x:f>
        <x:v>0</x:v>
      </x:c>
      <x:c r="L3186" s="7" t="n">
        <x:f>'Inventory detail'!F934*Summary!$K$5*(A3186-E3186)/Summary!$K$6</x:f>
        <x:v>0</x:v>
      </x:c>
      <x:c r="M3186" s="7" t="n">
        <x:f>MAX(0,H3186-L3186)</x:f>
        <x:v>0</x:v>
      </x:c>
      <x:c r="N3186" s="7" t="n">
        <x:f>MAX(0,L3186-H3186)</x:f>
        <x:v>0</x:v>
      </x:c>
      <x:c r="O3186" s="7" t="n">
        <x:f>MAX(0,F3186+I3186-N3186)</x:f>
        <x:v>0</x:v>
      </x:c>
      <x:c r="P3186" s="7" t="n">
        <x:f>MAX(0,N3186-F3186-I3186)</x:f>
        <x:v>0</x:v>
      </x:c>
      <x:c r="Q3186" s="7" t="n">
        <x:f>MAX(0,G3186+J3186-P3186)</x:f>
        <x:v>0</x:v>
      </x:c>
      <x:c r="R3186" s="7" t="n">
        <x:f>M3186+MAX(0,K3186-MAX(0,P3186-G3186-J3186))</x:f>
        <x:v>0</x:v>
      </x:c>
      <x:c r="S3186" s="7" t="n">
        <x:f>SUM(O3186,Q3186,R3186)</x:f>
        <x:v>0</x:v>
      </x:c>
      <x:c r="T3186" s="14" t="n">
        <x:f>'Inventory detail'!T934</x:f>
        <x:v>0.0848</x:v>
      </x:c>
      <x:c r="U3186" s="14" t="n">
        <x:f>'Inventory detail'!U934</x:f>
        <x:v>0.083096</x:v>
      </x:c>
      <x:c r="V3186" s="9" t="n">
        <x:f>O3186*T3186</x:f>
        <x:v>0</x:v>
      </x:c>
      <x:c r="W3186" s="9" t="n">
        <x:f>Q3186*T3186</x:f>
        <x:v>0</x:v>
      </x:c>
      <x:c r="X3186" s="9" t="n">
        <x:f>R3186*T3186</x:f>
        <x:v>0</x:v>
      </x:c>
      <x:c r="Y3186" s="9" t="n">
        <x:f>S3186*T3186</x:f>
        <x:v>0</x:v>
      </x:c>
      <x:c r="Z3186" s="9" t="n">
        <x:f>IF(ISNUMBER(U3186),S3186*(U3186-T3186),"n.a.")</x:f>
        <x:v>0</x:v>
      </x:c>
      <x:c r="AA3186" s="9" t="n">
        <x:f>IF(ISNUMBER(U3186),Y3186,0)</x:f>
        <x:v>0</x:v>
      </x:c>
      <x:c r="AB3186" s="7" t="n">
        <x:f>MAX(0,L3186-SUM(F3186:K3186))</x:f>
        <x:v>0</x:v>
      </x:c>
    </x:row>
    <x:row r="3187" ht="22" customHeight="1">
      <x:c r="A3187" s="18" t="n">
        <x:f>Summary!E$41</x:f>
        <x:v>46388</x:v>
      </x:c>
      <x:c r="B3187" s="2" t="str">
        <x:f>'Inventory detail'!A935</x:f>
        <x:v>COIL</x:v>
      </x:c>
      <x:c r="C3187" s="2" t="str">
        <x:f>'Inventory detail'!B935</x:f>
        <x:v>60</x:v>
      </x:c>
      <x:c r="D3187" s="2" t="str">
        <x:f>'Inventory detail'!C935</x:f>
        <x:v>13WHT12-5</x:v>
      </x:c>
      <x:c r="E3187" s="10" t="n">
        <x:f>A2061</x:f>
        <x:v>46357</x:v>
      </x:c>
      <x:c r="F3187" s="7" t="n">
        <x:f>O2061</x:f>
        <x:v>0</x:v>
      </x:c>
      <x:c r="G3187" s="7" t="n">
        <x:f>Q2061</x:f>
        <x:v>0</x:v>
      </x:c>
      <x:c r="H3187" s="7" t="n">
        <x:f>R2061</x:f>
        <x:v>0</x:v>
      </x:c>
      <x:c r="I3187" s="7" t="n">
        <x:f>0</x:f>
        <x:v>0</x:v>
      </x:c>
      <x:c r="J3187" s="7" t="n">
        <x:f>0</x:f>
        <x:v>0</x:v>
      </x:c>
      <x:c r="K3187" s="7" t="n">
        <x:f>0</x:f>
        <x:v>0</x:v>
      </x:c>
      <x:c r="L3187" s="7" t="n">
        <x:f>'Inventory detail'!F935*Summary!$K$5*(A3187-E3187)/Summary!$K$6</x:f>
        <x:v>0</x:v>
      </x:c>
      <x:c r="M3187" s="7" t="n">
        <x:f>MAX(0,H3187-L3187)</x:f>
        <x:v>0</x:v>
      </x:c>
      <x:c r="N3187" s="7" t="n">
        <x:f>MAX(0,L3187-H3187)</x:f>
        <x:v>0</x:v>
      </x:c>
      <x:c r="O3187" s="7" t="n">
        <x:f>MAX(0,F3187+I3187-N3187)</x:f>
        <x:v>0</x:v>
      </x:c>
      <x:c r="P3187" s="7" t="n">
        <x:f>MAX(0,N3187-F3187-I3187)</x:f>
        <x:v>0</x:v>
      </x:c>
      <x:c r="Q3187" s="7" t="n">
        <x:f>MAX(0,G3187+J3187-P3187)</x:f>
        <x:v>0</x:v>
      </x:c>
      <x:c r="R3187" s="7" t="n">
        <x:f>M3187+MAX(0,K3187-MAX(0,P3187-G3187-J3187))</x:f>
        <x:v>0</x:v>
      </x:c>
      <x:c r="S3187" s="7" t="n">
        <x:f>SUM(O3187,Q3187,R3187)</x:f>
        <x:v>0</x:v>
      </x:c>
      <x:c r="T3187" s="14" t="n">
        <x:f>'Inventory detail'!T935</x:f>
        <x:v>0.0575</x:v>
      </x:c>
      <x:c r="U3187" s="14" t="str">
        <x:f>'Inventory detail'!U935</x:f>
        <x:v>n.a.</x:v>
      </x:c>
      <x:c r="V3187" s="9" t="n">
        <x:f>O3187*T3187</x:f>
        <x:v>0</x:v>
      </x:c>
      <x:c r="W3187" s="9" t="n">
        <x:f>Q3187*T3187</x:f>
        <x:v>0</x:v>
      </x:c>
      <x:c r="X3187" s="9" t="n">
        <x:f>R3187*T3187</x:f>
        <x:v>0</x:v>
      </x:c>
      <x:c r="Y3187" s="9" t="n">
        <x:f>S3187*T3187</x:f>
        <x:v>0</x:v>
      </x:c>
      <x:c r="Z3187" s="9" t="str">
        <x:f>IF(ISNUMBER(U3187),S3187*(U3187-T3187),"n.a.")</x:f>
        <x:v>n.a.</x:v>
      </x:c>
      <x:c r="AA3187" s="9" t="n">
        <x:f>IF(ISNUMBER(U3187),Y3187,0)</x:f>
        <x:v>0</x:v>
      </x:c>
      <x:c r="AB3187" s="7" t="n">
        <x:f>MAX(0,L3187-SUM(F3187:K3187))</x:f>
        <x:v>0</x:v>
      </x:c>
    </x:row>
    <x:row r="3188" ht="22" customHeight="1">
      <x:c r="A3188" s="18" t="n">
        <x:f>Summary!E$41</x:f>
        <x:v>46388</x:v>
      </x:c>
      <x:c r="B3188" s="2" t="str">
        <x:f>'Inventory detail'!A936</x:f>
        <x:v>COIL</x:v>
      </x:c>
      <x:c r="C3188" s="2" t="str">
        <x:f>'Inventory detail'!B936</x:f>
        <x:v>60</x:v>
      </x:c>
      <x:c r="D3188" s="2" t="str">
        <x:f>'Inventory detail'!C936</x:f>
        <x:v>13WHT36-4</x:v>
      </x:c>
      <x:c r="E3188" s="10" t="n">
        <x:f>A2062</x:f>
        <x:v>46357</x:v>
      </x:c>
      <x:c r="F3188" s="7" t="n">
        <x:f>O2062</x:f>
        <x:v>0</x:v>
      </x:c>
      <x:c r="G3188" s="7" t="n">
        <x:f>Q2062</x:f>
        <x:v>0</x:v>
      </x:c>
      <x:c r="H3188" s="7" t="n">
        <x:f>R2062</x:f>
        <x:v>0</x:v>
      </x:c>
      <x:c r="I3188" s="7" t="n">
        <x:f>0</x:f>
        <x:v>0</x:v>
      </x:c>
      <x:c r="J3188" s="7" t="n">
        <x:f>0</x:f>
        <x:v>0</x:v>
      </x:c>
      <x:c r="K3188" s="7" t="n">
        <x:f>0</x:f>
        <x:v>0</x:v>
      </x:c>
      <x:c r="L3188" s="7" t="n">
        <x:f>'Inventory detail'!F936*Summary!$K$5*(A3188-E3188)/Summary!$K$6</x:f>
        <x:v>0</x:v>
      </x:c>
      <x:c r="M3188" s="7" t="n">
        <x:f>MAX(0,H3188-L3188)</x:f>
        <x:v>0</x:v>
      </x:c>
      <x:c r="N3188" s="7" t="n">
        <x:f>MAX(0,L3188-H3188)</x:f>
        <x:v>0</x:v>
      </x:c>
      <x:c r="O3188" s="7" t="n">
        <x:f>MAX(0,F3188+I3188-N3188)</x:f>
        <x:v>0</x:v>
      </x:c>
      <x:c r="P3188" s="7" t="n">
        <x:f>MAX(0,N3188-F3188-I3188)</x:f>
        <x:v>0</x:v>
      </x:c>
      <x:c r="Q3188" s="7" t="n">
        <x:f>MAX(0,G3188+J3188-P3188)</x:f>
        <x:v>0</x:v>
      </x:c>
      <x:c r="R3188" s="7" t="n">
        <x:f>M3188+MAX(0,K3188-MAX(0,P3188-G3188-J3188))</x:f>
        <x:v>0</x:v>
      </x:c>
      <x:c r="S3188" s="7" t="n">
        <x:f>SUM(O3188,Q3188,R3188)</x:f>
        <x:v>0</x:v>
      </x:c>
      <x:c r="T3188" s="14" t="n">
        <x:f>'Inventory detail'!T936</x:f>
        <x:v>0.1355</x:v>
      </x:c>
      <x:c r="U3188" s="14" t="str">
        <x:f>'Inventory detail'!U936</x:f>
        <x:v>n.a.</x:v>
      </x:c>
      <x:c r="V3188" s="9" t="n">
        <x:f>O3188*T3188</x:f>
        <x:v>0</x:v>
      </x:c>
      <x:c r="W3188" s="9" t="n">
        <x:f>Q3188*T3188</x:f>
        <x:v>0</x:v>
      </x:c>
      <x:c r="X3188" s="9" t="n">
        <x:f>R3188*T3188</x:f>
        <x:v>0</x:v>
      </x:c>
      <x:c r="Y3188" s="9" t="n">
        <x:f>S3188*T3188</x:f>
        <x:v>0</x:v>
      </x:c>
      <x:c r="Z3188" s="9" t="str">
        <x:f>IF(ISNUMBER(U3188),S3188*(U3188-T3188),"n.a.")</x:f>
        <x:v>n.a.</x:v>
      </x:c>
      <x:c r="AA3188" s="9" t="n">
        <x:f>IF(ISNUMBER(U3188),Y3188,0)</x:f>
        <x:v>0</x:v>
      </x:c>
      <x:c r="AB3188" s="7" t="n">
        <x:f>MAX(0,L3188-SUM(F3188:K3188))</x:f>
        <x:v>0</x:v>
      </x:c>
    </x:row>
    <x:row r="3189" ht="22" customHeight="1">
      <x:c r="A3189" s="18" t="n">
        <x:f>Summary!E$41</x:f>
        <x:v>46388</x:v>
      </x:c>
      <x:c r="B3189" s="2" t="str">
        <x:f>'Inventory detail'!A937</x:f>
        <x:v>COIL</x:v>
      </x:c>
      <x:c r="C3189" s="2" t="str">
        <x:f>'Inventory detail'!B937</x:f>
        <x:v>60</x:v>
      </x:c>
      <x:c r="D3189" s="2" t="str">
        <x:f>'Inventory detail'!C937</x:f>
        <x:v>14BLK12-5</x:v>
      </x:c>
      <x:c r="E3189" s="10" t="n">
        <x:f>A2063</x:f>
        <x:v>46357</x:v>
      </x:c>
      <x:c r="F3189" s="7" t="n">
        <x:f>O2063</x:f>
        <x:v>0</x:v>
      </x:c>
      <x:c r="G3189" s="7" t="n">
        <x:f>Q2063</x:f>
        <x:v>0</x:v>
      </x:c>
      <x:c r="H3189" s="7" t="n">
        <x:f>R2063</x:f>
        <x:v>0</x:v>
      </x:c>
      <x:c r="I3189" s="7" t="n">
        <x:f>0</x:f>
        <x:v>0</x:v>
      </x:c>
      <x:c r="J3189" s="7" t="n">
        <x:f>0</x:f>
        <x:v>0</x:v>
      </x:c>
      <x:c r="K3189" s="7" t="n">
        <x:f>0</x:f>
        <x:v>0</x:v>
      </x:c>
      <x:c r="L3189" s="7" t="n">
        <x:f>'Inventory detail'!F937*Summary!$K$5*(A3189-E3189)/Summary!$K$6</x:f>
        <x:v>0</x:v>
      </x:c>
      <x:c r="M3189" s="7" t="n">
        <x:f>MAX(0,H3189-L3189)</x:f>
        <x:v>0</x:v>
      </x:c>
      <x:c r="N3189" s="7" t="n">
        <x:f>MAX(0,L3189-H3189)</x:f>
        <x:v>0</x:v>
      </x:c>
      <x:c r="O3189" s="7" t="n">
        <x:f>MAX(0,F3189+I3189-N3189)</x:f>
        <x:v>0</x:v>
      </x:c>
      <x:c r="P3189" s="7" t="n">
        <x:f>MAX(0,N3189-F3189-I3189)</x:f>
        <x:v>0</x:v>
      </x:c>
      <x:c r="Q3189" s="7" t="n">
        <x:f>MAX(0,G3189+J3189-P3189)</x:f>
        <x:v>0</x:v>
      </x:c>
      <x:c r="R3189" s="7" t="n">
        <x:f>M3189+MAX(0,K3189-MAX(0,P3189-G3189-J3189))</x:f>
        <x:v>0</x:v>
      </x:c>
      <x:c r="S3189" s="7" t="n">
        <x:f>SUM(O3189,Q3189,R3189)</x:f>
        <x:v>0</x:v>
      </x:c>
      <x:c r="T3189" s="14" t="n">
        <x:f>'Inventory detail'!T937</x:f>
        <x:v>0.0605</x:v>
      </x:c>
      <x:c r="U3189" s="14" t="str">
        <x:f>'Inventory detail'!U937</x:f>
        <x:v>n.a.</x:v>
      </x:c>
      <x:c r="V3189" s="9" t="n">
        <x:f>O3189*T3189</x:f>
        <x:v>0</x:v>
      </x:c>
      <x:c r="W3189" s="9" t="n">
        <x:f>Q3189*T3189</x:f>
        <x:v>0</x:v>
      </x:c>
      <x:c r="X3189" s="9" t="n">
        <x:f>R3189*T3189</x:f>
        <x:v>0</x:v>
      </x:c>
      <x:c r="Y3189" s="9" t="n">
        <x:f>S3189*T3189</x:f>
        <x:v>0</x:v>
      </x:c>
      <x:c r="Z3189" s="9" t="str">
        <x:f>IF(ISNUMBER(U3189),S3189*(U3189-T3189),"n.a.")</x:f>
        <x:v>n.a.</x:v>
      </x:c>
      <x:c r="AA3189" s="9" t="n">
        <x:f>IF(ISNUMBER(U3189),Y3189,0)</x:f>
        <x:v>0</x:v>
      </x:c>
      <x:c r="AB3189" s="7" t="n">
        <x:f>MAX(0,L3189-SUM(F3189:K3189))</x:f>
        <x:v>0</x:v>
      </x:c>
    </x:row>
    <x:row r="3190" ht="22" customHeight="1">
      <x:c r="A3190" s="18" t="n">
        <x:f>Summary!E$41</x:f>
        <x:v>46388</x:v>
      </x:c>
      <x:c r="B3190" s="2" t="str">
        <x:f>'Inventory detail'!A938</x:f>
        <x:v>COIL</x:v>
      </x:c>
      <x:c r="C3190" s="2" t="str">
        <x:f>'Inventory detail'!B938</x:f>
        <x:v>60</x:v>
      </x:c>
      <x:c r="D3190" s="2" t="str">
        <x:f>'Inventory detail'!C938</x:f>
        <x:v>14BLK36-5</x:v>
      </x:c>
      <x:c r="E3190" s="10" t="n">
        <x:f>A2064</x:f>
        <x:v>46357</x:v>
      </x:c>
      <x:c r="F3190" s="7" t="n">
        <x:f>O2064</x:f>
        <x:v>0</x:v>
      </x:c>
      <x:c r="G3190" s="7" t="n">
        <x:f>Q2064</x:f>
        <x:v>0</x:v>
      </x:c>
      <x:c r="H3190" s="7" t="n">
        <x:f>R2064</x:f>
        <x:v>0</x:v>
      </x:c>
      <x:c r="I3190" s="7" t="n">
        <x:f>0</x:f>
        <x:v>0</x:v>
      </x:c>
      <x:c r="J3190" s="7" t="n">
        <x:f>0</x:f>
        <x:v>0</x:v>
      </x:c>
      <x:c r="K3190" s="7" t="n">
        <x:f>0</x:f>
        <x:v>0</x:v>
      </x:c>
      <x:c r="L3190" s="7" t="n">
        <x:f>'Inventory detail'!F938*Summary!$K$5*(A3190-E3190)/Summary!$K$6</x:f>
        <x:v>0</x:v>
      </x:c>
      <x:c r="M3190" s="7" t="n">
        <x:f>MAX(0,H3190-L3190)</x:f>
        <x:v>0</x:v>
      </x:c>
      <x:c r="N3190" s="7" t="n">
        <x:f>MAX(0,L3190-H3190)</x:f>
        <x:v>0</x:v>
      </x:c>
      <x:c r="O3190" s="7" t="n">
        <x:f>MAX(0,F3190+I3190-N3190)</x:f>
        <x:v>0</x:v>
      </x:c>
      <x:c r="P3190" s="7" t="n">
        <x:f>MAX(0,N3190-F3190-I3190)</x:f>
        <x:v>0</x:v>
      </x:c>
      <x:c r="Q3190" s="7" t="n">
        <x:f>MAX(0,G3190+J3190-P3190)</x:f>
        <x:v>0</x:v>
      </x:c>
      <x:c r="R3190" s="7" t="n">
        <x:f>M3190+MAX(0,K3190-MAX(0,P3190-G3190-J3190))</x:f>
        <x:v>0</x:v>
      </x:c>
      <x:c r="S3190" s="7" t="n">
        <x:f>SUM(O3190,Q3190,R3190)</x:f>
        <x:v>0</x:v>
      </x:c>
      <x:c r="T3190" s="14" t="n">
        <x:f>'Inventory detail'!T938</x:f>
        <x:v>0.1765</x:v>
      </x:c>
      <x:c r="U3190" s="14" t="str">
        <x:f>'Inventory detail'!U938</x:f>
        <x:v>n.a.</x:v>
      </x:c>
      <x:c r="V3190" s="9" t="n">
        <x:f>O3190*T3190</x:f>
        <x:v>0</x:v>
      </x:c>
      <x:c r="W3190" s="9" t="n">
        <x:f>Q3190*T3190</x:f>
        <x:v>0</x:v>
      </x:c>
      <x:c r="X3190" s="9" t="n">
        <x:f>R3190*T3190</x:f>
        <x:v>0</x:v>
      </x:c>
      <x:c r="Y3190" s="9" t="n">
        <x:f>S3190*T3190</x:f>
        <x:v>0</x:v>
      </x:c>
      <x:c r="Z3190" s="9" t="str">
        <x:f>IF(ISNUMBER(U3190),S3190*(U3190-T3190),"n.a.")</x:f>
        <x:v>n.a.</x:v>
      </x:c>
      <x:c r="AA3190" s="9" t="n">
        <x:f>IF(ISNUMBER(U3190),Y3190,0)</x:f>
        <x:v>0</x:v>
      </x:c>
      <x:c r="AB3190" s="7" t="n">
        <x:f>MAX(0,L3190-SUM(F3190:K3190))</x:f>
        <x:v>0</x:v>
      </x:c>
    </x:row>
    <x:row r="3191" ht="22" customHeight="1">
      <x:c r="A3191" s="18" t="n">
        <x:f>Summary!E$41</x:f>
        <x:v>46388</x:v>
      </x:c>
      <x:c r="B3191" s="2" t="str">
        <x:f>'Inventory detail'!A939</x:f>
        <x:v>COIL</x:v>
      </x:c>
      <x:c r="C3191" s="2" t="str">
        <x:f>'Inventory detail'!B939</x:f>
        <x:v>60</x:v>
      </x:c>
      <x:c r="D3191" s="2" t="str">
        <x:f>'Inventory detail'!C939</x:f>
        <x:v>14BLU12-4</x:v>
      </x:c>
      <x:c r="E3191" s="10" t="n">
        <x:f>A2065</x:f>
        <x:v>46357</x:v>
      </x:c>
      <x:c r="F3191" s="7" t="n">
        <x:f>O2065</x:f>
        <x:v>0</x:v>
      </x:c>
      <x:c r="G3191" s="7" t="n">
        <x:f>Q2065</x:f>
        <x:v>0</x:v>
      </x:c>
      <x:c r="H3191" s="7" t="n">
        <x:f>R2065</x:f>
        <x:v>0</x:v>
      </x:c>
      <x:c r="I3191" s="7" t="n">
        <x:f>0</x:f>
        <x:v>0</x:v>
      </x:c>
      <x:c r="J3191" s="7" t="n">
        <x:f>0</x:f>
        <x:v>0</x:v>
      </x:c>
      <x:c r="K3191" s="7" t="n">
        <x:f>0</x:f>
        <x:v>0</x:v>
      </x:c>
      <x:c r="L3191" s="7" t="n">
        <x:f>'Inventory detail'!F939*Summary!$K$5*(A3191-E3191)/Summary!$K$6</x:f>
        <x:v>0</x:v>
      </x:c>
      <x:c r="M3191" s="7" t="n">
        <x:f>MAX(0,H3191-L3191)</x:f>
        <x:v>0</x:v>
      </x:c>
      <x:c r="N3191" s="7" t="n">
        <x:f>MAX(0,L3191-H3191)</x:f>
        <x:v>0</x:v>
      </x:c>
      <x:c r="O3191" s="7" t="n">
        <x:f>MAX(0,F3191+I3191-N3191)</x:f>
        <x:v>0</x:v>
      </x:c>
      <x:c r="P3191" s="7" t="n">
        <x:f>MAX(0,N3191-F3191-I3191)</x:f>
        <x:v>0</x:v>
      </x:c>
      <x:c r="Q3191" s="7" t="n">
        <x:f>MAX(0,G3191+J3191-P3191)</x:f>
        <x:v>0</x:v>
      </x:c>
      <x:c r="R3191" s="7" t="n">
        <x:f>M3191+MAX(0,K3191-MAX(0,P3191-G3191-J3191))</x:f>
        <x:v>0</x:v>
      </x:c>
      <x:c r="S3191" s="7" t="n">
        <x:f>SUM(O3191,Q3191,R3191)</x:f>
        <x:v>0</x:v>
      </x:c>
      <x:c r="T3191" s="14" t="n">
        <x:f>'Inventory detail'!T939</x:f>
        <x:v>0.09179999999999999</x:v>
      </x:c>
      <x:c r="U3191" s="14" t="n">
        <x:f>'Inventory detail'!U939</x:f>
        <x:v>0.089947</x:v>
      </x:c>
      <x:c r="V3191" s="9" t="n">
        <x:f>O3191*T3191</x:f>
        <x:v>0</x:v>
      </x:c>
      <x:c r="W3191" s="9" t="n">
        <x:f>Q3191*T3191</x:f>
        <x:v>0</x:v>
      </x:c>
      <x:c r="X3191" s="9" t="n">
        <x:f>R3191*T3191</x:f>
        <x:v>0</x:v>
      </x:c>
      <x:c r="Y3191" s="9" t="n">
        <x:f>S3191*T3191</x:f>
        <x:v>0</x:v>
      </x:c>
      <x:c r="Z3191" s="9" t="n">
        <x:f>IF(ISNUMBER(U3191),S3191*(U3191-T3191),"n.a.")</x:f>
        <x:v>0</x:v>
      </x:c>
      <x:c r="AA3191" s="9" t="n">
        <x:f>IF(ISNUMBER(U3191),Y3191,0)</x:f>
        <x:v>0</x:v>
      </x:c>
      <x:c r="AB3191" s="7" t="n">
        <x:f>MAX(0,L3191-SUM(F3191:K3191))</x:f>
        <x:v>0</x:v>
      </x:c>
    </x:row>
    <x:row r="3192" ht="22" customHeight="1">
      <x:c r="A3192" s="18" t="n">
        <x:f>Summary!E$41</x:f>
        <x:v>46388</x:v>
      </x:c>
      <x:c r="B3192" s="2" t="str">
        <x:f>'Inventory detail'!A940</x:f>
        <x:v>COIL</x:v>
      </x:c>
      <x:c r="C3192" s="2" t="str">
        <x:f>'Inventory detail'!B940</x:f>
        <x:v>60</x:v>
      </x:c>
      <x:c r="D3192" s="2" t="str">
        <x:f>'Inventory detail'!C940</x:f>
        <x:v>14FG12-4</x:v>
      </x:c>
      <x:c r="E3192" s="10" t="n">
        <x:f>A2066</x:f>
        <x:v>46357</x:v>
      </x:c>
      <x:c r="F3192" s="7" t="n">
        <x:f>O2066</x:f>
        <x:v>0</x:v>
      </x:c>
      <x:c r="G3192" s="7" t="n">
        <x:f>Q2066</x:f>
        <x:v>0</x:v>
      </x:c>
      <x:c r="H3192" s="7" t="n">
        <x:f>R2066</x:f>
        <x:v>0</x:v>
      </x:c>
      <x:c r="I3192" s="7" t="n">
        <x:f>0</x:f>
        <x:v>0</x:v>
      </x:c>
      <x:c r="J3192" s="7" t="n">
        <x:f>0</x:f>
        <x:v>0</x:v>
      </x:c>
      <x:c r="K3192" s="7" t="n">
        <x:f>0</x:f>
        <x:v>0</x:v>
      </x:c>
      <x:c r="L3192" s="7" t="n">
        <x:f>'Inventory detail'!F940*Summary!$K$5*(A3192-E3192)/Summary!$K$6</x:f>
        <x:v>0</x:v>
      </x:c>
      <x:c r="M3192" s="7" t="n">
        <x:f>MAX(0,H3192-L3192)</x:f>
        <x:v>0</x:v>
      </x:c>
      <x:c r="N3192" s="7" t="n">
        <x:f>MAX(0,L3192-H3192)</x:f>
        <x:v>0</x:v>
      </x:c>
      <x:c r="O3192" s="7" t="n">
        <x:f>MAX(0,F3192+I3192-N3192)</x:f>
        <x:v>0</x:v>
      </x:c>
      <x:c r="P3192" s="7" t="n">
        <x:f>MAX(0,N3192-F3192-I3192)</x:f>
        <x:v>0</x:v>
      </x:c>
      <x:c r="Q3192" s="7" t="n">
        <x:f>MAX(0,G3192+J3192-P3192)</x:f>
        <x:v>0</x:v>
      </x:c>
      <x:c r="R3192" s="7" t="n">
        <x:f>M3192+MAX(0,K3192-MAX(0,P3192-G3192-J3192))</x:f>
        <x:v>0</x:v>
      </x:c>
      <x:c r="S3192" s="7" t="n">
        <x:f>SUM(O3192,Q3192,R3192)</x:f>
        <x:v>0</x:v>
      </x:c>
      <x:c r="T3192" s="14" t="n">
        <x:f>'Inventory detail'!T940</x:f>
        <x:v>0.0533</x:v>
      </x:c>
      <x:c r="U3192" s="14" t="str">
        <x:f>'Inventory detail'!U940</x:f>
        <x:v>n.a.</x:v>
      </x:c>
      <x:c r="V3192" s="9" t="n">
        <x:f>O3192*T3192</x:f>
        <x:v>0</x:v>
      </x:c>
      <x:c r="W3192" s="9" t="n">
        <x:f>Q3192*T3192</x:f>
        <x:v>0</x:v>
      </x:c>
      <x:c r="X3192" s="9" t="n">
        <x:f>R3192*T3192</x:f>
        <x:v>0</x:v>
      </x:c>
      <x:c r="Y3192" s="9" t="n">
        <x:f>S3192*T3192</x:f>
        <x:v>0</x:v>
      </x:c>
      <x:c r="Z3192" s="9" t="str">
        <x:f>IF(ISNUMBER(U3192),S3192*(U3192-T3192),"n.a.")</x:f>
        <x:v>n.a.</x:v>
      </x:c>
      <x:c r="AA3192" s="9" t="n">
        <x:f>IF(ISNUMBER(U3192),Y3192,0)</x:f>
        <x:v>0</x:v>
      </x:c>
      <x:c r="AB3192" s="7" t="n">
        <x:f>MAX(0,L3192-SUM(F3192:K3192))</x:f>
        <x:v>0</x:v>
      </x:c>
    </x:row>
    <x:row r="3193" ht="22" customHeight="1">
      <x:c r="A3193" s="18" t="n">
        <x:f>Summary!E$41</x:f>
        <x:v>46388</x:v>
      </x:c>
      <x:c r="B3193" s="2" t="str">
        <x:f>'Inventory detail'!A941</x:f>
        <x:v>COIL</x:v>
      </x:c>
      <x:c r="C3193" s="2" t="str">
        <x:f>'Inventory detail'!B941</x:f>
        <x:v>60</x:v>
      </x:c>
      <x:c r="D3193" s="2" t="str">
        <x:f>'Inventory detail'!C941</x:f>
        <x:v>14RED12-4</x:v>
      </x:c>
      <x:c r="E3193" s="10" t="n">
        <x:f>A2067</x:f>
        <x:v>46357</x:v>
      </x:c>
      <x:c r="F3193" s="7" t="n">
        <x:f>O2067</x:f>
        <x:v>0</x:v>
      </x:c>
      <x:c r="G3193" s="7" t="n">
        <x:f>Q2067</x:f>
        <x:v>0</x:v>
      </x:c>
      <x:c r="H3193" s="7" t="n">
        <x:f>R2067</x:f>
        <x:v>0</x:v>
      </x:c>
      <x:c r="I3193" s="7" t="n">
        <x:f>0</x:f>
        <x:v>0</x:v>
      </x:c>
      <x:c r="J3193" s="7" t="n">
        <x:f>0</x:f>
        <x:v>0</x:v>
      </x:c>
      <x:c r="K3193" s="7" t="n">
        <x:f>0</x:f>
        <x:v>0</x:v>
      </x:c>
      <x:c r="L3193" s="7" t="n">
        <x:f>'Inventory detail'!F941*Summary!$K$5*(A3193-E3193)/Summary!$K$6</x:f>
        <x:v>0</x:v>
      </x:c>
      <x:c r="M3193" s="7" t="n">
        <x:f>MAX(0,H3193-L3193)</x:f>
        <x:v>0</x:v>
      </x:c>
      <x:c r="N3193" s="7" t="n">
        <x:f>MAX(0,L3193-H3193)</x:f>
        <x:v>0</x:v>
      </x:c>
      <x:c r="O3193" s="7" t="n">
        <x:f>MAX(0,F3193+I3193-N3193)</x:f>
        <x:v>0</x:v>
      </x:c>
      <x:c r="P3193" s="7" t="n">
        <x:f>MAX(0,N3193-F3193-I3193)</x:f>
        <x:v>0</x:v>
      </x:c>
      <x:c r="Q3193" s="7" t="n">
        <x:f>MAX(0,G3193+J3193-P3193)</x:f>
        <x:v>0</x:v>
      </x:c>
      <x:c r="R3193" s="7" t="n">
        <x:f>M3193+MAX(0,K3193-MAX(0,P3193-G3193-J3193))</x:f>
        <x:v>0</x:v>
      </x:c>
      <x:c r="S3193" s="7" t="n">
        <x:f>SUM(O3193,Q3193,R3193)</x:f>
        <x:v>0</x:v>
      </x:c>
      <x:c r="T3193" s="14" t="n">
        <x:f>'Inventory detail'!T941</x:f>
        <x:v>0.09179999999999999</x:v>
      </x:c>
      <x:c r="U3193" s="14" t="n">
        <x:f>'Inventory detail'!U941</x:f>
        <x:v>0.089947</x:v>
      </x:c>
      <x:c r="V3193" s="9" t="n">
        <x:f>O3193*T3193</x:f>
        <x:v>0</x:v>
      </x:c>
      <x:c r="W3193" s="9" t="n">
        <x:f>Q3193*T3193</x:f>
        <x:v>0</x:v>
      </x:c>
      <x:c r="X3193" s="9" t="n">
        <x:f>R3193*T3193</x:f>
        <x:v>0</x:v>
      </x:c>
      <x:c r="Y3193" s="9" t="n">
        <x:f>S3193*T3193</x:f>
        <x:v>0</x:v>
      </x:c>
      <x:c r="Z3193" s="9" t="n">
        <x:f>IF(ISNUMBER(U3193),S3193*(U3193-T3193),"n.a.")</x:f>
        <x:v>0</x:v>
      </x:c>
      <x:c r="AA3193" s="9" t="n">
        <x:f>IF(ISNUMBER(U3193),Y3193,0)</x:f>
        <x:v>0</x:v>
      </x:c>
      <x:c r="AB3193" s="7" t="n">
        <x:f>MAX(0,L3193-SUM(F3193:K3193))</x:f>
        <x:v>0</x:v>
      </x:c>
    </x:row>
    <x:row r="3194" ht="22" customHeight="1">
      <x:c r="A3194" s="18" t="n">
        <x:f>Summary!E$41</x:f>
        <x:v>46388</x:v>
      </x:c>
      <x:c r="B3194" s="2" t="str">
        <x:f>'Inventory detail'!A942</x:f>
        <x:v>COIL</x:v>
      </x:c>
      <x:c r="C3194" s="2" t="str">
        <x:f>'Inventory detail'!B942</x:f>
        <x:v>60</x:v>
      </x:c>
      <x:c r="D3194" s="2" t="str">
        <x:f>'Inventory detail'!C942</x:f>
        <x:v>14WHT36-4</x:v>
      </x:c>
      <x:c r="E3194" s="10" t="n">
        <x:f>A2068</x:f>
        <x:v>46357</x:v>
      </x:c>
      <x:c r="F3194" s="7" t="n">
        <x:f>O2068</x:f>
        <x:v>0</x:v>
      </x:c>
      <x:c r="G3194" s="7" t="n">
        <x:f>Q2068</x:f>
        <x:v>0</x:v>
      </x:c>
      <x:c r="H3194" s="7" t="n">
        <x:f>R2068</x:f>
        <x:v>600</x:v>
      </x:c>
      <x:c r="I3194" s="7" t="n">
        <x:f>0</x:f>
        <x:v>0</x:v>
      </x:c>
      <x:c r="J3194" s="7" t="n">
        <x:f>0</x:f>
        <x:v>0</x:v>
      </x:c>
      <x:c r="K3194" s="7" t="n">
        <x:f>0</x:f>
        <x:v>0</x:v>
      </x:c>
      <x:c r="L3194" s="7" t="n">
        <x:f>'Inventory detail'!F942*Summary!$K$5*(A3194-E3194)/Summary!$K$6</x:f>
        <x:v>0</x:v>
      </x:c>
      <x:c r="M3194" s="7" t="n">
        <x:f>MAX(0,H3194-L3194)</x:f>
        <x:v>600</x:v>
      </x:c>
      <x:c r="N3194" s="7" t="n">
        <x:f>MAX(0,L3194-H3194)</x:f>
        <x:v>0</x:v>
      </x:c>
      <x:c r="O3194" s="7" t="n">
        <x:f>MAX(0,F3194+I3194-N3194)</x:f>
        <x:v>0</x:v>
      </x:c>
      <x:c r="P3194" s="7" t="n">
        <x:f>MAX(0,N3194-F3194-I3194)</x:f>
        <x:v>0</x:v>
      </x:c>
      <x:c r="Q3194" s="7" t="n">
        <x:f>MAX(0,G3194+J3194-P3194)</x:f>
        <x:v>0</x:v>
      </x:c>
      <x:c r="R3194" s="7" t="n">
        <x:f>M3194+MAX(0,K3194-MAX(0,P3194-G3194-J3194))</x:f>
        <x:v>600</x:v>
      </x:c>
      <x:c r="S3194" s="7" t="n">
        <x:f>SUM(O3194,Q3194,R3194)</x:f>
        <x:v>600</x:v>
      </x:c>
      <x:c r="T3194" s="14" t="n">
        <x:f>'Inventory detail'!T942</x:f>
        <x:v>0.2818</x:v>
      </x:c>
      <x:c r="U3194" s="14" t="n">
        <x:f>'Inventory detail'!U942</x:f>
        <x:v>0.2761395</x:v>
      </x:c>
      <x:c r="V3194" s="9" t="n">
        <x:f>O3194*T3194</x:f>
        <x:v>0</x:v>
      </x:c>
      <x:c r="W3194" s="9" t="n">
        <x:f>Q3194*T3194</x:f>
        <x:v>0</x:v>
      </x:c>
      <x:c r="X3194" s="9" t="n">
        <x:f>R3194*T3194</x:f>
        <x:v>169.07999999999998</x:v>
      </x:c>
      <x:c r="Y3194" s="9" t="n">
        <x:f>S3194*T3194</x:f>
        <x:v>169.07999999999998</x:v>
      </x:c>
      <x:c r="Z3194" s="9" t="n">
        <x:f>IF(ISNUMBER(U3194),S3194*(U3194-T3194),"n.a.")</x:f>
        <x:v>-3.3963000000000076</x:v>
      </x:c>
      <x:c r="AA3194" s="9" t="n">
        <x:f>IF(ISNUMBER(U3194),Y3194,0)</x:f>
        <x:v>169.07999999999998</x:v>
      </x:c>
      <x:c r="AB3194" s="7" t="n">
        <x:f>MAX(0,L3194-SUM(F3194:K3194))</x:f>
        <x:v>0</x:v>
      </x:c>
    </x:row>
    <x:row r="3195" ht="22" customHeight="1">
      <x:c r="A3195" s="18" t="n">
        <x:f>Summary!E$41</x:f>
        <x:v>46388</x:v>
      </x:c>
      <x:c r="B3195" s="2" t="str">
        <x:f>'Inventory detail'!A943</x:f>
        <x:v>COIL</x:v>
      </x:c>
      <x:c r="C3195" s="2" t="str">
        <x:f>'Inventory detail'!B943</x:f>
        <x:v>60</x:v>
      </x:c>
      <x:c r="D3195" s="2" t="str">
        <x:f>'Inventory detail'!C943</x:f>
        <x:v>16BLK12-5</x:v>
      </x:c>
      <x:c r="E3195" s="10" t="n">
        <x:f>A2069</x:f>
        <x:v>46357</x:v>
      </x:c>
      <x:c r="F3195" s="7" t="n">
        <x:f>O2069</x:f>
        <x:v>0</x:v>
      </x:c>
      <x:c r="G3195" s="7" t="n">
        <x:f>Q2069</x:f>
        <x:v>0</x:v>
      </x:c>
      <x:c r="H3195" s="7" t="n">
        <x:f>R2069</x:f>
        <x:v>0</x:v>
      </x:c>
      <x:c r="I3195" s="7" t="n">
        <x:f>0</x:f>
        <x:v>0</x:v>
      </x:c>
      <x:c r="J3195" s="7" t="n">
        <x:f>0</x:f>
        <x:v>0</x:v>
      </x:c>
      <x:c r="K3195" s="7" t="n">
        <x:f>0</x:f>
        <x:v>0</x:v>
      </x:c>
      <x:c r="L3195" s="7" t="n">
        <x:f>'Inventory detail'!F943*Summary!$K$5*(A3195-E3195)/Summary!$K$6</x:f>
        <x:v>0</x:v>
      </x:c>
      <x:c r="M3195" s="7" t="n">
        <x:f>MAX(0,H3195-L3195)</x:f>
        <x:v>0</x:v>
      </x:c>
      <x:c r="N3195" s="7" t="n">
        <x:f>MAX(0,L3195-H3195)</x:f>
        <x:v>0</x:v>
      </x:c>
      <x:c r="O3195" s="7" t="n">
        <x:f>MAX(0,F3195+I3195-N3195)</x:f>
        <x:v>0</x:v>
      </x:c>
      <x:c r="P3195" s="7" t="n">
        <x:f>MAX(0,N3195-F3195-I3195)</x:f>
        <x:v>0</x:v>
      </x:c>
      <x:c r="Q3195" s="7" t="n">
        <x:f>MAX(0,G3195+J3195-P3195)</x:f>
        <x:v>0</x:v>
      </x:c>
      <x:c r="R3195" s="7" t="n">
        <x:f>M3195+MAX(0,K3195-MAX(0,P3195-G3195-J3195))</x:f>
        <x:v>0</x:v>
      </x:c>
      <x:c r="S3195" s="7" t="n">
        <x:f>SUM(O3195,Q3195,R3195)</x:f>
        <x:v>0</x:v>
      </x:c>
      <x:c r="T3195" s="14" t="n">
        <x:f>'Inventory detail'!T943</x:f>
        <x:v>0.0738</x:v>
      </x:c>
      <x:c r="U3195" s="14" t="str">
        <x:f>'Inventory detail'!U943</x:f>
        <x:v>n.a.</x:v>
      </x:c>
      <x:c r="V3195" s="9" t="n">
        <x:f>O3195*T3195</x:f>
        <x:v>0</x:v>
      </x:c>
      <x:c r="W3195" s="9" t="n">
        <x:f>Q3195*T3195</x:f>
        <x:v>0</x:v>
      </x:c>
      <x:c r="X3195" s="9" t="n">
        <x:f>R3195*T3195</x:f>
        <x:v>0</x:v>
      </x:c>
      <x:c r="Y3195" s="9" t="n">
        <x:f>S3195*T3195</x:f>
        <x:v>0</x:v>
      </x:c>
      <x:c r="Z3195" s="9" t="str">
        <x:f>IF(ISNUMBER(U3195),S3195*(U3195-T3195),"n.a.")</x:f>
        <x:v>n.a.</x:v>
      </x:c>
      <x:c r="AA3195" s="9" t="n">
        <x:f>IF(ISNUMBER(U3195),Y3195,0)</x:f>
        <x:v>0</x:v>
      </x:c>
      <x:c r="AB3195" s="7" t="n">
        <x:f>MAX(0,L3195-SUM(F3195:K3195))</x:f>
        <x:v>0</x:v>
      </x:c>
    </x:row>
    <x:row r="3196" ht="22" customHeight="1">
      <x:c r="A3196" s="18" t="n">
        <x:f>Summary!E$41</x:f>
        <x:v>46388</x:v>
      </x:c>
      <x:c r="B3196" s="2" t="str">
        <x:f>'Inventory detail'!A944</x:f>
        <x:v>COIL</x:v>
      </x:c>
      <x:c r="C3196" s="2" t="str">
        <x:f>'Inventory detail'!B944</x:f>
        <x:v>60</x:v>
      </x:c>
      <x:c r="D3196" s="2" t="str">
        <x:f>'Inventory detail'!C944</x:f>
        <x:v>16BLK36-5</x:v>
      </x:c>
      <x:c r="E3196" s="10" t="n">
        <x:f>A2070</x:f>
        <x:v>46357</x:v>
      </x:c>
      <x:c r="F3196" s="7" t="n">
        <x:f>O2070</x:f>
        <x:v>0</x:v>
      </x:c>
      <x:c r="G3196" s="7" t="n">
        <x:f>Q2070</x:f>
        <x:v>0</x:v>
      </x:c>
      <x:c r="H3196" s="7" t="n">
        <x:f>R2070</x:f>
        <x:v>0</x:v>
      </x:c>
      <x:c r="I3196" s="7" t="n">
        <x:f>0</x:f>
        <x:v>0</x:v>
      </x:c>
      <x:c r="J3196" s="7" t="n">
        <x:f>0</x:f>
        <x:v>0</x:v>
      </x:c>
      <x:c r="K3196" s="7" t="n">
        <x:f>0</x:f>
        <x:v>0</x:v>
      </x:c>
      <x:c r="L3196" s="7" t="n">
        <x:f>'Inventory detail'!F944*Summary!$K$5*(A3196-E3196)/Summary!$K$6</x:f>
        <x:v>0</x:v>
      </x:c>
      <x:c r="M3196" s="7" t="n">
        <x:f>MAX(0,H3196-L3196)</x:f>
        <x:v>0</x:v>
      </x:c>
      <x:c r="N3196" s="7" t="n">
        <x:f>MAX(0,L3196-H3196)</x:f>
        <x:v>0</x:v>
      </x:c>
      <x:c r="O3196" s="7" t="n">
        <x:f>MAX(0,F3196+I3196-N3196)</x:f>
        <x:v>0</x:v>
      </x:c>
      <x:c r="P3196" s="7" t="n">
        <x:f>MAX(0,N3196-F3196-I3196)</x:f>
        <x:v>0</x:v>
      </x:c>
      <x:c r="Q3196" s="7" t="n">
        <x:f>MAX(0,G3196+J3196-P3196)</x:f>
        <x:v>0</x:v>
      </x:c>
      <x:c r="R3196" s="7" t="n">
        <x:f>M3196+MAX(0,K3196-MAX(0,P3196-G3196-J3196))</x:f>
        <x:v>0</x:v>
      </x:c>
      <x:c r="S3196" s="7" t="n">
        <x:f>SUM(O3196,Q3196,R3196)</x:f>
        <x:v>0</x:v>
      </x:c>
      <x:c r="T3196" s="14" t="n">
        <x:f>'Inventory detail'!T944</x:f>
        <x:v>0.19940000000000002</x:v>
      </x:c>
      <x:c r="U3196" s="14" t="str">
        <x:f>'Inventory detail'!U944</x:f>
        <x:v>n.a.</x:v>
      </x:c>
      <x:c r="V3196" s="9" t="n">
        <x:f>O3196*T3196</x:f>
        <x:v>0</x:v>
      </x:c>
      <x:c r="W3196" s="9" t="n">
        <x:f>Q3196*T3196</x:f>
        <x:v>0</x:v>
      </x:c>
      <x:c r="X3196" s="9" t="n">
        <x:f>R3196*T3196</x:f>
        <x:v>0</x:v>
      </x:c>
      <x:c r="Y3196" s="9" t="n">
        <x:f>S3196*T3196</x:f>
        <x:v>0</x:v>
      </x:c>
      <x:c r="Z3196" s="9" t="str">
        <x:f>IF(ISNUMBER(U3196),S3196*(U3196-T3196),"n.a.")</x:f>
        <x:v>n.a.</x:v>
      </x:c>
      <x:c r="AA3196" s="9" t="n">
        <x:f>IF(ISNUMBER(U3196),Y3196,0)</x:f>
        <x:v>0</x:v>
      </x:c>
      <x:c r="AB3196" s="7" t="n">
        <x:f>MAX(0,L3196-SUM(F3196:K3196))</x:f>
        <x:v>0</x:v>
      </x:c>
    </x:row>
    <x:row r="3197" ht="22" customHeight="1">
      <x:c r="A3197" s="18" t="n">
        <x:f>Summary!E$41</x:f>
        <x:v>46388</x:v>
      </x:c>
      <x:c r="B3197" s="2" t="str">
        <x:f>'Inventory detail'!A945</x:f>
        <x:v>COIL</x:v>
      </x:c>
      <x:c r="C3197" s="2" t="str">
        <x:f>'Inventory detail'!B945</x:f>
        <x:v>60</x:v>
      </x:c>
      <x:c r="D3197" s="2" t="str">
        <x:f>'Inventory detail'!C945</x:f>
        <x:v>16BLU12-4</x:v>
      </x:c>
      <x:c r="E3197" s="10" t="n">
        <x:f>A2071</x:f>
        <x:v>46357</x:v>
      </x:c>
      <x:c r="F3197" s="7" t="n">
        <x:f>O2071</x:f>
        <x:v>0</x:v>
      </x:c>
      <x:c r="G3197" s="7" t="n">
        <x:f>Q2071</x:f>
        <x:v>0</x:v>
      </x:c>
      <x:c r="H3197" s="7" t="n">
        <x:f>R2071</x:f>
        <x:v>0</x:v>
      </x:c>
      <x:c r="I3197" s="7" t="n">
        <x:f>0</x:f>
        <x:v>0</x:v>
      </x:c>
      <x:c r="J3197" s="7" t="n">
        <x:f>0</x:f>
        <x:v>0</x:v>
      </x:c>
      <x:c r="K3197" s="7" t="n">
        <x:f>0</x:f>
        <x:v>0</x:v>
      </x:c>
      <x:c r="L3197" s="7" t="n">
        <x:f>'Inventory detail'!F945*Summary!$K$5*(A3197-E3197)/Summary!$K$6</x:f>
        <x:v>0</x:v>
      </x:c>
      <x:c r="M3197" s="7" t="n">
        <x:f>MAX(0,H3197-L3197)</x:f>
        <x:v>0</x:v>
      </x:c>
      <x:c r="N3197" s="7" t="n">
        <x:f>MAX(0,L3197-H3197)</x:f>
        <x:v>0</x:v>
      </x:c>
      <x:c r="O3197" s="7" t="n">
        <x:f>MAX(0,F3197+I3197-N3197)</x:f>
        <x:v>0</x:v>
      </x:c>
      <x:c r="P3197" s="7" t="n">
        <x:f>MAX(0,N3197-F3197-I3197)</x:f>
        <x:v>0</x:v>
      </x:c>
      <x:c r="Q3197" s="7" t="n">
        <x:f>MAX(0,G3197+J3197-P3197)</x:f>
        <x:v>0</x:v>
      </x:c>
      <x:c r="R3197" s="7" t="n">
        <x:f>M3197+MAX(0,K3197-MAX(0,P3197-G3197-J3197))</x:f>
        <x:v>0</x:v>
      </x:c>
      <x:c r="S3197" s="7" t="n">
        <x:f>SUM(O3197,Q3197,R3197)</x:f>
        <x:v>0</x:v>
      </x:c>
      <x:c r="T3197" s="14" t="n">
        <x:f>'Inventory detail'!T945</x:f>
        <x:v>0.11230000000000001</x:v>
      </x:c>
      <x:c r="U3197" s="14" t="n">
        <x:f>'Inventory detail'!U945</x:f>
        <x:v>0.1099475</x:v>
      </x:c>
      <x:c r="V3197" s="9" t="n">
        <x:f>O3197*T3197</x:f>
        <x:v>0</x:v>
      </x:c>
      <x:c r="W3197" s="9" t="n">
        <x:f>Q3197*T3197</x:f>
        <x:v>0</x:v>
      </x:c>
      <x:c r="X3197" s="9" t="n">
        <x:f>R3197*T3197</x:f>
        <x:v>0</x:v>
      </x:c>
      <x:c r="Y3197" s="9" t="n">
        <x:f>S3197*T3197</x:f>
        <x:v>0</x:v>
      </x:c>
      <x:c r="Z3197" s="9" t="n">
        <x:f>IF(ISNUMBER(U3197),S3197*(U3197-T3197),"n.a.")</x:f>
        <x:v>0</x:v>
      </x:c>
      <x:c r="AA3197" s="9" t="n">
        <x:f>IF(ISNUMBER(U3197),Y3197,0)</x:f>
        <x:v>0</x:v>
      </x:c>
      <x:c r="AB3197" s="7" t="n">
        <x:f>MAX(0,L3197-SUM(F3197:K3197))</x:f>
        <x:v>0</x:v>
      </x:c>
    </x:row>
    <x:row r="3198" ht="22" customHeight="1">
      <x:c r="A3198" s="18" t="n">
        <x:f>Summary!E$41</x:f>
        <x:v>46388</x:v>
      </x:c>
      <x:c r="B3198" s="2" t="str">
        <x:f>'Inventory detail'!A946</x:f>
        <x:v>COIL</x:v>
      </x:c>
      <x:c r="C3198" s="2" t="str">
        <x:f>'Inventory detail'!B946</x:f>
        <x:v>60</x:v>
      </x:c>
      <x:c r="D3198" s="2" t="str">
        <x:f>'Inventory detail'!C946</x:f>
        <x:v>16FG12-4</x:v>
      </x:c>
      <x:c r="E3198" s="10" t="n">
        <x:f>A2072</x:f>
        <x:v>46357</x:v>
      </x:c>
      <x:c r="F3198" s="7" t="n">
        <x:f>O2072</x:f>
        <x:v>0</x:v>
      </x:c>
      <x:c r="G3198" s="7" t="n">
        <x:f>Q2072</x:f>
        <x:v>0</x:v>
      </x:c>
      <x:c r="H3198" s="7" t="n">
        <x:f>R2072</x:f>
        <x:v>0</x:v>
      </x:c>
      <x:c r="I3198" s="7" t="n">
        <x:f>0</x:f>
        <x:v>0</x:v>
      </x:c>
      <x:c r="J3198" s="7" t="n">
        <x:f>0</x:f>
        <x:v>0</x:v>
      </x:c>
      <x:c r="K3198" s="7" t="n">
        <x:f>0</x:f>
        <x:v>0</x:v>
      </x:c>
      <x:c r="L3198" s="7" t="n">
        <x:f>'Inventory detail'!F946*Summary!$K$5*(A3198-E3198)/Summary!$K$6</x:f>
        <x:v>0</x:v>
      </x:c>
      <x:c r="M3198" s="7" t="n">
        <x:f>MAX(0,H3198-L3198)</x:f>
        <x:v>0</x:v>
      </x:c>
      <x:c r="N3198" s="7" t="n">
        <x:f>MAX(0,L3198-H3198)</x:f>
        <x:v>0</x:v>
      </x:c>
      <x:c r="O3198" s="7" t="n">
        <x:f>MAX(0,F3198+I3198-N3198)</x:f>
        <x:v>0</x:v>
      </x:c>
      <x:c r="P3198" s="7" t="n">
        <x:f>MAX(0,N3198-F3198-I3198)</x:f>
        <x:v>0</x:v>
      </x:c>
      <x:c r="Q3198" s="7" t="n">
        <x:f>MAX(0,G3198+J3198-P3198)</x:f>
        <x:v>0</x:v>
      </x:c>
      <x:c r="R3198" s="7" t="n">
        <x:f>M3198+MAX(0,K3198-MAX(0,P3198-G3198-J3198))</x:f>
        <x:v>0</x:v>
      </x:c>
      <x:c r="S3198" s="7" t="n">
        <x:f>SUM(O3198,Q3198,R3198)</x:f>
        <x:v>0</x:v>
      </x:c>
      <x:c r="T3198" s="14" t="n">
        <x:f>'Inventory detail'!T946</x:f>
        <x:v>0.0647</x:v>
      </x:c>
      <x:c r="U3198" s="14" t="str">
        <x:f>'Inventory detail'!U946</x:f>
        <x:v>n.a.</x:v>
      </x:c>
      <x:c r="V3198" s="9" t="n">
        <x:f>O3198*T3198</x:f>
        <x:v>0</x:v>
      </x:c>
      <x:c r="W3198" s="9" t="n">
        <x:f>Q3198*T3198</x:f>
        <x:v>0</x:v>
      </x:c>
      <x:c r="X3198" s="9" t="n">
        <x:f>R3198*T3198</x:f>
        <x:v>0</x:v>
      </x:c>
      <x:c r="Y3198" s="9" t="n">
        <x:f>S3198*T3198</x:f>
        <x:v>0</x:v>
      </x:c>
      <x:c r="Z3198" s="9" t="str">
        <x:f>IF(ISNUMBER(U3198),S3198*(U3198-T3198),"n.a.")</x:f>
        <x:v>n.a.</x:v>
      </x:c>
      <x:c r="AA3198" s="9" t="n">
        <x:f>IF(ISNUMBER(U3198),Y3198,0)</x:f>
        <x:v>0</x:v>
      </x:c>
      <x:c r="AB3198" s="7" t="n">
        <x:f>MAX(0,L3198-SUM(F3198:K3198))</x:f>
        <x:v>0</x:v>
      </x:c>
    </x:row>
    <x:row r="3199" ht="22" customHeight="1">
      <x:c r="A3199" s="18" t="n">
        <x:f>Summary!E$41</x:f>
        <x:v>46388</x:v>
      </x:c>
      <x:c r="B3199" s="2" t="str">
        <x:f>'Inventory detail'!A947</x:f>
        <x:v>COIL</x:v>
      </x:c>
      <x:c r="C3199" s="2" t="str">
        <x:f>'Inventory detail'!B947</x:f>
        <x:v>60</x:v>
      </x:c>
      <x:c r="D3199" s="2" t="str">
        <x:f>'Inventory detail'!C947</x:f>
        <x:v>16MAR12-4</x:v>
      </x:c>
      <x:c r="E3199" s="10" t="n">
        <x:f>A2073</x:f>
        <x:v>46357</x:v>
      </x:c>
      <x:c r="F3199" s="7" t="n">
        <x:f>O2073</x:f>
        <x:v>0</x:v>
      </x:c>
      <x:c r="G3199" s="7" t="n">
        <x:f>Q2073</x:f>
        <x:v>0</x:v>
      </x:c>
      <x:c r="H3199" s="7" t="n">
        <x:f>R2073</x:f>
        <x:v>0</x:v>
      </x:c>
      <x:c r="I3199" s="7" t="n">
        <x:f>0</x:f>
        <x:v>0</x:v>
      </x:c>
      <x:c r="J3199" s="7" t="n">
        <x:f>0</x:f>
        <x:v>0</x:v>
      </x:c>
      <x:c r="K3199" s="7" t="n">
        <x:f>0</x:f>
        <x:v>0</x:v>
      </x:c>
      <x:c r="L3199" s="7" t="n">
        <x:f>'Inventory detail'!F947*Summary!$K$5*(A3199-E3199)/Summary!$K$6</x:f>
        <x:v>0</x:v>
      </x:c>
      <x:c r="M3199" s="7" t="n">
        <x:f>MAX(0,H3199-L3199)</x:f>
        <x:v>0</x:v>
      </x:c>
      <x:c r="N3199" s="7" t="n">
        <x:f>MAX(0,L3199-H3199)</x:f>
        <x:v>0</x:v>
      </x:c>
      <x:c r="O3199" s="7" t="n">
        <x:f>MAX(0,F3199+I3199-N3199)</x:f>
        <x:v>0</x:v>
      </x:c>
      <x:c r="P3199" s="7" t="n">
        <x:f>MAX(0,N3199-F3199-I3199)</x:f>
        <x:v>0</x:v>
      </x:c>
      <x:c r="Q3199" s="7" t="n">
        <x:f>MAX(0,G3199+J3199-P3199)</x:f>
        <x:v>0</x:v>
      </x:c>
      <x:c r="R3199" s="7" t="n">
        <x:f>M3199+MAX(0,K3199-MAX(0,P3199-G3199-J3199))</x:f>
        <x:v>0</x:v>
      </x:c>
      <x:c r="S3199" s="7" t="n">
        <x:f>SUM(O3199,Q3199,R3199)</x:f>
        <x:v>0</x:v>
      </x:c>
      <x:c r="T3199" s="14" t="n">
        <x:f>'Inventory detail'!T947</x:f>
        <x:v>0.0647</x:v>
      </x:c>
      <x:c r="U3199" s="14" t="str">
        <x:f>'Inventory detail'!U947</x:f>
        <x:v>n.a.</x:v>
      </x:c>
      <x:c r="V3199" s="9" t="n">
        <x:f>O3199*T3199</x:f>
        <x:v>0</x:v>
      </x:c>
      <x:c r="W3199" s="9" t="n">
        <x:f>Q3199*T3199</x:f>
        <x:v>0</x:v>
      </x:c>
      <x:c r="X3199" s="9" t="n">
        <x:f>R3199*T3199</x:f>
        <x:v>0</x:v>
      </x:c>
      <x:c r="Y3199" s="9" t="n">
        <x:f>S3199*T3199</x:f>
        <x:v>0</x:v>
      </x:c>
      <x:c r="Z3199" s="9" t="str">
        <x:f>IF(ISNUMBER(U3199),S3199*(U3199-T3199),"n.a.")</x:f>
        <x:v>n.a.</x:v>
      </x:c>
      <x:c r="AA3199" s="9" t="n">
        <x:f>IF(ISNUMBER(U3199),Y3199,0)</x:f>
        <x:v>0</x:v>
      </x:c>
      <x:c r="AB3199" s="7" t="n">
        <x:f>MAX(0,L3199-SUM(F3199:K3199))</x:f>
        <x:v>0</x:v>
      </x:c>
    </x:row>
    <x:row r="3200" ht="22" customHeight="1">
      <x:c r="A3200" s="18" t="n">
        <x:f>Summary!E$41</x:f>
        <x:v>46388</x:v>
      </x:c>
      <x:c r="B3200" s="2" t="str">
        <x:f>'Inventory detail'!A948</x:f>
        <x:v>COIL</x:v>
      </x:c>
      <x:c r="C3200" s="2" t="str">
        <x:f>'Inventory detail'!B948</x:f>
        <x:v>60</x:v>
      </x:c>
      <x:c r="D3200" s="2" t="str">
        <x:f>'Inventory detail'!C948</x:f>
        <x:v>16RED12-4</x:v>
      </x:c>
      <x:c r="E3200" s="10" t="n">
        <x:f>A2074</x:f>
        <x:v>46357</x:v>
      </x:c>
      <x:c r="F3200" s="7" t="n">
        <x:f>O2074</x:f>
        <x:v>0</x:v>
      </x:c>
      <x:c r="G3200" s="7" t="n">
        <x:f>Q2074</x:f>
        <x:v>0</x:v>
      </x:c>
      <x:c r="H3200" s="7" t="n">
        <x:f>R2074</x:f>
        <x:v>0</x:v>
      </x:c>
      <x:c r="I3200" s="7" t="n">
        <x:f>0</x:f>
        <x:v>0</x:v>
      </x:c>
      <x:c r="J3200" s="7" t="n">
        <x:f>0</x:f>
        <x:v>0</x:v>
      </x:c>
      <x:c r="K3200" s="7" t="n">
        <x:f>0</x:f>
        <x:v>0</x:v>
      </x:c>
      <x:c r="L3200" s="7" t="n">
        <x:f>'Inventory detail'!F948*Summary!$K$5*(A3200-E3200)/Summary!$K$6</x:f>
        <x:v>0</x:v>
      </x:c>
      <x:c r="M3200" s="7" t="n">
        <x:f>MAX(0,H3200-L3200)</x:f>
        <x:v>0</x:v>
      </x:c>
      <x:c r="N3200" s="7" t="n">
        <x:f>MAX(0,L3200-H3200)</x:f>
        <x:v>0</x:v>
      </x:c>
      <x:c r="O3200" s="7" t="n">
        <x:f>MAX(0,F3200+I3200-N3200)</x:f>
        <x:v>0</x:v>
      </x:c>
      <x:c r="P3200" s="7" t="n">
        <x:f>MAX(0,N3200-F3200-I3200)</x:f>
        <x:v>0</x:v>
      </x:c>
      <x:c r="Q3200" s="7" t="n">
        <x:f>MAX(0,G3200+J3200-P3200)</x:f>
        <x:v>0</x:v>
      </x:c>
      <x:c r="R3200" s="7" t="n">
        <x:f>M3200+MAX(0,K3200-MAX(0,P3200-G3200-J3200))</x:f>
        <x:v>0</x:v>
      </x:c>
      <x:c r="S3200" s="7" t="n">
        <x:f>SUM(O3200,Q3200,R3200)</x:f>
        <x:v>0</x:v>
      </x:c>
      <x:c r="T3200" s="14" t="n">
        <x:f>'Inventory detail'!T948</x:f>
        <x:v>0.11230000000000001</x:v>
      </x:c>
      <x:c r="U3200" s="14" t="n">
        <x:f>'Inventory detail'!U948</x:f>
        <x:v>0.1099475</x:v>
      </x:c>
      <x:c r="V3200" s="9" t="n">
        <x:f>O3200*T3200</x:f>
        <x:v>0</x:v>
      </x:c>
      <x:c r="W3200" s="9" t="n">
        <x:f>Q3200*T3200</x:f>
        <x:v>0</x:v>
      </x:c>
      <x:c r="X3200" s="9" t="n">
        <x:f>R3200*T3200</x:f>
        <x:v>0</x:v>
      </x:c>
      <x:c r="Y3200" s="9" t="n">
        <x:f>S3200*T3200</x:f>
        <x:v>0</x:v>
      </x:c>
      <x:c r="Z3200" s="9" t="n">
        <x:f>IF(ISNUMBER(U3200),S3200*(U3200-T3200),"n.a.")</x:f>
        <x:v>0</x:v>
      </x:c>
      <x:c r="AA3200" s="9" t="n">
        <x:f>IF(ISNUMBER(U3200),Y3200,0)</x:f>
        <x:v>0</x:v>
      </x:c>
      <x:c r="AB3200" s="7" t="n">
        <x:f>MAX(0,L3200-SUM(F3200:K3200))</x:f>
        <x:v>0</x:v>
      </x:c>
    </x:row>
    <x:row r="3201" ht="22" customHeight="1">
      <x:c r="A3201" s="18" t="n">
        <x:f>Summary!E$41</x:f>
        <x:v>46388</x:v>
      </x:c>
      <x:c r="B3201" s="2" t="str">
        <x:f>'Inventory detail'!A949</x:f>
        <x:v>COIL</x:v>
      </x:c>
      <x:c r="C3201" s="2" t="str">
        <x:f>'Inventory detail'!B949</x:f>
        <x:v>60</x:v>
      </x:c>
      <x:c r="D3201" s="2" t="str">
        <x:f>'Inventory detail'!C949</x:f>
        <x:v>16WHT36-5</x:v>
      </x:c>
      <x:c r="E3201" s="10" t="n">
        <x:f>A2075</x:f>
        <x:v>46357</x:v>
      </x:c>
      <x:c r="F3201" s="7" t="n">
        <x:f>O2075</x:f>
        <x:v>0</x:v>
      </x:c>
      <x:c r="G3201" s="7" t="n">
        <x:f>Q2075</x:f>
        <x:v>0</x:v>
      </x:c>
      <x:c r="H3201" s="7" t="n">
        <x:f>R2075</x:f>
        <x:v>0</x:v>
      </x:c>
      <x:c r="I3201" s="7" t="n">
        <x:f>0</x:f>
        <x:v>0</x:v>
      </x:c>
      <x:c r="J3201" s="7" t="n">
        <x:f>0</x:f>
        <x:v>0</x:v>
      </x:c>
      <x:c r="K3201" s="7" t="n">
        <x:f>0</x:f>
        <x:v>0</x:v>
      </x:c>
      <x:c r="L3201" s="7" t="n">
        <x:f>'Inventory detail'!F949*Summary!$K$5*(A3201-E3201)/Summary!$K$6</x:f>
        <x:v>0</x:v>
      </x:c>
      <x:c r="M3201" s="7" t="n">
        <x:f>MAX(0,H3201-L3201)</x:f>
        <x:v>0</x:v>
      </x:c>
      <x:c r="N3201" s="7" t="n">
        <x:f>MAX(0,L3201-H3201)</x:f>
        <x:v>0</x:v>
      </x:c>
      <x:c r="O3201" s="7" t="n">
        <x:f>MAX(0,F3201+I3201-N3201)</x:f>
        <x:v>0</x:v>
      </x:c>
      <x:c r="P3201" s="7" t="n">
        <x:f>MAX(0,N3201-F3201-I3201)</x:f>
        <x:v>0</x:v>
      </x:c>
      <x:c r="Q3201" s="7" t="n">
        <x:f>MAX(0,G3201+J3201-P3201)</x:f>
        <x:v>0</x:v>
      </x:c>
      <x:c r="R3201" s="7" t="n">
        <x:f>M3201+MAX(0,K3201-MAX(0,P3201-G3201-J3201))</x:f>
        <x:v>0</x:v>
      </x:c>
      <x:c r="S3201" s="7" t="n">
        <x:f>SUM(O3201,Q3201,R3201)</x:f>
        <x:v>0</x:v>
      </x:c>
      <x:c r="T3201" s="14" t="n">
        <x:f>'Inventory detail'!T949</x:f>
        <x:v>0.19940000000000002</x:v>
      </x:c>
      <x:c r="U3201" s="14" t="str">
        <x:f>'Inventory detail'!U949</x:f>
        <x:v>n.a.</x:v>
      </x:c>
      <x:c r="V3201" s="9" t="n">
        <x:f>O3201*T3201</x:f>
        <x:v>0</x:v>
      </x:c>
      <x:c r="W3201" s="9" t="n">
        <x:f>Q3201*T3201</x:f>
        <x:v>0</x:v>
      </x:c>
      <x:c r="X3201" s="9" t="n">
        <x:f>R3201*T3201</x:f>
        <x:v>0</x:v>
      </x:c>
      <x:c r="Y3201" s="9" t="n">
        <x:f>S3201*T3201</x:f>
        <x:v>0</x:v>
      </x:c>
      <x:c r="Z3201" s="9" t="str">
        <x:f>IF(ISNUMBER(U3201),S3201*(U3201-T3201),"n.a.")</x:f>
        <x:v>n.a.</x:v>
      </x:c>
      <x:c r="AA3201" s="9" t="n">
        <x:f>IF(ISNUMBER(U3201),Y3201,0)</x:f>
        <x:v>0</x:v>
      </x:c>
      <x:c r="AB3201" s="7" t="n">
        <x:f>MAX(0,L3201-SUM(F3201:K3201))</x:f>
        <x:v>0</x:v>
      </x:c>
    </x:row>
    <x:row r="3202" ht="22" customHeight="1">
      <x:c r="A3202" s="18" t="n">
        <x:f>Summary!E$41</x:f>
        <x:v>46388</x:v>
      </x:c>
      <x:c r="B3202" s="2" t="str">
        <x:f>'Inventory detail'!A950</x:f>
        <x:v>COIL</x:v>
      </x:c>
      <x:c r="C3202" s="2" t="str">
        <x:f>'Inventory detail'!B950</x:f>
        <x:v>60</x:v>
      </x:c>
      <x:c r="D3202" s="2" t="str">
        <x:f>'Inventory detail'!C950</x:f>
        <x:v>18BLK12-5</x:v>
      </x:c>
      <x:c r="E3202" s="10" t="n">
        <x:f>A2076</x:f>
        <x:v>46357</x:v>
      </x:c>
      <x:c r="F3202" s="7" t="n">
        <x:f>O2076</x:f>
        <x:v>0</x:v>
      </x:c>
      <x:c r="G3202" s="7" t="n">
        <x:f>Q2076</x:f>
        <x:v>0</x:v>
      </x:c>
      <x:c r="H3202" s="7" t="n">
        <x:f>R2076</x:f>
        <x:v>0</x:v>
      </x:c>
      <x:c r="I3202" s="7" t="n">
        <x:f>0</x:f>
        <x:v>0</x:v>
      </x:c>
      <x:c r="J3202" s="7" t="n">
        <x:f>0</x:f>
        <x:v>0</x:v>
      </x:c>
      <x:c r="K3202" s="7" t="n">
        <x:f>0</x:f>
        <x:v>0</x:v>
      </x:c>
      <x:c r="L3202" s="7" t="n">
        <x:f>'Inventory detail'!F950*Summary!$K$5*(A3202-E3202)/Summary!$K$6</x:f>
        <x:v>0</x:v>
      </x:c>
      <x:c r="M3202" s="7" t="n">
        <x:f>MAX(0,H3202-L3202)</x:f>
        <x:v>0</x:v>
      </x:c>
      <x:c r="N3202" s="7" t="n">
        <x:f>MAX(0,L3202-H3202)</x:f>
        <x:v>0</x:v>
      </x:c>
      <x:c r="O3202" s="7" t="n">
        <x:f>MAX(0,F3202+I3202-N3202)</x:f>
        <x:v>0</x:v>
      </x:c>
      <x:c r="P3202" s="7" t="n">
        <x:f>MAX(0,N3202-F3202-I3202)</x:f>
        <x:v>0</x:v>
      </x:c>
      <x:c r="Q3202" s="7" t="n">
        <x:f>MAX(0,G3202+J3202-P3202)</x:f>
        <x:v>0</x:v>
      </x:c>
      <x:c r="R3202" s="7" t="n">
        <x:f>M3202+MAX(0,K3202-MAX(0,P3202-G3202-J3202))</x:f>
        <x:v>0</x:v>
      </x:c>
      <x:c r="S3202" s="7" t="n">
        <x:f>SUM(O3202,Q3202,R3202)</x:f>
        <x:v>0</x:v>
      </x:c>
      <x:c r="T3202" s="14" t="n">
        <x:f>'Inventory detail'!T950</x:f>
        <x:v>0.0909</x:v>
      </x:c>
      <x:c r="U3202" s="14" t="str">
        <x:f>'Inventory detail'!U950</x:f>
        <x:v>n.a.</x:v>
      </x:c>
      <x:c r="V3202" s="9" t="n">
        <x:f>O3202*T3202</x:f>
        <x:v>0</x:v>
      </x:c>
      <x:c r="W3202" s="9" t="n">
        <x:f>Q3202*T3202</x:f>
        <x:v>0</x:v>
      </x:c>
      <x:c r="X3202" s="9" t="n">
        <x:f>R3202*T3202</x:f>
        <x:v>0</x:v>
      </x:c>
      <x:c r="Y3202" s="9" t="n">
        <x:f>S3202*T3202</x:f>
        <x:v>0</x:v>
      </x:c>
      <x:c r="Z3202" s="9" t="str">
        <x:f>IF(ISNUMBER(U3202),S3202*(U3202-T3202),"n.a.")</x:f>
        <x:v>n.a.</x:v>
      </x:c>
      <x:c r="AA3202" s="9" t="n">
        <x:f>IF(ISNUMBER(U3202),Y3202,0)</x:f>
        <x:v>0</x:v>
      </x:c>
      <x:c r="AB3202" s="7" t="n">
        <x:f>MAX(0,L3202-SUM(F3202:K3202))</x:f>
        <x:v>0</x:v>
      </x:c>
    </x:row>
    <x:row r="3203" ht="22" customHeight="1">
      <x:c r="A3203" s="18" t="n">
        <x:f>Summary!E$41</x:f>
        <x:v>46388</x:v>
      </x:c>
      <x:c r="B3203" s="2" t="str">
        <x:f>'Inventory detail'!A951</x:f>
        <x:v>COIL</x:v>
      </x:c>
      <x:c r="C3203" s="2" t="str">
        <x:f>'Inventory detail'!B951</x:f>
        <x:v>60</x:v>
      </x:c>
      <x:c r="D3203" s="2" t="str">
        <x:f>'Inventory detail'!C951</x:f>
        <x:v>18BLK36-5</x:v>
      </x:c>
      <x:c r="E3203" s="10" t="n">
        <x:f>A2077</x:f>
        <x:v>46357</x:v>
      </x:c>
      <x:c r="F3203" s="7" t="n">
        <x:f>O2077</x:f>
        <x:v>0</x:v>
      </x:c>
      <x:c r="G3203" s="7" t="n">
        <x:f>Q2077</x:f>
        <x:v>0</x:v>
      </x:c>
      <x:c r="H3203" s="7" t="n">
        <x:f>R2077</x:f>
        <x:v>0</x:v>
      </x:c>
      <x:c r="I3203" s="7" t="n">
        <x:f>0</x:f>
        <x:v>0</x:v>
      </x:c>
      <x:c r="J3203" s="7" t="n">
        <x:f>0</x:f>
        <x:v>0</x:v>
      </x:c>
      <x:c r="K3203" s="7" t="n">
        <x:f>0</x:f>
        <x:v>0</x:v>
      </x:c>
      <x:c r="L3203" s="7" t="n">
        <x:f>'Inventory detail'!F951*Summary!$K$5*(A3203-E3203)/Summary!$K$6</x:f>
        <x:v>0</x:v>
      </x:c>
      <x:c r="M3203" s="7" t="n">
        <x:f>MAX(0,H3203-L3203)</x:f>
        <x:v>0</x:v>
      </x:c>
      <x:c r="N3203" s="7" t="n">
        <x:f>MAX(0,L3203-H3203)</x:f>
        <x:v>0</x:v>
      </x:c>
      <x:c r="O3203" s="7" t="n">
        <x:f>MAX(0,F3203+I3203-N3203)</x:f>
        <x:v>0</x:v>
      </x:c>
      <x:c r="P3203" s="7" t="n">
        <x:f>MAX(0,N3203-F3203-I3203)</x:f>
        <x:v>0</x:v>
      </x:c>
      <x:c r="Q3203" s="7" t="n">
        <x:f>MAX(0,G3203+J3203-P3203)</x:f>
        <x:v>0</x:v>
      </x:c>
      <x:c r="R3203" s="7" t="n">
        <x:f>M3203+MAX(0,K3203-MAX(0,P3203-G3203-J3203))</x:f>
        <x:v>0</x:v>
      </x:c>
      <x:c r="S3203" s="7" t="n">
        <x:f>SUM(O3203,Q3203,R3203)</x:f>
        <x:v>0</x:v>
      </x:c>
      <x:c r="T3203" s="14" t="n">
        <x:f>'Inventory detail'!T951</x:f>
        <x:v>0.2494</x:v>
      </x:c>
      <x:c r="U3203" s="14" t="str">
        <x:f>'Inventory detail'!U951</x:f>
        <x:v>n.a.</x:v>
      </x:c>
      <x:c r="V3203" s="9" t="n">
        <x:f>O3203*T3203</x:f>
        <x:v>0</x:v>
      </x:c>
      <x:c r="W3203" s="9" t="n">
        <x:f>Q3203*T3203</x:f>
        <x:v>0</x:v>
      </x:c>
      <x:c r="X3203" s="9" t="n">
        <x:f>R3203*T3203</x:f>
        <x:v>0</x:v>
      </x:c>
      <x:c r="Y3203" s="9" t="n">
        <x:f>S3203*T3203</x:f>
        <x:v>0</x:v>
      </x:c>
      <x:c r="Z3203" s="9" t="str">
        <x:f>IF(ISNUMBER(U3203),S3203*(U3203-T3203),"n.a.")</x:f>
        <x:v>n.a.</x:v>
      </x:c>
      <x:c r="AA3203" s="9" t="n">
        <x:f>IF(ISNUMBER(U3203),Y3203,0)</x:f>
        <x:v>0</x:v>
      </x:c>
      <x:c r="AB3203" s="7" t="n">
        <x:f>MAX(0,L3203-SUM(F3203:K3203))</x:f>
        <x:v>0</x:v>
      </x:c>
    </x:row>
    <x:row r="3204" ht="22" customHeight="1">
      <x:c r="A3204" s="18" t="n">
        <x:f>Summary!E$41</x:f>
        <x:v>46388</x:v>
      </x:c>
      <x:c r="B3204" s="2" t="str">
        <x:f>'Inventory detail'!A952</x:f>
        <x:v>COIL</x:v>
      </x:c>
      <x:c r="C3204" s="2" t="str">
        <x:f>'Inventory detail'!B952</x:f>
        <x:v>60</x:v>
      </x:c>
      <x:c r="D3204" s="2" t="str">
        <x:f>'Inventory detail'!C952</x:f>
        <x:v>18BLU12-4</x:v>
      </x:c>
      <x:c r="E3204" s="10" t="n">
        <x:f>A2078</x:f>
        <x:v>46357</x:v>
      </x:c>
      <x:c r="F3204" s="7" t="n">
        <x:f>O2078</x:f>
        <x:v>0</x:v>
      </x:c>
      <x:c r="G3204" s="7" t="n">
        <x:f>Q2078</x:f>
        <x:v>0</x:v>
      </x:c>
      <x:c r="H3204" s="7" t="n">
        <x:f>R2078</x:f>
        <x:v>0</x:v>
      </x:c>
      <x:c r="I3204" s="7" t="n">
        <x:f>0</x:f>
        <x:v>0</x:v>
      </x:c>
      <x:c r="J3204" s="7" t="n">
        <x:f>0</x:f>
        <x:v>0</x:v>
      </x:c>
      <x:c r="K3204" s="7" t="n">
        <x:f>0</x:f>
        <x:v>0</x:v>
      </x:c>
      <x:c r="L3204" s="7" t="n">
        <x:f>'Inventory detail'!F952*Summary!$K$5*(A3204-E3204)/Summary!$K$6</x:f>
        <x:v>0</x:v>
      </x:c>
      <x:c r="M3204" s="7" t="n">
        <x:f>MAX(0,H3204-L3204)</x:f>
        <x:v>0</x:v>
      </x:c>
      <x:c r="N3204" s="7" t="n">
        <x:f>MAX(0,L3204-H3204)</x:f>
        <x:v>0</x:v>
      </x:c>
      <x:c r="O3204" s="7" t="n">
        <x:f>MAX(0,F3204+I3204-N3204)</x:f>
        <x:v>0</x:v>
      </x:c>
      <x:c r="P3204" s="7" t="n">
        <x:f>MAX(0,N3204-F3204-I3204)</x:f>
        <x:v>0</x:v>
      </x:c>
      <x:c r="Q3204" s="7" t="n">
        <x:f>MAX(0,G3204+J3204-P3204)</x:f>
        <x:v>0</x:v>
      </x:c>
      <x:c r="R3204" s="7" t="n">
        <x:f>M3204+MAX(0,K3204-MAX(0,P3204-G3204-J3204))</x:f>
        <x:v>0</x:v>
      </x:c>
      <x:c r="S3204" s="7" t="n">
        <x:f>SUM(O3204,Q3204,R3204)</x:f>
        <x:v>0</x:v>
      </x:c>
      <x:c r="T3204" s="14" t="n">
        <x:f>'Inventory detail'!T952</x:f>
        <x:v>0.1448</x:v>
      </x:c>
      <x:c r="U3204" s="14" t="n">
        <x:f>'Inventory detail'!U952</x:f>
        <x:v>0.141882</x:v>
      </x:c>
      <x:c r="V3204" s="9" t="n">
        <x:f>O3204*T3204</x:f>
        <x:v>0</x:v>
      </x:c>
      <x:c r="W3204" s="9" t="n">
        <x:f>Q3204*T3204</x:f>
        <x:v>0</x:v>
      </x:c>
      <x:c r="X3204" s="9" t="n">
        <x:f>R3204*T3204</x:f>
        <x:v>0</x:v>
      </x:c>
      <x:c r="Y3204" s="9" t="n">
        <x:f>S3204*T3204</x:f>
        <x:v>0</x:v>
      </x:c>
      <x:c r="Z3204" s="9" t="n">
        <x:f>IF(ISNUMBER(U3204),S3204*(U3204-T3204),"n.a.")</x:f>
        <x:v>0</x:v>
      </x:c>
      <x:c r="AA3204" s="9" t="n">
        <x:f>IF(ISNUMBER(U3204),Y3204,0)</x:f>
        <x:v>0</x:v>
      </x:c>
      <x:c r="AB3204" s="7" t="n">
        <x:f>MAX(0,L3204-SUM(F3204:K3204))</x:f>
        <x:v>0</x:v>
      </x:c>
    </x:row>
    <x:row r="3205" ht="22" customHeight="1">
      <x:c r="A3205" s="18" t="n">
        <x:f>Summary!E$41</x:f>
        <x:v>46388</x:v>
      </x:c>
      <x:c r="B3205" s="2" t="str">
        <x:f>'Inventory detail'!A953</x:f>
        <x:v>COIL</x:v>
      </x:c>
      <x:c r="C3205" s="2" t="str">
        <x:f>'Inventory detail'!B953</x:f>
        <x:v>60</x:v>
      </x:c>
      <x:c r="D3205" s="2" t="str">
        <x:f>'Inventory detail'!C953</x:f>
        <x:v>18FG12-4</x:v>
      </x:c>
      <x:c r="E3205" s="10" t="n">
        <x:f>A2079</x:f>
        <x:v>46357</x:v>
      </x:c>
      <x:c r="F3205" s="7" t="n">
        <x:f>O2079</x:f>
        <x:v>0</x:v>
      </x:c>
      <x:c r="G3205" s="7" t="n">
        <x:f>Q2079</x:f>
        <x:v>0</x:v>
      </x:c>
      <x:c r="H3205" s="7" t="n">
        <x:f>R2079</x:f>
        <x:v>0</x:v>
      </x:c>
      <x:c r="I3205" s="7" t="n">
        <x:f>0</x:f>
        <x:v>0</x:v>
      </x:c>
      <x:c r="J3205" s="7" t="n">
        <x:f>0</x:f>
        <x:v>0</x:v>
      </x:c>
      <x:c r="K3205" s="7" t="n">
        <x:f>0</x:f>
        <x:v>0</x:v>
      </x:c>
      <x:c r="L3205" s="7" t="n">
        <x:f>'Inventory detail'!F953*Summary!$K$5*(A3205-E3205)/Summary!$K$6</x:f>
        <x:v>0</x:v>
      </x:c>
      <x:c r="M3205" s="7" t="n">
        <x:f>MAX(0,H3205-L3205)</x:f>
        <x:v>0</x:v>
      </x:c>
      <x:c r="N3205" s="7" t="n">
        <x:f>MAX(0,L3205-H3205)</x:f>
        <x:v>0</x:v>
      </x:c>
      <x:c r="O3205" s="7" t="n">
        <x:f>MAX(0,F3205+I3205-N3205)</x:f>
        <x:v>0</x:v>
      </x:c>
      <x:c r="P3205" s="7" t="n">
        <x:f>MAX(0,N3205-F3205-I3205)</x:f>
        <x:v>0</x:v>
      </x:c>
      <x:c r="Q3205" s="7" t="n">
        <x:f>MAX(0,G3205+J3205-P3205)</x:f>
        <x:v>0</x:v>
      </x:c>
      <x:c r="R3205" s="7" t="n">
        <x:f>M3205+MAX(0,K3205-MAX(0,P3205-G3205-J3205))</x:f>
        <x:v>0</x:v>
      </x:c>
      <x:c r="S3205" s="7" t="n">
        <x:f>SUM(O3205,Q3205,R3205)</x:f>
        <x:v>0</x:v>
      </x:c>
      <x:c r="T3205" s="14" t="n">
        <x:f>'Inventory detail'!T953</x:f>
        <x:v>0.0785</x:v>
      </x:c>
      <x:c r="U3205" s="14" t="str">
        <x:f>'Inventory detail'!U953</x:f>
        <x:v>n.a.</x:v>
      </x:c>
      <x:c r="V3205" s="9" t="n">
        <x:f>O3205*T3205</x:f>
        <x:v>0</x:v>
      </x:c>
      <x:c r="W3205" s="9" t="n">
        <x:f>Q3205*T3205</x:f>
        <x:v>0</x:v>
      </x:c>
      <x:c r="X3205" s="9" t="n">
        <x:f>R3205*T3205</x:f>
        <x:v>0</x:v>
      </x:c>
      <x:c r="Y3205" s="9" t="n">
        <x:f>S3205*T3205</x:f>
        <x:v>0</x:v>
      </x:c>
      <x:c r="Z3205" s="9" t="str">
        <x:f>IF(ISNUMBER(U3205),S3205*(U3205-T3205),"n.a.")</x:f>
        <x:v>n.a.</x:v>
      </x:c>
      <x:c r="AA3205" s="9" t="n">
        <x:f>IF(ISNUMBER(U3205),Y3205,0)</x:f>
        <x:v>0</x:v>
      </x:c>
      <x:c r="AB3205" s="7" t="n">
        <x:f>MAX(0,L3205-SUM(F3205:K3205))</x:f>
        <x:v>0</x:v>
      </x:c>
    </x:row>
    <x:row r="3206" ht="22" customHeight="1">
      <x:c r="A3206" s="18" t="n">
        <x:f>Summary!E$41</x:f>
        <x:v>46388</x:v>
      </x:c>
      <x:c r="B3206" s="2" t="str">
        <x:f>'Inventory detail'!A954</x:f>
        <x:v>COIL</x:v>
      </x:c>
      <x:c r="C3206" s="2" t="str">
        <x:f>'Inventory detail'!B954</x:f>
        <x:v>60</x:v>
      </x:c>
      <x:c r="D3206" s="2" t="str">
        <x:f>'Inventory detail'!C954</x:f>
        <x:v>18RED12-4</x:v>
      </x:c>
      <x:c r="E3206" s="10" t="n">
        <x:f>A2080</x:f>
        <x:v>46357</x:v>
      </x:c>
      <x:c r="F3206" s="7" t="n">
        <x:f>O2080</x:f>
        <x:v>0</x:v>
      </x:c>
      <x:c r="G3206" s="7" t="n">
        <x:f>Q2080</x:f>
        <x:v>0</x:v>
      </x:c>
      <x:c r="H3206" s="7" t="n">
        <x:f>R2080</x:f>
        <x:v>0</x:v>
      </x:c>
      <x:c r="I3206" s="7" t="n">
        <x:f>0</x:f>
        <x:v>0</x:v>
      </x:c>
      <x:c r="J3206" s="7" t="n">
        <x:f>0</x:f>
        <x:v>0</x:v>
      </x:c>
      <x:c r="K3206" s="7" t="n">
        <x:f>0</x:f>
        <x:v>0</x:v>
      </x:c>
      <x:c r="L3206" s="7" t="n">
        <x:f>'Inventory detail'!F954*Summary!$K$5*(A3206-E3206)/Summary!$K$6</x:f>
        <x:v>0</x:v>
      </x:c>
      <x:c r="M3206" s="7" t="n">
        <x:f>MAX(0,H3206-L3206)</x:f>
        <x:v>0</x:v>
      </x:c>
      <x:c r="N3206" s="7" t="n">
        <x:f>MAX(0,L3206-H3206)</x:f>
        <x:v>0</x:v>
      </x:c>
      <x:c r="O3206" s="7" t="n">
        <x:f>MAX(0,F3206+I3206-N3206)</x:f>
        <x:v>0</x:v>
      </x:c>
      <x:c r="P3206" s="7" t="n">
        <x:f>MAX(0,N3206-F3206-I3206)</x:f>
        <x:v>0</x:v>
      </x:c>
      <x:c r="Q3206" s="7" t="n">
        <x:f>MAX(0,G3206+J3206-P3206)</x:f>
        <x:v>0</x:v>
      </x:c>
      <x:c r="R3206" s="7" t="n">
        <x:f>M3206+MAX(0,K3206-MAX(0,P3206-G3206-J3206))</x:f>
        <x:v>0</x:v>
      </x:c>
      <x:c r="S3206" s="7" t="n">
        <x:f>SUM(O3206,Q3206,R3206)</x:f>
        <x:v>0</x:v>
      </x:c>
      <x:c r="T3206" s="14" t="n">
        <x:f>'Inventory detail'!T954</x:f>
        <x:v>0.1448</x:v>
      </x:c>
      <x:c r="U3206" s="14" t="n">
        <x:f>'Inventory detail'!U954</x:f>
        <x:v>0.141882</x:v>
      </x:c>
      <x:c r="V3206" s="9" t="n">
        <x:f>O3206*T3206</x:f>
        <x:v>0</x:v>
      </x:c>
      <x:c r="W3206" s="9" t="n">
        <x:f>Q3206*T3206</x:f>
        <x:v>0</x:v>
      </x:c>
      <x:c r="X3206" s="9" t="n">
        <x:f>R3206*T3206</x:f>
        <x:v>0</x:v>
      </x:c>
      <x:c r="Y3206" s="9" t="n">
        <x:f>S3206*T3206</x:f>
        <x:v>0</x:v>
      </x:c>
      <x:c r="Z3206" s="9" t="n">
        <x:f>IF(ISNUMBER(U3206),S3206*(U3206-T3206),"n.a.")</x:f>
        <x:v>0</x:v>
      </x:c>
      <x:c r="AA3206" s="9" t="n">
        <x:f>IF(ISNUMBER(U3206),Y3206,0)</x:f>
        <x:v>0</x:v>
      </x:c>
      <x:c r="AB3206" s="7" t="n">
        <x:f>MAX(0,L3206-SUM(F3206:K3206))</x:f>
        <x:v>0</x:v>
      </x:c>
    </x:row>
    <x:row r="3207" ht="22" customHeight="1">
      <x:c r="A3207" s="18" t="n">
        <x:f>Summary!E$41</x:f>
        <x:v>46388</x:v>
      </x:c>
      <x:c r="B3207" s="2" t="str">
        <x:f>'Inventory detail'!A955</x:f>
        <x:v>COIL</x:v>
      </x:c>
      <x:c r="C3207" s="2" t="str">
        <x:f>'Inventory detail'!B955</x:f>
        <x:v>60</x:v>
      </x:c>
      <x:c r="D3207" s="2" t="str">
        <x:f>'Inventory detail'!C955</x:f>
        <x:v>18WHT12-5</x:v>
      </x:c>
      <x:c r="E3207" s="10" t="n">
        <x:f>A2081</x:f>
        <x:v>46357</x:v>
      </x:c>
      <x:c r="F3207" s="7" t="n">
        <x:f>O2081</x:f>
        <x:v>0</x:v>
      </x:c>
      <x:c r="G3207" s="7" t="n">
        <x:f>Q2081</x:f>
        <x:v>0</x:v>
      </x:c>
      <x:c r="H3207" s="7" t="n">
        <x:f>R2081</x:f>
        <x:v>0</x:v>
      </x:c>
      <x:c r="I3207" s="7" t="n">
        <x:f>0</x:f>
        <x:v>0</x:v>
      </x:c>
      <x:c r="J3207" s="7" t="n">
        <x:f>0</x:f>
        <x:v>0</x:v>
      </x:c>
      <x:c r="K3207" s="7" t="n">
        <x:f>0</x:f>
        <x:v>0</x:v>
      </x:c>
      <x:c r="L3207" s="7" t="n">
        <x:f>'Inventory detail'!F955*Summary!$K$5*(A3207-E3207)/Summary!$K$6</x:f>
        <x:v>0</x:v>
      </x:c>
      <x:c r="M3207" s="7" t="n">
        <x:f>MAX(0,H3207-L3207)</x:f>
        <x:v>0</x:v>
      </x:c>
      <x:c r="N3207" s="7" t="n">
        <x:f>MAX(0,L3207-H3207)</x:f>
        <x:v>0</x:v>
      </x:c>
      <x:c r="O3207" s="7" t="n">
        <x:f>MAX(0,F3207+I3207-N3207)</x:f>
        <x:v>0</x:v>
      </x:c>
      <x:c r="P3207" s="7" t="n">
        <x:f>MAX(0,N3207-F3207-I3207)</x:f>
        <x:v>0</x:v>
      </x:c>
      <x:c r="Q3207" s="7" t="n">
        <x:f>MAX(0,G3207+J3207-P3207)</x:f>
        <x:v>0</x:v>
      </x:c>
      <x:c r="R3207" s="7" t="n">
        <x:f>M3207+MAX(0,K3207-MAX(0,P3207-G3207-J3207))</x:f>
        <x:v>0</x:v>
      </x:c>
      <x:c r="S3207" s="7" t="n">
        <x:f>SUM(O3207,Q3207,R3207)</x:f>
        <x:v>0</x:v>
      </x:c>
      <x:c r="T3207" s="14" t="n">
        <x:f>'Inventory detail'!T955</x:f>
        <x:v>0.0909</x:v>
      </x:c>
      <x:c r="U3207" s="14" t="str">
        <x:f>'Inventory detail'!U955</x:f>
        <x:v>n.a.</x:v>
      </x:c>
      <x:c r="V3207" s="9" t="n">
        <x:f>O3207*T3207</x:f>
        <x:v>0</x:v>
      </x:c>
      <x:c r="W3207" s="9" t="n">
        <x:f>Q3207*T3207</x:f>
        <x:v>0</x:v>
      </x:c>
      <x:c r="X3207" s="9" t="n">
        <x:f>R3207*T3207</x:f>
        <x:v>0</x:v>
      </x:c>
      <x:c r="Y3207" s="9" t="n">
        <x:f>S3207*T3207</x:f>
        <x:v>0</x:v>
      </x:c>
      <x:c r="Z3207" s="9" t="str">
        <x:f>IF(ISNUMBER(U3207),S3207*(U3207-T3207),"n.a.")</x:f>
        <x:v>n.a.</x:v>
      </x:c>
      <x:c r="AA3207" s="9" t="n">
        <x:f>IF(ISNUMBER(U3207),Y3207,0)</x:f>
        <x:v>0</x:v>
      </x:c>
      <x:c r="AB3207" s="7" t="n">
        <x:f>MAX(0,L3207-SUM(F3207:K3207))</x:f>
        <x:v>0</x:v>
      </x:c>
    </x:row>
    <x:row r="3208" ht="22" customHeight="1">
      <x:c r="A3208" s="18" t="n">
        <x:f>Summary!E$41</x:f>
        <x:v>46388</x:v>
      </x:c>
      <x:c r="B3208" s="2" t="str">
        <x:f>'Inventory detail'!A956</x:f>
        <x:v>COIL</x:v>
      </x:c>
      <x:c r="C3208" s="2" t="str">
        <x:f>'Inventory detail'!B956</x:f>
        <x:v>60</x:v>
      </x:c>
      <x:c r="D3208" s="2" t="str">
        <x:f>'Inventory detail'!C956</x:f>
        <x:v>20BLK12-5</x:v>
      </x:c>
      <x:c r="E3208" s="10" t="n">
        <x:f>A2082</x:f>
        <x:v>46357</x:v>
      </x:c>
      <x:c r="F3208" s="7" t="n">
        <x:f>O2082</x:f>
        <x:v>0</x:v>
      </x:c>
      <x:c r="G3208" s="7" t="n">
        <x:f>Q2082</x:f>
        <x:v>0</x:v>
      </x:c>
      <x:c r="H3208" s="7" t="n">
        <x:f>R2082</x:f>
        <x:v>0</x:v>
      </x:c>
      <x:c r="I3208" s="7" t="n">
        <x:f>0</x:f>
        <x:v>0</x:v>
      </x:c>
      <x:c r="J3208" s="7" t="n">
        <x:f>0</x:f>
        <x:v>0</x:v>
      </x:c>
      <x:c r="K3208" s="7" t="n">
        <x:f>0</x:f>
        <x:v>0</x:v>
      </x:c>
      <x:c r="L3208" s="7" t="n">
        <x:f>'Inventory detail'!F956*Summary!$K$5*(A3208-E3208)/Summary!$K$6</x:f>
        <x:v>0</x:v>
      </x:c>
      <x:c r="M3208" s="7" t="n">
        <x:f>MAX(0,H3208-L3208)</x:f>
        <x:v>0</x:v>
      </x:c>
      <x:c r="N3208" s="7" t="n">
        <x:f>MAX(0,L3208-H3208)</x:f>
        <x:v>0</x:v>
      </x:c>
      <x:c r="O3208" s="7" t="n">
        <x:f>MAX(0,F3208+I3208-N3208)</x:f>
        <x:v>0</x:v>
      </x:c>
      <x:c r="P3208" s="7" t="n">
        <x:f>MAX(0,N3208-F3208-I3208)</x:f>
        <x:v>0</x:v>
      </x:c>
      <x:c r="Q3208" s="7" t="n">
        <x:f>MAX(0,G3208+J3208-P3208)</x:f>
        <x:v>0</x:v>
      </x:c>
      <x:c r="R3208" s="7" t="n">
        <x:f>M3208+MAX(0,K3208-MAX(0,P3208-G3208-J3208))</x:f>
        <x:v>0</x:v>
      </x:c>
      <x:c r="S3208" s="7" t="n">
        <x:f>SUM(O3208,Q3208,R3208)</x:f>
        <x:v>0</x:v>
      </x:c>
      <x:c r="T3208" s="14" t="n">
        <x:f>'Inventory detail'!T956</x:f>
        <x:v>0.098</x:v>
      </x:c>
      <x:c r="U3208" s="14" t="str">
        <x:f>'Inventory detail'!U956</x:f>
        <x:v>n.a.</x:v>
      </x:c>
      <x:c r="V3208" s="9" t="n">
        <x:f>O3208*T3208</x:f>
        <x:v>0</x:v>
      </x:c>
      <x:c r="W3208" s="9" t="n">
        <x:f>Q3208*T3208</x:f>
        <x:v>0</x:v>
      </x:c>
      <x:c r="X3208" s="9" t="n">
        <x:f>R3208*T3208</x:f>
        <x:v>0</x:v>
      </x:c>
      <x:c r="Y3208" s="9" t="n">
        <x:f>S3208*T3208</x:f>
        <x:v>0</x:v>
      </x:c>
      <x:c r="Z3208" s="9" t="str">
        <x:f>IF(ISNUMBER(U3208),S3208*(U3208-T3208),"n.a.")</x:f>
        <x:v>n.a.</x:v>
      </x:c>
      <x:c r="AA3208" s="9" t="n">
        <x:f>IF(ISNUMBER(U3208),Y3208,0)</x:f>
        <x:v>0</x:v>
      </x:c>
      <x:c r="AB3208" s="7" t="n">
        <x:f>MAX(0,L3208-SUM(F3208:K3208))</x:f>
        <x:v>0</x:v>
      </x:c>
    </x:row>
    <x:row r="3209" ht="22" customHeight="1">
      <x:c r="A3209" s="18" t="n">
        <x:f>Summary!E$41</x:f>
        <x:v>46388</x:v>
      </x:c>
      <x:c r="B3209" s="2" t="str">
        <x:f>'Inventory detail'!A957</x:f>
        <x:v>COIL</x:v>
      </x:c>
      <x:c r="C3209" s="2" t="str">
        <x:f>'Inventory detail'!B957</x:f>
        <x:v>60</x:v>
      </x:c>
      <x:c r="D3209" s="2" t="str">
        <x:f>'Inventory detail'!C957</x:f>
        <x:v>20BLK36-5</x:v>
      </x:c>
      <x:c r="E3209" s="10" t="n">
        <x:f>A2083</x:f>
        <x:v>46357</x:v>
      </x:c>
      <x:c r="F3209" s="7" t="n">
        <x:f>O2083</x:f>
        <x:v>0</x:v>
      </x:c>
      <x:c r="G3209" s="7" t="n">
        <x:f>Q2083</x:f>
        <x:v>0</x:v>
      </x:c>
      <x:c r="H3209" s="7" t="n">
        <x:f>R2083</x:f>
        <x:v>0</x:v>
      </x:c>
      <x:c r="I3209" s="7" t="n">
        <x:f>0</x:f>
        <x:v>0</x:v>
      </x:c>
      <x:c r="J3209" s="7" t="n">
        <x:f>0</x:f>
        <x:v>0</x:v>
      </x:c>
      <x:c r="K3209" s="7" t="n">
        <x:f>0</x:f>
        <x:v>0</x:v>
      </x:c>
      <x:c r="L3209" s="7" t="n">
        <x:f>'Inventory detail'!F957*Summary!$K$5*(A3209-E3209)/Summary!$K$6</x:f>
        <x:v>0</x:v>
      </x:c>
      <x:c r="M3209" s="7" t="n">
        <x:f>MAX(0,H3209-L3209)</x:f>
        <x:v>0</x:v>
      </x:c>
      <x:c r="N3209" s="7" t="n">
        <x:f>MAX(0,L3209-H3209)</x:f>
        <x:v>0</x:v>
      </x:c>
      <x:c r="O3209" s="7" t="n">
        <x:f>MAX(0,F3209+I3209-N3209)</x:f>
        <x:v>0</x:v>
      </x:c>
      <x:c r="P3209" s="7" t="n">
        <x:f>MAX(0,N3209-F3209-I3209)</x:f>
        <x:v>0</x:v>
      </x:c>
      <x:c r="Q3209" s="7" t="n">
        <x:f>MAX(0,G3209+J3209-P3209)</x:f>
        <x:v>0</x:v>
      </x:c>
      <x:c r="R3209" s="7" t="n">
        <x:f>M3209+MAX(0,K3209-MAX(0,P3209-G3209-J3209))</x:f>
        <x:v>0</x:v>
      </x:c>
      <x:c r="S3209" s="7" t="n">
        <x:f>SUM(O3209,Q3209,R3209)</x:f>
        <x:v>0</x:v>
      </x:c>
      <x:c r="T3209" s="14" t="n">
        <x:f>'Inventory detail'!T957</x:f>
        <x:v>0.272</x:v>
      </x:c>
      <x:c r="U3209" s="14" t="str">
        <x:f>'Inventory detail'!U957</x:f>
        <x:v>n.a.</x:v>
      </x:c>
      <x:c r="V3209" s="9" t="n">
        <x:f>O3209*T3209</x:f>
        <x:v>0</x:v>
      </x:c>
      <x:c r="W3209" s="9" t="n">
        <x:f>Q3209*T3209</x:f>
        <x:v>0</x:v>
      </x:c>
      <x:c r="X3209" s="9" t="n">
        <x:f>R3209*T3209</x:f>
        <x:v>0</x:v>
      </x:c>
      <x:c r="Y3209" s="9" t="n">
        <x:f>S3209*T3209</x:f>
        <x:v>0</x:v>
      </x:c>
      <x:c r="Z3209" s="9" t="str">
        <x:f>IF(ISNUMBER(U3209),S3209*(U3209-T3209),"n.a.")</x:f>
        <x:v>n.a.</x:v>
      </x:c>
      <x:c r="AA3209" s="9" t="n">
        <x:f>IF(ISNUMBER(U3209),Y3209,0)</x:f>
        <x:v>0</x:v>
      </x:c>
      <x:c r="AB3209" s="7" t="n">
        <x:f>MAX(0,L3209-SUM(F3209:K3209))</x:f>
        <x:v>0</x:v>
      </x:c>
    </x:row>
    <x:row r="3210" ht="22" customHeight="1">
      <x:c r="A3210" s="18" t="n">
        <x:f>Summary!E$41</x:f>
        <x:v>46388</x:v>
      </x:c>
      <x:c r="B3210" s="2" t="str">
        <x:f>'Inventory detail'!A958</x:f>
        <x:v>COIL</x:v>
      </x:c>
      <x:c r="C3210" s="2" t="str">
        <x:f>'Inventory detail'!B958</x:f>
        <x:v>60</x:v>
      </x:c>
      <x:c r="D3210" s="2" t="str">
        <x:f>'Inventory detail'!C958</x:f>
        <x:v>20BLU12-4</x:v>
      </x:c>
      <x:c r="E3210" s="10" t="n">
        <x:f>A2084</x:f>
        <x:v>46357</x:v>
      </x:c>
      <x:c r="F3210" s="7" t="n">
        <x:f>O2084</x:f>
        <x:v>0</x:v>
      </x:c>
      <x:c r="G3210" s="7" t="n">
        <x:f>Q2084</x:f>
        <x:v>0</x:v>
      </x:c>
      <x:c r="H3210" s="7" t="n">
        <x:f>R2084</x:f>
        <x:v>0</x:v>
      </x:c>
      <x:c r="I3210" s="7" t="n">
        <x:f>0</x:f>
        <x:v>0</x:v>
      </x:c>
      <x:c r="J3210" s="7" t="n">
        <x:f>0</x:f>
        <x:v>0</x:v>
      </x:c>
      <x:c r="K3210" s="7" t="n">
        <x:f>0</x:f>
        <x:v>0</x:v>
      </x:c>
      <x:c r="L3210" s="7" t="n">
        <x:f>'Inventory detail'!F958*Summary!$K$5*(A3210-E3210)/Summary!$K$6</x:f>
        <x:v>0</x:v>
      </x:c>
      <x:c r="M3210" s="7" t="n">
        <x:f>MAX(0,H3210-L3210)</x:f>
        <x:v>0</x:v>
      </x:c>
      <x:c r="N3210" s="7" t="n">
        <x:f>MAX(0,L3210-H3210)</x:f>
        <x:v>0</x:v>
      </x:c>
      <x:c r="O3210" s="7" t="n">
        <x:f>MAX(0,F3210+I3210-N3210)</x:f>
        <x:v>0</x:v>
      </x:c>
      <x:c r="P3210" s="7" t="n">
        <x:f>MAX(0,N3210-F3210-I3210)</x:f>
        <x:v>0</x:v>
      </x:c>
      <x:c r="Q3210" s="7" t="n">
        <x:f>MAX(0,G3210+J3210-P3210)</x:f>
        <x:v>0</x:v>
      </x:c>
      <x:c r="R3210" s="7" t="n">
        <x:f>M3210+MAX(0,K3210-MAX(0,P3210-G3210-J3210))</x:f>
        <x:v>0</x:v>
      </x:c>
      <x:c r="S3210" s="7" t="n">
        <x:f>SUM(O3210,Q3210,R3210)</x:f>
        <x:v>0</x:v>
      </x:c>
      <x:c r="T3210" s="14" t="n">
        <x:f>'Inventory detail'!T958</x:f>
        <x:v>0.1567</x:v>
      </x:c>
      <x:c r="U3210" s="14" t="n">
        <x:f>'Inventory detail'!U958</x:f>
        <x:v>0.1534845</x:v>
      </x:c>
      <x:c r="V3210" s="9" t="n">
        <x:f>O3210*T3210</x:f>
        <x:v>0</x:v>
      </x:c>
      <x:c r="W3210" s="9" t="n">
        <x:f>Q3210*T3210</x:f>
        <x:v>0</x:v>
      </x:c>
      <x:c r="X3210" s="9" t="n">
        <x:f>R3210*T3210</x:f>
        <x:v>0</x:v>
      </x:c>
      <x:c r="Y3210" s="9" t="n">
        <x:f>S3210*T3210</x:f>
        <x:v>0</x:v>
      </x:c>
      <x:c r="Z3210" s="9" t="n">
        <x:f>IF(ISNUMBER(U3210),S3210*(U3210-T3210),"n.a.")</x:f>
        <x:v>0</x:v>
      </x:c>
      <x:c r="AA3210" s="9" t="n">
        <x:f>IF(ISNUMBER(U3210),Y3210,0)</x:f>
        <x:v>0</x:v>
      </x:c>
      <x:c r="AB3210" s="7" t="n">
        <x:f>MAX(0,L3210-SUM(F3210:K3210))</x:f>
        <x:v>0</x:v>
      </x:c>
    </x:row>
    <x:row r="3211" ht="22" customHeight="1">
      <x:c r="A3211" s="18" t="n">
        <x:f>Summary!E$41</x:f>
        <x:v>46388</x:v>
      </x:c>
      <x:c r="B3211" s="2" t="str">
        <x:f>'Inventory detail'!A959</x:f>
        <x:v>COIL</x:v>
      </x:c>
      <x:c r="C3211" s="2" t="str">
        <x:f>'Inventory detail'!B959</x:f>
        <x:v>60</x:v>
      </x:c>
      <x:c r="D3211" s="2" t="str">
        <x:f>'Inventory detail'!C959</x:f>
        <x:v>20FG12-4</x:v>
      </x:c>
      <x:c r="E3211" s="10" t="n">
        <x:f>A2085</x:f>
        <x:v>46357</x:v>
      </x:c>
      <x:c r="F3211" s="7" t="n">
        <x:f>O2085</x:f>
        <x:v>0</x:v>
      </x:c>
      <x:c r="G3211" s="7" t="n">
        <x:f>Q2085</x:f>
        <x:v>0</x:v>
      </x:c>
      <x:c r="H3211" s="7" t="n">
        <x:f>R2085</x:f>
        <x:v>0</x:v>
      </x:c>
      <x:c r="I3211" s="7" t="n">
        <x:f>0</x:f>
        <x:v>0</x:v>
      </x:c>
      <x:c r="J3211" s="7" t="n">
        <x:f>0</x:f>
        <x:v>0</x:v>
      </x:c>
      <x:c r="K3211" s="7" t="n">
        <x:f>0</x:f>
        <x:v>0</x:v>
      </x:c>
      <x:c r="L3211" s="7" t="n">
        <x:f>'Inventory detail'!F959*Summary!$K$5*(A3211-E3211)/Summary!$K$6</x:f>
        <x:v>0</x:v>
      </x:c>
      <x:c r="M3211" s="7" t="n">
        <x:f>MAX(0,H3211-L3211)</x:f>
        <x:v>0</x:v>
      </x:c>
      <x:c r="N3211" s="7" t="n">
        <x:f>MAX(0,L3211-H3211)</x:f>
        <x:v>0</x:v>
      </x:c>
      <x:c r="O3211" s="7" t="n">
        <x:f>MAX(0,F3211+I3211-N3211)</x:f>
        <x:v>0</x:v>
      </x:c>
      <x:c r="P3211" s="7" t="n">
        <x:f>MAX(0,N3211-F3211-I3211)</x:f>
        <x:v>0</x:v>
      </x:c>
      <x:c r="Q3211" s="7" t="n">
        <x:f>MAX(0,G3211+J3211-P3211)</x:f>
        <x:v>0</x:v>
      </x:c>
      <x:c r="R3211" s="7" t="n">
        <x:f>M3211+MAX(0,K3211-MAX(0,P3211-G3211-J3211))</x:f>
        <x:v>0</x:v>
      </x:c>
      <x:c r="S3211" s="7" t="n">
        <x:f>SUM(O3211,Q3211,R3211)</x:f>
        <x:v>0</x:v>
      </x:c>
      <x:c r="T3211" s="14" t="n">
        <x:f>'Inventory detail'!T959</x:f>
        <x:v>0.085</x:v>
      </x:c>
      <x:c r="U3211" s="14" t="str">
        <x:f>'Inventory detail'!U959</x:f>
        <x:v>n.a.</x:v>
      </x:c>
      <x:c r="V3211" s="9" t="n">
        <x:f>O3211*T3211</x:f>
        <x:v>0</x:v>
      </x:c>
      <x:c r="W3211" s="9" t="n">
        <x:f>Q3211*T3211</x:f>
        <x:v>0</x:v>
      </x:c>
      <x:c r="X3211" s="9" t="n">
        <x:f>R3211*T3211</x:f>
        <x:v>0</x:v>
      </x:c>
      <x:c r="Y3211" s="9" t="n">
        <x:f>S3211*T3211</x:f>
        <x:v>0</x:v>
      </x:c>
      <x:c r="Z3211" s="9" t="str">
        <x:f>IF(ISNUMBER(U3211),S3211*(U3211-T3211),"n.a.")</x:f>
        <x:v>n.a.</x:v>
      </x:c>
      <x:c r="AA3211" s="9" t="n">
        <x:f>IF(ISNUMBER(U3211),Y3211,0)</x:f>
        <x:v>0</x:v>
      </x:c>
      <x:c r="AB3211" s="7" t="n">
        <x:f>MAX(0,L3211-SUM(F3211:K3211))</x:f>
        <x:v>0</x:v>
      </x:c>
    </x:row>
    <x:row r="3212" ht="22" customHeight="1">
      <x:c r="A3212" s="18" t="n">
        <x:f>Summary!E$41</x:f>
        <x:v>46388</x:v>
      </x:c>
      <x:c r="B3212" s="2" t="str">
        <x:f>'Inventory detail'!A960</x:f>
        <x:v>COIL</x:v>
      </x:c>
      <x:c r="C3212" s="2" t="str">
        <x:f>'Inventory detail'!B960</x:f>
        <x:v>60</x:v>
      </x:c>
      <x:c r="D3212" s="2" t="str">
        <x:f>'Inventory detail'!C960</x:f>
        <x:v>20MAR12-4</x:v>
      </x:c>
      <x:c r="E3212" s="10" t="n">
        <x:f>A2086</x:f>
        <x:v>46357</x:v>
      </x:c>
      <x:c r="F3212" s="7" t="n">
        <x:f>O2086</x:f>
        <x:v>0</x:v>
      </x:c>
      <x:c r="G3212" s="7" t="n">
        <x:f>Q2086</x:f>
        <x:v>0</x:v>
      </x:c>
      <x:c r="H3212" s="7" t="n">
        <x:f>R2086</x:f>
        <x:v>1700</x:v>
      </x:c>
      <x:c r="I3212" s="7" t="n">
        <x:f>0</x:f>
        <x:v>0</x:v>
      </x:c>
      <x:c r="J3212" s="7" t="n">
        <x:f>0</x:f>
        <x:v>0</x:v>
      </x:c>
      <x:c r="K3212" s="7" t="n">
        <x:f>0</x:f>
        <x:v>0</x:v>
      </x:c>
      <x:c r="L3212" s="7" t="n">
        <x:f>'Inventory detail'!F960*Summary!$K$5*(A3212-E3212)/Summary!$K$6</x:f>
        <x:v>0</x:v>
      </x:c>
      <x:c r="M3212" s="7" t="n">
        <x:f>MAX(0,H3212-L3212)</x:f>
        <x:v>1700</x:v>
      </x:c>
      <x:c r="N3212" s="7" t="n">
        <x:f>MAX(0,L3212-H3212)</x:f>
        <x:v>0</x:v>
      </x:c>
      <x:c r="O3212" s="7" t="n">
        <x:f>MAX(0,F3212+I3212-N3212)</x:f>
        <x:v>0</x:v>
      </x:c>
      <x:c r="P3212" s="7" t="n">
        <x:f>MAX(0,N3212-F3212-I3212)</x:f>
        <x:v>0</x:v>
      </x:c>
      <x:c r="Q3212" s="7" t="n">
        <x:f>MAX(0,G3212+J3212-P3212)</x:f>
        <x:v>0</x:v>
      </x:c>
      <x:c r="R3212" s="7" t="n">
        <x:f>M3212+MAX(0,K3212-MAX(0,P3212-G3212-J3212))</x:f>
        <x:v>1700</x:v>
      </x:c>
      <x:c r="S3212" s="7" t="n">
        <x:f>SUM(O3212,Q3212,R3212)</x:f>
        <x:v>1700</x:v>
      </x:c>
      <x:c r="T3212" s="14" t="n">
        <x:f>'Inventory detail'!T960</x:f>
        <x:v>0.085</x:v>
      </x:c>
      <x:c r="U3212" s="14" t="str">
        <x:f>'Inventory detail'!U960</x:f>
        <x:v>n.a.</x:v>
      </x:c>
      <x:c r="V3212" s="9" t="n">
        <x:f>O3212*T3212</x:f>
        <x:v>0</x:v>
      </x:c>
      <x:c r="W3212" s="9" t="n">
        <x:f>Q3212*T3212</x:f>
        <x:v>0</x:v>
      </x:c>
      <x:c r="X3212" s="9" t="n">
        <x:f>R3212*T3212</x:f>
        <x:v>144.5</x:v>
      </x:c>
      <x:c r="Y3212" s="9" t="n">
        <x:f>S3212*T3212</x:f>
        <x:v>144.5</x:v>
      </x:c>
      <x:c r="Z3212" s="9" t="str">
        <x:f>IF(ISNUMBER(U3212),S3212*(U3212-T3212),"n.a.")</x:f>
        <x:v>n.a.</x:v>
      </x:c>
      <x:c r="AA3212" s="9" t="n">
        <x:f>IF(ISNUMBER(U3212),Y3212,0)</x:f>
        <x:v>0</x:v>
      </x:c>
      <x:c r="AB3212" s="7" t="n">
        <x:f>MAX(0,L3212-SUM(F3212:K3212))</x:f>
        <x:v>0</x:v>
      </x:c>
    </x:row>
    <x:row r="3213" ht="22" customHeight="1">
      <x:c r="A3213" s="18" t="n">
        <x:f>Summary!E$41</x:f>
        <x:v>46388</x:v>
      </x:c>
      <x:c r="B3213" s="2" t="str">
        <x:f>'Inventory detail'!A961</x:f>
        <x:v>COIL</x:v>
      </x:c>
      <x:c r="C3213" s="2" t="str">
        <x:f>'Inventory detail'!B961</x:f>
        <x:v>60</x:v>
      </x:c>
      <x:c r="D3213" s="2" t="str">
        <x:f>'Inventory detail'!C961</x:f>
        <x:v>20RED12-4</x:v>
      </x:c>
      <x:c r="E3213" s="10" t="n">
        <x:f>A2087</x:f>
        <x:v>46357</x:v>
      </x:c>
      <x:c r="F3213" s="7" t="n">
        <x:f>O2087</x:f>
        <x:v>0</x:v>
      </x:c>
      <x:c r="G3213" s="7" t="n">
        <x:f>Q2087</x:f>
        <x:v>0</x:v>
      </x:c>
      <x:c r="H3213" s="7" t="n">
        <x:f>R2087</x:f>
        <x:v>0</x:v>
      </x:c>
      <x:c r="I3213" s="7" t="n">
        <x:f>0</x:f>
        <x:v>0</x:v>
      </x:c>
      <x:c r="J3213" s="7" t="n">
        <x:f>0</x:f>
        <x:v>0</x:v>
      </x:c>
      <x:c r="K3213" s="7" t="n">
        <x:f>0</x:f>
        <x:v>0</x:v>
      </x:c>
      <x:c r="L3213" s="7" t="n">
        <x:f>'Inventory detail'!F961*Summary!$K$5*(A3213-E3213)/Summary!$K$6</x:f>
        <x:v>0</x:v>
      </x:c>
      <x:c r="M3213" s="7" t="n">
        <x:f>MAX(0,H3213-L3213)</x:f>
        <x:v>0</x:v>
      </x:c>
      <x:c r="N3213" s="7" t="n">
        <x:f>MAX(0,L3213-H3213)</x:f>
        <x:v>0</x:v>
      </x:c>
      <x:c r="O3213" s="7" t="n">
        <x:f>MAX(0,F3213+I3213-N3213)</x:f>
        <x:v>0</x:v>
      </x:c>
      <x:c r="P3213" s="7" t="n">
        <x:f>MAX(0,N3213-F3213-I3213)</x:f>
        <x:v>0</x:v>
      </x:c>
      <x:c r="Q3213" s="7" t="n">
        <x:f>MAX(0,G3213+J3213-P3213)</x:f>
        <x:v>0</x:v>
      </x:c>
      <x:c r="R3213" s="7" t="n">
        <x:f>M3213+MAX(0,K3213-MAX(0,P3213-G3213-J3213))</x:f>
        <x:v>0</x:v>
      </x:c>
      <x:c r="S3213" s="7" t="n">
        <x:f>SUM(O3213,Q3213,R3213)</x:f>
        <x:v>0</x:v>
      </x:c>
      <x:c r="T3213" s="14" t="n">
        <x:f>'Inventory detail'!T961</x:f>
        <x:v>0.1567</x:v>
      </x:c>
      <x:c r="U3213" s="14" t="n">
        <x:f>'Inventory detail'!U961</x:f>
        <x:v>0.1534845</x:v>
      </x:c>
      <x:c r="V3213" s="9" t="n">
        <x:f>O3213*T3213</x:f>
        <x:v>0</x:v>
      </x:c>
      <x:c r="W3213" s="9" t="n">
        <x:f>Q3213*T3213</x:f>
        <x:v>0</x:v>
      </x:c>
      <x:c r="X3213" s="9" t="n">
        <x:f>R3213*T3213</x:f>
        <x:v>0</x:v>
      </x:c>
      <x:c r="Y3213" s="9" t="n">
        <x:f>S3213*T3213</x:f>
        <x:v>0</x:v>
      </x:c>
      <x:c r="Z3213" s="9" t="n">
        <x:f>IF(ISNUMBER(U3213),S3213*(U3213-T3213),"n.a.")</x:f>
        <x:v>0</x:v>
      </x:c>
      <x:c r="AA3213" s="9" t="n">
        <x:f>IF(ISNUMBER(U3213),Y3213,0)</x:f>
        <x:v>0</x:v>
      </x:c>
      <x:c r="AB3213" s="7" t="n">
        <x:f>MAX(0,L3213-SUM(F3213:K3213))</x:f>
        <x:v>0</x:v>
      </x:c>
    </x:row>
    <x:row r="3214" ht="22" customHeight="1">
      <x:c r="A3214" s="18" t="n">
        <x:f>Summary!E$41</x:f>
        <x:v>46388</x:v>
      </x:c>
      <x:c r="B3214" s="2" t="str">
        <x:f>'Inventory detail'!A962</x:f>
        <x:v>COIL</x:v>
      </x:c>
      <x:c r="C3214" s="2" t="str">
        <x:f>'Inventory detail'!B962</x:f>
        <x:v>60</x:v>
      </x:c>
      <x:c r="D3214" s="2" t="str">
        <x:f>'Inventory detail'!C962</x:f>
        <x:v>20WHT36-4</x:v>
      </x:c>
      <x:c r="E3214" s="10" t="n">
        <x:f>A2088</x:f>
        <x:v>46357</x:v>
      </x:c>
      <x:c r="F3214" s="7" t="n">
        <x:f>O2088</x:f>
        <x:v>0</x:v>
      </x:c>
      <x:c r="G3214" s="7" t="n">
        <x:f>Q2088</x:f>
        <x:v>0</x:v>
      </x:c>
      <x:c r="H3214" s="7" t="n">
        <x:f>R2088</x:f>
        <x:v>500</x:v>
      </x:c>
      <x:c r="I3214" s="7" t="n">
        <x:f>0</x:f>
        <x:v>0</x:v>
      </x:c>
      <x:c r="J3214" s="7" t="n">
        <x:f>0</x:f>
        <x:v>0</x:v>
      </x:c>
      <x:c r="K3214" s="7" t="n">
        <x:f>0</x:f>
        <x:v>0</x:v>
      </x:c>
      <x:c r="L3214" s="7" t="n">
        <x:f>'Inventory detail'!F962*Summary!$K$5*(A3214-E3214)/Summary!$K$6</x:f>
        <x:v>0</x:v>
      </x:c>
      <x:c r="M3214" s="7" t="n">
        <x:f>MAX(0,H3214-L3214)</x:f>
        <x:v>500</x:v>
      </x:c>
      <x:c r="N3214" s="7" t="n">
        <x:f>MAX(0,L3214-H3214)</x:f>
        <x:v>0</x:v>
      </x:c>
      <x:c r="O3214" s="7" t="n">
        <x:f>MAX(0,F3214+I3214-N3214)</x:f>
        <x:v>0</x:v>
      </x:c>
      <x:c r="P3214" s="7" t="n">
        <x:f>MAX(0,N3214-F3214-I3214)</x:f>
        <x:v>0</x:v>
      </x:c>
      <x:c r="Q3214" s="7" t="n">
        <x:f>MAX(0,G3214+J3214-P3214)</x:f>
        <x:v>0</x:v>
      </x:c>
      <x:c r="R3214" s="7" t="n">
        <x:f>M3214+MAX(0,K3214-MAX(0,P3214-G3214-J3214))</x:f>
        <x:v>500</x:v>
      </x:c>
      <x:c r="S3214" s="7" t="n">
        <x:f>SUM(O3214,Q3214,R3214)</x:f>
        <x:v>500</x:v>
      </x:c>
      <x:c r="T3214" s="14" t="n">
        <x:f>'Inventory detail'!T962</x:f>
        <x:v>0.456</x:v>
      </x:c>
      <x:c r="U3214" s="14" t="n">
        <x:f>'Inventory detail'!U962</x:f>
        <x:v>0.4467515</x:v>
      </x:c>
      <x:c r="V3214" s="9" t="n">
        <x:f>O3214*T3214</x:f>
        <x:v>0</x:v>
      </x:c>
      <x:c r="W3214" s="9" t="n">
        <x:f>Q3214*T3214</x:f>
        <x:v>0</x:v>
      </x:c>
      <x:c r="X3214" s="9" t="n">
        <x:f>R3214*T3214</x:f>
        <x:v>228</x:v>
      </x:c>
      <x:c r="Y3214" s="9" t="n">
        <x:f>S3214*T3214</x:f>
        <x:v>228</x:v>
      </x:c>
      <x:c r="Z3214" s="9" t="n">
        <x:f>IF(ISNUMBER(U3214),S3214*(U3214-T3214),"n.a.")</x:f>
        <x:v>-4.624249999999996</x:v>
      </x:c>
      <x:c r="AA3214" s="9" t="n">
        <x:f>IF(ISNUMBER(U3214),Y3214,0)</x:f>
        <x:v>228</x:v>
      </x:c>
      <x:c r="AB3214" s="7" t="n">
        <x:f>MAX(0,L3214-SUM(F3214:K3214))</x:f>
        <x:v>0</x:v>
      </x:c>
    </x:row>
    <x:row r="3215" ht="22" customHeight="1">
      <x:c r="A3215" s="18" t="n">
        <x:f>Summary!E$41</x:f>
        <x:v>46388</x:v>
      </x:c>
      <x:c r="B3215" s="2" t="str">
        <x:f>'Inventory detail'!A963</x:f>
        <x:v>COIL</x:v>
      </x:c>
      <x:c r="C3215" s="2" t="str">
        <x:f>'Inventory detail'!B963</x:f>
        <x:v>60</x:v>
      </x:c>
      <x:c r="D3215" s="2" t="str">
        <x:f>'Inventory detail'!C963</x:f>
        <x:v>22BLU12-4</x:v>
      </x:c>
      <x:c r="E3215" s="10" t="n">
        <x:f>A2089</x:f>
        <x:v>46357</x:v>
      </x:c>
      <x:c r="F3215" s="7" t="n">
        <x:f>O2089</x:f>
        <x:v>0</x:v>
      </x:c>
      <x:c r="G3215" s="7" t="n">
        <x:f>Q2089</x:f>
        <x:v>0</x:v>
      </x:c>
      <x:c r="H3215" s="7" t="n">
        <x:f>R2089</x:f>
        <x:v>0</x:v>
      </x:c>
      <x:c r="I3215" s="7" t="n">
        <x:f>0</x:f>
        <x:v>0</x:v>
      </x:c>
      <x:c r="J3215" s="7" t="n">
        <x:f>0</x:f>
        <x:v>0</x:v>
      </x:c>
      <x:c r="K3215" s="7" t="n">
        <x:f>0</x:f>
        <x:v>0</x:v>
      </x:c>
      <x:c r="L3215" s="7" t="n">
        <x:f>'Inventory detail'!F963*Summary!$K$5*(A3215-E3215)/Summary!$K$6</x:f>
        <x:v>0</x:v>
      </x:c>
      <x:c r="M3215" s="7" t="n">
        <x:f>MAX(0,H3215-L3215)</x:f>
        <x:v>0</x:v>
      </x:c>
      <x:c r="N3215" s="7" t="n">
        <x:f>MAX(0,L3215-H3215)</x:f>
        <x:v>0</x:v>
      </x:c>
      <x:c r="O3215" s="7" t="n">
        <x:f>MAX(0,F3215+I3215-N3215)</x:f>
        <x:v>0</x:v>
      </x:c>
      <x:c r="P3215" s="7" t="n">
        <x:f>MAX(0,N3215-F3215-I3215)</x:f>
        <x:v>0</x:v>
      </x:c>
      <x:c r="Q3215" s="7" t="n">
        <x:f>MAX(0,G3215+J3215-P3215)</x:f>
        <x:v>0</x:v>
      </x:c>
      <x:c r="R3215" s="7" t="n">
        <x:f>M3215+MAX(0,K3215-MAX(0,P3215-G3215-J3215))</x:f>
        <x:v>0</x:v>
      </x:c>
      <x:c r="S3215" s="7" t="n">
        <x:f>SUM(O3215,Q3215,R3215)</x:f>
        <x:v>0</x:v>
      </x:c>
      <x:c r="T3215" s="14" t="n">
        <x:f>'Inventory detail'!T963</x:f>
        <x:v>0.09480000000000001</x:v>
      </x:c>
      <x:c r="U3215" s="14" t="str">
        <x:f>'Inventory detail'!U963</x:f>
        <x:v>n.a.</x:v>
      </x:c>
      <x:c r="V3215" s="9" t="n">
        <x:f>O3215*T3215</x:f>
        <x:v>0</x:v>
      </x:c>
      <x:c r="W3215" s="9" t="n">
        <x:f>Q3215*T3215</x:f>
        <x:v>0</x:v>
      </x:c>
      <x:c r="X3215" s="9" t="n">
        <x:f>R3215*T3215</x:f>
        <x:v>0</x:v>
      </x:c>
      <x:c r="Y3215" s="9" t="n">
        <x:f>S3215*T3215</x:f>
        <x:v>0</x:v>
      </x:c>
      <x:c r="Z3215" s="9" t="str">
        <x:f>IF(ISNUMBER(U3215),S3215*(U3215-T3215),"n.a.")</x:f>
        <x:v>n.a.</x:v>
      </x:c>
      <x:c r="AA3215" s="9" t="n">
        <x:f>IF(ISNUMBER(U3215),Y3215,0)</x:f>
        <x:v>0</x:v>
      </x:c>
      <x:c r="AB3215" s="7" t="n">
        <x:f>MAX(0,L3215-SUM(F3215:K3215))</x:f>
        <x:v>0</x:v>
      </x:c>
    </x:row>
    <x:row r="3216" ht="22" customHeight="1">
      <x:c r="A3216" s="18" t="n">
        <x:f>Summary!E$41</x:f>
        <x:v>46388</x:v>
      </x:c>
      <x:c r="B3216" s="2" t="str">
        <x:f>'Inventory detail'!A964</x:f>
        <x:v>COIL</x:v>
      </x:c>
      <x:c r="C3216" s="2" t="str">
        <x:f>'Inventory detail'!B964</x:f>
        <x:v>60</x:v>
      </x:c>
      <x:c r="D3216" s="2" t="str">
        <x:f>'Inventory detail'!C964</x:f>
        <x:v>22FG12-4</x:v>
      </x:c>
      <x:c r="E3216" s="10" t="n">
        <x:f>A2090</x:f>
        <x:v>46357</x:v>
      </x:c>
      <x:c r="F3216" s="7" t="n">
        <x:f>O2090</x:f>
        <x:v>0</x:v>
      </x:c>
      <x:c r="G3216" s="7" t="n">
        <x:f>Q2090</x:f>
        <x:v>0</x:v>
      </x:c>
      <x:c r="H3216" s="7" t="n">
        <x:f>R2090</x:f>
        <x:v>0</x:v>
      </x:c>
      <x:c r="I3216" s="7" t="n">
        <x:f>0</x:f>
        <x:v>0</x:v>
      </x:c>
      <x:c r="J3216" s="7" t="n">
        <x:f>0</x:f>
        <x:v>0</x:v>
      </x:c>
      <x:c r="K3216" s="7" t="n">
        <x:f>0</x:f>
        <x:v>0</x:v>
      </x:c>
      <x:c r="L3216" s="7" t="n">
        <x:f>'Inventory detail'!F964*Summary!$K$5*(A3216-E3216)/Summary!$K$6</x:f>
        <x:v>0</x:v>
      </x:c>
      <x:c r="M3216" s="7" t="n">
        <x:f>MAX(0,H3216-L3216)</x:f>
        <x:v>0</x:v>
      </x:c>
      <x:c r="N3216" s="7" t="n">
        <x:f>MAX(0,L3216-H3216)</x:f>
        <x:v>0</x:v>
      </x:c>
      <x:c r="O3216" s="7" t="n">
        <x:f>MAX(0,F3216+I3216-N3216)</x:f>
        <x:v>0</x:v>
      </x:c>
      <x:c r="P3216" s="7" t="n">
        <x:f>MAX(0,N3216-F3216-I3216)</x:f>
        <x:v>0</x:v>
      </x:c>
      <x:c r="Q3216" s="7" t="n">
        <x:f>MAX(0,G3216+J3216-P3216)</x:f>
        <x:v>0</x:v>
      </x:c>
      <x:c r="R3216" s="7" t="n">
        <x:f>M3216+MAX(0,K3216-MAX(0,P3216-G3216-J3216))</x:f>
        <x:v>0</x:v>
      </x:c>
      <x:c r="S3216" s="7" t="n">
        <x:f>SUM(O3216,Q3216,R3216)</x:f>
        <x:v>0</x:v>
      </x:c>
      <x:c r="T3216" s="14" t="n">
        <x:f>'Inventory detail'!T964</x:f>
        <x:v>0.09480000000000001</x:v>
      </x:c>
      <x:c r="U3216" s="14" t="str">
        <x:f>'Inventory detail'!U964</x:f>
        <x:v>n.a.</x:v>
      </x:c>
      <x:c r="V3216" s="9" t="n">
        <x:f>O3216*T3216</x:f>
        <x:v>0</x:v>
      </x:c>
      <x:c r="W3216" s="9" t="n">
        <x:f>Q3216*T3216</x:f>
        <x:v>0</x:v>
      </x:c>
      <x:c r="X3216" s="9" t="n">
        <x:f>R3216*T3216</x:f>
        <x:v>0</x:v>
      </x:c>
      <x:c r="Y3216" s="9" t="n">
        <x:f>S3216*T3216</x:f>
        <x:v>0</x:v>
      </x:c>
      <x:c r="Z3216" s="9" t="str">
        <x:f>IF(ISNUMBER(U3216),S3216*(U3216-T3216),"n.a.")</x:f>
        <x:v>n.a.</x:v>
      </x:c>
      <x:c r="AA3216" s="9" t="n">
        <x:f>IF(ISNUMBER(U3216),Y3216,0)</x:f>
        <x:v>0</x:v>
      </x:c>
      <x:c r="AB3216" s="7" t="n">
        <x:f>MAX(0,L3216-SUM(F3216:K3216))</x:f>
        <x:v>0</x:v>
      </x:c>
    </x:row>
    <x:row r="3217" ht="22" customHeight="1">
      <x:c r="A3217" s="18" t="n">
        <x:f>Summary!E$41</x:f>
        <x:v>46388</x:v>
      </x:c>
      <x:c r="B3217" s="2" t="str">
        <x:f>'Inventory detail'!A965</x:f>
        <x:v>COIL</x:v>
      </x:c>
      <x:c r="C3217" s="2" t="str">
        <x:f>'Inventory detail'!B965</x:f>
        <x:v>60</x:v>
      </x:c>
      <x:c r="D3217" s="2" t="str">
        <x:f>'Inventory detail'!C965</x:f>
        <x:v>22RED12-4</x:v>
      </x:c>
      <x:c r="E3217" s="10" t="n">
        <x:f>A2091</x:f>
        <x:v>46357</x:v>
      </x:c>
      <x:c r="F3217" s="7" t="n">
        <x:f>O2091</x:f>
        <x:v>0</x:v>
      </x:c>
      <x:c r="G3217" s="7" t="n">
        <x:f>Q2091</x:f>
        <x:v>0</x:v>
      </x:c>
      <x:c r="H3217" s="7" t="n">
        <x:f>R2091</x:f>
        <x:v>0</x:v>
      </x:c>
      <x:c r="I3217" s="7" t="n">
        <x:f>0</x:f>
        <x:v>0</x:v>
      </x:c>
      <x:c r="J3217" s="7" t="n">
        <x:f>0</x:f>
        <x:v>0</x:v>
      </x:c>
      <x:c r="K3217" s="7" t="n">
        <x:f>0</x:f>
        <x:v>0</x:v>
      </x:c>
      <x:c r="L3217" s="7" t="n">
        <x:f>'Inventory detail'!F965*Summary!$K$5*(A3217-E3217)/Summary!$K$6</x:f>
        <x:v>0</x:v>
      </x:c>
      <x:c r="M3217" s="7" t="n">
        <x:f>MAX(0,H3217-L3217)</x:f>
        <x:v>0</x:v>
      </x:c>
      <x:c r="N3217" s="7" t="n">
        <x:f>MAX(0,L3217-H3217)</x:f>
        <x:v>0</x:v>
      </x:c>
      <x:c r="O3217" s="7" t="n">
        <x:f>MAX(0,F3217+I3217-N3217)</x:f>
        <x:v>0</x:v>
      </x:c>
      <x:c r="P3217" s="7" t="n">
        <x:f>MAX(0,N3217-F3217-I3217)</x:f>
        <x:v>0</x:v>
      </x:c>
      <x:c r="Q3217" s="7" t="n">
        <x:f>MAX(0,G3217+J3217-P3217)</x:f>
        <x:v>0</x:v>
      </x:c>
      <x:c r="R3217" s="7" t="n">
        <x:f>M3217+MAX(0,K3217-MAX(0,P3217-G3217-J3217))</x:f>
        <x:v>0</x:v>
      </x:c>
      <x:c r="S3217" s="7" t="n">
        <x:f>SUM(O3217,Q3217,R3217)</x:f>
        <x:v>0</x:v>
      </x:c>
      <x:c r="T3217" s="14" t="n">
        <x:f>'Inventory detail'!T965</x:f>
        <x:v>0.09480000000000001</x:v>
      </x:c>
      <x:c r="U3217" s="14" t="str">
        <x:f>'Inventory detail'!U965</x:f>
        <x:v>n.a.</x:v>
      </x:c>
      <x:c r="V3217" s="9" t="n">
        <x:f>O3217*T3217</x:f>
        <x:v>0</x:v>
      </x:c>
      <x:c r="W3217" s="9" t="n">
        <x:f>Q3217*T3217</x:f>
        <x:v>0</x:v>
      </x:c>
      <x:c r="X3217" s="9" t="n">
        <x:f>R3217*T3217</x:f>
        <x:v>0</x:v>
      </x:c>
      <x:c r="Y3217" s="9" t="n">
        <x:f>S3217*T3217</x:f>
        <x:v>0</x:v>
      </x:c>
      <x:c r="Z3217" s="9" t="str">
        <x:f>IF(ISNUMBER(U3217),S3217*(U3217-T3217),"n.a.")</x:f>
        <x:v>n.a.</x:v>
      </x:c>
      <x:c r="AA3217" s="9" t="n">
        <x:f>IF(ISNUMBER(U3217),Y3217,0)</x:f>
        <x:v>0</x:v>
      </x:c>
      <x:c r="AB3217" s="7" t="n">
        <x:f>MAX(0,L3217-SUM(F3217:K3217))</x:f>
        <x:v>0</x:v>
      </x:c>
    </x:row>
    <x:row r="3218" ht="22" customHeight="1">
      <x:c r="A3218" s="18" t="n">
        <x:f>Summary!E$41</x:f>
        <x:v>46388</x:v>
      </x:c>
      <x:c r="B3218" s="2" t="str">
        <x:f>'Inventory detail'!A966</x:f>
        <x:v>COIL</x:v>
      </x:c>
      <x:c r="C3218" s="2" t="str">
        <x:f>'Inventory detail'!B966</x:f>
        <x:v>60</x:v>
      </x:c>
      <x:c r="D3218" s="2" t="str">
        <x:f>'Inventory detail'!C966</x:f>
        <x:v>22WHT36-4</x:v>
      </x:c>
      <x:c r="E3218" s="10" t="n">
        <x:f>A2092</x:f>
        <x:v>46357</x:v>
      </x:c>
      <x:c r="F3218" s="7" t="n">
        <x:f>O2092</x:f>
        <x:v>0</x:v>
      </x:c>
      <x:c r="G3218" s="7" t="n">
        <x:f>Q2092</x:f>
        <x:v>0</x:v>
      </x:c>
      <x:c r="H3218" s="7" t="n">
        <x:f>R2092</x:f>
        <x:v>300</x:v>
      </x:c>
      <x:c r="I3218" s="7" t="n">
        <x:f>0</x:f>
        <x:v>0</x:v>
      </x:c>
      <x:c r="J3218" s="7" t="n">
        <x:f>0</x:f>
        <x:v>0</x:v>
      </x:c>
      <x:c r="K3218" s="7" t="n">
        <x:f>0</x:f>
        <x:v>0</x:v>
      </x:c>
      <x:c r="L3218" s="7" t="n">
        <x:f>'Inventory detail'!F966*Summary!$K$5*(A3218-E3218)/Summary!$K$6</x:f>
        <x:v>0</x:v>
      </x:c>
      <x:c r="M3218" s="7" t="n">
        <x:f>MAX(0,H3218-L3218)</x:f>
        <x:v>300</x:v>
      </x:c>
      <x:c r="N3218" s="7" t="n">
        <x:f>MAX(0,L3218-H3218)</x:f>
        <x:v>0</x:v>
      </x:c>
      <x:c r="O3218" s="7" t="n">
        <x:f>MAX(0,F3218+I3218-N3218)</x:f>
        <x:v>0</x:v>
      </x:c>
      <x:c r="P3218" s="7" t="n">
        <x:f>MAX(0,N3218-F3218-I3218)</x:f>
        <x:v>0</x:v>
      </x:c>
      <x:c r="Q3218" s="7" t="n">
        <x:f>MAX(0,G3218+J3218-P3218)</x:f>
        <x:v>0</x:v>
      </x:c>
      <x:c r="R3218" s="7" t="n">
        <x:f>M3218+MAX(0,K3218-MAX(0,P3218-G3218-J3218))</x:f>
        <x:v>300</x:v>
      </x:c>
      <x:c r="S3218" s="7" t="n">
        <x:f>SUM(O3218,Q3218,R3218)</x:f>
        <x:v>300</x:v>
      </x:c>
      <x:c r="T3218" s="14" t="n">
        <x:f>'Inventory detail'!T966</x:f>
        <x:v>0.4882</x:v>
      </x:c>
      <x:c r="U3218" s="14" t="n">
        <x:f>'Inventory detail'!U966</x:f>
        <x:v>0.4783545</x:v>
      </x:c>
      <x:c r="V3218" s="9" t="n">
        <x:f>O3218*T3218</x:f>
        <x:v>0</x:v>
      </x:c>
      <x:c r="W3218" s="9" t="n">
        <x:f>Q3218*T3218</x:f>
        <x:v>0</x:v>
      </x:c>
      <x:c r="X3218" s="9" t="n">
        <x:f>R3218*T3218</x:f>
        <x:v>146.46</x:v>
      </x:c>
      <x:c r="Y3218" s="9" t="n">
        <x:f>S3218*T3218</x:f>
        <x:v>146.46</x:v>
      </x:c>
      <x:c r="Z3218" s="9" t="n">
        <x:f>IF(ISNUMBER(U3218),S3218*(U3218-T3218),"n.a.")</x:f>
        <x:v>-2.9536500000000023</x:v>
      </x:c>
      <x:c r="AA3218" s="9" t="n">
        <x:f>IF(ISNUMBER(U3218),Y3218,0)</x:f>
        <x:v>146.46</x:v>
      </x:c>
      <x:c r="AB3218" s="7" t="n">
        <x:f>MAX(0,L3218-SUM(F3218:K3218))</x:f>
        <x:v>0</x:v>
      </x:c>
    </x:row>
    <x:row r="3219" ht="22" customHeight="1">
      <x:c r="A3219" s="18" t="n">
        <x:f>Summary!E$41</x:f>
        <x:v>46388</x:v>
      </x:c>
      <x:c r="B3219" s="2" t="str">
        <x:f>'Inventory detail'!A967</x:f>
        <x:v>COIL</x:v>
      </x:c>
      <x:c r="C3219" s="2" t="str">
        <x:f>'Inventory detail'!B967</x:f>
        <x:v>60</x:v>
      </x:c>
      <x:c r="D3219" s="2" t="str">
        <x:f>'Inventory detail'!C967</x:f>
        <x:v>25FG12-4</x:v>
      </x:c>
      <x:c r="E3219" s="10" t="n">
        <x:f>A2093</x:f>
        <x:v>46357</x:v>
      </x:c>
      <x:c r="F3219" s="7" t="n">
        <x:f>O2093</x:f>
        <x:v>0</x:v>
      </x:c>
      <x:c r="G3219" s="7" t="n">
        <x:f>Q2093</x:f>
        <x:v>0</x:v>
      </x:c>
      <x:c r="H3219" s="7" t="n">
        <x:f>R2093</x:f>
        <x:v>0</x:v>
      </x:c>
      <x:c r="I3219" s="7" t="n">
        <x:f>0</x:f>
        <x:v>0</x:v>
      </x:c>
      <x:c r="J3219" s="7" t="n">
        <x:f>0</x:f>
        <x:v>0</x:v>
      </x:c>
      <x:c r="K3219" s="7" t="n">
        <x:f>0</x:f>
        <x:v>0</x:v>
      </x:c>
      <x:c r="L3219" s="7" t="n">
        <x:f>'Inventory detail'!F967*Summary!$K$5*(A3219-E3219)/Summary!$K$6</x:f>
        <x:v>0</x:v>
      </x:c>
      <x:c r="M3219" s="7" t="n">
        <x:f>MAX(0,H3219-L3219)</x:f>
        <x:v>0</x:v>
      </x:c>
      <x:c r="N3219" s="7" t="n">
        <x:f>MAX(0,L3219-H3219)</x:f>
        <x:v>0</x:v>
      </x:c>
      <x:c r="O3219" s="7" t="n">
        <x:f>MAX(0,F3219+I3219-N3219)</x:f>
        <x:v>0</x:v>
      </x:c>
      <x:c r="P3219" s="7" t="n">
        <x:f>MAX(0,N3219-F3219-I3219)</x:f>
        <x:v>0</x:v>
      </x:c>
      <x:c r="Q3219" s="7" t="n">
        <x:f>MAX(0,G3219+J3219-P3219)</x:f>
        <x:v>0</x:v>
      </x:c>
      <x:c r="R3219" s="7" t="n">
        <x:f>M3219+MAX(0,K3219-MAX(0,P3219-G3219-J3219))</x:f>
        <x:v>0</x:v>
      </x:c>
      <x:c r="S3219" s="7" t="n">
        <x:f>SUM(O3219,Q3219,R3219)</x:f>
        <x:v>0</x:v>
      </x:c>
      <x:c r="T3219" s="14" t="n">
        <x:f>'Inventory detail'!T967</x:f>
        <x:v>0.1158</x:v>
      </x:c>
      <x:c r="U3219" s="14" t="str">
        <x:f>'Inventory detail'!U967</x:f>
        <x:v>n.a.</x:v>
      </x:c>
      <x:c r="V3219" s="9" t="n">
        <x:f>O3219*T3219</x:f>
        <x:v>0</x:v>
      </x:c>
      <x:c r="W3219" s="9" t="n">
        <x:f>Q3219*T3219</x:f>
        <x:v>0</x:v>
      </x:c>
      <x:c r="X3219" s="9" t="n">
        <x:f>R3219*T3219</x:f>
        <x:v>0</x:v>
      </x:c>
      <x:c r="Y3219" s="9" t="n">
        <x:f>S3219*T3219</x:f>
        <x:v>0</x:v>
      </x:c>
      <x:c r="Z3219" s="9" t="str">
        <x:f>IF(ISNUMBER(U3219),S3219*(U3219-T3219),"n.a.")</x:f>
        <x:v>n.a.</x:v>
      </x:c>
      <x:c r="AA3219" s="9" t="n">
        <x:f>IF(ISNUMBER(U3219),Y3219,0)</x:f>
        <x:v>0</x:v>
      </x:c>
      <x:c r="AB3219" s="7" t="n">
        <x:f>MAX(0,L3219-SUM(F3219:K3219))</x:f>
        <x:v>0</x:v>
      </x:c>
    </x:row>
    <x:row r="3220" ht="22" customHeight="1">
      <x:c r="A3220" s="18" t="n">
        <x:f>Summary!E$41</x:f>
        <x:v>46388</x:v>
      </x:c>
      <x:c r="B3220" s="2" t="str">
        <x:f>'Inventory detail'!A968</x:f>
        <x:v>COIL</x:v>
      </x:c>
      <x:c r="C3220" s="2" t="str">
        <x:f>'Inventory detail'!B968</x:f>
        <x:v>60</x:v>
      </x:c>
      <x:c r="D3220" s="2" t="str">
        <x:f>'Inventory detail'!C968</x:f>
        <x:v>25MAR12-4</x:v>
      </x:c>
      <x:c r="E3220" s="10" t="n">
        <x:f>A2094</x:f>
        <x:v>46357</x:v>
      </x:c>
      <x:c r="F3220" s="7" t="n">
        <x:f>O2094</x:f>
        <x:v>0</x:v>
      </x:c>
      <x:c r="G3220" s="7" t="n">
        <x:f>Q2094</x:f>
        <x:v>0</x:v>
      </x:c>
      <x:c r="H3220" s="7" t="n">
        <x:f>R2094</x:f>
        <x:v>0</x:v>
      </x:c>
      <x:c r="I3220" s="7" t="n">
        <x:f>0</x:f>
        <x:v>0</x:v>
      </x:c>
      <x:c r="J3220" s="7" t="n">
        <x:f>0</x:f>
        <x:v>0</x:v>
      </x:c>
      <x:c r="K3220" s="7" t="n">
        <x:f>0</x:f>
        <x:v>0</x:v>
      </x:c>
      <x:c r="L3220" s="7" t="n">
        <x:f>'Inventory detail'!F968*Summary!$K$5*(A3220-E3220)/Summary!$K$6</x:f>
        <x:v>0</x:v>
      </x:c>
      <x:c r="M3220" s="7" t="n">
        <x:f>MAX(0,H3220-L3220)</x:f>
        <x:v>0</x:v>
      </x:c>
      <x:c r="N3220" s="7" t="n">
        <x:f>MAX(0,L3220-H3220)</x:f>
        <x:v>0</x:v>
      </x:c>
      <x:c r="O3220" s="7" t="n">
        <x:f>MAX(0,F3220+I3220-N3220)</x:f>
        <x:v>0</x:v>
      </x:c>
      <x:c r="P3220" s="7" t="n">
        <x:f>MAX(0,N3220-F3220-I3220)</x:f>
        <x:v>0</x:v>
      </x:c>
      <x:c r="Q3220" s="7" t="n">
        <x:f>MAX(0,G3220+J3220-P3220)</x:f>
        <x:v>0</x:v>
      </x:c>
      <x:c r="R3220" s="7" t="n">
        <x:f>M3220+MAX(0,K3220-MAX(0,P3220-G3220-J3220))</x:f>
        <x:v>0</x:v>
      </x:c>
      <x:c r="S3220" s="7" t="n">
        <x:f>SUM(O3220,Q3220,R3220)</x:f>
        <x:v>0</x:v>
      </x:c>
      <x:c r="T3220" s="14" t="n">
        <x:f>'Inventory detail'!T968</x:f>
        <x:v>0.1158</x:v>
      </x:c>
      <x:c r="U3220" s="14" t="str">
        <x:f>'Inventory detail'!U968</x:f>
        <x:v>n.a.</x:v>
      </x:c>
      <x:c r="V3220" s="9" t="n">
        <x:f>O3220*T3220</x:f>
        <x:v>0</x:v>
      </x:c>
      <x:c r="W3220" s="9" t="n">
        <x:f>Q3220*T3220</x:f>
        <x:v>0</x:v>
      </x:c>
      <x:c r="X3220" s="9" t="n">
        <x:f>R3220*T3220</x:f>
        <x:v>0</x:v>
      </x:c>
      <x:c r="Y3220" s="9" t="n">
        <x:f>S3220*T3220</x:f>
        <x:v>0</x:v>
      </x:c>
      <x:c r="Z3220" s="9" t="str">
        <x:f>IF(ISNUMBER(U3220),S3220*(U3220-T3220),"n.a.")</x:f>
        <x:v>n.a.</x:v>
      </x:c>
      <x:c r="AA3220" s="9" t="n">
        <x:f>IF(ISNUMBER(U3220),Y3220,0)</x:f>
        <x:v>0</x:v>
      </x:c>
      <x:c r="AB3220" s="7" t="n">
        <x:f>MAX(0,L3220-SUM(F3220:K3220))</x:f>
        <x:v>0</x:v>
      </x:c>
    </x:row>
    <x:row r="3221" ht="22" customHeight="1">
      <x:c r="A3221" s="18" t="n">
        <x:f>Summary!E$41</x:f>
        <x:v>46388</x:v>
      </x:c>
      <x:c r="B3221" s="2" t="str">
        <x:f>'Inventory detail'!A969</x:f>
        <x:v>COIL</x:v>
      </x:c>
      <x:c r="C3221" s="2" t="str">
        <x:f>'Inventory detail'!B969</x:f>
        <x:v>60</x:v>
      </x:c>
      <x:c r="D3221" s="2" t="str">
        <x:f>'Inventory detail'!C969</x:f>
        <x:v>25RED12-4</x:v>
      </x:c>
      <x:c r="E3221" s="10" t="n">
        <x:f>A2095</x:f>
        <x:v>46357</x:v>
      </x:c>
      <x:c r="F3221" s="7" t="n">
        <x:f>O2095</x:f>
        <x:v>0</x:v>
      </x:c>
      <x:c r="G3221" s="7" t="n">
        <x:f>Q2095</x:f>
        <x:v>0</x:v>
      </x:c>
      <x:c r="H3221" s="7" t="n">
        <x:f>R2095</x:f>
        <x:v>0</x:v>
      </x:c>
      <x:c r="I3221" s="7" t="n">
        <x:f>0</x:f>
        <x:v>0</x:v>
      </x:c>
      <x:c r="J3221" s="7" t="n">
        <x:f>0</x:f>
        <x:v>0</x:v>
      </x:c>
      <x:c r="K3221" s="7" t="n">
        <x:f>0</x:f>
        <x:v>0</x:v>
      </x:c>
      <x:c r="L3221" s="7" t="n">
        <x:f>'Inventory detail'!F969*Summary!$K$5*(A3221-E3221)/Summary!$K$6</x:f>
        <x:v>0</x:v>
      </x:c>
      <x:c r="M3221" s="7" t="n">
        <x:f>MAX(0,H3221-L3221)</x:f>
        <x:v>0</x:v>
      </x:c>
      <x:c r="N3221" s="7" t="n">
        <x:f>MAX(0,L3221-H3221)</x:f>
        <x:v>0</x:v>
      </x:c>
      <x:c r="O3221" s="7" t="n">
        <x:f>MAX(0,F3221+I3221-N3221)</x:f>
        <x:v>0</x:v>
      </x:c>
      <x:c r="P3221" s="7" t="n">
        <x:f>MAX(0,N3221-F3221-I3221)</x:f>
        <x:v>0</x:v>
      </x:c>
      <x:c r="Q3221" s="7" t="n">
        <x:f>MAX(0,G3221+J3221-P3221)</x:f>
        <x:v>0</x:v>
      </x:c>
      <x:c r="R3221" s="7" t="n">
        <x:f>M3221+MAX(0,K3221-MAX(0,P3221-G3221-J3221))</x:f>
        <x:v>0</x:v>
      </x:c>
      <x:c r="S3221" s="7" t="n">
        <x:f>SUM(O3221,Q3221,R3221)</x:f>
        <x:v>0</x:v>
      </x:c>
      <x:c r="T3221" s="14" t="n">
        <x:f>'Inventory detail'!T969</x:f>
        <x:v>0.1158</x:v>
      </x:c>
      <x:c r="U3221" s="14" t="str">
        <x:f>'Inventory detail'!U969</x:f>
        <x:v>n.a.</x:v>
      </x:c>
      <x:c r="V3221" s="9" t="n">
        <x:f>O3221*T3221</x:f>
        <x:v>0</x:v>
      </x:c>
      <x:c r="W3221" s="9" t="n">
        <x:f>Q3221*T3221</x:f>
        <x:v>0</x:v>
      </x:c>
      <x:c r="X3221" s="9" t="n">
        <x:f>R3221*T3221</x:f>
        <x:v>0</x:v>
      </x:c>
      <x:c r="Y3221" s="9" t="n">
        <x:f>S3221*T3221</x:f>
        <x:v>0</x:v>
      </x:c>
      <x:c r="Z3221" s="9" t="str">
        <x:f>IF(ISNUMBER(U3221),S3221*(U3221-T3221),"n.a.")</x:f>
        <x:v>n.a.</x:v>
      </x:c>
      <x:c r="AA3221" s="9" t="n">
        <x:f>IF(ISNUMBER(U3221),Y3221,0)</x:f>
        <x:v>0</x:v>
      </x:c>
      <x:c r="AB3221" s="7" t="n">
        <x:f>MAX(0,L3221-SUM(F3221:K3221))</x:f>
        <x:v>0</x:v>
      </x:c>
    </x:row>
    <x:row r="3222" ht="22" customHeight="1">
      <x:c r="A3222" s="18" t="n">
        <x:f>Summary!E$41</x:f>
        <x:v>46388</x:v>
      </x:c>
      <x:c r="B3222" s="2" t="str">
        <x:f>'Inventory detail'!A970</x:f>
        <x:v>COIL</x:v>
      </x:c>
      <x:c r="C3222" s="2" t="str">
        <x:f>'Inventory detail'!B970</x:f>
        <x:v>60</x:v>
      </x:c>
      <x:c r="D3222" s="2" t="str">
        <x:f>'Inventory detail'!C970</x:f>
        <x:v>25WHT36-4</x:v>
      </x:c>
      <x:c r="E3222" s="10" t="n">
        <x:f>A2096</x:f>
        <x:v>46357</x:v>
      </x:c>
      <x:c r="F3222" s="7" t="n">
        <x:f>O2096</x:f>
        <x:v>0</x:v>
      </x:c>
      <x:c r="G3222" s="7" t="n">
        <x:f>Q2096</x:f>
        <x:v>0</x:v>
      </x:c>
      <x:c r="H3222" s="7" t="n">
        <x:f>R2096</x:f>
        <x:v>300</x:v>
      </x:c>
      <x:c r="I3222" s="7" t="n">
        <x:f>0</x:f>
        <x:v>0</x:v>
      </x:c>
      <x:c r="J3222" s="7" t="n">
        <x:f>0</x:f>
        <x:v>0</x:v>
      </x:c>
      <x:c r="K3222" s="7" t="n">
        <x:f>0</x:f>
        <x:v>0</x:v>
      </x:c>
      <x:c r="L3222" s="7" t="n">
        <x:f>'Inventory detail'!F970*Summary!$K$5*(A3222-E3222)/Summary!$K$6</x:f>
        <x:v>0</x:v>
      </x:c>
      <x:c r="M3222" s="7" t="n">
        <x:f>MAX(0,H3222-L3222)</x:f>
        <x:v>300</x:v>
      </x:c>
      <x:c r="N3222" s="7" t="n">
        <x:f>MAX(0,L3222-H3222)</x:f>
        <x:v>0</x:v>
      </x:c>
      <x:c r="O3222" s="7" t="n">
        <x:f>MAX(0,F3222+I3222-N3222)</x:f>
        <x:v>0</x:v>
      </x:c>
      <x:c r="P3222" s="7" t="n">
        <x:f>MAX(0,N3222-F3222-I3222)</x:f>
        <x:v>0</x:v>
      </x:c>
      <x:c r="Q3222" s="7" t="n">
        <x:f>MAX(0,G3222+J3222-P3222)</x:f>
        <x:v>0</x:v>
      </x:c>
      <x:c r="R3222" s="7" t="n">
        <x:f>M3222+MAX(0,K3222-MAX(0,P3222-G3222-J3222))</x:f>
        <x:v>300</x:v>
      </x:c>
      <x:c r="S3222" s="7" t="n">
        <x:f>SUM(O3222,Q3222,R3222)</x:f>
        <x:v>300</x:v>
      </x:c>
      <x:c r="T3222" s="14" t="n">
        <x:f>'Inventory detail'!T970</x:f>
        <x:v>0.6485</x:v>
      </x:c>
      <x:c r="U3222" s="14" t="n">
        <x:f>'Inventory detail'!U970</x:f>
        <x:v>0.635375</x:v>
      </x:c>
      <x:c r="V3222" s="9" t="n">
        <x:f>O3222*T3222</x:f>
        <x:v>0</x:v>
      </x:c>
      <x:c r="W3222" s="9" t="n">
        <x:f>Q3222*T3222</x:f>
        <x:v>0</x:v>
      </x:c>
      <x:c r="X3222" s="9" t="n">
        <x:f>R3222*T3222</x:f>
        <x:v>194.54999999999998</x:v>
      </x:c>
      <x:c r="Y3222" s="9" t="n">
        <x:f>S3222*T3222</x:f>
        <x:v>194.54999999999998</x:v>
      </x:c>
      <x:c r="Z3222" s="9" t="n">
        <x:f>IF(ISNUMBER(U3222),S3222*(U3222-T3222),"n.a.")</x:f>
        <x:v>-3.9374999999999827</x:v>
      </x:c>
      <x:c r="AA3222" s="9" t="n">
        <x:f>IF(ISNUMBER(U3222),Y3222,0)</x:f>
        <x:v>194.54999999999998</x:v>
      </x:c>
      <x:c r="AB3222" s="7" t="n">
        <x:f>MAX(0,L3222-SUM(F3222:K3222))</x:f>
        <x:v>0</x:v>
      </x:c>
    </x:row>
    <x:row r="3223" ht="22" customHeight="1">
      <x:c r="A3223" s="18" t="n">
        <x:f>Summary!E$41</x:f>
        <x:v>46388</x:v>
      </x:c>
      <x:c r="B3223" s="2" t="str">
        <x:f>'Inventory detail'!A971</x:f>
        <x:v>COIL</x:v>
      </x:c>
      <x:c r="C3223" s="2" t="str">
        <x:f>'Inventory detail'!B971</x:f>
        <x:v>60</x:v>
      </x:c>
      <x:c r="D3223" s="2" t="str">
        <x:f>'Inventory detail'!C971</x:f>
        <x:v>28FG12-4</x:v>
      </x:c>
      <x:c r="E3223" s="10" t="n">
        <x:f>A2097</x:f>
        <x:v>46357</x:v>
      </x:c>
      <x:c r="F3223" s="7" t="n">
        <x:f>O2097</x:f>
        <x:v>0</x:v>
      </x:c>
      <x:c r="G3223" s="7" t="n">
        <x:f>Q2097</x:f>
        <x:v>0</x:v>
      </x:c>
      <x:c r="H3223" s="7" t="n">
        <x:f>R2097</x:f>
        <x:v>0</x:v>
      </x:c>
      <x:c r="I3223" s="7" t="n">
        <x:f>0</x:f>
        <x:v>0</x:v>
      </x:c>
      <x:c r="J3223" s="7" t="n">
        <x:f>0</x:f>
        <x:v>0</x:v>
      </x:c>
      <x:c r="K3223" s="7" t="n">
        <x:f>0</x:f>
        <x:v>0</x:v>
      </x:c>
      <x:c r="L3223" s="7" t="n">
        <x:f>'Inventory detail'!F971*Summary!$K$5*(A3223-E3223)/Summary!$K$6</x:f>
        <x:v>0</x:v>
      </x:c>
      <x:c r="M3223" s="7" t="n">
        <x:f>MAX(0,H3223-L3223)</x:f>
        <x:v>0</x:v>
      </x:c>
      <x:c r="N3223" s="7" t="n">
        <x:f>MAX(0,L3223-H3223)</x:f>
        <x:v>0</x:v>
      </x:c>
      <x:c r="O3223" s="7" t="n">
        <x:f>MAX(0,F3223+I3223-N3223)</x:f>
        <x:v>0</x:v>
      </x:c>
      <x:c r="P3223" s="7" t="n">
        <x:f>MAX(0,N3223-F3223-I3223)</x:f>
        <x:v>0</x:v>
      </x:c>
      <x:c r="Q3223" s="7" t="n">
        <x:f>MAX(0,G3223+J3223-P3223)</x:f>
        <x:v>0</x:v>
      </x:c>
      <x:c r="R3223" s="7" t="n">
        <x:f>M3223+MAX(0,K3223-MAX(0,P3223-G3223-J3223))</x:f>
        <x:v>0</x:v>
      </x:c>
      <x:c r="S3223" s="7" t="n">
        <x:f>SUM(O3223,Q3223,R3223)</x:f>
        <x:v>0</x:v>
      </x:c>
      <x:c r="T3223" s="14" t="n">
        <x:f>'Inventory detail'!T971</x:f>
        <x:v>0.1292</x:v>
      </x:c>
      <x:c r="U3223" s="14" t="str">
        <x:f>'Inventory detail'!U971</x:f>
        <x:v>n.a.</x:v>
      </x:c>
      <x:c r="V3223" s="9" t="n">
        <x:f>O3223*T3223</x:f>
        <x:v>0</x:v>
      </x:c>
      <x:c r="W3223" s="9" t="n">
        <x:f>Q3223*T3223</x:f>
        <x:v>0</x:v>
      </x:c>
      <x:c r="X3223" s="9" t="n">
        <x:f>R3223*T3223</x:f>
        <x:v>0</x:v>
      </x:c>
      <x:c r="Y3223" s="9" t="n">
        <x:f>S3223*T3223</x:f>
        <x:v>0</x:v>
      </x:c>
      <x:c r="Z3223" s="9" t="str">
        <x:f>IF(ISNUMBER(U3223),S3223*(U3223-T3223),"n.a.")</x:f>
        <x:v>n.a.</x:v>
      </x:c>
      <x:c r="AA3223" s="9" t="n">
        <x:f>IF(ISNUMBER(U3223),Y3223,0)</x:f>
        <x:v>0</x:v>
      </x:c>
      <x:c r="AB3223" s="7" t="n">
        <x:f>MAX(0,L3223-SUM(F3223:K3223))</x:f>
        <x:v>0</x:v>
      </x:c>
    </x:row>
    <x:row r="3224" ht="22" customHeight="1">
      <x:c r="A3224" s="18" t="n">
        <x:f>Summary!E$41</x:f>
        <x:v>46388</x:v>
      </x:c>
      <x:c r="B3224" s="2" t="str">
        <x:f>'Inventory detail'!A972</x:f>
        <x:v>COIL</x:v>
      </x:c>
      <x:c r="C3224" s="2" t="str">
        <x:f>'Inventory detail'!B972</x:f>
        <x:v>60</x:v>
      </x:c>
      <x:c r="D3224" s="2" t="str">
        <x:f>'Inventory detail'!C972</x:f>
        <x:v>28MAR12-4</x:v>
      </x:c>
      <x:c r="E3224" s="10" t="n">
        <x:f>A2098</x:f>
        <x:v>46357</x:v>
      </x:c>
      <x:c r="F3224" s="7" t="n">
        <x:f>O2098</x:f>
        <x:v>0</x:v>
      </x:c>
      <x:c r="G3224" s="7" t="n">
        <x:f>Q2098</x:f>
        <x:v>0</x:v>
      </x:c>
      <x:c r="H3224" s="7" t="n">
        <x:f>R2098</x:f>
        <x:v>400</x:v>
      </x:c>
      <x:c r="I3224" s="7" t="n">
        <x:f>0</x:f>
        <x:v>0</x:v>
      </x:c>
      <x:c r="J3224" s="7" t="n">
        <x:f>0</x:f>
        <x:v>0</x:v>
      </x:c>
      <x:c r="K3224" s="7" t="n">
        <x:f>0</x:f>
        <x:v>0</x:v>
      </x:c>
      <x:c r="L3224" s="7" t="n">
        <x:f>'Inventory detail'!F972*Summary!$K$5*(A3224-E3224)/Summary!$K$6</x:f>
        <x:v>0</x:v>
      </x:c>
      <x:c r="M3224" s="7" t="n">
        <x:f>MAX(0,H3224-L3224)</x:f>
        <x:v>400</x:v>
      </x:c>
      <x:c r="N3224" s="7" t="n">
        <x:f>MAX(0,L3224-H3224)</x:f>
        <x:v>0</x:v>
      </x:c>
      <x:c r="O3224" s="7" t="n">
        <x:f>MAX(0,F3224+I3224-N3224)</x:f>
        <x:v>0</x:v>
      </x:c>
      <x:c r="P3224" s="7" t="n">
        <x:f>MAX(0,N3224-F3224-I3224)</x:f>
        <x:v>0</x:v>
      </x:c>
      <x:c r="Q3224" s="7" t="n">
        <x:f>MAX(0,G3224+J3224-P3224)</x:f>
        <x:v>0</x:v>
      </x:c>
      <x:c r="R3224" s="7" t="n">
        <x:f>M3224+MAX(0,K3224-MAX(0,P3224-G3224-J3224))</x:f>
        <x:v>400</x:v>
      </x:c>
      <x:c r="S3224" s="7" t="n">
        <x:f>SUM(O3224,Q3224,R3224)</x:f>
        <x:v>400</x:v>
      </x:c>
      <x:c r="T3224" s="14" t="n">
        <x:f>'Inventory detail'!T972</x:f>
        <x:v>0.1292</x:v>
      </x:c>
      <x:c r="U3224" s="14" t="str">
        <x:f>'Inventory detail'!U972</x:f>
        <x:v>n.a.</x:v>
      </x:c>
      <x:c r="V3224" s="9" t="n">
        <x:f>O3224*T3224</x:f>
        <x:v>0</x:v>
      </x:c>
      <x:c r="W3224" s="9" t="n">
        <x:f>Q3224*T3224</x:f>
        <x:v>0</x:v>
      </x:c>
      <x:c r="X3224" s="9" t="n">
        <x:f>R3224*T3224</x:f>
        <x:v>51.68000000000001</x:v>
      </x:c>
      <x:c r="Y3224" s="9" t="n">
        <x:f>S3224*T3224</x:f>
        <x:v>51.68000000000001</x:v>
      </x:c>
      <x:c r="Z3224" s="9" t="str">
        <x:f>IF(ISNUMBER(U3224),S3224*(U3224-T3224),"n.a.")</x:f>
        <x:v>n.a.</x:v>
      </x:c>
      <x:c r="AA3224" s="9" t="n">
        <x:f>IF(ISNUMBER(U3224),Y3224,0)</x:f>
        <x:v>0</x:v>
      </x:c>
      <x:c r="AB3224" s="7" t="n">
        <x:f>MAX(0,L3224-SUM(F3224:K3224))</x:f>
        <x:v>0</x:v>
      </x:c>
    </x:row>
    <x:row r="3225" ht="22" customHeight="1">
      <x:c r="A3225" s="18" t="n">
        <x:f>Summary!E$41</x:f>
        <x:v>46388</x:v>
      </x:c>
      <x:c r="B3225" s="2" t="str">
        <x:f>'Inventory detail'!A973</x:f>
        <x:v>COIL</x:v>
      </x:c>
      <x:c r="C3225" s="2" t="str">
        <x:f>'Inventory detail'!B973</x:f>
        <x:v>60</x:v>
      </x:c>
      <x:c r="D3225" s="2" t="str">
        <x:f>'Inventory detail'!C973</x:f>
        <x:v>28RED12-4</x:v>
      </x:c>
      <x:c r="E3225" s="10" t="n">
        <x:f>A2099</x:f>
        <x:v>46357</x:v>
      </x:c>
      <x:c r="F3225" s="7" t="n">
        <x:f>O2099</x:f>
        <x:v>0</x:v>
      </x:c>
      <x:c r="G3225" s="7" t="n">
        <x:f>Q2099</x:f>
        <x:v>0</x:v>
      </x:c>
      <x:c r="H3225" s="7" t="n">
        <x:f>R2099</x:f>
        <x:v>0</x:v>
      </x:c>
      <x:c r="I3225" s="7" t="n">
        <x:f>0</x:f>
        <x:v>0</x:v>
      </x:c>
      <x:c r="J3225" s="7" t="n">
        <x:f>0</x:f>
        <x:v>0</x:v>
      </x:c>
      <x:c r="K3225" s="7" t="n">
        <x:f>0</x:f>
        <x:v>0</x:v>
      </x:c>
      <x:c r="L3225" s="7" t="n">
        <x:f>'Inventory detail'!F973*Summary!$K$5*(A3225-E3225)/Summary!$K$6</x:f>
        <x:v>0</x:v>
      </x:c>
      <x:c r="M3225" s="7" t="n">
        <x:f>MAX(0,H3225-L3225)</x:f>
        <x:v>0</x:v>
      </x:c>
      <x:c r="N3225" s="7" t="n">
        <x:f>MAX(0,L3225-H3225)</x:f>
        <x:v>0</x:v>
      </x:c>
      <x:c r="O3225" s="7" t="n">
        <x:f>MAX(0,F3225+I3225-N3225)</x:f>
        <x:v>0</x:v>
      </x:c>
      <x:c r="P3225" s="7" t="n">
        <x:f>MAX(0,N3225-F3225-I3225)</x:f>
        <x:v>0</x:v>
      </x:c>
      <x:c r="Q3225" s="7" t="n">
        <x:f>MAX(0,G3225+J3225-P3225)</x:f>
        <x:v>0</x:v>
      </x:c>
      <x:c r="R3225" s="7" t="n">
        <x:f>M3225+MAX(0,K3225-MAX(0,P3225-G3225-J3225))</x:f>
        <x:v>0</x:v>
      </x:c>
      <x:c r="S3225" s="7" t="n">
        <x:f>SUM(O3225,Q3225,R3225)</x:f>
        <x:v>0</x:v>
      </x:c>
      <x:c r="T3225" s="14" t="n">
        <x:f>'Inventory detail'!T973</x:f>
        <x:v>0.1292</x:v>
      </x:c>
      <x:c r="U3225" s="14" t="str">
        <x:f>'Inventory detail'!U973</x:f>
        <x:v>n.a.</x:v>
      </x:c>
      <x:c r="V3225" s="9" t="n">
        <x:f>O3225*T3225</x:f>
        <x:v>0</x:v>
      </x:c>
      <x:c r="W3225" s="9" t="n">
        <x:f>Q3225*T3225</x:f>
        <x:v>0</x:v>
      </x:c>
      <x:c r="X3225" s="9" t="n">
        <x:f>R3225*T3225</x:f>
        <x:v>0</x:v>
      </x:c>
      <x:c r="Y3225" s="9" t="n">
        <x:f>S3225*T3225</x:f>
        <x:v>0</x:v>
      </x:c>
      <x:c r="Z3225" s="9" t="str">
        <x:f>IF(ISNUMBER(U3225),S3225*(U3225-T3225),"n.a.")</x:f>
        <x:v>n.a.</x:v>
      </x:c>
      <x:c r="AA3225" s="9" t="n">
        <x:f>IF(ISNUMBER(U3225),Y3225,0)</x:f>
        <x:v>0</x:v>
      </x:c>
      <x:c r="AB3225" s="7" t="n">
        <x:f>MAX(0,L3225-SUM(F3225:K3225))</x:f>
        <x:v>0</x:v>
      </x:c>
    </x:row>
    <x:row r="3226" ht="22" customHeight="1">
      <x:c r="A3226" s="18" t="n">
        <x:f>Summary!E$41</x:f>
        <x:v>46388</x:v>
      </x:c>
      <x:c r="B3226" s="2" t="str">
        <x:f>'Inventory detail'!A974</x:f>
        <x:v>COIL</x:v>
      </x:c>
      <x:c r="C3226" s="2" t="str">
        <x:f>'Inventory detail'!B974</x:f>
        <x:v>60</x:v>
      </x:c>
      <x:c r="D3226" s="2" t="str">
        <x:f>'Inventory detail'!C974</x:f>
        <x:v>28WHT36-4</x:v>
      </x:c>
      <x:c r="E3226" s="10" t="n">
        <x:f>A2100</x:f>
        <x:v>46357</x:v>
      </x:c>
      <x:c r="F3226" s="7" t="n">
        <x:f>O2100</x:f>
        <x:v>0</x:v>
      </x:c>
      <x:c r="G3226" s="7" t="n">
        <x:f>Q2100</x:f>
        <x:v>0</x:v>
      </x:c>
      <x:c r="H3226" s="7" t="n">
        <x:f>R2100</x:f>
        <x:v>300</x:v>
      </x:c>
      <x:c r="I3226" s="7" t="n">
        <x:f>0</x:f>
        <x:v>0</x:v>
      </x:c>
      <x:c r="J3226" s="7" t="n">
        <x:f>0</x:f>
        <x:v>0</x:v>
      </x:c>
      <x:c r="K3226" s="7" t="n">
        <x:f>0</x:f>
        <x:v>0</x:v>
      </x:c>
      <x:c r="L3226" s="7" t="n">
        <x:f>'Inventory detail'!F974*Summary!$K$5*(A3226-E3226)/Summary!$K$6</x:f>
        <x:v>0</x:v>
      </x:c>
      <x:c r="M3226" s="7" t="n">
        <x:f>MAX(0,H3226-L3226)</x:f>
        <x:v>300</x:v>
      </x:c>
      <x:c r="N3226" s="7" t="n">
        <x:f>MAX(0,L3226-H3226)</x:f>
        <x:v>0</x:v>
      </x:c>
      <x:c r="O3226" s="7" t="n">
        <x:f>MAX(0,F3226+I3226-N3226)</x:f>
        <x:v>0</x:v>
      </x:c>
      <x:c r="P3226" s="7" t="n">
        <x:f>MAX(0,N3226-F3226-I3226)</x:f>
        <x:v>0</x:v>
      </x:c>
      <x:c r="Q3226" s="7" t="n">
        <x:f>MAX(0,G3226+J3226-P3226)</x:f>
        <x:v>0</x:v>
      </x:c>
      <x:c r="R3226" s="7" t="n">
        <x:f>M3226+MAX(0,K3226-MAX(0,P3226-G3226-J3226))</x:f>
        <x:v>300</x:v>
      </x:c>
      <x:c r="S3226" s="7" t="n">
        <x:f>SUM(O3226,Q3226,R3226)</x:f>
        <x:v>300</x:v>
      </x:c>
      <x:c r="T3226" s="14" t="n">
        <x:f>'Inventory detail'!T974</x:f>
        <x:v>0.34590000000000004</x:v>
      </x:c>
      <x:c r="U3226" s="14" t="str">
        <x:f>'Inventory detail'!U974</x:f>
        <x:v>n.a.</x:v>
      </x:c>
      <x:c r="V3226" s="9" t="n">
        <x:f>O3226*T3226</x:f>
        <x:v>0</x:v>
      </x:c>
      <x:c r="W3226" s="9" t="n">
        <x:f>Q3226*T3226</x:f>
        <x:v>0</x:v>
      </x:c>
      <x:c r="X3226" s="9" t="n">
        <x:f>R3226*T3226</x:f>
        <x:v>103.77000000000001</x:v>
      </x:c>
      <x:c r="Y3226" s="9" t="n">
        <x:f>S3226*T3226</x:f>
        <x:v>103.77000000000001</x:v>
      </x:c>
      <x:c r="Z3226" s="9" t="str">
        <x:f>IF(ISNUMBER(U3226),S3226*(U3226-T3226),"n.a.")</x:f>
        <x:v>n.a.</x:v>
      </x:c>
      <x:c r="AA3226" s="9" t="n">
        <x:f>IF(ISNUMBER(U3226),Y3226,0)</x:f>
        <x:v>0</x:v>
      </x:c>
      <x:c r="AB3226" s="7" t="n">
        <x:f>MAX(0,L3226-SUM(F3226:K3226))</x:f>
        <x:v>0</x:v>
      </x:c>
    </x:row>
    <x:row r="3227" ht="22" customHeight="1">
      <x:c r="A3227" s="18" t="n">
        <x:f>Summary!E$41</x:f>
        <x:v>46388</x:v>
      </x:c>
      <x:c r="B3227" s="2" t="str">
        <x:f>'Inventory detail'!A975</x:f>
        <x:v>COIL</x:v>
      </x:c>
      <x:c r="C3227" s="2" t="str">
        <x:f>'Inventory detail'!B975</x:f>
        <x:v>60</x:v>
      </x:c>
      <x:c r="D3227" s="2" t="str">
        <x:f>'Inventory detail'!C975</x:f>
        <x:v>30BLU12-4</x:v>
      </x:c>
      <x:c r="E3227" s="10" t="n">
        <x:f>A2101</x:f>
        <x:v>46357</x:v>
      </x:c>
      <x:c r="F3227" s="7" t="n">
        <x:f>O2101</x:f>
        <x:v>0</x:v>
      </x:c>
      <x:c r="G3227" s="7" t="n">
        <x:f>Q2101</x:f>
        <x:v>0</x:v>
      </x:c>
      <x:c r="H3227" s="7" t="n">
        <x:f>R2101</x:f>
        <x:v>600</x:v>
      </x:c>
      <x:c r="I3227" s="7" t="n">
        <x:f>0</x:f>
        <x:v>0</x:v>
      </x:c>
      <x:c r="J3227" s="7" t="n">
        <x:f>0</x:f>
        <x:v>0</x:v>
      </x:c>
      <x:c r="K3227" s="7" t="n">
        <x:f>0</x:f>
        <x:v>0</x:v>
      </x:c>
      <x:c r="L3227" s="7" t="n">
        <x:f>'Inventory detail'!F975*Summary!$K$5*(A3227-E3227)/Summary!$K$6</x:f>
        <x:v>0</x:v>
      </x:c>
      <x:c r="M3227" s="7" t="n">
        <x:f>MAX(0,H3227-L3227)</x:f>
        <x:v>600</x:v>
      </x:c>
      <x:c r="N3227" s="7" t="n">
        <x:f>MAX(0,L3227-H3227)</x:f>
        <x:v>0</x:v>
      </x:c>
      <x:c r="O3227" s="7" t="n">
        <x:f>MAX(0,F3227+I3227-N3227)</x:f>
        <x:v>0</x:v>
      </x:c>
      <x:c r="P3227" s="7" t="n">
        <x:f>MAX(0,N3227-F3227-I3227)</x:f>
        <x:v>0</x:v>
      </x:c>
      <x:c r="Q3227" s="7" t="n">
        <x:f>MAX(0,G3227+J3227-P3227)</x:f>
        <x:v>0</x:v>
      </x:c>
      <x:c r="R3227" s="7" t="n">
        <x:f>M3227+MAX(0,K3227-MAX(0,P3227-G3227-J3227))</x:f>
        <x:v>600</x:v>
      </x:c>
      <x:c r="S3227" s="7" t="n">
        <x:f>SUM(O3227,Q3227,R3227)</x:f>
        <x:v>600</x:v>
      </x:c>
      <x:c r="T3227" s="14" t="n">
        <x:f>'Inventory detail'!T975</x:f>
        <x:v>0.1408</x:v>
      </x:c>
      <x:c r="U3227" s="14" t="str">
        <x:f>'Inventory detail'!U975</x:f>
        <x:v>n.a.</x:v>
      </x:c>
      <x:c r="V3227" s="9" t="n">
        <x:f>O3227*T3227</x:f>
        <x:v>0</x:v>
      </x:c>
      <x:c r="W3227" s="9" t="n">
        <x:f>Q3227*T3227</x:f>
        <x:v>0</x:v>
      </x:c>
      <x:c r="X3227" s="9" t="n">
        <x:f>R3227*T3227</x:f>
        <x:v>84.48</x:v>
      </x:c>
      <x:c r="Y3227" s="9" t="n">
        <x:f>S3227*T3227</x:f>
        <x:v>84.48</x:v>
      </x:c>
      <x:c r="Z3227" s="9" t="str">
        <x:f>IF(ISNUMBER(U3227),S3227*(U3227-T3227),"n.a.")</x:f>
        <x:v>n.a.</x:v>
      </x:c>
      <x:c r="AA3227" s="9" t="n">
        <x:f>IF(ISNUMBER(U3227),Y3227,0)</x:f>
        <x:v>0</x:v>
      </x:c>
      <x:c r="AB3227" s="7" t="n">
        <x:f>MAX(0,L3227-SUM(F3227:K3227))</x:f>
        <x:v>0</x:v>
      </x:c>
    </x:row>
    <x:row r="3228" ht="22" customHeight="1">
      <x:c r="A3228" s="18" t="n">
        <x:f>Summary!E$41</x:f>
        <x:v>46388</x:v>
      </x:c>
      <x:c r="B3228" s="2" t="str">
        <x:f>'Inventory detail'!A976</x:f>
        <x:v>COIL</x:v>
      </x:c>
      <x:c r="C3228" s="2" t="str">
        <x:f>'Inventory detail'!B976</x:f>
        <x:v>60</x:v>
      </x:c>
      <x:c r="D3228" s="2" t="str">
        <x:f>'Inventory detail'!C976</x:f>
        <x:v>30FG12-4</x:v>
      </x:c>
      <x:c r="E3228" s="10" t="n">
        <x:f>A2102</x:f>
        <x:v>46357</x:v>
      </x:c>
      <x:c r="F3228" s="7" t="n">
        <x:f>O2102</x:f>
        <x:v>0</x:v>
      </x:c>
      <x:c r="G3228" s="7" t="n">
        <x:f>Q2102</x:f>
        <x:v>0</x:v>
      </x:c>
      <x:c r="H3228" s="7" t="n">
        <x:f>R2102</x:f>
        <x:v>0</x:v>
      </x:c>
      <x:c r="I3228" s="7" t="n">
        <x:f>0</x:f>
        <x:v>0</x:v>
      </x:c>
      <x:c r="J3228" s="7" t="n">
        <x:f>0</x:f>
        <x:v>0</x:v>
      </x:c>
      <x:c r="K3228" s="7" t="n">
        <x:f>0</x:f>
        <x:v>0</x:v>
      </x:c>
      <x:c r="L3228" s="7" t="n">
        <x:f>'Inventory detail'!F976*Summary!$K$5*(A3228-E3228)/Summary!$K$6</x:f>
        <x:v>0</x:v>
      </x:c>
      <x:c r="M3228" s="7" t="n">
        <x:f>MAX(0,H3228-L3228)</x:f>
        <x:v>0</x:v>
      </x:c>
      <x:c r="N3228" s="7" t="n">
        <x:f>MAX(0,L3228-H3228)</x:f>
        <x:v>0</x:v>
      </x:c>
      <x:c r="O3228" s="7" t="n">
        <x:f>MAX(0,F3228+I3228-N3228)</x:f>
        <x:v>0</x:v>
      </x:c>
      <x:c r="P3228" s="7" t="n">
        <x:f>MAX(0,N3228-F3228-I3228)</x:f>
        <x:v>0</x:v>
      </x:c>
      <x:c r="Q3228" s="7" t="n">
        <x:f>MAX(0,G3228+J3228-P3228)</x:f>
        <x:v>0</x:v>
      </x:c>
      <x:c r="R3228" s="7" t="n">
        <x:f>M3228+MAX(0,K3228-MAX(0,P3228-G3228-J3228))</x:f>
        <x:v>0</x:v>
      </x:c>
      <x:c r="S3228" s="7" t="n">
        <x:f>SUM(O3228,Q3228,R3228)</x:f>
        <x:v>0</x:v>
      </x:c>
      <x:c r="T3228" s="14" t="n">
        <x:f>'Inventory detail'!T976</x:f>
        <x:v>0.1408</x:v>
      </x:c>
      <x:c r="U3228" s="14" t="str">
        <x:f>'Inventory detail'!U976</x:f>
        <x:v>n.a.</x:v>
      </x:c>
      <x:c r="V3228" s="9" t="n">
        <x:f>O3228*T3228</x:f>
        <x:v>0</x:v>
      </x:c>
      <x:c r="W3228" s="9" t="n">
        <x:f>Q3228*T3228</x:f>
        <x:v>0</x:v>
      </x:c>
      <x:c r="X3228" s="9" t="n">
        <x:f>R3228*T3228</x:f>
        <x:v>0</x:v>
      </x:c>
      <x:c r="Y3228" s="9" t="n">
        <x:f>S3228*T3228</x:f>
        <x:v>0</x:v>
      </x:c>
      <x:c r="Z3228" s="9" t="str">
        <x:f>IF(ISNUMBER(U3228),S3228*(U3228-T3228),"n.a.")</x:f>
        <x:v>n.a.</x:v>
      </x:c>
      <x:c r="AA3228" s="9" t="n">
        <x:f>IF(ISNUMBER(U3228),Y3228,0)</x:f>
        <x:v>0</x:v>
      </x:c>
      <x:c r="AB3228" s="7" t="n">
        <x:f>MAX(0,L3228-SUM(F3228:K3228))</x:f>
        <x:v>0</x:v>
      </x:c>
    </x:row>
    <x:row r="3229" ht="22" customHeight="1">
      <x:c r="A3229" s="18" t="n">
        <x:f>Summary!E$41</x:f>
        <x:v>46388</x:v>
      </x:c>
      <x:c r="B3229" s="2" t="str">
        <x:f>'Inventory detail'!A977</x:f>
        <x:v>COIL</x:v>
      </x:c>
      <x:c r="C3229" s="2" t="str">
        <x:f>'Inventory detail'!B977</x:f>
        <x:v>60</x:v>
      </x:c>
      <x:c r="D3229" s="2" t="str">
        <x:f>'Inventory detail'!C977</x:f>
        <x:v>30MAR12-4</x:v>
      </x:c>
      <x:c r="E3229" s="10" t="n">
        <x:f>A2103</x:f>
        <x:v>46357</x:v>
      </x:c>
      <x:c r="F3229" s="7" t="n">
        <x:f>O2103</x:f>
        <x:v>0</x:v>
      </x:c>
      <x:c r="G3229" s="7" t="n">
        <x:f>Q2103</x:f>
        <x:v>0</x:v>
      </x:c>
      <x:c r="H3229" s="7" t="n">
        <x:f>R2103</x:f>
        <x:v>1400</x:v>
      </x:c>
      <x:c r="I3229" s="7" t="n">
        <x:f>0</x:f>
        <x:v>0</x:v>
      </x:c>
      <x:c r="J3229" s="7" t="n">
        <x:f>0</x:f>
        <x:v>0</x:v>
      </x:c>
      <x:c r="K3229" s="7" t="n">
        <x:f>0</x:f>
        <x:v>0</x:v>
      </x:c>
      <x:c r="L3229" s="7" t="n">
        <x:f>'Inventory detail'!F977*Summary!$K$5*(A3229-E3229)/Summary!$K$6</x:f>
        <x:v>0</x:v>
      </x:c>
      <x:c r="M3229" s="7" t="n">
        <x:f>MAX(0,H3229-L3229)</x:f>
        <x:v>1400</x:v>
      </x:c>
      <x:c r="N3229" s="7" t="n">
        <x:f>MAX(0,L3229-H3229)</x:f>
        <x:v>0</x:v>
      </x:c>
      <x:c r="O3229" s="7" t="n">
        <x:f>MAX(0,F3229+I3229-N3229)</x:f>
        <x:v>0</x:v>
      </x:c>
      <x:c r="P3229" s="7" t="n">
        <x:f>MAX(0,N3229-F3229-I3229)</x:f>
        <x:v>0</x:v>
      </x:c>
      <x:c r="Q3229" s="7" t="n">
        <x:f>MAX(0,G3229+J3229-P3229)</x:f>
        <x:v>0</x:v>
      </x:c>
      <x:c r="R3229" s="7" t="n">
        <x:f>M3229+MAX(0,K3229-MAX(0,P3229-G3229-J3229))</x:f>
        <x:v>1400</x:v>
      </x:c>
      <x:c r="S3229" s="7" t="n">
        <x:f>SUM(O3229,Q3229,R3229)</x:f>
        <x:v>1400</x:v>
      </x:c>
      <x:c r="T3229" s="14" t="n">
        <x:f>'Inventory detail'!T977</x:f>
        <x:v>0.1408</x:v>
      </x:c>
      <x:c r="U3229" s="14" t="str">
        <x:f>'Inventory detail'!U977</x:f>
        <x:v>n.a.</x:v>
      </x:c>
      <x:c r="V3229" s="9" t="n">
        <x:f>O3229*T3229</x:f>
        <x:v>0</x:v>
      </x:c>
      <x:c r="W3229" s="9" t="n">
        <x:f>Q3229*T3229</x:f>
        <x:v>0</x:v>
      </x:c>
      <x:c r="X3229" s="9" t="n">
        <x:f>R3229*T3229</x:f>
        <x:v>197.12</x:v>
      </x:c>
      <x:c r="Y3229" s="9" t="n">
        <x:f>S3229*T3229</x:f>
        <x:v>197.12</x:v>
      </x:c>
      <x:c r="Z3229" s="9" t="str">
        <x:f>IF(ISNUMBER(U3229),S3229*(U3229-T3229),"n.a.")</x:f>
        <x:v>n.a.</x:v>
      </x:c>
      <x:c r="AA3229" s="9" t="n">
        <x:f>IF(ISNUMBER(U3229),Y3229,0)</x:f>
        <x:v>0</x:v>
      </x:c>
      <x:c r="AB3229" s="7" t="n">
        <x:f>MAX(0,L3229-SUM(F3229:K3229))</x:f>
        <x:v>0</x:v>
      </x:c>
    </x:row>
    <x:row r="3230" ht="22" customHeight="1">
      <x:c r="A3230" s="18" t="n">
        <x:f>Summary!E$41</x:f>
        <x:v>46388</x:v>
      </x:c>
      <x:c r="B3230" s="2" t="str">
        <x:f>'Inventory detail'!A978</x:f>
        <x:v>COIL</x:v>
      </x:c>
      <x:c r="C3230" s="2" t="str">
        <x:f>'Inventory detail'!B978</x:f>
        <x:v>60</x:v>
      </x:c>
      <x:c r="D3230" s="2" t="str">
        <x:f>'Inventory detail'!C978</x:f>
        <x:v>30RED12-4</x:v>
      </x:c>
      <x:c r="E3230" s="10" t="n">
        <x:f>A2104</x:f>
        <x:v>46357</x:v>
      </x:c>
      <x:c r="F3230" s="7" t="n">
        <x:f>O2104</x:f>
        <x:v>0</x:v>
      </x:c>
      <x:c r="G3230" s="7" t="n">
        <x:f>Q2104</x:f>
        <x:v>0</x:v>
      </x:c>
      <x:c r="H3230" s="7" t="n">
        <x:f>R2104</x:f>
        <x:v>0</x:v>
      </x:c>
      <x:c r="I3230" s="7" t="n">
        <x:f>0</x:f>
        <x:v>0</x:v>
      </x:c>
      <x:c r="J3230" s="7" t="n">
        <x:f>0</x:f>
        <x:v>0</x:v>
      </x:c>
      <x:c r="K3230" s="7" t="n">
        <x:f>0</x:f>
        <x:v>0</x:v>
      </x:c>
      <x:c r="L3230" s="7" t="n">
        <x:f>'Inventory detail'!F978*Summary!$K$5*(A3230-E3230)/Summary!$K$6</x:f>
        <x:v>0</x:v>
      </x:c>
      <x:c r="M3230" s="7" t="n">
        <x:f>MAX(0,H3230-L3230)</x:f>
        <x:v>0</x:v>
      </x:c>
      <x:c r="N3230" s="7" t="n">
        <x:f>MAX(0,L3230-H3230)</x:f>
        <x:v>0</x:v>
      </x:c>
      <x:c r="O3230" s="7" t="n">
        <x:f>MAX(0,F3230+I3230-N3230)</x:f>
        <x:v>0</x:v>
      </x:c>
      <x:c r="P3230" s="7" t="n">
        <x:f>MAX(0,N3230-F3230-I3230)</x:f>
        <x:v>0</x:v>
      </x:c>
      <x:c r="Q3230" s="7" t="n">
        <x:f>MAX(0,G3230+J3230-P3230)</x:f>
        <x:v>0</x:v>
      </x:c>
      <x:c r="R3230" s="7" t="n">
        <x:f>M3230+MAX(0,K3230-MAX(0,P3230-G3230-J3230))</x:f>
        <x:v>0</x:v>
      </x:c>
      <x:c r="S3230" s="7" t="n">
        <x:f>SUM(O3230,Q3230,R3230)</x:f>
        <x:v>0</x:v>
      </x:c>
      <x:c r="T3230" s="14" t="n">
        <x:f>'Inventory detail'!T978</x:f>
        <x:v>0.1408</x:v>
      </x:c>
      <x:c r="U3230" s="14" t="str">
        <x:f>'Inventory detail'!U978</x:f>
        <x:v>n.a.</x:v>
      </x:c>
      <x:c r="V3230" s="9" t="n">
        <x:f>O3230*T3230</x:f>
        <x:v>0</x:v>
      </x:c>
      <x:c r="W3230" s="9" t="n">
        <x:f>Q3230*T3230</x:f>
        <x:v>0</x:v>
      </x:c>
      <x:c r="X3230" s="9" t="n">
        <x:f>R3230*T3230</x:f>
        <x:v>0</x:v>
      </x:c>
      <x:c r="Y3230" s="9" t="n">
        <x:f>S3230*T3230</x:f>
        <x:v>0</x:v>
      </x:c>
      <x:c r="Z3230" s="9" t="str">
        <x:f>IF(ISNUMBER(U3230),S3230*(U3230-T3230),"n.a.")</x:f>
        <x:v>n.a.</x:v>
      </x:c>
      <x:c r="AA3230" s="9" t="n">
        <x:f>IF(ISNUMBER(U3230),Y3230,0)</x:f>
        <x:v>0</x:v>
      </x:c>
      <x:c r="AB3230" s="7" t="n">
        <x:f>MAX(0,L3230-SUM(F3230:K3230))</x:f>
        <x:v>0</x:v>
      </x:c>
    </x:row>
    <x:row r="3231" ht="22" customHeight="1">
      <x:c r="A3231" s="18" t="n">
        <x:f>Summary!E$41</x:f>
        <x:v>46388</x:v>
      </x:c>
      <x:c r="B3231" s="2" t="str">
        <x:f>'Inventory detail'!A979</x:f>
        <x:v>COIL</x:v>
      </x:c>
      <x:c r="C3231" s="2" t="str">
        <x:f>'Inventory detail'!B979</x:f>
        <x:v>60</x:v>
      </x:c>
      <x:c r="D3231" s="2" t="str">
        <x:f>'Inventory detail'!C979</x:f>
        <x:v>32BLU12-4</x:v>
      </x:c>
      <x:c r="E3231" s="10" t="n">
        <x:f>A2105</x:f>
        <x:v>46357</x:v>
      </x:c>
      <x:c r="F3231" s="7" t="n">
        <x:f>O2105</x:f>
        <x:v>0</x:v>
      </x:c>
      <x:c r="G3231" s="7" t="n">
        <x:f>Q2105</x:f>
        <x:v>0</x:v>
      </x:c>
      <x:c r="H3231" s="7" t="n">
        <x:f>R2105</x:f>
        <x:v>200</x:v>
      </x:c>
      <x:c r="I3231" s="7" t="n">
        <x:f>0</x:f>
        <x:v>0</x:v>
      </x:c>
      <x:c r="J3231" s="7" t="n">
        <x:f>0</x:f>
        <x:v>0</x:v>
      </x:c>
      <x:c r="K3231" s="7" t="n">
        <x:f>0</x:f>
        <x:v>0</x:v>
      </x:c>
      <x:c r="L3231" s="7" t="n">
        <x:f>'Inventory detail'!F979*Summary!$K$5*(A3231-E3231)/Summary!$K$6</x:f>
        <x:v>0</x:v>
      </x:c>
      <x:c r="M3231" s="7" t="n">
        <x:f>MAX(0,H3231-L3231)</x:f>
        <x:v>200</x:v>
      </x:c>
      <x:c r="N3231" s="7" t="n">
        <x:f>MAX(0,L3231-H3231)</x:f>
        <x:v>0</x:v>
      </x:c>
      <x:c r="O3231" s="7" t="n">
        <x:f>MAX(0,F3231+I3231-N3231)</x:f>
        <x:v>0</x:v>
      </x:c>
      <x:c r="P3231" s="7" t="n">
        <x:f>MAX(0,N3231-F3231-I3231)</x:f>
        <x:v>0</x:v>
      </x:c>
      <x:c r="Q3231" s="7" t="n">
        <x:f>MAX(0,G3231+J3231-P3231)</x:f>
        <x:v>0</x:v>
      </x:c>
      <x:c r="R3231" s="7" t="n">
        <x:f>M3231+MAX(0,K3231-MAX(0,P3231-G3231-J3231))</x:f>
        <x:v>200</x:v>
      </x:c>
      <x:c r="S3231" s="7" t="n">
        <x:f>SUM(O3231,Q3231,R3231)</x:f>
        <x:v>200</x:v>
      </x:c>
      <x:c r="T3231" s="14" t="n">
        <x:f>'Inventory detail'!T979</x:f>
        <x:v>0.1489</x:v>
      </x:c>
      <x:c r="U3231" s="14" t="str">
        <x:f>'Inventory detail'!U979</x:f>
        <x:v>n.a.</x:v>
      </x:c>
      <x:c r="V3231" s="9" t="n">
        <x:f>O3231*T3231</x:f>
        <x:v>0</x:v>
      </x:c>
      <x:c r="W3231" s="9" t="n">
        <x:f>Q3231*T3231</x:f>
        <x:v>0</x:v>
      </x:c>
      <x:c r="X3231" s="9" t="n">
        <x:f>R3231*T3231</x:f>
        <x:v>29.78</x:v>
      </x:c>
      <x:c r="Y3231" s="9" t="n">
        <x:f>S3231*T3231</x:f>
        <x:v>29.78</x:v>
      </x:c>
      <x:c r="Z3231" s="9" t="str">
        <x:f>IF(ISNUMBER(U3231),S3231*(U3231-T3231),"n.a.")</x:f>
        <x:v>n.a.</x:v>
      </x:c>
      <x:c r="AA3231" s="9" t="n">
        <x:f>IF(ISNUMBER(U3231),Y3231,0)</x:f>
        <x:v>0</x:v>
      </x:c>
      <x:c r="AB3231" s="7" t="n">
        <x:f>MAX(0,L3231-SUM(F3231:K3231))</x:f>
        <x:v>0</x:v>
      </x:c>
    </x:row>
    <x:row r="3232" ht="22" customHeight="1">
      <x:c r="A3232" s="18" t="n">
        <x:f>Summary!E$41</x:f>
        <x:v>46388</x:v>
      </x:c>
      <x:c r="B3232" s="2" t="str">
        <x:f>'Inventory detail'!A980</x:f>
        <x:v>COIL</x:v>
      </x:c>
      <x:c r="C3232" s="2" t="str">
        <x:f>'Inventory detail'!B980</x:f>
        <x:v>60</x:v>
      </x:c>
      <x:c r="D3232" s="2" t="str">
        <x:f>'Inventory detail'!C980</x:f>
        <x:v>32FG12-4</x:v>
      </x:c>
      <x:c r="E3232" s="10" t="n">
        <x:f>A2106</x:f>
        <x:v>46357</x:v>
      </x:c>
      <x:c r="F3232" s="7" t="n">
        <x:f>O2106</x:f>
        <x:v>0</x:v>
      </x:c>
      <x:c r="G3232" s="7" t="n">
        <x:f>Q2106</x:f>
        <x:v>0</x:v>
      </x:c>
      <x:c r="H3232" s="7" t="n">
        <x:f>R2106</x:f>
        <x:v>0</x:v>
      </x:c>
      <x:c r="I3232" s="7" t="n">
        <x:f>0</x:f>
        <x:v>0</x:v>
      </x:c>
      <x:c r="J3232" s="7" t="n">
        <x:f>0</x:f>
        <x:v>0</x:v>
      </x:c>
      <x:c r="K3232" s="7" t="n">
        <x:f>0</x:f>
        <x:v>0</x:v>
      </x:c>
      <x:c r="L3232" s="7" t="n">
        <x:f>'Inventory detail'!F980*Summary!$K$5*(A3232-E3232)/Summary!$K$6</x:f>
        <x:v>0</x:v>
      </x:c>
      <x:c r="M3232" s="7" t="n">
        <x:f>MAX(0,H3232-L3232)</x:f>
        <x:v>0</x:v>
      </x:c>
      <x:c r="N3232" s="7" t="n">
        <x:f>MAX(0,L3232-H3232)</x:f>
        <x:v>0</x:v>
      </x:c>
      <x:c r="O3232" s="7" t="n">
        <x:f>MAX(0,F3232+I3232-N3232)</x:f>
        <x:v>0</x:v>
      </x:c>
      <x:c r="P3232" s="7" t="n">
        <x:f>MAX(0,N3232-F3232-I3232)</x:f>
        <x:v>0</x:v>
      </x:c>
      <x:c r="Q3232" s="7" t="n">
        <x:f>MAX(0,G3232+J3232-P3232)</x:f>
        <x:v>0</x:v>
      </x:c>
      <x:c r="R3232" s="7" t="n">
        <x:f>M3232+MAX(0,K3232-MAX(0,P3232-G3232-J3232))</x:f>
        <x:v>0</x:v>
      </x:c>
      <x:c r="S3232" s="7" t="n">
        <x:f>SUM(O3232,Q3232,R3232)</x:f>
        <x:v>0</x:v>
      </x:c>
      <x:c r="T3232" s="14" t="n">
        <x:f>'Inventory detail'!T980</x:f>
        <x:v>0.1489</x:v>
      </x:c>
      <x:c r="U3232" s="14" t="str">
        <x:f>'Inventory detail'!U980</x:f>
        <x:v>n.a.</x:v>
      </x:c>
      <x:c r="V3232" s="9" t="n">
        <x:f>O3232*T3232</x:f>
        <x:v>0</x:v>
      </x:c>
      <x:c r="W3232" s="9" t="n">
        <x:f>Q3232*T3232</x:f>
        <x:v>0</x:v>
      </x:c>
      <x:c r="X3232" s="9" t="n">
        <x:f>R3232*T3232</x:f>
        <x:v>0</x:v>
      </x:c>
      <x:c r="Y3232" s="9" t="n">
        <x:f>S3232*T3232</x:f>
        <x:v>0</x:v>
      </x:c>
      <x:c r="Z3232" s="9" t="str">
        <x:f>IF(ISNUMBER(U3232),S3232*(U3232-T3232),"n.a.")</x:f>
        <x:v>n.a.</x:v>
      </x:c>
      <x:c r="AA3232" s="9" t="n">
        <x:f>IF(ISNUMBER(U3232),Y3232,0)</x:f>
        <x:v>0</x:v>
      </x:c>
      <x:c r="AB3232" s="7" t="n">
        <x:f>MAX(0,L3232-SUM(F3232:K3232))</x:f>
        <x:v>0</x:v>
      </x:c>
    </x:row>
    <x:row r="3233" ht="22" customHeight="1">
      <x:c r="A3233" s="18" t="n">
        <x:f>Summary!E$41</x:f>
        <x:v>46388</x:v>
      </x:c>
      <x:c r="B3233" s="2" t="str">
        <x:f>'Inventory detail'!A981</x:f>
        <x:v>COIL</x:v>
      </x:c>
      <x:c r="C3233" s="2" t="str">
        <x:f>'Inventory detail'!B981</x:f>
        <x:v>60</x:v>
      </x:c>
      <x:c r="D3233" s="2" t="str">
        <x:f>'Inventory detail'!C981</x:f>
        <x:v>32MAR12-4</x:v>
      </x:c>
      <x:c r="E3233" s="10" t="n">
        <x:f>A2107</x:f>
        <x:v>46357</x:v>
      </x:c>
      <x:c r="F3233" s="7" t="n">
        <x:f>O2107</x:f>
        <x:v>0</x:v>
      </x:c>
      <x:c r="G3233" s="7" t="n">
        <x:f>Q2107</x:f>
        <x:v>0</x:v>
      </x:c>
      <x:c r="H3233" s="7" t="n">
        <x:f>R2107</x:f>
        <x:v>1100</x:v>
      </x:c>
      <x:c r="I3233" s="7" t="n">
        <x:f>0</x:f>
        <x:v>0</x:v>
      </x:c>
      <x:c r="J3233" s="7" t="n">
        <x:f>0</x:f>
        <x:v>0</x:v>
      </x:c>
      <x:c r="K3233" s="7" t="n">
        <x:f>0</x:f>
        <x:v>0</x:v>
      </x:c>
      <x:c r="L3233" s="7" t="n">
        <x:f>'Inventory detail'!F981*Summary!$K$5*(A3233-E3233)/Summary!$K$6</x:f>
        <x:v>0</x:v>
      </x:c>
      <x:c r="M3233" s="7" t="n">
        <x:f>MAX(0,H3233-L3233)</x:f>
        <x:v>1100</x:v>
      </x:c>
      <x:c r="N3233" s="7" t="n">
        <x:f>MAX(0,L3233-H3233)</x:f>
        <x:v>0</x:v>
      </x:c>
      <x:c r="O3233" s="7" t="n">
        <x:f>MAX(0,F3233+I3233-N3233)</x:f>
        <x:v>0</x:v>
      </x:c>
      <x:c r="P3233" s="7" t="n">
        <x:f>MAX(0,N3233-F3233-I3233)</x:f>
        <x:v>0</x:v>
      </x:c>
      <x:c r="Q3233" s="7" t="n">
        <x:f>MAX(0,G3233+J3233-P3233)</x:f>
        <x:v>0</x:v>
      </x:c>
      <x:c r="R3233" s="7" t="n">
        <x:f>M3233+MAX(0,K3233-MAX(0,P3233-G3233-J3233))</x:f>
        <x:v>1100</x:v>
      </x:c>
      <x:c r="S3233" s="7" t="n">
        <x:f>SUM(O3233,Q3233,R3233)</x:f>
        <x:v>1100</x:v>
      </x:c>
      <x:c r="T3233" s="14" t="n">
        <x:f>'Inventory detail'!T981</x:f>
        <x:v>0.1489</x:v>
      </x:c>
      <x:c r="U3233" s="14" t="str">
        <x:f>'Inventory detail'!U981</x:f>
        <x:v>n.a.</x:v>
      </x:c>
      <x:c r="V3233" s="9" t="n">
        <x:f>O3233*T3233</x:f>
        <x:v>0</x:v>
      </x:c>
      <x:c r="W3233" s="9" t="n">
        <x:f>Q3233*T3233</x:f>
        <x:v>0</x:v>
      </x:c>
      <x:c r="X3233" s="9" t="n">
        <x:f>R3233*T3233</x:f>
        <x:v>163.79</x:v>
      </x:c>
      <x:c r="Y3233" s="9" t="n">
        <x:f>S3233*T3233</x:f>
        <x:v>163.79</x:v>
      </x:c>
      <x:c r="Z3233" s="9" t="str">
        <x:f>IF(ISNUMBER(U3233),S3233*(U3233-T3233),"n.a.")</x:f>
        <x:v>n.a.</x:v>
      </x:c>
      <x:c r="AA3233" s="9" t="n">
        <x:f>IF(ISNUMBER(U3233),Y3233,0)</x:f>
        <x:v>0</x:v>
      </x:c>
      <x:c r="AB3233" s="7" t="n">
        <x:f>MAX(0,L3233-SUM(F3233:K3233))</x:f>
        <x:v>0</x:v>
      </x:c>
    </x:row>
    <x:row r="3234" ht="22" customHeight="1">
      <x:c r="A3234" s="18" t="n">
        <x:f>Summary!E$41</x:f>
        <x:v>46388</x:v>
      </x:c>
      <x:c r="B3234" s="2" t="str">
        <x:f>'Inventory detail'!A982</x:f>
        <x:v>COIL</x:v>
      </x:c>
      <x:c r="C3234" s="2" t="str">
        <x:f>'Inventory detail'!B982</x:f>
        <x:v>60</x:v>
      </x:c>
      <x:c r="D3234" s="2" t="str">
        <x:f>'Inventory detail'!C982</x:f>
        <x:v>32NAV12-4</x:v>
      </x:c>
      <x:c r="E3234" s="10" t="n">
        <x:f>A2108</x:f>
        <x:v>46357</x:v>
      </x:c>
      <x:c r="F3234" s="7" t="n">
        <x:f>O2108</x:f>
        <x:v>0</x:v>
      </x:c>
      <x:c r="G3234" s="7" t="n">
        <x:f>Q2108</x:f>
        <x:v>0</x:v>
      </x:c>
      <x:c r="H3234" s="7" t="n">
        <x:f>R2108</x:f>
        <x:v>1400</x:v>
      </x:c>
      <x:c r="I3234" s="7" t="n">
        <x:f>0</x:f>
        <x:v>0</x:v>
      </x:c>
      <x:c r="J3234" s="7" t="n">
        <x:f>0</x:f>
        <x:v>0</x:v>
      </x:c>
      <x:c r="K3234" s="7" t="n">
        <x:f>0</x:f>
        <x:v>0</x:v>
      </x:c>
      <x:c r="L3234" s="7" t="n">
        <x:f>'Inventory detail'!F982*Summary!$K$5*(A3234-E3234)/Summary!$K$6</x:f>
        <x:v>0</x:v>
      </x:c>
      <x:c r="M3234" s="7" t="n">
        <x:f>MAX(0,H3234-L3234)</x:f>
        <x:v>1400</x:v>
      </x:c>
      <x:c r="N3234" s="7" t="n">
        <x:f>MAX(0,L3234-H3234)</x:f>
        <x:v>0</x:v>
      </x:c>
      <x:c r="O3234" s="7" t="n">
        <x:f>MAX(0,F3234+I3234-N3234)</x:f>
        <x:v>0</x:v>
      </x:c>
      <x:c r="P3234" s="7" t="n">
        <x:f>MAX(0,N3234-F3234-I3234)</x:f>
        <x:v>0</x:v>
      </x:c>
      <x:c r="Q3234" s="7" t="n">
        <x:f>MAX(0,G3234+J3234-P3234)</x:f>
        <x:v>0</x:v>
      </x:c>
      <x:c r="R3234" s="7" t="n">
        <x:f>M3234+MAX(0,K3234-MAX(0,P3234-G3234-J3234))</x:f>
        <x:v>1400</x:v>
      </x:c>
      <x:c r="S3234" s="7" t="n">
        <x:f>SUM(O3234,Q3234,R3234)</x:f>
        <x:v>1400</x:v>
      </x:c>
      <x:c r="T3234" s="14" t="n">
        <x:f>'Inventory detail'!T982</x:f>
        <x:v>0.2647</x:v>
      </x:c>
      <x:c r="U3234" s="14" t="n">
        <x:f>'Inventory detail'!U982</x:f>
        <x:v>0.2593435</x:v>
      </x:c>
      <x:c r="V3234" s="9" t="n">
        <x:f>O3234*T3234</x:f>
        <x:v>0</x:v>
      </x:c>
      <x:c r="W3234" s="9" t="n">
        <x:f>Q3234*T3234</x:f>
        <x:v>0</x:v>
      </x:c>
      <x:c r="X3234" s="9" t="n">
        <x:f>R3234*T3234</x:f>
        <x:v>370.58</x:v>
      </x:c>
      <x:c r="Y3234" s="9" t="n">
        <x:f>S3234*T3234</x:f>
        <x:v>370.58</x:v>
      </x:c>
      <x:c r="Z3234" s="9" t="n">
        <x:f>IF(ISNUMBER(U3234),S3234*(U3234-T3234),"n.a.")</x:f>
        <x:v>-7.499099999999981</x:v>
      </x:c>
      <x:c r="AA3234" s="9" t="n">
        <x:f>IF(ISNUMBER(U3234),Y3234,0)</x:f>
        <x:v>370.58</x:v>
      </x:c>
      <x:c r="AB3234" s="7" t="n">
        <x:f>MAX(0,L3234-SUM(F3234:K3234))</x:f>
        <x:v>0</x:v>
      </x:c>
    </x:row>
    <x:row r="3235" ht="22" customHeight="1">
      <x:c r="A3235" s="18" t="n">
        <x:f>Summary!E$41</x:f>
        <x:v>46388</x:v>
      </x:c>
      <x:c r="B3235" s="2" t="str">
        <x:f>'Inventory detail'!A983</x:f>
        <x:v>COIL</x:v>
      </x:c>
      <x:c r="C3235" s="2" t="str">
        <x:f>'Inventory detail'!B983</x:f>
        <x:v>60</x:v>
      </x:c>
      <x:c r="D3235" s="2" t="str">
        <x:f>'Inventory detail'!C983</x:f>
        <x:v>32RED12-4</x:v>
      </x:c>
      <x:c r="E3235" s="10" t="n">
        <x:f>A2109</x:f>
        <x:v>46357</x:v>
      </x:c>
      <x:c r="F3235" s="7" t="n">
        <x:f>O2109</x:f>
        <x:v>0</x:v>
      </x:c>
      <x:c r="G3235" s="7" t="n">
        <x:f>Q2109</x:f>
        <x:v>0</x:v>
      </x:c>
      <x:c r="H3235" s="7" t="n">
        <x:f>R2109</x:f>
        <x:v>0</x:v>
      </x:c>
      <x:c r="I3235" s="7" t="n">
        <x:f>0</x:f>
        <x:v>0</x:v>
      </x:c>
      <x:c r="J3235" s="7" t="n">
        <x:f>0</x:f>
        <x:v>0</x:v>
      </x:c>
      <x:c r="K3235" s="7" t="n">
        <x:f>0</x:f>
        <x:v>0</x:v>
      </x:c>
      <x:c r="L3235" s="7" t="n">
        <x:f>'Inventory detail'!F983*Summary!$K$5*(A3235-E3235)/Summary!$K$6</x:f>
        <x:v>0</x:v>
      </x:c>
      <x:c r="M3235" s="7" t="n">
        <x:f>MAX(0,H3235-L3235)</x:f>
        <x:v>0</x:v>
      </x:c>
      <x:c r="N3235" s="7" t="n">
        <x:f>MAX(0,L3235-H3235)</x:f>
        <x:v>0</x:v>
      </x:c>
      <x:c r="O3235" s="7" t="n">
        <x:f>MAX(0,F3235+I3235-N3235)</x:f>
        <x:v>0</x:v>
      </x:c>
      <x:c r="P3235" s="7" t="n">
        <x:f>MAX(0,N3235-F3235-I3235)</x:f>
        <x:v>0</x:v>
      </x:c>
      <x:c r="Q3235" s="7" t="n">
        <x:f>MAX(0,G3235+J3235-P3235)</x:f>
        <x:v>0</x:v>
      </x:c>
      <x:c r="R3235" s="7" t="n">
        <x:f>M3235+MAX(0,K3235-MAX(0,P3235-G3235-J3235))</x:f>
        <x:v>0</x:v>
      </x:c>
      <x:c r="S3235" s="7" t="n">
        <x:f>SUM(O3235,Q3235,R3235)</x:f>
        <x:v>0</x:v>
      </x:c>
      <x:c r="T3235" s="14" t="n">
        <x:f>'Inventory detail'!T983</x:f>
        <x:v>0.1489</x:v>
      </x:c>
      <x:c r="U3235" s="14" t="str">
        <x:f>'Inventory detail'!U983</x:f>
        <x:v>n.a.</x:v>
      </x:c>
      <x:c r="V3235" s="9" t="n">
        <x:f>O3235*T3235</x:f>
        <x:v>0</x:v>
      </x:c>
      <x:c r="W3235" s="9" t="n">
        <x:f>Q3235*T3235</x:f>
        <x:v>0</x:v>
      </x:c>
      <x:c r="X3235" s="9" t="n">
        <x:f>R3235*T3235</x:f>
        <x:v>0</x:v>
      </x:c>
      <x:c r="Y3235" s="9" t="n">
        <x:f>S3235*T3235</x:f>
        <x:v>0</x:v>
      </x:c>
      <x:c r="Z3235" s="9" t="str">
        <x:f>IF(ISNUMBER(U3235),S3235*(U3235-T3235),"n.a.")</x:f>
        <x:v>n.a.</x:v>
      </x:c>
      <x:c r="AA3235" s="9" t="n">
        <x:f>IF(ISNUMBER(U3235),Y3235,0)</x:f>
        <x:v>0</x:v>
      </x:c>
      <x:c r="AB3235" s="7" t="n">
        <x:f>MAX(0,L3235-SUM(F3235:K3235))</x:f>
        <x:v>0</x:v>
      </x:c>
    </x:row>
    <x:row r="3236" ht="22" customHeight="1">
      <x:c r="A3236" s="18" t="n">
        <x:f>Summary!E$41</x:f>
        <x:v>46388</x:v>
      </x:c>
      <x:c r="B3236" s="2" t="str">
        <x:f>'Inventory detail'!A984</x:f>
        <x:v>COIL</x:v>
      </x:c>
      <x:c r="C3236" s="2" t="str">
        <x:f>'Inventory detail'!B984</x:f>
        <x:v>60</x:v>
      </x:c>
      <x:c r="D3236" s="2" t="str">
        <x:f>'Inventory detail'!C984</x:f>
        <x:v>6BLK12-5</x:v>
      </x:c>
      <x:c r="E3236" s="10" t="n">
        <x:f>A2110</x:f>
        <x:v>46357</x:v>
      </x:c>
      <x:c r="F3236" s="7" t="n">
        <x:f>O2110</x:f>
        <x:v>0</x:v>
      </x:c>
      <x:c r="G3236" s="7" t="n">
        <x:f>Q2110</x:f>
        <x:v>0</x:v>
      </x:c>
      <x:c r="H3236" s="7" t="n">
        <x:f>R2110</x:f>
        <x:v>0</x:v>
      </x:c>
      <x:c r="I3236" s="7" t="n">
        <x:f>0</x:f>
        <x:v>0</x:v>
      </x:c>
      <x:c r="J3236" s="7" t="n">
        <x:f>0</x:f>
        <x:v>0</x:v>
      </x:c>
      <x:c r="K3236" s="7" t="n">
        <x:f>0</x:f>
        <x:v>0</x:v>
      </x:c>
      <x:c r="L3236" s="7" t="n">
        <x:f>'Inventory detail'!F984*Summary!$K$5*(A3236-E3236)/Summary!$K$6</x:f>
        <x:v>0</x:v>
      </x:c>
      <x:c r="M3236" s="7" t="n">
        <x:f>MAX(0,H3236-L3236)</x:f>
        <x:v>0</x:v>
      </x:c>
      <x:c r="N3236" s="7" t="n">
        <x:f>MAX(0,L3236-H3236)</x:f>
        <x:v>0</x:v>
      </x:c>
      <x:c r="O3236" s="7" t="n">
        <x:f>MAX(0,F3236+I3236-N3236)</x:f>
        <x:v>0</x:v>
      </x:c>
      <x:c r="P3236" s="7" t="n">
        <x:f>MAX(0,N3236-F3236-I3236)</x:f>
        <x:v>0</x:v>
      </x:c>
      <x:c r="Q3236" s="7" t="n">
        <x:f>MAX(0,G3236+J3236-P3236)</x:f>
        <x:v>0</x:v>
      </x:c>
      <x:c r="R3236" s="7" t="n">
        <x:f>M3236+MAX(0,K3236-MAX(0,P3236-G3236-J3236))</x:f>
        <x:v>0</x:v>
      </x:c>
      <x:c r="S3236" s="7" t="n">
        <x:f>SUM(O3236,Q3236,R3236)</x:f>
        <x:v>0</x:v>
      </x:c>
      <x:c r="T3236" s="14" t="n">
        <x:f>'Inventory detail'!T984</x:f>
        <x:v>0.0239</x:v>
      </x:c>
      <x:c r="U3236" s="14" t="str">
        <x:f>'Inventory detail'!U984</x:f>
        <x:v>n.a.</x:v>
      </x:c>
      <x:c r="V3236" s="9" t="n">
        <x:f>O3236*T3236</x:f>
        <x:v>0</x:v>
      </x:c>
      <x:c r="W3236" s="9" t="n">
        <x:f>Q3236*T3236</x:f>
        <x:v>0</x:v>
      </x:c>
      <x:c r="X3236" s="9" t="n">
        <x:f>R3236*T3236</x:f>
        <x:v>0</x:v>
      </x:c>
      <x:c r="Y3236" s="9" t="n">
        <x:f>S3236*T3236</x:f>
        <x:v>0</x:v>
      </x:c>
      <x:c r="Z3236" s="9" t="str">
        <x:f>IF(ISNUMBER(U3236),S3236*(U3236-T3236),"n.a.")</x:f>
        <x:v>n.a.</x:v>
      </x:c>
      <x:c r="AA3236" s="9" t="n">
        <x:f>IF(ISNUMBER(U3236),Y3236,0)</x:f>
        <x:v>0</x:v>
      </x:c>
      <x:c r="AB3236" s="7" t="n">
        <x:f>MAX(0,L3236-SUM(F3236:K3236))</x:f>
        <x:v>0</x:v>
      </x:c>
    </x:row>
    <x:row r="3237" ht="22" customHeight="1">
      <x:c r="A3237" s="18" t="n">
        <x:f>Summary!E$41</x:f>
        <x:v>46388</x:v>
      </x:c>
      <x:c r="B3237" s="2" t="str">
        <x:f>'Inventory detail'!A985</x:f>
        <x:v>COIL</x:v>
      </x:c>
      <x:c r="C3237" s="2" t="str">
        <x:f>'Inventory detail'!B985</x:f>
        <x:v>60</x:v>
      </x:c>
      <x:c r="D3237" s="2" t="str">
        <x:f>'Inventory detail'!C985</x:f>
        <x:v>6BLK36-5</x:v>
      </x:c>
      <x:c r="E3237" s="10" t="n">
        <x:f>A2111</x:f>
        <x:v>46357</x:v>
      </x:c>
      <x:c r="F3237" s="7" t="n">
        <x:f>O2111</x:f>
        <x:v>0</x:v>
      </x:c>
      <x:c r="G3237" s="7" t="n">
        <x:f>Q2111</x:f>
        <x:v>0</x:v>
      </x:c>
      <x:c r="H3237" s="7" t="n">
        <x:f>R2111</x:f>
        <x:v>0</x:v>
      </x:c>
      <x:c r="I3237" s="7" t="n">
        <x:f>0</x:f>
        <x:v>0</x:v>
      </x:c>
      <x:c r="J3237" s="7" t="n">
        <x:f>0</x:f>
        <x:v>0</x:v>
      </x:c>
      <x:c r="K3237" s="7" t="n">
        <x:f>0</x:f>
        <x:v>0</x:v>
      </x:c>
      <x:c r="L3237" s="7" t="n">
        <x:f>'Inventory detail'!F985*Summary!$K$5*(A3237-E3237)/Summary!$K$6</x:f>
        <x:v>0</x:v>
      </x:c>
      <x:c r="M3237" s="7" t="n">
        <x:f>MAX(0,H3237-L3237)</x:f>
        <x:v>0</x:v>
      </x:c>
      <x:c r="N3237" s="7" t="n">
        <x:f>MAX(0,L3237-H3237)</x:f>
        <x:v>0</x:v>
      </x:c>
      <x:c r="O3237" s="7" t="n">
        <x:f>MAX(0,F3237+I3237-N3237)</x:f>
        <x:v>0</x:v>
      </x:c>
      <x:c r="P3237" s="7" t="n">
        <x:f>MAX(0,N3237-F3237-I3237)</x:f>
        <x:v>0</x:v>
      </x:c>
      <x:c r="Q3237" s="7" t="n">
        <x:f>MAX(0,G3237+J3237-P3237)</x:f>
        <x:v>0</x:v>
      </x:c>
      <x:c r="R3237" s="7" t="n">
        <x:f>M3237+MAX(0,K3237-MAX(0,P3237-G3237-J3237))</x:f>
        <x:v>0</x:v>
      </x:c>
      <x:c r="S3237" s="7" t="n">
        <x:f>SUM(O3237,Q3237,R3237)</x:f>
        <x:v>0</x:v>
      </x:c>
      <x:c r="T3237" s="14" t="n">
        <x:f>'Inventory detail'!T985</x:f>
        <x:v>0.0779</x:v>
      </x:c>
      <x:c r="U3237" s="14" t="str">
        <x:f>'Inventory detail'!U985</x:f>
        <x:v>n.a.</x:v>
      </x:c>
      <x:c r="V3237" s="9" t="n">
        <x:f>O3237*T3237</x:f>
        <x:v>0</x:v>
      </x:c>
      <x:c r="W3237" s="9" t="n">
        <x:f>Q3237*T3237</x:f>
        <x:v>0</x:v>
      </x:c>
      <x:c r="X3237" s="9" t="n">
        <x:f>R3237*T3237</x:f>
        <x:v>0</x:v>
      </x:c>
      <x:c r="Y3237" s="9" t="n">
        <x:f>S3237*T3237</x:f>
        <x:v>0</x:v>
      </x:c>
      <x:c r="Z3237" s="9" t="str">
        <x:f>IF(ISNUMBER(U3237),S3237*(U3237-T3237),"n.a.")</x:f>
        <x:v>n.a.</x:v>
      </x:c>
      <x:c r="AA3237" s="9" t="n">
        <x:f>IF(ISNUMBER(U3237),Y3237,0)</x:f>
        <x:v>0</x:v>
      </x:c>
      <x:c r="AB3237" s="7" t="n">
        <x:f>MAX(0,L3237-SUM(F3237:K3237))</x:f>
        <x:v>0</x:v>
      </x:c>
    </x:row>
    <x:row r="3238" ht="22" customHeight="1">
      <x:c r="A3238" s="18" t="n">
        <x:f>Summary!E$41</x:f>
        <x:v>46388</x:v>
      </x:c>
      <x:c r="B3238" s="2" t="str">
        <x:f>'Inventory detail'!A986</x:f>
        <x:v>COIL</x:v>
      </x:c>
      <x:c r="C3238" s="2" t="str">
        <x:f>'Inventory detail'!B986</x:f>
        <x:v>60</x:v>
      </x:c>
      <x:c r="D3238" s="2" t="str">
        <x:f>'Inventory detail'!C986</x:f>
        <x:v>6BLU12-4</x:v>
      </x:c>
      <x:c r="E3238" s="10" t="n">
        <x:f>A2112</x:f>
        <x:v>46357</x:v>
      </x:c>
      <x:c r="F3238" s="7" t="n">
        <x:f>O2112</x:f>
        <x:v>0</x:v>
      </x:c>
      <x:c r="G3238" s="7" t="n">
        <x:f>Q2112</x:f>
        <x:v>0</x:v>
      </x:c>
      <x:c r="H3238" s="7" t="n">
        <x:f>R2112</x:f>
        <x:v>0</x:v>
      </x:c>
      <x:c r="I3238" s="7" t="n">
        <x:f>0</x:f>
        <x:v>0</x:v>
      </x:c>
      <x:c r="J3238" s="7" t="n">
        <x:f>0</x:f>
        <x:v>0</x:v>
      </x:c>
      <x:c r="K3238" s="7" t="n">
        <x:f>0</x:f>
        <x:v>0</x:v>
      </x:c>
      <x:c r="L3238" s="7" t="n">
        <x:f>'Inventory detail'!F986*Summary!$K$5*(A3238-E3238)/Summary!$K$6</x:f>
        <x:v>0</x:v>
      </x:c>
      <x:c r="M3238" s="7" t="n">
        <x:f>MAX(0,H3238-L3238)</x:f>
        <x:v>0</x:v>
      </x:c>
      <x:c r="N3238" s="7" t="n">
        <x:f>MAX(0,L3238-H3238)</x:f>
        <x:v>0</x:v>
      </x:c>
      <x:c r="O3238" s="7" t="n">
        <x:f>MAX(0,F3238+I3238-N3238)</x:f>
        <x:v>0</x:v>
      </x:c>
      <x:c r="P3238" s="7" t="n">
        <x:f>MAX(0,N3238-F3238-I3238)</x:f>
        <x:v>0</x:v>
      </x:c>
      <x:c r="Q3238" s="7" t="n">
        <x:f>MAX(0,G3238+J3238-P3238)</x:f>
        <x:v>0</x:v>
      </x:c>
      <x:c r="R3238" s="7" t="n">
        <x:f>M3238+MAX(0,K3238-MAX(0,P3238-G3238-J3238))</x:f>
        <x:v>0</x:v>
      </x:c>
      <x:c r="S3238" s="7" t="n">
        <x:f>SUM(O3238,Q3238,R3238)</x:f>
        <x:v>0</x:v>
      </x:c>
      <x:c r="T3238" s="14" t="n">
        <x:f>'Inventory detail'!T986</x:f>
        <x:v>0.0365</x:v>
      </x:c>
      <x:c r="U3238" s="14" t="n">
        <x:f>'Inventory detail'!U986</x:f>
        <x:v>0.0356915</x:v>
      </x:c>
      <x:c r="V3238" s="9" t="n">
        <x:f>O3238*T3238</x:f>
        <x:v>0</x:v>
      </x:c>
      <x:c r="W3238" s="9" t="n">
        <x:f>Q3238*T3238</x:f>
        <x:v>0</x:v>
      </x:c>
      <x:c r="X3238" s="9" t="n">
        <x:f>R3238*T3238</x:f>
        <x:v>0</x:v>
      </x:c>
      <x:c r="Y3238" s="9" t="n">
        <x:f>S3238*T3238</x:f>
        <x:v>0</x:v>
      </x:c>
      <x:c r="Z3238" s="9" t="n">
        <x:f>IF(ISNUMBER(U3238),S3238*(U3238-T3238),"n.a.")</x:f>
        <x:v>0</x:v>
      </x:c>
      <x:c r="AA3238" s="9" t="n">
        <x:f>IF(ISNUMBER(U3238),Y3238,0)</x:f>
        <x:v>0</x:v>
      </x:c>
      <x:c r="AB3238" s="7" t="n">
        <x:f>MAX(0,L3238-SUM(F3238:K3238))</x:f>
        <x:v>0</x:v>
      </x:c>
    </x:row>
    <x:row r="3239" ht="22" customHeight="1">
      <x:c r="A3239" s="18" t="n">
        <x:f>Summary!E$41</x:f>
        <x:v>46388</x:v>
      </x:c>
      <x:c r="B3239" s="2" t="str">
        <x:f>'Inventory detail'!A987</x:f>
        <x:v>COIL</x:v>
      </x:c>
      <x:c r="C3239" s="2" t="str">
        <x:f>'Inventory detail'!B987</x:f>
        <x:v>60</x:v>
      </x:c>
      <x:c r="D3239" s="2" t="str">
        <x:f>'Inventory detail'!C987</x:f>
        <x:v>6FG12-4</x:v>
      </x:c>
      <x:c r="E3239" s="10" t="n">
        <x:f>A2113</x:f>
        <x:v>46357</x:v>
      </x:c>
      <x:c r="F3239" s="7" t="n">
        <x:f>O2113</x:f>
        <x:v>0</x:v>
      </x:c>
      <x:c r="G3239" s="7" t="n">
        <x:f>Q2113</x:f>
        <x:v>0</x:v>
      </x:c>
      <x:c r="H3239" s="7" t="n">
        <x:f>R2113</x:f>
        <x:v>0</x:v>
      </x:c>
      <x:c r="I3239" s="7" t="n">
        <x:f>0</x:f>
        <x:v>0</x:v>
      </x:c>
      <x:c r="J3239" s="7" t="n">
        <x:f>0</x:f>
        <x:v>0</x:v>
      </x:c>
      <x:c r="K3239" s="7" t="n">
        <x:f>0</x:f>
        <x:v>0</x:v>
      </x:c>
      <x:c r="L3239" s="7" t="n">
        <x:f>'Inventory detail'!F987*Summary!$K$5*(A3239-E3239)/Summary!$K$6</x:f>
        <x:v>0</x:v>
      </x:c>
      <x:c r="M3239" s="7" t="n">
        <x:f>MAX(0,H3239-L3239)</x:f>
        <x:v>0</x:v>
      </x:c>
      <x:c r="N3239" s="7" t="n">
        <x:f>MAX(0,L3239-H3239)</x:f>
        <x:v>0</x:v>
      </x:c>
      <x:c r="O3239" s="7" t="n">
        <x:f>MAX(0,F3239+I3239-N3239)</x:f>
        <x:v>0</x:v>
      </x:c>
      <x:c r="P3239" s="7" t="n">
        <x:f>MAX(0,N3239-F3239-I3239)</x:f>
        <x:v>0</x:v>
      </x:c>
      <x:c r="Q3239" s="7" t="n">
        <x:f>MAX(0,G3239+J3239-P3239)</x:f>
        <x:v>0</x:v>
      </x:c>
      <x:c r="R3239" s="7" t="n">
        <x:f>M3239+MAX(0,K3239-MAX(0,P3239-G3239-J3239))</x:f>
        <x:v>0</x:v>
      </x:c>
      <x:c r="S3239" s="7" t="n">
        <x:f>SUM(O3239,Q3239,R3239)</x:f>
        <x:v>0</x:v>
      </x:c>
      <x:c r="T3239" s="14" t="n">
        <x:f>'Inventory detail'!T987</x:f>
        <x:v>0.0216</x:v>
      </x:c>
      <x:c r="U3239" s="14" t="str">
        <x:f>'Inventory detail'!U987</x:f>
        <x:v>n.a.</x:v>
      </x:c>
      <x:c r="V3239" s="9" t="n">
        <x:f>O3239*T3239</x:f>
        <x:v>0</x:v>
      </x:c>
      <x:c r="W3239" s="9" t="n">
        <x:f>Q3239*T3239</x:f>
        <x:v>0</x:v>
      </x:c>
      <x:c r="X3239" s="9" t="n">
        <x:f>R3239*T3239</x:f>
        <x:v>0</x:v>
      </x:c>
      <x:c r="Y3239" s="9" t="n">
        <x:f>S3239*T3239</x:f>
        <x:v>0</x:v>
      </x:c>
      <x:c r="Z3239" s="9" t="str">
        <x:f>IF(ISNUMBER(U3239),S3239*(U3239-T3239),"n.a.")</x:f>
        <x:v>n.a.</x:v>
      </x:c>
      <x:c r="AA3239" s="9" t="n">
        <x:f>IF(ISNUMBER(U3239),Y3239,0)</x:f>
        <x:v>0</x:v>
      </x:c>
      <x:c r="AB3239" s="7" t="n">
        <x:f>MAX(0,L3239-SUM(F3239:K3239))</x:f>
        <x:v>0</x:v>
      </x:c>
    </x:row>
    <x:row r="3240" ht="22" customHeight="1">
      <x:c r="A3240" s="18" t="n">
        <x:f>Summary!E$41</x:f>
        <x:v>46388</x:v>
      </x:c>
      <x:c r="B3240" s="2" t="str">
        <x:f>'Inventory detail'!A988</x:f>
        <x:v>COIL</x:v>
      </x:c>
      <x:c r="C3240" s="2" t="str">
        <x:f>'Inventory detail'!B988</x:f>
        <x:v>60</x:v>
      </x:c>
      <x:c r="D3240" s="2" t="str">
        <x:f>'Inventory detail'!C988</x:f>
        <x:v>6RED12-4</x:v>
      </x:c>
      <x:c r="E3240" s="10" t="n">
        <x:f>A2114</x:f>
        <x:v>46357</x:v>
      </x:c>
      <x:c r="F3240" s="7" t="n">
        <x:f>O2114</x:f>
        <x:v>0</x:v>
      </x:c>
      <x:c r="G3240" s="7" t="n">
        <x:f>Q2114</x:f>
        <x:v>0</x:v>
      </x:c>
      <x:c r="H3240" s="7" t="n">
        <x:f>R2114</x:f>
        <x:v>0</x:v>
      </x:c>
      <x:c r="I3240" s="7" t="n">
        <x:f>0</x:f>
        <x:v>0</x:v>
      </x:c>
      <x:c r="J3240" s="7" t="n">
        <x:f>0</x:f>
        <x:v>0</x:v>
      </x:c>
      <x:c r="K3240" s="7" t="n">
        <x:f>0</x:f>
        <x:v>0</x:v>
      </x:c>
      <x:c r="L3240" s="7" t="n">
        <x:f>'Inventory detail'!F988*Summary!$K$5*(A3240-E3240)/Summary!$K$6</x:f>
        <x:v>0</x:v>
      </x:c>
      <x:c r="M3240" s="7" t="n">
        <x:f>MAX(0,H3240-L3240)</x:f>
        <x:v>0</x:v>
      </x:c>
      <x:c r="N3240" s="7" t="n">
        <x:f>MAX(0,L3240-H3240)</x:f>
        <x:v>0</x:v>
      </x:c>
      <x:c r="O3240" s="7" t="n">
        <x:f>MAX(0,F3240+I3240-N3240)</x:f>
        <x:v>0</x:v>
      </x:c>
      <x:c r="P3240" s="7" t="n">
        <x:f>MAX(0,N3240-F3240-I3240)</x:f>
        <x:v>0</x:v>
      </x:c>
      <x:c r="Q3240" s="7" t="n">
        <x:f>MAX(0,G3240+J3240-P3240)</x:f>
        <x:v>0</x:v>
      </x:c>
      <x:c r="R3240" s="7" t="n">
        <x:f>M3240+MAX(0,K3240-MAX(0,P3240-G3240-J3240))</x:f>
        <x:v>0</x:v>
      </x:c>
      <x:c r="S3240" s="7" t="n">
        <x:f>SUM(O3240,Q3240,R3240)</x:f>
        <x:v>0</x:v>
      </x:c>
      <x:c r="T3240" s="14" t="n">
        <x:f>'Inventory detail'!T988</x:f>
        <x:v>0.0365</x:v>
      </x:c>
      <x:c r="U3240" s="14" t="n">
        <x:f>'Inventory detail'!U988</x:f>
        <x:v>0.0356915</x:v>
      </x:c>
      <x:c r="V3240" s="9" t="n">
        <x:f>O3240*T3240</x:f>
        <x:v>0</x:v>
      </x:c>
      <x:c r="W3240" s="9" t="n">
        <x:f>Q3240*T3240</x:f>
        <x:v>0</x:v>
      </x:c>
      <x:c r="X3240" s="9" t="n">
        <x:f>R3240*T3240</x:f>
        <x:v>0</x:v>
      </x:c>
      <x:c r="Y3240" s="9" t="n">
        <x:f>S3240*T3240</x:f>
        <x:v>0</x:v>
      </x:c>
      <x:c r="Z3240" s="9" t="n">
        <x:f>IF(ISNUMBER(U3240),S3240*(U3240-T3240),"n.a.")</x:f>
        <x:v>0</x:v>
      </x:c>
      <x:c r="AA3240" s="9" t="n">
        <x:f>IF(ISNUMBER(U3240),Y3240,0)</x:f>
        <x:v>0</x:v>
      </x:c>
      <x:c r="AB3240" s="7" t="n">
        <x:f>MAX(0,L3240-SUM(F3240:K3240))</x:f>
        <x:v>0</x:v>
      </x:c>
    </x:row>
    <x:row r="3241" ht="22" customHeight="1">
      <x:c r="A3241" s="18" t="n">
        <x:f>Summary!E$41</x:f>
        <x:v>46388</x:v>
      </x:c>
      <x:c r="B3241" s="2" t="str">
        <x:f>'Inventory detail'!A989</x:f>
        <x:v>COIL</x:v>
      </x:c>
      <x:c r="C3241" s="2" t="str">
        <x:f>'Inventory detail'!B989</x:f>
        <x:v>60</x:v>
      </x:c>
      <x:c r="D3241" s="2" t="str">
        <x:f>'Inventory detail'!C989</x:f>
        <x:v>6WHT12-5</x:v>
      </x:c>
      <x:c r="E3241" s="10" t="n">
        <x:f>A2115</x:f>
        <x:v>46357</x:v>
      </x:c>
      <x:c r="F3241" s="7" t="n">
        <x:f>O2115</x:f>
        <x:v>0</x:v>
      </x:c>
      <x:c r="G3241" s="7" t="n">
        <x:f>Q2115</x:f>
        <x:v>0</x:v>
      </x:c>
      <x:c r="H3241" s="7" t="n">
        <x:f>R2115</x:f>
        <x:v>0</x:v>
      </x:c>
      <x:c r="I3241" s="7" t="n">
        <x:f>0</x:f>
        <x:v>0</x:v>
      </x:c>
      <x:c r="J3241" s="7" t="n">
        <x:f>0</x:f>
        <x:v>0</x:v>
      </x:c>
      <x:c r="K3241" s="7" t="n">
        <x:f>0</x:f>
        <x:v>0</x:v>
      </x:c>
      <x:c r="L3241" s="7" t="n">
        <x:f>'Inventory detail'!F989*Summary!$K$5*(A3241-E3241)/Summary!$K$6</x:f>
        <x:v>0</x:v>
      </x:c>
      <x:c r="M3241" s="7" t="n">
        <x:f>MAX(0,H3241-L3241)</x:f>
        <x:v>0</x:v>
      </x:c>
      <x:c r="N3241" s="7" t="n">
        <x:f>MAX(0,L3241-H3241)</x:f>
        <x:v>0</x:v>
      </x:c>
      <x:c r="O3241" s="7" t="n">
        <x:f>MAX(0,F3241+I3241-N3241)</x:f>
        <x:v>0</x:v>
      </x:c>
      <x:c r="P3241" s="7" t="n">
        <x:f>MAX(0,N3241-F3241-I3241)</x:f>
        <x:v>0</x:v>
      </x:c>
      <x:c r="Q3241" s="7" t="n">
        <x:f>MAX(0,G3241+J3241-P3241)</x:f>
        <x:v>0</x:v>
      </x:c>
      <x:c r="R3241" s="7" t="n">
        <x:f>M3241+MAX(0,K3241-MAX(0,P3241-G3241-J3241))</x:f>
        <x:v>0</x:v>
      </x:c>
      <x:c r="S3241" s="7" t="n">
        <x:f>SUM(O3241,Q3241,R3241)</x:f>
        <x:v>0</x:v>
      </x:c>
      <x:c r="T3241" s="14" t="n">
        <x:f>'Inventory detail'!T989</x:f>
        <x:v>0.0239</x:v>
      </x:c>
      <x:c r="U3241" s="14" t="str">
        <x:f>'Inventory detail'!U989</x:f>
        <x:v>n.a.</x:v>
      </x:c>
      <x:c r="V3241" s="9" t="n">
        <x:f>O3241*T3241</x:f>
        <x:v>0</x:v>
      </x:c>
      <x:c r="W3241" s="9" t="n">
        <x:f>Q3241*T3241</x:f>
        <x:v>0</x:v>
      </x:c>
      <x:c r="X3241" s="9" t="n">
        <x:f>R3241*T3241</x:f>
        <x:v>0</x:v>
      </x:c>
      <x:c r="Y3241" s="9" t="n">
        <x:f>S3241*T3241</x:f>
        <x:v>0</x:v>
      </x:c>
      <x:c r="Z3241" s="9" t="str">
        <x:f>IF(ISNUMBER(U3241),S3241*(U3241-T3241),"n.a.")</x:f>
        <x:v>n.a.</x:v>
      </x:c>
      <x:c r="AA3241" s="9" t="n">
        <x:f>IF(ISNUMBER(U3241),Y3241,0)</x:f>
        <x:v>0</x:v>
      </x:c>
      <x:c r="AB3241" s="7" t="n">
        <x:f>MAX(0,L3241-SUM(F3241:K3241))</x:f>
        <x:v>0</x:v>
      </x:c>
    </x:row>
    <x:row r="3242" ht="22" customHeight="1">
      <x:c r="A3242" s="18" t="n">
        <x:f>Summary!E$41</x:f>
        <x:v>46388</x:v>
      </x:c>
      <x:c r="B3242" s="2" t="str">
        <x:f>'Inventory detail'!A990</x:f>
        <x:v>COIL</x:v>
      </x:c>
      <x:c r="C3242" s="2" t="str">
        <x:f>'Inventory detail'!B990</x:f>
        <x:v>60</x:v>
      </x:c>
      <x:c r="D3242" s="2" t="str">
        <x:f>'Inventory detail'!C990</x:f>
        <x:v>6WHT36-5</x:v>
      </x:c>
      <x:c r="E3242" s="10" t="n">
        <x:f>A2116</x:f>
        <x:v>46357</x:v>
      </x:c>
      <x:c r="F3242" s="7" t="n">
        <x:f>O2116</x:f>
        <x:v>0</x:v>
      </x:c>
      <x:c r="G3242" s="7" t="n">
        <x:f>Q2116</x:f>
        <x:v>0</x:v>
      </x:c>
      <x:c r="H3242" s="7" t="n">
        <x:f>R2116</x:f>
        <x:v>0</x:v>
      </x:c>
      <x:c r="I3242" s="7" t="n">
        <x:f>0</x:f>
        <x:v>0</x:v>
      </x:c>
      <x:c r="J3242" s="7" t="n">
        <x:f>0</x:f>
        <x:v>0</x:v>
      </x:c>
      <x:c r="K3242" s="7" t="n">
        <x:f>0</x:f>
        <x:v>0</x:v>
      </x:c>
      <x:c r="L3242" s="7" t="n">
        <x:f>'Inventory detail'!F990*Summary!$K$5*(A3242-E3242)/Summary!$K$6</x:f>
        <x:v>0</x:v>
      </x:c>
      <x:c r="M3242" s="7" t="n">
        <x:f>MAX(0,H3242-L3242)</x:f>
        <x:v>0</x:v>
      </x:c>
      <x:c r="N3242" s="7" t="n">
        <x:f>MAX(0,L3242-H3242)</x:f>
        <x:v>0</x:v>
      </x:c>
      <x:c r="O3242" s="7" t="n">
        <x:f>MAX(0,F3242+I3242-N3242)</x:f>
        <x:v>0</x:v>
      </x:c>
      <x:c r="P3242" s="7" t="n">
        <x:f>MAX(0,N3242-F3242-I3242)</x:f>
        <x:v>0</x:v>
      </x:c>
      <x:c r="Q3242" s="7" t="n">
        <x:f>MAX(0,G3242+J3242-P3242)</x:f>
        <x:v>0</x:v>
      </x:c>
      <x:c r="R3242" s="7" t="n">
        <x:f>M3242+MAX(0,K3242-MAX(0,P3242-G3242-J3242))</x:f>
        <x:v>0</x:v>
      </x:c>
      <x:c r="S3242" s="7" t="n">
        <x:f>SUM(O3242,Q3242,R3242)</x:f>
        <x:v>0</x:v>
      </x:c>
      <x:c r="T3242" s="14" t="n">
        <x:f>'Inventory detail'!T990</x:f>
        <x:v>0.0779</x:v>
      </x:c>
      <x:c r="U3242" s="14" t="str">
        <x:f>'Inventory detail'!U990</x:f>
        <x:v>n.a.</x:v>
      </x:c>
      <x:c r="V3242" s="9" t="n">
        <x:f>O3242*T3242</x:f>
        <x:v>0</x:v>
      </x:c>
      <x:c r="W3242" s="9" t="n">
        <x:f>Q3242*T3242</x:f>
        <x:v>0</x:v>
      </x:c>
      <x:c r="X3242" s="9" t="n">
        <x:f>R3242*T3242</x:f>
        <x:v>0</x:v>
      </x:c>
      <x:c r="Y3242" s="9" t="n">
        <x:f>S3242*T3242</x:f>
        <x:v>0</x:v>
      </x:c>
      <x:c r="Z3242" s="9" t="str">
        <x:f>IF(ISNUMBER(U3242),S3242*(U3242-T3242),"n.a.")</x:f>
        <x:v>n.a.</x:v>
      </x:c>
      <x:c r="AA3242" s="9" t="n">
        <x:f>IF(ISNUMBER(U3242),Y3242,0)</x:f>
        <x:v>0</x:v>
      </x:c>
      <x:c r="AB3242" s="7" t="n">
        <x:f>MAX(0,L3242-SUM(F3242:K3242))</x:f>
        <x:v>0</x:v>
      </x:c>
    </x:row>
    <x:row r="3243" ht="22" customHeight="1">
      <x:c r="A3243" s="18" t="n">
        <x:f>Summary!E$41</x:f>
        <x:v>46388</x:v>
      </x:c>
      <x:c r="B3243" s="2" t="str">
        <x:f>'Inventory detail'!A991</x:f>
        <x:v>COIL</x:v>
      </x:c>
      <x:c r="C3243" s="2" t="str">
        <x:f>'Inventory detail'!B991</x:f>
        <x:v>60</x:v>
      </x:c>
      <x:c r="D3243" s="2" t="str">
        <x:f>'Inventory detail'!C991</x:f>
        <x:v>7BLK12-5</x:v>
      </x:c>
      <x:c r="E3243" s="10" t="n">
        <x:f>A2117</x:f>
        <x:v>46357</x:v>
      </x:c>
      <x:c r="F3243" s="7" t="n">
        <x:f>O2117</x:f>
        <x:v>0</x:v>
      </x:c>
      <x:c r="G3243" s="7" t="n">
        <x:f>Q2117</x:f>
        <x:v>0</x:v>
      </x:c>
      <x:c r="H3243" s="7" t="n">
        <x:f>R2117</x:f>
        <x:v>0</x:v>
      </x:c>
      <x:c r="I3243" s="7" t="n">
        <x:f>0</x:f>
        <x:v>0</x:v>
      </x:c>
      <x:c r="J3243" s="7" t="n">
        <x:f>0</x:f>
        <x:v>0</x:v>
      </x:c>
      <x:c r="K3243" s="7" t="n">
        <x:f>0</x:f>
        <x:v>0</x:v>
      </x:c>
      <x:c r="L3243" s="7" t="n">
        <x:f>'Inventory detail'!F991*Summary!$K$5*(A3243-E3243)/Summary!$K$6</x:f>
        <x:v>0</x:v>
      </x:c>
      <x:c r="M3243" s="7" t="n">
        <x:f>MAX(0,H3243-L3243)</x:f>
        <x:v>0</x:v>
      </x:c>
      <x:c r="N3243" s="7" t="n">
        <x:f>MAX(0,L3243-H3243)</x:f>
        <x:v>0</x:v>
      </x:c>
      <x:c r="O3243" s="7" t="n">
        <x:f>MAX(0,F3243+I3243-N3243)</x:f>
        <x:v>0</x:v>
      </x:c>
      <x:c r="P3243" s="7" t="n">
        <x:f>MAX(0,N3243-F3243-I3243)</x:f>
        <x:v>0</x:v>
      </x:c>
      <x:c r="Q3243" s="7" t="n">
        <x:f>MAX(0,G3243+J3243-P3243)</x:f>
        <x:v>0</x:v>
      </x:c>
      <x:c r="R3243" s="7" t="n">
        <x:f>M3243+MAX(0,K3243-MAX(0,P3243-G3243-J3243))</x:f>
        <x:v>0</x:v>
      </x:c>
      <x:c r="S3243" s="7" t="n">
        <x:f>SUM(O3243,Q3243,R3243)</x:f>
        <x:v>0</x:v>
      </x:c>
      <x:c r="T3243" s="14" t="n">
        <x:f>'Inventory detail'!T991</x:f>
        <x:v>0.0253</x:v>
      </x:c>
      <x:c r="U3243" s="14" t="str">
        <x:f>'Inventory detail'!U991</x:f>
        <x:v>n.a.</x:v>
      </x:c>
      <x:c r="V3243" s="9" t="n">
        <x:f>O3243*T3243</x:f>
        <x:v>0</x:v>
      </x:c>
      <x:c r="W3243" s="9" t="n">
        <x:f>Q3243*T3243</x:f>
        <x:v>0</x:v>
      </x:c>
      <x:c r="X3243" s="9" t="n">
        <x:f>R3243*T3243</x:f>
        <x:v>0</x:v>
      </x:c>
      <x:c r="Y3243" s="9" t="n">
        <x:f>S3243*T3243</x:f>
        <x:v>0</x:v>
      </x:c>
      <x:c r="Z3243" s="9" t="str">
        <x:f>IF(ISNUMBER(U3243),S3243*(U3243-T3243),"n.a.")</x:f>
        <x:v>n.a.</x:v>
      </x:c>
      <x:c r="AA3243" s="9" t="n">
        <x:f>IF(ISNUMBER(U3243),Y3243,0)</x:f>
        <x:v>0</x:v>
      </x:c>
      <x:c r="AB3243" s="7" t="n">
        <x:f>MAX(0,L3243-SUM(F3243:K3243))</x:f>
        <x:v>0</x:v>
      </x:c>
    </x:row>
    <x:row r="3244" ht="22" customHeight="1">
      <x:c r="A3244" s="18" t="n">
        <x:f>Summary!E$41</x:f>
        <x:v>46388</x:v>
      </x:c>
      <x:c r="B3244" s="2" t="str">
        <x:f>'Inventory detail'!A992</x:f>
        <x:v>COIL</x:v>
      </x:c>
      <x:c r="C3244" s="2" t="str">
        <x:f>'Inventory detail'!B992</x:f>
        <x:v>60</x:v>
      </x:c>
      <x:c r="D3244" s="2" t="str">
        <x:f>'Inventory detail'!C992</x:f>
        <x:v>7BLK36-5</x:v>
      </x:c>
      <x:c r="E3244" s="10" t="n">
        <x:f>A2118</x:f>
        <x:v>46357</x:v>
      </x:c>
      <x:c r="F3244" s="7" t="n">
        <x:f>O2118</x:f>
        <x:v>0</x:v>
      </x:c>
      <x:c r="G3244" s="7" t="n">
        <x:f>Q2118</x:f>
        <x:v>0</x:v>
      </x:c>
      <x:c r="H3244" s="7" t="n">
        <x:f>R2118</x:f>
        <x:v>0</x:v>
      </x:c>
      <x:c r="I3244" s="7" t="n">
        <x:f>0</x:f>
        <x:v>0</x:v>
      </x:c>
      <x:c r="J3244" s="7" t="n">
        <x:f>0</x:f>
        <x:v>0</x:v>
      </x:c>
      <x:c r="K3244" s="7" t="n">
        <x:f>0</x:f>
        <x:v>0</x:v>
      </x:c>
      <x:c r="L3244" s="7" t="n">
        <x:f>'Inventory detail'!F992*Summary!$K$5*(A3244-E3244)/Summary!$K$6</x:f>
        <x:v>0</x:v>
      </x:c>
      <x:c r="M3244" s="7" t="n">
        <x:f>MAX(0,H3244-L3244)</x:f>
        <x:v>0</x:v>
      </x:c>
      <x:c r="N3244" s="7" t="n">
        <x:f>MAX(0,L3244-H3244)</x:f>
        <x:v>0</x:v>
      </x:c>
      <x:c r="O3244" s="7" t="n">
        <x:f>MAX(0,F3244+I3244-N3244)</x:f>
        <x:v>0</x:v>
      </x:c>
      <x:c r="P3244" s="7" t="n">
        <x:f>MAX(0,N3244-F3244-I3244)</x:f>
        <x:v>0</x:v>
      </x:c>
      <x:c r="Q3244" s="7" t="n">
        <x:f>MAX(0,G3244+J3244-P3244)</x:f>
        <x:v>0</x:v>
      </x:c>
      <x:c r="R3244" s="7" t="n">
        <x:f>M3244+MAX(0,K3244-MAX(0,P3244-G3244-J3244))</x:f>
        <x:v>0</x:v>
      </x:c>
      <x:c r="S3244" s="7" t="n">
        <x:f>SUM(O3244,Q3244,R3244)</x:f>
        <x:v>0</x:v>
      </x:c>
      <x:c r="T3244" s="14" t="n">
        <x:f>'Inventory detail'!T992</x:f>
        <x:v>0.0825</x:v>
      </x:c>
      <x:c r="U3244" s="14" t="str">
        <x:f>'Inventory detail'!U992</x:f>
        <x:v>n.a.</x:v>
      </x:c>
      <x:c r="V3244" s="9" t="n">
        <x:f>O3244*T3244</x:f>
        <x:v>0</x:v>
      </x:c>
      <x:c r="W3244" s="9" t="n">
        <x:f>Q3244*T3244</x:f>
        <x:v>0</x:v>
      </x:c>
      <x:c r="X3244" s="9" t="n">
        <x:f>R3244*T3244</x:f>
        <x:v>0</x:v>
      </x:c>
      <x:c r="Y3244" s="9" t="n">
        <x:f>S3244*T3244</x:f>
        <x:v>0</x:v>
      </x:c>
      <x:c r="Z3244" s="9" t="str">
        <x:f>IF(ISNUMBER(U3244),S3244*(U3244-T3244),"n.a.")</x:f>
        <x:v>n.a.</x:v>
      </x:c>
      <x:c r="AA3244" s="9" t="n">
        <x:f>IF(ISNUMBER(U3244),Y3244,0)</x:f>
        <x:v>0</x:v>
      </x:c>
      <x:c r="AB3244" s="7" t="n">
        <x:f>MAX(0,L3244-SUM(F3244:K3244))</x:f>
        <x:v>0</x:v>
      </x:c>
    </x:row>
    <x:row r="3245" ht="22" customHeight="1">
      <x:c r="A3245" s="18" t="n">
        <x:f>Summary!E$41</x:f>
        <x:v>46388</x:v>
      </x:c>
      <x:c r="B3245" s="2" t="str">
        <x:f>'Inventory detail'!A993</x:f>
        <x:v>COIL</x:v>
      </x:c>
      <x:c r="C3245" s="2" t="str">
        <x:f>'Inventory detail'!B993</x:f>
        <x:v>60</x:v>
      </x:c>
      <x:c r="D3245" s="2" t="str">
        <x:f>'Inventory detail'!C993</x:f>
        <x:v>7BLU12-4</x:v>
      </x:c>
      <x:c r="E3245" s="10" t="n">
        <x:f>A2119</x:f>
        <x:v>46357</x:v>
      </x:c>
      <x:c r="F3245" s="7" t="n">
        <x:f>O2119</x:f>
        <x:v>0</x:v>
      </x:c>
      <x:c r="G3245" s="7" t="n">
        <x:f>Q2119</x:f>
        <x:v>0</x:v>
      </x:c>
      <x:c r="H3245" s="7" t="n">
        <x:f>R2119</x:f>
        <x:v>0</x:v>
      </x:c>
      <x:c r="I3245" s="7" t="n">
        <x:f>0</x:f>
        <x:v>0</x:v>
      </x:c>
      <x:c r="J3245" s="7" t="n">
        <x:f>0</x:f>
        <x:v>0</x:v>
      </x:c>
      <x:c r="K3245" s="7" t="n">
        <x:f>0</x:f>
        <x:v>0</x:v>
      </x:c>
      <x:c r="L3245" s="7" t="n">
        <x:f>'Inventory detail'!F993*Summary!$K$5*(A3245-E3245)/Summary!$K$6</x:f>
        <x:v>0</x:v>
      </x:c>
      <x:c r="M3245" s="7" t="n">
        <x:f>MAX(0,H3245-L3245)</x:f>
        <x:v>0</x:v>
      </x:c>
      <x:c r="N3245" s="7" t="n">
        <x:f>MAX(0,L3245-H3245)</x:f>
        <x:v>0</x:v>
      </x:c>
      <x:c r="O3245" s="7" t="n">
        <x:f>MAX(0,F3245+I3245-N3245)</x:f>
        <x:v>0</x:v>
      </x:c>
      <x:c r="P3245" s="7" t="n">
        <x:f>MAX(0,N3245-F3245-I3245)</x:f>
        <x:v>0</x:v>
      </x:c>
      <x:c r="Q3245" s="7" t="n">
        <x:f>MAX(0,G3245+J3245-P3245)</x:f>
        <x:v>0</x:v>
      </x:c>
      <x:c r="R3245" s="7" t="n">
        <x:f>M3245+MAX(0,K3245-MAX(0,P3245-G3245-J3245))</x:f>
        <x:v>0</x:v>
      </x:c>
      <x:c r="S3245" s="7" t="n">
        <x:f>SUM(O3245,Q3245,R3245)</x:f>
        <x:v>0</x:v>
      </x:c>
      <x:c r="T3245" s="14" t="n">
        <x:f>'Inventory detail'!T993</x:f>
        <x:v>0.0392</x:v>
      </x:c>
      <x:c r="U3245" s="14" t="n">
        <x:f>'Inventory detail'!U993</x:f>
        <x:v>0.038453999999999995</x:v>
      </x:c>
      <x:c r="V3245" s="9" t="n">
        <x:f>O3245*T3245</x:f>
        <x:v>0</x:v>
      </x:c>
      <x:c r="W3245" s="9" t="n">
        <x:f>Q3245*T3245</x:f>
        <x:v>0</x:v>
      </x:c>
      <x:c r="X3245" s="9" t="n">
        <x:f>R3245*T3245</x:f>
        <x:v>0</x:v>
      </x:c>
      <x:c r="Y3245" s="9" t="n">
        <x:f>S3245*T3245</x:f>
        <x:v>0</x:v>
      </x:c>
      <x:c r="Z3245" s="9" t="n">
        <x:f>IF(ISNUMBER(U3245),S3245*(U3245-T3245),"n.a.")</x:f>
        <x:v>0</x:v>
      </x:c>
      <x:c r="AA3245" s="9" t="n">
        <x:f>IF(ISNUMBER(U3245),Y3245,0)</x:f>
        <x:v>0</x:v>
      </x:c>
      <x:c r="AB3245" s="7" t="n">
        <x:f>MAX(0,L3245-SUM(F3245:K3245))</x:f>
        <x:v>0</x:v>
      </x:c>
    </x:row>
    <x:row r="3246" ht="22" customHeight="1">
      <x:c r="A3246" s="18" t="n">
        <x:f>Summary!E$41</x:f>
        <x:v>46388</x:v>
      </x:c>
      <x:c r="B3246" s="2" t="str">
        <x:f>'Inventory detail'!A994</x:f>
        <x:v>COIL</x:v>
      </x:c>
      <x:c r="C3246" s="2" t="str">
        <x:f>'Inventory detail'!B994</x:f>
        <x:v>60</x:v>
      </x:c>
      <x:c r="D3246" s="2" t="str">
        <x:f>'Inventory detail'!C994</x:f>
        <x:v>7FG12-4</x:v>
      </x:c>
      <x:c r="E3246" s="10" t="n">
        <x:f>A2120</x:f>
        <x:v>46357</x:v>
      </x:c>
      <x:c r="F3246" s="7" t="n">
        <x:f>O2120</x:f>
        <x:v>0</x:v>
      </x:c>
      <x:c r="G3246" s="7" t="n">
        <x:f>Q2120</x:f>
        <x:v>0</x:v>
      </x:c>
      <x:c r="H3246" s="7" t="n">
        <x:f>R2120</x:f>
        <x:v>0</x:v>
      </x:c>
      <x:c r="I3246" s="7" t="n">
        <x:f>0</x:f>
        <x:v>0</x:v>
      </x:c>
      <x:c r="J3246" s="7" t="n">
        <x:f>0</x:f>
        <x:v>0</x:v>
      </x:c>
      <x:c r="K3246" s="7" t="n">
        <x:f>0</x:f>
        <x:v>0</x:v>
      </x:c>
      <x:c r="L3246" s="7" t="n">
        <x:f>'Inventory detail'!F994*Summary!$K$5*(A3246-E3246)/Summary!$K$6</x:f>
        <x:v>0</x:v>
      </x:c>
      <x:c r="M3246" s="7" t="n">
        <x:f>MAX(0,H3246-L3246)</x:f>
        <x:v>0</x:v>
      </x:c>
      <x:c r="N3246" s="7" t="n">
        <x:f>MAX(0,L3246-H3246)</x:f>
        <x:v>0</x:v>
      </x:c>
      <x:c r="O3246" s="7" t="n">
        <x:f>MAX(0,F3246+I3246-N3246)</x:f>
        <x:v>0</x:v>
      </x:c>
      <x:c r="P3246" s="7" t="n">
        <x:f>MAX(0,N3246-F3246-I3246)</x:f>
        <x:v>0</x:v>
      </x:c>
      <x:c r="Q3246" s="7" t="n">
        <x:f>MAX(0,G3246+J3246-P3246)</x:f>
        <x:v>0</x:v>
      </x:c>
      <x:c r="R3246" s="7" t="n">
        <x:f>M3246+MAX(0,K3246-MAX(0,P3246-G3246-J3246))</x:f>
        <x:v>0</x:v>
      </x:c>
      <x:c r="S3246" s="7" t="n">
        <x:f>SUM(O3246,Q3246,R3246)</x:f>
        <x:v>0</x:v>
      </x:c>
      <x:c r="T3246" s="14" t="n">
        <x:f>'Inventory detail'!T994</x:f>
        <x:v>0.0229</x:v>
      </x:c>
      <x:c r="U3246" s="14" t="str">
        <x:f>'Inventory detail'!U994</x:f>
        <x:v>n.a.</x:v>
      </x:c>
      <x:c r="V3246" s="9" t="n">
        <x:f>O3246*T3246</x:f>
        <x:v>0</x:v>
      </x:c>
      <x:c r="W3246" s="9" t="n">
        <x:f>Q3246*T3246</x:f>
        <x:v>0</x:v>
      </x:c>
      <x:c r="X3246" s="9" t="n">
        <x:f>R3246*T3246</x:f>
        <x:v>0</x:v>
      </x:c>
      <x:c r="Y3246" s="9" t="n">
        <x:f>S3246*T3246</x:f>
        <x:v>0</x:v>
      </x:c>
      <x:c r="Z3246" s="9" t="str">
        <x:f>IF(ISNUMBER(U3246),S3246*(U3246-T3246),"n.a.")</x:f>
        <x:v>n.a.</x:v>
      </x:c>
      <x:c r="AA3246" s="9" t="n">
        <x:f>IF(ISNUMBER(U3246),Y3246,0)</x:f>
        <x:v>0</x:v>
      </x:c>
      <x:c r="AB3246" s="7" t="n">
        <x:f>MAX(0,L3246-SUM(F3246:K3246))</x:f>
        <x:v>0</x:v>
      </x:c>
    </x:row>
    <x:row r="3247" ht="22" customHeight="1">
      <x:c r="A3247" s="18" t="n">
        <x:f>Summary!E$41</x:f>
        <x:v>46388</x:v>
      </x:c>
      <x:c r="B3247" s="2" t="str">
        <x:f>'Inventory detail'!A995</x:f>
        <x:v>COIL</x:v>
      </x:c>
      <x:c r="C3247" s="2" t="str">
        <x:f>'Inventory detail'!B995</x:f>
        <x:v>60</x:v>
      </x:c>
      <x:c r="D3247" s="2" t="str">
        <x:f>'Inventory detail'!C995</x:f>
        <x:v>7MAR12-4</x:v>
      </x:c>
      <x:c r="E3247" s="10" t="n">
        <x:f>A2121</x:f>
        <x:v>46357</x:v>
      </x:c>
      <x:c r="F3247" s="7" t="n">
        <x:f>O2121</x:f>
        <x:v>0</x:v>
      </x:c>
      <x:c r="G3247" s="7" t="n">
        <x:f>Q2121</x:f>
        <x:v>0</x:v>
      </x:c>
      <x:c r="H3247" s="7" t="n">
        <x:f>R2121</x:f>
        <x:v>0</x:v>
      </x:c>
      <x:c r="I3247" s="7" t="n">
        <x:f>0</x:f>
        <x:v>0</x:v>
      </x:c>
      <x:c r="J3247" s="7" t="n">
        <x:f>0</x:f>
        <x:v>0</x:v>
      </x:c>
      <x:c r="K3247" s="7" t="n">
        <x:f>0</x:f>
        <x:v>0</x:v>
      </x:c>
      <x:c r="L3247" s="7" t="n">
        <x:f>'Inventory detail'!F995*Summary!$K$5*(A3247-E3247)/Summary!$K$6</x:f>
        <x:v>0</x:v>
      </x:c>
      <x:c r="M3247" s="7" t="n">
        <x:f>MAX(0,H3247-L3247)</x:f>
        <x:v>0</x:v>
      </x:c>
      <x:c r="N3247" s="7" t="n">
        <x:f>MAX(0,L3247-H3247)</x:f>
        <x:v>0</x:v>
      </x:c>
      <x:c r="O3247" s="7" t="n">
        <x:f>MAX(0,F3247+I3247-N3247)</x:f>
        <x:v>0</x:v>
      </x:c>
      <x:c r="P3247" s="7" t="n">
        <x:f>MAX(0,N3247-F3247-I3247)</x:f>
        <x:v>0</x:v>
      </x:c>
      <x:c r="Q3247" s="7" t="n">
        <x:f>MAX(0,G3247+J3247-P3247)</x:f>
        <x:v>0</x:v>
      </x:c>
      <x:c r="R3247" s="7" t="n">
        <x:f>M3247+MAX(0,K3247-MAX(0,P3247-G3247-J3247))</x:f>
        <x:v>0</x:v>
      </x:c>
      <x:c r="S3247" s="7" t="n">
        <x:f>SUM(O3247,Q3247,R3247)</x:f>
        <x:v>0</x:v>
      </x:c>
      <x:c r="T3247" s="14" t="n">
        <x:f>'Inventory detail'!T995</x:f>
        <x:v>0.0229</x:v>
      </x:c>
      <x:c r="U3247" s="14" t="str">
        <x:f>'Inventory detail'!U995</x:f>
        <x:v>n.a.</x:v>
      </x:c>
      <x:c r="V3247" s="9" t="n">
        <x:f>O3247*T3247</x:f>
        <x:v>0</x:v>
      </x:c>
      <x:c r="W3247" s="9" t="n">
        <x:f>Q3247*T3247</x:f>
        <x:v>0</x:v>
      </x:c>
      <x:c r="X3247" s="9" t="n">
        <x:f>R3247*T3247</x:f>
        <x:v>0</x:v>
      </x:c>
      <x:c r="Y3247" s="9" t="n">
        <x:f>S3247*T3247</x:f>
        <x:v>0</x:v>
      </x:c>
      <x:c r="Z3247" s="9" t="str">
        <x:f>IF(ISNUMBER(U3247),S3247*(U3247-T3247),"n.a.")</x:f>
        <x:v>n.a.</x:v>
      </x:c>
      <x:c r="AA3247" s="9" t="n">
        <x:f>IF(ISNUMBER(U3247),Y3247,0)</x:f>
        <x:v>0</x:v>
      </x:c>
      <x:c r="AB3247" s="7" t="n">
        <x:f>MAX(0,L3247-SUM(F3247:K3247))</x:f>
        <x:v>0</x:v>
      </x:c>
    </x:row>
    <x:row r="3248" ht="22" customHeight="1">
      <x:c r="A3248" s="18" t="n">
        <x:f>Summary!E$41</x:f>
        <x:v>46388</x:v>
      </x:c>
      <x:c r="B3248" s="2" t="str">
        <x:f>'Inventory detail'!A996</x:f>
        <x:v>COIL</x:v>
      </x:c>
      <x:c r="C3248" s="2" t="str">
        <x:f>'Inventory detail'!B996</x:f>
        <x:v>60</x:v>
      </x:c>
      <x:c r="D3248" s="2" t="str">
        <x:f>'Inventory detail'!C996</x:f>
        <x:v>7RED12-4</x:v>
      </x:c>
      <x:c r="E3248" s="10" t="n">
        <x:f>A2122</x:f>
        <x:v>46357</x:v>
      </x:c>
      <x:c r="F3248" s="7" t="n">
        <x:f>O2122</x:f>
        <x:v>0</x:v>
      </x:c>
      <x:c r="G3248" s="7" t="n">
        <x:f>Q2122</x:f>
        <x:v>0</x:v>
      </x:c>
      <x:c r="H3248" s="7" t="n">
        <x:f>R2122</x:f>
        <x:v>0</x:v>
      </x:c>
      <x:c r="I3248" s="7" t="n">
        <x:f>0</x:f>
        <x:v>0</x:v>
      </x:c>
      <x:c r="J3248" s="7" t="n">
        <x:f>0</x:f>
        <x:v>0</x:v>
      </x:c>
      <x:c r="K3248" s="7" t="n">
        <x:f>0</x:f>
        <x:v>0</x:v>
      </x:c>
      <x:c r="L3248" s="7" t="n">
        <x:f>'Inventory detail'!F996*Summary!$K$5*(A3248-E3248)/Summary!$K$6</x:f>
        <x:v>0</x:v>
      </x:c>
      <x:c r="M3248" s="7" t="n">
        <x:f>MAX(0,H3248-L3248)</x:f>
        <x:v>0</x:v>
      </x:c>
      <x:c r="N3248" s="7" t="n">
        <x:f>MAX(0,L3248-H3248)</x:f>
        <x:v>0</x:v>
      </x:c>
      <x:c r="O3248" s="7" t="n">
        <x:f>MAX(0,F3248+I3248-N3248)</x:f>
        <x:v>0</x:v>
      </x:c>
      <x:c r="P3248" s="7" t="n">
        <x:f>MAX(0,N3248-F3248-I3248)</x:f>
        <x:v>0</x:v>
      </x:c>
      <x:c r="Q3248" s="7" t="n">
        <x:f>MAX(0,G3248+J3248-P3248)</x:f>
        <x:v>0</x:v>
      </x:c>
      <x:c r="R3248" s="7" t="n">
        <x:f>M3248+MAX(0,K3248-MAX(0,P3248-G3248-J3248))</x:f>
        <x:v>0</x:v>
      </x:c>
      <x:c r="S3248" s="7" t="n">
        <x:f>SUM(O3248,Q3248,R3248)</x:f>
        <x:v>0</x:v>
      </x:c>
      <x:c r="T3248" s="14" t="n">
        <x:f>'Inventory detail'!T996</x:f>
        <x:v>0.0392</x:v>
      </x:c>
      <x:c r="U3248" s="14" t="n">
        <x:f>'Inventory detail'!U996</x:f>
        <x:v>0.038453999999999995</x:v>
      </x:c>
      <x:c r="V3248" s="9" t="n">
        <x:f>O3248*T3248</x:f>
        <x:v>0</x:v>
      </x:c>
      <x:c r="W3248" s="9" t="n">
        <x:f>Q3248*T3248</x:f>
        <x:v>0</x:v>
      </x:c>
      <x:c r="X3248" s="9" t="n">
        <x:f>R3248*T3248</x:f>
        <x:v>0</x:v>
      </x:c>
      <x:c r="Y3248" s="9" t="n">
        <x:f>S3248*T3248</x:f>
        <x:v>0</x:v>
      </x:c>
      <x:c r="Z3248" s="9" t="n">
        <x:f>IF(ISNUMBER(U3248),S3248*(U3248-T3248),"n.a.")</x:f>
        <x:v>0</x:v>
      </x:c>
      <x:c r="AA3248" s="9" t="n">
        <x:f>IF(ISNUMBER(U3248),Y3248,0)</x:f>
        <x:v>0</x:v>
      </x:c>
      <x:c r="AB3248" s="7" t="n">
        <x:f>MAX(0,L3248-SUM(F3248:K3248))</x:f>
        <x:v>0</x:v>
      </x:c>
    </x:row>
    <x:row r="3249" ht="22" customHeight="1">
      <x:c r="A3249" s="18" t="n">
        <x:f>Summary!E$41</x:f>
        <x:v>46388</x:v>
      </x:c>
      <x:c r="B3249" s="2" t="str">
        <x:f>'Inventory detail'!A997</x:f>
        <x:v>COIL</x:v>
      </x:c>
      <x:c r="C3249" s="2" t="str">
        <x:f>'Inventory detail'!B997</x:f>
        <x:v>60</x:v>
      </x:c>
      <x:c r="D3249" s="2" t="str">
        <x:f>'Inventory detail'!C997</x:f>
        <x:v>7WHT12-5</x:v>
      </x:c>
      <x:c r="E3249" s="10" t="n">
        <x:f>A2123</x:f>
        <x:v>46357</x:v>
      </x:c>
      <x:c r="F3249" s="7" t="n">
        <x:f>O2123</x:f>
        <x:v>0</x:v>
      </x:c>
      <x:c r="G3249" s="7" t="n">
        <x:f>Q2123</x:f>
        <x:v>0</x:v>
      </x:c>
      <x:c r="H3249" s="7" t="n">
        <x:f>R2123</x:f>
        <x:v>0</x:v>
      </x:c>
      <x:c r="I3249" s="7" t="n">
        <x:f>0</x:f>
        <x:v>0</x:v>
      </x:c>
      <x:c r="J3249" s="7" t="n">
        <x:f>0</x:f>
        <x:v>0</x:v>
      </x:c>
      <x:c r="K3249" s="7" t="n">
        <x:f>0</x:f>
        <x:v>0</x:v>
      </x:c>
      <x:c r="L3249" s="7" t="n">
        <x:f>'Inventory detail'!F997*Summary!$K$5*(A3249-E3249)/Summary!$K$6</x:f>
        <x:v>0</x:v>
      </x:c>
      <x:c r="M3249" s="7" t="n">
        <x:f>MAX(0,H3249-L3249)</x:f>
        <x:v>0</x:v>
      </x:c>
      <x:c r="N3249" s="7" t="n">
        <x:f>MAX(0,L3249-H3249)</x:f>
        <x:v>0</x:v>
      </x:c>
      <x:c r="O3249" s="7" t="n">
        <x:f>MAX(0,F3249+I3249-N3249)</x:f>
        <x:v>0</x:v>
      </x:c>
      <x:c r="P3249" s="7" t="n">
        <x:f>MAX(0,N3249-F3249-I3249)</x:f>
        <x:v>0</x:v>
      </x:c>
      <x:c r="Q3249" s="7" t="n">
        <x:f>MAX(0,G3249+J3249-P3249)</x:f>
        <x:v>0</x:v>
      </x:c>
      <x:c r="R3249" s="7" t="n">
        <x:f>M3249+MAX(0,K3249-MAX(0,P3249-G3249-J3249))</x:f>
        <x:v>0</x:v>
      </x:c>
      <x:c r="S3249" s="7" t="n">
        <x:f>SUM(O3249,Q3249,R3249)</x:f>
        <x:v>0</x:v>
      </x:c>
      <x:c r="T3249" s="14" t="n">
        <x:f>'Inventory detail'!T997</x:f>
        <x:v>0.0253</x:v>
      </x:c>
      <x:c r="U3249" s="14" t="str">
        <x:f>'Inventory detail'!U997</x:f>
        <x:v>n.a.</x:v>
      </x:c>
      <x:c r="V3249" s="9" t="n">
        <x:f>O3249*T3249</x:f>
        <x:v>0</x:v>
      </x:c>
      <x:c r="W3249" s="9" t="n">
        <x:f>Q3249*T3249</x:f>
        <x:v>0</x:v>
      </x:c>
      <x:c r="X3249" s="9" t="n">
        <x:f>R3249*T3249</x:f>
        <x:v>0</x:v>
      </x:c>
      <x:c r="Y3249" s="9" t="n">
        <x:f>S3249*T3249</x:f>
        <x:v>0</x:v>
      </x:c>
      <x:c r="Z3249" s="9" t="str">
        <x:f>IF(ISNUMBER(U3249),S3249*(U3249-T3249),"n.a.")</x:f>
        <x:v>n.a.</x:v>
      </x:c>
      <x:c r="AA3249" s="9" t="n">
        <x:f>IF(ISNUMBER(U3249),Y3249,0)</x:f>
        <x:v>0</x:v>
      </x:c>
      <x:c r="AB3249" s="7" t="n">
        <x:f>MAX(0,L3249-SUM(F3249:K3249))</x:f>
        <x:v>0</x:v>
      </x:c>
    </x:row>
    <x:row r="3250" ht="22" customHeight="1">
      <x:c r="A3250" s="18" t="n">
        <x:f>Summary!E$41</x:f>
        <x:v>46388</x:v>
      </x:c>
      <x:c r="B3250" s="2" t="str">
        <x:f>'Inventory detail'!A998</x:f>
        <x:v>COIL</x:v>
      </x:c>
      <x:c r="C3250" s="2" t="str">
        <x:f>'Inventory detail'!B998</x:f>
        <x:v>60</x:v>
      </x:c>
      <x:c r="D3250" s="2" t="str">
        <x:f>'Inventory detail'!C998</x:f>
        <x:v>7WHT36-4</x:v>
      </x:c>
      <x:c r="E3250" s="10" t="n">
        <x:f>A2124</x:f>
        <x:v>46357</x:v>
      </x:c>
      <x:c r="F3250" s="7" t="n">
        <x:f>O2124</x:f>
        <x:v>0</x:v>
      </x:c>
      <x:c r="G3250" s="7" t="n">
        <x:f>Q2124</x:f>
        <x:v>0</x:v>
      </x:c>
      <x:c r="H3250" s="7" t="n">
        <x:f>R2124</x:f>
        <x:v>0</x:v>
      </x:c>
      <x:c r="I3250" s="7" t="n">
        <x:f>0</x:f>
        <x:v>0</x:v>
      </x:c>
      <x:c r="J3250" s="7" t="n">
        <x:f>0</x:f>
        <x:v>0</x:v>
      </x:c>
      <x:c r="K3250" s="7" t="n">
        <x:f>0</x:f>
        <x:v>0</x:v>
      </x:c>
      <x:c r="L3250" s="7" t="n">
        <x:f>'Inventory detail'!F998*Summary!$K$5*(A3250-E3250)/Summary!$K$6</x:f>
        <x:v>0</x:v>
      </x:c>
      <x:c r="M3250" s="7" t="n">
        <x:f>MAX(0,H3250-L3250)</x:f>
        <x:v>0</x:v>
      </x:c>
      <x:c r="N3250" s="7" t="n">
        <x:f>MAX(0,L3250-H3250)</x:f>
        <x:v>0</x:v>
      </x:c>
      <x:c r="O3250" s="7" t="n">
        <x:f>MAX(0,F3250+I3250-N3250)</x:f>
        <x:v>0</x:v>
      </x:c>
      <x:c r="P3250" s="7" t="n">
        <x:f>MAX(0,N3250-F3250-I3250)</x:f>
        <x:v>0</x:v>
      </x:c>
      <x:c r="Q3250" s="7" t="n">
        <x:f>MAX(0,G3250+J3250-P3250)</x:f>
        <x:v>0</x:v>
      </x:c>
      <x:c r="R3250" s="7" t="n">
        <x:f>M3250+MAX(0,K3250-MAX(0,P3250-G3250-J3250))</x:f>
        <x:v>0</x:v>
      </x:c>
      <x:c r="S3250" s="7" t="n">
        <x:f>SUM(O3250,Q3250,R3250)</x:f>
        <x:v>0</x:v>
      </x:c>
      <x:c r="T3250" s="14" t="n">
        <x:f>'Inventory detail'!T998</x:f>
        <x:v>0.0759</x:v>
      </x:c>
      <x:c r="U3250" s="14" t="str">
        <x:f>'Inventory detail'!U998</x:f>
        <x:v>n.a.</x:v>
      </x:c>
      <x:c r="V3250" s="9" t="n">
        <x:f>O3250*T3250</x:f>
        <x:v>0</x:v>
      </x:c>
      <x:c r="W3250" s="9" t="n">
        <x:f>Q3250*T3250</x:f>
        <x:v>0</x:v>
      </x:c>
      <x:c r="X3250" s="9" t="n">
        <x:f>R3250*T3250</x:f>
        <x:v>0</x:v>
      </x:c>
      <x:c r="Y3250" s="9" t="n">
        <x:f>S3250*T3250</x:f>
        <x:v>0</x:v>
      </x:c>
      <x:c r="Z3250" s="9" t="str">
        <x:f>IF(ISNUMBER(U3250),S3250*(U3250-T3250),"n.a.")</x:f>
        <x:v>n.a.</x:v>
      </x:c>
      <x:c r="AA3250" s="9" t="n">
        <x:f>IF(ISNUMBER(U3250),Y3250,0)</x:f>
        <x:v>0</x:v>
      </x:c>
      <x:c r="AB3250" s="7" t="n">
        <x:f>MAX(0,L3250-SUM(F3250:K3250))</x:f>
        <x:v>0</x:v>
      </x:c>
    </x:row>
    <x:row r="3251" ht="22" customHeight="1">
      <x:c r="A3251" s="18" t="n">
        <x:f>Summary!E$41</x:f>
        <x:v>46388</x:v>
      </x:c>
      <x:c r="B3251" s="2" t="str">
        <x:f>'Inventory detail'!A999</x:f>
        <x:v>COIL</x:v>
      </x:c>
      <x:c r="C3251" s="2" t="str">
        <x:f>'Inventory detail'!B999</x:f>
        <x:v>60</x:v>
      </x:c>
      <x:c r="D3251" s="2" t="str">
        <x:f>'Inventory detail'!C999</x:f>
        <x:v>7WHT36-5</x:v>
      </x:c>
      <x:c r="E3251" s="10" t="n">
        <x:f>A2125</x:f>
        <x:v>46357</x:v>
      </x:c>
      <x:c r="F3251" s="7" t="n">
        <x:f>O2125</x:f>
        <x:v>0</x:v>
      </x:c>
      <x:c r="G3251" s="7" t="n">
        <x:f>Q2125</x:f>
        <x:v>0</x:v>
      </x:c>
      <x:c r="H3251" s="7" t="n">
        <x:f>R2125</x:f>
        <x:v>0</x:v>
      </x:c>
      <x:c r="I3251" s="7" t="n">
        <x:f>0</x:f>
        <x:v>0</x:v>
      </x:c>
      <x:c r="J3251" s="7" t="n">
        <x:f>0</x:f>
        <x:v>0</x:v>
      </x:c>
      <x:c r="K3251" s="7" t="n">
        <x:f>0</x:f>
        <x:v>0</x:v>
      </x:c>
      <x:c r="L3251" s="7" t="n">
        <x:f>'Inventory detail'!F999*Summary!$K$5*(A3251-E3251)/Summary!$K$6</x:f>
        <x:v>0</x:v>
      </x:c>
      <x:c r="M3251" s="7" t="n">
        <x:f>MAX(0,H3251-L3251)</x:f>
        <x:v>0</x:v>
      </x:c>
      <x:c r="N3251" s="7" t="n">
        <x:f>MAX(0,L3251-H3251)</x:f>
        <x:v>0</x:v>
      </x:c>
      <x:c r="O3251" s="7" t="n">
        <x:f>MAX(0,F3251+I3251-N3251)</x:f>
        <x:v>0</x:v>
      </x:c>
      <x:c r="P3251" s="7" t="n">
        <x:f>MAX(0,N3251-F3251-I3251)</x:f>
        <x:v>0</x:v>
      </x:c>
      <x:c r="Q3251" s="7" t="n">
        <x:f>MAX(0,G3251+J3251-P3251)</x:f>
        <x:v>0</x:v>
      </x:c>
      <x:c r="R3251" s="7" t="n">
        <x:f>M3251+MAX(0,K3251-MAX(0,P3251-G3251-J3251))</x:f>
        <x:v>0</x:v>
      </x:c>
      <x:c r="S3251" s="7" t="n">
        <x:f>SUM(O3251,Q3251,R3251)</x:f>
        <x:v>0</x:v>
      </x:c>
      <x:c r="T3251" s="14" t="n">
        <x:f>'Inventory detail'!T999</x:f>
        <x:v>0.0825</x:v>
      </x:c>
      <x:c r="U3251" s="14" t="str">
        <x:f>'Inventory detail'!U999</x:f>
        <x:v>n.a.</x:v>
      </x:c>
      <x:c r="V3251" s="9" t="n">
        <x:f>O3251*T3251</x:f>
        <x:v>0</x:v>
      </x:c>
      <x:c r="W3251" s="9" t="n">
        <x:f>Q3251*T3251</x:f>
        <x:v>0</x:v>
      </x:c>
      <x:c r="X3251" s="9" t="n">
        <x:f>R3251*T3251</x:f>
        <x:v>0</x:v>
      </x:c>
      <x:c r="Y3251" s="9" t="n">
        <x:f>S3251*T3251</x:f>
        <x:v>0</x:v>
      </x:c>
      <x:c r="Z3251" s="9" t="str">
        <x:f>IF(ISNUMBER(U3251),S3251*(U3251-T3251),"n.a.")</x:f>
        <x:v>n.a.</x:v>
      </x:c>
      <x:c r="AA3251" s="9" t="n">
        <x:f>IF(ISNUMBER(U3251),Y3251,0)</x:f>
        <x:v>0</x:v>
      </x:c>
      <x:c r="AB3251" s="7" t="n">
        <x:f>MAX(0,L3251-SUM(F3251:K3251))</x:f>
        <x:v>0</x:v>
      </x:c>
    </x:row>
    <x:row r="3252" ht="22" customHeight="1">
      <x:c r="A3252" s="18" t="n">
        <x:f>Summary!E$41</x:f>
        <x:v>46388</x:v>
      </x:c>
      <x:c r="B3252" s="2" t="str">
        <x:f>'Inventory detail'!A1000</x:f>
        <x:v>COIL</x:v>
      </x:c>
      <x:c r="C3252" s="2" t="str">
        <x:f>'Inventory detail'!B1000</x:f>
        <x:v>60</x:v>
      </x:c>
      <x:c r="D3252" s="2" t="str">
        <x:f>'Inventory detail'!C1000</x:f>
        <x:v>8BLK12-5</x:v>
      </x:c>
      <x:c r="E3252" s="10" t="n">
        <x:f>A2126</x:f>
        <x:v>46357</x:v>
      </x:c>
      <x:c r="F3252" s="7" t="n">
        <x:f>O2126</x:f>
        <x:v>0</x:v>
      </x:c>
      <x:c r="G3252" s="7" t="n">
        <x:f>Q2126</x:f>
        <x:v>0</x:v>
      </x:c>
      <x:c r="H3252" s="7" t="n">
        <x:f>R2126</x:f>
        <x:v>0</x:v>
      </x:c>
      <x:c r="I3252" s="7" t="n">
        <x:f>0</x:f>
        <x:v>0</x:v>
      </x:c>
      <x:c r="J3252" s="7" t="n">
        <x:f>0</x:f>
        <x:v>0</x:v>
      </x:c>
      <x:c r="K3252" s="7" t="n">
        <x:f>0</x:f>
        <x:v>0</x:v>
      </x:c>
      <x:c r="L3252" s="7" t="n">
        <x:f>'Inventory detail'!F1000*Summary!$K$5*(A3252-E3252)/Summary!$K$6</x:f>
        <x:v>0</x:v>
      </x:c>
      <x:c r="M3252" s="7" t="n">
        <x:f>MAX(0,H3252-L3252)</x:f>
        <x:v>0</x:v>
      </x:c>
      <x:c r="N3252" s="7" t="n">
        <x:f>MAX(0,L3252-H3252)</x:f>
        <x:v>0</x:v>
      </x:c>
      <x:c r="O3252" s="7" t="n">
        <x:f>MAX(0,F3252+I3252-N3252)</x:f>
        <x:v>0</x:v>
      </x:c>
      <x:c r="P3252" s="7" t="n">
        <x:f>MAX(0,N3252-F3252-I3252)</x:f>
        <x:v>0</x:v>
      </x:c>
      <x:c r="Q3252" s="7" t="n">
        <x:f>MAX(0,G3252+J3252-P3252)</x:f>
        <x:v>0</x:v>
      </x:c>
      <x:c r="R3252" s="7" t="n">
        <x:f>M3252+MAX(0,K3252-MAX(0,P3252-G3252-J3252))</x:f>
        <x:v>0</x:v>
      </x:c>
      <x:c r="S3252" s="7" t="n">
        <x:f>SUM(O3252,Q3252,R3252)</x:f>
        <x:v>0</x:v>
      </x:c>
      <x:c r="T3252" s="14" t="n">
        <x:f>'Inventory detail'!T1000</x:f>
        <x:v>0.0268</x:v>
      </x:c>
      <x:c r="U3252" s="14" t="str">
        <x:f>'Inventory detail'!U1000</x:f>
        <x:v>n.a.</x:v>
      </x:c>
      <x:c r="V3252" s="9" t="n">
        <x:f>O3252*T3252</x:f>
        <x:v>0</x:v>
      </x:c>
      <x:c r="W3252" s="9" t="n">
        <x:f>Q3252*T3252</x:f>
        <x:v>0</x:v>
      </x:c>
      <x:c r="X3252" s="9" t="n">
        <x:f>R3252*T3252</x:f>
        <x:v>0</x:v>
      </x:c>
      <x:c r="Y3252" s="9" t="n">
        <x:f>S3252*T3252</x:f>
        <x:v>0</x:v>
      </x:c>
      <x:c r="Z3252" s="9" t="str">
        <x:f>IF(ISNUMBER(U3252),S3252*(U3252-T3252),"n.a.")</x:f>
        <x:v>n.a.</x:v>
      </x:c>
      <x:c r="AA3252" s="9" t="n">
        <x:f>IF(ISNUMBER(U3252),Y3252,0)</x:f>
        <x:v>0</x:v>
      </x:c>
      <x:c r="AB3252" s="7" t="n">
        <x:f>MAX(0,L3252-SUM(F3252:K3252))</x:f>
        <x:v>0</x:v>
      </x:c>
    </x:row>
    <x:row r="3253" ht="22" customHeight="1">
      <x:c r="A3253" s="18" t="n">
        <x:f>Summary!E$41</x:f>
        <x:v>46388</x:v>
      </x:c>
      <x:c r="B3253" s="2" t="str">
        <x:f>'Inventory detail'!A1001</x:f>
        <x:v>COIL</x:v>
      </x:c>
      <x:c r="C3253" s="2" t="str">
        <x:f>'Inventory detail'!B1001</x:f>
        <x:v>60</x:v>
      </x:c>
      <x:c r="D3253" s="2" t="str">
        <x:f>'Inventory detail'!C1001</x:f>
        <x:v>8BLK36-5</x:v>
      </x:c>
      <x:c r="E3253" s="10" t="n">
        <x:f>A2127</x:f>
        <x:v>46357</x:v>
      </x:c>
      <x:c r="F3253" s="7" t="n">
        <x:f>O2127</x:f>
        <x:v>0</x:v>
      </x:c>
      <x:c r="G3253" s="7" t="n">
        <x:f>Q2127</x:f>
        <x:v>0</x:v>
      </x:c>
      <x:c r="H3253" s="7" t="n">
        <x:f>R2127</x:f>
        <x:v>0</x:v>
      </x:c>
      <x:c r="I3253" s="7" t="n">
        <x:f>0</x:f>
        <x:v>0</x:v>
      </x:c>
      <x:c r="J3253" s="7" t="n">
        <x:f>0</x:f>
        <x:v>0</x:v>
      </x:c>
      <x:c r="K3253" s="7" t="n">
        <x:f>0</x:f>
        <x:v>0</x:v>
      </x:c>
      <x:c r="L3253" s="7" t="n">
        <x:f>'Inventory detail'!F1001*Summary!$K$5*(A3253-E3253)/Summary!$K$6</x:f>
        <x:v>0</x:v>
      </x:c>
      <x:c r="M3253" s="7" t="n">
        <x:f>MAX(0,H3253-L3253)</x:f>
        <x:v>0</x:v>
      </x:c>
      <x:c r="N3253" s="7" t="n">
        <x:f>MAX(0,L3253-H3253)</x:f>
        <x:v>0</x:v>
      </x:c>
      <x:c r="O3253" s="7" t="n">
        <x:f>MAX(0,F3253+I3253-N3253)</x:f>
        <x:v>0</x:v>
      </x:c>
      <x:c r="P3253" s="7" t="n">
        <x:f>MAX(0,N3253-F3253-I3253)</x:f>
        <x:v>0</x:v>
      </x:c>
      <x:c r="Q3253" s="7" t="n">
        <x:f>MAX(0,G3253+J3253-P3253)</x:f>
        <x:v>0</x:v>
      </x:c>
      <x:c r="R3253" s="7" t="n">
        <x:f>M3253+MAX(0,K3253-MAX(0,P3253-G3253-J3253))</x:f>
        <x:v>0</x:v>
      </x:c>
      <x:c r="S3253" s="7" t="n">
        <x:f>SUM(O3253,Q3253,R3253)</x:f>
        <x:v>0</x:v>
      </x:c>
      <x:c r="T3253" s="14" t="n">
        <x:f>'Inventory detail'!T1001</x:f>
        <x:v>0.0882</x:v>
      </x:c>
      <x:c r="U3253" s="14" t="str">
        <x:f>'Inventory detail'!U1001</x:f>
        <x:v>n.a.</x:v>
      </x:c>
      <x:c r="V3253" s="9" t="n">
        <x:f>O3253*T3253</x:f>
        <x:v>0</x:v>
      </x:c>
      <x:c r="W3253" s="9" t="n">
        <x:f>Q3253*T3253</x:f>
        <x:v>0</x:v>
      </x:c>
      <x:c r="X3253" s="9" t="n">
        <x:f>R3253*T3253</x:f>
        <x:v>0</x:v>
      </x:c>
      <x:c r="Y3253" s="9" t="n">
        <x:f>S3253*T3253</x:f>
        <x:v>0</x:v>
      </x:c>
      <x:c r="Z3253" s="9" t="str">
        <x:f>IF(ISNUMBER(U3253),S3253*(U3253-T3253),"n.a.")</x:f>
        <x:v>n.a.</x:v>
      </x:c>
      <x:c r="AA3253" s="9" t="n">
        <x:f>IF(ISNUMBER(U3253),Y3253,0)</x:f>
        <x:v>0</x:v>
      </x:c>
      <x:c r="AB3253" s="7" t="n">
        <x:f>MAX(0,L3253-SUM(F3253:K3253))</x:f>
        <x:v>0</x:v>
      </x:c>
    </x:row>
    <x:row r="3254" ht="22" customHeight="1">
      <x:c r="A3254" s="18" t="n">
        <x:f>Summary!E$41</x:f>
        <x:v>46388</x:v>
      </x:c>
      <x:c r="B3254" s="2" t="str">
        <x:f>'Inventory detail'!A1002</x:f>
        <x:v>COIL</x:v>
      </x:c>
      <x:c r="C3254" s="2" t="str">
        <x:f>'Inventory detail'!B1002</x:f>
        <x:v>60</x:v>
      </x:c>
      <x:c r="D3254" s="2" t="str">
        <x:f>'Inventory detail'!C1002</x:f>
        <x:v>8BLU12-4</x:v>
      </x:c>
      <x:c r="E3254" s="10" t="n">
        <x:f>A2128</x:f>
        <x:v>46357</x:v>
      </x:c>
      <x:c r="F3254" s="7" t="n">
        <x:f>O2128</x:f>
        <x:v>0</x:v>
      </x:c>
      <x:c r="G3254" s="7" t="n">
        <x:f>Q2128</x:f>
        <x:v>0</x:v>
      </x:c>
      <x:c r="H3254" s="7" t="n">
        <x:f>R2128</x:f>
        <x:v>100</x:v>
      </x:c>
      <x:c r="I3254" s="7" t="n">
        <x:f>0</x:f>
        <x:v>0</x:v>
      </x:c>
      <x:c r="J3254" s="7" t="n">
        <x:f>0</x:f>
        <x:v>0</x:v>
      </x:c>
      <x:c r="K3254" s="7" t="n">
        <x:f>0</x:f>
        <x:v>0</x:v>
      </x:c>
      <x:c r="L3254" s="7" t="n">
        <x:f>'Inventory detail'!F1002*Summary!$K$5*(A3254-E3254)/Summary!$K$6</x:f>
        <x:v>0</x:v>
      </x:c>
      <x:c r="M3254" s="7" t="n">
        <x:f>MAX(0,H3254-L3254)</x:f>
        <x:v>100</x:v>
      </x:c>
      <x:c r="N3254" s="7" t="n">
        <x:f>MAX(0,L3254-H3254)</x:f>
        <x:v>0</x:v>
      </x:c>
      <x:c r="O3254" s="7" t="n">
        <x:f>MAX(0,F3254+I3254-N3254)</x:f>
        <x:v>0</x:v>
      </x:c>
      <x:c r="P3254" s="7" t="n">
        <x:f>MAX(0,N3254-F3254-I3254)</x:f>
        <x:v>0</x:v>
      </x:c>
      <x:c r="Q3254" s="7" t="n">
        <x:f>MAX(0,G3254+J3254-P3254)</x:f>
        <x:v>0</x:v>
      </x:c>
      <x:c r="R3254" s="7" t="n">
        <x:f>M3254+MAX(0,K3254-MAX(0,P3254-G3254-J3254))</x:f>
        <x:v>100</x:v>
      </x:c>
      <x:c r="S3254" s="7" t="n">
        <x:f>SUM(O3254,Q3254,R3254)</x:f>
        <x:v>100</x:v>
      </x:c>
      <x:c r="T3254" s="14" t="n">
        <x:f>'Inventory detail'!T1002</x:f>
        <x:v>0.042</x:v>
      </x:c>
      <x:c r="U3254" s="14" t="n">
        <x:f>'Inventory detail'!U1002</x:f>
        <x:v>0.041216499999999996</x:v>
      </x:c>
      <x:c r="V3254" s="9" t="n">
        <x:f>O3254*T3254</x:f>
        <x:v>0</x:v>
      </x:c>
      <x:c r="W3254" s="9" t="n">
        <x:f>Q3254*T3254</x:f>
        <x:v>0</x:v>
      </x:c>
      <x:c r="X3254" s="9" t="n">
        <x:f>R3254*T3254</x:f>
        <x:v>4.2</x:v>
      </x:c>
      <x:c r="Y3254" s="9" t="n">
        <x:f>S3254*T3254</x:f>
        <x:v>4.2</x:v>
      </x:c>
      <x:c r="Z3254" s="9" t="n">
        <x:f>IF(ISNUMBER(U3254),S3254*(U3254-T3254),"n.a.")</x:f>
        <x:v>-0.07835000000000064</x:v>
      </x:c>
      <x:c r="AA3254" s="9" t="n">
        <x:f>IF(ISNUMBER(U3254),Y3254,0)</x:f>
        <x:v>4.2</x:v>
      </x:c>
      <x:c r="AB3254" s="7" t="n">
        <x:f>MAX(0,L3254-SUM(F3254:K3254))</x:f>
        <x:v>0</x:v>
      </x:c>
    </x:row>
    <x:row r="3255" ht="22" customHeight="1">
      <x:c r="A3255" s="18" t="n">
        <x:f>Summary!E$41</x:f>
        <x:v>46388</x:v>
      </x:c>
      <x:c r="B3255" s="2" t="str">
        <x:f>'Inventory detail'!A1003</x:f>
        <x:v>COIL</x:v>
      </x:c>
      <x:c r="C3255" s="2" t="str">
        <x:f>'Inventory detail'!B1003</x:f>
        <x:v>60</x:v>
      </x:c>
      <x:c r="D3255" s="2" t="str">
        <x:f>'Inventory detail'!C1003</x:f>
        <x:v>8FG12-4</x:v>
      </x:c>
      <x:c r="E3255" s="10" t="n">
        <x:f>A2129</x:f>
        <x:v>46357</x:v>
      </x:c>
      <x:c r="F3255" s="7" t="n">
        <x:f>O2129</x:f>
        <x:v>0</x:v>
      </x:c>
      <x:c r="G3255" s="7" t="n">
        <x:f>Q2129</x:f>
        <x:v>0</x:v>
      </x:c>
      <x:c r="H3255" s="7" t="n">
        <x:f>R2129</x:f>
        <x:v>0</x:v>
      </x:c>
      <x:c r="I3255" s="7" t="n">
        <x:f>0</x:f>
        <x:v>0</x:v>
      </x:c>
      <x:c r="J3255" s="7" t="n">
        <x:f>0</x:f>
        <x:v>0</x:v>
      </x:c>
      <x:c r="K3255" s="7" t="n">
        <x:f>0</x:f>
        <x:v>0</x:v>
      </x:c>
      <x:c r="L3255" s="7" t="n">
        <x:f>'Inventory detail'!F1003*Summary!$K$5*(A3255-E3255)/Summary!$K$6</x:f>
        <x:v>0</x:v>
      </x:c>
      <x:c r="M3255" s="7" t="n">
        <x:f>MAX(0,H3255-L3255)</x:f>
        <x:v>0</x:v>
      </x:c>
      <x:c r="N3255" s="7" t="n">
        <x:f>MAX(0,L3255-H3255)</x:f>
        <x:v>0</x:v>
      </x:c>
      <x:c r="O3255" s="7" t="n">
        <x:f>MAX(0,F3255+I3255-N3255)</x:f>
        <x:v>0</x:v>
      </x:c>
      <x:c r="P3255" s="7" t="n">
        <x:f>MAX(0,N3255-F3255-I3255)</x:f>
        <x:v>0</x:v>
      </x:c>
      <x:c r="Q3255" s="7" t="n">
        <x:f>MAX(0,G3255+J3255-P3255)</x:f>
        <x:v>0</x:v>
      </x:c>
      <x:c r="R3255" s="7" t="n">
        <x:f>M3255+MAX(0,K3255-MAX(0,P3255-G3255-J3255))</x:f>
        <x:v>0</x:v>
      </x:c>
      <x:c r="S3255" s="7" t="n">
        <x:f>SUM(O3255,Q3255,R3255)</x:f>
        <x:v>0</x:v>
      </x:c>
      <x:c r="T3255" s="14" t="n">
        <x:f>'Inventory detail'!T1003</x:f>
        <x:v>0.024900000000000002</x:v>
      </x:c>
      <x:c r="U3255" s="14" t="str">
        <x:f>'Inventory detail'!U1003</x:f>
        <x:v>n.a.</x:v>
      </x:c>
      <x:c r="V3255" s="9" t="n">
        <x:f>O3255*T3255</x:f>
        <x:v>0</x:v>
      </x:c>
      <x:c r="W3255" s="9" t="n">
        <x:f>Q3255*T3255</x:f>
        <x:v>0</x:v>
      </x:c>
      <x:c r="X3255" s="9" t="n">
        <x:f>R3255*T3255</x:f>
        <x:v>0</x:v>
      </x:c>
      <x:c r="Y3255" s="9" t="n">
        <x:f>S3255*T3255</x:f>
        <x:v>0</x:v>
      </x:c>
      <x:c r="Z3255" s="9" t="str">
        <x:f>IF(ISNUMBER(U3255),S3255*(U3255-T3255),"n.a.")</x:f>
        <x:v>n.a.</x:v>
      </x:c>
      <x:c r="AA3255" s="9" t="n">
        <x:f>IF(ISNUMBER(U3255),Y3255,0)</x:f>
        <x:v>0</x:v>
      </x:c>
      <x:c r="AB3255" s="7" t="n">
        <x:f>MAX(0,L3255-SUM(F3255:K3255))</x:f>
        <x:v>0</x:v>
      </x:c>
    </x:row>
    <x:row r="3256" ht="22" customHeight="1">
      <x:c r="A3256" s="18" t="n">
        <x:f>Summary!E$41</x:f>
        <x:v>46388</x:v>
      </x:c>
      <x:c r="B3256" s="2" t="str">
        <x:f>'Inventory detail'!A1004</x:f>
        <x:v>COIL</x:v>
      </x:c>
      <x:c r="C3256" s="2" t="str">
        <x:f>'Inventory detail'!B1004</x:f>
        <x:v>60</x:v>
      </x:c>
      <x:c r="D3256" s="2" t="str">
        <x:f>'Inventory detail'!C1004</x:f>
        <x:v>8MAR12-4</x:v>
      </x:c>
      <x:c r="E3256" s="10" t="n">
        <x:f>A2130</x:f>
        <x:v>46357</x:v>
      </x:c>
      <x:c r="F3256" s="7" t="n">
        <x:f>O2130</x:f>
        <x:v>0</x:v>
      </x:c>
      <x:c r="G3256" s="7" t="n">
        <x:f>Q2130</x:f>
        <x:v>0</x:v>
      </x:c>
      <x:c r="H3256" s="7" t="n">
        <x:f>R2130</x:f>
        <x:v>0</x:v>
      </x:c>
      <x:c r="I3256" s="7" t="n">
        <x:f>0</x:f>
        <x:v>0</x:v>
      </x:c>
      <x:c r="J3256" s="7" t="n">
        <x:f>0</x:f>
        <x:v>0</x:v>
      </x:c>
      <x:c r="K3256" s="7" t="n">
        <x:f>0</x:f>
        <x:v>0</x:v>
      </x:c>
      <x:c r="L3256" s="7" t="n">
        <x:f>'Inventory detail'!F1004*Summary!$K$5*(A3256-E3256)/Summary!$K$6</x:f>
        <x:v>0</x:v>
      </x:c>
      <x:c r="M3256" s="7" t="n">
        <x:f>MAX(0,H3256-L3256)</x:f>
        <x:v>0</x:v>
      </x:c>
      <x:c r="N3256" s="7" t="n">
        <x:f>MAX(0,L3256-H3256)</x:f>
        <x:v>0</x:v>
      </x:c>
      <x:c r="O3256" s="7" t="n">
        <x:f>MAX(0,F3256+I3256-N3256)</x:f>
        <x:v>0</x:v>
      </x:c>
      <x:c r="P3256" s="7" t="n">
        <x:f>MAX(0,N3256-F3256-I3256)</x:f>
        <x:v>0</x:v>
      </x:c>
      <x:c r="Q3256" s="7" t="n">
        <x:f>MAX(0,G3256+J3256-P3256)</x:f>
        <x:v>0</x:v>
      </x:c>
      <x:c r="R3256" s="7" t="n">
        <x:f>M3256+MAX(0,K3256-MAX(0,P3256-G3256-J3256))</x:f>
        <x:v>0</x:v>
      </x:c>
      <x:c r="S3256" s="7" t="n">
        <x:f>SUM(O3256,Q3256,R3256)</x:f>
        <x:v>0</x:v>
      </x:c>
      <x:c r="T3256" s="14" t="n">
        <x:f>'Inventory detail'!T1004</x:f>
        <x:v>0.024900000000000002</x:v>
      </x:c>
      <x:c r="U3256" s="14" t="str">
        <x:f>'Inventory detail'!U1004</x:f>
        <x:v>n.a.</x:v>
      </x:c>
      <x:c r="V3256" s="9" t="n">
        <x:f>O3256*T3256</x:f>
        <x:v>0</x:v>
      </x:c>
      <x:c r="W3256" s="9" t="n">
        <x:f>Q3256*T3256</x:f>
        <x:v>0</x:v>
      </x:c>
      <x:c r="X3256" s="9" t="n">
        <x:f>R3256*T3256</x:f>
        <x:v>0</x:v>
      </x:c>
      <x:c r="Y3256" s="9" t="n">
        <x:f>S3256*T3256</x:f>
        <x:v>0</x:v>
      </x:c>
      <x:c r="Z3256" s="9" t="str">
        <x:f>IF(ISNUMBER(U3256),S3256*(U3256-T3256),"n.a.")</x:f>
        <x:v>n.a.</x:v>
      </x:c>
      <x:c r="AA3256" s="9" t="n">
        <x:f>IF(ISNUMBER(U3256),Y3256,0)</x:f>
        <x:v>0</x:v>
      </x:c>
      <x:c r="AB3256" s="7" t="n">
        <x:f>MAX(0,L3256-SUM(F3256:K3256))</x:f>
        <x:v>0</x:v>
      </x:c>
    </x:row>
    <x:row r="3257" ht="22" customHeight="1">
      <x:c r="A3257" s="18" t="n">
        <x:f>Summary!E$41</x:f>
        <x:v>46388</x:v>
      </x:c>
      <x:c r="B3257" s="2" t="str">
        <x:f>'Inventory detail'!A1005</x:f>
        <x:v>COIL</x:v>
      </x:c>
      <x:c r="C3257" s="2" t="str">
        <x:f>'Inventory detail'!B1005</x:f>
        <x:v>60</x:v>
      </x:c>
      <x:c r="D3257" s="2" t="str">
        <x:f>'Inventory detail'!C1005</x:f>
        <x:v>8RED12-4</x:v>
      </x:c>
      <x:c r="E3257" s="10" t="n">
        <x:f>A2131</x:f>
        <x:v>46357</x:v>
      </x:c>
      <x:c r="F3257" s="7" t="n">
        <x:f>O2131</x:f>
        <x:v>0</x:v>
      </x:c>
      <x:c r="G3257" s="7" t="n">
        <x:f>Q2131</x:f>
        <x:v>0</x:v>
      </x:c>
      <x:c r="H3257" s="7" t="n">
        <x:f>R2131</x:f>
        <x:v>0</x:v>
      </x:c>
      <x:c r="I3257" s="7" t="n">
        <x:f>0</x:f>
        <x:v>0</x:v>
      </x:c>
      <x:c r="J3257" s="7" t="n">
        <x:f>0</x:f>
        <x:v>0</x:v>
      </x:c>
      <x:c r="K3257" s="7" t="n">
        <x:f>0</x:f>
        <x:v>0</x:v>
      </x:c>
      <x:c r="L3257" s="7" t="n">
        <x:f>'Inventory detail'!F1005*Summary!$K$5*(A3257-E3257)/Summary!$K$6</x:f>
        <x:v>0</x:v>
      </x:c>
      <x:c r="M3257" s="7" t="n">
        <x:f>MAX(0,H3257-L3257)</x:f>
        <x:v>0</x:v>
      </x:c>
      <x:c r="N3257" s="7" t="n">
        <x:f>MAX(0,L3257-H3257)</x:f>
        <x:v>0</x:v>
      </x:c>
      <x:c r="O3257" s="7" t="n">
        <x:f>MAX(0,F3257+I3257-N3257)</x:f>
        <x:v>0</x:v>
      </x:c>
      <x:c r="P3257" s="7" t="n">
        <x:f>MAX(0,N3257-F3257-I3257)</x:f>
        <x:v>0</x:v>
      </x:c>
      <x:c r="Q3257" s="7" t="n">
        <x:f>MAX(0,G3257+J3257-P3257)</x:f>
        <x:v>0</x:v>
      </x:c>
      <x:c r="R3257" s="7" t="n">
        <x:f>M3257+MAX(0,K3257-MAX(0,P3257-G3257-J3257))</x:f>
        <x:v>0</x:v>
      </x:c>
      <x:c r="S3257" s="7" t="n">
        <x:f>SUM(O3257,Q3257,R3257)</x:f>
        <x:v>0</x:v>
      </x:c>
      <x:c r="T3257" s="14" t="n">
        <x:f>'Inventory detail'!T1005</x:f>
        <x:v>0.042</x:v>
      </x:c>
      <x:c r="U3257" s="14" t="n">
        <x:f>'Inventory detail'!U1005</x:f>
        <x:v>0.041216499999999996</x:v>
      </x:c>
      <x:c r="V3257" s="9" t="n">
        <x:f>O3257*T3257</x:f>
        <x:v>0</x:v>
      </x:c>
      <x:c r="W3257" s="9" t="n">
        <x:f>Q3257*T3257</x:f>
        <x:v>0</x:v>
      </x:c>
      <x:c r="X3257" s="9" t="n">
        <x:f>R3257*T3257</x:f>
        <x:v>0</x:v>
      </x:c>
      <x:c r="Y3257" s="9" t="n">
        <x:f>S3257*T3257</x:f>
        <x:v>0</x:v>
      </x:c>
      <x:c r="Z3257" s="9" t="n">
        <x:f>IF(ISNUMBER(U3257),S3257*(U3257-T3257),"n.a.")</x:f>
        <x:v>0</x:v>
      </x:c>
      <x:c r="AA3257" s="9" t="n">
        <x:f>IF(ISNUMBER(U3257),Y3257,0)</x:f>
        <x:v>0</x:v>
      </x:c>
      <x:c r="AB3257" s="7" t="n">
        <x:f>MAX(0,L3257-SUM(F3257:K3257))</x:f>
        <x:v>0</x:v>
      </x:c>
    </x:row>
    <x:row r="3258" ht="22" customHeight="1">
      <x:c r="A3258" s="18" t="n">
        <x:f>Summary!E$41</x:f>
        <x:v>46388</x:v>
      </x:c>
      <x:c r="B3258" s="2" t="str">
        <x:f>'Inventory detail'!A1006</x:f>
        <x:v>COIL</x:v>
      </x:c>
      <x:c r="C3258" s="2" t="str">
        <x:f>'Inventory detail'!B1006</x:f>
        <x:v>60</x:v>
      </x:c>
      <x:c r="D3258" s="2" t="str">
        <x:f>'Inventory detail'!C1006</x:f>
        <x:v>8WHT12-5</x:v>
      </x:c>
      <x:c r="E3258" s="10" t="n">
        <x:f>A2132</x:f>
        <x:v>46357</x:v>
      </x:c>
      <x:c r="F3258" s="7" t="n">
        <x:f>O2132</x:f>
        <x:v>0</x:v>
      </x:c>
      <x:c r="G3258" s="7" t="n">
        <x:f>Q2132</x:f>
        <x:v>0</x:v>
      </x:c>
      <x:c r="H3258" s="7" t="n">
        <x:f>R2132</x:f>
        <x:v>0</x:v>
      </x:c>
      <x:c r="I3258" s="7" t="n">
        <x:f>0</x:f>
        <x:v>0</x:v>
      </x:c>
      <x:c r="J3258" s="7" t="n">
        <x:f>0</x:f>
        <x:v>0</x:v>
      </x:c>
      <x:c r="K3258" s="7" t="n">
        <x:f>0</x:f>
        <x:v>0</x:v>
      </x:c>
      <x:c r="L3258" s="7" t="n">
        <x:f>'Inventory detail'!F1006*Summary!$K$5*(A3258-E3258)/Summary!$K$6</x:f>
        <x:v>0</x:v>
      </x:c>
      <x:c r="M3258" s="7" t="n">
        <x:f>MAX(0,H3258-L3258)</x:f>
        <x:v>0</x:v>
      </x:c>
      <x:c r="N3258" s="7" t="n">
        <x:f>MAX(0,L3258-H3258)</x:f>
        <x:v>0</x:v>
      </x:c>
      <x:c r="O3258" s="7" t="n">
        <x:f>MAX(0,F3258+I3258-N3258)</x:f>
        <x:v>0</x:v>
      </x:c>
      <x:c r="P3258" s="7" t="n">
        <x:f>MAX(0,N3258-F3258-I3258)</x:f>
        <x:v>0</x:v>
      </x:c>
      <x:c r="Q3258" s="7" t="n">
        <x:f>MAX(0,G3258+J3258-P3258)</x:f>
        <x:v>0</x:v>
      </x:c>
      <x:c r="R3258" s="7" t="n">
        <x:f>M3258+MAX(0,K3258-MAX(0,P3258-G3258-J3258))</x:f>
        <x:v>0</x:v>
      </x:c>
      <x:c r="S3258" s="7" t="n">
        <x:f>SUM(O3258,Q3258,R3258)</x:f>
        <x:v>0</x:v>
      </x:c>
      <x:c r="T3258" s="14" t="n">
        <x:f>'Inventory detail'!T1006</x:f>
        <x:v>0.0268</x:v>
      </x:c>
      <x:c r="U3258" s="14" t="str">
        <x:f>'Inventory detail'!U1006</x:f>
        <x:v>n.a.</x:v>
      </x:c>
      <x:c r="V3258" s="9" t="n">
        <x:f>O3258*T3258</x:f>
        <x:v>0</x:v>
      </x:c>
      <x:c r="W3258" s="9" t="n">
        <x:f>Q3258*T3258</x:f>
        <x:v>0</x:v>
      </x:c>
      <x:c r="X3258" s="9" t="n">
        <x:f>R3258*T3258</x:f>
        <x:v>0</x:v>
      </x:c>
      <x:c r="Y3258" s="9" t="n">
        <x:f>S3258*T3258</x:f>
        <x:v>0</x:v>
      </x:c>
      <x:c r="Z3258" s="9" t="str">
        <x:f>IF(ISNUMBER(U3258),S3258*(U3258-T3258),"n.a.")</x:f>
        <x:v>n.a.</x:v>
      </x:c>
      <x:c r="AA3258" s="9" t="n">
        <x:f>IF(ISNUMBER(U3258),Y3258,0)</x:f>
        <x:v>0</x:v>
      </x:c>
      <x:c r="AB3258" s="7" t="n">
        <x:f>MAX(0,L3258-SUM(F3258:K3258))</x:f>
        <x:v>0</x:v>
      </x:c>
    </x:row>
    <x:row r="3259" ht="22" customHeight="1">
      <x:c r="A3259" s="18" t="n">
        <x:f>Summary!E$41</x:f>
        <x:v>46388</x:v>
      </x:c>
      <x:c r="B3259" s="2" t="str">
        <x:f>'Inventory detail'!A1007</x:f>
        <x:v>COIL</x:v>
      </x:c>
      <x:c r="C3259" s="2" t="str">
        <x:f>'Inventory detail'!B1007</x:f>
        <x:v>60</x:v>
      </x:c>
      <x:c r="D3259" s="2" t="str">
        <x:f>'Inventory detail'!C1007</x:f>
        <x:v>8WHT36-5</x:v>
      </x:c>
      <x:c r="E3259" s="10" t="n">
        <x:f>A2133</x:f>
        <x:v>46357</x:v>
      </x:c>
      <x:c r="F3259" s="7" t="n">
        <x:f>O2133</x:f>
        <x:v>0</x:v>
      </x:c>
      <x:c r="G3259" s="7" t="n">
        <x:f>Q2133</x:f>
        <x:v>0</x:v>
      </x:c>
      <x:c r="H3259" s="7" t="n">
        <x:f>R2133</x:f>
        <x:v>0</x:v>
      </x:c>
      <x:c r="I3259" s="7" t="n">
        <x:f>0</x:f>
        <x:v>0</x:v>
      </x:c>
      <x:c r="J3259" s="7" t="n">
        <x:f>0</x:f>
        <x:v>0</x:v>
      </x:c>
      <x:c r="K3259" s="7" t="n">
        <x:f>0</x:f>
        <x:v>0</x:v>
      </x:c>
      <x:c r="L3259" s="7" t="n">
        <x:f>'Inventory detail'!F1007*Summary!$K$5*(A3259-E3259)/Summary!$K$6</x:f>
        <x:v>0</x:v>
      </x:c>
      <x:c r="M3259" s="7" t="n">
        <x:f>MAX(0,H3259-L3259)</x:f>
        <x:v>0</x:v>
      </x:c>
      <x:c r="N3259" s="7" t="n">
        <x:f>MAX(0,L3259-H3259)</x:f>
        <x:v>0</x:v>
      </x:c>
      <x:c r="O3259" s="7" t="n">
        <x:f>MAX(0,F3259+I3259-N3259)</x:f>
        <x:v>0</x:v>
      </x:c>
      <x:c r="P3259" s="7" t="n">
        <x:f>MAX(0,N3259-F3259-I3259)</x:f>
        <x:v>0</x:v>
      </x:c>
      <x:c r="Q3259" s="7" t="n">
        <x:f>MAX(0,G3259+J3259-P3259)</x:f>
        <x:v>0</x:v>
      </x:c>
      <x:c r="R3259" s="7" t="n">
        <x:f>M3259+MAX(0,K3259-MAX(0,P3259-G3259-J3259))</x:f>
        <x:v>0</x:v>
      </x:c>
      <x:c r="S3259" s="7" t="n">
        <x:f>SUM(O3259,Q3259,R3259)</x:f>
        <x:v>0</x:v>
      </x:c>
      <x:c r="T3259" s="14" t="n">
        <x:f>'Inventory detail'!T1007</x:f>
        <x:v>0.0882</x:v>
      </x:c>
      <x:c r="U3259" s="14" t="str">
        <x:f>'Inventory detail'!U1007</x:f>
        <x:v>n.a.</x:v>
      </x:c>
      <x:c r="V3259" s="9" t="n">
        <x:f>O3259*T3259</x:f>
        <x:v>0</x:v>
      </x:c>
      <x:c r="W3259" s="9" t="n">
        <x:f>Q3259*T3259</x:f>
        <x:v>0</x:v>
      </x:c>
      <x:c r="X3259" s="9" t="n">
        <x:f>R3259*T3259</x:f>
        <x:v>0</x:v>
      </x:c>
      <x:c r="Y3259" s="9" t="n">
        <x:f>S3259*T3259</x:f>
        <x:v>0</x:v>
      </x:c>
      <x:c r="Z3259" s="9" t="str">
        <x:f>IF(ISNUMBER(U3259),S3259*(U3259-T3259),"n.a.")</x:f>
        <x:v>n.a.</x:v>
      </x:c>
      <x:c r="AA3259" s="9" t="n">
        <x:f>IF(ISNUMBER(U3259),Y3259,0)</x:f>
        <x:v>0</x:v>
      </x:c>
      <x:c r="AB3259" s="7" t="n">
        <x:f>MAX(0,L3259-SUM(F3259:K3259))</x:f>
        <x:v>0</x:v>
      </x:c>
    </x:row>
    <x:row r="3260" ht="22" customHeight="1">
      <x:c r="A3260" s="18" t="n">
        <x:f>Summary!E$41</x:f>
        <x:v>46388</x:v>
      </x:c>
      <x:c r="B3260" s="2" t="str">
        <x:f>'Inventory detail'!A1008</x:f>
        <x:v>COIL</x:v>
      </x:c>
      <x:c r="C3260" s="2" t="str">
        <x:f>'Inventory detail'!B1008</x:f>
        <x:v>60</x:v>
      </x:c>
      <x:c r="D3260" s="2" t="str">
        <x:f>'Inventory detail'!C1008</x:f>
        <x:v>9BLK12-5</x:v>
      </x:c>
      <x:c r="E3260" s="10" t="n">
        <x:f>A2134</x:f>
        <x:v>46357</x:v>
      </x:c>
      <x:c r="F3260" s="7" t="n">
        <x:f>O2134</x:f>
        <x:v>0</x:v>
      </x:c>
      <x:c r="G3260" s="7" t="n">
        <x:f>Q2134</x:f>
        <x:v>0</x:v>
      </x:c>
      <x:c r="H3260" s="7" t="n">
        <x:f>R2134</x:f>
        <x:v>0</x:v>
      </x:c>
      <x:c r="I3260" s="7" t="n">
        <x:f>0</x:f>
        <x:v>0</x:v>
      </x:c>
      <x:c r="J3260" s="7" t="n">
        <x:f>0</x:f>
        <x:v>0</x:v>
      </x:c>
      <x:c r="K3260" s="7" t="n">
        <x:f>0</x:f>
        <x:v>0</x:v>
      </x:c>
      <x:c r="L3260" s="7" t="n">
        <x:f>'Inventory detail'!F1008*Summary!$K$5*(A3260-E3260)/Summary!$K$6</x:f>
        <x:v>0</x:v>
      </x:c>
      <x:c r="M3260" s="7" t="n">
        <x:f>MAX(0,H3260-L3260)</x:f>
        <x:v>0</x:v>
      </x:c>
      <x:c r="N3260" s="7" t="n">
        <x:f>MAX(0,L3260-H3260)</x:f>
        <x:v>0</x:v>
      </x:c>
      <x:c r="O3260" s="7" t="n">
        <x:f>MAX(0,F3260+I3260-N3260)</x:f>
        <x:v>0</x:v>
      </x:c>
      <x:c r="P3260" s="7" t="n">
        <x:f>MAX(0,N3260-F3260-I3260)</x:f>
        <x:v>0</x:v>
      </x:c>
      <x:c r="Q3260" s="7" t="n">
        <x:f>MAX(0,G3260+J3260-P3260)</x:f>
        <x:v>0</x:v>
      </x:c>
      <x:c r="R3260" s="7" t="n">
        <x:f>M3260+MAX(0,K3260-MAX(0,P3260-G3260-J3260))</x:f>
        <x:v>0</x:v>
      </x:c>
      <x:c r="S3260" s="7" t="n">
        <x:f>SUM(O3260,Q3260,R3260)</x:f>
        <x:v>0</x:v>
      </x:c>
      <x:c r="T3260" s="14" t="n">
        <x:f>'Inventory detail'!T1008</x:f>
        <x:v>0.031400000000000004</x:v>
      </x:c>
      <x:c r="U3260" s="14" t="str">
        <x:f>'Inventory detail'!U1008</x:f>
        <x:v>n.a.</x:v>
      </x:c>
      <x:c r="V3260" s="9" t="n">
        <x:f>O3260*T3260</x:f>
        <x:v>0</x:v>
      </x:c>
      <x:c r="W3260" s="9" t="n">
        <x:f>Q3260*T3260</x:f>
        <x:v>0</x:v>
      </x:c>
      <x:c r="X3260" s="9" t="n">
        <x:f>R3260*T3260</x:f>
        <x:v>0</x:v>
      </x:c>
      <x:c r="Y3260" s="9" t="n">
        <x:f>S3260*T3260</x:f>
        <x:v>0</x:v>
      </x:c>
      <x:c r="Z3260" s="9" t="str">
        <x:f>IF(ISNUMBER(U3260),S3260*(U3260-T3260),"n.a.")</x:f>
        <x:v>n.a.</x:v>
      </x:c>
      <x:c r="AA3260" s="9" t="n">
        <x:f>IF(ISNUMBER(U3260),Y3260,0)</x:f>
        <x:v>0</x:v>
      </x:c>
      <x:c r="AB3260" s="7" t="n">
        <x:f>MAX(0,L3260-SUM(F3260:K3260))</x:f>
        <x:v>0</x:v>
      </x:c>
    </x:row>
    <x:row r="3261" ht="22" customHeight="1">
      <x:c r="A3261" s="18" t="n">
        <x:f>Summary!E$41</x:f>
        <x:v>46388</x:v>
      </x:c>
      <x:c r="B3261" s="2" t="str">
        <x:f>'Inventory detail'!A1009</x:f>
        <x:v>COIL</x:v>
      </x:c>
      <x:c r="C3261" s="2" t="str">
        <x:f>'Inventory detail'!B1009</x:f>
        <x:v>60</x:v>
      </x:c>
      <x:c r="D3261" s="2" t="str">
        <x:f>'Inventory detail'!C1009</x:f>
        <x:v>9BLK36-5</x:v>
      </x:c>
      <x:c r="E3261" s="10" t="n">
        <x:f>A2135</x:f>
        <x:v>46357</x:v>
      </x:c>
      <x:c r="F3261" s="7" t="n">
        <x:f>O2135</x:f>
        <x:v>0</x:v>
      </x:c>
      <x:c r="G3261" s="7" t="n">
        <x:f>Q2135</x:f>
        <x:v>0</x:v>
      </x:c>
      <x:c r="H3261" s="7" t="n">
        <x:f>R2135</x:f>
        <x:v>0</x:v>
      </x:c>
      <x:c r="I3261" s="7" t="n">
        <x:f>0</x:f>
        <x:v>0</x:v>
      </x:c>
      <x:c r="J3261" s="7" t="n">
        <x:f>0</x:f>
        <x:v>0</x:v>
      </x:c>
      <x:c r="K3261" s="7" t="n">
        <x:f>0</x:f>
        <x:v>0</x:v>
      </x:c>
      <x:c r="L3261" s="7" t="n">
        <x:f>'Inventory detail'!F1009*Summary!$K$5*(A3261-E3261)/Summary!$K$6</x:f>
        <x:v>0</x:v>
      </x:c>
      <x:c r="M3261" s="7" t="n">
        <x:f>MAX(0,H3261-L3261)</x:f>
        <x:v>0</x:v>
      </x:c>
      <x:c r="N3261" s="7" t="n">
        <x:f>MAX(0,L3261-H3261)</x:f>
        <x:v>0</x:v>
      </x:c>
      <x:c r="O3261" s="7" t="n">
        <x:f>MAX(0,F3261+I3261-N3261)</x:f>
        <x:v>0</x:v>
      </x:c>
      <x:c r="P3261" s="7" t="n">
        <x:f>MAX(0,N3261-F3261-I3261)</x:f>
        <x:v>0</x:v>
      </x:c>
      <x:c r="Q3261" s="7" t="n">
        <x:f>MAX(0,G3261+J3261-P3261)</x:f>
        <x:v>0</x:v>
      </x:c>
      <x:c r="R3261" s="7" t="n">
        <x:f>M3261+MAX(0,K3261-MAX(0,P3261-G3261-J3261))</x:f>
        <x:v>0</x:v>
      </x:c>
      <x:c r="S3261" s="7" t="n">
        <x:f>SUM(O3261,Q3261,R3261)</x:f>
        <x:v>0</x:v>
      </x:c>
      <x:c r="T3261" s="14" t="n">
        <x:f>'Inventory detail'!T1009</x:f>
        <x:v>0.0935</x:v>
      </x:c>
      <x:c r="U3261" s="14" t="str">
        <x:f>'Inventory detail'!U1009</x:f>
        <x:v>n.a.</x:v>
      </x:c>
      <x:c r="V3261" s="9" t="n">
        <x:f>O3261*T3261</x:f>
        <x:v>0</x:v>
      </x:c>
      <x:c r="W3261" s="9" t="n">
        <x:f>Q3261*T3261</x:f>
        <x:v>0</x:v>
      </x:c>
      <x:c r="X3261" s="9" t="n">
        <x:f>R3261*T3261</x:f>
        <x:v>0</x:v>
      </x:c>
      <x:c r="Y3261" s="9" t="n">
        <x:f>S3261*T3261</x:f>
        <x:v>0</x:v>
      </x:c>
      <x:c r="Z3261" s="9" t="str">
        <x:f>IF(ISNUMBER(U3261),S3261*(U3261-T3261),"n.a.")</x:f>
        <x:v>n.a.</x:v>
      </x:c>
      <x:c r="AA3261" s="9" t="n">
        <x:f>IF(ISNUMBER(U3261),Y3261,0)</x:f>
        <x:v>0</x:v>
      </x:c>
      <x:c r="AB3261" s="7" t="n">
        <x:f>MAX(0,L3261-SUM(F3261:K3261))</x:f>
        <x:v>0</x:v>
      </x:c>
    </x:row>
    <x:row r="3262" ht="22" customHeight="1">
      <x:c r="A3262" s="18" t="n">
        <x:f>Summary!E$41</x:f>
        <x:v>46388</x:v>
      </x:c>
      <x:c r="B3262" s="2" t="str">
        <x:f>'Inventory detail'!A1010</x:f>
        <x:v>COIL</x:v>
      </x:c>
      <x:c r="C3262" s="2" t="str">
        <x:f>'Inventory detail'!B1010</x:f>
        <x:v>60</x:v>
      </x:c>
      <x:c r="D3262" s="2" t="str">
        <x:f>'Inventory detail'!C1010</x:f>
        <x:v>9BLU12-4</x:v>
      </x:c>
      <x:c r="E3262" s="10" t="n">
        <x:f>A2136</x:f>
        <x:v>46357</x:v>
      </x:c>
      <x:c r="F3262" s="7" t="n">
        <x:f>O2136</x:f>
        <x:v>0</x:v>
      </x:c>
      <x:c r="G3262" s="7" t="n">
        <x:f>Q2136</x:f>
        <x:v>0</x:v>
      </x:c>
      <x:c r="H3262" s="7" t="n">
        <x:f>R2136</x:f>
        <x:v>0</x:v>
      </x:c>
      <x:c r="I3262" s="7" t="n">
        <x:f>0</x:f>
        <x:v>0</x:v>
      </x:c>
      <x:c r="J3262" s="7" t="n">
        <x:f>0</x:f>
        <x:v>0</x:v>
      </x:c>
      <x:c r="K3262" s="7" t="n">
        <x:f>0</x:f>
        <x:v>0</x:v>
      </x:c>
      <x:c r="L3262" s="7" t="n">
        <x:f>'Inventory detail'!F1010*Summary!$K$5*(A3262-E3262)/Summary!$K$6</x:f>
        <x:v>0</x:v>
      </x:c>
      <x:c r="M3262" s="7" t="n">
        <x:f>MAX(0,H3262-L3262)</x:f>
        <x:v>0</x:v>
      </x:c>
      <x:c r="N3262" s="7" t="n">
        <x:f>MAX(0,L3262-H3262)</x:f>
        <x:v>0</x:v>
      </x:c>
      <x:c r="O3262" s="7" t="n">
        <x:f>MAX(0,F3262+I3262-N3262)</x:f>
        <x:v>0</x:v>
      </x:c>
      <x:c r="P3262" s="7" t="n">
        <x:f>MAX(0,N3262-F3262-I3262)</x:f>
        <x:v>0</x:v>
      </x:c>
      <x:c r="Q3262" s="7" t="n">
        <x:f>MAX(0,G3262+J3262-P3262)</x:f>
        <x:v>0</x:v>
      </x:c>
      <x:c r="R3262" s="7" t="n">
        <x:f>M3262+MAX(0,K3262-MAX(0,P3262-G3262-J3262))</x:f>
        <x:v>0</x:v>
      </x:c>
      <x:c r="S3262" s="7" t="n">
        <x:f>SUM(O3262,Q3262,R3262)</x:f>
        <x:v>0</x:v>
      </x:c>
      <x:c r="T3262" s="14" t="n">
        <x:f>'Inventory detail'!T1010</x:f>
        <x:v>0.0478</x:v>
      </x:c>
      <x:c r="U3262" s="14" t="n">
        <x:f>'Inventory detail'!U1010</x:f>
        <x:v>0.046852</x:v>
      </x:c>
      <x:c r="V3262" s="9" t="n">
        <x:f>O3262*T3262</x:f>
        <x:v>0</x:v>
      </x:c>
      <x:c r="W3262" s="9" t="n">
        <x:f>Q3262*T3262</x:f>
        <x:v>0</x:v>
      </x:c>
      <x:c r="X3262" s="9" t="n">
        <x:f>R3262*T3262</x:f>
        <x:v>0</x:v>
      </x:c>
      <x:c r="Y3262" s="9" t="n">
        <x:f>S3262*T3262</x:f>
        <x:v>0</x:v>
      </x:c>
      <x:c r="Z3262" s="9" t="n">
        <x:f>IF(ISNUMBER(U3262),S3262*(U3262-T3262),"n.a.")</x:f>
        <x:v>0</x:v>
      </x:c>
      <x:c r="AA3262" s="9" t="n">
        <x:f>IF(ISNUMBER(U3262),Y3262,0)</x:f>
        <x:v>0</x:v>
      </x:c>
      <x:c r="AB3262" s="7" t="n">
        <x:f>MAX(0,L3262-SUM(F3262:K3262))</x:f>
        <x:v>0</x:v>
      </x:c>
    </x:row>
    <x:row r="3263" ht="22" customHeight="1">
      <x:c r="A3263" s="18" t="n">
        <x:f>Summary!E$41</x:f>
        <x:v>46388</x:v>
      </x:c>
      <x:c r="B3263" s="2" t="str">
        <x:f>'Inventory detail'!A1011</x:f>
        <x:v>COIL</x:v>
      </x:c>
      <x:c r="C3263" s="2" t="str">
        <x:f>'Inventory detail'!B1011</x:f>
        <x:v>60</x:v>
      </x:c>
      <x:c r="D3263" s="2" t="str">
        <x:f>'Inventory detail'!C1011</x:f>
        <x:v>9FG12-4</x:v>
      </x:c>
      <x:c r="E3263" s="10" t="n">
        <x:f>A2137</x:f>
        <x:v>46357</x:v>
      </x:c>
      <x:c r="F3263" s="7" t="n">
        <x:f>O2137</x:f>
        <x:v>0</x:v>
      </x:c>
      <x:c r="G3263" s="7" t="n">
        <x:f>Q2137</x:f>
        <x:v>0</x:v>
      </x:c>
      <x:c r="H3263" s="7" t="n">
        <x:f>R2137</x:f>
        <x:v>0</x:v>
      </x:c>
      <x:c r="I3263" s="7" t="n">
        <x:f>0</x:f>
        <x:v>0</x:v>
      </x:c>
      <x:c r="J3263" s="7" t="n">
        <x:f>0</x:f>
        <x:v>0</x:v>
      </x:c>
      <x:c r="K3263" s="7" t="n">
        <x:f>0</x:f>
        <x:v>0</x:v>
      </x:c>
      <x:c r="L3263" s="7" t="n">
        <x:f>'Inventory detail'!F1011*Summary!$K$5*(A3263-E3263)/Summary!$K$6</x:f>
        <x:v>0</x:v>
      </x:c>
      <x:c r="M3263" s="7" t="n">
        <x:f>MAX(0,H3263-L3263)</x:f>
        <x:v>0</x:v>
      </x:c>
      <x:c r="N3263" s="7" t="n">
        <x:f>MAX(0,L3263-H3263)</x:f>
        <x:v>0</x:v>
      </x:c>
      <x:c r="O3263" s="7" t="n">
        <x:f>MAX(0,F3263+I3263-N3263)</x:f>
        <x:v>0</x:v>
      </x:c>
      <x:c r="P3263" s="7" t="n">
        <x:f>MAX(0,N3263-F3263-I3263)</x:f>
        <x:v>0</x:v>
      </x:c>
      <x:c r="Q3263" s="7" t="n">
        <x:f>MAX(0,G3263+J3263-P3263)</x:f>
        <x:v>0</x:v>
      </x:c>
      <x:c r="R3263" s="7" t="n">
        <x:f>M3263+MAX(0,K3263-MAX(0,P3263-G3263-J3263))</x:f>
        <x:v>0</x:v>
      </x:c>
      <x:c r="S3263" s="7" t="n">
        <x:f>SUM(O3263,Q3263,R3263)</x:f>
        <x:v>0</x:v>
      </x:c>
      <x:c r="T3263" s="14" t="n">
        <x:f>'Inventory detail'!T1011</x:f>
        <x:v>0.0286</x:v>
      </x:c>
      <x:c r="U3263" s="14" t="str">
        <x:f>'Inventory detail'!U1011</x:f>
        <x:v>n.a.</x:v>
      </x:c>
      <x:c r="V3263" s="9" t="n">
        <x:f>O3263*T3263</x:f>
        <x:v>0</x:v>
      </x:c>
      <x:c r="W3263" s="9" t="n">
        <x:f>Q3263*T3263</x:f>
        <x:v>0</x:v>
      </x:c>
      <x:c r="X3263" s="9" t="n">
        <x:f>R3263*T3263</x:f>
        <x:v>0</x:v>
      </x:c>
      <x:c r="Y3263" s="9" t="n">
        <x:f>S3263*T3263</x:f>
        <x:v>0</x:v>
      </x:c>
      <x:c r="Z3263" s="9" t="str">
        <x:f>IF(ISNUMBER(U3263),S3263*(U3263-T3263),"n.a.")</x:f>
        <x:v>n.a.</x:v>
      </x:c>
      <x:c r="AA3263" s="9" t="n">
        <x:f>IF(ISNUMBER(U3263),Y3263,0)</x:f>
        <x:v>0</x:v>
      </x:c>
      <x:c r="AB3263" s="7" t="n">
        <x:f>MAX(0,L3263-SUM(F3263:K3263))</x:f>
        <x:v>0</x:v>
      </x:c>
    </x:row>
    <x:row r="3264" ht="22" customHeight="1">
      <x:c r="A3264" s="18" t="n">
        <x:f>Summary!E$41</x:f>
        <x:v>46388</x:v>
      </x:c>
      <x:c r="B3264" s="2" t="str">
        <x:f>'Inventory detail'!A1012</x:f>
        <x:v>COIL</x:v>
      </x:c>
      <x:c r="C3264" s="2" t="str">
        <x:f>'Inventory detail'!B1012</x:f>
        <x:v>60</x:v>
      </x:c>
      <x:c r="D3264" s="2" t="str">
        <x:f>'Inventory detail'!C1012</x:f>
        <x:v>9RED12-4</x:v>
      </x:c>
      <x:c r="E3264" s="10" t="n">
        <x:f>A2138</x:f>
        <x:v>46357</x:v>
      </x:c>
      <x:c r="F3264" s="7" t="n">
        <x:f>O2138</x:f>
        <x:v>0</x:v>
      </x:c>
      <x:c r="G3264" s="7" t="n">
        <x:f>Q2138</x:f>
        <x:v>0</x:v>
      </x:c>
      <x:c r="H3264" s="7" t="n">
        <x:f>R2138</x:f>
        <x:v>0</x:v>
      </x:c>
      <x:c r="I3264" s="7" t="n">
        <x:f>0</x:f>
        <x:v>0</x:v>
      </x:c>
      <x:c r="J3264" s="7" t="n">
        <x:f>0</x:f>
        <x:v>0</x:v>
      </x:c>
      <x:c r="K3264" s="7" t="n">
        <x:f>0</x:f>
        <x:v>0</x:v>
      </x:c>
      <x:c r="L3264" s="7" t="n">
        <x:f>'Inventory detail'!F1012*Summary!$K$5*(A3264-E3264)/Summary!$K$6</x:f>
        <x:v>0</x:v>
      </x:c>
      <x:c r="M3264" s="7" t="n">
        <x:f>MAX(0,H3264-L3264)</x:f>
        <x:v>0</x:v>
      </x:c>
      <x:c r="N3264" s="7" t="n">
        <x:f>MAX(0,L3264-H3264)</x:f>
        <x:v>0</x:v>
      </x:c>
      <x:c r="O3264" s="7" t="n">
        <x:f>MAX(0,F3264+I3264-N3264)</x:f>
        <x:v>0</x:v>
      </x:c>
      <x:c r="P3264" s="7" t="n">
        <x:f>MAX(0,N3264-F3264-I3264)</x:f>
        <x:v>0</x:v>
      </x:c>
      <x:c r="Q3264" s="7" t="n">
        <x:f>MAX(0,G3264+J3264-P3264)</x:f>
        <x:v>0</x:v>
      </x:c>
      <x:c r="R3264" s="7" t="n">
        <x:f>M3264+MAX(0,K3264-MAX(0,P3264-G3264-J3264))</x:f>
        <x:v>0</x:v>
      </x:c>
      <x:c r="S3264" s="7" t="n">
        <x:f>SUM(O3264,Q3264,R3264)</x:f>
        <x:v>0</x:v>
      </x:c>
      <x:c r="T3264" s="14" t="n">
        <x:f>'Inventory detail'!T1012</x:f>
        <x:v>0.0478</x:v>
      </x:c>
      <x:c r="U3264" s="14" t="n">
        <x:f>'Inventory detail'!U1012</x:f>
        <x:v>0.046852</x:v>
      </x:c>
      <x:c r="V3264" s="9" t="n">
        <x:f>O3264*T3264</x:f>
        <x:v>0</x:v>
      </x:c>
      <x:c r="W3264" s="9" t="n">
        <x:f>Q3264*T3264</x:f>
        <x:v>0</x:v>
      </x:c>
      <x:c r="X3264" s="9" t="n">
        <x:f>R3264*T3264</x:f>
        <x:v>0</x:v>
      </x:c>
      <x:c r="Y3264" s="9" t="n">
        <x:f>S3264*T3264</x:f>
        <x:v>0</x:v>
      </x:c>
      <x:c r="Z3264" s="9" t="n">
        <x:f>IF(ISNUMBER(U3264),S3264*(U3264-T3264),"n.a.")</x:f>
        <x:v>0</x:v>
      </x:c>
      <x:c r="AA3264" s="9" t="n">
        <x:f>IF(ISNUMBER(U3264),Y3264,0)</x:f>
        <x:v>0</x:v>
      </x:c>
      <x:c r="AB3264" s="7" t="n">
        <x:f>MAX(0,L3264-SUM(F3264:K3264))</x:f>
        <x:v>0</x:v>
      </x:c>
    </x:row>
    <x:row r="3265" ht="22" customHeight="1">
      <x:c r="A3265" s="18" t="n">
        <x:f>Summary!E$41</x:f>
        <x:v>46388</x:v>
      </x:c>
      <x:c r="B3265" s="2" t="str">
        <x:f>'Inventory detail'!A1013</x:f>
        <x:v>COIL</x:v>
      </x:c>
      <x:c r="C3265" s="2" t="str">
        <x:f>'Inventory detail'!B1013</x:f>
        <x:v>60</x:v>
      </x:c>
      <x:c r="D3265" s="2" t="str">
        <x:f>'Inventory detail'!C1013</x:f>
        <x:v>9WHT36-4</x:v>
      </x:c>
      <x:c r="E3265" s="10" t="n">
        <x:f>A2139</x:f>
        <x:v>46357</x:v>
      </x:c>
      <x:c r="F3265" s="7" t="n">
        <x:f>O2139</x:f>
        <x:v>0</x:v>
      </x:c>
      <x:c r="G3265" s="7" t="n">
        <x:f>Q2139</x:f>
        <x:v>0</x:v>
      </x:c>
      <x:c r="H3265" s="7" t="n">
        <x:f>R2139</x:f>
        <x:v>0</x:v>
      </x:c>
      <x:c r="I3265" s="7" t="n">
        <x:f>0</x:f>
        <x:v>0</x:v>
      </x:c>
      <x:c r="J3265" s="7" t="n">
        <x:f>0</x:f>
        <x:v>0</x:v>
      </x:c>
      <x:c r="K3265" s="7" t="n">
        <x:f>0</x:f>
        <x:v>0</x:v>
      </x:c>
      <x:c r="L3265" s="7" t="n">
        <x:f>'Inventory detail'!F1013*Summary!$K$5*(A3265-E3265)/Summary!$K$6</x:f>
        <x:v>0</x:v>
      </x:c>
      <x:c r="M3265" s="7" t="n">
        <x:f>MAX(0,H3265-L3265)</x:f>
        <x:v>0</x:v>
      </x:c>
      <x:c r="N3265" s="7" t="n">
        <x:f>MAX(0,L3265-H3265)</x:f>
        <x:v>0</x:v>
      </x:c>
      <x:c r="O3265" s="7" t="n">
        <x:f>MAX(0,F3265+I3265-N3265)</x:f>
        <x:v>0</x:v>
      </x:c>
      <x:c r="P3265" s="7" t="n">
        <x:f>MAX(0,N3265-F3265-I3265)</x:f>
        <x:v>0</x:v>
      </x:c>
      <x:c r="Q3265" s="7" t="n">
        <x:f>MAX(0,G3265+J3265-P3265)</x:f>
        <x:v>0</x:v>
      </x:c>
      <x:c r="R3265" s="7" t="n">
        <x:f>M3265+MAX(0,K3265-MAX(0,P3265-G3265-J3265))</x:f>
        <x:v>0</x:v>
      </x:c>
      <x:c r="S3265" s="7" t="n">
        <x:f>SUM(O3265,Q3265,R3265)</x:f>
        <x:v>0</x:v>
      </x:c>
      <x:c r="T3265" s="14" t="n">
        <x:f>'Inventory detail'!T1013</x:f>
        <x:v>0.0888</x:v>
      </x:c>
      <x:c r="U3265" s="14" t="str">
        <x:f>'Inventory detail'!U1013</x:f>
        <x:v>n.a.</x:v>
      </x:c>
      <x:c r="V3265" s="9" t="n">
        <x:f>O3265*T3265</x:f>
        <x:v>0</x:v>
      </x:c>
      <x:c r="W3265" s="9" t="n">
        <x:f>Q3265*T3265</x:f>
        <x:v>0</x:v>
      </x:c>
      <x:c r="X3265" s="9" t="n">
        <x:f>R3265*T3265</x:f>
        <x:v>0</x:v>
      </x:c>
      <x:c r="Y3265" s="9" t="n">
        <x:f>S3265*T3265</x:f>
        <x:v>0</x:v>
      </x:c>
      <x:c r="Z3265" s="9" t="str">
        <x:f>IF(ISNUMBER(U3265),S3265*(U3265-T3265),"n.a.")</x:f>
        <x:v>n.a.</x:v>
      </x:c>
      <x:c r="AA3265" s="9" t="n">
        <x:f>IF(ISNUMBER(U3265),Y3265,0)</x:f>
        <x:v>0</x:v>
      </x:c>
      <x:c r="AB3265" s="7" t="n">
        <x:f>MAX(0,L3265-SUM(F3265:K3265))</x:f>
        <x:v>0</x:v>
      </x:c>
    </x:row>
    <x:row r="3266" ht="22" customHeight="1">
      <x:c r="A3266" s="18" t="n">
        <x:f>Summary!E$41</x:f>
        <x:v>46388</x:v>
      </x:c>
      <x:c r="B3266" s="2" t="str">
        <x:f>'Inventory detail'!A1014</x:f>
        <x:v>COIL</x:v>
      </x:c>
      <x:c r="C3266" s="2" t="str">
        <x:f>'Inventory detail'!B1014</x:f>
        <x:v>60</x:v>
      </x:c>
      <x:c r="D3266" s="2" t="str">
        <x:f>'Inventory detail'!C1014</x:f>
        <x:v>9WHT36-5</x:v>
      </x:c>
      <x:c r="E3266" s="10" t="n">
        <x:f>A2140</x:f>
        <x:v>46357</x:v>
      </x:c>
      <x:c r="F3266" s="7" t="n">
        <x:f>O2140</x:f>
        <x:v>0</x:v>
      </x:c>
      <x:c r="G3266" s="7" t="n">
        <x:f>Q2140</x:f>
        <x:v>0</x:v>
      </x:c>
      <x:c r="H3266" s="7" t="n">
        <x:f>R2140</x:f>
        <x:v>0</x:v>
      </x:c>
      <x:c r="I3266" s="7" t="n">
        <x:f>0</x:f>
        <x:v>0</x:v>
      </x:c>
      <x:c r="J3266" s="7" t="n">
        <x:f>0</x:f>
        <x:v>0</x:v>
      </x:c>
      <x:c r="K3266" s="7" t="n">
        <x:f>0</x:f>
        <x:v>0</x:v>
      </x:c>
      <x:c r="L3266" s="7" t="n">
        <x:f>'Inventory detail'!F1014*Summary!$K$5*(A3266-E3266)/Summary!$K$6</x:f>
        <x:v>0</x:v>
      </x:c>
      <x:c r="M3266" s="7" t="n">
        <x:f>MAX(0,H3266-L3266)</x:f>
        <x:v>0</x:v>
      </x:c>
      <x:c r="N3266" s="7" t="n">
        <x:f>MAX(0,L3266-H3266)</x:f>
        <x:v>0</x:v>
      </x:c>
      <x:c r="O3266" s="7" t="n">
        <x:f>MAX(0,F3266+I3266-N3266)</x:f>
        <x:v>0</x:v>
      </x:c>
      <x:c r="P3266" s="7" t="n">
        <x:f>MAX(0,N3266-F3266-I3266)</x:f>
        <x:v>0</x:v>
      </x:c>
      <x:c r="Q3266" s="7" t="n">
        <x:f>MAX(0,G3266+J3266-P3266)</x:f>
        <x:v>0</x:v>
      </x:c>
      <x:c r="R3266" s="7" t="n">
        <x:f>M3266+MAX(0,K3266-MAX(0,P3266-G3266-J3266))</x:f>
        <x:v>0</x:v>
      </x:c>
      <x:c r="S3266" s="7" t="n">
        <x:f>SUM(O3266,Q3266,R3266)</x:f>
        <x:v>0</x:v>
      </x:c>
      <x:c r="T3266" s="14" t="n">
        <x:f>'Inventory detail'!T1014</x:f>
        <x:v>0.0935</x:v>
      </x:c>
      <x:c r="U3266" s="14" t="str">
        <x:f>'Inventory detail'!U1014</x:f>
        <x:v>n.a.</x:v>
      </x:c>
      <x:c r="V3266" s="9" t="n">
        <x:f>O3266*T3266</x:f>
        <x:v>0</x:v>
      </x:c>
      <x:c r="W3266" s="9" t="n">
        <x:f>Q3266*T3266</x:f>
        <x:v>0</x:v>
      </x:c>
      <x:c r="X3266" s="9" t="n">
        <x:f>R3266*T3266</x:f>
        <x:v>0</x:v>
      </x:c>
      <x:c r="Y3266" s="9" t="n">
        <x:f>S3266*T3266</x:f>
        <x:v>0</x:v>
      </x:c>
      <x:c r="Z3266" s="9" t="str">
        <x:f>IF(ISNUMBER(U3266),S3266*(U3266-T3266),"n.a.")</x:f>
        <x:v>n.a.</x:v>
      </x:c>
      <x:c r="AA3266" s="9" t="n">
        <x:f>IF(ISNUMBER(U3266),Y3266,0)</x:f>
        <x:v>0</x:v>
      </x:c>
      <x:c r="AB3266" s="7" t="n">
        <x:f>MAX(0,L3266-SUM(F3266:K3266))</x:f>
        <x:v>0</x:v>
      </x:c>
    </x:row>
    <x:row r="3267" ht="22" customHeight="1">
      <x:c r="A3267" s="18" t="n">
        <x:f>Summary!E$41</x:f>
        <x:v>46388</x:v>
      </x:c>
      <x:c r="B3267" s="2" t="str">
        <x:f>'Inventory detail'!A1015</x:f>
        <x:v>POUC</x:v>
      </x:c>
      <x:c r="C3267" s="2" t="str">
        <x:f>'Inventory detail'!B1015</x:f>
        <x:v>10</x:v>
      </x:c>
      <x:c r="D3267" s="2" t="str">
        <x:f>'Inventory detail'!C1015</x:f>
        <x:v>ENT10</x:v>
      </x:c>
      <x:c r="E3267" s="10" t="n">
        <x:f>A2141</x:f>
        <x:v>46357</x:v>
      </x:c>
      <x:c r="F3267" s="7" t="n">
        <x:f>O2141</x:f>
        <x:v>0</x:v>
      </x:c>
      <x:c r="G3267" s="7" t="n">
        <x:f>Q2141</x:f>
        <x:v>0</x:v>
      </x:c>
      <x:c r="H3267" s="7" t="n">
        <x:f>R2141</x:f>
        <x:v>0</x:v>
      </x:c>
      <x:c r="I3267" s="7" t="n">
        <x:f>0</x:f>
        <x:v>0</x:v>
      </x:c>
      <x:c r="J3267" s="7" t="n">
        <x:f>0</x:f>
        <x:v>0</x:v>
      </x:c>
      <x:c r="K3267" s="7" t="n">
        <x:f>0</x:f>
        <x:v>0</x:v>
      </x:c>
      <x:c r="L3267" s="7" t="n">
        <x:f>'Inventory detail'!F1015*Summary!$K$5*(A3267-E3267)/Summary!$K$6</x:f>
        <x:v>0</x:v>
      </x:c>
      <x:c r="M3267" s="7" t="n">
        <x:f>MAX(0,H3267-L3267)</x:f>
        <x:v>0</x:v>
      </x:c>
      <x:c r="N3267" s="7" t="n">
        <x:f>MAX(0,L3267-H3267)</x:f>
        <x:v>0</x:v>
      </x:c>
      <x:c r="O3267" s="7" t="n">
        <x:f>MAX(0,F3267+I3267-N3267)</x:f>
        <x:v>0</x:v>
      </x:c>
      <x:c r="P3267" s="7" t="n">
        <x:f>MAX(0,N3267-F3267-I3267)</x:f>
        <x:v>0</x:v>
      </x:c>
      <x:c r="Q3267" s="7" t="n">
        <x:f>MAX(0,G3267+J3267-P3267)</x:f>
        <x:v>0</x:v>
      </x:c>
      <x:c r="R3267" s="7" t="n">
        <x:f>M3267+MAX(0,K3267-MAX(0,P3267-G3267-J3267))</x:f>
        <x:v>0</x:v>
      </x:c>
      <x:c r="S3267" s="7" t="n">
        <x:f>SUM(O3267,Q3267,R3267)</x:f>
        <x:v>0</x:v>
      </x:c>
      <x:c r="T3267" s="14" t="n">
        <x:f>'Inventory detail'!T1015</x:f>
        <x:v>0.022799999999999997</x:v>
      </x:c>
      <x:c r="U3267" s="14" t="n">
        <x:f>'Inventory detail'!U1015</x:f>
        <x:v>0.024915</x:v>
      </x:c>
      <x:c r="V3267" s="9" t="n">
        <x:f>O3267*T3267</x:f>
        <x:v>0</x:v>
      </x:c>
      <x:c r="W3267" s="9" t="n">
        <x:f>Q3267*T3267</x:f>
        <x:v>0</x:v>
      </x:c>
      <x:c r="X3267" s="9" t="n">
        <x:f>R3267*T3267</x:f>
        <x:v>0</x:v>
      </x:c>
      <x:c r="Y3267" s="9" t="n">
        <x:f>S3267*T3267</x:f>
        <x:v>0</x:v>
      </x:c>
      <x:c r="Z3267" s="9" t="n">
        <x:f>IF(ISNUMBER(U3267),S3267*(U3267-T3267),"n.a.")</x:f>
        <x:v>0</x:v>
      </x:c>
      <x:c r="AA3267" s="9" t="n">
        <x:f>IF(ISNUMBER(U3267),Y3267,0)</x:f>
        <x:v>0</x:v>
      </x:c>
      <x:c r="AB3267" s="7" t="n">
        <x:f>MAX(0,L3267-SUM(F3267:K3267))</x:f>
        <x:v>0</x:v>
      </x:c>
    </x:row>
    <x:row r="3268" ht="22" customHeight="1">
      <x:c r="A3268" s="18" t="n">
        <x:f>Summary!E$41</x:f>
        <x:v>46388</x:v>
      </x:c>
      <x:c r="B3268" s="2" t="str">
        <x:f>'Inventory detail'!A1016</x:f>
        <x:v>POUC</x:v>
      </x:c>
      <x:c r="C3268" s="2" t="str">
        <x:f>'Inventory detail'!B1016</x:f>
        <x:v>10</x:v>
      </x:c>
      <x:c r="D3268" s="2" t="str">
        <x:f>'Inventory detail'!C1016</x:f>
        <x:v>MEN3SL</x:v>
      </x:c>
      <x:c r="E3268" s="10" t="n">
        <x:f>A2142</x:f>
        <x:v>46357</x:v>
      </x:c>
      <x:c r="F3268" s="7" t="n">
        <x:f>O2142</x:f>
        <x:v>0</x:v>
      </x:c>
      <x:c r="G3268" s="7" t="n">
        <x:f>Q2142</x:f>
        <x:v>0</x:v>
      </x:c>
      <x:c r="H3268" s="7" t="n">
        <x:f>R2142</x:f>
        <x:v>0</x:v>
      </x:c>
      <x:c r="I3268" s="7" t="n">
        <x:f>0</x:f>
        <x:v>0</x:v>
      </x:c>
      <x:c r="J3268" s="7" t="n">
        <x:f>0</x:f>
        <x:v>0</x:v>
      </x:c>
      <x:c r="K3268" s="7" t="n">
        <x:f>0</x:f>
        <x:v>0</x:v>
      </x:c>
      <x:c r="L3268" s="7" t="n">
        <x:f>'Inventory detail'!F1016*Summary!$K$5*(A3268-E3268)/Summary!$K$6</x:f>
        <x:v>0</x:v>
      </x:c>
      <x:c r="M3268" s="7" t="n">
        <x:f>MAX(0,H3268-L3268)</x:f>
        <x:v>0</x:v>
      </x:c>
      <x:c r="N3268" s="7" t="n">
        <x:f>MAX(0,L3268-H3268)</x:f>
        <x:v>0</x:v>
      </x:c>
      <x:c r="O3268" s="7" t="n">
        <x:f>MAX(0,F3268+I3268-N3268)</x:f>
        <x:v>0</x:v>
      </x:c>
      <x:c r="P3268" s="7" t="n">
        <x:f>MAX(0,N3268-F3268-I3268)</x:f>
        <x:v>0</x:v>
      </x:c>
      <x:c r="Q3268" s="7" t="n">
        <x:f>MAX(0,G3268+J3268-P3268)</x:f>
        <x:v>0</x:v>
      </x:c>
      <x:c r="R3268" s="7" t="n">
        <x:f>M3268+MAX(0,K3268-MAX(0,P3268-G3268-J3268))</x:f>
        <x:v>0</x:v>
      </x:c>
      <x:c r="S3268" s="7" t="n">
        <x:f>SUM(O3268,Q3268,R3268)</x:f>
        <x:v>0</x:v>
      </x:c>
      <x:c r="T3268" s="14" t="n">
        <x:f>'Inventory detail'!T1016</x:f>
        <x:v>0.18969999999999998</x:v>
      </x:c>
      <x:c r="U3268" s="14" t="str">
        <x:f>'Inventory detail'!U1016</x:f>
        <x:v>n.a.</x:v>
      </x:c>
      <x:c r="V3268" s="9" t="n">
        <x:f>O3268*T3268</x:f>
        <x:v>0</x:v>
      </x:c>
      <x:c r="W3268" s="9" t="n">
        <x:f>Q3268*T3268</x:f>
        <x:v>0</x:v>
      </x:c>
      <x:c r="X3268" s="9" t="n">
        <x:f>R3268*T3268</x:f>
        <x:v>0</x:v>
      </x:c>
      <x:c r="Y3268" s="9" t="n">
        <x:f>S3268*T3268</x:f>
        <x:v>0</x:v>
      </x:c>
      <x:c r="Z3268" s="9" t="str">
        <x:f>IF(ISNUMBER(U3268),S3268*(U3268-T3268),"n.a.")</x:f>
        <x:v>n.a.</x:v>
      </x:c>
      <x:c r="AA3268" s="9" t="n">
        <x:f>IF(ISNUMBER(U3268),Y3268,0)</x:f>
        <x:v>0</x:v>
      </x:c>
      <x:c r="AB3268" s="7" t="n">
        <x:f>MAX(0,L3268-SUM(F3268:K3268))</x:f>
        <x:v>0</x:v>
      </x:c>
    </x:row>
    <x:row r="3269" ht="22" customHeight="1">
      <x:c r="A3269" s="18" t="n">
        <x:f>Summary!E$41</x:f>
        <x:v>46388</x:v>
      </x:c>
      <x:c r="B3269" s="2" t="str">
        <x:f>'Inventory detail'!A1017</x:f>
        <x:v>POUC</x:v>
      </x:c>
      <x:c r="C3269" s="2" t="str">
        <x:f>'Inventory detail'!B1017</x:f>
        <x:v>10</x:v>
      </x:c>
      <x:c r="D3269" s="2" t="str">
        <x:f>'Inventory detail'!C1017</x:f>
        <x:v>MEN5SL</x:v>
      </x:c>
      <x:c r="E3269" s="10" t="n">
        <x:f>A2143</x:f>
        <x:v>46357</x:v>
      </x:c>
      <x:c r="F3269" s="7" t="n">
        <x:f>O2143</x:f>
        <x:v>0</x:v>
      </x:c>
      <x:c r="G3269" s="7" t="n">
        <x:f>Q2143</x:f>
        <x:v>0</x:v>
      </x:c>
      <x:c r="H3269" s="7" t="n">
        <x:f>R2143</x:f>
        <x:v>50</x:v>
      </x:c>
      <x:c r="I3269" s="7" t="n">
        <x:f>0</x:f>
        <x:v>0</x:v>
      </x:c>
      <x:c r="J3269" s="7" t="n">
        <x:f>0</x:f>
        <x:v>0</x:v>
      </x:c>
      <x:c r="K3269" s="7" t="n">
        <x:f>0</x:f>
        <x:v>0</x:v>
      </x:c>
      <x:c r="L3269" s="7" t="n">
        <x:f>'Inventory detail'!F1017*Summary!$K$5*(A3269-E3269)/Summary!$K$6</x:f>
        <x:v>0</x:v>
      </x:c>
      <x:c r="M3269" s="7" t="n">
        <x:f>MAX(0,H3269-L3269)</x:f>
        <x:v>50</x:v>
      </x:c>
      <x:c r="N3269" s="7" t="n">
        <x:f>MAX(0,L3269-H3269)</x:f>
        <x:v>0</x:v>
      </x:c>
      <x:c r="O3269" s="7" t="n">
        <x:f>MAX(0,F3269+I3269-N3269)</x:f>
        <x:v>0</x:v>
      </x:c>
      <x:c r="P3269" s="7" t="n">
        <x:f>MAX(0,N3269-F3269-I3269)</x:f>
        <x:v>0</x:v>
      </x:c>
      <x:c r="Q3269" s="7" t="n">
        <x:f>MAX(0,G3269+J3269-P3269)</x:f>
        <x:v>0</x:v>
      </x:c>
      <x:c r="R3269" s="7" t="n">
        <x:f>M3269+MAX(0,K3269-MAX(0,P3269-G3269-J3269))</x:f>
        <x:v>50</x:v>
      </x:c>
      <x:c r="S3269" s="7" t="n">
        <x:f>SUM(O3269,Q3269,R3269)</x:f>
        <x:v>50</x:v>
      </x:c>
      <x:c r="T3269" s="14" t="n">
        <x:f>'Inventory detail'!T1017</x:f>
        <x:v>0.257</x:v>
      </x:c>
      <x:c r="U3269" s="14" t="str">
        <x:f>'Inventory detail'!U1017</x:f>
        <x:v>n.a.</x:v>
      </x:c>
      <x:c r="V3269" s="9" t="n">
        <x:f>O3269*T3269</x:f>
        <x:v>0</x:v>
      </x:c>
      <x:c r="W3269" s="9" t="n">
        <x:f>Q3269*T3269</x:f>
        <x:v>0</x:v>
      </x:c>
      <x:c r="X3269" s="9" t="n">
        <x:f>R3269*T3269</x:f>
        <x:v>12.85</x:v>
      </x:c>
      <x:c r="Y3269" s="9" t="n">
        <x:f>S3269*T3269</x:f>
        <x:v>12.85</x:v>
      </x:c>
      <x:c r="Z3269" s="9" t="str">
        <x:f>IF(ISNUMBER(U3269),S3269*(U3269-T3269),"n.a.")</x:f>
        <x:v>n.a.</x:v>
      </x:c>
      <x:c r="AA3269" s="9" t="n">
        <x:f>IF(ISNUMBER(U3269),Y3269,0)</x:f>
        <x:v>0</x:v>
      </x:c>
      <x:c r="AB3269" s="7" t="n">
        <x:f>MAX(0,L3269-SUM(F3269:K3269))</x:f>
        <x:v>0</x:v>
      </x:c>
    </x:row>
    <x:row r="3270" ht="22" customHeight="1">
      <x:c r="A3270" s="18" t="n">
        <x:f>Summary!E$41</x:f>
        <x:v>46388</x:v>
      </x:c>
      <x:c r="B3270" s="2" t="str">
        <x:f>'Inventory detail'!A1018</x:f>
        <x:v>POUC</x:v>
      </x:c>
      <x:c r="C3270" s="2" t="str">
        <x:f>'Inventory detail'!B1018</x:f>
        <x:v>10</x:v>
      </x:c>
      <x:c r="D3270" s="2" t="str">
        <x:f>'Inventory detail'!C1018</x:f>
        <x:v>MLEG5</x:v>
      </x:c>
      <x:c r="E3270" s="10" t="n">
        <x:f>A2144</x:f>
        <x:v>46357</x:v>
      </x:c>
      <x:c r="F3270" s="7" t="n">
        <x:f>O2144</x:f>
        <x:v>0</x:v>
      </x:c>
      <x:c r="G3270" s="7" t="n">
        <x:f>Q2144</x:f>
        <x:v>5000</x:v>
      </x:c>
      <x:c r="H3270" s="7" t="n">
        <x:f>R2144</x:f>
        <x:v>0</x:v>
      </x:c>
      <x:c r="I3270" s="7" t="n">
        <x:f>SUMIFS('PO detail'!$W$1565:$W$1565,'PO detail'!$V$1565:$V$1565,"&gt;="&amp;E3270,'PO detail'!$V$1565:$V$1565,"&lt;"&amp;A3270)</x:f>
        <x:v>0</x:v>
      </x:c>
      <x:c r="J3270" s="7" t="n">
        <x:f>SUMIFS('PO detail'!$X$1565:$X$1565,'PO detail'!$V$1565:$V$1565,"&gt;="&amp;E3270,'PO detail'!$V$1565:$V$1565,"&lt;"&amp;A3270)</x:f>
        <x:v>0</x:v>
      </x:c>
      <x:c r="K3270" s="7" t="n">
        <x:f>SUMIFS('PO detail'!$Y$1565:$Y$1565,'PO detail'!$V$1565:$V$1565,"&gt;="&amp;E3270,'PO detail'!$V$1565:$V$1565,"&lt;"&amp;A3270)</x:f>
        <x:v>0</x:v>
      </x:c>
      <x:c r="L3270" s="7" t="n">
        <x:f>'Inventory detail'!F1018*Summary!$K$5*(A3270-E3270)/Summary!$K$6</x:f>
        <x:v>0</x:v>
      </x:c>
      <x:c r="M3270" s="7" t="n">
        <x:f>MAX(0,H3270-L3270)</x:f>
        <x:v>0</x:v>
      </x:c>
      <x:c r="N3270" s="7" t="n">
        <x:f>MAX(0,L3270-H3270)</x:f>
        <x:v>0</x:v>
      </x:c>
      <x:c r="O3270" s="7" t="n">
        <x:f>MAX(0,F3270+I3270-N3270)</x:f>
        <x:v>0</x:v>
      </x:c>
      <x:c r="P3270" s="7" t="n">
        <x:f>MAX(0,N3270-F3270-I3270)</x:f>
        <x:v>0</x:v>
      </x:c>
      <x:c r="Q3270" s="7" t="n">
        <x:f>MAX(0,G3270+J3270-P3270)</x:f>
        <x:v>5000</x:v>
      </x:c>
      <x:c r="R3270" s="7" t="n">
        <x:f>M3270+MAX(0,K3270-MAX(0,P3270-G3270-J3270))</x:f>
        <x:v>0</x:v>
      </x:c>
      <x:c r="S3270" s="7" t="n">
        <x:f>SUM(O3270,Q3270,R3270)</x:f>
        <x:v>5000</x:v>
      </x:c>
      <x:c r="T3270" s="14" t="n">
        <x:f>'Inventory detail'!T1018</x:f>
        <x:v>0.20329999999999998</x:v>
      </x:c>
      <x:c r="U3270" s="14" t="n">
        <x:f>'Inventory detail'!U1018</x:f>
        <x:v>0.22175999999999998</x:v>
      </x:c>
      <x:c r="V3270" s="9" t="n">
        <x:f>O3270*T3270</x:f>
        <x:v>0</x:v>
      </x:c>
      <x:c r="W3270" s="9" t="n">
        <x:f>Q3270*T3270</x:f>
        <x:v>1016.4999999999999</x:v>
      </x:c>
      <x:c r="X3270" s="9" t="n">
        <x:f>R3270*T3270</x:f>
        <x:v>0</x:v>
      </x:c>
      <x:c r="Y3270" s="9" t="n">
        <x:f>S3270*T3270</x:f>
        <x:v>1016.4999999999999</x:v>
      </x:c>
      <x:c r="Z3270" s="9" t="n">
        <x:f>IF(ISNUMBER(U3270),S3270*(U3270-T3270),"n.a.")</x:f>
        <x:v>92.30000000000003</x:v>
      </x:c>
      <x:c r="AA3270" s="9" t="n">
        <x:f>IF(ISNUMBER(U3270),Y3270,0)</x:f>
        <x:v>1016.4999999999999</x:v>
      </x:c>
      <x:c r="AB3270" s="7" t="n">
        <x:f>MAX(0,L3270-SUM(F3270:K3270))</x:f>
        <x:v>0</x:v>
      </x:c>
    </x:row>
    <x:row r="3271" ht="22" customHeight="1">
      <x:c r="A3271" s="18" t="n">
        <x:f>Summary!E$41</x:f>
        <x:v>46388</x:v>
      </x:c>
      <x:c r="B3271" s="2" t="str">
        <x:f>'Inventory detail'!A1019</x:f>
        <x:v>POUC</x:v>
      </x:c>
      <x:c r="C3271" s="2" t="str">
        <x:f>'Inventory detail'!B1019</x:f>
        <x:v>10</x:v>
      </x:c>
      <x:c r="D3271" s="2" t="str">
        <x:f>'Inventory detail'!C1019</x:f>
        <x:v>MP1114M</x:v>
      </x:c>
      <x:c r="E3271" s="10" t="n">
        <x:f>A2145</x:f>
        <x:v>46357</x:v>
      </x:c>
      <x:c r="F3271" s="7" t="n">
        <x:f>O2145</x:f>
        <x:v>0</x:v>
      </x:c>
      <x:c r="G3271" s="7" t="n">
        <x:f>Q2145</x:f>
        <x:v>0</x:v>
      </x:c>
      <x:c r="H3271" s="7" t="n">
        <x:f>R2145</x:f>
        <x:v>0</x:v>
      </x:c>
      <x:c r="I3271" s="7" t="n">
        <x:f>0</x:f>
        <x:v>0</x:v>
      </x:c>
      <x:c r="J3271" s="7" t="n">
        <x:f>0</x:f>
        <x:v>0</x:v>
      </x:c>
      <x:c r="K3271" s="7" t="n">
        <x:f>0</x:f>
        <x:v>0</x:v>
      </x:c>
      <x:c r="L3271" s="7" t="n">
        <x:f>'Inventory detail'!F1019*Summary!$K$5*(A3271-E3271)/Summary!$K$6</x:f>
        <x:v>0</x:v>
      </x:c>
      <x:c r="M3271" s="7" t="n">
        <x:f>MAX(0,H3271-L3271)</x:f>
        <x:v>0</x:v>
      </x:c>
      <x:c r="N3271" s="7" t="n">
        <x:f>MAX(0,L3271-H3271)</x:f>
        <x:v>0</x:v>
      </x:c>
      <x:c r="O3271" s="7" t="n">
        <x:f>MAX(0,F3271+I3271-N3271)</x:f>
        <x:v>0</x:v>
      </x:c>
      <x:c r="P3271" s="7" t="n">
        <x:f>MAX(0,N3271-F3271-I3271)</x:f>
        <x:v>0</x:v>
      </x:c>
      <x:c r="Q3271" s="7" t="n">
        <x:f>MAX(0,G3271+J3271-P3271)</x:f>
        <x:v>0</x:v>
      </x:c>
      <x:c r="R3271" s="7" t="n">
        <x:f>M3271+MAX(0,K3271-MAX(0,P3271-G3271-J3271))</x:f>
        <x:v>0</x:v>
      </x:c>
      <x:c r="S3271" s="7" t="n">
        <x:f>SUM(O3271,Q3271,R3271)</x:f>
        <x:v>0</x:v>
      </x:c>
      <x:c r="T3271" s="14" t="n">
        <x:f>'Inventory detail'!T1019</x:f>
        <x:v>0.2852</x:v>
      </x:c>
      <x:c r="U3271" s="14" t="str">
        <x:f>'Inventory detail'!U1019</x:f>
        <x:v>n.a.</x:v>
      </x:c>
      <x:c r="V3271" s="9" t="n">
        <x:f>O3271*T3271</x:f>
        <x:v>0</x:v>
      </x:c>
      <x:c r="W3271" s="9" t="n">
        <x:f>Q3271*T3271</x:f>
        <x:v>0</x:v>
      </x:c>
      <x:c r="X3271" s="9" t="n">
        <x:f>R3271*T3271</x:f>
        <x:v>0</x:v>
      </x:c>
      <x:c r="Y3271" s="9" t="n">
        <x:f>S3271*T3271</x:f>
        <x:v>0</x:v>
      </x:c>
      <x:c r="Z3271" s="9" t="str">
        <x:f>IF(ISNUMBER(U3271),S3271*(U3271-T3271),"n.a.")</x:f>
        <x:v>n.a.</x:v>
      </x:c>
      <x:c r="AA3271" s="9" t="n">
        <x:f>IF(ISNUMBER(U3271),Y3271,0)</x:f>
        <x:v>0</x:v>
      </x:c>
      <x:c r="AB3271" s="7" t="n">
        <x:f>MAX(0,L3271-SUM(F3271:K3271))</x:f>
        <x:v>0</x:v>
      </x:c>
    </x:row>
    <x:row r="3272" ht="22" customHeight="1">
      <x:c r="A3272" s="18" t="n">
        <x:f>Summary!E$41</x:f>
        <x:v>46388</x:v>
      </x:c>
      <x:c r="B3272" s="2" t="str">
        <x:f>'Inventory detail'!A1020</x:f>
        <x:v>POUC</x:v>
      </x:c>
      <x:c r="C3272" s="2" t="str">
        <x:f>'Inventory detail'!B1020</x:f>
        <x:v>10</x:v>
      </x:c>
      <x:c r="D3272" s="2" t="str">
        <x:f>'Inventory detail'!C1020</x:f>
        <x:v>MPGSCM</x:v>
      </x:c>
      <x:c r="E3272" s="10" t="n">
        <x:f>A2146</x:f>
        <x:v>46357</x:v>
      </x:c>
      <x:c r="F3272" s="7" t="n">
        <x:f>O2146</x:f>
        <x:v>0</x:v>
      </x:c>
      <x:c r="G3272" s="7" t="n">
        <x:f>Q2146</x:f>
        <x:v>0</x:v>
      </x:c>
      <x:c r="H3272" s="7" t="n">
        <x:f>R2146</x:f>
        <x:v>0</x:v>
      </x:c>
      <x:c r="I3272" s="7" t="n">
        <x:f>0</x:f>
        <x:v>0</x:v>
      </x:c>
      <x:c r="J3272" s="7" t="n">
        <x:f>0</x:f>
        <x:v>0</x:v>
      </x:c>
      <x:c r="K3272" s="7" t="n">
        <x:f>0</x:f>
        <x:v>0</x:v>
      </x:c>
      <x:c r="L3272" s="7" t="n">
        <x:f>'Inventory detail'!F1020*Summary!$K$5*(A3272-E3272)/Summary!$K$6</x:f>
        <x:v>0</x:v>
      </x:c>
      <x:c r="M3272" s="7" t="n">
        <x:f>MAX(0,H3272-L3272)</x:f>
        <x:v>0</x:v>
      </x:c>
      <x:c r="N3272" s="7" t="n">
        <x:f>MAX(0,L3272-H3272)</x:f>
        <x:v>0</x:v>
      </x:c>
      <x:c r="O3272" s="7" t="n">
        <x:f>MAX(0,F3272+I3272-N3272)</x:f>
        <x:v>0</x:v>
      </x:c>
      <x:c r="P3272" s="7" t="n">
        <x:f>MAX(0,N3272-F3272-I3272)</x:f>
        <x:v>0</x:v>
      </x:c>
      <x:c r="Q3272" s="7" t="n">
        <x:f>MAX(0,G3272+J3272-P3272)</x:f>
        <x:v>0</x:v>
      </x:c>
      <x:c r="R3272" s="7" t="n">
        <x:f>M3272+MAX(0,K3272-MAX(0,P3272-G3272-J3272))</x:f>
        <x:v>0</x:v>
      </x:c>
      <x:c r="S3272" s="7" t="n">
        <x:f>SUM(O3272,Q3272,R3272)</x:f>
        <x:v>0</x:v>
      </x:c>
      <x:c r="T3272" s="14" t="n">
        <x:f>'Inventory detail'!T1020</x:f>
        <x:v>0.19469999999999998</x:v>
      </x:c>
      <x:c r="U3272" s="14" t="str">
        <x:f>'Inventory detail'!U1020</x:f>
        <x:v>n.a.</x:v>
      </x:c>
      <x:c r="V3272" s="9" t="n">
        <x:f>O3272*T3272</x:f>
        <x:v>0</x:v>
      </x:c>
      <x:c r="W3272" s="9" t="n">
        <x:f>Q3272*T3272</x:f>
        <x:v>0</x:v>
      </x:c>
      <x:c r="X3272" s="9" t="n">
        <x:f>R3272*T3272</x:f>
        <x:v>0</x:v>
      </x:c>
      <x:c r="Y3272" s="9" t="n">
        <x:f>S3272*T3272</x:f>
        <x:v>0</x:v>
      </x:c>
      <x:c r="Z3272" s="9" t="str">
        <x:f>IF(ISNUMBER(U3272),S3272*(U3272-T3272),"n.a.")</x:f>
        <x:v>n.a.</x:v>
      </x:c>
      <x:c r="AA3272" s="9" t="n">
        <x:f>IF(ISNUMBER(U3272),Y3272,0)</x:f>
        <x:v>0</x:v>
      </x:c>
      <x:c r="AB3272" s="7" t="n">
        <x:f>MAX(0,L3272-SUM(F3272:K3272))</x:f>
        <x:v>0</x:v>
      </x:c>
    </x:row>
    <x:row r="3273" ht="22" customHeight="1">
      <x:c r="A3273" s="18" t="n">
        <x:f>Summary!E$41</x:f>
        <x:v>46388</x:v>
      </x:c>
      <x:c r="B3273" s="2" t="str">
        <x:f>'Inventory detail'!A1021</x:f>
        <x:v>POUC</x:v>
      </x:c>
      <x:c r="C3273" s="2" t="str">
        <x:f>'Inventory detail'!B1021</x:f>
        <x:v>10</x:v>
      </x:c>
      <x:c r="D3273" s="2" t="str">
        <x:f>'Inventory detail'!C1021</x:f>
        <x:v>PCSP</x:v>
      </x:c>
      <x:c r="E3273" s="10" t="n">
        <x:f>A2147</x:f>
        <x:v>46357</x:v>
      </x:c>
      <x:c r="F3273" s="7" t="n">
        <x:f>O2147</x:f>
        <x:v>0</x:v>
      </x:c>
      <x:c r="G3273" s="7" t="n">
        <x:f>Q2147</x:f>
        <x:v>0</x:v>
      </x:c>
      <x:c r="H3273" s="7" t="n">
        <x:f>R2147</x:f>
        <x:v>2900</x:v>
      </x:c>
      <x:c r="I3273" s="7" t="n">
        <x:f>0</x:f>
        <x:v>0</x:v>
      </x:c>
      <x:c r="J3273" s="7" t="n">
        <x:f>0</x:f>
        <x:v>0</x:v>
      </x:c>
      <x:c r="K3273" s="7" t="n">
        <x:f>0</x:f>
        <x:v>0</x:v>
      </x:c>
      <x:c r="L3273" s="7" t="n">
        <x:f>'Inventory detail'!F1021*Summary!$K$5*(A3273-E3273)/Summary!$K$6</x:f>
        <x:v>0</x:v>
      </x:c>
      <x:c r="M3273" s="7" t="n">
        <x:f>MAX(0,H3273-L3273)</x:f>
        <x:v>2900</x:v>
      </x:c>
      <x:c r="N3273" s="7" t="n">
        <x:f>MAX(0,L3273-H3273)</x:f>
        <x:v>0</x:v>
      </x:c>
      <x:c r="O3273" s="7" t="n">
        <x:f>MAX(0,F3273+I3273-N3273)</x:f>
        <x:v>0</x:v>
      </x:c>
      <x:c r="P3273" s="7" t="n">
        <x:f>MAX(0,N3273-F3273-I3273)</x:f>
        <x:v>0</x:v>
      </x:c>
      <x:c r="Q3273" s="7" t="n">
        <x:f>MAX(0,G3273+J3273-P3273)</x:f>
        <x:v>0</x:v>
      </x:c>
      <x:c r="R3273" s="7" t="n">
        <x:f>M3273+MAX(0,K3273-MAX(0,P3273-G3273-J3273))</x:f>
        <x:v>2900</x:v>
      </x:c>
      <x:c r="S3273" s="7" t="n">
        <x:f>SUM(O3273,Q3273,R3273)</x:f>
        <x:v>2900</x:v>
      </x:c>
      <x:c r="T3273" s="14" t="n">
        <x:f>'Inventory detail'!T1021</x:f>
        <x:v>0.11</x:v>
      </x:c>
      <x:c r="U3273" s="14" t="str">
        <x:f>'Inventory detail'!U1021</x:f>
        <x:v>n.a.</x:v>
      </x:c>
      <x:c r="V3273" s="9" t="n">
        <x:f>O3273*T3273</x:f>
        <x:v>0</x:v>
      </x:c>
      <x:c r="W3273" s="9" t="n">
        <x:f>Q3273*T3273</x:f>
        <x:v>0</x:v>
      </x:c>
      <x:c r="X3273" s="9" t="n">
        <x:f>R3273*T3273</x:f>
        <x:v>319</x:v>
      </x:c>
      <x:c r="Y3273" s="9" t="n">
        <x:f>S3273*T3273</x:f>
        <x:v>319</x:v>
      </x:c>
      <x:c r="Z3273" s="9" t="str">
        <x:f>IF(ISNUMBER(U3273),S3273*(U3273-T3273),"n.a.")</x:f>
        <x:v>n.a.</x:v>
      </x:c>
      <x:c r="AA3273" s="9" t="n">
        <x:f>IF(ISNUMBER(U3273),Y3273,0)</x:f>
        <x:v>0</x:v>
      </x:c>
      <x:c r="AB3273" s="7" t="n">
        <x:f>MAX(0,L3273-SUM(F3273:K3273))</x:f>
        <x:v>0</x:v>
      </x:c>
    </x:row>
    <x:row r="3274" ht="22" customHeight="1">
      <x:c r="A3274" s="18" t="n">
        <x:f>Summary!E$41</x:f>
        <x:v>46388</x:v>
      </x:c>
      <x:c r="B3274" s="2" t="str">
        <x:f>'Inventory detail'!A1022</x:f>
        <x:v>POUC</x:v>
      </x:c>
      <x:c r="C3274" s="2" t="str">
        <x:f>'Inventory detail'!B1022</x:f>
        <x:v>10</x:v>
      </x:c>
      <x:c r="D3274" s="2" t="str">
        <x:f>'Inventory detail'!C1022</x:f>
        <x:v>MP57G</x:v>
      </x:c>
      <x:c r="E3274" s="10" t="n">
        <x:f>A2148</x:f>
        <x:v>46357</x:v>
      </x:c>
      <x:c r="F3274" s="7" t="n">
        <x:f>O2148</x:f>
        <x:v>0</x:v>
      </x:c>
      <x:c r="G3274" s="7" t="n">
        <x:f>Q2148</x:f>
        <x:v>0</x:v>
      </x:c>
      <x:c r="H3274" s="7" t="n">
        <x:f>R2148</x:f>
        <x:v>0</x:v>
      </x:c>
      <x:c r="I3274" s="7" t="n">
        <x:f>0</x:f>
        <x:v>0</x:v>
      </x:c>
      <x:c r="J3274" s="7" t="n">
        <x:f>0</x:f>
        <x:v>0</x:v>
      </x:c>
      <x:c r="K3274" s="7" t="n">
        <x:f>0</x:f>
        <x:v>0</x:v>
      </x:c>
      <x:c r="L3274" s="7" t="n">
        <x:f>'Inventory detail'!F1022*Summary!$K$5*(A3274-E3274)/Summary!$K$6</x:f>
        <x:v>0</x:v>
      </x:c>
      <x:c r="M3274" s="7" t="n">
        <x:f>MAX(0,H3274-L3274)</x:f>
        <x:v>0</x:v>
      </x:c>
      <x:c r="N3274" s="7" t="n">
        <x:f>MAX(0,L3274-H3274)</x:f>
        <x:v>0</x:v>
      </x:c>
      <x:c r="O3274" s="7" t="n">
        <x:f>MAX(0,F3274+I3274-N3274)</x:f>
        <x:v>0</x:v>
      </x:c>
      <x:c r="P3274" s="7" t="n">
        <x:f>MAX(0,N3274-F3274-I3274)</x:f>
        <x:v>0</x:v>
      </x:c>
      <x:c r="Q3274" s="7" t="n">
        <x:f>MAX(0,G3274+J3274-P3274)</x:f>
        <x:v>0</x:v>
      </x:c>
      <x:c r="R3274" s="7" t="n">
        <x:f>M3274+MAX(0,K3274-MAX(0,P3274-G3274-J3274))</x:f>
        <x:v>0</x:v>
      </x:c>
      <x:c r="S3274" s="7" t="n">
        <x:f>SUM(O3274,Q3274,R3274)</x:f>
        <x:v>0</x:v>
      </x:c>
      <x:c r="T3274" s="14" t="n">
        <x:f>'Inventory detail'!T1022</x:f>
        <x:v>0.1637</x:v>
      </x:c>
      <x:c r="U3274" s="14" t="str">
        <x:f>'Inventory detail'!U1022</x:f>
        <x:v>n.a.</x:v>
      </x:c>
      <x:c r="V3274" s="9" t="n">
        <x:f>O3274*T3274</x:f>
        <x:v>0</x:v>
      </x:c>
      <x:c r="W3274" s="9" t="n">
        <x:f>Q3274*T3274</x:f>
        <x:v>0</x:v>
      </x:c>
      <x:c r="X3274" s="9" t="n">
        <x:f>R3274*T3274</x:f>
        <x:v>0</x:v>
      </x:c>
      <x:c r="Y3274" s="9" t="n">
        <x:f>S3274*T3274</x:f>
        <x:v>0</x:v>
      </x:c>
      <x:c r="Z3274" s="9" t="str">
        <x:f>IF(ISNUMBER(U3274),S3274*(U3274-T3274),"n.a.")</x:f>
        <x:v>n.a.</x:v>
      </x:c>
      <x:c r="AA3274" s="9" t="n">
        <x:f>IF(ISNUMBER(U3274),Y3274,0)</x:f>
        <x:v>0</x:v>
      </x:c>
      <x:c r="AB3274" s="7" t="n">
        <x:f>MAX(0,L3274-SUM(F3274:K3274))</x:f>
        <x:v>0</x:v>
      </x:c>
    </x:row>
    <x:row r="3275" ht="22" customHeight="1">
      <x:c r="A3275" s="18" t="n">
        <x:f>Summary!E$41</x:f>
        <x:v>46388</x:v>
      </x:c>
      <x:c r="B3275" s="2" t="str">
        <x:f>'Inventory detail'!A1023</x:f>
        <x:v>POUC</x:v>
      </x:c>
      <x:c r="C3275" s="2" t="str">
        <x:f>'Inventory detail'!B1023</x:f>
        <x:v>10</x:v>
      </x:c>
      <x:c r="D3275" s="2" t="str">
        <x:f>'Inventory detail'!C1023</x:f>
        <x:v>MP57M</x:v>
      </x:c>
      <x:c r="E3275" s="10" t="n">
        <x:f>A2149</x:f>
        <x:v>46357</x:v>
      </x:c>
      <x:c r="F3275" s="7" t="n">
        <x:f>O2149</x:f>
        <x:v>0</x:v>
      </x:c>
      <x:c r="G3275" s="7" t="n">
        <x:f>Q2149</x:f>
        <x:v>0</x:v>
      </x:c>
      <x:c r="H3275" s="7" t="n">
        <x:f>R2149</x:f>
        <x:v>0</x:v>
      </x:c>
      <x:c r="I3275" s="7" t="n">
        <x:f>0</x:f>
        <x:v>0</x:v>
      </x:c>
      <x:c r="J3275" s="7" t="n">
        <x:f>0</x:f>
        <x:v>0</x:v>
      </x:c>
      <x:c r="K3275" s="7" t="n">
        <x:f>0</x:f>
        <x:v>0</x:v>
      </x:c>
      <x:c r="L3275" s="7" t="n">
        <x:f>'Inventory detail'!F1023*Summary!$K$5*(A3275-E3275)/Summary!$K$6</x:f>
        <x:v>0</x:v>
      </x:c>
      <x:c r="M3275" s="7" t="n">
        <x:f>MAX(0,H3275-L3275)</x:f>
        <x:v>0</x:v>
      </x:c>
      <x:c r="N3275" s="7" t="n">
        <x:f>MAX(0,L3275-H3275)</x:f>
        <x:v>0</x:v>
      </x:c>
      <x:c r="O3275" s="7" t="n">
        <x:f>MAX(0,F3275+I3275-N3275)</x:f>
        <x:v>0</x:v>
      </x:c>
      <x:c r="P3275" s="7" t="n">
        <x:f>MAX(0,N3275-F3275-I3275)</x:f>
        <x:v>0</x:v>
      </x:c>
      <x:c r="Q3275" s="7" t="n">
        <x:f>MAX(0,G3275+J3275-P3275)</x:f>
        <x:v>0</x:v>
      </x:c>
      <x:c r="R3275" s="7" t="n">
        <x:f>M3275+MAX(0,K3275-MAX(0,P3275-G3275-J3275))</x:f>
        <x:v>0</x:v>
      </x:c>
      <x:c r="S3275" s="7" t="n">
        <x:f>SUM(O3275,Q3275,R3275)</x:f>
        <x:v>0</x:v>
      </x:c>
      <x:c r="T3275" s="14" t="n">
        <x:f>'Inventory detail'!T1023</x:f>
        <x:v>0.1637</x:v>
      </x:c>
      <x:c r="U3275" s="14" t="str">
        <x:f>'Inventory detail'!U1023</x:f>
        <x:v>n.a.</x:v>
      </x:c>
      <x:c r="V3275" s="9" t="n">
        <x:f>O3275*T3275</x:f>
        <x:v>0</x:v>
      </x:c>
      <x:c r="W3275" s="9" t="n">
        <x:f>Q3275*T3275</x:f>
        <x:v>0</x:v>
      </x:c>
      <x:c r="X3275" s="9" t="n">
        <x:f>R3275*T3275</x:f>
        <x:v>0</x:v>
      </x:c>
      <x:c r="Y3275" s="9" t="n">
        <x:f>S3275*T3275</x:f>
        <x:v>0</x:v>
      </x:c>
      <x:c r="Z3275" s="9" t="str">
        <x:f>IF(ISNUMBER(U3275),S3275*(U3275-T3275),"n.a.")</x:f>
        <x:v>n.a.</x:v>
      </x:c>
      <x:c r="AA3275" s="9" t="n">
        <x:f>IF(ISNUMBER(U3275),Y3275,0)</x:f>
        <x:v>0</x:v>
      </x:c>
      <x:c r="AB3275" s="7" t="n">
        <x:f>MAX(0,L3275-SUM(F3275:K3275))</x:f>
        <x:v>0</x:v>
      </x:c>
    </x:row>
    <x:row r="3276" ht="22" customHeight="1">
      <x:c r="A3276" s="18" t="n">
        <x:f>Summary!E$41</x:f>
        <x:v>46388</x:v>
      </x:c>
      <x:c r="B3276" s="2" t="str">
        <x:f>'Inventory detail'!A1024</x:f>
        <x:v>POUC</x:v>
      </x:c>
      <x:c r="C3276" s="2" t="str">
        <x:f>'Inventory detail'!B1024</x:f>
        <x:v>10</x:v>
      </x:c>
      <x:c r="D3276" s="2" t="str">
        <x:f>'Inventory detail'!C1024</x:f>
        <x:v>MP810G</x:v>
      </x:c>
      <x:c r="E3276" s="10" t="n">
        <x:f>A2150</x:f>
        <x:v>46357</x:v>
      </x:c>
      <x:c r="F3276" s="7" t="n">
        <x:f>O2150</x:f>
        <x:v>0</x:v>
      </x:c>
      <x:c r="G3276" s="7" t="n">
        <x:f>Q2150</x:f>
        <x:v>0</x:v>
      </x:c>
      <x:c r="H3276" s="7" t="n">
        <x:f>R2150</x:f>
        <x:v>0</x:v>
      </x:c>
      <x:c r="I3276" s="7" t="n">
        <x:f>0</x:f>
        <x:v>0</x:v>
      </x:c>
      <x:c r="J3276" s="7" t="n">
        <x:f>0</x:f>
        <x:v>0</x:v>
      </x:c>
      <x:c r="K3276" s="7" t="n">
        <x:f>0</x:f>
        <x:v>0</x:v>
      </x:c>
      <x:c r="L3276" s="7" t="n">
        <x:f>'Inventory detail'!F1024*Summary!$K$5*(A3276-E3276)/Summary!$K$6</x:f>
        <x:v>0</x:v>
      </x:c>
      <x:c r="M3276" s="7" t="n">
        <x:f>MAX(0,H3276-L3276)</x:f>
        <x:v>0</x:v>
      </x:c>
      <x:c r="N3276" s="7" t="n">
        <x:f>MAX(0,L3276-H3276)</x:f>
        <x:v>0</x:v>
      </x:c>
      <x:c r="O3276" s="7" t="n">
        <x:f>MAX(0,F3276+I3276-N3276)</x:f>
        <x:v>0</x:v>
      </x:c>
      <x:c r="P3276" s="7" t="n">
        <x:f>MAX(0,N3276-F3276-I3276)</x:f>
        <x:v>0</x:v>
      </x:c>
      <x:c r="Q3276" s="7" t="n">
        <x:f>MAX(0,G3276+J3276-P3276)</x:f>
        <x:v>0</x:v>
      </x:c>
      <x:c r="R3276" s="7" t="n">
        <x:f>M3276+MAX(0,K3276-MAX(0,P3276-G3276-J3276))</x:f>
        <x:v>0</x:v>
      </x:c>
      <x:c r="S3276" s="7" t="n">
        <x:f>SUM(O3276,Q3276,R3276)</x:f>
        <x:v>0</x:v>
      </x:c>
      <x:c r="T3276" s="14" t="n">
        <x:f>'Inventory detail'!T1024</x:f>
        <x:v>0.1573</x:v>
      </x:c>
      <x:c r="U3276" s="14" t="str">
        <x:f>'Inventory detail'!U1024</x:f>
        <x:v>n.a.</x:v>
      </x:c>
      <x:c r="V3276" s="9" t="n">
        <x:f>O3276*T3276</x:f>
        <x:v>0</x:v>
      </x:c>
      <x:c r="W3276" s="9" t="n">
        <x:f>Q3276*T3276</x:f>
        <x:v>0</x:v>
      </x:c>
      <x:c r="X3276" s="9" t="n">
        <x:f>R3276*T3276</x:f>
        <x:v>0</x:v>
      </x:c>
      <x:c r="Y3276" s="9" t="n">
        <x:f>S3276*T3276</x:f>
        <x:v>0</x:v>
      </x:c>
      <x:c r="Z3276" s="9" t="str">
        <x:f>IF(ISNUMBER(U3276),S3276*(U3276-T3276),"n.a.")</x:f>
        <x:v>n.a.</x:v>
      </x:c>
      <x:c r="AA3276" s="9" t="n">
        <x:f>IF(ISNUMBER(U3276),Y3276,0)</x:f>
        <x:v>0</x:v>
      </x:c>
      <x:c r="AB3276" s="7" t="n">
        <x:f>MAX(0,L3276-SUM(F3276:K3276))</x:f>
        <x:v>0</x:v>
      </x:c>
    </x:row>
    <x:row r="3277" ht="22" customHeight="1">
      <x:c r="A3277" s="18" t="n">
        <x:f>Summary!E$41</x:f>
        <x:v>46388</x:v>
      </x:c>
      <x:c r="B3277" s="2" t="str">
        <x:f>'Inventory detail'!A1025</x:f>
        <x:v>POUC</x:v>
      </x:c>
      <x:c r="C3277" s="2" t="str">
        <x:f>'Inventory detail'!B1025</x:f>
        <x:v>10</x:v>
      </x:c>
      <x:c r="D3277" s="2" t="str">
        <x:f>'Inventory detail'!C1025</x:f>
        <x:v>MP810M</x:v>
      </x:c>
      <x:c r="E3277" s="10" t="n">
        <x:f>A2151</x:f>
        <x:v>46357</x:v>
      </x:c>
      <x:c r="F3277" s="7" t="n">
        <x:f>O2151</x:f>
        <x:v>0</x:v>
      </x:c>
      <x:c r="G3277" s="7" t="n">
        <x:f>Q2151</x:f>
        <x:v>0</x:v>
      </x:c>
      <x:c r="H3277" s="7" t="n">
        <x:f>R2151</x:f>
        <x:v>0</x:v>
      </x:c>
      <x:c r="I3277" s="7" t="n">
        <x:f>0</x:f>
        <x:v>0</x:v>
      </x:c>
      <x:c r="J3277" s="7" t="n">
        <x:f>0</x:f>
        <x:v>0</x:v>
      </x:c>
      <x:c r="K3277" s="7" t="n">
        <x:f>0</x:f>
        <x:v>0</x:v>
      </x:c>
      <x:c r="L3277" s="7" t="n">
        <x:f>'Inventory detail'!F1025*Summary!$K$5*(A3277-E3277)/Summary!$K$6</x:f>
        <x:v>0</x:v>
      </x:c>
      <x:c r="M3277" s="7" t="n">
        <x:f>MAX(0,H3277-L3277)</x:f>
        <x:v>0</x:v>
      </x:c>
      <x:c r="N3277" s="7" t="n">
        <x:f>MAX(0,L3277-H3277)</x:f>
        <x:v>0</x:v>
      </x:c>
      <x:c r="O3277" s="7" t="n">
        <x:f>MAX(0,F3277+I3277-N3277)</x:f>
        <x:v>0</x:v>
      </x:c>
      <x:c r="P3277" s="7" t="n">
        <x:f>MAX(0,N3277-F3277-I3277)</x:f>
        <x:v>0</x:v>
      </x:c>
      <x:c r="Q3277" s="7" t="n">
        <x:f>MAX(0,G3277+J3277-P3277)</x:f>
        <x:v>0</x:v>
      </x:c>
      <x:c r="R3277" s="7" t="n">
        <x:f>M3277+MAX(0,K3277-MAX(0,P3277-G3277-J3277))</x:f>
        <x:v>0</x:v>
      </x:c>
      <x:c r="S3277" s="7" t="n">
        <x:f>SUM(O3277,Q3277,R3277)</x:f>
        <x:v>0</x:v>
      </x:c>
      <x:c r="T3277" s="14" t="n">
        <x:f>'Inventory detail'!T1025</x:f>
        <x:v>0.1573</x:v>
      </x:c>
      <x:c r="U3277" s="14" t="str">
        <x:f>'Inventory detail'!U1025</x:f>
        <x:v>n.a.</x:v>
      </x:c>
      <x:c r="V3277" s="9" t="n">
        <x:f>O3277*T3277</x:f>
        <x:v>0</x:v>
      </x:c>
      <x:c r="W3277" s="9" t="n">
        <x:f>Q3277*T3277</x:f>
        <x:v>0</x:v>
      </x:c>
      <x:c r="X3277" s="9" t="n">
        <x:f>R3277*T3277</x:f>
        <x:v>0</x:v>
      </x:c>
      <x:c r="Y3277" s="9" t="n">
        <x:f>S3277*T3277</x:f>
        <x:v>0</x:v>
      </x:c>
      <x:c r="Z3277" s="9" t="str">
        <x:f>IF(ISNUMBER(U3277),S3277*(U3277-T3277),"n.a.")</x:f>
        <x:v>n.a.</x:v>
      </x:c>
      <x:c r="AA3277" s="9" t="n">
        <x:f>IF(ISNUMBER(U3277),Y3277,0)</x:f>
        <x:v>0</x:v>
      </x:c>
      <x:c r="AB3277" s="7" t="n">
        <x:f>MAX(0,L3277-SUM(F3277:K3277))</x:f>
        <x:v>0</x:v>
      </x:c>
    </x:row>
    <x:row r="3278" ht="22" customHeight="1">
      <x:c r="A3278" s="18" t="n">
        <x:f>Summary!E$41</x:f>
        <x:v>46388</x:v>
      </x:c>
      <x:c r="B3278" s="2" t="str">
        <x:f>'Inventory detail'!A1026</x:f>
        <x:v>POUC</x:v>
      </x:c>
      <x:c r="C3278" s="2" t="str">
        <x:f>'Inventory detail'!B1026</x:f>
        <x:v>10</x:v>
      </x:c>
      <x:c r="D3278" s="2" t="str">
        <x:f>'Inventory detail'!C1026</x:f>
        <x:v>MPASCG</x:v>
      </x:c>
      <x:c r="E3278" s="10" t="n">
        <x:f>A2152</x:f>
        <x:v>46357</x:v>
      </x:c>
      <x:c r="F3278" s="7" t="n">
        <x:f>O2152</x:f>
        <x:v>0</x:v>
      </x:c>
      <x:c r="G3278" s="7" t="n">
        <x:f>Q2152</x:f>
        <x:v>0</x:v>
      </x:c>
      <x:c r="H3278" s="7" t="n">
        <x:f>R2152</x:f>
        <x:v>0</x:v>
      </x:c>
      <x:c r="I3278" s="7" t="n">
        <x:f>0</x:f>
        <x:v>0</x:v>
      </x:c>
      <x:c r="J3278" s="7" t="n">
        <x:f>0</x:f>
        <x:v>0</x:v>
      </x:c>
      <x:c r="K3278" s="7" t="n">
        <x:f>0</x:f>
        <x:v>0</x:v>
      </x:c>
      <x:c r="L3278" s="7" t="n">
        <x:f>'Inventory detail'!F1026*Summary!$K$5*(A3278-E3278)/Summary!$K$6</x:f>
        <x:v>0</x:v>
      </x:c>
      <x:c r="M3278" s="7" t="n">
        <x:f>MAX(0,H3278-L3278)</x:f>
        <x:v>0</x:v>
      </x:c>
      <x:c r="N3278" s="7" t="n">
        <x:f>MAX(0,L3278-H3278)</x:f>
        <x:v>0</x:v>
      </x:c>
      <x:c r="O3278" s="7" t="n">
        <x:f>MAX(0,F3278+I3278-N3278)</x:f>
        <x:v>0</x:v>
      </x:c>
      <x:c r="P3278" s="7" t="n">
        <x:f>MAX(0,N3278-F3278-I3278)</x:f>
        <x:v>0</x:v>
      </x:c>
      <x:c r="Q3278" s="7" t="n">
        <x:f>MAX(0,G3278+J3278-P3278)</x:f>
        <x:v>0</x:v>
      </x:c>
      <x:c r="R3278" s="7" t="n">
        <x:f>M3278+MAX(0,K3278-MAX(0,P3278-G3278-J3278))</x:f>
        <x:v>0</x:v>
      </x:c>
      <x:c r="S3278" s="7" t="n">
        <x:f>SUM(O3278,Q3278,R3278)</x:f>
        <x:v>0</x:v>
      </x:c>
      <x:c r="T3278" s="14" t="n">
        <x:f>'Inventory detail'!T1026</x:f>
        <x:v>0.1739</x:v>
      </x:c>
      <x:c r="U3278" s="14" t="str">
        <x:f>'Inventory detail'!U1026</x:f>
        <x:v>n.a.</x:v>
      </x:c>
      <x:c r="V3278" s="9" t="n">
        <x:f>O3278*T3278</x:f>
        <x:v>0</x:v>
      </x:c>
      <x:c r="W3278" s="9" t="n">
        <x:f>Q3278*T3278</x:f>
        <x:v>0</x:v>
      </x:c>
      <x:c r="X3278" s="9" t="n">
        <x:f>R3278*T3278</x:f>
        <x:v>0</x:v>
      </x:c>
      <x:c r="Y3278" s="9" t="n">
        <x:f>S3278*T3278</x:f>
        <x:v>0</x:v>
      </x:c>
      <x:c r="Z3278" s="9" t="str">
        <x:f>IF(ISNUMBER(U3278),S3278*(U3278-T3278),"n.a.")</x:f>
        <x:v>n.a.</x:v>
      </x:c>
      <x:c r="AA3278" s="9" t="n">
        <x:f>IF(ISNUMBER(U3278),Y3278,0)</x:f>
        <x:v>0</x:v>
      </x:c>
      <x:c r="AB3278" s="7" t="n">
        <x:f>MAX(0,L3278-SUM(F3278:K3278))</x:f>
        <x:v>0</x:v>
      </x:c>
    </x:row>
    <x:row r="3279" ht="22" customHeight="1">
      <x:c r="A3279" s="18" t="n">
        <x:f>Summary!E$41</x:f>
        <x:v>46388</x:v>
      </x:c>
      <x:c r="B3279" s="2" t="str">
        <x:f>'Inventory detail'!A1027</x:f>
        <x:v>POUC</x:v>
      </x:c>
      <x:c r="C3279" s="2" t="str">
        <x:f>'Inventory detail'!B1027</x:f>
        <x:v>10</x:v>
      </x:c>
      <x:c r="D3279" s="2" t="str">
        <x:f>'Inventory detail'!C1027</x:f>
        <x:v>MPASCM</x:v>
      </x:c>
      <x:c r="E3279" s="10" t="n">
        <x:f>A2153</x:f>
        <x:v>46357</x:v>
      </x:c>
      <x:c r="F3279" s="7" t="n">
        <x:f>O2153</x:f>
        <x:v>0</x:v>
      </x:c>
      <x:c r="G3279" s="7" t="n">
        <x:f>Q2153</x:f>
        <x:v>0</x:v>
      </x:c>
      <x:c r="H3279" s="7" t="n">
        <x:f>R2153</x:f>
        <x:v>0</x:v>
      </x:c>
      <x:c r="I3279" s="7" t="n">
        <x:f>0</x:f>
        <x:v>0</x:v>
      </x:c>
      <x:c r="J3279" s="7" t="n">
        <x:f>0</x:f>
        <x:v>0</x:v>
      </x:c>
      <x:c r="K3279" s="7" t="n">
        <x:f>0</x:f>
        <x:v>0</x:v>
      </x:c>
      <x:c r="L3279" s="7" t="n">
        <x:f>'Inventory detail'!F1027*Summary!$K$5*(A3279-E3279)/Summary!$K$6</x:f>
        <x:v>0</x:v>
      </x:c>
      <x:c r="M3279" s="7" t="n">
        <x:f>MAX(0,H3279-L3279)</x:f>
        <x:v>0</x:v>
      </x:c>
      <x:c r="N3279" s="7" t="n">
        <x:f>MAX(0,L3279-H3279)</x:f>
        <x:v>0</x:v>
      </x:c>
      <x:c r="O3279" s="7" t="n">
        <x:f>MAX(0,F3279+I3279-N3279)</x:f>
        <x:v>0</x:v>
      </x:c>
      <x:c r="P3279" s="7" t="n">
        <x:f>MAX(0,N3279-F3279-I3279)</x:f>
        <x:v>0</x:v>
      </x:c>
      <x:c r="Q3279" s="7" t="n">
        <x:f>MAX(0,G3279+J3279-P3279)</x:f>
        <x:v>0</x:v>
      </x:c>
      <x:c r="R3279" s="7" t="n">
        <x:f>M3279+MAX(0,K3279-MAX(0,P3279-G3279-J3279))</x:f>
        <x:v>0</x:v>
      </x:c>
      <x:c r="S3279" s="7" t="n">
        <x:f>SUM(O3279,Q3279,R3279)</x:f>
        <x:v>0</x:v>
      </x:c>
      <x:c r="T3279" s="14" t="n">
        <x:f>'Inventory detail'!T1027</x:f>
        <x:v>0.1739</x:v>
      </x:c>
      <x:c r="U3279" s="14" t="str">
        <x:f>'Inventory detail'!U1027</x:f>
        <x:v>n.a.</x:v>
      </x:c>
      <x:c r="V3279" s="9" t="n">
        <x:f>O3279*T3279</x:f>
        <x:v>0</x:v>
      </x:c>
      <x:c r="W3279" s="9" t="n">
        <x:f>Q3279*T3279</x:f>
        <x:v>0</x:v>
      </x:c>
      <x:c r="X3279" s="9" t="n">
        <x:f>R3279*T3279</x:f>
        <x:v>0</x:v>
      </x:c>
      <x:c r="Y3279" s="9" t="n">
        <x:f>S3279*T3279</x:f>
        <x:v>0</x:v>
      </x:c>
      <x:c r="Z3279" s="9" t="str">
        <x:f>IF(ISNUMBER(U3279),S3279*(U3279-T3279),"n.a.")</x:f>
        <x:v>n.a.</x:v>
      </x:c>
      <x:c r="AA3279" s="9" t="n">
        <x:f>IF(ISNUMBER(U3279),Y3279,0)</x:f>
        <x:v>0</x:v>
      </x:c>
      <x:c r="AB3279" s="7" t="n">
        <x:f>MAX(0,L3279-SUM(F3279:K3279))</x:f>
        <x:v>0</x:v>
      </x:c>
    </x:row>
    <x:row r="3280" ht="22" customHeight="1">
      <x:c r="A3280" s="18" t="n">
        <x:f>Summary!E$41</x:f>
        <x:v>46388</x:v>
      </x:c>
      <x:c r="B3280" s="2" t="str">
        <x:f>'Inventory detail'!A1028</x:f>
        <x:v>POUC</x:v>
      </x:c>
      <x:c r="C3280" s="2" t="str">
        <x:f>'Inventory detail'!B1028</x:f>
        <x:v>10</x:v>
      </x:c>
      <x:c r="D3280" s="2" t="str">
        <x:f>'Inventory detail'!C1028</x:f>
        <x:v>MPBUSG</x:v>
      </x:c>
      <x:c r="E3280" s="10" t="n">
        <x:f>A2154</x:f>
        <x:v>46357</x:v>
      </x:c>
      <x:c r="F3280" s="7" t="n">
        <x:f>O2154</x:f>
        <x:v>0</x:v>
      </x:c>
      <x:c r="G3280" s="7" t="n">
        <x:f>Q2154</x:f>
        <x:v>0</x:v>
      </x:c>
      <x:c r="H3280" s="7" t="n">
        <x:f>R2154</x:f>
        <x:v>0</x:v>
      </x:c>
      <x:c r="I3280" s="7" t="n">
        <x:f>0</x:f>
        <x:v>0</x:v>
      </x:c>
      <x:c r="J3280" s="7" t="n">
        <x:f>0</x:f>
        <x:v>0</x:v>
      </x:c>
      <x:c r="K3280" s="7" t="n">
        <x:f>0</x:f>
        <x:v>0</x:v>
      </x:c>
      <x:c r="L3280" s="7" t="n">
        <x:f>'Inventory detail'!F1028*Summary!$K$5*(A3280-E3280)/Summary!$K$6</x:f>
        <x:v>0</x:v>
      </x:c>
      <x:c r="M3280" s="7" t="n">
        <x:f>MAX(0,H3280-L3280)</x:f>
        <x:v>0</x:v>
      </x:c>
      <x:c r="N3280" s="7" t="n">
        <x:f>MAX(0,L3280-H3280)</x:f>
        <x:v>0</x:v>
      </x:c>
      <x:c r="O3280" s="7" t="n">
        <x:f>MAX(0,F3280+I3280-N3280)</x:f>
        <x:v>0</x:v>
      </x:c>
      <x:c r="P3280" s="7" t="n">
        <x:f>MAX(0,N3280-F3280-I3280)</x:f>
        <x:v>0</x:v>
      </x:c>
      <x:c r="Q3280" s="7" t="n">
        <x:f>MAX(0,G3280+J3280-P3280)</x:f>
        <x:v>0</x:v>
      </x:c>
      <x:c r="R3280" s="7" t="n">
        <x:f>M3280+MAX(0,K3280-MAX(0,P3280-G3280-J3280))</x:f>
        <x:v>0</x:v>
      </x:c>
      <x:c r="S3280" s="7" t="n">
        <x:f>SUM(O3280,Q3280,R3280)</x:f>
        <x:v>0</x:v>
      </x:c>
      <x:c r="T3280" s="14" t="n">
        <x:f>'Inventory detail'!T1028</x:f>
        <x:v>0.091</x:v>
      </x:c>
      <x:c r="U3280" s="14" t="str">
        <x:f>'Inventory detail'!U1028</x:f>
        <x:v>n.a.</x:v>
      </x:c>
      <x:c r="V3280" s="9" t="n">
        <x:f>O3280*T3280</x:f>
        <x:v>0</x:v>
      </x:c>
      <x:c r="W3280" s="9" t="n">
        <x:f>Q3280*T3280</x:f>
        <x:v>0</x:v>
      </x:c>
      <x:c r="X3280" s="9" t="n">
        <x:f>R3280*T3280</x:f>
        <x:v>0</x:v>
      </x:c>
      <x:c r="Y3280" s="9" t="n">
        <x:f>S3280*T3280</x:f>
        <x:v>0</x:v>
      </x:c>
      <x:c r="Z3280" s="9" t="str">
        <x:f>IF(ISNUMBER(U3280),S3280*(U3280-T3280),"n.a.")</x:f>
        <x:v>n.a.</x:v>
      </x:c>
      <x:c r="AA3280" s="9" t="n">
        <x:f>IF(ISNUMBER(U3280),Y3280,0)</x:f>
        <x:v>0</x:v>
      </x:c>
      <x:c r="AB3280" s="7" t="n">
        <x:f>MAX(0,L3280-SUM(F3280:K3280))</x:f>
        <x:v>0</x:v>
      </x:c>
    </x:row>
    <x:row r="3281" ht="22" customHeight="1">
      <x:c r="A3281" s="18" t="n">
        <x:f>Summary!E$41</x:f>
        <x:v>46388</x:v>
      </x:c>
      <x:c r="B3281" s="2" t="str">
        <x:f>'Inventory detail'!A1029</x:f>
        <x:v>POUC</x:v>
      </x:c>
      <x:c r="C3281" s="2" t="str">
        <x:f>'Inventory detail'!B1029</x:f>
        <x:v>10</x:v>
      </x:c>
      <x:c r="D3281" s="2" t="str">
        <x:f>'Inventory detail'!C1029</x:f>
        <x:v>MPBUSM</x:v>
      </x:c>
      <x:c r="E3281" s="10" t="n">
        <x:f>A2155</x:f>
        <x:v>46357</x:v>
      </x:c>
      <x:c r="F3281" s="7" t="n">
        <x:f>O2155</x:f>
        <x:v>0</x:v>
      </x:c>
      <x:c r="G3281" s="7" t="n">
        <x:f>Q2155</x:f>
        <x:v>0</x:v>
      </x:c>
      <x:c r="H3281" s="7" t="n">
        <x:f>R2155</x:f>
        <x:v>0</x:v>
      </x:c>
      <x:c r="I3281" s="7" t="n">
        <x:f>0</x:f>
        <x:v>0</x:v>
      </x:c>
      <x:c r="J3281" s="7" t="n">
        <x:f>0</x:f>
        <x:v>0</x:v>
      </x:c>
      <x:c r="K3281" s="7" t="n">
        <x:f>0</x:f>
        <x:v>0</x:v>
      </x:c>
      <x:c r="L3281" s="7" t="n">
        <x:f>'Inventory detail'!F1029*Summary!$K$5*(A3281-E3281)/Summary!$K$6</x:f>
        <x:v>0</x:v>
      </x:c>
      <x:c r="M3281" s="7" t="n">
        <x:f>MAX(0,H3281-L3281)</x:f>
        <x:v>0</x:v>
      </x:c>
      <x:c r="N3281" s="7" t="n">
        <x:f>MAX(0,L3281-H3281)</x:f>
        <x:v>0</x:v>
      </x:c>
      <x:c r="O3281" s="7" t="n">
        <x:f>MAX(0,F3281+I3281-N3281)</x:f>
        <x:v>0</x:v>
      </x:c>
      <x:c r="P3281" s="7" t="n">
        <x:f>MAX(0,N3281-F3281-I3281)</x:f>
        <x:v>0</x:v>
      </x:c>
      <x:c r="Q3281" s="7" t="n">
        <x:f>MAX(0,G3281+J3281-P3281)</x:f>
        <x:v>0</x:v>
      </x:c>
      <x:c r="R3281" s="7" t="n">
        <x:f>M3281+MAX(0,K3281-MAX(0,P3281-G3281-J3281))</x:f>
        <x:v>0</x:v>
      </x:c>
      <x:c r="S3281" s="7" t="n">
        <x:f>SUM(O3281,Q3281,R3281)</x:f>
        <x:v>0</x:v>
      </x:c>
      <x:c r="T3281" s="14" t="n">
        <x:f>'Inventory detail'!T1029</x:f>
        <x:v>0.091</x:v>
      </x:c>
      <x:c r="U3281" s="14" t="str">
        <x:f>'Inventory detail'!U1029</x:f>
        <x:v>n.a.</x:v>
      </x:c>
      <x:c r="V3281" s="9" t="n">
        <x:f>O3281*T3281</x:f>
        <x:v>0</x:v>
      </x:c>
      <x:c r="W3281" s="9" t="n">
        <x:f>Q3281*T3281</x:f>
        <x:v>0</x:v>
      </x:c>
      <x:c r="X3281" s="9" t="n">
        <x:f>R3281*T3281</x:f>
        <x:v>0</x:v>
      </x:c>
      <x:c r="Y3281" s="9" t="n">
        <x:f>S3281*T3281</x:f>
        <x:v>0</x:v>
      </x:c>
      <x:c r="Z3281" s="9" t="str">
        <x:f>IF(ISNUMBER(U3281),S3281*(U3281-T3281),"n.a.")</x:f>
        <x:v>n.a.</x:v>
      </x:c>
      <x:c r="AA3281" s="9" t="n">
        <x:f>IF(ISNUMBER(U3281),Y3281,0)</x:f>
        <x:v>0</x:v>
      </x:c>
      <x:c r="AB3281" s="7" t="n">
        <x:f>MAX(0,L3281-SUM(F3281:K3281))</x:f>
        <x:v>0</x:v>
      </x:c>
    </x:row>
    <x:row r="3282" ht="22" customHeight="1">
      <x:c r="A3282" s="18" t="n">
        <x:f>Summary!E$41</x:f>
        <x:v>46388</x:v>
      </x:c>
      <x:c r="B3282" s="2" t="str">
        <x:f>'Inventory detail'!A1030</x:f>
        <x:v>POUC</x:v>
      </x:c>
      <x:c r="C3282" s="2" t="str">
        <x:f>'Inventory detail'!B1030</x:f>
        <x:v>10</x:v>
      </x:c>
      <x:c r="D3282" s="2" t="str">
        <x:f>'Inventory detail'!C1030</x:f>
        <x:v>MPCGSCM</x:v>
      </x:c>
      <x:c r="E3282" s="10" t="n">
        <x:f>A2156</x:f>
        <x:v>46357</x:v>
      </x:c>
      <x:c r="F3282" s="7" t="n">
        <x:f>O2156</x:f>
        <x:v>0</x:v>
      </x:c>
      <x:c r="G3282" s="7" t="n">
        <x:f>Q2156</x:f>
        <x:v>0</x:v>
      </x:c>
      <x:c r="H3282" s="7" t="n">
        <x:f>R2156</x:f>
        <x:v>0</x:v>
      </x:c>
      <x:c r="I3282" s="7" t="n">
        <x:f>0</x:f>
        <x:v>0</x:v>
      </x:c>
      <x:c r="J3282" s="7" t="n">
        <x:f>0</x:f>
        <x:v>0</x:v>
      </x:c>
      <x:c r="K3282" s="7" t="n">
        <x:f>0</x:f>
        <x:v>0</x:v>
      </x:c>
      <x:c r="L3282" s="7" t="n">
        <x:f>'Inventory detail'!F1030*Summary!$K$5*(A3282-E3282)/Summary!$K$6</x:f>
        <x:v>0</x:v>
      </x:c>
      <x:c r="M3282" s="7" t="n">
        <x:f>MAX(0,H3282-L3282)</x:f>
        <x:v>0</x:v>
      </x:c>
      <x:c r="N3282" s="7" t="n">
        <x:f>MAX(0,L3282-H3282)</x:f>
        <x:v>0</x:v>
      </x:c>
      <x:c r="O3282" s="7" t="n">
        <x:f>MAX(0,F3282+I3282-N3282)</x:f>
        <x:v>0</x:v>
      </x:c>
      <x:c r="P3282" s="7" t="n">
        <x:f>MAX(0,N3282-F3282-I3282)</x:f>
        <x:v>0</x:v>
      </x:c>
      <x:c r="Q3282" s="7" t="n">
        <x:f>MAX(0,G3282+J3282-P3282)</x:f>
        <x:v>0</x:v>
      </x:c>
      <x:c r="R3282" s="7" t="n">
        <x:f>M3282+MAX(0,K3282-MAX(0,P3282-G3282-J3282))</x:f>
        <x:v>0</x:v>
      </x:c>
      <x:c r="S3282" s="7" t="n">
        <x:f>SUM(O3282,Q3282,R3282)</x:f>
        <x:v>0</x:v>
      </x:c>
      <x:c r="T3282" s="14" t="n">
        <x:f>'Inventory detail'!T1030</x:f>
        <x:v>0.2586</x:v>
      </x:c>
      <x:c r="U3282" s="14" t="str">
        <x:f>'Inventory detail'!U1030</x:f>
        <x:v>n.a.</x:v>
      </x:c>
      <x:c r="V3282" s="9" t="n">
        <x:f>O3282*T3282</x:f>
        <x:v>0</x:v>
      </x:c>
      <x:c r="W3282" s="9" t="n">
        <x:f>Q3282*T3282</x:f>
        <x:v>0</x:v>
      </x:c>
      <x:c r="X3282" s="9" t="n">
        <x:f>R3282*T3282</x:f>
        <x:v>0</x:v>
      </x:c>
      <x:c r="Y3282" s="9" t="n">
        <x:f>S3282*T3282</x:f>
        <x:v>0</x:v>
      </x:c>
      <x:c r="Z3282" s="9" t="str">
        <x:f>IF(ISNUMBER(U3282),S3282*(U3282-T3282),"n.a.")</x:f>
        <x:v>n.a.</x:v>
      </x:c>
      <x:c r="AA3282" s="9" t="n">
        <x:f>IF(ISNUMBER(U3282),Y3282,0)</x:f>
        <x:v>0</x:v>
      </x:c>
      <x:c r="AB3282" s="7" t="n">
        <x:f>MAX(0,L3282-SUM(F3282:K3282))</x:f>
        <x:v>0</x:v>
      </x:c>
    </x:row>
    <x:row r="3283" ht="22" customHeight="1">
      <x:c r="A3283" s="18" t="n">
        <x:f>Summary!E$41</x:f>
        <x:v>46388</x:v>
      </x:c>
      <x:c r="B3283" s="2" t="str">
        <x:f>'Inventory detail'!A1031</x:f>
        <x:v>POUC</x:v>
      </x:c>
      <x:c r="C3283" s="2" t="str">
        <x:f>'Inventory detail'!B1031</x:f>
        <x:v>10</x:v>
      </x:c>
      <x:c r="D3283" s="2" t="str">
        <x:f>'Inventory detail'!C1031</x:f>
        <x:v>MPGSCG</x:v>
      </x:c>
      <x:c r="E3283" s="10" t="n">
        <x:f>A2157</x:f>
        <x:v>46357</x:v>
      </x:c>
      <x:c r="F3283" s="7" t="n">
        <x:f>O2157</x:f>
        <x:v>0</x:v>
      </x:c>
      <x:c r="G3283" s="7" t="n">
        <x:f>Q2157</x:f>
        <x:v>0</x:v>
      </x:c>
      <x:c r="H3283" s="7" t="n">
        <x:f>R2157</x:f>
        <x:v>0</x:v>
      </x:c>
      <x:c r="I3283" s="7" t="n">
        <x:f>0</x:f>
        <x:v>0</x:v>
      </x:c>
      <x:c r="J3283" s="7" t="n">
        <x:f>0</x:f>
        <x:v>0</x:v>
      </x:c>
      <x:c r="K3283" s="7" t="n">
        <x:f>0</x:f>
        <x:v>0</x:v>
      </x:c>
      <x:c r="L3283" s="7" t="n">
        <x:f>'Inventory detail'!F1031*Summary!$K$5*(A3283-E3283)/Summary!$K$6</x:f>
        <x:v>0</x:v>
      </x:c>
      <x:c r="M3283" s="7" t="n">
        <x:f>MAX(0,H3283-L3283)</x:f>
        <x:v>0</x:v>
      </x:c>
      <x:c r="N3283" s="7" t="n">
        <x:f>MAX(0,L3283-H3283)</x:f>
        <x:v>0</x:v>
      </x:c>
      <x:c r="O3283" s="7" t="n">
        <x:f>MAX(0,F3283+I3283-N3283)</x:f>
        <x:v>0</x:v>
      </x:c>
      <x:c r="P3283" s="7" t="n">
        <x:f>MAX(0,N3283-F3283-I3283)</x:f>
        <x:v>0</x:v>
      </x:c>
      <x:c r="Q3283" s="7" t="n">
        <x:f>MAX(0,G3283+J3283-P3283)</x:f>
        <x:v>0</x:v>
      </x:c>
      <x:c r="R3283" s="7" t="n">
        <x:f>M3283+MAX(0,K3283-MAX(0,P3283-G3283-J3283))</x:f>
        <x:v>0</x:v>
      </x:c>
      <x:c r="S3283" s="7" t="n">
        <x:f>SUM(O3283,Q3283,R3283)</x:f>
        <x:v>0</x:v>
      </x:c>
      <x:c r="T3283" s="14" t="n">
        <x:f>'Inventory detail'!T1031</x:f>
        <x:v>0.19469999999999998</x:v>
      </x:c>
      <x:c r="U3283" s="14" t="str">
        <x:f>'Inventory detail'!U1031</x:f>
        <x:v>n.a.</x:v>
      </x:c>
      <x:c r="V3283" s="9" t="n">
        <x:f>O3283*T3283</x:f>
        <x:v>0</x:v>
      </x:c>
      <x:c r="W3283" s="9" t="n">
        <x:f>Q3283*T3283</x:f>
        <x:v>0</x:v>
      </x:c>
      <x:c r="X3283" s="9" t="n">
        <x:f>R3283*T3283</x:f>
        <x:v>0</x:v>
      </x:c>
      <x:c r="Y3283" s="9" t="n">
        <x:f>S3283*T3283</x:f>
        <x:v>0</x:v>
      </x:c>
      <x:c r="Z3283" s="9" t="str">
        <x:f>IF(ISNUMBER(U3283),S3283*(U3283-T3283),"n.a.")</x:f>
        <x:v>n.a.</x:v>
      </x:c>
      <x:c r="AA3283" s="9" t="n">
        <x:f>IF(ISNUMBER(U3283),Y3283,0)</x:f>
        <x:v>0</x:v>
      </x:c>
      <x:c r="AB3283" s="7" t="n">
        <x:f>MAX(0,L3283-SUM(F3283:K3283))</x:f>
        <x:v>0</x:v>
      </x:c>
    </x:row>
    <x:row r="3284" ht="22" customHeight="1">
      <x:c r="A3284" s="18" t="n">
        <x:f>Summary!E$41</x:f>
        <x:v>46388</x:v>
      </x:c>
      <x:c r="B3284" s="2" t="str">
        <x:f>'Inventory detail'!A1032</x:f>
        <x:v>POUC</x:v>
      </x:c>
      <x:c r="C3284" s="2" t="str">
        <x:f>'Inventory detail'!B1032</x:f>
        <x:v>10</x:v>
      </x:c>
      <x:c r="D3284" s="2" t="str">
        <x:f>'Inventory detail'!C1032</x:f>
        <x:v>PIOPOUC</x:v>
      </x:c>
      <x:c r="E3284" s="10" t="n">
        <x:f>A2158</x:f>
        <x:v>46357</x:v>
      </x:c>
      <x:c r="F3284" s="7" t="n">
        <x:f>O2158</x:f>
        <x:v>0</x:v>
      </x:c>
      <x:c r="G3284" s="7" t="n">
        <x:f>Q2158</x:f>
        <x:v>0</x:v>
      </x:c>
      <x:c r="H3284" s="7" t="n">
        <x:f>R2158</x:f>
        <x:v>17.79</x:v>
      </x:c>
      <x:c r="I3284" s="7" t="n">
        <x:f>0</x:f>
        <x:v>0</x:v>
      </x:c>
      <x:c r="J3284" s="7" t="n">
        <x:f>0</x:f>
        <x:v>0</x:v>
      </x:c>
      <x:c r="K3284" s="7" t="n">
        <x:f>0</x:f>
        <x:v>0</x:v>
      </x:c>
      <x:c r="L3284" s="7" t="n">
        <x:f>'Inventory detail'!F1032*Summary!$K$5*(A3284-E3284)/Summary!$K$6</x:f>
        <x:v>0</x:v>
      </x:c>
      <x:c r="M3284" s="7" t="n">
        <x:f>MAX(0,H3284-L3284)</x:f>
        <x:v>17.79</x:v>
      </x:c>
      <x:c r="N3284" s="7" t="n">
        <x:f>MAX(0,L3284-H3284)</x:f>
        <x:v>0</x:v>
      </x:c>
      <x:c r="O3284" s="7" t="n">
        <x:f>MAX(0,F3284+I3284-N3284)</x:f>
        <x:v>0</x:v>
      </x:c>
      <x:c r="P3284" s="7" t="n">
        <x:f>MAX(0,N3284-F3284-I3284)</x:f>
        <x:v>0</x:v>
      </x:c>
      <x:c r="Q3284" s="7" t="n">
        <x:f>MAX(0,G3284+J3284-P3284)</x:f>
        <x:v>0</x:v>
      </x:c>
      <x:c r="R3284" s="7" t="n">
        <x:f>M3284+MAX(0,K3284-MAX(0,P3284-G3284-J3284))</x:f>
        <x:v>17.79</x:v>
      </x:c>
      <x:c r="S3284" s="7" t="n">
        <x:f>SUM(O3284,Q3284,R3284)</x:f>
        <x:v>17.79</x:v>
      </x:c>
      <x:c r="T3284" s="14" t="n">
        <x:f>'Inventory detail'!T1032</x:f>
        <x:v>1</x:v>
      </x:c>
      <x:c r="U3284" s="14" t="str">
        <x:f>'Inventory detail'!U1032</x:f>
        <x:v>n.a.</x:v>
      </x:c>
      <x:c r="V3284" s="9" t="n">
        <x:f>O3284*T3284</x:f>
        <x:v>0</x:v>
      </x:c>
      <x:c r="W3284" s="9" t="n">
        <x:f>Q3284*T3284</x:f>
        <x:v>0</x:v>
      </x:c>
      <x:c r="X3284" s="9" t="n">
        <x:f>R3284*T3284</x:f>
        <x:v>17.79</x:v>
      </x:c>
      <x:c r="Y3284" s="9" t="n">
        <x:f>S3284*T3284</x:f>
        <x:v>17.79</x:v>
      </x:c>
      <x:c r="Z3284" s="9" t="str">
        <x:f>IF(ISNUMBER(U3284),S3284*(U3284-T3284),"n.a.")</x:f>
        <x:v>n.a.</x:v>
      </x:c>
      <x:c r="AA3284" s="9" t="n">
        <x:f>IF(ISNUMBER(U3284),Y3284,0)</x:f>
        <x:v>0</x:v>
      </x:c>
      <x:c r="AB3284" s="7" t="n">
        <x:f>MAX(0,L3284-SUM(F3284:K3284))</x:f>
        <x:v>0</x:v>
      </x:c>
    </x:row>
    <x:row r="3285" ht="22" customHeight="1">
      <x:c r="A3285" s="18" t="n">
        <x:f>Summary!E$41</x:f>
        <x:v>46388</x:v>
      </x:c>
      <x:c r="B3285" s="2" t="str">
        <x:f>'Inventory detail'!A1033</x:f>
        <x:v>POUC</x:v>
      </x:c>
      <x:c r="C3285" s="2" t="str">
        <x:f>'Inventory detail'!B1033</x:f>
        <x:v>30</x:v>
      </x:c>
      <x:c r="D3285" s="2" t="str">
        <x:f>'Inventory detail'!C1033</x:f>
        <x:v>BML5</x:v>
      </x:c>
      <x:c r="E3285" s="10" t="n">
        <x:f>A2159</x:f>
        <x:v>46357</x:v>
      </x:c>
      <x:c r="F3285" s="7" t="n">
        <x:f>O2159</x:f>
        <x:v>0</x:v>
      </x:c>
      <x:c r="G3285" s="7" t="n">
        <x:f>Q2159</x:f>
        <x:v>0</x:v>
      </x:c>
      <x:c r="H3285" s="7" t="n">
        <x:f>R2159</x:f>
        <x:v>6100</x:v>
      </x:c>
      <x:c r="I3285" s="7" t="n">
        <x:f>0</x:f>
        <x:v>0</x:v>
      </x:c>
      <x:c r="J3285" s="7" t="n">
        <x:f>0</x:f>
        <x:v>0</x:v>
      </x:c>
      <x:c r="K3285" s="7" t="n">
        <x:f>0</x:f>
        <x:v>0</x:v>
      </x:c>
      <x:c r="L3285" s="7" t="n">
        <x:f>'Inventory detail'!F1033*Summary!$K$5*(A3285-E3285)/Summary!$K$6</x:f>
        <x:v>0</x:v>
      </x:c>
      <x:c r="M3285" s="7" t="n">
        <x:f>MAX(0,H3285-L3285)</x:f>
        <x:v>6100</x:v>
      </x:c>
      <x:c r="N3285" s="7" t="n">
        <x:f>MAX(0,L3285-H3285)</x:f>
        <x:v>0</x:v>
      </x:c>
      <x:c r="O3285" s="7" t="n">
        <x:f>MAX(0,F3285+I3285-N3285)</x:f>
        <x:v>0</x:v>
      </x:c>
      <x:c r="P3285" s="7" t="n">
        <x:f>MAX(0,N3285-F3285-I3285)</x:f>
        <x:v>0</x:v>
      </x:c>
      <x:c r="Q3285" s="7" t="n">
        <x:f>MAX(0,G3285+J3285-P3285)</x:f>
        <x:v>0</x:v>
      </x:c>
      <x:c r="R3285" s="7" t="n">
        <x:f>M3285+MAX(0,K3285-MAX(0,P3285-G3285-J3285))</x:f>
        <x:v>6100</x:v>
      </x:c>
      <x:c r="S3285" s="7" t="n">
        <x:f>SUM(O3285,Q3285,R3285)</x:f>
        <x:v>6100</x:v>
      </x:c>
      <x:c r="T3285" s="14" t="n">
        <x:f>'Inventory detail'!T1033</x:f>
        <x:v>0.0151</x:v>
      </x:c>
      <x:c r="U3285" s="14" t="n">
        <x:f>'Inventory detail'!U1033</x:f>
        <x:v>0.0165</x:v>
      </x:c>
      <x:c r="V3285" s="9" t="n">
        <x:f>O3285*T3285</x:f>
        <x:v>0</x:v>
      </x:c>
      <x:c r="W3285" s="9" t="n">
        <x:f>Q3285*T3285</x:f>
        <x:v>0</x:v>
      </x:c>
      <x:c r="X3285" s="9" t="n">
        <x:f>R3285*T3285</x:f>
        <x:v>92.11</x:v>
      </x:c>
      <x:c r="Y3285" s="9" t="n">
        <x:f>S3285*T3285</x:f>
        <x:v>92.11</x:v>
      </x:c>
      <x:c r="Z3285" s="9" t="n">
        <x:f>IF(ISNUMBER(U3285),S3285*(U3285-T3285),"n.a.")</x:f>
        <x:v>8.540000000000001</x:v>
      </x:c>
      <x:c r="AA3285" s="9" t="n">
        <x:f>IF(ISNUMBER(U3285),Y3285,0)</x:f>
        <x:v>92.11</x:v>
      </x:c>
      <x:c r="AB3285" s="7" t="n">
        <x:f>MAX(0,L3285-SUM(F3285:K3285))</x:f>
        <x:v>0</x:v>
      </x:c>
    </x:row>
    <x:row r="3286" ht="22" customHeight="1">
      <x:c r="A3286" s="18" t="n">
        <x:f>Summary!E$41</x:f>
        <x:v>46388</x:v>
      </x:c>
      <x:c r="B3286" s="2" t="str">
        <x:f>'Inventory detail'!A1034</x:f>
        <x:v>POUC</x:v>
      </x:c>
      <x:c r="C3286" s="2" t="str">
        <x:f>'Inventory detail'!B1034</x:f>
        <x:v>30</x:v>
      </x:c>
      <x:c r="D3286" s="2" t="str">
        <x:f>'Inventory detail'!C1034</x:f>
        <x:v>DRI10</x:v>
      </x:c>
      <x:c r="E3286" s="10" t="n">
        <x:f>A2160</x:f>
        <x:v>46357</x:v>
      </x:c>
      <x:c r="F3286" s="7" t="n">
        <x:f>O2160</x:f>
        <x:v>0</x:v>
      </x:c>
      <x:c r="G3286" s="7" t="n">
        <x:f>Q2160</x:f>
        <x:v>0</x:v>
      </x:c>
      <x:c r="H3286" s="7" t="n">
        <x:f>R2160</x:f>
        <x:v>2700</x:v>
      </x:c>
      <x:c r="I3286" s="7" t="n">
        <x:f>0</x:f>
        <x:v>0</x:v>
      </x:c>
      <x:c r="J3286" s="7" t="n">
        <x:f>0</x:f>
        <x:v>0</x:v>
      </x:c>
      <x:c r="K3286" s="7" t="n">
        <x:f>0</x:f>
        <x:v>0</x:v>
      </x:c>
      <x:c r="L3286" s="7" t="n">
        <x:f>'Inventory detail'!F1034*Summary!$K$5*(A3286-E3286)/Summary!$K$6</x:f>
        <x:v>0</x:v>
      </x:c>
      <x:c r="M3286" s="7" t="n">
        <x:f>MAX(0,H3286-L3286)</x:f>
        <x:v>2700</x:v>
      </x:c>
      <x:c r="N3286" s="7" t="n">
        <x:f>MAX(0,L3286-H3286)</x:f>
        <x:v>0</x:v>
      </x:c>
      <x:c r="O3286" s="7" t="n">
        <x:f>MAX(0,F3286+I3286-N3286)</x:f>
        <x:v>0</x:v>
      </x:c>
      <x:c r="P3286" s="7" t="n">
        <x:f>MAX(0,N3286-F3286-I3286)</x:f>
        <x:v>0</x:v>
      </x:c>
      <x:c r="Q3286" s="7" t="n">
        <x:f>MAX(0,G3286+J3286-P3286)</x:f>
        <x:v>0</x:v>
      </x:c>
      <x:c r="R3286" s="7" t="n">
        <x:f>M3286+MAX(0,K3286-MAX(0,P3286-G3286-J3286))</x:f>
        <x:v>2700</x:v>
      </x:c>
      <x:c r="S3286" s="7" t="n">
        <x:f>SUM(O3286,Q3286,R3286)</x:f>
        <x:v>2700</x:v>
      </x:c>
      <x:c r="T3286" s="14" t="n">
        <x:f>'Inventory detail'!T1034</x:f>
        <x:v>0.013500000000000002</x:v>
      </x:c>
      <x:c r="U3286" s="14" t="n">
        <x:f>'Inventory detail'!U1034</x:f>
        <x:v>0.014849999999999999</x:v>
      </x:c>
      <x:c r="V3286" s="9" t="n">
        <x:f>O3286*T3286</x:f>
        <x:v>0</x:v>
      </x:c>
      <x:c r="W3286" s="9" t="n">
        <x:f>Q3286*T3286</x:f>
        <x:v>0</x:v>
      </x:c>
      <x:c r="X3286" s="9" t="n">
        <x:f>R3286*T3286</x:f>
        <x:v>36.45</x:v>
      </x:c>
      <x:c r="Y3286" s="9" t="n">
        <x:f>S3286*T3286</x:f>
        <x:v>36.45</x:v>
      </x:c>
      <x:c r="Z3286" s="9" t="n">
        <x:f>IF(ISNUMBER(U3286),S3286*(U3286-T3286),"n.a.")</x:f>
        <x:v>3.644999999999992</x:v>
      </x:c>
      <x:c r="AA3286" s="9" t="n">
        <x:f>IF(ISNUMBER(U3286),Y3286,0)</x:f>
        <x:v>36.45</x:v>
      </x:c>
      <x:c r="AB3286" s="7" t="n">
        <x:f>MAX(0,L3286-SUM(F3286:K3286))</x:f>
        <x:v>0</x:v>
      </x:c>
    </x:row>
    <x:row r="3287" ht="22" customHeight="1">
      <x:c r="A3287" s="18" t="n">
        <x:f>Summary!E$41</x:f>
        <x:v>46388</x:v>
      </x:c>
      <x:c r="B3287" s="2" t="str">
        <x:f>'Inventory detail'!A1035</x:f>
        <x:v>POUC</x:v>
      </x:c>
      <x:c r="C3287" s="2" t="str">
        <x:f>'Inventory detail'!B1035</x:f>
        <x:v>30</x:v>
      </x:c>
      <x:c r="D3287" s="2" t="str">
        <x:f>'Inventory detail'!C1035</x:f>
        <x:v>IBM10</x:v>
      </x:c>
      <x:c r="E3287" s="10" t="n">
        <x:f>A2161</x:f>
        <x:v>46357</x:v>
      </x:c>
      <x:c r="F3287" s="7" t="n">
        <x:f>O2161</x:f>
        <x:v>0</x:v>
      </x:c>
      <x:c r="G3287" s="7" t="n">
        <x:f>Q2161</x:f>
        <x:v>0</x:v>
      </x:c>
      <x:c r="H3287" s="7" t="n">
        <x:f>R2161</x:f>
        <x:v>4500</x:v>
      </x:c>
      <x:c r="I3287" s="7" t="n">
        <x:f>0</x:f>
        <x:v>0</x:v>
      </x:c>
      <x:c r="J3287" s="7" t="n">
        <x:f>0</x:f>
        <x:v>0</x:v>
      </x:c>
      <x:c r="K3287" s="7" t="n">
        <x:f>0</x:f>
        <x:v>0</x:v>
      </x:c>
      <x:c r="L3287" s="7" t="n">
        <x:f>'Inventory detail'!F1035*Summary!$K$5*(A3287-E3287)/Summary!$K$6</x:f>
        <x:v>0</x:v>
      </x:c>
      <x:c r="M3287" s="7" t="n">
        <x:f>MAX(0,H3287-L3287)</x:f>
        <x:v>4500</x:v>
      </x:c>
      <x:c r="N3287" s="7" t="n">
        <x:f>MAX(0,L3287-H3287)</x:f>
        <x:v>0</x:v>
      </x:c>
      <x:c r="O3287" s="7" t="n">
        <x:f>MAX(0,F3287+I3287-N3287)</x:f>
        <x:v>0</x:v>
      </x:c>
      <x:c r="P3287" s="7" t="n">
        <x:f>MAX(0,N3287-F3287-I3287)</x:f>
        <x:v>0</x:v>
      </x:c>
      <x:c r="Q3287" s="7" t="n">
        <x:f>MAX(0,G3287+J3287-P3287)</x:f>
        <x:v>0</x:v>
      </x:c>
      <x:c r="R3287" s="7" t="n">
        <x:f>M3287+MAX(0,K3287-MAX(0,P3287-G3287-J3287))</x:f>
        <x:v>4500</x:v>
      </x:c>
      <x:c r="S3287" s="7" t="n">
        <x:f>SUM(O3287,Q3287,R3287)</x:f>
        <x:v>4500</x:v>
      </x:c>
      <x:c r="T3287" s="14" t="n">
        <x:f>'Inventory detail'!T1035</x:f>
        <x:v>0.0121</x:v>
      </x:c>
      <x:c r="U3287" s="14" t="n">
        <x:f>'Inventory detail'!U1035</x:f>
        <x:v>0.0132</x:v>
      </x:c>
      <x:c r="V3287" s="9" t="n">
        <x:f>O3287*T3287</x:f>
        <x:v>0</x:v>
      </x:c>
      <x:c r="W3287" s="9" t="n">
        <x:f>Q3287*T3287</x:f>
        <x:v>0</x:v>
      </x:c>
      <x:c r="X3287" s="9" t="n">
        <x:f>R3287*T3287</x:f>
        <x:v>54.449999999999996</x:v>
      </x:c>
      <x:c r="Y3287" s="9" t="n">
        <x:f>S3287*T3287</x:f>
        <x:v>54.449999999999996</x:v>
      </x:c>
      <x:c r="Z3287" s="9" t="n">
        <x:f>IF(ISNUMBER(U3287),S3287*(U3287-T3287),"n.a.")</x:f>
        <x:v>4.950000000000001</x:v>
      </x:c>
      <x:c r="AA3287" s="9" t="n">
        <x:f>IF(ISNUMBER(U3287),Y3287,0)</x:f>
        <x:v>54.449999999999996</x:v>
      </x:c>
      <x:c r="AB3287" s="7" t="n">
        <x:f>MAX(0,L3287-SUM(F3287:K3287))</x:f>
        <x:v>0</x:v>
      </x:c>
    </x:row>
    <x:row r="3288" ht="22" customHeight="1">
      <x:c r="A3288" s="18" t="n">
        <x:f>Summary!E$41</x:f>
        <x:v>46388</x:v>
      </x:c>
      <x:c r="B3288" s="2" t="str">
        <x:f>'Inventory detail'!A1036</x:f>
        <x:v>POUC</x:v>
      </x:c>
      <x:c r="C3288" s="2" t="str">
        <x:f>'Inventory detail'!B1036</x:f>
        <x:v>30</x:v>
      </x:c>
      <x:c r="D3288" s="2" t="str">
        <x:f>'Inventory detail'!C1036</x:f>
        <x:v>IBM5</x:v>
      </x:c>
      <x:c r="E3288" s="10" t="n">
        <x:f>A2162</x:f>
        <x:v>46357</x:v>
      </x:c>
      <x:c r="F3288" s="7" t="n">
        <x:f>O2162</x:f>
        <x:v>0</x:v>
      </x:c>
      <x:c r="G3288" s="7" t="n">
        <x:f>Q2162</x:f>
        <x:v>0</x:v>
      </x:c>
      <x:c r="H3288" s="7" t="n">
        <x:f>R2162</x:f>
        <x:v>18700</x:v>
      </x:c>
      <x:c r="I3288" s="7" t="n">
        <x:f>0</x:f>
        <x:v>0</x:v>
      </x:c>
      <x:c r="J3288" s="7" t="n">
        <x:f>0</x:f>
        <x:v>0</x:v>
      </x:c>
      <x:c r="K3288" s="7" t="n">
        <x:f>0</x:f>
        <x:v>0</x:v>
      </x:c>
      <x:c r="L3288" s="7" t="n">
        <x:f>'Inventory detail'!F1036*Summary!$K$5*(A3288-E3288)/Summary!$K$6</x:f>
        <x:v>0</x:v>
      </x:c>
      <x:c r="M3288" s="7" t="n">
        <x:f>MAX(0,H3288-L3288)</x:f>
        <x:v>18700</x:v>
      </x:c>
      <x:c r="N3288" s="7" t="n">
        <x:f>MAX(0,L3288-H3288)</x:f>
        <x:v>0</x:v>
      </x:c>
      <x:c r="O3288" s="7" t="n">
        <x:f>MAX(0,F3288+I3288-N3288)</x:f>
        <x:v>0</x:v>
      </x:c>
      <x:c r="P3288" s="7" t="n">
        <x:f>MAX(0,N3288-F3288-I3288)</x:f>
        <x:v>0</x:v>
      </x:c>
      <x:c r="Q3288" s="7" t="n">
        <x:f>MAX(0,G3288+J3288-P3288)</x:f>
        <x:v>0</x:v>
      </x:c>
      <x:c r="R3288" s="7" t="n">
        <x:f>M3288+MAX(0,K3288-MAX(0,P3288-G3288-J3288))</x:f>
        <x:v>18700</x:v>
      </x:c>
      <x:c r="S3288" s="7" t="n">
        <x:f>SUM(O3288,Q3288,R3288)</x:f>
        <x:v>18700</x:v>
      </x:c>
      <x:c r="T3288" s="14" t="n">
        <x:f>'Inventory detail'!T1036</x:f>
        <x:v>0.0064</x:v>
      </x:c>
      <x:c r="U3288" s="14" t="n">
        <x:f>'Inventory detail'!U1036</x:f>
        <x:v>0.007094999999999999</x:v>
      </x:c>
      <x:c r="V3288" s="9" t="n">
        <x:f>O3288*T3288</x:f>
        <x:v>0</x:v>
      </x:c>
      <x:c r="W3288" s="9" t="n">
        <x:f>Q3288*T3288</x:f>
        <x:v>0</x:v>
      </x:c>
      <x:c r="X3288" s="9" t="n">
        <x:f>R3288*T3288</x:f>
        <x:v>119.68</x:v>
      </x:c>
      <x:c r="Y3288" s="9" t="n">
        <x:f>S3288*T3288</x:f>
        <x:v>119.68</x:v>
      </x:c>
      <x:c r="Z3288" s="9" t="n">
        <x:f>IF(ISNUMBER(U3288),S3288*(U3288-T3288),"n.a.")</x:f>
        <x:v>12.996499999999973</x:v>
      </x:c>
      <x:c r="AA3288" s="9" t="n">
        <x:f>IF(ISNUMBER(U3288),Y3288,0)</x:f>
        <x:v>119.68</x:v>
      </x:c>
      <x:c r="AB3288" s="7" t="n">
        <x:f>MAX(0,L3288-SUM(F3288:K3288))</x:f>
        <x:v>0</x:v>
      </x:c>
    </x:row>
    <x:row r="3289" ht="22" customHeight="1">
      <x:c r="A3289" s="18" t="n">
        <x:f>Summary!E$41</x:f>
        <x:v>46388</x:v>
      </x:c>
      <x:c r="B3289" s="2" t="str">
        <x:f>'Inventory detail'!A1037</x:f>
        <x:v>POUC</x:v>
      </x:c>
      <x:c r="C3289" s="2" t="str">
        <x:f>'Inventory detail'!B1037</x:f>
        <x:v>30</x:v>
      </x:c>
      <x:c r="D3289" s="2" t="str">
        <x:f>'Inventory detail'!C1037</x:f>
        <x:v>IND7</x:v>
      </x:c>
      <x:c r="E3289" s="10" t="n">
        <x:f>A2163</x:f>
        <x:v>46357</x:v>
      </x:c>
      <x:c r="F3289" s="7" t="n">
        <x:f>O2163</x:f>
        <x:v>0</x:v>
      </x:c>
      <x:c r="G3289" s="7" t="n">
        <x:f>Q2163</x:f>
        <x:v>0</x:v>
      </x:c>
      <x:c r="H3289" s="7" t="n">
        <x:f>R2163</x:f>
        <x:v>2800</x:v>
      </x:c>
      <x:c r="I3289" s="7" t="n">
        <x:f>0</x:f>
        <x:v>0</x:v>
      </x:c>
      <x:c r="J3289" s="7" t="n">
        <x:f>0</x:f>
        <x:v>0</x:v>
      </x:c>
      <x:c r="K3289" s="7" t="n">
        <x:f>0</x:f>
        <x:v>0</x:v>
      </x:c>
      <x:c r="L3289" s="7" t="n">
        <x:f>'Inventory detail'!F1037*Summary!$K$5*(A3289-E3289)/Summary!$K$6</x:f>
        <x:v>0</x:v>
      </x:c>
      <x:c r="M3289" s="7" t="n">
        <x:f>MAX(0,H3289-L3289)</x:f>
        <x:v>2800</x:v>
      </x:c>
      <x:c r="N3289" s="7" t="n">
        <x:f>MAX(0,L3289-H3289)</x:f>
        <x:v>0</x:v>
      </x:c>
      <x:c r="O3289" s="7" t="n">
        <x:f>MAX(0,F3289+I3289-N3289)</x:f>
        <x:v>0</x:v>
      </x:c>
      <x:c r="P3289" s="7" t="n">
        <x:f>MAX(0,N3289-F3289-I3289)</x:f>
        <x:v>0</x:v>
      </x:c>
      <x:c r="Q3289" s="7" t="n">
        <x:f>MAX(0,G3289+J3289-P3289)</x:f>
        <x:v>0</x:v>
      </x:c>
      <x:c r="R3289" s="7" t="n">
        <x:f>M3289+MAX(0,K3289-MAX(0,P3289-G3289-J3289))</x:f>
        <x:v>2800</x:v>
      </x:c>
      <x:c r="S3289" s="7" t="n">
        <x:f>SUM(O3289,Q3289,R3289)</x:f>
        <x:v>2800</x:v>
      </x:c>
      <x:c r="T3289" s="14" t="n">
        <x:f>'Inventory detail'!T1037</x:f>
        <x:v>0.0187</x:v>
      </x:c>
      <x:c r="U3289" s="14" t="n">
        <x:f>'Inventory detail'!U1037</x:f>
        <x:v>0.020295</x:v>
      </x:c>
      <x:c r="V3289" s="9" t="n">
        <x:f>O3289*T3289</x:f>
        <x:v>0</x:v>
      </x:c>
      <x:c r="W3289" s="9" t="n">
        <x:f>Q3289*T3289</x:f>
        <x:v>0</x:v>
      </x:c>
      <x:c r="X3289" s="9" t="n">
        <x:f>R3289*T3289</x:f>
        <x:v>52.36000000000001</x:v>
      </x:c>
      <x:c r="Y3289" s="9" t="n">
        <x:f>S3289*T3289</x:f>
        <x:v>52.36000000000001</x:v>
      </x:c>
      <x:c r="Z3289" s="9" t="n">
        <x:f>IF(ISNUMBER(U3289),S3289*(U3289-T3289),"n.a.")</x:f>
        <x:v>4.4659999999999975</x:v>
      </x:c>
      <x:c r="AA3289" s="9" t="n">
        <x:f>IF(ISNUMBER(U3289),Y3289,0)</x:f>
        <x:v>52.36000000000001</x:v>
      </x:c>
      <x:c r="AB3289" s="7" t="n">
        <x:f>MAX(0,L3289-SUM(F3289:K3289))</x:f>
        <x:v>0</x:v>
      </x:c>
    </x:row>
    <x:row r="3290" ht="22" customHeight="1">
      <x:c r="A3290" s="18" t="n">
        <x:f>Summary!E$41</x:f>
        <x:v>46388</x:v>
      </x:c>
      <x:c r="B3290" s="2" t="str">
        <x:f>'Inventory detail'!A1038</x:f>
        <x:v>POUC</x:v>
      </x:c>
      <x:c r="C3290" s="2" t="str">
        <x:f>'Inventory detail'!B1038</x:f>
        <x:v>30</x:v>
      </x:c>
      <x:c r="D3290" s="2" t="str">
        <x:f>'Inventory detail'!C1038</x:f>
        <x:v>JUM5</x:v>
      </x:c>
      <x:c r="E3290" s="10" t="n">
        <x:f>A2164</x:f>
        <x:v>46357</x:v>
      </x:c>
      <x:c r="F3290" s="7" t="n">
        <x:f>O2164</x:f>
        <x:v>0</x:v>
      </x:c>
      <x:c r="G3290" s="7" t="n">
        <x:f>Q2164</x:f>
        <x:v>0</x:v>
      </x:c>
      <x:c r="H3290" s="7" t="n">
        <x:f>R2164</x:f>
        <x:v>4100</x:v>
      </x:c>
      <x:c r="I3290" s="7" t="n">
        <x:f>0</x:f>
        <x:v>0</x:v>
      </x:c>
      <x:c r="J3290" s="7" t="n">
        <x:f>0</x:f>
        <x:v>0</x:v>
      </x:c>
      <x:c r="K3290" s="7" t="n">
        <x:f>0</x:f>
        <x:v>0</x:v>
      </x:c>
      <x:c r="L3290" s="7" t="n">
        <x:f>'Inventory detail'!F1038*Summary!$K$5*(A3290-E3290)/Summary!$K$6</x:f>
        <x:v>0</x:v>
      </x:c>
      <x:c r="M3290" s="7" t="n">
        <x:f>MAX(0,H3290-L3290)</x:f>
        <x:v>4100</x:v>
      </x:c>
      <x:c r="N3290" s="7" t="n">
        <x:f>MAX(0,L3290-H3290)</x:f>
        <x:v>0</x:v>
      </x:c>
      <x:c r="O3290" s="7" t="n">
        <x:f>MAX(0,F3290+I3290-N3290)</x:f>
        <x:v>0</x:v>
      </x:c>
      <x:c r="P3290" s="7" t="n">
        <x:f>MAX(0,N3290-F3290-I3290)</x:f>
        <x:v>0</x:v>
      </x:c>
      <x:c r="Q3290" s="7" t="n">
        <x:f>MAX(0,G3290+J3290-P3290)</x:f>
        <x:v>0</x:v>
      </x:c>
      <x:c r="R3290" s="7" t="n">
        <x:f>M3290+MAX(0,K3290-MAX(0,P3290-G3290-J3290))</x:f>
        <x:v>4100</x:v>
      </x:c>
      <x:c r="S3290" s="7" t="n">
        <x:f>SUM(O3290,Q3290,R3290)</x:f>
        <x:v>4100</x:v>
      </x:c>
      <x:c r="T3290" s="14" t="n">
        <x:f>'Inventory detail'!T1038</x:f>
        <x:v>0.0115</x:v>
      </x:c>
      <x:c r="U3290" s="14" t="n">
        <x:f>'Inventory detail'!U1038</x:f>
        <x:v>0.012374999999999999</x:v>
      </x:c>
      <x:c r="V3290" s="9" t="n">
        <x:f>O3290*T3290</x:f>
        <x:v>0</x:v>
      </x:c>
      <x:c r="W3290" s="9" t="n">
        <x:f>Q3290*T3290</x:f>
        <x:v>0</x:v>
      </x:c>
      <x:c r="X3290" s="9" t="n">
        <x:f>R3290*T3290</x:f>
        <x:v>47.15</x:v>
      </x:c>
      <x:c r="Y3290" s="9" t="n">
        <x:f>S3290*T3290</x:f>
        <x:v>47.15</x:v>
      </x:c>
      <x:c r="Z3290" s="9" t="n">
        <x:f>IF(ISNUMBER(U3290),S3290*(U3290-T3290),"n.a.")</x:f>
        <x:v>3.587499999999996</x:v>
      </x:c>
      <x:c r="AA3290" s="9" t="n">
        <x:f>IF(ISNUMBER(U3290),Y3290,0)</x:f>
        <x:v>47.15</x:v>
      </x:c>
      <x:c r="AB3290" s="7" t="n">
        <x:f>MAX(0,L3290-SUM(F3290:K3290))</x:f>
        <x:v>0</x:v>
      </x:c>
    </x:row>
    <x:row r="3291" ht="22" customHeight="1">
      <x:c r="A3291" s="18" t="n">
        <x:f>Summary!E$41</x:f>
        <x:v>46388</x:v>
      </x:c>
      <x:c r="B3291" s="2" t="str">
        <x:f>'Inventory detail'!A1039</x:f>
        <x:v>POUC</x:v>
      </x:c>
      <x:c r="C3291" s="2" t="str">
        <x:f>'Inventory detail'!B1039</x:f>
        <x:v>30</x:v>
      </x:c>
      <x:c r="D3291" s="2" t="str">
        <x:f>'Inventory detail'!C1039</x:f>
        <x:v>JUM7</x:v>
      </x:c>
      <x:c r="E3291" s="10" t="n">
        <x:f>A2165</x:f>
        <x:v>46357</x:v>
      </x:c>
      <x:c r="F3291" s="7" t="n">
        <x:f>O2165</x:f>
        <x:v>0</x:v>
      </x:c>
      <x:c r="G3291" s="7" t="n">
        <x:f>Q2165</x:f>
        <x:v>0</x:v>
      </x:c>
      <x:c r="H3291" s="7" t="n">
        <x:f>R2165</x:f>
        <x:v>3400</x:v>
      </x:c>
      <x:c r="I3291" s="7" t="n">
        <x:f>0</x:f>
        <x:v>0</x:v>
      </x:c>
      <x:c r="J3291" s="7" t="n">
        <x:f>0</x:f>
        <x:v>0</x:v>
      </x:c>
      <x:c r="K3291" s="7" t="n">
        <x:f>0</x:f>
        <x:v>0</x:v>
      </x:c>
      <x:c r="L3291" s="7" t="n">
        <x:f>'Inventory detail'!F1039*Summary!$K$5*(A3291-E3291)/Summary!$K$6</x:f>
        <x:v>0</x:v>
      </x:c>
      <x:c r="M3291" s="7" t="n">
        <x:f>MAX(0,H3291-L3291)</x:f>
        <x:v>3400</x:v>
      </x:c>
      <x:c r="N3291" s="7" t="n">
        <x:f>MAX(0,L3291-H3291)</x:f>
        <x:v>0</x:v>
      </x:c>
      <x:c r="O3291" s="7" t="n">
        <x:f>MAX(0,F3291+I3291-N3291)</x:f>
        <x:v>0</x:v>
      </x:c>
      <x:c r="P3291" s="7" t="n">
        <x:f>MAX(0,N3291-F3291-I3291)</x:f>
        <x:v>0</x:v>
      </x:c>
      <x:c r="Q3291" s="7" t="n">
        <x:f>MAX(0,G3291+J3291-P3291)</x:f>
        <x:v>0</x:v>
      </x:c>
      <x:c r="R3291" s="7" t="n">
        <x:f>M3291+MAX(0,K3291-MAX(0,P3291-G3291-J3291))</x:f>
        <x:v>3400</x:v>
      </x:c>
      <x:c r="S3291" s="7" t="n">
        <x:f>SUM(O3291,Q3291,R3291)</x:f>
        <x:v>3400</x:v>
      </x:c>
      <x:c r="T3291" s="14" t="n">
        <x:f>'Inventory detail'!T1039</x:f>
        <x:v>0.015</x:v>
      </x:c>
      <x:c r="U3291" s="14" t="n">
        <x:f>'Inventory detail'!U1039</x:f>
        <x:v>0.016335</x:v>
      </x:c>
      <x:c r="V3291" s="9" t="n">
        <x:f>O3291*T3291</x:f>
        <x:v>0</x:v>
      </x:c>
      <x:c r="W3291" s="9" t="n">
        <x:f>Q3291*T3291</x:f>
        <x:v>0</x:v>
      </x:c>
      <x:c r="X3291" s="9" t="n">
        <x:f>R3291*T3291</x:f>
        <x:v>51</x:v>
      </x:c>
      <x:c r="Y3291" s="9" t="n">
        <x:f>S3291*T3291</x:f>
        <x:v>51</x:v>
      </x:c>
      <x:c r="Z3291" s="9" t="n">
        <x:f>IF(ISNUMBER(U3291),S3291*(U3291-T3291),"n.a.")</x:f>
        <x:v>4.538999999999998</x:v>
      </x:c>
      <x:c r="AA3291" s="9" t="n">
        <x:f>IF(ISNUMBER(U3291),Y3291,0)</x:f>
        <x:v>51</x:v>
      </x:c>
      <x:c r="AB3291" s="7" t="n">
        <x:f>MAX(0,L3291-SUM(F3291:K3291))</x:f>
        <x:v>0</x:v>
      </x:c>
    </x:row>
    <x:row r="3292" ht="22" customHeight="1">
      <x:c r="A3292" s="18" t="n">
        <x:f>Summary!E$41</x:f>
        <x:v>46388</x:v>
      </x:c>
      <x:c r="B3292" s="2" t="str">
        <x:f>'Inventory detail'!A1040</x:f>
        <x:v>POUC</x:v>
      </x:c>
      <x:c r="C3292" s="2" t="str">
        <x:f>'Inventory detail'!B1040</x:f>
        <x:v>30</x:v>
      </x:c>
      <x:c r="D3292" s="2" t="str">
        <x:f>'Inventory detail'!C1040</x:f>
        <x:v>KEY7</x:v>
      </x:c>
      <x:c r="E3292" s="10" t="n">
        <x:f>A2166</x:f>
        <x:v>46357</x:v>
      </x:c>
      <x:c r="F3292" s="7" t="n">
        <x:f>O2166</x:f>
        <x:v>0</x:v>
      </x:c>
      <x:c r="G3292" s="7" t="n">
        <x:f>Q2166</x:f>
        <x:v>0</x:v>
      </x:c>
      <x:c r="H3292" s="7" t="n">
        <x:f>R2166</x:f>
        <x:v>1200</x:v>
      </x:c>
      <x:c r="I3292" s="7" t="n">
        <x:f>0</x:f>
        <x:v>0</x:v>
      </x:c>
      <x:c r="J3292" s="7" t="n">
        <x:f>0</x:f>
        <x:v>0</x:v>
      </x:c>
      <x:c r="K3292" s="7" t="n">
        <x:f>0</x:f>
        <x:v>0</x:v>
      </x:c>
      <x:c r="L3292" s="7" t="n">
        <x:f>'Inventory detail'!F1040*Summary!$K$5*(A3292-E3292)/Summary!$K$6</x:f>
        <x:v>0</x:v>
      </x:c>
      <x:c r="M3292" s="7" t="n">
        <x:f>MAX(0,H3292-L3292)</x:f>
        <x:v>1200</x:v>
      </x:c>
      <x:c r="N3292" s="7" t="n">
        <x:f>MAX(0,L3292-H3292)</x:f>
        <x:v>0</x:v>
      </x:c>
      <x:c r="O3292" s="7" t="n">
        <x:f>MAX(0,F3292+I3292-N3292)</x:f>
        <x:v>0</x:v>
      </x:c>
      <x:c r="P3292" s="7" t="n">
        <x:f>MAX(0,N3292-F3292-I3292)</x:f>
        <x:v>0</x:v>
      </x:c>
      <x:c r="Q3292" s="7" t="n">
        <x:f>MAX(0,G3292+J3292-P3292)</x:f>
        <x:v>0</x:v>
      </x:c>
      <x:c r="R3292" s="7" t="n">
        <x:f>M3292+MAX(0,K3292-MAX(0,P3292-G3292-J3292))</x:f>
        <x:v>1200</x:v>
      </x:c>
      <x:c r="S3292" s="7" t="n">
        <x:f>SUM(O3292,Q3292,R3292)</x:f>
        <x:v>1200</x:v>
      </x:c>
      <x:c r="T3292" s="14" t="n">
        <x:f>'Inventory detail'!T1040</x:f>
        <x:v>0.009000000000000001</x:v>
      </x:c>
      <x:c r="U3292" s="14" t="n">
        <x:f>'Inventory detail'!U1040</x:f>
        <x:v>0.01122</x:v>
      </x:c>
      <x:c r="V3292" s="9" t="n">
        <x:f>O3292*T3292</x:f>
        <x:v>0</x:v>
      </x:c>
      <x:c r="W3292" s="9" t="n">
        <x:f>Q3292*T3292</x:f>
        <x:v>0</x:v>
      </x:c>
      <x:c r="X3292" s="9" t="n">
        <x:f>R3292*T3292</x:f>
        <x:v>10.8</x:v>
      </x:c>
      <x:c r="Y3292" s="9" t="n">
        <x:f>S3292*T3292</x:f>
        <x:v>10.8</x:v>
      </x:c>
      <x:c r="Z3292" s="9" t="n">
        <x:f>IF(ISNUMBER(U3292),S3292*(U3292-T3292),"n.a.")</x:f>
        <x:v>2.6639999999999997</x:v>
      </x:c>
      <x:c r="AA3292" s="9" t="n">
        <x:f>IF(ISNUMBER(U3292),Y3292,0)</x:f>
        <x:v>10.8</x:v>
      </x:c>
      <x:c r="AB3292" s="7" t="n">
        <x:f>MAX(0,L3292-SUM(F3292:K3292))</x:f>
        <x:v>0</x:v>
      </x:c>
    </x:row>
    <x:row r="3293" ht="22" customHeight="1">
      <x:c r="A3293" s="18" t="n">
        <x:f>Summary!E$41</x:f>
        <x:v>46388</x:v>
      </x:c>
      <x:c r="B3293" s="2" t="str">
        <x:f>'Inventory detail'!A1041</x:f>
        <x:v>POUC</x:v>
      </x:c>
      <x:c r="C3293" s="2" t="str">
        <x:f>'Inventory detail'!B1041</x:f>
        <x:v>30</x:v>
      </x:c>
      <x:c r="D3293" s="2" t="str">
        <x:f>'Inventory detail'!C1041</x:f>
        <x:v>LEGPC</x:v>
      </x:c>
      <x:c r="E3293" s="10" t="n">
        <x:f>A2167</x:f>
        <x:v>46357</x:v>
      </x:c>
      <x:c r="F3293" s="7" t="n">
        <x:f>O2167</x:f>
        <x:v>0</x:v>
      </x:c>
      <x:c r="G3293" s="7" t="n">
        <x:f>Q2167</x:f>
        <x:v>0</x:v>
      </x:c>
      <x:c r="H3293" s="7" t="n">
        <x:f>R2167</x:f>
        <x:v>92</x:v>
      </x:c>
      <x:c r="I3293" s="7" t="n">
        <x:f>0</x:f>
        <x:v>0</x:v>
      </x:c>
      <x:c r="J3293" s="7" t="n">
        <x:f>0</x:f>
        <x:v>0</x:v>
      </x:c>
      <x:c r="K3293" s="7" t="n">
        <x:f>0</x:f>
        <x:v>0</x:v>
      </x:c>
      <x:c r="L3293" s="7" t="n">
        <x:f>'Inventory detail'!F1041*Summary!$K$5*(A3293-E3293)/Summary!$K$6</x:f>
        <x:v>0</x:v>
      </x:c>
      <x:c r="M3293" s="7" t="n">
        <x:f>MAX(0,H3293-L3293)</x:f>
        <x:v>92</x:v>
      </x:c>
      <x:c r="N3293" s="7" t="n">
        <x:f>MAX(0,L3293-H3293)</x:f>
        <x:v>0</x:v>
      </x:c>
      <x:c r="O3293" s="7" t="n">
        <x:f>MAX(0,F3293+I3293-N3293)</x:f>
        <x:v>0</x:v>
      </x:c>
      <x:c r="P3293" s="7" t="n">
        <x:f>MAX(0,N3293-F3293-I3293)</x:f>
        <x:v>0</x:v>
      </x:c>
      <x:c r="Q3293" s="7" t="n">
        <x:f>MAX(0,G3293+J3293-P3293)</x:f>
        <x:v>0</x:v>
      </x:c>
      <x:c r="R3293" s="7" t="n">
        <x:f>M3293+MAX(0,K3293-MAX(0,P3293-G3293-J3293))</x:f>
        <x:v>92</x:v>
      </x:c>
      <x:c r="S3293" s="7" t="n">
        <x:f>SUM(O3293,Q3293,R3293)</x:f>
        <x:v>92</x:v>
      </x:c>
      <x:c r="T3293" s="14" t="n">
        <x:f>'Inventory detail'!T1041</x:f>
        <x:v>0.77</x:v>
      </x:c>
      <x:c r="U3293" s="14" t="str">
        <x:f>'Inventory detail'!U1041</x:f>
        <x:v>n.a.</x:v>
      </x:c>
      <x:c r="V3293" s="9" t="n">
        <x:f>O3293*T3293</x:f>
        <x:v>0</x:v>
      </x:c>
      <x:c r="W3293" s="9" t="n">
        <x:f>Q3293*T3293</x:f>
        <x:v>0</x:v>
      </x:c>
      <x:c r="X3293" s="9" t="n">
        <x:f>R3293*T3293</x:f>
        <x:v>70.84</x:v>
      </x:c>
      <x:c r="Y3293" s="9" t="n">
        <x:f>S3293*T3293</x:f>
        <x:v>70.84</x:v>
      </x:c>
      <x:c r="Z3293" s="9" t="str">
        <x:f>IF(ISNUMBER(U3293),S3293*(U3293-T3293),"n.a.")</x:f>
        <x:v>n.a.</x:v>
      </x:c>
      <x:c r="AA3293" s="9" t="n">
        <x:f>IF(ISNUMBER(U3293),Y3293,0)</x:f>
        <x:v>0</x:v>
      </x:c>
      <x:c r="AB3293" s="7" t="n">
        <x:f>MAX(0,L3293-SUM(F3293:K3293))</x:f>
        <x:v>0</x:v>
      </x:c>
    </x:row>
    <x:row r="3294" ht="22" customHeight="1">
      <x:c r="A3294" s="18" t="n">
        <x:f>Summary!E$41</x:f>
        <x:v>46388</x:v>
      </x:c>
      <x:c r="B3294" s="2" t="str">
        <x:f>'Inventory detail'!A1042</x:f>
        <x:v>POUC</x:v>
      </x:c>
      <x:c r="C3294" s="2" t="str">
        <x:f>'Inventory detail'!B1042</x:f>
        <x:v>30</x:v>
      </x:c>
      <x:c r="D3294" s="2" t="str">
        <x:f>'Inventory detail'!C1042</x:f>
        <x:v>LUGWO10</x:v>
      </x:c>
      <x:c r="E3294" s="10" t="n">
        <x:f>A2168</x:f>
        <x:v>46357</x:v>
      </x:c>
      <x:c r="F3294" s="7" t="n">
        <x:f>O2168</x:f>
        <x:v>0</x:v>
      </x:c>
      <x:c r="G3294" s="7" t="n">
        <x:f>Q2168</x:f>
        <x:v>0</x:v>
      </x:c>
      <x:c r="H3294" s="7" t="n">
        <x:f>R2168</x:f>
        <x:v>3000</x:v>
      </x:c>
      <x:c r="I3294" s="7" t="n">
        <x:f>0</x:f>
        <x:v>0</x:v>
      </x:c>
      <x:c r="J3294" s="7" t="n">
        <x:f>0</x:f>
        <x:v>0</x:v>
      </x:c>
      <x:c r="K3294" s="7" t="n">
        <x:f>0</x:f>
        <x:v>0</x:v>
      </x:c>
      <x:c r="L3294" s="7" t="n">
        <x:f>'Inventory detail'!F1042*Summary!$K$5*(A3294-E3294)/Summary!$K$6</x:f>
        <x:v>0</x:v>
      </x:c>
      <x:c r="M3294" s="7" t="n">
        <x:f>MAX(0,H3294-L3294)</x:f>
        <x:v>3000</x:v>
      </x:c>
      <x:c r="N3294" s="7" t="n">
        <x:f>MAX(0,L3294-H3294)</x:f>
        <x:v>0</x:v>
      </x:c>
      <x:c r="O3294" s="7" t="n">
        <x:f>MAX(0,F3294+I3294-N3294)</x:f>
        <x:v>0</x:v>
      </x:c>
      <x:c r="P3294" s="7" t="n">
        <x:f>MAX(0,N3294-F3294-I3294)</x:f>
        <x:v>0</x:v>
      </x:c>
      <x:c r="Q3294" s="7" t="n">
        <x:f>MAX(0,G3294+J3294-P3294)</x:f>
        <x:v>0</x:v>
      </x:c>
      <x:c r="R3294" s="7" t="n">
        <x:f>M3294+MAX(0,K3294-MAX(0,P3294-G3294-J3294))</x:f>
        <x:v>3000</x:v>
      </x:c>
      <x:c r="S3294" s="7" t="n">
        <x:f>SUM(O3294,Q3294,R3294)</x:f>
        <x:v>3000</x:v>
      </x:c>
      <x:c r="T3294" s="14" t="n">
        <x:f>'Inventory detail'!T1042</x:f>
        <x:v>0.016399999999999998</x:v>
      </x:c>
      <x:c r="U3294" s="14" t="n">
        <x:f>'Inventory detail'!U1042</x:f>
        <x:v>0.017985</x:v>
      </x:c>
      <x:c r="V3294" s="9" t="n">
        <x:f>O3294*T3294</x:f>
        <x:v>0</x:v>
      </x:c>
      <x:c r="W3294" s="9" t="n">
        <x:f>Q3294*T3294</x:f>
        <x:v>0</x:v>
      </x:c>
      <x:c r="X3294" s="9" t="n">
        <x:f>R3294*T3294</x:f>
        <x:v>49.199999999999996</x:v>
      </x:c>
      <x:c r="Y3294" s="9" t="n">
        <x:f>S3294*T3294</x:f>
        <x:v>49.199999999999996</x:v>
      </x:c>
      <x:c r="Z3294" s="9" t="n">
        <x:f>IF(ISNUMBER(U3294),S3294*(U3294-T3294),"n.a.")</x:f>
        <x:v>4.75500000000001</x:v>
      </x:c>
      <x:c r="AA3294" s="9" t="n">
        <x:f>IF(ISNUMBER(U3294),Y3294,0)</x:f>
        <x:v>49.199999999999996</x:v>
      </x:c>
      <x:c r="AB3294" s="7" t="n">
        <x:f>MAX(0,L3294-SUM(F3294:K3294))</x:f>
        <x:v>0</x:v>
      </x:c>
    </x:row>
    <x:row r="3295" ht="22" customHeight="1">
      <x:c r="A3295" s="18" t="n">
        <x:f>Summary!E$41</x:f>
        <x:v>46388</x:v>
      </x:c>
      <x:c r="B3295" s="2" t="str">
        <x:f>'Inventory detail'!A1043</x:f>
        <x:v>POUC</x:v>
      </x:c>
      <x:c r="C3295" s="2" t="str">
        <x:f>'Inventory detail'!B1043</x:f>
        <x:v>30</x:v>
      </x:c>
      <x:c r="D3295" s="2" t="str">
        <x:f>'Inventory detail'!C1043</x:f>
        <x:v>MEN3SL</x:v>
      </x:c>
      <x:c r="E3295" s="10" t="n">
        <x:f>A2169</x:f>
        <x:v>46357</x:v>
      </x:c>
      <x:c r="F3295" s="7" t="n">
        <x:f>O2169</x:f>
        <x:v>0</x:v>
      </x:c>
      <x:c r="G3295" s="7" t="n">
        <x:f>Q2169</x:f>
        <x:v>0</x:v>
      </x:c>
      <x:c r="H3295" s="7" t="n">
        <x:f>R2169</x:f>
        <x:v>0</x:v>
      </x:c>
      <x:c r="I3295" s="7" t="n">
        <x:f>0</x:f>
        <x:v>0</x:v>
      </x:c>
      <x:c r="J3295" s="7" t="n">
        <x:f>0</x:f>
        <x:v>0</x:v>
      </x:c>
      <x:c r="K3295" s="7" t="n">
        <x:f>0</x:f>
        <x:v>0</x:v>
      </x:c>
      <x:c r="L3295" s="7" t="n">
        <x:f>'Inventory detail'!F1043*Summary!$K$5*(A3295-E3295)/Summary!$K$6</x:f>
        <x:v>0</x:v>
      </x:c>
      <x:c r="M3295" s="7" t="n">
        <x:f>MAX(0,H3295-L3295)</x:f>
        <x:v>0</x:v>
      </x:c>
      <x:c r="N3295" s="7" t="n">
        <x:f>MAX(0,L3295-H3295)</x:f>
        <x:v>0</x:v>
      </x:c>
      <x:c r="O3295" s="7" t="n">
        <x:f>MAX(0,F3295+I3295-N3295)</x:f>
        <x:v>0</x:v>
      </x:c>
      <x:c r="P3295" s="7" t="n">
        <x:f>MAX(0,N3295-F3295-I3295)</x:f>
        <x:v>0</x:v>
      </x:c>
      <x:c r="Q3295" s="7" t="n">
        <x:f>MAX(0,G3295+J3295-P3295)</x:f>
        <x:v>0</x:v>
      </x:c>
      <x:c r="R3295" s="7" t="n">
        <x:f>M3295+MAX(0,K3295-MAX(0,P3295-G3295-J3295))</x:f>
        <x:v>0</x:v>
      </x:c>
      <x:c r="S3295" s="7" t="n">
        <x:f>SUM(O3295,Q3295,R3295)</x:f>
        <x:v>0</x:v>
      </x:c>
      <x:c r="T3295" s="14" t="n">
        <x:f>'Inventory detail'!T1043</x:f>
        <x:v>0.18969999999999998</x:v>
      </x:c>
      <x:c r="U3295" s="14" t="str">
        <x:f>'Inventory detail'!U1043</x:f>
        <x:v>n.a.</x:v>
      </x:c>
      <x:c r="V3295" s="9" t="n">
        <x:f>O3295*T3295</x:f>
        <x:v>0</x:v>
      </x:c>
      <x:c r="W3295" s="9" t="n">
        <x:f>Q3295*T3295</x:f>
        <x:v>0</x:v>
      </x:c>
      <x:c r="X3295" s="9" t="n">
        <x:f>R3295*T3295</x:f>
        <x:v>0</x:v>
      </x:c>
      <x:c r="Y3295" s="9" t="n">
        <x:f>S3295*T3295</x:f>
        <x:v>0</x:v>
      </x:c>
      <x:c r="Z3295" s="9" t="str">
        <x:f>IF(ISNUMBER(U3295),S3295*(U3295-T3295),"n.a.")</x:f>
        <x:v>n.a.</x:v>
      </x:c>
      <x:c r="AA3295" s="9" t="n">
        <x:f>IF(ISNUMBER(U3295),Y3295,0)</x:f>
        <x:v>0</x:v>
      </x:c>
      <x:c r="AB3295" s="7" t="n">
        <x:f>MAX(0,L3295-SUM(F3295:K3295))</x:f>
        <x:v>0</x:v>
      </x:c>
    </x:row>
    <x:row r="3296" ht="22" customHeight="1">
      <x:c r="A3296" s="18" t="n">
        <x:f>Summary!E$41</x:f>
        <x:v>46388</x:v>
      </x:c>
      <x:c r="B3296" s="2" t="str">
        <x:f>'Inventory detail'!A1044</x:f>
        <x:v>POUC</x:v>
      </x:c>
      <x:c r="C3296" s="2" t="str">
        <x:f>'Inventory detail'!B1044</x:f>
        <x:v>30</x:v>
      </x:c>
      <x:c r="D3296" s="2" t="str">
        <x:f>'Inventory detail'!C1044</x:f>
        <x:v>MEN5SL</x:v>
      </x:c>
      <x:c r="E3296" s="10" t="n">
        <x:f>A2170</x:f>
        <x:v>46357</x:v>
      </x:c>
      <x:c r="F3296" s="7" t="n">
        <x:f>O2170</x:f>
        <x:v>0</x:v>
      </x:c>
      <x:c r="G3296" s="7" t="n">
        <x:f>Q2170</x:f>
        <x:v>0</x:v>
      </x:c>
      <x:c r="H3296" s="7" t="n">
        <x:f>R2170</x:f>
        <x:v>0</x:v>
      </x:c>
      <x:c r="I3296" s="7" t="n">
        <x:f>0</x:f>
        <x:v>0</x:v>
      </x:c>
      <x:c r="J3296" s="7" t="n">
        <x:f>0</x:f>
        <x:v>0</x:v>
      </x:c>
      <x:c r="K3296" s="7" t="n">
        <x:f>0</x:f>
        <x:v>0</x:v>
      </x:c>
      <x:c r="L3296" s="7" t="n">
        <x:f>'Inventory detail'!F1044*Summary!$K$5*(A3296-E3296)/Summary!$K$6</x:f>
        <x:v>0</x:v>
      </x:c>
      <x:c r="M3296" s="7" t="n">
        <x:f>MAX(0,H3296-L3296)</x:f>
        <x:v>0</x:v>
      </x:c>
      <x:c r="N3296" s="7" t="n">
        <x:f>MAX(0,L3296-H3296)</x:f>
        <x:v>0</x:v>
      </x:c>
      <x:c r="O3296" s="7" t="n">
        <x:f>MAX(0,F3296+I3296-N3296)</x:f>
        <x:v>0</x:v>
      </x:c>
      <x:c r="P3296" s="7" t="n">
        <x:f>MAX(0,N3296-F3296-I3296)</x:f>
        <x:v>0</x:v>
      </x:c>
      <x:c r="Q3296" s="7" t="n">
        <x:f>MAX(0,G3296+J3296-P3296)</x:f>
        <x:v>0</x:v>
      </x:c>
      <x:c r="R3296" s="7" t="n">
        <x:f>M3296+MAX(0,K3296-MAX(0,P3296-G3296-J3296))</x:f>
        <x:v>0</x:v>
      </x:c>
      <x:c r="S3296" s="7" t="n">
        <x:f>SUM(O3296,Q3296,R3296)</x:f>
        <x:v>0</x:v>
      </x:c>
      <x:c r="T3296" s="14" t="n">
        <x:f>'Inventory detail'!T1044</x:f>
        <x:v>0.257</x:v>
      </x:c>
      <x:c r="U3296" s="14" t="str">
        <x:f>'Inventory detail'!U1044</x:f>
        <x:v>n.a.</x:v>
      </x:c>
      <x:c r="V3296" s="9" t="n">
        <x:f>O3296*T3296</x:f>
        <x:v>0</x:v>
      </x:c>
      <x:c r="W3296" s="9" t="n">
        <x:f>Q3296*T3296</x:f>
        <x:v>0</x:v>
      </x:c>
      <x:c r="X3296" s="9" t="n">
        <x:f>R3296*T3296</x:f>
        <x:v>0</x:v>
      </x:c>
      <x:c r="Y3296" s="9" t="n">
        <x:f>S3296*T3296</x:f>
        <x:v>0</x:v>
      </x:c>
      <x:c r="Z3296" s="9" t="str">
        <x:f>IF(ISNUMBER(U3296),S3296*(U3296-T3296),"n.a.")</x:f>
        <x:v>n.a.</x:v>
      </x:c>
      <x:c r="AA3296" s="9" t="n">
        <x:f>IF(ISNUMBER(U3296),Y3296,0)</x:f>
        <x:v>0</x:v>
      </x:c>
      <x:c r="AB3296" s="7" t="n">
        <x:f>MAX(0,L3296-SUM(F3296:K3296))</x:f>
        <x:v>0</x:v>
      </x:c>
    </x:row>
    <x:row r="3297" ht="22" customHeight="1">
      <x:c r="A3297" s="18" t="n">
        <x:f>Summary!E$41</x:f>
        <x:v>46388</x:v>
      </x:c>
      <x:c r="B3297" s="2" t="str">
        <x:f>'Inventory detail'!A1045</x:f>
        <x:v>POUC</x:v>
      </x:c>
      <x:c r="C3297" s="2" t="str">
        <x:f>'Inventory detail'!B1045</x:f>
        <x:v>30</x:v>
      </x:c>
      <x:c r="D3297" s="2" t="str">
        <x:f>'Inventory detail'!C1045</x:f>
        <x:v>MLEG5</x:v>
      </x:c>
      <x:c r="E3297" s="10" t="n">
        <x:f>A2171</x:f>
        <x:v>46357</x:v>
      </x:c>
      <x:c r="F3297" s="7" t="n">
        <x:f>O2171</x:f>
        <x:v>0</x:v>
      </x:c>
      <x:c r="G3297" s="7" t="n">
        <x:f>Q2171</x:f>
        <x:v>2000</x:v>
      </x:c>
      <x:c r="H3297" s="7" t="n">
        <x:f>R2171</x:f>
        <x:v>0</x:v>
      </x:c>
      <x:c r="I3297" s="7" t="n">
        <x:f>SUMIFS('PO detail'!$W$1682:$W$1682,'PO detail'!$V$1682:$V$1682,"&gt;="&amp;E3297,'PO detail'!$V$1682:$V$1682,"&lt;"&amp;A3297)</x:f>
        <x:v>0</x:v>
      </x:c>
      <x:c r="J3297" s="7" t="n">
        <x:f>SUMIFS('PO detail'!$X$1682:$X$1682,'PO detail'!$V$1682:$V$1682,"&gt;="&amp;E3297,'PO detail'!$V$1682:$V$1682,"&lt;"&amp;A3297)</x:f>
        <x:v>0</x:v>
      </x:c>
      <x:c r="K3297" s="7" t="n">
        <x:f>SUMIFS('PO detail'!$Y$1682:$Y$1682,'PO detail'!$V$1682:$V$1682,"&gt;="&amp;E3297,'PO detail'!$V$1682:$V$1682,"&lt;"&amp;A3297)</x:f>
        <x:v>0</x:v>
      </x:c>
      <x:c r="L3297" s="7" t="n">
        <x:f>'Inventory detail'!F1045*Summary!$K$5*(A3297-E3297)/Summary!$K$6</x:f>
        <x:v>0</x:v>
      </x:c>
      <x:c r="M3297" s="7" t="n">
        <x:f>MAX(0,H3297-L3297)</x:f>
        <x:v>0</x:v>
      </x:c>
      <x:c r="N3297" s="7" t="n">
        <x:f>MAX(0,L3297-H3297)</x:f>
        <x:v>0</x:v>
      </x:c>
      <x:c r="O3297" s="7" t="n">
        <x:f>MAX(0,F3297+I3297-N3297)</x:f>
        <x:v>0</x:v>
      </x:c>
      <x:c r="P3297" s="7" t="n">
        <x:f>MAX(0,N3297-F3297-I3297)</x:f>
        <x:v>0</x:v>
      </x:c>
      <x:c r="Q3297" s="7" t="n">
        <x:f>MAX(0,G3297+J3297-P3297)</x:f>
        <x:v>2000</x:v>
      </x:c>
      <x:c r="R3297" s="7" t="n">
        <x:f>M3297+MAX(0,K3297-MAX(0,P3297-G3297-J3297))</x:f>
        <x:v>0</x:v>
      </x:c>
      <x:c r="S3297" s="7" t="n">
        <x:f>SUM(O3297,Q3297,R3297)</x:f>
        <x:v>2000</x:v>
      </x:c>
      <x:c r="T3297" s="14" t="n">
        <x:f>'Inventory detail'!T1045</x:f>
        <x:v>0.20329999999999998</x:v>
      </x:c>
      <x:c r="U3297" s="14" t="n">
        <x:f>'Inventory detail'!U1045</x:f>
        <x:v>0.22175999999999998</x:v>
      </x:c>
      <x:c r="V3297" s="9" t="n">
        <x:f>O3297*T3297</x:f>
        <x:v>0</x:v>
      </x:c>
      <x:c r="W3297" s="9" t="n">
        <x:f>Q3297*T3297</x:f>
        <x:v>406.59999999999997</x:v>
      </x:c>
      <x:c r="X3297" s="9" t="n">
        <x:f>R3297*T3297</x:f>
        <x:v>0</x:v>
      </x:c>
      <x:c r="Y3297" s="9" t="n">
        <x:f>S3297*T3297</x:f>
        <x:v>406.59999999999997</x:v>
      </x:c>
      <x:c r="Z3297" s="9" t="n">
        <x:f>IF(ISNUMBER(U3297),S3297*(U3297-T3297),"n.a.")</x:f>
        <x:v>36.92000000000001</x:v>
      </x:c>
      <x:c r="AA3297" s="9" t="n">
        <x:f>IF(ISNUMBER(U3297),Y3297,0)</x:f>
        <x:v>406.59999999999997</x:v>
      </x:c>
      <x:c r="AB3297" s="7" t="n">
        <x:f>MAX(0,L3297-SUM(F3297:K3297))</x:f>
        <x:v>0</x:v>
      </x:c>
    </x:row>
    <x:row r="3298" ht="22" customHeight="1">
      <x:c r="A3298" s="18" t="n">
        <x:f>Summary!E$41</x:f>
        <x:v>46388</x:v>
      </x:c>
      <x:c r="B3298" s="2" t="str">
        <x:f>'Inventory detail'!A1046</x:f>
        <x:v>POUC</x:v>
      </x:c>
      <x:c r="C3298" s="2" t="str">
        <x:f>'Inventory detail'!B1046</x:f>
        <x:v>30</x:v>
      </x:c>
      <x:c r="D3298" s="2" t="str">
        <x:f>'Inventory detail'!C1046</x:f>
        <x:v>MLET3</x:v>
      </x:c>
      <x:c r="E3298" s="10" t="n">
        <x:f>A2172</x:f>
        <x:v>46357</x:v>
      </x:c>
      <x:c r="F3298" s="7" t="n">
        <x:f>O2172</x:f>
        <x:v>0</x:v>
      </x:c>
      <x:c r="G3298" s="7" t="n">
        <x:f>Q2172</x:f>
        <x:v>3000</x:v>
      </x:c>
      <x:c r="H3298" s="7" t="n">
        <x:f>R2172</x:f>
        <x:v>0</x:v>
      </x:c>
      <x:c r="I3298" s="7" t="n">
        <x:f>SUMIFS('PO detail'!$W$1683:$W$1683,'PO detail'!$V$1683:$V$1683,"&gt;="&amp;E3298,'PO detail'!$V$1683:$V$1683,"&lt;"&amp;A3298)</x:f>
        <x:v>0</x:v>
      </x:c>
      <x:c r="J3298" s="7" t="n">
        <x:f>SUMIFS('PO detail'!$X$1683:$X$1683,'PO detail'!$V$1683:$V$1683,"&gt;="&amp;E3298,'PO detail'!$V$1683:$V$1683,"&lt;"&amp;A3298)</x:f>
        <x:v>0</x:v>
      </x:c>
      <x:c r="K3298" s="7" t="n">
        <x:f>SUMIFS('PO detail'!$Y$1683:$Y$1683,'PO detail'!$V$1683:$V$1683,"&gt;="&amp;E3298,'PO detail'!$V$1683:$V$1683,"&lt;"&amp;A3298)</x:f>
        <x:v>0</x:v>
      </x:c>
      <x:c r="L3298" s="7" t="n">
        <x:f>'Inventory detail'!F1046*Summary!$K$5*(A3298-E3298)/Summary!$K$6</x:f>
        <x:v>0</x:v>
      </x:c>
      <x:c r="M3298" s="7" t="n">
        <x:f>MAX(0,H3298-L3298)</x:f>
        <x:v>0</x:v>
      </x:c>
      <x:c r="N3298" s="7" t="n">
        <x:f>MAX(0,L3298-H3298)</x:f>
        <x:v>0</x:v>
      </x:c>
      <x:c r="O3298" s="7" t="n">
        <x:f>MAX(0,F3298+I3298-N3298)</x:f>
        <x:v>0</x:v>
      </x:c>
      <x:c r="P3298" s="7" t="n">
        <x:f>MAX(0,N3298-F3298-I3298)</x:f>
        <x:v>0</x:v>
      </x:c>
      <x:c r="Q3298" s="7" t="n">
        <x:f>MAX(0,G3298+J3298-P3298)</x:f>
        <x:v>3000</x:v>
      </x:c>
      <x:c r="R3298" s="7" t="n">
        <x:f>M3298+MAX(0,K3298-MAX(0,P3298-G3298-J3298))</x:f>
        <x:v>0</x:v>
      </x:c>
      <x:c r="S3298" s="7" t="n">
        <x:f>SUM(O3298,Q3298,R3298)</x:f>
        <x:v>3000</x:v>
      </x:c>
      <x:c r="T3298" s="14" t="n">
        <x:f>'Inventory detail'!T1046</x:f>
        <x:v>0.0836</x:v>
      </x:c>
      <x:c r="U3298" s="14" t="n">
        <x:f>'Inventory detail'!U1046</x:f>
        <x:v>0.12276</x:v>
      </x:c>
      <x:c r="V3298" s="9" t="n">
        <x:f>O3298*T3298</x:f>
        <x:v>0</x:v>
      </x:c>
      <x:c r="W3298" s="9" t="n">
        <x:f>Q3298*T3298</x:f>
        <x:v>250.79999999999998</x:v>
      </x:c>
      <x:c r="X3298" s="9" t="n">
        <x:f>R3298*T3298</x:f>
        <x:v>0</x:v>
      </x:c>
      <x:c r="Y3298" s="9" t="n">
        <x:f>S3298*T3298</x:f>
        <x:v>250.79999999999998</x:v>
      </x:c>
      <x:c r="Z3298" s="9" t="n">
        <x:f>IF(ISNUMBER(U3298),S3298*(U3298-T3298),"n.a.")</x:f>
        <x:v>117.48</x:v>
      </x:c>
      <x:c r="AA3298" s="9" t="n">
        <x:f>IF(ISNUMBER(U3298),Y3298,0)</x:f>
        <x:v>250.79999999999998</x:v>
      </x:c>
      <x:c r="AB3298" s="7" t="n">
        <x:f>MAX(0,L3298-SUM(F3298:K3298))</x:f>
        <x:v>0</x:v>
      </x:c>
    </x:row>
    <x:row r="3299" ht="22" customHeight="1">
      <x:c r="A3299" s="18" t="n">
        <x:f>Summary!E$41</x:f>
        <x:v>46388</x:v>
      </x:c>
      <x:c r="B3299" s="2" t="str">
        <x:f>'Inventory detail'!A1047</x:f>
        <x:v>POUC</x:v>
      </x:c>
      <x:c r="C3299" s="2" t="str">
        <x:f>'Inventory detail'!B1047</x:f>
        <x:v>30</x:v>
      </x:c>
      <x:c r="D3299" s="2" t="str">
        <x:f>'Inventory detail'!C1047</x:f>
        <x:v>MP1218G</x:v>
      </x:c>
      <x:c r="E3299" s="10" t="n">
        <x:f>A2173</x:f>
        <x:v>46357</x:v>
      </x:c>
      <x:c r="F3299" s="7" t="n">
        <x:f>O2173</x:f>
        <x:v>0</x:v>
      </x:c>
      <x:c r="G3299" s="7" t="n">
        <x:f>Q2173</x:f>
        <x:v>0</x:v>
      </x:c>
      <x:c r="H3299" s="7" t="n">
        <x:f>R2173</x:f>
        <x:v>0</x:v>
      </x:c>
      <x:c r="I3299" s="7" t="n">
        <x:f>0</x:f>
        <x:v>0</x:v>
      </x:c>
      <x:c r="J3299" s="7" t="n">
        <x:f>0</x:f>
        <x:v>0</x:v>
      </x:c>
      <x:c r="K3299" s="7" t="n">
        <x:f>0</x:f>
        <x:v>0</x:v>
      </x:c>
      <x:c r="L3299" s="7" t="n">
        <x:f>'Inventory detail'!F1047*Summary!$K$5*(A3299-E3299)/Summary!$K$6</x:f>
        <x:v>0</x:v>
      </x:c>
      <x:c r="M3299" s="7" t="n">
        <x:f>MAX(0,H3299-L3299)</x:f>
        <x:v>0</x:v>
      </x:c>
      <x:c r="N3299" s="7" t="n">
        <x:f>MAX(0,L3299-H3299)</x:f>
        <x:v>0</x:v>
      </x:c>
      <x:c r="O3299" s="7" t="n">
        <x:f>MAX(0,F3299+I3299-N3299)</x:f>
        <x:v>0</x:v>
      </x:c>
      <x:c r="P3299" s="7" t="n">
        <x:f>MAX(0,N3299-F3299-I3299)</x:f>
        <x:v>0</x:v>
      </x:c>
      <x:c r="Q3299" s="7" t="n">
        <x:f>MAX(0,G3299+J3299-P3299)</x:f>
        <x:v>0</x:v>
      </x:c>
      <x:c r="R3299" s="7" t="n">
        <x:f>M3299+MAX(0,K3299-MAX(0,P3299-G3299-J3299))</x:f>
        <x:v>0</x:v>
      </x:c>
      <x:c r="S3299" s="7" t="n">
        <x:f>SUM(O3299,Q3299,R3299)</x:f>
        <x:v>0</x:v>
      </x:c>
      <x:c r="T3299" s="14" t="n">
        <x:f>'Inventory detail'!T1047</x:f>
        <x:v>10.37</x:v>
      </x:c>
      <x:c r="U3299" s="14" t="str">
        <x:f>'Inventory detail'!U1047</x:f>
        <x:v>n.a.</x:v>
      </x:c>
      <x:c r="V3299" s="9" t="n">
        <x:f>O3299*T3299</x:f>
        <x:v>0</x:v>
      </x:c>
      <x:c r="W3299" s="9" t="n">
        <x:f>Q3299*T3299</x:f>
        <x:v>0</x:v>
      </x:c>
      <x:c r="X3299" s="9" t="n">
        <x:f>R3299*T3299</x:f>
        <x:v>0</x:v>
      </x:c>
      <x:c r="Y3299" s="9" t="n">
        <x:f>S3299*T3299</x:f>
        <x:v>0</x:v>
      </x:c>
      <x:c r="Z3299" s="9" t="str">
        <x:f>IF(ISNUMBER(U3299),S3299*(U3299-T3299),"n.a.")</x:f>
        <x:v>n.a.</x:v>
      </x:c>
      <x:c r="AA3299" s="9" t="n">
        <x:f>IF(ISNUMBER(U3299),Y3299,0)</x:f>
        <x:v>0</x:v>
      </x:c>
      <x:c r="AB3299" s="7" t="n">
        <x:f>MAX(0,L3299-SUM(F3299:K3299))</x:f>
        <x:v>0</x:v>
      </x:c>
    </x:row>
    <x:row r="3300" ht="22" customHeight="1">
      <x:c r="A3300" s="18" t="n">
        <x:f>Summary!E$41</x:f>
        <x:v>46388</x:v>
      </x:c>
      <x:c r="B3300" s="2" t="str">
        <x:f>'Inventory detail'!A1048</x:f>
        <x:v>POUC</x:v>
      </x:c>
      <x:c r="C3300" s="2" t="str">
        <x:f>'Inventory detail'!B1048</x:f>
        <x:v>30</x:v>
      </x:c>
      <x:c r="D3300" s="2" t="str">
        <x:f>'Inventory detail'!C1048</x:f>
        <x:v>PCSP</x:v>
      </x:c>
      <x:c r="E3300" s="10" t="n">
        <x:f>A2174</x:f>
        <x:v>46357</x:v>
      </x:c>
      <x:c r="F3300" s="7" t="n">
        <x:f>O2174</x:f>
        <x:v>0</x:v>
      </x:c>
      <x:c r="G3300" s="7" t="n">
        <x:f>Q2174</x:f>
        <x:v>0</x:v>
      </x:c>
      <x:c r="H3300" s="7" t="n">
        <x:f>R2174</x:f>
        <x:v>346</x:v>
      </x:c>
      <x:c r="I3300" s="7" t="n">
        <x:f>0</x:f>
        <x:v>0</x:v>
      </x:c>
      <x:c r="J3300" s="7" t="n">
        <x:f>0</x:f>
        <x:v>0</x:v>
      </x:c>
      <x:c r="K3300" s="7" t="n">
        <x:f>0</x:f>
        <x:v>0</x:v>
      </x:c>
      <x:c r="L3300" s="7" t="n">
        <x:f>'Inventory detail'!F1048*Summary!$K$5*(A3300-E3300)/Summary!$K$6</x:f>
        <x:v>0</x:v>
      </x:c>
      <x:c r="M3300" s="7" t="n">
        <x:f>MAX(0,H3300-L3300)</x:f>
        <x:v>346</x:v>
      </x:c>
      <x:c r="N3300" s="7" t="n">
        <x:f>MAX(0,L3300-H3300)</x:f>
        <x:v>0</x:v>
      </x:c>
      <x:c r="O3300" s="7" t="n">
        <x:f>MAX(0,F3300+I3300-N3300)</x:f>
        <x:v>0</x:v>
      </x:c>
      <x:c r="P3300" s="7" t="n">
        <x:f>MAX(0,N3300-F3300-I3300)</x:f>
        <x:v>0</x:v>
      </x:c>
      <x:c r="Q3300" s="7" t="n">
        <x:f>MAX(0,G3300+J3300-P3300)</x:f>
        <x:v>0</x:v>
      </x:c>
      <x:c r="R3300" s="7" t="n">
        <x:f>M3300+MAX(0,K3300-MAX(0,P3300-G3300-J3300))</x:f>
        <x:v>346</x:v>
      </x:c>
      <x:c r="S3300" s="7" t="n">
        <x:f>SUM(O3300,Q3300,R3300)</x:f>
        <x:v>346</x:v>
      </x:c>
      <x:c r="T3300" s="14" t="n">
        <x:f>'Inventory detail'!T1048</x:f>
        <x:v>0.11</x:v>
      </x:c>
      <x:c r="U3300" s="14" t="str">
        <x:f>'Inventory detail'!U1048</x:f>
        <x:v>n.a.</x:v>
      </x:c>
      <x:c r="V3300" s="9" t="n">
        <x:f>O3300*T3300</x:f>
        <x:v>0</x:v>
      </x:c>
      <x:c r="W3300" s="9" t="n">
        <x:f>Q3300*T3300</x:f>
        <x:v>0</x:v>
      </x:c>
      <x:c r="X3300" s="9" t="n">
        <x:f>R3300*T3300</x:f>
        <x:v>38.06</x:v>
      </x:c>
      <x:c r="Y3300" s="9" t="n">
        <x:f>S3300*T3300</x:f>
        <x:v>38.06</x:v>
      </x:c>
      <x:c r="Z3300" s="9" t="str">
        <x:f>IF(ISNUMBER(U3300),S3300*(U3300-T3300),"n.a.")</x:f>
        <x:v>n.a.</x:v>
      </x:c>
      <x:c r="AA3300" s="9" t="n">
        <x:f>IF(ISNUMBER(U3300),Y3300,0)</x:f>
        <x:v>0</x:v>
      </x:c>
      <x:c r="AB3300" s="7" t="n">
        <x:f>MAX(0,L3300-SUM(F3300:K3300))</x:f>
        <x:v>0</x:v>
      </x:c>
    </x:row>
    <x:row r="3301" ht="22" customHeight="1">
      <x:c r="A3301" s="18" t="n">
        <x:f>Summary!E$41</x:f>
        <x:v>46388</x:v>
      </x:c>
      <x:c r="B3301" s="2" t="str">
        <x:f>'Inventory detail'!A1049</x:f>
        <x:v>POUC</x:v>
      </x:c>
      <x:c r="C3301" s="2" t="str">
        <x:f>'Inventory detail'!B1049</x:f>
        <x:v>30</x:v>
      </x:c>
      <x:c r="D3301" s="2" t="str">
        <x:f>'Inventory detail'!C1049</x:f>
        <x:v>PHO3</x:v>
      </x:c>
      <x:c r="E3301" s="10" t="n">
        <x:f>A2175</x:f>
        <x:v>46357</x:v>
      </x:c>
      <x:c r="F3301" s="7" t="n">
        <x:f>O2175</x:f>
        <x:v>0</x:v>
      </x:c>
      <x:c r="G3301" s="7" t="n">
        <x:f>Q2175</x:f>
        <x:v>0</x:v>
      </x:c>
      <x:c r="H3301" s="7" t="n">
        <x:f>R2175</x:f>
        <x:v>2200</x:v>
      </x:c>
      <x:c r="I3301" s="7" t="n">
        <x:f>0</x:f>
        <x:v>0</x:v>
      </x:c>
      <x:c r="J3301" s="7" t="n">
        <x:f>0</x:f>
        <x:v>0</x:v>
      </x:c>
      <x:c r="K3301" s="7" t="n">
        <x:f>0</x:f>
        <x:v>0</x:v>
      </x:c>
      <x:c r="L3301" s="7" t="n">
        <x:f>'Inventory detail'!F1049*Summary!$K$5*(A3301-E3301)/Summary!$K$6</x:f>
        <x:v>0</x:v>
      </x:c>
      <x:c r="M3301" s="7" t="n">
        <x:f>MAX(0,H3301-L3301)</x:f>
        <x:v>2200</x:v>
      </x:c>
      <x:c r="N3301" s="7" t="n">
        <x:f>MAX(0,L3301-H3301)</x:f>
        <x:v>0</x:v>
      </x:c>
      <x:c r="O3301" s="7" t="n">
        <x:f>MAX(0,F3301+I3301-N3301)</x:f>
        <x:v>0</x:v>
      </x:c>
      <x:c r="P3301" s="7" t="n">
        <x:f>MAX(0,N3301-F3301-I3301)</x:f>
        <x:v>0</x:v>
      </x:c>
      <x:c r="Q3301" s="7" t="n">
        <x:f>MAX(0,G3301+J3301-P3301)</x:f>
        <x:v>0</x:v>
      </x:c>
      <x:c r="R3301" s="7" t="n">
        <x:f>M3301+MAX(0,K3301-MAX(0,P3301-G3301-J3301))</x:f>
        <x:v>2200</x:v>
      </x:c>
      <x:c r="S3301" s="7" t="n">
        <x:f>SUM(O3301,Q3301,R3301)</x:f>
        <x:v>2200</x:v>
      </x:c>
      <x:c r="T3301" s="14" t="n">
        <x:f>'Inventory detail'!T1049</x:f>
        <x:v>0.022799999999999997</x:v>
      </x:c>
      <x:c r="U3301" s="14" t="n">
        <x:f>'Inventory detail'!U1049</x:f>
        <x:v>0.024915</x:v>
      </x:c>
      <x:c r="V3301" s="9" t="n">
        <x:f>O3301*T3301</x:f>
        <x:v>0</x:v>
      </x:c>
      <x:c r="W3301" s="9" t="n">
        <x:f>Q3301*T3301</x:f>
        <x:v>0</x:v>
      </x:c>
      <x:c r="X3301" s="9" t="n">
        <x:f>R3301*T3301</x:f>
        <x:v>50.16</x:v>
      </x:c>
      <x:c r="Y3301" s="9" t="n">
        <x:f>S3301*T3301</x:f>
        <x:v>50.16</x:v>
      </x:c>
      <x:c r="Z3301" s="9" t="n">
        <x:f>IF(ISNUMBER(U3301),S3301*(U3301-T3301),"n.a.")</x:f>
        <x:v>4.653000000000005</x:v>
      </x:c>
      <x:c r="AA3301" s="9" t="n">
        <x:f>IF(ISNUMBER(U3301),Y3301,0)</x:f>
        <x:v>50.16</x:v>
      </x:c>
      <x:c r="AB3301" s="7" t="n">
        <x:f>MAX(0,L3301-SUM(F3301:K3301))</x:f>
        <x:v>0</x:v>
      </x:c>
    </x:row>
    <x:row r="3302" ht="22" customHeight="1">
      <x:c r="A3302" s="18" t="n">
        <x:f>Summary!E$41</x:f>
        <x:v>46388</x:v>
      </x:c>
      <x:c r="B3302" s="2" t="str">
        <x:f>'Inventory detail'!A1050</x:f>
        <x:v>POUC</x:v>
      </x:c>
      <x:c r="C3302" s="2" t="str">
        <x:f>'Inventory detail'!B1050</x:f>
        <x:v>30</x:v>
      </x:c>
      <x:c r="D3302" s="2" t="str">
        <x:f>'Inventory detail'!C1050</x:f>
        <x:v>SCH5</x:v>
      </x:c>
      <x:c r="E3302" s="10" t="n">
        <x:f>A2176</x:f>
        <x:v>46357</x:v>
      </x:c>
      <x:c r="F3302" s="7" t="n">
        <x:f>O2176</x:f>
        <x:v>0</x:v>
      </x:c>
      <x:c r="G3302" s="7" t="n">
        <x:f>Q2176</x:f>
        <x:v>0</x:v>
      </x:c>
      <x:c r="H3302" s="7" t="n">
        <x:f>R2176</x:f>
        <x:v>39000</x:v>
      </x:c>
      <x:c r="I3302" s="7" t="n">
        <x:f>0</x:f>
        <x:v>0</x:v>
      </x:c>
      <x:c r="J3302" s="7" t="n">
        <x:f>0</x:f>
        <x:v>0</x:v>
      </x:c>
      <x:c r="K3302" s="7" t="n">
        <x:f>0</x:f>
        <x:v>0</x:v>
      </x:c>
      <x:c r="L3302" s="7" t="n">
        <x:f>'Inventory detail'!F1050*Summary!$K$5*(A3302-E3302)/Summary!$K$6</x:f>
        <x:v>0</x:v>
      </x:c>
      <x:c r="M3302" s="7" t="n">
        <x:f>MAX(0,H3302-L3302)</x:f>
        <x:v>39000</x:v>
      </x:c>
      <x:c r="N3302" s="7" t="n">
        <x:f>MAX(0,L3302-H3302)</x:f>
        <x:v>0</x:v>
      </x:c>
      <x:c r="O3302" s="7" t="n">
        <x:f>MAX(0,F3302+I3302-N3302)</x:f>
        <x:v>0</x:v>
      </x:c>
      <x:c r="P3302" s="7" t="n">
        <x:f>MAX(0,N3302-F3302-I3302)</x:f>
        <x:v>0</x:v>
      </x:c>
      <x:c r="Q3302" s="7" t="n">
        <x:f>MAX(0,G3302+J3302-P3302)</x:f>
        <x:v>0</x:v>
      </x:c>
      <x:c r="R3302" s="7" t="n">
        <x:f>M3302+MAX(0,K3302-MAX(0,P3302-G3302-J3302))</x:f>
        <x:v>39000</x:v>
      </x:c>
      <x:c r="S3302" s="7" t="n">
        <x:f>SUM(O3302,Q3302,R3302)</x:f>
        <x:v>39000</x:v>
      </x:c>
      <x:c r="T3302" s="14" t="n">
        <x:f>'Inventory detail'!T1050</x:f>
        <x:v>0.0072</x:v>
      </x:c>
      <x:c r="U3302" s="14" t="n">
        <x:f>'Inventory detail'!U1050</x:f>
        <x:v>0.00792</x:v>
      </x:c>
      <x:c r="V3302" s="9" t="n">
        <x:f>O3302*T3302</x:f>
        <x:v>0</x:v>
      </x:c>
      <x:c r="W3302" s="9" t="n">
        <x:f>Q3302*T3302</x:f>
        <x:v>0</x:v>
      </x:c>
      <x:c r="X3302" s="9" t="n">
        <x:f>R3302*T3302</x:f>
        <x:v>280.8</x:v>
      </x:c>
      <x:c r="Y3302" s="9" t="n">
        <x:f>S3302*T3302</x:f>
        <x:v>280.8</x:v>
      </x:c>
      <x:c r="Z3302" s="9" t="n">
        <x:f>IF(ISNUMBER(U3302),S3302*(U3302-T3302),"n.a.")</x:f>
        <x:v>28.080000000000005</x:v>
      </x:c>
      <x:c r="AA3302" s="9" t="n">
        <x:f>IF(ISNUMBER(U3302),Y3302,0)</x:f>
        <x:v>280.8</x:v>
      </x:c>
      <x:c r="AB3302" s="7" t="n">
        <x:f>MAX(0,L3302-SUM(F3302:K3302))</x:f>
        <x:v>0</x:v>
      </x:c>
    </x:row>
    <x:row r="3303" ht="22" customHeight="1">
      <x:c r="A3303" s="18" t="n">
        <x:f>Summary!E$41</x:f>
        <x:v>46388</x:v>
      </x:c>
      <x:c r="B3303" s="2" t="str">
        <x:f>'Inventory detail'!A1051</x:f>
        <x:v>POUC</x:v>
      </x:c>
      <x:c r="C3303" s="2" t="str">
        <x:f>'Inventory detail'!B1051</x:f>
        <x:v>30</x:v>
      </x:c>
      <x:c r="D3303" s="2" t="str">
        <x:f>'Inventory detail'!C1051</x:f>
        <x:v>SCH7</x:v>
      </x:c>
      <x:c r="E3303" s="10" t="n">
        <x:f>A2177</x:f>
        <x:v>46357</x:v>
      </x:c>
      <x:c r="F3303" s="7" t="n">
        <x:f>O2177</x:f>
        <x:v>0</x:v>
      </x:c>
      <x:c r="G3303" s="7" t="n">
        <x:f>Q2177</x:f>
        <x:v>0</x:v>
      </x:c>
      <x:c r="H3303" s="7" t="n">
        <x:f>R2177</x:f>
        <x:v>3900</x:v>
      </x:c>
      <x:c r="I3303" s="7" t="n">
        <x:f>0</x:f>
        <x:v>0</x:v>
      </x:c>
      <x:c r="J3303" s="7" t="n">
        <x:f>0</x:f>
        <x:v>0</x:v>
      </x:c>
      <x:c r="K3303" s="7" t="n">
        <x:f>0</x:f>
        <x:v>0</x:v>
      </x:c>
      <x:c r="L3303" s="7" t="n">
        <x:f>'Inventory detail'!F1051*Summary!$K$5*(A3303-E3303)/Summary!$K$6</x:f>
        <x:v>0</x:v>
      </x:c>
      <x:c r="M3303" s="7" t="n">
        <x:f>MAX(0,H3303-L3303)</x:f>
        <x:v>3900</x:v>
      </x:c>
      <x:c r="N3303" s="7" t="n">
        <x:f>MAX(0,L3303-H3303)</x:f>
        <x:v>0</x:v>
      </x:c>
      <x:c r="O3303" s="7" t="n">
        <x:f>MAX(0,F3303+I3303-N3303)</x:f>
        <x:v>0</x:v>
      </x:c>
      <x:c r="P3303" s="7" t="n">
        <x:f>MAX(0,N3303-F3303-I3303)</x:f>
        <x:v>0</x:v>
      </x:c>
      <x:c r="Q3303" s="7" t="n">
        <x:f>MAX(0,G3303+J3303-P3303)</x:f>
        <x:v>0</x:v>
      </x:c>
      <x:c r="R3303" s="7" t="n">
        <x:f>M3303+MAX(0,K3303-MAX(0,P3303-G3303-J3303))</x:f>
        <x:v>3900</x:v>
      </x:c>
      <x:c r="S3303" s="7" t="n">
        <x:f>SUM(O3303,Q3303,R3303)</x:f>
        <x:v>3900</x:v>
      </x:c>
      <x:c r="T3303" s="14" t="n">
        <x:f>'Inventory detail'!T1051</x:f>
        <x:v>0.0095</x:v>
      </x:c>
      <x:c r="U3303" s="14" t="n">
        <x:f>'Inventory detail'!U1051</x:f>
        <x:v>0.010394999999999998</x:v>
      </x:c>
      <x:c r="V3303" s="9" t="n">
        <x:f>O3303*T3303</x:f>
        <x:v>0</x:v>
      </x:c>
      <x:c r="W3303" s="9" t="n">
        <x:f>Q3303*T3303</x:f>
        <x:v>0</x:v>
      </x:c>
      <x:c r="X3303" s="9" t="n">
        <x:f>R3303*T3303</x:f>
        <x:v>37.05</x:v>
      </x:c>
      <x:c r="Y3303" s="9" t="n">
        <x:f>S3303*T3303</x:f>
        <x:v>37.05</x:v>
      </x:c>
      <x:c r="Z3303" s="9" t="n">
        <x:f>IF(ISNUMBER(U3303),S3303*(U3303-T3303),"n.a.")</x:f>
        <x:v>3.4904999999999933</x:v>
      </x:c>
      <x:c r="AA3303" s="9" t="n">
        <x:f>IF(ISNUMBER(U3303),Y3303,0)</x:f>
        <x:v>37.05</x:v>
      </x:c>
      <x:c r="AB3303" s="7" t="n">
        <x:f>MAX(0,L3303-SUM(F3303:K3303))</x:f>
        <x:v>0</x:v>
      </x:c>
    </x:row>
    <x:row r="3304" ht="22" customHeight="1">
      <x:c r="A3304" s="18" t="n">
        <x:f>Summary!E$41</x:f>
        <x:v>46388</x:v>
      </x:c>
      <x:c r="B3304" s="2" t="str">
        <x:f>'Inventory detail'!A1052</x:f>
        <x:v>POUC</x:v>
      </x:c>
      <x:c r="C3304" s="2" t="str">
        <x:f>'Inventory detail'!B1052</x:f>
        <x:v>30</x:v>
      </x:c>
      <x:c r="D3304" s="2" t="str">
        <x:f>'Inventory detail'!C1052</x:f>
        <x:v>MP1114G</x:v>
      </x:c>
      <x:c r="E3304" s="10" t="n">
        <x:f>A2178</x:f>
        <x:v>46357</x:v>
      </x:c>
      <x:c r="F3304" s="7" t="n">
        <x:f>O2178</x:f>
        <x:v>0</x:v>
      </x:c>
      <x:c r="G3304" s="7" t="n">
        <x:f>Q2178</x:f>
        <x:v>0</x:v>
      </x:c>
      <x:c r="H3304" s="7" t="n">
        <x:f>R2178</x:f>
        <x:v>0</x:v>
      </x:c>
      <x:c r="I3304" s="7" t="n">
        <x:f>0</x:f>
        <x:v>0</x:v>
      </x:c>
      <x:c r="J3304" s="7" t="n">
        <x:f>0</x:f>
        <x:v>0</x:v>
      </x:c>
      <x:c r="K3304" s="7" t="n">
        <x:f>0</x:f>
        <x:v>0</x:v>
      </x:c>
      <x:c r="L3304" s="7" t="n">
        <x:f>'Inventory detail'!F1052*Summary!$K$5*(A3304-E3304)/Summary!$K$6</x:f>
        <x:v>0</x:v>
      </x:c>
      <x:c r="M3304" s="7" t="n">
        <x:f>MAX(0,H3304-L3304)</x:f>
        <x:v>0</x:v>
      </x:c>
      <x:c r="N3304" s="7" t="n">
        <x:f>MAX(0,L3304-H3304)</x:f>
        <x:v>0</x:v>
      </x:c>
      <x:c r="O3304" s="7" t="n">
        <x:f>MAX(0,F3304+I3304-N3304)</x:f>
        <x:v>0</x:v>
      </x:c>
      <x:c r="P3304" s="7" t="n">
        <x:f>MAX(0,N3304-F3304-I3304)</x:f>
        <x:v>0</x:v>
      </x:c>
      <x:c r="Q3304" s="7" t="n">
        <x:f>MAX(0,G3304+J3304-P3304)</x:f>
        <x:v>0</x:v>
      </x:c>
      <x:c r="R3304" s="7" t="n">
        <x:f>M3304+MAX(0,K3304-MAX(0,P3304-G3304-J3304))</x:f>
        <x:v>0</x:v>
      </x:c>
      <x:c r="S3304" s="7" t="n">
        <x:f>SUM(O3304,Q3304,R3304)</x:f>
        <x:v>0</x:v>
      </x:c>
      <x:c r="T3304" s="14" t="n">
        <x:f>'Inventory detail'!T1052</x:f>
        <x:v>28.52</x:v>
      </x:c>
      <x:c r="U3304" s="14" t="str">
        <x:f>'Inventory detail'!U1052</x:f>
        <x:v>n.a.</x:v>
      </x:c>
      <x:c r="V3304" s="9" t="n">
        <x:f>O3304*T3304</x:f>
        <x:v>0</x:v>
      </x:c>
      <x:c r="W3304" s="9" t="n">
        <x:f>Q3304*T3304</x:f>
        <x:v>0</x:v>
      </x:c>
      <x:c r="X3304" s="9" t="n">
        <x:f>R3304*T3304</x:f>
        <x:v>0</x:v>
      </x:c>
      <x:c r="Y3304" s="9" t="n">
        <x:f>S3304*T3304</x:f>
        <x:v>0</x:v>
      </x:c>
      <x:c r="Z3304" s="9" t="str">
        <x:f>IF(ISNUMBER(U3304),S3304*(U3304-T3304),"n.a.")</x:f>
        <x:v>n.a.</x:v>
      </x:c>
      <x:c r="AA3304" s="9" t="n">
        <x:f>IF(ISNUMBER(U3304),Y3304,0)</x:f>
        <x:v>0</x:v>
      </x:c>
      <x:c r="AB3304" s="7" t="n">
        <x:f>MAX(0,L3304-SUM(F3304:K3304))</x:f>
        <x:v>0</x:v>
      </x:c>
    </x:row>
    <x:row r="3305" ht="22" customHeight="1">
      <x:c r="A3305" s="18" t="n">
        <x:f>Summary!E$41</x:f>
        <x:v>46388</x:v>
      </x:c>
      <x:c r="B3305" s="2" t="str">
        <x:f>'Inventory detail'!A1053</x:f>
        <x:v>POUC</x:v>
      </x:c>
      <x:c r="C3305" s="2" t="str">
        <x:f>'Inventory detail'!B1053</x:f>
        <x:v>30</x:v>
      </x:c>
      <x:c r="D3305" s="2" t="str">
        <x:f>'Inventory detail'!C1053</x:f>
        <x:v>MP1114M</x:v>
      </x:c>
      <x:c r="E3305" s="10" t="n">
        <x:f>A2179</x:f>
        <x:v>46357</x:v>
      </x:c>
      <x:c r="F3305" s="7" t="n">
        <x:f>O2179</x:f>
        <x:v>0</x:v>
      </x:c>
      <x:c r="G3305" s="7" t="n">
        <x:f>Q2179</x:f>
        <x:v>0</x:v>
      </x:c>
      <x:c r="H3305" s="7" t="n">
        <x:f>R2179</x:f>
        <x:v>0</x:v>
      </x:c>
      <x:c r="I3305" s="7" t="n">
        <x:f>0</x:f>
        <x:v>0</x:v>
      </x:c>
      <x:c r="J3305" s="7" t="n">
        <x:f>0</x:f>
        <x:v>0</x:v>
      </x:c>
      <x:c r="K3305" s="7" t="n">
        <x:f>0</x:f>
        <x:v>0</x:v>
      </x:c>
      <x:c r="L3305" s="7" t="n">
        <x:f>'Inventory detail'!F1053*Summary!$K$5*(A3305-E3305)/Summary!$K$6</x:f>
        <x:v>0</x:v>
      </x:c>
      <x:c r="M3305" s="7" t="n">
        <x:f>MAX(0,H3305-L3305)</x:f>
        <x:v>0</x:v>
      </x:c>
      <x:c r="N3305" s="7" t="n">
        <x:f>MAX(0,L3305-H3305)</x:f>
        <x:v>0</x:v>
      </x:c>
      <x:c r="O3305" s="7" t="n">
        <x:f>MAX(0,F3305+I3305-N3305)</x:f>
        <x:v>0</x:v>
      </x:c>
      <x:c r="P3305" s="7" t="n">
        <x:f>MAX(0,N3305-F3305-I3305)</x:f>
        <x:v>0</x:v>
      </x:c>
      <x:c r="Q3305" s="7" t="n">
        <x:f>MAX(0,G3305+J3305-P3305)</x:f>
        <x:v>0</x:v>
      </x:c>
      <x:c r="R3305" s="7" t="n">
        <x:f>M3305+MAX(0,K3305-MAX(0,P3305-G3305-J3305))</x:f>
        <x:v>0</x:v>
      </x:c>
      <x:c r="S3305" s="7" t="n">
        <x:f>SUM(O3305,Q3305,R3305)</x:f>
        <x:v>0</x:v>
      </x:c>
      <x:c r="T3305" s="14" t="n">
        <x:f>'Inventory detail'!T1053</x:f>
        <x:v>0.2852</x:v>
      </x:c>
      <x:c r="U3305" s="14" t="str">
        <x:f>'Inventory detail'!U1053</x:f>
        <x:v>n.a.</x:v>
      </x:c>
      <x:c r="V3305" s="9" t="n">
        <x:f>O3305*T3305</x:f>
        <x:v>0</x:v>
      </x:c>
      <x:c r="W3305" s="9" t="n">
        <x:f>Q3305*T3305</x:f>
        <x:v>0</x:v>
      </x:c>
      <x:c r="X3305" s="9" t="n">
        <x:f>R3305*T3305</x:f>
        <x:v>0</x:v>
      </x:c>
      <x:c r="Y3305" s="9" t="n">
        <x:f>S3305*T3305</x:f>
        <x:v>0</x:v>
      </x:c>
      <x:c r="Z3305" s="9" t="str">
        <x:f>IF(ISNUMBER(U3305),S3305*(U3305-T3305),"n.a.")</x:f>
        <x:v>n.a.</x:v>
      </x:c>
      <x:c r="AA3305" s="9" t="n">
        <x:f>IF(ISNUMBER(U3305),Y3305,0)</x:f>
        <x:v>0</x:v>
      </x:c>
      <x:c r="AB3305" s="7" t="n">
        <x:f>MAX(0,L3305-SUM(F3305:K3305))</x:f>
        <x:v>0</x:v>
      </x:c>
    </x:row>
    <x:row r="3306" ht="22" customHeight="1">
      <x:c r="A3306" s="18" t="n">
        <x:f>Summary!E$41</x:f>
        <x:v>46388</x:v>
      </x:c>
      <x:c r="B3306" s="2" t="str">
        <x:f>'Inventory detail'!A1054</x:f>
        <x:v>POUC</x:v>
      </x:c>
      <x:c r="C3306" s="2" t="str">
        <x:f>'Inventory detail'!B1054</x:f>
        <x:v>30</x:v>
      </x:c>
      <x:c r="D3306" s="2" t="str">
        <x:f>'Inventory detail'!C1054</x:f>
        <x:v>MP57G</x:v>
      </x:c>
      <x:c r="E3306" s="10" t="n">
        <x:f>A2180</x:f>
        <x:v>46357</x:v>
      </x:c>
      <x:c r="F3306" s="7" t="n">
        <x:f>O2180</x:f>
        <x:v>0</x:v>
      </x:c>
      <x:c r="G3306" s="7" t="n">
        <x:f>Q2180</x:f>
        <x:v>0</x:v>
      </x:c>
      <x:c r="H3306" s="7" t="n">
        <x:f>R2180</x:f>
        <x:v>0</x:v>
      </x:c>
      <x:c r="I3306" s="7" t="n">
        <x:f>0</x:f>
        <x:v>0</x:v>
      </x:c>
      <x:c r="J3306" s="7" t="n">
        <x:f>0</x:f>
        <x:v>0</x:v>
      </x:c>
      <x:c r="K3306" s="7" t="n">
        <x:f>0</x:f>
        <x:v>0</x:v>
      </x:c>
      <x:c r="L3306" s="7" t="n">
        <x:f>'Inventory detail'!F1054*Summary!$K$5*(A3306-E3306)/Summary!$K$6</x:f>
        <x:v>0</x:v>
      </x:c>
      <x:c r="M3306" s="7" t="n">
        <x:f>MAX(0,H3306-L3306)</x:f>
        <x:v>0</x:v>
      </x:c>
      <x:c r="N3306" s="7" t="n">
        <x:f>MAX(0,L3306-H3306)</x:f>
        <x:v>0</x:v>
      </x:c>
      <x:c r="O3306" s="7" t="n">
        <x:f>MAX(0,F3306+I3306-N3306)</x:f>
        <x:v>0</x:v>
      </x:c>
      <x:c r="P3306" s="7" t="n">
        <x:f>MAX(0,N3306-F3306-I3306)</x:f>
        <x:v>0</x:v>
      </x:c>
      <x:c r="Q3306" s="7" t="n">
        <x:f>MAX(0,G3306+J3306-P3306)</x:f>
        <x:v>0</x:v>
      </x:c>
      <x:c r="R3306" s="7" t="n">
        <x:f>M3306+MAX(0,K3306-MAX(0,P3306-G3306-J3306))</x:f>
        <x:v>0</x:v>
      </x:c>
      <x:c r="S3306" s="7" t="n">
        <x:f>SUM(O3306,Q3306,R3306)</x:f>
        <x:v>0</x:v>
      </x:c>
      <x:c r="T3306" s="14" t="n">
        <x:f>'Inventory detail'!T1054</x:f>
        <x:v>0.1637</x:v>
      </x:c>
      <x:c r="U3306" s="14" t="str">
        <x:f>'Inventory detail'!U1054</x:f>
        <x:v>n.a.</x:v>
      </x:c>
      <x:c r="V3306" s="9" t="n">
        <x:f>O3306*T3306</x:f>
        <x:v>0</x:v>
      </x:c>
      <x:c r="W3306" s="9" t="n">
        <x:f>Q3306*T3306</x:f>
        <x:v>0</x:v>
      </x:c>
      <x:c r="X3306" s="9" t="n">
        <x:f>R3306*T3306</x:f>
        <x:v>0</x:v>
      </x:c>
      <x:c r="Y3306" s="9" t="n">
        <x:f>S3306*T3306</x:f>
        <x:v>0</x:v>
      </x:c>
      <x:c r="Z3306" s="9" t="str">
        <x:f>IF(ISNUMBER(U3306),S3306*(U3306-T3306),"n.a.")</x:f>
        <x:v>n.a.</x:v>
      </x:c>
      <x:c r="AA3306" s="9" t="n">
        <x:f>IF(ISNUMBER(U3306),Y3306,0)</x:f>
        <x:v>0</x:v>
      </x:c>
      <x:c r="AB3306" s="7" t="n">
        <x:f>MAX(0,L3306-SUM(F3306:K3306))</x:f>
        <x:v>0</x:v>
      </x:c>
    </x:row>
    <x:row r="3307" ht="22" customHeight="1">
      <x:c r="A3307" s="18" t="n">
        <x:f>Summary!E$41</x:f>
        <x:v>46388</x:v>
      </x:c>
      <x:c r="B3307" s="2" t="str">
        <x:f>'Inventory detail'!A1055</x:f>
        <x:v>POUC</x:v>
      </x:c>
      <x:c r="C3307" s="2" t="str">
        <x:f>'Inventory detail'!B1055</x:f>
        <x:v>30</x:v>
      </x:c>
      <x:c r="D3307" s="2" t="str">
        <x:f>'Inventory detail'!C1055</x:f>
        <x:v>MP57M</x:v>
      </x:c>
      <x:c r="E3307" s="10" t="n">
        <x:f>A2181</x:f>
        <x:v>46357</x:v>
      </x:c>
      <x:c r="F3307" s="7" t="n">
        <x:f>O2181</x:f>
        <x:v>0</x:v>
      </x:c>
      <x:c r="G3307" s="7" t="n">
        <x:f>Q2181</x:f>
        <x:v>0</x:v>
      </x:c>
      <x:c r="H3307" s="7" t="n">
        <x:f>R2181</x:f>
        <x:v>0</x:v>
      </x:c>
      <x:c r="I3307" s="7" t="n">
        <x:f>0</x:f>
        <x:v>0</x:v>
      </x:c>
      <x:c r="J3307" s="7" t="n">
        <x:f>0</x:f>
        <x:v>0</x:v>
      </x:c>
      <x:c r="K3307" s="7" t="n">
        <x:f>0</x:f>
        <x:v>0</x:v>
      </x:c>
      <x:c r="L3307" s="7" t="n">
        <x:f>'Inventory detail'!F1055*Summary!$K$5*(A3307-E3307)/Summary!$K$6</x:f>
        <x:v>0</x:v>
      </x:c>
      <x:c r="M3307" s="7" t="n">
        <x:f>MAX(0,H3307-L3307)</x:f>
        <x:v>0</x:v>
      </x:c>
      <x:c r="N3307" s="7" t="n">
        <x:f>MAX(0,L3307-H3307)</x:f>
        <x:v>0</x:v>
      </x:c>
      <x:c r="O3307" s="7" t="n">
        <x:f>MAX(0,F3307+I3307-N3307)</x:f>
        <x:v>0</x:v>
      </x:c>
      <x:c r="P3307" s="7" t="n">
        <x:f>MAX(0,N3307-F3307-I3307)</x:f>
        <x:v>0</x:v>
      </x:c>
      <x:c r="Q3307" s="7" t="n">
        <x:f>MAX(0,G3307+J3307-P3307)</x:f>
        <x:v>0</x:v>
      </x:c>
      <x:c r="R3307" s="7" t="n">
        <x:f>M3307+MAX(0,K3307-MAX(0,P3307-G3307-J3307))</x:f>
        <x:v>0</x:v>
      </x:c>
      <x:c r="S3307" s="7" t="n">
        <x:f>SUM(O3307,Q3307,R3307)</x:f>
        <x:v>0</x:v>
      </x:c>
      <x:c r="T3307" s="14" t="n">
        <x:f>'Inventory detail'!T1055</x:f>
        <x:v>0.1637</x:v>
      </x:c>
      <x:c r="U3307" s="14" t="str">
        <x:f>'Inventory detail'!U1055</x:f>
        <x:v>n.a.</x:v>
      </x:c>
      <x:c r="V3307" s="9" t="n">
        <x:f>O3307*T3307</x:f>
        <x:v>0</x:v>
      </x:c>
      <x:c r="W3307" s="9" t="n">
        <x:f>Q3307*T3307</x:f>
        <x:v>0</x:v>
      </x:c>
      <x:c r="X3307" s="9" t="n">
        <x:f>R3307*T3307</x:f>
        <x:v>0</x:v>
      </x:c>
      <x:c r="Y3307" s="9" t="n">
        <x:f>S3307*T3307</x:f>
        <x:v>0</x:v>
      </x:c>
      <x:c r="Z3307" s="9" t="str">
        <x:f>IF(ISNUMBER(U3307),S3307*(U3307-T3307),"n.a.")</x:f>
        <x:v>n.a.</x:v>
      </x:c>
      <x:c r="AA3307" s="9" t="n">
        <x:f>IF(ISNUMBER(U3307),Y3307,0)</x:f>
        <x:v>0</x:v>
      </x:c>
      <x:c r="AB3307" s="7" t="n">
        <x:f>MAX(0,L3307-SUM(F3307:K3307))</x:f>
        <x:v>0</x:v>
      </x:c>
    </x:row>
    <x:row r="3308" ht="22" customHeight="1">
      <x:c r="A3308" s="18" t="n">
        <x:f>Summary!E$41</x:f>
        <x:v>46388</x:v>
      </x:c>
      <x:c r="B3308" s="2" t="str">
        <x:f>'Inventory detail'!A1056</x:f>
        <x:v>POUC</x:v>
      </x:c>
      <x:c r="C3308" s="2" t="str">
        <x:f>'Inventory detail'!B1056</x:f>
        <x:v>30</x:v>
      </x:c>
      <x:c r="D3308" s="2" t="str">
        <x:f>'Inventory detail'!C1056</x:f>
        <x:v>MP810G</x:v>
      </x:c>
      <x:c r="E3308" s="10" t="n">
        <x:f>A2182</x:f>
        <x:v>46357</x:v>
      </x:c>
      <x:c r="F3308" s="7" t="n">
        <x:f>O2182</x:f>
        <x:v>0</x:v>
      </x:c>
      <x:c r="G3308" s="7" t="n">
        <x:f>Q2182</x:f>
        <x:v>0</x:v>
      </x:c>
      <x:c r="H3308" s="7" t="n">
        <x:f>R2182</x:f>
        <x:v>0</x:v>
      </x:c>
      <x:c r="I3308" s="7" t="n">
        <x:f>0</x:f>
        <x:v>0</x:v>
      </x:c>
      <x:c r="J3308" s="7" t="n">
        <x:f>0</x:f>
        <x:v>0</x:v>
      </x:c>
      <x:c r="K3308" s="7" t="n">
        <x:f>0</x:f>
        <x:v>0</x:v>
      </x:c>
      <x:c r="L3308" s="7" t="n">
        <x:f>'Inventory detail'!F1056*Summary!$K$5*(A3308-E3308)/Summary!$K$6</x:f>
        <x:v>0</x:v>
      </x:c>
      <x:c r="M3308" s="7" t="n">
        <x:f>MAX(0,H3308-L3308)</x:f>
        <x:v>0</x:v>
      </x:c>
      <x:c r="N3308" s="7" t="n">
        <x:f>MAX(0,L3308-H3308)</x:f>
        <x:v>0</x:v>
      </x:c>
      <x:c r="O3308" s="7" t="n">
        <x:f>MAX(0,F3308+I3308-N3308)</x:f>
        <x:v>0</x:v>
      </x:c>
      <x:c r="P3308" s="7" t="n">
        <x:f>MAX(0,N3308-F3308-I3308)</x:f>
        <x:v>0</x:v>
      </x:c>
      <x:c r="Q3308" s="7" t="n">
        <x:f>MAX(0,G3308+J3308-P3308)</x:f>
        <x:v>0</x:v>
      </x:c>
      <x:c r="R3308" s="7" t="n">
        <x:f>M3308+MAX(0,K3308-MAX(0,P3308-G3308-J3308))</x:f>
        <x:v>0</x:v>
      </x:c>
      <x:c r="S3308" s="7" t="n">
        <x:f>SUM(O3308,Q3308,R3308)</x:f>
        <x:v>0</x:v>
      </x:c>
      <x:c r="T3308" s="14" t="n">
        <x:f>'Inventory detail'!T1056</x:f>
        <x:v>0.1573</x:v>
      </x:c>
      <x:c r="U3308" s="14" t="str">
        <x:f>'Inventory detail'!U1056</x:f>
        <x:v>n.a.</x:v>
      </x:c>
      <x:c r="V3308" s="9" t="n">
        <x:f>O3308*T3308</x:f>
        <x:v>0</x:v>
      </x:c>
      <x:c r="W3308" s="9" t="n">
        <x:f>Q3308*T3308</x:f>
        <x:v>0</x:v>
      </x:c>
      <x:c r="X3308" s="9" t="n">
        <x:f>R3308*T3308</x:f>
        <x:v>0</x:v>
      </x:c>
      <x:c r="Y3308" s="9" t="n">
        <x:f>S3308*T3308</x:f>
        <x:v>0</x:v>
      </x:c>
      <x:c r="Z3308" s="9" t="str">
        <x:f>IF(ISNUMBER(U3308),S3308*(U3308-T3308),"n.a.")</x:f>
        <x:v>n.a.</x:v>
      </x:c>
      <x:c r="AA3308" s="9" t="n">
        <x:f>IF(ISNUMBER(U3308),Y3308,0)</x:f>
        <x:v>0</x:v>
      </x:c>
      <x:c r="AB3308" s="7" t="n">
        <x:f>MAX(0,L3308-SUM(F3308:K3308))</x:f>
        <x:v>0</x:v>
      </x:c>
    </x:row>
    <x:row r="3309" ht="22" customHeight="1">
      <x:c r="A3309" s="18" t="n">
        <x:f>Summary!E$41</x:f>
        <x:v>46388</x:v>
      </x:c>
      <x:c r="B3309" s="2" t="str">
        <x:f>'Inventory detail'!A1057</x:f>
        <x:v>POUC</x:v>
      </x:c>
      <x:c r="C3309" s="2" t="str">
        <x:f>'Inventory detail'!B1057</x:f>
        <x:v>30</x:v>
      </x:c>
      <x:c r="D3309" s="2" t="str">
        <x:f>'Inventory detail'!C1057</x:f>
        <x:v>MP810M</x:v>
      </x:c>
      <x:c r="E3309" s="10" t="n">
        <x:f>A2183</x:f>
        <x:v>46357</x:v>
      </x:c>
      <x:c r="F3309" s="7" t="n">
        <x:f>O2183</x:f>
        <x:v>0</x:v>
      </x:c>
      <x:c r="G3309" s="7" t="n">
        <x:f>Q2183</x:f>
        <x:v>0</x:v>
      </x:c>
      <x:c r="H3309" s="7" t="n">
        <x:f>R2183</x:f>
        <x:v>0</x:v>
      </x:c>
      <x:c r="I3309" s="7" t="n">
        <x:f>0</x:f>
        <x:v>0</x:v>
      </x:c>
      <x:c r="J3309" s="7" t="n">
        <x:f>0</x:f>
        <x:v>0</x:v>
      </x:c>
      <x:c r="K3309" s="7" t="n">
        <x:f>0</x:f>
        <x:v>0</x:v>
      </x:c>
      <x:c r="L3309" s="7" t="n">
        <x:f>'Inventory detail'!F1057*Summary!$K$5*(A3309-E3309)/Summary!$K$6</x:f>
        <x:v>0</x:v>
      </x:c>
      <x:c r="M3309" s="7" t="n">
        <x:f>MAX(0,H3309-L3309)</x:f>
        <x:v>0</x:v>
      </x:c>
      <x:c r="N3309" s="7" t="n">
        <x:f>MAX(0,L3309-H3309)</x:f>
        <x:v>0</x:v>
      </x:c>
      <x:c r="O3309" s="7" t="n">
        <x:f>MAX(0,F3309+I3309-N3309)</x:f>
        <x:v>0</x:v>
      </x:c>
      <x:c r="P3309" s="7" t="n">
        <x:f>MAX(0,N3309-F3309-I3309)</x:f>
        <x:v>0</x:v>
      </x:c>
      <x:c r="Q3309" s="7" t="n">
        <x:f>MAX(0,G3309+J3309-P3309)</x:f>
        <x:v>0</x:v>
      </x:c>
      <x:c r="R3309" s="7" t="n">
        <x:f>M3309+MAX(0,K3309-MAX(0,P3309-G3309-J3309))</x:f>
        <x:v>0</x:v>
      </x:c>
      <x:c r="S3309" s="7" t="n">
        <x:f>SUM(O3309,Q3309,R3309)</x:f>
        <x:v>0</x:v>
      </x:c>
      <x:c r="T3309" s="14" t="n">
        <x:f>'Inventory detail'!T1057</x:f>
        <x:v>0.1573</x:v>
      </x:c>
      <x:c r="U3309" s="14" t="str">
        <x:f>'Inventory detail'!U1057</x:f>
        <x:v>n.a.</x:v>
      </x:c>
      <x:c r="V3309" s="9" t="n">
        <x:f>O3309*T3309</x:f>
        <x:v>0</x:v>
      </x:c>
      <x:c r="W3309" s="9" t="n">
        <x:f>Q3309*T3309</x:f>
        <x:v>0</x:v>
      </x:c>
      <x:c r="X3309" s="9" t="n">
        <x:f>R3309*T3309</x:f>
        <x:v>0</x:v>
      </x:c>
      <x:c r="Y3309" s="9" t="n">
        <x:f>S3309*T3309</x:f>
        <x:v>0</x:v>
      </x:c>
      <x:c r="Z3309" s="9" t="str">
        <x:f>IF(ISNUMBER(U3309),S3309*(U3309-T3309),"n.a.")</x:f>
        <x:v>n.a.</x:v>
      </x:c>
      <x:c r="AA3309" s="9" t="n">
        <x:f>IF(ISNUMBER(U3309),Y3309,0)</x:f>
        <x:v>0</x:v>
      </x:c>
      <x:c r="AB3309" s="7" t="n">
        <x:f>MAX(0,L3309-SUM(F3309:K3309))</x:f>
        <x:v>0</x:v>
      </x:c>
    </x:row>
    <x:row r="3310" ht="22" customHeight="1">
      <x:c r="A3310" s="18" t="n">
        <x:f>Summary!E$41</x:f>
        <x:v>46388</x:v>
      </x:c>
      <x:c r="B3310" s="2" t="str">
        <x:f>'Inventory detail'!A1058</x:f>
        <x:v>POUC</x:v>
      </x:c>
      <x:c r="C3310" s="2" t="str">
        <x:f>'Inventory detail'!B1058</x:f>
        <x:v>30</x:v>
      </x:c>
      <x:c r="D3310" s="2" t="str">
        <x:f>'Inventory detail'!C1058</x:f>
        <x:v>MPASCG</x:v>
      </x:c>
      <x:c r="E3310" s="10" t="n">
        <x:f>A2184</x:f>
        <x:v>46357</x:v>
      </x:c>
      <x:c r="F3310" s="7" t="n">
        <x:f>O2184</x:f>
        <x:v>0</x:v>
      </x:c>
      <x:c r="G3310" s="7" t="n">
        <x:f>Q2184</x:f>
        <x:v>0</x:v>
      </x:c>
      <x:c r="H3310" s="7" t="n">
        <x:f>R2184</x:f>
        <x:v>0</x:v>
      </x:c>
      <x:c r="I3310" s="7" t="n">
        <x:f>0</x:f>
        <x:v>0</x:v>
      </x:c>
      <x:c r="J3310" s="7" t="n">
        <x:f>0</x:f>
        <x:v>0</x:v>
      </x:c>
      <x:c r="K3310" s="7" t="n">
        <x:f>0</x:f>
        <x:v>0</x:v>
      </x:c>
      <x:c r="L3310" s="7" t="n">
        <x:f>'Inventory detail'!F1058*Summary!$K$5*(A3310-E3310)/Summary!$K$6</x:f>
        <x:v>0</x:v>
      </x:c>
      <x:c r="M3310" s="7" t="n">
        <x:f>MAX(0,H3310-L3310)</x:f>
        <x:v>0</x:v>
      </x:c>
      <x:c r="N3310" s="7" t="n">
        <x:f>MAX(0,L3310-H3310)</x:f>
        <x:v>0</x:v>
      </x:c>
      <x:c r="O3310" s="7" t="n">
        <x:f>MAX(0,F3310+I3310-N3310)</x:f>
        <x:v>0</x:v>
      </x:c>
      <x:c r="P3310" s="7" t="n">
        <x:f>MAX(0,N3310-F3310-I3310)</x:f>
        <x:v>0</x:v>
      </x:c>
      <x:c r="Q3310" s="7" t="n">
        <x:f>MAX(0,G3310+J3310-P3310)</x:f>
        <x:v>0</x:v>
      </x:c>
      <x:c r="R3310" s="7" t="n">
        <x:f>M3310+MAX(0,K3310-MAX(0,P3310-G3310-J3310))</x:f>
        <x:v>0</x:v>
      </x:c>
      <x:c r="S3310" s="7" t="n">
        <x:f>SUM(O3310,Q3310,R3310)</x:f>
        <x:v>0</x:v>
      </x:c>
      <x:c r="T3310" s="14" t="n">
        <x:f>'Inventory detail'!T1058</x:f>
        <x:v>0.1739</x:v>
      </x:c>
      <x:c r="U3310" s="14" t="str">
        <x:f>'Inventory detail'!U1058</x:f>
        <x:v>n.a.</x:v>
      </x:c>
      <x:c r="V3310" s="9" t="n">
        <x:f>O3310*T3310</x:f>
        <x:v>0</x:v>
      </x:c>
      <x:c r="W3310" s="9" t="n">
        <x:f>Q3310*T3310</x:f>
        <x:v>0</x:v>
      </x:c>
      <x:c r="X3310" s="9" t="n">
        <x:f>R3310*T3310</x:f>
        <x:v>0</x:v>
      </x:c>
      <x:c r="Y3310" s="9" t="n">
        <x:f>S3310*T3310</x:f>
        <x:v>0</x:v>
      </x:c>
      <x:c r="Z3310" s="9" t="str">
        <x:f>IF(ISNUMBER(U3310),S3310*(U3310-T3310),"n.a.")</x:f>
        <x:v>n.a.</x:v>
      </x:c>
      <x:c r="AA3310" s="9" t="n">
        <x:f>IF(ISNUMBER(U3310),Y3310,0)</x:f>
        <x:v>0</x:v>
      </x:c>
      <x:c r="AB3310" s="7" t="n">
        <x:f>MAX(0,L3310-SUM(F3310:K3310))</x:f>
        <x:v>0</x:v>
      </x:c>
    </x:row>
    <x:row r="3311" ht="22" customHeight="1">
      <x:c r="A3311" s="18" t="n">
        <x:f>Summary!E$41</x:f>
        <x:v>46388</x:v>
      </x:c>
      <x:c r="B3311" s="2" t="str">
        <x:f>'Inventory detail'!A1059</x:f>
        <x:v>POUC</x:v>
      </x:c>
      <x:c r="C3311" s="2" t="str">
        <x:f>'Inventory detail'!B1059</x:f>
        <x:v>30</x:v>
      </x:c>
      <x:c r="D3311" s="2" t="str">
        <x:f>'Inventory detail'!C1059</x:f>
        <x:v>MPASCM</x:v>
      </x:c>
      <x:c r="E3311" s="10" t="n">
        <x:f>A2185</x:f>
        <x:v>46357</x:v>
      </x:c>
      <x:c r="F3311" s="7" t="n">
        <x:f>O2185</x:f>
        <x:v>0</x:v>
      </x:c>
      <x:c r="G3311" s="7" t="n">
        <x:f>Q2185</x:f>
        <x:v>0</x:v>
      </x:c>
      <x:c r="H3311" s="7" t="n">
        <x:f>R2185</x:f>
        <x:v>0</x:v>
      </x:c>
      <x:c r="I3311" s="7" t="n">
        <x:f>0</x:f>
        <x:v>0</x:v>
      </x:c>
      <x:c r="J3311" s="7" t="n">
        <x:f>0</x:f>
        <x:v>0</x:v>
      </x:c>
      <x:c r="K3311" s="7" t="n">
        <x:f>0</x:f>
        <x:v>0</x:v>
      </x:c>
      <x:c r="L3311" s="7" t="n">
        <x:f>'Inventory detail'!F1059*Summary!$K$5*(A3311-E3311)/Summary!$K$6</x:f>
        <x:v>0</x:v>
      </x:c>
      <x:c r="M3311" s="7" t="n">
        <x:f>MAX(0,H3311-L3311)</x:f>
        <x:v>0</x:v>
      </x:c>
      <x:c r="N3311" s="7" t="n">
        <x:f>MAX(0,L3311-H3311)</x:f>
        <x:v>0</x:v>
      </x:c>
      <x:c r="O3311" s="7" t="n">
        <x:f>MAX(0,F3311+I3311-N3311)</x:f>
        <x:v>0</x:v>
      </x:c>
      <x:c r="P3311" s="7" t="n">
        <x:f>MAX(0,N3311-F3311-I3311)</x:f>
        <x:v>0</x:v>
      </x:c>
      <x:c r="Q3311" s="7" t="n">
        <x:f>MAX(0,G3311+J3311-P3311)</x:f>
        <x:v>0</x:v>
      </x:c>
      <x:c r="R3311" s="7" t="n">
        <x:f>M3311+MAX(0,K3311-MAX(0,P3311-G3311-J3311))</x:f>
        <x:v>0</x:v>
      </x:c>
      <x:c r="S3311" s="7" t="n">
        <x:f>SUM(O3311,Q3311,R3311)</x:f>
        <x:v>0</x:v>
      </x:c>
      <x:c r="T3311" s="14" t="n">
        <x:f>'Inventory detail'!T1059</x:f>
        <x:v>0.1739</x:v>
      </x:c>
      <x:c r="U3311" s="14" t="str">
        <x:f>'Inventory detail'!U1059</x:f>
        <x:v>n.a.</x:v>
      </x:c>
      <x:c r="V3311" s="9" t="n">
        <x:f>O3311*T3311</x:f>
        <x:v>0</x:v>
      </x:c>
      <x:c r="W3311" s="9" t="n">
        <x:f>Q3311*T3311</x:f>
        <x:v>0</x:v>
      </x:c>
      <x:c r="X3311" s="9" t="n">
        <x:f>R3311*T3311</x:f>
        <x:v>0</x:v>
      </x:c>
      <x:c r="Y3311" s="9" t="n">
        <x:f>S3311*T3311</x:f>
        <x:v>0</x:v>
      </x:c>
      <x:c r="Z3311" s="9" t="str">
        <x:f>IF(ISNUMBER(U3311),S3311*(U3311-T3311),"n.a.")</x:f>
        <x:v>n.a.</x:v>
      </x:c>
      <x:c r="AA3311" s="9" t="n">
        <x:f>IF(ISNUMBER(U3311),Y3311,0)</x:f>
        <x:v>0</x:v>
      </x:c>
      <x:c r="AB3311" s="7" t="n">
        <x:f>MAX(0,L3311-SUM(F3311:K3311))</x:f>
        <x:v>0</x:v>
      </x:c>
    </x:row>
    <x:row r="3312" ht="22" customHeight="1">
      <x:c r="A3312" s="18" t="n">
        <x:f>Summary!E$41</x:f>
        <x:v>46388</x:v>
      </x:c>
      <x:c r="B3312" s="2" t="str">
        <x:f>'Inventory detail'!A1060</x:f>
        <x:v>POUC</x:v>
      </x:c>
      <x:c r="C3312" s="2" t="str">
        <x:f>'Inventory detail'!B1060</x:f>
        <x:v>30</x:v>
      </x:c>
      <x:c r="D3312" s="2" t="str">
        <x:f>'Inventory detail'!C1060</x:f>
        <x:v>MPBUSG</x:v>
      </x:c>
      <x:c r="E3312" s="10" t="n">
        <x:f>A2186</x:f>
        <x:v>46357</x:v>
      </x:c>
      <x:c r="F3312" s="7" t="n">
        <x:f>O2186</x:f>
        <x:v>0</x:v>
      </x:c>
      <x:c r="G3312" s="7" t="n">
        <x:f>Q2186</x:f>
        <x:v>0</x:v>
      </x:c>
      <x:c r="H3312" s="7" t="n">
        <x:f>R2186</x:f>
        <x:v>0</x:v>
      </x:c>
      <x:c r="I3312" s="7" t="n">
        <x:f>0</x:f>
        <x:v>0</x:v>
      </x:c>
      <x:c r="J3312" s="7" t="n">
        <x:f>0</x:f>
        <x:v>0</x:v>
      </x:c>
      <x:c r="K3312" s="7" t="n">
        <x:f>0</x:f>
        <x:v>0</x:v>
      </x:c>
      <x:c r="L3312" s="7" t="n">
        <x:f>'Inventory detail'!F1060*Summary!$K$5*(A3312-E3312)/Summary!$K$6</x:f>
        <x:v>0</x:v>
      </x:c>
      <x:c r="M3312" s="7" t="n">
        <x:f>MAX(0,H3312-L3312)</x:f>
        <x:v>0</x:v>
      </x:c>
      <x:c r="N3312" s="7" t="n">
        <x:f>MAX(0,L3312-H3312)</x:f>
        <x:v>0</x:v>
      </x:c>
      <x:c r="O3312" s="7" t="n">
        <x:f>MAX(0,F3312+I3312-N3312)</x:f>
        <x:v>0</x:v>
      </x:c>
      <x:c r="P3312" s="7" t="n">
        <x:f>MAX(0,N3312-F3312-I3312)</x:f>
        <x:v>0</x:v>
      </x:c>
      <x:c r="Q3312" s="7" t="n">
        <x:f>MAX(0,G3312+J3312-P3312)</x:f>
        <x:v>0</x:v>
      </x:c>
      <x:c r="R3312" s="7" t="n">
        <x:f>M3312+MAX(0,K3312-MAX(0,P3312-G3312-J3312))</x:f>
        <x:v>0</x:v>
      </x:c>
      <x:c r="S3312" s="7" t="n">
        <x:f>SUM(O3312,Q3312,R3312)</x:f>
        <x:v>0</x:v>
      </x:c>
      <x:c r="T3312" s="14" t="n">
        <x:f>'Inventory detail'!T1060</x:f>
        <x:v>0.091</x:v>
      </x:c>
      <x:c r="U3312" s="14" t="str">
        <x:f>'Inventory detail'!U1060</x:f>
        <x:v>n.a.</x:v>
      </x:c>
      <x:c r="V3312" s="9" t="n">
        <x:f>O3312*T3312</x:f>
        <x:v>0</x:v>
      </x:c>
      <x:c r="W3312" s="9" t="n">
        <x:f>Q3312*T3312</x:f>
        <x:v>0</x:v>
      </x:c>
      <x:c r="X3312" s="9" t="n">
        <x:f>R3312*T3312</x:f>
        <x:v>0</x:v>
      </x:c>
      <x:c r="Y3312" s="9" t="n">
        <x:f>S3312*T3312</x:f>
        <x:v>0</x:v>
      </x:c>
      <x:c r="Z3312" s="9" t="str">
        <x:f>IF(ISNUMBER(U3312),S3312*(U3312-T3312),"n.a.")</x:f>
        <x:v>n.a.</x:v>
      </x:c>
      <x:c r="AA3312" s="9" t="n">
        <x:f>IF(ISNUMBER(U3312),Y3312,0)</x:f>
        <x:v>0</x:v>
      </x:c>
      <x:c r="AB3312" s="7" t="n">
        <x:f>MAX(0,L3312-SUM(F3312:K3312))</x:f>
        <x:v>0</x:v>
      </x:c>
    </x:row>
    <x:row r="3313" ht="22" customHeight="1">
      <x:c r="A3313" s="18" t="n">
        <x:f>Summary!E$41</x:f>
        <x:v>46388</x:v>
      </x:c>
      <x:c r="B3313" s="2" t="str">
        <x:f>'Inventory detail'!A1061</x:f>
        <x:v>POUC</x:v>
      </x:c>
      <x:c r="C3313" s="2" t="str">
        <x:f>'Inventory detail'!B1061</x:f>
        <x:v>30</x:v>
      </x:c>
      <x:c r="D3313" s="2" t="str">
        <x:f>'Inventory detail'!C1061</x:f>
        <x:v>MPBUSM</x:v>
      </x:c>
      <x:c r="E3313" s="10" t="n">
        <x:f>A2187</x:f>
        <x:v>46357</x:v>
      </x:c>
      <x:c r="F3313" s="7" t="n">
        <x:f>O2187</x:f>
        <x:v>0</x:v>
      </x:c>
      <x:c r="G3313" s="7" t="n">
        <x:f>Q2187</x:f>
        <x:v>0</x:v>
      </x:c>
      <x:c r="H3313" s="7" t="n">
        <x:f>R2187</x:f>
        <x:v>0</x:v>
      </x:c>
      <x:c r="I3313" s="7" t="n">
        <x:f>0</x:f>
        <x:v>0</x:v>
      </x:c>
      <x:c r="J3313" s="7" t="n">
        <x:f>0</x:f>
        <x:v>0</x:v>
      </x:c>
      <x:c r="K3313" s="7" t="n">
        <x:f>0</x:f>
        <x:v>0</x:v>
      </x:c>
      <x:c r="L3313" s="7" t="n">
        <x:f>'Inventory detail'!F1061*Summary!$K$5*(A3313-E3313)/Summary!$K$6</x:f>
        <x:v>0</x:v>
      </x:c>
      <x:c r="M3313" s="7" t="n">
        <x:f>MAX(0,H3313-L3313)</x:f>
        <x:v>0</x:v>
      </x:c>
      <x:c r="N3313" s="7" t="n">
        <x:f>MAX(0,L3313-H3313)</x:f>
        <x:v>0</x:v>
      </x:c>
      <x:c r="O3313" s="7" t="n">
        <x:f>MAX(0,F3313+I3313-N3313)</x:f>
        <x:v>0</x:v>
      </x:c>
      <x:c r="P3313" s="7" t="n">
        <x:f>MAX(0,N3313-F3313-I3313)</x:f>
        <x:v>0</x:v>
      </x:c>
      <x:c r="Q3313" s="7" t="n">
        <x:f>MAX(0,G3313+J3313-P3313)</x:f>
        <x:v>0</x:v>
      </x:c>
      <x:c r="R3313" s="7" t="n">
        <x:f>M3313+MAX(0,K3313-MAX(0,P3313-G3313-J3313))</x:f>
        <x:v>0</x:v>
      </x:c>
      <x:c r="S3313" s="7" t="n">
        <x:f>SUM(O3313,Q3313,R3313)</x:f>
        <x:v>0</x:v>
      </x:c>
      <x:c r="T3313" s="14" t="n">
        <x:f>'Inventory detail'!T1061</x:f>
        <x:v>0.091</x:v>
      </x:c>
      <x:c r="U3313" s="14" t="str">
        <x:f>'Inventory detail'!U1061</x:f>
        <x:v>n.a.</x:v>
      </x:c>
      <x:c r="V3313" s="9" t="n">
        <x:f>O3313*T3313</x:f>
        <x:v>0</x:v>
      </x:c>
      <x:c r="W3313" s="9" t="n">
        <x:f>Q3313*T3313</x:f>
        <x:v>0</x:v>
      </x:c>
      <x:c r="X3313" s="9" t="n">
        <x:f>R3313*T3313</x:f>
        <x:v>0</x:v>
      </x:c>
      <x:c r="Y3313" s="9" t="n">
        <x:f>S3313*T3313</x:f>
        <x:v>0</x:v>
      </x:c>
      <x:c r="Z3313" s="9" t="str">
        <x:f>IF(ISNUMBER(U3313),S3313*(U3313-T3313),"n.a.")</x:f>
        <x:v>n.a.</x:v>
      </x:c>
      <x:c r="AA3313" s="9" t="n">
        <x:f>IF(ISNUMBER(U3313),Y3313,0)</x:f>
        <x:v>0</x:v>
      </x:c>
      <x:c r="AB3313" s="7" t="n">
        <x:f>MAX(0,L3313-SUM(F3313:K3313))</x:f>
        <x:v>0</x:v>
      </x:c>
    </x:row>
    <x:row r="3314" ht="22" customHeight="1">
      <x:c r="A3314" s="18" t="n">
        <x:f>Summary!E$41</x:f>
        <x:v>46388</x:v>
      </x:c>
      <x:c r="B3314" s="2" t="str">
        <x:f>'Inventory detail'!A1062</x:f>
        <x:v>POUC</x:v>
      </x:c>
      <x:c r="C3314" s="2" t="str">
        <x:f>'Inventory detail'!B1062</x:f>
        <x:v>30</x:v>
      </x:c>
      <x:c r="D3314" s="2" t="str">
        <x:f>'Inventory detail'!C1062</x:f>
        <x:v>MPCGSCM</x:v>
      </x:c>
      <x:c r="E3314" s="10" t="n">
        <x:f>A2188</x:f>
        <x:v>46357</x:v>
      </x:c>
      <x:c r="F3314" s="7" t="n">
        <x:f>O2188</x:f>
        <x:v>0</x:v>
      </x:c>
      <x:c r="G3314" s="7" t="n">
        <x:f>Q2188</x:f>
        <x:v>0</x:v>
      </x:c>
      <x:c r="H3314" s="7" t="n">
        <x:f>R2188</x:f>
        <x:v>0</x:v>
      </x:c>
      <x:c r="I3314" s="7" t="n">
        <x:f>0</x:f>
        <x:v>0</x:v>
      </x:c>
      <x:c r="J3314" s="7" t="n">
        <x:f>0</x:f>
        <x:v>0</x:v>
      </x:c>
      <x:c r="K3314" s="7" t="n">
        <x:f>0</x:f>
        <x:v>0</x:v>
      </x:c>
      <x:c r="L3314" s="7" t="n">
        <x:f>'Inventory detail'!F1062*Summary!$K$5*(A3314-E3314)/Summary!$K$6</x:f>
        <x:v>0</x:v>
      </x:c>
      <x:c r="M3314" s="7" t="n">
        <x:f>MAX(0,H3314-L3314)</x:f>
        <x:v>0</x:v>
      </x:c>
      <x:c r="N3314" s="7" t="n">
        <x:f>MAX(0,L3314-H3314)</x:f>
        <x:v>0</x:v>
      </x:c>
      <x:c r="O3314" s="7" t="n">
        <x:f>MAX(0,F3314+I3314-N3314)</x:f>
        <x:v>0</x:v>
      </x:c>
      <x:c r="P3314" s="7" t="n">
        <x:f>MAX(0,N3314-F3314-I3314)</x:f>
        <x:v>0</x:v>
      </x:c>
      <x:c r="Q3314" s="7" t="n">
        <x:f>MAX(0,G3314+J3314-P3314)</x:f>
        <x:v>0</x:v>
      </x:c>
      <x:c r="R3314" s="7" t="n">
        <x:f>M3314+MAX(0,K3314-MAX(0,P3314-G3314-J3314))</x:f>
        <x:v>0</x:v>
      </x:c>
      <x:c r="S3314" s="7" t="n">
        <x:f>SUM(O3314,Q3314,R3314)</x:f>
        <x:v>0</x:v>
      </x:c>
      <x:c r="T3314" s="14" t="n">
        <x:f>'Inventory detail'!T1062</x:f>
        <x:v>0.2586</x:v>
      </x:c>
      <x:c r="U3314" s="14" t="str">
        <x:f>'Inventory detail'!U1062</x:f>
        <x:v>n.a.</x:v>
      </x:c>
      <x:c r="V3314" s="9" t="n">
        <x:f>O3314*T3314</x:f>
        <x:v>0</x:v>
      </x:c>
      <x:c r="W3314" s="9" t="n">
        <x:f>Q3314*T3314</x:f>
        <x:v>0</x:v>
      </x:c>
      <x:c r="X3314" s="9" t="n">
        <x:f>R3314*T3314</x:f>
        <x:v>0</x:v>
      </x:c>
      <x:c r="Y3314" s="9" t="n">
        <x:f>S3314*T3314</x:f>
        <x:v>0</x:v>
      </x:c>
      <x:c r="Z3314" s="9" t="str">
        <x:f>IF(ISNUMBER(U3314),S3314*(U3314-T3314),"n.a.")</x:f>
        <x:v>n.a.</x:v>
      </x:c>
      <x:c r="AA3314" s="9" t="n">
        <x:f>IF(ISNUMBER(U3314),Y3314,0)</x:f>
        <x:v>0</x:v>
      </x:c>
      <x:c r="AB3314" s="7" t="n">
        <x:f>MAX(0,L3314-SUM(F3314:K3314))</x:f>
        <x:v>0</x:v>
      </x:c>
    </x:row>
    <x:row r="3315" ht="22" customHeight="1">
      <x:c r="A3315" s="18" t="n">
        <x:f>Summary!E$41</x:f>
        <x:v>46388</x:v>
      </x:c>
      <x:c r="B3315" s="2" t="str">
        <x:f>'Inventory detail'!A1063</x:f>
        <x:v>POUC</x:v>
      </x:c>
      <x:c r="C3315" s="2" t="str">
        <x:f>'Inventory detail'!B1063</x:f>
        <x:v>30</x:v>
      </x:c>
      <x:c r="D3315" s="2" t="str">
        <x:f>'Inventory detail'!C1063</x:f>
        <x:v>MPGSCG</x:v>
      </x:c>
      <x:c r="E3315" s="10" t="n">
        <x:f>A2189</x:f>
        <x:v>46357</x:v>
      </x:c>
      <x:c r="F3315" s="7" t="n">
        <x:f>O2189</x:f>
        <x:v>0</x:v>
      </x:c>
      <x:c r="G3315" s="7" t="n">
        <x:f>Q2189</x:f>
        <x:v>0</x:v>
      </x:c>
      <x:c r="H3315" s="7" t="n">
        <x:f>R2189</x:f>
        <x:v>0</x:v>
      </x:c>
      <x:c r="I3315" s="7" t="n">
        <x:f>0</x:f>
        <x:v>0</x:v>
      </x:c>
      <x:c r="J3315" s="7" t="n">
        <x:f>0</x:f>
        <x:v>0</x:v>
      </x:c>
      <x:c r="K3315" s="7" t="n">
        <x:f>0</x:f>
        <x:v>0</x:v>
      </x:c>
      <x:c r="L3315" s="7" t="n">
        <x:f>'Inventory detail'!F1063*Summary!$K$5*(A3315-E3315)/Summary!$K$6</x:f>
        <x:v>0</x:v>
      </x:c>
      <x:c r="M3315" s="7" t="n">
        <x:f>MAX(0,H3315-L3315)</x:f>
        <x:v>0</x:v>
      </x:c>
      <x:c r="N3315" s="7" t="n">
        <x:f>MAX(0,L3315-H3315)</x:f>
        <x:v>0</x:v>
      </x:c>
      <x:c r="O3315" s="7" t="n">
        <x:f>MAX(0,F3315+I3315-N3315)</x:f>
        <x:v>0</x:v>
      </x:c>
      <x:c r="P3315" s="7" t="n">
        <x:f>MAX(0,N3315-F3315-I3315)</x:f>
        <x:v>0</x:v>
      </x:c>
      <x:c r="Q3315" s="7" t="n">
        <x:f>MAX(0,G3315+J3315-P3315)</x:f>
        <x:v>0</x:v>
      </x:c>
      <x:c r="R3315" s="7" t="n">
        <x:f>M3315+MAX(0,K3315-MAX(0,P3315-G3315-J3315))</x:f>
        <x:v>0</x:v>
      </x:c>
      <x:c r="S3315" s="7" t="n">
        <x:f>SUM(O3315,Q3315,R3315)</x:f>
        <x:v>0</x:v>
      </x:c>
      <x:c r="T3315" s="14" t="n">
        <x:f>'Inventory detail'!T1063</x:f>
        <x:v>0.19469999999999998</x:v>
      </x:c>
      <x:c r="U3315" s="14" t="str">
        <x:f>'Inventory detail'!U1063</x:f>
        <x:v>n.a.</x:v>
      </x:c>
      <x:c r="V3315" s="9" t="n">
        <x:f>O3315*T3315</x:f>
        <x:v>0</x:v>
      </x:c>
      <x:c r="W3315" s="9" t="n">
        <x:f>Q3315*T3315</x:f>
        <x:v>0</x:v>
      </x:c>
      <x:c r="X3315" s="9" t="n">
        <x:f>R3315*T3315</x:f>
        <x:v>0</x:v>
      </x:c>
      <x:c r="Y3315" s="9" t="n">
        <x:f>S3315*T3315</x:f>
        <x:v>0</x:v>
      </x:c>
      <x:c r="Z3315" s="9" t="str">
        <x:f>IF(ISNUMBER(U3315),S3315*(U3315-T3315),"n.a.")</x:f>
        <x:v>n.a.</x:v>
      </x:c>
      <x:c r="AA3315" s="9" t="n">
        <x:f>IF(ISNUMBER(U3315),Y3315,0)</x:f>
        <x:v>0</x:v>
      </x:c>
      <x:c r="AB3315" s="7" t="n">
        <x:f>MAX(0,L3315-SUM(F3315:K3315))</x:f>
        <x:v>0</x:v>
      </x:c>
    </x:row>
    <x:row r="3316" ht="22" customHeight="1">
      <x:c r="A3316" s="18" t="n">
        <x:f>Summary!E$41</x:f>
        <x:v>46388</x:v>
      </x:c>
      <x:c r="B3316" s="2" t="str">
        <x:f>'Inventory detail'!A1064</x:f>
        <x:v>POUC</x:v>
      </x:c>
      <x:c r="C3316" s="2" t="str">
        <x:f>'Inventory detail'!B1064</x:f>
        <x:v>30</x:v>
      </x:c>
      <x:c r="D3316" s="2" t="str">
        <x:f>'Inventory detail'!C1064</x:f>
        <x:v>MPGSCM</x:v>
      </x:c>
      <x:c r="E3316" s="10" t="n">
        <x:f>A2190</x:f>
        <x:v>46357</x:v>
      </x:c>
      <x:c r="F3316" s="7" t="n">
        <x:f>O2190</x:f>
        <x:v>0</x:v>
      </x:c>
      <x:c r="G3316" s="7" t="n">
        <x:f>Q2190</x:f>
        <x:v>0</x:v>
      </x:c>
      <x:c r="H3316" s="7" t="n">
        <x:f>R2190</x:f>
        <x:v>0</x:v>
      </x:c>
      <x:c r="I3316" s="7" t="n">
        <x:f>0</x:f>
        <x:v>0</x:v>
      </x:c>
      <x:c r="J3316" s="7" t="n">
        <x:f>0</x:f>
        <x:v>0</x:v>
      </x:c>
      <x:c r="K3316" s="7" t="n">
        <x:f>0</x:f>
        <x:v>0</x:v>
      </x:c>
      <x:c r="L3316" s="7" t="n">
        <x:f>'Inventory detail'!F1064*Summary!$K$5*(A3316-E3316)/Summary!$K$6</x:f>
        <x:v>0</x:v>
      </x:c>
      <x:c r="M3316" s="7" t="n">
        <x:f>MAX(0,H3316-L3316)</x:f>
        <x:v>0</x:v>
      </x:c>
      <x:c r="N3316" s="7" t="n">
        <x:f>MAX(0,L3316-H3316)</x:f>
        <x:v>0</x:v>
      </x:c>
      <x:c r="O3316" s="7" t="n">
        <x:f>MAX(0,F3316+I3316-N3316)</x:f>
        <x:v>0</x:v>
      </x:c>
      <x:c r="P3316" s="7" t="n">
        <x:f>MAX(0,N3316-F3316-I3316)</x:f>
        <x:v>0</x:v>
      </x:c>
      <x:c r="Q3316" s="7" t="n">
        <x:f>MAX(0,G3316+J3316-P3316)</x:f>
        <x:v>0</x:v>
      </x:c>
      <x:c r="R3316" s="7" t="n">
        <x:f>M3316+MAX(0,K3316-MAX(0,P3316-G3316-J3316))</x:f>
        <x:v>0</x:v>
      </x:c>
      <x:c r="S3316" s="7" t="n">
        <x:f>SUM(O3316,Q3316,R3316)</x:f>
        <x:v>0</x:v>
      </x:c>
      <x:c r="T3316" s="14" t="n">
        <x:f>'Inventory detail'!T1064</x:f>
        <x:v>0.19469999999999998</x:v>
      </x:c>
      <x:c r="U3316" s="14" t="str">
        <x:f>'Inventory detail'!U1064</x:f>
        <x:v>n.a.</x:v>
      </x:c>
      <x:c r="V3316" s="9" t="n">
        <x:f>O3316*T3316</x:f>
        <x:v>0</x:v>
      </x:c>
      <x:c r="W3316" s="9" t="n">
        <x:f>Q3316*T3316</x:f>
        <x:v>0</x:v>
      </x:c>
      <x:c r="X3316" s="9" t="n">
        <x:f>R3316*T3316</x:f>
        <x:v>0</x:v>
      </x:c>
      <x:c r="Y3316" s="9" t="n">
        <x:f>S3316*T3316</x:f>
        <x:v>0</x:v>
      </x:c>
      <x:c r="Z3316" s="9" t="str">
        <x:f>IF(ISNUMBER(U3316),S3316*(U3316-T3316),"n.a.")</x:f>
        <x:v>n.a.</x:v>
      </x:c>
      <x:c r="AA3316" s="9" t="n">
        <x:f>IF(ISNUMBER(U3316),Y3316,0)</x:f>
        <x:v>0</x:v>
      </x:c>
      <x:c r="AB3316" s="7" t="n">
        <x:f>MAX(0,L3316-SUM(F3316:K3316))</x:f>
        <x:v>0</x:v>
      </x:c>
    </x:row>
    <x:row r="3317" ht="22" customHeight="1">
      <x:c r="A3317" s="18" t="n">
        <x:f>Summary!E$41</x:f>
        <x:v>46388</x:v>
      </x:c>
      <x:c r="B3317" s="2" t="str">
        <x:f>'Inventory detail'!A1065</x:f>
        <x:v>POUC</x:v>
      </x:c>
      <x:c r="C3317" s="2" t="str">
        <x:f>'Inventory detail'!B1065</x:f>
        <x:v>60</x:v>
      </x:c>
      <x:c r="D3317" s="2" t="str">
        <x:f>'Inventory detail'!C1065</x:f>
        <x:v>ENT10</x:v>
      </x:c>
      <x:c r="E3317" s="10" t="n">
        <x:f>A2191</x:f>
        <x:v>46357</x:v>
      </x:c>
      <x:c r="F3317" s="7" t="n">
        <x:f>O2191</x:f>
        <x:v>0</x:v>
      </x:c>
      <x:c r="G3317" s="7" t="n">
        <x:f>Q2191</x:f>
        <x:v>0</x:v>
      </x:c>
      <x:c r="H3317" s="7" t="n">
        <x:f>R2191</x:f>
        <x:v>0</x:v>
      </x:c>
      <x:c r="I3317" s="7" t="n">
        <x:f>0</x:f>
        <x:v>0</x:v>
      </x:c>
      <x:c r="J3317" s="7" t="n">
        <x:f>0</x:f>
        <x:v>0</x:v>
      </x:c>
      <x:c r="K3317" s="7" t="n">
        <x:f>0</x:f>
        <x:v>0</x:v>
      </x:c>
      <x:c r="L3317" s="7" t="n">
        <x:f>'Inventory detail'!F1065*Summary!$K$5*(A3317-E3317)/Summary!$K$6</x:f>
        <x:v>0</x:v>
      </x:c>
      <x:c r="M3317" s="7" t="n">
        <x:f>MAX(0,H3317-L3317)</x:f>
        <x:v>0</x:v>
      </x:c>
      <x:c r="N3317" s="7" t="n">
        <x:f>MAX(0,L3317-H3317)</x:f>
        <x:v>0</x:v>
      </x:c>
      <x:c r="O3317" s="7" t="n">
        <x:f>MAX(0,F3317+I3317-N3317)</x:f>
        <x:v>0</x:v>
      </x:c>
      <x:c r="P3317" s="7" t="n">
        <x:f>MAX(0,N3317-F3317-I3317)</x:f>
        <x:v>0</x:v>
      </x:c>
      <x:c r="Q3317" s="7" t="n">
        <x:f>MAX(0,G3317+J3317-P3317)</x:f>
        <x:v>0</x:v>
      </x:c>
      <x:c r="R3317" s="7" t="n">
        <x:f>M3317+MAX(0,K3317-MAX(0,P3317-G3317-J3317))</x:f>
        <x:v>0</x:v>
      </x:c>
      <x:c r="S3317" s="7" t="n">
        <x:f>SUM(O3317,Q3317,R3317)</x:f>
        <x:v>0</x:v>
      </x:c>
      <x:c r="T3317" s="14" t="n">
        <x:f>'Inventory detail'!T1065</x:f>
        <x:v>0.022799999999999997</x:v>
      </x:c>
      <x:c r="U3317" s="14" t="n">
        <x:f>'Inventory detail'!U1065</x:f>
        <x:v>0.024915</x:v>
      </x:c>
      <x:c r="V3317" s="9" t="n">
        <x:f>O3317*T3317</x:f>
        <x:v>0</x:v>
      </x:c>
      <x:c r="W3317" s="9" t="n">
        <x:f>Q3317*T3317</x:f>
        <x:v>0</x:v>
      </x:c>
      <x:c r="X3317" s="9" t="n">
        <x:f>R3317*T3317</x:f>
        <x:v>0</x:v>
      </x:c>
      <x:c r="Y3317" s="9" t="n">
        <x:f>S3317*T3317</x:f>
        <x:v>0</x:v>
      </x:c>
      <x:c r="Z3317" s="9" t="n">
        <x:f>IF(ISNUMBER(U3317),S3317*(U3317-T3317),"n.a.")</x:f>
        <x:v>0</x:v>
      </x:c>
      <x:c r="AA3317" s="9" t="n">
        <x:f>IF(ISNUMBER(U3317),Y3317,0)</x:f>
        <x:v>0</x:v>
      </x:c>
      <x:c r="AB3317" s="7" t="n">
        <x:f>MAX(0,L3317-SUM(F3317:K3317))</x:f>
        <x:v>0</x:v>
      </x:c>
    </x:row>
    <x:row r="3318" ht="22" customHeight="1">
      <x:c r="A3318" s="18" t="n">
        <x:f>Summary!E$41</x:f>
        <x:v>46388</x:v>
      </x:c>
      <x:c r="B3318" s="2" t="str">
        <x:f>'Inventory detail'!A1066</x:f>
        <x:v>POUC</x:v>
      </x:c>
      <x:c r="C3318" s="2" t="str">
        <x:f>'Inventory detail'!B1066</x:f>
        <x:v>60</x:v>
      </x:c>
      <x:c r="D3318" s="2" t="str">
        <x:f>'Inventory detail'!C1066</x:f>
        <x:v>IBM10</x:v>
      </x:c>
      <x:c r="E3318" s="10" t="n">
        <x:f>A2192</x:f>
        <x:v>46357</x:v>
      </x:c>
      <x:c r="F3318" s="7" t="n">
        <x:f>O2192</x:f>
        <x:v>0</x:v>
      </x:c>
      <x:c r="G3318" s="7" t="n">
        <x:f>Q2192</x:f>
        <x:v>5000</x:v>
      </x:c>
      <x:c r="H3318" s="7" t="n">
        <x:f>R2192</x:f>
        <x:v>600</x:v>
      </x:c>
      <x:c r="I3318" s="7" t="n">
        <x:f>SUMIFS('PO detail'!$W$1736:$W$1736,'PO detail'!$V$1736:$V$1736,"&gt;="&amp;E3318,'PO detail'!$V$1736:$V$1736,"&lt;"&amp;A3318)</x:f>
        <x:v>0</x:v>
      </x:c>
      <x:c r="J3318" s="7" t="n">
        <x:f>SUMIFS('PO detail'!$X$1736:$X$1736,'PO detail'!$V$1736:$V$1736,"&gt;="&amp;E3318,'PO detail'!$V$1736:$V$1736,"&lt;"&amp;A3318)</x:f>
        <x:v>0</x:v>
      </x:c>
      <x:c r="K3318" s="7" t="n">
        <x:f>SUMIFS('PO detail'!$Y$1736:$Y$1736,'PO detail'!$V$1736:$V$1736,"&gt;="&amp;E3318,'PO detail'!$V$1736:$V$1736,"&lt;"&amp;A3318)</x:f>
        <x:v>0</x:v>
      </x:c>
      <x:c r="L3318" s="7" t="n">
        <x:f>'Inventory detail'!F1066*Summary!$K$5*(A3318-E3318)/Summary!$K$6</x:f>
        <x:v>0</x:v>
      </x:c>
      <x:c r="M3318" s="7" t="n">
        <x:f>MAX(0,H3318-L3318)</x:f>
        <x:v>600</x:v>
      </x:c>
      <x:c r="N3318" s="7" t="n">
        <x:f>MAX(0,L3318-H3318)</x:f>
        <x:v>0</x:v>
      </x:c>
      <x:c r="O3318" s="7" t="n">
        <x:f>MAX(0,F3318+I3318-N3318)</x:f>
        <x:v>0</x:v>
      </x:c>
      <x:c r="P3318" s="7" t="n">
        <x:f>MAX(0,N3318-F3318-I3318)</x:f>
        <x:v>0</x:v>
      </x:c>
      <x:c r="Q3318" s="7" t="n">
        <x:f>MAX(0,G3318+J3318-P3318)</x:f>
        <x:v>5000</x:v>
      </x:c>
      <x:c r="R3318" s="7" t="n">
        <x:f>M3318+MAX(0,K3318-MAX(0,P3318-G3318-J3318))</x:f>
        <x:v>600</x:v>
      </x:c>
      <x:c r="S3318" s="7" t="n">
        <x:f>SUM(O3318,Q3318,R3318)</x:f>
        <x:v>5600</x:v>
      </x:c>
      <x:c r="T3318" s="14" t="n">
        <x:f>'Inventory detail'!T1066</x:f>
        <x:v>0.0121</x:v>
      </x:c>
      <x:c r="U3318" s="14" t="n">
        <x:f>'Inventory detail'!U1066</x:f>
        <x:v>0.0132</x:v>
      </x:c>
      <x:c r="V3318" s="9" t="n">
        <x:f>O3318*T3318</x:f>
        <x:v>0</x:v>
      </x:c>
      <x:c r="W3318" s="9" t="n">
        <x:f>Q3318*T3318</x:f>
        <x:v>60.5</x:v>
      </x:c>
      <x:c r="X3318" s="9" t="n">
        <x:f>R3318*T3318</x:f>
        <x:v>7.26</x:v>
      </x:c>
      <x:c r="Y3318" s="9" t="n">
        <x:f>S3318*T3318</x:f>
        <x:v>67.75999999999999</x:v>
      </x:c>
      <x:c r="Z3318" s="9" t="n">
        <x:f>IF(ISNUMBER(U3318),S3318*(U3318-T3318),"n.a.")</x:f>
        <x:v>6.160000000000002</x:v>
      </x:c>
      <x:c r="AA3318" s="9" t="n">
        <x:f>IF(ISNUMBER(U3318),Y3318,0)</x:f>
        <x:v>67.75999999999999</x:v>
      </x:c>
      <x:c r="AB3318" s="7" t="n">
        <x:f>MAX(0,L3318-SUM(F3318:K3318))</x:f>
        <x:v>0</x:v>
      </x:c>
    </x:row>
    <x:row r="3319" ht="22" customHeight="1">
      <x:c r="A3319" s="18" t="n">
        <x:f>Summary!E$41</x:f>
        <x:v>46388</x:v>
      </x:c>
      <x:c r="B3319" s="2" t="str">
        <x:f>'Inventory detail'!A1067</x:f>
        <x:v>POUC</x:v>
      </x:c>
      <x:c r="C3319" s="2" t="str">
        <x:f>'Inventory detail'!B1067</x:f>
        <x:v>60</x:v>
      </x:c>
      <x:c r="D3319" s="2" t="str">
        <x:f>'Inventory detail'!C1067</x:f>
        <x:v>IBM5</x:v>
      </x:c>
      <x:c r="E3319" s="10" t="n">
        <x:f>A2193</x:f>
        <x:v>46357</x:v>
      </x:c>
      <x:c r="F3319" s="7" t="n">
        <x:f>O2193</x:f>
        <x:v>0</x:v>
      </x:c>
      <x:c r="G3319" s="7" t="n">
        <x:f>Q2193</x:f>
        <x:v>0</x:v>
      </x:c>
      <x:c r="H3319" s="7" t="n">
        <x:f>R2193</x:f>
        <x:v>19600</x:v>
      </x:c>
      <x:c r="I3319" s="7" t="n">
        <x:f>0</x:f>
        <x:v>0</x:v>
      </x:c>
      <x:c r="J3319" s="7" t="n">
        <x:f>0</x:f>
        <x:v>0</x:v>
      </x:c>
      <x:c r="K3319" s="7" t="n">
        <x:f>0</x:f>
        <x:v>0</x:v>
      </x:c>
      <x:c r="L3319" s="7" t="n">
        <x:f>'Inventory detail'!F1067*Summary!$K$5*(A3319-E3319)/Summary!$K$6</x:f>
        <x:v>0</x:v>
      </x:c>
      <x:c r="M3319" s="7" t="n">
        <x:f>MAX(0,H3319-L3319)</x:f>
        <x:v>19600</x:v>
      </x:c>
      <x:c r="N3319" s="7" t="n">
        <x:f>MAX(0,L3319-H3319)</x:f>
        <x:v>0</x:v>
      </x:c>
      <x:c r="O3319" s="7" t="n">
        <x:f>MAX(0,F3319+I3319-N3319)</x:f>
        <x:v>0</x:v>
      </x:c>
      <x:c r="P3319" s="7" t="n">
        <x:f>MAX(0,N3319-F3319-I3319)</x:f>
        <x:v>0</x:v>
      </x:c>
      <x:c r="Q3319" s="7" t="n">
        <x:f>MAX(0,G3319+J3319-P3319)</x:f>
        <x:v>0</x:v>
      </x:c>
      <x:c r="R3319" s="7" t="n">
        <x:f>M3319+MAX(0,K3319-MAX(0,P3319-G3319-J3319))</x:f>
        <x:v>19600</x:v>
      </x:c>
      <x:c r="S3319" s="7" t="n">
        <x:f>SUM(O3319,Q3319,R3319)</x:f>
        <x:v>19600</x:v>
      </x:c>
      <x:c r="T3319" s="14" t="n">
        <x:f>'Inventory detail'!T1067</x:f>
        <x:v>0.0064</x:v>
      </x:c>
      <x:c r="U3319" s="14" t="n">
        <x:f>'Inventory detail'!U1067</x:f>
        <x:v>0.007094999999999999</x:v>
      </x:c>
      <x:c r="V3319" s="9" t="n">
        <x:f>O3319*T3319</x:f>
        <x:v>0</x:v>
      </x:c>
      <x:c r="W3319" s="9" t="n">
        <x:f>Q3319*T3319</x:f>
        <x:v>0</x:v>
      </x:c>
      <x:c r="X3319" s="9" t="n">
        <x:f>R3319*T3319</x:f>
        <x:v>125.44000000000001</x:v>
      </x:c>
      <x:c r="Y3319" s="9" t="n">
        <x:f>S3319*T3319</x:f>
        <x:v>125.44000000000001</x:v>
      </x:c>
      <x:c r="Z3319" s="9" t="n">
        <x:f>IF(ISNUMBER(U3319),S3319*(U3319-T3319),"n.a.")</x:f>
        <x:v>13.621999999999971</x:v>
      </x:c>
      <x:c r="AA3319" s="9" t="n">
        <x:f>IF(ISNUMBER(U3319),Y3319,0)</x:f>
        <x:v>125.44000000000001</x:v>
      </x:c>
      <x:c r="AB3319" s="7" t="n">
        <x:f>MAX(0,L3319-SUM(F3319:K3319))</x:f>
        <x:v>0</x:v>
      </x:c>
    </x:row>
    <x:row r="3320" ht="22" customHeight="1">
      <x:c r="A3320" s="18" t="n">
        <x:f>Summary!E$41</x:f>
        <x:v>46388</x:v>
      </x:c>
      <x:c r="B3320" s="2" t="str">
        <x:f>'Inventory detail'!A1068</x:f>
        <x:v>POUC</x:v>
      </x:c>
      <x:c r="C3320" s="2" t="str">
        <x:f>'Inventory detail'!B1068</x:f>
        <x:v>60</x:v>
      </x:c>
      <x:c r="D3320" s="2" t="str">
        <x:f>'Inventory detail'!C1068</x:f>
        <x:v>MEN3SL</x:v>
      </x:c>
      <x:c r="E3320" s="10" t="n">
        <x:f>A2194</x:f>
        <x:v>46357</x:v>
      </x:c>
      <x:c r="F3320" s="7" t="n">
        <x:f>O2194</x:f>
        <x:v>0</x:v>
      </x:c>
      <x:c r="G3320" s="7" t="n">
        <x:f>Q2194</x:f>
        <x:v>0</x:v>
      </x:c>
      <x:c r="H3320" s="7" t="n">
        <x:f>R2194</x:f>
        <x:v>0</x:v>
      </x:c>
      <x:c r="I3320" s="7" t="n">
        <x:f>0</x:f>
        <x:v>0</x:v>
      </x:c>
      <x:c r="J3320" s="7" t="n">
        <x:f>0</x:f>
        <x:v>0</x:v>
      </x:c>
      <x:c r="K3320" s="7" t="n">
        <x:f>0</x:f>
        <x:v>0</x:v>
      </x:c>
      <x:c r="L3320" s="7" t="n">
        <x:f>'Inventory detail'!F1068*Summary!$K$5*(A3320-E3320)/Summary!$K$6</x:f>
        <x:v>0</x:v>
      </x:c>
      <x:c r="M3320" s="7" t="n">
        <x:f>MAX(0,H3320-L3320)</x:f>
        <x:v>0</x:v>
      </x:c>
      <x:c r="N3320" s="7" t="n">
        <x:f>MAX(0,L3320-H3320)</x:f>
        <x:v>0</x:v>
      </x:c>
      <x:c r="O3320" s="7" t="n">
        <x:f>MAX(0,F3320+I3320-N3320)</x:f>
        <x:v>0</x:v>
      </x:c>
      <x:c r="P3320" s="7" t="n">
        <x:f>MAX(0,N3320-F3320-I3320)</x:f>
        <x:v>0</x:v>
      </x:c>
      <x:c r="Q3320" s="7" t="n">
        <x:f>MAX(0,G3320+J3320-P3320)</x:f>
        <x:v>0</x:v>
      </x:c>
      <x:c r="R3320" s="7" t="n">
        <x:f>M3320+MAX(0,K3320-MAX(0,P3320-G3320-J3320))</x:f>
        <x:v>0</x:v>
      </x:c>
      <x:c r="S3320" s="7" t="n">
        <x:f>SUM(O3320,Q3320,R3320)</x:f>
        <x:v>0</x:v>
      </x:c>
      <x:c r="T3320" s="14" t="n">
        <x:f>'Inventory detail'!T1068</x:f>
        <x:v>0.18969999999999998</x:v>
      </x:c>
      <x:c r="U3320" s="14" t="str">
        <x:f>'Inventory detail'!U1068</x:f>
        <x:v>n.a.</x:v>
      </x:c>
      <x:c r="V3320" s="9" t="n">
        <x:f>O3320*T3320</x:f>
        <x:v>0</x:v>
      </x:c>
      <x:c r="W3320" s="9" t="n">
        <x:f>Q3320*T3320</x:f>
        <x:v>0</x:v>
      </x:c>
      <x:c r="X3320" s="9" t="n">
        <x:f>R3320*T3320</x:f>
        <x:v>0</x:v>
      </x:c>
      <x:c r="Y3320" s="9" t="n">
        <x:f>S3320*T3320</x:f>
        <x:v>0</x:v>
      </x:c>
      <x:c r="Z3320" s="9" t="str">
        <x:f>IF(ISNUMBER(U3320),S3320*(U3320-T3320),"n.a.")</x:f>
        <x:v>n.a.</x:v>
      </x:c>
      <x:c r="AA3320" s="9" t="n">
        <x:f>IF(ISNUMBER(U3320),Y3320,0)</x:f>
        <x:v>0</x:v>
      </x:c>
      <x:c r="AB3320" s="7" t="n">
        <x:f>MAX(0,L3320-SUM(F3320:K3320))</x:f>
        <x:v>0</x:v>
      </x:c>
    </x:row>
    <x:row r="3321" ht="22" customHeight="1">
      <x:c r="A3321" s="18" t="n">
        <x:f>Summary!E$41</x:f>
        <x:v>46388</x:v>
      </x:c>
      <x:c r="B3321" s="2" t="str">
        <x:f>'Inventory detail'!A1069</x:f>
        <x:v>POUC</x:v>
      </x:c>
      <x:c r="C3321" s="2" t="str">
        <x:f>'Inventory detail'!B1069</x:f>
        <x:v>60</x:v>
      </x:c>
      <x:c r="D3321" s="2" t="str">
        <x:f>'Inventory detail'!C1069</x:f>
        <x:v>MEN5SL</x:v>
      </x:c>
      <x:c r="E3321" s="10" t="n">
        <x:f>A2195</x:f>
        <x:v>46357</x:v>
      </x:c>
      <x:c r="F3321" s="7" t="n">
        <x:f>O2195</x:f>
        <x:v>0</x:v>
      </x:c>
      <x:c r="G3321" s="7" t="n">
        <x:f>Q2195</x:f>
        <x:v>0</x:v>
      </x:c>
      <x:c r="H3321" s="7" t="n">
        <x:f>R2195</x:f>
        <x:v>0</x:v>
      </x:c>
      <x:c r="I3321" s="7" t="n">
        <x:f>0</x:f>
        <x:v>0</x:v>
      </x:c>
      <x:c r="J3321" s="7" t="n">
        <x:f>0</x:f>
        <x:v>0</x:v>
      </x:c>
      <x:c r="K3321" s="7" t="n">
        <x:f>0</x:f>
        <x:v>0</x:v>
      </x:c>
      <x:c r="L3321" s="7" t="n">
        <x:f>'Inventory detail'!F1069*Summary!$K$5*(A3321-E3321)/Summary!$K$6</x:f>
        <x:v>0</x:v>
      </x:c>
      <x:c r="M3321" s="7" t="n">
        <x:f>MAX(0,H3321-L3321)</x:f>
        <x:v>0</x:v>
      </x:c>
      <x:c r="N3321" s="7" t="n">
        <x:f>MAX(0,L3321-H3321)</x:f>
        <x:v>0</x:v>
      </x:c>
      <x:c r="O3321" s="7" t="n">
        <x:f>MAX(0,F3321+I3321-N3321)</x:f>
        <x:v>0</x:v>
      </x:c>
      <x:c r="P3321" s="7" t="n">
        <x:f>MAX(0,N3321-F3321-I3321)</x:f>
        <x:v>0</x:v>
      </x:c>
      <x:c r="Q3321" s="7" t="n">
        <x:f>MAX(0,G3321+J3321-P3321)</x:f>
        <x:v>0</x:v>
      </x:c>
      <x:c r="R3321" s="7" t="n">
        <x:f>M3321+MAX(0,K3321-MAX(0,P3321-G3321-J3321))</x:f>
        <x:v>0</x:v>
      </x:c>
      <x:c r="S3321" s="7" t="n">
        <x:f>SUM(O3321,Q3321,R3321)</x:f>
        <x:v>0</x:v>
      </x:c>
      <x:c r="T3321" s="14" t="n">
        <x:f>'Inventory detail'!T1069</x:f>
        <x:v>0.257</x:v>
      </x:c>
      <x:c r="U3321" s="14" t="str">
        <x:f>'Inventory detail'!U1069</x:f>
        <x:v>n.a.</x:v>
      </x:c>
      <x:c r="V3321" s="9" t="n">
        <x:f>O3321*T3321</x:f>
        <x:v>0</x:v>
      </x:c>
      <x:c r="W3321" s="9" t="n">
        <x:f>Q3321*T3321</x:f>
        <x:v>0</x:v>
      </x:c>
      <x:c r="X3321" s="9" t="n">
        <x:f>R3321*T3321</x:f>
        <x:v>0</x:v>
      </x:c>
      <x:c r="Y3321" s="9" t="n">
        <x:f>S3321*T3321</x:f>
        <x:v>0</x:v>
      </x:c>
      <x:c r="Z3321" s="9" t="str">
        <x:f>IF(ISNUMBER(U3321),S3321*(U3321-T3321),"n.a.")</x:f>
        <x:v>n.a.</x:v>
      </x:c>
      <x:c r="AA3321" s="9" t="n">
        <x:f>IF(ISNUMBER(U3321),Y3321,0)</x:f>
        <x:v>0</x:v>
      </x:c>
      <x:c r="AB3321" s="7" t="n">
        <x:f>MAX(0,L3321-SUM(F3321:K3321))</x:f>
        <x:v>0</x:v>
      </x:c>
    </x:row>
    <x:row r="3322" ht="22" customHeight="1">
      <x:c r="A3322" s="18" t="n">
        <x:f>Summary!E$41</x:f>
        <x:v>46388</x:v>
      </x:c>
      <x:c r="B3322" s="2" t="str">
        <x:f>'Inventory detail'!A1070</x:f>
        <x:v>POUC</x:v>
      </x:c>
      <x:c r="C3322" s="2" t="str">
        <x:f>'Inventory detail'!B1070</x:f>
        <x:v>60</x:v>
      </x:c>
      <x:c r="D3322" s="2" t="str">
        <x:f>'Inventory detail'!C1070</x:f>
        <x:v>MLEG3</x:v>
      </x:c>
      <x:c r="E3322" s="10" t="n">
        <x:f>A2196</x:f>
        <x:v>46357</x:v>
      </x:c>
      <x:c r="F3322" s="7" t="n">
        <x:f>O2196</x:f>
        <x:v>0</x:v>
      </x:c>
      <x:c r="G3322" s="7" t="n">
        <x:f>Q2196</x:f>
        <x:v>2000</x:v>
      </x:c>
      <x:c r="H3322" s="7" t="n">
        <x:f>R2196</x:f>
        <x:v>0</x:v>
      </x:c>
      <x:c r="I3322" s="7" t="n">
        <x:f>SUMIFS('PO detail'!$W$1815:$W$1815,'PO detail'!$V$1815:$V$1815,"&gt;="&amp;E3322,'PO detail'!$V$1815:$V$1815,"&lt;"&amp;A3322)</x:f>
        <x:v>0</x:v>
      </x:c>
      <x:c r="J3322" s="7" t="n">
        <x:f>SUMIFS('PO detail'!$X$1815:$X$1815,'PO detail'!$V$1815:$V$1815,"&gt;="&amp;E3322,'PO detail'!$V$1815:$V$1815,"&lt;"&amp;A3322)</x:f>
        <x:v>0</x:v>
      </x:c>
      <x:c r="K3322" s="7" t="n">
        <x:f>SUMIFS('PO detail'!$Y$1815:$Y$1815,'PO detail'!$V$1815:$V$1815,"&gt;="&amp;E3322,'PO detail'!$V$1815:$V$1815,"&lt;"&amp;A3322)</x:f>
        <x:v>0</x:v>
      </x:c>
      <x:c r="L3322" s="7" t="n">
        <x:f>'Inventory detail'!F1070*Summary!$K$5*(A3322-E3322)/Summary!$K$6</x:f>
        <x:v>0</x:v>
      </x:c>
      <x:c r="M3322" s="7" t="n">
        <x:f>MAX(0,H3322-L3322)</x:f>
        <x:v>0</x:v>
      </x:c>
      <x:c r="N3322" s="7" t="n">
        <x:f>MAX(0,L3322-H3322)</x:f>
        <x:v>0</x:v>
      </x:c>
      <x:c r="O3322" s="7" t="n">
        <x:f>MAX(0,F3322+I3322-N3322)</x:f>
        <x:v>0</x:v>
      </x:c>
      <x:c r="P3322" s="7" t="n">
        <x:f>MAX(0,N3322-F3322-I3322)</x:f>
        <x:v>0</x:v>
      </x:c>
      <x:c r="Q3322" s="7" t="n">
        <x:f>MAX(0,G3322+J3322-P3322)</x:f>
        <x:v>2000</x:v>
      </x:c>
      <x:c r="R3322" s="7" t="n">
        <x:f>M3322+MAX(0,K3322-MAX(0,P3322-G3322-J3322))</x:f>
        <x:v>0</x:v>
      </x:c>
      <x:c r="S3322" s="7" t="n">
        <x:f>SUM(O3322,Q3322,R3322)</x:f>
        <x:v>2000</x:v>
      </x:c>
      <x:c r="T3322" s="14" t="n">
        <x:f>'Inventory detail'!T1070</x:f>
        <x:v>0.1051</x:v>
      </x:c>
      <x:c r="U3322" s="14" t="n">
        <x:f>'Inventory detail'!U1070</x:f>
        <x:v>0.154605</x:v>
      </x:c>
      <x:c r="V3322" s="9" t="n">
        <x:f>O3322*T3322</x:f>
        <x:v>0</x:v>
      </x:c>
      <x:c r="W3322" s="9" t="n">
        <x:f>Q3322*T3322</x:f>
        <x:v>210.2</x:v>
      </x:c>
      <x:c r="X3322" s="9" t="n">
        <x:f>R3322*T3322</x:f>
        <x:v>0</x:v>
      </x:c>
      <x:c r="Y3322" s="9" t="n">
        <x:f>S3322*T3322</x:f>
        <x:v>210.2</x:v>
      </x:c>
      <x:c r="Z3322" s="9" t="n">
        <x:f>IF(ISNUMBER(U3322),S3322*(U3322-T3322),"n.a.")</x:f>
        <x:v>99.00999999999999</x:v>
      </x:c>
      <x:c r="AA3322" s="9" t="n">
        <x:f>IF(ISNUMBER(U3322),Y3322,0)</x:f>
        <x:v>210.2</x:v>
      </x:c>
      <x:c r="AB3322" s="7" t="n">
        <x:f>MAX(0,L3322-SUM(F3322:K3322))</x:f>
        <x:v>0</x:v>
      </x:c>
    </x:row>
    <x:row r="3323" ht="22" customHeight="1">
      <x:c r="A3323" s="18" t="n">
        <x:f>Summary!E$41</x:f>
        <x:v>46388</x:v>
      </x:c>
      <x:c r="B3323" s="2" t="str">
        <x:f>'Inventory detail'!A1071</x:f>
        <x:v>POUC</x:v>
      </x:c>
      <x:c r="C3323" s="2" t="str">
        <x:f>'Inventory detail'!B1071</x:f>
        <x:v>60</x:v>
      </x:c>
      <x:c r="D3323" s="2" t="str">
        <x:f>'Inventory detail'!C1071</x:f>
        <x:v>MLET3</x:v>
      </x:c>
      <x:c r="E3323" s="10" t="n">
        <x:f>A2197</x:f>
        <x:v>46357</x:v>
      </x:c>
      <x:c r="F3323" s="7" t="n">
        <x:f>O2197</x:f>
        <x:v>0</x:v>
      </x:c>
      <x:c r="G3323" s="7" t="n">
        <x:f>Q2197</x:f>
        <x:v>3000</x:v>
      </x:c>
      <x:c r="H3323" s="7" t="n">
        <x:f>R2197</x:f>
        <x:v>0</x:v>
      </x:c>
      <x:c r="I3323" s="7" t="n">
        <x:f>SUMIFS('PO detail'!$W$1817:$W$1817,'PO detail'!$V$1817:$V$1817,"&gt;="&amp;E3323,'PO detail'!$V$1817:$V$1817,"&lt;"&amp;A3323)</x:f>
        <x:v>0</x:v>
      </x:c>
      <x:c r="J3323" s="7" t="n">
        <x:f>SUMIFS('PO detail'!$X$1817:$X$1817,'PO detail'!$V$1817:$V$1817,"&gt;="&amp;E3323,'PO detail'!$V$1817:$V$1817,"&lt;"&amp;A3323)</x:f>
        <x:v>0</x:v>
      </x:c>
      <x:c r="K3323" s="7" t="n">
        <x:f>SUMIFS('PO detail'!$Y$1817:$Y$1817,'PO detail'!$V$1817:$V$1817,"&gt;="&amp;E3323,'PO detail'!$V$1817:$V$1817,"&lt;"&amp;A3323)</x:f>
        <x:v>0</x:v>
      </x:c>
      <x:c r="L3323" s="7" t="n">
        <x:f>'Inventory detail'!F1071*Summary!$K$5*(A3323-E3323)/Summary!$K$6</x:f>
        <x:v>0</x:v>
      </x:c>
      <x:c r="M3323" s="7" t="n">
        <x:f>MAX(0,H3323-L3323)</x:f>
        <x:v>0</x:v>
      </x:c>
      <x:c r="N3323" s="7" t="n">
        <x:f>MAX(0,L3323-H3323)</x:f>
        <x:v>0</x:v>
      </x:c>
      <x:c r="O3323" s="7" t="n">
        <x:f>MAX(0,F3323+I3323-N3323)</x:f>
        <x:v>0</x:v>
      </x:c>
      <x:c r="P3323" s="7" t="n">
        <x:f>MAX(0,N3323-F3323-I3323)</x:f>
        <x:v>0</x:v>
      </x:c>
      <x:c r="Q3323" s="7" t="n">
        <x:f>MAX(0,G3323+J3323-P3323)</x:f>
        <x:v>3000</x:v>
      </x:c>
      <x:c r="R3323" s="7" t="n">
        <x:f>M3323+MAX(0,K3323-MAX(0,P3323-G3323-J3323))</x:f>
        <x:v>0</x:v>
      </x:c>
      <x:c r="S3323" s="7" t="n">
        <x:f>SUM(O3323,Q3323,R3323)</x:f>
        <x:v>3000</x:v>
      </x:c>
      <x:c r="T3323" s="14" t="n">
        <x:f>'Inventory detail'!T1071</x:f>
        <x:v>0.0836</x:v>
      </x:c>
      <x:c r="U3323" s="14" t="n">
        <x:f>'Inventory detail'!U1071</x:f>
        <x:v>0.12276</x:v>
      </x:c>
      <x:c r="V3323" s="9" t="n">
        <x:f>O3323*T3323</x:f>
        <x:v>0</x:v>
      </x:c>
      <x:c r="W3323" s="9" t="n">
        <x:f>Q3323*T3323</x:f>
        <x:v>250.79999999999998</x:v>
      </x:c>
      <x:c r="X3323" s="9" t="n">
        <x:f>R3323*T3323</x:f>
        <x:v>0</x:v>
      </x:c>
      <x:c r="Y3323" s="9" t="n">
        <x:f>S3323*T3323</x:f>
        <x:v>250.79999999999998</x:v>
      </x:c>
      <x:c r="Z3323" s="9" t="n">
        <x:f>IF(ISNUMBER(U3323),S3323*(U3323-T3323),"n.a.")</x:f>
        <x:v>117.48</x:v>
      </x:c>
      <x:c r="AA3323" s="9" t="n">
        <x:f>IF(ISNUMBER(U3323),Y3323,0)</x:f>
        <x:v>250.79999999999998</x:v>
      </x:c>
      <x:c r="AB3323" s="7" t="n">
        <x:f>MAX(0,L3323-SUM(F3323:K3323))</x:f>
        <x:v>0</x:v>
      </x:c>
    </x:row>
    <x:row r="3324" ht="22" customHeight="1">
      <x:c r="A3324" s="18" t="n">
        <x:f>Summary!E$41</x:f>
        <x:v>46388</x:v>
      </x:c>
      <x:c r="B3324" s="2" t="str">
        <x:f>'Inventory detail'!A1072</x:f>
        <x:v>POUC</x:v>
      </x:c>
      <x:c r="C3324" s="2" t="str">
        <x:f>'Inventory detail'!B1072</x:f>
        <x:v>60</x:v>
      </x:c>
      <x:c r="D3324" s="2" t="str">
        <x:f>'Inventory detail'!C1072</x:f>
        <x:v>MP1218G</x:v>
      </x:c>
      <x:c r="E3324" s="10" t="n">
        <x:f>A2198</x:f>
        <x:v>46357</x:v>
      </x:c>
      <x:c r="F3324" s="7" t="n">
        <x:f>O2198</x:f>
        <x:v>0</x:v>
      </x:c>
      <x:c r="G3324" s="7" t="n">
        <x:f>Q2198</x:f>
        <x:v>0</x:v>
      </x:c>
      <x:c r="H3324" s="7" t="n">
        <x:f>R2198</x:f>
        <x:v>0</x:v>
      </x:c>
      <x:c r="I3324" s="7" t="n">
        <x:f>0</x:f>
        <x:v>0</x:v>
      </x:c>
      <x:c r="J3324" s="7" t="n">
        <x:f>0</x:f>
        <x:v>0</x:v>
      </x:c>
      <x:c r="K3324" s="7" t="n">
        <x:f>0</x:f>
        <x:v>0</x:v>
      </x:c>
      <x:c r="L3324" s="7" t="n">
        <x:f>'Inventory detail'!F1072*Summary!$K$5*(A3324-E3324)/Summary!$K$6</x:f>
        <x:v>0</x:v>
      </x:c>
      <x:c r="M3324" s="7" t="n">
        <x:f>MAX(0,H3324-L3324)</x:f>
        <x:v>0</x:v>
      </x:c>
      <x:c r="N3324" s="7" t="n">
        <x:f>MAX(0,L3324-H3324)</x:f>
        <x:v>0</x:v>
      </x:c>
      <x:c r="O3324" s="7" t="n">
        <x:f>MAX(0,F3324+I3324-N3324)</x:f>
        <x:v>0</x:v>
      </x:c>
      <x:c r="P3324" s="7" t="n">
        <x:f>MAX(0,N3324-F3324-I3324)</x:f>
        <x:v>0</x:v>
      </x:c>
      <x:c r="Q3324" s="7" t="n">
        <x:f>MAX(0,G3324+J3324-P3324)</x:f>
        <x:v>0</x:v>
      </x:c>
      <x:c r="R3324" s="7" t="n">
        <x:f>M3324+MAX(0,K3324-MAX(0,P3324-G3324-J3324))</x:f>
        <x:v>0</x:v>
      </x:c>
      <x:c r="S3324" s="7" t="n">
        <x:f>SUM(O3324,Q3324,R3324)</x:f>
        <x:v>0</x:v>
      </x:c>
      <x:c r="T3324" s="14" t="n">
        <x:f>'Inventory detail'!T1072</x:f>
        <x:v>10.37</x:v>
      </x:c>
      <x:c r="U3324" s="14" t="str">
        <x:f>'Inventory detail'!U1072</x:f>
        <x:v>n.a.</x:v>
      </x:c>
      <x:c r="V3324" s="9" t="n">
        <x:f>O3324*T3324</x:f>
        <x:v>0</x:v>
      </x:c>
      <x:c r="W3324" s="9" t="n">
        <x:f>Q3324*T3324</x:f>
        <x:v>0</x:v>
      </x:c>
      <x:c r="X3324" s="9" t="n">
        <x:f>R3324*T3324</x:f>
        <x:v>0</x:v>
      </x:c>
      <x:c r="Y3324" s="9" t="n">
        <x:f>S3324*T3324</x:f>
        <x:v>0</x:v>
      </x:c>
      <x:c r="Z3324" s="9" t="str">
        <x:f>IF(ISNUMBER(U3324),S3324*(U3324-T3324),"n.a.")</x:f>
        <x:v>n.a.</x:v>
      </x:c>
      <x:c r="AA3324" s="9" t="n">
        <x:f>IF(ISNUMBER(U3324),Y3324,0)</x:f>
        <x:v>0</x:v>
      </x:c>
      <x:c r="AB3324" s="7" t="n">
        <x:f>MAX(0,L3324-SUM(F3324:K3324))</x:f>
        <x:v>0</x:v>
      </x:c>
    </x:row>
    <x:row r="3325" ht="22" customHeight="1">
      <x:c r="A3325" s="18" t="n">
        <x:f>Summary!E$41</x:f>
        <x:v>46388</x:v>
      </x:c>
      <x:c r="B3325" s="2" t="str">
        <x:f>'Inventory detail'!A1073</x:f>
        <x:v>POUC</x:v>
      </x:c>
      <x:c r="C3325" s="2" t="str">
        <x:f>'Inventory detail'!B1073</x:f>
        <x:v>60</x:v>
      </x:c>
      <x:c r="D3325" s="2" t="str">
        <x:f>'Inventory detail'!C1073</x:f>
        <x:v>PCSP</x:v>
      </x:c>
      <x:c r="E3325" s="10" t="n">
        <x:f>A2199</x:f>
        <x:v>46357</x:v>
      </x:c>
      <x:c r="F3325" s="7" t="n">
        <x:f>O2199</x:f>
        <x:v>0</x:v>
      </x:c>
      <x:c r="G3325" s="7" t="n">
        <x:f>Q2199</x:f>
        <x:v>0</x:v>
      </x:c>
      <x:c r="H3325" s="7" t="n">
        <x:f>R2199</x:f>
        <x:v>533</x:v>
      </x:c>
      <x:c r="I3325" s="7" t="n">
        <x:f>0</x:f>
        <x:v>0</x:v>
      </x:c>
      <x:c r="J3325" s="7" t="n">
        <x:f>0</x:f>
        <x:v>0</x:v>
      </x:c>
      <x:c r="K3325" s="7" t="n">
        <x:f>0</x:f>
        <x:v>0</x:v>
      </x:c>
      <x:c r="L3325" s="7" t="n">
        <x:f>'Inventory detail'!F1073*Summary!$K$5*(A3325-E3325)/Summary!$K$6</x:f>
        <x:v>0</x:v>
      </x:c>
      <x:c r="M3325" s="7" t="n">
        <x:f>MAX(0,H3325-L3325)</x:f>
        <x:v>533</x:v>
      </x:c>
      <x:c r="N3325" s="7" t="n">
        <x:f>MAX(0,L3325-H3325)</x:f>
        <x:v>0</x:v>
      </x:c>
      <x:c r="O3325" s="7" t="n">
        <x:f>MAX(0,F3325+I3325-N3325)</x:f>
        <x:v>0</x:v>
      </x:c>
      <x:c r="P3325" s="7" t="n">
        <x:f>MAX(0,N3325-F3325-I3325)</x:f>
        <x:v>0</x:v>
      </x:c>
      <x:c r="Q3325" s="7" t="n">
        <x:f>MAX(0,G3325+J3325-P3325)</x:f>
        <x:v>0</x:v>
      </x:c>
      <x:c r="R3325" s="7" t="n">
        <x:f>M3325+MAX(0,K3325-MAX(0,P3325-G3325-J3325))</x:f>
        <x:v>533</x:v>
      </x:c>
      <x:c r="S3325" s="7" t="n">
        <x:f>SUM(O3325,Q3325,R3325)</x:f>
        <x:v>533</x:v>
      </x:c>
      <x:c r="T3325" s="14" t="n">
        <x:f>'Inventory detail'!T1073</x:f>
        <x:v>0.11</x:v>
      </x:c>
      <x:c r="U3325" s="14" t="str">
        <x:f>'Inventory detail'!U1073</x:f>
        <x:v>n.a.</x:v>
      </x:c>
      <x:c r="V3325" s="9" t="n">
        <x:f>O3325*T3325</x:f>
        <x:v>0</x:v>
      </x:c>
      <x:c r="W3325" s="9" t="n">
        <x:f>Q3325*T3325</x:f>
        <x:v>0</x:v>
      </x:c>
      <x:c r="X3325" s="9" t="n">
        <x:f>R3325*T3325</x:f>
        <x:v>58.63</x:v>
      </x:c>
      <x:c r="Y3325" s="9" t="n">
        <x:f>S3325*T3325</x:f>
        <x:v>58.63</x:v>
      </x:c>
      <x:c r="Z3325" s="9" t="str">
        <x:f>IF(ISNUMBER(U3325),S3325*(U3325-T3325),"n.a.")</x:f>
        <x:v>n.a.</x:v>
      </x:c>
      <x:c r="AA3325" s="9" t="n">
        <x:f>IF(ISNUMBER(U3325),Y3325,0)</x:f>
        <x:v>0</x:v>
      </x:c>
      <x:c r="AB3325" s="7" t="n">
        <x:f>MAX(0,L3325-SUM(F3325:K3325))</x:f>
        <x:v>0</x:v>
      </x:c>
    </x:row>
    <x:row r="3326" ht="22" customHeight="1">
      <x:c r="A3326" s="18" t="n">
        <x:f>Summary!E$41</x:f>
        <x:v>46388</x:v>
      </x:c>
      <x:c r="B3326" s="2" t="str">
        <x:f>'Inventory detail'!A1074</x:f>
        <x:v>POUC</x:v>
      </x:c>
      <x:c r="C3326" s="2" t="str">
        <x:f>'Inventory detail'!B1074</x:f>
        <x:v>60</x:v>
      </x:c>
      <x:c r="D3326" s="2" t="str">
        <x:f>'Inventory detail'!C1074</x:f>
        <x:v>SCH7</x:v>
      </x:c>
      <x:c r="E3326" s="10" t="n">
        <x:f>A2200</x:f>
        <x:v>46357</x:v>
      </x:c>
      <x:c r="F3326" s="7" t="n">
        <x:f>O2200</x:f>
        <x:v>0</x:v>
      </x:c>
      <x:c r="G3326" s="7" t="n">
        <x:f>Q2200</x:f>
        <x:v>0</x:v>
      </x:c>
      <x:c r="H3326" s="7" t="n">
        <x:f>R2200</x:f>
        <x:v>4000</x:v>
      </x:c>
      <x:c r="I3326" s="7" t="n">
        <x:f>0</x:f>
        <x:v>0</x:v>
      </x:c>
      <x:c r="J3326" s="7" t="n">
        <x:f>0</x:f>
        <x:v>0</x:v>
      </x:c>
      <x:c r="K3326" s="7" t="n">
        <x:f>0</x:f>
        <x:v>0</x:v>
      </x:c>
      <x:c r="L3326" s="7" t="n">
        <x:f>'Inventory detail'!F1074*Summary!$K$5*(A3326-E3326)/Summary!$K$6</x:f>
        <x:v>0</x:v>
      </x:c>
      <x:c r="M3326" s="7" t="n">
        <x:f>MAX(0,H3326-L3326)</x:f>
        <x:v>4000</x:v>
      </x:c>
      <x:c r="N3326" s="7" t="n">
        <x:f>MAX(0,L3326-H3326)</x:f>
        <x:v>0</x:v>
      </x:c>
      <x:c r="O3326" s="7" t="n">
        <x:f>MAX(0,F3326+I3326-N3326)</x:f>
        <x:v>0</x:v>
      </x:c>
      <x:c r="P3326" s="7" t="n">
        <x:f>MAX(0,N3326-F3326-I3326)</x:f>
        <x:v>0</x:v>
      </x:c>
      <x:c r="Q3326" s="7" t="n">
        <x:f>MAX(0,G3326+J3326-P3326)</x:f>
        <x:v>0</x:v>
      </x:c>
      <x:c r="R3326" s="7" t="n">
        <x:f>M3326+MAX(0,K3326-MAX(0,P3326-G3326-J3326))</x:f>
        <x:v>4000</x:v>
      </x:c>
      <x:c r="S3326" s="7" t="n">
        <x:f>SUM(O3326,Q3326,R3326)</x:f>
        <x:v>4000</x:v>
      </x:c>
      <x:c r="T3326" s="14" t="n">
        <x:f>'Inventory detail'!T1074</x:f>
        <x:v>0.0095</x:v>
      </x:c>
      <x:c r="U3326" s="14" t="n">
        <x:f>'Inventory detail'!U1074</x:f>
        <x:v>0.010394999999999998</x:v>
      </x:c>
      <x:c r="V3326" s="9" t="n">
        <x:f>O3326*T3326</x:f>
        <x:v>0</x:v>
      </x:c>
      <x:c r="W3326" s="9" t="n">
        <x:f>Q3326*T3326</x:f>
        <x:v>0</x:v>
      </x:c>
      <x:c r="X3326" s="9" t="n">
        <x:f>R3326*T3326</x:f>
        <x:v>38</x:v>
      </x:c>
      <x:c r="Y3326" s="9" t="n">
        <x:f>S3326*T3326</x:f>
        <x:v>38</x:v>
      </x:c>
      <x:c r="Z3326" s="9" t="n">
        <x:f>IF(ISNUMBER(U3326),S3326*(U3326-T3326),"n.a.")</x:f>
        <x:v>3.579999999999993</x:v>
      </x:c>
      <x:c r="AA3326" s="9" t="n">
        <x:f>IF(ISNUMBER(U3326),Y3326,0)</x:f>
        <x:v>38</x:v>
      </x:c>
      <x:c r="AB3326" s="7" t="n">
        <x:f>MAX(0,L3326-SUM(F3326:K3326))</x:f>
        <x:v>0</x:v>
      </x:c>
    </x:row>
    <x:row r="3327" ht="22" customHeight="1">
      <x:c r="A3327" s="18" t="n">
        <x:f>Summary!E$41</x:f>
        <x:v>46388</x:v>
      </x:c>
      <x:c r="B3327" s="2" t="str">
        <x:f>'Inventory detail'!A1075</x:f>
        <x:v>POUC</x:v>
      </x:c>
      <x:c r="C3327" s="2" t="str">
        <x:f>'Inventory detail'!B1075</x:f>
        <x:v>60</x:v>
      </x:c>
      <x:c r="D3327" s="2" t="str">
        <x:f>'Inventory detail'!C1075</x:f>
        <x:v>MP1114G</x:v>
      </x:c>
      <x:c r="E3327" s="10" t="n">
        <x:f>A2201</x:f>
        <x:v>46357</x:v>
      </x:c>
      <x:c r="F3327" s="7" t="n">
        <x:f>O2201</x:f>
        <x:v>0</x:v>
      </x:c>
      <x:c r="G3327" s="7" t="n">
        <x:f>Q2201</x:f>
        <x:v>0</x:v>
      </x:c>
      <x:c r="H3327" s="7" t="n">
        <x:f>R2201</x:f>
        <x:v>0</x:v>
      </x:c>
      <x:c r="I3327" s="7" t="n">
        <x:f>0</x:f>
        <x:v>0</x:v>
      </x:c>
      <x:c r="J3327" s="7" t="n">
        <x:f>0</x:f>
        <x:v>0</x:v>
      </x:c>
      <x:c r="K3327" s="7" t="n">
        <x:f>0</x:f>
        <x:v>0</x:v>
      </x:c>
      <x:c r="L3327" s="7" t="n">
        <x:f>'Inventory detail'!F1075*Summary!$K$5*(A3327-E3327)/Summary!$K$6</x:f>
        <x:v>0</x:v>
      </x:c>
      <x:c r="M3327" s="7" t="n">
        <x:f>MAX(0,H3327-L3327)</x:f>
        <x:v>0</x:v>
      </x:c>
      <x:c r="N3327" s="7" t="n">
        <x:f>MAX(0,L3327-H3327)</x:f>
        <x:v>0</x:v>
      </x:c>
      <x:c r="O3327" s="7" t="n">
        <x:f>MAX(0,F3327+I3327-N3327)</x:f>
        <x:v>0</x:v>
      </x:c>
      <x:c r="P3327" s="7" t="n">
        <x:f>MAX(0,N3327-F3327-I3327)</x:f>
        <x:v>0</x:v>
      </x:c>
      <x:c r="Q3327" s="7" t="n">
        <x:f>MAX(0,G3327+J3327-P3327)</x:f>
        <x:v>0</x:v>
      </x:c>
      <x:c r="R3327" s="7" t="n">
        <x:f>M3327+MAX(0,K3327-MAX(0,P3327-G3327-J3327))</x:f>
        <x:v>0</x:v>
      </x:c>
      <x:c r="S3327" s="7" t="n">
        <x:f>SUM(O3327,Q3327,R3327)</x:f>
        <x:v>0</x:v>
      </x:c>
      <x:c r="T3327" s="14" t="n">
        <x:f>'Inventory detail'!T1075</x:f>
        <x:v>28.52</x:v>
      </x:c>
      <x:c r="U3327" s="14" t="str">
        <x:f>'Inventory detail'!U1075</x:f>
        <x:v>n.a.</x:v>
      </x:c>
      <x:c r="V3327" s="9" t="n">
        <x:f>O3327*T3327</x:f>
        <x:v>0</x:v>
      </x:c>
      <x:c r="W3327" s="9" t="n">
        <x:f>Q3327*T3327</x:f>
        <x:v>0</x:v>
      </x:c>
      <x:c r="X3327" s="9" t="n">
        <x:f>R3327*T3327</x:f>
        <x:v>0</x:v>
      </x:c>
      <x:c r="Y3327" s="9" t="n">
        <x:f>S3327*T3327</x:f>
        <x:v>0</x:v>
      </x:c>
      <x:c r="Z3327" s="9" t="str">
        <x:f>IF(ISNUMBER(U3327),S3327*(U3327-T3327),"n.a.")</x:f>
        <x:v>n.a.</x:v>
      </x:c>
      <x:c r="AA3327" s="9" t="n">
        <x:f>IF(ISNUMBER(U3327),Y3327,0)</x:f>
        <x:v>0</x:v>
      </x:c>
      <x:c r="AB3327" s="7" t="n">
        <x:f>MAX(0,L3327-SUM(F3327:K3327))</x:f>
        <x:v>0</x:v>
      </x:c>
    </x:row>
    <x:row r="3328" ht="22" customHeight="1">
      <x:c r="A3328" s="18" t="n">
        <x:f>Summary!E$41</x:f>
        <x:v>46388</x:v>
      </x:c>
      <x:c r="B3328" s="2" t="str">
        <x:f>'Inventory detail'!A1076</x:f>
        <x:v>POUC</x:v>
      </x:c>
      <x:c r="C3328" s="2" t="str">
        <x:f>'Inventory detail'!B1076</x:f>
        <x:v>60</x:v>
      </x:c>
      <x:c r="D3328" s="2" t="str">
        <x:f>'Inventory detail'!C1076</x:f>
        <x:v>MP1114M</x:v>
      </x:c>
      <x:c r="E3328" s="10" t="n">
        <x:f>A2202</x:f>
        <x:v>46357</x:v>
      </x:c>
      <x:c r="F3328" s="7" t="n">
        <x:f>O2202</x:f>
        <x:v>0</x:v>
      </x:c>
      <x:c r="G3328" s="7" t="n">
        <x:f>Q2202</x:f>
        <x:v>0</x:v>
      </x:c>
      <x:c r="H3328" s="7" t="n">
        <x:f>R2202</x:f>
        <x:v>0</x:v>
      </x:c>
      <x:c r="I3328" s="7" t="n">
        <x:f>0</x:f>
        <x:v>0</x:v>
      </x:c>
      <x:c r="J3328" s="7" t="n">
        <x:f>0</x:f>
        <x:v>0</x:v>
      </x:c>
      <x:c r="K3328" s="7" t="n">
        <x:f>0</x:f>
        <x:v>0</x:v>
      </x:c>
      <x:c r="L3328" s="7" t="n">
        <x:f>'Inventory detail'!F1076*Summary!$K$5*(A3328-E3328)/Summary!$K$6</x:f>
        <x:v>0</x:v>
      </x:c>
      <x:c r="M3328" s="7" t="n">
        <x:f>MAX(0,H3328-L3328)</x:f>
        <x:v>0</x:v>
      </x:c>
      <x:c r="N3328" s="7" t="n">
        <x:f>MAX(0,L3328-H3328)</x:f>
        <x:v>0</x:v>
      </x:c>
      <x:c r="O3328" s="7" t="n">
        <x:f>MAX(0,F3328+I3328-N3328)</x:f>
        <x:v>0</x:v>
      </x:c>
      <x:c r="P3328" s="7" t="n">
        <x:f>MAX(0,N3328-F3328-I3328)</x:f>
        <x:v>0</x:v>
      </x:c>
      <x:c r="Q3328" s="7" t="n">
        <x:f>MAX(0,G3328+J3328-P3328)</x:f>
        <x:v>0</x:v>
      </x:c>
      <x:c r="R3328" s="7" t="n">
        <x:f>M3328+MAX(0,K3328-MAX(0,P3328-G3328-J3328))</x:f>
        <x:v>0</x:v>
      </x:c>
      <x:c r="S3328" s="7" t="n">
        <x:f>SUM(O3328,Q3328,R3328)</x:f>
        <x:v>0</x:v>
      </x:c>
      <x:c r="T3328" s="14" t="n">
        <x:f>'Inventory detail'!T1076</x:f>
        <x:v>0.2852</x:v>
      </x:c>
      <x:c r="U3328" s="14" t="str">
        <x:f>'Inventory detail'!U1076</x:f>
        <x:v>n.a.</x:v>
      </x:c>
      <x:c r="V3328" s="9" t="n">
        <x:f>O3328*T3328</x:f>
        <x:v>0</x:v>
      </x:c>
      <x:c r="W3328" s="9" t="n">
        <x:f>Q3328*T3328</x:f>
        <x:v>0</x:v>
      </x:c>
      <x:c r="X3328" s="9" t="n">
        <x:f>R3328*T3328</x:f>
        <x:v>0</x:v>
      </x:c>
      <x:c r="Y3328" s="9" t="n">
        <x:f>S3328*T3328</x:f>
        <x:v>0</x:v>
      </x:c>
      <x:c r="Z3328" s="9" t="str">
        <x:f>IF(ISNUMBER(U3328),S3328*(U3328-T3328),"n.a.")</x:f>
        <x:v>n.a.</x:v>
      </x:c>
      <x:c r="AA3328" s="9" t="n">
        <x:f>IF(ISNUMBER(U3328),Y3328,0)</x:f>
        <x:v>0</x:v>
      </x:c>
      <x:c r="AB3328" s="7" t="n">
        <x:f>MAX(0,L3328-SUM(F3328:K3328))</x:f>
        <x:v>0</x:v>
      </x:c>
    </x:row>
    <x:row r="3329" ht="22" customHeight="1">
      <x:c r="A3329" s="18" t="n">
        <x:f>Summary!E$41</x:f>
        <x:v>46388</x:v>
      </x:c>
      <x:c r="B3329" s="2" t="str">
        <x:f>'Inventory detail'!A1077</x:f>
        <x:v>POUC</x:v>
      </x:c>
      <x:c r="C3329" s="2" t="str">
        <x:f>'Inventory detail'!B1077</x:f>
        <x:v>60</x:v>
      </x:c>
      <x:c r="D3329" s="2" t="str">
        <x:f>'Inventory detail'!C1077</x:f>
        <x:v>MP57G</x:v>
      </x:c>
      <x:c r="E3329" s="10" t="n">
        <x:f>A2203</x:f>
        <x:v>46357</x:v>
      </x:c>
      <x:c r="F3329" s="7" t="n">
        <x:f>O2203</x:f>
        <x:v>0</x:v>
      </x:c>
      <x:c r="G3329" s="7" t="n">
        <x:f>Q2203</x:f>
        <x:v>0</x:v>
      </x:c>
      <x:c r="H3329" s="7" t="n">
        <x:f>R2203</x:f>
        <x:v>0</x:v>
      </x:c>
      <x:c r="I3329" s="7" t="n">
        <x:f>0</x:f>
        <x:v>0</x:v>
      </x:c>
      <x:c r="J3329" s="7" t="n">
        <x:f>0</x:f>
        <x:v>0</x:v>
      </x:c>
      <x:c r="K3329" s="7" t="n">
        <x:f>0</x:f>
        <x:v>0</x:v>
      </x:c>
      <x:c r="L3329" s="7" t="n">
        <x:f>'Inventory detail'!F1077*Summary!$K$5*(A3329-E3329)/Summary!$K$6</x:f>
        <x:v>0</x:v>
      </x:c>
      <x:c r="M3329" s="7" t="n">
        <x:f>MAX(0,H3329-L3329)</x:f>
        <x:v>0</x:v>
      </x:c>
      <x:c r="N3329" s="7" t="n">
        <x:f>MAX(0,L3329-H3329)</x:f>
        <x:v>0</x:v>
      </x:c>
      <x:c r="O3329" s="7" t="n">
        <x:f>MAX(0,F3329+I3329-N3329)</x:f>
        <x:v>0</x:v>
      </x:c>
      <x:c r="P3329" s="7" t="n">
        <x:f>MAX(0,N3329-F3329-I3329)</x:f>
        <x:v>0</x:v>
      </x:c>
      <x:c r="Q3329" s="7" t="n">
        <x:f>MAX(0,G3329+J3329-P3329)</x:f>
        <x:v>0</x:v>
      </x:c>
      <x:c r="R3329" s="7" t="n">
        <x:f>M3329+MAX(0,K3329-MAX(0,P3329-G3329-J3329))</x:f>
        <x:v>0</x:v>
      </x:c>
      <x:c r="S3329" s="7" t="n">
        <x:f>SUM(O3329,Q3329,R3329)</x:f>
        <x:v>0</x:v>
      </x:c>
      <x:c r="T3329" s="14" t="n">
        <x:f>'Inventory detail'!T1077</x:f>
        <x:v>0.1637</x:v>
      </x:c>
      <x:c r="U3329" s="14" t="str">
        <x:f>'Inventory detail'!U1077</x:f>
        <x:v>n.a.</x:v>
      </x:c>
      <x:c r="V3329" s="9" t="n">
        <x:f>O3329*T3329</x:f>
        <x:v>0</x:v>
      </x:c>
      <x:c r="W3329" s="9" t="n">
        <x:f>Q3329*T3329</x:f>
        <x:v>0</x:v>
      </x:c>
      <x:c r="X3329" s="9" t="n">
        <x:f>R3329*T3329</x:f>
        <x:v>0</x:v>
      </x:c>
      <x:c r="Y3329" s="9" t="n">
        <x:f>S3329*T3329</x:f>
        <x:v>0</x:v>
      </x:c>
      <x:c r="Z3329" s="9" t="str">
        <x:f>IF(ISNUMBER(U3329),S3329*(U3329-T3329),"n.a.")</x:f>
        <x:v>n.a.</x:v>
      </x:c>
      <x:c r="AA3329" s="9" t="n">
        <x:f>IF(ISNUMBER(U3329),Y3329,0)</x:f>
        <x:v>0</x:v>
      </x:c>
      <x:c r="AB3329" s="7" t="n">
        <x:f>MAX(0,L3329-SUM(F3329:K3329))</x:f>
        <x:v>0</x:v>
      </x:c>
    </x:row>
    <x:row r="3330" ht="22" customHeight="1">
      <x:c r="A3330" s="18" t="n">
        <x:f>Summary!E$41</x:f>
        <x:v>46388</x:v>
      </x:c>
      <x:c r="B3330" s="2" t="str">
        <x:f>'Inventory detail'!A1078</x:f>
        <x:v>POUC</x:v>
      </x:c>
      <x:c r="C3330" s="2" t="str">
        <x:f>'Inventory detail'!B1078</x:f>
        <x:v>60</x:v>
      </x:c>
      <x:c r="D3330" s="2" t="str">
        <x:f>'Inventory detail'!C1078</x:f>
        <x:v>MP57M</x:v>
      </x:c>
      <x:c r="E3330" s="10" t="n">
        <x:f>A2204</x:f>
        <x:v>46357</x:v>
      </x:c>
      <x:c r="F3330" s="7" t="n">
        <x:f>O2204</x:f>
        <x:v>0</x:v>
      </x:c>
      <x:c r="G3330" s="7" t="n">
        <x:f>Q2204</x:f>
        <x:v>0</x:v>
      </x:c>
      <x:c r="H3330" s="7" t="n">
        <x:f>R2204</x:f>
        <x:v>0</x:v>
      </x:c>
      <x:c r="I3330" s="7" t="n">
        <x:f>0</x:f>
        <x:v>0</x:v>
      </x:c>
      <x:c r="J3330" s="7" t="n">
        <x:f>0</x:f>
        <x:v>0</x:v>
      </x:c>
      <x:c r="K3330" s="7" t="n">
        <x:f>0</x:f>
        <x:v>0</x:v>
      </x:c>
      <x:c r="L3330" s="7" t="n">
        <x:f>'Inventory detail'!F1078*Summary!$K$5*(A3330-E3330)/Summary!$K$6</x:f>
        <x:v>0</x:v>
      </x:c>
      <x:c r="M3330" s="7" t="n">
        <x:f>MAX(0,H3330-L3330)</x:f>
        <x:v>0</x:v>
      </x:c>
      <x:c r="N3330" s="7" t="n">
        <x:f>MAX(0,L3330-H3330)</x:f>
        <x:v>0</x:v>
      </x:c>
      <x:c r="O3330" s="7" t="n">
        <x:f>MAX(0,F3330+I3330-N3330)</x:f>
        <x:v>0</x:v>
      </x:c>
      <x:c r="P3330" s="7" t="n">
        <x:f>MAX(0,N3330-F3330-I3330)</x:f>
        <x:v>0</x:v>
      </x:c>
      <x:c r="Q3330" s="7" t="n">
        <x:f>MAX(0,G3330+J3330-P3330)</x:f>
        <x:v>0</x:v>
      </x:c>
      <x:c r="R3330" s="7" t="n">
        <x:f>M3330+MAX(0,K3330-MAX(0,P3330-G3330-J3330))</x:f>
        <x:v>0</x:v>
      </x:c>
      <x:c r="S3330" s="7" t="n">
        <x:f>SUM(O3330,Q3330,R3330)</x:f>
        <x:v>0</x:v>
      </x:c>
      <x:c r="T3330" s="14" t="n">
        <x:f>'Inventory detail'!T1078</x:f>
        <x:v>0.1637</x:v>
      </x:c>
      <x:c r="U3330" s="14" t="str">
        <x:f>'Inventory detail'!U1078</x:f>
        <x:v>n.a.</x:v>
      </x:c>
      <x:c r="V3330" s="9" t="n">
        <x:f>O3330*T3330</x:f>
        <x:v>0</x:v>
      </x:c>
      <x:c r="W3330" s="9" t="n">
        <x:f>Q3330*T3330</x:f>
        <x:v>0</x:v>
      </x:c>
      <x:c r="X3330" s="9" t="n">
        <x:f>R3330*T3330</x:f>
        <x:v>0</x:v>
      </x:c>
      <x:c r="Y3330" s="9" t="n">
        <x:f>S3330*T3330</x:f>
        <x:v>0</x:v>
      </x:c>
      <x:c r="Z3330" s="9" t="str">
        <x:f>IF(ISNUMBER(U3330),S3330*(U3330-T3330),"n.a.")</x:f>
        <x:v>n.a.</x:v>
      </x:c>
      <x:c r="AA3330" s="9" t="n">
        <x:f>IF(ISNUMBER(U3330),Y3330,0)</x:f>
        <x:v>0</x:v>
      </x:c>
      <x:c r="AB3330" s="7" t="n">
        <x:f>MAX(0,L3330-SUM(F3330:K3330))</x:f>
        <x:v>0</x:v>
      </x:c>
    </x:row>
    <x:row r="3331" ht="22" customHeight="1">
      <x:c r="A3331" s="18" t="n">
        <x:f>Summary!E$41</x:f>
        <x:v>46388</x:v>
      </x:c>
      <x:c r="B3331" s="2" t="str">
        <x:f>'Inventory detail'!A1079</x:f>
        <x:v>POUC</x:v>
      </x:c>
      <x:c r="C3331" s="2" t="str">
        <x:f>'Inventory detail'!B1079</x:f>
        <x:v>60</x:v>
      </x:c>
      <x:c r="D3331" s="2" t="str">
        <x:f>'Inventory detail'!C1079</x:f>
        <x:v>MP810G</x:v>
      </x:c>
      <x:c r="E3331" s="10" t="n">
        <x:f>A2205</x:f>
        <x:v>46357</x:v>
      </x:c>
      <x:c r="F3331" s="7" t="n">
        <x:f>O2205</x:f>
        <x:v>0</x:v>
      </x:c>
      <x:c r="G3331" s="7" t="n">
        <x:f>Q2205</x:f>
        <x:v>0</x:v>
      </x:c>
      <x:c r="H3331" s="7" t="n">
        <x:f>R2205</x:f>
        <x:v>0</x:v>
      </x:c>
      <x:c r="I3331" s="7" t="n">
        <x:f>0</x:f>
        <x:v>0</x:v>
      </x:c>
      <x:c r="J3331" s="7" t="n">
        <x:f>0</x:f>
        <x:v>0</x:v>
      </x:c>
      <x:c r="K3331" s="7" t="n">
        <x:f>0</x:f>
        <x:v>0</x:v>
      </x:c>
      <x:c r="L3331" s="7" t="n">
        <x:f>'Inventory detail'!F1079*Summary!$K$5*(A3331-E3331)/Summary!$K$6</x:f>
        <x:v>0</x:v>
      </x:c>
      <x:c r="M3331" s="7" t="n">
        <x:f>MAX(0,H3331-L3331)</x:f>
        <x:v>0</x:v>
      </x:c>
      <x:c r="N3331" s="7" t="n">
        <x:f>MAX(0,L3331-H3331)</x:f>
        <x:v>0</x:v>
      </x:c>
      <x:c r="O3331" s="7" t="n">
        <x:f>MAX(0,F3331+I3331-N3331)</x:f>
        <x:v>0</x:v>
      </x:c>
      <x:c r="P3331" s="7" t="n">
        <x:f>MAX(0,N3331-F3331-I3331)</x:f>
        <x:v>0</x:v>
      </x:c>
      <x:c r="Q3331" s="7" t="n">
        <x:f>MAX(0,G3331+J3331-P3331)</x:f>
        <x:v>0</x:v>
      </x:c>
      <x:c r="R3331" s="7" t="n">
        <x:f>M3331+MAX(0,K3331-MAX(0,P3331-G3331-J3331))</x:f>
        <x:v>0</x:v>
      </x:c>
      <x:c r="S3331" s="7" t="n">
        <x:f>SUM(O3331,Q3331,R3331)</x:f>
        <x:v>0</x:v>
      </x:c>
      <x:c r="T3331" s="14" t="n">
        <x:f>'Inventory detail'!T1079</x:f>
        <x:v>0.1573</x:v>
      </x:c>
      <x:c r="U3331" s="14" t="str">
        <x:f>'Inventory detail'!U1079</x:f>
        <x:v>n.a.</x:v>
      </x:c>
      <x:c r="V3331" s="9" t="n">
        <x:f>O3331*T3331</x:f>
        <x:v>0</x:v>
      </x:c>
      <x:c r="W3331" s="9" t="n">
        <x:f>Q3331*T3331</x:f>
        <x:v>0</x:v>
      </x:c>
      <x:c r="X3331" s="9" t="n">
        <x:f>R3331*T3331</x:f>
        <x:v>0</x:v>
      </x:c>
      <x:c r="Y3331" s="9" t="n">
        <x:f>S3331*T3331</x:f>
        <x:v>0</x:v>
      </x:c>
      <x:c r="Z3331" s="9" t="str">
        <x:f>IF(ISNUMBER(U3331),S3331*(U3331-T3331),"n.a.")</x:f>
        <x:v>n.a.</x:v>
      </x:c>
      <x:c r="AA3331" s="9" t="n">
        <x:f>IF(ISNUMBER(U3331),Y3331,0)</x:f>
        <x:v>0</x:v>
      </x:c>
      <x:c r="AB3331" s="7" t="n">
        <x:f>MAX(0,L3331-SUM(F3331:K3331))</x:f>
        <x:v>0</x:v>
      </x:c>
    </x:row>
    <x:row r="3332" ht="22" customHeight="1">
      <x:c r="A3332" s="18" t="n">
        <x:f>Summary!E$41</x:f>
        <x:v>46388</x:v>
      </x:c>
      <x:c r="B3332" s="2" t="str">
        <x:f>'Inventory detail'!A1080</x:f>
        <x:v>POUC</x:v>
      </x:c>
      <x:c r="C3332" s="2" t="str">
        <x:f>'Inventory detail'!B1080</x:f>
        <x:v>60</x:v>
      </x:c>
      <x:c r="D3332" s="2" t="str">
        <x:f>'Inventory detail'!C1080</x:f>
        <x:v>MP810M</x:v>
      </x:c>
      <x:c r="E3332" s="10" t="n">
        <x:f>A2206</x:f>
        <x:v>46357</x:v>
      </x:c>
      <x:c r="F3332" s="7" t="n">
        <x:f>O2206</x:f>
        <x:v>0</x:v>
      </x:c>
      <x:c r="G3332" s="7" t="n">
        <x:f>Q2206</x:f>
        <x:v>0</x:v>
      </x:c>
      <x:c r="H3332" s="7" t="n">
        <x:f>R2206</x:f>
        <x:v>0</x:v>
      </x:c>
      <x:c r="I3332" s="7" t="n">
        <x:f>0</x:f>
        <x:v>0</x:v>
      </x:c>
      <x:c r="J3332" s="7" t="n">
        <x:f>0</x:f>
        <x:v>0</x:v>
      </x:c>
      <x:c r="K3332" s="7" t="n">
        <x:f>0</x:f>
        <x:v>0</x:v>
      </x:c>
      <x:c r="L3332" s="7" t="n">
        <x:f>'Inventory detail'!F1080*Summary!$K$5*(A3332-E3332)/Summary!$K$6</x:f>
        <x:v>0</x:v>
      </x:c>
      <x:c r="M3332" s="7" t="n">
        <x:f>MAX(0,H3332-L3332)</x:f>
        <x:v>0</x:v>
      </x:c>
      <x:c r="N3332" s="7" t="n">
        <x:f>MAX(0,L3332-H3332)</x:f>
        <x:v>0</x:v>
      </x:c>
      <x:c r="O3332" s="7" t="n">
        <x:f>MAX(0,F3332+I3332-N3332)</x:f>
        <x:v>0</x:v>
      </x:c>
      <x:c r="P3332" s="7" t="n">
        <x:f>MAX(0,N3332-F3332-I3332)</x:f>
        <x:v>0</x:v>
      </x:c>
      <x:c r="Q3332" s="7" t="n">
        <x:f>MAX(0,G3332+J3332-P3332)</x:f>
        <x:v>0</x:v>
      </x:c>
      <x:c r="R3332" s="7" t="n">
        <x:f>M3332+MAX(0,K3332-MAX(0,P3332-G3332-J3332))</x:f>
        <x:v>0</x:v>
      </x:c>
      <x:c r="S3332" s="7" t="n">
        <x:f>SUM(O3332,Q3332,R3332)</x:f>
        <x:v>0</x:v>
      </x:c>
      <x:c r="T3332" s="14" t="n">
        <x:f>'Inventory detail'!T1080</x:f>
        <x:v>0.1573</x:v>
      </x:c>
      <x:c r="U3332" s="14" t="str">
        <x:f>'Inventory detail'!U1080</x:f>
        <x:v>n.a.</x:v>
      </x:c>
      <x:c r="V3332" s="9" t="n">
        <x:f>O3332*T3332</x:f>
        <x:v>0</x:v>
      </x:c>
      <x:c r="W3332" s="9" t="n">
        <x:f>Q3332*T3332</x:f>
        <x:v>0</x:v>
      </x:c>
      <x:c r="X3332" s="9" t="n">
        <x:f>R3332*T3332</x:f>
        <x:v>0</x:v>
      </x:c>
      <x:c r="Y3332" s="9" t="n">
        <x:f>S3332*T3332</x:f>
        <x:v>0</x:v>
      </x:c>
      <x:c r="Z3332" s="9" t="str">
        <x:f>IF(ISNUMBER(U3332),S3332*(U3332-T3332),"n.a.")</x:f>
        <x:v>n.a.</x:v>
      </x:c>
      <x:c r="AA3332" s="9" t="n">
        <x:f>IF(ISNUMBER(U3332),Y3332,0)</x:f>
        <x:v>0</x:v>
      </x:c>
      <x:c r="AB3332" s="7" t="n">
        <x:f>MAX(0,L3332-SUM(F3332:K3332))</x:f>
        <x:v>0</x:v>
      </x:c>
    </x:row>
    <x:row r="3333" ht="22" customHeight="1">
      <x:c r="A3333" s="18" t="n">
        <x:f>Summary!E$41</x:f>
        <x:v>46388</x:v>
      </x:c>
      <x:c r="B3333" s="2" t="str">
        <x:f>'Inventory detail'!A1081</x:f>
        <x:v>POUC</x:v>
      </x:c>
      <x:c r="C3333" s="2" t="str">
        <x:f>'Inventory detail'!B1081</x:f>
        <x:v>60</x:v>
      </x:c>
      <x:c r="D3333" s="2" t="str">
        <x:f>'Inventory detail'!C1081</x:f>
        <x:v>MPASCG</x:v>
      </x:c>
      <x:c r="E3333" s="10" t="n">
        <x:f>A2207</x:f>
        <x:v>46357</x:v>
      </x:c>
      <x:c r="F3333" s="7" t="n">
        <x:f>O2207</x:f>
        <x:v>0</x:v>
      </x:c>
      <x:c r="G3333" s="7" t="n">
        <x:f>Q2207</x:f>
        <x:v>0</x:v>
      </x:c>
      <x:c r="H3333" s="7" t="n">
        <x:f>R2207</x:f>
        <x:v>0</x:v>
      </x:c>
      <x:c r="I3333" s="7" t="n">
        <x:f>0</x:f>
        <x:v>0</x:v>
      </x:c>
      <x:c r="J3333" s="7" t="n">
        <x:f>0</x:f>
        <x:v>0</x:v>
      </x:c>
      <x:c r="K3333" s="7" t="n">
        <x:f>0</x:f>
        <x:v>0</x:v>
      </x:c>
      <x:c r="L3333" s="7" t="n">
        <x:f>'Inventory detail'!F1081*Summary!$K$5*(A3333-E3333)/Summary!$K$6</x:f>
        <x:v>0</x:v>
      </x:c>
      <x:c r="M3333" s="7" t="n">
        <x:f>MAX(0,H3333-L3333)</x:f>
        <x:v>0</x:v>
      </x:c>
      <x:c r="N3333" s="7" t="n">
        <x:f>MAX(0,L3333-H3333)</x:f>
        <x:v>0</x:v>
      </x:c>
      <x:c r="O3333" s="7" t="n">
        <x:f>MAX(0,F3333+I3333-N3333)</x:f>
        <x:v>0</x:v>
      </x:c>
      <x:c r="P3333" s="7" t="n">
        <x:f>MAX(0,N3333-F3333-I3333)</x:f>
        <x:v>0</x:v>
      </x:c>
      <x:c r="Q3333" s="7" t="n">
        <x:f>MAX(0,G3333+J3333-P3333)</x:f>
        <x:v>0</x:v>
      </x:c>
      <x:c r="R3333" s="7" t="n">
        <x:f>M3333+MAX(0,K3333-MAX(0,P3333-G3333-J3333))</x:f>
        <x:v>0</x:v>
      </x:c>
      <x:c r="S3333" s="7" t="n">
        <x:f>SUM(O3333,Q3333,R3333)</x:f>
        <x:v>0</x:v>
      </x:c>
      <x:c r="T3333" s="14" t="n">
        <x:f>'Inventory detail'!T1081</x:f>
        <x:v>0.1739</x:v>
      </x:c>
      <x:c r="U3333" s="14" t="str">
        <x:f>'Inventory detail'!U1081</x:f>
        <x:v>n.a.</x:v>
      </x:c>
      <x:c r="V3333" s="9" t="n">
        <x:f>O3333*T3333</x:f>
        <x:v>0</x:v>
      </x:c>
      <x:c r="W3333" s="9" t="n">
        <x:f>Q3333*T3333</x:f>
        <x:v>0</x:v>
      </x:c>
      <x:c r="X3333" s="9" t="n">
        <x:f>R3333*T3333</x:f>
        <x:v>0</x:v>
      </x:c>
      <x:c r="Y3333" s="9" t="n">
        <x:f>S3333*T3333</x:f>
        <x:v>0</x:v>
      </x:c>
      <x:c r="Z3333" s="9" t="str">
        <x:f>IF(ISNUMBER(U3333),S3333*(U3333-T3333),"n.a.")</x:f>
        <x:v>n.a.</x:v>
      </x:c>
      <x:c r="AA3333" s="9" t="n">
        <x:f>IF(ISNUMBER(U3333),Y3333,0)</x:f>
        <x:v>0</x:v>
      </x:c>
      <x:c r="AB3333" s="7" t="n">
        <x:f>MAX(0,L3333-SUM(F3333:K3333))</x:f>
        <x:v>0</x:v>
      </x:c>
    </x:row>
    <x:row r="3334" ht="22" customHeight="1">
      <x:c r="A3334" s="18" t="n">
        <x:f>Summary!E$41</x:f>
        <x:v>46388</x:v>
      </x:c>
      <x:c r="B3334" s="2" t="str">
        <x:f>'Inventory detail'!A1082</x:f>
        <x:v>POUC</x:v>
      </x:c>
      <x:c r="C3334" s="2" t="str">
        <x:f>'Inventory detail'!B1082</x:f>
        <x:v>60</x:v>
      </x:c>
      <x:c r="D3334" s="2" t="str">
        <x:f>'Inventory detail'!C1082</x:f>
        <x:v>MPASCM</x:v>
      </x:c>
      <x:c r="E3334" s="10" t="n">
        <x:f>A2208</x:f>
        <x:v>46357</x:v>
      </x:c>
      <x:c r="F3334" s="7" t="n">
        <x:f>O2208</x:f>
        <x:v>0</x:v>
      </x:c>
      <x:c r="G3334" s="7" t="n">
        <x:f>Q2208</x:f>
        <x:v>0</x:v>
      </x:c>
      <x:c r="H3334" s="7" t="n">
        <x:f>R2208</x:f>
        <x:v>0</x:v>
      </x:c>
      <x:c r="I3334" s="7" t="n">
        <x:f>0</x:f>
        <x:v>0</x:v>
      </x:c>
      <x:c r="J3334" s="7" t="n">
        <x:f>0</x:f>
        <x:v>0</x:v>
      </x:c>
      <x:c r="K3334" s="7" t="n">
        <x:f>0</x:f>
        <x:v>0</x:v>
      </x:c>
      <x:c r="L3334" s="7" t="n">
        <x:f>'Inventory detail'!F1082*Summary!$K$5*(A3334-E3334)/Summary!$K$6</x:f>
        <x:v>0</x:v>
      </x:c>
      <x:c r="M3334" s="7" t="n">
        <x:f>MAX(0,H3334-L3334)</x:f>
        <x:v>0</x:v>
      </x:c>
      <x:c r="N3334" s="7" t="n">
        <x:f>MAX(0,L3334-H3334)</x:f>
        <x:v>0</x:v>
      </x:c>
      <x:c r="O3334" s="7" t="n">
        <x:f>MAX(0,F3334+I3334-N3334)</x:f>
        <x:v>0</x:v>
      </x:c>
      <x:c r="P3334" s="7" t="n">
        <x:f>MAX(0,N3334-F3334-I3334)</x:f>
        <x:v>0</x:v>
      </x:c>
      <x:c r="Q3334" s="7" t="n">
        <x:f>MAX(0,G3334+J3334-P3334)</x:f>
        <x:v>0</x:v>
      </x:c>
      <x:c r="R3334" s="7" t="n">
        <x:f>M3334+MAX(0,K3334-MAX(0,P3334-G3334-J3334))</x:f>
        <x:v>0</x:v>
      </x:c>
      <x:c r="S3334" s="7" t="n">
        <x:f>SUM(O3334,Q3334,R3334)</x:f>
        <x:v>0</x:v>
      </x:c>
      <x:c r="T3334" s="14" t="n">
        <x:f>'Inventory detail'!T1082</x:f>
        <x:v>0.1739</x:v>
      </x:c>
      <x:c r="U3334" s="14" t="str">
        <x:f>'Inventory detail'!U1082</x:f>
        <x:v>n.a.</x:v>
      </x:c>
      <x:c r="V3334" s="9" t="n">
        <x:f>O3334*T3334</x:f>
        <x:v>0</x:v>
      </x:c>
      <x:c r="W3334" s="9" t="n">
        <x:f>Q3334*T3334</x:f>
        <x:v>0</x:v>
      </x:c>
      <x:c r="X3334" s="9" t="n">
        <x:f>R3334*T3334</x:f>
        <x:v>0</x:v>
      </x:c>
      <x:c r="Y3334" s="9" t="n">
        <x:f>S3334*T3334</x:f>
        <x:v>0</x:v>
      </x:c>
      <x:c r="Z3334" s="9" t="str">
        <x:f>IF(ISNUMBER(U3334),S3334*(U3334-T3334),"n.a.")</x:f>
        <x:v>n.a.</x:v>
      </x:c>
      <x:c r="AA3334" s="9" t="n">
        <x:f>IF(ISNUMBER(U3334),Y3334,0)</x:f>
        <x:v>0</x:v>
      </x:c>
      <x:c r="AB3334" s="7" t="n">
        <x:f>MAX(0,L3334-SUM(F3334:K3334))</x:f>
        <x:v>0</x:v>
      </x:c>
    </x:row>
    <x:row r="3335" ht="22" customHeight="1">
      <x:c r="A3335" s="18" t="n">
        <x:f>Summary!E$41</x:f>
        <x:v>46388</x:v>
      </x:c>
      <x:c r="B3335" s="2" t="str">
        <x:f>'Inventory detail'!A1083</x:f>
        <x:v>POUC</x:v>
      </x:c>
      <x:c r="C3335" s="2" t="str">
        <x:f>'Inventory detail'!B1083</x:f>
        <x:v>60</x:v>
      </x:c>
      <x:c r="D3335" s="2" t="str">
        <x:f>'Inventory detail'!C1083</x:f>
        <x:v>MPBUSG</x:v>
      </x:c>
      <x:c r="E3335" s="10" t="n">
        <x:f>A2209</x:f>
        <x:v>46357</x:v>
      </x:c>
      <x:c r="F3335" s="7" t="n">
        <x:f>O2209</x:f>
        <x:v>0</x:v>
      </x:c>
      <x:c r="G3335" s="7" t="n">
        <x:f>Q2209</x:f>
        <x:v>0</x:v>
      </x:c>
      <x:c r="H3335" s="7" t="n">
        <x:f>R2209</x:f>
        <x:v>0</x:v>
      </x:c>
      <x:c r="I3335" s="7" t="n">
        <x:f>0</x:f>
        <x:v>0</x:v>
      </x:c>
      <x:c r="J3335" s="7" t="n">
        <x:f>0</x:f>
        <x:v>0</x:v>
      </x:c>
      <x:c r="K3335" s="7" t="n">
        <x:f>0</x:f>
        <x:v>0</x:v>
      </x:c>
      <x:c r="L3335" s="7" t="n">
        <x:f>'Inventory detail'!F1083*Summary!$K$5*(A3335-E3335)/Summary!$K$6</x:f>
        <x:v>0</x:v>
      </x:c>
      <x:c r="M3335" s="7" t="n">
        <x:f>MAX(0,H3335-L3335)</x:f>
        <x:v>0</x:v>
      </x:c>
      <x:c r="N3335" s="7" t="n">
        <x:f>MAX(0,L3335-H3335)</x:f>
        <x:v>0</x:v>
      </x:c>
      <x:c r="O3335" s="7" t="n">
        <x:f>MAX(0,F3335+I3335-N3335)</x:f>
        <x:v>0</x:v>
      </x:c>
      <x:c r="P3335" s="7" t="n">
        <x:f>MAX(0,N3335-F3335-I3335)</x:f>
        <x:v>0</x:v>
      </x:c>
      <x:c r="Q3335" s="7" t="n">
        <x:f>MAX(0,G3335+J3335-P3335)</x:f>
        <x:v>0</x:v>
      </x:c>
      <x:c r="R3335" s="7" t="n">
        <x:f>M3335+MAX(0,K3335-MAX(0,P3335-G3335-J3335))</x:f>
        <x:v>0</x:v>
      </x:c>
      <x:c r="S3335" s="7" t="n">
        <x:f>SUM(O3335,Q3335,R3335)</x:f>
        <x:v>0</x:v>
      </x:c>
      <x:c r="T3335" s="14" t="n">
        <x:f>'Inventory detail'!T1083</x:f>
        <x:v>0.091</x:v>
      </x:c>
      <x:c r="U3335" s="14" t="str">
        <x:f>'Inventory detail'!U1083</x:f>
        <x:v>n.a.</x:v>
      </x:c>
      <x:c r="V3335" s="9" t="n">
        <x:f>O3335*T3335</x:f>
        <x:v>0</x:v>
      </x:c>
      <x:c r="W3335" s="9" t="n">
        <x:f>Q3335*T3335</x:f>
        <x:v>0</x:v>
      </x:c>
      <x:c r="X3335" s="9" t="n">
        <x:f>R3335*T3335</x:f>
        <x:v>0</x:v>
      </x:c>
      <x:c r="Y3335" s="9" t="n">
        <x:f>S3335*T3335</x:f>
        <x:v>0</x:v>
      </x:c>
      <x:c r="Z3335" s="9" t="str">
        <x:f>IF(ISNUMBER(U3335),S3335*(U3335-T3335),"n.a.")</x:f>
        <x:v>n.a.</x:v>
      </x:c>
      <x:c r="AA3335" s="9" t="n">
        <x:f>IF(ISNUMBER(U3335),Y3335,0)</x:f>
        <x:v>0</x:v>
      </x:c>
      <x:c r="AB3335" s="7" t="n">
        <x:f>MAX(0,L3335-SUM(F3335:K3335))</x:f>
        <x:v>0</x:v>
      </x:c>
    </x:row>
    <x:row r="3336" ht="22" customHeight="1">
      <x:c r="A3336" s="18" t="n">
        <x:f>Summary!E$41</x:f>
        <x:v>46388</x:v>
      </x:c>
      <x:c r="B3336" s="2" t="str">
        <x:f>'Inventory detail'!A1084</x:f>
        <x:v>POUC</x:v>
      </x:c>
      <x:c r="C3336" s="2" t="str">
        <x:f>'Inventory detail'!B1084</x:f>
        <x:v>60</x:v>
      </x:c>
      <x:c r="D3336" s="2" t="str">
        <x:f>'Inventory detail'!C1084</x:f>
        <x:v>MPBUSM</x:v>
      </x:c>
      <x:c r="E3336" s="10" t="n">
        <x:f>A2210</x:f>
        <x:v>46357</x:v>
      </x:c>
      <x:c r="F3336" s="7" t="n">
        <x:f>O2210</x:f>
        <x:v>0</x:v>
      </x:c>
      <x:c r="G3336" s="7" t="n">
        <x:f>Q2210</x:f>
        <x:v>0</x:v>
      </x:c>
      <x:c r="H3336" s="7" t="n">
        <x:f>R2210</x:f>
        <x:v>0</x:v>
      </x:c>
      <x:c r="I3336" s="7" t="n">
        <x:f>0</x:f>
        <x:v>0</x:v>
      </x:c>
      <x:c r="J3336" s="7" t="n">
        <x:f>0</x:f>
        <x:v>0</x:v>
      </x:c>
      <x:c r="K3336" s="7" t="n">
        <x:f>0</x:f>
        <x:v>0</x:v>
      </x:c>
      <x:c r="L3336" s="7" t="n">
        <x:f>'Inventory detail'!F1084*Summary!$K$5*(A3336-E3336)/Summary!$K$6</x:f>
        <x:v>0</x:v>
      </x:c>
      <x:c r="M3336" s="7" t="n">
        <x:f>MAX(0,H3336-L3336)</x:f>
        <x:v>0</x:v>
      </x:c>
      <x:c r="N3336" s="7" t="n">
        <x:f>MAX(0,L3336-H3336)</x:f>
        <x:v>0</x:v>
      </x:c>
      <x:c r="O3336" s="7" t="n">
        <x:f>MAX(0,F3336+I3336-N3336)</x:f>
        <x:v>0</x:v>
      </x:c>
      <x:c r="P3336" s="7" t="n">
        <x:f>MAX(0,N3336-F3336-I3336)</x:f>
        <x:v>0</x:v>
      </x:c>
      <x:c r="Q3336" s="7" t="n">
        <x:f>MAX(0,G3336+J3336-P3336)</x:f>
        <x:v>0</x:v>
      </x:c>
      <x:c r="R3336" s="7" t="n">
        <x:f>M3336+MAX(0,K3336-MAX(0,P3336-G3336-J3336))</x:f>
        <x:v>0</x:v>
      </x:c>
      <x:c r="S3336" s="7" t="n">
        <x:f>SUM(O3336,Q3336,R3336)</x:f>
        <x:v>0</x:v>
      </x:c>
      <x:c r="T3336" s="14" t="n">
        <x:f>'Inventory detail'!T1084</x:f>
        <x:v>0.091</x:v>
      </x:c>
      <x:c r="U3336" s="14" t="str">
        <x:f>'Inventory detail'!U1084</x:f>
        <x:v>n.a.</x:v>
      </x:c>
      <x:c r="V3336" s="9" t="n">
        <x:f>O3336*T3336</x:f>
        <x:v>0</x:v>
      </x:c>
      <x:c r="W3336" s="9" t="n">
        <x:f>Q3336*T3336</x:f>
        <x:v>0</x:v>
      </x:c>
      <x:c r="X3336" s="9" t="n">
        <x:f>R3336*T3336</x:f>
        <x:v>0</x:v>
      </x:c>
      <x:c r="Y3336" s="9" t="n">
        <x:f>S3336*T3336</x:f>
        <x:v>0</x:v>
      </x:c>
      <x:c r="Z3336" s="9" t="str">
        <x:f>IF(ISNUMBER(U3336),S3336*(U3336-T3336),"n.a.")</x:f>
        <x:v>n.a.</x:v>
      </x:c>
      <x:c r="AA3336" s="9" t="n">
        <x:f>IF(ISNUMBER(U3336),Y3336,0)</x:f>
        <x:v>0</x:v>
      </x:c>
      <x:c r="AB3336" s="7" t="n">
        <x:f>MAX(0,L3336-SUM(F3336:K3336))</x:f>
        <x:v>0</x:v>
      </x:c>
    </x:row>
    <x:row r="3337" ht="22" customHeight="1">
      <x:c r="A3337" s="18" t="n">
        <x:f>Summary!E$41</x:f>
        <x:v>46388</x:v>
      </x:c>
      <x:c r="B3337" s="2" t="str">
        <x:f>'Inventory detail'!A1085</x:f>
        <x:v>POUC</x:v>
      </x:c>
      <x:c r="C3337" s="2" t="str">
        <x:f>'Inventory detail'!B1085</x:f>
        <x:v>60</x:v>
      </x:c>
      <x:c r="D3337" s="2" t="str">
        <x:f>'Inventory detail'!C1085</x:f>
        <x:v>MPCGSCM</x:v>
      </x:c>
      <x:c r="E3337" s="10" t="n">
        <x:f>A2211</x:f>
        <x:v>46357</x:v>
      </x:c>
      <x:c r="F3337" s="7" t="n">
        <x:f>O2211</x:f>
        <x:v>0</x:v>
      </x:c>
      <x:c r="G3337" s="7" t="n">
        <x:f>Q2211</x:f>
        <x:v>0</x:v>
      </x:c>
      <x:c r="H3337" s="7" t="n">
        <x:f>R2211</x:f>
        <x:v>0</x:v>
      </x:c>
      <x:c r="I3337" s="7" t="n">
        <x:f>0</x:f>
        <x:v>0</x:v>
      </x:c>
      <x:c r="J3337" s="7" t="n">
        <x:f>0</x:f>
        <x:v>0</x:v>
      </x:c>
      <x:c r="K3337" s="7" t="n">
        <x:f>0</x:f>
        <x:v>0</x:v>
      </x:c>
      <x:c r="L3337" s="7" t="n">
        <x:f>'Inventory detail'!F1085*Summary!$K$5*(A3337-E3337)/Summary!$K$6</x:f>
        <x:v>0</x:v>
      </x:c>
      <x:c r="M3337" s="7" t="n">
        <x:f>MAX(0,H3337-L3337)</x:f>
        <x:v>0</x:v>
      </x:c>
      <x:c r="N3337" s="7" t="n">
        <x:f>MAX(0,L3337-H3337)</x:f>
        <x:v>0</x:v>
      </x:c>
      <x:c r="O3337" s="7" t="n">
        <x:f>MAX(0,F3337+I3337-N3337)</x:f>
        <x:v>0</x:v>
      </x:c>
      <x:c r="P3337" s="7" t="n">
        <x:f>MAX(0,N3337-F3337-I3337)</x:f>
        <x:v>0</x:v>
      </x:c>
      <x:c r="Q3337" s="7" t="n">
        <x:f>MAX(0,G3337+J3337-P3337)</x:f>
        <x:v>0</x:v>
      </x:c>
      <x:c r="R3337" s="7" t="n">
        <x:f>M3337+MAX(0,K3337-MAX(0,P3337-G3337-J3337))</x:f>
        <x:v>0</x:v>
      </x:c>
      <x:c r="S3337" s="7" t="n">
        <x:f>SUM(O3337,Q3337,R3337)</x:f>
        <x:v>0</x:v>
      </x:c>
      <x:c r="T3337" s="14" t="n">
        <x:f>'Inventory detail'!T1085</x:f>
        <x:v>0.2586</x:v>
      </x:c>
      <x:c r="U3337" s="14" t="str">
        <x:f>'Inventory detail'!U1085</x:f>
        <x:v>n.a.</x:v>
      </x:c>
      <x:c r="V3337" s="9" t="n">
        <x:f>O3337*T3337</x:f>
        <x:v>0</x:v>
      </x:c>
      <x:c r="W3337" s="9" t="n">
        <x:f>Q3337*T3337</x:f>
        <x:v>0</x:v>
      </x:c>
      <x:c r="X3337" s="9" t="n">
        <x:f>R3337*T3337</x:f>
        <x:v>0</x:v>
      </x:c>
      <x:c r="Y3337" s="9" t="n">
        <x:f>S3337*T3337</x:f>
        <x:v>0</x:v>
      </x:c>
      <x:c r="Z3337" s="9" t="str">
        <x:f>IF(ISNUMBER(U3337),S3337*(U3337-T3337),"n.a.")</x:f>
        <x:v>n.a.</x:v>
      </x:c>
      <x:c r="AA3337" s="9" t="n">
        <x:f>IF(ISNUMBER(U3337),Y3337,0)</x:f>
        <x:v>0</x:v>
      </x:c>
      <x:c r="AB3337" s="7" t="n">
        <x:f>MAX(0,L3337-SUM(F3337:K3337))</x:f>
        <x:v>0</x:v>
      </x:c>
    </x:row>
    <x:row r="3338" ht="22" customHeight="1">
      <x:c r="A3338" s="18" t="n">
        <x:f>Summary!E$41</x:f>
        <x:v>46388</x:v>
      </x:c>
      <x:c r="B3338" s="2" t="str">
        <x:f>'Inventory detail'!A1086</x:f>
        <x:v>POUC</x:v>
      </x:c>
      <x:c r="C3338" s="2" t="str">
        <x:f>'Inventory detail'!B1086</x:f>
        <x:v>60</x:v>
      </x:c>
      <x:c r="D3338" s="2" t="str">
        <x:f>'Inventory detail'!C1086</x:f>
        <x:v>MPGSCG</x:v>
      </x:c>
      <x:c r="E3338" s="10" t="n">
        <x:f>A2212</x:f>
        <x:v>46357</x:v>
      </x:c>
      <x:c r="F3338" s="7" t="n">
        <x:f>O2212</x:f>
        <x:v>0</x:v>
      </x:c>
      <x:c r="G3338" s="7" t="n">
        <x:f>Q2212</x:f>
        <x:v>0</x:v>
      </x:c>
      <x:c r="H3338" s="7" t="n">
        <x:f>R2212</x:f>
        <x:v>0</x:v>
      </x:c>
      <x:c r="I3338" s="7" t="n">
        <x:f>0</x:f>
        <x:v>0</x:v>
      </x:c>
      <x:c r="J3338" s="7" t="n">
        <x:f>0</x:f>
        <x:v>0</x:v>
      </x:c>
      <x:c r="K3338" s="7" t="n">
        <x:f>0</x:f>
        <x:v>0</x:v>
      </x:c>
      <x:c r="L3338" s="7" t="n">
        <x:f>'Inventory detail'!F1086*Summary!$K$5*(A3338-E3338)/Summary!$K$6</x:f>
        <x:v>0</x:v>
      </x:c>
      <x:c r="M3338" s="7" t="n">
        <x:f>MAX(0,H3338-L3338)</x:f>
        <x:v>0</x:v>
      </x:c>
      <x:c r="N3338" s="7" t="n">
        <x:f>MAX(0,L3338-H3338)</x:f>
        <x:v>0</x:v>
      </x:c>
      <x:c r="O3338" s="7" t="n">
        <x:f>MAX(0,F3338+I3338-N3338)</x:f>
        <x:v>0</x:v>
      </x:c>
      <x:c r="P3338" s="7" t="n">
        <x:f>MAX(0,N3338-F3338-I3338)</x:f>
        <x:v>0</x:v>
      </x:c>
      <x:c r="Q3338" s="7" t="n">
        <x:f>MAX(0,G3338+J3338-P3338)</x:f>
        <x:v>0</x:v>
      </x:c>
      <x:c r="R3338" s="7" t="n">
        <x:f>M3338+MAX(0,K3338-MAX(0,P3338-G3338-J3338))</x:f>
        <x:v>0</x:v>
      </x:c>
      <x:c r="S3338" s="7" t="n">
        <x:f>SUM(O3338,Q3338,R3338)</x:f>
        <x:v>0</x:v>
      </x:c>
      <x:c r="T3338" s="14" t="n">
        <x:f>'Inventory detail'!T1086</x:f>
        <x:v>0.19469999999999998</x:v>
      </x:c>
      <x:c r="U3338" s="14" t="str">
        <x:f>'Inventory detail'!U1086</x:f>
        <x:v>n.a.</x:v>
      </x:c>
      <x:c r="V3338" s="9" t="n">
        <x:f>O3338*T3338</x:f>
        <x:v>0</x:v>
      </x:c>
      <x:c r="W3338" s="9" t="n">
        <x:f>Q3338*T3338</x:f>
        <x:v>0</x:v>
      </x:c>
      <x:c r="X3338" s="9" t="n">
        <x:f>R3338*T3338</x:f>
        <x:v>0</x:v>
      </x:c>
      <x:c r="Y3338" s="9" t="n">
        <x:f>S3338*T3338</x:f>
        <x:v>0</x:v>
      </x:c>
      <x:c r="Z3338" s="9" t="str">
        <x:f>IF(ISNUMBER(U3338),S3338*(U3338-T3338),"n.a.")</x:f>
        <x:v>n.a.</x:v>
      </x:c>
      <x:c r="AA3338" s="9" t="n">
        <x:f>IF(ISNUMBER(U3338),Y3338,0)</x:f>
        <x:v>0</x:v>
      </x:c>
      <x:c r="AB3338" s="7" t="n">
        <x:f>MAX(0,L3338-SUM(F3338:K3338))</x:f>
        <x:v>0</x:v>
      </x:c>
    </x:row>
    <x:row r="3339" ht="22" customHeight="1">
      <x:c r="A3339" s="18" t="n">
        <x:f>Summary!E$41</x:f>
        <x:v>46388</x:v>
      </x:c>
      <x:c r="B3339" s="2" t="str">
        <x:f>'Inventory detail'!A1087</x:f>
        <x:v>POUC</x:v>
      </x:c>
      <x:c r="C3339" s="2" t="str">
        <x:f>'Inventory detail'!B1087</x:f>
        <x:v>60</x:v>
      </x:c>
      <x:c r="D3339" s="2" t="str">
        <x:f>'Inventory detail'!C1087</x:f>
        <x:v>MPGSCM</x:v>
      </x:c>
      <x:c r="E3339" s="10" t="n">
        <x:f>A2213</x:f>
        <x:v>46357</x:v>
      </x:c>
      <x:c r="F3339" s="7" t="n">
        <x:f>O2213</x:f>
        <x:v>0</x:v>
      </x:c>
      <x:c r="G3339" s="7" t="n">
        <x:f>Q2213</x:f>
        <x:v>0</x:v>
      </x:c>
      <x:c r="H3339" s="7" t="n">
        <x:f>R2213</x:f>
        <x:v>0</x:v>
      </x:c>
      <x:c r="I3339" s="7" t="n">
        <x:f>0</x:f>
        <x:v>0</x:v>
      </x:c>
      <x:c r="J3339" s="7" t="n">
        <x:f>0</x:f>
        <x:v>0</x:v>
      </x:c>
      <x:c r="K3339" s="7" t="n">
        <x:f>0</x:f>
        <x:v>0</x:v>
      </x:c>
      <x:c r="L3339" s="7" t="n">
        <x:f>'Inventory detail'!F1087*Summary!$K$5*(A3339-E3339)/Summary!$K$6</x:f>
        <x:v>0</x:v>
      </x:c>
      <x:c r="M3339" s="7" t="n">
        <x:f>MAX(0,H3339-L3339)</x:f>
        <x:v>0</x:v>
      </x:c>
      <x:c r="N3339" s="7" t="n">
        <x:f>MAX(0,L3339-H3339)</x:f>
        <x:v>0</x:v>
      </x:c>
      <x:c r="O3339" s="7" t="n">
        <x:f>MAX(0,F3339+I3339-N3339)</x:f>
        <x:v>0</x:v>
      </x:c>
      <x:c r="P3339" s="7" t="n">
        <x:f>MAX(0,N3339-F3339-I3339)</x:f>
        <x:v>0</x:v>
      </x:c>
      <x:c r="Q3339" s="7" t="n">
        <x:f>MAX(0,G3339+J3339-P3339)</x:f>
        <x:v>0</x:v>
      </x:c>
      <x:c r="R3339" s="7" t="n">
        <x:f>M3339+MAX(0,K3339-MAX(0,P3339-G3339-J3339))</x:f>
        <x:v>0</x:v>
      </x:c>
      <x:c r="S3339" s="7" t="n">
        <x:f>SUM(O3339,Q3339,R3339)</x:f>
        <x:v>0</x:v>
      </x:c>
      <x:c r="T3339" s="14" t="n">
        <x:f>'Inventory detail'!T1087</x:f>
        <x:v>0.19469999999999998</x:v>
      </x:c>
      <x:c r="U3339" s="14" t="str">
        <x:f>'Inventory detail'!U1087</x:f>
        <x:v>n.a.</x:v>
      </x:c>
      <x:c r="V3339" s="9" t="n">
        <x:f>O3339*T3339</x:f>
        <x:v>0</x:v>
      </x:c>
      <x:c r="W3339" s="9" t="n">
        <x:f>Q3339*T3339</x:f>
        <x:v>0</x:v>
      </x:c>
      <x:c r="X3339" s="9" t="n">
        <x:f>R3339*T3339</x:f>
        <x:v>0</x:v>
      </x:c>
      <x:c r="Y3339" s="9" t="n">
        <x:f>S3339*T3339</x:f>
        <x:v>0</x:v>
      </x:c>
      <x:c r="Z3339" s="9" t="str">
        <x:f>IF(ISNUMBER(U3339),S3339*(U3339-T3339),"n.a.")</x:f>
        <x:v>n.a.</x:v>
      </x:c>
      <x:c r="AA3339" s="9" t="n">
        <x:f>IF(ISNUMBER(U3339),Y3339,0)</x:f>
        <x:v>0</x:v>
      </x:c>
      <x:c r="AB3339" s="7" t="n">
        <x:f>MAX(0,L3339-SUM(F3339:K3339))</x:f>
        <x:v>0</x:v>
      </x:c>
    </x:row>
    <x:row r="3340" ht="22" customHeight="1">
      <x:c r="A3340" s="18" t="n">
        <x:f>Summary!E$41</x:f>
        <x:v>46388</x:v>
      </x:c>
      <x:c r="B3340" s="2" t="str">
        <x:f>'Inventory detail'!A1088</x:f>
        <x:v>WIRE</x:v>
      </x:c>
      <x:c r="C3340" s="2" t="str">
        <x:f>'Inventory detail'!B1088</x:f>
        <x:v>10</x:v>
      </x:c>
      <x:c r="D3340" s="2" t="str">
        <x:f>'Inventory detail'!C1088</x:f>
        <x:v>DL038BLU</x:v>
      </x:c>
      <x:c r="E3340" s="10" t="n">
        <x:f>A2214</x:f>
        <x:v>46357</x:v>
      </x:c>
      <x:c r="F3340" s="7" t="n">
        <x:f>O2214</x:f>
        <x:v>0</x:v>
      </x:c>
      <x:c r="G3340" s="7" t="n">
        <x:f>Q2214</x:f>
        <x:v>0</x:v>
      </x:c>
      <x:c r="H3340" s="7" t="n">
        <x:f>R2214</x:f>
        <x:v>0</x:v>
      </x:c>
      <x:c r="I3340" s="7" t="n">
        <x:f>0</x:f>
        <x:v>0</x:v>
      </x:c>
      <x:c r="J3340" s="7" t="n">
        <x:f>0</x:f>
        <x:v>0</x:v>
      </x:c>
      <x:c r="K3340" s="7" t="n">
        <x:f>0</x:f>
        <x:v>0</x:v>
      </x:c>
      <x:c r="L3340" s="7" t="n">
        <x:f>'Inventory detail'!F1088*Summary!$K$5*(A3340-E3340)/Summary!$K$6</x:f>
        <x:v>0</x:v>
      </x:c>
      <x:c r="M3340" s="7" t="n">
        <x:f>MAX(0,H3340-L3340)</x:f>
        <x:v>0</x:v>
      </x:c>
      <x:c r="N3340" s="7" t="n">
        <x:f>MAX(0,L3340-H3340)</x:f>
        <x:v>0</x:v>
      </x:c>
      <x:c r="O3340" s="7" t="n">
        <x:f>MAX(0,F3340+I3340-N3340)</x:f>
        <x:v>0</x:v>
      </x:c>
      <x:c r="P3340" s="7" t="n">
        <x:f>MAX(0,N3340-F3340-I3340)</x:f>
        <x:v>0</x:v>
      </x:c>
      <x:c r="Q3340" s="7" t="n">
        <x:f>MAX(0,G3340+J3340-P3340)</x:f>
        <x:v>0</x:v>
      </x:c>
      <x:c r="R3340" s="7" t="n">
        <x:f>M3340+MAX(0,K3340-MAX(0,P3340-G3340-J3340))</x:f>
        <x:v>0</x:v>
      </x:c>
      <x:c r="S3340" s="7" t="n">
        <x:f>SUM(O3340,Q3340,R3340)</x:f>
        <x:v>0</x:v>
      </x:c>
      <x:c r="T3340" s="14" t="n">
        <x:f>'Inventory detail'!T1088</x:f>
        <x:v>0.0369</x:v>
      </x:c>
      <x:c r="U3340" s="14" t="n">
        <x:f>'Inventory detail'!U1088</x:f>
        <x:v>0.0369</x:v>
      </x:c>
      <x:c r="V3340" s="9" t="n">
        <x:f>O3340*T3340</x:f>
        <x:v>0</x:v>
      </x:c>
      <x:c r="W3340" s="9" t="n">
        <x:f>Q3340*T3340</x:f>
        <x:v>0</x:v>
      </x:c>
      <x:c r="X3340" s="9" t="n">
        <x:f>R3340*T3340</x:f>
        <x:v>0</x:v>
      </x:c>
      <x:c r="Y3340" s="9" t="n">
        <x:f>S3340*T3340</x:f>
        <x:v>0</x:v>
      </x:c>
      <x:c r="Z3340" s="9" t="n">
        <x:f>IF(ISNUMBER(U3340),S3340*(U3340-T3340),"n.a.")</x:f>
        <x:v>0</x:v>
      </x:c>
      <x:c r="AA3340" s="9" t="n">
        <x:f>IF(ISNUMBER(U3340),Y3340,0)</x:f>
        <x:v>0</x:v>
      </x:c>
      <x:c r="AB3340" s="7" t="n">
        <x:f>MAX(0,L3340-SUM(F3340:K3340))</x:f>
        <x:v>0</x:v>
      </x:c>
    </x:row>
    <x:row r="3341" ht="22" customHeight="1">
      <x:c r="A3341" s="18" t="n">
        <x:f>Summary!E$41</x:f>
        <x:v>46388</x:v>
      </x:c>
      <x:c r="B3341" s="2" t="str">
        <x:f>'Inventory detail'!A1089</x:f>
        <x:v>WIRE</x:v>
      </x:c>
      <x:c r="C3341" s="2" t="str">
        <x:f>'Inventory detail'!B1089</x:f>
        <x:v>10</x:v>
      </x:c>
      <x:c r="D3341" s="2" t="str">
        <x:f>'Inventory detail'!C1089</x:f>
        <x:v>DL038RED</x:v>
      </x:c>
      <x:c r="E3341" s="10" t="n">
        <x:f>A2215</x:f>
        <x:v>46357</x:v>
      </x:c>
      <x:c r="F3341" s="7" t="n">
        <x:f>O2215</x:f>
        <x:v>0</x:v>
      </x:c>
      <x:c r="G3341" s="7" t="n">
        <x:f>Q2215</x:f>
        <x:v>0</x:v>
      </x:c>
      <x:c r="H3341" s="7" t="n">
        <x:f>R2215</x:f>
        <x:v>0</x:v>
      </x:c>
      <x:c r="I3341" s="7" t="n">
        <x:f>0</x:f>
        <x:v>0</x:v>
      </x:c>
      <x:c r="J3341" s="7" t="n">
        <x:f>0</x:f>
        <x:v>0</x:v>
      </x:c>
      <x:c r="K3341" s="7" t="n">
        <x:f>0</x:f>
        <x:v>0</x:v>
      </x:c>
      <x:c r="L3341" s="7" t="n">
        <x:f>'Inventory detail'!F1089*Summary!$K$5*(A3341-E3341)/Summary!$K$6</x:f>
        <x:v>0</x:v>
      </x:c>
      <x:c r="M3341" s="7" t="n">
        <x:f>MAX(0,H3341-L3341)</x:f>
        <x:v>0</x:v>
      </x:c>
      <x:c r="N3341" s="7" t="n">
        <x:f>MAX(0,L3341-H3341)</x:f>
        <x:v>0</x:v>
      </x:c>
      <x:c r="O3341" s="7" t="n">
        <x:f>MAX(0,F3341+I3341-N3341)</x:f>
        <x:v>0</x:v>
      </x:c>
      <x:c r="P3341" s="7" t="n">
        <x:f>MAX(0,N3341-F3341-I3341)</x:f>
        <x:v>0</x:v>
      </x:c>
      <x:c r="Q3341" s="7" t="n">
        <x:f>MAX(0,G3341+J3341-P3341)</x:f>
        <x:v>0</x:v>
      </x:c>
      <x:c r="R3341" s="7" t="n">
        <x:f>M3341+MAX(0,K3341-MAX(0,P3341-G3341-J3341))</x:f>
        <x:v>0</x:v>
      </x:c>
      <x:c r="S3341" s="7" t="n">
        <x:f>SUM(O3341,Q3341,R3341)</x:f>
        <x:v>0</x:v>
      </x:c>
      <x:c r="T3341" s="14" t="n">
        <x:f>'Inventory detail'!T1089</x:f>
        <x:v>0.0369</x:v>
      </x:c>
      <x:c r="U3341" s="14" t="n">
        <x:f>'Inventory detail'!U1089</x:f>
        <x:v>0.0369</x:v>
      </x:c>
      <x:c r="V3341" s="9" t="n">
        <x:f>O3341*T3341</x:f>
        <x:v>0</x:v>
      </x:c>
      <x:c r="W3341" s="9" t="n">
        <x:f>Q3341*T3341</x:f>
        <x:v>0</x:v>
      </x:c>
      <x:c r="X3341" s="9" t="n">
        <x:f>R3341*T3341</x:f>
        <x:v>0</x:v>
      </x:c>
      <x:c r="Y3341" s="9" t="n">
        <x:f>S3341*T3341</x:f>
        <x:v>0</x:v>
      </x:c>
      <x:c r="Z3341" s="9" t="n">
        <x:f>IF(ISNUMBER(U3341),S3341*(U3341-T3341),"n.a.")</x:f>
        <x:v>0</x:v>
      </x:c>
      <x:c r="AA3341" s="9" t="n">
        <x:f>IF(ISNUMBER(U3341),Y3341,0)</x:f>
        <x:v>0</x:v>
      </x:c>
      <x:c r="AB3341" s="7" t="n">
        <x:f>MAX(0,L3341-SUM(F3341:K3341))</x:f>
        <x:v>0</x:v>
      </x:c>
    </x:row>
    <x:row r="3342" ht="22" customHeight="1">
      <x:c r="A3342" s="18" t="n">
        <x:f>Summary!E$41</x:f>
        <x:v>46388</x:v>
      </x:c>
      <x:c r="B3342" s="2" t="str">
        <x:f>'Inventory detail'!A1090</x:f>
        <x:v>WIRE</x:v>
      </x:c>
      <x:c r="C3342" s="2" t="str">
        <x:f>'Inventory detail'!B1090</x:f>
        <x:v>10</x:v>
      </x:c>
      <x:c r="D3342" s="2" t="str">
        <x:f>'Inventory detail'!C1090</x:f>
        <x:v>DL516BLU</x:v>
      </x:c>
      <x:c r="E3342" s="10" t="n">
        <x:f>A2216</x:f>
        <x:v>46357</x:v>
      </x:c>
      <x:c r="F3342" s="7" t="n">
        <x:f>O2216</x:f>
        <x:v>0</x:v>
      </x:c>
      <x:c r="G3342" s="7" t="n">
        <x:f>Q2216</x:f>
        <x:v>0</x:v>
      </x:c>
      <x:c r="H3342" s="7" t="n">
        <x:f>R2216</x:f>
        <x:v>0</x:v>
      </x:c>
      <x:c r="I3342" s="7" t="n">
        <x:f>0</x:f>
        <x:v>0</x:v>
      </x:c>
      <x:c r="J3342" s="7" t="n">
        <x:f>0</x:f>
        <x:v>0</x:v>
      </x:c>
      <x:c r="K3342" s="7" t="n">
        <x:f>0</x:f>
        <x:v>0</x:v>
      </x:c>
      <x:c r="L3342" s="7" t="n">
        <x:f>'Inventory detail'!F1090*Summary!$K$5*(A3342-E3342)/Summary!$K$6</x:f>
        <x:v>0</x:v>
      </x:c>
      <x:c r="M3342" s="7" t="n">
        <x:f>MAX(0,H3342-L3342)</x:f>
        <x:v>0</x:v>
      </x:c>
      <x:c r="N3342" s="7" t="n">
        <x:f>MAX(0,L3342-H3342)</x:f>
        <x:v>0</x:v>
      </x:c>
      <x:c r="O3342" s="7" t="n">
        <x:f>MAX(0,F3342+I3342-N3342)</x:f>
        <x:v>0</x:v>
      </x:c>
      <x:c r="P3342" s="7" t="n">
        <x:f>MAX(0,N3342-F3342-I3342)</x:f>
        <x:v>0</x:v>
      </x:c>
      <x:c r="Q3342" s="7" t="n">
        <x:f>MAX(0,G3342+J3342-P3342)</x:f>
        <x:v>0</x:v>
      </x:c>
      <x:c r="R3342" s="7" t="n">
        <x:f>M3342+MAX(0,K3342-MAX(0,P3342-G3342-J3342))</x:f>
        <x:v>0</x:v>
      </x:c>
      <x:c r="S3342" s="7" t="n">
        <x:f>SUM(O3342,Q3342,R3342)</x:f>
        <x:v>0</x:v>
      </x:c>
      <x:c r="T3342" s="14" t="n">
        <x:f>'Inventory detail'!T1090</x:f>
        <x:v>0.031200000000000002</x:v>
      </x:c>
      <x:c r="U3342" s="14" t="n">
        <x:f>'Inventory detail'!U1090</x:f>
        <x:v>0.031200000000000002</x:v>
      </x:c>
      <x:c r="V3342" s="9" t="n">
        <x:f>O3342*T3342</x:f>
        <x:v>0</x:v>
      </x:c>
      <x:c r="W3342" s="9" t="n">
        <x:f>Q3342*T3342</x:f>
        <x:v>0</x:v>
      </x:c>
      <x:c r="X3342" s="9" t="n">
        <x:f>R3342*T3342</x:f>
        <x:v>0</x:v>
      </x:c>
      <x:c r="Y3342" s="9" t="n">
        <x:f>S3342*T3342</x:f>
        <x:v>0</x:v>
      </x:c>
      <x:c r="Z3342" s="9" t="n">
        <x:f>IF(ISNUMBER(U3342),S3342*(U3342-T3342),"n.a.")</x:f>
        <x:v>0</x:v>
      </x:c>
      <x:c r="AA3342" s="9" t="n">
        <x:f>IF(ISNUMBER(U3342),Y3342,0)</x:f>
        <x:v>0</x:v>
      </x:c>
      <x:c r="AB3342" s="7" t="n">
        <x:f>MAX(0,L3342-SUM(F3342:K3342))</x:f>
        <x:v>0</x:v>
      </x:c>
    </x:row>
    <x:row r="3343" ht="22" customHeight="1">
      <x:c r="A3343" s="18" t="n">
        <x:f>Summary!E$41</x:f>
        <x:v>46388</x:v>
      </x:c>
      <x:c r="B3343" s="2" t="str">
        <x:f>'Inventory detail'!A1091</x:f>
        <x:v>WIRE</x:v>
      </x:c>
      <x:c r="C3343" s="2" t="str">
        <x:f>'Inventory detail'!B1091</x:f>
        <x:v>10</x:v>
      </x:c>
      <x:c r="D3343" s="2" t="str">
        <x:f>'Inventory detail'!C1091</x:f>
        <x:v>DL516RED</x:v>
      </x:c>
      <x:c r="E3343" s="10" t="n">
        <x:f>A2217</x:f>
        <x:v>46357</x:v>
      </x:c>
      <x:c r="F3343" s="7" t="n">
        <x:f>O2217</x:f>
        <x:v>0</x:v>
      </x:c>
      <x:c r="G3343" s="7" t="n">
        <x:f>Q2217</x:f>
        <x:v>0</x:v>
      </x:c>
      <x:c r="H3343" s="7" t="n">
        <x:f>R2217</x:f>
        <x:v>0</x:v>
      </x:c>
      <x:c r="I3343" s="7" t="n">
        <x:f>0</x:f>
        <x:v>0</x:v>
      </x:c>
      <x:c r="J3343" s="7" t="n">
        <x:f>0</x:f>
        <x:v>0</x:v>
      </x:c>
      <x:c r="K3343" s="7" t="n">
        <x:f>0</x:f>
        <x:v>0</x:v>
      </x:c>
      <x:c r="L3343" s="7" t="n">
        <x:f>'Inventory detail'!F1091*Summary!$K$5*(A3343-E3343)/Summary!$K$6</x:f>
        <x:v>0</x:v>
      </x:c>
      <x:c r="M3343" s="7" t="n">
        <x:f>MAX(0,H3343-L3343)</x:f>
        <x:v>0</x:v>
      </x:c>
      <x:c r="N3343" s="7" t="n">
        <x:f>MAX(0,L3343-H3343)</x:f>
        <x:v>0</x:v>
      </x:c>
      <x:c r="O3343" s="7" t="n">
        <x:f>MAX(0,F3343+I3343-N3343)</x:f>
        <x:v>0</x:v>
      </x:c>
      <x:c r="P3343" s="7" t="n">
        <x:f>MAX(0,N3343-F3343-I3343)</x:f>
        <x:v>0</x:v>
      </x:c>
      <x:c r="Q3343" s="7" t="n">
        <x:f>MAX(0,G3343+J3343-P3343)</x:f>
        <x:v>0</x:v>
      </x:c>
      <x:c r="R3343" s="7" t="n">
        <x:f>M3343+MAX(0,K3343-MAX(0,P3343-G3343-J3343))</x:f>
        <x:v>0</x:v>
      </x:c>
      <x:c r="S3343" s="7" t="n">
        <x:f>SUM(O3343,Q3343,R3343)</x:f>
        <x:v>0</x:v>
      </x:c>
      <x:c r="T3343" s="14" t="n">
        <x:f>'Inventory detail'!T1091</x:f>
        <x:v>0.031200000000000002</x:v>
      </x:c>
      <x:c r="U3343" s="14" t="n">
        <x:f>'Inventory detail'!U1091</x:f>
        <x:v>0.031200000000000002</x:v>
      </x:c>
      <x:c r="V3343" s="9" t="n">
        <x:f>O3343*T3343</x:f>
        <x:v>0</x:v>
      </x:c>
      <x:c r="W3343" s="9" t="n">
        <x:f>Q3343*T3343</x:f>
        <x:v>0</x:v>
      </x:c>
      <x:c r="X3343" s="9" t="n">
        <x:f>R3343*T3343</x:f>
        <x:v>0</x:v>
      </x:c>
      <x:c r="Y3343" s="9" t="n">
        <x:f>S3343*T3343</x:f>
        <x:v>0</x:v>
      </x:c>
      <x:c r="Z3343" s="9" t="n">
        <x:f>IF(ISNUMBER(U3343),S3343*(U3343-T3343),"n.a.")</x:f>
        <x:v>0</x:v>
      </x:c>
      <x:c r="AA3343" s="9" t="n">
        <x:f>IF(ISNUMBER(U3343),Y3343,0)</x:f>
        <x:v>0</x:v>
      </x:c>
      <x:c r="AB3343" s="7" t="n">
        <x:f>MAX(0,L3343-SUM(F3343:K3343))</x:f>
        <x:v>0</x:v>
      </x:c>
    </x:row>
    <x:row r="3344" ht="22" customHeight="1">
      <x:c r="A3344" s="18" t="n">
        <x:f>Summary!E$41</x:f>
        <x:v>46388</x:v>
      </x:c>
      <x:c r="B3344" s="2" t="str">
        <x:f>'Inventory detail'!A1092</x:f>
        <x:v>WIRE</x:v>
      </x:c>
      <x:c r="C3344" s="2" t="str">
        <x:f>'Inventory detail'!B1092</x:f>
        <x:v>10</x:v>
      </x:c>
      <x:c r="D3344" s="2" t="str">
        <x:f>'Inventory detail'!C1092</x:f>
        <x:v>DL012ABR</x:v>
      </x:c>
      <x:c r="E3344" s="10" t="n">
        <x:f>A2218</x:f>
        <x:v>46357</x:v>
      </x:c>
      <x:c r="F3344" s="7" t="n">
        <x:f>O2218</x:f>
        <x:v>0</x:v>
      </x:c>
      <x:c r="G3344" s="7" t="n">
        <x:f>Q2218</x:f>
        <x:v>0</x:v>
      </x:c>
      <x:c r="H3344" s="7" t="n">
        <x:f>R2218</x:f>
        <x:v>0</x:v>
      </x:c>
      <x:c r="I3344" s="7" t="n">
        <x:f>0</x:f>
        <x:v>0</x:v>
      </x:c>
      <x:c r="J3344" s="7" t="n">
        <x:f>0</x:f>
        <x:v>0</x:v>
      </x:c>
      <x:c r="K3344" s="7" t="n">
        <x:f>0</x:f>
        <x:v>0</x:v>
      </x:c>
      <x:c r="L3344" s="7" t="n">
        <x:f>'Inventory detail'!F1092*Summary!$K$5*(A3344-E3344)/Summary!$K$6</x:f>
        <x:v>0</x:v>
      </x:c>
      <x:c r="M3344" s="7" t="n">
        <x:f>MAX(0,H3344-L3344)</x:f>
        <x:v>0</x:v>
      </x:c>
      <x:c r="N3344" s="7" t="n">
        <x:f>MAX(0,L3344-H3344)</x:f>
        <x:v>0</x:v>
      </x:c>
      <x:c r="O3344" s="7" t="n">
        <x:f>MAX(0,F3344+I3344-N3344)</x:f>
        <x:v>0</x:v>
      </x:c>
      <x:c r="P3344" s="7" t="n">
        <x:f>MAX(0,N3344-F3344-I3344)</x:f>
        <x:v>0</x:v>
      </x:c>
      <x:c r="Q3344" s="7" t="n">
        <x:f>MAX(0,G3344+J3344-P3344)</x:f>
        <x:v>0</x:v>
      </x:c>
      <x:c r="R3344" s="7" t="n">
        <x:f>M3344+MAX(0,K3344-MAX(0,P3344-G3344-J3344))</x:f>
        <x:v>0</x:v>
      </x:c>
      <x:c r="S3344" s="7" t="n">
        <x:f>SUM(O3344,Q3344,R3344)</x:f>
        <x:v>0</x:v>
      </x:c>
      <x:c r="T3344" s="14" t="n">
        <x:f>'Inventory detail'!T1092</x:f>
        <x:v>0.059000000000000004</x:v>
      </x:c>
      <x:c r="U3344" s="14" t="n">
        <x:f>'Inventory detail'!U1092</x:f>
        <x:v>0.059000000000000004</x:v>
      </x:c>
      <x:c r="V3344" s="9" t="n">
        <x:f>O3344*T3344</x:f>
        <x:v>0</x:v>
      </x:c>
      <x:c r="W3344" s="9" t="n">
        <x:f>Q3344*T3344</x:f>
        <x:v>0</x:v>
      </x:c>
      <x:c r="X3344" s="9" t="n">
        <x:f>R3344*T3344</x:f>
        <x:v>0</x:v>
      </x:c>
      <x:c r="Y3344" s="9" t="n">
        <x:f>S3344*T3344</x:f>
        <x:v>0</x:v>
      </x:c>
      <x:c r="Z3344" s="9" t="n">
        <x:f>IF(ISNUMBER(U3344),S3344*(U3344-T3344),"n.a.")</x:f>
        <x:v>0</x:v>
      </x:c>
      <x:c r="AA3344" s="9" t="n">
        <x:f>IF(ISNUMBER(U3344),Y3344,0)</x:f>
        <x:v>0</x:v>
      </x:c>
      <x:c r="AB3344" s="7" t="n">
        <x:f>MAX(0,L3344-SUM(F3344:K3344))</x:f>
        <x:v>0</x:v>
      </x:c>
    </x:row>
    <x:row r="3345" ht="22" customHeight="1">
      <x:c r="A3345" s="18" t="n">
        <x:f>Summary!E$41</x:f>
        <x:v>46388</x:v>
      </x:c>
      <x:c r="B3345" s="2" t="str">
        <x:f>'Inventory detail'!A1093</x:f>
        <x:v>WIRE</x:v>
      </x:c>
      <x:c r="C3345" s="2" t="str">
        <x:f>'Inventory detail'!B1093</x:f>
        <x:v>10</x:v>
      </x:c>
      <x:c r="D3345" s="2" t="str">
        <x:f>'Inventory detail'!C1093</x:f>
        <x:v>DL012GLD</x:v>
      </x:c>
      <x:c r="E3345" s="10" t="n">
        <x:f>A2219</x:f>
        <x:v>46357</x:v>
      </x:c>
      <x:c r="F3345" s="7" t="n">
        <x:f>O2219</x:f>
        <x:v>0</x:v>
      </x:c>
      <x:c r="G3345" s="7" t="n">
        <x:f>Q2219</x:f>
        <x:v>0</x:v>
      </x:c>
      <x:c r="H3345" s="7" t="n">
        <x:f>R2219</x:f>
        <x:v>0</x:v>
      </x:c>
      <x:c r="I3345" s="7" t="n">
        <x:f>0</x:f>
        <x:v>0</x:v>
      </x:c>
      <x:c r="J3345" s="7" t="n">
        <x:f>0</x:f>
        <x:v>0</x:v>
      </x:c>
      <x:c r="K3345" s="7" t="n">
        <x:f>0</x:f>
        <x:v>0</x:v>
      </x:c>
      <x:c r="L3345" s="7" t="n">
        <x:f>'Inventory detail'!F1093*Summary!$K$5*(A3345-E3345)/Summary!$K$6</x:f>
        <x:v>0</x:v>
      </x:c>
      <x:c r="M3345" s="7" t="n">
        <x:f>MAX(0,H3345-L3345)</x:f>
        <x:v>0</x:v>
      </x:c>
      <x:c r="N3345" s="7" t="n">
        <x:f>MAX(0,L3345-H3345)</x:f>
        <x:v>0</x:v>
      </x:c>
      <x:c r="O3345" s="7" t="n">
        <x:f>MAX(0,F3345+I3345-N3345)</x:f>
        <x:v>0</x:v>
      </x:c>
      <x:c r="P3345" s="7" t="n">
        <x:f>MAX(0,N3345-F3345-I3345)</x:f>
        <x:v>0</x:v>
      </x:c>
      <x:c r="Q3345" s="7" t="n">
        <x:f>MAX(0,G3345+J3345-P3345)</x:f>
        <x:v>0</x:v>
      </x:c>
      <x:c r="R3345" s="7" t="n">
        <x:f>M3345+MAX(0,K3345-MAX(0,P3345-G3345-J3345))</x:f>
        <x:v>0</x:v>
      </x:c>
      <x:c r="S3345" s="7" t="n">
        <x:f>SUM(O3345,Q3345,R3345)</x:f>
        <x:v>0</x:v>
      </x:c>
      <x:c r="T3345" s="14" t="n">
        <x:f>'Inventory detail'!T1093</x:f>
        <x:v>0.059000000000000004</x:v>
      </x:c>
      <x:c r="U3345" s="14" t="n">
        <x:f>'Inventory detail'!U1093</x:f>
        <x:v>0.059000000000000004</x:v>
      </x:c>
      <x:c r="V3345" s="9" t="n">
        <x:f>O3345*T3345</x:f>
        <x:v>0</x:v>
      </x:c>
      <x:c r="W3345" s="9" t="n">
        <x:f>Q3345*T3345</x:f>
        <x:v>0</x:v>
      </x:c>
      <x:c r="X3345" s="9" t="n">
        <x:f>R3345*T3345</x:f>
        <x:v>0</x:v>
      </x:c>
      <x:c r="Y3345" s="9" t="n">
        <x:f>S3345*T3345</x:f>
        <x:v>0</x:v>
      </x:c>
      <x:c r="Z3345" s="9" t="n">
        <x:f>IF(ISNUMBER(U3345),S3345*(U3345-T3345),"n.a.")</x:f>
        <x:v>0</x:v>
      </x:c>
      <x:c r="AA3345" s="9" t="n">
        <x:f>IF(ISNUMBER(U3345),Y3345,0)</x:f>
        <x:v>0</x:v>
      </x:c>
      <x:c r="AB3345" s="7" t="n">
        <x:f>MAX(0,L3345-SUM(F3345:K3345))</x:f>
        <x:v>0</x:v>
      </x:c>
    </x:row>
    <x:row r="3346" ht="22" customHeight="1">
      <x:c r="A3346" s="18" t="n">
        <x:f>Summary!E$41</x:f>
        <x:v>46388</x:v>
      </x:c>
      <x:c r="B3346" s="2" t="str">
        <x:f>'Inventory detail'!A1094</x:f>
        <x:v>WIRE</x:v>
      </x:c>
      <x:c r="C3346" s="2" t="str">
        <x:f>'Inventory detail'!B1094</x:f>
        <x:v>10</x:v>
      </x:c>
      <x:c r="D3346" s="2" t="str">
        <x:f>'Inventory detail'!C1094</x:f>
        <x:v>SOW078BLK</x:v>
      </x:c>
      <x:c r="E3346" s="10" t="n">
        <x:f>A2220</x:f>
        <x:v>46357</x:v>
      </x:c>
      <x:c r="F3346" s="7" t="n">
        <x:f>O2220</x:f>
        <x:v>0</x:v>
      </x:c>
      <x:c r="G3346" s="7" t="n">
        <x:f>Q2220</x:f>
        <x:v>0</x:v>
      </x:c>
      <x:c r="H3346" s="7" t="n">
        <x:f>R2220</x:f>
        <x:v>0</x:v>
      </x:c>
      <x:c r="I3346" s="7" t="n">
        <x:f>0</x:f>
        <x:v>0</x:v>
      </x:c>
      <x:c r="J3346" s="7" t="n">
        <x:f>0</x:f>
        <x:v>0</x:v>
      </x:c>
      <x:c r="K3346" s="7" t="n">
        <x:f>0</x:f>
        <x:v>0</x:v>
      </x:c>
      <x:c r="L3346" s="7" t="n">
        <x:f>'Inventory detail'!F1094*Summary!$K$5*(A3346-E3346)/Summary!$K$6</x:f>
        <x:v>0</x:v>
      </x:c>
      <x:c r="M3346" s="7" t="n">
        <x:f>MAX(0,H3346-L3346)</x:f>
        <x:v>0</x:v>
      </x:c>
      <x:c r="N3346" s="7" t="n">
        <x:f>MAX(0,L3346-H3346)</x:f>
        <x:v>0</x:v>
      </x:c>
      <x:c r="O3346" s="7" t="n">
        <x:f>MAX(0,F3346+I3346-N3346)</x:f>
        <x:v>0</x:v>
      </x:c>
      <x:c r="P3346" s="7" t="n">
        <x:f>MAX(0,N3346-F3346-I3346)</x:f>
        <x:v>0</x:v>
      </x:c>
      <x:c r="Q3346" s="7" t="n">
        <x:f>MAX(0,G3346+J3346-P3346)</x:f>
        <x:v>0</x:v>
      </x:c>
      <x:c r="R3346" s="7" t="n">
        <x:f>M3346+MAX(0,K3346-MAX(0,P3346-G3346-J3346))</x:f>
        <x:v>0</x:v>
      </x:c>
      <x:c r="S3346" s="7" t="n">
        <x:f>SUM(O3346,Q3346,R3346)</x:f>
        <x:v>0</x:v>
      </x:c>
      <x:c r="T3346" s="14" t="n">
        <x:f>'Inventory detail'!T1094</x:f>
        <x:v>0.16519999999999999</x:v>
      </x:c>
      <x:c r="U3346" s="14" t="n">
        <x:f>'Inventory detail'!U1094</x:f>
        <x:v>0.16519999999999999</x:v>
      </x:c>
      <x:c r="V3346" s="9" t="n">
        <x:f>O3346*T3346</x:f>
        <x:v>0</x:v>
      </x:c>
      <x:c r="W3346" s="9" t="n">
        <x:f>Q3346*T3346</x:f>
        <x:v>0</x:v>
      </x:c>
      <x:c r="X3346" s="9" t="n">
        <x:f>R3346*T3346</x:f>
        <x:v>0</x:v>
      </x:c>
      <x:c r="Y3346" s="9" t="n">
        <x:f>S3346*T3346</x:f>
        <x:v>0</x:v>
      </x:c>
      <x:c r="Z3346" s="9" t="n">
        <x:f>IF(ISNUMBER(U3346),S3346*(U3346-T3346),"n.a.")</x:f>
        <x:v>0</x:v>
      </x:c>
      <x:c r="AA3346" s="9" t="n">
        <x:f>IF(ISNUMBER(U3346),Y3346,0)</x:f>
        <x:v>0</x:v>
      </x:c>
      <x:c r="AB3346" s="7" t="n">
        <x:f>MAX(0,L3346-SUM(F3346:K3346))</x:f>
        <x:v>0</x:v>
      </x:c>
    </x:row>
    <x:row r="3347" ht="22" customHeight="1">
      <x:c r="A3347" s="18" t="n">
        <x:f>Summary!E$41</x:f>
        <x:v>46388</x:v>
      </x:c>
      <x:c r="B3347" s="2" t="str">
        <x:f>'Inventory detail'!A1095</x:f>
        <x:v>WIRE</x:v>
      </x:c>
      <x:c r="C3347" s="2" t="str">
        <x:f>'Inventory detail'!B1095</x:f>
        <x:v>10</x:v>
      </x:c>
      <x:c r="D3347" s="2" t="str">
        <x:f>'Inventory detail'!C1095</x:f>
        <x:v>SOW716WHT</x:v>
      </x:c>
      <x:c r="E3347" s="10" t="n">
        <x:f>A2221</x:f>
        <x:v>46357</x:v>
      </x:c>
      <x:c r="F3347" s="7" t="n">
        <x:f>O2221</x:f>
        <x:v>0</x:v>
      </x:c>
      <x:c r="G3347" s="7" t="n">
        <x:f>Q2221</x:f>
        <x:v>0</x:v>
      </x:c>
      <x:c r="H3347" s="7" t="n">
        <x:f>R2221</x:f>
        <x:v>0</x:v>
      </x:c>
      <x:c r="I3347" s="7" t="n">
        <x:f>0</x:f>
        <x:v>0</x:v>
      </x:c>
      <x:c r="J3347" s="7" t="n">
        <x:f>0</x:f>
        <x:v>0</x:v>
      </x:c>
      <x:c r="K3347" s="7" t="n">
        <x:f>0</x:f>
        <x:v>0</x:v>
      </x:c>
      <x:c r="L3347" s="7" t="n">
        <x:f>'Inventory detail'!F1095*Summary!$K$5*(A3347-E3347)/Summary!$K$6</x:f>
        <x:v>0</x:v>
      </x:c>
      <x:c r="M3347" s="7" t="n">
        <x:f>MAX(0,H3347-L3347)</x:f>
        <x:v>0</x:v>
      </x:c>
      <x:c r="N3347" s="7" t="n">
        <x:f>MAX(0,L3347-H3347)</x:f>
        <x:v>0</x:v>
      </x:c>
      <x:c r="O3347" s="7" t="n">
        <x:f>MAX(0,F3347+I3347-N3347)</x:f>
        <x:v>0</x:v>
      </x:c>
      <x:c r="P3347" s="7" t="n">
        <x:f>MAX(0,N3347-F3347-I3347)</x:f>
        <x:v>0</x:v>
      </x:c>
      <x:c r="Q3347" s="7" t="n">
        <x:f>MAX(0,G3347+J3347-P3347)</x:f>
        <x:v>0</x:v>
      </x:c>
      <x:c r="R3347" s="7" t="n">
        <x:f>M3347+MAX(0,K3347-MAX(0,P3347-G3347-J3347))</x:f>
        <x:v>0</x:v>
      </x:c>
      <x:c r="S3347" s="7" t="n">
        <x:f>SUM(O3347,Q3347,R3347)</x:f>
        <x:v>0</x:v>
      </x:c>
      <x:c r="T3347" s="14" t="n">
        <x:f>'Inventory detail'!T1095</x:f>
        <x:v>0.3262</x:v>
      </x:c>
      <x:c r="U3347" s="14" t="n">
        <x:f>'Inventory detail'!U1095</x:f>
        <x:v>0.3262</x:v>
      </x:c>
      <x:c r="V3347" s="9" t="n">
        <x:f>O3347*T3347</x:f>
        <x:v>0</x:v>
      </x:c>
      <x:c r="W3347" s="9" t="n">
        <x:f>Q3347*T3347</x:f>
        <x:v>0</x:v>
      </x:c>
      <x:c r="X3347" s="9" t="n">
        <x:f>R3347*T3347</x:f>
        <x:v>0</x:v>
      </x:c>
      <x:c r="Y3347" s="9" t="n">
        <x:f>S3347*T3347</x:f>
        <x:v>0</x:v>
      </x:c>
      <x:c r="Z3347" s="9" t="n">
        <x:f>IF(ISNUMBER(U3347),S3347*(U3347-T3347),"n.a.")</x:f>
        <x:v>0</x:v>
      </x:c>
      <x:c r="AA3347" s="9" t="n">
        <x:f>IF(ISNUMBER(U3347),Y3347,0)</x:f>
        <x:v>0</x:v>
      </x:c>
      <x:c r="AB3347" s="7" t="n">
        <x:f>MAX(0,L3347-SUM(F3347:K3347))</x:f>
        <x:v>0</x:v>
      </x:c>
    </x:row>
    <x:row r="3348" ht="22" customHeight="1">
      <x:c r="A3348" s="18" t="n">
        <x:f>Summary!E$41</x:f>
        <x:v>46388</x:v>
      </x:c>
      <x:c r="B3348" s="2" t="str">
        <x:f>'Inventory detail'!A1096</x:f>
        <x:v>WIRE</x:v>
      </x:c>
      <x:c r="C3348" s="2" t="str">
        <x:f>'Inventory detail'!B1096</x:f>
        <x:v>30</x:v>
      </x:c>
      <x:c r="D3348" s="2" t="str">
        <x:f>'Inventory detail'!C1096</x:f>
        <x:v>DL001GRAY</x:v>
      </x:c>
      <x:c r="E3348" s="10" t="n">
        <x:f>A2222</x:f>
        <x:v>46357</x:v>
      </x:c>
      <x:c r="F3348" s="7" t="n">
        <x:f>O2222</x:f>
        <x:v>0</x:v>
      </x:c>
      <x:c r="G3348" s="7" t="n">
        <x:f>Q2222</x:f>
        <x:v>0</x:v>
      </x:c>
      <x:c r="H3348" s="7" t="n">
        <x:f>R2222</x:f>
        <x:v>1000</x:v>
      </x:c>
      <x:c r="I3348" s="7" t="n">
        <x:f>0</x:f>
        <x:v>0</x:v>
      </x:c>
      <x:c r="J3348" s="7" t="n">
        <x:f>0</x:f>
        <x:v>0</x:v>
      </x:c>
      <x:c r="K3348" s="7" t="n">
        <x:f>0</x:f>
        <x:v>0</x:v>
      </x:c>
      <x:c r="L3348" s="7" t="n">
        <x:f>'Inventory detail'!F1096*Summary!$K$5*(A3348-E3348)/Summary!$K$6</x:f>
        <x:v>0</x:v>
      </x:c>
      <x:c r="M3348" s="7" t="n">
        <x:f>MAX(0,H3348-L3348)</x:f>
        <x:v>1000</x:v>
      </x:c>
      <x:c r="N3348" s="7" t="n">
        <x:f>MAX(0,L3348-H3348)</x:f>
        <x:v>0</x:v>
      </x:c>
      <x:c r="O3348" s="7" t="n">
        <x:f>MAX(0,F3348+I3348-N3348)</x:f>
        <x:v>0</x:v>
      </x:c>
      <x:c r="P3348" s="7" t="n">
        <x:f>MAX(0,N3348-F3348-I3348)</x:f>
        <x:v>0</x:v>
      </x:c>
      <x:c r="Q3348" s="7" t="n">
        <x:f>MAX(0,G3348+J3348-P3348)</x:f>
        <x:v>0</x:v>
      </x:c>
      <x:c r="R3348" s="7" t="n">
        <x:f>M3348+MAX(0,K3348-MAX(0,P3348-G3348-J3348))</x:f>
        <x:v>1000</x:v>
      </x:c>
      <x:c r="S3348" s="7" t="n">
        <x:f>SUM(O3348,Q3348,R3348)</x:f>
        <x:v>1000</x:v>
      </x:c>
      <x:c r="T3348" s="14" t="n">
        <x:f>'Inventory detail'!T1096</x:f>
        <x:v>0.19140000000000001</x:v>
      </x:c>
      <x:c r="U3348" s="14" t="n">
        <x:f>'Inventory detail'!U1096</x:f>
        <x:v>0.19140000000000001</x:v>
      </x:c>
      <x:c r="V3348" s="9" t="n">
        <x:f>O3348*T3348</x:f>
        <x:v>0</x:v>
      </x:c>
      <x:c r="W3348" s="9" t="n">
        <x:f>Q3348*T3348</x:f>
        <x:v>0</x:v>
      </x:c>
      <x:c r="X3348" s="9" t="n">
        <x:f>R3348*T3348</x:f>
        <x:v>191.4</x:v>
      </x:c>
      <x:c r="Y3348" s="9" t="n">
        <x:f>S3348*T3348</x:f>
        <x:v>191.4</x:v>
      </x:c>
      <x:c r="Z3348" s="9" t="n">
        <x:f>IF(ISNUMBER(U3348),S3348*(U3348-T3348),"n.a.")</x:f>
        <x:v>0</x:v>
      </x:c>
      <x:c r="AA3348" s="9" t="n">
        <x:f>IF(ISNUMBER(U3348),Y3348,0)</x:f>
        <x:v>191.4</x:v>
      </x:c>
      <x:c r="AB3348" s="7" t="n">
        <x:f>MAX(0,L3348-SUM(F3348:K3348))</x:f>
        <x:v>0</x:v>
      </x:c>
    </x:row>
    <x:row r="3349" ht="22" customHeight="1">
      <x:c r="A3349" s="18" t="n">
        <x:f>Summary!E$41</x:f>
        <x:v>46388</x:v>
      </x:c>
      <x:c r="B3349" s="2" t="str">
        <x:f>'Inventory detail'!A1097</x:f>
        <x:v>WIRE</x:v>
      </x:c>
      <x:c r="C3349" s="2" t="str">
        <x:f>'Inventory detail'!B1097</x:f>
        <x:v>30</x:v>
      </x:c>
      <x:c r="D3349" s="2" t="str">
        <x:f>'Inventory detail'!C1097</x:f>
        <x:v>DL012GRAY</x:v>
      </x:c>
      <x:c r="E3349" s="10" t="n">
        <x:f>A2223</x:f>
        <x:v>46357</x:v>
      </x:c>
      <x:c r="F3349" s="7" t="n">
        <x:f>O2223</x:f>
        <x:v>0</x:v>
      </x:c>
      <x:c r="G3349" s="7" t="n">
        <x:f>Q2223</x:f>
        <x:v>0</x:v>
      </x:c>
      <x:c r="H3349" s="7" t="n">
        <x:f>R2223</x:f>
        <x:v>1000</x:v>
      </x:c>
      <x:c r="I3349" s="7" t="n">
        <x:f>0</x:f>
        <x:v>0</x:v>
      </x:c>
      <x:c r="J3349" s="7" t="n">
        <x:f>0</x:f>
        <x:v>0</x:v>
      </x:c>
      <x:c r="K3349" s="7" t="n">
        <x:f>0</x:f>
        <x:v>0</x:v>
      </x:c>
      <x:c r="L3349" s="7" t="n">
        <x:f>'Inventory detail'!F1097*Summary!$K$5*(A3349-E3349)/Summary!$K$6</x:f>
        <x:v>0</x:v>
      </x:c>
      <x:c r="M3349" s="7" t="n">
        <x:f>MAX(0,H3349-L3349)</x:f>
        <x:v>1000</x:v>
      </x:c>
      <x:c r="N3349" s="7" t="n">
        <x:f>MAX(0,L3349-H3349)</x:f>
        <x:v>0</x:v>
      </x:c>
      <x:c r="O3349" s="7" t="n">
        <x:f>MAX(0,F3349+I3349-N3349)</x:f>
        <x:v>0</x:v>
      </x:c>
      <x:c r="P3349" s="7" t="n">
        <x:f>MAX(0,N3349-F3349-I3349)</x:f>
        <x:v>0</x:v>
      </x:c>
      <x:c r="Q3349" s="7" t="n">
        <x:f>MAX(0,G3349+J3349-P3349)</x:f>
        <x:v>0</x:v>
      </x:c>
      <x:c r="R3349" s="7" t="n">
        <x:f>M3349+MAX(0,K3349-MAX(0,P3349-G3349-J3349))</x:f>
        <x:v>1000</x:v>
      </x:c>
      <x:c r="S3349" s="7" t="n">
        <x:f>SUM(O3349,Q3349,R3349)</x:f>
        <x:v>1000</x:v>
      </x:c>
      <x:c r="T3349" s="14" t="n">
        <x:f>'Inventory detail'!T1097</x:f>
        <x:v>0.08259999999999999</x:v>
      </x:c>
      <x:c r="U3349" s="14" t="n">
        <x:f>'Inventory detail'!U1097</x:f>
        <x:v>0.08259999999999999</x:v>
      </x:c>
      <x:c r="V3349" s="9" t="n">
        <x:f>O3349*T3349</x:f>
        <x:v>0</x:v>
      </x:c>
      <x:c r="W3349" s="9" t="n">
        <x:f>Q3349*T3349</x:f>
        <x:v>0</x:v>
      </x:c>
      <x:c r="X3349" s="9" t="n">
        <x:f>R3349*T3349</x:f>
        <x:v>82.6</x:v>
      </x:c>
      <x:c r="Y3349" s="9" t="n">
        <x:f>S3349*T3349</x:f>
        <x:v>82.6</x:v>
      </x:c>
      <x:c r="Z3349" s="9" t="n">
        <x:f>IF(ISNUMBER(U3349),S3349*(U3349-T3349),"n.a.")</x:f>
        <x:v>0</x:v>
      </x:c>
      <x:c r="AA3349" s="9" t="n">
        <x:f>IF(ISNUMBER(U3349),Y3349,0)</x:f>
        <x:v>82.6</x:v>
      </x:c>
      <x:c r="AB3349" s="7" t="n">
        <x:f>MAX(0,L3349-SUM(F3349:K3349))</x:f>
        <x:v>0</x:v>
      </x:c>
    </x:row>
    <x:row r="3350" ht="22" customHeight="1">
      <x:c r="A3350" s="18" t="n">
        <x:f>Summary!E$41</x:f>
        <x:v>46388</x:v>
      </x:c>
      <x:c r="B3350" s="2" t="str">
        <x:f>'Inventory detail'!A1098</x:f>
        <x:v>WIRE</x:v>
      </x:c>
      <x:c r="C3350" s="2" t="str">
        <x:f>'Inventory detail'!B1098</x:f>
        <x:v>30</x:v>
      </x:c>
      <x:c r="D3350" s="2" t="str">
        <x:f>'Inventory detail'!C1098</x:f>
        <x:v>DL012RED</x:v>
      </x:c>
      <x:c r="E3350" s="10" t="n">
        <x:f>A2224</x:f>
        <x:v>46357</x:v>
      </x:c>
      <x:c r="F3350" s="7" t="n">
        <x:f>O2224</x:f>
        <x:v>0</x:v>
      </x:c>
      <x:c r="G3350" s="7" t="n">
        <x:f>Q2224</x:f>
        <x:v>0</x:v>
      </x:c>
      <x:c r="H3350" s="7" t="n">
        <x:f>R2224</x:f>
        <x:v>0</x:v>
      </x:c>
      <x:c r="I3350" s="7" t="n">
        <x:f>0</x:f>
        <x:v>0</x:v>
      </x:c>
      <x:c r="J3350" s="7" t="n">
        <x:f>0</x:f>
        <x:v>0</x:v>
      </x:c>
      <x:c r="K3350" s="7" t="n">
        <x:f>0</x:f>
        <x:v>0</x:v>
      </x:c>
      <x:c r="L3350" s="7" t="n">
        <x:f>'Inventory detail'!F1098*Summary!$K$5*(A3350-E3350)/Summary!$K$6</x:f>
        <x:v>0</x:v>
      </x:c>
      <x:c r="M3350" s="7" t="n">
        <x:f>MAX(0,H3350-L3350)</x:f>
        <x:v>0</x:v>
      </x:c>
      <x:c r="N3350" s="7" t="n">
        <x:f>MAX(0,L3350-H3350)</x:f>
        <x:v>0</x:v>
      </x:c>
      <x:c r="O3350" s="7" t="n">
        <x:f>MAX(0,F3350+I3350-N3350)</x:f>
        <x:v>0</x:v>
      </x:c>
      <x:c r="P3350" s="7" t="n">
        <x:f>MAX(0,N3350-F3350-I3350)</x:f>
        <x:v>0</x:v>
      </x:c>
      <x:c r="Q3350" s="7" t="n">
        <x:f>MAX(0,G3350+J3350-P3350)</x:f>
        <x:v>0</x:v>
      </x:c>
      <x:c r="R3350" s="7" t="n">
        <x:f>M3350+MAX(0,K3350-MAX(0,P3350-G3350-J3350))</x:f>
        <x:v>0</x:v>
      </x:c>
      <x:c r="S3350" s="7" t="n">
        <x:f>SUM(O3350,Q3350,R3350)</x:f>
        <x:v>0</x:v>
      </x:c>
      <x:c r="T3350" s="14" t="n">
        <x:f>'Inventory detail'!T1098</x:f>
        <x:v>0.059000000000000004</x:v>
      </x:c>
      <x:c r="U3350" s="14" t="n">
        <x:f>'Inventory detail'!U1098</x:f>
        <x:v>0.059000000000000004</x:v>
      </x:c>
      <x:c r="V3350" s="9" t="n">
        <x:f>O3350*T3350</x:f>
        <x:v>0</x:v>
      </x:c>
      <x:c r="W3350" s="9" t="n">
        <x:f>Q3350*T3350</x:f>
        <x:v>0</x:v>
      </x:c>
      <x:c r="X3350" s="9" t="n">
        <x:f>R3350*T3350</x:f>
        <x:v>0</x:v>
      </x:c>
      <x:c r="Y3350" s="9" t="n">
        <x:f>S3350*T3350</x:f>
        <x:v>0</x:v>
      </x:c>
      <x:c r="Z3350" s="9" t="n">
        <x:f>IF(ISNUMBER(U3350),S3350*(U3350-T3350),"n.a.")</x:f>
        <x:v>0</x:v>
      </x:c>
      <x:c r="AA3350" s="9" t="n">
        <x:f>IF(ISNUMBER(U3350),Y3350,0)</x:f>
        <x:v>0</x:v>
      </x:c>
      <x:c r="AB3350" s="7" t="n">
        <x:f>MAX(0,L3350-SUM(F3350:K3350))</x:f>
        <x:v>0</x:v>
      </x:c>
    </x:row>
    <x:row r="3351" ht="22" customHeight="1">
      <x:c r="A3351" s="18" t="n">
        <x:f>Summary!E$41</x:f>
        <x:v>46388</x:v>
      </x:c>
      <x:c r="B3351" s="2" t="str">
        <x:f>'Inventory detail'!A1099</x:f>
        <x:v>WIRE</x:v>
      </x:c>
      <x:c r="C3351" s="2" t="str">
        <x:f>'Inventory detail'!B1099</x:f>
        <x:v>30</x:v>
      </x:c>
      <x:c r="D3351" s="2" t="str">
        <x:f>'Inventory detail'!C1099</x:f>
        <x:v>DL014GRAY</x:v>
      </x:c>
      <x:c r="E3351" s="10" t="n">
        <x:f>A2225</x:f>
        <x:v>46357</x:v>
      </x:c>
      <x:c r="F3351" s="7" t="n">
        <x:f>O2225</x:f>
        <x:v>0</x:v>
      </x:c>
      <x:c r="G3351" s="7" t="n">
        <x:f>Q2225</x:f>
        <x:v>0</x:v>
      </x:c>
      <x:c r="H3351" s="7" t="n">
        <x:f>R2225</x:f>
        <x:v>800</x:v>
      </x:c>
      <x:c r="I3351" s="7" t="n">
        <x:f>0</x:f>
        <x:v>0</x:v>
      </x:c>
      <x:c r="J3351" s="7" t="n">
        <x:f>0</x:f>
        <x:v>0</x:v>
      </x:c>
      <x:c r="K3351" s="7" t="n">
        <x:f>0</x:f>
        <x:v>0</x:v>
      </x:c>
      <x:c r="L3351" s="7" t="n">
        <x:f>'Inventory detail'!F1099*Summary!$K$5*(A3351-E3351)/Summary!$K$6</x:f>
        <x:v>0</x:v>
      </x:c>
      <x:c r="M3351" s="7" t="n">
        <x:f>MAX(0,H3351-L3351)</x:f>
        <x:v>800</x:v>
      </x:c>
      <x:c r="N3351" s="7" t="n">
        <x:f>MAX(0,L3351-H3351)</x:f>
        <x:v>0</x:v>
      </x:c>
      <x:c r="O3351" s="7" t="n">
        <x:f>MAX(0,F3351+I3351-N3351)</x:f>
        <x:v>0</x:v>
      </x:c>
      <x:c r="P3351" s="7" t="n">
        <x:f>MAX(0,N3351-F3351-I3351)</x:f>
        <x:v>0</x:v>
      </x:c>
      <x:c r="Q3351" s="7" t="n">
        <x:f>MAX(0,G3351+J3351-P3351)</x:f>
        <x:v>0</x:v>
      </x:c>
      <x:c r="R3351" s="7" t="n">
        <x:f>M3351+MAX(0,K3351-MAX(0,P3351-G3351-J3351))</x:f>
        <x:v>800</x:v>
      </x:c>
      <x:c r="S3351" s="7" t="n">
        <x:f>SUM(O3351,Q3351,R3351)</x:f>
        <x:v>800</x:v>
      </x:c>
      <x:c r="T3351" s="14" t="n">
        <x:f>'Inventory detail'!T1099</x:f>
        <x:v>0.0363</x:v>
      </x:c>
      <x:c r="U3351" s="14" t="n">
        <x:f>'Inventory detail'!U1099</x:f>
        <x:v>0.0363</x:v>
      </x:c>
      <x:c r="V3351" s="9" t="n">
        <x:f>O3351*T3351</x:f>
        <x:v>0</x:v>
      </x:c>
      <x:c r="W3351" s="9" t="n">
        <x:f>Q3351*T3351</x:f>
        <x:v>0</x:v>
      </x:c>
      <x:c r="X3351" s="9" t="n">
        <x:f>R3351*T3351</x:f>
        <x:v>29.04</x:v>
      </x:c>
      <x:c r="Y3351" s="9" t="n">
        <x:f>S3351*T3351</x:f>
        <x:v>29.04</x:v>
      </x:c>
      <x:c r="Z3351" s="9" t="n">
        <x:f>IF(ISNUMBER(U3351),S3351*(U3351-T3351),"n.a.")</x:f>
        <x:v>0</x:v>
      </x:c>
      <x:c r="AA3351" s="9" t="n">
        <x:f>IF(ISNUMBER(U3351),Y3351,0)</x:f>
        <x:v>29.04</x:v>
      </x:c>
      <x:c r="AB3351" s="7" t="n">
        <x:f>MAX(0,L3351-SUM(F3351:K3351))</x:f>
        <x:v>0</x:v>
      </x:c>
    </x:row>
    <x:row r="3352" ht="22" customHeight="1">
      <x:c r="A3352" s="18" t="n">
        <x:f>Summary!E$41</x:f>
        <x:v>46388</x:v>
      </x:c>
      <x:c r="B3352" s="2" t="str">
        <x:f>'Inventory detail'!A1100</x:f>
        <x:v>WIRE</x:v>
      </x:c>
      <x:c r="C3352" s="2" t="str">
        <x:f>'Inventory detail'!B1100</x:f>
        <x:v>30</x:v>
      </x:c>
      <x:c r="D3352" s="2" t="str">
        <x:f>'Inventory detail'!C1100</x:f>
        <x:v>DL038BLU</x:v>
      </x:c>
      <x:c r="E3352" s="10" t="n">
        <x:f>A2226</x:f>
        <x:v>46357</x:v>
      </x:c>
      <x:c r="F3352" s="7" t="n">
        <x:f>O2226</x:f>
        <x:v>0</x:v>
      </x:c>
      <x:c r="G3352" s="7" t="n">
        <x:f>Q2226</x:f>
        <x:v>0</x:v>
      </x:c>
      <x:c r="H3352" s="7" t="n">
        <x:f>R2226</x:f>
        <x:v>0</x:v>
      </x:c>
      <x:c r="I3352" s="7" t="n">
        <x:f>0</x:f>
        <x:v>0</x:v>
      </x:c>
      <x:c r="J3352" s="7" t="n">
        <x:f>0</x:f>
        <x:v>0</x:v>
      </x:c>
      <x:c r="K3352" s="7" t="n">
        <x:f>0</x:f>
        <x:v>0</x:v>
      </x:c>
      <x:c r="L3352" s="7" t="n">
        <x:f>'Inventory detail'!F1100*Summary!$K$5*(A3352-E3352)/Summary!$K$6</x:f>
        <x:v>0</x:v>
      </x:c>
      <x:c r="M3352" s="7" t="n">
        <x:f>MAX(0,H3352-L3352)</x:f>
        <x:v>0</x:v>
      </x:c>
      <x:c r="N3352" s="7" t="n">
        <x:f>MAX(0,L3352-H3352)</x:f>
        <x:v>0</x:v>
      </x:c>
      <x:c r="O3352" s="7" t="n">
        <x:f>MAX(0,F3352+I3352-N3352)</x:f>
        <x:v>0</x:v>
      </x:c>
      <x:c r="P3352" s="7" t="n">
        <x:f>MAX(0,N3352-F3352-I3352)</x:f>
        <x:v>0</x:v>
      </x:c>
      <x:c r="Q3352" s="7" t="n">
        <x:f>MAX(0,G3352+J3352-P3352)</x:f>
        <x:v>0</x:v>
      </x:c>
      <x:c r="R3352" s="7" t="n">
        <x:f>M3352+MAX(0,K3352-MAX(0,P3352-G3352-J3352))</x:f>
        <x:v>0</x:v>
      </x:c>
      <x:c r="S3352" s="7" t="n">
        <x:f>SUM(O3352,Q3352,R3352)</x:f>
        <x:v>0</x:v>
      </x:c>
      <x:c r="T3352" s="14" t="n">
        <x:f>'Inventory detail'!T1100</x:f>
        <x:v>0.0369</x:v>
      </x:c>
      <x:c r="U3352" s="14" t="n">
        <x:f>'Inventory detail'!U1100</x:f>
        <x:v>0.0369</x:v>
      </x:c>
      <x:c r="V3352" s="9" t="n">
        <x:f>O3352*T3352</x:f>
        <x:v>0</x:v>
      </x:c>
      <x:c r="W3352" s="9" t="n">
        <x:f>Q3352*T3352</x:f>
        <x:v>0</x:v>
      </x:c>
      <x:c r="X3352" s="9" t="n">
        <x:f>R3352*T3352</x:f>
        <x:v>0</x:v>
      </x:c>
      <x:c r="Y3352" s="9" t="n">
        <x:f>S3352*T3352</x:f>
        <x:v>0</x:v>
      </x:c>
      <x:c r="Z3352" s="9" t="n">
        <x:f>IF(ISNUMBER(U3352),S3352*(U3352-T3352),"n.a.")</x:f>
        <x:v>0</x:v>
      </x:c>
      <x:c r="AA3352" s="9" t="n">
        <x:f>IF(ISNUMBER(U3352),Y3352,0)</x:f>
        <x:v>0</x:v>
      </x:c>
      <x:c r="AB3352" s="7" t="n">
        <x:f>MAX(0,L3352-SUM(F3352:K3352))</x:f>
        <x:v>0</x:v>
      </x:c>
    </x:row>
    <x:row r="3353" ht="22" customHeight="1">
      <x:c r="A3353" s="18" t="n">
        <x:f>Summary!E$41</x:f>
        <x:v>46388</x:v>
      </x:c>
      <x:c r="B3353" s="2" t="str">
        <x:f>'Inventory detail'!A1101</x:f>
        <x:v>WIRE</x:v>
      </x:c>
      <x:c r="C3353" s="2" t="str">
        <x:f>'Inventory detail'!B1101</x:f>
        <x:v>30</x:v>
      </x:c>
      <x:c r="D3353" s="2" t="str">
        <x:f>'Inventory detail'!C1101</x:f>
        <x:v>DL038RED</x:v>
      </x:c>
      <x:c r="E3353" s="10" t="n">
        <x:f>A2227</x:f>
        <x:v>46357</x:v>
      </x:c>
      <x:c r="F3353" s="7" t="n">
        <x:f>O2227</x:f>
        <x:v>0</x:v>
      </x:c>
      <x:c r="G3353" s="7" t="n">
        <x:f>Q2227</x:f>
        <x:v>0</x:v>
      </x:c>
      <x:c r="H3353" s="7" t="n">
        <x:f>R2227</x:f>
        <x:v>0</x:v>
      </x:c>
      <x:c r="I3353" s="7" t="n">
        <x:f>0</x:f>
        <x:v>0</x:v>
      </x:c>
      <x:c r="J3353" s="7" t="n">
        <x:f>0</x:f>
        <x:v>0</x:v>
      </x:c>
      <x:c r="K3353" s="7" t="n">
        <x:f>0</x:f>
        <x:v>0</x:v>
      </x:c>
      <x:c r="L3353" s="7" t="n">
        <x:f>'Inventory detail'!F1101*Summary!$K$5*(A3353-E3353)/Summary!$K$6</x:f>
        <x:v>0</x:v>
      </x:c>
      <x:c r="M3353" s="7" t="n">
        <x:f>MAX(0,H3353-L3353)</x:f>
        <x:v>0</x:v>
      </x:c>
      <x:c r="N3353" s="7" t="n">
        <x:f>MAX(0,L3353-H3353)</x:f>
        <x:v>0</x:v>
      </x:c>
      <x:c r="O3353" s="7" t="n">
        <x:f>MAX(0,F3353+I3353-N3353)</x:f>
        <x:v>0</x:v>
      </x:c>
      <x:c r="P3353" s="7" t="n">
        <x:f>MAX(0,N3353-F3353-I3353)</x:f>
        <x:v>0</x:v>
      </x:c>
      <x:c r="Q3353" s="7" t="n">
        <x:f>MAX(0,G3353+J3353-P3353)</x:f>
        <x:v>0</x:v>
      </x:c>
      <x:c r="R3353" s="7" t="n">
        <x:f>M3353+MAX(0,K3353-MAX(0,P3353-G3353-J3353))</x:f>
        <x:v>0</x:v>
      </x:c>
      <x:c r="S3353" s="7" t="n">
        <x:f>SUM(O3353,Q3353,R3353)</x:f>
        <x:v>0</x:v>
      </x:c>
      <x:c r="T3353" s="14" t="n">
        <x:f>'Inventory detail'!T1101</x:f>
        <x:v>0.0369</x:v>
      </x:c>
      <x:c r="U3353" s="14" t="n">
        <x:f>'Inventory detail'!U1101</x:f>
        <x:v>0.0369</x:v>
      </x:c>
      <x:c r="V3353" s="9" t="n">
        <x:f>O3353*T3353</x:f>
        <x:v>0</x:v>
      </x:c>
      <x:c r="W3353" s="9" t="n">
        <x:f>Q3353*T3353</x:f>
        <x:v>0</x:v>
      </x:c>
      <x:c r="X3353" s="9" t="n">
        <x:f>R3353*T3353</x:f>
        <x:v>0</x:v>
      </x:c>
      <x:c r="Y3353" s="9" t="n">
        <x:f>S3353*T3353</x:f>
        <x:v>0</x:v>
      </x:c>
      <x:c r="Z3353" s="9" t="n">
        <x:f>IF(ISNUMBER(U3353),S3353*(U3353-T3353),"n.a.")</x:f>
        <x:v>0</x:v>
      </x:c>
      <x:c r="AA3353" s="9" t="n">
        <x:f>IF(ISNUMBER(U3353),Y3353,0)</x:f>
        <x:v>0</x:v>
      </x:c>
      <x:c r="AB3353" s="7" t="n">
        <x:f>MAX(0,L3353-SUM(F3353:K3353))</x:f>
        <x:v>0</x:v>
      </x:c>
    </x:row>
    <x:row r="3354" ht="22" customHeight="1">
      <x:c r="A3354" s="18" t="n">
        <x:f>Summary!E$41</x:f>
        <x:v>46388</x:v>
      </x:c>
      <x:c r="B3354" s="2" t="str">
        <x:f>'Inventory detail'!A1102</x:f>
        <x:v>WIRE</x:v>
      </x:c>
      <x:c r="C3354" s="2" t="str">
        <x:f>'Inventory detail'!B1102</x:f>
        <x:v>30</x:v>
      </x:c>
      <x:c r="D3354" s="2" t="str">
        <x:f>'Inventory detail'!C1102</x:f>
        <x:v>DL058GRAY</x:v>
      </x:c>
      <x:c r="E3354" s="10" t="n">
        <x:f>A2228</x:f>
        <x:v>46357</x:v>
      </x:c>
      <x:c r="F3354" s="7" t="n">
        <x:f>O2228</x:f>
        <x:v>0</x:v>
      </x:c>
      <x:c r="G3354" s="7" t="n">
        <x:f>Q2228</x:f>
        <x:v>0</x:v>
      </x:c>
      <x:c r="H3354" s="7" t="n">
        <x:f>R2228</x:f>
        <x:v>1000</x:v>
      </x:c>
      <x:c r="I3354" s="7" t="n">
        <x:f>0</x:f>
        <x:v>0</x:v>
      </x:c>
      <x:c r="J3354" s="7" t="n">
        <x:f>0</x:f>
        <x:v>0</x:v>
      </x:c>
      <x:c r="K3354" s="7" t="n">
        <x:f>0</x:f>
        <x:v>0</x:v>
      </x:c>
      <x:c r="L3354" s="7" t="n">
        <x:f>'Inventory detail'!F1102*Summary!$K$5*(A3354-E3354)/Summary!$K$6</x:f>
        <x:v>0</x:v>
      </x:c>
      <x:c r="M3354" s="7" t="n">
        <x:f>MAX(0,H3354-L3354)</x:f>
        <x:v>1000</x:v>
      </x:c>
      <x:c r="N3354" s="7" t="n">
        <x:f>MAX(0,L3354-H3354)</x:f>
        <x:v>0</x:v>
      </x:c>
      <x:c r="O3354" s="7" t="n">
        <x:f>MAX(0,F3354+I3354-N3354)</x:f>
        <x:v>0</x:v>
      </x:c>
      <x:c r="P3354" s="7" t="n">
        <x:f>MAX(0,N3354-F3354-I3354)</x:f>
        <x:v>0</x:v>
      </x:c>
      <x:c r="Q3354" s="7" t="n">
        <x:f>MAX(0,G3354+J3354-P3354)</x:f>
        <x:v>0</x:v>
      </x:c>
      <x:c r="R3354" s="7" t="n">
        <x:f>M3354+MAX(0,K3354-MAX(0,P3354-G3354-J3354))</x:f>
        <x:v>1000</x:v>
      </x:c>
      <x:c r="S3354" s="7" t="n">
        <x:f>SUM(O3354,Q3354,R3354)</x:f>
        <x:v>1000</x:v>
      </x:c>
      <x:c r="T3354" s="14" t="n">
        <x:f>'Inventory detail'!T1102</x:f>
        <x:v>0.1082</x:v>
      </x:c>
      <x:c r="U3354" s="14" t="n">
        <x:f>'Inventory detail'!U1102</x:f>
        <x:v>0.1082</x:v>
      </x:c>
      <x:c r="V3354" s="9" t="n">
        <x:f>O3354*T3354</x:f>
        <x:v>0</x:v>
      </x:c>
      <x:c r="W3354" s="9" t="n">
        <x:f>Q3354*T3354</x:f>
        <x:v>0</x:v>
      </x:c>
      <x:c r="X3354" s="9" t="n">
        <x:f>R3354*T3354</x:f>
        <x:v>108.2</x:v>
      </x:c>
      <x:c r="Y3354" s="9" t="n">
        <x:f>S3354*T3354</x:f>
        <x:v>108.2</x:v>
      </x:c>
      <x:c r="Z3354" s="9" t="n">
        <x:f>IF(ISNUMBER(U3354),S3354*(U3354-T3354),"n.a.")</x:f>
        <x:v>0</x:v>
      </x:c>
      <x:c r="AA3354" s="9" t="n">
        <x:f>IF(ISNUMBER(U3354),Y3354,0)</x:f>
        <x:v>108.2</x:v>
      </x:c>
      <x:c r="AB3354" s="7" t="n">
        <x:f>MAX(0,L3354-SUM(F3354:K3354))</x:f>
        <x:v>0</x:v>
      </x:c>
    </x:row>
    <x:row r="3355" ht="22" customHeight="1">
      <x:c r="A3355" s="18" t="n">
        <x:f>Summary!E$41</x:f>
        <x:v>46388</x:v>
      </x:c>
      <x:c r="B3355" s="2" t="str">
        <x:f>'Inventory detail'!A1103</x:f>
        <x:v>WIRE</x:v>
      </x:c>
      <x:c r="C3355" s="2" t="str">
        <x:f>'Inventory detail'!B1103</x:f>
        <x:v>30</x:v>
      </x:c>
      <x:c r="D3355" s="2" t="str">
        <x:f>'Inventory detail'!C1103</x:f>
        <x:v>DL078GOLD</x:v>
      </x:c>
      <x:c r="E3355" s="10" t="n">
        <x:f>A2229</x:f>
        <x:v>46357</x:v>
      </x:c>
      <x:c r="F3355" s="7" t="n">
        <x:f>O2229</x:f>
        <x:v>0</x:v>
      </x:c>
      <x:c r="G3355" s="7" t="n">
        <x:f>Q2229</x:f>
        <x:v>0</x:v>
      </x:c>
      <x:c r="H3355" s="7" t="n">
        <x:f>R2229</x:f>
        <x:v>1750</x:v>
      </x:c>
      <x:c r="I3355" s="7" t="n">
        <x:f>0</x:f>
        <x:v>0</x:v>
      </x:c>
      <x:c r="J3355" s="7" t="n">
        <x:f>0</x:f>
        <x:v>0</x:v>
      </x:c>
      <x:c r="K3355" s="7" t="n">
        <x:f>0</x:f>
        <x:v>0</x:v>
      </x:c>
      <x:c r="L3355" s="7" t="n">
        <x:f>'Inventory detail'!F1103*Summary!$K$5*(A3355-E3355)/Summary!$K$6</x:f>
        <x:v>0</x:v>
      </x:c>
      <x:c r="M3355" s="7" t="n">
        <x:f>MAX(0,H3355-L3355)</x:f>
        <x:v>1750</x:v>
      </x:c>
      <x:c r="N3355" s="7" t="n">
        <x:f>MAX(0,L3355-H3355)</x:f>
        <x:v>0</x:v>
      </x:c>
      <x:c r="O3355" s="7" t="n">
        <x:f>MAX(0,F3355+I3355-N3355)</x:f>
        <x:v>0</x:v>
      </x:c>
      <x:c r="P3355" s="7" t="n">
        <x:f>MAX(0,N3355-F3355-I3355)</x:f>
        <x:v>0</x:v>
      </x:c>
      <x:c r="Q3355" s="7" t="n">
        <x:f>MAX(0,G3355+J3355-P3355)</x:f>
        <x:v>0</x:v>
      </x:c>
      <x:c r="R3355" s="7" t="n">
        <x:f>M3355+MAX(0,K3355-MAX(0,P3355-G3355-J3355))</x:f>
        <x:v>1750</x:v>
      </x:c>
      <x:c r="S3355" s="7" t="n">
        <x:f>SUM(O3355,Q3355,R3355)</x:f>
        <x:v>1750</x:v>
      </x:c>
      <x:c r="T3355" s="14" t="n">
        <x:f>'Inventory detail'!T1103</x:f>
        <x:v>0.16329999999999997</x:v>
      </x:c>
      <x:c r="U3355" s="14" t="n">
        <x:f>'Inventory detail'!U1103</x:f>
        <x:v>0.16329999999999997</x:v>
      </x:c>
      <x:c r="V3355" s="9" t="n">
        <x:f>O3355*T3355</x:f>
        <x:v>0</x:v>
      </x:c>
      <x:c r="W3355" s="9" t="n">
        <x:f>Q3355*T3355</x:f>
        <x:v>0</x:v>
      </x:c>
      <x:c r="X3355" s="9" t="n">
        <x:f>R3355*T3355</x:f>
        <x:v>285.775</x:v>
      </x:c>
      <x:c r="Y3355" s="9" t="n">
        <x:f>S3355*T3355</x:f>
        <x:v>285.775</x:v>
      </x:c>
      <x:c r="Z3355" s="9" t="n">
        <x:f>IF(ISNUMBER(U3355),S3355*(U3355-T3355),"n.a.")</x:f>
        <x:v>0</x:v>
      </x:c>
      <x:c r="AA3355" s="9" t="n">
        <x:f>IF(ISNUMBER(U3355),Y3355,0)</x:f>
        <x:v>285.775</x:v>
      </x:c>
      <x:c r="AB3355" s="7" t="n">
        <x:f>MAX(0,L3355-SUM(F3355:K3355))</x:f>
        <x:v>0</x:v>
      </x:c>
    </x:row>
    <x:row r="3356" ht="22" customHeight="1">
      <x:c r="A3356" s="18" t="n">
        <x:f>Summary!E$41</x:f>
        <x:v>46388</x:v>
      </x:c>
      <x:c r="B3356" s="2" t="str">
        <x:f>'Inventory detail'!A1104</x:f>
        <x:v>WIRE</x:v>
      </x:c>
      <x:c r="C3356" s="2" t="str">
        <x:f>'Inventory detail'!B1104</x:f>
        <x:v>30</x:v>
      </x:c>
      <x:c r="D3356" s="2" t="str">
        <x:f>'Inventory detail'!C1104</x:f>
        <x:v>DL516BLU</x:v>
      </x:c>
      <x:c r="E3356" s="10" t="n">
        <x:f>A2230</x:f>
        <x:v>46357</x:v>
      </x:c>
      <x:c r="F3356" s="7" t="n">
        <x:f>O2230</x:f>
        <x:v>0</x:v>
      </x:c>
      <x:c r="G3356" s="7" t="n">
        <x:f>Q2230</x:f>
        <x:v>0</x:v>
      </x:c>
      <x:c r="H3356" s="7" t="n">
        <x:f>R2230</x:f>
        <x:v>0</x:v>
      </x:c>
      <x:c r="I3356" s="7" t="n">
        <x:f>0</x:f>
        <x:v>0</x:v>
      </x:c>
      <x:c r="J3356" s="7" t="n">
        <x:f>0</x:f>
        <x:v>0</x:v>
      </x:c>
      <x:c r="K3356" s="7" t="n">
        <x:f>0</x:f>
        <x:v>0</x:v>
      </x:c>
      <x:c r="L3356" s="7" t="n">
        <x:f>'Inventory detail'!F1104*Summary!$K$5*(A3356-E3356)/Summary!$K$6</x:f>
        <x:v>0</x:v>
      </x:c>
      <x:c r="M3356" s="7" t="n">
        <x:f>MAX(0,H3356-L3356)</x:f>
        <x:v>0</x:v>
      </x:c>
      <x:c r="N3356" s="7" t="n">
        <x:f>MAX(0,L3356-H3356)</x:f>
        <x:v>0</x:v>
      </x:c>
      <x:c r="O3356" s="7" t="n">
        <x:f>MAX(0,F3356+I3356-N3356)</x:f>
        <x:v>0</x:v>
      </x:c>
      <x:c r="P3356" s="7" t="n">
        <x:f>MAX(0,N3356-F3356-I3356)</x:f>
        <x:v>0</x:v>
      </x:c>
      <x:c r="Q3356" s="7" t="n">
        <x:f>MAX(0,G3356+J3356-P3356)</x:f>
        <x:v>0</x:v>
      </x:c>
      <x:c r="R3356" s="7" t="n">
        <x:f>M3356+MAX(0,K3356-MAX(0,P3356-G3356-J3356))</x:f>
        <x:v>0</x:v>
      </x:c>
      <x:c r="S3356" s="7" t="n">
        <x:f>SUM(O3356,Q3356,R3356)</x:f>
        <x:v>0</x:v>
      </x:c>
      <x:c r="T3356" s="14" t="n">
        <x:f>'Inventory detail'!T1104</x:f>
        <x:v>0.031200000000000002</x:v>
      </x:c>
      <x:c r="U3356" s="14" t="n">
        <x:f>'Inventory detail'!U1104</x:f>
        <x:v>0.031200000000000002</x:v>
      </x:c>
      <x:c r="V3356" s="9" t="n">
        <x:f>O3356*T3356</x:f>
        <x:v>0</x:v>
      </x:c>
      <x:c r="W3356" s="9" t="n">
        <x:f>Q3356*T3356</x:f>
        <x:v>0</x:v>
      </x:c>
      <x:c r="X3356" s="9" t="n">
        <x:f>R3356*T3356</x:f>
        <x:v>0</x:v>
      </x:c>
      <x:c r="Y3356" s="9" t="n">
        <x:f>S3356*T3356</x:f>
        <x:v>0</x:v>
      </x:c>
      <x:c r="Z3356" s="9" t="n">
        <x:f>IF(ISNUMBER(U3356),S3356*(U3356-T3356),"n.a.")</x:f>
        <x:v>0</x:v>
      </x:c>
      <x:c r="AA3356" s="9" t="n">
        <x:f>IF(ISNUMBER(U3356),Y3356,0)</x:f>
        <x:v>0</x:v>
      </x:c>
      <x:c r="AB3356" s="7" t="n">
        <x:f>MAX(0,L3356-SUM(F3356:K3356))</x:f>
        <x:v>0</x:v>
      </x:c>
    </x:row>
    <x:row r="3357" ht="22" customHeight="1">
      <x:c r="A3357" s="18" t="n">
        <x:f>Summary!E$41</x:f>
        <x:v>46388</x:v>
      </x:c>
      <x:c r="B3357" s="2" t="str">
        <x:f>'Inventory detail'!A1105</x:f>
        <x:v>WIRE</x:v>
      </x:c>
      <x:c r="C3357" s="2" t="str">
        <x:f>'Inventory detail'!B1105</x:f>
        <x:v>30</x:v>
      </x:c>
      <x:c r="D3357" s="2" t="str">
        <x:f>'Inventory detail'!C1105</x:f>
        <x:v>DL516RED</x:v>
      </x:c>
      <x:c r="E3357" s="10" t="n">
        <x:f>A2231</x:f>
        <x:v>46357</x:v>
      </x:c>
      <x:c r="F3357" s="7" t="n">
        <x:f>O2231</x:f>
        <x:v>0</x:v>
      </x:c>
      <x:c r="G3357" s="7" t="n">
        <x:f>Q2231</x:f>
        <x:v>0</x:v>
      </x:c>
      <x:c r="H3357" s="7" t="n">
        <x:f>R2231</x:f>
        <x:v>0</x:v>
      </x:c>
      <x:c r="I3357" s="7" t="n">
        <x:f>0</x:f>
        <x:v>0</x:v>
      </x:c>
      <x:c r="J3357" s="7" t="n">
        <x:f>0</x:f>
        <x:v>0</x:v>
      </x:c>
      <x:c r="K3357" s="7" t="n">
        <x:f>0</x:f>
        <x:v>0</x:v>
      </x:c>
      <x:c r="L3357" s="7" t="n">
        <x:f>'Inventory detail'!F1105*Summary!$K$5*(A3357-E3357)/Summary!$K$6</x:f>
        <x:v>0</x:v>
      </x:c>
      <x:c r="M3357" s="7" t="n">
        <x:f>MAX(0,H3357-L3357)</x:f>
        <x:v>0</x:v>
      </x:c>
      <x:c r="N3357" s="7" t="n">
        <x:f>MAX(0,L3357-H3357)</x:f>
        <x:v>0</x:v>
      </x:c>
      <x:c r="O3357" s="7" t="n">
        <x:f>MAX(0,F3357+I3357-N3357)</x:f>
        <x:v>0</x:v>
      </x:c>
      <x:c r="P3357" s="7" t="n">
        <x:f>MAX(0,N3357-F3357-I3357)</x:f>
        <x:v>0</x:v>
      </x:c>
      <x:c r="Q3357" s="7" t="n">
        <x:f>MAX(0,G3357+J3357-P3357)</x:f>
        <x:v>0</x:v>
      </x:c>
      <x:c r="R3357" s="7" t="n">
        <x:f>M3357+MAX(0,K3357-MAX(0,P3357-G3357-J3357))</x:f>
        <x:v>0</x:v>
      </x:c>
      <x:c r="S3357" s="7" t="n">
        <x:f>SUM(O3357,Q3357,R3357)</x:f>
        <x:v>0</x:v>
      </x:c>
      <x:c r="T3357" s="14" t="n">
        <x:f>'Inventory detail'!T1105</x:f>
        <x:v>0.031200000000000002</x:v>
      </x:c>
      <x:c r="U3357" s="14" t="n">
        <x:f>'Inventory detail'!U1105</x:f>
        <x:v>0.031200000000000002</x:v>
      </x:c>
      <x:c r="V3357" s="9" t="n">
        <x:f>O3357*T3357</x:f>
        <x:v>0</x:v>
      </x:c>
      <x:c r="W3357" s="9" t="n">
        <x:f>Q3357*T3357</x:f>
        <x:v>0</x:v>
      </x:c>
      <x:c r="X3357" s="9" t="n">
        <x:f>R3357*T3357</x:f>
        <x:v>0</x:v>
      </x:c>
      <x:c r="Y3357" s="9" t="n">
        <x:f>S3357*T3357</x:f>
        <x:v>0</x:v>
      </x:c>
      <x:c r="Z3357" s="9" t="n">
        <x:f>IF(ISNUMBER(U3357),S3357*(U3357-T3357),"n.a.")</x:f>
        <x:v>0</x:v>
      </x:c>
      <x:c r="AA3357" s="9" t="n">
        <x:f>IF(ISNUMBER(U3357),Y3357,0)</x:f>
        <x:v>0</x:v>
      </x:c>
      <x:c r="AB3357" s="7" t="n">
        <x:f>MAX(0,L3357-SUM(F3357:K3357))</x:f>
        <x:v>0</x:v>
      </x:c>
    </x:row>
    <x:row r="3358" ht="22" customHeight="1">
      <x:c r="A3358" s="18" t="n">
        <x:f>Summary!E$41</x:f>
        <x:v>46388</x:v>
      </x:c>
      <x:c r="B3358" s="2" t="str">
        <x:f>'Inventory detail'!A1106</x:f>
        <x:v>WIRE</x:v>
      </x:c>
      <x:c r="C3358" s="2" t="str">
        <x:f>'Inventory detail'!B1106</x:f>
        <x:v>30</x:v>
      </x:c>
      <x:c r="D3358" s="2" t="str">
        <x:f>'Inventory detail'!C1106</x:f>
        <x:v>DL716BLU</x:v>
      </x:c>
      <x:c r="E3358" s="10" t="n">
        <x:f>A2232</x:f>
        <x:v>46357</x:v>
      </x:c>
      <x:c r="F3358" s="7" t="n">
        <x:f>O2232</x:f>
        <x:v>0</x:v>
      </x:c>
      <x:c r="G3358" s="7" t="n">
        <x:f>Q2232</x:f>
        <x:v>0</x:v>
      </x:c>
      <x:c r="H3358" s="7" t="n">
        <x:f>R2232</x:f>
        <x:v>600</x:v>
      </x:c>
      <x:c r="I3358" s="7" t="n">
        <x:f>0</x:f>
        <x:v>0</x:v>
      </x:c>
      <x:c r="J3358" s="7" t="n">
        <x:f>0</x:f>
        <x:v>0</x:v>
      </x:c>
      <x:c r="K3358" s="7" t="n">
        <x:f>0</x:f>
        <x:v>0</x:v>
      </x:c>
      <x:c r="L3358" s="7" t="n">
        <x:f>'Inventory detail'!F1106*Summary!$K$5*(A3358-E3358)/Summary!$K$6</x:f>
        <x:v>0</x:v>
      </x:c>
      <x:c r="M3358" s="7" t="n">
        <x:f>MAX(0,H3358-L3358)</x:f>
        <x:v>600</x:v>
      </x:c>
      <x:c r="N3358" s="7" t="n">
        <x:f>MAX(0,L3358-H3358)</x:f>
        <x:v>0</x:v>
      </x:c>
      <x:c r="O3358" s="7" t="n">
        <x:f>MAX(0,F3358+I3358-N3358)</x:f>
        <x:v>0</x:v>
      </x:c>
      <x:c r="P3358" s="7" t="n">
        <x:f>MAX(0,N3358-F3358-I3358)</x:f>
        <x:v>0</x:v>
      </x:c>
      <x:c r="Q3358" s="7" t="n">
        <x:f>MAX(0,G3358+J3358-P3358)</x:f>
        <x:v>0</x:v>
      </x:c>
      <x:c r="R3358" s="7" t="n">
        <x:f>M3358+MAX(0,K3358-MAX(0,P3358-G3358-J3358))</x:f>
        <x:v>600</x:v>
      </x:c>
      <x:c r="S3358" s="7" t="n">
        <x:f>SUM(O3358,Q3358,R3358)</x:f>
        <x:v>600</x:v>
      </x:c>
      <x:c r="T3358" s="14" t="n">
        <x:f>'Inventory detail'!T1106</x:f>
        <x:v>0.051399999999999994</x:v>
      </x:c>
      <x:c r="U3358" s="14" t="n">
        <x:f>'Inventory detail'!U1106</x:f>
        <x:v>0.051399999999999994</x:v>
      </x:c>
      <x:c r="V3358" s="9" t="n">
        <x:f>O3358*T3358</x:f>
        <x:v>0</x:v>
      </x:c>
      <x:c r="W3358" s="9" t="n">
        <x:f>Q3358*T3358</x:f>
        <x:v>0</x:v>
      </x:c>
      <x:c r="X3358" s="9" t="n">
        <x:f>R3358*T3358</x:f>
        <x:v>30.839999999999996</x:v>
      </x:c>
      <x:c r="Y3358" s="9" t="n">
        <x:f>S3358*T3358</x:f>
        <x:v>30.839999999999996</x:v>
      </x:c>
      <x:c r="Z3358" s="9" t="n">
        <x:f>IF(ISNUMBER(U3358),S3358*(U3358-T3358),"n.a.")</x:f>
        <x:v>0</x:v>
      </x:c>
      <x:c r="AA3358" s="9" t="n">
        <x:f>IF(ISNUMBER(U3358),Y3358,0)</x:f>
        <x:v>30.839999999999996</x:v>
      </x:c>
      <x:c r="AB3358" s="7" t="n">
        <x:f>MAX(0,L3358-SUM(F3358:K3358))</x:f>
        <x:v>0</x:v>
      </x:c>
    </x:row>
    <x:row r="3359" ht="22" customHeight="1">
      <x:c r="A3359" s="18" t="n">
        <x:f>Summary!E$41</x:f>
        <x:v>46388</x:v>
      </x:c>
      <x:c r="B3359" s="2" t="str">
        <x:f>'Inventory detail'!A1107</x:f>
        <x:v>WIRE</x:v>
      </x:c>
      <x:c r="C3359" s="2" t="str">
        <x:f>'Inventory detail'!B1107</x:f>
        <x:v>30</x:v>
      </x:c>
      <x:c r="D3359" s="2" t="str">
        <x:f>'Inventory detail'!C1107</x:f>
        <x:v>DL716RED</x:v>
      </x:c>
      <x:c r="E3359" s="10" t="n">
        <x:f>A2233</x:f>
        <x:v>46357</x:v>
      </x:c>
      <x:c r="F3359" s="7" t="n">
        <x:f>O2233</x:f>
        <x:v>0</x:v>
      </x:c>
      <x:c r="G3359" s="7" t="n">
        <x:f>Q2233</x:f>
        <x:v>0</x:v>
      </x:c>
      <x:c r="H3359" s="7" t="n">
        <x:f>R2233</x:f>
        <x:v>400</x:v>
      </x:c>
      <x:c r="I3359" s="7" t="n">
        <x:f>0</x:f>
        <x:v>0</x:v>
      </x:c>
      <x:c r="J3359" s="7" t="n">
        <x:f>0</x:f>
        <x:v>0</x:v>
      </x:c>
      <x:c r="K3359" s="7" t="n">
        <x:f>0</x:f>
        <x:v>0</x:v>
      </x:c>
      <x:c r="L3359" s="7" t="n">
        <x:f>'Inventory detail'!F1107*Summary!$K$5*(A3359-E3359)/Summary!$K$6</x:f>
        <x:v>0</x:v>
      </x:c>
      <x:c r="M3359" s="7" t="n">
        <x:f>MAX(0,H3359-L3359)</x:f>
        <x:v>400</x:v>
      </x:c>
      <x:c r="N3359" s="7" t="n">
        <x:f>MAX(0,L3359-H3359)</x:f>
        <x:v>0</x:v>
      </x:c>
      <x:c r="O3359" s="7" t="n">
        <x:f>MAX(0,F3359+I3359-N3359)</x:f>
        <x:v>0</x:v>
      </x:c>
      <x:c r="P3359" s="7" t="n">
        <x:f>MAX(0,N3359-F3359-I3359)</x:f>
        <x:v>0</x:v>
      </x:c>
      <x:c r="Q3359" s="7" t="n">
        <x:f>MAX(0,G3359+J3359-P3359)</x:f>
        <x:v>0</x:v>
      </x:c>
      <x:c r="R3359" s="7" t="n">
        <x:f>M3359+MAX(0,K3359-MAX(0,P3359-G3359-J3359))</x:f>
        <x:v>400</x:v>
      </x:c>
      <x:c r="S3359" s="7" t="n">
        <x:f>SUM(O3359,Q3359,R3359)</x:f>
        <x:v>400</x:v>
      </x:c>
      <x:c r="T3359" s="14" t="n">
        <x:f>'Inventory detail'!T1107</x:f>
        <x:v>0.051399999999999994</x:v>
      </x:c>
      <x:c r="U3359" s="14" t="n">
        <x:f>'Inventory detail'!U1107</x:f>
        <x:v>0.051399999999999994</x:v>
      </x:c>
      <x:c r="V3359" s="9" t="n">
        <x:f>O3359*T3359</x:f>
        <x:v>0</x:v>
      </x:c>
      <x:c r="W3359" s="9" t="n">
        <x:f>Q3359*T3359</x:f>
        <x:v>0</x:v>
      </x:c>
      <x:c r="X3359" s="9" t="n">
        <x:f>R3359*T3359</x:f>
        <x:v>20.56</x:v>
      </x:c>
      <x:c r="Y3359" s="9" t="n">
        <x:f>S3359*T3359</x:f>
        <x:v>20.56</x:v>
      </x:c>
      <x:c r="Z3359" s="9" t="n">
        <x:f>IF(ISNUMBER(U3359),S3359*(U3359-T3359),"n.a.")</x:f>
        <x:v>0</x:v>
      </x:c>
      <x:c r="AA3359" s="9" t="n">
        <x:f>IF(ISNUMBER(U3359),Y3359,0)</x:f>
        <x:v>20.56</x:v>
      </x:c>
      <x:c r="AB3359" s="7" t="n">
        <x:f>MAX(0,L3359-SUM(F3359:K3359))</x:f>
        <x:v>0</x:v>
      </x:c>
    </x:row>
    <x:row r="3360" ht="22" customHeight="1">
      <x:c r="A3360" s="18" t="n">
        <x:f>Summary!E$41</x:f>
        <x:v>46388</x:v>
      </x:c>
      <x:c r="B3360" s="2" t="str">
        <x:f>'Inventory detail'!A1108</x:f>
        <x:v>WIRE</x:v>
      </x:c>
      <x:c r="C3360" s="2" t="str">
        <x:f>'Inventory detail'!B1108</x:f>
        <x:v>30</x:v>
      </x:c>
      <x:c r="D3360" s="2" t="str">
        <x:f>'Inventory detail'!C1108</x:f>
        <x:v>DL916BLU</x:v>
      </x:c>
      <x:c r="E3360" s="10" t="n">
        <x:f>A2234</x:f>
        <x:v>46357</x:v>
      </x:c>
      <x:c r="F3360" s="7" t="n">
        <x:f>O2234</x:f>
        <x:v>0</x:v>
      </x:c>
      <x:c r="G3360" s="7" t="n">
        <x:f>Q2234</x:f>
        <x:v>0</x:v>
      </x:c>
      <x:c r="H3360" s="7" t="n">
        <x:f>R2234</x:f>
        <x:v>500</x:v>
      </x:c>
      <x:c r="I3360" s="7" t="n">
        <x:f>0</x:f>
        <x:v>0</x:v>
      </x:c>
      <x:c r="J3360" s="7" t="n">
        <x:f>0</x:f>
        <x:v>0</x:v>
      </x:c>
      <x:c r="K3360" s="7" t="n">
        <x:f>0</x:f>
        <x:v>0</x:v>
      </x:c>
      <x:c r="L3360" s="7" t="n">
        <x:f>'Inventory detail'!F1108*Summary!$K$5*(A3360-E3360)/Summary!$K$6</x:f>
        <x:v>0</x:v>
      </x:c>
      <x:c r="M3360" s="7" t="n">
        <x:f>MAX(0,H3360-L3360)</x:f>
        <x:v>500</x:v>
      </x:c>
      <x:c r="N3360" s="7" t="n">
        <x:f>MAX(0,L3360-H3360)</x:f>
        <x:v>0</x:v>
      </x:c>
      <x:c r="O3360" s="7" t="n">
        <x:f>MAX(0,F3360+I3360-N3360)</x:f>
        <x:v>0</x:v>
      </x:c>
      <x:c r="P3360" s="7" t="n">
        <x:f>MAX(0,N3360-F3360-I3360)</x:f>
        <x:v>0</x:v>
      </x:c>
      <x:c r="Q3360" s="7" t="n">
        <x:f>MAX(0,G3360+J3360-P3360)</x:f>
        <x:v>0</x:v>
      </x:c>
      <x:c r="R3360" s="7" t="n">
        <x:f>M3360+MAX(0,K3360-MAX(0,P3360-G3360-J3360))</x:f>
        <x:v>500</x:v>
      </x:c>
      <x:c r="S3360" s="7" t="n">
        <x:f>SUM(O3360,Q3360,R3360)</x:f>
        <x:v>500</x:v>
      </x:c>
      <x:c r="T3360" s="14" t="n">
        <x:f>'Inventory detail'!T1108</x:f>
        <x:v>0.0754</x:v>
      </x:c>
      <x:c r="U3360" s="14" t="n">
        <x:f>'Inventory detail'!U1108</x:f>
        <x:v>0.0754</x:v>
      </x:c>
      <x:c r="V3360" s="9" t="n">
        <x:f>O3360*T3360</x:f>
        <x:v>0</x:v>
      </x:c>
      <x:c r="W3360" s="9" t="n">
        <x:f>Q3360*T3360</x:f>
        <x:v>0</x:v>
      </x:c>
      <x:c r="X3360" s="9" t="n">
        <x:f>R3360*T3360</x:f>
        <x:v>37.699999999999996</x:v>
      </x:c>
      <x:c r="Y3360" s="9" t="n">
        <x:f>S3360*T3360</x:f>
        <x:v>37.699999999999996</x:v>
      </x:c>
      <x:c r="Z3360" s="9" t="n">
        <x:f>IF(ISNUMBER(U3360),S3360*(U3360-T3360),"n.a.")</x:f>
        <x:v>0</x:v>
      </x:c>
      <x:c r="AA3360" s="9" t="n">
        <x:f>IF(ISNUMBER(U3360),Y3360,0)</x:f>
        <x:v>37.699999999999996</x:v>
      </x:c>
      <x:c r="AB3360" s="7" t="n">
        <x:f>MAX(0,L3360-SUM(F3360:K3360))</x:f>
        <x:v>0</x:v>
      </x:c>
    </x:row>
    <x:row r="3361" ht="22" customHeight="1">
      <x:c r="A3361" s="18" t="n">
        <x:f>Summary!E$41</x:f>
        <x:v>46388</x:v>
      </x:c>
      <x:c r="B3361" s="2" t="str">
        <x:f>'Inventory detail'!A1109</x:f>
        <x:v>WIRE</x:v>
      </x:c>
      <x:c r="C3361" s="2" t="str">
        <x:f>'Inventory detail'!B1109</x:f>
        <x:v>30</x:v>
      </x:c>
      <x:c r="D3361" s="2" t="str">
        <x:f>'Inventory detail'!C1109</x:f>
        <x:v>DL012ABR</x:v>
      </x:c>
      <x:c r="E3361" s="10" t="n">
        <x:f>A2235</x:f>
        <x:v>46357</x:v>
      </x:c>
      <x:c r="F3361" s="7" t="n">
        <x:f>O2235</x:f>
        <x:v>0</x:v>
      </x:c>
      <x:c r="G3361" s="7" t="n">
        <x:f>Q2235</x:f>
        <x:v>0</x:v>
      </x:c>
      <x:c r="H3361" s="7" t="n">
        <x:f>R2235</x:f>
        <x:v>0</x:v>
      </x:c>
      <x:c r="I3361" s="7" t="n">
        <x:f>0</x:f>
        <x:v>0</x:v>
      </x:c>
      <x:c r="J3361" s="7" t="n">
        <x:f>0</x:f>
        <x:v>0</x:v>
      </x:c>
      <x:c r="K3361" s="7" t="n">
        <x:f>0</x:f>
        <x:v>0</x:v>
      </x:c>
      <x:c r="L3361" s="7" t="n">
        <x:f>'Inventory detail'!F1109*Summary!$K$5*(A3361-E3361)/Summary!$K$6</x:f>
        <x:v>0</x:v>
      </x:c>
      <x:c r="M3361" s="7" t="n">
        <x:f>MAX(0,H3361-L3361)</x:f>
        <x:v>0</x:v>
      </x:c>
      <x:c r="N3361" s="7" t="n">
        <x:f>MAX(0,L3361-H3361)</x:f>
        <x:v>0</x:v>
      </x:c>
      <x:c r="O3361" s="7" t="n">
        <x:f>MAX(0,F3361+I3361-N3361)</x:f>
        <x:v>0</x:v>
      </x:c>
      <x:c r="P3361" s="7" t="n">
        <x:f>MAX(0,N3361-F3361-I3361)</x:f>
        <x:v>0</x:v>
      </x:c>
      <x:c r="Q3361" s="7" t="n">
        <x:f>MAX(0,G3361+J3361-P3361)</x:f>
        <x:v>0</x:v>
      </x:c>
      <x:c r="R3361" s="7" t="n">
        <x:f>M3361+MAX(0,K3361-MAX(0,P3361-G3361-J3361))</x:f>
        <x:v>0</x:v>
      </x:c>
      <x:c r="S3361" s="7" t="n">
        <x:f>SUM(O3361,Q3361,R3361)</x:f>
        <x:v>0</x:v>
      </x:c>
      <x:c r="T3361" s="14" t="n">
        <x:f>'Inventory detail'!T1109</x:f>
        <x:v>0.059000000000000004</x:v>
      </x:c>
      <x:c r="U3361" s="14" t="n">
        <x:f>'Inventory detail'!U1109</x:f>
        <x:v>0.059000000000000004</x:v>
      </x:c>
      <x:c r="V3361" s="9" t="n">
        <x:f>O3361*T3361</x:f>
        <x:v>0</x:v>
      </x:c>
      <x:c r="W3361" s="9" t="n">
        <x:f>Q3361*T3361</x:f>
        <x:v>0</x:v>
      </x:c>
      <x:c r="X3361" s="9" t="n">
        <x:f>R3361*T3361</x:f>
        <x:v>0</x:v>
      </x:c>
      <x:c r="Y3361" s="9" t="n">
        <x:f>S3361*T3361</x:f>
        <x:v>0</x:v>
      </x:c>
      <x:c r="Z3361" s="9" t="n">
        <x:f>IF(ISNUMBER(U3361),S3361*(U3361-T3361),"n.a.")</x:f>
        <x:v>0</x:v>
      </x:c>
      <x:c r="AA3361" s="9" t="n">
        <x:f>IF(ISNUMBER(U3361),Y3361,0)</x:f>
        <x:v>0</x:v>
      </x:c>
      <x:c r="AB3361" s="7" t="n">
        <x:f>MAX(0,L3361-SUM(F3361:K3361))</x:f>
        <x:v>0</x:v>
      </x:c>
    </x:row>
    <x:row r="3362" ht="22" customHeight="1">
      <x:c r="A3362" s="18" t="n">
        <x:f>Summary!E$41</x:f>
        <x:v>46388</x:v>
      </x:c>
      <x:c r="B3362" s="2" t="str">
        <x:f>'Inventory detail'!A1110</x:f>
        <x:v>WIRE</x:v>
      </x:c>
      <x:c r="C3362" s="2" t="str">
        <x:f>'Inventory detail'!B1110</x:f>
        <x:v>30</x:v>
      </x:c>
      <x:c r="D3362" s="2" t="str">
        <x:f>'Inventory detail'!C1110</x:f>
        <x:v>DL012GLD</x:v>
      </x:c>
      <x:c r="E3362" s="10" t="n">
        <x:f>A2236</x:f>
        <x:v>46357</x:v>
      </x:c>
      <x:c r="F3362" s="7" t="n">
        <x:f>O2236</x:f>
        <x:v>0</x:v>
      </x:c>
      <x:c r="G3362" s="7" t="n">
        <x:f>Q2236</x:f>
        <x:v>0</x:v>
      </x:c>
      <x:c r="H3362" s="7" t="n">
        <x:f>R2236</x:f>
        <x:v>0</x:v>
      </x:c>
      <x:c r="I3362" s="7" t="n">
        <x:f>0</x:f>
        <x:v>0</x:v>
      </x:c>
      <x:c r="J3362" s="7" t="n">
        <x:f>0</x:f>
        <x:v>0</x:v>
      </x:c>
      <x:c r="K3362" s="7" t="n">
        <x:f>0</x:f>
        <x:v>0</x:v>
      </x:c>
      <x:c r="L3362" s="7" t="n">
        <x:f>'Inventory detail'!F1110*Summary!$K$5*(A3362-E3362)/Summary!$K$6</x:f>
        <x:v>0</x:v>
      </x:c>
      <x:c r="M3362" s="7" t="n">
        <x:f>MAX(0,H3362-L3362)</x:f>
        <x:v>0</x:v>
      </x:c>
      <x:c r="N3362" s="7" t="n">
        <x:f>MAX(0,L3362-H3362)</x:f>
        <x:v>0</x:v>
      </x:c>
      <x:c r="O3362" s="7" t="n">
        <x:f>MAX(0,F3362+I3362-N3362)</x:f>
        <x:v>0</x:v>
      </x:c>
      <x:c r="P3362" s="7" t="n">
        <x:f>MAX(0,N3362-F3362-I3362)</x:f>
        <x:v>0</x:v>
      </x:c>
      <x:c r="Q3362" s="7" t="n">
        <x:f>MAX(0,G3362+J3362-P3362)</x:f>
        <x:v>0</x:v>
      </x:c>
      <x:c r="R3362" s="7" t="n">
        <x:f>M3362+MAX(0,K3362-MAX(0,P3362-G3362-J3362))</x:f>
        <x:v>0</x:v>
      </x:c>
      <x:c r="S3362" s="7" t="n">
        <x:f>SUM(O3362,Q3362,R3362)</x:f>
        <x:v>0</x:v>
      </x:c>
      <x:c r="T3362" s="14" t="n">
        <x:f>'Inventory detail'!T1110</x:f>
        <x:v>0.059000000000000004</x:v>
      </x:c>
      <x:c r="U3362" s="14" t="n">
        <x:f>'Inventory detail'!U1110</x:f>
        <x:v>0.059000000000000004</x:v>
      </x:c>
      <x:c r="V3362" s="9" t="n">
        <x:f>O3362*T3362</x:f>
        <x:v>0</x:v>
      </x:c>
      <x:c r="W3362" s="9" t="n">
        <x:f>Q3362*T3362</x:f>
        <x:v>0</x:v>
      </x:c>
      <x:c r="X3362" s="9" t="n">
        <x:f>R3362*T3362</x:f>
        <x:v>0</x:v>
      </x:c>
      <x:c r="Y3362" s="9" t="n">
        <x:f>S3362*T3362</x:f>
        <x:v>0</x:v>
      </x:c>
      <x:c r="Z3362" s="9" t="n">
        <x:f>IF(ISNUMBER(U3362),S3362*(U3362-T3362),"n.a.")</x:f>
        <x:v>0</x:v>
      </x:c>
      <x:c r="AA3362" s="9" t="n">
        <x:f>IF(ISNUMBER(U3362),Y3362,0)</x:f>
        <x:v>0</x:v>
      </x:c>
      <x:c r="AB3362" s="7" t="n">
        <x:f>MAX(0,L3362-SUM(F3362:K3362))</x:f>
        <x:v>0</x:v>
      </x:c>
    </x:row>
    <x:row r="3363" ht="22" customHeight="1">
      <x:c r="A3363" s="18" t="n">
        <x:f>Summary!E$41</x:f>
        <x:v>46388</x:v>
      </x:c>
      <x:c r="B3363" s="2" t="str">
        <x:f>'Inventory detail'!A1111</x:f>
        <x:v>WIRE</x:v>
      </x:c>
      <x:c r="C3363" s="2" t="str">
        <x:f>'Inventory detail'!B1111</x:f>
        <x:v>30</x:v>
      </x:c>
      <x:c r="D3363" s="2" t="str">
        <x:f>'Inventory detail'!C1111</x:f>
        <x:v>SOW078BLK</x:v>
      </x:c>
      <x:c r="E3363" s="10" t="n">
        <x:f>A2237</x:f>
        <x:v>46357</x:v>
      </x:c>
      <x:c r="F3363" s="7" t="n">
        <x:f>O2237</x:f>
        <x:v>0</x:v>
      </x:c>
      <x:c r="G3363" s="7" t="n">
        <x:f>Q2237</x:f>
        <x:v>0</x:v>
      </x:c>
      <x:c r="H3363" s="7" t="n">
        <x:f>R2237</x:f>
        <x:v>0</x:v>
      </x:c>
      <x:c r="I3363" s="7" t="n">
        <x:f>0</x:f>
        <x:v>0</x:v>
      </x:c>
      <x:c r="J3363" s="7" t="n">
        <x:f>0</x:f>
        <x:v>0</x:v>
      </x:c>
      <x:c r="K3363" s="7" t="n">
        <x:f>0</x:f>
        <x:v>0</x:v>
      </x:c>
      <x:c r="L3363" s="7" t="n">
        <x:f>'Inventory detail'!F1111*Summary!$K$5*(A3363-E3363)/Summary!$K$6</x:f>
        <x:v>0</x:v>
      </x:c>
      <x:c r="M3363" s="7" t="n">
        <x:f>MAX(0,H3363-L3363)</x:f>
        <x:v>0</x:v>
      </x:c>
      <x:c r="N3363" s="7" t="n">
        <x:f>MAX(0,L3363-H3363)</x:f>
        <x:v>0</x:v>
      </x:c>
      <x:c r="O3363" s="7" t="n">
        <x:f>MAX(0,F3363+I3363-N3363)</x:f>
        <x:v>0</x:v>
      </x:c>
      <x:c r="P3363" s="7" t="n">
        <x:f>MAX(0,N3363-F3363-I3363)</x:f>
        <x:v>0</x:v>
      </x:c>
      <x:c r="Q3363" s="7" t="n">
        <x:f>MAX(0,G3363+J3363-P3363)</x:f>
        <x:v>0</x:v>
      </x:c>
      <x:c r="R3363" s="7" t="n">
        <x:f>M3363+MAX(0,K3363-MAX(0,P3363-G3363-J3363))</x:f>
        <x:v>0</x:v>
      </x:c>
      <x:c r="S3363" s="7" t="n">
        <x:f>SUM(O3363,Q3363,R3363)</x:f>
        <x:v>0</x:v>
      </x:c>
      <x:c r="T3363" s="14" t="n">
        <x:f>'Inventory detail'!T1111</x:f>
        <x:v>0.16519999999999999</x:v>
      </x:c>
      <x:c r="U3363" s="14" t="n">
        <x:f>'Inventory detail'!U1111</x:f>
        <x:v>0.16519999999999999</x:v>
      </x:c>
      <x:c r="V3363" s="9" t="n">
        <x:f>O3363*T3363</x:f>
        <x:v>0</x:v>
      </x:c>
      <x:c r="W3363" s="9" t="n">
        <x:f>Q3363*T3363</x:f>
        <x:v>0</x:v>
      </x:c>
      <x:c r="X3363" s="9" t="n">
        <x:f>R3363*T3363</x:f>
        <x:v>0</x:v>
      </x:c>
      <x:c r="Y3363" s="9" t="n">
        <x:f>S3363*T3363</x:f>
        <x:v>0</x:v>
      </x:c>
      <x:c r="Z3363" s="9" t="n">
        <x:f>IF(ISNUMBER(U3363),S3363*(U3363-T3363),"n.a.")</x:f>
        <x:v>0</x:v>
      </x:c>
      <x:c r="AA3363" s="9" t="n">
        <x:f>IF(ISNUMBER(U3363),Y3363,0)</x:f>
        <x:v>0</x:v>
      </x:c>
      <x:c r="AB3363" s="7" t="n">
        <x:f>MAX(0,L3363-SUM(F3363:K3363))</x:f>
        <x:v>0</x:v>
      </x:c>
    </x:row>
    <x:row r="3364" ht="22" customHeight="1">
      <x:c r="A3364" s="18" t="n">
        <x:f>Summary!E$41</x:f>
        <x:v>46388</x:v>
      </x:c>
      <x:c r="B3364" s="2" t="str">
        <x:f>'Inventory detail'!A1112</x:f>
        <x:v>WIRE</x:v>
      </x:c>
      <x:c r="C3364" s="2" t="str">
        <x:f>'Inventory detail'!B1112</x:f>
        <x:v>30</x:v>
      </x:c>
      <x:c r="D3364" s="2" t="str">
        <x:f>'Inventory detail'!C1112</x:f>
        <x:v>SOW716WHT</x:v>
      </x:c>
      <x:c r="E3364" s="10" t="n">
        <x:f>A2238</x:f>
        <x:v>46357</x:v>
      </x:c>
      <x:c r="F3364" s="7" t="n">
        <x:f>O2238</x:f>
        <x:v>0</x:v>
      </x:c>
      <x:c r="G3364" s="7" t="n">
        <x:f>Q2238</x:f>
        <x:v>0</x:v>
      </x:c>
      <x:c r="H3364" s="7" t="n">
        <x:f>R2238</x:f>
        <x:v>0</x:v>
      </x:c>
      <x:c r="I3364" s="7" t="n">
        <x:f>0</x:f>
        <x:v>0</x:v>
      </x:c>
      <x:c r="J3364" s="7" t="n">
        <x:f>0</x:f>
        <x:v>0</x:v>
      </x:c>
      <x:c r="K3364" s="7" t="n">
        <x:f>0</x:f>
        <x:v>0</x:v>
      </x:c>
      <x:c r="L3364" s="7" t="n">
        <x:f>'Inventory detail'!F1112*Summary!$K$5*(A3364-E3364)/Summary!$K$6</x:f>
        <x:v>0</x:v>
      </x:c>
      <x:c r="M3364" s="7" t="n">
        <x:f>MAX(0,H3364-L3364)</x:f>
        <x:v>0</x:v>
      </x:c>
      <x:c r="N3364" s="7" t="n">
        <x:f>MAX(0,L3364-H3364)</x:f>
        <x:v>0</x:v>
      </x:c>
      <x:c r="O3364" s="7" t="n">
        <x:f>MAX(0,F3364+I3364-N3364)</x:f>
        <x:v>0</x:v>
      </x:c>
      <x:c r="P3364" s="7" t="n">
        <x:f>MAX(0,N3364-F3364-I3364)</x:f>
        <x:v>0</x:v>
      </x:c>
      <x:c r="Q3364" s="7" t="n">
        <x:f>MAX(0,G3364+J3364-P3364)</x:f>
        <x:v>0</x:v>
      </x:c>
      <x:c r="R3364" s="7" t="n">
        <x:f>M3364+MAX(0,K3364-MAX(0,P3364-G3364-J3364))</x:f>
        <x:v>0</x:v>
      </x:c>
      <x:c r="S3364" s="7" t="n">
        <x:f>SUM(O3364,Q3364,R3364)</x:f>
        <x:v>0</x:v>
      </x:c>
      <x:c r="T3364" s="14" t="n">
        <x:f>'Inventory detail'!T1112</x:f>
        <x:v>0.3262</x:v>
      </x:c>
      <x:c r="U3364" s="14" t="n">
        <x:f>'Inventory detail'!U1112</x:f>
        <x:v>0.3262</x:v>
      </x:c>
      <x:c r="V3364" s="9" t="n">
        <x:f>O3364*T3364</x:f>
        <x:v>0</x:v>
      </x:c>
      <x:c r="W3364" s="9" t="n">
        <x:f>Q3364*T3364</x:f>
        <x:v>0</x:v>
      </x:c>
      <x:c r="X3364" s="9" t="n">
        <x:f>R3364*T3364</x:f>
        <x:v>0</x:v>
      </x:c>
      <x:c r="Y3364" s="9" t="n">
        <x:f>S3364*T3364</x:f>
        <x:v>0</x:v>
      </x:c>
      <x:c r="Z3364" s="9" t="n">
        <x:f>IF(ISNUMBER(U3364),S3364*(U3364-T3364),"n.a.")</x:f>
        <x:v>0</x:v>
      </x:c>
      <x:c r="AA3364" s="9" t="n">
        <x:f>IF(ISNUMBER(U3364),Y3364,0)</x:f>
        <x:v>0</x:v>
      </x:c>
      <x:c r="AB3364" s="7" t="n">
        <x:f>MAX(0,L3364-SUM(F3364:K3364))</x:f>
        <x:v>0</x:v>
      </x:c>
    </x:row>
    <x:row r="3365" ht="22" customHeight="1">
      <x:c r="A3365" s="18" t="n">
        <x:f>Summary!E$41</x:f>
        <x:v>46388</x:v>
      </x:c>
      <x:c r="B3365" s="2" t="str">
        <x:f>'Inventory detail'!A1113</x:f>
        <x:v>WIRE</x:v>
      </x:c>
      <x:c r="C3365" s="2" t="str">
        <x:f>'Inventory detail'!B1113</x:f>
        <x:v>60</x:v>
      </x:c>
      <x:c r="D3365" s="2" t="str">
        <x:f>'Inventory detail'!C1113</x:f>
        <x:v>DL012BLU</x:v>
      </x:c>
      <x:c r="E3365" s="10" t="n">
        <x:f>A2239</x:f>
        <x:v>46357</x:v>
      </x:c>
      <x:c r="F3365" s="7" t="n">
        <x:f>O2239</x:f>
        <x:v>0</x:v>
      </x:c>
      <x:c r="G3365" s="7" t="n">
        <x:f>Q2239</x:f>
        <x:v>0</x:v>
      </x:c>
      <x:c r="H3365" s="7" t="n">
        <x:f>R2239</x:f>
        <x:v>100</x:v>
      </x:c>
      <x:c r="I3365" s="7" t="n">
        <x:f>0</x:f>
        <x:v>0</x:v>
      </x:c>
      <x:c r="J3365" s="7" t="n">
        <x:f>0</x:f>
        <x:v>0</x:v>
      </x:c>
      <x:c r="K3365" s="7" t="n">
        <x:f>0</x:f>
        <x:v>0</x:v>
      </x:c>
      <x:c r="L3365" s="7" t="n">
        <x:f>'Inventory detail'!F1113*Summary!$K$5*(A3365-E3365)/Summary!$K$6</x:f>
        <x:v>0</x:v>
      </x:c>
      <x:c r="M3365" s="7" t="n">
        <x:f>MAX(0,H3365-L3365)</x:f>
        <x:v>100</x:v>
      </x:c>
      <x:c r="N3365" s="7" t="n">
        <x:f>MAX(0,L3365-H3365)</x:f>
        <x:v>0</x:v>
      </x:c>
      <x:c r="O3365" s="7" t="n">
        <x:f>MAX(0,F3365+I3365-N3365)</x:f>
        <x:v>0</x:v>
      </x:c>
      <x:c r="P3365" s="7" t="n">
        <x:f>MAX(0,N3365-F3365-I3365)</x:f>
        <x:v>0</x:v>
      </x:c>
      <x:c r="Q3365" s="7" t="n">
        <x:f>MAX(0,G3365+J3365-P3365)</x:f>
        <x:v>0</x:v>
      </x:c>
      <x:c r="R3365" s="7" t="n">
        <x:f>M3365+MAX(0,K3365-MAX(0,P3365-G3365-J3365))</x:f>
        <x:v>100</x:v>
      </x:c>
      <x:c r="S3365" s="7" t="n">
        <x:f>SUM(O3365,Q3365,R3365)</x:f>
        <x:v>100</x:v>
      </x:c>
      <x:c r="T3365" s="14" t="n">
        <x:f>'Inventory detail'!T1113</x:f>
        <x:v>0.059000000000000004</x:v>
      </x:c>
      <x:c r="U3365" s="14" t="n">
        <x:f>'Inventory detail'!U1113</x:f>
        <x:v>0.059000000000000004</x:v>
      </x:c>
      <x:c r="V3365" s="9" t="n">
        <x:f>O3365*T3365</x:f>
        <x:v>0</x:v>
      </x:c>
      <x:c r="W3365" s="9" t="n">
        <x:f>Q3365*T3365</x:f>
        <x:v>0</x:v>
      </x:c>
      <x:c r="X3365" s="9" t="n">
        <x:f>R3365*T3365</x:f>
        <x:v>5.9</x:v>
      </x:c>
      <x:c r="Y3365" s="9" t="n">
        <x:f>S3365*T3365</x:f>
        <x:v>5.9</x:v>
      </x:c>
      <x:c r="Z3365" s="9" t="n">
        <x:f>IF(ISNUMBER(U3365),S3365*(U3365-T3365),"n.a.")</x:f>
        <x:v>0</x:v>
      </x:c>
      <x:c r="AA3365" s="9" t="n">
        <x:f>IF(ISNUMBER(U3365),Y3365,0)</x:f>
        <x:v>5.9</x:v>
      </x:c>
      <x:c r="AB3365" s="7" t="n">
        <x:f>MAX(0,L3365-SUM(F3365:K3365))</x:f>
        <x:v>0</x:v>
      </x:c>
    </x:row>
    <x:row r="3366" ht="22" customHeight="1">
      <x:c r="A3366" s="18" t="n">
        <x:f>Summary!E$41</x:f>
        <x:v>46388</x:v>
      </x:c>
      <x:c r="B3366" s="2" t="str">
        <x:f>'Inventory detail'!A1114</x:f>
        <x:v>WIRE</x:v>
      </x:c>
      <x:c r="C3366" s="2" t="str">
        <x:f>'Inventory detail'!B1114</x:f>
        <x:v>60</x:v>
      </x:c>
      <x:c r="D3366" s="2" t="str">
        <x:f>'Inventory detail'!C1114</x:f>
        <x:v>DL012RED</x:v>
      </x:c>
      <x:c r="E3366" s="10" t="n">
        <x:f>A2240</x:f>
        <x:v>46357</x:v>
      </x:c>
      <x:c r="F3366" s="7" t="n">
        <x:f>O2240</x:f>
        <x:v>0</x:v>
      </x:c>
      <x:c r="G3366" s="7" t="n">
        <x:f>Q2240</x:f>
        <x:v>0</x:v>
      </x:c>
      <x:c r="H3366" s="7" t="n">
        <x:f>R2240</x:f>
        <x:v>0</x:v>
      </x:c>
      <x:c r="I3366" s="7" t="n">
        <x:f>0</x:f>
        <x:v>0</x:v>
      </x:c>
      <x:c r="J3366" s="7" t="n">
        <x:f>0</x:f>
        <x:v>0</x:v>
      </x:c>
      <x:c r="K3366" s="7" t="n">
        <x:f>0</x:f>
        <x:v>0</x:v>
      </x:c>
      <x:c r="L3366" s="7" t="n">
        <x:f>'Inventory detail'!F1114*Summary!$K$5*(A3366-E3366)/Summary!$K$6</x:f>
        <x:v>0</x:v>
      </x:c>
      <x:c r="M3366" s="7" t="n">
        <x:f>MAX(0,H3366-L3366)</x:f>
        <x:v>0</x:v>
      </x:c>
      <x:c r="N3366" s="7" t="n">
        <x:f>MAX(0,L3366-H3366)</x:f>
        <x:v>0</x:v>
      </x:c>
      <x:c r="O3366" s="7" t="n">
        <x:f>MAX(0,F3366+I3366-N3366)</x:f>
        <x:v>0</x:v>
      </x:c>
      <x:c r="P3366" s="7" t="n">
        <x:f>MAX(0,N3366-F3366-I3366)</x:f>
        <x:v>0</x:v>
      </x:c>
      <x:c r="Q3366" s="7" t="n">
        <x:f>MAX(0,G3366+J3366-P3366)</x:f>
        <x:v>0</x:v>
      </x:c>
      <x:c r="R3366" s="7" t="n">
        <x:f>M3366+MAX(0,K3366-MAX(0,P3366-G3366-J3366))</x:f>
        <x:v>0</x:v>
      </x:c>
      <x:c r="S3366" s="7" t="n">
        <x:f>SUM(O3366,Q3366,R3366)</x:f>
        <x:v>0</x:v>
      </x:c>
      <x:c r="T3366" s="14" t="n">
        <x:f>'Inventory detail'!T1114</x:f>
        <x:v>0.059000000000000004</x:v>
      </x:c>
      <x:c r="U3366" s="14" t="n">
        <x:f>'Inventory detail'!U1114</x:f>
        <x:v>0.059000000000000004</x:v>
      </x:c>
      <x:c r="V3366" s="9" t="n">
        <x:f>O3366*T3366</x:f>
        <x:v>0</x:v>
      </x:c>
      <x:c r="W3366" s="9" t="n">
        <x:f>Q3366*T3366</x:f>
        <x:v>0</x:v>
      </x:c>
      <x:c r="X3366" s="9" t="n">
        <x:f>R3366*T3366</x:f>
        <x:v>0</x:v>
      </x:c>
      <x:c r="Y3366" s="9" t="n">
        <x:f>S3366*T3366</x:f>
        <x:v>0</x:v>
      </x:c>
      <x:c r="Z3366" s="9" t="n">
        <x:f>IF(ISNUMBER(U3366),S3366*(U3366-T3366),"n.a.")</x:f>
        <x:v>0</x:v>
      </x:c>
      <x:c r="AA3366" s="9" t="n">
        <x:f>IF(ISNUMBER(U3366),Y3366,0)</x:f>
        <x:v>0</x:v>
      </x:c>
      <x:c r="AB3366" s="7" t="n">
        <x:f>MAX(0,L3366-SUM(F3366:K3366))</x:f>
        <x:v>0</x:v>
      </x:c>
    </x:row>
    <x:row r="3367" ht="22" customHeight="1">
      <x:c r="A3367" s="18" t="n">
        <x:f>Summary!E$41</x:f>
        <x:v>46388</x:v>
      </x:c>
      <x:c r="B3367" s="2" t="str">
        <x:f>'Inventory detail'!A1115</x:f>
        <x:v>WIRE</x:v>
      </x:c>
      <x:c r="C3367" s="2" t="str">
        <x:f>'Inventory detail'!B1115</x:f>
        <x:v>60</x:v>
      </x:c>
      <x:c r="D3367" s="2" t="str">
        <x:f>'Inventory detail'!C1115</x:f>
        <x:v>DL014GRAY</x:v>
      </x:c>
      <x:c r="E3367" s="10" t="n">
        <x:f>A2241</x:f>
        <x:v>46357</x:v>
      </x:c>
      <x:c r="F3367" s="7" t="n">
        <x:f>O2241</x:f>
        <x:v>0</x:v>
      </x:c>
      <x:c r="G3367" s="7" t="n">
        <x:f>Q2241</x:f>
        <x:v>0</x:v>
      </x:c>
      <x:c r="H3367" s="7" t="n">
        <x:f>R2241</x:f>
        <x:v>800</x:v>
      </x:c>
      <x:c r="I3367" s="7" t="n">
        <x:f>0</x:f>
        <x:v>0</x:v>
      </x:c>
      <x:c r="J3367" s="7" t="n">
        <x:f>0</x:f>
        <x:v>0</x:v>
      </x:c>
      <x:c r="K3367" s="7" t="n">
        <x:f>0</x:f>
        <x:v>0</x:v>
      </x:c>
      <x:c r="L3367" s="7" t="n">
        <x:f>'Inventory detail'!F1115*Summary!$K$5*(A3367-E3367)/Summary!$K$6</x:f>
        <x:v>0</x:v>
      </x:c>
      <x:c r="M3367" s="7" t="n">
        <x:f>MAX(0,H3367-L3367)</x:f>
        <x:v>800</x:v>
      </x:c>
      <x:c r="N3367" s="7" t="n">
        <x:f>MAX(0,L3367-H3367)</x:f>
        <x:v>0</x:v>
      </x:c>
      <x:c r="O3367" s="7" t="n">
        <x:f>MAX(0,F3367+I3367-N3367)</x:f>
        <x:v>0</x:v>
      </x:c>
      <x:c r="P3367" s="7" t="n">
        <x:f>MAX(0,N3367-F3367-I3367)</x:f>
        <x:v>0</x:v>
      </x:c>
      <x:c r="Q3367" s="7" t="n">
        <x:f>MAX(0,G3367+J3367-P3367)</x:f>
        <x:v>0</x:v>
      </x:c>
      <x:c r="R3367" s="7" t="n">
        <x:f>M3367+MAX(0,K3367-MAX(0,P3367-G3367-J3367))</x:f>
        <x:v>800</x:v>
      </x:c>
      <x:c r="S3367" s="7" t="n">
        <x:f>SUM(O3367,Q3367,R3367)</x:f>
        <x:v>800</x:v>
      </x:c>
      <x:c r="T3367" s="14" t="n">
        <x:f>'Inventory detail'!T1115</x:f>
        <x:v>0.0363</x:v>
      </x:c>
      <x:c r="U3367" s="14" t="n">
        <x:f>'Inventory detail'!U1115</x:f>
        <x:v>0.0363</x:v>
      </x:c>
      <x:c r="V3367" s="9" t="n">
        <x:f>O3367*T3367</x:f>
        <x:v>0</x:v>
      </x:c>
      <x:c r="W3367" s="9" t="n">
        <x:f>Q3367*T3367</x:f>
        <x:v>0</x:v>
      </x:c>
      <x:c r="X3367" s="9" t="n">
        <x:f>R3367*T3367</x:f>
        <x:v>29.04</x:v>
      </x:c>
      <x:c r="Y3367" s="9" t="n">
        <x:f>S3367*T3367</x:f>
        <x:v>29.04</x:v>
      </x:c>
      <x:c r="Z3367" s="9" t="n">
        <x:f>IF(ISNUMBER(U3367),S3367*(U3367-T3367),"n.a.")</x:f>
        <x:v>0</x:v>
      </x:c>
      <x:c r="AA3367" s="9" t="n">
        <x:f>IF(ISNUMBER(U3367),Y3367,0)</x:f>
        <x:v>29.04</x:v>
      </x:c>
      <x:c r="AB3367" s="7" t="n">
        <x:f>MAX(0,L3367-SUM(F3367:K3367))</x:f>
        <x:v>0</x:v>
      </x:c>
    </x:row>
    <x:row r="3368" ht="22" customHeight="1">
      <x:c r="A3368" s="18" t="n">
        <x:f>Summary!E$41</x:f>
        <x:v>46388</x:v>
      </x:c>
      <x:c r="B3368" s="2" t="str">
        <x:f>'Inventory detail'!A1116</x:f>
        <x:v>WIRE</x:v>
      </x:c>
      <x:c r="C3368" s="2" t="str">
        <x:f>'Inventory detail'!B1116</x:f>
        <x:v>60</x:v>
      </x:c>
      <x:c r="D3368" s="2" t="str">
        <x:f>'Inventory detail'!C1116</x:f>
        <x:v>DL034GOLD</x:v>
      </x:c>
      <x:c r="E3368" s="10" t="n">
        <x:f>A2242</x:f>
        <x:v>46357</x:v>
      </x:c>
      <x:c r="F3368" s="7" t="n">
        <x:f>O2242</x:f>
        <x:v>0</x:v>
      </x:c>
      <x:c r="G3368" s="7" t="n">
        <x:f>Q2242</x:f>
        <x:v>0</x:v>
      </x:c>
      <x:c r="H3368" s="7" t="n">
        <x:f>R2242</x:f>
        <x:v>1350</x:v>
      </x:c>
      <x:c r="I3368" s="7" t="n">
        <x:f>0</x:f>
        <x:v>0</x:v>
      </x:c>
      <x:c r="J3368" s="7" t="n">
        <x:f>0</x:f>
        <x:v>0</x:v>
      </x:c>
      <x:c r="K3368" s="7" t="n">
        <x:f>0</x:f>
        <x:v>0</x:v>
      </x:c>
      <x:c r="L3368" s="7" t="n">
        <x:f>'Inventory detail'!F1116*Summary!$K$5*(A3368-E3368)/Summary!$K$6</x:f>
        <x:v>0</x:v>
      </x:c>
      <x:c r="M3368" s="7" t="n">
        <x:f>MAX(0,H3368-L3368)</x:f>
        <x:v>1350</x:v>
      </x:c>
      <x:c r="N3368" s="7" t="n">
        <x:f>MAX(0,L3368-H3368)</x:f>
        <x:v>0</x:v>
      </x:c>
      <x:c r="O3368" s="7" t="n">
        <x:f>MAX(0,F3368+I3368-N3368)</x:f>
        <x:v>0</x:v>
      </x:c>
      <x:c r="P3368" s="7" t="n">
        <x:f>MAX(0,N3368-F3368-I3368)</x:f>
        <x:v>0</x:v>
      </x:c>
      <x:c r="Q3368" s="7" t="n">
        <x:f>MAX(0,G3368+J3368-P3368)</x:f>
        <x:v>0</x:v>
      </x:c>
      <x:c r="R3368" s="7" t="n">
        <x:f>M3368+MAX(0,K3368-MAX(0,P3368-G3368-J3368))</x:f>
        <x:v>1350</x:v>
      </x:c>
      <x:c r="S3368" s="7" t="n">
        <x:f>SUM(O3368,Q3368,R3368)</x:f>
        <x:v>1350</x:v>
      </x:c>
      <x:c r="T3368" s="14" t="n">
        <x:f>'Inventory detail'!T1116</x:f>
        <x:v>0.1424</x:v>
      </x:c>
      <x:c r="U3368" s="14" t="n">
        <x:f>'Inventory detail'!U1116</x:f>
        <x:v>0.1424</x:v>
      </x:c>
      <x:c r="V3368" s="9" t="n">
        <x:f>O3368*T3368</x:f>
        <x:v>0</x:v>
      </x:c>
      <x:c r="W3368" s="9" t="n">
        <x:f>Q3368*T3368</x:f>
        <x:v>0</x:v>
      </x:c>
      <x:c r="X3368" s="9" t="n">
        <x:f>R3368*T3368</x:f>
        <x:v>192.24</x:v>
      </x:c>
      <x:c r="Y3368" s="9" t="n">
        <x:f>S3368*T3368</x:f>
        <x:v>192.24</x:v>
      </x:c>
      <x:c r="Z3368" s="9" t="n">
        <x:f>IF(ISNUMBER(U3368),S3368*(U3368-T3368),"n.a.")</x:f>
        <x:v>0</x:v>
      </x:c>
      <x:c r="AA3368" s="9" t="n">
        <x:f>IF(ISNUMBER(U3368),Y3368,0)</x:f>
        <x:v>192.24</x:v>
      </x:c>
      <x:c r="AB3368" s="7" t="n">
        <x:f>MAX(0,L3368-SUM(F3368:K3368))</x:f>
        <x:v>0</x:v>
      </x:c>
    </x:row>
    <x:row r="3369" ht="22" customHeight="1">
      <x:c r="A3369" s="18" t="n">
        <x:f>Summary!E$41</x:f>
        <x:v>46388</x:v>
      </x:c>
      <x:c r="B3369" s="2" t="str">
        <x:f>'Inventory detail'!A1117</x:f>
        <x:v>WIRE</x:v>
      </x:c>
      <x:c r="C3369" s="2" t="str">
        <x:f>'Inventory detail'!B1117</x:f>
        <x:v>60</x:v>
      </x:c>
      <x:c r="D3369" s="2" t="str">
        <x:f>'Inventory detail'!C1117</x:f>
        <x:v>DL034GRAY</x:v>
      </x:c>
      <x:c r="E3369" s="10" t="n">
        <x:f>A2243</x:f>
        <x:v>46357</x:v>
      </x:c>
      <x:c r="F3369" s="7" t="n">
        <x:f>O2243</x:f>
        <x:v>0</x:v>
      </x:c>
      <x:c r="G3369" s="7" t="n">
        <x:f>Q2243</x:f>
        <x:v>0</x:v>
      </x:c>
      <x:c r="H3369" s="7" t="n">
        <x:f>R2243</x:f>
        <x:v>1500</x:v>
      </x:c>
      <x:c r="I3369" s="7" t="n">
        <x:f>0</x:f>
        <x:v>0</x:v>
      </x:c>
      <x:c r="J3369" s="7" t="n">
        <x:f>0</x:f>
        <x:v>0</x:v>
      </x:c>
      <x:c r="K3369" s="7" t="n">
        <x:f>0</x:f>
        <x:v>0</x:v>
      </x:c>
      <x:c r="L3369" s="7" t="n">
        <x:f>'Inventory detail'!F1117*Summary!$K$5*(A3369-E3369)/Summary!$K$6</x:f>
        <x:v>0</x:v>
      </x:c>
      <x:c r="M3369" s="7" t="n">
        <x:f>MAX(0,H3369-L3369)</x:f>
        <x:v>1500</x:v>
      </x:c>
      <x:c r="N3369" s="7" t="n">
        <x:f>MAX(0,L3369-H3369)</x:f>
        <x:v>0</x:v>
      </x:c>
      <x:c r="O3369" s="7" t="n">
        <x:f>MAX(0,F3369+I3369-N3369)</x:f>
        <x:v>0</x:v>
      </x:c>
      <x:c r="P3369" s="7" t="n">
        <x:f>MAX(0,N3369-F3369-I3369)</x:f>
        <x:v>0</x:v>
      </x:c>
      <x:c r="Q3369" s="7" t="n">
        <x:f>MAX(0,G3369+J3369-P3369)</x:f>
        <x:v>0</x:v>
      </x:c>
      <x:c r="R3369" s="7" t="n">
        <x:f>M3369+MAX(0,K3369-MAX(0,P3369-G3369-J3369))</x:f>
        <x:v>1500</x:v>
      </x:c>
      <x:c r="S3369" s="7" t="n">
        <x:f>SUM(O3369,Q3369,R3369)</x:f>
        <x:v>1500</x:v>
      </x:c>
      <x:c r="T3369" s="14" t="n">
        <x:f>'Inventory detail'!T1117</x:f>
        <x:v>0.1424</x:v>
      </x:c>
      <x:c r="U3369" s="14" t="n">
        <x:f>'Inventory detail'!U1117</x:f>
        <x:v>0.1424</x:v>
      </x:c>
      <x:c r="V3369" s="9" t="n">
        <x:f>O3369*T3369</x:f>
        <x:v>0</x:v>
      </x:c>
      <x:c r="W3369" s="9" t="n">
        <x:f>Q3369*T3369</x:f>
        <x:v>0</x:v>
      </x:c>
      <x:c r="X3369" s="9" t="n">
        <x:f>R3369*T3369</x:f>
        <x:v>213.6</x:v>
      </x:c>
      <x:c r="Y3369" s="9" t="n">
        <x:f>S3369*T3369</x:f>
        <x:v>213.6</x:v>
      </x:c>
      <x:c r="Z3369" s="9" t="n">
        <x:f>IF(ISNUMBER(U3369),S3369*(U3369-T3369),"n.a.")</x:f>
        <x:v>0</x:v>
      </x:c>
      <x:c r="AA3369" s="9" t="n">
        <x:f>IF(ISNUMBER(U3369),Y3369,0)</x:f>
        <x:v>213.6</x:v>
      </x:c>
      <x:c r="AB3369" s="7" t="n">
        <x:f>MAX(0,L3369-SUM(F3369:K3369))</x:f>
        <x:v>0</x:v>
      </x:c>
    </x:row>
    <x:row r="3370" ht="22" customHeight="1">
      <x:c r="A3370" s="18" t="n">
        <x:f>Summary!E$41</x:f>
        <x:v>46388</x:v>
      </x:c>
      <x:c r="B3370" s="2" t="str">
        <x:f>'Inventory detail'!A1118</x:f>
        <x:v>WIRE</x:v>
      </x:c>
      <x:c r="C3370" s="2" t="str">
        <x:f>'Inventory detail'!B1118</x:f>
        <x:v>60</x:v>
      </x:c>
      <x:c r="D3370" s="2" t="str">
        <x:f>'Inventory detail'!C1118</x:f>
        <x:v>DL038RED</x:v>
      </x:c>
      <x:c r="E3370" s="10" t="n">
        <x:f>A2244</x:f>
        <x:v>46357</x:v>
      </x:c>
      <x:c r="F3370" s="7" t="n">
        <x:f>O2244</x:f>
        <x:v>0</x:v>
      </x:c>
      <x:c r="G3370" s="7" t="n">
        <x:f>Q2244</x:f>
        <x:v>0</x:v>
      </x:c>
      <x:c r="H3370" s="7" t="n">
        <x:f>R2244</x:f>
        <x:v>0</x:v>
      </x:c>
      <x:c r="I3370" s="7" t="n">
        <x:f>0</x:f>
        <x:v>0</x:v>
      </x:c>
      <x:c r="J3370" s="7" t="n">
        <x:f>0</x:f>
        <x:v>0</x:v>
      </x:c>
      <x:c r="K3370" s="7" t="n">
        <x:f>0</x:f>
        <x:v>0</x:v>
      </x:c>
      <x:c r="L3370" s="7" t="n">
        <x:f>'Inventory detail'!F1118*Summary!$K$5*(A3370-E3370)/Summary!$K$6</x:f>
        <x:v>0</x:v>
      </x:c>
      <x:c r="M3370" s="7" t="n">
        <x:f>MAX(0,H3370-L3370)</x:f>
        <x:v>0</x:v>
      </x:c>
      <x:c r="N3370" s="7" t="n">
        <x:f>MAX(0,L3370-H3370)</x:f>
        <x:v>0</x:v>
      </x:c>
      <x:c r="O3370" s="7" t="n">
        <x:f>MAX(0,F3370+I3370-N3370)</x:f>
        <x:v>0</x:v>
      </x:c>
      <x:c r="P3370" s="7" t="n">
        <x:f>MAX(0,N3370-F3370-I3370)</x:f>
        <x:v>0</x:v>
      </x:c>
      <x:c r="Q3370" s="7" t="n">
        <x:f>MAX(0,G3370+J3370-P3370)</x:f>
        <x:v>0</x:v>
      </x:c>
      <x:c r="R3370" s="7" t="n">
        <x:f>M3370+MAX(0,K3370-MAX(0,P3370-G3370-J3370))</x:f>
        <x:v>0</x:v>
      </x:c>
      <x:c r="S3370" s="7" t="n">
        <x:f>SUM(O3370,Q3370,R3370)</x:f>
        <x:v>0</x:v>
      </x:c>
      <x:c r="T3370" s="14" t="n">
        <x:f>'Inventory detail'!T1118</x:f>
        <x:v>0.0369</x:v>
      </x:c>
      <x:c r="U3370" s="14" t="n">
        <x:f>'Inventory detail'!U1118</x:f>
        <x:v>0.0369</x:v>
      </x:c>
      <x:c r="V3370" s="9" t="n">
        <x:f>O3370*T3370</x:f>
        <x:v>0</x:v>
      </x:c>
      <x:c r="W3370" s="9" t="n">
        <x:f>Q3370*T3370</x:f>
        <x:v>0</x:v>
      </x:c>
      <x:c r="X3370" s="9" t="n">
        <x:f>R3370*T3370</x:f>
        <x:v>0</x:v>
      </x:c>
      <x:c r="Y3370" s="9" t="n">
        <x:f>S3370*T3370</x:f>
        <x:v>0</x:v>
      </x:c>
      <x:c r="Z3370" s="9" t="n">
        <x:f>IF(ISNUMBER(U3370),S3370*(U3370-T3370),"n.a.")</x:f>
        <x:v>0</x:v>
      </x:c>
      <x:c r="AA3370" s="9" t="n">
        <x:f>IF(ISNUMBER(U3370),Y3370,0)</x:f>
        <x:v>0</x:v>
      </x:c>
      <x:c r="AB3370" s="7" t="n">
        <x:f>MAX(0,L3370-SUM(F3370:K3370))</x:f>
        <x:v>0</x:v>
      </x:c>
    </x:row>
    <x:row r="3371" ht="22" customHeight="1">
      <x:c r="A3371" s="18" t="n">
        <x:f>Summary!E$41</x:f>
        <x:v>46388</x:v>
      </x:c>
      <x:c r="B3371" s="2" t="str">
        <x:f>'Inventory detail'!A1119</x:f>
        <x:v>WIRE</x:v>
      </x:c>
      <x:c r="C3371" s="2" t="str">
        <x:f>'Inventory detail'!B1119</x:f>
        <x:v>60</x:v>
      </x:c>
      <x:c r="D3371" s="2" t="str">
        <x:f>'Inventory detail'!C1119</x:f>
        <x:v>DL516BLU</x:v>
      </x:c>
      <x:c r="E3371" s="10" t="n">
        <x:f>A2245</x:f>
        <x:v>46357</x:v>
      </x:c>
      <x:c r="F3371" s="7" t="n">
        <x:f>O2245</x:f>
        <x:v>0</x:v>
      </x:c>
      <x:c r="G3371" s="7" t="n">
        <x:f>Q2245</x:f>
        <x:v>0</x:v>
      </x:c>
      <x:c r="H3371" s="7" t="n">
        <x:f>R2245</x:f>
        <x:v>0</x:v>
      </x:c>
      <x:c r="I3371" s="7" t="n">
        <x:f>0</x:f>
        <x:v>0</x:v>
      </x:c>
      <x:c r="J3371" s="7" t="n">
        <x:f>0</x:f>
        <x:v>0</x:v>
      </x:c>
      <x:c r="K3371" s="7" t="n">
        <x:f>0</x:f>
        <x:v>0</x:v>
      </x:c>
      <x:c r="L3371" s="7" t="n">
        <x:f>'Inventory detail'!F1119*Summary!$K$5*(A3371-E3371)/Summary!$K$6</x:f>
        <x:v>0</x:v>
      </x:c>
      <x:c r="M3371" s="7" t="n">
        <x:f>MAX(0,H3371-L3371)</x:f>
        <x:v>0</x:v>
      </x:c>
      <x:c r="N3371" s="7" t="n">
        <x:f>MAX(0,L3371-H3371)</x:f>
        <x:v>0</x:v>
      </x:c>
      <x:c r="O3371" s="7" t="n">
        <x:f>MAX(0,F3371+I3371-N3371)</x:f>
        <x:v>0</x:v>
      </x:c>
      <x:c r="P3371" s="7" t="n">
        <x:f>MAX(0,N3371-F3371-I3371)</x:f>
        <x:v>0</x:v>
      </x:c>
      <x:c r="Q3371" s="7" t="n">
        <x:f>MAX(0,G3371+J3371-P3371)</x:f>
        <x:v>0</x:v>
      </x:c>
      <x:c r="R3371" s="7" t="n">
        <x:f>M3371+MAX(0,K3371-MAX(0,P3371-G3371-J3371))</x:f>
        <x:v>0</x:v>
      </x:c>
      <x:c r="S3371" s="7" t="n">
        <x:f>SUM(O3371,Q3371,R3371)</x:f>
        <x:v>0</x:v>
      </x:c>
      <x:c r="T3371" s="14" t="n">
        <x:f>'Inventory detail'!T1119</x:f>
        <x:v>0.031200000000000002</x:v>
      </x:c>
      <x:c r="U3371" s="14" t="n">
        <x:f>'Inventory detail'!U1119</x:f>
        <x:v>0.031200000000000002</x:v>
      </x:c>
      <x:c r="V3371" s="9" t="n">
        <x:f>O3371*T3371</x:f>
        <x:v>0</x:v>
      </x:c>
      <x:c r="W3371" s="9" t="n">
        <x:f>Q3371*T3371</x:f>
        <x:v>0</x:v>
      </x:c>
      <x:c r="X3371" s="9" t="n">
        <x:f>R3371*T3371</x:f>
        <x:v>0</x:v>
      </x:c>
      <x:c r="Y3371" s="9" t="n">
        <x:f>S3371*T3371</x:f>
        <x:v>0</x:v>
      </x:c>
      <x:c r="Z3371" s="9" t="n">
        <x:f>IF(ISNUMBER(U3371),S3371*(U3371-T3371),"n.a.")</x:f>
        <x:v>0</x:v>
      </x:c>
      <x:c r="AA3371" s="9" t="n">
        <x:f>IF(ISNUMBER(U3371),Y3371,0)</x:f>
        <x:v>0</x:v>
      </x:c>
      <x:c r="AB3371" s="7" t="n">
        <x:f>MAX(0,L3371-SUM(F3371:K3371))</x:f>
        <x:v>0</x:v>
      </x:c>
    </x:row>
    <x:row r="3372" ht="22" customHeight="1">
      <x:c r="A3372" s="18" t="n">
        <x:f>Summary!E$41</x:f>
        <x:v>46388</x:v>
      </x:c>
      <x:c r="B3372" s="2" t="str">
        <x:f>'Inventory detail'!A1120</x:f>
        <x:v>WIRE</x:v>
      </x:c>
      <x:c r="C3372" s="2" t="str">
        <x:f>'Inventory detail'!B1120</x:f>
        <x:v>60</x:v>
      </x:c>
      <x:c r="D3372" s="2" t="str">
        <x:f>'Inventory detail'!C1120</x:f>
        <x:v>DL516RED</x:v>
      </x:c>
      <x:c r="E3372" s="10" t="n">
        <x:f>A2246</x:f>
        <x:v>46357</x:v>
      </x:c>
      <x:c r="F3372" s="7" t="n">
        <x:f>O2246</x:f>
        <x:v>0</x:v>
      </x:c>
      <x:c r="G3372" s="7" t="n">
        <x:f>Q2246</x:f>
        <x:v>0</x:v>
      </x:c>
      <x:c r="H3372" s="7" t="n">
        <x:f>R2246</x:f>
        <x:v>0</x:v>
      </x:c>
      <x:c r="I3372" s="7" t="n">
        <x:f>0</x:f>
        <x:v>0</x:v>
      </x:c>
      <x:c r="J3372" s="7" t="n">
        <x:f>0</x:f>
        <x:v>0</x:v>
      </x:c>
      <x:c r="K3372" s="7" t="n">
        <x:f>0</x:f>
        <x:v>0</x:v>
      </x:c>
      <x:c r="L3372" s="7" t="n">
        <x:f>'Inventory detail'!F1120*Summary!$K$5*(A3372-E3372)/Summary!$K$6</x:f>
        <x:v>0</x:v>
      </x:c>
      <x:c r="M3372" s="7" t="n">
        <x:f>MAX(0,H3372-L3372)</x:f>
        <x:v>0</x:v>
      </x:c>
      <x:c r="N3372" s="7" t="n">
        <x:f>MAX(0,L3372-H3372)</x:f>
        <x:v>0</x:v>
      </x:c>
      <x:c r="O3372" s="7" t="n">
        <x:f>MAX(0,F3372+I3372-N3372)</x:f>
        <x:v>0</x:v>
      </x:c>
      <x:c r="P3372" s="7" t="n">
        <x:f>MAX(0,N3372-F3372-I3372)</x:f>
        <x:v>0</x:v>
      </x:c>
      <x:c r="Q3372" s="7" t="n">
        <x:f>MAX(0,G3372+J3372-P3372)</x:f>
        <x:v>0</x:v>
      </x:c>
      <x:c r="R3372" s="7" t="n">
        <x:f>M3372+MAX(0,K3372-MAX(0,P3372-G3372-J3372))</x:f>
        <x:v>0</x:v>
      </x:c>
      <x:c r="S3372" s="7" t="n">
        <x:f>SUM(O3372,Q3372,R3372)</x:f>
        <x:v>0</x:v>
      </x:c>
      <x:c r="T3372" s="14" t="n">
        <x:f>'Inventory detail'!T1120</x:f>
        <x:v>0.031200000000000002</x:v>
      </x:c>
      <x:c r="U3372" s="14" t="n">
        <x:f>'Inventory detail'!U1120</x:f>
        <x:v>0.031200000000000002</x:v>
      </x:c>
      <x:c r="V3372" s="9" t="n">
        <x:f>O3372*T3372</x:f>
        <x:v>0</x:v>
      </x:c>
      <x:c r="W3372" s="9" t="n">
        <x:f>Q3372*T3372</x:f>
        <x:v>0</x:v>
      </x:c>
      <x:c r="X3372" s="9" t="n">
        <x:f>R3372*T3372</x:f>
        <x:v>0</x:v>
      </x:c>
      <x:c r="Y3372" s="9" t="n">
        <x:f>S3372*T3372</x:f>
        <x:v>0</x:v>
      </x:c>
      <x:c r="Z3372" s="9" t="n">
        <x:f>IF(ISNUMBER(U3372),S3372*(U3372-T3372),"n.a.")</x:f>
        <x:v>0</x:v>
      </x:c>
      <x:c r="AA3372" s="9" t="n">
        <x:f>IF(ISNUMBER(U3372),Y3372,0)</x:f>
        <x:v>0</x:v>
      </x:c>
      <x:c r="AB3372" s="7" t="n">
        <x:f>MAX(0,L3372-SUM(F3372:K3372))</x:f>
        <x:v>0</x:v>
      </x:c>
    </x:row>
    <x:row r="3373" ht="22" customHeight="1">
      <x:c r="A3373" s="18" t="n">
        <x:f>Summary!E$41</x:f>
        <x:v>46388</x:v>
      </x:c>
      <x:c r="B3373" s="2" t="str">
        <x:f>'Inventory detail'!A1121</x:f>
        <x:v>WIRE</x:v>
      </x:c>
      <x:c r="C3373" s="2" t="str">
        <x:f>'Inventory detail'!B1121</x:f>
        <x:v>60</x:v>
      </x:c>
      <x:c r="D3373" s="2" t="str">
        <x:f>'Inventory detail'!C1121</x:f>
        <x:v>DL716BLU</x:v>
      </x:c>
      <x:c r="E3373" s="10" t="n">
        <x:f>A2247</x:f>
        <x:v>46357</x:v>
      </x:c>
      <x:c r="F3373" s="7" t="n">
        <x:f>O2247</x:f>
        <x:v>0</x:v>
      </x:c>
      <x:c r="G3373" s="7" t="n">
        <x:f>Q2247</x:f>
        <x:v>0</x:v>
      </x:c>
      <x:c r="H3373" s="7" t="n">
        <x:f>R2247</x:f>
        <x:v>0</x:v>
      </x:c>
      <x:c r="I3373" s="7" t="n">
        <x:f>0</x:f>
        <x:v>0</x:v>
      </x:c>
      <x:c r="J3373" s="7" t="n">
        <x:f>0</x:f>
        <x:v>0</x:v>
      </x:c>
      <x:c r="K3373" s="7" t="n">
        <x:f>0</x:f>
        <x:v>0</x:v>
      </x:c>
      <x:c r="L3373" s="7" t="n">
        <x:f>'Inventory detail'!F1121*Summary!$K$5*(A3373-E3373)/Summary!$K$6</x:f>
        <x:v>0</x:v>
      </x:c>
      <x:c r="M3373" s="7" t="n">
        <x:f>MAX(0,H3373-L3373)</x:f>
        <x:v>0</x:v>
      </x:c>
      <x:c r="N3373" s="7" t="n">
        <x:f>MAX(0,L3373-H3373)</x:f>
        <x:v>0</x:v>
      </x:c>
      <x:c r="O3373" s="7" t="n">
        <x:f>MAX(0,F3373+I3373-N3373)</x:f>
        <x:v>0</x:v>
      </x:c>
      <x:c r="P3373" s="7" t="n">
        <x:f>MAX(0,N3373-F3373-I3373)</x:f>
        <x:v>0</x:v>
      </x:c>
      <x:c r="Q3373" s="7" t="n">
        <x:f>MAX(0,G3373+J3373-P3373)</x:f>
        <x:v>0</x:v>
      </x:c>
      <x:c r="R3373" s="7" t="n">
        <x:f>M3373+MAX(0,K3373-MAX(0,P3373-G3373-J3373))</x:f>
        <x:v>0</x:v>
      </x:c>
      <x:c r="S3373" s="7" t="n">
        <x:f>SUM(O3373,Q3373,R3373)</x:f>
        <x:v>0</x:v>
      </x:c>
      <x:c r="T3373" s="14" t="n">
        <x:f>'Inventory detail'!T1121</x:f>
        <x:v>0.051399999999999994</x:v>
      </x:c>
      <x:c r="U3373" s="14" t="n">
        <x:f>'Inventory detail'!U1121</x:f>
        <x:v>0.051399999999999994</x:v>
      </x:c>
      <x:c r="V3373" s="9" t="n">
        <x:f>O3373*T3373</x:f>
        <x:v>0</x:v>
      </x:c>
      <x:c r="W3373" s="9" t="n">
        <x:f>Q3373*T3373</x:f>
        <x:v>0</x:v>
      </x:c>
      <x:c r="X3373" s="9" t="n">
        <x:f>R3373*T3373</x:f>
        <x:v>0</x:v>
      </x:c>
      <x:c r="Y3373" s="9" t="n">
        <x:f>S3373*T3373</x:f>
        <x:v>0</x:v>
      </x:c>
      <x:c r="Z3373" s="9" t="n">
        <x:f>IF(ISNUMBER(U3373),S3373*(U3373-T3373),"n.a.")</x:f>
        <x:v>0</x:v>
      </x:c>
      <x:c r="AA3373" s="9" t="n">
        <x:f>IF(ISNUMBER(U3373),Y3373,0)</x:f>
        <x:v>0</x:v>
      </x:c>
      <x:c r="AB3373" s="7" t="n">
        <x:f>MAX(0,L3373-SUM(F3373:K3373))</x:f>
        <x:v>0</x:v>
      </x:c>
    </x:row>
    <x:row r="3374" ht="22" customHeight="1">
      <x:c r="A3374" s="18" t="n">
        <x:f>Summary!E$41</x:f>
        <x:v>46388</x:v>
      </x:c>
      <x:c r="B3374" s="2" t="str">
        <x:f>'Inventory detail'!A1122</x:f>
        <x:v>WIRE</x:v>
      </x:c>
      <x:c r="C3374" s="2" t="str">
        <x:f>'Inventory detail'!B1122</x:f>
        <x:v>60</x:v>
      </x:c>
      <x:c r="D3374" s="2" t="str">
        <x:f>'Inventory detail'!C1122</x:f>
        <x:v>DL916BLU</x:v>
      </x:c>
      <x:c r="E3374" s="10" t="n">
        <x:f>A2248</x:f>
        <x:v>46357</x:v>
      </x:c>
      <x:c r="F3374" s="7" t="n">
        <x:f>O2248</x:f>
        <x:v>0</x:v>
      </x:c>
      <x:c r="G3374" s="7" t="n">
        <x:f>Q2248</x:f>
        <x:v>0</x:v>
      </x:c>
      <x:c r="H3374" s="7" t="n">
        <x:f>R2248</x:f>
        <x:v>0</x:v>
      </x:c>
      <x:c r="I3374" s="7" t="n">
        <x:f>0</x:f>
        <x:v>0</x:v>
      </x:c>
      <x:c r="J3374" s="7" t="n">
        <x:f>0</x:f>
        <x:v>0</x:v>
      </x:c>
      <x:c r="K3374" s="7" t="n">
        <x:f>0</x:f>
        <x:v>0</x:v>
      </x:c>
      <x:c r="L3374" s="7" t="n">
        <x:f>'Inventory detail'!F1122*Summary!$K$5*(A3374-E3374)/Summary!$K$6</x:f>
        <x:v>0</x:v>
      </x:c>
      <x:c r="M3374" s="7" t="n">
        <x:f>MAX(0,H3374-L3374)</x:f>
        <x:v>0</x:v>
      </x:c>
      <x:c r="N3374" s="7" t="n">
        <x:f>MAX(0,L3374-H3374)</x:f>
        <x:v>0</x:v>
      </x:c>
      <x:c r="O3374" s="7" t="n">
        <x:f>MAX(0,F3374+I3374-N3374)</x:f>
        <x:v>0</x:v>
      </x:c>
      <x:c r="P3374" s="7" t="n">
        <x:f>MAX(0,N3374-F3374-I3374)</x:f>
        <x:v>0</x:v>
      </x:c>
      <x:c r="Q3374" s="7" t="n">
        <x:f>MAX(0,G3374+J3374-P3374)</x:f>
        <x:v>0</x:v>
      </x:c>
      <x:c r="R3374" s="7" t="n">
        <x:f>M3374+MAX(0,K3374-MAX(0,P3374-G3374-J3374))</x:f>
        <x:v>0</x:v>
      </x:c>
      <x:c r="S3374" s="7" t="n">
        <x:f>SUM(O3374,Q3374,R3374)</x:f>
        <x:v>0</x:v>
      </x:c>
      <x:c r="T3374" s="14" t="n">
        <x:f>'Inventory detail'!T1122</x:f>
        <x:v>0.0754</x:v>
      </x:c>
      <x:c r="U3374" s="14" t="n">
        <x:f>'Inventory detail'!U1122</x:f>
        <x:v>0.0754</x:v>
      </x:c>
      <x:c r="V3374" s="9" t="n">
        <x:f>O3374*T3374</x:f>
        <x:v>0</x:v>
      </x:c>
      <x:c r="W3374" s="9" t="n">
        <x:f>Q3374*T3374</x:f>
        <x:v>0</x:v>
      </x:c>
      <x:c r="X3374" s="9" t="n">
        <x:f>R3374*T3374</x:f>
        <x:v>0</x:v>
      </x:c>
      <x:c r="Y3374" s="9" t="n">
        <x:f>S3374*T3374</x:f>
        <x:v>0</x:v>
      </x:c>
      <x:c r="Z3374" s="9" t="n">
        <x:f>IF(ISNUMBER(U3374),S3374*(U3374-T3374),"n.a.")</x:f>
        <x:v>0</x:v>
      </x:c>
      <x:c r="AA3374" s="9" t="n">
        <x:f>IF(ISNUMBER(U3374),Y3374,0)</x:f>
        <x:v>0</x:v>
      </x:c>
      <x:c r="AB3374" s="7" t="n">
        <x:f>MAX(0,L3374-SUM(F3374:K3374))</x:f>
        <x:v>0</x:v>
      </x:c>
    </x:row>
    <x:row r="3375" ht="22" customHeight="1">
      <x:c r="A3375" s="18" t="n">
        <x:f>Summary!E$41</x:f>
        <x:v>46388</x:v>
      </x:c>
      <x:c r="B3375" s="2" t="str">
        <x:f>'Inventory detail'!A1123</x:f>
        <x:v>WIRE</x:v>
      </x:c>
      <x:c r="C3375" s="2" t="str">
        <x:f>'Inventory detail'!B1123</x:f>
        <x:v>60</x:v>
      </x:c>
      <x:c r="D3375" s="2" t="str">
        <x:f>'Inventory detail'!C1123</x:f>
        <x:v>DL916RED</x:v>
      </x:c>
      <x:c r="E3375" s="10" t="n">
        <x:f>A2249</x:f>
        <x:v>46357</x:v>
      </x:c>
      <x:c r="F3375" s="7" t="n">
        <x:f>O2249</x:f>
        <x:v>0</x:v>
      </x:c>
      <x:c r="G3375" s="7" t="n">
        <x:f>Q2249</x:f>
        <x:v>0</x:v>
      </x:c>
      <x:c r="H3375" s="7" t="n">
        <x:f>R2249</x:f>
        <x:v>200</x:v>
      </x:c>
      <x:c r="I3375" s="7" t="n">
        <x:f>0</x:f>
        <x:v>0</x:v>
      </x:c>
      <x:c r="J3375" s="7" t="n">
        <x:f>0</x:f>
        <x:v>0</x:v>
      </x:c>
      <x:c r="K3375" s="7" t="n">
        <x:f>0</x:f>
        <x:v>0</x:v>
      </x:c>
      <x:c r="L3375" s="7" t="n">
        <x:f>'Inventory detail'!F1123*Summary!$K$5*(A3375-E3375)/Summary!$K$6</x:f>
        <x:v>0</x:v>
      </x:c>
      <x:c r="M3375" s="7" t="n">
        <x:f>MAX(0,H3375-L3375)</x:f>
        <x:v>200</x:v>
      </x:c>
      <x:c r="N3375" s="7" t="n">
        <x:f>MAX(0,L3375-H3375)</x:f>
        <x:v>0</x:v>
      </x:c>
      <x:c r="O3375" s="7" t="n">
        <x:f>MAX(0,F3375+I3375-N3375)</x:f>
        <x:v>0</x:v>
      </x:c>
      <x:c r="P3375" s="7" t="n">
        <x:f>MAX(0,N3375-F3375-I3375)</x:f>
        <x:v>0</x:v>
      </x:c>
      <x:c r="Q3375" s="7" t="n">
        <x:f>MAX(0,G3375+J3375-P3375)</x:f>
        <x:v>0</x:v>
      </x:c>
      <x:c r="R3375" s="7" t="n">
        <x:f>M3375+MAX(0,K3375-MAX(0,P3375-G3375-J3375))</x:f>
        <x:v>200</x:v>
      </x:c>
      <x:c r="S3375" s="7" t="n">
        <x:f>SUM(O3375,Q3375,R3375)</x:f>
        <x:v>200</x:v>
      </x:c>
      <x:c r="T3375" s="14" t="n">
        <x:f>'Inventory detail'!T1123</x:f>
        <x:v>0.0754</x:v>
      </x:c>
      <x:c r="U3375" s="14" t="n">
        <x:f>'Inventory detail'!U1123</x:f>
        <x:v>0.0754</x:v>
      </x:c>
      <x:c r="V3375" s="9" t="n">
        <x:f>O3375*T3375</x:f>
        <x:v>0</x:v>
      </x:c>
      <x:c r="W3375" s="9" t="n">
        <x:f>Q3375*T3375</x:f>
        <x:v>0</x:v>
      </x:c>
      <x:c r="X3375" s="9" t="n">
        <x:f>R3375*T3375</x:f>
        <x:v>15.079999999999998</x:v>
      </x:c>
      <x:c r="Y3375" s="9" t="n">
        <x:f>S3375*T3375</x:f>
        <x:v>15.079999999999998</x:v>
      </x:c>
      <x:c r="Z3375" s="9" t="n">
        <x:f>IF(ISNUMBER(U3375),S3375*(U3375-T3375),"n.a.")</x:f>
        <x:v>0</x:v>
      </x:c>
      <x:c r="AA3375" s="9" t="n">
        <x:f>IF(ISNUMBER(U3375),Y3375,0)</x:f>
        <x:v>15.079999999999998</x:v>
      </x:c>
      <x:c r="AB3375" s="7" t="n">
        <x:f>MAX(0,L3375-SUM(F3375:K3375))</x:f>
        <x:v>0</x:v>
      </x:c>
    </x:row>
    <x:row r="3376" ht="22" customHeight="1">
      <x:c r="A3376" s="18" t="n">
        <x:f>Summary!E$41</x:f>
        <x:v>46388</x:v>
      </x:c>
      <x:c r="B3376" s="2" t="str">
        <x:f>'Inventory detail'!A1124</x:f>
        <x:v>WIRE</x:v>
      </x:c>
      <x:c r="C3376" s="2" t="str">
        <x:f>'Inventory detail'!B1124</x:f>
        <x:v>60</x:v>
      </x:c>
      <x:c r="D3376" s="2" t="str">
        <x:f>'Inventory detail'!C1124</x:f>
        <x:v>DL012ABR</x:v>
      </x:c>
      <x:c r="E3376" s="10" t="n">
        <x:f>A2250</x:f>
        <x:v>46357</x:v>
      </x:c>
      <x:c r="F3376" s="7" t="n">
        <x:f>O2250</x:f>
        <x:v>0</x:v>
      </x:c>
      <x:c r="G3376" s="7" t="n">
        <x:f>Q2250</x:f>
        <x:v>0</x:v>
      </x:c>
      <x:c r="H3376" s="7" t="n">
        <x:f>R2250</x:f>
        <x:v>0</x:v>
      </x:c>
      <x:c r="I3376" s="7" t="n">
        <x:f>0</x:f>
        <x:v>0</x:v>
      </x:c>
      <x:c r="J3376" s="7" t="n">
        <x:f>0</x:f>
        <x:v>0</x:v>
      </x:c>
      <x:c r="K3376" s="7" t="n">
        <x:f>0</x:f>
        <x:v>0</x:v>
      </x:c>
      <x:c r="L3376" s="7" t="n">
        <x:f>'Inventory detail'!F1124*Summary!$K$5*(A3376-E3376)/Summary!$K$6</x:f>
        <x:v>0</x:v>
      </x:c>
      <x:c r="M3376" s="7" t="n">
        <x:f>MAX(0,H3376-L3376)</x:f>
        <x:v>0</x:v>
      </x:c>
      <x:c r="N3376" s="7" t="n">
        <x:f>MAX(0,L3376-H3376)</x:f>
        <x:v>0</x:v>
      </x:c>
      <x:c r="O3376" s="7" t="n">
        <x:f>MAX(0,F3376+I3376-N3376)</x:f>
        <x:v>0</x:v>
      </x:c>
      <x:c r="P3376" s="7" t="n">
        <x:f>MAX(0,N3376-F3376-I3376)</x:f>
        <x:v>0</x:v>
      </x:c>
      <x:c r="Q3376" s="7" t="n">
        <x:f>MAX(0,G3376+J3376-P3376)</x:f>
        <x:v>0</x:v>
      </x:c>
      <x:c r="R3376" s="7" t="n">
        <x:f>M3376+MAX(0,K3376-MAX(0,P3376-G3376-J3376))</x:f>
        <x:v>0</x:v>
      </x:c>
      <x:c r="S3376" s="7" t="n">
        <x:f>SUM(O3376,Q3376,R3376)</x:f>
        <x:v>0</x:v>
      </x:c>
      <x:c r="T3376" s="14" t="n">
        <x:f>'Inventory detail'!T1124</x:f>
        <x:v>0.059000000000000004</x:v>
      </x:c>
      <x:c r="U3376" s="14" t="n">
        <x:f>'Inventory detail'!U1124</x:f>
        <x:v>0.059000000000000004</x:v>
      </x:c>
      <x:c r="V3376" s="9" t="n">
        <x:f>O3376*T3376</x:f>
        <x:v>0</x:v>
      </x:c>
      <x:c r="W3376" s="9" t="n">
        <x:f>Q3376*T3376</x:f>
        <x:v>0</x:v>
      </x:c>
      <x:c r="X3376" s="9" t="n">
        <x:f>R3376*T3376</x:f>
        <x:v>0</x:v>
      </x:c>
      <x:c r="Y3376" s="9" t="n">
        <x:f>S3376*T3376</x:f>
        <x:v>0</x:v>
      </x:c>
      <x:c r="Z3376" s="9" t="n">
        <x:f>IF(ISNUMBER(U3376),S3376*(U3376-T3376),"n.a.")</x:f>
        <x:v>0</x:v>
      </x:c>
      <x:c r="AA3376" s="9" t="n">
        <x:f>IF(ISNUMBER(U3376),Y3376,0)</x:f>
        <x:v>0</x:v>
      </x:c>
      <x:c r="AB3376" s="7" t="n">
        <x:f>MAX(0,L3376-SUM(F3376:K3376))</x:f>
        <x:v>0</x:v>
      </x:c>
    </x:row>
    <x:row r="3377" ht="22" customHeight="1">
      <x:c r="A3377" s="18" t="n">
        <x:f>Summary!E$41</x:f>
        <x:v>46388</x:v>
      </x:c>
      <x:c r="B3377" s="2" t="str">
        <x:f>'Inventory detail'!A1125</x:f>
        <x:v>WIRE</x:v>
      </x:c>
      <x:c r="C3377" s="2" t="str">
        <x:f>'Inventory detail'!B1125</x:f>
        <x:v>60</x:v>
      </x:c>
      <x:c r="D3377" s="2" t="str">
        <x:f>'Inventory detail'!C1125</x:f>
        <x:v>DL012GLD</x:v>
      </x:c>
      <x:c r="E3377" s="10" t="n">
        <x:f>A2251</x:f>
        <x:v>46357</x:v>
      </x:c>
      <x:c r="F3377" s="7" t="n">
        <x:f>O2251</x:f>
        <x:v>0</x:v>
      </x:c>
      <x:c r="G3377" s="7" t="n">
        <x:f>Q2251</x:f>
        <x:v>0</x:v>
      </x:c>
      <x:c r="H3377" s="7" t="n">
        <x:f>R2251</x:f>
        <x:v>0</x:v>
      </x:c>
      <x:c r="I3377" s="7" t="n">
        <x:f>0</x:f>
        <x:v>0</x:v>
      </x:c>
      <x:c r="J3377" s="7" t="n">
        <x:f>0</x:f>
        <x:v>0</x:v>
      </x:c>
      <x:c r="K3377" s="7" t="n">
        <x:f>0</x:f>
        <x:v>0</x:v>
      </x:c>
      <x:c r="L3377" s="7" t="n">
        <x:f>'Inventory detail'!F1125*Summary!$K$5*(A3377-E3377)/Summary!$K$6</x:f>
        <x:v>0</x:v>
      </x:c>
      <x:c r="M3377" s="7" t="n">
        <x:f>MAX(0,H3377-L3377)</x:f>
        <x:v>0</x:v>
      </x:c>
      <x:c r="N3377" s="7" t="n">
        <x:f>MAX(0,L3377-H3377)</x:f>
        <x:v>0</x:v>
      </x:c>
      <x:c r="O3377" s="7" t="n">
        <x:f>MAX(0,F3377+I3377-N3377)</x:f>
        <x:v>0</x:v>
      </x:c>
      <x:c r="P3377" s="7" t="n">
        <x:f>MAX(0,N3377-F3377-I3377)</x:f>
        <x:v>0</x:v>
      </x:c>
      <x:c r="Q3377" s="7" t="n">
        <x:f>MAX(0,G3377+J3377-P3377)</x:f>
        <x:v>0</x:v>
      </x:c>
      <x:c r="R3377" s="7" t="n">
        <x:f>M3377+MAX(0,K3377-MAX(0,P3377-G3377-J3377))</x:f>
        <x:v>0</x:v>
      </x:c>
      <x:c r="S3377" s="7" t="n">
        <x:f>SUM(O3377,Q3377,R3377)</x:f>
        <x:v>0</x:v>
      </x:c>
      <x:c r="T3377" s="14" t="n">
        <x:f>'Inventory detail'!T1125</x:f>
        <x:v>0.059000000000000004</x:v>
      </x:c>
      <x:c r="U3377" s="14" t="n">
        <x:f>'Inventory detail'!U1125</x:f>
        <x:v>0.059000000000000004</x:v>
      </x:c>
      <x:c r="V3377" s="9" t="n">
        <x:f>O3377*T3377</x:f>
        <x:v>0</x:v>
      </x:c>
      <x:c r="W3377" s="9" t="n">
        <x:f>Q3377*T3377</x:f>
        <x:v>0</x:v>
      </x:c>
      <x:c r="X3377" s="9" t="n">
        <x:f>R3377*T3377</x:f>
        <x:v>0</x:v>
      </x:c>
      <x:c r="Y3377" s="9" t="n">
        <x:f>S3377*T3377</x:f>
        <x:v>0</x:v>
      </x:c>
      <x:c r="Z3377" s="9" t="n">
        <x:f>IF(ISNUMBER(U3377),S3377*(U3377-T3377),"n.a.")</x:f>
        <x:v>0</x:v>
      </x:c>
      <x:c r="AA3377" s="9" t="n">
        <x:f>IF(ISNUMBER(U3377),Y3377,0)</x:f>
        <x:v>0</x:v>
      </x:c>
      <x:c r="AB3377" s="7" t="n">
        <x:f>MAX(0,L3377-SUM(F3377:K3377))</x:f>
        <x:v>0</x:v>
      </x:c>
    </x:row>
    <x:row r="3378" ht="22" customHeight="1">
      <x:c r="A3378" s="18" t="n">
        <x:f>Summary!E$41</x:f>
        <x:v>46388</x:v>
      </x:c>
      <x:c r="B3378" s="2" t="str">
        <x:f>'Inventory detail'!A1126</x:f>
        <x:v>WIRE</x:v>
      </x:c>
      <x:c r="C3378" s="2" t="str">
        <x:f>'Inventory detail'!B1126</x:f>
        <x:v>60</x:v>
      </x:c>
      <x:c r="D3378" s="2" t="str">
        <x:f>'Inventory detail'!C1126</x:f>
        <x:v>SOW078BLK</x:v>
      </x:c>
      <x:c r="E3378" s="10" t="n">
        <x:f>A2252</x:f>
        <x:v>46357</x:v>
      </x:c>
      <x:c r="F3378" s="7" t="n">
        <x:f>O2252</x:f>
        <x:v>0</x:v>
      </x:c>
      <x:c r="G3378" s="7" t="n">
        <x:f>Q2252</x:f>
        <x:v>0</x:v>
      </x:c>
      <x:c r="H3378" s="7" t="n">
        <x:f>R2252</x:f>
        <x:v>0</x:v>
      </x:c>
      <x:c r="I3378" s="7" t="n">
        <x:f>0</x:f>
        <x:v>0</x:v>
      </x:c>
      <x:c r="J3378" s="7" t="n">
        <x:f>0</x:f>
        <x:v>0</x:v>
      </x:c>
      <x:c r="K3378" s="7" t="n">
        <x:f>0</x:f>
        <x:v>0</x:v>
      </x:c>
      <x:c r="L3378" s="7" t="n">
        <x:f>'Inventory detail'!F1126*Summary!$K$5*(A3378-E3378)/Summary!$K$6</x:f>
        <x:v>0</x:v>
      </x:c>
      <x:c r="M3378" s="7" t="n">
        <x:f>MAX(0,H3378-L3378)</x:f>
        <x:v>0</x:v>
      </x:c>
      <x:c r="N3378" s="7" t="n">
        <x:f>MAX(0,L3378-H3378)</x:f>
        <x:v>0</x:v>
      </x:c>
      <x:c r="O3378" s="7" t="n">
        <x:f>MAX(0,F3378+I3378-N3378)</x:f>
        <x:v>0</x:v>
      </x:c>
      <x:c r="P3378" s="7" t="n">
        <x:f>MAX(0,N3378-F3378-I3378)</x:f>
        <x:v>0</x:v>
      </x:c>
      <x:c r="Q3378" s="7" t="n">
        <x:f>MAX(0,G3378+J3378-P3378)</x:f>
        <x:v>0</x:v>
      </x:c>
      <x:c r="R3378" s="7" t="n">
        <x:f>M3378+MAX(0,K3378-MAX(0,P3378-G3378-J3378))</x:f>
        <x:v>0</x:v>
      </x:c>
      <x:c r="S3378" s="7" t="n">
        <x:f>SUM(O3378,Q3378,R3378)</x:f>
        <x:v>0</x:v>
      </x:c>
      <x:c r="T3378" s="14" t="n">
        <x:f>'Inventory detail'!T1126</x:f>
        <x:v>0.16519999999999999</x:v>
      </x:c>
      <x:c r="U3378" s="14" t="n">
        <x:f>'Inventory detail'!U1126</x:f>
        <x:v>0.16519999999999999</x:v>
      </x:c>
      <x:c r="V3378" s="9" t="n">
        <x:f>O3378*T3378</x:f>
        <x:v>0</x:v>
      </x:c>
      <x:c r="W3378" s="9" t="n">
        <x:f>Q3378*T3378</x:f>
        <x:v>0</x:v>
      </x:c>
      <x:c r="X3378" s="9" t="n">
        <x:f>R3378*T3378</x:f>
        <x:v>0</x:v>
      </x:c>
      <x:c r="Y3378" s="9" t="n">
        <x:f>S3378*T3378</x:f>
        <x:v>0</x:v>
      </x:c>
      <x:c r="Z3378" s="9" t="n">
        <x:f>IF(ISNUMBER(U3378),S3378*(U3378-T3378),"n.a.")</x:f>
        <x:v>0</x:v>
      </x:c>
      <x:c r="AA3378" s="9" t="n">
        <x:f>IF(ISNUMBER(U3378),Y3378,0)</x:f>
        <x:v>0</x:v>
      </x:c>
      <x:c r="AB3378" s="7" t="n">
        <x:f>MAX(0,L3378-SUM(F3378:K3378))</x:f>
        <x:v>0</x:v>
      </x:c>
    </x:row>
    <x:row r="3379" ht="22" customHeight="1">
      <x:c r="A3379" s="18" t="n">
        <x:f>Summary!E$41</x:f>
        <x:v>46388</x:v>
      </x:c>
      <x:c r="B3379" s="2" t="str">
        <x:f>'Inventory detail'!A1127</x:f>
        <x:v>WIRE</x:v>
      </x:c>
      <x:c r="C3379" s="2" t="str">
        <x:f>'Inventory detail'!B1127</x:f>
        <x:v>60</x:v>
      </x:c>
      <x:c r="D3379" s="2" t="str">
        <x:f>'Inventory detail'!C1127</x:f>
        <x:v>SOW716WHT</x:v>
      </x:c>
      <x:c r="E3379" s="10" t="n">
        <x:f>A2253</x:f>
        <x:v>46357</x:v>
      </x:c>
      <x:c r="F3379" s="7" t="n">
        <x:f>O2253</x:f>
        <x:v>0</x:v>
      </x:c>
      <x:c r="G3379" s="7" t="n">
        <x:f>Q2253</x:f>
        <x:v>0</x:v>
      </x:c>
      <x:c r="H3379" s="7" t="n">
        <x:f>R2253</x:f>
        <x:v>0</x:v>
      </x:c>
      <x:c r="I3379" s="7" t="n">
        <x:f>0</x:f>
        <x:v>0</x:v>
      </x:c>
      <x:c r="J3379" s="7" t="n">
        <x:f>0</x:f>
        <x:v>0</x:v>
      </x:c>
      <x:c r="K3379" s="7" t="n">
        <x:f>0</x:f>
        <x:v>0</x:v>
      </x:c>
      <x:c r="L3379" s="7" t="n">
        <x:f>'Inventory detail'!F1127*Summary!$K$5*(A3379-E3379)/Summary!$K$6</x:f>
        <x:v>0</x:v>
      </x:c>
      <x:c r="M3379" s="7" t="n">
        <x:f>MAX(0,H3379-L3379)</x:f>
        <x:v>0</x:v>
      </x:c>
      <x:c r="N3379" s="7" t="n">
        <x:f>MAX(0,L3379-H3379)</x:f>
        <x:v>0</x:v>
      </x:c>
      <x:c r="O3379" s="7" t="n">
        <x:f>MAX(0,F3379+I3379-N3379)</x:f>
        <x:v>0</x:v>
      </x:c>
      <x:c r="P3379" s="7" t="n">
        <x:f>MAX(0,N3379-F3379-I3379)</x:f>
        <x:v>0</x:v>
      </x:c>
      <x:c r="Q3379" s="7" t="n">
        <x:f>MAX(0,G3379+J3379-P3379)</x:f>
        <x:v>0</x:v>
      </x:c>
      <x:c r="R3379" s="7" t="n">
        <x:f>M3379+MAX(0,K3379-MAX(0,P3379-G3379-J3379))</x:f>
        <x:v>0</x:v>
      </x:c>
      <x:c r="S3379" s="7" t="n">
        <x:f>SUM(O3379,Q3379,R3379)</x:f>
        <x:v>0</x:v>
      </x:c>
      <x:c r="T3379" s="14" t="n">
        <x:f>'Inventory detail'!T1127</x:f>
        <x:v>0.3262</x:v>
      </x:c>
      <x:c r="U3379" s="14" t="n">
        <x:f>'Inventory detail'!U1127</x:f>
        <x:v>0.3262</x:v>
      </x:c>
      <x:c r="V3379" s="9" t="n">
        <x:f>O3379*T3379</x:f>
        <x:v>0</x:v>
      </x:c>
      <x:c r="W3379" s="9" t="n">
        <x:f>Q3379*T3379</x:f>
        <x:v>0</x:v>
      </x:c>
      <x:c r="X3379" s="9" t="n">
        <x:f>R3379*T3379</x:f>
        <x:v>0</x:v>
      </x:c>
      <x:c r="Y3379" s="9" t="n">
        <x:f>S3379*T3379</x:f>
        <x:v>0</x:v>
      </x:c>
      <x:c r="Z3379" s="9" t="n">
        <x:f>IF(ISNUMBER(U3379),S3379*(U3379-T3379),"n.a.")</x:f>
        <x:v>0</x:v>
      </x:c>
      <x:c r="AA3379" s="9" t="n">
        <x:f>IF(ISNUMBER(U3379),Y3379,0)</x:f>
        <x:v>0</x:v>
      </x:c>
      <x:c r="AB3379" s="7" t="n">
        <x:f>MAX(0,L3379-SUM(F3379:K3379))</x:f>
        <x:v>0</x:v>
      </x:c>
    </x:row>
    <x:row r="3380" ht="22" customHeight="1">
      <x:c r="A3380" s="18" t="n">
        <x:f>Summary!F$41</x:f>
        <x:v>46419</x:v>
      </x:c>
      <x:c r="B3380" s="2" t="str">
        <x:f>'Inventory detail'!A2</x:f>
        <x:v>COIL</x:v>
      </x:c>
      <x:c r="C3380" s="2" t="str">
        <x:f>'Inventory detail'!B2</x:f>
        <x:v>10</x:v>
      </x:c>
      <x:c r="D3380" s="2" t="str">
        <x:f>'Inventory detail'!C2</x:f>
        <x:v>8BLK12-4</x:v>
      </x:c>
      <x:c r="E3380" s="10" t="n">
        <x:f>A2254</x:f>
        <x:v>46388</x:v>
      </x:c>
      <x:c r="F3380" s="7" t="n">
        <x:f>O2254</x:f>
        <x:v>35687.67967145794</x:v>
      </x:c>
      <x:c r="G3380" s="7" t="n">
        <x:f>Q2254</x:f>
        <x:v>0</x:v>
      </x:c>
      <x:c r="H3380" s="7" t="n">
        <x:f>R2254</x:f>
        <x:v>0</x:v>
      </x:c>
      <x:c r="I3380" s="7" t="n">
        <x:f>SUMIFS('PO detail'!$W$498:$W$509,'PO detail'!$V$498:$V$509,"&gt;="&amp;E3380,'PO detail'!$V$498:$V$509,"&lt;"&amp;A3380)</x:f>
        <x:v>0</x:v>
      </x:c>
      <x:c r="J3380" s="7" t="n">
        <x:f>SUMIFS('PO detail'!$X$498:$X$509,'PO detail'!$V$498:$V$509,"&gt;="&amp;E3380,'PO detail'!$V$498:$V$509,"&lt;"&amp;A3380)</x:f>
        <x:v>0</x:v>
      </x:c>
      <x:c r="K3380" s="7" t="n">
        <x:f>SUMIFS('PO detail'!$Y$498:$Y$509,'PO detail'!$V$498:$V$509,"&gt;="&amp;E3380,'PO detail'!$V$498:$V$509,"&lt;"&amp;A3380)</x:f>
        <x:v>0</x:v>
      </x:c>
      <x:c r="L3380" s="7" t="n">
        <x:f>'Inventory detail'!F2*Summary!$K$5*(A3380-E3380)/Summary!$K$6</x:f>
        <x:v>159875.9753593429</x:v>
      </x:c>
      <x:c r="M3380" s="7" t="n">
        <x:f>MAX(0,H3380-L3380)</x:f>
        <x:v>0</x:v>
      </x:c>
      <x:c r="N3380" s="7" t="n">
        <x:f>MAX(0,L3380-H3380)</x:f>
        <x:v>159875.9753593429</x:v>
      </x:c>
      <x:c r="O3380" s="7" t="n">
        <x:f>MAX(0,F3380+I3380-N3380)</x:f>
        <x:v>0</x:v>
      </x:c>
      <x:c r="P3380" s="7" t="n">
        <x:f>MAX(0,N3380-F3380-I3380)</x:f>
        <x:v>124188.29568788497</x:v>
      </x:c>
      <x:c r="Q3380" s="7" t="n">
        <x:f>MAX(0,G3380+J3380-P3380)</x:f>
        <x:v>0</x:v>
      </x:c>
      <x:c r="R3380" s="7" t="n">
        <x:f>M3380+MAX(0,K3380-MAX(0,P3380-G3380-J3380))</x:f>
        <x:v>0</x:v>
      </x:c>
      <x:c r="S3380" s="7" t="n">
        <x:f>SUM(O3380,Q3380,R3380)</x:f>
        <x:v>0</x:v>
      </x:c>
      <x:c r="T3380" s="14" t="n">
        <x:f>'Inventory detail'!T2</x:f>
        <x:v>0.034300000000000004</x:v>
      </x:c>
      <x:c r="U3380" s="14" t="n">
        <x:f>'Inventory detail'!U2</x:f>
        <x:v>0.033592</x:v>
      </x:c>
      <x:c r="V3380" s="9" t="n">
        <x:f>O3380*T3380</x:f>
        <x:v>0</x:v>
      </x:c>
      <x:c r="W3380" s="9" t="n">
        <x:f>Q3380*T3380</x:f>
        <x:v>0</x:v>
      </x:c>
      <x:c r="X3380" s="9" t="n">
        <x:f>R3380*T3380</x:f>
        <x:v>0</x:v>
      </x:c>
      <x:c r="Y3380" s="9" t="n">
        <x:f>S3380*T3380</x:f>
        <x:v>0</x:v>
      </x:c>
      <x:c r="Z3380" s="9" t="n">
        <x:f>IF(ISNUMBER(U3380),S3380*(U3380-T3380),"n.a.")</x:f>
        <x:v>0</x:v>
      </x:c>
      <x:c r="AA3380" s="9" t="n">
        <x:f>IF(ISNUMBER(U3380),Y3380,0)</x:f>
        <x:v>0</x:v>
      </x:c>
      <x:c r="AB3380" s="7" t="n">
        <x:f>MAX(0,L3380-SUM(F3380:K3380))</x:f>
        <x:v>124188.29568788497</x:v>
      </x:c>
    </x:row>
    <x:row r="3381" ht="22" customHeight="1">
      <x:c r="A3381" s="18" t="n">
        <x:f>Summary!F$41</x:f>
        <x:v>46419</x:v>
      </x:c>
      <x:c r="B3381" s="2" t="str">
        <x:f>'Inventory detail'!A3</x:f>
        <x:v>COIL</x:v>
      </x:c>
      <x:c r="C3381" s="2" t="str">
        <x:f>'Inventory detail'!B3</x:f>
        <x:v>10</x:v>
      </x:c>
      <x:c r="D3381" s="2" t="str">
        <x:f>'Inventory detail'!C3</x:f>
        <x:v>10BLK12-4</x:v>
      </x:c>
      <x:c r="E3381" s="10" t="n">
        <x:f>A2255</x:f>
        <x:v>46388</x:v>
      </x:c>
      <x:c r="F3381" s="7" t="n">
        <x:f>O2255</x:f>
        <x:v>0</x:v>
      </x:c>
      <x:c r="G3381" s="7" t="n">
        <x:f>Q2255</x:f>
        <x:v>0</x:v>
      </x:c>
      <x:c r="H3381" s="7" t="n">
        <x:f>R2255</x:f>
        <x:v>0</x:v>
      </x:c>
      <x:c r="I3381" s="7" t="n">
        <x:f>SUMIFS('PO detail'!$W$2:$W$13,'PO detail'!$V$2:$V$13,"&gt;="&amp;E3381,'PO detail'!$V$2:$V$13,"&lt;"&amp;A3381)</x:f>
        <x:v>0</x:v>
      </x:c>
      <x:c r="J3381" s="7" t="n">
        <x:f>SUMIFS('PO detail'!$X$2:$X$13,'PO detail'!$V$2:$V$13,"&gt;="&amp;E3381,'PO detail'!$V$2:$V$13,"&lt;"&amp;A3381)</x:f>
        <x:v>0</x:v>
      </x:c>
      <x:c r="K3381" s="7" t="n">
        <x:f>SUMIFS('PO detail'!$Y$2:$Y$13,'PO detail'!$V$2:$V$13,"&gt;="&amp;E3381,'PO detail'!$V$2:$V$13,"&lt;"&amp;A3381)</x:f>
        <x:v>0</x:v>
      </x:c>
      <x:c r="L3381" s="7" t="n">
        <x:f>'Inventory detail'!F3*Summary!$K$5*(A3381-E3381)/Summary!$K$6</x:f>
        <x:v>129601.64271047228</x:v>
      </x:c>
      <x:c r="M3381" s="7" t="n">
        <x:f>MAX(0,H3381-L3381)</x:f>
        <x:v>0</x:v>
      </x:c>
      <x:c r="N3381" s="7" t="n">
        <x:f>MAX(0,L3381-H3381)</x:f>
        <x:v>129601.64271047228</x:v>
      </x:c>
      <x:c r="O3381" s="7" t="n">
        <x:f>MAX(0,F3381+I3381-N3381)</x:f>
        <x:v>0</x:v>
      </x:c>
      <x:c r="P3381" s="7" t="n">
        <x:f>MAX(0,N3381-F3381-I3381)</x:f>
        <x:v>129601.64271047228</x:v>
      </x:c>
      <x:c r="Q3381" s="7" t="n">
        <x:f>MAX(0,G3381+J3381-P3381)</x:f>
        <x:v>0</x:v>
      </x:c>
      <x:c r="R3381" s="7" t="n">
        <x:f>M3381+MAX(0,K3381-MAX(0,P3381-G3381-J3381))</x:f>
        <x:v>0</x:v>
      </x:c>
      <x:c r="S3381" s="7" t="n">
        <x:f>SUM(O3381,Q3381,R3381)</x:f>
        <x:v>0</x:v>
      </x:c>
      <x:c r="T3381" s="14" t="n">
        <x:f>'Inventory detail'!T3</x:f>
        <x:v>0.0464</x:v>
      </x:c>
      <x:c r="U3381" s="14" t="n">
        <x:f>'Inventory detail'!U3</x:f>
        <x:v>0.0454155</x:v>
      </x:c>
      <x:c r="V3381" s="9" t="n">
        <x:f>O3381*T3381</x:f>
        <x:v>0</x:v>
      </x:c>
      <x:c r="W3381" s="9" t="n">
        <x:f>Q3381*T3381</x:f>
        <x:v>0</x:v>
      </x:c>
      <x:c r="X3381" s="9" t="n">
        <x:f>R3381*T3381</x:f>
        <x:v>0</x:v>
      </x:c>
      <x:c r="Y3381" s="9" t="n">
        <x:f>S3381*T3381</x:f>
        <x:v>0</x:v>
      </x:c>
      <x:c r="Z3381" s="9" t="n">
        <x:f>IF(ISNUMBER(U3381),S3381*(U3381-T3381),"n.a.")</x:f>
        <x:v>0</x:v>
      </x:c>
      <x:c r="AA3381" s="9" t="n">
        <x:f>IF(ISNUMBER(U3381),Y3381,0)</x:f>
        <x:v>0</x:v>
      </x:c>
      <x:c r="AB3381" s="7" t="n">
        <x:f>MAX(0,L3381-SUM(F3381:K3381))</x:f>
        <x:v>129601.64271047228</x:v>
      </x:c>
    </x:row>
    <x:row r="3382" ht="22" customHeight="1">
      <x:c r="A3382" s="18" t="n">
        <x:f>Summary!F$41</x:f>
        <x:v>46419</x:v>
      </x:c>
      <x:c r="B3382" s="2" t="str">
        <x:f>'Inventory detail'!A4</x:f>
        <x:v>COIL</x:v>
      </x:c>
      <x:c r="C3382" s="2" t="str">
        <x:f>'Inventory detail'!B4</x:f>
        <x:v>60</x:v>
      </x:c>
      <x:c r="D3382" s="2" t="str">
        <x:f>'Inventory detail'!C4</x:f>
        <x:v>8BLK12-4</x:v>
      </x:c>
      <x:c r="E3382" s="10" t="n">
        <x:f>A2256</x:f>
        <x:v>46388</x:v>
      </x:c>
      <x:c r="F3382" s="7" t="n">
        <x:f>O2256</x:f>
        <x:v>100729.37264887072</x:v>
      </x:c>
      <x:c r="G3382" s="7" t="n">
        <x:f>Q2256</x:f>
        <x:v>0</x:v>
      </x:c>
      <x:c r="H3382" s="7" t="n">
        <x:f>R2256</x:f>
        <x:v>0</x:v>
      </x:c>
      <x:c r="I3382" s="7" t="n">
        <x:f>SUMIFS('PO detail'!$W$1385:$W$1396,'PO detail'!$V$1385:$V$1396,"&gt;="&amp;E3382,'PO detail'!$V$1385:$V$1396,"&lt;"&amp;A3382)</x:f>
        <x:v>0</x:v>
      </x:c>
      <x:c r="J3382" s="7" t="n">
        <x:f>SUMIFS('PO detail'!$X$1385:$X$1396,'PO detail'!$V$1385:$V$1396,"&gt;="&amp;E3382,'PO detail'!$V$1385:$V$1396,"&lt;"&amp;A3382)</x:f>
        <x:v>0</x:v>
      </x:c>
      <x:c r="K3382" s="7" t="n">
        <x:f>SUMIFS('PO detail'!$Y$1385:$Y$1396,'PO detail'!$V$1385:$V$1396,"&gt;="&amp;E3382,'PO detail'!$V$1385:$V$1396,"&lt;"&amp;A3382)</x:f>
        <x:v>0</x:v>
      </x:c>
      <x:c r="L3382" s="7" t="n">
        <x:f>'Inventory detail'!F4*Summary!$K$5*(A3382-E3382)/Summary!$K$6</x:f>
        <x:v>104835.58866529772</x:v>
      </x:c>
      <x:c r="M3382" s="7" t="n">
        <x:f>MAX(0,H3382-L3382)</x:f>
        <x:v>0</x:v>
      </x:c>
      <x:c r="N3382" s="7" t="n">
        <x:f>MAX(0,L3382-H3382)</x:f>
        <x:v>104835.58866529772</x:v>
      </x:c>
      <x:c r="O3382" s="7" t="n">
        <x:f>MAX(0,F3382+I3382-N3382)</x:f>
        <x:v>0</x:v>
      </x:c>
      <x:c r="P3382" s="7" t="n">
        <x:f>MAX(0,N3382-F3382-I3382)</x:f>
        <x:v>4106.216016427003</x:v>
      </x:c>
      <x:c r="Q3382" s="7" t="n">
        <x:f>MAX(0,G3382+J3382-P3382)</x:f>
        <x:v>0</x:v>
      </x:c>
      <x:c r="R3382" s="7" t="n">
        <x:f>M3382+MAX(0,K3382-MAX(0,P3382-G3382-J3382))</x:f>
        <x:v>0</x:v>
      </x:c>
      <x:c r="S3382" s="7" t="n">
        <x:f>SUM(O3382,Q3382,R3382)</x:f>
        <x:v>0</x:v>
      </x:c>
      <x:c r="T3382" s="14" t="n">
        <x:f>'Inventory detail'!T4</x:f>
        <x:v>0.034300000000000004</x:v>
      </x:c>
      <x:c r="U3382" s="14" t="n">
        <x:f>'Inventory detail'!U4</x:f>
        <x:v>0.033592</x:v>
      </x:c>
      <x:c r="V3382" s="9" t="n">
        <x:f>O3382*T3382</x:f>
        <x:v>0</x:v>
      </x:c>
      <x:c r="W3382" s="9" t="n">
        <x:f>Q3382*T3382</x:f>
        <x:v>0</x:v>
      </x:c>
      <x:c r="X3382" s="9" t="n">
        <x:f>R3382*T3382</x:f>
        <x:v>0</x:v>
      </x:c>
      <x:c r="Y3382" s="9" t="n">
        <x:f>S3382*T3382</x:f>
        <x:v>0</x:v>
      </x:c>
      <x:c r="Z3382" s="9" t="n">
        <x:f>IF(ISNUMBER(U3382),S3382*(U3382-T3382),"n.a.")</x:f>
        <x:v>0</x:v>
      </x:c>
      <x:c r="AA3382" s="9" t="n">
        <x:f>IF(ISNUMBER(U3382),Y3382,0)</x:f>
        <x:v>0</x:v>
      </x:c>
      <x:c r="AB3382" s="7" t="n">
        <x:f>MAX(0,L3382-SUM(F3382:K3382))</x:f>
        <x:v>4106.216016427003</x:v>
      </x:c>
    </x:row>
    <x:row r="3383" ht="22" customHeight="1">
      <x:c r="A3383" s="18" t="n">
        <x:f>Summary!F$41</x:f>
        <x:v>46419</x:v>
      </x:c>
      <x:c r="B3383" s="2" t="str">
        <x:f>'Inventory detail'!A5</x:f>
        <x:v>COIL</x:v>
      </x:c>
      <x:c r="C3383" s="2" t="str">
        <x:f>'Inventory detail'!B5</x:f>
        <x:v>60</x:v>
      </x:c>
      <x:c r="D3383" s="2" t="str">
        <x:f>'Inventory detail'!C5</x:f>
        <x:v>10BLK12-4</x:v>
      </x:c>
      <x:c r="E3383" s="10" t="n">
        <x:f>A2257</x:f>
        <x:v>46388</x:v>
      </x:c>
      <x:c r="F3383" s="7" t="n">
        <x:f>O2257</x:f>
        <x:v>23448.67449691995</x:v>
      </x:c>
      <x:c r="G3383" s="7" t="n">
        <x:f>Q2257</x:f>
        <x:v>0</x:v>
      </x:c>
      <x:c r="H3383" s="7" t="n">
        <x:f>R2257</x:f>
        <x:v>0</x:v>
      </x:c>
      <x:c r="I3383" s="7" t="n">
        <x:f>SUMIFS('PO detail'!$W$1001:$W$1011,'PO detail'!$V$1001:$V$1011,"&gt;="&amp;E3383,'PO detail'!$V$1001:$V$1011,"&lt;"&amp;A3383)</x:f>
        <x:v>0</x:v>
      </x:c>
      <x:c r="J3383" s="7" t="n">
        <x:f>SUMIFS('PO detail'!$X$1001:$X$1011,'PO detail'!$V$1001:$V$1011,"&gt;="&amp;E3383,'PO detail'!$V$1001:$V$1011,"&lt;"&amp;A3383)</x:f>
        <x:v>0</x:v>
      </x:c>
      <x:c r="K3383" s="7" t="n">
        <x:f>SUMIFS('PO detail'!$Y$1001:$Y$1011,'PO detail'!$V$1001:$V$1011,"&gt;="&amp;E3383,'PO detail'!$V$1001:$V$1011,"&lt;"&amp;A3383)</x:f>
        <x:v>0</x:v>
      </x:c>
      <x:c r="L3383" s="7" t="n">
        <x:f>'Inventory detail'!F5*Summary!$K$5*(A3383-E3383)/Summary!$K$6</x:f>
        <x:v>81283.22726899383</x:v>
      </x:c>
      <x:c r="M3383" s="7" t="n">
        <x:f>MAX(0,H3383-L3383)</x:f>
        <x:v>0</x:v>
      </x:c>
      <x:c r="N3383" s="7" t="n">
        <x:f>MAX(0,L3383-H3383)</x:f>
        <x:v>81283.22726899383</x:v>
      </x:c>
      <x:c r="O3383" s="7" t="n">
        <x:f>MAX(0,F3383+I3383-N3383)</x:f>
        <x:v>0</x:v>
      </x:c>
      <x:c r="P3383" s="7" t="n">
        <x:f>MAX(0,N3383-F3383-I3383)</x:f>
        <x:v>57834.552772073876</x:v>
      </x:c>
      <x:c r="Q3383" s="7" t="n">
        <x:f>MAX(0,G3383+J3383-P3383)</x:f>
        <x:v>0</x:v>
      </x:c>
      <x:c r="R3383" s="7" t="n">
        <x:f>M3383+MAX(0,K3383-MAX(0,P3383-G3383-J3383))</x:f>
        <x:v>0</x:v>
      </x:c>
      <x:c r="S3383" s="7" t="n">
        <x:f>SUM(O3383,Q3383,R3383)</x:f>
        <x:v>0</x:v>
      </x:c>
      <x:c r="T3383" s="14" t="n">
        <x:f>'Inventory detail'!T5</x:f>
        <x:v>0.0464</x:v>
      </x:c>
      <x:c r="U3383" s="14" t="n">
        <x:f>'Inventory detail'!U5</x:f>
        <x:v>0.0454155</x:v>
      </x:c>
      <x:c r="V3383" s="9" t="n">
        <x:f>O3383*T3383</x:f>
        <x:v>0</x:v>
      </x:c>
      <x:c r="W3383" s="9" t="n">
        <x:f>Q3383*T3383</x:f>
        <x:v>0</x:v>
      </x:c>
      <x:c r="X3383" s="9" t="n">
        <x:f>R3383*T3383</x:f>
        <x:v>0</x:v>
      </x:c>
      <x:c r="Y3383" s="9" t="n">
        <x:f>S3383*T3383</x:f>
        <x:v>0</x:v>
      </x:c>
      <x:c r="Z3383" s="9" t="n">
        <x:f>IF(ISNUMBER(U3383),S3383*(U3383-T3383),"n.a.")</x:f>
        <x:v>0</x:v>
      </x:c>
      <x:c r="AA3383" s="9" t="n">
        <x:f>IF(ISNUMBER(U3383),Y3383,0)</x:f>
        <x:v>0</x:v>
      </x:c>
      <x:c r="AB3383" s="7" t="n">
        <x:f>MAX(0,L3383-SUM(F3383:K3383))</x:f>
        <x:v>57834.552772073876</x:v>
      </x:c>
    </x:row>
    <x:row r="3384" ht="22" customHeight="1">
      <x:c r="A3384" s="18" t="n">
        <x:f>Summary!F$41</x:f>
        <x:v>46419</x:v>
      </x:c>
      <x:c r="B3384" s="2" t="str">
        <x:f>'Inventory detail'!A6</x:f>
        <x:v>COIL</x:v>
      </x:c>
      <x:c r="C3384" s="2" t="str">
        <x:f>'Inventory detail'!B6</x:f>
        <x:v>10</x:v>
      </x:c>
      <x:c r="D3384" s="2" t="str">
        <x:f>'Inventory detail'!C6</x:f>
        <x:v>12BLK12-4</x:v>
      </x:c>
      <x:c r="E3384" s="10" t="n">
        <x:f>A2258</x:f>
        <x:v>46388</x:v>
      </x:c>
      <x:c r="F3384" s="7" t="n">
        <x:f>O2258</x:f>
        <x:v>0</x:v>
      </x:c>
      <x:c r="G3384" s="7" t="n">
        <x:f>Q2258</x:f>
        <x:v>0</x:v>
      </x:c>
      <x:c r="H3384" s="7" t="n">
        <x:f>R2258</x:f>
        <x:v>0</x:v>
      </x:c>
      <x:c r="I3384" s="7" t="n">
        <x:f>SUMIFS('PO detail'!$W$80:$W$92,'PO detail'!$V$80:$V$92,"&gt;="&amp;E3384,'PO detail'!$V$80:$V$92,"&lt;"&amp;A3384)</x:f>
        <x:v>0</x:v>
      </x:c>
      <x:c r="J3384" s="7" t="n">
        <x:f>SUMIFS('PO detail'!$X$80:$X$92,'PO detail'!$V$80:$V$92,"&gt;="&amp;E3384,'PO detail'!$V$80:$V$92,"&lt;"&amp;A3384)</x:f>
        <x:v>0</x:v>
      </x:c>
      <x:c r="K3384" s="7" t="n">
        <x:f>SUMIFS('PO detail'!$Y$80:$Y$92,'PO detail'!$V$80:$V$92,"&gt;="&amp;E3384,'PO detail'!$V$80:$V$92,"&lt;"&amp;A3384)</x:f>
        <x:v>0</x:v>
      </x:c>
      <x:c r="L3384" s="7" t="n">
        <x:f>'Inventory detail'!F6*Summary!$K$5*(A3384-E3384)/Summary!$K$6</x:f>
        <x:v>77930.73577002055</x:v>
      </x:c>
      <x:c r="M3384" s="7" t="n">
        <x:f>MAX(0,H3384-L3384)</x:f>
        <x:v>0</x:v>
      </x:c>
      <x:c r="N3384" s="7" t="n">
        <x:f>MAX(0,L3384-H3384)</x:f>
        <x:v>77930.73577002055</x:v>
      </x:c>
      <x:c r="O3384" s="7" t="n">
        <x:f>MAX(0,F3384+I3384-N3384)</x:f>
        <x:v>0</x:v>
      </x:c>
      <x:c r="P3384" s="7" t="n">
        <x:f>MAX(0,N3384-F3384-I3384)</x:f>
        <x:v>77930.73577002055</x:v>
      </x:c>
      <x:c r="Q3384" s="7" t="n">
        <x:f>MAX(0,G3384+J3384-P3384)</x:f>
        <x:v>0</x:v>
      </x:c>
      <x:c r="R3384" s="7" t="n">
        <x:f>M3384+MAX(0,K3384-MAX(0,P3384-G3384-J3384))</x:f>
        <x:v>0</x:v>
      </x:c>
      <x:c r="S3384" s="7" t="n">
        <x:f>SUM(O3384,Q3384,R3384)</x:f>
        <x:v>0</x:v>
      </x:c>
      <x:c r="T3384" s="14" t="n">
        <x:f>'Inventory detail'!T6</x:f>
        <x:v>0.0579</x:v>
      </x:c>
      <x:c r="U3384" s="14" t="n">
        <x:f>'Inventory detail'!U6</x:f>
        <x:v>0.056686499999999994</x:v>
      </x:c>
      <x:c r="V3384" s="9" t="n">
        <x:f>O3384*T3384</x:f>
        <x:v>0</x:v>
      </x:c>
      <x:c r="W3384" s="9" t="n">
        <x:f>Q3384*T3384</x:f>
        <x:v>0</x:v>
      </x:c>
      <x:c r="X3384" s="9" t="n">
        <x:f>R3384*T3384</x:f>
        <x:v>0</x:v>
      </x:c>
      <x:c r="Y3384" s="9" t="n">
        <x:f>S3384*T3384</x:f>
        <x:v>0</x:v>
      </x:c>
      <x:c r="Z3384" s="9" t="n">
        <x:f>IF(ISNUMBER(U3384),S3384*(U3384-T3384),"n.a.")</x:f>
        <x:v>0</x:v>
      </x:c>
      <x:c r="AA3384" s="9" t="n">
        <x:f>IF(ISNUMBER(U3384),Y3384,0)</x:f>
        <x:v>0</x:v>
      </x:c>
      <x:c r="AB3384" s="7" t="n">
        <x:f>MAX(0,L3384-SUM(F3384:K3384))</x:f>
        <x:v>77930.73577002055</x:v>
      </x:c>
    </x:row>
    <x:row r="3385" ht="22" customHeight="1">
      <x:c r="A3385" s="18" t="n">
        <x:f>Summary!F$41</x:f>
        <x:v>46419</x:v>
      </x:c>
      <x:c r="B3385" s="2" t="str">
        <x:f>'Inventory detail'!A7</x:f>
        <x:v>POUC</x:v>
      </x:c>
      <x:c r="C3385" s="2" t="str">
        <x:f>'Inventory detail'!B7</x:f>
        <x:v>10</x:v>
      </x:c>
      <x:c r="D3385" s="2" t="str">
        <x:f>'Inventory detail'!C7</x:f>
        <x:v>LET5</x:v>
      </x:c>
      <x:c r="E3385" s="10" t="n">
        <x:f>A2259</x:f>
        <x:v>46388</x:v>
      </x:c>
      <x:c r="F3385" s="7" t="n">
        <x:f>O2259</x:f>
        <x:v>0</x:v>
      </x:c>
      <x:c r="G3385" s="7" t="n">
        <x:f>Q2259</x:f>
        <x:v>204509.0257084189</x:v>
      </x:c>
      <x:c r="H3385" s="7" t="n">
        <x:f>R2259</x:f>
        <x:v>0</x:v>
      </x:c>
      <x:c r="I3385" s="7" t="n">
        <x:f>SUMIFS('PO detail'!$W$1511:$W$1515,'PO detail'!$V$1511:$V$1515,"&gt;="&amp;E3385,'PO detail'!$V$1511:$V$1515,"&lt;"&amp;A3385)</x:f>
        <x:v>0</x:v>
      </x:c>
      <x:c r="J3385" s="7" t="n">
        <x:f>SUMIFS('PO detail'!$X$1511:$X$1515,'PO detail'!$V$1511:$V$1515,"&gt;="&amp;E3385,'PO detail'!$V$1511:$V$1515,"&lt;"&amp;A3385)</x:f>
        <x:v>0</x:v>
      </x:c>
      <x:c r="K3385" s="7" t="n">
        <x:f>SUMIFS('PO detail'!$Y$1511:$Y$1515,'PO detail'!$V$1511:$V$1515,"&gt;="&amp;E3385,'PO detail'!$V$1511:$V$1515,"&lt;"&amp;A3385)</x:f>
        <x:v>0</x:v>
      </x:c>
      <x:c r="L3385" s="7" t="n">
        <x:f>'Inventory detail'!F7*Summary!$K$5*(A3385-E3385)/Summary!$K$6</x:f>
        <x:v>49744.28813141684</x:v>
      </x:c>
      <x:c r="M3385" s="7" t="n">
        <x:f>MAX(0,H3385-L3385)</x:f>
        <x:v>0</x:v>
      </x:c>
      <x:c r="N3385" s="7" t="n">
        <x:f>MAX(0,L3385-H3385)</x:f>
        <x:v>49744.28813141684</x:v>
      </x:c>
      <x:c r="O3385" s="7" t="n">
        <x:f>MAX(0,F3385+I3385-N3385)</x:f>
        <x:v>0</x:v>
      </x:c>
      <x:c r="P3385" s="7" t="n">
        <x:f>MAX(0,N3385-F3385-I3385)</x:f>
        <x:v>49744.28813141684</x:v>
      </x:c>
      <x:c r="Q3385" s="7" t="n">
        <x:f>MAX(0,G3385+J3385-P3385)</x:f>
        <x:v>154764.73757700206</x:v>
      </x:c>
      <x:c r="R3385" s="7" t="n">
        <x:f>M3385+MAX(0,K3385-MAX(0,P3385-G3385-J3385))</x:f>
        <x:v>0</x:v>
      </x:c>
      <x:c r="S3385" s="7" t="n">
        <x:f>SUM(O3385,Q3385,R3385)</x:f>
        <x:v>154764.73757700206</x:v>
      </x:c>
      <x:c r="T3385" s="14" t="n">
        <x:f>'Inventory detail'!T7</x:f>
        <x:v>0.0707</x:v>
      </x:c>
      <x:c r="U3385" s="14" t="n">
        <x:f>'Inventory detail'!U7</x:f>
        <x:v>0.077055</x:v>
      </x:c>
      <x:c r="V3385" s="9" t="n">
        <x:f>O3385*T3385</x:f>
        <x:v>0</x:v>
      </x:c>
      <x:c r="W3385" s="9" t="n">
        <x:f>Q3385*T3385</x:f>
        <x:v>10941.866946694045</x:v>
      </x:c>
      <x:c r="X3385" s="9" t="n">
        <x:f>R3385*T3385</x:f>
        <x:v>0</x:v>
      </x:c>
      <x:c r="Y3385" s="9" t="n">
        <x:f>S3385*T3385</x:f>
        <x:v>10941.866946694045</x:v>
      </x:c>
      <x:c r="Z3385" s="9" t="n">
        <x:f>IF(ISNUMBER(U3385),S3385*(U3385-T3385),"n.a.")</x:f>
        <x:v>983.529907301848</x:v>
      </x:c>
      <x:c r="AA3385" s="9" t="n">
        <x:f>IF(ISNUMBER(U3385),Y3385,0)</x:f>
        <x:v>10941.866946694045</x:v>
      </x:c>
      <x:c r="AB3385" s="7" t="n">
        <x:f>MAX(0,L3385-SUM(F3385:K3385))</x:f>
        <x:v>0</x:v>
      </x:c>
    </x:row>
    <x:row r="3386" ht="22" customHeight="1">
      <x:c r="A3386" s="18" t="n">
        <x:f>Summary!F$41</x:f>
        <x:v>46419</x:v>
      </x:c>
      <x:c r="B3386" s="2" t="str">
        <x:f>'Inventory detail'!A8</x:f>
        <x:v>COIL</x:v>
      </x:c>
      <x:c r="C3386" s="2" t="str">
        <x:f>'Inventory detail'!B8</x:f>
        <x:v>10</x:v>
      </x:c>
      <x:c r="D3386" s="2" t="str">
        <x:f>'Inventory detail'!C8</x:f>
        <x:v>6BLK12-4</x:v>
      </x:c>
      <x:c r="E3386" s="10" t="n">
        <x:f>A2260</x:f>
        <x:v>46388</x:v>
      </x:c>
      <x:c r="F3386" s="7" t="n">
        <x:f>O2260</x:f>
        <x:v>15200.41987679671</x:v>
      </x:c>
      <x:c r="G3386" s="7" t="n">
        <x:f>Q2260</x:f>
        <x:v>0</x:v>
      </x:c>
      <x:c r="H3386" s="7" t="n">
        <x:f>R2260</x:f>
        <x:v>0</x:v>
      </x:c>
      <x:c r="I3386" s="7" t="n">
        <x:f>SUMIFS('PO detail'!$W$438:$W$450,'PO detail'!$V$438:$V$450,"&gt;="&amp;E3386,'PO detail'!$V$438:$V$450,"&lt;"&amp;A3386)</x:f>
        <x:v>0</x:v>
      </x:c>
      <x:c r="J3386" s="7" t="n">
        <x:f>SUMIFS('PO detail'!$X$438:$X$450,'PO detail'!$V$438:$V$450,"&gt;="&amp;E3386,'PO detail'!$V$438:$V$450,"&lt;"&amp;A3386)</x:f>
        <x:v>0</x:v>
      </x:c>
      <x:c r="K3386" s="7" t="n">
        <x:f>SUMIFS('PO detail'!$Y$438:$Y$450,'PO detail'!$V$438:$V$450,"&gt;="&amp;E3386,'PO detail'!$V$438:$V$450,"&lt;"&amp;A3386)</x:f>
        <x:v>0</x:v>
      </x:c>
      <x:c r="L3386" s="7" t="n">
        <x:f>'Inventory detail'!F8*Summary!$K$5*(A3386-E3386)/Summary!$K$6</x:f>
        <x:v>47164.13075975359</x:v>
      </x:c>
      <x:c r="M3386" s="7" t="n">
        <x:f>MAX(0,H3386-L3386)</x:f>
        <x:v>0</x:v>
      </x:c>
      <x:c r="N3386" s="7" t="n">
        <x:f>MAX(0,L3386-H3386)</x:f>
        <x:v>47164.13075975359</x:v>
      </x:c>
      <x:c r="O3386" s="7" t="n">
        <x:f>MAX(0,F3386+I3386-N3386)</x:f>
        <x:v>0</x:v>
      </x:c>
      <x:c r="P3386" s="7" t="n">
        <x:f>MAX(0,N3386-F3386-I3386)</x:f>
        <x:v>31963.710882956882</x:v>
      </x:c>
      <x:c r="Q3386" s="7" t="n">
        <x:f>MAX(0,G3386+J3386-P3386)</x:f>
        <x:v>0</x:v>
      </x:c>
      <x:c r="R3386" s="7" t="n">
        <x:f>M3386+MAX(0,K3386-MAX(0,P3386-G3386-J3386))</x:f>
        <x:v>0</x:v>
      </x:c>
      <x:c r="S3386" s="7" t="n">
        <x:f>SUM(O3386,Q3386,R3386)</x:f>
        <x:v>0</x:v>
      </x:c>
      <x:c r="T3386" s="14" t="n">
        <x:f>'Inventory detail'!T8</x:f>
        <x:v>0.030899999999999997</x:v>
      </x:c>
      <x:c r="U3386" s="14" t="n">
        <x:f>'Inventory detail'!U8</x:f>
        <x:v>0.030277000000000002</x:v>
      </x:c>
      <x:c r="V3386" s="9" t="n">
        <x:f>O3386*T3386</x:f>
        <x:v>0</x:v>
      </x:c>
      <x:c r="W3386" s="9" t="n">
        <x:f>Q3386*T3386</x:f>
        <x:v>0</x:v>
      </x:c>
      <x:c r="X3386" s="9" t="n">
        <x:f>R3386*T3386</x:f>
        <x:v>0</x:v>
      </x:c>
      <x:c r="Y3386" s="9" t="n">
        <x:f>S3386*T3386</x:f>
        <x:v>0</x:v>
      </x:c>
      <x:c r="Z3386" s="9" t="n">
        <x:f>IF(ISNUMBER(U3386),S3386*(U3386-T3386),"n.a.")</x:f>
        <x:v>0</x:v>
      </x:c>
      <x:c r="AA3386" s="9" t="n">
        <x:f>IF(ISNUMBER(U3386),Y3386,0)</x:f>
        <x:v>0</x:v>
      </x:c>
      <x:c r="AB3386" s="7" t="n">
        <x:f>MAX(0,L3386-SUM(F3386:K3386))</x:f>
        <x:v>31963.710882956882</x:v>
      </x:c>
    </x:row>
    <x:row r="3387" ht="22" customHeight="1">
      <x:c r="A3387" s="18" t="n">
        <x:f>Summary!F$41</x:f>
        <x:v>46419</x:v>
      </x:c>
      <x:c r="B3387" s="2" t="str">
        <x:f>'Inventory detail'!A9</x:f>
        <x:v>COIL</x:v>
      </x:c>
      <x:c r="C3387" s="2" t="str">
        <x:f>'Inventory detail'!B9</x:f>
        <x:v>60</x:v>
      </x:c>
      <x:c r="D3387" s="2" t="str">
        <x:f>'Inventory detail'!C9</x:f>
        <x:v>12BLK12-4</x:v>
      </x:c>
      <x:c r="E3387" s="10" t="n">
        <x:f>A2261</x:f>
        <x:v>46388</x:v>
      </x:c>
      <x:c r="F3387" s="7" t="n">
        <x:f>O2261</x:f>
        <x:v>27555.021601642722</x:v>
      </x:c>
      <x:c r="G3387" s="7" t="n">
        <x:f>Q2261</x:f>
        <x:v>0</x:v>
      </x:c>
      <x:c r="H3387" s="7" t="n">
        <x:f>R2261</x:f>
        <x:v>0</x:v>
      </x:c>
      <x:c r="I3387" s="7" t="n">
        <x:f>SUMIFS('PO detail'!$W$1055:$W$1065,'PO detail'!$V$1055:$V$1065,"&gt;="&amp;E3387,'PO detail'!$V$1055:$V$1065,"&lt;"&amp;A3387)</x:f>
        <x:v>0</x:v>
      </x:c>
      <x:c r="J3387" s="7" t="n">
        <x:f>SUMIFS('PO detail'!$X$1055:$X$1065,'PO detail'!$V$1055:$V$1065,"&gt;="&amp;E3387,'PO detail'!$V$1055:$V$1065,"&lt;"&amp;A3387)</x:f>
        <x:v>0</x:v>
      </x:c>
      <x:c r="K3387" s="7" t="n">
        <x:f>SUMIFS('PO detail'!$Y$1055:$Y$1065,'PO detail'!$V$1055:$V$1065,"&gt;="&amp;E3387,'PO detail'!$V$1055:$V$1065,"&lt;"&amp;A3387)</x:f>
        <x:v>0</x:v>
      </x:c>
      <x:c r="L3387" s="7" t="n">
        <x:f>'Inventory detail'!F9*Summary!$K$5*(A3387-E3387)/Summary!$K$6</x:f>
        <x:v>45593.980123203284</x:v>
      </x:c>
      <x:c r="M3387" s="7" t="n">
        <x:f>MAX(0,H3387-L3387)</x:f>
        <x:v>0</x:v>
      </x:c>
      <x:c r="N3387" s="7" t="n">
        <x:f>MAX(0,L3387-H3387)</x:f>
        <x:v>45593.980123203284</x:v>
      </x:c>
      <x:c r="O3387" s="7" t="n">
        <x:f>MAX(0,F3387+I3387-N3387)</x:f>
        <x:v>0</x:v>
      </x:c>
      <x:c r="P3387" s="7" t="n">
        <x:f>MAX(0,N3387-F3387-I3387)</x:f>
        <x:v>18038.958521560562</x:v>
      </x:c>
      <x:c r="Q3387" s="7" t="n">
        <x:f>MAX(0,G3387+J3387-P3387)</x:f>
        <x:v>0</x:v>
      </x:c>
      <x:c r="R3387" s="7" t="n">
        <x:f>M3387+MAX(0,K3387-MAX(0,P3387-G3387-J3387))</x:f>
        <x:v>0</x:v>
      </x:c>
      <x:c r="S3387" s="7" t="n">
        <x:f>SUM(O3387,Q3387,R3387)</x:f>
        <x:v>0</x:v>
      </x:c>
      <x:c r="T3387" s="14" t="n">
        <x:f>'Inventory detail'!T9</x:f>
        <x:v>0.0579</x:v>
      </x:c>
      <x:c r="U3387" s="14" t="n">
        <x:f>'Inventory detail'!U9</x:f>
        <x:v>0.056686499999999994</x:v>
      </x:c>
      <x:c r="V3387" s="9" t="n">
        <x:f>O3387*T3387</x:f>
        <x:v>0</x:v>
      </x:c>
      <x:c r="W3387" s="9" t="n">
        <x:f>Q3387*T3387</x:f>
        <x:v>0</x:v>
      </x:c>
      <x:c r="X3387" s="9" t="n">
        <x:f>R3387*T3387</x:f>
        <x:v>0</x:v>
      </x:c>
      <x:c r="Y3387" s="9" t="n">
        <x:f>S3387*T3387</x:f>
        <x:v>0</x:v>
      </x:c>
      <x:c r="Z3387" s="9" t="n">
        <x:f>IF(ISNUMBER(U3387),S3387*(U3387-T3387),"n.a.")</x:f>
        <x:v>0</x:v>
      </x:c>
      <x:c r="AA3387" s="9" t="n">
        <x:f>IF(ISNUMBER(U3387),Y3387,0)</x:f>
        <x:v>0</x:v>
      </x:c>
      <x:c r="AB3387" s="7" t="n">
        <x:f>MAX(0,L3387-SUM(F3387:K3387))</x:f>
        <x:v>18038.958521560562</x:v>
      </x:c>
    </x:row>
    <x:row r="3388" ht="22" customHeight="1">
      <x:c r="A3388" s="18" t="n">
        <x:f>Summary!F$41</x:f>
        <x:v>46419</x:v>
      </x:c>
      <x:c r="B3388" s="2" t="str">
        <x:f>'Inventory detail'!A10</x:f>
        <x:v>COIL</x:v>
      </x:c>
      <x:c r="C3388" s="2" t="str">
        <x:f>'Inventory detail'!B10</x:f>
        <x:v>30</x:v>
      </x:c>
      <x:c r="D3388" s="2" t="str">
        <x:f>'Inventory detail'!C10</x:f>
        <x:v>8BLK12-4</x:v>
      </x:c>
      <x:c r="E3388" s="10" t="n">
        <x:f>A2262</x:f>
        <x:v>46388</x:v>
      </x:c>
      <x:c r="F3388" s="7" t="n">
        <x:f>O2262</x:f>
        <x:v>28878.64476386037</x:v>
      </x:c>
      <x:c r="G3388" s="7" t="n">
        <x:f>Q2262</x:f>
        <x:v>0</x:v>
      </x:c>
      <x:c r="H3388" s="7" t="n">
        <x:f>R2262</x:f>
        <x:v>0</x:v>
      </x:c>
      <x:c r="I3388" s="7" t="n">
        <x:f>SUMIFS('PO detail'!$W$955:$W$965,'PO detail'!$V$955:$V$965,"&gt;="&amp;E3388,'PO detail'!$V$955:$V$965,"&lt;"&amp;A3388)</x:f>
        <x:v>0</x:v>
      </x:c>
      <x:c r="J3388" s="7" t="n">
        <x:f>SUMIFS('PO detail'!$X$955:$X$965,'PO detail'!$V$955:$V$965,"&gt;="&amp;E3388,'PO detail'!$V$955:$V$965,"&lt;"&amp;A3388)</x:f>
        <x:v>0</x:v>
      </x:c>
      <x:c r="K3388" s="7" t="n">
        <x:f>SUMIFS('PO detail'!$Y$955:$Y$965,'PO detail'!$V$955:$V$965,"&gt;="&amp;E3388,'PO detail'!$V$955:$V$965,"&lt;"&amp;A3388)</x:f>
        <x:v>0</x:v>
      </x:c>
      <x:c r="L3388" s="7" t="n">
        <x:f>'Inventory detail'!F10*Summary!$K$5*(A3388-E3388)/Summary!$K$6</x:f>
        <x:v>43998.35728952772</x:v>
      </x:c>
      <x:c r="M3388" s="7" t="n">
        <x:f>MAX(0,H3388-L3388)</x:f>
        <x:v>0</x:v>
      </x:c>
      <x:c r="N3388" s="7" t="n">
        <x:f>MAX(0,L3388-H3388)</x:f>
        <x:v>43998.35728952772</x:v>
      </x:c>
      <x:c r="O3388" s="7" t="n">
        <x:f>MAX(0,F3388+I3388-N3388)</x:f>
        <x:v>0</x:v>
      </x:c>
      <x:c r="P3388" s="7" t="n">
        <x:f>MAX(0,N3388-F3388-I3388)</x:f>
        <x:v>15119.712525667346</x:v>
      </x:c>
      <x:c r="Q3388" s="7" t="n">
        <x:f>MAX(0,G3388+J3388-P3388)</x:f>
        <x:v>0</x:v>
      </x:c>
      <x:c r="R3388" s="7" t="n">
        <x:f>M3388+MAX(0,K3388-MAX(0,P3388-G3388-J3388))</x:f>
        <x:v>0</x:v>
      </x:c>
      <x:c r="S3388" s="7" t="n">
        <x:f>SUM(O3388,Q3388,R3388)</x:f>
        <x:v>0</x:v>
      </x:c>
      <x:c r="T3388" s="14" t="n">
        <x:f>'Inventory detail'!T10</x:f>
        <x:v>0.034300000000000004</x:v>
      </x:c>
      <x:c r="U3388" s="14" t="n">
        <x:f>'Inventory detail'!U10</x:f>
        <x:v>0.033592</x:v>
      </x:c>
      <x:c r="V3388" s="9" t="n">
        <x:f>O3388*T3388</x:f>
        <x:v>0</x:v>
      </x:c>
      <x:c r="W3388" s="9" t="n">
        <x:f>Q3388*T3388</x:f>
        <x:v>0</x:v>
      </x:c>
      <x:c r="X3388" s="9" t="n">
        <x:f>R3388*T3388</x:f>
        <x:v>0</x:v>
      </x:c>
      <x:c r="Y3388" s="9" t="n">
        <x:f>S3388*T3388</x:f>
        <x:v>0</x:v>
      </x:c>
      <x:c r="Z3388" s="9" t="n">
        <x:f>IF(ISNUMBER(U3388),S3388*(U3388-T3388),"n.a.")</x:f>
        <x:v>0</x:v>
      </x:c>
      <x:c r="AA3388" s="9" t="n">
        <x:f>IF(ISNUMBER(U3388),Y3388,0)</x:f>
        <x:v>0</x:v>
      </x:c>
      <x:c r="AB3388" s="7" t="n">
        <x:f>MAX(0,L3388-SUM(F3388:K3388))</x:f>
        <x:v>15119.712525667346</x:v>
      </x:c>
    </x:row>
    <x:row r="3389" ht="22" customHeight="1">
      <x:c r="A3389" s="18" t="n">
        <x:f>Summary!F$41</x:f>
        <x:v>46419</x:v>
      </x:c>
      <x:c r="B3389" s="2" t="str">
        <x:f>'Inventory detail'!A11</x:f>
        <x:v>COIL</x:v>
      </x:c>
      <x:c r="C3389" s="2" t="str">
        <x:f>'Inventory detail'!B11</x:f>
        <x:v>10</x:v>
      </x:c>
      <x:c r="D3389" s="2" t="str">
        <x:f>'Inventory detail'!C11</x:f>
        <x:v>14BLK12-4</x:v>
      </x:c>
      <x:c r="E3389" s="10" t="n">
        <x:f>A2263</x:f>
        <x:v>46388</x:v>
      </x:c>
      <x:c r="F3389" s="7" t="n">
        <x:f>O2263</x:f>
        <x:v>779.8859958932226</x:v>
      </x:c>
      <x:c r="G3389" s="7" t="n">
        <x:f>Q2263</x:f>
        <x:v>0</x:v>
      </x:c>
      <x:c r="H3389" s="7" t="n">
        <x:f>R2263</x:f>
        <x:v>0</x:v>
      </x:c>
      <x:c r="I3389" s="7" t="n">
        <x:f>SUMIFS('PO detail'!$W$156:$W$168,'PO detail'!$V$156:$V$168,"&gt;="&amp;E3389,'PO detail'!$V$156:$V$168,"&lt;"&amp;A3389)</x:f>
        <x:v>0</x:v>
      </x:c>
      <x:c r="J3389" s="7" t="n">
        <x:f>SUMIFS('PO detail'!$X$156:$X$168,'PO detail'!$V$156:$V$168,"&gt;="&amp;E3389,'PO detail'!$V$156:$V$168,"&lt;"&amp;A3389)</x:f>
        <x:v>0</x:v>
      </x:c>
      <x:c r="K3389" s="7" t="n">
        <x:f>SUMIFS('PO detail'!$Y$156:$Y$168,'PO detail'!$V$156:$V$168,"&gt;="&amp;E3389,'PO detail'!$V$156:$V$168,"&lt;"&amp;A3389)</x:f>
        <x:v>0</x:v>
      </x:c>
      <x:c r="L3389" s="7" t="n">
        <x:f>'Inventory detail'!F11*Summary!$K$5*(A3389-E3389)/Summary!$K$6</x:f>
        <x:v>40824.08969199179</x:v>
      </x:c>
      <x:c r="M3389" s="7" t="n">
        <x:f>MAX(0,H3389-L3389)</x:f>
        <x:v>0</x:v>
      </x:c>
      <x:c r="N3389" s="7" t="n">
        <x:f>MAX(0,L3389-H3389)</x:f>
        <x:v>40824.08969199179</x:v>
      </x:c>
      <x:c r="O3389" s="7" t="n">
        <x:f>MAX(0,F3389+I3389-N3389)</x:f>
        <x:v>0</x:v>
      </x:c>
      <x:c r="P3389" s="7" t="n">
        <x:f>MAX(0,N3389-F3389-I3389)</x:f>
        <x:v>40044.203696098564</x:v>
      </x:c>
      <x:c r="Q3389" s="7" t="n">
        <x:f>MAX(0,G3389+J3389-P3389)</x:f>
        <x:v>0</x:v>
      </x:c>
      <x:c r="R3389" s="7" t="n">
        <x:f>M3389+MAX(0,K3389-MAX(0,P3389-G3389-J3389))</x:f>
        <x:v>0</x:v>
      </x:c>
      <x:c r="S3389" s="7" t="n">
        <x:f>SUM(O3389,Q3389,R3389)</x:f>
        <x:v>0</x:v>
      </x:c>
      <x:c r="T3389" s="14" t="n">
        <x:f>'Inventory detail'!T11</x:f>
        <x:v>0.0729</x:v>
      </x:c>
      <x:c r="U3389" s="14" t="n">
        <x:f>'Inventory detail'!U11</x:f>
        <x:v>0.07149349999999999</x:v>
      </x:c>
      <x:c r="V3389" s="9" t="n">
        <x:f>O3389*T3389</x:f>
        <x:v>0</x:v>
      </x:c>
      <x:c r="W3389" s="9" t="n">
        <x:f>Q3389*T3389</x:f>
        <x:v>0</x:v>
      </x:c>
      <x:c r="X3389" s="9" t="n">
        <x:f>R3389*T3389</x:f>
        <x:v>0</x:v>
      </x:c>
      <x:c r="Y3389" s="9" t="n">
        <x:f>S3389*T3389</x:f>
        <x:v>0</x:v>
      </x:c>
      <x:c r="Z3389" s="9" t="n">
        <x:f>IF(ISNUMBER(U3389),S3389*(U3389-T3389),"n.a.")</x:f>
        <x:v>0</x:v>
      </x:c>
      <x:c r="AA3389" s="9" t="n">
        <x:f>IF(ISNUMBER(U3389),Y3389,0)</x:f>
        <x:v>0</x:v>
      </x:c>
      <x:c r="AB3389" s="7" t="n">
        <x:f>MAX(0,L3389-SUM(F3389:K3389))</x:f>
        <x:v>40044.203696098564</x:v>
      </x:c>
    </x:row>
    <x:row r="3390" ht="22" customHeight="1">
      <x:c r="A3390" s="18" t="n">
        <x:f>Summary!F$41</x:f>
        <x:v>46419</x:v>
      </x:c>
      <x:c r="B3390" s="2" t="str">
        <x:f>'Inventory detail'!A12</x:f>
        <x:v>COIL</x:v>
      </x:c>
      <x:c r="C3390" s="2" t="str">
        <x:f>'Inventory detail'!B12</x:f>
        <x:v>60</x:v>
      </x:c>
      <x:c r="D3390" s="2" t="str">
        <x:f>'Inventory detail'!C12</x:f>
        <x:v>6BLK12-4</x:v>
      </x:c>
      <x:c r="E3390" s="10" t="n">
        <x:f>A2264</x:f>
        <x:v>46388</x:v>
      </x:c>
      <x:c r="F3390" s="7" t="n">
        <x:f>O2264</x:f>
        <x:v>42121.76591375769</x:v>
      </x:c>
      <x:c r="G3390" s="7" t="n">
        <x:f>Q2264</x:f>
        <x:v>0</x:v>
      </x:c>
      <x:c r="H3390" s="7" t="n">
        <x:f>R2264</x:f>
        <x:v>0</x:v>
      </x:c>
      <x:c r="I3390" s="7" t="n">
        <x:f>SUMIFS('PO detail'!$W$1332:$W$1342,'PO detail'!$V$1332:$V$1342,"&gt;="&amp;E3390,'PO detail'!$V$1332:$V$1342,"&lt;"&amp;A3390)</x:f>
        <x:v>0</x:v>
      </x:c>
      <x:c r="J3390" s="7" t="n">
        <x:f>SUMIFS('PO detail'!$X$1332:$X$1342,'PO detail'!$V$1332:$V$1342,"&gt;="&amp;E3390,'PO detail'!$V$1332:$V$1342,"&lt;"&amp;A3390)</x:f>
        <x:v>0</x:v>
      </x:c>
      <x:c r="K3390" s="7" t="n">
        <x:f>SUMIFS('PO detail'!$Y$1332:$Y$1342,'PO detail'!$V$1332:$V$1342,"&gt;="&amp;E3390,'PO detail'!$V$1332:$V$1342,"&lt;"&amp;A3390)</x:f>
        <x:v>0</x:v>
      </x:c>
      <x:c r="L3390" s="7" t="n">
        <x:f>'Inventory detail'!F12*Summary!$K$5*(A3390-E3390)/Summary!$K$6</x:f>
        <x:v>36232.443531827514</x:v>
      </x:c>
      <x:c r="M3390" s="7" t="n">
        <x:f>MAX(0,H3390-L3390)</x:f>
        <x:v>0</x:v>
      </x:c>
      <x:c r="N3390" s="7" t="n">
        <x:f>MAX(0,L3390-H3390)</x:f>
        <x:v>36232.443531827514</x:v>
      </x:c>
      <x:c r="O3390" s="7" t="n">
        <x:f>MAX(0,F3390+I3390-N3390)</x:f>
        <x:v>5889.322381930178</x:v>
      </x:c>
      <x:c r="P3390" s="7" t="n">
        <x:f>MAX(0,N3390-F3390-I3390)</x:f>
        <x:v>0</x:v>
      </x:c>
      <x:c r="Q3390" s="7" t="n">
        <x:f>MAX(0,G3390+J3390-P3390)</x:f>
        <x:v>0</x:v>
      </x:c>
      <x:c r="R3390" s="7" t="n">
        <x:f>M3390+MAX(0,K3390-MAX(0,P3390-G3390-J3390))</x:f>
        <x:v>0</x:v>
      </x:c>
      <x:c r="S3390" s="7" t="n">
        <x:f>SUM(O3390,Q3390,R3390)</x:f>
        <x:v>5889.322381930178</x:v>
      </x:c>
      <x:c r="T3390" s="14" t="n">
        <x:f>'Inventory detail'!T12</x:f>
        <x:v>0.030899999999999997</x:v>
      </x:c>
      <x:c r="U3390" s="14" t="n">
        <x:f>'Inventory detail'!U12</x:f>
        <x:v>0.030277000000000002</x:v>
      </x:c>
      <x:c r="V3390" s="9" t="n">
        <x:f>O3390*T3390</x:f>
        <x:v>181.9800616016425</x:v>
      </x:c>
      <x:c r="W3390" s="9" t="n">
        <x:f>Q3390*T3390</x:f>
        <x:v>0</x:v>
      </x:c>
      <x:c r="X3390" s="9" t="n">
        <x:f>R3390*T3390</x:f>
        <x:v>0</x:v>
      </x:c>
      <x:c r="Y3390" s="9" t="n">
        <x:f>S3390*T3390</x:f>
        <x:v>181.9800616016425</x:v>
      </x:c>
      <x:c r="Z3390" s="9" t="n">
        <x:f>IF(ISNUMBER(U3390),S3390*(U3390-T3390),"n.a.")</x:f>
        <x:v>-3.6690478439424723</x:v>
      </x:c>
      <x:c r="AA3390" s="9" t="n">
        <x:f>IF(ISNUMBER(U3390),Y3390,0)</x:f>
        <x:v>181.9800616016425</x:v>
      </x:c>
      <x:c r="AB3390" s="7" t="n">
        <x:f>MAX(0,L3390-SUM(F3390:K3390))</x:f>
        <x:v>0</x:v>
      </x:c>
    </x:row>
    <x:row r="3391" ht="22" customHeight="1">
      <x:c r="A3391" s="18" t="n">
        <x:f>Summary!F$41</x:f>
        <x:v>46419</x:v>
      </x:c>
      <x:c r="B3391" s="2" t="str">
        <x:f>'Inventory detail'!A13</x:f>
        <x:v>COIL</x:v>
      </x:c>
      <x:c r="C3391" s="2" t="str">
        <x:f>'Inventory detail'!B13</x:f>
        <x:v>30</x:v>
      </x:c>
      <x:c r="D3391" s="2" t="str">
        <x:f>'Inventory detail'!C13</x:f>
        <x:v>10BLK12-4</x:v>
      </x:c>
      <x:c r="E3391" s="10" t="n">
        <x:f>A2265</x:f>
        <x:v>46388</x:v>
      </x:c>
      <x:c r="F3391" s="7" t="n">
        <x:f>O2265</x:f>
        <x:v>21292.18792607804</x:v>
      </x:c>
      <x:c r="G3391" s="7" t="n">
        <x:f>Q2265</x:f>
        <x:v>0</x:v>
      </x:c>
      <x:c r="H3391" s="7" t="n">
        <x:f>R2265</x:f>
        <x:v>0</x:v>
      </x:c>
      <x:c r="I3391" s="7" t="n">
        <x:f>SUMIFS('PO detail'!$W$686:$W$696,'PO detail'!$V$686:$V$696,"&gt;="&amp;E3391,'PO detail'!$V$686:$V$696,"&lt;"&amp;A3391)</x:f>
        <x:v>0</x:v>
      </x:c>
      <x:c r="J3391" s="7" t="n">
        <x:f>SUMIFS('PO detail'!$X$686:$X$696,'PO detail'!$V$686:$V$696,"&gt;="&amp;E3391,'PO detail'!$V$686:$V$696,"&lt;"&amp;A3391)</x:f>
        <x:v>0</x:v>
      </x:c>
      <x:c r="K3391" s="7" t="n">
        <x:f>SUMIFS('PO detail'!$Y$686:$Y$696,'PO detail'!$V$686:$V$696,"&gt;="&amp;E3391,'PO detail'!$V$686:$V$696,"&lt;"&amp;A3391)</x:f>
        <x:v>0</x:v>
      </x:c>
      <x:c r="L3391" s="7" t="n">
        <x:f>'Inventory detail'!F13*Summary!$K$5*(A3391-E3391)/Summary!$K$6</x:f>
        <x:v>33881.45445585215</x:v>
      </x:c>
      <x:c r="M3391" s="7" t="n">
        <x:f>MAX(0,H3391-L3391)</x:f>
        <x:v>0</x:v>
      </x:c>
      <x:c r="N3391" s="7" t="n">
        <x:f>MAX(0,L3391-H3391)</x:f>
        <x:v>33881.45445585215</x:v>
      </x:c>
      <x:c r="O3391" s="7" t="n">
        <x:f>MAX(0,F3391+I3391-N3391)</x:f>
        <x:v>0</x:v>
      </x:c>
      <x:c r="P3391" s="7" t="n">
        <x:f>MAX(0,N3391-F3391-I3391)</x:f>
        <x:v>12589.266529774111</x:v>
      </x:c>
      <x:c r="Q3391" s="7" t="n">
        <x:f>MAX(0,G3391+J3391-P3391)</x:f>
        <x:v>0</x:v>
      </x:c>
      <x:c r="R3391" s="7" t="n">
        <x:f>M3391+MAX(0,K3391-MAX(0,P3391-G3391-J3391))</x:f>
        <x:v>0</x:v>
      </x:c>
      <x:c r="S3391" s="7" t="n">
        <x:f>SUM(O3391,Q3391,R3391)</x:f>
        <x:v>0</x:v>
      </x:c>
      <x:c r="T3391" s="14" t="n">
        <x:f>'Inventory detail'!T13</x:f>
        <x:v>0.0464</x:v>
      </x:c>
      <x:c r="U3391" s="14" t="n">
        <x:f>'Inventory detail'!U13</x:f>
        <x:v>0.0454155</x:v>
      </x:c>
      <x:c r="V3391" s="9" t="n">
        <x:f>O3391*T3391</x:f>
        <x:v>0</x:v>
      </x:c>
      <x:c r="W3391" s="9" t="n">
        <x:f>Q3391*T3391</x:f>
        <x:v>0</x:v>
      </x:c>
      <x:c r="X3391" s="9" t="n">
        <x:f>R3391*T3391</x:f>
        <x:v>0</x:v>
      </x:c>
      <x:c r="Y3391" s="9" t="n">
        <x:f>S3391*T3391</x:f>
        <x:v>0</x:v>
      </x:c>
      <x:c r="Z3391" s="9" t="n">
        <x:f>IF(ISNUMBER(U3391),S3391*(U3391-T3391),"n.a.")</x:f>
        <x:v>0</x:v>
      </x:c>
      <x:c r="AA3391" s="9" t="n">
        <x:f>IF(ISNUMBER(U3391),Y3391,0)</x:f>
        <x:v>0</x:v>
      </x:c>
      <x:c r="AB3391" s="7" t="n">
        <x:f>MAX(0,L3391-SUM(F3391:K3391))</x:f>
        <x:v>12589.266529774111</x:v>
      </x:c>
    </x:row>
    <x:row r="3392" ht="22" customHeight="1">
      <x:c r="A3392" s="18" t="n">
        <x:f>Summary!F$41</x:f>
        <x:v>46419</x:v>
      </x:c>
      <x:c r="B3392" s="2" t="str">
        <x:f>'Inventory detail'!A14</x:f>
        <x:v>WIRE</x:v>
      </x:c>
      <x:c r="C3392" s="2" t="str">
        <x:f>'Inventory detail'!B14</x:f>
        <x:v>10</x:v>
      </x:c>
      <x:c r="D3392" s="2" t="str">
        <x:f>'Inventory detail'!C14</x:f>
        <x:v>DL516BLK</x:v>
      </x:c>
      <x:c r="E3392" s="10" t="n">
        <x:f>A2266</x:f>
        <x:v>46388</x:v>
      </x:c>
      <x:c r="F3392" s="7" t="n">
        <x:f>O2266</x:f>
        <x:v>275550.3172073922</x:v>
      </x:c>
      <x:c r="G3392" s="7" t="n">
        <x:f>Q2266</x:f>
        <x:v>0</x:v>
      </x:c>
      <x:c r="H3392" s="7" t="n">
        <x:f>R2266</x:f>
        <x:v>0</x:v>
      </x:c>
      <x:c r="I3392" s="7" t="n">
        <x:f>SUMIFS('PO detail'!$W$1989:$W$1992,'PO detail'!$V$1989:$V$1992,"&gt;="&amp;E3392,'PO detail'!$V$1989:$V$1992,"&lt;"&amp;A3392)</x:f>
        <x:v>0</x:v>
      </x:c>
      <x:c r="J3392" s="7" t="n">
        <x:f>SUMIFS('PO detail'!$X$1989:$X$1992,'PO detail'!$V$1989:$V$1992,"&gt;="&amp;E3392,'PO detail'!$V$1989:$V$1992,"&lt;"&amp;A3392)</x:f>
        <x:v>0</x:v>
      </x:c>
      <x:c r="K3392" s="7" t="n">
        <x:f>SUMIFS('PO detail'!$Y$1989:$Y$1992,'PO detail'!$V$1989:$V$1992,"&gt;="&amp;E3392,'PO detail'!$V$1989:$V$1992,"&lt;"&amp;A3392)</x:f>
        <x:v>0</x:v>
      </x:c>
      <x:c r="L3392" s="7" t="n">
        <x:f>'Inventory detail'!F14*Summary!$K$5*(A3392-E3392)/Summary!$K$6</x:f>
        <x:v>30206.430554414786</x:v>
      </x:c>
      <x:c r="M3392" s="7" t="n">
        <x:f>MAX(0,H3392-L3392)</x:f>
        <x:v>0</x:v>
      </x:c>
      <x:c r="N3392" s="7" t="n">
        <x:f>MAX(0,L3392-H3392)</x:f>
        <x:v>30206.430554414786</x:v>
      </x:c>
      <x:c r="O3392" s="7" t="n">
        <x:f>MAX(0,F3392+I3392-N3392)</x:f>
        <x:v>245343.8866529774</x:v>
      </x:c>
      <x:c r="P3392" s="7" t="n">
        <x:f>MAX(0,N3392-F3392-I3392)</x:f>
        <x:v>0</x:v>
      </x:c>
      <x:c r="Q3392" s="7" t="n">
        <x:f>MAX(0,G3392+J3392-P3392)</x:f>
        <x:v>0</x:v>
      </x:c>
      <x:c r="R3392" s="7" t="n">
        <x:f>M3392+MAX(0,K3392-MAX(0,P3392-G3392-J3392))</x:f>
        <x:v>0</x:v>
      </x:c>
      <x:c r="S3392" s="7" t="n">
        <x:f>SUM(O3392,Q3392,R3392)</x:f>
        <x:v>245343.8866529774</x:v>
      </x:c>
      <x:c r="T3392" s="14" t="n">
        <x:f>'Inventory detail'!T14</x:f>
        <x:v>0.0475</x:v>
      </x:c>
      <x:c r="U3392" s="14" t="n">
        <x:f>'Inventory detail'!U14</x:f>
        <x:v>0.0475</x:v>
      </x:c>
      <x:c r="V3392" s="9" t="n">
        <x:f>O3392*T3392</x:f>
        <x:v>11653.834616016427</x:v>
      </x:c>
      <x:c r="W3392" s="9" t="n">
        <x:f>Q3392*T3392</x:f>
        <x:v>0</x:v>
      </x:c>
      <x:c r="X3392" s="9" t="n">
        <x:f>R3392*T3392</x:f>
        <x:v>0</x:v>
      </x:c>
      <x:c r="Y3392" s="9" t="n">
        <x:f>S3392*T3392</x:f>
        <x:v>11653.834616016427</x:v>
      </x:c>
      <x:c r="Z3392" s="9" t="n">
        <x:f>IF(ISNUMBER(U3392),S3392*(U3392-T3392),"n.a.")</x:f>
        <x:v>0</x:v>
      </x:c>
      <x:c r="AA3392" s="9" t="n">
        <x:f>IF(ISNUMBER(U3392),Y3392,0)</x:f>
        <x:v>11653.834616016427</x:v>
      </x:c>
      <x:c r="AB3392" s="7" t="n">
        <x:f>MAX(0,L3392-SUM(F3392:K3392))</x:f>
        <x:v>0</x:v>
      </x:c>
    </x:row>
    <x:row r="3393" ht="22" customHeight="1">
      <x:c r="A3393" s="18" t="n">
        <x:f>Summary!F$41</x:f>
        <x:v>46419</x:v>
      </x:c>
      <x:c r="B3393" s="2" t="str">
        <x:f>'Inventory detail'!A15</x:f>
        <x:v>COIL</x:v>
      </x:c>
      <x:c r="C3393" s="2" t="str">
        <x:f>'Inventory detail'!B15</x:f>
        <x:v>10</x:v>
      </x:c>
      <x:c r="D3393" s="2" t="str">
        <x:f>'Inventory detail'!C15</x:f>
        <x:v>16BLK12-4</x:v>
      </x:c>
      <x:c r="E3393" s="10" t="n">
        <x:f>A2267</x:f>
        <x:v>46388</x:v>
      </x:c>
      <x:c r="F3393" s="7" t="n">
        <x:f>O2267</x:f>
        <x:v>2746.2012320328504</x:v>
      </x:c>
      <x:c r="G3393" s="7" t="n">
        <x:f>Q2267</x:f>
        <x:v>0</x:v>
      </x:c>
      <x:c r="H3393" s="7" t="n">
        <x:f>R2267</x:f>
        <x:v>0</x:v>
      </x:c>
      <x:c r="I3393" s="7" t="n">
        <x:f>SUMIFS('PO detail'!$W$195:$W$207,'PO detail'!$V$195:$V$207,"&gt;="&amp;E3393,'PO detail'!$V$195:$V$207,"&lt;"&amp;A3393)</x:f>
        <x:v>0</x:v>
      </x:c>
      <x:c r="J3393" s="7" t="n">
        <x:f>SUMIFS('PO detail'!$X$195:$X$207,'PO detail'!$V$195:$V$207,"&gt;="&amp;E3393,'PO detail'!$V$195:$V$207,"&lt;"&amp;A3393)</x:f>
        <x:v>0</x:v>
      </x:c>
      <x:c r="K3393" s="7" t="n">
        <x:f>SUMIFS('PO detail'!$Y$195:$Y$207,'PO detail'!$V$195:$V$207,"&gt;="&amp;E3393,'PO detail'!$V$195:$V$207,"&lt;"&amp;A3393)</x:f>
        <x:v>0</x:v>
      </x:c>
      <x:c r="L3393" s="7" t="n">
        <x:f>'Inventory detail'!F15*Summary!$K$5*(A3393-E3393)/Summary!$K$6</x:f>
        <x:v>29765.092402464066</x:v>
      </x:c>
      <x:c r="M3393" s="7" t="n">
        <x:f>MAX(0,H3393-L3393)</x:f>
        <x:v>0</x:v>
      </x:c>
      <x:c r="N3393" s="7" t="n">
        <x:f>MAX(0,L3393-H3393)</x:f>
        <x:v>29765.092402464066</x:v>
      </x:c>
      <x:c r="O3393" s="7" t="n">
        <x:f>MAX(0,F3393+I3393-N3393)</x:f>
        <x:v>0</x:v>
      </x:c>
      <x:c r="P3393" s="7" t="n">
        <x:f>MAX(0,N3393-F3393-I3393)</x:f>
        <x:v>27018.891170431216</x:v>
      </x:c>
      <x:c r="Q3393" s="7" t="n">
        <x:f>MAX(0,G3393+J3393-P3393)</x:f>
        <x:v>0</x:v>
      </x:c>
      <x:c r="R3393" s="7" t="n">
        <x:f>M3393+MAX(0,K3393-MAX(0,P3393-G3393-J3393))</x:f>
        <x:v>0</x:v>
      </x:c>
      <x:c r="S3393" s="7" t="n">
        <x:f>SUM(O3393,Q3393,R3393)</x:f>
        <x:v>0</x:v>
      </x:c>
      <x:c r="T3393" s="14" t="n">
        <x:f>'Inventory detail'!T15</x:f>
        <x:v>0.0924</x:v>
      </x:c>
      <x:c r="U3393" s="14" t="n">
        <x:f>'Inventory detail'!U15</x:f>
        <x:v>0.0904995</x:v>
      </x:c>
      <x:c r="V3393" s="9" t="n">
        <x:f>O3393*T3393</x:f>
        <x:v>0</x:v>
      </x:c>
      <x:c r="W3393" s="9" t="n">
        <x:f>Q3393*T3393</x:f>
        <x:v>0</x:v>
      </x:c>
      <x:c r="X3393" s="9" t="n">
        <x:f>R3393*T3393</x:f>
        <x:v>0</x:v>
      </x:c>
      <x:c r="Y3393" s="9" t="n">
        <x:f>S3393*T3393</x:f>
        <x:v>0</x:v>
      </x:c>
      <x:c r="Z3393" s="9" t="n">
        <x:f>IF(ISNUMBER(U3393),S3393*(U3393-T3393),"n.a.")</x:f>
        <x:v>0</x:v>
      </x:c>
      <x:c r="AA3393" s="9" t="n">
        <x:f>IF(ISNUMBER(U3393),Y3393,0)</x:f>
        <x:v>0</x:v>
      </x:c>
      <x:c r="AB3393" s="7" t="n">
        <x:f>MAX(0,L3393-SUM(F3393:K3393))</x:f>
        <x:v>27018.891170431216</x:v>
      </x:c>
    </x:row>
    <x:row r="3394" ht="22" customHeight="1">
      <x:c r="A3394" s="18" t="n">
        <x:f>Summary!F$41</x:f>
        <x:v>46419</x:v>
      </x:c>
      <x:c r="B3394" s="2" t="str">
        <x:f>'Inventory detail'!A16</x:f>
        <x:v>COIL</x:v>
      </x:c>
      <x:c r="C3394" s="2" t="str">
        <x:f>'Inventory detail'!B16</x:f>
        <x:v>60</x:v>
      </x:c>
      <x:c r="D3394" s="2" t="str">
        <x:f>'Inventory detail'!C16</x:f>
        <x:v>14BLK12-4</x:v>
      </x:c>
      <x:c r="E3394" s="10" t="n">
        <x:f>A2268</x:f>
        <x:v>46388</x:v>
      </x:c>
      <x:c r="F3394" s="7" t="n">
        <x:f>O2268</x:f>
        <x:v>12248.879835728938</x:v>
      </x:c>
      <x:c r="G3394" s="7" t="n">
        <x:f>Q2268</x:f>
        <x:v>0</x:v>
      </x:c>
      <x:c r="H3394" s="7" t="n">
        <x:f>R2268</x:f>
        <x:v>0</x:v>
      </x:c>
      <x:c r="I3394" s="7" t="n">
        <x:f>SUMIFS('PO detail'!$W$1105:$W$1115,'PO detail'!$V$1105:$V$1115,"&gt;="&amp;E3394,'PO detail'!$V$1105:$V$1115,"&lt;"&amp;A3394)</x:f>
        <x:v>0</x:v>
      </x:c>
      <x:c r="J3394" s="7" t="n">
        <x:f>SUMIFS('PO detail'!$X$1105:$X$1115,'PO detail'!$V$1105:$V$1115,"&gt;="&amp;E3394,'PO detail'!$V$1105:$V$1115,"&lt;"&amp;A3394)</x:f>
        <x:v>0</x:v>
      </x:c>
      <x:c r="K3394" s="7" t="n">
        <x:f>SUMIFS('PO detail'!$Y$1105:$Y$1115,'PO detail'!$V$1105:$V$1115,"&gt;="&amp;E3394,'PO detail'!$V$1105:$V$1115,"&lt;"&amp;A3394)</x:f>
        <x:v>0</x:v>
      </x:c>
      <x:c r="L3394" s="7" t="n">
        <x:f>'Inventory detail'!F16*Summary!$K$5*(A3394-E3394)/Summary!$K$6</x:f>
        <x:v>28398.627679671463</x:v>
      </x:c>
      <x:c r="M3394" s="7" t="n">
        <x:f>MAX(0,H3394-L3394)</x:f>
        <x:v>0</x:v>
      </x:c>
      <x:c r="N3394" s="7" t="n">
        <x:f>MAX(0,L3394-H3394)</x:f>
        <x:v>28398.627679671463</x:v>
      </x:c>
      <x:c r="O3394" s="7" t="n">
        <x:f>MAX(0,F3394+I3394-N3394)</x:f>
        <x:v>0</x:v>
      </x:c>
      <x:c r="P3394" s="7" t="n">
        <x:f>MAX(0,N3394-F3394-I3394)</x:f>
        <x:v>16149.747843942525</x:v>
      </x:c>
      <x:c r="Q3394" s="7" t="n">
        <x:f>MAX(0,G3394+J3394-P3394)</x:f>
        <x:v>0</x:v>
      </x:c>
      <x:c r="R3394" s="7" t="n">
        <x:f>M3394+MAX(0,K3394-MAX(0,P3394-G3394-J3394))</x:f>
        <x:v>0</x:v>
      </x:c>
      <x:c r="S3394" s="7" t="n">
        <x:f>SUM(O3394,Q3394,R3394)</x:f>
        <x:v>0</x:v>
      </x:c>
      <x:c r="T3394" s="14" t="n">
        <x:f>'Inventory detail'!T16</x:f>
        <x:v>0.0729</x:v>
      </x:c>
      <x:c r="U3394" s="14" t="n">
        <x:f>'Inventory detail'!U16</x:f>
        <x:v>0.07149349999999999</x:v>
      </x:c>
      <x:c r="V3394" s="9" t="n">
        <x:f>O3394*T3394</x:f>
        <x:v>0</x:v>
      </x:c>
      <x:c r="W3394" s="9" t="n">
        <x:f>Q3394*T3394</x:f>
        <x:v>0</x:v>
      </x:c>
      <x:c r="X3394" s="9" t="n">
        <x:f>R3394*T3394</x:f>
        <x:v>0</x:v>
      </x:c>
      <x:c r="Y3394" s="9" t="n">
        <x:f>S3394*T3394</x:f>
        <x:v>0</x:v>
      </x:c>
      <x:c r="Z3394" s="9" t="n">
        <x:f>IF(ISNUMBER(U3394),S3394*(U3394-T3394),"n.a.")</x:f>
        <x:v>0</x:v>
      </x:c>
      <x:c r="AA3394" s="9" t="n">
        <x:f>IF(ISNUMBER(U3394),Y3394,0)</x:f>
        <x:v>0</x:v>
      </x:c>
      <x:c r="AB3394" s="7" t="n">
        <x:f>MAX(0,L3394-SUM(F3394:K3394))</x:f>
        <x:v>16149.747843942525</x:v>
      </x:c>
    </x:row>
    <x:row r="3395" ht="22" customHeight="1">
      <x:c r="A3395" s="18" t="n">
        <x:f>Summary!F$41</x:f>
        <x:v>46419</x:v>
      </x:c>
      <x:c r="B3395" s="2" t="str">
        <x:f>'Inventory detail'!A17</x:f>
        <x:v>WIRE</x:v>
      </x:c>
      <x:c r="C3395" s="2" t="str">
        <x:f>'Inventory detail'!B17</x:f>
        <x:v>10</x:v>
      </x:c>
      <x:c r="D3395" s="2" t="str">
        <x:f>'Inventory detail'!C17</x:f>
        <x:v>DL038BLK</x:v>
      </x:c>
      <x:c r="E3395" s="10" t="n">
        <x:f>A2269</x:f>
        <x:v>46388</x:v>
      </x:c>
      <x:c r="F3395" s="7" t="n">
        <x:f>O2269</x:f>
        <x:v>236138.8182340862</x:v>
      </x:c>
      <x:c r="G3395" s="7" t="n">
        <x:f>Q2269</x:f>
        <x:v>0</x:v>
      </x:c>
      <x:c r="H3395" s="7" t="n">
        <x:f>R2269</x:f>
        <x:v>0</x:v>
      </x:c>
      <x:c r="I3395" s="7" t="n">
        <x:f>SUMIFS('PO detail'!$W$1928:$W$1932,'PO detail'!$V$1928:$V$1932,"&gt;="&amp;E3395,'PO detail'!$V$1928:$V$1932,"&lt;"&amp;A3395)</x:f>
        <x:v>0</x:v>
      </x:c>
      <x:c r="J3395" s="7" t="n">
        <x:f>SUMIFS('PO detail'!$X$1928:$X$1932,'PO detail'!$V$1928:$V$1932,"&gt;="&amp;E3395,'PO detail'!$V$1928:$V$1932,"&lt;"&amp;A3395)</x:f>
        <x:v>0</x:v>
      </x:c>
      <x:c r="K3395" s="7" t="n">
        <x:f>SUMIFS('PO detail'!$Y$1928:$Y$1932,'PO detail'!$V$1928:$V$1932,"&gt;="&amp;E3395,'PO detail'!$V$1928:$V$1932,"&lt;"&amp;A3395)</x:f>
        <x:v>0</x:v>
      </x:c>
      <x:c r="L3395" s="7" t="n">
        <x:f>'Inventory detail'!F17*Summary!$K$5*(A3395-E3395)/Summary!$K$6</x:f>
        <x:v>28144.007556468176</x:v>
      </x:c>
      <x:c r="M3395" s="7" t="n">
        <x:f>MAX(0,H3395-L3395)</x:f>
        <x:v>0</x:v>
      </x:c>
      <x:c r="N3395" s="7" t="n">
        <x:f>MAX(0,L3395-H3395)</x:f>
        <x:v>28144.007556468176</x:v>
      </x:c>
      <x:c r="O3395" s="7" t="n">
        <x:f>MAX(0,F3395+I3395-N3395)</x:f>
        <x:v>207994.81067761802</x:v>
      </x:c>
      <x:c r="P3395" s="7" t="n">
        <x:f>MAX(0,N3395-F3395-I3395)</x:f>
        <x:v>0</x:v>
      </x:c>
      <x:c r="Q3395" s="7" t="n">
        <x:f>MAX(0,G3395+J3395-P3395)</x:f>
        <x:v>0</x:v>
      </x:c>
      <x:c r="R3395" s="7" t="n">
        <x:f>M3395+MAX(0,K3395-MAX(0,P3395-G3395-J3395))</x:f>
        <x:v>0</x:v>
      </x:c>
      <x:c r="S3395" s="7" t="n">
        <x:f>SUM(O3395,Q3395,R3395)</x:f>
        <x:v>207994.81067761802</x:v>
      </x:c>
      <x:c r="T3395" s="14" t="n">
        <x:f>'Inventory detail'!T17</x:f>
        <x:v>0.056299999999999996</x:v>
      </x:c>
      <x:c r="U3395" s="14" t="n">
        <x:f>'Inventory detail'!U17</x:f>
        <x:v>0.056299999999999996</x:v>
      </x:c>
      <x:c r="V3395" s="9" t="n">
        <x:f>O3395*T3395</x:f>
        <x:v>11710.107841149893</x:v>
      </x:c>
      <x:c r="W3395" s="9" t="n">
        <x:f>Q3395*T3395</x:f>
        <x:v>0</x:v>
      </x:c>
      <x:c r="X3395" s="9" t="n">
        <x:f>R3395*T3395</x:f>
        <x:v>0</x:v>
      </x:c>
      <x:c r="Y3395" s="9" t="n">
        <x:f>S3395*T3395</x:f>
        <x:v>11710.107841149893</x:v>
      </x:c>
      <x:c r="Z3395" s="9" t="n">
        <x:f>IF(ISNUMBER(U3395),S3395*(U3395-T3395),"n.a.")</x:f>
        <x:v>0</x:v>
      </x:c>
      <x:c r="AA3395" s="9" t="n">
        <x:f>IF(ISNUMBER(U3395),Y3395,0)</x:f>
        <x:v>11710.107841149893</x:v>
      </x:c>
      <x:c r="AB3395" s="7" t="n">
        <x:f>MAX(0,L3395-SUM(F3395:K3395))</x:f>
        <x:v>0</x:v>
      </x:c>
    </x:row>
    <x:row r="3396" ht="22" customHeight="1">
      <x:c r="A3396" s="18" t="n">
        <x:f>Summary!F$41</x:f>
        <x:v>46419</x:v>
      </x:c>
      <x:c r="B3396" s="2" t="str">
        <x:f>'Inventory detail'!A18</x:f>
        <x:v>COIL</x:v>
      </x:c>
      <x:c r="C3396" s="2" t="str">
        <x:f>'Inventory detail'!B18</x:f>
        <x:v>30</x:v>
      </x:c>
      <x:c r="D3396" s="2" t="str">
        <x:f>'Inventory detail'!C18</x:f>
        <x:v>12BLK12-4</x:v>
      </x:c>
      <x:c r="E3396" s="10" t="n">
        <x:f>A2270</x:f>
        <x:v>46388</x:v>
      </x:c>
      <x:c r="F3396" s="7" t="n">
        <x:f>O2270</x:f>
        <x:v>19282.751540041067</x:v>
      </x:c>
      <x:c r="G3396" s="7" t="n">
        <x:f>Q2270</x:f>
        <x:v>0</x:v>
      </x:c>
      <x:c r="H3396" s="7" t="n">
        <x:f>R2270</x:f>
        <x:v>0</x:v>
      </x:c>
      <x:c r="I3396" s="7" t="n">
        <x:f>SUMIFS('PO detail'!$W$726:$W$736,'PO detail'!$V$726:$V$736,"&gt;="&amp;E3396,'PO detail'!$V$726:$V$736,"&lt;"&amp;A3396)</x:f>
        <x:v>0</x:v>
      </x:c>
      <x:c r="J3396" s="7" t="n">
        <x:f>SUMIFS('PO detail'!$X$726:$X$736,'PO detail'!$V$726:$V$736,"&gt;="&amp;E3396,'PO detail'!$V$726:$V$736,"&lt;"&amp;A3396)</x:f>
        <x:v>0</x:v>
      </x:c>
      <x:c r="K3396" s="7" t="n">
        <x:f>SUMIFS('PO detail'!$Y$726:$Y$736,'PO detail'!$V$726:$V$736,"&gt;="&amp;E3396,'PO detail'!$V$726:$V$736,"&lt;"&amp;A3396)</x:f>
        <x:v>0</x:v>
      </x:c>
      <x:c r="L3396" s="7" t="n">
        <x:f>'Inventory detail'!F18*Summary!$K$5*(A3396-E3396)/Summary!$K$6</x:f>
        <x:v>27906.365503080084</x:v>
      </x:c>
      <x:c r="M3396" s="7" t="n">
        <x:f>MAX(0,H3396-L3396)</x:f>
        <x:v>0</x:v>
      </x:c>
      <x:c r="N3396" s="7" t="n">
        <x:f>MAX(0,L3396-H3396)</x:f>
        <x:v>27906.365503080084</x:v>
      </x:c>
      <x:c r="O3396" s="7" t="n">
        <x:f>MAX(0,F3396+I3396-N3396)</x:f>
        <x:v>0</x:v>
      </x:c>
      <x:c r="P3396" s="7" t="n">
        <x:f>MAX(0,N3396-F3396-I3396)</x:f>
        <x:v>8623.613963039017</x:v>
      </x:c>
      <x:c r="Q3396" s="7" t="n">
        <x:f>MAX(0,G3396+J3396-P3396)</x:f>
        <x:v>0</x:v>
      </x:c>
      <x:c r="R3396" s="7" t="n">
        <x:f>M3396+MAX(0,K3396-MAX(0,P3396-G3396-J3396))</x:f>
        <x:v>0</x:v>
      </x:c>
      <x:c r="S3396" s="7" t="n">
        <x:f>SUM(O3396,Q3396,R3396)</x:f>
        <x:v>0</x:v>
      </x:c>
      <x:c r="T3396" s="14" t="n">
        <x:f>'Inventory detail'!T18</x:f>
        <x:v>0.0579</x:v>
      </x:c>
      <x:c r="U3396" s="14" t="n">
        <x:f>'Inventory detail'!U18</x:f>
        <x:v>0.056686499999999994</x:v>
      </x:c>
      <x:c r="V3396" s="9" t="n">
        <x:f>O3396*T3396</x:f>
        <x:v>0</x:v>
      </x:c>
      <x:c r="W3396" s="9" t="n">
        <x:f>Q3396*T3396</x:f>
        <x:v>0</x:v>
      </x:c>
      <x:c r="X3396" s="9" t="n">
        <x:f>R3396*T3396</x:f>
        <x:v>0</x:v>
      </x:c>
      <x:c r="Y3396" s="9" t="n">
        <x:f>S3396*T3396</x:f>
        <x:v>0</x:v>
      </x:c>
      <x:c r="Z3396" s="9" t="n">
        <x:f>IF(ISNUMBER(U3396),S3396*(U3396-T3396),"n.a.")</x:f>
        <x:v>0</x:v>
      </x:c>
      <x:c r="AA3396" s="9" t="n">
        <x:f>IF(ISNUMBER(U3396),Y3396,0)</x:f>
        <x:v>0</x:v>
      </x:c>
      <x:c r="AB3396" s="7" t="n">
        <x:f>MAX(0,L3396-SUM(F3396:K3396))</x:f>
        <x:v>8623.613963039017</x:v>
      </x:c>
    </x:row>
    <x:row r="3397" ht="22" customHeight="1">
      <x:c r="A3397" s="18" t="n">
        <x:f>Summary!F$41</x:f>
        <x:v>46419</x:v>
      </x:c>
      <x:c r="B3397" s="2" t="str">
        <x:f>'Inventory detail'!A19</x:f>
        <x:v>COIL</x:v>
      </x:c>
      <x:c r="C3397" s="2" t="str">
        <x:f>'Inventory detail'!B19</x:f>
        <x:v>10</x:v>
      </x:c>
      <x:c r="D3397" s="2" t="str">
        <x:f>'Inventory detail'!C19</x:f>
        <x:v>9BLK12-4</x:v>
      </x:c>
      <x:c r="E3397" s="10" t="n">
        <x:f>A2271</x:f>
        <x:v>46388</x:v>
      </x:c>
      <x:c r="F3397" s="7" t="n">
        <x:f>O2271</x:f>
        <x:v>0</x:v>
      </x:c>
      <x:c r="G3397" s="7" t="n">
        <x:f>Q2271</x:f>
        <x:v>0</x:v>
      </x:c>
      <x:c r="H3397" s="7" t="n">
        <x:f>R2271</x:f>
        <x:v>0</x:v>
      </x:c>
      <x:c r="I3397" s="7" t="n">
        <x:f>SUMIFS('PO detail'!$W$560:$W$572,'PO detail'!$V$560:$V$572,"&gt;="&amp;E3397,'PO detail'!$V$560:$V$572,"&lt;"&amp;A3397)</x:f>
        <x:v>0</x:v>
      </x:c>
      <x:c r="J3397" s="7" t="n">
        <x:f>SUMIFS('PO detail'!$X$560:$X$572,'PO detail'!$V$560:$V$572,"&gt;="&amp;E3397,'PO detail'!$V$560:$V$572,"&lt;"&amp;A3397)</x:f>
        <x:v>0</x:v>
      </x:c>
      <x:c r="K3397" s="7" t="n">
        <x:f>SUMIFS('PO detail'!$Y$560:$Y$572,'PO detail'!$V$560:$V$572,"&gt;="&amp;E3397,'PO detail'!$V$560:$V$572,"&lt;"&amp;A3397)</x:f>
        <x:v>0</x:v>
      </x:c>
      <x:c r="L3397" s="7" t="n">
        <x:f>'Inventory detail'!F19*Summary!$K$5*(A3397-E3397)/Summary!$K$6</x:f>
        <x:v>26488.97675564682</x:v>
      </x:c>
      <x:c r="M3397" s="7" t="n">
        <x:f>MAX(0,H3397-L3397)</x:f>
        <x:v>0</x:v>
      </x:c>
      <x:c r="N3397" s="7" t="n">
        <x:f>MAX(0,L3397-H3397)</x:f>
        <x:v>26488.97675564682</x:v>
      </x:c>
      <x:c r="O3397" s="7" t="n">
        <x:f>MAX(0,F3397+I3397-N3397)</x:f>
        <x:v>0</x:v>
      </x:c>
      <x:c r="P3397" s="7" t="n">
        <x:f>MAX(0,N3397-F3397-I3397)</x:f>
        <x:v>26488.97675564682</x:v>
      </x:c>
      <x:c r="Q3397" s="7" t="n">
        <x:f>MAX(0,G3397+J3397-P3397)</x:f>
        <x:v>0</x:v>
      </x:c>
      <x:c r="R3397" s="7" t="n">
        <x:f>M3397+MAX(0,K3397-MAX(0,P3397-G3397-J3397))</x:f>
        <x:v>0</x:v>
      </x:c>
      <x:c r="S3397" s="7" t="n">
        <x:f>SUM(O3397,Q3397,R3397)</x:f>
        <x:v>0</x:v>
      </x:c>
      <x:c r="T3397" s="14" t="n">
        <x:f>'Inventory detail'!T19</x:f>
        <x:v>0.0394</x:v>
      </x:c>
      <x:c r="U3397" s="14" t="n">
        <x:f>'Inventory detail'!U19</x:f>
        <x:v>0.038674999999999994</x:v>
      </x:c>
      <x:c r="V3397" s="9" t="n">
        <x:f>O3397*T3397</x:f>
        <x:v>0</x:v>
      </x:c>
      <x:c r="W3397" s="9" t="n">
        <x:f>Q3397*T3397</x:f>
        <x:v>0</x:v>
      </x:c>
      <x:c r="X3397" s="9" t="n">
        <x:f>R3397*T3397</x:f>
        <x:v>0</x:v>
      </x:c>
      <x:c r="Y3397" s="9" t="n">
        <x:f>S3397*T3397</x:f>
        <x:v>0</x:v>
      </x:c>
      <x:c r="Z3397" s="9" t="n">
        <x:f>IF(ISNUMBER(U3397),S3397*(U3397-T3397),"n.a.")</x:f>
        <x:v>0</x:v>
      </x:c>
      <x:c r="AA3397" s="9" t="n">
        <x:f>IF(ISNUMBER(U3397),Y3397,0)</x:f>
        <x:v>0</x:v>
      </x:c>
      <x:c r="AB3397" s="7" t="n">
        <x:f>MAX(0,L3397-SUM(F3397:K3397))</x:f>
        <x:v>26488.97675564682</x:v>
      </x:c>
    </x:row>
    <x:row r="3398" ht="22" customHeight="1">
      <x:c r="A3398" s="18" t="n">
        <x:f>Summary!F$41</x:f>
        <x:v>46419</x:v>
      </x:c>
      <x:c r="B3398" s="2" t="str">
        <x:f>'Inventory detail'!A20</x:f>
        <x:v>COIL</x:v>
      </x:c>
      <x:c r="C3398" s="2" t="str">
        <x:f>'Inventory detail'!B20</x:f>
        <x:v>10</x:v>
      </x:c>
      <x:c r="D3398" s="2" t="str">
        <x:f>'Inventory detail'!C20</x:f>
        <x:v>7BLK12-4</x:v>
      </x:c>
      <x:c r="E3398" s="10" t="n">
        <x:f>A2272</x:f>
        <x:v>46388</x:v>
      </x:c>
      <x:c r="F3398" s="7" t="n">
        <x:f>O2272</x:f>
        <x:v>20621.159096509236</x:v>
      </x:c>
      <x:c r="G3398" s="7" t="n">
        <x:f>Q2272</x:f>
        <x:v>0</x:v>
      </x:c>
      <x:c r="H3398" s="7" t="n">
        <x:f>R2272</x:f>
        <x:v>0</x:v>
      </x:c>
      <x:c r="I3398" s="7" t="n">
        <x:f>SUMIFS('PO detail'!$W$472:$W$483,'PO detail'!$V$472:$V$483,"&gt;="&amp;E3398,'PO detail'!$V$472:$V$483,"&lt;"&amp;A3398)</x:f>
        <x:v>0</x:v>
      </x:c>
      <x:c r="J3398" s="7" t="n">
        <x:f>SUMIFS('PO detail'!$X$472:$X$483,'PO detail'!$V$472:$V$483,"&gt;="&amp;E3398,'PO detail'!$V$472:$V$483,"&lt;"&amp;A3398)</x:f>
        <x:v>0</x:v>
      </x:c>
      <x:c r="K3398" s="7" t="n">
        <x:f>SUMIFS('PO detail'!$Y$472:$Y$483,'PO detail'!$V$472:$V$483,"&gt;="&amp;E3398,'PO detail'!$V$472:$V$483,"&lt;"&amp;A3398)</x:f>
        <x:v>0</x:v>
      </x:c>
      <x:c r="L3398" s="7" t="n">
        <x:f>'Inventory detail'!F20*Summary!$K$5*(A3398-E3398)/Summary!$K$6</x:f>
        <x:v>25419.57223819302</x:v>
      </x:c>
      <x:c r="M3398" s="7" t="n">
        <x:f>MAX(0,H3398-L3398)</x:f>
        <x:v>0</x:v>
      </x:c>
      <x:c r="N3398" s="7" t="n">
        <x:f>MAX(0,L3398-H3398)</x:f>
        <x:v>25419.57223819302</x:v>
      </x:c>
      <x:c r="O3398" s="7" t="n">
        <x:f>MAX(0,F3398+I3398-N3398)</x:f>
        <x:v>0</x:v>
      </x:c>
      <x:c r="P3398" s="7" t="n">
        <x:f>MAX(0,N3398-F3398-I3398)</x:f>
        <x:v>4798.4131416837845</x:v>
      </x:c>
      <x:c r="Q3398" s="7" t="n">
        <x:f>MAX(0,G3398+J3398-P3398)</x:f>
        <x:v>0</x:v>
      </x:c>
      <x:c r="R3398" s="7" t="n">
        <x:f>M3398+MAX(0,K3398-MAX(0,P3398-G3398-J3398))</x:f>
        <x:v>0</x:v>
      </x:c>
      <x:c r="S3398" s="7" t="n">
        <x:f>SUM(O3398,Q3398,R3398)</x:f>
        <x:v>0</x:v>
      </x:c>
      <x:c r="T3398" s="14" t="n">
        <x:f>'Inventory detail'!T20</x:f>
        <x:v>0.032799999999999996</x:v>
      </x:c>
      <x:c r="U3398" s="14" t="n">
        <x:f>'Inventory detail'!U20</x:f>
        <x:v>0.032045</x:v>
      </x:c>
      <x:c r="V3398" s="9" t="n">
        <x:f>O3398*T3398</x:f>
        <x:v>0</x:v>
      </x:c>
      <x:c r="W3398" s="9" t="n">
        <x:f>Q3398*T3398</x:f>
        <x:v>0</x:v>
      </x:c>
      <x:c r="X3398" s="9" t="n">
        <x:f>R3398*T3398</x:f>
        <x:v>0</x:v>
      </x:c>
      <x:c r="Y3398" s="9" t="n">
        <x:f>S3398*T3398</x:f>
        <x:v>0</x:v>
      </x:c>
      <x:c r="Z3398" s="9" t="n">
        <x:f>IF(ISNUMBER(U3398),S3398*(U3398-T3398),"n.a.")</x:f>
        <x:v>0</x:v>
      </x:c>
      <x:c r="AA3398" s="9" t="n">
        <x:f>IF(ISNUMBER(U3398),Y3398,0)</x:f>
        <x:v>0</x:v>
      </x:c>
      <x:c r="AB3398" s="7" t="n">
        <x:f>MAX(0,L3398-SUM(F3398:K3398))</x:f>
        <x:v>4798.4131416837845</x:v>
      </x:c>
    </x:row>
    <x:row r="3399" ht="22" customHeight="1">
      <x:c r="A3399" s="18" t="n">
        <x:f>Summary!F$41</x:f>
        <x:v>46419</x:v>
      </x:c>
      <x:c r="B3399" s="2" t="str">
        <x:f>'Inventory detail'!A21</x:f>
        <x:v>WIRE</x:v>
      </x:c>
      <x:c r="C3399" s="2" t="str">
        <x:f>'Inventory detail'!B21</x:f>
        <x:v>10</x:v>
      </x:c>
      <x:c r="D3399" s="2" t="str">
        <x:f>'Inventory detail'!C21</x:f>
        <x:v>DL014BLK</x:v>
      </x:c>
      <x:c r="E3399" s="10" t="n">
        <x:f>A2273</x:f>
        <x:v>46388</x:v>
      </x:c>
      <x:c r="F3399" s="7" t="n">
        <x:f>O2273</x:f>
        <x:v>179834.90759753593</x:v>
      </x:c>
      <x:c r="G3399" s="7" t="n">
        <x:f>Q2273</x:f>
        <x:v>0</x:v>
      </x:c>
      <x:c r="H3399" s="7" t="n">
        <x:f>R2273</x:f>
        <x:v>0</x:v>
      </x:c>
      <x:c r="I3399" s="7" t="n">
        <x:f>SUMIFS('PO detail'!$W$1894:$W$1898,'PO detail'!$V$1894:$V$1898,"&gt;="&amp;E3399,'PO detail'!$V$1894:$V$1898,"&lt;"&amp;A3399)</x:f>
        <x:v>0</x:v>
      </x:c>
      <x:c r="J3399" s="7" t="n">
        <x:f>SUMIFS('PO detail'!$X$1894:$X$1898,'PO detail'!$V$1894:$V$1898,"&gt;="&amp;E3399,'PO detail'!$V$1894:$V$1898,"&lt;"&amp;A3399)</x:f>
        <x:v>0</x:v>
      </x:c>
      <x:c r="K3399" s="7" t="n">
        <x:f>SUMIFS('PO detail'!$Y$1894:$Y$1898,'PO detail'!$V$1894:$V$1898,"&gt;="&amp;E3399,'PO detail'!$V$1894:$V$1898,"&lt;"&amp;A3399)</x:f>
        <x:v>0</x:v>
      </x:c>
      <x:c r="L3399" s="7" t="n">
        <x:f>'Inventory detail'!F21*Summary!$K$5*(A3399-E3399)/Summary!$K$6</x:f>
        <x:v>24418.06981519507</x:v>
      </x:c>
      <x:c r="M3399" s="7" t="n">
        <x:f>MAX(0,H3399-L3399)</x:f>
        <x:v>0</x:v>
      </x:c>
      <x:c r="N3399" s="7" t="n">
        <x:f>MAX(0,L3399-H3399)</x:f>
        <x:v>24418.06981519507</x:v>
      </x:c>
      <x:c r="O3399" s="7" t="n">
        <x:f>MAX(0,F3399+I3399-N3399)</x:f>
        <x:v>155416.83778234085</x:v>
      </x:c>
      <x:c r="P3399" s="7" t="n">
        <x:f>MAX(0,N3399-F3399-I3399)</x:f>
        <x:v>0</x:v>
      </x:c>
      <x:c r="Q3399" s="7" t="n">
        <x:f>MAX(0,G3399+J3399-P3399)</x:f>
        <x:v>0</x:v>
      </x:c>
      <x:c r="R3399" s="7" t="n">
        <x:f>M3399+MAX(0,K3399-MAX(0,P3399-G3399-J3399))</x:f>
        <x:v>0</x:v>
      </x:c>
      <x:c r="S3399" s="7" t="n">
        <x:f>SUM(O3399,Q3399,R3399)</x:f>
        <x:v>155416.83778234085</x:v>
      </x:c>
      <x:c r="T3399" s="14" t="n">
        <x:f>'Inventory detail'!T21</x:f>
        <x:v>0.0363</x:v>
      </x:c>
      <x:c r="U3399" s="14" t="n">
        <x:f>'Inventory detail'!U21</x:f>
        <x:v>0.0363</x:v>
      </x:c>
      <x:c r="V3399" s="9" t="n">
        <x:f>O3399*T3399</x:f>
        <x:v>5641.631211498972</x:v>
      </x:c>
      <x:c r="W3399" s="9" t="n">
        <x:f>Q3399*T3399</x:f>
        <x:v>0</x:v>
      </x:c>
      <x:c r="X3399" s="9" t="n">
        <x:f>R3399*T3399</x:f>
        <x:v>0</x:v>
      </x:c>
      <x:c r="Y3399" s="9" t="n">
        <x:f>S3399*T3399</x:f>
        <x:v>5641.631211498972</x:v>
      </x:c>
      <x:c r="Z3399" s="9" t="n">
        <x:f>IF(ISNUMBER(U3399),S3399*(U3399-T3399),"n.a.")</x:f>
        <x:v>0</x:v>
      </x:c>
      <x:c r="AA3399" s="9" t="n">
        <x:f>IF(ISNUMBER(U3399),Y3399,0)</x:f>
        <x:v>5641.631211498972</x:v>
      </x:c>
      <x:c r="AB3399" s="7" t="n">
        <x:f>MAX(0,L3399-SUM(F3399:K3399))</x:f>
        <x:v>0</x:v>
      </x:c>
    </x:row>
    <x:row r="3400" ht="22" customHeight="1">
      <x:c r="A3400" s="18" t="n">
        <x:f>Summary!F$41</x:f>
        <x:v>46419</x:v>
      </x:c>
      <x:c r="B3400" s="2" t="str">
        <x:f>'Inventory detail'!A22</x:f>
        <x:v>POUC</x:v>
      </x:c>
      <x:c r="C3400" s="2" t="str">
        <x:f>'Inventory detail'!B22</x:f>
        <x:v>60</x:v>
      </x:c>
      <x:c r="D3400" s="2" t="str">
        <x:f>'Inventory detail'!C22</x:f>
        <x:v>LET5</x:v>
      </x:c>
      <x:c r="E3400" s="10" t="n">
        <x:f>A2274</x:f>
        <x:v>46388</x:v>
      </x:c>
      <x:c r="F3400" s="7" t="n">
        <x:f>O2274</x:f>
        <x:v>8976.582176591382</x:v>
      </x:c>
      <x:c r="G3400" s="7" t="n">
        <x:f>Q2274</x:f>
        <x:v>66000</x:v>
      </x:c>
      <x:c r="H3400" s="7" t="n">
        <x:f>R2274</x:f>
        <x:v>0</x:v>
      </x:c>
      <x:c r="I3400" s="7" t="n">
        <x:f>SUMIFS('PO detail'!$W$1771:$W$1775,'PO detail'!$V$1771:$V$1775,"&gt;="&amp;E3400,'PO detail'!$V$1771:$V$1775,"&lt;"&amp;A3400)</x:f>
        <x:v>0</x:v>
      </x:c>
      <x:c r="J3400" s="7" t="n">
        <x:f>SUMIFS('PO detail'!$X$1771:$X$1775,'PO detail'!$V$1771:$V$1775,"&gt;="&amp;E3400,'PO detail'!$V$1771:$V$1775,"&lt;"&amp;A3400)</x:f>
        <x:v>0</x:v>
      </x:c>
      <x:c r="K3400" s="7" t="n">
        <x:f>SUMIFS('PO detail'!$Y$1771:$Y$1775,'PO detail'!$V$1771:$V$1775,"&gt;="&amp;E3400,'PO detail'!$V$1771:$V$1775,"&lt;"&amp;A3400)</x:f>
        <x:v>0</x:v>
      </x:c>
      <x:c r="L3400" s="7" t="n">
        <x:f>'Inventory detail'!F22*Summary!$K$5*(A3400-E3400)/Summary!$K$6</x:f>
        <x:v>23111.02324435318</x:v>
      </x:c>
      <x:c r="M3400" s="7" t="n">
        <x:f>MAX(0,H3400-L3400)</x:f>
        <x:v>0</x:v>
      </x:c>
      <x:c r="N3400" s="7" t="n">
        <x:f>MAX(0,L3400-H3400)</x:f>
        <x:v>23111.02324435318</x:v>
      </x:c>
      <x:c r="O3400" s="7" t="n">
        <x:f>MAX(0,F3400+I3400-N3400)</x:f>
        <x:v>0</x:v>
      </x:c>
      <x:c r="P3400" s="7" t="n">
        <x:f>MAX(0,N3400-F3400-I3400)</x:f>
        <x:v>14134.441067761796</x:v>
      </x:c>
      <x:c r="Q3400" s="7" t="n">
        <x:f>MAX(0,G3400+J3400-P3400)</x:f>
        <x:v>51865.5589322382</x:v>
      </x:c>
      <x:c r="R3400" s="7" t="n">
        <x:f>M3400+MAX(0,K3400-MAX(0,P3400-G3400-J3400))</x:f>
        <x:v>0</x:v>
      </x:c>
      <x:c r="S3400" s="7" t="n">
        <x:f>SUM(O3400,Q3400,R3400)</x:f>
        <x:v>51865.5589322382</x:v>
      </x:c>
      <x:c r="T3400" s="14" t="n">
        <x:f>'Inventory detail'!T22</x:f>
        <x:v>0.0707</x:v>
      </x:c>
      <x:c r="U3400" s="14" t="n">
        <x:f>'Inventory detail'!U22</x:f>
        <x:v>0.077055</x:v>
      </x:c>
      <x:c r="V3400" s="9" t="n">
        <x:f>O3400*T3400</x:f>
        <x:v>0</x:v>
      </x:c>
      <x:c r="W3400" s="9" t="n">
        <x:f>Q3400*T3400</x:f>
        <x:v>3666.8950165092406</x:v>
      </x:c>
      <x:c r="X3400" s="9" t="n">
        <x:f>R3400*T3400</x:f>
        <x:v>0</x:v>
      </x:c>
      <x:c r="Y3400" s="9" t="n">
        <x:f>S3400*T3400</x:f>
        <x:v>3666.8950165092406</x:v>
      </x:c>
      <x:c r="Z3400" s="9" t="n">
        <x:f>IF(ISNUMBER(U3400),S3400*(U3400-T3400),"n.a.")</x:f>
        <x:v>329.60562701437374</x:v>
      </x:c>
      <x:c r="AA3400" s="9" t="n">
        <x:f>IF(ISNUMBER(U3400),Y3400,0)</x:f>
        <x:v>3666.8950165092406</x:v>
      </x:c>
      <x:c r="AB3400" s="7" t="n">
        <x:f>MAX(0,L3400-SUM(F3400:K3400))</x:f>
        <x:v>0</x:v>
      </x:c>
    </x:row>
    <x:row r="3401" ht="22" customHeight="1">
      <x:c r="A3401" s="18" t="n">
        <x:f>Summary!F$41</x:f>
        <x:v>46419</x:v>
      </x:c>
      <x:c r="B3401" s="2" t="str">
        <x:f>'Inventory detail'!A23</x:f>
        <x:v>COIL</x:v>
      </x:c>
      <x:c r="C3401" s="2" t="str">
        <x:f>'Inventory detail'!B23</x:f>
        <x:v>60</x:v>
      </x:c>
      <x:c r="D3401" s="2" t="str">
        <x:f>'Inventory detail'!C23</x:f>
        <x:v>9BLK12-4</x:v>
      </x:c>
      <x:c r="E3401" s="10" t="n">
        <x:f>A2275</x:f>
        <x:v>46388</x:v>
      </x:c>
      <x:c r="F3401" s="7" t="n">
        <x:f>O2275</x:f>
        <x:v>21123.61396303901</x:v>
      </x:c>
      <x:c r="G3401" s="7" t="n">
        <x:f>Q2275</x:f>
        <x:v>0</x:v>
      </x:c>
      <x:c r="H3401" s="7" t="n">
        <x:f>R2275</x:f>
        <x:v>0</x:v>
      </x:c>
      <x:c r="I3401" s="7" t="n">
        <x:f>SUMIFS('PO detail'!$W$1433:$W$1443,'PO detail'!$V$1433:$V$1443,"&gt;="&amp;E3401,'PO detail'!$V$1433:$V$1443,"&lt;"&amp;A3401)</x:f>
        <x:v>0</x:v>
      </x:c>
      <x:c r="J3401" s="7" t="n">
        <x:f>SUMIFS('PO detail'!$X$1433:$X$1443,'PO detail'!$V$1433:$V$1443,"&gt;="&amp;E3401,'PO detail'!$V$1433:$V$1443,"&lt;"&amp;A3401)</x:f>
        <x:v>0</x:v>
      </x:c>
      <x:c r="K3401" s="7" t="n">
        <x:f>SUMIFS('PO detail'!$Y$1433:$Y$1443,'PO detail'!$V$1433:$V$1443,"&gt;="&amp;E3401,'PO detail'!$V$1433:$V$1443,"&lt;"&amp;A3401)</x:f>
        <x:v>0</x:v>
      </x:c>
      <x:c r="L3401" s="7" t="n">
        <x:f>'Inventory detail'!F23*Summary!$K$5*(A3401-E3401)/Summary!$K$6</x:f>
        <x:v>19071.04722792608</x:v>
      </x:c>
      <x:c r="M3401" s="7" t="n">
        <x:f>MAX(0,H3401-L3401)</x:f>
        <x:v>0</x:v>
      </x:c>
      <x:c r="N3401" s="7" t="n">
        <x:f>MAX(0,L3401-H3401)</x:f>
        <x:v>19071.04722792608</x:v>
      </x:c>
      <x:c r="O3401" s="7" t="n">
        <x:f>MAX(0,F3401+I3401-N3401)</x:f>
        <x:v>2052.5667351129305</x:v>
      </x:c>
      <x:c r="P3401" s="7" t="n">
        <x:f>MAX(0,N3401-F3401-I3401)</x:f>
        <x:v>0</x:v>
      </x:c>
      <x:c r="Q3401" s="7" t="n">
        <x:f>MAX(0,G3401+J3401-P3401)</x:f>
        <x:v>0</x:v>
      </x:c>
      <x:c r="R3401" s="7" t="n">
        <x:f>M3401+MAX(0,K3401-MAX(0,P3401-G3401-J3401))</x:f>
        <x:v>0</x:v>
      </x:c>
      <x:c r="S3401" s="7" t="n">
        <x:f>SUM(O3401,Q3401,R3401)</x:f>
        <x:v>2052.5667351129305</x:v>
      </x:c>
      <x:c r="T3401" s="14" t="n">
        <x:f>'Inventory detail'!T23</x:f>
        <x:v>0.0394</x:v>
      </x:c>
      <x:c r="U3401" s="14" t="n">
        <x:f>'Inventory detail'!U23</x:f>
        <x:v>0.038674999999999994</x:v>
      </x:c>
      <x:c r="V3401" s="9" t="n">
        <x:f>O3401*T3401</x:f>
        <x:v>80.87112936344946</x:v>
      </x:c>
      <x:c r="W3401" s="9" t="n">
        <x:f>Q3401*T3401</x:f>
        <x:v>0</x:v>
      </x:c>
      <x:c r="X3401" s="9" t="n">
        <x:f>R3401*T3401</x:f>
        <x:v>0</x:v>
      </x:c>
      <x:c r="Y3401" s="9" t="n">
        <x:f>S3401*T3401</x:f>
        <x:v>80.87112936344946</x:v>
      </x:c>
      <x:c r="Z3401" s="9" t="n">
        <x:f>IF(ISNUMBER(U3401),S3401*(U3401-T3401),"n.a.")</x:f>
        <x:v>-1.4881108829568817</x:v>
      </x:c>
      <x:c r="AA3401" s="9" t="n">
        <x:f>IF(ISNUMBER(U3401),Y3401,0)</x:f>
        <x:v>80.87112936344946</x:v>
      </x:c>
      <x:c r="AB3401" s="7" t="n">
        <x:f>MAX(0,L3401-SUM(F3401:K3401))</x:f>
        <x:v>0</x:v>
      </x:c>
    </x:row>
    <x:row r="3402" ht="22" customHeight="1">
      <x:c r="A3402" s="18" t="n">
        <x:f>Summary!F$41</x:f>
        <x:v>46419</x:v>
      </x:c>
      <x:c r="B3402" s="2" t="str">
        <x:f>'Inventory detail'!A24</x:f>
        <x:v>POUC</x:v>
      </x:c>
      <x:c r="C3402" s="2" t="str">
        <x:f>'Inventory detail'!B24</x:f>
        <x:v>60</x:v>
      </x:c>
      <x:c r="D3402" s="2" t="str">
        <x:f>'Inventory detail'!C24</x:f>
        <x:v>PRC5</x:v>
      </x:c>
      <x:c r="E3402" s="10" t="n">
        <x:f>A2276</x:f>
        <x:v>46388</x:v>
      </x:c>
      <x:c r="F3402" s="7" t="n">
        <x:f>O2276</x:f>
        <x:v>43330.595482546196</x:v>
      </x:c>
      <x:c r="G3402" s="7" t="n">
        <x:f>Q2276</x:f>
        <x:v>60000</x:v>
      </x:c>
      <x:c r="H3402" s="7" t="n">
        <x:f>R2276</x:f>
        <x:v>0</x:v>
      </x:c>
      <x:c r="I3402" s="7" t="n">
        <x:f>SUMIFS('PO detail'!$W$1829:$W$1831,'PO detail'!$V$1829:$V$1831,"&gt;="&amp;E3402,'PO detail'!$V$1829:$V$1831,"&lt;"&amp;A3402)</x:f>
        <x:v>0</x:v>
      </x:c>
      <x:c r="J3402" s="7" t="n">
        <x:f>SUMIFS('PO detail'!$X$1829:$X$1831,'PO detail'!$V$1829:$V$1831,"&gt;="&amp;E3402,'PO detail'!$V$1829:$V$1831,"&lt;"&amp;A3402)</x:f>
        <x:v>0</x:v>
      </x:c>
      <x:c r="K3402" s="7" t="n">
        <x:f>SUMIFS('PO detail'!$Y$1829:$Y$1831,'PO detail'!$V$1829:$V$1831,"&gt;="&amp;E3402,'PO detail'!$V$1829:$V$1831,"&lt;"&amp;A3402)</x:f>
        <x:v>0</x:v>
      </x:c>
      <x:c r="L3402" s="7" t="n">
        <x:f>'Inventory detail'!F24*Summary!$K$5*(A3402-E3402)/Summary!$K$6</x:f>
        <x:v>18994.661190965093</x:v>
      </x:c>
      <x:c r="M3402" s="7" t="n">
        <x:f>MAX(0,H3402-L3402)</x:f>
        <x:v>0</x:v>
      </x:c>
      <x:c r="N3402" s="7" t="n">
        <x:f>MAX(0,L3402-H3402)</x:f>
        <x:v>18994.661190965093</x:v>
      </x:c>
      <x:c r="O3402" s="7" t="n">
        <x:f>MAX(0,F3402+I3402-N3402)</x:f>
        <x:v>24335.934291581103</x:v>
      </x:c>
      <x:c r="P3402" s="7" t="n">
        <x:f>MAX(0,N3402-F3402-I3402)</x:f>
        <x:v>0</x:v>
      </x:c>
      <x:c r="Q3402" s="7" t="n">
        <x:f>MAX(0,G3402+J3402-P3402)</x:f>
        <x:v>60000</x:v>
      </x:c>
      <x:c r="R3402" s="7" t="n">
        <x:f>M3402+MAX(0,K3402-MAX(0,P3402-G3402-J3402))</x:f>
        <x:v>0</x:v>
      </x:c>
      <x:c r="S3402" s="7" t="n">
        <x:f>SUM(O3402,Q3402,R3402)</x:f>
        <x:v>84335.9342915811</x:v>
      </x:c>
      <x:c r="T3402" s="14" t="n">
        <x:f>'Inventory detail'!T24</x:f>
        <x:v>0.0098</x:v>
      </x:c>
      <x:c r="U3402" s="14" t="n">
        <x:f>'Inventory detail'!U24</x:f>
        <x:v>0.010725</x:v>
      </x:c>
      <x:c r="V3402" s="9" t="n">
        <x:f>O3402*T3402</x:f>
        <x:v>238.4921560574948</x:v>
      </x:c>
      <x:c r="W3402" s="9" t="n">
        <x:f>Q3402*T3402</x:f>
        <x:v>588</x:v>
      </x:c>
      <x:c r="X3402" s="9" t="n">
        <x:f>R3402*T3402</x:f>
        <x:v>0</x:v>
      </x:c>
      <x:c r="Y3402" s="9" t="n">
        <x:f>S3402*T3402</x:f>
        <x:v>826.4921560574948</x:v>
      </x:c>
      <x:c r="Z3402" s="9" t="n">
        <x:f>IF(ISNUMBER(U3402),S3402*(U3402-T3402),"n.a.")</x:f>
        <x:v>78.01073921971256</x:v>
      </x:c>
      <x:c r="AA3402" s="9" t="n">
        <x:f>IF(ISNUMBER(U3402),Y3402,0)</x:f>
        <x:v>826.4921560574948</x:v>
      </x:c>
      <x:c r="AB3402" s="7" t="n">
        <x:f>MAX(0,L3402-SUM(F3402:K3402))</x:f>
        <x:v>0</x:v>
      </x:c>
    </x:row>
    <x:row r="3403" ht="22" customHeight="1">
      <x:c r="A3403" s="18" t="n">
        <x:f>Summary!F$41</x:f>
        <x:v>46419</x:v>
      </x:c>
      <x:c r="B3403" s="2" t="str">
        <x:f>'Inventory detail'!A25</x:f>
        <x:v>COIL</x:v>
      </x:c>
      <x:c r="C3403" s="2" t="str">
        <x:f>'Inventory detail'!B25</x:f>
        <x:v>10</x:v>
      </x:c>
      <x:c r="D3403" s="2" t="str">
        <x:f>'Inventory detail'!C25</x:f>
        <x:v>18BLK12-4</x:v>
      </x:c>
      <x:c r="E3403" s="10" t="n">
        <x:f>A2277</x:f>
        <x:v>46388</x:v>
      </x:c>
      <x:c r="F3403" s="7" t="n">
        <x:f>O2277</x:f>
        <x:v>0</x:v>
      </x:c>
      <x:c r="G3403" s="7" t="n">
        <x:f>Q2277</x:f>
        <x:v>0</x:v>
      </x:c>
      <x:c r="H3403" s="7" t="n">
        <x:f>R2277</x:f>
        <x:v>0</x:v>
      </x:c>
      <x:c r="I3403" s="7" t="n">
        <x:f>SUMIFS('PO detail'!$W$237:$W$249,'PO detail'!$V$237:$V$249,"&gt;="&amp;E3403,'PO detail'!$V$237:$V$249,"&lt;"&amp;A3403)</x:f>
        <x:v>0</x:v>
      </x:c>
      <x:c r="J3403" s="7" t="n">
        <x:f>SUMIFS('PO detail'!$X$237:$X$249,'PO detail'!$V$237:$V$249,"&gt;="&amp;E3403,'PO detail'!$V$237:$V$249,"&lt;"&amp;A3403)</x:f>
        <x:v>0</x:v>
      </x:c>
      <x:c r="K3403" s="7" t="n">
        <x:f>SUMIFS('PO detail'!$Y$237:$Y$249,'PO detail'!$V$237:$V$249,"&gt;="&amp;E3403,'PO detail'!$V$237:$V$249,"&lt;"&amp;A3403)</x:f>
        <x:v>0</x:v>
      </x:c>
      <x:c r="L3403" s="7" t="n">
        <x:f>'Inventory detail'!F25*Summary!$K$5*(A3403-E3403)/Summary!$K$6</x:f>
        <x:v>18426.012977412727</x:v>
      </x:c>
      <x:c r="M3403" s="7" t="n">
        <x:f>MAX(0,H3403-L3403)</x:f>
        <x:v>0</x:v>
      </x:c>
      <x:c r="N3403" s="7" t="n">
        <x:f>MAX(0,L3403-H3403)</x:f>
        <x:v>18426.012977412727</x:v>
      </x:c>
      <x:c r="O3403" s="7" t="n">
        <x:f>MAX(0,F3403+I3403-N3403)</x:f>
        <x:v>0</x:v>
      </x:c>
      <x:c r="P3403" s="7" t="n">
        <x:f>MAX(0,N3403-F3403-I3403)</x:f>
        <x:v>18426.012977412727</x:v>
      </x:c>
      <x:c r="Q3403" s="7" t="n">
        <x:f>MAX(0,G3403+J3403-P3403)</x:f>
        <x:v>0</x:v>
      </x:c>
      <x:c r="R3403" s="7" t="n">
        <x:f>M3403+MAX(0,K3403-MAX(0,P3403-G3403-J3403))</x:f>
        <x:v>0</x:v>
      </x:c>
      <x:c r="S3403" s="7" t="n">
        <x:f>SUM(O3403,Q3403,R3403)</x:f>
        <x:v>0</x:v>
      </x:c>
      <x:c r="T3403" s="14" t="n">
        <x:f>'Inventory detail'!T25</x:f>
        <x:v>0.11630000000000001</x:v>
      </x:c>
      <x:c r="U3403" s="14" t="n">
        <x:f>'Inventory detail'!U25</x:f>
        <x:v>0.1139255</x:v>
      </x:c>
      <x:c r="V3403" s="9" t="n">
        <x:f>O3403*T3403</x:f>
        <x:v>0</x:v>
      </x:c>
      <x:c r="W3403" s="9" t="n">
        <x:f>Q3403*T3403</x:f>
        <x:v>0</x:v>
      </x:c>
      <x:c r="X3403" s="9" t="n">
        <x:f>R3403*T3403</x:f>
        <x:v>0</x:v>
      </x:c>
      <x:c r="Y3403" s="9" t="n">
        <x:f>S3403*T3403</x:f>
        <x:v>0</x:v>
      </x:c>
      <x:c r="Z3403" s="9" t="n">
        <x:f>IF(ISNUMBER(U3403),S3403*(U3403-T3403),"n.a.")</x:f>
        <x:v>0</x:v>
      </x:c>
      <x:c r="AA3403" s="9" t="n">
        <x:f>IF(ISNUMBER(U3403),Y3403,0)</x:f>
        <x:v>0</x:v>
      </x:c>
      <x:c r="AB3403" s="7" t="n">
        <x:f>MAX(0,L3403-SUM(F3403:K3403))</x:f>
        <x:v>18426.012977412727</x:v>
      </x:c>
    </x:row>
    <x:row r="3404" ht="22" customHeight="1">
      <x:c r="A3404" s="18" t="n">
        <x:f>Summary!F$41</x:f>
        <x:v>46419</x:v>
      </x:c>
      <x:c r="B3404" s="2" t="str">
        <x:f>'Inventory detail'!A26</x:f>
        <x:v>COIL</x:v>
      </x:c>
      <x:c r="C3404" s="2" t="str">
        <x:f>'Inventory detail'!B26</x:f>
        <x:v>10</x:v>
      </x:c>
      <x:c r="D3404" s="2" t="str">
        <x:f>'Inventory detail'!C26</x:f>
        <x:v>20BLK12-4</x:v>
      </x:c>
      <x:c r="E3404" s="10" t="n">
        <x:f>A2278</x:f>
        <x:v>46388</x:v>
      </x:c>
      <x:c r="F3404" s="7" t="n">
        <x:f>O2278</x:f>
        <x:v>2122.3911293634446</x:v>
      </x:c>
      <x:c r="G3404" s="7" t="n">
        <x:f>Q2278</x:f>
        <x:v>0</x:v>
      </x:c>
      <x:c r="H3404" s="7" t="n">
        <x:f>R2278</x:f>
        <x:v>0</x:v>
      </x:c>
      <x:c r="I3404" s="7" t="n">
        <x:f>SUMIFS('PO detail'!$W$273:$W$285,'PO detail'!$V$273:$V$285,"&gt;="&amp;E3404,'PO detail'!$V$273:$V$285,"&lt;"&amp;A3404)</x:f>
        <x:v>0</x:v>
      </x:c>
      <x:c r="J3404" s="7" t="n">
        <x:f>SUMIFS('PO detail'!$X$273:$X$285,'PO detail'!$V$273:$V$285,"&gt;="&amp;E3404,'PO detail'!$V$273:$V$285,"&lt;"&amp;A3404)</x:f>
        <x:v>0</x:v>
      </x:c>
      <x:c r="K3404" s="7" t="n">
        <x:f>SUMIFS('PO detail'!$Y$273:$Y$285,'PO detail'!$V$273:$V$285,"&gt;="&amp;E3404,'PO detail'!$V$273:$V$285,"&lt;"&amp;A3404)</x:f>
        <x:v>0</x:v>
      </x:c>
      <x:c r="L3404" s="7" t="n">
        <x:f>'Inventory detail'!F26*Summary!$K$5*(A3404-E3404)/Summary!$K$6</x:f>
        <x:v>18111.97470225873</x:v>
      </x:c>
      <x:c r="M3404" s="7" t="n">
        <x:f>MAX(0,H3404-L3404)</x:f>
        <x:v>0</x:v>
      </x:c>
      <x:c r="N3404" s="7" t="n">
        <x:f>MAX(0,L3404-H3404)</x:f>
        <x:v>18111.97470225873</x:v>
      </x:c>
      <x:c r="O3404" s="7" t="n">
        <x:f>MAX(0,F3404+I3404-N3404)</x:f>
        <x:v>0</x:v>
      </x:c>
      <x:c r="P3404" s="7" t="n">
        <x:f>MAX(0,N3404-F3404-I3404)</x:f>
        <x:v>15989.583572895284</x:v>
      </x:c>
      <x:c r="Q3404" s="7" t="n">
        <x:f>MAX(0,G3404+J3404-P3404)</x:f>
        <x:v>0</x:v>
      </x:c>
      <x:c r="R3404" s="7" t="n">
        <x:f>M3404+MAX(0,K3404-MAX(0,P3404-G3404-J3404))</x:f>
        <x:v>0</x:v>
      </x:c>
      <x:c r="S3404" s="7" t="n">
        <x:f>SUM(O3404,Q3404,R3404)</x:f>
        <x:v>0</x:v>
      </x:c>
      <x:c r="T3404" s="14" t="n">
        <x:f>'Inventory detail'!T26</x:f>
        <x:v>0.1246</x:v>
      </x:c>
      <x:c r="U3404" s="14" t="n">
        <x:f>'Inventory detail'!U26</x:f>
        <x:v>0.1221025</x:v>
      </x:c>
      <x:c r="V3404" s="9" t="n">
        <x:f>O3404*T3404</x:f>
        <x:v>0</x:v>
      </x:c>
      <x:c r="W3404" s="9" t="n">
        <x:f>Q3404*T3404</x:f>
        <x:v>0</x:v>
      </x:c>
      <x:c r="X3404" s="9" t="n">
        <x:f>R3404*T3404</x:f>
        <x:v>0</x:v>
      </x:c>
      <x:c r="Y3404" s="9" t="n">
        <x:f>S3404*T3404</x:f>
        <x:v>0</x:v>
      </x:c>
      <x:c r="Z3404" s="9" t="n">
        <x:f>IF(ISNUMBER(U3404),S3404*(U3404-T3404),"n.a.")</x:f>
        <x:v>0</x:v>
      </x:c>
      <x:c r="AA3404" s="9" t="n">
        <x:f>IF(ISNUMBER(U3404),Y3404,0)</x:f>
        <x:v>0</x:v>
      </x:c>
      <x:c r="AB3404" s="7" t="n">
        <x:f>MAX(0,L3404-SUM(F3404:K3404))</x:f>
        <x:v>15989.583572895284</x:v>
      </x:c>
    </x:row>
    <x:row r="3405" ht="22" customHeight="1">
      <x:c r="A3405" s="18" t="n">
        <x:f>Summary!F$41</x:f>
        <x:v>46419</x:v>
      </x:c>
      <x:c r="B3405" s="2" t="str">
        <x:f>'Inventory detail'!A27</x:f>
        <x:v>COIL</x:v>
      </x:c>
      <x:c r="C3405" s="2" t="str">
        <x:f>'Inventory detail'!B27</x:f>
        <x:v>60</x:v>
      </x:c>
      <x:c r="D3405" s="2" t="str">
        <x:f>'Inventory detail'!C27</x:f>
        <x:v>16BLK12-4</x:v>
      </x:c>
      <x:c r="E3405" s="10" t="n">
        <x:f>A2279</x:f>
        <x:v>46388</x:v>
      </x:c>
      <x:c r="F3405" s="7" t="n">
        <x:f>O2279</x:f>
        <x:v>19553.182751540036</x:v>
      </x:c>
      <x:c r="G3405" s="7" t="n">
        <x:f>Q2279</x:f>
        <x:v>0</x:v>
      </x:c>
      <x:c r="H3405" s="7" t="n">
        <x:f>R2279</x:f>
        <x:v>0</x:v>
      </x:c>
      <x:c r="I3405" s="7" t="n">
        <x:f>SUMIFS('PO detail'!$W$1138:$W$1148,'PO detail'!$V$1138:$V$1148,"&gt;="&amp;E3405,'PO detail'!$V$1138:$V$1148,"&lt;"&amp;A3405)</x:f>
        <x:v>0</x:v>
      </x:c>
      <x:c r="J3405" s="7" t="n">
        <x:f>SUMIFS('PO detail'!$X$1138:$X$1148,'PO detail'!$V$1138:$V$1148,"&gt;="&amp;E3405,'PO detail'!$V$1138:$V$1148,"&lt;"&amp;A3405)</x:f>
        <x:v>0</x:v>
      </x:c>
      <x:c r="K3405" s="7" t="n">
        <x:f>SUMIFS('PO detail'!$Y$1138:$Y$1148,'PO detail'!$V$1138:$V$1148,"&gt;="&amp;E3405,'PO detail'!$V$1138:$V$1148,"&lt;"&amp;A3405)</x:f>
        <x:v>0</x:v>
      </x:c>
      <x:c r="L3405" s="7" t="n">
        <x:f>'Inventory detail'!F27*Summary!$K$5*(A3405-E3405)/Summary!$K$6</x:f>
        <x:v>17288.70636550308</x:v>
      </x:c>
      <x:c r="M3405" s="7" t="n">
        <x:f>MAX(0,H3405-L3405)</x:f>
        <x:v>0</x:v>
      </x:c>
      <x:c r="N3405" s="7" t="n">
        <x:f>MAX(0,L3405-H3405)</x:f>
        <x:v>17288.70636550308</x:v>
      </x:c>
      <x:c r="O3405" s="7" t="n">
        <x:f>MAX(0,F3405+I3405-N3405)</x:f>
        <x:v>2264.4763860369567</x:v>
      </x:c>
      <x:c r="P3405" s="7" t="n">
        <x:f>MAX(0,N3405-F3405-I3405)</x:f>
        <x:v>0</x:v>
      </x:c>
      <x:c r="Q3405" s="7" t="n">
        <x:f>MAX(0,G3405+J3405-P3405)</x:f>
        <x:v>0</x:v>
      </x:c>
      <x:c r="R3405" s="7" t="n">
        <x:f>M3405+MAX(0,K3405-MAX(0,P3405-G3405-J3405))</x:f>
        <x:v>0</x:v>
      </x:c>
      <x:c r="S3405" s="7" t="n">
        <x:f>SUM(O3405,Q3405,R3405)</x:f>
        <x:v>2264.4763860369567</x:v>
      </x:c>
      <x:c r="T3405" s="14" t="n">
        <x:f>'Inventory detail'!T27</x:f>
        <x:v>0.0924</x:v>
      </x:c>
      <x:c r="U3405" s="14" t="n">
        <x:f>'Inventory detail'!U27</x:f>
        <x:v>0.0904995</x:v>
      </x:c>
      <x:c r="V3405" s="9" t="n">
        <x:f>O3405*T3405</x:f>
        <x:v>209.2376180698148</x:v>
      </x:c>
      <x:c r="W3405" s="9" t="n">
        <x:f>Q3405*T3405</x:f>
        <x:v>0</x:v>
      </x:c>
      <x:c r="X3405" s="9" t="n">
        <x:f>R3405*T3405</x:f>
        <x:v>0</x:v>
      </x:c>
      <x:c r="Y3405" s="9" t="n">
        <x:f>S3405*T3405</x:f>
        <x:v>209.2376180698148</x:v>
      </x:c>
      <x:c r="Z3405" s="9" t="n">
        <x:f>IF(ISNUMBER(U3405),S3405*(U3405-T3405),"n.a.")</x:f>
        <x:v>-4.303637371663235</x:v>
      </x:c>
      <x:c r="AA3405" s="9" t="n">
        <x:f>IF(ISNUMBER(U3405),Y3405,0)</x:f>
        <x:v>209.2376180698148</x:v>
      </x:c>
      <x:c r="AB3405" s="7" t="n">
        <x:f>MAX(0,L3405-SUM(F3405:K3405))</x:f>
        <x:v>0</x:v>
      </x:c>
    </x:row>
    <x:row r="3406" ht="22" customHeight="1">
      <x:c r="A3406" s="18" t="n">
        <x:f>Summary!F$41</x:f>
        <x:v>46419</x:v>
      </x:c>
      <x:c r="B3406" s="2" t="str">
        <x:f>'Inventory detail'!A28</x:f>
        <x:v>COIL</x:v>
      </x:c>
      <x:c r="C3406" s="2" t="str">
        <x:f>'Inventory detail'!B28</x:f>
        <x:v>30</x:v>
      </x:c>
      <x:c r="D3406" s="2" t="str">
        <x:f>'Inventory detail'!C28</x:f>
        <x:v>18BLK12-4</x:v>
      </x:c>
      <x:c r="E3406" s="10" t="n">
        <x:f>A2280</x:f>
        <x:v>46388</x:v>
      </x:c>
      <x:c r="F3406" s="7" t="n">
        <x:f>O2280</x:f>
        <x:v>12945.165338809042</x:v>
      </x:c>
      <x:c r="G3406" s="7" t="n">
        <x:f>Q2280</x:f>
        <x:v>0</x:v>
      </x:c>
      <x:c r="H3406" s="7" t="n">
        <x:f>R2280</x:f>
        <x:v>0</x:v>
      </x:c>
      <x:c r="I3406" s="7" t="n">
        <x:f>SUMIFS('PO detail'!$W$805:$W$815,'PO detail'!$V$805:$V$815,"&gt;="&amp;E3406,'PO detail'!$V$805:$V$815,"&lt;"&amp;A3406)</x:f>
        <x:v>0</x:v>
      </x:c>
      <x:c r="J3406" s="7" t="n">
        <x:f>SUMIFS('PO detail'!$X$805:$X$815,'PO detail'!$V$805:$V$815,"&gt;="&amp;E3406,'PO detail'!$V$805:$V$815,"&lt;"&amp;A3406)</x:f>
        <x:v>0</x:v>
      </x:c>
      <x:c r="K3406" s="7" t="n">
        <x:f>SUMIFS('PO detail'!$Y$805:$Y$815,'PO detail'!$V$805:$V$815,"&gt;="&amp;E3406,'PO detail'!$V$805:$V$815,"&lt;"&amp;A3406)</x:f>
        <x:v>0</x:v>
      </x:c>
      <x:c r="L3406" s="7" t="n">
        <x:f>'Inventory detail'!F28*Summary!$K$5*(A3406-E3406)/Summary!$K$6</x:f>
        <x:v>17254.760410677616</x:v>
      </x:c>
      <x:c r="M3406" s="7" t="n">
        <x:f>MAX(0,H3406-L3406)</x:f>
        <x:v>0</x:v>
      </x:c>
      <x:c r="N3406" s="7" t="n">
        <x:f>MAX(0,L3406-H3406)</x:f>
        <x:v>17254.760410677616</x:v>
      </x:c>
      <x:c r="O3406" s="7" t="n">
        <x:f>MAX(0,F3406+I3406-N3406)</x:f>
        <x:v>0</x:v>
      </x:c>
      <x:c r="P3406" s="7" t="n">
        <x:f>MAX(0,N3406-F3406-I3406)</x:f>
        <x:v>4309.595071868574</x:v>
      </x:c>
      <x:c r="Q3406" s="7" t="n">
        <x:f>MAX(0,G3406+J3406-P3406)</x:f>
        <x:v>0</x:v>
      </x:c>
      <x:c r="R3406" s="7" t="n">
        <x:f>M3406+MAX(0,K3406-MAX(0,P3406-G3406-J3406))</x:f>
        <x:v>0</x:v>
      </x:c>
      <x:c r="S3406" s="7" t="n">
        <x:f>SUM(O3406,Q3406,R3406)</x:f>
        <x:v>0</x:v>
      </x:c>
      <x:c r="T3406" s="14" t="n">
        <x:f>'Inventory detail'!T28</x:f>
        <x:v>0.11630000000000001</x:v>
      </x:c>
      <x:c r="U3406" s="14" t="n">
        <x:f>'Inventory detail'!U28</x:f>
        <x:v>0.1139255</x:v>
      </x:c>
      <x:c r="V3406" s="9" t="n">
        <x:f>O3406*T3406</x:f>
        <x:v>0</x:v>
      </x:c>
      <x:c r="W3406" s="9" t="n">
        <x:f>Q3406*T3406</x:f>
        <x:v>0</x:v>
      </x:c>
      <x:c r="X3406" s="9" t="n">
        <x:f>R3406*T3406</x:f>
        <x:v>0</x:v>
      </x:c>
      <x:c r="Y3406" s="9" t="n">
        <x:f>S3406*T3406</x:f>
        <x:v>0</x:v>
      </x:c>
      <x:c r="Z3406" s="9" t="n">
        <x:f>IF(ISNUMBER(U3406),S3406*(U3406-T3406),"n.a.")</x:f>
        <x:v>0</x:v>
      </x:c>
      <x:c r="AA3406" s="9" t="n">
        <x:f>IF(ISNUMBER(U3406),Y3406,0)</x:f>
        <x:v>0</x:v>
      </x:c>
      <x:c r="AB3406" s="7" t="n">
        <x:f>MAX(0,L3406-SUM(F3406:K3406))</x:f>
        <x:v>4309.595071868574</x:v>
      </x:c>
    </x:row>
    <x:row r="3407" ht="22" customHeight="1">
      <x:c r="A3407" s="18" t="n">
        <x:f>Summary!F$41</x:f>
        <x:v>46419</x:v>
      </x:c>
      <x:c r="B3407" s="2" t="str">
        <x:f>'Inventory detail'!A29</x:f>
        <x:v>COIL</x:v>
      </x:c>
      <x:c r="C3407" s="2" t="str">
        <x:f>'Inventory detail'!B29</x:f>
        <x:v>10</x:v>
      </x:c>
      <x:c r="D3407" s="2" t="str">
        <x:f>'Inventory detail'!C29</x:f>
        <x:v>11BLK12-4</x:v>
      </x:c>
      <x:c r="E3407" s="10" t="n">
        <x:f>A2281</x:f>
        <x:v>46388</x:v>
      </x:c>
      <x:c r="F3407" s="7" t="n">
        <x:f>O2281</x:f>
        <x:v>7302.0533880903495</x:v>
      </x:c>
      <x:c r="G3407" s="7" t="n">
        <x:f>Q2281</x:f>
        <x:v>0</x:v>
      </x:c>
      <x:c r="H3407" s="7" t="n">
        <x:f>R2281</x:f>
        <x:v>0</x:v>
      </x:c>
      <x:c r="I3407" s="7" t="n">
        <x:f>SUMIFS('PO detail'!$W$60:$W$69,'PO detail'!$V$60:$V$69,"&gt;="&amp;E3407,'PO detail'!$V$60:$V$69,"&lt;"&amp;A3407)</x:f>
        <x:v>0</x:v>
      </x:c>
      <x:c r="J3407" s="7" t="n">
        <x:f>SUMIFS('PO detail'!$X$60:$X$69,'PO detail'!$V$60:$V$69,"&gt;="&amp;E3407,'PO detail'!$V$60:$V$69,"&lt;"&amp;A3407)</x:f>
        <x:v>0</x:v>
      </x:c>
      <x:c r="K3407" s="7" t="n">
        <x:f>SUMIFS('PO detail'!$Y$60:$Y$69,'PO detail'!$V$60:$V$69,"&gt;="&amp;E3407,'PO detail'!$V$60:$V$69,"&lt;"&amp;A3407)</x:f>
        <x:v>0</x:v>
      </x:c>
      <x:c r="L3407" s="7" t="n">
        <x:f>'Inventory detail'!F29*Summary!$K$5*(A3407-E3407)/Summary!$K$6</x:f>
        <x:v>16754.00410677618</x:v>
      </x:c>
      <x:c r="M3407" s="7" t="n">
        <x:f>MAX(0,H3407-L3407)</x:f>
        <x:v>0</x:v>
      </x:c>
      <x:c r="N3407" s="7" t="n">
        <x:f>MAX(0,L3407-H3407)</x:f>
        <x:v>16754.00410677618</x:v>
      </x:c>
      <x:c r="O3407" s="7" t="n">
        <x:f>MAX(0,F3407+I3407-N3407)</x:f>
        <x:v>0</x:v>
      </x:c>
      <x:c r="P3407" s="7" t="n">
        <x:f>MAX(0,N3407-F3407-I3407)</x:f>
        <x:v>9451.950718685832</x:v>
      </x:c>
      <x:c r="Q3407" s="7" t="n">
        <x:f>MAX(0,G3407+J3407-P3407)</x:f>
        <x:v>0</x:v>
      </x:c>
      <x:c r="R3407" s="7" t="n">
        <x:f>M3407+MAX(0,K3407-MAX(0,P3407-G3407-J3407))</x:f>
        <x:v>0</x:v>
      </x:c>
      <x:c r="S3407" s="7" t="n">
        <x:f>SUM(O3407,Q3407,R3407)</x:f>
        <x:v>0</x:v>
      </x:c>
      <x:c r="T3407" s="14" t="n">
        <x:f>'Inventory detail'!T29</x:f>
        <x:v>0.0559</x:v>
      </x:c>
      <x:c r="U3407" s="14" t="n">
        <x:f>'Inventory detail'!U29</x:f>
        <x:v>0.054807999999999996</x:v>
      </x:c>
      <x:c r="V3407" s="9" t="n">
        <x:f>O3407*T3407</x:f>
        <x:v>0</x:v>
      </x:c>
      <x:c r="W3407" s="9" t="n">
        <x:f>Q3407*T3407</x:f>
        <x:v>0</x:v>
      </x:c>
      <x:c r="X3407" s="9" t="n">
        <x:f>R3407*T3407</x:f>
        <x:v>0</x:v>
      </x:c>
      <x:c r="Y3407" s="9" t="n">
        <x:f>S3407*T3407</x:f>
        <x:v>0</x:v>
      </x:c>
      <x:c r="Z3407" s="9" t="n">
        <x:f>IF(ISNUMBER(U3407),S3407*(U3407-T3407),"n.a.")</x:f>
        <x:v>0</x:v>
      </x:c>
      <x:c r="AA3407" s="9" t="n">
        <x:f>IF(ISNUMBER(U3407),Y3407,0)</x:f>
        <x:v>0</x:v>
      </x:c>
      <x:c r="AB3407" s="7" t="n">
        <x:f>MAX(0,L3407-SUM(F3407:K3407))</x:f>
        <x:v>9451.950718685832</x:v>
      </x:c>
    </x:row>
    <x:row r="3408" ht="22" customHeight="1">
      <x:c r="A3408" s="18" t="n">
        <x:f>Summary!F$41</x:f>
        <x:v>46419</x:v>
      </x:c>
      <x:c r="B3408" s="2" t="str">
        <x:f>'Inventory detail'!A30</x:f>
        <x:v>WIRE</x:v>
      </x:c>
      <x:c r="C3408" s="2" t="str">
        <x:f>'Inventory detail'!B30</x:f>
        <x:v>10</x:v>
      </x:c>
      <x:c r="D3408" s="2" t="str">
        <x:f>'Inventory detail'!C30</x:f>
        <x:v>DL716BLK</x:v>
      </x:c>
      <x:c r="E3408" s="10" t="n">
        <x:f>A2282</x:f>
        <x:v>46388</x:v>
      </x:c>
      <x:c r="F3408" s="7" t="n">
        <x:f>O2282</x:f>
        <x:v>106609.03490759752</x:v>
      </x:c>
      <x:c r="G3408" s="7" t="n">
        <x:f>Q2282</x:f>
        <x:v>0</x:v>
      </x:c>
      <x:c r="H3408" s="7" t="n">
        <x:f>R2282</x:f>
        <x:v>0</x:v>
      </x:c>
      <x:c r="I3408" s="7" t="n">
        <x:f>SUMIFS('PO detail'!$W$2007:$W$2011,'PO detail'!$V$2007:$V$2011,"&gt;="&amp;E3408,'PO detail'!$V$2007:$V$2011,"&lt;"&amp;A3408)</x:f>
        <x:v>0</x:v>
      </x:c>
      <x:c r="J3408" s="7" t="n">
        <x:f>SUMIFS('PO detail'!$X$2007:$X$2011,'PO detail'!$V$2007:$V$2011,"&gt;="&amp;E3408,'PO detail'!$V$2007:$V$2011,"&lt;"&amp;A3408)</x:f>
        <x:v>0</x:v>
      </x:c>
      <x:c r="K3408" s="7" t="n">
        <x:f>SUMIFS('PO detail'!$Y$2007:$Y$2011,'PO detail'!$V$2007:$V$2011,"&gt;="&amp;E3408,'PO detail'!$V$2007:$V$2011,"&lt;"&amp;A3408)</x:f>
        <x:v>0</x:v>
      </x:c>
      <x:c r="L3408" s="7" t="n">
        <x:f>'Inventory detail'!F30*Summary!$K$5*(A3408-E3408)/Summary!$K$6</x:f>
        <x:v>16677.618069815195</x:v>
      </x:c>
      <x:c r="M3408" s="7" t="n">
        <x:f>MAX(0,H3408-L3408)</x:f>
        <x:v>0</x:v>
      </x:c>
      <x:c r="N3408" s="7" t="n">
        <x:f>MAX(0,L3408-H3408)</x:f>
        <x:v>16677.618069815195</x:v>
      </x:c>
      <x:c r="O3408" s="7" t="n">
        <x:f>MAX(0,F3408+I3408-N3408)</x:f>
        <x:v>89931.41683778234</x:v>
      </x:c>
      <x:c r="P3408" s="7" t="n">
        <x:f>MAX(0,N3408-F3408-I3408)</x:f>
        <x:v>0</x:v>
      </x:c>
      <x:c r="Q3408" s="7" t="n">
        <x:f>MAX(0,G3408+J3408-P3408)</x:f>
        <x:v>0</x:v>
      </x:c>
      <x:c r="R3408" s="7" t="n">
        <x:f>M3408+MAX(0,K3408-MAX(0,P3408-G3408-J3408))</x:f>
        <x:v>0</x:v>
      </x:c>
      <x:c r="S3408" s="7" t="n">
        <x:f>SUM(O3408,Q3408,R3408)</x:f>
        <x:v>89931.41683778234</x:v>
      </x:c>
      <x:c r="T3408" s="14" t="n">
        <x:f>'Inventory detail'!T30</x:f>
        <x:v>0.0732</x:v>
      </x:c>
      <x:c r="U3408" s="14" t="n">
        <x:f>'Inventory detail'!U30</x:f>
        <x:v>0.0732</x:v>
      </x:c>
      <x:c r="V3408" s="9" t="n">
        <x:f>O3408*T3408</x:f>
        <x:v>6582.979712525667</x:v>
      </x:c>
      <x:c r="W3408" s="9" t="n">
        <x:f>Q3408*T3408</x:f>
        <x:v>0</x:v>
      </x:c>
      <x:c r="X3408" s="9" t="n">
        <x:f>R3408*T3408</x:f>
        <x:v>0</x:v>
      </x:c>
      <x:c r="Y3408" s="9" t="n">
        <x:f>S3408*T3408</x:f>
        <x:v>6582.979712525667</x:v>
      </x:c>
      <x:c r="Z3408" s="9" t="n">
        <x:f>IF(ISNUMBER(U3408),S3408*(U3408-T3408),"n.a.")</x:f>
        <x:v>0</x:v>
      </x:c>
      <x:c r="AA3408" s="9" t="n">
        <x:f>IF(ISNUMBER(U3408),Y3408,0)</x:f>
        <x:v>6582.979712525667</x:v>
      </x:c>
      <x:c r="AB3408" s="7" t="n">
        <x:f>MAX(0,L3408-SUM(F3408:K3408))</x:f>
        <x:v>0</x:v>
      </x:c>
    </x:row>
    <x:row r="3409" ht="22" customHeight="1">
      <x:c r="A3409" s="18" t="n">
        <x:f>Summary!F$41</x:f>
        <x:v>46419</x:v>
      </x:c>
      <x:c r="B3409" s="2" t="str">
        <x:f>'Inventory detail'!A31</x:f>
        <x:v>COIL</x:v>
      </x:c>
      <x:c r="C3409" s="2" t="str">
        <x:f>'Inventory detail'!B31</x:f>
        <x:v>60</x:v>
      </x:c>
      <x:c r="D3409" s="2" t="str">
        <x:f>'Inventory detail'!C31</x:f>
        <x:v>7BLK12-4</x:v>
      </x:c>
      <x:c r="E3409" s="10" t="n">
        <x:f>A2283</x:f>
        <x:v>46388</x:v>
      </x:c>
      <x:c r="F3409" s="7" t="n">
        <x:f>O2283</x:f>
        <x:v>19883.974373716635</x:v>
      </x:c>
      <x:c r="G3409" s="7" t="n">
        <x:f>Q2283</x:f>
        <x:v>0</x:v>
      </x:c>
      <x:c r="H3409" s="7" t="n">
        <x:f>R2283</x:f>
        <x:v>0</x:v>
      </x:c>
      <x:c r="I3409" s="7" t="n">
        <x:f>SUMIFS('PO detail'!$W$1365:$W$1375,'PO detail'!$V$1365:$V$1375,"&gt;="&amp;E3409,'PO detail'!$V$1365:$V$1375,"&lt;"&amp;A3409)</x:f>
        <x:v>0</x:v>
      </x:c>
      <x:c r="J3409" s="7" t="n">
        <x:f>SUMIFS('PO detail'!$X$1365:$X$1375,'PO detail'!$V$1365:$V$1375,"&gt;="&amp;E3409,'PO detail'!$V$1365:$V$1375,"&lt;"&amp;A3409)</x:f>
        <x:v>0</x:v>
      </x:c>
      <x:c r="K3409" s="7" t="n">
        <x:f>SUMIFS('PO detail'!$Y$1365:$Y$1375,'PO detail'!$V$1365:$V$1375,"&gt;="&amp;E3409,'PO detail'!$V$1365:$V$1375,"&lt;"&amp;A3409)</x:f>
        <x:v>0</x:v>
      </x:c>
      <x:c r="L3409" s="7" t="n">
        <x:f>'Inventory detail'!F31*Summary!$K$5*(A3409-E3409)/Summary!$K$6</x:f>
        <x:v>16465.438028747434</x:v>
      </x:c>
      <x:c r="M3409" s="7" t="n">
        <x:f>MAX(0,H3409-L3409)</x:f>
        <x:v>0</x:v>
      </x:c>
      <x:c r="N3409" s="7" t="n">
        <x:f>MAX(0,L3409-H3409)</x:f>
        <x:v>16465.438028747434</x:v>
      </x:c>
      <x:c r="O3409" s="7" t="n">
        <x:f>MAX(0,F3409+I3409-N3409)</x:f>
        <x:v>3418.5363449692013</x:v>
      </x:c>
      <x:c r="P3409" s="7" t="n">
        <x:f>MAX(0,N3409-F3409-I3409)</x:f>
        <x:v>0</x:v>
      </x:c>
      <x:c r="Q3409" s="7" t="n">
        <x:f>MAX(0,G3409+J3409-P3409)</x:f>
        <x:v>0</x:v>
      </x:c>
      <x:c r="R3409" s="7" t="n">
        <x:f>M3409+MAX(0,K3409-MAX(0,P3409-G3409-J3409))</x:f>
        <x:v>0</x:v>
      </x:c>
      <x:c r="S3409" s="7" t="n">
        <x:f>SUM(O3409,Q3409,R3409)</x:f>
        <x:v>3418.5363449692013</x:v>
      </x:c>
      <x:c r="T3409" s="14" t="n">
        <x:f>'Inventory detail'!T31</x:f>
        <x:v>0.032799999999999996</x:v>
      </x:c>
      <x:c r="U3409" s="14" t="n">
        <x:f>'Inventory detail'!U31</x:f>
        <x:v>0.032045</x:v>
      </x:c>
      <x:c r="V3409" s="9" t="n">
        <x:f>O3409*T3409</x:f>
        <x:v>112.1279921149898</x:v>
      </x:c>
      <x:c r="W3409" s="9" t="n">
        <x:f>Q3409*T3409</x:f>
        <x:v>0</x:v>
      </x:c>
      <x:c r="X3409" s="9" t="n">
        <x:f>R3409*T3409</x:f>
        <x:v>0</x:v>
      </x:c>
      <x:c r="Y3409" s="9" t="n">
        <x:f>S3409*T3409</x:f>
        <x:v>112.1279921149898</x:v>
      </x:c>
      <x:c r="Z3409" s="9" t="n">
        <x:f>IF(ISNUMBER(U3409),S3409*(U3409-T3409),"n.a.")</x:f>
        <x:v>-2.5809949404517427</x:v>
      </x:c>
      <x:c r="AA3409" s="9" t="n">
        <x:f>IF(ISNUMBER(U3409),Y3409,0)</x:f>
        <x:v>112.1279921149898</x:v>
      </x:c>
      <x:c r="AB3409" s="7" t="n">
        <x:f>MAX(0,L3409-SUM(F3409:K3409))</x:f>
        <x:v>0</x:v>
      </x:c>
    </x:row>
    <x:row r="3410" ht="22" customHeight="1">
      <x:c r="A3410" s="18" t="n">
        <x:f>Summary!F$41</x:f>
        <x:v>46419</x:v>
      </x:c>
      <x:c r="B3410" s="2" t="str">
        <x:f>'Inventory detail'!A32</x:f>
        <x:v>COIL</x:v>
      </x:c>
      <x:c r="C3410" s="2" t="str">
        <x:f>'Inventory detail'!B32</x:f>
        <x:v>30</x:v>
      </x:c>
      <x:c r="D3410" s="2" t="str">
        <x:f>'Inventory detail'!C32</x:f>
        <x:v>6BLK12-4</x:v>
      </x:c>
      <x:c r="E3410" s="10" t="n">
        <x:f>A2284</x:f>
        <x:v>46388</x:v>
      </x:c>
      <x:c r="F3410" s="7" t="n">
        <x:f>O2284</x:f>
        <x:v>12156.468172484605</x:v>
      </x:c>
      <x:c r="G3410" s="7" t="n">
        <x:f>Q2284</x:f>
        <x:v>0</x:v>
      </x:c>
      <x:c r="H3410" s="7" t="n">
        <x:f>R2284</x:f>
        <x:v>0</x:v>
      </x:c>
      <x:c r="I3410" s="7" t="n">
        <x:f>SUMIFS('PO detail'!$W$923:$W$933,'PO detail'!$V$923:$V$933,"&gt;="&amp;E3410,'PO detail'!$V$923:$V$933,"&lt;"&amp;A3410)</x:f>
        <x:v>0</x:v>
      </x:c>
      <x:c r="J3410" s="7" t="n">
        <x:f>SUMIFS('PO detail'!$X$923:$X$933,'PO detail'!$V$923:$V$933,"&gt;="&amp;E3410,'PO detail'!$V$923:$V$933,"&lt;"&amp;A3410)</x:f>
        <x:v>0</x:v>
      </x:c>
      <x:c r="K3410" s="7" t="n">
        <x:f>SUMIFS('PO detail'!$Y$923:$Y$933,'PO detail'!$V$923:$V$933,"&gt;="&amp;E3410,'PO detail'!$V$923:$V$933,"&lt;"&amp;A3410)</x:f>
        <x:v>0</x:v>
      </x:c>
      <x:c r="L3410" s="7" t="n">
        <x:f>'Inventory detail'!F32*Summary!$K$5*(A3410-E3410)/Summary!$K$6</x:f>
        <x:v>14335.112936344969</x:v>
      </x:c>
      <x:c r="M3410" s="7" t="n">
        <x:f>MAX(0,H3410-L3410)</x:f>
        <x:v>0</x:v>
      </x:c>
      <x:c r="N3410" s="7" t="n">
        <x:f>MAX(0,L3410-H3410)</x:f>
        <x:v>14335.112936344969</x:v>
      </x:c>
      <x:c r="O3410" s="7" t="n">
        <x:f>MAX(0,F3410+I3410-N3410)</x:f>
        <x:v>0</x:v>
      </x:c>
      <x:c r="P3410" s="7" t="n">
        <x:f>MAX(0,N3410-F3410-I3410)</x:f>
        <x:v>2178.644763860364</x:v>
      </x:c>
      <x:c r="Q3410" s="7" t="n">
        <x:f>MAX(0,G3410+J3410-P3410)</x:f>
        <x:v>0</x:v>
      </x:c>
      <x:c r="R3410" s="7" t="n">
        <x:f>M3410+MAX(0,K3410-MAX(0,P3410-G3410-J3410))</x:f>
        <x:v>0</x:v>
      </x:c>
      <x:c r="S3410" s="7" t="n">
        <x:f>SUM(O3410,Q3410,R3410)</x:f>
        <x:v>0</x:v>
      </x:c>
      <x:c r="T3410" s="14" t="n">
        <x:f>'Inventory detail'!T32</x:f>
        <x:v>0.030899999999999997</x:v>
      </x:c>
      <x:c r="U3410" s="14" t="n">
        <x:f>'Inventory detail'!U32</x:f>
        <x:v>0.030277000000000002</x:v>
      </x:c>
      <x:c r="V3410" s="9" t="n">
        <x:f>O3410*T3410</x:f>
        <x:v>0</x:v>
      </x:c>
      <x:c r="W3410" s="9" t="n">
        <x:f>Q3410*T3410</x:f>
        <x:v>0</x:v>
      </x:c>
      <x:c r="X3410" s="9" t="n">
        <x:f>R3410*T3410</x:f>
        <x:v>0</x:v>
      </x:c>
      <x:c r="Y3410" s="9" t="n">
        <x:f>S3410*T3410</x:f>
        <x:v>0</x:v>
      </x:c>
      <x:c r="Z3410" s="9" t="n">
        <x:f>IF(ISNUMBER(U3410),S3410*(U3410-T3410),"n.a.")</x:f>
        <x:v>0</x:v>
      </x:c>
      <x:c r="AA3410" s="9" t="n">
        <x:f>IF(ISNUMBER(U3410),Y3410,0)</x:f>
        <x:v>0</x:v>
      </x:c>
      <x:c r="AB3410" s="7" t="n">
        <x:f>MAX(0,L3410-SUM(F3410:K3410))</x:f>
        <x:v>2178.644763860364</x:v>
      </x:c>
    </x:row>
    <x:row r="3411" ht="22" customHeight="1">
      <x:c r="A3411" s="18" t="n">
        <x:f>Summary!F$41</x:f>
        <x:v>46419</x:v>
      </x:c>
      <x:c r="B3411" s="2" t="str">
        <x:f>'Inventory detail'!A33</x:f>
        <x:v>POUC</x:v>
      </x:c>
      <x:c r="C3411" s="2" t="str">
        <x:f>'Inventory detail'!B33</x:f>
        <x:v>10</x:v>
      </x:c>
      <x:c r="D3411" s="2" t="str">
        <x:f>'Inventory detail'!C33</x:f>
        <x:v>LET3</x:v>
      </x:c>
      <x:c r="E3411" s="10" t="n">
        <x:f>A2285</x:f>
        <x:v>46388</x:v>
      </x:c>
      <x:c r="F3411" s="7" t="n">
        <x:f>O2285</x:f>
        <x:v>0</x:v>
      </x:c>
      <x:c r="G3411" s="7" t="n">
        <x:f>Q2285</x:f>
        <x:v>10191.375770020533</x:v>
      </x:c>
      <x:c r="H3411" s="7" t="n">
        <x:f>R2285</x:f>
        <x:v>0</x:v>
      </x:c>
      <x:c r="I3411" s="7" t="n">
        <x:f>SUMIFS('PO detail'!$W$1503:$W$1509,'PO detail'!$V$1503:$V$1509,"&gt;="&amp;E3411,'PO detail'!$V$1503:$V$1509,"&lt;"&amp;A3411)</x:f>
        <x:v>0</x:v>
      </x:c>
      <x:c r="J3411" s="7" t="n">
        <x:f>SUMIFS('PO detail'!$X$1503:$X$1509,'PO detail'!$V$1503:$V$1509,"&gt;="&amp;E3411,'PO detail'!$V$1503:$V$1509,"&lt;"&amp;A3411)</x:f>
        <x:v>0</x:v>
      </x:c>
      <x:c r="K3411" s="7" t="n">
        <x:f>SUMIFS('PO detail'!$Y$1503:$Y$1509,'PO detail'!$V$1503:$V$1509,"&gt;="&amp;E3411,'PO detail'!$V$1503:$V$1509,"&lt;"&amp;A3411)</x:f>
        <x:v>0</x:v>
      </x:c>
      <x:c r="L3411" s="7" t="n">
        <x:f>'Inventory detail'!F33*Summary!$K$5*(A3411-E3411)/Summary!$K$6</x:f>
        <x:v>13953.182751540042</x:v>
      </x:c>
      <x:c r="M3411" s="7" t="n">
        <x:f>MAX(0,H3411-L3411)</x:f>
        <x:v>0</x:v>
      </x:c>
      <x:c r="N3411" s="7" t="n">
        <x:f>MAX(0,L3411-H3411)</x:f>
        <x:v>13953.182751540042</x:v>
      </x:c>
      <x:c r="O3411" s="7" t="n">
        <x:f>MAX(0,F3411+I3411-N3411)</x:f>
        <x:v>0</x:v>
      </x:c>
      <x:c r="P3411" s="7" t="n">
        <x:f>MAX(0,N3411-F3411-I3411)</x:f>
        <x:v>13953.182751540042</x:v>
      </x:c>
      <x:c r="Q3411" s="7" t="n">
        <x:f>MAX(0,G3411+J3411-P3411)</x:f>
        <x:v>0</x:v>
      </x:c>
      <x:c r="R3411" s="7" t="n">
        <x:f>M3411+MAX(0,K3411-MAX(0,P3411-G3411-J3411))</x:f>
        <x:v>0</x:v>
      </x:c>
      <x:c r="S3411" s="7" t="n">
        <x:f>SUM(O3411,Q3411,R3411)</x:f>
        <x:v>0</x:v>
      </x:c>
      <x:c r="T3411" s="14" t="n">
        <x:f>'Inventory detail'!T33</x:f>
        <x:v>0.044800000000000006</x:v>
      </x:c>
      <x:c r="U3411" s="14" t="n">
        <x:f>'Inventory detail'!U33</x:f>
        <x:v>0.048839999999999995</x:v>
      </x:c>
      <x:c r="V3411" s="9" t="n">
        <x:f>O3411*T3411</x:f>
        <x:v>0</x:v>
      </x:c>
      <x:c r="W3411" s="9" t="n">
        <x:f>Q3411*T3411</x:f>
        <x:v>0</x:v>
      </x:c>
      <x:c r="X3411" s="9" t="n">
        <x:f>R3411*T3411</x:f>
        <x:v>0</x:v>
      </x:c>
      <x:c r="Y3411" s="9" t="n">
        <x:f>S3411*T3411</x:f>
        <x:v>0</x:v>
      </x:c>
      <x:c r="Z3411" s="9" t="n">
        <x:f>IF(ISNUMBER(U3411),S3411*(U3411-T3411),"n.a.")</x:f>
        <x:v>0</x:v>
      </x:c>
      <x:c r="AA3411" s="9" t="n">
        <x:f>IF(ISNUMBER(U3411),Y3411,0)</x:f>
        <x:v>0</x:v>
      </x:c>
      <x:c r="AB3411" s="7" t="n">
        <x:f>MAX(0,L3411-SUM(F3411:K3411))</x:f>
        <x:v>3761.8069815195086</x:v>
      </x:c>
    </x:row>
    <x:row r="3412" ht="22" customHeight="1">
      <x:c r="A3412" s="18" t="n">
        <x:f>Summary!F$41</x:f>
        <x:v>46419</x:v>
      </x:c>
      <x:c r="B3412" s="2" t="str">
        <x:f>'Inventory detail'!A34</x:f>
        <x:v>COIL</x:v>
      </x:c>
      <x:c r="C3412" s="2" t="str">
        <x:f>'Inventory detail'!B34</x:f>
        <x:v>60</x:v>
      </x:c>
      <x:c r="D3412" s="2" t="str">
        <x:f>'Inventory detail'!C34</x:f>
        <x:v>18BLK12-4</x:v>
      </x:c>
      <x:c r="E3412" s="10" t="n">
        <x:f>A2286</x:f>
        <x:v>46388</x:v>
      </x:c>
      <x:c r="F3412" s="7" t="n">
        <x:f>O2286</x:f>
        <x:v>9280.278275154002</x:v>
      </x:c>
      <x:c r="G3412" s="7" t="n">
        <x:f>Q2286</x:f>
        <x:v>0</x:v>
      </x:c>
      <x:c r="H3412" s="7" t="n">
        <x:f>R2286</x:f>
        <x:v>0</x:v>
      </x:c>
      <x:c r="I3412" s="7" t="n">
        <x:f>SUMIFS('PO detail'!$W$1159:$W$1169,'PO detail'!$V$1159:$V$1169,"&gt;="&amp;E3412,'PO detail'!$V$1159:$V$1169,"&lt;"&amp;A3412)</x:f>
        <x:v>0</x:v>
      </x:c>
      <x:c r="J3412" s="7" t="n">
        <x:f>SUMIFS('PO detail'!$X$1159:$X$1169,'PO detail'!$V$1159:$V$1169,"&gt;="&amp;E3412,'PO detail'!$V$1159:$V$1169,"&lt;"&amp;A3412)</x:f>
        <x:v>0</x:v>
      </x:c>
      <x:c r="K3412" s="7" t="n">
        <x:f>SUMIFS('PO detail'!$Y$1159:$Y$1169,'PO detail'!$V$1159:$V$1169,"&gt;="&amp;E3412,'PO detail'!$V$1159:$V$1169,"&lt;"&amp;A3412)</x:f>
        <x:v>0</x:v>
      </x:c>
      <x:c r="L3412" s="7" t="n">
        <x:f>'Inventory detail'!F34*Summary!$K$5*(A3412-E3412)/Summary!$K$6</x:f>
        <x:v>13588.230636550308</x:v>
      </x:c>
      <x:c r="M3412" s="7" t="n">
        <x:f>MAX(0,H3412-L3412)</x:f>
        <x:v>0</x:v>
      </x:c>
      <x:c r="N3412" s="7" t="n">
        <x:f>MAX(0,L3412-H3412)</x:f>
        <x:v>13588.230636550308</x:v>
      </x:c>
      <x:c r="O3412" s="7" t="n">
        <x:f>MAX(0,F3412+I3412-N3412)</x:f>
        <x:v>0</x:v>
      </x:c>
      <x:c r="P3412" s="7" t="n">
        <x:f>MAX(0,N3412-F3412-I3412)</x:f>
        <x:v>4307.9523613963065</x:v>
      </x:c>
      <x:c r="Q3412" s="7" t="n">
        <x:f>MAX(0,G3412+J3412-P3412)</x:f>
        <x:v>0</x:v>
      </x:c>
      <x:c r="R3412" s="7" t="n">
        <x:f>M3412+MAX(0,K3412-MAX(0,P3412-G3412-J3412))</x:f>
        <x:v>0</x:v>
      </x:c>
      <x:c r="S3412" s="7" t="n">
        <x:f>SUM(O3412,Q3412,R3412)</x:f>
        <x:v>0</x:v>
      </x:c>
      <x:c r="T3412" s="14" t="n">
        <x:f>'Inventory detail'!T34</x:f>
        <x:v>0.11630000000000001</x:v>
      </x:c>
      <x:c r="U3412" s="14" t="n">
        <x:f>'Inventory detail'!U34</x:f>
        <x:v>0.1139255</x:v>
      </x:c>
      <x:c r="V3412" s="9" t="n">
        <x:f>O3412*T3412</x:f>
        <x:v>0</x:v>
      </x:c>
      <x:c r="W3412" s="9" t="n">
        <x:f>Q3412*T3412</x:f>
        <x:v>0</x:v>
      </x:c>
      <x:c r="X3412" s="9" t="n">
        <x:f>R3412*T3412</x:f>
        <x:v>0</x:v>
      </x:c>
      <x:c r="Y3412" s="9" t="n">
        <x:f>S3412*T3412</x:f>
        <x:v>0</x:v>
      </x:c>
      <x:c r="Z3412" s="9" t="n">
        <x:f>IF(ISNUMBER(U3412),S3412*(U3412-T3412),"n.a.")</x:f>
        <x:v>0</x:v>
      </x:c>
      <x:c r="AA3412" s="9" t="n">
        <x:f>IF(ISNUMBER(U3412),Y3412,0)</x:f>
        <x:v>0</x:v>
      </x:c>
      <x:c r="AB3412" s="7" t="n">
        <x:f>MAX(0,L3412-SUM(F3412:K3412))</x:f>
        <x:v>4307.9523613963065</x:v>
      </x:c>
    </x:row>
    <x:row r="3413" ht="22" customHeight="1">
      <x:c r="A3413" s="18" t="n">
        <x:f>Summary!F$41</x:f>
        <x:v>46419</x:v>
      </x:c>
      <x:c r="B3413" s="2" t="str">
        <x:f>'Inventory detail'!A35</x:f>
        <x:v>COIL</x:v>
      </x:c>
      <x:c r="C3413" s="2" t="str">
        <x:f>'Inventory detail'!B35</x:f>
        <x:v>60</x:v>
      </x:c>
      <x:c r="D3413" s="2" t="str">
        <x:f>'Inventory detail'!C35</x:f>
        <x:v>8WHT12-4</x:v>
      </x:c>
      <x:c r="E3413" s="10" t="n">
        <x:f>A2287</x:f>
        <x:v>46388</x:v>
      </x:c>
      <x:c r="F3413" s="7" t="n">
        <x:f>O2287</x:f>
        <x:v>14449.272114989732</x:v>
      </x:c>
      <x:c r="G3413" s="7" t="n">
        <x:f>Q2287</x:f>
        <x:v>0</x:v>
      </x:c>
      <x:c r="H3413" s="7" t="n">
        <x:f>R2287</x:f>
        <x:v>0</x:v>
      </x:c>
      <x:c r="I3413" s="7" t="n">
        <x:f>SUMIFS('PO detail'!$W$1421:$W$1431,'PO detail'!$V$1421:$V$1431,"&gt;="&amp;E3413,'PO detail'!$V$1421:$V$1431,"&lt;"&amp;A3413)</x:f>
        <x:v>0</x:v>
      </x:c>
      <x:c r="J3413" s="7" t="n">
        <x:f>SUMIFS('PO detail'!$X$1421:$X$1431,'PO detail'!$V$1421:$V$1431,"&gt;="&amp;E3413,'PO detail'!$V$1421:$V$1431,"&lt;"&amp;A3413)</x:f>
        <x:v>0</x:v>
      </x:c>
      <x:c r="K3413" s="7" t="n">
        <x:f>SUMIFS('PO detail'!$Y$1421:$Y$1431,'PO detail'!$V$1421:$V$1431,"&gt;="&amp;E3413,'PO detail'!$V$1421:$V$1431,"&lt;"&amp;A3413)</x:f>
        <x:v>0</x:v>
      </x:c>
      <x:c r="L3413" s="7" t="n">
        <x:f>'Inventory detail'!F35*Summary!$K$5*(A3413-E3413)/Summary!$K$6</x:f>
        <x:v>13562.76862422998</x:v>
      </x:c>
      <x:c r="M3413" s="7" t="n">
        <x:f>MAX(0,H3413-L3413)</x:f>
        <x:v>0</x:v>
      </x:c>
      <x:c r="N3413" s="7" t="n">
        <x:f>MAX(0,L3413-H3413)</x:f>
        <x:v>13562.76862422998</x:v>
      </x:c>
      <x:c r="O3413" s="7" t="n">
        <x:f>MAX(0,F3413+I3413-N3413)</x:f>
        <x:v>886.503490759751</x:v>
      </x:c>
      <x:c r="P3413" s="7" t="n">
        <x:f>MAX(0,N3413-F3413-I3413)</x:f>
        <x:v>0</x:v>
      </x:c>
      <x:c r="Q3413" s="7" t="n">
        <x:f>MAX(0,G3413+J3413-P3413)</x:f>
        <x:v>0</x:v>
      </x:c>
      <x:c r="R3413" s="7" t="n">
        <x:f>M3413+MAX(0,K3413-MAX(0,P3413-G3413-J3413))</x:f>
        <x:v>0</x:v>
      </x:c>
      <x:c r="S3413" s="7" t="n">
        <x:f>SUM(O3413,Q3413,R3413)</x:f>
        <x:v>886.503490759751</x:v>
      </x:c>
      <x:c r="T3413" s="14" t="n">
        <x:f>'Inventory detail'!T35</x:f>
        <x:v>0.042</x:v>
      </x:c>
      <x:c r="U3413" s="14" t="n">
        <x:f>'Inventory detail'!U35</x:f>
        <x:v>0.041216499999999996</x:v>
      </x:c>
      <x:c r="V3413" s="9" t="n">
        <x:f>O3413*T3413</x:f>
        <x:v>37.23314661190955</x:v>
      </x:c>
      <x:c r="W3413" s="9" t="n">
        <x:f>Q3413*T3413</x:f>
        <x:v>0</x:v>
      </x:c>
      <x:c r="X3413" s="9" t="n">
        <x:f>R3413*T3413</x:f>
        <x:v>0</x:v>
      </x:c>
      <x:c r="Y3413" s="9" t="n">
        <x:f>S3413*T3413</x:f>
        <x:v>37.23314661190955</x:v>
      </x:c>
      <x:c r="Z3413" s="9" t="n">
        <x:f>IF(ISNUMBER(U3413),S3413*(U3413-T3413),"n.a.")</x:f>
        <x:v>-0.6945754850102706</x:v>
      </x:c>
      <x:c r="AA3413" s="9" t="n">
        <x:f>IF(ISNUMBER(U3413),Y3413,0)</x:f>
        <x:v>37.23314661190955</x:v>
      </x:c>
      <x:c r="AB3413" s="7" t="n">
        <x:f>MAX(0,L3413-SUM(F3413:K3413))</x:f>
        <x:v>0</x:v>
      </x:c>
    </x:row>
    <x:row r="3414" ht="22" customHeight="1">
      <x:c r="A3414" s="18" t="n">
        <x:f>Summary!F$41</x:f>
        <x:v>46419</x:v>
      </x:c>
      <x:c r="B3414" s="2" t="str">
        <x:f>'Inventory detail'!A36</x:f>
        <x:v>POUC</x:v>
      </x:c>
      <x:c r="C3414" s="2" t="str">
        <x:f>'Inventory detail'!B36</x:f>
        <x:v>30</x:v>
      </x:c>
      <x:c r="D3414" s="2" t="str">
        <x:f>'Inventory detail'!C36</x:f>
        <x:v>LET5</x:v>
      </x:c>
      <x:c r="E3414" s="10" t="n">
        <x:f>A2288</x:f>
        <x:v>46388</x:v>
      </x:c>
      <x:c r="F3414" s="7" t="n">
        <x:f>O2288</x:f>
        <x:v>12008.017412731</x:v>
      </x:c>
      <x:c r="G3414" s="7" t="n">
        <x:f>Q2288</x:f>
        <x:v>36000</x:v>
      </x:c>
      <x:c r="H3414" s="7" t="n">
        <x:f>R2288</x:f>
        <x:v>0</x:v>
      </x:c>
      <x:c r="I3414" s="7" t="n">
        <x:f>SUMIFS('PO detail'!$W$1646:$W$1650,'PO detail'!$V$1646:$V$1650,"&gt;="&amp;E3414,'PO detail'!$V$1646:$V$1650,"&lt;"&amp;A3414)</x:f>
        <x:v>0</x:v>
      </x:c>
      <x:c r="J3414" s="7" t="n">
        <x:f>SUMIFS('PO detail'!$X$1646:$X$1650,'PO detail'!$V$1646:$V$1650,"&gt;="&amp;E3414,'PO detail'!$V$1646:$V$1650,"&lt;"&amp;A3414)</x:f>
        <x:v>0</x:v>
      </x:c>
      <x:c r="K3414" s="7" t="n">
        <x:f>SUMIFS('PO detail'!$Y$1646:$Y$1650,'PO detail'!$V$1646:$V$1650,"&gt;="&amp;E3414,'PO detail'!$V$1646:$V$1650,"&lt;"&amp;A3414)</x:f>
        <x:v>0</x:v>
      </x:c>
      <x:c r="L3414" s="7" t="n">
        <x:f>'Inventory detail'!F36*Summary!$K$5*(A3414-E3414)/Summary!$K$6</x:f>
        <x:v>12433.945954825462</x:v>
      </x:c>
      <x:c r="M3414" s="7" t="n">
        <x:f>MAX(0,H3414-L3414)</x:f>
        <x:v>0</x:v>
      </x:c>
      <x:c r="N3414" s="7" t="n">
        <x:f>MAX(0,L3414-H3414)</x:f>
        <x:v>12433.945954825462</x:v>
      </x:c>
      <x:c r="O3414" s="7" t="n">
        <x:f>MAX(0,F3414+I3414-N3414)</x:f>
        <x:v>0</x:v>
      </x:c>
      <x:c r="P3414" s="7" t="n">
        <x:f>MAX(0,N3414-F3414-I3414)</x:f>
        <x:v>425.9285420944616</x:v>
      </x:c>
      <x:c r="Q3414" s="7" t="n">
        <x:f>MAX(0,G3414+J3414-P3414)</x:f>
        <x:v>35574.071457905535</x:v>
      </x:c>
      <x:c r="R3414" s="7" t="n">
        <x:f>M3414+MAX(0,K3414-MAX(0,P3414-G3414-J3414))</x:f>
        <x:v>0</x:v>
      </x:c>
      <x:c r="S3414" s="7" t="n">
        <x:f>SUM(O3414,Q3414,R3414)</x:f>
        <x:v>35574.071457905535</x:v>
      </x:c>
      <x:c r="T3414" s="14" t="n">
        <x:f>'Inventory detail'!T36</x:f>
        <x:v>0.0707</x:v>
      </x:c>
      <x:c r="U3414" s="14" t="n">
        <x:f>'Inventory detail'!U36</x:f>
        <x:v>0.077055</x:v>
      </x:c>
      <x:c r="V3414" s="9" t="n">
        <x:f>O3414*T3414</x:f>
        <x:v>0</x:v>
      </x:c>
      <x:c r="W3414" s="9" t="n">
        <x:f>Q3414*T3414</x:f>
        <x:v>2515.0868520739214</x:v>
      </x:c>
      <x:c r="X3414" s="9" t="n">
        <x:f>R3414*T3414</x:f>
        <x:v>0</x:v>
      </x:c>
      <x:c r="Y3414" s="9" t="n">
        <x:f>S3414*T3414</x:f>
        <x:v>2515.0868520739214</x:v>
      </x:c>
      <x:c r="Z3414" s="9" t="n">
        <x:f>IF(ISNUMBER(U3414),S3414*(U3414-T3414),"n.a.")</x:f>
        <x:v>226.07322411498967</x:v>
      </x:c>
      <x:c r="AA3414" s="9" t="n">
        <x:f>IF(ISNUMBER(U3414),Y3414,0)</x:f>
        <x:v>2515.0868520739214</x:v>
      </x:c>
      <x:c r="AB3414" s="7" t="n">
        <x:f>MAX(0,L3414-SUM(F3414:K3414))</x:f>
        <x:v>0</x:v>
      </x:c>
    </x:row>
    <x:row r="3415" ht="22" customHeight="1">
      <x:c r="A3415" s="18" t="n">
        <x:f>Summary!F$41</x:f>
        <x:v>46419</x:v>
      </x:c>
      <x:c r="B3415" s="2" t="str">
        <x:f>'Inventory detail'!A37</x:f>
        <x:v>POUC</x:v>
      </x:c>
      <x:c r="C3415" s="2" t="str">
        <x:f>'Inventory detail'!B37</x:f>
        <x:v>30</x:v>
      </x:c>
      <x:c r="D3415" s="2" t="str">
        <x:f>'Inventory detail'!C37</x:f>
        <x:v>LET3</x:v>
      </x:c>
      <x:c r="E3415" s="10" t="n">
        <x:f>A2289</x:f>
        <x:v>46388</x:v>
      </x:c>
      <x:c r="F3415" s="7" t="n">
        <x:f>O2289</x:f>
        <x:v>0</x:v>
      </x:c>
      <x:c r="G3415" s="7" t="n">
        <x:f>Q2289</x:f>
        <x:v>33953.99490759754</x:v>
      </x:c>
      <x:c r="H3415" s="7" t="n">
        <x:f>R2289</x:f>
        <x:v>0</x:v>
      </x:c>
      <x:c r="I3415" s="7" t="n">
        <x:f>SUMIFS('PO detail'!$W$1641:$W$1645,'PO detail'!$V$1641:$V$1645,"&gt;="&amp;E3415,'PO detail'!$V$1641:$V$1645,"&lt;"&amp;A3415)</x:f>
        <x:v>0</x:v>
      </x:c>
      <x:c r="J3415" s="7" t="n">
        <x:f>SUMIFS('PO detail'!$X$1641:$X$1645,'PO detail'!$V$1641:$V$1645,"&gt;="&amp;E3415,'PO detail'!$V$1641:$V$1645,"&lt;"&amp;A3415)</x:f>
        <x:v>0</x:v>
      </x:c>
      <x:c r="K3415" s="7" t="n">
        <x:f>SUMIFS('PO detail'!$Y$1641:$Y$1645,'PO detail'!$V$1641:$V$1645,"&gt;="&amp;E3415,'PO detail'!$V$1641:$V$1645,"&lt;"&amp;A3415)</x:f>
        <x:v>0</x:v>
      </x:c>
      <x:c r="L3415" s="7" t="n">
        <x:f>'Inventory detail'!F37*Summary!$K$5*(A3415-E3415)/Summary!$K$6</x:f>
        <x:v>12416.978069815195</x:v>
      </x:c>
      <x:c r="M3415" s="7" t="n">
        <x:f>MAX(0,H3415-L3415)</x:f>
        <x:v>0</x:v>
      </x:c>
      <x:c r="N3415" s="7" t="n">
        <x:f>MAX(0,L3415-H3415)</x:f>
        <x:v>12416.978069815195</x:v>
      </x:c>
      <x:c r="O3415" s="7" t="n">
        <x:f>MAX(0,F3415+I3415-N3415)</x:f>
        <x:v>0</x:v>
      </x:c>
      <x:c r="P3415" s="7" t="n">
        <x:f>MAX(0,N3415-F3415-I3415)</x:f>
        <x:v>12416.978069815195</x:v>
      </x:c>
      <x:c r="Q3415" s="7" t="n">
        <x:f>MAX(0,G3415+J3415-P3415)</x:f>
        <x:v>21537.016837782343</x:v>
      </x:c>
      <x:c r="R3415" s="7" t="n">
        <x:f>M3415+MAX(0,K3415-MAX(0,P3415-G3415-J3415))</x:f>
        <x:v>0</x:v>
      </x:c>
      <x:c r="S3415" s="7" t="n">
        <x:f>SUM(O3415,Q3415,R3415)</x:f>
        <x:v>21537.016837782343</x:v>
      </x:c>
      <x:c r="T3415" s="14" t="n">
        <x:f>'Inventory detail'!T37</x:f>
        <x:v>0.044800000000000006</x:v>
      </x:c>
      <x:c r="U3415" s="14" t="n">
        <x:f>'Inventory detail'!U37</x:f>
        <x:v>0.048839999999999995</x:v>
      </x:c>
      <x:c r="V3415" s="9" t="n">
        <x:f>O3415*T3415</x:f>
        <x:v>0</x:v>
      </x:c>
      <x:c r="W3415" s="9" t="n">
        <x:f>Q3415*T3415</x:f>
        <x:v>964.8583543326491</x:v>
      </x:c>
      <x:c r="X3415" s="9" t="n">
        <x:f>R3415*T3415</x:f>
        <x:v>0</x:v>
      </x:c>
      <x:c r="Y3415" s="9" t="n">
        <x:f>S3415*T3415</x:f>
        <x:v>964.8583543326491</x:v>
      </x:c>
      <x:c r="Z3415" s="9" t="n">
        <x:f>IF(ISNUMBER(U3415),S3415*(U3415-T3415),"n.a.")</x:f>
        <x:v>87.00954802464041</x:v>
      </x:c>
      <x:c r="AA3415" s="9" t="n">
        <x:f>IF(ISNUMBER(U3415),Y3415,0)</x:f>
        <x:v>964.8583543326491</x:v>
      </x:c>
      <x:c r="AB3415" s="7" t="n">
        <x:f>MAX(0,L3415-SUM(F3415:K3415))</x:f>
        <x:v>0</x:v>
      </x:c>
    </x:row>
    <x:row r="3416" ht="22" customHeight="1">
      <x:c r="A3416" s="18" t="n">
        <x:f>Summary!F$41</x:f>
        <x:v>46419</x:v>
      </x:c>
      <x:c r="B3416" s="2" t="str">
        <x:f>'Inventory detail'!A38</x:f>
        <x:v>COIL</x:v>
      </x:c>
      <x:c r="C3416" s="2" t="str">
        <x:f>'Inventory detail'!B38</x:f>
        <x:v>10</x:v>
      </x:c>
      <x:c r="D3416" s="2" t="str">
        <x:f>'Inventory detail'!C38</x:f>
        <x:v>8WHT12-4</x:v>
      </x:c>
      <x:c r="E3416" s="10" t="n">
        <x:f>A2290</x:f>
        <x:v>46388</x:v>
      </x:c>
      <x:c r="F3416" s="7" t="n">
        <x:f>O2290</x:f>
        <x:v>5175.975359342916</x:v>
      </x:c>
      <x:c r="G3416" s="7" t="n">
        <x:f>Q2290</x:f>
        <x:v>0</x:v>
      </x:c>
      <x:c r="H3416" s="7" t="n">
        <x:f>R2290</x:f>
        <x:v>0</x:v>
      </x:c>
      <x:c r="I3416" s="7" t="n">
        <x:f>SUMIFS('PO detail'!$W$549:$W$558,'PO detail'!$V$549:$V$558,"&gt;="&amp;E3416,'PO detail'!$V$549:$V$558,"&lt;"&amp;A3416)</x:f>
        <x:v>0</x:v>
      </x:c>
      <x:c r="J3416" s="7" t="n">
        <x:f>SUMIFS('PO detail'!$X$549:$X$558,'PO detail'!$V$549:$V$558,"&gt;="&amp;E3416,'PO detail'!$V$549:$V$558,"&lt;"&amp;A3416)</x:f>
        <x:v>0</x:v>
      </x:c>
      <x:c r="K3416" s="7" t="n">
        <x:f>SUMIFS('PO detail'!$Y$549:$Y$558,'PO detail'!$V$549:$V$558,"&gt;="&amp;E3416,'PO detail'!$V$549:$V$558,"&lt;"&amp;A3416)</x:f>
        <x:v>0</x:v>
      </x:c>
      <x:c r="L3416" s="7" t="n">
        <x:f>'Inventory detail'!F38*Summary!$K$5*(A3416-E3416)/Summary!$K$6</x:f>
        <x:v>12298.151950718686</x:v>
      </x:c>
      <x:c r="M3416" s="7" t="n">
        <x:f>MAX(0,H3416-L3416)</x:f>
        <x:v>0</x:v>
      </x:c>
      <x:c r="N3416" s="7" t="n">
        <x:f>MAX(0,L3416-H3416)</x:f>
        <x:v>12298.151950718686</x:v>
      </x:c>
      <x:c r="O3416" s="7" t="n">
        <x:f>MAX(0,F3416+I3416-N3416)</x:f>
        <x:v>0</x:v>
      </x:c>
      <x:c r="P3416" s="7" t="n">
        <x:f>MAX(0,N3416-F3416-I3416)</x:f>
        <x:v>7122.17659137577</x:v>
      </x:c>
      <x:c r="Q3416" s="7" t="n">
        <x:f>MAX(0,G3416+J3416-P3416)</x:f>
        <x:v>0</x:v>
      </x:c>
      <x:c r="R3416" s="7" t="n">
        <x:f>M3416+MAX(0,K3416-MAX(0,P3416-G3416-J3416))</x:f>
        <x:v>0</x:v>
      </x:c>
      <x:c r="S3416" s="7" t="n">
        <x:f>SUM(O3416,Q3416,R3416)</x:f>
        <x:v>0</x:v>
      </x:c>
      <x:c r="T3416" s="14" t="n">
        <x:f>'Inventory detail'!T38</x:f>
        <x:v>0.042</x:v>
      </x:c>
      <x:c r="U3416" s="14" t="n">
        <x:f>'Inventory detail'!U38</x:f>
        <x:v>0.041216499999999996</x:v>
      </x:c>
      <x:c r="V3416" s="9" t="n">
        <x:f>O3416*T3416</x:f>
        <x:v>0</x:v>
      </x:c>
      <x:c r="W3416" s="9" t="n">
        <x:f>Q3416*T3416</x:f>
        <x:v>0</x:v>
      </x:c>
      <x:c r="X3416" s="9" t="n">
        <x:f>R3416*T3416</x:f>
        <x:v>0</x:v>
      </x:c>
      <x:c r="Y3416" s="9" t="n">
        <x:f>S3416*T3416</x:f>
        <x:v>0</x:v>
      </x:c>
      <x:c r="Z3416" s="9" t="n">
        <x:f>IF(ISNUMBER(U3416),S3416*(U3416-T3416),"n.a.")</x:f>
        <x:v>0</x:v>
      </x:c>
      <x:c r="AA3416" s="9" t="n">
        <x:f>IF(ISNUMBER(U3416),Y3416,0)</x:f>
        <x:v>0</x:v>
      </x:c>
      <x:c r="AB3416" s="7" t="n">
        <x:f>MAX(0,L3416-SUM(F3416:K3416))</x:f>
        <x:v>7122.17659137577</x:v>
      </x:c>
    </x:row>
    <x:row r="3417" ht="22" customHeight="1">
      <x:c r="A3417" s="18" t="n">
        <x:f>Summary!F$41</x:f>
        <x:v>46419</x:v>
      </x:c>
      <x:c r="B3417" s="2" t="str">
        <x:f>'Inventory detail'!A39</x:f>
        <x:v>COIL</x:v>
      </x:c>
      <x:c r="C3417" s="2" t="str">
        <x:f>'Inventory detail'!B39</x:f>
        <x:v>10</x:v>
      </x:c>
      <x:c r="D3417" s="2" t="str">
        <x:f>'Inventory detail'!C39</x:f>
        <x:v>10WHT12-4</x:v>
      </x:c>
      <x:c r="E3417" s="10" t="n">
        <x:f>A2291</x:f>
        <x:v>46388</x:v>
      </x:c>
      <x:c r="F3417" s="7" t="n">
        <x:f>O2291</x:f>
        <x:v>5972.895277207392</x:v>
      </x:c>
      <x:c r="G3417" s="7" t="n">
        <x:f>Q2291</x:f>
        <x:v>0</x:v>
      </x:c>
      <x:c r="H3417" s="7" t="n">
        <x:f>R2291</x:f>
        <x:v>0</x:v>
      </x:c>
      <x:c r="I3417" s="7" t="n">
        <x:f>SUMIFS('PO detail'!$W$45:$W$57,'PO detail'!$V$45:$V$57,"&gt;="&amp;E3417,'PO detail'!$V$45:$V$57,"&lt;"&amp;A3417)</x:f>
        <x:v>0</x:v>
      </x:c>
      <x:c r="J3417" s="7" t="n">
        <x:f>SUMIFS('PO detail'!$X$45:$X$57,'PO detail'!$V$45:$V$57,"&gt;="&amp;E3417,'PO detail'!$V$45:$V$57,"&lt;"&amp;A3417)</x:f>
        <x:v>0</x:v>
      </x:c>
      <x:c r="K3417" s="7" t="n">
        <x:f>SUMIFS('PO detail'!$Y$45:$Y$57,'PO detail'!$V$45:$V$57,"&gt;="&amp;E3417,'PO detail'!$V$45:$V$57,"&lt;"&amp;A3417)</x:f>
        <x:v>0</x:v>
      </x:c>
      <x:c r="L3417" s="7" t="n">
        <x:f>'Inventory detail'!F39*Summary!$K$5*(A3417-E3417)/Summary!$K$6</x:f>
        <x:v>11967.145790554414</x:v>
      </x:c>
      <x:c r="M3417" s="7" t="n">
        <x:f>MAX(0,H3417-L3417)</x:f>
        <x:v>0</x:v>
      </x:c>
      <x:c r="N3417" s="7" t="n">
        <x:f>MAX(0,L3417-H3417)</x:f>
        <x:v>11967.145790554414</x:v>
      </x:c>
      <x:c r="O3417" s="7" t="n">
        <x:f>MAX(0,F3417+I3417-N3417)</x:f>
        <x:v>0</x:v>
      </x:c>
      <x:c r="P3417" s="7" t="n">
        <x:f>MAX(0,N3417-F3417-I3417)</x:f>
        <x:v>5994.250513347022</x:v>
      </x:c>
      <x:c r="Q3417" s="7" t="n">
        <x:f>MAX(0,G3417+J3417-P3417)</x:f>
        <x:v>0</x:v>
      </x:c>
      <x:c r="R3417" s="7" t="n">
        <x:f>M3417+MAX(0,K3417-MAX(0,P3417-G3417-J3417))</x:f>
        <x:v>0</x:v>
      </x:c>
      <x:c r="S3417" s="7" t="n">
        <x:f>SUM(O3417,Q3417,R3417)</x:f>
        <x:v>0</x:v>
      </x:c>
      <x:c r="T3417" s="14" t="n">
        <x:f>'Inventory detail'!T39</x:f>
        <x:v>0.0584</x:v>
      </x:c>
      <x:c r="U3417" s="14" t="n">
        <x:f>'Inventory detail'!U39</x:f>
        <x:v>0.057239</x:v>
      </x:c>
      <x:c r="V3417" s="9" t="n">
        <x:f>O3417*T3417</x:f>
        <x:v>0</x:v>
      </x:c>
      <x:c r="W3417" s="9" t="n">
        <x:f>Q3417*T3417</x:f>
        <x:v>0</x:v>
      </x:c>
      <x:c r="X3417" s="9" t="n">
        <x:f>R3417*T3417</x:f>
        <x:v>0</x:v>
      </x:c>
      <x:c r="Y3417" s="9" t="n">
        <x:f>S3417*T3417</x:f>
        <x:v>0</x:v>
      </x:c>
      <x:c r="Z3417" s="9" t="n">
        <x:f>IF(ISNUMBER(U3417),S3417*(U3417-T3417),"n.a.")</x:f>
        <x:v>0</x:v>
      </x:c>
      <x:c r="AA3417" s="9" t="n">
        <x:f>IF(ISNUMBER(U3417),Y3417,0)</x:f>
        <x:v>0</x:v>
      </x:c>
      <x:c r="AB3417" s="7" t="n">
        <x:f>MAX(0,L3417-SUM(F3417:K3417))</x:f>
        <x:v>5994.250513347022</x:v>
      </x:c>
    </x:row>
    <x:row r="3418" ht="22" customHeight="1">
      <x:c r="A3418" s="18" t="n">
        <x:f>Summary!F$41</x:f>
        <x:v>46419</x:v>
      </x:c>
      <x:c r="B3418" s="2" t="str">
        <x:f>'Inventory detail'!A40</x:f>
        <x:v>COIL</x:v>
      </x:c>
      <x:c r="C3418" s="2" t="str">
        <x:f>'Inventory detail'!B40</x:f>
        <x:v>60</x:v>
      </x:c>
      <x:c r="D3418" s="2" t="str">
        <x:f>'Inventory detail'!C40</x:f>
        <x:v>25BLK12-4</x:v>
      </x:c>
      <x:c r="E3418" s="10" t="n">
        <x:f>A2292</x:f>
        <x:v>46388</x:v>
      </x:c>
      <x:c r="F3418" s="7" t="n">
        <x:f>O2292</x:f>
        <x:v>14540.853223819298</x:v>
      </x:c>
      <x:c r="G3418" s="7" t="n">
        <x:f>Q2292</x:f>
        <x:v>0</x:v>
      </x:c>
      <x:c r="H3418" s="7" t="n">
        <x:f>R2292</x:f>
        <x:v>0</x:v>
      </x:c>
      <x:c r="I3418" s="7" t="n">
        <x:f>SUMIFS('PO detail'!$W$1226:$W$1237,'PO detail'!$V$1226:$V$1237,"&gt;="&amp;E3418,'PO detail'!$V$1226:$V$1237,"&lt;"&amp;A3418)</x:f>
        <x:v>0</x:v>
      </x:c>
      <x:c r="J3418" s="7" t="n">
        <x:f>SUMIFS('PO detail'!$X$1226:$X$1237,'PO detail'!$V$1226:$V$1237,"&gt;="&amp;E3418,'PO detail'!$V$1226:$V$1237,"&lt;"&amp;A3418)</x:f>
        <x:v>0</x:v>
      </x:c>
      <x:c r="K3418" s="7" t="n">
        <x:f>SUMIFS('PO detail'!$Y$1226:$Y$1237,'PO detail'!$V$1226:$V$1237,"&gt;="&amp;E3418,'PO detail'!$V$1226:$V$1237,"&lt;"&amp;A3418)</x:f>
        <x:v>0</x:v>
      </x:c>
      <x:c r="L3418" s="7" t="n">
        <x:f>'Inventory detail'!F40*Summary!$K$5*(A3418-E3418)/Summary!$K$6</x:f>
        <x:v>11831.35178644764</x:v>
      </x:c>
      <x:c r="M3418" s="7" t="n">
        <x:f>MAX(0,H3418-L3418)</x:f>
        <x:v>0</x:v>
      </x:c>
      <x:c r="N3418" s="7" t="n">
        <x:f>MAX(0,L3418-H3418)</x:f>
        <x:v>11831.35178644764</x:v>
      </x:c>
      <x:c r="O3418" s="7" t="n">
        <x:f>MAX(0,F3418+I3418-N3418)</x:f>
        <x:v>2709.5014373716585</x:v>
      </x:c>
      <x:c r="P3418" s="7" t="n">
        <x:f>MAX(0,N3418-F3418-I3418)</x:f>
        <x:v>0</x:v>
      </x:c>
      <x:c r="Q3418" s="7" t="n">
        <x:f>MAX(0,G3418+J3418-P3418)</x:f>
        <x:v>0</x:v>
      </x:c>
      <x:c r="R3418" s="7" t="n">
        <x:f>M3418+MAX(0,K3418-MAX(0,P3418-G3418-J3418))</x:f>
        <x:v>0</x:v>
      </x:c>
      <x:c r="S3418" s="7" t="n">
        <x:f>SUM(O3418,Q3418,R3418)</x:f>
        <x:v>2709.5014373716585</x:v>
      </x:c>
      <x:c r="T3418" s="14" t="n">
        <x:f>'Inventory detail'!T40</x:f>
        <x:v>0.1632</x:v>
      </x:c>
      <x:c r="U3418" s="14" t="n">
        <x:f>'Inventory detail'!U40</x:f>
        <x:v>0.1598935</x:v>
      </x:c>
      <x:c r="V3418" s="9" t="n">
        <x:f>O3418*T3418</x:f>
        <x:v>442.1906345790547</x:v>
      </x:c>
      <x:c r="W3418" s="9" t="n">
        <x:f>Q3418*T3418</x:f>
        <x:v>0</x:v>
      </x:c>
      <x:c r="X3418" s="9" t="n">
        <x:f>R3418*T3418</x:f>
        <x:v>0</x:v>
      </x:c>
      <x:c r="Y3418" s="9" t="n">
        <x:f>S3418*T3418</x:f>
        <x:v>442.1906345790547</x:v>
      </x:c>
      <x:c r="Z3418" s="9" t="n">
        <x:f>IF(ISNUMBER(U3418),S3418*(U3418-T3418),"n.a.")</x:f>
        <x:v>-8.958966502669437</x:v>
      </x:c>
      <x:c r="AA3418" s="9" t="n">
        <x:f>IF(ISNUMBER(U3418),Y3418,0)</x:f>
        <x:v>442.1906345790547</x:v>
      </x:c>
      <x:c r="AB3418" s="7" t="n">
        <x:f>MAX(0,L3418-SUM(F3418:K3418))</x:f>
        <x:v>0</x:v>
      </x:c>
    </x:row>
    <x:row r="3419" ht="22" customHeight="1">
      <x:c r="A3419" s="18" t="n">
        <x:f>Summary!F$41</x:f>
        <x:v>46419</x:v>
      </x:c>
      <x:c r="B3419" s="2" t="str">
        <x:f>'Inventory detail'!A41</x:f>
        <x:v>COIL</x:v>
      </x:c>
      <x:c r="C3419" s="2" t="str">
        <x:f>'Inventory detail'!B41</x:f>
        <x:v>60</x:v>
      </x:c>
      <x:c r="D3419" s="2" t="str">
        <x:f>'Inventory detail'!C41</x:f>
        <x:v>20BLK12-4</x:v>
      </x:c>
      <x:c r="E3419" s="10" t="n">
        <x:f>A2293</x:f>
        <x:v>46388</x:v>
      </x:c>
      <x:c r="F3419" s="7" t="n">
        <x:f>O2293</x:f>
        <x:v>13832.863408624231</x:v>
      </x:c>
      <x:c r="G3419" s="7" t="n">
        <x:f>Q2293</x:f>
        <x:v>0</x:v>
      </x:c>
      <x:c r="H3419" s="7" t="n">
        <x:f>R2293</x:f>
        <x:v>0</x:v>
      </x:c>
      <x:c r="I3419" s="7" t="n">
        <x:f>SUMIFS('PO detail'!$W$1187:$W$1197,'PO detail'!$V$1187:$V$1197,"&gt;="&amp;E3419,'PO detail'!$V$1187:$V$1197,"&lt;"&amp;A3419)</x:f>
        <x:v>0</x:v>
      </x:c>
      <x:c r="J3419" s="7" t="n">
        <x:f>SUMIFS('PO detail'!$X$1187:$X$1197,'PO detail'!$V$1187:$V$1197,"&gt;="&amp;E3419,'PO detail'!$V$1187:$V$1197,"&lt;"&amp;A3419)</x:f>
        <x:v>0</x:v>
      </x:c>
      <x:c r="K3419" s="7" t="n">
        <x:f>SUMIFS('PO detail'!$Y$1187:$Y$1197,'PO detail'!$V$1187:$V$1197,"&gt;="&amp;E3419,'PO detail'!$V$1187:$V$1197,"&lt;"&amp;A3419)</x:f>
        <x:v>0</x:v>
      </x:c>
      <x:c r="L3419" s="7" t="n">
        <x:f>'Inventory detail'!F41*Summary!$K$5*(A3419-E3419)/Summary!$K$6</x:f>
        <x:v>11797.395646817247</x:v>
      </x:c>
      <x:c r="M3419" s="7" t="n">
        <x:f>MAX(0,H3419-L3419)</x:f>
        <x:v>0</x:v>
      </x:c>
      <x:c r="N3419" s="7" t="n">
        <x:f>MAX(0,L3419-H3419)</x:f>
        <x:v>11797.395646817247</x:v>
      </x:c>
      <x:c r="O3419" s="7" t="n">
        <x:f>MAX(0,F3419+I3419-N3419)</x:f>
        <x:v>2035.4677618069836</x:v>
      </x:c>
      <x:c r="P3419" s="7" t="n">
        <x:f>MAX(0,N3419-F3419-I3419)</x:f>
        <x:v>0</x:v>
      </x:c>
      <x:c r="Q3419" s="7" t="n">
        <x:f>MAX(0,G3419+J3419-P3419)</x:f>
        <x:v>0</x:v>
      </x:c>
      <x:c r="R3419" s="7" t="n">
        <x:f>M3419+MAX(0,K3419-MAX(0,P3419-G3419-J3419))</x:f>
        <x:v>0</x:v>
      </x:c>
      <x:c r="S3419" s="7" t="n">
        <x:f>SUM(O3419,Q3419,R3419)</x:f>
        <x:v>2035.4677618069836</x:v>
      </x:c>
      <x:c r="T3419" s="14" t="n">
        <x:f>'Inventory detail'!T41</x:f>
        <x:v>0.1246</x:v>
      </x:c>
      <x:c r="U3419" s="14" t="n">
        <x:f>'Inventory detail'!U41</x:f>
        <x:v>0.1221025</x:v>
      </x:c>
      <x:c r="V3419" s="9" t="n">
        <x:f>O3419*T3419</x:f>
        <x:v>253.61928312115018</x:v>
      </x:c>
      <x:c r="W3419" s="9" t="n">
        <x:f>Q3419*T3419</x:f>
        <x:v>0</x:v>
      </x:c>
      <x:c r="X3419" s="9" t="n">
        <x:f>R3419*T3419</x:f>
        <x:v>0</x:v>
      </x:c>
      <x:c r="Y3419" s="9" t="n">
        <x:f>S3419*T3419</x:f>
        <x:v>253.61928312115018</x:v>
      </x:c>
      <x:c r="Z3419" s="9" t="n">
        <x:f>IF(ISNUMBER(U3419),S3419*(U3419-T3419),"n.a.")</x:f>
        <x:v>-5.083580735112941</x:v>
      </x:c>
      <x:c r="AA3419" s="9" t="n">
        <x:f>IF(ISNUMBER(U3419),Y3419,0)</x:f>
        <x:v>253.61928312115018</x:v>
      </x:c>
      <x:c r="AB3419" s="7" t="n">
        <x:f>MAX(0,L3419-SUM(F3419:K3419))</x:f>
        <x:v>0</x:v>
      </x:c>
    </x:row>
    <x:row r="3420" ht="22" customHeight="1">
      <x:c r="A3420" s="18" t="n">
        <x:f>Summary!F$41</x:f>
        <x:v>46419</x:v>
      </x:c>
      <x:c r="B3420" s="2" t="str">
        <x:f>'Inventory detail'!A42</x:f>
        <x:v>COIL</x:v>
      </x:c>
      <x:c r="C3420" s="2" t="str">
        <x:f>'Inventory detail'!B42</x:f>
        <x:v>10</x:v>
      </x:c>
      <x:c r="D3420" s="2" t="str">
        <x:f>'Inventory detail'!C42</x:f>
        <x:v>13BLK12-4</x:v>
      </x:c>
      <x:c r="E3420" s="10" t="n">
        <x:f>A2294</x:f>
        <x:v>46388</x:v>
      </x:c>
      <x:c r="F3420" s="7" t="n">
        <x:f>O2294</x:f>
        <x:v>0</x:v>
      </x:c>
      <x:c r="G3420" s="7" t="n">
        <x:f>Q2294</x:f>
        <x:v>0</x:v>
      </x:c>
      <x:c r="H3420" s="7" t="n">
        <x:f>R2294</x:f>
        <x:v>0</x:v>
      </x:c>
      <x:c r="I3420" s="7" t="n">
        <x:f>SUMIFS('PO detail'!$W$130:$W$141,'PO detail'!$V$130:$V$141,"&gt;="&amp;E3420,'PO detail'!$V$130:$V$141,"&lt;"&amp;A3420)</x:f>
        <x:v>0</x:v>
      </x:c>
      <x:c r="J3420" s="7" t="n">
        <x:f>SUMIFS('PO detail'!$X$130:$X$141,'PO detail'!$V$130:$V$141,"&gt;="&amp;E3420,'PO detail'!$V$130:$V$141,"&lt;"&amp;A3420)</x:f>
        <x:v>0</x:v>
      </x:c>
      <x:c r="K3420" s="7" t="n">
        <x:f>SUMIFS('PO detail'!$Y$130:$Y$141,'PO detail'!$V$130:$V$141,"&gt;="&amp;E3420,'PO detail'!$V$130:$V$141,"&lt;"&amp;A3420)</x:f>
        <x:v>0</x:v>
      </x:c>
      <x:c r="L3420" s="7" t="n">
        <x:f>'Inventory detail'!F42*Summary!$K$5*(A3420-E3420)/Summary!$K$6</x:f>
        <x:v>11644.623572895276</x:v>
      </x:c>
      <x:c r="M3420" s="7" t="n">
        <x:f>MAX(0,H3420-L3420)</x:f>
        <x:v>0</x:v>
      </x:c>
      <x:c r="N3420" s="7" t="n">
        <x:f>MAX(0,L3420-H3420)</x:f>
        <x:v>11644.623572895276</x:v>
      </x:c>
      <x:c r="O3420" s="7" t="n">
        <x:f>MAX(0,F3420+I3420-N3420)</x:f>
        <x:v>0</x:v>
      </x:c>
      <x:c r="P3420" s="7" t="n">
        <x:f>MAX(0,N3420-F3420-I3420)</x:f>
        <x:v>11644.623572895276</x:v>
      </x:c>
      <x:c r="Q3420" s="7" t="n">
        <x:f>MAX(0,G3420+J3420-P3420)</x:f>
        <x:v>0</x:v>
      </x:c>
      <x:c r="R3420" s="7" t="n">
        <x:f>M3420+MAX(0,K3420-MAX(0,P3420-G3420-J3420))</x:f>
        <x:v>0</x:v>
      </x:c>
      <x:c r="S3420" s="7" t="n">
        <x:f>SUM(O3420,Q3420,R3420)</x:f>
        <x:v>0</x:v>
      </x:c>
      <x:c r="T3420" s="14" t="n">
        <x:f>'Inventory detail'!T42</x:f>
        <x:v>0.0674</x:v>
      </x:c>
      <x:c r="U3420" s="14" t="n">
        <x:f>'Inventory detail'!U42</x:f>
        <x:v>0.0659685</x:v>
      </x:c>
      <x:c r="V3420" s="9" t="n">
        <x:f>O3420*T3420</x:f>
        <x:v>0</x:v>
      </x:c>
      <x:c r="W3420" s="9" t="n">
        <x:f>Q3420*T3420</x:f>
        <x:v>0</x:v>
      </x:c>
      <x:c r="X3420" s="9" t="n">
        <x:f>R3420*T3420</x:f>
        <x:v>0</x:v>
      </x:c>
      <x:c r="Y3420" s="9" t="n">
        <x:f>S3420*T3420</x:f>
        <x:v>0</x:v>
      </x:c>
      <x:c r="Z3420" s="9" t="n">
        <x:f>IF(ISNUMBER(U3420),S3420*(U3420-T3420),"n.a.")</x:f>
        <x:v>0</x:v>
      </x:c>
      <x:c r="AA3420" s="9" t="n">
        <x:f>IF(ISNUMBER(U3420),Y3420,0)</x:f>
        <x:v>0</x:v>
      </x:c>
      <x:c r="AB3420" s="7" t="n">
        <x:f>MAX(0,L3420-SUM(F3420:K3420))</x:f>
        <x:v>11644.623572895276</x:v>
      </x:c>
    </x:row>
    <x:row r="3421" ht="22" customHeight="1">
      <x:c r="A3421" s="18" t="n">
        <x:f>Summary!F$41</x:f>
        <x:v>46419</x:v>
      </x:c>
      <x:c r="B3421" s="2" t="str">
        <x:f>'Inventory detail'!A43</x:f>
        <x:v>COIL</x:v>
      </x:c>
      <x:c r="C3421" s="2" t="str">
        <x:f>'Inventory detail'!B43</x:f>
        <x:v>10</x:v>
      </x:c>
      <x:c r="D3421" s="2" t="str">
        <x:f>'Inventory detail'!C43</x:f>
        <x:v>22BLK12-4</x:v>
      </x:c>
      <x:c r="E3421" s="10" t="n">
        <x:f>A2295</x:f>
        <x:v>46388</x:v>
      </x:c>
      <x:c r="F3421" s="7" t="n">
        <x:f>O2295</x:f>
        <x:v>507.80287474332727</x:v>
      </x:c>
      <x:c r="G3421" s="7" t="n">
        <x:f>Q2295</x:f>
        <x:v>0</x:v>
      </x:c>
      <x:c r="H3421" s="7" t="n">
        <x:f>R2295</x:f>
        <x:v>0</x:v>
      </x:c>
      <x:c r="I3421" s="7" t="n">
        <x:f>SUMIFS('PO detail'!$W$301:$W$313,'PO detail'!$V$301:$V$313,"&gt;="&amp;E3421,'PO detail'!$V$301:$V$313,"&lt;"&amp;A3421)</x:f>
        <x:v>0</x:v>
      </x:c>
      <x:c r="J3421" s="7" t="n">
        <x:f>SUMIFS('PO detail'!$X$301:$X$313,'PO detail'!$V$301:$V$313,"&gt;="&amp;E3421,'PO detail'!$V$301:$V$313,"&lt;"&amp;A3421)</x:f>
        <x:v>0</x:v>
      </x:c>
      <x:c r="K3421" s="7" t="n">
        <x:f>SUMIFS('PO detail'!$Y$301:$Y$313,'PO detail'!$V$301:$V$313,"&gt;="&amp;E3421,'PO detail'!$V$301:$V$313,"&lt;"&amp;A3421)</x:f>
        <x:v>0</x:v>
      </x:c>
      <x:c r="L3421" s="7" t="n">
        <x:f>'Inventory detail'!F43*Summary!$K$5*(A3421-E3421)/Summary!$K$6</x:f>
        <x:v>11585.215605749487</x:v>
      </x:c>
      <x:c r="M3421" s="7" t="n">
        <x:f>MAX(0,H3421-L3421)</x:f>
        <x:v>0</x:v>
      </x:c>
      <x:c r="N3421" s="7" t="n">
        <x:f>MAX(0,L3421-H3421)</x:f>
        <x:v>11585.215605749487</x:v>
      </x:c>
      <x:c r="O3421" s="7" t="n">
        <x:f>MAX(0,F3421+I3421-N3421)</x:f>
        <x:v>0</x:v>
      </x:c>
      <x:c r="P3421" s="7" t="n">
        <x:f>MAX(0,N3421-F3421-I3421)</x:f>
        <x:v>11077.41273100616</x:v>
      </x:c>
      <x:c r="Q3421" s="7" t="n">
        <x:f>MAX(0,G3421+J3421-P3421)</x:f>
        <x:v>0</x:v>
      </x:c>
      <x:c r="R3421" s="7" t="n">
        <x:f>M3421+MAX(0,K3421-MAX(0,P3421-G3421-J3421))</x:f>
        <x:v>0</x:v>
      </x:c>
      <x:c r="S3421" s="7" t="n">
        <x:f>SUM(O3421,Q3421,R3421)</x:f>
        <x:v>0</x:v>
      </x:c>
      <x:c r="T3421" s="14" t="n">
        <x:f>'Inventory detail'!T43</x:f>
        <x:v>0.1321</x:v>
      </x:c>
      <x:c r="U3421" s="14" t="n">
        <x:f>'Inventory detail'!U43</x:f>
        <x:v>0.129506</x:v>
      </x:c>
      <x:c r="V3421" s="9" t="n">
        <x:f>O3421*T3421</x:f>
        <x:v>0</x:v>
      </x:c>
      <x:c r="W3421" s="9" t="n">
        <x:f>Q3421*T3421</x:f>
        <x:v>0</x:v>
      </x:c>
      <x:c r="X3421" s="9" t="n">
        <x:f>R3421*T3421</x:f>
        <x:v>0</x:v>
      </x:c>
      <x:c r="Y3421" s="9" t="n">
        <x:f>S3421*T3421</x:f>
        <x:v>0</x:v>
      </x:c>
      <x:c r="Z3421" s="9" t="n">
        <x:f>IF(ISNUMBER(U3421),S3421*(U3421-T3421),"n.a.")</x:f>
        <x:v>0</x:v>
      </x:c>
      <x:c r="AA3421" s="9" t="n">
        <x:f>IF(ISNUMBER(U3421),Y3421,0)</x:f>
        <x:v>0</x:v>
      </x:c>
      <x:c r="AB3421" s="7" t="n">
        <x:f>MAX(0,L3421-SUM(F3421:K3421))</x:f>
        <x:v>11077.41273100616</x:v>
      </x:c>
    </x:row>
    <x:row r="3422" ht="22" customHeight="1">
      <x:c r="A3422" s="18" t="n">
        <x:f>Summary!F$41</x:f>
        <x:v>46419</x:v>
      </x:c>
      <x:c r="B3422" s="2" t="str">
        <x:f>'Inventory detail'!A44</x:f>
        <x:v>POUC</x:v>
      </x:c>
      <x:c r="C3422" s="2" t="str">
        <x:f>'Inventory detail'!B44</x:f>
        <x:v>10</x:v>
      </x:c>
      <x:c r="D3422" s="2" t="str">
        <x:f>'Inventory detail'!C44</x:f>
        <x:v>LET10</x:v>
      </x:c>
      <x:c r="E3422" s="10" t="n">
        <x:f>A2296</x:f>
        <x:v>46388</x:v>
      </x:c>
      <x:c r="F3422" s="7" t="n">
        <x:f>O2296</x:f>
        <x:v>16699.785462012318</x:v>
      </x:c>
      <x:c r="G3422" s="7" t="n">
        <x:f>Q2296</x:f>
        <x:v>61000</x:v>
      </x:c>
      <x:c r="H3422" s="7" t="n">
        <x:f>R2296</x:f>
        <x:v>0</x:v>
      </x:c>
      <x:c r="I3422" s="7" t="n">
        <x:f>SUMIFS('PO detail'!$W$1498:$W$1502,'PO detail'!$V$1498:$V$1502,"&gt;="&amp;E3422,'PO detail'!$V$1498:$V$1502,"&lt;"&amp;A3422)</x:f>
        <x:v>0</x:v>
      </x:c>
      <x:c r="J3422" s="7" t="n">
        <x:f>SUMIFS('PO detail'!$X$1498:$X$1502,'PO detail'!$V$1498:$V$1502,"&gt;="&amp;E3422,'PO detail'!$V$1498:$V$1502,"&lt;"&amp;A3422)</x:f>
        <x:v>0</x:v>
      </x:c>
      <x:c r="K3422" s="7" t="n">
        <x:f>SUMIFS('PO detail'!$Y$1498:$Y$1502,'PO detail'!$V$1498:$V$1502,"&gt;="&amp;E3422,'PO detail'!$V$1498:$V$1502,"&lt;"&amp;A3422)</x:f>
        <x:v>0</x:v>
      </x:c>
      <x:c r="L3422" s="7" t="n">
        <x:f>'Inventory detail'!F44*Summary!$K$5*(A3422-E3422)/Summary!$K$6</x:f>
        <x:v>11551.269650924025</x:v>
      </x:c>
      <x:c r="M3422" s="7" t="n">
        <x:f>MAX(0,H3422-L3422)</x:f>
        <x:v>0</x:v>
      </x:c>
      <x:c r="N3422" s="7" t="n">
        <x:f>MAX(0,L3422-H3422)</x:f>
        <x:v>11551.269650924025</x:v>
      </x:c>
      <x:c r="O3422" s="7" t="n">
        <x:f>MAX(0,F3422+I3422-N3422)</x:f>
        <x:v>5148.515811088293</x:v>
      </x:c>
      <x:c r="P3422" s="7" t="n">
        <x:f>MAX(0,N3422-F3422-I3422)</x:f>
        <x:v>0</x:v>
      </x:c>
      <x:c r="Q3422" s="7" t="n">
        <x:f>MAX(0,G3422+J3422-P3422)</x:f>
        <x:v>61000</x:v>
      </x:c>
      <x:c r="R3422" s="7" t="n">
        <x:f>M3422+MAX(0,K3422-MAX(0,P3422-G3422-J3422))</x:f>
        <x:v>0</x:v>
      </x:c>
      <x:c r="S3422" s="7" t="n">
        <x:f>SUM(O3422,Q3422,R3422)</x:f>
        <x:v>66148.51581108829</x:v>
      </x:c>
      <x:c r="T3422" s="14" t="n">
        <x:f>'Inventory detail'!T44</x:f>
        <x:v>0.1495</x:v>
      </x:c>
      <x:c r="U3422" s="14" t="n">
        <x:f>'Inventory detail'!U44</x:f>
        <x:v>0.16302</x:v>
      </x:c>
      <x:c r="V3422" s="9" t="n">
        <x:f>O3422*T3422</x:f>
        <x:v>769.7031137576997</x:v>
      </x:c>
      <x:c r="W3422" s="9" t="n">
        <x:f>Q3422*T3422</x:f>
        <x:v>9119.5</x:v>
      </x:c>
      <x:c r="X3422" s="9" t="n">
        <x:f>R3422*T3422</x:f>
        <x:v>0</x:v>
      </x:c>
      <x:c r="Y3422" s="9" t="n">
        <x:f>S3422*T3422</x:f>
        <x:v>9889.2031137577</x:v>
      </x:c>
      <x:c r="Z3422" s="9" t="n">
        <x:f>IF(ISNUMBER(U3422),S3422*(U3422-T3422),"n.a.")</x:f>
        <x:v>894.3279337659139</x:v>
      </x:c>
      <x:c r="AA3422" s="9" t="n">
        <x:f>IF(ISNUMBER(U3422),Y3422,0)</x:f>
        <x:v>9889.2031137577</x:v>
      </x:c>
      <x:c r="AB3422" s="7" t="n">
        <x:f>MAX(0,L3422-SUM(F3422:K3422))</x:f>
        <x:v>0</x:v>
      </x:c>
    </x:row>
    <x:row r="3423" ht="22" customHeight="1">
      <x:c r="A3423" s="18" t="n">
        <x:f>Summary!F$41</x:f>
        <x:v>46419</x:v>
      </x:c>
      <x:c r="B3423" s="2" t="str">
        <x:f>'Inventory detail'!A45</x:f>
        <x:v>COIL</x:v>
      </x:c>
      <x:c r="C3423" s="2" t="str">
        <x:f>'Inventory detail'!B45</x:f>
        <x:v>10</x:v>
      </x:c>
      <x:c r="D3423" s="2" t="str">
        <x:f>'Inventory detail'!C45</x:f>
        <x:v>25BLK12-4</x:v>
      </x:c>
      <x:c r="E3423" s="10" t="n">
        <x:f>A2297</x:f>
        <x:v>46388</x:v>
      </x:c>
      <x:c r="F3423" s="7" t="n">
        <x:f>O2297</x:f>
        <x:v>0</x:v>
      </x:c>
      <x:c r="G3423" s="7" t="n">
        <x:f>Q2297</x:f>
        <x:v>0</x:v>
      </x:c>
      <x:c r="H3423" s="7" t="n">
        <x:f>R2297</x:f>
        <x:v>0</x:v>
      </x:c>
      <x:c r="I3423" s="7" t="n">
        <x:f>SUMIFS('PO detail'!$W$330:$W$342,'PO detail'!$V$330:$V$342,"&gt;="&amp;E3423,'PO detail'!$V$330:$V$342,"&lt;"&amp;A3423)</x:f>
        <x:v>0</x:v>
      </x:c>
      <x:c r="J3423" s="7" t="n">
        <x:f>SUMIFS('PO detail'!$X$330:$X$342,'PO detail'!$V$330:$V$342,"&gt;="&amp;E3423,'PO detail'!$V$330:$V$342,"&lt;"&amp;A3423)</x:f>
        <x:v>0</x:v>
      </x:c>
      <x:c r="K3423" s="7" t="n">
        <x:f>SUMIFS('PO detail'!$Y$330:$Y$342,'PO detail'!$V$330:$V$342,"&gt;="&amp;E3423,'PO detail'!$V$330:$V$342,"&lt;"&amp;A3423)</x:f>
        <x:v>0</x:v>
      </x:c>
      <x:c r="L3423" s="7" t="n">
        <x:f>'Inventory detail'!F45*Summary!$K$5*(A3423-E3423)/Summary!$K$6</x:f>
        <x:v>11152.3613963039</x:v>
      </x:c>
      <x:c r="M3423" s="7" t="n">
        <x:f>MAX(0,H3423-L3423)</x:f>
        <x:v>0</x:v>
      </x:c>
      <x:c r="N3423" s="7" t="n">
        <x:f>MAX(0,L3423-H3423)</x:f>
        <x:v>11152.3613963039</x:v>
      </x:c>
      <x:c r="O3423" s="7" t="n">
        <x:f>MAX(0,F3423+I3423-N3423)</x:f>
        <x:v>0</x:v>
      </x:c>
      <x:c r="P3423" s="7" t="n">
        <x:f>MAX(0,N3423-F3423-I3423)</x:f>
        <x:v>11152.3613963039</x:v>
      </x:c>
      <x:c r="Q3423" s="7" t="n">
        <x:f>MAX(0,G3423+J3423-P3423)</x:f>
        <x:v>0</x:v>
      </x:c>
      <x:c r="R3423" s="7" t="n">
        <x:f>M3423+MAX(0,K3423-MAX(0,P3423-G3423-J3423))</x:f>
        <x:v>0</x:v>
      </x:c>
      <x:c r="S3423" s="7" t="n">
        <x:f>SUM(O3423,Q3423,R3423)</x:f>
        <x:v>0</x:v>
      </x:c>
      <x:c r="T3423" s="14" t="n">
        <x:f>'Inventory detail'!T45</x:f>
        <x:v>0.1632</x:v>
      </x:c>
      <x:c r="U3423" s="14" t="n">
        <x:f>'Inventory detail'!U45</x:f>
        <x:v>0.1598935</x:v>
      </x:c>
      <x:c r="V3423" s="9" t="n">
        <x:f>O3423*T3423</x:f>
        <x:v>0</x:v>
      </x:c>
      <x:c r="W3423" s="9" t="n">
        <x:f>Q3423*T3423</x:f>
        <x:v>0</x:v>
      </x:c>
      <x:c r="X3423" s="9" t="n">
        <x:f>R3423*T3423</x:f>
        <x:v>0</x:v>
      </x:c>
      <x:c r="Y3423" s="9" t="n">
        <x:f>S3423*T3423</x:f>
        <x:v>0</x:v>
      </x:c>
      <x:c r="Z3423" s="9" t="n">
        <x:f>IF(ISNUMBER(U3423),S3423*(U3423-T3423),"n.a.")</x:f>
        <x:v>0</x:v>
      </x:c>
      <x:c r="AA3423" s="9" t="n">
        <x:f>IF(ISNUMBER(U3423),Y3423,0)</x:f>
        <x:v>0</x:v>
      </x:c>
      <x:c r="AB3423" s="7" t="n">
        <x:f>MAX(0,L3423-SUM(F3423:K3423))</x:f>
        <x:v>11152.3613963039</x:v>
      </x:c>
    </x:row>
    <x:row r="3424" ht="22" customHeight="1">
      <x:c r="A3424" s="18" t="n">
        <x:f>Summary!F$41</x:f>
        <x:v>46419</x:v>
      </x:c>
      <x:c r="B3424" s="2" t="str">
        <x:f>'Inventory detail'!A46</x:f>
        <x:v>COIL</x:v>
      </x:c>
      <x:c r="C3424" s="2" t="str">
        <x:f>'Inventory detail'!B46</x:f>
        <x:v>60</x:v>
      </x:c>
      <x:c r="D3424" s="2" t="str">
        <x:f>'Inventory detail'!C46</x:f>
        <x:v>10WHT12-4</x:v>
      </x:c>
      <x:c r="E3424" s="10" t="n">
        <x:f>A2298</x:f>
        <x:v>46388</x:v>
      </x:c>
      <x:c r="F3424" s="7" t="n">
        <x:f>O2298</x:f>
        <x:v>19209.660123203284</x:v>
      </x:c>
      <x:c r="G3424" s="7" t="n">
        <x:f>Q2298</x:f>
        <x:v>0</x:v>
      </x:c>
      <x:c r="H3424" s="7" t="n">
        <x:f>R2298</x:f>
        <x:v>0</x:v>
      </x:c>
      <x:c r="I3424" s="7" t="n">
        <x:f>SUMIFS('PO detail'!$W$1030:$W$1040,'PO detail'!$V$1030:$V$1040,"&gt;="&amp;E3424,'PO detail'!$V$1030:$V$1040,"&lt;"&amp;A3424)</x:f>
        <x:v>0</x:v>
      </x:c>
      <x:c r="J3424" s="7" t="n">
        <x:f>SUMIFS('PO detail'!$X$1030:$X$1040,'PO detail'!$V$1030:$V$1040,"&gt;="&amp;E3424,'PO detail'!$V$1030:$V$1040,"&lt;"&amp;A3424)</x:f>
        <x:v>0</x:v>
      </x:c>
      <x:c r="K3424" s="7" t="n">
        <x:f>SUMIFS('PO detail'!$Y$1030:$Y$1040,'PO detail'!$V$1030:$V$1040,"&gt;="&amp;E3424,'PO detail'!$V$1030:$V$1040,"&lt;"&amp;A3424)</x:f>
        <x:v>0</x:v>
      </x:c>
      <x:c r="L3424" s="7" t="n">
        <x:f>'Inventory detail'!F46*Summary!$K$5*(A3424-E3424)/Summary!$K$6</x:f>
        <x:v>10957.149240246406</x:v>
      </x:c>
      <x:c r="M3424" s="7" t="n">
        <x:f>MAX(0,H3424-L3424)</x:f>
        <x:v>0</x:v>
      </x:c>
      <x:c r="N3424" s="7" t="n">
        <x:f>MAX(0,L3424-H3424)</x:f>
        <x:v>10957.149240246406</x:v>
      </x:c>
      <x:c r="O3424" s="7" t="n">
        <x:f>MAX(0,F3424+I3424-N3424)</x:f>
        <x:v>8252.510882956878</x:v>
      </x:c>
      <x:c r="P3424" s="7" t="n">
        <x:f>MAX(0,N3424-F3424-I3424)</x:f>
        <x:v>0</x:v>
      </x:c>
      <x:c r="Q3424" s="7" t="n">
        <x:f>MAX(0,G3424+J3424-P3424)</x:f>
        <x:v>0</x:v>
      </x:c>
      <x:c r="R3424" s="7" t="n">
        <x:f>M3424+MAX(0,K3424-MAX(0,P3424-G3424-J3424))</x:f>
        <x:v>0</x:v>
      </x:c>
      <x:c r="S3424" s="7" t="n">
        <x:f>SUM(O3424,Q3424,R3424)</x:f>
        <x:v>8252.510882956878</x:v>
      </x:c>
      <x:c r="T3424" s="14" t="n">
        <x:f>'Inventory detail'!T46</x:f>
        <x:v>0.0584</x:v>
      </x:c>
      <x:c r="U3424" s="14" t="n">
        <x:f>'Inventory detail'!U46</x:f>
        <x:v>0.057239</x:v>
      </x:c>
      <x:c r="V3424" s="9" t="n">
        <x:f>O3424*T3424</x:f>
        <x:v>481.9466355646817</x:v>
      </x:c>
      <x:c r="W3424" s="9" t="n">
        <x:f>Q3424*T3424</x:f>
        <x:v>0</x:v>
      </x:c>
      <x:c r="X3424" s="9" t="n">
        <x:f>R3424*T3424</x:f>
        <x:v>0</x:v>
      </x:c>
      <x:c r="Y3424" s="9" t="n">
        <x:f>S3424*T3424</x:f>
        <x:v>481.9466355646817</x:v>
      </x:c>
      <x:c r="Z3424" s="9" t="n">
        <x:f>IF(ISNUMBER(U3424),S3424*(U3424-T3424),"n.a.")</x:f>
        <x:v>-9.581165135112954</x:v>
      </x:c>
      <x:c r="AA3424" s="9" t="n">
        <x:f>IF(ISNUMBER(U3424),Y3424,0)</x:f>
        <x:v>481.9466355646817</x:v>
      </x:c>
      <x:c r="AB3424" s="7" t="n">
        <x:f>MAX(0,L3424-SUM(F3424:K3424))</x:f>
        <x:v>0</x:v>
      </x:c>
    </x:row>
    <x:row r="3425" ht="22" customHeight="1">
      <x:c r="A3425" s="18" t="n">
        <x:f>Summary!F$41</x:f>
        <x:v>46419</x:v>
      </x:c>
      <x:c r="B3425" s="2" t="str">
        <x:f>'Inventory detail'!A47</x:f>
        <x:v>COIL</x:v>
      </x:c>
      <x:c r="C3425" s="2" t="str">
        <x:f>'Inventory detail'!B47</x:f>
        <x:v>30</x:v>
      </x:c>
      <x:c r="D3425" s="2" t="str">
        <x:f>'Inventory detail'!C47</x:f>
        <x:v>14BLK12-4</x:v>
      </x:c>
      <x:c r="E3425" s="10" t="n">
        <x:f>A2299</x:f>
        <x:v>46388</x:v>
      </x:c>
      <x:c r="F3425" s="7" t="n">
        <x:f>O2299</x:f>
        <x:v>11192.61700205339</x:v>
      </x:c>
      <x:c r="G3425" s="7" t="n">
        <x:f>Q2299</x:f>
        <x:v>0</x:v>
      </x:c>
      <x:c r="H3425" s="7" t="n">
        <x:f>R2299</x:f>
        <x:v>0</x:v>
      </x:c>
      <x:c r="I3425" s="7" t="n">
        <x:f>SUMIFS('PO detail'!$W$760:$W$770,'PO detail'!$V$760:$V$770,"&gt;="&amp;E3425,'PO detail'!$V$760:$V$770,"&lt;"&amp;A3425)</x:f>
        <x:v>0</x:v>
      </x:c>
      <x:c r="J3425" s="7" t="n">
        <x:f>SUMIFS('PO detail'!$X$760:$X$770,'PO detail'!$V$760:$V$770,"&gt;="&amp;E3425,'PO detail'!$V$760:$V$770,"&lt;"&amp;A3425)</x:f>
        <x:v>0</x:v>
      </x:c>
      <x:c r="K3425" s="7" t="n">
        <x:f>SUMIFS('PO detail'!$Y$760:$Y$770,'PO detail'!$V$760:$V$770,"&gt;="&amp;E3425,'PO detail'!$V$760:$V$770,"&lt;"&amp;A3425)</x:f>
        <x:v>0</x:v>
      </x:c>
      <x:c r="L3425" s="7" t="n">
        <x:f>'Inventory detail'!F47*Summary!$K$5*(A3425-E3425)/Summary!$K$6</x:f>
        <x:v>10778.915154004106</x:v>
      </x:c>
      <x:c r="M3425" s="7" t="n">
        <x:f>MAX(0,H3425-L3425)</x:f>
        <x:v>0</x:v>
      </x:c>
      <x:c r="N3425" s="7" t="n">
        <x:f>MAX(0,L3425-H3425)</x:f>
        <x:v>10778.915154004106</x:v>
      </x:c>
      <x:c r="O3425" s="7" t="n">
        <x:f>MAX(0,F3425+I3425-N3425)</x:f>
        <x:v>413.7018480492843</x:v>
      </x:c>
      <x:c r="P3425" s="7" t="n">
        <x:f>MAX(0,N3425-F3425-I3425)</x:f>
        <x:v>0</x:v>
      </x:c>
      <x:c r="Q3425" s="7" t="n">
        <x:f>MAX(0,G3425+J3425-P3425)</x:f>
        <x:v>0</x:v>
      </x:c>
      <x:c r="R3425" s="7" t="n">
        <x:f>M3425+MAX(0,K3425-MAX(0,P3425-G3425-J3425))</x:f>
        <x:v>0</x:v>
      </x:c>
      <x:c r="S3425" s="7" t="n">
        <x:f>SUM(O3425,Q3425,R3425)</x:f>
        <x:v>413.7018480492843</x:v>
      </x:c>
      <x:c r="T3425" s="14" t="n">
        <x:f>'Inventory detail'!T47</x:f>
        <x:v>0.0729</x:v>
      </x:c>
      <x:c r="U3425" s="14" t="n">
        <x:f>'Inventory detail'!U47</x:f>
        <x:v>0.07149349999999999</x:v>
      </x:c>
      <x:c r="V3425" s="9" t="n">
        <x:f>O3425*T3425</x:f>
        <x:v>30.158864722792828</x:v>
      </x:c>
      <x:c r="W3425" s="9" t="n">
        <x:f>Q3425*T3425</x:f>
        <x:v>0</x:v>
      </x:c>
      <x:c r="X3425" s="9" t="n">
        <x:f>R3425*T3425</x:f>
        <x:v>0</x:v>
      </x:c>
      <x:c r="Y3425" s="9" t="n">
        <x:f>S3425*T3425</x:f>
        <x:v>30.158864722792828</x:v>
      </x:c>
      <x:c r="Z3425" s="9" t="n">
        <x:f>IF(ISNUMBER(U3425),S3425*(U3425-T3425),"n.a.")</x:f>
        <x:v>-0.5818716492813262</x:v>
      </x:c>
      <x:c r="AA3425" s="9" t="n">
        <x:f>IF(ISNUMBER(U3425),Y3425,0)</x:f>
        <x:v>30.158864722792828</x:v>
      </x:c>
      <x:c r="AB3425" s="7" t="n">
        <x:f>MAX(0,L3425-SUM(F3425:K3425))</x:f>
        <x:v>0</x:v>
      </x:c>
    </x:row>
    <x:row r="3426" ht="22" customHeight="1">
      <x:c r="A3426" s="18" t="n">
        <x:f>Summary!F$41</x:f>
        <x:v>46419</x:v>
      </x:c>
      <x:c r="B3426" s="2" t="str">
        <x:f>'Inventory detail'!A48</x:f>
        <x:v>COIL</x:v>
      </x:c>
      <x:c r="C3426" s="2" t="str">
        <x:f>'Inventory detail'!B48</x:f>
        <x:v>30</x:v>
      </x:c>
      <x:c r="D3426" s="2" t="str">
        <x:f>'Inventory detail'!C48</x:f>
        <x:v>9BLK12-4</x:v>
      </x:c>
      <x:c r="E3426" s="10" t="n">
        <x:f>A2300</x:f>
        <x:v>46388</x:v>
      </x:c>
      <x:c r="F3426" s="7" t="n">
        <x:f>O2300</x:f>
        <x:v>7791.581108829567</x:v>
      </x:c>
      <x:c r="G3426" s="7" t="n">
        <x:f>Q2300</x:f>
        <x:v>0</x:v>
      </x:c>
      <x:c r="H3426" s="7" t="n">
        <x:f>R2300</x:f>
        <x:v>0</x:v>
      </x:c>
      <x:c r="I3426" s="7" t="n">
        <x:f>SUMIFS('PO detail'!$W$982:$W$992,'PO detail'!$V$982:$V$992,"&gt;="&amp;E3426,'PO detail'!$V$982:$V$992,"&lt;"&amp;A3426)</x:f>
        <x:v>0</x:v>
      </x:c>
      <x:c r="J3426" s="7" t="n">
        <x:f>SUMIFS('PO detail'!$X$982:$X$992,'PO detail'!$V$982:$V$992,"&gt;="&amp;E3426,'PO detail'!$V$982:$V$992,"&lt;"&amp;A3426)</x:f>
        <x:v>0</x:v>
      </x:c>
      <x:c r="K3426" s="7" t="n">
        <x:f>SUMIFS('PO detail'!$Y$982:$Y$992,'PO detail'!$V$982:$V$992,"&gt;="&amp;E3426,'PO detail'!$V$982:$V$992,"&lt;"&amp;A3426)</x:f>
        <x:v>0</x:v>
      </x:c>
      <x:c r="L3426" s="7" t="n">
        <x:f>'Inventory detail'!F48*Summary!$K$5*(A3426-E3426)/Summary!$K$6</x:f>
        <x:v>10668.58316221766</x:v>
      </x:c>
      <x:c r="M3426" s="7" t="n">
        <x:f>MAX(0,H3426-L3426)</x:f>
        <x:v>0</x:v>
      </x:c>
      <x:c r="N3426" s="7" t="n">
        <x:f>MAX(0,L3426-H3426)</x:f>
        <x:v>10668.58316221766</x:v>
      </x:c>
      <x:c r="O3426" s="7" t="n">
        <x:f>MAX(0,F3426+I3426-N3426)</x:f>
        <x:v>0</x:v>
      </x:c>
      <x:c r="P3426" s="7" t="n">
        <x:f>MAX(0,N3426-F3426-I3426)</x:f>
        <x:v>2877.0020533880925</x:v>
      </x:c>
      <x:c r="Q3426" s="7" t="n">
        <x:f>MAX(0,G3426+J3426-P3426)</x:f>
        <x:v>0</x:v>
      </x:c>
      <x:c r="R3426" s="7" t="n">
        <x:f>M3426+MAX(0,K3426-MAX(0,P3426-G3426-J3426))</x:f>
        <x:v>0</x:v>
      </x:c>
      <x:c r="S3426" s="7" t="n">
        <x:f>SUM(O3426,Q3426,R3426)</x:f>
        <x:v>0</x:v>
      </x:c>
      <x:c r="T3426" s="14" t="n">
        <x:f>'Inventory detail'!T48</x:f>
        <x:v>0.0394</x:v>
      </x:c>
      <x:c r="U3426" s="14" t="n">
        <x:f>'Inventory detail'!U48</x:f>
        <x:v>0.038674999999999994</x:v>
      </x:c>
      <x:c r="V3426" s="9" t="n">
        <x:f>O3426*T3426</x:f>
        <x:v>0</x:v>
      </x:c>
      <x:c r="W3426" s="9" t="n">
        <x:f>Q3426*T3426</x:f>
        <x:v>0</x:v>
      </x:c>
      <x:c r="X3426" s="9" t="n">
        <x:f>R3426*T3426</x:f>
        <x:v>0</x:v>
      </x:c>
      <x:c r="Y3426" s="9" t="n">
        <x:f>S3426*T3426</x:f>
        <x:v>0</x:v>
      </x:c>
      <x:c r="Z3426" s="9" t="n">
        <x:f>IF(ISNUMBER(U3426),S3426*(U3426-T3426),"n.a.")</x:f>
        <x:v>0</x:v>
      </x:c>
      <x:c r="AA3426" s="9" t="n">
        <x:f>IF(ISNUMBER(U3426),Y3426,0)</x:f>
        <x:v>0</x:v>
      </x:c>
      <x:c r="AB3426" s="7" t="n">
        <x:f>MAX(0,L3426-SUM(F3426:K3426))</x:f>
        <x:v>2877.0020533880925</x:v>
      </x:c>
    </x:row>
    <x:row r="3427" ht="22" customHeight="1">
      <x:c r="A3427" s="18" t="n">
        <x:f>Summary!F$41</x:f>
        <x:v>46419</x:v>
      </x:c>
      <x:c r="B3427" s="2" t="str">
        <x:f>'Inventory detail'!A49</x:f>
        <x:v>COIL</x:v>
      </x:c>
      <x:c r="C3427" s="2" t="str">
        <x:f>'Inventory detail'!B49</x:f>
        <x:v>60</x:v>
      </x:c>
      <x:c r="D3427" s="2" t="str">
        <x:f>'Inventory detail'!C49</x:f>
        <x:v>11BLK12-4</x:v>
      </x:c>
      <x:c r="E3427" s="10" t="n">
        <x:f>A2301</x:f>
        <x:v>46388</x:v>
      </x:c>
      <x:c r="F3427" s="7" t="n">
        <x:f>O2301</x:f>
        <x:v>10787.278193018477</x:v>
      </x:c>
      <x:c r="G3427" s="7" t="n">
        <x:f>Q2301</x:f>
        <x:v>0</x:v>
      </x:c>
      <x:c r="H3427" s="7" t="n">
        <x:f>R2301</x:f>
        <x:v>0</x:v>
      </x:c>
      <x:c r="I3427" s="7" t="n">
        <x:f>SUMIFS('PO detail'!$W$1043:$W$1050,'PO detail'!$V$1043:$V$1050,"&gt;="&amp;E3427,'PO detail'!$V$1043:$V$1050,"&lt;"&amp;A3427)</x:f>
        <x:v>0</x:v>
      </x:c>
      <x:c r="J3427" s="7" t="n">
        <x:f>SUMIFS('PO detail'!$X$1043:$X$1050,'PO detail'!$V$1043:$V$1050,"&gt;="&amp;E3427,'PO detail'!$V$1043:$V$1050,"&lt;"&amp;A3427)</x:f>
        <x:v>0</x:v>
      </x:c>
      <x:c r="K3427" s="7" t="n">
        <x:f>SUMIFS('PO detail'!$Y$1043:$Y$1050,'PO detail'!$V$1043:$V$1050,"&gt;="&amp;E3427,'PO detail'!$V$1043:$V$1050,"&lt;"&amp;A3427)</x:f>
        <x:v>0</x:v>
      </x:c>
      <x:c r="L3427" s="7" t="n">
        <x:f>'Inventory detail'!F49*Summary!$K$5*(A3427-E3427)/Summary!$K$6</x:f>
        <x:v>9378.504476386037</x:v>
      </x:c>
      <x:c r="M3427" s="7" t="n">
        <x:f>MAX(0,H3427-L3427)</x:f>
        <x:v>0</x:v>
      </x:c>
      <x:c r="N3427" s="7" t="n">
        <x:f>MAX(0,L3427-H3427)</x:f>
        <x:v>9378.504476386037</x:v>
      </x:c>
      <x:c r="O3427" s="7" t="n">
        <x:f>MAX(0,F3427+I3427-N3427)</x:f>
        <x:v>1408.7737166324405</x:v>
      </x:c>
      <x:c r="P3427" s="7" t="n">
        <x:f>MAX(0,N3427-F3427-I3427)</x:f>
        <x:v>0</x:v>
      </x:c>
      <x:c r="Q3427" s="7" t="n">
        <x:f>MAX(0,G3427+J3427-P3427)</x:f>
        <x:v>0</x:v>
      </x:c>
      <x:c r="R3427" s="7" t="n">
        <x:f>M3427+MAX(0,K3427-MAX(0,P3427-G3427-J3427))</x:f>
        <x:v>0</x:v>
      </x:c>
      <x:c r="S3427" s="7" t="n">
        <x:f>SUM(O3427,Q3427,R3427)</x:f>
        <x:v>1408.7737166324405</x:v>
      </x:c>
      <x:c r="T3427" s="14" t="n">
        <x:f>'Inventory detail'!T49</x:f>
        <x:v>0.0559</x:v>
      </x:c>
      <x:c r="U3427" s="14" t="n">
        <x:f>'Inventory detail'!U49</x:f>
        <x:v>0.054807999999999996</x:v>
      </x:c>
      <x:c r="V3427" s="9" t="n">
        <x:f>O3427*T3427</x:f>
        <x:v>78.75045075975342</x:v>
      </x:c>
      <x:c r="W3427" s="9" t="n">
        <x:f>Q3427*T3427</x:f>
        <x:v>0</x:v>
      </x:c>
      <x:c r="X3427" s="9" t="n">
        <x:f>R3427*T3427</x:f>
        <x:v>0</x:v>
      </x:c>
      <x:c r="Y3427" s="9" t="n">
        <x:f>S3427*T3427</x:f>
        <x:v>78.75045075975342</x:v>
      </x:c>
      <x:c r="Z3427" s="9" t="n">
        <x:f>IF(ISNUMBER(U3427),S3427*(U3427-T3427),"n.a.")</x:f>
        <x:v>-1.5383808985626288</x:v>
      </x:c>
      <x:c r="AA3427" s="9" t="n">
        <x:f>IF(ISNUMBER(U3427),Y3427,0)</x:f>
        <x:v>78.75045075975342</x:v>
      </x:c>
      <x:c r="AB3427" s="7" t="n">
        <x:f>MAX(0,L3427-SUM(F3427:K3427))</x:f>
        <x:v>0</x:v>
      </x:c>
    </x:row>
    <x:row r="3428" ht="22" customHeight="1">
      <x:c r="A3428" s="18" t="n">
        <x:f>Summary!F$41</x:f>
        <x:v>46419</x:v>
      </x:c>
      <x:c r="B3428" s="2" t="str">
        <x:f>'Inventory detail'!A50</x:f>
        <x:v>COIL</x:v>
      </x:c>
      <x:c r="C3428" s="2" t="str">
        <x:f>'Inventory detail'!B50</x:f>
        <x:v>60</x:v>
      </x:c>
      <x:c r="D3428" s="2" t="str">
        <x:f>'Inventory detail'!C50</x:f>
        <x:v>22BLK12-4</x:v>
      </x:c>
      <x:c r="E3428" s="10" t="n">
        <x:f>A2302</x:f>
        <x:v>46388</x:v>
      </x:c>
      <x:c r="F3428" s="7" t="n">
        <x:f>O2302</x:f>
        <x:v>11397.125256673511</x:v>
      </x:c>
      <x:c r="G3428" s="7" t="n">
        <x:f>Q2302</x:f>
        <x:v>0</x:v>
      </x:c>
      <x:c r="H3428" s="7" t="n">
        <x:f>R2302</x:f>
        <x:v>0</x:v>
      </x:c>
      <x:c r="I3428" s="7" t="n">
        <x:f>SUMIFS('PO detail'!$W$1202:$W$1212,'PO detail'!$V$1202:$V$1212,"&gt;="&amp;E3428,'PO detail'!$V$1202:$V$1212,"&lt;"&amp;A3428)</x:f>
        <x:v>0</x:v>
      </x:c>
      <x:c r="J3428" s="7" t="n">
        <x:f>SUMIFS('PO detail'!$X$1202:$X$1212,'PO detail'!$V$1202:$V$1212,"&gt;="&amp;E3428,'PO detail'!$V$1202:$V$1212,"&lt;"&amp;A3428)</x:f>
        <x:v>0</x:v>
      </x:c>
      <x:c r="K3428" s="7" t="n">
        <x:f>SUMIFS('PO detail'!$Y$1202:$Y$1212,'PO detail'!$V$1202:$V$1212,"&gt;="&amp;E3428,'PO detail'!$V$1202:$V$1212,"&lt;"&amp;A3428)</x:f>
        <x:v>0</x:v>
      </x:c>
      <x:c r="L3428" s="7" t="n">
        <x:f>'Inventory detail'!F50*Summary!$K$5*(A3428-E3428)/Summary!$K$6</x:f>
        <x:v>8784.394250513347</x:v>
      </x:c>
      <x:c r="M3428" s="7" t="n">
        <x:f>MAX(0,H3428-L3428)</x:f>
        <x:v>0</x:v>
      </x:c>
      <x:c r="N3428" s="7" t="n">
        <x:f>MAX(0,L3428-H3428)</x:f>
        <x:v>8784.394250513347</x:v>
      </x:c>
      <x:c r="O3428" s="7" t="n">
        <x:f>MAX(0,F3428+I3428-N3428)</x:f>
        <x:v>2612.731006160164</x:v>
      </x:c>
      <x:c r="P3428" s="7" t="n">
        <x:f>MAX(0,N3428-F3428-I3428)</x:f>
        <x:v>0</x:v>
      </x:c>
      <x:c r="Q3428" s="7" t="n">
        <x:f>MAX(0,G3428+J3428-P3428)</x:f>
        <x:v>0</x:v>
      </x:c>
      <x:c r="R3428" s="7" t="n">
        <x:f>M3428+MAX(0,K3428-MAX(0,P3428-G3428-J3428))</x:f>
        <x:v>0</x:v>
      </x:c>
      <x:c r="S3428" s="7" t="n">
        <x:f>SUM(O3428,Q3428,R3428)</x:f>
        <x:v>2612.731006160164</x:v>
      </x:c>
      <x:c r="T3428" s="14" t="n">
        <x:f>'Inventory detail'!T50</x:f>
        <x:v>0.1321</x:v>
      </x:c>
      <x:c r="U3428" s="14" t="n">
        <x:f>'Inventory detail'!U50</x:f>
        <x:v>0.129506</x:v>
      </x:c>
      <x:c r="V3428" s="9" t="n">
        <x:f>O3428*T3428</x:f>
        <x:v>345.14176591375764</x:v>
      </x:c>
      <x:c r="W3428" s="9" t="n">
        <x:f>Q3428*T3428</x:f>
        <x:v>0</x:v>
      </x:c>
      <x:c r="X3428" s="9" t="n">
        <x:f>R3428*T3428</x:f>
        <x:v>0</x:v>
      </x:c>
      <x:c r="Y3428" s="9" t="n">
        <x:f>S3428*T3428</x:f>
        <x:v>345.14176591375764</x:v>
      </x:c>
      <x:c r="Z3428" s="9" t="n">
        <x:f>IF(ISNUMBER(U3428),S3428*(U3428-T3428),"n.a.")</x:f>
        <x:v>-6.7774242299794265</x:v>
      </x:c>
      <x:c r="AA3428" s="9" t="n">
        <x:f>IF(ISNUMBER(U3428),Y3428,0)</x:f>
        <x:v>345.14176591375764</x:v>
      </x:c>
      <x:c r="AB3428" s="7" t="n">
        <x:f>MAX(0,L3428-SUM(F3428:K3428))</x:f>
        <x:v>0</x:v>
      </x:c>
    </x:row>
    <x:row r="3429" ht="22" customHeight="1">
      <x:c r="A3429" s="18" t="n">
        <x:f>Summary!F$41</x:f>
        <x:v>46419</x:v>
      </x:c>
      <x:c r="B3429" s="2" t="str">
        <x:f>'Inventory detail'!A51</x:f>
        <x:v>POUC</x:v>
      </x:c>
      <x:c r="C3429" s="2" t="str">
        <x:f>'Inventory detail'!B51</x:f>
        <x:v>10</x:v>
      </x:c>
      <x:c r="D3429" s="2" t="str">
        <x:f>'Inventory detail'!C51</x:f>
        <x:v>LUG7</x:v>
      </x:c>
      <x:c r="E3429" s="10" t="n">
        <x:f>A2303</x:f>
        <x:v>46388</x:v>
      </x:c>
      <x:c r="F3429" s="7" t="n">
        <x:f>O2303</x:f>
        <x:v>0</x:v>
      </x:c>
      <x:c r="G3429" s="7" t="n">
        <x:f>Q2303</x:f>
        <x:v>17173.100616016425</x:v>
      </x:c>
      <x:c r="H3429" s="7" t="n">
        <x:f>R2303</x:f>
        <x:v>0</x:v>
      </x:c>
      <x:c r="I3429" s="7" t="n">
        <x:f>SUMIFS('PO detail'!$W$1548:$W$1552,'PO detail'!$V$1548:$V$1552,"&gt;="&amp;E3429,'PO detail'!$V$1548:$V$1552,"&lt;"&amp;A3429)</x:f>
        <x:v>0</x:v>
      </x:c>
      <x:c r="J3429" s="7" t="n">
        <x:f>SUMIFS('PO detail'!$X$1548:$X$1552,'PO detail'!$V$1548:$V$1552,"&gt;="&amp;E3429,'PO detail'!$V$1548:$V$1552,"&lt;"&amp;A3429)</x:f>
        <x:v>0</x:v>
      </x:c>
      <x:c r="K3429" s="7" t="n">
        <x:f>SUMIFS('PO detail'!$Y$1548:$Y$1552,'PO detail'!$V$1548:$V$1552,"&gt;="&amp;E3429,'PO detail'!$V$1548:$V$1552,"&lt;"&amp;A3429)</x:f>
        <x:v>0</x:v>
      </x:c>
      <x:c r="L3429" s="7" t="n">
        <x:f>'Inventory detail'!F51*Summary!$K$5*(A3429-E3429)/Summary!$K$6</x:f>
        <x:v>8682.546201232033</x:v>
      </x:c>
      <x:c r="M3429" s="7" t="n">
        <x:f>MAX(0,H3429-L3429)</x:f>
        <x:v>0</x:v>
      </x:c>
      <x:c r="N3429" s="7" t="n">
        <x:f>MAX(0,L3429-H3429)</x:f>
        <x:v>8682.546201232033</x:v>
      </x:c>
      <x:c r="O3429" s="7" t="n">
        <x:f>MAX(0,F3429+I3429-N3429)</x:f>
        <x:v>0</x:v>
      </x:c>
      <x:c r="P3429" s="7" t="n">
        <x:f>MAX(0,N3429-F3429-I3429)</x:f>
        <x:v>8682.546201232033</x:v>
      </x:c>
      <x:c r="Q3429" s="7" t="n">
        <x:f>MAX(0,G3429+J3429-P3429)</x:f>
        <x:v>8490.554414784392</x:v>
      </x:c>
      <x:c r="R3429" s="7" t="n">
        <x:f>M3429+MAX(0,K3429-MAX(0,P3429-G3429-J3429))</x:f>
        <x:v>0</x:v>
      </x:c>
      <x:c r="S3429" s="7" t="n">
        <x:f>SUM(O3429,Q3429,R3429)</x:f>
        <x:v>8490.554414784392</x:v>
      </x:c>
      <x:c r="T3429" s="14" t="n">
        <x:f>'Inventory detail'!T51</x:f>
        <x:v>0.013500000000000002</x:v>
      </x:c>
      <x:c r="U3429" s="14" t="n">
        <x:f>'Inventory detail'!U51</x:f>
        <x:v>0.014849999999999999</x:v>
      </x:c>
      <x:c r="V3429" s="9" t="n">
        <x:f>O3429*T3429</x:f>
        <x:v>0</x:v>
      </x:c>
      <x:c r="W3429" s="9" t="n">
        <x:f>Q3429*T3429</x:f>
        <x:v>114.62248459958931</x:v>
      </x:c>
      <x:c r="X3429" s="9" t="n">
        <x:f>R3429*T3429</x:f>
        <x:v>0</x:v>
      </x:c>
      <x:c r="Y3429" s="9" t="n">
        <x:f>S3429*T3429</x:f>
        <x:v>114.62248459958931</x:v>
      </x:c>
      <x:c r="Z3429" s="9" t="n">
        <x:f>IF(ISNUMBER(U3429),S3429*(U3429-T3429),"n.a.")</x:f>
        <x:v>11.462248459958904</x:v>
      </x:c>
      <x:c r="AA3429" s="9" t="n">
        <x:f>IF(ISNUMBER(U3429),Y3429,0)</x:f>
        <x:v>114.62248459958931</x:v>
      </x:c>
      <x:c r="AB3429" s="7" t="n">
        <x:f>MAX(0,L3429-SUM(F3429:K3429))</x:f>
        <x:v>0</x:v>
      </x:c>
    </x:row>
    <x:row r="3430" ht="22" customHeight="1">
      <x:c r="A3430" s="18" t="n">
        <x:f>Summary!F$41</x:f>
        <x:v>46419</x:v>
      </x:c>
      <x:c r="B3430" s="2" t="str">
        <x:f>'Inventory detail'!A52</x:f>
        <x:v>WIRE</x:v>
      </x:c>
      <x:c r="C3430" s="2" t="str">
        <x:f>'Inventory detail'!B52</x:f>
        <x:v>10</x:v>
      </x:c>
      <x:c r="D3430" s="2" t="str">
        <x:f>'Inventory detail'!C52</x:f>
        <x:v>DL012BLK</x:v>
      </x:c>
      <x:c r="E3430" s="10" t="n">
        <x:f>A2304</x:f>
        <x:v>46388</x:v>
      </x:c>
      <x:c r="F3430" s="7" t="n">
        <x:f>O2304</x:f>
        <x:v>61096.11696098562</x:v>
      </x:c>
      <x:c r="G3430" s="7" t="n">
        <x:f>Q2304</x:f>
        <x:v>0</x:v>
      </x:c>
      <x:c r="H3430" s="7" t="n">
        <x:f>R2304</x:f>
        <x:v>0</x:v>
      </x:c>
      <x:c r="I3430" s="7" t="n">
        <x:f>SUMIFS('PO detail'!$W$1877:$W$1880,'PO detail'!$V$1877:$V$1880,"&gt;="&amp;E3430,'PO detail'!$V$1877:$V$1880,"&lt;"&amp;A3430)</x:f>
        <x:v>0</x:v>
      </x:c>
      <x:c r="J3430" s="7" t="n">
        <x:f>SUMIFS('PO detail'!$X$1877:$X$1880,'PO detail'!$V$1877:$V$1880,"&gt;="&amp;E3430,'PO detail'!$V$1877:$V$1880,"&lt;"&amp;A3430)</x:f>
        <x:v>0</x:v>
      </x:c>
      <x:c r="K3430" s="7" t="n">
        <x:f>SUMIFS('PO detail'!$Y$1877:$Y$1880,'PO detail'!$V$1877:$V$1880,"&gt;="&amp;E3430,'PO detail'!$V$1877:$V$1880,"&lt;"&amp;A3430)</x:f>
        <x:v>0</x:v>
      </x:c>
      <x:c r="L3430" s="7" t="n">
        <x:f>'Inventory detail'!F52*Summary!$K$5*(A3430-E3430)/Summary!$K$6</x:f>
        <x:v>8674.052073921972</x:v>
      </x:c>
      <x:c r="M3430" s="7" t="n">
        <x:f>MAX(0,H3430-L3430)</x:f>
        <x:v>0</x:v>
      </x:c>
      <x:c r="N3430" s="7" t="n">
        <x:f>MAX(0,L3430-H3430)</x:f>
        <x:v>8674.052073921972</x:v>
      </x:c>
      <x:c r="O3430" s="7" t="n">
        <x:f>MAX(0,F3430+I3430-N3430)</x:f>
        <x:v>52422.06488706365</x:v>
      </x:c>
      <x:c r="P3430" s="7" t="n">
        <x:f>MAX(0,N3430-F3430-I3430)</x:f>
        <x:v>0</x:v>
      </x:c>
      <x:c r="Q3430" s="7" t="n">
        <x:f>MAX(0,G3430+J3430-P3430)</x:f>
        <x:v>0</x:v>
      </x:c>
      <x:c r="R3430" s="7" t="n">
        <x:f>M3430+MAX(0,K3430-MAX(0,P3430-G3430-J3430))</x:f>
        <x:v>0</x:v>
      </x:c>
      <x:c r="S3430" s="7" t="n">
        <x:f>SUM(O3430,Q3430,R3430)</x:f>
        <x:v>52422.06488706365</x:v>
      </x:c>
      <x:c r="T3430" s="14" t="n">
        <x:f>'Inventory detail'!T52</x:f>
        <x:v>0.08259999999999999</x:v>
      </x:c>
      <x:c r="U3430" s="14" t="n">
        <x:f>'Inventory detail'!U52</x:f>
        <x:v>0.08259999999999999</x:v>
      </x:c>
      <x:c r="V3430" s="9" t="n">
        <x:f>O3430*T3430</x:f>
        <x:v>4330.062559671457</x:v>
      </x:c>
      <x:c r="W3430" s="9" t="n">
        <x:f>Q3430*T3430</x:f>
        <x:v>0</x:v>
      </x:c>
      <x:c r="X3430" s="9" t="n">
        <x:f>R3430*T3430</x:f>
        <x:v>0</x:v>
      </x:c>
      <x:c r="Y3430" s="9" t="n">
        <x:f>S3430*T3430</x:f>
        <x:v>4330.062559671457</x:v>
      </x:c>
      <x:c r="Z3430" s="9" t="n">
        <x:f>IF(ISNUMBER(U3430),S3430*(U3430-T3430),"n.a.")</x:f>
        <x:v>0</x:v>
      </x:c>
      <x:c r="AA3430" s="9" t="n">
        <x:f>IF(ISNUMBER(U3430),Y3430,0)</x:f>
        <x:v>4330.062559671457</x:v>
      </x:c>
      <x:c r="AB3430" s="7" t="n">
        <x:f>MAX(0,L3430-SUM(F3430:K3430))</x:f>
        <x:v>0</x:v>
      </x:c>
    </x:row>
    <x:row r="3431" ht="22" customHeight="1">
      <x:c r="A3431" s="18" t="n">
        <x:f>Summary!F$41</x:f>
        <x:v>46419</x:v>
      </x:c>
      <x:c r="B3431" s="2" t="str">
        <x:f>'Inventory detail'!A53</x:f>
        <x:v>POUC</x:v>
      </x:c>
      <x:c r="C3431" s="2" t="str">
        <x:f>'Inventory detail'!B53</x:f>
        <x:v>10</x:v>
      </x:c>
      <x:c r="D3431" s="2" t="str">
        <x:f>'Inventory detail'!C53</x:f>
        <x:v>LET7</x:v>
      </x:c>
      <x:c r="E3431" s="10" t="n">
        <x:f>A2305</x:f>
        <x:v>46388</x:v>
      </x:c>
      <x:c r="F3431" s="7" t="n">
        <x:f>O2305</x:f>
        <x:v>1065.0832032854196</x:v>
      </x:c>
      <x:c r="G3431" s="7" t="n">
        <x:f>Q2305</x:f>
        <x:v>31000</x:v>
      </x:c>
      <x:c r="H3431" s="7" t="n">
        <x:f>R2305</x:f>
        <x:v>0</x:v>
      </x:c>
      <x:c r="I3431" s="7" t="n">
        <x:f>SUMIFS('PO detail'!$W$1517:$W$1521,'PO detail'!$V$1517:$V$1521,"&gt;="&amp;E3431,'PO detail'!$V$1517:$V$1521,"&lt;"&amp;A3431)</x:f>
        <x:v>0</x:v>
      </x:c>
      <x:c r="J3431" s="7" t="n">
        <x:f>SUMIFS('PO detail'!$X$1517:$X$1521,'PO detail'!$V$1517:$V$1521,"&gt;="&amp;E3431,'PO detail'!$V$1517:$V$1521,"&lt;"&amp;A3431)</x:f>
        <x:v>0</x:v>
      </x:c>
      <x:c r="K3431" s="7" t="n">
        <x:f>SUMIFS('PO detail'!$Y$1517:$Y$1521,'PO detail'!$V$1517:$V$1521,"&gt;="&amp;E3431,'PO detail'!$V$1517:$V$1521,"&lt;"&amp;A3431)</x:f>
        <x:v>0</x:v>
      </x:c>
      <x:c r="L3431" s="7" t="n">
        <x:f>'Inventory detail'!F53*Summary!$K$5*(A3431-E3431)/Summary!$K$6</x:f>
        <x:v>8648.600246406571</x:v>
      </x:c>
      <x:c r="M3431" s="7" t="n">
        <x:f>MAX(0,H3431-L3431)</x:f>
        <x:v>0</x:v>
      </x:c>
      <x:c r="N3431" s="7" t="n">
        <x:f>MAX(0,L3431-H3431)</x:f>
        <x:v>8648.600246406571</x:v>
      </x:c>
      <x:c r="O3431" s="7" t="n">
        <x:f>MAX(0,F3431+I3431-N3431)</x:f>
        <x:v>0</x:v>
      </x:c>
      <x:c r="P3431" s="7" t="n">
        <x:f>MAX(0,N3431-F3431-I3431)</x:f>
        <x:v>7583.517043121152</x:v>
      </x:c>
      <x:c r="Q3431" s="7" t="n">
        <x:f>MAX(0,G3431+J3431-P3431)</x:f>
        <x:v>23416.48295687885</x:v>
      </x:c>
      <x:c r="R3431" s="7" t="n">
        <x:f>M3431+MAX(0,K3431-MAX(0,P3431-G3431-J3431))</x:f>
        <x:v>0</x:v>
      </x:c>
      <x:c r="S3431" s="7" t="n">
        <x:f>SUM(O3431,Q3431,R3431)</x:f>
        <x:v>23416.48295687885</x:v>
      </x:c>
      <x:c r="T3431" s="14" t="n">
        <x:f>'Inventory detail'!T53</x:f>
        <x:v>0.09880000000000001</x:v>
      </x:c>
      <x:c r="U3431" s="14" t="n">
        <x:f>'Inventory detail'!U53</x:f>
        <x:v>0.107745</x:v>
      </x:c>
      <x:c r="V3431" s="9" t="n">
        <x:f>O3431*T3431</x:f>
        <x:v>0</x:v>
      </x:c>
      <x:c r="W3431" s="9" t="n">
        <x:f>Q3431*T3431</x:f>
        <x:v>2313.5485161396305</x:v>
      </x:c>
      <x:c r="X3431" s="9" t="n">
        <x:f>R3431*T3431</x:f>
        <x:v>0</x:v>
      </x:c>
      <x:c r="Y3431" s="9" t="n">
        <x:f>S3431*T3431</x:f>
        <x:v>2313.5485161396305</x:v>
      </x:c>
      <x:c r="Z3431" s="9" t="n">
        <x:f>IF(ISNUMBER(U3431),S3431*(U3431-T3431),"n.a.")</x:f>
        <x:v>209.46044004928083</x:v>
      </x:c>
      <x:c r="AA3431" s="9" t="n">
        <x:f>IF(ISNUMBER(U3431),Y3431,0)</x:f>
        <x:v>2313.5485161396305</x:v>
      </x:c>
      <x:c r="AB3431" s="7" t="n">
        <x:f>MAX(0,L3431-SUM(F3431:K3431))</x:f>
        <x:v>0</x:v>
      </x:c>
    </x:row>
    <x:row r="3432" ht="22" customHeight="1">
      <x:c r="A3432" s="18" t="n">
        <x:f>Summary!F$41</x:f>
        <x:v>46419</x:v>
      </x:c>
      <x:c r="B3432" s="2" t="str">
        <x:f>'Inventory detail'!A54</x:f>
        <x:v>POUC</x:v>
      </x:c>
      <x:c r="C3432" s="2" t="str">
        <x:f>'Inventory detail'!B54</x:f>
        <x:v>10</x:v>
      </x:c>
      <x:c r="D3432" s="2" t="str">
        <x:f>'Inventory detail'!C54</x:f>
        <x:v>BUS5</x:v>
      </x:c>
      <x:c r="E3432" s="10" t="n">
        <x:f>A2306</x:f>
        <x:v>46388</x:v>
      </x:c>
      <x:c r="F3432" s="7" t="n">
        <x:f>O2306</x:f>
        <x:v>0</x:v>
      </x:c>
      <x:c r="G3432" s="7" t="n">
        <x:f>Q2306</x:f>
        <x:v>18325.051334702257</x:v>
      </x:c>
      <x:c r="H3432" s="7" t="n">
        <x:f>R2306</x:f>
        <x:v>0</x:v>
      </x:c>
      <x:c r="I3432" s="7" t="n">
        <x:f>SUMIFS('PO detail'!$W$1456:$W$1458,'PO detail'!$V$1456:$V$1458,"&gt;="&amp;E3432,'PO detail'!$V$1456:$V$1458,"&lt;"&amp;A3432)</x:f>
        <x:v>0</x:v>
      </x:c>
      <x:c r="J3432" s="7" t="n">
        <x:f>SUMIFS('PO detail'!$X$1456:$X$1458,'PO detail'!$V$1456:$V$1458,"&gt;="&amp;E3432,'PO detail'!$V$1456:$V$1458,"&lt;"&amp;A3432)</x:f>
        <x:v>0</x:v>
      </x:c>
      <x:c r="K3432" s="7" t="n">
        <x:f>SUMIFS('PO detail'!$Y$1456:$Y$1458,'PO detail'!$V$1456:$V$1458,"&gt;="&amp;E3432,'PO detail'!$V$1456:$V$1458,"&lt;"&amp;A3432)</x:f>
        <x:v>0</x:v>
      </x:c>
      <x:c r="L3432" s="7" t="n">
        <x:f>'Inventory detail'!F54*Summary!$K$5*(A3432-E3432)/Summary!$K$6</x:f>
        <x:v>8478.850102669405</x:v>
      </x:c>
      <x:c r="M3432" s="7" t="n">
        <x:f>MAX(0,H3432-L3432)</x:f>
        <x:v>0</x:v>
      </x:c>
      <x:c r="N3432" s="7" t="n">
        <x:f>MAX(0,L3432-H3432)</x:f>
        <x:v>8478.850102669405</x:v>
      </x:c>
      <x:c r="O3432" s="7" t="n">
        <x:f>MAX(0,F3432+I3432-N3432)</x:f>
        <x:v>0</x:v>
      </x:c>
      <x:c r="P3432" s="7" t="n">
        <x:f>MAX(0,N3432-F3432-I3432)</x:f>
        <x:v>8478.850102669405</x:v>
      </x:c>
      <x:c r="Q3432" s="7" t="n">
        <x:f>MAX(0,G3432+J3432-P3432)</x:f>
        <x:v>9846.201232032852</x:v>
      </x:c>
      <x:c r="R3432" s="7" t="n">
        <x:f>M3432+MAX(0,K3432-MAX(0,P3432-G3432-J3432))</x:f>
        <x:v>0</x:v>
      </x:c>
      <x:c r="S3432" s="7" t="n">
        <x:f>SUM(O3432,Q3432,R3432)</x:f>
        <x:v>9846.201232032852</x:v>
      </x:c>
      <x:c r="T3432" s="14" t="n">
        <x:f>'Inventory detail'!T54</x:f>
        <x:v>0.0069</x:v>
      </x:c>
      <x:c r="U3432" s="14" t="n">
        <x:f>'Inventory detail'!U54</x:f>
        <x:v>0.00759</x:v>
      </x:c>
      <x:c r="V3432" s="9" t="n">
        <x:f>O3432*T3432</x:f>
        <x:v>0</x:v>
      </x:c>
      <x:c r="W3432" s="9" t="n">
        <x:f>Q3432*T3432</x:f>
        <x:v>67.93878850102668</x:v>
      </x:c>
      <x:c r="X3432" s="9" t="n">
        <x:f>R3432*T3432</x:f>
        <x:v>0</x:v>
      </x:c>
      <x:c r="Y3432" s="9" t="n">
        <x:f>S3432*T3432</x:f>
        <x:v>67.93878850102668</x:v>
      </x:c>
      <x:c r="Z3432" s="9" t="n">
        <x:f>IF(ISNUMBER(U3432),S3432*(U3432-T3432),"n.a.")</x:f>
        <x:v>6.793878850102673</x:v>
      </x:c>
      <x:c r="AA3432" s="9" t="n">
        <x:f>IF(ISNUMBER(U3432),Y3432,0)</x:f>
        <x:v>67.93878850102668</x:v>
      </x:c>
      <x:c r="AB3432" s="7" t="n">
        <x:f>MAX(0,L3432-SUM(F3432:K3432))</x:f>
        <x:v>0</x:v>
      </x:c>
    </x:row>
    <x:row r="3433" ht="22" customHeight="1">
      <x:c r="A3433" s="18" t="n">
        <x:f>Summary!F$41</x:f>
        <x:v>46419</x:v>
      </x:c>
      <x:c r="B3433" s="2" t="str">
        <x:f>'Inventory detail'!A55</x:f>
        <x:v>POUC</x:v>
      </x:c>
      <x:c r="C3433" s="2" t="str">
        <x:f>'Inventory detail'!B55</x:f>
        <x:v>60</x:v>
      </x:c>
      <x:c r="D3433" s="2" t="str">
        <x:f>'Inventory detail'!C55</x:f>
        <x:v>LET7</x:v>
      </x:c>
      <x:c r="E3433" s="10" t="n">
        <x:f>A2307</x:f>
        <x:v>46388</x:v>
      </x:c>
      <x:c r="F3433" s="7" t="n">
        <x:f>O2307</x:f>
        <x:v>0</x:v>
      </x:c>
      <x:c r="G3433" s="7" t="n">
        <x:f>Q2307</x:f>
        <x:v>17455.021601642715</x:v>
      </x:c>
      <x:c r="H3433" s="7" t="n">
        <x:f>R2307</x:f>
        <x:v>0</x:v>
      </x:c>
      <x:c r="I3433" s="7" t="n">
        <x:f>SUMIFS('PO detail'!$W$1777:$W$1781,'PO detail'!$V$1777:$V$1781,"&gt;="&amp;E3433,'PO detail'!$V$1777:$V$1781,"&lt;"&amp;A3433)</x:f>
        <x:v>0</x:v>
      </x:c>
      <x:c r="J3433" s="7" t="n">
        <x:f>SUMIFS('PO detail'!$X$1777:$X$1781,'PO detail'!$V$1777:$V$1781,"&gt;="&amp;E3433,'PO detail'!$V$1777:$V$1781,"&lt;"&amp;A3433)</x:f>
        <x:v>0</x:v>
      </x:c>
      <x:c r="K3433" s="7" t="n">
        <x:f>SUMIFS('PO detail'!$Y$1777:$Y$1781,'PO detail'!$V$1777:$V$1781,"&gt;="&amp;E3433,'PO detail'!$V$1777:$V$1781,"&lt;"&amp;A3433)</x:f>
        <x:v>0</x:v>
      </x:c>
      <x:c r="L3433" s="7" t="n">
        <x:f>'Inventory detail'!F55*Summary!$K$5*(A3433-E3433)/Summary!$K$6</x:f>
        <x:v>8393.980123203286</x:v>
      </x:c>
      <x:c r="M3433" s="7" t="n">
        <x:f>MAX(0,H3433-L3433)</x:f>
        <x:v>0</x:v>
      </x:c>
      <x:c r="N3433" s="7" t="n">
        <x:f>MAX(0,L3433-H3433)</x:f>
        <x:v>8393.980123203286</x:v>
      </x:c>
      <x:c r="O3433" s="7" t="n">
        <x:f>MAX(0,F3433+I3433-N3433)</x:f>
        <x:v>0</x:v>
      </x:c>
      <x:c r="P3433" s="7" t="n">
        <x:f>MAX(0,N3433-F3433-I3433)</x:f>
        <x:v>8393.980123203286</x:v>
      </x:c>
      <x:c r="Q3433" s="7" t="n">
        <x:f>MAX(0,G3433+J3433-P3433)</x:f>
        <x:v>9061.041478439429</x:v>
      </x:c>
      <x:c r="R3433" s="7" t="n">
        <x:f>M3433+MAX(0,K3433-MAX(0,P3433-G3433-J3433))</x:f>
        <x:v>0</x:v>
      </x:c>
      <x:c r="S3433" s="7" t="n">
        <x:f>SUM(O3433,Q3433,R3433)</x:f>
        <x:v>9061.041478439429</x:v>
      </x:c>
      <x:c r="T3433" s="14" t="n">
        <x:f>'Inventory detail'!T55</x:f>
        <x:v>0.09880000000000001</x:v>
      </x:c>
      <x:c r="U3433" s="14" t="n">
        <x:f>'Inventory detail'!U55</x:f>
        <x:v>0.107745</x:v>
      </x:c>
      <x:c r="V3433" s="9" t="n">
        <x:f>O3433*T3433</x:f>
        <x:v>0</x:v>
      </x:c>
      <x:c r="W3433" s="9" t="n">
        <x:f>Q3433*T3433</x:f>
        <x:v>895.2308980698157</x:v>
      </x:c>
      <x:c r="X3433" s="9" t="n">
        <x:f>R3433*T3433</x:f>
        <x:v>0</x:v>
      </x:c>
      <x:c r="Y3433" s="9" t="n">
        <x:f>S3433*T3433</x:f>
        <x:v>895.2308980698157</x:v>
      </x:c>
      <x:c r="Z3433" s="9" t="n">
        <x:f>IF(ISNUMBER(U3433),S3433*(U3433-T3433),"n.a.")</x:f>
        <x:v>81.05101602464052</x:v>
      </x:c>
      <x:c r="AA3433" s="9" t="n">
        <x:f>IF(ISNUMBER(U3433),Y3433,0)</x:f>
        <x:v>895.2308980698157</x:v>
      </x:c>
      <x:c r="AB3433" s="7" t="n">
        <x:f>MAX(0,L3433-SUM(F3433:K3433))</x:f>
        <x:v>0</x:v>
      </x:c>
    </x:row>
    <x:row r="3434" ht="22" customHeight="1">
      <x:c r="A3434" s="18" t="n">
        <x:f>Summary!F$41</x:f>
        <x:v>46419</x:v>
      </x:c>
      <x:c r="B3434" s="2" t="str">
        <x:f>'Inventory detail'!A56</x:f>
        <x:v>WIRE</x:v>
      </x:c>
      <x:c r="C3434" s="2" t="str">
        <x:f>'Inventory detail'!B56</x:f>
        <x:v>10</x:v>
      </x:c>
      <x:c r="D3434" s="2" t="str">
        <x:f>'Inventory detail'!C56</x:f>
        <x:v>DL916BLK</x:v>
      </x:c>
      <x:c r="E3434" s="10" t="n">
        <x:f>A2308</x:f>
        <x:v>46388</x:v>
      </x:c>
      <x:c r="F3434" s="7" t="n">
        <x:f>O2308</x:f>
        <x:v>68475.99375770021</x:v>
      </x:c>
      <x:c r="G3434" s="7" t="n">
        <x:f>Q2308</x:f>
        <x:v>0</x:v>
      </x:c>
      <x:c r="H3434" s="7" t="n">
        <x:f>R2308</x:f>
        <x:v>0</x:v>
      </x:c>
      <x:c r="I3434" s="7" t="n">
        <x:f>SUMIFS('PO detail'!$W$2026:$W$2029,'PO detail'!$V$2026:$V$2029,"&gt;="&amp;E3434,'PO detail'!$V$2026:$V$2029,"&lt;"&amp;A3434)</x:f>
        <x:v>0</x:v>
      </x:c>
      <x:c r="J3434" s="7" t="n">
        <x:f>SUMIFS('PO detail'!$X$2026:$X$2029,'PO detail'!$V$2026:$V$2029,"&gt;="&amp;E3434,'PO detail'!$V$2026:$V$2029,"&lt;"&amp;A3434)</x:f>
        <x:v>0</x:v>
      </x:c>
      <x:c r="K3434" s="7" t="n">
        <x:f>SUMIFS('PO detail'!$Y$2026:$Y$2029,'PO detail'!$V$2026:$V$2029,"&gt;="&amp;E3434,'PO detail'!$V$2026:$V$2029,"&lt;"&amp;A3434)</x:f>
        <x:v>0</x:v>
      </x:c>
      <x:c r="L3434" s="7" t="n">
        <x:f>'Inventory detail'!F56*Summary!$K$5*(A3434-E3434)/Summary!$K$6</x:f>
        <x:v>8164.8118275154</x:v>
      </x:c>
      <x:c r="M3434" s="7" t="n">
        <x:f>MAX(0,H3434-L3434)</x:f>
        <x:v>0</x:v>
      </x:c>
      <x:c r="N3434" s="7" t="n">
        <x:f>MAX(0,L3434-H3434)</x:f>
        <x:v>8164.8118275154</x:v>
      </x:c>
      <x:c r="O3434" s="7" t="n">
        <x:f>MAX(0,F3434+I3434-N3434)</x:f>
        <x:v>60311.181930184815</x:v>
      </x:c>
      <x:c r="P3434" s="7" t="n">
        <x:f>MAX(0,N3434-F3434-I3434)</x:f>
        <x:v>0</x:v>
      </x:c>
      <x:c r="Q3434" s="7" t="n">
        <x:f>MAX(0,G3434+J3434-P3434)</x:f>
        <x:v>0</x:v>
      </x:c>
      <x:c r="R3434" s="7" t="n">
        <x:f>M3434+MAX(0,K3434-MAX(0,P3434-G3434-J3434))</x:f>
        <x:v>0</x:v>
      </x:c>
      <x:c r="S3434" s="7" t="n">
        <x:f>SUM(O3434,Q3434,R3434)</x:f>
        <x:v>60311.181930184815</x:v>
      </x:c>
      <x:c r="T3434" s="14" t="n">
        <x:f>'Inventory detail'!T56</x:f>
        <x:v>0.1041</x:v>
      </x:c>
      <x:c r="U3434" s="14" t="n">
        <x:f>'Inventory detail'!U56</x:f>
        <x:v>0.1041</x:v>
      </x:c>
      <x:c r="V3434" s="9" t="n">
        <x:f>O3434*T3434</x:f>
        <x:v>6278.394038932239</x:v>
      </x:c>
      <x:c r="W3434" s="9" t="n">
        <x:f>Q3434*T3434</x:f>
        <x:v>0</x:v>
      </x:c>
      <x:c r="X3434" s="9" t="n">
        <x:f>R3434*T3434</x:f>
        <x:v>0</x:v>
      </x:c>
      <x:c r="Y3434" s="9" t="n">
        <x:f>S3434*T3434</x:f>
        <x:v>6278.394038932239</x:v>
      </x:c>
      <x:c r="Z3434" s="9" t="n">
        <x:f>IF(ISNUMBER(U3434),S3434*(U3434-T3434),"n.a.")</x:f>
        <x:v>0</x:v>
      </x:c>
      <x:c r="AA3434" s="9" t="n">
        <x:f>IF(ISNUMBER(U3434),Y3434,0)</x:f>
        <x:v>6278.394038932239</x:v>
      </x:c>
      <x:c r="AB3434" s="7" t="n">
        <x:f>MAX(0,L3434-SUM(F3434:K3434))</x:f>
        <x:v>0</x:v>
      </x:c>
    </x:row>
    <x:row r="3435" ht="22" customHeight="1">
      <x:c r="A3435" s="18" t="n">
        <x:f>Summary!F$41</x:f>
        <x:v>46419</x:v>
      </x:c>
      <x:c r="B3435" s="2" t="str">
        <x:f>'Inventory detail'!A57</x:f>
        <x:v>POUC</x:v>
      </x:c>
      <x:c r="C3435" s="2" t="str">
        <x:f>'Inventory detail'!B57</x:f>
        <x:v>30</x:v>
      </x:c>
      <x:c r="D3435" s="2" t="str">
        <x:f>'Inventory detail'!C57</x:f>
        <x:v>ENT10</x:v>
      </x:c>
      <x:c r="E3435" s="10" t="n">
        <x:f>A2309</x:f>
        <x:v>46388</x:v>
      </x:c>
      <x:c r="F3435" s="7" t="n">
        <x:f>O2309</x:f>
        <x:v>20000</x:v>
      </x:c>
      <x:c r="G3435" s="7" t="n">
        <x:f>Q2309</x:f>
        <x:v>24000</x:v>
      </x:c>
      <x:c r="H3435" s="7" t="n">
        <x:f>R2309</x:f>
        <x:v>10766.940451745384</x:v>
      </x:c>
      <x:c r="I3435" s="7" t="n">
        <x:f>SUMIFS('PO detail'!$W$1623:$W$1625,'PO detail'!$V$1623:$V$1625,"&gt;="&amp;E3435,'PO detail'!$V$1623:$V$1625,"&lt;"&amp;A3435)</x:f>
        <x:v>0</x:v>
      </x:c>
      <x:c r="J3435" s="7" t="n">
        <x:f>SUMIFS('PO detail'!$X$1623:$X$1625,'PO detail'!$V$1623:$V$1625,"&gt;="&amp;E3435,'PO detail'!$V$1623:$V$1625,"&lt;"&amp;A3435)</x:f>
        <x:v>0</x:v>
      </x:c>
      <x:c r="K3435" s="7" t="n">
        <x:f>SUMIFS('PO detail'!$Y$1623:$Y$1625,'PO detail'!$V$1623:$V$1625,"&gt;="&amp;E3435,'PO detail'!$V$1623:$V$1625,"&lt;"&amp;A3435)</x:f>
        <x:v>0</x:v>
      </x:c>
      <x:c r="L3435" s="7" t="n">
        <x:f>'Inventory detail'!F57*Summary!$K$5*(A3435-E3435)/Summary!$K$6</x:f>
        <x:v>8020.533880903491</x:v>
      </x:c>
      <x:c r="M3435" s="7" t="n">
        <x:f>MAX(0,H3435-L3435)</x:f>
        <x:v>2746.406570841893</x:v>
      </x:c>
      <x:c r="N3435" s="7" t="n">
        <x:f>MAX(0,L3435-H3435)</x:f>
        <x:v>0</x:v>
      </x:c>
      <x:c r="O3435" s="7" t="n">
        <x:f>MAX(0,F3435+I3435-N3435)</x:f>
        <x:v>20000</x:v>
      </x:c>
      <x:c r="P3435" s="7" t="n">
        <x:f>MAX(0,N3435-F3435-I3435)</x:f>
        <x:v>0</x:v>
      </x:c>
      <x:c r="Q3435" s="7" t="n">
        <x:f>MAX(0,G3435+J3435-P3435)</x:f>
        <x:v>24000</x:v>
      </x:c>
      <x:c r="R3435" s="7" t="n">
        <x:f>M3435+MAX(0,K3435-MAX(0,P3435-G3435-J3435))</x:f>
        <x:v>2746.406570841893</x:v>
      </x:c>
      <x:c r="S3435" s="7" t="n">
        <x:f>SUM(O3435,Q3435,R3435)</x:f>
        <x:v>46746.40657084189</x:v>
      </x:c>
      <x:c r="T3435" s="14" t="n">
        <x:f>'Inventory detail'!T57</x:f>
        <x:v>0.022799999999999997</x:v>
      </x:c>
      <x:c r="U3435" s="14" t="n">
        <x:f>'Inventory detail'!U57</x:f>
        <x:v>0.024915</x:v>
      </x:c>
      <x:c r="V3435" s="9" t="n">
        <x:f>O3435*T3435</x:f>
        <x:v>455.99999999999994</x:v>
      </x:c>
      <x:c r="W3435" s="9" t="n">
        <x:f>Q3435*T3435</x:f>
        <x:v>547.1999999999999</x:v>
      </x:c>
      <x:c r="X3435" s="9" t="n">
        <x:f>R3435*T3435</x:f>
        <x:v>62.618069815195156</x:v>
      </x:c>
      <x:c r="Y3435" s="9" t="n">
        <x:f>S3435*T3435</x:f>
        <x:v>1065.818069815195</x:v>
      </x:c>
      <x:c r="Z3435" s="9" t="n">
        <x:f>IF(ISNUMBER(U3435),S3435*(U3435-T3435),"n.a.")</x:f>
        <x:v>98.86864989733071</x:v>
      </x:c>
      <x:c r="AA3435" s="9" t="n">
        <x:f>IF(ISNUMBER(U3435),Y3435,0)</x:f>
        <x:v>1065.818069815195</x:v>
      </x:c>
      <x:c r="AB3435" s="7" t="n">
        <x:f>MAX(0,L3435-SUM(F3435:K3435))</x:f>
        <x:v>0</x:v>
      </x:c>
    </x:row>
    <x:row r="3436" ht="22" customHeight="1">
      <x:c r="A3436" s="18" t="n">
        <x:f>Summary!F$41</x:f>
        <x:v>46419</x:v>
      </x:c>
      <x:c r="B3436" s="2" t="str">
        <x:f>'Inventory detail'!A58</x:f>
        <x:v>POUC</x:v>
      </x:c>
      <x:c r="C3436" s="2" t="str">
        <x:f>'Inventory detail'!B58</x:f>
        <x:v>60</x:v>
      </x:c>
      <x:c r="D3436" s="2" t="str">
        <x:f>'Inventory detail'!C58</x:f>
        <x:v>LET3</x:v>
      </x:c>
      <x:c r="E3436" s="10" t="n">
        <x:f>A2310</x:f>
        <x:v>46388</x:v>
      </x:c>
      <x:c r="F3436" s="7" t="n">
        <x:f>O2310</x:f>
        <x:v>0</x:v>
      </x:c>
      <x:c r="G3436" s="7" t="n">
        <x:f>Q2310</x:f>
        <x:v>16117.85527720739</x:v>
      </x:c>
      <x:c r="H3436" s="7" t="n">
        <x:f>R2310</x:f>
        <x:v>0</x:v>
      </x:c>
      <x:c r="I3436" s="7" t="n">
        <x:f>SUMIFS('PO detail'!$W$1765:$W$1769,'PO detail'!$V$1765:$V$1769,"&gt;="&amp;E3436,'PO detail'!$V$1765:$V$1769,"&lt;"&amp;A3436)</x:f>
        <x:v>0</x:v>
      </x:c>
      <x:c r="J3436" s="7" t="n">
        <x:f>SUMIFS('PO detail'!$X$1765:$X$1769,'PO detail'!$V$1765:$V$1769,"&gt;="&amp;E3436,'PO detail'!$V$1765:$V$1769,"&lt;"&amp;A3436)</x:f>
        <x:v>0</x:v>
      </x:c>
      <x:c r="K3436" s="7" t="n">
        <x:f>SUMIFS('PO detail'!$Y$1765:$Y$1769,'PO detail'!$V$1765:$V$1769,"&gt;="&amp;E3436,'PO detail'!$V$1765:$V$1769,"&lt;"&amp;A3436)</x:f>
        <x:v>0</x:v>
      </x:c>
      <x:c r="L3436" s="7" t="n">
        <x:f>'Inventory detail'!F58*Summary!$K$5*(A3436-E3436)/Summary!$K$6</x:f>
        <x:v>7706.5057905544145</x:v>
      </x:c>
      <x:c r="M3436" s="7" t="n">
        <x:f>MAX(0,H3436-L3436)</x:f>
        <x:v>0</x:v>
      </x:c>
      <x:c r="N3436" s="7" t="n">
        <x:f>MAX(0,L3436-H3436)</x:f>
        <x:v>7706.5057905544145</x:v>
      </x:c>
      <x:c r="O3436" s="7" t="n">
        <x:f>MAX(0,F3436+I3436-N3436)</x:f>
        <x:v>0</x:v>
      </x:c>
      <x:c r="P3436" s="7" t="n">
        <x:f>MAX(0,N3436-F3436-I3436)</x:f>
        <x:v>7706.5057905544145</x:v>
      </x:c>
      <x:c r="Q3436" s="7" t="n">
        <x:f>MAX(0,G3436+J3436-P3436)</x:f>
        <x:v>8411.349486652976</x:v>
      </x:c>
      <x:c r="R3436" s="7" t="n">
        <x:f>M3436+MAX(0,K3436-MAX(0,P3436-G3436-J3436))</x:f>
        <x:v>0</x:v>
      </x:c>
      <x:c r="S3436" s="7" t="n">
        <x:f>SUM(O3436,Q3436,R3436)</x:f>
        <x:v>8411.349486652976</x:v>
      </x:c>
      <x:c r="T3436" s="14" t="n">
        <x:f>'Inventory detail'!T58</x:f>
        <x:v>0.044800000000000006</x:v>
      </x:c>
      <x:c r="U3436" s="14" t="n">
        <x:f>'Inventory detail'!U58</x:f>
        <x:v>0.048839999999999995</x:v>
      </x:c>
      <x:c r="V3436" s="9" t="n">
        <x:f>O3436*T3436</x:f>
        <x:v>0</x:v>
      </x:c>
      <x:c r="W3436" s="9" t="n">
        <x:f>Q3436*T3436</x:f>
        <x:v>376.82845700205337</x:v>
      </x:c>
      <x:c r="X3436" s="9" t="n">
        <x:f>R3436*T3436</x:f>
        <x:v>0</x:v>
      </x:c>
      <x:c r="Y3436" s="9" t="n">
        <x:f>S3436*T3436</x:f>
        <x:v>376.82845700205337</x:v>
      </x:c>
      <x:c r="Z3436" s="9" t="n">
        <x:f>IF(ISNUMBER(U3436),S3436*(U3436-T3436),"n.a.")</x:f>
        <x:v>33.98185192607792</x:v>
      </x:c>
      <x:c r="AA3436" s="9" t="n">
        <x:f>IF(ISNUMBER(U3436),Y3436,0)</x:f>
        <x:v>376.82845700205337</x:v>
      </x:c>
      <x:c r="AB3436" s="7" t="n">
        <x:f>MAX(0,L3436-SUM(F3436:K3436))</x:f>
        <x:v>0</x:v>
      </x:c>
    </x:row>
    <x:row r="3437" ht="22" customHeight="1">
      <x:c r="A3437" s="18" t="n">
        <x:f>Summary!F$41</x:f>
        <x:v>46419</x:v>
      </x:c>
      <x:c r="B3437" s="2" t="str">
        <x:f>'Inventory detail'!A59</x:f>
        <x:v>WIRE</x:v>
      </x:c>
      <x:c r="C3437" s="2" t="str">
        <x:f>'Inventory detail'!B59</x:f>
        <x:v>60</x:v>
      </x:c>
      <x:c r="D3437" s="2" t="str">
        <x:f>'Inventory detail'!C59</x:f>
        <x:v>DL038BLK</x:v>
      </x:c>
      <x:c r="E3437" s="10" t="n">
        <x:f>A2311</x:f>
        <x:v>46388</x:v>
      </x:c>
      <x:c r="F3437" s="7" t="n">
        <x:f>O2311</x:f>
        <x:v>0</x:v>
      </x:c>
      <x:c r="G3437" s="7" t="n">
        <x:f>Q2311</x:f>
        <x:v>0</x:v>
      </x:c>
      <x:c r="H3437" s="7" t="n">
        <x:f>R2311</x:f>
        <x:v>0</x:v>
      </x:c>
      <x:c r="I3437" s="7" t="n">
        <x:f>0</x:f>
        <x:v>0</x:v>
      </x:c>
      <x:c r="J3437" s="7" t="n">
        <x:f>0</x:f>
        <x:v>0</x:v>
      </x:c>
      <x:c r="K3437" s="7" t="n">
        <x:f>0</x:f>
        <x:v>0</x:v>
      </x:c>
      <x:c r="L3437" s="7" t="n">
        <x:f>'Inventory detail'!F59*Summary!$K$5*(A3437-E3437)/Summary!$K$6</x:f>
        <x:v>7570.701601642711</x:v>
      </x:c>
      <x:c r="M3437" s="7" t="n">
        <x:f>MAX(0,H3437-L3437)</x:f>
        <x:v>0</x:v>
      </x:c>
      <x:c r="N3437" s="7" t="n">
        <x:f>MAX(0,L3437-H3437)</x:f>
        <x:v>7570.701601642711</x:v>
      </x:c>
      <x:c r="O3437" s="7" t="n">
        <x:f>MAX(0,F3437+I3437-N3437)</x:f>
        <x:v>0</x:v>
      </x:c>
      <x:c r="P3437" s="7" t="n">
        <x:f>MAX(0,N3437-F3437-I3437)</x:f>
        <x:v>7570.701601642711</x:v>
      </x:c>
      <x:c r="Q3437" s="7" t="n">
        <x:f>MAX(0,G3437+J3437-P3437)</x:f>
        <x:v>0</x:v>
      </x:c>
      <x:c r="R3437" s="7" t="n">
        <x:f>M3437+MAX(0,K3437-MAX(0,P3437-G3437-J3437))</x:f>
        <x:v>0</x:v>
      </x:c>
      <x:c r="S3437" s="7" t="n">
        <x:f>SUM(O3437,Q3437,R3437)</x:f>
        <x:v>0</x:v>
      </x:c>
      <x:c r="T3437" s="14" t="n">
        <x:f>'Inventory detail'!T59</x:f>
        <x:v>0.056299999999999996</x:v>
      </x:c>
      <x:c r="U3437" s="14" t="n">
        <x:f>'Inventory detail'!U59</x:f>
        <x:v>0.056299999999999996</x:v>
      </x:c>
      <x:c r="V3437" s="9" t="n">
        <x:f>O3437*T3437</x:f>
        <x:v>0</x:v>
      </x:c>
      <x:c r="W3437" s="9" t="n">
        <x:f>Q3437*T3437</x:f>
        <x:v>0</x:v>
      </x:c>
      <x:c r="X3437" s="9" t="n">
        <x:f>R3437*T3437</x:f>
        <x:v>0</x:v>
      </x:c>
      <x:c r="Y3437" s="9" t="n">
        <x:f>S3437*T3437</x:f>
        <x:v>0</x:v>
      </x:c>
      <x:c r="Z3437" s="9" t="n">
        <x:f>IF(ISNUMBER(U3437),S3437*(U3437-T3437),"n.a.")</x:f>
        <x:v>0</x:v>
      </x:c>
      <x:c r="AA3437" s="9" t="n">
        <x:f>IF(ISNUMBER(U3437),Y3437,0)</x:f>
        <x:v>0</x:v>
      </x:c>
      <x:c r="AB3437" s="7" t="n">
        <x:f>MAX(0,L3437-SUM(F3437:K3437))</x:f>
        <x:v>7570.701601642711</x:v>
      </x:c>
    </x:row>
    <x:row r="3438" ht="22" customHeight="1">
      <x:c r="A3438" s="18" t="n">
        <x:f>Summary!F$41</x:f>
        <x:v>46419</x:v>
      </x:c>
      <x:c r="B3438" s="2" t="str">
        <x:f>'Inventory detail'!A60</x:f>
        <x:v>COIL</x:v>
      </x:c>
      <x:c r="C3438" s="2" t="str">
        <x:f>'Inventory detail'!B60</x:f>
        <x:v>10</x:v>
      </x:c>
      <x:c r="D3438" s="2" t="str">
        <x:f>'Inventory detail'!C60</x:f>
        <x:v>12WHT12-4</x:v>
      </x:c>
      <x:c r="E3438" s="10" t="n">
        <x:f>A2312</x:f>
        <x:v>46388</x:v>
      </x:c>
      <x:c r="F3438" s="7" t="n">
        <x:f>O2312</x:f>
        <x:v>10908.829568788502</x:v>
      </x:c>
      <x:c r="G3438" s="7" t="n">
        <x:f>Q2312</x:f>
        <x:v>0</x:v>
      </x:c>
      <x:c r="H3438" s="7" t="n">
        <x:f>R2312</x:f>
        <x:v>0</x:v>
      </x:c>
      <x:c r="I3438" s="7" t="n">
        <x:f>SUMIFS('PO detail'!$W$119:$W$128,'PO detail'!$V$119:$V$128,"&gt;="&amp;E3438,'PO detail'!$V$119:$V$128,"&lt;"&amp;A3438)</x:f>
        <x:v>0</x:v>
      </x:c>
      <x:c r="J3438" s="7" t="n">
        <x:f>SUMIFS('PO detail'!$X$119:$X$128,'PO detail'!$V$119:$V$128,"&gt;="&amp;E3438,'PO detail'!$V$119:$V$128,"&lt;"&amp;A3438)</x:f>
        <x:v>0</x:v>
      </x:c>
      <x:c r="K3438" s="7" t="n">
        <x:f>SUMIFS('PO detail'!$Y$119:$Y$128,'PO detail'!$V$119:$V$128,"&gt;="&amp;E3438,'PO detail'!$V$119:$V$128,"&lt;"&amp;A3438)</x:f>
        <x:v>0</x:v>
      </x:c>
      <x:c r="L3438" s="7" t="n">
        <x:f>'Inventory detail'!F60*Summary!$K$5*(A3438-E3438)/Summary!$K$6</x:f>
        <x:v>7562.217659137577</x:v>
      </x:c>
      <x:c r="M3438" s="7" t="n">
        <x:f>MAX(0,H3438-L3438)</x:f>
        <x:v>0</x:v>
      </x:c>
      <x:c r="N3438" s="7" t="n">
        <x:f>MAX(0,L3438-H3438)</x:f>
        <x:v>7562.217659137577</x:v>
      </x:c>
      <x:c r="O3438" s="7" t="n">
        <x:f>MAX(0,F3438+I3438-N3438)</x:f>
        <x:v>3346.6119096509246</x:v>
      </x:c>
      <x:c r="P3438" s="7" t="n">
        <x:f>MAX(0,N3438-F3438-I3438)</x:f>
        <x:v>0</x:v>
      </x:c>
      <x:c r="Q3438" s="7" t="n">
        <x:f>MAX(0,G3438+J3438-P3438)</x:f>
        <x:v>0</x:v>
      </x:c>
      <x:c r="R3438" s="7" t="n">
        <x:f>M3438+MAX(0,K3438-MAX(0,P3438-G3438-J3438))</x:f>
        <x:v>0</x:v>
      </x:c>
      <x:c r="S3438" s="7" t="n">
        <x:f>SUM(O3438,Q3438,R3438)</x:f>
        <x:v>3346.6119096509246</x:v>
      </x:c>
      <x:c r="T3438" s="14" t="n">
        <x:f>'Inventory detail'!T60</x:f>
        <x:v>0.0717</x:v>
      </x:c>
      <x:c r="U3438" s="14" t="n">
        <x:f>'Inventory detail'!U60</x:f>
        <x:v>0.07027800000000001</x:v>
      </x:c>
      <x:c r="V3438" s="9" t="n">
        <x:f>O3438*T3438</x:f>
        <x:v>239.9520739219713</x:v>
      </x:c>
      <x:c r="W3438" s="9" t="n">
        <x:f>Q3438*T3438</x:f>
        <x:v>0</x:v>
      </x:c>
      <x:c r="X3438" s="9" t="n">
        <x:f>R3438*T3438</x:f>
        <x:v>0</x:v>
      </x:c>
      <x:c r="Y3438" s="9" t="n">
        <x:f>S3438*T3438</x:f>
        <x:v>239.9520739219713</x:v>
      </x:c>
      <x:c r="Z3438" s="9" t="n">
        <x:f>IF(ISNUMBER(U3438),S3438*(U3438-T3438),"n.a.")</x:f>
        <x:v>-4.75888213552359</x:v>
      </x:c>
      <x:c r="AA3438" s="9" t="n">
        <x:f>IF(ISNUMBER(U3438),Y3438,0)</x:f>
        <x:v>239.9520739219713</x:v>
      </x:c>
      <x:c r="AB3438" s="7" t="n">
        <x:f>MAX(0,L3438-SUM(F3438:K3438))</x:f>
        <x:v>0</x:v>
      </x:c>
    </x:row>
    <x:row r="3439" ht="22" customHeight="1">
      <x:c r="A3439" s="18" t="n">
        <x:f>Summary!F$41</x:f>
        <x:v>46419</x:v>
      </x:c>
      <x:c r="B3439" s="2" t="str">
        <x:f>'Inventory detail'!A61</x:f>
        <x:v>WIRE</x:v>
      </x:c>
      <x:c r="C3439" s="2" t="str">
        <x:f>'Inventory detail'!B61</x:f>
        <x:v>60</x:v>
      </x:c>
      <x:c r="D3439" s="2" t="str">
        <x:f>'Inventory detail'!C61</x:f>
        <x:v>DL516BLK</x:v>
      </x:c>
      <x:c r="E3439" s="10" t="n">
        <x:f>A2313</x:f>
        <x:v>46388</x:v>
      </x:c>
      <x:c r="F3439" s="7" t="n">
        <x:f>O2313</x:f>
        <x:v>0</x:v>
      </x:c>
      <x:c r="G3439" s="7" t="n">
        <x:f>Q2313</x:f>
        <x:v>0</x:v>
      </x:c>
      <x:c r="H3439" s="7" t="n">
        <x:f>R2313</x:f>
        <x:v>0</x:v>
      </x:c>
      <x:c r="I3439" s="7" t="n">
        <x:f>0</x:f>
        <x:v>0</x:v>
      </x:c>
      <x:c r="J3439" s="7" t="n">
        <x:f>0</x:f>
        <x:v>0</x:v>
      </x:c>
      <x:c r="K3439" s="7" t="n">
        <x:f>0</x:f>
        <x:v>0</x:v>
      </x:c>
      <x:c r="L3439" s="7" t="n">
        <x:f>'Inventory detail'!F61*Summary!$K$5*(A3439-E3439)/Summary!$K$6</x:f>
        <x:v>7519.7775770020535</x:v>
      </x:c>
      <x:c r="M3439" s="7" t="n">
        <x:f>MAX(0,H3439-L3439)</x:f>
        <x:v>0</x:v>
      </x:c>
      <x:c r="N3439" s="7" t="n">
        <x:f>MAX(0,L3439-H3439)</x:f>
        <x:v>7519.7775770020535</x:v>
      </x:c>
      <x:c r="O3439" s="7" t="n">
        <x:f>MAX(0,F3439+I3439-N3439)</x:f>
        <x:v>0</x:v>
      </x:c>
      <x:c r="P3439" s="7" t="n">
        <x:f>MAX(0,N3439-F3439-I3439)</x:f>
        <x:v>7519.7775770020535</x:v>
      </x:c>
      <x:c r="Q3439" s="7" t="n">
        <x:f>MAX(0,G3439+J3439-P3439)</x:f>
        <x:v>0</x:v>
      </x:c>
      <x:c r="R3439" s="7" t="n">
        <x:f>M3439+MAX(0,K3439-MAX(0,P3439-G3439-J3439))</x:f>
        <x:v>0</x:v>
      </x:c>
      <x:c r="S3439" s="7" t="n">
        <x:f>SUM(O3439,Q3439,R3439)</x:f>
        <x:v>0</x:v>
      </x:c>
      <x:c r="T3439" s="14" t="n">
        <x:f>'Inventory detail'!T61</x:f>
        <x:v>0.0475</x:v>
      </x:c>
      <x:c r="U3439" s="14" t="n">
        <x:f>'Inventory detail'!U61</x:f>
        <x:v>0.0475</x:v>
      </x:c>
      <x:c r="V3439" s="9" t="n">
        <x:f>O3439*T3439</x:f>
        <x:v>0</x:v>
      </x:c>
      <x:c r="W3439" s="9" t="n">
        <x:f>Q3439*T3439</x:f>
        <x:v>0</x:v>
      </x:c>
      <x:c r="X3439" s="9" t="n">
        <x:f>R3439*T3439</x:f>
        <x:v>0</x:v>
      </x:c>
      <x:c r="Y3439" s="9" t="n">
        <x:f>S3439*T3439</x:f>
        <x:v>0</x:v>
      </x:c>
      <x:c r="Z3439" s="9" t="n">
        <x:f>IF(ISNUMBER(U3439),S3439*(U3439-T3439),"n.a.")</x:f>
        <x:v>0</x:v>
      </x:c>
      <x:c r="AA3439" s="9" t="n">
        <x:f>IF(ISNUMBER(U3439),Y3439,0)</x:f>
        <x:v>0</x:v>
      </x:c>
      <x:c r="AB3439" s="7" t="n">
        <x:f>MAX(0,L3439-SUM(F3439:K3439))</x:f>
        <x:v>7519.7775770020535</x:v>
      </x:c>
    </x:row>
    <x:row r="3440" ht="22" customHeight="1">
      <x:c r="A3440" s="18" t="n">
        <x:f>Summary!F$41</x:f>
        <x:v>46419</x:v>
      </x:c>
      <x:c r="B3440" s="2" t="str">
        <x:f>'Inventory detail'!A62</x:f>
        <x:v>POUC</x:v>
      </x:c>
      <x:c r="C3440" s="2" t="str">
        <x:f>'Inventory detail'!B62</x:f>
        <x:v>10</x:v>
      </x:c>
      <x:c r="D3440" s="2" t="str">
        <x:f>'Inventory detail'!C62</x:f>
        <x:v>RMEN5</x:v>
      </x:c>
      <x:c r="E3440" s="10" t="n">
        <x:f>A2314</x:f>
        <x:v>46388</x:v>
      </x:c>
      <x:c r="F3440" s="7" t="n">
        <x:f>O2314</x:f>
        <x:v>0</x:v>
      </x:c>
      <x:c r="G3440" s="7" t="n">
        <x:f>Q2314</x:f>
        <x:v>24333.675564681722</x:v>
      </x:c>
      <x:c r="H3440" s="7" t="n">
        <x:f>R2314</x:f>
        <x:v>0</x:v>
      </x:c>
      <x:c r="I3440" s="7" t="n">
        <x:f>SUMIFS('PO detail'!$W$1589:$W$1593,'PO detail'!$V$1589:$V$1593,"&gt;="&amp;E3440,'PO detail'!$V$1589:$V$1593,"&lt;"&amp;A3440)</x:f>
        <x:v>0</x:v>
      </x:c>
      <x:c r="J3440" s="7" t="n">
        <x:f>SUMIFS('PO detail'!$X$1589:$X$1593,'PO detail'!$V$1589:$V$1593,"&gt;="&amp;E3440,'PO detail'!$V$1589:$V$1593,"&lt;"&amp;A3440)</x:f>
        <x:v>0</x:v>
      </x:c>
      <x:c r="K3440" s="7" t="n">
        <x:f>SUMIFS('PO detail'!$Y$1589:$Y$1593,'PO detail'!$V$1589:$V$1593,"&gt;="&amp;E3440,'PO detail'!$V$1589:$V$1593,"&lt;"&amp;A3440)</x:f>
        <x:v>0</x:v>
      </x:c>
      <x:c r="L3440" s="7" t="n">
        <x:f>'Inventory detail'!F62*Summary!$K$5*(A3440-E3440)/Summary!$K$6</x:f>
        <x:v>6925.667351129364</x:v>
      </x:c>
      <x:c r="M3440" s="7" t="n">
        <x:f>MAX(0,H3440-L3440)</x:f>
        <x:v>0</x:v>
      </x:c>
      <x:c r="N3440" s="7" t="n">
        <x:f>MAX(0,L3440-H3440)</x:f>
        <x:v>6925.667351129364</x:v>
      </x:c>
      <x:c r="O3440" s="7" t="n">
        <x:f>MAX(0,F3440+I3440-N3440)</x:f>
        <x:v>0</x:v>
      </x:c>
      <x:c r="P3440" s="7" t="n">
        <x:f>MAX(0,N3440-F3440-I3440)</x:f>
        <x:v>6925.667351129364</x:v>
      </x:c>
      <x:c r="Q3440" s="7" t="n">
        <x:f>MAX(0,G3440+J3440-P3440)</x:f>
        <x:v>17408.00821355236</x:v>
      </x:c>
      <x:c r="R3440" s="7" t="n">
        <x:f>M3440+MAX(0,K3440-MAX(0,P3440-G3440-J3440))</x:f>
        <x:v>0</x:v>
      </x:c>
      <x:c r="S3440" s="7" t="n">
        <x:f>SUM(O3440,Q3440,R3440)</x:f>
        <x:v>17408.00821355236</x:v>
      </x:c>
      <x:c r="T3440" s="14" t="n">
        <x:f>'Inventory detail'!T62</x:f>
        <x:v>0.13720000000000002</x:v>
      </x:c>
      <x:c r="U3440" s="14" t="n">
        <x:f>'Inventory detail'!U62</x:f>
        <x:v>0.14949</x:v>
      </x:c>
      <x:c r="V3440" s="9" t="n">
        <x:f>O3440*T3440</x:f>
        <x:v>0</x:v>
      </x:c>
      <x:c r="W3440" s="9" t="n">
        <x:f>Q3440*T3440</x:f>
        <x:v>2388.3787268993838</x:v>
      </x:c>
      <x:c r="X3440" s="9" t="n">
        <x:f>R3440*T3440</x:f>
        <x:v>0</x:v>
      </x:c>
      <x:c r="Y3440" s="9" t="n">
        <x:f>S3440*T3440</x:f>
        <x:v>2388.3787268993838</x:v>
      </x:c>
      <x:c r="Z3440" s="9" t="n">
        <x:f>IF(ISNUMBER(U3440),S3440*(U3440-T3440),"n.a.")</x:f>
        <x:v>213.9444209445584</x:v>
      </x:c>
      <x:c r="AA3440" s="9" t="n">
        <x:f>IF(ISNUMBER(U3440),Y3440,0)</x:f>
        <x:v>2388.3787268993838</x:v>
      </x:c>
      <x:c r="AB3440" s="7" t="n">
        <x:f>MAX(0,L3440-SUM(F3440:K3440))</x:f>
        <x:v>0</x:v>
      </x:c>
    </x:row>
    <x:row r="3441" ht="22" customHeight="1">
      <x:c r="A3441" s="18" t="n">
        <x:f>Summary!F$41</x:f>
        <x:v>46419</x:v>
      </x:c>
      <x:c r="B3441" s="2" t="str">
        <x:f>'Inventory detail'!A63</x:f>
        <x:v>POUC</x:v>
      </x:c>
      <x:c r="C3441" s="2" t="str">
        <x:f>'Inventory detail'!B63</x:f>
        <x:v>30</x:v>
      </x:c>
      <x:c r="D3441" s="2" t="str">
        <x:f>'Inventory detail'!C63</x:f>
        <x:v>LET7</x:v>
      </x:c>
      <x:c r="E3441" s="10" t="n">
        <x:f>A2315</x:f>
        <x:v>46388</x:v>
      </x:c>
      <x:c r="F3441" s="7" t="n">
        <x:f>O2315</x:f>
        <x:v>0</x:v>
      </x:c>
      <x:c r="G3441" s="7" t="n">
        <x:f>Q2315</x:f>
        <x:v>20747.638603696098</x:v>
      </x:c>
      <x:c r="H3441" s="7" t="n">
        <x:f>R2315</x:f>
        <x:v>0</x:v>
      </x:c>
      <x:c r="I3441" s="7" t="n">
        <x:f>SUMIFS('PO detail'!$W$1652:$W$1656,'PO detail'!$V$1652:$V$1656,"&gt;="&amp;E3441,'PO detail'!$V$1652:$V$1656,"&lt;"&amp;A3441)</x:f>
        <x:v>0</x:v>
      </x:c>
      <x:c r="J3441" s="7" t="n">
        <x:f>SUMIFS('PO detail'!$X$1652:$X$1656,'PO detail'!$V$1652:$V$1656,"&gt;="&amp;E3441,'PO detail'!$V$1652:$V$1656,"&lt;"&amp;A3441)</x:f>
        <x:v>0</x:v>
      </x:c>
      <x:c r="K3441" s="7" t="n">
        <x:f>SUMIFS('PO detail'!$Y$1652:$Y$1656,'PO detail'!$V$1652:$V$1656,"&gt;="&amp;E3441,'PO detail'!$V$1652:$V$1656,"&lt;"&amp;A3441)</x:f>
        <x:v>0</x:v>
      </x:c>
      <x:c r="L3441" s="7" t="n">
        <x:f>'Inventory detail'!F63*Summary!$K$5*(A3441-E3441)/Summary!$K$6</x:f>
        <x:v>6772.895277207393</x:v>
      </x:c>
      <x:c r="M3441" s="7" t="n">
        <x:f>MAX(0,H3441-L3441)</x:f>
        <x:v>0</x:v>
      </x:c>
      <x:c r="N3441" s="7" t="n">
        <x:f>MAX(0,L3441-H3441)</x:f>
        <x:v>6772.895277207393</x:v>
      </x:c>
      <x:c r="O3441" s="7" t="n">
        <x:f>MAX(0,F3441+I3441-N3441)</x:f>
        <x:v>0</x:v>
      </x:c>
      <x:c r="P3441" s="7" t="n">
        <x:f>MAX(0,N3441-F3441-I3441)</x:f>
        <x:v>6772.895277207393</x:v>
      </x:c>
      <x:c r="Q3441" s="7" t="n">
        <x:f>MAX(0,G3441+J3441-P3441)</x:f>
        <x:v>13974.743326488704</x:v>
      </x:c>
      <x:c r="R3441" s="7" t="n">
        <x:f>M3441+MAX(0,K3441-MAX(0,P3441-G3441-J3441))</x:f>
        <x:v>0</x:v>
      </x:c>
      <x:c r="S3441" s="7" t="n">
        <x:f>SUM(O3441,Q3441,R3441)</x:f>
        <x:v>13974.743326488704</x:v>
      </x:c>
      <x:c r="T3441" s="14" t="n">
        <x:f>'Inventory detail'!T63</x:f>
        <x:v>0.09880000000000001</x:v>
      </x:c>
      <x:c r="U3441" s="14" t="n">
        <x:f>'Inventory detail'!U63</x:f>
        <x:v>0.107745</x:v>
      </x:c>
      <x:c r="V3441" s="9" t="n">
        <x:f>O3441*T3441</x:f>
        <x:v>0</x:v>
      </x:c>
      <x:c r="W3441" s="9" t="n">
        <x:f>Q3441*T3441</x:f>
        <x:v>1380.7046406570842</x:v>
      </x:c>
      <x:c r="X3441" s="9" t="n">
        <x:f>R3441*T3441</x:f>
        <x:v>0</x:v>
      </x:c>
      <x:c r="Y3441" s="9" t="n">
        <x:f>S3441*T3441</x:f>
        <x:v>1380.7046406570842</x:v>
      </x:c>
      <x:c r="Z3441" s="9" t="n">
        <x:f>IF(ISNUMBER(U3441),S3441*(U3441-T3441),"n.a.")</x:f>
        <x:v>125.0040790554412</x:v>
      </x:c>
      <x:c r="AA3441" s="9" t="n">
        <x:f>IF(ISNUMBER(U3441),Y3441,0)</x:f>
        <x:v>1380.7046406570842</x:v>
      </x:c>
      <x:c r="AB3441" s="7" t="n">
        <x:f>MAX(0,L3441-SUM(F3441:K3441))</x:f>
        <x:v>0</x:v>
      </x:c>
    </x:row>
    <x:row r="3442" ht="22" customHeight="1">
      <x:c r="A3442" s="18" t="n">
        <x:f>Summary!F$41</x:f>
        <x:v>46419</x:v>
      </x:c>
      <x:c r="B3442" s="2" t="str">
        <x:f>'Inventory detail'!A64</x:f>
        <x:v>WIRE</x:v>
      </x:c>
      <x:c r="C3442" s="2" t="str">
        <x:f>'Inventory detail'!B64</x:f>
        <x:v>10</x:v>
      </x:c>
      <x:c r="D3442" s="2" t="str">
        <x:f>'Inventory detail'!C64</x:f>
        <x:v>DL038WHT</x:v>
      </x:c>
      <x:c r="E3442" s="10" t="n">
        <x:f>A2316</x:f>
        <x:v>46388</x:v>
      </x:c>
      <x:c r="F3442" s="7" t="n">
        <x:f>O2316</x:f>
        <x:v>38147.66620123203</x:v>
      </x:c>
      <x:c r="G3442" s="7" t="n">
        <x:f>Q2316</x:f>
        <x:v>0</x:v>
      </x:c>
      <x:c r="H3442" s="7" t="n">
        <x:f>R2316</x:f>
        <x:v>0</x:v>
      </x:c>
      <x:c r="I3442" s="7" t="n">
        <x:f>SUMIFS('PO detail'!$W$1942:$W$1945,'PO detail'!$V$1942:$V$1945,"&gt;="&amp;E3442,'PO detail'!$V$1942:$V$1945,"&lt;"&amp;A3442)</x:f>
        <x:v>0</x:v>
      </x:c>
      <x:c r="J3442" s="7" t="n">
        <x:f>SUMIFS('PO detail'!$X$1942:$X$1945,'PO detail'!$V$1942:$V$1945,"&gt;="&amp;E3442,'PO detail'!$V$1942:$V$1945,"&lt;"&amp;A3442)</x:f>
        <x:v>0</x:v>
      </x:c>
      <x:c r="K3442" s="7" t="n">
        <x:f>SUMIFS('PO detail'!$Y$1942:$Y$1945,'PO detail'!$V$1942:$V$1945,"&gt;="&amp;E3442,'PO detail'!$V$1942:$V$1945,"&lt;"&amp;A3442)</x:f>
        <x:v>0</x:v>
      </x:c>
      <x:c r="L3442" s="7" t="n">
        <x:f>'Inventory detail'!F64*Summary!$K$5*(A3442-E3442)/Summary!$K$6</x:f>
        <x:v>6772.885092402465</x:v>
      </x:c>
      <x:c r="M3442" s="7" t="n">
        <x:f>MAX(0,H3442-L3442)</x:f>
        <x:v>0</x:v>
      </x:c>
      <x:c r="N3442" s="7" t="n">
        <x:f>MAX(0,L3442-H3442)</x:f>
        <x:v>6772.885092402465</x:v>
      </x:c>
      <x:c r="O3442" s="7" t="n">
        <x:f>MAX(0,F3442+I3442-N3442)</x:f>
        <x:v>31374.781108829564</x:v>
      </x:c>
      <x:c r="P3442" s="7" t="n">
        <x:f>MAX(0,N3442-F3442-I3442)</x:f>
        <x:v>0</x:v>
      </x:c>
      <x:c r="Q3442" s="7" t="n">
        <x:f>MAX(0,G3442+J3442-P3442)</x:f>
        <x:v>0</x:v>
      </x:c>
      <x:c r="R3442" s="7" t="n">
        <x:f>M3442+MAX(0,K3442-MAX(0,P3442-G3442-J3442))</x:f>
        <x:v>0</x:v>
      </x:c>
      <x:c r="S3442" s="7" t="n">
        <x:f>SUM(O3442,Q3442,R3442)</x:f>
        <x:v>31374.781108829564</x:v>
      </x:c>
      <x:c r="T3442" s="14" t="n">
        <x:f>'Inventory detail'!T64</x:f>
        <x:v>0.056299999999999996</x:v>
      </x:c>
      <x:c r="U3442" s="14" t="n">
        <x:f>'Inventory detail'!U64</x:f>
        <x:v>0.056299999999999996</x:v>
      </x:c>
      <x:c r="V3442" s="9" t="n">
        <x:f>O3442*T3442</x:f>
        <x:v>1766.4001764271043</x:v>
      </x:c>
      <x:c r="W3442" s="9" t="n">
        <x:f>Q3442*T3442</x:f>
        <x:v>0</x:v>
      </x:c>
      <x:c r="X3442" s="9" t="n">
        <x:f>R3442*T3442</x:f>
        <x:v>0</x:v>
      </x:c>
      <x:c r="Y3442" s="9" t="n">
        <x:f>S3442*T3442</x:f>
        <x:v>1766.4001764271043</x:v>
      </x:c>
      <x:c r="Z3442" s="9" t="n">
        <x:f>IF(ISNUMBER(U3442),S3442*(U3442-T3442),"n.a.")</x:f>
        <x:v>0</x:v>
      </x:c>
      <x:c r="AA3442" s="9" t="n">
        <x:f>IF(ISNUMBER(U3442),Y3442,0)</x:f>
        <x:v>1766.4001764271043</x:v>
      </x:c>
      <x:c r="AB3442" s="7" t="n">
        <x:f>MAX(0,L3442-SUM(F3442:K3442))</x:f>
        <x:v>0</x:v>
      </x:c>
    </x:row>
    <x:row r="3443" ht="22" customHeight="1">
      <x:c r="A3443" s="18" t="n">
        <x:f>Summary!F$41</x:f>
        <x:v>46419</x:v>
      </x:c>
      <x:c r="B3443" s="2" t="str">
        <x:f>'Inventory detail'!A65</x:f>
        <x:v>COIL</x:v>
      </x:c>
      <x:c r="C3443" s="2" t="str">
        <x:f>'Inventory detail'!B65</x:f>
        <x:v>60</x:v>
      </x:c>
      <x:c r="D3443" s="2" t="str">
        <x:f>'Inventory detail'!C65</x:f>
        <x:v>12WHT12-4</x:v>
      </x:c>
      <x:c r="E3443" s="10" t="n">
        <x:f>A2317</x:f>
        <x:v>46388</x:v>
      </x:c>
      <x:c r="F3443" s="7" t="n">
        <x:f>O2317</x:f>
        <x:v>11123.613963039013</x:v>
      </x:c>
      <x:c r="G3443" s="7" t="n">
        <x:f>Q2317</x:f>
        <x:v>0</x:v>
      </x:c>
      <x:c r="H3443" s="7" t="n">
        <x:f>R2317</x:f>
        <x:v>0</x:v>
      </x:c>
      <x:c r="I3443" s="7" t="n">
        <x:f>SUMIFS('PO detail'!$W$1077:$W$1086,'PO detail'!$V$1077:$V$1086,"&gt;="&amp;E3443,'PO detail'!$V$1077:$V$1086,"&lt;"&amp;A3443)</x:f>
        <x:v>0</x:v>
      </x:c>
      <x:c r="J3443" s="7" t="n">
        <x:f>SUMIFS('PO detail'!$X$1077:$X$1086,'PO detail'!$V$1077:$V$1086,"&gt;="&amp;E3443,'PO detail'!$V$1077:$V$1086,"&lt;"&amp;A3443)</x:f>
        <x:v>0</x:v>
      </x:c>
      <x:c r="K3443" s="7" t="n">
        <x:f>SUMIFS('PO detail'!$Y$1077:$Y$1086,'PO detail'!$V$1077:$V$1086,"&gt;="&amp;E3443,'PO detail'!$V$1077:$V$1086,"&lt;"&amp;A3443)</x:f>
        <x:v>0</x:v>
      </x:c>
      <x:c r="L3443" s="7" t="n">
        <x:f>'Inventory detail'!F65*Summary!$K$5*(A3443-E3443)/Summary!$K$6</x:f>
        <x:v>6671.047227926078</x:v>
      </x:c>
      <x:c r="M3443" s="7" t="n">
        <x:f>MAX(0,H3443-L3443)</x:f>
        <x:v>0</x:v>
      </x:c>
      <x:c r="N3443" s="7" t="n">
        <x:f>MAX(0,L3443-H3443)</x:f>
        <x:v>6671.047227926078</x:v>
      </x:c>
      <x:c r="O3443" s="7" t="n">
        <x:f>MAX(0,F3443+I3443-N3443)</x:f>
        <x:v>4452.566735112935</x:v>
      </x:c>
      <x:c r="P3443" s="7" t="n">
        <x:f>MAX(0,N3443-F3443-I3443)</x:f>
        <x:v>0</x:v>
      </x:c>
      <x:c r="Q3443" s="7" t="n">
        <x:f>MAX(0,G3443+J3443-P3443)</x:f>
        <x:v>0</x:v>
      </x:c>
      <x:c r="R3443" s="7" t="n">
        <x:f>M3443+MAX(0,K3443-MAX(0,P3443-G3443-J3443))</x:f>
        <x:v>0</x:v>
      </x:c>
      <x:c r="S3443" s="7" t="n">
        <x:f>SUM(O3443,Q3443,R3443)</x:f>
        <x:v>4452.566735112935</x:v>
      </x:c>
      <x:c r="T3443" s="14" t="n">
        <x:f>'Inventory detail'!T65</x:f>
        <x:v>0.0717</x:v>
      </x:c>
      <x:c r="U3443" s="14" t="n">
        <x:f>'Inventory detail'!U65</x:f>
        <x:v>0.07027800000000001</x:v>
      </x:c>
      <x:c r="V3443" s="9" t="n">
        <x:f>O3443*T3443</x:f>
        <x:v>319.24903490759743</x:v>
      </x:c>
      <x:c r="W3443" s="9" t="n">
        <x:f>Q3443*T3443</x:f>
        <x:v>0</x:v>
      </x:c>
      <x:c r="X3443" s="9" t="n">
        <x:f>R3443*T3443</x:f>
        <x:v>0</x:v>
      </x:c>
      <x:c r="Y3443" s="9" t="n">
        <x:f>S3443*T3443</x:f>
        <x:v>319.24903490759743</x:v>
      </x:c>
      <x:c r="Z3443" s="9" t="n">
        <x:f>IF(ISNUMBER(U3443),S3443*(U3443-T3443),"n.a.")</x:f>
        <x:v>-6.331549897330561</x:v>
      </x:c>
      <x:c r="AA3443" s="9" t="n">
        <x:f>IF(ISNUMBER(U3443),Y3443,0)</x:f>
        <x:v>319.24903490759743</x:v>
      </x:c>
      <x:c r="AB3443" s="7" t="n">
        <x:f>MAX(0,L3443-SUM(F3443:K3443))</x:f>
        <x:v>0</x:v>
      </x:c>
    </x:row>
    <x:row r="3444" ht="22" customHeight="1">
      <x:c r="A3444" s="18" t="n">
        <x:f>Summary!F$41</x:f>
        <x:v>46419</x:v>
      </x:c>
      <x:c r="B3444" s="2" t="str">
        <x:f>'Inventory detail'!A66</x:f>
        <x:v>COIL</x:v>
      </x:c>
      <x:c r="C3444" s="2" t="str">
        <x:f>'Inventory detail'!B66</x:f>
        <x:v>60</x:v>
      </x:c>
      <x:c r="D3444" s="2" t="str">
        <x:f>'Inventory detail'!C66</x:f>
        <x:v>13BLK12-4</x:v>
      </x:c>
      <x:c r="E3444" s="10" t="n">
        <x:f>A2318</x:f>
        <x:v>46388</x:v>
      </x:c>
      <x:c r="F3444" s="7" t="n">
        <x:f>O2318</x:f>
        <x:v>13253.584229979466</x:v>
      </x:c>
      <x:c r="G3444" s="7" t="n">
        <x:f>Q2318</x:f>
        <x:v>0</x:v>
      </x:c>
      <x:c r="H3444" s="7" t="n">
        <x:f>R2318</x:f>
        <x:v>0</x:v>
      </x:c>
      <x:c r="I3444" s="7" t="n">
        <x:f>SUMIFS('PO detail'!$W$1088:$W$1097,'PO detail'!$V$1088:$V$1097,"&gt;="&amp;E3444,'PO detail'!$V$1088:$V$1097,"&lt;"&amp;A3444)</x:f>
        <x:v>0</x:v>
      </x:c>
      <x:c r="J3444" s="7" t="n">
        <x:f>SUMIFS('PO detail'!$X$1088:$X$1097,'PO detail'!$V$1088:$V$1097,"&gt;="&amp;E3444,'PO detail'!$V$1088:$V$1097,"&lt;"&amp;A3444)</x:f>
        <x:v>0</x:v>
      </x:c>
      <x:c r="K3444" s="7" t="n">
        <x:f>SUMIFS('PO detail'!$Y$1088:$Y$1097,'PO detail'!$V$1088:$V$1097,"&gt;="&amp;E3444,'PO detail'!$V$1088:$V$1097,"&lt;"&amp;A3444)</x:f>
        <x:v>0</x:v>
      </x:c>
      <x:c r="L3444" s="7" t="n">
        <x:f>'Inventory detail'!F66*Summary!$K$5*(A3444-E3444)/Summary!$K$6</x:f>
        <x:v>6586.177248459959</x:v>
      </x:c>
      <x:c r="M3444" s="7" t="n">
        <x:f>MAX(0,H3444-L3444)</x:f>
        <x:v>0</x:v>
      </x:c>
      <x:c r="N3444" s="7" t="n">
        <x:f>MAX(0,L3444-H3444)</x:f>
        <x:v>6586.177248459959</x:v>
      </x:c>
      <x:c r="O3444" s="7" t="n">
        <x:f>MAX(0,F3444+I3444-N3444)</x:f>
        <x:v>6667.406981519507</x:v>
      </x:c>
      <x:c r="P3444" s="7" t="n">
        <x:f>MAX(0,N3444-F3444-I3444)</x:f>
        <x:v>0</x:v>
      </x:c>
      <x:c r="Q3444" s="7" t="n">
        <x:f>MAX(0,G3444+J3444-P3444)</x:f>
        <x:v>0</x:v>
      </x:c>
      <x:c r="R3444" s="7" t="n">
        <x:f>M3444+MAX(0,K3444-MAX(0,P3444-G3444-J3444))</x:f>
        <x:v>0</x:v>
      </x:c>
      <x:c r="S3444" s="7" t="n">
        <x:f>SUM(O3444,Q3444,R3444)</x:f>
        <x:v>6667.406981519507</x:v>
      </x:c>
      <x:c r="T3444" s="14" t="n">
        <x:f>'Inventory detail'!T66</x:f>
        <x:v>0.0674</x:v>
      </x:c>
      <x:c r="U3444" s="14" t="n">
        <x:f>'Inventory detail'!U66</x:f>
        <x:v>0.0659685</x:v>
      </x:c>
      <x:c r="V3444" s="9" t="n">
        <x:f>O3444*T3444</x:f>
        <x:v>449.3832305544148</x:v>
      </x:c>
      <x:c r="W3444" s="9" t="n">
        <x:f>Q3444*T3444</x:f>
        <x:v>0</x:v>
      </x:c>
      <x:c r="X3444" s="9" t="n">
        <x:f>R3444*T3444</x:f>
        <x:v>0</x:v>
      </x:c>
      <x:c r="Y3444" s="9" t="n">
        <x:f>S3444*T3444</x:f>
        <x:v>449.3832305544148</x:v>
      </x:c>
      <x:c r="Z3444" s="9" t="n">
        <x:f>IF(ISNUMBER(U3444),S3444*(U3444-T3444),"n.a.")</x:f>
        <x:v>-9.544393094045189</x:v>
      </x:c>
      <x:c r="AA3444" s="9" t="n">
        <x:f>IF(ISNUMBER(U3444),Y3444,0)</x:f>
        <x:v>449.3832305544148</x:v>
      </x:c>
      <x:c r="AB3444" s="7" t="n">
        <x:f>MAX(0,L3444-SUM(F3444:K3444))</x:f>
        <x:v>0</x:v>
      </x:c>
    </x:row>
    <x:row r="3445" ht="22" customHeight="1">
      <x:c r="A3445" s="18" t="n">
        <x:f>Summary!F$41</x:f>
        <x:v>46419</x:v>
      </x:c>
      <x:c r="B3445" s="2" t="str">
        <x:f>'Inventory detail'!A67</x:f>
        <x:v>COIL</x:v>
      </x:c>
      <x:c r="C3445" s="2" t="str">
        <x:f>'Inventory detail'!B67</x:f>
        <x:v>30</x:v>
      </x:c>
      <x:c r="D3445" s="2" t="str">
        <x:f>'Inventory detail'!C67</x:f>
        <x:v>16BLK12-4</x:v>
      </x:c>
      <x:c r="E3445" s="10" t="n">
        <x:f>A2319</x:f>
        <x:v>46388</x:v>
      </x:c>
      <x:c r="F3445" s="7" t="n">
        <x:f>O2319</x:f>
        <x:v>10176.600574948665</x:v>
      </x:c>
      <x:c r="G3445" s="7" t="n">
        <x:f>Q2319</x:f>
        <x:v>0</x:v>
      </x:c>
      <x:c r="H3445" s="7" t="n">
        <x:f>R2319</x:f>
        <x:v>0</x:v>
      </x:c>
      <x:c r="I3445" s="7" t="n">
        <x:f>SUMIFS('PO detail'!$W$786:$W$795,'PO detail'!$V$786:$V$795,"&gt;="&amp;E3445,'PO detail'!$V$786:$V$795,"&lt;"&amp;A3445)</x:f>
        <x:v>0</x:v>
      </x:c>
      <x:c r="J3445" s="7" t="n">
        <x:f>SUMIFS('PO detail'!$X$786:$X$795,'PO detail'!$V$786:$V$795,"&gt;="&amp;E3445,'PO detail'!$V$786:$V$795,"&lt;"&amp;A3445)</x:f>
        <x:v>0</x:v>
      </x:c>
      <x:c r="K3445" s="7" t="n">
        <x:f>SUMIFS('PO detail'!$Y$786:$Y$795,'PO detail'!$V$786:$V$795,"&gt;="&amp;E3445,'PO detail'!$V$786:$V$795,"&lt;"&amp;A3445)</x:f>
        <x:v>0</x:v>
      </x:c>
      <x:c r="L3445" s="7" t="n">
        <x:f>'Inventory detail'!F67*Summary!$K$5*(A3445-E3445)/Summary!$K$6</x:f>
        <x:v>6577.6831211498975</x:v>
      </x:c>
      <x:c r="M3445" s="7" t="n">
        <x:f>MAX(0,H3445-L3445)</x:f>
        <x:v>0</x:v>
      </x:c>
      <x:c r="N3445" s="7" t="n">
        <x:f>MAX(0,L3445-H3445)</x:f>
        <x:v>6577.6831211498975</x:v>
      </x:c>
      <x:c r="O3445" s="7" t="n">
        <x:f>MAX(0,F3445+I3445-N3445)</x:f>
        <x:v>3598.9174537987674</x:v>
      </x:c>
      <x:c r="P3445" s="7" t="n">
        <x:f>MAX(0,N3445-F3445-I3445)</x:f>
        <x:v>0</x:v>
      </x:c>
      <x:c r="Q3445" s="7" t="n">
        <x:f>MAX(0,G3445+J3445-P3445)</x:f>
        <x:v>0</x:v>
      </x:c>
      <x:c r="R3445" s="7" t="n">
        <x:f>M3445+MAX(0,K3445-MAX(0,P3445-G3445-J3445))</x:f>
        <x:v>0</x:v>
      </x:c>
      <x:c r="S3445" s="7" t="n">
        <x:f>SUM(O3445,Q3445,R3445)</x:f>
        <x:v>3598.9174537987674</x:v>
      </x:c>
      <x:c r="T3445" s="14" t="n">
        <x:f>'Inventory detail'!T67</x:f>
        <x:v>0.0924</x:v>
      </x:c>
      <x:c r="U3445" s="14" t="n">
        <x:f>'Inventory detail'!U67</x:f>
        <x:v>0.0904995</x:v>
      </x:c>
      <x:c r="V3445" s="9" t="n">
        <x:f>O3445*T3445</x:f>
        <x:v>332.5399727310061</x:v>
      </x:c>
      <x:c r="W3445" s="9" t="n">
        <x:f>Q3445*T3445</x:f>
        <x:v>0</x:v>
      </x:c>
      <x:c r="X3445" s="9" t="n">
        <x:f>R3445*T3445</x:f>
        <x:v>0</x:v>
      </x:c>
      <x:c r="Y3445" s="9" t="n">
        <x:f>S3445*T3445</x:f>
        <x:v>332.5399727310061</x:v>
      </x:c>
      <x:c r="Z3445" s="9" t="n">
        <x:f>IF(ISNUMBER(U3445),S3445*(U3445-T3445),"n.a.")</x:f>
        <x:v>-6.8397426209445555</x:v>
      </x:c>
      <x:c r="AA3445" s="9" t="n">
        <x:f>IF(ISNUMBER(U3445),Y3445,0)</x:f>
        <x:v>332.5399727310061</x:v>
      </x:c>
      <x:c r="AB3445" s="7" t="n">
        <x:f>MAX(0,L3445-SUM(F3445:K3445))</x:f>
        <x:v>0</x:v>
      </x:c>
    </x:row>
    <x:row r="3446" ht="22" customHeight="1">
      <x:c r="A3446" s="18" t="n">
        <x:f>Summary!F$41</x:f>
        <x:v>46419</x:v>
      </x:c>
      <x:c r="B3446" s="2" t="str">
        <x:f>'Inventory detail'!A68</x:f>
        <x:v>COIL</x:v>
      </x:c>
      <x:c r="C3446" s="2" t="str">
        <x:f>'Inventory detail'!B68</x:f>
        <x:v>10</x:v>
      </x:c>
      <x:c r="D3446" s="2" t="str">
        <x:f>'Inventory detail'!C68</x:f>
        <x:v>8NAV12-4</x:v>
      </x:c>
      <x:c r="E3446" s="10" t="n">
        <x:f>A2320</x:f>
        <x:v>46388</x:v>
      </x:c>
      <x:c r="F3446" s="7" t="n">
        <x:f>O2320</x:f>
        <x:v>5927.515400410678</x:v>
      </x:c>
      <x:c r="G3446" s="7" t="n">
        <x:f>Q2320</x:f>
        <x:v>0</x:v>
      </x:c>
      <x:c r="H3446" s="7" t="n">
        <x:f>R2320</x:f>
        <x:v>0</x:v>
      </x:c>
      <x:c r="I3446" s="7" t="n">
        <x:f>SUMIFS('PO detail'!$W$535:$W$546,'PO detail'!$V$535:$V$546,"&gt;="&amp;E3446,'PO detail'!$V$535:$V$546,"&lt;"&amp;A3446)</x:f>
        <x:v>0</x:v>
      </x:c>
      <x:c r="J3446" s="7" t="n">
        <x:f>SUMIFS('PO detail'!$X$535:$X$546,'PO detail'!$V$535:$V$546,"&gt;="&amp;E3446,'PO detail'!$V$535:$V$546,"&lt;"&amp;A3446)</x:f>
        <x:v>0</x:v>
      </x:c>
      <x:c r="K3446" s="7" t="n">
        <x:f>SUMIFS('PO detail'!$Y$535:$Y$546,'PO detail'!$V$535:$V$546,"&gt;="&amp;E3446,'PO detail'!$V$535:$V$546,"&lt;"&amp;A3446)</x:f>
        <x:v>0</x:v>
      </x:c>
      <x:c r="L3446" s="7" t="n">
        <x:f>'Inventory detail'!F68*Summary!$K$5*(A3446-E3446)/Summary!$K$6</x:f>
        <x:v>6263.655030800822</x:v>
      </x:c>
      <x:c r="M3446" s="7" t="n">
        <x:f>MAX(0,H3446-L3446)</x:f>
        <x:v>0</x:v>
      </x:c>
      <x:c r="N3446" s="7" t="n">
        <x:f>MAX(0,L3446-H3446)</x:f>
        <x:v>6263.655030800822</x:v>
      </x:c>
      <x:c r="O3446" s="7" t="n">
        <x:f>MAX(0,F3446+I3446-N3446)</x:f>
        <x:v>0</x:v>
      </x:c>
      <x:c r="P3446" s="7" t="n">
        <x:f>MAX(0,N3446-F3446-I3446)</x:f>
        <x:v>336.1396303901438</x:v>
      </x:c>
      <x:c r="Q3446" s="7" t="n">
        <x:f>MAX(0,G3446+J3446-P3446)</x:f>
        <x:v>0</x:v>
      </x:c>
      <x:c r="R3446" s="7" t="n">
        <x:f>M3446+MAX(0,K3446-MAX(0,P3446-G3446-J3446))</x:f>
        <x:v>0</x:v>
      </x:c>
      <x:c r="S3446" s="7" t="n">
        <x:f>SUM(O3446,Q3446,R3446)</x:f>
        <x:v>0</x:v>
      </x:c>
      <x:c r="T3446" s="14" t="n">
        <x:f>'Inventory detail'!T68</x:f>
        <x:v>0.042</x:v>
      </x:c>
      <x:c r="U3446" s="14" t="n">
        <x:f>'Inventory detail'!U68</x:f>
        <x:v>0.041216499999999996</x:v>
      </x:c>
      <x:c r="V3446" s="9" t="n">
        <x:f>O3446*T3446</x:f>
        <x:v>0</x:v>
      </x:c>
      <x:c r="W3446" s="9" t="n">
        <x:f>Q3446*T3446</x:f>
        <x:v>0</x:v>
      </x:c>
      <x:c r="X3446" s="9" t="n">
        <x:f>R3446*T3446</x:f>
        <x:v>0</x:v>
      </x:c>
      <x:c r="Y3446" s="9" t="n">
        <x:f>S3446*T3446</x:f>
        <x:v>0</x:v>
      </x:c>
      <x:c r="Z3446" s="9" t="n">
        <x:f>IF(ISNUMBER(U3446),S3446*(U3446-T3446),"n.a.")</x:f>
        <x:v>0</x:v>
      </x:c>
      <x:c r="AA3446" s="9" t="n">
        <x:f>IF(ISNUMBER(U3446),Y3446,0)</x:f>
        <x:v>0</x:v>
      </x:c>
      <x:c r="AB3446" s="7" t="n">
        <x:f>MAX(0,L3446-SUM(F3446:K3446))</x:f>
        <x:v>336.1396303901438</x:v>
      </x:c>
    </x:row>
    <x:row r="3447" ht="22" customHeight="1">
      <x:c r="A3447" s="18" t="n">
        <x:f>Summary!F$41</x:f>
        <x:v>46419</x:v>
      </x:c>
      <x:c r="B3447" s="2" t="str">
        <x:f>'Inventory detail'!A69</x:f>
        <x:v>WIRE</x:v>
      </x:c>
      <x:c r="C3447" s="2" t="str">
        <x:f>'Inventory detail'!B69</x:f>
        <x:v>10</x:v>
      </x:c>
      <x:c r="D3447" s="2" t="str">
        <x:f>'Inventory detail'!C69</x:f>
        <x:v>DL014WHT</x:v>
      </x:c>
      <x:c r="E3447" s="10" t="n">
        <x:f>A2321</x:f>
        <x:v>46388</x:v>
      </x:c>
      <x:c r="F3447" s="7" t="n">
        <x:f>O2321</x:f>
        <x:v>29225.471211498967</x:v>
      </x:c>
      <x:c r="G3447" s="7" t="n">
        <x:f>Q2321</x:f>
        <x:v>0</x:v>
      </x:c>
      <x:c r="H3447" s="7" t="n">
        <x:f>R2321</x:f>
        <x:v>0</x:v>
      </x:c>
      <x:c r="I3447" s="7" t="n">
        <x:f>SUMIFS('PO detail'!$W$1909:$W$1912,'PO detail'!$V$1909:$V$1912,"&gt;="&amp;E3447,'PO detail'!$V$1909:$V$1912,"&lt;"&amp;A3447)</x:f>
        <x:v>0</x:v>
      </x:c>
      <x:c r="J3447" s="7" t="n">
        <x:f>SUMIFS('PO detail'!$X$1909:$X$1912,'PO detail'!$V$1909:$V$1912,"&gt;="&amp;E3447,'PO detail'!$V$1909:$V$1912,"&lt;"&amp;A3447)</x:f>
        <x:v>0</x:v>
      </x:c>
      <x:c r="K3447" s="7" t="n">
        <x:f>SUMIFS('PO detail'!$Y$1909:$Y$1912,'PO detail'!$V$1909:$V$1912,"&gt;="&amp;E3447,'PO detail'!$V$1909:$V$1912,"&lt;"&amp;A3447)</x:f>
        <x:v>0</x:v>
      </x:c>
      <x:c r="L3447" s="7" t="n">
        <x:f>'Inventory detail'!F69*Summary!$K$5*(A3447-E3447)/Summary!$K$6</x:f>
        <x:v>6042.980862422998</x:v>
      </x:c>
      <x:c r="M3447" s="7" t="n">
        <x:f>MAX(0,H3447-L3447)</x:f>
        <x:v>0</x:v>
      </x:c>
      <x:c r="N3447" s="7" t="n">
        <x:f>MAX(0,L3447-H3447)</x:f>
        <x:v>6042.980862422998</x:v>
      </x:c>
      <x:c r="O3447" s="7" t="n">
        <x:f>MAX(0,F3447+I3447-N3447)</x:f>
        <x:v>23182.490349075968</x:v>
      </x:c>
      <x:c r="P3447" s="7" t="n">
        <x:f>MAX(0,N3447-F3447-I3447)</x:f>
        <x:v>0</x:v>
      </x:c>
      <x:c r="Q3447" s="7" t="n">
        <x:f>MAX(0,G3447+J3447-P3447)</x:f>
        <x:v>0</x:v>
      </x:c>
      <x:c r="R3447" s="7" t="n">
        <x:f>M3447+MAX(0,K3447-MAX(0,P3447-G3447-J3447))</x:f>
        <x:v>0</x:v>
      </x:c>
      <x:c r="S3447" s="7" t="n">
        <x:f>SUM(O3447,Q3447,R3447)</x:f>
        <x:v>23182.490349075968</x:v>
      </x:c>
      <x:c r="T3447" s="14" t="n">
        <x:f>'Inventory detail'!T69</x:f>
        <x:v>0.0363</x:v>
      </x:c>
      <x:c r="U3447" s="14" t="n">
        <x:f>'Inventory detail'!U69</x:f>
        <x:v>0.0363</x:v>
      </x:c>
      <x:c r="V3447" s="9" t="n">
        <x:f>O3447*T3447</x:f>
        <x:v>841.5243996714576</x:v>
      </x:c>
      <x:c r="W3447" s="9" t="n">
        <x:f>Q3447*T3447</x:f>
        <x:v>0</x:v>
      </x:c>
      <x:c r="X3447" s="9" t="n">
        <x:f>R3447*T3447</x:f>
        <x:v>0</x:v>
      </x:c>
      <x:c r="Y3447" s="9" t="n">
        <x:f>S3447*T3447</x:f>
        <x:v>841.5243996714576</x:v>
      </x:c>
      <x:c r="Z3447" s="9" t="n">
        <x:f>IF(ISNUMBER(U3447),S3447*(U3447-T3447),"n.a.")</x:f>
        <x:v>0</x:v>
      </x:c>
      <x:c r="AA3447" s="9" t="n">
        <x:f>IF(ISNUMBER(U3447),Y3447,0)</x:f>
        <x:v>841.5243996714576</x:v>
      </x:c>
      <x:c r="AB3447" s="7" t="n">
        <x:f>MAX(0,L3447-SUM(F3447:K3447))</x:f>
        <x:v>0</x:v>
      </x:c>
    </x:row>
    <x:row r="3448" ht="22" customHeight="1">
      <x:c r="A3448" s="18" t="n">
        <x:f>Summary!F$41</x:f>
        <x:v>46419</x:v>
      </x:c>
      <x:c r="B3448" s="2" t="str">
        <x:f>'Inventory detail'!A70</x:f>
        <x:v>WIRE</x:v>
      </x:c>
      <x:c r="C3448" s="2" t="str">
        <x:f>'Inventory detail'!B70</x:f>
        <x:v>10</x:v>
      </x:c>
      <x:c r="D3448" s="2" t="str">
        <x:f>'Inventory detail'!C70</x:f>
        <x:v>DL716SIL</x:v>
      </x:c>
      <x:c r="E3448" s="10" t="n">
        <x:f>A2322</x:f>
        <x:v>46388</x:v>
      </x:c>
      <x:c r="F3448" s="7" t="n">
        <x:f>O2322</x:f>
        <x:v>33054.43318275154</x:v>
      </x:c>
      <x:c r="G3448" s="7" t="n">
        <x:f>Q2322</x:f>
        <x:v>0</x:v>
      </x:c>
      <x:c r="H3448" s="7" t="n">
        <x:f>R2322</x:f>
        <x:v>0</x:v>
      </x:c>
      <x:c r="I3448" s="7" t="n">
        <x:f>SUMIFS('PO detail'!$W$2018:$W$2021,'PO detail'!$V$2018:$V$2021,"&gt;="&amp;E3448,'PO detail'!$V$2018:$V$2021,"&lt;"&amp;A3448)</x:f>
        <x:v>0</x:v>
      </x:c>
      <x:c r="J3448" s="7" t="n">
        <x:f>SUMIFS('PO detail'!$X$2018:$X$2021,'PO detail'!$V$2018:$V$2021,"&gt;="&amp;E3448,'PO detail'!$V$2018:$V$2021,"&lt;"&amp;A3448)</x:f>
        <x:v>0</x:v>
      </x:c>
      <x:c r="K3448" s="7" t="n">
        <x:f>SUMIFS('PO detail'!$Y$2018:$Y$2021,'PO detail'!$V$2018:$V$2021,"&gt;="&amp;E3448,'PO detail'!$V$2018:$V$2021,"&lt;"&amp;A3448)</x:f>
        <x:v>0</x:v>
      </x:c>
      <x:c r="L3448" s="7" t="n">
        <x:f>'Inventory detail'!F70*Summary!$K$5*(A3448-E3448)/Summary!$K$6</x:f>
        <x:v>5847.768706365503</x:v>
      </x:c>
      <x:c r="M3448" s="7" t="n">
        <x:f>MAX(0,H3448-L3448)</x:f>
        <x:v>0</x:v>
      </x:c>
      <x:c r="N3448" s="7" t="n">
        <x:f>MAX(0,L3448-H3448)</x:f>
        <x:v>5847.768706365503</x:v>
      </x:c>
      <x:c r="O3448" s="7" t="n">
        <x:f>MAX(0,F3448+I3448-N3448)</x:f>
        <x:v>27206.66447638604</x:v>
      </x:c>
      <x:c r="P3448" s="7" t="n">
        <x:f>MAX(0,N3448-F3448-I3448)</x:f>
        <x:v>0</x:v>
      </x:c>
      <x:c r="Q3448" s="7" t="n">
        <x:f>MAX(0,G3448+J3448-P3448)</x:f>
        <x:v>0</x:v>
      </x:c>
      <x:c r="R3448" s="7" t="n">
        <x:f>M3448+MAX(0,K3448-MAX(0,P3448-G3448-J3448))</x:f>
        <x:v>0</x:v>
      </x:c>
      <x:c r="S3448" s="7" t="n">
        <x:f>SUM(O3448,Q3448,R3448)</x:f>
        <x:v>27206.66447638604</x:v>
      </x:c>
      <x:c r="T3448" s="14" t="n">
        <x:f>'Inventory detail'!T70</x:f>
        <x:v>0.0732</x:v>
      </x:c>
      <x:c r="U3448" s="14" t="n">
        <x:f>'Inventory detail'!U70</x:f>
        <x:v>0.0732</x:v>
      </x:c>
      <x:c r="V3448" s="9" t="n">
        <x:f>O3448*T3448</x:f>
        <x:v>1991.527839671458</x:v>
      </x:c>
      <x:c r="W3448" s="9" t="n">
        <x:f>Q3448*T3448</x:f>
        <x:v>0</x:v>
      </x:c>
      <x:c r="X3448" s="9" t="n">
        <x:f>R3448*T3448</x:f>
        <x:v>0</x:v>
      </x:c>
      <x:c r="Y3448" s="9" t="n">
        <x:f>S3448*T3448</x:f>
        <x:v>1991.527839671458</x:v>
      </x:c>
      <x:c r="Z3448" s="9" t="n">
        <x:f>IF(ISNUMBER(U3448),S3448*(U3448-T3448),"n.a.")</x:f>
        <x:v>0</x:v>
      </x:c>
      <x:c r="AA3448" s="9" t="n">
        <x:f>IF(ISNUMBER(U3448),Y3448,0)</x:f>
        <x:v>1991.527839671458</x:v>
      </x:c>
      <x:c r="AB3448" s="7" t="n">
        <x:f>MAX(0,L3448-SUM(F3448:K3448))</x:f>
        <x:v>0</x:v>
      </x:c>
    </x:row>
    <x:row r="3449" ht="22" customHeight="1">
      <x:c r="A3449" s="18" t="n">
        <x:f>Summary!F$41</x:f>
        <x:v>46419</x:v>
      </x:c>
      <x:c r="B3449" s="2" t="str">
        <x:f>'Inventory detail'!A71</x:f>
        <x:v>WIRE</x:v>
      </x:c>
      <x:c r="C3449" s="2" t="str">
        <x:f>'Inventory detail'!B71</x:f>
        <x:v>10</x:v>
      </x:c>
      <x:c r="D3449" s="2" t="str">
        <x:f>'Inventory detail'!C71</x:f>
        <x:v>DL516WHT</x:v>
      </x:c>
      <x:c r="E3449" s="10" t="n">
        <x:f>A2323</x:f>
        <x:v>46388</x:v>
      </x:c>
      <x:c r="F3449" s="7" t="n">
        <x:f>O2323</x:f>
        <x:v>32714.373716632443</x:v>
      </x:c>
      <x:c r="G3449" s="7" t="n">
        <x:f>Q2323</x:f>
        <x:v>0</x:v>
      </x:c>
      <x:c r="H3449" s="7" t="n">
        <x:f>R2323</x:f>
        <x:v>0</x:v>
      </x:c>
      <x:c r="I3449" s="7" t="n">
        <x:f>SUMIFS('PO detail'!$W$2003:$W$2006,'PO detail'!$V$2003:$V$2006,"&gt;="&amp;E3449,'PO detail'!$V$2003:$V$2006,"&lt;"&amp;A3449)</x:f>
        <x:v>0</x:v>
      </x:c>
      <x:c r="J3449" s="7" t="n">
        <x:f>SUMIFS('PO detail'!$X$2003:$X$2006,'PO detail'!$V$2003:$V$2006,"&gt;="&amp;E3449,'PO detail'!$V$2003:$V$2006,"&lt;"&amp;A3449)</x:f>
        <x:v>0</x:v>
      </x:c>
      <x:c r="K3449" s="7" t="n">
        <x:f>SUMIFS('PO detail'!$Y$2003:$Y$2006,'PO detail'!$V$2003:$V$2006,"&gt;="&amp;E3449,'PO detail'!$V$2003:$V$2006,"&lt;"&amp;A3449)</x:f>
        <x:v>0</x:v>
      </x:c>
      <x:c r="L3449" s="7" t="n">
        <x:f>'Inventory detail'!F71*Summary!$K$5*(A3449-E3449)/Summary!$K$6</x:f>
        <x:v>5678.0287474332645</x:v>
      </x:c>
      <x:c r="M3449" s="7" t="n">
        <x:f>MAX(0,H3449-L3449)</x:f>
        <x:v>0</x:v>
      </x:c>
      <x:c r="N3449" s="7" t="n">
        <x:f>MAX(0,L3449-H3449)</x:f>
        <x:v>5678.0287474332645</x:v>
      </x:c>
      <x:c r="O3449" s="7" t="n">
        <x:f>MAX(0,F3449+I3449-N3449)</x:f>
        <x:v>27036.344969199177</x:v>
      </x:c>
      <x:c r="P3449" s="7" t="n">
        <x:f>MAX(0,N3449-F3449-I3449)</x:f>
        <x:v>0</x:v>
      </x:c>
      <x:c r="Q3449" s="7" t="n">
        <x:f>MAX(0,G3449+J3449-P3449)</x:f>
        <x:v>0</x:v>
      </x:c>
      <x:c r="R3449" s="7" t="n">
        <x:f>M3449+MAX(0,K3449-MAX(0,P3449-G3449-J3449))</x:f>
        <x:v>0</x:v>
      </x:c>
      <x:c r="S3449" s="7" t="n">
        <x:f>SUM(O3449,Q3449,R3449)</x:f>
        <x:v>27036.344969199177</x:v>
      </x:c>
      <x:c r="T3449" s="14" t="n">
        <x:f>'Inventory detail'!T71</x:f>
        <x:v>0.0475</x:v>
      </x:c>
      <x:c r="U3449" s="14" t="n">
        <x:f>'Inventory detail'!U71</x:f>
        <x:v>0.0475</x:v>
      </x:c>
      <x:c r="V3449" s="9" t="n">
        <x:f>O3449*T3449</x:f>
        <x:v>1284.226386036961</x:v>
      </x:c>
      <x:c r="W3449" s="9" t="n">
        <x:f>Q3449*T3449</x:f>
        <x:v>0</x:v>
      </x:c>
      <x:c r="X3449" s="9" t="n">
        <x:f>R3449*T3449</x:f>
        <x:v>0</x:v>
      </x:c>
      <x:c r="Y3449" s="9" t="n">
        <x:f>S3449*T3449</x:f>
        <x:v>1284.226386036961</x:v>
      </x:c>
      <x:c r="Z3449" s="9" t="n">
        <x:f>IF(ISNUMBER(U3449),S3449*(U3449-T3449),"n.a.")</x:f>
        <x:v>0</x:v>
      </x:c>
      <x:c r="AA3449" s="9" t="n">
        <x:f>IF(ISNUMBER(U3449),Y3449,0)</x:f>
        <x:v>1284.226386036961</x:v>
      </x:c>
      <x:c r="AB3449" s="7" t="n">
        <x:f>MAX(0,L3449-SUM(F3449:K3449))</x:f>
        <x:v>0</x:v>
      </x:c>
    </x:row>
    <x:row r="3450" ht="22" customHeight="1">
      <x:c r="A3450" s="18" t="n">
        <x:f>Summary!F$41</x:f>
        <x:v>46419</x:v>
      </x:c>
      <x:c r="B3450" s="2" t="str">
        <x:f>'Inventory detail'!A72</x:f>
        <x:v>COIL</x:v>
      </x:c>
      <x:c r="C3450" s="2" t="str">
        <x:f>'Inventory detail'!B72</x:f>
        <x:v>10</x:v>
      </x:c>
      <x:c r="D3450" s="2" t="str">
        <x:f>'Inventory detail'!C72</x:f>
        <x:v>8BLK36-4</x:v>
      </x:c>
      <x:c r="E3450" s="10" t="n">
        <x:f>A2324</x:f>
        <x:v>46388</x:v>
      </x:c>
      <x:c r="F3450" s="7" t="n">
        <x:f>O2324</x:f>
        <x:v>2928.3367556468193</x:v>
      </x:c>
      <x:c r="G3450" s="7" t="n">
        <x:f>Q2324</x:f>
        <x:v>0</x:v>
      </x:c>
      <x:c r="H3450" s="7" t="n">
        <x:f>R2324</x:f>
        <x:v>0</x:v>
      </x:c>
      <x:c r="I3450" s="7" t="n">
        <x:f>SUMIFS('PO detail'!$W$510:$W$521,'PO detail'!$V$510:$V$521,"&gt;="&amp;E3450,'PO detail'!$V$510:$V$521,"&lt;"&amp;A3450)</x:f>
        <x:v>0</x:v>
      </x:c>
      <x:c r="J3450" s="7" t="n">
        <x:f>SUMIFS('PO detail'!$X$510:$X$521,'PO detail'!$V$510:$V$521,"&gt;="&amp;E3450,'PO detail'!$V$510:$V$521,"&lt;"&amp;A3450)</x:f>
        <x:v>0</x:v>
      </x:c>
      <x:c r="K3450" s="7" t="n">
        <x:f>SUMIFS('PO detail'!$Y$510:$Y$521,'PO detail'!$V$510:$V$521,"&gt;="&amp;E3450,'PO detail'!$V$510:$V$521,"&lt;"&amp;A3450)</x:f>
        <x:v>0</x:v>
      </x:c>
      <x:c r="L3450" s="7" t="n">
        <x:f>'Inventory detail'!F72*Summary!$K$5*(A3450-E3450)/Summary!$K$6</x:f>
        <x:v>5525.256673511293</x:v>
      </x:c>
      <x:c r="M3450" s="7" t="n">
        <x:f>MAX(0,H3450-L3450)</x:f>
        <x:v>0</x:v>
      </x:c>
      <x:c r="N3450" s="7" t="n">
        <x:f>MAX(0,L3450-H3450)</x:f>
        <x:v>5525.256673511293</x:v>
      </x:c>
      <x:c r="O3450" s="7" t="n">
        <x:f>MAX(0,F3450+I3450-N3450)</x:f>
        <x:v>0</x:v>
      </x:c>
      <x:c r="P3450" s="7" t="n">
        <x:f>MAX(0,N3450-F3450-I3450)</x:f>
        <x:v>2596.919917864474</x:v>
      </x:c>
      <x:c r="Q3450" s="7" t="n">
        <x:f>MAX(0,G3450+J3450-P3450)</x:f>
        <x:v>0</x:v>
      </x:c>
      <x:c r="R3450" s="7" t="n">
        <x:f>M3450+MAX(0,K3450-MAX(0,P3450-G3450-J3450))</x:f>
        <x:v>0</x:v>
      </x:c>
      <x:c r="S3450" s="7" t="n">
        <x:f>SUM(O3450,Q3450,R3450)</x:f>
        <x:v>0</x:v>
      </x:c>
      <x:c r="T3450" s="14" t="n">
        <x:f>'Inventory detail'!T72</x:f>
        <x:v>0.1211</x:v>
      </x:c>
      <x:c r="U3450" s="14" t="n">
        <x:f>'Inventory detail'!U72</x:f>
        <x:v>0.11867699999999999</x:v>
      </x:c>
      <x:c r="V3450" s="9" t="n">
        <x:f>O3450*T3450</x:f>
        <x:v>0</x:v>
      </x:c>
      <x:c r="W3450" s="9" t="n">
        <x:f>Q3450*T3450</x:f>
        <x:v>0</x:v>
      </x:c>
      <x:c r="X3450" s="9" t="n">
        <x:f>R3450*T3450</x:f>
        <x:v>0</x:v>
      </x:c>
      <x:c r="Y3450" s="9" t="n">
        <x:f>S3450*T3450</x:f>
        <x:v>0</x:v>
      </x:c>
      <x:c r="Z3450" s="9" t="n">
        <x:f>IF(ISNUMBER(U3450),S3450*(U3450-T3450),"n.a.")</x:f>
        <x:v>0</x:v>
      </x:c>
      <x:c r="AA3450" s="9" t="n">
        <x:f>IF(ISNUMBER(U3450),Y3450,0)</x:f>
        <x:v>0</x:v>
      </x:c>
      <x:c r="AB3450" s="7" t="n">
        <x:f>MAX(0,L3450-SUM(F3450:K3450))</x:f>
        <x:v>2596.919917864474</x:v>
      </x:c>
    </x:row>
    <x:row r="3451" ht="22" customHeight="1">
      <x:c r="A3451" s="18" t="n">
        <x:f>Summary!F$41</x:f>
        <x:v>46419</x:v>
      </x:c>
      <x:c r="B3451" s="2" t="str">
        <x:f>'Inventory detail'!A73</x:f>
        <x:v>COIL</x:v>
      </x:c>
      <x:c r="C3451" s="2" t="str">
        <x:f>'Inventory detail'!B73</x:f>
        <x:v>10</x:v>
      </x:c>
      <x:c r="D3451" s="2" t="str">
        <x:f>'Inventory detail'!C73</x:f>
        <x:v>14WHT12-4</x:v>
      </x:c>
      <x:c r="E3451" s="10" t="n">
        <x:f>A2325</x:f>
        <x:v>46388</x:v>
      </x:c>
      <x:c r="F3451" s="7" t="n">
        <x:f>O2325</x:f>
        <x:v>8497.330595482548</x:v>
      </x:c>
      <x:c r="G3451" s="7" t="n">
        <x:f>Q2325</x:f>
        <x:v>0</x:v>
      </x:c>
      <x:c r="H3451" s="7" t="n">
        <x:f>R2325</x:f>
        <x:v>0</x:v>
      </x:c>
      <x:c r="I3451" s="7" t="n">
        <x:f>SUMIFS('PO detail'!$W$185:$W$191,'PO detail'!$V$185:$V$191,"&gt;="&amp;E3451,'PO detail'!$V$185:$V$191,"&lt;"&amp;A3451)</x:f>
        <x:v>0</x:v>
      </x:c>
      <x:c r="J3451" s="7" t="n">
        <x:f>SUMIFS('PO detail'!$X$185:$X$191,'PO detail'!$V$185:$V$191,"&gt;="&amp;E3451,'PO detail'!$V$185:$V$191,"&lt;"&amp;A3451)</x:f>
        <x:v>0</x:v>
      </x:c>
      <x:c r="K3451" s="7" t="n">
        <x:f>SUMIFS('PO detail'!$Y$185:$Y$191,'PO detail'!$V$185:$V$191,"&gt;="&amp;E3451,'PO detail'!$V$185:$V$191,"&lt;"&amp;A3451)</x:f>
        <x:v>0</x:v>
      </x:c>
      <x:c r="L3451" s="7" t="n">
        <x:f>'Inventory detail'!F73*Summary!$K$5*(A3451-E3451)/Summary!$K$6</x:f>
        <x:v>5499.794661190965</x:v>
      </x:c>
      <x:c r="M3451" s="7" t="n">
        <x:f>MAX(0,H3451-L3451)</x:f>
        <x:v>0</x:v>
      </x:c>
      <x:c r="N3451" s="7" t="n">
        <x:f>MAX(0,L3451-H3451)</x:f>
        <x:v>5499.794661190965</x:v>
      </x:c>
      <x:c r="O3451" s="7" t="n">
        <x:f>MAX(0,F3451+I3451-N3451)</x:f>
        <x:v>2997.5359342915835</x:v>
      </x:c>
      <x:c r="P3451" s="7" t="n">
        <x:f>MAX(0,N3451-F3451-I3451)</x:f>
        <x:v>0</x:v>
      </x:c>
      <x:c r="Q3451" s="7" t="n">
        <x:f>MAX(0,G3451+J3451-P3451)</x:f>
        <x:v>0</x:v>
      </x:c>
      <x:c r="R3451" s="7" t="n">
        <x:f>M3451+MAX(0,K3451-MAX(0,P3451-G3451-J3451))</x:f>
        <x:v>0</x:v>
      </x:c>
      <x:c r="S3451" s="7" t="n">
        <x:f>SUM(O3451,Q3451,R3451)</x:f>
        <x:v>2997.5359342915835</x:v>
      </x:c>
      <x:c r="T3451" s="14" t="n">
        <x:f>'Inventory detail'!T73</x:f>
        <x:v>0.09179999999999999</x:v>
      </x:c>
      <x:c r="U3451" s="14" t="n">
        <x:f>'Inventory detail'!U73</x:f>
        <x:v>0.089947</x:v>
      </x:c>
      <x:c r="V3451" s="9" t="n">
        <x:f>O3451*T3451</x:f>
        <x:v>275.17379876796736</x:v>
      </x:c>
      <x:c r="W3451" s="9" t="n">
        <x:f>Q3451*T3451</x:f>
        <x:v>0</x:v>
      </x:c>
      <x:c r="X3451" s="9" t="n">
        <x:f>R3451*T3451</x:f>
        <x:v>0</x:v>
      </x:c>
      <x:c r="Y3451" s="9" t="n">
        <x:f>S3451*T3451</x:f>
        <x:v>275.17379876796736</x:v>
      </x:c>
      <x:c r="Z3451" s="9" t="n">
        <x:f>IF(ISNUMBER(U3451),S3451*(U3451-T3451),"n.a.")</x:f>
        <x:v>-5.554434086242285</x:v>
      </x:c>
      <x:c r="AA3451" s="9" t="n">
        <x:f>IF(ISNUMBER(U3451),Y3451,0)</x:f>
        <x:v>275.17379876796736</x:v>
      </x:c>
      <x:c r="AB3451" s="7" t="n">
        <x:f>MAX(0,L3451-SUM(F3451:K3451))</x:f>
        <x:v>0</x:v>
      </x:c>
    </x:row>
    <x:row r="3452" ht="22" customHeight="1">
      <x:c r="A3452" s="18" t="n">
        <x:f>Summary!F$41</x:f>
        <x:v>46419</x:v>
      </x:c>
      <x:c r="B3452" s="2" t="str">
        <x:f>'Inventory detail'!A74</x:f>
        <x:v>COIL</x:v>
      </x:c>
      <x:c r="C3452" s="2" t="str">
        <x:f>'Inventory detail'!B74</x:f>
        <x:v>10</x:v>
      </x:c>
      <x:c r="D3452" s="2" t="str">
        <x:f>'Inventory detail'!C74</x:f>
        <x:v>28BLK12-4</x:v>
      </x:c>
      <x:c r="E3452" s="10" t="n">
        <x:f>A2326</x:f>
        <x:v>46388</x:v>
      </x:c>
      <x:c r="F3452" s="7" t="n">
        <x:f>O2326</x:f>
        <x:v>812.329527720739</x:v>
      </x:c>
      <x:c r="G3452" s="7" t="n">
        <x:f>Q2326</x:f>
        <x:v>0</x:v>
      </x:c>
      <x:c r="H3452" s="7" t="n">
        <x:f>R2326</x:f>
        <x:v>0</x:v>
      </x:c>
      <x:c r="I3452" s="7" t="n">
        <x:f>SUMIFS('PO detail'!$W$357:$W$368,'PO detail'!$V$357:$V$368,"&gt;="&amp;E3452,'PO detail'!$V$357:$V$368,"&lt;"&amp;A3452)</x:f>
        <x:v>0</x:v>
      </x:c>
      <x:c r="J3452" s="7" t="n">
        <x:f>SUMIFS('PO detail'!$X$357:$X$368,'PO detail'!$V$357:$V$368,"&gt;="&amp;E3452,'PO detail'!$V$357:$V$368,"&lt;"&amp;A3452)</x:f>
        <x:v>0</x:v>
      </x:c>
      <x:c r="K3452" s="7" t="n">
        <x:f>SUMIFS('PO detail'!$Y$357:$Y$368,'PO detail'!$V$357:$V$368,"&gt;="&amp;E3452,'PO detail'!$V$357:$V$368,"&lt;"&amp;A3452)</x:f>
        <x:v>0</x:v>
      </x:c>
      <x:c r="L3452" s="7" t="n">
        <x:f>'Inventory detail'!F74*Summary!$K$5*(A3452-E3452)/Summary!$K$6</x:f>
        <x:v>5457.354579055442</x:v>
      </x:c>
      <x:c r="M3452" s="7" t="n">
        <x:f>MAX(0,H3452-L3452)</x:f>
        <x:v>0</x:v>
      </x:c>
      <x:c r="N3452" s="7" t="n">
        <x:f>MAX(0,L3452-H3452)</x:f>
        <x:v>5457.354579055442</x:v>
      </x:c>
      <x:c r="O3452" s="7" t="n">
        <x:f>MAX(0,F3452+I3452-N3452)</x:f>
        <x:v>0</x:v>
      </x:c>
      <x:c r="P3452" s="7" t="n">
        <x:f>MAX(0,N3452-F3452-I3452)</x:f>
        <x:v>4645.025051334703</x:v>
      </x:c>
      <x:c r="Q3452" s="7" t="n">
        <x:f>MAX(0,G3452+J3452-P3452)</x:f>
        <x:v>0</x:v>
      </x:c>
      <x:c r="R3452" s="7" t="n">
        <x:f>M3452+MAX(0,K3452-MAX(0,P3452-G3452-J3452))</x:f>
        <x:v>0</x:v>
      </x:c>
      <x:c r="S3452" s="7" t="n">
        <x:f>SUM(O3452,Q3452,R3452)</x:f>
        <x:v>0</x:v>
      </x:c>
      <x:c r="T3452" s="14" t="n">
        <x:f>'Inventory detail'!T74</x:f>
        <x:v>0.17559999999999998</x:v>
      </x:c>
      <x:c r="U3452" s="14" t="n">
        <x:f>'Inventory detail'!U74</x:f>
        <x:v>0.1720485</x:v>
      </x:c>
      <x:c r="V3452" s="9" t="n">
        <x:f>O3452*T3452</x:f>
        <x:v>0</x:v>
      </x:c>
      <x:c r="W3452" s="9" t="n">
        <x:f>Q3452*T3452</x:f>
        <x:v>0</x:v>
      </x:c>
      <x:c r="X3452" s="9" t="n">
        <x:f>R3452*T3452</x:f>
        <x:v>0</x:v>
      </x:c>
      <x:c r="Y3452" s="9" t="n">
        <x:f>S3452*T3452</x:f>
        <x:v>0</x:v>
      </x:c>
      <x:c r="Z3452" s="9" t="n">
        <x:f>IF(ISNUMBER(U3452),S3452*(U3452-T3452),"n.a.")</x:f>
        <x:v>0</x:v>
      </x:c>
      <x:c r="AA3452" s="9" t="n">
        <x:f>IF(ISNUMBER(U3452),Y3452,0)</x:f>
        <x:v>0</x:v>
      </x:c>
      <x:c r="AB3452" s="7" t="n">
        <x:f>MAX(0,L3452-SUM(F3452:K3452))</x:f>
        <x:v>4645.025051334703</x:v>
      </x:c>
    </x:row>
    <x:row r="3453" ht="22" customHeight="1">
      <x:c r="A3453" s="18" t="n">
        <x:f>Summary!F$41</x:f>
        <x:v>46419</x:v>
      </x:c>
      <x:c r="B3453" s="2" t="str">
        <x:f>'Inventory detail'!A75</x:f>
        <x:v>COIL</x:v>
      </x:c>
      <x:c r="C3453" s="2" t="str">
        <x:f>'Inventory detail'!B75</x:f>
        <x:v>10</x:v>
      </x:c>
      <x:c r="D3453" s="2" t="str">
        <x:f>'Inventory detail'!C75</x:f>
        <x:v>30BLK12-4</x:v>
      </x:c>
      <x:c r="E3453" s="10" t="n">
        <x:f>A2327</x:f>
        <x:v>46388</x:v>
      </x:c>
      <x:c r="F3453" s="7" t="n">
        <x:f>O2327</x:f>
        <x:v>1804.3121149897343</x:v>
      </x:c>
      <x:c r="G3453" s="7" t="n">
        <x:f>Q2327</x:f>
        <x:v>0</x:v>
      </x:c>
      <x:c r="H3453" s="7" t="n">
        <x:f>R2327</x:f>
        <x:v>0</x:v>
      </x:c>
      <x:c r="I3453" s="7" t="n">
        <x:f>SUMIFS('PO detail'!$W$377:$W$389,'PO detail'!$V$377:$V$389,"&gt;="&amp;E3453,'PO detail'!$V$377:$V$389,"&lt;"&amp;A3453)</x:f>
        <x:v>0</x:v>
      </x:c>
      <x:c r="J3453" s="7" t="n">
        <x:f>SUMIFS('PO detail'!$X$377:$X$389,'PO detail'!$V$377:$V$389,"&gt;="&amp;E3453,'PO detail'!$V$377:$V$389,"&lt;"&amp;A3453)</x:f>
        <x:v>0</x:v>
      </x:c>
      <x:c r="K3453" s="7" t="n">
        <x:f>SUMIFS('PO detail'!$Y$377:$Y$389,'PO detail'!$V$377:$V$389,"&gt;="&amp;E3453,'PO detail'!$V$377:$V$389,"&lt;"&amp;A3453)</x:f>
        <x:v>0</x:v>
      </x:c>
      <x:c r="L3453" s="7" t="n">
        <x:f>'Inventory detail'!F75*Summary!$K$5*(A3453-E3453)/Summary!$K$6</x:f>
        <x:v>5423.408624229979</x:v>
      </x:c>
      <x:c r="M3453" s="7" t="n">
        <x:f>MAX(0,H3453-L3453)</x:f>
        <x:v>0</x:v>
      </x:c>
      <x:c r="N3453" s="7" t="n">
        <x:f>MAX(0,L3453-H3453)</x:f>
        <x:v>5423.408624229979</x:v>
      </x:c>
      <x:c r="O3453" s="7" t="n">
        <x:f>MAX(0,F3453+I3453-N3453)</x:f>
        <x:v>0</x:v>
      </x:c>
      <x:c r="P3453" s="7" t="n">
        <x:f>MAX(0,N3453-F3453-I3453)</x:f>
        <x:v>3619.096509240245</x:v>
      </x:c>
      <x:c r="Q3453" s="7" t="n">
        <x:f>MAX(0,G3453+J3453-P3453)</x:f>
        <x:v>0</x:v>
      </x:c>
      <x:c r="R3453" s="7" t="n">
        <x:f>M3453+MAX(0,K3453-MAX(0,P3453-G3453-J3453))</x:f>
        <x:v>0</x:v>
      </x:c>
      <x:c r="S3453" s="7" t="n">
        <x:f>SUM(O3453,Q3453,R3453)</x:f>
        <x:v>0</x:v>
      </x:c>
      <x:c r="T3453" s="14" t="n">
        <x:f>'Inventory detail'!T75</x:f>
        <x:v>0.19010000000000002</x:v>
      </x:c>
      <x:c r="U3453" s="14" t="n">
        <x:f>'Inventory detail'!U75</x:f>
        <x:v>0.186303</x:v>
      </x:c>
      <x:c r="V3453" s="9" t="n">
        <x:f>O3453*T3453</x:f>
        <x:v>0</x:v>
      </x:c>
      <x:c r="W3453" s="9" t="n">
        <x:f>Q3453*T3453</x:f>
        <x:v>0</x:v>
      </x:c>
      <x:c r="X3453" s="9" t="n">
        <x:f>R3453*T3453</x:f>
        <x:v>0</x:v>
      </x:c>
      <x:c r="Y3453" s="9" t="n">
        <x:f>S3453*T3453</x:f>
        <x:v>0</x:v>
      </x:c>
      <x:c r="Z3453" s="9" t="n">
        <x:f>IF(ISNUMBER(U3453),S3453*(U3453-T3453),"n.a.")</x:f>
        <x:v>0</x:v>
      </x:c>
      <x:c r="AA3453" s="9" t="n">
        <x:f>IF(ISNUMBER(U3453),Y3453,0)</x:f>
        <x:v>0</x:v>
      </x:c>
      <x:c r="AB3453" s="7" t="n">
        <x:f>MAX(0,L3453-SUM(F3453:K3453))</x:f>
        <x:v>3619.096509240245</x:v>
      </x:c>
    </x:row>
    <x:row r="3454" ht="22" customHeight="1">
      <x:c r="A3454" s="18" t="n">
        <x:f>Summary!F$41</x:f>
        <x:v>46419</x:v>
      </x:c>
      <x:c r="B3454" s="2" t="str">
        <x:f>'Inventory detail'!A76</x:f>
        <x:v>WIRE</x:v>
      </x:c>
      <x:c r="C3454" s="2" t="str">
        <x:f>'Inventory detail'!B76</x:f>
        <x:v>10</x:v>
      </x:c>
      <x:c r="D3454" s="2" t="str">
        <x:f>'Inventory detail'!C76</x:f>
        <x:v>DL014SIL</x:v>
      </x:c>
      <x:c r="E3454" s="10" t="n">
        <x:f>A2328</x:f>
        <x:v>46388</x:v>
      </x:c>
      <x:c r="F3454" s="7" t="n">
        <x:f>O2328</x:f>
        <x:v>38857.29872689939</x:v>
      </x:c>
      <x:c r="G3454" s="7" t="n">
        <x:f>Q2328</x:f>
        <x:v>0</x:v>
      </x:c>
      <x:c r="H3454" s="7" t="n">
        <x:f>R2328</x:f>
        <x:v>0</x:v>
      </x:c>
      <x:c r="I3454" s="7" t="n">
        <x:f>SUMIFS('PO detail'!$W$1905:$W$1908,'PO detail'!$V$1905:$V$1908,"&gt;="&amp;E3454,'PO detail'!$V$1905:$V$1908,"&lt;"&amp;A3454)</x:f>
        <x:v>0</x:v>
      </x:c>
      <x:c r="J3454" s="7" t="n">
        <x:f>SUMIFS('PO detail'!$X$1905:$X$1908,'PO detail'!$V$1905:$V$1908,"&gt;="&amp;E3454,'PO detail'!$V$1905:$V$1908,"&lt;"&amp;A3454)</x:f>
        <x:v>0</x:v>
      </x:c>
      <x:c r="K3454" s="7" t="n">
        <x:f>SUMIFS('PO detail'!$Y$1905:$Y$1908,'PO detail'!$V$1905:$V$1908,"&gt;="&amp;E3454,'PO detail'!$V$1905:$V$1908,"&lt;"&amp;A3454)</x:f>
        <x:v>0</x:v>
      </x:c>
      <x:c r="L3454" s="7" t="n">
        <x:f>'Inventory detail'!F76*Summary!$K$5*(A3454-E3454)/Summary!$K$6</x:f>
        <x:v>5330.044517453799</x:v>
      </x:c>
      <x:c r="M3454" s="7" t="n">
        <x:f>MAX(0,H3454-L3454)</x:f>
        <x:v>0</x:v>
      </x:c>
      <x:c r="N3454" s="7" t="n">
        <x:f>MAX(0,L3454-H3454)</x:f>
        <x:v>5330.044517453799</x:v>
      </x:c>
      <x:c r="O3454" s="7" t="n">
        <x:f>MAX(0,F3454+I3454-N3454)</x:f>
        <x:v>33527.25420944559</x:v>
      </x:c>
      <x:c r="P3454" s="7" t="n">
        <x:f>MAX(0,N3454-F3454-I3454)</x:f>
        <x:v>0</x:v>
      </x:c>
      <x:c r="Q3454" s="7" t="n">
        <x:f>MAX(0,G3454+J3454-P3454)</x:f>
        <x:v>0</x:v>
      </x:c>
      <x:c r="R3454" s="7" t="n">
        <x:f>M3454+MAX(0,K3454-MAX(0,P3454-G3454-J3454))</x:f>
        <x:v>0</x:v>
      </x:c>
      <x:c r="S3454" s="7" t="n">
        <x:f>SUM(O3454,Q3454,R3454)</x:f>
        <x:v>33527.25420944559</x:v>
      </x:c>
      <x:c r="T3454" s="14" t="n">
        <x:f>'Inventory detail'!T76</x:f>
        <x:v>0.0363</x:v>
      </x:c>
      <x:c r="U3454" s="14" t="n">
        <x:f>'Inventory detail'!U76</x:f>
        <x:v>0.0363</x:v>
      </x:c>
      <x:c r="V3454" s="9" t="n">
        <x:f>O3454*T3454</x:f>
        <x:v>1217.039327802875</x:v>
      </x:c>
      <x:c r="W3454" s="9" t="n">
        <x:f>Q3454*T3454</x:f>
        <x:v>0</x:v>
      </x:c>
      <x:c r="X3454" s="9" t="n">
        <x:f>R3454*T3454</x:f>
        <x:v>0</x:v>
      </x:c>
      <x:c r="Y3454" s="9" t="n">
        <x:f>S3454*T3454</x:f>
        <x:v>1217.039327802875</x:v>
      </x:c>
      <x:c r="Z3454" s="9" t="n">
        <x:f>IF(ISNUMBER(U3454),S3454*(U3454-T3454),"n.a.")</x:f>
        <x:v>0</x:v>
      </x:c>
      <x:c r="AA3454" s="9" t="n">
        <x:f>IF(ISNUMBER(U3454),Y3454,0)</x:f>
        <x:v>1217.039327802875</x:v>
      </x:c>
      <x:c r="AB3454" s="7" t="n">
        <x:f>MAX(0,L3454-SUM(F3454:K3454))</x:f>
        <x:v>0</x:v>
      </x:c>
    </x:row>
    <x:row r="3455" ht="22" customHeight="1">
      <x:c r="A3455" s="18" t="n">
        <x:f>Summary!F$41</x:f>
        <x:v>46419</x:v>
      </x:c>
      <x:c r="B3455" s="2" t="str">
        <x:f>'Inventory detail'!A77</x:f>
        <x:v>COIL</x:v>
      </x:c>
      <x:c r="C3455" s="2" t="str">
        <x:f>'Inventory detail'!B77</x:f>
        <x:v>10</x:v>
      </x:c>
      <x:c r="D3455" s="2" t="str">
        <x:f>'Inventory detail'!C77</x:f>
        <x:v>10CLR12-4</x:v>
      </x:c>
      <x:c r="E3455" s="10" t="n">
        <x:f>A2329</x:f>
        <x:v>46388</x:v>
      </x:c>
      <x:c r="F3455" s="7" t="n">
        <x:f>O2329</x:f>
        <x:v>7464.280246406572</x:v>
      </x:c>
      <x:c r="G3455" s="7" t="n">
        <x:f>Q2329</x:f>
        <x:v>0</x:v>
      </x:c>
      <x:c r="H3455" s="7" t="n">
        <x:f>R2329</x:f>
        <x:v>0</x:v>
      </x:c>
      <x:c r="I3455" s="7" t="n">
        <x:f>SUMIFS('PO detail'!$W$29:$W$36,'PO detail'!$V$29:$V$36,"&gt;="&amp;E3455,'PO detail'!$V$29:$V$36,"&lt;"&amp;A3455)</x:f>
        <x:v>0</x:v>
      </x:c>
      <x:c r="J3455" s="7" t="n">
        <x:f>SUMIFS('PO detail'!$X$29:$X$36,'PO detail'!$V$29:$V$36,"&gt;="&amp;E3455,'PO detail'!$V$29:$V$36,"&lt;"&amp;A3455)</x:f>
        <x:v>0</x:v>
      </x:c>
      <x:c r="K3455" s="7" t="n">
        <x:f>SUMIFS('PO detail'!$Y$29:$Y$36,'PO detail'!$V$29:$V$36,"&gt;="&amp;E3455,'PO detail'!$V$29:$V$36,"&lt;"&amp;A3455)</x:f>
        <x:v>0</x:v>
      </x:c>
      <x:c r="L3455" s="7" t="n">
        <x:f>'Inventory detail'!F77*Summary!$K$5*(A3455-E3455)/Summary!$K$6</x:f>
        <x:v>5253.658480492813</x:v>
      </x:c>
      <x:c r="M3455" s="7" t="n">
        <x:f>MAX(0,H3455-L3455)</x:f>
        <x:v>0</x:v>
      </x:c>
      <x:c r="N3455" s="7" t="n">
        <x:f>MAX(0,L3455-H3455)</x:f>
        <x:v>5253.658480492813</x:v>
      </x:c>
      <x:c r="O3455" s="7" t="n">
        <x:f>MAX(0,F3455+I3455-N3455)</x:f>
        <x:v>2210.6217659137583</x:v>
      </x:c>
      <x:c r="P3455" s="7" t="n">
        <x:f>MAX(0,N3455-F3455-I3455)</x:f>
        <x:v>0</x:v>
      </x:c>
      <x:c r="Q3455" s="7" t="n">
        <x:f>MAX(0,G3455+J3455-P3455)</x:f>
        <x:v>0</x:v>
      </x:c>
      <x:c r="R3455" s="7" t="n">
        <x:f>M3455+MAX(0,K3455-MAX(0,P3455-G3455-J3455))</x:f>
        <x:v>0</x:v>
      </x:c>
      <x:c r="S3455" s="7" t="n">
        <x:f>SUM(O3455,Q3455,R3455)</x:f>
        <x:v>2210.6217659137583</x:v>
      </x:c>
      <x:c r="T3455" s="14" t="n">
        <x:f>'Inventory detail'!T77</x:f>
        <x:v>0.0584</x:v>
      </x:c>
      <x:c r="U3455" s="14" t="n">
        <x:f>'Inventory detail'!U77</x:f>
        <x:v>0.057239</x:v>
      </x:c>
      <x:c r="V3455" s="9" t="n">
        <x:f>O3455*T3455</x:f>
        <x:v>129.1003111293635</x:v>
      </x:c>
      <x:c r="W3455" s="9" t="n">
        <x:f>Q3455*T3455</x:f>
        <x:v>0</x:v>
      </x:c>
      <x:c r="X3455" s="9" t="n">
        <x:f>R3455*T3455</x:f>
        <x:v>0</x:v>
      </x:c>
      <x:c r="Y3455" s="9" t="n">
        <x:f>S3455*T3455</x:f>
        <x:v>129.1003111293635</x:v>
      </x:c>
      <x:c r="Z3455" s="9" t="n">
        <x:f>IF(ISNUMBER(U3455),S3455*(U3455-T3455),"n.a.")</x:f>
        <x:v>-2.5665318702258784</x:v>
      </x:c>
      <x:c r="AA3455" s="9" t="n">
        <x:f>IF(ISNUMBER(U3455),Y3455,0)</x:f>
        <x:v>129.1003111293635</x:v>
      </x:c>
      <x:c r="AB3455" s="7" t="n">
        <x:f>MAX(0,L3455-SUM(F3455:K3455))</x:f>
        <x:v>0</x:v>
      </x:c>
    </x:row>
    <x:row r="3456" ht="22" customHeight="1">
      <x:c r="A3456" s="18" t="n">
        <x:f>Summary!F$41</x:f>
        <x:v>46419</x:v>
      </x:c>
      <x:c r="B3456" s="2" t="str">
        <x:f>'Inventory detail'!A78</x:f>
        <x:v>POUC</x:v>
      </x:c>
      <x:c r="C3456" s="2" t="str">
        <x:f>'Inventory detail'!B78</x:f>
        <x:v>60</x:v>
      </x:c>
      <x:c r="D3456" s="2" t="str">
        <x:f>'Inventory detail'!C78</x:f>
        <x:v>RMEN5</x:v>
      </x:c>
      <x:c r="E3456" s="10" t="n">
        <x:f>A2330</x:f>
        <x:v>46388</x:v>
      </x:c>
      <x:c r="F3456" s="7" t="n">
        <x:f>O2330</x:f>
        <x:v>0</x:v>
      </x:c>
      <x:c r="G3456" s="7" t="n">
        <x:f>Q2330</x:f>
        <x:v>22756.26283367557</x:v>
      </x:c>
      <x:c r="H3456" s="7" t="n">
        <x:f>R2330</x:f>
        <x:v>0</x:v>
      </x:c>
      <x:c r="I3456" s="7" t="n">
        <x:f>SUMIFS('PO detail'!$W$1836:$W$1840,'PO detail'!$V$1836:$V$1840,"&gt;="&amp;E3456,'PO detail'!$V$1836:$V$1840,"&lt;"&amp;A3456)</x:f>
        <x:v>0</x:v>
      </x:c>
      <x:c r="J3456" s="7" t="n">
        <x:f>SUMIFS('PO detail'!$X$1836:$X$1840,'PO detail'!$V$1836:$V$1840,"&gt;="&amp;E3456,'PO detail'!$V$1836:$V$1840,"&lt;"&amp;A3456)</x:f>
        <x:v>0</x:v>
      </x:c>
      <x:c r="K3456" s="7" t="n">
        <x:f>SUMIFS('PO detail'!$Y$1836:$Y$1840,'PO detail'!$V$1836:$V$1840,"&gt;="&amp;E3456,'PO detail'!$V$1836:$V$1840,"&lt;"&amp;A3456)</x:f>
        <x:v>0</x:v>
      </x:c>
      <x:c r="L3456" s="7" t="n">
        <x:f>'Inventory detail'!F78*Summary!$K$5*(A3456-E3456)/Summary!$K$6</x:f>
        <x:v>5219.712525667351</x:v>
      </x:c>
      <x:c r="M3456" s="7" t="n">
        <x:f>MAX(0,H3456-L3456)</x:f>
        <x:v>0</x:v>
      </x:c>
      <x:c r="N3456" s="7" t="n">
        <x:f>MAX(0,L3456-H3456)</x:f>
        <x:v>5219.712525667351</x:v>
      </x:c>
      <x:c r="O3456" s="7" t="n">
        <x:f>MAX(0,F3456+I3456-N3456)</x:f>
        <x:v>0</x:v>
      </x:c>
      <x:c r="P3456" s="7" t="n">
        <x:f>MAX(0,N3456-F3456-I3456)</x:f>
        <x:v>5219.712525667351</x:v>
      </x:c>
      <x:c r="Q3456" s="7" t="n">
        <x:f>MAX(0,G3456+J3456-P3456)</x:f>
        <x:v>17536.55030800822</x:v>
      </x:c>
      <x:c r="R3456" s="7" t="n">
        <x:f>M3456+MAX(0,K3456-MAX(0,P3456-G3456-J3456))</x:f>
        <x:v>0</x:v>
      </x:c>
      <x:c r="S3456" s="7" t="n">
        <x:f>SUM(O3456,Q3456,R3456)</x:f>
        <x:v>17536.55030800822</x:v>
      </x:c>
      <x:c r="T3456" s="14" t="n">
        <x:f>'Inventory detail'!T78</x:f>
        <x:v>0.13720000000000002</x:v>
      </x:c>
      <x:c r="U3456" s="14" t="n">
        <x:f>'Inventory detail'!U78</x:f>
        <x:v>0.14949</x:v>
      </x:c>
      <x:c r="V3456" s="9" t="n">
        <x:f>O3456*T3456</x:f>
        <x:v>0</x:v>
      </x:c>
      <x:c r="W3456" s="9" t="n">
        <x:f>Q3456*T3456</x:f>
        <x:v>2406.014702258728</x:v>
      </x:c>
      <x:c r="X3456" s="9" t="n">
        <x:f>R3456*T3456</x:f>
        <x:v>0</x:v>
      </x:c>
      <x:c r="Y3456" s="9" t="n">
        <x:f>S3456*T3456</x:f>
        <x:v>2406.014702258728</x:v>
      </x:c>
      <x:c r="Z3456" s="9" t="n">
        <x:f>IF(ISNUMBER(U3456),S3456*(U3456-T3456),"n.a.")</x:f>
        <x:v>215.52420328542095</x:v>
      </x:c>
      <x:c r="AA3456" s="9" t="n">
        <x:f>IF(ISNUMBER(U3456),Y3456,0)</x:f>
        <x:v>2406.014702258728</x:v>
      </x:c>
      <x:c r="AB3456" s="7" t="n">
        <x:f>MAX(0,L3456-SUM(F3456:K3456))</x:f>
        <x:v>0</x:v>
      </x:c>
    </x:row>
    <x:row r="3457" ht="22" customHeight="1">
      <x:c r="A3457" s="18" t="n">
        <x:f>Summary!F$41</x:f>
        <x:v>46419</x:v>
      </x:c>
      <x:c r="B3457" s="2" t="str">
        <x:f>'Inventory detail'!A79</x:f>
        <x:v>POUC</x:v>
      </x:c>
      <x:c r="C3457" s="2" t="str">
        <x:f>'Inventory detail'!B79</x:f>
        <x:v>60</x:v>
      </x:c>
      <x:c r="D3457" s="2" t="str">
        <x:f>'Inventory detail'!C79</x:f>
        <x:v>LMEN5</x:v>
      </x:c>
      <x:c r="E3457" s="10" t="n">
        <x:f>A2331</x:f>
        <x:v>46388</x:v>
      </x:c>
      <x:c r="F3457" s="7" t="n">
        <x:f>O2331</x:f>
        <x:v>0</x:v>
      </x:c>
      <x:c r="G3457" s="7" t="n">
        <x:f>Q2331</x:f>
        <x:v>12455.226940451743</x:v>
      </x:c>
      <x:c r="H3457" s="7" t="n">
        <x:f>R2331</x:f>
        <x:v>0</x:v>
      </x:c>
      <x:c r="I3457" s="7" t="n">
        <x:f>SUMIFS('PO detail'!$W$1791:$W$1795,'PO detail'!$V$1791:$V$1795,"&gt;="&amp;E3457,'PO detail'!$V$1791:$V$1795,"&lt;"&amp;A3457)</x:f>
        <x:v>0</x:v>
      </x:c>
      <x:c r="J3457" s="7" t="n">
        <x:f>SUMIFS('PO detail'!$X$1791:$X$1795,'PO detail'!$V$1791:$V$1795,"&gt;="&amp;E3457,'PO detail'!$V$1791:$V$1795,"&lt;"&amp;A3457)</x:f>
        <x:v>0</x:v>
      </x:c>
      <x:c r="K3457" s="7" t="n">
        <x:f>SUMIFS('PO detail'!$Y$1791:$Y$1795,'PO detail'!$V$1791:$V$1795,"&gt;="&amp;E3457,'PO detail'!$V$1791:$V$1795,"&lt;"&amp;A3457)</x:f>
        <x:v>0</x:v>
      </x:c>
      <x:c r="L3457" s="7" t="n">
        <x:f>'Inventory detail'!F79*Summary!$K$5*(A3457-E3457)/Summary!$K$6</x:f>
        <x:v>5109.380533880903</x:v>
      </x:c>
      <x:c r="M3457" s="7" t="n">
        <x:f>MAX(0,H3457-L3457)</x:f>
        <x:v>0</x:v>
      </x:c>
      <x:c r="N3457" s="7" t="n">
        <x:f>MAX(0,L3457-H3457)</x:f>
        <x:v>5109.380533880903</x:v>
      </x:c>
      <x:c r="O3457" s="7" t="n">
        <x:f>MAX(0,F3457+I3457-N3457)</x:f>
        <x:v>0</x:v>
      </x:c>
      <x:c r="P3457" s="7" t="n">
        <x:f>MAX(0,N3457-F3457-I3457)</x:f>
        <x:v>5109.380533880903</x:v>
      </x:c>
      <x:c r="Q3457" s="7" t="n">
        <x:f>MAX(0,G3457+J3457-P3457)</x:f>
        <x:v>7345.8464065708395</x:v>
      </x:c>
      <x:c r="R3457" s="7" t="n">
        <x:f>M3457+MAX(0,K3457-MAX(0,P3457-G3457-J3457))</x:f>
        <x:v>0</x:v>
      </x:c>
      <x:c r="S3457" s="7" t="n">
        <x:f>SUM(O3457,Q3457,R3457)</x:f>
        <x:v>7345.8464065708395</x:v>
      </x:c>
      <x:c r="T3457" s="14" t="n">
        <x:f>'Inventory detail'!T79</x:f>
        <x:v>0.14429999999999998</x:v>
      </x:c>
      <x:c r="U3457" s="14" t="n">
        <x:f>'Inventory detail'!U79</x:f>
        <x:v>0.15724499999999997</x:v>
      </x:c>
      <x:c r="V3457" s="9" t="n">
        <x:f>O3457*T3457</x:f>
        <x:v>0</x:v>
      </x:c>
      <x:c r="W3457" s="9" t="n">
        <x:f>Q3457*T3457</x:f>
        <x:v>1060.005636468172</x:v>
      </x:c>
      <x:c r="X3457" s="9" t="n">
        <x:f>R3457*T3457</x:f>
        <x:v>0</x:v>
      </x:c>
      <x:c r="Y3457" s="9" t="n">
        <x:f>S3457*T3457</x:f>
        <x:v>1060.005636468172</x:v>
      </x:c>
      <x:c r="Z3457" s="9" t="n">
        <x:f>IF(ISNUMBER(U3457),S3457*(U3457-T3457),"n.a.")</x:f>
        <x:v>95.0919817330594</x:v>
      </x:c>
      <x:c r="AA3457" s="9" t="n">
        <x:f>IF(ISNUMBER(U3457),Y3457,0)</x:f>
        <x:v>1060.005636468172</x:v>
      </x:c>
      <x:c r="AB3457" s="7" t="n">
        <x:f>MAX(0,L3457-SUM(F3457:K3457))</x:f>
        <x:v>0</x:v>
      </x:c>
    </x:row>
    <x:row r="3458" ht="22" customHeight="1">
      <x:c r="A3458" s="18" t="n">
        <x:f>Summary!F$41</x:f>
        <x:v>46419</x:v>
      </x:c>
      <x:c r="B3458" s="2" t="str">
        <x:f>'Inventory detail'!A80</x:f>
        <x:v>COIL</x:v>
      </x:c>
      <x:c r="C3458" s="2" t="str">
        <x:f>'Inventory detail'!B80</x:f>
        <x:v>10</x:v>
      </x:c>
      <x:c r="D3458" s="2" t="str">
        <x:f>'Inventory detail'!C80</x:f>
        <x:v>6WHT12-4</x:v>
      </x:c>
      <x:c r="E3458" s="10" t="n">
        <x:f>A2332</x:f>
        <x:v>46388</x:v>
      </x:c>
      <x:c r="F3458" s="7" t="n">
        <x:f>O2332</x:f>
        <x:v>2054.2186447638605</x:v>
      </x:c>
      <x:c r="G3458" s="7" t="n">
        <x:f>Q2332</x:f>
        <x:v>0</x:v>
      </x:c>
      <x:c r="H3458" s="7" t="n">
        <x:f>R2332</x:f>
        <x:v>0</x:v>
      </x:c>
      <x:c r="I3458" s="7" t="n">
        <x:f>SUMIFS('PO detail'!$W$467:$W$471,'PO detail'!$V$467:$V$471,"&gt;="&amp;E3458,'PO detail'!$V$467:$V$471,"&lt;"&amp;A3458)</x:f>
        <x:v>0</x:v>
      </x:c>
      <x:c r="J3458" s="7" t="n">
        <x:f>SUMIFS('PO detail'!$X$467:$X$471,'PO detail'!$V$467:$V$471,"&gt;="&amp;E3458,'PO detail'!$V$467:$V$471,"&lt;"&amp;A3458)</x:f>
        <x:v>0</x:v>
      </x:c>
      <x:c r="K3458" s="7" t="n">
        <x:f>SUMIFS('PO detail'!$Y$467:$Y$471,'PO detail'!$V$467:$V$471,"&gt;="&amp;E3458,'PO detail'!$V$467:$V$471,"&lt;"&amp;A3458)</x:f>
        <x:v>0</x:v>
      </x:c>
      <x:c r="L3458" s="7" t="n">
        <x:f>'Inventory detail'!F80*Summary!$K$5*(A3458-E3458)/Summary!$K$6</x:f>
        <x:v>4999.038357289528</x:v>
      </x:c>
      <x:c r="M3458" s="7" t="n">
        <x:f>MAX(0,H3458-L3458)</x:f>
        <x:v>0</x:v>
      </x:c>
      <x:c r="N3458" s="7" t="n">
        <x:f>MAX(0,L3458-H3458)</x:f>
        <x:v>4999.038357289528</x:v>
      </x:c>
      <x:c r="O3458" s="7" t="n">
        <x:f>MAX(0,F3458+I3458-N3458)</x:f>
        <x:v>0</x:v>
      </x:c>
      <x:c r="P3458" s="7" t="n">
        <x:f>MAX(0,N3458-F3458-I3458)</x:f>
        <x:v>2944.8197125256675</x:v>
      </x:c>
      <x:c r="Q3458" s="7" t="n">
        <x:f>MAX(0,G3458+J3458-P3458)</x:f>
        <x:v>0</x:v>
      </x:c>
      <x:c r="R3458" s="7" t="n">
        <x:f>M3458+MAX(0,K3458-MAX(0,P3458-G3458-J3458))</x:f>
        <x:v>0</x:v>
      </x:c>
      <x:c r="S3458" s="7" t="n">
        <x:f>SUM(O3458,Q3458,R3458)</x:f>
        <x:v>0</x:v>
      </x:c>
      <x:c r="T3458" s="14" t="n">
        <x:f>'Inventory detail'!T80</x:f>
        <x:v>0.0365</x:v>
      </x:c>
      <x:c r="U3458" s="14" t="n">
        <x:f>'Inventory detail'!U80</x:f>
        <x:v>0.0356915</x:v>
      </x:c>
      <x:c r="V3458" s="9" t="n">
        <x:f>O3458*T3458</x:f>
        <x:v>0</x:v>
      </x:c>
      <x:c r="W3458" s="9" t="n">
        <x:f>Q3458*T3458</x:f>
        <x:v>0</x:v>
      </x:c>
      <x:c r="X3458" s="9" t="n">
        <x:f>R3458*T3458</x:f>
        <x:v>0</x:v>
      </x:c>
      <x:c r="Y3458" s="9" t="n">
        <x:f>S3458*T3458</x:f>
        <x:v>0</x:v>
      </x:c>
      <x:c r="Z3458" s="9" t="n">
        <x:f>IF(ISNUMBER(U3458),S3458*(U3458-T3458),"n.a.")</x:f>
        <x:v>0</x:v>
      </x:c>
      <x:c r="AA3458" s="9" t="n">
        <x:f>IF(ISNUMBER(U3458),Y3458,0)</x:f>
        <x:v>0</x:v>
      </x:c>
      <x:c r="AB3458" s="7" t="n">
        <x:f>MAX(0,L3458-SUM(F3458:K3458))</x:f>
        <x:v>2944.8197125256675</x:v>
      </x:c>
    </x:row>
    <x:row r="3459" ht="22" customHeight="1">
      <x:c r="A3459" s="18" t="n">
        <x:f>Summary!F$41</x:f>
        <x:v>46419</x:v>
      </x:c>
      <x:c r="B3459" s="2" t="str">
        <x:f>'Inventory detail'!A81</x:f>
        <x:v>COIL</x:v>
      </x:c>
      <x:c r="C3459" s="2" t="str">
        <x:f>'Inventory detail'!B81</x:f>
        <x:v>30</x:v>
      </x:c>
      <x:c r="D3459" s="2" t="str">
        <x:f>'Inventory detail'!C81</x:f>
        <x:v>7BLK12-4</x:v>
      </x:c>
      <x:c r="E3459" s="10" t="n">
        <x:f>A2333</x:f>
        <x:v>46388</x:v>
      </x:c>
      <x:c r="F3459" s="7" t="n">
        <x:f>O2333</x:f>
        <x:v>9646.201232032854</x:v>
      </x:c>
      <x:c r="G3459" s="7" t="n">
        <x:f>Q2333</x:f>
        <x:v>0</x:v>
      </x:c>
      <x:c r="H3459" s="7" t="n">
        <x:f>R2333</x:f>
        <x:v>0</x:v>
      </x:c>
      <x:c r="I3459" s="7" t="n">
        <x:f>SUMIFS('PO detail'!$W$944:$W$951,'PO detail'!$V$944:$V$951,"&gt;="&amp;E3459,'PO detail'!$V$944:$V$951,"&lt;"&amp;A3459)</x:f>
        <x:v>0</x:v>
      </x:c>
      <x:c r="J3459" s="7" t="n">
        <x:f>SUMIFS('PO detail'!$X$944:$X$951,'PO detail'!$V$944:$V$951,"&gt;="&amp;E3459,'PO detail'!$V$944:$V$951,"&lt;"&amp;A3459)</x:f>
        <x:v>0</x:v>
      </x:c>
      <x:c r="K3459" s="7" t="n">
        <x:f>SUMIFS('PO detail'!$Y$944:$Y$951,'PO detail'!$V$944:$V$951,"&gt;="&amp;E3459,'PO detail'!$V$944:$V$951,"&lt;"&amp;A3459)</x:f>
        <x:v>0</x:v>
      </x:c>
      <x:c r="L3459" s="7" t="n">
        <x:f>'Inventory detail'!F81*Summary!$K$5*(A3459-E3459)/Summary!$K$6</x:f>
        <x:v>4965.092402464065</x:v>
      </x:c>
      <x:c r="M3459" s="7" t="n">
        <x:f>MAX(0,H3459-L3459)</x:f>
        <x:v>0</x:v>
      </x:c>
      <x:c r="N3459" s="7" t="n">
        <x:f>MAX(0,L3459-H3459)</x:f>
        <x:v>4965.092402464065</x:v>
      </x:c>
      <x:c r="O3459" s="7" t="n">
        <x:f>MAX(0,F3459+I3459-N3459)</x:f>
        <x:v>4681.108829568789</x:v>
      </x:c>
      <x:c r="P3459" s="7" t="n">
        <x:f>MAX(0,N3459-F3459-I3459)</x:f>
        <x:v>0</x:v>
      </x:c>
      <x:c r="Q3459" s="7" t="n">
        <x:f>MAX(0,G3459+J3459-P3459)</x:f>
        <x:v>0</x:v>
      </x:c>
      <x:c r="R3459" s="7" t="n">
        <x:f>M3459+MAX(0,K3459-MAX(0,P3459-G3459-J3459))</x:f>
        <x:v>0</x:v>
      </x:c>
      <x:c r="S3459" s="7" t="n">
        <x:f>SUM(O3459,Q3459,R3459)</x:f>
        <x:v>4681.108829568789</x:v>
      </x:c>
      <x:c r="T3459" s="14" t="n">
        <x:f>'Inventory detail'!T81</x:f>
        <x:v>0.032799999999999996</x:v>
      </x:c>
      <x:c r="U3459" s="14" t="n">
        <x:f>'Inventory detail'!U81</x:f>
        <x:v>0.032045</x:v>
      </x:c>
      <x:c r="V3459" s="9" t="n">
        <x:f>O3459*T3459</x:f>
        <x:v>153.54036960985624</x:v>
      </x:c>
      <x:c r="W3459" s="9" t="n">
        <x:f>Q3459*T3459</x:f>
        <x:v>0</x:v>
      </x:c>
      <x:c r="X3459" s="9" t="n">
        <x:f>R3459*T3459</x:f>
        <x:v>0</x:v>
      </x:c>
      <x:c r="Y3459" s="9" t="n">
        <x:f>S3459*T3459</x:f>
        <x:v>153.54036960985624</x:v>
      </x:c>
      <x:c r="Z3459" s="9" t="n">
        <x:f>IF(ISNUMBER(U3459),S3459*(U3459-T3459),"n.a.")</x:f>
        <x:v>-3.5342371663244294</x:v>
      </x:c>
      <x:c r="AA3459" s="9" t="n">
        <x:f>IF(ISNUMBER(U3459),Y3459,0)</x:f>
        <x:v>153.54036960985624</x:v>
      </x:c>
      <x:c r="AB3459" s="7" t="n">
        <x:f>MAX(0,L3459-SUM(F3459:K3459))</x:f>
        <x:v>0</x:v>
      </x:c>
    </x:row>
    <x:row r="3460" ht="22" customHeight="1">
      <x:c r="A3460" s="18" t="n">
        <x:f>Summary!F$41</x:f>
        <x:v>46419</x:v>
      </x:c>
      <x:c r="B3460" s="2" t="str">
        <x:f>'Inventory detail'!A82</x:f>
        <x:v>POUC</x:v>
      </x:c>
      <x:c r="C3460" s="2" t="str">
        <x:f>'Inventory detail'!B82</x:f>
        <x:v>10</x:v>
      </x:c>
      <x:c r="D3460" s="2" t="str">
        <x:f>'Inventory detail'!C82</x:f>
        <x:v>RMEN10</x:v>
      </x:c>
      <x:c r="E3460" s="10" t="n">
        <x:f>A2334</x:f>
        <x:v>46388</x:v>
      </x:c>
      <x:c r="F3460" s="7" t="n">
        <x:f>O2334</x:f>
        <x:v>0</x:v>
      </x:c>
      <x:c r="G3460" s="7" t="n">
        <x:f>Q2334</x:f>
        <x:v>11695.697084188912</x:v>
      </x:c>
      <x:c r="H3460" s="7" t="n">
        <x:f>R2334</x:f>
        <x:v>0</x:v>
      </x:c>
      <x:c r="I3460" s="7" t="n">
        <x:f>SUMIFS('PO detail'!$W$1585:$W$1587,'PO detail'!$V$1585:$V$1587,"&gt;="&amp;E3460,'PO detail'!$V$1585:$V$1587,"&lt;"&amp;A3460)</x:f>
        <x:v>0</x:v>
      </x:c>
      <x:c r="J3460" s="7" t="n">
        <x:f>SUMIFS('PO detail'!$X$1585:$X$1587,'PO detail'!$V$1585:$V$1587,"&gt;="&amp;E3460,'PO detail'!$V$1585:$V$1587,"&lt;"&amp;A3460)</x:f>
        <x:v>0</x:v>
      </x:c>
      <x:c r="K3460" s="7" t="n">
        <x:f>SUMIFS('PO detail'!$Y$1585:$Y$1587,'PO detail'!$V$1585:$V$1587,"&gt;="&amp;E3460,'PO detail'!$V$1585:$V$1587,"&lt;"&amp;A3460)</x:f>
        <x:v>0</x:v>
      </x:c>
      <x:c r="L3460" s="7" t="n">
        <x:f>'Inventory detail'!F82*Summary!$K$5*(A3460-E3460)/Summary!$K$6</x:f>
        <x:v>4909.921314168379</x:v>
      </x:c>
      <x:c r="M3460" s="7" t="n">
        <x:f>MAX(0,H3460-L3460)</x:f>
        <x:v>0</x:v>
      </x:c>
      <x:c r="N3460" s="7" t="n">
        <x:f>MAX(0,L3460-H3460)</x:f>
        <x:v>4909.921314168379</x:v>
      </x:c>
      <x:c r="O3460" s="7" t="n">
        <x:f>MAX(0,F3460+I3460-N3460)</x:f>
        <x:v>0</x:v>
      </x:c>
      <x:c r="P3460" s="7" t="n">
        <x:f>MAX(0,N3460-F3460-I3460)</x:f>
        <x:v>4909.921314168379</x:v>
      </x:c>
      <x:c r="Q3460" s="7" t="n">
        <x:f>MAX(0,G3460+J3460-P3460)</x:f>
        <x:v>6785.775770020534</x:v>
      </x:c>
      <x:c r="R3460" s="7" t="n">
        <x:f>M3460+MAX(0,K3460-MAX(0,P3460-G3460-J3460))</x:f>
        <x:v>0</x:v>
      </x:c>
      <x:c r="S3460" s="7" t="n">
        <x:f>SUM(O3460,Q3460,R3460)</x:f>
        <x:v>6785.775770020534</x:v>
      </x:c>
      <x:c r="T3460" s="14" t="n">
        <x:f>'Inventory detail'!T82</x:f>
        <x:v>0.2875</x:v>
      </x:c>
      <x:c r="U3460" s="14" t="n">
        <x:f>'Inventory detail'!U82</x:f>
        <x:v>0.3135</x:v>
      </x:c>
      <x:c r="V3460" s="9" t="n">
        <x:f>O3460*T3460</x:f>
        <x:v>0</x:v>
      </x:c>
      <x:c r="W3460" s="9" t="n">
        <x:f>Q3460*T3460</x:f>
        <x:v>1950.9105338809034</x:v>
      </x:c>
      <x:c r="X3460" s="9" t="n">
        <x:f>R3460*T3460</x:f>
        <x:v>0</x:v>
      </x:c>
      <x:c r="Y3460" s="9" t="n">
        <x:f>S3460*T3460</x:f>
        <x:v>1950.9105338809034</x:v>
      </x:c>
      <x:c r="Z3460" s="9" t="n">
        <x:f>IF(ISNUMBER(U3460),S3460*(U3460-T3460),"n.a.")</x:f>
        <x:v>176.43017002053404</x:v>
      </x:c>
      <x:c r="AA3460" s="9" t="n">
        <x:f>IF(ISNUMBER(U3460),Y3460,0)</x:f>
        <x:v>1950.9105338809034</x:v>
      </x:c>
      <x:c r="AB3460" s="7" t="n">
        <x:f>MAX(0,L3460-SUM(F3460:K3460))</x:f>
        <x:v>0</x:v>
      </x:c>
    </x:row>
    <x:row r="3461" ht="22" customHeight="1">
      <x:c r="A3461" s="18" t="n">
        <x:f>Summary!F$41</x:f>
        <x:v>46419</x:v>
      </x:c>
      <x:c r="B3461" s="2" t="str">
        <x:f>'Inventory detail'!A83</x:f>
        <x:v>WIRE</x:v>
      </x:c>
      <x:c r="C3461" s="2" t="str">
        <x:f>'Inventory detail'!B83</x:f>
        <x:v>10</x:v>
      </x:c>
      <x:c r="D3461" s="2" t="str">
        <x:f>'Inventory detail'!C83</x:f>
        <x:v>DL034BLK</x:v>
      </x:c>
      <x:c r="E3461" s="10" t="n">
        <x:f>A2335</x:f>
        <x:v>46388</x:v>
      </x:c>
      <x:c r="F3461" s="7" t="n">
        <x:f>O2335</x:f>
        <x:v>40410.66841889117</x:v>
      </x:c>
      <x:c r="G3461" s="7" t="n">
        <x:f>Q2335</x:f>
        <x:v>0</x:v>
      </x:c>
      <x:c r="H3461" s="7" t="n">
        <x:f>R2335</x:f>
        <x:v>0</x:v>
      </x:c>
      <x:c r="I3461" s="7" t="n">
        <x:f>SUMIFS('PO detail'!$W$1913:$W$1916,'PO detail'!$V$1913:$V$1916,"&gt;="&amp;E3461,'PO detail'!$V$1913:$V$1916,"&lt;"&amp;A3461)</x:f>
        <x:v>0</x:v>
      </x:c>
      <x:c r="J3461" s="7" t="n">
        <x:f>SUMIFS('PO detail'!$X$1913:$X$1916,'PO detail'!$V$1913:$V$1916,"&gt;="&amp;E3461,'PO detail'!$V$1913:$V$1916,"&lt;"&amp;A3461)</x:f>
        <x:v>0</x:v>
      </x:c>
      <x:c r="K3461" s="7" t="n">
        <x:f>SUMIFS('PO detail'!$Y$1913:$Y$1916,'PO detail'!$V$1913:$V$1916,"&gt;="&amp;E3461,'PO detail'!$V$1913:$V$1916,"&lt;"&amp;A3461)</x:f>
        <x:v>0</x:v>
      </x:c>
      <x:c r="L3461" s="7" t="n">
        <x:f>'Inventory detail'!F83*Summary!$K$5*(A3461-E3461)/Summary!$K$6</x:f>
        <x:v>4867.491416837782</x:v>
      </x:c>
      <x:c r="M3461" s="7" t="n">
        <x:f>MAX(0,H3461-L3461)</x:f>
        <x:v>0</x:v>
      </x:c>
      <x:c r="N3461" s="7" t="n">
        <x:f>MAX(0,L3461-H3461)</x:f>
        <x:v>4867.491416837782</x:v>
      </x:c>
      <x:c r="O3461" s="7" t="n">
        <x:f>MAX(0,F3461+I3461-N3461)</x:f>
        <x:v>35543.17700205339</x:v>
      </x:c>
      <x:c r="P3461" s="7" t="n">
        <x:f>MAX(0,N3461-F3461-I3461)</x:f>
        <x:v>0</x:v>
      </x:c>
      <x:c r="Q3461" s="7" t="n">
        <x:f>MAX(0,G3461+J3461-P3461)</x:f>
        <x:v>0</x:v>
      </x:c>
      <x:c r="R3461" s="7" t="n">
        <x:f>M3461+MAX(0,K3461-MAX(0,P3461-G3461-J3461))</x:f>
        <x:v>0</x:v>
      </x:c>
      <x:c r="S3461" s="7" t="n">
        <x:f>SUM(O3461,Q3461,R3461)</x:f>
        <x:v>35543.17700205339</x:v>
      </x:c>
      <x:c r="T3461" s="14" t="n">
        <x:f>'Inventory detail'!T83</x:f>
        <x:v>0.1424</x:v>
      </x:c>
      <x:c r="U3461" s="14" t="n">
        <x:f>'Inventory detail'!U83</x:f>
        <x:v>0.1424</x:v>
      </x:c>
      <x:c r="V3461" s="9" t="n">
        <x:f>O3461*T3461</x:f>
        <x:v>5061.348405092403</x:v>
      </x:c>
      <x:c r="W3461" s="9" t="n">
        <x:f>Q3461*T3461</x:f>
        <x:v>0</x:v>
      </x:c>
      <x:c r="X3461" s="9" t="n">
        <x:f>R3461*T3461</x:f>
        <x:v>0</x:v>
      </x:c>
      <x:c r="Y3461" s="9" t="n">
        <x:f>S3461*T3461</x:f>
        <x:v>5061.348405092403</x:v>
      </x:c>
      <x:c r="Z3461" s="9" t="n">
        <x:f>IF(ISNUMBER(U3461),S3461*(U3461-T3461),"n.a.")</x:f>
        <x:v>0</x:v>
      </x:c>
      <x:c r="AA3461" s="9" t="n">
        <x:f>IF(ISNUMBER(U3461),Y3461,0)</x:f>
        <x:v>5061.348405092403</x:v>
      </x:c>
      <x:c r="AB3461" s="7" t="n">
        <x:f>MAX(0,L3461-SUM(F3461:K3461))</x:f>
        <x:v>0</x:v>
      </x:c>
    </x:row>
    <x:row r="3462" ht="22" customHeight="1">
      <x:c r="A3462" s="18" t="n">
        <x:f>Summary!F$41</x:f>
        <x:v>46419</x:v>
      </x:c>
      <x:c r="B3462" s="2" t="str">
        <x:f>'Inventory detail'!A84</x:f>
        <x:v>POUC</x:v>
      </x:c>
      <x:c r="C3462" s="2" t="str">
        <x:f>'Inventory detail'!B84</x:f>
        <x:v>60</x:v>
      </x:c>
      <x:c r="D3462" s="2" t="str">
        <x:f>'Inventory detail'!C84</x:f>
        <x:v>LET10</x:v>
      </x:c>
      <x:c r="E3462" s="10" t="n">
        <x:f>A2336</x:f>
        <x:v>46388</x:v>
      </x:c>
      <x:c r="F3462" s="7" t="n">
        <x:f>O2336</x:f>
        <x:v>0</x:v>
      </x:c>
      <x:c r="G3462" s="7" t="n">
        <x:f>Q2336</x:f>
        <x:v>20459.660123203284</x:v>
      </x:c>
      <x:c r="H3462" s="7" t="n">
        <x:f>R2336</x:f>
        <x:v>0</x:v>
      </x:c>
      <x:c r="I3462" s="7" t="n">
        <x:f>SUMIFS('PO detail'!$W$1760:$W$1764,'PO detail'!$V$1760:$V$1764,"&gt;="&amp;E3462,'PO detail'!$V$1760:$V$1764,"&lt;"&amp;A3462)</x:f>
        <x:v>0</x:v>
      </x:c>
      <x:c r="J3462" s="7" t="n">
        <x:f>SUMIFS('PO detail'!$X$1760:$X$1764,'PO detail'!$V$1760:$V$1764,"&gt;="&amp;E3462,'PO detail'!$V$1760:$V$1764,"&lt;"&amp;A3462)</x:f>
        <x:v>0</x:v>
      </x:c>
      <x:c r="K3462" s="7" t="n">
        <x:f>SUMIFS('PO detail'!$Y$1760:$Y$1764,'PO detail'!$V$1760:$V$1764,"&gt;="&amp;E3462,'PO detail'!$V$1760:$V$1764,"&lt;"&amp;A3462)</x:f>
        <x:v>0</x:v>
      </x:c>
      <x:c r="L3462" s="7" t="n">
        <x:f>'Inventory detail'!F84*Summary!$K$5*(A3462-E3462)/Summary!$K$6</x:f>
        <x:v>4757.149240246407</x:v>
      </x:c>
      <x:c r="M3462" s="7" t="n">
        <x:f>MAX(0,H3462-L3462)</x:f>
        <x:v>0</x:v>
      </x:c>
      <x:c r="N3462" s="7" t="n">
        <x:f>MAX(0,L3462-H3462)</x:f>
        <x:v>4757.149240246407</x:v>
      </x:c>
      <x:c r="O3462" s="7" t="n">
        <x:f>MAX(0,F3462+I3462-N3462)</x:f>
        <x:v>0</x:v>
      </x:c>
      <x:c r="P3462" s="7" t="n">
        <x:f>MAX(0,N3462-F3462-I3462)</x:f>
        <x:v>4757.149240246407</x:v>
      </x:c>
      <x:c r="Q3462" s="7" t="n">
        <x:f>MAX(0,G3462+J3462-P3462)</x:f>
        <x:v>15702.510882956878</x:v>
      </x:c>
      <x:c r="R3462" s="7" t="n">
        <x:f>M3462+MAX(0,K3462-MAX(0,P3462-G3462-J3462))</x:f>
        <x:v>0</x:v>
      </x:c>
      <x:c r="S3462" s="7" t="n">
        <x:f>SUM(O3462,Q3462,R3462)</x:f>
        <x:v>15702.510882956878</x:v>
      </x:c>
      <x:c r="T3462" s="14" t="n">
        <x:f>'Inventory detail'!T84</x:f>
        <x:v>0.1495</x:v>
      </x:c>
      <x:c r="U3462" s="14" t="n">
        <x:f>'Inventory detail'!U84</x:f>
        <x:v>0.16302</x:v>
      </x:c>
      <x:c r="V3462" s="9" t="n">
        <x:f>O3462*T3462</x:f>
        <x:v>0</x:v>
      </x:c>
      <x:c r="W3462" s="9" t="n">
        <x:f>Q3462*T3462</x:f>
        <x:v>2347.525377002053</x:v>
      </x:c>
      <x:c r="X3462" s="9" t="n">
        <x:f>R3462*T3462</x:f>
        <x:v>0</x:v>
      </x:c>
      <x:c r="Y3462" s="9" t="n">
        <x:f>S3462*T3462</x:f>
        <x:v>2347.525377002053</x:v>
      </x:c>
      <x:c r="Z3462" s="9" t="n">
        <x:f>IF(ISNUMBER(U3462),S3462*(U3462-T3462),"n.a.")</x:f>
        <x:v>212.29794713757707</x:v>
      </x:c>
      <x:c r="AA3462" s="9" t="n">
        <x:f>IF(ISNUMBER(U3462),Y3462,0)</x:f>
        <x:v>2347.525377002053</x:v>
      </x:c>
      <x:c r="AB3462" s="7" t="n">
        <x:f>MAX(0,L3462-SUM(F3462:K3462))</x:f>
        <x:v>0</x:v>
      </x:c>
    </x:row>
    <x:row r="3463" ht="22" customHeight="1">
      <x:c r="A3463" s="18" t="n">
        <x:f>Summary!F$41</x:f>
        <x:v>46419</x:v>
      </x:c>
      <x:c r="B3463" s="2" t="str">
        <x:f>'Inventory detail'!A85</x:f>
        <x:v>WIRE</x:v>
      </x:c>
      <x:c r="C3463" s="2" t="str">
        <x:f>'Inventory detail'!B85</x:f>
        <x:v>10</x:v>
      </x:c>
      <x:c r="D3463" s="2" t="str">
        <x:f>'Inventory detail'!C85</x:f>
        <x:v>DL516SIL</x:v>
      </x:c>
      <x:c r="E3463" s="10" t="n">
        <x:f>A2337</x:f>
        <x:v>46388</x:v>
      </x:c>
      <x:c r="F3463" s="7" t="n">
        <x:f>O2337</x:f>
        <x:v>83467.14579055441</x:v>
      </x:c>
      <x:c r="G3463" s="7" t="n">
        <x:f>Q2337</x:f>
        <x:v>0</x:v>
      </x:c>
      <x:c r="H3463" s="7" t="n">
        <x:f>R2337</x:f>
        <x:v>0</x:v>
      </x:c>
      <x:c r="I3463" s="7" t="n">
        <x:f>SUMIFS('PO detail'!$W$1999:$W$2002,'PO detail'!$V$1999:$V$2002,"&gt;="&amp;E3463,'PO detail'!$V$1999:$V$2002,"&lt;"&amp;A3463)</x:f>
        <x:v>0</x:v>
      </x:c>
      <x:c r="J3463" s="7" t="n">
        <x:f>SUMIFS('PO detail'!$X$1999:$X$2002,'PO detail'!$V$1999:$V$2002,"&gt;="&amp;E3463,'PO detail'!$V$1999:$V$2002,"&lt;"&amp;A3463)</x:f>
        <x:v>0</x:v>
      </x:c>
      <x:c r="K3463" s="7" t="n">
        <x:f>SUMIFS('PO detail'!$Y$1999:$Y$2002,'PO detail'!$V$1999:$V$2002,"&gt;="&amp;E3463,'PO detail'!$V$1999:$V$2002,"&lt;"&amp;A3463)</x:f>
        <x:v>0</x:v>
      </x:c>
      <x:c r="L3463" s="7" t="n">
        <x:f>'Inventory detail'!F85*Summary!$K$5*(A3463-E3463)/Summary!$K$6</x:f>
        <x:v>4735.9342915811085</x:v>
      </x:c>
      <x:c r="M3463" s="7" t="n">
        <x:f>MAX(0,H3463-L3463)</x:f>
        <x:v>0</x:v>
      </x:c>
      <x:c r="N3463" s="7" t="n">
        <x:f>MAX(0,L3463-H3463)</x:f>
        <x:v>4735.9342915811085</x:v>
      </x:c>
      <x:c r="O3463" s="7" t="n">
        <x:f>MAX(0,F3463+I3463-N3463)</x:f>
        <x:v>78731.2114989733</x:v>
      </x:c>
      <x:c r="P3463" s="7" t="n">
        <x:f>MAX(0,N3463-F3463-I3463)</x:f>
        <x:v>0</x:v>
      </x:c>
      <x:c r="Q3463" s="7" t="n">
        <x:f>MAX(0,G3463+J3463-P3463)</x:f>
        <x:v>0</x:v>
      </x:c>
      <x:c r="R3463" s="7" t="n">
        <x:f>M3463+MAX(0,K3463-MAX(0,P3463-G3463-J3463))</x:f>
        <x:v>0</x:v>
      </x:c>
      <x:c r="S3463" s="7" t="n">
        <x:f>SUM(O3463,Q3463,R3463)</x:f>
        <x:v>78731.2114989733</x:v>
      </x:c>
      <x:c r="T3463" s="14" t="n">
        <x:f>'Inventory detail'!T85</x:f>
        <x:v>0.0475</x:v>
      </x:c>
      <x:c r="U3463" s="14" t="n">
        <x:f>'Inventory detail'!U85</x:f>
        <x:v>0.0475</x:v>
      </x:c>
      <x:c r="V3463" s="9" t="n">
        <x:f>O3463*T3463</x:f>
        <x:v>3739.7325462012313</x:v>
      </x:c>
      <x:c r="W3463" s="9" t="n">
        <x:f>Q3463*T3463</x:f>
        <x:v>0</x:v>
      </x:c>
      <x:c r="X3463" s="9" t="n">
        <x:f>R3463*T3463</x:f>
        <x:v>0</x:v>
      </x:c>
      <x:c r="Y3463" s="9" t="n">
        <x:f>S3463*T3463</x:f>
        <x:v>3739.7325462012313</x:v>
      </x:c>
      <x:c r="Z3463" s="9" t="n">
        <x:f>IF(ISNUMBER(U3463),S3463*(U3463-T3463),"n.a.")</x:f>
        <x:v>0</x:v>
      </x:c>
      <x:c r="AA3463" s="9" t="n">
        <x:f>IF(ISNUMBER(U3463),Y3463,0)</x:f>
        <x:v>3739.7325462012313</x:v>
      </x:c>
      <x:c r="AB3463" s="7" t="n">
        <x:f>MAX(0,L3463-SUM(F3463:K3463))</x:f>
        <x:v>0</x:v>
      </x:c>
    </x:row>
    <x:row r="3464" ht="22" customHeight="1">
      <x:c r="A3464" s="18" t="n">
        <x:f>Summary!F$41</x:f>
        <x:v>46419</x:v>
      </x:c>
      <x:c r="B3464" s="2" t="str">
        <x:f>'Inventory detail'!A86</x:f>
        <x:v>WIRE</x:v>
      </x:c>
      <x:c r="C3464" s="2" t="str">
        <x:f>'Inventory detail'!B86</x:f>
        <x:v>60</x:v>
      </x:c>
      <x:c r="D3464" s="2" t="str">
        <x:f>'Inventory detail'!C86</x:f>
        <x:v>DL014BLK</x:v>
      </x:c>
      <x:c r="E3464" s="10" t="n">
        <x:f>A2338</x:f>
        <x:v>46388</x:v>
      </x:c>
      <x:c r="F3464" s="7" t="n">
        <x:f>O2338</x:f>
        <x:v>0</x:v>
      </x:c>
      <x:c r="G3464" s="7" t="n">
        <x:f>Q2338</x:f>
        <x:v>0</x:v>
      </x:c>
      <x:c r="H3464" s="7" t="n">
        <x:f>R2338</x:f>
        <x:v>0</x:v>
      </x:c>
      <x:c r="I3464" s="7" t="n">
        <x:f>0</x:f>
        <x:v>0</x:v>
      </x:c>
      <x:c r="J3464" s="7" t="n">
        <x:f>0</x:f>
        <x:v>0</x:v>
      </x:c>
      <x:c r="K3464" s="7" t="n">
        <x:f>0</x:f>
        <x:v>0</x:v>
      </x:c>
      <x:c r="L3464" s="7" t="n">
        <x:f>'Inventory detail'!F86*Summary!$K$5*(A3464-E3464)/Summary!$K$6</x:f>
        <x:v>4693.4942094455855</x:v>
      </x:c>
      <x:c r="M3464" s="7" t="n">
        <x:f>MAX(0,H3464-L3464)</x:f>
        <x:v>0</x:v>
      </x:c>
      <x:c r="N3464" s="7" t="n">
        <x:f>MAX(0,L3464-H3464)</x:f>
        <x:v>4693.4942094455855</x:v>
      </x:c>
      <x:c r="O3464" s="7" t="n">
        <x:f>MAX(0,F3464+I3464-N3464)</x:f>
        <x:v>0</x:v>
      </x:c>
      <x:c r="P3464" s="7" t="n">
        <x:f>MAX(0,N3464-F3464-I3464)</x:f>
        <x:v>4693.4942094455855</x:v>
      </x:c>
      <x:c r="Q3464" s="7" t="n">
        <x:f>MAX(0,G3464+J3464-P3464)</x:f>
        <x:v>0</x:v>
      </x:c>
      <x:c r="R3464" s="7" t="n">
        <x:f>M3464+MAX(0,K3464-MAX(0,P3464-G3464-J3464))</x:f>
        <x:v>0</x:v>
      </x:c>
      <x:c r="S3464" s="7" t="n">
        <x:f>SUM(O3464,Q3464,R3464)</x:f>
        <x:v>0</x:v>
      </x:c>
      <x:c r="T3464" s="14" t="n">
        <x:f>'Inventory detail'!T86</x:f>
        <x:v>0.0363</x:v>
      </x:c>
      <x:c r="U3464" s="14" t="n">
        <x:f>'Inventory detail'!U86</x:f>
        <x:v>0.0363</x:v>
      </x:c>
      <x:c r="V3464" s="9" t="n">
        <x:f>O3464*T3464</x:f>
        <x:v>0</x:v>
      </x:c>
      <x:c r="W3464" s="9" t="n">
        <x:f>Q3464*T3464</x:f>
        <x:v>0</x:v>
      </x:c>
      <x:c r="X3464" s="9" t="n">
        <x:f>R3464*T3464</x:f>
        <x:v>0</x:v>
      </x:c>
      <x:c r="Y3464" s="9" t="n">
        <x:f>S3464*T3464</x:f>
        <x:v>0</x:v>
      </x:c>
      <x:c r="Z3464" s="9" t="n">
        <x:f>IF(ISNUMBER(U3464),S3464*(U3464-T3464),"n.a.")</x:f>
        <x:v>0</x:v>
      </x:c>
      <x:c r="AA3464" s="9" t="n">
        <x:f>IF(ISNUMBER(U3464),Y3464,0)</x:f>
        <x:v>0</x:v>
      </x:c>
      <x:c r="AB3464" s="7" t="n">
        <x:f>MAX(0,L3464-SUM(F3464:K3464))</x:f>
        <x:v>4693.4942094455855</x:v>
      </x:c>
    </x:row>
    <x:row r="3465" ht="22" customHeight="1">
      <x:c r="A3465" s="18" t="n">
        <x:f>Summary!F$41</x:f>
        <x:v>46419</x:v>
      </x:c>
      <x:c r="B3465" s="2" t="str">
        <x:f>'Inventory detail'!A87</x:f>
        <x:v>COIL</x:v>
      </x:c>
      <x:c r="C3465" s="2" t="str">
        <x:f>'Inventory detail'!B87</x:f>
        <x:v>10</x:v>
      </x:c>
      <x:c r="D3465" s="2" t="str">
        <x:f>'Inventory detail'!C87</x:f>
        <x:v>8CLR12-4</x:v>
      </x:c>
      <x:c r="E3465" s="10" t="n">
        <x:f>A2339</x:f>
        <x:v>46388</x:v>
      </x:c>
      <x:c r="F3465" s="7" t="n">
        <x:f>O2339</x:f>
        <x:v>5474.127310061603</x:v>
      </x:c>
      <x:c r="G3465" s="7" t="n">
        <x:f>Q2339</x:f>
        <x:v>0</x:v>
      </x:c>
      <x:c r="H3465" s="7" t="n">
        <x:f>R2339</x:f>
        <x:v>0</x:v>
      </x:c>
      <x:c r="I3465" s="7" t="n">
        <x:f>SUMIFS('PO detail'!$W$527:$W$534,'PO detail'!$V$527:$V$534,"&gt;="&amp;E3465,'PO detail'!$V$527:$V$534,"&lt;"&amp;A3465)</x:f>
        <x:v>0</x:v>
      </x:c>
      <x:c r="J3465" s="7" t="n">
        <x:f>SUMIFS('PO detail'!$X$527:$X$534,'PO detail'!$V$527:$V$534,"&gt;="&amp;E3465,'PO detail'!$V$527:$V$534,"&lt;"&amp;A3465)</x:f>
        <x:v>0</x:v>
      </x:c>
      <x:c r="K3465" s="7" t="n">
        <x:f>SUMIFS('PO detail'!$Y$527:$Y$534,'PO detail'!$V$527:$V$534,"&gt;="&amp;E3465,'PO detail'!$V$527:$V$534,"&lt;"&amp;A3465)</x:f>
        <x:v>0</x:v>
      </x:c>
      <x:c r="L3465" s="7" t="n">
        <x:f>'Inventory detail'!F87*Summary!$K$5*(A3465-E3465)/Summary!$K$6</x:f>
        <x:v>4659.548254620123</x:v>
      </x:c>
      <x:c r="M3465" s="7" t="n">
        <x:f>MAX(0,H3465-L3465)</x:f>
        <x:v>0</x:v>
      </x:c>
      <x:c r="N3465" s="7" t="n">
        <x:f>MAX(0,L3465-H3465)</x:f>
        <x:v>4659.548254620123</x:v>
      </x:c>
      <x:c r="O3465" s="7" t="n">
        <x:f>MAX(0,F3465+I3465-N3465)</x:f>
        <x:v>814.5790554414798</x:v>
      </x:c>
      <x:c r="P3465" s="7" t="n">
        <x:f>MAX(0,N3465-F3465-I3465)</x:f>
        <x:v>0</x:v>
      </x:c>
      <x:c r="Q3465" s="7" t="n">
        <x:f>MAX(0,G3465+J3465-P3465)</x:f>
        <x:v>0</x:v>
      </x:c>
      <x:c r="R3465" s="7" t="n">
        <x:f>M3465+MAX(0,K3465-MAX(0,P3465-G3465-J3465))</x:f>
        <x:v>0</x:v>
      </x:c>
      <x:c r="S3465" s="7" t="n">
        <x:f>SUM(O3465,Q3465,R3465)</x:f>
        <x:v>814.5790554414798</x:v>
      </x:c>
      <x:c r="T3465" s="14" t="n">
        <x:f>'Inventory detail'!T87</x:f>
        <x:v>0.042</x:v>
      </x:c>
      <x:c r="U3465" s="14" t="n">
        <x:f>'Inventory detail'!U87</x:f>
        <x:v>0.041216499999999996</x:v>
      </x:c>
      <x:c r="V3465" s="9" t="n">
        <x:f>O3465*T3465</x:f>
        <x:v>34.212320328542155</x:v>
      </x:c>
      <x:c r="W3465" s="9" t="n">
        <x:f>Q3465*T3465</x:f>
        <x:v>0</x:v>
      </x:c>
      <x:c r="X3465" s="9" t="n">
        <x:f>R3465*T3465</x:f>
        <x:v>0</x:v>
      </x:c>
      <x:c r="Y3465" s="9" t="n">
        <x:f>S3465*T3465</x:f>
        <x:v>34.212320328542155</x:v>
      </x:c>
      <x:c r="Z3465" s="9" t="n">
        <x:f>IF(ISNUMBER(U3465),S3465*(U3465-T3465),"n.a.")</x:f>
        <x:v>-0.6382226899384047</x:v>
      </x:c>
      <x:c r="AA3465" s="9" t="n">
        <x:f>IF(ISNUMBER(U3465),Y3465,0)</x:f>
        <x:v>34.212320328542155</x:v>
      </x:c>
      <x:c r="AB3465" s="7" t="n">
        <x:f>MAX(0,L3465-SUM(F3465:K3465))</x:f>
        <x:v>0</x:v>
      </x:c>
    </x:row>
    <x:row r="3466" ht="22" customHeight="1">
      <x:c r="A3466" s="18" t="n">
        <x:f>Summary!F$41</x:f>
        <x:v>46419</x:v>
      </x:c>
      <x:c r="B3466" s="2" t="str">
        <x:f>'Inventory detail'!A88</x:f>
        <x:v>WIRE</x:v>
      </x:c>
      <x:c r="C3466" s="2" t="str">
        <x:f>'Inventory detail'!B88</x:f>
        <x:v>10</x:v>
      </x:c>
      <x:c r="D3466" s="2" t="str">
        <x:f>'Inventory detail'!C88</x:f>
        <x:v>DL038SIL</x:v>
      </x:c>
      <x:c r="E3466" s="10" t="n">
        <x:f>A2340</x:f>
        <x:v>46388</x:v>
      </x:c>
      <x:c r="F3466" s="7" t="n">
        <x:f>O2340</x:f>
        <x:v>43304.09757700206</x:v>
      </x:c>
      <x:c r="G3466" s="7" t="n">
        <x:f>Q2340</x:f>
        <x:v>0</x:v>
      </x:c>
      <x:c r="H3466" s="7" t="n">
        <x:f>R2340</x:f>
        <x:v>0</x:v>
      </x:c>
      <x:c r="I3466" s="7" t="n">
        <x:f>SUMIFS('PO detail'!$W$1938:$W$1941,'PO detail'!$V$1938:$V$1941,"&gt;="&amp;E3466,'PO detail'!$V$1938:$V$1941,"&lt;"&amp;A3466)</x:f>
        <x:v>0</x:v>
      </x:c>
      <x:c r="J3466" s="7" t="n">
        <x:f>SUMIFS('PO detail'!$X$1938:$X$1941,'PO detail'!$V$1938:$V$1941,"&gt;="&amp;E3466,'PO detail'!$V$1938:$V$1941,"&lt;"&amp;A3466)</x:f>
        <x:v>0</x:v>
      </x:c>
      <x:c r="K3466" s="7" t="n">
        <x:f>SUMIFS('PO detail'!$Y$1938:$Y$1941,'PO detail'!$V$1938:$V$1941,"&gt;="&amp;E3466,'PO detail'!$V$1938:$V$1941,"&lt;"&amp;A3466)</x:f>
        <x:v>0</x:v>
      </x:c>
      <x:c r="L3466" s="7" t="n">
        <x:f>'Inventory detail'!F88*Summary!$K$5*(A3466-E3466)/Summary!$K$6</x:f>
        <x:v>4574.678275154004</x:v>
      </x:c>
      <x:c r="M3466" s="7" t="n">
        <x:f>MAX(0,H3466-L3466)</x:f>
        <x:v>0</x:v>
      </x:c>
      <x:c r="N3466" s="7" t="n">
        <x:f>MAX(0,L3466-H3466)</x:f>
        <x:v>4574.678275154004</x:v>
      </x:c>
      <x:c r="O3466" s="7" t="n">
        <x:f>MAX(0,F3466+I3466-N3466)</x:f>
        <x:v>38729.41930184806</x:v>
      </x:c>
      <x:c r="P3466" s="7" t="n">
        <x:f>MAX(0,N3466-F3466-I3466)</x:f>
        <x:v>0</x:v>
      </x:c>
      <x:c r="Q3466" s="7" t="n">
        <x:f>MAX(0,G3466+J3466-P3466)</x:f>
        <x:v>0</x:v>
      </x:c>
      <x:c r="R3466" s="7" t="n">
        <x:f>M3466+MAX(0,K3466-MAX(0,P3466-G3466-J3466))</x:f>
        <x:v>0</x:v>
      </x:c>
      <x:c r="S3466" s="7" t="n">
        <x:f>SUM(O3466,Q3466,R3466)</x:f>
        <x:v>38729.41930184806</x:v>
      </x:c>
      <x:c r="T3466" s="14" t="n">
        <x:f>'Inventory detail'!T88</x:f>
        <x:v>0.056299999999999996</x:v>
      </x:c>
      <x:c r="U3466" s="14" t="n">
        <x:f>'Inventory detail'!U88</x:f>
        <x:v>0.056299999999999996</x:v>
      </x:c>
      <x:c r="V3466" s="9" t="n">
        <x:f>O3466*T3466</x:f>
        <x:v>2180.4663066940457</x:v>
      </x:c>
      <x:c r="W3466" s="9" t="n">
        <x:f>Q3466*T3466</x:f>
        <x:v>0</x:v>
      </x:c>
      <x:c r="X3466" s="9" t="n">
        <x:f>R3466*T3466</x:f>
        <x:v>0</x:v>
      </x:c>
      <x:c r="Y3466" s="9" t="n">
        <x:f>S3466*T3466</x:f>
        <x:v>2180.4663066940457</x:v>
      </x:c>
      <x:c r="Z3466" s="9" t="n">
        <x:f>IF(ISNUMBER(U3466),S3466*(U3466-T3466),"n.a.")</x:f>
        <x:v>0</x:v>
      </x:c>
      <x:c r="AA3466" s="9" t="n">
        <x:f>IF(ISNUMBER(U3466),Y3466,0)</x:f>
        <x:v>2180.4663066940457</x:v>
      </x:c>
      <x:c r="AB3466" s="7" t="n">
        <x:f>MAX(0,L3466-SUM(F3466:K3466))</x:f>
        <x:v>0</x:v>
      </x:c>
    </x:row>
    <x:row r="3467" ht="22" customHeight="1">
      <x:c r="A3467" s="18" t="n">
        <x:f>Summary!F$41</x:f>
        <x:v>46419</x:v>
      </x:c>
      <x:c r="B3467" s="2" t="str">
        <x:f>'Inventory detail'!A89</x:f>
        <x:v>POUC</x:v>
      </x:c>
      <x:c r="C3467" s="2" t="str">
        <x:f>'Inventory detail'!B89</x:f>
        <x:v>10</x:v>
      </x:c>
      <x:c r="D3467" s="2" t="str">
        <x:f>'Inventory detail'!C89</x:f>
        <x:v>LMEN5</x:v>
      </x:c>
      <x:c r="E3467" s="10" t="n">
        <x:f>A2341</x:f>
        <x:v>46388</x:v>
      </x:c>
      <x:c r="F3467" s="7" t="n">
        <x:f>O2341</x:f>
        <x:v>0</x:v>
      </x:c>
      <x:c r="G3467" s="7" t="n">
        <x:f>Q2341</x:f>
        <x:v>11796.107761806981</x:v>
      </x:c>
      <x:c r="H3467" s="7" t="n">
        <x:f>R2341</x:f>
        <x:v>0</x:v>
      </x:c>
      <x:c r="I3467" s="7" t="n">
        <x:f>SUMIFS('PO detail'!$W$1530:$W$1534,'PO detail'!$V$1530:$V$1534,"&gt;="&amp;E3467,'PO detail'!$V$1530:$V$1534,"&lt;"&amp;A3467)</x:f>
        <x:v>0</x:v>
      </x:c>
      <x:c r="J3467" s="7" t="n">
        <x:f>SUMIFS('PO detail'!$X$1530:$X$1534,'PO detail'!$V$1530:$V$1534,"&gt;="&amp;E3467,'PO detail'!$V$1530:$V$1534,"&lt;"&amp;A3467)</x:f>
        <x:v>0</x:v>
      </x:c>
      <x:c r="K3467" s="7" t="n">
        <x:f>SUMIFS('PO detail'!$Y$1530:$Y$1534,'PO detail'!$V$1530:$V$1534,"&gt;="&amp;E3467,'PO detail'!$V$1530:$V$1534,"&lt;"&amp;A3467)</x:f>
        <x:v>0</x:v>
      </x:c>
      <x:c r="L3467" s="7" t="n">
        <x:f>'Inventory detail'!F89*Summary!$K$5*(A3467-E3467)/Summary!$K$6</x:f>
        <x:v>4540.722135523614</x:v>
      </x:c>
      <x:c r="M3467" s="7" t="n">
        <x:f>MAX(0,H3467-L3467)</x:f>
        <x:v>0</x:v>
      </x:c>
      <x:c r="N3467" s="7" t="n">
        <x:f>MAX(0,L3467-H3467)</x:f>
        <x:v>4540.722135523614</x:v>
      </x:c>
      <x:c r="O3467" s="7" t="n">
        <x:f>MAX(0,F3467+I3467-N3467)</x:f>
        <x:v>0</x:v>
      </x:c>
      <x:c r="P3467" s="7" t="n">
        <x:f>MAX(0,N3467-F3467-I3467)</x:f>
        <x:v>4540.722135523614</x:v>
      </x:c>
      <x:c r="Q3467" s="7" t="n">
        <x:f>MAX(0,G3467+J3467-P3467)</x:f>
        <x:v>7255.385626283367</x:v>
      </x:c>
      <x:c r="R3467" s="7" t="n">
        <x:f>M3467+MAX(0,K3467-MAX(0,P3467-G3467-J3467))</x:f>
        <x:v>0</x:v>
      </x:c>
      <x:c r="S3467" s="7" t="n">
        <x:f>SUM(O3467,Q3467,R3467)</x:f>
        <x:v>7255.385626283367</x:v>
      </x:c>
      <x:c r="T3467" s="14" t="n">
        <x:f>'Inventory detail'!T89</x:f>
        <x:v>0.14429999999999998</x:v>
      </x:c>
      <x:c r="U3467" s="14" t="n">
        <x:f>'Inventory detail'!U89</x:f>
        <x:v>0.15724499999999997</x:v>
      </x:c>
      <x:c r="V3467" s="9" t="n">
        <x:f>O3467*T3467</x:f>
        <x:v>0</x:v>
      </x:c>
      <x:c r="W3467" s="9" t="n">
        <x:f>Q3467*T3467</x:f>
        <x:v>1046.9521458726897</x:v>
      </x:c>
      <x:c r="X3467" s="9" t="n">
        <x:f>R3467*T3467</x:f>
        <x:v>0</x:v>
      </x:c>
      <x:c r="Y3467" s="9" t="n">
        <x:f>S3467*T3467</x:f>
        <x:v>1046.9521458726897</x:v>
      </x:c>
      <x:c r="Z3467" s="9" t="n">
        <x:f>IF(ISNUMBER(U3467),S3467*(U3467-T3467),"n.a.")</x:f>
        <x:v>93.92096693223807</x:v>
      </x:c>
      <x:c r="AA3467" s="9" t="n">
        <x:f>IF(ISNUMBER(U3467),Y3467,0)</x:f>
        <x:v>1046.9521458726897</x:v>
      </x:c>
      <x:c r="AB3467" s="7" t="n">
        <x:f>MAX(0,L3467-SUM(F3467:K3467))</x:f>
        <x:v>0</x:v>
      </x:c>
    </x:row>
    <x:row r="3468" ht="22" customHeight="1">
      <x:c r="A3468" s="18" t="n">
        <x:f>Summary!F$41</x:f>
        <x:v>46419</x:v>
      </x:c>
      <x:c r="B3468" s="2" t="str">
        <x:f>'Inventory detail'!A90</x:f>
        <x:v>COIL</x:v>
      </x:c>
      <x:c r="C3468" s="2" t="str">
        <x:f>'Inventory detail'!B90</x:f>
        <x:v>60</x:v>
      </x:c>
      <x:c r="D3468" s="2" t="str">
        <x:f>'Inventory detail'!C90</x:f>
        <x:v>30BLK12-4</x:v>
      </x:c>
      <x:c r="E3468" s="10" t="n">
        <x:f>A2342</x:f>
        <x:v>46388</x:v>
      </x:c>
      <x:c r="F3468" s="7" t="n">
        <x:f>O2342</x:f>
        <x:v>5411.07909650924</x:v>
      </x:c>
      <x:c r="G3468" s="7" t="n">
        <x:f>Q2342</x:f>
        <x:v>0</x:v>
      </x:c>
      <x:c r="H3468" s="7" t="n">
        <x:f>R2342</x:f>
        <x:v>0</x:v>
      </x:c>
      <x:c r="I3468" s="7" t="n">
        <x:f>SUMIFS('PO detail'!$W$1265:$W$1275,'PO detail'!$V$1265:$V$1275,"&gt;="&amp;E3468,'PO detail'!$V$1265:$V$1275,"&lt;"&amp;A3468)</x:f>
        <x:v>0</x:v>
      </x:c>
      <x:c r="J3468" s="7" t="n">
        <x:f>SUMIFS('PO detail'!$X$1265:$X$1275,'PO detail'!$V$1265:$V$1275,"&gt;="&amp;E3468,'PO detail'!$V$1265:$V$1275,"&lt;"&amp;A3468)</x:f>
        <x:v>0</x:v>
      </x:c>
      <x:c r="K3468" s="7" t="n">
        <x:f>SUMIFS('PO detail'!$Y$1265:$Y$1275,'PO detail'!$V$1265:$V$1275,"&gt;="&amp;E3468,'PO detail'!$V$1265:$V$1275,"&lt;"&amp;A3468)</x:f>
        <x:v>0</x:v>
      </x:c>
      <x:c r="L3468" s="7" t="n">
        <x:f>'Inventory detail'!F90*Summary!$K$5*(A3468-E3468)/Summary!$K$6</x:f>
        <x:v>4498.292238193018</x:v>
      </x:c>
      <x:c r="M3468" s="7" t="n">
        <x:f>MAX(0,H3468-L3468)</x:f>
        <x:v>0</x:v>
      </x:c>
      <x:c r="N3468" s="7" t="n">
        <x:f>MAX(0,L3468-H3468)</x:f>
        <x:v>4498.292238193018</x:v>
      </x:c>
      <x:c r="O3468" s="7" t="n">
        <x:f>MAX(0,F3468+I3468-N3468)</x:f>
        <x:v>912.7868583162217</x:v>
      </x:c>
      <x:c r="P3468" s="7" t="n">
        <x:f>MAX(0,N3468-F3468-I3468)</x:f>
        <x:v>0</x:v>
      </x:c>
      <x:c r="Q3468" s="7" t="n">
        <x:f>MAX(0,G3468+J3468-P3468)</x:f>
        <x:v>0</x:v>
      </x:c>
      <x:c r="R3468" s="7" t="n">
        <x:f>M3468+MAX(0,K3468-MAX(0,P3468-G3468-J3468))</x:f>
        <x:v>0</x:v>
      </x:c>
      <x:c r="S3468" s="7" t="n">
        <x:f>SUM(O3468,Q3468,R3468)</x:f>
        <x:v>912.7868583162217</x:v>
      </x:c>
      <x:c r="T3468" s="14" t="n">
        <x:f>'Inventory detail'!T90</x:f>
        <x:v>0.19010000000000002</x:v>
      </x:c>
      <x:c r="U3468" s="14" t="n">
        <x:f>'Inventory detail'!U90</x:f>
        <x:v>0.186303</x:v>
      </x:c>
      <x:c r="V3468" s="9" t="n">
        <x:f>O3468*T3468</x:f>
        <x:v>173.52078176591377</x:v>
      </x:c>
      <x:c r="W3468" s="9" t="n">
        <x:f>Q3468*T3468</x:f>
        <x:v>0</x:v>
      </x:c>
      <x:c r="X3468" s="9" t="n">
        <x:f>R3468*T3468</x:f>
        <x:v>0</x:v>
      </x:c>
      <x:c r="Y3468" s="9" t="n">
        <x:f>S3468*T3468</x:f>
        <x:v>173.52078176591377</x:v>
      </x:c>
      <x:c r="Z3468" s="9" t="n">
        <x:f>IF(ISNUMBER(U3468),S3468*(U3468-T3468),"n.a.")</x:f>
        <x:v>-3.4658517010267142</x:v>
      </x:c>
      <x:c r="AA3468" s="9" t="n">
        <x:f>IF(ISNUMBER(U3468),Y3468,0)</x:f>
        <x:v>173.52078176591377</x:v>
      </x:c>
      <x:c r="AB3468" s="7" t="n">
        <x:f>MAX(0,L3468-SUM(F3468:K3468))</x:f>
        <x:v>0</x:v>
      </x:c>
    </x:row>
    <x:row r="3469" ht="22" customHeight="1">
      <x:c r="A3469" s="18" t="n">
        <x:f>Summary!F$41</x:f>
        <x:v>46419</x:v>
      </x:c>
      <x:c r="B3469" s="2" t="str">
        <x:f>'Inventory detail'!A91</x:f>
        <x:v>COIL</x:v>
      </x:c>
      <x:c r="C3469" s="2" t="str">
        <x:f>'Inventory detail'!B91</x:f>
        <x:v>60</x:v>
      </x:c>
      <x:c r="D3469" s="2" t="str">
        <x:f>'Inventory detail'!C91</x:f>
        <x:v>14WHT12-4</x:v>
      </x:c>
      <x:c r="E3469" s="10" t="n">
        <x:f>A2343</x:f>
        <x:v>46388</x:v>
      </x:c>
      <x:c r="F3469" s="7" t="n">
        <x:f>O2343</x:f>
        <x:v>8333.059548254618</x:v>
      </x:c>
      <x:c r="G3469" s="7" t="n">
        <x:f>Q2343</x:f>
        <x:v>0</x:v>
      </x:c>
      <x:c r="H3469" s="7" t="n">
        <x:f>R2343</x:f>
        <x:v>0</x:v>
      </x:c>
      <x:c r="I3469" s="7" t="n">
        <x:f>SUMIFS('PO detail'!$W$1130:$W$1137,'PO detail'!$V$1130:$V$1137,"&gt;="&amp;E3469,'PO detail'!$V$1130:$V$1137,"&lt;"&amp;A3469)</x:f>
        <x:v>0</x:v>
      </x:c>
      <x:c r="J3469" s="7" t="n">
        <x:f>SUMIFS('PO detail'!$X$1130:$X$1137,'PO detail'!$V$1130:$V$1137,"&gt;="&amp;E3469,'PO detail'!$V$1130:$V$1137,"&lt;"&amp;A3469)</x:f>
        <x:v>0</x:v>
      </x:c>
      <x:c r="K3469" s="7" t="n">
        <x:f>SUMIFS('PO detail'!$Y$1130:$Y$1137,'PO detail'!$V$1130:$V$1137,"&gt;="&amp;E3469,'PO detail'!$V$1130:$V$1137,"&lt;"&amp;A3469)</x:f>
        <x:v>0</x:v>
      </x:c>
      <x:c r="L3469" s="7" t="n">
        <x:f>'Inventory detail'!F91*Summary!$K$5*(A3469-E3469)/Summary!$K$6</x:f>
        <x:v>4379.466119096509</x:v>
      </x:c>
      <x:c r="M3469" s="7" t="n">
        <x:f>MAX(0,H3469-L3469)</x:f>
        <x:v>0</x:v>
      </x:c>
      <x:c r="N3469" s="7" t="n">
        <x:f>MAX(0,L3469-H3469)</x:f>
        <x:v>4379.466119096509</x:v>
      </x:c>
      <x:c r="O3469" s="7" t="n">
        <x:f>MAX(0,F3469+I3469-N3469)</x:f>
        <x:v>3953.593429158109</x:v>
      </x:c>
      <x:c r="P3469" s="7" t="n">
        <x:f>MAX(0,N3469-F3469-I3469)</x:f>
        <x:v>0</x:v>
      </x:c>
      <x:c r="Q3469" s="7" t="n">
        <x:f>MAX(0,G3469+J3469-P3469)</x:f>
        <x:v>0</x:v>
      </x:c>
      <x:c r="R3469" s="7" t="n">
        <x:f>M3469+MAX(0,K3469-MAX(0,P3469-G3469-J3469))</x:f>
        <x:v>0</x:v>
      </x:c>
      <x:c r="S3469" s="7" t="n">
        <x:f>SUM(O3469,Q3469,R3469)</x:f>
        <x:v>3953.593429158109</x:v>
      </x:c>
      <x:c r="T3469" s="14" t="n">
        <x:f>'Inventory detail'!T91</x:f>
        <x:v>0.09179999999999999</x:v>
      </x:c>
      <x:c r="U3469" s="14" t="n">
        <x:f>'Inventory detail'!U91</x:f>
        <x:v>0.089947</x:v>
      </x:c>
      <x:c r="V3469" s="9" t="n">
        <x:f>O3469*T3469</x:f>
        <x:v>362.9398767967144</x:v>
      </x:c>
      <x:c r="W3469" s="9" t="n">
        <x:f>Q3469*T3469</x:f>
        <x:v>0</x:v>
      </x:c>
      <x:c r="X3469" s="9" t="n">
        <x:f>R3469*T3469</x:f>
        <x:v>0</x:v>
      </x:c>
      <x:c r="Y3469" s="9" t="n">
        <x:f>S3469*T3469</x:f>
        <x:v>362.9398767967144</x:v>
      </x:c>
      <x:c r="Z3469" s="9" t="n">
        <x:f>IF(ISNUMBER(U3469),S3469*(U3469-T3469),"n.a.")</x:f>
        <x:v>-7.32600862422995</x:v>
      </x:c>
      <x:c r="AA3469" s="9" t="n">
        <x:f>IF(ISNUMBER(U3469),Y3469,0)</x:f>
        <x:v>362.9398767967144</x:v>
      </x:c>
      <x:c r="AB3469" s="7" t="n">
        <x:f>MAX(0,L3469-SUM(F3469:K3469))</x:f>
        <x:v>0</x:v>
      </x:c>
    </x:row>
    <x:row r="3470" ht="22" customHeight="1">
      <x:c r="A3470" s="18" t="n">
        <x:f>Summary!F$41</x:f>
        <x:v>46419</x:v>
      </x:c>
      <x:c r="B3470" s="2" t="str">
        <x:f>'Inventory detail'!A92</x:f>
        <x:v>COIL</x:v>
      </x:c>
      <x:c r="C3470" s="2" t="str">
        <x:f>'Inventory detail'!B92</x:f>
        <x:v>10</x:v>
      </x:c>
      <x:c r="D3470" s="2" t="str">
        <x:f>'Inventory detail'!C92</x:f>
        <x:v>10BLK36-4</x:v>
      </x:c>
      <x:c r="E3470" s="10" t="n">
        <x:f>A2344</x:f>
        <x:v>46388</x:v>
      </x:c>
      <x:c r="F3470" s="7" t="n">
        <x:f>O2344</x:f>
        <x:v>1848.058480492814</x:v>
      </x:c>
      <x:c r="G3470" s="7" t="n">
        <x:f>Q2344</x:f>
        <x:v>0</x:v>
      </x:c>
      <x:c r="H3470" s="7" t="n">
        <x:f>R2344</x:f>
        <x:v>0</x:v>
      </x:c>
      <x:c r="I3470" s="7" t="n">
        <x:f>SUMIFS('PO detail'!$W$14:$W$25,'PO detail'!$V$14:$V$25,"&gt;="&amp;E3470,'PO detail'!$V$14:$V$25,"&lt;"&amp;A3470)</x:f>
        <x:v>0</x:v>
      </x:c>
      <x:c r="J3470" s="7" t="n">
        <x:f>SUMIFS('PO detail'!$X$14:$X$25,'PO detail'!$V$14:$V$25,"&gt;="&amp;E3470,'PO detail'!$V$14:$V$25,"&lt;"&amp;A3470)</x:f>
        <x:v>0</x:v>
      </x:c>
      <x:c r="K3470" s="7" t="n">
        <x:f>SUMIFS('PO detail'!$Y$14:$Y$25,'PO detail'!$V$14:$V$25,"&gt;="&amp;E3470,'PO detail'!$V$14:$V$25,"&lt;"&amp;A3470)</x:f>
        <x:v>0</x:v>
      </x:c>
      <x:c r="L3470" s="7" t="n">
        <x:f>'Inventory detail'!F92*Summary!$K$5*(A3470-E3470)/Summary!$K$6</x:f>
        <x:v>4337.026036960986</x:v>
      </x:c>
      <x:c r="M3470" s="7" t="n">
        <x:f>MAX(0,H3470-L3470)</x:f>
        <x:v>0</x:v>
      </x:c>
      <x:c r="N3470" s="7" t="n">
        <x:f>MAX(0,L3470-H3470)</x:f>
        <x:v>4337.026036960986</x:v>
      </x:c>
      <x:c r="O3470" s="7" t="n">
        <x:f>MAX(0,F3470+I3470-N3470)</x:f>
        <x:v>0</x:v>
      </x:c>
      <x:c r="P3470" s="7" t="n">
        <x:f>MAX(0,N3470-F3470-I3470)</x:f>
        <x:v>2488.967556468172</x:v>
      </x:c>
      <x:c r="Q3470" s="7" t="n">
        <x:f>MAX(0,G3470+J3470-P3470)</x:f>
        <x:v>0</x:v>
      </x:c>
      <x:c r="R3470" s="7" t="n">
        <x:f>M3470+MAX(0,K3470-MAX(0,P3470-G3470-J3470))</x:f>
        <x:v>0</x:v>
      </x:c>
      <x:c r="S3470" s="7" t="n">
        <x:f>SUM(O3470,Q3470,R3470)</x:f>
        <x:v>0</x:v>
      </x:c>
      <x:c r="T3470" s="14" t="n">
        <x:f>'Inventory detail'!T92</x:f>
        <x:v>0.1518</x:v>
      </x:c>
      <x:c r="U3470" s="14" t="n">
        <x:f>'Inventory detail'!U92</x:f>
        <x:v>0.148733</x:v>
      </x:c>
      <x:c r="V3470" s="9" t="n">
        <x:f>O3470*T3470</x:f>
        <x:v>0</x:v>
      </x:c>
      <x:c r="W3470" s="9" t="n">
        <x:f>Q3470*T3470</x:f>
        <x:v>0</x:v>
      </x:c>
      <x:c r="X3470" s="9" t="n">
        <x:f>R3470*T3470</x:f>
        <x:v>0</x:v>
      </x:c>
      <x:c r="Y3470" s="9" t="n">
        <x:f>S3470*T3470</x:f>
        <x:v>0</x:v>
      </x:c>
      <x:c r="Z3470" s="9" t="n">
        <x:f>IF(ISNUMBER(U3470),S3470*(U3470-T3470),"n.a.")</x:f>
        <x:v>0</x:v>
      </x:c>
      <x:c r="AA3470" s="9" t="n">
        <x:f>IF(ISNUMBER(U3470),Y3470,0)</x:f>
        <x:v>0</x:v>
      </x:c>
      <x:c r="AB3470" s="7" t="n">
        <x:f>MAX(0,L3470-SUM(F3470:K3470))</x:f>
        <x:v>2488.967556468172</x:v>
      </x:c>
    </x:row>
    <x:row r="3471" ht="22" customHeight="1">
      <x:c r="A3471" s="18" t="n">
        <x:f>Summary!F$41</x:f>
        <x:v>46419</x:v>
      </x:c>
      <x:c r="B3471" s="2" t="str">
        <x:f>'Inventory detail'!A93</x:f>
        <x:v>POUC</x:v>
      </x:c>
      <x:c r="C3471" s="2" t="str">
        <x:f>'Inventory detail'!B93</x:f>
        <x:v>10</x:v>
      </x:c>
      <x:c r="D3471" s="2" t="str">
        <x:f>'Inventory detail'!C93</x:f>
        <x:v>LEG5</x:v>
      </x:c>
      <x:c r="E3471" s="10" t="n">
        <x:f>A2345</x:f>
        <x:v>46388</x:v>
      </x:c>
      <x:c r="F3471" s="7" t="n">
        <x:f>O2345</x:f>
        <x:v>0</x:v>
      </x:c>
      <x:c r="G3471" s="7" t="n">
        <x:f>Q2345</x:f>
        <x:v>19993.02767967146</x:v>
      </x:c>
      <x:c r="H3471" s="7" t="n">
        <x:f>R2345</x:f>
        <x:v>0</x:v>
      </x:c>
      <x:c r="I3471" s="7" t="n">
        <x:f>SUMIFS('PO detail'!$W$1489:$W$1493,'PO detail'!$V$1489:$V$1493,"&gt;="&amp;E3471,'PO detail'!$V$1489:$V$1493,"&lt;"&amp;A3471)</x:f>
        <x:v>0</x:v>
      </x:c>
      <x:c r="J3471" s="7" t="n">
        <x:f>SUMIFS('PO detail'!$X$1489:$X$1493,'PO detail'!$V$1489:$V$1493,"&gt;="&amp;E3471,'PO detail'!$V$1489:$V$1493,"&lt;"&amp;A3471)</x:f>
        <x:v>0</x:v>
      </x:c>
      <x:c r="K3471" s="7" t="n">
        <x:f>SUMIFS('PO detail'!$Y$1489:$Y$1493,'PO detail'!$V$1489:$V$1493,"&gt;="&amp;E3471,'PO detail'!$V$1489:$V$1493,"&lt;"&amp;A3471)</x:f>
        <x:v>0</x:v>
      </x:c>
      <x:c r="L3471" s="7" t="n">
        <x:f>'Inventory detail'!F93*Summary!$K$5*(A3471-E3471)/Summary!$K$6</x:f>
        <x:v>4209.715975359342</x:v>
      </x:c>
      <x:c r="M3471" s="7" t="n">
        <x:f>MAX(0,H3471-L3471)</x:f>
        <x:v>0</x:v>
      </x:c>
      <x:c r="N3471" s="7" t="n">
        <x:f>MAX(0,L3471-H3471)</x:f>
        <x:v>4209.715975359342</x:v>
      </x:c>
      <x:c r="O3471" s="7" t="n">
        <x:f>MAX(0,F3471+I3471-N3471)</x:f>
        <x:v>0</x:v>
      </x:c>
      <x:c r="P3471" s="7" t="n">
        <x:f>MAX(0,N3471-F3471-I3471)</x:f>
        <x:v>4209.715975359342</x:v>
      </x:c>
      <x:c r="Q3471" s="7" t="n">
        <x:f>MAX(0,G3471+J3471-P3471)</x:f>
        <x:v>15783.311704312118</x:v>
      </x:c>
      <x:c r="R3471" s="7" t="n">
        <x:f>M3471+MAX(0,K3471-MAX(0,P3471-G3471-J3471))</x:f>
        <x:v>0</x:v>
      </x:c>
      <x:c r="S3471" s="7" t="n">
        <x:f>SUM(O3471,Q3471,R3471)</x:f>
        <x:v>15783.311704312118</x:v>
      </x:c>
      <x:c r="T3471" s="14" t="n">
        <x:f>'Inventory detail'!T93</x:f>
        <x:v>0.0857</x:v>
      </x:c>
      <x:c r="U3471" s="14" t="n">
        <x:f>'Inventory detail'!U93</x:f>
        <x:v>0.09339</x:v>
      </x:c>
      <x:c r="V3471" s="9" t="n">
        <x:f>O3471*T3471</x:f>
        <x:v>0</x:v>
      </x:c>
      <x:c r="W3471" s="9" t="n">
        <x:f>Q3471*T3471</x:f>
        <x:v>1352.6298130595485</x:v>
      </x:c>
      <x:c r="X3471" s="9" t="n">
        <x:f>R3471*T3471</x:f>
        <x:v>0</x:v>
      </x:c>
      <x:c r="Y3471" s="9" t="n">
        <x:f>S3471*T3471</x:f>
        <x:v>1352.6298130595485</x:v>
      </x:c>
      <x:c r="Z3471" s="9" t="n">
        <x:f>IF(ISNUMBER(U3471),S3471*(U3471-T3471),"n.a.")</x:f>
        <x:v>121.37366700616023</x:v>
      </x:c>
      <x:c r="AA3471" s="9" t="n">
        <x:f>IF(ISNUMBER(U3471),Y3471,0)</x:f>
        <x:v>1352.6298130595485</x:v>
      </x:c>
      <x:c r="AB3471" s="7" t="n">
        <x:f>MAX(0,L3471-SUM(F3471:K3471))</x:f>
        <x:v>0</x:v>
      </x:c>
    </x:row>
    <x:row r="3472" ht="22" customHeight="1">
      <x:c r="A3472" s="18" t="n">
        <x:f>Summary!F$41</x:f>
        <x:v>46419</x:v>
      </x:c>
      <x:c r="B3472" s="2" t="str">
        <x:f>'Inventory detail'!A94</x:f>
        <x:v>WIRE</x:v>
      </x:c>
      <x:c r="C3472" s="2" t="str">
        <x:f>'Inventory detail'!B94</x:f>
        <x:v>10</x:v>
      </x:c>
      <x:c r="D3472" s="2" t="str">
        <x:f>'Inventory detail'!C94</x:f>
        <x:v>DL012SIL</x:v>
      </x:c>
      <x:c r="E3472" s="10" t="n">
        <x:f>A2346</x:f>
        <x:v>46388</x:v>
      </x:c>
      <x:c r="F3472" s="7" t="n">
        <x:f>O2346</x:f>
        <x:v>35539.03277207392</x:v>
      </x:c>
      <x:c r="G3472" s="7" t="n">
        <x:f>Q2346</x:f>
        <x:v>0</x:v>
      </x:c>
      <x:c r="H3472" s="7" t="n">
        <x:f>R2346</x:f>
        <x:v>0</x:v>
      </x:c>
      <x:c r="I3472" s="7" t="n">
        <x:f>SUMIFS('PO detail'!$W$1886:$W$1889,'PO detail'!$V$1886:$V$1889,"&gt;="&amp;E3472,'PO detail'!$V$1886:$V$1889,"&lt;"&amp;A3472)</x:f>
        <x:v>0</x:v>
      </x:c>
      <x:c r="J3472" s="7" t="n">
        <x:f>SUMIFS('PO detail'!$X$1886:$X$1889,'PO detail'!$V$1886:$V$1889,"&gt;="&amp;E3472,'PO detail'!$V$1886:$V$1889,"&lt;"&amp;A3472)</x:f>
        <x:v>0</x:v>
      </x:c>
      <x:c r="K3472" s="7" t="n">
        <x:f>SUMIFS('PO detail'!$Y$1886:$Y$1889,'PO detail'!$V$1886:$V$1889,"&gt;="&amp;E3472,'PO detail'!$V$1886:$V$1889,"&lt;"&amp;A3472)</x:f>
        <x:v>0</x:v>
      </x:c>
      <x:c r="L3472" s="7" t="n">
        <x:f>'Inventory detail'!F94*Summary!$K$5*(A3472-E3472)/Summary!$K$6</x:f>
        <x:v>4192.737905544148</x:v>
      </x:c>
      <x:c r="M3472" s="7" t="n">
        <x:f>MAX(0,H3472-L3472)</x:f>
        <x:v>0</x:v>
      </x:c>
      <x:c r="N3472" s="7" t="n">
        <x:f>MAX(0,L3472-H3472)</x:f>
        <x:v>4192.737905544148</x:v>
      </x:c>
      <x:c r="O3472" s="7" t="n">
        <x:f>MAX(0,F3472+I3472-N3472)</x:f>
        <x:v>31346.294866529774</x:v>
      </x:c>
      <x:c r="P3472" s="7" t="n">
        <x:f>MAX(0,N3472-F3472-I3472)</x:f>
        <x:v>0</x:v>
      </x:c>
      <x:c r="Q3472" s="7" t="n">
        <x:f>MAX(0,G3472+J3472-P3472)</x:f>
        <x:v>0</x:v>
      </x:c>
      <x:c r="R3472" s="7" t="n">
        <x:f>M3472+MAX(0,K3472-MAX(0,P3472-G3472-J3472))</x:f>
        <x:v>0</x:v>
      </x:c>
      <x:c r="S3472" s="7" t="n">
        <x:f>SUM(O3472,Q3472,R3472)</x:f>
        <x:v>31346.294866529774</x:v>
      </x:c>
      <x:c r="T3472" s="14" t="n">
        <x:f>'Inventory detail'!T94</x:f>
        <x:v>0.08259999999999999</x:v>
      </x:c>
      <x:c r="U3472" s="14" t="n">
        <x:f>'Inventory detail'!U94</x:f>
        <x:v>0.08259999999999999</x:v>
      </x:c>
      <x:c r="V3472" s="9" t="n">
        <x:f>O3472*T3472</x:f>
        <x:v>2589.203955975359</x:v>
      </x:c>
      <x:c r="W3472" s="9" t="n">
        <x:f>Q3472*T3472</x:f>
        <x:v>0</x:v>
      </x:c>
      <x:c r="X3472" s="9" t="n">
        <x:f>R3472*T3472</x:f>
        <x:v>0</x:v>
      </x:c>
      <x:c r="Y3472" s="9" t="n">
        <x:f>S3472*T3472</x:f>
        <x:v>2589.203955975359</x:v>
      </x:c>
      <x:c r="Z3472" s="9" t="n">
        <x:f>IF(ISNUMBER(U3472),S3472*(U3472-T3472),"n.a.")</x:f>
        <x:v>0</x:v>
      </x:c>
      <x:c r="AA3472" s="9" t="n">
        <x:f>IF(ISNUMBER(U3472),Y3472,0)</x:f>
        <x:v>2589.203955975359</x:v>
      </x:c>
      <x:c r="AB3472" s="7" t="n">
        <x:f>MAX(0,L3472-SUM(F3472:K3472))</x:f>
        <x:v>0</x:v>
      </x:c>
    </x:row>
    <x:row r="3473" ht="22" customHeight="1">
      <x:c r="A3473" s="18" t="n">
        <x:f>Summary!F$41</x:f>
        <x:v>46419</x:v>
      </x:c>
      <x:c r="B3473" s="2" t="str">
        <x:f>'Inventory detail'!A95</x:f>
        <x:v>WIRE</x:v>
      </x:c>
      <x:c r="C3473" s="2" t="str">
        <x:f>'Inventory detail'!B95</x:f>
        <x:v>10</x:v>
      </x:c>
      <x:c r="D3473" s="2" t="str">
        <x:f>'Inventory detail'!C95</x:f>
        <x:v>DL058BLK</x:v>
      </x:c>
      <x:c r="E3473" s="10" t="n">
        <x:f>A2347</x:f>
        <x:v>46388</x:v>
      </x:c>
      <x:c r="F3473" s="7" t="n">
        <x:f>O2347</x:f>
        <x:v>36622.99794661191</x:v>
      </x:c>
      <x:c r="G3473" s="7" t="n">
        <x:f>Q2347</x:f>
        <x:v>0</x:v>
      </x:c>
      <x:c r="H3473" s="7" t="n">
        <x:f>R2347</x:f>
        <x:v>0</x:v>
      </x:c>
      <x:c r="I3473" s="7" t="n">
        <x:f>SUMIFS('PO detail'!$W$1946:$W$1949,'PO detail'!$V$1946:$V$1949,"&gt;="&amp;E3473,'PO detail'!$V$1946:$V$1949,"&lt;"&amp;A3473)</x:f>
        <x:v>0</x:v>
      </x:c>
      <x:c r="J3473" s="7" t="n">
        <x:f>SUMIFS('PO detail'!$X$1946:$X$1949,'PO detail'!$V$1946:$V$1949,"&gt;="&amp;E3473,'PO detail'!$V$1946:$V$1949,"&lt;"&amp;A3473)</x:f>
        <x:v>0</x:v>
      </x:c>
      <x:c r="K3473" s="7" t="n">
        <x:f>SUMIFS('PO detail'!$Y$1946:$Y$1949,'PO detail'!$V$1946:$V$1949,"&gt;="&amp;E3473,'PO detail'!$V$1946:$V$1949,"&lt;"&amp;A3473)</x:f>
        <x:v>0</x:v>
      </x:c>
      <x:c r="L3473" s="7" t="n">
        <x:f>'Inventory detail'!F95*Summary!$K$5*(A3473-E3473)/Summary!$K$6</x:f>
        <x:v>4124.8459958932235</x:v>
      </x:c>
      <x:c r="M3473" s="7" t="n">
        <x:f>MAX(0,H3473-L3473)</x:f>
        <x:v>0</x:v>
      </x:c>
      <x:c r="N3473" s="7" t="n">
        <x:f>MAX(0,L3473-H3473)</x:f>
        <x:v>4124.8459958932235</x:v>
      </x:c>
      <x:c r="O3473" s="7" t="n">
        <x:f>MAX(0,F3473+I3473-N3473)</x:f>
        <x:v>32498.15195071869</x:v>
      </x:c>
      <x:c r="P3473" s="7" t="n">
        <x:f>MAX(0,N3473-F3473-I3473)</x:f>
        <x:v>0</x:v>
      </x:c>
      <x:c r="Q3473" s="7" t="n">
        <x:f>MAX(0,G3473+J3473-P3473)</x:f>
        <x:v>0</x:v>
      </x:c>
      <x:c r="R3473" s="7" t="n">
        <x:f>M3473+MAX(0,K3473-MAX(0,P3473-G3473-J3473))</x:f>
        <x:v>0</x:v>
      </x:c>
      <x:c r="S3473" s="7" t="n">
        <x:f>SUM(O3473,Q3473,R3473)</x:f>
        <x:v>32498.15195071869</x:v>
      </x:c>
      <x:c r="T3473" s="14" t="n">
        <x:f>'Inventory detail'!T95</x:f>
        <x:v>0.1082</x:v>
      </x:c>
      <x:c r="U3473" s="14" t="n">
        <x:f>'Inventory detail'!U95</x:f>
        <x:v>0.1082</x:v>
      </x:c>
      <x:c r="V3473" s="9" t="n">
        <x:f>O3473*T3473</x:f>
        <x:v>3516.3000410677623</x:v>
      </x:c>
      <x:c r="W3473" s="9" t="n">
        <x:f>Q3473*T3473</x:f>
        <x:v>0</x:v>
      </x:c>
      <x:c r="X3473" s="9" t="n">
        <x:f>R3473*T3473</x:f>
        <x:v>0</x:v>
      </x:c>
      <x:c r="Y3473" s="9" t="n">
        <x:f>S3473*T3473</x:f>
        <x:v>3516.3000410677623</x:v>
      </x:c>
      <x:c r="Z3473" s="9" t="n">
        <x:f>IF(ISNUMBER(U3473),S3473*(U3473-T3473),"n.a.")</x:f>
        <x:v>0</x:v>
      </x:c>
      <x:c r="AA3473" s="9" t="n">
        <x:f>IF(ISNUMBER(U3473),Y3473,0)</x:f>
        <x:v>3516.3000410677623</x:v>
      </x:c>
      <x:c r="AB3473" s="7" t="n">
        <x:f>MAX(0,L3473-SUM(F3473:K3473))</x:f>
        <x:v>0</x:v>
      </x:c>
    </x:row>
    <x:row r="3474" ht="22" customHeight="1">
      <x:c r="A3474" s="18" t="n">
        <x:f>Summary!F$41</x:f>
        <x:v>46419</x:v>
      </x:c>
      <x:c r="B3474" s="2" t="str">
        <x:f>'Inventory detail'!A96</x:f>
        <x:v>COIL</x:v>
      </x:c>
      <x:c r="C3474" s="2" t="str">
        <x:f>'Inventory detail'!B96</x:f>
        <x:v>30</x:v>
      </x:c>
      <x:c r="D3474" s="2" t="str">
        <x:f>'Inventory detail'!C96</x:f>
        <x:v>11BLK12-4</x:v>
      </x:c>
      <x:c r="E3474" s="10" t="n">
        <x:f>A2348</x:f>
        <x:v>46388</x:v>
      </x:c>
      <x:c r="F3474" s="7" t="n">
        <x:f>O2348</x:f>
        <x:v>6329.979466119095</x:v>
      </x:c>
      <x:c r="G3474" s="7" t="n">
        <x:f>Q2348</x:f>
        <x:v>0</x:v>
      </x:c>
      <x:c r="H3474" s="7" t="n">
        <x:f>R2348</x:f>
        <x:v>0</x:v>
      </x:c>
      <x:c r="I3474" s="7" t="n">
        <x:f>SUMIFS('PO detail'!$W$714:$W$722,'PO detail'!$V$714:$V$722,"&gt;="&amp;E3474,'PO detail'!$V$714:$V$722,"&lt;"&amp;A3474)</x:f>
        <x:v>0</x:v>
      </x:c>
      <x:c r="J3474" s="7" t="n">
        <x:f>SUMIFS('PO detail'!$X$714:$X$722,'PO detail'!$V$714:$V$722,"&gt;="&amp;E3474,'PO detail'!$V$714:$V$722,"&lt;"&amp;A3474)</x:f>
        <x:v>0</x:v>
      </x:c>
      <x:c r="K3474" s="7" t="n">
        <x:f>SUMIFS('PO detail'!$Y$714:$Y$722,'PO detail'!$V$714:$V$722,"&gt;="&amp;E3474,'PO detail'!$V$714:$V$722,"&lt;"&amp;A3474)</x:f>
        <x:v>0</x:v>
      </x:c>
      <x:c r="L3474" s="7" t="n">
        <x:f>'Inventory detail'!F96*Summary!$K$5*(A3474-E3474)/Summary!$K$6</x:f>
        <x:v>4048.4599589322384</x:v>
      </x:c>
      <x:c r="M3474" s="7" t="n">
        <x:f>MAX(0,H3474-L3474)</x:f>
        <x:v>0</x:v>
      </x:c>
      <x:c r="N3474" s="7" t="n">
        <x:f>MAX(0,L3474-H3474)</x:f>
        <x:v>4048.4599589322384</x:v>
      </x:c>
      <x:c r="O3474" s="7" t="n">
        <x:f>MAX(0,F3474+I3474-N3474)</x:f>
        <x:v>2281.519507186857</x:v>
      </x:c>
      <x:c r="P3474" s="7" t="n">
        <x:f>MAX(0,N3474-F3474-I3474)</x:f>
        <x:v>0</x:v>
      </x:c>
      <x:c r="Q3474" s="7" t="n">
        <x:f>MAX(0,G3474+J3474-P3474)</x:f>
        <x:v>0</x:v>
      </x:c>
      <x:c r="R3474" s="7" t="n">
        <x:f>M3474+MAX(0,K3474-MAX(0,P3474-G3474-J3474))</x:f>
        <x:v>0</x:v>
      </x:c>
      <x:c r="S3474" s="7" t="n">
        <x:f>SUM(O3474,Q3474,R3474)</x:f>
        <x:v>2281.519507186857</x:v>
      </x:c>
      <x:c r="T3474" s="14" t="n">
        <x:f>'Inventory detail'!T96</x:f>
        <x:v>0.0559</x:v>
      </x:c>
      <x:c r="U3474" s="14" t="n">
        <x:f>'Inventory detail'!U96</x:f>
        <x:v>0.054807999999999996</x:v>
      </x:c>
      <x:c r="V3474" s="9" t="n">
        <x:f>O3474*T3474</x:f>
        <x:v>127.53694045174531</x:v>
      </x:c>
      <x:c r="W3474" s="9" t="n">
        <x:f>Q3474*T3474</x:f>
        <x:v>0</x:v>
      </x:c>
      <x:c r="X3474" s="9" t="n">
        <x:f>R3474*T3474</x:f>
        <x:v>0</x:v>
      </x:c>
      <x:c r="Y3474" s="9" t="n">
        <x:f>S3474*T3474</x:f>
        <x:v>127.53694045174531</x:v>
      </x:c>
      <x:c r="Z3474" s="9" t="n">
        <x:f>IF(ISNUMBER(U3474),S3474*(U3474-T3474),"n.a.")</x:f>
        <x:v>-2.491419301848054</x:v>
      </x:c>
      <x:c r="AA3474" s="9" t="n">
        <x:f>IF(ISNUMBER(U3474),Y3474,0)</x:f>
        <x:v>127.53694045174531</x:v>
      </x:c>
      <x:c r="AB3474" s="7" t="n">
        <x:f>MAX(0,L3474-SUM(F3474:K3474))</x:f>
        <x:v>0</x:v>
      </x:c>
    </x:row>
    <x:row r="3475" ht="22" customHeight="1">
      <x:c r="A3475" s="18" t="n">
        <x:f>Summary!F$41</x:f>
        <x:v>46419</x:v>
      </x:c>
      <x:c r="B3475" s="2" t="str">
        <x:f>'Inventory detail'!A97</x:f>
        <x:v>COIL</x:v>
      </x:c>
      <x:c r="C3475" s="2" t="str">
        <x:f>'Inventory detail'!B97</x:f>
        <x:v>10</x:v>
      </x:c>
      <x:c r="D3475" s="2" t="str">
        <x:f>'Inventory detail'!C97</x:f>
        <x:v>13WHT12-4</x:v>
      </x:c>
      <x:c r="E3475" s="10" t="n">
        <x:f>A2349</x:f>
        <x:v>46388</x:v>
      </x:c>
      <x:c r="F3475" s="7" t="n">
        <x:f>O2349</x:f>
        <x:v>5013.972238193019</x:v>
      </x:c>
      <x:c r="G3475" s="7" t="n">
        <x:f>Q2349</x:f>
        <x:v>0</x:v>
      </x:c>
      <x:c r="H3475" s="7" t="n">
        <x:f>R2349</x:f>
        <x:v>0</x:v>
      </x:c>
      <x:c r="I3475" s="7" t="n">
        <x:f>SUMIFS('PO detail'!$W$147:$W$155,'PO detail'!$V$147:$V$155,"&gt;="&amp;E3475,'PO detail'!$V$147:$V$155,"&lt;"&amp;A3475)</x:f>
        <x:v>0</x:v>
      </x:c>
      <x:c r="J3475" s="7" t="n">
        <x:f>SUMIFS('PO detail'!$X$147:$X$155,'PO detail'!$V$147:$V$155,"&gt;="&amp;E3475,'PO detail'!$V$147:$V$155,"&lt;"&amp;A3475)</x:f>
        <x:v>0</x:v>
      </x:c>
      <x:c r="K3475" s="7" t="n">
        <x:f>SUMIFS('PO detail'!$Y$147:$Y$155,'PO detail'!$V$147:$V$155,"&gt;="&amp;E3475,'PO detail'!$V$147:$V$155,"&lt;"&amp;A3475)</x:f>
        <x:v>0</x:v>
      </x:c>
      <x:c r="L3475" s="7" t="n">
        <x:f>'Inventory detail'!F97*Summary!$K$5*(A3475-E3475)/Summary!$K$6</x:f>
        <x:v>3980.557864476386</x:v>
      </x:c>
      <x:c r="M3475" s="7" t="n">
        <x:f>MAX(0,H3475-L3475)</x:f>
        <x:v>0</x:v>
      </x:c>
      <x:c r="N3475" s="7" t="n">
        <x:f>MAX(0,L3475-H3475)</x:f>
        <x:v>3980.557864476386</x:v>
      </x:c>
      <x:c r="O3475" s="7" t="n">
        <x:f>MAX(0,F3475+I3475-N3475)</x:f>
        <x:v>1033.4143737166328</x:v>
      </x:c>
      <x:c r="P3475" s="7" t="n">
        <x:f>MAX(0,N3475-F3475-I3475)</x:f>
        <x:v>0</x:v>
      </x:c>
      <x:c r="Q3475" s="7" t="n">
        <x:f>MAX(0,G3475+J3475-P3475)</x:f>
        <x:v>0</x:v>
      </x:c>
      <x:c r="R3475" s="7" t="n">
        <x:f>M3475+MAX(0,K3475-MAX(0,P3475-G3475-J3475))</x:f>
        <x:v>0</x:v>
      </x:c>
      <x:c r="S3475" s="7" t="n">
        <x:f>SUM(O3475,Q3475,R3475)</x:f>
        <x:v>1033.4143737166328</x:v>
      </x:c>
      <x:c r="T3475" s="14" t="n">
        <x:f>'Inventory detail'!T97</x:f>
        <x:v>0.0848</x:v>
      </x:c>
      <x:c r="U3475" s="14" t="n">
        <x:f>'Inventory detail'!U97</x:f>
        <x:v>0.083096</x:v>
      </x:c>
      <x:c r="V3475" s="9" t="n">
        <x:f>O3475*T3475</x:f>
        <x:v>87.63353889117046</x:v>
      </x:c>
      <x:c r="W3475" s="9" t="n">
        <x:f>Q3475*T3475</x:f>
        <x:v>0</x:v>
      </x:c>
      <x:c r="X3475" s="9" t="n">
        <x:f>R3475*T3475</x:f>
        <x:v>0</x:v>
      </x:c>
      <x:c r="Y3475" s="9" t="n">
        <x:f>S3475*T3475</x:f>
        <x:v>87.63353889117046</x:v>
      </x:c>
      <x:c r="Z3475" s="9" t="n">
        <x:f>IF(ISNUMBER(U3475),S3475*(U3475-T3475),"n.a.")</x:f>
        <x:v>-1.7609380928131393</x:v>
      </x:c>
      <x:c r="AA3475" s="9" t="n">
        <x:f>IF(ISNUMBER(U3475),Y3475,0)</x:f>
        <x:v>87.63353889117046</x:v>
      </x:c>
      <x:c r="AB3475" s="7" t="n">
        <x:f>MAX(0,L3475-SUM(F3475:K3475))</x:f>
        <x:v>0</x:v>
      </x:c>
    </x:row>
    <x:row r="3476" ht="22" customHeight="1">
      <x:c r="A3476" s="18" t="n">
        <x:f>Summary!F$41</x:f>
        <x:v>46419</x:v>
      </x:c>
      <x:c r="B3476" s="2" t="str">
        <x:f>'Inventory detail'!A98</x:f>
        <x:v>POUC</x:v>
      </x:c>
      <x:c r="C3476" s="2" t="str">
        <x:f>'Inventory detail'!B98</x:f>
        <x:v>10</x:v>
      </x:c>
      <x:c r="D3476" s="2" t="str">
        <x:f>'Inventory detail'!C98</x:f>
        <x:v>MIL5</x:v>
      </x:c>
      <x:c r="E3476" s="10" t="n">
        <x:f>A2350</x:f>
        <x:v>46388</x:v>
      </x:c>
      <x:c r="F3476" s="7" t="n">
        <x:f>O2350</x:f>
        <x:v>20000</x:v>
      </x:c>
      <x:c r="G3476" s="7" t="n">
        <x:f>Q2350</x:f>
        <x:v>60000</x:v>
      </x:c>
      <x:c r="H3476" s="7" t="n">
        <x:f>R2350</x:f>
        <x:v>68582.96607802875</x:v>
      </x:c>
      <x:c r="I3476" s="7" t="n">
        <x:f>SUMIFS('PO detail'!$W$1560:$W$1561,'PO detail'!$V$1560:$V$1561,"&gt;="&amp;E3476,'PO detail'!$V$1560:$V$1561,"&lt;"&amp;A3476)</x:f>
        <x:v>0</x:v>
      </x:c>
      <x:c r="J3476" s="7" t="n">
        <x:f>SUMIFS('PO detail'!$X$1560:$X$1561,'PO detail'!$V$1560:$V$1561,"&gt;="&amp;E3476,'PO detail'!$V$1560:$V$1561,"&lt;"&amp;A3476)</x:f>
        <x:v>0</x:v>
      </x:c>
      <x:c r="K3476" s="7" t="n">
        <x:f>SUMIFS('PO detail'!$Y$1560:$Y$1561,'PO detail'!$V$1560:$V$1561,"&gt;="&amp;E3476,'PO detail'!$V$1560:$V$1561,"&lt;"&amp;A3476)</x:f>
        <x:v>0</x:v>
      </x:c>
      <x:c r="L3476" s="7" t="n">
        <x:f>'Inventory detail'!F98*Summary!$K$5*(A3476-E3476)/Summary!$K$6</x:f>
        <x:v>3955.0958521560574</x:v>
      </x:c>
      <x:c r="M3476" s="7" t="n">
        <x:f>MAX(0,H3476-L3476)</x:f>
        <x:v>64627.87022587269</x:v>
      </x:c>
      <x:c r="N3476" s="7" t="n">
        <x:f>MAX(0,L3476-H3476)</x:f>
        <x:v>0</x:v>
      </x:c>
      <x:c r="O3476" s="7" t="n">
        <x:f>MAX(0,F3476+I3476-N3476)</x:f>
        <x:v>20000</x:v>
      </x:c>
      <x:c r="P3476" s="7" t="n">
        <x:f>MAX(0,N3476-F3476-I3476)</x:f>
        <x:v>0</x:v>
      </x:c>
      <x:c r="Q3476" s="7" t="n">
        <x:f>MAX(0,G3476+J3476-P3476)</x:f>
        <x:v>60000</x:v>
      </x:c>
      <x:c r="R3476" s="7" t="n">
        <x:f>M3476+MAX(0,K3476-MAX(0,P3476-G3476-J3476))</x:f>
        <x:v>64627.87022587269</x:v>
      </x:c>
      <x:c r="S3476" s="7" t="n">
        <x:f>SUM(O3476,Q3476,R3476)</x:f>
        <x:v>144627.8702258727</x:v>
      </x:c>
      <x:c r="T3476" s="14" t="n">
        <x:f>'Inventory detail'!T98</x:f>
        <x:v>0.008100000000000001</x:v>
      </x:c>
      <x:c r="U3476" s="14" t="n">
        <x:f>'Inventory detail'!U98</x:f>
        <x:v>0.00891</x:v>
      </x:c>
      <x:c r="V3476" s="9" t="n">
        <x:f>O3476*T3476</x:f>
        <x:v>162.00000000000003</x:v>
      </x:c>
      <x:c r="W3476" s="9" t="n">
        <x:f>Q3476*T3476</x:f>
        <x:v>486.00000000000006</x:v>
      </x:c>
      <x:c r="X3476" s="9" t="n">
        <x:f>R3476*T3476</x:f>
        <x:v>523.4857488295689</x:v>
      </x:c>
      <x:c r="Y3476" s="9" t="n">
        <x:f>S3476*T3476</x:f>
        <x:v>1171.485748829569</x:v>
      </x:c>
      <x:c r="Z3476" s="9" t="n">
        <x:f>IF(ISNUMBER(U3476),S3476*(U3476-T3476),"n.a.")</x:f>
        <x:v>117.14857488295662</x:v>
      </x:c>
      <x:c r="AA3476" s="9" t="n">
        <x:f>IF(ISNUMBER(U3476),Y3476,0)</x:f>
        <x:v>1171.485748829569</x:v>
      </x:c>
      <x:c r="AB3476" s="7" t="n">
        <x:f>MAX(0,L3476-SUM(F3476:K3476))</x:f>
        <x:v>0</x:v>
      </x:c>
    </x:row>
    <x:row r="3477" ht="22" customHeight="1">
      <x:c r="A3477" s="18" t="n">
        <x:f>Summary!F$41</x:f>
        <x:v>46419</x:v>
      </x:c>
      <x:c r="B3477" s="2" t="str">
        <x:f>'Inventory detail'!A99</x:f>
        <x:v>COIL</x:v>
      </x:c>
      <x:c r="C3477" s="2" t="str">
        <x:f>'Inventory detail'!B99</x:f>
        <x:v>60</x:v>
      </x:c>
      <x:c r="D3477" s="2" t="str">
        <x:f>'Inventory detail'!C99</x:f>
        <x:v>6NAV12-4</x:v>
      </x:c>
      <x:c r="E3477" s="10" t="n">
        <x:f>A2351</x:f>
        <x:v>46388</x:v>
      </x:c>
      <x:c r="F3477" s="7" t="n">
        <x:f>O2351</x:f>
        <x:v>6420.953757700207</x:v>
      </x:c>
      <x:c r="G3477" s="7" t="n">
        <x:f>Q2351</x:f>
        <x:v>0</x:v>
      </x:c>
      <x:c r="H3477" s="7" t="n">
        <x:f>R2351</x:f>
        <x:v>0</x:v>
      </x:c>
      <x:c r="I3477" s="7" t="n">
        <x:f>SUMIFS('PO detail'!$W$1355:$W$1358,'PO detail'!$V$1355:$V$1358,"&gt;="&amp;E3477,'PO detail'!$V$1355:$V$1358,"&lt;"&amp;A3477)</x:f>
        <x:v>0</x:v>
      </x:c>
      <x:c r="J3477" s="7" t="n">
        <x:f>SUMIFS('PO detail'!$X$1355:$X$1358,'PO detail'!$V$1355:$V$1358,"&gt;="&amp;E3477,'PO detail'!$V$1355:$V$1358,"&lt;"&amp;A3477)</x:f>
        <x:v>0</x:v>
      </x:c>
      <x:c r="K3477" s="7" t="n">
        <x:f>SUMIFS('PO detail'!$Y$1355:$Y$1358,'PO detail'!$V$1355:$V$1358,"&gt;="&amp;E3477,'PO detail'!$V$1355:$V$1358,"&lt;"&amp;A3477)</x:f>
        <x:v>0</x:v>
      </x:c>
      <x:c r="L3477" s="7" t="n">
        <x:f>'Inventory detail'!F99*Summary!$K$5*(A3477-E3477)/Summary!$K$6</x:f>
        <x:v>3904.1718275154003</x:v>
      </x:c>
      <x:c r="M3477" s="7" t="n">
        <x:f>MAX(0,H3477-L3477)</x:f>
        <x:v>0</x:v>
      </x:c>
      <x:c r="N3477" s="7" t="n">
        <x:f>MAX(0,L3477-H3477)</x:f>
        <x:v>3904.1718275154003</x:v>
      </x:c>
      <x:c r="O3477" s="7" t="n">
        <x:f>MAX(0,F3477+I3477-N3477)</x:f>
        <x:v>2516.7819301848062</x:v>
      </x:c>
      <x:c r="P3477" s="7" t="n">
        <x:f>MAX(0,N3477-F3477-I3477)</x:f>
        <x:v>0</x:v>
      </x:c>
      <x:c r="Q3477" s="7" t="n">
        <x:f>MAX(0,G3477+J3477-P3477)</x:f>
        <x:v>0</x:v>
      </x:c>
      <x:c r="R3477" s="7" t="n">
        <x:f>M3477+MAX(0,K3477-MAX(0,P3477-G3477-J3477))</x:f>
        <x:v>0</x:v>
      </x:c>
      <x:c r="S3477" s="7" t="n">
        <x:f>SUM(O3477,Q3477,R3477)</x:f>
        <x:v>2516.7819301848062</x:v>
      </x:c>
      <x:c r="T3477" s="14" t="n">
        <x:f>'Inventory detail'!T99</x:f>
        <x:v>0.0365</x:v>
      </x:c>
      <x:c r="U3477" s="14" t="n">
        <x:f>'Inventory detail'!U99</x:f>
        <x:v>0.0356915</x:v>
      </x:c>
      <x:c r="V3477" s="9" t="n">
        <x:f>O3477*T3477</x:f>
        <x:v>91.86254045174542</x:v>
      </x:c>
      <x:c r="W3477" s="9" t="n">
        <x:f>Q3477*T3477</x:f>
        <x:v>0</x:v>
      </x:c>
      <x:c r="X3477" s="9" t="n">
        <x:f>R3477*T3477</x:f>
        <x:v>0</x:v>
      </x:c>
      <x:c r="Y3477" s="9" t="n">
        <x:f>S3477*T3477</x:f>
        <x:v>91.86254045174542</x:v>
      </x:c>
      <x:c r="Z3477" s="9" t="n">
        <x:f>IF(ISNUMBER(U3477),S3477*(U3477-T3477),"n.a.")</x:f>
        <x:v>-2.0348181905544074</x:v>
      </x:c>
      <x:c r="AA3477" s="9" t="n">
        <x:f>IF(ISNUMBER(U3477),Y3477,0)</x:f>
        <x:v>91.86254045174542</x:v>
      </x:c>
      <x:c r="AB3477" s="7" t="n">
        <x:f>MAX(0,L3477-SUM(F3477:K3477))</x:f>
        <x:v>0</x:v>
      </x:c>
    </x:row>
    <x:row r="3478" ht="22" customHeight="1">
      <x:c r="A3478" s="18" t="n">
        <x:f>Summary!F$41</x:f>
        <x:v>46419</x:v>
      </x:c>
      <x:c r="B3478" s="2" t="str">
        <x:f>'Inventory detail'!A100</x:f>
        <x:v>POUC</x:v>
      </x:c>
      <x:c r="C3478" s="2" t="str">
        <x:f>'Inventory detail'!B100</x:f>
        <x:v>10</x:v>
      </x:c>
      <x:c r="D3478" s="2" t="str">
        <x:f>'Inventory detail'!C100</x:f>
        <x:v>LUG5</x:v>
      </x:c>
      <x:c r="E3478" s="10" t="n">
        <x:f>A2352</x:f>
        <x:v>46388</x:v>
      </x:c>
      <x:c r="F3478" s="7" t="n">
        <x:f>O2352</x:f>
        <x:v>5234.91679671458</x:v>
      </x:c>
      <x:c r="G3478" s="7" t="n">
        <x:f>Q2352</x:f>
        <x:v>32000</x:v>
      </x:c>
      <x:c r="H3478" s="7" t="n">
        <x:f>R2352</x:f>
        <x:v>0</x:v>
      </x:c>
      <x:c r="I3478" s="7" t="n">
        <x:f>SUMIFS('PO detail'!$W$1545:$W$1547,'PO detail'!$V$1545:$V$1547,"&gt;="&amp;E3478,'PO detail'!$V$1545:$V$1547,"&lt;"&amp;A3478)</x:f>
        <x:v>0</x:v>
      </x:c>
      <x:c r="J3478" s="7" t="n">
        <x:f>SUMIFS('PO detail'!$X$1545:$X$1547,'PO detail'!$V$1545:$V$1547,"&gt;="&amp;E3478,'PO detail'!$V$1545:$V$1547,"&lt;"&amp;A3478)</x:f>
        <x:v>0</x:v>
      </x:c>
      <x:c r="K3478" s="7" t="n">
        <x:f>SUMIFS('PO detail'!$Y$1545:$Y$1547,'PO detail'!$V$1545:$V$1547,"&gt;="&amp;E3478,'PO detail'!$V$1545:$V$1547,"&lt;"&amp;A3478)</x:f>
        <x:v>0</x:v>
      </x:c>
      <x:c r="L3478" s="7" t="n">
        <x:f>'Inventory detail'!F100*Summary!$K$5*(A3478-E3478)/Summary!$K$6</x:f>
        <x:v>3751.399753593429</x:v>
      </x:c>
      <x:c r="M3478" s="7" t="n">
        <x:f>MAX(0,H3478-L3478)</x:f>
        <x:v>0</x:v>
      </x:c>
      <x:c r="N3478" s="7" t="n">
        <x:f>MAX(0,L3478-H3478)</x:f>
        <x:v>3751.399753593429</x:v>
      </x:c>
      <x:c r="O3478" s="7" t="n">
        <x:f>MAX(0,F3478+I3478-N3478)</x:f>
        <x:v>1483.5170431211513</x:v>
      </x:c>
      <x:c r="P3478" s="7" t="n">
        <x:f>MAX(0,N3478-F3478-I3478)</x:f>
        <x:v>0</x:v>
      </x:c>
      <x:c r="Q3478" s="7" t="n">
        <x:f>MAX(0,G3478+J3478-P3478)</x:f>
        <x:v>32000</x:v>
      </x:c>
      <x:c r="R3478" s="7" t="n">
        <x:f>M3478+MAX(0,K3478-MAX(0,P3478-G3478-J3478))</x:f>
        <x:v>0</x:v>
      </x:c>
      <x:c r="S3478" s="7" t="n">
        <x:f>SUM(O3478,Q3478,R3478)</x:f>
        <x:v>33483.51704312115</x:v>
      </x:c>
      <x:c r="T3478" s="14" t="n">
        <x:f>'Inventory detail'!T100</x:f>
        <x:v>0.0103</x:v>
      </x:c>
      <x:c r="U3478" s="14" t="n">
        <x:f>'Inventory detail'!U100</x:f>
        <x:v>0.01122</x:v>
      </x:c>
      <x:c r="V3478" s="9" t="n">
        <x:f>O3478*T3478</x:f>
        <x:v>15.280225544147859</x:v>
      </x:c>
      <x:c r="W3478" s="9" t="n">
        <x:f>Q3478*T3478</x:f>
        <x:v>329.6</x:v>
      </x:c>
      <x:c r="X3478" s="9" t="n">
        <x:f>R3478*T3478</x:f>
        <x:v>0</x:v>
      </x:c>
      <x:c r="Y3478" s="9" t="n">
        <x:f>S3478*T3478</x:f>
        <x:v>344.8802255441479</x:v>
      </x:c>
      <x:c r="Z3478" s="9" t="n">
        <x:f>IF(ISNUMBER(U3478),S3478*(U3478-T3478),"n.a.")</x:f>
        <x:v>30.80483567967148</x:v>
      </x:c>
      <x:c r="AA3478" s="9" t="n">
        <x:f>IF(ISNUMBER(U3478),Y3478,0)</x:f>
        <x:v>344.8802255441479</x:v>
      </x:c>
      <x:c r="AB3478" s="7" t="n">
        <x:f>MAX(0,L3478-SUM(F3478:K3478))</x:f>
        <x:v>0</x:v>
      </x:c>
    </x:row>
    <x:row r="3479" ht="22" customHeight="1">
      <x:c r="A3479" s="18" t="n">
        <x:f>Summary!F$41</x:f>
        <x:v>46419</x:v>
      </x:c>
      <x:c r="B3479" s="2" t="str">
        <x:f>'Inventory detail'!A101</x:f>
        <x:v>WIRE</x:v>
      </x:c>
      <x:c r="C3479" s="2" t="str">
        <x:f>'Inventory detail'!B101</x:f>
        <x:v>60</x:v>
      </x:c>
      <x:c r="D3479" s="2" t="str">
        <x:f>'Inventory detail'!C101</x:f>
        <x:v>DL716BLK</x:v>
      </x:c>
      <x:c r="E3479" s="10" t="n">
        <x:f>A2353</x:f>
        <x:v>46388</x:v>
      </x:c>
      <x:c r="F3479" s="7" t="n">
        <x:f>O2353</x:f>
        <x:v>0</x:v>
      </x:c>
      <x:c r="G3479" s="7" t="n">
        <x:f>Q2353</x:f>
        <x:v>0</x:v>
      </x:c>
      <x:c r="H3479" s="7" t="n">
        <x:f>R2353</x:f>
        <x:v>0</x:v>
      </x:c>
      <x:c r="I3479" s="7" t="n">
        <x:f>0</x:f>
        <x:v>0</x:v>
      </x:c>
      <x:c r="J3479" s="7" t="n">
        <x:f>0</x:f>
        <x:v>0</x:v>
      </x:c>
      <x:c r="K3479" s="7" t="n">
        <x:f>0</x:f>
        <x:v>0</x:v>
      </x:c>
      <x:c r="L3479" s="7" t="n">
        <x:f>'Inventory detail'!F101*Summary!$K$5*(A3479-E3479)/Summary!$K$6</x:f>
        <x:v>3742.915811088296</x:v>
      </x:c>
      <x:c r="M3479" s="7" t="n">
        <x:f>MAX(0,H3479-L3479)</x:f>
        <x:v>0</x:v>
      </x:c>
      <x:c r="N3479" s="7" t="n">
        <x:f>MAX(0,L3479-H3479)</x:f>
        <x:v>3742.915811088296</x:v>
      </x:c>
      <x:c r="O3479" s="7" t="n">
        <x:f>MAX(0,F3479+I3479-N3479)</x:f>
        <x:v>0</x:v>
      </x:c>
      <x:c r="P3479" s="7" t="n">
        <x:f>MAX(0,N3479-F3479-I3479)</x:f>
        <x:v>3742.915811088296</x:v>
      </x:c>
      <x:c r="Q3479" s="7" t="n">
        <x:f>MAX(0,G3479+J3479-P3479)</x:f>
        <x:v>0</x:v>
      </x:c>
      <x:c r="R3479" s="7" t="n">
        <x:f>M3479+MAX(0,K3479-MAX(0,P3479-G3479-J3479))</x:f>
        <x:v>0</x:v>
      </x:c>
      <x:c r="S3479" s="7" t="n">
        <x:f>SUM(O3479,Q3479,R3479)</x:f>
        <x:v>0</x:v>
      </x:c>
      <x:c r="T3479" s="14" t="n">
        <x:f>'Inventory detail'!T101</x:f>
        <x:v>0.0732</x:v>
      </x:c>
      <x:c r="U3479" s="14" t="n">
        <x:f>'Inventory detail'!U101</x:f>
        <x:v>0.0732</x:v>
      </x:c>
      <x:c r="V3479" s="9" t="n">
        <x:f>O3479*T3479</x:f>
        <x:v>0</x:v>
      </x:c>
      <x:c r="W3479" s="9" t="n">
        <x:f>Q3479*T3479</x:f>
        <x:v>0</x:v>
      </x:c>
      <x:c r="X3479" s="9" t="n">
        <x:f>R3479*T3479</x:f>
        <x:v>0</x:v>
      </x:c>
      <x:c r="Y3479" s="9" t="n">
        <x:f>S3479*T3479</x:f>
        <x:v>0</x:v>
      </x:c>
      <x:c r="Z3479" s="9" t="n">
        <x:f>IF(ISNUMBER(U3479),S3479*(U3479-T3479),"n.a.")</x:f>
        <x:v>0</x:v>
      </x:c>
      <x:c r="AA3479" s="9" t="n">
        <x:f>IF(ISNUMBER(U3479),Y3479,0)</x:f>
        <x:v>0</x:v>
      </x:c>
      <x:c r="AB3479" s="7" t="n">
        <x:f>MAX(0,L3479-SUM(F3479:K3479))</x:f>
        <x:v>3742.915811088296</x:v>
      </x:c>
    </x:row>
    <x:row r="3480" ht="22" customHeight="1">
      <x:c r="A3480" s="18" t="n">
        <x:f>Summary!F$41</x:f>
        <x:v>46419</x:v>
      </x:c>
      <x:c r="B3480" s="2" t="str">
        <x:f>'Inventory detail'!A102</x:f>
        <x:v>POUC</x:v>
      </x:c>
      <x:c r="C3480" s="2" t="str">
        <x:f>'Inventory detail'!B102</x:f>
        <x:v>30</x:v>
      </x:c>
      <x:c r="D3480" s="2" t="str">
        <x:f>'Inventory detail'!C102</x:f>
        <x:v>LET10</x:v>
      </x:c>
      <x:c r="E3480" s="10" t="n">
        <x:f>A2354</x:f>
        <x:v>46388</x:v>
      </x:c>
      <x:c r="F3480" s="7" t="n">
        <x:f>O2354</x:f>
        <x:v>0</x:v>
      </x:c>
      <x:c r="G3480" s="7" t="n">
        <x:f>Q2354</x:f>
        <x:v>6572.904476386038</x:v>
      </x:c>
      <x:c r="H3480" s="7" t="n">
        <x:f>R2354</x:f>
        <x:v>0</x:v>
      </x:c>
      <x:c r="I3480" s="7" t="n">
        <x:f>SUMIFS('PO detail'!$W$1636:$W$1640,'PO detail'!$V$1636:$V$1640,"&gt;="&amp;E3480,'PO detail'!$V$1636:$V$1640,"&lt;"&amp;A3480)</x:f>
        <x:v>0</x:v>
      </x:c>
      <x:c r="J3480" s="7" t="n">
        <x:f>SUMIFS('PO detail'!$X$1636:$X$1640,'PO detail'!$V$1636:$V$1640,"&gt;="&amp;E3480,'PO detail'!$V$1636:$V$1640,"&lt;"&amp;A3480)</x:f>
        <x:v>0</x:v>
      </x:c>
      <x:c r="K3480" s="7" t="n">
        <x:f>SUMIFS('PO detail'!$Y$1636:$Y$1640,'PO detail'!$V$1636:$V$1640,"&gt;="&amp;E3480,'PO detail'!$V$1636:$V$1640,"&lt;"&amp;A3480)</x:f>
        <x:v>0</x:v>
      </x:c>
      <x:c r="L3480" s="7" t="n">
        <x:f>'Inventory detail'!F102*Summary!$K$5*(A3480-E3480)/Summary!$K$6</x:f>
        <x:v>3700.475728952772</x:v>
      </x:c>
      <x:c r="M3480" s="7" t="n">
        <x:f>MAX(0,H3480-L3480)</x:f>
        <x:v>0</x:v>
      </x:c>
      <x:c r="N3480" s="7" t="n">
        <x:f>MAX(0,L3480-H3480)</x:f>
        <x:v>3700.475728952772</x:v>
      </x:c>
      <x:c r="O3480" s="7" t="n">
        <x:f>MAX(0,F3480+I3480-N3480)</x:f>
        <x:v>0</x:v>
      </x:c>
      <x:c r="P3480" s="7" t="n">
        <x:f>MAX(0,N3480-F3480-I3480)</x:f>
        <x:v>3700.475728952772</x:v>
      </x:c>
      <x:c r="Q3480" s="7" t="n">
        <x:f>MAX(0,G3480+J3480-P3480)</x:f>
        <x:v>2872.4287474332664</x:v>
      </x:c>
      <x:c r="R3480" s="7" t="n">
        <x:f>M3480+MAX(0,K3480-MAX(0,P3480-G3480-J3480))</x:f>
        <x:v>0</x:v>
      </x:c>
      <x:c r="S3480" s="7" t="n">
        <x:f>SUM(O3480,Q3480,R3480)</x:f>
        <x:v>2872.4287474332664</x:v>
      </x:c>
      <x:c r="T3480" s="14" t="n">
        <x:f>'Inventory detail'!T102</x:f>
        <x:v>0.1495</x:v>
      </x:c>
      <x:c r="U3480" s="14" t="n">
        <x:f>'Inventory detail'!U102</x:f>
        <x:v>0.16302</x:v>
      </x:c>
      <x:c r="V3480" s="9" t="n">
        <x:f>O3480*T3480</x:f>
        <x:v>0</x:v>
      </x:c>
      <x:c r="W3480" s="9" t="n">
        <x:f>Q3480*T3480</x:f>
        <x:v>429.4280977412733</x:v>
      </x:c>
      <x:c r="X3480" s="9" t="n">
        <x:f>R3480*T3480</x:f>
        <x:v>0</x:v>
      </x:c>
      <x:c r="Y3480" s="9" t="n">
        <x:f>S3480*T3480</x:f>
        <x:v>429.4280977412733</x:v>
      </x:c>
      <x:c r="Z3480" s="9" t="n">
        <x:f>IF(ISNUMBER(U3480),S3480*(U3480-T3480),"n.a.")</x:f>
        <x:v>38.83523666529777</x:v>
      </x:c>
      <x:c r="AA3480" s="9" t="n">
        <x:f>IF(ISNUMBER(U3480),Y3480,0)</x:f>
        <x:v>429.4280977412733</x:v>
      </x:c>
      <x:c r="AB3480" s="7" t="n">
        <x:f>MAX(0,L3480-SUM(F3480:K3480))</x:f>
        <x:v>0</x:v>
      </x:c>
    </x:row>
    <x:row r="3481" ht="22" customHeight="1">
      <x:c r="A3481" s="18" t="n">
        <x:f>Summary!F$41</x:f>
        <x:v>46419</x:v>
      </x:c>
      <x:c r="B3481" s="2" t="str">
        <x:f>'Inventory detail'!A103</x:f>
        <x:v>COIL</x:v>
      </x:c>
      <x:c r="C3481" s="2" t="str">
        <x:f>'Inventory detail'!B103</x:f>
        <x:v>60</x:v>
      </x:c>
      <x:c r="D3481" s="2" t="str">
        <x:f>'Inventory detail'!C103</x:f>
        <x:v>28BLK12-4</x:v>
      </x:c>
      <x:c r="E3481" s="10" t="n">
        <x:f>A2355</x:f>
        <x:v>46388</x:v>
      </x:c>
      <x:c r="F3481" s="7" t="n">
        <x:f>O2355</x:f>
        <x:v>4587.875811088296</x:v>
      </x:c>
      <x:c r="G3481" s="7" t="n">
        <x:f>Q2355</x:f>
        <x:v>0</x:v>
      </x:c>
      <x:c r="H3481" s="7" t="n">
        <x:f>R2355</x:f>
        <x:v>0</x:v>
      </x:c>
      <x:c r="I3481" s="7" t="n">
        <x:f>SUMIFS('PO detail'!$W$1250:$W$1258,'PO detail'!$V$1250:$V$1258,"&gt;="&amp;E3481,'PO detail'!$V$1250:$V$1258,"&lt;"&amp;A3481)</x:f>
        <x:v>0</x:v>
      </x:c>
      <x:c r="J3481" s="7" t="n">
        <x:f>SUMIFS('PO detail'!$X$1250:$X$1258,'PO detail'!$V$1250:$V$1258,"&gt;="&amp;E3481,'PO detail'!$V$1250:$V$1258,"&lt;"&amp;A3481)</x:f>
        <x:v>0</x:v>
      </x:c>
      <x:c r="K3481" s="7" t="n">
        <x:f>SUMIFS('PO detail'!$Y$1250:$Y$1258,'PO detail'!$V$1250:$V$1258,"&gt;="&amp;E3481,'PO detail'!$V$1250:$V$1258,"&lt;"&amp;A3481)</x:f>
        <x:v>0</x:v>
      </x:c>
      <x:c r="L3481" s="7" t="n">
        <x:f>'Inventory detail'!F103*Summary!$K$5*(A3481-E3481)/Summary!$K$6</x:f>
        <x:v>3658.0458316221766</x:v>
      </x:c>
      <x:c r="M3481" s="7" t="n">
        <x:f>MAX(0,H3481-L3481)</x:f>
        <x:v>0</x:v>
      </x:c>
      <x:c r="N3481" s="7" t="n">
        <x:f>MAX(0,L3481-H3481)</x:f>
        <x:v>3658.0458316221766</x:v>
      </x:c>
      <x:c r="O3481" s="7" t="n">
        <x:f>MAX(0,F3481+I3481-N3481)</x:f>
        <x:v>929.8299794661198</x:v>
      </x:c>
      <x:c r="P3481" s="7" t="n">
        <x:f>MAX(0,N3481-F3481-I3481)</x:f>
        <x:v>0</x:v>
      </x:c>
      <x:c r="Q3481" s="7" t="n">
        <x:f>MAX(0,G3481+J3481-P3481)</x:f>
        <x:v>0</x:v>
      </x:c>
      <x:c r="R3481" s="7" t="n">
        <x:f>M3481+MAX(0,K3481-MAX(0,P3481-G3481-J3481))</x:f>
        <x:v>0</x:v>
      </x:c>
      <x:c r="S3481" s="7" t="n">
        <x:f>SUM(O3481,Q3481,R3481)</x:f>
        <x:v>929.8299794661198</x:v>
      </x:c>
      <x:c r="T3481" s="14" t="n">
        <x:f>'Inventory detail'!T103</x:f>
        <x:v>0.17559999999999998</x:v>
      </x:c>
      <x:c r="U3481" s="14" t="n">
        <x:f>'Inventory detail'!U103</x:f>
        <x:v>0.1720485</x:v>
      </x:c>
      <x:c r="V3481" s="9" t="n">
        <x:f>O3481*T3481</x:f>
        <x:v>163.2781443942506</x:v>
      </x:c>
      <x:c r="W3481" s="9" t="n">
        <x:f>Q3481*T3481</x:f>
        <x:v>0</x:v>
      </x:c>
      <x:c r="X3481" s="9" t="n">
        <x:f>R3481*T3481</x:f>
        <x:v>0</x:v>
      </x:c>
      <x:c r="Y3481" s="9" t="n">
        <x:f>S3481*T3481</x:f>
        <x:v>163.2781443942506</x:v>
      </x:c>
      <x:c r="Z3481" s="9" t="n">
        <x:f>IF(ISNUMBER(U3481),S3481*(U3481-T3481),"n.a.")</x:f>
        <x:v>-3.3022911720739105</x:v>
      </x:c>
      <x:c r="AA3481" s="9" t="n">
        <x:f>IF(ISNUMBER(U3481),Y3481,0)</x:f>
        <x:v>163.2781443942506</x:v>
      </x:c>
      <x:c r="AB3481" s="7" t="n">
        <x:f>MAX(0,L3481-SUM(F3481:K3481))</x:f>
        <x:v>0</x:v>
      </x:c>
    </x:row>
    <x:row r="3482" ht="22" customHeight="1">
      <x:c r="A3482" s="18" t="n">
        <x:f>Summary!F$41</x:f>
        <x:v>46419</x:v>
      </x:c>
      <x:c r="B3482" s="2" t="str">
        <x:f>'Inventory detail'!A104</x:f>
        <x:v>WIRE</x:v>
      </x:c>
      <x:c r="C3482" s="2" t="str">
        <x:f>'Inventory detail'!B104</x:f>
        <x:v>30</x:v>
      </x:c>
      <x:c r="D3482" s="2" t="str">
        <x:f>'Inventory detail'!C104</x:f>
        <x:v>DL516BLK</x:v>
      </x:c>
      <x:c r="E3482" s="10" t="n">
        <x:f>A2356</x:f>
        <x:v>46388</x:v>
      </x:c>
      <x:c r="F3482" s="7" t="n">
        <x:f>O2356</x:f>
        <x:v>0</x:v>
      </x:c>
      <x:c r="G3482" s="7" t="n">
        <x:f>Q2356</x:f>
        <x:v>0</x:v>
      </x:c>
      <x:c r="H3482" s="7" t="n">
        <x:f>R2356</x:f>
        <x:v>0</x:v>
      </x:c>
      <x:c r="I3482" s="7" t="n">
        <x:f>0</x:f>
        <x:v>0</x:v>
      </x:c>
      <x:c r="J3482" s="7" t="n">
        <x:f>0</x:f>
        <x:v>0</x:v>
      </x:c>
      <x:c r="K3482" s="7" t="n">
        <x:f>0</x:f>
        <x:v>0</x:v>
      </x:c>
      <x:c r="L3482" s="7" t="n">
        <x:f>'Inventory detail'!F104*Summary!$K$5*(A3482-E3482)/Summary!$K$6</x:f>
        <x:v>3658.0458316221766</x:v>
      </x:c>
      <x:c r="M3482" s="7" t="n">
        <x:f>MAX(0,H3482-L3482)</x:f>
        <x:v>0</x:v>
      </x:c>
      <x:c r="N3482" s="7" t="n">
        <x:f>MAX(0,L3482-H3482)</x:f>
        <x:v>3658.0458316221766</x:v>
      </x:c>
      <x:c r="O3482" s="7" t="n">
        <x:f>MAX(0,F3482+I3482-N3482)</x:f>
        <x:v>0</x:v>
      </x:c>
      <x:c r="P3482" s="7" t="n">
        <x:f>MAX(0,N3482-F3482-I3482)</x:f>
        <x:v>3658.0458316221766</x:v>
      </x:c>
      <x:c r="Q3482" s="7" t="n">
        <x:f>MAX(0,G3482+J3482-P3482)</x:f>
        <x:v>0</x:v>
      </x:c>
      <x:c r="R3482" s="7" t="n">
        <x:f>M3482+MAX(0,K3482-MAX(0,P3482-G3482-J3482))</x:f>
        <x:v>0</x:v>
      </x:c>
      <x:c r="S3482" s="7" t="n">
        <x:f>SUM(O3482,Q3482,R3482)</x:f>
        <x:v>0</x:v>
      </x:c>
      <x:c r="T3482" s="14" t="n">
        <x:f>'Inventory detail'!T104</x:f>
        <x:v>0.0475</x:v>
      </x:c>
      <x:c r="U3482" s="14" t="n">
        <x:f>'Inventory detail'!U104</x:f>
        <x:v>0.0475</x:v>
      </x:c>
      <x:c r="V3482" s="9" t="n">
        <x:f>O3482*T3482</x:f>
        <x:v>0</x:v>
      </x:c>
      <x:c r="W3482" s="9" t="n">
        <x:f>Q3482*T3482</x:f>
        <x:v>0</x:v>
      </x:c>
      <x:c r="X3482" s="9" t="n">
        <x:f>R3482*T3482</x:f>
        <x:v>0</x:v>
      </x:c>
      <x:c r="Y3482" s="9" t="n">
        <x:f>S3482*T3482</x:f>
        <x:v>0</x:v>
      </x:c>
      <x:c r="Z3482" s="9" t="n">
        <x:f>IF(ISNUMBER(U3482),S3482*(U3482-T3482),"n.a.")</x:f>
        <x:v>0</x:v>
      </x:c>
      <x:c r="AA3482" s="9" t="n">
        <x:f>IF(ISNUMBER(U3482),Y3482,0)</x:f>
        <x:v>0</x:v>
      </x:c>
      <x:c r="AB3482" s="7" t="n">
        <x:f>MAX(0,L3482-SUM(F3482:K3482))</x:f>
        <x:v>3658.0458316221766</x:v>
      </x:c>
    </x:row>
    <x:row r="3483" ht="22" customHeight="1">
      <x:c r="A3483" s="18" t="n">
        <x:f>Summary!F$41</x:f>
        <x:v>46419</x:v>
      </x:c>
      <x:c r="B3483" s="2" t="str">
        <x:f>'Inventory detail'!A105</x:f>
        <x:v>COIL</x:v>
      </x:c>
      <x:c r="C3483" s="2" t="str">
        <x:f>'Inventory detail'!B105</x:f>
        <x:v>60</x:v>
      </x:c>
      <x:c r="D3483" s="2" t="str">
        <x:f>'Inventory detail'!C105</x:f>
        <x:v>8NAV12-4</x:v>
      </x:c>
      <x:c r="E3483" s="10" t="n">
        <x:f>A2357</x:f>
        <x:v>46388</x:v>
      </x:c>
      <x:c r="F3483" s="7" t="n">
        <x:f>O2357</x:f>
        <x:v>6356.8696509240235</x:v>
      </x:c>
      <x:c r="G3483" s="7" t="n">
        <x:f>Q2357</x:f>
        <x:v>0</x:v>
      </x:c>
      <x:c r="H3483" s="7" t="n">
        <x:f>R2357</x:f>
        <x:v>0</x:v>
      </x:c>
      <x:c r="I3483" s="7" t="n">
        <x:f>SUMIFS('PO detail'!$W$1412:$W$1420,'PO detail'!$V$1412:$V$1420,"&gt;="&amp;E3483,'PO detail'!$V$1412:$V$1420,"&lt;"&amp;A3483)</x:f>
        <x:v>0</x:v>
      </x:c>
      <x:c r="J3483" s="7" t="n">
        <x:f>SUMIFS('PO detail'!$X$1412:$X$1420,'PO detail'!$V$1412:$V$1420,"&gt;="&amp;E3483,'PO detail'!$V$1412:$V$1420,"&lt;"&amp;A3483)</x:f>
        <x:v>0</x:v>
      </x:c>
      <x:c r="K3483" s="7" t="n">
        <x:f>SUMIFS('PO detail'!$Y$1412:$Y$1420,'PO detail'!$V$1412:$V$1420,"&gt;="&amp;E3483,'PO detail'!$V$1412:$V$1420,"&lt;"&amp;A3483)</x:f>
        <x:v>0</x:v>
      </x:c>
      <x:c r="L3483" s="7" t="n">
        <x:f>'Inventory detail'!F105*Summary!$K$5*(A3483-E3483)/Summary!$K$6</x:f>
        <x:v>3632.583819301848</x:v>
      </x:c>
      <x:c r="M3483" s="7" t="n">
        <x:f>MAX(0,H3483-L3483)</x:f>
        <x:v>0</x:v>
      </x:c>
      <x:c r="N3483" s="7" t="n">
        <x:f>MAX(0,L3483-H3483)</x:f>
        <x:v>3632.583819301848</x:v>
      </x:c>
      <x:c r="O3483" s="7" t="n">
        <x:f>MAX(0,F3483+I3483-N3483)</x:f>
        <x:v>2724.2858316221755</x:v>
      </x:c>
      <x:c r="P3483" s="7" t="n">
        <x:f>MAX(0,N3483-F3483-I3483)</x:f>
        <x:v>0</x:v>
      </x:c>
      <x:c r="Q3483" s="7" t="n">
        <x:f>MAX(0,G3483+J3483-P3483)</x:f>
        <x:v>0</x:v>
      </x:c>
      <x:c r="R3483" s="7" t="n">
        <x:f>M3483+MAX(0,K3483-MAX(0,P3483-G3483-J3483))</x:f>
        <x:v>0</x:v>
      </x:c>
      <x:c r="S3483" s="7" t="n">
        <x:f>SUM(O3483,Q3483,R3483)</x:f>
        <x:v>2724.2858316221755</x:v>
      </x:c>
      <x:c r="T3483" s="14" t="n">
        <x:f>'Inventory detail'!T105</x:f>
        <x:v>0.042</x:v>
      </x:c>
      <x:c r="U3483" s="14" t="n">
        <x:f>'Inventory detail'!U105</x:f>
        <x:v>0.041216499999999996</x:v>
      </x:c>
      <x:c r="V3483" s="9" t="n">
        <x:f>O3483*T3483</x:f>
        <x:v>114.42000492813138</x:v>
      </x:c>
      <x:c r="W3483" s="9" t="n">
        <x:f>Q3483*T3483</x:f>
        <x:v>0</x:v>
      </x:c>
      <x:c r="X3483" s="9" t="n">
        <x:f>R3483*T3483</x:f>
        <x:v>0</x:v>
      </x:c>
      <x:c r="Y3483" s="9" t="n">
        <x:f>S3483*T3483</x:f>
        <x:v>114.42000492813138</x:v>
      </x:c>
      <x:c r="Z3483" s="9" t="n">
        <x:f>IF(ISNUMBER(U3483),S3483*(U3483-T3483),"n.a.")</x:f>
        <x:v>-2.134477949075992</x:v>
      </x:c>
      <x:c r="AA3483" s="9" t="n">
        <x:f>IF(ISNUMBER(U3483),Y3483,0)</x:f>
        <x:v>114.42000492813138</x:v>
      </x:c>
      <x:c r="AB3483" s="7" t="n">
        <x:f>MAX(0,L3483-SUM(F3483:K3483))</x:f>
        <x:v>0</x:v>
      </x:c>
    </x:row>
    <x:row r="3484" ht="22" customHeight="1">
      <x:c r="A3484" s="18" t="n">
        <x:f>Summary!F$41</x:f>
        <x:v>46419</x:v>
      </x:c>
      <x:c r="B3484" s="2" t="str">
        <x:f>'Inventory detail'!A106</x:f>
        <x:v>POUC</x:v>
      </x:c>
      <x:c r="C3484" s="2" t="str">
        <x:f>'Inventory detail'!B106</x:f>
        <x:v>10</x:v>
      </x:c>
      <x:c r="D3484" s="2" t="str">
        <x:f>'Inventory detail'!C106</x:f>
        <x:v>LUG10</x:v>
      </x:c>
      <x:c r="E3484" s="10" t="n">
        <x:f>A2358</x:f>
        <x:v>46388</x:v>
      </x:c>
      <x:c r="F3484" s="7" t="n">
        <x:f>O2358</x:f>
        <x:v>0</x:v>
      </x:c>
      <x:c r="G3484" s="7" t="n">
        <x:f>Q2358</x:f>
        <x:v>27340.862422997947</x:v>
      </x:c>
      <x:c r="H3484" s="7" t="n">
        <x:f>R2358</x:f>
        <x:v>0</x:v>
      </x:c>
      <x:c r="I3484" s="7" t="n">
        <x:f>SUMIFS('PO detail'!$W$1540:$W$1544,'PO detail'!$V$1540:$V$1544,"&gt;="&amp;E3484,'PO detail'!$V$1540:$V$1544,"&lt;"&amp;A3484)</x:f>
        <x:v>0</x:v>
      </x:c>
      <x:c r="J3484" s="7" t="n">
        <x:f>SUMIFS('PO detail'!$X$1540:$X$1544,'PO detail'!$V$1540:$V$1544,"&gt;="&amp;E3484,'PO detail'!$V$1540:$V$1544,"&lt;"&amp;A3484)</x:f>
        <x:v>0</x:v>
      </x:c>
      <x:c r="K3484" s="7" t="n">
        <x:f>SUMIFS('PO detail'!$Y$1540:$Y$1544,'PO detail'!$V$1540:$V$1544,"&gt;="&amp;E3484,'PO detail'!$V$1540:$V$1544,"&lt;"&amp;A3484)</x:f>
        <x:v>0</x:v>
      </x:c>
      <x:c r="L3484" s="7" t="n">
        <x:f>'Inventory detail'!F106*Summary!$K$5*(A3484-E3484)/Summary!$K$6</x:f>
        <x:v>3564.681724845996</x:v>
      </x:c>
      <x:c r="M3484" s="7" t="n">
        <x:f>MAX(0,H3484-L3484)</x:f>
        <x:v>0</x:v>
      </x:c>
      <x:c r="N3484" s="7" t="n">
        <x:f>MAX(0,L3484-H3484)</x:f>
        <x:v>3564.681724845996</x:v>
      </x:c>
      <x:c r="O3484" s="7" t="n">
        <x:f>MAX(0,F3484+I3484-N3484)</x:f>
        <x:v>0</x:v>
      </x:c>
      <x:c r="P3484" s="7" t="n">
        <x:f>MAX(0,N3484-F3484-I3484)</x:f>
        <x:v>3564.681724845996</x:v>
      </x:c>
      <x:c r="Q3484" s="7" t="n">
        <x:f>MAX(0,G3484+J3484-P3484)</x:f>
        <x:v>23776.18069815195</x:v>
      </x:c>
      <x:c r="R3484" s="7" t="n">
        <x:f>M3484+MAX(0,K3484-MAX(0,P3484-G3484-J3484))</x:f>
        <x:v>0</x:v>
      </x:c>
      <x:c r="S3484" s="7" t="n">
        <x:f>SUM(O3484,Q3484,R3484)</x:f>
        <x:v>23776.18069815195</x:v>
      </x:c>
      <x:c r="T3484" s="14" t="n">
        <x:f>'Inventory detail'!T106</x:f>
        <x:v>0.019299999999999998</x:v>
      </x:c>
      <x:c r="U3484" s="14" t="n">
        <x:f>'Inventory detail'!U106</x:f>
        <x:v>0.02112</x:v>
      </x:c>
      <x:c r="V3484" s="9" t="n">
        <x:f>O3484*T3484</x:f>
        <x:v>0</x:v>
      </x:c>
      <x:c r="W3484" s="9" t="n">
        <x:f>Q3484*T3484</x:f>
        <x:v>458.8802874743326</x:v>
      </x:c>
      <x:c r="X3484" s="9" t="n">
        <x:f>R3484*T3484</x:f>
        <x:v>0</x:v>
      </x:c>
      <x:c r="Y3484" s="9" t="n">
        <x:f>S3484*T3484</x:f>
        <x:v>458.8802874743326</x:v>
      </x:c>
      <x:c r="Z3484" s="9" t="n">
        <x:f>IF(ISNUMBER(U3484),S3484*(U3484-T3484),"n.a.")</x:f>
        <x:v>43.2726488706366</x:v>
      </x:c>
      <x:c r="AA3484" s="9" t="n">
        <x:f>IF(ISNUMBER(U3484),Y3484,0)</x:f>
        <x:v>458.8802874743326</x:v>
      </x:c>
      <x:c r="AB3484" s="7" t="n">
        <x:f>MAX(0,L3484-SUM(F3484:K3484))</x:f>
        <x:v>0</x:v>
      </x:c>
    </x:row>
    <x:row r="3485" ht="22" customHeight="1">
      <x:c r="A3485" s="18" t="n">
        <x:f>Summary!F$41</x:f>
        <x:v>46419</x:v>
      </x:c>
      <x:c r="B3485" s="2" t="str">
        <x:f>'Inventory detail'!A107</x:f>
        <x:v>COIL</x:v>
      </x:c>
      <x:c r="C3485" s="2" t="str">
        <x:f>'Inventory detail'!B107</x:f>
        <x:v>30</x:v>
      </x:c>
      <x:c r="D3485" s="2" t="str">
        <x:f>'Inventory detail'!C107</x:f>
        <x:v>20BLK12-4</x:v>
      </x:c>
      <x:c r="E3485" s="10" t="n">
        <x:f>A2359</x:f>
        <x:v>46388</x:v>
      </x:c>
      <x:c r="F3485" s="7" t="n">
        <x:f>O2359</x:f>
        <x:v>2863.8511704312104</x:v>
      </x:c>
      <x:c r="G3485" s="7" t="n">
        <x:f>Q2359</x:f>
        <x:v>0</x:v>
      </x:c>
      <x:c r="H3485" s="7" t="n">
        <x:f>R2359</x:f>
        <x:v>0</x:v>
      </x:c>
      <x:c r="I3485" s="7" t="n">
        <x:f>SUMIFS('PO detail'!$W$826:$W$835,'PO detail'!$V$826:$V$835,"&gt;="&amp;E3485,'PO detail'!$V$826:$V$835,"&lt;"&amp;A3485)</x:f>
        <x:v>0</x:v>
      </x:c>
      <x:c r="J3485" s="7" t="n">
        <x:f>SUMIFS('PO detail'!$X$826:$X$835,'PO detail'!$V$826:$V$835,"&gt;="&amp;E3485,'PO detail'!$V$826:$V$835,"&lt;"&amp;A3485)</x:f>
        <x:v>0</x:v>
      </x:c>
      <x:c r="K3485" s="7" t="n">
        <x:f>SUMIFS('PO detail'!$Y$826:$Y$835,'PO detail'!$V$826:$V$835,"&gt;="&amp;E3485,'PO detail'!$V$826:$V$835,"&lt;"&amp;A3485)</x:f>
        <x:v>0</x:v>
      </x:c>
      <x:c r="L3485" s="7" t="n">
        <x:f>'Inventory detail'!F107*Summary!$K$5*(A3485-E3485)/Summary!$K$6</x:f>
        <x:v>3556.1977823408624</x:v>
      </x:c>
      <x:c r="M3485" s="7" t="n">
        <x:f>MAX(0,H3485-L3485)</x:f>
        <x:v>0</x:v>
      </x:c>
      <x:c r="N3485" s="7" t="n">
        <x:f>MAX(0,L3485-H3485)</x:f>
        <x:v>3556.1977823408624</x:v>
      </x:c>
      <x:c r="O3485" s="7" t="n">
        <x:f>MAX(0,F3485+I3485-N3485)</x:f>
        <x:v>0</x:v>
      </x:c>
      <x:c r="P3485" s="7" t="n">
        <x:f>MAX(0,N3485-F3485-I3485)</x:f>
        <x:v>692.346611909652</x:v>
      </x:c>
      <x:c r="Q3485" s="7" t="n">
        <x:f>MAX(0,G3485+J3485-P3485)</x:f>
        <x:v>0</x:v>
      </x:c>
      <x:c r="R3485" s="7" t="n">
        <x:f>M3485+MAX(0,K3485-MAX(0,P3485-G3485-J3485))</x:f>
        <x:v>0</x:v>
      </x:c>
      <x:c r="S3485" s="7" t="n">
        <x:f>SUM(O3485,Q3485,R3485)</x:f>
        <x:v>0</x:v>
      </x:c>
      <x:c r="T3485" s="14" t="n">
        <x:f>'Inventory detail'!T107</x:f>
        <x:v>0.1246</x:v>
      </x:c>
      <x:c r="U3485" s="14" t="n">
        <x:f>'Inventory detail'!U107</x:f>
        <x:v>0.1221025</x:v>
      </x:c>
      <x:c r="V3485" s="9" t="n">
        <x:f>O3485*T3485</x:f>
        <x:v>0</x:v>
      </x:c>
      <x:c r="W3485" s="9" t="n">
        <x:f>Q3485*T3485</x:f>
        <x:v>0</x:v>
      </x:c>
      <x:c r="X3485" s="9" t="n">
        <x:f>R3485*T3485</x:f>
        <x:v>0</x:v>
      </x:c>
      <x:c r="Y3485" s="9" t="n">
        <x:f>S3485*T3485</x:f>
        <x:v>0</x:v>
      </x:c>
      <x:c r="Z3485" s="9" t="n">
        <x:f>IF(ISNUMBER(U3485),S3485*(U3485-T3485),"n.a.")</x:f>
        <x:v>0</x:v>
      </x:c>
      <x:c r="AA3485" s="9" t="n">
        <x:f>IF(ISNUMBER(U3485),Y3485,0)</x:f>
        <x:v>0</x:v>
      </x:c>
      <x:c r="AB3485" s="7" t="n">
        <x:f>MAX(0,L3485-SUM(F3485:K3485))</x:f>
        <x:v>692.346611909652</x:v>
      </x:c>
    </x:row>
    <x:row r="3486" ht="22" customHeight="1">
      <x:c r="A3486" s="18" t="n">
        <x:f>Summary!F$41</x:f>
        <x:v>46419</x:v>
      </x:c>
      <x:c r="B3486" s="2" t="str">
        <x:f>'Inventory detail'!A108</x:f>
        <x:v>POUC</x:v>
      </x:c>
      <x:c r="C3486" s="2" t="str">
        <x:f>'Inventory detail'!B108</x:f>
        <x:v>10</x:v>
      </x:c>
      <x:c r="D3486" s="2" t="str">
        <x:f>'Inventory detail'!C108</x:f>
        <x:v>MIL7</x:v>
      </x:c>
      <x:c r="E3486" s="10" t="n">
        <x:f>A2360</x:f>
        <x:v>46388</x:v>
      </x:c>
      <x:c r="F3486" s="7" t="n">
        <x:f>O2360</x:f>
        <x:v>13339.826529774124</x:v>
      </x:c>
      <x:c r="G3486" s="7" t="n">
        <x:f>Q2360</x:f>
        <x:v>10000</x:v>
      </x:c>
      <x:c r="H3486" s="7" t="n">
        <x:f>R2360</x:f>
        <x:v>0</x:v>
      </x:c>
      <x:c r="I3486" s="7" t="n">
        <x:f>SUMIFS('PO detail'!$W$1562:$W$1563,'PO detail'!$V$1562:$V$1563,"&gt;="&amp;E3486,'PO detail'!$V$1562:$V$1563,"&lt;"&amp;A3486)</x:f>
        <x:v>0</x:v>
      </x:c>
      <x:c r="J3486" s="7" t="n">
        <x:f>SUMIFS('PO detail'!$X$1562:$X$1563,'PO detail'!$V$1562:$V$1563,"&gt;="&amp;E3486,'PO detail'!$V$1562:$V$1563,"&lt;"&amp;A3486)</x:f>
        <x:v>0</x:v>
      </x:c>
      <x:c r="K3486" s="7" t="n">
        <x:f>SUMIFS('PO detail'!$Y$1562:$Y$1563,'PO detail'!$V$1562:$V$1563,"&gt;="&amp;E3486,'PO detail'!$V$1562:$V$1563,"&lt;"&amp;A3486)</x:f>
        <x:v>0</x:v>
      </x:c>
      <x:c r="L3486" s="7" t="n">
        <x:f>'Inventory detail'!F108*Summary!$K$5*(A3486-E3486)/Summary!$K$6</x:f>
        <x:v>3454.3497330595483</x:v>
      </x:c>
      <x:c r="M3486" s="7" t="n">
        <x:f>MAX(0,H3486-L3486)</x:f>
        <x:v>0</x:v>
      </x:c>
      <x:c r="N3486" s="7" t="n">
        <x:f>MAX(0,L3486-H3486)</x:f>
        <x:v>3454.3497330595483</x:v>
      </x:c>
      <x:c r="O3486" s="7" t="n">
        <x:f>MAX(0,F3486+I3486-N3486)</x:f>
        <x:v>9885.476796714574</x:v>
      </x:c>
      <x:c r="P3486" s="7" t="n">
        <x:f>MAX(0,N3486-F3486-I3486)</x:f>
        <x:v>0</x:v>
      </x:c>
      <x:c r="Q3486" s="7" t="n">
        <x:f>MAX(0,G3486+J3486-P3486)</x:f>
        <x:v>10000</x:v>
      </x:c>
      <x:c r="R3486" s="7" t="n">
        <x:f>M3486+MAX(0,K3486-MAX(0,P3486-G3486-J3486))</x:f>
        <x:v>0</x:v>
      </x:c>
      <x:c r="S3486" s="7" t="n">
        <x:f>SUM(O3486,Q3486,R3486)</x:f>
        <x:v>19885.476796714574</x:v>
      </x:c>
      <x:c r="T3486" s="14" t="n">
        <x:f>'Inventory detail'!T108</x:f>
        <x:v>0.0106</x:v>
      </x:c>
      <x:c r="U3486" s="14" t="n">
        <x:f>'Inventory detail'!U108</x:f>
        <x:v>0.011715</x:v>
      </x:c>
      <x:c r="V3486" s="9" t="n">
        <x:f>O3486*T3486</x:f>
        <x:v>104.7860540451745</x:v>
      </x:c>
      <x:c r="W3486" s="9" t="n">
        <x:f>Q3486*T3486</x:f>
        <x:v>106</x:v>
      </x:c>
      <x:c r="X3486" s="9" t="n">
        <x:f>R3486*T3486</x:f>
        <x:v>0</x:v>
      </x:c>
      <x:c r="Y3486" s="9" t="n">
        <x:f>S3486*T3486</x:f>
        <x:v>210.7860540451745</x:v>
      </x:c>
      <x:c r="Z3486" s="9" t="n">
        <x:f>IF(ISNUMBER(U3486),S3486*(U3486-T3486),"n.a.")</x:f>
        <x:v>22.172306628336745</x:v>
      </x:c>
      <x:c r="AA3486" s="9" t="n">
        <x:f>IF(ISNUMBER(U3486),Y3486,0)</x:f>
        <x:v>210.7860540451745</x:v>
      </x:c>
      <x:c r="AB3486" s="7" t="n">
        <x:f>MAX(0,L3486-SUM(F3486:K3486))</x:f>
        <x:v>0</x:v>
      </x:c>
    </x:row>
    <x:row r="3487" ht="22" customHeight="1">
      <x:c r="A3487" s="18" t="n">
        <x:f>Summary!F$41</x:f>
        <x:v>46419</x:v>
      </x:c>
      <x:c r="B3487" s="2" t="str">
        <x:f>'Inventory detail'!A109</x:f>
        <x:v>WIRE</x:v>
      </x:c>
      <x:c r="C3487" s="2" t="str">
        <x:f>'Inventory detail'!B109</x:f>
        <x:v>30</x:v>
      </x:c>
      <x:c r="D3487" s="2" t="str">
        <x:f>'Inventory detail'!C109</x:f>
        <x:v>DL014BLK</x:v>
      </x:c>
      <x:c r="E3487" s="10" t="n">
        <x:f>A2361</x:f>
        <x:v>46388</x:v>
      </x:c>
      <x:c r="F3487" s="7" t="n">
        <x:f>O2361</x:f>
        <x:v>0</x:v>
      </x:c>
      <x:c r="G3487" s="7" t="n">
        <x:f>Q2361</x:f>
        <x:v>0</x:v>
      </x:c>
      <x:c r="H3487" s="7" t="n">
        <x:f>R2361</x:f>
        <x:v>0</x:v>
      </x:c>
      <x:c r="I3487" s="7" t="n">
        <x:f>0</x:f>
        <x:v>0</x:v>
      </x:c>
      <x:c r="J3487" s="7" t="n">
        <x:f>0</x:f>
        <x:v>0</x:v>
      </x:c>
      <x:c r="K3487" s="7" t="n">
        <x:f>0</x:f>
        <x:v>0</x:v>
      </x:c>
      <x:c r="L3487" s="7" t="n">
        <x:f>'Inventory detail'!F109*Summary!$K$5*(A3487-E3487)/Summary!$K$6</x:f>
        <x:v>3301.577659137577</x:v>
      </x:c>
      <x:c r="M3487" s="7" t="n">
        <x:f>MAX(0,H3487-L3487)</x:f>
        <x:v>0</x:v>
      </x:c>
      <x:c r="N3487" s="7" t="n">
        <x:f>MAX(0,L3487-H3487)</x:f>
        <x:v>3301.577659137577</x:v>
      </x:c>
      <x:c r="O3487" s="7" t="n">
        <x:f>MAX(0,F3487+I3487-N3487)</x:f>
        <x:v>0</x:v>
      </x:c>
      <x:c r="P3487" s="7" t="n">
        <x:f>MAX(0,N3487-F3487-I3487)</x:f>
        <x:v>3301.577659137577</x:v>
      </x:c>
      <x:c r="Q3487" s="7" t="n">
        <x:f>MAX(0,G3487+J3487-P3487)</x:f>
        <x:v>0</x:v>
      </x:c>
      <x:c r="R3487" s="7" t="n">
        <x:f>M3487+MAX(0,K3487-MAX(0,P3487-G3487-J3487))</x:f>
        <x:v>0</x:v>
      </x:c>
      <x:c r="S3487" s="7" t="n">
        <x:f>SUM(O3487,Q3487,R3487)</x:f>
        <x:v>0</x:v>
      </x:c>
      <x:c r="T3487" s="14" t="n">
        <x:f>'Inventory detail'!T109</x:f>
        <x:v>0.0363</x:v>
      </x:c>
      <x:c r="U3487" s="14" t="n">
        <x:f>'Inventory detail'!U109</x:f>
        <x:v>0.0363</x:v>
      </x:c>
      <x:c r="V3487" s="9" t="n">
        <x:f>O3487*T3487</x:f>
        <x:v>0</x:v>
      </x:c>
      <x:c r="W3487" s="9" t="n">
        <x:f>Q3487*T3487</x:f>
        <x:v>0</x:v>
      </x:c>
      <x:c r="X3487" s="9" t="n">
        <x:f>R3487*T3487</x:f>
        <x:v>0</x:v>
      </x:c>
      <x:c r="Y3487" s="9" t="n">
        <x:f>S3487*T3487</x:f>
        <x:v>0</x:v>
      </x:c>
      <x:c r="Z3487" s="9" t="n">
        <x:f>IF(ISNUMBER(U3487),S3487*(U3487-T3487),"n.a.")</x:f>
        <x:v>0</x:v>
      </x:c>
      <x:c r="AA3487" s="9" t="n">
        <x:f>IF(ISNUMBER(U3487),Y3487,0)</x:f>
        <x:v>0</x:v>
      </x:c>
      <x:c r="AB3487" s="7" t="n">
        <x:f>MAX(0,L3487-SUM(F3487:K3487))</x:f>
        <x:v>3301.577659137577</x:v>
      </x:c>
    </x:row>
    <x:row r="3488" ht="22" customHeight="1">
      <x:c r="A3488" s="18" t="n">
        <x:f>Summary!F$41</x:f>
        <x:v>46419</x:v>
      </x:c>
      <x:c r="B3488" s="2" t="str">
        <x:f>'Inventory detail'!A110</x:f>
        <x:v>COIL</x:v>
      </x:c>
      <x:c r="C3488" s="2" t="str">
        <x:f>'Inventory detail'!B110</x:f>
        <x:v>10</x:v>
      </x:c>
      <x:c r="D3488" s="2" t="str">
        <x:f>'Inventory detail'!C110</x:f>
        <x:v>16WHT12-4</x:v>
      </x:c>
      <x:c r="E3488" s="10" t="n">
        <x:f>A2362</x:f>
        <x:v>46388</x:v>
      </x:c>
      <x:c r="F3488" s="7" t="n">
        <x:f>O2362</x:f>
        <x:v>5837.782340862423</x:v>
      </x:c>
      <x:c r="G3488" s="7" t="n">
        <x:f>Q2362</x:f>
        <x:v>0</x:v>
      </x:c>
      <x:c r="H3488" s="7" t="n">
        <x:f>R2362</x:f>
        <x:v>0</x:v>
      </x:c>
      <x:c r="I3488" s="7" t="n">
        <x:f>SUMIFS('PO detail'!$W$226:$W$236,'PO detail'!$V$226:$V$236,"&gt;="&amp;E3488,'PO detail'!$V$226:$V$236,"&lt;"&amp;A3488)</x:f>
        <x:v>0</x:v>
      </x:c>
      <x:c r="J3488" s="7" t="n">
        <x:f>SUMIFS('PO detail'!$X$226:$X$236,'PO detail'!$V$226:$V$236,"&gt;="&amp;E3488,'PO detail'!$V$226:$V$236,"&lt;"&amp;A3488)</x:f>
        <x:v>0</x:v>
      </x:c>
      <x:c r="K3488" s="7" t="n">
        <x:f>SUMIFS('PO detail'!$Y$226:$Y$236,'PO detail'!$V$226:$V$236,"&gt;="&amp;E3488,'PO detail'!$V$226:$V$236,"&lt;"&amp;A3488)</x:f>
        <x:v>0</x:v>
      </x:c>
      <x:c r="L3488" s="7" t="n">
        <x:f>'Inventory detail'!F110*Summary!$K$5*(A3488-E3488)/Summary!$K$6</x:f>
        <x:v>3233.675564681725</x:v>
      </x:c>
      <x:c r="M3488" s="7" t="n">
        <x:f>MAX(0,H3488-L3488)</x:f>
        <x:v>0</x:v>
      </x:c>
      <x:c r="N3488" s="7" t="n">
        <x:f>MAX(0,L3488-H3488)</x:f>
        <x:v>3233.675564681725</x:v>
      </x:c>
      <x:c r="O3488" s="7" t="n">
        <x:f>MAX(0,F3488+I3488-N3488)</x:f>
        <x:v>2604.1067761806976</x:v>
      </x:c>
      <x:c r="P3488" s="7" t="n">
        <x:f>MAX(0,N3488-F3488-I3488)</x:f>
        <x:v>0</x:v>
      </x:c>
      <x:c r="Q3488" s="7" t="n">
        <x:f>MAX(0,G3488+J3488-P3488)</x:f>
        <x:v>0</x:v>
      </x:c>
      <x:c r="R3488" s="7" t="n">
        <x:f>M3488+MAX(0,K3488-MAX(0,P3488-G3488-J3488))</x:f>
        <x:v>0</x:v>
      </x:c>
      <x:c r="S3488" s="7" t="n">
        <x:f>SUM(O3488,Q3488,R3488)</x:f>
        <x:v>2604.1067761806976</x:v>
      </x:c>
      <x:c r="T3488" s="14" t="n">
        <x:f>'Inventory detail'!T110</x:f>
        <x:v>0.11230000000000001</x:v>
      </x:c>
      <x:c r="U3488" s="14" t="n">
        <x:f>'Inventory detail'!U110</x:f>
        <x:v>0.1099475</x:v>
      </x:c>
      <x:c r="V3488" s="9" t="n">
        <x:f>O3488*T3488</x:f>
        <x:v>292.44119096509235</x:v>
      </x:c>
      <x:c r="W3488" s="9" t="n">
        <x:f>Q3488*T3488</x:f>
        <x:v>0</x:v>
      </x:c>
      <x:c r="X3488" s="9" t="n">
        <x:f>R3488*T3488</x:f>
        <x:v>0</x:v>
      </x:c>
      <x:c r="Y3488" s="9" t="n">
        <x:f>S3488*T3488</x:f>
        <x:v>292.44119096509235</x:v>
      </x:c>
      <x:c r="Z3488" s="9" t="n">
        <x:f>IF(ISNUMBER(U3488),S3488*(U3488-T3488),"n.a.")</x:f>
        <x:v>-6.12616119096511</x:v>
      </x:c>
      <x:c r="AA3488" s="9" t="n">
        <x:f>IF(ISNUMBER(U3488),Y3488,0)</x:f>
        <x:v>292.44119096509235</x:v>
      </x:c>
      <x:c r="AB3488" s="7" t="n">
        <x:f>MAX(0,L3488-SUM(F3488:K3488))</x:f>
        <x:v>0</x:v>
      </x:c>
    </x:row>
    <x:row r="3489" ht="22" customHeight="1">
      <x:c r="A3489" s="18" t="n">
        <x:f>Summary!F$41</x:f>
        <x:v>46419</x:v>
      </x:c>
      <x:c r="B3489" s="2" t="str">
        <x:f>'Inventory detail'!A111</x:f>
        <x:v>COIL</x:v>
      </x:c>
      <x:c r="C3489" s="2" t="str">
        <x:f>'Inventory detail'!B111</x:f>
        <x:v>30</x:v>
      </x:c>
      <x:c r="D3489" s="2" t="str">
        <x:f>'Inventory detail'!C111</x:f>
        <x:v>25BLK12-4</x:v>
      </x:c>
      <x:c r="E3489" s="10" t="n">
        <x:f>A2363</x:f>
        <x:v>46388</x:v>
      </x:c>
      <x:c r="F3489" s="7" t="n">
        <x:f>O2363</x:f>
        <x:v>5636.960985626283</x:v>
      </x:c>
      <x:c r="G3489" s="7" t="n">
        <x:f>Q2363</x:f>
        <x:v>0</x:v>
      </x:c>
      <x:c r="H3489" s="7" t="n">
        <x:f>R2363</x:f>
        <x:v>0</x:v>
      </x:c>
      <x:c r="I3489" s="7" t="n">
        <x:f>SUMIFS('PO detail'!$W$861:$W$869,'PO detail'!$V$861:$V$869,"&gt;="&amp;E3489,'PO detail'!$V$861:$V$869,"&lt;"&amp;A3489)</x:f>
        <x:v>0</x:v>
      </x:c>
      <x:c r="J3489" s="7" t="n">
        <x:f>SUMIFS('PO detail'!$X$861:$X$869,'PO detail'!$V$861:$V$869,"&gt;="&amp;E3489,'PO detail'!$V$861:$V$869,"&lt;"&amp;A3489)</x:f>
        <x:v>0</x:v>
      </x:c>
      <x:c r="K3489" s="7" t="n">
        <x:f>SUMIFS('PO detail'!$Y$861:$Y$869,'PO detail'!$V$861:$V$869,"&gt;="&amp;E3489,'PO detail'!$V$861:$V$869,"&lt;"&amp;A3489)</x:f>
        <x:v>0</x:v>
      </x:c>
      <x:c r="L3489" s="7" t="n">
        <x:f>'Inventory detail'!F111*Summary!$K$5*(A3489-E3489)/Summary!$K$6</x:f>
        <x:v>3233.675564681725</x:v>
      </x:c>
      <x:c r="M3489" s="7" t="n">
        <x:f>MAX(0,H3489-L3489)</x:f>
        <x:v>0</x:v>
      </x:c>
      <x:c r="N3489" s="7" t="n">
        <x:f>MAX(0,L3489-H3489)</x:f>
        <x:v>3233.675564681725</x:v>
      </x:c>
      <x:c r="O3489" s="7" t="n">
        <x:f>MAX(0,F3489+I3489-N3489)</x:f>
        <x:v>2403.285420944558</x:v>
      </x:c>
      <x:c r="P3489" s="7" t="n">
        <x:f>MAX(0,N3489-F3489-I3489)</x:f>
        <x:v>0</x:v>
      </x:c>
      <x:c r="Q3489" s="7" t="n">
        <x:f>MAX(0,G3489+J3489-P3489)</x:f>
        <x:v>0</x:v>
      </x:c>
      <x:c r="R3489" s="7" t="n">
        <x:f>M3489+MAX(0,K3489-MAX(0,P3489-G3489-J3489))</x:f>
        <x:v>0</x:v>
      </x:c>
      <x:c r="S3489" s="7" t="n">
        <x:f>SUM(O3489,Q3489,R3489)</x:f>
        <x:v>2403.285420944558</x:v>
      </x:c>
      <x:c r="T3489" s="14" t="n">
        <x:f>'Inventory detail'!T111</x:f>
        <x:v>0.1632</x:v>
      </x:c>
      <x:c r="U3489" s="14" t="n">
        <x:f>'Inventory detail'!U111</x:f>
        <x:v>0.1598935</x:v>
      </x:c>
      <x:c r="V3489" s="9" t="n">
        <x:f>O3489*T3489</x:f>
        <x:v>392.2161806981519</x:v>
      </x:c>
      <x:c r="W3489" s="9" t="n">
        <x:f>Q3489*T3489</x:f>
        <x:v>0</x:v>
      </x:c>
      <x:c r="X3489" s="9" t="n">
        <x:f>R3489*T3489</x:f>
        <x:v>0</x:v>
      </x:c>
      <x:c r="Y3489" s="9" t="n">
        <x:f>S3489*T3489</x:f>
        <x:v>392.2161806981519</x:v>
      </x:c>
      <x:c r="Z3489" s="9" t="n">
        <x:f>IF(ISNUMBER(U3489),S3489*(U3489-T3489),"n.a.")</x:f>
        <x:v>-7.946463244353224</x:v>
      </x:c>
      <x:c r="AA3489" s="9" t="n">
        <x:f>IF(ISNUMBER(U3489),Y3489,0)</x:f>
        <x:v>392.2161806981519</x:v>
      </x:c>
      <x:c r="AB3489" s="7" t="n">
        <x:f>MAX(0,L3489-SUM(F3489:K3489))</x:f>
        <x:v>0</x:v>
      </x:c>
    </x:row>
    <x:row r="3490" ht="22" customHeight="1">
      <x:c r="A3490" s="18" t="n">
        <x:f>Summary!F$41</x:f>
        <x:v>46419</x:v>
      </x:c>
      <x:c r="B3490" s="2" t="str">
        <x:f>'Inventory detail'!A112</x:f>
        <x:v>POUC</x:v>
      </x:c>
      <x:c r="C3490" s="2" t="str">
        <x:f>'Inventory detail'!B112</x:f>
        <x:v>60</x:v>
      </x:c>
      <x:c r="D3490" s="2" t="str">
        <x:f>'Inventory detail'!C112</x:f>
        <x:v>LEG5</x:v>
      </x:c>
      <x:c r="E3490" s="10" t="n">
        <x:f>A2364</x:f>
        <x:v>46388</x:v>
      </x:c>
      <x:c r="F3490" s="7" t="n">
        <x:f>O2364</x:f>
        <x:v>0</x:v>
      </x:c>
      <x:c r="G3490" s="7" t="n">
        <x:f>Q2364</x:f>
        <x:v>11937.782340862424</x:v>
      </x:c>
      <x:c r="H3490" s="7" t="n">
        <x:f>R2364</x:f>
        <x:v>0</x:v>
      </x:c>
      <x:c r="I3490" s="7" t="n">
        <x:f>SUMIFS('PO detail'!$W$1751:$W$1755,'PO detail'!$V$1751:$V$1755,"&gt;="&amp;E3490,'PO detail'!$V$1751:$V$1755,"&lt;"&amp;A3490)</x:f>
        <x:v>0</x:v>
      </x:c>
      <x:c r="J3490" s="7" t="n">
        <x:f>SUMIFS('PO detail'!$X$1751:$X$1755,'PO detail'!$V$1751:$V$1755,"&gt;="&amp;E3490,'PO detail'!$V$1751:$V$1755,"&lt;"&amp;A3490)</x:f>
        <x:v>0</x:v>
      </x:c>
      <x:c r="K3490" s="7" t="n">
        <x:f>SUMIFS('PO detail'!$Y$1751:$Y$1755,'PO detail'!$V$1751:$V$1755,"&gt;="&amp;E3490,'PO detail'!$V$1751:$V$1755,"&lt;"&amp;A3490)</x:f>
        <x:v>0</x:v>
      </x:c>
      <x:c r="L3490" s="7" t="n">
        <x:f>'Inventory detail'!F112*Summary!$K$5*(A3490-E3490)/Summary!$K$6</x:f>
        <x:v>3233.675564681725</x:v>
      </x:c>
      <x:c r="M3490" s="7" t="n">
        <x:f>MAX(0,H3490-L3490)</x:f>
        <x:v>0</x:v>
      </x:c>
      <x:c r="N3490" s="7" t="n">
        <x:f>MAX(0,L3490-H3490)</x:f>
        <x:v>3233.675564681725</x:v>
      </x:c>
      <x:c r="O3490" s="7" t="n">
        <x:f>MAX(0,F3490+I3490-N3490)</x:f>
        <x:v>0</x:v>
      </x:c>
      <x:c r="P3490" s="7" t="n">
        <x:f>MAX(0,N3490-F3490-I3490)</x:f>
        <x:v>3233.675564681725</x:v>
      </x:c>
      <x:c r="Q3490" s="7" t="n">
        <x:f>MAX(0,G3490+J3490-P3490)</x:f>
        <x:v>8704.106776180699</x:v>
      </x:c>
      <x:c r="R3490" s="7" t="n">
        <x:f>M3490+MAX(0,K3490-MAX(0,P3490-G3490-J3490))</x:f>
        <x:v>0</x:v>
      </x:c>
      <x:c r="S3490" s="7" t="n">
        <x:f>SUM(O3490,Q3490,R3490)</x:f>
        <x:v>8704.106776180699</x:v>
      </x:c>
      <x:c r="T3490" s="14" t="n">
        <x:f>'Inventory detail'!T112</x:f>
        <x:v>0.0857</x:v>
      </x:c>
      <x:c r="U3490" s="14" t="n">
        <x:f>'Inventory detail'!U112</x:f>
        <x:v>0.09339</x:v>
      </x:c>
      <x:c r="V3490" s="9" t="n">
        <x:f>O3490*T3490</x:f>
        <x:v>0</x:v>
      </x:c>
      <x:c r="W3490" s="9" t="n">
        <x:f>Q3490*T3490</x:f>
        <x:v>745.9419507186859</x:v>
      </x:c>
      <x:c r="X3490" s="9" t="n">
        <x:f>R3490*T3490</x:f>
        <x:v>0</x:v>
      </x:c>
      <x:c r="Y3490" s="9" t="n">
        <x:f>S3490*T3490</x:f>
        <x:v>745.9419507186859</x:v>
      </x:c>
      <x:c r="Z3490" s="9" t="n">
        <x:f>IF(ISNUMBER(U3490),S3490*(U3490-T3490),"n.a.")</x:f>
        <x:v>66.93458110882959</x:v>
      </x:c>
      <x:c r="AA3490" s="9" t="n">
        <x:f>IF(ISNUMBER(U3490),Y3490,0)</x:f>
        <x:v>745.9419507186859</x:v>
      </x:c>
      <x:c r="AB3490" s="7" t="n">
        <x:f>MAX(0,L3490-SUM(F3490:K3490))</x:f>
        <x:v>0</x:v>
      </x:c>
    </x:row>
    <x:row r="3491" ht="22" customHeight="1">
      <x:c r="A3491" s="18" t="n">
        <x:f>Summary!F$41</x:f>
        <x:v>46419</x:v>
      </x:c>
      <x:c r="B3491" s="2" t="str">
        <x:f>'Inventory detail'!A113</x:f>
        <x:v>WIRE</x:v>
      </x:c>
      <x:c r="C3491" s="2" t="str">
        <x:f>'Inventory detail'!B113</x:f>
        <x:v>60</x:v>
      </x:c>
      <x:c r="D3491" s="2" t="str">
        <x:f>'Inventory detail'!C113</x:f>
        <x:v>DL038WHT</x:v>
      </x:c>
      <x:c r="E3491" s="10" t="n">
        <x:f>A2365</x:f>
        <x:v>46388</x:v>
      </x:c>
      <x:c r="F3491" s="7" t="n">
        <x:f>O2365</x:f>
        <x:v>0</x:v>
      </x:c>
      <x:c r="G3491" s="7" t="n">
        <x:f>Q2365</x:f>
        <x:v>0</x:v>
      </x:c>
      <x:c r="H3491" s="7" t="n">
        <x:f>R2365</x:f>
        <x:v>6659.762792607804</x:v>
      </x:c>
      <x:c r="I3491" s="7" t="n">
        <x:f>0</x:f>
        <x:v>0</x:v>
      </x:c>
      <x:c r="J3491" s="7" t="n">
        <x:f>0</x:f>
        <x:v>0</x:v>
      </x:c>
      <x:c r="K3491" s="7" t="n">
        <x:f>0</x:f>
        <x:v>0</x:v>
      </x:c>
      <x:c r="L3491" s="7" t="n">
        <x:f>'Inventory detail'!F113*Summary!$K$5*(A3491-E3491)/Summary!$K$6</x:f>
        <x:v>3114.8494455852156</x:v>
      </x:c>
      <x:c r="M3491" s="7" t="n">
        <x:f>MAX(0,H3491-L3491)</x:f>
        <x:v>3544.9133470225884</x:v>
      </x:c>
      <x:c r="N3491" s="7" t="n">
        <x:f>MAX(0,L3491-H3491)</x:f>
        <x:v>0</x:v>
      </x:c>
      <x:c r="O3491" s="7" t="n">
        <x:f>MAX(0,F3491+I3491-N3491)</x:f>
        <x:v>0</x:v>
      </x:c>
      <x:c r="P3491" s="7" t="n">
        <x:f>MAX(0,N3491-F3491-I3491)</x:f>
        <x:v>0</x:v>
      </x:c>
      <x:c r="Q3491" s="7" t="n">
        <x:f>MAX(0,G3491+J3491-P3491)</x:f>
        <x:v>0</x:v>
      </x:c>
      <x:c r="R3491" s="7" t="n">
        <x:f>M3491+MAX(0,K3491-MAX(0,P3491-G3491-J3491))</x:f>
        <x:v>3544.9133470225884</x:v>
      </x:c>
      <x:c r="S3491" s="7" t="n">
        <x:f>SUM(O3491,Q3491,R3491)</x:f>
        <x:v>3544.9133470225884</x:v>
      </x:c>
      <x:c r="T3491" s="14" t="n">
        <x:f>'Inventory detail'!T113</x:f>
        <x:v>0.056299999999999996</x:v>
      </x:c>
      <x:c r="U3491" s="14" t="n">
        <x:f>'Inventory detail'!U113</x:f>
        <x:v>0.056299999999999996</x:v>
      </x:c>
      <x:c r="V3491" s="9" t="n">
        <x:f>O3491*T3491</x:f>
        <x:v>0</x:v>
      </x:c>
      <x:c r="W3491" s="9" t="n">
        <x:f>Q3491*T3491</x:f>
        <x:v>0</x:v>
      </x:c>
      <x:c r="X3491" s="9" t="n">
        <x:f>R3491*T3491</x:f>
        <x:v>199.5786214373717</x:v>
      </x:c>
      <x:c r="Y3491" s="9" t="n">
        <x:f>S3491*T3491</x:f>
        <x:v>199.5786214373717</x:v>
      </x:c>
      <x:c r="Z3491" s="9" t="n">
        <x:f>IF(ISNUMBER(U3491),S3491*(U3491-T3491),"n.a.")</x:f>
        <x:v>0</x:v>
      </x:c>
      <x:c r="AA3491" s="9" t="n">
        <x:f>IF(ISNUMBER(U3491),Y3491,0)</x:f>
        <x:v>199.5786214373717</x:v>
      </x:c>
      <x:c r="AB3491" s="7" t="n">
        <x:f>MAX(0,L3491-SUM(F3491:K3491))</x:f>
        <x:v>0</x:v>
      </x:c>
    </x:row>
    <x:row r="3492" ht="22" customHeight="1">
      <x:c r="A3492" s="18" t="n">
        <x:f>Summary!F$41</x:f>
        <x:v>46419</x:v>
      </x:c>
      <x:c r="B3492" s="2" t="str">
        <x:f>'Inventory detail'!A114</x:f>
        <x:v>POUC</x:v>
      </x:c>
      <x:c r="C3492" s="2" t="str">
        <x:f>'Inventory detail'!B114</x:f>
        <x:v>60</x:v>
      </x:c>
      <x:c r="D3492" s="2" t="str">
        <x:f>'Inventory detail'!C114</x:f>
        <x:v>LMEN10</x:v>
      </x:c>
      <x:c r="E3492" s="10" t="n">
        <x:f>A2366</x:f>
        <x:v>46388</x:v>
      </x:c>
      <x:c r="F3492" s="7" t="n">
        <x:f>O2366</x:f>
        <x:v>0</x:v>
      </x:c>
      <x:c r="G3492" s="7" t="n">
        <x:f>Q2366</x:f>
        <x:v>10940.237207392196</x:v>
      </x:c>
      <x:c r="H3492" s="7" t="n">
        <x:f>R2366</x:f>
        <x:v>0</x:v>
      </x:c>
      <x:c r="I3492" s="7" t="n">
        <x:f>SUMIFS('PO detail'!$W$1782:$W$1786,'PO detail'!$V$1782:$V$1786,"&gt;="&amp;E3492,'PO detail'!$V$1782:$V$1786,"&lt;"&amp;A3492)</x:f>
        <x:v>0</x:v>
      </x:c>
      <x:c r="J3492" s="7" t="n">
        <x:f>SUMIFS('PO detail'!$X$1782:$X$1786,'PO detail'!$V$1782:$V$1786,"&gt;="&amp;E3492,'PO detail'!$V$1782:$V$1786,"&lt;"&amp;A3492)</x:f>
        <x:v>0</x:v>
      </x:c>
      <x:c r="K3492" s="7" t="n">
        <x:f>SUMIFS('PO detail'!$Y$1782:$Y$1786,'PO detail'!$V$1782:$V$1786,"&gt;="&amp;E3492,'PO detail'!$V$1782:$V$1786,"&lt;"&amp;A3492)</x:f>
        <x:v>0</x:v>
      </x:c>
      <x:c r="L3492" s="7" t="n">
        <x:f>'Inventory detail'!F114*Summary!$K$5*(A3492-E3492)/Summary!$K$6</x:f>
        <x:v>3085.1505544147844</x:v>
      </x:c>
      <x:c r="M3492" s="7" t="n">
        <x:f>MAX(0,H3492-L3492)</x:f>
        <x:v>0</x:v>
      </x:c>
      <x:c r="N3492" s="7" t="n">
        <x:f>MAX(0,L3492-H3492)</x:f>
        <x:v>3085.1505544147844</x:v>
      </x:c>
      <x:c r="O3492" s="7" t="n">
        <x:f>MAX(0,F3492+I3492-N3492)</x:f>
        <x:v>0</x:v>
      </x:c>
      <x:c r="P3492" s="7" t="n">
        <x:f>MAX(0,N3492-F3492-I3492)</x:f>
        <x:v>3085.1505544147844</x:v>
      </x:c>
      <x:c r="Q3492" s="7" t="n">
        <x:f>MAX(0,G3492+J3492-P3492)</x:f>
        <x:v>7855.086652977412</x:v>
      </x:c>
      <x:c r="R3492" s="7" t="n">
        <x:f>M3492+MAX(0,K3492-MAX(0,P3492-G3492-J3492))</x:f>
        <x:v>0</x:v>
      </x:c>
      <x:c r="S3492" s="7" t="n">
        <x:f>SUM(O3492,Q3492,R3492)</x:f>
        <x:v>7855.086652977412</x:v>
      </x:c>
      <x:c r="T3492" s="14" t="n">
        <x:f>'Inventory detail'!T114</x:f>
        <x:v>0.2984</x:v>
      </x:c>
      <x:c r="U3492" s="14" t="n">
        <x:f>'Inventory detail'!U114</x:f>
        <x:v>0.32521500000000003</x:v>
      </x:c>
      <x:c r="V3492" s="9" t="n">
        <x:f>O3492*T3492</x:f>
        <x:v>0</x:v>
      </x:c>
      <x:c r="W3492" s="9" t="n">
        <x:f>Q3492*T3492</x:f>
        <x:v>2343.9578572484597</x:v>
      </x:c>
      <x:c r="X3492" s="9" t="n">
        <x:f>R3492*T3492</x:f>
        <x:v>0</x:v>
      </x:c>
      <x:c r="Y3492" s="9" t="n">
        <x:f>S3492*T3492</x:f>
        <x:v>2343.9578572484597</x:v>
      </x:c>
      <x:c r="Z3492" s="9" t="n">
        <x:f>IF(ISNUMBER(U3492),S3492*(U3492-T3492),"n.a.")</x:f>
        <x:v>210.63414859958957</x:v>
      </x:c>
      <x:c r="AA3492" s="9" t="n">
        <x:f>IF(ISNUMBER(U3492),Y3492,0)</x:f>
        <x:v>2343.9578572484597</x:v>
      </x:c>
      <x:c r="AB3492" s="7" t="n">
        <x:f>MAX(0,L3492-SUM(F3492:K3492))</x:f>
        <x:v>0</x:v>
      </x:c>
    </x:row>
    <x:row r="3493" ht="22" customHeight="1">
      <x:c r="A3493" s="18" t="n">
        <x:f>Summary!F$41</x:f>
        <x:v>46419</x:v>
      </x:c>
      <x:c r="B3493" s="2" t="str">
        <x:f>'Inventory detail'!A115</x:f>
        <x:v>COIL</x:v>
      </x:c>
      <x:c r="C3493" s="2" t="str">
        <x:f>'Inventory detail'!B115</x:f>
        <x:v>60</x:v>
      </x:c>
      <x:c r="D3493" s="2" t="str">
        <x:f>'Inventory detail'!C115</x:f>
        <x:v>16WHT12-4</x:v>
      </x:c>
      <x:c r="E3493" s="10" t="n">
        <x:f>A2367</x:f>
        <x:v>46388</x:v>
      </x:c>
      <x:c r="F3493" s="7" t="n">
        <x:f>O2367</x:f>
        <x:v>6974.734127310061</x:v>
      </x:c>
      <x:c r="G3493" s="7" t="n">
        <x:f>Q2367</x:f>
        <x:v>0</x:v>
      </x:c>
      <x:c r="H3493" s="7" t="n">
        <x:f>R2367</x:f>
        <x:v>0</x:v>
      </x:c>
      <x:c r="I3493" s="7" t="n">
        <x:f>SUMIFS('PO detail'!$W$1152:$W$1158,'PO detail'!$V$1152:$V$1158,"&gt;="&amp;E3493,'PO detail'!$V$1152:$V$1158,"&lt;"&amp;A3493)</x:f>
        <x:v>0</x:v>
      </x:c>
      <x:c r="J3493" s="7" t="n">
        <x:f>SUMIFS('PO detail'!$X$1152:$X$1158,'PO detail'!$V$1152:$V$1158,"&gt;="&amp;E3493,'PO detail'!$V$1152:$V$1158,"&lt;"&amp;A3493)</x:f>
        <x:v>0</x:v>
      </x:c>
      <x:c r="K3493" s="7" t="n">
        <x:f>SUMIFS('PO detail'!$Y$1152:$Y$1158,'PO detail'!$V$1152:$V$1158,"&gt;="&amp;E3493,'PO detail'!$V$1152:$V$1158,"&lt;"&amp;A3493)</x:f>
        <x:v>0</x:v>
      </x:c>
      <x:c r="L3493" s="7" t="n">
        <x:f>'Inventory detail'!F115*Summary!$K$5*(A3493-E3493)/Summary!$K$6</x:f>
        <x:v>3072.41954825462</x:v>
      </x:c>
      <x:c r="M3493" s="7" t="n">
        <x:f>MAX(0,H3493-L3493)</x:f>
        <x:v>0</x:v>
      </x:c>
      <x:c r="N3493" s="7" t="n">
        <x:f>MAX(0,L3493-H3493)</x:f>
        <x:v>3072.41954825462</x:v>
      </x:c>
      <x:c r="O3493" s="7" t="n">
        <x:f>MAX(0,F3493+I3493-N3493)</x:f>
        <x:v>3902.314579055441</x:v>
      </x:c>
      <x:c r="P3493" s="7" t="n">
        <x:f>MAX(0,N3493-F3493-I3493)</x:f>
        <x:v>0</x:v>
      </x:c>
      <x:c r="Q3493" s="7" t="n">
        <x:f>MAX(0,G3493+J3493-P3493)</x:f>
        <x:v>0</x:v>
      </x:c>
      <x:c r="R3493" s="7" t="n">
        <x:f>M3493+MAX(0,K3493-MAX(0,P3493-G3493-J3493))</x:f>
        <x:v>0</x:v>
      </x:c>
      <x:c r="S3493" s="7" t="n">
        <x:f>SUM(O3493,Q3493,R3493)</x:f>
        <x:v>3902.314579055441</x:v>
      </x:c>
      <x:c r="T3493" s="14" t="n">
        <x:f>'Inventory detail'!T115</x:f>
        <x:v>0.11230000000000001</x:v>
      </x:c>
      <x:c r="U3493" s="14" t="n">
        <x:f>'Inventory detail'!U115</x:f>
        <x:v>0.1099475</x:v>
      </x:c>
      <x:c r="V3493" s="9" t="n">
        <x:f>O3493*T3493</x:f>
        <x:v>438.22992722792605</x:v>
      </x:c>
      <x:c r="W3493" s="9" t="n">
        <x:f>Q3493*T3493</x:f>
        <x:v>0</x:v>
      </x:c>
      <x:c r="X3493" s="9" t="n">
        <x:f>R3493*T3493</x:f>
        <x:v>0</x:v>
      </x:c>
      <x:c r="Y3493" s="9" t="n">
        <x:f>S3493*T3493</x:f>
        <x:v>438.22992722792605</x:v>
      </x:c>
      <x:c r="Z3493" s="9" t="n">
        <x:f>IF(ISNUMBER(U3493),S3493*(U3493-T3493),"n.a.")</x:f>
        <x:v>-9.180195047227953</x:v>
      </x:c>
      <x:c r="AA3493" s="9" t="n">
        <x:f>IF(ISNUMBER(U3493),Y3493,0)</x:f>
        <x:v>438.22992722792605</x:v>
      </x:c>
      <x:c r="AB3493" s="7" t="n">
        <x:f>MAX(0,L3493-SUM(F3493:K3493))</x:f>
        <x:v>0</x:v>
      </x:c>
    </x:row>
    <x:row r="3494" ht="22" customHeight="1">
      <x:c r="A3494" s="18" t="n">
        <x:f>Summary!F$41</x:f>
        <x:v>46419</x:v>
      </x:c>
      <x:c r="B3494" s="2" t="str">
        <x:f>'Inventory detail'!A116</x:f>
        <x:v>COIL</x:v>
      </x:c>
      <x:c r="C3494" s="2" t="str">
        <x:f>'Inventory detail'!B116</x:f>
        <x:v>60</x:v>
      </x:c>
      <x:c r="D3494" s="2" t="str">
        <x:f>'Inventory detail'!C116</x:f>
        <x:v>18WHT12-4</x:v>
      </x:c>
      <x:c r="E3494" s="10" t="n">
        <x:f>A2368</x:f>
        <x:v>46388</x:v>
      </x:c>
      <x:c r="F3494" s="7" t="n">
        <x:f>O2368</x:f>
        <x:v>5797.75047227926</x:v>
      </x:c>
      <x:c r="G3494" s="7" t="n">
        <x:f>Q2368</x:f>
        <x:v>0</x:v>
      </x:c>
      <x:c r="H3494" s="7" t="n">
        <x:f>R2368</x:f>
        <x:v>0</x:v>
      </x:c>
      <x:c r="I3494" s="7" t="n">
        <x:f>SUMIFS('PO detail'!$W$1177:$W$1184,'PO detail'!$V$1177:$V$1184,"&gt;="&amp;E3494,'PO detail'!$V$1177:$V$1184,"&lt;"&amp;A3494)</x:f>
        <x:v>0</x:v>
      </x:c>
      <x:c r="J3494" s="7" t="n">
        <x:f>SUMIFS('PO detail'!$X$1177:$X$1184,'PO detail'!$V$1177:$V$1184,"&gt;="&amp;E3494,'PO detail'!$V$1177:$V$1184,"&lt;"&amp;A3494)</x:f>
        <x:v>0</x:v>
      </x:c>
      <x:c r="K3494" s="7" t="n">
        <x:f>SUMIFS('PO detail'!$Y$1177:$Y$1184,'PO detail'!$V$1177:$V$1184,"&gt;="&amp;E3494,'PO detail'!$V$1177:$V$1184,"&lt;"&amp;A3494)</x:f>
        <x:v>0</x:v>
      </x:c>
      <x:c r="L3494" s="7" t="n">
        <x:f>'Inventory detail'!F116*Summary!$K$5*(A3494-E3494)/Summary!$K$6</x:f>
        <x:v>3063.9254209445585</x:v>
      </x:c>
      <x:c r="M3494" s="7" t="n">
        <x:f>MAX(0,H3494-L3494)</x:f>
        <x:v>0</x:v>
      </x:c>
      <x:c r="N3494" s="7" t="n">
        <x:f>MAX(0,L3494-H3494)</x:f>
        <x:v>3063.9254209445585</x:v>
      </x:c>
      <x:c r="O3494" s="7" t="n">
        <x:f>MAX(0,F3494+I3494-N3494)</x:f>
        <x:v>2733.8250513347016</x:v>
      </x:c>
      <x:c r="P3494" s="7" t="n">
        <x:f>MAX(0,N3494-F3494-I3494)</x:f>
        <x:v>0</x:v>
      </x:c>
      <x:c r="Q3494" s="7" t="n">
        <x:f>MAX(0,G3494+J3494-P3494)</x:f>
        <x:v>0</x:v>
      </x:c>
      <x:c r="R3494" s="7" t="n">
        <x:f>M3494+MAX(0,K3494-MAX(0,P3494-G3494-J3494))</x:f>
        <x:v>0</x:v>
      </x:c>
      <x:c r="S3494" s="7" t="n">
        <x:f>SUM(O3494,Q3494,R3494)</x:f>
        <x:v>2733.8250513347016</x:v>
      </x:c>
      <x:c r="T3494" s="14" t="n">
        <x:f>'Inventory detail'!T116</x:f>
        <x:v>0.1448</x:v>
      </x:c>
      <x:c r="U3494" s="14" t="n">
        <x:f>'Inventory detail'!U116</x:f>
        <x:v>0.141882</x:v>
      </x:c>
      <x:c r="V3494" s="9" t="n">
        <x:f>O3494*T3494</x:f>
        <x:v>395.8578674332648</x:v>
      </x:c>
      <x:c r="W3494" s="9" t="n">
        <x:f>Q3494*T3494</x:f>
        <x:v>0</x:v>
      </x:c>
      <x:c r="X3494" s="9" t="n">
        <x:f>R3494*T3494</x:f>
        <x:v>0</x:v>
      </x:c>
      <x:c r="Y3494" s="9" t="n">
        <x:f>S3494*T3494</x:f>
        <x:v>395.8578674332648</x:v>
      </x:c>
      <x:c r="Z3494" s="9" t="n">
        <x:f>IF(ISNUMBER(U3494),S3494*(U3494-T3494),"n.a.")</x:f>
        <x:v>-7.97730149979467</x:v>
      </x:c>
      <x:c r="AA3494" s="9" t="n">
        <x:f>IF(ISNUMBER(U3494),Y3494,0)</x:f>
        <x:v>395.8578674332648</x:v>
      </x:c>
      <x:c r="AB3494" s="7" t="n">
        <x:f>MAX(0,L3494-SUM(F3494:K3494))</x:f>
        <x:v>0</x:v>
      </x:c>
    </x:row>
    <x:row r="3495" ht="22" customHeight="1">
      <x:c r="A3495" s="18" t="n">
        <x:f>Summary!F$41</x:f>
        <x:v>46419</x:v>
      </x:c>
      <x:c r="B3495" s="2" t="str">
        <x:f>'Inventory detail'!A117</x:f>
        <x:v>WIRE</x:v>
      </x:c>
      <x:c r="C3495" s="2" t="str">
        <x:f>'Inventory detail'!B117</x:f>
        <x:v>30</x:v>
      </x:c>
      <x:c r="D3495" s="2" t="str">
        <x:f>'Inventory detail'!C117</x:f>
        <x:v>DL716BLK</x:v>
      </x:c>
      <x:c r="E3495" s="10" t="n">
        <x:f>A2369</x:f>
        <x:v>46388</x:v>
      </x:c>
      <x:c r="F3495" s="7" t="n">
        <x:f>O2369</x:f>
        <x:v>0</x:v>
      </x:c>
      <x:c r="G3495" s="7" t="n">
        <x:f>Q2369</x:f>
        <x:v>0</x:v>
      </x:c>
      <x:c r="H3495" s="7" t="n">
        <x:f>R2369</x:f>
        <x:v>0</x:v>
      </x:c>
      <x:c r="I3495" s="7" t="n">
        <x:f>0</x:f>
        <x:v>0</x:v>
      </x:c>
      <x:c r="J3495" s="7" t="n">
        <x:f>0</x:f>
        <x:v>0</x:v>
      </x:c>
      <x:c r="K3495" s="7" t="n">
        <x:f>0</x:f>
        <x:v>0</x:v>
      </x:c>
      <x:c r="L3495" s="7" t="n">
        <x:f>'Inventory detail'!F117*Summary!$K$5*(A3495-E3495)/Summary!$K$6</x:f>
        <x:v>3046.9575359342916</x:v>
      </x:c>
      <x:c r="M3495" s="7" t="n">
        <x:f>MAX(0,H3495-L3495)</x:f>
        <x:v>0</x:v>
      </x:c>
      <x:c r="N3495" s="7" t="n">
        <x:f>MAX(0,L3495-H3495)</x:f>
        <x:v>3046.9575359342916</x:v>
      </x:c>
      <x:c r="O3495" s="7" t="n">
        <x:f>MAX(0,F3495+I3495-N3495)</x:f>
        <x:v>0</x:v>
      </x:c>
      <x:c r="P3495" s="7" t="n">
        <x:f>MAX(0,N3495-F3495-I3495)</x:f>
        <x:v>3046.9575359342916</x:v>
      </x:c>
      <x:c r="Q3495" s="7" t="n">
        <x:f>MAX(0,G3495+J3495-P3495)</x:f>
        <x:v>0</x:v>
      </x:c>
      <x:c r="R3495" s="7" t="n">
        <x:f>M3495+MAX(0,K3495-MAX(0,P3495-G3495-J3495))</x:f>
        <x:v>0</x:v>
      </x:c>
      <x:c r="S3495" s="7" t="n">
        <x:f>SUM(O3495,Q3495,R3495)</x:f>
        <x:v>0</x:v>
      </x:c>
      <x:c r="T3495" s="14" t="n">
        <x:f>'Inventory detail'!T117</x:f>
        <x:v>0.0732</x:v>
      </x:c>
      <x:c r="U3495" s="14" t="n">
        <x:f>'Inventory detail'!U117</x:f>
        <x:v>0.0732</x:v>
      </x:c>
      <x:c r="V3495" s="9" t="n">
        <x:f>O3495*T3495</x:f>
        <x:v>0</x:v>
      </x:c>
      <x:c r="W3495" s="9" t="n">
        <x:f>Q3495*T3495</x:f>
        <x:v>0</x:v>
      </x:c>
      <x:c r="X3495" s="9" t="n">
        <x:f>R3495*T3495</x:f>
        <x:v>0</x:v>
      </x:c>
      <x:c r="Y3495" s="9" t="n">
        <x:f>S3495*T3495</x:f>
        <x:v>0</x:v>
      </x:c>
      <x:c r="Z3495" s="9" t="n">
        <x:f>IF(ISNUMBER(U3495),S3495*(U3495-T3495),"n.a.")</x:f>
        <x:v>0</x:v>
      </x:c>
      <x:c r="AA3495" s="9" t="n">
        <x:f>IF(ISNUMBER(U3495),Y3495,0)</x:f>
        <x:v>0</x:v>
      </x:c>
      <x:c r="AB3495" s="7" t="n">
        <x:f>MAX(0,L3495-SUM(F3495:K3495))</x:f>
        <x:v>3046.9575359342916</x:v>
      </x:c>
    </x:row>
    <x:row r="3496" ht="22" customHeight="1">
      <x:c r="A3496" s="18" t="n">
        <x:f>Summary!F$41</x:f>
        <x:v>46419</x:v>
      </x:c>
      <x:c r="B3496" s="2" t="str">
        <x:f>'Inventory detail'!A118</x:f>
        <x:v>COIL</x:v>
      </x:c>
      <x:c r="C3496" s="2" t="str">
        <x:f>'Inventory detail'!B118</x:f>
        <x:v>60</x:v>
      </x:c>
      <x:c r="D3496" s="2" t="str">
        <x:f>'Inventory detail'!C118</x:f>
        <x:v>6WHT12-4</x:v>
      </x:c>
      <x:c r="E3496" s="10" t="n">
        <x:f>A2370</x:f>
        <x:v>46388</x:v>
      </x:c>
      <x:c r="F3496" s="7" t="n">
        <x:f>O2370</x:f>
        <x:v>9166.74431211499</x:v>
      </x:c>
      <x:c r="G3496" s="7" t="n">
        <x:f>Q2370</x:f>
        <x:v>0</x:v>
      </x:c>
      <x:c r="H3496" s="7" t="n">
        <x:f>R2370</x:f>
        <x:v>0</x:v>
      </x:c>
      <x:c r="I3496" s="7" t="n">
        <x:f>SUMIFS('PO detail'!$W$1359:$W$1362,'PO detail'!$V$1359:$V$1362,"&gt;="&amp;E3496,'PO detail'!$V$1359:$V$1362,"&lt;"&amp;A3496)</x:f>
        <x:v>0</x:v>
      </x:c>
      <x:c r="J3496" s="7" t="n">
        <x:f>SUMIFS('PO detail'!$X$1359:$X$1362,'PO detail'!$V$1359:$V$1362,"&gt;="&amp;E3496,'PO detail'!$V$1359:$V$1362,"&lt;"&amp;A3496)</x:f>
        <x:v>0</x:v>
      </x:c>
      <x:c r="K3496" s="7" t="n">
        <x:f>SUMIFS('PO detail'!$Y$1359:$Y$1362,'PO detail'!$V$1359:$V$1362,"&gt;="&amp;E3496,'PO detail'!$V$1359:$V$1362,"&lt;"&amp;A3496)</x:f>
        <x:v>0</x:v>
      </x:c>
      <x:c r="L3496" s="7" t="n">
        <x:f>'Inventory detail'!F118*Summary!$K$5*(A3496-E3496)/Summary!$K$6</x:f>
        <x:v>3038.46340862423</x:v>
      </x:c>
      <x:c r="M3496" s="7" t="n">
        <x:f>MAX(0,H3496-L3496)</x:f>
        <x:v>0</x:v>
      </x:c>
      <x:c r="N3496" s="7" t="n">
        <x:f>MAX(0,L3496-H3496)</x:f>
        <x:v>3038.46340862423</x:v>
      </x:c>
      <x:c r="O3496" s="7" t="n">
        <x:f>MAX(0,F3496+I3496-N3496)</x:f>
        <x:v>6128.2809034907605</x:v>
      </x:c>
      <x:c r="P3496" s="7" t="n">
        <x:f>MAX(0,N3496-F3496-I3496)</x:f>
        <x:v>0</x:v>
      </x:c>
      <x:c r="Q3496" s="7" t="n">
        <x:f>MAX(0,G3496+J3496-P3496)</x:f>
        <x:v>0</x:v>
      </x:c>
      <x:c r="R3496" s="7" t="n">
        <x:f>M3496+MAX(0,K3496-MAX(0,P3496-G3496-J3496))</x:f>
        <x:v>0</x:v>
      </x:c>
      <x:c r="S3496" s="7" t="n">
        <x:f>SUM(O3496,Q3496,R3496)</x:f>
        <x:v>6128.2809034907605</x:v>
      </x:c>
      <x:c r="T3496" s="14" t="n">
        <x:f>'Inventory detail'!T118</x:f>
        <x:v>0.0365</x:v>
      </x:c>
      <x:c r="U3496" s="14" t="n">
        <x:f>'Inventory detail'!U118</x:f>
        <x:v>0.0356915</x:v>
      </x:c>
      <x:c r="V3496" s="9" t="n">
        <x:f>O3496*T3496</x:f>
        <x:v>223.68225297741273</x:v>
      </x:c>
      <x:c r="W3496" s="9" t="n">
        <x:f>Q3496*T3496</x:f>
        <x:v>0</x:v>
      </x:c>
      <x:c r="X3496" s="9" t="n">
        <x:f>R3496*T3496</x:f>
        <x:v>0</x:v>
      </x:c>
      <x:c r="Y3496" s="9" t="n">
        <x:f>S3496*T3496</x:f>
        <x:v>223.68225297741273</x:v>
      </x:c>
      <x:c r="Z3496" s="9" t="n">
        <x:f>IF(ISNUMBER(U3496),S3496*(U3496-T3496),"n.a.")</x:f>
        <x:v>-4.95471511047226</x:v>
      </x:c>
      <x:c r="AA3496" s="9" t="n">
        <x:f>IF(ISNUMBER(U3496),Y3496,0)</x:f>
        <x:v>223.68225297741273</x:v>
      </x:c>
      <x:c r="AB3496" s="7" t="n">
        <x:f>MAX(0,L3496-SUM(F3496:K3496))</x:f>
        <x:v>0</x:v>
      </x:c>
    </x:row>
    <x:row r="3497" ht="22" customHeight="1">
      <x:c r="A3497" s="18" t="n">
        <x:f>Summary!F$41</x:f>
        <x:v>46419</x:v>
      </x:c>
      <x:c r="B3497" s="2" t="str">
        <x:f>'Inventory detail'!A119</x:f>
        <x:v>POUC</x:v>
      </x:c>
      <x:c r="C3497" s="2" t="str">
        <x:f>'Inventory detail'!B119</x:f>
        <x:v>10</x:v>
      </x:c>
      <x:c r="D3497" s="2" t="str">
        <x:f>'Inventory detail'!C119</x:f>
        <x:v>CRC5</x:v>
      </x:c>
      <x:c r="E3497" s="10" t="n">
        <x:f>A2371</x:f>
        <x:v>46388</x:v>
      </x:c>
      <x:c r="F3497" s="7" t="n">
        <x:f>O2371</x:f>
        <x:v>0</x:v>
      </x:c>
      <x:c r="G3497" s="7" t="n">
        <x:f>Q2371</x:f>
        <x:v>0</x:v>
      </x:c>
      <x:c r="H3497" s="7" t="n">
        <x:f>R2371</x:f>
        <x:v>0</x:v>
      </x:c>
      <x:c r="I3497" s="7" t="n">
        <x:f>0</x:f>
        <x:v>0</x:v>
      </x:c>
      <x:c r="J3497" s="7" t="n">
        <x:f>0</x:f>
        <x:v>0</x:v>
      </x:c>
      <x:c r="K3497" s="7" t="n">
        <x:f>0</x:f>
        <x:v>0</x:v>
      </x:c>
      <x:c r="L3497" s="7" t="n">
        <x:f>'Inventory detail'!F119*Summary!$K$5*(A3497-E3497)/Summary!$K$6</x:f>
        <x:v>2919.647474332649</x:v>
      </x:c>
      <x:c r="M3497" s="7" t="n">
        <x:f>MAX(0,H3497-L3497)</x:f>
        <x:v>0</x:v>
      </x:c>
      <x:c r="N3497" s="7" t="n">
        <x:f>MAX(0,L3497-H3497)</x:f>
        <x:v>2919.647474332649</x:v>
      </x:c>
      <x:c r="O3497" s="7" t="n">
        <x:f>MAX(0,F3497+I3497-N3497)</x:f>
        <x:v>0</x:v>
      </x:c>
      <x:c r="P3497" s="7" t="n">
        <x:f>MAX(0,N3497-F3497-I3497)</x:f>
        <x:v>2919.647474332649</x:v>
      </x:c>
      <x:c r="Q3497" s="7" t="n">
        <x:f>MAX(0,G3497+J3497-P3497)</x:f>
        <x:v>0</x:v>
      </x:c>
      <x:c r="R3497" s="7" t="n">
        <x:f>M3497+MAX(0,K3497-MAX(0,P3497-G3497-J3497))</x:f>
        <x:v>0</x:v>
      </x:c>
      <x:c r="S3497" s="7" t="n">
        <x:f>SUM(O3497,Q3497,R3497)</x:f>
        <x:v>0</x:v>
      </x:c>
      <x:c r="T3497" s="14" t="n">
        <x:f>'Inventory detail'!T119</x:f>
        <x:v>0.0058</x:v>
      </x:c>
      <x:c r="U3497" s="14" t="n">
        <x:f>'Inventory detail'!U119</x:f>
        <x:v>0.00627</x:v>
      </x:c>
      <x:c r="V3497" s="9" t="n">
        <x:f>O3497*T3497</x:f>
        <x:v>0</x:v>
      </x:c>
      <x:c r="W3497" s="9" t="n">
        <x:f>Q3497*T3497</x:f>
        <x:v>0</x:v>
      </x:c>
      <x:c r="X3497" s="9" t="n">
        <x:f>R3497*T3497</x:f>
        <x:v>0</x:v>
      </x:c>
      <x:c r="Y3497" s="9" t="n">
        <x:f>S3497*T3497</x:f>
        <x:v>0</x:v>
      </x:c>
      <x:c r="Z3497" s="9" t="n">
        <x:f>IF(ISNUMBER(U3497),S3497*(U3497-T3497),"n.a.")</x:f>
        <x:v>0</x:v>
      </x:c>
      <x:c r="AA3497" s="9" t="n">
        <x:f>IF(ISNUMBER(U3497),Y3497,0)</x:f>
        <x:v>0</x:v>
      </x:c>
      <x:c r="AB3497" s="7" t="n">
        <x:f>MAX(0,L3497-SUM(F3497:K3497))</x:f>
        <x:v>2919.647474332649</x:v>
      </x:c>
    </x:row>
    <x:row r="3498" ht="22" customHeight="1">
      <x:c r="A3498" s="18" t="n">
        <x:f>Summary!F$41</x:f>
        <x:v>46419</x:v>
      </x:c>
      <x:c r="B3498" s="2" t="str">
        <x:f>'Inventory detail'!A120</x:f>
        <x:v>POUC</x:v>
      </x:c>
      <x:c r="C3498" s="2" t="str">
        <x:f>'Inventory detail'!B120</x:f>
        <x:v>60</x:v>
      </x:c>
      <x:c r="D3498" s="2" t="str">
        <x:f>'Inventory detail'!C120</x:f>
        <x:v>LUGWO5</x:v>
      </x:c>
      <x:c r="E3498" s="10" t="n">
        <x:f>A2372</x:f>
        <x:v>46388</x:v>
      </x:c>
      <x:c r="F3498" s="7" t="n">
        <x:f>O2372</x:f>
        <x:v>0</x:v>
      </x:c>
      <x:c r="G3498" s="7" t="n">
        <x:f>Q2372</x:f>
        <x:v>0</x:v>
      </x:c>
      <x:c r="H3498" s="7" t="n">
        <x:f>R2372</x:f>
        <x:v>48334.7022587269</x:v>
      </x:c>
      <x:c r="I3498" s="7" t="n">
        <x:f>0</x:f>
        <x:v>0</x:v>
      </x:c>
      <x:c r="J3498" s="7" t="n">
        <x:f>0</x:f>
        <x:v>0</x:v>
      </x:c>
      <x:c r="K3498" s="7" t="n">
        <x:f>0</x:f>
        <x:v>0</x:v>
      </x:c>
      <x:c r="L3498" s="7" t="n">
        <x:f>'Inventory detail'!F120*Summary!$K$5*(A3498-E3498)/Summary!$K$6</x:f>
        <x:v>2902.6694045174536</x:v>
      </x:c>
      <x:c r="M3498" s="7" t="n">
        <x:f>MAX(0,H3498-L3498)</x:f>
        <x:v>45432.03285420945</x:v>
      </x:c>
      <x:c r="N3498" s="7" t="n">
        <x:f>MAX(0,L3498-H3498)</x:f>
        <x:v>0</x:v>
      </x:c>
      <x:c r="O3498" s="7" t="n">
        <x:f>MAX(0,F3498+I3498-N3498)</x:f>
        <x:v>0</x:v>
      </x:c>
      <x:c r="P3498" s="7" t="n">
        <x:f>MAX(0,N3498-F3498-I3498)</x:f>
        <x:v>0</x:v>
      </x:c>
      <x:c r="Q3498" s="7" t="n">
        <x:f>MAX(0,G3498+J3498-P3498)</x:f>
        <x:v>0</x:v>
      </x:c>
      <x:c r="R3498" s="7" t="n">
        <x:f>M3498+MAX(0,K3498-MAX(0,P3498-G3498-J3498))</x:f>
        <x:v>45432.03285420945</x:v>
      </x:c>
      <x:c r="S3498" s="7" t="n">
        <x:f>SUM(O3498,Q3498,R3498)</x:f>
        <x:v>45432.03285420945</x:v>
      </x:c>
      <x:c r="T3498" s="14" t="n">
        <x:f>'Inventory detail'!T120</x:f>
        <x:v>0.0084</x:v>
      </x:c>
      <x:c r="U3498" s="14" t="n">
        <x:f>'Inventory detail'!U120</x:f>
        <x:v>0.009075</x:v>
      </x:c>
      <x:c r="V3498" s="9" t="n">
        <x:f>O3498*T3498</x:f>
        <x:v>0</x:v>
      </x:c>
      <x:c r="W3498" s="9" t="n">
        <x:f>Q3498*T3498</x:f>
        <x:v>0</x:v>
      </x:c>
      <x:c r="X3498" s="9" t="n">
        <x:f>R3498*T3498</x:f>
        <x:v>381.62907597535934</x:v>
      </x:c>
      <x:c r="Y3498" s="9" t="n">
        <x:f>S3498*T3498</x:f>
        <x:v>381.62907597535934</x:v>
      </x:c>
      <x:c r="Z3498" s="9" t="n">
        <x:f>IF(ISNUMBER(U3498),S3498*(U3498-T3498),"n.a.")</x:f>
        <x:v>30.66662217659139</x:v>
      </x:c>
      <x:c r="AA3498" s="9" t="n">
        <x:f>IF(ISNUMBER(U3498),Y3498,0)</x:f>
        <x:v>381.62907597535934</x:v>
      </x:c>
      <x:c r="AB3498" s="7" t="n">
        <x:f>MAX(0,L3498-SUM(F3498:K3498))</x:f>
        <x:v>0</x:v>
      </x:c>
    </x:row>
    <x:row r="3499" ht="22" customHeight="1">
      <x:c r="A3499" s="18" t="n">
        <x:f>Summary!F$41</x:f>
        <x:v>46419</x:v>
      </x:c>
      <x:c r="B3499" s="2" t="str">
        <x:f>'Inventory detail'!A121</x:f>
        <x:v>WIRE</x:v>
      </x:c>
      <x:c r="C3499" s="2" t="str">
        <x:f>'Inventory detail'!B121</x:f>
        <x:v>10</x:v>
      </x:c>
      <x:c r="D3499" s="2" t="str">
        <x:f>'Inventory detail'!C121</x:f>
        <x:v>DL078BLK</x:v>
      </x:c>
      <x:c r="E3499" s="10" t="n">
        <x:f>A2373</x:f>
        <x:v>46388</x:v>
      </x:c>
      <x:c r="F3499" s="7" t="n">
        <x:f>O2373</x:f>
        <x:v>16442.215523613962</x:v>
      </x:c>
      <x:c r="G3499" s="7" t="n">
        <x:f>Q2373</x:f>
        <x:v>0</x:v>
      </x:c>
      <x:c r="H3499" s="7" t="n">
        <x:f>R2373</x:f>
        <x:v>0</x:v>
      </x:c>
      <x:c r="I3499" s="7" t="n">
        <x:f>SUMIFS('PO detail'!$W$1961:$W$1965,'PO detail'!$V$1961:$V$1965,"&gt;="&amp;E3499,'PO detail'!$V$1961:$V$1965,"&lt;"&amp;A3499)</x:f>
        <x:v>0</x:v>
      </x:c>
      <x:c r="J3499" s="7" t="n">
        <x:f>SUMIFS('PO detail'!$X$1961:$X$1965,'PO detail'!$V$1961:$V$1965,"&gt;="&amp;E3499,'PO detail'!$V$1961:$V$1965,"&lt;"&amp;A3499)</x:f>
        <x:v>0</x:v>
      </x:c>
      <x:c r="K3499" s="7" t="n">
        <x:f>SUMIFS('PO detail'!$Y$1961:$Y$1965,'PO detail'!$V$1961:$V$1965,"&gt;="&amp;E3499,'PO detail'!$V$1961:$V$1965,"&lt;"&amp;A3499)</x:f>
        <x:v>0</x:v>
      </x:c>
      <x:c r="L3499" s="7" t="n">
        <x:f>'Inventory detail'!F121*Summary!$K$5*(A3499-E3499)/Summary!$K$6</x:f>
        <x:v>2881.4442710472276</x:v>
      </x:c>
      <x:c r="M3499" s="7" t="n">
        <x:f>MAX(0,H3499-L3499)</x:f>
        <x:v>0</x:v>
      </x:c>
      <x:c r="N3499" s="7" t="n">
        <x:f>MAX(0,L3499-H3499)</x:f>
        <x:v>2881.4442710472276</x:v>
      </x:c>
      <x:c r="O3499" s="7" t="n">
        <x:f>MAX(0,F3499+I3499-N3499)</x:f>
        <x:v>13560.771252566734</x:v>
      </x:c>
      <x:c r="P3499" s="7" t="n">
        <x:f>MAX(0,N3499-F3499-I3499)</x:f>
        <x:v>0</x:v>
      </x:c>
      <x:c r="Q3499" s="7" t="n">
        <x:f>MAX(0,G3499+J3499-P3499)</x:f>
        <x:v>0</x:v>
      </x:c>
      <x:c r="R3499" s="7" t="n">
        <x:f>M3499+MAX(0,K3499-MAX(0,P3499-G3499-J3499))</x:f>
        <x:v>0</x:v>
      </x:c>
      <x:c r="S3499" s="7" t="n">
        <x:f>SUM(O3499,Q3499,R3499)</x:f>
        <x:v>13560.771252566734</x:v>
      </x:c>
      <x:c r="T3499" s="14" t="n">
        <x:f>'Inventory detail'!T121</x:f>
        <x:v>0.16329999999999997</x:v>
      </x:c>
      <x:c r="U3499" s="14" t="n">
        <x:f>'Inventory detail'!U121</x:f>
        <x:v>0.16329999999999997</x:v>
      </x:c>
      <x:c r="V3499" s="9" t="n">
        <x:f>O3499*T3499</x:f>
        <x:v>2214.473945544147</x:v>
      </x:c>
      <x:c r="W3499" s="9" t="n">
        <x:f>Q3499*T3499</x:f>
        <x:v>0</x:v>
      </x:c>
      <x:c r="X3499" s="9" t="n">
        <x:f>R3499*T3499</x:f>
        <x:v>0</x:v>
      </x:c>
      <x:c r="Y3499" s="9" t="n">
        <x:f>S3499*T3499</x:f>
        <x:v>2214.473945544147</x:v>
      </x:c>
      <x:c r="Z3499" s="9" t="n">
        <x:f>IF(ISNUMBER(U3499),S3499*(U3499-T3499),"n.a.")</x:f>
        <x:v>0</x:v>
      </x:c>
      <x:c r="AA3499" s="9" t="n">
        <x:f>IF(ISNUMBER(U3499),Y3499,0)</x:f>
        <x:v>2214.473945544147</x:v>
      </x:c>
      <x:c r="AB3499" s="7" t="n">
        <x:f>MAX(0,L3499-SUM(F3499:K3499))</x:f>
        <x:v>0</x:v>
      </x:c>
    </x:row>
    <x:row r="3500" ht="22" customHeight="1">
      <x:c r="A3500" s="18" t="n">
        <x:f>Summary!F$41</x:f>
        <x:v>46419</x:v>
      </x:c>
      <x:c r="B3500" s="2" t="str">
        <x:f>'Inventory detail'!A122</x:f>
        <x:v>COIL</x:v>
      </x:c>
      <x:c r="C3500" s="2" t="str">
        <x:f>'Inventory detail'!B122</x:f>
        <x:v>60</x:v>
      </x:c>
      <x:c r="D3500" s="2" t="str">
        <x:f>'Inventory detail'!C122</x:f>
        <x:v>8BLK36-4</x:v>
      </x:c>
      <x:c r="E3500" s="10" t="n">
        <x:f>A2374</x:f>
        <x:v>46388</x:v>
      </x:c>
      <x:c r="F3500" s="7" t="n">
        <x:f>O2374</x:f>
        <x:v>3526.684845995893</x:v>
      </x:c>
      <x:c r="G3500" s="7" t="n">
        <x:f>Q2374</x:f>
        <x:v>0</x:v>
      </x:c>
      <x:c r="H3500" s="7" t="n">
        <x:f>R2374</x:f>
        <x:v>0</x:v>
      </x:c>
      <x:c r="I3500" s="7" t="n">
        <x:f>SUMIFS('PO detail'!$W$1397:$W$1405,'PO detail'!$V$1397:$V$1405,"&gt;="&amp;E3500,'PO detail'!$V$1397:$V$1405,"&lt;"&amp;A3500)</x:f>
        <x:v>0</x:v>
      </x:c>
      <x:c r="J3500" s="7" t="n">
        <x:f>SUMIFS('PO detail'!$X$1397:$X$1405,'PO detail'!$V$1397:$V$1405,"&gt;="&amp;E3500,'PO detail'!$V$1397:$V$1405,"&lt;"&amp;A3500)</x:f>
        <x:v>0</x:v>
      </x:c>
      <x:c r="K3500" s="7" t="n">
        <x:f>SUMIFS('PO detail'!$Y$1397:$Y$1405,'PO detail'!$V$1397:$V$1405,"&gt;="&amp;E3500,'PO detail'!$V$1397:$V$1405,"&lt;"&amp;A3500)</x:f>
        <x:v>0</x:v>
      </x:c>
      <x:c r="L3500" s="7" t="n">
        <x:f>'Inventory detail'!F122*Summary!$K$5*(A3500-E3500)/Summary!$K$6</x:f>
        <x:v>2868.723449691992</x:v>
      </x:c>
      <x:c r="M3500" s="7" t="n">
        <x:f>MAX(0,H3500-L3500)</x:f>
        <x:v>0</x:v>
      </x:c>
      <x:c r="N3500" s="7" t="n">
        <x:f>MAX(0,L3500-H3500)</x:f>
        <x:v>2868.723449691992</x:v>
      </x:c>
      <x:c r="O3500" s="7" t="n">
        <x:f>MAX(0,F3500+I3500-N3500)</x:f>
        <x:v>657.961396303901</x:v>
      </x:c>
      <x:c r="P3500" s="7" t="n">
        <x:f>MAX(0,N3500-F3500-I3500)</x:f>
        <x:v>0</x:v>
      </x:c>
      <x:c r="Q3500" s="7" t="n">
        <x:f>MAX(0,G3500+J3500-P3500)</x:f>
        <x:v>0</x:v>
      </x:c>
      <x:c r="R3500" s="7" t="n">
        <x:f>M3500+MAX(0,K3500-MAX(0,P3500-G3500-J3500))</x:f>
        <x:v>0</x:v>
      </x:c>
      <x:c r="S3500" s="7" t="n">
        <x:f>SUM(O3500,Q3500,R3500)</x:f>
        <x:v>657.961396303901</x:v>
      </x:c>
      <x:c r="T3500" s="14" t="n">
        <x:f>'Inventory detail'!T122</x:f>
        <x:v>0.1211</x:v>
      </x:c>
      <x:c r="U3500" s="14" t="n">
        <x:f>'Inventory detail'!U122</x:f>
        <x:v>0.11867699999999999</x:v>
      </x:c>
      <x:c r="V3500" s="9" t="n">
        <x:f>O3500*T3500</x:f>
        <x:v>79.67912509240242</x:v>
      </x:c>
      <x:c r="W3500" s="9" t="n">
        <x:f>Q3500*T3500</x:f>
        <x:v>0</x:v>
      </x:c>
      <x:c r="X3500" s="9" t="n">
        <x:f>R3500*T3500</x:f>
        <x:v>0</x:v>
      </x:c>
      <x:c r="Y3500" s="9" t="n">
        <x:f>S3500*T3500</x:f>
        <x:v>79.67912509240242</x:v>
      </x:c>
      <x:c r="Z3500" s="9" t="n">
        <x:f>IF(ISNUMBER(U3500),S3500*(U3500-T3500),"n.a.")</x:f>
        <x:v>-1.5942404632443576</x:v>
      </x:c>
      <x:c r="AA3500" s="9" t="n">
        <x:f>IF(ISNUMBER(U3500),Y3500,0)</x:f>
        <x:v>79.67912509240242</x:v>
      </x:c>
      <x:c r="AB3500" s="7" t="n">
        <x:f>MAX(0,L3500-SUM(F3500:K3500))</x:f>
        <x:v>0</x:v>
      </x:c>
    </x:row>
    <x:row r="3501" ht="22" customHeight="1">
      <x:c r="A3501" s="18" t="n">
        <x:f>Summary!F$41</x:f>
        <x:v>46419</x:v>
      </x:c>
      <x:c r="B3501" s="2" t="str">
        <x:f>'Inventory detail'!A123</x:f>
        <x:v>WIRE</x:v>
      </x:c>
      <x:c r="C3501" s="2" t="str">
        <x:f>'Inventory detail'!B123</x:f>
        <x:v>10</x:v>
      </x:c>
      <x:c r="D3501" s="2" t="str">
        <x:f>'Inventory detail'!C123</x:f>
        <x:v>DL916SIL</x:v>
      </x:c>
      <x:c r="E3501" s="10" t="n">
        <x:f>A2375</x:f>
        <x:v>46388</x:v>
      </x:c>
      <x:c r="F3501" s="7" t="n">
        <x:f>O2375</x:f>
        <x:v>30249.701190965097</x:v>
      </x:c>
      <x:c r="G3501" s="7" t="n">
        <x:f>Q2375</x:f>
        <x:v>0</x:v>
      </x:c>
      <x:c r="H3501" s="7" t="n">
        <x:f>R2375</x:f>
        <x:v>0</x:v>
      </x:c>
      <x:c r="I3501" s="7" t="n">
        <x:f>SUMIFS('PO detail'!$W$2035:$W$2038,'PO detail'!$V$2035:$V$2038,"&gt;="&amp;E3501,'PO detail'!$V$2035:$V$2038,"&lt;"&amp;A3501)</x:f>
        <x:v>0</x:v>
      </x:c>
      <x:c r="J3501" s="7" t="n">
        <x:f>SUMIFS('PO detail'!$X$2035:$X$2038,'PO detail'!$V$2035:$V$2038,"&gt;="&amp;E3501,'PO detail'!$V$2035:$V$2038,"&lt;"&amp;A3501)</x:f>
        <x:v>0</x:v>
      </x:c>
      <x:c r="K3501" s="7" t="n">
        <x:f>SUMIFS('PO detail'!$Y$2035:$Y$2038,'PO detail'!$V$2035:$V$2038,"&gt;="&amp;E3501,'PO detail'!$V$2035:$V$2038,"&lt;"&amp;A3501)</x:f>
        <x:v>0</x:v>
      </x:c>
      <x:c r="L3501" s="7" t="n">
        <x:f>'Inventory detail'!F123*Summary!$K$5*(A3501-E3501)/Summary!$K$6</x:f>
        <x:v>2860.22932238193</x:v>
      </x:c>
      <x:c r="M3501" s="7" t="n">
        <x:f>MAX(0,H3501-L3501)</x:f>
        <x:v>0</x:v>
      </x:c>
      <x:c r="N3501" s="7" t="n">
        <x:f>MAX(0,L3501-H3501)</x:f>
        <x:v>2860.22932238193</x:v>
      </x:c>
      <x:c r="O3501" s="7" t="n">
        <x:f>MAX(0,F3501+I3501-N3501)</x:f>
        <x:v>27389.47186858317</x:v>
      </x:c>
      <x:c r="P3501" s="7" t="n">
        <x:f>MAX(0,N3501-F3501-I3501)</x:f>
        <x:v>0</x:v>
      </x:c>
      <x:c r="Q3501" s="7" t="n">
        <x:f>MAX(0,G3501+J3501-P3501)</x:f>
        <x:v>0</x:v>
      </x:c>
      <x:c r="R3501" s="7" t="n">
        <x:f>M3501+MAX(0,K3501-MAX(0,P3501-G3501-J3501))</x:f>
        <x:v>0</x:v>
      </x:c>
      <x:c r="S3501" s="7" t="n">
        <x:f>SUM(O3501,Q3501,R3501)</x:f>
        <x:v>27389.47186858317</x:v>
      </x:c>
      <x:c r="T3501" s="14" t="n">
        <x:f>'Inventory detail'!T123</x:f>
        <x:v>0.1041</x:v>
      </x:c>
      <x:c r="U3501" s="14" t="n">
        <x:f>'Inventory detail'!U123</x:f>
        <x:v>0.1041</x:v>
      </x:c>
      <x:c r="V3501" s="9" t="n">
        <x:f>O3501*T3501</x:f>
        <x:v>2851.244021519508</x:v>
      </x:c>
      <x:c r="W3501" s="9" t="n">
        <x:f>Q3501*T3501</x:f>
        <x:v>0</x:v>
      </x:c>
      <x:c r="X3501" s="9" t="n">
        <x:f>R3501*T3501</x:f>
        <x:v>0</x:v>
      </x:c>
      <x:c r="Y3501" s="9" t="n">
        <x:f>S3501*T3501</x:f>
        <x:v>2851.244021519508</x:v>
      </x:c>
      <x:c r="Z3501" s="9" t="n">
        <x:f>IF(ISNUMBER(U3501),S3501*(U3501-T3501),"n.a.")</x:f>
        <x:v>0</x:v>
      </x:c>
      <x:c r="AA3501" s="9" t="n">
        <x:f>IF(ISNUMBER(U3501),Y3501,0)</x:f>
        <x:v>2851.244021519508</x:v>
      </x:c>
      <x:c r="AB3501" s="7" t="n">
        <x:f>MAX(0,L3501-SUM(F3501:K3501))</x:f>
        <x:v>0</x:v>
      </x:c>
    </x:row>
    <x:row r="3502" ht="22" customHeight="1">
      <x:c r="A3502" s="18" t="n">
        <x:f>Summary!F$41</x:f>
        <x:v>46419</x:v>
      </x:c>
      <x:c r="B3502" s="2" t="str">
        <x:f>'Inventory detail'!A124</x:f>
        <x:v>WIRE</x:v>
      </x:c>
      <x:c r="C3502" s="2" t="str">
        <x:f>'Inventory detail'!B124</x:f>
        <x:v>10</x:v>
      </x:c>
      <x:c r="D3502" s="2" t="str">
        <x:f>'Inventory detail'!C124</x:f>
        <x:v>DL012WHT</x:v>
      </x:c>
      <x:c r="E3502" s="10" t="n">
        <x:f>A2376</x:f>
        <x:v>46388</x:v>
      </x:c>
      <x:c r="F3502" s="7" t="n">
        <x:f>O2376</x:f>
        <x:v>25372.689938398355</x:v>
      </x:c>
      <x:c r="G3502" s="7" t="n">
        <x:f>Q2376</x:f>
        <x:v>0</x:v>
      </x:c>
      <x:c r="H3502" s="7" t="n">
        <x:f>R2376</x:f>
        <x:v>0</x:v>
      </x:c>
      <x:c r="I3502" s="7" t="n">
        <x:f>SUMIFS('PO detail'!$W$1890:$W$1893,'PO detail'!$V$1890:$V$1893,"&gt;="&amp;E3502,'PO detail'!$V$1890:$V$1893,"&lt;"&amp;A3502)</x:f>
        <x:v>0</x:v>
      </x:c>
      <x:c r="J3502" s="7" t="n">
        <x:f>SUMIFS('PO detail'!$X$1890:$X$1893,'PO detail'!$V$1890:$V$1893,"&gt;="&amp;E3502,'PO detail'!$V$1890:$V$1893,"&lt;"&amp;A3502)</x:f>
        <x:v>0</x:v>
      </x:c>
      <x:c r="K3502" s="7" t="n">
        <x:f>SUMIFS('PO detail'!$Y$1890:$Y$1893,'PO detail'!$V$1890:$V$1893,"&gt;="&amp;E3502,'PO detail'!$V$1890:$V$1893,"&lt;"&amp;A3502)</x:f>
        <x:v>0</x:v>
      </x:c>
      <x:c r="L3502" s="7" t="n">
        <x:f>'Inventory detail'!F124*Summary!$K$5*(A3502-E3502)/Summary!$K$6</x:f>
        <x:v>2851.7453798767965</x:v>
      </x:c>
      <x:c r="M3502" s="7" t="n">
        <x:f>MAX(0,H3502-L3502)</x:f>
        <x:v>0</x:v>
      </x:c>
      <x:c r="N3502" s="7" t="n">
        <x:f>MAX(0,L3502-H3502)</x:f>
        <x:v>2851.7453798767965</x:v>
      </x:c>
      <x:c r="O3502" s="7" t="n">
        <x:f>MAX(0,F3502+I3502-N3502)</x:f>
        <x:v>22520.944558521558</x:v>
      </x:c>
      <x:c r="P3502" s="7" t="n">
        <x:f>MAX(0,N3502-F3502-I3502)</x:f>
        <x:v>0</x:v>
      </x:c>
      <x:c r="Q3502" s="7" t="n">
        <x:f>MAX(0,G3502+J3502-P3502)</x:f>
        <x:v>0</x:v>
      </x:c>
      <x:c r="R3502" s="7" t="n">
        <x:f>M3502+MAX(0,K3502-MAX(0,P3502-G3502-J3502))</x:f>
        <x:v>0</x:v>
      </x:c>
      <x:c r="S3502" s="7" t="n">
        <x:f>SUM(O3502,Q3502,R3502)</x:f>
        <x:v>22520.944558521558</x:v>
      </x:c>
      <x:c r="T3502" s="14" t="n">
        <x:f>'Inventory detail'!T124</x:f>
        <x:v>0.08259999999999999</x:v>
      </x:c>
      <x:c r="U3502" s="14" t="n">
        <x:f>'Inventory detail'!U124</x:f>
        <x:v>0.08259999999999999</x:v>
      </x:c>
      <x:c r="V3502" s="9" t="n">
        <x:f>O3502*T3502</x:f>
        <x:v>1860.2300205338806</x:v>
      </x:c>
      <x:c r="W3502" s="9" t="n">
        <x:f>Q3502*T3502</x:f>
        <x:v>0</x:v>
      </x:c>
      <x:c r="X3502" s="9" t="n">
        <x:f>R3502*T3502</x:f>
        <x:v>0</x:v>
      </x:c>
      <x:c r="Y3502" s="9" t="n">
        <x:f>S3502*T3502</x:f>
        <x:v>1860.2300205338806</x:v>
      </x:c>
      <x:c r="Z3502" s="9" t="n">
        <x:f>IF(ISNUMBER(U3502),S3502*(U3502-T3502),"n.a.")</x:f>
        <x:v>0</x:v>
      </x:c>
      <x:c r="AA3502" s="9" t="n">
        <x:f>IF(ISNUMBER(U3502),Y3502,0)</x:f>
        <x:v>1860.2300205338806</x:v>
      </x:c>
      <x:c r="AB3502" s="7" t="n">
        <x:f>MAX(0,L3502-SUM(F3502:K3502))</x:f>
        <x:v>0</x:v>
      </x:c>
    </x:row>
    <x:row r="3503" ht="22" customHeight="1">
      <x:c r="A3503" s="18" t="n">
        <x:f>Summary!F$41</x:f>
        <x:v>46419</x:v>
      </x:c>
      <x:c r="B3503" s="2" t="str">
        <x:f>'Inventory detail'!A125</x:f>
        <x:v>POUC</x:v>
      </x:c>
      <x:c r="C3503" s="2" t="str">
        <x:f>'Inventory detail'!B125</x:f>
        <x:v>60</x:v>
      </x:c>
      <x:c r="D3503" s="2" t="str">
        <x:f>'Inventory detail'!C125</x:f>
        <x:v>IBM7</x:v>
      </x:c>
      <x:c r="E3503" s="10" t="n">
        <x:f>A2377</x:f>
        <x:v>46388</x:v>
      </x:c>
      <x:c r="F3503" s="7" t="n">
        <x:f>O2377</x:f>
        <x:v>13495.678685831619</x:v>
      </x:c>
      <x:c r="G3503" s="7" t="n">
        <x:f>Q2377</x:f>
        <x:v>0</x:v>
      </x:c>
      <x:c r="H3503" s="7" t="n">
        <x:f>R2377</x:f>
        <x:v>0</x:v>
      </x:c>
      <x:c r="I3503" s="7" t="n">
        <x:f>SUMIFS('PO detail'!$W$1737:$W$1738,'PO detail'!$V$1737:$V$1738,"&gt;="&amp;E3503,'PO detail'!$V$1737:$V$1738,"&lt;"&amp;A3503)</x:f>
        <x:v>0</x:v>
      </x:c>
      <x:c r="J3503" s="7" t="n">
        <x:f>SUMIFS('PO detail'!$X$1737:$X$1738,'PO detail'!$V$1737:$V$1738,"&gt;="&amp;E3503,'PO detail'!$V$1737:$V$1738,"&lt;"&amp;A3503)</x:f>
        <x:v>0</x:v>
      </x:c>
      <x:c r="K3503" s="7" t="n">
        <x:f>SUMIFS('PO detail'!$Y$1737:$Y$1738,'PO detail'!$V$1737:$V$1738,"&gt;="&amp;E3503,'PO detail'!$V$1737:$V$1738,"&lt;"&amp;A3503)</x:f>
        <x:v>0</x:v>
      </x:c>
      <x:c r="L3503" s="7" t="n">
        <x:f>'Inventory detail'!F125*Summary!$K$5*(A3503-E3503)/Summary!$K$6</x:f>
        <x:v>2843.2614373716633</x:v>
      </x:c>
      <x:c r="M3503" s="7" t="n">
        <x:f>MAX(0,H3503-L3503)</x:f>
        <x:v>0</x:v>
      </x:c>
      <x:c r="N3503" s="7" t="n">
        <x:f>MAX(0,L3503-H3503)</x:f>
        <x:v>2843.2614373716633</x:v>
      </x:c>
      <x:c r="O3503" s="7" t="n">
        <x:f>MAX(0,F3503+I3503-N3503)</x:f>
        <x:v>10652.417248459955</x:v>
      </x:c>
      <x:c r="P3503" s="7" t="n">
        <x:f>MAX(0,N3503-F3503-I3503)</x:f>
        <x:v>0</x:v>
      </x:c>
      <x:c r="Q3503" s="7" t="n">
        <x:f>MAX(0,G3503+J3503-P3503)</x:f>
        <x:v>0</x:v>
      </x:c>
      <x:c r="R3503" s="7" t="n">
        <x:f>M3503+MAX(0,K3503-MAX(0,P3503-G3503-J3503))</x:f>
        <x:v>0</x:v>
      </x:c>
      <x:c r="S3503" s="7" t="n">
        <x:f>SUM(O3503,Q3503,R3503)</x:f>
        <x:v>10652.417248459955</x:v>
      </x:c>
      <x:c r="T3503" s="14" t="n">
        <x:f>'Inventory detail'!T125</x:f>
        <x:v>0.0083</x:v>
      </x:c>
      <x:c r="U3503" s="14" t="n">
        <x:f>'Inventory detail'!U125</x:f>
        <x:v>0.00891</x:v>
      </x:c>
      <x:c r="V3503" s="9" t="n">
        <x:f>O3503*T3503</x:f>
        <x:v>88.41506316221762</x:v>
      </x:c>
      <x:c r="W3503" s="9" t="n">
        <x:f>Q3503*T3503</x:f>
        <x:v>0</x:v>
      </x:c>
      <x:c r="X3503" s="9" t="n">
        <x:f>R3503*T3503</x:f>
        <x:v>0</x:v>
      </x:c>
      <x:c r="Y3503" s="9" t="n">
        <x:f>S3503*T3503</x:f>
        <x:v>88.41506316221762</x:v>
      </x:c>
      <x:c r="Z3503" s="9" t="n">
        <x:f>IF(ISNUMBER(U3503),S3503*(U3503-T3503),"n.a.")</x:f>
        <x:v>6.497974521560566</x:v>
      </x:c>
      <x:c r="AA3503" s="9" t="n">
        <x:f>IF(ISNUMBER(U3503),Y3503,0)</x:f>
        <x:v>88.41506316221762</x:v>
      </x:c>
      <x:c r="AB3503" s="7" t="n">
        <x:f>MAX(0,L3503-SUM(F3503:K3503))</x:f>
        <x:v>0</x:v>
      </x:c>
    </x:row>
    <x:row r="3504" ht="22" customHeight="1">
      <x:c r="A3504" s="18" t="n">
        <x:f>Summary!F$41</x:f>
        <x:v>46419</x:v>
      </x:c>
      <x:c r="B3504" s="2" t="str">
        <x:f>'Inventory detail'!A126</x:f>
        <x:v>COIL</x:v>
      </x:c>
      <x:c r="C3504" s="2" t="str">
        <x:f>'Inventory detail'!B126</x:f>
        <x:v>10</x:v>
      </x:c>
      <x:c r="D3504" s="2" t="str">
        <x:f>'Inventory detail'!C126</x:f>
        <x:v>6BLK36-4</x:v>
      </x:c>
      <x:c r="E3504" s="10" t="n">
        <x:f>A2378</x:f>
        <x:v>46388</x:v>
      </x:c>
      <x:c r="F3504" s="7" t="n">
        <x:f>O2378</x:f>
        <x:v>7041.683778234087</x:v>
      </x:c>
      <x:c r="G3504" s="7" t="n">
        <x:f>Q2378</x:f>
        <x:v>0</x:v>
      </x:c>
      <x:c r="H3504" s="7" t="n">
        <x:f>R2378</x:f>
        <x:v>0</x:v>
      </x:c>
      <x:c r="I3504" s="7" t="n">
        <x:f>SUMIFS('PO detail'!$W$451:$W$457,'PO detail'!$V$451:$V$457,"&gt;="&amp;E3504,'PO detail'!$V$451:$V$457,"&lt;"&amp;A3504)</x:f>
        <x:v>0</x:v>
      </x:c>
      <x:c r="J3504" s="7" t="n">
        <x:f>SUMIFS('PO detail'!$X$451:$X$457,'PO detail'!$V$451:$V$457,"&gt;="&amp;E3504,'PO detail'!$V$451:$V$457,"&lt;"&amp;A3504)</x:f>
        <x:v>0</x:v>
      </x:c>
      <x:c r="K3504" s="7" t="n">
        <x:f>SUMIFS('PO detail'!$Y$451:$Y$457,'PO detail'!$V$451:$V$457,"&gt;="&amp;E3504,'PO detail'!$V$451:$V$457,"&lt;"&amp;A3504)</x:f>
        <x:v>0</x:v>
      </x:c>
      <x:c r="L3504" s="7" t="n">
        <x:f>'Inventory detail'!F126*Summary!$K$5*(A3504-E3504)/Summary!$K$6</x:f>
        <x:v>2826.283367556468</x:v>
      </x:c>
      <x:c r="M3504" s="7" t="n">
        <x:f>MAX(0,H3504-L3504)</x:f>
        <x:v>0</x:v>
      </x:c>
      <x:c r="N3504" s="7" t="n">
        <x:f>MAX(0,L3504-H3504)</x:f>
        <x:v>2826.283367556468</x:v>
      </x:c>
      <x:c r="O3504" s="7" t="n">
        <x:f>MAX(0,F3504+I3504-N3504)</x:f>
        <x:v>4215.400410677619</x:v>
      </x:c>
      <x:c r="P3504" s="7" t="n">
        <x:f>MAX(0,N3504-F3504-I3504)</x:f>
        <x:v>0</x:v>
      </x:c>
      <x:c r="Q3504" s="7" t="n">
        <x:f>MAX(0,G3504+J3504-P3504)</x:f>
        <x:v>0</x:v>
      </x:c>
      <x:c r="R3504" s="7" t="n">
        <x:f>M3504+MAX(0,K3504-MAX(0,P3504-G3504-J3504))</x:f>
        <x:v>0</x:v>
      </x:c>
      <x:c r="S3504" s="7" t="n">
        <x:f>SUM(O3504,Q3504,R3504)</x:f>
        <x:v>4215.400410677619</x:v>
      </x:c>
      <x:c r="T3504" s="14" t="n">
        <x:f>'Inventory detail'!T126</x:f>
        <x:v>0.1099</x:v>
      </x:c>
      <x:c r="U3504" s="14" t="n">
        <x:f>'Inventory detail'!U126</x:f>
        <x:v>0.107627</x:v>
      </x:c>
      <x:c r="V3504" s="9" t="n">
        <x:f>O3504*T3504</x:f>
        <x:v>463.27250513347036</x:v>
      </x:c>
      <x:c r="W3504" s="9" t="n">
        <x:f>Q3504*T3504</x:f>
        <x:v>0</x:v>
      </x:c>
      <x:c r="X3504" s="9" t="n">
        <x:f>R3504*T3504</x:f>
        <x:v>0</x:v>
      </x:c>
      <x:c r="Y3504" s="9" t="n">
        <x:f>S3504*T3504</x:f>
        <x:v>463.27250513347036</x:v>
      </x:c>
      <x:c r="Z3504" s="9" t="n">
        <x:f>IF(ISNUMBER(U3504),S3504*(U3504-T3504),"n.a.")</x:f>
        <x:v>-9.581605133470218</x:v>
      </x:c>
      <x:c r="AA3504" s="9" t="n">
        <x:f>IF(ISNUMBER(U3504),Y3504,0)</x:f>
        <x:v>463.27250513347036</x:v>
      </x:c>
      <x:c r="AB3504" s="7" t="n">
        <x:f>MAX(0,L3504-SUM(F3504:K3504))</x:f>
        <x:v>0</x:v>
      </x:c>
    </x:row>
    <x:row r="3505" ht="22" customHeight="1">
      <x:c r="A3505" s="18" t="n">
        <x:f>Summary!F$41</x:f>
        <x:v>46419</x:v>
      </x:c>
      <x:c r="B3505" s="2" t="str">
        <x:f>'Inventory detail'!A127</x:f>
        <x:v>COIL</x:v>
      </x:c>
      <x:c r="C3505" s="2" t="str">
        <x:f>'Inventory detail'!B127</x:f>
        <x:v>30</x:v>
      </x:c>
      <x:c r="D3505" s="2" t="str">
        <x:f>'Inventory detail'!C127</x:f>
        <x:v>22BLK12-4</x:v>
      </x:c>
      <x:c r="E3505" s="10" t="n">
        <x:f>A2379</x:f>
        <x:v>46388</x:v>
      </x:c>
      <x:c r="F3505" s="7" t="n">
        <x:f>O2379</x:f>
        <x:v>3110.6776180698143</x:v>
      </x:c>
      <x:c r="G3505" s="7" t="n">
        <x:f>Q2379</x:f>
        <x:v>0</x:v>
      </x:c>
      <x:c r="H3505" s="7" t="n">
        <x:f>R2379</x:f>
        <x:v>0</x:v>
      </x:c>
      <x:c r="I3505" s="7" t="n">
        <x:f>SUMIFS('PO detail'!$W$847:$W$856,'PO detail'!$V$847:$V$856,"&gt;="&amp;E3505,'PO detail'!$V$847:$V$856,"&lt;"&amp;A3505)</x:f>
        <x:v>0</x:v>
      </x:c>
      <x:c r="J3505" s="7" t="n">
        <x:f>SUMIFS('PO detail'!$X$847:$X$856,'PO detail'!$V$847:$V$856,"&gt;="&amp;E3505,'PO detail'!$V$847:$V$856,"&lt;"&amp;A3505)</x:f>
        <x:v>0</x:v>
      </x:c>
      <x:c r="K3505" s="7" t="n">
        <x:f>SUMIFS('PO detail'!$Y$847:$Y$856,'PO detail'!$V$847:$V$856,"&gt;="&amp;E3505,'PO detail'!$V$847:$V$856,"&lt;"&amp;A3505)</x:f>
        <x:v>0</x:v>
      </x:c>
      <x:c r="L3505" s="7" t="n">
        <x:f>'Inventory detail'!F127*Summary!$K$5*(A3505-E3505)/Summary!$K$6</x:f>
        <x:v>2800.8213552361394</x:v>
      </x:c>
      <x:c r="M3505" s="7" t="n">
        <x:f>MAX(0,H3505-L3505)</x:f>
        <x:v>0</x:v>
      </x:c>
      <x:c r="N3505" s="7" t="n">
        <x:f>MAX(0,L3505-H3505)</x:f>
        <x:v>2800.8213552361394</x:v>
      </x:c>
      <x:c r="O3505" s="7" t="n">
        <x:f>MAX(0,F3505+I3505-N3505)</x:f>
        <x:v>309.8562628336749</x:v>
      </x:c>
      <x:c r="P3505" s="7" t="n">
        <x:f>MAX(0,N3505-F3505-I3505)</x:f>
        <x:v>0</x:v>
      </x:c>
      <x:c r="Q3505" s="7" t="n">
        <x:f>MAX(0,G3505+J3505-P3505)</x:f>
        <x:v>0</x:v>
      </x:c>
      <x:c r="R3505" s="7" t="n">
        <x:f>M3505+MAX(0,K3505-MAX(0,P3505-G3505-J3505))</x:f>
        <x:v>0</x:v>
      </x:c>
      <x:c r="S3505" s="7" t="n">
        <x:f>SUM(O3505,Q3505,R3505)</x:f>
        <x:v>309.8562628336749</x:v>
      </x:c>
      <x:c r="T3505" s="14" t="n">
        <x:f>'Inventory detail'!T127</x:f>
        <x:v>0.1321</x:v>
      </x:c>
      <x:c r="U3505" s="14" t="n">
        <x:f>'Inventory detail'!U127</x:f>
        <x:v>0.129506</x:v>
      </x:c>
      <x:c r="V3505" s="9" t="n">
        <x:f>O3505*T3505</x:f>
        <x:v>40.932012320328454</x:v>
      </x:c>
      <x:c r="W3505" s="9" t="n">
        <x:f>Q3505*T3505</x:f>
        <x:v>0</x:v>
      </x:c>
      <x:c r="X3505" s="9" t="n">
        <x:f>R3505*T3505</x:f>
        <x:v>0</x:v>
      </x:c>
      <x:c r="Y3505" s="9" t="n">
        <x:f>S3505*T3505</x:f>
        <x:v>40.932012320328454</x:v>
      </x:c>
      <x:c r="Z3505" s="9" t="n">
        <x:f>IF(ISNUMBER(U3505),S3505*(U3505-T3505),"n.a.")</x:f>
        <x:v>-0.8037671457905482</x:v>
      </x:c>
      <x:c r="AA3505" s="9" t="n">
        <x:f>IF(ISNUMBER(U3505),Y3505,0)</x:f>
        <x:v>40.932012320328454</x:v>
      </x:c>
      <x:c r="AB3505" s="7" t="n">
        <x:f>MAX(0,L3505-SUM(F3505:K3505))</x:f>
        <x:v>0</x:v>
      </x:c>
    </x:row>
    <x:row r="3506" ht="22" customHeight="1">
      <x:c r="A3506" s="18" t="n">
        <x:f>Summary!F$41</x:f>
        <x:v>46419</x:v>
      </x:c>
      <x:c r="B3506" s="2" t="str">
        <x:f>'Inventory detail'!A128</x:f>
        <x:v>COIL</x:v>
      </x:c>
      <x:c r="C3506" s="2" t="str">
        <x:f>'Inventory detail'!B128</x:f>
        <x:v>10</x:v>
      </x:c>
      <x:c r="D3506" s="2" t="str">
        <x:f>'Inventory detail'!C128</x:f>
        <x:v>9WHT12-4</x:v>
      </x:c>
      <x:c r="E3506" s="10" t="n">
        <x:f>A2380</x:f>
        <x:v>46388</x:v>
      </x:c>
      <x:c r="F3506" s="7" t="n">
        <x:f>O2380</x:f>
        <x:v>9633.666365503079</x:v>
      </x:c>
      <x:c r="G3506" s="7" t="n">
        <x:f>Q2380</x:f>
        <x:v>0</x:v>
      </x:c>
      <x:c r="H3506" s="7" t="n">
        <x:f>R2380</x:f>
        <x:v>0</x:v>
      </x:c>
      <x:c r="I3506" s="7" t="n">
        <x:f>SUMIFS('PO detail'!$W$585:$W$592,'PO detail'!$V$585:$V$592,"&gt;="&amp;E3506,'PO detail'!$V$585:$V$592,"&lt;"&amp;A3506)</x:f>
        <x:v>0</x:v>
      </x:c>
      <x:c r="J3506" s="7" t="n">
        <x:f>SUMIFS('PO detail'!$X$585:$X$592,'PO detail'!$V$585:$V$592,"&gt;="&amp;E3506,'PO detail'!$V$585:$V$592,"&lt;"&amp;A3506)</x:f>
        <x:v>0</x:v>
      </x:c>
      <x:c r="K3506" s="7" t="n">
        <x:f>SUMIFS('PO detail'!$Y$585:$Y$592,'PO detail'!$V$585:$V$592,"&gt;="&amp;E3506,'PO detail'!$V$585:$V$592,"&lt;"&amp;A3506)</x:f>
        <x:v>0</x:v>
      </x:c>
      <x:c r="L3506" s="7" t="n">
        <x:f>'Inventory detail'!F128*Summary!$K$5*(A3506-E3506)/Summary!$K$6</x:f>
        <x:v>2792.337412731006</x:v>
      </x:c>
      <x:c r="M3506" s="7" t="n">
        <x:f>MAX(0,H3506-L3506)</x:f>
        <x:v>0</x:v>
      </x:c>
      <x:c r="N3506" s="7" t="n">
        <x:f>MAX(0,L3506-H3506)</x:f>
        <x:v>2792.337412731006</x:v>
      </x:c>
      <x:c r="O3506" s="7" t="n">
        <x:f>MAX(0,F3506+I3506-N3506)</x:f>
        <x:v>6841.328952772073</x:v>
      </x:c>
      <x:c r="P3506" s="7" t="n">
        <x:f>MAX(0,N3506-F3506-I3506)</x:f>
        <x:v>0</x:v>
      </x:c>
      <x:c r="Q3506" s="7" t="n">
        <x:f>MAX(0,G3506+J3506-P3506)</x:f>
        <x:v>0</x:v>
      </x:c>
      <x:c r="R3506" s="7" t="n">
        <x:f>M3506+MAX(0,K3506-MAX(0,P3506-G3506-J3506))</x:f>
        <x:v>0</x:v>
      </x:c>
      <x:c r="S3506" s="7" t="n">
        <x:f>SUM(O3506,Q3506,R3506)</x:f>
        <x:v>6841.328952772073</x:v>
      </x:c>
      <x:c r="T3506" s="14" t="n">
        <x:f>'Inventory detail'!T128</x:f>
        <x:v>0.0478</x:v>
      </x:c>
      <x:c r="U3506" s="14" t="n">
        <x:f>'Inventory detail'!U128</x:f>
        <x:v>0.046852</x:v>
      </x:c>
      <x:c r="V3506" s="9" t="n">
        <x:f>O3506*T3506</x:f>
        <x:v>327.01552394250507</x:v>
      </x:c>
      <x:c r="W3506" s="9" t="n">
        <x:f>Q3506*T3506</x:f>
        <x:v>0</x:v>
      </x:c>
      <x:c r="X3506" s="9" t="n">
        <x:f>R3506*T3506</x:f>
        <x:v>0</x:v>
      </x:c>
      <x:c r="Y3506" s="9" t="n">
        <x:f>S3506*T3506</x:f>
        <x:v>327.01552394250507</x:v>
      </x:c>
      <x:c r="Z3506" s="9" t="n">
        <x:f>IF(ISNUMBER(U3506),S3506*(U3506-T3506),"n.a.")</x:f>
        <x:v>-6.485579847227955</x:v>
      </x:c>
      <x:c r="AA3506" s="9" t="n">
        <x:f>IF(ISNUMBER(U3506),Y3506,0)</x:f>
        <x:v>327.01552394250507</x:v>
      </x:c>
      <x:c r="AB3506" s="7" t="n">
        <x:f>MAX(0,L3506-SUM(F3506:K3506))</x:f>
        <x:v>0</x:v>
      </x:c>
    </x:row>
    <x:row r="3507" ht="22" customHeight="1">
      <x:c r="A3507" s="18" t="n">
        <x:f>Summary!F$41</x:f>
        <x:v>46419</x:v>
      </x:c>
      <x:c r="B3507" s="2" t="str">
        <x:f>'Inventory detail'!A129</x:f>
        <x:v>WIRE</x:v>
      </x:c>
      <x:c r="C3507" s="2" t="str">
        <x:f>'Inventory detail'!B129</x:f>
        <x:v>10</x:v>
      </x:c>
      <x:c r="D3507" s="2" t="str">
        <x:f>'Inventory detail'!C129</x:f>
        <x:v>DL001BLK</x:v>
      </x:c>
      <x:c r="E3507" s="10" t="n">
        <x:f>A2381</x:f>
        <x:v>46388</x:v>
      </x:c>
      <x:c r="F3507" s="7" t="n">
        <x:f>O2381</x:f>
        <x:v>22852.68780287474</x:v>
      </x:c>
      <x:c r="G3507" s="7" t="n">
        <x:f>Q2381</x:f>
        <x:v>0</x:v>
      </x:c>
      <x:c r="H3507" s="7" t="n">
        <x:f>R2381</x:f>
        <x:v>0</x:v>
      </x:c>
      <x:c r="I3507" s="7" t="n">
        <x:f>SUMIFS('PO detail'!$W$1861:$W$1865,'PO detail'!$V$1861:$V$1865,"&gt;="&amp;E3507,'PO detail'!$V$1861:$V$1865,"&lt;"&amp;A3507)</x:f>
        <x:v>0</x:v>
      </x:c>
      <x:c r="J3507" s="7" t="n">
        <x:f>SUMIFS('PO detail'!$X$1861:$X$1865,'PO detail'!$V$1861:$V$1865,"&gt;="&amp;E3507,'PO detail'!$V$1861:$V$1865,"&lt;"&amp;A3507)</x:f>
        <x:v>0</x:v>
      </x:c>
      <x:c r="K3507" s="7" t="n">
        <x:f>SUMIFS('PO detail'!$Y$1861:$Y$1865,'PO detail'!$V$1861:$V$1865,"&gt;="&amp;E3507,'PO detail'!$V$1861:$V$1865,"&lt;"&amp;A3507)</x:f>
        <x:v>0</x:v>
      </x:c>
      <x:c r="L3507" s="7" t="n">
        <x:f>'Inventory detail'!F129*Summary!$K$5*(A3507-E3507)/Summary!$K$6</x:f>
        <x:v>2766.865215605749</x:v>
      </x:c>
      <x:c r="M3507" s="7" t="n">
        <x:f>MAX(0,H3507-L3507)</x:f>
        <x:v>0</x:v>
      </x:c>
      <x:c r="N3507" s="7" t="n">
        <x:f>MAX(0,L3507-H3507)</x:f>
        <x:v>2766.865215605749</x:v>
      </x:c>
      <x:c r="O3507" s="7" t="n">
        <x:f>MAX(0,F3507+I3507-N3507)</x:f>
        <x:v>20085.82258726899</x:v>
      </x:c>
      <x:c r="P3507" s="7" t="n">
        <x:f>MAX(0,N3507-F3507-I3507)</x:f>
        <x:v>0</x:v>
      </x:c>
      <x:c r="Q3507" s="7" t="n">
        <x:f>MAX(0,G3507+J3507-P3507)</x:f>
        <x:v>0</x:v>
      </x:c>
      <x:c r="R3507" s="7" t="n">
        <x:f>M3507+MAX(0,K3507-MAX(0,P3507-G3507-J3507))</x:f>
        <x:v>0</x:v>
      </x:c>
      <x:c r="S3507" s="7" t="n">
        <x:f>SUM(O3507,Q3507,R3507)</x:f>
        <x:v>20085.82258726899</x:v>
      </x:c>
      <x:c r="T3507" s="14" t="n">
        <x:f>'Inventory detail'!T129</x:f>
        <x:v>0.19140000000000001</x:v>
      </x:c>
      <x:c r="U3507" s="14" t="n">
        <x:f>'Inventory detail'!U129</x:f>
        <x:v>0.19140000000000001</x:v>
      </x:c>
      <x:c r="V3507" s="9" t="n">
        <x:f>O3507*T3507</x:f>
        <x:v>3844.426443203285</x:v>
      </x:c>
      <x:c r="W3507" s="9" t="n">
        <x:f>Q3507*T3507</x:f>
        <x:v>0</x:v>
      </x:c>
      <x:c r="X3507" s="9" t="n">
        <x:f>R3507*T3507</x:f>
        <x:v>0</x:v>
      </x:c>
      <x:c r="Y3507" s="9" t="n">
        <x:f>S3507*T3507</x:f>
        <x:v>3844.426443203285</x:v>
      </x:c>
      <x:c r="Z3507" s="9" t="n">
        <x:f>IF(ISNUMBER(U3507),S3507*(U3507-T3507),"n.a.")</x:f>
        <x:v>0</x:v>
      </x:c>
      <x:c r="AA3507" s="9" t="n">
        <x:f>IF(ISNUMBER(U3507),Y3507,0)</x:f>
        <x:v>3844.426443203285</x:v>
      </x:c>
      <x:c r="AB3507" s="7" t="n">
        <x:f>MAX(0,L3507-SUM(F3507:K3507))</x:f>
        <x:v>0</x:v>
      </x:c>
    </x:row>
    <x:row r="3508" ht="22" customHeight="1">
      <x:c r="A3508" s="18" t="n">
        <x:f>Summary!F$41</x:f>
        <x:v>46419</x:v>
      </x:c>
      <x:c r="B3508" s="2" t="str">
        <x:f>'Inventory detail'!A130</x:f>
        <x:v>POUC</x:v>
      </x:c>
      <x:c r="C3508" s="2" t="str">
        <x:f>'Inventory detail'!B130</x:f>
        <x:v>30</x:v>
      </x:c>
      <x:c r="D3508" s="2" t="str">
        <x:f>'Inventory detail'!C130</x:f>
        <x:v>BUS5</x:v>
      </x:c>
      <x:c r="E3508" s="10" t="n">
        <x:f>A2382</x:f>
        <x:v>46388</x:v>
      </x:c>
      <x:c r="F3508" s="7" t="n">
        <x:f>O2382</x:f>
        <x:v>22125.67655030801</x:v>
      </x:c>
      <x:c r="G3508" s="7" t="n">
        <x:f>Q2382</x:f>
        <x:v>0</x:v>
      </x:c>
      <x:c r="H3508" s="7" t="n">
        <x:f>R2382</x:f>
        <x:v>0</x:v>
      </x:c>
      <x:c r="I3508" s="7" t="n">
        <x:f>SUMIFS('PO detail'!$W$1621:$W$1622,'PO detail'!$V$1621:$V$1622,"&gt;="&amp;E3508,'PO detail'!$V$1621:$V$1622,"&lt;"&amp;A3508)</x:f>
        <x:v>0</x:v>
      </x:c>
      <x:c r="J3508" s="7" t="n">
        <x:f>SUMIFS('PO detail'!$X$1621:$X$1622,'PO detail'!$V$1621:$V$1622,"&gt;="&amp;E3508,'PO detail'!$V$1621:$V$1622,"&lt;"&amp;A3508)</x:f>
        <x:v>0</x:v>
      </x:c>
      <x:c r="K3508" s="7" t="n">
        <x:f>SUMIFS('PO detail'!$Y$1621:$Y$1622,'PO detail'!$V$1621:$V$1622,"&gt;="&amp;E3508,'PO detail'!$V$1621:$V$1622,"&lt;"&amp;A3508)</x:f>
        <x:v>0</x:v>
      </x:c>
      <x:c r="L3508" s="7" t="n">
        <x:f>'Inventory detail'!F130*Summary!$K$5*(A3508-E3508)/Summary!$K$6</x:f>
        <x:v>2758.381273100616</x:v>
      </x:c>
      <x:c r="M3508" s="7" t="n">
        <x:f>MAX(0,H3508-L3508)</x:f>
        <x:v>0</x:v>
      </x:c>
      <x:c r="N3508" s="7" t="n">
        <x:f>MAX(0,L3508-H3508)</x:f>
        <x:v>2758.381273100616</x:v>
      </x:c>
      <x:c r="O3508" s="7" t="n">
        <x:f>MAX(0,F3508+I3508-N3508)</x:f>
        <x:v>19367.295277207395</x:v>
      </x:c>
      <x:c r="P3508" s="7" t="n">
        <x:f>MAX(0,N3508-F3508-I3508)</x:f>
        <x:v>0</x:v>
      </x:c>
      <x:c r="Q3508" s="7" t="n">
        <x:f>MAX(0,G3508+J3508-P3508)</x:f>
        <x:v>0</x:v>
      </x:c>
      <x:c r="R3508" s="7" t="n">
        <x:f>M3508+MAX(0,K3508-MAX(0,P3508-G3508-J3508))</x:f>
        <x:v>0</x:v>
      </x:c>
      <x:c r="S3508" s="7" t="n">
        <x:f>SUM(O3508,Q3508,R3508)</x:f>
        <x:v>19367.295277207395</x:v>
      </x:c>
      <x:c r="T3508" s="14" t="n">
        <x:f>'Inventory detail'!T130</x:f>
        <x:v>0.0069</x:v>
      </x:c>
      <x:c r="U3508" s="14" t="n">
        <x:f>'Inventory detail'!U130</x:f>
        <x:v>0.00759</x:v>
      </x:c>
      <x:c r="V3508" s="9" t="n">
        <x:f>O3508*T3508</x:f>
        <x:v>133.634337412731</x:v>
      </x:c>
      <x:c r="W3508" s="9" t="n">
        <x:f>Q3508*T3508</x:f>
        <x:v>0</x:v>
      </x:c>
      <x:c r="X3508" s="9" t="n">
        <x:f>R3508*T3508</x:f>
        <x:v>0</x:v>
      </x:c>
      <x:c r="Y3508" s="9" t="n">
        <x:f>S3508*T3508</x:f>
        <x:v>133.634337412731</x:v>
      </x:c>
      <x:c r="Z3508" s="9" t="n">
        <x:f>IF(ISNUMBER(U3508),S3508*(U3508-T3508),"n.a.")</x:f>
        <x:v>13.363433741273113</x:v>
      </x:c>
      <x:c r="AA3508" s="9" t="n">
        <x:f>IF(ISNUMBER(U3508),Y3508,0)</x:f>
        <x:v>133.634337412731</x:v>
      </x:c>
      <x:c r="AB3508" s="7" t="n">
        <x:f>MAX(0,L3508-SUM(F3508:K3508))</x:f>
        <x:v>0</x:v>
      </x:c>
    </x:row>
    <x:row r="3509" ht="22" customHeight="1">
      <x:c r="A3509" s="18" t="n">
        <x:f>Summary!F$41</x:f>
        <x:v>46419</x:v>
      </x:c>
      <x:c r="B3509" s="2" t="str">
        <x:f>'Inventory detail'!A131</x:f>
        <x:v>COIL</x:v>
      </x:c>
      <x:c r="C3509" s="2" t="str">
        <x:f>'Inventory detail'!B131</x:f>
        <x:v>60</x:v>
      </x:c>
      <x:c r="D3509" s="2" t="str">
        <x:f>'Inventory detail'!C131</x:f>
        <x:v>32BLK12-4</x:v>
      </x:c>
      <x:c r="E3509" s="10" t="n">
        <x:f>A2383</x:f>
        <x:v>46388</x:v>
      </x:c>
      <x:c r="F3509" s="7" t="n">
        <x:f>O2383</x:f>
        <x:v>5948.665297741274</x:v>
      </x:c>
      <x:c r="G3509" s="7" t="n">
        <x:f>Q2383</x:f>
        <x:v>0</x:v>
      </x:c>
      <x:c r="H3509" s="7" t="n">
        <x:f>R2383</x:f>
        <x:v>0</x:v>
      </x:c>
      <x:c r="I3509" s="7" t="n">
        <x:f>SUMIFS('PO detail'!$W$1279:$W$1288,'PO detail'!$V$1279:$V$1288,"&gt;="&amp;E3509,'PO detail'!$V$1279:$V$1288,"&lt;"&amp;A3509)</x:f>
        <x:v>0</x:v>
      </x:c>
      <x:c r="J3509" s="7" t="n">
        <x:f>SUMIFS('PO detail'!$X$1279:$X$1288,'PO detail'!$V$1279:$V$1288,"&gt;="&amp;E3509,'PO detail'!$V$1279:$V$1288,"&lt;"&amp;A3509)</x:f>
        <x:v>0</x:v>
      </x:c>
      <x:c r="K3509" s="7" t="n">
        <x:f>SUMIFS('PO detail'!$Y$1279:$Y$1288,'PO detail'!$V$1279:$V$1288,"&gt;="&amp;E3509,'PO detail'!$V$1279:$V$1288,"&lt;"&amp;A3509)</x:f>
        <x:v>0</x:v>
      </x:c>
      <x:c r="L3509" s="7" t="n">
        <x:f>'Inventory detail'!F131*Summary!$K$5*(A3509-E3509)/Summary!$K$6</x:f>
        <x:v>2749.8973305954823</x:v>
      </x:c>
      <x:c r="M3509" s="7" t="n">
        <x:f>MAX(0,H3509-L3509)</x:f>
        <x:v>0</x:v>
      </x:c>
      <x:c r="N3509" s="7" t="n">
        <x:f>MAX(0,L3509-H3509)</x:f>
        <x:v>2749.8973305954823</x:v>
      </x:c>
      <x:c r="O3509" s="7" t="n">
        <x:f>MAX(0,F3509+I3509-N3509)</x:f>
        <x:v>3198.7679671457918</x:v>
      </x:c>
      <x:c r="P3509" s="7" t="n">
        <x:f>MAX(0,N3509-F3509-I3509)</x:f>
        <x:v>0</x:v>
      </x:c>
      <x:c r="Q3509" s="7" t="n">
        <x:f>MAX(0,G3509+J3509-P3509)</x:f>
        <x:v>0</x:v>
      </x:c>
      <x:c r="R3509" s="7" t="n">
        <x:f>M3509+MAX(0,K3509-MAX(0,P3509-G3509-J3509))</x:f>
        <x:v>0</x:v>
      </x:c>
      <x:c r="S3509" s="7" t="n">
        <x:f>SUM(O3509,Q3509,R3509)</x:f>
        <x:v>3198.7679671457918</x:v>
      </x:c>
      <x:c r="T3509" s="14" t="n">
        <x:f>'Inventory detail'!T131</x:f>
        <x:v>0.1997</x:v>
      </x:c>
      <x:c r="U3509" s="14" t="n">
        <x:f>'Inventory detail'!U131</x:f>
        <x:v>0.1956955</x:v>
      </x:c>
      <x:c r="V3509" s="9" t="n">
        <x:f>O3509*T3509</x:f>
        <x:v>638.7939630390146</x:v>
      </x:c>
      <x:c r="W3509" s="9" t="n">
        <x:f>Q3509*T3509</x:f>
        <x:v>0</x:v>
      </x:c>
      <x:c r="X3509" s="9" t="n">
        <x:f>R3509*T3509</x:f>
        <x:v>0</x:v>
      </x:c>
      <x:c r="Y3509" s="9" t="n">
        <x:f>S3509*T3509</x:f>
        <x:v>638.7939630390146</x:v>
      </x:c>
      <x:c r="Z3509" s="9" t="n">
        <x:f>IF(ISNUMBER(U3509),S3509*(U3509-T3509),"n.a.")</x:f>
        <x:v>-12.809466324435304</x:v>
      </x:c>
      <x:c r="AA3509" s="9" t="n">
        <x:f>IF(ISNUMBER(U3509),Y3509,0)</x:f>
        <x:v>638.7939630390146</x:v>
      </x:c>
      <x:c r="AB3509" s="7" t="n">
        <x:f>MAX(0,L3509-SUM(F3509:K3509))</x:f>
        <x:v>0</x:v>
      </x:c>
    </x:row>
    <x:row r="3510" ht="22" customHeight="1">
      <x:c r="A3510" s="18" t="n">
        <x:f>Summary!F$41</x:f>
        <x:v>46419</x:v>
      </x:c>
      <x:c r="B3510" s="2" t="str">
        <x:f>'Inventory detail'!A132</x:f>
        <x:v>COIL</x:v>
      </x:c>
      <x:c r="C3510" s="2" t="str">
        <x:f>'Inventory detail'!B132</x:f>
        <x:v>10</x:v>
      </x:c>
      <x:c r="D3510" s="2" t="str">
        <x:f>'Inventory detail'!C132</x:f>
        <x:v>10NAV12-4</x:v>
      </x:c>
      <x:c r="E3510" s="10" t="n">
        <x:f>A2384</x:f>
        <x:v>46388</x:v>
      </x:c>
      <x:c r="F3510" s="7" t="n">
        <x:f>O2384</x:f>
        <x:v>3540.6478850102667</x:v>
      </x:c>
      <x:c r="G3510" s="7" t="n">
        <x:f>Q2384</x:f>
        <x:v>0</x:v>
      </x:c>
      <x:c r="H3510" s="7" t="n">
        <x:f>R2384</x:f>
        <x:v>0</x:v>
      </x:c>
      <x:c r="I3510" s="7" t="n">
        <x:f>SUMIFS('PO detail'!$W$37:$W$42,'PO detail'!$V$37:$V$42,"&gt;="&amp;E3510,'PO detail'!$V$37:$V$42,"&lt;"&amp;A3510)</x:f>
        <x:v>0</x:v>
      </x:c>
      <x:c r="J3510" s="7" t="n">
        <x:f>SUMIFS('PO detail'!$X$37:$X$42,'PO detail'!$V$37:$V$42,"&gt;="&amp;E3510,'PO detail'!$V$37:$V$42,"&lt;"&amp;A3510)</x:f>
        <x:v>0</x:v>
      </x:c>
      <x:c r="K3510" s="7" t="n">
        <x:f>SUMIFS('PO detail'!$Y$37:$Y$42,'PO detail'!$V$37:$V$42,"&gt;="&amp;E3510,'PO detail'!$V$37:$V$42,"&lt;"&amp;A3510)</x:f>
        <x:v>0</x:v>
      </x:c>
      <x:c r="L3510" s="7" t="n">
        <x:f>'Inventory detail'!F132*Summary!$K$5*(A3510-E3510)/Summary!$K$6</x:f>
        <x:v>2715.9513757700206</x:v>
      </x:c>
      <x:c r="M3510" s="7" t="n">
        <x:f>MAX(0,H3510-L3510)</x:f>
        <x:v>0</x:v>
      </x:c>
      <x:c r="N3510" s="7" t="n">
        <x:f>MAX(0,L3510-H3510)</x:f>
        <x:v>2715.9513757700206</x:v>
      </x:c>
      <x:c r="O3510" s="7" t="n">
        <x:f>MAX(0,F3510+I3510-N3510)</x:f>
        <x:v>824.6965092402461</x:v>
      </x:c>
      <x:c r="P3510" s="7" t="n">
        <x:f>MAX(0,N3510-F3510-I3510)</x:f>
        <x:v>0</x:v>
      </x:c>
      <x:c r="Q3510" s="7" t="n">
        <x:f>MAX(0,G3510+J3510-P3510)</x:f>
        <x:v>0</x:v>
      </x:c>
      <x:c r="R3510" s="7" t="n">
        <x:f>M3510+MAX(0,K3510-MAX(0,P3510-G3510-J3510))</x:f>
        <x:v>0</x:v>
      </x:c>
      <x:c r="S3510" s="7" t="n">
        <x:f>SUM(O3510,Q3510,R3510)</x:f>
        <x:v>824.6965092402461</x:v>
      </x:c>
      <x:c r="T3510" s="14" t="n">
        <x:f>'Inventory detail'!T132</x:f>
        <x:v>0.0584</x:v>
      </x:c>
      <x:c r="U3510" s="14" t="n">
        <x:f>'Inventory detail'!U132</x:f>
        <x:v>0.057239</x:v>
      </x:c>
      <x:c r="V3510" s="9" t="n">
        <x:f>O3510*T3510</x:f>
        <x:v>48.16227613963037</x:v>
      </x:c>
      <x:c r="W3510" s="9" t="n">
        <x:f>Q3510*T3510</x:f>
        <x:v>0</x:v>
      </x:c>
      <x:c r="X3510" s="9" t="n">
        <x:f>R3510*T3510</x:f>
        <x:v>0</x:v>
      </x:c>
      <x:c r="Y3510" s="9" t="n">
        <x:f>S3510*T3510</x:f>
        <x:v>48.16227613963037</x:v>
      </x:c>
      <x:c r="Z3510" s="9" t="n">
        <x:f>IF(ISNUMBER(U3510),S3510*(U3510-T3510),"n.a.")</x:f>
        <x:v>-0.9574726472279276</x:v>
      </x:c>
      <x:c r="AA3510" s="9" t="n">
        <x:f>IF(ISNUMBER(U3510),Y3510,0)</x:f>
        <x:v>48.16227613963037</x:v>
      </x:c>
      <x:c r="AB3510" s="7" t="n">
        <x:f>MAX(0,L3510-SUM(F3510:K3510))</x:f>
        <x:v>0</x:v>
      </x:c>
    </x:row>
    <x:row r="3511" ht="22" customHeight="1">
      <x:c r="A3511" s="18" t="n">
        <x:f>Summary!F$41</x:f>
        <x:v>46419</x:v>
      </x:c>
      <x:c r="B3511" s="2" t="str">
        <x:f>'Inventory detail'!A133</x:f>
        <x:v>COIL</x:v>
      </x:c>
      <x:c r="C3511" s="2" t="str">
        <x:f>'Inventory detail'!B133</x:f>
        <x:v>10</x:v>
      </x:c>
      <x:c r="D3511" s="2" t="str">
        <x:f>'Inventory detail'!C133</x:f>
        <x:v>6NAV12-4</x:v>
      </x:c>
      <x:c r="E3511" s="10" t="n">
        <x:f>A2385</x:f>
        <x:v>46388</x:v>
      </x:c>
      <x:c r="F3511" s="7" t="n">
        <x:f>O2385</x:f>
        <x:v>15040.647885010267</x:v>
      </x:c>
      <x:c r="G3511" s="7" t="n">
        <x:f>Q2385</x:f>
        <x:v>0</x:v>
      </x:c>
      <x:c r="H3511" s="7" t="n">
        <x:f>R2385</x:f>
        <x:v>0</x:v>
      </x:c>
      <x:c r="I3511" s="7" t="n">
        <x:f>SUMIFS('PO detail'!$W$459:$W$466,'PO detail'!$V$459:$V$466,"&gt;="&amp;E3511,'PO detail'!$V$459:$V$466,"&lt;"&amp;A3511)</x:f>
        <x:v>0</x:v>
      </x:c>
      <x:c r="J3511" s="7" t="n">
        <x:f>SUMIFS('PO detail'!$X$459:$X$466,'PO detail'!$V$459:$V$466,"&gt;="&amp;E3511,'PO detail'!$V$459:$V$466,"&lt;"&amp;A3511)</x:f>
        <x:v>0</x:v>
      </x:c>
      <x:c r="K3511" s="7" t="n">
        <x:f>SUMIFS('PO detail'!$Y$459:$Y$466,'PO detail'!$V$459:$V$466,"&gt;="&amp;E3511,'PO detail'!$V$459:$V$466,"&lt;"&amp;A3511)</x:f>
        <x:v>0</x:v>
      </x:c>
      <x:c r="L3511" s="7" t="n">
        <x:f>'Inventory detail'!F133*Summary!$K$5*(A3511-E3511)/Summary!$K$6</x:f>
        <x:v>2715.9513757700206</x:v>
      </x:c>
      <x:c r="M3511" s="7" t="n">
        <x:f>MAX(0,H3511-L3511)</x:f>
        <x:v>0</x:v>
      </x:c>
      <x:c r="N3511" s="7" t="n">
        <x:f>MAX(0,L3511-H3511)</x:f>
        <x:v>2715.9513757700206</x:v>
      </x:c>
      <x:c r="O3511" s="7" t="n">
        <x:f>MAX(0,F3511+I3511-N3511)</x:f>
        <x:v>12324.696509240246</x:v>
      </x:c>
      <x:c r="P3511" s="7" t="n">
        <x:f>MAX(0,N3511-F3511-I3511)</x:f>
        <x:v>0</x:v>
      </x:c>
      <x:c r="Q3511" s="7" t="n">
        <x:f>MAX(0,G3511+J3511-P3511)</x:f>
        <x:v>0</x:v>
      </x:c>
      <x:c r="R3511" s="7" t="n">
        <x:f>M3511+MAX(0,K3511-MAX(0,P3511-G3511-J3511))</x:f>
        <x:v>0</x:v>
      </x:c>
      <x:c r="S3511" s="7" t="n">
        <x:f>SUM(O3511,Q3511,R3511)</x:f>
        <x:v>12324.696509240246</x:v>
      </x:c>
      <x:c r="T3511" s="14" t="n">
        <x:f>'Inventory detail'!T133</x:f>
        <x:v>0.0365</x:v>
      </x:c>
      <x:c r="U3511" s="14" t="n">
        <x:f>'Inventory detail'!U133</x:f>
        <x:v>0.0356915</x:v>
      </x:c>
      <x:c r="V3511" s="9" t="n">
        <x:f>O3511*T3511</x:f>
        <x:v>449.8514225872689</x:v>
      </x:c>
      <x:c r="W3511" s="9" t="n">
        <x:f>Q3511*T3511</x:f>
        <x:v>0</x:v>
      </x:c>
      <x:c r="X3511" s="9" t="n">
        <x:f>R3511*T3511</x:f>
        <x:v>0</x:v>
      </x:c>
      <x:c r="Y3511" s="9" t="n">
        <x:f>S3511*T3511</x:f>
        <x:v>449.8514225872689</x:v>
      </x:c>
      <x:c r="Z3511" s="9" t="n">
        <x:f>IF(ISNUMBER(U3511),S3511*(U3511-T3511),"n.a.")</x:f>
        <x:v>-9.964517127720699</x:v>
      </x:c>
      <x:c r="AA3511" s="9" t="n">
        <x:f>IF(ISNUMBER(U3511),Y3511,0)</x:f>
        <x:v>449.8514225872689</x:v>
      </x:c>
      <x:c r="AB3511" s="7" t="n">
        <x:f>MAX(0,L3511-SUM(F3511:K3511))</x:f>
        <x:v>0</x:v>
      </x:c>
    </x:row>
    <x:row r="3512" ht="22" customHeight="1">
      <x:c r="A3512" s="18" t="n">
        <x:f>Summary!F$41</x:f>
        <x:v>46419</x:v>
      </x:c>
      <x:c r="B3512" s="2" t="str">
        <x:f>'Inventory detail'!A134</x:f>
        <x:v>COIL</x:v>
      </x:c>
      <x:c r="C3512" s="2" t="str">
        <x:f>'Inventory detail'!B134</x:f>
        <x:v>30</x:v>
      </x:c>
      <x:c r="D3512" s="2" t="str">
        <x:f>'Inventory detail'!C134</x:f>
        <x:v>13BLK12-4</x:v>
      </x:c>
      <x:c r="E3512" s="10" t="n">
        <x:f>A2386</x:f>
        <x:v>46388</x:v>
      </x:c>
      <x:c r="F3512" s="7" t="n">
        <x:f>O2386</x:f>
        <x:v>7663.664229979466</x:v>
      </x:c>
      <x:c r="G3512" s="7" t="n">
        <x:f>Q2386</x:f>
        <x:v>0</x:v>
      </x:c>
      <x:c r="H3512" s="7" t="n">
        <x:f>R2386</x:f>
        <x:v>0</x:v>
      </x:c>
      <x:c r="I3512" s="7" t="n">
        <x:f>SUMIFS('PO detail'!$W$750:$W$756,'PO detail'!$V$750:$V$756,"&gt;="&amp;E3512,'PO detail'!$V$750:$V$756,"&lt;"&amp;A3512)</x:f>
        <x:v>0</x:v>
      </x:c>
      <x:c r="J3512" s="7" t="n">
        <x:f>SUMIFS('PO detail'!$X$750:$X$756,'PO detail'!$V$750:$V$756,"&gt;="&amp;E3512,'PO detail'!$V$750:$V$756,"&lt;"&amp;A3512)</x:f>
        <x:v>0</x:v>
      </x:c>
      <x:c r="K3512" s="7" t="n">
        <x:f>SUMIFS('PO detail'!$Y$750:$Y$756,'PO detail'!$V$750:$V$756,"&gt;="&amp;E3512,'PO detail'!$V$750:$V$756,"&lt;"&amp;A3512)</x:f>
        <x:v>0</x:v>
      </x:c>
      <x:c r="L3512" s="7" t="n">
        <x:f>'Inventory detail'!F134*Summary!$K$5*(A3512-E3512)/Summary!$K$6</x:f>
        <x:v>2707.457248459959</x:v>
      </x:c>
      <x:c r="M3512" s="7" t="n">
        <x:f>MAX(0,H3512-L3512)</x:f>
        <x:v>0</x:v>
      </x:c>
      <x:c r="N3512" s="7" t="n">
        <x:f>MAX(0,L3512-H3512)</x:f>
        <x:v>2707.457248459959</x:v>
      </x:c>
      <x:c r="O3512" s="7" t="n">
        <x:f>MAX(0,F3512+I3512-N3512)</x:f>
        <x:v>4956.206981519506</x:v>
      </x:c>
      <x:c r="P3512" s="7" t="n">
        <x:f>MAX(0,N3512-F3512-I3512)</x:f>
        <x:v>0</x:v>
      </x:c>
      <x:c r="Q3512" s="7" t="n">
        <x:f>MAX(0,G3512+J3512-P3512)</x:f>
        <x:v>0</x:v>
      </x:c>
      <x:c r="R3512" s="7" t="n">
        <x:f>M3512+MAX(0,K3512-MAX(0,P3512-G3512-J3512))</x:f>
        <x:v>0</x:v>
      </x:c>
      <x:c r="S3512" s="7" t="n">
        <x:f>SUM(O3512,Q3512,R3512)</x:f>
        <x:v>4956.206981519506</x:v>
      </x:c>
      <x:c r="T3512" s="14" t="n">
        <x:f>'Inventory detail'!T134</x:f>
        <x:v>0.0674</x:v>
      </x:c>
      <x:c r="U3512" s="14" t="n">
        <x:f>'Inventory detail'!U134</x:f>
        <x:v>0.0659685</x:v>
      </x:c>
      <x:c r="V3512" s="9" t="n">
        <x:f>O3512*T3512</x:f>
        <x:v>334.04835055441475</x:v>
      </x:c>
      <x:c r="W3512" s="9" t="n">
        <x:f>Q3512*T3512</x:f>
        <x:v>0</x:v>
      </x:c>
      <x:c r="X3512" s="9" t="n">
        <x:f>R3512*T3512</x:f>
        <x:v>0</x:v>
      </x:c>
      <x:c r="Y3512" s="9" t="n">
        <x:f>S3512*T3512</x:f>
        <x:v>334.04835055441475</x:v>
      </x:c>
      <x:c r="Z3512" s="9" t="n">
        <x:f>IF(ISNUMBER(U3512),S3512*(U3512-T3512),"n.a.")</x:f>
        <x:v>-7.0948102940451845</x:v>
      </x:c>
      <x:c r="AA3512" s="9" t="n">
        <x:f>IF(ISNUMBER(U3512),Y3512,0)</x:f>
        <x:v>334.04835055441475</x:v>
      </x:c>
      <x:c r="AB3512" s="7" t="n">
        <x:f>MAX(0,L3512-SUM(F3512:K3512))</x:f>
        <x:v>0</x:v>
      </x:c>
    </x:row>
    <x:row r="3513" ht="22" customHeight="1">
      <x:c r="A3513" s="18" t="n">
        <x:f>Summary!F$41</x:f>
        <x:v>46419</x:v>
      </x:c>
      <x:c r="B3513" s="2" t="str">
        <x:f>'Inventory detail'!A135</x:f>
        <x:v>COIL</x:v>
      </x:c>
      <x:c r="C3513" s="2" t="str">
        <x:f>'Inventory detail'!B135</x:f>
        <x:v>60</x:v>
      </x:c>
      <x:c r="D3513" s="2" t="str">
        <x:f>'Inventory detail'!C135</x:f>
        <x:v>10CLR12-4</x:v>
      </x:c>
      <x:c r="E3513" s="10" t="n">
        <x:f>A2387</x:f>
        <x:v>46388</x:v>
      </x:c>
      <x:c r="F3513" s="7" t="n">
        <x:f>O2387</x:f>
        <x:v>5932.658069815194</x:v>
      </x:c>
      <x:c r="G3513" s="7" t="n">
        <x:f>Q2387</x:f>
        <x:v>0</x:v>
      </x:c>
      <x:c r="H3513" s="7" t="n">
        <x:f>R2387</x:f>
        <x:v>0</x:v>
      </x:c>
      <x:c r="I3513" s="7" t="n">
        <x:f>SUMIFS('PO detail'!$W$1019:$W$1023,'PO detail'!$V$1019:$V$1023,"&gt;="&amp;E3513,'PO detail'!$V$1019:$V$1023,"&lt;"&amp;A3513)</x:f>
        <x:v>0</x:v>
      </x:c>
      <x:c r="J3513" s="7" t="n">
        <x:f>SUMIFS('PO detail'!$X$1019:$X$1023,'PO detail'!$V$1019:$V$1023,"&gt;="&amp;E3513,'PO detail'!$V$1019:$V$1023,"&lt;"&amp;A3513)</x:f>
        <x:v>0</x:v>
      </x:c>
      <x:c r="K3513" s="7" t="n">
        <x:f>SUMIFS('PO detail'!$Y$1019:$Y$1023,'PO detail'!$V$1019:$V$1023,"&gt;="&amp;E3513,'PO detail'!$V$1019:$V$1023,"&lt;"&amp;A3513)</x:f>
        <x:v>0</x:v>
      </x:c>
      <x:c r="L3513" s="7" t="n">
        <x:f>'Inventory detail'!F135*Summary!$K$5*(A3513-E3513)/Summary!$K$6</x:f>
        <x:v>2681.9952361396304</x:v>
      </x:c>
      <x:c r="M3513" s="7" t="n">
        <x:f>MAX(0,H3513-L3513)</x:f>
        <x:v>0</x:v>
      </x:c>
      <x:c r="N3513" s="7" t="n">
        <x:f>MAX(0,L3513-H3513)</x:f>
        <x:v>2681.9952361396304</x:v>
      </x:c>
      <x:c r="O3513" s="7" t="n">
        <x:f>MAX(0,F3513+I3513-N3513)</x:f>
        <x:v>3250.6628336755634</x:v>
      </x:c>
      <x:c r="P3513" s="7" t="n">
        <x:f>MAX(0,N3513-F3513-I3513)</x:f>
        <x:v>0</x:v>
      </x:c>
      <x:c r="Q3513" s="7" t="n">
        <x:f>MAX(0,G3513+J3513-P3513)</x:f>
        <x:v>0</x:v>
      </x:c>
      <x:c r="R3513" s="7" t="n">
        <x:f>M3513+MAX(0,K3513-MAX(0,P3513-G3513-J3513))</x:f>
        <x:v>0</x:v>
      </x:c>
      <x:c r="S3513" s="7" t="n">
        <x:f>SUM(O3513,Q3513,R3513)</x:f>
        <x:v>3250.6628336755634</x:v>
      </x:c>
      <x:c r="T3513" s="14" t="n">
        <x:f>'Inventory detail'!T135</x:f>
        <x:v>0.0584</x:v>
      </x:c>
      <x:c r="U3513" s="14" t="n">
        <x:f>'Inventory detail'!U135</x:f>
        <x:v>0.057239</x:v>
      </x:c>
      <x:c r="V3513" s="9" t="n">
        <x:f>O3513*T3513</x:f>
        <x:v>189.8387094866529</x:v>
      </x:c>
      <x:c r="W3513" s="9" t="n">
        <x:f>Q3513*T3513</x:f>
        <x:v>0</x:v>
      </x:c>
      <x:c r="X3513" s="9" t="n">
        <x:f>R3513*T3513</x:f>
        <x:v>0</x:v>
      </x:c>
      <x:c r="Y3513" s="9" t="n">
        <x:f>S3513*T3513</x:f>
        <x:v>189.8387094866529</x:v>
      </x:c>
      <x:c r="Z3513" s="9" t="n">
        <x:f>IF(ISNUMBER(U3513),S3513*(U3513-T3513),"n.a.")</x:f>
        <x:v>-3.7740195498973366</x:v>
      </x:c>
      <x:c r="AA3513" s="9" t="n">
        <x:f>IF(ISNUMBER(U3513),Y3513,0)</x:f>
        <x:v>189.8387094866529</x:v>
      </x:c>
      <x:c r="AB3513" s="7" t="n">
        <x:f>MAX(0,L3513-SUM(F3513:K3513))</x:f>
        <x:v>0</x:v>
      </x:c>
    </x:row>
    <x:row r="3514" ht="22" customHeight="1">
      <x:c r="A3514" s="18" t="n">
        <x:f>Summary!F$41</x:f>
        <x:v>46419</x:v>
      </x:c>
      <x:c r="B3514" s="2" t="str">
        <x:f>'Inventory detail'!A136</x:f>
        <x:v>WIRE</x:v>
      </x:c>
      <x:c r="C3514" s="2" t="str">
        <x:f>'Inventory detail'!B136</x:f>
        <x:v>10</x:v>
      </x:c>
      <x:c r="D3514" s="2" t="str">
        <x:f>'Inventory detail'!C136</x:f>
        <x:v>DL916WHT</x:v>
      </x:c>
      <x:c r="E3514" s="10" t="n">
        <x:f>A2388</x:f>
        <x:v>46388</x:v>
      </x:c>
      <x:c r="F3514" s="7" t="n">
        <x:f>O2388</x:f>
        <x:v>14147.657002053389</x:v>
      </x:c>
      <x:c r="G3514" s="7" t="n">
        <x:f>Q2388</x:f>
        <x:v>0</x:v>
      </x:c>
      <x:c r="H3514" s="7" t="n">
        <x:f>R2388</x:f>
        <x:v>0</x:v>
      </x:c>
      <x:c r="I3514" s="7" t="n">
        <x:f>SUMIFS('PO detail'!$W$2039:$W$2042,'PO detail'!$V$2039:$V$2042,"&gt;="&amp;E3514,'PO detail'!$V$2039:$V$2042,"&lt;"&amp;A3514)</x:f>
        <x:v>0</x:v>
      </x:c>
      <x:c r="J3514" s="7" t="n">
        <x:f>SUMIFS('PO detail'!$X$2039:$X$2042,'PO detail'!$V$2039:$V$2042,"&gt;="&amp;E3514,'PO detail'!$V$2039:$V$2042,"&lt;"&amp;A3514)</x:f>
        <x:v>0</x:v>
      </x:c>
      <x:c r="K3514" s="7" t="n">
        <x:f>SUMIFS('PO detail'!$Y$2039:$Y$2042,'PO detail'!$V$2039:$V$2042,"&gt;="&amp;E3514,'PO detail'!$V$2039:$V$2042,"&lt;"&amp;A3514)</x:f>
        <x:v>0</x:v>
      </x:c>
      <x:c r="L3514" s="7" t="n">
        <x:f>'Inventory detail'!F136*Summary!$K$5*(A3514-E3514)/Summary!$K$6</x:f>
        <x:v>2639.5551540041065</x:v>
      </x:c>
      <x:c r="M3514" s="7" t="n">
        <x:f>MAX(0,H3514-L3514)</x:f>
        <x:v>0</x:v>
      </x:c>
      <x:c r="N3514" s="7" t="n">
        <x:f>MAX(0,L3514-H3514)</x:f>
        <x:v>2639.5551540041065</x:v>
      </x:c>
      <x:c r="O3514" s="7" t="n">
        <x:f>MAX(0,F3514+I3514-N3514)</x:f>
        <x:v>11508.101848049282</x:v>
      </x:c>
      <x:c r="P3514" s="7" t="n">
        <x:f>MAX(0,N3514-F3514-I3514)</x:f>
        <x:v>0</x:v>
      </x:c>
      <x:c r="Q3514" s="7" t="n">
        <x:f>MAX(0,G3514+J3514-P3514)</x:f>
        <x:v>0</x:v>
      </x:c>
      <x:c r="R3514" s="7" t="n">
        <x:f>M3514+MAX(0,K3514-MAX(0,P3514-G3514-J3514))</x:f>
        <x:v>0</x:v>
      </x:c>
      <x:c r="S3514" s="7" t="n">
        <x:f>SUM(O3514,Q3514,R3514)</x:f>
        <x:v>11508.101848049282</x:v>
      </x:c>
      <x:c r="T3514" s="14" t="n">
        <x:f>'Inventory detail'!T136</x:f>
        <x:v>0.1041</x:v>
      </x:c>
      <x:c r="U3514" s="14" t="n">
        <x:f>'Inventory detail'!U136</x:f>
        <x:v>0.1041</x:v>
      </x:c>
      <x:c r="V3514" s="9" t="n">
        <x:f>O3514*T3514</x:f>
        <x:v>1197.9934023819303</x:v>
      </x:c>
      <x:c r="W3514" s="9" t="n">
        <x:f>Q3514*T3514</x:f>
        <x:v>0</x:v>
      </x:c>
      <x:c r="X3514" s="9" t="n">
        <x:f>R3514*T3514</x:f>
        <x:v>0</x:v>
      </x:c>
      <x:c r="Y3514" s="9" t="n">
        <x:f>S3514*T3514</x:f>
        <x:v>1197.9934023819303</x:v>
      </x:c>
      <x:c r="Z3514" s="9" t="n">
        <x:f>IF(ISNUMBER(U3514),S3514*(U3514-T3514),"n.a.")</x:f>
        <x:v>0</x:v>
      </x:c>
      <x:c r="AA3514" s="9" t="n">
        <x:f>IF(ISNUMBER(U3514),Y3514,0)</x:f>
        <x:v>1197.9934023819303</x:v>
      </x:c>
      <x:c r="AB3514" s="7" t="n">
        <x:f>MAX(0,L3514-SUM(F3514:K3514))</x:f>
        <x:v>0</x:v>
      </x:c>
    </x:row>
    <x:row r="3515" ht="22" customHeight="1">
      <x:c r="A3515" s="18" t="n">
        <x:f>Summary!F$41</x:f>
        <x:v>46419</x:v>
      </x:c>
      <x:c r="B3515" s="2" t="str">
        <x:f>'Inventory detail'!A137</x:f>
        <x:v>WIRE</x:v>
      </x:c>
      <x:c r="C3515" s="2" t="str">
        <x:f>'Inventory detail'!B137</x:f>
        <x:v>30</x:v>
      </x:c>
      <x:c r="D3515" s="2" t="str">
        <x:f>'Inventory detail'!C137</x:f>
        <x:v>DL038BLK</x:v>
      </x:c>
      <x:c r="E3515" s="10" t="n">
        <x:f>A2389</x:f>
        <x:v>46388</x:v>
      </x:c>
      <x:c r="F3515" s="7" t="n">
        <x:f>O2389</x:f>
        <x:v>0</x:v>
      </x:c>
      <x:c r="G3515" s="7" t="n">
        <x:f>Q2389</x:f>
        <x:v>0</x:v>
      </x:c>
      <x:c r="H3515" s="7" t="n">
        <x:f>R2389</x:f>
        <x:v>3370.645749486653</x:v>
      </x:c>
      <x:c r="I3515" s="7" t="n">
        <x:f>0</x:f>
        <x:v>0</x:v>
      </x:c>
      <x:c r="J3515" s="7" t="n">
        <x:f>0</x:f>
        <x:v>0</x:v>
      </x:c>
      <x:c r="K3515" s="7" t="n">
        <x:f>0</x:f>
        <x:v>0</x:v>
      </x:c>
      <x:c r="L3515" s="7" t="n">
        <x:f>'Inventory detail'!F137*Summary!$K$5*(A3515-E3515)/Summary!$K$6</x:f>
        <x:v>2631.0712114989733</x:v>
      </x:c>
      <x:c r="M3515" s="7" t="n">
        <x:f>MAX(0,H3515-L3515)</x:f>
        <x:v>739.5745379876798</x:v>
      </x:c>
      <x:c r="N3515" s="7" t="n">
        <x:f>MAX(0,L3515-H3515)</x:f>
        <x:v>0</x:v>
      </x:c>
      <x:c r="O3515" s="7" t="n">
        <x:f>MAX(0,F3515+I3515-N3515)</x:f>
        <x:v>0</x:v>
      </x:c>
      <x:c r="P3515" s="7" t="n">
        <x:f>MAX(0,N3515-F3515-I3515)</x:f>
        <x:v>0</x:v>
      </x:c>
      <x:c r="Q3515" s="7" t="n">
        <x:f>MAX(0,G3515+J3515-P3515)</x:f>
        <x:v>0</x:v>
      </x:c>
      <x:c r="R3515" s="7" t="n">
        <x:f>M3515+MAX(0,K3515-MAX(0,P3515-G3515-J3515))</x:f>
        <x:v>739.5745379876798</x:v>
      </x:c>
      <x:c r="S3515" s="7" t="n">
        <x:f>SUM(O3515,Q3515,R3515)</x:f>
        <x:v>739.5745379876798</x:v>
      </x:c>
      <x:c r="T3515" s="14" t="n">
        <x:f>'Inventory detail'!T137</x:f>
        <x:v>0.056299999999999996</x:v>
      </x:c>
      <x:c r="U3515" s="14" t="n">
        <x:f>'Inventory detail'!U137</x:f>
        <x:v>0.056299999999999996</x:v>
      </x:c>
      <x:c r="V3515" s="9" t="n">
        <x:f>O3515*T3515</x:f>
        <x:v>0</x:v>
      </x:c>
      <x:c r="W3515" s="9" t="n">
        <x:f>Q3515*T3515</x:f>
        <x:v>0</x:v>
      </x:c>
      <x:c r="X3515" s="9" t="n">
        <x:f>R3515*T3515</x:f>
        <x:v>41.63804648870637</x:v>
      </x:c>
      <x:c r="Y3515" s="9" t="n">
        <x:f>S3515*T3515</x:f>
        <x:v>41.63804648870637</x:v>
      </x:c>
      <x:c r="Z3515" s="9" t="n">
        <x:f>IF(ISNUMBER(U3515),S3515*(U3515-T3515),"n.a.")</x:f>
        <x:v>0</x:v>
      </x:c>
      <x:c r="AA3515" s="9" t="n">
        <x:f>IF(ISNUMBER(U3515),Y3515,0)</x:f>
        <x:v>41.63804648870637</x:v>
      </x:c>
      <x:c r="AB3515" s="7" t="n">
        <x:f>MAX(0,L3515-SUM(F3515:K3515))</x:f>
        <x:v>0</x:v>
      </x:c>
    </x:row>
    <x:row r="3516" ht="22" customHeight="1">
      <x:c r="A3516" s="18" t="n">
        <x:f>Summary!F$41</x:f>
        <x:v>46419</x:v>
      </x:c>
      <x:c r="B3516" s="2" t="str">
        <x:f>'Inventory detail'!A138</x:f>
        <x:v>COIL</x:v>
      </x:c>
      <x:c r="C3516" s="2" t="str">
        <x:f>'Inventory detail'!B138</x:f>
        <x:v>30</x:v>
      </x:c>
      <x:c r="D3516" s="2" t="str">
        <x:f>'Inventory detail'!C138</x:f>
        <x:v>14WHT12-4</x:v>
      </x:c>
      <x:c r="E3516" s="10" t="n">
        <x:f>A2390</x:f>
        <x:v>46388</x:v>
      </x:c>
      <x:c r="F3516" s="7" t="n">
        <x:f>O2390</x:f>
        <x:v>7539.6395893223835</x:v>
      </x:c>
      <x:c r="G3516" s="7" t="n">
        <x:f>Q2390</x:f>
        <x:v>0</x:v>
      </x:c>
      <x:c r="H3516" s="7" t="n">
        <x:f>R2390</x:f>
        <x:v>0</x:v>
      </x:c>
      <x:c r="I3516" s="7" t="n">
        <x:f>SUMIFS('PO detail'!$W$780:$W$785,'PO detail'!$V$780:$V$785,"&gt;="&amp;E3516,'PO detail'!$V$780:$V$785,"&lt;"&amp;A3516)</x:f>
        <x:v>0</x:v>
      </x:c>
      <x:c r="J3516" s="7" t="n">
        <x:f>SUMIFS('PO detail'!$X$780:$X$785,'PO detail'!$V$780:$V$785,"&gt;="&amp;E3516,'PO detail'!$V$780:$V$785,"&lt;"&amp;A3516)</x:f>
        <x:v>0</x:v>
      </x:c>
      <x:c r="K3516" s="7" t="n">
        <x:f>SUMIFS('PO detail'!$Y$780:$Y$785,'PO detail'!$V$780:$V$785,"&gt;="&amp;E3516,'PO detail'!$V$780:$V$785,"&lt;"&amp;A3516)</x:f>
        <x:v>0</x:v>
      </x:c>
      <x:c r="L3516" s="7" t="n">
        <x:f>'Inventory detail'!F138*Summary!$K$5*(A3516-E3516)/Summary!$K$6</x:f>
        <x:v>2605.6091991786448</x:v>
      </x:c>
      <x:c r="M3516" s="7" t="n">
        <x:f>MAX(0,H3516-L3516)</x:f>
        <x:v>0</x:v>
      </x:c>
      <x:c r="N3516" s="7" t="n">
        <x:f>MAX(0,L3516-H3516)</x:f>
        <x:v>2605.6091991786448</x:v>
      </x:c>
      <x:c r="O3516" s="7" t="n">
        <x:f>MAX(0,F3516+I3516-N3516)</x:f>
        <x:v>4934.030390143738</x:v>
      </x:c>
      <x:c r="P3516" s="7" t="n">
        <x:f>MAX(0,N3516-F3516-I3516)</x:f>
        <x:v>0</x:v>
      </x:c>
      <x:c r="Q3516" s="7" t="n">
        <x:f>MAX(0,G3516+J3516-P3516)</x:f>
        <x:v>0</x:v>
      </x:c>
      <x:c r="R3516" s="7" t="n">
        <x:f>M3516+MAX(0,K3516-MAX(0,P3516-G3516-J3516))</x:f>
        <x:v>0</x:v>
      </x:c>
      <x:c r="S3516" s="7" t="n">
        <x:f>SUM(O3516,Q3516,R3516)</x:f>
        <x:v>4934.030390143738</x:v>
      </x:c>
      <x:c r="T3516" s="14" t="n">
        <x:f>'Inventory detail'!T138</x:f>
        <x:v>0.09179999999999999</x:v>
      </x:c>
      <x:c r="U3516" s="14" t="n">
        <x:f>'Inventory detail'!U138</x:f>
        <x:v>0.089947</x:v>
      </x:c>
      <x:c r="V3516" s="9" t="n">
        <x:f>O3516*T3516</x:f>
        <x:v>452.94398981519515</x:v>
      </x:c>
      <x:c r="W3516" s="9" t="n">
        <x:f>Q3516*T3516</x:f>
        <x:v>0</x:v>
      </x:c>
      <x:c r="X3516" s="9" t="n">
        <x:f>R3516*T3516</x:f>
        <x:v>0</x:v>
      </x:c>
      <x:c r="Y3516" s="9" t="n">
        <x:f>S3516*T3516</x:f>
        <x:v>452.94398981519515</x:v>
      </x:c>
      <x:c r="Z3516" s="9" t="n">
        <x:f>IF(ISNUMBER(U3516),S3516*(U3516-T3516),"n.a.")</x:f>
        <x:v>-9.142758312936316</x:v>
      </x:c>
      <x:c r="AA3516" s="9" t="n">
        <x:f>IF(ISNUMBER(U3516),Y3516,0)</x:f>
        <x:v>452.94398981519515</x:v>
      </x:c>
      <x:c r="AB3516" s="7" t="n">
        <x:f>MAX(0,L3516-SUM(F3516:K3516))</x:f>
        <x:v>0</x:v>
      </x:c>
    </x:row>
    <x:row r="3517" ht="22" customHeight="1">
      <x:c r="A3517" s="18" t="n">
        <x:f>Summary!F$41</x:f>
        <x:v>46419</x:v>
      </x:c>
      <x:c r="B3517" s="2" t="str">
        <x:f>'Inventory detail'!A139</x:f>
        <x:v>WIRE</x:v>
      </x:c>
      <x:c r="C3517" s="2" t="str">
        <x:f>'Inventory detail'!B139</x:f>
        <x:v>60</x:v>
      </x:c>
      <x:c r="D3517" s="2" t="str">
        <x:f>'Inventory detail'!C139</x:f>
        <x:v>DL716SIL</x:v>
      </x:c>
      <x:c r="E3517" s="10" t="n">
        <x:f>A2391</x:f>
        <x:v>46388</x:v>
      </x:c>
      <x:c r="F3517" s="7" t="n">
        <x:f>O2391</x:f>
        <x:v>0</x:v>
      </x:c>
      <x:c r="G3517" s="7" t="n">
        <x:f>Q2391</x:f>
        <x:v>0</x:v>
      </x:c>
      <x:c r="H3517" s="7" t="n">
        <x:f>R2391</x:f>
        <x:v>0</x:v>
      </x:c>
      <x:c r="I3517" s="7" t="n">
        <x:f>0</x:f>
        <x:v>0</x:v>
      </x:c>
      <x:c r="J3517" s="7" t="n">
        <x:f>0</x:f>
        <x:v>0</x:v>
      </x:c>
      <x:c r="K3517" s="7" t="n">
        <x:f>0</x:f>
        <x:v>0</x:v>
      </x:c>
      <x:c r="L3517" s="7" t="n">
        <x:f>'Inventory detail'!F139*Summary!$K$5*(A3517-E3517)/Summary!$K$6</x:f>
        <x:v>2605.6091991786448</x:v>
      </x:c>
      <x:c r="M3517" s="7" t="n">
        <x:f>MAX(0,H3517-L3517)</x:f>
        <x:v>0</x:v>
      </x:c>
      <x:c r="N3517" s="7" t="n">
        <x:f>MAX(0,L3517-H3517)</x:f>
        <x:v>2605.6091991786448</x:v>
      </x:c>
      <x:c r="O3517" s="7" t="n">
        <x:f>MAX(0,F3517+I3517-N3517)</x:f>
        <x:v>0</x:v>
      </x:c>
      <x:c r="P3517" s="7" t="n">
        <x:f>MAX(0,N3517-F3517-I3517)</x:f>
        <x:v>2605.6091991786448</x:v>
      </x:c>
      <x:c r="Q3517" s="7" t="n">
        <x:f>MAX(0,G3517+J3517-P3517)</x:f>
        <x:v>0</x:v>
      </x:c>
      <x:c r="R3517" s="7" t="n">
        <x:f>M3517+MAX(0,K3517-MAX(0,P3517-G3517-J3517))</x:f>
        <x:v>0</x:v>
      </x:c>
      <x:c r="S3517" s="7" t="n">
        <x:f>SUM(O3517,Q3517,R3517)</x:f>
        <x:v>0</x:v>
      </x:c>
      <x:c r="T3517" s="14" t="n">
        <x:f>'Inventory detail'!T139</x:f>
        <x:v>0.0732</x:v>
      </x:c>
      <x:c r="U3517" s="14" t="n">
        <x:f>'Inventory detail'!U139</x:f>
        <x:v>0.0732</x:v>
      </x:c>
      <x:c r="V3517" s="9" t="n">
        <x:f>O3517*T3517</x:f>
        <x:v>0</x:v>
      </x:c>
      <x:c r="W3517" s="9" t="n">
        <x:f>Q3517*T3517</x:f>
        <x:v>0</x:v>
      </x:c>
      <x:c r="X3517" s="9" t="n">
        <x:f>R3517*T3517</x:f>
        <x:v>0</x:v>
      </x:c>
      <x:c r="Y3517" s="9" t="n">
        <x:f>S3517*T3517</x:f>
        <x:v>0</x:v>
      </x:c>
      <x:c r="Z3517" s="9" t="n">
        <x:f>IF(ISNUMBER(U3517),S3517*(U3517-T3517),"n.a.")</x:f>
        <x:v>0</x:v>
      </x:c>
      <x:c r="AA3517" s="9" t="n">
        <x:f>IF(ISNUMBER(U3517),Y3517,0)</x:f>
        <x:v>0</x:v>
      </x:c>
      <x:c r="AB3517" s="7" t="n">
        <x:f>MAX(0,L3517-SUM(F3517:K3517))</x:f>
        <x:v>2605.6091991786448</x:v>
      </x:c>
    </x:row>
    <x:row r="3518" ht="22" customHeight="1">
      <x:c r="A3518" s="18" t="n">
        <x:f>Summary!F$41</x:f>
        <x:v>46419</x:v>
      </x:c>
      <x:c r="B3518" s="2" t="str">
        <x:f>'Inventory detail'!A140</x:f>
        <x:v>COIL</x:v>
      </x:c>
      <x:c r="C3518" s="2" t="str">
        <x:f>'Inventory detail'!B140</x:f>
        <x:v>10</x:v>
      </x:c>
      <x:c r="D3518" s="2" t="str">
        <x:f>'Inventory detail'!C140</x:f>
        <x:v>35BLK12-4</x:v>
      </x:c>
      <x:c r="E3518" s="10" t="n">
        <x:f>A2392</x:f>
        <x:v>46388</x:v>
      </x:c>
      <x:c r="F3518" s="7" t="n">
        <x:f>O2392</x:f>
        <x:v>1131.6221765913756</x:v>
      </x:c>
      <x:c r="G3518" s="7" t="n">
        <x:f>Q2392</x:f>
        <x:v>0</x:v>
      </x:c>
      <x:c r="H3518" s="7" t="n">
        <x:f>R2392</x:f>
        <x:v>0</x:v>
      </x:c>
      <x:c r="I3518" s="7" t="n">
        <x:f>SUMIFS('PO detail'!$W$401:$W$409,'PO detail'!$V$401:$V$409,"&gt;="&amp;E3518,'PO detail'!$V$401:$V$409,"&lt;"&amp;A3518)</x:f>
        <x:v>0</x:v>
      </x:c>
      <x:c r="J3518" s="7" t="n">
        <x:f>SUMIFS('PO detail'!$X$401:$X$409,'PO detail'!$V$401:$V$409,"&gt;="&amp;E3518,'PO detail'!$V$401:$V$409,"&lt;"&amp;A3518)</x:f>
        <x:v>0</x:v>
      </x:c>
      <x:c r="K3518" s="7" t="n">
        <x:f>SUMIFS('PO detail'!$Y$401:$Y$409,'PO detail'!$V$401:$V$409,"&gt;="&amp;E3518,'PO detail'!$V$401:$V$409,"&lt;"&amp;A3518)</x:f>
        <x:v>0</x:v>
      </x:c>
      <x:c r="L3518" s="7" t="n">
        <x:f>'Inventory detail'!F140*Summary!$K$5*(A3518-E3518)/Summary!$K$6</x:f>
        <x:v>2571.6632443531826</x:v>
      </x:c>
      <x:c r="M3518" s="7" t="n">
        <x:f>MAX(0,H3518-L3518)</x:f>
        <x:v>0</x:v>
      </x:c>
      <x:c r="N3518" s="7" t="n">
        <x:f>MAX(0,L3518-H3518)</x:f>
        <x:v>2571.6632443531826</x:v>
      </x:c>
      <x:c r="O3518" s="7" t="n">
        <x:f>MAX(0,F3518+I3518-N3518)</x:f>
        <x:v>0</x:v>
      </x:c>
      <x:c r="P3518" s="7" t="n">
        <x:f>MAX(0,N3518-F3518-I3518)</x:f>
        <x:v>1440.041067761807</x:v>
      </x:c>
      <x:c r="Q3518" s="7" t="n">
        <x:f>MAX(0,G3518+J3518-P3518)</x:f>
        <x:v>0</x:v>
      </x:c>
      <x:c r="R3518" s="7" t="n">
        <x:f>M3518+MAX(0,K3518-MAX(0,P3518-G3518-J3518))</x:f>
        <x:v>0</x:v>
      </x:c>
      <x:c r="S3518" s="7" t="n">
        <x:f>SUM(O3518,Q3518,R3518)</x:f>
        <x:v>0</x:v>
      </x:c>
      <x:c r="T3518" s="14" t="n">
        <x:f>'Inventory detail'!T140</x:f>
        <x:v>0.23309999999999997</x:v>
      </x:c>
      <x:c r="U3518" s="14" t="n">
        <x:f>'Inventory detail'!U140</x:f>
        <x:v>0.2284035</x:v>
      </x:c>
      <x:c r="V3518" s="9" t="n">
        <x:f>O3518*T3518</x:f>
        <x:v>0</x:v>
      </x:c>
      <x:c r="W3518" s="9" t="n">
        <x:f>Q3518*T3518</x:f>
        <x:v>0</x:v>
      </x:c>
      <x:c r="X3518" s="9" t="n">
        <x:f>R3518*T3518</x:f>
        <x:v>0</x:v>
      </x:c>
      <x:c r="Y3518" s="9" t="n">
        <x:f>S3518*T3518</x:f>
        <x:v>0</x:v>
      </x:c>
      <x:c r="Z3518" s="9" t="n">
        <x:f>IF(ISNUMBER(U3518),S3518*(U3518-T3518),"n.a.")</x:f>
        <x:v>0</x:v>
      </x:c>
      <x:c r="AA3518" s="9" t="n">
        <x:f>IF(ISNUMBER(U3518),Y3518,0)</x:f>
        <x:v>0</x:v>
      </x:c>
      <x:c r="AB3518" s="7" t="n">
        <x:f>MAX(0,L3518-SUM(F3518:K3518))</x:f>
        <x:v>1440.041067761807</x:v>
      </x:c>
    </x:row>
    <x:row r="3519" ht="22" customHeight="1">
      <x:c r="A3519" s="18" t="n">
        <x:f>Summary!F$41</x:f>
        <x:v>46419</x:v>
      </x:c>
      <x:c r="B3519" s="2" t="str">
        <x:f>'Inventory detail'!A141</x:f>
        <x:v>WIRE</x:v>
      </x:c>
      <x:c r="C3519" s="2" t="str">
        <x:f>'Inventory detail'!B141</x:f>
        <x:v>60</x:v>
      </x:c>
      <x:c r="D3519" s="2" t="str">
        <x:f>'Inventory detail'!C141</x:f>
        <x:v>DL012BLK</x:v>
      </x:c>
      <x:c r="E3519" s="10" t="n">
        <x:f>A2393</x:f>
        <x:v>46388</x:v>
      </x:c>
      <x:c r="F3519" s="7" t="n">
        <x:f>O2393</x:f>
        <x:v>0</x:v>
      </x:c>
      <x:c r="G3519" s="7" t="n">
        <x:f>Q2393</x:f>
        <x:v>0</x:v>
      </x:c>
      <x:c r="H3519" s="7" t="n">
        <x:f>R2393</x:f>
        <x:v>0</x:v>
      </x:c>
      <x:c r="I3519" s="7" t="n">
        <x:f>0</x:f>
        <x:v>0</x:v>
      </x:c>
      <x:c r="J3519" s="7" t="n">
        <x:f>0</x:f>
        <x:v>0</x:v>
      </x:c>
      <x:c r="K3519" s="7" t="n">
        <x:f>0</x:f>
        <x:v>0</x:v>
      </x:c>
      <x:c r="L3519" s="7" t="n">
        <x:f>'Inventory detail'!F141*Summary!$K$5*(A3519-E3519)/Summary!$K$6</x:f>
        <x:v>2554.6851745379877</x:v>
      </x:c>
      <x:c r="M3519" s="7" t="n">
        <x:f>MAX(0,H3519-L3519)</x:f>
        <x:v>0</x:v>
      </x:c>
      <x:c r="N3519" s="7" t="n">
        <x:f>MAX(0,L3519-H3519)</x:f>
        <x:v>2554.6851745379877</x:v>
      </x:c>
      <x:c r="O3519" s="7" t="n">
        <x:f>MAX(0,F3519+I3519-N3519)</x:f>
        <x:v>0</x:v>
      </x:c>
      <x:c r="P3519" s="7" t="n">
        <x:f>MAX(0,N3519-F3519-I3519)</x:f>
        <x:v>2554.6851745379877</x:v>
      </x:c>
      <x:c r="Q3519" s="7" t="n">
        <x:f>MAX(0,G3519+J3519-P3519)</x:f>
        <x:v>0</x:v>
      </x:c>
      <x:c r="R3519" s="7" t="n">
        <x:f>M3519+MAX(0,K3519-MAX(0,P3519-G3519-J3519))</x:f>
        <x:v>0</x:v>
      </x:c>
      <x:c r="S3519" s="7" t="n">
        <x:f>SUM(O3519,Q3519,R3519)</x:f>
        <x:v>0</x:v>
      </x:c>
      <x:c r="T3519" s="14" t="n">
        <x:f>'Inventory detail'!T141</x:f>
        <x:v>0.08259999999999999</x:v>
      </x:c>
      <x:c r="U3519" s="14" t="n">
        <x:f>'Inventory detail'!U141</x:f>
        <x:v>0.08259999999999999</x:v>
      </x:c>
      <x:c r="V3519" s="9" t="n">
        <x:f>O3519*T3519</x:f>
        <x:v>0</x:v>
      </x:c>
      <x:c r="W3519" s="9" t="n">
        <x:f>Q3519*T3519</x:f>
        <x:v>0</x:v>
      </x:c>
      <x:c r="X3519" s="9" t="n">
        <x:f>R3519*T3519</x:f>
        <x:v>0</x:v>
      </x:c>
      <x:c r="Y3519" s="9" t="n">
        <x:f>S3519*T3519</x:f>
        <x:v>0</x:v>
      </x:c>
      <x:c r="Z3519" s="9" t="n">
        <x:f>IF(ISNUMBER(U3519),S3519*(U3519-T3519),"n.a.")</x:f>
        <x:v>0</x:v>
      </x:c>
      <x:c r="AA3519" s="9" t="n">
        <x:f>IF(ISNUMBER(U3519),Y3519,0)</x:f>
        <x:v>0</x:v>
      </x:c>
      <x:c r="AB3519" s="7" t="n">
        <x:f>MAX(0,L3519-SUM(F3519:K3519))</x:f>
        <x:v>2554.6851745379877</x:v>
      </x:c>
    </x:row>
    <x:row r="3520" ht="22" customHeight="1">
      <x:c r="A3520" s="18" t="n">
        <x:f>Summary!F$41</x:f>
        <x:v>46419</x:v>
      </x:c>
      <x:c r="B3520" s="2" t="str">
        <x:f>'Inventory detail'!A142</x:f>
        <x:v>WIRE</x:v>
      </x:c>
      <x:c r="C3520" s="2" t="str">
        <x:f>'Inventory detail'!B142</x:f>
        <x:v>60</x:v>
      </x:c>
      <x:c r="D3520" s="2" t="str">
        <x:f>'Inventory detail'!C142</x:f>
        <x:v>DL038SIL</x:v>
      </x:c>
      <x:c r="E3520" s="10" t="n">
        <x:f>A2394</x:f>
        <x:v>46388</x:v>
      </x:c>
      <x:c r="F3520" s="7" t="n">
        <x:f>O2394</x:f>
        <x:v>0</x:v>
      </x:c>
      <x:c r="G3520" s="7" t="n">
        <x:f>Q2394</x:f>
        <x:v>0</x:v>
      </x:c>
      <x:c r="H3520" s="7" t="n">
        <x:f>R2394</x:f>
        <x:v>17100.616016427106</x:v>
      </x:c>
      <x:c r="I3520" s="7" t="n">
        <x:f>0</x:f>
        <x:v>0</x:v>
      </x:c>
      <x:c r="J3520" s="7" t="n">
        <x:f>0</x:f>
        <x:v>0</x:v>
      </x:c>
      <x:c r="K3520" s="7" t="n">
        <x:f>0</x:f>
        <x:v>0</x:v>
      </x:c>
      <x:c r="L3520" s="7" t="n">
        <x:f>'Inventory detail'!F142*Summary!$K$5*(A3520-E3520)/Summary!$K$6</x:f>
        <x:v>2546.201232032854</x:v>
      </x:c>
      <x:c r="M3520" s="7" t="n">
        <x:f>MAX(0,H3520-L3520)</x:f>
        <x:v>14554.414784394252</x:v>
      </x:c>
      <x:c r="N3520" s="7" t="n">
        <x:f>MAX(0,L3520-H3520)</x:f>
        <x:v>0</x:v>
      </x:c>
      <x:c r="O3520" s="7" t="n">
        <x:f>MAX(0,F3520+I3520-N3520)</x:f>
        <x:v>0</x:v>
      </x:c>
      <x:c r="P3520" s="7" t="n">
        <x:f>MAX(0,N3520-F3520-I3520)</x:f>
        <x:v>0</x:v>
      </x:c>
      <x:c r="Q3520" s="7" t="n">
        <x:f>MAX(0,G3520+J3520-P3520)</x:f>
        <x:v>0</x:v>
      </x:c>
      <x:c r="R3520" s="7" t="n">
        <x:f>M3520+MAX(0,K3520-MAX(0,P3520-G3520-J3520))</x:f>
        <x:v>14554.414784394252</x:v>
      </x:c>
      <x:c r="S3520" s="7" t="n">
        <x:f>SUM(O3520,Q3520,R3520)</x:f>
        <x:v>14554.414784394252</x:v>
      </x:c>
      <x:c r="T3520" s="14" t="n">
        <x:f>'Inventory detail'!T142</x:f>
        <x:v>0.056299999999999996</x:v>
      </x:c>
      <x:c r="U3520" s="14" t="n">
        <x:f>'Inventory detail'!U142</x:f>
        <x:v>0.056299999999999996</x:v>
      </x:c>
      <x:c r="V3520" s="9" t="n">
        <x:f>O3520*T3520</x:f>
        <x:v>0</x:v>
      </x:c>
      <x:c r="W3520" s="9" t="n">
        <x:f>Q3520*T3520</x:f>
        <x:v>0</x:v>
      </x:c>
      <x:c r="X3520" s="9" t="n">
        <x:f>R3520*T3520</x:f>
        <x:v>819.4135523613963</x:v>
      </x:c>
      <x:c r="Y3520" s="9" t="n">
        <x:f>S3520*T3520</x:f>
        <x:v>819.4135523613963</x:v>
      </x:c>
      <x:c r="Z3520" s="9" t="n">
        <x:f>IF(ISNUMBER(U3520),S3520*(U3520-T3520),"n.a.")</x:f>
        <x:v>0</x:v>
      </x:c>
      <x:c r="AA3520" s="9" t="n">
        <x:f>IF(ISNUMBER(U3520),Y3520,0)</x:f>
        <x:v>819.4135523613963</x:v>
      </x:c>
      <x:c r="AB3520" s="7" t="n">
        <x:f>MAX(0,L3520-SUM(F3520:K3520))</x:f>
        <x:v>0</x:v>
      </x:c>
    </x:row>
    <x:row r="3521" ht="22" customHeight="1">
      <x:c r="A3521" s="18" t="n">
        <x:f>Summary!F$41</x:f>
        <x:v>46419</x:v>
      </x:c>
      <x:c r="B3521" s="2" t="str">
        <x:f>'Inventory detail'!A143</x:f>
        <x:v>COIL</x:v>
      </x:c>
      <x:c r="C3521" s="2" t="str">
        <x:f>'Inventory detail'!B143</x:f>
        <x:v>10</x:v>
      </x:c>
      <x:c r="D3521" s="2" t="str">
        <x:f>'Inventory detail'!C143</x:f>
        <x:v>32BLK12-4</x:v>
      </x:c>
      <x:c r="E3521" s="10" t="n">
        <x:f>A2395</x:f>
        <x:v>46388</x:v>
      </x:c>
      <x:c r="F3521" s="7" t="n">
        <x:f>O2395</x:f>
        <x:v>2423.6047638603695</x:v>
      </x:c>
      <x:c r="G3521" s="7" t="n">
        <x:f>Q2395</x:f>
        <x:v>0</x:v>
      </x:c>
      <x:c r="H3521" s="7" t="n">
        <x:f>R2395</x:f>
        <x:v>0</x:v>
      </x:c>
      <x:c r="I3521" s="7" t="n">
        <x:f>SUMIFS('PO detail'!$W$392:$W$397,'PO detail'!$V$392:$V$397,"&gt;="&amp;E3521,'PO detail'!$V$392:$V$397,"&lt;"&amp;A3521)</x:f>
        <x:v>0</x:v>
      </x:c>
      <x:c r="J3521" s="7" t="n">
        <x:f>SUMIFS('PO detail'!$X$392:$X$397,'PO detail'!$V$392:$V$397,"&gt;="&amp;E3521,'PO detail'!$V$392:$V$397,"&lt;"&amp;A3521)</x:f>
        <x:v>0</x:v>
      </x:c>
      <x:c r="K3521" s="7" t="n">
        <x:f>SUMIFS('PO detail'!$Y$392:$Y$397,'PO detail'!$V$392:$V$397,"&gt;="&amp;E3521,'PO detail'!$V$392:$V$397,"&lt;"&amp;A3521)</x:f>
        <x:v>0</x:v>
      </x:c>
      <x:c r="L3521" s="7" t="n">
        <x:f>'Inventory detail'!F143*Summary!$K$5*(A3521-E3521)/Summary!$K$6</x:f>
        <x:v>2537.717289527721</x:v>
      </x:c>
      <x:c r="M3521" s="7" t="n">
        <x:f>MAX(0,H3521-L3521)</x:f>
        <x:v>0</x:v>
      </x:c>
      <x:c r="N3521" s="7" t="n">
        <x:f>MAX(0,L3521-H3521)</x:f>
        <x:v>2537.717289527721</x:v>
      </x:c>
      <x:c r="O3521" s="7" t="n">
        <x:f>MAX(0,F3521+I3521-N3521)</x:f>
        <x:v>0</x:v>
      </x:c>
      <x:c r="P3521" s="7" t="n">
        <x:f>MAX(0,N3521-F3521-I3521)</x:f>
        <x:v>114.11252566735129</x:v>
      </x:c>
      <x:c r="Q3521" s="7" t="n">
        <x:f>MAX(0,G3521+J3521-P3521)</x:f>
        <x:v>0</x:v>
      </x:c>
      <x:c r="R3521" s="7" t="n">
        <x:f>M3521+MAX(0,K3521-MAX(0,P3521-G3521-J3521))</x:f>
        <x:v>0</x:v>
      </x:c>
      <x:c r="S3521" s="7" t="n">
        <x:f>SUM(O3521,Q3521,R3521)</x:f>
        <x:v>0</x:v>
      </x:c>
      <x:c r="T3521" s="14" t="n">
        <x:f>'Inventory detail'!T143</x:f>
        <x:v>0.1997</x:v>
      </x:c>
      <x:c r="U3521" s="14" t="n">
        <x:f>'Inventory detail'!U143</x:f>
        <x:v>0.1956955</x:v>
      </x:c>
      <x:c r="V3521" s="9" t="n">
        <x:f>O3521*T3521</x:f>
        <x:v>0</x:v>
      </x:c>
      <x:c r="W3521" s="9" t="n">
        <x:f>Q3521*T3521</x:f>
        <x:v>0</x:v>
      </x:c>
      <x:c r="X3521" s="9" t="n">
        <x:f>R3521*T3521</x:f>
        <x:v>0</x:v>
      </x:c>
      <x:c r="Y3521" s="9" t="n">
        <x:f>S3521*T3521</x:f>
        <x:v>0</x:v>
      </x:c>
      <x:c r="Z3521" s="9" t="n">
        <x:f>IF(ISNUMBER(U3521),S3521*(U3521-T3521),"n.a.")</x:f>
        <x:v>0</x:v>
      </x:c>
      <x:c r="AA3521" s="9" t="n">
        <x:f>IF(ISNUMBER(U3521),Y3521,0)</x:f>
        <x:v>0</x:v>
      </x:c>
      <x:c r="AB3521" s="7" t="n">
        <x:f>MAX(0,L3521-SUM(F3521:K3521))</x:f>
        <x:v>114.11252566735129</x:v>
      </x:c>
    </x:row>
    <x:row r="3522" ht="22" customHeight="1">
      <x:c r="A3522" s="18" t="n">
        <x:f>Summary!F$41</x:f>
        <x:v>46419</x:v>
      </x:c>
      <x:c r="B3522" s="2" t="str">
        <x:f>'Inventory detail'!A144</x:f>
        <x:v>WIRE</x:v>
      </x:c>
      <x:c r="C3522" s="2" t="str">
        <x:f>'Inventory detail'!B144</x:f>
        <x:v>60</x:v>
      </x:c>
      <x:c r="D3522" s="2" t="str">
        <x:f>'Inventory detail'!C144</x:f>
        <x:v>DL916BLK</x:v>
      </x:c>
      <x:c r="E3522" s="10" t="n">
        <x:f>A2396</x:f>
        <x:v>46388</x:v>
      </x:c>
      <x:c r="F3522" s="7" t="n">
        <x:f>O2396</x:f>
        <x:v>0</x:v>
      </x:c>
      <x:c r="G3522" s="7" t="n">
        <x:f>Q2396</x:f>
        <x:v>0</x:v>
      </x:c>
      <x:c r="H3522" s="7" t="n">
        <x:f>R2396</x:f>
        <x:v>0</x:v>
      </x:c>
      <x:c r="I3522" s="7" t="n">
        <x:f>0</x:f>
        <x:v>0</x:v>
      </x:c>
      <x:c r="J3522" s="7" t="n">
        <x:f>0</x:f>
        <x:v>0</x:v>
      </x:c>
      <x:c r="K3522" s="7" t="n">
        <x:f>0</x:f>
        <x:v>0</x:v>
      </x:c>
      <x:c r="L3522" s="7" t="n">
        <x:f>'Inventory detail'!F144*Summary!$K$5*(A3522-E3522)/Summary!$K$6</x:f>
        <x:v>2478.299137577002</x:v>
      </x:c>
      <x:c r="M3522" s="7" t="n">
        <x:f>MAX(0,H3522-L3522)</x:f>
        <x:v>0</x:v>
      </x:c>
      <x:c r="N3522" s="7" t="n">
        <x:f>MAX(0,L3522-H3522)</x:f>
        <x:v>2478.299137577002</x:v>
      </x:c>
      <x:c r="O3522" s="7" t="n">
        <x:f>MAX(0,F3522+I3522-N3522)</x:f>
        <x:v>0</x:v>
      </x:c>
      <x:c r="P3522" s="7" t="n">
        <x:f>MAX(0,N3522-F3522-I3522)</x:f>
        <x:v>2478.299137577002</x:v>
      </x:c>
      <x:c r="Q3522" s="7" t="n">
        <x:f>MAX(0,G3522+J3522-P3522)</x:f>
        <x:v>0</x:v>
      </x:c>
      <x:c r="R3522" s="7" t="n">
        <x:f>M3522+MAX(0,K3522-MAX(0,P3522-G3522-J3522))</x:f>
        <x:v>0</x:v>
      </x:c>
      <x:c r="S3522" s="7" t="n">
        <x:f>SUM(O3522,Q3522,R3522)</x:f>
        <x:v>0</x:v>
      </x:c>
      <x:c r="T3522" s="14" t="n">
        <x:f>'Inventory detail'!T144</x:f>
        <x:v>0.1041</x:v>
      </x:c>
      <x:c r="U3522" s="14" t="n">
        <x:f>'Inventory detail'!U144</x:f>
        <x:v>0.1041</x:v>
      </x:c>
      <x:c r="V3522" s="9" t="n">
        <x:f>O3522*T3522</x:f>
        <x:v>0</x:v>
      </x:c>
      <x:c r="W3522" s="9" t="n">
        <x:f>Q3522*T3522</x:f>
        <x:v>0</x:v>
      </x:c>
      <x:c r="X3522" s="9" t="n">
        <x:f>R3522*T3522</x:f>
        <x:v>0</x:v>
      </x:c>
      <x:c r="Y3522" s="9" t="n">
        <x:f>S3522*T3522</x:f>
        <x:v>0</x:v>
      </x:c>
      <x:c r="Z3522" s="9" t="n">
        <x:f>IF(ISNUMBER(U3522),S3522*(U3522-T3522),"n.a.")</x:f>
        <x:v>0</x:v>
      </x:c>
      <x:c r="AA3522" s="9" t="n">
        <x:f>IF(ISNUMBER(U3522),Y3522,0)</x:f>
        <x:v>0</x:v>
      </x:c>
      <x:c r="AB3522" s="7" t="n">
        <x:f>MAX(0,L3522-SUM(F3522:K3522))</x:f>
        <x:v>2478.299137577002</x:v>
      </x:c>
    </x:row>
    <x:row r="3523" ht="22" customHeight="1">
      <x:c r="A3523" s="18" t="n">
        <x:f>Summary!F$41</x:f>
        <x:v>46419</x:v>
      </x:c>
      <x:c r="B3523" s="2" t="str">
        <x:f>'Inventory detail'!A145</x:f>
        <x:v>WIRE</x:v>
      </x:c>
      <x:c r="C3523" s="2" t="str">
        <x:f>'Inventory detail'!B145</x:f>
        <x:v>10</x:v>
      </x:c>
      <x:c r="D3523" s="2" t="str">
        <x:f>'Inventory detail'!C145</x:f>
        <x:v>DL716WHT</x:v>
      </x:c>
      <x:c r="E3523" s="10" t="n">
        <x:f>A2397</x:f>
        <x:v>46388</x:v>
      </x:c>
      <x:c r="F3523" s="7" t="n">
        <x:f>O2397</x:f>
        <x:v>21130.586283367556</x:v>
      </x:c>
      <x:c r="G3523" s="7" t="n">
        <x:f>Q2397</x:f>
        <x:v>0</x:v>
      </x:c>
      <x:c r="H3523" s="7" t="n">
        <x:f>R2397</x:f>
        <x:v>0</x:v>
      </x:c>
      <x:c r="I3523" s="7" t="n">
        <x:f>SUMIFS('PO detail'!$W$2022:$W$2025,'PO detail'!$V$2022:$V$2025,"&gt;="&amp;E3523,'PO detail'!$V$2022:$V$2025,"&lt;"&amp;A3523)</x:f>
        <x:v>0</x:v>
      </x:c>
      <x:c r="J3523" s="7" t="n">
        <x:f>SUMIFS('PO detail'!$X$2022:$X$2025,'PO detail'!$V$2022:$V$2025,"&gt;="&amp;E3523,'PO detail'!$V$2022:$V$2025,"&lt;"&amp;A3523)</x:f>
        <x:v>0</x:v>
      </x:c>
      <x:c r="K3523" s="7" t="n">
        <x:f>SUMIFS('PO detail'!$Y$2022:$Y$2025,'PO detail'!$V$2022:$V$2025,"&gt;="&amp;E3523,'PO detail'!$V$2022:$V$2025,"&lt;"&amp;A3523)</x:f>
        <x:v>0</x:v>
      </x:c>
      <x:c r="L3523" s="7" t="n">
        <x:f>'Inventory detail'!F145*Summary!$K$5*(A3523-E3523)/Summary!$K$6</x:f>
        <x:v>2461.331252566735</x:v>
      </x:c>
      <x:c r="M3523" s="7" t="n">
        <x:f>MAX(0,H3523-L3523)</x:f>
        <x:v>0</x:v>
      </x:c>
      <x:c r="N3523" s="7" t="n">
        <x:f>MAX(0,L3523-H3523)</x:f>
        <x:v>2461.331252566735</x:v>
      </x:c>
      <x:c r="O3523" s="7" t="n">
        <x:f>MAX(0,F3523+I3523-N3523)</x:f>
        <x:v>18669.25503080082</x:v>
      </x:c>
      <x:c r="P3523" s="7" t="n">
        <x:f>MAX(0,N3523-F3523-I3523)</x:f>
        <x:v>0</x:v>
      </x:c>
      <x:c r="Q3523" s="7" t="n">
        <x:f>MAX(0,G3523+J3523-P3523)</x:f>
        <x:v>0</x:v>
      </x:c>
      <x:c r="R3523" s="7" t="n">
        <x:f>M3523+MAX(0,K3523-MAX(0,P3523-G3523-J3523))</x:f>
        <x:v>0</x:v>
      </x:c>
      <x:c r="S3523" s="7" t="n">
        <x:f>SUM(O3523,Q3523,R3523)</x:f>
        <x:v>18669.25503080082</x:v>
      </x:c>
      <x:c r="T3523" s="14" t="n">
        <x:f>'Inventory detail'!T145</x:f>
        <x:v>0.0732</x:v>
      </x:c>
      <x:c r="U3523" s="14" t="n">
        <x:f>'Inventory detail'!U145</x:f>
        <x:v>0.0732</x:v>
      </x:c>
      <x:c r="V3523" s="9" t="n">
        <x:f>O3523*T3523</x:f>
        <x:v>1366.5894682546202</x:v>
      </x:c>
      <x:c r="W3523" s="9" t="n">
        <x:f>Q3523*T3523</x:f>
        <x:v>0</x:v>
      </x:c>
      <x:c r="X3523" s="9" t="n">
        <x:f>R3523*T3523</x:f>
        <x:v>0</x:v>
      </x:c>
      <x:c r="Y3523" s="9" t="n">
        <x:f>S3523*T3523</x:f>
        <x:v>1366.5894682546202</x:v>
      </x:c>
      <x:c r="Z3523" s="9" t="n">
        <x:f>IF(ISNUMBER(U3523),S3523*(U3523-T3523),"n.a.")</x:f>
        <x:v>0</x:v>
      </x:c>
      <x:c r="AA3523" s="9" t="n">
        <x:f>IF(ISNUMBER(U3523),Y3523,0)</x:f>
        <x:v>1366.5894682546202</x:v>
      </x:c>
      <x:c r="AB3523" s="7" t="n">
        <x:f>MAX(0,L3523-SUM(F3523:K3523))</x:f>
        <x:v>0</x:v>
      </x:c>
    </x:row>
    <x:row r="3524" ht="22" customHeight="1">
      <x:c r="A3524" s="18" t="n">
        <x:f>Summary!F$41</x:f>
        <x:v>46419</x:v>
      </x:c>
      <x:c r="B3524" s="2" t="str">
        <x:f>'Inventory detail'!A146</x:f>
        <x:v>COIL</x:v>
      </x:c>
      <x:c r="C3524" s="2" t="str">
        <x:f>'Inventory detail'!B146</x:f>
        <x:v>60</x:v>
      </x:c>
      <x:c r="D3524" s="2" t="str">
        <x:f>'Inventory detail'!C146</x:f>
        <x:v>9WHT12-4</x:v>
      </x:c>
      <x:c r="E3524" s="10" t="n">
        <x:f>A2398</x:f>
        <x:v>46388</x:v>
      </x:c>
      <x:c r="F3524" s="7" t="n">
        <x:f>O2398</x:f>
        <x:v>8122.596468172484</x:v>
      </x:c>
      <x:c r="G3524" s="7" t="n">
        <x:f>Q2398</x:f>
        <x:v>0</x:v>
      </x:c>
      <x:c r="H3524" s="7" t="n">
        <x:f>R2398</x:f>
        <x:v>0</x:v>
      </x:c>
      <x:c r="I3524" s="7" t="n">
        <x:f>SUMIFS('PO detail'!$W$1450:$W$1453,'PO detail'!$V$1450:$V$1453,"&gt;="&amp;E3524,'PO detail'!$V$1450:$V$1453,"&lt;"&amp;A3524)</x:f>
        <x:v>0</x:v>
      </x:c>
      <x:c r="J3524" s="7" t="n">
        <x:f>SUMIFS('PO detail'!$X$1450:$X$1453,'PO detail'!$V$1450:$V$1453,"&gt;="&amp;E3524,'PO detail'!$V$1450:$V$1453,"&lt;"&amp;A3524)</x:f>
        <x:v>0</x:v>
      </x:c>
      <x:c r="K3524" s="7" t="n">
        <x:f>SUMIFS('PO detail'!$Y$1450:$Y$1453,'PO detail'!$V$1450:$V$1453,"&gt;="&amp;E3524,'PO detail'!$V$1450:$V$1453,"&lt;"&amp;A3524)</x:f>
        <x:v>0</x:v>
      </x:c>
      <x:c r="L3524" s="7" t="n">
        <x:f>'Inventory detail'!F146*Summary!$K$5*(A3524-E3524)/Summary!$K$6</x:f>
        <x:v>2427.375112936345</x:v>
      </x:c>
      <x:c r="M3524" s="7" t="n">
        <x:f>MAX(0,H3524-L3524)</x:f>
        <x:v>0</x:v>
      </x:c>
      <x:c r="N3524" s="7" t="n">
        <x:f>MAX(0,L3524-H3524)</x:f>
        <x:v>2427.375112936345</x:v>
      </x:c>
      <x:c r="O3524" s="7" t="n">
        <x:f>MAX(0,F3524+I3524-N3524)</x:f>
        <x:v>5695.221355236139</x:v>
      </x:c>
      <x:c r="P3524" s="7" t="n">
        <x:f>MAX(0,N3524-F3524-I3524)</x:f>
        <x:v>0</x:v>
      </x:c>
      <x:c r="Q3524" s="7" t="n">
        <x:f>MAX(0,G3524+J3524-P3524)</x:f>
        <x:v>0</x:v>
      </x:c>
      <x:c r="R3524" s="7" t="n">
        <x:f>M3524+MAX(0,K3524-MAX(0,P3524-G3524-J3524))</x:f>
        <x:v>0</x:v>
      </x:c>
      <x:c r="S3524" s="7" t="n">
        <x:f>SUM(O3524,Q3524,R3524)</x:f>
        <x:v>5695.221355236139</x:v>
      </x:c>
      <x:c r="T3524" s="14" t="n">
        <x:f>'Inventory detail'!T146</x:f>
        <x:v>0.0478</x:v>
      </x:c>
      <x:c r="U3524" s="14" t="n">
        <x:f>'Inventory detail'!U146</x:f>
        <x:v>0.046852</x:v>
      </x:c>
      <x:c r="V3524" s="9" t="n">
        <x:f>O3524*T3524</x:f>
        <x:v>272.23158078028746</x:v>
      </x:c>
      <x:c r="W3524" s="9" t="n">
        <x:f>Q3524*T3524</x:f>
        <x:v>0</x:v>
      </x:c>
      <x:c r="X3524" s="9" t="n">
        <x:f>R3524*T3524</x:f>
        <x:v>0</x:v>
      </x:c>
      <x:c r="Y3524" s="9" t="n">
        <x:f>S3524*T3524</x:f>
        <x:v>272.23158078028746</x:v>
      </x:c>
      <x:c r="Z3524" s="9" t="n">
        <x:f>IF(ISNUMBER(U3524),S3524*(U3524-T3524),"n.a.")</x:f>
        <x:v>-5.3990698447638845</x:v>
      </x:c>
      <x:c r="AA3524" s="9" t="n">
        <x:f>IF(ISNUMBER(U3524),Y3524,0)</x:f>
        <x:v>272.23158078028746</x:v>
      </x:c>
      <x:c r="AB3524" s="7" t="n">
        <x:f>MAX(0,L3524-SUM(F3524:K3524))</x:f>
        <x:v>0</x:v>
      </x:c>
    </x:row>
    <x:row r="3525" ht="22" customHeight="1">
      <x:c r="A3525" s="18" t="n">
        <x:f>Summary!F$41</x:f>
        <x:v>46419</x:v>
      </x:c>
      <x:c r="B3525" s="2" t="str">
        <x:f>'Inventory detail'!A147</x:f>
        <x:v>COIL</x:v>
      </x:c>
      <x:c r="C3525" s="2" t="str">
        <x:f>'Inventory detail'!B147</x:f>
        <x:v>30</x:v>
      </x:c>
      <x:c r="D3525" s="2" t="str">
        <x:f>'Inventory detail'!C147</x:f>
        <x:v>8WHT12-4</x:v>
      </x:c>
      <x:c r="E3525" s="10" t="n">
        <x:f>A2399</x:f>
        <x:v>46388</x:v>
      </x:c>
      <x:c r="F3525" s="7" t="n">
        <x:f>O2399</x:f>
        <x:v>7844.5493223819285</x:v>
      </x:c>
      <x:c r="G3525" s="7" t="n">
        <x:f>Q2399</x:f>
        <x:v>0</x:v>
      </x:c>
      <x:c r="H3525" s="7" t="n">
        <x:f>R2399</x:f>
        <x:v>0</x:v>
      </x:c>
      <x:c r="I3525" s="7" t="n">
        <x:f>SUMIFS('PO detail'!$W$979:$W$981,'PO detail'!$V$979:$V$981,"&gt;="&amp;E3525,'PO detail'!$V$979:$V$981,"&lt;"&amp;A3525)</x:f>
        <x:v>0</x:v>
      </x:c>
      <x:c r="J3525" s="7" t="n">
        <x:f>SUMIFS('PO detail'!$X$979:$X$981,'PO detail'!$V$979:$V$981,"&gt;="&amp;E3525,'PO detail'!$V$979:$V$981,"&lt;"&amp;A3525)</x:f>
        <x:v>0</x:v>
      </x:c>
      <x:c r="K3525" s="7" t="n">
        <x:f>SUMIFS('PO detail'!$Y$979:$Y$981,'PO detail'!$V$979:$V$981,"&gt;="&amp;E3525,'PO detail'!$V$979:$V$981,"&lt;"&amp;A3525)</x:f>
        <x:v>0</x:v>
      </x:c>
      <x:c r="L3525" s="7" t="n">
        <x:f>'Inventory detail'!F147*Summary!$K$5*(A3525-E3525)/Summary!$K$6</x:f>
        <x:v>2308.559178644764</x:v>
      </x:c>
      <x:c r="M3525" s="7" t="n">
        <x:f>MAX(0,H3525-L3525)</x:f>
        <x:v>0</x:v>
      </x:c>
      <x:c r="N3525" s="7" t="n">
        <x:f>MAX(0,L3525-H3525)</x:f>
        <x:v>2308.559178644764</x:v>
      </x:c>
      <x:c r="O3525" s="7" t="n">
        <x:f>MAX(0,F3525+I3525-N3525)</x:f>
        <x:v>5535.9901437371645</x:v>
      </x:c>
      <x:c r="P3525" s="7" t="n">
        <x:f>MAX(0,N3525-F3525-I3525)</x:f>
        <x:v>0</x:v>
      </x:c>
      <x:c r="Q3525" s="7" t="n">
        <x:f>MAX(0,G3525+J3525-P3525)</x:f>
        <x:v>0</x:v>
      </x:c>
      <x:c r="R3525" s="7" t="n">
        <x:f>M3525+MAX(0,K3525-MAX(0,P3525-G3525-J3525))</x:f>
        <x:v>0</x:v>
      </x:c>
      <x:c r="S3525" s="7" t="n">
        <x:f>SUM(O3525,Q3525,R3525)</x:f>
        <x:v>5535.9901437371645</x:v>
      </x:c>
      <x:c r="T3525" s="14" t="n">
        <x:f>'Inventory detail'!T147</x:f>
        <x:v>0.042</x:v>
      </x:c>
      <x:c r="U3525" s="14" t="n">
        <x:f>'Inventory detail'!U147</x:f>
        <x:v>0.041216499999999996</x:v>
      </x:c>
      <x:c r="V3525" s="9" t="n">
        <x:f>O3525*T3525</x:f>
        <x:v>232.51158603696092</x:v>
      </x:c>
      <x:c r="W3525" s="9" t="n">
        <x:f>Q3525*T3525</x:f>
        <x:v>0</x:v>
      </x:c>
      <x:c r="X3525" s="9" t="n">
        <x:f>R3525*T3525</x:f>
        <x:v>0</x:v>
      </x:c>
      <x:c r="Y3525" s="9" t="n">
        <x:f>S3525*T3525</x:f>
        <x:v>232.51158603696092</x:v>
      </x:c>
      <x:c r="Z3525" s="9" t="n">
        <x:f>IF(ISNUMBER(U3525),S3525*(U3525-T3525),"n.a.")</x:f>
        <x:v>-4.337448277618104</x:v>
      </x:c>
      <x:c r="AA3525" s="9" t="n">
        <x:f>IF(ISNUMBER(U3525),Y3525,0)</x:f>
        <x:v>232.51158603696092</x:v>
      </x:c>
      <x:c r="AB3525" s="7" t="n">
        <x:f>MAX(0,L3525-SUM(F3525:K3525))</x:f>
        <x:v>0</x:v>
      </x:c>
    </x:row>
    <x:row r="3526" ht="22" customHeight="1">
      <x:c r="A3526" s="18" t="n">
        <x:f>Summary!F$41</x:f>
        <x:v>46419</x:v>
      </x:c>
      <x:c r="B3526" s="2" t="str">
        <x:f>'Inventory detail'!A148</x:f>
        <x:v>COIL</x:v>
      </x:c>
      <x:c r="C3526" s="2" t="str">
        <x:f>'Inventory detail'!B148</x:f>
        <x:v>60</x:v>
      </x:c>
      <x:c r="D3526" s="2" t="str">
        <x:f>'Inventory detail'!C148</x:f>
        <x:v>13WHT12-4</x:v>
      </x:c>
      <x:c r="E3526" s="10" t="n">
        <x:f>A2400</x:f>
        <x:v>46388</x:v>
      </x:c>
      <x:c r="F3526" s="7" t="n">
        <x:f>O2400</x:f>
        <x:v>6144.5493223819285</x:v>
      </x:c>
      <x:c r="G3526" s="7" t="n">
        <x:f>Q2400</x:f>
        <x:v>0</x:v>
      </x:c>
      <x:c r="H3526" s="7" t="n">
        <x:f>R2400</x:f>
        <x:v>0</x:v>
      </x:c>
      <x:c r="I3526" s="7" t="n">
        <x:f>SUMIFS('PO detail'!$W$1101:$W$1104,'PO detail'!$V$1101:$V$1104,"&gt;="&amp;E3526,'PO detail'!$V$1101:$V$1104,"&lt;"&amp;A3526)</x:f>
        <x:v>0</x:v>
      </x:c>
      <x:c r="J3526" s="7" t="n">
        <x:f>SUMIFS('PO detail'!$X$1101:$X$1104,'PO detail'!$V$1101:$V$1104,"&gt;="&amp;E3526,'PO detail'!$V$1101:$V$1104,"&lt;"&amp;A3526)</x:f>
        <x:v>0</x:v>
      </x:c>
      <x:c r="K3526" s="7" t="n">
        <x:f>SUMIFS('PO detail'!$Y$1101:$Y$1104,'PO detail'!$V$1101:$V$1104,"&gt;="&amp;E3526,'PO detail'!$V$1101:$V$1104,"&lt;"&amp;A3526)</x:f>
        <x:v>0</x:v>
      </x:c>
      <x:c r="L3526" s="7" t="n">
        <x:f>'Inventory detail'!F148*Summary!$K$5*(A3526-E3526)/Summary!$K$6</x:f>
        <x:v>2308.559178644764</x:v>
      </x:c>
      <x:c r="M3526" s="7" t="n">
        <x:f>MAX(0,H3526-L3526)</x:f>
        <x:v>0</x:v>
      </x:c>
      <x:c r="N3526" s="7" t="n">
        <x:f>MAX(0,L3526-H3526)</x:f>
        <x:v>2308.559178644764</x:v>
      </x:c>
      <x:c r="O3526" s="7" t="n">
        <x:f>MAX(0,F3526+I3526-N3526)</x:f>
        <x:v>3835.9901437371645</x:v>
      </x:c>
      <x:c r="P3526" s="7" t="n">
        <x:f>MAX(0,N3526-F3526-I3526)</x:f>
        <x:v>0</x:v>
      </x:c>
      <x:c r="Q3526" s="7" t="n">
        <x:f>MAX(0,G3526+J3526-P3526)</x:f>
        <x:v>0</x:v>
      </x:c>
      <x:c r="R3526" s="7" t="n">
        <x:f>M3526+MAX(0,K3526-MAX(0,P3526-G3526-J3526))</x:f>
        <x:v>0</x:v>
      </x:c>
      <x:c r="S3526" s="7" t="n">
        <x:f>SUM(O3526,Q3526,R3526)</x:f>
        <x:v>3835.9901437371645</x:v>
      </x:c>
      <x:c r="T3526" s="14" t="n">
        <x:f>'Inventory detail'!T148</x:f>
        <x:v>0.0848</x:v>
      </x:c>
      <x:c r="U3526" s="14" t="n">
        <x:f>'Inventory detail'!U148</x:f>
        <x:v>0.083096</x:v>
      </x:c>
      <x:c r="V3526" s="9" t="n">
        <x:f>O3526*T3526</x:f>
        <x:v>325.29196418891155</x:v>
      </x:c>
      <x:c r="W3526" s="9" t="n">
        <x:f>Q3526*T3526</x:f>
        <x:v>0</x:v>
      </x:c>
      <x:c r="X3526" s="9" t="n">
        <x:f>R3526*T3526</x:f>
        <x:v>0</x:v>
      </x:c>
      <x:c r="Y3526" s="9" t="n">
        <x:f>S3526*T3526</x:f>
        <x:v>325.29196418891155</x:v>
      </x:c>
      <x:c r="Z3526" s="9" t="n">
        <x:f>IF(ISNUMBER(U3526),S3526*(U3526-T3526),"n.a.")</x:f>
        <x:v>-6.536527204928118</x:v>
      </x:c>
      <x:c r="AA3526" s="9" t="n">
        <x:f>IF(ISNUMBER(U3526),Y3526,0)</x:f>
        <x:v>325.29196418891155</x:v>
      </x:c>
      <x:c r="AB3526" s="7" t="n">
        <x:f>MAX(0,L3526-SUM(F3526:K3526))</x:f>
        <x:v>0</x:v>
      </x:c>
    </x:row>
    <x:row r="3527" ht="22" customHeight="1">
      <x:c r="A3527" s="18" t="n">
        <x:f>Summary!F$41</x:f>
        <x:v>46419</x:v>
      </x:c>
      <x:c r="B3527" s="2" t="str">
        <x:f>'Inventory detail'!A149</x:f>
        <x:v>COIL</x:v>
      </x:c>
      <x:c r="C3527" s="2" t="str">
        <x:f>'Inventory detail'!B149</x:f>
        <x:v>60</x:v>
      </x:c>
      <x:c r="D3527" s="2" t="str">
        <x:f>'Inventory detail'!C149</x:f>
        <x:v>35BLK12-4</x:v>
      </x:c>
      <x:c r="E3527" s="10" t="n">
        <x:f>A2401</x:f>
        <x:v>46388</x:v>
      </x:c>
      <x:c r="F3527" s="7" t="n">
        <x:f>O2401</x:f>
        <x:v>3067.56566735113</x:v>
      </x:c>
      <x:c r="G3527" s="7" t="n">
        <x:f>Q2401</x:f>
        <x:v>0</x:v>
      </x:c>
      <x:c r="H3527" s="7" t="n">
        <x:f>R2401</x:f>
        <x:v>0</x:v>
      </x:c>
      <x:c r="I3527" s="7" t="n">
        <x:f>SUMIFS('PO detail'!$W$1298:$W$1307,'PO detail'!$V$1298:$V$1307,"&gt;="&amp;E3527,'PO detail'!$V$1298:$V$1307,"&lt;"&amp;A3527)</x:f>
        <x:v>0</x:v>
      </x:c>
      <x:c r="J3527" s="7" t="n">
        <x:f>SUMIFS('PO detail'!$X$1298:$X$1307,'PO detail'!$V$1298:$V$1307,"&gt;="&amp;E3527,'PO detail'!$V$1298:$V$1307,"&lt;"&amp;A3527)</x:f>
        <x:v>0</x:v>
      </x:c>
      <x:c r="K3527" s="7" t="n">
        <x:f>SUMIFS('PO detail'!$Y$1298:$Y$1307,'PO detail'!$V$1298:$V$1307,"&gt;="&amp;E3527,'PO detail'!$V$1298:$V$1307,"&lt;"&amp;A3527)</x:f>
        <x:v>0</x:v>
      </x:c>
      <x:c r="L3527" s="7" t="n">
        <x:f>'Inventory detail'!F149*Summary!$K$5*(A3527-E3527)/Summary!$K$6</x:f>
        <x:v>2300.0650513347023</x:v>
      </x:c>
      <x:c r="M3527" s="7" t="n">
        <x:f>MAX(0,H3527-L3527)</x:f>
        <x:v>0</x:v>
      </x:c>
      <x:c r="N3527" s="7" t="n">
        <x:f>MAX(0,L3527-H3527)</x:f>
        <x:v>2300.0650513347023</x:v>
      </x:c>
      <x:c r="O3527" s="7" t="n">
        <x:f>MAX(0,F3527+I3527-N3527)</x:f>
        <x:v>767.5006160164276</x:v>
      </x:c>
      <x:c r="P3527" s="7" t="n">
        <x:f>MAX(0,N3527-F3527-I3527)</x:f>
        <x:v>0</x:v>
      </x:c>
      <x:c r="Q3527" s="7" t="n">
        <x:f>MAX(0,G3527+J3527-P3527)</x:f>
        <x:v>0</x:v>
      </x:c>
      <x:c r="R3527" s="7" t="n">
        <x:f>M3527+MAX(0,K3527-MAX(0,P3527-G3527-J3527))</x:f>
        <x:v>0</x:v>
      </x:c>
      <x:c r="S3527" s="7" t="n">
        <x:f>SUM(O3527,Q3527,R3527)</x:f>
        <x:v>767.5006160164276</x:v>
      </x:c>
      <x:c r="T3527" s="14" t="n">
        <x:f>'Inventory detail'!T149</x:f>
        <x:v>0.23309999999999997</x:v>
      </x:c>
      <x:c r="U3527" s="14" t="n">
        <x:f>'Inventory detail'!U149</x:f>
        <x:v>0.2284035</x:v>
      </x:c>
      <x:c r="V3527" s="9" t="n">
        <x:f>O3527*T3527</x:f>
        <x:v>178.90439359342923</x:v>
      </x:c>
      <x:c r="W3527" s="9" t="n">
        <x:f>Q3527*T3527</x:f>
        <x:v>0</x:v>
      </x:c>
      <x:c r="X3527" s="9" t="n">
        <x:f>R3527*T3527</x:f>
        <x:v>0</x:v>
      </x:c>
      <x:c r="Y3527" s="9" t="n">
        <x:f>S3527*T3527</x:f>
        <x:v>178.90439359342923</x:v>
      </x:c>
      <x:c r="Z3527" s="9" t="n">
        <x:f>IF(ISNUMBER(U3527),S3527*(U3527-T3527),"n.a.")</x:f>
        <x:v>-3.604566643121125</x:v>
      </x:c>
      <x:c r="AA3527" s="9" t="n">
        <x:f>IF(ISNUMBER(U3527),Y3527,0)</x:f>
        <x:v>178.90439359342923</x:v>
      </x:c>
      <x:c r="AB3527" s="7" t="n">
        <x:f>MAX(0,L3527-SUM(F3527:K3527))</x:f>
        <x:v>0</x:v>
      </x:c>
    </x:row>
    <x:row r="3528" ht="22" customHeight="1">
      <x:c r="A3528" s="18" t="n">
        <x:f>Summary!F$41</x:f>
        <x:v>46419</x:v>
      </x:c>
      <x:c r="B3528" s="2" t="str">
        <x:f>'Inventory detail'!A150</x:f>
        <x:v>POUC</x:v>
      </x:c>
      <x:c r="C3528" s="2" t="str">
        <x:f>'Inventory detail'!B150</x:f>
        <x:v>30</x:v>
      </x:c>
      <x:c r="D3528" s="2" t="str">
        <x:f>'Inventory detail'!C150</x:f>
        <x:v>LUG10</x:v>
      </x:c>
      <x:c r="E3528" s="10" t="n">
        <x:f>A2402</x:f>
        <x:v>46388</x:v>
      </x:c>
      <x:c r="F3528" s="7" t="n">
        <x:f>O2402</x:f>
        <x:v>0</x:v>
      </x:c>
      <x:c r="G3528" s="7" t="n">
        <x:f>Q2402</x:f>
        <x:v>8836.55950718686</x:v>
      </x:c>
      <x:c r="H3528" s="7" t="n">
        <x:f>R2402</x:f>
        <x:v>0</x:v>
      </x:c>
      <x:c r="I3528" s="7" t="n">
        <x:f>SUMIFS('PO detail'!$W$1674:$W$1676,'PO detail'!$V$1674:$V$1676,"&gt;="&amp;E3528,'PO detail'!$V$1674:$V$1676,"&lt;"&amp;A3528)</x:f>
        <x:v>0</x:v>
      </x:c>
      <x:c r="J3528" s="7" t="n">
        <x:f>SUMIFS('PO detail'!$X$1674:$X$1676,'PO detail'!$V$1674:$V$1676,"&gt;="&amp;E3528,'PO detail'!$V$1674:$V$1676,"&lt;"&amp;A3528)</x:f>
        <x:v>0</x:v>
      </x:c>
      <x:c r="K3528" s="7" t="n">
        <x:f>SUMIFS('PO detail'!$Y$1674:$Y$1676,'PO detail'!$V$1674:$V$1676,"&gt;="&amp;E3528,'PO detail'!$V$1674:$V$1676,"&lt;"&amp;A3528)</x:f>
        <x:v>0</x:v>
      </x:c>
      <x:c r="L3528" s="7" t="n">
        <x:f>'Inventory detail'!F150*Summary!$K$5*(A3528-E3528)/Summary!$K$6</x:f>
        <x:v>2274.6030390143737</x:v>
      </x:c>
      <x:c r="M3528" s="7" t="n">
        <x:f>MAX(0,H3528-L3528)</x:f>
        <x:v>0</x:v>
      </x:c>
      <x:c r="N3528" s="7" t="n">
        <x:f>MAX(0,L3528-H3528)</x:f>
        <x:v>2274.6030390143737</x:v>
      </x:c>
      <x:c r="O3528" s="7" t="n">
        <x:f>MAX(0,F3528+I3528-N3528)</x:f>
        <x:v>0</x:v>
      </x:c>
      <x:c r="P3528" s="7" t="n">
        <x:f>MAX(0,N3528-F3528-I3528)</x:f>
        <x:v>2274.6030390143737</x:v>
      </x:c>
      <x:c r="Q3528" s="7" t="n">
        <x:f>MAX(0,G3528+J3528-P3528)</x:f>
        <x:v>6561.956468172486</x:v>
      </x:c>
      <x:c r="R3528" s="7" t="n">
        <x:f>M3528+MAX(0,K3528-MAX(0,P3528-G3528-J3528))</x:f>
        <x:v>0</x:v>
      </x:c>
      <x:c r="S3528" s="7" t="n">
        <x:f>SUM(O3528,Q3528,R3528)</x:f>
        <x:v>6561.956468172486</x:v>
      </x:c>
      <x:c r="T3528" s="14" t="n">
        <x:f>'Inventory detail'!T150</x:f>
        <x:v>0.019299999999999998</x:v>
      </x:c>
      <x:c r="U3528" s="14" t="n">
        <x:f>'Inventory detail'!U150</x:f>
        <x:v>0.02112</x:v>
      </x:c>
      <x:c r="V3528" s="9" t="n">
        <x:f>O3528*T3528</x:f>
        <x:v>0</x:v>
      </x:c>
      <x:c r="W3528" s="9" t="n">
        <x:f>Q3528*T3528</x:f>
        <x:v>126.64575983572897</x:v>
      </x:c>
      <x:c r="X3528" s="9" t="n">
        <x:f>R3528*T3528</x:f>
        <x:v>0</x:v>
      </x:c>
      <x:c r="Y3528" s="9" t="n">
        <x:f>S3528*T3528</x:f>
        <x:v>126.64575983572897</x:v>
      </x:c>
      <x:c r="Z3528" s="9" t="n">
        <x:f>IF(ISNUMBER(U3528),S3528*(U3528-T3528),"n.a.")</x:f>
        <x:v>11.942760772073939</x:v>
      </x:c>
      <x:c r="AA3528" s="9" t="n">
        <x:f>IF(ISNUMBER(U3528),Y3528,0)</x:f>
        <x:v>126.64575983572897</x:v>
      </x:c>
      <x:c r="AB3528" s="7" t="n">
        <x:f>MAX(0,L3528-SUM(F3528:K3528))</x:f>
        <x:v>0</x:v>
      </x:c>
    </x:row>
    <x:row r="3529" ht="22" customHeight="1">
      <x:c r="A3529" s="18" t="n">
        <x:f>Summary!F$41</x:f>
        <x:v>46419</x:v>
      </x:c>
      <x:c r="B3529" s="2" t="str">
        <x:f>'Inventory detail'!A151</x:f>
        <x:v>COIL</x:v>
      </x:c>
      <x:c r="C3529" s="2" t="str">
        <x:f>'Inventory detail'!B151</x:f>
        <x:v>10</x:v>
      </x:c>
      <x:c r="D3529" s="2" t="str">
        <x:f>'Inventory detail'!C151</x:f>
        <x:v>18WHT12-4</x:v>
      </x:c>
      <x:c r="E3529" s="10" t="n">
        <x:f>A2403</x:f>
        <x:v>46388</x:v>
      </x:c>
      <x:c r="F3529" s="7" t="n">
        <x:f>O2403</x:f>
        <x:v>10705.553347022587</x:v>
      </x:c>
      <x:c r="G3529" s="7" t="n">
        <x:f>Q2403</x:f>
        <x:v>0</x:v>
      </x:c>
      <x:c r="H3529" s="7" t="n">
        <x:f>R2403</x:f>
        <x:v>0</x:v>
      </x:c>
      <x:c r="I3529" s="7" t="n">
        <x:f>SUMIFS('PO detail'!$W$266:$W$272,'PO detail'!$V$266:$V$272,"&gt;="&amp;E3529,'PO detail'!$V$266:$V$272,"&lt;"&amp;A3529)</x:f>
        <x:v>0</x:v>
      </x:c>
      <x:c r="J3529" s="7" t="n">
        <x:f>SUMIFS('PO detail'!$X$266:$X$272,'PO detail'!$V$266:$V$272,"&gt;="&amp;E3529,'PO detail'!$V$266:$V$272,"&lt;"&amp;A3529)</x:f>
        <x:v>0</x:v>
      </x:c>
      <x:c r="K3529" s="7" t="n">
        <x:f>SUMIFS('PO detail'!$Y$266:$Y$272,'PO detail'!$V$266:$V$272,"&gt;="&amp;E3529,'PO detail'!$V$266:$V$272,"&lt;"&amp;A3529)</x:f>
        <x:v>0</x:v>
      </x:c>
      <x:c r="L3529" s="7" t="n">
        <x:f>'Inventory detail'!F151*Summary!$K$5*(A3529-E3529)/Summary!$K$6</x:f>
        <x:v>2249.141026694045</x:v>
      </x:c>
      <x:c r="M3529" s="7" t="n">
        <x:f>MAX(0,H3529-L3529)</x:f>
        <x:v>0</x:v>
      </x:c>
      <x:c r="N3529" s="7" t="n">
        <x:f>MAX(0,L3529-H3529)</x:f>
        <x:v>2249.141026694045</x:v>
      </x:c>
      <x:c r="O3529" s="7" t="n">
        <x:f>MAX(0,F3529+I3529-N3529)</x:f>
        <x:v>8456.412320328542</x:v>
      </x:c>
      <x:c r="P3529" s="7" t="n">
        <x:f>MAX(0,N3529-F3529-I3529)</x:f>
        <x:v>0</x:v>
      </x:c>
      <x:c r="Q3529" s="7" t="n">
        <x:f>MAX(0,G3529+J3529-P3529)</x:f>
        <x:v>0</x:v>
      </x:c>
      <x:c r="R3529" s="7" t="n">
        <x:f>M3529+MAX(0,K3529-MAX(0,P3529-G3529-J3529))</x:f>
        <x:v>0</x:v>
      </x:c>
      <x:c r="S3529" s="7" t="n">
        <x:f>SUM(O3529,Q3529,R3529)</x:f>
        <x:v>8456.412320328542</x:v>
      </x:c>
      <x:c r="T3529" s="14" t="n">
        <x:f>'Inventory detail'!T151</x:f>
        <x:v>0.1448</x:v>
      </x:c>
      <x:c r="U3529" s="14" t="n">
        <x:f>'Inventory detail'!U151</x:f>
        <x:v>0.141882</x:v>
      </x:c>
      <x:c r="V3529" s="9" t="n">
        <x:f>O3529*T3529</x:f>
        <x:v>1224.4885039835729</x:v>
      </x:c>
      <x:c r="W3529" s="9" t="n">
        <x:f>Q3529*T3529</x:f>
        <x:v>0</x:v>
      </x:c>
      <x:c r="X3529" s="9" t="n">
        <x:f>R3529*T3529</x:f>
        <x:v>0</x:v>
      </x:c>
      <x:c r="Y3529" s="9" t="n">
        <x:f>S3529*T3529</x:f>
        <x:v>1224.4885039835729</x:v>
      </x:c>
      <x:c r="Z3529" s="9" t="n">
        <x:f>IF(ISNUMBER(U3529),S3529*(U3529-T3529),"n.a.")</x:f>
        <x:v>-24.67581115071872</x:v>
      </x:c>
      <x:c r="AA3529" s="9" t="n">
        <x:f>IF(ISNUMBER(U3529),Y3529,0)</x:f>
        <x:v>1224.4885039835729</x:v>
      </x:c>
      <x:c r="AB3529" s="7" t="n">
        <x:f>MAX(0,L3529-SUM(F3529:K3529))</x:f>
        <x:v>0</x:v>
      </x:c>
    </x:row>
    <x:row r="3530" ht="22" customHeight="1">
      <x:c r="A3530" s="18" t="n">
        <x:f>Summary!F$41</x:f>
        <x:v>46419</x:v>
      </x:c>
      <x:c r="B3530" s="2" t="str">
        <x:f>'Inventory detail'!A152</x:f>
        <x:v>COIL</x:v>
      </x:c>
      <x:c r="C3530" s="2" t="str">
        <x:f>'Inventory detail'!B152</x:f>
        <x:v>60</x:v>
      </x:c>
      <x:c r="D3530" s="2" t="str">
        <x:f>'Inventory detail'!C152</x:f>
        <x:v>10NAV12-4</x:v>
      </x:c>
      <x:c r="E3530" s="10" t="n">
        <x:f>A2404</x:f>
        <x:v>46388</x:v>
      </x:c>
      <x:c r="F3530" s="7" t="n">
        <x:f>O2404</x:f>
        <x:v>4520.524681724846</x:v>
      </x:c>
      <x:c r="G3530" s="7" t="n">
        <x:f>Q2404</x:f>
        <x:v>0</x:v>
      </x:c>
      <x:c r="H3530" s="7" t="n">
        <x:f>R2404</x:f>
        <x:v>0</x:v>
      </x:c>
      <x:c r="I3530" s="7" t="n">
        <x:f>SUMIFS('PO detail'!$W$1024:$W$1029,'PO detail'!$V$1024:$V$1029,"&gt;="&amp;E3530,'PO detail'!$V$1024:$V$1029,"&lt;"&amp;A3530)</x:f>
        <x:v>0</x:v>
      </x:c>
      <x:c r="J3530" s="7" t="n">
        <x:f>SUMIFS('PO detail'!$X$1024:$X$1029,'PO detail'!$V$1024:$V$1029,"&gt;="&amp;E3530,'PO detail'!$V$1024:$V$1029,"&lt;"&amp;A3530)</x:f>
        <x:v>0</x:v>
      </x:c>
      <x:c r="K3530" s="7" t="n">
        <x:f>SUMIFS('PO detail'!$Y$1024:$Y$1029,'PO detail'!$V$1024:$V$1029,"&gt;="&amp;E3530,'PO detail'!$V$1024:$V$1029,"&lt;"&amp;A3530)</x:f>
        <x:v>0</x:v>
      </x:c>
      <x:c r="L3530" s="7" t="n">
        <x:f>'Inventory detail'!F152*Summary!$K$5*(A3530-E3530)/Summary!$K$6</x:f>
        <x:v>2206.71112936345</x:v>
      </x:c>
      <x:c r="M3530" s="7" t="n">
        <x:f>MAX(0,H3530-L3530)</x:f>
        <x:v>0</x:v>
      </x:c>
      <x:c r="N3530" s="7" t="n">
        <x:f>MAX(0,L3530-H3530)</x:f>
        <x:v>2206.71112936345</x:v>
      </x:c>
      <x:c r="O3530" s="7" t="n">
        <x:f>MAX(0,F3530+I3530-N3530)</x:f>
        <x:v>2313.8135523613964</x:v>
      </x:c>
      <x:c r="P3530" s="7" t="n">
        <x:f>MAX(0,N3530-F3530-I3530)</x:f>
        <x:v>0</x:v>
      </x:c>
      <x:c r="Q3530" s="7" t="n">
        <x:f>MAX(0,G3530+J3530-P3530)</x:f>
        <x:v>0</x:v>
      </x:c>
      <x:c r="R3530" s="7" t="n">
        <x:f>M3530+MAX(0,K3530-MAX(0,P3530-G3530-J3530))</x:f>
        <x:v>0</x:v>
      </x:c>
      <x:c r="S3530" s="7" t="n">
        <x:f>SUM(O3530,Q3530,R3530)</x:f>
        <x:v>2313.8135523613964</x:v>
      </x:c>
      <x:c r="T3530" s="14" t="n">
        <x:f>'Inventory detail'!T152</x:f>
        <x:v>0.0584</x:v>
      </x:c>
      <x:c r="U3530" s="14" t="n">
        <x:f>'Inventory detail'!U152</x:f>
        <x:v>0.057239</x:v>
      </x:c>
      <x:c r="V3530" s="9" t="n">
        <x:f>O3530*T3530</x:f>
        <x:v>135.12671145790554</x:v>
      </x:c>
      <x:c r="W3530" s="9" t="n">
        <x:f>Q3530*T3530</x:f>
        <x:v>0</x:v>
      </x:c>
      <x:c r="X3530" s="9" t="n">
        <x:f>R3530*T3530</x:f>
        <x:v>0</x:v>
      </x:c>
      <x:c r="Y3530" s="9" t="n">
        <x:f>S3530*T3530</x:f>
        <x:v>135.12671145790554</x:v>
      </x:c>
      <x:c r="Z3530" s="9" t="n">
        <x:f>IF(ISNUMBER(U3530),S3530*(U3530-T3530),"n.a.")</x:f>
        <x:v>-2.6863375342915865</x:v>
      </x:c>
      <x:c r="AA3530" s="9" t="n">
        <x:f>IF(ISNUMBER(U3530),Y3530,0)</x:f>
        <x:v>135.12671145790554</x:v>
      </x:c>
      <x:c r="AB3530" s="7" t="n">
        <x:f>MAX(0,L3530-SUM(F3530:K3530))</x:f>
        <x:v>0</x:v>
      </x:c>
    </x:row>
    <x:row r="3531" ht="22" customHeight="1">
      <x:c r="A3531" s="18" t="n">
        <x:f>Summary!F$41</x:f>
        <x:v>46419</x:v>
      </x:c>
      <x:c r="B3531" s="2" t="str">
        <x:f>'Inventory detail'!A153</x:f>
        <x:v>POUC</x:v>
      </x:c>
      <x:c r="C3531" s="2" t="str">
        <x:f>'Inventory detail'!B153</x:f>
        <x:v>60</x:v>
      </x:c>
      <x:c r="D3531" s="2" t="str">
        <x:f>'Inventory detail'!C153</x:f>
        <x:v>MEM5</x:v>
      </x:c>
      <x:c r="E3531" s="10" t="n">
        <x:f>A2405</x:f>
        <x:v>46388</x:v>
      </x:c>
      <x:c r="F3531" s="7" t="n">
        <x:f>O2405</x:f>
        <x:v>10000</x:v>
      </x:c>
      <x:c r="G3531" s="7" t="n">
        <x:f>Q2405</x:f>
        <x:v>0</x:v>
      </x:c>
      <x:c r="H3531" s="7" t="n">
        <x:f>R2405</x:f>
        <x:v>25943.541026694045</x:v>
      </x:c>
      <x:c r="I3531" s="7" t="n">
        <x:f>SUMIFS('PO detail'!$W$1808:$W$1808,'PO detail'!$V$1808:$V$1808,"&gt;="&amp;E3531,'PO detail'!$V$1808:$V$1808,"&lt;"&amp;A3531)</x:f>
        <x:v>0</x:v>
      </x:c>
      <x:c r="J3531" s="7" t="n">
        <x:f>SUMIFS('PO detail'!$X$1808:$X$1808,'PO detail'!$V$1808:$V$1808,"&gt;="&amp;E3531,'PO detail'!$V$1808:$V$1808,"&lt;"&amp;A3531)</x:f>
        <x:v>0</x:v>
      </x:c>
      <x:c r="K3531" s="7" t="n">
        <x:f>SUMIFS('PO detail'!$Y$1808:$Y$1808,'PO detail'!$V$1808:$V$1808,"&gt;="&amp;E3531,'PO detail'!$V$1808:$V$1808,"&lt;"&amp;A3531)</x:f>
        <x:v>0</x:v>
      </x:c>
      <x:c r="L3531" s="7" t="n">
        <x:f>'Inventory detail'!F153*Summary!$K$5*(A3531-E3531)/Summary!$K$6</x:f>
        <x:v>2198.217002053388</x:v>
      </x:c>
      <x:c r="M3531" s="7" t="n">
        <x:f>MAX(0,H3531-L3531)</x:f>
        <x:v>23745.324024640657</x:v>
      </x:c>
      <x:c r="N3531" s="7" t="n">
        <x:f>MAX(0,L3531-H3531)</x:f>
        <x:v>0</x:v>
      </x:c>
      <x:c r="O3531" s="7" t="n">
        <x:f>MAX(0,F3531+I3531-N3531)</x:f>
        <x:v>10000</x:v>
      </x:c>
      <x:c r="P3531" s="7" t="n">
        <x:f>MAX(0,N3531-F3531-I3531)</x:f>
        <x:v>0</x:v>
      </x:c>
      <x:c r="Q3531" s="7" t="n">
        <x:f>MAX(0,G3531+J3531-P3531)</x:f>
        <x:v>0</x:v>
      </x:c>
      <x:c r="R3531" s="7" t="n">
        <x:f>M3531+MAX(0,K3531-MAX(0,P3531-G3531-J3531))</x:f>
        <x:v>23745.324024640657</x:v>
      </x:c>
      <x:c r="S3531" s="7" t="n">
        <x:f>SUM(O3531,Q3531,R3531)</x:f>
        <x:v>33745.32402464066</x:v>
      </x:c>
      <x:c r="T3531" s="14" t="n">
        <x:f>'Inventory detail'!T153</x:f>
        <x:v>0.011200000000000002</x:v>
      </x:c>
      <x:c r="U3531" s="14" t="n">
        <x:f>'Inventory detail'!U153</x:f>
        <x:v>0.012209999999999999</x:v>
      </x:c>
      <x:c r="V3531" s="9" t="n">
        <x:f>O3531*T3531</x:f>
        <x:v>112.00000000000001</x:v>
      </x:c>
      <x:c r="W3531" s="9" t="n">
        <x:f>Q3531*T3531</x:f>
        <x:v>0</x:v>
      </x:c>
      <x:c r="X3531" s="9" t="n">
        <x:f>R3531*T3531</x:f>
        <x:v>265.9476290759754</x:v>
      </x:c>
      <x:c r="Y3531" s="9" t="n">
        <x:f>S3531*T3531</x:f>
        <x:v>377.9476290759754</x:v>
      </x:c>
      <x:c r="Z3531" s="9" t="n">
        <x:f>IF(ISNUMBER(U3531),S3531*(U3531-T3531),"n.a.")</x:f>
        <x:v>34.082777264886964</x:v>
      </x:c>
      <x:c r="AA3531" s="9" t="n">
        <x:f>IF(ISNUMBER(U3531),Y3531,0)</x:f>
        <x:v>377.9476290759754</x:v>
      </x:c>
      <x:c r="AB3531" s="7" t="n">
        <x:f>MAX(0,L3531-SUM(F3531:K3531))</x:f>
        <x:v>0</x:v>
      </x:c>
    </x:row>
    <x:row r="3532" ht="22" customHeight="1">
      <x:c r="A3532" s="18" t="n">
        <x:f>Summary!F$41</x:f>
        <x:v>46419</x:v>
      </x:c>
      <x:c r="B3532" s="2" t="str">
        <x:f>'Inventory detail'!A154</x:f>
        <x:v>POUC</x:v>
      </x:c>
      <x:c r="C3532" s="2" t="str">
        <x:f>'Inventory detail'!B154</x:f>
        <x:v>30</x:v>
      </x:c>
      <x:c r="D3532" s="2" t="str">
        <x:f>'Inventory detail'!C154</x:f>
        <x:v>SMEN3</x:v>
      </x:c>
      <x:c r="E3532" s="10" t="n">
        <x:f>A2406</x:f>
        <x:v>46388</x:v>
      </x:c>
      <x:c r="F3532" s="7" t="n">
        <x:f>O2406</x:f>
        <x:v>18712.53486652977</x:v>
      </x:c>
      <x:c r="G3532" s="7" t="n">
        <x:f>Q2406</x:f>
        <x:v>5000</x:v>
      </x:c>
      <x:c r="H3532" s="7" t="n">
        <x:f>R2406</x:f>
        <x:v>0</x:v>
      </x:c>
      <x:c r="I3532" s="7" t="n">
        <x:f>SUMIFS('PO detail'!$W$1709:$W$1712,'PO detail'!$V$1709:$V$1712,"&gt;="&amp;E3532,'PO detail'!$V$1709:$V$1712,"&lt;"&amp;A3532)</x:f>
        <x:v>0</x:v>
      </x:c>
      <x:c r="J3532" s="7" t="n">
        <x:f>SUMIFS('PO detail'!$X$1709:$X$1712,'PO detail'!$V$1709:$V$1712,"&gt;="&amp;E3532,'PO detail'!$V$1709:$V$1712,"&lt;"&amp;A3532)</x:f>
        <x:v>0</x:v>
      </x:c>
      <x:c r="K3532" s="7" t="n">
        <x:f>SUMIFS('PO detail'!$Y$1709:$Y$1712,'PO detail'!$V$1709:$V$1712,"&gt;="&amp;E3532,'PO detail'!$V$1709:$V$1712,"&lt;"&amp;A3532)</x:f>
        <x:v>0</x:v>
      </x:c>
      <x:c r="L3532" s="7" t="n">
        <x:f>'Inventory detail'!F154*Summary!$K$5*(A3532-E3532)/Summary!$K$6</x:f>
        <x:v>2172.7549897330596</x:v>
      </x:c>
      <x:c r="M3532" s="7" t="n">
        <x:f>MAX(0,H3532-L3532)</x:f>
        <x:v>0</x:v>
      </x:c>
      <x:c r="N3532" s="7" t="n">
        <x:f>MAX(0,L3532-H3532)</x:f>
        <x:v>2172.7549897330596</x:v>
      </x:c>
      <x:c r="O3532" s="7" t="n">
        <x:f>MAX(0,F3532+I3532-N3532)</x:f>
        <x:v>16539.77987679671</x:v>
      </x:c>
      <x:c r="P3532" s="7" t="n">
        <x:f>MAX(0,N3532-F3532-I3532)</x:f>
        <x:v>0</x:v>
      </x:c>
      <x:c r="Q3532" s="7" t="n">
        <x:f>MAX(0,G3532+J3532-P3532)</x:f>
        <x:v>5000</x:v>
      </x:c>
      <x:c r="R3532" s="7" t="n">
        <x:f>M3532+MAX(0,K3532-MAX(0,P3532-G3532-J3532))</x:f>
        <x:v>0</x:v>
      </x:c>
      <x:c r="S3532" s="7" t="n">
        <x:f>SUM(O3532,Q3532,R3532)</x:f>
        <x:v>21539.77987679671</x:v>
      </x:c>
      <x:c r="T3532" s="14" t="n">
        <x:f>'Inventory detail'!T154</x:f>
        <x:v>0.084</x:v>
      </x:c>
      <x:c r="U3532" s="14" t="n">
        <x:f>'Inventory detail'!U154</x:f>
        <x:v>0.09173999999999999</x:v>
      </x:c>
      <x:c r="V3532" s="9" t="n">
        <x:f>O3532*T3532</x:f>
        <x:v>1389.3415096509239</x:v>
      </x:c>
      <x:c r="W3532" s="9" t="n">
        <x:f>Q3532*T3532</x:f>
        <x:v>420</x:v>
      </x:c>
      <x:c r="X3532" s="9" t="n">
        <x:f>R3532*T3532</x:f>
        <x:v>0</x:v>
      </x:c>
      <x:c r="Y3532" s="9" t="n">
        <x:f>S3532*T3532</x:f>
        <x:v>1809.3415096509239</x:v>
      </x:c>
      <x:c r="Z3532" s="9" t="n">
        <x:f>IF(ISNUMBER(U3532),S3532*(U3532-T3532),"n.a.")</x:f>
        <x:v>166.71789624640618</x:v>
      </x:c>
      <x:c r="AA3532" s="9" t="n">
        <x:f>IF(ISNUMBER(U3532),Y3532,0)</x:f>
        <x:v>1809.3415096509239</x:v>
      </x:c>
      <x:c r="AB3532" s="7" t="n">
        <x:f>MAX(0,L3532-SUM(F3532:K3532))</x:f>
        <x:v>0</x:v>
      </x:c>
    </x:row>
    <x:row r="3533" ht="22" customHeight="1">
      <x:c r="A3533" s="18" t="n">
        <x:f>Summary!F$41</x:f>
        <x:v>46419</x:v>
      </x:c>
      <x:c r="B3533" s="2" t="str">
        <x:f>'Inventory detail'!A155</x:f>
        <x:v>POUC</x:v>
      </x:c>
      <x:c r="C3533" s="2" t="str">
        <x:f>'Inventory detail'!B155</x:f>
        <x:v>60</x:v>
      </x:c>
      <x:c r="D3533" s="2" t="str">
        <x:f>'Inventory detail'!C155</x:f>
        <x:v>MIL10</x:v>
      </x:c>
      <x:c r="E3533" s="10" t="n">
        <x:f>A2407</x:f>
        <x:v>46388</x:v>
      </x:c>
      <x:c r="F3533" s="7" t="n">
        <x:f>O2407</x:f>
        <x:v>0</x:v>
      </x:c>
      <x:c r="G3533" s="7" t="n">
        <x:f>Q2407</x:f>
        <x:v>10935.52361396304</x:v>
      </x:c>
      <x:c r="H3533" s="7" t="n">
        <x:f>R2407</x:f>
        <x:v>0</x:v>
      </x:c>
      <x:c r="I3533" s="7" t="n">
        <x:f>SUMIFS('PO detail'!$W$1810:$W$1811,'PO detail'!$V$1810:$V$1811,"&gt;="&amp;E3533,'PO detail'!$V$1810:$V$1811,"&lt;"&amp;A3533)</x:f>
        <x:v>0</x:v>
      </x:c>
      <x:c r="J3533" s="7" t="n">
        <x:f>SUMIFS('PO detail'!$X$1810:$X$1811,'PO detail'!$V$1810:$V$1811,"&gt;="&amp;E3533,'PO detail'!$V$1810:$V$1811,"&lt;"&amp;A3533)</x:f>
        <x:v>0</x:v>
      </x:c>
      <x:c r="K3533" s="7" t="n">
        <x:f>SUMIFS('PO detail'!$Y$1810:$Y$1811,'PO detail'!$V$1810:$V$1811,"&gt;="&amp;E3533,'PO detail'!$V$1810:$V$1811,"&lt;"&amp;A3533)</x:f>
        <x:v>0</x:v>
      </x:c>
      <x:c r="L3533" s="7" t="n">
        <x:f>'Inventory detail'!F155*Summary!$K$5*(A3533-E3533)/Summary!$K$6</x:f>
        <x:v>2164.271047227926</x:v>
      </x:c>
      <x:c r="M3533" s="7" t="n">
        <x:f>MAX(0,H3533-L3533)</x:f>
        <x:v>0</x:v>
      </x:c>
      <x:c r="N3533" s="7" t="n">
        <x:f>MAX(0,L3533-H3533)</x:f>
        <x:v>2164.271047227926</x:v>
      </x:c>
      <x:c r="O3533" s="7" t="n">
        <x:f>MAX(0,F3533+I3533-N3533)</x:f>
        <x:v>0</x:v>
      </x:c>
      <x:c r="P3533" s="7" t="n">
        <x:f>MAX(0,N3533-F3533-I3533)</x:f>
        <x:v>2164.271047227926</x:v>
      </x:c>
      <x:c r="Q3533" s="7" t="n">
        <x:f>MAX(0,G3533+J3533-P3533)</x:f>
        <x:v>8771.252566735115</x:v>
      </x:c>
      <x:c r="R3533" s="7" t="n">
        <x:f>M3533+MAX(0,K3533-MAX(0,P3533-G3533-J3533))</x:f>
        <x:v>0</x:v>
      </x:c>
      <x:c r="S3533" s="7" t="n">
        <x:f>SUM(O3533,Q3533,R3533)</x:f>
        <x:v>8771.252566735115</x:v>
      </x:c>
      <x:c r="T3533" s="14" t="n">
        <x:f>'Inventory detail'!T155</x:f>
        <x:v>0.0159</x:v>
      </x:c>
      <x:c r="U3533" s="14" t="n">
        <x:f>'Inventory detail'!U155</x:f>
        <x:v>0.017325</x:v>
      </x:c>
      <x:c r="V3533" s="9" t="n">
        <x:f>O3533*T3533</x:f>
        <x:v>0</x:v>
      </x:c>
      <x:c r="W3533" s="9" t="n">
        <x:f>Q3533*T3533</x:f>
        <x:v>139.46291581108832</x:v>
      </x:c>
      <x:c r="X3533" s="9" t="n">
        <x:f>R3533*T3533</x:f>
        <x:v>0</x:v>
      </x:c>
      <x:c r="Y3533" s="9" t="n">
        <x:f>S3533*T3533</x:f>
        <x:v>139.46291581108832</x:v>
      </x:c>
      <x:c r="Z3533" s="9" t="n">
        <x:f>IF(ISNUMBER(U3533),S3533*(U3533-T3533),"n.a.")</x:f>
        <x:v>12.499034907597531</x:v>
      </x:c>
      <x:c r="AA3533" s="9" t="n">
        <x:f>IF(ISNUMBER(U3533),Y3533,0)</x:f>
        <x:v>139.46291581108832</x:v>
      </x:c>
      <x:c r="AB3533" s="7" t="n">
        <x:f>MAX(0,L3533-SUM(F3533:K3533))</x:f>
        <x:v>0</x:v>
      </x:c>
    </x:row>
    <x:row r="3534" ht="22" customHeight="1">
      <x:c r="A3534" s="18" t="n">
        <x:f>Summary!F$41</x:f>
        <x:v>46419</x:v>
      </x:c>
      <x:c r="B3534" s="2" t="str">
        <x:f>'Inventory detail'!A156</x:f>
        <x:v>POUC</x:v>
      </x:c>
      <x:c r="C3534" s="2" t="str">
        <x:f>'Inventory detail'!B156</x:f>
        <x:v>10</x:v>
      </x:c>
      <x:c r="D3534" s="2" t="str">
        <x:f>'Inventory detail'!C156</x:f>
        <x:v>SMEN3</x:v>
      </x:c>
      <x:c r="E3534" s="10" t="n">
        <x:f>A2408</x:f>
        <x:v>46388</x:v>
      </x:c>
      <x:c r="F3534" s="7" t="n">
        <x:f>O2408</x:f>
        <x:v>0</x:v>
      </x:c>
      <x:c r="G3534" s="7" t="n">
        <x:f>Q2408</x:f>
        <x:v>11881.528706365503</x:v>
      </x:c>
      <x:c r="H3534" s="7" t="n">
        <x:f>R2408</x:f>
        <x:v>0</x:v>
      </x:c>
      <x:c r="I3534" s="7" t="n">
        <x:f>SUMIFS('PO detail'!$W$1603:$W$1605,'PO detail'!$V$1603:$V$1605,"&gt;="&amp;E3534,'PO detail'!$V$1603:$V$1605,"&lt;"&amp;A3534)</x:f>
        <x:v>0</x:v>
      </x:c>
      <x:c r="J3534" s="7" t="n">
        <x:f>SUMIFS('PO detail'!$X$1603:$X$1605,'PO detail'!$V$1603:$V$1605,"&gt;="&amp;E3534,'PO detail'!$V$1603:$V$1605,"&lt;"&amp;A3534)</x:f>
        <x:v>0</x:v>
      </x:c>
      <x:c r="K3534" s="7" t="n">
        <x:f>SUMIFS('PO detail'!$Y$1603:$Y$1605,'PO detail'!$V$1603:$V$1605,"&gt;="&amp;E3534,'PO detail'!$V$1603:$V$1605,"&lt;"&amp;A3534)</x:f>
        <x:v>0</x:v>
      </x:c>
      <x:c r="L3534" s="7" t="n">
        <x:f>'Inventory detail'!F156*Summary!$K$5*(A3534-E3534)/Summary!$K$6</x:f>
        <x:v>2147.292977412731</x:v>
      </x:c>
      <x:c r="M3534" s="7" t="n">
        <x:f>MAX(0,H3534-L3534)</x:f>
        <x:v>0</x:v>
      </x:c>
      <x:c r="N3534" s="7" t="n">
        <x:f>MAX(0,L3534-H3534)</x:f>
        <x:v>2147.292977412731</x:v>
      </x:c>
      <x:c r="O3534" s="7" t="n">
        <x:f>MAX(0,F3534+I3534-N3534)</x:f>
        <x:v>0</x:v>
      </x:c>
      <x:c r="P3534" s="7" t="n">
        <x:f>MAX(0,N3534-F3534-I3534)</x:f>
        <x:v>2147.292977412731</x:v>
      </x:c>
      <x:c r="Q3534" s="7" t="n">
        <x:f>MAX(0,G3534+J3534-P3534)</x:f>
        <x:v>9734.235728952772</x:v>
      </x:c>
      <x:c r="R3534" s="7" t="n">
        <x:f>M3534+MAX(0,K3534-MAX(0,P3534-G3534-J3534))</x:f>
        <x:v>0</x:v>
      </x:c>
      <x:c r="S3534" s="7" t="n">
        <x:f>SUM(O3534,Q3534,R3534)</x:f>
        <x:v>9734.235728952772</x:v>
      </x:c>
      <x:c r="T3534" s="14" t="n">
        <x:f>'Inventory detail'!T156</x:f>
        <x:v>0.084</x:v>
      </x:c>
      <x:c r="U3534" s="14" t="n">
        <x:f>'Inventory detail'!U156</x:f>
        <x:v>0.09173999999999999</x:v>
      </x:c>
      <x:c r="V3534" s="9" t="n">
        <x:f>O3534*T3534</x:f>
        <x:v>0</x:v>
      </x:c>
      <x:c r="W3534" s="9" t="n">
        <x:f>Q3534*T3534</x:f>
        <x:v>817.6758012320329</x:v>
      </x:c>
      <x:c r="X3534" s="9" t="n">
        <x:f>R3534*T3534</x:f>
        <x:v>0</x:v>
      </x:c>
      <x:c r="Y3534" s="9" t="n">
        <x:f>S3534*T3534</x:f>
        <x:v>817.6758012320329</x:v>
      </x:c>
      <x:c r="Z3534" s="9" t="n">
        <x:f>IF(ISNUMBER(U3534),S3534*(U3534-T3534),"n.a.")</x:f>
        <x:v>75.34298454209429</x:v>
      </x:c>
      <x:c r="AA3534" s="9" t="n">
        <x:f>IF(ISNUMBER(U3534),Y3534,0)</x:f>
        <x:v>817.6758012320329</x:v>
      </x:c>
      <x:c r="AB3534" s="7" t="n">
        <x:f>MAX(0,L3534-SUM(F3534:K3534))</x:f>
        <x:v>0</x:v>
      </x:c>
    </x:row>
    <x:row r="3535" ht="22" customHeight="1">
      <x:c r="A3535" s="18" t="n">
        <x:f>Summary!F$41</x:f>
        <x:v>46419</x:v>
      </x:c>
      <x:c r="B3535" s="2" t="str">
        <x:f>'Inventory detail'!A157</x:f>
        <x:v>POUC</x:v>
      </x:c>
      <x:c r="C3535" s="2" t="str">
        <x:f>'Inventory detail'!B157</x:f>
        <x:v>10</x:v>
      </x:c>
      <x:c r="D3535" s="2" t="str">
        <x:f>'Inventory detail'!C157</x:f>
        <x:v>LMEN10</x:v>
      </x:c>
      <x:c r="E3535" s="10" t="n">
        <x:f>A2409</x:f>
        <x:v>46388</x:v>
      </x:c>
      <x:c r="F3535" s="7" t="n">
        <x:f>O2409</x:f>
        <x:v>0</x:v>
      </x:c>
      <x:c r="G3535" s="7" t="n">
        <x:f>Q2409</x:f>
        <x:v>8950.522546201233</x:v>
      </x:c>
      <x:c r="H3535" s="7" t="n">
        <x:f>R2409</x:f>
        <x:v>0</x:v>
      </x:c>
      <x:c r="I3535" s="7" t="n">
        <x:f>SUMIFS('PO detail'!$W$1522:$W$1526,'PO detail'!$V$1522:$V$1526,"&gt;="&amp;E3535,'PO detail'!$V$1522:$V$1526,"&lt;"&amp;A3535)</x:f>
        <x:v>0</x:v>
      </x:c>
      <x:c r="J3535" s="7" t="n">
        <x:f>SUMIFS('PO detail'!$X$1522:$X$1526,'PO detail'!$V$1522:$V$1526,"&gt;="&amp;E3535,'PO detail'!$V$1522:$V$1526,"&lt;"&amp;A3535)</x:f>
        <x:v>0</x:v>
      </x:c>
      <x:c r="K3535" s="7" t="n">
        <x:f>SUMIFS('PO detail'!$Y$1522:$Y$1526,'PO detail'!$V$1522:$V$1526,"&gt;="&amp;E3535,'PO detail'!$V$1522:$V$1526,"&lt;"&amp;A3535)</x:f>
        <x:v>0</x:v>
      </x:c>
      <x:c r="L3535" s="7" t="n">
        <x:f>'Inventory detail'!F157*Summary!$K$5*(A3535-E3535)/Summary!$K$6</x:f>
        <x:v>2121.8309650924025</x:v>
      </x:c>
      <x:c r="M3535" s="7" t="n">
        <x:f>MAX(0,H3535-L3535)</x:f>
        <x:v>0</x:v>
      </x:c>
      <x:c r="N3535" s="7" t="n">
        <x:f>MAX(0,L3535-H3535)</x:f>
        <x:v>2121.8309650924025</x:v>
      </x:c>
      <x:c r="O3535" s="7" t="n">
        <x:f>MAX(0,F3535+I3535-N3535)</x:f>
        <x:v>0</x:v>
      </x:c>
      <x:c r="P3535" s="7" t="n">
        <x:f>MAX(0,N3535-F3535-I3535)</x:f>
        <x:v>2121.8309650924025</x:v>
      </x:c>
      <x:c r="Q3535" s="7" t="n">
        <x:f>MAX(0,G3535+J3535-P3535)</x:f>
        <x:v>6828.691581108831</x:v>
      </x:c>
      <x:c r="R3535" s="7" t="n">
        <x:f>M3535+MAX(0,K3535-MAX(0,P3535-G3535-J3535))</x:f>
        <x:v>0</x:v>
      </x:c>
      <x:c r="S3535" s="7" t="n">
        <x:f>SUM(O3535,Q3535,R3535)</x:f>
        <x:v>6828.691581108831</x:v>
      </x:c>
      <x:c r="T3535" s="14" t="n">
        <x:f>'Inventory detail'!T157</x:f>
        <x:v>0.2984</x:v>
      </x:c>
      <x:c r="U3535" s="14" t="n">
        <x:f>'Inventory detail'!U157</x:f>
        <x:v>0.32521500000000003</x:v>
      </x:c>
      <x:c r="V3535" s="9" t="n">
        <x:f>O3535*T3535</x:f>
        <x:v>0</x:v>
      </x:c>
      <x:c r="W3535" s="9" t="n">
        <x:f>Q3535*T3535</x:f>
        <x:v>2037.6815678028752</x:v>
      </x:c>
      <x:c r="X3535" s="9" t="n">
        <x:f>R3535*T3535</x:f>
        <x:v>0</x:v>
      </x:c>
      <x:c r="Y3535" s="9" t="n">
        <x:f>S3535*T3535</x:f>
        <x:v>2037.6815678028752</x:v>
      </x:c>
      <x:c r="Z3535" s="9" t="n">
        <x:f>IF(ISNUMBER(U3535),S3535*(U3535-T3535),"n.a.")</x:f>
        <x:v>183.11136474743353</x:v>
      </x:c>
      <x:c r="AA3535" s="9" t="n">
        <x:f>IF(ISNUMBER(U3535),Y3535,0)</x:f>
        <x:v>2037.6815678028752</x:v>
      </x:c>
      <x:c r="AB3535" s="7" t="n">
        <x:f>MAX(0,L3535-SUM(F3535:K3535))</x:f>
        <x:v>0</x:v>
      </x:c>
    </x:row>
    <x:row r="3536" ht="22" customHeight="1">
      <x:c r="A3536" s="18" t="n">
        <x:f>Summary!F$41</x:f>
        <x:v>46419</x:v>
      </x:c>
      <x:c r="B3536" s="2" t="str">
        <x:f>'Inventory detail'!A158</x:f>
        <x:v>POUC</x:v>
      </x:c>
      <x:c r="C3536" s="2" t="str">
        <x:f>'Inventory detail'!B158</x:f>
        <x:v>10</x:v>
      </x:c>
      <x:c r="D3536" s="2" t="str">
        <x:f>'Inventory detail'!C158</x:f>
        <x:v>SMEN5</x:v>
      </x:c>
      <x:c r="E3536" s="10" t="n">
        <x:f>A2410</x:f>
        <x:v>46388</x:v>
      </x:c>
      <x:c r="F3536" s="7" t="n">
        <x:f>O2410</x:f>
        <x:v>6150.522546201233</x:v>
      </x:c>
      <x:c r="G3536" s="7" t="n">
        <x:f>Q2410</x:f>
        <x:v>5000</x:v>
      </x:c>
      <x:c r="H3536" s="7" t="n">
        <x:f>R2410</x:f>
        <x:v>0</x:v>
      </x:c>
      <x:c r="I3536" s="7" t="n">
        <x:f>SUMIFS('PO detail'!$W$1606:$W$1608,'PO detail'!$V$1606:$V$1608,"&gt;="&amp;E3536,'PO detail'!$V$1606:$V$1608,"&lt;"&amp;A3536)</x:f>
        <x:v>0</x:v>
      </x:c>
      <x:c r="J3536" s="7" t="n">
        <x:f>SUMIFS('PO detail'!$X$1606:$X$1608,'PO detail'!$V$1606:$V$1608,"&gt;="&amp;E3536,'PO detail'!$V$1606:$V$1608,"&lt;"&amp;A3536)</x:f>
        <x:v>0</x:v>
      </x:c>
      <x:c r="K3536" s="7" t="n">
        <x:f>SUMIFS('PO detail'!$Y$1606:$Y$1608,'PO detail'!$V$1606:$V$1608,"&gt;="&amp;E3536,'PO detail'!$V$1606:$V$1608,"&lt;"&amp;A3536)</x:f>
        <x:v>0</x:v>
      </x:c>
      <x:c r="L3536" s="7" t="n">
        <x:f>'Inventory detail'!F158*Summary!$K$5*(A3536-E3536)/Summary!$K$6</x:f>
        <x:v>2121.8309650924025</x:v>
      </x:c>
      <x:c r="M3536" s="7" t="n">
        <x:f>MAX(0,H3536-L3536)</x:f>
        <x:v>0</x:v>
      </x:c>
      <x:c r="N3536" s="7" t="n">
        <x:f>MAX(0,L3536-H3536)</x:f>
        <x:v>2121.8309650924025</x:v>
      </x:c>
      <x:c r="O3536" s="7" t="n">
        <x:f>MAX(0,F3536+I3536-N3536)</x:f>
        <x:v>4028.6915811088306</x:v>
      </x:c>
      <x:c r="P3536" s="7" t="n">
        <x:f>MAX(0,N3536-F3536-I3536)</x:f>
        <x:v>0</x:v>
      </x:c>
      <x:c r="Q3536" s="7" t="n">
        <x:f>MAX(0,G3536+J3536-P3536)</x:f>
        <x:v>5000</x:v>
      </x:c>
      <x:c r="R3536" s="7" t="n">
        <x:f>M3536+MAX(0,K3536-MAX(0,P3536-G3536-J3536))</x:f>
        <x:v>0</x:v>
      </x:c>
      <x:c r="S3536" s="7" t="n">
        <x:f>SUM(O3536,Q3536,R3536)</x:f>
        <x:v>9028.691581108831</x:v>
      </x:c>
      <x:c r="T3536" s="14" t="n">
        <x:f>'Inventory detail'!T158</x:f>
        <x:v>0.132</x:v>
      </x:c>
      <x:c r="U3536" s="14" t="n">
        <x:f>'Inventory detail'!U158</x:f>
        <x:v>0.14388</x:v>
      </x:c>
      <x:c r="V3536" s="9" t="n">
        <x:f>O3536*T3536</x:f>
        <x:v>531.7872887063656</x:v>
      </x:c>
      <x:c r="W3536" s="9" t="n">
        <x:f>Q3536*T3536</x:f>
        <x:v>660</x:v>
      </x:c>
      <x:c r="X3536" s="9" t="n">
        <x:f>R3536*T3536</x:f>
        <x:v>0</x:v>
      </x:c>
      <x:c r="Y3536" s="9" t="n">
        <x:f>S3536*T3536</x:f>
        <x:v>1191.7872887063659</x:v>
      </x:c>
      <x:c r="Z3536" s="9" t="n">
        <x:f>IF(ISNUMBER(U3536),S3536*(U3536-T3536),"n.a.")</x:f>
        <x:v>107.26085598357292</x:v>
      </x:c>
      <x:c r="AA3536" s="9" t="n">
        <x:f>IF(ISNUMBER(U3536),Y3536,0)</x:f>
        <x:v>1191.7872887063659</x:v>
      </x:c>
      <x:c r="AB3536" s="7" t="n">
        <x:f>MAX(0,L3536-SUM(F3536:K3536))</x:f>
        <x:v>0</x:v>
      </x:c>
    </x:row>
    <x:row r="3537" ht="22" customHeight="1">
      <x:c r="A3537" s="18" t="n">
        <x:f>Summary!F$41</x:f>
        <x:v>46419</x:v>
      </x:c>
      <x:c r="B3537" s="2" t="str">
        <x:f>'Inventory detail'!A159</x:f>
        <x:v>POUC</x:v>
      </x:c>
      <x:c r="C3537" s="2" t="str">
        <x:f>'Inventory detail'!B159</x:f>
        <x:v>10</x:v>
      </x:c>
      <x:c r="D3537" s="2" t="str">
        <x:f>'Inventory detail'!C159</x:f>
        <x:v>LEG10</x:v>
      </x:c>
      <x:c r="E3537" s="10" t="n">
        <x:f>A2411</x:f>
        <x:v>46388</x:v>
      </x:c>
      <x:c r="F3537" s="7" t="n">
        <x:f>O2411</x:f>
        <x:v>296.50004106776123</x:v>
      </x:c>
      <x:c r="G3537" s="7" t="n">
        <x:f>Q2411</x:f>
        <x:v>7000</x:v>
      </x:c>
      <x:c r="H3537" s="7" t="n">
        <x:f>R2411</x:f>
        <x:v>0</x:v>
      </x:c>
      <x:c r="I3537" s="7" t="n">
        <x:f>SUMIFS('PO detail'!$W$1479:$W$1483,'PO detail'!$V$1479:$V$1483,"&gt;="&amp;E3537,'PO detail'!$V$1479:$V$1483,"&lt;"&amp;A3537)</x:f>
        <x:v>0</x:v>
      </x:c>
      <x:c r="J3537" s="7" t="n">
        <x:f>SUMIFS('PO detail'!$X$1479:$X$1483,'PO detail'!$V$1479:$V$1483,"&gt;="&amp;E3537,'PO detail'!$V$1479:$V$1483,"&lt;"&amp;A3537)</x:f>
        <x:v>0</x:v>
      </x:c>
      <x:c r="K3537" s="7" t="n">
        <x:f>SUMIFS('PO detail'!$Y$1479:$Y$1483,'PO detail'!$V$1479:$V$1483,"&gt;="&amp;E3537,'PO detail'!$V$1479:$V$1483,"&lt;"&amp;A3537)</x:f>
        <x:v>0</x:v>
      </x:c>
      <x:c r="L3537" s="7" t="n">
        <x:f>'Inventory detail'!F159*Summary!$K$5*(A3537-E3537)/Summary!$K$6</x:f>
        <x:v>2104.8630800821356</x:v>
      </x:c>
      <x:c r="M3537" s="7" t="n">
        <x:f>MAX(0,H3537-L3537)</x:f>
        <x:v>0</x:v>
      </x:c>
      <x:c r="N3537" s="7" t="n">
        <x:f>MAX(0,L3537-H3537)</x:f>
        <x:v>2104.8630800821356</x:v>
      </x:c>
      <x:c r="O3537" s="7" t="n">
        <x:f>MAX(0,F3537+I3537-N3537)</x:f>
        <x:v>0</x:v>
      </x:c>
      <x:c r="P3537" s="7" t="n">
        <x:f>MAX(0,N3537-F3537-I3537)</x:f>
        <x:v>1808.3630390143744</x:v>
      </x:c>
      <x:c r="Q3537" s="7" t="n">
        <x:f>MAX(0,G3537+J3537-P3537)</x:f>
        <x:v>5191.636960985626</x:v>
      </x:c>
      <x:c r="R3537" s="7" t="n">
        <x:f>M3537+MAX(0,K3537-MAX(0,P3537-G3537-J3537))</x:f>
        <x:v>0</x:v>
      </x:c>
      <x:c r="S3537" s="7" t="n">
        <x:f>SUM(O3537,Q3537,R3537)</x:f>
        <x:v>5191.636960985626</x:v>
      </x:c>
      <x:c r="T3537" s="14" t="n">
        <x:f>'Inventory detail'!T159</x:f>
        <x:v>0.1796</x:v>
      </x:c>
      <x:c r="U3537" s="14" t="n">
        <x:f>'Inventory detail'!U159</x:f>
        <x:v>0.19569</x:v>
      </x:c>
      <x:c r="V3537" s="9" t="n">
        <x:f>O3537*T3537</x:f>
        <x:v>0</x:v>
      </x:c>
      <x:c r="W3537" s="9" t="n">
        <x:f>Q3537*T3537</x:f>
        <x:v>932.4179981930184</x:v>
      </x:c>
      <x:c r="X3537" s="9" t="n">
        <x:f>R3537*T3537</x:f>
        <x:v>0</x:v>
      </x:c>
      <x:c r="Y3537" s="9" t="n">
        <x:f>S3537*T3537</x:f>
        <x:v>932.4179981930184</x:v>
      </x:c>
      <x:c r="Z3537" s="9" t="n">
        <x:f>IF(ISNUMBER(U3537),S3537*(U3537-T3537),"n.a.")</x:f>
        <x:v>83.53343870225868</x:v>
      </x:c>
      <x:c r="AA3537" s="9" t="n">
        <x:f>IF(ISNUMBER(U3537),Y3537,0)</x:f>
        <x:v>932.4179981930184</x:v>
      </x:c>
      <x:c r="AB3537" s="7" t="n">
        <x:f>MAX(0,L3537-SUM(F3537:K3537))</x:f>
        <x:v>0</x:v>
      </x:c>
    </x:row>
    <x:row r="3538" ht="22" customHeight="1">
      <x:c r="A3538" s="18" t="n">
        <x:f>Summary!F$41</x:f>
        <x:v>46419</x:v>
      </x:c>
      <x:c r="B3538" s="2" t="str">
        <x:f>'Inventory detail'!A160</x:f>
        <x:v>WIRE</x:v>
      </x:c>
      <x:c r="C3538" s="2" t="str">
        <x:f>'Inventory detail'!B160</x:f>
        <x:v>60</x:v>
      </x:c>
      <x:c r="D3538" s="2" t="str">
        <x:f>'Inventory detail'!C160</x:f>
        <x:v>DL516SIL</x:v>
      </x:c>
      <x:c r="E3538" s="10" t="n">
        <x:f>A2412</x:f>
        <x:v>46388</x:v>
      </x:c>
      <x:c r="F3538" s="7" t="n">
        <x:f>O2412</x:f>
        <x:v>0</x:v>
      </x:c>
      <x:c r="G3538" s="7" t="n">
        <x:f>Q2412</x:f>
        <x:v>0</x:v>
      </x:c>
      <x:c r="H3538" s="7" t="n">
        <x:f>R2412</x:f>
        <x:v>12811.498973305956</x:v>
      </x:c>
      <x:c r="I3538" s="7" t="n">
        <x:f>0</x:f>
        <x:v>0</x:v>
      </x:c>
      <x:c r="J3538" s="7" t="n">
        <x:f>0</x:f>
        <x:v>0</x:v>
      </x:c>
      <x:c r="K3538" s="7" t="n">
        <x:f>0</x:f>
        <x:v>0</x:v>
      </x:c>
      <x:c r="L3538" s="7" t="n">
        <x:f>'Inventory detail'!F160*Summary!$K$5*(A3538-E3538)/Summary!$K$6</x:f>
        <x:v>2062.4229979466118</x:v>
      </x:c>
      <x:c r="M3538" s="7" t="n">
        <x:f>MAX(0,H3538-L3538)</x:f>
        <x:v>10749.075975359345</x:v>
      </x:c>
      <x:c r="N3538" s="7" t="n">
        <x:f>MAX(0,L3538-H3538)</x:f>
        <x:v>0</x:v>
      </x:c>
      <x:c r="O3538" s="7" t="n">
        <x:f>MAX(0,F3538+I3538-N3538)</x:f>
        <x:v>0</x:v>
      </x:c>
      <x:c r="P3538" s="7" t="n">
        <x:f>MAX(0,N3538-F3538-I3538)</x:f>
        <x:v>0</x:v>
      </x:c>
      <x:c r="Q3538" s="7" t="n">
        <x:f>MAX(0,G3538+J3538-P3538)</x:f>
        <x:v>0</x:v>
      </x:c>
      <x:c r="R3538" s="7" t="n">
        <x:f>M3538+MAX(0,K3538-MAX(0,P3538-G3538-J3538))</x:f>
        <x:v>10749.075975359345</x:v>
      </x:c>
      <x:c r="S3538" s="7" t="n">
        <x:f>SUM(O3538,Q3538,R3538)</x:f>
        <x:v>10749.075975359345</x:v>
      </x:c>
      <x:c r="T3538" s="14" t="n">
        <x:f>'Inventory detail'!T160</x:f>
        <x:v>0.0475</x:v>
      </x:c>
      <x:c r="U3538" s="14" t="n">
        <x:f>'Inventory detail'!U160</x:f>
        <x:v>0.0475</x:v>
      </x:c>
      <x:c r="V3538" s="9" t="n">
        <x:f>O3538*T3538</x:f>
        <x:v>0</x:v>
      </x:c>
      <x:c r="W3538" s="9" t="n">
        <x:f>Q3538*T3538</x:f>
        <x:v>0</x:v>
      </x:c>
      <x:c r="X3538" s="9" t="n">
        <x:f>R3538*T3538</x:f>
        <x:v>510.5811088295689</x:v>
      </x:c>
      <x:c r="Y3538" s="9" t="n">
        <x:f>S3538*T3538</x:f>
        <x:v>510.5811088295689</x:v>
      </x:c>
      <x:c r="Z3538" s="9" t="n">
        <x:f>IF(ISNUMBER(U3538),S3538*(U3538-T3538),"n.a.")</x:f>
        <x:v>0</x:v>
      </x:c>
      <x:c r="AA3538" s="9" t="n">
        <x:f>IF(ISNUMBER(U3538),Y3538,0)</x:f>
        <x:v>510.5811088295689</x:v>
      </x:c>
      <x:c r="AB3538" s="7" t="n">
        <x:f>MAX(0,L3538-SUM(F3538:K3538))</x:f>
        <x:v>0</x:v>
      </x:c>
    </x:row>
    <x:row r="3539" ht="22" customHeight="1">
      <x:c r="A3539" s="18" t="n">
        <x:f>Summary!F$41</x:f>
        <x:v>46419</x:v>
      </x:c>
      <x:c r="B3539" s="2" t="str">
        <x:f>'Inventory detail'!A161</x:f>
        <x:v>POUC</x:v>
      </x:c>
      <x:c r="C3539" s="2" t="str">
        <x:f>'Inventory detail'!B161</x:f>
        <x:v>30</x:v>
      </x:c>
      <x:c r="D3539" s="2" t="str">
        <x:f>'Inventory detail'!C161</x:f>
        <x:v>LMEN5</x:v>
      </x:c>
      <x:c r="E3539" s="10" t="n">
        <x:f>A2413</x:f>
        <x:v>46388</x:v>
      </x:c>
      <x:c r="F3539" s="7" t="n">
        <x:f>O2413</x:f>
        <x:v>0</x:v>
      </x:c>
      <x:c r="G3539" s="7" t="n">
        <x:f>Q2413</x:f>
        <x:v>7380.492813141684</x:v>
      </x:c>
      <x:c r="H3539" s="7" t="n">
        <x:f>R2413</x:f>
        <x:v>0</x:v>
      </x:c>
      <x:c r="I3539" s="7" t="n">
        <x:f>SUMIFS('PO detail'!$W$1665:$W$1669,'PO detail'!$V$1665:$V$1669,"&gt;="&amp;E3539,'PO detail'!$V$1665:$V$1669,"&lt;"&amp;A3539)</x:f>
        <x:v>0</x:v>
      </x:c>
      <x:c r="J3539" s="7" t="n">
        <x:f>SUMIFS('PO detail'!$X$1665:$X$1669,'PO detail'!$V$1665:$V$1669,"&gt;="&amp;E3539,'PO detail'!$V$1665:$V$1669,"&lt;"&amp;A3539)</x:f>
        <x:v>0</x:v>
      </x:c>
      <x:c r="K3539" s="7" t="n">
        <x:f>SUMIFS('PO detail'!$Y$1665:$Y$1669,'PO detail'!$V$1665:$V$1669,"&gt;="&amp;E3539,'PO detail'!$V$1665:$V$1669,"&lt;"&amp;A3539)</x:f>
        <x:v>0</x:v>
      </x:c>
      <x:c r="L3539" s="7" t="n">
        <x:f>'Inventory detail'!F161*Summary!$K$5*(A3539-E3539)/Summary!$K$6</x:f>
        <x:v>2036.9609856262834</x:v>
      </x:c>
      <x:c r="M3539" s="7" t="n">
        <x:f>MAX(0,H3539-L3539)</x:f>
        <x:v>0</x:v>
      </x:c>
      <x:c r="N3539" s="7" t="n">
        <x:f>MAX(0,L3539-H3539)</x:f>
        <x:v>2036.9609856262834</x:v>
      </x:c>
      <x:c r="O3539" s="7" t="n">
        <x:f>MAX(0,F3539+I3539-N3539)</x:f>
        <x:v>0</x:v>
      </x:c>
      <x:c r="P3539" s="7" t="n">
        <x:f>MAX(0,N3539-F3539-I3539)</x:f>
        <x:v>2036.9609856262834</x:v>
      </x:c>
      <x:c r="Q3539" s="7" t="n">
        <x:f>MAX(0,G3539+J3539-P3539)</x:f>
        <x:v>5343.5318275154</x:v>
      </x:c>
      <x:c r="R3539" s="7" t="n">
        <x:f>M3539+MAX(0,K3539-MAX(0,P3539-G3539-J3539))</x:f>
        <x:v>0</x:v>
      </x:c>
      <x:c r="S3539" s="7" t="n">
        <x:f>SUM(O3539,Q3539,R3539)</x:f>
        <x:v>5343.5318275154</x:v>
      </x:c>
      <x:c r="T3539" s="14" t="n">
        <x:f>'Inventory detail'!T161</x:f>
        <x:v>0.14429999999999998</x:v>
      </x:c>
      <x:c r="U3539" s="14" t="n">
        <x:f>'Inventory detail'!U161</x:f>
        <x:v>0.15724499999999997</x:v>
      </x:c>
      <x:c r="V3539" s="9" t="n">
        <x:f>O3539*T3539</x:f>
        <x:v>0</x:v>
      </x:c>
      <x:c r="W3539" s="9" t="n">
        <x:f>Q3539*T3539</x:f>
        <x:v>771.0716427104722</x:v>
      </x:c>
      <x:c r="X3539" s="9" t="n">
        <x:f>R3539*T3539</x:f>
        <x:v>0</x:v>
      </x:c>
      <x:c r="Y3539" s="9" t="n">
        <x:f>S3539*T3539</x:f>
        <x:v>771.0716427104722</x:v>
      </x:c>
      <x:c r="Z3539" s="9" t="n">
        <x:f>IF(ISNUMBER(U3539),S3539*(U3539-T3539),"n.a.")</x:f>
        <x:v>69.17201950718677</x:v>
      </x:c>
      <x:c r="AA3539" s="9" t="n">
        <x:f>IF(ISNUMBER(U3539),Y3539,0)</x:f>
        <x:v>771.0716427104722</x:v>
      </x:c>
      <x:c r="AB3539" s="7" t="n">
        <x:f>MAX(0,L3539-SUM(F3539:K3539))</x:f>
        <x:v>0</x:v>
      </x:c>
    </x:row>
    <x:row r="3540" ht="22" customHeight="1">
      <x:c r="A3540" s="18" t="n">
        <x:f>Summary!F$41</x:f>
        <x:v>46419</x:v>
      </x:c>
      <x:c r="B3540" s="2" t="str">
        <x:f>'Inventory detail'!A162</x:f>
        <x:v>POUC</x:v>
      </x:c>
      <x:c r="C3540" s="2" t="str">
        <x:f>'Inventory detail'!B162</x:f>
        <x:v>60</x:v>
      </x:c>
      <x:c r="D3540" s="2" t="str">
        <x:f>'Inventory detail'!C162</x:f>
        <x:v>LUG10</x:v>
      </x:c>
      <x:c r="E3540" s="10" t="n">
        <x:f>A2414</x:f>
        <x:v>46388</x:v>
      </x:c>
      <x:c r="F3540" s="7" t="n">
        <x:f>O2414</x:f>
        <x:v>0</x:v>
      </x:c>
      <x:c r="G3540" s="7" t="n">
        <x:f>Q2414</x:f>
        <x:v>22680.492813141685</x:v>
      </x:c>
      <x:c r="H3540" s="7" t="n">
        <x:f>R2414</x:f>
        <x:v>0</x:v>
      </x:c>
      <x:c r="I3540" s="7" t="n">
        <x:f>SUMIFS('PO detail'!$W$1801:$W$1801,'PO detail'!$V$1801:$V$1801,"&gt;="&amp;E3540,'PO detail'!$V$1801:$V$1801,"&lt;"&amp;A3540)</x:f>
        <x:v>0</x:v>
      </x:c>
      <x:c r="J3540" s="7" t="n">
        <x:f>SUMIFS('PO detail'!$X$1801:$X$1801,'PO detail'!$V$1801:$V$1801,"&gt;="&amp;E3540,'PO detail'!$V$1801:$V$1801,"&lt;"&amp;A3540)</x:f>
        <x:v>0</x:v>
      </x:c>
      <x:c r="K3540" s="7" t="n">
        <x:f>SUMIFS('PO detail'!$Y$1801:$Y$1801,'PO detail'!$V$1801:$V$1801,"&gt;="&amp;E3540,'PO detail'!$V$1801:$V$1801,"&lt;"&amp;A3540)</x:f>
        <x:v>0</x:v>
      </x:c>
      <x:c r="L3540" s="7" t="n">
        <x:f>'Inventory detail'!F162*Summary!$K$5*(A3540-E3540)/Summary!$K$6</x:f>
        <x:v>2036.9609856262834</x:v>
      </x:c>
      <x:c r="M3540" s="7" t="n">
        <x:f>MAX(0,H3540-L3540)</x:f>
        <x:v>0</x:v>
      </x:c>
      <x:c r="N3540" s="7" t="n">
        <x:f>MAX(0,L3540-H3540)</x:f>
        <x:v>2036.9609856262834</x:v>
      </x:c>
      <x:c r="O3540" s="7" t="n">
        <x:f>MAX(0,F3540+I3540-N3540)</x:f>
        <x:v>0</x:v>
      </x:c>
      <x:c r="P3540" s="7" t="n">
        <x:f>MAX(0,N3540-F3540-I3540)</x:f>
        <x:v>2036.9609856262834</x:v>
      </x:c>
      <x:c r="Q3540" s="7" t="n">
        <x:f>MAX(0,G3540+J3540-P3540)</x:f>
        <x:v>20643.531827515402</x:v>
      </x:c>
      <x:c r="R3540" s="7" t="n">
        <x:f>M3540+MAX(0,K3540-MAX(0,P3540-G3540-J3540))</x:f>
        <x:v>0</x:v>
      </x:c>
      <x:c r="S3540" s="7" t="n">
        <x:f>SUM(O3540,Q3540,R3540)</x:f>
        <x:v>20643.531827515402</x:v>
      </x:c>
      <x:c r="T3540" s="14" t="n">
        <x:f>'Inventory detail'!T162</x:f>
        <x:v>0.019299999999999998</x:v>
      </x:c>
      <x:c r="U3540" s="14" t="n">
        <x:f>'Inventory detail'!U162</x:f>
        <x:v>0.02112</x:v>
      </x:c>
      <x:c r="V3540" s="9" t="n">
        <x:f>O3540*T3540</x:f>
        <x:v>0</x:v>
      </x:c>
      <x:c r="W3540" s="9" t="n">
        <x:f>Q3540*T3540</x:f>
        <x:v>398.4201642710472</x:v>
      </x:c>
      <x:c r="X3540" s="9" t="n">
        <x:f>R3540*T3540</x:f>
        <x:v>0</x:v>
      </x:c>
      <x:c r="Y3540" s="9" t="n">
        <x:f>S3540*T3540</x:f>
        <x:v>398.4201642710472</x:v>
      </x:c>
      <x:c r="Z3540" s="9" t="n">
        <x:f>IF(ISNUMBER(U3540),S3540*(U3540-T3540),"n.a.")</x:f>
        <x:v>37.57122792607808</x:v>
      </x:c>
      <x:c r="AA3540" s="9" t="n">
        <x:f>IF(ISNUMBER(U3540),Y3540,0)</x:f>
        <x:v>398.4201642710472</x:v>
      </x:c>
      <x:c r="AB3540" s="7" t="n">
        <x:f>MAX(0,L3540-SUM(F3540:K3540))</x:f>
        <x:v>0</x:v>
      </x:c>
    </x:row>
    <x:row r="3541" ht="22" customHeight="1">
      <x:c r="A3541" s="18" t="n">
        <x:f>Summary!F$41</x:f>
        <x:v>46419</x:v>
      </x:c>
      <x:c r="B3541" s="2" t="str">
        <x:f>'Inventory detail'!A163</x:f>
        <x:v>COIL</x:v>
      </x:c>
      <x:c r="C3541" s="2" t="str">
        <x:f>'Inventory detail'!B163</x:f>
        <x:v>10</x:v>
      </x:c>
      <x:c r="D3541" s="2" t="str">
        <x:f>'Inventory detail'!C163</x:f>
        <x:v>12BLK36-4</x:v>
      </x:c>
      <x:c r="E3541" s="10" t="n">
        <x:f>A2415</x:f>
        <x:v>46388</x:v>
      </x:c>
      <x:c r="F3541" s="7" t="n">
        <x:f>O2415</x:f>
        <x:v>4095.491745379877</x:v>
      </x:c>
      <x:c r="G3541" s="7" t="n">
        <x:f>Q2415</x:f>
        <x:v>0</x:v>
      </x:c>
      <x:c r="H3541" s="7" t="n">
        <x:f>R2415</x:f>
        <x:v>0</x:v>
      </x:c>
      <x:c r="I3541" s="7" t="n">
        <x:f>SUMIFS('PO detail'!$W$93:$W$102,'PO detail'!$V$93:$V$102,"&gt;="&amp;E3541,'PO detail'!$V$93:$V$102,"&lt;"&amp;A3541)</x:f>
        <x:v>0</x:v>
      </x:c>
      <x:c r="J3541" s="7" t="n">
        <x:f>SUMIFS('PO detail'!$X$93:$X$102,'PO detail'!$V$93:$V$102,"&gt;="&amp;E3541,'PO detail'!$V$93:$V$102,"&lt;"&amp;A3541)</x:f>
        <x:v>0</x:v>
      </x:c>
      <x:c r="K3541" s="7" t="n">
        <x:f>SUMIFS('PO detail'!$Y$93:$Y$102,'PO detail'!$V$93:$V$102,"&gt;="&amp;E3541,'PO detail'!$V$93:$V$102,"&lt;"&amp;A3541)</x:f>
        <x:v>0</x:v>
      </x:c>
      <x:c r="L3541" s="7" t="n">
        <x:f>'Inventory detail'!F163*Summary!$K$5*(A3541-E3541)/Summary!$K$6</x:f>
        <x:v>1994.5209034907596</x:v>
      </x:c>
      <x:c r="M3541" s="7" t="n">
        <x:f>MAX(0,H3541-L3541)</x:f>
        <x:v>0</x:v>
      </x:c>
      <x:c r="N3541" s="7" t="n">
        <x:f>MAX(0,L3541-H3541)</x:f>
        <x:v>1994.5209034907596</x:v>
      </x:c>
      <x:c r="O3541" s="7" t="n">
        <x:f>MAX(0,F3541+I3541-N3541)</x:f>
        <x:v>2100.9708418891178</x:v>
      </x:c>
      <x:c r="P3541" s="7" t="n">
        <x:f>MAX(0,N3541-F3541-I3541)</x:f>
        <x:v>0</x:v>
      </x:c>
      <x:c r="Q3541" s="7" t="n">
        <x:f>MAX(0,G3541+J3541-P3541)</x:f>
        <x:v>0</x:v>
      </x:c>
      <x:c r="R3541" s="7" t="n">
        <x:f>M3541+MAX(0,K3541-MAX(0,P3541-G3541-J3541))</x:f>
        <x:v>0</x:v>
      </x:c>
      <x:c r="S3541" s="7" t="n">
        <x:f>SUM(O3541,Q3541,R3541)</x:f>
        <x:v>2100.9708418891178</x:v>
      </x:c>
      <x:c r="T3541" s="14" t="n">
        <x:f>'Inventory detail'!T163</x:f>
        <x:v>0.1825</x:v>
      </x:c>
      <x:c r="U3541" s="14" t="n">
        <x:f>'Inventory detail'!U163</x:f>
        <x:v>0.17878899999999998</x:v>
      </x:c>
      <x:c r="V3541" s="9" t="n">
        <x:f>O3541*T3541</x:f>
        <x:v>383.42717864476396</x:v>
      </x:c>
      <x:c r="W3541" s="9" t="n">
        <x:f>Q3541*T3541</x:f>
        <x:v>0</x:v>
      </x:c>
      <x:c r="X3541" s="9" t="n">
        <x:f>R3541*T3541</x:f>
        <x:v>0</x:v>
      </x:c>
      <x:c r="Y3541" s="9" t="n">
        <x:f>S3541*T3541</x:f>
        <x:v>383.42717864476396</x:v>
      </x:c>
      <x:c r="Z3541" s="9" t="n">
        <x:f>IF(ISNUMBER(U3541),S3541*(U3541-T3541),"n.a.")</x:f>
        <x:v>-7.796702794250558</x:v>
      </x:c>
      <x:c r="AA3541" s="9" t="n">
        <x:f>IF(ISNUMBER(U3541),Y3541,0)</x:f>
        <x:v>383.42717864476396</x:v>
      </x:c>
      <x:c r="AB3541" s="7" t="n">
        <x:f>MAX(0,L3541-SUM(F3541:K3541))</x:f>
        <x:v>0</x:v>
      </x:c>
    </x:row>
    <x:row r="3542" ht="22" customHeight="1">
      <x:c r="A3542" s="18" t="n">
        <x:f>Summary!F$41</x:f>
        <x:v>46419</x:v>
      </x:c>
      <x:c r="B3542" s="2" t="str">
        <x:f>'Inventory detail'!A164</x:f>
        <x:v>COIL</x:v>
      </x:c>
      <x:c r="C3542" s="2" t="str">
        <x:f>'Inventory detail'!B164</x:f>
        <x:v>30</x:v>
      </x:c>
      <x:c r="D3542" s="2" t="str">
        <x:f>'Inventory detail'!C164</x:f>
        <x:v>10WHT12-4</x:v>
      </x:c>
      <x:c r="E3542" s="10" t="n">
        <x:f>A2416</x:f>
        <x:v>46388</x:v>
      </x:c>
      <x:c r="F3542" s="7" t="n">
        <x:f>O2416</x:f>
        <x:v>4310.463080082136</x:v>
      </x:c>
      <x:c r="G3542" s="7" t="n">
        <x:f>Q2416</x:f>
        <x:v>0</x:v>
      </x:c>
      <x:c r="H3542" s="7" t="n">
        <x:f>R2416</x:f>
        <x:v>0</x:v>
      </x:c>
      <x:c r="I3542" s="7" t="n">
        <x:f>SUMIFS('PO detail'!$W$707:$W$713,'PO detail'!$V$707:$V$713,"&gt;="&amp;E3542,'PO detail'!$V$707:$V$713,"&lt;"&amp;A3542)</x:f>
        <x:v>0</x:v>
      </x:c>
      <x:c r="J3542" s="7" t="n">
        <x:f>SUMIFS('PO detail'!$X$707:$X$713,'PO detail'!$V$707:$V$713,"&gt;="&amp;E3542,'PO detail'!$V$707:$V$713,"&lt;"&amp;A3542)</x:f>
        <x:v>0</x:v>
      </x:c>
      <x:c r="K3542" s="7" t="n">
        <x:f>SUMIFS('PO detail'!$Y$707:$Y$713,'PO detail'!$V$707:$V$713,"&gt;="&amp;E3542,'PO detail'!$V$707:$V$713,"&lt;"&amp;A3542)</x:f>
        <x:v>0</x:v>
      </x:c>
      <x:c r="L3542" s="7" t="n">
        <x:f>'Inventory detail'!F164*Summary!$K$5*(A3542-E3542)/Summary!$K$6</x:f>
        <x:v>1952.0910061601644</x:v>
      </x:c>
      <x:c r="M3542" s="7" t="n">
        <x:f>MAX(0,H3542-L3542)</x:f>
        <x:v>0</x:v>
      </x:c>
      <x:c r="N3542" s="7" t="n">
        <x:f>MAX(0,L3542-H3542)</x:f>
        <x:v>1952.0910061601644</x:v>
      </x:c>
      <x:c r="O3542" s="7" t="n">
        <x:f>MAX(0,F3542+I3542-N3542)</x:f>
        <x:v>2358.3720739219716</x:v>
      </x:c>
      <x:c r="P3542" s="7" t="n">
        <x:f>MAX(0,N3542-F3542-I3542)</x:f>
        <x:v>0</x:v>
      </x:c>
      <x:c r="Q3542" s="7" t="n">
        <x:f>MAX(0,G3542+J3542-P3542)</x:f>
        <x:v>0</x:v>
      </x:c>
      <x:c r="R3542" s="7" t="n">
        <x:f>M3542+MAX(0,K3542-MAX(0,P3542-G3542-J3542))</x:f>
        <x:v>0</x:v>
      </x:c>
      <x:c r="S3542" s="7" t="n">
        <x:f>SUM(O3542,Q3542,R3542)</x:f>
        <x:v>2358.3720739219716</x:v>
      </x:c>
      <x:c r="T3542" s="14" t="n">
        <x:f>'Inventory detail'!T164</x:f>
        <x:v>0.0584</x:v>
      </x:c>
      <x:c r="U3542" s="14" t="n">
        <x:f>'Inventory detail'!U164</x:f>
        <x:v>0.057239</x:v>
      </x:c>
      <x:c r="V3542" s="9" t="n">
        <x:f>O3542*T3542</x:f>
        <x:v>137.72892911704315</x:v>
      </x:c>
      <x:c r="W3542" s="9" t="n">
        <x:f>Q3542*T3542</x:f>
        <x:v>0</x:v>
      </x:c>
      <x:c r="X3542" s="9" t="n">
        <x:f>R3542*T3542</x:f>
        <x:v>0</x:v>
      </x:c>
      <x:c r="Y3542" s="9" t="n">
        <x:f>S3542*T3542</x:f>
        <x:v>137.72892911704315</x:v>
      </x:c>
      <x:c r="Z3542" s="9" t="n">
        <x:f>IF(ISNUMBER(U3542),S3542*(U3542-T3542),"n.a.")</x:f>
        <x:v>-2.7380699778234145</x:v>
      </x:c>
      <x:c r="AA3542" s="9" t="n">
        <x:f>IF(ISNUMBER(U3542),Y3542,0)</x:f>
        <x:v>137.72892911704315</x:v>
      </x:c>
      <x:c r="AB3542" s="7" t="n">
        <x:f>MAX(0,L3542-SUM(F3542:K3542))</x:f>
        <x:v>0</x:v>
      </x:c>
    </x:row>
    <x:row r="3543" ht="22" customHeight="1">
      <x:c r="A3543" s="18" t="n">
        <x:f>Summary!F$41</x:f>
        <x:v>46419</x:v>
      </x:c>
      <x:c r="B3543" s="2" t="str">
        <x:f>'Inventory detail'!A165</x:f>
        <x:v>WIRE</x:v>
      </x:c>
      <x:c r="C3543" s="2" t="str">
        <x:f>'Inventory detail'!B165</x:f>
        <x:v>60</x:v>
      </x:c>
      <x:c r="D3543" s="2" t="str">
        <x:f>'Inventory detail'!C165</x:f>
        <x:v>DL014WHT</x:v>
      </x:c>
      <x:c r="E3543" s="10" t="n">
        <x:f>A2417</x:f>
        <x:v>46388</x:v>
      </x:c>
      <x:c r="F3543" s="7" t="n">
        <x:f>O2417</x:f>
        <x:v>0</x:v>
      </x:c>
      <x:c r="G3543" s="7" t="n">
        <x:f>Q2417</x:f>
        <x:v>0</x:v>
      </x:c>
      <x:c r="H3543" s="7" t="n">
        <x:f>R2417</x:f>
        <x:v>0</x:v>
      </x:c>
      <x:c r="I3543" s="7" t="n">
        <x:f>0</x:f>
        <x:v>0</x:v>
      </x:c>
      <x:c r="J3543" s="7" t="n">
        <x:f>0</x:f>
        <x:v>0</x:v>
      </x:c>
      <x:c r="K3543" s="7" t="n">
        <x:f>0</x:f>
        <x:v>0</x:v>
      </x:c>
      <x:c r="L3543" s="7" t="n">
        <x:f>'Inventory detail'!F165*Summary!$K$5*(A3543-E3543)/Summary!$K$6</x:f>
        <x:v>1943.5968788501025</x:v>
      </x:c>
      <x:c r="M3543" s="7" t="n">
        <x:f>MAX(0,H3543-L3543)</x:f>
        <x:v>0</x:v>
      </x:c>
      <x:c r="N3543" s="7" t="n">
        <x:f>MAX(0,L3543-H3543)</x:f>
        <x:v>1943.5968788501025</x:v>
      </x:c>
      <x:c r="O3543" s="7" t="n">
        <x:f>MAX(0,F3543+I3543-N3543)</x:f>
        <x:v>0</x:v>
      </x:c>
      <x:c r="P3543" s="7" t="n">
        <x:f>MAX(0,N3543-F3543-I3543)</x:f>
        <x:v>1943.5968788501025</x:v>
      </x:c>
      <x:c r="Q3543" s="7" t="n">
        <x:f>MAX(0,G3543+J3543-P3543)</x:f>
        <x:v>0</x:v>
      </x:c>
      <x:c r="R3543" s="7" t="n">
        <x:f>M3543+MAX(0,K3543-MAX(0,P3543-G3543-J3543))</x:f>
        <x:v>0</x:v>
      </x:c>
      <x:c r="S3543" s="7" t="n">
        <x:f>SUM(O3543,Q3543,R3543)</x:f>
        <x:v>0</x:v>
      </x:c>
      <x:c r="T3543" s="14" t="n">
        <x:f>'Inventory detail'!T165</x:f>
        <x:v>0.0363</x:v>
      </x:c>
      <x:c r="U3543" s="14" t="n">
        <x:f>'Inventory detail'!U165</x:f>
        <x:v>0.0363</x:v>
      </x:c>
      <x:c r="V3543" s="9" t="n">
        <x:f>O3543*T3543</x:f>
        <x:v>0</x:v>
      </x:c>
      <x:c r="W3543" s="9" t="n">
        <x:f>Q3543*T3543</x:f>
        <x:v>0</x:v>
      </x:c>
      <x:c r="X3543" s="9" t="n">
        <x:f>R3543*T3543</x:f>
        <x:v>0</x:v>
      </x:c>
      <x:c r="Y3543" s="9" t="n">
        <x:f>S3543*T3543</x:f>
        <x:v>0</x:v>
      </x:c>
      <x:c r="Z3543" s="9" t="n">
        <x:f>IF(ISNUMBER(U3543),S3543*(U3543-T3543),"n.a.")</x:f>
        <x:v>0</x:v>
      </x:c>
      <x:c r="AA3543" s="9" t="n">
        <x:f>IF(ISNUMBER(U3543),Y3543,0)</x:f>
        <x:v>0</x:v>
      </x:c>
      <x:c r="AB3543" s="7" t="n">
        <x:f>MAX(0,L3543-SUM(F3543:K3543))</x:f>
        <x:v>1943.5968788501025</x:v>
      </x:c>
    </x:row>
    <x:row r="3544" ht="22" customHeight="1">
      <x:c r="A3544" s="18" t="n">
        <x:f>Summary!F$41</x:f>
        <x:v>46419</x:v>
      </x:c>
      <x:c r="B3544" s="2" t="str">
        <x:f>'Inventory detail'!A166</x:f>
        <x:v>COIL</x:v>
      </x:c>
      <x:c r="C3544" s="2" t="str">
        <x:f>'Inventory detail'!B166</x:f>
        <x:v>10</x:v>
      </x:c>
      <x:c r="D3544" s="2" t="str">
        <x:f>'Inventory detail'!C166</x:f>
        <x:v>11WHT12-4</x:v>
      </x:c>
      <x:c r="E3544" s="10" t="n">
        <x:f>A2418</x:f>
        <x:v>46388</x:v>
      </x:c>
      <x:c r="F3544" s="7" t="n">
        <x:f>O2418</x:f>
        <x:v>1579.4569199178636</x:v>
      </x:c>
      <x:c r="G3544" s="7" t="n">
        <x:f>Q2418</x:f>
        <x:v>0</x:v>
      </x:c>
      <x:c r="H3544" s="7" t="n">
        <x:f>R2418</x:f>
        <x:v>0</x:v>
      </x:c>
      <x:c r="I3544" s="7" t="n">
        <x:f>SUMIFS('PO detail'!$W$74:$W$79,'PO detail'!$V$74:$V$79,"&gt;="&amp;E3544,'PO detail'!$V$74:$V$79,"&lt;"&amp;A3544)</x:f>
        <x:v>0</x:v>
      </x:c>
      <x:c r="J3544" s="7" t="n">
        <x:f>SUMIFS('PO detail'!$X$74:$X$79,'PO detail'!$V$74:$V$79,"&gt;="&amp;E3544,'PO detail'!$V$74:$V$79,"&lt;"&amp;A3544)</x:f>
        <x:v>0</x:v>
      </x:c>
      <x:c r="K3544" s="7" t="n">
        <x:f>SUMIFS('PO detail'!$Y$74:$Y$79,'PO detail'!$V$74:$V$79,"&gt;="&amp;E3544,'PO detail'!$V$74:$V$79,"&lt;"&amp;A3544)</x:f>
        <x:v>0</x:v>
      </x:c>
      <x:c r="L3544" s="7" t="n">
        <x:f>'Inventory detail'!F166*Summary!$K$5*(A3544-E3544)/Summary!$K$6</x:f>
        <x:v>1926.6289938398359</x:v>
      </x:c>
      <x:c r="M3544" s="7" t="n">
        <x:f>MAX(0,H3544-L3544)</x:f>
        <x:v>0</x:v>
      </x:c>
      <x:c r="N3544" s="7" t="n">
        <x:f>MAX(0,L3544-H3544)</x:f>
        <x:v>1926.6289938398359</x:v>
      </x:c>
      <x:c r="O3544" s="7" t="n">
        <x:f>MAX(0,F3544+I3544-N3544)</x:f>
        <x:v>0</x:v>
      </x:c>
      <x:c r="P3544" s="7" t="n">
        <x:f>MAX(0,N3544-F3544-I3544)</x:f>
        <x:v>347.17207392197224</x:v>
      </x:c>
      <x:c r="Q3544" s="7" t="n">
        <x:f>MAX(0,G3544+J3544-P3544)</x:f>
        <x:v>0</x:v>
      </x:c>
      <x:c r="R3544" s="7" t="n">
        <x:f>M3544+MAX(0,K3544-MAX(0,P3544-G3544-J3544))</x:f>
        <x:v>0</x:v>
      </x:c>
      <x:c r="S3544" s="7" t="n">
        <x:f>SUM(O3544,Q3544,R3544)</x:f>
        <x:v>0</x:v>
      </x:c>
      <x:c r="T3544" s="14" t="n">
        <x:f>'Inventory detail'!T166</x:f>
        <x:v>0.0682</x:v>
      </x:c>
      <x:c r="U3544" s="14" t="n">
        <x:f>'Inventory detail'!U166</x:f>
        <x:v>0.0668525</x:v>
      </x:c>
      <x:c r="V3544" s="9" t="n">
        <x:f>O3544*T3544</x:f>
        <x:v>0</x:v>
      </x:c>
      <x:c r="W3544" s="9" t="n">
        <x:f>Q3544*T3544</x:f>
        <x:v>0</x:v>
      </x:c>
      <x:c r="X3544" s="9" t="n">
        <x:f>R3544*T3544</x:f>
        <x:v>0</x:v>
      </x:c>
      <x:c r="Y3544" s="9" t="n">
        <x:f>S3544*T3544</x:f>
        <x:v>0</x:v>
      </x:c>
      <x:c r="Z3544" s="9" t="n">
        <x:f>IF(ISNUMBER(U3544),S3544*(U3544-T3544),"n.a.")</x:f>
        <x:v>0</x:v>
      </x:c>
      <x:c r="AA3544" s="9" t="n">
        <x:f>IF(ISNUMBER(U3544),Y3544,0)</x:f>
        <x:v>0</x:v>
      </x:c>
      <x:c r="AB3544" s="7" t="n">
        <x:f>MAX(0,L3544-SUM(F3544:K3544))</x:f>
        <x:v>347.17207392197224</x:v>
      </x:c>
    </x:row>
    <x:row r="3545" ht="22" customHeight="1">
      <x:c r="A3545" s="18" t="n">
        <x:f>Summary!F$41</x:f>
        <x:v>46419</x:v>
      </x:c>
      <x:c r="B3545" s="2" t="str">
        <x:f>'Inventory detail'!A167</x:f>
        <x:v>COIL</x:v>
      </x:c>
      <x:c r="C3545" s="2" t="str">
        <x:f>'Inventory detail'!B167</x:f>
        <x:v>60</x:v>
      </x:c>
      <x:c r="D3545" s="2" t="str">
        <x:f>'Inventory detail'!C167</x:f>
        <x:v>8CLR12-4</x:v>
      </x:c>
      <x:c r="E3545" s="10" t="n">
        <x:f>A2419</x:f>
        <x:v>46388</x:v>
      </x:c>
      <x:c r="F3545" s="7" t="n">
        <x:f>O2419</x:f>
        <x:v>3225.4620123203285</x:v>
      </x:c>
      <x:c r="G3545" s="7" t="n">
        <x:f>Q2419</x:f>
        <x:v>0</x:v>
      </x:c>
      <x:c r="H3545" s="7" t="n">
        <x:f>R2419</x:f>
        <x:v>0</x:v>
      </x:c>
      <x:c r="I3545" s="7" t="n">
        <x:f>SUMIFS('PO detail'!$W$1406:$W$1411,'PO detail'!$V$1406:$V$1411,"&gt;="&amp;E3545,'PO detail'!$V$1406:$V$1411,"&lt;"&amp;A3545)</x:f>
        <x:v>0</x:v>
      </x:c>
      <x:c r="J3545" s="7" t="n">
        <x:f>SUMIFS('PO detail'!$X$1406:$X$1411,'PO detail'!$V$1406:$V$1411,"&gt;="&amp;E3545,'PO detail'!$V$1406:$V$1411,"&lt;"&amp;A3545)</x:f>
        <x:v>0</x:v>
      </x:c>
      <x:c r="K3545" s="7" t="n">
        <x:f>SUMIFS('PO detail'!$Y$1406:$Y$1411,'PO detail'!$V$1406:$V$1411,"&gt;="&amp;E3545,'PO detail'!$V$1406:$V$1411,"&lt;"&amp;A3545)</x:f>
        <x:v>0</x:v>
      </x:c>
      <x:c r="L3545" s="7" t="n">
        <x:f>'Inventory detail'!F167*Summary!$K$5*(A3545-E3545)/Summary!$K$6</x:f>
        <x:v>1909.6509240246407</x:v>
      </x:c>
      <x:c r="M3545" s="7" t="n">
        <x:f>MAX(0,H3545-L3545)</x:f>
        <x:v>0</x:v>
      </x:c>
      <x:c r="N3545" s="7" t="n">
        <x:f>MAX(0,L3545-H3545)</x:f>
        <x:v>1909.6509240246407</x:v>
      </x:c>
      <x:c r="O3545" s="7" t="n">
        <x:f>MAX(0,F3545+I3545-N3545)</x:f>
        <x:v>1315.8110882956878</x:v>
      </x:c>
      <x:c r="P3545" s="7" t="n">
        <x:f>MAX(0,N3545-F3545-I3545)</x:f>
        <x:v>0</x:v>
      </x:c>
      <x:c r="Q3545" s="7" t="n">
        <x:f>MAX(0,G3545+J3545-P3545)</x:f>
        <x:v>0</x:v>
      </x:c>
      <x:c r="R3545" s="7" t="n">
        <x:f>M3545+MAX(0,K3545-MAX(0,P3545-G3545-J3545))</x:f>
        <x:v>0</x:v>
      </x:c>
      <x:c r="S3545" s="7" t="n">
        <x:f>SUM(O3545,Q3545,R3545)</x:f>
        <x:v>1315.8110882956878</x:v>
      </x:c>
      <x:c r="T3545" s="14" t="n">
        <x:f>'Inventory detail'!T167</x:f>
        <x:v>0.042</x:v>
      </x:c>
      <x:c r="U3545" s="14" t="n">
        <x:f>'Inventory detail'!U167</x:f>
        <x:v>0.041216499999999996</x:v>
      </x:c>
      <x:c r="V3545" s="9" t="n">
        <x:f>O3545*T3545</x:f>
        <x:v>55.26406570841889</x:v>
      </x:c>
      <x:c r="W3545" s="9" t="n">
        <x:f>Q3545*T3545</x:f>
        <x:v>0</x:v>
      </x:c>
      <x:c r="X3545" s="9" t="n">
        <x:f>R3545*T3545</x:f>
        <x:v>0</x:v>
      </x:c>
      <x:c r="Y3545" s="9" t="n">
        <x:f>S3545*T3545</x:f>
        <x:v>55.26406570841889</x:v>
      </x:c>
      <x:c r="Z3545" s="9" t="n">
        <x:f>IF(ISNUMBER(U3545),S3545*(U3545-T3545),"n.a.")</x:f>
        <x:v>-1.0309379876796798</x:v>
      </x:c>
      <x:c r="AA3545" s="9" t="n">
        <x:f>IF(ISNUMBER(U3545),Y3545,0)</x:f>
        <x:v>55.26406570841889</x:v>
      </x:c>
      <x:c r="AB3545" s="7" t="n">
        <x:f>MAX(0,L3545-SUM(F3545:K3545))</x:f>
        <x:v>0</x:v>
      </x:c>
    </x:row>
    <x:row r="3546" ht="22" customHeight="1">
      <x:c r="A3546" s="18" t="n">
        <x:f>Summary!F$41</x:f>
        <x:v>46419</x:v>
      </x:c>
      <x:c r="B3546" s="2" t="str">
        <x:f>'Inventory detail'!A168</x:f>
        <x:v>POUC</x:v>
      </x:c>
      <x:c r="C3546" s="2" t="str">
        <x:f>'Inventory detail'!B168</x:f>
        <x:v>60</x:v>
      </x:c>
      <x:c r="D3546" s="2" t="str">
        <x:f>'Inventory detail'!C168</x:f>
        <x:v>LUG5</x:v>
      </x:c>
      <x:c r="E3546" s="10" t="n">
        <x:f>A2420</x:f>
        <x:v>46388</x:v>
      </x:c>
      <x:c r="F3546" s="7" t="n">
        <x:f>O2420</x:f>
        <x:v>0</x:v>
      </x:c>
      <x:c r="G3546" s="7" t="n">
        <x:f>Q2420</x:f>
        <x:v>18848.450759753592</x:v>
      </x:c>
      <x:c r="H3546" s="7" t="n">
        <x:f>R2420</x:f>
        <x:v>0</x:v>
      </x:c>
      <x:c r="I3546" s="7" t="n">
        <x:f>SUMIFS('PO detail'!$W$1802:$W$1803,'PO detail'!$V$1802:$V$1803,"&gt;="&amp;E3546,'PO detail'!$V$1802:$V$1803,"&lt;"&amp;A3546)</x:f>
        <x:v>0</x:v>
      </x:c>
      <x:c r="J3546" s="7" t="n">
        <x:f>SUMIFS('PO detail'!$X$1802:$X$1803,'PO detail'!$V$1802:$V$1803,"&gt;="&amp;E3546,'PO detail'!$V$1802:$V$1803,"&lt;"&amp;A3546)</x:f>
        <x:v>0</x:v>
      </x:c>
      <x:c r="K3546" s="7" t="n">
        <x:f>SUMIFS('PO detail'!$Y$1802:$Y$1803,'PO detail'!$V$1802:$V$1803,"&gt;="&amp;E3546,'PO detail'!$V$1802:$V$1803,"&lt;"&amp;A3546)</x:f>
        <x:v>0</x:v>
      </x:c>
      <x:c r="L3546" s="7" t="n">
        <x:f>'Inventory detail'!F168*Summary!$K$5*(A3546-E3546)/Summary!$K$6</x:f>
        <x:v>1901.1669815195073</x:v>
      </x:c>
      <x:c r="M3546" s="7" t="n">
        <x:f>MAX(0,H3546-L3546)</x:f>
        <x:v>0</x:v>
      </x:c>
      <x:c r="N3546" s="7" t="n">
        <x:f>MAX(0,L3546-H3546)</x:f>
        <x:v>1901.1669815195073</x:v>
      </x:c>
      <x:c r="O3546" s="7" t="n">
        <x:f>MAX(0,F3546+I3546-N3546)</x:f>
        <x:v>0</x:v>
      </x:c>
      <x:c r="P3546" s="7" t="n">
        <x:f>MAX(0,N3546-F3546-I3546)</x:f>
        <x:v>1901.1669815195073</x:v>
      </x:c>
      <x:c r="Q3546" s="7" t="n">
        <x:f>MAX(0,G3546+J3546-P3546)</x:f>
        <x:v>16947.283778234087</x:v>
      </x:c>
      <x:c r="R3546" s="7" t="n">
        <x:f>M3546+MAX(0,K3546-MAX(0,P3546-G3546-J3546))</x:f>
        <x:v>0</x:v>
      </x:c>
      <x:c r="S3546" s="7" t="n">
        <x:f>SUM(O3546,Q3546,R3546)</x:f>
        <x:v>16947.283778234087</x:v>
      </x:c>
      <x:c r="T3546" s="14" t="n">
        <x:f>'Inventory detail'!T168</x:f>
        <x:v>0.0103</x:v>
      </x:c>
      <x:c r="U3546" s="14" t="n">
        <x:f>'Inventory detail'!U168</x:f>
        <x:v>0.01122</x:v>
      </x:c>
      <x:c r="V3546" s="9" t="n">
        <x:f>O3546*T3546</x:f>
        <x:v>0</x:v>
      </x:c>
      <x:c r="W3546" s="9" t="n">
        <x:f>Q3546*T3546</x:f>
        <x:v>174.5570229158111</x:v>
      </x:c>
      <x:c r="X3546" s="9" t="n">
        <x:f>R3546*T3546</x:f>
        <x:v>0</x:v>
      </x:c>
      <x:c r="Y3546" s="9" t="n">
        <x:f>S3546*T3546</x:f>
        <x:v>174.5570229158111</x:v>
      </x:c>
      <x:c r="Z3546" s="9" t="n">
        <x:f>IF(ISNUMBER(U3546),S3546*(U3546-T3546),"n.a.")</x:f>
        <x:v>15.591501075975371</x:v>
      </x:c>
      <x:c r="AA3546" s="9" t="n">
        <x:f>IF(ISNUMBER(U3546),Y3546,0)</x:f>
        <x:v>174.5570229158111</x:v>
      </x:c>
      <x:c r="AB3546" s="7" t="n">
        <x:f>MAX(0,L3546-SUM(F3546:K3546))</x:f>
        <x:v>0</x:v>
      </x:c>
    </x:row>
    <x:row r="3547" ht="22" customHeight="1">
      <x:c r="A3547" s="18" t="n">
        <x:f>Summary!F$41</x:f>
        <x:v>46419</x:v>
      </x:c>
      <x:c r="B3547" s="2" t="str">
        <x:f>'Inventory detail'!A169</x:f>
        <x:v>POUC</x:v>
      </x:c>
      <x:c r="C3547" s="2" t="str">
        <x:f>'Inventory detail'!B169</x:f>
        <x:v>10</x:v>
      </x:c>
      <x:c r="D3547" s="2" t="str">
        <x:f>'Inventory detail'!C169</x:f>
        <x:v>MEM10</x:v>
      </x:c>
      <x:c r="E3547" s="10" t="n">
        <x:f>A2421</x:f>
        <x:v>46388</x:v>
      </x:c>
      <x:c r="F3547" s="7" t="n">
        <x:f>O2421</x:f>
        <x:v>0</x:v>
      </x:c>
      <x:c r="G3547" s="7" t="n">
        <x:f>Q2421</x:f>
        <x:v>15294.45585215606</x:v>
      </x:c>
      <x:c r="H3547" s="7" t="n">
        <x:f>R2421</x:f>
        <x:v>0</x:v>
      </x:c>
      <x:c r="I3547" s="7" t="n">
        <x:f>SUMIFS('PO detail'!$W$1556:$W$1558,'PO detail'!$V$1556:$V$1558,"&gt;="&amp;E3547,'PO detail'!$V$1556:$V$1558,"&lt;"&amp;A3547)</x:f>
        <x:v>0</x:v>
      </x:c>
      <x:c r="J3547" s="7" t="n">
        <x:f>SUMIFS('PO detail'!$X$1556:$X$1558,'PO detail'!$V$1556:$V$1558,"&gt;="&amp;E3547,'PO detail'!$V$1556:$V$1558,"&lt;"&amp;A3547)</x:f>
        <x:v>0</x:v>
      </x:c>
      <x:c r="K3547" s="7" t="n">
        <x:f>SUMIFS('PO detail'!$Y$1556:$Y$1558,'PO detail'!$V$1556:$V$1558,"&gt;="&amp;E3547,'PO detail'!$V$1556:$V$1558,"&lt;"&amp;A3547)</x:f>
        <x:v>0</x:v>
      </x:c>
      <x:c r="L3547" s="7" t="n">
        <x:f>'Inventory detail'!F169*Summary!$K$5*(A3547-E3547)/Summary!$K$6</x:f>
        <x:v>1884.1889117043122</x:v>
      </x:c>
      <x:c r="M3547" s="7" t="n">
        <x:f>MAX(0,H3547-L3547)</x:f>
        <x:v>0</x:v>
      </x:c>
      <x:c r="N3547" s="7" t="n">
        <x:f>MAX(0,L3547-H3547)</x:f>
        <x:v>1884.1889117043122</x:v>
      </x:c>
      <x:c r="O3547" s="7" t="n">
        <x:f>MAX(0,F3547+I3547-N3547)</x:f>
        <x:v>0</x:v>
      </x:c>
      <x:c r="P3547" s="7" t="n">
        <x:f>MAX(0,N3547-F3547-I3547)</x:f>
        <x:v>1884.1889117043122</x:v>
      </x:c>
      <x:c r="Q3547" s="7" t="n">
        <x:f>MAX(0,G3547+J3547-P3547)</x:f>
        <x:v>13410.266940451747</x:v>
      </x:c>
      <x:c r="R3547" s="7" t="n">
        <x:f>M3547+MAX(0,K3547-MAX(0,P3547-G3547-J3547))</x:f>
        <x:v>0</x:v>
      </x:c>
      <x:c r="S3547" s="7" t="n">
        <x:f>SUM(O3547,Q3547,R3547)</x:f>
        <x:v>13410.266940451747</x:v>
      </x:c>
      <x:c r="T3547" s="14" t="n">
        <x:f>'Inventory detail'!T169</x:f>
        <x:v>0.022000000000000002</x:v>
      </x:c>
      <x:c r="U3547" s="14" t="n">
        <x:f>'Inventory detail'!U169</x:f>
        <x:v>0.024089999999999997</x:v>
      </x:c>
      <x:c r="V3547" s="9" t="n">
        <x:f>O3547*T3547</x:f>
        <x:v>0</x:v>
      </x:c>
      <x:c r="W3547" s="9" t="n">
        <x:f>Q3547*T3547</x:f>
        <x:v>295.02587268993847</x:v>
      </x:c>
      <x:c r="X3547" s="9" t="n">
        <x:f>R3547*T3547</x:f>
        <x:v>0</x:v>
      </x:c>
      <x:c r="Y3547" s="9" t="n">
        <x:f>S3547*T3547</x:f>
        <x:v>295.02587268993847</x:v>
      </x:c>
      <x:c r="Z3547" s="9" t="n">
        <x:f>IF(ISNUMBER(U3547),S3547*(U3547-T3547),"n.a.")</x:f>
        <x:v>28.02745790554408</x:v>
      </x:c>
      <x:c r="AA3547" s="9" t="n">
        <x:f>IF(ISNUMBER(U3547),Y3547,0)</x:f>
        <x:v>295.02587268993847</x:v>
      </x:c>
      <x:c r="AB3547" s="7" t="n">
        <x:f>MAX(0,L3547-SUM(F3547:K3547))</x:f>
        <x:v>0</x:v>
      </x:c>
    </x:row>
    <x:row r="3548" ht="22" customHeight="1">
      <x:c r="A3548" s="18" t="n">
        <x:f>Summary!F$41</x:f>
        <x:v>46419</x:v>
      </x:c>
      <x:c r="B3548" s="2" t="str">
        <x:f>'Inventory detail'!A170</x:f>
        <x:v>POUC</x:v>
      </x:c>
      <x:c r="C3548" s="2" t="str">
        <x:f>'Inventory detail'!B170</x:f>
        <x:v>30</x:v>
      </x:c>
      <x:c r="D3548" s="2" t="str">
        <x:f>'Inventory detail'!C170</x:f>
        <x:v>RMEN5</x:v>
      </x:c>
      <x:c r="E3548" s="10" t="n">
        <x:f>A2422</x:f>
        <x:v>46388</x:v>
      </x:c>
      <x:c r="F3548" s="7" t="n">
        <x:f>O2422</x:f>
        <x:v>86.43843942505077</x:v>
      </x:c>
      <x:c r="G3548" s="7" t="n">
        <x:f>Q2422</x:f>
        <x:v>4500</x:v>
      </x:c>
      <x:c r="H3548" s="7" t="n">
        <x:f>R2422</x:f>
        <x:v>0</x:v>
      </x:c>
      <x:c r="I3548" s="7" t="n">
        <x:f>SUMIFS('PO detail'!$W$1698:$W$1702,'PO detail'!$V$1698:$V$1702,"&gt;="&amp;E3548,'PO detail'!$V$1698:$V$1702,"&lt;"&amp;A3548)</x:f>
        <x:v>0</x:v>
      </x:c>
      <x:c r="J3548" s="7" t="n">
        <x:f>SUMIFS('PO detail'!$X$1698:$X$1702,'PO detail'!$V$1698:$V$1702,"&gt;="&amp;E3548,'PO detail'!$V$1698:$V$1702,"&lt;"&amp;A3548)</x:f>
        <x:v>0</x:v>
      </x:c>
      <x:c r="K3548" s="7" t="n">
        <x:f>SUMIFS('PO detail'!$Y$1698:$Y$1702,'PO detail'!$V$1698:$V$1702,"&gt;="&amp;E3548,'PO detail'!$V$1698:$V$1702,"&lt;"&amp;A3548)</x:f>
        <x:v>0</x:v>
      </x:c>
      <x:c r="L3548" s="7" t="n">
        <x:f>'Inventory detail'!F170*Summary!$K$5*(A3548-E3548)/Summary!$K$6</x:f>
        <x:v>1850.2429568788502</x:v>
      </x:c>
      <x:c r="M3548" s="7" t="n">
        <x:f>MAX(0,H3548-L3548)</x:f>
        <x:v>0</x:v>
      </x:c>
      <x:c r="N3548" s="7" t="n">
        <x:f>MAX(0,L3548-H3548)</x:f>
        <x:v>1850.2429568788502</x:v>
      </x:c>
      <x:c r="O3548" s="7" t="n">
        <x:f>MAX(0,F3548+I3548-N3548)</x:f>
        <x:v>0</x:v>
      </x:c>
      <x:c r="P3548" s="7" t="n">
        <x:f>MAX(0,N3548-F3548-I3548)</x:f>
        <x:v>1763.8045174537995</x:v>
      </x:c>
      <x:c r="Q3548" s="7" t="n">
        <x:f>MAX(0,G3548+J3548-P3548)</x:f>
        <x:v>2736.1954825462008</x:v>
      </x:c>
      <x:c r="R3548" s="7" t="n">
        <x:f>M3548+MAX(0,K3548-MAX(0,P3548-G3548-J3548))</x:f>
        <x:v>0</x:v>
      </x:c>
      <x:c r="S3548" s="7" t="n">
        <x:f>SUM(O3548,Q3548,R3548)</x:f>
        <x:v>2736.1954825462008</x:v>
      </x:c>
      <x:c r="T3548" s="14" t="n">
        <x:f>'Inventory detail'!T170</x:f>
        <x:v>0.13720000000000002</x:v>
      </x:c>
      <x:c r="U3548" s="14" t="n">
        <x:f>'Inventory detail'!U170</x:f>
        <x:v>0.14949</x:v>
      </x:c>
      <x:c r="V3548" s="9" t="n">
        <x:f>O3548*T3548</x:f>
        <x:v>0</x:v>
      </x:c>
      <x:c r="W3548" s="9" t="n">
        <x:f>Q3548*T3548</x:f>
        <x:v>375.4060202053388</x:v>
      </x:c>
      <x:c r="X3548" s="9" t="n">
        <x:f>R3548*T3548</x:f>
        <x:v>0</x:v>
      </x:c>
      <x:c r="Y3548" s="9" t="n">
        <x:f>S3548*T3548</x:f>
        <x:v>375.4060202053388</x:v>
      </x:c>
      <x:c r="Z3548" s="9" t="n">
        <x:f>IF(ISNUMBER(U3548),S3548*(U3548-T3548),"n.a.")</x:f>
        <x:v>33.627842480492795</x:v>
      </x:c>
      <x:c r="AA3548" s="9" t="n">
        <x:f>IF(ISNUMBER(U3548),Y3548,0)</x:f>
        <x:v>375.4060202053388</x:v>
      </x:c>
      <x:c r="AB3548" s="7" t="n">
        <x:f>MAX(0,L3548-SUM(F3548:K3548))</x:f>
        <x:v>0</x:v>
      </x:c>
    </x:row>
    <x:row r="3549" ht="22" customHeight="1">
      <x:c r="A3549" s="18" t="n">
        <x:f>Summary!F$41</x:f>
        <x:v>46419</x:v>
      </x:c>
      <x:c r="B3549" s="2" t="str">
        <x:f>'Inventory detail'!A171</x:f>
        <x:v>POUC</x:v>
      </x:c>
      <x:c r="C3549" s="2" t="str">
        <x:f>'Inventory detail'!B171</x:f>
        <x:v>10</x:v>
      </x:c>
      <x:c r="D3549" s="2" t="str">
        <x:f>'Inventory detail'!C171</x:f>
        <x:v>PHO5</x:v>
      </x:c>
      <x:c r="E3549" s="10" t="n">
        <x:f>A2423</x:f>
        <x:v>46388</x:v>
      </x:c>
      <x:c r="F3549" s="7" t="n">
        <x:f>O2423</x:f>
        <x:v>0</x:v>
      </x:c>
      <x:c r="G3549" s="7" t="n">
        <x:f>Q2423</x:f>
        <x:v>9532.443531827515</x:v>
      </x:c>
      <x:c r="H3549" s="7" t="n">
        <x:f>R2423</x:f>
        <x:v>0</x:v>
      </x:c>
      <x:c r="I3549" s="7" t="n">
        <x:f>SUMIFS('PO detail'!$W$1580:$W$1583,'PO detail'!$V$1580:$V$1583,"&gt;="&amp;E3549,'PO detail'!$V$1580:$V$1583,"&lt;"&amp;A3549)</x:f>
        <x:v>0</x:v>
      </x:c>
      <x:c r="J3549" s="7" t="n">
        <x:f>SUMIFS('PO detail'!$X$1580:$X$1583,'PO detail'!$V$1580:$V$1583,"&gt;="&amp;E3549,'PO detail'!$V$1580:$V$1583,"&lt;"&amp;A3549)</x:f>
        <x:v>0</x:v>
      </x:c>
      <x:c r="K3549" s="7" t="n">
        <x:f>SUMIFS('PO detail'!$Y$1580:$Y$1583,'PO detail'!$V$1580:$V$1583,"&gt;="&amp;E3549,'PO detail'!$V$1580:$V$1583,"&lt;"&amp;A3549)</x:f>
        <x:v>0</x:v>
      </x:c>
      <x:c r="L3549" s="7" t="n">
        <x:f>'Inventory detail'!F171*Summary!$K$5*(A3549-E3549)/Summary!$K$6</x:f>
        <x:v>1833.2648870636551</x:v>
      </x:c>
      <x:c r="M3549" s="7" t="n">
        <x:f>MAX(0,H3549-L3549)</x:f>
        <x:v>0</x:v>
      </x:c>
      <x:c r="N3549" s="7" t="n">
        <x:f>MAX(0,L3549-H3549)</x:f>
        <x:v>1833.2648870636551</x:v>
      </x:c>
      <x:c r="O3549" s="7" t="n">
        <x:f>MAX(0,F3549+I3549-N3549)</x:f>
        <x:v>0</x:v>
      </x:c>
      <x:c r="P3549" s="7" t="n">
        <x:f>MAX(0,N3549-F3549-I3549)</x:f>
        <x:v>1833.2648870636551</x:v>
      </x:c>
      <x:c r="Q3549" s="7" t="n">
        <x:f>MAX(0,G3549+J3549-P3549)</x:f>
        <x:v>7699.178644763861</x:v>
      </x:c>
      <x:c r="R3549" s="7" t="n">
        <x:f>M3549+MAX(0,K3549-MAX(0,P3549-G3549-J3549))</x:f>
        <x:v>0</x:v>
      </x:c>
      <x:c r="S3549" s="7" t="n">
        <x:f>SUM(O3549,Q3549,R3549)</x:f>
        <x:v>7699.178644763861</x:v>
      </x:c>
      <x:c r="T3549" s="14" t="n">
        <x:f>'Inventory detail'!T171</x:f>
        <x:v>0.0364</x:v>
      </x:c>
      <x:c r="U3549" s="14" t="n">
        <x:f>'Inventory detail'!U171</x:f>
        <x:v>0.039765</x:v>
      </x:c>
      <x:c r="V3549" s="9" t="n">
        <x:f>O3549*T3549</x:f>
        <x:v>0</x:v>
      </x:c>
      <x:c r="W3549" s="9" t="n">
        <x:f>Q3549*T3549</x:f>
        <x:v>280.25010266940455</x:v>
      </x:c>
      <x:c r="X3549" s="9" t="n">
        <x:f>R3549*T3549</x:f>
        <x:v>0</x:v>
      </x:c>
      <x:c r="Y3549" s="9" t="n">
        <x:f>S3549*T3549</x:f>
        <x:v>280.25010266940455</x:v>
      </x:c>
      <x:c r="Z3549" s="9" t="n">
        <x:f>IF(ISNUMBER(U3549),S3549*(U3549-T3549),"n.a.")</x:f>
        <x:v>25.90773613963039</x:v>
      </x:c>
      <x:c r="AA3549" s="9" t="n">
        <x:f>IF(ISNUMBER(U3549),Y3549,0)</x:f>
        <x:v>280.25010266940455</x:v>
      </x:c>
      <x:c r="AB3549" s="7" t="n">
        <x:f>MAX(0,L3549-SUM(F3549:K3549))</x:f>
        <x:v>0</x:v>
      </x:c>
    </x:row>
    <x:row r="3550" ht="22" customHeight="1">
      <x:c r="A3550" s="18" t="n">
        <x:f>Summary!F$41</x:f>
        <x:v>46419</x:v>
      </x:c>
      <x:c r="B3550" s="2" t="str">
        <x:f>'Inventory detail'!A172</x:f>
        <x:v>WIRE</x:v>
      </x:c>
      <x:c r="C3550" s="2" t="str">
        <x:f>'Inventory detail'!B172</x:f>
        <x:v>60</x:v>
      </x:c>
      <x:c r="D3550" s="2" t="str">
        <x:f>'Inventory detail'!C172</x:f>
        <x:v>DL012SIL</x:v>
      </x:c>
      <x:c r="E3550" s="10" t="n">
        <x:f>A2424</x:f>
        <x:v>46388</x:v>
      </x:c>
      <x:c r="F3550" s="7" t="n">
        <x:f>O2424</x:f>
        <x:v>0</x:v>
      </x:c>
      <x:c r="G3550" s="7" t="n">
        <x:f>Q2424</x:f>
        <x:v>0</x:v>
      </x:c>
      <x:c r="H3550" s="7" t="n">
        <x:f>R2424</x:f>
        <x:v>0</x:v>
      </x:c>
      <x:c r="I3550" s="7" t="n">
        <x:f>0</x:f>
        <x:v>0</x:v>
      </x:c>
      <x:c r="J3550" s="7" t="n">
        <x:f>0</x:f>
        <x:v>0</x:v>
      </x:c>
      <x:c r="K3550" s="7" t="n">
        <x:f>0</x:f>
        <x:v>0</x:v>
      </x:c>
      <x:c r="L3550" s="7" t="n">
        <x:f>'Inventory detail'!F172*Summary!$K$5*(A3550-E3550)/Summary!$K$6</x:f>
        <x:v>1816.2868172484598</x:v>
      </x:c>
      <x:c r="M3550" s="7" t="n">
        <x:f>MAX(0,H3550-L3550)</x:f>
        <x:v>0</x:v>
      </x:c>
      <x:c r="N3550" s="7" t="n">
        <x:f>MAX(0,L3550-H3550)</x:f>
        <x:v>1816.2868172484598</x:v>
      </x:c>
      <x:c r="O3550" s="7" t="n">
        <x:f>MAX(0,F3550+I3550-N3550)</x:f>
        <x:v>0</x:v>
      </x:c>
      <x:c r="P3550" s="7" t="n">
        <x:f>MAX(0,N3550-F3550-I3550)</x:f>
        <x:v>1816.2868172484598</x:v>
      </x:c>
      <x:c r="Q3550" s="7" t="n">
        <x:f>MAX(0,G3550+J3550-P3550)</x:f>
        <x:v>0</x:v>
      </x:c>
      <x:c r="R3550" s="7" t="n">
        <x:f>M3550+MAX(0,K3550-MAX(0,P3550-G3550-J3550))</x:f>
        <x:v>0</x:v>
      </x:c>
      <x:c r="S3550" s="7" t="n">
        <x:f>SUM(O3550,Q3550,R3550)</x:f>
        <x:v>0</x:v>
      </x:c>
      <x:c r="T3550" s="14" t="n">
        <x:f>'Inventory detail'!T172</x:f>
        <x:v>0.08259999999999999</x:v>
      </x:c>
      <x:c r="U3550" s="14" t="n">
        <x:f>'Inventory detail'!U172</x:f>
        <x:v>0.08259999999999999</x:v>
      </x:c>
      <x:c r="V3550" s="9" t="n">
        <x:f>O3550*T3550</x:f>
        <x:v>0</x:v>
      </x:c>
      <x:c r="W3550" s="9" t="n">
        <x:f>Q3550*T3550</x:f>
        <x:v>0</x:v>
      </x:c>
      <x:c r="X3550" s="9" t="n">
        <x:f>R3550*T3550</x:f>
        <x:v>0</x:v>
      </x:c>
      <x:c r="Y3550" s="9" t="n">
        <x:f>S3550*T3550</x:f>
        <x:v>0</x:v>
      </x:c>
      <x:c r="Z3550" s="9" t="n">
        <x:f>IF(ISNUMBER(U3550),S3550*(U3550-T3550),"n.a.")</x:f>
        <x:v>0</x:v>
      </x:c>
      <x:c r="AA3550" s="9" t="n">
        <x:f>IF(ISNUMBER(U3550),Y3550,0)</x:f>
        <x:v>0</x:v>
      </x:c>
      <x:c r="AB3550" s="7" t="n">
        <x:f>MAX(0,L3550-SUM(F3550:K3550))</x:f>
        <x:v>1816.2868172484598</x:v>
      </x:c>
    </x:row>
    <x:row r="3551" ht="22" customHeight="1">
      <x:c r="A3551" s="18" t="n">
        <x:f>Summary!F$41</x:f>
        <x:v>46419</x:v>
      </x:c>
      <x:c r="B3551" s="2" t="str">
        <x:f>'Inventory detail'!A173</x:f>
        <x:v>COIL</x:v>
      </x:c>
      <x:c r="C3551" s="2" t="str">
        <x:f>'Inventory detail'!B173</x:f>
        <x:v>10</x:v>
      </x:c>
      <x:c r="D3551" s="2" t="str">
        <x:f>'Inventory detail'!C173</x:f>
        <x:v>12NAV12-4</x:v>
      </x:c>
      <x:c r="E3551" s="10" t="n">
        <x:f>A2425</x:f>
        <x:v>46388</x:v>
      </x:c>
      <x:c r="F3551" s="7" t="n">
        <x:f>O2425</x:f>
        <x:v>1824.426119096508</x:v>
      </x:c>
      <x:c r="G3551" s="7" t="n">
        <x:f>Q2425</x:f>
        <x:v>0</x:v>
      </x:c>
      <x:c r="H3551" s="7" t="n">
        <x:f>R2425</x:f>
        <x:v>0</x:v>
      </x:c>
      <x:c r="I3551" s="7" t="n">
        <x:f>SUMIFS('PO detail'!$W$110:$W$115,'PO detail'!$V$110:$V$115,"&gt;="&amp;E3551,'PO detail'!$V$110:$V$115,"&lt;"&amp;A3551)</x:f>
        <x:v>0</x:v>
      </x:c>
      <x:c r="J3551" s="7" t="n">
        <x:f>SUMIFS('PO detail'!$X$110:$X$115,'PO detail'!$V$110:$V$115,"&gt;="&amp;E3551,'PO detail'!$V$110:$V$115,"&lt;"&amp;A3551)</x:f>
        <x:v>0</x:v>
      </x:c>
      <x:c r="K3551" s="7" t="n">
        <x:f>SUMIFS('PO detail'!$Y$110:$Y$115,'PO detail'!$V$110:$V$115,"&gt;="&amp;E3551,'PO detail'!$V$110:$V$115,"&lt;"&amp;A3551)</x:f>
        <x:v>0</x:v>
      </x:c>
      <x:c r="L3551" s="7" t="n">
        <x:f>'Inventory detail'!F173*Summary!$K$5*(A3551-E3551)/Summary!$K$6</x:f>
        <x:v>1799.3189322381932</x:v>
      </x:c>
      <x:c r="M3551" s="7" t="n">
        <x:f>MAX(0,H3551-L3551)</x:f>
        <x:v>0</x:v>
      </x:c>
      <x:c r="N3551" s="7" t="n">
        <x:f>MAX(0,L3551-H3551)</x:f>
        <x:v>1799.3189322381932</x:v>
      </x:c>
      <x:c r="O3551" s="7" t="n">
        <x:f>MAX(0,F3551+I3551-N3551)</x:f>
        <x:v>25.10718685831489</x:v>
      </x:c>
      <x:c r="P3551" s="7" t="n">
        <x:f>MAX(0,N3551-F3551-I3551)</x:f>
        <x:v>0</x:v>
      </x:c>
      <x:c r="Q3551" s="7" t="n">
        <x:f>MAX(0,G3551+J3551-P3551)</x:f>
        <x:v>0</x:v>
      </x:c>
      <x:c r="R3551" s="7" t="n">
        <x:f>M3551+MAX(0,K3551-MAX(0,P3551-G3551-J3551))</x:f>
        <x:v>0</x:v>
      </x:c>
      <x:c r="S3551" s="7" t="n">
        <x:f>SUM(O3551,Q3551,R3551)</x:f>
        <x:v>25.10718685831489</x:v>
      </x:c>
      <x:c r="T3551" s="14" t="n">
        <x:f>'Inventory detail'!T173</x:f>
        <x:v>0.0717</x:v>
      </x:c>
      <x:c r="U3551" s="14" t="n">
        <x:f>'Inventory detail'!U173</x:f>
        <x:v>0.07027800000000001</x:v>
      </x:c>
      <x:c r="V3551" s="9" t="n">
        <x:f>O3551*T3551</x:f>
        <x:v>1.8001852977411776</x:v>
      </x:c>
      <x:c r="W3551" s="9" t="n">
        <x:f>Q3551*T3551</x:f>
        <x:v>0</x:v>
      </x:c>
      <x:c r="X3551" s="9" t="n">
        <x:f>R3551*T3551</x:f>
        <x:v>0</x:v>
      </x:c>
      <x:c r="Y3551" s="9" t="n">
        <x:f>S3551*T3551</x:f>
        <x:v>1.8001852977411776</x:v>
      </x:c>
      <x:c r="Z3551" s="9" t="n">
        <x:f>IF(ISNUMBER(U3551),S3551*(U3551-T3551),"n.a.")</x:f>
        <x:v>-0.03570241971252359</x:v>
      </x:c>
      <x:c r="AA3551" s="9" t="n">
        <x:f>IF(ISNUMBER(U3551),Y3551,0)</x:f>
        <x:v>1.8001852977411776</x:v>
      </x:c>
      <x:c r="AB3551" s="7" t="n">
        <x:f>MAX(0,L3551-SUM(F3551:K3551))</x:f>
        <x:v>0</x:v>
      </x:c>
    </x:row>
    <x:row r="3552" ht="22" customHeight="1">
      <x:c r="A3552" s="18" t="n">
        <x:f>Summary!F$41</x:f>
        <x:v>46419</x:v>
      </x:c>
      <x:c r="B3552" s="2" t="str">
        <x:f>'Inventory detail'!A174</x:f>
        <x:v>COIL</x:v>
      </x:c>
      <x:c r="C3552" s="2" t="str">
        <x:f>'Inventory detail'!B174</x:f>
        <x:v>10</x:v>
      </x:c>
      <x:c r="D3552" s="2" t="str">
        <x:f>'Inventory detail'!C174</x:f>
        <x:v>22WHT12-4</x:v>
      </x:c>
      <x:c r="E3552" s="10" t="n">
        <x:f>A2426</x:f>
        <x:v>46388</x:v>
      </x:c>
      <x:c r="F3552" s="7" t="n">
        <x:f>O2426</x:f>
        <x:v>8947.442464065707</x:v>
      </x:c>
      <x:c r="G3552" s="7" t="n">
        <x:f>Q2426</x:f>
        <x:v>0</x:v>
      </x:c>
      <x:c r="H3552" s="7" t="n">
        <x:f>R2426</x:f>
        <x:v>0</x:v>
      </x:c>
      <x:c r="I3552" s="7" t="n">
        <x:f>SUMIFS('PO detail'!$W$321:$W$329,'PO detail'!$V$321:$V$329,"&gt;="&amp;E3552,'PO detail'!$V$321:$V$329,"&lt;"&amp;A3552)</x:f>
        <x:v>0</x:v>
      </x:c>
      <x:c r="J3552" s="7" t="n">
        <x:f>SUMIFS('PO detail'!$X$321:$X$329,'PO detail'!$V$321:$V$329,"&gt;="&amp;E3552,'PO detail'!$V$321:$V$329,"&lt;"&amp;A3552)</x:f>
        <x:v>0</x:v>
      </x:c>
      <x:c r="K3552" s="7" t="n">
        <x:f>SUMIFS('PO detail'!$Y$321:$Y$329,'PO detail'!$V$321:$V$329,"&gt;="&amp;E3552,'PO detail'!$V$321:$V$329,"&lt;"&amp;A3552)</x:f>
        <x:v>0</x:v>
      </x:c>
      <x:c r="L3552" s="7" t="n">
        <x:f>'Inventory detail'!F174*Summary!$K$5*(A3552-E3552)/Summary!$K$6</x:f>
        <x:v>1790.8248049281312</x:v>
      </x:c>
      <x:c r="M3552" s="7" t="n">
        <x:f>MAX(0,H3552-L3552)</x:f>
        <x:v>0</x:v>
      </x:c>
      <x:c r="N3552" s="7" t="n">
        <x:f>MAX(0,L3552-H3552)</x:f>
        <x:v>1790.8248049281312</x:v>
      </x:c>
      <x:c r="O3552" s="7" t="n">
        <x:f>MAX(0,F3552+I3552-N3552)</x:f>
        <x:v>7156.617659137576</x:v>
      </x:c>
      <x:c r="P3552" s="7" t="n">
        <x:f>MAX(0,N3552-F3552-I3552)</x:f>
        <x:v>0</x:v>
      </x:c>
      <x:c r="Q3552" s="7" t="n">
        <x:f>MAX(0,G3552+J3552-P3552)</x:f>
        <x:v>0</x:v>
      </x:c>
      <x:c r="R3552" s="7" t="n">
        <x:f>M3552+MAX(0,K3552-MAX(0,P3552-G3552-J3552))</x:f>
        <x:v>0</x:v>
      </x:c>
      <x:c r="S3552" s="7" t="n">
        <x:f>SUM(O3552,Q3552,R3552)</x:f>
        <x:v>7156.617659137576</x:v>
      </x:c>
      <x:c r="T3552" s="14" t="n">
        <x:f>'Inventory detail'!T174</x:f>
        <x:v>0.1674</x:v>
      </x:c>
      <x:c r="U3552" s="14" t="n">
        <x:f>'Inventory detail'!U174</x:f>
        <x:v>0.163982</x:v>
      </x:c>
      <x:c r="V3552" s="9" t="n">
        <x:f>O3552*T3552</x:f>
        <x:v>1198.0177961396303</x:v>
      </x:c>
      <x:c r="W3552" s="9" t="n">
        <x:f>Q3552*T3552</x:f>
        <x:v>0</x:v>
      </x:c>
      <x:c r="X3552" s="9" t="n">
        <x:f>R3552*T3552</x:f>
        <x:v>0</x:v>
      </x:c>
      <x:c r="Y3552" s="9" t="n">
        <x:f>S3552*T3552</x:f>
        <x:v>1198.0177961396303</x:v>
      </x:c>
      <x:c r="Z3552" s="9" t="n">
        <x:f>IF(ISNUMBER(U3552),S3552*(U3552-T3552),"n.a.")</x:f>
        <x:v>-24.461319158932266</x:v>
      </x:c>
      <x:c r="AA3552" s="9" t="n">
        <x:f>IF(ISNUMBER(U3552),Y3552,0)</x:f>
        <x:v>1198.0177961396303</x:v>
      </x:c>
      <x:c r="AB3552" s="7" t="n">
        <x:f>MAX(0,L3552-SUM(F3552:K3552))</x:f>
        <x:v>0</x:v>
      </x:c>
    </x:row>
    <x:row r="3553" ht="22" customHeight="1">
      <x:c r="A3553" s="18" t="n">
        <x:f>Summary!F$41</x:f>
        <x:v>46419</x:v>
      </x:c>
      <x:c r="B3553" s="2" t="str">
        <x:f>'Inventory detail'!A175</x:f>
        <x:v>WIRE</x:v>
      </x:c>
      <x:c r="C3553" s="2" t="str">
        <x:f>'Inventory detail'!B175</x:f>
        <x:v>60</x:v>
      </x:c>
      <x:c r="D3553" s="2" t="str">
        <x:f>'Inventory detail'!C175</x:f>
        <x:v>DL014SIL</x:v>
      </x:c>
      <x:c r="E3553" s="10" t="n">
        <x:f>A2427</x:f>
        <x:v>46388</x:v>
      </x:c>
      <x:c r="F3553" s="7" t="n">
        <x:f>O2427</x:f>
        <x:v>0</x:v>
      </x:c>
      <x:c r="G3553" s="7" t="n">
        <x:f>Q2427</x:f>
        <x:v>0</x:v>
      </x:c>
      <x:c r="H3553" s="7" t="n">
        <x:f>R2427</x:f>
        <x:v>1247.4424640657087</x:v>
      </x:c>
      <x:c r="I3553" s="7" t="n">
        <x:f>0</x:f>
        <x:v>0</x:v>
      </x:c>
      <x:c r="J3553" s="7" t="n">
        <x:f>0</x:f>
        <x:v>0</x:v>
      </x:c>
      <x:c r="K3553" s="7" t="n">
        <x:f>0</x:f>
        <x:v>0</x:v>
      </x:c>
      <x:c r="L3553" s="7" t="n">
        <x:f>'Inventory detail'!F175*Summary!$K$5*(A3553-E3553)/Summary!$K$6</x:f>
        <x:v>1790.8248049281312</x:v>
      </x:c>
      <x:c r="M3553" s="7" t="n">
        <x:f>MAX(0,H3553-L3553)</x:f>
        <x:v>0</x:v>
      </x:c>
      <x:c r="N3553" s="7" t="n">
        <x:f>MAX(0,L3553-H3553)</x:f>
        <x:v>543.3823408624226</x:v>
      </x:c>
      <x:c r="O3553" s="7" t="n">
        <x:f>MAX(0,F3553+I3553-N3553)</x:f>
        <x:v>0</x:v>
      </x:c>
      <x:c r="P3553" s="7" t="n">
        <x:f>MAX(0,N3553-F3553-I3553)</x:f>
        <x:v>543.3823408624226</x:v>
      </x:c>
      <x:c r="Q3553" s="7" t="n">
        <x:f>MAX(0,G3553+J3553-P3553)</x:f>
        <x:v>0</x:v>
      </x:c>
      <x:c r="R3553" s="7" t="n">
        <x:f>M3553+MAX(0,K3553-MAX(0,P3553-G3553-J3553))</x:f>
        <x:v>0</x:v>
      </x:c>
      <x:c r="S3553" s="7" t="n">
        <x:f>SUM(O3553,Q3553,R3553)</x:f>
        <x:v>0</x:v>
      </x:c>
      <x:c r="T3553" s="14" t="n">
        <x:f>'Inventory detail'!T175</x:f>
        <x:v>0.0363</x:v>
      </x:c>
      <x:c r="U3553" s="14" t="n">
        <x:f>'Inventory detail'!U175</x:f>
        <x:v>0.0363</x:v>
      </x:c>
      <x:c r="V3553" s="9" t="n">
        <x:f>O3553*T3553</x:f>
        <x:v>0</x:v>
      </x:c>
      <x:c r="W3553" s="9" t="n">
        <x:f>Q3553*T3553</x:f>
        <x:v>0</x:v>
      </x:c>
      <x:c r="X3553" s="9" t="n">
        <x:f>R3553*T3553</x:f>
        <x:v>0</x:v>
      </x:c>
      <x:c r="Y3553" s="9" t="n">
        <x:f>S3553*T3553</x:f>
        <x:v>0</x:v>
      </x:c>
      <x:c r="Z3553" s="9" t="n">
        <x:f>IF(ISNUMBER(U3553),S3553*(U3553-T3553),"n.a.")</x:f>
        <x:v>0</x:v>
      </x:c>
      <x:c r="AA3553" s="9" t="n">
        <x:f>IF(ISNUMBER(U3553),Y3553,0)</x:f>
        <x:v>0</x:v>
      </x:c>
      <x:c r="AB3553" s="7" t="n">
        <x:f>MAX(0,L3553-SUM(F3553:K3553))</x:f>
        <x:v>543.3823408624226</x:v>
      </x:c>
    </x:row>
    <x:row r="3554" ht="22" customHeight="1">
      <x:c r="A3554" s="18" t="n">
        <x:f>Summary!F$41</x:f>
        <x:v>46419</x:v>
      </x:c>
      <x:c r="B3554" s="2" t="str">
        <x:f>'Inventory detail'!A176</x:f>
        <x:v>COIL</x:v>
      </x:c>
      <x:c r="C3554" s="2" t="str">
        <x:f>'Inventory detail'!B176</x:f>
        <x:v>10</x:v>
      </x:c>
      <x:c r="D3554" s="2" t="str">
        <x:f>'Inventory detail'!C176</x:f>
        <x:v>40BLK12-4</x:v>
      </x:c>
      <x:c r="E3554" s="10" t="n">
        <x:f>A2428</x:f>
        <x:v>46388</x:v>
      </x:c>
      <x:c r="F3554" s="7" t="n">
        <x:f>O2428</x:f>
        <x:v>2242.9158110882954</x:v>
      </x:c>
      <x:c r="G3554" s="7" t="n">
        <x:f>Q2428</x:f>
        <x:v>0</x:v>
      </x:c>
      <x:c r="H3554" s="7" t="n">
        <x:f>R2428</x:f>
        <x:v>0</x:v>
      </x:c>
      <x:c r="I3554" s="7" t="n">
        <x:f>SUMIFS('PO detail'!$W$417:$W$423,'PO detail'!$V$417:$V$423,"&gt;="&amp;E3554,'PO detail'!$V$417:$V$423,"&lt;"&amp;A3554)</x:f>
        <x:v>0</x:v>
      </x:c>
      <x:c r="J3554" s="7" t="n">
        <x:f>SUMIFS('PO detail'!$X$417:$X$423,'PO detail'!$V$417:$V$423,"&gt;="&amp;E3554,'PO detail'!$V$417:$V$423,"&lt;"&amp;A3554)</x:f>
        <x:v>0</x:v>
      </x:c>
      <x:c r="K3554" s="7" t="n">
        <x:f>SUMIFS('PO detail'!$Y$417:$Y$423,'PO detail'!$V$417:$V$423,"&gt;="&amp;E3554,'PO detail'!$V$417:$V$423,"&lt;"&amp;A3554)</x:f>
        <x:v>0</x:v>
      </x:c>
      <x:c r="L3554" s="7" t="n">
        <x:f>'Inventory detail'!F176*Summary!$K$5*(A3554-E3554)/Summary!$K$6</x:f>
        <x:v>1718.6858316221767</x:v>
      </x:c>
      <x:c r="M3554" s="7" t="n">
        <x:f>MAX(0,H3554-L3554)</x:f>
        <x:v>0</x:v>
      </x:c>
      <x:c r="N3554" s="7" t="n">
        <x:f>MAX(0,L3554-H3554)</x:f>
        <x:v>1718.6858316221767</x:v>
      </x:c>
      <x:c r="O3554" s="7" t="n">
        <x:f>MAX(0,F3554+I3554-N3554)</x:f>
        <x:v>524.2299794661187</x:v>
      </x:c>
      <x:c r="P3554" s="7" t="n">
        <x:f>MAX(0,N3554-F3554-I3554)</x:f>
        <x:v>0</x:v>
      </x:c>
      <x:c r="Q3554" s="7" t="n">
        <x:f>MAX(0,G3554+J3554-P3554)</x:f>
        <x:v>0</x:v>
      </x:c>
      <x:c r="R3554" s="7" t="n">
        <x:f>M3554+MAX(0,K3554-MAX(0,P3554-G3554-J3554))</x:f>
        <x:v>0</x:v>
      </x:c>
      <x:c r="S3554" s="7" t="n">
        <x:f>SUM(O3554,Q3554,R3554)</x:f>
        <x:v>524.2299794661187</x:v>
      </x:c>
      <x:c r="T3554" s="14" t="n">
        <x:f>'Inventory detail'!T176</x:f>
        <x:v>0.30670000000000003</x:v>
      </x:c>
      <x:c r="U3554" s="14" t="n">
        <x:f>'Inventory detail'!U176</x:f>
        <x:v>0.30056</x:v>
      </x:c>
      <x:c r="V3554" s="9" t="n">
        <x:f>O3554*T3554</x:f>
        <x:v>160.78133470225862</x:v>
      </x:c>
      <x:c r="W3554" s="9" t="n">
        <x:f>Q3554*T3554</x:f>
        <x:v>0</x:v>
      </x:c>
      <x:c r="X3554" s="9" t="n">
        <x:f>R3554*T3554</x:f>
        <x:v>0</x:v>
      </x:c>
      <x:c r="Y3554" s="9" t="n">
        <x:f>S3554*T3554</x:f>
        <x:v>160.78133470225862</x:v>
      </x:c>
      <x:c r="Z3554" s="9" t="n">
        <x:f>IF(ISNUMBER(U3554),S3554*(U3554-T3554),"n.a.")</x:f>
        <x:v>-3.2187720739219867</x:v>
      </x:c>
      <x:c r="AA3554" s="9" t="n">
        <x:f>IF(ISNUMBER(U3554),Y3554,0)</x:f>
        <x:v>160.78133470225862</x:v>
      </x:c>
      <x:c r="AB3554" s="7" t="n">
        <x:f>MAX(0,L3554-SUM(F3554:K3554))</x:f>
        <x:v>0</x:v>
      </x:c>
    </x:row>
    <x:row r="3555" ht="22" customHeight="1">
      <x:c r="A3555" s="18" t="n">
        <x:f>Summary!F$41</x:f>
        <x:v>46419</x:v>
      </x:c>
      <x:c r="B3555" s="2" t="str">
        <x:f>'Inventory detail'!A177</x:f>
        <x:v>WIRE</x:v>
      </x:c>
      <x:c r="C3555" s="2" t="str">
        <x:f>'Inventory detail'!B177</x:f>
        <x:v>60</x:v>
      </x:c>
      <x:c r="D3555" s="2" t="str">
        <x:f>'Inventory detail'!C177</x:f>
        <x:v>DL516WHT</x:v>
      </x:c>
      <x:c r="E3555" s="10" t="n">
        <x:f>A2429</x:f>
        <x:v>46388</x:v>
      </x:c>
      <x:c r="F3555" s="7" t="n">
        <x:f>O2429</x:f>
        <x:v>0</x:v>
      </x:c>
      <x:c r="G3555" s="7" t="n">
        <x:f>Q2429</x:f>
        <x:v>0</x:v>
      </x:c>
      <x:c r="H3555" s="7" t="n">
        <x:f>R2429</x:f>
        <x:v>1300.401478439424</x:v>
      </x:c>
      <x:c r="I3555" s="7" t="n">
        <x:f>0</x:f>
        <x:v>0</x:v>
      </x:c>
      <x:c r="J3555" s="7" t="n">
        <x:f>0</x:f>
        <x:v>0</x:v>
      </x:c>
      <x:c r="K3555" s="7" t="n">
        <x:f>0</x:f>
        <x:v>0</x:v>
      </x:c>
      <x:c r="L3555" s="7" t="n">
        <x:f>'Inventory detail'!F177*Summary!$K$5*(A3555-E3555)/Summary!$K$6</x:f>
        <x:v>1697.470882956879</x:v>
      </x:c>
      <x:c r="M3555" s="7" t="n">
        <x:f>MAX(0,H3555-L3555)</x:f>
        <x:v>0</x:v>
      </x:c>
      <x:c r="N3555" s="7" t="n">
        <x:f>MAX(0,L3555-H3555)</x:f>
        <x:v>397.06940451745504</x:v>
      </x:c>
      <x:c r="O3555" s="7" t="n">
        <x:f>MAX(0,F3555+I3555-N3555)</x:f>
        <x:v>0</x:v>
      </x:c>
      <x:c r="P3555" s="7" t="n">
        <x:f>MAX(0,N3555-F3555-I3555)</x:f>
        <x:v>397.06940451745504</x:v>
      </x:c>
      <x:c r="Q3555" s="7" t="n">
        <x:f>MAX(0,G3555+J3555-P3555)</x:f>
        <x:v>0</x:v>
      </x:c>
      <x:c r="R3555" s="7" t="n">
        <x:f>M3555+MAX(0,K3555-MAX(0,P3555-G3555-J3555))</x:f>
        <x:v>0</x:v>
      </x:c>
      <x:c r="S3555" s="7" t="n">
        <x:f>SUM(O3555,Q3555,R3555)</x:f>
        <x:v>0</x:v>
      </x:c>
      <x:c r="T3555" s="14" t="n">
        <x:f>'Inventory detail'!T177</x:f>
        <x:v>0.0475</x:v>
      </x:c>
      <x:c r="U3555" s="14" t="n">
        <x:f>'Inventory detail'!U177</x:f>
        <x:v>0.0475</x:v>
      </x:c>
      <x:c r="V3555" s="9" t="n">
        <x:f>O3555*T3555</x:f>
        <x:v>0</x:v>
      </x:c>
      <x:c r="W3555" s="9" t="n">
        <x:f>Q3555*T3555</x:f>
        <x:v>0</x:v>
      </x:c>
      <x:c r="X3555" s="9" t="n">
        <x:f>R3555*T3555</x:f>
        <x:v>0</x:v>
      </x:c>
      <x:c r="Y3555" s="9" t="n">
        <x:f>S3555*T3555</x:f>
        <x:v>0</x:v>
      </x:c>
      <x:c r="Z3555" s="9" t="n">
        <x:f>IF(ISNUMBER(U3555),S3555*(U3555-T3555),"n.a.")</x:f>
        <x:v>0</x:v>
      </x:c>
      <x:c r="AA3555" s="9" t="n">
        <x:f>IF(ISNUMBER(U3555),Y3555,0)</x:f>
        <x:v>0</x:v>
      </x:c>
      <x:c r="AB3555" s="7" t="n">
        <x:f>MAX(0,L3555-SUM(F3555:K3555))</x:f>
        <x:v>397.06940451745504</x:v>
      </x:c>
    </x:row>
    <x:row r="3556" ht="22" customHeight="1">
      <x:c r="A3556" s="18" t="n">
        <x:f>Summary!F$41</x:f>
        <x:v>46419</x:v>
      </x:c>
      <x:c r="B3556" s="2" t="str">
        <x:f>'Inventory detail'!A178</x:f>
        <x:v>POUC</x:v>
      </x:c>
      <x:c r="C3556" s="2" t="str">
        <x:f>'Inventory detail'!B178</x:f>
        <x:v>60</x:v>
      </x:c>
      <x:c r="D3556" s="2" t="str">
        <x:f>'Inventory detail'!C178</x:f>
        <x:v>SMEN5</x:v>
      </x:c>
      <x:c r="E3556" s="10" t="n">
        <x:f>A2430</x:f>
        <x:v>46388</x:v>
      </x:c>
      <x:c r="F3556" s="7" t="n">
        <x:f>O2430</x:f>
        <x:v>1761.4055030800826</x:v>
      </x:c>
      <x:c r="G3556" s="7" t="n">
        <x:f>Q2430</x:f>
        <x:v>3000</x:v>
      </x:c>
      <x:c r="H3556" s="7" t="n">
        <x:f>R2430</x:f>
        <x:v>0</x:v>
      </x:c>
      <x:c r="I3556" s="7" t="n">
        <x:f>SUMIFS('PO detail'!$W$1846:$W$1850,'PO detail'!$V$1846:$V$1850,"&gt;="&amp;E3556,'PO detail'!$V$1846:$V$1850,"&lt;"&amp;A3556)</x:f>
        <x:v>0</x:v>
      </x:c>
      <x:c r="J3556" s="7" t="n">
        <x:f>SUMIFS('PO detail'!$X$1846:$X$1850,'PO detail'!$V$1846:$V$1850,"&gt;="&amp;E3556,'PO detail'!$V$1846:$V$1850,"&lt;"&amp;A3556)</x:f>
        <x:v>0</x:v>
      </x:c>
      <x:c r="K3556" s="7" t="n">
        <x:f>SUMIFS('PO detail'!$Y$1846:$Y$1850,'PO detail'!$V$1846:$V$1850,"&gt;="&amp;E3556,'PO detail'!$V$1846:$V$1850,"&lt;"&amp;A3556)</x:f>
        <x:v>0</x:v>
      </x:c>
      <x:c r="L3556" s="7" t="n">
        <x:f>'Inventory detail'!F178*Summary!$K$5*(A3556-E3556)/Summary!$K$6</x:f>
        <x:v>1638.05273100616</x:v>
      </x:c>
      <x:c r="M3556" s="7" t="n">
        <x:f>MAX(0,H3556-L3556)</x:f>
        <x:v>0</x:v>
      </x:c>
      <x:c r="N3556" s="7" t="n">
        <x:f>MAX(0,L3556-H3556)</x:f>
        <x:v>1638.05273100616</x:v>
      </x:c>
      <x:c r="O3556" s="7" t="n">
        <x:f>MAX(0,F3556+I3556-N3556)</x:f>
        <x:v>123.35277207392255</x:v>
      </x:c>
      <x:c r="P3556" s="7" t="n">
        <x:f>MAX(0,N3556-F3556-I3556)</x:f>
        <x:v>0</x:v>
      </x:c>
      <x:c r="Q3556" s="7" t="n">
        <x:f>MAX(0,G3556+J3556-P3556)</x:f>
        <x:v>3000</x:v>
      </x:c>
      <x:c r="R3556" s="7" t="n">
        <x:f>M3556+MAX(0,K3556-MAX(0,P3556-G3556-J3556))</x:f>
        <x:v>0</x:v>
      </x:c>
      <x:c r="S3556" s="7" t="n">
        <x:f>SUM(O3556,Q3556,R3556)</x:f>
        <x:v>3123.3527720739226</x:v>
      </x:c>
      <x:c r="T3556" s="14" t="n">
        <x:f>'Inventory detail'!T178</x:f>
        <x:v>0.132</x:v>
      </x:c>
      <x:c r="U3556" s="14" t="n">
        <x:f>'Inventory detail'!U178</x:f>
        <x:v>0.14388</x:v>
      </x:c>
      <x:c r="V3556" s="9" t="n">
        <x:f>O3556*T3556</x:f>
        <x:v>16.28256591375778</x:v>
      </x:c>
      <x:c r="W3556" s="9" t="n">
        <x:f>Q3556*T3556</x:f>
        <x:v>396</x:v>
      </x:c>
      <x:c r="X3556" s="9" t="n">
        <x:f>R3556*T3556</x:f>
        <x:v>0</x:v>
      </x:c>
      <x:c r="Y3556" s="9" t="n">
        <x:f>S3556*T3556</x:f>
        <x:v>412.2825659137578</x:v>
      </x:c>
      <x:c r="Z3556" s="9" t="n">
        <x:f>IF(ISNUMBER(U3556),S3556*(U3556-T3556),"n.a.")</x:f>
        <x:v>37.10543093223821</x:v>
      </x:c>
      <x:c r="AA3556" s="9" t="n">
        <x:f>IF(ISNUMBER(U3556),Y3556,0)</x:f>
        <x:v>412.2825659137578</x:v>
      </x:c>
      <x:c r="AB3556" s="7" t="n">
        <x:f>MAX(0,L3556-SUM(F3556:K3556))</x:f>
        <x:v>0</x:v>
      </x:c>
    </x:row>
    <x:row r="3557" ht="22" customHeight="1">
      <x:c r="A3557" s="18" t="n">
        <x:f>Summary!F$41</x:f>
        <x:v>46419</x:v>
      </x:c>
      <x:c r="B3557" s="2" t="str">
        <x:f>'Inventory detail'!A179</x:f>
        <x:v>COIL</x:v>
      </x:c>
      <x:c r="C3557" s="2" t="str">
        <x:f>'Inventory detail'!B179</x:f>
        <x:v>10</x:v>
      </x:c>
      <x:c r="D3557" s="2" t="str">
        <x:f>'Inventory detail'!C179</x:f>
        <x:v>20WHT12-4</x:v>
      </x:c>
      <x:c r="E3557" s="10" t="n">
        <x:f>A2431</x:f>
        <x:v>46388</x:v>
      </x:c>
      <x:c r="F3557" s="7" t="n">
        <x:f>O2431</x:f>
        <x:v>2930.3993429158118</x:v>
      </x:c>
      <x:c r="G3557" s="7" t="n">
        <x:f>Q2431</x:f>
        <x:v>0</x:v>
      </x:c>
      <x:c r="H3557" s="7" t="n">
        <x:f>R2431</x:f>
        <x:v>0</x:v>
      </x:c>
      <x:c r="I3557" s="7" t="n">
        <x:f>SUMIFS('PO detail'!$W$296:$W$300,'PO detail'!$V$296:$V$300,"&gt;="&amp;E3557,'PO detail'!$V$296:$V$300,"&lt;"&amp;A3557)</x:f>
        <x:v>0</x:v>
      </x:c>
      <x:c r="J3557" s="7" t="n">
        <x:f>SUMIFS('PO detail'!$X$296:$X$300,'PO detail'!$V$296:$V$300,"&gt;="&amp;E3557,'PO detail'!$V$296:$V$300,"&lt;"&amp;A3557)</x:f>
        <x:v>0</x:v>
      </x:c>
      <x:c r="K3557" s="7" t="n">
        <x:f>SUMIFS('PO detail'!$Y$296:$Y$300,'PO detail'!$V$296:$V$300,"&gt;="&amp;E3557,'PO detail'!$V$296:$V$300,"&lt;"&amp;A3557)</x:f>
        <x:v>0</x:v>
      </x:c>
      <x:c r="L3557" s="7" t="n">
        <x:f>'Inventory detail'!F179*Summary!$K$5*(A3557-E3557)/Summary!$K$6</x:f>
        <x:v>1612.5907186858315</x:v>
      </x:c>
      <x:c r="M3557" s="7" t="n">
        <x:f>MAX(0,H3557-L3557)</x:f>
        <x:v>0</x:v>
      </x:c>
      <x:c r="N3557" s="7" t="n">
        <x:f>MAX(0,L3557-H3557)</x:f>
        <x:v>1612.5907186858315</x:v>
      </x:c>
      <x:c r="O3557" s="7" t="n">
        <x:f>MAX(0,F3557+I3557-N3557)</x:f>
        <x:v>1317.8086242299803</x:v>
      </x:c>
      <x:c r="P3557" s="7" t="n">
        <x:f>MAX(0,N3557-F3557-I3557)</x:f>
        <x:v>0</x:v>
      </x:c>
      <x:c r="Q3557" s="7" t="n">
        <x:f>MAX(0,G3557+J3557-P3557)</x:f>
        <x:v>0</x:v>
      </x:c>
      <x:c r="R3557" s="7" t="n">
        <x:f>M3557+MAX(0,K3557-MAX(0,P3557-G3557-J3557))</x:f>
        <x:v>0</x:v>
      </x:c>
      <x:c r="S3557" s="7" t="n">
        <x:f>SUM(O3557,Q3557,R3557)</x:f>
        <x:v>1317.8086242299803</x:v>
      </x:c>
      <x:c r="T3557" s="14" t="n">
        <x:f>'Inventory detail'!T179</x:f>
        <x:v>0.1567</x:v>
      </x:c>
      <x:c r="U3557" s="14" t="n">
        <x:f>'Inventory detail'!U179</x:f>
        <x:v>0.1534845</x:v>
      </x:c>
      <x:c r="V3557" s="9" t="n">
        <x:f>O3557*T3557</x:f>
        <x:v>206.50061141683793</x:v>
      </x:c>
      <x:c r="W3557" s="9" t="n">
        <x:f>Q3557*T3557</x:f>
        <x:v>0</x:v>
      </x:c>
      <x:c r="X3557" s="9" t="n">
        <x:f>R3557*T3557</x:f>
        <x:v>0</x:v>
      </x:c>
      <x:c r="Y3557" s="9" t="n">
        <x:f>S3557*T3557</x:f>
        <x:v>206.50061141683793</x:v>
      </x:c>
      <x:c r="Z3557" s="9" t="n">
        <x:f>IF(ISNUMBER(U3557),S3557*(U3557-T3557),"n.a.")</x:f>
        <x:v>-4.237413631211515</x:v>
      </x:c>
      <x:c r="AA3557" s="9" t="n">
        <x:f>IF(ISNUMBER(U3557),Y3557,0)</x:f>
        <x:v>206.50061141683793</x:v>
      </x:c>
      <x:c r="AB3557" s="7" t="n">
        <x:f>MAX(0,L3557-SUM(F3557:K3557))</x:f>
        <x:v>0</x:v>
      </x:c>
    </x:row>
    <x:row r="3558" ht="22" customHeight="1">
      <x:c r="A3558" s="18" t="n">
        <x:f>Summary!F$41</x:f>
        <x:v>46419</x:v>
      </x:c>
      <x:c r="B3558" s="2" t="str">
        <x:f>'Inventory detail'!A180</x:f>
        <x:v>POUC</x:v>
      </x:c>
      <x:c r="C3558" s="2" t="str">
        <x:f>'Inventory detail'!B180</x:f>
        <x:v>10</x:v>
      </x:c>
      <x:c r="D3558" s="2" t="str">
        <x:f>'Inventory detail'!C180</x:f>
        <x:v>IND7</x:v>
      </x:c>
      <x:c r="E3558" s="10" t="n">
        <x:f>A2432</x:f>
        <x:v>46388</x:v>
      </x:c>
      <x:c r="F3558" s="7" t="n">
        <x:f>O2432</x:f>
        <x:v>0</x:v>
      </x:c>
      <x:c r="G3558" s="7" t="n">
        <x:f>Q2432</x:f>
        <x:v>0</x:v>
      </x:c>
      <x:c r="H3558" s="7" t="n">
        <x:f>R2432</x:f>
        <x:v>0</x:v>
      </x:c>
      <x:c r="I3558" s="7" t="n">
        <x:f>SUMIFS('PO detail'!$W$1472:$W$1472,'PO detail'!$V$1472:$V$1472,"&gt;="&amp;E3558,'PO detail'!$V$1472:$V$1472,"&lt;"&amp;A3558)</x:f>
        <x:v>0</x:v>
      </x:c>
      <x:c r="J3558" s="7" t="n">
        <x:f>SUMIFS('PO detail'!$X$1472:$X$1472,'PO detail'!$V$1472:$V$1472,"&gt;="&amp;E3558,'PO detail'!$V$1472:$V$1472,"&lt;"&amp;A3558)</x:f>
        <x:v>0</x:v>
      </x:c>
      <x:c r="K3558" s="7" t="n">
        <x:f>SUMIFS('PO detail'!$Y$1472:$Y$1472,'PO detail'!$V$1472:$V$1472,"&gt;="&amp;E3558,'PO detail'!$V$1472:$V$1472,"&lt;"&amp;A3558)</x:f>
        <x:v>0</x:v>
      </x:c>
      <x:c r="L3558" s="7" t="n">
        <x:f>'Inventory detail'!F180*Summary!$K$5*(A3558-E3558)/Summary!$K$6</x:f>
        <x:v>1587.128706365503</x:v>
      </x:c>
      <x:c r="M3558" s="7" t="n">
        <x:f>MAX(0,H3558-L3558)</x:f>
        <x:v>0</x:v>
      </x:c>
      <x:c r="N3558" s="7" t="n">
        <x:f>MAX(0,L3558-H3558)</x:f>
        <x:v>1587.128706365503</x:v>
      </x:c>
      <x:c r="O3558" s="7" t="n">
        <x:f>MAX(0,F3558+I3558-N3558)</x:f>
        <x:v>0</x:v>
      </x:c>
      <x:c r="P3558" s="7" t="n">
        <x:f>MAX(0,N3558-F3558-I3558)</x:f>
        <x:v>1587.128706365503</x:v>
      </x:c>
      <x:c r="Q3558" s="7" t="n">
        <x:f>MAX(0,G3558+J3558-P3558)</x:f>
        <x:v>0</x:v>
      </x:c>
      <x:c r="R3558" s="7" t="n">
        <x:f>M3558+MAX(0,K3558-MAX(0,P3558-G3558-J3558))</x:f>
        <x:v>0</x:v>
      </x:c>
      <x:c r="S3558" s="7" t="n">
        <x:f>SUM(O3558,Q3558,R3558)</x:f>
        <x:v>0</x:v>
      </x:c>
      <x:c r="T3558" s="14" t="n">
        <x:f>'Inventory detail'!T180</x:f>
        <x:v>0.0187</x:v>
      </x:c>
      <x:c r="U3558" s="14" t="n">
        <x:f>'Inventory detail'!U180</x:f>
        <x:v>0.020295</x:v>
      </x:c>
      <x:c r="V3558" s="9" t="n">
        <x:f>O3558*T3558</x:f>
        <x:v>0</x:v>
      </x:c>
      <x:c r="W3558" s="9" t="n">
        <x:f>Q3558*T3558</x:f>
        <x:v>0</x:v>
      </x:c>
      <x:c r="X3558" s="9" t="n">
        <x:f>R3558*T3558</x:f>
        <x:v>0</x:v>
      </x:c>
      <x:c r="Y3558" s="9" t="n">
        <x:f>S3558*T3558</x:f>
        <x:v>0</x:v>
      </x:c>
      <x:c r="Z3558" s="9" t="n">
        <x:f>IF(ISNUMBER(U3558),S3558*(U3558-T3558),"n.a.")</x:f>
        <x:v>0</x:v>
      </x:c>
      <x:c r="AA3558" s="9" t="n">
        <x:f>IF(ISNUMBER(U3558),Y3558,0)</x:f>
        <x:v>0</x:v>
      </x:c>
      <x:c r="AB3558" s="7" t="n">
        <x:f>MAX(0,L3558-SUM(F3558:K3558))</x:f>
        <x:v>1587.128706365503</x:v>
      </x:c>
    </x:row>
    <x:row r="3559" ht="22" customHeight="1">
      <x:c r="A3559" s="18" t="n">
        <x:f>Summary!F$41</x:f>
        <x:v>46419</x:v>
      </x:c>
      <x:c r="B3559" s="2" t="str">
        <x:f>'Inventory detail'!A181</x:f>
        <x:v>POUC</x:v>
      </x:c>
      <x:c r="C3559" s="2" t="str">
        <x:f>'Inventory detail'!B181</x:f>
        <x:v>60</x:v>
      </x:c>
      <x:c r="D3559" s="2" t="str">
        <x:f>'Inventory detail'!C181</x:f>
        <x:v>LMEN7</x:v>
      </x:c>
      <x:c r="E3559" s="10" t="n">
        <x:f>A2433</x:f>
        <x:v>46388</x:v>
      </x:c>
      <x:c r="F3559" s="7" t="n">
        <x:f>O2433</x:f>
        <x:v>0</x:v>
      </x:c>
      <x:c r="G3559" s="7" t="n">
        <x:f>Q2433</x:f>
        <x:v>2522.3819301848052</x:v>
      </x:c>
      <x:c r="H3559" s="7" t="n">
        <x:f>R2433</x:f>
        <x:v>0</x:v>
      </x:c>
      <x:c r="I3559" s="7" t="n">
        <x:f>SUMIFS('PO detail'!$W$1796:$W$1800,'PO detail'!$V$1796:$V$1800,"&gt;="&amp;E3559,'PO detail'!$V$1796:$V$1800,"&lt;"&amp;A3559)</x:f>
        <x:v>0</x:v>
      </x:c>
      <x:c r="J3559" s="7" t="n">
        <x:f>SUMIFS('PO detail'!$X$1796:$X$1800,'PO detail'!$V$1796:$V$1800,"&gt;="&amp;E3559,'PO detail'!$V$1796:$V$1800,"&lt;"&amp;A3559)</x:f>
        <x:v>0</x:v>
      </x:c>
      <x:c r="K3559" s="7" t="n">
        <x:f>SUMIFS('PO detail'!$Y$1796:$Y$1800,'PO detail'!$V$1796:$V$1800,"&gt;="&amp;E3559,'PO detail'!$V$1796:$V$1800,"&lt;"&amp;A3559)</x:f>
        <x:v>0</x:v>
      </x:c>
      <x:c r="L3559" s="7" t="n">
        <x:f>'Inventory detail'!F181*Summary!$K$5*(A3559-E3559)/Summary!$K$6</x:f>
        <x:v>1578.6447638603697</x:v>
      </x:c>
      <x:c r="M3559" s="7" t="n">
        <x:f>MAX(0,H3559-L3559)</x:f>
        <x:v>0</x:v>
      </x:c>
      <x:c r="N3559" s="7" t="n">
        <x:f>MAX(0,L3559-H3559)</x:f>
        <x:v>1578.6447638603697</x:v>
      </x:c>
      <x:c r="O3559" s="7" t="n">
        <x:f>MAX(0,F3559+I3559-N3559)</x:f>
        <x:v>0</x:v>
      </x:c>
      <x:c r="P3559" s="7" t="n">
        <x:f>MAX(0,N3559-F3559-I3559)</x:f>
        <x:v>1578.6447638603697</x:v>
      </x:c>
      <x:c r="Q3559" s="7" t="n">
        <x:f>MAX(0,G3559+J3559-P3559)</x:f>
        <x:v>943.7371663244355</x:v>
      </x:c>
      <x:c r="R3559" s="7" t="n">
        <x:f>M3559+MAX(0,K3559-MAX(0,P3559-G3559-J3559))</x:f>
        <x:v>0</x:v>
      </x:c>
      <x:c r="S3559" s="7" t="n">
        <x:f>SUM(O3559,Q3559,R3559)</x:f>
        <x:v>943.7371663244355</x:v>
      </x:c>
      <x:c r="T3559" s="14" t="n">
        <x:f>'Inventory detail'!T181</x:f>
        <x:v>0.20170000000000002</x:v>
      </x:c>
      <x:c r="U3559" s="14" t="n">
        <x:f>'Inventory detail'!U181</x:f>
        <x:v>0.21977999999999998</x:v>
      </x:c>
      <x:c r="V3559" s="9" t="n">
        <x:f>O3559*T3559</x:f>
        <x:v>0</x:v>
      </x:c>
      <x:c r="W3559" s="9" t="n">
        <x:f>Q3559*T3559</x:f>
        <x:v>190.35178644763866</x:v>
      </x:c>
      <x:c r="X3559" s="9" t="n">
        <x:f>R3559*T3559</x:f>
        <x:v>0</x:v>
      </x:c>
      <x:c r="Y3559" s="9" t="n">
        <x:f>S3559*T3559</x:f>
        <x:v>190.35178644763866</x:v>
      </x:c>
      <x:c r="Z3559" s="9" t="n">
        <x:f>IF(ISNUMBER(U3559),S3559*(U3559-T3559),"n.a.")</x:f>
        <x:v>17.062767967145753</x:v>
      </x:c>
      <x:c r="AA3559" s="9" t="n">
        <x:f>IF(ISNUMBER(U3559),Y3559,0)</x:f>
        <x:v>190.35178644763866</x:v>
      </x:c>
      <x:c r="AB3559" s="7" t="n">
        <x:f>MAX(0,L3559-SUM(F3559:K3559))</x:f>
        <x:v>0</x:v>
      </x:c>
    </x:row>
    <x:row r="3560" ht="22" customHeight="1">
      <x:c r="A3560" s="18" t="n">
        <x:f>Summary!F$41</x:f>
        <x:v>46419</x:v>
      </x:c>
      <x:c r="B3560" s="2" t="str">
        <x:f>'Inventory detail'!A182</x:f>
        <x:v>COIL</x:v>
      </x:c>
      <x:c r="C3560" s="2" t="str">
        <x:f>'Inventory detail'!B182</x:f>
        <x:v>60</x:v>
      </x:c>
      <x:c r="D3560" s="2" t="str">
        <x:f>'Inventory detail'!C182</x:f>
        <x:v>12BLK36-4</x:v>
      </x:c>
      <x:c r="E3560" s="10" t="n">
        <x:f>A2434</x:f>
        <x:v>46388</x:v>
      </x:c>
      <x:c r="F3560" s="7" t="n">
        <x:f>O2434</x:f>
        <x:v>4114.364517453798</x:v>
      </x:c>
      <x:c r="G3560" s="7" t="n">
        <x:f>Q2434</x:f>
        <x:v>0</x:v>
      </x:c>
      <x:c r="H3560" s="7" t="n">
        <x:f>R2434</x:f>
        <x:v>0</x:v>
      </x:c>
      <x:c r="I3560" s="7" t="n">
        <x:f>SUMIFS('PO detail'!$W$1066:$W$1071,'PO detail'!$V$1066:$V$1071,"&gt;="&amp;E3560,'PO detail'!$V$1066:$V$1071,"&lt;"&amp;A3560)</x:f>
        <x:v>0</x:v>
      </x:c>
      <x:c r="J3560" s="7" t="n">
        <x:f>SUMIFS('PO detail'!$X$1066:$X$1071,'PO detail'!$V$1066:$V$1071,"&gt;="&amp;E3560,'PO detail'!$V$1066:$V$1071,"&lt;"&amp;A3560)</x:f>
        <x:v>0</x:v>
      </x:c>
      <x:c r="K3560" s="7" t="n">
        <x:f>SUMIFS('PO detail'!$Y$1066:$Y$1071,'PO detail'!$V$1066:$V$1071,"&gt;="&amp;E3560,'PO detail'!$V$1066:$V$1071,"&lt;"&amp;A3560)</x:f>
        <x:v>0</x:v>
      </x:c>
      <x:c r="L3560" s="7" t="n">
        <x:f>'Inventory detail'!F182*Summary!$K$5*(A3560-E3560)/Summary!$K$6</x:f>
        <x:v>1544.6988090349078</x:v>
      </x:c>
      <x:c r="M3560" s="7" t="n">
        <x:f>MAX(0,H3560-L3560)</x:f>
        <x:v>0</x:v>
      </x:c>
      <x:c r="N3560" s="7" t="n">
        <x:f>MAX(0,L3560-H3560)</x:f>
        <x:v>1544.6988090349078</x:v>
      </x:c>
      <x:c r="O3560" s="7" t="n">
        <x:f>MAX(0,F3560+I3560-N3560)</x:f>
        <x:v>2569.66570841889</x:v>
      </x:c>
      <x:c r="P3560" s="7" t="n">
        <x:f>MAX(0,N3560-F3560-I3560)</x:f>
        <x:v>0</x:v>
      </x:c>
      <x:c r="Q3560" s="7" t="n">
        <x:f>MAX(0,G3560+J3560-P3560)</x:f>
        <x:v>0</x:v>
      </x:c>
      <x:c r="R3560" s="7" t="n">
        <x:f>M3560+MAX(0,K3560-MAX(0,P3560-G3560-J3560))</x:f>
        <x:v>0</x:v>
      </x:c>
      <x:c r="S3560" s="7" t="n">
        <x:f>SUM(O3560,Q3560,R3560)</x:f>
        <x:v>2569.66570841889</x:v>
      </x:c>
      <x:c r="T3560" s="14" t="n">
        <x:f>'Inventory detail'!T182</x:f>
        <x:v>0.1825</x:v>
      </x:c>
      <x:c r="U3560" s="14" t="n">
        <x:f>'Inventory detail'!U182</x:f>
        <x:v>0.17878899999999998</x:v>
      </x:c>
      <x:c r="V3560" s="9" t="n">
        <x:f>O3560*T3560</x:f>
        <x:v>468.9639917864474</x:v>
      </x:c>
      <x:c r="W3560" s="9" t="n">
        <x:f>Q3560*T3560</x:f>
        <x:v>0</x:v>
      </x:c>
      <x:c r="X3560" s="9" t="n">
        <x:f>R3560*T3560</x:f>
        <x:v>0</x:v>
      </x:c>
      <x:c r="Y3560" s="9" t="n">
        <x:f>S3560*T3560</x:f>
        <x:v>468.9639917864474</x:v>
      </x:c>
      <x:c r="Z3560" s="9" t="n">
        <x:f>IF(ISNUMBER(U3560),S3560*(U3560-T3560),"n.a.")</x:f>
        <x:v>-9.536029443942551</x:v>
      </x:c>
      <x:c r="AA3560" s="9" t="n">
        <x:f>IF(ISNUMBER(U3560),Y3560,0)</x:f>
        <x:v>468.9639917864474</x:v>
      </x:c>
      <x:c r="AB3560" s="7" t="n">
        <x:f>MAX(0,L3560-SUM(F3560:K3560))</x:f>
        <x:v>0</x:v>
      </x:c>
    </x:row>
    <x:row r="3561" ht="22" customHeight="1">
      <x:c r="A3561" s="18" t="n">
        <x:f>Summary!F$41</x:f>
        <x:v>46419</x:v>
      </x:c>
      <x:c r="B3561" s="2" t="str">
        <x:f>'Inventory detail'!A183</x:f>
        <x:v>POUC</x:v>
      </x:c>
      <x:c r="C3561" s="2" t="str">
        <x:f>'Inventory detail'!B183</x:f>
        <x:v>10</x:v>
      </x:c>
      <x:c r="D3561" s="2" t="str">
        <x:f>'Inventory detail'!C183</x:f>
        <x:v>IND5</x:v>
      </x:c>
      <x:c r="E3561" s="10" t="n">
        <x:f>A2435</x:f>
        <x:v>46388</x:v>
      </x:c>
      <x:c r="F3561" s="7" t="n">
        <x:f>O2435</x:f>
        <x:v>8014.364517453798</x:v>
      </x:c>
      <x:c r="G3561" s="7" t="n">
        <x:f>Q2435</x:f>
        <x:v>5000</x:v>
      </x:c>
      <x:c r="H3561" s="7" t="n">
        <x:f>R2435</x:f>
        <x:v>0</x:v>
      </x:c>
      <x:c r="I3561" s="7" t="n">
        <x:f>SUMIFS('PO detail'!$W$1470:$W$1471,'PO detail'!$V$1470:$V$1471,"&gt;="&amp;E3561,'PO detail'!$V$1470:$V$1471,"&lt;"&amp;A3561)</x:f>
        <x:v>0</x:v>
      </x:c>
      <x:c r="J3561" s="7" t="n">
        <x:f>SUMIFS('PO detail'!$X$1470:$X$1471,'PO detail'!$V$1470:$V$1471,"&gt;="&amp;E3561,'PO detail'!$V$1470:$V$1471,"&lt;"&amp;A3561)</x:f>
        <x:v>0</x:v>
      </x:c>
      <x:c r="K3561" s="7" t="n">
        <x:f>SUMIFS('PO detail'!$Y$1470:$Y$1471,'PO detail'!$V$1470:$V$1471,"&gt;="&amp;E3561,'PO detail'!$V$1470:$V$1471,"&lt;"&amp;A3561)</x:f>
        <x:v>0</x:v>
      </x:c>
      <x:c r="L3561" s="7" t="n">
        <x:f>'Inventory detail'!F183*Summary!$K$5*(A3561-E3561)/Summary!$K$6</x:f>
        <x:v>1544.6988090349078</x:v>
      </x:c>
      <x:c r="M3561" s="7" t="n">
        <x:f>MAX(0,H3561-L3561)</x:f>
        <x:v>0</x:v>
      </x:c>
      <x:c r="N3561" s="7" t="n">
        <x:f>MAX(0,L3561-H3561)</x:f>
        <x:v>1544.6988090349078</x:v>
      </x:c>
      <x:c r="O3561" s="7" t="n">
        <x:f>MAX(0,F3561+I3561-N3561)</x:f>
        <x:v>6469.66570841889</x:v>
      </x:c>
      <x:c r="P3561" s="7" t="n">
        <x:f>MAX(0,N3561-F3561-I3561)</x:f>
        <x:v>0</x:v>
      </x:c>
      <x:c r="Q3561" s="7" t="n">
        <x:f>MAX(0,G3561+J3561-P3561)</x:f>
        <x:v>5000</x:v>
      </x:c>
      <x:c r="R3561" s="7" t="n">
        <x:f>M3561+MAX(0,K3561-MAX(0,P3561-G3561-J3561))</x:f>
        <x:v>0</x:v>
      </x:c>
      <x:c r="S3561" s="7" t="n">
        <x:f>SUM(O3561,Q3561,R3561)</x:f>
        <x:v>11469.66570841889</x:v>
      </x:c>
      <x:c r="T3561" s="14" t="n">
        <x:f>'Inventory detail'!T183</x:f>
        <x:v>0.014199999999999999</x:v>
      </x:c>
      <x:c r="U3561" s="14" t="n">
        <x:f>'Inventory detail'!U183</x:f>
        <x:v>0.01551</x:v>
      </x:c>
      <x:c r="V3561" s="9" t="n">
        <x:f>O3561*T3561</x:f>
        <x:v>91.86925305954823</x:v>
      </x:c>
      <x:c r="W3561" s="9" t="n">
        <x:f>Q3561*T3561</x:f>
        <x:v>71</x:v>
      </x:c>
      <x:c r="X3561" s="9" t="n">
        <x:f>R3561*T3561</x:f>
        <x:v>0</x:v>
      </x:c>
      <x:c r="Y3561" s="9" t="n">
        <x:f>S3561*T3561</x:f>
        <x:v>162.86925305954824</x:v>
      </x:c>
      <x:c r="Z3561" s="9" t="n">
        <x:f>IF(ISNUMBER(U3561),S3561*(U3561-T3561),"n.a.")</x:f>
        <x:v>15.025262078028751</x:v>
      </x:c>
      <x:c r="AA3561" s="9" t="n">
        <x:f>IF(ISNUMBER(U3561),Y3561,0)</x:f>
        <x:v>162.86925305954824</x:v>
      </x:c>
      <x:c r="AB3561" s="7" t="n">
        <x:f>MAX(0,L3561-SUM(F3561:K3561))</x:f>
        <x:v>0</x:v>
      </x:c>
    </x:row>
    <x:row r="3562" ht="22" customHeight="1">
      <x:c r="A3562" s="18" t="n">
        <x:f>Summary!F$41</x:f>
        <x:v>46419</x:v>
      </x:c>
      <x:c r="B3562" s="2" t="str">
        <x:f>'Inventory detail'!A184</x:f>
        <x:v>POUC</x:v>
      </x:c>
      <x:c r="C3562" s="2" t="str">
        <x:f>'Inventory detail'!B184</x:f>
        <x:v>60</x:v>
      </x:c>
      <x:c r="D3562" s="2" t="str">
        <x:f>'Inventory detail'!C184</x:f>
        <x:v>JUM10</x:v>
      </x:c>
      <x:c r="E3562" s="10" t="n">
        <x:f>A2436</x:f>
        <x:v>46388</x:v>
      </x:c>
      <x:c r="F3562" s="7" t="n">
        <x:f>O2436</x:f>
        <x:v>0</x:v>
      </x:c>
      <x:c r="G3562" s="7" t="n">
        <x:f>Q2436</x:f>
        <x:v>0</x:v>
      </x:c>
      <x:c r="H3562" s="7" t="n">
        <x:f>R2436</x:f>
        <x:v>0</x:v>
      </x:c>
      <x:c r="I3562" s="7" t="n">
        <x:f>0</x:f>
        <x:v>0</x:v>
      </x:c>
      <x:c r="J3562" s="7" t="n">
        <x:f>0</x:f>
        <x:v>0</x:v>
      </x:c>
      <x:c r="K3562" s="7" t="n">
        <x:f>0</x:f>
        <x:v>0</x:v>
      </x:c>
      <x:c r="L3562" s="7" t="n">
        <x:f>'Inventory detail'!F184*Summary!$K$5*(A3562-E3562)/Summary!$K$6</x:f>
        <x:v>1536.2046817248458</x:v>
      </x:c>
      <x:c r="M3562" s="7" t="n">
        <x:f>MAX(0,H3562-L3562)</x:f>
        <x:v>0</x:v>
      </x:c>
      <x:c r="N3562" s="7" t="n">
        <x:f>MAX(0,L3562-H3562)</x:f>
        <x:v>1536.2046817248458</x:v>
      </x:c>
      <x:c r="O3562" s="7" t="n">
        <x:f>MAX(0,F3562+I3562-N3562)</x:f>
        <x:v>0</x:v>
      </x:c>
      <x:c r="P3562" s="7" t="n">
        <x:f>MAX(0,N3562-F3562-I3562)</x:f>
        <x:v>1536.2046817248458</x:v>
      </x:c>
      <x:c r="Q3562" s="7" t="n">
        <x:f>MAX(0,G3562+J3562-P3562)</x:f>
        <x:v>0</x:v>
      </x:c>
      <x:c r="R3562" s="7" t="n">
        <x:f>M3562+MAX(0,K3562-MAX(0,P3562-G3562-J3562))</x:f>
        <x:v>0</x:v>
      </x:c>
      <x:c r="S3562" s="7" t="n">
        <x:f>SUM(O3562,Q3562,R3562)</x:f>
        <x:v>0</x:v>
      </x:c>
      <x:c r="T3562" s="14" t="n">
        <x:f>'Inventory detail'!T184</x:f>
        <x:v>0.0225</x:v>
      </x:c>
      <x:c r="U3562" s="14" t="n">
        <x:f>'Inventory detail'!U184</x:f>
        <x:v>0.024585</x:v>
      </x:c>
      <x:c r="V3562" s="9" t="n">
        <x:f>O3562*T3562</x:f>
        <x:v>0</x:v>
      </x:c>
      <x:c r="W3562" s="9" t="n">
        <x:f>Q3562*T3562</x:f>
        <x:v>0</x:v>
      </x:c>
      <x:c r="X3562" s="9" t="n">
        <x:f>R3562*T3562</x:f>
        <x:v>0</x:v>
      </x:c>
      <x:c r="Y3562" s="9" t="n">
        <x:f>S3562*T3562</x:f>
        <x:v>0</x:v>
      </x:c>
      <x:c r="Z3562" s="9" t="n">
        <x:f>IF(ISNUMBER(U3562),S3562*(U3562-T3562),"n.a.")</x:f>
        <x:v>0</x:v>
      </x:c>
      <x:c r="AA3562" s="9" t="n">
        <x:f>IF(ISNUMBER(U3562),Y3562,0)</x:f>
        <x:v>0</x:v>
      </x:c>
      <x:c r="AB3562" s="7" t="n">
        <x:f>MAX(0,L3562-SUM(F3562:K3562))</x:f>
        <x:v>1536.2046817248458</x:v>
      </x:c>
    </x:row>
    <x:row r="3563" ht="22" customHeight="1">
      <x:c r="A3563" s="18" t="n">
        <x:f>Summary!F$41</x:f>
        <x:v>46419</x:v>
      </x:c>
      <x:c r="B3563" s="2" t="str">
        <x:f>'Inventory detail'!A185</x:f>
        <x:v>WIRE</x:v>
      </x:c>
      <x:c r="C3563" s="2" t="str">
        <x:f>'Inventory detail'!B185</x:f>
        <x:v>10</x:v>
      </x:c>
      <x:c r="D3563" s="2" t="str">
        <x:f>'Inventory detail'!C185</x:f>
        <x:v>DL916GOLD</x:v>
      </x:c>
      <x:c r="E3563" s="10" t="n">
        <x:f>A2437</x:f>
        <x:v>46388</x:v>
      </x:c>
      <x:c r="F3563" s="7" t="n">
        <x:f>O2437</x:f>
        <x:v>38860.342012320325</x:v>
      </x:c>
      <x:c r="G3563" s="7" t="n">
        <x:f>Q2437</x:f>
        <x:v>0</x:v>
      </x:c>
      <x:c r="H3563" s="7" t="n">
        <x:f>R2437</x:f>
        <x:v>0</x:v>
      </x:c>
      <x:c r="I3563" s="7" t="n">
        <x:f>SUMIFS('PO detail'!$W$2030:$W$2032,'PO detail'!$V$2030:$V$2032,"&gt;="&amp;E3563,'PO detail'!$V$2030:$V$2032,"&lt;"&amp;A3563)</x:f>
        <x:v>0</x:v>
      </x:c>
      <x:c r="J3563" s="7" t="n">
        <x:f>SUMIFS('PO detail'!$X$2030:$X$2032,'PO detail'!$V$2030:$V$2032,"&gt;="&amp;E3563,'PO detail'!$V$2030:$V$2032,"&lt;"&amp;A3563)</x:f>
        <x:v>0</x:v>
      </x:c>
      <x:c r="K3563" s="7" t="n">
        <x:f>SUMIFS('PO detail'!$Y$2030:$Y$2032,'PO detail'!$V$2030:$V$2032,"&gt;="&amp;E3563,'PO detail'!$V$2030:$V$2032,"&lt;"&amp;A3563)</x:f>
        <x:v>0</x:v>
      </x:c>
      <x:c r="L3563" s="7" t="n">
        <x:f>'Inventory detail'!F185*Summary!$K$5*(A3563-E3563)/Summary!$K$6</x:f>
        <x:v>1527.7309240246407</x:v>
      </x:c>
      <x:c r="M3563" s="7" t="n">
        <x:f>MAX(0,H3563-L3563)</x:f>
        <x:v>0</x:v>
      </x:c>
      <x:c r="N3563" s="7" t="n">
        <x:f>MAX(0,L3563-H3563)</x:f>
        <x:v>1527.7309240246407</x:v>
      </x:c>
      <x:c r="O3563" s="7" t="n">
        <x:f>MAX(0,F3563+I3563-N3563)</x:f>
        <x:v>37332.611088295685</x:v>
      </x:c>
      <x:c r="P3563" s="7" t="n">
        <x:f>MAX(0,N3563-F3563-I3563)</x:f>
        <x:v>0</x:v>
      </x:c>
      <x:c r="Q3563" s="7" t="n">
        <x:f>MAX(0,G3563+J3563-P3563)</x:f>
        <x:v>0</x:v>
      </x:c>
      <x:c r="R3563" s="7" t="n">
        <x:f>M3563+MAX(0,K3563-MAX(0,P3563-G3563-J3563))</x:f>
        <x:v>0</x:v>
      </x:c>
      <x:c r="S3563" s="7" t="n">
        <x:f>SUM(O3563,Q3563,R3563)</x:f>
        <x:v>37332.611088295685</x:v>
      </x:c>
      <x:c r="T3563" s="14" t="n">
        <x:f>'Inventory detail'!T185</x:f>
        <x:v>0.1041</x:v>
      </x:c>
      <x:c r="U3563" s="14" t="n">
        <x:f>'Inventory detail'!U185</x:f>
        <x:v>0.1041</x:v>
      </x:c>
      <x:c r="V3563" s="9" t="n">
        <x:f>O3563*T3563</x:f>
        <x:v>3886.324814291581</x:v>
      </x:c>
      <x:c r="W3563" s="9" t="n">
        <x:f>Q3563*T3563</x:f>
        <x:v>0</x:v>
      </x:c>
      <x:c r="X3563" s="9" t="n">
        <x:f>R3563*T3563</x:f>
        <x:v>0</x:v>
      </x:c>
      <x:c r="Y3563" s="9" t="n">
        <x:f>S3563*T3563</x:f>
        <x:v>3886.324814291581</x:v>
      </x:c>
      <x:c r="Z3563" s="9" t="n">
        <x:f>IF(ISNUMBER(U3563),S3563*(U3563-T3563),"n.a.")</x:f>
        <x:v>0</x:v>
      </x:c>
      <x:c r="AA3563" s="9" t="n">
        <x:f>IF(ISNUMBER(U3563),Y3563,0)</x:f>
        <x:v>3886.324814291581</x:v>
      </x:c>
      <x:c r="AB3563" s="7" t="n">
        <x:f>MAX(0,L3563-SUM(F3563:K3563))</x:f>
        <x:v>0</x:v>
      </x:c>
    </x:row>
    <x:row r="3564" ht="22" customHeight="1">
      <x:c r="A3564" s="18" t="n">
        <x:f>Summary!F$41</x:f>
        <x:v>46419</x:v>
      </x:c>
      <x:c r="B3564" s="2" t="str">
        <x:f>'Inventory detail'!A186</x:f>
        <x:v>COIL</x:v>
      </x:c>
      <x:c r="C3564" s="2" t="str">
        <x:f>'Inventory detail'!B186</x:f>
        <x:v>10</x:v>
      </x:c>
      <x:c r="D3564" s="2" t="str">
        <x:f>'Inventory detail'!C186</x:f>
        <x:v>7WHT12-4</x:v>
      </x:c>
      <x:c r="E3564" s="10" t="n">
        <x:f>A2438</x:f>
        <x:v>46388</x:v>
      </x:c>
      <x:c r="F3564" s="7" t="n">
        <x:f>O2438</x:f>
        <x:v>6993.839835728953</x:v>
      </x:c>
      <x:c r="G3564" s="7" t="n">
        <x:f>Q2438</x:f>
        <x:v>0</x:v>
      </x:c>
      <x:c r="H3564" s="7" t="n">
        <x:f>R2438</x:f>
        <x:v>0</x:v>
      </x:c>
      <x:c r="I3564" s="7" t="n">
        <x:f>SUMIFS('PO detail'!$W$495:$W$497,'PO detail'!$V$495:$V$497,"&gt;="&amp;E3564,'PO detail'!$V$495:$V$497,"&lt;"&amp;A3564)</x:f>
        <x:v>0</x:v>
      </x:c>
      <x:c r="J3564" s="7" t="n">
        <x:f>SUMIFS('PO detail'!$X$495:$X$497,'PO detail'!$V$495:$V$497,"&gt;="&amp;E3564,'PO detail'!$V$495:$V$497,"&lt;"&amp;A3564)</x:f>
        <x:v>0</x:v>
      </x:c>
      <x:c r="K3564" s="7" t="n">
        <x:f>SUMIFS('PO detail'!$Y$495:$Y$497,'PO detail'!$V$495:$V$497,"&gt;="&amp;E3564,'PO detail'!$V$495:$V$497,"&lt;"&amp;A3564)</x:f>
        <x:v>0</x:v>
      </x:c>
      <x:c r="L3564" s="7" t="n">
        <x:f>'Inventory detail'!F186*Summary!$K$5*(A3564-E3564)/Summary!$K$6</x:f>
        <x:v>1527.7207392197124</x:v>
      </x:c>
      <x:c r="M3564" s="7" t="n">
        <x:f>MAX(0,H3564-L3564)</x:f>
        <x:v>0</x:v>
      </x:c>
      <x:c r="N3564" s="7" t="n">
        <x:f>MAX(0,L3564-H3564)</x:f>
        <x:v>1527.7207392197124</x:v>
      </x:c>
      <x:c r="O3564" s="7" t="n">
        <x:f>MAX(0,F3564+I3564-N3564)</x:f>
        <x:v>5466.119096509241</x:v>
      </x:c>
      <x:c r="P3564" s="7" t="n">
        <x:f>MAX(0,N3564-F3564-I3564)</x:f>
        <x:v>0</x:v>
      </x:c>
      <x:c r="Q3564" s="7" t="n">
        <x:f>MAX(0,G3564+J3564-P3564)</x:f>
        <x:v>0</x:v>
      </x:c>
      <x:c r="R3564" s="7" t="n">
        <x:f>M3564+MAX(0,K3564-MAX(0,P3564-G3564-J3564))</x:f>
        <x:v>0</x:v>
      </x:c>
      <x:c r="S3564" s="7" t="n">
        <x:f>SUM(O3564,Q3564,R3564)</x:f>
        <x:v>5466.119096509241</x:v>
      </x:c>
      <x:c r="T3564" s="14" t="n">
        <x:f>'Inventory detail'!T186</x:f>
        <x:v>0.0392</x:v>
      </x:c>
      <x:c r="U3564" s="14" t="n">
        <x:f>'Inventory detail'!U186</x:f>
        <x:v>0.038453999999999995</x:v>
      </x:c>
      <x:c r="V3564" s="9" t="n">
        <x:f>O3564*T3564</x:f>
        <x:v>214.27186858316225</x:v>
      </x:c>
      <x:c r="W3564" s="9" t="n">
        <x:f>Q3564*T3564</x:f>
        <x:v>0</x:v>
      </x:c>
      <x:c r="X3564" s="9" t="n">
        <x:f>R3564*T3564</x:f>
        <x:v>0</x:v>
      </x:c>
      <x:c r="Y3564" s="9" t="n">
        <x:f>S3564*T3564</x:f>
        <x:v>214.27186858316225</x:v>
      </x:c>
      <x:c r="Z3564" s="9" t="n">
        <x:f>IF(ISNUMBER(U3564),S3564*(U3564-T3564),"n.a.")</x:f>
        <x:v>-4.077724845995913</x:v>
      </x:c>
      <x:c r="AA3564" s="9" t="n">
        <x:f>IF(ISNUMBER(U3564),Y3564,0)</x:f>
        <x:v>214.27186858316225</x:v>
      </x:c>
      <x:c r="AB3564" s="7" t="n">
        <x:f>MAX(0,L3564-SUM(F3564:K3564))</x:f>
        <x:v>0</x:v>
      </x:c>
    </x:row>
    <x:row r="3565" ht="22" customHeight="1">
      <x:c r="A3565" s="18" t="n">
        <x:f>Summary!F$41</x:f>
        <x:v>46419</x:v>
      </x:c>
      <x:c r="B3565" s="2" t="str">
        <x:f>'Inventory detail'!A187</x:f>
        <x:v>POUC</x:v>
      </x:c>
      <x:c r="C3565" s="2" t="str">
        <x:f>'Inventory detail'!B187</x:f>
        <x:v>10</x:v>
      </x:c>
      <x:c r="D3565" s="2" t="str">
        <x:f>'Inventory detail'!C187</x:f>
        <x:v>XLMEN5</x:v>
      </x:c>
      <x:c r="E3565" s="10" t="n">
        <x:f>A2439</x:f>
        <x:v>46388</x:v>
      </x:c>
      <x:c r="F3565" s="7" t="n">
        <x:f>O2439</x:f>
        <x:v>0</x:v>
      </x:c>
      <x:c r="G3565" s="7" t="n">
        <x:f>Q2439</x:f>
        <x:v>3860.369609856263</x:v>
      </x:c>
      <x:c r="H3565" s="7" t="n">
        <x:f>R2439</x:f>
        <x:v>0</x:v>
      </x:c>
      <x:c r="I3565" s="7" t="n">
        <x:f>SUMIFS('PO detail'!$W$1616:$W$1620,'PO detail'!$V$1616:$V$1620,"&gt;="&amp;E3565,'PO detail'!$V$1616:$V$1620,"&lt;"&amp;A3565)</x:f>
        <x:v>0</x:v>
      </x:c>
      <x:c r="J3565" s="7" t="n">
        <x:f>SUMIFS('PO detail'!$X$1616:$X$1620,'PO detail'!$V$1616:$V$1620,"&gt;="&amp;E3565,'PO detail'!$V$1616:$V$1620,"&lt;"&amp;A3565)</x:f>
        <x:v>0</x:v>
      </x:c>
      <x:c r="K3565" s="7" t="n">
        <x:f>SUMIFS('PO detail'!$Y$1616:$Y$1620,'PO detail'!$V$1616:$V$1620,"&gt;="&amp;E3565,'PO detail'!$V$1616:$V$1620,"&lt;"&amp;A3565)</x:f>
        <x:v>0</x:v>
      </x:c>
      <x:c r="L3565" s="7" t="n">
        <x:f>'Inventory detail'!F187*Summary!$K$5*(A3565-E3565)/Summary!$K$6</x:f>
        <x:v>1527.7207392197124</x:v>
      </x:c>
      <x:c r="M3565" s="7" t="n">
        <x:f>MAX(0,H3565-L3565)</x:f>
        <x:v>0</x:v>
      </x:c>
      <x:c r="N3565" s="7" t="n">
        <x:f>MAX(0,L3565-H3565)</x:f>
        <x:v>1527.7207392197124</x:v>
      </x:c>
      <x:c r="O3565" s="7" t="n">
        <x:f>MAX(0,F3565+I3565-N3565)</x:f>
        <x:v>0</x:v>
      </x:c>
      <x:c r="P3565" s="7" t="n">
        <x:f>MAX(0,N3565-F3565-I3565)</x:f>
        <x:v>1527.7207392197124</x:v>
      </x:c>
      <x:c r="Q3565" s="7" t="n">
        <x:f>MAX(0,G3565+J3565-P3565)</x:f>
        <x:v>2332.648870636551</x:v>
      </x:c>
      <x:c r="R3565" s="7" t="n">
        <x:f>M3565+MAX(0,K3565-MAX(0,P3565-G3565-J3565))</x:f>
        <x:v>0</x:v>
      </x:c>
      <x:c r="S3565" s="7" t="n">
        <x:f>SUM(O3565,Q3565,R3565)</x:f>
        <x:v>2332.648870636551</x:v>
      </x:c>
      <x:c r="T3565" s="14" t="n">
        <x:f>'Inventory detail'!T187</x:f>
        <x:v>0.1671</x:v>
      </x:c>
      <x:c r="U3565" s="14" t="n">
        <x:f>'Inventory detail'!U187</x:f>
        <x:v>0.18199499999999996</x:v>
      </x:c>
      <x:c r="V3565" s="9" t="n">
        <x:f>O3565*T3565</x:f>
        <x:v>0</x:v>
      </x:c>
      <x:c r="W3565" s="9" t="n">
        <x:f>Q3565*T3565</x:f>
        <x:v>389.7856262833676</x:v>
      </x:c>
      <x:c r="X3565" s="9" t="n">
        <x:f>R3565*T3565</x:f>
        <x:v>0</x:v>
      </x:c>
      <x:c r="Y3565" s="9" t="n">
        <x:f>S3565*T3565</x:f>
        <x:v>389.7856262833676</x:v>
      </x:c>
      <x:c r="Z3565" s="9" t="n">
        <x:f>IF(ISNUMBER(U3565),S3565*(U3565-T3565),"n.a.")</x:f>
        <x:v>34.74480492813134</x:v>
      </x:c>
      <x:c r="AA3565" s="9" t="n">
        <x:f>IF(ISNUMBER(U3565),Y3565,0)</x:f>
        <x:v>389.7856262833676</x:v>
      </x:c>
      <x:c r="AB3565" s="7" t="n">
        <x:f>MAX(0,L3565-SUM(F3565:K3565))</x:f>
        <x:v>0</x:v>
      </x:c>
    </x:row>
    <x:row r="3566" ht="22" customHeight="1">
      <x:c r="A3566" s="18" t="n">
        <x:f>Summary!F$41</x:f>
        <x:v>46419</x:v>
      </x:c>
      <x:c r="B3566" s="2" t="str">
        <x:f>'Inventory detail'!A188</x:f>
        <x:v>WIRE</x:v>
      </x:c>
      <x:c r="C3566" s="2" t="str">
        <x:f>'Inventory detail'!B188</x:f>
        <x:v>10</x:v>
      </x:c>
      <x:c r="D3566" s="2" t="str">
        <x:f>'Inventory detail'!C188</x:f>
        <x:v>DL516GOLD</x:v>
      </x:c>
      <x:c r="E3566" s="10" t="n">
        <x:f>A2440</x:f>
        <x:v>46388</x:v>
      </x:c>
      <x:c r="F3566" s="7" t="n">
        <x:f>O2440</x:f>
        <x:v>13660.369609856263</x:v>
      </x:c>
      <x:c r="G3566" s="7" t="n">
        <x:f>Q2440</x:f>
        <x:v>0</x:v>
      </x:c>
      <x:c r="H3566" s="7" t="n">
        <x:f>R2440</x:f>
        <x:v>0</x:v>
      </x:c>
      <x:c r="I3566" s="7" t="n">
        <x:f>SUMIFS('PO detail'!$W$1993:$W$1995,'PO detail'!$V$1993:$V$1995,"&gt;="&amp;E3566,'PO detail'!$V$1993:$V$1995,"&lt;"&amp;A3566)</x:f>
        <x:v>0</x:v>
      </x:c>
      <x:c r="J3566" s="7" t="n">
        <x:f>SUMIFS('PO detail'!$X$1993:$X$1995,'PO detail'!$V$1993:$V$1995,"&gt;="&amp;E3566,'PO detail'!$V$1993:$V$1995,"&lt;"&amp;A3566)</x:f>
        <x:v>0</x:v>
      </x:c>
      <x:c r="K3566" s="7" t="n">
        <x:f>SUMIFS('PO detail'!$Y$1993:$Y$1995,'PO detail'!$V$1993:$V$1995,"&gt;="&amp;E3566,'PO detail'!$V$1993:$V$1995,"&lt;"&amp;A3566)</x:f>
        <x:v>0</x:v>
      </x:c>
      <x:c r="L3566" s="7" t="n">
        <x:f>'Inventory detail'!F188*Summary!$K$5*(A3566-E3566)/Summary!$K$6</x:f>
        <x:v>1527.7207392197124</x:v>
      </x:c>
      <x:c r="M3566" s="7" t="n">
        <x:f>MAX(0,H3566-L3566)</x:f>
        <x:v>0</x:v>
      </x:c>
      <x:c r="N3566" s="7" t="n">
        <x:f>MAX(0,L3566-H3566)</x:f>
        <x:v>1527.7207392197124</x:v>
      </x:c>
      <x:c r="O3566" s="7" t="n">
        <x:f>MAX(0,F3566+I3566-N3566)</x:f>
        <x:v>12132.64887063655</x:v>
      </x:c>
      <x:c r="P3566" s="7" t="n">
        <x:f>MAX(0,N3566-F3566-I3566)</x:f>
        <x:v>0</x:v>
      </x:c>
      <x:c r="Q3566" s="7" t="n">
        <x:f>MAX(0,G3566+J3566-P3566)</x:f>
        <x:v>0</x:v>
      </x:c>
      <x:c r="R3566" s="7" t="n">
        <x:f>M3566+MAX(0,K3566-MAX(0,P3566-G3566-J3566))</x:f>
        <x:v>0</x:v>
      </x:c>
      <x:c r="S3566" s="7" t="n">
        <x:f>SUM(O3566,Q3566,R3566)</x:f>
        <x:v>12132.64887063655</x:v>
      </x:c>
      <x:c r="T3566" s="14" t="n">
        <x:f>'Inventory detail'!T188</x:f>
        <x:v>0.0475</x:v>
      </x:c>
      <x:c r="U3566" s="14" t="n">
        <x:f>'Inventory detail'!U188</x:f>
        <x:v>0.0475</x:v>
      </x:c>
      <x:c r="V3566" s="9" t="n">
        <x:f>O3566*T3566</x:f>
        <x:v>576.3008213552362</x:v>
      </x:c>
      <x:c r="W3566" s="9" t="n">
        <x:f>Q3566*T3566</x:f>
        <x:v>0</x:v>
      </x:c>
      <x:c r="X3566" s="9" t="n">
        <x:f>R3566*T3566</x:f>
        <x:v>0</x:v>
      </x:c>
      <x:c r="Y3566" s="9" t="n">
        <x:f>S3566*T3566</x:f>
        <x:v>576.3008213552362</x:v>
      </x:c>
      <x:c r="Z3566" s="9" t="n">
        <x:f>IF(ISNUMBER(U3566),S3566*(U3566-T3566),"n.a.")</x:f>
        <x:v>0</x:v>
      </x:c>
      <x:c r="AA3566" s="9" t="n">
        <x:f>IF(ISNUMBER(U3566),Y3566,0)</x:f>
        <x:v>576.3008213552362</x:v>
      </x:c>
      <x:c r="AB3566" s="7" t="n">
        <x:f>MAX(0,L3566-SUM(F3566:K3566))</x:f>
        <x:v>0</x:v>
      </x:c>
    </x:row>
    <x:row r="3567" ht="22" customHeight="1">
      <x:c r="A3567" s="18" t="n">
        <x:f>Summary!F$41</x:f>
        <x:v>46419</x:v>
      </x:c>
      <x:c r="B3567" s="2" t="str">
        <x:f>'Inventory detail'!A189</x:f>
        <x:v>COIL</x:v>
      </x:c>
      <x:c r="C3567" s="2" t="str">
        <x:f>'Inventory detail'!B189</x:f>
        <x:v>60</x:v>
      </x:c>
      <x:c r="D3567" s="2" t="str">
        <x:f>'Inventory detail'!C189</x:f>
        <x:v>10BLK36-4</x:v>
      </x:c>
      <x:c r="E3567" s="10" t="n">
        <x:f>A2441</x:f>
        <x:v>46388</x:v>
      </x:c>
      <x:c r="F3567" s="7" t="n">
        <x:f>O2441</x:f>
        <x:v>1929.3634496919922</x:v>
      </x:c>
      <x:c r="G3567" s="7" t="n">
        <x:f>Q2441</x:f>
        <x:v>0</x:v>
      </x:c>
      <x:c r="H3567" s="7" t="n">
        <x:f>R2441</x:f>
        <x:v>0</x:v>
      </x:c>
      <x:c r="I3567" s="7" t="n">
        <x:f>SUMIFS('PO detail'!$W$1012:$W$1018,'PO detail'!$V$1012:$V$1018,"&gt;="&amp;E3567,'PO detail'!$V$1012:$V$1018,"&lt;"&amp;A3567)</x:f>
        <x:v>0</x:v>
      </x:c>
      <x:c r="J3567" s="7" t="n">
        <x:f>SUMIFS('PO detail'!$X$1012:$X$1018,'PO detail'!$V$1012:$V$1018,"&gt;="&amp;E3567,'PO detail'!$V$1012:$V$1018,"&lt;"&amp;A3567)</x:f>
        <x:v>0</x:v>
      </x:c>
      <x:c r="K3567" s="7" t="n">
        <x:f>SUMIFS('PO detail'!$Y$1012:$Y$1018,'PO detail'!$V$1012:$V$1018,"&gt;="&amp;E3567,'PO detail'!$V$1012:$V$1018,"&lt;"&amp;A3567)</x:f>
        <x:v>0</x:v>
      </x:c>
      <x:c r="L3567" s="7" t="n">
        <x:f>'Inventory detail'!F189*Summary!$K$5*(A3567-E3567)/Summary!$K$6</x:f>
        <x:v>1502.2587268993839</x:v>
      </x:c>
      <x:c r="M3567" s="7" t="n">
        <x:f>MAX(0,H3567-L3567)</x:f>
        <x:v>0</x:v>
      </x:c>
      <x:c r="N3567" s="7" t="n">
        <x:f>MAX(0,L3567-H3567)</x:f>
        <x:v>1502.2587268993839</x:v>
      </x:c>
      <x:c r="O3567" s="7" t="n">
        <x:f>MAX(0,F3567+I3567-N3567)</x:f>
        <x:v>427.1047227926083</x:v>
      </x:c>
      <x:c r="P3567" s="7" t="n">
        <x:f>MAX(0,N3567-F3567-I3567)</x:f>
        <x:v>0</x:v>
      </x:c>
      <x:c r="Q3567" s="7" t="n">
        <x:f>MAX(0,G3567+J3567-P3567)</x:f>
        <x:v>0</x:v>
      </x:c>
      <x:c r="R3567" s="7" t="n">
        <x:f>M3567+MAX(0,K3567-MAX(0,P3567-G3567-J3567))</x:f>
        <x:v>0</x:v>
      </x:c>
      <x:c r="S3567" s="7" t="n">
        <x:f>SUM(O3567,Q3567,R3567)</x:f>
        <x:v>427.1047227926083</x:v>
      </x:c>
      <x:c r="T3567" s="14" t="n">
        <x:f>'Inventory detail'!T189</x:f>
        <x:v>0.1518</x:v>
      </x:c>
      <x:c r="U3567" s="14" t="n">
        <x:f>'Inventory detail'!U189</x:f>
        <x:v>0.148733</x:v>
      </x:c>
      <x:c r="V3567" s="9" t="n">
        <x:f>O3567*T3567</x:f>
        <x:v>64.83449691991794</x:v>
      </x:c>
      <x:c r="W3567" s="9" t="n">
        <x:f>Q3567*T3567</x:f>
        <x:v>0</x:v>
      </x:c>
      <x:c r="X3567" s="9" t="n">
        <x:f>R3567*T3567</x:f>
        <x:v>0</x:v>
      </x:c>
      <x:c r="Y3567" s="9" t="n">
        <x:f>S3567*T3567</x:f>
        <x:v>64.83449691991794</x:v>
      </x:c>
      <x:c r="Z3567" s="9" t="n">
        <x:f>IF(ISNUMBER(U3567),S3567*(U3567-T3567),"n.a.")</x:f>
        <x:v>-1.3099301848049238</x:v>
      </x:c>
      <x:c r="AA3567" s="9" t="n">
        <x:f>IF(ISNUMBER(U3567),Y3567,0)</x:f>
        <x:v>64.83449691991794</x:v>
      </x:c>
      <x:c r="AB3567" s="7" t="n">
        <x:f>MAX(0,L3567-SUM(F3567:K3567))</x:f>
        <x:v>0</x:v>
      </x:c>
    </x:row>
    <x:row r="3568" ht="22" customHeight="1">
      <x:c r="A3568" s="18" t="n">
        <x:f>Summary!F$41</x:f>
        <x:v>46419</x:v>
      </x:c>
      <x:c r="B3568" s="2" t="str">
        <x:f>'Inventory detail'!A190</x:f>
        <x:v>COIL</x:v>
      </x:c>
      <x:c r="C3568" s="2" t="str">
        <x:f>'Inventory detail'!B190</x:f>
        <x:v>60</x:v>
      </x:c>
      <x:c r="D3568" s="2" t="str">
        <x:f>'Inventory detail'!C190</x:f>
        <x:v>33BLK12-4</x:v>
      </x:c>
      <x:c r="E3568" s="10" t="n">
        <x:f>A2442</x:f>
        <x:v>46388</x:v>
      </x:c>
      <x:c r="F3568" s="7" t="n">
        <x:f>O2442</x:f>
        <x:v>0</x:v>
      </x:c>
      <x:c r="G3568" s="7" t="n">
        <x:f>Q2442</x:f>
        <x:v>0</x:v>
      </x:c>
      <x:c r="H3568" s="7" t="n">
        <x:f>R2442</x:f>
        <x:v>3652.3521971252558</x:v>
      </x:c>
      <x:c r="I3568" s="7" t="n">
        <x:f>SUMIFS('PO detail'!$W$1291:$W$1297,'PO detail'!$V$1291:$V$1297,"&gt;="&amp;E3568,'PO detail'!$V$1291:$V$1297,"&lt;"&amp;A3568)</x:f>
        <x:v>0</x:v>
      </x:c>
      <x:c r="J3568" s="7" t="n">
        <x:f>SUMIFS('PO detail'!$X$1291:$X$1297,'PO detail'!$V$1291:$V$1297,"&gt;="&amp;E3568,'PO detail'!$V$1291:$V$1297,"&lt;"&amp;A3568)</x:f>
        <x:v>0</x:v>
      </x:c>
      <x:c r="K3568" s="7" t="n">
        <x:f>SUMIFS('PO detail'!$Y$1291:$Y$1297,'PO detail'!$V$1291:$V$1297,"&gt;="&amp;E3568,'PO detail'!$V$1291:$V$1297,"&lt;"&amp;A3568)</x:f>
        <x:v>0</x:v>
      </x:c>
      <x:c r="L3568" s="7" t="n">
        <x:f>'Inventory detail'!F190*Summary!$K$5*(A3568-E3568)/Summary!$K$6</x:f>
        <x:v>1493.7747843942507</x:v>
      </x:c>
      <x:c r="M3568" s="7" t="n">
        <x:f>MAX(0,H3568-L3568)</x:f>
        <x:v>2158.577412731005</x:v>
      </x:c>
      <x:c r="N3568" s="7" t="n">
        <x:f>MAX(0,L3568-H3568)</x:f>
        <x:v>0</x:v>
      </x:c>
      <x:c r="O3568" s="7" t="n">
        <x:f>MAX(0,F3568+I3568-N3568)</x:f>
        <x:v>0</x:v>
      </x:c>
      <x:c r="P3568" s="7" t="n">
        <x:f>MAX(0,N3568-F3568-I3568)</x:f>
        <x:v>0</x:v>
      </x:c>
      <x:c r="Q3568" s="7" t="n">
        <x:f>MAX(0,G3568+J3568-P3568)</x:f>
        <x:v>0</x:v>
      </x:c>
      <x:c r="R3568" s="7" t="n">
        <x:f>M3568+MAX(0,K3568-MAX(0,P3568-G3568-J3568))</x:f>
        <x:v>2158.577412731005</x:v>
      </x:c>
      <x:c r="S3568" s="7" t="n">
        <x:f>SUM(O3568,Q3568,R3568)</x:f>
        <x:v>2158.577412731005</x:v>
      </x:c>
      <x:c r="T3568" s="14" t="n">
        <x:f>'Inventory detail'!T190</x:f>
        <x:v>0.21600000000000003</x:v>
      </x:c>
      <x:c r="U3568" s="14" t="str">
        <x:f>'Inventory detail'!U190</x:f>
        <x:v>n.a.</x:v>
      </x:c>
      <x:c r="V3568" s="9" t="n">
        <x:f>O3568*T3568</x:f>
        <x:v>0</x:v>
      </x:c>
      <x:c r="W3568" s="9" t="n">
        <x:f>Q3568*T3568</x:f>
        <x:v>0</x:v>
      </x:c>
      <x:c r="X3568" s="9" t="n">
        <x:f>R3568*T3568</x:f>
        <x:v>466.2527211498972</x:v>
      </x:c>
      <x:c r="Y3568" s="9" t="n">
        <x:f>S3568*T3568</x:f>
        <x:v>466.2527211498972</x:v>
      </x:c>
      <x:c r="Z3568" s="9" t="str">
        <x:f>IF(ISNUMBER(U3568),S3568*(U3568-T3568),"n.a.")</x:f>
        <x:v>n.a.</x:v>
      </x:c>
      <x:c r="AA3568" s="9" t="n">
        <x:f>IF(ISNUMBER(U3568),Y3568,0)</x:f>
        <x:v>0</x:v>
      </x:c>
      <x:c r="AB3568" s="7" t="n">
        <x:f>MAX(0,L3568-SUM(F3568:K3568))</x:f>
        <x:v>0</x:v>
      </x:c>
    </x:row>
    <x:row r="3569" ht="22" customHeight="1">
      <x:c r="A3569" s="18" t="n">
        <x:f>Summary!F$41</x:f>
        <x:v>46419</x:v>
      </x:c>
      <x:c r="B3569" s="2" t="str">
        <x:f>'Inventory detail'!A191</x:f>
        <x:v>COIL</x:v>
      </x:c>
      <x:c r="C3569" s="2" t="str">
        <x:f>'Inventory detail'!B191</x:f>
        <x:v>10</x:v>
      </x:c>
      <x:c r="D3569" s="2" t="str">
        <x:f>'Inventory detail'!C191</x:f>
        <x:v>12CLR12-4</x:v>
      </x:c>
      <x:c r="E3569" s="10" t="n">
        <x:f>A2443</x:f>
        <x:v>46388</x:v>
      </x:c>
      <x:c r="F3569" s="7" t="n">
        <x:f>O2443</x:f>
        <x:v>2875.3685420944557</x:v>
      </x:c>
      <x:c r="G3569" s="7" t="n">
        <x:f>Q2443</x:f>
        <x:v>0</x:v>
      </x:c>
      <x:c r="H3569" s="7" t="n">
        <x:f>R2443</x:f>
        <x:v>0</x:v>
      </x:c>
      <x:c r="I3569" s="7" t="n">
        <x:f>SUMIFS('PO detail'!$W$104:$W$109,'PO detail'!$V$104:$V$109,"&gt;="&amp;E3569,'PO detail'!$V$104:$V$109,"&lt;"&amp;A3569)</x:f>
        <x:v>0</x:v>
      </x:c>
      <x:c r="J3569" s="7" t="n">
        <x:f>SUMIFS('PO detail'!$X$104:$X$109,'PO detail'!$V$104:$V$109,"&gt;="&amp;E3569,'PO detail'!$V$104:$V$109,"&lt;"&amp;A3569)</x:f>
        <x:v>0</x:v>
      </x:c>
      <x:c r="K3569" s="7" t="n">
        <x:f>SUMIFS('PO detail'!$Y$104:$Y$109,'PO detail'!$V$104:$V$109,"&gt;="&amp;E3569,'PO detail'!$V$104:$V$109,"&lt;"&amp;A3569)</x:f>
        <x:v>0</x:v>
      </x:c>
      <x:c r="L3569" s="7" t="n">
        <x:f>'Inventory detail'!F191*Summary!$K$5*(A3569-E3569)/Summary!$K$6</x:f>
        <x:v>1485.2806570841888</x:v>
      </x:c>
      <x:c r="M3569" s="7" t="n">
        <x:f>MAX(0,H3569-L3569)</x:f>
        <x:v>0</x:v>
      </x:c>
      <x:c r="N3569" s="7" t="n">
        <x:f>MAX(0,L3569-H3569)</x:f>
        <x:v>1485.2806570841888</x:v>
      </x:c>
      <x:c r="O3569" s="7" t="n">
        <x:f>MAX(0,F3569+I3569-N3569)</x:f>
        <x:v>1390.087885010267</x:v>
      </x:c>
      <x:c r="P3569" s="7" t="n">
        <x:f>MAX(0,N3569-F3569-I3569)</x:f>
        <x:v>0</x:v>
      </x:c>
      <x:c r="Q3569" s="7" t="n">
        <x:f>MAX(0,G3569+J3569-P3569)</x:f>
        <x:v>0</x:v>
      </x:c>
      <x:c r="R3569" s="7" t="n">
        <x:f>M3569+MAX(0,K3569-MAX(0,P3569-G3569-J3569))</x:f>
        <x:v>0</x:v>
      </x:c>
      <x:c r="S3569" s="7" t="n">
        <x:f>SUM(O3569,Q3569,R3569)</x:f>
        <x:v>1390.087885010267</x:v>
      </x:c>
      <x:c r="T3569" s="14" t="n">
        <x:f>'Inventory detail'!T191</x:f>
        <x:v>0.0717</x:v>
      </x:c>
      <x:c r="U3569" s="14" t="n">
        <x:f>'Inventory detail'!U191</x:f>
        <x:v>0.07027800000000001</x:v>
      </x:c>
      <x:c r="V3569" s="9" t="n">
        <x:f>O3569*T3569</x:f>
        <x:v>99.66930135523614</x:v>
      </x:c>
      <x:c r="W3569" s="9" t="n">
        <x:f>Q3569*T3569</x:f>
        <x:v>0</x:v>
      </x:c>
      <x:c r="X3569" s="9" t="n">
        <x:f>R3569*T3569</x:f>
        <x:v>0</x:v>
      </x:c>
      <x:c r="Y3569" s="9" t="n">
        <x:f>S3569*T3569</x:f>
        <x:v>99.66930135523614</x:v>
      </x:c>
      <x:c r="Z3569" s="9" t="n">
        <x:f>IF(ISNUMBER(U3569),S3569*(U3569-T3569),"n.a.")</x:f>
        <x:v>-1.9767049724845895</x:v>
      </x:c>
      <x:c r="AA3569" s="9" t="n">
        <x:f>IF(ISNUMBER(U3569),Y3569,0)</x:f>
        <x:v>99.66930135523614</x:v>
      </x:c>
      <x:c r="AB3569" s="7" t="n">
        <x:f>MAX(0,L3569-SUM(F3569:K3569))</x:f>
        <x:v>0</x:v>
      </x:c>
    </x:row>
    <x:row r="3570" ht="22" customHeight="1">
      <x:c r="A3570" s="18" t="n">
        <x:f>Summary!F$41</x:f>
        <x:v>46419</x:v>
      </x:c>
      <x:c r="B3570" s="2" t="str">
        <x:f>'Inventory detail'!A192</x:f>
        <x:v>COIL</x:v>
      </x:c>
      <x:c r="C3570" s="2" t="str">
        <x:f>'Inventory detail'!B192</x:f>
        <x:v>10</x:v>
      </x:c>
      <x:c r="D3570" s="2" t="str">
        <x:f>'Inventory detail'!C192</x:f>
        <x:v>14BLK36-4</x:v>
      </x:c>
      <x:c r="E3570" s="10" t="n">
        <x:f>A2444</x:f>
        <x:v>46388</x:v>
      </x:c>
      <x:c r="F3570" s="7" t="n">
        <x:f>O2444</x:f>
        <x:v>575.368542094456</x:v>
      </x:c>
      <x:c r="G3570" s="7" t="n">
        <x:f>Q2444</x:f>
        <x:v>0</x:v>
      </x:c>
      <x:c r="H3570" s="7" t="n">
        <x:f>R2444</x:f>
        <x:v>0</x:v>
      </x:c>
      <x:c r="I3570" s="7" t="n">
        <x:f>SUMIFS('PO detail'!$W$169:$W$178,'PO detail'!$V$169:$V$178,"&gt;="&amp;E3570,'PO detail'!$V$169:$V$178,"&lt;"&amp;A3570)</x:f>
        <x:v>0</x:v>
      </x:c>
      <x:c r="J3570" s="7" t="n">
        <x:f>SUMIFS('PO detail'!$X$169:$X$178,'PO detail'!$V$169:$V$178,"&gt;="&amp;E3570,'PO detail'!$V$169:$V$178,"&lt;"&amp;A3570)</x:f>
        <x:v>0</x:v>
      </x:c>
      <x:c r="K3570" s="7" t="n">
        <x:f>SUMIFS('PO detail'!$Y$169:$Y$178,'PO detail'!$V$169:$V$178,"&gt;="&amp;E3570,'PO detail'!$V$169:$V$178,"&lt;"&amp;A3570)</x:f>
        <x:v>0</x:v>
      </x:c>
      <x:c r="L3570" s="7" t="n">
        <x:f>'Inventory detail'!F192*Summary!$K$5*(A3570-E3570)/Summary!$K$6</x:f>
        <x:v>1485.2806570841888</x:v>
      </x:c>
      <x:c r="M3570" s="7" t="n">
        <x:f>MAX(0,H3570-L3570)</x:f>
        <x:v>0</x:v>
      </x:c>
      <x:c r="N3570" s="7" t="n">
        <x:f>MAX(0,L3570-H3570)</x:f>
        <x:v>1485.2806570841888</x:v>
      </x:c>
      <x:c r="O3570" s="7" t="n">
        <x:f>MAX(0,F3570+I3570-N3570)</x:f>
        <x:v>0</x:v>
      </x:c>
      <x:c r="P3570" s="7" t="n">
        <x:f>MAX(0,N3570-F3570-I3570)</x:f>
        <x:v>909.9121149897328</x:v>
      </x:c>
      <x:c r="Q3570" s="7" t="n">
        <x:f>MAX(0,G3570+J3570-P3570)</x:f>
        <x:v>0</x:v>
      </x:c>
      <x:c r="R3570" s="7" t="n">
        <x:f>M3570+MAX(0,K3570-MAX(0,P3570-G3570-J3570))</x:f>
        <x:v>0</x:v>
      </x:c>
      <x:c r="S3570" s="7" t="n">
        <x:f>SUM(O3570,Q3570,R3570)</x:f>
        <x:v>0</x:v>
      </x:c>
      <x:c r="T3570" s="14" t="n">
        <x:f>'Inventory detail'!T192</x:f>
        <x:v>0.2254</x:v>
      </x:c>
      <x:c r="U3570" s="14" t="n">
        <x:f>'Inventory detail'!U192</x:f>
        <x:v>0.220779</x:v>
      </x:c>
      <x:c r="V3570" s="9" t="n">
        <x:f>O3570*T3570</x:f>
        <x:v>0</x:v>
      </x:c>
      <x:c r="W3570" s="9" t="n">
        <x:f>Q3570*T3570</x:f>
        <x:v>0</x:v>
      </x:c>
      <x:c r="X3570" s="9" t="n">
        <x:f>R3570*T3570</x:f>
        <x:v>0</x:v>
      </x:c>
      <x:c r="Y3570" s="9" t="n">
        <x:f>S3570*T3570</x:f>
        <x:v>0</x:v>
      </x:c>
      <x:c r="Z3570" s="9" t="n">
        <x:f>IF(ISNUMBER(U3570),S3570*(U3570-T3570),"n.a.")</x:f>
        <x:v>0</x:v>
      </x:c>
      <x:c r="AA3570" s="9" t="n">
        <x:f>IF(ISNUMBER(U3570),Y3570,0)</x:f>
        <x:v>0</x:v>
      </x:c>
      <x:c r="AB3570" s="7" t="n">
        <x:f>MAX(0,L3570-SUM(F3570:K3570))</x:f>
        <x:v>909.9121149897328</x:v>
      </x:c>
    </x:row>
    <x:row r="3571" ht="22" customHeight="1">
      <x:c r="A3571" s="18" t="n">
        <x:f>Summary!F$41</x:f>
        <x:v>46419</x:v>
      </x:c>
      <x:c r="B3571" s="2" t="str">
        <x:f>'Inventory detail'!A193</x:f>
        <x:v>COIL</x:v>
      </x:c>
      <x:c r="C3571" s="2" t="str">
        <x:f>'Inventory detail'!B193</x:f>
        <x:v>60</x:v>
      </x:c>
      <x:c r="D3571" s="2" t="str">
        <x:f>'Inventory detail'!C193</x:f>
        <x:v>7WHT12-4</x:v>
      </x:c>
      <x:c r="E3571" s="10" t="n">
        <x:f>A2445</x:f>
        <x:v>46388</x:v>
      </x:c>
      <x:c r="F3571" s="7" t="n">
        <x:f>O2445</x:f>
        <x:v>10898.35728952772</x:v>
      </x:c>
      <x:c r="G3571" s="7" t="n">
        <x:f>Q2445</x:f>
        <x:v>0</x:v>
      </x:c>
      <x:c r="H3571" s="7" t="n">
        <x:f>R2445</x:f>
        <x:v>0</x:v>
      </x:c>
      <x:c r="I3571" s="7" t="n">
        <x:f>SUMIFS('PO detail'!$W$1381:$W$1384,'PO detail'!$V$1381:$V$1384,"&gt;="&amp;E3571,'PO detail'!$V$1381:$V$1384,"&lt;"&amp;A3571)</x:f>
        <x:v>0</x:v>
      </x:c>
      <x:c r="J3571" s="7" t="n">
        <x:f>SUMIFS('PO detail'!$X$1381:$X$1384,'PO detail'!$V$1381:$V$1384,"&gt;="&amp;E3571,'PO detail'!$V$1381:$V$1384,"&lt;"&amp;A3571)</x:f>
        <x:v>0</x:v>
      </x:c>
      <x:c r="K3571" s="7" t="n">
        <x:f>SUMIFS('PO detail'!$Y$1381:$Y$1384,'PO detail'!$V$1381:$V$1384,"&gt;="&amp;E3571,'PO detail'!$V$1381:$V$1384,"&lt;"&amp;A3571)</x:f>
        <x:v>0</x:v>
      </x:c>
      <x:c r="L3571" s="7" t="n">
        <x:f>'Inventory detail'!F193*Summary!$K$5*(A3571-E3571)/Summary!$K$6</x:f>
        <x:v>1476.7967145790553</x:v>
      </x:c>
      <x:c r="M3571" s="7" t="n">
        <x:f>MAX(0,H3571-L3571)</x:f>
        <x:v>0</x:v>
      </x:c>
      <x:c r="N3571" s="7" t="n">
        <x:f>MAX(0,L3571-H3571)</x:f>
        <x:v>1476.7967145790553</x:v>
      </x:c>
      <x:c r="O3571" s="7" t="n">
        <x:f>MAX(0,F3571+I3571-N3571)</x:f>
        <x:v>9421.560574948664</x:v>
      </x:c>
      <x:c r="P3571" s="7" t="n">
        <x:f>MAX(0,N3571-F3571-I3571)</x:f>
        <x:v>0</x:v>
      </x:c>
      <x:c r="Q3571" s="7" t="n">
        <x:f>MAX(0,G3571+J3571-P3571)</x:f>
        <x:v>0</x:v>
      </x:c>
      <x:c r="R3571" s="7" t="n">
        <x:f>M3571+MAX(0,K3571-MAX(0,P3571-G3571-J3571))</x:f>
        <x:v>0</x:v>
      </x:c>
      <x:c r="S3571" s="7" t="n">
        <x:f>SUM(O3571,Q3571,R3571)</x:f>
        <x:v>9421.560574948664</x:v>
      </x:c>
      <x:c r="T3571" s="14" t="n">
        <x:f>'Inventory detail'!T193</x:f>
        <x:v>0.0392</x:v>
      </x:c>
      <x:c r="U3571" s="14" t="n">
        <x:f>'Inventory detail'!U193</x:f>
        <x:v>0.038453999999999995</x:v>
      </x:c>
      <x:c r="V3571" s="9" t="n">
        <x:f>O3571*T3571</x:f>
        <x:v>369.3251745379876</x:v>
      </x:c>
      <x:c r="W3571" s="9" t="n">
        <x:f>Q3571*T3571</x:f>
        <x:v>0</x:v>
      </x:c>
      <x:c r="X3571" s="9" t="n">
        <x:f>R3571*T3571</x:f>
        <x:v>0</x:v>
      </x:c>
      <x:c r="Y3571" s="9" t="n">
        <x:f>S3571*T3571</x:f>
        <x:v>369.3251745379876</x:v>
      </x:c>
      <x:c r="Z3571" s="9" t="n">
        <x:f>IF(ISNUMBER(U3571),S3571*(U3571-T3571),"n.a.")</x:f>
        <x:v>-7.0284841889117375</x:v>
      </x:c>
      <x:c r="AA3571" s="9" t="n">
        <x:f>IF(ISNUMBER(U3571),Y3571,0)</x:f>
        <x:v>369.3251745379876</x:v>
      </x:c>
      <x:c r="AB3571" s="7" t="n">
        <x:f>MAX(0,L3571-SUM(F3571:K3571))</x:f>
        <x:v>0</x:v>
      </x:c>
    </x:row>
    <x:row r="3572" ht="22" customHeight="1">
      <x:c r="A3572" s="18" t="n">
        <x:f>Summary!F$41</x:f>
        <x:v>46419</x:v>
      </x:c>
      <x:c r="B3572" s="2" t="str">
        <x:f>'Inventory detail'!A194</x:f>
        <x:v>COIL</x:v>
      </x:c>
      <x:c r="C3572" s="2" t="str">
        <x:f>'Inventory detail'!B194</x:f>
        <x:v>30</x:v>
      </x:c>
      <x:c r="D3572" s="2" t="str">
        <x:f>'Inventory detail'!C194</x:f>
        <x:v>8BLK36-4</x:v>
      </x:c>
      <x:c r="E3572" s="10" t="n">
        <x:f>A2446</x:f>
        <x:v>46388</x:v>
      </x:c>
      <x:c r="F3572" s="7" t="n">
        <x:f>O2446</x:f>
        <x:v>4336.344969199179</x:v>
      </x:c>
      <x:c r="G3572" s="7" t="n">
        <x:f>Q2446</x:f>
        <x:v>0</x:v>
      </x:c>
      <x:c r="H3572" s="7" t="n">
        <x:f>R2446</x:f>
        <x:v>0</x:v>
      </x:c>
      <x:c r="I3572" s="7" t="n">
        <x:f>SUMIFS('PO detail'!$W$966:$W$971,'PO detail'!$V$966:$V$971,"&gt;="&amp;E3572,'PO detail'!$V$966:$V$971,"&lt;"&amp;A3572)</x:f>
        <x:v>0</x:v>
      </x:c>
      <x:c r="J3572" s="7" t="n">
        <x:f>SUMIFS('PO detail'!$X$966:$X$971,'PO detail'!$V$966:$V$971,"&gt;="&amp;E3572,'PO detail'!$V$966:$V$971,"&lt;"&amp;A3572)</x:f>
        <x:v>0</x:v>
      </x:c>
      <x:c r="K3572" s="7" t="n">
        <x:f>SUMIFS('PO detail'!$Y$966:$Y$971,'PO detail'!$V$966:$V$971,"&gt;="&amp;E3572,'PO detail'!$V$966:$V$971,"&lt;"&amp;A3572)</x:f>
        <x:v>0</x:v>
      </x:c>
      <x:c r="L3572" s="7" t="n">
        <x:f>'Inventory detail'!F194*Summary!$K$5*(A3572-E3572)/Summary!$K$6</x:f>
        <x:v>1425.8726899383983</x:v>
      </x:c>
      <x:c r="M3572" s="7" t="n">
        <x:f>MAX(0,H3572-L3572)</x:f>
        <x:v>0</x:v>
      </x:c>
      <x:c r="N3572" s="7" t="n">
        <x:f>MAX(0,L3572-H3572)</x:f>
        <x:v>1425.8726899383983</x:v>
      </x:c>
      <x:c r="O3572" s="7" t="n">
        <x:f>MAX(0,F3572+I3572-N3572)</x:f>
        <x:v>2910.472279260781</x:v>
      </x:c>
      <x:c r="P3572" s="7" t="n">
        <x:f>MAX(0,N3572-F3572-I3572)</x:f>
        <x:v>0</x:v>
      </x:c>
      <x:c r="Q3572" s="7" t="n">
        <x:f>MAX(0,G3572+J3572-P3572)</x:f>
        <x:v>0</x:v>
      </x:c>
      <x:c r="R3572" s="7" t="n">
        <x:f>M3572+MAX(0,K3572-MAX(0,P3572-G3572-J3572))</x:f>
        <x:v>0</x:v>
      </x:c>
      <x:c r="S3572" s="7" t="n">
        <x:f>SUM(O3572,Q3572,R3572)</x:f>
        <x:v>2910.472279260781</x:v>
      </x:c>
      <x:c r="T3572" s="14" t="n">
        <x:f>'Inventory detail'!T194</x:f>
        <x:v>0.1211</x:v>
      </x:c>
      <x:c r="U3572" s="14" t="n">
        <x:f>'Inventory detail'!U194</x:f>
        <x:v>0.11867699999999999</x:v>
      </x:c>
      <x:c r="V3572" s="9" t="n">
        <x:f>O3572*T3572</x:f>
        <x:v>352.4581930184806</x:v>
      </x:c>
      <x:c r="W3572" s="9" t="n">
        <x:f>Q3572*T3572</x:f>
        <x:v>0</x:v>
      </x:c>
      <x:c r="X3572" s="9" t="n">
        <x:f>R3572*T3572</x:f>
        <x:v>0</x:v>
      </x:c>
      <x:c r="Y3572" s="9" t="n">
        <x:f>S3572*T3572</x:f>
        <x:v>352.4581930184806</x:v>
      </x:c>
      <x:c r="Z3572" s="9" t="n">
        <x:f>IF(ISNUMBER(U3572),S3572*(U3572-T3572),"n.a.")</x:f>
        <x:v>-7.052074332648897</x:v>
      </x:c>
      <x:c r="AA3572" s="9" t="n">
        <x:f>IF(ISNUMBER(U3572),Y3572,0)</x:f>
        <x:v>352.4581930184806</x:v>
      </x:c>
      <x:c r="AB3572" s="7" t="n">
        <x:f>MAX(0,L3572-SUM(F3572:K3572))</x:f>
        <x:v>0</x:v>
      </x:c>
    </x:row>
    <x:row r="3573" ht="22" customHeight="1">
      <x:c r="A3573" s="18" t="n">
        <x:f>Summary!F$41</x:f>
        <x:v>46419</x:v>
      </x:c>
      <x:c r="B3573" s="2" t="str">
        <x:f>'Inventory detail'!A195</x:f>
        <x:v>WIRE</x:v>
      </x:c>
      <x:c r="C3573" s="2" t="str">
        <x:f>'Inventory detail'!B195</x:f>
        <x:v>10</x:v>
      </x:c>
      <x:c r="D3573" s="2" t="str">
        <x:f>'Inventory detail'!C195</x:f>
        <x:v>DL038GOLD</x:v>
      </x:c>
      <x:c r="E3573" s="10" t="n">
        <x:f>A2447</x:f>
        <x:v>46388</x:v>
      </x:c>
      <x:c r="F3573" s="7" t="n">
        <x:f>O2447</x:f>
        <x:v>9736.344969199177</x:v>
      </x:c>
      <x:c r="G3573" s="7" t="n">
        <x:f>Q2447</x:f>
        <x:v>0</x:v>
      </x:c>
      <x:c r="H3573" s="7" t="n">
        <x:f>R2447</x:f>
        <x:v>0</x:v>
      </x:c>
      <x:c r="I3573" s="7" t="n">
        <x:f>SUMIFS('PO detail'!$W$1933:$W$1934,'PO detail'!$V$1933:$V$1934,"&gt;="&amp;E3573,'PO detail'!$V$1933:$V$1934,"&lt;"&amp;A3573)</x:f>
        <x:v>0</x:v>
      </x:c>
      <x:c r="J3573" s="7" t="n">
        <x:f>SUMIFS('PO detail'!$X$1933:$X$1934,'PO detail'!$V$1933:$V$1934,"&gt;="&amp;E3573,'PO detail'!$V$1933:$V$1934,"&lt;"&amp;A3573)</x:f>
        <x:v>0</x:v>
      </x:c>
      <x:c r="K3573" s="7" t="n">
        <x:f>SUMIFS('PO detail'!$Y$1933:$Y$1934,'PO detail'!$V$1933:$V$1934,"&gt;="&amp;E3573,'PO detail'!$V$1933:$V$1934,"&lt;"&amp;A3573)</x:f>
        <x:v>0</x:v>
      </x:c>
      <x:c r="L3573" s="7" t="n">
        <x:f>'Inventory detail'!F195*Summary!$K$5*(A3573-E3573)/Summary!$K$6</x:f>
        <x:v>1425.8726899383983</x:v>
      </x:c>
      <x:c r="M3573" s="7" t="n">
        <x:f>MAX(0,H3573-L3573)</x:f>
        <x:v>0</x:v>
      </x:c>
      <x:c r="N3573" s="7" t="n">
        <x:f>MAX(0,L3573-H3573)</x:f>
        <x:v>1425.8726899383983</x:v>
      </x:c>
      <x:c r="O3573" s="7" t="n">
        <x:f>MAX(0,F3573+I3573-N3573)</x:f>
        <x:v>8310.472279260779</x:v>
      </x:c>
      <x:c r="P3573" s="7" t="n">
        <x:f>MAX(0,N3573-F3573-I3573)</x:f>
        <x:v>0</x:v>
      </x:c>
      <x:c r="Q3573" s="7" t="n">
        <x:f>MAX(0,G3573+J3573-P3573)</x:f>
        <x:v>0</x:v>
      </x:c>
      <x:c r="R3573" s="7" t="n">
        <x:f>M3573+MAX(0,K3573-MAX(0,P3573-G3573-J3573))</x:f>
        <x:v>0</x:v>
      </x:c>
      <x:c r="S3573" s="7" t="n">
        <x:f>SUM(O3573,Q3573,R3573)</x:f>
        <x:v>8310.472279260779</x:v>
      </x:c>
      <x:c r="T3573" s="14" t="n">
        <x:f>'Inventory detail'!T195</x:f>
        <x:v>0.056299999999999996</x:v>
      </x:c>
      <x:c r="U3573" s="14" t="n">
        <x:f>'Inventory detail'!U195</x:f>
        <x:v>0.056299999999999996</x:v>
      </x:c>
      <x:c r="V3573" s="9" t="n">
        <x:f>O3573*T3573</x:f>
        <x:v>467.87958932238183</x:v>
      </x:c>
      <x:c r="W3573" s="9" t="n">
        <x:f>Q3573*T3573</x:f>
        <x:v>0</x:v>
      </x:c>
      <x:c r="X3573" s="9" t="n">
        <x:f>R3573*T3573</x:f>
        <x:v>0</x:v>
      </x:c>
      <x:c r="Y3573" s="9" t="n">
        <x:f>S3573*T3573</x:f>
        <x:v>467.87958932238183</x:v>
      </x:c>
      <x:c r="Z3573" s="9" t="n">
        <x:f>IF(ISNUMBER(U3573),S3573*(U3573-T3573),"n.a.")</x:f>
        <x:v>0</x:v>
      </x:c>
      <x:c r="AA3573" s="9" t="n">
        <x:f>IF(ISNUMBER(U3573),Y3573,0)</x:f>
        <x:v>467.87958932238183</x:v>
      </x:c>
      <x:c r="AB3573" s="7" t="n">
        <x:f>MAX(0,L3573-SUM(F3573:K3573))</x:f>
        <x:v>0</x:v>
      </x:c>
    </x:row>
    <x:row r="3574" ht="22" customHeight="1">
      <x:c r="A3574" s="18" t="n">
        <x:f>Summary!F$41</x:f>
        <x:v>46419</x:v>
      </x:c>
      <x:c r="B3574" s="2" t="str">
        <x:f>'Inventory detail'!A196</x:f>
        <x:v>POUC</x:v>
      </x:c>
      <x:c r="C3574" s="2" t="str">
        <x:f>'Inventory detail'!B196</x:f>
        <x:v>10</x:v>
      </x:c>
      <x:c r="D3574" s="2" t="str">
        <x:f>'Inventory detail'!C196</x:f>
        <x:v>LMEN3</x:v>
      </x:c>
      <x:c r="E3574" s="10" t="n">
        <x:f>A2448</x:f>
        <x:v>46388</x:v>
      </x:c>
      <x:c r="F3574" s="7" t="n">
        <x:f>O2448</x:f>
        <x:v>959.3337166324432</x:v>
      </x:c>
      <x:c r="G3574" s="7" t="n">
        <x:f>Q2448</x:f>
        <x:v>3500</x:v>
      </x:c>
      <x:c r="H3574" s="7" t="n">
        <x:f>R2448</x:f>
        <x:v>0</x:v>
      </x:c>
      <x:c r="I3574" s="7" t="n">
        <x:f>SUMIFS('PO detail'!$W$1527:$W$1529,'PO detail'!$V$1527:$V$1529,"&gt;="&amp;E3574,'PO detail'!$V$1527:$V$1529,"&lt;"&amp;A3574)</x:f>
        <x:v>0</x:v>
      </x:c>
      <x:c r="J3574" s="7" t="n">
        <x:f>SUMIFS('PO detail'!$X$1527:$X$1529,'PO detail'!$V$1527:$V$1529,"&gt;="&amp;E3574,'PO detail'!$V$1527:$V$1529,"&lt;"&amp;A3574)</x:f>
        <x:v>0</x:v>
      </x:c>
      <x:c r="K3574" s="7" t="n">
        <x:f>SUMIFS('PO detail'!$Y$1527:$Y$1529,'PO detail'!$V$1527:$V$1529,"&gt;="&amp;E3574,'PO detail'!$V$1527:$V$1529,"&lt;"&amp;A3574)</x:f>
        <x:v>0</x:v>
      </x:c>
      <x:c r="L3574" s="7" t="n">
        <x:f>'Inventory detail'!F196*Summary!$K$5*(A3574-E3574)/Summary!$K$6</x:f>
        <x:v>1417.388747433265</x:v>
      </x:c>
      <x:c r="M3574" s="7" t="n">
        <x:f>MAX(0,H3574-L3574)</x:f>
        <x:v>0</x:v>
      </x:c>
      <x:c r="N3574" s="7" t="n">
        <x:f>MAX(0,L3574-H3574)</x:f>
        <x:v>1417.388747433265</x:v>
      </x:c>
      <x:c r="O3574" s="7" t="n">
        <x:f>MAX(0,F3574+I3574-N3574)</x:f>
        <x:v>0</x:v>
      </x:c>
      <x:c r="P3574" s="7" t="n">
        <x:f>MAX(0,N3574-F3574-I3574)</x:f>
        <x:v>458.0550308008219</x:v>
      </x:c>
      <x:c r="Q3574" s="7" t="n">
        <x:f>MAX(0,G3574+J3574-P3574)</x:f>
        <x:v>3041.944969199178</x:v>
      </x:c>
      <x:c r="R3574" s="7" t="n">
        <x:f>M3574+MAX(0,K3574-MAX(0,P3574-G3574-J3574))</x:f>
        <x:v>0</x:v>
      </x:c>
      <x:c r="S3574" s="7" t="n">
        <x:f>SUM(O3574,Q3574,R3574)</x:f>
        <x:v>3041.944969199178</x:v>
      </x:c>
      <x:c r="T3574" s="14" t="n">
        <x:f>'Inventory detail'!T196</x:f>
        <x:v>0.0915</x:v>
      </x:c>
      <x:c r="U3574" s="14" t="n">
        <x:f>'Inventory detail'!U196</x:f>
        <x:v>0.099825</x:v>
      </x:c>
      <x:c r="V3574" s="9" t="n">
        <x:f>O3574*T3574</x:f>
        <x:v>0</x:v>
      </x:c>
      <x:c r="W3574" s="9" t="n">
        <x:f>Q3574*T3574</x:f>
        <x:v>278.33796468172477</x:v>
      </x:c>
      <x:c r="X3574" s="9" t="n">
        <x:f>R3574*T3574</x:f>
        <x:v>0</x:v>
      </x:c>
      <x:c r="Y3574" s="9" t="n">
        <x:f>S3574*T3574</x:f>
        <x:v>278.33796468172477</x:v>
      </x:c>
      <x:c r="Z3574" s="9" t="n">
        <x:f>IF(ISNUMBER(U3574),S3574*(U3574-T3574),"n.a.")</x:f>
        <x:v>25.324191868583156</x:v>
      </x:c>
      <x:c r="AA3574" s="9" t="n">
        <x:f>IF(ISNUMBER(U3574),Y3574,0)</x:f>
        <x:v>278.33796468172477</x:v>
      </x:c>
      <x:c r="AB3574" s="7" t="n">
        <x:f>MAX(0,L3574-SUM(F3574:K3574))</x:f>
        <x:v>0</x:v>
      </x:c>
    </x:row>
    <x:row r="3575" ht="22" customHeight="1">
      <x:c r="A3575" s="18" t="n">
        <x:f>Summary!F$41</x:f>
        <x:v>46419</x:v>
      </x:c>
      <x:c r="B3575" s="2" t="str">
        <x:f>'Inventory detail'!A197</x:f>
        <x:v>POUC</x:v>
      </x:c>
      <x:c r="C3575" s="2" t="str">
        <x:f>'Inventory detail'!B197</x:f>
        <x:v>30</x:v>
      </x:c>
      <x:c r="D3575" s="2" t="str">
        <x:f>'Inventory detail'!C197</x:f>
        <x:v>LMEN10</x:v>
      </x:c>
      <x:c r="E3575" s="10" t="n">
        <x:f>A2449</x:f>
        <x:v>46388</x:v>
      </x:c>
      <x:c r="F3575" s="7" t="n">
        <x:f>O2449</x:f>
        <x:v>3243.830636550307</x:v>
      </x:c>
      <x:c r="G3575" s="7" t="n">
        <x:f>Q2449</x:f>
        <x:v>3000</x:v>
      </x:c>
      <x:c r="H3575" s="7" t="n">
        <x:f>R2449</x:f>
        <x:v>0</x:v>
      </x:c>
      <x:c r="I3575" s="7" t="n">
        <x:f>SUMIFS('PO detail'!$W$1657:$W$1661,'PO detail'!$V$1657:$V$1661,"&gt;="&amp;E3575,'PO detail'!$V$1657:$V$1661,"&lt;"&amp;A3575)</x:f>
        <x:v>0</x:v>
      </x:c>
      <x:c r="J3575" s="7" t="n">
        <x:f>SUMIFS('PO detail'!$X$1657:$X$1661,'PO detail'!$V$1657:$V$1661,"&gt;="&amp;E3575,'PO detail'!$V$1657:$V$1661,"&lt;"&amp;A3575)</x:f>
        <x:v>0</x:v>
      </x:c>
      <x:c r="K3575" s="7" t="n">
        <x:f>SUMIFS('PO detail'!$Y$1657:$Y$1661,'PO detail'!$V$1657:$V$1661,"&gt;="&amp;E3575,'PO detail'!$V$1657:$V$1661,"&lt;"&amp;A3575)</x:f>
        <x:v>0</x:v>
      </x:c>
      <x:c r="L3575" s="7" t="n">
        <x:f>'Inventory detail'!F197*Summary!$K$5*(A3575-E3575)/Summary!$K$6</x:f>
        <x:v>1404.6577412731008</x:v>
      </x:c>
      <x:c r="M3575" s="7" t="n">
        <x:f>MAX(0,H3575-L3575)</x:f>
        <x:v>0</x:v>
      </x:c>
      <x:c r="N3575" s="7" t="n">
        <x:f>MAX(0,L3575-H3575)</x:f>
        <x:v>1404.6577412731008</x:v>
      </x:c>
      <x:c r="O3575" s="7" t="n">
        <x:f>MAX(0,F3575+I3575-N3575)</x:f>
        <x:v>1839.1728952772064</x:v>
      </x:c>
      <x:c r="P3575" s="7" t="n">
        <x:f>MAX(0,N3575-F3575-I3575)</x:f>
        <x:v>0</x:v>
      </x:c>
      <x:c r="Q3575" s="7" t="n">
        <x:f>MAX(0,G3575+J3575-P3575)</x:f>
        <x:v>3000</x:v>
      </x:c>
      <x:c r="R3575" s="7" t="n">
        <x:f>M3575+MAX(0,K3575-MAX(0,P3575-G3575-J3575))</x:f>
        <x:v>0</x:v>
      </x:c>
      <x:c r="S3575" s="7" t="n">
        <x:f>SUM(O3575,Q3575,R3575)</x:f>
        <x:v>4839.172895277206</x:v>
      </x:c>
      <x:c r="T3575" s="14" t="n">
        <x:f>'Inventory detail'!T197</x:f>
        <x:v>0.2984</x:v>
      </x:c>
      <x:c r="U3575" s="14" t="n">
        <x:f>'Inventory detail'!U197</x:f>
        <x:v>0.32521500000000003</x:v>
      </x:c>
      <x:c r="V3575" s="9" t="n">
        <x:f>O3575*T3575</x:f>
        <x:v>548.8091919507184</x:v>
      </x:c>
      <x:c r="W3575" s="9" t="n">
        <x:f>Q3575*T3575</x:f>
        <x:v>895.2</x:v>
      </x:c>
      <x:c r="X3575" s="9" t="n">
        <x:f>R3575*T3575</x:f>
        <x:v>0</x:v>
      </x:c>
      <x:c r="Y3575" s="9" t="n">
        <x:f>S3575*T3575</x:f>
        <x:v>1444.0091919507183</x:v>
      </x:c>
      <x:c r="Z3575" s="9" t="n">
        <x:f>IF(ISNUMBER(U3575),S3575*(U3575-T3575),"n.a.")</x:f>
        <x:v>129.76242118685846</x:v>
      </x:c>
      <x:c r="AA3575" s="9" t="n">
        <x:f>IF(ISNUMBER(U3575),Y3575,0)</x:f>
        <x:v>1444.0091919507183</x:v>
      </x:c>
      <x:c r="AB3575" s="7" t="n">
        <x:f>MAX(0,L3575-SUM(F3575:K3575))</x:f>
        <x:v>0</x:v>
      </x:c>
    </x:row>
    <x:row r="3576" ht="22" customHeight="1">
      <x:c r="A3576" s="18" t="n">
        <x:f>Summary!F$41</x:f>
        <x:v>46419</x:v>
      </x:c>
      <x:c r="B3576" s="2" t="str">
        <x:f>'Inventory detail'!A198</x:f>
        <x:v>WIRE</x:v>
      </x:c>
      <x:c r="C3576" s="2" t="str">
        <x:f>'Inventory detail'!B198</x:f>
        <x:v>10</x:v>
      </x:c>
      <x:c r="D3576" s="2" t="str">
        <x:f>'Inventory detail'!C198</x:f>
        <x:v>DL058WHT</x:v>
      </x:c>
      <x:c r="E3576" s="10" t="n">
        <x:f>A2450</x:f>
        <x:v>46388</x:v>
      </x:c>
      <x:c r="F3576" s="7" t="n">
        <x:f>O2450</x:f>
        <x:v>6151.343901437373</x:v>
      </x:c>
      <x:c r="G3576" s="7" t="n">
        <x:f>Q2450</x:f>
        <x:v>0</x:v>
      </x:c>
      <x:c r="H3576" s="7" t="n">
        <x:f>R2450</x:f>
        <x:v>0</x:v>
      </x:c>
      <x:c r="I3576" s="7" t="n">
        <x:f>SUMIFS('PO detail'!$W$1958:$W$1960,'PO detail'!$V$1958:$V$1960,"&gt;="&amp;E3576,'PO detail'!$V$1958:$V$1960,"&lt;"&amp;A3576)</x:f>
        <x:v>0</x:v>
      </x:c>
      <x:c r="J3576" s="7" t="n">
        <x:f>SUMIFS('PO detail'!$X$1958:$X$1960,'PO detail'!$V$1958:$V$1960,"&gt;="&amp;E3576,'PO detail'!$V$1958:$V$1960,"&lt;"&amp;A3576)</x:f>
        <x:v>0</x:v>
      </x:c>
      <x:c r="K3576" s="7" t="n">
        <x:f>SUMIFS('PO detail'!$Y$1958:$Y$1960,'PO detail'!$V$1958:$V$1960,"&gt;="&amp;E3576,'PO detail'!$V$1958:$V$1960,"&lt;"&amp;A3576)</x:f>
        <x:v>0</x:v>
      </x:c>
      <x:c r="L3576" s="7" t="n">
        <x:f>'Inventory detail'!F198*Summary!$K$5*(A3576-E3576)/Summary!$K$6</x:f>
        <x:v>1383.4326078028746</x:v>
      </x:c>
      <x:c r="M3576" s="7" t="n">
        <x:f>MAX(0,H3576-L3576)</x:f>
        <x:v>0</x:v>
      </x:c>
      <x:c r="N3576" s="7" t="n">
        <x:f>MAX(0,L3576-H3576)</x:f>
        <x:v>1383.4326078028746</x:v>
      </x:c>
      <x:c r="O3576" s="7" t="n">
        <x:f>MAX(0,F3576+I3576-N3576)</x:f>
        <x:v>4767.911293634498</x:v>
      </x:c>
      <x:c r="P3576" s="7" t="n">
        <x:f>MAX(0,N3576-F3576-I3576)</x:f>
        <x:v>0</x:v>
      </x:c>
      <x:c r="Q3576" s="7" t="n">
        <x:f>MAX(0,G3576+J3576-P3576)</x:f>
        <x:v>0</x:v>
      </x:c>
      <x:c r="R3576" s="7" t="n">
        <x:f>M3576+MAX(0,K3576-MAX(0,P3576-G3576-J3576))</x:f>
        <x:v>0</x:v>
      </x:c>
      <x:c r="S3576" s="7" t="n">
        <x:f>SUM(O3576,Q3576,R3576)</x:f>
        <x:v>4767.911293634498</x:v>
      </x:c>
      <x:c r="T3576" s="14" t="n">
        <x:f>'Inventory detail'!T198</x:f>
        <x:v>0.1082</x:v>
      </x:c>
      <x:c r="U3576" s="14" t="n">
        <x:f>'Inventory detail'!U198</x:f>
        <x:v>0.1082</x:v>
      </x:c>
      <x:c r="V3576" s="9" t="n">
        <x:f>O3576*T3576</x:f>
        <x:v>515.8880019712527</x:v>
      </x:c>
      <x:c r="W3576" s="9" t="n">
        <x:f>Q3576*T3576</x:f>
        <x:v>0</x:v>
      </x:c>
      <x:c r="X3576" s="9" t="n">
        <x:f>R3576*T3576</x:f>
        <x:v>0</x:v>
      </x:c>
      <x:c r="Y3576" s="9" t="n">
        <x:f>S3576*T3576</x:f>
        <x:v>515.8880019712527</x:v>
      </x:c>
      <x:c r="Z3576" s="9" t="n">
        <x:f>IF(ISNUMBER(U3576),S3576*(U3576-T3576),"n.a.")</x:f>
        <x:v>0</x:v>
      </x:c>
      <x:c r="AA3576" s="9" t="n">
        <x:f>IF(ISNUMBER(U3576),Y3576,0)</x:f>
        <x:v>515.8880019712527</x:v>
      </x:c>
      <x:c r="AB3576" s="7" t="n">
        <x:f>MAX(0,L3576-SUM(F3576:K3576))</x:f>
        <x:v>0</x:v>
      </x:c>
    </x:row>
    <x:row r="3577" ht="22" customHeight="1">
      <x:c r="A3577" s="18" t="n">
        <x:f>Summary!F$41</x:f>
        <x:v>46419</x:v>
      </x:c>
      <x:c r="B3577" s="2" t="str">
        <x:f>'Inventory detail'!A199</x:f>
        <x:v>POUC</x:v>
      </x:c>
      <x:c r="C3577" s="2" t="str">
        <x:f>'Inventory detail'!B199</x:f>
        <x:v>10</x:v>
      </x:c>
      <x:c r="D3577" s="2" t="str">
        <x:f>'Inventory detail'!C199</x:f>
        <x:v>DRI10</x:v>
      </x:c>
      <x:c r="E3577" s="10" t="n">
        <x:f>A2451</x:f>
        <x:v>46388</x:v>
      </x:c>
      <x:c r="F3577" s="7" t="n">
        <x:f>O2451</x:f>
        <x:v>74.3326488706366</x:v>
      </x:c>
      <x:c r="G3577" s="7" t="n">
        <x:f>Q2451</x:f>
        <x:v>10000</x:v>
      </x:c>
      <x:c r="H3577" s="7" t="n">
        <x:f>R2451</x:f>
        <x:v>0</x:v>
      </x:c>
      <x:c r="I3577" s="7" t="n">
        <x:f>SUMIFS('PO detail'!$W$1461:$W$1462,'PO detail'!$V$1461:$V$1462,"&gt;="&amp;E3577,'PO detail'!$V$1461:$V$1462,"&lt;"&amp;A3577)</x:f>
        <x:v>0</x:v>
      </x:c>
      <x:c r="J3577" s="7" t="n">
        <x:f>SUMIFS('PO detail'!$X$1461:$X$1462,'PO detail'!$V$1461:$V$1462,"&gt;="&amp;E3577,'PO detail'!$V$1461:$V$1462,"&lt;"&amp;A3577)</x:f>
        <x:v>0</x:v>
      </x:c>
      <x:c r="K3577" s="7" t="n">
        <x:f>SUMIFS('PO detail'!$Y$1461:$Y$1462,'PO detail'!$V$1461:$V$1462,"&gt;="&amp;E3577,'PO detail'!$V$1461:$V$1462,"&lt;"&amp;A3577)</x:f>
        <x:v>0</x:v>
      </x:c>
      <x:c r="L3577" s="7" t="n">
        <x:f>'Inventory detail'!F199*Summary!$K$5*(A3577-E3577)/Summary!$K$6</x:f>
        <x:v>1374.9486652977412</x:v>
      </x:c>
      <x:c r="M3577" s="7" t="n">
        <x:f>MAX(0,H3577-L3577)</x:f>
        <x:v>0</x:v>
      </x:c>
      <x:c r="N3577" s="7" t="n">
        <x:f>MAX(0,L3577-H3577)</x:f>
        <x:v>1374.9486652977412</x:v>
      </x:c>
      <x:c r="O3577" s="7" t="n">
        <x:f>MAX(0,F3577+I3577-N3577)</x:f>
        <x:v>0</x:v>
      </x:c>
      <x:c r="P3577" s="7" t="n">
        <x:f>MAX(0,N3577-F3577-I3577)</x:f>
        <x:v>1300.6160164271046</x:v>
      </x:c>
      <x:c r="Q3577" s="7" t="n">
        <x:f>MAX(0,G3577+J3577-P3577)</x:f>
        <x:v>8699.383983572896</x:v>
      </x:c>
      <x:c r="R3577" s="7" t="n">
        <x:f>M3577+MAX(0,K3577-MAX(0,P3577-G3577-J3577))</x:f>
        <x:v>0</x:v>
      </x:c>
      <x:c r="S3577" s="7" t="n">
        <x:f>SUM(O3577,Q3577,R3577)</x:f>
        <x:v>8699.383983572896</x:v>
      </x:c>
      <x:c r="T3577" s="14" t="n">
        <x:f>'Inventory detail'!T199</x:f>
        <x:v>0.013500000000000002</x:v>
      </x:c>
      <x:c r="U3577" s="14" t="n">
        <x:f>'Inventory detail'!U199</x:f>
        <x:v>0.014849999999999999</x:v>
      </x:c>
      <x:c r="V3577" s="9" t="n">
        <x:f>O3577*T3577</x:f>
        <x:v>0</x:v>
      </x:c>
      <x:c r="W3577" s="9" t="n">
        <x:f>Q3577*T3577</x:f>
        <x:v>117.44168377823411</x:v>
      </x:c>
      <x:c r="X3577" s="9" t="n">
        <x:f>R3577*T3577</x:f>
        <x:v>0</x:v>
      </x:c>
      <x:c r="Y3577" s="9" t="n">
        <x:f>S3577*T3577</x:f>
        <x:v>117.44168377823411</x:v>
      </x:c>
      <x:c r="Z3577" s="9" t="n">
        <x:f>IF(ISNUMBER(U3577),S3577*(U3577-T3577),"n.a.")</x:f>
        <x:v>11.744168377823383</x:v>
      </x:c>
      <x:c r="AA3577" s="9" t="n">
        <x:f>IF(ISNUMBER(U3577),Y3577,0)</x:f>
        <x:v>117.44168377823411</x:v>
      </x:c>
      <x:c r="AB3577" s="7" t="n">
        <x:f>MAX(0,L3577-SUM(F3577:K3577))</x:f>
        <x:v>0</x:v>
      </x:c>
    </x:row>
    <x:row r="3578" ht="22" customHeight="1">
      <x:c r="A3578" s="18" t="n">
        <x:f>Summary!F$41</x:f>
        <x:v>46419</x:v>
      </x:c>
      <x:c r="B3578" s="2" t="str">
        <x:f>'Inventory detail'!A200</x:f>
        <x:v>POUC</x:v>
      </x:c>
      <x:c r="C3578" s="2" t="str">
        <x:f>'Inventory detail'!B200</x:f>
        <x:v>10</x:v>
      </x:c>
      <x:c r="D3578" s="2" t="str">
        <x:f>'Inventory detail'!C200</x:f>
        <x:v>XLMEN3</x:v>
      </x:c>
      <x:c r="E3578" s="10" t="n">
        <x:f>A2452</x:f>
        <x:v>46388</x:v>
      </x:c>
      <x:c r="F3578" s="7" t="n">
        <x:f>O2452</x:f>
        <x:v>0</x:v>
      </x:c>
      <x:c r="G3578" s="7" t="n">
        <x:f>Q2452</x:f>
        <x:v>6220.337741273101</x:v>
      </x:c>
      <x:c r="H3578" s="7" t="n">
        <x:f>R2452</x:f>
        <x:v>0</x:v>
      </x:c>
      <x:c r="I3578" s="7" t="n">
        <x:f>SUMIFS('PO detail'!$W$1613:$W$1615,'PO detail'!$V$1613:$V$1615,"&gt;="&amp;E3578,'PO detail'!$V$1613:$V$1615,"&lt;"&amp;A3578)</x:f>
        <x:v>0</x:v>
      </x:c>
      <x:c r="J3578" s="7" t="n">
        <x:f>SUMIFS('PO detail'!$X$1613:$X$1615,'PO detail'!$V$1613:$V$1615,"&gt;="&amp;E3578,'PO detail'!$V$1613:$V$1615,"&lt;"&amp;A3578)</x:f>
        <x:v>0</x:v>
      </x:c>
      <x:c r="K3578" s="7" t="n">
        <x:f>SUMIFS('PO detail'!$Y$1613:$Y$1615,'PO detail'!$V$1613:$V$1615,"&gt;="&amp;E3578,'PO detail'!$V$1613:$V$1615,"&lt;"&amp;A3578)</x:f>
        <x:v>0</x:v>
      </x:c>
      <x:c r="L3578" s="7" t="n">
        <x:f>'Inventory detail'!F200*Summary!$K$5*(A3578-E3578)/Summary!$K$6</x:f>
        <x:v>1357.970595482546</x:v>
      </x:c>
      <x:c r="M3578" s="7" t="n">
        <x:f>MAX(0,H3578-L3578)</x:f>
        <x:v>0</x:v>
      </x:c>
      <x:c r="N3578" s="7" t="n">
        <x:f>MAX(0,L3578-H3578)</x:f>
        <x:v>1357.970595482546</x:v>
      </x:c>
      <x:c r="O3578" s="7" t="n">
        <x:f>MAX(0,F3578+I3578-N3578)</x:f>
        <x:v>0</x:v>
      </x:c>
      <x:c r="P3578" s="7" t="n">
        <x:f>MAX(0,N3578-F3578-I3578)</x:f>
        <x:v>1357.970595482546</x:v>
      </x:c>
      <x:c r="Q3578" s="7" t="n">
        <x:f>MAX(0,G3578+J3578-P3578)</x:f>
        <x:v>4862.367145790555</x:v>
      </x:c>
      <x:c r="R3578" s="7" t="n">
        <x:f>M3578+MAX(0,K3578-MAX(0,P3578-G3578-J3578))</x:f>
        <x:v>0</x:v>
      </x:c>
      <x:c r="S3578" s="7" t="n">
        <x:f>SUM(O3578,Q3578,R3578)</x:f>
        <x:v>4862.367145790555</x:v>
      </x:c>
      <x:c r="T3578" s="14" t="n">
        <x:f>'Inventory detail'!T200</x:f>
        <x:v>0.0978</x:v>
      </x:c>
      <x:c r="U3578" s="14" t="n">
        <x:f>'Inventory detail'!U200</x:f>
        <x:v>0.10658999999999999</x:v>
      </x:c>
      <x:c r="V3578" s="9" t="n">
        <x:f>O3578*T3578</x:f>
        <x:v>0</x:v>
      </x:c>
      <x:c r="W3578" s="9" t="n">
        <x:f>Q3578*T3578</x:f>
        <x:v>475.53950685831626</x:v>
      </x:c>
      <x:c r="X3578" s="9" t="n">
        <x:f>R3578*T3578</x:f>
        <x:v>0</x:v>
      </x:c>
      <x:c r="Y3578" s="9" t="n">
        <x:f>S3578*T3578</x:f>
        <x:v>475.53950685831626</x:v>
      </x:c>
      <x:c r="Z3578" s="9" t="n">
        <x:f>IF(ISNUMBER(U3578),S3578*(U3578-T3578),"n.a.")</x:f>
        <x:v>42.74020721149894</x:v>
      </x:c>
      <x:c r="AA3578" s="9" t="n">
        <x:f>IF(ISNUMBER(U3578),Y3578,0)</x:f>
        <x:v>475.53950685831626</x:v>
      </x:c>
      <x:c r="AB3578" s="7" t="n">
        <x:f>MAX(0,L3578-SUM(F3578:K3578))</x:f>
        <x:v>0</x:v>
      </x:c>
    </x:row>
    <x:row r="3579" ht="22" customHeight="1">
      <x:c r="A3579" s="18" t="n">
        <x:f>Summary!F$41</x:f>
        <x:v>46419</x:v>
      </x:c>
      <x:c r="B3579" s="2" t="str">
        <x:f>'Inventory detail'!A201</x:f>
        <x:v>POUC</x:v>
      </x:c>
      <x:c r="C3579" s="2" t="str">
        <x:f>'Inventory detail'!B201</x:f>
        <x:v>60</x:v>
      </x:c>
      <x:c r="D3579" s="2" t="str">
        <x:f>'Inventory detail'!C201</x:f>
        <x:v>MIL7</x:v>
      </x:c>
      <x:c r="E3579" s="10" t="n">
        <x:f>A2453</x:f>
        <x:v>46388</x:v>
      </x:c>
      <x:c r="F3579" s="7" t="n">
        <x:f>O2453</x:f>
        <x:v>0</x:v>
      </x:c>
      <x:c r="G3579" s="7" t="n">
        <x:f>Q2453</x:f>
        <x:v>7735.309075975359</x:v>
      </x:c>
      <x:c r="H3579" s="7" t="n">
        <x:f>R2453</x:f>
        <x:v>0</x:v>
      </x:c>
      <x:c r="I3579" s="7" t="n">
        <x:f>SUMIFS('PO detail'!$W$1813:$W$1814,'PO detail'!$V$1813:$V$1814,"&gt;="&amp;E3579,'PO detail'!$V$1813:$V$1814,"&lt;"&amp;A3579)</x:f>
        <x:v>0</x:v>
      </x:c>
      <x:c r="J3579" s="7" t="n">
        <x:f>SUMIFS('PO detail'!$X$1813:$X$1814,'PO detail'!$V$1813:$V$1814,"&gt;="&amp;E3579,'PO detail'!$V$1813:$V$1814,"&lt;"&amp;A3579)</x:f>
        <x:v>0</x:v>
      </x:c>
      <x:c r="K3579" s="7" t="n">
        <x:f>SUMIFS('PO detail'!$Y$1813:$Y$1814,'PO detail'!$V$1813:$V$1814,"&gt;="&amp;E3579,'PO detail'!$V$1813:$V$1814,"&lt;"&amp;A3579)</x:f>
        <x:v>0</x:v>
      </x:c>
      <x:c r="L3579" s="7" t="n">
        <x:f>'Inventory detail'!F201*Summary!$K$5*(A3579-E3579)/Summary!$K$6</x:f>
        <x:v>1315.540698151951</x:v>
      </x:c>
      <x:c r="M3579" s="7" t="n">
        <x:f>MAX(0,H3579-L3579)</x:f>
        <x:v>0</x:v>
      </x:c>
      <x:c r="N3579" s="7" t="n">
        <x:f>MAX(0,L3579-H3579)</x:f>
        <x:v>1315.540698151951</x:v>
      </x:c>
      <x:c r="O3579" s="7" t="n">
        <x:f>MAX(0,F3579+I3579-N3579)</x:f>
        <x:v>0</x:v>
      </x:c>
      <x:c r="P3579" s="7" t="n">
        <x:f>MAX(0,N3579-F3579-I3579)</x:f>
        <x:v>1315.540698151951</x:v>
      </x:c>
      <x:c r="Q3579" s="7" t="n">
        <x:f>MAX(0,G3579+J3579-P3579)</x:f>
        <x:v>6419.768377823408</x:v>
      </x:c>
      <x:c r="R3579" s="7" t="n">
        <x:f>M3579+MAX(0,K3579-MAX(0,P3579-G3579-J3579))</x:f>
        <x:v>0</x:v>
      </x:c>
      <x:c r="S3579" s="7" t="n">
        <x:f>SUM(O3579,Q3579,R3579)</x:f>
        <x:v>6419.768377823408</x:v>
      </x:c>
      <x:c r="T3579" s="14" t="n">
        <x:f>'Inventory detail'!T201</x:f>
        <x:v>0.0106</x:v>
      </x:c>
      <x:c r="U3579" s="14" t="n">
        <x:f>'Inventory detail'!U201</x:f>
        <x:v>0.011715</x:v>
      </x:c>
      <x:c r="V3579" s="9" t="n">
        <x:f>O3579*T3579</x:f>
        <x:v>0</x:v>
      </x:c>
      <x:c r="W3579" s="9" t="n">
        <x:f>Q3579*T3579</x:f>
        <x:v>68.04954480492812</x:v>
      </x:c>
      <x:c r="X3579" s="9" t="n">
        <x:f>R3579*T3579</x:f>
        <x:v>0</x:v>
      </x:c>
      <x:c r="Y3579" s="9" t="n">
        <x:f>S3579*T3579</x:f>
        <x:v>68.04954480492812</x:v>
      </x:c>
      <x:c r="Z3579" s="9" t="n">
        <x:f>IF(ISNUMBER(U3579),S3579*(U3579-T3579),"n.a.")</x:f>
        <x:v>7.158041741273098</x:v>
      </x:c>
      <x:c r="AA3579" s="9" t="n">
        <x:f>IF(ISNUMBER(U3579),Y3579,0)</x:f>
        <x:v>68.04954480492812</x:v>
      </x:c>
      <x:c r="AB3579" s="7" t="n">
        <x:f>MAX(0,L3579-SUM(F3579:K3579))</x:f>
        <x:v>0</x:v>
      </x:c>
    </x:row>
    <x:row r="3580" ht="22" customHeight="1">
      <x:c r="A3580" s="18" t="n">
        <x:f>Summary!F$41</x:f>
        <x:v>46419</x:v>
      </x:c>
      <x:c r="B3580" s="2" t="str">
        <x:f>'Inventory detail'!A202</x:f>
        <x:v>POUC</x:v>
      </x:c>
      <x:c r="C3580" s="2" t="str">
        <x:f>'Inventory detail'!B202</x:f>
        <x:v>60</x:v>
      </x:c>
      <x:c r="D3580" s="2" t="str">
        <x:f>'Inventory detail'!C202</x:f>
        <x:v>LMEN3</x:v>
      </x:c>
      <x:c r="E3580" s="10" t="n">
        <x:f>A2454</x:f>
        <x:v>46388</x:v>
      </x:c>
      <x:c r="F3580" s="7" t="n">
        <x:f>O2454</x:f>
        <x:v>2558.3254209445595</x:v>
      </x:c>
      <x:c r="G3580" s="7" t="n">
        <x:f>Q2454</x:f>
        <x:v>2000</x:v>
      </x:c>
      <x:c r="H3580" s="7" t="n">
        <x:f>R2454</x:f>
        <x:v>0</x:v>
      </x:c>
      <x:c r="I3580" s="7" t="n">
        <x:f>SUMIFS('PO detail'!$W$1787:$W$1790,'PO detail'!$V$1787:$V$1790,"&gt;="&amp;E3580,'PO detail'!$V$1787:$V$1790,"&lt;"&amp;A3580)</x:f>
        <x:v>0</x:v>
      </x:c>
      <x:c r="J3580" s="7" t="n">
        <x:f>SUMIFS('PO detail'!$X$1787:$X$1790,'PO detail'!$V$1787:$V$1790,"&gt;="&amp;E3580,'PO detail'!$V$1787:$V$1790,"&lt;"&amp;A3580)</x:f>
        <x:v>0</x:v>
      </x:c>
      <x:c r="K3580" s="7" t="n">
        <x:f>SUMIFS('PO detail'!$Y$1787:$Y$1790,'PO detail'!$V$1787:$V$1790,"&gt;="&amp;E3580,'PO detail'!$V$1787:$V$1790,"&lt;"&amp;A3580)</x:f>
        <x:v>0</x:v>
      </x:c>
      <x:c r="L3580" s="7" t="n">
        <x:f>'Inventory detail'!F202*Summary!$K$5*(A3580-E3580)/Summary!$K$6</x:f>
        <x:v>1307.046570841889</x:v>
      </x:c>
      <x:c r="M3580" s="7" t="n">
        <x:f>MAX(0,H3580-L3580)</x:f>
        <x:v>0</x:v>
      </x:c>
      <x:c r="N3580" s="7" t="n">
        <x:f>MAX(0,L3580-H3580)</x:f>
        <x:v>1307.046570841889</x:v>
      </x:c>
      <x:c r="O3580" s="7" t="n">
        <x:f>MAX(0,F3580+I3580-N3580)</x:f>
        <x:v>1251.2788501026705</x:v>
      </x:c>
      <x:c r="P3580" s="7" t="n">
        <x:f>MAX(0,N3580-F3580-I3580)</x:f>
        <x:v>0</x:v>
      </x:c>
      <x:c r="Q3580" s="7" t="n">
        <x:f>MAX(0,G3580+J3580-P3580)</x:f>
        <x:v>2000</x:v>
      </x:c>
      <x:c r="R3580" s="7" t="n">
        <x:f>M3580+MAX(0,K3580-MAX(0,P3580-G3580-J3580))</x:f>
        <x:v>0</x:v>
      </x:c>
      <x:c r="S3580" s="7" t="n">
        <x:f>SUM(O3580,Q3580,R3580)</x:f>
        <x:v>3251.2788501026707</x:v>
      </x:c>
      <x:c r="T3580" s="14" t="n">
        <x:f>'Inventory detail'!T202</x:f>
        <x:v>0.0915</x:v>
      </x:c>
      <x:c r="U3580" s="14" t="n">
        <x:f>'Inventory detail'!U202</x:f>
        <x:v>0.099825</x:v>
      </x:c>
      <x:c r="V3580" s="9" t="n">
        <x:f>O3580*T3580</x:f>
        <x:v>114.49201478439434</x:v>
      </x:c>
      <x:c r="W3580" s="9" t="n">
        <x:f>Q3580*T3580</x:f>
        <x:v>183</x:v>
      </x:c>
      <x:c r="X3580" s="9" t="n">
        <x:f>R3580*T3580</x:f>
        <x:v>0</x:v>
      </x:c>
      <x:c r="Y3580" s="9" t="n">
        <x:f>S3580*T3580</x:f>
        <x:v>297.49201478439437</x:v>
      </x:c>
      <x:c r="Z3580" s="9" t="n">
        <x:f>IF(ISNUMBER(U3580),S3580*(U3580-T3580),"n.a.")</x:f>
        <x:v>27.06689642710473</x:v>
      </x:c>
      <x:c r="AA3580" s="9" t="n">
        <x:f>IF(ISNUMBER(U3580),Y3580,0)</x:f>
        <x:v>297.49201478439437</x:v>
      </x:c>
      <x:c r="AB3580" s="7" t="n">
        <x:f>MAX(0,L3580-SUM(F3580:K3580))</x:f>
        <x:v>0</x:v>
      </x:c>
    </x:row>
    <x:row r="3581" ht="22" customHeight="1">
      <x:c r="A3581" s="18" t="n">
        <x:f>Summary!F$41</x:f>
        <x:v>46419</x:v>
      </x:c>
      <x:c r="B3581" s="2" t="str">
        <x:f>'Inventory detail'!A203</x:f>
        <x:v>WIRE</x:v>
      </x:c>
      <x:c r="C3581" s="2" t="str">
        <x:f>'Inventory detail'!B203</x:f>
        <x:v>10</x:v>
      </x:c>
      <x:c r="D3581" s="2" t="str">
        <x:f>'Inventory detail'!C203</x:f>
        <x:v>DL058SIL</x:v>
      </x:c>
      <x:c r="E3581" s="10" t="n">
        <x:f>A2455</x:f>
        <x:v>46388</x:v>
      </x:c>
      <x:c r="F3581" s="7" t="n">
        <x:f>O2455</x:f>
        <x:v>10454.302915811088</x:v>
      </x:c>
      <x:c r="G3581" s="7" t="n">
        <x:f>Q2455</x:f>
        <x:v>0</x:v>
      </x:c>
      <x:c r="H3581" s="7" t="n">
        <x:f>R2455</x:f>
        <x:v>0</x:v>
      </x:c>
      <x:c r="I3581" s="7" t="n">
        <x:f>SUMIFS('PO detail'!$W$1955:$W$1957,'PO detail'!$V$1955:$V$1957,"&gt;="&amp;E3581,'PO detail'!$V$1955:$V$1957,"&lt;"&amp;A3581)</x:f>
        <x:v>0</x:v>
      </x:c>
      <x:c r="J3581" s="7" t="n">
        <x:f>SUMIFS('PO detail'!$X$1955:$X$1957,'PO detail'!$V$1955:$V$1957,"&gt;="&amp;E3581,'PO detail'!$V$1955:$V$1957,"&lt;"&amp;A3581)</x:f>
        <x:v>0</x:v>
      </x:c>
      <x:c r="K3581" s="7" t="n">
        <x:f>SUMIFS('PO detail'!$Y$1955:$Y$1957,'PO detail'!$V$1955:$V$1957,"&gt;="&amp;E3581,'PO detail'!$V$1955:$V$1957,"&lt;"&amp;A3581)</x:f>
        <x:v>0</x:v>
      </x:c>
      <x:c r="L3581" s="7" t="n">
        <x:f>'Inventory detail'!F203*Summary!$K$5*(A3581-E3581)/Summary!$K$6</x:f>
        <x:v>1290.0786858316224</x:v>
      </x:c>
      <x:c r="M3581" s="7" t="n">
        <x:f>MAX(0,H3581-L3581)</x:f>
        <x:v>0</x:v>
      </x:c>
      <x:c r="N3581" s="7" t="n">
        <x:f>MAX(0,L3581-H3581)</x:f>
        <x:v>1290.0786858316224</x:v>
      </x:c>
      <x:c r="O3581" s="7" t="n">
        <x:f>MAX(0,F3581+I3581-N3581)</x:f>
        <x:v>9164.224229979465</x:v>
      </x:c>
      <x:c r="P3581" s="7" t="n">
        <x:f>MAX(0,N3581-F3581-I3581)</x:f>
        <x:v>0</x:v>
      </x:c>
      <x:c r="Q3581" s="7" t="n">
        <x:f>MAX(0,G3581+J3581-P3581)</x:f>
        <x:v>0</x:v>
      </x:c>
      <x:c r="R3581" s="7" t="n">
        <x:f>M3581+MAX(0,K3581-MAX(0,P3581-G3581-J3581))</x:f>
        <x:v>0</x:v>
      </x:c>
      <x:c r="S3581" s="7" t="n">
        <x:f>SUM(O3581,Q3581,R3581)</x:f>
        <x:v>9164.224229979465</x:v>
      </x:c>
      <x:c r="T3581" s="14" t="n">
        <x:f>'Inventory detail'!T203</x:f>
        <x:v>0.1082</x:v>
      </x:c>
      <x:c r="U3581" s="14" t="n">
        <x:f>'Inventory detail'!U203</x:f>
        <x:v>0.1082</x:v>
      </x:c>
      <x:c r="V3581" s="9" t="n">
        <x:f>O3581*T3581</x:f>
        <x:v>991.5690616837782</x:v>
      </x:c>
      <x:c r="W3581" s="9" t="n">
        <x:f>Q3581*T3581</x:f>
        <x:v>0</x:v>
      </x:c>
      <x:c r="X3581" s="9" t="n">
        <x:f>R3581*T3581</x:f>
        <x:v>0</x:v>
      </x:c>
      <x:c r="Y3581" s="9" t="n">
        <x:f>S3581*T3581</x:f>
        <x:v>991.5690616837782</x:v>
      </x:c>
      <x:c r="Z3581" s="9" t="n">
        <x:f>IF(ISNUMBER(U3581),S3581*(U3581-T3581),"n.a.")</x:f>
        <x:v>0</x:v>
      </x:c>
      <x:c r="AA3581" s="9" t="n">
        <x:f>IF(ISNUMBER(U3581),Y3581,0)</x:f>
        <x:v>991.5690616837782</x:v>
      </x:c>
      <x:c r="AB3581" s="7" t="n">
        <x:f>MAX(0,L3581-SUM(F3581:K3581))</x:f>
        <x:v>0</x:v>
      </x:c>
    </x:row>
    <x:row r="3582" ht="22" customHeight="1">
      <x:c r="A3582" s="18" t="n">
        <x:f>Summary!F$41</x:f>
        <x:v>46419</x:v>
      </x:c>
      <x:c r="B3582" s="2" t="str">
        <x:f>'Inventory detail'!A204</x:f>
        <x:v>POUC</x:v>
      </x:c>
      <x:c r="C3582" s="2" t="str">
        <x:f>'Inventory detail'!B204</x:f>
        <x:v>10</x:v>
      </x:c>
      <x:c r="D3582" s="2" t="str">
        <x:f>'Inventory detail'!C204</x:f>
        <x:v>JUM5</x:v>
      </x:c>
      <x:c r="E3582" s="10" t="n">
        <x:f>A2456</x:f>
        <x:v>46388</x:v>
      </x:c>
      <x:c r="F3582" s="7" t="n">
        <x:f>O2456</x:f>
        <x:v>0</x:v>
      </x:c>
      <x:c r="G3582" s="7" t="n">
        <x:f>Q2456</x:f>
        <x:v>10000</x:v>
      </x:c>
      <x:c r="H3582" s="7" t="n">
        <x:f>R2456</x:f>
        <x:v>10396.313100616017</x:v>
      </x:c>
      <x:c r="I3582" s="7" t="n">
        <x:f>SUMIFS('PO detail'!$W$1474:$W$1474,'PO detail'!$V$1474:$V$1474,"&gt;="&amp;E3582,'PO detail'!$V$1474:$V$1474,"&lt;"&amp;A3582)</x:f>
        <x:v>0</x:v>
      </x:c>
      <x:c r="J3582" s="7" t="n">
        <x:f>SUMIFS('PO detail'!$X$1474:$X$1474,'PO detail'!$V$1474:$V$1474,"&gt;="&amp;E3582,'PO detail'!$V$1474:$V$1474,"&lt;"&amp;A3582)</x:f>
        <x:v>0</x:v>
      </x:c>
      <x:c r="K3582" s="7" t="n">
        <x:f>SUMIFS('PO detail'!$Y$1474:$Y$1474,'PO detail'!$V$1474:$V$1474,"&gt;="&amp;E3582,'PO detail'!$V$1474:$V$1474,"&lt;"&amp;A3582)</x:f>
        <x:v>0</x:v>
      </x:c>
      <x:c r="L3582" s="7" t="n">
        <x:f>'Inventory detail'!F204*Summary!$K$5*(A3582-E3582)/Summary!$K$6</x:f>
        <x:v>1256.122546201232</x:v>
      </x:c>
      <x:c r="M3582" s="7" t="n">
        <x:f>MAX(0,H3582-L3582)</x:f>
        <x:v>9140.190554414785</x:v>
      </x:c>
      <x:c r="N3582" s="7" t="n">
        <x:f>MAX(0,L3582-H3582)</x:f>
        <x:v>0</x:v>
      </x:c>
      <x:c r="O3582" s="7" t="n">
        <x:f>MAX(0,F3582+I3582-N3582)</x:f>
        <x:v>0</x:v>
      </x:c>
      <x:c r="P3582" s="7" t="n">
        <x:f>MAX(0,N3582-F3582-I3582)</x:f>
        <x:v>0</x:v>
      </x:c>
      <x:c r="Q3582" s="7" t="n">
        <x:f>MAX(0,G3582+J3582-P3582)</x:f>
        <x:v>10000</x:v>
      </x:c>
      <x:c r="R3582" s="7" t="n">
        <x:f>M3582+MAX(0,K3582-MAX(0,P3582-G3582-J3582))</x:f>
        <x:v>9140.190554414785</x:v>
      </x:c>
      <x:c r="S3582" s="7" t="n">
        <x:f>SUM(O3582,Q3582,R3582)</x:f>
        <x:v>19140.190554414785</x:v>
      </x:c>
      <x:c r="T3582" s="14" t="n">
        <x:f>'Inventory detail'!T204</x:f>
        <x:v>0.0115</x:v>
      </x:c>
      <x:c r="U3582" s="14" t="n">
        <x:f>'Inventory detail'!U204</x:f>
        <x:v>0.012374999999999999</x:v>
      </x:c>
      <x:c r="V3582" s="9" t="n">
        <x:f>O3582*T3582</x:f>
        <x:v>0</x:v>
      </x:c>
      <x:c r="W3582" s="9" t="n">
        <x:f>Q3582*T3582</x:f>
        <x:v>115</x:v>
      </x:c>
      <x:c r="X3582" s="9" t="n">
        <x:f>R3582*T3582</x:f>
        <x:v>105.11219137577002</x:v>
      </x:c>
      <x:c r="Y3582" s="9" t="n">
        <x:f>S3582*T3582</x:f>
        <x:v>220.11219137577</x:v>
      </x:c>
      <x:c r="Z3582" s="9" t="n">
        <x:f>IF(ISNUMBER(U3582),S3582*(U3582-T3582),"n.a.")</x:f>
        <x:v>16.74766673511292</x:v>
      </x:c>
      <x:c r="AA3582" s="9" t="n">
        <x:f>IF(ISNUMBER(U3582),Y3582,0)</x:f>
        <x:v>220.11219137577</x:v>
      </x:c>
      <x:c r="AB3582" s="7" t="n">
        <x:f>MAX(0,L3582-SUM(F3582:K3582))</x:f>
        <x:v>0</x:v>
      </x:c>
    </x:row>
    <x:row r="3583" ht="22" customHeight="1">
      <x:c r="A3583" s="18" t="n">
        <x:f>Summary!F$41</x:f>
        <x:v>46419</x:v>
      </x:c>
      <x:c r="B3583" s="2" t="str">
        <x:f>'Inventory detail'!A205</x:f>
        <x:v>POUC</x:v>
      </x:c>
      <x:c r="C3583" s="2" t="str">
        <x:f>'Inventory detail'!B205</x:f>
        <x:v>60</x:v>
      </x:c>
      <x:c r="D3583" s="2" t="str">
        <x:f>'Inventory detail'!C205</x:f>
        <x:v>BUS5</x:v>
      </x:c>
      <x:c r="E3583" s="10" t="n">
        <x:f>A2457</x:f>
        <x:v>46388</x:v>
      </x:c>
      <x:c r="F3583" s="7" t="n">
        <x:f>O2457</x:f>
        <x:v>5896.3131006160165</x:v>
      </x:c>
      <x:c r="G3583" s="7" t="n">
        <x:f>Q2457</x:f>
        <x:v>10000</x:v>
      </x:c>
      <x:c r="H3583" s="7" t="n">
        <x:f>R2457</x:f>
        <x:v>0</x:v>
      </x:c>
      <x:c r="I3583" s="7" t="n">
        <x:f>SUMIFS('PO detail'!$W$1728:$W$1729,'PO detail'!$V$1728:$V$1729,"&gt;="&amp;E3583,'PO detail'!$V$1728:$V$1729,"&lt;"&amp;A3583)</x:f>
        <x:v>0</x:v>
      </x:c>
      <x:c r="J3583" s="7" t="n">
        <x:f>SUMIFS('PO detail'!$X$1728:$X$1729,'PO detail'!$V$1728:$V$1729,"&gt;="&amp;E3583,'PO detail'!$V$1728:$V$1729,"&lt;"&amp;A3583)</x:f>
        <x:v>0</x:v>
      </x:c>
      <x:c r="K3583" s="7" t="n">
        <x:f>SUMIFS('PO detail'!$Y$1728:$Y$1729,'PO detail'!$V$1728:$V$1729,"&gt;="&amp;E3583,'PO detail'!$V$1728:$V$1729,"&lt;"&amp;A3583)</x:f>
        <x:v>0</x:v>
      </x:c>
      <x:c r="L3583" s="7" t="n">
        <x:f>'Inventory detail'!F205*Summary!$K$5*(A3583-E3583)/Summary!$K$6</x:f>
        <x:v>1256.122546201232</x:v>
      </x:c>
      <x:c r="M3583" s="7" t="n">
        <x:f>MAX(0,H3583-L3583)</x:f>
        <x:v>0</x:v>
      </x:c>
      <x:c r="N3583" s="7" t="n">
        <x:f>MAX(0,L3583-H3583)</x:f>
        <x:v>1256.122546201232</x:v>
      </x:c>
      <x:c r="O3583" s="7" t="n">
        <x:f>MAX(0,F3583+I3583-N3583)</x:f>
        <x:v>4640.190554414785</x:v>
      </x:c>
      <x:c r="P3583" s="7" t="n">
        <x:f>MAX(0,N3583-F3583-I3583)</x:f>
        <x:v>0</x:v>
      </x:c>
      <x:c r="Q3583" s="7" t="n">
        <x:f>MAX(0,G3583+J3583-P3583)</x:f>
        <x:v>10000</x:v>
      </x:c>
      <x:c r="R3583" s="7" t="n">
        <x:f>M3583+MAX(0,K3583-MAX(0,P3583-G3583-J3583))</x:f>
        <x:v>0</x:v>
      </x:c>
      <x:c r="S3583" s="7" t="n">
        <x:f>SUM(O3583,Q3583,R3583)</x:f>
        <x:v>14640.190554414785</x:v>
      </x:c>
      <x:c r="T3583" s="14" t="n">
        <x:f>'Inventory detail'!T205</x:f>
        <x:v>0.0069</x:v>
      </x:c>
      <x:c r="U3583" s="14" t="n">
        <x:f>'Inventory detail'!U205</x:f>
        <x:v>0.00759</x:v>
      </x:c>
      <x:c r="V3583" s="9" t="n">
        <x:f>O3583*T3583</x:f>
        <x:v>32.017314825462016</x:v>
      </x:c>
      <x:c r="W3583" s="9" t="n">
        <x:f>Q3583*T3583</x:f>
        <x:v>69</x:v>
      </x:c>
      <x:c r="X3583" s="9" t="n">
        <x:f>R3583*T3583</x:f>
        <x:v>0</x:v>
      </x:c>
      <x:c r="Y3583" s="9" t="n">
        <x:f>S3583*T3583</x:f>
        <x:v>101.01731482546201</x:v>
      </x:c>
      <x:c r="Z3583" s="9" t="n">
        <x:f>IF(ISNUMBER(U3583),S3583*(U3583-T3583),"n.a.")</x:f>
        <x:v>10.101731482546208</x:v>
      </x:c>
      <x:c r="AA3583" s="9" t="n">
        <x:f>IF(ISNUMBER(U3583),Y3583,0)</x:f>
        <x:v>101.01731482546201</x:v>
      </x:c>
      <x:c r="AB3583" s="7" t="n">
        <x:f>MAX(0,L3583-SUM(F3583:K3583))</x:f>
        <x:v>0</x:v>
      </x:c>
    </x:row>
    <x:row r="3584" ht="22" customHeight="1">
      <x:c r="A3584" s="18" t="n">
        <x:f>Summary!F$41</x:f>
        <x:v>46419</x:v>
      </x:c>
      <x:c r="B3584" s="2" t="str">
        <x:f>'Inventory detail'!A206</x:f>
        <x:v>COIL</x:v>
      </x:c>
      <x:c r="C3584" s="2" t="str">
        <x:f>'Inventory detail'!B206</x:f>
        <x:v>60</x:v>
      </x:c>
      <x:c r="D3584" s="2" t="str">
        <x:f>'Inventory detail'!C206</x:f>
        <x:v>6BLK36-4</x:v>
      </x:c>
      <x:c r="E3584" s="10" t="n">
        <x:f>A2458</x:f>
        <x:v>46388</x:v>
      </x:c>
      <x:c r="F3584" s="7" t="n">
        <x:f>O2458</x:f>
        <x:v>1842.2905954825455</x:v>
      </x:c>
      <x:c r="G3584" s="7" t="n">
        <x:f>Q2458</x:f>
        <x:v>0</x:v>
      </x:c>
      <x:c r="H3584" s="7" t="n">
        <x:f>R2458</x:f>
        <x:v>0</x:v>
      </x:c>
      <x:c r="I3584" s="7" t="n">
        <x:f>SUMIFS('PO detail'!$W$1343:$W$1351,'PO detail'!$V$1343:$V$1351,"&gt;="&amp;E3584,'PO detail'!$V$1343:$V$1351,"&lt;"&amp;A3584)</x:f>
        <x:v>0</x:v>
      </x:c>
      <x:c r="J3584" s="7" t="n">
        <x:f>SUMIFS('PO detail'!$X$1343:$X$1351,'PO detail'!$V$1343:$V$1351,"&gt;="&amp;E3584,'PO detail'!$V$1343:$V$1351,"&lt;"&amp;A3584)</x:f>
        <x:v>0</x:v>
      </x:c>
      <x:c r="K3584" s="7" t="n">
        <x:f>SUMIFS('PO detail'!$Y$1343:$Y$1351,'PO detail'!$V$1343:$V$1351,"&gt;="&amp;E3584,'PO detail'!$V$1343:$V$1351,"&lt;"&amp;A3584)</x:f>
        <x:v>0</x:v>
      </x:c>
      <x:c r="L3584" s="7" t="n">
        <x:f>'Inventory detail'!F206*Summary!$K$5*(A3584-E3584)/Summary!$K$6</x:f>
        <x:v>1239.1546611909653</x:v>
      </x:c>
      <x:c r="M3584" s="7" t="n">
        <x:f>MAX(0,H3584-L3584)</x:f>
        <x:v>0</x:v>
      </x:c>
      <x:c r="N3584" s="7" t="n">
        <x:f>MAX(0,L3584-H3584)</x:f>
        <x:v>1239.1546611909653</x:v>
      </x:c>
      <x:c r="O3584" s="7" t="n">
        <x:f>MAX(0,F3584+I3584-N3584)</x:f>
        <x:v>603.1359342915803</x:v>
      </x:c>
      <x:c r="P3584" s="7" t="n">
        <x:f>MAX(0,N3584-F3584-I3584)</x:f>
        <x:v>0</x:v>
      </x:c>
      <x:c r="Q3584" s="7" t="n">
        <x:f>MAX(0,G3584+J3584-P3584)</x:f>
        <x:v>0</x:v>
      </x:c>
      <x:c r="R3584" s="7" t="n">
        <x:f>M3584+MAX(0,K3584-MAX(0,P3584-G3584-J3584))</x:f>
        <x:v>0</x:v>
      </x:c>
      <x:c r="S3584" s="7" t="n">
        <x:f>SUM(O3584,Q3584,R3584)</x:f>
        <x:v>603.1359342915803</x:v>
      </x:c>
      <x:c r="T3584" s="14" t="n">
        <x:f>'Inventory detail'!T206</x:f>
        <x:v>0.1099</x:v>
      </x:c>
      <x:c r="U3584" s="14" t="n">
        <x:f>'Inventory detail'!U206</x:f>
        <x:v>0.107627</x:v>
      </x:c>
      <x:c r="V3584" s="9" t="n">
        <x:f>O3584*T3584</x:f>
        <x:v>66.28463917864467</x:v>
      </x:c>
      <x:c r="W3584" s="9" t="n">
        <x:f>Q3584*T3584</x:f>
        <x:v>0</x:v>
      </x:c>
      <x:c r="X3584" s="9" t="n">
        <x:f>R3584*T3584</x:f>
        <x:v>0</x:v>
      </x:c>
      <x:c r="Y3584" s="9" t="n">
        <x:f>S3584*T3584</x:f>
        <x:v>66.28463917864467</x:v>
      </x:c>
      <x:c r="Z3584" s="9" t="n">
        <x:f>IF(ISNUMBER(U3584),S3584*(U3584-T3584),"n.a.")</x:f>
        <x:v>-1.3709279786447603</x:v>
      </x:c>
      <x:c r="AA3584" s="9" t="n">
        <x:f>IF(ISNUMBER(U3584),Y3584,0)</x:f>
        <x:v>66.28463917864467</x:v>
      </x:c>
      <x:c r="AB3584" s="7" t="n">
        <x:f>MAX(0,L3584-SUM(F3584:K3584))</x:f>
        <x:v>0</x:v>
      </x:c>
    </x:row>
    <x:row r="3585" ht="22" customHeight="1">
      <x:c r="A3585" s="18" t="n">
        <x:f>Summary!F$41</x:f>
        <x:v>46419</x:v>
      </x:c>
      <x:c r="B3585" s="2" t="str">
        <x:f>'Inventory detail'!A207</x:f>
        <x:v>POUC</x:v>
      </x:c>
      <x:c r="C3585" s="2" t="str">
        <x:f>'Inventory detail'!B207</x:f>
        <x:v>10</x:v>
      </x:c>
      <x:c r="D3585" s="2" t="str">
        <x:f>'Inventory detail'!C207</x:f>
        <x:v>LMEN7</x:v>
      </x:c>
      <x:c r="E3585" s="10" t="n">
        <x:f>A2459</x:f>
        <x:v>46388</x:v>
      </x:c>
      <x:c r="F3585" s="7" t="n">
        <x:f>O2459</x:f>
        <x:v>0</x:v>
      </x:c>
      <x:c r="G3585" s="7" t="n">
        <x:f>Q2459</x:f>
        <x:v>4665.3069404517455</x:v>
      </x:c>
      <x:c r="H3585" s="7" t="n">
        <x:f>R2459</x:f>
        <x:v>0</x:v>
      </x:c>
      <x:c r="I3585" s="7" t="n">
        <x:f>SUMIFS('PO detail'!$W$1535:$W$1539,'PO detail'!$V$1535:$V$1539,"&gt;="&amp;E3585,'PO detail'!$V$1535:$V$1539,"&lt;"&amp;A3585)</x:f>
        <x:v>0</x:v>
      </x:c>
      <x:c r="J3585" s="7" t="n">
        <x:f>SUMIFS('PO detail'!$X$1535:$X$1539,'PO detail'!$V$1535:$V$1539,"&gt;="&amp;E3585,'PO detail'!$V$1535:$V$1539,"&lt;"&amp;A3585)</x:f>
        <x:v>0</x:v>
      </x:c>
      <x:c r="K3585" s="7" t="n">
        <x:f>SUMIFS('PO detail'!$Y$1535:$Y$1539,'PO detail'!$V$1535:$V$1539,"&gt;="&amp;E3585,'PO detail'!$V$1535:$V$1539,"&lt;"&amp;A3585)</x:f>
        <x:v>0</x:v>
      </x:c>
      <x:c r="L3585" s="7" t="n">
        <x:f>'Inventory detail'!F207*Summary!$K$5*(A3585-E3585)/Summary!$K$6</x:f>
        <x:v>1230.6605338809034</x:v>
      </x:c>
      <x:c r="M3585" s="7" t="n">
        <x:f>MAX(0,H3585-L3585)</x:f>
        <x:v>0</x:v>
      </x:c>
      <x:c r="N3585" s="7" t="n">
        <x:f>MAX(0,L3585-H3585)</x:f>
        <x:v>1230.6605338809034</x:v>
      </x:c>
      <x:c r="O3585" s="7" t="n">
        <x:f>MAX(0,F3585+I3585-N3585)</x:f>
        <x:v>0</x:v>
      </x:c>
      <x:c r="P3585" s="7" t="n">
        <x:f>MAX(0,N3585-F3585-I3585)</x:f>
        <x:v>1230.6605338809034</x:v>
      </x:c>
      <x:c r="Q3585" s="7" t="n">
        <x:f>MAX(0,G3585+J3585-P3585)</x:f>
        <x:v>3434.6464065708424</x:v>
      </x:c>
      <x:c r="R3585" s="7" t="n">
        <x:f>M3585+MAX(0,K3585-MAX(0,P3585-G3585-J3585))</x:f>
        <x:v>0</x:v>
      </x:c>
      <x:c r="S3585" s="7" t="n">
        <x:f>SUM(O3585,Q3585,R3585)</x:f>
        <x:v>3434.6464065708424</x:v>
      </x:c>
      <x:c r="T3585" s="14" t="n">
        <x:f>'Inventory detail'!T207</x:f>
        <x:v>0.20170000000000002</x:v>
      </x:c>
      <x:c r="U3585" s="14" t="n">
        <x:f>'Inventory detail'!U207</x:f>
        <x:v>0.21977999999999998</x:v>
      </x:c>
      <x:c r="V3585" s="9" t="n">
        <x:f>O3585*T3585</x:f>
        <x:v>0</x:v>
      </x:c>
      <x:c r="W3585" s="9" t="n">
        <x:f>Q3585*T3585</x:f>
        <x:v>692.7681802053389</x:v>
      </x:c>
      <x:c r="X3585" s="9" t="n">
        <x:f>R3585*T3585</x:f>
        <x:v>0</x:v>
      </x:c>
      <x:c r="Y3585" s="9" t="n">
        <x:f>S3585*T3585</x:f>
        <x:v>692.7681802053389</x:v>
      </x:c>
      <x:c r="Z3585" s="9" t="n">
        <x:f>IF(ISNUMBER(U3585),S3585*(U3585-T3585),"n.a.")</x:f>
        <x:v>62.098407030800686</x:v>
      </x:c>
      <x:c r="AA3585" s="9" t="n">
        <x:f>IF(ISNUMBER(U3585),Y3585,0)</x:f>
        <x:v>692.7681802053389</x:v>
      </x:c>
      <x:c r="AB3585" s="7" t="n">
        <x:f>MAX(0,L3585-SUM(F3585:K3585))</x:f>
        <x:v>0</x:v>
      </x:c>
    </x:row>
    <x:row r="3586" ht="22" customHeight="1">
      <x:c r="A3586" s="18" t="n">
        <x:f>Summary!F$41</x:f>
        <x:v>46419</x:v>
      </x:c>
      <x:c r="B3586" s="2" t="str">
        <x:f>'Inventory detail'!A208</x:f>
        <x:v>WIRE</x:v>
      </x:c>
      <x:c r="C3586" s="2" t="str">
        <x:f>'Inventory detail'!B208</x:f>
        <x:v>10</x:v>
      </x:c>
      <x:c r="D3586" s="2" t="str">
        <x:f>'Inventory detail'!C208</x:f>
        <x:v>DL001WHT</x:v>
      </x:c>
      <x:c r="E3586" s="10" t="n">
        <x:f>A2460</x:f>
        <x:v>46388</x:v>
      </x:c>
      <x:c r="F3586" s="7" t="n">
        <x:f>O2460</x:f>
        <x:v>15326.78751540041</x:v>
      </x:c>
      <x:c r="G3586" s="7" t="n">
        <x:f>Q2460</x:f>
        <x:v>0</x:v>
      </x:c>
      <x:c r="H3586" s="7" t="n">
        <x:f>R2460</x:f>
        <x:v>0</x:v>
      </x:c>
      <x:c r="I3586" s="7" t="n">
        <x:f>SUMIFS('PO detail'!$W$1873:$W$1876,'PO detail'!$V$1873:$V$1876,"&gt;="&amp;E3586,'PO detail'!$V$1873:$V$1876,"&lt;"&amp;A3586)</x:f>
        <x:v>0</x:v>
      </x:c>
      <x:c r="J3586" s="7" t="n">
        <x:f>SUMIFS('PO detail'!$X$1873:$X$1876,'PO detail'!$V$1873:$V$1876,"&gt;="&amp;E3586,'PO detail'!$V$1873:$V$1876,"&lt;"&amp;A3586)</x:f>
        <x:v>0</x:v>
      </x:c>
      <x:c r="K3586" s="7" t="n">
        <x:f>SUMIFS('PO detail'!$Y$1873:$Y$1876,'PO detail'!$V$1873:$V$1876,"&gt;="&amp;E3586,'PO detail'!$V$1873:$V$1876,"&lt;"&amp;A3586)</x:f>
        <x:v>0</x:v>
      </x:c>
      <x:c r="L3586" s="7" t="n">
        <x:f>'Inventory detail'!F208*Summary!$K$5*(A3586-E3586)/Summary!$K$6</x:f>
        <x:v>1226.423655030801</x:v>
      </x:c>
      <x:c r="M3586" s="7" t="n">
        <x:f>MAX(0,H3586-L3586)</x:f>
        <x:v>0</x:v>
      </x:c>
      <x:c r="N3586" s="7" t="n">
        <x:f>MAX(0,L3586-H3586)</x:f>
        <x:v>1226.423655030801</x:v>
      </x:c>
      <x:c r="O3586" s="7" t="n">
        <x:f>MAX(0,F3586+I3586-N3586)</x:f>
        <x:v>14100.363860369609</x:v>
      </x:c>
      <x:c r="P3586" s="7" t="n">
        <x:f>MAX(0,N3586-F3586-I3586)</x:f>
        <x:v>0</x:v>
      </x:c>
      <x:c r="Q3586" s="7" t="n">
        <x:f>MAX(0,G3586+J3586-P3586)</x:f>
        <x:v>0</x:v>
      </x:c>
      <x:c r="R3586" s="7" t="n">
        <x:f>M3586+MAX(0,K3586-MAX(0,P3586-G3586-J3586))</x:f>
        <x:v>0</x:v>
      </x:c>
      <x:c r="S3586" s="7" t="n">
        <x:f>SUM(O3586,Q3586,R3586)</x:f>
        <x:v>14100.363860369609</x:v>
      </x:c>
      <x:c r="T3586" s="14" t="n">
        <x:f>'Inventory detail'!T208</x:f>
        <x:v>0.19140000000000001</x:v>
      </x:c>
      <x:c r="U3586" s="14" t="n">
        <x:f>'Inventory detail'!U208</x:f>
        <x:v>0.19140000000000001</x:v>
      </x:c>
      <x:c r="V3586" s="9" t="n">
        <x:f>O3586*T3586</x:f>
        <x:v>2698.8096428747435</x:v>
      </x:c>
      <x:c r="W3586" s="9" t="n">
        <x:f>Q3586*T3586</x:f>
        <x:v>0</x:v>
      </x:c>
      <x:c r="X3586" s="9" t="n">
        <x:f>R3586*T3586</x:f>
        <x:v>0</x:v>
      </x:c>
      <x:c r="Y3586" s="9" t="n">
        <x:f>S3586*T3586</x:f>
        <x:v>2698.8096428747435</x:v>
      </x:c>
      <x:c r="Z3586" s="9" t="n">
        <x:f>IF(ISNUMBER(U3586),S3586*(U3586-T3586),"n.a.")</x:f>
        <x:v>0</x:v>
      </x:c>
      <x:c r="AA3586" s="9" t="n">
        <x:f>IF(ISNUMBER(U3586),Y3586,0)</x:f>
        <x:v>2698.8096428747435</x:v>
      </x:c>
      <x:c r="AB3586" s="7" t="n">
        <x:f>MAX(0,L3586-SUM(F3586:K3586))</x:f>
        <x:v>0</x:v>
      </x:c>
    </x:row>
    <x:row r="3587" ht="22" customHeight="1">
      <x:c r="A3587" s="18" t="n">
        <x:f>Summary!F$41</x:f>
        <x:v>46419</x:v>
      </x:c>
      <x:c r="B3587" s="2" t="str">
        <x:f>'Inventory detail'!A209</x:f>
        <x:v>WIRE</x:v>
      </x:c>
      <x:c r="C3587" s="2" t="str">
        <x:f>'Inventory detail'!B209</x:f>
        <x:v>30</x:v>
      </x:c>
      <x:c r="D3587" s="2" t="str">
        <x:f>'Inventory detail'!C209</x:f>
        <x:v>DL078BLK</x:v>
      </x:c>
      <x:c r="E3587" s="10" t="n">
        <x:f>A2461</x:f>
        <x:v>46388</x:v>
      </x:c>
      <x:c r="F3587" s="7" t="n">
        <x:f>O2461</x:f>
        <x:v>0</x:v>
      </x:c>
      <x:c r="G3587" s="7" t="n">
        <x:f>Q2461</x:f>
        <x:v>0</x:v>
      </x:c>
      <x:c r="H3587" s="7" t="n">
        <x:f>R2461</x:f>
        <x:v>0</x:v>
      </x:c>
      <x:c r="I3587" s="7" t="n">
        <x:f>0</x:f>
        <x:v>0</x:v>
      </x:c>
      <x:c r="J3587" s="7" t="n">
        <x:f>0</x:f>
        <x:v>0</x:v>
      </x:c>
      <x:c r="K3587" s="7" t="n">
        <x:f>0</x:f>
        <x:v>0</x:v>
      </x:c>
      <x:c r="L3587" s="7" t="n">
        <x:f>'Inventory detail'!F209*Summary!$K$5*(A3587-E3587)/Summary!$K$6</x:f>
        <x:v>1222.17659137577</x:v>
      </x:c>
      <x:c r="M3587" s="7" t="n">
        <x:f>MAX(0,H3587-L3587)</x:f>
        <x:v>0</x:v>
      </x:c>
      <x:c r="N3587" s="7" t="n">
        <x:f>MAX(0,L3587-H3587)</x:f>
        <x:v>1222.17659137577</x:v>
      </x:c>
      <x:c r="O3587" s="7" t="n">
        <x:f>MAX(0,F3587+I3587-N3587)</x:f>
        <x:v>0</x:v>
      </x:c>
      <x:c r="P3587" s="7" t="n">
        <x:f>MAX(0,N3587-F3587-I3587)</x:f>
        <x:v>1222.17659137577</x:v>
      </x:c>
      <x:c r="Q3587" s="7" t="n">
        <x:f>MAX(0,G3587+J3587-P3587)</x:f>
        <x:v>0</x:v>
      </x:c>
      <x:c r="R3587" s="7" t="n">
        <x:f>M3587+MAX(0,K3587-MAX(0,P3587-G3587-J3587))</x:f>
        <x:v>0</x:v>
      </x:c>
      <x:c r="S3587" s="7" t="n">
        <x:f>SUM(O3587,Q3587,R3587)</x:f>
        <x:v>0</x:v>
      </x:c>
      <x:c r="T3587" s="14" t="n">
        <x:f>'Inventory detail'!T209</x:f>
        <x:v>0.16329999999999997</x:v>
      </x:c>
      <x:c r="U3587" s="14" t="n">
        <x:f>'Inventory detail'!U209</x:f>
        <x:v>0.16329999999999997</x:v>
      </x:c>
      <x:c r="V3587" s="9" t="n">
        <x:f>O3587*T3587</x:f>
        <x:v>0</x:v>
      </x:c>
      <x:c r="W3587" s="9" t="n">
        <x:f>Q3587*T3587</x:f>
        <x:v>0</x:v>
      </x:c>
      <x:c r="X3587" s="9" t="n">
        <x:f>R3587*T3587</x:f>
        <x:v>0</x:v>
      </x:c>
      <x:c r="Y3587" s="9" t="n">
        <x:f>S3587*T3587</x:f>
        <x:v>0</x:v>
      </x:c>
      <x:c r="Z3587" s="9" t="n">
        <x:f>IF(ISNUMBER(U3587),S3587*(U3587-T3587),"n.a.")</x:f>
        <x:v>0</x:v>
      </x:c>
      <x:c r="AA3587" s="9" t="n">
        <x:f>IF(ISNUMBER(U3587),Y3587,0)</x:f>
        <x:v>0</x:v>
      </x:c>
      <x:c r="AB3587" s="7" t="n">
        <x:f>MAX(0,L3587-SUM(F3587:K3587))</x:f>
        <x:v>1222.17659137577</x:v>
      </x:c>
    </x:row>
    <x:row r="3588" ht="22" customHeight="1">
      <x:c r="A3588" s="18" t="n">
        <x:f>Summary!F$41</x:f>
        <x:v>46419</x:v>
      </x:c>
      <x:c r="B3588" s="2" t="str">
        <x:f>'Inventory detail'!A210</x:f>
        <x:v>WIRE</x:v>
      </x:c>
      <x:c r="C3588" s="2" t="str">
        <x:f>'Inventory detail'!B210</x:f>
        <x:v>10</x:v>
      </x:c>
      <x:c r="D3588" s="2" t="str">
        <x:f>'Inventory detail'!C210</x:f>
        <x:v>DL014GOLD</x:v>
      </x:c>
      <x:c r="E3588" s="10" t="n">
        <x:f>A2462</x:f>
        <x:v>46388</x:v>
      </x:c>
      <x:c r="F3588" s="7" t="n">
        <x:f>O2462</x:f>
        <x:v>24688.323285420945</x:v>
      </x:c>
      <x:c r="G3588" s="7" t="n">
        <x:f>Q2462</x:f>
        <x:v>0</x:v>
      </x:c>
      <x:c r="H3588" s="7" t="n">
        <x:f>R2462</x:f>
        <x:v>0</x:v>
      </x:c>
      <x:c r="I3588" s="7" t="n">
        <x:f>SUMIFS('PO detail'!$W$1899:$W$1901,'PO detail'!$V$1899:$V$1901,"&gt;="&amp;E3588,'PO detail'!$V$1899:$V$1901,"&lt;"&amp;A3588)</x:f>
        <x:v>0</x:v>
      </x:c>
      <x:c r="J3588" s="7" t="n">
        <x:f>SUMIFS('PO detail'!$X$1899:$X$1901,'PO detail'!$V$1899:$V$1901,"&gt;="&amp;E3588,'PO detail'!$V$1899:$V$1901,"&lt;"&amp;A3588)</x:f>
        <x:v>0</x:v>
      </x:c>
      <x:c r="K3588" s="7" t="n">
        <x:f>SUMIFS('PO detail'!$Y$1899:$Y$1901,'PO detail'!$V$1899:$V$1901,"&gt;="&amp;E3588,'PO detail'!$V$1899:$V$1901,"&lt;"&amp;A3588)</x:f>
        <x:v>0</x:v>
      </x:c>
      <x:c r="L3588" s="7" t="n">
        <x:f>'Inventory detail'!F210*Summary!$K$5*(A3588-E3588)/Summary!$K$6</x:f>
        <x:v>1222.166406570842</x:v>
      </x:c>
      <x:c r="M3588" s="7" t="n">
        <x:f>MAX(0,H3588-L3588)</x:f>
        <x:v>0</x:v>
      </x:c>
      <x:c r="N3588" s="7" t="n">
        <x:f>MAX(0,L3588-H3588)</x:f>
        <x:v>1222.166406570842</x:v>
      </x:c>
      <x:c r="O3588" s="7" t="n">
        <x:f>MAX(0,F3588+I3588-N3588)</x:f>
        <x:v>23466.156878850103</x:v>
      </x:c>
      <x:c r="P3588" s="7" t="n">
        <x:f>MAX(0,N3588-F3588-I3588)</x:f>
        <x:v>0</x:v>
      </x:c>
      <x:c r="Q3588" s="7" t="n">
        <x:f>MAX(0,G3588+J3588-P3588)</x:f>
        <x:v>0</x:v>
      </x:c>
      <x:c r="R3588" s="7" t="n">
        <x:f>M3588+MAX(0,K3588-MAX(0,P3588-G3588-J3588))</x:f>
        <x:v>0</x:v>
      </x:c>
      <x:c r="S3588" s="7" t="n">
        <x:f>SUM(O3588,Q3588,R3588)</x:f>
        <x:v>23466.156878850103</x:v>
      </x:c>
      <x:c r="T3588" s="14" t="n">
        <x:f>'Inventory detail'!T210</x:f>
        <x:v>0.0363</x:v>
      </x:c>
      <x:c r="U3588" s="14" t="n">
        <x:f>'Inventory detail'!U210</x:f>
        <x:v>0.0363</x:v>
      </x:c>
      <x:c r="V3588" s="9" t="n">
        <x:f>O3588*T3588</x:f>
        <x:v>851.8214947022587</x:v>
      </x:c>
      <x:c r="W3588" s="9" t="n">
        <x:f>Q3588*T3588</x:f>
        <x:v>0</x:v>
      </x:c>
      <x:c r="X3588" s="9" t="n">
        <x:f>R3588*T3588</x:f>
        <x:v>0</x:v>
      </x:c>
      <x:c r="Y3588" s="9" t="n">
        <x:f>S3588*T3588</x:f>
        <x:v>851.8214947022587</x:v>
      </x:c>
      <x:c r="Z3588" s="9" t="n">
        <x:f>IF(ISNUMBER(U3588),S3588*(U3588-T3588),"n.a.")</x:f>
        <x:v>0</x:v>
      </x:c>
      <x:c r="AA3588" s="9" t="n">
        <x:f>IF(ISNUMBER(U3588),Y3588,0)</x:f>
        <x:v>851.8214947022587</x:v>
      </x:c>
      <x:c r="AB3588" s="7" t="n">
        <x:f>MAX(0,L3588-SUM(F3588:K3588))</x:f>
        <x:v>0</x:v>
      </x:c>
    </x:row>
    <x:row r="3589" ht="22" customHeight="1">
      <x:c r="A3589" s="18" t="n">
        <x:f>Summary!F$41</x:f>
        <x:v>46419</x:v>
      </x:c>
      <x:c r="B3589" s="2" t="str">
        <x:f>'Inventory detail'!A211</x:f>
        <x:v>COIL</x:v>
      </x:c>
      <x:c r="C3589" s="2" t="str">
        <x:f>'Inventory detail'!B211</x:f>
        <x:v>60</x:v>
      </x:c>
      <x:c r="D3589" s="2" t="str">
        <x:f>'Inventory detail'!C211</x:f>
        <x:v>12NAV12-4</x:v>
      </x:c>
      <x:c r="E3589" s="10" t="n">
        <x:f>A2463</x:f>
        <x:v>46388</x:v>
      </x:c>
      <x:c r="F3589" s="7" t="n">
        <x:f>O2463</x:f>
        <x:v>3311.2844353182745</x:v>
      </x:c>
      <x:c r="G3589" s="7" t="n">
        <x:f>Q2463</x:f>
        <x:v>0</x:v>
      </x:c>
      <x:c r="H3589" s="7" t="n">
        <x:f>R2463</x:f>
        <x:v>0</x:v>
      </x:c>
      <x:c r="I3589" s="7" t="n">
        <x:f>SUMIFS('PO detail'!$W$1074:$W$1076,'PO detail'!$V$1074:$V$1076,"&gt;="&amp;E3589,'PO detail'!$V$1074:$V$1076,"&lt;"&amp;A3589)</x:f>
        <x:v>0</x:v>
      </x:c>
      <x:c r="J3589" s="7" t="n">
        <x:f>SUMIFS('PO detail'!$X$1074:$X$1076,'PO detail'!$V$1074:$V$1076,"&gt;="&amp;E3589,'PO detail'!$V$1074:$V$1076,"&lt;"&amp;A3589)</x:f>
        <x:v>0</x:v>
      </x:c>
      <x:c r="K3589" s="7" t="n">
        <x:f>SUMIFS('PO detail'!$Y$1074:$Y$1076,'PO detail'!$V$1074:$V$1076,"&gt;="&amp;E3589,'PO detail'!$V$1074:$V$1076,"&lt;"&amp;A3589)</x:f>
        <x:v>0</x:v>
      </x:c>
      <x:c r="L3589" s="7" t="n">
        <x:f>'Inventory detail'!F211*Summary!$K$5*(A3589-E3589)/Summary!$K$6</x:f>
        <x:v>1213.6926488706367</x:v>
      </x:c>
      <x:c r="M3589" s="7" t="n">
        <x:f>MAX(0,H3589-L3589)</x:f>
        <x:v>0</x:v>
      </x:c>
      <x:c r="N3589" s="7" t="n">
        <x:f>MAX(0,L3589-H3589)</x:f>
        <x:v>1213.6926488706367</x:v>
      </x:c>
      <x:c r="O3589" s="7" t="n">
        <x:f>MAX(0,F3589+I3589-N3589)</x:f>
        <x:v>2097.591786447638</x:v>
      </x:c>
      <x:c r="P3589" s="7" t="n">
        <x:f>MAX(0,N3589-F3589-I3589)</x:f>
        <x:v>0</x:v>
      </x:c>
      <x:c r="Q3589" s="7" t="n">
        <x:f>MAX(0,G3589+J3589-P3589)</x:f>
        <x:v>0</x:v>
      </x:c>
      <x:c r="R3589" s="7" t="n">
        <x:f>M3589+MAX(0,K3589-MAX(0,P3589-G3589-J3589))</x:f>
        <x:v>0</x:v>
      </x:c>
      <x:c r="S3589" s="7" t="n">
        <x:f>SUM(O3589,Q3589,R3589)</x:f>
        <x:v>2097.591786447638</x:v>
      </x:c>
      <x:c r="T3589" s="14" t="n">
        <x:f>'Inventory detail'!T211</x:f>
        <x:v>0.0717</x:v>
      </x:c>
      <x:c r="U3589" s="14" t="n">
        <x:f>'Inventory detail'!U211</x:f>
        <x:v>0.07027800000000001</x:v>
      </x:c>
      <x:c r="V3589" s="9" t="n">
        <x:f>O3589*T3589</x:f>
        <x:v>150.39733108829563</x:v>
      </x:c>
      <x:c r="W3589" s="9" t="n">
        <x:f>Q3589*T3589</x:f>
        <x:v>0</x:v>
      </x:c>
      <x:c r="X3589" s="9" t="n">
        <x:f>R3589*T3589</x:f>
        <x:v>0</x:v>
      </x:c>
      <x:c r="Y3589" s="9" t="n">
        <x:f>S3589*T3589</x:f>
        <x:v>150.39733108829563</x:v>
      </x:c>
      <x:c r="Z3589" s="9" t="n">
        <x:f>IF(ISNUMBER(U3589),S3589*(U3589-T3589),"n.a.")</x:f>
        <x:v>-2.9827755203285258</x:v>
      </x:c>
      <x:c r="AA3589" s="9" t="n">
        <x:f>IF(ISNUMBER(U3589),Y3589,0)</x:f>
        <x:v>150.39733108829563</x:v>
      </x:c>
      <x:c r="AB3589" s="7" t="n">
        <x:f>MAX(0,L3589-SUM(F3589:K3589))</x:f>
        <x:v>0</x:v>
      </x:c>
    </x:row>
    <x:row r="3590" ht="22" customHeight="1">
      <x:c r="A3590" s="18" t="n">
        <x:f>Summary!F$41</x:f>
        <x:v>46419</x:v>
      </x:c>
      <x:c r="B3590" s="2" t="str">
        <x:f>'Inventory detail'!A212</x:f>
        <x:v>COIL</x:v>
      </x:c>
      <x:c r="C3590" s="2" t="str">
        <x:f>'Inventory detail'!B212</x:f>
        <x:v>60</x:v>
      </x:c>
      <x:c r="D3590" s="2" t="str">
        <x:f>'Inventory detail'!C212</x:f>
        <x:v>38BLK12-4</x:v>
      </x:c>
      <x:c r="E3590" s="10" t="n">
        <x:f>A2464</x:f>
        <x:v>46388</x:v>
      </x:c>
      <x:c r="F3590" s="7" t="n">
        <x:f>O2464</x:f>
        <x:v>1657.2895277207394</x:v>
      </x:c>
      <x:c r="G3590" s="7" t="n">
        <x:f>Q2464</x:f>
        <x:v>0</x:v>
      </x:c>
      <x:c r="H3590" s="7" t="n">
        <x:f>R2464</x:f>
        <x:v>0</x:v>
      </x:c>
      <x:c r="I3590" s="7" t="n">
        <x:f>SUMIFS('PO detail'!$W$1308:$W$1314,'PO detail'!$V$1308:$V$1314,"&gt;="&amp;E3590,'PO detail'!$V$1308:$V$1314,"&lt;"&amp;A3590)</x:f>
        <x:v>0</x:v>
      </x:c>
      <x:c r="J3590" s="7" t="n">
        <x:f>SUMIFS('PO detail'!$X$1308:$X$1314,'PO detail'!$V$1308:$V$1314,"&gt;="&amp;E3590,'PO detail'!$V$1308:$V$1314,"&lt;"&amp;A3590)</x:f>
        <x:v>0</x:v>
      </x:c>
      <x:c r="K3590" s="7" t="n">
        <x:f>SUMIFS('PO detail'!$Y$1308:$Y$1314,'PO detail'!$V$1308:$V$1314,"&gt;="&amp;E3590,'PO detail'!$V$1308:$V$1314,"&lt;"&amp;A3590)</x:f>
        <x:v>0</x:v>
      </x:c>
      <x:c r="L3590" s="7" t="n">
        <x:f>'Inventory detail'!F212*Summary!$K$5*(A3590-E3590)/Summary!$K$6</x:f>
        <x:v>1196.7145790554414</x:v>
      </x:c>
      <x:c r="M3590" s="7" t="n">
        <x:f>MAX(0,H3590-L3590)</x:f>
        <x:v>0</x:v>
      </x:c>
      <x:c r="N3590" s="7" t="n">
        <x:f>MAX(0,L3590-H3590)</x:f>
        <x:v>1196.7145790554414</x:v>
      </x:c>
      <x:c r="O3590" s="7" t="n">
        <x:f>MAX(0,F3590+I3590-N3590)</x:f>
        <x:v>460.57494866529805</x:v>
      </x:c>
      <x:c r="P3590" s="7" t="n">
        <x:f>MAX(0,N3590-F3590-I3590)</x:f>
        <x:v>0</x:v>
      </x:c>
      <x:c r="Q3590" s="7" t="n">
        <x:f>MAX(0,G3590+J3590-P3590)</x:f>
        <x:v>0</x:v>
      </x:c>
      <x:c r="R3590" s="7" t="n">
        <x:f>M3590+MAX(0,K3590-MAX(0,P3590-G3590-J3590))</x:f>
        <x:v>0</x:v>
      </x:c>
      <x:c r="S3590" s="7" t="n">
        <x:f>SUM(O3590,Q3590,R3590)</x:f>
        <x:v>460.57494866529805</x:v>
      </x:c>
      <x:c r="T3590" s="14" t="n">
        <x:f>'Inventory detail'!T212</x:f>
        <x:v>0.2779</x:v>
      </x:c>
      <x:c r="U3590" s="14" t="n">
        <x:f>'Inventory detail'!U212</x:f>
        <x:v>0.272272</x:v>
      </x:c>
      <x:c r="V3590" s="9" t="n">
        <x:f>O3590*T3590</x:f>
        <x:v>127.99377823408632</x:v>
      </x:c>
      <x:c r="W3590" s="9" t="n">
        <x:f>Q3590*T3590</x:f>
        <x:v>0</x:v>
      </x:c>
      <x:c r="X3590" s="9" t="n">
        <x:f>R3590*T3590</x:f>
        <x:v>0</x:v>
      </x:c>
      <x:c r="Y3590" s="9" t="n">
        <x:f>S3590*T3590</x:f>
        <x:v>127.99377823408632</x:v>
      </x:c>
      <x:c r="Z3590" s="9" t="n">
        <x:f>IF(ISNUMBER(U3590),S3590*(U3590-T3590),"n.a.")</x:f>
        <x:v>-2.592115811088282</x:v>
      </x:c>
      <x:c r="AA3590" s="9" t="n">
        <x:f>IF(ISNUMBER(U3590),Y3590,0)</x:f>
        <x:v>127.99377823408632</x:v>
      </x:c>
      <x:c r="AB3590" s="7" t="n">
        <x:f>MAX(0,L3590-SUM(F3590:K3590))</x:f>
        <x:v>0</x:v>
      </x:c>
    </x:row>
    <x:row r="3591" ht="22" customHeight="1">
      <x:c r="A3591" s="18" t="n">
        <x:f>Summary!F$41</x:f>
        <x:v>46419</x:v>
      </x:c>
      <x:c r="B3591" s="2" t="str">
        <x:f>'Inventory detail'!A213</x:f>
        <x:v>WIRE</x:v>
      </x:c>
      <x:c r="C3591" s="2" t="str">
        <x:f>'Inventory detail'!B213</x:f>
        <x:v>10</x:v>
      </x:c>
      <x:c r="D3591" s="2" t="str">
        <x:f>'Inventory detail'!C213</x:f>
        <x:v>DL058GOLD</x:v>
      </x:c>
      <x:c r="E3591" s="10" t="n">
        <x:f>A2465</x:f>
        <x:v>46388</x:v>
      </x:c>
      <x:c r="F3591" s="7" t="n">
        <x:f>O2465</x:f>
        <x:v>27826.255770020533</x:v>
      </x:c>
      <x:c r="G3591" s="7" t="n">
        <x:f>Q2465</x:f>
        <x:v>0</x:v>
      </x:c>
      <x:c r="H3591" s="7" t="n">
        <x:f>R2465</x:f>
        <x:v>0</x:v>
      </x:c>
      <x:c r="I3591" s="7" t="n">
        <x:f>SUMIFS('PO detail'!$W$1950:$W$1952,'PO detail'!$V$1950:$V$1952,"&gt;="&amp;E3591,'PO detail'!$V$1950:$V$1952,"&lt;"&amp;A3591)</x:f>
        <x:v>0</x:v>
      </x:c>
      <x:c r="J3591" s="7" t="n">
        <x:f>SUMIFS('PO detail'!$X$1950:$X$1952,'PO detail'!$V$1950:$V$1952,"&gt;="&amp;E3591,'PO detail'!$V$1950:$V$1952,"&lt;"&amp;A3591)</x:f>
        <x:v>0</x:v>
      </x:c>
      <x:c r="K3591" s="7" t="n">
        <x:f>SUMIFS('PO detail'!$Y$1950:$Y$1952,'PO detail'!$V$1950:$V$1952,"&gt;="&amp;E3591,'PO detail'!$V$1950:$V$1952,"&lt;"&amp;A3591)</x:f>
        <x:v>0</x:v>
      </x:c>
      <x:c r="L3591" s="7" t="n">
        <x:f>'Inventory detail'!F213*Summary!$K$5*(A3591-E3591)/Summary!$K$6</x:f>
        <x:v>1171.2627515400409</x:v>
      </x:c>
      <x:c r="M3591" s="7" t="n">
        <x:f>MAX(0,H3591-L3591)</x:f>
        <x:v>0</x:v>
      </x:c>
      <x:c r="N3591" s="7" t="n">
        <x:f>MAX(0,L3591-H3591)</x:f>
        <x:v>1171.2627515400409</x:v>
      </x:c>
      <x:c r="O3591" s="7" t="n">
        <x:f>MAX(0,F3591+I3591-N3591)</x:f>
        <x:v>26654.99301848049</x:v>
      </x:c>
      <x:c r="P3591" s="7" t="n">
        <x:f>MAX(0,N3591-F3591-I3591)</x:f>
        <x:v>0</x:v>
      </x:c>
      <x:c r="Q3591" s="7" t="n">
        <x:f>MAX(0,G3591+J3591-P3591)</x:f>
        <x:v>0</x:v>
      </x:c>
      <x:c r="R3591" s="7" t="n">
        <x:f>M3591+MAX(0,K3591-MAX(0,P3591-G3591-J3591))</x:f>
        <x:v>0</x:v>
      </x:c>
      <x:c r="S3591" s="7" t="n">
        <x:f>SUM(O3591,Q3591,R3591)</x:f>
        <x:v>26654.99301848049</x:v>
      </x:c>
      <x:c r="T3591" s="14" t="n">
        <x:f>'Inventory detail'!T213</x:f>
        <x:v>0.1082</x:v>
      </x:c>
      <x:c r="U3591" s="14" t="n">
        <x:f>'Inventory detail'!U213</x:f>
        <x:v>0.1082</x:v>
      </x:c>
      <x:c r="V3591" s="9" t="n">
        <x:f>O3591*T3591</x:f>
        <x:v>2884.0702445995894</x:v>
      </x:c>
      <x:c r="W3591" s="9" t="n">
        <x:f>Q3591*T3591</x:f>
        <x:v>0</x:v>
      </x:c>
      <x:c r="X3591" s="9" t="n">
        <x:f>R3591*T3591</x:f>
        <x:v>0</x:v>
      </x:c>
      <x:c r="Y3591" s="9" t="n">
        <x:f>S3591*T3591</x:f>
        <x:v>2884.0702445995894</x:v>
      </x:c>
      <x:c r="Z3591" s="9" t="n">
        <x:f>IF(ISNUMBER(U3591),S3591*(U3591-T3591),"n.a.")</x:f>
        <x:v>0</x:v>
      </x:c>
      <x:c r="AA3591" s="9" t="n">
        <x:f>IF(ISNUMBER(U3591),Y3591,0)</x:f>
        <x:v>2884.0702445995894</x:v>
      </x:c>
      <x:c r="AB3591" s="7" t="n">
        <x:f>MAX(0,L3591-SUM(F3591:K3591))</x:f>
        <x:v>0</x:v>
      </x:c>
    </x:row>
    <x:row r="3592" ht="22" customHeight="1">
      <x:c r="A3592" s="18" t="n">
        <x:f>Summary!F$41</x:f>
        <x:v>46419</x:v>
      </x:c>
      <x:c r="B3592" s="2" t="str">
        <x:f>'Inventory detail'!A214</x:f>
        <x:v>POUC</x:v>
      </x:c>
      <x:c r="C3592" s="2" t="str">
        <x:f>'Inventory detail'!B214</x:f>
        <x:v>10</x:v>
      </x:c>
      <x:c r="D3592" s="2" t="str">
        <x:f>'Inventory detail'!C214</x:f>
        <x:v>KEY10</x:v>
      </x:c>
      <x:c r="E3592" s="10" t="n">
        <x:f>A2466</x:f>
        <x:v>46388</x:v>
      </x:c>
      <x:c r="F3592" s="7" t="n">
        <x:f>O2466</x:f>
        <x:v>2826.283367556468</x:v>
      </x:c>
      <x:c r="G3592" s="7" t="n">
        <x:f>Q2466</x:f>
        <x:v>10000</x:v>
      </x:c>
      <x:c r="H3592" s="7" t="n">
        <x:f>R2466</x:f>
        <x:v>0</x:v>
      </x:c>
      <x:c r="I3592" s="7" t="n">
        <x:f>SUMIFS('PO detail'!$W$1476:$W$1478,'PO detail'!$V$1476:$V$1478,"&gt;="&amp;E3592,'PO detail'!$V$1476:$V$1478,"&lt;"&amp;A3592)</x:f>
        <x:v>0</x:v>
      </x:c>
      <x:c r="J3592" s="7" t="n">
        <x:f>SUMIFS('PO detail'!$X$1476:$X$1478,'PO detail'!$V$1476:$V$1478,"&gt;="&amp;E3592,'PO detail'!$V$1476:$V$1478,"&lt;"&amp;A3592)</x:f>
        <x:v>0</x:v>
      </x:c>
      <x:c r="K3592" s="7" t="n">
        <x:f>SUMIFS('PO detail'!$Y$1476:$Y$1478,'PO detail'!$V$1476:$V$1478,"&gt;="&amp;E3592,'PO detail'!$V$1476:$V$1478,"&lt;"&amp;A3592)</x:f>
        <x:v>0</x:v>
      </x:c>
      <x:c r="L3592" s="7" t="n">
        <x:f>'Inventory detail'!F214*Summary!$K$5*(A3592-E3592)/Summary!$K$6</x:f>
        <x:v>1171.2525667351129</x:v>
      </x:c>
      <x:c r="M3592" s="7" t="n">
        <x:f>MAX(0,H3592-L3592)</x:f>
        <x:v>0</x:v>
      </x:c>
      <x:c r="N3592" s="7" t="n">
        <x:f>MAX(0,L3592-H3592)</x:f>
        <x:v>1171.2525667351129</x:v>
      </x:c>
      <x:c r="O3592" s="7" t="n">
        <x:f>MAX(0,F3592+I3592-N3592)</x:f>
        <x:v>1655.0308008213551</x:v>
      </x:c>
      <x:c r="P3592" s="7" t="n">
        <x:f>MAX(0,N3592-F3592-I3592)</x:f>
        <x:v>0</x:v>
      </x:c>
      <x:c r="Q3592" s="7" t="n">
        <x:f>MAX(0,G3592+J3592-P3592)</x:f>
        <x:v>10000</x:v>
      </x:c>
      <x:c r="R3592" s="7" t="n">
        <x:f>M3592+MAX(0,K3592-MAX(0,P3592-G3592-J3592))</x:f>
        <x:v>0</x:v>
      </x:c>
      <x:c r="S3592" s="7" t="n">
        <x:f>SUM(O3592,Q3592,R3592)</x:f>
        <x:v>11655.030800821354</x:v>
      </x:c>
      <x:c r="T3592" s="14" t="n">
        <x:f>'Inventory detail'!T214</x:f>
        <x:v>0.0151</x:v>
      </x:c>
      <x:c r="U3592" s="14" t="n">
        <x:f>'Inventory detail'!U214</x:f>
        <x:v>0.0165</x:v>
      </x:c>
      <x:c r="V3592" s="9" t="n">
        <x:f>O3592*T3592</x:f>
        <x:v>24.990965092402462</x:v>
      </x:c>
      <x:c r="W3592" s="9" t="n">
        <x:f>Q3592*T3592</x:f>
        <x:v>151</x:v>
      </x:c>
      <x:c r="X3592" s="9" t="n">
        <x:f>R3592*T3592</x:f>
        <x:v>0</x:v>
      </x:c>
      <x:c r="Y3592" s="9" t="n">
        <x:f>S3592*T3592</x:f>
        <x:v>175.99096509240246</x:v>
      </x:c>
      <x:c r="Z3592" s="9" t="n">
        <x:f>IF(ISNUMBER(U3592),S3592*(U3592-T3592),"n.a.")</x:f>
        <x:v>16.317043121149897</x:v>
      </x:c>
      <x:c r="AA3592" s="9" t="n">
        <x:f>IF(ISNUMBER(U3592),Y3592,0)</x:f>
        <x:v>175.99096509240246</x:v>
      </x:c>
      <x:c r="AB3592" s="7" t="n">
        <x:f>MAX(0,L3592-SUM(F3592:K3592))</x:f>
        <x:v>0</x:v>
      </x:c>
    </x:row>
    <x:row r="3593" ht="22" customHeight="1">
      <x:c r="A3593" s="18" t="n">
        <x:f>Summary!F$41</x:f>
        <x:v>46419</x:v>
      </x:c>
      <x:c r="B3593" s="2" t="str">
        <x:f>'Inventory detail'!A215</x:f>
        <x:v>COIL</x:v>
      </x:c>
      <x:c r="C3593" s="2" t="str">
        <x:f>'Inventory detail'!B215</x:f>
        <x:v>10</x:v>
      </x:c>
      <x:c r="D3593" s="2" t="str">
        <x:f>'Inventory detail'!C215</x:f>
        <x:v>28WHT12-4</x:v>
      </x:c>
      <x:c r="E3593" s="10" t="n">
        <x:f>A2467</x:f>
        <x:v>46388</x:v>
      </x:c>
      <x:c r="F3593" s="7" t="n">
        <x:f>O2467</x:f>
        <x:v>3049.2721149897325</x:v>
      </x:c>
      <x:c r="G3593" s="7" t="n">
        <x:f>Q2467</x:f>
        <x:v>0</x:v>
      </x:c>
      <x:c r="H3593" s="7" t="n">
        <x:f>R2467</x:f>
        <x:v>0</x:v>
      </x:c>
      <x:c r="I3593" s="7" t="n">
        <x:f>SUMIFS('PO detail'!$W$370:$W$376,'PO detail'!$V$370:$V$376,"&gt;="&amp;E3593,'PO detail'!$V$370:$V$376,"&lt;"&amp;A3593)</x:f>
        <x:v>0</x:v>
      </x:c>
      <x:c r="J3593" s="7" t="n">
        <x:f>SUMIFS('PO detail'!$X$370:$X$376,'PO detail'!$V$370:$V$376,"&gt;="&amp;E3593,'PO detail'!$V$370:$V$376,"&lt;"&amp;A3593)</x:f>
        <x:v>0</x:v>
      </x:c>
      <x:c r="K3593" s="7" t="n">
        <x:f>SUMIFS('PO detail'!$Y$370:$Y$376,'PO detail'!$V$370:$V$376,"&gt;="&amp;E3593,'PO detail'!$V$370:$V$376,"&lt;"&amp;A3593)</x:f>
        <x:v>0</x:v>
      </x:c>
      <x:c r="L3593" s="7" t="n">
        <x:f>'Inventory detail'!F215*Summary!$K$5*(A3593-E3593)/Summary!$K$6</x:f>
        <x:v>1162.7686242299797</x:v>
      </x:c>
      <x:c r="M3593" s="7" t="n">
        <x:f>MAX(0,H3593-L3593)</x:f>
        <x:v>0</x:v>
      </x:c>
      <x:c r="N3593" s="7" t="n">
        <x:f>MAX(0,L3593-H3593)</x:f>
        <x:v>1162.7686242299797</x:v>
      </x:c>
      <x:c r="O3593" s="7" t="n">
        <x:f>MAX(0,F3593+I3593-N3593)</x:f>
        <x:v>1886.5034907597528</x:v>
      </x:c>
      <x:c r="P3593" s="7" t="n">
        <x:f>MAX(0,N3593-F3593-I3593)</x:f>
        <x:v>0</x:v>
      </x:c>
      <x:c r="Q3593" s="7" t="n">
        <x:f>MAX(0,G3593+J3593-P3593)</x:f>
        <x:v>0</x:v>
      </x:c>
      <x:c r="R3593" s="7" t="n">
        <x:f>M3593+MAX(0,K3593-MAX(0,P3593-G3593-J3593))</x:f>
        <x:v>0</x:v>
      </x:c>
      <x:c r="S3593" s="7" t="n">
        <x:f>SUM(O3593,Q3593,R3593)</x:f>
        <x:v>1886.5034907597528</x:v>
      </x:c>
      <x:c r="T3593" s="14" t="n">
        <x:f>'Inventory detail'!T215</x:f>
        <x:v>0.2327</x:v>
      </x:c>
      <x:c r="U3593" s="14" t="n">
        <x:f>'Inventory detail'!U215</x:f>
        <x:v>0.22796149999999998</x:v>
      </x:c>
      <x:c r="V3593" s="9" t="n">
        <x:f>O3593*T3593</x:f>
        <x:v>438.98936229979444</x:v>
      </x:c>
      <x:c r="W3593" s="9" t="n">
        <x:f>Q3593*T3593</x:f>
        <x:v>0</x:v>
      </x:c>
      <x:c r="X3593" s="9" t="n">
        <x:f>R3593*T3593</x:f>
        <x:v>0</x:v>
      </x:c>
      <x:c r="Y3593" s="9" t="n">
        <x:f>S3593*T3593</x:f>
        <x:v>438.98936229979444</x:v>
      </x:c>
      <x:c r="Z3593" s="9" t="n">
        <x:f>IF(ISNUMBER(U3593),S3593*(U3593-T3593),"n.a.")</x:f>
        <x:v>-8.9391967909651</x:v>
      </x:c>
      <x:c r="AA3593" s="9" t="n">
        <x:f>IF(ISNUMBER(U3593),Y3593,0)</x:f>
        <x:v>438.98936229979444</x:v>
      </x:c>
      <x:c r="AB3593" s="7" t="n">
        <x:f>MAX(0,L3593-SUM(F3593:K3593))</x:f>
        <x:v>0</x:v>
      </x:c>
    </x:row>
    <x:row r="3594" ht="22" customHeight="1">
      <x:c r="A3594" s="18" t="n">
        <x:f>Summary!F$41</x:f>
        <x:v>46419</x:v>
      </x:c>
      <x:c r="B3594" s="2" t="str">
        <x:f>'Inventory detail'!A216</x:f>
        <x:v>COIL</x:v>
      </x:c>
      <x:c r="C3594" s="2" t="str">
        <x:f>'Inventory detail'!B216</x:f>
        <x:v>60</x:v>
      </x:c>
      <x:c r="D3594" s="2" t="str">
        <x:f>'Inventory detail'!C216</x:f>
        <x:v>40BLK12-4</x:v>
      </x:c>
      <x:c r="E3594" s="10" t="n">
        <x:f>A2468</x:f>
        <x:v>46388</x:v>
      </x:c>
      <x:c r="F3594" s="7" t="n">
        <x:f>O2468</x:f>
        <x:v>1810.7802874743325</x:v>
      </x:c>
      <x:c r="G3594" s="7" t="n">
        <x:f>Q2468</x:f>
        <x:v>0</x:v>
      </x:c>
      <x:c r="H3594" s="7" t="n">
        <x:f>R2468</x:f>
        <x:v>0</x:v>
      </x:c>
      <x:c r="I3594" s="7" t="n">
        <x:f>SUMIFS('PO detail'!$W$1315:$W$1320,'PO detail'!$V$1315:$V$1320,"&gt;="&amp;E3594,'PO detail'!$V$1315:$V$1320,"&lt;"&amp;A3594)</x:f>
        <x:v>0</x:v>
      </x:c>
      <x:c r="J3594" s="7" t="n">
        <x:f>SUMIFS('PO detail'!$X$1315:$X$1320,'PO detail'!$V$1315:$V$1320,"&gt;="&amp;E3594,'PO detail'!$V$1315:$V$1320,"&lt;"&amp;A3594)</x:f>
        <x:v>0</x:v>
      </x:c>
      <x:c r="K3594" s="7" t="n">
        <x:f>SUMIFS('PO detail'!$Y$1315:$Y$1320,'PO detail'!$V$1315:$V$1320,"&gt;="&amp;E3594,'PO detail'!$V$1315:$V$1320,"&lt;"&amp;A3594)</x:f>
        <x:v>0</x:v>
      </x:c>
      <x:c r="L3594" s="7" t="n">
        <x:f>'Inventory detail'!F216*Summary!$K$5*(A3594-E3594)/Summary!$K$6</x:f>
        <x:v>1158.5215605749486</x:v>
      </x:c>
      <x:c r="M3594" s="7" t="n">
        <x:f>MAX(0,H3594-L3594)</x:f>
        <x:v>0</x:v>
      </x:c>
      <x:c r="N3594" s="7" t="n">
        <x:f>MAX(0,L3594-H3594)</x:f>
        <x:v>1158.5215605749486</x:v>
      </x:c>
      <x:c r="O3594" s="7" t="n">
        <x:f>MAX(0,F3594+I3594-N3594)</x:f>
        <x:v>652.2587268993839</x:v>
      </x:c>
      <x:c r="P3594" s="7" t="n">
        <x:f>MAX(0,N3594-F3594-I3594)</x:f>
        <x:v>0</x:v>
      </x:c>
      <x:c r="Q3594" s="7" t="n">
        <x:f>MAX(0,G3594+J3594-P3594)</x:f>
        <x:v>0</x:v>
      </x:c>
      <x:c r="R3594" s="7" t="n">
        <x:f>M3594+MAX(0,K3594-MAX(0,P3594-G3594-J3594))</x:f>
        <x:v>0</x:v>
      </x:c>
      <x:c r="S3594" s="7" t="n">
        <x:f>SUM(O3594,Q3594,R3594)</x:f>
        <x:v>652.2587268993839</x:v>
      </x:c>
      <x:c r="T3594" s="14" t="n">
        <x:f>'Inventory detail'!T216</x:f>
        <x:v>0.30670000000000003</x:v>
      </x:c>
      <x:c r="U3594" s="14" t="n">
        <x:f>'Inventory detail'!U216</x:f>
        <x:v>0.30056</x:v>
      </x:c>
      <x:c r="V3594" s="9" t="n">
        <x:f>O3594*T3594</x:f>
        <x:v>200.04775154004105</x:v>
      </x:c>
      <x:c r="W3594" s="9" t="n">
        <x:f>Q3594*T3594</x:f>
        <x:v>0</x:v>
      </x:c>
      <x:c r="X3594" s="9" t="n">
        <x:f>R3594*T3594</x:f>
        <x:v>0</x:v>
      </x:c>
      <x:c r="Y3594" s="9" t="n">
        <x:f>S3594*T3594</x:f>
        <x:v>200.04775154004105</x:v>
      </x:c>
      <x:c r="Z3594" s="9" t="n">
        <x:f>IF(ISNUMBER(U3594),S3594*(U3594-T3594),"n.a.")</x:f>
        <x:v>-4.0048685831622395</x:v>
      </x:c>
      <x:c r="AA3594" s="9" t="n">
        <x:f>IF(ISNUMBER(U3594),Y3594,0)</x:f>
        <x:v>200.04775154004105</x:v>
      </x:c>
      <x:c r="AB3594" s="7" t="n">
        <x:f>MAX(0,L3594-SUM(F3594:K3594))</x:f>
        <x:v>0</x:v>
      </x:c>
    </x:row>
    <x:row r="3595" ht="22" customHeight="1">
      <x:c r="A3595" s="18" t="n">
        <x:f>Summary!F$41</x:f>
        <x:v>46419</x:v>
      </x:c>
      <x:c r="B3595" s="2" t="str">
        <x:f>'Inventory detail'!A217</x:f>
        <x:v>COIL</x:v>
      </x:c>
      <x:c r="C3595" s="2" t="str">
        <x:f>'Inventory detail'!B217</x:f>
        <x:v>10</x:v>
      </x:c>
      <x:c r="D3595" s="2" t="str">
        <x:f>'Inventory detail'!C217</x:f>
        <x:v>25WHT12-4</x:v>
      </x:c>
      <x:c r="E3595" s="10" t="n">
        <x:f>A2469</x:f>
        <x:v>46388</x:v>
      </x:c>
      <x:c r="F3595" s="7" t="n">
        <x:f>O2469</x:f>
        <x:v>1072.2884599589331</x:v>
      </x:c>
      <x:c r="G3595" s="7" t="n">
        <x:f>Q2469</x:f>
        <x:v>0</x:v>
      </x:c>
      <x:c r="H3595" s="7" t="n">
        <x:f>R2469</x:f>
        <x:v>0</x:v>
      </x:c>
      <x:c r="I3595" s="7" t="n">
        <x:f>SUMIFS('PO detail'!$W$349:$W$354,'PO detail'!$V$349:$V$354,"&gt;="&amp;E3595,'PO detail'!$V$349:$V$354,"&lt;"&amp;A3595)</x:f>
        <x:v>0</x:v>
      </x:c>
      <x:c r="J3595" s="7" t="n">
        <x:f>SUMIFS('PO detail'!$X$349:$X$354,'PO detail'!$V$349:$V$354,"&gt;="&amp;E3595,'PO detail'!$V$349:$V$354,"&lt;"&amp;A3595)</x:f>
        <x:v>0</x:v>
      </x:c>
      <x:c r="K3595" s="7" t="n">
        <x:f>SUMIFS('PO detail'!$Y$349:$Y$354,'PO detail'!$V$349:$V$354,"&gt;="&amp;E3595,'PO detail'!$V$349:$V$354,"&lt;"&amp;A3595)</x:f>
        <x:v>0</x:v>
      </x:c>
      <x:c r="L3595" s="7" t="n">
        <x:f>'Inventory detail'!F217*Summary!$K$5*(A3595-E3595)/Summary!$K$6</x:f>
        <x:v>1154.2744969199177</x:v>
      </x:c>
      <x:c r="M3595" s="7" t="n">
        <x:f>MAX(0,H3595-L3595)</x:f>
        <x:v>0</x:v>
      </x:c>
      <x:c r="N3595" s="7" t="n">
        <x:f>MAX(0,L3595-H3595)</x:f>
        <x:v>1154.2744969199177</x:v>
      </x:c>
      <x:c r="O3595" s="7" t="n">
        <x:f>MAX(0,F3595+I3595-N3595)</x:f>
        <x:v>0</x:v>
      </x:c>
      <x:c r="P3595" s="7" t="n">
        <x:f>MAX(0,N3595-F3595-I3595)</x:f>
        <x:v>81.98603696098462</x:v>
      </x:c>
      <x:c r="Q3595" s="7" t="n">
        <x:f>MAX(0,G3595+J3595-P3595)</x:f>
        <x:v>0</x:v>
      </x:c>
      <x:c r="R3595" s="7" t="n">
        <x:f>M3595+MAX(0,K3595-MAX(0,P3595-G3595-J3595))</x:f>
        <x:v>0</x:v>
      </x:c>
      <x:c r="S3595" s="7" t="n">
        <x:f>SUM(O3595,Q3595,R3595)</x:f>
        <x:v>0</x:v>
      </x:c>
      <x:c r="T3595" s="14" t="n">
        <x:f>'Inventory detail'!T217</x:f>
        <x:v>0.2144</x:v>
      </x:c>
      <x:c r="U3595" s="14" t="n">
        <x:f>'Inventory detail'!U217</x:f>
        <x:v>0.2100605</x:v>
      </x:c>
      <x:c r="V3595" s="9" t="n">
        <x:f>O3595*T3595</x:f>
        <x:v>0</x:v>
      </x:c>
      <x:c r="W3595" s="9" t="n">
        <x:f>Q3595*T3595</x:f>
        <x:v>0</x:v>
      </x:c>
      <x:c r="X3595" s="9" t="n">
        <x:f>R3595*T3595</x:f>
        <x:v>0</x:v>
      </x:c>
      <x:c r="Y3595" s="9" t="n">
        <x:f>S3595*T3595</x:f>
        <x:v>0</x:v>
      </x:c>
      <x:c r="Z3595" s="9" t="n">
        <x:f>IF(ISNUMBER(U3595),S3595*(U3595-T3595),"n.a.")</x:f>
        <x:v>0</x:v>
      </x:c>
      <x:c r="AA3595" s="9" t="n">
        <x:f>IF(ISNUMBER(U3595),Y3595,0)</x:f>
        <x:v>0</x:v>
      </x:c>
      <x:c r="AB3595" s="7" t="n">
        <x:f>MAX(0,L3595-SUM(F3595:K3595))</x:f>
        <x:v>81.98603696098462</x:v>
      </x:c>
    </x:row>
    <x:row r="3596" ht="22" customHeight="1">
      <x:c r="A3596" s="18" t="n">
        <x:f>Summary!F$41</x:f>
        <x:v>46419</x:v>
      </x:c>
      <x:c r="B3596" s="2" t="str">
        <x:f>'Inventory detail'!A218</x:f>
        <x:v>COIL</x:v>
      </x:c>
      <x:c r="C3596" s="2" t="str">
        <x:f>'Inventory detail'!B218</x:f>
        <x:v>10</x:v>
      </x:c>
      <x:c r="D3596" s="2" t="str">
        <x:f>'Inventory detail'!C218</x:f>
        <x:v>7NAV12-4</x:v>
      </x:c>
      <x:c r="E3596" s="10" t="n">
        <x:f>A2470</x:f>
        <x:v>46388</x:v>
      </x:c>
      <x:c r="F3596" s="7" t="n">
        <x:f>O2470</x:f>
        <x:v>2472.2884599589333</x:v>
      </x:c>
      <x:c r="G3596" s="7" t="n">
        <x:f>Q2470</x:f>
        <x:v>0</x:v>
      </x:c>
      <x:c r="H3596" s="7" t="n">
        <x:f>R2470</x:f>
        <x:v>0</x:v>
      </x:c>
      <x:c r="I3596" s="7" t="n">
        <x:f>SUMIFS('PO detail'!$W$493:$W$494,'PO detail'!$V$493:$V$494,"&gt;="&amp;E3596,'PO detail'!$V$493:$V$494,"&lt;"&amp;A3596)</x:f>
        <x:v>0</x:v>
      </x:c>
      <x:c r="J3596" s="7" t="n">
        <x:f>SUMIFS('PO detail'!$X$493:$X$494,'PO detail'!$V$493:$V$494,"&gt;="&amp;E3596,'PO detail'!$V$493:$V$494,"&lt;"&amp;A3596)</x:f>
        <x:v>0</x:v>
      </x:c>
      <x:c r="K3596" s="7" t="n">
        <x:f>SUMIFS('PO detail'!$Y$493:$Y$494,'PO detail'!$V$493:$V$494,"&gt;="&amp;E3596,'PO detail'!$V$493:$V$494,"&lt;"&amp;A3596)</x:f>
        <x:v>0</x:v>
      </x:c>
      <x:c r="L3596" s="7" t="n">
        <x:f>'Inventory detail'!F218*Summary!$K$5*(A3596-E3596)/Summary!$K$6</x:f>
        <x:v>1154.2744969199177</x:v>
      </x:c>
      <x:c r="M3596" s="7" t="n">
        <x:f>MAX(0,H3596-L3596)</x:f>
        <x:v>0</x:v>
      </x:c>
      <x:c r="N3596" s="7" t="n">
        <x:f>MAX(0,L3596-H3596)</x:f>
        <x:v>1154.2744969199177</x:v>
      </x:c>
      <x:c r="O3596" s="7" t="n">
        <x:f>MAX(0,F3596+I3596-N3596)</x:f>
        <x:v>1318.0139630390156</x:v>
      </x:c>
      <x:c r="P3596" s="7" t="n">
        <x:f>MAX(0,N3596-F3596-I3596)</x:f>
        <x:v>0</x:v>
      </x:c>
      <x:c r="Q3596" s="7" t="n">
        <x:f>MAX(0,G3596+J3596-P3596)</x:f>
        <x:v>0</x:v>
      </x:c>
      <x:c r="R3596" s="7" t="n">
        <x:f>M3596+MAX(0,K3596-MAX(0,P3596-G3596-J3596))</x:f>
        <x:v>0</x:v>
      </x:c>
      <x:c r="S3596" s="7" t="n">
        <x:f>SUM(O3596,Q3596,R3596)</x:f>
        <x:v>1318.0139630390156</x:v>
      </x:c>
      <x:c r="T3596" s="14" t="n">
        <x:f>'Inventory detail'!T218</x:f>
        <x:v>0.0392</x:v>
      </x:c>
      <x:c r="U3596" s="14" t="n">
        <x:f>'Inventory detail'!U218</x:f>
        <x:v>0.038453999999999995</x:v>
      </x:c>
      <x:c r="V3596" s="9" t="n">
        <x:f>O3596*T3596</x:f>
        <x:v>51.66614735112941</x:v>
      </x:c>
      <x:c r="W3596" s="9" t="n">
        <x:f>Q3596*T3596</x:f>
        <x:v>0</x:v>
      </x:c>
      <x:c r="X3596" s="9" t="n">
        <x:f>R3596*T3596</x:f>
        <x:v>0</x:v>
      </x:c>
      <x:c r="Y3596" s="9" t="n">
        <x:f>S3596*T3596</x:f>
        <x:v>51.66614735112941</x:v>
      </x:c>
      <x:c r="Z3596" s="9" t="n">
        <x:f>IF(ISNUMBER(U3596),S3596*(U3596-T3596),"n.a.")</x:f>
        <x:v>-0.9832384164271104</x:v>
      </x:c>
      <x:c r="AA3596" s="9" t="n">
        <x:f>IF(ISNUMBER(U3596),Y3596,0)</x:f>
        <x:v>51.66614735112941</x:v>
      </x:c>
      <x:c r="AB3596" s="7" t="n">
        <x:f>MAX(0,L3596-SUM(F3596:K3596))</x:f>
        <x:v>0</x:v>
      </x:c>
    </x:row>
    <x:row r="3597" ht="22" customHeight="1">
      <x:c r="A3597" s="18" t="n">
        <x:f>Summary!F$41</x:f>
        <x:v>46419</x:v>
      </x:c>
      <x:c r="B3597" s="2" t="str">
        <x:f>'Inventory detail'!A219</x:f>
        <x:v>WIRE</x:v>
      </x:c>
      <x:c r="C3597" s="2" t="str">
        <x:f>'Inventory detail'!B219</x:f>
        <x:v>60</x:v>
      </x:c>
      <x:c r="D3597" s="2" t="str">
        <x:f>'Inventory detail'!C219</x:f>
        <x:v>DL012WHT</x:v>
      </x:c>
      <x:c r="E3597" s="10" t="n">
        <x:f>A2471</x:f>
        <x:v>46388</x:v>
      </x:c>
      <x:c r="F3597" s="7" t="n">
        <x:f>O2471</x:f>
        <x:v>0</x:v>
      </x:c>
      <x:c r="G3597" s="7" t="n">
        <x:f>Q2471</x:f>
        <x:v>0</x:v>
      </x:c>
      <x:c r="H3597" s="7" t="n">
        <x:f>R2471</x:f>
        <x:v>0</x:v>
      </x:c>
      <x:c r="I3597" s="7" t="n">
        <x:f>0</x:f>
        <x:v>0</x:v>
      </x:c>
      <x:c r="J3597" s="7" t="n">
        <x:f>0</x:f>
        <x:v>0</x:v>
      </x:c>
      <x:c r="K3597" s="7" t="n">
        <x:f>0</x:f>
        <x:v>0</x:v>
      </x:c>
      <x:c r="L3597" s="7" t="n">
        <x:f>'Inventory detail'!F219*Summary!$K$5*(A3597-E3597)/Summary!$K$6</x:f>
        <x:v>1137.306611909651</x:v>
      </x:c>
      <x:c r="M3597" s="7" t="n">
        <x:f>MAX(0,H3597-L3597)</x:f>
        <x:v>0</x:v>
      </x:c>
      <x:c r="N3597" s="7" t="n">
        <x:f>MAX(0,L3597-H3597)</x:f>
        <x:v>1137.306611909651</x:v>
      </x:c>
      <x:c r="O3597" s="7" t="n">
        <x:f>MAX(0,F3597+I3597-N3597)</x:f>
        <x:v>0</x:v>
      </x:c>
      <x:c r="P3597" s="7" t="n">
        <x:f>MAX(0,N3597-F3597-I3597)</x:f>
        <x:v>1137.306611909651</x:v>
      </x:c>
      <x:c r="Q3597" s="7" t="n">
        <x:f>MAX(0,G3597+J3597-P3597)</x:f>
        <x:v>0</x:v>
      </x:c>
      <x:c r="R3597" s="7" t="n">
        <x:f>M3597+MAX(0,K3597-MAX(0,P3597-G3597-J3597))</x:f>
        <x:v>0</x:v>
      </x:c>
      <x:c r="S3597" s="7" t="n">
        <x:f>SUM(O3597,Q3597,R3597)</x:f>
        <x:v>0</x:v>
      </x:c>
      <x:c r="T3597" s="14" t="n">
        <x:f>'Inventory detail'!T219</x:f>
        <x:v>0.08259999999999999</x:v>
      </x:c>
      <x:c r="U3597" s="14" t="n">
        <x:f>'Inventory detail'!U219</x:f>
        <x:v>0.08259999999999999</x:v>
      </x:c>
      <x:c r="V3597" s="9" t="n">
        <x:f>O3597*T3597</x:f>
        <x:v>0</x:v>
      </x:c>
      <x:c r="W3597" s="9" t="n">
        <x:f>Q3597*T3597</x:f>
        <x:v>0</x:v>
      </x:c>
      <x:c r="X3597" s="9" t="n">
        <x:f>R3597*T3597</x:f>
        <x:v>0</x:v>
      </x:c>
      <x:c r="Y3597" s="9" t="n">
        <x:f>S3597*T3597</x:f>
        <x:v>0</x:v>
      </x:c>
      <x:c r="Z3597" s="9" t="n">
        <x:f>IF(ISNUMBER(U3597),S3597*(U3597-T3597),"n.a.")</x:f>
        <x:v>0</x:v>
      </x:c>
      <x:c r="AA3597" s="9" t="n">
        <x:f>IF(ISNUMBER(U3597),Y3597,0)</x:f>
        <x:v>0</x:v>
      </x:c>
      <x:c r="AB3597" s="7" t="n">
        <x:f>MAX(0,L3597-SUM(F3597:K3597))</x:f>
        <x:v>1137.306611909651</x:v>
      </x:c>
    </x:row>
    <x:row r="3598" ht="22" customHeight="1">
      <x:c r="A3598" s="18" t="n">
        <x:f>Summary!F$41</x:f>
        <x:v>46419</x:v>
      </x:c>
      <x:c r="B3598" s="2" t="str">
        <x:f>'Inventory detail'!A220</x:f>
        <x:v>POUC</x:v>
      </x:c>
      <x:c r="C3598" s="2" t="str">
        <x:f>'Inventory detail'!B220</x:f>
        <x:v>10</x:v>
      </x:c>
      <x:c r="D3598" s="2" t="str">
        <x:f>'Inventory detail'!C220</x:f>
        <x:v>PHO3</x:v>
      </x:c>
      <x:c r="E3598" s="10" t="n">
        <x:f>A2472</x:f>
        <x:v>46388</x:v>
      </x:c>
      <x:c r="F3598" s="7" t="n">
        <x:f>O2472</x:f>
        <x:v>0</x:v>
      </x:c>
      <x:c r="G3598" s="7" t="n">
        <x:f>Q2472</x:f>
        <x:v>10841.28229979466</x:v>
      </x:c>
      <x:c r="H3598" s="7" t="n">
        <x:f>R2472</x:f>
        <x:v>0</x:v>
      </x:c>
      <x:c r="I3598" s="7" t="n">
        <x:f>SUMIFS('PO detail'!$W$1576:$W$1579,'PO detail'!$V$1576:$V$1579,"&gt;="&amp;E3598,'PO detail'!$V$1576:$V$1579,"&lt;"&amp;A3598)</x:f>
        <x:v>0</x:v>
      </x:c>
      <x:c r="J3598" s="7" t="n">
        <x:f>SUMIFS('PO detail'!$X$1576:$X$1579,'PO detail'!$V$1576:$V$1579,"&gt;="&amp;E3598,'PO detail'!$V$1576:$V$1579,"&lt;"&amp;A3598)</x:f>
        <x:v>0</x:v>
      </x:c>
      <x:c r="K3598" s="7" t="n">
        <x:f>SUMIFS('PO detail'!$Y$1576:$Y$1579,'PO detail'!$V$1576:$V$1579,"&gt;="&amp;E3598,'PO detail'!$V$1576:$V$1579,"&lt;"&amp;A3598)</x:f>
        <x:v>0</x:v>
      </x:c>
      <x:c r="L3598" s="7" t="n">
        <x:f>'Inventory detail'!F220*Summary!$K$5*(A3598-E3598)/Summary!$K$6</x:f>
        <x:v>1128.8124845995892</x:v>
      </x:c>
      <x:c r="M3598" s="7" t="n">
        <x:f>MAX(0,H3598-L3598)</x:f>
        <x:v>0</x:v>
      </x:c>
      <x:c r="N3598" s="7" t="n">
        <x:f>MAX(0,L3598-H3598)</x:f>
        <x:v>1128.8124845995892</x:v>
      </x:c>
      <x:c r="O3598" s="7" t="n">
        <x:f>MAX(0,F3598+I3598-N3598)</x:f>
        <x:v>0</x:v>
      </x:c>
      <x:c r="P3598" s="7" t="n">
        <x:f>MAX(0,N3598-F3598-I3598)</x:f>
        <x:v>1128.8124845995892</x:v>
      </x:c>
      <x:c r="Q3598" s="7" t="n">
        <x:f>MAX(0,G3598+J3598-P3598)</x:f>
        <x:v>9712.46981519507</x:v>
      </x:c>
      <x:c r="R3598" s="7" t="n">
        <x:f>M3598+MAX(0,K3598-MAX(0,P3598-G3598-J3598))</x:f>
        <x:v>0</x:v>
      </x:c>
      <x:c r="S3598" s="7" t="n">
        <x:f>SUM(O3598,Q3598,R3598)</x:f>
        <x:v>9712.46981519507</x:v>
      </x:c>
      <x:c r="T3598" s="14" t="n">
        <x:f>'Inventory detail'!T220</x:f>
        <x:v>0.022799999999999997</x:v>
      </x:c>
      <x:c r="U3598" s="14" t="n">
        <x:f>'Inventory detail'!U220</x:f>
        <x:v>0.024915</x:v>
      </x:c>
      <x:c r="V3598" s="9" t="n">
        <x:f>O3598*T3598</x:f>
        <x:v>0</x:v>
      </x:c>
      <x:c r="W3598" s="9" t="n">
        <x:f>Q3598*T3598</x:f>
        <x:v>221.44431178644757</x:v>
      </x:c>
      <x:c r="X3598" s="9" t="n">
        <x:f>R3598*T3598</x:f>
        <x:v>0</x:v>
      </x:c>
      <x:c r="Y3598" s="9" t="n">
        <x:f>S3598*T3598</x:f>
        <x:v>221.44431178644757</x:v>
      </x:c>
      <x:c r="Z3598" s="9" t="n">
        <x:f>IF(ISNUMBER(U3598),S3598*(U3598-T3598),"n.a.")</x:f>
        <x:v>20.541873659137597</x:v>
      </x:c>
      <x:c r="AA3598" s="9" t="n">
        <x:f>IF(ISNUMBER(U3598),Y3598,0)</x:f>
        <x:v>221.44431178644757</x:v>
      </x:c>
      <x:c r="AB3598" s="7" t="n">
        <x:f>MAX(0,L3598-SUM(F3598:K3598))</x:f>
        <x:v>0</x:v>
      </x:c>
    </x:row>
    <x:row r="3599" ht="22" customHeight="1">
      <x:c r="A3599" s="18" t="n">
        <x:f>Summary!F$41</x:f>
        <x:v>46419</x:v>
      </x:c>
      <x:c r="B3599" s="2" t="str">
        <x:f>'Inventory detail'!A221</x:f>
        <x:v>COIL</x:v>
      </x:c>
      <x:c r="C3599" s="2" t="str">
        <x:f>'Inventory detail'!B221</x:f>
        <x:v>30</x:v>
      </x:c>
      <x:c r="D3599" s="2" t="str">
        <x:f>'Inventory detail'!C221</x:f>
        <x:v>30BLK12-4</x:v>
      </x:c>
      <x:c r="E3599" s="10" t="n">
        <x:f>A2473</x:f>
        <x:v>46388</x:v>
      </x:c>
      <x:c r="F3599" s="7" t="n">
        <x:f>O2473</x:f>
        <x:v>1987.2597946611904</x:v>
      </x:c>
      <x:c r="G3599" s="7" t="n">
        <x:f>Q2473</x:f>
        <x:v>0</x:v>
      </x:c>
      <x:c r="H3599" s="7" t="n">
        <x:f>R2473</x:f>
        <x:v>0</x:v>
      </x:c>
      <x:c r="I3599" s="7" t="n">
        <x:f>SUMIFS('PO detail'!$W$885:$W$892,'PO detail'!$V$885:$V$892,"&gt;="&amp;E3599,'PO detail'!$V$885:$V$892,"&lt;"&amp;A3599)</x:f>
        <x:v>0</x:v>
      </x:c>
      <x:c r="J3599" s="7" t="n">
        <x:f>SUMIFS('PO detail'!$X$885:$X$892,'PO detail'!$V$885:$V$892,"&gt;="&amp;E3599,'PO detail'!$V$885:$V$892,"&lt;"&amp;A3599)</x:f>
        <x:v>0</x:v>
      </x:c>
      <x:c r="K3599" s="7" t="n">
        <x:f>SUMIFS('PO detail'!$Y$885:$Y$892,'PO detail'!$V$885:$V$892,"&gt;="&amp;E3599,'PO detail'!$V$885:$V$892,"&lt;"&amp;A3599)</x:f>
        <x:v>0</x:v>
      </x:c>
      <x:c r="L3599" s="7" t="n">
        <x:f>'Inventory detail'!F221*Summary!$K$5*(A3599-E3599)/Summary!$K$6</x:f>
        <x:v>1111.8445995893226</x:v>
      </x:c>
      <x:c r="M3599" s="7" t="n">
        <x:f>MAX(0,H3599-L3599)</x:f>
        <x:v>0</x:v>
      </x:c>
      <x:c r="N3599" s="7" t="n">
        <x:f>MAX(0,L3599-H3599)</x:f>
        <x:v>1111.8445995893226</x:v>
      </x:c>
      <x:c r="O3599" s="7" t="n">
        <x:f>MAX(0,F3599+I3599-N3599)</x:f>
        <x:v>875.4151950718679</x:v>
      </x:c>
      <x:c r="P3599" s="7" t="n">
        <x:f>MAX(0,N3599-F3599-I3599)</x:f>
        <x:v>0</x:v>
      </x:c>
      <x:c r="Q3599" s="7" t="n">
        <x:f>MAX(0,G3599+J3599-P3599)</x:f>
        <x:v>0</x:v>
      </x:c>
      <x:c r="R3599" s="7" t="n">
        <x:f>M3599+MAX(0,K3599-MAX(0,P3599-G3599-J3599))</x:f>
        <x:v>0</x:v>
      </x:c>
      <x:c r="S3599" s="7" t="n">
        <x:f>SUM(O3599,Q3599,R3599)</x:f>
        <x:v>875.4151950718679</x:v>
      </x:c>
      <x:c r="T3599" s="14" t="n">
        <x:f>'Inventory detail'!T221</x:f>
        <x:v>0.19010000000000002</x:v>
      </x:c>
      <x:c r="U3599" s="14" t="n">
        <x:f>'Inventory detail'!U221</x:f>
        <x:v>0.186303</x:v>
      </x:c>
      <x:c r="V3599" s="9" t="n">
        <x:f>O3599*T3599</x:f>
        <x:v>166.4164285831621</x:v>
      </x:c>
      <x:c r="W3599" s="9" t="n">
        <x:f>Q3599*T3599</x:f>
        <x:v>0</x:v>
      </x:c>
      <x:c r="X3599" s="9" t="n">
        <x:f>R3599*T3599</x:f>
        <x:v>0</x:v>
      </x:c>
      <x:c r="Y3599" s="9" t="n">
        <x:f>S3599*T3599</x:f>
        <x:v>166.4164285831621</x:v>
      </x:c>
      <x:c r="Z3599" s="9" t="n">
        <x:f>IF(ISNUMBER(U3599),S3599*(U3599-T3599),"n.a.")</x:f>
        <x:v>-3.323951495687902</x:v>
      </x:c>
      <x:c r="AA3599" s="9" t="n">
        <x:f>IF(ISNUMBER(U3599),Y3599,0)</x:f>
        <x:v>166.4164285831621</x:v>
      </x:c>
      <x:c r="AB3599" s="7" t="n">
        <x:f>MAX(0,L3599-SUM(F3599:K3599))</x:f>
        <x:v>0</x:v>
      </x:c>
    </x:row>
    <x:row r="3600" ht="22" customHeight="1">
      <x:c r="A3600" s="18" t="n">
        <x:f>Summary!F$41</x:f>
        <x:v>46419</x:v>
      </x:c>
      <x:c r="B3600" s="2" t="str">
        <x:f>'Inventory detail'!A222</x:f>
        <x:v>POUC</x:v>
      </x:c>
      <x:c r="C3600" s="2" t="str">
        <x:f>'Inventory detail'!B222</x:f>
        <x:v>30</x:v>
      </x:c>
      <x:c r="D3600" s="2" t="str">
        <x:f>'Inventory detail'!C222</x:f>
        <x:v>LEG5</x:v>
      </x:c>
      <x:c r="E3600" s="10" t="n">
        <x:f>A2474</x:f>
        <x:v>46388</x:v>
      </x:c>
      <x:c r="F3600" s="7" t="n">
        <x:f>O2474</x:f>
        <x:v>0</x:v>
      </x:c>
      <x:c r="G3600" s="7" t="n">
        <x:f>Q2474</x:f>
        <x:v>6887.259794661191</x:v>
      </x:c>
      <x:c r="H3600" s="7" t="n">
        <x:f>R2474</x:f>
        <x:v>0</x:v>
      </x:c>
      <x:c r="I3600" s="7" t="n">
        <x:f>SUMIFS('PO detail'!$W$1629:$W$1633,'PO detail'!$V$1629:$V$1633,"&gt;="&amp;E3600,'PO detail'!$V$1629:$V$1633,"&lt;"&amp;A3600)</x:f>
        <x:v>0</x:v>
      </x:c>
      <x:c r="J3600" s="7" t="n">
        <x:f>SUMIFS('PO detail'!$X$1629:$X$1633,'PO detail'!$V$1629:$V$1633,"&gt;="&amp;E3600,'PO detail'!$V$1629:$V$1633,"&lt;"&amp;A3600)</x:f>
        <x:v>0</x:v>
      </x:c>
      <x:c r="K3600" s="7" t="n">
        <x:f>SUMIFS('PO detail'!$Y$1629:$Y$1633,'PO detail'!$V$1629:$V$1633,"&gt;="&amp;E3600,'PO detail'!$V$1629:$V$1633,"&lt;"&amp;A3600)</x:f>
        <x:v>0</x:v>
      </x:c>
      <x:c r="L3600" s="7" t="n">
        <x:f>'Inventory detail'!F222*Summary!$K$5*(A3600-E3600)/Summary!$K$6</x:f>
        <x:v>1111.8445995893226</x:v>
      </x:c>
      <x:c r="M3600" s="7" t="n">
        <x:f>MAX(0,H3600-L3600)</x:f>
        <x:v>0</x:v>
      </x:c>
      <x:c r="N3600" s="7" t="n">
        <x:f>MAX(0,L3600-H3600)</x:f>
        <x:v>1111.8445995893226</x:v>
      </x:c>
      <x:c r="O3600" s="7" t="n">
        <x:f>MAX(0,F3600+I3600-N3600)</x:f>
        <x:v>0</x:v>
      </x:c>
      <x:c r="P3600" s="7" t="n">
        <x:f>MAX(0,N3600-F3600-I3600)</x:f>
        <x:v>1111.8445995893226</x:v>
      </x:c>
      <x:c r="Q3600" s="7" t="n">
        <x:f>MAX(0,G3600+J3600-P3600)</x:f>
        <x:v>5775.415195071869</x:v>
      </x:c>
      <x:c r="R3600" s="7" t="n">
        <x:f>M3600+MAX(0,K3600-MAX(0,P3600-G3600-J3600))</x:f>
        <x:v>0</x:v>
      </x:c>
      <x:c r="S3600" s="7" t="n">
        <x:f>SUM(O3600,Q3600,R3600)</x:f>
        <x:v>5775.415195071869</x:v>
      </x:c>
      <x:c r="T3600" s="14" t="n">
        <x:f>'Inventory detail'!T222</x:f>
        <x:v>0.0857</x:v>
      </x:c>
      <x:c r="U3600" s="14" t="n">
        <x:f>'Inventory detail'!U222</x:f>
        <x:v>0.09339</x:v>
      </x:c>
      <x:c r="V3600" s="9" t="n">
        <x:f>O3600*T3600</x:f>
        <x:v>0</x:v>
      </x:c>
      <x:c r="W3600" s="9" t="n">
        <x:f>Q3600*T3600</x:f>
        <x:v>494.95308221765913</x:v>
      </x:c>
      <x:c r="X3600" s="9" t="n">
        <x:f>R3600*T3600</x:f>
        <x:v>0</x:v>
      </x:c>
      <x:c r="Y3600" s="9" t="n">
        <x:f>S3600*T3600</x:f>
        <x:v>494.95308221765913</x:v>
      </x:c>
      <x:c r="Z3600" s="9" t="n">
        <x:f>IF(ISNUMBER(U3600),S3600*(U3600-T3600),"n.a.")</x:f>
        <x:v>44.41294285010269</x:v>
      </x:c>
      <x:c r="AA3600" s="9" t="n">
        <x:f>IF(ISNUMBER(U3600),Y3600,0)</x:f>
        <x:v>494.95308221765913</x:v>
      </x:c>
      <x:c r="AB3600" s="7" t="n">
        <x:f>MAX(0,L3600-SUM(F3600:K3600))</x:f>
        <x:v>0</x:v>
      </x:c>
    </x:row>
    <x:row r="3601" ht="22" customHeight="1">
      <x:c r="A3601" s="18" t="n">
        <x:f>Summary!F$41</x:f>
        <x:v>46419</x:v>
      </x:c>
      <x:c r="B3601" s="2" t="str">
        <x:f>'Inventory detail'!A223</x:f>
        <x:v>WIRE</x:v>
      </x:c>
      <x:c r="C3601" s="2" t="str">
        <x:f>'Inventory detail'!B223</x:f>
        <x:v>60</x:v>
      </x:c>
      <x:c r="D3601" s="2" t="str">
        <x:f>'Inventory detail'!C223</x:f>
        <x:v>DL034BLK</x:v>
      </x:c>
      <x:c r="E3601" s="10" t="n">
        <x:f>A2475</x:f>
        <x:v>46388</x:v>
      </x:c>
      <x:c r="F3601" s="7" t="n">
        <x:f>O2475</x:f>
        <x:v>0</x:v>
      </x:c>
      <x:c r="G3601" s="7" t="n">
        <x:f>Q2475</x:f>
        <x:v>0</x:v>
      </x:c>
      <x:c r="H3601" s="7" t="n">
        <x:f>R2475</x:f>
        <x:v>3287.2597946611904</x:v>
      </x:c>
      <x:c r="I3601" s="7" t="n">
        <x:f>0</x:f>
        <x:v>0</x:v>
      </x:c>
      <x:c r="J3601" s="7" t="n">
        <x:f>0</x:f>
        <x:v>0</x:v>
      </x:c>
      <x:c r="K3601" s="7" t="n">
        <x:f>0</x:f>
        <x:v>0</x:v>
      </x:c>
      <x:c r="L3601" s="7" t="n">
        <x:f>'Inventory detail'!F223*Summary!$K$5*(A3601-E3601)/Summary!$K$6</x:f>
        <x:v>1111.8445995893226</x:v>
      </x:c>
      <x:c r="M3601" s="7" t="n">
        <x:f>MAX(0,H3601-L3601)</x:f>
        <x:v>2175.415195071868</x:v>
      </x:c>
      <x:c r="N3601" s="7" t="n">
        <x:f>MAX(0,L3601-H3601)</x:f>
        <x:v>0</x:v>
      </x:c>
      <x:c r="O3601" s="7" t="n">
        <x:f>MAX(0,F3601+I3601-N3601)</x:f>
        <x:v>0</x:v>
      </x:c>
      <x:c r="P3601" s="7" t="n">
        <x:f>MAX(0,N3601-F3601-I3601)</x:f>
        <x:v>0</x:v>
      </x:c>
      <x:c r="Q3601" s="7" t="n">
        <x:f>MAX(0,G3601+J3601-P3601)</x:f>
        <x:v>0</x:v>
      </x:c>
      <x:c r="R3601" s="7" t="n">
        <x:f>M3601+MAX(0,K3601-MAX(0,P3601-G3601-J3601))</x:f>
        <x:v>2175.415195071868</x:v>
      </x:c>
      <x:c r="S3601" s="7" t="n">
        <x:f>SUM(O3601,Q3601,R3601)</x:f>
        <x:v>2175.415195071868</x:v>
      </x:c>
      <x:c r="T3601" s="14" t="n">
        <x:f>'Inventory detail'!T223</x:f>
        <x:v>0.1424</x:v>
      </x:c>
      <x:c r="U3601" s="14" t="n">
        <x:f>'Inventory detail'!U223</x:f>
        <x:v>0.1424</x:v>
      </x:c>
      <x:c r="V3601" s="9" t="n">
        <x:f>O3601*T3601</x:f>
        <x:v>0</x:v>
      </x:c>
      <x:c r="W3601" s="9" t="n">
        <x:f>Q3601*T3601</x:f>
        <x:v>0</x:v>
      </x:c>
      <x:c r="X3601" s="9" t="n">
        <x:f>R3601*T3601</x:f>
        <x:v>309.77912377823395</x:v>
      </x:c>
      <x:c r="Y3601" s="9" t="n">
        <x:f>S3601*T3601</x:f>
        <x:v>309.77912377823395</x:v>
      </x:c>
      <x:c r="Z3601" s="9" t="n">
        <x:f>IF(ISNUMBER(U3601),S3601*(U3601-T3601),"n.a.")</x:f>
        <x:v>0</x:v>
      </x:c>
      <x:c r="AA3601" s="9" t="n">
        <x:f>IF(ISNUMBER(U3601),Y3601,0)</x:f>
        <x:v>309.77912377823395</x:v>
      </x:c>
      <x:c r="AB3601" s="7" t="n">
        <x:f>MAX(0,L3601-SUM(F3601:K3601))</x:f>
        <x:v>0</x:v>
      </x:c>
    </x:row>
    <x:row r="3602" ht="22" customHeight="1">
      <x:c r="A3602" s="18" t="n">
        <x:f>Summary!F$41</x:f>
        <x:v>46419</x:v>
      </x:c>
      <x:c r="B3602" s="2" t="str">
        <x:f>'Inventory detail'!A224</x:f>
        <x:v>COIL</x:v>
      </x:c>
      <x:c r="C3602" s="2" t="str">
        <x:f>'Inventory detail'!B224</x:f>
        <x:v>60</x:v>
      </x:c>
      <x:c r="D3602" s="2" t="str">
        <x:f>'Inventory detail'!C224</x:f>
        <x:v>22WHT12-4</x:v>
      </x:c>
      <x:c r="E3602" s="10" t="n">
        <x:f>A2476</x:f>
        <x:v>46388</x:v>
      </x:c>
      <x:c r="F3602" s="7" t="n">
        <x:f>O2476</x:f>
        <x:v>4010.2761396303904</x:v>
      </x:c>
      <x:c r="G3602" s="7" t="n">
        <x:f>Q2476</x:f>
        <x:v>0</x:v>
      </x:c>
      <x:c r="H3602" s="7" t="n">
        <x:f>R2476</x:f>
        <x:v>0</x:v>
      </x:c>
      <x:c r="I3602" s="7" t="n">
        <x:f>SUMIFS('PO detail'!$W$1217:$W$1222,'PO detail'!$V$1217:$V$1222,"&gt;="&amp;E3602,'PO detail'!$V$1217:$V$1222,"&lt;"&amp;A3602)</x:f>
        <x:v>0</x:v>
      </x:c>
      <x:c r="J3602" s="7" t="n">
        <x:f>SUMIFS('PO detail'!$X$1217:$X$1222,'PO detail'!$V$1217:$V$1222,"&gt;="&amp;E3602,'PO detail'!$V$1217:$V$1222,"&lt;"&amp;A3602)</x:f>
        <x:v>0</x:v>
      </x:c>
      <x:c r="K3602" s="7" t="n">
        <x:f>SUMIFS('PO detail'!$Y$1217:$Y$1222,'PO detail'!$V$1217:$V$1222,"&gt;="&amp;E3602,'PO detail'!$V$1217:$V$1222,"&lt;"&amp;A3602)</x:f>
        <x:v>0</x:v>
      </x:c>
      <x:c r="L3602" s="7" t="n">
        <x:f>'Inventory detail'!F224*Summary!$K$5*(A3602-E3602)/Summary!$K$6</x:f>
        <x:v>1103.3504722792607</x:v>
      </x:c>
      <x:c r="M3602" s="7" t="n">
        <x:f>MAX(0,H3602-L3602)</x:f>
        <x:v>0</x:v>
      </x:c>
      <x:c r="N3602" s="7" t="n">
        <x:f>MAX(0,L3602-H3602)</x:f>
        <x:v>1103.3504722792607</x:v>
      </x:c>
      <x:c r="O3602" s="7" t="n">
        <x:f>MAX(0,F3602+I3602-N3602)</x:f>
        <x:v>2906.92566735113</x:v>
      </x:c>
      <x:c r="P3602" s="7" t="n">
        <x:f>MAX(0,N3602-F3602-I3602)</x:f>
        <x:v>0</x:v>
      </x:c>
      <x:c r="Q3602" s="7" t="n">
        <x:f>MAX(0,G3602+J3602-P3602)</x:f>
        <x:v>0</x:v>
      </x:c>
      <x:c r="R3602" s="7" t="n">
        <x:f>M3602+MAX(0,K3602-MAX(0,P3602-G3602-J3602))</x:f>
        <x:v>0</x:v>
      </x:c>
      <x:c r="S3602" s="7" t="n">
        <x:f>SUM(O3602,Q3602,R3602)</x:f>
        <x:v>2906.92566735113</x:v>
      </x:c>
      <x:c r="T3602" s="14" t="n">
        <x:f>'Inventory detail'!T224</x:f>
        <x:v>0.1674</x:v>
      </x:c>
      <x:c r="U3602" s="14" t="n">
        <x:f>'Inventory detail'!U224</x:f>
        <x:v>0.163982</x:v>
      </x:c>
      <x:c r="V3602" s="9" t="n">
        <x:f>O3602*T3602</x:f>
        <x:v>486.6193567145791</x:v>
      </x:c>
      <x:c r="W3602" s="9" t="n">
        <x:f>Q3602*T3602</x:f>
        <x:v>0</x:v>
      </x:c>
      <x:c r="X3602" s="9" t="n">
        <x:f>R3602*T3602</x:f>
        <x:v>0</x:v>
      </x:c>
      <x:c r="Y3602" s="9" t="n">
        <x:f>S3602*T3602</x:f>
        <x:v>486.6193567145791</x:v>
      </x:c>
      <x:c r="Z3602" s="9" t="n">
        <x:f>IF(ISNUMBER(U3602),S3602*(U3602-T3602),"n.a.")</x:f>
        <x:v>-9.935871931006174</x:v>
      </x:c>
      <x:c r="AA3602" s="9" t="n">
        <x:f>IF(ISNUMBER(U3602),Y3602,0)</x:f>
        <x:v>486.6193567145791</x:v>
      </x:c>
      <x:c r="AB3602" s="7" t="n">
        <x:f>MAX(0,L3602-SUM(F3602:K3602))</x:f>
        <x:v>0</x:v>
      </x:c>
    </x:row>
    <x:row r="3603" ht="22" customHeight="1">
      <x:c r="A3603" s="18" t="n">
        <x:f>Summary!F$41</x:f>
        <x:v>46419</x:v>
      </x:c>
      <x:c r="B3603" s="2" t="str">
        <x:f>'Inventory detail'!A225</x:f>
        <x:v>WIRE</x:v>
      </x:c>
      <x:c r="C3603" s="2" t="str">
        <x:f>'Inventory detail'!B225</x:f>
        <x:v>60</x:v>
      </x:c>
      <x:c r="D3603" s="2" t="str">
        <x:f>'Inventory detail'!C225</x:f>
        <x:v>DL916SIL</x:v>
      </x:c>
      <x:c r="E3603" s="10" t="n">
        <x:f>A2477</x:f>
        <x:v>46388</x:v>
      </x:c>
      <x:c r="F3603" s="7" t="n">
        <x:f>O2477</x:f>
        <x:v>0</x:v>
      </x:c>
      <x:c r="G3603" s="7" t="n">
        <x:f>Q2477</x:f>
        <x:v>0</x:v>
      </x:c>
      <x:c r="H3603" s="7" t="n">
        <x:f>R2477</x:f>
        <x:v>0</x:v>
      </x:c>
      <x:c r="I3603" s="7" t="n">
        <x:f>0</x:f>
        <x:v>0</x:v>
      </x:c>
      <x:c r="J3603" s="7" t="n">
        <x:f>0</x:f>
        <x:v>0</x:v>
      </x:c>
      <x:c r="K3603" s="7" t="n">
        <x:f>0</x:f>
        <x:v>0</x:v>
      </x:c>
      <x:c r="L3603" s="7" t="n">
        <x:f>'Inventory detail'!F225*Summary!$K$5*(A3603-E3603)/Summary!$K$6</x:f>
        <x:v>1103.3504722792607</x:v>
      </x:c>
      <x:c r="M3603" s="7" t="n">
        <x:f>MAX(0,H3603-L3603)</x:f>
        <x:v>0</x:v>
      </x:c>
      <x:c r="N3603" s="7" t="n">
        <x:f>MAX(0,L3603-H3603)</x:f>
        <x:v>1103.3504722792607</x:v>
      </x:c>
      <x:c r="O3603" s="7" t="n">
        <x:f>MAX(0,F3603+I3603-N3603)</x:f>
        <x:v>0</x:v>
      </x:c>
      <x:c r="P3603" s="7" t="n">
        <x:f>MAX(0,N3603-F3603-I3603)</x:f>
        <x:v>1103.3504722792607</x:v>
      </x:c>
      <x:c r="Q3603" s="7" t="n">
        <x:f>MAX(0,G3603+J3603-P3603)</x:f>
        <x:v>0</x:v>
      </x:c>
      <x:c r="R3603" s="7" t="n">
        <x:f>M3603+MAX(0,K3603-MAX(0,P3603-G3603-J3603))</x:f>
        <x:v>0</x:v>
      </x:c>
      <x:c r="S3603" s="7" t="n">
        <x:f>SUM(O3603,Q3603,R3603)</x:f>
        <x:v>0</x:v>
      </x:c>
      <x:c r="T3603" s="14" t="n">
        <x:f>'Inventory detail'!T225</x:f>
        <x:v>0.1041</x:v>
      </x:c>
      <x:c r="U3603" s="14" t="n">
        <x:f>'Inventory detail'!U225</x:f>
        <x:v>0.1041</x:v>
      </x:c>
      <x:c r="V3603" s="9" t="n">
        <x:f>O3603*T3603</x:f>
        <x:v>0</x:v>
      </x:c>
      <x:c r="W3603" s="9" t="n">
        <x:f>Q3603*T3603</x:f>
        <x:v>0</x:v>
      </x:c>
      <x:c r="X3603" s="9" t="n">
        <x:f>R3603*T3603</x:f>
        <x:v>0</x:v>
      </x:c>
      <x:c r="Y3603" s="9" t="n">
        <x:f>S3603*T3603</x:f>
        <x:v>0</x:v>
      </x:c>
      <x:c r="Z3603" s="9" t="n">
        <x:f>IF(ISNUMBER(U3603),S3603*(U3603-T3603),"n.a.")</x:f>
        <x:v>0</x:v>
      </x:c>
      <x:c r="AA3603" s="9" t="n">
        <x:f>IF(ISNUMBER(U3603),Y3603,0)</x:f>
        <x:v>0</x:v>
      </x:c>
      <x:c r="AB3603" s="7" t="n">
        <x:f>MAX(0,L3603-SUM(F3603:K3603))</x:f>
        <x:v>1103.3504722792607</x:v>
      </x:c>
    </x:row>
    <x:row r="3604" ht="22" customHeight="1">
      <x:c r="A3604" s="18" t="n">
        <x:f>Summary!F$41</x:f>
        <x:v>46419</x:v>
      </x:c>
      <x:c r="B3604" s="2" t="str">
        <x:f>'Inventory detail'!A226</x:f>
        <x:v>POUC</x:v>
      </x:c>
      <x:c r="C3604" s="2" t="str">
        <x:f>'Inventory detail'!B226</x:f>
        <x:v>10</x:v>
      </x:c>
      <x:c r="D3604" s="2" t="str">
        <x:f>'Inventory detail'!C226</x:f>
        <x:v>RMEN7</x:v>
      </x:c>
      <x:c r="E3604" s="10" t="n">
        <x:f>A2478</x:f>
        <x:v>46388</x:v>
      </x:c>
      <x:c r="F3604" s="7" t="n">
        <x:f>O2478</x:f>
        <x:v>933.2648870636549</x:v>
      </x:c>
      <x:c r="G3604" s="7" t="n">
        <x:f>Q2478</x:f>
        <x:v>2100</x:v>
      </x:c>
      <x:c r="H3604" s="7" t="n">
        <x:f>R2478</x:f>
        <x:v>0</x:v>
      </x:c>
      <x:c r="I3604" s="7" t="n">
        <x:f>SUMIFS('PO detail'!$W$1594:$W$1596,'PO detail'!$V$1594:$V$1596,"&gt;="&amp;E3604,'PO detail'!$V$1594:$V$1596,"&lt;"&amp;A3604)</x:f>
        <x:v>0</x:v>
      </x:c>
      <x:c r="J3604" s="7" t="n">
        <x:f>SUMIFS('PO detail'!$X$1594:$X$1596,'PO detail'!$V$1594:$V$1596,"&gt;="&amp;E3604,'PO detail'!$V$1594:$V$1596,"&lt;"&amp;A3604)</x:f>
        <x:v>0</x:v>
      </x:c>
      <x:c r="K3604" s="7" t="n">
        <x:f>SUMIFS('PO detail'!$Y$1594:$Y$1596,'PO detail'!$V$1594:$V$1596,"&gt;="&amp;E3604,'PO detail'!$V$1594:$V$1596,"&lt;"&amp;A3604)</x:f>
        <x:v>0</x:v>
      </x:c>
      <x:c r="L3604" s="7" t="n">
        <x:f>'Inventory detail'!F226*Summary!$K$5*(A3604-E3604)/Summary!$K$6</x:f>
        <x:v>1094.8665297741272</x:v>
      </x:c>
      <x:c r="M3604" s="7" t="n">
        <x:f>MAX(0,H3604-L3604)</x:f>
        <x:v>0</x:v>
      </x:c>
      <x:c r="N3604" s="7" t="n">
        <x:f>MAX(0,L3604-H3604)</x:f>
        <x:v>1094.8665297741272</x:v>
      </x:c>
      <x:c r="O3604" s="7" t="n">
        <x:f>MAX(0,F3604+I3604-N3604)</x:f>
        <x:v>0</x:v>
      </x:c>
      <x:c r="P3604" s="7" t="n">
        <x:f>MAX(0,N3604-F3604-I3604)</x:f>
        <x:v>161.60164271047233</x:v>
      </x:c>
      <x:c r="Q3604" s="7" t="n">
        <x:f>MAX(0,G3604+J3604-P3604)</x:f>
        <x:v>1938.3983572895277</x:v>
      </x:c>
      <x:c r="R3604" s="7" t="n">
        <x:f>M3604+MAX(0,K3604-MAX(0,P3604-G3604-J3604))</x:f>
        <x:v>0</x:v>
      </x:c>
      <x:c r="S3604" s="7" t="n">
        <x:f>SUM(O3604,Q3604,R3604)</x:f>
        <x:v>1938.3983572895277</x:v>
      </x:c>
      <x:c r="T3604" s="14" t="n">
        <x:f>'Inventory detail'!T226</x:f>
        <x:v>0.1867</x:v>
      </x:c>
      <x:c r="U3604" s="14" t="n">
        <x:f>'Inventory detail'!U226</x:f>
        <x:v>0.203445</x:v>
      </x:c>
      <x:c r="V3604" s="9" t="n">
        <x:f>O3604*T3604</x:f>
        <x:v>0</x:v>
      </x:c>
      <x:c r="W3604" s="9" t="n">
        <x:f>Q3604*T3604</x:f>
        <x:v>361.8989733059548</x:v>
      </x:c>
      <x:c r="X3604" s="9" t="n">
        <x:f>R3604*T3604</x:f>
        <x:v>0</x:v>
      </x:c>
      <x:c r="Y3604" s="9" t="n">
        <x:f>S3604*T3604</x:f>
        <x:v>361.8989733059548</x:v>
      </x:c>
      <x:c r="Z3604" s="9" t="n">
        <x:f>IF(ISNUMBER(U3604),S3604*(U3604-T3604),"n.a.")</x:f>
        <x:v>32.45848049281311</x:v>
      </x:c>
      <x:c r="AA3604" s="9" t="n">
        <x:f>IF(ISNUMBER(U3604),Y3604,0)</x:f>
        <x:v>361.8989733059548</x:v>
      </x:c>
      <x:c r="AB3604" s="7" t="n">
        <x:f>MAX(0,L3604-SUM(F3604:K3604))</x:f>
        <x:v>0</x:v>
      </x:c>
    </x:row>
    <x:row r="3605" ht="22" customHeight="1">
      <x:c r="A3605" s="18" t="n">
        <x:f>Summary!F$41</x:f>
        <x:v>46419</x:v>
      </x:c>
      <x:c r="B3605" s="2" t="str">
        <x:f>'Inventory detail'!A227</x:f>
        <x:v>WIRE</x:v>
      </x:c>
      <x:c r="C3605" s="2" t="str">
        <x:f>'Inventory detail'!B227</x:f>
        <x:v>60</x:v>
      </x:c>
      <x:c r="D3605" s="2" t="str">
        <x:f>'Inventory detail'!C227</x:f>
        <x:v>DL716WHT</x:v>
      </x:c>
      <x:c r="E3605" s="10" t="n">
        <x:f>A2479</x:f>
        <x:v>46388</x:v>
      </x:c>
      <x:c r="F3605" s="7" t="n">
        <x:f>O2479</x:f>
        <x:v>0</x:v>
      </x:c>
      <x:c r="G3605" s="7" t="n">
        <x:f>Q2479</x:f>
        <x:v>0</x:v>
      </x:c>
      <x:c r="H3605" s="7" t="n">
        <x:f>R2479</x:f>
        <x:v>0</x:v>
      </x:c>
      <x:c r="I3605" s="7" t="n">
        <x:f>0</x:f>
        <x:v>0</x:v>
      </x:c>
      <x:c r="J3605" s="7" t="n">
        <x:f>0</x:f>
        <x:v>0</x:v>
      </x:c>
      <x:c r="K3605" s="7" t="n">
        <x:f>0</x:f>
        <x:v>0</x:v>
      </x:c>
      <x:c r="L3605" s="7" t="n">
        <x:f>'Inventory detail'!F227*Summary!$K$5*(A3605-E3605)/Summary!$K$6</x:f>
        <x:v>1086.382587268994</x:v>
      </x:c>
      <x:c r="M3605" s="7" t="n">
        <x:f>MAX(0,H3605-L3605)</x:f>
        <x:v>0</x:v>
      </x:c>
      <x:c r="N3605" s="7" t="n">
        <x:f>MAX(0,L3605-H3605)</x:f>
        <x:v>1086.382587268994</x:v>
      </x:c>
      <x:c r="O3605" s="7" t="n">
        <x:f>MAX(0,F3605+I3605-N3605)</x:f>
        <x:v>0</x:v>
      </x:c>
      <x:c r="P3605" s="7" t="n">
        <x:f>MAX(0,N3605-F3605-I3605)</x:f>
        <x:v>1086.382587268994</x:v>
      </x:c>
      <x:c r="Q3605" s="7" t="n">
        <x:f>MAX(0,G3605+J3605-P3605)</x:f>
        <x:v>0</x:v>
      </x:c>
      <x:c r="R3605" s="7" t="n">
        <x:f>M3605+MAX(0,K3605-MAX(0,P3605-G3605-J3605))</x:f>
        <x:v>0</x:v>
      </x:c>
      <x:c r="S3605" s="7" t="n">
        <x:f>SUM(O3605,Q3605,R3605)</x:f>
        <x:v>0</x:v>
      </x:c>
      <x:c r="T3605" s="14" t="n">
        <x:f>'Inventory detail'!T227</x:f>
        <x:v>0.0732</x:v>
      </x:c>
      <x:c r="U3605" s="14" t="n">
        <x:f>'Inventory detail'!U227</x:f>
        <x:v>0.0732</x:v>
      </x:c>
      <x:c r="V3605" s="9" t="n">
        <x:f>O3605*T3605</x:f>
        <x:v>0</x:v>
      </x:c>
      <x:c r="W3605" s="9" t="n">
        <x:f>Q3605*T3605</x:f>
        <x:v>0</x:v>
      </x:c>
      <x:c r="X3605" s="9" t="n">
        <x:f>R3605*T3605</x:f>
        <x:v>0</x:v>
      </x:c>
      <x:c r="Y3605" s="9" t="n">
        <x:f>S3605*T3605</x:f>
        <x:v>0</x:v>
      </x:c>
      <x:c r="Z3605" s="9" t="n">
        <x:f>IF(ISNUMBER(U3605),S3605*(U3605-T3605),"n.a.")</x:f>
        <x:v>0</x:v>
      </x:c>
      <x:c r="AA3605" s="9" t="n">
        <x:f>IF(ISNUMBER(U3605),Y3605,0)</x:f>
        <x:v>0</x:v>
      </x:c>
      <x:c r="AB3605" s="7" t="n">
        <x:f>MAX(0,L3605-SUM(F3605:K3605))</x:f>
        <x:v>1086.382587268994</x:v>
      </x:c>
    </x:row>
    <x:row r="3606" ht="22" customHeight="1">
      <x:c r="A3606" s="18" t="n">
        <x:f>Summary!F$41</x:f>
        <x:v>46419</x:v>
      </x:c>
      <x:c r="B3606" s="2" t="str">
        <x:f>'Inventory detail'!A228</x:f>
        <x:v>WIRE</x:v>
      </x:c>
      <x:c r="C3606" s="2" t="str">
        <x:f>'Inventory detail'!B228</x:f>
        <x:v>30</x:v>
      </x:c>
      <x:c r="D3606" s="2" t="str">
        <x:f>'Inventory detail'!C228</x:f>
        <x:v>DL014SIL</x:v>
      </x:c>
      <x:c r="E3606" s="10" t="n">
        <x:f>A2480</x:f>
        <x:v>46388</x:v>
      </x:c>
      <x:c r="F3606" s="7" t="n">
        <x:f>O2480</x:f>
        <x:v>0</x:v>
      </x:c>
      <x:c r="G3606" s="7" t="n">
        <x:f>Q2480</x:f>
        <x:v>0</x:v>
      </x:c>
      <x:c r="H3606" s="7" t="n">
        <x:f>R2480</x:f>
        <x:v>3825.2474743326484</x:v>
      </x:c>
      <x:c r="I3606" s="7" t="n">
        <x:f>0</x:f>
        <x:v>0</x:v>
      </x:c>
      <x:c r="J3606" s="7" t="n">
        <x:f>0</x:f>
        <x:v>0</x:v>
      </x:c>
      <x:c r="K3606" s="7" t="n">
        <x:f>0</x:f>
        <x:v>0</x:v>
      </x:c>
      <x:c r="L3606" s="7" t="n">
        <x:f>'Inventory detail'!F228*Summary!$K$5*(A3606-E3606)/Summary!$K$6</x:f>
        <x:v>1060.9205749486655</x:v>
      </x:c>
      <x:c r="M3606" s="7" t="n">
        <x:f>MAX(0,H3606-L3606)</x:f>
        <x:v>2764.326899383983</x:v>
      </x:c>
      <x:c r="N3606" s="7" t="n">
        <x:f>MAX(0,L3606-H3606)</x:f>
        <x:v>0</x:v>
      </x:c>
      <x:c r="O3606" s="7" t="n">
        <x:f>MAX(0,F3606+I3606-N3606)</x:f>
        <x:v>0</x:v>
      </x:c>
      <x:c r="P3606" s="7" t="n">
        <x:f>MAX(0,N3606-F3606-I3606)</x:f>
        <x:v>0</x:v>
      </x:c>
      <x:c r="Q3606" s="7" t="n">
        <x:f>MAX(0,G3606+J3606-P3606)</x:f>
        <x:v>0</x:v>
      </x:c>
      <x:c r="R3606" s="7" t="n">
        <x:f>M3606+MAX(0,K3606-MAX(0,P3606-G3606-J3606))</x:f>
        <x:v>2764.326899383983</x:v>
      </x:c>
      <x:c r="S3606" s="7" t="n">
        <x:f>SUM(O3606,Q3606,R3606)</x:f>
        <x:v>2764.326899383983</x:v>
      </x:c>
      <x:c r="T3606" s="14" t="n">
        <x:f>'Inventory detail'!T228</x:f>
        <x:v>0.0363</x:v>
      </x:c>
      <x:c r="U3606" s="14" t="n">
        <x:f>'Inventory detail'!U228</x:f>
        <x:v>0.0363</x:v>
      </x:c>
      <x:c r="V3606" s="9" t="n">
        <x:f>O3606*T3606</x:f>
        <x:v>0</x:v>
      </x:c>
      <x:c r="W3606" s="9" t="n">
        <x:f>Q3606*T3606</x:f>
        <x:v>0</x:v>
      </x:c>
      <x:c r="X3606" s="9" t="n">
        <x:f>R3606*T3606</x:f>
        <x:v>100.34506644763857</x:v>
      </x:c>
      <x:c r="Y3606" s="9" t="n">
        <x:f>S3606*T3606</x:f>
        <x:v>100.34506644763857</x:v>
      </x:c>
      <x:c r="Z3606" s="9" t="n">
        <x:f>IF(ISNUMBER(U3606),S3606*(U3606-T3606),"n.a.")</x:f>
        <x:v>0</x:v>
      </x:c>
      <x:c r="AA3606" s="9" t="n">
        <x:f>IF(ISNUMBER(U3606),Y3606,0)</x:f>
        <x:v>100.34506644763857</x:v>
      </x:c>
      <x:c r="AB3606" s="7" t="n">
        <x:f>MAX(0,L3606-SUM(F3606:K3606))</x:f>
        <x:v>0</x:v>
      </x:c>
    </x:row>
    <x:row r="3607" ht="22" customHeight="1">
      <x:c r="A3607" s="18" t="n">
        <x:f>Summary!F$41</x:f>
        <x:v>46419</x:v>
      </x:c>
      <x:c r="B3607" s="2" t="str">
        <x:f>'Inventory detail'!A229</x:f>
        <x:v>COIL</x:v>
      </x:c>
      <x:c r="C3607" s="2" t="str">
        <x:f>'Inventory detail'!B229</x:f>
        <x:v>10</x:v>
      </x:c>
      <x:c r="D3607" s="2" t="str">
        <x:f>'Inventory detail'!C229</x:f>
        <x:v>8BLU12-4</x:v>
      </x:c>
      <x:c r="E3607" s="10" t="n">
        <x:f>A2481</x:f>
        <x:v>46388</x:v>
      </x:c>
      <x:c r="F3607" s="7" t="n">
        <x:f>O2481</x:f>
        <x:v>2271.252566735113</x:v>
      </x:c>
      <x:c r="G3607" s="7" t="n">
        <x:f>Q2481</x:f>
        <x:v>0</x:v>
      </x:c>
      <x:c r="H3607" s="7" t="n">
        <x:f>R2481</x:f>
        <x:v>0</x:v>
      </x:c>
      <x:c r="I3607" s="7" t="n">
        <x:f>SUMIFS('PO detail'!$W$522:$W$526,'PO detail'!$V$522:$V$526,"&gt;="&amp;E3607,'PO detail'!$V$522:$V$526,"&lt;"&amp;A3607)</x:f>
        <x:v>0</x:v>
      </x:c>
      <x:c r="J3607" s="7" t="n">
        <x:f>SUMIFS('PO detail'!$X$522:$X$526,'PO detail'!$V$522:$V$526,"&gt;="&amp;E3607,'PO detail'!$V$522:$V$526,"&lt;"&amp;A3607)</x:f>
        <x:v>0</x:v>
      </x:c>
      <x:c r="K3607" s="7" t="n">
        <x:f>SUMIFS('PO detail'!$Y$522:$Y$526,'PO detail'!$V$522:$V$526,"&gt;="&amp;E3607,'PO detail'!$V$522:$V$526,"&lt;"&amp;A3607)</x:f>
        <x:v>0</x:v>
      </x:c>
      <x:c r="L3607" s="7" t="n">
        <x:f>'Inventory detail'!F229*Summary!$K$5*(A3607-E3607)/Summary!$K$6</x:f>
        <x:v>1043.9425051334701</x:v>
      </x:c>
      <x:c r="M3607" s="7" t="n">
        <x:f>MAX(0,H3607-L3607)</x:f>
        <x:v>0</x:v>
      </x:c>
      <x:c r="N3607" s="7" t="n">
        <x:f>MAX(0,L3607-H3607)</x:f>
        <x:v>1043.9425051334701</x:v>
      </x:c>
      <x:c r="O3607" s="7" t="n">
        <x:f>MAX(0,F3607+I3607-N3607)</x:f>
        <x:v>1227.3100616016427</x:v>
      </x:c>
      <x:c r="P3607" s="7" t="n">
        <x:f>MAX(0,N3607-F3607-I3607)</x:f>
        <x:v>0</x:v>
      </x:c>
      <x:c r="Q3607" s="7" t="n">
        <x:f>MAX(0,G3607+J3607-P3607)</x:f>
        <x:v>0</x:v>
      </x:c>
      <x:c r="R3607" s="7" t="n">
        <x:f>M3607+MAX(0,K3607-MAX(0,P3607-G3607-J3607))</x:f>
        <x:v>0</x:v>
      </x:c>
      <x:c r="S3607" s="7" t="n">
        <x:f>SUM(O3607,Q3607,R3607)</x:f>
        <x:v>1227.3100616016427</x:v>
      </x:c>
      <x:c r="T3607" s="14" t="n">
        <x:f>'Inventory detail'!T229</x:f>
        <x:v>0.042</x:v>
      </x:c>
      <x:c r="U3607" s="14" t="n">
        <x:f>'Inventory detail'!U229</x:f>
        <x:v>0.041216499999999996</x:v>
      </x:c>
      <x:c r="V3607" s="9" t="n">
        <x:f>O3607*T3607</x:f>
        <x:v>51.547022587269</x:v>
      </x:c>
      <x:c r="W3607" s="9" t="n">
        <x:f>Q3607*T3607</x:f>
        <x:v>0</x:v>
      </x:c>
      <x:c r="X3607" s="9" t="n">
        <x:f>R3607*T3607</x:f>
        <x:v>0</x:v>
      </x:c>
      <x:c r="Y3607" s="9" t="n">
        <x:f>S3607*T3607</x:f>
        <x:v>51.547022587269</x:v>
      </x:c>
      <x:c r="Z3607" s="9" t="n">
        <x:f>IF(ISNUMBER(U3607),S3607*(U3607-T3607),"n.a.")</x:f>
        <x:v>-0.9615974332648949</x:v>
      </x:c>
      <x:c r="AA3607" s="9" t="n">
        <x:f>IF(ISNUMBER(U3607),Y3607,0)</x:f>
        <x:v>51.547022587269</x:v>
      </x:c>
      <x:c r="AB3607" s="7" t="n">
        <x:f>MAX(0,L3607-SUM(F3607:K3607))</x:f>
        <x:v>0</x:v>
      </x:c>
    </x:row>
    <x:row r="3608" ht="22" customHeight="1">
      <x:c r="A3608" s="18" t="n">
        <x:f>Summary!F$41</x:f>
        <x:v>46419</x:v>
      </x:c>
      <x:c r="B3608" s="2" t="str">
        <x:f>'Inventory detail'!A230</x:f>
        <x:v>POUC</x:v>
      </x:c>
      <x:c r="C3608" s="2" t="str">
        <x:f>'Inventory detail'!B230</x:f>
        <x:v>60</x:v>
      </x:c>
      <x:c r="D3608" s="2" t="str">
        <x:f>'Inventory detail'!C230</x:f>
        <x:v>IND5</x:v>
      </x:c>
      <x:c r="E3608" s="10" t="n">
        <x:f>A2482</x:f>
        <x:v>46388</x:v>
      </x:c>
      <x:c r="F3608" s="7" t="n">
        <x:f>O2482</x:f>
        <x:v>7071.252566735112</x:v>
      </x:c>
      <x:c r="G3608" s="7" t="n">
        <x:f>Q2482</x:f>
        <x:v>0</x:v>
      </x:c>
      <x:c r="H3608" s="7" t="n">
        <x:f>R2482</x:f>
        <x:v>0</x:v>
      </x:c>
      <x:c r="I3608" s="7" t="n">
        <x:f>SUMIFS('PO detail'!$W$1741:$W$1742,'PO detail'!$V$1741:$V$1742,"&gt;="&amp;E3608,'PO detail'!$V$1741:$V$1742,"&lt;"&amp;A3608)</x:f>
        <x:v>0</x:v>
      </x:c>
      <x:c r="J3608" s="7" t="n">
        <x:f>SUMIFS('PO detail'!$X$1741:$X$1742,'PO detail'!$V$1741:$V$1742,"&gt;="&amp;E3608,'PO detail'!$V$1741:$V$1742,"&lt;"&amp;A3608)</x:f>
        <x:v>0</x:v>
      </x:c>
      <x:c r="K3608" s="7" t="n">
        <x:f>SUMIFS('PO detail'!$Y$1741:$Y$1742,'PO detail'!$V$1741:$V$1742,"&gt;="&amp;E3608,'PO detail'!$V$1741:$V$1742,"&lt;"&amp;A3608)</x:f>
        <x:v>0</x:v>
      </x:c>
      <x:c r="L3608" s="7" t="n">
        <x:f>'Inventory detail'!F230*Summary!$K$5*(A3608-E3608)/Summary!$K$6</x:f>
        <x:v>1043.9425051334701</x:v>
      </x:c>
      <x:c r="M3608" s="7" t="n">
        <x:f>MAX(0,H3608-L3608)</x:f>
        <x:v>0</x:v>
      </x:c>
      <x:c r="N3608" s="7" t="n">
        <x:f>MAX(0,L3608-H3608)</x:f>
        <x:v>1043.9425051334701</x:v>
      </x:c>
      <x:c r="O3608" s="7" t="n">
        <x:f>MAX(0,F3608+I3608-N3608)</x:f>
        <x:v>6027.310061601642</x:v>
      </x:c>
      <x:c r="P3608" s="7" t="n">
        <x:f>MAX(0,N3608-F3608-I3608)</x:f>
        <x:v>0</x:v>
      </x:c>
      <x:c r="Q3608" s="7" t="n">
        <x:f>MAX(0,G3608+J3608-P3608)</x:f>
        <x:v>0</x:v>
      </x:c>
      <x:c r="R3608" s="7" t="n">
        <x:f>M3608+MAX(0,K3608-MAX(0,P3608-G3608-J3608))</x:f>
        <x:v>0</x:v>
      </x:c>
      <x:c r="S3608" s="7" t="n">
        <x:f>SUM(O3608,Q3608,R3608)</x:f>
        <x:v>6027.310061601642</x:v>
      </x:c>
      <x:c r="T3608" s="14" t="n">
        <x:f>'Inventory detail'!T230</x:f>
        <x:v>0.014199999999999999</x:v>
      </x:c>
      <x:c r="U3608" s="14" t="n">
        <x:f>'Inventory detail'!U230</x:f>
        <x:v>0.01551</x:v>
      </x:c>
      <x:c r="V3608" s="9" t="n">
        <x:f>O3608*T3608</x:f>
        <x:v>85.5878028747433</x:v>
      </x:c>
      <x:c r="W3608" s="9" t="n">
        <x:f>Q3608*T3608</x:f>
        <x:v>0</x:v>
      </x:c>
      <x:c r="X3608" s="9" t="n">
        <x:f>R3608*T3608</x:f>
        <x:v>0</x:v>
      </x:c>
      <x:c r="Y3608" s="9" t="n">
        <x:f>S3608*T3608</x:f>
        <x:v>85.5878028747433</x:v>
      </x:c>
      <x:c r="Z3608" s="9" t="n">
        <x:f>IF(ISNUMBER(U3608),S3608*(U3608-T3608),"n.a.")</x:f>
        <x:v>7.895776180698153</x:v>
      </x:c>
      <x:c r="AA3608" s="9" t="n">
        <x:f>IF(ISNUMBER(U3608),Y3608,0)</x:f>
        <x:v>85.5878028747433</x:v>
      </x:c>
      <x:c r="AB3608" s="7" t="n">
        <x:f>MAX(0,L3608-SUM(F3608:K3608))</x:f>
        <x:v>0</x:v>
      </x:c>
    </x:row>
    <x:row r="3609" ht="22" customHeight="1">
      <x:c r="A3609" s="18" t="n">
        <x:f>Summary!F$41</x:f>
        <x:v>46419</x:v>
      </x:c>
      <x:c r="B3609" s="2" t="str">
        <x:f>'Inventory detail'!A231</x:f>
        <x:v>COIL</x:v>
      </x:c>
      <x:c r="C3609" s="2" t="str">
        <x:f>'Inventory detail'!B231</x:f>
        <x:v>10</x:v>
      </x:c>
      <x:c r="D3609" s="2" t="str">
        <x:f>'Inventory detail'!C231</x:f>
        <x:v>38BLK12-4</x:v>
      </x:c>
      <x:c r="E3609" s="10" t="n">
        <x:f>A2483</x:f>
        <x:v>46388</x:v>
      </x:c>
      <x:c r="F3609" s="7" t="n">
        <x:f>O2483</x:f>
        <x:v>1562.4847638603699</x:v>
      </x:c>
      <x:c r="G3609" s="7" t="n">
        <x:f>Q2483</x:f>
        <x:v>0</x:v>
      </x:c>
      <x:c r="H3609" s="7" t="n">
        <x:f>R2483</x:f>
        <x:v>0</x:v>
      </x:c>
      <x:c r="I3609" s="7" t="n">
        <x:f>SUMIFS('PO detail'!$W$410:$W$416,'PO detail'!$V$410:$V$416,"&gt;="&amp;E3609,'PO detail'!$V$410:$V$416,"&lt;"&amp;A3609)</x:f>
        <x:v>0</x:v>
      </x:c>
      <x:c r="J3609" s="7" t="n">
        <x:f>SUMIFS('PO detail'!$X$410:$X$416,'PO detail'!$V$410:$V$416,"&gt;="&amp;E3609,'PO detail'!$V$410:$V$416,"&lt;"&amp;A3609)</x:f>
        <x:v>0</x:v>
      </x:c>
      <x:c r="K3609" s="7" t="n">
        <x:f>SUMIFS('PO detail'!$Y$410:$Y$416,'PO detail'!$V$410:$V$416,"&gt;="&amp;E3609,'PO detail'!$V$410:$V$416,"&lt;"&amp;A3609)</x:f>
        <x:v>0</x:v>
      </x:c>
      <x:c r="L3609" s="7" t="n">
        <x:f>'Inventory detail'!F231*Summary!$K$5*(A3609-E3609)/Summary!$K$6</x:f>
        <x:v>1035.4585626283367</x:v>
      </x:c>
      <x:c r="M3609" s="7" t="n">
        <x:f>MAX(0,H3609-L3609)</x:f>
        <x:v>0</x:v>
      </x:c>
      <x:c r="N3609" s="7" t="n">
        <x:f>MAX(0,L3609-H3609)</x:f>
        <x:v>1035.4585626283367</x:v>
      </x:c>
      <x:c r="O3609" s="7" t="n">
        <x:f>MAX(0,F3609+I3609-N3609)</x:f>
        <x:v>527.0262012320331</x:v>
      </x:c>
      <x:c r="P3609" s="7" t="n">
        <x:f>MAX(0,N3609-F3609-I3609)</x:f>
        <x:v>0</x:v>
      </x:c>
      <x:c r="Q3609" s="7" t="n">
        <x:f>MAX(0,G3609+J3609-P3609)</x:f>
        <x:v>0</x:v>
      </x:c>
      <x:c r="R3609" s="7" t="n">
        <x:f>M3609+MAX(0,K3609-MAX(0,P3609-G3609-J3609))</x:f>
        <x:v>0</x:v>
      </x:c>
      <x:c r="S3609" s="7" t="n">
        <x:f>SUM(O3609,Q3609,R3609)</x:f>
        <x:v>527.0262012320331</x:v>
      </x:c>
      <x:c r="T3609" s="14" t="n">
        <x:f>'Inventory detail'!T231</x:f>
        <x:v>0.2779</x:v>
      </x:c>
      <x:c r="U3609" s="14" t="n">
        <x:f>'Inventory detail'!U231</x:f>
        <x:v>0.272272</x:v>
      </x:c>
      <x:c r="V3609" s="9" t="n">
        <x:f>O3609*T3609</x:f>
        <x:v>146.460581322382</x:v>
      </x:c>
      <x:c r="W3609" s="9" t="n">
        <x:f>Q3609*T3609</x:f>
        <x:v>0</x:v>
      </x:c>
      <x:c r="X3609" s="9" t="n">
        <x:f>R3609*T3609</x:f>
        <x:v>0</x:v>
      </x:c>
      <x:c r="Y3609" s="9" t="n">
        <x:f>S3609*T3609</x:f>
        <x:v>146.460581322382</x:v>
      </x:c>
      <x:c r="Z3609" s="9" t="n">
        <x:f>IF(ISNUMBER(U3609),S3609*(U3609-T3609),"n.a.")</x:f>
        <x:v>-2.9661034605338648</x:v>
      </x:c>
      <x:c r="AA3609" s="9" t="n">
        <x:f>IF(ISNUMBER(U3609),Y3609,0)</x:f>
        <x:v>146.460581322382</x:v>
      </x:c>
      <x:c r="AB3609" s="7" t="n">
        <x:f>MAX(0,L3609-SUM(F3609:K3609))</x:f>
        <x:v>0</x:v>
      </x:c>
    </x:row>
    <x:row r="3610" ht="22" customHeight="1">
      <x:c r="A3610" s="18" t="n">
        <x:f>Summary!F$41</x:f>
        <x:v>46419</x:v>
      </x:c>
      <x:c r="B3610" s="2" t="str">
        <x:f>'Inventory detail'!A232</x:f>
        <x:v>COIL</x:v>
      </x:c>
      <x:c r="C3610" s="2" t="str">
        <x:f>'Inventory detail'!B232</x:f>
        <x:v>30</x:v>
      </x:c>
      <x:c r="D3610" s="2" t="str">
        <x:f>'Inventory detail'!C232</x:f>
        <x:v>10BLK36-4</x:v>
      </x:c>
      <x:c r="E3610" s="10" t="n">
        <x:f>A2484</x:f>
        <x:v>46388</x:v>
      </x:c>
      <x:c r="F3610" s="7" t="n">
        <x:f>O2484</x:f>
        <x:v>3479.1990143737166</x:v>
      </x:c>
      <x:c r="G3610" s="7" t="n">
        <x:f>Q2484</x:f>
        <x:v>0</x:v>
      </x:c>
      <x:c r="H3610" s="7" t="n">
        <x:f>R2484</x:f>
        <x:v>0</x:v>
      </x:c>
      <x:c r="I3610" s="7" t="n">
        <x:f>SUMIFS('PO detail'!$W$697:$W$703,'PO detail'!$V$697:$V$703,"&gt;="&amp;E3610,'PO detail'!$V$697:$V$703,"&lt;"&amp;A3610)</x:f>
        <x:v>0</x:v>
      </x:c>
      <x:c r="J3610" s="7" t="n">
        <x:f>SUMIFS('PO detail'!$X$697:$X$703,'PO detail'!$V$697:$V$703,"&gt;="&amp;E3610,'PO detail'!$V$697:$V$703,"&lt;"&amp;A3610)</x:f>
        <x:v>0</x:v>
      </x:c>
      <x:c r="K3610" s="7" t="n">
        <x:f>SUMIFS('PO detail'!$Y$697:$Y$703,'PO detail'!$V$697:$V$703,"&gt;="&amp;E3610,'PO detail'!$V$697:$V$703,"&lt;"&amp;A3610)</x:f>
        <x:v>0</x:v>
      </x:c>
      <x:c r="L3610" s="7" t="n">
        <x:f>'Inventory detail'!F232*Summary!$K$5*(A3610-E3610)/Summary!$K$6</x:f>
        <x:v>1026.964435318275</x:v>
      </x:c>
      <x:c r="M3610" s="7" t="n">
        <x:f>MAX(0,H3610-L3610)</x:f>
        <x:v>0</x:v>
      </x:c>
      <x:c r="N3610" s="7" t="n">
        <x:f>MAX(0,L3610-H3610)</x:f>
        <x:v>1026.964435318275</x:v>
      </x:c>
      <x:c r="O3610" s="7" t="n">
        <x:f>MAX(0,F3610+I3610-N3610)</x:f>
        <x:v>2452.234579055442</x:v>
      </x:c>
      <x:c r="P3610" s="7" t="n">
        <x:f>MAX(0,N3610-F3610-I3610)</x:f>
        <x:v>0</x:v>
      </x:c>
      <x:c r="Q3610" s="7" t="n">
        <x:f>MAX(0,G3610+J3610-P3610)</x:f>
        <x:v>0</x:v>
      </x:c>
      <x:c r="R3610" s="7" t="n">
        <x:f>M3610+MAX(0,K3610-MAX(0,P3610-G3610-J3610))</x:f>
        <x:v>0</x:v>
      </x:c>
      <x:c r="S3610" s="7" t="n">
        <x:f>SUM(O3610,Q3610,R3610)</x:f>
        <x:v>2452.234579055442</x:v>
      </x:c>
      <x:c r="T3610" s="14" t="n">
        <x:f>'Inventory detail'!T232</x:f>
        <x:v>0.1518</x:v>
      </x:c>
      <x:c r="U3610" s="14" t="n">
        <x:f>'Inventory detail'!U232</x:f>
        <x:v>0.148733</x:v>
      </x:c>
      <x:c r="V3610" s="9" t="n">
        <x:f>O3610*T3610</x:f>
        <x:v>372.24920910061604</x:v>
      </x:c>
      <x:c r="W3610" s="9" t="n">
        <x:f>Q3610*T3610</x:f>
        <x:v>0</x:v>
      </x:c>
      <x:c r="X3610" s="9" t="n">
        <x:f>R3610*T3610</x:f>
        <x:v>0</x:v>
      </x:c>
      <x:c r="Y3610" s="9" t="n">
        <x:f>S3610*T3610</x:f>
        <x:v>372.24920910061604</x:v>
      </x:c>
      <x:c r="Z3610" s="9" t="n">
        <x:f>IF(ISNUMBER(U3610),S3610*(U3610-T3610),"n.a.")</x:f>
        <x:v>-7.521003453963007</x:v>
      </x:c>
      <x:c r="AA3610" s="9" t="n">
        <x:f>IF(ISNUMBER(U3610),Y3610,0)</x:f>
        <x:v>372.24920910061604</x:v>
      </x:c>
      <x:c r="AB3610" s="7" t="n">
        <x:f>MAX(0,L3610-SUM(F3610:K3610))</x:f>
        <x:v>0</x:v>
      </x:c>
    </x:row>
    <x:row r="3611" ht="22" customHeight="1">
      <x:c r="A3611" s="18" t="n">
        <x:f>Summary!F$41</x:f>
        <x:v>46419</x:v>
      </x:c>
      <x:c r="B3611" s="2" t="str">
        <x:f>'Inventory detail'!A233</x:f>
        <x:v>COIL</x:v>
      </x:c>
      <x:c r="C3611" s="2" t="str">
        <x:f>'Inventory detail'!B233</x:f>
        <x:v>30</x:v>
      </x:c>
      <x:c r="D3611" s="2" t="str">
        <x:f>'Inventory detail'!C233</x:f>
        <x:v>32BLK12-4</x:v>
      </x:c>
      <x:c r="E3611" s="10" t="n">
        <x:f>A2485</x:f>
        <x:v>46388</x:v>
      </x:c>
      <x:c r="F3611" s="7" t="n">
        <x:f>O2485</x:f>
        <x:v>1817.257659137577</x:v>
      </x:c>
      <x:c r="G3611" s="7" t="n">
        <x:f>Q2485</x:f>
        <x:v>0</x:v>
      </x:c>
      <x:c r="H3611" s="7" t="n">
        <x:f>R2485</x:f>
        <x:v>0</x:v>
      </x:c>
      <x:c r="I3611" s="7" t="n">
        <x:f>SUMIFS('PO detail'!$W$894:$W$899,'PO detail'!$V$894:$V$899,"&gt;="&amp;E3611,'PO detail'!$V$894:$V$899,"&lt;"&amp;A3611)</x:f>
        <x:v>0</x:v>
      </x:c>
      <x:c r="J3611" s="7" t="n">
        <x:f>SUMIFS('PO detail'!$X$894:$X$899,'PO detail'!$V$894:$V$899,"&gt;="&amp;E3611,'PO detail'!$V$894:$V$899,"&lt;"&amp;A3611)</x:f>
        <x:v>0</x:v>
      </x:c>
      <x:c r="K3611" s="7" t="n">
        <x:f>SUMIFS('PO detail'!$Y$894:$Y$899,'PO detail'!$V$894:$V$899,"&gt;="&amp;E3611,'PO detail'!$V$894:$V$899,"&lt;"&amp;A3611)</x:f>
        <x:v>0</x:v>
      </x:c>
      <x:c r="L3611" s="7" t="n">
        <x:f>'Inventory detail'!F233*Summary!$K$5*(A3611-E3611)/Summary!$K$6</x:f>
        <x:v>1026.964435318275</x:v>
      </x:c>
      <x:c r="M3611" s="7" t="n">
        <x:f>MAX(0,H3611-L3611)</x:f>
        <x:v>0</x:v>
      </x:c>
      <x:c r="N3611" s="7" t="n">
        <x:f>MAX(0,L3611-H3611)</x:f>
        <x:v>1026.964435318275</x:v>
      </x:c>
      <x:c r="O3611" s="7" t="n">
        <x:f>MAX(0,F3611+I3611-N3611)</x:f>
        <x:v>790.293223819302</x:v>
      </x:c>
      <x:c r="P3611" s="7" t="n">
        <x:f>MAX(0,N3611-F3611-I3611)</x:f>
        <x:v>0</x:v>
      </x:c>
      <x:c r="Q3611" s="7" t="n">
        <x:f>MAX(0,G3611+J3611-P3611)</x:f>
        <x:v>0</x:v>
      </x:c>
      <x:c r="R3611" s="7" t="n">
        <x:f>M3611+MAX(0,K3611-MAX(0,P3611-G3611-J3611))</x:f>
        <x:v>0</x:v>
      </x:c>
      <x:c r="S3611" s="7" t="n">
        <x:f>SUM(O3611,Q3611,R3611)</x:f>
        <x:v>790.293223819302</x:v>
      </x:c>
      <x:c r="T3611" s="14" t="n">
        <x:f>'Inventory detail'!T233</x:f>
        <x:v>0.1997</x:v>
      </x:c>
      <x:c r="U3611" s="14" t="n">
        <x:f>'Inventory detail'!U233</x:f>
        <x:v>0.1956955</x:v>
      </x:c>
      <x:c r="V3611" s="9" t="n">
        <x:f>O3611*T3611</x:f>
        <x:v>157.82155679671462</x:v>
      </x:c>
      <x:c r="W3611" s="9" t="n">
        <x:f>Q3611*T3611</x:f>
        <x:v>0</x:v>
      </x:c>
      <x:c r="X3611" s="9" t="n">
        <x:f>R3611*T3611</x:f>
        <x:v>0</x:v>
      </x:c>
      <x:c r="Y3611" s="9" t="n">
        <x:f>S3611*T3611</x:f>
        <x:v>157.82155679671462</x:v>
      </x:c>
      <x:c r="Z3611" s="9" t="n">
        <x:f>IF(ISNUMBER(U3611),S3611*(U3611-T3611),"n.a.")</x:f>
        <x:v>-3.1647292147843906</x:v>
      </x:c>
      <x:c r="AA3611" s="9" t="n">
        <x:f>IF(ISNUMBER(U3611),Y3611,0)</x:f>
        <x:v>157.82155679671462</x:v>
      </x:c>
      <x:c r="AB3611" s="7" t="n">
        <x:f>MAX(0,L3611-SUM(F3611:K3611))</x:f>
        <x:v>0</x:v>
      </x:c>
    </x:row>
    <x:row r="3612" ht="22" customHeight="1">
      <x:c r="A3612" s="18" t="n">
        <x:f>Summary!F$41</x:f>
        <x:v>46419</x:v>
      </x:c>
      <x:c r="B3612" s="2" t="str">
        <x:f>'Inventory detail'!A234</x:f>
        <x:v>POUC</x:v>
      </x:c>
      <x:c r="C3612" s="2" t="str">
        <x:f>'Inventory detail'!B234</x:f>
        <x:v>10</x:v>
      </x:c>
      <x:c r="D3612" s="2" t="str">
        <x:f>'Inventory detail'!C234</x:f>
        <x:v>BUS7</x:v>
      </x:c>
      <x:c r="E3612" s="10" t="n">
        <x:f>A2486</x:f>
        <x:v>46388</x:v>
      </x:c>
      <x:c r="F3612" s="7" t="n">
        <x:f>O2486</x:f>
        <x:v>0</x:v>
      </x:c>
      <x:c r="G3612" s="7" t="n">
        <x:f>Q2486</x:f>
        <x:v>0</x:v>
      </x:c>
      <x:c r="H3612" s="7" t="n">
        <x:f>R2486</x:f>
        <x:v>16717.257659137576</x:v>
      </x:c>
      <x:c r="I3612" s="7" t="n">
        <x:f>0</x:f>
        <x:v>0</x:v>
      </x:c>
      <x:c r="J3612" s="7" t="n">
        <x:f>0</x:f>
        <x:v>0</x:v>
      </x:c>
      <x:c r="K3612" s="7" t="n">
        <x:f>0</x:f>
        <x:v>0</x:v>
      </x:c>
      <x:c r="L3612" s="7" t="n">
        <x:f>'Inventory detail'!F234*Summary!$K$5*(A3612-E3612)/Summary!$K$6</x:f>
        <x:v>1026.964435318275</x:v>
      </x:c>
      <x:c r="M3612" s="7" t="n">
        <x:f>MAX(0,H3612-L3612)</x:f>
        <x:v>15690.2932238193</x:v>
      </x:c>
      <x:c r="N3612" s="7" t="n">
        <x:f>MAX(0,L3612-H3612)</x:f>
        <x:v>0</x:v>
      </x:c>
      <x:c r="O3612" s="7" t="n">
        <x:f>MAX(0,F3612+I3612-N3612)</x:f>
        <x:v>0</x:v>
      </x:c>
      <x:c r="P3612" s="7" t="n">
        <x:f>MAX(0,N3612-F3612-I3612)</x:f>
        <x:v>0</x:v>
      </x:c>
      <x:c r="Q3612" s="7" t="n">
        <x:f>MAX(0,G3612+J3612-P3612)</x:f>
        <x:v>0</x:v>
      </x:c>
      <x:c r="R3612" s="7" t="n">
        <x:f>M3612+MAX(0,K3612-MAX(0,P3612-G3612-J3612))</x:f>
        <x:v>15690.2932238193</x:v>
      </x:c>
      <x:c r="S3612" s="7" t="n">
        <x:f>SUM(O3612,Q3612,R3612)</x:f>
        <x:v>15690.2932238193</x:v>
      </x:c>
      <x:c r="T3612" s="14" t="n">
        <x:f>'Inventory detail'!T234</x:f>
        <x:v>0.009000000000000001</x:v>
      </x:c>
      <x:c r="U3612" s="14" t="n">
        <x:f>'Inventory detail'!U234</x:f>
        <x:v>0.009734999999999999</x:v>
      </x:c>
      <x:c r="V3612" s="9" t="n">
        <x:f>O3612*T3612</x:f>
        <x:v>0</x:v>
      </x:c>
      <x:c r="W3612" s="9" t="n">
        <x:f>Q3612*T3612</x:f>
        <x:v>0</x:v>
      </x:c>
      <x:c r="X3612" s="9" t="n">
        <x:f>R3612*T3612</x:f>
        <x:v>141.21263901437374</x:v>
      </x:c>
      <x:c r="Y3612" s="9" t="n">
        <x:f>S3612*T3612</x:f>
        <x:v>141.21263901437374</x:v>
      </x:c>
      <x:c r="Z3612" s="9" t="n">
        <x:f>IF(ISNUMBER(U3612),S3612*(U3612-T3612),"n.a.")</x:f>
        <x:v>11.532365519507152</x:v>
      </x:c>
      <x:c r="AA3612" s="9" t="n">
        <x:f>IF(ISNUMBER(U3612),Y3612,0)</x:f>
        <x:v>141.21263901437374</x:v>
      </x:c>
      <x:c r="AB3612" s="7" t="n">
        <x:f>MAX(0,L3612-SUM(F3612:K3612))</x:f>
        <x:v>0</x:v>
      </x:c>
    </x:row>
    <x:row r="3613" ht="22" customHeight="1">
      <x:c r="A3613" s="18" t="n">
        <x:f>Summary!F$41</x:f>
        <x:v>46419</x:v>
      </x:c>
      <x:c r="B3613" s="2" t="str">
        <x:f>'Inventory detail'!A235</x:f>
        <x:v>POUC</x:v>
      </x:c>
      <x:c r="C3613" s="2" t="str">
        <x:f>'Inventory detail'!B235</x:f>
        <x:v>60</x:v>
      </x:c>
      <x:c r="D3613" s="2" t="str">
        <x:f>'Inventory detail'!C235</x:f>
        <x:v>KEY5</x:v>
      </x:c>
      <x:c r="E3613" s="10" t="n">
        <x:f>A2487</x:f>
        <x:v>46388</x:v>
      </x:c>
      <x:c r="F3613" s="7" t="n">
        <x:f>O2487</x:f>
        <x:v>0</x:v>
      </x:c>
      <x:c r="G3613" s="7" t="n">
        <x:f>Q2487</x:f>
        <x:v>0</x:v>
      </x:c>
      <x:c r="H3613" s="7" t="n">
        <x:f>R2487</x:f>
        <x:v>0</x:v>
      </x:c>
      <x:c r="I3613" s="7" t="n">
        <x:f>0</x:f>
        <x:v>0</x:v>
      </x:c>
      <x:c r="J3613" s="7" t="n">
        <x:f>0</x:f>
        <x:v>0</x:v>
      </x:c>
      <x:c r="K3613" s="7" t="n">
        <x:f>0</x:f>
        <x:v>0</x:v>
      </x:c>
      <x:c r="L3613" s="7" t="n">
        <x:f>'Inventory detail'!F235*Summary!$K$5*(A3613-E3613)/Summary!$K$6</x:f>
        <x:v>1018.4804928131417</x:v>
      </x:c>
      <x:c r="M3613" s="7" t="n">
        <x:f>MAX(0,H3613-L3613)</x:f>
        <x:v>0</x:v>
      </x:c>
      <x:c r="N3613" s="7" t="n">
        <x:f>MAX(0,L3613-H3613)</x:f>
        <x:v>1018.4804928131417</x:v>
      </x:c>
      <x:c r="O3613" s="7" t="n">
        <x:f>MAX(0,F3613+I3613-N3613)</x:f>
        <x:v>0</x:v>
      </x:c>
      <x:c r="P3613" s="7" t="n">
        <x:f>MAX(0,N3613-F3613-I3613)</x:f>
        <x:v>1018.4804928131417</x:v>
      </x:c>
      <x:c r="Q3613" s="7" t="n">
        <x:f>MAX(0,G3613+J3613-P3613)</x:f>
        <x:v>0</x:v>
      </x:c>
      <x:c r="R3613" s="7" t="n">
        <x:f>M3613+MAX(0,K3613-MAX(0,P3613-G3613-J3613))</x:f>
        <x:v>0</x:v>
      </x:c>
      <x:c r="S3613" s="7" t="n">
        <x:f>SUM(O3613,Q3613,R3613)</x:f>
        <x:v>0</x:v>
      </x:c>
      <x:c r="T3613" s="14" t="n">
        <x:f>'Inventory detail'!T235</x:f>
        <x:v>0.0066</x:v>
      </x:c>
      <x:c r="U3613" s="14" t="n">
        <x:f>'Inventory detail'!U235</x:f>
        <x:v>0.008579999999999999</x:v>
      </x:c>
      <x:c r="V3613" s="9" t="n">
        <x:f>O3613*T3613</x:f>
        <x:v>0</x:v>
      </x:c>
      <x:c r="W3613" s="9" t="n">
        <x:f>Q3613*T3613</x:f>
        <x:v>0</x:v>
      </x:c>
      <x:c r="X3613" s="9" t="n">
        <x:f>R3613*T3613</x:f>
        <x:v>0</x:v>
      </x:c>
      <x:c r="Y3613" s="9" t="n">
        <x:f>S3613*T3613</x:f>
        <x:v>0</x:v>
      </x:c>
      <x:c r="Z3613" s="9" t="n">
        <x:f>IF(ISNUMBER(U3613),S3613*(U3613-T3613),"n.a.")</x:f>
        <x:v>0</x:v>
      </x:c>
      <x:c r="AA3613" s="9" t="n">
        <x:f>IF(ISNUMBER(U3613),Y3613,0)</x:f>
        <x:v>0</x:v>
      </x:c>
      <x:c r="AB3613" s="7" t="n">
        <x:f>MAX(0,L3613-SUM(F3613:K3613))</x:f>
        <x:v>1018.4804928131417</x:v>
      </x:c>
    </x:row>
    <x:row r="3614" ht="22" customHeight="1">
      <x:c r="A3614" s="18" t="n">
        <x:f>Summary!F$41</x:f>
        <x:v>46419</x:v>
      </x:c>
      <x:c r="B3614" s="2" t="str">
        <x:f>'Inventory detail'!A236</x:f>
        <x:v>WIRE</x:v>
      </x:c>
      <x:c r="C3614" s="2" t="str">
        <x:f>'Inventory detail'!B236</x:f>
        <x:v>10</x:v>
      </x:c>
      <x:c r="D3614" s="2" t="str">
        <x:f>'Inventory detail'!C236</x:f>
        <x:v>DL716GOLD</x:v>
      </x:c>
      <x:c r="E3614" s="10" t="n">
        <x:f>A2488</x:f>
        <x:v>46388</x:v>
      </x:c>
      <x:c r="F3614" s="7" t="n">
        <x:f>O2488</x:f>
        <x:v>6440.246406570842</x:v>
      </x:c>
      <x:c r="G3614" s="7" t="n">
        <x:f>Q2488</x:f>
        <x:v>0</x:v>
      </x:c>
      <x:c r="H3614" s="7" t="n">
        <x:f>R2488</x:f>
        <x:v>0</x:v>
      </x:c>
      <x:c r="I3614" s="7" t="n">
        <x:f>SUMIFS('PO detail'!$W$2012:$W$2014,'PO detail'!$V$2012:$V$2014,"&gt;="&amp;E3614,'PO detail'!$V$2012:$V$2014,"&lt;"&amp;A3614)</x:f>
        <x:v>0</x:v>
      </x:c>
      <x:c r="J3614" s="7" t="n">
        <x:f>SUMIFS('PO detail'!$X$2012:$X$2014,'PO detail'!$V$2012:$V$2014,"&gt;="&amp;E3614,'PO detail'!$V$2012:$V$2014,"&lt;"&amp;A3614)</x:f>
        <x:v>0</x:v>
      </x:c>
      <x:c r="K3614" s="7" t="n">
        <x:f>SUMIFS('PO detail'!$Y$2012:$Y$2014,'PO detail'!$V$2012:$V$2014,"&gt;="&amp;E3614,'PO detail'!$V$2012:$V$2014,"&lt;"&amp;A3614)</x:f>
        <x:v>0</x:v>
      </x:c>
      <x:c r="L3614" s="7" t="n">
        <x:f>'Inventory detail'!F236*Summary!$K$5*(A3614-E3614)/Summary!$K$6</x:f>
        <x:v>1018.4804928131417</x:v>
      </x:c>
      <x:c r="M3614" s="7" t="n">
        <x:f>MAX(0,H3614-L3614)</x:f>
        <x:v>0</x:v>
      </x:c>
      <x:c r="N3614" s="7" t="n">
        <x:f>MAX(0,L3614-H3614)</x:f>
        <x:v>1018.4804928131417</x:v>
      </x:c>
      <x:c r="O3614" s="7" t="n">
        <x:f>MAX(0,F3614+I3614-N3614)</x:f>
        <x:v>5421.7659137577</x:v>
      </x:c>
      <x:c r="P3614" s="7" t="n">
        <x:f>MAX(0,N3614-F3614-I3614)</x:f>
        <x:v>0</x:v>
      </x:c>
      <x:c r="Q3614" s="7" t="n">
        <x:f>MAX(0,G3614+J3614-P3614)</x:f>
        <x:v>0</x:v>
      </x:c>
      <x:c r="R3614" s="7" t="n">
        <x:f>M3614+MAX(0,K3614-MAX(0,P3614-G3614-J3614))</x:f>
        <x:v>0</x:v>
      </x:c>
      <x:c r="S3614" s="7" t="n">
        <x:f>SUM(O3614,Q3614,R3614)</x:f>
        <x:v>5421.7659137577</x:v>
      </x:c>
      <x:c r="T3614" s="14" t="n">
        <x:f>'Inventory detail'!T236</x:f>
        <x:v>0.0732</x:v>
      </x:c>
      <x:c r="U3614" s="14" t="n">
        <x:f>'Inventory detail'!U236</x:f>
        <x:v>0.0732</x:v>
      </x:c>
      <x:c r="V3614" s="9" t="n">
        <x:f>O3614*T3614</x:f>
        <x:v>396.87326488706367</x:v>
      </x:c>
      <x:c r="W3614" s="9" t="n">
        <x:f>Q3614*T3614</x:f>
        <x:v>0</x:v>
      </x:c>
      <x:c r="X3614" s="9" t="n">
        <x:f>R3614*T3614</x:f>
        <x:v>0</x:v>
      </x:c>
      <x:c r="Y3614" s="9" t="n">
        <x:f>S3614*T3614</x:f>
        <x:v>396.87326488706367</x:v>
      </x:c>
      <x:c r="Z3614" s="9" t="n">
        <x:f>IF(ISNUMBER(U3614),S3614*(U3614-T3614),"n.a.")</x:f>
        <x:v>0</x:v>
      </x:c>
      <x:c r="AA3614" s="9" t="n">
        <x:f>IF(ISNUMBER(U3614),Y3614,0)</x:f>
        <x:v>396.87326488706367</x:v>
      </x:c>
      <x:c r="AB3614" s="7" t="n">
        <x:f>MAX(0,L3614-SUM(F3614:K3614))</x:f>
        <x:v>0</x:v>
      </x:c>
    </x:row>
    <x:row r="3615" ht="22" customHeight="1">
      <x:c r="A3615" s="18" t="n">
        <x:f>Summary!F$41</x:f>
        <x:v>46419</x:v>
      </x:c>
      <x:c r="B3615" s="2" t="str">
        <x:f>'Inventory detail'!A237</x:f>
        <x:v>WIRE</x:v>
      </x:c>
      <x:c r="C3615" s="2" t="str">
        <x:f>'Inventory detail'!B237</x:f>
        <x:v>30</x:v>
      </x:c>
      <x:c r="D3615" s="2" t="str">
        <x:f>'Inventory detail'!C237</x:f>
        <x:v>DL516WHT</x:v>
      </x:c>
      <x:c r="E3615" s="10" t="n">
        <x:f>A2489</x:f>
        <x:v>46388</x:v>
      </x:c>
      <x:c r="F3615" s="7" t="n">
        <x:f>O2489</x:f>
        <x:v>0</x:v>
      </x:c>
      <x:c r="G3615" s="7" t="n">
        <x:f>Q2489</x:f>
        <x:v>0</x:v>
      </x:c>
      <x:c r="H3615" s="7" t="n">
        <x:f>R2489</x:f>
        <x:v>1940.2464065708418</x:v>
      </x:c>
      <x:c r="I3615" s="7" t="n">
        <x:f>0</x:f>
        <x:v>0</x:v>
      </x:c>
      <x:c r="J3615" s="7" t="n">
        <x:f>0</x:f>
        <x:v>0</x:v>
      </x:c>
      <x:c r="K3615" s="7" t="n">
        <x:f>0</x:f>
        <x:v>0</x:v>
      </x:c>
      <x:c r="L3615" s="7" t="n">
        <x:f>'Inventory detail'!F237*Summary!$K$5*(A3615-E3615)/Summary!$K$6</x:f>
        <x:v>1018.4804928131417</x:v>
      </x:c>
      <x:c r="M3615" s="7" t="n">
        <x:f>MAX(0,H3615-L3615)</x:f>
        <x:v>921.7659137577001</x:v>
      </x:c>
      <x:c r="N3615" s="7" t="n">
        <x:f>MAX(0,L3615-H3615)</x:f>
        <x:v>0</x:v>
      </x:c>
      <x:c r="O3615" s="7" t="n">
        <x:f>MAX(0,F3615+I3615-N3615)</x:f>
        <x:v>0</x:v>
      </x:c>
      <x:c r="P3615" s="7" t="n">
        <x:f>MAX(0,N3615-F3615-I3615)</x:f>
        <x:v>0</x:v>
      </x:c>
      <x:c r="Q3615" s="7" t="n">
        <x:f>MAX(0,G3615+J3615-P3615)</x:f>
        <x:v>0</x:v>
      </x:c>
      <x:c r="R3615" s="7" t="n">
        <x:f>M3615+MAX(0,K3615-MAX(0,P3615-G3615-J3615))</x:f>
        <x:v>921.7659137577001</x:v>
      </x:c>
      <x:c r="S3615" s="7" t="n">
        <x:f>SUM(O3615,Q3615,R3615)</x:f>
        <x:v>921.7659137577001</x:v>
      </x:c>
      <x:c r="T3615" s="14" t="n">
        <x:f>'Inventory detail'!T237</x:f>
        <x:v>0.0475</x:v>
      </x:c>
      <x:c r="U3615" s="14" t="n">
        <x:f>'Inventory detail'!U237</x:f>
        <x:v>0.0475</x:v>
      </x:c>
      <x:c r="V3615" s="9" t="n">
        <x:f>O3615*T3615</x:f>
        <x:v>0</x:v>
      </x:c>
      <x:c r="W3615" s="9" t="n">
        <x:f>Q3615*T3615</x:f>
        <x:v>0</x:v>
      </x:c>
      <x:c r="X3615" s="9" t="n">
        <x:f>R3615*T3615</x:f>
        <x:v>43.783880903490754</x:v>
      </x:c>
      <x:c r="Y3615" s="9" t="n">
        <x:f>S3615*T3615</x:f>
        <x:v>43.783880903490754</x:v>
      </x:c>
      <x:c r="Z3615" s="9" t="n">
        <x:f>IF(ISNUMBER(U3615),S3615*(U3615-T3615),"n.a.")</x:f>
        <x:v>0</x:v>
      </x:c>
      <x:c r="AA3615" s="9" t="n">
        <x:f>IF(ISNUMBER(U3615),Y3615,0)</x:f>
        <x:v>43.783880903490754</x:v>
      </x:c>
      <x:c r="AB3615" s="7" t="n">
        <x:f>MAX(0,L3615-SUM(F3615:K3615))</x:f>
        <x:v>0</x:v>
      </x:c>
    </x:row>
    <x:row r="3616" ht="22" customHeight="1">
      <x:c r="A3616" s="18" t="n">
        <x:f>Summary!F$41</x:f>
        <x:v>46419</x:v>
      </x:c>
      <x:c r="B3616" s="2" t="str">
        <x:f>'Inventory detail'!A238</x:f>
        <x:v>COIL</x:v>
      </x:c>
      <x:c r="C3616" s="2" t="str">
        <x:f>'Inventory detail'!B238</x:f>
        <x:v>30</x:v>
      </x:c>
      <x:c r="D3616" s="2" t="str">
        <x:f>'Inventory detail'!C238</x:f>
        <x:v>8CLR12-4</x:v>
      </x:c>
      <x:c r="E3616" s="10" t="n">
        <x:f>A2490</x:f>
        <x:v>46388</x:v>
      </x:c>
      <x:c r="F3616" s="7" t="n">
        <x:f>O2490</x:f>
        <x:v>5963.235154004107</x:v>
      </x:c>
      <x:c r="G3616" s="7" t="n">
        <x:f>Q2490</x:f>
        <x:v>0</x:v>
      </x:c>
      <x:c r="H3616" s="7" t="n">
        <x:f>R2490</x:f>
        <x:v>0</x:v>
      </x:c>
      <x:c r="I3616" s="7" t="n">
        <x:f>SUMIFS('PO detail'!$W$972:$W$975,'PO detail'!$V$972:$V$975,"&gt;="&amp;E3616,'PO detail'!$V$972:$V$975,"&lt;"&amp;A3616)</x:f>
        <x:v>0</x:v>
      </x:c>
      <x:c r="J3616" s="7" t="n">
        <x:f>SUMIFS('PO detail'!$X$972:$X$975,'PO detail'!$V$972:$V$975,"&gt;="&amp;E3616,'PO detail'!$V$972:$V$975,"&lt;"&amp;A3616)</x:f>
        <x:v>0</x:v>
      </x:c>
      <x:c r="K3616" s="7" t="n">
        <x:f>SUMIFS('PO detail'!$Y$972:$Y$975,'PO detail'!$V$972:$V$975,"&gt;="&amp;E3616,'PO detail'!$V$972:$V$975,"&lt;"&amp;A3616)</x:f>
        <x:v>0</x:v>
      </x:c>
      <x:c r="L3616" s="7" t="n">
        <x:f>'Inventory detail'!F238*Summary!$K$5*(A3616-E3616)/Summary!$K$6</x:f>
        <x:v>1009.9965503080082</x:v>
      </x:c>
      <x:c r="M3616" s="7" t="n">
        <x:f>MAX(0,H3616-L3616)</x:f>
        <x:v>0</x:v>
      </x:c>
      <x:c r="N3616" s="7" t="n">
        <x:f>MAX(0,L3616-H3616)</x:f>
        <x:v>1009.9965503080082</x:v>
      </x:c>
      <x:c r="O3616" s="7" t="n">
        <x:f>MAX(0,F3616+I3616-N3616)</x:f>
        <x:v>4953.238603696099</x:v>
      </x:c>
      <x:c r="P3616" s="7" t="n">
        <x:f>MAX(0,N3616-F3616-I3616)</x:f>
        <x:v>0</x:v>
      </x:c>
      <x:c r="Q3616" s="7" t="n">
        <x:f>MAX(0,G3616+J3616-P3616)</x:f>
        <x:v>0</x:v>
      </x:c>
      <x:c r="R3616" s="7" t="n">
        <x:f>M3616+MAX(0,K3616-MAX(0,P3616-G3616-J3616))</x:f>
        <x:v>0</x:v>
      </x:c>
      <x:c r="S3616" s="7" t="n">
        <x:f>SUM(O3616,Q3616,R3616)</x:f>
        <x:v>4953.238603696099</x:v>
      </x:c>
      <x:c r="T3616" s="14" t="n">
        <x:f>'Inventory detail'!T238</x:f>
        <x:v>0.042</x:v>
      </x:c>
      <x:c r="U3616" s="14" t="n">
        <x:f>'Inventory detail'!U238</x:f>
        <x:v>0.041216499999999996</x:v>
      </x:c>
      <x:c r="V3616" s="9" t="n">
        <x:f>O3616*T3616</x:f>
        <x:v>208.03602135523616</x:v>
      </x:c>
      <x:c r="W3616" s="9" t="n">
        <x:f>Q3616*T3616</x:f>
        <x:v>0</x:v>
      </x:c>
      <x:c r="X3616" s="9" t="n">
        <x:f>R3616*T3616</x:f>
        <x:v>0</x:v>
      </x:c>
      <x:c r="Y3616" s="9" t="n">
        <x:f>S3616*T3616</x:f>
        <x:v>208.03602135523616</x:v>
      </x:c>
      <x:c r="Z3616" s="9" t="n">
        <x:f>IF(ISNUMBER(U3616),S3616*(U3616-T3616),"n.a.")</x:f>
        <x:v>-3.880862445995925</x:v>
      </x:c>
      <x:c r="AA3616" s="9" t="n">
        <x:f>IF(ISNUMBER(U3616),Y3616,0)</x:f>
        <x:v>208.03602135523616</x:v>
      </x:c>
      <x:c r="AB3616" s="7" t="n">
        <x:f>MAX(0,L3616-SUM(F3616:K3616))</x:f>
        <x:v>0</x:v>
      </x:c>
    </x:row>
    <x:row r="3617" ht="22" customHeight="1">
      <x:c r="A3617" s="18" t="n">
        <x:f>Summary!F$41</x:f>
        <x:v>46419</x:v>
      </x:c>
      <x:c r="B3617" s="2" t="str">
        <x:f>'Inventory detail'!A239</x:f>
        <x:v>COIL</x:v>
      </x:c>
      <x:c r="C3617" s="2" t="str">
        <x:f>'Inventory detail'!B239</x:f>
        <x:v>10</x:v>
      </x:c>
      <x:c r="D3617" s="2" t="str">
        <x:f>'Inventory detail'!C239</x:f>
        <x:v>45BLK12-4</x:v>
      </x:c>
      <x:c r="E3617" s="10" t="n">
        <x:f>A2491</x:f>
        <x:v>46388</x:v>
      </x:c>
      <x:c r="F3617" s="7" t="n">
        <x:f>O2491</x:f>
        <x:v>786.251498973306</x:v>
      </x:c>
      <x:c r="G3617" s="7" t="n">
        <x:f>Q2491</x:f>
        <x:v>0</x:v>
      </x:c>
      <x:c r="H3617" s="7" t="n">
        <x:f>R2491</x:f>
        <x:v>0</x:v>
      </x:c>
      <x:c r="I3617" s="7" t="n">
        <x:f>SUMIFS('PO detail'!$W$424:$W$430,'PO detail'!$V$424:$V$430,"&gt;="&amp;E3617,'PO detail'!$V$424:$V$430,"&lt;"&amp;A3617)</x:f>
        <x:v>0</x:v>
      </x:c>
      <x:c r="J3617" s="7" t="n">
        <x:f>SUMIFS('PO detail'!$X$424:$X$430,'PO detail'!$V$424:$V$430,"&gt;="&amp;E3617,'PO detail'!$V$424:$V$430,"&lt;"&amp;A3617)</x:f>
        <x:v>0</x:v>
      </x:c>
      <x:c r="K3617" s="7" t="n">
        <x:f>SUMIFS('PO detail'!$Y$424:$Y$430,'PO detail'!$V$424:$V$430,"&gt;="&amp;E3617,'PO detail'!$V$424:$V$430,"&lt;"&amp;A3617)</x:f>
        <x:v>0</x:v>
      </x:c>
      <x:c r="L3617" s="7" t="n">
        <x:f>'Inventory detail'!F239*Summary!$K$5*(A3617-E3617)/Summary!$K$6</x:f>
        <x:v>1001.5024229979466</x:v>
      </x:c>
      <x:c r="M3617" s="7" t="n">
        <x:f>MAX(0,H3617-L3617)</x:f>
        <x:v>0</x:v>
      </x:c>
      <x:c r="N3617" s="7" t="n">
        <x:f>MAX(0,L3617-H3617)</x:f>
        <x:v>1001.5024229979466</x:v>
      </x:c>
      <x:c r="O3617" s="7" t="n">
        <x:f>MAX(0,F3617+I3617-N3617)</x:f>
        <x:v>0</x:v>
      </x:c>
      <x:c r="P3617" s="7" t="n">
        <x:f>MAX(0,N3617-F3617-I3617)</x:f>
        <x:v>215.25092402464065</x:v>
      </x:c>
      <x:c r="Q3617" s="7" t="n">
        <x:f>MAX(0,G3617+J3617-P3617)</x:f>
        <x:v>0</x:v>
      </x:c>
      <x:c r="R3617" s="7" t="n">
        <x:f>M3617+MAX(0,K3617-MAX(0,P3617-G3617-J3617))</x:f>
        <x:v>0</x:v>
      </x:c>
      <x:c r="S3617" s="7" t="n">
        <x:f>SUM(O3617,Q3617,R3617)</x:f>
        <x:v>0</x:v>
      </x:c>
      <x:c r="T3617" s="14" t="n">
        <x:f>'Inventory detail'!T239</x:f>
        <x:v>0.33740000000000003</x:v>
      </x:c>
      <x:c r="U3617" s="14" t="n">
        <x:f>'Inventory detail'!U239</x:f>
        <x:v>0.33061599999999997</x:v>
      </x:c>
      <x:c r="V3617" s="9" t="n">
        <x:f>O3617*T3617</x:f>
        <x:v>0</x:v>
      </x:c>
      <x:c r="W3617" s="9" t="n">
        <x:f>Q3617*T3617</x:f>
        <x:v>0</x:v>
      </x:c>
      <x:c r="X3617" s="9" t="n">
        <x:f>R3617*T3617</x:f>
        <x:v>0</x:v>
      </x:c>
      <x:c r="Y3617" s="9" t="n">
        <x:f>S3617*T3617</x:f>
        <x:v>0</x:v>
      </x:c>
      <x:c r="Z3617" s="9" t="n">
        <x:f>IF(ISNUMBER(U3617),S3617*(U3617-T3617),"n.a.")</x:f>
        <x:v>0</x:v>
      </x:c>
      <x:c r="AA3617" s="9" t="n">
        <x:f>IF(ISNUMBER(U3617),Y3617,0)</x:f>
        <x:v>0</x:v>
      </x:c>
      <x:c r="AB3617" s="7" t="n">
        <x:f>MAX(0,L3617-SUM(F3617:K3617))</x:f>
        <x:v>215.25092402464065</x:v>
      </x:c>
    </x:row>
    <x:row r="3618" ht="22" customHeight="1">
      <x:c r="A3618" s="18" t="n">
        <x:f>Summary!F$41</x:f>
        <x:v>46419</x:v>
      </x:c>
      <x:c r="B3618" s="2" t="str">
        <x:f>'Inventory detail'!A240</x:f>
        <x:v>WIRE</x:v>
      </x:c>
      <x:c r="C3618" s="2" t="str">
        <x:f>'Inventory detail'!B240</x:f>
        <x:v>10</x:v>
      </x:c>
      <x:c r="D3618" s="2" t="str">
        <x:f>'Inventory detail'!C240</x:f>
        <x:v>DL012GOLD</x:v>
      </x:c>
      <x:c r="E3618" s="10" t="n">
        <x:f>A2492</x:f>
        <x:v>46388</x:v>
      </x:c>
      <x:c r="F3618" s="7" t="n">
        <x:f>O2492</x:f>
        <x:v>30186.251498973306</x:v>
      </x:c>
      <x:c r="G3618" s="7" t="n">
        <x:f>Q2492</x:f>
        <x:v>0</x:v>
      </x:c>
      <x:c r="H3618" s="7" t="n">
        <x:f>R2492</x:f>
        <x:v>0</x:v>
      </x:c>
      <x:c r="I3618" s="7" t="n">
        <x:f>SUMIFS('PO detail'!$W$1881:$W$1883,'PO detail'!$V$1881:$V$1883,"&gt;="&amp;E3618,'PO detail'!$V$1881:$V$1883,"&lt;"&amp;A3618)</x:f>
        <x:v>0</x:v>
      </x:c>
      <x:c r="J3618" s="7" t="n">
        <x:f>SUMIFS('PO detail'!$X$1881:$X$1883,'PO detail'!$V$1881:$V$1883,"&gt;="&amp;E3618,'PO detail'!$V$1881:$V$1883,"&lt;"&amp;A3618)</x:f>
        <x:v>0</x:v>
      </x:c>
      <x:c r="K3618" s="7" t="n">
        <x:f>SUMIFS('PO detail'!$Y$1881:$Y$1883,'PO detail'!$V$1881:$V$1883,"&gt;="&amp;E3618,'PO detail'!$V$1881:$V$1883,"&lt;"&amp;A3618)</x:f>
        <x:v>0</x:v>
      </x:c>
      <x:c r="L3618" s="7" t="n">
        <x:f>'Inventory detail'!F240*Summary!$K$5*(A3618-E3618)/Summary!$K$6</x:f>
        <x:v>1001.5024229979466</x:v>
      </x:c>
      <x:c r="M3618" s="7" t="n">
        <x:f>MAX(0,H3618-L3618)</x:f>
        <x:v>0</x:v>
      </x:c>
      <x:c r="N3618" s="7" t="n">
        <x:f>MAX(0,L3618-H3618)</x:f>
        <x:v>1001.5024229979466</x:v>
      </x:c>
      <x:c r="O3618" s="7" t="n">
        <x:f>MAX(0,F3618+I3618-N3618)</x:f>
        <x:v>29184.74907597536</x:v>
      </x:c>
      <x:c r="P3618" s="7" t="n">
        <x:f>MAX(0,N3618-F3618-I3618)</x:f>
        <x:v>0</x:v>
      </x:c>
      <x:c r="Q3618" s="7" t="n">
        <x:f>MAX(0,G3618+J3618-P3618)</x:f>
        <x:v>0</x:v>
      </x:c>
      <x:c r="R3618" s="7" t="n">
        <x:f>M3618+MAX(0,K3618-MAX(0,P3618-G3618-J3618))</x:f>
        <x:v>0</x:v>
      </x:c>
      <x:c r="S3618" s="7" t="n">
        <x:f>SUM(O3618,Q3618,R3618)</x:f>
        <x:v>29184.74907597536</x:v>
      </x:c>
      <x:c r="T3618" s="14" t="n">
        <x:f>'Inventory detail'!T240</x:f>
        <x:v>0.08259999999999999</x:v>
      </x:c>
      <x:c r="U3618" s="14" t="n">
        <x:f>'Inventory detail'!U240</x:f>
        <x:v>0.08259999999999999</x:v>
      </x:c>
      <x:c r="V3618" s="9" t="n">
        <x:f>O3618*T3618</x:f>
        <x:v>2410.6602736755644</x:v>
      </x:c>
      <x:c r="W3618" s="9" t="n">
        <x:f>Q3618*T3618</x:f>
        <x:v>0</x:v>
      </x:c>
      <x:c r="X3618" s="9" t="n">
        <x:f>R3618*T3618</x:f>
        <x:v>0</x:v>
      </x:c>
      <x:c r="Y3618" s="9" t="n">
        <x:f>S3618*T3618</x:f>
        <x:v>2410.6602736755644</x:v>
      </x:c>
      <x:c r="Z3618" s="9" t="n">
        <x:f>IF(ISNUMBER(U3618),S3618*(U3618-T3618),"n.a.")</x:f>
        <x:v>0</x:v>
      </x:c>
      <x:c r="AA3618" s="9" t="n">
        <x:f>IF(ISNUMBER(U3618),Y3618,0)</x:f>
        <x:v>2410.6602736755644</x:v>
      </x:c>
      <x:c r="AB3618" s="7" t="n">
        <x:f>MAX(0,L3618-SUM(F3618:K3618))</x:f>
        <x:v>0</x:v>
      </x:c>
    </x:row>
    <x:row r="3619" ht="22" customHeight="1">
      <x:c r="A3619" s="18" t="n">
        <x:f>Summary!F$41</x:f>
        <x:v>46419</x:v>
      </x:c>
      <x:c r="B3619" s="2" t="str">
        <x:f>'Inventory detail'!A241</x:f>
        <x:v>COIL</x:v>
      </x:c>
      <x:c r="C3619" s="2" t="str">
        <x:f>'Inventory detail'!B241</x:f>
        <x:v>30</x:v>
      </x:c>
      <x:c r="D3619" s="2" t="str">
        <x:f>'Inventory detail'!C241</x:f>
        <x:v>12WHT12-4</x:v>
      </x:c>
      <x:c r="E3619" s="10" t="n">
        <x:f>A2493</x:f>
        <x:v>46388</x:v>
      </x:c>
      <x:c r="F3619" s="7" t="n">
        <x:f>O2493</x:f>
        <x:v>3632.2289938398353</x:v>
      </x:c>
      <x:c r="G3619" s="7" t="n">
        <x:f>Q2493</x:f>
        <x:v>0</x:v>
      </x:c>
      <x:c r="H3619" s="7" t="n">
        <x:f>R2493</x:f>
        <x:v>0</x:v>
      </x:c>
      <x:c r="I3619" s="7" t="n">
        <x:f>SUMIFS('PO detail'!$W$746:$W$749,'PO detail'!$V$746:$V$749,"&gt;="&amp;E3619,'PO detail'!$V$746:$V$749,"&lt;"&amp;A3619)</x:f>
        <x:v>0</x:v>
      </x:c>
      <x:c r="J3619" s="7" t="n">
        <x:f>SUMIFS('PO detail'!$X$746:$X$749,'PO detail'!$V$746:$V$749,"&gt;="&amp;E3619,'PO detail'!$V$746:$V$749,"&lt;"&amp;A3619)</x:f>
        <x:v>0</x:v>
      </x:c>
      <x:c r="K3619" s="7" t="n">
        <x:f>SUMIFS('PO detail'!$Y$746:$Y$749,'PO detail'!$V$746:$V$749,"&gt;="&amp;E3619,'PO detail'!$V$746:$V$749,"&lt;"&amp;A3619)</x:f>
        <x:v>0</x:v>
      </x:c>
      <x:c r="L3619" s="7" t="n">
        <x:f>'Inventory detail'!F241*Summary!$K$5*(A3619-E3619)/Summary!$K$6</x:f>
        <x:v>984.5345379876796</x:v>
      </x:c>
      <x:c r="M3619" s="7" t="n">
        <x:f>MAX(0,H3619-L3619)</x:f>
        <x:v>0</x:v>
      </x:c>
      <x:c r="N3619" s="7" t="n">
        <x:f>MAX(0,L3619-H3619)</x:f>
        <x:v>984.5345379876796</x:v>
      </x:c>
      <x:c r="O3619" s="7" t="n">
        <x:f>MAX(0,F3619+I3619-N3619)</x:f>
        <x:v>2647.6944558521554</x:v>
      </x:c>
      <x:c r="P3619" s="7" t="n">
        <x:f>MAX(0,N3619-F3619-I3619)</x:f>
        <x:v>0</x:v>
      </x:c>
      <x:c r="Q3619" s="7" t="n">
        <x:f>MAX(0,G3619+J3619-P3619)</x:f>
        <x:v>0</x:v>
      </x:c>
      <x:c r="R3619" s="7" t="n">
        <x:f>M3619+MAX(0,K3619-MAX(0,P3619-G3619-J3619))</x:f>
        <x:v>0</x:v>
      </x:c>
      <x:c r="S3619" s="7" t="n">
        <x:f>SUM(O3619,Q3619,R3619)</x:f>
        <x:v>2647.6944558521554</x:v>
      </x:c>
      <x:c r="T3619" s="14" t="n">
        <x:f>'Inventory detail'!T241</x:f>
        <x:v>0.0717</x:v>
      </x:c>
      <x:c r="U3619" s="14" t="n">
        <x:f>'Inventory detail'!U241</x:f>
        <x:v>0.07027800000000001</x:v>
      </x:c>
      <x:c r="V3619" s="9" t="n">
        <x:f>O3619*T3619</x:f>
        <x:v>189.83969248459954</x:v>
      </x:c>
      <x:c r="W3619" s="9" t="n">
        <x:f>Q3619*T3619</x:f>
        <x:v>0</x:v>
      </x:c>
      <x:c r="X3619" s="9" t="n">
        <x:f>R3619*T3619</x:f>
        <x:v>0</x:v>
      </x:c>
      <x:c r="Y3619" s="9" t="n">
        <x:f>S3619*T3619</x:f>
        <x:v>189.83969248459954</x:v>
      </x:c>
      <x:c r="Z3619" s="9" t="n">
        <x:f>IF(ISNUMBER(U3619),S3619*(U3619-T3619),"n.a.")</x:f>
        <x:v>-3.7650215162217457</x:v>
      </x:c>
      <x:c r="AA3619" s="9" t="n">
        <x:f>IF(ISNUMBER(U3619),Y3619,0)</x:f>
        <x:v>189.83969248459954</x:v>
      </x:c>
      <x:c r="AB3619" s="7" t="n">
        <x:f>MAX(0,L3619-SUM(F3619:K3619))</x:f>
        <x:v>0</x:v>
      </x:c>
    </x:row>
    <x:row r="3620" ht="22" customHeight="1">
      <x:c r="A3620" s="18" t="n">
        <x:f>Summary!F$41</x:f>
        <x:v>46419</x:v>
      </x:c>
      <x:c r="B3620" s="2" t="str">
        <x:f>'Inventory detail'!A242</x:f>
        <x:v>POUC</x:v>
      </x:c>
      <x:c r="C3620" s="2" t="str">
        <x:f>'Inventory detail'!B242</x:f>
        <x:v>30</x:v>
      </x:c>
      <x:c r="D3620" s="2" t="str">
        <x:f>'Inventory detail'!C242</x:f>
        <x:v>MLMEN5</x:v>
      </x:c>
      <x:c r="E3620" s="10" t="n">
        <x:f>A2494</x:f>
        <x:v>46388</x:v>
      </x:c>
      <x:c r="F3620" s="7" t="n">
        <x:f>O2494</x:f>
        <x:v>478.23408624229967</x:v>
      </x:c>
      <x:c r="G3620" s="7" t="n">
        <x:f>Q2494</x:f>
        <x:v>8800</x:v>
      </x:c>
      <x:c r="H3620" s="7" t="n">
        <x:f>R2494</x:f>
        <x:v>0</x:v>
      </x:c>
      <x:c r="I3620" s="7" t="n">
        <x:f>SUMIFS('PO detail'!$W$1688:$W$1692,'PO detail'!$V$1688:$V$1692,"&gt;="&amp;E3620,'PO detail'!$V$1688:$V$1692,"&lt;"&amp;A3620)</x:f>
        <x:v>0</x:v>
      </x:c>
      <x:c r="J3620" s="7" t="n">
        <x:f>SUMIFS('PO detail'!$X$1688:$X$1692,'PO detail'!$V$1688:$V$1692,"&gt;="&amp;E3620,'PO detail'!$V$1688:$V$1692,"&lt;"&amp;A3620)</x:f>
        <x:v>0</x:v>
      </x:c>
      <x:c r="K3620" s="7" t="n">
        <x:f>SUMIFS('PO detail'!$Y$1688:$Y$1692,'PO detail'!$V$1688:$V$1692,"&gt;="&amp;E3620,'PO detail'!$V$1688:$V$1692,"&lt;"&amp;A3620)</x:f>
        <x:v>0</x:v>
      </x:c>
      <x:c r="L3620" s="7" t="n">
        <x:f>'Inventory detail'!F242*Summary!$K$5*(A3620-E3620)/Summary!$K$6</x:f>
        <x:v>967.5564681724846</x:v>
      </x:c>
      <x:c r="M3620" s="7" t="n">
        <x:f>MAX(0,H3620-L3620)</x:f>
        <x:v>0</x:v>
      </x:c>
      <x:c r="N3620" s="7" t="n">
        <x:f>MAX(0,L3620-H3620)</x:f>
        <x:v>967.5564681724846</x:v>
      </x:c>
      <x:c r="O3620" s="7" t="n">
        <x:f>MAX(0,F3620+I3620-N3620)</x:f>
        <x:v>0</x:v>
      </x:c>
      <x:c r="P3620" s="7" t="n">
        <x:f>MAX(0,N3620-F3620-I3620)</x:f>
        <x:v>489.322381930185</x:v>
      </x:c>
      <x:c r="Q3620" s="7" t="n">
        <x:f>MAX(0,G3620+J3620-P3620)</x:f>
        <x:v>8310.677618069814</x:v>
      </x:c>
      <x:c r="R3620" s="7" t="n">
        <x:f>M3620+MAX(0,K3620-MAX(0,P3620-G3620-J3620))</x:f>
        <x:v>0</x:v>
      </x:c>
      <x:c r="S3620" s="7" t="n">
        <x:f>SUM(O3620,Q3620,R3620)</x:f>
        <x:v>8310.677618069814</x:v>
      </x:c>
      <x:c r="T3620" s="14" t="n">
        <x:f>'Inventory detail'!T242</x:f>
        <x:v>0.33659999999999995</x:v>
      </x:c>
      <x:c r="U3620" s="14" t="n">
        <x:f>'Inventory detail'!U242</x:f>
        <x:v>0.36695999999999995</x:v>
      </x:c>
      <x:c r="V3620" s="9" t="n">
        <x:f>O3620*T3620</x:f>
        <x:v>0</x:v>
      </x:c>
      <x:c r="W3620" s="9" t="n">
        <x:f>Q3620*T3620</x:f>
        <x:v>2797.374086242299</x:v>
      </x:c>
      <x:c r="X3620" s="9" t="n">
        <x:f>R3620*T3620</x:f>
        <x:v>0</x:v>
      </x:c>
      <x:c r="Y3620" s="9" t="n">
        <x:f>S3620*T3620</x:f>
        <x:v>2797.374086242299</x:v>
      </x:c>
      <x:c r="Z3620" s="9" t="n">
        <x:f>IF(ISNUMBER(U3620),S3620*(U3620-T3620),"n.a.")</x:f>
        <x:v>252.31217248459956</x:v>
      </x:c>
      <x:c r="AA3620" s="9" t="n">
        <x:f>IF(ISNUMBER(U3620),Y3620,0)</x:f>
        <x:v>2797.374086242299</x:v>
      </x:c>
      <x:c r="AB3620" s="7" t="n">
        <x:f>MAX(0,L3620-SUM(F3620:K3620))</x:f>
        <x:v>0</x:v>
      </x:c>
    </x:row>
    <x:row r="3621" ht="22" customHeight="1">
      <x:c r="A3621" s="18" t="n">
        <x:f>Summary!F$41</x:f>
        <x:v>46419</x:v>
      </x:c>
      <x:c r="B3621" s="2" t="str">
        <x:f>'Inventory detail'!A243</x:f>
        <x:v>POUC</x:v>
      </x:c>
      <x:c r="C3621" s="2" t="str">
        <x:f>'Inventory detail'!B243</x:f>
        <x:v>10</x:v>
      </x:c>
      <x:c r="D3621" s="2" t="str">
        <x:f>'Inventory detail'!C243</x:f>
        <x:v>LEG7</x:v>
      </x:c>
      <x:c r="E3621" s="10" t="n">
        <x:f>A2495</x:f>
        <x:v>46388</x:v>
      </x:c>
      <x:c r="F3621" s="7" t="n">
        <x:f>O2495</x:f>
        <x:v>0</x:v>
      </x:c>
      <x:c r="G3621" s="7" t="n">
        <x:f>Q2495</x:f>
        <x:v>6601.222833675564</x:v>
      </x:c>
      <x:c r="H3621" s="7" t="n">
        <x:f>R2495</x:f>
        <x:v>0</x:v>
      </x:c>
      <x:c r="I3621" s="7" t="n">
        <x:f>SUMIFS('PO detail'!$W$1494:$W$1497,'PO detail'!$V$1494:$V$1497,"&gt;="&amp;E3621,'PO detail'!$V$1494:$V$1497,"&lt;"&amp;A3621)</x:f>
        <x:v>0</x:v>
      </x:c>
      <x:c r="J3621" s="7" t="n">
        <x:f>SUMIFS('PO detail'!$X$1494:$X$1497,'PO detail'!$V$1494:$V$1497,"&gt;="&amp;E3621,'PO detail'!$V$1494:$V$1497,"&lt;"&amp;A3621)</x:f>
        <x:v>0</x:v>
      </x:c>
      <x:c r="K3621" s="7" t="n">
        <x:f>SUMIFS('PO detail'!$Y$1494:$Y$1497,'PO detail'!$V$1494:$V$1497,"&gt;="&amp;E3621,'PO detail'!$V$1494:$V$1497,"&lt;"&amp;A3621)</x:f>
        <x:v>0</x:v>
      </x:c>
      <x:c r="L3621" s="7" t="n">
        <x:f>'Inventory detail'!F243*Summary!$K$5*(A3621-E3621)/Summary!$K$6</x:f>
        <x:v>959.0725256673511</x:v>
      </x:c>
      <x:c r="M3621" s="7" t="n">
        <x:f>MAX(0,H3621-L3621)</x:f>
        <x:v>0</x:v>
      </x:c>
      <x:c r="N3621" s="7" t="n">
        <x:f>MAX(0,L3621-H3621)</x:f>
        <x:v>959.0725256673511</x:v>
      </x:c>
      <x:c r="O3621" s="7" t="n">
        <x:f>MAX(0,F3621+I3621-N3621)</x:f>
        <x:v>0</x:v>
      </x:c>
      <x:c r="P3621" s="7" t="n">
        <x:f>MAX(0,N3621-F3621-I3621)</x:f>
        <x:v>959.0725256673511</x:v>
      </x:c>
      <x:c r="Q3621" s="7" t="n">
        <x:f>MAX(0,G3621+J3621-P3621)</x:f>
        <x:v>5642.150308008213</x:v>
      </x:c>
      <x:c r="R3621" s="7" t="n">
        <x:f>M3621+MAX(0,K3621-MAX(0,P3621-G3621-J3621))</x:f>
        <x:v>0</x:v>
      </x:c>
      <x:c r="S3621" s="7" t="n">
        <x:f>SUM(O3621,Q3621,R3621)</x:f>
        <x:v>5642.150308008213</x:v>
      </x:c>
      <x:c r="T3621" s="14" t="n">
        <x:f>'Inventory detail'!T243</x:f>
        <x:v>0.11259999999999999</x:v>
      </x:c>
      <x:c r="U3621" s="14" t="n">
        <x:f>'Inventory detail'!U243</x:f>
        <x:v>0.12276</x:v>
      </x:c>
      <x:c r="V3621" s="9" t="n">
        <x:f>O3621*T3621</x:f>
        <x:v>0</x:v>
      </x:c>
      <x:c r="W3621" s="9" t="n">
        <x:f>Q3621*T3621</x:f>
        <x:v>635.3061246817248</x:v>
      </x:c>
      <x:c r="X3621" s="9" t="n">
        <x:f>R3621*T3621</x:f>
        <x:v>0</x:v>
      </x:c>
      <x:c r="Y3621" s="9" t="n">
        <x:f>S3621*T3621</x:f>
        <x:v>635.3061246817248</x:v>
      </x:c>
      <x:c r="Z3621" s="9" t="n">
        <x:f>IF(ISNUMBER(U3621),S3621*(U3621-T3621),"n.a.")</x:f>
        <x:v>57.32424712936346</x:v>
      </x:c>
      <x:c r="AA3621" s="9" t="n">
        <x:f>IF(ISNUMBER(U3621),Y3621,0)</x:f>
        <x:v>635.3061246817248</x:v>
      </x:c>
      <x:c r="AB3621" s="7" t="n">
        <x:f>MAX(0,L3621-SUM(F3621:K3621))</x:f>
        <x:v>0</x:v>
      </x:c>
    </x:row>
    <x:row r="3622" ht="22" customHeight="1">
      <x:c r="A3622" s="18" t="n">
        <x:f>Summary!F$41</x:f>
        <x:v>46419</x:v>
      </x:c>
      <x:c r="B3622" s="2" t="str">
        <x:f>'Inventory detail'!A244</x:f>
        <x:v>POUC</x:v>
      </x:c>
      <x:c r="C3622" s="2" t="str">
        <x:f>'Inventory detail'!B244</x:f>
        <x:v>60</x:v>
      </x:c>
      <x:c r="D3622" s="2" t="str">
        <x:f>'Inventory detail'!C244</x:f>
        <x:v>XLMEN5</x:v>
      </x:c>
      <x:c r="E3622" s="10" t="n">
        <x:f>A2496</x:f>
        <x:v>46388</x:v>
      </x:c>
      <x:c r="F3622" s="7" t="n">
        <x:f>O2496</x:f>
        <x:v>0</x:v>
      </x:c>
      <x:c r="G3622" s="7" t="n">
        <x:f>Q2496</x:f>
        <x:v>7824.239178644764</x:v>
      </x:c>
      <x:c r="H3622" s="7" t="n">
        <x:f>R2496</x:f>
        <x:v>0</x:v>
      </x:c>
      <x:c r="I3622" s="7" t="n">
        <x:f>SUMIFS('PO detail'!$W$1857:$W$1860,'PO detail'!$V$1857:$V$1860,"&gt;="&amp;E3622,'PO detail'!$V$1857:$V$1860,"&lt;"&amp;A3622)</x:f>
        <x:v>0</x:v>
      </x:c>
      <x:c r="J3622" s="7" t="n">
        <x:f>SUMIFS('PO detail'!$X$1857:$X$1860,'PO detail'!$V$1857:$V$1860,"&gt;="&amp;E3622,'PO detail'!$V$1857:$V$1860,"&lt;"&amp;A3622)</x:f>
        <x:v>0</x:v>
      </x:c>
      <x:c r="K3622" s="7" t="n">
        <x:f>SUMIFS('PO detail'!$Y$1857:$Y$1860,'PO detail'!$V$1857:$V$1860,"&gt;="&amp;E3622,'PO detail'!$V$1857:$V$1860,"&lt;"&amp;A3622)</x:f>
        <x:v>0</x:v>
      </x:c>
      <x:c r="L3622" s="7" t="n">
        <x:f>'Inventory detail'!F244*Summary!$K$5*(A3622-E3622)/Summary!$K$6</x:f>
        <x:v>950.5783983572895</x:v>
      </x:c>
      <x:c r="M3622" s="7" t="n">
        <x:f>MAX(0,H3622-L3622)</x:f>
        <x:v>0</x:v>
      </x:c>
      <x:c r="N3622" s="7" t="n">
        <x:f>MAX(0,L3622-H3622)</x:f>
        <x:v>950.5783983572895</x:v>
      </x:c>
      <x:c r="O3622" s="7" t="n">
        <x:f>MAX(0,F3622+I3622-N3622)</x:f>
        <x:v>0</x:v>
      </x:c>
      <x:c r="P3622" s="7" t="n">
        <x:f>MAX(0,N3622-F3622-I3622)</x:f>
        <x:v>950.5783983572895</x:v>
      </x:c>
      <x:c r="Q3622" s="7" t="n">
        <x:f>MAX(0,G3622+J3622-P3622)</x:f>
        <x:v>6873.660780287475</x:v>
      </x:c>
      <x:c r="R3622" s="7" t="n">
        <x:f>M3622+MAX(0,K3622-MAX(0,P3622-G3622-J3622))</x:f>
        <x:v>0</x:v>
      </x:c>
      <x:c r="S3622" s="7" t="n">
        <x:f>SUM(O3622,Q3622,R3622)</x:f>
        <x:v>6873.660780287475</x:v>
      </x:c>
      <x:c r="T3622" s="14" t="n">
        <x:f>'Inventory detail'!T244</x:f>
        <x:v>0.1671</x:v>
      </x:c>
      <x:c r="U3622" s="14" t="n">
        <x:f>'Inventory detail'!U244</x:f>
        <x:v>0.18199499999999996</x:v>
      </x:c>
      <x:c r="V3622" s="9" t="n">
        <x:f>O3622*T3622</x:f>
        <x:v>0</x:v>
      </x:c>
      <x:c r="W3622" s="9" t="n">
        <x:f>Q3622*T3622</x:f>
        <x:v>1148.588716386037</x:v>
      </x:c>
      <x:c r="X3622" s="9" t="n">
        <x:f>R3622*T3622</x:f>
        <x:v>0</x:v>
      </x:c>
      <x:c r="Y3622" s="9" t="n">
        <x:f>S3622*T3622</x:f>
        <x:v>1148.588716386037</x:v>
      </x:c>
      <x:c r="Z3622" s="9" t="n">
        <x:f>IF(ISNUMBER(U3622),S3622*(U3622-T3622),"n.a.")</x:f>
        <x:v>102.3831773223817</x:v>
      </x:c>
      <x:c r="AA3622" s="9" t="n">
        <x:f>IF(ISNUMBER(U3622),Y3622,0)</x:f>
        <x:v>1148.588716386037</x:v>
      </x:c>
      <x:c r="AB3622" s="7" t="n">
        <x:f>MAX(0,L3622-SUM(F3622:K3622))</x:f>
        <x:v>0</x:v>
      </x:c>
    </x:row>
    <x:row r="3623" ht="22" customHeight="1">
      <x:c r="A3623" s="18" t="n">
        <x:f>Summary!F$41</x:f>
        <x:v>46419</x:v>
      </x:c>
      <x:c r="B3623" s="2" t="str">
        <x:f>'Inventory detail'!A245</x:f>
        <x:v>WIRE</x:v>
      </x:c>
      <x:c r="C3623" s="2" t="str">
        <x:f>'Inventory detail'!B245</x:f>
        <x:v>10</x:v>
      </x:c>
      <x:c r="D3623" s="2" t="str">
        <x:f>'Inventory detail'!C245</x:f>
        <x:v>DL034SIL</x:v>
      </x:c>
      <x:c r="E3623" s="10" t="n">
        <x:f>A2497</x:f>
        <x:v>46388</x:v>
      </x:c>
      <x:c r="F3623" s="7" t="n">
        <x:f>O2497</x:f>
        <x:v>12000</x:v>
      </x:c>
      <x:c r="G3623" s="7" t="n">
        <x:f>Q2497</x:f>
        <x:v>0</x:v>
      </x:c>
      <x:c r="H3623" s="7" t="n">
        <x:f>R2497</x:f>
        <x:v>4258.736098562628</x:v>
      </x:c>
      <x:c r="I3623" s="7" t="n">
        <x:f>SUMIFS('PO detail'!$W$1921:$W$1923,'PO detail'!$V$1921:$V$1923,"&gt;="&amp;E3623,'PO detail'!$V$1921:$V$1923,"&lt;"&amp;A3623)</x:f>
        <x:v>0</x:v>
      </x:c>
      <x:c r="J3623" s="7" t="n">
        <x:f>SUMIFS('PO detail'!$X$1921:$X$1923,'PO detail'!$V$1921:$V$1923,"&gt;="&amp;E3623,'PO detail'!$V$1921:$V$1923,"&lt;"&amp;A3623)</x:f>
        <x:v>0</x:v>
      </x:c>
      <x:c r="K3623" s="7" t="n">
        <x:f>SUMIFS('PO detail'!$Y$1921:$Y$1923,'PO detail'!$V$1921:$V$1923,"&gt;="&amp;E3623,'PO detail'!$V$1921:$V$1923,"&lt;"&amp;A3623)</x:f>
        <x:v>0</x:v>
      </x:c>
      <x:c r="L3623" s="7" t="n">
        <x:f>'Inventory detail'!F245*Summary!$K$5*(A3623-E3623)/Summary!$K$6</x:f>
        <x:v>937.8473921971253</x:v>
      </x:c>
      <x:c r="M3623" s="7" t="n">
        <x:f>MAX(0,H3623-L3623)</x:f>
        <x:v>3320.888706365503</x:v>
      </x:c>
      <x:c r="N3623" s="7" t="n">
        <x:f>MAX(0,L3623-H3623)</x:f>
        <x:v>0</x:v>
      </x:c>
      <x:c r="O3623" s="7" t="n">
        <x:f>MAX(0,F3623+I3623-N3623)</x:f>
        <x:v>12000</x:v>
      </x:c>
      <x:c r="P3623" s="7" t="n">
        <x:f>MAX(0,N3623-F3623-I3623)</x:f>
        <x:v>0</x:v>
      </x:c>
      <x:c r="Q3623" s="7" t="n">
        <x:f>MAX(0,G3623+J3623-P3623)</x:f>
        <x:v>0</x:v>
      </x:c>
      <x:c r="R3623" s="7" t="n">
        <x:f>M3623+MAX(0,K3623-MAX(0,P3623-G3623-J3623))</x:f>
        <x:v>3320.888706365503</x:v>
      </x:c>
      <x:c r="S3623" s="7" t="n">
        <x:f>SUM(O3623,Q3623,R3623)</x:f>
        <x:v>15320.888706365502</x:v>
      </x:c>
      <x:c r="T3623" s="14" t="n">
        <x:f>'Inventory detail'!T245</x:f>
        <x:v>0.1424</x:v>
      </x:c>
      <x:c r="U3623" s="14" t="n">
        <x:f>'Inventory detail'!U245</x:f>
        <x:v>0.1424</x:v>
      </x:c>
      <x:c r="V3623" s="9" t="n">
        <x:f>O3623*T3623</x:f>
        <x:v>1708.8</x:v>
      </x:c>
      <x:c r="W3623" s="9" t="n">
        <x:f>Q3623*T3623</x:f>
        <x:v>0</x:v>
      </x:c>
      <x:c r="X3623" s="9" t="n">
        <x:f>R3623*T3623</x:f>
        <x:v>472.8945517864476</x:v>
      </x:c>
      <x:c r="Y3623" s="9" t="n">
        <x:f>S3623*T3623</x:f>
        <x:v>2181.6945517864474</x:v>
      </x:c>
      <x:c r="Z3623" s="9" t="n">
        <x:f>IF(ISNUMBER(U3623),S3623*(U3623-T3623),"n.a.")</x:f>
        <x:v>0</x:v>
      </x:c>
      <x:c r="AA3623" s="9" t="n">
        <x:f>IF(ISNUMBER(U3623),Y3623,0)</x:f>
        <x:v>2181.6945517864474</x:v>
      </x:c>
      <x:c r="AB3623" s="7" t="n">
        <x:f>MAX(0,L3623-SUM(F3623:K3623))</x:f>
        <x:v>0</x:v>
      </x:c>
    </x:row>
    <x:row r="3624" ht="22" customHeight="1">
      <x:c r="A3624" s="18" t="n">
        <x:f>Summary!F$41</x:f>
        <x:v>46419</x:v>
      </x:c>
      <x:c r="B3624" s="2" t="str">
        <x:f>'Inventory detail'!A246</x:f>
        <x:v>POUC</x:v>
      </x:c>
      <x:c r="C3624" s="2" t="str">
        <x:f>'Inventory detail'!B246</x:f>
        <x:v>60</x:v>
      </x:c>
      <x:c r="D3624" s="2" t="str">
        <x:f>'Inventory detail'!C246</x:f>
        <x:v>CRC10</x:v>
      </x:c>
      <x:c r="E3624" s="10" t="n">
        <x:f>A2498</x:f>
        <x:v>46388</x:v>
      </x:c>
      <x:c r="F3624" s="7" t="n">
        <x:f>O2498</x:f>
        <x:v>7570.216673511293</x:v>
      </x:c>
      <x:c r="G3624" s="7" t="n">
        <x:f>Q2498</x:f>
        <x:v>0</x:v>
      </x:c>
      <x:c r="H3624" s="7" t="n">
        <x:f>R2498</x:f>
        <x:v>0</x:v>
      </x:c>
      <x:c r="I3624" s="7" t="n">
        <x:f>SUMIFS('PO detail'!$W$1733:$W$1733,'PO detail'!$V$1733:$V$1733,"&gt;="&amp;E3624,'PO detail'!$V$1733:$V$1733,"&lt;"&amp;A3624)</x:f>
        <x:v>0</x:v>
      </x:c>
      <x:c r="J3624" s="7" t="n">
        <x:f>SUMIFS('PO detail'!$X$1733:$X$1733,'PO detail'!$V$1733:$V$1733,"&gt;="&amp;E3624,'PO detail'!$V$1733:$V$1733,"&lt;"&amp;A3624)</x:f>
        <x:v>0</x:v>
      </x:c>
      <x:c r="K3624" s="7" t="n">
        <x:f>SUMIFS('PO detail'!$Y$1733:$Y$1733,'PO detail'!$V$1733:$V$1733,"&gt;="&amp;E3624,'PO detail'!$V$1733:$V$1733,"&lt;"&amp;A3624)</x:f>
        <x:v>0</x:v>
      </x:c>
      <x:c r="L3624" s="7" t="n">
        <x:f>'Inventory detail'!F246*Summary!$K$5*(A3624-E3624)/Summary!$K$6</x:f>
        <x:v>933.6105133470226</x:v>
      </x:c>
      <x:c r="M3624" s="7" t="n">
        <x:f>MAX(0,H3624-L3624)</x:f>
        <x:v>0</x:v>
      </x:c>
      <x:c r="N3624" s="7" t="n">
        <x:f>MAX(0,L3624-H3624)</x:f>
        <x:v>933.6105133470226</x:v>
      </x:c>
      <x:c r="O3624" s="7" t="n">
        <x:f>MAX(0,F3624+I3624-N3624)</x:f>
        <x:v>6636.6061601642705</x:v>
      </x:c>
      <x:c r="P3624" s="7" t="n">
        <x:f>MAX(0,N3624-F3624-I3624)</x:f>
        <x:v>0</x:v>
      </x:c>
      <x:c r="Q3624" s="7" t="n">
        <x:f>MAX(0,G3624+J3624-P3624)</x:f>
        <x:v>0</x:v>
      </x:c>
      <x:c r="R3624" s="7" t="n">
        <x:f>M3624+MAX(0,K3624-MAX(0,P3624-G3624-J3624))</x:f>
        <x:v>0</x:v>
      </x:c>
      <x:c r="S3624" s="7" t="n">
        <x:f>SUM(O3624,Q3624,R3624)</x:f>
        <x:v>6636.6061601642705</x:v>
      </x:c>
      <x:c r="T3624" s="14" t="n">
        <x:f>'Inventory detail'!T246</x:f>
        <x:v>0.0115</x:v>
      </x:c>
      <x:c r="U3624" s="14" t="n">
        <x:f>'Inventory detail'!U246</x:f>
        <x:v>0.012374999999999999</x:v>
      </x:c>
      <x:c r="V3624" s="9" t="n">
        <x:f>O3624*T3624</x:f>
        <x:v>76.3209708418891</x:v>
      </x:c>
      <x:c r="W3624" s="9" t="n">
        <x:f>Q3624*T3624</x:f>
        <x:v>0</x:v>
      </x:c>
      <x:c r="X3624" s="9" t="n">
        <x:f>R3624*T3624</x:f>
        <x:v>0</x:v>
      </x:c>
      <x:c r="Y3624" s="9" t="n">
        <x:f>S3624*T3624</x:f>
        <x:v>76.3209708418891</x:v>
      </x:c>
      <x:c r="Z3624" s="9" t="n">
        <x:f>IF(ISNUMBER(U3624),S3624*(U3624-T3624),"n.a.")</x:f>
        <x:v>5.80703039014373</x:v>
      </x:c>
      <x:c r="AA3624" s="9" t="n">
        <x:f>IF(ISNUMBER(U3624),Y3624,0)</x:f>
        <x:v>76.3209708418891</x:v>
      </x:c>
      <x:c r="AB3624" s="7" t="n">
        <x:f>MAX(0,L3624-SUM(F3624:K3624))</x:f>
        <x:v>0</x:v>
      </x:c>
    </x:row>
    <x:row r="3625" ht="22" customHeight="1">
      <x:c r="A3625" s="18" t="n">
        <x:f>Summary!F$41</x:f>
        <x:v>46419</x:v>
      </x:c>
      <x:c r="B3625" s="2" t="str">
        <x:f>'Inventory detail'!A247</x:f>
        <x:v>POUC</x:v>
      </x:c>
      <x:c r="C3625" s="2" t="str">
        <x:f>'Inventory detail'!B247</x:f>
        <x:v>10</x:v>
      </x:c>
      <x:c r="D3625" s="2" t="str">
        <x:f>'Inventory detail'!C247</x:f>
        <x:v>JUM7</x:v>
      </x:c>
      <x:c r="E3625" s="10" t="n">
        <x:f>A2499</x:f>
        <x:v>46388</x:v>
      </x:c>
      <x:c r="F3625" s="7" t="n">
        <x:f>O2499</x:f>
        <x:v>5116.221765913758</x:v>
      </x:c>
      <x:c r="G3625" s="7" t="n">
        <x:f>Q2499</x:f>
        <x:v>0</x:v>
      </x:c>
      <x:c r="H3625" s="7" t="n">
        <x:f>R2499</x:f>
        <x:v>0</x:v>
      </x:c>
      <x:c r="I3625" s="7" t="n">
        <x:f>SUMIFS('PO detail'!$W$1475:$W$1475,'PO detail'!$V$1475:$V$1475,"&gt;="&amp;E3625,'PO detail'!$V$1475:$V$1475,"&lt;"&amp;A3625)</x:f>
        <x:v>0</x:v>
      </x:c>
      <x:c r="J3625" s="7" t="n">
        <x:f>SUMIFS('PO detail'!$X$1475:$X$1475,'PO detail'!$V$1475:$V$1475,"&gt;="&amp;E3625,'PO detail'!$V$1475:$V$1475,"&lt;"&amp;A3625)</x:f>
        <x:v>0</x:v>
      </x:c>
      <x:c r="K3625" s="7" t="n">
        <x:f>SUMIFS('PO detail'!$Y$1475:$Y$1475,'PO detail'!$V$1475:$V$1475,"&gt;="&amp;E3625,'PO detail'!$V$1475:$V$1475,"&lt;"&amp;A3625)</x:f>
        <x:v>0</x:v>
      </x:c>
      <x:c r="L3625" s="7" t="n">
        <x:f>'Inventory detail'!F247*Summary!$K$5*(A3625-E3625)/Summary!$K$6</x:f>
        <x:v>916.6324435318276</x:v>
      </x:c>
      <x:c r="M3625" s="7" t="n">
        <x:f>MAX(0,H3625-L3625)</x:f>
        <x:v>0</x:v>
      </x:c>
      <x:c r="N3625" s="7" t="n">
        <x:f>MAX(0,L3625-H3625)</x:f>
        <x:v>916.6324435318276</x:v>
      </x:c>
      <x:c r="O3625" s="7" t="n">
        <x:f>MAX(0,F3625+I3625-N3625)</x:f>
        <x:v>4199.58932238193</x:v>
      </x:c>
      <x:c r="P3625" s="7" t="n">
        <x:f>MAX(0,N3625-F3625-I3625)</x:f>
        <x:v>0</x:v>
      </x:c>
      <x:c r="Q3625" s="7" t="n">
        <x:f>MAX(0,G3625+J3625-P3625)</x:f>
        <x:v>0</x:v>
      </x:c>
      <x:c r="R3625" s="7" t="n">
        <x:f>M3625+MAX(0,K3625-MAX(0,P3625-G3625-J3625))</x:f>
        <x:v>0</x:v>
      </x:c>
      <x:c r="S3625" s="7" t="n">
        <x:f>SUM(O3625,Q3625,R3625)</x:f>
        <x:v>4199.58932238193</x:v>
      </x:c>
      <x:c r="T3625" s="14" t="n">
        <x:f>'Inventory detail'!T247</x:f>
        <x:v>0.015</x:v>
      </x:c>
      <x:c r="U3625" s="14" t="n">
        <x:f>'Inventory detail'!U247</x:f>
        <x:v>0.016335</x:v>
      </x:c>
      <x:c r="V3625" s="9" t="n">
        <x:f>O3625*T3625</x:f>
        <x:v>62.99383983572895</x:v>
      </x:c>
      <x:c r="W3625" s="9" t="n">
        <x:f>Q3625*T3625</x:f>
        <x:v>0</x:v>
      </x:c>
      <x:c r="X3625" s="9" t="n">
        <x:f>R3625*T3625</x:f>
        <x:v>0</x:v>
      </x:c>
      <x:c r="Y3625" s="9" t="n">
        <x:f>S3625*T3625</x:f>
        <x:v>62.99383983572895</x:v>
      </x:c>
      <x:c r="Z3625" s="9" t="n">
        <x:f>IF(ISNUMBER(U3625),S3625*(U3625-T3625),"n.a.")</x:f>
        <x:v>5.606451745379874</x:v>
      </x:c>
      <x:c r="AA3625" s="9" t="n">
        <x:f>IF(ISNUMBER(U3625),Y3625,0)</x:f>
        <x:v>62.99383983572895</x:v>
      </x:c>
      <x:c r="AB3625" s="7" t="n">
        <x:f>MAX(0,L3625-SUM(F3625:K3625))</x:f>
        <x:v>0</x:v>
      </x:c>
    </x:row>
    <x:row r="3626" ht="22" customHeight="1">
      <x:c r="A3626" s="18" t="n">
        <x:f>Summary!F$41</x:f>
        <x:v>46419</x:v>
      </x:c>
      <x:c r="B3626" s="2" t="str">
        <x:f>'Inventory detail'!A248</x:f>
        <x:v>COIL</x:v>
      </x:c>
      <x:c r="C3626" s="2" t="str">
        <x:f>'Inventory detail'!B248</x:f>
        <x:v>10</x:v>
      </x:c>
      <x:c r="D3626" s="2" t="str">
        <x:f>'Inventory detail'!C248</x:f>
        <x:v>9CLR12-4</x:v>
      </x:c>
      <x:c r="E3626" s="10" t="n">
        <x:f>A2500</x:f>
        <x:v>46388</x:v>
      </x:c>
      <x:c r="F3626" s="7" t="n">
        <x:f>O2500</x:f>
        <x:v>5339.210513347022</x:v>
      </x:c>
      <x:c r="G3626" s="7" t="n">
        <x:f>Q2500</x:f>
        <x:v>0</x:v>
      </x:c>
      <x:c r="H3626" s="7" t="n">
        <x:f>R2500</x:f>
        <x:v>0</x:v>
      </x:c>
      <x:c r="I3626" s="7" t="n">
        <x:f>SUMIFS('PO detail'!$W$579:$W$581,'PO detail'!$V$579:$V$581,"&gt;="&amp;E3626,'PO detail'!$V$579:$V$581,"&lt;"&amp;A3626)</x:f>
        <x:v>0</x:v>
      </x:c>
      <x:c r="J3626" s="7" t="n">
        <x:f>SUMIFS('PO detail'!$X$579:$X$581,'PO detail'!$V$579:$V$581,"&gt;="&amp;E3626,'PO detail'!$V$579:$V$581,"&lt;"&amp;A3626)</x:f>
        <x:v>0</x:v>
      </x:c>
      <x:c r="K3626" s="7" t="n">
        <x:f>SUMIFS('PO detail'!$Y$579:$Y$581,'PO detail'!$V$579:$V$581,"&gt;="&amp;E3626,'PO detail'!$V$579:$V$581,"&lt;"&amp;A3626)</x:f>
        <x:v>0</x:v>
      </x:c>
      <x:c r="L3626" s="7" t="n">
        <x:f>'Inventory detail'!F248*Summary!$K$5*(A3626-E3626)/Summary!$K$6</x:f>
        <x:v>908.148501026694</x:v>
      </x:c>
      <x:c r="M3626" s="7" t="n">
        <x:f>MAX(0,H3626-L3626)</x:f>
        <x:v>0</x:v>
      </x:c>
      <x:c r="N3626" s="7" t="n">
        <x:f>MAX(0,L3626-H3626)</x:f>
        <x:v>908.148501026694</x:v>
      </x:c>
      <x:c r="O3626" s="7" t="n">
        <x:f>MAX(0,F3626+I3626-N3626)</x:f>
        <x:v>4431.062012320328</x:v>
      </x:c>
      <x:c r="P3626" s="7" t="n">
        <x:f>MAX(0,N3626-F3626-I3626)</x:f>
        <x:v>0</x:v>
      </x:c>
      <x:c r="Q3626" s="7" t="n">
        <x:f>MAX(0,G3626+J3626-P3626)</x:f>
        <x:v>0</x:v>
      </x:c>
      <x:c r="R3626" s="7" t="n">
        <x:f>M3626+MAX(0,K3626-MAX(0,P3626-G3626-J3626))</x:f>
        <x:v>0</x:v>
      </x:c>
      <x:c r="S3626" s="7" t="n">
        <x:f>SUM(O3626,Q3626,R3626)</x:f>
        <x:v>4431.062012320328</x:v>
      </x:c>
      <x:c r="T3626" s="14" t="n">
        <x:f>'Inventory detail'!T248</x:f>
        <x:v>0.0478</x:v>
      </x:c>
      <x:c r="U3626" s="14" t="n">
        <x:f>'Inventory detail'!U248</x:f>
        <x:v>0.046852</x:v>
      </x:c>
      <x:c r="V3626" s="9" t="n">
        <x:f>O3626*T3626</x:f>
        <x:v>211.8047641889117</x:v>
      </x:c>
      <x:c r="W3626" s="9" t="n">
        <x:f>Q3626*T3626</x:f>
        <x:v>0</x:v>
      </x:c>
      <x:c r="X3626" s="9" t="n">
        <x:f>R3626*T3626</x:f>
        <x:v>0</x:v>
      </x:c>
      <x:c r="Y3626" s="9" t="n">
        <x:f>S3626*T3626</x:f>
        <x:v>211.8047641889117</x:v>
      </x:c>
      <x:c r="Z3626" s="9" t="n">
        <x:f>IF(ISNUMBER(U3626),S3626*(U3626-T3626),"n.a.")</x:f>
        <x:v>-4.20064678767969</x:v>
      </x:c>
      <x:c r="AA3626" s="9" t="n">
        <x:f>IF(ISNUMBER(U3626),Y3626,0)</x:f>
        <x:v>211.8047641889117</x:v>
      </x:c>
      <x:c r="AB3626" s="7" t="n">
        <x:f>MAX(0,L3626-SUM(F3626:K3626))</x:f>
        <x:v>0</x:v>
      </x:c>
    </x:row>
    <x:row r="3627" ht="22" customHeight="1">
      <x:c r="A3627" s="18" t="n">
        <x:f>Summary!F$41</x:f>
        <x:v>46419</x:v>
      </x:c>
      <x:c r="B3627" s="2" t="str">
        <x:f>'Inventory detail'!A249</x:f>
        <x:v>POUC</x:v>
      </x:c>
      <x:c r="C3627" s="2" t="str">
        <x:f>'Inventory detail'!B249</x:f>
        <x:v>60</x:v>
      </x:c>
      <x:c r="D3627" s="2" t="str">
        <x:f>'Inventory detail'!C249</x:f>
        <x:v>PHO5</x:v>
      </x:c>
      <x:c r="E3627" s="10" t="n">
        <x:f>A2501</x:f>
        <x:v>46388</x:v>
      </x:c>
      <x:c r="F3627" s="7" t="n">
        <x:f>O2501</x:f>
        <x:v>0</x:v>
      </x:c>
      <x:c r="G3627" s="7" t="n">
        <x:f>Q2501</x:f>
        <x:v>5539.210513347022</x:v>
      </x:c>
      <x:c r="H3627" s="7" t="n">
        <x:f>R2501</x:f>
        <x:v>0</x:v>
      </x:c>
      <x:c r="I3627" s="7" t="n">
        <x:f>SUMIFS('PO detail'!$W$1826:$W$1828,'PO detail'!$V$1826:$V$1828,"&gt;="&amp;E3627,'PO detail'!$V$1826:$V$1828,"&lt;"&amp;A3627)</x:f>
        <x:v>0</x:v>
      </x:c>
      <x:c r="J3627" s="7" t="n">
        <x:f>SUMIFS('PO detail'!$X$1826:$X$1828,'PO detail'!$V$1826:$V$1828,"&gt;="&amp;E3627,'PO detail'!$V$1826:$V$1828,"&lt;"&amp;A3627)</x:f>
        <x:v>0</x:v>
      </x:c>
      <x:c r="K3627" s="7" t="n">
        <x:f>SUMIFS('PO detail'!$Y$1826:$Y$1828,'PO detail'!$V$1826:$V$1828,"&gt;="&amp;E3627,'PO detail'!$V$1826:$V$1828,"&lt;"&amp;A3627)</x:f>
        <x:v>0</x:v>
      </x:c>
      <x:c r="L3627" s="7" t="n">
        <x:f>'Inventory detail'!F249*Summary!$K$5*(A3627-E3627)/Summary!$K$6</x:f>
        <x:v>908.148501026694</x:v>
      </x:c>
      <x:c r="M3627" s="7" t="n">
        <x:f>MAX(0,H3627-L3627)</x:f>
        <x:v>0</x:v>
      </x:c>
      <x:c r="N3627" s="7" t="n">
        <x:f>MAX(0,L3627-H3627)</x:f>
        <x:v>908.148501026694</x:v>
      </x:c>
      <x:c r="O3627" s="7" t="n">
        <x:f>MAX(0,F3627+I3627-N3627)</x:f>
        <x:v>0</x:v>
      </x:c>
      <x:c r="P3627" s="7" t="n">
        <x:f>MAX(0,N3627-F3627-I3627)</x:f>
        <x:v>908.148501026694</x:v>
      </x:c>
      <x:c r="Q3627" s="7" t="n">
        <x:f>MAX(0,G3627+J3627-P3627)</x:f>
        <x:v>4631.062012320328</x:v>
      </x:c>
      <x:c r="R3627" s="7" t="n">
        <x:f>M3627+MAX(0,K3627-MAX(0,P3627-G3627-J3627))</x:f>
        <x:v>0</x:v>
      </x:c>
      <x:c r="S3627" s="7" t="n">
        <x:f>SUM(O3627,Q3627,R3627)</x:f>
        <x:v>4631.062012320328</x:v>
      </x:c>
      <x:c r="T3627" s="14" t="n">
        <x:f>'Inventory detail'!T249</x:f>
        <x:v>0.0364</x:v>
      </x:c>
      <x:c r="U3627" s="14" t="n">
        <x:f>'Inventory detail'!U249</x:f>
        <x:v>0.039765</x:v>
      </x:c>
      <x:c r="V3627" s="9" t="n">
        <x:f>O3627*T3627</x:f>
        <x:v>0</x:v>
      </x:c>
      <x:c r="W3627" s="9" t="n">
        <x:f>Q3627*T3627</x:f>
        <x:v>168.57065724845995</x:v>
      </x:c>
      <x:c r="X3627" s="9" t="n">
        <x:f>R3627*T3627</x:f>
        <x:v>0</x:v>
      </x:c>
      <x:c r="Y3627" s="9" t="n">
        <x:f>S3627*T3627</x:f>
        <x:v>168.57065724845995</x:v>
      </x:c>
      <x:c r="Z3627" s="9" t="n">
        <x:f>IF(ISNUMBER(U3627),S3627*(U3627-T3627),"n.a.")</x:f>
        <x:v>15.583523671457904</x:v>
      </x:c>
      <x:c r="AA3627" s="9" t="n">
        <x:f>IF(ISNUMBER(U3627),Y3627,0)</x:f>
        <x:v>168.57065724845995</x:v>
      </x:c>
      <x:c r="AB3627" s="7" t="n">
        <x:f>MAX(0,L3627-SUM(F3627:K3627))</x:f>
        <x:v>0</x:v>
      </x:c>
    </x:row>
    <x:row r="3628" ht="22" customHeight="1">
      <x:c r="A3628" s="18" t="n">
        <x:f>Summary!F$41</x:f>
        <x:v>46419</x:v>
      </x:c>
      <x:c r="B3628" s="2" t="str">
        <x:f>'Inventory detail'!A250</x:f>
        <x:v>POUC</x:v>
      </x:c>
      <x:c r="C3628" s="2" t="str">
        <x:f>'Inventory detail'!B250</x:f>
        <x:v>30</x:v>
      </x:c>
      <x:c r="D3628" s="2" t="str">
        <x:f>'Inventory detail'!C250</x:f>
        <x:v>RMEN10</x:v>
      </x:c>
      <x:c r="E3628" s="10" t="n">
        <x:f>A2502</x:f>
        <x:v>46388</x:v>
      </x:c>
      <x:c r="F3628" s="7" t="n">
        <x:f>O2502</x:f>
        <x:v>250.7186858316221</x:v>
      </x:c>
      <x:c r="G3628" s="7" t="n">
        <x:f>Q2502</x:f>
        <x:v>0</x:v>
      </x:c>
      <x:c r="H3628" s="7" t="n">
        <x:f>R2502</x:f>
        <x:v>0</x:v>
      </x:c>
      <x:c r="I3628" s="7" t="n">
        <x:f>SUMIFS('PO detail'!$W$1696:$W$1696,'PO detail'!$V$1696:$V$1696,"&gt;="&amp;E3628,'PO detail'!$V$1696:$V$1696,"&lt;"&amp;A3628)</x:f>
        <x:v>0</x:v>
      </x:c>
      <x:c r="J3628" s="7" t="n">
        <x:f>SUMIFS('PO detail'!$X$1696:$X$1696,'PO detail'!$V$1696:$V$1696,"&gt;="&amp;E3628,'PO detail'!$V$1696:$V$1696,"&lt;"&amp;A3628)</x:f>
        <x:v>0</x:v>
      </x:c>
      <x:c r="K3628" s="7" t="n">
        <x:f>SUMIFS('PO detail'!$Y$1696:$Y$1696,'PO detail'!$V$1696:$V$1696,"&gt;="&amp;E3628,'PO detail'!$V$1696:$V$1696,"&lt;"&amp;A3628)</x:f>
        <x:v>0</x:v>
      </x:c>
      <x:c r="L3628" s="7" t="n">
        <x:f>'Inventory detail'!F250*Summary!$K$5*(A3628-E3628)/Summary!$K$6</x:f>
        <x:v>903.9014373716633</x:v>
      </x:c>
      <x:c r="M3628" s="7" t="n">
        <x:f>MAX(0,H3628-L3628)</x:f>
        <x:v>0</x:v>
      </x:c>
      <x:c r="N3628" s="7" t="n">
        <x:f>MAX(0,L3628-H3628)</x:f>
        <x:v>903.9014373716633</x:v>
      </x:c>
      <x:c r="O3628" s="7" t="n">
        <x:f>MAX(0,F3628+I3628-N3628)</x:f>
        <x:v>0</x:v>
      </x:c>
      <x:c r="P3628" s="7" t="n">
        <x:f>MAX(0,N3628-F3628-I3628)</x:f>
        <x:v>653.1827515400412</x:v>
      </x:c>
      <x:c r="Q3628" s="7" t="n">
        <x:f>MAX(0,G3628+J3628-P3628)</x:f>
        <x:v>0</x:v>
      </x:c>
      <x:c r="R3628" s="7" t="n">
        <x:f>M3628+MAX(0,K3628-MAX(0,P3628-G3628-J3628))</x:f>
        <x:v>0</x:v>
      </x:c>
      <x:c r="S3628" s="7" t="n">
        <x:f>SUM(O3628,Q3628,R3628)</x:f>
        <x:v>0</x:v>
      </x:c>
      <x:c r="T3628" s="14" t="n">
        <x:f>'Inventory detail'!T250</x:f>
        <x:v>0.2875</x:v>
      </x:c>
      <x:c r="U3628" s="14" t="n">
        <x:f>'Inventory detail'!U250</x:f>
        <x:v>0.3135</x:v>
      </x:c>
      <x:c r="V3628" s="9" t="n">
        <x:f>O3628*T3628</x:f>
        <x:v>0</x:v>
      </x:c>
      <x:c r="W3628" s="9" t="n">
        <x:f>Q3628*T3628</x:f>
        <x:v>0</x:v>
      </x:c>
      <x:c r="X3628" s="9" t="n">
        <x:f>R3628*T3628</x:f>
        <x:v>0</x:v>
      </x:c>
      <x:c r="Y3628" s="9" t="n">
        <x:f>S3628*T3628</x:f>
        <x:v>0</x:v>
      </x:c>
      <x:c r="Z3628" s="9" t="n">
        <x:f>IF(ISNUMBER(U3628),S3628*(U3628-T3628),"n.a.")</x:f>
        <x:v>0</x:v>
      </x:c>
      <x:c r="AA3628" s="9" t="n">
        <x:f>IF(ISNUMBER(U3628),Y3628,0)</x:f>
        <x:v>0</x:v>
      </x:c>
      <x:c r="AB3628" s="7" t="n">
        <x:f>MAX(0,L3628-SUM(F3628:K3628))</x:f>
        <x:v>653.1827515400412</x:v>
      </x:c>
    </x:row>
    <x:row r="3629" ht="22" customHeight="1">
      <x:c r="A3629" s="18" t="n">
        <x:f>Summary!F$41</x:f>
        <x:v>46419</x:v>
      </x:c>
      <x:c r="B3629" s="2" t="str">
        <x:f>'Inventory detail'!A251</x:f>
        <x:v>POUC</x:v>
      </x:c>
      <x:c r="C3629" s="2" t="str">
        <x:f>'Inventory detail'!B251</x:f>
        <x:v>60</x:v>
      </x:c>
      <x:c r="D3629" s="2" t="str">
        <x:f>'Inventory detail'!C251</x:f>
        <x:v>LEG10</x:v>
      </x:c>
      <x:c r="E3629" s="10" t="n">
        <x:f>A2503</x:f>
        <x:v>46388</x:v>
      </x:c>
      <x:c r="F3629" s="7" t="n">
        <x:f>O2503</x:f>
        <x:v>3800.718685831622</x:v>
      </x:c>
      <x:c r="G3629" s="7" t="n">
        <x:f>Q2503</x:f>
        <x:v>1750</x:v>
      </x:c>
      <x:c r="H3629" s="7" t="n">
        <x:f>R2503</x:f>
        <x:v>0</x:v>
      </x:c>
      <x:c r="I3629" s="7" t="n">
        <x:f>SUMIFS('PO detail'!$W$1745:$W$1748,'PO detail'!$V$1745:$V$1748,"&gt;="&amp;E3629,'PO detail'!$V$1745:$V$1748,"&lt;"&amp;A3629)</x:f>
        <x:v>0</x:v>
      </x:c>
      <x:c r="J3629" s="7" t="n">
        <x:f>SUMIFS('PO detail'!$X$1745:$X$1748,'PO detail'!$V$1745:$V$1748,"&gt;="&amp;E3629,'PO detail'!$V$1745:$V$1748,"&lt;"&amp;A3629)</x:f>
        <x:v>0</x:v>
      </x:c>
      <x:c r="K3629" s="7" t="n">
        <x:f>SUMIFS('PO detail'!$Y$1745:$Y$1748,'PO detail'!$V$1745:$V$1748,"&gt;="&amp;E3629,'PO detail'!$V$1745:$V$1748,"&lt;"&amp;A3629)</x:f>
        <x:v>0</x:v>
      </x:c>
      <x:c r="L3629" s="7" t="n">
        <x:f>'Inventory detail'!F251*Summary!$K$5*(A3629-E3629)/Summary!$K$6</x:f>
        <x:v>903.9014373716633</x:v>
      </x:c>
      <x:c r="M3629" s="7" t="n">
        <x:f>MAX(0,H3629-L3629)</x:f>
        <x:v>0</x:v>
      </x:c>
      <x:c r="N3629" s="7" t="n">
        <x:f>MAX(0,L3629-H3629)</x:f>
        <x:v>903.9014373716633</x:v>
      </x:c>
      <x:c r="O3629" s="7" t="n">
        <x:f>MAX(0,F3629+I3629-N3629)</x:f>
        <x:v>2896.817248459959</x:v>
      </x:c>
      <x:c r="P3629" s="7" t="n">
        <x:f>MAX(0,N3629-F3629-I3629)</x:f>
        <x:v>0</x:v>
      </x:c>
      <x:c r="Q3629" s="7" t="n">
        <x:f>MAX(0,G3629+J3629-P3629)</x:f>
        <x:v>1750</x:v>
      </x:c>
      <x:c r="R3629" s="7" t="n">
        <x:f>M3629+MAX(0,K3629-MAX(0,P3629-G3629-J3629))</x:f>
        <x:v>0</x:v>
      </x:c>
      <x:c r="S3629" s="7" t="n">
        <x:f>SUM(O3629,Q3629,R3629)</x:f>
        <x:v>4646.817248459959</x:v>
      </x:c>
      <x:c r="T3629" s="14" t="n">
        <x:f>'Inventory detail'!T251</x:f>
        <x:v>0.1796</x:v>
      </x:c>
      <x:c r="U3629" s="14" t="n">
        <x:f>'Inventory detail'!U251</x:f>
        <x:v>0.19569</x:v>
      </x:c>
      <x:c r="V3629" s="9" t="n">
        <x:f>O3629*T3629</x:f>
        <x:v>520.2683778234086</x:v>
      </x:c>
      <x:c r="W3629" s="9" t="n">
        <x:f>Q3629*T3629</x:f>
        <x:v>314.3</x:v>
      </x:c>
      <x:c r="X3629" s="9" t="n">
        <x:f>R3629*T3629</x:f>
        <x:v>0</x:v>
      </x:c>
      <x:c r="Y3629" s="9" t="n">
        <x:f>S3629*T3629</x:f>
        <x:v>834.5683778234087</x:v>
      </x:c>
      <x:c r="Z3629" s="9" t="n">
        <x:f>IF(ISNUMBER(U3629),S3629*(U3629-T3629),"n.a.")</x:f>
        <x:v>74.7672895277207</x:v>
      </x:c>
      <x:c r="AA3629" s="9" t="n">
        <x:f>IF(ISNUMBER(U3629),Y3629,0)</x:f>
        <x:v>834.5683778234087</x:v>
      </x:c>
      <x:c r="AB3629" s="7" t="n">
        <x:f>MAX(0,L3629-SUM(F3629:K3629))</x:f>
        <x:v>0</x:v>
      </x:c>
    </x:row>
    <x:row r="3630" ht="22" customHeight="1">
      <x:c r="A3630" s="18" t="n">
        <x:f>Summary!F$41</x:f>
        <x:v>46419</x:v>
      </x:c>
      <x:c r="B3630" s="2" t="str">
        <x:f>'Inventory detail'!A252</x:f>
        <x:v>COIL</x:v>
      </x:c>
      <x:c r="C3630" s="2" t="str">
        <x:f>'Inventory detail'!B252</x:f>
        <x:v>60</x:v>
      </x:c>
      <x:c r="D3630" s="2" t="str">
        <x:f>'Inventory detail'!C252</x:f>
        <x:v>6CLR12-4</x:v>
      </x:c>
      <x:c r="E3630" s="10" t="n">
        <x:f>A2504</x:f>
        <x:v>46388</x:v>
      </x:c>
      <x:c r="F3630" s="7" t="n">
        <x:f>O2504</x:f>
        <x:v>2462.2268583162218</x:v>
      </x:c>
      <x:c r="G3630" s="7" t="n">
        <x:f>Q2504</x:f>
        <x:v>0</x:v>
      </x:c>
      <x:c r="H3630" s="7" t="n">
        <x:f>R2504</x:f>
        <x:v>0</x:v>
      </x:c>
      <x:c r="I3630" s="7" t="n">
        <x:f>SUMIFS('PO detail'!$W$1352:$W$1354,'PO detail'!$V$1352:$V$1354,"&gt;="&amp;E3630,'PO detail'!$V$1352:$V$1354,"&lt;"&amp;A3630)</x:f>
        <x:v>0</x:v>
      </x:c>
      <x:c r="J3630" s="7" t="n">
        <x:f>SUMIFS('PO detail'!$X$1352:$X$1354,'PO detail'!$V$1352:$V$1354,"&gt;="&amp;E3630,'PO detail'!$V$1352:$V$1354,"&lt;"&amp;A3630)</x:f>
        <x:v>0</x:v>
      </x:c>
      <x:c r="K3630" s="7" t="n">
        <x:f>SUMIFS('PO detail'!$Y$1352:$Y$1354,'PO detail'!$V$1352:$V$1354,"&gt;="&amp;E3630,'PO detail'!$V$1352:$V$1354,"&lt;"&amp;A3630)</x:f>
        <x:v>0</x:v>
      </x:c>
      <x:c r="L3630" s="7" t="n">
        <x:f>'Inventory detail'!F252*Summary!$K$5*(A3630-E3630)/Summary!$K$6</x:f>
        <x:v>899.6543737166324</x:v>
      </x:c>
      <x:c r="M3630" s="7" t="n">
        <x:f>MAX(0,H3630-L3630)</x:f>
        <x:v>0</x:v>
      </x:c>
      <x:c r="N3630" s="7" t="n">
        <x:f>MAX(0,L3630-H3630)</x:f>
        <x:v>899.6543737166324</x:v>
      </x:c>
      <x:c r="O3630" s="7" t="n">
        <x:f>MAX(0,F3630+I3630-N3630)</x:f>
        <x:v>1562.5724845995892</x:v>
      </x:c>
      <x:c r="P3630" s="7" t="n">
        <x:f>MAX(0,N3630-F3630-I3630)</x:f>
        <x:v>0</x:v>
      </x:c>
      <x:c r="Q3630" s="7" t="n">
        <x:f>MAX(0,G3630+J3630-P3630)</x:f>
        <x:v>0</x:v>
      </x:c>
      <x:c r="R3630" s="7" t="n">
        <x:f>M3630+MAX(0,K3630-MAX(0,P3630-G3630-J3630))</x:f>
        <x:v>0</x:v>
      </x:c>
      <x:c r="S3630" s="7" t="n">
        <x:f>SUM(O3630,Q3630,R3630)</x:f>
        <x:v>1562.5724845995892</x:v>
      </x:c>
      <x:c r="T3630" s="14" t="n">
        <x:f>'Inventory detail'!T252</x:f>
        <x:v>0.0365</x:v>
      </x:c>
      <x:c r="U3630" s="14" t="n">
        <x:f>'Inventory detail'!U252</x:f>
        <x:v>0.0356915</x:v>
      </x:c>
      <x:c r="V3630" s="9" t="n">
        <x:f>O3630*T3630</x:f>
        <x:v>57.033895687885</x:v>
      </x:c>
      <x:c r="W3630" s="9" t="n">
        <x:f>Q3630*T3630</x:f>
        <x:v>0</x:v>
      </x:c>
      <x:c r="X3630" s="9" t="n">
        <x:f>R3630*T3630</x:f>
        <x:v>0</x:v>
      </x:c>
      <x:c r="Y3630" s="9" t="n">
        <x:f>S3630*T3630</x:f>
        <x:v>57.033895687885</x:v>
      </x:c>
      <x:c r="Z3630" s="9" t="n">
        <x:f>IF(ISNUMBER(U3630),S3630*(U3630-T3630),"n.a.")</x:f>
        <x:v>-1.2633398537987628</x:v>
      </x:c>
      <x:c r="AA3630" s="9" t="n">
        <x:f>IF(ISNUMBER(U3630),Y3630,0)</x:f>
        <x:v>57.033895687885</x:v>
      </x:c>
      <x:c r="AB3630" s="7" t="n">
        <x:f>MAX(0,L3630-SUM(F3630:K3630))</x:f>
        <x:v>0</x:v>
      </x:c>
    </x:row>
    <x:row r="3631" ht="22" customHeight="1">
      <x:c r="A3631" s="18" t="n">
        <x:f>Summary!F$41</x:f>
        <x:v>46419</x:v>
      </x:c>
      <x:c r="B3631" s="2" t="str">
        <x:f>'Inventory detail'!A253</x:f>
        <x:v>COIL</x:v>
      </x:c>
      <x:c r="C3631" s="2" t="str">
        <x:f>'Inventory detail'!B253</x:f>
        <x:v>10</x:v>
      </x:c>
      <x:c r="D3631" s="2" t="str">
        <x:f>'Inventory detail'!C253</x:f>
        <x:v>7BLK36-4</x:v>
      </x:c>
      <x:c r="E3631" s="10" t="n">
        <x:f>A2505</x:f>
        <x:v>46388</x:v>
      </x:c>
      <x:c r="F3631" s="7" t="n">
        <x:f>O2505</x:f>
        <x:v>1085.2156057494867</x:v>
      </x:c>
      <x:c r="G3631" s="7" t="n">
        <x:f>Q2505</x:f>
        <x:v>0</x:v>
      </x:c>
      <x:c r="H3631" s="7" t="n">
        <x:f>R2505</x:f>
        <x:v>0</x:v>
      </x:c>
      <x:c r="I3631" s="7" t="n">
        <x:f>SUMIFS('PO detail'!$W$484:$W$489,'PO detail'!$V$484:$V$489,"&gt;="&amp;E3631,'PO detail'!$V$484:$V$489,"&lt;"&amp;A3631)</x:f>
        <x:v>0</x:v>
      </x:c>
      <x:c r="J3631" s="7" t="n">
        <x:f>SUMIFS('PO detail'!$X$484:$X$489,'PO detail'!$V$484:$V$489,"&gt;="&amp;E3631,'PO detail'!$V$484:$V$489,"&lt;"&amp;A3631)</x:f>
        <x:v>0</x:v>
      </x:c>
      <x:c r="K3631" s="7" t="n">
        <x:f>SUMIFS('PO detail'!$Y$484:$Y$489,'PO detail'!$V$484:$V$489,"&gt;="&amp;E3631,'PO detail'!$V$484:$V$489,"&lt;"&amp;A3631)</x:f>
        <x:v>0</x:v>
      </x:c>
      <x:c r="L3631" s="7" t="n">
        <x:f>'Inventory detail'!F253*Summary!$K$5*(A3631-E3631)/Summary!$K$6</x:f>
        <x:v>891.170431211499</x:v>
      </x:c>
      <x:c r="M3631" s="7" t="n">
        <x:f>MAX(0,H3631-L3631)</x:f>
        <x:v>0</x:v>
      </x:c>
      <x:c r="N3631" s="7" t="n">
        <x:f>MAX(0,L3631-H3631)</x:f>
        <x:v>891.170431211499</x:v>
      </x:c>
      <x:c r="O3631" s="7" t="n">
        <x:f>MAX(0,F3631+I3631-N3631)</x:f>
        <x:v>194.0451745379877</x:v>
      </x:c>
      <x:c r="P3631" s="7" t="n">
        <x:f>MAX(0,N3631-F3631-I3631)</x:f>
        <x:v>0</x:v>
      </x:c>
      <x:c r="Q3631" s="7" t="n">
        <x:f>MAX(0,G3631+J3631-P3631)</x:f>
        <x:v>0</x:v>
      </x:c>
      <x:c r="R3631" s="7" t="n">
        <x:f>M3631+MAX(0,K3631-MAX(0,P3631-G3631-J3631))</x:f>
        <x:v>0</x:v>
      </x:c>
      <x:c r="S3631" s="7" t="n">
        <x:f>SUM(O3631,Q3631,R3631)</x:f>
        <x:v>194.0451745379877</x:v>
      </x:c>
      <x:c r="T3631" s="14" t="n">
        <x:f>'Inventory detail'!T253</x:f>
        <x:v>0.1148</x:v>
      </x:c>
      <x:c r="U3631" s="14" t="n">
        <x:f>'Inventory detail'!U253</x:f>
        <x:v>0.11248899999999999</x:v>
      </x:c>
      <x:c r="V3631" s="9" t="n">
        <x:f>O3631*T3631</x:f>
        <x:v>22.276386036960986</x:v>
      </x:c>
      <x:c r="W3631" s="9" t="n">
        <x:f>Q3631*T3631</x:f>
        <x:v>0</x:v>
      </x:c>
      <x:c r="X3631" s="9" t="n">
        <x:f>R3631*T3631</x:f>
        <x:v>0</x:v>
      </x:c>
      <x:c r="Y3631" s="9" t="n">
        <x:f>S3631*T3631</x:f>
        <x:v>22.276386036960986</x:v>
      </x:c>
      <x:c r="Z3631" s="9" t="n">
        <x:f>IF(ISNUMBER(U3631),S3631*(U3631-T3631),"n.a.")</x:f>
        <x:v>-0.448438398357291</x:v>
      </x:c>
      <x:c r="AA3631" s="9" t="n">
        <x:f>IF(ISNUMBER(U3631),Y3631,0)</x:f>
        <x:v>22.276386036960986</x:v>
      </x:c>
      <x:c r="AB3631" s="7" t="n">
        <x:f>MAX(0,L3631-SUM(F3631:K3631))</x:f>
        <x:v>0</x:v>
      </x:c>
    </x:row>
    <x:row r="3632" ht="22" customHeight="1">
      <x:c r="A3632" s="18" t="n">
        <x:f>Summary!F$41</x:f>
        <x:v>46419</x:v>
      </x:c>
      <x:c r="B3632" s="2" t="str">
        <x:f>'Inventory detail'!A254</x:f>
        <x:v>COIL</x:v>
      </x:c>
      <x:c r="C3632" s="2" t="str">
        <x:f>'Inventory detail'!B254</x:f>
        <x:v>10</x:v>
      </x:c>
      <x:c r="D3632" s="2" t="str">
        <x:f>'Inventory detail'!C254</x:f>
        <x:v>14CLR12-4</x:v>
      </x:c>
      <x:c r="E3632" s="10" t="n">
        <x:f>A2506</x:f>
        <x:v>46388</x:v>
      </x:c>
      <x:c r="F3632" s="7" t="n">
        <x:f>O2506</x:f>
        <x:v>3508.204353182751</x:v>
      </x:c>
      <x:c r="G3632" s="7" t="n">
        <x:f>Q2506</x:f>
        <x:v>0</x:v>
      </x:c>
      <x:c r="H3632" s="7" t="n">
        <x:f>R2506</x:f>
        <x:v>0</x:v>
      </x:c>
      <x:c r="I3632" s="7" t="n">
        <x:f>SUMIFS('PO detail'!$W$180:$W$182,'PO detail'!$V$180:$V$182,"&gt;="&amp;E3632,'PO detail'!$V$180:$V$182,"&lt;"&amp;A3632)</x:f>
        <x:v>0</x:v>
      </x:c>
      <x:c r="J3632" s="7" t="n">
        <x:f>SUMIFS('PO detail'!$X$180:$X$182,'PO detail'!$V$180:$V$182,"&gt;="&amp;E3632,'PO detail'!$V$180:$V$182,"&lt;"&amp;A3632)</x:f>
        <x:v>0</x:v>
      </x:c>
      <x:c r="K3632" s="7" t="n">
        <x:f>SUMIFS('PO detail'!$Y$180:$Y$182,'PO detail'!$V$180:$V$182,"&gt;="&amp;E3632,'PO detail'!$V$180:$V$182,"&lt;"&amp;A3632)</x:f>
        <x:v>0</x:v>
      </x:c>
      <x:c r="L3632" s="7" t="n">
        <x:f>'Inventory detail'!F254*Summary!$K$5*(A3632-E3632)/Summary!$K$6</x:f>
        <x:v>882.6864887063655</x:v>
      </x:c>
      <x:c r="M3632" s="7" t="n">
        <x:f>MAX(0,H3632-L3632)</x:f>
        <x:v>0</x:v>
      </x:c>
      <x:c r="N3632" s="7" t="n">
        <x:f>MAX(0,L3632-H3632)</x:f>
        <x:v>882.6864887063655</x:v>
      </x:c>
      <x:c r="O3632" s="7" t="n">
        <x:f>MAX(0,F3632+I3632-N3632)</x:f>
        <x:v>2625.5178644763855</x:v>
      </x:c>
      <x:c r="P3632" s="7" t="n">
        <x:f>MAX(0,N3632-F3632-I3632)</x:f>
        <x:v>0</x:v>
      </x:c>
      <x:c r="Q3632" s="7" t="n">
        <x:f>MAX(0,G3632+J3632-P3632)</x:f>
        <x:v>0</x:v>
      </x:c>
      <x:c r="R3632" s="7" t="n">
        <x:f>M3632+MAX(0,K3632-MAX(0,P3632-G3632-J3632))</x:f>
        <x:v>0</x:v>
      </x:c>
      <x:c r="S3632" s="7" t="n">
        <x:f>SUM(O3632,Q3632,R3632)</x:f>
        <x:v>2625.5178644763855</x:v>
      </x:c>
      <x:c r="T3632" s="14" t="n">
        <x:f>'Inventory detail'!T254</x:f>
        <x:v>0.09179999999999999</x:v>
      </x:c>
      <x:c r="U3632" s="14" t="n">
        <x:f>'Inventory detail'!U254</x:f>
        <x:v>0.089947</x:v>
      </x:c>
      <x:c r="V3632" s="9" t="n">
        <x:f>O3632*T3632</x:f>
        <x:v>241.02253995893216</x:v>
      </x:c>
      <x:c r="W3632" s="9" t="n">
        <x:f>Q3632*T3632</x:f>
        <x:v>0</x:v>
      </x:c>
      <x:c r="X3632" s="9" t="n">
        <x:f>R3632*T3632</x:f>
        <x:v>0</x:v>
      </x:c>
      <x:c r="Y3632" s="9" t="n">
        <x:f>S3632*T3632</x:f>
        <x:v>241.02253995893216</x:v>
      </x:c>
      <x:c r="Z3632" s="9" t="n">
        <x:f>IF(ISNUMBER(U3632),S3632*(U3632-T3632),"n.a.")</x:f>
        <x:v>-4.865084602874726</x:v>
      </x:c>
      <x:c r="AA3632" s="9" t="n">
        <x:f>IF(ISNUMBER(U3632),Y3632,0)</x:f>
        <x:v>241.02253995893216</x:v>
      </x:c>
      <x:c r="AB3632" s="7" t="n">
        <x:f>MAX(0,L3632-SUM(F3632:K3632))</x:f>
        <x:v>0</x:v>
      </x:c>
    </x:row>
    <x:row r="3633" ht="22" customHeight="1">
      <x:c r="A3633" s="18" t="n">
        <x:f>Summary!F$41</x:f>
        <x:v>46419</x:v>
      </x:c>
      <x:c r="B3633" s="2" t="str">
        <x:f>'Inventory detail'!A255</x:f>
        <x:v>COIL</x:v>
      </x:c>
      <x:c r="C3633" s="2" t="str">
        <x:f>'Inventory detail'!B255</x:f>
        <x:v>30</x:v>
      </x:c>
      <x:c r="D3633" s="2" t="str">
        <x:f>'Inventory detail'!C255</x:f>
        <x:v>28BLK12-4</x:v>
      </x:c>
      <x:c r="E3633" s="10" t="n">
        <x:f>A2507</x:f>
        <x:v>46388</x:v>
      </x:c>
      <x:c r="F3633" s="7" t="n">
        <x:f>O2507</x:f>
        <x:v>2708.204353182752</x:v>
      </x:c>
      <x:c r="G3633" s="7" t="n">
        <x:f>Q2507</x:f>
        <x:v>0</x:v>
      </x:c>
      <x:c r="H3633" s="7" t="n">
        <x:f>R2507</x:f>
        <x:v>0</x:v>
      </x:c>
      <x:c r="I3633" s="7" t="n">
        <x:f>SUMIFS('PO detail'!$W$874:$W$881,'PO detail'!$V$874:$V$881,"&gt;="&amp;E3633,'PO detail'!$V$874:$V$881,"&lt;"&amp;A3633)</x:f>
        <x:v>0</x:v>
      </x:c>
      <x:c r="J3633" s="7" t="n">
        <x:f>SUMIFS('PO detail'!$X$874:$X$881,'PO detail'!$V$874:$V$881,"&gt;="&amp;E3633,'PO detail'!$V$874:$V$881,"&lt;"&amp;A3633)</x:f>
        <x:v>0</x:v>
      </x:c>
      <x:c r="K3633" s="7" t="n">
        <x:f>SUMIFS('PO detail'!$Y$874:$Y$881,'PO detail'!$V$874:$V$881,"&gt;="&amp;E3633,'PO detail'!$V$874:$V$881,"&lt;"&amp;A3633)</x:f>
        <x:v>0</x:v>
      </x:c>
      <x:c r="L3633" s="7" t="n">
        <x:f>'Inventory detail'!F255*Summary!$K$5*(A3633-E3633)/Summary!$K$6</x:f>
        <x:v>882.6864887063655</x:v>
      </x:c>
      <x:c r="M3633" s="7" t="n">
        <x:f>MAX(0,H3633-L3633)</x:f>
        <x:v>0</x:v>
      </x:c>
      <x:c r="N3633" s="7" t="n">
        <x:f>MAX(0,L3633-H3633)</x:f>
        <x:v>882.6864887063655</x:v>
      </x:c>
      <x:c r="O3633" s="7" t="n">
        <x:f>MAX(0,F3633+I3633-N3633)</x:f>
        <x:v>1825.5178644763866</x:v>
      </x:c>
      <x:c r="P3633" s="7" t="n">
        <x:f>MAX(0,N3633-F3633-I3633)</x:f>
        <x:v>0</x:v>
      </x:c>
      <x:c r="Q3633" s="7" t="n">
        <x:f>MAX(0,G3633+J3633-P3633)</x:f>
        <x:v>0</x:v>
      </x:c>
      <x:c r="R3633" s="7" t="n">
        <x:f>M3633+MAX(0,K3633-MAX(0,P3633-G3633-J3633))</x:f>
        <x:v>0</x:v>
      </x:c>
      <x:c r="S3633" s="7" t="n">
        <x:f>SUM(O3633,Q3633,R3633)</x:f>
        <x:v>1825.5178644763866</x:v>
      </x:c>
      <x:c r="T3633" s="14" t="n">
        <x:f>'Inventory detail'!T255</x:f>
        <x:v>0.17559999999999998</x:v>
      </x:c>
      <x:c r="U3633" s="14" t="n">
        <x:f>'Inventory detail'!U255</x:f>
        <x:v>0.1720485</x:v>
      </x:c>
      <x:c r="V3633" s="9" t="n">
        <x:f>O3633*T3633</x:f>
        <x:v>320.56093700205344</x:v>
      </x:c>
      <x:c r="W3633" s="9" t="n">
        <x:f>Q3633*T3633</x:f>
        <x:v>0</x:v>
      </x:c>
      <x:c r="X3633" s="9" t="n">
        <x:f>R3633*T3633</x:f>
        <x:v>0</x:v>
      </x:c>
      <x:c r="Y3633" s="9" t="n">
        <x:f>S3633*T3633</x:f>
        <x:v>320.56093700205344</x:v>
      </x:c>
      <x:c r="Z3633" s="9" t="n">
        <x:f>IF(ISNUMBER(U3633),S3633*(U3633-T3633),"n.a.")</x:f>
        <x:v>-6.48332669568786</x:v>
      </x:c>
      <x:c r="AA3633" s="9" t="n">
        <x:f>IF(ISNUMBER(U3633),Y3633,0)</x:f>
        <x:v>320.56093700205344</x:v>
      </x:c>
      <x:c r="AB3633" s="7" t="n">
        <x:f>MAX(0,L3633-SUM(F3633:K3633))</x:f>
        <x:v>0</x:v>
      </x:c>
    </x:row>
    <x:row r="3634" ht="22" customHeight="1">
      <x:c r="A3634" s="18" t="n">
        <x:f>Summary!F$41</x:f>
        <x:v>46419</x:v>
      </x:c>
      <x:c r="B3634" s="2" t="str">
        <x:f>'Inventory detail'!A256</x:f>
        <x:v>COIL</x:v>
      </x:c>
      <x:c r="C3634" s="2" t="str">
        <x:f>'Inventory detail'!B256</x:f>
        <x:v>60</x:v>
      </x:c>
      <x:c r="D3634" s="2" t="str">
        <x:f>'Inventory detail'!C256</x:f>
        <x:v>25WHT12-4</x:v>
      </x:c>
      <x:c r="E3634" s="10" t="n">
        <x:f>A2508</x:f>
        <x:v>46388</x:v>
      </x:c>
      <x:c r="F3634" s="7" t="n">
        <x:f>O2508</x:f>
        <x:v>2708.204353182752</x:v>
      </x:c>
      <x:c r="G3634" s="7" t="n">
        <x:f>Q2508</x:f>
        <x:v>0</x:v>
      </x:c>
      <x:c r="H3634" s="7" t="n">
        <x:f>R2508</x:f>
        <x:v>0</x:v>
      </x:c>
      <x:c r="I3634" s="7" t="n">
        <x:f>SUMIFS('PO detail'!$W$1244:$W$1249,'PO detail'!$V$1244:$V$1249,"&gt;="&amp;E3634,'PO detail'!$V$1244:$V$1249,"&lt;"&amp;A3634)</x:f>
        <x:v>0</x:v>
      </x:c>
      <x:c r="J3634" s="7" t="n">
        <x:f>SUMIFS('PO detail'!$X$1244:$X$1249,'PO detail'!$V$1244:$V$1249,"&gt;="&amp;E3634,'PO detail'!$V$1244:$V$1249,"&lt;"&amp;A3634)</x:f>
        <x:v>0</x:v>
      </x:c>
      <x:c r="K3634" s="7" t="n">
        <x:f>SUMIFS('PO detail'!$Y$1244:$Y$1249,'PO detail'!$V$1244:$V$1249,"&gt;="&amp;E3634,'PO detail'!$V$1244:$V$1249,"&lt;"&amp;A3634)</x:f>
        <x:v>0</x:v>
      </x:c>
      <x:c r="L3634" s="7" t="n">
        <x:f>'Inventory detail'!F256*Summary!$K$5*(A3634-E3634)/Summary!$K$6</x:f>
        <x:v>882.6864887063655</x:v>
      </x:c>
      <x:c r="M3634" s="7" t="n">
        <x:f>MAX(0,H3634-L3634)</x:f>
        <x:v>0</x:v>
      </x:c>
      <x:c r="N3634" s="7" t="n">
        <x:f>MAX(0,L3634-H3634)</x:f>
        <x:v>882.6864887063655</x:v>
      </x:c>
      <x:c r="O3634" s="7" t="n">
        <x:f>MAX(0,F3634+I3634-N3634)</x:f>
        <x:v>1825.5178644763866</x:v>
      </x:c>
      <x:c r="P3634" s="7" t="n">
        <x:f>MAX(0,N3634-F3634-I3634)</x:f>
        <x:v>0</x:v>
      </x:c>
      <x:c r="Q3634" s="7" t="n">
        <x:f>MAX(0,G3634+J3634-P3634)</x:f>
        <x:v>0</x:v>
      </x:c>
      <x:c r="R3634" s="7" t="n">
        <x:f>M3634+MAX(0,K3634-MAX(0,P3634-G3634-J3634))</x:f>
        <x:v>0</x:v>
      </x:c>
      <x:c r="S3634" s="7" t="n">
        <x:f>SUM(O3634,Q3634,R3634)</x:f>
        <x:v>1825.5178644763866</x:v>
      </x:c>
      <x:c r="T3634" s="14" t="n">
        <x:f>'Inventory detail'!T256</x:f>
        <x:v>0.2144</x:v>
      </x:c>
      <x:c r="U3634" s="14" t="n">
        <x:f>'Inventory detail'!U256</x:f>
        <x:v>0.2100605</x:v>
      </x:c>
      <x:c r="V3634" s="9" t="n">
        <x:f>O3634*T3634</x:f>
        <x:v>391.3910301437373</x:v>
      </x:c>
      <x:c r="W3634" s="9" t="n">
        <x:f>Q3634*T3634</x:f>
        <x:v>0</x:v>
      </x:c>
      <x:c r="X3634" s="9" t="n">
        <x:f>R3634*T3634</x:f>
        <x:v>0</x:v>
      </x:c>
      <x:c r="Y3634" s="9" t="n">
        <x:f>S3634*T3634</x:f>
        <x:v>391.3910301437373</x:v>
      </x:c>
      <x:c r="Z3634" s="9" t="n">
        <x:f>IF(ISNUMBER(U3634),S3634*(U3634-T3634),"n.a.")</x:f>
        <x:v>-7.921834772895273</x:v>
      </x:c>
      <x:c r="AA3634" s="9" t="n">
        <x:f>IF(ISNUMBER(U3634),Y3634,0)</x:f>
        <x:v>391.3910301437373</x:v>
      </x:c>
      <x:c r="AB3634" s="7" t="n">
        <x:f>MAX(0,L3634-SUM(F3634:K3634))</x:f>
        <x:v>0</x:v>
      </x:c>
    </x:row>
    <x:row r="3635" ht="22" customHeight="1">
      <x:c r="A3635" s="18" t="n">
        <x:f>Summary!F$41</x:f>
        <x:v>46419</x:v>
      </x:c>
      <x:c r="B3635" s="2" t="str">
        <x:f>'Inventory detail'!A257</x:f>
        <x:v>POUC</x:v>
      </x:c>
      <x:c r="C3635" s="2" t="str">
        <x:f>'Inventory detail'!B257</x:f>
        <x:v>10</x:v>
      </x:c>
      <x:c r="D3635" s="2" t="str">
        <x:f>'Inventory detail'!C257</x:f>
        <x:v>KEY5</x:v>
      </x:c>
      <x:c r="E3635" s="10" t="n">
        <x:f>A2509</x:f>
        <x:v>46388</x:v>
      </x:c>
      <x:c r="F3635" s="7" t="n">
        <x:f>O2509</x:f>
        <x:v>0</x:v>
      </x:c>
      <x:c r="G3635" s="7" t="n">
        <x:f>Q2509</x:f>
        <x:v>0</x:v>
      </x:c>
      <x:c r="H3635" s="7" t="n">
        <x:f>R2509</x:f>
        <x:v>0</x:v>
      </x:c>
      <x:c r="I3635" s="7" t="n">
        <x:f>0</x:f>
        <x:v>0</x:v>
      </x:c>
      <x:c r="J3635" s="7" t="n">
        <x:f>0</x:f>
        <x:v>0</x:v>
      </x:c>
      <x:c r="K3635" s="7" t="n">
        <x:f>0</x:f>
        <x:v>0</x:v>
      </x:c>
      <x:c r="L3635" s="7" t="n">
        <x:f>'Inventory detail'!F257*Summary!$K$5*(A3635-E3635)/Summary!$K$6</x:f>
        <x:v>882.6864887063655</x:v>
      </x:c>
      <x:c r="M3635" s="7" t="n">
        <x:f>MAX(0,H3635-L3635)</x:f>
        <x:v>0</x:v>
      </x:c>
      <x:c r="N3635" s="7" t="n">
        <x:f>MAX(0,L3635-H3635)</x:f>
        <x:v>882.6864887063655</x:v>
      </x:c>
      <x:c r="O3635" s="7" t="n">
        <x:f>MAX(0,F3635+I3635-N3635)</x:f>
        <x:v>0</x:v>
      </x:c>
      <x:c r="P3635" s="7" t="n">
        <x:f>MAX(0,N3635-F3635-I3635)</x:f>
        <x:v>882.6864887063655</x:v>
      </x:c>
      <x:c r="Q3635" s="7" t="n">
        <x:f>MAX(0,G3635+J3635-P3635)</x:f>
        <x:v>0</x:v>
      </x:c>
      <x:c r="R3635" s="7" t="n">
        <x:f>M3635+MAX(0,K3635-MAX(0,P3635-G3635-J3635))</x:f>
        <x:v>0</x:v>
      </x:c>
      <x:c r="S3635" s="7" t="n">
        <x:f>SUM(O3635,Q3635,R3635)</x:f>
        <x:v>0</x:v>
      </x:c>
      <x:c r="T3635" s="14" t="n">
        <x:f>'Inventory detail'!T257</x:f>
        <x:v>0.0066</x:v>
      </x:c>
      <x:c r="U3635" s="14" t="n">
        <x:f>'Inventory detail'!U257</x:f>
        <x:v>0.008579999999999999</x:v>
      </x:c>
      <x:c r="V3635" s="9" t="n">
        <x:f>O3635*T3635</x:f>
        <x:v>0</x:v>
      </x:c>
      <x:c r="W3635" s="9" t="n">
        <x:f>Q3635*T3635</x:f>
        <x:v>0</x:v>
      </x:c>
      <x:c r="X3635" s="9" t="n">
        <x:f>R3635*T3635</x:f>
        <x:v>0</x:v>
      </x:c>
      <x:c r="Y3635" s="9" t="n">
        <x:f>S3635*T3635</x:f>
        <x:v>0</x:v>
      </x:c>
      <x:c r="Z3635" s="9" t="n">
        <x:f>IF(ISNUMBER(U3635),S3635*(U3635-T3635),"n.a.")</x:f>
        <x:v>0</x:v>
      </x:c>
      <x:c r="AA3635" s="9" t="n">
        <x:f>IF(ISNUMBER(U3635),Y3635,0)</x:f>
        <x:v>0</x:v>
      </x:c>
      <x:c r="AB3635" s="7" t="n">
        <x:f>MAX(0,L3635-SUM(F3635:K3635))</x:f>
        <x:v>882.6864887063655</x:v>
      </x:c>
    </x:row>
    <x:row r="3636" ht="22" customHeight="1">
      <x:c r="A3636" s="18" t="n">
        <x:f>Summary!F$41</x:f>
        <x:v>46419</x:v>
      </x:c>
      <x:c r="B3636" s="2" t="str">
        <x:f>'Inventory detail'!A258</x:f>
        <x:v>POUC</x:v>
      </x:c>
      <x:c r="C3636" s="2" t="str">
        <x:f>'Inventory detail'!B258</x:f>
        <x:v>10</x:v>
      </x:c>
      <x:c r="D3636" s="2" t="str">
        <x:f>'Inventory detail'!C258</x:f>
        <x:v>SMEN10</x:v>
      </x:c>
      <x:c r="E3636" s="10" t="n">
        <x:f>A2510</x:f>
        <x:v>46388</x:v>
      </x:c>
      <x:c r="F3636" s="7" t="n">
        <x:f>O2510</x:f>
        <x:v>1258.204353182752</x:v>
      </x:c>
      <x:c r="G3636" s="7" t="n">
        <x:f>Q2510</x:f>
        <x:v>4000</x:v>
      </x:c>
      <x:c r="H3636" s="7" t="n">
        <x:f>R2510</x:f>
        <x:v>0</x:v>
      </x:c>
      <x:c r="I3636" s="7" t="n">
        <x:f>SUMIFS('PO detail'!$W$1598:$W$1602,'PO detail'!$V$1598:$V$1602,"&gt;="&amp;E3636,'PO detail'!$V$1598:$V$1602,"&lt;"&amp;A3636)</x:f>
        <x:v>0</x:v>
      </x:c>
      <x:c r="J3636" s="7" t="n">
        <x:f>SUMIFS('PO detail'!$X$1598:$X$1602,'PO detail'!$V$1598:$V$1602,"&gt;="&amp;E3636,'PO detail'!$V$1598:$V$1602,"&lt;"&amp;A3636)</x:f>
        <x:v>0</x:v>
      </x:c>
      <x:c r="K3636" s="7" t="n">
        <x:f>SUMIFS('PO detail'!$Y$1598:$Y$1602,'PO detail'!$V$1598:$V$1602,"&gt;="&amp;E3636,'PO detail'!$V$1598:$V$1602,"&lt;"&amp;A3636)</x:f>
        <x:v>0</x:v>
      </x:c>
      <x:c r="L3636" s="7" t="n">
        <x:f>'Inventory detail'!F258*Summary!$K$5*(A3636-E3636)/Summary!$K$6</x:f>
        <x:v>882.6864887063655</x:v>
      </x:c>
      <x:c r="M3636" s="7" t="n">
        <x:f>MAX(0,H3636-L3636)</x:f>
        <x:v>0</x:v>
      </x:c>
      <x:c r="N3636" s="7" t="n">
        <x:f>MAX(0,L3636-H3636)</x:f>
        <x:v>882.6864887063655</x:v>
      </x:c>
      <x:c r="O3636" s="7" t="n">
        <x:f>MAX(0,F3636+I3636-N3636)</x:f>
        <x:v>375.5178644763864</x:v>
      </x:c>
      <x:c r="P3636" s="7" t="n">
        <x:f>MAX(0,N3636-F3636-I3636)</x:f>
        <x:v>0</x:v>
      </x:c>
      <x:c r="Q3636" s="7" t="n">
        <x:f>MAX(0,G3636+J3636-P3636)</x:f>
        <x:v>4000</x:v>
      </x:c>
      <x:c r="R3636" s="7" t="n">
        <x:f>M3636+MAX(0,K3636-MAX(0,P3636-G3636-J3636))</x:f>
        <x:v>0</x:v>
      </x:c>
      <x:c r="S3636" s="7" t="n">
        <x:f>SUM(O3636,Q3636,R3636)</x:f>
        <x:v>4375.517864476386</x:v>
      </x:c>
      <x:c r="T3636" s="14" t="n">
        <x:f>'Inventory detail'!T258</x:f>
        <x:v>0.2783</x:v>
      </x:c>
      <x:c r="U3636" s="14" t="n">
        <x:f>'Inventory detail'!U258</x:f>
        <x:v>0.303435</x:v>
      </x:c>
      <x:c r="V3636" s="9" t="n">
        <x:f>O3636*T3636</x:f>
        <x:v>104.50662168377833</x:v>
      </x:c>
      <x:c r="W3636" s="9" t="n">
        <x:f>Q3636*T3636</x:f>
        <x:v>1113.2</x:v>
      </x:c>
      <x:c r="X3636" s="9" t="n">
        <x:f>R3636*T3636</x:f>
        <x:v>0</x:v>
      </x:c>
      <x:c r="Y3636" s="9" t="n">
        <x:f>S3636*T3636</x:f>
        <x:v>1217.7066216837784</x:v>
      </x:c>
      <x:c r="Z3636" s="9" t="n">
        <x:f>IF(ISNUMBER(U3636),S3636*(U3636-T3636),"n.a.")</x:f>
        <x:v>109.97864152361406</x:v>
      </x:c>
      <x:c r="AA3636" s="9" t="n">
        <x:f>IF(ISNUMBER(U3636),Y3636,0)</x:f>
        <x:v>1217.7066216837784</x:v>
      </x:c>
      <x:c r="AB3636" s="7" t="n">
        <x:f>MAX(0,L3636-SUM(F3636:K3636))</x:f>
        <x:v>0</x:v>
      </x:c>
    </x:row>
    <x:row r="3637" ht="22" customHeight="1">
      <x:c r="A3637" s="18" t="n">
        <x:f>Summary!F$41</x:f>
        <x:v>46419</x:v>
      </x:c>
      <x:c r="B3637" s="2" t="str">
        <x:f>'Inventory detail'!A259</x:f>
        <x:v>POUC</x:v>
      </x:c>
      <x:c r="C3637" s="2" t="str">
        <x:f>'Inventory detail'!B259</x:f>
        <x:v>30</x:v>
      </x:c>
      <x:c r="D3637" s="2" t="str">
        <x:f>'Inventory detail'!C259</x:f>
        <x:v>SMEN5</x:v>
      </x:c>
      <x:c r="E3637" s="10" t="n">
        <x:f>A2511</x:f>
        <x:v>46388</x:v>
      </x:c>
      <x:c r="F3637" s="7" t="n">
        <x:f>O2511</x:f>
        <x:v>3208.204353182752</x:v>
      </x:c>
      <x:c r="G3637" s="7" t="n">
        <x:f>Q2511</x:f>
        <x:v>3500</x:v>
      </x:c>
      <x:c r="H3637" s="7" t="n">
        <x:f>R2511</x:f>
        <x:v>0</x:v>
      </x:c>
      <x:c r="I3637" s="7" t="n">
        <x:f>SUMIFS('PO detail'!$W$1713:$W$1716,'PO detail'!$V$1713:$V$1716,"&gt;="&amp;E3637,'PO detail'!$V$1713:$V$1716,"&lt;"&amp;A3637)</x:f>
        <x:v>0</x:v>
      </x:c>
      <x:c r="J3637" s="7" t="n">
        <x:f>SUMIFS('PO detail'!$X$1713:$X$1716,'PO detail'!$V$1713:$V$1716,"&gt;="&amp;E3637,'PO detail'!$V$1713:$V$1716,"&lt;"&amp;A3637)</x:f>
        <x:v>0</x:v>
      </x:c>
      <x:c r="K3637" s="7" t="n">
        <x:f>SUMIFS('PO detail'!$Y$1713:$Y$1716,'PO detail'!$V$1713:$V$1716,"&gt;="&amp;E3637,'PO detail'!$V$1713:$V$1716,"&lt;"&amp;A3637)</x:f>
        <x:v>0</x:v>
      </x:c>
      <x:c r="L3637" s="7" t="n">
        <x:f>'Inventory detail'!F259*Summary!$K$5*(A3637-E3637)/Summary!$K$6</x:f>
        <x:v>882.6864887063655</x:v>
      </x:c>
      <x:c r="M3637" s="7" t="n">
        <x:f>MAX(0,H3637-L3637)</x:f>
        <x:v>0</x:v>
      </x:c>
      <x:c r="N3637" s="7" t="n">
        <x:f>MAX(0,L3637-H3637)</x:f>
        <x:v>882.6864887063655</x:v>
      </x:c>
      <x:c r="O3637" s="7" t="n">
        <x:f>MAX(0,F3637+I3637-N3637)</x:f>
        <x:v>2325.5178644763864</x:v>
      </x:c>
      <x:c r="P3637" s="7" t="n">
        <x:f>MAX(0,N3637-F3637-I3637)</x:f>
        <x:v>0</x:v>
      </x:c>
      <x:c r="Q3637" s="7" t="n">
        <x:f>MAX(0,G3637+J3637-P3637)</x:f>
        <x:v>3500</x:v>
      </x:c>
      <x:c r="R3637" s="7" t="n">
        <x:f>M3637+MAX(0,K3637-MAX(0,P3637-G3637-J3637))</x:f>
        <x:v>0</x:v>
      </x:c>
      <x:c r="S3637" s="7" t="n">
        <x:f>SUM(O3637,Q3637,R3637)</x:f>
        <x:v>5825.517864476386</x:v>
      </x:c>
      <x:c r="T3637" s="14" t="n">
        <x:f>'Inventory detail'!T259</x:f>
        <x:v>0.132</x:v>
      </x:c>
      <x:c r="U3637" s="14" t="n">
        <x:f>'Inventory detail'!U259</x:f>
        <x:v>0.14388</x:v>
      </x:c>
      <x:c r="V3637" s="9" t="n">
        <x:f>O3637*T3637</x:f>
        <x:v>306.968358110883</x:v>
      </x:c>
      <x:c r="W3637" s="9" t="n">
        <x:f>Q3637*T3637</x:f>
        <x:v>462</x:v>
      </x:c>
      <x:c r="X3637" s="9" t="n">
        <x:f>R3637*T3637</x:f>
        <x:v>0</x:v>
      </x:c>
      <x:c r="Y3637" s="9" t="n">
        <x:f>S3637*T3637</x:f>
        <x:v>768.9683581108831</x:v>
      </x:c>
      <x:c r="Z3637" s="9" t="n">
        <x:f>IF(ISNUMBER(U3637),S3637*(U3637-T3637),"n.a.")</x:f>
        <x:v>69.20715222997949</x:v>
      </x:c>
      <x:c r="AA3637" s="9" t="n">
        <x:f>IF(ISNUMBER(U3637),Y3637,0)</x:f>
        <x:v>768.9683581108831</x:v>
      </x:c>
      <x:c r="AB3637" s="7" t="n">
        <x:f>MAX(0,L3637-SUM(F3637:K3637))</x:f>
        <x:v>0</x:v>
      </x:c>
    </x:row>
    <x:row r="3638" ht="22" customHeight="1">
      <x:c r="A3638" s="18" t="n">
        <x:f>Summary!F$41</x:f>
        <x:v>46419</x:v>
      </x:c>
      <x:c r="B3638" s="2" t="str">
        <x:f>'Inventory detail'!A260</x:f>
        <x:v>POUC</x:v>
      </x:c>
      <x:c r="C3638" s="2" t="str">
        <x:f>'Inventory detail'!B260</x:f>
        <x:v>10</x:v>
      </x:c>
      <x:c r="D3638" s="2" t="str">
        <x:f>'Inventory detail'!C260</x:f>
        <x:v>RMEN3</x:v>
      </x:c>
      <x:c r="E3638" s="10" t="n">
        <x:f>A2512</x:f>
        <x:v>46388</x:v>
      </x:c>
      <x:c r="F3638" s="7" t="n">
        <x:f>O2512</x:f>
        <x:v>6431.220698151951</x:v>
      </x:c>
      <x:c r="G3638" s="7" t="n">
        <x:f>Q2512</x:f>
        <x:v>0</x:v>
      </x:c>
      <x:c r="H3638" s="7" t="n">
        <x:f>R2512</x:f>
        <x:v>0</x:v>
      </x:c>
      <x:c r="I3638" s="7" t="n">
        <x:f>SUMIFS('PO detail'!$W$1588:$W$1588,'PO detail'!$V$1588:$V$1588,"&gt;="&amp;E3638,'PO detail'!$V$1588:$V$1588,"&lt;"&amp;A3638)</x:f>
        <x:v>0</x:v>
      </x:c>
      <x:c r="J3638" s="7" t="n">
        <x:f>SUMIFS('PO detail'!$X$1588:$X$1588,'PO detail'!$V$1588:$V$1588,"&gt;="&amp;E3638,'PO detail'!$V$1588:$V$1588,"&lt;"&amp;A3638)</x:f>
        <x:v>0</x:v>
      </x:c>
      <x:c r="K3638" s="7" t="n">
        <x:f>SUMIFS('PO detail'!$Y$1588:$Y$1588,'PO detail'!$V$1588:$V$1588,"&gt;="&amp;E3638,'PO detail'!$V$1588:$V$1588,"&lt;"&amp;A3638)</x:f>
        <x:v>0</x:v>
      </x:c>
      <x:c r="L3638" s="7" t="n">
        <x:f>'Inventory detail'!F260*Summary!$K$5*(A3638-E3638)/Summary!$K$6</x:f>
        <x:v>874.1923613963039</x:v>
      </x:c>
      <x:c r="M3638" s="7" t="n">
        <x:f>MAX(0,H3638-L3638)</x:f>
        <x:v>0</x:v>
      </x:c>
      <x:c r="N3638" s="7" t="n">
        <x:f>MAX(0,L3638-H3638)</x:f>
        <x:v>874.1923613963039</x:v>
      </x:c>
      <x:c r="O3638" s="7" t="n">
        <x:f>MAX(0,F3638+I3638-N3638)</x:f>
        <x:v>5557.028336755648</x:v>
      </x:c>
      <x:c r="P3638" s="7" t="n">
        <x:f>MAX(0,N3638-F3638-I3638)</x:f>
        <x:v>0</x:v>
      </x:c>
      <x:c r="Q3638" s="7" t="n">
        <x:f>MAX(0,G3638+J3638-P3638)</x:f>
        <x:v>0</x:v>
      </x:c>
      <x:c r="R3638" s="7" t="n">
        <x:f>M3638+MAX(0,K3638-MAX(0,P3638-G3638-J3638))</x:f>
        <x:v>0</x:v>
      </x:c>
      <x:c r="S3638" s="7" t="n">
        <x:f>SUM(O3638,Q3638,R3638)</x:f>
        <x:v>5557.028336755648</x:v>
      </x:c>
      <x:c r="T3638" s="14" t="n">
        <x:f>'Inventory detail'!T260</x:f>
        <x:v>0.08689999999999999</x:v>
      </x:c>
      <x:c r="U3638" s="14" t="n">
        <x:f>'Inventory detail'!U260</x:f>
        <x:v>0.09487499999999999</x:v>
      </x:c>
      <x:c r="V3638" s="9" t="n">
        <x:f>O3638*T3638</x:f>
        <x:v>482.90576246406573</x:v>
      </x:c>
      <x:c r="W3638" s="9" t="n">
        <x:f>Q3638*T3638</x:f>
        <x:v>0</x:v>
      </x:c>
      <x:c r="X3638" s="9" t="n">
        <x:f>R3638*T3638</x:f>
        <x:v>0</x:v>
      </x:c>
      <x:c r="Y3638" s="9" t="n">
        <x:f>S3638*T3638</x:f>
        <x:v>482.90576246406573</x:v>
      </x:c>
      <x:c r="Z3638" s="9" t="n">
        <x:f>IF(ISNUMBER(U3638),S3638*(U3638-T3638),"n.a.")</x:f>
        <x:v>44.31730098562627</x:v>
      </x:c>
      <x:c r="AA3638" s="9" t="n">
        <x:f>IF(ISNUMBER(U3638),Y3638,0)</x:f>
        <x:v>482.90576246406573</x:v>
      </x:c>
      <x:c r="AB3638" s="7" t="n">
        <x:f>MAX(0,L3638-SUM(F3638:K3638))</x:f>
        <x:v>0</x:v>
      </x:c>
    </x:row>
    <x:row r="3639" ht="22" customHeight="1">
      <x:c r="A3639" s="18" t="n">
        <x:f>Summary!F$41</x:f>
        <x:v>46419</x:v>
      </x:c>
      <x:c r="B3639" s="2" t="str">
        <x:f>'Inventory detail'!A261</x:f>
        <x:v>COIL</x:v>
      </x:c>
      <x:c r="C3639" s="2" t="str">
        <x:f>'Inventory detail'!B261</x:f>
        <x:v>30</x:v>
      </x:c>
      <x:c r="D3639" s="2" t="str">
        <x:f>'Inventory detail'!C261</x:f>
        <x:v>12BLK36-4</x:v>
      </x:c>
      <x:c r="E3639" s="10" t="n">
        <x:f>A2513</x:f>
        <x:v>46388</x:v>
      </x:c>
      <x:c r="F3639" s="7" t="n">
        <x:f>O2513</x:f>
        <x:v>1954.2094455852157</x:v>
      </x:c>
      <x:c r="G3639" s="7" t="n">
        <x:f>Q2513</x:f>
        <x:v>0</x:v>
      </x:c>
      <x:c r="H3639" s="7" t="n">
        <x:f>R2513</x:f>
        <x:v>0</x:v>
      </x:c>
      <x:c r="I3639" s="7" t="n">
        <x:f>SUMIFS('PO detail'!$W$737:$W$741,'PO detail'!$V$737:$V$741,"&gt;="&amp;E3639,'PO detail'!$V$737:$V$741,"&lt;"&amp;A3639)</x:f>
        <x:v>0</x:v>
      </x:c>
      <x:c r="J3639" s="7" t="n">
        <x:f>SUMIFS('PO detail'!$X$737:$X$741,'PO detail'!$V$737:$V$741,"&gt;="&amp;E3639,'PO detail'!$V$737:$V$741,"&lt;"&amp;A3639)</x:f>
        <x:v>0</x:v>
      </x:c>
      <x:c r="K3639" s="7" t="n">
        <x:f>SUMIFS('PO detail'!$Y$737:$Y$741,'PO detail'!$V$737:$V$741,"&gt;="&amp;E3639,'PO detail'!$V$737:$V$741,"&lt;"&amp;A3639)</x:f>
        <x:v>0</x:v>
      </x:c>
      <x:c r="L3639" s="7" t="n">
        <x:f>'Inventory detail'!F261*Summary!$K$5*(A3639-E3639)/Summary!$K$6</x:f>
        <x:v>865.7084188911705</x:v>
      </x:c>
      <x:c r="M3639" s="7" t="n">
        <x:f>MAX(0,H3639-L3639)</x:f>
        <x:v>0</x:v>
      </x:c>
      <x:c r="N3639" s="7" t="n">
        <x:f>MAX(0,L3639-H3639)</x:f>
        <x:v>865.7084188911705</x:v>
      </x:c>
      <x:c r="O3639" s="7" t="n">
        <x:f>MAX(0,F3639+I3639-N3639)</x:f>
        <x:v>1088.5010266940453</x:v>
      </x:c>
      <x:c r="P3639" s="7" t="n">
        <x:f>MAX(0,N3639-F3639-I3639)</x:f>
        <x:v>0</x:v>
      </x:c>
      <x:c r="Q3639" s="7" t="n">
        <x:f>MAX(0,G3639+J3639-P3639)</x:f>
        <x:v>0</x:v>
      </x:c>
      <x:c r="R3639" s="7" t="n">
        <x:f>M3639+MAX(0,K3639-MAX(0,P3639-G3639-J3639))</x:f>
        <x:v>0</x:v>
      </x:c>
      <x:c r="S3639" s="7" t="n">
        <x:f>SUM(O3639,Q3639,R3639)</x:f>
        <x:v>1088.5010266940453</x:v>
      </x:c>
      <x:c r="T3639" s="14" t="n">
        <x:f>'Inventory detail'!T261</x:f>
        <x:v>0.1825</x:v>
      </x:c>
      <x:c r="U3639" s="14" t="n">
        <x:f>'Inventory detail'!U261</x:f>
        <x:v>0.17878899999999998</x:v>
      </x:c>
      <x:c r="V3639" s="9" t="n">
        <x:f>O3639*T3639</x:f>
        <x:v>198.65143737166326</x:v>
      </x:c>
      <x:c r="W3639" s="9" t="n">
        <x:f>Q3639*T3639</x:f>
        <x:v>0</x:v>
      </x:c>
      <x:c r="X3639" s="9" t="n">
        <x:f>R3639*T3639</x:f>
        <x:v>0</x:v>
      </x:c>
      <x:c r="Y3639" s="9" t="n">
        <x:f>S3639*T3639</x:f>
        <x:v>198.65143737166326</x:v>
      </x:c>
      <x:c r="Z3639" s="9" t="n">
        <x:f>IF(ISNUMBER(U3639),S3639*(U3639-T3639),"n.a.")</x:f>
        <x:v>-4.039427310061623</x:v>
      </x:c>
      <x:c r="AA3639" s="9" t="n">
        <x:f>IF(ISNUMBER(U3639),Y3639,0)</x:f>
        <x:v>198.65143737166326</x:v>
      </x:c>
      <x:c r="AB3639" s="7" t="n">
        <x:f>MAX(0,L3639-SUM(F3639:K3639))</x:f>
        <x:v>0</x:v>
      </x:c>
    </x:row>
    <x:row r="3640" ht="22" customHeight="1">
      <x:c r="A3640" s="18" t="n">
        <x:f>Summary!F$41</x:f>
        <x:v>46419</x:v>
      </x:c>
      <x:c r="B3640" s="2" t="str">
        <x:f>'Inventory detail'!A262</x:f>
        <x:v>WIRE</x:v>
      </x:c>
      <x:c r="C3640" s="2" t="str">
        <x:f>'Inventory detail'!B262</x:f>
        <x:v>30</x:v>
      </x:c>
      <x:c r="D3640" s="2" t="str">
        <x:f>'Inventory detail'!C262</x:f>
        <x:v>DL716SIL</x:v>
      </x:c>
      <x:c r="E3640" s="10" t="n">
        <x:f>A2514</x:f>
        <x:v>46388</x:v>
      </x:c>
      <x:c r="F3640" s="7" t="n">
        <x:f>O2514</x:f>
        <x:v>0</x:v>
      </x:c>
      <x:c r="G3640" s="7" t="n">
        <x:f>Q2514</x:f>
        <x:v>0</x:v>
      </x:c>
      <x:c r="H3640" s="7" t="n">
        <x:f>R2514</x:f>
        <x:v>9754.209445585217</x:v>
      </x:c>
      <x:c r="I3640" s="7" t="n">
        <x:f>0</x:f>
        <x:v>0</x:v>
      </x:c>
      <x:c r="J3640" s="7" t="n">
        <x:f>0</x:f>
        <x:v>0</x:v>
      </x:c>
      <x:c r="K3640" s="7" t="n">
        <x:f>0</x:f>
        <x:v>0</x:v>
      </x:c>
      <x:c r="L3640" s="7" t="n">
        <x:f>'Inventory detail'!F262*Summary!$K$5*(A3640-E3640)/Summary!$K$6</x:f>
        <x:v>865.7084188911705</x:v>
      </x:c>
      <x:c r="M3640" s="7" t="n">
        <x:f>MAX(0,H3640-L3640)</x:f>
        <x:v>8888.501026694046</x:v>
      </x:c>
      <x:c r="N3640" s="7" t="n">
        <x:f>MAX(0,L3640-H3640)</x:f>
        <x:v>0</x:v>
      </x:c>
      <x:c r="O3640" s="7" t="n">
        <x:f>MAX(0,F3640+I3640-N3640)</x:f>
        <x:v>0</x:v>
      </x:c>
      <x:c r="P3640" s="7" t="n">
        <x:f>MAX(0,N3640-F3640-I3640)</x:f>
        <x:v>0</x:v>
      </x:c>
      <x:c r="Q3640" s="7" t="n">
        <x:f>MAX(0,G3640+J3640-P3640)</x:f>
        <x:v>0</x:v>
      </x:c>
      <x:c r="R3640" s="7" t="n">
        <x:f>M3640+MAX(0,K3640-MAX(0,P3640-G3640-J3640))</x:f>
        <x:v>8888.501026694046</x:v>
      </x:c>
      <x:c r="S3640" s="7" t="n">
        <x:f>SUM(O3640,Q3640,R3640)</x:f>
        <x:v>8888.501026694046</x:v>
      </x:c>
      <x:c r="T3640" s="14" t="n">
        <x:f>'Inventory detail'!T262</x:f>
        <x:v>0.0732</x:v>
      </x:c>
      <x:c r="U3640" s="14" t="n">
        <x:f>'Inventory detail'!U262</x:f>
        <x:v>0.0732</x:v>
      </x:c>
      <x:c r="V3640" s="9" t="n">
        <x:f>O3640*T3640</x:f>
        <x:v>0</x:v>
      </x:c>
      <x:c r="W3640" s="9" t="n">
        <x:f>Q3640*T3640</x:f>
        <x:v>0</x:v>
      </x:c>
      <x:c r="X3640" s="9" t="n">
        <x:f>R3640*T3640</x:f>
        <x:v>650.6382751540042</x:v>
      </x:c>
      <x:c r="Y3640" s="9" t="n">
        <x:f>S3640*T3640</x:f>
        <x:v>650.6382751540042</x:v>
      </x:c>
      <x:c r="Z3640" s="9" t="n">
        <x:f>IF(ISNUMBER(U3640),S3640*(U3640-T3640),"n.a.")</x:f>
        <x:v>0</x:v>
      </x:c>
      <x:c r="AA3640" s="9" t="n">
        <x:f>IF(ISNUMBER(U3640),Y3640,0)</x:f>
        <x:v>650.6382751540042</x:v>
      </x:c>
      <x:c r="AB3640" s="7" t="n">
        <x:f>MAX(0,L3640-SUM(F3640:K3640))</x:f>
        <x:v>0</x:v>
      </x:c>
    </x:row>
    <x:row r="3641" ht="22" customHeight="1">
      <x:c r="A3641" s="18" t="n">
        <x:f>Summary!F$41</x:f>
        <x:v>46419</x:v>
      </x:c>
      <x:c r="B3641" s="2" t="str">
        <x:f>'Inventory detail'!A263</x:f>
        <x:v>COIL</x:v>
      </x:c>
      <x:c r="C3641" s="2" t="str">
        <x:f>'Inventory detail'!B263</x:f>
        <x:v>60</x:v>
      </x:c>
      <x:c r="D3641" s="2" t="str">
        <x:f>'Inventory detail'!C263</x:f>
        <x:v>9CLR12-4</x:v>
      </x:c>
      <x:c r="E3641" s="10" t="n">
        <x:f>A2515</x:f>
        <x:v>46388</x:v>
      </x:c>
      <x:c r="F3641" s="7" t="n">
        <x:f>O2515</x:f>
        <x:v>1077.1981930184807</x:v>
      </x:c>
      <x:c r="G3641" s="7" t="n">
        <x:f>Q2515</x:f>
        <x:v>0</x:v>
      </x:c>
      <x:c r="H3641" s="7" t="n">
        <x:f>R2515</x:f>
        <x:v>0</x:v>
      </x:c>
      <x:c r="I3641" s="7" t="n">
        <x:f>SUMIFS('PO detail'!$W$1447:$W$1448,'PO detail'!$V$1447:$V$1448,"&gt;="&amp;E3641,'PO detail'!$V$1447:$V$1448,"&lt;"&amp;A3641)</x:f>
        <x:v>0</x:v>
      </x:c>
      <x:c r="J3641" s="7" t="n">
        <x:f>SUMIFS('PO detail'!$X$1447:$X$1448,'PO detail'!$V$1447:$V$1448,"&gt;="&amp;E3641,'PO detail'!$V$1447:$V$1448,"&lt;"&amp;A3641)</x:f>
        <x:v>0</x:v>
      </x:c>
      <x:c r="K3641" s="7" t="n">
        <x:f>SUMIFS('PO detail'!$Y$1447:$Y$1448,'PO detail'!$V$1447:$V$1448,"&gt;="&amp;E3641,'PO detail'!$V$1447:$V$1448,"&lt;"&amp;A3641)</x:f>
        <x:v>0</x:v>
      </x:c>
      <x:c r="L3641" s="7" t="n">
        <x:f>'Inventory detail'!F263*Summary!$K$5*(A3641-E3641)/Summary!$K$6</x:f>
        <x:v>857.2244763860369</x:v>
      </x:c>
      <x:c r="M3641" s="7" t="n">
        <x:f>MAX(0,H3641-L3641)</x:f>
        <x:v>0</x:v>
      </x:c>
      <x:c r="N3641" s="7" t="n">
        <x:f>MAX(0,L3641-H3641)</x:f>
        <x:v>857.2244763860369</x:v>
      </x:c>
      <x:c r="O3641" s="7" t="n">
        <x:f>MAX(0,F3641+I3641-N3641)</x:f>
        <x:v>219.9737166324437</x:v>
      </x:c>
      <x:c r="P3641" s="7" t="n">
        <x:f>MAX(0,N3641-F3641-I3641)</x:f>
        <x:v>0</x:v>
      </x:c>
      <x:c r="Q3641" s="7" t="n">
        <x:f>MAX(0,G3641+J3641-P3641)</x:f>
        <x:v>0</x:v>
      </x:c>
      <x:c r="R3641" s="7" t="n">
        <x:f>M3641+MAX(0,K3641-MAX(0,P3641-G3641-J3641))</x:f>
        <x:v>0</x:v>
      </x:c>
      <x:c r="S3641" s="7" t="n">
        <x:f>SUM(O3641,Q3641,R3641)</x:f>
        <x:v>219.9737166324437</x:v>
      </x:c>
      <x:c r="T3641" s="14" t="n">
        <x:f>'Inventory detail'!T263</x:f>
        <x:v>0.0478</x:v>
      </x:c>
      <x:c r="U3641" s="14" t="n">
        <x:f>'Inventory detail'!U263</x:f>
        <x:v>0.046852</x:v>
      </x:c>
      <x:c r="V3641" s="9" t="n">
        <x:f>O3641*T3641</x:f>
        <x:v>10.51474365503081</x:v>
      </x:c>
      <x:c r="W3641" s="9" t="n">
        <x:f>Q3641*T3641</x:f>
        <x:v>0</x:v>
      </x:c>
      <x:c r="X3641" s="9" t="n">
        <x:f>R3641*T3641</x:f>
        <x:v>0</x:v>
      </x:c>
      <x:c r="Y3641" s="9" t="n">
        <x:f>S3641*T3641</x:f>
        <x:v>10.51474365503081</x:v>
      </x:c>
      <x:c r="Z3641" s="9" t="n">
        <x:f>IF(ISNUMBER(U3641),S3641*(U3641-T3641),"n.a.")</x:f>
        <x:v>-0.2085350833675576</x:v>
      </x:c>
      <x:c r="AA3641" s="9" t="n">
        <x:f>IF(ISNUMBER(U3641),Y3641,0)</x:f>
        <x:v>10.51474365503081</x:v>
      </x:c>
      <x:c r="AB3641" s="7" t="n">
        <x:f>MAX(0,L3641-SUM(F3641:K3641))</x:f>
        <x:v>0</x:v>
      </x:c>
    </x:row>
    <x:row r="3642" ht="22" customHeight="1">
      <x:c r="A3642" s="18" t="n">
        <x:f>Summary!F$41</x:f>
        <x:v>46419</x:v>
      </x:c>
      <x:c r="B3642" s="2" t="str">
        <x:f>'Inventory detail'!A264</x:f>
        <x:v>COIL</x:v>
      </x:c>
      <x:c r="C3642" s="2" t="str">
        <x:f>'Inventory detail'!B264</x:f>
        <x:v>10</x:v>
      </x:c>
      <x:c r="D3642" s="2" t="str">
        <x:f>'Inventory detail'!C264</x:f>
        <x:v>50BLK12-4</x:v>
      </x:c>
      <x:c r="E3642" s="10" t="n">
        <x:f>A2516</x:f>
        <x:v>46388</x:v>
      </x:c>
      <x:c r="F3642" s="7" t="n">
        <x:f>O2516</x:f>
        <x:v>1446.1920328542094</x:v>
      </x:c>
      <x:c r="G3642" s="7" t="n">
        <x:f>Q2516</x:f>
        <x:v>0</x:v>
      </x:c>
      <x:c r="H3642" s="7" t="n">
        <x:f>R2516</x:f>
        <x:v>0</x:v>
      </x:c>
      <x:c r="I3642" s="7" t="n">
        <x:f>SUMIFS('PO detail'!$W$431:$W$437,'PO detail'!$V$431:$V$437,"&gt;="&amp;E3642,'PO detail'!$V$431:$V$437,"&lt;"&amp;A3642)</x:f>
        <x:v>0</x:v>
      </x:c>
      <x:c r="J3642" s="7" t="n">
        <x:f>SUMIFS('PO detail'!$X$431:$X$437,'PO detail'!$V$431:$V$437,"&gt;="&amp;E3642,'PO detail'!$V$431:$V$437,"&lt;"&amp;A3642)</x:f>
        <x:v>0</x:v>
      </x:c>
      <x:c r="K3642" s="7" t="n">
        <x:f>SUMIFS('PO detail'!$Y$431:$Y$437,'PO detail'!$V$431:$V$437,"&gt;="&amp;E3642,'PO detail'!$V$431:$V$437,"&lt;"&amp;A3642)</x:f>
        <x:v>0</x:v>
      </x:c>
      <x:c r="L3642" s="7" t="n">
        <x:f>'Inventory detail'!F264*Summary!$K$5*(A3642-E3642)/Summary!$K$6</x:f>
        <x:v>831.7624640657084</x:v>
      </x:c>
      <x:c r="M3642" s="7" t="n">
        <x:f>MAX(0,H3642-L3642)</x:f>
        <x:v>0</x:v>
      </x:c>
      <x:c r="N3642" s="7" t="n">
        <x:f>MAX(0,L3642-H3642)</x:f>
        <x:v>831.7624640657084</x:v>
      </x:c>
      <x:c r="O3642" s="7" t="n">
        <x:f>MAX(0,F3642+I3642-N3642)</x:f>
        <x:v>614.429568788501</x:v>
      </x:c>
      <x:c r="P3642" s="7" t="n">
        <x:f>MAX(0,N3642-F3642-I3642)</x:f>
        <x:v>0</x:v>
      </x:c>
      <x:c r="Q3642" s="7" t="n">
        <x:f>MAX(0,G3642+J3642-P3642)</x:f>
        <x:v>0</x:v>
      </x:c>
      <x:c r="R3642" s="7" t="n">
        <x:f>M3642+MAX(0,K3642-MAX(0,P3642-G3642-J3642))</x:f>
        <x:v>0</x:v>
      </x:c>
      <x:c r="S3642" s="7" t="n">
        <x:f>SUM(O3642,Q3642,R3642)</x:f>
        <x:v>614.429568788501</x:v>
      </x:c>
      <x:c r="T3642" s="14" t="n">
        <x:f>'Inventory detail'!T264</x:f>
        <x:v>0.3699</x:v>
      </x:c>
      <x:c r="U3642" s="14" t="n">
        <x:f>'Inventory detail'!U264</x:f>
        <x:v>0.36232949999999997</x:v>
      </x:c>
      <x:c r="V3642" s="9" t="n">
        <x:f>O3642*T3642</x:f>
        <x:v>227.27749749486654</x:v>
      </x:c>
      <x:c r="W3642" s="9" t="n">
        <x:f>Q3642*T3642</x:f>
        <x:v>0</x:v>
      </x:c>
      <x:c r="X3642" s="9" t="n">
        <x:f>R3642*T3642</x:f>
        <x:v>0</x:v>
      </x:c>
      <x:c r="Y3642" s="9" t="n">
        <x:f>S3642*T3642</x:f>
        <x:v>227.27749749486654</x:v>
      </x:c>
      <x:c r="Z3642" s="9" t="n">
        <x:f>IF(ISNUMBER(U3642),S3642*(U3642-T3642),"n.a.")</x:f>
        <x:v>-4.651539050513368</x:v>
      </x:c>
      <x:c r="AA3642" s="9" t="n">
        <x:f>IF(ISNUMBER(U3642),Y3642,0)</x:f>
        <x:v>227.27749749486654</x:v>
      </x:c>
      <x:c r="AB3642" s="7" t="n">
        <x:f>MAX(0,L3642-SUM(F3642:K3642))</x:f>
        <x:v>0</x:v>
      </x:c>
    </x:row>
    <x:row r="3643" ht="22" customHeight="1">
      <x:c r="A3643" s="18" t="n">
        <x:f>Summary!F$41</x:f>
        <x:v>46419</x:v>
      </x:c>
      <x:c r="B3643" s="2" t="str">
        <x:f>'Inventory detail'!A265</x:f>
        <x:v>POUC</x:v>
      </x:c>
      <x:c r="C3643" s="2" t="str">
        <x:f>'Inventory detail'!B265</x:f>
        <x:v>10</x:v>
      </x:c>
      <x:c r="D3643" s="2" t="str">
        <x:f>'Inventory detail'!C265</x:f>
        <x:v>LEG3</x:v>
      </x:c>
      <x:c r="E3643" s="10" t="n">
        <x:f>A2517</x:f>
        <x:v>46388</x:v>
      </x:c>
      <x:c r="F3643" s="7" t="n">
        <x:f>O2517</x:f>
        <x:v>0</x:v>
      </x:c>
      <x:c r="G3643" s="7" t="n">
        <x:f>Q2517</x:f>
        <x:v>1146.1920328542094</x:v>
      </x:c>
      <x:c r="H3643" s="7" t="n">
        <x:f>R2517</x:f>
        <x:v>0</x:v>
      </x:c>
      <x:c r="I3643" s="7" t="n">
        <x:f>SUMIFS('PO detail'!$W$1484:$W$1488,'PO detail'!$V$1484:$V$1488,"&gt;="&amp;E3643,'PO detail'!$V$1484:$V$1488,"&lt;"&amp;A3643)</x:f>
        <x:v>0</x:v>
      </x:c>
      <x:c r="J3643" s="7" t="n">
        <x:f>SUMIFS('PO detail'!$X$1484:$X$1488,'PO detail'!$V$1484:$V$1488,"&gt;="&amp;E3643,'PO detail'!$V$1484:$V$1488,"&lt;"&amp;A3643)</x:f>
        <x:v>0</x:v>
      </x:c>
      <x:c r="K3643" s="7" t="n">
        <x:f>SUMIFS('PO detail'!$Y$1484:$Y$1488,'PO detail'!$V$1484:$V$1488,"&gt;="&amp;E3643,'PO detail'!$V$1484:$V$1488,"&lt;"&amp;A3643)</x:f>
        <x:v>0</x:v>
      </x:c>
      <x:c r="L3643" s="7" t="n">
        <x:f>'Inventory detail'!F265*Summary!$K$5*(A3643-E3643)/Summary!$K$6</x:f>
        <x:v>831.7624640657084</x:v>
      </x:c>
      <x:c r="M3643" s="7" t="n">
        <x:f>MAX(0,H3643-L3643)</x:f>
        <x:v>0</x:v>
      </x:c>
      <x:c r="N3643" s="7" t="n">
        <x:f>MAX(0,L3643-H3643)</x:f>
        <x:v>831.7624640657084</x:v>
      </x:c>
      <x:c r="O3643" s="7" t="n">
        <x:f>MAX(0,F3643+I3643-N3643)</x:f>
        <x:v>0</x:v>
      </x:c>
      <x:c r="P3643" s="7" t="n">
        <x:f>MAX(0,N3643-F3643-I3643)</x:f>
        <x:v>831.7624640657084</x:v>
      </x:c>
      <x:c r="Q3643" s="7" t="n">
        <x:f>MAX(0,G3643+J3643-P3643)</x:f>
        <x:v>314.429568788501</x:v>
      </x:c>
      <x:c r="R3643" s="7" t="n">
        <x:f>M3643+MAX(0,K3643-MAX(0,P3643-G3643-J3643))</x:f>
        <x:v>0</x:v>
      </x:c>
      <x:c r="S3643" s="7" t="n">
        <x:f>SUM(O3643,Q3643,R3643)</x:f>
        <x:v>314.429568788501</x:v>
      </x:c>
      <x:c r="T3643" s="14" t="n">
        <x:f>'Inventory detail'!T265</x:f>
        <x:v>0.056600000000000004</x:v>
      </x:c>
      <x:c r="U3643" s="14" t="n">
        <x:f>'Inventory detail'!U265</x:f>
        <x:v>0.06171</x:v>
      </x:c>
      <x:c r="V3643" s="9" t="n">
        <x:f>O3643*T3643</x:f>
        <x:v>0</x:v>
      </x:c>
      <x:c r="W3643" s="9" t="n">
        <x:f>Q3643*T3643</x:f>
        <x:v>17.796713593429157</x:v>
      </x:c>
      <x:c r="X3643" s="9" t="n">
        <x:f>R3643*T3643</x:f>
        <x:v>0</x:v>
      </x:c>
      <x:c r="Y3643" s="9" t="n">
        <x:f>S3643*T3643</x:f>
        <x:v>17.796713593429157</x:v>
      </x:c>
      <x:c r="Z3643" s="9" t="n">
        <x:f>IF(ISNUMBER(U3643),S3643*(U3643-T3643),"n.a.")</x:f>
        <x:v>1.606735096509239</x:v>
      </x:c>
      <x:c r="AA3643" s="9" t="n">
        <x:f>IF(ISNUMBER(U3643),Y3643,0)</x:f>
        <x:v>17.796713593429157</x:v>
      </x:c>
      <x:c r="AB3643" s="7" t="n">
        <x:f>MAX(0,L3643-SUM(F3643:K3643))</x:f>
        <x:v>0</x:v>
      </x:c>
    </x:row>
    <x:row r="3644" ht="22" customHeight="1">
      <x:c r="A3644" s="18" t="n">
        <x:f>Summary!F$41</x:f>
        <x:v>46419</x:v>
      </x:c>
      <x:c r="B3644" s="2" t="str">
        <x:f>'Inventory detail'!A266</x:f>
        <x:v>POUC</x:v>
      </x:c>
      <x:c r="C3644" s="2" t="str">
        <x:f>'Inventory detail'!B266</x:f>
        <x:v>30</x:v>
      </x:c>
      <x:c r="D3644" s="2" t="str">
        <x:f>'Inventory detail'!C266</x:f>
        <x:v>LMEN3</x:v>
      </x:c>
      <x:c r="E3644" s="10" t="n">
        <x:f>A2518</x:f>
        <x:v>46388</x:v>
      </x:c>
      <x:c r="F3644" s="7" t="n">
        <x:f>O2518</x:f>
        <x:v>0</x:v>
      </x:c>
      <x:c r="G3644" s="7" t="n">
        <x:f>Q2518</x:f>
        <x:v>5969.208377823409</x:v>
      </x:c>
      <x:c r="H3644" s="7" t="n">
        <x:f>R2518</x:f>
        <x:v>0</x:v>
      </x:c>
      <x:c r="I3644" s="7" t="n">
        <x:f>SUMIFS('PO detail'!$W$1662:$W$1664,'PO detail'!$V$1662:$V$1664,"&gt;="&amp;E3644,'PO detail'!$V$1662:$V$1664,"&lt;"&amp;A3644)</x:f>
        <x:v>0</x:v>
      </x:c>
      <x:c r="J3644" s="7" t="n">
        <x:f>SUMIFS('PO detail'!$X$1662:$X$1664,'PO detail'!$V$1662:$V$1664,"&gt;="&amp;E3644,'PO detail'!$V$1662:$V$1664,"&lt;"&amp;A3644)</x:f>
        <x:v>0</x:v>
      </x:c>
      <x:c r="K3644" s="7" t="n">
        <x:f>SUMIFS('PO detail'!$Y$1662:$Y$1664,'PO detail'!$V$1662:$V$1664,"&gt;="&amp;E3644,'PO detail'!$V$1662:$V$1664,"&lt;"&amp;A3644)</x:f>
        <x:v>0</x:v>
      </x:c>
      <x:c r="L3644" s="7" t="n">
        <x:f>'Inventory detail'!F266*Summary!$K$5*(A3644-E3644)/Summary!$K$6</x:f>
        <x:v>823.2683367556468</x:v>
      </x:c>
      <x:c r="M3644" s="7" t="n">
        <x:f>MAX(0,H3644-L3644)</x:f>
        <x:v>0</x:v>
      </x:c>
      <x:c r="N3644" s="7" t="n">
        <x:f>MAX(0,L3644-H3644)</x:f>
        <x:v>823.2683367556468</x:v>
      </x:c>
      <x:c r="O3644" s="7" t="n">
        <x:f>MAX(0,F3644+I3644-N3644)</x:f>
        <x:v>0</x:v>
      </x:c>
      <x:c r="P3644" s="7" t="n">
        <x:f>MAX(0,N3644-F3644-I3644)</x:f>
        <x:v>823.2683367556468</x:v>
      </x:c>
      <x:c r="Q3644" s="7" t="n">
        <x:f>MAX(0,G3644+J3644-P3644)</x:f>
        <x:v>5145.940041067763</x:v>
      </x:c>
      <x:c r="R3644" s="7" t="n">
        <x:f>M3644+MAX(0,K3644-MAX(0,P3644-G3644-J3644))</x:f>
        <x:v>0</x:v>
      </x:c>
      <x:c r="S3644" s="7" t="n">
        <x:f>SUM(O3644,Q3644,R3644)</x:f>
        <x:v>5145.940041067763</x:v>
      </x:c>
      <x:c r="T3644" s="14" t="n">
        <x:f>'Inventory detail'!T266</x:f>
        <x:v>0.0915</x:v>
      </x:c>
      <x:c r="U3644" s="14" t="n">
        <x:f>'Inventory detail'!U266</x:f>
        <x:v>0.099825</x:v>
      </x:c>
      <x:c r="V3644" s="9" t="n">
        <x:f>O3644*T3644</x:f>
        <x:v>0</x:v>
      </x:c>
      <x:c r="W3644" s="9" t="n">
        <x:f>Q3644*T3644</x:f>
        <x:v>470.8535137577003</x:v>
      </x:c>
      <x:c r="X3644" s="9" t="n">
        <x:f>R3644*T3644</x:f>
        <x:v>0</x:v>
      </x:c>
      <x:c r="Y3644" s="9" t="n">
        <x:f>S3644*T3644</x:f>
        <x:v>470.8535137577003</x:v>
      </x:c>
      <x:c r="Z3644" s="9" t="n">
        <x:f>IF(ISNUMBER(U3644),S3644*(U3644-T3644),"n.a.")</x:f>
        <x:v>42.83995084188912</x:v>
      </x:c>
      <x:c r="AA3644" s="9" t="n">
        <x:f>IF(ISNUMBER(U3644),Y3644,0)</x:f>
        <x:v>470.8535137577003</x:v>
      </x:c>
      <x:c r="AB3644" s="7" t="n">
        <x:f>MAX(0,L3644-SUM(F3644:K3644))</x:f>
        <x:v>0</x:v>
      </x:c>
    </x:row>
    <x:row r="3645" ht="22" customHeight="1">
      <x:c r="A3645" s="18" t="n">
        <x:f>Summary!F$41</x:f>
        <x:v>46419</x:v>
      </x:c>
      <x:c r="B3645" s="2" t="str">
        <x:f>'Inventory detail'!A267</x:f>
        <x:v>WIRE</x:v>
      </x:c>
      <x:c r="C3645" s="2" t="str">
        <x:f>'Inventory detail'!B267</x:f>
        <x:v>10</x:v>
      </x:c>
      <x:c r="D3645" s="2" t="str">
        <x:f>'Inventory detail'!C267</x:f>
        <x:v>DL078WHT</x:v>
      </x:c>
      <x:c r="E3645" s="10" t="n">
        <x:f>A2519</x:f>
        <x:v>46388</x:v>
      </x:c>
      <x:c r="F3645" s="7" t="n">
        <x:f>O2519</x:f>
        <x:v>7880.688952772075</x:v>
      </x:c>
      <x:c r="G3645" s="7" t="n">
        <x:f>Q2519</x:f>
        <x:v>0</x:v>
      </x:c>
      <x:c r="H3645" s="7" t="n">
        <x:f>R2519</x:f>
        <x:v>0</x:v>
      </x:c>
      <x:c r="I3645" s="7" t="n">
        <x:f>SUMIFS('PO detail'!$W$1974:$W$1977,'PO detail'!$V$1974:$V$1977,"&gt;="&amp;E3645,'PO detail'!$V$1974:$V$1977,"&lt;"&amp;A3645)</x:f>
        <x:v>0</x:v>
      </x:c>
      <x:c r="J3645" s="7" t="n">
        <x:f>SUMIFS('PO detail'!$X$1974:$X$1977,'PO detail'!$V$1974:$V$1977,"&gt;="&amp;E3645,'PO detail'!$V$1974:$V$1977,"&lt;"&amp;A3645)</x:f>
        <x:v>0</x:v>
      </x:c>
      <x:c r="K3645" s="7" t="n">
        <x:f>SUMIFS('PO detail'!$Y$1974:$Y$1977,'PO detail'!$V$1974:$V$1977,"&gt;="&amp;E3645,'PO detail'!$V$1974:$V$1977,"&lt;"&amp;A3645)</x:f>
        <x:v>0</x:v>
      </x:c>
      <x:c r="L3645" s="7" t="n">
        <x:f>'Inventory detail'!F267*Summary!$K$5*(A3645-E3645)/Summary!$K$6</x:f>
        <x:v>819.0314579055441</x:v>
      </x:c>
      <x:c r="M3645" s="7" t="n">
        <x:f>MAX(0,H3645-L3645)</x:f>
        <x:v>0</x:v>
      </x:c>
      <x:c r="N3645" s="7" t="n">
        <x:f>MAX(0,L3645-H3645)</x:f>
        <x:v>819.0314579055441</x:v>
      </x:c>
      <x:c r="O3645" s="7" t="n">
        <x:f>MAX(0,F3645+I3645-N3645)</x:f>
        <x:v>7061.657494866531</x:v>
      </x:c>
      <x:c r="P3645" s="7" t="n">
        <x:f>MAX(0,N3645-F3645-I3645)</x:f>
        <x:v>0</x:v>
      </x:c>
      <x:c r="Q3645" s="7" t="n">
        <x:f>MAX(0,G3645+J3645-P3645)</x:f>
        <x:v>0</x:v>
      </x:c>
      <x:c r="R3645" s="7" t="n">
        <x:f>M3645+MAX(0,K3645-MAX(0,P3645-G3645-J3645))</x:f>
        <x:v>0</x:v>
      </x:c>
      <x:c r="S3645" s="7" t="n">
        <x:f>SUM(O3645,Q3645,R3645)</x:f>
        <x:v>7061.657494866531</x:v>
      </x:c>
      <x:c r="T3645" s="14" t="n">
        <x:f>'Inventory detail'!T267</x:f>
        <x:v>0.16329999999999997</x:v>
      </x:c>
      <x:c r="U3645" s="14" t="n">
        <x:f>'Inventory detail'!U267</x:f>
        <x:v>0.16329999999999997</x:v>
      </x:c>
      <x:c r="V3645" s="9" t="n">
        <x:f>O3645*T3645</x:f>
        <x:v>1153.1686689117043</x:v>
      </x:c>
      <x:c r="W3645" s="9" t="n">
        <x:f>Q3645*T3645</x:f>
        <x:v>0</x:v>
      </x:c>
      <x:c r="X3645" s="9" t="n">
        <x:f>R3645*T3645</x:f>
        <x:v>0</x:v>
      </x:c>
      <x:c r="Y3645" s="9" t="n">
        <x:f>S3645*T3645</x:f>
        <x:v>1153.1686689117043</x:v>
      </x:c>
      <x:c r="Z3645" s="9" t="n">
        <x:f>IF(ISNUMBER(U3645),S3645*(U3645-T3645),"n.a.")</x:f>
        <x:v>0</x:v>
      </x:c>
      <x:c r="AA3645" s="9" t="n">
        <x:f>IF(ISNUMBER(U3645),Y3645,0)</x:f>
        <x:v>1153.1686689117043</x:v>
      </x:c>
      <x:c r="AB3645" s="7" t="n">
        <x:f>MAX(0,L3645-SUM(F3645:K3645))</x:f>
        <x:v>0</x:v>
      </x:c>
    </x:row>
    <x:row r="3646" ht="22" customHeight="1">
      <x:c r="A3646" s="18" t="n">
        <x:f>Summary!F$41</x:f>
        <x:v>46419</x:v>
      </x:c>
      <x:c r="B3646" s="2" t="str">
        <x:f>'Inventory detail'!A268</x:f>
        <x:v>POUC</x:v>
      </x:c>
      <x:c r="C3646" s="2" t="str">
        <x:f>'Inventory detail'!B268</x:f>
        <x:v>60</x:v>
      </x:c>
      <x:c r="D3646" s="2" t="str">
        <x:f>'Inventory detail'!C268</x:f>
        <x:v>LEG7</x:v>
      </x:c>
      <x:c r="E3646" s="10" t="n">
        <x:f>A2520</x:f>
        <x:v>46388</x:v>
      </x:c>
      <x:c r="F3646" s="7" t="n">
        <x:f>O2520</x:f>
        <x:v>3592.1971252566736</x:v>
      </x:c>
      <x:c r="G3646" s="7" t="n">
        <x:f>Q2520</x:f>
        <x:v>1000</x:v>
      </x:c>
      <x:c r="H3646" s="7" t="n">
        <x:f>R2520</x:f>
        <x:v>0</x:v>
      </x:c>
      <x:c r="I3646" s="7" t="n">
        <x:f>SUMIFS('PO detail'!$W$1756:$W$1759,'PO detail'!$V$1756:$V$1759,"&gt;="&amp;E3646,'PO detail'!$V$1756:$V$1759,"&lt;"&amp;A3646)</x:f>
        <x:v>0</x:v>
      </x:c>
      <x:c r="J3646" s="7" t="n">
        <x:f>SUMIFS('PO detail'!$X$1756:$X$1759,'PO detail'!$V$1756:$V$1759,"&gt;="&amp;E3646,'PO detail'!$V$1756:$V$1759,"&lt;"&amp;A3646)</x:f>
        <x:v>0</x:v>
      </x:c>
      <x:c r="K3646" s="7" t="n">
        <x:f>SUMIFS('PO detail'!$Y$1756:$Y$1759,'PO detail'!$V$1756:$V$1759,"&gt;="&amp;E3646,'PO detail'!$V$1756:$V$1759,"&lt;"&amp;A3646)</x:f>
        <x:v>0</x:v>
      </x:c>
      <x:c r="L3646" s="7" t="n">
        <x:f>'Inventory detail'!F268*Summary!$K$5*(A3646-E3646)/Summary!$K$6</x:f>
        <x:v>814.7843942505134</x:v>
      </x:c>
      <x:c r="M3646" s="7" t="n">
        <x:f>MAX(0,H3646-L3646)</x:f>
        <x:v>0</x:v>
      </x:c>
      <x:c r="N3646" s="7" t="n">
        <x:f>MAX(0,L3646-H3646)</x:f>
        <x:v>814.7843942505134</x:v>
      </x:c>
      <x:c r="O3646" s="7" t="n">
        <x:f>MAX(0,F3646+I3646-N3646)</x:f>
        <x:v>2777.4127310061604</x:v>
      </x:c>
      <x:c r="P3646" s="7" t="n">
        <x:f>MAX(0,N3646-F3646-I3646)</x:f>
        <x:v>0</x:v>
      </x:c>
      <x:c r="Q3646" s="7" t="n">
        <x:f>MAX(0,G3646+J3646-P3646)</x:f>
        <x:v>1000</x:v>
      </x:c>
      <x:c r="R3646" s="7" t="n">
        <x:f>M3646+MAX(0,K3646-MAX(0,P3646-G3646-J3646))</x:f>
        <x:v>0</x:v>
      </x:c>
      <x:c r="S3646" s="7" t="n">
        <x:f>SUM(O3646,Q3646,R3646)</x:f>
        <x:v>3777.4127310061604</x:v>
      </x:c>
      <x:c r="T3646" s="14" t="n">
        <x:f>'Inventory detail'!T268</x:f>
        <x:v>0.11259999999999999</x:v>
      </x:c>
      <x:c r="U3646" s="14" t="n">
        <x:f>'Inventory detail'!U268</x:f>
        <x:v>0.12276</x:v>
      </x:c>
      <x:c r="V3646" s="9" t="n">
        <x:f>O3646*T3646</x:f>
        <x:v>312.73667351129365</x:v>
      </x:c>
      <x:c r="W3646" s="9" t="n">
        <x:f>Q3646*T3646</x:f>
        <x:v>112.6</x:v>
      </x:c>
      <x:c r="X3646" s="9" t="n">
        <x:f>R3646*T3646</x:f>
        <x:v>0</x:v>
      </x:c>
      <x:c r="Y3646" s="9" t="n">
        <x:f>S3646*T3646</x:f>
        <x:v>425.3366735112936</x:v>
      </x:c>
      <x:c r="Z3646" s="9" t="n">
        <x:f>IF(ISNUMBER(U3646),S3646*(U3646-T3646),"n.a.")</x:f>
        <x:v>38.3785133470226</x:v>
      </x:c>
      <x:c r="AA3646" s="9" t="n">
        <x:f>IF(ISNUMBER(U3646),Y3646,0)</x:f>
        <x:v>425.3366735112936</x:v>
      </x:c>
      <x:c r="AB3646" s="7" t="n">
        <x:f>MAX(0,L3646-SUM(F3646:K3646))</x:f>
        <x:v>0</x:v>
      </x:c>
    </x:row>
    <x:row r="3647" ht="22" customHeight="1">
      <x:c r="A3647" s="18" t="n">
        <x:f>Summary!F$41</x:f>
        <x:v>46419</x:v>
      </x:c>
      <x:c r="B3647" s="2" t="str">
        <x:f>'Inventory detail'!A269</x:f>
        <x:v>WIRE</x:v>
      </x:c>
      <x:c r="C3647" s="2" t="str">
        <x:f>'Inventory detail'!B269</x:f>
        <x:v>10</x:v>
      </x:c>
      <x:c r="D3647" s="2" t="str">
        <x:f>'Inventory detail'!C269</x:f>
        <x:v>DL034WHT</x:v>
      </x:c>
      <x:c r="E3647" s="10" t="n">
        <x:f>A2521</x:f>
        <x:v>46388</x:v>
      </x:c>
      <x:c r="F3647" s="7" t="n">
        <x:f>O2521</x:f>
        <x:v>5042.197125256674</x:v>
      </x:c>
      <x:c r="G3647" s="7" t="n">
        <x:f>Q2521</x:f>
        <x:v>0</x:v>
      </x:c>
      <x:c r="H3647" s="7" t="n">
        <x:f>R2521</x:f>
        <x:v>0</x:v>
      </x:c>
      <x:c r="I3647" s="7" t="n">
        <x:f>SUMIFS('PO detail'!$W$1924:$W$1927,'PO detail'!$V$1924:$V$1927,"&gt;="&amp;E3647,'PO detail'!$V$1924:$V$1927,"&lt;"&amp;A3647)</x:f>
        <x:v>0</x:v>
      </x:c>
      <x:c r="J3647" s="7" t="n">
        <x:f>SUMIFS('PO detail'!$X$1924:$X$1927,'PO detail'!$V$1924:$V$1927,"&gt;="&amp;E3647,'PO detail'!$V$1924:$V$1927,"&lt;"&amp;A3647)</x:f>
        <x:v>0</x:v>
      </x:c>
      <x:c r="K3647" s="7" t="n">
        <x:f>SUMIFS('PO detail'!$Y$1924:$Y$1927,'PO detail'!$V$1924:$V$1927,"&gt;="&amp;E3647,'PO detail'!$V$1924:$V$1927,"&lt;"&amp;A3647)</x:f>
        <x:v>0</x:v>
      </x:c>
      <x:c r="L3647" s="7" t="n">
        <x:f>'Inventory detail'!F269*Summary!$K$5*(A3647-E3647)/Summary!$K$6</x:f>
        <x:v>814.7843942505134</x:v>
      </x:c>
      <x:c r="M3647" s="7" t="n">
        <x:f>MAX(0,H3647-L3647)</x:f>
        <x:v>0</x:v>
      </x:c>
      <x:c r="N3647" s="7" t="n">
        <x:f>MAX(0,L3647-H3647)</x:f>
        <x:v>814.7843942505134</x:v>
      </x:c>
      <x:c r="O3647" s="7" t="n">
        <x:f>MAX(0,F3647+I3647-N3647)</x:f>
        <x:v>4227.41273100616</x:v>
      </x:c>
      <x:c r="P3647" s="7" t="n">
        <x:f>MAX(0,N3647-F3647-I3647)</x:f>
        <x:v>0</x:v>
      </x:c>
      <x:c r="Q3647" s="7" t="n">
        <x:f>MAX(0,G3647+J3647-P3647)</x:f>
        <x:v>0</x:v>
      </x:c>
      <x:c r="R3647" s="7" t="n">
        <x:f>M3647+MAX(0,K3647-MAX(0,P3647-G3647-J3647))</x:f>
        <x:v>0</x:v>
      </x:c>
      <x:c r="S3647" s="7" t="n">
        <x:f>SUM(O3647,Q3647,R3647)</x:f>
        <x:v>4227.41273100616</x:v>
      </x:c>
      <x:c r="T3647" s="14" t="n">
        <x:f>'Inventory detail'!T269</x:f>
        <x:v>0.1424</x:v>
      </x:c>
      <x:c r="U3647" s="14" t="n">
        <x:f>'Inventory detail'!U269</x:f>
        <x:v>0.1424</x:v>
      </x:c>
      <x:c r="V3647" s="9" t="n">
        <x:f>O3647*T3647</x:f>
        <x:v>601.9835728952772</x:v>
      </x:c>
      <x:c r="W3647" s="9" t="n">
        <x:f>Q3647*T3647</x:f>
        <x:v>0</x:v>
      </x:c>
      <x:c r="X3647" s="9" t="n">
        <x:f>R3647*T3647</x:f>
        <x:v>0</x:v>
      </x:c>
      <x:c r="Y3647" s="9" t="n">
        <x:f>S3647*T3647</x:f>
        <x:v>601.9835728952772</x:v>
      </x:c>
      <x:c r="Z3647" s="9" t="n">
        <x:f>IF(ISNUMBER(U3647),S3647*(U3647-T3647),"n.a.")</x:f>
        <x:v>0</x:v>
      </x:c>
      <x:c r="AA3647" s="9" t="n">
        <x:f>IF(ISNUMBER(U3647),Y3647,0)</x:f>
        <x:v>601.9835728952772</x:v>
      </x:c>
      <x:c r="AB3647" s="7" t="n">
        <x:f>MAX(0,L3647-SUM(F3647:K3647))</x:f>
        <x:v>0</x:v>
      </x:c>
    </x:row>
    <x:row r="3648" ht="22" customHeight="1">
      <x:c r="A3648" s="18" t="n">
        <x:f>Summary!F$41</x:f>
        <x:v>46419</x:v>
      </x:c>
      <x:c r="B3648" s="2" t="str">
        <x:f>'Inventory detail'!A270</x:f>
        <x:v>POUC</x:v>
      </x:c>
      <x:c r="C3648" s="2" t="str">
        <x:f>'Inventory detail'!B270</x:f>
        <x:v>60</x:v>
      </x:c>
      <x:c r="D3648" s="2" t="str">
        <x:f>'Inventory detail'!C270</x:f>
        <x:v>BUS7</x:v>
      </x:c>
      <x:c r="E3648" s="10" t="n">
        <x:f>A2522</x:f>
        <x:v>46388</x:v>
      </x:c>
      <x:c r="F3648" s="7" t="n">
        <x:f>O2522</x:f>
        <x:v>3415.185872689938</x:v>
      </x:c>
      <x:c r="G3648" s="7" t="n">
        <x:f>Q2522</x:f>
        <x:v>5000</x:v>
      </x:c>
      <x:c r="H3648" s="7" t="n">
        <x:f>R2522</x:f>
        <x:v>0</x:v>
      </x:c>
      <x:c r="I3648" s="7" t="n">
        <x:f>SUMIFS('PO detail'!$W$1730:$W$1732,'PO detail'!$V$1730:$V$1732,"&gt;="&amp;E3648,'PO detail'!$V$1730:$V$1732,"&lt;"&amp;A3648)</x:f>
        <x:v>0</x:v>
      </x:c>
      <x:c r="J3648" s="7" t="n">
        <x:f>SUMIFS('PO detail'!$X$1730:$X$1732,'PO detail'!$V$1730:$V$1732,"&gt;="&amp;E3648,'PO detail'!$V$1730:$V$1732,"&lt;"&amp;A3648)</x:f>
        <x:v>0</x:v>
      </x:c>
      <x:c r="K3648" s="7" t="n">
        <x:f>SUMIFS('PO detail'!$Y$1730:$Y$1732,'PO detail'!$V$1730:$V$1732,"&gt;="&amp;E3648,'PO detail'!$V$1730:$V$1732,"&lt;"&amp;A3648)</x:f>
        <x:v>0</x:v>
      </x:c>
      <x:c r="L3648" s="7" t="n">
        <x:f>'Inventory detail'!F270*Summary!$K$5*(A3648-E3648)/Summary!$K$6</x:f>
        <x:v>806.3004517453799</x:v>
      </x:c>
      <x:c r="M3648" s="7" t="n">
        <x:f>MAX(0,H3648-L3648)</x:f>
        <x:v>0</x:v>
      </x:c>
      <x:c r="N3648" s="7" t="n">
        <x:f>MAX(0,L3648-H3648)</x:f>
        <x:v>806.3004517453799</x:v>
      </x:c>
      <x:c r="O3648" s="7" t="n">
        <x:f>MAX(0,F3648+I3648-N3648)</x:f>
        <x:v>2608.885420944558</x:v>
      </x:c>
      <x:c r="P3648" s="7" t="n">
        <x:f>MAX(0,N3648-F3648-I3648)</x:f>
        <x:v>0</x:v>
      </x:c>
      <x:c r="Q3648" s="7" t="n">
        <x:f>MAX(0,G3648+J3648-P3648)</x:f>
        <x:v>5000</x:v>
      </x:c>
      <x:c r="R3648" s="7" t="n">
        <x:f>M3648+MAX(0,K3648-MAX(0,P3648-G3648-J3648))</x:f>
        <x:v>0</x:v>
      </x:c>
      <x:c r="S3648" s="7" t="n">
        <x:f>SUM(O3648,Q3648,R3648)</x:f>
        <x:v>7608.885420944558</x:v>
      </x:c>
      <x:c r="T3648" s="14" t="n">
        <x:f>'Inventory detail'!T270</x:f>
        <x:v>0.009000000000000001</x:v>
      </x:c>
      <x:c r="U3648" s="14" t="n">
        <x:f>'Inventory detail'!U270</x:f>
        <x:v>0.009734999999999999</x:v>
      </x:c>
      <x:c r="V3648" s="9" t="n">
        <x:f>O3648*T3648</x:f>
        <x:v>23.479968788501026</x:v>
      </x:c>
      <x:c r="W3648" s="9" t="n">
        <x:f>Q3648*T3648</x:f>
        <x:v>45.00000000000001</x:v>
      </x:c>
      <x:c r="X3648" s="9" t="n">
        <x:f>R3648*T3648</x:f>
        <x:v>0</x:v>
      </x:c>
      <x:c r="Y3648" s="9" t="n">
        <x:f>S3648*T3648</x:f>
        <x:v>68.47996878850103</x:v>
      </x:c>
      <x:c r="Z3648" s="9" t="n">
        <x:f>IF(ISNUMBER(U3648),S3648*(U3648-T3648),"n.a.")</x:f>
        <x:v>5.592530784394233</x:v>
      </x:c>
      <x:c r="AA3648" s="9" t="n">
        <x:f>IF(ISNUMBER(U3648),Y3648,0)</x:f>
        <x:v>68.47996878850103</x:v>
      </x:c>
      <x:c r="AB3648" s="7" t="n">
        <x:f>MAX(0,L3648-SUM(F3648:K3648))</x:f>
        <x:v>0</x:v>
      </x:c>
    </x:row>
    <x:row r="3649" ht="22" customHeight="1">
      <x:c r="A3649" s="18" t="n">
        <x:f>Summary!F$41</x:f>
        <x:v>46419</x:v>
      </x:c>
      <x:c r="B3649" s="2" t="str">
        <x:f>'Inventory detail'!A271</x:f>
        <x:v>POUC</x:v>
      </x:c>
      <x:c r="C3649" s="2" t="str">
        <x:f>'Inventory detail'!B271</x:f>
        <x:v>60</x:v>
      </x:c>
      <x:c r="D3649" s="2" t="str">
        <x:f>'Inventory detail'!C271</x:f>
        <x:v>RMEN10</x:v>
      </x:c>
      <x:c r="E3649" s="10" t="n">
        <x:f>A2523</x:f>
        <x:v>46388</x:v>
      </x:c>
      <x:c r="F3649" s="7" t="n">
        <x:f>O2523</x:f>
        <x:v>0</x:v>
      </x:c>
      <x:c r="G3649" s="7" t="n">
        <x:f>Q2523</x:f>
        <x:v>2576.694045174538</x:v>
      </x:c>
      <x:c r="H3649" s="7" t="n">
        <x:f>R2523</x:f>
        <x:v>0</x:v>
      </x:c>
      <x:c r="I3649" s="7" t="n">
        <x:f>SUMIFS('PO detail'!$W$1832:$W$1834,'PO detail'!$V$1832:$V$1834,"&gt;="&amp;E3649,'PO detail'!$V$1832:$V$1834,"&lt;"&amp;A3649)</x:f>
        <x:v>0</x:v>
      </x:c>
      <x:c r="J3649" s="7" t="n">
        <x:f>SUMIFS('PO detail'!$X$1832:$X$1834,'PO detail'!$V$1832:$V$1834,"&gt;="&amp;E3649,'PO detail'!$V$1832:$V$1834,"&lt;"&amp;A3649)</x:f>
        <x:v>0</x:v>
      </x:c>
      <x:c r="K3649" s="7" t="n">
        <x:f>SUMIFS('PO detail'!$Y$1832:$Y$1834,'PO detail'!$V$1832:$V$1834,"&gt;="&amp;E3649,'PO detail'!$V$1832:$V$1834,"&lt;"&amp;A3649)</x:f>
        <x:v>0</x:v>
      </x:c>
      <x:c r="L3649" s="7" t="n">
        <x:f>'Inventory detail'!F271*Summary!$K$5*(A3649-E3649)/Summary!$K$6</x:f>
        <x:v>802.0533880903491</x:v>
      </x:c>
      <x:c r="M3649" s="7" t="n">
        <x:f>MAX(0,H3649-L3649)</x:f>
        <x:v>0</x:v>
      </x:c>
      <x:c r="N3649" s="7" t="n">
        <x:f>MAX(0,L3649-H3649)</x:f>
        <x:v>802.0533880903491</x:v>
      </x:c>
      <x:c r="O3649" s="7" t="n">
        <x:f>MAX(0,F3649+I3649-N3649)</x:f>
        <x:v>0</x:v>
      </x:c>
      <x:c r="P3649" s="7" t="n">
        <x:f>MAX(0,N3649-F3649-I3649)</x:f>
        <x:v>802.0533880903491</x:v>
      </x:c>
      <x:c r="Q3649" s="7" t="n">
        <x:f>MAX(0,G3649+J3649-P3649)</x:f>
        <x:v>1774.6406570841891</x:v>
      </x:c>
      <x:c r="R3649" s="7" t="n">
        <x:f>M3649+MAX(0,K3649-MAX(0,P3649-G3649-J3649))</x:f>
        <x:v>0</x:v>
      </x:c>
      <x:c r="S3649" s="7" t="n">
        <x:f>SUM(O3649,Q3649,R3649)</x:f>
        <x:v>1774.6406570841891</x:v>
      </x:c>
      <x:c r="T3649" s="14" t="n">
        <x:f>'Inventory detail'!T271</x:f>
        <x:v>0.2875</x:v>
      </x:c>
      <x:c r="U3649" s="14" t="n">
        <x:f>'Inventory detail'!U271</x:f>
        <x:v>0.3135</x:v>
      </x:c>
      <x:c r="V3649" s="9" t="n">
        <x:f>O3649*T3649</x:f>
        <x:v>0</x:v>
      </x:c>
      <x:c r="W3649" s="9" t="n">
        <x:f>Q3649*T3649</x:f>
        <x:v>510.20918891170436</x:v>
      </x:c>
      <x:c r="X3649" s="9" t="n">
        <x:f>R3649*T3649</x:f>
        <x:v>0</x:v>
      </x:c>
      <x:c r="Y3649" s="9" t="n">
        <x:f>S3649*T3649</x:f>
        <x:v>510.20918891170436</x:v>
      </x:c>
      <x:c r="Z3649" s="9" t="n">
        <x:f>IF(ISNUMBER(U3649),S3649*(U3649-T3649),"n.a.")</x:f>
        <x:v>46.14065708418896</x:v>
      </x:c>
      <x:c r="AA3649" s="9" t="n">
        <x:f>IF(ISNUMBER(U3649),Y3649,0)</x:f>
        <x:v>510.20918891170436</x:v>
      </x:c>
      <x:c r="AB3649" s="7" t="n">
        <x:f>MAX(0,L3649-SUM(F3649:K3649))</x:f>
        <x:v>0</x:v>
      </x:c>
    </x:row>
    <x:row r="3650" ht="22" customHeight="1">
      <x:c r="A3650" s="18" t="n">
        <x:f>Summary!F$41</x:f>
        <x:v>46419</x:v>
      </x:c>
      <x:c r="B3650" s="2" t="str">
        <x:f>'Inventory detail'!A272</x:f>
        <x:v>COIL</x:v>
      </x:c>
      <x:c r="C3650" s="2" t="str">
        <x:f>'Inventory detail'!B272</x:f>
        <x:v>10</x:v>
      </x:c>
      <x:c r="D3650" s="2" t="str">
        <x:f>'Inventory detail'!C272</x:f>
        <x:v>18BLK36-4</x:v>
      </x:c>
      <x:c r="E3650" s="10" t="n">
        <x:f>A2524</x:f>
        <x:v>46388</x:v>
      </x:c>
      <x:c r="F3650" s="7" t="n">
        <x:f>O2524</x:f>
        <x:v>761.1909650924025</x:v>
      </x:c>
      <x:c r="G3650" s="7" t="n">
        <x:f>Q2524</x:f>
        <x:v>0</x:v>
      </x:c>
      <x:c r="H3650" s="7" t="n">
        <x:f>R2524</x:f>
        <x:v>0</x:v>
      </x:c>
      <x:c r="I3650" s="7" t="n">
        <x:f>SUMIFS('PO detail'!$W$250:$W$254,'PO detail'!$V$250:$V$254,"&gt;="&amp;E3650,'PO detail'!$V$250:$V$254,"&lt;"&amp;A3650)</x:f>
        <x:v>0</x:v>
      </x:c>
      <x:c r="J3650" s="7" t="n">
        <x:f>SUMIFS('PO detail'!$X$250:$X$254,'PO detail'!$V$250:$V$254,"&gt;="&amp;E3650,'PO detail'!$V$250:$V$254,"&lt;"&amp;A3650)</x:f>
        <x:v>0</x:v>
      </x:c>
      <x:c r="K3650" s="7" t="n">
        <x:f>SUMIFS('PO detail'!$Y$250:$Y$254,'PO detail'!$V$250:$V$254,"&gt;="&amp;E3650,'PO detail'!$V$250:$V$254,"&lt;"&amp;A3650)</x:f>
        <x:v>0</x:v>
      </x:c>
      <x:c r="L3650" s="7" t="n">
        <x:f>'Inventory detail'!F272*Summary!$K$5*(A3650-E3650)/Summary!$K$6</x:f>
        <x:v>789.3223819301849</x:v>
      </x:c>
      <x:c r="M3650" s="7" t="n">
        <x:f>MAX(0,H3650-L3650)</x:f>
        <x:v>0</x:v>
      </x:c>
      <x:c r="N3650" s="7" t="n">
        <x:f>MAX(0,L3650-H3650)</x:f>
        <x:v>789.3223819301849</x:v>
      </x:c>
      <x:c r="O3650" s="7" t="n">
        <x:f>MAX(0,F3650+I3650-N3650)</x:f>
        <x:v>0</x:v>
      </x:c>
      <x:c r="P3650" s="7" t="n">
        <x:f>MAX(0,N3650-F3650-I3650)</x:f>
        <x:v>28.131416837782353</x:v>
      </x:c>
      <x:c r="Q3650" s="7" t="n">
        <x:f>MAX(0,G3650+J3650-P3650)</x:f>
        <x:v>0</x:v>
      </x:c>
      <x:c r="R3650" s="7" t="n">
        <x:f>M3650+MAX(0,K3650-MAX(0,P3650-G3650-J3650))</x:f>
        <x:v>0</x:v>
      </x:c>
      <x:c r="S3650" s="7" t="n">
        <x:f>SUM(O3650,Q3650,R3650)</x:f>
        <x:v>0</x:v>
      </x:c>
      <x:c r="T3650" s="14" t="n">
        <x:f>'Inventory detail'!T272</x:f>
        <x:v>0.3345</x:v>
      </x:c>
      <x:c r="U3650" s="14" t="n">
        <x:f>'Inventory detail'!U272</x:f>
        <x:v>0.32774299999999995</x:v>
      </x:c>
      <x:c r="V3650" s="9" t="n">
        <x:f>O3650*T3650</x:f>
        <x:v>0</x:v>
      </x:c>
      <x:c r="W3650" s="9" t="n">
        <x:f>Q3650*T3650</x:f>
        <x:v>0</x:v>
      </x:c>
      <x:c r="X3650" s="9" t="n">
        <x:f>R3650*T3650</x:f>
        <x:v>0</x:v>
      </x:c>
      <x:c r="Y3650" s="9" t="n">
        <x:f>S3650*T3650</x:f>
        <x:v>0</x:v>
      </x:c>
      <x:c r="Z3650" s="9" t="n">
        <x:f>IF(ISNUMBER(U3650),S3650*(U3650-T3650),"n.a.")</x:f>
        <x:v>0</x:v>
      </x:c>
      <x:c r="AA3650" s="9" t="n">
        <x:f>IF(ISNUMBER(U3650),Y3650,0)</x:f>
        <x:v>0</x:v>
      </x:c>
      <x:c r="AB3650" s="7" t="n">
        <x:f>MAX(0,L3650-SUM(F3650:K3650))</x:f>
        <x:v>28.131416837782353</x:v>
      </x:c>
    </x:row>
    <x:row r="3651" ht="22" customHeight="1">
      <x:c r="A3651" s="18" t="n">
        <x:f>Summary!F$41</x:f>
        <x:v>46419</x:v>
      </x:c>
      <x:c r="B3651" s="2" t="str">
        <x:f>'Inventory detail'!A273</x:f>
        <x:v>POUC</x:v>
      </x:c>
      <x:c r="C3651" s="2" t="str">
        <x:f>'Inventory detail'!B273</x:f>
        <x:v>10</x:v>
      </x:c>
      <x:c r="D3651" s="2" t="str">
        <x:f>'Inventory detail'!C273</x:f>
        <x:v>JUM10</x:v>
      </x:c>
      <x:c r="E3651" s="10" t="n">
        <x:f>A2525</x:f>
        <x:v>46388</x:v>
      </x:c>
      <x:c r="F3651" s="7" t="n">
        <x:f>O2525</x:f>
        <x:v>0</x:v>
      </x:c>
      <x:c r="G3651" s="7" t="n">
        <x:f>Q2525</x:f>
        <x:v>6561.190965092403</x:v>
      </x:c>
      <x:c r="H3651" s="7" t="n">
        <x:f>R2525</x:f>
        <x:v>0</x:v>
      </x:c>
      <x:c r="I3651" s="7" t="n">
        <x:f>SUMIFS('PO detail'!$W$1473:$W$1473,'PO detail'!$V$1473:$V$1473,"&gt;="&amp;E3651,'PO detail'!$V$1473:$V$1473,"&lt;"&amp;A3651)</x:f>
        <x:v>0</x:v>
      </x:c>
      <x:c r="J3651" s="7" t="n">
        <x:f>SUMIFS('PO detail'!$X$1473:$X$1473,'PO detail'!$V$1473:$V$1473,"&gt;="&amp;E3651,'PO detail'!$V$1473:$V$1473,"&lt;"&amp;A3651)</x:f>
        <x:v>0</x:v>
      </x:c>
      <x:c r="K3651" s="7" t="n">
        <x:f>SUMIFS('PO detail'!$Y$1473:$Y$1473,'PO detail'!$V$1473:$V$1473,"&gt;="&amp;E3651,'PO detail'!$V$1473:$V$1473,"&lt;"&amp;A3651)</x:f>
        <x:v>0</x:v>
      </x:c>
      <x:c r="L3651" s="7" t="n">
        <x:f>'Inventory detail'!F273*Summary!$K$5*(A3651-E3651)/Summary!$K$6</x:f>
        <x:v>789.3223819301849</x:v>
      </x:c>
      <x:c r="M3651" s="7" t="n">
        <x:f>MAX(0,H3651-L3651)</x:f>
        <x:v>0</x:v>
      </x:c>
      <x:c r="N3651" s="7" t="n">
        <x:f>MAX(0,L3651-H3651)</x:f>
        <x:v>789.3223819301849</x:v>
      </x:c>
      <x:c r="O3651" s="7" t="n">
        <x:f>MAX(0,F3651+I3651-N3651)</x:f>
        <x:v>0</x:v>
      </x:c>
      <x:c r="P3651" s="7" t="n">
        <x:f>MAX(0,N3651-F3651-I3651)</x:f>
        <x:v>789.3223819301849</x:v>
      </x:c>
      <x:c r="Q3651" s="7" t="n">
        <x:f>MAX(0,G3651+J3651-P3651)</x:f>
        <x:v>5771.868583162218</x:v>
      </x:c>
      <x:c r="R3651" s="7" t="n">
        <x:f>M3651+MAX(0,K3651-MAX(0,P3651-G3651-J3651))</x:f>
        <x:v>0</x:v>
      </x:c>
      <x:c r="S3651" s="7" t="n">
        <x:f>SUM(O3651,Q3651,R3651)</x:f>
        <x:v>5771.868583162218</x:v>
      </x:c>
      <x:c r="T3651" s="14" t="n">
        <x:f>'Inventory detail'!T273</x:f>
        <x:v>0.0225</x:v>
      </x:c>
      <x:c r="U3651" s="14" t="n">
        <x:f>'Inventory detail'!U273</x:f>
        <x:v>0.024585</x:v>
      </x:c>
      <x:c r="V3651" s="9" t="n">
        <x:f>O3651*T3651</x:f>
        <x:v>0</x:v>
      </x:c>
      <x:c r="W3651" s="9" t="n">
        <x:f>Q3651*T3651</x:f>
        <x:v>129.8670431211499</x:v>
      </x:c>
      <x:c r="X3651" s="9" t="n">
        <x:f>R3651*T3651</x:f>
        <x:v>0</x:v>
      </x:c>
      <x:c r="Y3651" s="9" t="n">
        <x:f>S3651*T3651</x:f>
        <x:v>129.8670431211499</x:v>
      </x:c>
      <x:c r="Z3651" s="9" t="n">
        <x:f>IF(ISNUMBER(U3651),S3651*(U3651-T3651),"n.a.")</x:f>
        <x:v>12.034345995893224</x:v>
      </x:c>
      <x:c r="AA3651" s="9" t="n">
        <x:f>IF(ISNUMBER(U3651),Y3651,0)</x:f>
        <x:v>129.8670431211499</x:v>
      </x:c>
      <x:c r="AB3651" s="7" t="n">
        <x:f>MAX(0,L3651-SUM(F3651:K3651))</x:f>
        <x:v>0</x:v>
      </x:c>
    </x:row>
    <x:row r="3652" ht="22" customHeight="1">
      <x:c r="A3652" s="18" t="n">
        <x:f>Summary!F$41</x:f>
        <x:v>46419</x:v>
      </x:c>
      <x:c r="B3652" s="2" t="str">
        <x:f>'Inventory detail'!A274</x:f>
        <x:v>WIRE</x:v>
      </x:c>
      <x:c r="C3652" s="2" t="str">
        <x:f>'Inventory detail'!B274</x:f>
        <x:v>10</x:v>
      </x:c>
      <x:c r="D3652" s="2" t="str">
        <x:f>'Inventory detail'!C274</x:f>
        <x:v>DL114BLK</x:v>
      </x:c>
      <x:c r="E3652" s="10" t="n">
        <x:f>A2526</x:f>
        <x:v>46388</x:v>
      </x:c>
      <x:c r="F3652" s="7" t="n">
        <x:f>O2526</x:f>
        <x:v>0</x:v>
      </x:c>
      <x:c r="G3652" s="7" t="n">
        <x:f>Q2526</x:f>
        <x:v>0</x:v>
      </x:c>
      <x:c r="H3652" s="7" t="n">
        <x:f>R2526</x:f>
        <x:v>1211.1909650924026</x:v>
      </x:c>
      <x:c r="I3652" s="7" t="n">
        <x:f>SUMIFS('PO detail'!$W$1982:$W$1988,'PO detail'!$V$1982:$V$1988,"&gt;="&amp;E3652,'PO detail'!$V$1982:$V$1988,"&lt;"&amp;A3652)</x:f>
        <x:v>0</x:v>
      </x:c>
      <x:c r="J3652" s="7" t="n">
        <x:f>SUMIFS('PO detail'!$X$1982:$X$1988,'PO detail'!$V$1982:$V$1988,"&gt;="&amp;E3652,'PO detail'!$V$1982:$V$1988,"&lt;"&amp;A3652)</x:f>
        <x:v>0</x:v>
      </x:c>
      <x:c r="K3652" s="7" t="n">
        <x:f>SUMIFS('PO detail'!$Y$1982:$Y$1988,'PO detail'!$V$1982:$V$1988,"&gt;="&amp;E3652,'PO detail'!$V$1982:$V$1988,"&lt;"&amp;A3652)</x:f>
        <x:v>0</x:v>
      </x:c>
      <x:c r="L3652" s="7" t="n">
        <x:f>'Inventory detail'!F274*Summary!$K$5*(A3652-E3652)/Summary!$K$6</x:f>
        <x:v>789.3223819301849</x:v>
      </x:c>
      <x:c r="M3652" s="7" t="n">
        <x:f>MAX(0,H3652-L3652)</x:f>
        <x:v>421.86858316221776</x:v>
      </x:c>
      <x:c r="N3652" s="7" t="n">
        <x:f>MAX(0,L3652-H3652)</x:f>
        <x:v>0</x:v>
      </x:c>
      <x:c r="O3652" s="7" t="n">
        <x:f>MAX(0,F3652+I3652-N3652)</x:f>
        <x:v>0</x:v>
      </x:c>
      <x:c r="P3652" s="7" t="n">
        <x:f>MAX(0,N3652-F3652-I3652)</x:f>
        <x:v>0</x:v>
      </x:c>
      <x:c r="Q3652" s="7" t="n">
        <x:f>MAX(0,G3652+J3652-P3652)</x:f>
        <x:v>0</x:v>
      </x:c>
      <x:c r="R3652" s="7" t="n">
        <x:f>M3652+MAX(0,K3652-MAX(0,P3652-G3652-J3652))</x:f>
        <x:v>421.86858316221776</x:v>
      </x:c>
      <x:c r="S3652" s="7" t="n">
        <x:f>SUM(O3652,Q3652,R3652)</x:f>
        <x:v>421.86858316221776</x:v>
      </x:c>
      <x:c r="T3652" s="14" t="n">
        <x:f>'Inventory detail'!T274</x:f>
        <x:v>0.5507</x:v>
      </x:c>
      <x:c r="U3652" s="14" t="n">
        <x:f>'Inventory detail'!U274</x:f>
        <x:v>0.5507</x:v>
      </x:c>
      <x:c r="V3652" s="9" t="n">
        <x:f>O3652*T3652</x:f>
        <x:v>0</x:v>
      </x:c>
      <x:c r="W3652" s="9" t="n">
        <x:f>Q3652*T3652</x:f>
        <x:v>0</x:v>
      </x:c>
      <x:c r="X3652" s="9" t="n">
        <x:f>R3652*T3652</x:f>
        <x:v>232.3230287474333</x:v>
      </x:c>
      <x:c r="Y3652" s="9" t="n">
        <x:f>S3652*T3652</x:f>
        <x:v>232.3230287474333</x:v>
      </x:c>
      <x:c r="Z3652" s="9" t="n">
        <x:f>IF(ISNUMBER(U3652),S3652*(U3652-T3652),"n.a.")</x:f>
        <x:v>0</x:v>
      </x:c>
      <x:c r="AA3652" s="9" t="n">
        <x:f>IF(ISNUMBER(U3652),Y3652,0)</x:f>
        <x:v>232.3230287474333</x:v>
      </x:c>
      <x:c r="AB3652" s="7" t="n">
        <x:f>MAX(0,L3652-SUM(F3652:K3652))</x:f>
        <x:v>0</x:v>
      </x:c>
    </x:row>
    <x:row r="3653" ht="22" customHeight="1">
      <x:c r="A3653" s="18" t="n">
        <x:f>Summary!F$41</x:f>
        <x:v>46419</x:v>
      </x:c>
      <x:c r="B3653" s="2" t="str">
        <x:f>'Inventory detail'!A275</x:f>
        <x:v>WIRE</x:v>
      </x:c>
      <x:c r="C3653" s="2" t="str">
        <x:f>'Inventory detail'!B275</x:f>
        <x:v>30</x:v>
      </x:c>
      <x:c r="D3653" s="2" t="str">
        <x:f>'Inventory detail'!C275</x:f>
        <x:v>DL916BLK</x:v>
      </x:c>
      <x:c r="E3653" s="10" t="n">
        <x:f>A2527</x:f>
        <x:v>46388</x:v>
      </x:c>
      <x:c r="F3653" s="7" t="n">
        <x:f>O2527</x:f>
        <x:v>0</x:v>
      </x:c>
      <x:c r="G3653" s="7" t="n">
        <x:f>Q2527</x:f>
        <x:v>0</x:v>
      </x:c>
      <x:c r="H3653" s="7" t="n">
        <x:f>R2527</x:f>
        <x:v>0</x:v>
      </x:c>
      <x:c r="I3653" s="7" t="n">
        <x:f>0</x:f>
        <x:v>0</x:v>
      </x:c>
      <x:c r="J3653" s="7" t="n">
        <x:f>0</x:f>
        <x:v>0</x:v>
      </x:c>
      <x:c r="K3653" s="7" t="n">
        <x:f>0</x:f>
        <x:v>0</x:v>
      </x:c>
      <x:c r="L3653" s="7" t="n">
        <x:f>'Inventory detail'!F275*Summary!$K$5*(A3653-E3653)/Summary!$K$6</x:f>
        <x:v>789.3223819301849</x:v>
      </x:c>
      <x:c r="M3653" s="7" t="n">
        <x:f>MAX(0,H3653-L3653)</x:f>
        <x:v>0</x:v>
      </x:c>
      <x:c r="N3653" s="7" t="n">
        <x:f>MAX(0,L3653-H3653)</x:f>
        <x:v>789.3223819301849</x:v>
      </x:c>
      <x:c r="O3653" s="7" t="n">
        <x:f>MAX(0,F3653+I3653-N3653)</x:f>
        <x:v>0</x:v>
      </x:c>
      <x:c r="P3653" s="7" t="n">
        <x:f>MAX(0,N3653-F3653-I3653)</x:f>
        <x:v>789.3223819301849</x:v>
      </x:c>
      <x:c r="Q3653" s="7" t="n">
        <x:f>MAX(0,G3653+J3653-P3653)</x:f>
        <x:v>0</x:v>
      </x:c>
      <x:c r="R3653" s="7" t="n">
        <x:f>M3653+MAX(0,K3653-MAX(0,P3653-G3653-J3653))</x:f>
        <x:v>0</x:v>
      </x:c>
      <x:c r="S3653" s="7" t="n">
        <x:f>SUM(O3653,Q3653,R3653)</x:f>
        <x:v>0</x:v>
      </x:c>
      <x:c r="T3653" s="14" t="n">
        <x:f>'Inventory detail'!T275</x:f>
        <x:v>0.1041</x:v>
      </x:c>
      <x:c r="U3653" s="14" t="n">
        <x:f>'Inventory detail'!U275</x:f>
        <x:v>0.1041</x:v>
      </x:c>
      <x:c r="V3653" s="9" t="n">
        <x:f>O3653*T3653</x:f>
        <x:v>0</x:v>
      </x:c>
      <x:c r="W3653" s="9" t="n">
        <x:f>Q3653*T3653</x:f>
        <x:v>0</x:v>
      </x:c>
      <x:c r="X3653" s="9" t="n">
        <x:f>R3653*T3653</x:f>
        <x:v>0</x:v>
      </x:c>
      <x:c r="Y3653" s="9" t="n">
        <x:f>S3653*T3653</x:f>
        <x:v>0</x:v>
      </x:c>
      <x:c r="Z3653" s="9" t="n">
        <x:f>IF(ISNUMBER(U3653),S3653*(U3653-T3653),"n.a.")</x:f>
        <x:v>0</x:v>
      </x:c>
      <x:c r="AA3653" s="9" t="n">
        <x:f>IF(ISNUMBER(U3653),Y3653,0)</x:f>
        <x:v>0</x:v>
      </x:c>
      <x:c r="AB3653" s="7" t="n">
        <x:f>MAX(0,L3653-SUM(F3653:K3653))</x:f>
        <x:v>789.3223819301849</x:v>
      </x:c>
    </x:row>
    <x:row r="3654" ht="22" customHeight="1">
      <x:c r="A3654" s="18" t="n">
        <x:f>Summary!F$41</x:f>
        <x:v>46419</x:v>
      </x:c>
      <x:c r="B3654" s="2" t="str">
        <x:f>'Inventory detail'!A276</x:f>
        <x:v>COIL</x:v>
      </x:c>
      <x:c r="C3654" s="2" t="str">
        <x:f>'Inventory detail'!B276</x:f>
        <x:v>60</x:v>
      </x:c>
      <x:c r="D3654" s="2" t="str">
        <x:f>'Inventory detail'!C276</x:f>
        <x:v>45BLK12-4</x:v>
      </x:c>
      <x:c r="E3654" s="10" t="n">
        <x:f>A2528</x:f>
        <x:v>46388</x:v>
      </x:c>
      <x:c r="F3654" s="7" t="n">
        <x:f>O2528</x:f>
        <x:v>1503.1735523613968</x:v>
      </x:c>
      <x:c r="G3654" s="7" t="n">
        <x:f>Q2528</x:f>
        <x:v>0</x:v>
      </x:c>
      <x:c r="H3654" s="7" t="n">
        <x:f>R2528</x:f>
        <x:v>0</x:v>
      </x:c>
      <x:c r="I3654" s="7" t="n">
        <x:f>SUMIFS('PO detail'!$W$1321:$W$1324,'PO detail'!$V$1321:$V$1324,"&gt;="&amp;E3654,'PO detail'!$V$1321:$V$1324,"&lt;"&amp;A3654)</x:f>
        <x:v>0</x:v>
      </x:c>
      <x:c r="J3654" s="7" t="n">
        <x:f>SUMIFS('PO detail'!$X$1321:$X$1324,'PO detail'!$V$1321:$V$1324,"&gt;="&amp;E3654,'PO detail'!$V$1321:$V$1324,"&lt;"&amp;A3654)</x:f>
        <x:v>0</x:v>
      </x:c>
      <x:c r="K3654" s="7" t="n">
        <x:f>SUMIFS('PO detail'!$Y$1321:$Y$1324,'PO detail'!$V$1321:$V$1324,"&gt;="&amp;E3654,'PO detail'!$V$1321:$V$1324,"&lt;"&amp;A3654)</x:f>
        <x:v>0</x:v>
      </x:c>
      <x:c r="L3654" s="7" t="n">
        <x:f>'Inventory detail'!F276*Summary!$K$5*(A3654-E3654)/Summary!$K$6</x:f>
        <x:v>755.3764271047228</x:v>
      </x:c>
      <x:c r="M3654" s="7" t="n">
        <x:f>MAX(0,H3654-L3654)</x:f>
        <x:v>0</x:v>
      </x:c>
      <x:c r="N3654" s="7" t="n">
        <x:f>MAX(0,L3654-H3654)</x:f>
        <x:v>755.3764271047228</x:v>
      </x:c>
      <x:c r="O3654" s="7" t="n">
        <x:f>MAX(0,F3654+I3654-N3654)</x:f>
        <x:v>747.797125256674</x:v>
      </x:c>
      <x:c r="P3654" s="7" t="n">
        <x:f>MAX(0,N3654-F3654-I3654)</x:f>
        <x:v>0</x:v>
      </x:c>
      <x:c r="Q3654" s="7" t="n">
        <x:f>MAX(0,G3654+J3654-P3654)</x:f>
        <x:v>0</x:v>
      </x:c>
      <x:c r="R3654" s="7" t="n">
        <x:f>M3654+MAX(0,K3654-MAX(0,P3654-G3654-J3654))</x:f>
        <x:v>0</x:v>
      </x:c>
      <x:c r="S3654" s="7" t="n">
        <x:f>SUM(O3654,Q3654,R3654)</x:f>
        <x:v>747.797125256674</x:v>
      </x:c>
      <x:c r="T3654" s="14" t="n">
        <x:f>'Inventory detail'!T276</x:f>
        <x:v>0.33740000000000003</x:v>
      </x:c>
      <x:c r="U3654" s="14" t="n">
        <x:f>'Inventory detail'!U276</x:f>
        <x:v>0.33061599999999997</x:v>
      </x:c>
      <x:c r="V3654" s="9" t="n">
        <x:f>O3654*T3654</x:f>
        <x:v>252.30675006160183</x:v>
      </x:c>
      <x:c r="W3654" s="9" t="n">
        <x:f>Q3654*T3654</x:f>
        <x:v>0</x:v>
      </x:c>
      <x:c r="X3654" s="9" t="n">
        <x:f>R3654*T3654</x:f>
        <x:v>0</x:v>
      </x:c>
      <x:c r="Y3654" s="9" t="n">
        <x:f>S3654*T3654</x:f>
        <x:v>252.30675006160183</x:v>
      </x:c>
      <x:c r="Z3654" s="9" t="n">
        <x:f>IF(ISNUMBER(U3654),S3654*(U3654-T3654),"n.a.")</x:f>
        <x:v>-5.073055697741327</x:v>
      </x:c>
      <x:c r="AA3654" s="9" t="n">
        <x:f>IF(ISNUMBER(U3654),Y3654,0)</x:f>
        <x:v>252.30675006160183</x:v>
      </x:c>
      <x:c r="AB3654" s="7" t="n">
        <x:f>MAX(0,L3654-SUM(F3654:K3654))</x:f>
        <x:v>0</x:v>
      </x:c>
    </x:row>
    <x:row r="3655" ht="22" customHeight="1">
      <x:c r="A3655" s="18" t="n">
        <x:f>Summary!F$41</x:f>
        <x:v>46419</x:v>
      </x:c>
      <x:c r="B3655" s="2" t="str">
        <x:f>'Inventory detail'!A277</x:f>
        <x:v>POUC</x:v>
      </x:c>
      <x:c r="C3655" s="2" t="str">
        <x:f>'Inventory detail'!B277</x:f>
        <x:v>10</x:v>
      </x:c>
      <x:c r="D3655" s="2" t="str">
        <x:f>'Inventory detail'!C277</x:f>
        <x:v>SMEN7</x:v>
      </x:c>
      <x:c r="E3655" s="10" t="n">
        <x:f>A2529</x:f>
        <x:v>46388</x:v>
      </x:c>
      <x:c r="F3655" s="7" t="n">
        <x:f>O2529</x:f>
        <x:v>0</x:v>
      </x:c>
      <x:c r="G3655" s="7" t="n">
        <x:f>Q2529</x:f>
        <x:v>2876.189897330595</x:v>
      </x:c>
      <x:c r="H3655" s="7" t="n">
        <x:f>R2529</x:f>
        <x:v>0</x:v>
      </x:c>
      <x:c r="I3655" s="7" t="n">
        <x:f>SUMIFS('PO detail'!$W$1609:$W$1612,'PO detail'!$V$1609:$V$1612,"&gt;="&amp;E3655,'PO detail'!$V$1609:$V$1612,"&lt;"&amp;A3655)</x:f>
        <x:v>0</x:v>
      </x:c>
      <x:c r="J3655" s="7" t="n">
        <x:f>SUMIFS('PO detail'!$X$1609:$X$1612,'PO detail'!$V$1609:$V$1612,"&gt;="&amp;E3655,'PO detail'!$V$1609:$V$1612,"&lt;"&amp;A3655)</x:f>
        <x:v>0</x:v>
      </x:c>
      <x:c r="K3655" s="7" t="n">
        <x:f>SUMIFS('PO detail'!$Y$1609:$Y$1612,'PO detail'!$V$1609:$V$1612,"&gt;="&amp;E3655,'PO detail'!$V$1609:$V$1612,"&lt;"&amp;A3655)</x:f>
        <x:v>0</x:v>
      </x:c>
      <x:c r="L3655" s="7" t="n">
        <x:f>'Inventory detail'!F277*Summary!$K$5*(A3655-E3655)/Summary!$K$6</x:f>
        <x:v>746.8822997946612</x:v>
      </x:c>
      <x:c r="M3655" s="7" t="n">
        <x:f>MAX(0,H3655-L3655)</x:f>
        <x:v>0</x:v>
      </x:c>
      <x:c r="N3655" s="7" t="n">
        <x:f>MAX(0,L3655-H3655)</x:f>
        <x:v>746.8822997946612</x:v>
      </x:c>
      <x:c r="O3655" s="7" t="n">
        <x:f>MAX(0,F3655+I3655-N3655)</x:f>
        <x:v>0</x:v>
      </x:c>
      <x:c r="P3655" s="7" t="n">
        <x:f>MAX(0,N3655-F3655-I3655)</x:f>
        <x:v>746.8822997946612</x:v>
      </x:c>
      <x:c r="Q3655" s="7" t="n">
        <x:f>MAX(0,G3655+J3655-P3655)</x:f>
        <x:v>2129.307597535934</x:v>
      </x:c>
      <x:c r="R3655" s="7" t="n">
        <x:f>M3655+MAX(0,K3655-MAX(0,P3655-G3655-J3655))</x:f>
        <x:v>0</x:v>
      </x:c>
      <x:c r="S3655" s="7" t="n">
        <x:f>SUM(O3655,Q3655,R3655)</x:f>
        <x:v>2129.307597535934</x:v>
      </x:c>
      <x:c r="T3655" s="14" t="n">
        <x:f>'Inventory detail'!T277</x:f>
        <x:v>0.1804</x:v>
      </x:c>
      <x:c r="U3655" s="14" t="n">
        <x:f>'Inventory detail'!U277</x:f>
        <x:v>0.19668</x:v>
      </x:c>
      <x:c r="V3655" s="9" t="n">
        <x:f>O3655*T3655</x:f>
        <x:v>0</x:v>
      </x:c>
      <x:c r="W3655" s="9" t="n">
        <x:f>Q3655*T3655</x:f>
        <x:v>384.12709059548246</x:v>
      </x:c>
      <x:c r="X3655" s="9" t="n">
        <x:f>R3655*T3655</x:f>
        <x:v>0</x:v>
      </x:c>
      <x:c r="Y3655" s="9" t="n">
        <x:f>S3655*T3655</x:f>
        <x:v>384.12709059548246</x:v>
      </x:c>
      <x:c r="Z3655" s="9" t="n">
        <x:f>IF(ISNUMBER(U3655),S3655*(U3655-T3655),"n.a.")</x:f>
        <x:v>34.66512768788498</x:v>
      </x:c>
      <x:c r="AA3655" s="9" t="n">
        <x:f>IF(ISNUMBER(U3655),Y3655,0)</x:f>
        <x:v>384.12709059548246</x:v>
      </x:c>
      <x:c r="AB3655" s="7" t="n">
        <x:f>MAX(0,L3655-SUM(F3655:K3655))</x:f>
        <x:v>0</x:v>
      </x:c>
    </x:row>
    <x:row r="3656" ht="22" customHeight="1">
      <x:c r="A3656" s="18" t="n">
        <x:f>Summary!F$41</x:f>
        <x:v>46419</x:v>
      </x:c>
      <x:c r="B3656" s="2" t="str">
        <x:f>'Inventory detail'!A278</x:f>
        <x:v>POUC</x:v>
      </x:c>
      <x:c r="C3656" s="2" t="str">
        <x:f>'Inventory detail'!B278</x:f>
        <x:v>30</x:v>
      </x:c>
      <x:c r="D3656" s="2" t="str">
        <x:f>'Inventory detail'!C278</x:f>
        <x:v>KEY5</x:v>
      </x:c>
      <x:c r="E3656" s="10" t="n">
        <x:f>A2530</x:f>
        <x:v>46388</x:v>
      </x:c>
      <x:c r="F3656" s="7" t="n">
        <x:f>O2530</x:f>
        <x:v>0</x:v>
      </x:c>
      <x:c r="G3656" s="7" t="n">
        <x:f>Q2530</x:f>
        <x:v>0</x:v>
      </x:c>
      <x:c r="H3656" s="7" t="n">
        <x:f>R2530</x:f>
        <x:v>0</x:v>
      </x:c>
      <x:c r="I3656" s="7" t="n">
        <x:f>0</x:f>
        <x:v>0</x:v>
      </x:c>
      <x:c r="J3656" s="7" t="n">
        <x:f>0</x:f>
        <x:v>0</x:v>
      </x:c>
      <x:c r="K3656" s="7" t="n">
        <x:f>0</x:f>
        <x:v>0</x:v>
      </x:c>
      <x:c r="L3656" s="7" t="n">
        <x:f>'Inventory detail'!F278*Summary!$K$5*(A3656-E3656)/Summary!$K$6</x:f>
        <x:v>746.8822997946612</x:v>
      </x:c>
      <x:c r="M3656" s="7" t="n">
        <x:f>MAX(0,H3656-L3656)</x:f>
        <x:v>0</x:v>
      </x:c>
      <x:c r="N3656" s="7" t="n">
        <x:f>MAX(0,L3656-H3656)</x:f>
        <x:v>746.8822997946612</x:v>
      </x:c>
      <x:c r="O3656" s="7" t="n">
        <x:f>MAX(0,F3656+I3656-N3656)</x:f>
        <x:v>0</x:v>
      </x:c>
      <x:c r="P3656" s="7" t="n">
        <x:f>MAX(0,N3656-F3656-I3656)</x:f>
        <x:v>746.8822997946612</x:v>
      </x:c>
      <x:c r="Q3656" s="7" t="n">
        <x:f>MAX(0,G3656+J3656-P3656)</x:f>
        <x:v>0</x:v>
      </x:c>
      <x:c r="R3656" s="7" t="n">
        <x:f>M3656+MAX(0,K3656-MAX(0,P3656-G3656-J3656))</x:f>
        <x:v>0</x:v>
      </x:c>
      <x:c r="S3656" s="7" t="n">
        <x:f>SUM(O3656,Q3656,R3656)</x:f>
        <x:v>0</x:v>
      </x:c>
      <x:c r="T3656" s="14" t="n">
        <x:f>'Inventory detail'!T278</x:f>
        <x:v>0.0066</x:v>
      </x:c>
      <x:c r="U3656" s="14" t="n">
        <x:f>'Inventory detail'!U278</x:f>
        <x:v>0.008579999999999999</x:v>
      </x:c>
      <x:c r="V3656" s="9" t="n">
        <x:f>O3656*T3656</x:f>
        <x:v>0</x:v>
      </x:c>
      <x:c r="W3656" s="9" t="n">
        <x:f>Q3656*T3656</x:f>
        <x:v>0</x:v>
      </x:c>
      <x:c r="X3656" s="9" t="n">
        <x:f>R3656*T3656</x:f>
        <x:v>0</x:v>
      </x:c>
      <x:c r="Y3656" s="9" t="n">
        <x:f>S3656*T3656</x:f>
        <x:v>0</x:v>
      </x:c>
      <x:c r="Z3656" s="9" t="n">
        <x:f>IF(ISNUMBER(U3656),S3656*(U3656-T3656),"n.a.")</x:f>
        <x:v>0</x:v>
      </x:c>
      <x:c r="AA3656" s="9" t="n">
        <x:f>IF(ISNUMBER(U3656),Y3656,0)</x:f>
        <x:v>0</x:v>
      </x:c>
      <x:c r="AB3656" s="7" t="n">
        <x:f>MAX(0,L3656-SUM(F3656:K3656))</x:f>
        <x:v>746.8822997946612</x:v>
      </x:c>
    </x:row>
    <x:row r="3657" ht="22" customHeight="1">
      <x:c r="A3657" s="18" t="n">
        <x:f>Summary!F$41</x:f>
        <x:v>46419</x:v>
      </x:c>
      <x:c r="B3657" s="2" t="str">
        <x:f>'Inventory detail'!A279</x:f>
        <x:v>WIRE</x:v>
      </x:c>
      <x:c r="C3657" s="2" t="str">
        <x:f>'Inventory detail'!B279</x:f>
        <x:v>30</x:v>
      </x:c>
      <x:c r="D3657" s="2" t="str">
        <x:f>'Inventory detail'!C279</x:f>
        <x:v>DL012SIL</x:v>
      </x:c>
      <x:c r="E3657" s="10" t="n">
        <x:f>A2531</x:f>
        <x:v>46388</x:v>
      </x:c>
      <x:c r="F3657" s="7" t="n">
        <x:f>O2531</x:f>
        <x:v>0</x:v>
      </x:c>
      <x:c r="G3657" s="7" t="n">
        <x:f>Q2531</x:f>
        <x:v>0</x:v>
      </x:c>
      <x:c r="H3657" s="7" t="n">
        <x:f>R2531</x:f>
        <x:v>199.17864476386058</x:v>
      </x:c>
      <x:c r="I3657" s="7" t="n">
        <x:f>0</x:f>
        <x:v>0</x:v>
      </x:c>
      <x:c r="J3657" s="7" t="n">
        <x:f>0</x:f>
        <x:v>0</x:v>
      </x:c>
      <x:c r="K3657" s="7" t="n">
        <x:f>0</x:f>
        <x:v>0</x:v>
      </x:c>
      <x:c r="L3657" s="7" t="n">
        <x:f>'Inventory detail'!F279*Summary!$K$5*(A3657-E3657)/Summary!$K$6</x:f>
        <x:v>738.3983572895277</x:v>
      </x:c>
      <x:c r="M3657" s="7" t="n">
        <x:f>MAX(0,H3657-L3657)</x:f>
        <x:v>0</x:v>
      </x:c>
      <x:c r="N3657" s="7" t="n">
        <x:f>MAX(0,L3657-H3657)</x:f>
        <x:v>539.2197125256671</x:v>
      </x:c>
      <x:c r="O3657" s="7" t="n">
        <x:f>MAX(0,F3657+I3657-N3657)</x:f>
        <x:v>0</x:v>
      </x:c>
      <x:c r="P3657" s="7" t="n">
        <x:f>MAX(0,N3657-F3657-I3657)</x:f>
        <x:v>539.2197125256671</x:v>
      </x:c>
      <x:c r="Q3657" s="7" t="n">
        <x:f>MAX(0,G3657+J3657-P3657)</x:f>
        <x:v>0</x:v>
      </x:c>
      <x:c r="R3657" s="7" t="n">
        <x:f>M3657+MAX(0,K3657-MAX(0,P3657-G3657-J3657))</x:f>
        <x:v>0</x:v>
      </x:c>
      <x:c r="S3657" s="7" t="n">
        <x:f>SUM(O3657,Q3657,R3657)</x:f>
        <x:v>0</x:v>
      </x:c>
      <x:c r="T3657" s="14" t="n">
        <x:f>'Inventory detail'!T279</x:f>
        <x:v>0.08259999999999999</x:v>
      </x:c>
      <x:c r="U3657" s="14" t="n">
        <x:f>'Inventory detail'!U279</x:f>
        <x:v>0.08259999999999999</x:v>
      </x:c>
      <x:c r="V3657" s="9" t="n">
        <x:f>O3657*T3657</x:f>
        <x:v>0</x:v>
      </x:c>
      <x:c r="W3657" s="9" t="n">
        <x:f>Q3657*T3657</x:f>
        <x:v>0</x:v>
      </x:c>
      <x:c r="X3657" s="9" t="n">
        <x:f>R3657*T3657</x:f>
        <x:v>0</x:v>
      </x:c>
      <x:c r="Y3657" s="9" t="n">
        <x:f>S3657*T3657</x:f>
        <x:v>0</x:v>
      </x:c>
      <x:c r="Z3657" s="9" t="n">
        <x:f>IF(ISNUMBER(U3657),S3657*(U3657-T3657),"n.a.")</x:f>
        <x:v>0</x:v>
      </x:c>
      <x:c r="AA3657" s="9" t="n">
        <x:f>IF(ISNUMBER(U3657),Y3657,0)</x:f>
        <x:v>0</x:v>
      </x:c>
      <x:c r="AB3657" s="7" t="n">
        <x:f>MAX(0,L3657-SUM(F3657:K3657))</x:f>
        <x:v>539.2197125256671</x:v>
      </x:c>
    </x:row>
    <x:row r="3658" ht="22" customHeight="1">
      <x:c r="A3658" s="18" t="n">
        <x:f>Summary!F$41</x:f>
        <x:v>46419</x:v>
      </x:c>
      <x:c r="B3658" s="2" t="str">
        <x:f>'Inventory detail'!A280</x:f>
        <x:v>WIRE</x:v>
      </x:c>
      <x:c r="C3658" s="2" t="str">
        <x:f>'Inventory detail'!B280</x:f>
        <x:v>60</x:v>
      </x:c>
      <x:c r="D3658" s="2" t="str">
        <x:f>'Inventory detail'!C280</x:f>
        <x:v>DL916WHT</x:v>
      </x:c>
      <x:c r="E3658" s="10" t="n">
        <x:f>A2532</x:f>
        <x:v>46388</x:v>
      </x:c>
      <x:c r="F3658" s="7" t="n">
        <x:f>O2532</x:f>
        <x:v>0</x:v>
      </x:c>
      <x:c r="G3658" s="7" t="n">
        <x:f>Q2532</x:f>
        <x:v>0</x:v>
      </x:c>
      <x:c r="H3658" s="7" t="n">
        <x:f>R2532</x:f>
        <x:v>0</x:v>
      </x:c>
      <x:c r="I3658" s="7" t="n">
        <x:f>0</x:f>
        <x:v>0</x:v>
      </x:c>
      <x:c r="J3658" s="7" t="n">
        <x:f>0</x:f>
        <x:v>0</x:v>
      </x:c>
      <x:c r="K3658" s="7" t="n">
        <x:f>0</x:f>
        <x:v>0</x:v>
      </x:c>
      <x:c r="L3658" s="7" t="n">
        <x:f>'Inventory detail'!F280*Summary!$K$5*(A3658-E3658)/Summary!$K$6</x:f>
        <x:v>738.3983572895277</x:v>
      </x:c>
      <x:c r="M3658" s="7" t="n">
        <x:f>MAX(0,H3658-L3658)</x:f>
        <x:v>0</x:v>
      </x:c>
      <x:c r="N3658" s="7" t="n">
        <x:f>MAX(0,L3658-H3658)</x:f>
        <x:v>738.3983572895277</x:v>
      </x:c>
      <x:c r="O3658" s="7" t="n">
        <x:f>MAX(0,F3658+I3658-N3658)</x:f>
        <x:v>0</x:v>
      </x:c>
      <x:c r="P3658" s="7" t="n">
        <x:f>MAX(0,N3658-F3658-I3658)</x:f>
        <x:v>738.3983572895277</x:v>
      </x:c>
      <x:c r="Q3658" s="7" t="n">
        <x:f>MAX(0,G3658+J3658-P3658)</x:f>
        <x:v>0</x:v>
      </x:c>
      <x:c r="R3658" s="7" t="n">
        <x:f>M3658+MAX(0,K3658-MAX(0,P3658-G3658-J3658))</x:f>
        <x:v>0</x:v>
      </x:c>
      <x:c r="S3658" s="7" t="n">
        <x:f>SUM(O3658,Q3658,R3658)</x:f>
        <x:v>0</x:v>
      </x:c>
      <x:c r="T3658" s="14" t="n">
        <x:f>'Inventory detail'!T280</x:f>
        <x:v>0.1041</x:v>
      </x:c>
      <x:c r="U3658" s="14" t="n">
        <x:f>'Inventory detail'!U280</x:f>
        <x:v>0.1041</x:v>
      </x:c>
      <x:c r="V3658" s="9" t="n">
        <x:f>O3658*T3658</x:f>
        <x:v>0</x:v>
      </x:c>
      <x:c r="W3658" s="9" t="n">
        <x:f>Q3658*T3658</x:f>
        <x:v>0</x:v>
      </x:c>
      <x:c r="X3658" s="9" t="n">
        <x:f>R3658*T3658</x:f>
        <x:v>0</x:v>
      </x:c>
      <x:c r="Y3658" s="9" t="n">
        <x:f>S3658*T3658</x:f>
        <x:v>0</x:v>
      </x:c>
      <x:c r="Z3658" s="9" t="n">
        <x:f>IF(ISNUMBER(U3658),S3658*(U3658-T3658),"n.a.")</x:f>
        <x:v>0</x:v>
      </x:c>
      <x:c r="AA3658" s="9" t="n">
        <x:f>IF(ISNUMBER(U3658),Y3658,0)</x:f>
        <x:v>0</x:v>
      </x:c>
      <x:c r="AB3658" s="7" t="n">
        <x:f>MAX(0,L3658-SUM(F3658:K3658))</x:f>
        <x:v>738.3983572895277</x:v>
      </x:c>
    </x:row>
    <x:row r="3659" ht="22" customHeight="1">
      <x:c r="A3659" s="18" t="n">
        <x:f>Summary!F$41</x:f>
        <x:v>46419</x:v>
      </x:c>
      <x:c r="B3659" s="2" t="str">
        <x:f>'Inventory detail'!A281</x:f>
        <x:v>COIL</x:v>
      </x:c>
      <x:c r="C3659" s="2" t="str">
        <x:f>'Inventory detail'!B281</x:f>
        <x:v>30</x:v>
      </x:c>
      <x:c r="D3659" s="2" t="str">
        <x:f>'Inventory detail'!C281</x:f>
        <x:v>16WHT12-4</x:v>
      </x:c>
      <x:c r="E3659" s="10" t="n">
        <x:f>A2533</x:f>
        <x:v>46388</x:v>
      </x:c>
      <x:c r="F3659" s="7" t="n">
        <x:f>O2533</x:f>
        <x:v>5563.716796714579</x:v>
      </x:c>
      <x:c r="G3659" s="7" t="n">
        <x:f>Q2533</x:f>
        <x:v>0</x:v>
      </x:c>
      <x:c r="H3659" s="7" t="n">
        <x:f>R2533</x:f>
        <x:v>0</x:v>
      </x:c>
      <x:c r="I3659" s="7" t="n">
        <x:f>SUMIFS('PO detail'!$W$804:$W$804,'PO detail'!$V$804:$V$804,"&gt;="&amp;E3659,'PO detail'!$V$804:$V$804,"&lt;"&amp;A3659)</x:f>
        <x:v>0</x:v>
      </x:c>
      <x:c r="J3659" s="7" t="n">
        <x:f>SUMIFS('PO detail'!$X$804:$X$804,'PO detail'!$V$804:$V$804,"&gt;="&amp;E3659,'PO detail'!$V$804:$V$804,"&lt;"&amp;A3659)</x:f>
        <x:v>0</x:v>
      </x:c>
      <x:c r="K3659" s="7" t="n">
        <x:f>SUMIFS('PO detail'!$Y$804:$Y$804,'PO detail'!$V$804:$V$804,"&gt;="&amp;E3659,'PO detail'!$V$804:$V$804,"&lt;"&amp;A3659)</x:f>
        <x:v>0</x:v>
      </x:c>
      <x:c r="L3659" s="7" t="n">
        <x:f>'Inventory detail'!F281*Summary!$K$5*(A3659-E3659)/Summary!$K$6</x:f>
        <x:v>729.9144147843942</x:v>
      </x:c>
      <x:c r="M3659" s="7" t="n">
        <x:f>MAX(0,H3659-L3659)</x:f>
        <x:v>0</x:v>
      </x:c>
      <x:c r="N3659" s="7" t="n">
        <x:f>MAX(0,L3659-H3659)</x:f>
        <x:v>729.9144147843942</x:v>
      </x:c>
      <x:c r="O3659" s="7" t="n">
        <x:f>MAX(0,F3659+I3659-N3659)</x:f>
        <x:v>4833.802381930184</x:v>
      </x:c>
      <x:c r="P3659" s="7" t="n">
        <x:f>MAX(0,N3659-F3659-I3659)</x:f>
        <x:v>0</x:v>
      </x:c>
      <x:c r="Q3659" s="7" t="n">
        <x:f>MAX(0,G3659+J3659-P3659)</x:f>
        <x:v>0</x:v>
      </x:c>
      <x:c r="R3659" s="7" t="n">
        <x:f>M3659+MAX(0,K3659-MAX(0,P3659-G3659-J3659))</x:f>
        <x:v>0</x:v>
      </x:c>
      <x:c r="S3659" s="7" t="n">
        <x:f>SUM(O3659,Q3659,R3659)</x:f>
        <x:v>4833.802381930184</x:v>
      </x:c>
      <x:c r="T3659" s="14" t="n">
        <x:f>'Inventory detail'!T281</x:f>
        <x:v>0.11230000000000001</x:v>
      </x:c>
      <x:c r="U3659" s="14" t="n">
        <x:f>'Inventory detail'!U281</x:f>
        <x:v>0.1099475</x:v>
      </x:c>
      <x:c r="V3659" s="9" t="n">
        <x:f>O3659*T3659</x:f>
        <x:v>542.8360074907597</x:v>
      </x:c>
      <x:c r="W3659" s="9" t="n">
        <x:f>Q3659*T3659</x:f>
        <x:v>0</x:v>
      </x:c>
      <x:c r="X3659" s="9" t="n">
        <x:f>R3659*T3659</x:f>
        <x:v>0</x:v>
      </x:c>
      <x:c r="Y3659" s="9" t="n">
        <x:f>S3659*T3659</x:f>
        <x:v>542.8360074907597</x:v>
      </x:c>
      <x:c r="Z3659" s="9" t="n">
        <x:f>IF(ISNUMBER(U3659),S3659*(U3659-T3659),"n.a.")</x:f>
        <x:v>-11.371520103490795</x:v>
      </x:c>
      <x:c r="AA3659" s="9" t="n">
        <x:f>IF(ISNUMBER(U3659),Y3659,0)</x:f>
        <x:v>542.8360074907597</x:v>
      </x:c>
      <x:c r="AB3659" s="7" t="n">
        <x:f>MAX(0,L3659-SUM(F3659:K3659))</x:f>
        <x:v>0</x:v>
      </x:c>
    </x:row>
    <x:row r="3660" ht="22" customHeight="1">
      <x:c r="A3660" s="18" t="n">
        <x:f>Summary!F$41</x:f>
        <x:v>46419</x:v>
      </x:c>
      <x:c r="B3660" s="2" t="str">
        <x:f>'Inventory detail'!A282</x:f>
        <x:v>POUC</x:v>
      </x:c>
      <x:c r="C3660" s="2" t="str">
        <x:f>'Inventory detail'!B282</x:f>
        <x:v>10</x:v>
      </x:c>
      <x:c r="D3660" s="2" t="str">
        <x:f>'Inventory detail'!C282</x:f>
        <x:v>MIL10</x:v>
      </x:c>
      <x:c r="E3660" s="10" t="n">
        <x:f>A2534</x:f>
        <x:v>46388</x:v>
      </x:c>
      <x:c r="F3660" s="7" t="n">
        <x:f>O2534</x:f>
        <x:v>0</x:v>
      </x:c>
      <x:c r="G3660" s="7" t="n">
        <x:f>Q2534</x:f>
        <x:v>0</x:v>
      </x:c>
      <x:c r="H3660" s="7" t="n">
        <x:f>R2534</x:f>
        <x:v>11145.183737166324</x:v>
      </x:c>
      <x:c r="I3660" s="7" t="n">
        <x:f>0</x:f>
        <x:v>0</x:v>
      </x:c>
      <x:c r="J3660" s="7" t="n">
        <x:f>0</x:f>
        <x:v>0</x:v>
      </x:c>
      <x:c r="K3660" s="7" t="n">
        <x:f>0</x:f>
        <x:v>0</x:v>
      </x:c>
      <x:c r="L3660" s="7" t="n">
        <x:f>'Inventory detail'!F282*Summary!$K$5*(A3660-E3660)/Summary!$K$6</x:f>
        <x:v>721.4202874743327</x:v>
      </x:c>
      <x:c r="M3660" s="7" t="n">
        <x:f>MAX(0,H3660-L3660)</x:f>
        <x:v>10423.76344969199</x:v>
      </x:c>
      <x:c r="N3660" s="7" t="n">
        <x:f>MAX(0,L3660-H3660)</x:f>
        <x:v>0</x:v>
      </x:c>
      <x:c r="O3660" s="7" t="n">
        <x:f>MAX(0,F3660+I3660-N3660)</x:f>
        <x:v>0</x:v>
      </x:c>
      <x:c r="P3660" s="7" t="n">
        <x:f>MAX(0,N3660-F3660-I3660)</x:f>
        <x:v>0</x:v>
      </x:c>
      <x:c r="Q3660" s="7" t="n">
        <x:f>MAX(0,G3660+J3660-P3660)</x:f>
        <x:v>0</x:v>
      </x:c>
      <x:c r="R3660" s="7" t="n">
        <x:f>M3660+MAX(0,K3660-MAX(0,P3660-G3660-J3660))</x:f>
        <x:v>10423.76344969199</x:v>
      </x:c>
      <x:c r="S3660" s="7" t="n">
        <x:f>SUM(O3660,Q3660,R3660)</x:f>
        <x:v>10423.76344969199</x:v>
      </x:c>
      <x:c r="T3660" s="14" t="n">
        <x:f>'Inventory detail'!T282</x:f>
        <x:v>0.0159</x:v>
      </x:c>
      <x:c r="U3660" s="14" t="n">
        <x:f>'Inventory detail'!U282</x:f>
        <x:v>0.017325</x:v>
      </x:c>
      <x:c r="V3660" s="9" t="n">
        <x:f>O3660*T3660</x:f>
        <x:v>0</x:v>
      </x:c>
      <x:c r="W3660" s="9" t="n">
        <x:f>Q3660*T3660</x:f>
        <x:v>0</x:v>
      </x:c>
      <x:c r="X3660" s="9" t="n">
        <x:f>R3660*T3660</x:f>
        <x:v>165.73783885010266</x:v>
      </x:c>
      <x:c r="Y3660" s="9" t="n">
        <x:f>S3660*T3660</x:f>
        <x:v>165.73783885010266</x:v>
      </x:c>
      <x:c r="Z3660" s="9" t="n">
        <x:f>IF(ISNUMBER(U3660),S3660*(U3660-T3660),"n.a.")</x:f>
        <x:v>14.853862915811078</x:v>
      </x:c>
      <x:c r="AA3660" s="9" t="n">
        <x:f>IF(ISNUMBER(U3660),Y3660,0)</x:f>
        <x:v>165.73783885010266</x:v>
      </x:c>
      <x:c r="AB3660" s="7" t="n">
        <x:f>MAX(0,L3660-SUM(F3660:K3660))</x:f>
        <x:v>0</x:v>
      </x:c>
    </x:row>
    <x:row r="3661" ht="22" customHeight="1">
      <x:c r="A3661" s="18" t="n">
        <x:f>Summary!F$41</x:f>
        <x:v>46419</x:v>
      </x:c>
      <x:c r="B3661" s="2" t="str">
        <x:f>'Inventory detail'!A283</x:f>
        <x:v>POUC</x:v>
      </x:c>
      <x:c r="C3661" s="2" t="str">
        <x:f>'Inventory detail'!B283</x:f>
        <x:v>30</x:v>
      </x:c>
      <x:c r="D3661" s="2" t="str">
        <x:f>'Inventory detail'!C283</x:f>
        <x:v>LUG5</x:v>
      </x:c>
      <x:c r="E3661" s="10" t="n">
        <x:f>A2535</x:f>
        <x:v>46388</x:v>
      </x:c>
      <x:c r="F3661" s="7" t="n">
        <x:f>O2535</x:f>
        <x:v>0</x:v>
      </x:c>
      <x:c r="G3661" s="7" t="n">
        <x:f>Q2535</x:f>
        <x:v>0</x:v>
      </x:c>
      <x:c r="H3661" s="7" t="n">
        <x:f>R2535</x:f>
        <x:v>7445.183737166326</x:v>
      </x:c>
      <x:c r="I3661" s="7" t="n">
        <x:f>0</x:f>
        <x:v>0</x:v>
      </x:c>
      <x:c r="J3661" s="7" t="n">
        <x:f>0</x:f>
        <x:v>0</x:v>
      </x:c>
      <x:c r="K3661" s="7" t="n">
        <x:f>0</x:f>
        <x:v>0</x:v>
      </x:c>
      <x:c r="L3661" s="7" t="n">
        <x:f>'Inventory detail'!F283*Summary!$K$5*(A3661-E3661)/Summary!$K$6</x:f>
        <x:v>721.4202874743327</x:v>
      </x:c>
      <x:c r="M3661" s="7" t="n">
        <x:f>MAX(0,H3661-L3661)</x:f>
        <x:v>6723.763449691994</x:v>
      </x:c>
      <x:c r="N3661" s="7" t="n">
        <x:f>MAX(0,L3661-H3661)</x:f>
        <x:v>0</x:v>
      </x:c>
      <x:c r="O3661" s="7" t="n">
        <x:f>MAX(0,F3661+I3661-N3661)</x:f>
        <x:v>0</x:v>
      </x:c>
      <x:c r="P3661" s="7" t="n">
        <x:f>MAX(0,N3661-F3661-I3661)</x:f>
        <x:v>0</x:v>
      </x:c>
      <x:c r="Q3661" s="7" t="n">
        <x:f>MAX(0,G3661+J3661-P3661)</x:f>
        <x:v>0</x:v>
      </x:c>
      <x:c r="R3661" s="7" t="n">
        <x:f>M3661+MAX(0,K3661-MAX(0,P3661-G3661-J3661))</x:f>
        <x:v>6723.763449691994</x:v>
      </x:c>
      <x:c r="S3661" s="7" t="n">
        <x:f>SUM(O3661,Q3661,R3661)</x:f>
        <x:v>6723.763449691994</x:v>
      </x:c>
      <x:c r="T3661" s="14" t="n">
        <x:f>'Inventory detail'!T283</x:f>
        <x:v>0.0103</x:v>
      </x:c>
      <x:c r="U3661" s="14" t="n">
        <x:f>'Inventory detail'!U283</x:f>
        <x:v>0.01122</x:v>
      </x:c>
      <x:c r="V3661" s="9" t="n">
        <x:f>O3661*T3661</x:f>
        <x:v>0</x:v>
      </x:c>
      <x:c r="W3661" s="9" t="n">
        <x:f>Q3661*T3661</x:f>
        <x:v>0</x:v>
      </x:c>
      <x:c r="X3661" s="9" t="n">
        <x:f>R3661*T3661</x:f>
        <x:v>69.25476353182754</x:v>
      </x:c>
      <x:c r="Y3661" s="9" t="n">
        <x:f>S3661*T3661</x:f>
        <x:v>69.25476353182754</x:v>
      </x:c>
      <x:c r="Z3661" s="9" t="n">
        <x:f>IF(ISNUMBER(U3661),S3661*(U3661-T3661),"n.a.")</x:f>
        <x:v>6.185862373716638</x:v>
      </x:c>
      <x:c r="AA3661" s="9" t="n">
        <x:f>IF(ISNUMBER(U3661),Y3661,0)</x:f>
        <x:v>69.25476353182754</x:v>
      </x:c>
      <x:c r="AB3661" s="7" t="n">
        <x:f>MAX(0,L3661-SUM(F3661:K3661))</x:f>
        <x:v>0</x:v>
      </x:c>
    </x:row>
    <x:row r="3662" ht="22" customHeight="1">
      <x:c r="A3662" s="18" t="n">
        <x:f>Summary!F$41</x:f>
        <x:v>46419</x:v>
      </x:c>
      <x:c r="B3662" s="2" t="str">
        <x:f>'Inventory detail'!A284</x:f>
        <x:v>WIRE</x:v>
      </x:c>
      <x:c r="C3662" s="2" t="str">
        <x:f>'Inventory detail'!B284</x:f>
        <x:v>30</x:v>
      </x:c>
      <x:c r="D3662" s="2" t="str">
        <x:f>'Inventory detail'!C284</x:f>
        <x:v>DL001BLK</x:v>
      </x:c>
      <x:c r="E3662" s="10" t="n">
        <x:f>A2536</x:f>
        <x:v>46388</x:v>
      </x:c>
      <x:c r="F3662" s="7" t="n">
        <x:f>O2536</x:f>
        <x:v>0</x:v>
      </x:c>
      <x:c r="G3662" s="7" t="n">
        <x:f>Q2536</x:f>
        <x:v>0</x:v>
      </x:c>
      <x:c r="H3662" s="7" t="n">
        <x:f>R2536</x:f>
        <x:v>0</x:v>
      </x:c>
      <x:c r="I3662" s="7" t="n">
        <x:f>0</x:f>
        <x:v>0</x:v>
      </x:c>
      <x:c r="J3662" s="7" t="n">
        <x:f>0</x:f>
        <x:v>0</x:v>
      </x:c>
      <x:c r="K3662" s="7" t="n">
        <x:f>0</x:f>
        <x:v>0</x:v>
      </x:c>
      <x:c r="L3662" s="7" t="n">
        <x:f>'Inventory detail'!F284*Summary!$K$5*(A3662-E3662)/Summary!$K$6</x:f>
        <x:v>721.4202874743327</x:v>
      </x:c>
      <x:c r="M3662" s="7" t="n">
        <x:f>MAX(0,H3662-L3662)</x:f>
        <x:v>0</x:v>
      </x:c>
      <x:c r="N3662" s="7" t="n">
        <x:f>MAX(0,L3662-H3662)</x:f>
        <x:v>721.4202874743327</x:v>
      </x:c>
      <x:c r="O3662" s="7" t="n">
        <x:f>MAX(0,F3662+I3662-N3662)</x:f>
        <x:v>0</x:v>
      </x:c>
      <x:c r="P3662" s="7" t="n">
        <x:f>MAX(0,N3662-F3662-I3662)</x:f>
        <x:v>721.4202874743327</x:v>
      </x:c>
      <x:c r="Q3662" s="7" t="n">
        <x:f>MAX(0,G3662+J3662-P3662)</x:f>
        <x:v>0</x:v>
      </x:c>
      <x:c r="R3662" s="7" t="n">
        <x:f>M3662+MAX(0,K3662-MAX(0,P3662-G3662-J3662))</x:f>
        <x:v>0</x:v>
      </x:c>
      <x:c r="S3662" s="7" t="n">
        <x:f>SUM(O3662,Q3662,R3662)</x:f>
        <x:v>0</x:v>
      </x:c>
      <x:c r="T3662" s="14" t="n">
        <x:f>'Inventory detail'!T284</x:f>
        <x:v>0.19140000000000001</x:v>
      </x:c>
      <x:c r="U3662" s="14" t="n">
        <x:f>'Inventory detail'!U284</x:f>
        <x:v>0.19140000000000001</x:v>
      </x:c>
      <x:c r="V3662" s="9" t="n">
        <x:f>O3662*T3662</x:f>
        <x:v>0</x:v>
      </x:c>
      <x:c r="W3662" s="9" t="n">
        <x:f>Q3662*T3662</x:f>
        <x:v>0</x:v>
      </x:c>
      <x:c r="X3662" s="9" t="n">
        <x:f>R3662*T3662</x:f>
        <x:v>0</x:v>
      </x:c>
      <x:c r="Y3662" s="9" t="n">
        <x:f>S3662*T3662</x:f>
        <x:v>0</x:v>
      </x:c>
      <x:c r="Z3662" s="9" t="n">
        <x:f>IF(ISNUMBER(U3662),S3662*(U3662-T3662),"n.a.")</x:f>
        <x:v>0</x:v>
      </x:c>
      <x:c r="AA3662" s="9" t="n">
        <x:f>IF(ISNUMBER(U3662),Y3662,0)</x:f>
        <x:v>0</x:v>
      </x:c>
      <x:c r="AB3662" s="7" t="n">
        <x:f>MAX(0,L3662-SUM(F3662:K3662))</x:f>
        <x:v>721.4202874743327</x:v>
      </x:c>
    </x:row>
    <x:row r="3663" ht="22" customHeight="1">
      <x:c r="A3663" s="18" t="n">
        <x:f>Summary!F$41</x:f>
        <x:v>46419</x:v>
      </x:c>
      <x:c r="B3663" s="2" t="str">
        <x:f>'Inventory detail'!A285</x:f>
        <x:v>COIL</x:v>
      </x:c>
      <x:c r="C3663" s="2" t="str">
        <x:f>'Inventory detail'!B285</x:f>
        <x:v>60</x:v>
      </x:c>
      <x:c r="D3663" s="2" t="str">
        <x:f>'Inventory detail'!C285</x:f>
        <x:v>50BLK12-4</x:v>
      </x:c>
      <x:c r="E3663" s="10" t="n">
        <x:f>A2537</x:f>
        <x:v>46388</x:v>
      </x:c>
      <x:c r="F3663" s="7" t="n">
        <x:f>O2537</x:f>
        <x:v>1018.1724845995893</x:v>
      </x:c>
      <x:c r="G3663" s="7" t="n">
        <x:f>Q2537</x:f>
        <x:v>0</x:v>
      </x:c>
      <x:c r="H3663" s="7" t="n">
        <x:f>R2537</x:f>
        <x:v>0</x:v>
      </x:c>
      <x:c r="I3663" s="7" t="n">
        <x:f>SUMIFS('PO detail'!$W$1325:$W$1331,'PO detail'!$V$1325:$V$1331,"&gt;="&amp;E3663,'PO detail'!$V$1325:$V$1331,"&lt;"&amp;A3663)</x:f>
        <x:v>0</x:v>
      </x:c>
      <x:c r="J3663" s="7" t="n">
        <x:f>SUMIFS('PO detail'!$X$1325:$X$1331,'PO detail'!$V$1325:$V$1331,"&gt;="&amp;E3663,'PO detail'!$V$1325:$V$1331,"&lt;"&amp;A3663)</x:f>
        <x:v>0</x:v>
      </x:c>
      <x:c r="K3663" s="7" t="n">
        <x:f>SUMIFS('PO detail'!$Y$1325:$Y$1331,'PO detail'!$V$1325:$V$1331,"&gt;="&amp;E3663,'PO detail'!$V$1325:$V$1331,"&lt;"&amp;A3663)</x:f>
        <x:v>0</x:v>
      </x:c>
      <x:c r="L3663" s="7" t="n">
        <x:f>'Inventory detail'!F285*Summary!$K$5*(A3663-E3663)/Summary!$K$6</x:f>
        <x:v>712.9363449691991</x:v>
      </x:c>
      <x:c r="M3663" s="7" t="n">
        <x:f>MAX(0,H3663-L3663)</x:f>
        <x:v>0</x:v>
      </x:c>
      <x:c r="N3663" s="7" t="n">
        <x:f>MAX(0,L3663-H3663)</x:f>
        <x:v>712.9363449691991</x:v>
      </x:c>
      <x:c r="O3663" s="7" t="n">
        <x:f>MAX(0,F3663+I3663-N3663)</x:f>
        <x:v>305.2361396303902</x:v>
      </x:c>
      <x:c r="P3663" s="7" t="n">
        <x:f>MAX(0,N3663-F3663-I3663)</x:f>
        <x:v>0</x:v>
      </x:c>
      <x:c r="Q3663" s="7" t="n">
        <x:f>MAX(0,G3663+J3663-P3663)</x:f>
        <x:v>0</x:v>
      </x:c>
      <x:c r="R3663" s="7" t="n">
        <x:f>M3663+MAX(0,K3663-MAX(0,P3663-G3663-J3663))</x:f>
        <x:v>0</x:v>
      </x:c>
      <x:c r="S3663" s="7" t="n">
        <x:f>SUM(O3663,Q3663,R3663)</x:f>
        <x:v>305.2361396303902</x:v>
      </x:c>
      <x:c r="T3663" s="14" t="n">
        <x:f>'Inventory detail'!T285</x:f>
        <x:v>0.3699</x:v>
      </x:c>
      <x:c r="U3663" s="14" t="n">
        <x:f>'Inventory detail'!U285</x:f>
        <x:v>0.36232949999999997</x:v>
      </x:c>
      <x:c r="V3663" s="9" t="n">
        <x:f>O3663*T3663</x:f>
        <x:v>112.90684804928134</x:v>
      </x:c>
      <x:c r="W3663" s="9" t="n">
        <x:f>Q3663*T3663</x:f>
        <x:v>0</x:v>
      </x:c>
      <x:c r="X3663" s="9" t="n">
        <x:f>R3663*T3663</x:f>
        <x:v>0</x:v>
      </x:c>
      <x:c r="Y3663" s="9" t="n">
        <x:f>S3663*T3663</x:f>
        <x:v>112.90684804928134</x:v>
      </x:c>
      <x:c r="Z3663" s="9" t="n">
        <x:f>IF(ISNUMBER(U3663),S3663*(U3663-T3663),"n.a.")</x:f>
        <x:v>-2.31079019507188</x:v>
      </x:c>
      <x:c r="AA3663" s="9" t="n">
        <x:f>IF(ISNUMBER(U3663),Y3663,0)</x:f>
        <x:v>112.90684804928134</x:v>
      </x:c>
      <x:c r="AB3663" s="7" t="n">
        <x:f>MAX(0,L3663-SUM(F3663:K3663))</x:f>
        <x:v>0</x:v>
      </x:c>
    </x:row>
    <x:row r="3664" ht="22" customHeight="1">
      <x:c r="A3664" s="18" t="n">
        <x:f>Summary!F$41</x:f>
        <x:v>46419</x:v>
      </x:c>
      <x:c r="B3664" s="2" t="str">
        <x:f>'Inventory detail'!A286</x:f>
        <x:v>POUC</x:v>
      </x:c>
      <x:c r="C3664" s="2" t="str">
        <x:f>'Inventory detail'!B286</x:f>
        <x:v>30</x:v>
      </x:c>
      <x:c r="D3664" s="2" t="str">
        <x:f>'Inventory detail'!C286</x:f>
        <x:v>XLMEN5</x:v>
      </x:c>
      <x:c r="E3664" s="10" t="n">
        <x:f>A2538</x:f>
        <x:v>46388</x:v>
      </x:c>
      <x:c r="F3664" s="7" t="n">
        <x:f>O2538</x:f>
        <x:v>68.17248459958932</x:v>
      </x:c>
      <x:c r="G3664" s="7" t="n">
        <x:f>Q2538</x:f>
        <x:v>1600</x:v>
      </x:c>
      <x:c r="H3664" s="7" t="n">
        <x:f>R2538</x:f>
        <x:v>0</x:v>
      </x:c>
      <x:c r="I3664" s="7" t="n">
        <x:f>SUMIFS('PO detail'!$W$1722:$W$1724,'PO detail'!$V$1722:$V$1724,"&gt;="&amp;E3664,'PO detail'!$V$1722:$V$1724,"&lt;"&amp;A3664)</x:f>
        <x:v>0</x:v>
      </x:c>
      <x:c r="J3664" s="7" t="n">
        <x:f>SUMIFS('PO detail'!$X$1722:$X$1724,'PO detail'!$V$1722:$V$1724,"&gt;="&amp;E3664,'PO detail'!$V$1722:$V$1724,"&lt;"&amp;A3664)</x:f>
        <x:v>0</x:v>
      </x:c>
      <x:c r="K3664" s="7" t="n">
        <x:f>SUMIFS('PO detail'!$Y$1722:$Y$1724,'PO detail'!$V$1722:$V$1724,"&gt;="&amp;E3664,'PO detail'!$V$1722:$V$1724,"&lt;"&amp;A3664)</x:f>
        <x:v>0</x:v>
      </x:c>
      <x:c r="L3664" s="7" t="n">
        <x:f>'Inventory detail'!F286*Summary!$K$5*(A3664-E3664)/Summary!$K$6</x:f>
        <x:v>712.9363449691991</x:v>
      </x:c>
      <x:c r="M3664" s="7" t="n">
        <x:f>MAX(0,H3664-L3664)</x:f>
        <x:v>0</x:v>
      </x:c>
      <x:c r="N3664" s="7" t="n">
        <x:f>MAX(0,L3664-H3664)</x:f>
        <x:v>712.9363449691991</x:v>
      </x:c>
      <x:c r="O3664" s="7" t="n">
        <x:f>MAX(0,F3664+I3664-N3664)</x:f>
        <x:v>0</x:v>
      </x:c>
      <x:c r="P3664" s="7" t="n">
        <x:f>MAX(0,N3664-F3664-I3664)</x:f>
        <x:v>644.7638603696098</x:v>
      </x:c>
      <x:c r="Q3664" s="7" t="n">
        <x:f>MAX(0,G3664+J3664-P3664)</x:f>
        <x:v>955.2361396303902</x:v>
      </x:c>
      <x:c r="R3664" s="7" t="n">
        <x:f>M3664+MAX(0,K3664-MAX(0,P3664-G3664-J3664))</x:f>
        <x:v>0</x:v>
      </x:c>
      <x:c r="S3664" s="7" t="n">
        <x:f>SUM(O3664,Q3664,R3664)</x:f>
        <x:v>955.2361396303902</x:v>
      </x:c>
      <x:c r="T3664" s="14" t="n">
        <x:f>'Inventory detail'!T286</x:f>
        <x:v>0.1671</x:v>
      </x:c>
      <x:c r="U3664" s="14" t="n">
        <x:f>'Inventory detail'!U286</x:f>
        <x:v>0.18199499999999996</x:v>
      </x:c>
      <x:c r="V3664" s="9" t="n">
        <x:f>O3664*T3664</x:f>
        <x:v>0</x:v>
      </x:c>
      <x:c r="W3664" s="9" t="n">
        <x:f>Q3664*T3664</x:f>
        <x:v>159.6199589322382</x:v>
      </x:c>
      <x:c r="X3664" s="9" t="n">
        <x:f>R3664*T3664</x:f>
        <x:v>0</x:v>
      </x:c>
      <x:c r="Y3664" s="9" t="n">
        <x:f>S3664*T3664</x:f>
        <x:v>159.6199589322382</x:v>
      </x:c>
      <x:c r="Z3664" s="9" t="n">
        <x:f>IF(ISNUMBER(U3664),S3664*(U3664-T3664),"n.a.")</x:f>
        <x:v>14.228242299794628</x:v>
      </x:c>
      <x:c r="AA3664" s="9" t="n">
        <x:f>IF(ISNUMBER(U3664),Y3664,0)</x:f>
        <x:v>159.6199589322382</x:v>
      </x:c>
      <x:c r="AB3664" s="7" t="n">
        <x:f>MAX(0,L3664-SUM(F3664:K3664))</x:f>
        <x:v>0</x:v>
      </x:c>
    </x:row>
    <x:row r="3665" ht="22" customHeight="1">
      <x:c r="A3665" s="18" t="n">
        <x:f>Summary!F$41</x:f>
        <x:v>46419</x:v>
      </x:c>
      <x:c r="B3665" s="2" t="str">
        <x:f>'Inventory detail'!A287</x:f>
        <x:v>WIRE</x:v>
      </x:c>
      <x:c r="C3665" s="2" t="str">
        <x:f>'Inventory detail'!B287</x:f>
        <x:v>60</x:v>
      </x:c>
      <x:c r="D3665" s="2" t="str">
        <x:f>'Inventory detail'!C287</x:f>
        <x:v>DL001BLK</x:v>
      </x:c>
      <x:c r="E3665" s="10" t="n">
        <x:f>A2539</x:f>
        <x:v>46388</x:v>
      </x:c>
      <x:c r="F3665" s="7" t="n">
        <x:f>O2539</x:f>
        <x:v>0</x:v>
      </x:c>
      <x:c r="G3665" s="7" t="n">
        <x:f>Q2539</x:f>
        <x:v>0</x:v>
      </x:c>
      <x:c r="H3665" s="7" t="n">
        <x:f>R2539</x:f>
        <x:v>0</x:v>
      </x:c>
      <x:c r="I3665" s="7" t="n">
        <x:f>0</x:f>
        <x:v>0</x:v>
      </x:c>
      <x:c r="J3665" s="7" t="n">
        <x:f>0</x:f>
        <x:v>0</x:v>
      </x:c>
      <x:c r="K3665" s="7" t="n">
        <x:f>0</x:f>
        <x:v>0</x:v>
      </x:c>
      <x:c r="L3665" s="7" t="n">
        <x:f>'Inventory detail'!F287*Summary!$K$5*(A3665-E3665)/Summary!$K$6</x:f>
        <x:v>712.9363449691991</x:v>
      </x:c>
      <x:c r="M3665" s="7" t="n">
        <x:f>MAX(0,H3665-L3665)</x:f>
        <x:v>0</x:v>
      </x:c>
      <x:c r="N3665" s="7" t="n">
        <x:f>MAX(0,L3665-H3665)</x:f>
        <x:v>712.9363449691991</x:v>
      </x:c>
      <x:c r="O3665" s="7" t="n">
        <x:f>MAX(0,F3665+I3665-N3665)</x:f>
        <x:v>0</x:v>
      </x:c>
      <x:c r="P3665" s="7" t="n">
        <x:f>MAX(0,N3665-F3665-I3665)</x:f>
        <x:v>712.9363449691991</x:v>
      </x:c>
      <x:c r="Q3665" s="7" t="n">
        <x:f>MAX(0,G3665+J3665-P3665)</x:f>
        <x:v>0</x:v>
      </x:c>
      <x:c r="R3665" s="7" t="n">
        <x:f>M3665+MAX(0,K3665-MAX(0,P3665-G3665-J3665))</x:f>
        <x:v>0</x:v>
      </x:c>
      <x:c r="S3665" s="7" t="n">
        <x:f>SUM(O3665,Q3665,R3665)</x:f>
        <x:v>0</x:v>
      </x:c>
      <x:c r="T3665" s="14" t="n">
        <x:f>'Inventory detail'!T287</x:f>
        <x:v>0.19140000000000001</x:v>
      </x:c>
      <x:c r="U3665" s="14" t="n">
        <x:f>'Inventory detail'!U287</x:f>
        <x:v>0.19140000000000001</x:v>
      </x:c>
      <x:c r="V3665" s="9" t="n">
        <x:f>O3665*T3665</x:f>
        <x:v>0</x:v>
      </x:c>
      <x:c r="W3665" s="9" t="n">
        <x:f>Q3665*T3665</x:f>
        <x:v>0</x:v>
      </x:c>
      <x:c r="X3665" s="9" t="n">
        <x:f>R3665*T3665</x:f>
        <x:v>0</x:v>
      </x:c>
      <x:c r="Y3665" s="9" t="n">
        <x:f>S3665*T3665</x:f>
        <x:v>0</x:v>
      </x:c>
      <x:c r="Z3665" s="9" t="n">
        <x:f>IF(ISNUMBER(U3665),S3665*(U3665-T3665),"n.a.")</x:f>
        <x:v>0</x:v>
      </x:c>
      <x:c r="AA3665" s="9" t="n">
        <x:f>IF(ISNUMBER(U3665),Y3665,0)</x:f>
        <x:v>0</x:v>
      </x:c>
      <x:c r="AB3665" s="7" t="n">
        <x:f>MAX(0,L3665-SUM(F3665:K3665))</x:f>
        <x:v>712.9363449691991</x:v>
      </x:c>
    </x:row>
    <x:row r="3666" ht="22" customHeight="1">
      <x:c r="A3666" s="18" t="n">
        <x:f>Summary!F$41</x:f>
        <x:v>46419</x:v>
      </x:c>
      <x:c r="B3666" s="2" t="str">
        <x:f>'Inventory detail'!A288</x:f>
        <x:v>COIL</x:v>
      </x:c>
      <x:c r="C3666" s="2" t="str">
        <x:f>'Inventory detail'!B288</x:f>
        <x:v>60</x:v>
      </x:c>
      <x:c r="D3666" s="2" t="str">
        <x:f>'Inventory detail'!C288</x:f>
        <x:v>12CLR12-4</x:v>
      </x:c>
      <x:c r="E3666" s="10" t="n">
        <x:f>A2540</x:f>
        <x:v>46388</x:v>
      </x:c>
      <x:c r="F3666" s="7" t="n">
        <x:f>O2540</x:f>
        <x:v>2591.161232032854</x:v>
      </x:c>
      <x:c r="G3666" s="7" t="n">
        <x:f>Q2540</x:f>
        <x:v>0</x:v>
      </x:c>
      <x:c r="H3666" s="7" t="n">
        <x:f>R2540</x:f>
        <x:v>0</x:v>
      </x:c>
      <x:c r="I3666" s="7" t="n">
        <x:f>SUMIFS('PO detail'!$W$1072:$W$1073,'PO detail'!$V$1072:$V$1073,"&gt;="&amp;E3666,'PO detail'!$V$1072:$V$1073,"&lt;"&amp;A3666)</x:f>
        <x:v>0</x:v>
      </x:c>
      <x:c r="J3666" s="7" t="n">
        <x:f>SUMIFS('PO detail'!$X$1072:$X$1073,'PO detail'!$V$1072:$V$1073,"&gt;="&amp;E3666,'PO detail'!$V$1072:$V$1073,"&lt;"&amp;A3666)</x:f>
        <x:v>0</x:v>
      </x:c>
      <x:c r="K3666" s="7" t="n">
        <x:f>SUMIFS('PO detail'!$Y$1072:$Y$1073,'PO detail'!$V$1072:$V$1073,"&gt;="&amp;E3666,'PO detail'!$V$1072:$V$1073,"&lt;"&amp;A3666)</x:f>
        <x:v>0</x:v>
      </x:c>
      <x:c r="L3666" s="7" t="n">
        <x:f>'Inventory detail'!F288*Summary!$K$5*(A3666-E3666)/Summary!$K$6</x:f>
        <x:v>704.4524024640657</x:v>
      </x:c>
      <x:c r="M3666" s="7" t="n">
        <x:f>MAX(0,H3666-L3666)</x:f>
        <x:v>0</x:v>
      </x:c>
      <x:c r="N3666" s="7" t="n">
        <x:f>MAX(0,L3666-H3666)</x:f>
        <x:v>704.4524024640657</x:v>
      </x:c>
      <x:c r="O3666" s="7" t="n">
        <x:f>MAX(0,F3666+I3666-N3666)</x:f>
        <x:v>1886.7088295687884</x:v>
      </x:c>
      <x:c r="P3666" s="7" t="n">
        <x:f>MAX(0,N3666-F3666-I3666)</x:f>
        <x:v>0</x:v>
      </x:c>
      <x:c r="Q3666" s="7" t="n">
        <x:f>MAX(0,G3666+J3666-P3666)</x:f>
        <x:v>0</x:v>
      </x:c>
      <x:c r="R3666" s="7" t="n">
        <x:f>M3666+MAX(0,K3666-MAX(0,P3666-G3666-J3666))</x:f>
        <x:v>0</x:v>
      </x:c>
      <x:c r="S3666" s="7" t="n">
        <x:f>SUM(O3666,Q3666,R3666)</x:f>
        <x:v>1886.7088295687884</x:v>
      </x:c>
      <x:c r="T3666" s="14" t="n">
        <x:f>'Inventory detail'!T288</x:f>
        <x:v>0.0717</x:v>
      </x:c>
      <x:c r="U3666" s="14" t="n">
        <x:f>'Inventory detail'!U288</x:f>
        <x:v>0.07027800000000001</x:v>
      </x:c>
      <x:c r="V3666" s="9" t="n">
        <x:f>O3666*T3666</x:f>
        <x:v>135.27702308008213</x:v>
      </x:c>
      <x:c r="W3666" s="9" t="n">
        <x:f>Q3666*T3666</x:f>
        <x:v>0</x:v>
      </x:c>
      <x:c r="X3666" s="9" t="n">
        <x:f>R3666*T3666</x:f>
        <x:v>0</x:v>
      </x:c>
      <x:c r="Y3666" s="9" t="n">
        <x:f>S3666*T3666</x:f>
        <x:v>135.27702308008213</x:v>
      </x:c>
      <x:c r="Z3666" s="9" t="n">
        <x:f>IF(ISNUMBER(U3666),S3666*(U3666-T3666),"n.a.")</x:f>
        <x:v>-2.6828999556468034</x:v>
      </x:c>
      <x:c r="AA3666" s="9" t="n">
        <x:f>IF(ISNUMBER(U3666),Y3666,0)</x:f>
        <x:v>135.27702308008213</x:v>
      </x:c>
      <x:c r="AB3666" s="7" t="n">
        <x:f>MAX(0,L3666-SUM(F3666:K3666))</x:f>
        <x:v>0</x:v>
      </x:c>
    </x:row>
    <x:row r="3667" ht="22" customHeight="1">
      <x:c r="A3667" s="18" t="n">
        <x:f>Summary!F$41</x:f>
        <x:v>46419</x:v>
      </x:c>
      <x:c r="B3667" s="2" t="str">
        <x:f>'Inventory detail'!A289</x:f>
        <x:v>POUC</x:v>
      </x:c>
      <x:c r="C3667" s="2" t="str">
        <x:f>'Inventory detail'!B289</x:f>
        <x:v>30</x:v>
      </x:c>
      <x:c r="D3667" s="2" t="str">
        <x:f>'Inventory detail'!C289</x:f>
        <x:v>LUG7</x:v>
      </x:c>
      <x:c r="E3667" s="10" t="n">
        <x:f>A2541</x:f>
        <x:v>46388</x:v>
      </x:c>
      <x:c r="F3667" s="7" t="n">
        <x:f>O2541</x:f>
        <x:v>10000</x:v>
      </x:c>
      <x:c r="G3667" s="7" t="n">
        <x:f>Q2541</x:f>
        <x:v>0</x:v>
      </x:c>
      <x:c r="H3667" s="7" t="n">
        <x:f>R2541</x:f>
        <x:v>1091.1612320328543</x:v>
      </x:c>
      <x:c r="I3667" s="7" t="n">
        <x:f>SUMIFS('PO detail'!$W$1677:$W$1677,'PO detail'!$V$1677:$V$1677,"&gt;="&amp;E3667,'PO detail'!$V$1677:$V$1677,"&lt;"&amp;A3667)</x:f>
        <x:v>0</x:v>
      </x:c>
      <x:c r="J3667" s="7" t="n">
        <x:f>SUMIFS('PO detail'!$X$1677:$X$1677,'PO detail'!$V$1677:$V$1677,"&gt;="&amp;E3667,'PO detail'!$V$1677:$V$1677,"&lt;"&amp;A3667)</x:f>
        <x:v>0</x:v>
      </x:c>
      <x:c r="K3667" s="7" t="n">
        <x:f>SUMIFS('PO detail'!$Y$1677:$Y$1677,'PO detail'!$V$1677:$V$1677,"&gt;="&amp;E3667,'PO detail'!$V$1677:$V$1677,"&lt;"&amp;A3667)</x:f>
        <x:v>0</x:v>
      </x:c>
      <x:c r="L3667" s="7" t="n">
        <x:f>'Inventory detail'!F289*Summary!$K$5*(A3667-E3667)/Summary!$K$6</x:f>
        <x:v>704.4524024640657</x:v>
      </x:c>
      <x:c r="M3667" s="7" t="n">
        <x:f>MAX(0,H3667-L3667)</x:f>
        <x:v>386.7088295687886</x:v>
      </x:c>
      <x:c r="N3667" s="7" t="n">
        <x:f>MAX(0,L3667-H3667)</x:f>
        <x:v>0</x:v>
      </x:c>
      <x:c r="O3667" s="7" t="n">
        <x:f>MAX(0,F3667+I3667-N3667)</x:f>
        <x:v>10000</x:v>
      </x:c>
      <x:c r="P3667" s="7" t="n">
        <x:f>MAX(0,N3667-F3667-I3667)</x:f>
        <x:v>0</x:v>
      </x:c>
      <x:c r="Q3667" s="7" t="n">
        <x:f>MAX(0,G3667+J3667-P3667)</x:f>
        <x:v>0</x:v>
      </x:c>
      <x:c r="R3667" s="7" t="n">
        <x:f>M3667+MAX(0,K3667-MAX(0,P3667-G3667-J3667))</x:f>
        <x:v>386.7088295687886</x:v>
      </x:c>
      <x:c r="S3667" s="7" t="n">
        <x:f>SUM(O3667,Q3667,R3667)</x:f>
        <x:v>10386.708829568788</x:v>
      </x:c>
      <x:c r="T3667" s="14" t="n">
        <x:f>'Inventory detail'!T289</x:f>
        <x:v>0.013500000000000002</x:v>
      </x:c>
      <x:c r="U3667" s="14" t="n">
        <x:f>'Inventory detail'!U289</x:f>
        <x:v>0.014849999999999999</x:v>
      </x:c>
      <x:c r="V3667" s="9" t="n">
        <x:f>O3667*T3667</x:f>
        <x:v>135.00000000000003</x:v>
      </x:c>
      <x:c r="W3667" s="9" t="n">
        <x:f>Q3667*T3667</x:f>
        <x:v>0</x:v>
      </x:c>
      <x:c r="X3667" s="9" t="n">
        <x:f>R3667*T3667</x:f>
        <x:v>5.220569199178646</x:v>
      </x:c>
      <x:c r="Y3667" s="9" t="n">
        <x:f>S3667*T3667</x:f>
        <x:v>140.22056919917867</x:v>
      </x:c>
      <x:c r="Z3667" s="9" t="n">
        <x:f>IF(ISNUMBER(U3667),S3667*(U3667-T3667),"n.a.")</x:f>
        <x:v>14.022056919917834</x:v>
      </x:c>
      <x:c r="AA3667" s="9" t="n">
        <x:f>IF(ISNUMBER(U3667),Y3667,0)</x:f>
        <x:v>140.22056919917867</x:v>
      </x:c>
      <x:c r="AB3667" s="7" t="n">
        <x:f>MAX(0,L3667-SUM(F3667:K3667))</x:f>
        <x:v>0</x:v>
      </x:c>
    </x:row>
    <x:row r="3668" ht="22" customHeight="1">
      <x:c r="A3668" s="18" t="n">
        <x:f>Summary!F$41</x:f>
        <x:v>46419</x:v>
      </x:c>
      <x:c r="B3668" s="2" t="str">
        <x:f>'Inventory detail'!A290</x:f>
        <x:v>WIRE</x:v>
      </x:c>
      <x:c r="C3668" s="2" t="str">
        <x:f>'Inventory detail'!B290</x:f>
        <x:v>60</x:v>
      </x:c>
      <x:c r="D3668" s="2" t="str">
        <x:f>'Inventory detail'!C290</x:f>
        <x:v>DL058BLK</x:v>
      </x:c>
      <x:c r="E3668" s="10" t="n">
        <x:f>A2542</x:f>
        <x:v>46388</x:v>
      </x:c>
      <x:c r="F3668" s="7" t="n">
        <x:f>O2542</x:f>
        <x:v>0</x:v>
      </x:c>
      <x:c r="G3668" s="7" t="n">
        <x:f>Q2542</x:f>
        <x:v>0</x:v>
      </x:c>
      <x:c r="H3668" s="7" t="n">
        <x:f>R2542</x:f>
        <x:v>0</x:v>
      </x:c>
      <x:c r="I3668" s="7" t="n">
        <x:f>0</x:f>
        <x:v>0</x:v>
      </x:c>
      <x:c r="J3668" s="7" t="n">
        <x:f>0</x:f>
        <x:v>0</x:v>
      </x:c>
      <x:c r="K3668" s="7" t="n">
        <x:f>0</x:f>
        <x:v>0</x:v>
      </x:c>
      <x:c r="L3668" s="7" t="n">
        <x:f>'Inventory detail'!F290*Summary!$K$5*(A3668-E3668)/Summary!$K$6</x:f>
        <x:v>700.2053388090349</x:v>
      </x:c>
      <x:c r="M3668" s="7" t="n">
        <x:f>MAX(0,H3668-L3668)</x:f>
        <x:v>0</x:v>
      </x:c>
      <x:c r="N3668" s="7" t="n">
        <x:f>MAX(0,L3668-H3668)</x:f>
        <x:v>700.2053388090349</x:v>
      </x:c>
      <x:c r="O3668" s="7" t="n">
        <x:f>MAX(0,F3668+I3668-N3668)</x:f>
        <x:v>0</x:v>
      </x:c>
      <x:c r="P3668" s="7" t="n">
        <x:f>MAX(0,N3668-F3668-I3668)</x:f>
        <x:v>700.2053388090349</x:v>
      </x:c>
      <x:c r="Q3668" s="7" t="n">
        <x:f>MAX(0,G3668+J3668-P3668)</x:f>
        <x:v>0</x:v>
      </x:c>
      <x:c r="R3668" s="7" t="n">
        <x:f>M3668+MAX(0,K3668-MAX(0,P3668-G3668-J3668))</x:f>
        <x:v>0</x:v>
      </x:c>
      <x:c r="S3668" s="7" t="n">
        <x:f>SUM(O3668,Q3668,R3668)</x:f>
        <x:v>0</x:v>
      </x:c>
      <x:c r="T3668" s="14" t="n">
        <x:f>'Inventory detail'!T290</x:f>
        <x:v>0.1082</x:v>
      </x:c>
      <x:c r="U3668" s="14" t="n">
        <x:f>'Inventory detail'!U290</x:f>
        <x:v>0.1082</x:v>
      </x:c>
      <x:c r="V3668" s="9" t="n">
        <x:f>O3668*T3668</x:f>
        <x:v>0</x:v>
      </x:c>
      <x:c r="W3668" s="9" t="n">
        <x:f>Q3668*T3668</x:f>
        <x:v>0</x:v>
      </x:c>
      <x:c r="X3668" s="9" t="n">
        <x:f>R3668*T3668</x:f>
        <x:v>0</x:v>
      </x:c>
      <x:c r="Y3668" s="9" t="n">
        <x:f>S3668*T3668</x:f>
        <x:v>0</x:v>
      </x:c>
      <x:c r="Z3668" s="9" t="n">
        <x:f>IF(ISNUMBER(U3668),S3668*(U3668-T3668),"n.a.")</x:f>
        <x:v>0</x:v>
      </x:c>
      <x:c r="AA3668" s="9" t="n">
        <x:f>IF(ISNUMBER(U3668),Y3668,0)</x:f>
        <x:v>0</x:v>
      </x:c>
      <x:c r="AB3668" s="7" t="n">
        <x:f>MAX(0,L3668-SUM(F3668:K3668))</x:f>
        <x:v>700.2053388090349</x:v>
      </x:c>
    </x:row>
    <x:row r="3669" ht="22" customHeight="1">
      <x:c r="A3669" s="18" t="n">
        <x:f>Summary!F$41</x:f>
        <x:v>46419</x:v>
      </x:c>
      <x:c r="B3669" s="2" t="str">
        <x:f>'Inventory detail'!A291</x:f>
        <x:v>COIL</x:v>
      </x:c>
      <x:c r="C3669" s="2" t="str">
        <x:f>'Inventory detail'!B291</x:f>
        <x:v>10</x:v>
      </x:c>
      <x:c r="D3669" s="2" t="str">
        <x:f>'Inventory detail'!C291</x:f>
        <x:v>16BLK36-4</x:v>
      </x:c>
      <x:c r="E3669" s="10" t="n">
        <x:f>A2543</x:f>
        <x:v>46388</x:v>
      </x:c>
      <x:c r="F3669" s="7" t="n">
        <x:f>O2543</x:f>
        <x:v>1314.177577002053</x:v>
      </x:c>
      <x:c r="G3669" s="7" t="n">
        <x:f>Q2543</x:f>
        <x:v>0</x:v>
      </x:c>
      <x:c r="H3669" s="7" t="n">
        <x:f>R2543</x:f>
        <x:v>0</x:v>
      </x:c>
      <x:c r="I3669" s="7" t="n">
        <x:f>SUMIFS('PO detail'!$W$208:$W$215,'PO detail'!$V$208:$V$215,"&gt;="&amp;E3669,'PO detail'!$V$208:$V$215,"&lt;"&amp;A3669)</x:f>
        <x:v>0</x:v>
      </x:c>
      <x:c r="J3669" s="7" t="n">
        <x:f>SUMIFS('PO detail'!$X$208:$X$215,'PO detail'!$V$208:$V$215,"&gt;="&amp;E3669,'PO detail'!$V$208:$V$215,"&lt;"&amp;A3669)</x:f>
        <x:v>0</x:v>
      </x:c>
      <x:c r="K3669" s="7" t="n">
        <x:f>SUMIFS('PO detail'!$Y$208:$Y$215,'PO detail'!$V$208:$V$215,"&gt;="&amp;E3669,'PO detail'!$V$208:$V$215,"&lt;"&amp;A3669)</x:f>
        <x:v>0</x:v>
      </x:c>
      <x:c r="L3669" s="7" t="n">
        <x:f>'Inventory detail'!F291*Summary!$K$5*(A3669-E3669)/Summary!$K$6</x:f>
        <x:v>695.9582751540041</x:v>
      </x:c>
      <x:c r="M3669" s="7" t="n">
        <x:f>MAX(0,H3669-L3669)</x:f>
        <x:v>0</x:v>
      </x:c>
      <x:c r="N3669" s="7" t="n">
        <x:f>MAX(0,L3669-H3669)</x:f>
        <x:v>695.9582751540041</x:v>
      </x:c>
      <x:c r="O3669" s="7" t="n">
        <x:f>MAX(0,F3669+I3669-N3669)</x:f>
        <x:v>618.219301848049</x:v>
      </x:c>
      <x:c r="P3669" s="7" t="n">
        <x:f>MAX(0,N3669-F3669-I3669)</x:f>
        <x:v>0</x:v>
      </x:c>
      <x:c r="Q3669" s="7" t="n">
        <x:f>MAX(0,G3669+J3669-P3669)</x:f>
        <x:v>0</x:v>
      </x:c>
      <x:c r="R3669" s="7" t="n">
        <x:f>M3669+MAX(0,K3669-MAX(0,P3669-G3669-J3669))</x:f>
        <x:v>0</x:v>
      </x:c>
      <x:c r="S3669" s="7" t="n">
        <x:f>SUM(O3669,Q3669,R3669)</x:f>
        <x:v>618.219301848049</x:v>
      </x:c>
      <x:c r="T3669" s="14" t="n">
        <x:f>'Inventory detail'!T291</x:f>
        <x:v>0.2757</x:v>
      </x:c>
      <x:c r="U3669" s="14" t="n">
        <x:f>'Inventory detail'!U291</x:f>
        <x:v>0.2701725</x:v>
      </x:c>
      <x:c r="V3669" s="9" t="n">
        <x:f>O3669*T3669</x:f>
        <x:v>170.4430615195071</x:v>
      </x:c>
      <x:c r="W3669" s="9" t="n">
        <x:f>Q3669*T3669</x:f>
        <x:v>0</x:v>
      </x:c>
      <x:c r="X3669" s="9" t="n">
        <x:f>R3669*T3669</x:f>
        <x:v>0</x:v>
      </x:c>
      <x:c r="Y3669" s="9" t="n">
        <x:f>S3669*T3669</x:f>
        <x:v>170.4430615195071</x:v>
      </x:c>
      <x:c r="Z3669" s="9" t="n">
        <x:f>IF(ISNUMBER(U3669),S3669*(U3669-T3669),"n.a.")</x:f>
        <x:v>-3.4172071909651023</x:v>
      </x:c>
      <x:c r="AA3669" s="9" t="n">
        <x:f>IF(ISNUMBER(U3669),Y3669,0)</x:f>
        <x:v>170.4430615195071</x:v>
      </x:c>
      <x:c r="AB3669" s="7" t="n">
        <x:f>MAX(0,L3669-SUM(F3669:K3669))</x:f>
        <x:v>0</x:v>
      </x:c>
    </x:row>
    <x:row r="3670" ht="22" customHeight="1">
      <x:c r="A3670" s="18" t="n">
        <x:f>Summary!F$41</x:f>
        <x:v>46419</x:v>
      </x:c>
      <x:c r="B3670" s="2" t="str">
        <x:f>'Inventory detail'!A292</x:f>
        <x:v>COIL</x:v>
      </x:c>
      <x:c r="C3670" s="2" t="str">
        <x:f>'Inventory detail'!B292</x:f>
        <x:v>60</x:v>
      </x:c>
      <x:c r="D3670" s="2" t="str">
        <x:f>'Inventory detail'!C292</x:f>
        <x:v>14CLR12-4</x:v>
      </x:c>
      <x:c r="E3670" s="10" t="n">
        <x:f>A2544</x:f>
        <x:v>46388</x:v>
      </x:c>
      <x:c r="F3670" s="7" t="n">
        <x:f>O2544</x:f>
        <x:v>2437.1663244353185</x:v>
      </x:c>
      <x:c r="G3670" s="7" t="n">
        <x:f>Q2544</x:f>
        <x:v>0</x:v>
      </x:c>
      <x:c r="H3670" s="7" t="n">
        <x:f>R2544</x:f>
        <x:v>0</x:v>
      </x:c>
      <x:c r="I3670" s="7" t="n">
        <x:f>SUMIFS('PO detail'!$W$1123:$W$1125,'PO detail'!$V$1123:$V$1125,"&gt;="&amp;E3670,'PO detail'!$V$1123:$V$1125,"&lt;"&amp;A3670)</x:f>
        <x:v>0</x:v>
      </x:c>
      <x:c r="J3670" s="7" t="n">
        <x:f>SUMIFS('PO detail'!$X$1123:$X$1125,'PO detail'!$V$1123:$V$1125,"&gt;="&amp;E3670,'PO detail'!$V$1123:$V$1125,"&lt;"&amp;A3670)</x:f>
        <x:v>0</x:v>
      </x:c>
      <x:c r="K3670" s="7" t="n">
        <x:f>SUMIFS('PO detail'!$Y$1123:$Y$1125,'PO detail'!$V$1123:$V$1125,"&gt;="&amp;E3670,'PO detail'!$V$1123:$V$1125,"&lt;"&amp;A3670)</x:f>
        <x:v>0</x:v>
      </x:c>
      <x:c r="L3670" s="7" t="n">
        <x:f>'Inventory detail'!F292*Summary!$K$5*(A3670-E3670)/Summary!$K$6</x:f>
        <x:v>687.4743326488706</x:v>
      </x:c>
      <x:c r="M3670" s="7" t="n">
        <x:f>MAX(0,H3670-L3670)</x:f>
        <x:v>0</x:v>
      </x:c>
      <x:c r="N3670" s="7" t="n">
        <x:f>MAX(0,L3670-H3670)</x:f>
        <x:v>687.4743326488706</x:v>
      </x:c>
      <x:c r="O3670" s="7" t="n">
        <x:f>MAX(0,F3670+I3670-N3670)</x:f>
        <x:v>1749.691991786448</x:v>
      </x:c>
      <x:c r="P3670" s="7" t="n">
        <x:f>MAX(0,N3670-F3670-I3670)</x:f>
        <x:v>0</x:v>
      </x:c>
      <x:c r="Q3670" s="7" t="n">
        <x:f>MAX(0,G3670+J3670-P3670)</x:f>
        <x:v>0</x:v>
      </x:c>
      <x:c r="R3670" s="7" t="n">
        <x:f>M3670+MAX(0,K3670-MAX(0,P3670-G3670-J3670))</x:f>
        <x:v>0</x:v>
      </x:c>
      <x:c r="S3670" s="7" t="n">
        <x:f>SUM(O3670,Q3670,R3670)</x:f>
        <x:v>1749.691991786448</x:v>
      </x:c>
      <x:c r="T3670" s="14" t="n">
        <x:f>'Inventory detail'!T292</x:f>
        <x:v>0.09179999999999999</x:v>
      </x:c>
      <x:c r="U3670" s="14" t="n">
        <x:f>'Inventory detail'!U292</x:f>
        <x:v>0.089947</x:v>
      </x:c>
      <x:c r="V3670" s="9" t="n">
        <x:f>O3670*T3670</x:f>
        <x:v>160.6217248459959</x:v>
      </x:c>
      <x:c r="W3670" s="9" t="n">
        <x:f>Q3670*T3670</x:f>
        <x:v>0</x:v>
      </x:c>
      <x:c r="X3670" s="9" t="n">
        <x:f>R3670*T3670</x:f>
        <x:v>0</x:v>
      </x:c>
      <x:c r="Y3670" s="9" t="n">
        <x:f>S3670*T3670</x:f>
        <x:v>160.6217248459959</x:v>
      </x:c>
      <x:c r="Z3670" s="9" t="n">
        <x:f>IF(ISNUMBER(U3670),S3670*(U3670-T3670),"n.a.")</x:f>
        <x:v>-3.2421792607802766</x:v>
      </x:c>
      <x:c r="AA3670" s="9" t="n">
        <x:f>IF(ISNUMBER(U3670),Y3670,0)</x:f>
        <x:v>160.6217248459959</x:v>
      </x:c>
      <x:c r="AB3670" s="7" t="n">
        <x:f>MAX(0,L3670-SUM(F3670:K3670))</x:f>
        <x:v>0</x:v>
      </x:c>
    </x:row>
    <x:row r="3671" ht="22" customHeight="1">
      <x:c r="A3671" s="18" t="n">
        <x:f>Summary!F$41</x:f>
        <x:v>46419</x:v>
      </x:c>
      <x:c r="B3671" s="2" t="str">
        <x:f>'Inventory detail'!A293</x:f>
        <x:v>WIRE</x:v>
      </x:c>
      <x:c r="C3671" s="2" t="str">
        <x:f>'Inventory detail'!B293</x:f>
        <x:v>10</x:v>
      </x:c>
      <x:c r="D3671" s="2" t="str">
        <x:f>'Inventory detail'!C293</x:f>
        <x:v>DL078GOLD</x:v>
      </x:c>
      <x:c r="E3671" s="10" t="n">
        <x:f>A2545</x:f>
        <x:v>46388</x:v>
      </x:c>
      <x:c r="F3671" s="7" t="n">
        <x:f>O2545</x:f>
        <x:v>18647.227926078027</x:v>
      </x:c>
      <x:c r="G3671" s="7" t="n">
        <x:f>Q2545</x:f>
        <x:v>0</x:v>
      </x:c>
      <x:c r="H3671" s="7" t="n">
        <x:f>R2545</x:f>
        <x:v>0</x:v>
      </x:c>
      <x:c r="I3671" s="7" t="n">
        <x:f>SUMIFS('PO detail'!$W$1966:$W$1967,'PO detail'!$V$1966:$V$1967,"&gt;="&amp;E3671,'PO detail'!$V$1966:$V$1967,"&lt;"&amp;A3671)</x:f>
        <x:v>0</x:v>
      </x:c>
      <x:c r="J3671" s="7" t="n">
        <x:f>SUMIFS('PO detail'!$X$1966:$X$1967,'PO detail'!$V$1966:$V$1967,"&gt;="&amp;E3671,'PO detail'!$V$1966:$V$1967,"&lt;"&amp;A3671)</x:f>
        <x:v>0</x:v>
      </x:c>
      <x:c r="K3671" s="7" t="n">
        <x:f>SUMIFS('PO detail'!$Y$1966:$Y$1967,'PO detail'!$V$1966:$V$1967,"&gt;="&amp;E3671,'PO detail'!$V$1966:$V$1967,"&lt;"&amp;A3671)</x:f>
        <x:v>0</x:v>
      </x:c>
      <x:c r="L3671" s="7" t="n">
        <x:f>'Inventory detail'!F293*Summary!$K$5*(A3671-E3671)/Summary!$K$6</x:f>
        <x:v>687.4743326488706</x:v>
      </x:c>
      <x:c r="M3671" s="7" t="n">
        <x:f>MAX(0,H3671-L3671)</x:f>
        <x:v>0</x:v>
      </x:c>
      <x:c r="N3671" s="7" t="n">
        <x:f>MAX(0,L3671-H3671)</x:f>
        <x:v>687.4743326488706</x:v>
      </x:c>
      <x:c r="O3671" s="7" t="n">
        <x:f>MAX(0,F3671+I3671-N3671)</x:f>
        <x:v>17959.753593429155</x:v>
      </x:c>
      <x:c r="P3671" s="7" t="n">
        <x:f>MAX(0,N3671-F3671-I3671)</x:f>
        <x:v>0</x:v>
      </x:c>
      <x:c r="Q3671" s="7" t="n">
        <x:f>MAX(0,G3671+J3671-P3671)</x:f>
        <x:v>0</x:v>
      </x:c>
      <x:c r="R3671" s="7" t="n">
        <x:f>M3671+MAX(0,K3671-MAX(0,P3671-G3671-J3671))</x:f>
        <x:v>0</x:v>
      </x:c>
      <x:c r="S3671" s="7" t="n">
        <x:f>SUM(O3671,Q3671,R3671)</x:f>
        <x:v>17959.753593429155</x:v>
      </x:c>
      <x:c r="T3671" s="14" t="n">
        <x:f>'Inventory detail'!T293</x:f>
        <x:v>0.16329999999999997</x:v>
      </x:c>
      <x:c r="U3671" s="14" t="n">
        <x:f>'Inventory detail'!U293</x:f>
        <x:v>0.16329999999999997</x:v>
      </x:c>
      <x:c r="V3671" s="9" t="n">
        <x:f>O3671*T3671</x:f>
        <x:v>2932.8277618069806</x:v>
      </x:c>
      <x:c r="W3671" s="9" t="n">
        <x:f>Q3671*T3671</x:f>
        <x:v>0</x:v>
      </x:c>
      <x:c r="X3671" s="9" t="n">
        <x:f>R3671*T3671</x:f>
        <x:v>0</x:v>
      </x:c>
      <x:c r="Y3671" s="9" t="n">
        <x:f>S3671*T3671</x:f>
        <x:v>2932.8277618069806</x:v>
      </x:c>
      <x:c r="Z3671" s="9" t="n">
        <x:f>IF(ISNUMBER(U3671),S3671*(U3671-T3671),"n.a.")</x:f>
        <x:v>0</x:v>
      </x:c>
      <x:c r="AA3671" s="9" t="n">
        <x:f>IF(ISNUMBER(U3671),Y3671,0)</x:f>
        <x:v>2932.8277618069806</x:v>
      </x:c>
      <x:c r="AB3671" s="7" t="n">
        <x:f>MAX(0,L3671-SUM(F3671:K3671))</x:f>
        <x:v>0</x:v>
      </x:c>
    </x:row>
    <x:row r="3672" ht="22" customHeight="1">
      <x:c r="A3672" s="18" t="n">
        <x:f>Summary!F$41</x:f>
        <x:v>46419</x:v>
      </x:c>
      <x:c r="B3672" s="2" t="str">
        <x:f>'Inventory detail'!A294</x:f>
        <x:v>COIL</x:v>
      </x:c>
      <x:c r="C3672" s="2" t="str">
        <x:f>'Inventory detail'!B294</x:f>
        <x:v>10</x:v>
      </x:c>
      <x:c r="D3672" s="2" t="str">
        <x:f>'Inventory detail'!C294</x:f>
        <x:v>14NAV12-4</x:v>
      </x:c>
      <x:c r="E3672" s="10" t="n">
        <x:f>A2546</x:f>
        <x:v>46388</x:v>
      </x:c>
      <x:c r="F3672" s="7" t="n">
        <x:f>O2546</x:f>
        <x:v>2060.155071868583</x:v>
      </x:c>
      <x:c r="G3672" s="7" t="n">
        <x:f>Q2546</x:f>
        <x:v>0</x:v>
      </x:c>
      <x:c r="H3672" s="7" t="n">
        <x:f>R2546</x:f>
        <x:v>0</x:v>
      </x:c>
      <x:c r="I3672" s="7" t="n">
        <x:f>SUMIFS('PO detail'!$W$183:$W$184,'PO detail'!$V$183:$V$184,"&gt;="&amp;E3672,'PO detail'!$V$183:$V$184,"&lt;"&amp;A3672)</x:f>
        <x:v>0</x:v>
      </x:c>
      <x:c r="J3672" s="7" t="n">
        <x:f>SUMIFS('PO detail'!$X$183:$X$184,'PO detail'!$V$183:$V$184,"&gt;="&amp;E3672,'PO detail'!$V$183:$V$184,"&lt;"&amp;A3672)</x:f>
        <x:v>0</x:v>
      </x:c>
      <x:c r="K3672" s="7" t="n">
        <x:f>SUMIFS('PO detail'!$Y$183:$Y$184,'PO detail'!$V$183:$V$184,"&gt;="&amp;E3672,'PO detail'!$V$183:$V$184,"&lt;"&amp;A3672)</x:f>
        <x:v>0</x:v>
      </x:c>
      <x:c r="L3672" s="7" t="n">
        <x:f>'Inventory detail'!F294*Summary!$K$5*(A3672-E3672)/Summary!$K$6</x:f>
        <x:v>678.9903901437372</x:v>
      </x:c>
      <x:c r="M3672" s="7" t="n">
        <x:f>MAX(0,H3672-L3672)</x:f>
        <x:v>0</x:v>
      </x:c>
      <x:c r="N3672" s="7" t="n">
        <x:f>MAX(0,L3672-H3672)</x:f>
        <x:v>678.9903901437372</x:v>
      </x:c>
      <x:c r="O3672" s="7" t="n">
        <x:f>MAX(0,F3672+I3672-N3672)</x:f>
        <x:v>1381.1646817248459</x:v>
      </x:c>
      <x:c r="P3672" s="7" t="n">
        <x:f>MAX(0,N3672-F3672-I3672)</x:f>
        <x:v>0</x:v>
      </x:c>
      <x:c r="Q3672" s="7" t="n">
        <x:f>MAX(0,G3672+J3672-P3672)</x:f>
        <x:v>0</x:v>
      </x:c>
      <x:c r="R3672" s="7" t="n">
        <x:f>M3672+MAX(0,K3672-MAX(0,P3672-G3672-J3672))</x:f>
        <x:v>0</x:v>
      </x:c>
      <x:c r="S3672" s="7" t="n">
        <x:f>SUM(O3672,Q3672,R3672)</x:f>
        <x:v>1381.1646817248459</x:v>
      </x:c>
      <x:c r="T3672" s="14" t="n">
        <x:f>'Inventory detail'!T294</x:f>
        <x:v>0.09179999999999999</x:v>
      </x:c>
      <x:c r="U3672" s="14" t="n">
        <x:f>'Inventory detail'!U294</x:f>
        <x:v>0.089947</x:v>
      </x:c>
      <x:c r="V3672" s="9" t="n">
        <x:f>O3672*T3672</x:f>
        <x:v>126.79091778234084</x:v>
      </x:c>
      <x:c r="W3672" s="9" t="n">
        <x:f>Q3672*T3672</x:f>
        <x:v>0</x:v>
      </x:c>
      <x:c r="X3672" s="9" t="n">
        <x:f>R3672*T3672</x:f>
        <x:v>0</x:v>
      </x:c>
      <x:c r="Y3672" s="9" t="n">
        <x:f>S3672*T3672</x:f>
        <x:v>126.79091778234084</x:v>
      </x:c>
      <x:c r="Z3672" s="9" t="n">
        <x:f>IF(ISNUMBER(U3672),S3672*(U3672-T3672),"n.a.")</x:f>
        <x:v>-2.5592981552361307</x:v>
      </x:c>
      <x:c r="AA3672" s="9" t="n">
        <x:f>IF(ISNUMBER(U3672),Y3672,0)</x:f>
        <x:v>126.79091778234084</x:v>
      </x:c>
      <x:c r="AB3672" s="7" t="n">
        <x:f>MAX(0,L3672-SUM(F3672:K3672))</x:f>
        <x:v>0</x:v>
      </x:c>
    </x:row>
    <x:row r="3673" ht="22" customHeight="1">
      <x:c r="A3673" s="18" t="n">
        <x:f>Summary!F$41</x:f>
        <x:v>46419</x:v>
      </x:c>
      <x:c r="B3673" s="2" t="str">
        <x:f>'Inventory detail'!A295</x:f>
        <x:v>COIL</x:v>
      </x:c>
      <x:c r="C3673" s="2" t="str">
        <x:f>'Inventory detail'!B295</x:f>
        <x:v>10</x:v>
      </x:c>
      <x:c r="D3673" s="2" t="str">
        <x:f>'Inventory detail'!C295</x:f>
        <x:v>18CLR12-4</x:v>
      </x:c>
      <x:c r="E3673" s="10" t="n">
        <x:f>A2547</x:f>
        <x:v>46388</x:v>
      </x:c>
      <x:c r="F3673" s="7" t="n">
        <x:f>O2547</x:f>
        <x:v>1760.1550718685828</x:v>
      </x:c>
      <x:c r="G3673" s="7" t="n">
        <x:f>Q2547</x:f>
        <x:v>0</x:v>
      </x:c>
      <x:c r="H3673" s="7" t="n">
        <x:f>R2547</x:f>
        <x:v>0</x:v>
      </x:c>
      <x:c r="I3673" s="7" t="n">
        <x:f>SUMIFS('PO detail'!$W$256:$W$259,'PO detail'!$V$256:$V$259,"&gt;="&amp;E3673,'PO detail'!$V$256:$V$259,"&lt;"&amp;A3673)</x:f>
        <x:v>0</x:v>
      </x:c>
      <x:c r="J3673" s="7" t="n">
        <x:f>SUMIFS('PO detail'!$X$256:$X$259,'PO detail'!$V$256:$V$259,"&gt;="&amp;E3673,'PO detail'!$V$256:$V$259,"&lt;"&amp;A3673)</x:f>
        <x:v>0</x:v>
      </x:c>
      <x:c r="K3673" s="7" t="n">
        <x:f>SUMIFS('PO detail'!$Y$256:$Y$259,'PO detail'!$V$256:$V$259,"&gt;="&amp;E3673,'PO detail'!$V$256:$V$259,"&lt;"&amp;A3673)</x:f>
        <x:v>0</x:v>
      </x:c>
      <x:c r="L3673" s="7" t="n">
        <x:f>'Inventory detail'!F295*Summary!$K$5*(A3673-E3673)/Summary!$K$6</x:f>
        <x:v>678.9903901437372</x:v>
      </x:c>
      <x:c r="M3673" s="7" t="n">
        <x:f>MAX(0,H3673-L3673)</x:f>
        <x:v>0</x:v>
      </x:c>
      <x:c r="N3673" s="7" t="n">
        <x:f>MAX(0,L3673-H3673)</x:f>
        <x:v>678.9903901437372</x:v>
      </x:c>
      <x:c r="O3673" s="7" t="n">
        <x:f>MAX(0,F3673+I3673-N3673)</x:f>
        <x:v>1081.1646817248457</x:v>
      </x:c>
      <x:c r="P3673" s="7" t="n">
        <x:f>MAX(0,N3673-F3673-I3673)</x:f>
        <x:v>0</x:v>
      </x:c>
      <x:c r="Q3673" s="7" t="n">
        <x:f>MAX(0,G3673+J3673-P3673)</x:f>
        <x:v>0</x:v>
      </x:c>
      <x:c r="R3673" s="7" t="n">
        <x:f>M3673+MAX(0,K3673-MAX(0,P3673-G3673-J3673))</x:f>
        <x:v>0</x:v>
      </x:c>
      <x:c r="S3673" s="7" t="n">
        <x:f>SUM(O3673,Q3673,R3673)</x:f>
        <x:v>1081.1646817248457</x:v>
      </x:c>
      <x:c r="T3673" s="14" t="n">
        <x:f>'Inventory detail'!T295</x:f>
        <x:v>0.1448</x:v>
      </x:c>
      <x:c r="U3673" s="14" t="n">
        <x:f>'Inventory detail'!U295</x:f>
        <x:v>0.141882</x:v>
      </x:c>
      <x:c r="V3673" s="9" t="n">
        <x:f>O3673*T3673</x:f>
        <x:v>156.55264591375766</x:v>
      </x:c>
      <x:c r="W3673" s="9" t="n">
        <x:f>Q3673*T3673</x:f>
        <x:v>0</x:v>
      </x:c>
      <x:c r="X3673" s="9" t="n">
        <x:f>R3673*T3673</x:f>
        <x:v>0</x:v>
      </x:c>
      <x:c r="Y3673" s="9" t="n">
        <x:f>S3673*T3673</x:f>
        <x:v>156.55264591375766</x:v>
      </x:c>
      <x:c r="Z3673" s="9" t="n">
        <x:f>IF(ISNUMBER(U3673),S3673*(U3673-T3673),"n.a.")</x:f>
        <x:v>-3.154838541273104</x:v>
      </x:c>
      <x:c r="AA3673" s="9" t="n">
        <x:f>IF(ISNUMBER(U3673),Y3673,0)</x:f>
        <x:v>156.55264591375766</x:v>
      </x:c>
      <x:c r="AB3673" s="7" t="n">
        <x:f>MAX(0,L3673-SUM(F3673:K3673))</x:f>
        <x:v>0</x:v>
      </x:c>
    </x:row>
    <x:row r="3674" ht="22" customHeight="1">
      <x:c r="A3674" s="18" t="n">
        <x:f>Summary!F$41</x:f>
        <x:v>46419</x:v>
      </x:c>
      <x:c r="B3674" s="2" t="str">
        <x:f>'Inventory detail'!A296</x:f>
        <x:v>WIRE</x:v>
      </x:c>
      <x:c r="C3674" s="2" t="str">
        <x:f>'Inventory detail'!B296</x:f>
        <x:v>60</x:v>
      </x:c>
      <x:c r="D3674" s="2" t="str">
        <x:f>'Inventory detail'!C296</x:f>
        <x:v>DL516GOLD</x:v>
      </x:c>
      <x:c r="E3674" s="10" t="n">
        <x:f>A2548</x:f>
        <x:v>46388</x:v>
      </x:c>
      <x:c r="F3674" s="7" t="n">
        <x:f>O2548</x:f>
        <x:v>0</x:v>
      </x:c>
      <x:c r="G3674" s="7" t="n">
        <x:f>Q2548</x:f>
        <x:v>0</x:v>
      </x:c>
      <x:c r="H3674" s="7" t="n">
        <x:f>R2548</x:f>
        <x:v>0</x:v>
      </x:c>
      <x:c r="I3674" s="7" t="n">
        <x:f>0</x:f>
        <x:v>0</x:v>
      </x:c>
      <x:c r="J3674" s="7" t="n">
        <x:f>0</x:f>
        <x:v>0</x:v>
      </x:c>
      <x:c r="K3674" s="7" t="n">
        <x:f>0</x:f>
        <x:v>0</x:v>
      </x:c>
      <x:c r="L3674" s="7" t="n">
        <x:f>'Inventory detail'!F296*Summary!$K$5*(A3674-E3674)/Summary!$K$6</x:f>
        <x:v>678.9903901437372</x:v>
      </x:c>
      <x:c r="M3674" s="7" t="n">
        <x:f>MAX(0,H3674-L3674)</x:f>
        <x:v>0</x:v>
      </x:c>
      <x:c r="N3674" s="7" t="n">
        <x:f>MAX(0,L3674-H3674)</x:f>
        <x:v>678.9903901437372</x:v>
      </x:c>
      <x:c r="O3674" s="7" t="n">
        <x:f>MAX(0,F3674+I3674-N3674)</x:f>
        <x:v>0</x:v>
      </x:c>
      <x:c r="P3674" s="7" t="n">
        <x:f>MAX(0,N3674-F3674-I3674)</x:f>
        <x:v>678.9903901437372</x:v>
      </x:c>
      <x:c r="Q3674" s="7" t="n">
        <x:f>MAX(0,G3674+J3674-P3674)</x:f>
        <x:v>0</x:v>
      </x:c>
      <x:c r="R3674" s="7" t="n">
        <x:f>M3674+MAX(0,K3674-MAX(0,P3674-G3674-J3674))</x:f>
        <x:v>0</x:v>
      </x:c>
      <x:c r="S3674" s="7" t="n">
        <x:f>SUM(O3674,Q3674,R3674)</x:f>
        <x:v>0</x:v>
      </x:c>
      <x:c r="T3674" s="14" t="n">
        <x:f>'Inventory detail'!T296</x:f>
        <x:v>0.0475</x:v>
      </x:c>
      <x:c r="U3674" s="14" t="n">
        <x:f>'Inventory detail'!U296</x:f>
        <x:v>0.0475</x:v>
      </x:c>
      <x:c r="V3674" s="9" t="n">
        <x:f>O3674*T3674</x:f>
        <x:v>0</x:v>
      </x:c>
      <x:c r="W3674" s="9" t="n">
        <x:f>Q3674*T3674</x:f>
        <x:v>0</x:v>
      </x:c>
      <x:c r="X3674" s="9" t="n">
        <x:f>R3674*T3674</x:f>
        <x:v>0</x:v>
      </x:c>
      <x:c r="Y3674" s="9" t="n">
        <x:f>S3674*T3674</x:f>
        <x:v>0</x:v>
      </x:c>
      <x:c r="Z3674" s="9" t="n">
        <x:f>IF(ISNUMBER(U3674),S3674*(U3674-T3674),"n.a.")</x:f>
        <x:v>0</x:v>
      </x:c>
      <x:c r="AA3674" s="9" t="n">
        <x:f>IF(ISNUMBER(U3674),Y3674,0)</x:f>
        <x:v>0</x:v>
      </x:c>
      <x:c r="AB3674" s="7" t="n">
        <x:f>MAX(0,L3674-SUM(F3674:K3674))</x:f>
        <x:v>678.9903901437372</x:v>
      </x:c>
    </x:row>
    <x:row r="3675" ht="22" customHeight="1">
      <x:c r="A3675" s="18" t="n">
        <x:f>Summary!F$41</x:f>
        <x:v>46419</x:v>
      </x:c>
      <x:c r="B3675" s="2" t="str">
        <x:f>'Inventory detail'!A297</x:f>
        <x:v>COIL</x:v>
      </x:c>
      <x:c r="C3675" s="2" t="str">
        <x:f>'Inventory detail'!B297</x:f>
        <x:v>30</x:v>
      </x:c>
      <x:c r="D3675" s="2" t="str">
        <x:f>'Inventory detail'!C297</x:f>
        <x:v>38BLK12-4</x:v>
      </x:c>
      <x:c r="E3675" s="10" t="n">
        <x:f>A2549</x:f>
        <x:v>46388</x:v>
      </x:c>
      <x:c r="F3675" s="7" t="n">
        <x:f>O2549</x:f>
        <x:v>1806.1601642710475</x:v>
      </x:c>
      <x:c r="G3675" s="7" t="n">
        <x:f>Q2549</x:f>
        <x:v>0</x:v>
      </x:c>
      <x:c r="H3675" s="7" t="n">
        <x:f>R2549</x:f>
        <x:v>0</x:v>
      </x:c>
      <x:c r="I3675" s="7" t="n">
        <x:f>SUMIFS('PO detail'!$W$905:$W$910,'PO detail'!$V$905:$V$910,"&gt;="&amp;E3675,'PO detail'!$V$905:$V$910,"&lt;"&amp;A3675)</x:f>
        <x:v>0</x:v>
      </x:c>
      <x:c r="J3675" s="7" t="n">
        <x:f>SUMIFS('PO detail'!$X$905:$X$910,'PO detail'!$V$905:$V$910,"&gt;="&amp;E3675,'PO detail'!$V$905:$V$910,"&lt;"&amp;A3675)</x:f>
        <x:v>0</x:v>
      </x:c>
      <x:c r="K3675" s="7" t="n">
        <x:f>SUMIFS('PO detail'!$Y$905:$Y$910,'PO detail'!$V$905:$V$910,"&gt;="&amp;E3675,'PO detail'!$V$905:$V$910,"&lt;"&amp;A3675)</x:f>
        <x:v>0</x:v>
      </x:c>
      <x:c r="L3675" s="7" t="n">
        <x:f>'Inventory detail'!F297*Summary!$K$5*(A3675-E3675)/Summary!$K$6</x:f>
        <x:v>662.012320328542</x:v>
      </x:c>
      <x:c r="M3675" s="7" t="n">
        <x:f>MAX(0,H3675-L3675)</x:f>
        <x:v>0</x:v>
      </x:c>
      <x:c r="N3675" s="7" t="n">
        <x:f>MAX(0,L3675-H3675)</x:f>
        <x:v>662.012320328542</x:v>
      </x:c>
      <x:c r="O3675" s="7" t="n">
        <x:f>MAX(0,F3675+I3675-N3675)</x:f>
        <x:v>1144.1478439425055</x:v>
      </x:c>
      <x:c r="P3675" s="7" t="n">
        <x:f>MAX(0,N3675-F3675-I3675)</x:f>
        <x:v>0</x:v>
      </x:c>
      <x:c r="Q3675" s="7" t="n">
        <x:f>MAX(0,G3675+J3675-P3675)</x:f>
        <x:v>0</x:v>
      </x:c>
      <x:c r="R3675" s="7" t="n">
        <x:f>M3675+MAX(0,K3675-MAX(0,P3675-G3675-J3675))</x:f>
        <x:v>0</x:v>
      </x:c>
      <x:c r="S3675" s="7" t="n">
        <x:f>SUM(O3675,Q3675,R3675)</x:f>
        <x:v>1144.1478439425055</x:v>
      </x:c>
      <x:c r="T3675" s="14" t="n">
        <x:f>'Inventory detail'!T297</x:f>
        <x:v>0.2779</x:v>
      </x:c>
      <x:c r="U3675" s="14" t="n">
        <x:f>'Inventory detail'!U297</x:f>
        <x:v>0.272272</x:v>
      </x:c>
      <x:c r="V3675" s="9" t="n">
        <x:f>O3675*T3675</x:f>
        <x:v>317.95868583162223</x:v>
      </x:c>
      <x:c r="W3675" s="9" t="n">
        <x:f>Q3675*T3675</x:f>
        <x:v>0</x:v>
      </x:c>
      <x:c r="X3675" s="9" t="n">
        <x:f>R3675*T3675</x:f>
        <x:v>0</x:v>
      </x:c>
      <x:c r="Y3675" s="9" t="n">
        <x:f>S3675*T3675</x:f>
        <x:v>317.95868583162223</x:v>
      </x:c>
      <x:c r="Z3675" s="9" t="n">
        <x:f>IF(ISNUMBER(U3675),S3675*(U3675-T3675),"n.a.")</x:f>
        <x:v>-6.439264065708382</x:v>
      </x:c>
      <x:c r="AA3675" s="9" t="n">
        <x:f>IF(ISNUMBER(U3675),Y3675,0)</x:f>
        <x:v>317.95868583162223</x:v>
      </x:c>
      <x:c r="AB3675" s="7" t="n">
        <x:f>MAX(0,L3675-SUM(F3675:K3675))</x:f>
        <x:v>0</x:v>
      </x:c>
    </x:row>
    <x:row r="3676" ht="22" customHeight="1">
      <x:c r="A3676" s="18" t="n">
        <x:f>Summary!F$41</x:f>
        <x:v>46419</x:v>
      </x:c>
      <x:c r="B3676" s="2" t="str">
        <x:f>'Inventory detail'!A298</x:f>
        <x:v>WIRE</x:v>
      </x:c>
      <x:c r="C3676" s="2" t="str">
        <x:f>'Inventory detail'!B298</x:f>
        <x:v>60</x:v>
      </x:c>
      <x:c r="D3676" s="2" t="str">
        <x:f>'Inventory detail'!C298</x:f>
        <x:v>DL058WHT</x:v>
      </x:c>
      <x:c r="E3676" s="10" t="n">
        <x:f>A2550</x:f>
        <x:v>46388</x:v>
      </x:c>
      <x:c r="F3676" s="7" t="n">
        <x:f>O2550</x:f>
        <x:v>0</x:v>
      </x:c>
      <x:c r="G3676" s="7" t="n">
        <x:f>Q2550</x:f>
        <x:v>0</x:v>
      </x:c>
      <x:c r="H3676" s="7" t="n">
        <x:f>R2550</x:f>
        <x:v>3656.1601642710475</x:v>
      </x:c>
      <x:c r="I3676" s="7" t="n">
        <x:f>0</x:f>
        <x:v>0</x:v>
      </x:c>
      <x:c r="J3676" s="7" t="n">
        <x:f>0</x:f>
        <x:v>0</x:v>
      </x:c>
      <x:c r="K3676" s="7" t="n">
        <x:f>0</x:f>
        <x:v>0</x:v>
      </x:c>
      <x:c r="L3676" s="7" t="n">
        <x:f>'Inventory detail'!F298*Summary!$K$5*(A3676-E3676)/Summary!$K$6</x:f>
        <x:v>662.012320328542</x:v>
      </x:c>
      <x:c r="M3676" s="7" t="n">
        <x:f>MAX(0,H3676-L3676)</x:f>
        <x:v>2994.1478439425055</x:v>
      </x:c>
      <x:c r="N3676" s="7" t="n">
        <x:f>MAX(0,L3676-H3676)</x:f>
        <x:v>0</x:v>
      </x:c>
      <x:c r="O3676" s="7" t="n">
        <x:f>MAX(0,F3676+I3676-N3676)</x:f>
        <x:v>0</x:v>
      </x:c>
      <x:c r="P3676" s="7" t="n">
        <x:f>MAX(0,N3676-F3676-I3676)</x:f>
        <x:v>0</x:v>
      </x:c>
      <x:c r="Q3676" s="7" t="n">
        <x:f>MAX(0,G3676+J3676-P3676)</x:f>
        <x:v>0</x:v>
      </x:c>
      <x:c r="R3676" s="7" t="n">
        <x:f>M3676+MAX(0,K3676-MAX(0,P3676-G3676-J3676))</x:f>
        <x:v>2994.1478439425055</x:v>
      </x:c>
      <x:c r="S3676" s="7" t="n">
        <x:f>SUM(O3676,Q3676,R3676)</x:f>
        <x:v>2994.1478439425055</x:v>
      </x:c>
      <x:c r="T3676" s="14" t="n">
        <x:f>'Inventory detail'!T298</x:f>
        <x:v>0.1082</x:v>
      </x:c>
      <x:c r="U3676" s="14" t="n">
        <x:f>'Inventory detail'!U298</x:f>
        <x:v>0.1082</x:v>
      </x:c>
      <x:c r="V3676" s="9" t="n">
        <x:f>O3676*T3676</x:f>
        <x:v>0</x:v>
      </x:c>
      <x:c r="W3676" s="9" t="n">
        <x:f>Q3676*T3676</x:f>
        <x:v>0</x:v>
      </x:c>
      <x:c r="X3676" s="9" t="n">
        <x:f>R3676*T3676</x:f>
        <x:v>323.9667967145791</x:v>
      </x:c>
      <x:c r="Y3676" s="9" t="n">
        <x:f>S3676*T3676</x:f>
        <x:v>323.9667967145791</x:v>
      </x:c>
      <x:c r="Z3676" s="9" t="n">
        <x:f>IF(ISNUMBER(U3676),S3676*(U3676-T3676),"n.a.")</x:f>
        <x:v>0</x:v>
      </x:c>
      <x:c r="AA3676" s="9" t="n">
        <x:f>IF(ISNUMBER(U3676),Y3676,0)</x:f>
        <x:v>323.9667967145791</x:v>
      </x:c>
      <x:c r="AB3676" s="7" t="n">
        <x:f>MAX(0,L3676-SUM(F3676:K3676))</x:f>
        <x:v>0</x:v>
      </x:c>
    </x:row>
    <x:row r="3677" ht="22" customHeight="1">
      <x:c r="A3677" s="18" t="n">
        <x:f>Summary!F$41</x:f>
        <x:v>46419</x:v>
      </x:c>
      <x:c r="B3677" s="2" t="str">
        <x:f>'Inventory detail'!A299</x:f>
        <x:v>COIL</x:v>
      </x:c>
      <x:c r="C3677" s="2" t="str">
        <x:f>'Inventory detail'!B299</x:f>
        <x:v>60</x:v>
      </x:c>
      <x:c r="D3677" s="2" t="str">
        <x:f>'Inventory detail'!C299</x:f>
        <x:v>14NAV12-4</x:v>
      </x:c>
      <x:c r="E3677" s="10" t="n">
        <x:f>A2551</x:f>
        <x:v>46388</x:v>
      </x:c>
      <x:c r="F3677" s="7" t="n">
        <x:f>O2551</x:f>
        <x:v>1029.1489117043122</x:v>
      </x:c>
      <x:c r="G3677" s="7" t="n">
        <x:f>Q2551</x:f>
        <x:v>0</x:v>
      </x:c>
      <x:c r="H3677" s="7" t="n">
        <x:f>R2551</x:f>
        <x:v>0</x:v>
      </x:c>
      <x:c r="I3677" s="7" t="n">
        <x:f>SUMIFS('PO detail'!$W$1126:$W$1129,'PO detail'!$V$1126:$V$1129,"&gt;="&amp;E3677,'PO detail'!$V$1126:$V$1129,"&lt;"&amp;A3677)</x:f>
        <x:v>0</x:v>
      </x:c>
      <x:c r="J3677" s="7" t="n">
        <x:f>SUMIFS('PO detail'!$X$1126:$X$1129,'PO detail'!$V$1126:$V$1129,"&gt;="&amp;E3677,'PO detail'!$V$1126:$V$1129,"&lt;"&amp;A3677)</x:f>
        <x:v>0</x:v>
      </x:c>
      <x:c r="K3677" s="7" t="n">
        <x:f>SUMIFS('PO detail'!$Y$1126:$Y$1129,'PO detail'!$V$1126:$V$1129,"&gt;="&amp;E3677,'PO detail'!$V$1126:$V$1129,"&lt;"&amp;A3677)</x:f>
        <x:v>0</x:v>
      </x:c>
      <x:c r="L3677" s="7" t="n">
        <x:f>'Inventory detail'!F299*Summary!$K$5*(A3677-E3677)/Summary!$K$6</x:f>
        <x:v>653.5283778234086</x:v>
      </x:c>
      <x:c r="M3677" s="7" t="n">
        <x:f>MAX(0,H3677-L3677)</x:f>
        <x:v>0</x:v>
      </x:c>
      <x:c r="N3677" s="7" t="n">
        <x:f>MAX(0,L3677-H3677)</x:f>
        <x:v>653.5283778234086</x:v>
      </x:c>
      <x:c r="O3677" s="7" t="n">
        <x:f>MAX(0,F3677+I3677-N3677)</x:f>
        <x:v>375.6205338809036</x:v>
      </x:c>
      <x:c r="P3677" s="7" t="n">
        <x:f>MAX(0,N3677-F3677-I3677)</x:f>
        <x:v>0</x:v>
      </x:c>
      <x:c r="Q3677" s="7" t="n">
        <x:f>MAX(0,G3677+J3677-P3677)</x:f>
        <x:v>0</x:v>
      </x:c>
      <x:c r="R3677" s="7" t="n">
        <x:f>M3677+MAX(0,K3677-MAX(0,P3677-G3677-J3677))</x:f>
        <x:v>0</x:v>
      </x:c>
      <x:c r="S3677" s="7" t="n">
        <x:f>SUM(O3677,Q3677,R3677)</x:f>
        <x:v>375.6205338809036</x:v>
      </x:c>
      <x:c r="T3677" s="14" t="n">
        <x:f>'Inventory detail'!T299</x:f>
        <x:v>0.09179999999999999</x:v>
      </x:c>
      <x:c r="U3677" s="14" t="n">
        <x:f>'Inventory detail'!U299</x:f>
        <x:v>0.089947</x:v>
      </x:c>
      <x:c r="V3677" s="9" t="n">
        <x:f>O3677*T3677</x:f>
        <x:v>34.48196501026695</x:v>
      </x:c>
      <x:c r="W3677" s="9" t="n">
        <x:f>Q3677*T3677</x:f>
        <x:v>0</x:v>
      </x:c>
      <x:c r="X3677" s="9" t="n">
        <x:f>R3677*T3677</x:f>
        <x:v>0</x:v>
      </x:c>
      <x:c r="Y3677" s="9" t="n">
        <x:f>S3677*T3677</x:f>
        <x:v>34.48196501026695</x:v>
      </x:c>
      <x:c r="Z3677" s="9" t="n">
        <x:f>IF(ISNUMBER(U3677),S3677*(U3677-T3677),"n.a.")</x:f>
        <x:v>-0.696024849281312</x:v>
      </x:c>
      <x:c r="AA3677" s="9" t="n">
        <x:f>IF(ISNUMBER(U3677),Y3677,0)</x:f>
        <x:v>34.48196501026695</x:v>
      </x:c>
      <x:c r="AB3677" s="7" t="n">
        <x:f>MAX(0,L3677-SUM(F3677:K3677))</x:f>
        <x:v>0</x:v>
      </x:c>
    </x:row>
    <x:row r="3678" ht="22" customHeight="1">
      <x:c r="A3678" s="18" t="n">
        <x:f>Summary!F$41</x:f>
        <x:v>46419</x:v>
      </x:c>
      <x:c r="B3678" s="2" t="str">
        <x:f>'Inventory detail'!A300</x:f>
        <x:v>POUC</x:v>
      </x:c>
      <x:c r="C3678" s="2" t="str">
        <x:f>'Inventory detail'!B300</x:f>
        <x:v>60</x:v>
      </x:c>
      <x:c r="D3678" s="2" t="str">
        <x:f>'Inventory detail'!C300</x:f>
        <x:v>BUS10</x:v>
      </x:c>
      <x:c r="E3678" s="10" t="n">
        <x:f>A2552</x:f>
        <x:v>46388</x:v>
      </x:c>
      <x:c r="F3678" s="7" t="n">
        <x:f>O2552</x:f>
        <x:v>5000</x:v>
      </x:c>
      <x:c r="G3678" s="7" t="n">
        <x:f>Q2552</x:f>
        <x:v>0</x:v>
      </x:c>
      <x:c r="H3678" s="7" t="n">
        <x:f>R2552</x:f>
        <x:v>3229.148911704312</x:v>
      </x:c>
      <x:c r="I3678" s="7" t="n">
        <x:f>SUMIFS('PO detail'!$W$1727:$W$1727,'PO detail'!$V$1727:$V$1727,"&gt;="&amp;E3678,'PO detail'!$V$1727:$V$1727,"&lt;"&amp;A3678)</x:f>
        <x:v>0</x:v>
      </x:c>
      <x:c r="J3678" s="7" t="n">
        <x:f>SUMIFS('PO detail'!$X$1727:$X$1727,'PO detail'!$V$1727:$V$1727,"&gt;="&amp;E3678,'PO detail'!$V$1727:$V$1727,"&lt;"&amp;A3678)</x:f>
        <x:v>0</x:v>
      </x:c>
      <x:c r="K3678" s="7" t="n">
        <x:f>SUMIFS('PO detail'!$Y$1727:$Y$1727,'PO detail'!$V$1727:$V$1727,"&gt;="&amp;E3678,'PO detail'!$V$1727:$V$1727,"&lt;"&amp;A3678)</x:f>
        <x:v>0</x:v>
      </x:c>
      <x:c r="L3678" s="7" t="n">
        <x:f>'Inventory detail'!F300*Summary!$K$5*(A3678-E3678)/Summary!$K$6</x:f>
        <x:v>653.5283778234086</x:v>
      </x:c>
      <x:c r="M3678" s="7" t="n">
        <x:f>MAX(0,H3678-L3678)</x:f>
        <x:v>2575.620533880903</x:v>
      </x:c>
      <x:c r="N3678" s="7" t="n">
        <x:f>MAX(0,L3678-H3678)</x:f>
        <x:v>0</x:v>
      </x:c>
      <x:c r="O3678" s="7" t="n">
        <x:f>MAX(0,F3678+I3678-N3678)</x:f>
        <x:v>5000</x:v>
      </x:c>
      <x:c r="P3678" s="7" t="n">
        <x:f>MAX(0,N3678-F3678-I3678)</x:f>
        <x:v>0</x:v>
      </x:c>
      <x:c r="Q3678" s="7" t="n">
        <x:f>MAX(0,G3678+J3678-P3678)</x:f>
        <x:v>0</x:v>
      </x:c>
      <x:c r="R3678" s="7" t="n">
        <x:f>M3678+MAX(0,K3678-MAX(0,P3678-G3678-J3678))</x:f>
        <x:v>2575.620533880903</x:v>
      </x:c>
      <x:c r="S3678" s="7" t="n">
        <x:f>SUM(O3678,Q3678,R3678)</x:f>
        <x:v>7575.620533880903</x:v>
      </x:c>
      <x:c r="T3678" s="14" t="n">
        <x:f>'Inventory detail'!T300</x:f>
        <x:v>0.0132</x:v>
      </x:c>
      <x:c r="U3678" s="14" t="n">
        <x:f>'Inventory detail'!U300</x:f>
        <x:v>0.014355</x:v>
      </x:c>
      <x:c r="V3678" s="9" t="n">
        <x:f>O3678*T3678</x:f>
        <x:v>66</x:v>
      </x:c>
      <x:c r="W3678" s="9" t="n">
        <x:f>Q3678*T3678</x:f>
        <x:v>0</x:v>
      </x:c>
      <x:c r="X3678" s="9" t="n">
        <x:f>R3678*T3678</x:f>
        <x:v>33.99819104722792</x:v>
      </x:c>
      <x:c r="Y3678" s="9" t="n">
        <x:f>S3678*T3678</x:f>
        <x:v>99.99819104722792</x:v>
      </x:c>
      <x:c r="Z3678" s="9" t="n">
        <x:f>IF(ISNUMBER(U3678),S3678*(U3678-T3678),"n.a.")</x:f>
        <x:v>8.749841716632442</x:v>
      </x:c>
      <x:c r="AA3678" s="9" t="n">
        <x:f>IF(ISNUMBER(U3678),Y3678,0)</x:f>
        <x:v>99.99819104722792</x:v>
      </x:c>
      <x:c r="AB3678" s="7" t="n">
        <x:f>MAX(0,L3678-SUM(F3678:K3678))</x:f>
        <x:v>0</x:v>
      </x:c>
    </x:row>
    <x:row r="3679" ht="22" customHeight="1">
      <x:c r="A3679" s="18" t="n">
        <x:f>Summary!F$41</x:f>
        <x:v>46419</x:v>
      </x:c>
      <x:c r="B3679" s="2" t="str">
        <x:f>'Inventory detail'!A301</x:f>
        <x:v>COIL</x:v>
      </x:c>
      <x:c r="C3679" s="2" t="str">
        <x:f>'Inventory detail'!B301</x:f>
        <x:v>60</x:v>
      </x:c>
      <x:c r="D3679" s="2" t="str">
        <x:f>'Inventory detail'!C301</x:f>
        <x:v>28WHT12-4</x:v>
      </x:c>
      <x:c r="E3679" s="10" t="n">
        <x:f>A2553</x:f>
        <x:v>46388</x:v>
      </x:c>
      <x:c r="F3679" s="7" t="n">
        <x:f>O2553</x:f>
        <x:v>1052.165256673511</x:v>
      </x:c>
      <x:c r="G3679" s="7" t="n">
        <x:f>Q2553</x:f>
        <x:v>0</x:v>
      </x:c>
      <x:c r="H3679" s="7" t="n">
        <x:f>R2553</x:f>
        <x:v>0</x:v>
      </x:c>
      <x:c r="I3679" s="7" t="n">
        <x:f>SUMIFS('PO detail'!$W$1263:$W$1264,'PO detail'!$V$1263:$V$1264,"&gt;="&amp;E3679,'PO detail'!$V$1263:$V$1264,"&lt;"&amp;A3679)</x:f>
        <x:v>0</x:v>
      </x:c>
      <x:c r="J3679" s="7" t="n">
        <x:f>SUMIFS('PO detail'!$X$1263:$X$1264,'PO detail'!$V$1263:$V$1264,"&gt;="&amp;E3679,'PO detail'!$V$1263:$V$1264,"&lt;"&amp;A3679)</x:f>
        <x:v>0</x:v>
      </x:c>
      <x:c r="K3679" s="7" t="n">
        <x:f>SUMIFS('PO detail'!$Y$1263:$Y$1264,'PO detail'!$V$1263:$V$1264,"&gt;="&amp;E3679,'PO detail'!$V$1263:$V$1264,"&lt;"&amp;A3679)</x:f>
        <x:v>0</x:v>
      </x:c>
      <x:c r="L3679" s="7" t="n">
        <x:f>'Inventory detail'!F301*Summary!$K$5*(A3679-E3679)/Summary!$K$6</x:f>
        <x:v>645.034250513347</x:v>
      </x:c>
      <x:c r="M3679" s="7" t="n">
        <x:f>MAX(0,H3679-L3679)</x:f>
        <x:v>0</x:v>
      </x:c>
      <x:c r="N3679" s="7" t="n">
        <x:f>MAX(0,L3679-H3679)</x:f>
        <x:v>645.034250513347</x:v>
      </x:c>
      <x:c r="O3679" s="7" t="n">
        <x:f>MAX(0,F3679+I3679-N3679)</x:f>
        <x:v>407.131006160164</x:v>
      </x:c>
      <x:c r="P3679" s="7" t="n">
        <x:f>MAX(0,N3679-F3679-I3679)</x:f>
        <x:v>0</x:v>
      </x:c>
      <x:c r="Q3679" s="7" t="n">
        <x:f>MAX(0,G3679+J3679-P3679)</x:f>
        <x:v>0</x:v>
      </x:c>
      <x:c r="R3679" s="7" t="n">
        <x:f>M3679+MAX(0,K3679-MAX(0,P3679-G3679-J3679))</x:f>
        <x:v>0</x:v>
      </x:c>
      <x:c r="S3679" s="7" t="n">
        <x:f>SUM(O3679,Q3679,R3679)</x:f>
        <x:v>407.131006160164</x:v>
      </x:c>
      <x:c r="T3679" s="14" t="n">
        <x:f>'Inventory detail'!T301</x:f>
        <x:v>0.2327</x:v>
      </x:c>
      <x:c r="U3679" s="14" t="n">
        <x:f>'Inventory detail'!U301</x:f>
        <x:v>0.22796149999999998</x:v>
      </x:c>
      <x:c r="V3679" s="9" t="n">
        <x:f>O3679*T3679</x:f>
        <x:v>94.73938513347017</x:v>
      </x:c>
      <x:c r="W3679" s="9" t="n">
        <x:f>Q3679*T3679</x:f>
        <x:v>0</x:v>
      </x:c>
      <x:c r="X3679" s="9" t="n">
        <x:f>R3679*T3679</x:f>
        <x:v>0</x:v>
      </x:c>
      <x:c r="Y3679" s="9" t="n">
        <x:f>S3679*T3679</x:f>
        <x:v>94.73938513347017</x:v>
      </x:c>
      <x:c r="Z3679" s="9" t="n">
        <x:f>IF(ISNUMBER(U3679),S3679*(U3679-T3679),"n.a.")</x:f>
        <x:v>-1.92919027268994</x:v>
      </x:c>
      <x:c r="AA3679" s="9" t="n">
        <x:f>IF(ISNUMBER(U3679),Y3679,0)</x:f>
        <x:v>94.73938513347017</x:v>
      </x:c>
      <x:c r="AB3679" s="7" t="n">
        <x:f>MAX(0,L3679-SUM(F3679:K3679))</x:f>
        <x:v>0</x:v>
      </x:c>
    </x:row>
    <x:row r="3680" ht="22" customHeight="1">
      <x:c r="A3680" s="18" t="n">
        <x:f>Summary!F$41</x:f>
        <x:v>46419</x:v>
      </x:c>
      <x:c r="B3680" s="2" t="str">
        <x:f>'Inventory detail'!A302</x:f>
        <x:v>POUC</x:v>
      </x:c>
      <x:c r="C3680" s="2" t="str">
        <x:f>'Inventory detail'!B302</x:f>
        <x:v>60</x:v>
      </x:c>
      <x:c r="D3680" s="2" t="str">
        <x:f>'Inventory detail'!C302</x:f>
        <x:v>SMEN7</x:v>
      </x:c>
      <x:c r="E3680" s="10" t="n">
        <x:f>A2554</x:f>
        <x:v>46388</x:v>
      </x:c>
      <x:c r="F3680" s="7" t="n">
        <x:f>O2554</x:f>
        <x:v>0</x:v>
      </x:c>
      <x:c r="G3680" s="7" t="n">
        <x:f>Q2554</x:f>
        <x:v>1275.154004106776</x:v>
      </x:c>
      <x:c r="H3680" s="7" t="n">
        <x:f>R2554</x:f>
        <x:v>0</x:v>
      </x:c>
      <x:c r="I3680" s="7" t="n">
        <x:f>SUMIFS('PO detail'!$W$1851:$W$1855,'PO detail'!$V$1851:$V$1855,"&gt;="&amp;E3680,'PO detail'!$V$1851:$V$1855,"&lt;"&amp;A3680)</x:f>
        <x:v>0</x:v>
      </x:c>
      <x:c r="J3680" s="7" t="n">
        <x:f>SUMIFS('PO detail'!$X$1851:$X$1855,'PO detail'!$V$1851:$V$1855,"&gt;="&amp;E3680,'PO detail'!$V$1851:$V$1855,"&lt;"&amp;A3680)</x:f>
        <x:v>0</x:v>
      </x:c>
      <x:c r="K3680" s="7" t="n">
        <x:f>SUMIFS('PO detail'!$Y$1851:$Y$1855,'PO detail'!$V$1851:$V$1855,"&gt;="&amp;E3680,'PO detail'!$V$1851:$V$1855,"&lt;"&amp;A3680)</x:f>
        <x:v>0</x:v>
      </x:c>
      <x:c r="L3680" s="7" t="n">
        <x:f>'Inventory detail'!F302*Summary!$K$5*(A3680-E3680)/Summary!$K$6</x:f>
        <x:v>636.5503080082135</x:v>
      </x:c>
      <x:c r="M3680" s="7" t="n">
        <x:f>MAX(0,H3680-L3680)</x:f>
        <x:v>0</x:v>
      </x:c>
      <x:c r="N3680" s="7" t="n">
        <x:f>MAX(0,L3680-H3680)</x:f>
        <x:v>636.5503080082135</x:v>
      </x:c>
      <x:c r="O3680" s="7" t="n">
        <x:f>MAX(0,F3680+I3680-N3680)</x:f>
        <x:v>0</x:v>
      </x:c>
      <x:c r="P3680" s="7" t="n">
        <x:f>MAX(0,N3680-F3680-I3680)</x:f>
        <x:v>636.5503080082135</x:v>
      </x:c>
      <x:c r="Q3680" s="7" t="n">
        <x:f>MAX(0,G3680+J3680-P3680)</x:f>
        <x:v>638.6036960985625</x:v>
      </x:c>
      <x:c r="R3680" s="7" t="n">
        <x:f>M3680+MAX(0,K3680-MAX(0,P3680-G3680-J3680))</x:f>
        <x:v>0</x:v>
      </x:c>
      <x:c r="S3680" s="7" t="n">
        <x:f>SUM(O3680,Q3680,R3680)</x:f>
        <x:v>638.6036960985625</x:v>
      </x:c>
      <x:c r="T3680" s="14" t="n">
        <x:f>'Inventory detail'!T302</x:f>
        <x:v>0.1804</x:v>
      </x:c>
      <x:c r="U3680" s="14" t="n">
        <x:f>'Inventory detail'!U302</x:f>
        <x:v>0.19668</x:v>
      </x:c>
      <x:c r="V3680" s="9" t="n">
        <x:f>O3680*T3680</x:f>
        <x:v>0</x:v>
      </x:c>
      <x:c r="W3680" s="9" t="n">
        <x:f>Q3680*T3680</x:f>
        <x:v>115.20410677618068</x:v>
      </x:c>
      <x:c r="X3680" s="9" t="n">
        <x:f>R3680*T3680</x:f>
        <x:v>0</x:v>
      </x:c>
      <x:c r="Y3680" s="9" t="n">
        <x:f>S3680*T3680</x:f>
        <x:v>115.20410677618068</x:v>
      </x:c>
      <x:c r="Z3680" s="9" t="n">
        <x:f>IF(ISNUMBER(U3680),S3680*(U3680-T3680),"n.a.")</x:f>
        <x:v>10.39646817248459</x:v>
      </x:c>
      <x:c r="AA3680" s="9" t="n">
        <x:f>IF(ISNUMBER(U3680),Y3680,0)</x:f>
        <x:v>115.20410677618068</x:v>
      </x:c>
      <x:c r="AB3680" s="7" t="n">
        <x:f>MAX(0,L3680-SUM(F3680:K3680))</x:f>
        <x:v>0</x:v>
      </x:c>
    </x:row>
    <x:row r="3681" ht="22" customHeight="1">
      <x:c r="A3681" s="18" t="n">
        <x:f>Summary!F$41</x:f>
        <x:v>46419</x:v>
      </x:c>
      <x:c r="B3681" s="2" t="str">
        <x:f>'Inventory detail'!A303</x:f>
        <x:v>WIRE</x:v>
      </x:c>
      <x:c r="C3681" s="2" t="str">
        <x:f>'Inventory detail'!B303</x:f>
        <x:v>10</x:v>
      </x:c>
      <x:c r="D3681" s="2" t="str">
        <x:f>'Inventory detail'!C303</x:f>
        <x:v>DL034GOLD</x:v>
      </x:c>
      <x:c r="E3681" s="10" t="n">
        <x:f>A2555</x:f>
        <x:v>46388</x:v>
      </x:c>
      <x:c r="F3681" s="7" t="n">
        <x:f>O2555</x:f>
        <x:v>27321.15909650924</x:v>
      </x:c>
      <x:c r="G3681" s="7" t="n">
        <x:f>Q2555</x:f>
        <x:v>0</x:v>
      </x:c>
      <x:c r="H3681" s="7" t="n">
        <x:f>R2555</x:f>
        <x:v>0</x:v>
      </x:c>
      <x:c r="I3681" s="7" t="n">
        <x:f>SUMIFS('PO detail'!$W$1917:$W$1919,'PO detail'!$V$1917:$V$1919,"&gt;="&amp;E3681,'PO detail'!$V$1917:$V$1919,"&lt;"&amp;A3681)</x:f>
        <x:v>0</x:v>
      </x:c>
      <x:c r="J3681" s="7" t="n">
        <x:f>SUMIFS('PO detail'!$X$1917:$X$1919,'PO detail'!$V$1917:$V$1919,"&gt;="&amp;E3681,'PO detail'!$V$1917:$V$1919,"&lt;"&amp;A3681)</x:f>
        <x:v>0</x:v>
      </x:c>
      <x:c r="K3681" s="7" t="n">
        <x:f>SUMIFS('PO detail'!$Y$1917:$Y$1919,'PO detail'!$V$1917:$V$1919,"&gt;="&amp;E3681,'PO detail'!$V$1917:$V$1919,"&lt;"&amp;A3681)</x:f>
        <x:v>0</x:v>
      </x:c>
      <x:c r="L3681" s="7" t="n">
        <x:f>'Inventory detail'!F303*Summary!$K$5*(A3681-E3681)/Summary!$K$6</x:f>
        <x:v>619.5722381930185</x:v>
      </x:c>
      <x:c r="M3681" s="7" t="n">
        <x:f>MAX(0,H3681-L3681)</x:f>
        <x:v>0</x:v>
      </x:c>
      <x:c r="N3681" s="7" t="n">
        <x:f>MAX(0,L3681-H3681)</x:f>
        <x:v>619.5722381930185</x:v>
      </x:c>
      <x:c r="O3681" s="7" t="n">
        <x:f>MAX(0,F3681+I3681-N3681)</x:f>
        <x:v>26701.586858316223</x:v>
      </x:c>
      <x:c r="P3681" s="7" t="n">
        <x:f>MAX(0,N3681-F3681-I3681)</x:f>
        <x:v>0</x:v>
      </x:c>
      <x:c r="Q3681" s="7" t="n">
        <x:f>MAX(0,G3681+J3681-P3681)</x:f>
        <x:v>0</x:v>
      </x:c>
      <x:c r="R3681" s="7" t="n">
        <x:f>M3681+MAX(0,K3681-MAX(0,P3681-G3681-J3681))</x:f>
        <x:v>0</x:v>
      </x:c>
      <x:c r="S3681" s="7" t="n">
        <x:f>SUM(O3681,Q3681,R3681)</x:f>
        <x:v>26701.586858316223</x:v>
      </x:c>
      <x:c r="T3681" s="14" t="n">
        <x:f>'Inventory detail'!T303</x:f>
        <x:v>0.1424</x:v>
      </x:c>
      <x:c r="U3681" s="14" t="n">
        <x:f>'Inventory detail'!U303</x:f>
        <x:v>0.1424</x:v>
      </x:c>
      <x:c r="V3681" s="9" t="n">
        <x:f>O3681*T3681</x:f>
        <x:v>3802.30596862423</x:v>
      </x:c>
      <x:c r="W3681" s="9" t="n">
        <x:f>Q3681*T3681</x:f>
        <x:v>0</x:v>
      </x:c>
      <x:c r="X3681" s="9" t="n">
        <x:f>R3681*T3681</x:f>
        <x:v>0</x:v>
      </x:c>
      <x:c r="Y3681" s="9" t="n">
        <x:f>S3681*T3681</x:f>
        <x:v>3802.30596862423</x:v>
      </x:c>
      <x:c r="Z3681" s="9" t="n">
        <x:f>IF(ISNUMBER(U3681),S3681*(U3681-T3681),"n.a.")</x:f>
        <x:v>0</x:v>
      </x:c>
      <x:c r="AA3681" s="9" t="n">
        <x:f>IF(ISNUMBER(U3681),Y3681,0)</x:f>
        <x:v>3802.30596862423</x:v>
      </x:c>
      <x:c r="AB3681" s="7" t="n">
        <x:f>MAX(0,L3681-SUM(F3681:K3681))</x:f>
        <x:v>0</x:v>
      </x:c>
    </x:row>
    <x:row r="3682" ht="22" customHeight="1">
      <x:c r="A3682" s="18" t="n">
        <x:f>Summary!F$41</x:f>
        <x:v>46419</x:v>
      </x:c>
      <x:c r="B3682" s="2" t="str">
        <x:f>'Inventory detail'!A304</x:f>
        <x:v>WIRE</x:v>
      </x:c>
      <x:c r="C3682" s="2" t="str">
        <x:f>'Inventory detail'!B304</x:f>
        <x:v>30</x:v>
      </x:c>
      <x:c r="D3682" s="2" t="str">
        <x:f>'Inventory detail'!C304</x:f>
        <x:v>DL038WHT</x:v>
      </x:c>
      <x:c r="E3682" s="10" t="n">
        <x:f>A2556</x:f>
        <x:v>46388</x:v>
      </x:c>
      <x:c r="F3682" s="7" t="n">
        <x:f>O2556</x:f>
        <x:v>0</x:v>
      </x:c>
      <x:c r="G3682" s="7" t="n">
        <x:f>Q2556</x:f>
        <x:v>0</x:v>
      </x:c>
      <x:c r="H3682" s="7" t="n">
        <x:f>R2556</x:f>
        <x:v>1921.1590965092405</x:v>
      </x:c>
      <x:c r="I3682" s="7" t="n">
        <x:f>0</x:f>
        <x:v>0</x:v>
      </x:c>
      <x:c r="J3682" s="7" t="n">
        <x:f>0</x:f>
        <x:v>0</x:v>
      </x:c>
      <x:c r="K3682" s="7" t="n">
        <x:f>0</x:f>
        <x:v>0</x:v>
      </x:c>
      <x:c r="L3682" s="7" t="n">
        <x:f>'Inventory detail'!F304*Summary!$K$5*(A3682-E3682)/Summary!$K$6</x:f>
        <x:v>619.5722381930185</x:v>
      </x:c>
      <x:c r="M3682" s="7" t="n">
        <x:f>MAX(0,H3682-L3682)</x:f>
        <x:v>1301.5868583162219</x:v>
      </x:c>
      <x:c r="N3682" s="7" t="n">
        <x:f>MAX(0,L3682-H3682)</x:f>
        <x:v>0</x:v>
      </x:c>
      <x:c r="O3682" s="7" t="n">
        <x:f>MAX(0,F3682+I3682-N3682)</x:f>
        <x:v>0</x:v>
      </x:c>
      <x:c r="P3682" s="7" t="n">
        <x:f>MAX(0,N3682-F3682-I3682)</x:f>
        <x:v>0</x:v>
      </x:c>
      <x:c r="Q3682" s="7" t="n">
        <x:f>MAX(0,G3682+J3682-P3682)</x:f>
        <x:v>0</x:v>
      </x:c>
      <x:c r="R3682" s="7" t="n">
        <x:f>M3682+MAX(0,K3682-MAX(0,P3682-G3682-J3682))</x:f>
        <x:v>1301.5868583162219</x:v>
      </x:c>
      <x:c r="S3682" s="7" t="n">
        <x:f>SUM(O3682,Q3682,R3682)</x:f>
        <x:v>1301.5868583162219</x:v>
      </x:c>
      <x:c r="T3682" s="14" t="n">
        <x:f>'Inventory detail'!T304</x:f>
        <x:v>0.056299999999999996</x:v>
      </x:c>
      <x:c r="U3682" s="14" t="n">
        <x:f>'Inventory detail'!U304</x:f>
        <x:v>0.056299999999999996</x:v>
      </x:c>
      <x:c r="V3682" s="9" t="n">
        <x:f>O3682*T3682</x:f>
        <x:v>0</x:v>
      </x:c>
      <x:c r="W3682" s="9" t="n">
        <x:f>Q3682*T3682</x:f>
        <x:v>0</x:v>
      </x:c>
      <x:c r="X3682" s="9" t="n">
        <x:f>R3682*T3682</x:f>
        <x:v>73.27934012320328</x:v>
      </x:c>
      <x:c r="Y3682" s="9" t="n">
        <x:f>S3682*T3682</x:f>
        <x:v>73.27934012320328</x:v>
      </x:c>
      <x:c r="Z3682" s="9" t="n">
        <x:f>IF(ISNUMBER(U3682),S3682*(U3682-T3682),"n.a.")</x:f>
        <x:v>0</x:v>
      </x:c>
      <x:c r="AA3682" s="9" t="n">
        <x:f>IF(ISNUMBER(U3682),Y3682,0)</x:f>
        <x:v>73.27934012320328</x:v>
      </x:c>
      <x:c r="AB3682" s="7" t="n">
        <x:f>MAX(0,L3682-SUM(F3682:K3682))</x:f>
        <x:v>0</x:v>
      </x:c>
    </x:row>
    <x:row r="3683" ht="22" customHeight="1">
      <x:c r="A3683" s="18" t="n">
        <x:f>Summary!F$41</x:f>
        <x:v>46419</x:v>
      </x:c>
      <x:c r="B3683" s="2" t="str">
        <x:f>'Inventory detail'!A305</x:f>
        <x:v>COIL</x:v>
      </x:c>
      <x:c r="C3683" s="2" t="str">
        <x:f>'Inventory detail'!B305</x:f>
        <x:v>30</x:v>
      </x:c>
      <x:c r="D3683" s="2" t="str">
        <x:f>'Inventory detail'!C305</x:f>
        <x:v>35BLK12-4</x:v>
      </x:c>
      <x:c r="E3683" s="10" t="n">
        <x:f>A2557</x:f>
        <x:v>46388</x:v>
      </x:c>
      <x:c r="F3683" s="7" t="n">
        <x:f>O2557</x:f>
        <x:v>1444.147843942505</x:v>
      </x:c>
      <x:c r="G3683" s="7" t="n">
        <x:f>Q2557</x:f>
        <x:v>0</x:v>
      </x:c>
      <x:c r="H3683" s="7" t="n">
        <x:f>R2557</x:f>
        <x:v>0</x:v>
      </x:c>
      <x:c r="I3683" s="7" t="n">
        <x:f>SUMIFS('PO detail'!$W$900:$W$904,'PO detail'!$V$900:$V$904,"&gt;="&amp;E3683,'PO detail'!$V$900:$V$904,"&lt;"&amp;A3683)</x:f>
        <x:v>0</x:v>
      </x:c>
      <x:c r="J3683" s="7" t="n">
        <x:f>SUMIFS('PO detail'!$X$900:$X$904,'PO detail'!$V$900:$V$904,"&gt;="&amp;E3683,'PO detail'!$V$900:$V$904,"&lt;"&amp;A3683)</x:f>
        <x:v>0</x:v>
      </x:c>
      <x:c r="K3683" s="7" t="n">
        <x:f>SUMIFS('PO detail'!$Y$900:$Y$904,'PO detail'!$V$900:$V$904,"&gt;="&amp;E3683,'PO detail'!$V$900:$V$904,"&lt;"&amp;A3683)</x:f>
        <x:v>0</x:v>
      </x:c>
      <x:c r="L3683" s="7" t="n">
        <x:f>'Inventory detail'!F305*Summary!$K$5*(A3683-E3683)/Summary!$K$6</x:f>
        <x:v>611.088295687885</x:v>
      </x:c>
      <x:c r="M3683" s="7" t="n">
        <x:f>MAX(0,H3683-L3683)</x:f>
        <x:v>0</x:v>
      </x:c>
      <x:c r="N3683" s="7" t="n">
        <x:f>MAX(0,L3683-H3683)</x:f>
        <x:v>611.088295687885</x:v>
      </x:c>
      <x:c r="O3683" s="7" t="n">
        <x:f>MAX(0,F3683+I3683-N3683)</x:f>
        <x:v>833.05954825462</x:v>
      </x:c>
      <x:c r="P3683" s="7" t="n">
        <x:f>MAX(0,N3683-F3683-I3683)</x:f>
        <x:v>0</x:v>
      </x:c>
      <x:c r="Q3683" s="7" t="n">
        <x:f>MAX(0,G3683+J3683-P3683)</x:f>
        <x:v>0</x:v>
      </x:c>
      <x:c r="R3683" s="7" t="n">
        <x:f>M3683+MAX(0,K3683-MAX(0,P3683-G3683-J3683))</x:f>
        <x:v>0</x:v>
      </x:c>
      <x:c r="S3683" s="7" t="n">
        <x:f>SUM(O3683,Q3683,R3683)</x:f>
        <x:v>833.05954825462</x:v>
      </x:c>
      <x:c r="T3683" s="14" t="n">
        <x:f>'Inventory detail'!T305</x:f>
        <x:v>0.23309999999999997</x:v>
      </x:c>
      <x:c r="U3683" s="14" t="n">
        <x:f>'Inventory detail'!U305</x:f>
        <x:v>0.2284035</x:v>
      </x:c>
      <x:c r="V3683" s="9" t="n">
        <x:f>O3683*T3683</x:f>
        <x:v>194.1861806981519</x:v>
      </x:c>
      <x:c r="W3683" s="9" t="n">
        <x:f>Q3683*T3683</x:f>
        <x:v>0</x:v>
      </x:c>
      <x:c r="X3683" s="9" t="n">
        <x:f>R3683*T3683</x:f>
        <x:v>0</x:v>
      </x:c>
      <x:c r="Y3683" s="9" t="n">
        <x:f>S3683*T3683</x:f>
        <x:v>194.1861806981519</x:v>
      </x:c>
      <x:c r="Z3683" s="9" t="n">
        <x:f>IF(ISNUMBER(U3683),S3683*(U3683-T3683),"n.a.")</x:f>
        <x:v>-3.9124641683777934</x:v>
      </x:c>
      <x:c r="AA3683" s="9" t="n">
        <x:f>IF(ISNUMBER(U3683),Y3683,0)</x:f>
        <x:v>194.1861806981519</x:v>
      </x:c>
      <x:c r="AB3683" s="7" t="n">
        <x:f>MAX(0,L3683-SUM(F3683:K3683))</x:f>
        <x:v>0</x:v>
      </x:c>
    </x:row>
    <x:row r="3684" ht="22" customHeight="1">
      <x:c r="A3684" s="18" t="n">
        <x:f>Summary!F$41</x:f>
        <x:v>46419</x:v>
      </x:c>
      <x:c r="B3684" s="2" t="str">
        <x:f>'Inventory detail'!A306</x:f>
        <x:v>POUC</x:v>
      </x:c>
      <x:c r="C3684" s="2" t="str">
        <x:f>'Inventory detail'!B306</x:f>
        <x:v>60</x:v>
      </x:c>
      <x:c r="D3684" s="2" t="str">
        <x:f>'Inventory detail'!C306</x:f>
        <x:v>SMEN3</x:v>
      </x:c>
      <x:c r="E3684" s="10" t="n">
        <x:f>A2558</x:f>
        <x:v>46388</x:v>
      </x:c>
      <x:c r="F3684" s="7" t="n">
        <x:f>O2558</x:f>
        <x:v>6000</x:v>
      </x:c>
      <x:c r="G3684" s="7" t="n">
        <x:f>Q2558</x:f>
        <x:v>0</x:v>
      </x:c>
      <x:c r="H3684" s="7" t="n">
        <x:f>R2558</x:f>
        <x:v>244.14784394250512</x:v>
      </x:c>
      <x:c r="I3684" s="7" t="n">
        <x:f>SUMIFS('PO detail'!$W$1845:$W$1845,'PO detail'!$V$1845:$V$1845,"&gt;="&amp;E3684,'PO detail'!$V$1845:$V$1845,"&lt;"&amp;A3684)</x:f>
        <x:v>0</x:v>
      </x:c>
      <x:c r="J3684" s="7" t="n">
        <x:f>SUMIFS('PO detail'!$X$1845:$X$1845,'PO detail'!$V$1845:$V$1845,"&gt;="&amp;E3684,'PO detail'!$V$1845:$V$1845,"&lt;"&amp;A3684)</x:f>
        <x:v>0</x:v>
      </x:c>
      <x:c r="K3684" s="7" t="n">
        <x:f>SUMIFS('PO detail'!$Y$1845:$Y$1845,'PO detail'!$V$1845:$V$1845,"&gt;="&amp;E3684,'PO detail'!$V$1845:$V$1845,"&lt;"&amp;A3684)</x:f>
        <x:v>0</x:v>
      </x:c>
      <x:c r="L3684" s="7" t="n">
        <x:f>'Inventory detail'!F306*Summary!$K$5*(A3684-E3684)/Summary!$K$6</x:f>
        <x:v>611.088295687885</x:v>
      </x:c>
      <x:c r="M3684" s="7" t="n">
        <x:f>MAX(0,H3684-L3684)</x:f>
        <x:v>0</x:v>
      </x:c>
      <x:c r="N3684" s="7" t="n">
        <x:f>MAX(0,L3684-H3684)</x:f>
        <x:v>366.94045174537985</x:v>
      </x:c>
      <x:c r="O3684" s="7" t="n">
        <x:f>MAX(0,F3684+I3684-N3684)</x:f>
        <x:v>5633.0595482546205</x:v>
      </x:c>
      <x:c r="P3684" s="7" t="n">
        <x:f>MAX(0,N3684-F3684-I3684)</x:f>
        <x:v>0</x:v>
      </x:c>
      <x:c r="Q3684" s="7" t="n">
        <x:f>MAX(0,G3684+J3684-P3684)</x:f>
        <x:v>0</x:v>
      </x:c>
      <x:c r="R3684" s="7" t="n">
        <x:f>M3684+MAX(0,K3684-MAX(0,P3684-G3684-J3684))</x:f>
        <x:v>0</x:v>
      </x:c>
      <x:c r="S3684" s="7" t="n">
        <x:f>SUM(O3684,Q3684,R3684)</x:f>
        <x:v>5633.0595482546205</x:v>
      </x:c>
      <x:c r="T3684" s="14" t="n">
        <x:f>'Inventory detail'!T306</x:f>
        <x:v>0.084</x:v>
      </x:c>
      <x:c r="U3684" s="14" t="n">
        <x:f>'Inventory detail'!U306</x:f>
        <x:v>0.09173999999999999</x:v>
      </x:c>
      <x:c r="V3684" s="9" t="n">
        <x:f>O3684*T3684</x:f>
        <x:v>473.17700205338815</x:v>
      </x:c>
      <x:c r="W3684" s="9" t="n">
        <x:f>Q3684*T3684</x:f>
        <x:v>0</x:v>
      </x:c>
      <x:c r="X3684" s="9" t="n">
        <x:f>R3684*T3684</x:f>
        <x:v>0</x:v>
      </x:c>
      <x:c r="Y3684" s="9" t="n">
        <x:f>S3684*T3684</x:f>
        <x:v>473.17700205338815</x:v>
      </x:c>
      <x:c r="Z3684" s="9" t="n">
        <x:f>IF(ISNUMBER(U3684),S3684*(U3684-T3684),"n.a.")</x:f>
        <x:v>43.599880903490664</x:v>
      </x:c>
      <x:c r="AA3684" s="9" t="n">
        <x:f>IF(ISNUMBER(U3684),Y3684,0)</x:f>
        <x:v>473.17700205338815</x:v>
      </x:c>
      <x:c r="AB3684" s="7" t="n">
        <x:f>MAX(0,L3684-SUM(F3684:K3684))</x:f>
        <x:v>0</x:v>
      </x:c>
    </x:row>
    <x:row r="3685" ht="22" customHeight="1">
      <x:c r="A3685" s="18" t="n">
        <x:f>Summary!F$41</x:f>
        <x:v>46419</x:v>
      </x:c>
      <x:c r="B3685" s="2" t="str">
        <x:f>'Inventory detail'!A307</x:f>
        <x:v>WIRE</x:v>
      </x:c>
      <x:c r="C3685" s="2" t="str">
        <x:f>'Inventory detail'!B307</x:f>
        <x:v>10</x:v>
      </x:c>
      <x:c r="D3685" s="2" t="str">
        <x:f>'Inventory detail'!C307</x:f>
        <x:v>DL078SIL</x:v>
      </x:c>
      <x:c r="E3685" s="10" t="n">
        <x:f>A2559</x:f>
        <x:v>46388</x:v>
      </x:c>
      <x:c r="F3685" s="7" t="n">
        <x:f>O2559</x:f>
        <x:v>8305.656016427107</x:v>
      </x:c>
      <x:c r="G3685" s="7" t="n">
        <x:f>Q2559</x:f>
        <x:v>0</x:v>
      </x:c>
      <x:c r="H3685" s="7" t="n">
        <x:f>R2559</x:f>
        <x:v>0</x:v>
      </x:c>
      <x:c r="I3685" s="7" t="n">
        <x:f>SUMIFS('PO detail'!$W$1970:$W$1973,'PO detail'!$V$1970:$V$1973,"&gt;="&amp;E3685,'PO detail'!$V$1970:$V$1973,"&lt;"&amp;A3685)</x:f>
        <x:v>0</x:v>
      </x:c>
      <x:c r="J3685" s="7" t="n">
        <x:f>SUMIFS('PO detail'!$X$1970:$X$1973,'PO detail'!$V$1970:$V$1973,"&gt;="&amp;E3685,'PO detail'!$V$1970:$V$1973,"&lt;"&amp;A3685)</x:f>
        <x:v>0</x:v>
      </x:c>
      <x:c r="K3685" s="7" t="n">
        <x:f>SUMIFS('PO detail'!$Y$1970:$Y$1973,'PO detail'!$V$1970:$V$1973,"&gt;="&amp;E3685,'PO detail'!$V$1970:$V$1973,"&lt;"&amp;A3685)</x:f>
        <x:v>0</x:v>
      </x:c>
      <x:c r="L3685" s="7" t="n">
        <x:f>'Inventory detail'!F307*Summary!$K$5*(A3685-E3685)/Summary!$K$6</x:f>
        <x:v>606.8412320328542</x:v>
      </x:c>
      <x:c r="M3685" s="7" t="n">
        <x:f>MAX(0,H3685-L3685)</x:f>
        <x:v>0</x:v>
      </x:c>
      <x:c r="N3685" s="7" t="n">
        <x:f>MAX(0,L3685-H3685)</x:f>
        <x:v>606.8412320328542</x:v>
      </x:c>
      <x:c r="O3685" s="7" t="n">
        <x:f>MAX(0,F3685+I3685-N3685)</x:f>
        <x:v>7698.8147843942525</x:v>
      </x:c>
      <x:c r="P3685" s="7" t="n">
        <x:f>MAX(0,N3685-F3685-I3685)</x:f>
        <x:v>0</x:v>
      </x:c>
      <x:c r="Q3685" s="7" t="n">
        <x:f>MAX(0,G3685+J3685-P3685)</x:f>
        <x:v>0</x:v>
      </x:c>
      <x:c r="R3685" s="7" t="n">
        <x:f>M3685+MAX(0,K3685-MAX(0,P3685-G3685-J3685))</x:f>
        <x:v>0</x:v>
      </x:c>
      <x:c r="S3685" s="7" t="n">
        <x:f>SUM(O3685,Q3685,R3685)</x:f>
        <x:v>7698.8147843942525</x:v>
      </x:c>
      <x:c r="T3685" s="14" t="n">
        <x:f>'Inventory detail'!T307</x:f>
        <x:v>0.16329999999999997</x:v>
      </x:c>
      <x:c r="U3685" s="14" t="n">
        <x:f>'Inventory detail'!U307</x:f>
        <x:v>0.16329999999999997</x:v>
      </x:c>
      <x:c r="V3685" s="9" t="n">
        <x:f>O3685*T3685</x:f>
        <x:v>1257.2164542915812</x:v>
      </x:c>
      <x:c r="W3685" s="9" t="n">
        <x:f>Q3685*T3685</x:f>
        <x:v>0</x:v>
      </x:c>
      <x:c r="X3685" s="9" t="n">
        <x:f>R3685*T3685</x:f>
        <x:v>0</x:v>
      </x:c>
      <x:c r="Y3685" s="9" t="n">
        <x:f>S3685*T3685</x:f>
        <x:v>1257.2164542915812</x:v>
      </x:c>
      <x:c r="Z3685" s="9" t="n">
        <x:f>IF(ISNUMBER(U3685),S3685*(U3685-T3685),"n.a.")</x:f>
        <x:v>0</x:v>
      </x:c>
      <x:c r="AA3685" s="9" t="n">
        <x:f>IF(ISNUMBER(U3685),Y3685,0)</x:f>
        <x:v>1257.2164542915812</x:v>
      </x:c>
      <x:c r="AB3685" s="7" t="n">
        <x:f>MAX(0,L3685-SUM(F3685:K3685))</x:f>
        <x:v>0</x:v>
      </x:c>
    </x:row>
    <x:row r="3686" ht="22" customHeight="1">
      <x:c r="A3686" s="18" t="n">
        <x:f>Summary!F$41</x:f>
        <x:v>46419</x:v>
      </x:c>
      <x:c r="B3686" s="2" t="str">
        <x:f>'Inventory detail'!A308</x:f>
        <x:v>POUC</x:v>
      </x:c>
      <x:c r="C3686" s="2" t="str">
        <x:f>'Inventory detail'!B308</x:f>
        <x:v>10</x:v>
      </x:c>
      <x:c r="D3686" s="2" t="str">
        <x:f>'Inventory detail'!C308</x:f>
        <x:v>CRC7</x:v>
      </x:c>
      <x:c r="E3686" s="10" t="n">
        <x:f>A2560</x:f>
        <x:v>46388</x:v>
      </x:c>
      <x:c r="F3686" s="7" t="n">
        <x:f>O2560</x:f>
        <x:v>3867.13659137577</x:v>
      </x:c>
      <x:c r="G3686" s="7" t="n">
        <x:f>Q2560</x:f>
        <x:v>0</x:v>
      </x:c>
      <x:c r="H3686" s="7" t="n">
        <x:f>R2560</x:f>
        <x:v>0</x:v>
      </x:c>
      <x:c r="I3686" s="7" t="n">
        <x:f>SUMIFS('PO detail'!$W$1460:$W$1460,'PO detail'!$V$1460:$V$1460,"&gt;="&amp;E3686,'PO detail'!$V$1460:$V$1460,"&lt;"&amp;A3686)</x:f>
        <x:v>0</x:v>
      </x:c>
      <x:c r="J3686" s="7" t="n">
        <x:f>SUMIFS('PO detail'!$X$1460:$X$1460,'PO detail'!$V$1460:$V$1460,"&gt;="&amp;E3686,'PO detail'!$V$1460:$V$1460,"&lt;"&amp;A3686)</x:f>
        <x:v>0</x:v>
      </x:c>
      <x:c r="K3686" s="7" t="n">
        <x:f>SUMIFS('PO detail'!$Y$1460:$Y$1460,'PO detail'!$V$1460:$V$1460,"&gt;="&amp;E3686,'PO detail'!$V$1460:$V$1460,"&lt;"&amp;A3686)</x:f>
        <x:v>0</x:v>
      </x:c>
      <x:c r="L3686" s="7" t="n">
        <x:f>'Inventory detail'!F308*Summary!$K$5*(A3686-E3686)/Summary!$K$6</x:f>
        <x:v>602.6043531827515</x:v>
      </x:c>
      <x:c r="M3686" s="7" t="n">
        <x:f>MAX(0,H3686-L3686)</x:f>
        <x:v>0</x:v>
      </x:c>
      <x:c r="N3686" s="7" t="n">
        <x:f>MAX(0,L3686-H3686)</x:f>
        <x:v>602.6043531827515</x:v>
      </x:c>
      <x:c r="O3686" s="7" t="n">
        <x:f>MAX(0,F3686+I3686-N3686)</x:f>
        <x:v>3264.532238193018</x:v>
      </x:c>
      <x:c r="P3686" s="7" t="n">
        <x:f>MAX(0,N3686-F3686-I3686)</x:f>
        <x:v>0</x:v>
      </x:c>
      <x:c r="Q3686" s="7" t="n">
        <x:f>MAX(0,G3686+J3686-P3686)</x:f>
        <x:v>0</x:v>
      </x:c>
      <x:c r="R3686" s="7" t="n">
        <x:f>M3686+MAX(0,K3686-MAX(0,P3686-G3686-J3686))</x:f>
        <x:v>0</x:v>
      </x:c>
      <x:c r="S3686" s="7" t="n">
        <x:f>SUM(O3686,Q3686,R3686)</x:f>
        <x:v>3264.532238193018</x:v>
      </x:c>
      <x:c r="T3686" s="14" t="n">
        <x:f>'Inventory detail'!T308</x:f>
        <x:v>0.0077</x:v>
      </x:c>
      <x:c r="U3686" s="14" t="n">
        <x:f>'Inventory detail'!U308</x:f>
        <x:v>0.008579999999999999</x:v>
      </x:c>
      <x:c r="V3686" s="9" t="n">
        <x:f>O3686*T3686</x:f>
        <x:v>25.136898234086242</x:v>
      </x:c>
      <x:c r="W3686" s="9" t="n">
        <x:f>Q3686*T3686</x:f>
        <x:v>0</x:v>
      </x:c>
      <x:c r="X3686" s="9" t="n">
        <x:f>R3686*T3686</x:f>
        <x:v>0</x:v>
      </x:c>
      <x:c r="Y3686" s="9" t="n">
        <x:f>S3686*T3686</x:f>
        <x:v>25.136898234086242</x:v>
      </x:c>
      <x:c r="Z3686" s="9" t="n">
        <x:f>IF(ISNUMBER(U3686),S3686*(U3686-T3686),"n.a.")</x:f>
        <x:v>2.8727883696098524</x:v>
      </x:c>
      <x:c r="AA3686" s="9" t="n">
        <x:f>IF(ISNUMBER(U3686),Y3686,0)</x:f>
        <x:v>25.136898234086242</x:v>
      </x:c>
      <x:c r="AB3686" s="7" t="n">
        <x:f>MAX(0,L3686-SUM(F3686:K3686))</x:f>
        <x:v>0</x:v>
      </x:c>
    </x:row>
    <x:row r="3687" ht="22" customHeight="1">
      <x:c r="A3687" s="18" t="n">
        <x:f>Summary!F$41</x:f>
        <x:v>46419</x:v>
      </x:c>
      <x:c r="B3687" s="2" t="str">
        <x:f>'Inventory detail'!A309</x:f>
        <x:v>POUC</x:v>
      </x:c>
      <x:c r="C3687" s="2" t="str">
        <x:f>'Inventory detail'!B309</x:f>
        <x:v>10</x:v>
      </x:c>
      <x:c r="D3687" s="2" t="str">
        <x:f>'Inventory detail'!C309</x:f>
        <x:v>IND10</x:v>
      </x:c>
      <x:c r="E3687" s="10" t="n">
        <x:f>A2561</x:f>
        <x:v>46388</x:v>
      </x:c>
      <x:c r="F3687" s="7" t="n">
        <x:f>O2561</x:f>
        <x:v>0</x:v>
      </x:c>
      <x:c r="G3687" s="7" t="n">
        <x:f>Q2561</x:f>
        <x:v>814.2301437371664</x:v>
      </x:c>
      <x:c r="H3687" s="7" t="n">
        <x:f>R2561</x:f>
        <x:v>0</x:v>
      </x:c>
      <x:c r="I3687" s="7" t="n">
        <x:f>SUMIFS('PO detail'!$W$1468:$W$1469,'PO detail'!$V$1468:$V$1469,"&gt;="&amp;E3687,'PO detail'!$V$1468:$V$1469,"&lt;"&amp;A3687)</x:f>
        <x:v>0</x:v>
      </x:c>
      <x:c r="J3687" s="7" t="n">
        <x:f>SUMIFS('PO detail'!$X$1468:$X$1469,'PO detail'!$V$1468:$V$1469,"&gt;="&amp;E3687,'PO detail'!$V$1468:$V$1469,"&lt;"&amp;A3687)</x:f>
        <x:v>0</x:v>
      </x:c>
      <x:c r="K3687" s="7" t="n">
        <x:f>SUMIFS('PO detail'!$Y$1468:$Y$1469,'PO detail'!$V$1468:$V$1469,"&gt;="&amp;E3687,'PO detail'!$V$1468:$V$1469,"&lt;"&amp;A3687)</x:f>
        <x:v>0</x:v>
      </x:c>
      <x:c r="L3687" s="7" t="n">
        <x:f>'Inventory detail'!F309*Summary!$K$5*(A3687-E3687)/Summary!$K$6</x:f>
        <x:v>602.6043531827515</x:v>
      </x:c>
      <x:c r="M3687" s="7" t="n">
        <x:f>MAX(0,H3687-L3687)</x:f>
        <x:v>0</x:v>
      </x:c>
      <x:c r="N3687" s="7" t="n">
        <x:f>MAX(0,L3687-H3687)</x:f>
        <x:v>602.6043531827515</x:v>
      </x:c>
      <x:c r="O3687" s="7" t="n">
        <x:f>MAX(0,F3687+I3687-N3687)</x:f>
        <x:v>0</x:v>
      </x:c>
      <x:c r="P3687" s="7" t="n">
        <x:f>MAX(0,N3687-F3687-I3687)</x:f>
        <x:v>602.6043531827515</x:v>
      </x:c>
      <x:c r="Q3687" s="7" t="n">
        <x:f>MAX(0,G3687+J3687-P3687)</x:f>
        <x:v>211.62579055441483</x:v>
      </x:c>
      <x:c r="R3687" s="7" t="n">
        <x:f>M3687+MAX(0,K3687-MAX(0,P3687-G3687-J3687))</x:f>
        <x:v>0</x:v>
      </x:c>
      <x:c r="S3687" s="7" t="n">
        <x:f>SUM(O3687,Q3687,R3687)</x:f>
        <x:v>211.62579055441483</x:v>
      </x:c>
      <x:c r="T3687" s="14" t="n">
        <x:f>'Inventory detail'!T309</x:f>
        <x:v>0.0286</x:v>
      </x:c>
      <x:c r="U3687" s="14" t="n">
        <x:f>'Inventory detail'!U309</x:f>
        <x:v>0.031184999999999997</x:v>
      </x:c>
      <x:c r="V3687" s="9" t="n">
        <x:f>O3687*T3687</x:f>
        <x:v>0</x:v>
      </x:c>
      <x:c r="W3687" s="9" t="n">
        <x:f>Q3687*T3687</x:f>
        <x:v>6.052497609856264</x:v>
      </x:c>
      <x:c r="X3687" s="9" t="n">
        <x:f>R3687*T3687</x:f>
        <x:v>0</x:v>
      </x:c>
      <x:c r="Y3687" s="9" t="n">
        <x:f>S3687*T3687</x:f>
        <x:v>6.052497609856264</x:v>
      </x:c>
      <x:c r="Z3687" s="9" t="n">
        <x:f>IF(ISNUMBER(U3687),S3687*(U3687-T3687),"n.a.")</x:f>
        <x:v>0.5470526685831617</x:v>
      </x:c>
      <x:c r="AA3687" s="9" t="n">
        <x:f>IF(ISNUMBER(U3687),Y3687,0)</x:f>
        <x:v>6.052497609856264</x:v>
      </x:c>
      <x:c r="AB3687" s="7" t="n">
        <x:f>MAX(0,L3687-SUM(F3687:K3687))</x:f>
        <x:v>0</x:v>
      </x:c>
    </x:row>
    <x:row r="3688" ht="22" customHeight="1">
      <x:c r="A3688" s="18" t="n">
        <x:f>Summary!F$41</x:f>
        <x:v>46419</x:v>
      </x:c>
      <x:c r="B3688" s="2" t="str">
        <x:f>'Inventory detail'!A310</x:f>
        <x:v>POUC</x:v>
      </x:c>
      <x:c r="C3688" s="2" t="str">
        <x:f>'Inventory detail'!B310</x:f>
        <x:v>30</x:v>
      </x:c>
      <x:c r="D3688" s="2" t="str">
        <x:f>'Inventory detail'!C310</x:f>
        <x:v>LMEN7</x:v>
      </x:c>
      <x:c r="E3688" s="10" t="n">
        <x:f>A2562</x:f>
        <x:v>46388</x:v>
      </x:c>
      <x:c r="F3688" s="7" t="n">
        <x:f>O2562</x:f>
        <x:v>0</x:v>
      </x:c>
      <x:c r="G3688" s="7" t="n">
        <x:f>Q2562</x:f>
        <x:v>4867.13659137577</x:v>
      </x:c>
      <x:c r="H3688" s="7" t="n">
        <x:f>R2562</x:f>
        <x:v>0</x:v>
      </x:c>
      <x:c r="I3688" s="7" t="n">
        <x:f>SUMIFS('PO detail'!$W$1670:$W$1673,'PO detail'!$V$1670:$V$1673,"&gt;="&amp;E3688,'PO detail'!$V$1670:$V$1673,"&lt;"&amp;A3688)</x:f>
        <x:v>0</x:v>
      </x:c>
      <x:c r="J3688" s="7" t="n">
        <x:f>SUMIFS('PO detail'!$X$1670:$X$1673,'PO detail'!$V$1670:$V$1673,"&gt;="&amp;E3688,'PO detail'!$V$1670:$V$1673,"&lt;"&amp;A3688)</x:f>
        <x:v>0</x:v>
      </x:c>
      <x:c r="K3688" s="7" t="n">
        <x:f>SUMIFS('PO detail'!$Y$1670:$Y$1673,'PO detail'!$V$1670:$V$1673,"&gt;="&amp;E3688,'PO detail'!$V$1670:$V$1673,"&lt;"&amp;A3688)</x:f>
        <x:v>0</x:v>
      </x:c>
      <x:c r="L3688" s="7" t="n">
        <x:f>'Inventory detail'!F310*Summary!$K$5*(A3688-E3688)/Summary!$K$6</x:f>
        <x:v>602.6043531827515</x:v>
      </x:c>
      <x:c r="M3688" s="7" t="n">
        <x:f>MAX(0,H3688-L3688)</x:f>
        <x:v>0</x:v>
      </x:c>
      <x:c r="N3688" s="7" t="n">
        <x:f>MAX(0,L3688-H3688)</x:f>
        <x:v>602.6043531827515</x:v>
      </x:c>
      <x:c r="O3688" s="7" t="n">
        <x:f>MAX(0,F3688+I3688-N3688)</x:f>
        <x:v>0</x:v>
      </x:c>
      <x:c r="P3688" s="7" t="n">
        <x:f>MAX(0,N3688-F3688-I3688)</x:f>
        <x:v>602.6043531827515</x:v>
      </x:c>
      <x:c r="Q3688" s="7" t="n">
        <x:f>MAX(0,G3688+J3688-P3688)</x:f>
        <x:v>4264.532238193018</x:v>
      </x:c>
      <x:c r="R3688" s="7" t="n">
        <x:f>M3688+MAX(0,K3688-MAX(0,P3688-G3688-J3688))</x:f>
        <x:v>0</x:v>
      </x:c>
      <x:c r="S3688" s="7" t="n">
        <x:f>SUM(O3688,Q3688,R3688)</x:f>
        <x:v>4264.532238193018</x:v>
      </x:c>
      <x:c r="T3688" s="14" t="n">
        <x:f>'Inventory detail'!T310</x:f>
        <x:v>0.20170000000000002</x:v>
      </x:c>
      <x:c r="U3688" s="14" t="n">
        <x:f>'Inventory detail'!U310</x:f>
        <x:v>0.21977999999999998</x:v>
      </x:c>
      <x:c r="V3688" s="9" t="n">
        <x:f>O3688*T3688</x:f>
        <x:v>0</x:v>
      </x:c>
      <x:c r="W3688" s="9" t="n">
        <x:f>Q3688*T3688</x:f>
        <x:v>860.1561524435318</x:v>
      </x:c>
      <x:c r="X3688" s="9" t="n">
        <x:f>R3688*T3688</x:f>
        <x:v>0</x:v>
      </x:c>
      <x:c r="Y3688" s="9" t="n">
        <x:f>S3688*T3688</x:f>
        <x:v>860.1561524435318</x:v>
      </x:c>
      <x:c r="Z3688" s="9" t="n">
        <x:f>IF(ISNUMBER(U3688),S3688*(U3688-T3688),"n.a.")</x:f>
        <x:v>77.10274286652958</x:v>
      </x:c>
      <x:c r="AA3688" s="9" t="n">
        <x:f>IF(ISNUMBER(U3688),Y3688,0)</x:f>
        <x:v>860.1561524435318</x:v>
      </x:c>
      <x:c r="AB3688" s="7" t="n">
        <x:f>MAX(0,L3688-SUM(F3688:K3688))</x:f>
        <x:v>0</x:v>
      </x:c>
    </x:row>
    <x:row r="3689" ht="22" customHeight="1">
      <x:c r="A3689" s="18" t="n">
        <x:f>Summary!F$41</x:f>
        <x:v>46419</x:v>
      </x:c>
      <x:c r="B3689" s="2" t="str">
        <x:f>'Inventory detail'!A311</x:f>
        <x:v>COIL</x:v>
      </x:c>
      <x:c r="C3689" s="2" t="str">
        <x:f>'Inventory detail'!B311</x:f>
        <x:v>60</x:v>
      </x:c>
      <x:c r="D3689" s="2" t="str">
        <x:f>'Inventory detail'!C311</x:f>
        <x:v>9NAV12-4</x:v>
      </x:c>
      <x:c r="E3689" s="10" t="n">
        <x:f>A2563</x:f>
        <x:v>46388</x:v>
      </x:c>
      <x:c r="F3689" s="7" t="n">
        <x:f>O2563</x:f>
        <x:v>1990.152936344969</x:v>
      </x:c>
      <x:c r="G3689" s="7" t="n">
        <x:f>Q2563</x:f>
        <x:v>0</x:v>
      </x:c>
      <x:c r="H3689" s="7" t="n">
        <x:f>R2563</x:f>
        <x:v>0</x:v>
      </x:c>
      <x:c r="I3689" s="7" t="n">
        <x:f>SUMIFS('PO detail'!$W$1449:$W$1449,'PO detail'!$V$1449:$V$1449,"&gt;="&amp;E3689,'PO detail'!$V$1449:$V$1449,"&lt;"&amp;A3689)</x:f>
        <x:v>0</x:v>
      </x:c>
      <x:c r="J3689" s="7" t="n">
        <x:f>SUMIFS('PO detail'!$X$1449:$X$1449,'PO detail'!$V$1449:$V$1449,"&gt;="&amp;E3689,'PO detail'!$V$1449:$V$1449,"&lt;"&amp;A3689)</x:f>
        <x:v>0</x:v>
      </x:c>
      <x:c r="K3689" s="7" t="n">
        <x:f>SUMIFS('PO detail'!$Y$1449:$Y$1449,'PO detail'!$V$1449:$V$1449,"&gt;="&amp;E3689,'PO detail'!$V$1449:$V$1449,"&lt;"&amp;A3689)</x:f>
        <x:v>0</x:v>
      </x:c>
      <x:c r="L3689" s="7" t="n">
        <x:f>'Inventory detail'!F311*Summary!$K$5*(A3689-E3689)/Summary!$K$6</x:f>
        <x:v>594.11022587269</x:v>
      </x:c>
      <x:c r="M3689" s="7" t="n">
        <x:f>MAX(0,H3689-L3689)</x:f>
        <x:v>0</x:v>
      </x:c>
      <x:c r="N3689" s="7" t="n">
        <x:f>MAX(0,L3689-H3689)</x:f>
        <x:v>594.11022587269</x:v>
      </x:c>
      <x:c r="O3689" s="7" t="n">
        <x:f>MAX(0,F3689+I3689-N3689)</x:f>
        <x:v>1396.042710472279</x:v>
      </x:c>
      <x:c r="P3689" s="7" t="n">
        <x:f>MAX(0,N3689-F3689-I3689)</x:f>
        <x:v>0</x:v>
      </x:c>
      <x:c r="Q3689" s="7" t="n">
        <x:f>MAX(0,G3689+J3689-P3689)</x:f>
        <x:v>0</x:v>
      </x:c>
      <x:c r="R3689" s="7" t="n">
        <x:f>M3689+MAX(0,K3689-MAX(0,P3689-G3689-J3689))</x:f>
        <x:v>0</x:v>
      </x:c>
      <x:c r="S3689" s="7" t="n">
        <x:f>SUM(O3689,Q3689,R3689)</x:f>
        <x:v>1396.042710472279</x:v>
      </x:c>
      <x:c r="T3689" s="14" t="n">
        <x:f>'Inventory detail'!T311</x:f>
        <x:v>0.0478</x:v>
      </x:c>
      <x:c r="U3689" s="14" t="n">
        <x:f>'Inventory detail'!U311</x:f>
        <x:v>0.046852</x:v>
      </x:c>
      <x:c r="V3689" s="9" t="n">
        <x:f>O3689*T3689</x:f>
        <x:v>66.73084156057493</x:v>
      </x:c>
      <x:c r="W3689" s="9" t="n">
        <x:f>Q3689*T3689</x:f>
        <x:v>0</x:v>
      </x:c>
      <x:c r="X3689" s="9" t="n">
        <x:f>R3689*T3689</x:f>
        <x:v>0</x:v>
      </x:c>
      <x:c r="Y3689" s="9" t="n">
        <x:f>S3689*T3689</x:f>
        <x:v>66.73084156057493</x:v>
      </x:c>
      <x:c r="Z3689" s="9" t="n">
        <x:f>IF(ISNUMBER(U3689),S3689*(U3689-T3689),"n.a.")</x:f>
        <x:v>-1.3234484895277265</x:v>
      </x:c>
      <x:c r="AA3689" s="9" t="n">
        <x:f>IF(ISNUMBER(U3689),Y3689,0)</x:f>
        <x:v>66.73084156057493</x:v>
      </x:c>
      <x:c r="AB3689" s="7" t="n">
        <x:f>MAX(0,L3689-SUM(F3689:K3689))</x:f>
        <x:v>0</x:v>
      </x:c>
    </x:row>
    <x:row r="3690" ht="22" customHeight="1">
      <x:c r="A3690" s="18" t="n">
        <x:f>Summary!F$41</x:f>
        <x:v>46419</x:v>
      </x:c>
      <x:c r="B3690" s="2" t="str">
        <x:f>'Inventory detail'!A312</x:f>
        <x:v>COIL</x:v>
      </x:c>
      <x:c r="C3690" s="2" t="str">
        <x:f>'Inventory detail'!B312</x:f>
        <x:v>10</x:v>
      </x:c>
      <x:c r="D3690" s="2" t="str">
        <x:f>'Inventory detail'!C312</x:f>
        <x:v>9NAV12-4</x:v>
      </x:c>
      <x:c r="E3690" s="10" t="n">
        <x:f>A2564</x:f>
        <x:v>46388</x:v>
      </x:c>
      <x:c r="F3690" s="7" t="n">
        <x:f>O2564</x:f>
        <x:v>1413.141683778234</x:v>
      </x:c>
      <x:c r="G3690" s="7" t="n">
        <x:f>Q2564</x:f>
        <x:v>0</x:v>
      </x:c>
      <x:c r="H3690" s="7" t="n">
        <x:f>R2564</x:f>
        <x:v>0</x:v>
      </x:c>
      <x:c r="I3690" s="7" t="n">
        <x:f>SUMIFS('PO detail'!$W$582:$W$583,'PO detail'!$V$582:$V$583,"&gt;="&amp;E3690,'PO detail'!$V$582:$V$583,"&lt;"&amp;A3690)</x:f>
        <x:v>0</x:v>
      </x:c>
      <x:c r="J3690" s="7" t="n">
        <x:f>SUMIFS('PO detail'!$X$582:$X$583,'PO detail'!$V$582:$V$583,"&gt;="&amp;E3690,'PO detail'!$V$582:$V$583,"&lt;"&amp;A3690)</x:f>
        <x:v>0</x:v>
      </x:c>
      <x:c r="K3690" s="7" t="n">
        <x:f>SUMIFS('PO detail'!$Y$582:$Y$583,'PO detail'!$V$582:$V$583,"&gt;="&amp;E3690,'PO detail'!$V$582:$V$583,"&lt;"&amp;A3690)</x:f>
        <x:v>0</x:v>
      </x:c>
      <x:c r="L3690" s="7" t="n">
        <x:f>'Inventory detail'!F312*Summary!$K$5*(A3690-E3690)/Summary!$K$6</x:f>
        <x:v>585.6262833675564</x:v>
      </x:c>
      <x:c r="M3690" s="7" t="n">
        <x:f>MAX(0,H3690-L3690)</x:f>
        <x:v>0</x:v>
      </x:c>
      <x:c r="N3690" s="7" t="n">
        <x:f>MAX(0,L3690-H3690)</x:f>
        <x:v>585.6262833675564</x:v>
      </x:c>
      <x:c r="O3690" s="7" t="n">
        <x:f>MAX(0,F3690+I3690-N3690)</x:f>
        <x:v>827.5154004106776</x:v>
      </x:c>
      <x:c r="P3690" s="7" t="n">
        <x:f>MAX(0,N3690-F3690-I3690)</x:f>
        <x:v>0</x:v>
      </x:c>
      <x:c r="Q3690" s="7" t="n">
        <x:f>MAX(0,G3690+J3690-P3690)</x:f>
        <x:v>0</x:v>
      </x:c>
      <x:c r="R3690" s="7" t="n">
        <x:f>M3690+MAX(0,K3690-MAX(0,P3690-G3690-J3690))</x:f>
        <x:v>0</x:v>
      </x:c>
      <x:c r="S3690" s="7" t="n">
        <x:f>SUM(O3690,Q3690,R3690)</x:f>
        <x:v>827.5154004106776</x:v>
      </x:c>
      <x:c r="T3690" s="14" t="n">
        <x:f>'Inventory detail'!T312</x:f>
        <x:v>0.0478</x:v>
      </x:c>
      <x:c r="U3690" s="14" t="n">
        <x:f>'Inventory detail'!U312</x:f>
        <x:v>0.046852</x:v>
      </x:c>
      <x:c r="V3690" s="9" t="n">
        <x:f>O3690*T3690</x:f>
        <x:v>39.55523613963039</x:v>
      </x:c>
      <x:c r="W3690" s="9" t="n">
        <x:f>Q3690*T3690</x:f>
        <x:v>0</x:v>
      </x:c>
      <x:c r="X3690" s="9" t="n">
        <x:f>R3690*T3690</x:f>
        <x:v>0</x:v>
      </x:c>
      <x:c r="Y3690" s="9" t="n">
        <x:f>S3690*T3690</x:f>
        <x:v>39.55523613963039</x:v>
      </x:c>
      <x:c r="Z3690" s="9" t="n">
        <x:f>IF(ISNUMBER(U3690),S3690*(U3690-T3690),"n.a.")</x:f>
        <x:v>-0.7844845995893259</x:v>
      </x:c>
      <x:c r="AA3690" s="9" t="n">
        <x:f>IF(ISNUMBER(U3690),Y3690,0)</x:f>
        <x:v>39.55523613963039</x:v>
      </x:c>
      <x:c r="AB3690" s="7" t="n">
        <x:f>MAX(0,L3690-SUM(F3690:K3690))</x:f>
        <x:v>0</x:v>
      </x:c>
    </x:row>
    <x:row r="3691" ht="22" customHeight="1">
      <x:c r="A3691" s="18" t="n">
        <x:f>Summary!F$41</x:f>
        <x:v>46419</x:v>
      </x:c>
      <x:c r="B3691" s="2" t="str">
        <x:f>'Inventory detail'!A313</x:f>
        <x:v>COIL</x:v>
      </x:c>
      <x:c r="C3691" s="2" t="str">
        <x:f>'Inventory detail'!B313</x:f>
        <x:v>30</x:v>
      </x:c>
      <x:c r="D3691" s="2" t="str">
        <x:f>'Inventory detail'!C313</x:f>
        <x:v>8NAV12-4</x:v>
      </x:c>
      <x:c r="E3691" s="10" t="n">
        <x:f>A2565</x:f>
        <x:v>46388</x:v>
      </x:c>
      <x:c r="F3691" s="7" t="n">
        <x:f>O2565</x:f>
        <x:v>3113.1416837782335</x:v>
      </x:c>
      <x:c r="G3691" s="7" t="n">
        <x:f>Q2565</x:f>
        <x:v>0</x:v>
      </x:c>
      <x:c r="H3691" s="7" t="n">
        <x:f>R2565</x:f>
        <x:v>0</x:v>
      </x:c>
      <x:c r="I3691" s="7" t="n">
        <x:f>SUMIFS('PO detail'!$W$976:$W$978,'PO detail'!$V$976:$V$978,"&gt;="&amp;E3691,'PO detail'!$V$976:$V$978,"&lt;"&amp;A3691)</x:f>
        <x:v>0</x:v>
      </x:c>
      <x:c r="J3691" s="7" t="n">
        <x:f>SUMIFS('PO detail'!$X$976:$X$978,'PO detail'!$V$976:$V$978,"&gt;="&amp;E3691,'PO detail'!$V$976:$V$978,"&lt;"&amp;A3691)</x:f>
        <x:v>0</x:v>
      </x:c>
      <x:c r="K3691" s="7" t="n">
        <x:f>SUMIFS('PO detail'!$Y$976:$Y$978,'PO detail'!$V$976:$V$978,"&gt;="&amp;E3691,'PO detail'!$V$976:$V$978,"&lt;"&amp;A3691)</x:f>
        <x:v>0</x:v>
      </x:c>
      <x:c r="L3691" s="7" t="n">
        <x:f>'Inventory detail'!F313*Summary!$K$5*(A3691-E3691)/Summary!$K$6</x:f>
        <x:v>585.6262833675564</x:v>
      </x:c>
      <x:c r="M3691" s="7" t="n">
        <x:f>MAX(0,H3691-L3691)</x:f>
        <x:v>0</x:v>
      </x:c>
      <x:c r="N3691" s="7" t="n">
        <x:f>MAX(0,L3691-H3691)</x:f>
        <x:v>585.6262833675564</x:v>
      </x:c>
      <x:c r="O3691" s="7" t="n">
        <x:f>MAX(0,F3691+I3691-N3691)</x:f>
        <x:v>2527.515400410677</x:v>
      </x:c>
      <x:c r="P3691" s="7" t="n">
        <x:f>MAX(0,N3691-F3691-I3691)</x:f>
        <x:v>0</x:v>
      </x:c>
      <x:c r="Q3691" s="7" t="n">
        <x:f>MAX(0,G3691+J3691-P3691)</x:f>
        <x:v>0</x:v>
      </x:c>
      <x:c r="R3691" s="7" t="n">
        <x:f>M3691+MAX(0,K3691-MAX(0,P3691-G3691-J3691))</x:f>
        <x:v>0</x:v>
      </x:c>
      <x:c r="S3691" s="7" t="n">
        <x:f>SUM(O3691,Q3691,R3691)</x:f>
        <x:v>2527.515400410677</x:v>
      </x:c>
      <x:c r="T3691" s="14" t="n">
        <x:f>'Inventory detail'!T313</x:f>
        <x:v>0.042</x:v>
      </x:c>
      <x:c r="U3691" s="14" t="n">
        <x:f>'Inventory detail'!U313</x:f>
        <x:v>0.041216499999999996</x:v>
      </x:c>
      <x:c r="V3691" s="9" t="n">
        <x:f>O3691*T3691</x:f>
        <x:v>106.15564681724844</x:v>
      </x:c>
      <x:c r="W3691" s="9" t="n">
        <x:f>Q3691*T3691</x:f>
        <x:v>0</x:v>
      </x:c>
      <x:c r="X3691" s="9" t="n">
        <x:f>R3691*T3691</x:f>
        <x:v>0</x:v>
      </x:c>
      <x:c r="Y3691" s="9" t="n">
        <x:f>S3691*T3691</x:f>
        <x:v>106.15564681724844</x:v>
      </x:c>
      <x:c r="Z3691" s="9" t="n">
        <x:f>IF(ISNUMBER(U3691),S3691*(U3691-T3691),"n.a.")</x:f>
        <x:v>-1.9803083162217818</x:v>
      </x:c>
      <x:c r="AA3691" s="9" t="n">
        <x:f>IF(ISNUMBER(U3691),Y3691,0)</x:f>
        <x:v>106.15564681724844</x:v>
      </x:c>
      <x:c r="AB3691" s="7" t="n">
        <x:f>MAX(0,L3691-SUM(F3691:K3691))</x:f>
        <x:v>0</x:v>
      </x:c>
    </x:row>
    <x:row r="3692" ht="22" customHeight="1">
      <x:c r="A3692" s="18" t="n">
        <x:f>Summary!F$41</x:f>
        <x:v>46419</x:v>
      </x:c>
      <x:c r="B3692" s="2" t="str">
        <x:f>'Inventory detail'!A314</x:f>
        <x:v>POUC</x:v>
      </x:c>
      <x:c r="C3692" s="2" t="str">
        <x:f>'Inventory detail'!B314</x:f>
        <x:v>60</x:v>
      </x:c>
      <x:c r="D3692" s="2" t="str">
        <x:f>'Inventory detail'!C314</x:f>
        <x:v>MEM10</x:v>
      </x:c>
      <x:c r="E3692" s="10" t="n">
        <x:f>A2566</x:f>
        <x:v>46388</x:v>
      </x:c>
      <x:c r="F3692" s="7" t="n">
        <x:f>O2566</x:f>
        <x:v>0</x:v>
      </x:c>
      <x:c r="G3692" s="7" t="n">
        <x:f>Q2566</x:f>
        <x:v>6436.130431211499</x:v>
      </x:c>
      <x:c r="H3692" s="7" t="n">
        <x:f>R2566</x:f>
        <x:v>0</x:v>
      </x:c>
      <x:c r="I3692" s="7" t="n">
        <x:f>SUMIFS('PO detail'!$W$1807:$W$1807,'PO detail'!$V$1807:$V$1807,"&gt;="&amp;E3692,'PO detail'!$V$1807:$V$1807,"&lt;"&amp;A3692)</x:f>
        <x:v>0</x:v>
      </x:c>
      <x:c r="J3692" s="7" t="n">
        <x:f>SUMIFS('PO detail'!$X$1807:$X$1807,'PO detail'!$V$1807:$V$1807,"&gt;="&amp;E3692,'PO detail'!$V$1807:$V$1807,"&lt;"&amp;A3692)</x:f>
        <x:v>0</x:v>
      </x:c>
      <x:c r="K3692" s="7" t="n">
        <x:f>SUMIFS('PO detail'!$Y$1807:$Y$1807,'PO detail'!$V$1807:$V$1807,"&gt;="&amp;E3692,'PO detail'!$V$1807:$V$1807,"&lt;"&amp;A3692)</x:f>
        <x:v>0</x:v>
      </x:c>
      <x:c r="L3692" s="7" t="n">
        <x:f>'Inventory detail'!F314*Summary!$K$5*(A3692-E3692)/Summary!$K$6</x:f>
        <x:v>577.142340862423</x:v>
      </x:c>
      <x:c r="M3692" s="7" t="n">
        <x:f>MAX(0,H3692-L3692)</x:f>
        <x:v>0</x:v>
      </x:c>
      <x:c r="N3692" s="7" t="n">
        <x:f>MAX(0,L3692-H3692)</x:f>
        <x:v>577.142340862423</x:v>
      </x:c>
      <x:c r="O3692" s="7" t="n">
        <x:f>MAX(0,F3692+I3692-N3692)</x:f>
        <x:v>0</x:v>
      </x:c>
      <x:c r="P3692" s="7" t="n">
        <x:f>MAX(0,N3692-F3692-I3692)</x:f>
        <x:v>577.142340862423</x:v>
      </x:c>
      <x:c r="Q3692" s="7" t="n">
        <x:f>MAX(0,G3692+J3692-P3692)</x:f>
        <x:v>5858.988090349076</x:v>
      </x:c>
      <x:c r="R3692" s="7" t="n">
        <x:f>M3692+MAX(0,K3692-MAX(0,P3692-G3692-J3692))</x:f>
        <x:v>0</x:v>
      </x:c>
      <x:c r="S3692" s="7" t="n">
        <x:f>SUM(O3692,Q3692,R3692)</x:f>
        <x:v>5858.988090349076</x:v>
      </x:c>
      <x:c r="T3692" s="14" t="n">
        <x:f>'Inventory detail'!T314</x:f>
        <x:v>0.022000000000000002</x:v>
      </x:c>
      <x:c r="U3692" s="14" t="n">
        <x:f>'Inventory detail'!U314</x:f>
        <x:v>0.024089999999999997</x:v>
      </x:c>
      <x:c r="V3692" s="9" t="n">
        <x:f>O3692*T3692</x:f>
        <x:v>0</x:v>
      </x:c>
      <x:c r="W3692" s="9" t="n">
        <x:f>Q3692*T3692</x:f>
        <x:v>128.89773798767968</x:v>
      </x:c>
      <x:c r="X3692" s="9" t="n">
        <x:f>R3692*T3692</x:f>
        <x:v>0</x:v>
      </x:c>
      <x:c r="Y3692" s="9" t="n">
        <x:f>S3692*T3692</x:f>
        <x:v>128.89773798767968</x:v>
      </x:c>
      <x:c r="Z3692" s="9" t="n">
        <x:f>IF(ISNUMBER(U3692),S3692*(U3692-T3692),"n.a.")</x:f>
        <x:v>12.245285108829536</x:v>
      </x:c>
      <x:c r="AA3692" s="9" t="n">
        <x:f>IF(ISNUMBER(U3692),Y3692,0)</x:f>
        <x:v>128.89773798767968</x:v>
      </x:c>
      <x:c r="AB3692" s="7" t="n">
        <x:f>MAX(0,L3692-SUM(F3692:K3692))</x:f>
        <x:v>0</x:v>
      </x:c>
    </x:row>
    <x:row r="3693" ht="22" customHeight="1">
      <x:c r="A3693" s="18" t="n">
        <x:f>Summary!F$41</x:f>
        <x:v>46419</x:v>
      </x:c>
      <x:c r="B3693" s="2" t="str">
        <x:f>'Inventory detail'!A315</x:f>
        <x:v>POUC</x:v>
      </x:c>
      <x:c r="C3693" s="2" t="str">
        <x:f>'Inventory detail'!B315</x:f>
        <x:v>60</x:v>
      </x:c>
      <x:c r="D3693" s="2" t="str">
        <x:f>'Inventory detail'!C315</x:f>
        <x:v>RMEN7</x:v>
      </x:c>
      <x:c r="E3693" s="10" t="n">
        <x:f>A2567</x:f>
        <x:v>46388</x:v>
      </x:c>
      <x:c r="F3693" s="7" t="n">
        <x:f>O2567</x:f>
        <x:v>236.13043121149894</x:v>
      </x:c>
      <x:c r="G3693" s="7" t="n">
        <x:f>Q2567</x:f>
        <x:v>1200</x:v>
      </x:c>
      <x:c r="H3693" s="7" t="n">
        <x:f>R2567</x:f>
        <x:v>0</x:v>
      </x:c>
      <x:c r="I3693" s="7" t="n">
        <x:f>SUMIFS('PO detail'!$W$1841:$W$1844,'PO detail'!$V$1841:$V$1844,"&gt;="&amp;E3693,'PO detail'!$V$1841:$V$1844,"&lt;"&amp;A3693)</x:f>
        <x:v>0</x:v>
      </x:c>
      <x:c r="J3693" s="7" t="n">
        <x:f>SUMIFS('PO detail'!$X$1841:$X$1844,'PO detail'!$V$1841:$V$1844,"&gt;="&amp;E3693,'PO detail'!$V$1841:$V$1844,"&lt;"&amp;A3693)</x:f>
        <x:v>0</x:v>
      </x:c>
      <x:c r="K3693" s="7" t="n">
        <x:f>SUMIFS('PO detail'!$Y$1841:$Y$1844,'PO detail'!$V$1841:$V$1844,"&gt;="&amp;E3693,'PO detail'!$V$1841:$V$1844,"&lt;"&amp;A3693)</x:f>
        <x:v>0</x:v>
      </x:c>
      <x:c r="L3693" s="7" t="n">
        <x:f>'Inventory detail'!F315*Summary!$K$5*(A3693-E3693)/Summary!$K$6</x:f>
        <x:v>577.142340862423</x:v>
      </x:c>
      <x:c r="M3693" s="7" t="n">
        <x:f>MAX(0,H3693-L3693)</x:f>
        <x:v>0</x:v>
      </x:c>
      <x:c r="N3693" s="7" t="n">
        <x:f>MAX(0,L3693-H3693)</x:f>
        <x:v>577.142340862423</x:v>
      </x:c>
      <x:c r="O3693" s="7" t="n">
        <x:f>MAX(0,F3693+I3693-N3693)</x:f>
        <x:v>0</x:v>
      </x:c>
      <x:c r="P3693" s="7" t="n">
        <x:f>MAX(0,N3693-F3693-I3693)</x:f>
        <x:v>341.01190965092405</x:v>
      </x:c>
      <x:c r="Q3693" s="7" t="n">
        <x:f>MAX(0,G3693+J3693-P3693)</x:f>
        <x:v>858.988090349076</x:v>
      </x:c>
      <x:c r="R3693" s="7" t="n">
        <x:f>M3693+MAX(0,K3693-MAX(0,P3693-G3693-J3693))</x:f>
        <x:v>0</x:v>
      </x:c>
      <x:c r="S3693" s="7" t="n">
        <x:f>SUM(O3693,Q3693,R3693)</x:f>
        <x:v>858.988090349076</x:v>
      </x:c>
      <x:c r="T3693" s="14" t="n">
        <x:f>'Inventory detail'!T315</x:f>
        <x:v>0.1867</x:v>
      </x:c>
      <x:c r="U3693" s="14" t="n">
        <x:f>'Inventory detail'!U315</x:f>
        <x:v>0.203445</x:v>
      </x:c>
      <x:c r="V3693" s="9" t="n">
        <x:f>O3693*T3693</x:f>
        <x:v>0</x:v>
      </x:c>
      <x:c r="W3693" s="9" t="n">
        <x:f>Q3693*T3693</x:f>
        <x:v>160.37307646817248</x:v>
      </x:c>
      <x:c r="X3693" s="9" t="n">
        <x:f>R3693*T3693</x:f>
        <x:v>0</x:v>
      </x:c>
      <x:c r="Y3693" s="9" t="n">
        <x:f>S3693*T3693</x:f>
        <x:v>160.37307646817248</x:v>
      </x:c>
      <x:c r="Z3693" s="9" t="n">
        <x:f>IF(ISNUMBER(U3693),S3693*(U3693-T3693),"n.a.")</x:f>
        <x:v>14.38375557289526</x:v>
      </x:c>
      <x:c r="AA3693" s="9" t="n">
        <x:f>IF(ISNUMBER(U3693),Y3693,0)</x:f>
        <x:v>160.37307646817248</x:v>
      </x:c>
      <x:c r="AB3693" s="7" t="n">
        <x:f>MAX(0,L3693-SUM(F3693:K3693))</x:f>
        <x:v>0</x:v>
      </x:c>
    </x:row>
    <x:row r="3694" ht="22" customHeight="1">
      <x:c r="A3694" s="18" t="n">
        <x:f>Summary!F$41</x:f>
        <x:v>46419</x:v>
      </x:c>
      <x:c r="B3694" s="2" t="str">
        <x:f>'Inventory detail'!A316</x:f>
        <x:v>COIL</x:v>
      </x:c>
      <x:c r="C3694" s="2" t="str">
        <x:f>'Inventory detail'!B316</x:f>
        <x:v>10</x:v>
      </x:c>
      <x:c r="D3694" s="2" t="str">
        <x:f>'Inventory detail'!C316</x:f>
        <x:v>16NAV12-4</x:v>
      </x:c>
      <x:c r="E3694" s="10" t="n">
        <x:f>A2568</x:f>
        <x:v>46388</x:v>
      </x:c>
      <x:c r="F3694" s="7" t="n">
        <x:f>O2568</x:f>
        <x:v>1659.1467761806975</x:v>
      </x:c>
      <x:c r="G3694" s="7" t="n">
        <x:f>Q2568</x:f>
        <x:v>0</x:v>
      </x:c>
      <x:c r="H3694" s="7" t="n">
        <x:f>R2568</x:f>
        <x:v>0</x:v>
      </x:c>
      <x:c r="I3694" s="7" t="n">
        <x:f>SUMIFS('PO detail'!$W$220:$W$224,'PO detail'!$V$220:$V$224,"&gt;="&amp;E3694,'PO detail'!$V$220:$V$224,"&lt;"&amp;A3694)</x:f>
        <x:v>0</x:v>
      </x:c>
      <x:c r="J3694" s="7" t="n">
        <x:f>SUMIFS('PO detail'!$X$220:$X$224,'PO detail'!$V$220:$V$224,"&gt;="&amp;E3694,'PO detail'!$V$220:$V$224,"&lt;"&amp;A3694)</x:f>
        <x:v>0</x:v>
      </x:c>
      <x:c r="K3694" s="7" t="n">
        <x:f>SUMIFS('PO detail'!$Y$220:$Y$224,'PO detail'!$V$220:$V$224,"&gt;="&amp;E3694,'PO detail'!$V$220:$V$224,"&lt;"&amp;A3694)</x:f>
        <x:v>0</x:v>
      </x:c>
      <x:c r="L3694" s="7" t="n">
        <x:f>'Inventory detail'!F316*Summary!$K$5*(A3694-E3694)/Summary!$K$6</x:f>
        <x:v>568.6482135523614</x:v>
      </x:c>
      <x:c r="M3694" s="7" t="n">
        <x:f>MAX(0,H3694-L3694)</x:f>
        <x:v>0</x:v>
      </x:c>
      <x:c r="N3694" s="7" t="n">
        <x:f>MAX(0,L3694-H3694)</x:f>
        <x:v>568.6482135523614</x:v>
      </x:c>
      <x:c r="O3694" s="7" t="n">
        <x:f>MAX(0,F3694+I3694-N3694)</x:f>
        <x:v>1090.498562628336</x:v>
      </x:c>
      <x:c r="P3694" s="7" t="n">
        <x:f>MAX(0,N3694-F3694-I3694)</x:f>
        <x:v>0</x:v>
      </x:c>
      <x:c r="Q3694" s="7" t="n">
        <x:f>MAX(0,G3694+J3694-P3694)</x:f>
        <x:v>0</x:v>
      </x:c>
      <x:c r="R3694" s="7" t="n">
        <x:f>M3694+MAX(0,K3694-MAX(0,P3694-G3694-J3694))</x:f>
        <x:v>0</x:v>
      </x:c>
      <x:c r="S3694" s="7" t="n">
        <x:f>SUM(O3694,Q3694,R3694)</x:f>
        <x:v>1090.498562628336</x:v>
      </x:c>
      <x:c r="T3694" s="14" t="n">
        <x:f>'Inventory detail'!T316</x:f>
        <x:v>0.11230000000000001</x:v>
      </x:c>
      <x:c r="U3694" s="14" t="n">
        <x:f>'Inventory detail'!U316</x:f>
        <x:v>0.1099475</x:v>
      </x:c>
      <x:c r="V3694" s="9" t="n">
        <x:f>O3694*T3694</x:f>
        <x:v>122.46298858316214</x:v>
      </x:c>
      <x:c r="W3694" s="9" t="n">
        <x:f>Q3694*T3694</x:f>
        <x:v>0</x:v>
      </x:c>
      <x:c r="X3694" s="9" t="n">
        <x:f>R3694*T3694</x:f>
        <x:v>0</x:v>
      </x:c>
      <x:c r="Y3694" s="9" t="n">
        <x:f>S3694*T3694</x:f>
        <x:v>122.46298858316214</x:v>
      </x:c>
      <x:c r="Z3694" s="9" t="n">
        <x:f>IF(ISNUMBER(U3694),S3694*(U3694-T3694),"n.a.")</x:f>
        <x:v>-2.5653978685831684</x:v>
      </x:c>
      <x:c r="AA3694" s="9" t="n">
        <x:f>IF(ISNUMBER(U3694),Y3694,0)</x:f>
        <x:v>122.46298858316214</x:v>
      </x:c>
      <x:c r="AB3694" s="7" t="n">
        <x:f>MAX(0,L3694-SUM(F3694:K3694))</x:f>
        <x:v>0</x:v>
      </x:c>
    </x:row>
    <x:row r="3695" ht="22" customHeight="1">
      <x:c r="A3695" s="18" t="n">
        <x:f>Summary!F$41</x:f>
        <x:v>46419</x:v>
      </x:c>
      <x:c r="B3695" s="2" t="str">
        <x:f>'Inventory detail'!A317</x:f>
        <x:v>COIL</x:v>
      </x:c>
      <x:c r="C3695" s="2" t="str">
        <x:f>'Inventory detail'!B317</x:f>
        <x:v>10</x:v>
      </x:c>
      <x:c r="D3695" s="2" t="str">
        <x:f>'Inventory detail'!C317</x:f>
        <x:v>20NAV12-4</x:v>
      </x:c>
      <x:c r="E3695" s="10" t="n">
        <x:f>A2569</x:f>
        <x:v>46388</x:v>
      </x:c>
      <x:c r="F3695" s="7" t="n">
        <x:f>O2569</x:f>
        <x:v>1059.146776180698</x:v>
      </x:c>
      <x:c r="G3695" s="7" t="n">
        <x:f>Q2569</x:f>
        <x:v>0</x:v>
      </x:c>
      <x:c r="H3695" s="7" t="n">
        <x:f>R2569</x:f>
        <x:v>0</x:v>
      </x:c>
      <x:c r="I3695" s="7" t="n">
        <x:f>SUMIFS('PO detail'!$W$295:$W$295,'PO detail'!$V$295:$V$295,"&gt;="&amp;E3695,'PO detail'!$V$295:$V$295,"&lt;"&amp;A3695)</x:f>
        <x:v>0</x:v>
      </x:c>
      <x:c r="J3695" s="7" t="n">
        <x:f>SUMIFS('PO detail'!$X$295:$X$295,'PO detail'!$V$295:$V$295,"&gt;="&amp;E3695,'PO detail'!$V$295:$V$295,"&lt;"&amp;A3695)</x:f>
        <x:v>0</x:v>
      </x:c>
      <x:c r="K3695" s="7" t="n">
        <x:f>SUMIFS('PO detail'!$Y$295:$Y$295,'PO detail'!$V$295:$V$295,"&gt;="&amp;E3695,'PO detail'!$V$295:$V$295,"&lt;"&amp;A3695)</x:f>
        <x:v>0</x:v>
      </x:c>
      <x:c r="L3695" s="7" t="n">
        <x:f>'Inventory detail'!F317*Summary!$K$5*(A3695-E3695)/Summary!$K$6</x:f>
        <x:v>568.6482135523614</x:v>
      </x:c>
      <x:c r="M3695" s="7" t="n">
        <x:f>MAX(0,H3695-L3695)</x:f>
        <x:v>0</x:v>
      </x:c>
      <x:c r="N3695" s="7" t="n">
        <x:f>MAX(0,L3695-H3695)</x:f>
        <x:v>568.6482135523614</x:v>
      </x:c>
      <x:c r="O3695" s="7" t="n">
        <x:f>MAX(0,F3695+I3695-N3695)</x:f>
        <x:v>490.4985626283366</x:v>
      </x:c>
      <x:c r="P3695" s="7" t="n">
        <x:f>MAX(0,N3695-F3695-I3695)</x:f>
        <x:v>0</x:v>
      </x:c>
      <x:c r="Q3695" s="7" t="n">
        <x:f>MAX(0,G3695+J3695-P3695)</x:f>
        <x:v>0</x:v>
      </x:c>
      <x:c r="R3695" s="7" t="n">
        <x:f>M3695+MAX(0,K3695-MAX(0,P3695-G3695-J3695))</x:f>
        <x:v>0</x:v>
      </x:c>
      <x:c r="S3695" s="7" t="n">
        <x:f>SUM(O3695,Q3695,R3695)</x:f>
        <x:v>490.4985626283366</x:v>
      </x:c>
      <x:c r="T3695" s="14" t="n">
        <x:f>'Inventory detail'!T317</x:f>
        <x:v>0.1567</x:v>
      </x:c>
      <x:c r="U3695" s="14" t="n">
        <x:f>'Inventory detail'!U317</x:f>
        <x:v>0.1534845</x:v>
      </x:c>
      <x:c r="V3695" s="9" t="n">
        <x:f>O3695*T3695</x:f>
        <x:v>76.86112476386035</x:v>
      </x:c>
      <x:c r="W3695" s="9" t="n">
        <x:f>Q3695*T3695</x:f>
        <x:v>0</x:v>
      </x:c>
      <x:c r="X3695" s="9" t="n">
        <x:f>R3695*T3695</x:f>
        <x:v>0</x:v>
      </x:c>
      <x:c r="Y3695" s="9" t="n">
        <x:f>S3695*T3695</x:f>
        <x:v>76.86112476386035</x:v>
      </x:c>
      <x:c r="Z3695" s="9" t="n">
        <x:f>IF(ISNUMBER(U3695),S3695*(U3695-T3695),"n.a.")</x:f>
        <x:v>-1.5771981281314211</x:v>
      </x:c>
      <x:c r="AA3695" s="9" t="n">
        <x:f>IF(ISNUMBER(U3695),Y3695,0)</x:f>
        <x:v>76.86112476386035</x:v>
      </x:c>
      <x:c r="AB3695" s="7" t="n">
        <x:f>MAX(0,L3695-SUM(F3695:K3695))</x:f>
        <x:v>0</x:v>
      </x:c>
    </x:row>
    <x:row r="3696" ht="22" customHeight="1">
      <x:c r="A3696" s="18" t="n">
        <x:f>Summary!F$41</x:f>
        <x:v>46419</x:v>
      </x:c>
      <x:c r="B3696" s="2" t="str">
        <x:f>'Inventory detail'!A318</x:f>
        <x:v>COIL</x:v>
      </x:c>
      <x:c r="C3696" s="2" t="str">
        <x:f>'Inventory detail'!B318</x:f>
        <x:v>10</x:v>
      </x:c>
      <x:c r="D3696" s="2" t="str">
        <x:f>'Inventory detail'!C318</x:f>
        <x:v>6CLR12-4</x:v>
      </x:c>
      <x:c r="E3696" s="10" t="n">
        <x:f>A2570</x:f>
        <x:v>46388</x:v>
      </x:c>
      <x:c r="F3696" s="7" t="n">
        <x:f>O2570</x:f>
        <x:v>659.1467761806981</x:v>
      </x:c>
      <x:c r="G3696" s="7" t="n">
        <x:f>Q2570</x:f>
        <x:v>0</x:v>
      </x:c>
      <x:c r="H3696" s="7" t="n">
        <x:f>R2570</x:f>
        <x:v>0</x:v>
      </x:c>
      <x:c r="I3696" s="7" t="n">
        <x:f>SUMIFS('PO detail'!$W$458:$W$458,'PO detail'!$V$458:$V$458,"&gt;="&amp;E3696,'PO detail'!$V$458:$V$458,"&lt;"&amp;A3696)</x:f>
        <x:v>0</x:v>
      </x:c>
      <x:c r="J3696" s="7" t="n">
        <x:f>SUMIFS('PO detail'!$X$458:$X$458,'PO detail'!$V$458:$V$458,"&gt;="&amp;E3696,'PO detail'!$V$458:$V$458,"&lt;"&amp;A3696)</x:f>
        <x:v>0</x:v>
      </x:c>
      <x:c r="K3696" s="7" t="n">
        <x:f>SUMIFS('PO detail'!$Y$458:$Y$458,'PO detail'!$V$458:$V$458,"&gt;="&amp;E3696,'PO detail'!$V$458:$V$458,"&lt;"&amp;A3696)</x:f>
        <x:v>0</x:v>
      </x:c>
      <x:c r="L3696" s="7" t="n">
        <x:f>'Inventory detail'!F318*Summary!$K$5*(A3696-E3696)/Summary!$K$6</x:f>
        <x:v>568.6482135523614</x:v>
      </x:c>
      <x:c r="M3696" s="7" t="n">
        <x:f>MAX(0,H3696-L3696)</x:f>
        <x:v>0</x:v>
      </x:c>
      <x:c r="N3696" s="7" t="n">
        <x:f>MAX(0,L3696-H3696)</x:f>
        <x:v>568.6482135523614</x:v>
      </x:c>
      <x:c r="O3696" s="7" t="n">
        <x:f>MAX(0,F3696+I3696-N3696)</x:f>
        <x:v>90.49856262833669</x:v>
      </x:c>
      <x:c r="P3696" s="7" t="n">
        <x:f>MAX(0,N3696-F3696-I3696)</x:f>
        <x:v>0</x:v>
      </x:c>
      <x:c r="Q3696" s="7" t="n">
        <x:f>MAX(0,G3696+J3696-P3696)</x:f>
        <x:v>0</x:v>
      </x:c>
      <x:c r="R3696" s="7" t="n">
        <x:f>M3696+MAX(0,K3696-MAX(0,P3696-G3696-J3696))</x:f>
        <x:v>0</x:v>
      </x:c>
      <x:c r="S3696" s="7" t="n">
        <x:f>SUM(O3696,Q3696,R3696)</x:f>
        <x:v>90.49856262833669</x:v>
      </x:c>
      <x:c r="T3696" s="14" t="n">
        <x:f>'Inventory detail'!T318</x:f>
        <x:v>0.0365</x:v>
      </x:c>
      <x:c r="U3696" s="14" t="n">
        <x:f>'Inventory detail'!U318</x:f>
        <x:v>0.0356915</x:v>
      </x:c>
      <x:c r="V3696" s="9" t="n">
        <x:f>O3696*T3696</x:f>
        <x:v>3.303197535934289</x:v>
      </x:c>
      <x:c r="W3696" s="9" t="n">
        <x:f>Q3696*T3696</x:f>
        <x:v>0</x:v>
      </x:c>
      <x:c r="X3696" s="9" t="n">
        <x:f>R3696*T3696</x:f>
        <x:v>0</x:v>
      </x:c>
      <x:c r="Y3696" s="9" t="n">
        <x:f>S3696*T3696</x:f>
        <x:v>3.303197535934289</x:v>
      </x:c>
      <x:c r="Z3696" s="9" t="n">
        <x:f>IF(ISNUMBER(U3696),S3696*(U3696-T3696),"n.a.")</x:f>
        <x:v>-0.07316808788500992</x:v>
      </x:c>
      <x:c r="AA3696" s="9" t="n">
        <x:f>IF(ISNUMBER(U3696),Y3696,0)</x:f>
        <x:v>3.303197535934289</x:v>
      </x:c>
      <x:c r="AB3696" s="7" t="n">
        <x:f>MAX(0,L3696-SUM(F3696:K3696))</x:f>
        <x:v>0</x:v>
      </x:c>
    </x:row>
    <x:row r="3697" ht="22" customHeight="1">
      <x:c r="A3697" s="18" t="n">
        <x:f>Summary!F$41</x:f>
        <x:v>46419</x:v>
      </x:c>
      <x:c r="B3697" s="2" t="str">
        <x:f>'Inventory detail'!A319</x:f>
        <x:v>COIL</x:v>
      </x:c>
      <x:c r="C3697" s="2" t="str">
        <x:f>'Inventory detail'!B319</x:f>
        <x:v>30</x:v>
      </x:c>
      <x:c r="D3697" s="2" t="str">
        <x:f>'Inventory detail'!C319</x:f>
        <x:v>6CLR12-4</x:v>
      </x:c>
      <x:c r="E3697" s="10" t="n">
        <x:f>A2571</x:f>
        <x:v>46388</x:v>
      </x:c>
      <x:c r="F3697" s="7" t="n">
        <x:f>O2571</x:f>
        <x:v>6759.146776180698</x:v>
      </x:c>
      <x:c r="G3697" s="7" t="n">
        <x:f>Q2571</x:f>
        <x:v>0</x:v>
      </x:c>
      <x:c r="H3697" s="7" t="n">
        <x:f>R2571</x:f>
        <x:v>0</x:v>
      </x:c>
      <x:c r="I3697" s="7" t="n">
        <x:f>SUMIFS('PO detail'!$W$938:$W$939,'PO detail'!$V$938:$V$939,"&gt;="&amp;E3697,'PO detail'!$V$938:$V$939,"&lt;"&amp;A3697)</x:f>
        <x:v>0</x:v>
      </x:c>
      <x:c r="J3697" s="7" t="n">
        <x:f>SUMIFS('PO detail'!$X$938:$X$939,'PO detail'!$V$938:$V$939,"&gt;="&amp;E3697,'PO detail'!$V$938:$V$939,"&lt;"&amp;A3697)</x:f>
        <x:v>0</x:v>
      </x:c>
      <x:c r="K3697" s="7" t="n">
        <x:f>SUMIFS('PO detail'!$Y$938:$Y$939,'PO detail'!$V$938:$V$939,"&gt;="&amp;E3697,'PO detail'!$V$938:$V$939,"&lt;"&amp;A3697)</x:f>
        <x:v>0</x:v>
      </x:c>
      <x:c r="L3697" s="7" t="n">
        <x:f>'Inventory detail'!F319*Summary!$K$5*(A3697-E3697)/Summary!$K$6</x:f>
        <x:v>568.6482135523614</x:v>
      </x:c>
      <x:c r="M3697" s="7" t="n">
        <x:f>MAX(0,H3697-L3697)</x:f>
        <x:v>0</x:v>
      </x:c>
      <x:c r="N3697" s="7" t="n">
        <x:f>MAX(0,L3697-H3697)</x:f>
        <x:v>568.6482135523614</x:v>
      </x:c>
      <x:c r="O3697" s="7" t="n">
        <x:f>MAX(0,F3697+I3697-N3697)</x:f>
        <x:v>6190.498562628337</x:v>
      </x:c>
      <x:c r="P3697" s="7" t="n">
        <x:f>MAX(0,N3697-F3697-I3697)</x:f>
        <x:v>0</x:v>
      </x:c>
      <x:c r="Q3697" s="7" t="n">
        <x:f>MAX(0,G3697+J3697-P3697)</x:f>
        <x:v>0</x:v>
      </x:c>
      <x:c r="R3697" s="7" t="n">
        <x:f>M3697+MAX(0,K3697-MAX(0,P3697-G3697-J3697))</x:f>
        <x:v>0</x:v>
      </x:c>
      <x:c r="S3697" s="7" t="n">
        <x:f>SUM(O3697,Q3697,R3697)</x:f>
        <x:v>6190.498562628337</x:v>
      </x:c>
      <x:c r="T3697" s="14" t="n">
        <x:f>'Inventory detail'!T319</x:f>
        <x:v>0.0365</x:v>
      </x:c>
      <x:c r="U3697" s="14" t="n">
        <x:f>'Inventory detail'!U319</x:f>
        <x:v>0.0356915</x:v>
      </x:c>
      <x:c r="V3697" s="9" t="n">
        <x:f>O3697*T3697</x:f>
        <x:v>225.9531975359343</x:v>
      </x:c>
      <x:c r="W3697" s="9" t="n">
        <x:f>Q3697*T3697</x:f>
        <x:v>0</x:v>
      </x:c>
      <x:c r="X3697" s="9" t="n">
        <x:f>R3697*T3697</x:f>
        <x:v>0</x:v>
      </x:c>
      <x:c r="Y3697" s="9" t="n">
        <x:f>S3697*T3697</x:f>
        <x:v>225.9531975359343</x:v>
      </x:c>
      <x:c r="Z3697" s="9" t="n">
        <x:f>IF(ISNUMBER(U3697),S3697*(U3697-T3697),"n.a.")</x:f>
        <x:v>-5.00501808788499</x:v>
      </x:c>
      <x:c r="AA3697" s="9" t="n">
        <x:f>IF(ISNUMBER(U3697),Y3697,0)</x:f>
        <x:v>225.9531975359343</x:v>
      </x:c>
      <x:c r="AB3697" s="7" t="n">
        <x:f>MAX(0,L3697-SUM(F3697:K3697))</x:f>
        <x:v>0</x:v>
      </x:c>
    </x:row>
    <x:row r="3698" ht="22" customHeight="1">
      <x:c r="A3698" s="18" t="n">
        <x:f>Summary!F$41</x:f>
        <x:v>46419</x:v>
      </x:c>
      <x:c r="B3698" s="2" t="str">
        <x:f>'Inventory detail'!A320</x:f>
        <x:v>POUC</x:v>
      </x:c>
      <x:c r="C3698" s="2" t="str">
        <x:f>'Inventory detail'!B320</x:f>
        <x:v>10</x:v>
      </x:c>
      <x:c r="D3698" s="2" t="str">
        <x:f>'Inventory detail'!C320</x:f>
        <x:v>PRC5</x:v>
      </x:c>
      <x:c r="E3698" s="10" t="n">
        <x:f>A2572</x:f>
        <x:v>46388</x:v>
      </x:c>
      <x:c r="F3698" s="7" t="n">
        <x:f>O2572</x:f>
        <x:v>8359.146776180698</x:v>
      </x:c>
      <x:c r="G3698" s="7" t="n">
        <x:f>Q2572</x:f>
        <x:v>0</x:v>
      </x:c>
      <x:c r="H3698" s="7" t="n">
        <x:f>R2572</x:f>
        <x:v>0</x:v>
      </x:c>
      <x:c r="I3698" s="7" t="n">
        <x:f>SUMIFS('PO detail'!$W$1584:$W$1584,'PO detail'!$V$1584:$V$1584,"&gt;="&amp;E3698,'PO detail'!$V$1584:$V$1584,"&lt;"&amp;A3698)</x:f>
        <x:v>0</x:v>
      </x:c>
      <x:c r="J3698" s="7" t="n">
        <x:f>SUMIFS('PO detail'!$X$1584:$X$1584,'PO detail'!$V$1584:$V$1584,"&gt;="&amp;E3698,'PO detail'!$V$1584:$V$1584,"&lt;"&amp;A3698)</x:f>
        <x:v>0</x:v>
      </x:c>
      <x:c r="K3698" s="7" t="n">
        <x:f>SUMIFS('PO detail'!$Y$1584:$Y$1584,'PO detail'!$V$1584:$V$1584,"&gt;="&amp;E3698,'PO detail'!$V$1584:$V$1584,"&lt;"&amp;A3698)</x:f>
        <x:v>0</x:v>
      </x:c>
      <x:c r="L3698" s="7" t="n">
        <x:f>'Inventory detail'!F320*Summary!$K$5*(A3698-E3698)/Summary!$K$6</x:f>
        <x:v>568.6482135523614</x:v>
      </x:c>
      <x:c r="M3698" s="7" t="n">
        <x:f>MAX(0,H3698-L3698)</x:f>
        <x:v>0</x:v>
      </x:c>
      <x:c r="N3698" s="7" t="n">
        <x:f>MAX(0,L3698-H3698)</x:f>
        <x:v>568.6482135523614</x:v>
      </x:c>
      <x:c r="O3698" s="7" t="n">
        <x:f>MAX(0,F3698+I3698-N3698)</x:f>
        <x:v>7790.498562628337</x:v>
      </x:c>
      <x:c r="P3698" s="7" t="n">
        <x:f>MAX(0,N3698-F3698-I3698)</x:f>
        <x:v>0</x:v>
      </x:c>
      <x:c r="Q3698" s="7" t="n">
        <x:f>MAX(0,G3698+J3698-P3698)</x:f>
        <x:v>0</x:v>
      </x:c>
      <x:c r="R3698" s="7" t="n">
        <x:f>M3698+MAX(0,K3698-MAX(0,P3698-G3698-J3698))</x:f>
        <x:v>0</x:v>
      </x:c>
      <x:c r="S3698" s="7" t="n">
        <x:f>SUM(O3698,Q3698,R3698)</x:f>
        <x:v>7790.498562628337</x:v>
      </x:c>
      <x:c r="T3698" s="14" t="n">
        <x:f>'Inventory detail'!T320</x:f>
        <x:v>0.0098</x:v>
      </x:c>
      <x:c r="U3698" s="14" t="n">
        <x:f>'Inventory detail'!U320</x:f>
        <x:v>0.010725</x:v>
      </x:c>
      <x:c r="V3698" s="9" t="n">
        <x:f>O3698*T3698</x:f>
        <x:v>76.3468859137577</x:v>
      </x:c>
      <x:c r="W3698" s="9" t="n">
        <x:f>Q3698*T3698</x:f>
        <x:v>0</x:v>
      </x:c>
      <x:c r="X3698" s="9" t="n">
        <x:f>R3698*T3698</x:f>
        <x:v>0</x:v>
      </x:c>
      <x:c r="Y3698" s="9" t="n">
        <x:f>S3698*T3698</x:f>
        <x:v>76.3468859137577</x:v>
      </x:c>
      <x:c r="Z3698" s="9" t="n">
        <x:f>IF(ISNUMBER(U3698),S3698*(U3698-T3698),"n.a.")</x:f>
        <x:v>7.2062111704312155</x:v>
      </x:c>
      <x:c r="AA3698" s="9" t="n">
        <x:f>IF(ISNUMBER(U3698),Y3698,0)</x:f>
        <x:v>76.3468859137577</x:v>
      </x:c>
      <x:c r="AB3698" s="7" t="n">
        <x:f>MAX(0,L3698-SUM(F3698:K3698))</x:f>
        <x:v>0</x:v>
      </x:c>
    </x:row>
    <x:row r="3699" ht="22" customHeight="1">
      <x:c r="A3699" s="18" t="n">
        <x:f>Summary!F$41</x:f>
        <x:v>46419</x:v>
      </x:c>
      <x:c r="B3699" s="2" t="str">
        <x:f>'Inventory detail'!A321</x:f>
        <x:v>POUC</x:v>
      </x:c>
      <x:c r="C3699" s="2" t="str">
        <x:f>'Inventory detail'!B321</x:f>
        <x:v>30</x:v>
      </x:c>
      <x:c r="D3699" s="2" t="str">
        <x:f>'Inventory detail'!C321</x:f>
        <x:v>XLMEN3</x:v>
      </x:c>
      <x:c r="E3699" s="10" t="n">
        <x:f>A2573</x:f>
        <x:v>46388</x:v>
      </x:c>
      <x:c r="F3699" s="7" t="n">
        <x:f>O2573</x:f>
        <x:v>3159.1467761806975</x:v>
      </x:c>
      <x:c r="G3699" s="7" t="n">
        <x:f>Q2573</x:f>
        <x:v>1000</x:v>
      </x:c>
      <x:c r="H3699" s="7" t="n">
        <x:f>R2573</x:f>
        <x:v>0</x:v>
      </x:c>
      <x:c r="I3699" s="7" t="n">
        <x:f>SUMIFS('PO detail'!$W$1720:$W$1721,'PO detail'!$V$1720:$V$1721,"&gt;="&amp;E3699,'PO detail'!$V$1720:$V$1721,"&lt;"&amp;A3699)</x:f>
        <x:v>0</x:v>
      </x:c>
      <x:c r="J3699" s="7" t="n">
        <x:f>SUMIFS('PO detail'!$X$1720:$X$1721,'PO detail'!$V$1720:$V$1721,"&gt;="&amp;E3699,'PO detail'!$V$1720:$V$1721,"&lt;"&amp;A3699)</x:f>
        <x:v>0</x:v>
      </x:c>
      <x:c r="K3699" s="7" t="n">
        <x:f>SUMIFS('PO detail'!$Y$1720:$Y$1721,'PO detail'!$V$1720:$V$1721,"&gt;="&amp;E3699,'PO detail'!$V$1720:$V$1721,"&lt;"&amp;A3699)</x:f>
        <x:v>0</x:v>
      </x:c>
      <x:c r="L3699" s="7" t="n">
        <x:f>'Inventory detail'!F321*Summary!$K$5*(A3699-E3699)/Summary!$K$6</x:f>
        <x:v>568.6482135523614</x:v>
      </x:c>
      <x:c r="M3699" s="7" t="n">
        <x:f>MAX(0,H3699-L3699)</x:f>
        <x:v>0</x:v>
      </x:c>
      <x:c r="N3699" s="7" t="n">
        <x:f>MAX(0,L3699-H3699)</x:f>
        <x:v>568.6482135523614</x:v>
      </x:c>
      <x:c r="O3699" s="7" t="n">
        <x:f>MAX(0,F3699+I3699-N3699)</x:f>
        <x:v>2590.498562628336</x:v>
      </x:c>
      <x:c r="P3699" s="7" t="n">
        <x:f>MAX(0,N3699-F3699-I3699)</x:f>
        <x:v>0</x:v>
      </x:c>
      <x:c r="Q3699" s="7" t="n">
        <x:f>MAX(0,G3699+J3699-P3699)</x:f>
        <x:v>1000</x:v>
      </x:c>
      <x:c r="R3699" s="7" t="n">
        <x:f>M3699+MAX(0,K3699-MAX(0,P3699-G3699-J3699))</x:f>
        <x:v>0</x:v>
      </x:c>
      <x:c r="S3699" s="7" t="n">
        <x:f>SUM(O3699,Q3699,R3699)</x:f>
        <x:v>3590.498562628336</x:v>
      </x:c>
      <x:c r="T3699" s="14" t="n">
        <x:f>'Inventory detail'!T321</x:f>
        <x:v>0.0978</x:v>
      </x:c>
      <x:c r="U3699" s="14" t="n">
        <x:f>'Inventory detail'!U321</x:f>
        <x:v>0.10658999999999999</x:v>
      </x:c>
      <x:c r="V3699" s="9" t="n">
        <x:f>O3699*T3699</x:f>
        <x:v>253.35075942505125</x:v>
      </x:c>
      <x:c r="W3699" s="9" t="n">
        <x:f>Q3699*T3699</x:f>
        <x:v>97.8</x:v>
      </x:c>
      <x:c r="X3699" s="9" t="n">
        <x:f>R3699*T3699</x:f>
        <x:v>0</x:v>
      </x:c>
      <x:c r="Y3699" s="9" t="n">
        <x:f>S3699*T3699</x:f>
        <x:v>351.15075942505126</x:v>
      </x:c>
      <x:c r="Z3699" s="9" t="n">
        <x:f>IF(ISNUMBER(U3699),S3699*(U3699-T3699),"n.a.")</x:f>
        <x:v>31.560482365503045</x:v>
      </x:c>
      <x:c r="AA3699" s="9" t="n">
        <x:f>IF(ISNUMBER(U3699),Y3699,0)</x:f>
        <x:v>351.15075942505126</x:v>
      </x:c>
      <x:c r="AB3699" s="7" t="n">
        <x:f>MAX(0,L3699-SUM(F3699:K3699))</x:f>
        <x:v>0</x:v>
      </x:c>
    </x:row>
    <x:row r="3700" ht="22" customHeight="1">
      <x:c r="A3700" s="18" t="n">
        <x:f>Summary!F$41</x:f>
        <x:v>46419</x:v>
      </x:c>
      <x:c r="B3700" s="2" t="str">
        <x:f>'Inventory detail'!A322</x:f>
        <x:v>POUC</x:v>
      </x:c>
      <x:c r="C3700" s="2" t="str">
        <x:f>'Inventory detail'!B322</x:f>
        <x:v>30</x:v>
      </x:c>
      <x:c r="D3700" s="2" t="str">
        <x:f>'Inventory detail'!C322</x:f>
        <x:v>SCH10</x:v>
      </x:c>
      <x:c r="E3700" s="10" t="n">
        <x:f>A2574</x:f>
        <x:v>46388</x:v>
      </x:c>
      <x:c r="F3700" s="7" t="n">
        <x:f>O2574</x:f>
        <x:v>0</x:v>
      </x:c>
      <x:c r="G3700" s="7" t="n">
        <x:f>Q2574</x:f>
        <x:v>15000</x:v>
      </x:c>
      <x:c r="H3700" s="7" t="n">
        <x:f>R2574</x:f>
        <x:v>4705.124271047228</x:v>
      </x:c>
      <x:c r="I3700" s="7" t="n">
        <x:f>SUMIFS('PO detail'!$W$1706:$W$1706,'PO detail'!$V$1706:$V$1706,"&gt;="&amp;E3700,'PO detail'!$V$1706:$V$1706,"&lt;"&amp;A3700)</x:f>
        <x:v>0</x:v>
      </x:c>
      <x:c r="J3700" s="7" t="n">
        <x:f>SUMIFS('PO detail'!$X$1706:$X$1706,'PO detail'!$V$1706:$V$1706,"&gt;="&amp;E3700,'PO detail'!$V$1706:$V$1706,"&lt;"&amp;A3700)</x:f>
        <x:v>0</x:v>
      </x:c>
      <x:c r="K3700" s="7" t="n">
        <x:f>SUMIFS('PO detail'!$Y$1706:$Y$1706,'PO detail'!$V$1706:$V$1706,"&gt;="&amp;E3700,'PO detail'!$V$1706:$V$1706,"&lt;"&amp;A3700)</x:f>
        <x:v>0</x:v>
      </x:c>
      <x:c r="L3700" s="7" t="n">
        <x:f>'Inventory detail'!F322*Summary!$K$5*(A3700-E3700)/Summary!$K$6</x:f>
        <x:v>551.6803285420945</x:v>
      </x:c>
      <x:c r="M3700" s="7" t="n">
        <x:f>MAX(0,H3700-L3700)</x:f>
        <x:v>4153.443942505133</x:v>
      </x:c>
      <x:c r="N3700" s="7" t="n">
        <x:f>MAX(0,L3700-H3700)</x:f>
        <x:v>0</x:v>
      </x:c>
      <x:c r="O3700" s="7" t="n">
        <x:f>MAX(0,F3700+I3700-N3700)</x:f>
        <x:v>0</x:v>
      </x:c>
      <x:c r="P3700" s="7" t="n">
        <x:f>MAX(0,N3700-F3700-I3700)</x:f>
        <x:v>0</x:v>
      </x:c>
      <x:c r="Q3700" s="7" t="n">
        <x:f>MAX(0,G3700+J3700-P3700)</x:f>
        <x:v>15000</x:v>
      </x:c>
      <x:c r="R3700" s="7" t="n">
        <x:f>M3700+MAX(0,K3700-MAX(0,P3700-G3700-J3700))</x:f>
        <x:v>4153.443942505133</x:v>
      </x:c>
      <x:c r="S3700" s="7" t="n">
        <x:f>SUM(O3700,Q3700,R3700)</x:f>
        <x:v>19153.44394250513</x:v>
      </x:c>
      <x:c r="T3700" s="14" t="n">
        <x:f>'Inventory detail'!T322</x:f>
        <x:v>0.014199999999999999</x:v>
      </x:c>
      <x:c r="U3700" s="14" t="n">
        <x:f>'Inventory detail'!U322</x:f>
        <x:v>0.01551</x:v>
      </x:c>
      <x:c r="V3700" s="9" t="n">
        <x:f>O3700*T3700</x:f>
        <x:v>0</x:v>
      </x:c>
      <x:c r="W3700" s="9" t="n">
        <x:f>Q3700*T3700</x:f>
        <x:v>213</x:v>
      </x:c>
      <x:c r="X3700" s="9" t="n">
        <x:f>R3700*T3700</x:f>
        <x:v>58.97890398357289</x:v>
      </x:c>
      <x:c r="Y3700" s="9" t="n">
        <x:f>S3700*T3700</x:f>
        <x:v>271.9789039835728</x:v>
      </x:c>
      <x:c r="Z3700" s="9" t="n">
        <x:f>IF(ISNUMBER(U3700),S3700*(U3700-T3700),"n.a.")</x:f>
        <x:v>25.09101156468173</x:v>
      </x:c>
      <x:c r="AA3700" s="9" t="n">
        <x:f>IF(ISNUMBER(U3700),Y3700,0)</x:f>
        <x:v>271.9789039835728</x:v>
      </x:c>
      <x:c r="AB3700" s="7" t="n">
        <x:f>MAX(0,L3700-SUM(F3700:K3700))</x:f>
        <x:v>0</x:v>
      </x:c>
    </x:row>
    <x:row r="3701" ht="22" customHeight="1">
      <x:c r="A3701" s="18" t="n">
        <x:f>Summary!F$41</x:f>
        <x:v>46419</x:v>
      </x:c>
      <x:c r="B3701" s="2" t="str">
        <x:f>'Inventory detail'!A323</x:f>
        <x:v>COIL</x:v>
      </x:c>
      <x:c r="C3701" s="2" t="str">
        <x:f>'Inventory detail'!B323</x:f>
        <x:v>60</x:v>
      </x:c>
      <x:c r="D3701" s="2" t="str">
        <x:f>'Inventory detail'!C323</x:f>
        <x:v>20WHT12-4</x:v>
      </x:c>
      <x:c r="E3701" s="10" t="n">
        <x:f>A2575</x:f>
        <x:v>46388</x:v>
      </x:c>
      <x:c r="F3701" s="7" t="n">
        <x:f>O2575</x:f>
        <x:v>4128.140616016427</x:v>
      </x:c>
      <x:c r="G3701" s="7" t="n">
        <x:f>Q2575</x:f>
        <x:v>0</x:v>
      </x:c>
      <x:c r="H3701" s="7" t="n">
        <x:f>R2575</x:f>
        <x:v>0</x:v>
      </x:c>
      <x:c r="I3701" s="7" t="n">
        <x:f>SUMIFS('PO detail'!$W$1200:$W$1201,'PO detail'!$V$1200:$V$1201,"&gt;="&amp;E3701,'PO detail'!$V$1200:$V$1201,"&lt;"&amp;A3701)</x:f>
        <x:v>0</x:v>
      </x:c>
      <x:c r="J3701" s="7" t="n">
        <x:f>SUMIFS('PO detail'!$X$1200:$X$1201,'PO detail'!$V$1200:$V$1201,"&gt;="&amp;E3701,'PO detail'!$V$1200:$V$1201,"&lt;"&amp;A3701)</x:f>
        <x:v>0</x:v>
      </x:c>
      <x:c r="K3701" s="7" t="n">
        <x:f>SUMIFS('PO detail'!$Y$1200:$Y$1201,'PO detail'!$V$1200:$V$1201,"&gt;="&amp;E3701,'PO detail'!$V$1200:$V$1201,"&lt;"&amp;A3701)</x:f>
        <x:v>0</x:v>
      </x:c>
      <x:c r="L3701" s="7" t="n">
        <x:f>'Inventory detail'!F323*Summary!$K$5*(A3701-E3701)/Summary!$K$6</x:f>
        <x:v>543.1862012320329</x:v>
      </x:c>
      <x:c r="M3701" s="7" t="n">
        <x:f>MAX(0,H3701-L3701)</x:f>
        <x:v>0</x:v>
      </x:c>
      <x:c r="N3701" s="7" t="n">
        <x:f>MAX(0,L3701-H3701)</x:f>
        <x:v>543.1862012320329</x:v>
      </x:c>
      <x:c r="O3701" s="7" t="n">
        <x:f>MAX(0,F3701+I3701-N3701)</x:f>
        <x:v>3584.954414784394</x:v>
      </x:c>
      <x:c r="P3701" s="7" t="n">
        <x:f>MAX(0,N3701-F3701-I3701)</x:f>
        <x:v>0</x:v>
      </x:c>
      <x:c r="Q3701" s="7" t="n">
        <x:f>MAX(0,G3701+J3701-P3701)</x:f>
        <x:v>0</x:v>
      </x:c>
      <x:c r="R3701" s="7" t="n">
        <x:f>M3701+MAX(0,K3701-MAX(0,P3701-G3701-J3701))</x:f>
        <x:v>0</x:v>
      </x:c>
      <x:c r="S3701" s="7" t="n">
        <x:f>SUM(O3701,Q3701,R3701)</x:f>
        <x:v>3584.954414784394</x:v>
      </x:c>
      <x:c r="T3701" s="14" t="n">
        <x:f>'Inventory detail'!T323</x:f>
        <x:v>0.1567</x:v>
      </x:c>
      <x:c r="U3701" s="14" t="n">
        <x:f>'Inventory detail'!U323</x:f>
        <x:v>0.1534845</x:v>
      </x:c>
      <x:c r="V3701" s="9" t="n">
        <x:f>O3701*T3701</x:f>
        <x:v>561.7623567967146</x:v>
      </x:c>
      <x:c r="W3701" s="9" t="n">
        <x:f>Q3701*T3701</x:f>
        <x:v>0</x:v>
      </x:c>
      <x:c r="X3701" s="9" t="n">
        <x:f>R3701*T3701</x:f>
        <x:v>0</x:v>
      </x:c>
      <x:c r="Y3701" s="9" t="n">
        <x:f>S3701*T3701</x:f>
        <x:v>561.7623567967146</x:v>
      </x:c>
      <x:c r="Z3701" s="9" t="n">
        <x:f>IF(ISNUMBER(U3701),S3701*(U3701-T3701),"n.a.")</x:f>
        <x:v>-11.527420920739255</x:v>
      </x:c>
      <x:c r="AA3701" s="9" t="n">
        <x:f>IF(ISNUMBER(U3701),Y3701,0)</x:f>
        <x:v>561.7623567967146</x:v>
      </x:c>
      <x:c r="AB3701" s="7" t="n">
        <x:f>MAX(0,L3701-SUM(F3701:K3701))</x:f>
        <x:v>0</x:v>
      </x:c>
    </x:row>
    <x:row r="3702" ht="22" customHeight="1">
      <x:c r="A3702" s="18" t="n">
        <x:f>Summary!F$41</x:f>
        <x:v>46419</x:v>
      </x:c>
      <x:c r="B3702" s="2" t="str">
        <x:f>'Inventory detail'!A324</x:f>
        <x:v>POUC</x:v>
      </x:c>
      <x:c r="C3702" s="2" t="str">
        <x:f>'Inventory detail'!B324</x:f>
        <x:v>30</x:v>
      </x:c>
      <x:c r="D3702" s="2" t="str">
        <x:f>'Inventory detail'!C324</x:f>
        <x:v>IBM7</x:v>
      </x:c>
      <x:c r="E3702" s="10" t="n">
        <x:f>A2576</x:f>
        <x:v>46388</x:v>
      </x:c>
      <x:c r="F3702" s="7" t="n">
        <x:f>O2576</x:f>
        <x:v>8528.140616016428</x:v>
      </x:c>
      <x:c r="G3702" s="7" t="n">
        <x:f>Q2576</x:f>
        <x:v>0</x:v>
      </x:c>
      <x:c r="H3702" s="7" t="n">
        <x:f>R2576</x:f>
        <x:v>0</x:v>
      </x:c>
      <x:c r="I3702" s="7" t="n">
        <x:f>SUMIFS('PO detail'!$W$1626:$W$1626,'PO detail'!$V$1626:$V$1626,"&gt;="&amp;E3702,'PO detail'!$V$1626:$V$1626,"&lt;"&amp;A3702)</x:f>
        <x:v>0</x:v>
      </x:c>
      <x:c r="J3702" s="7" t="n">
        <x:f>SUMIFS('PO detail'!$X$1626:$X$1626,'PO detail'!$V$1626:$V$1626,"&gt;="&amp;E3702,'PO detail'!$V$1626:$V$1626,"&lt;"&amp;A3702)</x:f>
        <x:v>0</x:v>
      </x:c>
      <x:c r="K3702" s="7" t="n">
        <x:f>SUMIFS('PO detail'!$Y$1626:$Y$1626,'PO detail'!$V$1626:$V$1626,"&gt;="&amp;E3702,'PO detail'!$V$1626:$V$1626,"&lt;"&amp;A3702)</x:f>
        <x:v>0</x:v>
      </x:c>
      <x:c r="L3702" s="7" t="n">
        <x:f>'Inventory detail'!F324*Summary!$K$5*(A3702-E3702)/Summary!$K$6</x:f>
        <x:v>543.1862012320329</x:v>
      </x:c>
      <x:c r="M3702" s="7" t="n">
        <x:f>MAX(0,H3702-L3702)</x:f>
        <x:v>0</x:v>
      </x:c>
      <x:c r="N3702" s="7" t="n">
        <x:f>MAX(0,L3702-H3702)</x:f>
        <x:v>543.1862012320329</x:v>
      </x:c>
      <x:c r="O3702" s="7" t="n">
        <x:f>MAX(0,F3702+I3702-N3702)</x:f>
        <x:v>7984.954414784395</x:v>
      </x:c>
      <x:c r="P3702" s="7" t="n">
        <x:f>MAX(0,N3702-F3702-I3702)</x:f>
        <x:v>0</x:v>
      </x:c>
      <x:c r="Q3702" s="7" t="n">
        <x:f>MAX(0,G3702+J3702-P3702)</x:f>
        <x:v>0</x:v>
      </x:c>
      <x:c r="R3702" s="7" t="n">
        <x:f>M3702+MAX(0,K3702-MAX(0,P3702-G3702-J3702))</x:f>
        <x:v>0</x:v>
      </x:c>
      <x:c r="S3702" s="7" t="n">
        <x:f>SUM(O3702,Q3702,R3702)</x:f>
        <x:v>7984.954414784395</x:v>
      </x:c>
      <x:c r="T3702" s="14" t="n">
        <x:f>'Inventory detail'!T324</x:f>
        <x:v>0.0083</x:v>
      </x:c>
      <x:c r="U3702" s="14" t="n">
        <x:f>'Inventory detail'!U324</x:f>
        <x:v>0.00891</x:v>
      </x:c>
      <x:c r="V3702" s="9" t="n">
        <x:f>O3702*T3702</x:f>
        <x:v>66.27512164271049</x:v>
      </x:c>
      <x:c r="W3702" s="9" t="n">
        <x:f>Q3702*T3702</x:f>
        <x:v>0</x:v>
      </x:c>
      <x:c r="X3702" s="9" t="n">
        <x:f>R3702*T3702</x:f>
        <x:v>0</x:v>
      </x:c>
      <x:c r="Y3702" s="9" t="n">
        <x:f>S3702*T3702</x:f>
        <x:v>66.27512164271049</x:v>
      </x:c>
      <x:c r="Z3702" s="9" t="n">
        <x:f>IF(ISNUMBER(U3702),S3702*(U3702-T3702),"n.a.")</x:f>
        <x:v>4.870822193018476</x:v>
      </x:c>
      <x:c r="AA3702" s="9" t="n">
        <x:f>IF(ISNUMBER(U3702),Y3702,0)</x:f>
        <x:v>66.27512164271049</x:v>
      </x:c>
      <x:c r="AB3702" s="7" t="n">
        <x:f>MAX(0,L3702-SUM(F3702:K3702))</x:f>
        <x:v>0</x:v>
      </x:c>
    </x:row>
    <x:row r="3703" ht="22" customHeight="1">
      <x:c r="A3703" s="18" t="n">
        <x:f>Summary!F$41</x:f>
        <x:v>46419</x:v>
      </x:c>
      <x:c r="B3703" s="2" t="str">
        <x:f>'Inventory detail'!A325</x:f>
        <x:v>WIRE</x:v>
      </x:c>
      <x:c r="C3703" s="2" t="str">
        <x:f>'Inventory detail'!B325</x:f>
        <x:v>30</x:v>
      </x:c>
      <x:c r="D3703" s="2" t="str">
        <x:f>'Inventory detail'!C325</x:f>
        <x:v>DL516SIL</x:v>
      </x:c>
      <x:c r="E3703" s="10" t="n">
        <x:f>A2577</x:f>
        <x:v>46388</x:v>
      </x:c>
      <x:c r="F3703" s="7" t="n">
        <x:f>O2577</x:f>
        <x:v>0</x:v>
      </x:c>
      <x:c r="G3703" s="7" t="n">
        <x:f>Q2577</x:f>
        <x:v>0</x:v>
      </x:c>
      <x:c r="H3703" s="7" t="n">
        <x:f>R2577</x:f>
        <x:v>1628.140616016427</x:v>
      </x:c>
      <x:c r="I3703" s="7" t="n">
        <x:f>0</x:f>
        <x:v>0</x:v>
      </x:c>
      <x:c r="J3703" s="7" t="n">
        <x:f>0</x:f>
        <x:v>0</x:v>
      </x:c>
      <x:c r="K3703" s="7" t="n">
        <x:f>0</x:f>
        <x:v>0</x:v>
      </x:c>
      <x:c r="L3703" s="7" t="n">
        <x:f>'Inventory detail'!F325*Summary!$K$5*(A3703-E3703)/Summary!$K$6</x:f>
        <x:v>543.1862012320329</x:v>
      </x:c>
      <x:c r="M3703" s="7" t="n">
        <x:f>MAX(0,H3703-L3703)</x:f>
        <x:v>1084.954414784394</x:v>
      </x:c>
      <x:c r="N3703" s="7" t="n">
        <x:f>MAX(0,L3703-H3703)</x:f>
        <x:v>0</x:v>
      </x:c>
      <x:c r="O3703" s="7" t="n">
        <x:f>MAX(0,F3703+I3703-N3703)</x:f>
        <x:v>0</x:v>
      </x:c>
      <x:c r="P3703" s="7" t="n">
        <x:f>MAX(0,N3703-F3703-I3703)</x:f>
        <x:v>0</x:v>
      </x:c>
      <x:c r="Q3703" s="7" t="n">
        <x:f>MAX(0,G3703+J3703-P3703)</x:f>
        <x:v>0</x:v>
      </x:c>
      <x:c r="R3703" s="7" t="n">
        <x:f>M3703+MAX(0,K3703-MAX(0,P3703-G3703-J3703))</x:f>
        <x:v>1084.954414784394</x:v>
      </x:c>
      <x:c r="S3703" s="7" t="n">
        <x:f>SUM(O3703,Q3703,R3703)</x:f>
        <x:v>1084.954414784394</x:v>
      </x:c>
      <x:c r="T3703" s="14" t="n">
        <x:f>'Inventory detail'!T325</x:f>
        <x:v>0.0475</x:v>
      </x:c>
      <x:c r="U3703" s="14" t="n">
        <x:f>'Inventory detail'!U325</x:f>
        <x:v>0.0475</x:v>
      </x:c>
      <x:c r="V3703" s="9" t="n">
        <x:f>O3703*T3703</x:f>
        <x:v>0</x:v>
      </x:c>
      <x:c r="W3703" s="9" t="n">
        <x:f>Q3703*T3703</x:f>
        <x:v>0</x:v>
      </x:c>
      <x:c r="X3703" s="9" t="n">
        <x:f>R3703*T3703</x:f>
        <x:v>51.535334702258716</x:v>
      </x:c>
      <x:c r="Y3703" s="9" t="n">
        <x:f>S3703*T3703</x:f>
        <x:v>51.535334702258716</x:v>
      </x:c>
      <x:c r="Z3703" s="9" t="n">
        <x:f>IF(ISNUMBER(U3703),S3703*(U3703-T3703),"n.a.")</x:f>
        <x:v>0</x:v>
      </x:c>
      <x:c r="AA3703" s="9" t="n">
        <x:f>IF(ISNUMBER(U3703),Y3703,0)</x:f>
        <x:v>51.535334702258716</x:v>
      </x:c>
      <x:c r="AB3703" s="7" t="n">
        <x:f>MAX(0,L3703-SUM(F3703:K3703))</x:f>
        <x:v>0</x:v>
      </x:c>
    </x:row>
    <x:row r="3704" ht="22" customHeight="1">
      <x:c r="A3704" s="18" t="n">
        <x:f>Summary!F$41</x:f>
        <x:v>46419</x:v>
      </x:c>
      <x:c r="B3704" s="2" t="str">
        <x:f>'Inventory detail'!A326</x:f>
        <x:v>COIL</x:v>
      </x:c>
      <x:c r="C3704" s="2" t="str">
        <x:f>'Inventory detail'!B326</x:f>
        <x:v>10</x:v>
      </x:c>
      <x:c r="D3704" s="2" t="str">
        <x:f>'Inventory detail'!C326</x:f>
        <x:v>12RED12-4</x:v>
      </x:c>
      <x:c r="E3704" s="10" t="n">
        <x:f>A2578</x:f>
        <x:v>46388</x:v>
      </x:c>
      <x:c r="F3704" s="7" t="n">
        <x:f>O2578</x:f>
        <x:v>774.1181108829569</x:v>
      </x:c>
      <x:c r="G3704" s="7" t="n">
        <x:f>Q2578</x:f>
        <x:v>0</x:v>
      </x:c>
      <x:c r="H3704" s="7" t="n">
        <x:f>R2578</x:f>
        <x:v>0</x:v>
      </x:c>
      <x:c r="I3704" s="7" t="n">
        <x:f>SUMIFS('PO detail'!$W$116:$W$118,'PO detail'!$V$116:$V$118,"&gt;="&amp;E3704,'PO detail'!$V$116:$V$118,"&lt;"&amp;A3704)</x:f>
        <x:v>0</x:v>
      </x:c>
      <x:c r="J3704" s="7" t="n">
        <x:f>SUMIFS('PO detail'!$X$116:$X$118,'PO detail'!$V$116:$V$118,"&gt;="&amp;E3704,'PO detail'!$V$116:$V$118,"&lt;"&amp;A3704)</x:f>
        <x:v>0</x:v>
      </x:c>
      <x:c r="K3704" s="7" t="n">
        <x:f>SUMIFS('PO detail'!$Y$116:$Y$118,'PO detail'!$V$116:$V$118,"&gt;="&amp;E3704,'PO detail'!$V$116:$V$118,"&lt;"&amp;A3704)</x:f>
        <x:v>0</x:v>
      </x:c>
      <x:c r="L3704" s="7" t="n">
        <x:f>'Inventory detail'!F326*Summary!$K$5*(A3704-E3704)/Summary!$K$6</x:f>
        <x:v>526.2183162217659</x:v>
      </x:c>
      <x:c r="M3704" s="7" t="n">
        <x:f>MAX(0,H3704-L3704)</x:f>
        <x:v>0</x:v>
      </x:c>
      <x:c r="N3704" s="7" t="n">
        <x:f>MAX(0,L3704-H3704)</x:f>
        <x:v>526.2183162217659</x:v>
      </x:c>
      <x:c r="O3704" s="7" t="n">
        <x:f>MAX(0,F3704+I3704-N3704)</x:f>
        <x:v>247.89979466119098</x:v>
      </x:c>
      <x:c r="P3704" s="7" t="n">
        <x:f>MAX(0,N3704-F3704-I3704)</x:f>
        <x:v>0</x:v>
      </x:c>
      <x:c r="Q3704" s="7" t="n">
        <x:f>MAX(0,G3704+J3704-P3704)</x:f>
        <x:v>0</x:v>
      </x:c>
      <x:c r="R3704" s="7" t="n">
        <x:f>M3704+MAX(0,K3704-MAX(0,P3704-G3704-J3704))</x:f>
        <x:v>0</x:v>
      </x:c>
      <x:c r="S3704" s="7" t="n">
        <x:f>SUM(O3704,Q3704,R3704)</x:f>
        <x:v>247.89979466119098</x:v>
      </x:c>
      <x:c r="T3704" s="14" t="n">
        <x:f>'Inventory detail'!T326</x:f>
        <x:v>0.0717</x:v>
      </x:c>
      <x:c r="U3704" s="14" t="n">
        <x:f>'Inventory detail'!U326</x:f>
        <x:v>0.07027800000000001</x:v>
      </x:c>
      <x:c r="V3704" s="9" t="n">
        <x:f>O3704*T3704</x:f>
        <x:v>17.774415277207392</x:v>
      </x:c>
      <x:c r="W3704" s="9" t="n">
        <x:f>Q3704*T3704</x:f>
        <x:v>0</x:v>
      </x:c>
      <x:c r="X3704" s="9" t="n">
        <x:f>R3704*T3704</x:f>
        <x:v>0</x:v>
      </x:c>
      <x:c r="Y3704" s="9" t="n">
        <x:f>S3704*T3704</x:f>
        <x:v>17.774415277207392</x:v>
      </x:c>
      <x:c r="Z3704" s="9" t="n">
        <x:f>IF(ISNUMBER(U3704),S3704*(U3704-T3704),"n.a.")</x:f>
        <x:v>-0.3525135080082118</x:v>
      </x:c>
      <x:c r="AA3704" s="9" t="n">
        <x:f>IF(ISNUMBER(U3704),Y3704,0)</x:f>
        <x:v>17.774415277207392</x:v>
      </x:c>
      <x:c r="AB3704" s="7" t="n">
        <x:f>MAX(0,L3704-SUM(F3704:K3704))</x:f>
        <x:v>0</x:v>
      </x:c>
    </x:row>
    <x:row r="3705" ht="22" customHeight="1">
      <x:c r="A3705" s="18" t="n">
        <x:f>Summary!F$41</x:f>
        <x:v>46419</x:v>
      </x:c>
      <x:c r="B3705" s="2" t="str">
        <x:f>'Inventory detail'!A327</x:f>
        <x:v>COIL</x:v>
      </x:c>
      <x:c r="C3705" s="2" t="str">
        <x:f>'Inventory detail'!B327</x:f>
        <x:v>60</x:v>
      </x:c>
      <x:c r="D3705" s="2" t="str">
        <x:f>'Inventory detail'!C327</x:f>
        <x:v>14BLK36-4</x:v>
      </x:c>
      <x:c r="E3705" s="10" t="n">
        <x:f>A2579</x:f>
        <x:v>46388</x:v>
      </x:c>
      <x:c r="F3705" s="7" t="n">
        <x:f>O2579</x:f>
        <x:v>2974.118110882957</x:v>
      </x:c>
      <x:c r="G3705" s="7" t="n">
        <x:f>Q2579</x:f>
        <x:v>0</x:v>
      </x:c>
      <x:c r="H3705" s="7" t="n">
        <x:f>R2579</x:f>
        <x:v>0</x:v>
      </x:c>
      <x:c r="I3705" s="7" t="n">
        <x:f>SUMIFS('PO detail'!$W$1116:$W$1122,'PO detail'!$V$1116:$V$1122,"&gt;="&amp;E3705,'PO detail'!$V$1116:$V$1122,"&lt;"&amp;A3705)</x:f>
        <x:v>0</x:v>
      </x:c>
      <x:c r="J3705" s="7" t="n">
        <x:f>SUMIFS('PO detail'!$X$1116:$X$1122,'PO detail'!$V$1116:$V$1122,"&gt;="&amp;E3705,'PO detail'!$V$1116:$V$1122,"&lt;"&amp;A3705)</x:f>
        <x:v>0</x:v>
      </x:c>
      <x:c r="K3705" s="7" t="n">
        <x:f>SUMIFS('PO detail'!$Y$1116:$Y$1122,'PO detail'!$V$1116:$V$1122,"&gt;="&amp;E3705,'PO detail'!$V$1116:$V$1122,"&lt;"&amp;A3705)</x:f>
        <x:v>0</x:v>
      </x:c>
      <x:c r="L3705" s="7" t="n">
        <x:f>'Inventory detail'!F327*Summary!$K$5*(A3705-E3705)/Summary!$K$6</x:f>
        <x:v>526.2183162217659</x:v>
      </x:c>
      <x:c r="M3705" s="7" t="n">
        <x:f>MAX(0,H3705-L3705)</x:f>
        <x:v>0</x:v>
      </x:c>
      <x:c r="N3705" s="7" t="n">
        <x:f>MAX(0,L3705-H3705)</x:f>
        <x:v>526.2183162217659</x:v>
      </x:c>
      <x:c r="O3705" s="7" t="n">
        <x:f>MAX(0,F3705+I3705-N3705)</x:f>
        <x:v>2447.8997946611908</x:v>
      </x:c>
      <x:c r="P3705" s="7" t="n">
        <x:f>MAX(0,N3705-F3705-I3705)</x:f>
        <x:v>0</x:v>
      </x:c>
      <x:c r="Q3705" s="7" t="n">
        <x:f>MAX(0,G3705+J3705-P3705)</x:f>
        <x:v>0</x:v>
      </x:c>
      <x:c r="R3705" s="7" t="n">
        <x:f>M3705+MAX(0,K3705-MAX(0,P3705-G3705-J3705))</x:f>
        <x:v>0</x:v>
      </x:c>
      <x:c r="S3705" s="7" t="n">
        <x:f>SUM(O3705,Q3705,R3705)</x:f>
        <x:v>2447.8997946611908</x:v>
      </x:c>
      <x:c r="T3705" s="14" t="n">
        <x:f>'Inventory detail'!T327</x:f>
        <x:v>0.2254</x:v>
      </x:c>
      <x:c r="U3705" s="14" t="n">
        <x:f>'Inventory detail'!U327</x:f>
        <x:v>0.220779</x:v>
      </x:c>
      <x:c r="V3705" s="9" t="n">
        <x:f>O3705*T3705</x:f>
        <x:v>551.7566137166324</x:v>
      </x:c>
      <x:c r="W3705" s="9" t="n">
        <x:f>Q3705*T3705</x:f>
        <x:v>0</x:v>
      </x:c>
      <x:c r="X3705" s="9" t="n">
        <x:f>R3705*T3705</x:f>
        <x:v>0</x:v>
      </x:c>
      <x:c r="Y3705" s="9" t="n">
        <x:f>S3705*T3705</x:f>
        <x:v>551.7566137166324</x:v>
      </x:c>
      <x:c r="Z3705" s="9" t="n">
        <x:f>IF(ISNUMBER(U3705),S3705*(U3705-T3705),"n.a.")</x:f>
        <x:v>-11.311744951129329</x:v>
      </x:c>
      <x:c r="AA3705" s="9" t="n">
        <x:f>IF(ISNUMBER(U3705),Y3705,0)</x:f>
        <x:v>551.7566137166324</x:v>
      </x:c>
      <x:c r="AB3705" s="7" t="n">
        <x:f>MAX(0,L3705-SUM(F3705:K3705))</x:f>
        <x:v>0</x:v>
      </x:c>
    </x:row>
    <x:row r="3706" ht="22" customHeight="1">
      <x:c r="A3706" s="18" t="n">
        <x:f>Summary!F$41</x:f>
        <x:v>46419</x:v>
      </x:c>
      <x:c r="B3706" s="2" t="str">
        <x:f>'Inventory detail'!A328</x:f>
        <x:v>POUC</x:v>
      </x:c>
      <x:c r="C3706" s="2" t="str">
        <x:f>'Inventory detail'!B328</x:f>
        <x:v>30</x:v>
      </x:c>
      <x:c r="D3706" s="2" t="str">
        <x:f>'Inventory detail'!C328</x:f>
        <x:v>SMEN7</x:v>
      </x:c>
      <x:c r="E3706" s="10" t="n">
        <x:f>A2580</x:f>
        <x:v>46388</x:v>
      </x:c>
      <x:c r="F3706" s="7" t="n">
        <x:f>O2580</x:f>
        <x:v>74.1181108829569</x:v>
      </x:c>
      <x:c r="G3706" s="7" t="n">
        <x:f>Q2580</x:f>
        <x:v>2400</x:v>
      </x:c>
      <x:c r="H3706" s="7" t="n">
        <x:f>R2580</x:f>
        <x:v>0</x:v>
      </x:c>
      <x:c r="I3706" s="7" t="n">
        <x:f>SUMIFS('PO detail'!$W$1717:$W$1719,'PO detail'!$V$1717:$V$1719,"&gt;="&amp;E3706,'PO detail'!$V$1717:$V$1719,"&lt;"&amp;A3706)</x:f>
        <x:v>0</x:v>
      </x:c>
      <x:c r="J3706" s="7" t="n">
        <x:f>SUMIFS('PO detail'!$X$1717:$X$1719,'PO detail'!$V$1717:$V$1719,"&gt;="&amp;E3706,'PO detail'!$V$1717:$V$1719,"&lt;"&amp;A3706)</x:f>
        <x:v>0</x:v>
      </x:c>
      <x:c r="K3706" s="7" t="n">
        <x:f>SUMIFS('PO detail'!$Y$1717:$Y$1719,'PO detail'!$V$1717:$V$1719,"&gt;="&amp;E3706,'PO detail'!$V$1717:$V$1719,"&lt;"&amp;A3706)</x:f>
        <x:v>0</x:v>
      </x:c>
      <x:c r="L3706" s="7" t="n">
        <x:f>'Inventory detail'!F328*Summary!$K$5*(A3706-E3706)/Summary!$K$6</x:f>
        <x:v>526.2183162217659</x:v>
      </x:c>
      <x:c r="M3706" s="7" t="n">
        <x:f>MAX(0,H3706-L3706)</x:f>
        <x:v>0</x:v>
      </x:c>
      <x:c r="N3706" s="7" t="n">
        <x:f>MAX(0,L3706-H3706)</x:f>
        <x:v>526.2183162217659</x:v>
      </x:c>
      <x:c r="O3706" s="7" t="n">
        <x:f>MAX(0,F3706+I3706-N3706)</x:f>
        <x:v>0</x:v>
      </x:c>
      <x:c r="P3706" s="7" t="n">
        <x:f>MAX(0,N3706-F3706-I3706)</x:f>
        <x:v>452.100205338809</x:v>
      </x:c>
      <x:c r="Q3706" s="7" t="n">
        <x:f>MAX(0,G3706+J3706-P3706)</x:f>
        <x:v>1947.899794661191</x:v>
      </x:c>
      <x:c r="R3706" s="7" t="n">
        <x:f>M3706+MAX(0,K3706-MAX(0,P3706-G3706-J3706))</x:f>
        <x:v>0</x:v>
      </x:c>
      <x:c r="S3706" s="7" t="n">
        <x:f>SUM(O3706,Q3706,R3706)</x:f>
        <x:v>1947.899794661191</x:v>
      </x:c>
      <x:c r="T3706" s="14" t="n">
        <x:f>'Inventory detail'!T328</x:f>
        <x:v>0.1804</x:v>
      </x:c>
      <x:c r="U3706" s="14" t="n">
        <x:f>'Inventory detail'!U328</x:f>
        <x:v>0.19668</x:v>
      </x:c>
      <x:c r="V3706" s="9" t="n">
        <x:f>O3706*T3706</x:f>
        <x:v>0</x:v>
      </x:c>
      <x:c r="W3706" s="9" t="n">
        <x:f>Q3706*T3706</x:f>
        <x:v>351.40112295687885</x:v>
      </x:c>
      <x:c r="X3706" s="9" t="n">
        <x:f>R3706*T3706</x:f>
        <x:v>0</x:v>
      </x:c>
      <x:c r="Y3706" s="9" t="n">
        <x:f>S3706*T3706</x:f>
        <x:v>351.40112295687885</x:v>
      </x:c>
      <x:c r="Z3706" s="9" t="n">
        <x:f>IF(ISNUMBER(U3706),S3706*(U3706-T3706),"n.a.")</x:f>
        <x:v>31.711808657084166</x:v>
      </x:c>
      <x:c r="AA3706" s="9" t="n">
        <x:f>IF(ISNUMBER(U3706),Y3706,0)</x:f>
        <x:v>351.40112295687885</x:v>
      </x:c>
      <x:c r="AB3706" s="7" t="n">
        <x:f>MAX(0,L3706-SUM(F3706:K3706))</x:f>
        <x:v>0</x:v>
      </x:c>
    </x:row>
    <x:row r="3707" ht="22" customHeight="1">
      <x:c r="A3707" s="18" t="n">
        <x:f>Summary!F$41</x:f>
        <x:v>46419</x:v>
      </x:c>
      <x:c r="B3707" s="2" t="str">
        <x:f>'Inventory detail'!A329</x:f>
        <x:v>COIL</x:v>
      </x:c>
      <x:c r="C3707" s="2" t="str">
        <x:f>'Inventory detail'!B329</x:f>
        <x:v>30</x:v>
      </x:c>
      <x:c r="D3707" s="2" t="str">
        <x:f>'Inventory detail'!C329</x:f>
        <x:v>20BLK36-4</x:v>
      </x:c>
      <x:c r="E3707" s="10" t="n">
        <x:f>A2581</x:f>
        <x:v>46388</x:v>
      </x:c>
      <x:c r="F3707" s="7" t="n">
        <x:f>O2581</x:f>
        <x:v>797.1344558521561</x:v>
      </x:c>
      <x:c r="G3707" s="7" t="n">
        <x:f>Q2581</x:f>
        <x:v>0</x:v>
      </x:c>
      <x:c r="H3707" s="7" t="n">
        <x:f>R2581</x:f>
        <x:v>0</x:v>
      </x:c>
      <x:c r="I3707" s="7" t="n">
        <x:f>SUMIFS('PO detail'!$W$836:$W$842,'PO detail'!$V$836:$V$842,"&gt;="&amp;E3707,'PO detail'!$V$836:$V$842,"&lt;"&amp;A3707)</x:f>
        <x:v>0</x:v>
      </x:c>
      <x:c r="J3707" s="7" t="n">
        <x:f>SUMIFS('PO detail'!$X$836:$X$842,'PO detail'!$V$836:$V$842,"&gt;="&amp;E3707,'PO detail'!$V$836:$V$842,"&lt;"&amp;A3707)</x:f>
        <x:v>0</x:v>
      </x:c>
      <x:c r="K3707" s="7" t="n">
        <x:f>SUMIFS('PO detail'!$Y$836:$Y$842,'PO detail'!$V$836:$V$842,"&gt;="&amp;E3707,'PO detail'!$V$836:$V$842,"&lt;"&amp;A3707)</x:f>
        <x:v>0</x:v>
      </x:c>
      <x:c r="L3707" s="7" t="n">
        <x:f>'Inventory detail'!F329*Summary!$K$5*(A3707-E3707)/Summary!$K$6</x:f>
        <x:v>517.7241889117043</x:v>
      </x:c>
      <x:c r="M3707" s="7" t="n">
        <x:f>MAX(0,H3707-L3707)</x:f>
        <x:v>0</x:v>
      </x:c>
      <x:c r="N3707" s="7" t="n">
        <x:f>MAX(0,L3707-H3707)</x:f>
        <x:v>517.7241889117043</x:v>
      </x:c>
      <x:c r="O3707" s="7" t="n">
        <x:f>MAX(0,F3707+I3707-N3707)</x:f>
        <x:v>279.4102669404517</x:v>
      </x:c>
      <x:c r="P3707" s="7" t="n">
        <x:f>MAX(0,N3707-F3707-I3707)</x:f>
        <x:v>0</x:v>
      </x:c>
      <x:c r="Q3707" s="7" t="n">
        <x:f>MAX(0,G3707+J3707-P3707)</x:f>
        <x:v>0</x:v>
      </x:c>
      <x:c r="R3707" s="7" t="n">
        <x:f>M3707+MAX(0,K3707-MAX(0,P3707-G3707-J3707))</x:f>
        <x:v>0</x:v>
      </x:c>
      <x:c r="S3707" s="7" t="n">
        <x:f>SUM(O3707,Q3707,R3707)</x:f>
        <x:v>279.4102669404517</x:v>
      </x:c>
      <x:c r="T3707" s="14" t="n">
        <x:f>'Inventory detail'!T329</x:f>
        <x:v>0.3599</x:v>
      </x:c>
      <x:c r="U3707" s="14" t="n">
        <x:f>'Inventory detail'!U329</x:f>
        <x:v>0.3526055</x:v>
      </x:c>
      <x:c r="V3707" s="9" t="n">
        <x:f>O3707*T3707</x:f>
        <x:v>100.55975507186858</x:v>
      </x:c>
      <x:c r="W3707" s="9" t="n">
        <x:f>Q3707*T3707</x:f>
        <x:v>0</x:v>
      </x:c>
      <x:c r="X3707" s="9" t="n">
        <x:f>R3707*T3707</x:f>
        <x:v>0</x:v>
      </x:c>
      <x:c r="Y3707" s="9" t="n">
        <x:f>S3707*T3707</x:f>
        <x:v>100.55975507186858</x:v>
      </x:c>
      <x:c r="Z3707" s="9" t="n">
        <x:f>IF(ISNUMBER(U3707),S3707*(U3707-T3707),"n.a.")</x:f>
        <x:v>-2.03815819219712</x:v>
      </x:c>
      <x:c r="AA3707" s="9" t="n">
        <x:f>IF(ISNUMBER(U3707),Y3707,0)</x:f>
        <x:v>100.55975507186858</x:v>
      </x:c>
      <x:c r="AB3707" s="7" t="n">
        <x:f>MAX(0,L3707-SUM(F3707:K3707))</x:f>
        <x:v>0</x:v>
      </x:c>
    </x:row>
    <x:row r="3708" ht="22" customHeight="1">
      <x:c r="A3708" s="18" t="n">
        <x:f>Summary!F$41</x:f>
        <x:v>46419</x:v>
      </x:c>
      <x:c r="B3708" s="2" t="str">
        <x:f>'Inventory detail'!A330</x:f>
        <x:v>POUC</x:v>
      </x:c>
      <x:c r="C3708" s="2" t="str">
        <x:f>'Inventory detail'!B330</x:f>
        <x:v>10</x:v>
      </x:c>
      <x:c r="D3708" s="2" t="str">
        <x:f>'Inventory detail'!C330</x:f>
        <x:v>IBM7</x:v>
      </x:c>
      <x:c r="E3708" s="10" t="n">
        <x:f>A2582</x:f>
        <x:v>46388</x:v>
      </x:c>
      <x:c r="F3708" s="7" t="n">
        <x:f>O2582</x:f>
        <x:v>8597.134455852154</x:v>
      </x:c>
      <x:c r="G3708" s="7" t="n">
        <x:f>Q2582</x:f>
        <x:v>0</x:v>
      </x:c>
      <x:c r="H3708" s="7" t="n">
        <x:f>R2582</x:f>
        <x:v>0</x:v>
      </x:c>
      <x:c r="I3708" s="7" t="n">
        <x:f>SUMIFS('PO detail'!$W$1467:$W$1467,'PO detail'!$V$1467:$V$1467,"&gt;="&amp;E3708,'PO detail'!$V$1467:$V$1467,"&lt;"&amp;A3708)</x:f>
        <x:v>0</x:v>
      </x:c>
      <x:c r="J3708" s="7" t="n">
        <x:f>SUMIFS('PO detail'!$X$1467:$X$1467,'PO detail'!$V$1467:$V$1467,"&gt;="&amp;E3708,'PO detail'!$V$1467:$V$1467,"&lt;"&amp;A3708)</x:f>
        <x:v>0</x:v>
      </x:c>
      <x:c r="K3708" s="7" t="n">
        <x:f>SUMIFS('PO detail'!$Y$1467:$Y$1467,'PO detail'!$V$1467:$V$1467,"&gt;="&amp;E3708,'PO detail'!$V$1467:$V$1467,"&lt;"&amp;A3708)</x:f>
        <x:v>0</x:v>
      </x:c>
      <x:c r="L3708" s="7" t="n">
        <x:f>'Inventory detail'!F330*Summary!$K$5*(A3708-E3708)/Summary!$K$6</x:f>
        <x:v>517.7241889117043</x:v>
      </x:c>
      <x:c r="M3708" s="7" t="n">
        <x:f>MAX(0,H3708-L3708)</x:f>
        <x:v>0</x:v>
      </x:c>
      <x:c r="N3708" s="7" t="n">
        <x:f>MAX(0,L3708-H3708)</x:f>
        <x:v>517.7241889117043</x:v>
      </x:c>
      <x:c r="O3708" s="7" t="n">
        <x:f>MAX(0,F3708+I3708-N3708)</x:f>
        <x:v>8079.41026694045</x:v>
      </x:c>
      <x:c r="P3708" s="7" t="n">
        <x:f>MAX(0,N3708-F3708-I3708)</x:f>
        <x:v>0</x:v>
      </x:c>
      <x:c r="Q3708" s="7" t="n">
        <x:f>MAX(0,G3708+J3708-P3708)</x:f>
        <x:v>0</x:v>
      </x:c>
      <x:c r="R3708" s="7" t="n">
        <x:f>M3708+MAX(0,K3708-MAX(0,P3708-G3708-J3708))</x:f>
        <x:v>0</x:v>
      </x:c>
      <x:c r="S3708" s="7" t="n">
        <x:f>SUM(O3708,Q3708,R3708)</x:f>
        <x:v>8079.41026694045</x:v>
      </x:c>
      <x:c r="T3708" s="14" t="n">
        <x:f>'Inventory detail'!T330</x:f>
        <x:v>0.0083</x:v>
      </x:c>
      <x:c r="U3708" s="14" t="n">
        <x:f>'Inventory detail'!U330</x:f>
        <x:v>0.00891</x:v>
      </x:c>
      <x:c r="V3708" s="9" t="n">
        <x:f>O3708*T3708</x:f>
        <x:v>67.05910521560574</x:v>
      </x:c>
      <x:c r="W3708" s="9" t="n">
        <x:f>Q3708*T3708</x:f>
        <x:v>0</x:v>
      </x:c>
      <x:c r="X3708" s="9" t="n">
        <x:f>R3708*T3708</x:f>
        <x:v>0</x:v>
      </x:c>
      <x:c r="Y3708" s="9" t="n">
        <x:f>S3708*T3708</x:f>
        <x:v>67.05910521560574</x:v>
      </x:c>
      <x:c r="Z3708" s="9" t="n">
        <x:f>IF(ISNUMBER(U3708),S3708*(U3708-T3708),"n.a.")</x:f>
        <x:v>4.92844026283367</x:v>
      </x:c>
      <x:c r="AA3708" s="9" t="n">
        <x:f>IF(ISNUMBER(U3708),Y3708,0)</x:f>
        <x:v>67.05910521560574</x:v>
      </x:c>
      <x:c r="AB3708" s="7" t="n">
        <x:f>MAX(0,L3708-SUM(F3708:K3708))</x:f>
        <x:v>0</x:v>
      </x:c>
    </x:row>
    <x:row r="3709" ht="22" customHeight="1">
      <x:c r="A3709" s="18" t="n">
        <x:f>Summary!F$41</x:f>
        <x:v>46419</x:v>
      </x:c>
      <x:c r="B3709" s="2" t="str">
        <x:f>'Inventory detail'!A331</x:f>
        <x:v>POUC</x:v>
      </x:c>
      <x:c r="C3709" s="2" t="str">
        <x:f>'Inventory detail'!B331</x:f>
        <x:v>60</x:v>
      </x:c>
      <x:c r="D3709" s="2" t="str">
        <x:f>'Inventory detail'!C331</x:f>
        <x:v>MLET5</x:v>
      </x:c>
      <x:c r="E3709" s="10" t="n">
        <x:f>A2583</x:f>
        <x:v>46388</x:v>
      </x:c>
      <x:c r="F3709" s="7" t="n">
        <x:f>O2583</x:f>
        <x:v>0</x:v>
      </x:c>
      <x:c r="G3709" s="7" t="n">
        <x:f>Q2583</x:f>
        <x:v>2597.134455852156</x:v>
      </x:c>
      <x:c r="H3709" s="7" t="n">
        <x:f>R2583</x:f>
        <x:v>0</x:v>
      </x:c>
      <x:c r="I3709" s="7" t="n">
        <x:f>SUMIFS('PO detail'!$W$1818:$W$1821,'PO detail'!$V$1818:$V$1821,"&gt;="&amp;E3709,'PO detail'!$V$1818:$V$1821,"&lt;"&amp;A3709)</x:f>
        <x:v>0</x:v>
      </x:c>
      <x:c r="J3709" s="7" t="n">
        <x:f>SUMIFS('PO detail'!$X$1818:$X$1821,'PO detail'!$V$1818:$V$1821,"&gt;="&amp;E3709,'PO detail'!$V$1818:$V$1821,"&lt;"&amp;A3709)</x:f>
        <x:v>0</x:v>
      </x:c>
      <x:c r="K3709" s="7" t="n">
        <x:f>SUMIFS('PO detail'!$Y$1818:$Y$1821,'PO detail'!$V$1818:$V$1821,"&gt;="&amp;E3709,'PO detail'!$V$1818:$V$1821,"&lt;"&amp;A3709)</x:f>
        <x:v>0</x:v>
      </x:c>
      <x:c r="L3709" s="7" t="n">
        <x:f>'Inventory detail'!F331*Summary!$K$5*(A3709-E3709)/Summary!$K$6</x:f>
        <x:v>517.7241889117043</x:v>
      </x:c>
      <x:c r="M3709" s="7" t="n">
        <x:f>MAX(0,H3709-L3709)</x:f>
        <x:v>0</x:v>
      </x:c>
      <x:c r="N3709" s="7" t="n">
        <x:f>MAX(0,L3709-H3709)</x:f>
        <x:v>517.7241889117043</x:v>
      </x:c>
      <x:c r="O3709" s="7" t="n">
        <x:f>MAX(0,F3709+I3709-N3709)</x:f>
        <x:v>0</x:v>
      </x:c>
      <x:c r="P3709" s="7" t="n">
        <x:f>MAX(0,N3709-F3709-I3709)</x:f>
        <x:v>517.7241889117043</x:v>
      </x:c>
      <x:c r="Q3709" s="7" t="n">
        <x:f>MAX(0,G3709+J3709-P3709)</x:f>
        <x:v>2079.4102669404515</x:v>
      </x:c>
      <x:c r="R3709" s="7" t="n">
        <x:f>M3709+MAX(0,K3709-MAX(0,P3709-G3709-J3709))</x:f>
        <x:v>0</x:v>
      </x:c>
      <x:c r="S3709" s="7" t="n">
        <x:f>SUM(O3709,Q3709,R3709)</x:f>
        <x:v>2079.4102669404515</x:v>
      </x:c>
      <x:c r="T3709" s="14" t="n">
        <x:f>'Inventory detail'!T331</x:f>
        <x:v>0.1613</x:v>
      </x:c>
      <x:c r="U3709" s="14" t="n">
        <x:f>'Inventory detail'!U331</x:f>
        <x:v>0.175725</x:v>
      </x:c>
      <x:c r="V3709" s="9" t="n">
        <x:f>O3709*T3709</x:f>
        <x:v>0</x:v>
      </x:c>
      <x:c r="W3709" s="9" t="n">
        <x:f>Q3709*T3709</x:f>
        <x:v>335.4088760574948</x:v>
      </x:c>
      <x:c r="X3709" s="9" t="n">
        <x:f>R3709*T3709</x:f>
        <x:v>0</x:v>
      </x:c>
      <x:c r="Y3709" s="9" t="n">
        <x:f>S3709*T3709</x:f>
        <x:v>335.4088760574948</x:v>
      </x:c>
      <x:c r="Z3709" s="9" t="n">
        <x:f>IF(ISNUMBER(U3709),S3709*(U3709-T3709),"n.a.")</x:f>
        <x:v>29.995493100616</x:v>
      </x:c>
      <x:c r="AA3709" s="9" t="n">
        <x:f>IF(ISNUMBER(U3709),Y3709,0)</x:f>
        <x:v>335.4088760574948</x:v>
      </x:c>
      <x:c r="AB3709" s="7" t="n">
        <x:f>MAX(0,L3709-SUM(F3709:K3709))</x:f>
        <x:v>0</x:v>
      </x:c>
    </x:row>
    <x:row r="3710" ht="22" customHeight="1">
      <x:c r="A3710" s="18" t="n">
        <x:f>Summary!F$41</x:f>
        <x:v>46419</x:v>
      </x:c>
      <x:c r="B3710" s="2" t="str">
        <x:f>'Inventory detail'!A332</x:f>
        <x:v>COIL</x:v>
      </x:c>
      <x:c r="C3710" s="2" t="str">
        <x:f>'Inventory detail'!B332</x:f>
        <x:v>30</x:v>
      </x:c>
      <x:c r="D3710" s="2" t="str">
        <x:f>'Inventory detail'!C332</x:f>
        <x:v>6WHT12-4</x:v>
      </x:c>
      <x:c r="E3710" s="10" t="n">
        <x:f>A2584</x:f>
        <x:v>46388</x:v>
      </x:c>
      <x:c r="F3710" s="7" t="n">
        <x:f>O2584</x:f>
        <x:v>1420.123203285421</x:v>
      </x:c>
      <x:c r="G3710" s="7" t="n">
        <x:f>Q2584</x:f>
        <x:v>0</x:v>
      </x:c>
      <x:c r="H3710" s="7" t="n">
        <x:f>R2584</x:f>
        <x:v>0</x:v>
      </x:c>
      <x:c r="I3710" s="7" t="n">
        <x:f>SUMIFS('PO detail'!$W$942:$W$943,'PO detail'!$V$942:$V$943,"&gt;="&amp;E3710,'PO detail'!$V$942:$V$943,"&lt;"&amp;A3710)</x:f>
        <x:v>0</x:v>
      </x:c>
      <x:c r="J3710" s="7" t="n">
        <x:f>SUMIFS('PO detail'!$X$942:$X$943,'PO detail'!$V$942:$V$943,"&gt;="&amp;E3710,'PO detail'!$V$942:$V$943,"&lt;"&amp;A3710)</x:f>
        <x:v>0</x:v>
      </x:c>
      <x:c r="K3710" s="7" t="n">
        <x:f>SUMIFS('PO detail'!$Y$942:$Y$943,'PO detail'!$V$942:$V$943,"&gt;="&amp;E3710,'PO detail'!$V$942:$V$943,"&lt;"&amp;A3710)</x:f>
        <x:v>0</x:v>
      </x:c>
      <x:c r="L3710" s="7" t="n">
        <x:f>'Inventory detail'!F332*Summary!$K$5*(A3710-E3710)/Summary!$K$6</x:f>
        <x:v>509.24024640657086</x:v>
      </x:c>
      <x:c r="M3710" s="7" t="n">
        <x:f>MAX(0,H3710-L3710)</x:f>
        <x:v>0</x:v>
      </x:c>
      <x:c r="N3710" s="7" t="n">
        <x:f>MAX(0,L3710-H3710)</x:f>
        <x:v>509.24024640657086</x:v>
      </x:c>
      <x:c r="O3710" s="7" t="n">
        <x:f>MAX(0,F3710+I3710-N3710)</x:f>
        <x:v>910.8829568788501</x:v>
      </x:c>
      <x:c r="P3710" s="7" t="n">
        <x:f>MAX(0,N3710-F3710-I3710)</x:f>
        <x:v>0</x:v>
      </x:c>
      <x:c r="Q3710" s="7" t="n">
        <x:f>MAX(0,G3710+J3710-P3710)</x:f>
        <x:v>0</x:v>
      </x:c>
      <x:c r="R3710" s="7" t="n">
        <x:f>M3710+MAX(0,K3710-MAX(0,P3710-G3710-J3710))</x:f>
        <x:v>0</x:v>
      </x:c>
      <x:c r="S3710" s="7" t="n">
        <x:f>SUM(O3710,Q3710,R3710)</x:f>
        <x:v>910.8829568788501</x:v>
      </x:c>
      <x:c r="T3710" s="14" t="n">
        <x:f>'Inventory detail'!T332</x:f>
        <x:v>0.0365</x:v>
      </x:c>
      <x:c r="U3710" s="14" t="n">
        <x:f>'Inventory detail'!U332</x:f>
        <x:v>0.0356915</x:v>
      </x:c>
      <x:c r="V3710" s="9" t="n">
        <x:f>O3710*T3710</x:f>
        <x:v>33.247227926078025</x:v>
      </x:c>
      <x:c r="W3710" s="9" t="n">
        <x:f>Q3710*T3710</x:f>
        <x:v>0</x:v>
      </x:c>
      <x:c r="X3710" s="9" t="n">
        <x:f>R3710*T3710</x:f>
        <x:v>0</x:v>
      </x:c>
      <x:c r="Y3710" s="9" t="n">
        <x:f>S3710*T3710</x:f>
        <x:v>33.247227926078025</x:v>
      </x:c>
      <x:c r="Z3710" s="9" t="n">
        <x:f>IF(ISNUMBER(U3710),S3710*(U3710-T3710),"n.a.")</x:f>
        <x:v>-0.7364488706365473</x:v>
      </x:c>
      <x:c r="AA3710" s="9" t="n">
        <x:f>IF(ISNUMBER(U3710),Y3710,0)</x:f>
        <x:v>33.247227926078025</x:v>
      </x:c>
      <x:c r="AB3710" s="7" t="n">
        <x:f>MAX(0,L3710-SUM(F3710:K3710))</x:f>
        <x:v>0</x:v>
      </x:c>
    </x:row>
    <x:row r="3711" ht="22" customHeight="1">
      <x:c r="A3711" s="18" t="n">
        <x:f>Summary!F$41</x:f>
        <x:v>46419</x:v>
      </x:c>
      <x:c r="B3711" s="2" t="str">
        <x:f>'Inventory detail'!A333</x:f>
        <x:v>COIL</x:v>
      </x:c>
      <x:c r="C3711" s="2" t="str">
        <x:f>'Inventory detail'!B333</x:f>
        <x:v>60</x:v>
      </x:c>
      <x:c r="D3711" s="2" t="str">
        <x:f>'Inventory detail'!C333</x:f>
        <x:v>18BLK36-4</x:v>
      </x:c>
      <x:c r="E3711" s="10" t="n">
        <x:f>A2585</x:f>
        <x:v>46388</x:v>
      </x:c>
      <x:c r="F3711" s="7" t="n">
        <x:f>O2585</x:f>
        <x:v>2120.123203285421</x:v>
      </x:c>
      <x:c r="G3711" s="7" t="n">
        <x:f>Q2585</x:f>
        <x:v>0</x:v>
      </x:c>
      <x:c r="H3711" s="7" t="n">
        <x:f>R2585</x:f>
        <x:v>0</x:v>
      </x:c>
      <x:c r="I3711" s="7" t="n">
        <x:f>SUMIFS('PO detail'!$W$1170:$W$1175,'PO detail'!$V$1170:$V$1175,"&gt;="&amp;E3711,'PO detail'!$V$1170:$V$1175,"&lt;"&amp;A3711)</x:f>
        <x:v>0</x:v>
      </x:c>
      <x:c r="J3711" s="7" t="n">
        <x:f>SUMIFS('PO detail'!$X$1170:$X$1175,'PO detail'!$V$1170:$V$1175,"&gt;="&amp;E3711,'PO detail'!$V$1170:$V$1175,"&lt;"&amp;A3711)</x:f>
        <x:v>0</x:v>
      </x:c>
      <x:c r="K3711" s="7" t="n">
        <x:f>SUMIFS('PO detail'!$Y$1170:$Y$1175,'PO detail'!$V$1170:$V$1175,"&gt;="&amp;E3711,'PO detail'!$V$1170:$V$1175,"&lt;"&amp;A3711)</x:f>
        <x:v>0</x:v>
      </x:c>
      <x:c r="L3711" s="7" t="n">
        <x:f>'Inventory detail'!F333*Summary!$K$5*(A3711-E3711)/Summary!$K$6</x:f>
        <x:v>509.24024640657086</x:v>
      </x:c>
      <x:c r="M3711" s="7" t="n">
        <x:f>MAX(0,H3711-L3711)</x:f>
        <x:v>0</x:v>
      </x:c>
      <x:c r="N3711" s="7" t="n">
        <x:f>MAX(0,L3711-H3711)</x:f>
        <x:v>509.24024640657086</x:v>
      </x:c>
      <x:c r="O3711" s="7" t="n">
        <x:f>MAX(0,F3711+I3711-N3711)</x:f>
        <x:v>1610.88295687885</x:v>
      </x:c>
      <x:c r="P3711" s="7" t="n">
        <x:f>MAX(0,N3711-F3711-I3711)</x:f>
        <x:v>0</x:v>
      </x:c>
      <x:c r="Q3711" s="7" t="n">
        <x:f>MAX(0,G3711+J3711-P3711)</x:f>
        <x:v>0</x:v>
      </x:c>
      <x:c r="R3711" s="7" t="n">
        <x:f>M3711+MAX(0,K3711-MAX(0,P3711-G3711-J3711))</x:f>
        <x:v>0</x:v>
      </x:c>
      <x:c r="S3711" s="7" t="n">
        <x:f>SUM(O3711,Q3711,R3711)</x:f>
        <x:v>1610.88295687885</x:v>
      </x:c>
      <x:c r="T3711" s="14" t="n">
        <x:f>'Inventory detail'!T333</x:f>
        <x:v>0.3345</x:v>
      </x:c>
      <x:c r="U3711" s="14" t="n">
        <x:f>'Inventory detail'!U333</x:f>
        <x:v>0.32774299999999995</x:v>
      </x:c>
      <x:c r="V3711" s="9" t="n">
        <x:f>O3711*T3711</x:f>
        <x:v>538.8403490759754</x:v>
      </x:c>
      <x:c r="W3711" s="9" t="n">
        <x:f>Q3711*T3711</x:f>
        <x:v>0</x:v>
      </x:c>
      <x:c r="X3711" s="9" t="n">
        <x:f>R3711*T3711</x:f>
        <x:v>0</x:v>
      </x:c>
      <x:c r="Y3711" s="9" t="n">
        <x:f>S3711*T3711</x:f>
        <x:v>538.8403490759754</x:v>
      </x:c>
      <x:c r="Z3711" s="9" t="n">
        <x:f>IF(ISNUMBER(U3711),S3711*(U3711-T3711),"n.a.")</x:f>
        <x:v>-10.884736139630501</x:v>
      </x:c>
      <x:c r="AA3711" s="9" t="n">
        <x:f>IF(ISNUMBER(U3711),Y3711,0)</x:f>
        <x:v>538.8403490759754</x:v>
      </x:c>
      <x:c r="AB3711" s="7" t="n">
        <x:f>MAX(0,L3711-SUM(F3711:K3711))</x:f>
        <x:v>0</x:v>
      </x:c>
    </x:row>
    <x:row r="3712" ht="22" customHeight="1">
      <x:c r="A3712" s="18" t="n">
        <x:f>Summary!F$41</x:f>
        <x:v>46419</x:v>
      </x:c>
      <x:c r="B3712" s="2" t="str">
        <x:f>'Inventory detail'!A334</x:f>
        <x:v>COIL</x:v>
      </x:c>
      <x:c r="C3712" s="2" t="str">
        <x:f>'Inventory detail'!B334</x:f>
        <x:v>60</x:v>
      </x:c>
      <x:c r="D3712" s="2" t="str">
        <x:f>'Inventory detail'!C334</x:f>
        <x:v>7NAV12-4</x:v>
      </x:c>
      <x:c r="E3712" s="10" t="n">
        <x:f>A2586</x:f>
        <x:v>46388</x:v>
      </x:c>
      <x:c r="F3712" s="7" t="n">
        <x:f>O2586</x:f>
        <x:v>1820.123203285421</x:v>
      </x:c>
      <x:c r="G3712" s="7" t="n">
        <x:f>Q2586</x:f>
        <x:v>0</x:v>
      </x:c>
      <x:c r="H3712" s="7" t="n">
        <x:f>R2586</x:f>
        <x:v>0</x:v>
      </x:c>
      <x:c r="I3712" s="7" t="n">
        <x:f>SUMIFS('PO detail'!$W$1380:$W$1380,'PO detail'!$V$1380:$V$1380,"&gt;="&amp;E3712,'PO detail'!$V$1380:$V$1380,"&lt;"&amp;A3712)</x:f>
        <x:v>0</x:v>
      </x:c>
      <x:c r="J3712" s="7" t="n">
        <x:f>SUMIFS('PO detail'!$X$1380:$X$1380,'PO detail'!$V$1380:$V$1380,"&gt;="&amp;E3712,'PO detail'!$V$1380:$V$1380,"&lt;"&amp;A3712)</x:f>
        <x:v>0</x:v>
      </x:c>
      <x:c r="K3712" s="7" t="n">
        <x:f>SUMIFS('PO detail'!$Y$1380:$Y$1380,'PO detail'!$V$1380:$V$1380,"&gt;="&amp;E3712,'PO detail'!$V$1380:$V$1380,"&lt;"&amp;A3712)</x:f>
        <x:v>0</x:v>
      </x:c>
      <x:c r="L3712" s="7" t="n">
        <x:f>'Inventory detail'!F334*Summary!$K$5*(A3712-E3712)/Summary!$K$6</x:f>
        <x:v>509.24024640657086</x:v>
      </x:c>
      <x:c r="M3712" s="7" t="n">
        <x:f>MAX(0,H3712-L3712)</x:f>
        <x:v>0</x:v>
      </x:c>
      <x:c r="N3712" s="7" t="n">
        <x:f>MAX(0,L3712-H3712)</x:f>
        <x:v>509.24024640657086</x:v>
      </x:c>
      <x:c r="O3712" s="7" t="n">
        <x:f>MAX(0,F3712+I3712-N3712)</x:f>
        <x:v>1310.88295687885</x:v>
      </x:c>
      <x:c r="P3712" s="7" t="n">
        <x:f>MAX(0,N3712-F3712-I3712)</x:f>
        <x:v>0</x:v>
      </x:c>
      <x:c r="Q3712" s="7" t="n">
        <x:f>MAX(0,G3712+J3712-P3712)</x:f>
        <x:v>0</x:v>
      </x:c>
      <x:c r="R3712" s="7" t="n">
        <x:f>M3712+MAX(0,K3712-MAX(0,P3712-G3712-J3712))</x:f>
        <x:v>0</x:v>
      </x:c>
      <x:c r="S3712" s="7" t="n">
        <x:f>SUM(O3712,Q3712,R3712)</x:f>
        <x:v>1310.88295687885</x:v>
      </x:c>
      <x:c r="T3712" s="14" t="n">
        <x:f>'Inventory detail'!T334</x:f>
        <x:v>0.0392</x:v>
      </x:c>
      <x:c r="U3712" s="14" t="n">
        <x:f>'Inventory detail'!U334</x:f>
        <x:v>0.038453999999999995</x:v>
      </x:c>
      <x:c r="V3712" s="9" t="n">
        <x:f>O3712*T3712</x:f>
        <x:v>51.386611909650924</x:v>
      </x:c>
      <x:c r="W3712" s="9" t="n">
        <x:f>Q3712*T3712</x:f>
        <x:v>0</x:v>
      </x:c>
      <x:c r="X3712" s="9" t="n">
        <x:f>R3712*T3712</x:f>
        <x:v>0</x:v>
      </x:c>
      <x:c r="Y3712" s="9" t="n">
        <x:f>S3712*T3712</x:f>
        <x:v>51.386611909650924</x:v>
      </x:c>
      <x:c r="Z3712" s="9" t="n">
        <x:f>IF(ISNUMBER(U3712),S3712*(U3712-T3712),"n.a.")</x:f>
        <x:v>-0.9779186858316269</x:v>
      </x:c>
      <x:c r="AA3712" s="9" t="n">
        <x:f>IF(ISNUMBER(U3712),Y3712,0)</x:f>
        <x:v>51.386611909650924</x:v>
      </x:c>
      <x:c r="AB3712" s="7" t="n">
        <x:f>MAX(0,L3712-SUM(F3712:K3712))</x:f>
        <x:v>0</x:v>
      </x:c>
    </x:row>
    <x:row r="3713" ht="22" customHeight="1">
      <x:c r="A3713" s="18" t="n">
        <x:f>Summary!F$41</x:f>
        <x:v>46419</x:v>
      </x:c>
      <x:c r="B3713" s="2" t="str">
        <x:f>'Inventory detail'!A335</x:f>
        <x:v>POUC</x:v>
      </x:c>
      <x:c r="C3713" s="2" t="str">
        <x:f>'Inventory detail'!B335</x:f>
        <x:v>60</x:v>
      </x:c>
      <x:c r="D3713" s="2" t="str">
        <x:f>'Inventory detail'!C335</x:f>
        <x:v>MLMEN5</x:v>
      </x:c>
      <x:c r="E3713" s="10" t="n">
        <x:f>A2587</x:f>
        <x:v>46388</x:v>
      </x:c>
      <x:c r="F3713" s="7" t="n">
        <x:f>O2587</x:f>
        <x:v>0</x:v>
      </x:c>
      <x:c r="G3713" s="7" t="n">
        <x:f>Q2587</x:f>
        <x:v>1120.123203285421</x:v>
      </x:c>
      <x:c r="H3713" s="7" t="n">
        <x:f>R2587</x:f>
        <x:v>0</x:v>
      </x:c>
      <x:c r="I3713" s="7" t="n">
        <x:f>SUMIFS('PO detail'!$W$1823:$W$1824,'PO detail'!$V$1823:$V$1824,"&gt;="&amp;E3713,'PO detail'!$V$1823:$V$1824,"&lt;"&amp;A3713)</x:f>
        <x:v>0</x:v>
      </x:c>
      <x:c r="J3713" s="7" t="n">
        <x:f>SUMIFS('PO detail'!$X$1823:$X$1824,'PO detail'!$V$1823:$V$1824,"&gt;="&amp;E3713,'PO detail'!$V$1823:$V$1824,"&lt;"&amp;A3713)</x:f>
        <x:v>0</x:v>
      </x:c>
      <x:c r="K3713" s="7" t="n">
        <x:f>SUMIFS('PO detail'!$Y$1823:$Y$1824,'PO detail'!$V$1823:$V$1824,"&gt;="&amp;E3713,'PO detail'!$V$1823:$V$1824,"&lt;"&amp;A3713)</x:f>
        <x:v>0</x:v>
      </x:c>
      <x:c r="L3713" s="7" t="n">
        <x:f>'Inventory detail'!F335*Summary!$K$5*(A3713-E3713)/Summary!$K$6</x:f>
        <x:v>509.24024640657086</x:v>
      </x:c>
      <x:c r="M3713" s="7" t="n">
        <x:f>MAX(0,H3713-L3713)</x:f>
        <x:v>0</x:v>
      </x:c>
      <x:c r="N3713" s="7" t="n">
        <x:f>MAX(0,L3713-H3713)</x:f>
        <x:v>509.24024640657086</x:v>
      </x:c>
      <x:c r="O3713" s="7" t="n">
        <x:f>MAX(0,F3713+I3713-N3713)</x:f>
        <x:v>0</x:v>
      </x:c>
      <x:c r="P3713" s="7" t="n">
        <x:f>MAX(0,N3713-F3713-I3713)</x:f>
        <x:v>509.24024640657086</x:v>
      </x:c>
      <x:c r="Q3713" s="7" t="n">
        <x:f>MAX(0,G3713+J3713-P3713)</x:f>
        <x:v>610.8829568788501</x:v>
      </x:c>
      <x:c r="R3713" s="7" t="n">
        <x:f>M3713+MAX(0,K3713-MAX(0,P3713-G3713-J3713))</x:f>
        <x:v>0</x:v>
      </x:c>
      <x:c r="S3713" s="7" t="n">
        <x:f>SUM(O3713,Q3713,R3713)</x:f>
        <x:v>610.8829568788501</x:v>
      </x:c>
      <x:c r="T3713" s="14" t="n">
        <x:f>'Inventory detail'!T335</x:f>
        <x:v>0.33659999999999995</x:v>
      </x:c>
      <x:c r="U3713" s="14" t="n">
        <x:f>'Inventory detail'!U335</x:f>
        <x:v>0.36695999999999995</x:v>
      </x:c>
      <x:c r="V3713" s="9" t="n">
        <x:f>O3713*T3713</x:f>
        <x:v>0</x:v>
      </x:c>
      <x:c r="W3713" s="9" t="n">
        <x:f>Q3713*T3713</x:f>
        <x:v>205.6232032854209</x:v>
      </x:c>
      <x:c r="X3713" s="9" t="n">
        <x:f>R3713*T3713</x:f>
        <x:v>0</x:v>
      </x:c>
      <x:c r="Y3713" s="9" t="n">
        <x:f>S3713*T3713</x:f>
        <x:v>205.6232032854209</x:v>
      </x:c>
      <x:c r="Z3713" s="9" t="n">
        <x:f>IF(ISNUMBER(U3713),S3713*(U3713-T3713),"n.a.")</x:f>
        <x:v>18.54640657084189</x:v>
      </x:c>
      <x:c r="AA3713" s="9" t="n">
        <x:f>IF(ISNUMBER(U3713),Y3713,0)</x:f>
        <x:v>205.6232032854209</x:v>
      </x:c>
      <x:c r="AB3713" s="7" t="n">
        <x:f>MAX(0,L3713-SUM(F3713:K3713))</x:f>
        <x:v>0</x:v>
      </x:c>
    </x:row>
    <x:row r="3714" ht="22" customHeight="1">
      <x:c r="A3714" s="18" t="n">
        <x:f>Summary!F$41</x:f>
        <x:v>46419</x:v>
      </x:c>
      <x:c r="B3714" s="2" t="str">
        <x:f>'Inventory detail'!A336</x:f>
        <x:v>COIL</x:v>
      </x:c>
      <x:c r="C3714" s="2" t="str">
        <x:f>'Inventory detail'!B336</x:f>
        <x:v>10</x:v>
      </x:c>
      <x:c r="D3714" s="2" t="str">
        <x:f>'Inventory detail'!C336</x:f>
        <x:v>16CLR12-4</x:v>
      </x:c>
      <x:c r="E3714" s="10" t="n">
        <x:f>A2588</x:f>
        <x:v>46388</x:v>
      </x:c>
      <x:c r="F3714" s="7" t="n">
        <x:f>O2588</x:f>
        <x:v>1043.1119507186856</x:v>
      </x:c>
      <x:c r="G3714" s="7" t="n">
        <x:f>Q2588</x:f>
        <x:v>0</x:v>
      </x:c>
      <x:c r="H3714" s="7" t="n">
        <x:f>R2588</x:f>
        <x:v>0</x:v>
      </x:c>
      <x:c r="I3714" s="7" t="n">
        <x:f>SUMIFS('PO detail'!$W$218:$W$219,'PO detail'!$V$218:$V$219,"&gt;="&amp;E3714,'PO detail'!$V$218:$V$219,"&lt;"&amp;A3714)</x:f>
        <x:v>0</x:v>
      </x:c>
      <x:c r="J3714" s="7" t="n">
        <x:f>SUMIFS('PO detail'!$X$218:$X$219,'PO detail'!$V$218:$V$219,"&gt;="&amp;E3714,'PO detail'!$V$218:$V$219,"&lt;"&amp;A3714)</x:f>
        <x:v>0</x:v>
      </x:c>
      <x:c r="K3714" s="7" t="n">
        <x:f>SUMIFS('PO detail'!$Y$218:$Y$219,'PO detail'!$V$218:$V$219,"&gt;="&amp;E3714,'PO detail'!$V$218:$V$219,"&lt;"&amp;A3714)</x:f>
        <x:v>0</x:v>
      </x:c>
      <x:c r="L3714" s="7" t="n">
        <x:f>'Inventory detail'!F336*Summary!$K$5*(A3714-E3714)/Summary!$K$6</x:f>
        <x:v>500.7563039014374</x:v>
      </x:c>
      <x:c r="M3714" s="7" t="n">
        <x:f>MAX(0,H3714-L3714)</x:f>
        <x:v>0</x:v>
      </x:c>
      <x:c r="N3714" s="7" t="n">
        <x:f>MAX(0,L3714-H3714)</x:f>
        <x:v>500.7563039014374</x:v>
      </x:c>
      <x:c r="O3714" s="7" t="n">
        <x:f>MAX(0,F3714+I3714-N3714)</x:f>
        <x:v>542.3556468172483</x:v>
      </x:c>
      <x:c r="P3714" s="7" t="n">
        <x:f>MAX(0,N3714-F3714-I3714)</x:f>
        <x:v>0</x:v>
      </x:c>
      <x:c r="Q3714" s="7" t="n">
        <x:f>MAX(0,G3714+J3714-P3714)</x:f>
        <x:v>0</x:v>
      </x:c>
      <x:c r="R3714" s="7" t="n">
        <x:f>M3714+MAX(0,K3714-MAX(0,P3714-G3714-J3714))</x:f>
        <x:v>0</x:v>
      </x:c>
      <x:c r="S3714" s="7" t="n">
        <x:f>SUM(O3714,Q3714,R3714)</x:f>
        <x:v>542.3556468172483</x:v>
      </x:c>
      <x:c r="T3714" s="14" t="n">
        <x:f>'Inventory detail'!T336</x:f>
        <x:v>0.11230000000000001</x:v>
      </x:c>
      <x:c r="U3714" s="14" t="n">
        <x:f>'Inventory detail'!U336</x:f>
        <x:v>0.1099475</x:v>
      </x:c>
      <x:c r="V3714" s="9" t="n">
        <x:f>O3714*T3714</x:f>
        <x:v>60.906539137576985</x:v>
      </x:c>
      <x:c r="W3714" s="9" t="n">
        <x:f>Q3714*T3714</x:f>
        <x:v>0</x:v>
      </x:c>
      <x:c r="X3714" s="9" t="n">
        <x:f>R3714*T3714</x:f>
        <x:v>0</x:v>
      </x:c>
      <x:c r="Y3714" s="9" t="n">
        <x:f>S3714*T3714</x:f>
        <x:v>60.906539137576985</x:v>
      </x:c>
      <x:c r="Z3714" s="9" t="n">
        <x:f>IF(ISNUMBER(U3714),S3714*(U3714-T3714),"n.a.")</x:f>
        <x:v>-1.2758916591375806</x:v>
      </x:c>
      <x:c r="AA3714" s="9" t="n">
        <x:f>IF(ISNUMBER(U3714),Y3714,0)</x:f>
        <x:v>60.906539137576985</x:v>
      </x:c>
      <x:c r="AB3714" s="7" t="n">
        <x:f>MAX(0,L3714-SUM(F3714:K3714))</x:f>
        <x:v>0</x:v>
      </x:c>
    </x:row>
    <x:row r="3715" ht="22" customHeight="1">
      <x:c r="A3715" s="18" t="n">
        <x:f>Summary!F$41</x:f>
        <x:v>46419</x:v>
      </x:c>
      <x:c r="B3715" s="2" t="str">
        <x:f>'Inventory detail'!A337</x:f>
        <x:v>POUC</x:v>
      </x:c>
      <x:c r="C3715" s="2" t="str">
        <x:f>'Inventory detail'!B337</x:f>
        <x:v>30</x:v>
      </x:c>
      <x:c r="D3715" s="2" t="str">
        <x:f>'Inventory detail'!C337</x:f>
        <x:v>IND10</x:v>
      </x:c>
      <x:c r="E3715" s="10" t="n">
        <x:f>A2589</x:f>
        <x:v>46388</x:v>
      </x:c>
      <x:c r="F3715" s="7" t="n">
        <x:f>O2589</x:f>
        <x:v>5666.128295687885</x:v>
      </x:c>
      <x:c r="G3715" s="7" t="n">
        <x:f>Q2589</x:f>
        <x:v>0</x:v>
      </x:c>
      <x:c r="H3715" s="7" t="n">
        <x:f>R2589</x:f>
        <x:v>0</x:v>
      </x:c>
      <x:c r="I3715" s="7" t="n">
        <x:f>SUMIFS('PO detail'!$W$1627:$W$1627,'PO detail'!$V$1627:$V$1627,"&gt;="&amp;E3715,'PO detail'!$V$1627:$V$1627,"&lt;"&amp;A3715)</x:f>
        <x:v>0</x:v>
      </x:c>
      <x:c r="J3715" s="7" t="n">
        <x:f>SUMIFS('PO detail'!$X$1627:$X$1627,'PO detail'!$V$1627:$V$1627,"&gt;="&amp;E3715,'PO detail'!$V$1627:$V$1627,"&lt;"&amp;A3715)</x:f>
        <x:v>0</x:v>
      </x:c>
      <x:c r="K3715" s="7" t="n">
        <x:f>SUMIFS('PO detail'!$Y$1627:$Y$1627,'PO detail'!$V$1627:$V$1627,"&gt;="&amp;E3715,'PO detail'!$V$1627:$V$1627,"&lt;"&amp;A3715)</x:f>
        <x:v>0</x:v>
      </x:c>
      <x:c r="L3715" s="7" t="n">
        <x:f>'Inventory detail'!F337*Summary!$K$5*(A3715-E3715)/Summary!$K$6</x:f>
        <x:v>492.26217659137575</x:v>
      </x:c>
      <x:c r="M3715" s="7" t="n">
        <x:f>MAX(0,H3715-L3715)</x:f>
        <x:v>0</x:v>
      </x:c>
      <x:c r="N3715" s="7" t="n">
        <x:f>MAX(0,L3715-H3715)</x:f>
        <x:v>492.26217659137575</x:v>
      </x:c>
      <x:c r="O3715" s="7" t="n">
        <x:f>MAX(0,F3715+I3715-N3715)</x:f>
        <x:v>5173.8661190965095</x:v>
      </x:c>
      <x:c r="P3715" s="7" t="n">
        <x:f>MAX(0,N3715-F3715-I3715)</x:f>
        <x:v>0</x:v>
      </x:c>
      <x:c r="Q3715" s="7" t="n">
        <x:f>MAX(0,G3715+J3715-P3715)</x:f>
        <x:v>0</x:v>
      </x:c>
      <x:c r="R3715" s="7" t="n">
        <x:f>M3715+MAX(0,K3715-MAX(0,P3715-G3715-J3715))</x:f>
        <x:v>0</x:v>
      </x:c>
      <x:c r="S3715" s="7" t="n">
        <x:f>SUM(O3715,Q3715,R3715)</x:f>
        <x:v>5173.8661190965095</x:v>
      </x:c>
      <x:c r="T3715" s="14" t="n">
        <x:f>'Inventory detail'!T337</x:f>
        <x:v>0.0286</x:v>
      </x:c>
      <x:c r="U3715" s="14" t="n">
        <x:f>'Inventory detail'!U337</x:f>
        <x:v>0.031184999999999997</x:v>
      </x:c>
      <x:c r="V3715" s="9" t="n">
        <x:f>O3715*T3715</x:f>
        <x:v>147.97257100616017</x:v>
      </x:c>
      <x:c r="W3715" s="9" t="n">
        <x:f>Q3715*T3715</x:f>
        <x:v>0</x:v>
      </x:c>
      <x:c r="X3715" s="9" t="n">
        <x:f>R3715*T3715</x:f>
        <x:v>0</x:v>
      </x:c>
      <x:c r="Y3715" s="9" t="n">
        <x:f>S3715*T3715</x:f>
        <x:v>147.97257100616017</x:v>
      </x:c>
      <x:c r="Z3715" s="9" t="n">
        <x:f>IF(ISNUMBER(U3715),S3715*(U3715-T3715),"n.a.")</x:f>
        <x:v>13.374443917864461</x:v>
      </x:c>
      <x:c r="AA3715" s="9" t="n">
        <x:f>IF(ISNUMBER(U3715),Y3715,0)</x:f>
        <x:v>147.97257100616017</x:v>
      </x:c>
      <x:c r="AB3715" s="7" t="n">
        <x:f>MAX(0,L3715-SUM(F3715:K3715))</x:f>
        <x:v>0</x:v>
      </x:c>
    </x:row>
    <x:row r="3716" ht="22" customHeight="1">
      <x:c r="A3716" s="18" t="n">
        <x:f>Summary!F$41</x:f>
        <x:v>46419</x:v>
      </x:c>
      <x:c r="B3716" s="2" t="str">
        <x:f>'Inventory detail'!A338</x:f>
        <x:v>POUC</x:v>
      </x:c>
      <x:c r="C3716" s="2" t="str">
        <x:f>'Inventory detail'!B338</x:f>
        <x:v>30</x:v>
      </x:c>
      <x:c r="D3716" s="2" t="str">
        <x:f>'Inventory detail'!C338</x:f>
        <x:v>PRC5</x:v>
      </x:c>
      <x:c r="E3716" s="10" t="n">
        <x:f>A2590</x:f>
        <x:v>46388</x:v>
      </x:c>
      <x:c r="F3716" s="7" t="n">
        <x:f>O2590</x:f>
        <x:v>7866.128295687886</x:v>
      </x:c>
      <x:c r="G3716" s="7" t="n">
        <x:f>Q2590</x:f>
        <x:v>0</x:v>
      </x:c>
      <x:c r="H3716" s="7" t="n">
        <x:f>R2590</x:f>
        <x:v>0</x:v>
      </x:c>
      <x:c r="I3716" s="7" t="n">
        <x:f>SUMIFS('PO detail'!$W$1695:$W$1695,'PO detail'!$V$1695:$V$1695,"&gt;="&amp;E3716,'PO detail'!$V$1695:$V$1695,"&lt;"&amp;A3716)</x:f>
        <x:v>0</x:v>
      </x:c>
      <x:c r="J3716" s="7" t="n">
        <x:f>SUMIFS('PO detail'!$X$1695:$X$1695,'PO detail'!$V$1695:$V$1695,"&gt;="&amp;E3716,'PO detail'!$V$1695:$V$1695,"&lt;"&amp;A3716)</x:f>
        <x:v>0</x:v>
      </x:c>
      <x:c r="K3716" s="7" t="n">
        <x:f>SUMIFS('PO detail'!$Y$1695:$Y$1695,'PO detail'!$V$1695:$V$1695,"&gt;="&amp;E3716,'PO detail'!$V$1695:$V$1695,"&lt;"&amp;A3716)</x:f>
        <x:v>0</x:v>
      </x:c>
      <x:c r="L3716" s="7" t="n">
        <x:f>'Inventory detail'!F338*Summary!$K$5*(A3716-E3716)/Summary!$K$6</x:f>
        <x:v>492.26217659137575</x:v>
      </x:c>
      <x:c r="M3716" s="7" t="n">
        <x:f>MAX(0,H3716-L3716)</x:f>
        <x:v>0</x:v>
      </x:c>
      <x:c r="N3716" s="7" t="n">
        <x:f>MAX(0,L3716-H3716)</x:f>
        <x:v>492.26217659137575</x:v>
      </x:c>
      <x:c r="O3716" s="7" t="n">
        <x:f>MAX(0,F3716+I3716-N3716)</x:f>
        <x:v>7373.86611909651</x:v>
      </x:c>
      <x:c r="P3716" s="7" t="n">
        <x:f>MAX(0,N3716-F3716-I3716)</x:f>
        <x:v>0</x:v>
      </x:c>
      <x:c r="Q3716" s="7" t="n">
        <x:f>MAX(0,G3716+J3716-P3716)</x:f>
        <x:v>0</x:v>
      </x:c>
      <x:c r="R3716" s="7" t="n">
        <x:f>M3716+MAX(0,K3716-MAX(0,P3716-G3716-J3716))</x:f>
        <x:v>0</x:v>
      </x:c>
      <x:c r="S3716" s="7" t="n">
        <x:f>SUM(O3716,Q3716,R3716)</x:f>
        <x:v>7373.86611909651</x:v>
      </x:c>
      <x:c r="T3716" s="14" t="n">
        <x:f>'Inventory detail'!T338</x:f>
        <x:v>0.0098</x:v>
      </x:c>
      <x:c r="U3716" s="14" t="n">
        <x:f>'Inventory detail'!U338</x:f>
        <x:v>0.010725</x:v>
      </x:c>
      <x:c r="V3716" s="9" t="n">
        <x:f>O3716*T3716</x:f>
        <x:v>72.2638879671458</x:v>
      </x:c>
      <x:c r="W3716" s="9" t="n">
        <x:f>Q3716*T3716</x:f>
        <x:v>0</x:v>
      </x:c>
      <x:c r="X3716" s="9" t="n">
        <x:f>R3716*T3716</x:f>
        <x:v>0</x:v>
      </x:c>
      <x:c r="Y3716" s="9" t="n">
        <x:f>S3716*T3716</x:f>
        <x:v>72.2638879671458</x:v>
      </x:c>
      <x:c r="Z3716" s="9" t="n">
        <x:f>IF(ISNUMBER(U3716),S3716*(U3716-T3716),"n.a.")</x:f>
        <x:v>6.820826160164276</x:v>
      </x:c>
      <x:c r="AA3716" s="9" t="n">
        <x:f>IF(ISNUMBER(U3716),Y3716,0)</x:f>
        <x:v>72.2638879671458</x:v>
      </x:c>
      <x:c r="AB3716" s="7" t="n">
        <x:f>MAX(0,L3716-SUM(F3716:K3716))</x:f>
        <x:v>0</x:v>
      </x:c>
    </x:row>
    <x:row r="3717" ht="22" customHeight="1">
      <x:c r="A3717" s="18" t="n">
        <x:f>Summary!F$41</x:f>
        <x:v>46419</x:v>
      </x:c>
      <x:c r="B3717" s="2" t="str">
        <x:f>'Inventory detail'!A339</x:f>
        <x:v>WIRE</x:v>
      </x:c>
      <x:c r="C3717" s="2" t="str">
        <x:f>'Inventory detail'!B339</x:f>
        <x:v>30</x:v>
      </x:c>
      <x:c r="D3717" s="2" t="str">
        <x:f>'Inventory detail'!C339</x:f>
        <x:v>DL014WHT</x:v>
      </x:c>
      <x:c r="E3717" s="10" t="n">
        <x:f>A2591</x:f>
        <x:v>46388</x:v>
      </x:c>
      <x:c r="F3717" s="7" t="n">
        <x:f>O2591</x:f>
        <x:v>0</x:v>
      </x:c>
      <x:c r="G3717" s="7" t="n">
        <x:f>Q2591</x:f>
        <x:v>0</x:v>
      </x:c>
      <x:c r="H3717" s="7" t="n">
        <x:f>R2591</x:f>
        <x:v>1566.1282956878852</x:v>
      </x:c>
      <x:c r="I3717" s="7" t="n">
        <x:f>0</x:f>
        <x:v>0</x:v>
      </x:c>
      <x:c r="J3717" s="7" t="n">
        <x:f>0</x:f>
        <x:v>0</x:v>
      </x:c>
      <x:c r="K3717" s="7" t="n">
        <x:f>0</x:f>
        <x:v>0</x:v>
      </x:c>
      <x:c r="L3717" s="7" t="n">
        <x:f>'Inventory detail'!F339*Summary!$K$5*(A3717-E3717)/Summary!$K$6</x:f>
        <x:v>492.26217659137575</x:v>
      </x:c>
      <x:c r="M3717" s="7" t="n">
        <x:f>MAX(0,H3717-L3717)</x:f>
        <x:v>1073.8661190965095</x:v>
      </x:c>
      <x:c r="N3717" s="7" t="n">
        <x:f>MAX(0,L3717-H3717)</x:f>
        <x:v>0</x:v>
      </x:c>
      <x:c r="O3717" s="7" t="n">
        <x:f>MAX(0,F3717+I3717-N3717)</x:f>
        <x:v>0</x:v>
      </x:c>
      <x:c r="P3717" s="7" t="n">
        <x:f>MAX(0,N3717-F3717-I3717)</x:f>
        <x:v>0</x:v>
      </x:c>
      <x:c r="Q3717" s="7" t="n">
        <x:f>MAX(0,G3717+J3717-P3717)</x:f>
        <x:v>0</x:v>
      </x:c>
      <x:c r="R3717" s="7" t="n">
        <x:f>M3717+MAX(0,K3717-MAX(0,P3717-G3717-J3717))</x:f>
        <x:v>1073.8661190965095</x:v>
      </x:c>
      <x:c r="S3717" s="7" t="n">
        <x:f>SUM(O3717,Q3717,R3717)</x:f>
        <x:v>1073.8661190965095</x:v>
      </x:c>
      <x:c r="T3717" s="14" t="n">
        <x:f>'Inventory detail'!T339</x:f>
        <x:v>0.0363</x:v>
      </x:c>
      <x:c r="U3717" s="14" t="n">
        <x:f>'Inventory detail'!U339</x:f>
        <x:v>0.0363</x:v>
      </x:c>
      <x:c r="V3717" s="9" t="n">
        <x:f>O3717*T3717</x:f>
        <x:v>0</x:v>
      </x:c>
      <x:c r="W3717" s="9" t="n">
        <x:f>Q3717*T3717</x:f>
        <x:v>0</x:v>
      </x:c>
      <x:c r="X3717" s="9" t="n">
        <x:f>R3717*T3717</x:f>
        <x:v>38.981340123203296</x:v>
      </x:c>
      <x:c r="Y3717" s="9" t="n">
        <x:f>S3717*T3717</x:f>
        <x:v>38.981340123203296</x:v>
      </x:c>
      <x:c r="Z3717" s="9" t="n">
        <x:f>IF(ISNUMBER(U3717),S3717*(U3717-T3717),"n.a.")</x:f>
        <x:v>0</x:v>
      </x:c>
      <x:c r="AA3717" s="9" t="n">
        <x:f>IF(ISNUMBER(U3717),Y3717,0)</x:f>
        <x:v>38.981340123203296</x:v>
      </x:c>
      <x:c r="AB3717" s="7" t="n">
        <x:f>MAX(0,L3717-SUM(F3717:K3717))</x:f>
        <x:v>0</x:v>
      </x:c>
    </x:row>
    <x:row r="3718" ht="22" customHeight="1">
      <x:c r="A3718" s="18" t="n">
        <x:f>Summary!F$41</x:f>
        <x:v>46419</x:v>
      </x:c>
      <x:c r="B3718" s="2" t="str">
        <x:f>'Inventory detail'!A340</x:f>
        <x:v>WIRE</x:v>
      </x:c>
      <x:c r="C3718" s="2" t="str">
        <x:f>'Inventory detail'!B340</x:f>
        <x:v>60</x:v>
      </x:c>
      <x:c r="D3718" s="2" t="str">
        <x:f>'Inventory detail'!C340</x:f>
        <x:v>DL716GOLD</x:v>
      </x:c>
      <x:c r="E3718" s="10" t="n">
        <x:f>A2592</x:f>
        <x:v>46388</x:v>
      </x:c>
      <x:c r="F3718" s="7" t="n">
        <x:f>O2592</x:f>
        <x:v>0</x:v>
      </x:c>
      <x:c r="G3718" s="7" t="n">
        <x:f>Q2592</x:f>
        <x:v>0</x:v>
      </x:c>
      <x:c r="H3718" s="7" t="n">
        <x:f>R2592</x:f>
        <x:v>0</x:v>
      </x:c>
      <x:c r="I3718" s="7" t="n">
        <x:f>0</x:f>
        <x:v>0</x:v>
      </x:c>
      <x:c r="J3718" s="7" t="n">
        <x:f>0</x:f>
        <x:v>0</x:v>
      </x:c>
      <x:c r="K3718" s="7" t="n">
        <x:f>0</x:f>
        <x:v>0</x:v>
      </x:c>
      <x:c r="L3718" s="7" t="n">
        <x:f>'Inventory detail'!F340*Summary!$K$5*(A3718-E3718)/Summary!$K$6</x:f>
        <x:v>492.26217659137575</x:v>
      </x:c>
      <x:c r="M3718" s="7" t="n">
        <x:f>MAX(0,H3718-L3718)</x:f>
        <x:v>0</x:v>
      </x:c>
      <x:c r="N3718" s="7" t="n">
        <x:f>MAX(0,L3718-H3718)</x:f>
        <x:v>492.26217659137575</x:v>
      </x:c>
      <x:c r="O3718" s="7" t="n">
        <x:f>MAX(0,F3718+I3718-N3718)</x:f>
        <x:v>0</x:v>
      </x:c>
      <x:c r="P3718" s="7" t="n">
        <x:f>MAX(0,N3718-F3718-I3718)</x:f>
        <x:v>492.26217659137575</x:v>
      </x:c>
      <x:c r="Q3718" s="7" t="n">
        <x:f>MAX(0,G3718+J3718-P3718)</x:f>
        <x:v>0</x:v>
      </x:c>
      <x:c r="R3718" s="7" t="n">
        <x:f>M3718+MAX(0,K3718-MAX(0,P3718-G3718-J3718))</x:f>
        <x:v>0</x:v>
      </x:c>
      <x:c r="S3718" s="7" t="n">
        <x:f>SUM(O3718,Q3718,R3718)</x:f>
        <x:v>0</x:v>
      </x:c>
      <x:c r="T3718" s="14" t="n">
        <x:f>'Inventory detail'!T340</x:f>
        <x:v>0.0732</x:v>
      </x:c>
      <x:c r="U3718" s="14" t="n">
        <x:f>'Inventory detail'!U340</x:f>
        <x:v>0.0732</x:v>
      </x:c>
      <x:c r="V3718" s="9" t="n">
        <x:f>O3718*T3718</x:f>
        <x:v>0</x:v>
      </x:c>
      <x:c r="W3718" s="9" t="n">
        <x:f>Q3718*T3718</x:f>
        <x:v>0</x:v>
      </x:c>
      <x:c r="X3718" s="9" t="n">
        <x:f>R3718*T3718</x:f>
        <x:v>0</x:v>
      </x:c>
      <x:c r="Y3718" s="9" t="n">
        <x:f>S3718*T3718</x:f>
        <x:v>0</x:v>
      </x:c>
      <x:c r="Z3718" s="9" t="n">
        <x:f>IF(ISNUMBER(U3718),S3718*(U3718-T3718),"n.a.")</x:f>
        <x:v>0</x:v>
      </x:c>
      <x:c r="AA3718" s="9" t="n">
        <x:f>IF(ISNUMBER(U3718),Y3718,0)</x:f>
        <x:v>0</x:v>
      </x:c>
      <x:c r="AB3718" s="7" t="n">
        <x:f>MAX(0,L3718-SUM(F3718:K3718))</x:f>
        <x:v>492.26217659137575</x:v>
      </x:c>
    </x:row>
    <x:row r="3719" ht="22" customHeight="1">
      <x:c r="A3719" s="18" t="n">
        <x:f>Summary!F$41</x:f>
        <x:v>46419</x:v>
      </x:c>
      <x:c r="B3719" s="2" t="str">
        <x:f>'Inventory detail'!A341</x:f>
        <x:v>COIL</x:v>
      </x:c>
      <x:c r="C3719" s="2" t="str">
        <x:f>'Inventory detail'!B341</x:f>
        <x:v>10</x:v>
      </x:c>
      <x:c r="D3719" s="2" t="str">
        <x:f>'Inventory detail'!C341</x:f>
        <x:v>20BLK36-4</x:v>
      </x:c>
      <x:c r="E3719" s="10" t="n">
        <x:f>A2593</x:f>
        <x:v>46388</x:v>
      </x:c>
      <x:c r="F3719" s="7" t="n">
        <x:f>O2593</x:f>
        <x:v>812.1057905544146</x:v>
      </x:c>
      <x:c r="G3719" s="7" t="n">
        <x:f>Q2593</x:f>
        <x:v>0</x:v>
      </x:c>
      <x:c r="H3719" s="7" t="n">
        <x:f>R2593</x:f>
        <x:v>0</x:v>
      </x:c>
      <x:c r="I3719" s="7" t="n">
        <x:f>SUMIFS('PO detail'!$W$286:$W$291,'PO detail'!$V$286:$V$291,"&gt;="&amp;E3719,'PO detail'!$V$286:$V$291,"&lt;"&amp;A3719)</x:f>
        <x:v>0</x:v>
      </x:c>
      <x:c r="J3719" s="7" t="n">
        <x:f>SUMIFS('PO detail'!$X$286:$X$291,'PO detail'!$V$286:$V$291,"&gt;="&amp;E3719,'PO detail'!$V$286:$V$291,"&lt;"&amp;A3719)</x:f>
        <x:v>0</x:v>
      </x:c>
      <x:c r="K3719" s="7" t="n">
        <x:f>SUMIFS('PO detail'!$Y$286:$Y$291,'PO detail'!$V$286:$V$291,"&gt;="&amp;E3719,'PO detail'!$V$286:$V$291,"&lt;"&amp;A3719)</x:f>
        <x:v>0</x:v>
      </x:c>
      <x:c r="L3719" s="7" t="n">
        <x:f>'Inventory detail'!F341*Summary!$K$5*(A3719-E3719)/Summary!$K$6</x:f>
        <x:v>475.29429158110884</x:v>
      </x:c>
      <x:c r="M3719" s="7" t="n">
        <x:f>MAX(0,H3719-L3719)</x:f>
        <x:v>0</x:v>
      </x:c>
      <x:c r="N3719" s="7" t="n">
        <x:f>MAX(0,L3719-H3719)</x:f>
        <x:v>475.29429158110884</x:v>
      </x:c>
      <x:c r="O3719" s="7" t="n">
        <x:f>MAX(0,F3719+I3719-N3719)</x:f>
        <x:v>336.8114989733058</x:v>
      </x:c>
      <x:c r="P3719" s="7" t="n">
        <x:f>MAX(0,N3719-F3719-I3719)</x:f>
        <x:v>0</x:v>
      </x:c>
      <x:c r="Q3719" s="7" t="n">
        <x:f>MAX(0,G3719+J3719-P3719)</x:f>
        <x:v>0</x:v>
      </x:c>
      <x:c r="R3719" s="7" t="n">
        <x:f>M3719+MAX(0,K3719-MAX(0,P3719-G3719-J3719))</x:f>
        <x:v>0</x:v>
      </x:c>
      <x:c r="S3719" s="7" t="n">
        <x:f>SUM(O3719,Q3719,R3719)</x:f>
        <x:v>336.8114989733058</x:v>
      </x:c>
      <x:c r="T3719" s="14" t="n">
        <x:f>'Inventory detail'!T341</x:f>
        <x:v>0.3599</x:v>
      </x:c>
      <x:c r="U3719" s="14" t="n">
        <x:f>'Inventory detail'!U341</x:f>
        <x:v>0.3526055</x:v>
      </x:c>
      <x:c r="V3719" s="9" t="n">
        <x:f>O3719*T3719</x:f>
        <x:v>121.21845848049276</x:v>
      </x:c>
      <x:c r="W3719" s="9" t="n">
        <x:f>Q3719*T3719</x:f>
        <x:v>0</x:v>
      </x:c>
      <x:c r="X3719" s="9" t="n">
        <x:f>R3719*T3719</x:f>
        <x:v>0</x:v>
      </x:c>
      <x:c r="Y3719" s="9" t="n">
        <x:f>S3719*T3719</x:f>
        <x:v>121.21845848049276</x:v>
      </x:c>
      <x:c r="Z3719" s="9" t="n">
        <x:f>IF(ISNUMBER(U3719),S3719*(U3719-T3719),"n.a.")</x:f>
        <x:v>-2.456871479260773</x:v>
      </x:c>
      <x:c r="AA3719" s="9" t="n">
        <x:f>IF(ISNUMBER(U3719),Y3719,0)</x:f>
        <x:v>121.21845848049276</x:v>
      </x:c>
      <x:c r="AB3719" s="7" t="n">
        <x:f>MAX(0,L3719-SUM(F3719:K3719))</x:f>
        <x:v>0</x:v>
      </x:c>
    </x:row>
    <x:row r="3720" ht="22" customHeight="1">
      <x:c r="A3720" s="18" t="n">
        <x:f>Summary!F$41</x:f>
        <x:v>46419</x:v>
      </x:c>
      <x:c r="B3720" s="2" t="str">
        <x:f>'Inventory detail'!A342</x:f>
        <x:v>COIL</x:v>
      </x:c>
      <x:c r="C3720" s="2" t="str">
        <x:f>'Inventory detail'!B342</x:f>
        <x:v>10</x:v>
      </x:c>
      <x:c r="D3720" s="2" t="str">
        <x:f>'Inventory detail'!C342</x:f>
        <x:v>9BLK36-4</x:v>
      </x:c>
      <x:c r="E3720" s="10" t="n">
        <x:f>A2594</x:f>
        <x:v>46388</x:v>
      </x:c>
      <x:c r="F3720" s="7" t="n">
        <x:f>O2594</x:f>
        <x:v>712.1057905544146</x:v>
      </x:c>
      <x:c r="G3720" s="7" t="n">
        <x:f>Q2594</x:f>
        <x:v>0</x:v>
      </x:c>
      <x:c r="H3720" s="7" t="n">
        <x:f>R2594</x:f>
        <x:v>0</x:v>
      </x:c>
      <x:c r="I3720" s="7" t="n">
        <x:f>SUMIFS('PO detail'!$W$573:$W$577,'PO detail'!$V$573:$V$577,"&gt;="&amp;E3720,'PO detail'!$V$573:$V$577,"&lt;"&amp;A3720)</x:f>
        <x:v>0</x:v>
      </x:c>
      <x:c r="J3720" s="7" t="n">
        <x:f>SUMIFS('PO detail'!$X$573:$X$577,'PO detail'!$V$573:$V$577,"&gt;="&amp;E3720,'PO detail'!$V$573:$V$577,"&lt;"&amp;A3720)</x:f>
        <x:v>0</x:v>
      </x:c>
      <x:c r="K3720" s="7" t="n">
        <x:f>SUMIFS('PO detail'!$Y$573:$Y$577,'PO detail'!$V$573:$V$577,"&gt;="&amp;E3720,'PO detail'!$V$573:$V$577,"&lt;"&amp;A3720)</x:f>
        <x:v>0</x:v>
      </x:c>
      <x:c r="L3720" s="7" t="n">
        <x:f>'Inventory detail'!F342*Summary!$K$5*(A3720-E3720)/Summary!$K$6</x:f>
        <x:v>475.29429158110884</x:v>
      </x:c>
      <x:c r="M3720" s="7" t="n">
        <x:f>MAX(0,H3720-L3720)</x:f>
        <x:v>0</x:v>
      </x:c>
      <x:c r="N3720" s="7" t="n">
        <x:f>MAX(0,L3720-H3720)</x:f>
        <x:v>475.29429158110884</x:v>
      </x:c>
      <x:c r="O3720" s="7" t="n">
        <x:f>MAX(0,F3720+I3720-N3720)</x:f>
        <x:v>236.8114989733058</x:v>
      </x:c>
      <x:c r="P3720" s="7" t="n">
        <x:f>MAX(0,N3720-F3720-I3720)</x:f>
        <x:v>0</x:v>
      </x:c>
      <x:c r="Q3720" s="7" t="n">
        <x:f>MAX(0,G3720+J3720-P3720)</x:f>
        <x:v>0</x:v>
      </x:c>
      <x:c r="R3720" s="7" t="n">
        <x:f>M3720+MAX(0,K3720-MAX(0,P3720-G3720-J3720))</x:f>
        <x:v>0</x:v>
      </x:c>
      <x:c r="S3720" s="7" t="n">
        <x:f>SUM(O3720,Q3720,R3720)</x:f>
        <x:v>236.8114989733058</x:v>
      </x:c>
      <x:c r="T3720" s="14" t="n">
        <x:f>'Inventory detail'!T342</x:f>
        <x:v>0.1344</x:v>
      </x:c>
      <x:c r="U3720" s="14" t="n">
        <x:f>'Inventory detail'!U342</x:f>
        <x:v>0.131716</x:v>
      </x:c>
      <x:c r="V3720" s="9" t="n">
        <x:f>O3720*T3720</x:f>
        <x:v>31.827465462012295</x:v>
      </x:c>
      <x:c r="W3720" s="9" t="n">
        <x:f>Q3720*T3720</x:f>
        <x:v>0</x:v>
      </x:c>
      <x:c r="X3720" s="9" t="n">
        <x:f>R3720*T3720</x:f>
        <x:v>0</x:v>
      </x:c>
      <x:c r="Y3720" s="9" t="n">
        <x:f>S3720*T3720</x:f>
        <x:v>31.827465462012295</x:v>
      </x:c>
      <x:c r="Z3720" s="9" t="n">
        <x:f>IF(ISNUMBER(U3720),S3720*(U3720-T3720),"n.a.")</x:f>
        <x:v>-0.6356020632443509</x:v>
      </x:c>
      <x:c r="AA3720" s="9" t="n">
        <x:f>IF(ISNUMBER(U3720),Y3720,0)</x:f>
        <x:v>31.827465462012295</x:v>
      </x:c>
      <x:c r="AB3720" s="7" t="n">
        <x:f>MAX(0,L3720-SUM(F3720:K3720))</x:f>
        <x:v>0</x:v>
      </x:c>
    </x:row>
    <x:row r="3721" ht="22" customHeight="1">
      <x:c r="A3721" s="18" t="n">
        <x:f>Summary!F$41</x:f>
        <x:v>46419</x:v>
      </x:c>
      <x:c r="B3721" s="2" t="str">
        <x:f>'Inventory detail'!A343</x:f>
        <x:v>COIL</x:v>
      </x:c>
      <x:c r="C3721" s="2" t="str">
        <x:f>'Inventory detail'!B343</x:f>
        <x:v>30</x:v>
      </x:c>
      <x:c r="D3721" s="2" t="str">
        <x:f>'Inventory detail'!C343</x:f>
        <x:v>14BLK36-4</x:v>
      </x:c>
      <x:c r="E3721" s="10" t="n">
        <x:f>A2595</x:f>
        <x:v>46388</x:v>
      </x:c>
      <x:c r="F3721" s="7" t="n">
        <x:f>O2595</x:f>
        <x:v>1412.1057905544149</x:v>
      </x:c>
      <x:c r="G3721" s="7" t="n">
        <x:f>Q2595</x:f>
        <x:v>0</x:v>
      </x:c>
      <x:c r="H3721" s="7" t="n">
        <x:f>R2595</x:f>
        <x:v>0</x:v>
      </x:c>
      <x:c r="I3721" s="7" t="n">
        <x:f>SUMIFS('PO detail'!$W$771:$W$776,'PO detail'!$V$771:$V$776,"&gt;="&amp;E3721,'PO detail'!$V$771:$V$776,"&lt;"&amp;A3721)</x:f>
        <x:v>0</x:v>
      </x:c>
      <x:c r="J3721" s="7" t="n">
        <x:f>SUMIFS('PO detail'!$X$771:$X$776,'PO detail'!$V$771:$V$776,"&gt;="&amp;E3721,'PO detail'!$V$771:$V$776,"&lt;"&amp;A3721)</x:f>
        <x:v>0</x:v>
      </x:c>
      <x:c r="K3721" s="7" t="n">
        <x:f>SUMIFS('PO detail'!$Y$771:$Y$776,'PO detail'!$V$771:$V$776,"&gt;="&amp;E3721,'PO detail'!$V$771:$V$776,"&lt;"&amp;A3721)</x:f>
        <x:v>0</x:v>
      </x:c>
      <x:c r="L3721" s="7" t="n">
        <x:f>'Inventory detail'!F343*Summary!$K$5*(A3721-E3721)/Summary!$K$6</x:f>
        <x:v>475.29429158110884</x:v>
      </x:c>
      <x:c r="M3721" s="7" t="n">
        <x:f>MAX(0,H3721-L3721)</x:f>
        <x:v>0</x:v>
      </x:c>
      <x:c r="N3721" s="7" t="n">
        <x:f>MAX(0,L3721-H3721)</x:f>
        <x:v>475.29429158110884</x:v>
      </x:c>
      <x:c r="O3721" s="7" t="n">
        <x:f>MAX(0,F3721+I3721-N3721)</x:f>
        <x:v>936.811498973306</x:v>
      </x:c>
      <x:c r="P3721" s="7" t="n">
        <x:f>MAX(0,N3721-F3721-I3721)</x:f>
        <x:v>0</x:v>
      </x:c>
      <x:c r="Q3721" s="7" t="n">
        <x:f>MAX(0,G3721+J3721-P3721)</x:f>
        <x:v>0</x:v>
      </x:c>
      <x:c r="R3721" s="7" t="n">
        <x:f>M3721+MAX(0,K3721-MAX(0,P3721-G3721-J3721))</x:f>
        <x:v>0</x:v>
      </x:c>
      <x:c r="S3721" s="7" t="n">
        <x:f>SUM(O3721,Q3721,R3721)</x:f>
        <x:v>936.811498973306</x:v>
      </x:c>
      <x:c r="T3721" s="14" t="n">
        <x:f>'Inventory detail'!T343</x:f>
        <x:v>0.2254</x:v>
      </x:c>
      <x:c r="U3721" s="14" t="n">
        <x:f>'Inventory detail'!U343</x:f>
        <x:v>0.220779</x:v>
      </x:c>
      <x:c r="V3721" s="9" t="n">
        <x:f>O3721*T3721</x:f>
        <x:v>211.15731186858318</x:v>
      </x:c>
      <x:c r="W3721" s="9" t="n">
        <x:f>Q3721*T3721</x:f>
        <x:v>0</x:v>
      </x:c>
      <x:c r="X3721" s="9" t="n">
        <x:f>R3721*T3721</x:f>
        <x:v>0</x:v>
      </x:c>
      <x:c r="Y3721" s="9" t="n">
        <x:f>S3721*T3721</x:f>
        <x:v>211.15731186858318</x:v>
      </x:c>
      <x:c r="Z3721" s="9" t="n">
        <x:f>IF(ISNUMBER(U3721),S3721*(U3721-T3721),"n.a.")</x:f>
        <x:v>-4.329005936755634</x:v>
      </x:c>
      <x:c r="AA3721" s="9" t="n">
        <x:f>IF(ISNUMBER(U3721),Y3721,0)</x:f>
        <x:v>211.15731186858318</x:v>
      </x:c>
      <x:c r="AB3721" s="7" t="n">
        <x:f>MAX(0,L3721-SUM(F3721:K3721))</x:f>
        <x:v>0</x:v>
      </x:c>
    </x:row>
    <x:row r="3722" ht="22" customHeight="1">
      <x:c r="A3722" s="18" t="n">
        <x:f>Summary!F$41</x:f>
        <x:v>46419</x:v>
      </x:c>
      <x:c r="B3722" s="2" t="str">
        <x:f>'Inventory detail'!A344</x:f>
        <x:v>COIL</x:v>
      </x:c>
      <x:c r="C3722" s="2" t="str">
        <x:f>'Inventory detail'!B344</x:f>
        <x:v>60</x:v>
      </x:c>
      <x:c r="D3722" s="2" t="str">
        <x:f>'Inventory detail'!C344</x:f>
        <x:v>23BLK12-4</x:v>
      </x:c>
      <x:c r="E3722" s="10" t="n">
        <x:f>A2596</x:f>
        <x:v>46388</x:v>
      </x:c>
      <x:c r="F3722" s="7" t="n">
        <x:f>O2596</x:f>
        <x:v>0</x:v>
      </x:c>
      <x:c r="G3722" s="7" t="n">
        <x:f>Q2596</x:f>
        <x:v>0</x:v>
      </x:c>
      <x:c r="H3722" s="7" t="n">
        <x:f>R2596</x:f>
        <x:v>1712.1057905544146</x:v>
      </x:c>
      <x:c r="I3722" s="7" t="n">
        <x:f>SUMIFS('PO detail'!$W$1223:$W$1225,'PO detail'!$V$1223:$V$1225,"&gt;="&amp;E3722,'PO detail'!$V$1223:$V$1225,"&lt;"&amp;A3722)</x:f>
        <x:v>0</x:v>
      </x:c>
      <x:c r="J3722" s="7" t="n">
        <x:f>SUMIFS('PO detail'!$X$1223:$X$1225,'PO detail'!$V$1223:$V$1225,"&gt;="&amp;E3722,'PO detail'!$V$1223:$V$1225,"&lt;"&amp;A3722)</x:f>
        <x:v>0</x:v>
      </x:c>
      <x:c r="K3722" s="7" t="n">
        <x:f>SUMIFS('PO detail'!$Y$1223:$Y$1225,'PO detail'!$V$1223:$V$1225,"&gt;="&amp;E3722,'PO detail'!$V$1223:$V$1225,"&lt;"&amp;A3722)</x:f>
        <x:v>0</x:v>
      </x:c>
      <x:c r="L3722" s="7" t="n">
        <x:f>'Inventory detail'!F344*Summary!$K$5*(A3722-E3722)/Summary!$K$6</x:f>
        <x:v>475.29429158110884</x:v>
      </x:c>
      <x:c r="M3722" s="7" t="n">
        <x:f>MAX(0,H3722-L3722)</x:f>
        <x:v>1236.8114989733058</x:v>
      </x:c>
      <x:c r="N3722" s="7" t="n">
        <x:f>MAX(0,L3722-H3722)</x:f>
        <x:v>0</x:v>
      </x:c>
      <x:c r="O3722" s="7" t="n">
        <x:f>MAX(0,F3722+I3722-N3722)</x:f>
        <x:v>0</x:v>
      </x:c>
      <x:c r="P3722" s="7" t="n">
        <x:f>MAX(0,N3722-F3722-I3722)</x:f>
        <x:v>0</x:v>
      </x:c>
      <x:c r="Q3722" s="7" t="n">
        <x:f>MAX(0,G3722+J3722-P3722)</x:f>
        <x:v>0</x:v>
      </x:c>
      <x:c r="R3722" s="7" t="n">
        <x:f>M3722+MAX(0,K3722-MAX(0,P3722-G3722-J3722))</x:f>
        <x:v>1236.8114989733058</x:v>
      </x:c>
      <x:c r="S3722" s="7" t="n">
        <x:f>SUM(O3722,Q3722,R3722)</x:f>
        <x:v>1236.8114989733058</x:v>
      </x:c>
      <x:c r="T3722" s="14" t="n">
        <x:f>'Inventory detail'!T344</x:f>
        <x:v>0.1419</x:v>
      </x:c>
      <x:c r="U3722" s="14" t="str">
        <x:f>'Inventory detail'!U344</x:f>
        <x:v>n.a.</x:v>
      </x:c>
      <x:c r="V3722" s="9" t="n">
        <x:f>O3722*T3722</x:f>
        <x:v>0</x:v>
      </x:c>
      <x:c r="W3722" s="9" t="n">
        <x:f>Q3722*T3722</x:f>
        <x:v>0</x:v>
      </x:c>
      <x:c r="X3722" s="9" t="n">
        <x:f>R3722*T3722</x:f>
        <x:v>175.5035517043121</x:v>
      </x:c>
      <x:c r="Y3722" s="9" t="n">
        <x:f>S3722*T3722</x:f>
        <x:v>175.5035517043121</x:v>
      </x:c>
      <x:c r="Z3722" s="9" t="str">
        <x:f>IF(ISNUMBER(U3722),S3722*(U3722-T3722),"n.a.")</x:f>
        <x:v>n.a.</x:v>
      </x:c>
      <x:c r="AA3722" s="9" t="n">
        <x:f>IF(ISNUMBER(U3722),Y3722,0)</x:f>
        <x:v>0</x:v>
      </x:c>
      <x:c r="AB3722" s="7" t="n">
        <x:f>MAX(0,L3722-SUM(F3722:K3722))</x:f>
        <x:v>0</x:v>
      </x:c>
    </x:row>
    <x:row r="3723" ht="22" customHeight="1">
      <x:c r="A3723" s="18" t="n">
        <x:f>Summary!F$41</x:f>
        <x:v>46419</x:v>
      </x:c>
      <x:c r="B3723" s="2" t="str">
        <x:f>'Inventory detail'!A345</x:f>
        <x:v>POUC</x:v>
      </x:c>
      <x:c r="C3723" s="2" t="str">
        <x:f>'Inventory detail'!B345</x:f>
        <x:v>10</x:v>
      </x:c>
      <x:c r="D3723" s="2" t="str">
        <x:f>'Inventory detail'!C345</x:f>
        <x:v>MLMEN5</x:v>
      </x:c>
      <x:c r="E3723" s="10" t="n">
        <x:f>A2597</x:f>
        <x:v>46388</x:v>
      </x:c>
      <x:c r="F3723" s="7" t="n">
        <x:f>O2597</x:f>
        <x:v>612.1057905544146</x:v>
      </x:c>
      <x:c r="G3723" s="7" t="n">
        <x:f>Q2597</x:f>
        <x:v>4000</x:v>
      </x:c>
      <x:c r="H3723" s="7" t="n">
        <x:f>R2597</x:f>
        <x:v>0</x:v>
      </x:c>
      <x:c r="I3723" s="7" t="n">
        <x:f>SUMIFS('PO detail'!$W$1571:$W$1573,'PO detail'!$V$1571:$V$1573,"&gt;="&amp;E3723,'PO detail'!$V$1571:$V$1573,"&lt;"&amp;A3723)</x:f>
        <x:v>0</x:v>
      </x:c>
      <x:c r="J3723" s="7" t="n">
        <x:f>SUMIFS('PO detail'!$X$1571:$X$1573,'PO detail'!$V$1571:$V$1573,"&gt;="&amp;E3723,'PO detail'!$V$1571:$V$1573,"&lt;"&amp;A3723)</x:f>
        <x:v>0</x:v>
      </x:c>
      <x:c r="K3723" s="7" t="n">
        <x:f>SUMIFS('PO detail'!$Y$1571:$Y$1573,'PO detail'!$V$1571:$V$1573,"&gt;="&amp;E3723,'PO detail'!$V$1571:$V$1573,"&lt;"&amp;A3723)</x:f>
        <x:v>0</x:v>
      </x:c>
      <x:c r="L3723" s="7" t="n">
        <x:f>'Inventory detail'!F345*Summary!$K$5*(A3723-E3723)/Summary!$K$6</x:f>
        <x:v>475.29429158110884</x:v>
      </x:c>
      <x:c r="M3723" s="7" t="n">
        <x:f>MAX(0,H3723-L3723)</x:f>
        <x:v>0</x:v>
      </x:c>
      <x:c r="N3723" s="7" t="n">
        <x:f>MAX(0,L3723-H3723)</x:f>
        <x:v>475.29429158110884</x:v>
      </x:c>
      <x:c r="O3723" s="7" t="n">
        <x:f>MAX(0,F3723+I3723-N3723)</x:f>
        <x:v>136.8114989733058</x:v>
      </x:c>
      <x:c r="P3723" s="7" t="n">
        <x:f>MAX(0,N3723-F3723-I3723)</x:f>
        <x:v>0</x:v>
      </x:c>
      <x:c r="Q3723" s="7" t="n">
        <x:f>MAX(0,G3723+J3723-P3723)</x:f>
        <x:v>4000</x:v>
      </x:c>
      <x:c r="R3723" s="7" t="n">
        <x:f>M3723+MAX(0,K3723-MAX(0,P3723-G3723-J3723))</x:f>
        <x:v>0</x:v>
      </x:c>
      <x:c r="S3723" s="7" t="n">
        <x:f>SUM(O3723,Q3723,R3723)</x:f>
        <x:v>4136.811498973306</x:v>
      </x:c>
      <x:c r="T3723" s="14" t="n">
        <x:f>'Inventory detail'!T345</x:f>
        <x:v>0.33659999999999995</x:v>
      </x:c>
      <x:c r="U3723" s="14" t="n">
        <x:f>'Inventory detail'!U345</x:f>
        <x:v>0.36695999999999995</x:v>
      </x:c>
      <x:c r="V3723" s="9" t="n">
        <x:f>O3723*T3723</x:f>
        <x:v>46.05075055441472</x:v>
      </x:c>
      <x:c r="W3723" s="9" t="n">
        <x:f>Q3723*T3723</x:f>
        <x:v>1346.3999999999999</x:v>
      </x:c>
      <x:c r="X3723" s="9" t="n">
        <x:f>R3723*T3723</x:f>
        <x:v>0</x:v>
      </x:c>
      <x:c r="Y3723" s="9" t="n">
        <x:f>S3723*T3723</x:f>
        <x:v>1392.4507505544145</x:v>
      </x:c>
      <x:c r="Z3723" s="9" t="n">
        <x:f>IF(ISNUMBER(U3723),S3723*(U3723-T3723),"n.a.")</x:f>
        <x:v>125.59359710882956</x:v>
      </x:c>
      <x:c r="AA3723" s="9" t="n">
        <x:f>IF(ISNUMBER(U3723),Y3723,0)</x:f>
        <x:v>1392.4507505544145</x:v>
      </x:c>
      <x:c r="AB3723" s="7" t="n">
        <x:f>MAX(0,L3723-SUM(F3723:K3723))</x:f>
        <x:v>0</x:v>
      </x:c>
    </x:row>
    <x:row r="3724" ht="22" customHeight="1">
      <x:c r="A3724" s="18" t="n">
        <x:f>Summary!F$41</x:f>
        <x:v>46419</x:v>
      </x:c>
      <x:c r="B3724" s="2" t="str">
        <x:f>'Inventory detail'!A346</x:f>
        <x:v>POUC</x:v>
      </x:c>
      <x:c r="C3724" s="2" t="str">
        <x:f>'Inventory detail'!B346</x:f>
        <x:v>60</x:v>
      </x:c>
      <x:c r="D3724" s="2" t="str">
        <x:f>'Inventory detail'!C346</x:f>
        <x:v>MEM7</x:v>
      </x:c>
      <x:c r="E3724" s="10" t="n">
        <x:f>A2598</x:f>
        <x:v>46388</x:v>
      </x:c>
      <x:c r="F3724" s="7" t="n">
        <x:f>O2598</x:f>
        <x:v>5000</x:v>
      </x:c>
      <x:c r="G3724" s="7" t="n">
        <x:f>Q2598</x:f>
        <x:v>0</x:v>
      </x:c>
      <x:c r="H3724" s="7" t="n">
        <x:f>R2598</x:f>
        <x:v>12.105790554414682</x:v>
      </x:c>
      <x:c r="I3724" s="7" t="n">
        <x:f>SUMIFS('PO detail'!$W$1809:$W$1809,'PO detail'!$V$1809:$V$1809,"&gt;="&amp;E3724,'PO detail'!$V$1809:$V$1809,"&lt;"&amp;A3724)</x:f>
        <x:v>0</x:v>
      </x:c>
      <x:c r="J3724" s="7" t="n">
        <x:f>SUMIFS('PO detail'!$X$1809:$X$1809,'PO detail'!$V$1809:$V$1809,"&gt;="&amp;E3724,'PO detail'!$V$1809:$V$1809,"&lt;"&amp;A3724)</x:f>
        <x:v>0</x:v>
      </x:c>
      <x:c r="K3724" s="7" t="n">
        <x:f>SUMIFS('PO detail'!$Y$1809:$Y$1809,'PO detail'!$V$1809:$V$1809,"&gt;="&amp;E3724,'PO detail'!$V$1809:$V$1809,"&lt;"&amp;A3724)</x:f>
        <x:v>0</x:v>
      </x:c>
      <x:c r="L3724" s="7" t="n">
        <x:f>'Inventory detail'!F346*Summary!$K$5*(A3724-E3724)/Summary!$K$6</x:f>
        <x:v>475.29429158110884</x:v>
      </x:c>
      <x:c r="M3724" s="7" t="n">
        <x:f>MAX(0,H3724-L3724)</x:f>
        <x:v>0</x:v>
      </x:c>
      <x:c r="N3724" s="7" t="n">
        <x:f>MAX(0,L3724-H3724)</x:f>
        <x:v>463.18850102669415</x:v>
      </x:c>
      <x:c r="O3724" s="7" t="n">
        <x:f>MAX(0,F3724+I3724-N3724)</x:f>
        <x:v>4536.811498973306</x:v>
      </x:c>
      <x:c r="P3724" s="7" t="n">
        <x:f>MAX(0,N3724-F3724-I3724)</x:f>
        <x:v>0</x:v>
      </x:c>
      <x:c r="Q3724" s="7" t="n">
        <x:f>MAX(0,G3724+J3724-P3724)</x:f>
        <x:v>0</x:v>
      </x:c>
      <x:c r="R3724" s="7" t="n">
        <x:f>M3724+MAX(0,K3724-MAX(0,P3724-G3724-J3724))</x:f>
        <x:v>0</x:v>
      </x:c>
      <x:c r="S3724" s="7" t="n">
        <x:f>SUM(O3724,Q3724,R3724)</x:f>
        <x:v>4536.811498973306</x:v>
      </x:c>
      <x:c r="T3724" s="14" t="n">
        <x:f>'Inventory detail'!T346</x:f>
        <x:v>0.0147</x:v>
      </x:c>
      <x:c r="U3724" s="14" t="n">
        <x:f>'Inventory detail'!U346</x:f>
        <x:v>0.01584</x:v>
      </x:c>
      <x:c r="V3724" s="9" t="n">
        <x:f>O3724*T3724</x:f>
        <x:v>66.69112903490759</x:v>
      </x:c>
      <x:c r="W3724" s="9" t="n">
        <x:f>Q3724*T3724</x:f>
        <x:v>0</x:v>
      </x:c>
      <x:c r="X3724" s="9" t="n">
        <x:f>R3724*T3724</x:f>
        <x:v>0</x:v>
      </x:c>
      <x:c r="Y3724" s="9" t="n">
        <x:f>S3724*T3724</x:f>
        <x:v>66.69112903490759</x:v>
      </x:c>
      <x:c r="Z3724" s="9" t="n">
        <x:f>IF(ISNUMBER(U3724),S3724*(U3724-T3724),"n.a.")</x:f>
        <x:v>5.17196510882957</x:v>
      </x:c>
      <x:c r="AA3724" s="9" t="n">
        <x:f>IF(ISNUMBER(U3724),Y3724,0)</x:f>
        <x:v>66.69112903490759</x:v>
      </x:c>
      <x:c r="AB3724" s="7" t="n">
        <x:f>MAX(0,L3724-SUM(F3724:K3724))</x:f>
        <x:v>0</x:v>
      </x:c>
    </x:row>
    <x:row r="3725" ht="22" customHeight="1">
      <x:c r="A3725" s="18" t="n">
        <x:f>Summary!F$41</x:f>
        <x:v>46419</x:v>
      </x:c>
      <x:c r="B3725" s="2" t="str">
        <x:f>'Inventory detail'!A347</x:f>
        <x:v>WIRE</x:v>
      </x:c>
      <x:c r="C3725" s="2" t="str">
        <x:f>'Inventory detail'!B347</x:f>
        <x:v>10</x:v>
      </x:c>
      <x:c r="D3725" s="2" t="str">
        <x:f>'Inventory detail'!C347</x:f>
        <x:v>DL716GRAY</x:v>
      </x:c>
      <x:c r="E3725" s="10" t="n">
        <x:f>A2599</x:f>
        <x:v>46388</x:v>
      </x:c>
      <x:c r="F3725" s="7" t="n">
        <x:f>O2599</x:f>
        <x:v>7712.105790554416</x:v>
      </x:c>
      <x:c r="G3725" s="7" t="n">
        <x:f>Q2599</x:f>
        <x:v>0</x:v>
      </x:c>
      <x:c r="H3725" s="7" t="n">
        <x:f>R2599</x:f>
        <x:v>0</x:v>
      </x:c>
      <x:c r="I3725" s="7" t="n">
        <x:f>SUMIFS('PO detail'!$W$2015:$W$2017,'PO detail'!$V$2015:$V$2017,"&gt;="&amp;E3725,'PO detail'!$V$2015:$V$2017,"&lt;"&amp;A3725)</x:f>
        <x:v>0</x:v>
      </x:c>
      <x:c r="J3725" s="7" t="n">
        <x:f>SUMIFS('PO detail'!$X$2015:$X$2017,'PO detail'!$V$2015:$V$2017,"&gt;="&amp;E3725,'PO detail'!$V$2015:$V$2017,"&lt;"&amp;A3725)</x:f>
        <x:v>0</x:v>
      </x:c>
      <x:c r="K3725" s="7" t="n">
        <x:f>SUMIFS('PO detail'!$Y$2015:$Y$2017,'PO detail'!$V$2015:$V$2017,"&gt;="&amp;E3725,'PO detail'!$V$2015:$V$2017,"&lt;"&amp;A3725)</x:f>
        <x:v>0</x:v>
      </x:c>
      <x:c r="L3725" s="7" t="n">
        <x:f>'Inventory detail'!F347*Summary!$K$5*(A3725-E3725)/Summary!$K$6</x:f>
        <x:v>475.29429158110884</x:v>
      </x:c>
      <x:c r="M3725" s="7" t="n">
        <x:f>MAX(0,H3725-L3725)</x:f>
        <x:v>0</x:v>
      </x:c>
      <x:c r="N3725" s="7" t="n">
        <x:f>MAX(0,L3725-H3725)</x:f>
        <x:v>475.29429158110884</x:v>
      </x:c>
      <x:c r="O3725" s="7" t="n">
        <x:f>MAX(0,F3725+I3725-N3725)</x:f>
        <x:v>7236.811498973307</x:v>
      </x:c>
      <x:c r="P3725" s="7" t="n">
        <x:f>MAX(0,N3725-F3725-I3725)</x:f>
        <x:v>0</x:v>
      </x:c>
      <x:c r="Q3725" s="7" t="n">
        <x:f>MAX(0,G3725+J3725-P3725)</x:f>
        <x:v>0</x:v>
      </x:c>
      <x:c r="R3725" s="7" t="n">
        <x:f>M3725+MAX(0,K3725-MAX(0,P3725-G3725-J3725))</x:f>
        <x:v>0</x:v>
      </x:c>
      <x:c r="S3725" s="7" t="n">
        <x:f>SUM(O3725,Q3725,R3725)</x:f>
        <x:v>7236.811498973307</x:v>
      </x:c>
      <x:c r="T3725" s="14" t="n">
        <x:f>'Inventory detail'!T347</x:f>
        <x:v>0.0732</x:v>
      </x:c>
      <x:c r="U3725" s="14" t="n">
        <x:f>'Inventory detail'!U347</x:f>
        <x:v>0.0732</x:v>
      </x:c>
      <x:c r="V3725" s="9" t="n">
        <x:f>O3725*T3725</x:f>
        <x:v>529.734601724846</x:v>
      </x:c>
      <x:c r="W3725" s="9" t="n">
        <x:f>Q3725*T3725</x:f>
        <x:v>0</x:v>
      </x:c>
      <x:c r="X3725" s="9" t="n">
        <x:f>R3725*T3725</x:f>
        <x:v>0</x:v>
      </x:c>
      <x:c r="Y3725" s="9" t="n">
        <x:f>S3725*T3725</x:f>
        <x:v>529.734601724846</x:v>
      </x:c>
      <x:c r="Z3725" s="9" t="n">
        <x:f>IF(ISNUMBER(U3725),S3725*(U3725-T3725),"n.a.")</x:f>
        <x:v>0</x:v>
      </x:c>
      <x:c r="AA3725" s="9" t="n">
        <x:f>IF(ISNUMBER(U3725),Y3725,0)</x:f>
        <x:v>529.734601724846</x:v>
      </x:c>
      <x:c r="AB3725" s="7" t="n">
        <x:f>MAX(0,L3725-SUM(F3725:K3725))</x:f>
        <x:v>0</x:v>
      </x:c>
    </x:row>
    <x:row r="3726" ht="22" customHeight="1">
      <x:c r="A3726" s="18" t="n">
        <x:f>Summary!F$41</x:f>
        <x:v>46419</x:v>
      </x:c>
      <x:c r="B3726" s="2" t="str">
        <x:f>'Inventory detail'!A348</x:f>
        <x:v>COIL</x:v>
      </x:c>
      <x:c r="C3726" s="2" t="str">
        <x:f>'Inventory detail'!B348</x:f>
        <x:v>10</x:v>
      </x:c>
      <x:c r="D3726" s="2" t="str">
        <x:f>'Inventory detail'!C348</x:f>
        <x:v>7CLR12-4</x:v>
      </x:c>
      <x:c r="E3726" s="10" t="n">
        <x:f>A2600</x:f>
        <x:v>46388</x:v>
      </x:c>
      <x:c r="F3726" s="7" t="n">
        <x:f>O2600</x:f>
        <x:v>1735.1221355236141</x:v>
      </x:c>
      <x:c r="G3726" s="7" t="n">
        <x:f>Q2600</x:f>
        <x:v>0</x:v>
      </x:c>
      <x:c r="H3726" s="7" t="n">
        <x:f>R2600</x:f>
        <x:v>0</x:v>
      </x:c>
      <x:c r="I3726" s="7" t="n">
        <x:f>SUMIFS('PO detail'!$W$490:$W$492,'PO detail'!$V$490:$V$492,"&gt;="&amp;E3726,'PO detail'!$V$490:$V$492,"&lt;"&amp;A3726)</x:f>
        <x:v>0</x:v>
      </x:c>
      <x:c r="J3726" s="7" t="n">
        <x:f>SUMIFS('PO detail'!$X$490:$X$492,'PO detail'!$V$490:$V$492,"&gt;="&amp;E3726,'PO detail'!$V$490:$V$492,"&lt;"&amp;A3726)</x:f>
        <x:v>0</x:v>
      </x:c>
      <x:c r="K3726" s="7" t="n">
        <x:f>SUMIFS('PO detail'!$Y$490:$Y$492,'PO detail'!$V$490:$V$492,"&gt;="&amp;E3726,'PO detail'!$V$490:$V$492,"&lt;"&amp;A3726)</x:f>
        <x:v>0</x:v>
      </x:c>
      <x:c r="L3726" s="7" t="n">
        <x:f>'Inventory detail'!F348*Summary!$K$5*(A3726-E3726)/Summary!$K$6</x:f>
        <x:v>466.8001642710472</x:v>
      </x:c>
      <x:c r="M3726" s="7" t="n">
        <x:f>MAX(0,H3726-L3726)</x:f>
        <x:v>0</x:v>
      </x:c>
      <x:c r="N3726" s="7" t="n">
        <x:f>MAX(0,L3726-H3726)</x:f>
        <x:v>466.8001642710472</x:v>
      </x:c>
      <x:c r="O3726" s="7" t="n">
        <x:f>MAX(0,F3726+I3726-N3726)</x:f>
        <x:v>1268.321971252567</x:v>
      </x:c>
      <x:c r="P3726" s="7" t="n">
        <x:f>MAX(0,N3726-F3726-I3726)</x:f>
        <x:v>0</x:v>
      </x:c>
      <x:c r="Q3726" s="7" t="n">
        <x:f>MAX(0,G3726+J3726-P3726)</x:f>
        <x:v>0</x:v>
      </x:c>
      <x:c r="R3726" s="7" t="n">
        <x:f>M3726+MAX(0,K3726-MAX(0,P3726-G3726-J3726))</x:f>
        <x:v>0</x:v>
      </x:c>
      <x:c r="S3726" s="7" t="n">
        <x:f>SUM(O3726,Q3726,R3726)</x:f>
        <x:v>1268.321971252567</x:v>
      </x:c>
      <x:c r="T3726" s="14" t="n">
        <x:f>'Inventory detail'!T348</x:f>
        <x:v>0.0392</x:v>
      </x:c>
      <x:c r="U3726" s="14" t="n">
        <x:f>'Inventory detail'!U348</x:f>
        <x:v>0.038453999999999995</x:v>
      </x:c>
      <x:c r="V3726" s="9" t="n">
        <x:f>O3726*T3726</x:f>
        <x:v>49.718221273100625</x:v>
      </x:c>
      <x:c r="W3726" s="9" t="n">
        <x:f>Q3726*T3726</x:f>
        <x:v>0</x:v>
      </x:c>
      <x:c r="X3726" s="9" t="n">
        <x:f>R3726*T3726</x:f>
        <x:v>0</x:v>
      </x:c>
      <x:c r="Y3726" s="9" t="n">
        <x:f>S3726*T3726</x:f>
        <x:v>49.718221273100625</x:v>
      </x:c>
      <x:c r="Z3726" s="9" t="n">
        <x:f>IF(ISNUMBER(U3726),S3726*(U3726-T3726),"n.a.")</x:f>
        <x:v>-0.9461681905544196</x:v>
      </x:c>
      <x:c r="AA3726" s="9" t="n">
        <x:f>IF(ISNUMBER(U3726),Y3726,0)</x:f>
        <x:v>49.718221273100625</x:v>
      </x:c>
      <x:c r="AB3726" s="7" t="n">
        <x:f>MAX(0,L3726-SUM(F3726:K3726))</x:f>
        <x:v>0</x:v>
      </x:c>
    </x:row>
    <x:row r="3727" ht="22" customHeight="1">
      <x:c r="A3727" s="18" t="n">
        <x:f>Summary!F$41</x:f>
        <x:v>46419</x:v>
      </x:c>
      <x:c r="B3727" s="2" t="str">
        <x:f>'Inventory detail'!A349</x:f>
        <x:v>COIL</x:v>
      </x:c>
      <x:c r="C3727" s="2" t="str">
        <x:f>'Inventory detail'!B349</x:f>
        <x:v>30</x:v>
      </x:c>
      <x:c r="D3727" s="2" t="str">
        <x:f>'Inventory detail'!C349</x:f>
        <x:v>9BLK36-4</x:v>
      </x:c>
      <x:c r="E3727" s="10" t="n">
        <x:f>A2601</x:f>
        <x:v>46388</x:v>
      </x:c>
      <x:c r="F3727" s="7" t="n">
        <x:f>O2601</x:f>
        <x:v>2635.122135523614</x:v>
      </x:c>
      <x:c r="G3727" s="7" t="n">
        <x:f>Q2601</x:f>
        <x:v>0</x:v>
      </x:c>
      <x:c r="H3727" s="7" t="n">
        <x:f>R2601</x:f>
        <x:v>0</x:v>
      </x:c>
      <x:c r="I3727" s="7" t="n">
        <x:f>SUMIFS('PO detail'!$W$993:$W$997,'PO detail'!$V$993:$V$997,"&gt;="&amp;E3727,'PO detail'!$V$993:$V$997,"&lt;"&amp;A3727)</x:f>
        <x:v>0</x:v>
      </x:c>
      <x:c r="J3727" s="7" t="n">
        <x:f>SUMIFS('PO detail'!$X$993:$X$997,'PO detail'!$V$993:$V$997,"&gt;="&amp;E3727,'PO detail'!$V$993:$V$997,"&lt;"&amp;A3727)</x:f>
        <x:v>0</x:v>
      </x:c>
      <x:c r="K3727" s="7" t="n">
        <x:f>SUMIFS('PO detail'!$Y$993:$Y$997,'PO detail'!$V$993:$V$997,"&gt;="&amp;E3727,'PO detail'!$V$993:$V$997,"&lt;"&amp;A3727)</x:f>
        <x:v>0</x:v>
      </x:c>
      <x:c r="L3727" s="7" t="n">
        <x:f>'Inventory detail'!F349*Summary!$K$5*(A3727-E3727)/Summary!$K$6</x:f>
        <x:v>466.8001642710472</x:v>
      </x:c>
      <x:c r="M3727" s="7" t="n">
        <x:f>MAX(0,H3727-L3727)</x:f>
        <x:v>0</x:v>
      </x:c>
      <x:c r="N3727" s="7" t="n">
        <x:f>MAX(0,L3727-H3727)</x:f>
        <x:v>466.8001642710472</x:v>
      </x:c>
      <x:c r="O3727" s="7" t="n">
        <x:f>MAX(0,F3727+I3727-N3727)</x:f>
        <x:v>2168.3219712525665</x:v>
      </x:c>
      <x:c r="P3727" s="7" t="n">
        <x:f>MAX(0,N3727-F3727-I3727)</x:f>
        <x:v>0</x:v>
      </x:c>
      <x:c r="Q3727" s="7" t="n">
        <x:f>MAX(0,G3727+J3727-P3727)</x:f>
        <x:v>0</x:v>
      </x:c>
      <x:c r="R3727" s="7" t="n">
        <x:f>M3727+MAX(0,K3727-MAX(0,P3727-G3727-J3727))</x:f>
        <x:v>0</x:v>
      </x:c>
      <x:c r="S3727" s="7" t="n">
        <x:f>SUM(O3727,Q3727,R3727)</x:f>
        <x:v>2168.3219712525665</x:v>
      </x:c>
      <x:c r="T3727" s="14" t="n">
        <x:f>'Inventory detail'!T349</x:f>
        <x:v>0.1344</x:v>
      </x:c>
      <x:c r="U3727" s="14" t="n">
        <x:f>'Inventory detail'!U349</x:f>
        <x:v>0.131716</x:v>
      </x:c>
      <x:c r="V3727" s="9" t="n">
        <x:f>O3727*T3727</x:f>
        <x:v>291.42247293634495</x:v>
      </x:c>
      <x:c r="W3727" s="9" t="n">
        <x:f>Q3727*T3727</x:f>
        <x:v>0</x:v>
      </x:c>
      <x:c r="X3727" s="9" t="n">
        <x:f>R3727*T3727</x:f>
        <x:v>0</x:v>
      </x:c>
      <x:c r="Y3727" s="9" t="n">
        <x:f>S3727*T3727</x:f>
        <x:v>291.42247293634495</x:v>
      </x:c>
      <x:c r="Z3727" s="9" t="n">
        <x:f>IF(ISNUMBER(U3727),S3727*(U3727-T3727),"n.a.")</x:f>
        <x:v>-5.819776170841871</x:v>
      </x:c>
      <x:c r="AA3727" s="9" t="n">
        <x:f>IF(ISNUMBER(U3727),Y3727,0)</x:f>
        <x:v>291.42247293634495</x:v>
      </x:c>
      <x:c r="AB3727" s="7" t="n">
        <x:f>MAX(0,L3727-SUM(F3727:K3727))</x:f>
        <x:v>0</x:v>
      </x:c>
    </x:row>
    <x:row r="3728" ht="22" customHeight="1">
      <x:c r="A3728" s="18" t="n">
        <x:f>Summary!F$41</x:f>
        <x:v>46419</x:v>
      </x:c>
      <x:c r="B3728" s="2" t="str">
        <x:f>'Inventory detail'!A350</x:f>
        <x:v>POUC</x:v>
      </x:c>
      <x:c r="C3728" s="2" t="str">
        <x:f>'Inventory detail'!B350</x:f>
        <x:v>60</x:v>
      </x:c>
      <x:c r="D3728" s="2" t="str">
        <x:f>'Inventory detail'!C350</x:f>
        <x:v>JUM5</x:v>
      </x:c>
      <x:c r="E3728" s="10" t="n">
        <x:f>A2602</x:f>
        <x:v>46388</x:v>
      </x:c>
      <x:c r="F3728" s="7" t="n">
        <x:f>O2602</x:f>
        <x:v>0</x:v>
      </x:c>
      <x:c r="G3728" s="7" t="n">
        <x:f>Q2602</x:f>
        <x:v>4535.122135523614</x:v>
      </x:c>
      <x:c r="H3728" s="7" t="n">
        <x:f>R2602</x:f>
        <x:v>0</x:v>
      </x:c>
      <x:c r="I3728" s="7" t="n">
        <x:f>SUMIFS('PO detail'!$W$1743:$W$1743,'PO detail'!$V$1743:$V$1743,"&gt;="&amp;E3728,'PO detail'!$V$1743:$V$1743,"&lt;"&amp;A3728)</x:f>
        <x:v>0</x:v>
      </x:c>
      <x:c r="J3728" s="7" t="n">
        <x:f>SUMIFS('PO detail'!$X$1743:$X$1743,'PO detail'!$V$1743:$V$1743,"&gt;="&amp;E3728,'PO detail'!$V$1743:$V$1743,"&lt;"&amp;A3728)</x:f>
        <x:v>0</x:v>
      </x:c>
      <x:c r="K3728" s="7" t="n">
        <x:f>SUMIFS('PO detail'!$Y$1743:$Y$1743,'PO detail'!$V$1743:$V$1743,"&gt;="&amp;E3728,'PO detail'!$V$1743:$V$1743,"&lt;"&amp;A3728)</x:f>
        <x:v>0</x:v>
      </x:c>
      <x:c r="L3728" s="7" t="n">
        <x:f>'Inventory detail'!F350*Summary!$K$5*(A3728-E3728)/Summary!$K$6</x:f>
        <x:v>466.8001642710472</x:v>
      </x:c>
      <x:c r="M3728" s="7" t="n">
        <x:f>MAX(0,H3728-L3728)</x:f>
        <x:v>0</x:v>
      </x:c>
      <x:c r="N3728" s="7" t="n">
        <x:f>MAX(0,L3728-H3728)</x:f>
        <x:v>466.8001642710472</x:v>
      </x:c>
      <x:c r="O3728" s="7" t="n">
        <x:f>MAX(0,F3728+I3728-N3728)</x:f>
        <x:v>0</x:v>
      </x:c>
      <x:c r="P3728" s="7" t="n">
        <x:f>MAX(0,N3728-F3728-I3728)</x:f>
        <x:v>466.8001642710472</x:v>
      </x:c>
      <x:c r="Q3728" s="7" t="n">
        <x:f>MAX(0,G3728+J3728-P3728)</x:f>
        <x:v>4068.3219712525665</x:v>
      </x:c>
      <x:c r="R3728" s="7" t="n">
        <x:f>M3728+MAX(0,K3728-MAX(0,P3728-G3728-J3728))</x:f>
        <x:v>0</x:v>
      </x:c>
      <x:c r="S3728" s="7" t="n">
        <x:f>SUM(O3728,Q3728,R3728)</x:f>
        <x:v>4068.3219712525665</x:v>
      </x:c>
      <x:c r="T3728" s="14" t="n">
        <x:f>'Inventory detail'!T350</x:f>
        <x:v>0.0115</x:v>
      </x:c>
      <x:c r="U3728" s="14" t="n">
        <x:f>'Inventory detail'!U350</x:f>
        <x:v>0.012374999999999999</x:v>
      </x:c>
      <x:c r="V3728" s="9" t="n">
        <x:f>O3728*T3728</x:f>
        <x:v>0</x:v>
      </x:c>
      <x:c r="W3728" s="9" t="n">
        <x:f>Q3728*T3728</x:f>
        <x:v>46.785702669404515</x:v>
      </x:c>
      <x:c r="X3728" s="9" t="n">
        <x:f>R3728*T3728</x:f>
        <x:v>0</x:v>
      </x:c>
      <x:c r="Y3728" s="9" t="n">
        <x:f>S3728*T3728</x:f>
        <x:v>46.785702669404515</x:v>
      </x:c>
      <x:c r="Z3728" s="9" t="n">
        <x:f>IF(ISNUMBER(U3728),S3728*(U3728-T3728),"n.a.")</x:f>
        <x:v>3.5597817248459918</x:v>
      </x:c>
      <x:c r="AA3728" s="9" t="n">
        <x:f>IF(ISNUMBER(U3728),Y3728,0)</x:f>
        <x:v>46.785702669404515</x:v>
      </x:c>
      <x:c r="AB3728" s="7" t="n">
        <x:f>MAX(0,L3728-SUM(F3728:K3728))</x:f>
        <x:v>0</x:v>
      </x:c>
    </x:row>
    <x:row r="3729" ht="22" customHeight="1">
      <x:c r="A3729" s="18" t="n">
        <x:f>Summary!F$41</x:f>
        <x:v>46419</x:v>
      </x:c>
      <x:c r="B3729" s="2" t="str">
        <x:f>'Inventory detail'!A351</x:f>
        <x:v>POUC</x:v>
      </x:c>
      <x:c r="C3729" s="2" t="str">
        <x:f>'Inventory detail'!B351</x:f>
        <x:v>60</x:v>
      </x:c>
      <x:c r="D3729" s="2" t="str">
        <x:f>'Inventory detail'!C351</x:f>
        <x:v>SCH10</x:v>
      </x:c>
      <x:c r="E3729" s="10" t="n">
        <x:f>A2603</x:f>
        <x:v>46388</x:v>
      </x:c>
      <x:c r="F3729" s="7" t="n">
        <x:f>O2603</x:f>
        <x:v>0</x:v>
      </x:c>
      <x:c r="G3729" s="7" t="n">
        <x:f>Q2603</x:f>
        <x:v>0</x:v>
      </x:c>
      <x:c r="H3729" s="7" t="n">
        <x:f>R2603</x:f>
        <x:v>10235.122135523612</x:v>
      </x:c>
      <x:c r="I3729" s="7" t="n">
        <x:f>0</x:f>
        <x:v>0</x:v>
      </x:c>
      <x:c r="J3729" s="7" t="n">
        <x:f>0</x:f>
        <x:v>0</x:v>
      </x:c>
      <x:c r="K3729" s="7" t="n">
        <x:f>0</x:f>
        <x:v>0</x:v>
      </x:c>
      <x:c r="L3729" s="7" t="n">
        <x:f>'Inventory detail'!F351*Summary!$K$5*(A3729-E3729)/Summary!$K$6</x:f>
        <x:v>466.8001642710472</x:v>
      </x:c>
      <x:c r="M3729" s="7" t="n">
        <x:f>MAX(0,H3729-L3729)</x:f>
        <x:v>9768.321971252564</x:v>
      </x:c>
      <x:c r="N3729" s="7" t="n">
        <x:f>MAX(0,L3729-H3729)</x:f>
        <x:v>0</x:v>
      </x:c>
      <x:c r="O3729" s="7" t="n">
        <x:f>MAX(0,F3729+I3729-N3729)</x:f>
        <x:v>0</x:v>
      </x:c>
      <x:c r="P3729" s="7" t="n">
        <x:f>MAX(0,N3729-F3729-I3729)</x:f>
        <x:v>0</x:v>
      </x:c>
      <x:c r="Q3729" s="7" t="n">
        <x:f>MAX(0,G3729+J3729-P3729)</x:f>
        <x:v>0</x:v>
      </x:c>
      <x:c r="R3729" s="7" t="n">
        <x:f>M3729+MAX(0,K3729-MAX(0,P3729-G3729-J3729))</x:f>
        <x:v>9768.321971252564</x:v>
      </x:c>
      <x:c r="S3729" s="7" t="n">
        <x:f>SUM(O3729,Q3729,R3729)</x:f>
        <x:v>9768.321971252564</x:v>
      </x:c>
      <x:c r="T3729" s="14" t="n">
        <x:f>'Inventory detail'!T351</x:f>
        <x:v>0.014199999999999999</x:v>
      </x:c>
      <x:c r="U3729" s="14" t="n">
        <x:f>'Inventory detail'!U351</x:f>
        <x:v>0.01551</x:v>
      </x:c>
      <x:c r="V3729" s="9" t="n">
        <x:f>O3729*T3729</x:f>
        <x:v>0</x:v>
      </x:c>
      <x:c r="W3729" s="9" t="n">
        <x:f>Q3729*T3729</x:f>
        <x:v>0</x:v>
      </x:c>
      <x:c r="X3729" s="9" t="n">
        <x:f>R3729*T3729</x:f>
        <x:v>138.7101719917864</x:v>
      </x:c>
      <x:c r="Y3729" s="9" t="n">
        <x:f>S3729*T3729</x:f>
        <x:v>138.7101719917864</x:v>
      </x:c>
      <x:c r="Z3729" s="9" t="n">
        <x:f>IF(ISNUMBER(U3729),S3729*(U3729-T3729),"n.a.")</x:f>
        <x:v>12.796501782340863</x:v>
      </x:c>
      <x:c r="AA3729" s="9" t="n">
        <x:f>IF(ISNUMBER(U3729),Y3729,0)</x:f>
        <x:v>138.7101719917864</x:v>
      </x:c>
      <x:c r="AB3729" s="7" t="n">
        <x:f>MAX(0,L3729-SUM(F3729:K3729))</x:f>
        <x:v>0</x:v>
      </x:c>
    </x:row>
    <x:row r="3730" ht="22" customHeight="1">
      <x:c r="A3730" s="18" t="n">
        <x:f>Summary!F$41</x:f>
        <x:v>46419</x:v>
      </x:c>
      <x:c r="B3730" s="2" t="str">
        <x:f>'Inventory detail'!A352</x:f>
        <x:v>WIRE</x:v>
      </x:c>
      <x:c r="C3730" s="2" t="str">
        <x:f>'Inventory detail'!B352</x:f>
        <x:v>30</x:v>
      </x:c>
      <x:c r="D3730" s="2" t="str">
        <x:f>'Inventory detail'!C352</x:f>
        <x:v>DL716WHT</x:v>
      </x:c>
      <x:c r="E3730" s="10" t="n">
        <x:f>A2604</x:f>
        <x:v>46388</x:v>
      </x:c>
      <x:c r="F3730" s="7" t="n">
        <x:f>O2604</x:f>
        <x:v>0</x:v>
      </x:c>
      <x:c r="G3730" s="7" t="n">
        <x:f>Q2604</x:f>
        <x:v>0</x:v>
      </x:c>
      <x:c r="H3730" s="7" t="n">
        <x:f>R2604</x:f>
        <x:v>0</x:v>
      </x:c>
      <x:c r="I3730" s="7" t="n">
        <x:f>0</x:f>
        <x:v>0</x:v>
      </x:c>
      <x:c r="J3730" s="7" t="n">
        <x:f>0</x:f>
        <x:v>0</x:v>
      </x:c>
      <x:c r="K3730" s="7" t="n">
        <x:f>0</x:f>
        <x:v>0</x:v>
      </x:c>
      <x:c r="L3730" s="7" t="n">
        <x:f>'Inventory detail'!F352*Summary!$K$5*(A3730-E3730)/Summary!$K$6</x:f>
        <x:v>466.8001642710472</x:v>
      </x:c>
      <x:c r="M3730" s="7" t="n">
        <x:f>MAX(0,H3730-L3730)</x:f>
        <x:v>0</x:v>
      </x:c>
      <x:c r="N3730" s="7" t="n">
        <x:f>MAX(0,L3730-H3730)</x:f>
        <x:v>466.8001642710472</x:v>
      </x:c>
      <x:c r="O3730" s="7" t="n">
        <x:f>MAX(0,F3730+I3730-N3730)</x:f>
        <x:v>0</x:v>
      </x:c>
      <x:c r="P3730" s="7" t="n">
        <x:f>MAX(0,N3730-F3730-I3730)</x:f>
        <x:v>466.8001642710472</x:v>
      </x:c>
      <x:c r="Q3730" s="7" t="n">
        <x:f>MAX(0,G3730+J3730-P3730)</x:f>
        <x:v>0</x:v>
      </x:c>
      <x:c r="R3730" s="7" t="n">
        <x:f>M3730+MAX(0,K3730-MAX(0,P3730-G3730-J3730))</x:f>
        <x:v>0</x:v>
      </x:c>
      <x:c r="S3730" s="7" t="n">
        <x:f>SUM(O3730,Q3730,R3730)</x:f>
        <x:v>0</x:v>
      </x:c>
      <x:c r="T3730" s="14" t="n">
        <x:f>'Inventory detail'!T352</x:f>
        <x:v>0.0732</x:v>
      </x:c>
      <x:c r="U3730" s="14" t="n">
        <x:f>'Inventory detail'!U352</x:f>
        <x:v>0.0732</x:v>
      </x:c>
      <x:c r="V3730" s="9" t="n">
        <x:f>O3730*T3730</x:f>
        <x:v>0</x:v>
      </x:c>
      <x:c r="W3730" s="9" t="n">
        <x:f>Q3730*T3730</x:f>
        <x:v>0</x:v>
      </x:c>
      <x:c r="X3730" s="9" t="n">
        <x:f>R3730*T3730</x:f>
        <x:v>0</x:v>
      </x:c>
      <x:c r="Y3730" s="9" t="n">
        <x:f>S3730*T3730</x:f>
        <x:v>0</x:v>
      </x:c>
      <x:c r="Z3730" s="9" t="n">
        <x:f>IF(ISNUMBER(U3730),S3730*(U3730-T3730),"n.a.")</x:f>
        <x:v>0</x:v>
      </x:c>
      <x:c r="AA3730" s="9" t="n">
        <x:f>IF(ISNUMBER(U3730),Y3730,0)</x:f>
        <x:v>0</x:v>
      </x:c>
      <x:c r="AB3730" s="7" t="n">
        <x:f>MAX(0,L3730-SUM(F3730:K3730))</x:f>
        <x:v>466.8001642710472</x:v>
      </x:c>
    </x:row>
    <x:row r="3731" ht="22" customHeight="1">
      <x:c r="A3731" s="18" t="n">
        <x:f>Summary!F$41</x:f>
        <x:v>46419</x:v>
      </x:c>
      <x:c r="B3731" s="2" t="str">
        <x:f>'Inventory detail'!A353</x:f>
        <x:v>WIRE</x:v>
      </x:c>
      <x:c r="C3731" s="2" t="str">
        <x:f>'Inventory detail'!B353</x:f>
        <x:v>30</x:v>
      </x:c>
      <x:c r="D3731" s="2" t="str">
        <x:f>'Inventory detail'!C353</x:f>
        <x:v>DL058BLK</x:v>
      </x:c>
      <x:c r="E3731" s="10" t="n">
        <x:f>A2605</x:f>
        <x:v>46388</x:v>
      </x:c>
      <x:c r="F3731" s="7" t="n">
        <x:f>O2605</x:f>
        <x:v>0</x:v>
      </x:c>
      <x:c r="G3731" s="7" t="n">
        <x:f>Q2605</x:f>
        <x:v>0</x:v>
      </x:c>
      <x:c r="H3731" s="7" t="n">
        <x:f>R2605</x:f>
        <x:v>0</x:v>
      </x:c>
      <x:c r="I3731" s="7" t="n">
        <x:f>0</x:f>
        <x:v>0</x:v>
      </x:c>
      <x:c r="J3731" s="7" t="n">
        <x:f>0</x:f>
        <x:v>0</x:v>
      </x:c>
      <x:c r="K3731" s="7" t="n">
        <x:f>0</x:f>
        <x:v>0</x:v>
      </x:c>
      <x:c r="L3731" s="7" t="n">
        <x:f>'Inventory detail'!F353*Summary!$K$5*(A3731-E3731)/Summary!$K$6</x:f>
        <x:v>462.56328542094457</x:v>
      </x:c>
      <x:c r="M3731" s="7" t="n">
        <x:f>MAX(0,H3731-L3731)</x:f>
        <x:v>0</x:v>
      </x:c>
      <x:c r="N3731" s="7" t="n">
        <x:f>MAX(0,L3731-H3731)</x:f>
        <x:v>462.56328542094457</x:v>
      </x:c>
      <x:c r="O3731" s="7" t="n">
        <x:f>MAX(0,F3731+I3731-N3731)</x:f>
        <x:v>0</x:v>
      </x:c>
      <x:c r="P3731" s="7" t="n">
        <x:f>MAX(0,N3731-F3731-I3731)</x:f>
        <x:v>462.56328542094457</x:v>
      </x:c>
      <x:c r="Q3731" s="7" t="n">
        <x:f>MAX(0,G3731+J3731-P3731)</x:f>
        <x:v>0</x:v>
      </x:c>
      <x:c r="R3731" s="7" t="n">
        <x:f>M3731+MAX(0,K3731-MAX(0,P3731-G3731-J3731))</x:f>
        <x:v>0</x:v>
      </x:c>
      <x:c r="S3731" s="7" t="n">
        <x:f>SUM(O3731,Q3731,R3731)</x:f>
        <x:v>0</x:v>
      </x:c>
      <x:c r="T3731" s="14" t="n">
        <x:f>'Inventory detail'!T353</x:f>
        <x:v>0.1082</x:v>
      </x:c>
      <x:c r="U3731" s="14" t="n">
        <x:f>'Inventory detail'!U353</x:f>
        <x:v>0.1082</x:v>
      </x:c>
      <x:c r="V3731" s="9" t="n">
        <x:f>O3731*T3731</x:f>
        <x:v>0</x:v>
      </x:c>
      <x:c r="W3731" s="9" t="n">
        <x:f>Q3731*T3731</x:f>
        <x:v>0</x:v>
      </x:c>
      <x:c r="X3731" s="9" t="n">
        <x:f>R3731*T3731</x:f>
        <x:v>0</x:v>
      </x:c>
      <x:c r="Y3731" s="9" t="n">
        <x:f>S3731*T3731</x:f>
        <x:v>0</x:v>
      </x:c>
      <x:c r="Z3731" s="9" t="n">
        <x:f>IF(ISNUMBER(U3731),S3731*(U3731-T3731),"n.a.")</x:f>
        <x:v>0</x:v>
      </x:c>
      <x:c r="AA3731" s="9" t="n">
        <x:f>IF(ISNUMBER(U3731),Y3731,0)</x:f>
        <x:v>0</x:v>
      </x:c>
      <x:c r="AB3731" s="7" t="n">
        <x:f>MAX(0,L3731-SUM(F3731:K3731))</x:f>
        <x:v>462.56328542094457</x:v>
      </x:c>
    </x:row>
    <x:row r="3732" ht="22" customHeight="1">
      <x:c r="A3732" s="18" t="n">
        <x:f>Summary!F$41</x:f>
        <x:v>46419</x:v>
      </x:c>
      <x:c r="B3732" s="2" t="str">
        <x:f>'Inventory detail'!A354</x:f>
        <x:v>COIL</x:v>
      </x:c>
      <x:c r="C3732" s="2" t="str">
        <x:f>'Inventory detail'!B354</x:f>
        <x:v>60</x:v>
      </x:c>
      <x:c r="D3732" s="2" t="str">
        <x:f>'Inventory detail'!C354</x:f>
        <x:v>11WHT12-4</x:v>
      </x:c>
      <x:c r="E3732" s="10" t="n">
        <x:f>A2606</x:f>
        <x:v>46388</x:v>
      </x:c>
      <x:c r="F3732" s="7" t="n">
        <x:f>O2606</x:f>
        <x:v>1558.1108829568789</x:v>
      </x:c>
      <x:c r="G3732" s="7" t="n">
        <x:f>Q2606</x:f>
        <x:v>0</x:v>
      </x:c>
      <x:c r="H3732" s="7" t="n">
        <x:f>R2606</x:f>
        <x:v>0</x:v>
      </x:c>
      <x:c r="I3732" s="7" t="n">
        <x:f>SUMIFS('PO detail'!$W$1053:$W$1054,'PO detail'!$V$1053:$V$1054,"&gt;="&amp;E3732,'PO detail'!$V$1053:$V$1054,"&lt;"&amp;A3732)</x:f>
        <x:v>0</x:v>
      </x:c>
      <x:c r="J3732" s="7" t="n">
        <x:f>SUMIFS('PO detail'!$X$1053:$X$1054,'PO detail'!$V$1053:$V$1054,"&gt;="&amp;E3732,'PO detail'!$V$1053:$V$1054,"&lt;"&amp;A3732)</x:f>
        <x:v>0</x:v>
      </x:c>
      <x:c r="K3732" s="7" t="n">
        <x:f>SUMIFS('PO detail'!$Y$1053:$Y$1054,'PO detail'!$V$1053:$V$1054,"&gt;="&amp;E3732,'PO detail'!$V$1053:$V$1054,"&lt;"&amp;A3732)</x:f>
        <x:v>0</x:v>
      </x:c>
      <x:c r="L3732" s="7" t="n">
        <x:f>'Inventory detail'!F354*Summary!$K$5*(A3732-E3732)/Summary!$K$6</x:f>
        <x:v>458.3162217659138</x:v>
      </x:c>
      <x:c r="M3732" s="7" t="n">
        <x:f>MAX(0,H3732-L3732)</x:f>
        <x:v>0</x:v>
      </x:c>
      <x:c r="N3732" s="7" t="n">
        <x:f>MAX(0,L3732-H3732)</x:f>
        <x:v>458.3162217659138</x:v>
      </x:c>
      <x:c r="O3732" s="7" t="n">
        <x:f>MAX(0,F3732+I3732-N3732)</x:f>
        <x:v>1099.7946611909651</x:v>
      </x:c>
      <x:c r="P3732" s="7" t="n">
        <x:f>MAX(0,N3732-F3732-I3732)</x:f>
        <x:v>0</x:v>
      </x:c>
      <x:c r="Q3732" s="7" t="n">
        <x:f>MAX(0,G3732+J3732-P3732)</x:f>
        <x:v>0</x:v>
      </x:c>
      <x:c r="R3732" s="7" t="n">
        <x:f>M3732+MAX(0,K3732-MAX(0,P3732-G3732-J3732))</x:f>
        <x:v>0</x:v>
      </x:c>
      <x:c r="S3732" s="7" t="n">
        <x:f>SUM(O3732,Q3732,R3732)</x:f>
        <x:v>1099.7946611909651</x:v>
      </x:c>
      <x:c r="T3732" s="14" t="n">
        <x:f>'Inventory detail'!T354</x:f>
        <x:v>0.0682</x:v>
      </x:c>
      <x:c r="U3732" s="14" t="n">
        <x:f>'Inventory detail'!U354</x:f>
        <x:v>0.0668525</x:v>
      </x:c>
      <x:c r="V3732" s="9" t="n">
        <x:f>O3732*T3732</x:f>
        <x:v>75.00599589322383</x:v>
      </x:c>
      <x:c r="W3732" s="9" t="n">
        <x:f>Q3732*T3732</x:f>
        <x:v>0</x:v>
      </x:c>
      <x:c r="X3732" s="9" t="n">
        <x:f>R3732*T3732</x:f>
        <x:v>0</x:v>
      </x:c>
      <x:c r="Y3732" s="9" t="n">
        <x:f>S3732*T3732</x:f>
        <x:v>75.00599589322383</x:v>
      </x:c>
      <x:c r="Z3732" s="9" t="n">
        <x:f>IF(ISNUMBER(U3732),S3732*(U3732-T3732),"n.a.")</x:f>
        <x:v>-1.4819733059548272</x:v>
      </x:c>
      <x:c r="AA3732" s="9" t="n">
        <x:f>IF(ISNUMBER(U3732),Y3732,0)</x:f>
        <x:v>75.00599589322383</x:v>
      </x:c>
      <x:c r="AB3732" s="7" t="n">
        <x:f>MAX(0,L3732-SUM(F3732:K3732))</x:f>
        <x:v>0</x:v>
      </x:c>
    </x:row>
    <x:row r="3733" ht="22" customHeight="1">
      <x:c r="A3733" s="18" t="n">
        <x:f>Summary!F$41</x:f>
        <x:v>46419</x:v>
      </x:c>
      <x:c r="B3733" s="2" t="str">
        <x:f>'Inventory detail'!A355</x:f>
        <x:v>COIL</x:v>
      </x:c>
      <x:c r="C3733" s="2" t="str">
        <x:f>'Inventory detail'!B355</x:f>
        <x:v>60</x:v>
      </x:c>
      <x:c r="D3733" s="2" t="str">
        <x:f>'Inventory detail'!C355</x:f>
        <x:v>25NAV12-4</x:v>
      </x:c>
      <x:c r="E3733" s="10" t="n">
        <x:f>A2607</x:f>
        <x:v>46388</x:v>
      </x:c>
      <x:c r="F3733" s="7" t="n">
        <x:f>O2607</x:f>
        <x:v>1458.1108829568789</x:v>
      </x:c>
      <x:c r="G3733" s="7" t="n">
        <x:f>Q2607</x:f>
        <x:v>0</x:v>
      </x:c>
      <x:c r="H3733" s="7" t="n">
        <x:f>R2607</x:f>
        <x:v>0</x:v>
      </x:c>
      <x:c r="I3733" s="7" t="n">
        <x:f>SUMIFS('PO detail'!$W$1240:$W$1243,'PO detail'!$V$1240:$V$1243,"&gt;="&amp;E3733,'PO detail'!$V$1240:$V$1243,"&lt;"&amp;A3733)</x:f>
        <x:v>0</x:v>
      </x:c>
      <x:c r="J3733" s="7" t="n">
        <x:f>SUMIFS('PO detail'!$X$1240:$X$1243,'PO detail'!$V$1240:$V$1243,"&gt;="&amp;E3733,'PO detail'!$V$1240:$V$1243,"&lt;"&amp;A3733)</x:f>
        <x:v>0</x:v>
      </x:c>
      <x:c r="K3733" s="7" t="n">
        <x:f>SUMIFS('PO detail'!$Y$1240:$Y$1243,'PO detail'!$V$1240:$V$1243,"&gt;="&amp;E3733,'PO detail'!$V$1240:$V$1243,"&lt;"&amp;A3733)</x:f>
        <x:v>0</x:v>
      </x:c>
      <x:c r="L3733" s="7" t="n">
        <x:f>'Inventory detail'!F355*Summary!$K$5*(A3733-E3733)/Summary!$K$6</x:f>
        <x:v>458.3162217659138</x:v>
      </x:c>
      <x:c r="M3733" s="7" t="n">
        <x:f>MAX(0,H3733-L3733)</x:f>
        <x:v>0</x:v>
      </x:c>
      <x:c r="N3733" s="7" t="n">
        <x:f>MAX(0,L3733-H3733)</x:f>
        <x:v>458.3162217659138</x:v>
      </x:c>
      <x:c r="O3733" s="7" t="n">
        <x:f>MAX(0,F3733+I3733-N3733)</x:f>
        <x:v>999.7946611909651</x:v>
      </x:c>
      <x:c r="P3733" s="7" t="n">
        <x:f>MAX(0,N3733-F3733-I3733)</x:f>
        <x:v>0</x:v>
      </x:c>
      <x:c r="Q3733" s="7" t="n">
        <x:f>MAX(0,G3733+J3733-P3733)</x:f>
        <x:v>0</x:v>
      </x:c>
      <x:c r="R3733" s="7" t="n">
        <x:f>M3733+MAX(0,K3733-MAX(0,P3733-G3733-J3733))</x:f>
        <x:v>0</x:v>
      </x:c>
      <x:c r="S3733" s="7" t="n">
        <x:f>SUM(O3733,Q3733,R3733)</x:f>
        <x:v>999.7946611909651</x:v>
      </x:c>
      <x:c r="T3733" s="14" t="n">
        <x:f>'Inventory detail'!T355</x:f>
        <x:v>0.2144</x:v>
      </x:c>
      <x:c r="U3733" s="14" t="n">
        <x:f>'Inventory detail'!U355</x:f>
        <x:v>0.2100605</x:v>
      </x:c>
      <x:c r="V3733" s="9" t="n">
        <x:f>O3733*T3733</x:f>
        <x:v>214.35597535934292</x:v>
      </x:c>
      <x:c r="W3733" s="9" t="n">
        <x:f>Q3733*T3733</x:f>
        <x:v>0</x:v>
      </x:c>
      <x:c r="X3733" s="9" t="n">
        <x:f>R3733*T3733</x:f>
        <x:v>0</x:v>
      </x:c>
      <x:c r="Y3733" s="9" t="n">
        <x:f>S3733*T3733</x:f>
        <x:v>214.35597535934292</x:v>
      </x:c>
      <x:c r="Z3733" s="9" t="n">
        <x:f>IF(ISNUMBER(U3733),S3733*(U3733-T3733),"n.a.")</x:f>
        <x:v>-4.3386089322381896</x:v>
      </x:c>
      <x:c r="AA3733" s="9" t="n">
        <x:f>IF(ISNUMBER(U3733),Y3733,0)</x:f>
        <x:v>214.35597535934292</x:v>
      </x:c>
      <x:c r="AB3733" s="7" t="n">
        <x:f>MAX(0,L3733-SUM(F3733:K3733))</x:f>
        <x:v>0</x:v>
      </x:c>
    </x:row>
    <x:row r="3734" ht="22" customHeight="1">
      <x:c r="A3734" s="18" t="n">
        <x:f>Summary!F$41</x:f>
        <x:v>46419</x:v>
      </x:c>
      <x:c r="B3734" s="2" t="str">
        <x:f>'Inventory detail'!A356</x:f>
        <x:v>POUC</x:v>
      </x:c>
      <x:c r="C3734" s="2" t="str">
        <x:f>'Inventory detail'!B356</x:f>
        <x:v>10</x:v>
      </x:c>
      <x:c r="D3734" s="2" t="str">
        <x:f>'Inventory detail'!C356</x:f>
        <x:v>LUGWO10</x:v>
      </x:c>
      <x:c r="E3734" s="10" t="n">
        <x:f>A2608</x:f>
        <x:v>46388</x:v>
      </x:c>
      <x:c r="F3734" s="7" t="n">
        <x:f>O2608</x:f>
        <x:v>5000</x:v>
      </x:c>
      <x:c r="G3734" s="7" t="n">
        <x:f>Q2608</x:f>
        <x:v>0</x:v>
      </x:c>
      <x:c r="H3734" s="7" t="n">
        <x:f>R2608</x:f>
        <x:v>158.1108829568788</x:v>
      </x:c>
      <x:c r="I3734" s="7" t="n">
        <x:f>SUMIFS('PO detail'!$W$1553:$W$1553,'PO detail'!$V$1553:$V$1553,"&gt;="&amp;E3734,'PO detail'!$V$1553:$V$1553,"&lt;"&amp;A3734)</x:f>
        <x:v>0</x:v>
      </x:c>
      <x:c r="J3734" s="7" t="n">
        <x:f>SUMIFS('PO detail'!$X$1553:$X$1553,'PO detail'!$V$1553:$V$1553,"&gt;="&amp;E3734,'PO detail'!$V$1553:$V$1553,"&lt;"&amp;A3734)</x:f>
        <x:v>0</x:v>
      </x:c>
      <x:c r="K3734" s="7" t="n">
        <x:f>SUMIFS('PO detail'!$Y$1553:$Y$1553,'PO detail'!$V$1553:$V$1553,"&gt;="&amp;E3734,'PO detail'!$V$1553:$V$1553,"&lt;"&amp;A3734)</x:f>
        <x:v>0</x:v>
      </x:c>
      <x:c r="L3734" s="7" t="n">
        <x:f>'Inventory detail'!F356*Summary!$K$5*(A3734-E3734)/Summary!$K$6</x:f>
        <x:v>458.3162217659138</x:v>
      </x:c>
      <x:c r="M3734" s="7" t="n">
        <x:f>MAX(0,H3734-L3734)</x:f>
        <x:v>0</x:v>
      </x:c>
      <x:c r="N3734" s="7" t="n">
        <x:f>MAX(0,L3734-H3734)</x:f>
        <x:v>300.20533880903497</x:v>
      </x:c>
      <x:c r="O3734" s="7" t="n">
        <x:f>MAX(0,F3734+I3734-N3734)</x:f>
        <x:v>4699.794661190965</x:v>
      </x:c>
      <x:c r="P3734" s="7" t="n">
        <x:f>MAX(0,N3734-F3734-I3734)</x:f>
        <x:v>0</x:v>
      </x:c>
      <x:c r="Q3734" s="7" t="n">
        <x:f>MAX(0,G3734+J3734-P3734)</x:f>
        <x:v>0</x:v>
      </x:c>
      <x:c r="R3734" s="7" t="n">
        <x:f>M3734+MAX(0,K3734-MAX(0,P3734-G3734-J3734))</x:f>
        <x:v>0</x:v>
      </x:c>
      <x:c r="S3734" s="7" t="n">
        <x:f>SUM(O3734,Q3734,R3734)</x:f>
        <x:v>4699.794661190965</x:v>
      </x:c>
      <x:c r="T3734" s="14" t="n">
        <x:f>'Inventory detail'!T356</x:f>
        <x:v>0.016399999999999998</x:v>
      </x:c>
      <x:c r="U3734" s="14" t="n">
        <x:f>'Inventory detail'!U356</x:f>
        <x:v>0.017985</x:v>
      </x:c>
      <x:c r="V3734" s="9" t="n">
        <x:f>O3734*T3734</x:f>
        <x:v>77.0766324435318</x:v>
      </x:c>
      <x:c r="W3734" s="9" t="n">
        <x:f>Q3734*T3734</x:f>
        <x:v>0</x:v>
      </x:c>
      <x:c r="X3734" s="9" t="n">
        <x:f>R3734*T3734</x:f>
        <x:v>0</x:v>
      </x:c>
      <x:c r="Y3734" s="9" t="n">
        <x:f>S3734*T3734</x:f>
        <x:v>77.0766324435318</x:v>
      </x:c>
      <x:c r="Z3734" s="9" t="n">
        <x:f>IF(ISNUMBER(U3734),S3734*(U3734-T3734),"n.a.")</x:f>
        <x:v>7.449174537987694</x:v>
      </x:c>
      <x:c r="AA3734" s="9" t="n">
        <x:f>IF(ISNUMBER(U3734),Y3734,0)</x:f>
        <x:v>77.0766324435318</x:v>
      </x:c>
      <x:c r="AB3734" s="7" t="n">
        <x:f>MAX(0,L3734-SUM(F3734:K3734))</x:f>
        <x:v>0</x:v>
      </x:c>
    </x:row>
    <x:row r="3735" ht="22" customHeight="1">
      <x:c r="A3735" s="18" t="n">
        <x:f>Summary!F$41</x:f>
        <x:v>46419</x:v>
      </x:c>
      <x:c r="B3735" s="2" t="str">
        <x:f>'Inventory detail'!A357</x:f>
        <x:v>WIRE</x:v>
      </x:c>
      <x:c r="C3735" s="2" t="str">
        <x:f>'Inventory detail'!B357</x:f>
        <x:v>30</x:v>
      </x:c>
      <x:c r="D3735" s="2" t="str">
        <x:f>'Inventory detail'!C357</x:f>
        <x:v>DL038SIL</x:v>
      </x:c>
      <x:c r="E3735" s="10" t="n">
        <x:f>A2609</x:f>
        <x:v>46388</x:v>
      </x:c>
      <x:c r="F3735" s="7" t="n">
        <x:f>O2609</x:f>
        <x:v>0</x:v>
      </x:c>
      <x:c r="G3735" s="7" t="n">
        <x:f>Q2609</x:f>
        <x:v>0</x:v>
      </x:c>
      <x:c r="H3735" s="7" t="n">
        <x:f>R2609</x:f>
        <x:v>3858.1108829568784</x:v>
      </x:c>
      <x:c r="I3735" s="7" t="n">
        <x:f>0</x:f>
        <x:v>0</x:v>
      </x:c>
      <x:c r="J3735" s="7" t="n">
        <x:f>0</x:f>
        <x:v>0</x:v>
      </x:c>
      <x:c r="K3735" s="7" t="n">
        <x:f>0</x:f>
        <x:v>0</x:v>
      </x:c>
      <x:c r="L3735" s="7" t="n">
        <x:f>'Inventory detail'!F357*Summary!$K$5*(A3735-E3735)/Summary!$K$6</x:f>
        <x:v>458.3162217659138</x:v>
      </x:c>
      <x:c r="M3735" s="7" t="n">
        <x:f>MAX(0,H3735-L3735)</x:f>
        <x:v>3399.7946611909647</x:v>
      </x:c>
      <x:c r="N3735" s="7" t="n">
        <x:f>MAX(0,L3735-H3735)</x:f>
        <x:v>0</x:v>
      </x:c>
      <x:c r="O3735" s="7" t="n">
        <x:f>MAX(0,F3735+I3735-N3735)</x:f>
        <x:v>0</x:v>
      </x:c>
      <x:c r="P3735" s="7" t="n">
        <x:f>MAX(0,N3735-F3735-I3735)</x:f>
        <x:v>0</x:v>
      </x:c>
      <x:c r="Q3735" s="7" t="n">
        <x:f>MAX(0,G3735+J3735-P3735)</x:f>
        <x:v>0</x:v>
      </x:c>
      <x:c r="R3735" s="7" t="n">
        <x:f>M3735+MAX(0,K3735-MAX(0,P3735-G3735-J3735))</x:f>
        <x:v>3399.7946611909647</x:v>
      </x:c>
      <x:c r="S3735" s="7" t="n">
        <x:f>SUM(O3735,Q3735,R3735)</x:f>
        <x:v>3399.7946611909647</x:v>
      </x:c>
      <x:c r="T3735" s="14" t="n">
        <x:f>'Inventory detail'!T357</x:f>
        <x:v>0.056299999999999996</x:v>
      </x:c>
      <x:c r="U3735" s="14" t="n">
        <x:f>'Inventory detail'!U357</x:f>
        <x:v>0.056299999999999996</x:v>
      </x:c>
      <x:c r="V3735" s="9" t="n">
        <x:f>O3735*T3735</x:f>
        <x:v>0</x:v>
      </x:c>
      <x:c r="W3735" s="9" t="n">
        <x:f>Q3735*T3735</x:f>
        <x:v>0</x:v>
      </x:c>
      <x:c r="X3735" s="9" t="n">
        <x:f>R3735*T3735</x:f>
        <x:v>191.40843942505128</x:v>
      </x:c>
      <x:c r="Y3735" s="9" t="n">
        <x:f>S3735*T3735</x:f>
        <x:v>191.40843942505128</x:v>
      </x:c>
      <x:c r="Z3735" s="9" t="n">
        <x:f>IF(ISNUMBER(U3735),S3735*(U3735-T3735),"n.a.")</x:f>
        <x:v>0</x:v>
      </x:c>
      <x:c r="AA3735" s="9" t="n">
        <x:f>IF(ISNUMBER(U3735),Y3735,0)</x:f>
        <x:v>191.40843942505128</x:v>
      </x:c>
      <x:c r="AB3735" s="7" t="n">
        <x:f>MAX(0,L3735-SUM(F3735:K3735))</x:f>
        <x:v>0</x:v>
      </x:c>
    </x:row>
    <x:row r="3736" ht="22" customHeight="1">
      <x:c r="A3736" s="18" t="n">
        <x:f>Summary!F$41</x:f>
        <x:v>46419</x:v>
      </x:c>
      <x:c r="B3736" s="2" t="str">
        <x:f>'Inventory detail'!A358</x:f>
        <x:v>POUC</x:v>
      </x:c>
      <x:c r="C3736" s="2" t="str">
        <x:f>'Inventory detail'!B358</x:f>
        <x:v>30</x:v>
      </x:c>
      <x:c r="D3736" s="2" t="str">
        <x:f>'Inventory detail'!C358</x:f>
        <x:v>SMEN10</x:v>
      </x:c>
      <x:c r="E3736" s="10" t="n">
        <x:f>A2610</x:f>
        <x:v>46388</x:v>
      </x:c>
      <x:c r="F3736" s="7" t="n">
        <x:f>O2610</x:f>
        <x:v>3469.619055441479</x:v>
      </x:c>
      <x:c r="G3736" s="7" t="n">
        <x:f>Q2610</x:f>
        <x:v>0</x:v>
      </x:c>
      <x:c r="H3736" s="7" t="n">
        <x:f>R2610</x:f>
        <x:v>0</x:v>
      </x:c>
      <x:c r="I3736" s="7" t="n">
        <x:f>SUMIFS('PO detail'!$W$1707:$W$1708,'PO detail'!$V$1707:$V$1708,"&gt;="&amp;E3736,'PO detail'!$V$1707:$V$1708,"&lt;"&amp;A3736)</x:f>
        <x:v>0</x:v>
      </x:c>
      <x:c r="J3736" s="7" t="n">
        <x:f>SUMIFS('PO detail'!$X$1707:$X$1708,'PO detail'!$V$1707:$V$1708,"&gt;="&amp;E3736,'PO detail'!$V$1707:$V$1708,"&lt;"&amp;A3736)</x:f>
        <x:v>0</x:v>
      </x:c>
      <x:c r="K3736" s="7" t="n">
        <x:f>SUMIFS('PO detail'!$Y$1707:$Y$1708,'PO detail'!$V$1707:$V$1708,"&gt;="&amp;E3736,'PO detail'!$V$1707:$V$1708,"&lt;"&amp;A3736)</x:f>
        <x:v>0</x:v>
      </x:c>
      <x:c r="L3736" s="7" t="n">
        <x:f>'Inventory detail'!F358*Summary!$K$5*(A3736-E3736)/Summary!$K$6</x:f>
        <x:v>454.06915811088294</x:v>
      </x:c>
      <x:c r="M3736" s="7" t="n">
        <x:f>MAX(0,H3736-L3736)</x:f>
        <x:v>0</x:v>
      </x:c>
      <x:c r="N3736" s="7" t="n">
        <x:f>MAX(0,L3736-H3736)</x:f>
        <x:v>454.06915811088294</x:v>
      </x:c>
      <x:c r="O3736" s="7" t="n">
        <x:f>MAX(0,F3736+I3736-N3736)</x:f>
        <x:v>3015.5498973305957</x:v>
      </x:c>
      <x:c r="P3736" s="7" t="n">
        <x:f>MAX(0,N3736-F3736-I3736)</x:f>
        <x:v>0</x:v>
      </x:c>
      <x:c r="Q3736" s="7" t="n">
        <x:f>MAX(0,G3736+J3736-P3736)</x:f>
        <x:v>0</x:v>
      </x:c>
      <x:c r="R3736" s="7" t="n">
        <x:f>M3736+MAX(0,K3736-MAX(0,P3736-G3736-J3736))</x:f>
        <x:v>0</x:v>
      </x:c>
      <x:c r="S3736" s="7" t="n">
        <x:f>SUM(O3736,Q3736,R3736)</x:f>
        <x:v>3015.5498973305957</x:v>
      </x:c>
      <x:c r="T3736" s="14" t="n">
        <x:f>'Inventory detail'!T358</x:f>
        <x:v>0.2783</x:v>
      </x:c>
      <x:c r="U3736" s="14" t="n">
        <x:f>'Inventory detail'!U358</x:f>
        <x:v>0.303435</x:v>
      </x:c>
      <x:c r="V3736" s="9" t="n">
        <x:f>O3736*T3736</x:f>
        <x:v>839.2275364271047</x:v>
      </x:c>
      <x:c r="W3736" s="9" t="n">
        <x:f>Q3736*T3736</x:f>
        <x:v>0</x:v>
      </x:c>
      <x:c r="X3736" s="9" t="n">
        <x:f>R3736*T3736</x:f>
        <x:v>0</x:v>
      </x:c>
      <x:c r="Y3736" s="9" t="n">
        <x:f>S3736*T3736</x:f>
        <x:v>839.2275364271047</x:v>
      </x:c>
      <x:c r="Z3736" s="9" t="n">
        <x:f>IF(ISNUMBER(U3736),S3736*(U3736-T3736),"n.a.")</x:f>
        <x:v>75.79584666940458</x:v>
      </x:c>
      <x:c r="AA3736" s="9" t="n">
        <x:f>IF(ISNUMBER(U3736),Y3736,0)</x:f>
        <x:v>839.2275364271047</x:v>
      </x:c>
      <x:c r="AB3736" s="7" t="n">
        <x:f>MAX(0,L3736-SUM(F3736:K3736))</x:f>
        <x:v>0</x:v>
      </x:c>
    </x:row>
    <x:row r="3737" ht="22" customHeight="1">
      <x:c r="A3737" s="18" t="n">
        <x:f>Summary!F$41</x:f>
        <x:v>46419</x:v>
      </x:c>
      <x:c r="B3737" s="2" t="str">
        <x:f>'Inventory detail'!A359</x:f>
        <x:v>POUC</x:v>
      </x:c>
      <x:c r="C3737" s="2" t="str">
        <x:f>'Inventory detail'!B359</x:f>
        <x:v>30</x:v>
      </x:c>
      <x:c r="D3737" s="2" t="str">
        <x:f>'Inventory detail'!C359</x:f>
        <x:v>MIL5</x:v>
      </x:c>
      <x:c r="E3737" s="10" t="n">
        <x:f>A2611</x:f>
        <x:v>46388</x:v>
      </x:c>
      <x:c r="F3737" s="7" t="n">
        <x:f>O2611</x:f>
        <x:v>0</x:v>
      </x:c>
      <x:c r="G3737" s="7" t="n">
        <x:f>Q2611</x:f>
        <x:v>0</x:v>
      </x:c>
      <x:c r="H3737" s="7" t="n">
        <x:f>R2611</x:f>
        <x:v>781.0996303901436</x:v>
      </x:c>
      <x:c r="I3737" s="7" t="n">
        <x:f>0</x:f>
        <x:v>0</x:v>
      </x:c>
      <x:c r="J3737" s="7" t="n">
        <x:f>0</x:f>
        <x:v>0</x:v>
      </x:c>
      <x:c r="K3737" s="7" t="n">
        <x:f>0</x:f>
        <x:v>0</x:v>
      </x:c>
      <x:c r="L3737" s="7" t="n">
        <x:f>'Inventory detail'!F359*Summary!$K$5*(A3737-E3737)/Summary!$K$6</x:f>
        <x:v>449.8322792607803</x:v>
      </x:c>
      <x:c r="M3737" s="7" t="n">
        <x:f>MAX(0,H3737-L3737)</x:f>
        <x:v>331.2673511293633</x:v>
      </x:c>
      <x:c r="N3737" s="7" t="n">
        <x:f>MAX(0,L3737-H3737)</x:f>
        <x:v>0</x:v>
      </x:c>
      <x:c r="O3737" s="7" t="n">
        <x:f>MAX(0,F3737+I3737-N3737)</x:f>
        <x:v>0</x:v>
      </x:c>
      <x:c r="P3737" s="7" t="n">
        <x:f>MAX(0,N3737-F3737-I3737)</x:f>
        <x:v>0</x:v>
      </x:c>
      <x:c r="Q3737" s="7" t="n">
        <x:f>MAX(0,G3737+J3737-P3737)</x:f>
        <x:v>0</x:v>
      </x:c>
      <x:c r="R3737" s="7" t="n">
        <x:f>M3737+MAX(0,K3737-MAX(0,P3737-G3737-J3737))</x:f>
        <x:v>331.2673511293633</x:v>
      </x:c>
      <x:c r="S3737" s="7" t="n">
        <x:f>SUM(O3737,Q3737,R3737)</x:f>
        <x:v>331.2673511293633</x:v>
      </x:c>
      <x:c r="T3737" s="14" t="n">
        <x:f>'Inventory detail'!T359</x:f>
        <x:v>0.008100000000000001</x:v>
      </x:c>
      <x:c r="U3737" s="14" t="n">
        <x:f>'Inventory detail'!U359</x:f>
        <x:v>0.00891</x:v>
      </x:c>
      <x:c r="V3737" s="9" t="n">
        <x:f>O3737*T3737</x:f>
        <x:v>0</x:v>
      </x:c>
      <x:c r="W3737" s="9" t="n">
        <x:f>Q3737*T3737</x:f>
        <x:v>0</x:v>
      </x:c>
      <x:c r="X3737" s="9" t="n">
        <x:f>R3737*T3737</x:f>
        <x:v>2.6832655441478432</x:v>
      </x:c>
      <x:c r="Y3737" s="9" t="n">
        <x:f>S3737*T3737</x:f>
        <x:v>2.6832655441478432</x:v>
      </x:c>
      <x:c r="Z3737" s="9" t="n">
        <x:f>IF(ISNUMBER(U3737),S3737*(U3737-T3737),"n.a.")</x:f>
        <x:v>0.2683265544147837</x:v>
      </x:c>
      <x:c r="AA3737" s="9" t="n">
        <x:f>IF(ISNUMBER(U3737),Y3737,0)</x:f>
        <x:v>2.6832655441478432</x:v>
      </x:c>
      <x:c r="AB3737" s="7" t="n">
        <x:f>MAX(0,L3737-SUM(F3737:K3737))</x:f>
        <x:v>0</x:v>
      </x:c>
    </x:row>
    <x:row r="3738" ht="22" customHeight="1">
      <x:c r="A3738" s="18" t="n">
        <x:f>Summary!F$41</x:f>
        <x:v>46419</x:v>
      </x:c>
      <x:c r="B3738" s="2" t="str">
        <x:f>'Inventory detail'!A360</x:f>
        <x:v>POUC</x:v>
      </x:c>
      <x:c r="C3738" s="2" t="str">
        <x:f>'Inventory detail'!B360</x:f>
        <x:v>60</x:v>
      </x:c>
      <x:c r="D3738" s="2" t="str">
        <x:f>'Inventory detail'!C360</x:f>
        <x:v>SMEN10</x:v>
      </x:c>
      <x:c r="E3738" s="10" t="n">
        <x:f>A2612</x:f>
        <x:v>46388</x:v>
      </x:c>
      <x:c r="F3738" s="7" t="n">
        <x:f>O2612</x:f>
        <x:v>0</x:v>
      </x:c>
      <x:c r="G3738" s="7" t="n">
        <x:f>Q2612</x:f>
        <x:v>0</x:v>
      </x:c>
      <x:c r="H3738" s="7" t="n">
        <x:f>R2612</x:f>
        <x:v>3492.6078028747434</x:v>
      </x:c>
      <x:c r="I3738" s="7" t="n">
        <x:f>0</x:f>
        <x:v>0</x:v>
      </x:c>
      <x:c r="J3738" s="7" t="n">
        <x:f>0</x:f>
        <x:v>0</x:v>
      </x:c>
      <x:c r="K3738" s="7" t="n">
        <x:f>0</x:f>
        <x:v>0</x:v>
      </x:c>
      <x:c r="L3738" s="7" t="n">
        <x:f>'Inventory detail'!F360*Summary!$K$5*(A3738-E3738)/Summary!$K$6</x:f>
        <x:v>445.5852156057495</x:v>
      </x:c>
      <x:c r="M3738" s="7" t="n">
        <x:f>MAX(0,H3738-L3738)</x:f>
        <x:v>3047.022587268994</x:v>
      </x:c>
      <x:c r="N3738" s="7" t="n">
        <x:f>MAX(0,L3738-H3738)</x:f>
        <x:v>0</x:v>
      </x:c>
      <x:c r="O3738" s="7" t="n">
        <x:f>MAX(0,F3738+I3738-N3738)</x:f>
        <x:v>0</x:v>
      </x:c>
      <x:c r="P3738" s="7" t="n">
        <x:f>MAX(0,N3738-F3738-I3738)</x:f>
        <x:v>0</x:v>
      </x:c>
      <x:c r="Q3738" s="7" t="n">
        <x:f>MAX(0,G3738+J3738-P3738)</x:f>
        <x:v>0</x:v>
      </x:c>
      <x:c r="R3738" s="7" t="n">
        <x:f>M3738+MAX(0,K3738-MAX(0,P3738-G3738-J3738))</x:f>
        <x:v>3047.022587268994</x:v>
      </x:c>
      <x:c r="S3738" s="7" t="n">
        <x:f>SUM(O3738,Q3738,R3738)</x:f>
        <x:v>3047.022587268994</x:v>
      </x:c>
      <x:c r="T3738" s="14" t="n">
        <x:f>'Inventory detail'!T360</x:f>
        <x:v>0.2783</x:v>
      </x:c>
      <x:c r="U3738" s="14" t="n">
        <x:f>'Inventory detail'!U360</x:f>
        <x:v>0.303435</x:v>
      </x:c>
      <x:c r="V3738" s="9" t="n">
        <x:f>O3738*T3738</x:f>
        <x:v>0</x:v>
      </x:c>
      <x:c r="W3738" s="9" t="n">
        <x:f>Q3738*T3738</x:f>
        <x:v>0</x:v>
      </x:c>
      <x:c r="X3738" s="9" t="n">
        <x:f>R3738*T3738</x:f>
        <x:v>847.986386036961</x:v>
      </x:c>
      <x:c r="Y3738" s="9" t="n">
        <x:f>S3738*T3738</x:f>
        <x:v>847.986386036961</x:v>
      </x:c>
      <x:c r="Z3738" s="9" t="n">
        <x:f>IF(ISNUMBER(U3738),S3738*(U3738-T3738),"n.a.")</x:f>
        <x:v>76.58691273100622</x:v>
      </x:c>
      <x:c r="AA3738" s="9" t="n">
        <x:f>IF(ISNUMBER(U3738),Y3738,0)</x:f>
        <x:v>847.986386036961</x:v>
      </x:c>
      <x:c r="AB3738" s="7" t="n">
        <x:f>MAX(0,L3738-SUM(F3738:K3738))</x:f>
        <x:v>0</x:v>
      </x:c>
    </x:row>
    <x:row r="3739" ht="22" customHeight="1">
      <x:c r="A3739" s="18" t="n">
        <x:f>Summary!F$41</x:f>
        <x:v>46419</x:v>
      </x:c>
      <x:c r="B3739" s="2" t="str">
        <x:f>'Inventory detail'!A361</x:f>
        <x:v>COIL</x:v>
      </x:c>
      <x:c r="C3739" s="2" t="str">
        <x:f>'Inventory detail'!B361</x:f>
        <x:v>10</x:v>
      </x:c>
      <x:c r="D3739" s="2" t="str">
        <x:f>'Inventory detail'!C361</x:f>
        <x:v>10BLU12-4</x:v>
      </x:c>
      <x:c r="E3739" s="10" t="n">
        <x:f>A2613</x:f>
        <x:v>46388</x:v>
      </x:c>
      <x:c r="F3739" s="7" t="n">
        <x:f>O2613</x:f>
        <x:v>3331.5604106776177</x:v>
      </x:c>
      <x:c r="G3739" s="7" t="n">
        <x:f>Q2613</x:f>
        <x:v>0</x:v>
      </x:c>
      <x:c r="H3739" s="7" t="n">
        <x:f>R2613</x:f>
        <x:v>0</x:v>
      </x:c>
      <x:c r="I3739" s="7" t="n">
        <x:f>SUMIFS('PO detail'!$W$26:$W$28,'PO detail'!$V$26:$V$28,"&gt;="&amp;E3739,'PO detail'!$V$26:$V$28,"&lt;"&amp;A3739)</x:f>
        <x:v>0</x:v>
      </x:c>
      <x:c r="J3739" s="7" t="n">
        <x:f>SUMIFS('PO detail'!$X$26:$X$28,'PO detail'!$V$26:$V$28,"&gt;="&amp;E3739,'PO detail'!$V$26:$V$28,"&lt;"&amp;A3739)</x:f>
        <x:v>0</x:v>
      </x:c>
      <x:c r="K3739" s="7" t="n">
        <x:f>SUMIFS('PO detail'!$Y$26:$Y$28,'PO detail'!$V$26:$V$28,"&gt;="&amp;E3739,'PO detail'!$V$26:$V$28,"&lt;"&amp;A3739)</x:f>
        <x:v>0</x:v>
      </x:c>
      <x:c r="L3739" s="7" t="n">
        <x:f>'Inventory detail'!F361*Summary!$K$5*(A3739-E3739)/Summary!$K$6</x:f>
        <x:v>441.33815195071867</x:v>
      </x:c>
      <x:c r="M3739" s="7" t="n">
        <x:f>MAX(0,H3739-L3739)</x:f>
        <x:v>0</x:v>
      </x:c>
      <x:c r="N3739" s="7" t="n">
        <x:f>MAX(0,L3739-H3739)</x:f>
        <x:v>441.33815195071867</x:v>
      </x:c>
      <x:c r="O3739" s="7" t="n">
        <x:f>MAX(0,F3739+I3739-N3739)</x:f>
        <x:v>2890.222258726899</x:v>
      </x:c>
      <x:c r="P3739" s="7" t="n">
        <x:f>MAX(0,N3739-F3739-I3739)</x:f>
        <x:v>0</x:v>
      </x:c>
      <x:c r="Q3739" s="7" t="n">
        <x:f>MAX(0,G3739+J3739-P3739)</x:f>
        <x:v>0</x:v>
      </x:c>
      <x:c r="R3739" s="7" t="n">
        <x:f>M3739+MAX(0,K3739-MAX(0,P3739-G3739-J3739))</x:f>
        <x:v>0</x:v>
      </x:c>
      <x:c r="S3739" s="7" t="n">
        <x:f>SUM(O3739,Q3739,R3739)</x:f>
        <x:v>2890.222258726899</x:v>
      </x:c>
      <x:c r="T3739" s="14" t="n">
        <x:f>'Inventory detail'!T361</x:f>
        <x:v>0.0584</x:v>
      </x:c>
      <x:c r="U3739" s="14" t="n">
        <x:f>'Inventory detail'!U361</x:f>
        <x:v>0.057239</x:v>
      </x:c>
      <x:c r="V3739" s="9" t="n">
        <x:f>O3739*T3739</x:f>
        <x:v>168.7889799096509</x:v>
      </x:c>
      <x:c r="W3739" s="9" t="n">
        <x:f>Q3739*T3739</x:f>
        <x:v>0</x:v>
      </x:c>
      <x:c r="X3739" s="9" t="n">
        <x:f>R3739*T3739</x:f>
        <x:v>0</x:v>
      </x:c>
      <x:c r="Y3739" s="9" t="n">
        <x:f>S3739*T3739</x:f>
        <x:v>168.7889799096509</x:v>
      </x:c>
      <x:c r="Z3739" s="9" t="n">
        <x:f>IF(ISNUMBER(U3739),S3739*(U3739-T3739),"n.a.")</x:f>
        <x:v>-3.3555480423819364</x:v>
      </x:c>
      <x:c r="AA3739" s="9" t="n">
        <x:f>IF(ISNUMBER(U3739),Y3739,0)</x:f>
        <x:v>168.7889799096509</x:v>
      </x:c>
      <x:c r="AB3739" s="7" t="n">
        <x:f>MAX(0,L3739-SUM(F3739:K3739))</x:f>
        <x:v>0</x:v>
      </x:c>
    </x:row>
    <x:row r="3740" ht="22" customHeight="1">
      <x:c r="A3740" s="18" t="n">
        <x:f>Summary!F$41</x:f>
        <x:v>46419</x:v>
      </x:c>
      <x:c r="B3740" s="2" t="str">
        <x:f>'Inventory detail'!A362</x:f>
        <x:v>COIL</x:v>
      </x:c>
      <x:c r="C3740" s="2" t="str">
        <x:f>'Inventory detail'!B362</x:f>
        <x:v>30</x:v>
      </x:c>
      <x:c r="D3740" s="2" t="str">
        <x:f>'Inventory detail'!C362</x:f>
        <x:v>6BLK36-4</x:v>
      </x:c>
      <x:c r="E3740" s="10" t="n">
        <x:f>A2614</x:f>
        <x:v>46388</x:v>
      </x:c>
      <x:c r="F3740" s="7" t="n">
        <x:f>O2614</x:f>
        <x:v>1704.1159753593427</x:v>
      </x:c>
      <x:c r="G3740" s="7" t="n">
        <x:f>Q2614</x:f>
        <x:v>0</x:v>
      </x:c>
      <x:c r="H3740" s="7" t="n">
        <x:f>R2614</x:f>
        <x:v>0</x:v>
      </x:c>
      <x:c r="I3740" s="7" t="n">
        <x:f>SUMIFS('PO detail'!$W$934:$W$937,'PO detail'!$V$934:$V$937,"&gt;="&amp;E3740,'PO detail'!$V$934:$V$937,"&lt;"&amp;A3740)</x:f>
        <x:v>0</x:v>
      </x:c>
      <x:c r="J3740" s="7" t="n">
        <x:f>SUMIFS('PO detail'!$X$934:$X$937,'PO detail'!$V$934:$V$937,"&gt;="&amp;E3740,'PO detail'!$V$934:$V$937,"&lt;"&amp;A3740)</x:f>
        <x:v>0</x:v>
      </x:c>
      <x:c r="K3740" s="7" t="n">
        <x:f>SUMIFS('PO detail'!$Y$934:$Y$937,'PO detail'!$V$934:$V$937,"&gt;="&amp;E3740,'PO detail'!$V$934:$V$937,"&lt;"&amp;A3740)</x:f>
        <x:v>0</x:v>
      </x:c>
      <x:c r="L3740" s="7" t="n">
        <x:f>'Inventory detail'!F362*Summary!$K$5*(A3740-E3740)/Summary!$K$6</x:f>
        <x:v>441.33815195071867</x:v>
      </x:c>
      <x:c r="M3740" s="7" t="n">
        <x:f>MAX(0,H3740-L3740)</x:f>
        <x:v>0</x:v>
      </x:c>
      <x:c r="N3740" s="7" t="n">
        <x:f>MAX(0,L3740-H3740)</x:f>
        <x:v>441.33815195071867</x:v>
      </x:c>
      <x:c r="O3740" s="7" t="n">
        <x:f>MAX(0,F3740+I3740-N3740)</x:f>
        <x:v>1262.777823408624</x:v>
      </x:c>
      <x:c r="P3740" s="7" t="n">
        <x:f>MAX(0,N3740-F3740-I3740)</x:f>
        <x:v>0</x:v>
      </x:c>
      <x:c r="Q3740" s="7" t="n">
        <x:f>MAX(0,G3740+J3740-P3740)</x:f>
        <x:v>0</x:v>
      </x:c>
      <x:c r="R3740" s="7" t="n">
        <x:f>M3740+MAX(0,K3740-MAX(0,P3740-G3740-J3740))</x:f>
        <x:v>0</x:v>
      </x:c>
      <x:c r="S3740" s="7" t="n">
        <x:f>SUM(O3740,Q3740,R3740)</x:f>
        <x:v>1262.777823408624</x:v>
      </x:c>
      <x:c r="T3740" s="14" t="n">
        <x:f>'Inventory detail'!T362</x:f>
        <x:v>0.1099</x:v>
      </x:c>
      <x:c r="U3740" s="14" t="n">
        <x:f>'Inventory detail'!U362</x:f>
        <x:v>0.107627</x:v>
      </x:c>
      <x:c r="V3740" s="9" t="n">
        <x:f>O3740*T3740</x:f>
        <x:v>138.77928279260777</x:v>
      </x:c>
      <x:c r="W3740" s="9" t="n">
        <x:f>Q3740*T3740</x:f>
        <x:v>0</x:v>
      </x:c>
      <x:c r="X3740" s="9" t="n">
        <x:f>R3740*T3740</x:f>
        <x:v>0</x:v>
      </x:c>
      <x:c r="Y3740" s="9" t="n">
        <x:f>S3740*T3740</x:f>
        <x:v>138.77928279260777</x:v>
      </x:c>
      <x:c r="Z3740" s="9" t="n">
        <x:f>IF(ISNUMBER(U3740),S3740*(U3740-T3740),"n.a.")</x:f>
        <x:v>-2.870293992607799</x:v>
      </x:c>
      <x:c r="AA3740" s="9" t="n">
        <x:f>IF(ISNUMBER(U3740),Y3740,0)</x:f>
        <x:v>138.77928279260777</x:v>
      </x:c>
      <x:c r="AB3740" s="7" t="n">
        <x:f>MAX(0,L3740-SUM(F3740:K3740))</x:f>
        <x:v>0</x:v>
      </x:c>
    </x:row>
    <x:row r="3741" ht="22" customHeight="1">
      <x:c r="A3741" s="18" t="n">
        <x:f>Summary!F$41</x:f>
        <x:v>46419</x:v>
      </x:c>
      <x:c r="B3741" s="2" t="str">
        <x:f>'Inventory detail'!A363</x:f>
        <x:v>COIL</x:v>
      </x:c>
      <x:c r="C3741" s="2" t="str">
        <x:f>'Inventory detail'!B363</x:f>
        <x:v>60</x:v>
      </x:c>
      <x:c r="D3741" s="2" t="str">
        <x:f>'Inventory detail'!C363</x:f>
        <x:v>13CLR12-4</x:v>
      </x:c>
      <x:c r="E3741" s="10" t="n">
        <x:f>A2615</x:f>
        <x:v>46388</x:v>
      </x:c>
      <x:c r="F3741" s="7" t="n">
        <x:f>O2615</x:f>
        <x:v>704.1159753593429</x:v>
      </x:c>
      <x:c r="G3741" s="7" t="n">
        <x:f>Q2615</x:f>
        <x:v>0</x:v>
      </x:c>
      <x:c r="H3741" s="7" t="n">
        <x:f>R2615</x:f>
        <x:v>0</x:v>
      </x:c>
      <x:c r="I3741" s="7" t="n">
        <x:f>SUMIFS('PO detail'!$W$1100:$W$1100,'PO detail'!$V$1100:$V$1100,"&gt;="&amp;E3741,'PO detail'!$V$1100:$V$1100,"&lt;"&amp;A3741)</x:f>
        <x:v>0</x:v>
      </x:c>
      <x:c r="J3741" s="7" t="n">
        <x:f>SUMIFS('PO detail'!$X$1100:$X$1100,'PO detail'!$V$1100:$V$1100,"&gt;="&amp;E3741,'PO detail'!$V$1100:$V$1100,"&lt;"&amp;A3741)</x:f>
        <x:v>0</x:v>
      </x:c>
      <x:c r="K3741" s="7" t="n">
        <x:f>SUMIFS('PO detail'!$Y$1100:$Y$1100,'PO detail'!$V$1100:$V$1100,"&gt;="&amp;E3741,'PO detail'!$V$1100:$V$1100,"&lt;"&amp;A3741)</x:f>
        <x:v>0</x:v>
      </x:c>
      <x:c r="L3741" s="7" t="n">
        <x:f>'Inventory detail'!F363*Summary!$K$5*(A3741-E3741)/Summary!$K$6</x:f>
        <x:v>441.33815195071867</x:v>
      </x:c>
      <x:c r="M3741" s="7" t="n">
        <x:f>MAX(0,H3741-L3741)</x:f>
        <x:v>0</x:v>
      </x:c>
      <x:c r="N3741" s="7" t="n">
        <x:f>MAX(0,L3741-H3741)</x:f>
        <x:v>441.33815195071867</x:v>
      </x:c>
      <x:c r="O3741" s="7" t="n">
        <x:f>MAX(0,F3741+I3741-N3741)</x:f>
        <x:v>262.7778234086242</x:v>
      </x:c>
      <x:c r="P3741" s="7" t="n">
        <x:f>MAX(0,N3741-F3741-I3741)</x:f>
        <x:v>0</x:v>
      </x:c>
      <x:c r="Q3741" s="7" t="n">
        <x:f>MAX(0,G3741+J3741-P3741)</x:f>
        <x:v>0</x:v>
      </x:c>
      <x:c r="R3741" s="7" t="n">
        <x:f>M3741+MAX(0,K3741-MAX(0,P3741-G3741-J3741))</x:f>
        <x:v>0</x:v>
      </x:c>
      <x:c r="S3741" s="7" t="n">
        <x:f>SUM(O3741,Q3741,R3741)</x:f>
        <x:v>262.7778234086242</x:v>
      </x:c>
      <x:c r="T3741" s="14" t="n">
        <x:f>'Inventory detail'!T363</x:f>
        <x:v>0.0848</x:v>
      </x:c>
      <x:c r="U3741" s="14" t="n">
        <x:f>'Inventory detail'!U363</x:f>
        <x:v>0.083096</x:v>
      </x:c>
      <x:c r="V3741" s="9" t="n">
        <x:f>O3741*T3741</x:f>
        <x:v>22.283559425051333</x:v>
      </x:c>
      <x:c r="W3741" s="9" t="n">
        <x:f>Q3741*T3741</x:f>
        <x:v>0</x:v>
      </x:c>
      <x:c r="X3741" s="9" t="n">
        <x:f>R3741*T3741</x:f>
        <x:v>0</x:v>
      </x:c>
      <x:c r="Y3741" s="9" t="n">
        <x:f>S3741*T3741</x:f>
        <x:v>22.283559425051333</x:v>
      </x:c>
      <x:c r="Z3741" s="9" t="n">
        <x:f>IF(ISNUMBER(U3741),S3741*(U3741-T3741),"n.a.")</x:f>
        <x:v>-0.44777341108829494</x:v>
      </x:c>
      <x:c r="AA3741" s="9" t="n">
        <x:f>IF(ISNUMBER(U3741),Y3741,0)</x:f>
        <x:v>22.283559425051333</x:v>
      </x:c>
      <x:c r="AB3741" s="7" t="n">
        <x:f>MAX(0,L3741-SUM(F3741:K3741))</x:f>
        <x:v>0</x:v>
      </x:c>
    </x:row>
    <x:row r="3742" ht="22" customHeight="1">
      <x:c r="A3742" s="18" t="n">
        <x:f>Summary!F$41</x:f>
        <x:v>46419</x:v>
      </x:c>
      <x:c r="B3742" s="2" t="str">
        <x:f>'Inventory detail'!A364</x:f>
        <x:v>POUC</x:v>
      </x:c>
      <x:c r="C3742" s="2" t="str">
        <x:f>'Inventory detail'!B364</x:f>
        <x:v>10</x:v>
      </x:c>
      <x:c r="D3742" s="2" t="str">
        <x:f>'Inventory detail'!C364</x:f>
        <x:v>DRI7</x:v>
      </x:c>
      <x:c r="E3742" s="10" t="n">
        <x:f>A2616</x:f>
        <x:v>46388</x:v>
      </x:c>
      <x:c r="F3742" s="7" t="n">
        <x:f>O2616</x:f>
        <x:v>5000</x:v>
      </x:c>
      <x:c r="G3742" s="7" t="n">
        <x:f>Q2616</x:f>
        <x:v>0</x:v>
      </x:c>
      <x:c r="H3742" s="7" t="n">
        <x:f>R2616</x:f>
        <x:v>1704.1159753593427</x:v>
      </x:c>
      <x:c r="I3742" s="7" t="n">
        <x:f>SUMIFS('PO detail'!$W$1464:$W$1464,'PO detail'!$V$1464:$V$1464,"&gt;="&amp;E3742,'PO detail'!$V$1464:$V$1464,"&lt;"&amp;A3742)</x:f>
        <x:v>0</x:v>
      </x:c>
      <x:c r="J3742" s="7" t="n">
        <x:f>SUMIFS('PO detail'!$X$1464:$X$1464,'PO detail'!$V$1464:$V$1464,"&gt;="&amp;E3742,'PO detail'!$V$1464:$V$1464,"&lt;"&amp;A3742)</x:f>
        <x:v>0</x:v>
      </x:c>
      <x:c r="K3742" s="7" t="n">
        <x:f>SUMIFS('PO detail'!$Y$1464:$Y$1464,'PO detail'!$V$1464:$V$1464,"&gt;="&amp;E3742,'PO detail'!$V$1464:$V$1464,"&lt;"&amp;A3742)</x:f>
        <x:v>0</x:v>
      </x:c>
      <x:c r="L3742" s="7" t="n">
        <x:f>'Inventory detail'!F364*Summary!$K$5*(A3742-E3742)/Summary!$K$6</x:f>
        <x:v>441.33815195071867</x:v>
      </x:c>
      <x:c r="M3742" s="7" t="n">
        <x:f>MAX(0,H3742-L3742)</x:f>
        <x:v>1262.777823408624</x:v>
      </x:c>
      <x:c r="N3742" s="7" t="n">
        <x:f>MAX(0,L3742-H3742)</x:f>
        <x:v>0</x:v>
      </x:c>
      <x:c r="O3742" s="7" t="n">
        <x:f>MAX(0,F3742+I3742-N3742)</x:f>
        <x:v>5000</x:v>
      </x:c>
      <x:c r="P3742" s="7" t="n">
        <x:f>MAX(0,N3742-F3742-I3742)</x:f>
        <x:v>0</x:v>
      </x:c>
      <x:c r="Q3742" s="7" t="n">
        <x:f>MAX(0,G3742+J3742-P3742)</x:f>
        <x:v>0</x:v>
      </x:c>
      <x:c r="R3742" s="7" t="n">
        <x:f>M3742+MAX(0,K3742-MAX(0,P3742-G3742-J3742))</x:f>
        <x:v>1262.777823408624</x:v>
      </x:c>
      <x:c r="S3742" s="7" t="n">
        <x:f>SUM(O3742,Q3742,R3742)</x:f>
        <x:v>6262.777823408624</x:v>
      </x:c>
      <x:c r="T3742" s="14" t="n">
        <x:f>'Inventory detail'!T364</x:f>
        <x:v>0.0092</x:v>
      </x:c>
      <x:c r="U3742" s="14" t="n">
        <x:f>'Inventory detail'!U364</x:f>
        <x:v>0.009899999999999999</x:v>
      </x:c>
      <x:c r="V3742" s="9" t="n">
        <x:f>O3742*T3742</x:f>
        <x:v>46</x:v>
      </x:c>
      <x:c r="W3742" s="9" t="n">
        <x:f>Q3742*T3742</x:f>
        <x:v>0</x:v>
      </x:c>
      <x:c r="X3742" s="9" t="n">
        <x:f>R3742*T3742</x:f>
        <x:v>11.617555975359341</x:v>
      </x:c>
      <x:c r="Y3742" s="9" t="n">
        <x:f>S3742*T3742</x:f>
        <x:v>57.61755597535934</x:v>
      </x:c>
      <x:c r="Z3742" s="9" t="n">
        <x:f>IF(ISNUMBER(U3742),S3742*(U3742-T3742),"n.a.")</x:f>
        <x:v>4.383944476386032</x:v>
      </x:c>
      <x:c r="AA3742" s="9" t="n">
        <x:f>IF(ISNUMBER(U3742),Y3742,0)</x:f>
        <x:v>57.61755597535934</x:v>
      </x:c>
      <x:c r="AB3742" s="7" t="n">
        <x:f>MAX(0,L3742-SUM(F3742:K3742))</x:f>
        <x:v>0</x:v>
      </x:c>
    </x:row>
    <x:row r="3743" ht="22" customHeight="1">
      <x:c r="A3743" s="18" t="n">
        <x:f>Summary!F$41</x:f>
        <x:v>46419</x:v>
      </x:c>
      <x:c r="B3743" s="2" t="str">
        <x:f>'Inventory detail'!A365</x:f>
        <x:v>COIL</x:v>
      </x:c>
      <x:c r="C3743" s="2" t="str">
        <x:f>'Inventory detail'!B365</x:f>
        <x:v>30</x:v>
      </x:c>
      <x:c r="D3743" s="2" t="str">
        <x:f>'Inventory detail'!C365</x:f>
        <x:v>12NAV12-4</x:v>
      </x:c>
      <x:c r="E3743" s="10" t="n">
        <x:f>A2617</x:f>
        <x:v>46388</x:v>
      </x:c>
      <x:c r="F3743" s="7" t="n">
        <x:f>O2617</x:f>
        <x:v>727.1047227926078</x:v>
      </x:c>
      <x:c r="G3743" s="7" t="n">
        <x:f>Q2617</x:f>
        <x:v>0</x:v>
      </x:c>
      <x:c r="H3743" s="7" t="n">
        <x:f>R2617</x:f>
        <x:v>0</x:v>
      </x:c>
      <x:c r="I3743" s="7" t="n">
        <x:f>SUMIFS('PO detail'!$W$744:$W$745,'PO detail'!$V$744:$V$745,"&gt;="&amp;E3743,'PO detail'!$V$744:$V$745,"&lt;"&amp;A3743)</x:f>
        <x:v>0</x:v>
      </x:c>
      <x:c r="J3743" s="7" t="n">
        <x:f>SUMIFS('PO detail'!$X$744:$X$745,'PO detail'!$V$744:$V$745,"&gt;="&amp;E3743,'PO detail'!$V$744:$V$745,"&lt;"&amp;A3743)</x:f>
        <x:v>0</x:v>
      </x:c>
      <x:c r="K3743" s="7" t="n">
        <x:f>SUMIFS('PO detail'!$Y$744:$Y$745,'PO detail'!$V$744:$V$745,"&gt;="&amp;E3743,'PO detail'!$V$744:$V$745,"&lt;"&amp;A3743)</x:f>
        <x:v>0</x:v>
      </x:c>
      <x:c r="L3743" s="7" t="n">
        <x:f>'Inventory detail'!F365*Summary!$K$5*(A3743-E3743)/Summary!$K$6</x:f>
        <x:v>432.85420944558524</x:v>
      </x:c>
      <x:c r="M3743" s="7" t="n">
        <x:f>MAX(0,H3743-L3743)</x:f>
        <x:v>0</x:v>
      </x:c>
      <x:c r="N3743" s="7" t="n">
        <x:f>MAX(0,L3743-H3743)</x:f>
        <x:v>432.85420944558524</x:v>
      </x:c>
      <x:c r="O3743" s="7" t="n">
        <x:f>MAX(0,F3743+I3743-N3743)</x:f>
        <x:v>294.2505133470226</x:v>
      </x:c>
      <x:c r="P3743" s="7" t="n">
        <x:f>MAX(0,N3743-F3743-I3743)</x:f>
        <x:v>0</x:v>
      </x:c>
      <x:c r="Q3743" s="7" t="n">
        <x:f>MAX(0,G3743+J3743-P3743)</x:f>
        <x:v>0</x:v>
      </x:c>
      <x:c r="R3743" s="7" t="n">
        <x:f>M3743+MAX(0,K3743-MAX(0,P3743-G3743-J3743))</x:f>
        <x:v>0</x:v>
      </x:c>
      <x:c r="S3743" s="7" t="n">
        <x:f>SUM(O3743,Q3743,R3743)</x:f>
        <x:v>294.2505133470226</x:v>
      </x:c>
      <x:c r="T3743" s="14" t="n">
        <x:f>'Inventory detail'!T365</x:f>
        <x:v>0.0717</x:v>
      </x:c>
      <x:c r="U3743" s="14" t="n">
        <x:f>'Inventory detail'!U365</x:f>
        <x:v>0.07027800000000001</x:v>
      </x:c>
      <x:c r="V3743" s="9" t="n">
        <x:f>O3743*T3743</x:f>
        <x:v>21.09776180698152</x:v>
      </x:c>
      <x:c r="W3743" s="9" t="n">
        <x:f>Q3743*T3743</x:f>
        <x:v>0</x:v>
      </x:c>
      <x:c r="X3743" s="9" t="n">
        <x:f>R3743*T3743</x:f>
        <x:v>0</x:v>
      </x:c>
      <x:c r="Y3743" s="9" t="n">
        <x:f>S3743*T3743</x:f>
        <x:v>21.09776180698152</x:v>
      </x:c>
      <x:c r="Z3743" s="9" t="n">
        <x:f>IF(ISNUMBER(U3743),S3743*(U3743-T3743),"n.a.")</x:f>
        <x:v>-0.418424229979464</x:v>
      </x:c>
      <x:c r="AA3743" s="9" t="n">
        <x:f>IF(ISNUMBER(U3743),Y3743,0)</x:f>
        <x:v>21.09776180698152</x:v>
      </x:c>
      <x:c r="AB3743" s="7" t="n">
        <x:f>MAX(0,L3743-SUM(F3743:K3743))</x:f>
        <x:v>0</x:v>
      </x:c>
    </x:row>
    <x:row r="3744" ht="22" customHeight="1">
      <x:c r="A3744" s="18" t="n">
        <x:f>Summary!F$41</x:f>
        <x:v>46419</x:v>
      </x:c>
      <x:c r="B3744" s="2" t="str">
        <x:f>'Inventory detail'!A366</x:f>
        <x:v>POUC</x:v>
      </x:c>
      <x:c r="C3744" s="2" t="str">
        <x:f>'Inventory detail'!B366</x:f>
        <x:v>60</x:v>
      </x:c>
      <x:c r="D3744" s="2" t="str">
        <x:f>'Inventory detail'!C366</x:f>
        <x:v>IND10</x:v>
      </x:c>
      <x:c r="E3744" s="10" t="n">
        <x:f>A2618</x:f>
        <x:v>46388</x:v>
      </x:c>
      <x:c r="F3744" s="7" t="n">
        <x:f>O2618</x:f>
        <x:v>0</x:v>
      </x:c>
      <x:c r="G3744" s="7" t="n">
        <x:f>Q2618</x:f>
        <x:v>1227.1047227926078</x:v>
      </x:c>
      <x:c r="H3744" s="7" t="n">
        <x:f>R2618</x:f>
        <x:v>0</x:v>
      </x:c>
      <x:c r="I3744" s="7" t="n">
        <x:f>SUMIFS('PO detail'!$W$1739:$W$1740,'PO detail'!$V$1739:$V$1740,"&gt;="&amp;E3744,'PO detail'!$V$1739:$V$1740,"&lt;"&amp;A3744)</x:f>
        <x:v>0</x:v>
      </x:c>
      <x:c r="J3744" s="7" t="n">
        <x:f>SUMIFS('PO detail'!$X$1739:$X$1740,'PO detail'!$V$1739:$V$1740,"&gt;="&amp;E3744,'PO detail'!$V$1739:$V$1740,"&lt;"&amp;A3744)</x:f>
        <x:v>0</x:v>
      </x:c>
      <x:c r="K3744" s="7" t="n">
        <x:f>SUMIFS('PO detail'!$Y$1739:$Y$1740,'PO detail'!$V$1739:$V$1740,"&gt;="&amp;E3744,'PO detail'!$V$1739:$V$1740,"&lt;"&amp;A3744)</x:f>
        <x:v>0</x:v>
      </x:c>
      <x:c r="L3744" s="7" t="n">
        <x:f>'Inventory detail'!F366*Summary!$K$5*(A3744-E3744)/Summary!$K$6</x:f>
        <x:v>432.85420944558524</x:v>
      </x:c>
      <x:c r="M3744" s="7" t="n">
        <x:f>MAX(0,H3744-L3744)</x:f>
        <x:v>0</x:v>
      </x:c>
      <x:c r="N3744" s="7" t="n">
        <x:f>MAX(0,L3744-H3744)</x:f>
        <x:v>432.85420944558524</x:v>
      </x:c>
      <x:c r="O3744" s="7" t="n">
        <x:f>MAX(0,F3744+I3744-N3744)</x:f>
        <x:v>0</x:v>
      </x:c>
      <x:c r="P3744" s="7" t="n">
        <x:f>MAX(0,N3744-F3744-I3744)</x:f>
        <x:v>432.85420944558524</x:v>
      </x:c>
      <x:c r="Q3744" s="7" t="n">
        <x:f>MAX(0,G3744+J3744-P3744)</x:f>
        <x:v>794.2505133470227</x:v>
      </x:c>
      <x:c r="R3744" s="7" t="n">
        <x:f>M3744+MAX(0,K3744-MAX(0,P3744-G3744-J3744))</x:f>
        <x:v>0</x:v>
      </x:c>
      <x:c r="S3744" s="7" t="n">
        <x:f>SUM(O3744,Q3744,R3744)</x:f>
        <x:v>794.2505133470227</x:v>
      </x:c>
      <x:c r="T3744" s="14" t="n">
        <x:f>'Inventory detail'!T366</x:f>
        <x:v>0.0286</x:v>
      </x:c>
      <x:c r="U3744" s="14" t="n">
        <x:f>'Inventory detail'!U366</x:f>
        <x:v>0.031184999999999997</x:v>
      </x:c>
      <x:c r="V3744" s="9" t="n">
        <x:f>O3744*T3744</x:f>
        <x:v>0</x:v>
      </x:c>
      <x:c r="W3744" s="9" t="n">
        <x:f>Q3744*T3744</x:f>
        <x:v>22.71556468172485</x:v>
      </x:c>
      <x:c r="X3744" s="9" t="n">
        <x:f>R3744*T3744</x:f>
        <x:v>0</x:v>
      </x:c>
      <x:c r="Y3744" s="9" t="n">
        <x:f>S3744*T3744</x:f>
        <x:v>22.71556468172485</x:v>
      </x:c>
      <x:c r="Z3744" s="9" t="n">
        <x:f>IF(ISNUMBER(U3744),S3744*(U3744-T3744),"n.a.")</x:f>
        <x:v>2.053137577002051</x:v>
      </x:c>
      <x:c r="AA3744" s="9" t="n">
        <x:f>IF(ISNUMBER(U3744),Y3744,0)</x:f>
        <x:v>22.71556468172485</x:v>
      </x:c>
      <x:c r="AB3744" s="7" t="n">
        <x:f>MAX(0,L3744-SUM(F3744:K3744))</x:f>
        <x:v>0</x:v>
      </x:c>
    </x:row>
    <x:row r="3745" ht="22" customHeight="1">
      <x:c r="A3745" s="18" t="n">
        <x:f>Summary!F$41</x:f>
        <x:v>46419</x:v>
      </x:c>
      <x:c r="B3745" s="2" t="str">
        <x:f>'Inventory detail'!A367</x:f>
        <x:v>POUC</x:v>
      </x:c>
      <x:c r="C3745" s="2" t="str">
        <x:f>'Inventory detail'!B367</x:f>
        <x:v>60</x:v>
      </x:c>
      <x:c r="D3745" s="2" t="str">
        <x:f>'Inventory detail'!C367</x:f>
        <x:v>MIL5</x:v>
      </x:c>
      <x:c r="E3745" s="10" t="n">
        <x:f>A2619</x:f>
        <x:v>46388</x:v>
      </x:c>
      <x:c r="F3745" s="7" t="n">
        <x:f>O2619</x:f>
        <x:v>9627.104722792608</x:v>
      </x:c>
      <x:c r="G3745" s="7" t="n">
        <x:f>Q2619</x:f>
        <x:v>0</x:v>
      </x:c>
      <x:c r="H3745" s="7" t="n">
        <x:f>R2619</x:f>
        <x:v>0</x:v>
      </x:c>
      <x:c r="I3745" s="7" t="n">
        <x:f>SUMIFS('PO detail'!$W$1812:$W$1812,'PO detail'!$V$1812:$V$1812,"&gt;="&amp;E3745,'PO detail'!$V$1812:$V$1812,"&lt;"&amp;A3745)</x:f>
        <x:v>0</x:v>
      </x:c>
      <x:c r="J3745" s="7" t="n">
        <x:f>SUMIFS('PO detail'!$X$1812:$X$1812,'PO detail'!$V$1812:$V$1812,"&gt;="&amp;E3745,'PO detail'!$V$1812:$V$1812,"&lt;"&amp;A3745)</x:f>
        <x:v>0</x:v>
      </x:c>
      <x:c r="K3745" s="7" t="n">
        <x:f>SUMIFS('PO detail'!$Y$1812:$Y$1812,'PO detail'!$V$1812:$V$1812,"&gt;="&amp;E3745,'PO detail'!$V$1812:$V$1812,"&lt;"&amp;A3745)</x:f>
        <x:v>0</x:v>
      </x:c>
      <x:c r="L3745" s="7" t="n">
        <x:f>'Inventory detail'!F367*Summary!$K$5*(A3745-E3745)/Summary!$K$6</x:f>
        <x:v>432.85420944558524</x:v>
      </x:c>
      <x:c r="M3745" s="7" t="n">
        <x:f>MAX(0,H3745-L3745)</x:f>
        <x:v>0</x:v>
      </x:c>
      <x:c r="N3745" s="7" t="n">
        <x:f>MAX(0,L3745-H3745)</x:f>
        <x:v>432.85420944558524</x:v>
      </x:c>
      <x:c r="O3745" s="7" t="n">
        <x:f>MAX(0,F3745+I3745-N3745)</x:f>
        <x:v>9194.250513347022</x:v>
      </x:c>
      <x:c r="P3745" s="7" t="n">
        <x:f>MAX(0,N3745-F3745-I3745)</x:f>
        <x:v>0</x:v>
      </x:c>
      <x:c r="Q3745" s="7" t="n">
        <x:f>MAX(0,G3745+J3745-P3745)</x:f>
        <x:v>0</x:v>
      </x:c>
      <x:c r="R3745" s="7" t="n">
        <x:f>M3745+MAX(0,K3745-MAX(0,P3745-G3745-J3745))</x:f>
        <x:v>0</x:v>
      </x:c>
      <x:c r="S3745" s="7" t="n">
        <x:f>SUM(O3745,Q3745,R3745)</x:f>
        <x:v>9194.250513347022</x:v>
      </x:c>
      <x:c r="T3745" s="14" t="n">
        <x:f>'Inventory detail'!T367</x:f>
        <x:v>0.008100000000000001</x:v>
      </x:c>
      <x:c r="U3745" s="14" t="n">
        <x:f>'Inventory detail'!U367</x:f>
        <x:v>0.00891</x:v>
      </x:c>
      <x:c r="V3745" s="9" t="n">
        <x:f>O3745*T3745</x:f>
        <x:v>74.47342915811089</x:v>
      </x:c>
      <x:c r="W3745" s="9" t="n">
        <x:f>Q3745*T3745</x:f>
        <x:v>0</x:v>
      </x:c>
      <x:c r="X3745" s="9" t="n">
        <x:f>R3745*T3745</x:f>
        <x:v>0</x:v>
      </x:c>
      <x:c r="Y3745" s="9" t="n">
        <x:f>S3745*T3745</x:f>
        <x:v>74.47342915811089</x:v>
      </x:c>
      <x:c r="Z3745" s="9" t="n">
        <x:f>IF(ISNUMBER(U3745),S3745*(U3745-T3745),"n.a.")</x:f>
        <x:v>7.447342915811071</x:v>
      </x:c>
      <x:c r="AA3745" s="9" t="n">
        <x:f>IF(ISNUMBER(U3745),Y3745,0)</x:f>
        <x:v>74.47342915811089</x:v>
      </x:c>
      <x:c r="AB3745" s="7" t="n">
        <x:f>MAX(0,L3745-SUM(F3745:K3745))</x:f>
        <x:v>0</x:v>
      </x:c>
    </x:row>
    <x:row r="3746" ht="22" customHeight="1">
      <x:c r="A3746" s="18" t="n">
        <x:f>Summary!F$41</x:f>
        <x:v>46419</x:v>
      </x:c>
      <x:c r="B3746" s="2" t="str">
        <x:f>'Inventory detail'!A368</x:f>
        <x:v>WIRE</x:v>
      </x:c>
      <x:c r="C3746" s="2" t="str">
        <x:f>'Inventory detail'!B368</x:f>
        <x:v>30</x:v>
      </x:c>
      <x:c r="D3746" s="2" t="str">
        <x:f>'Inventory detail'!C368</x:f>
        <x:v>DL012BLK</x:v>
      </x:c>
      <x:c r="E3746" s="10" t="n">
        <x:f>A2620</x:f>
        <x:v>46388</x:v>
      </x:c>
      <x:c r="F3746" s="7" t="n">
        <x:f>O2620</x:f>
        <x:v>0</x:v>
      </x:c>
      <x:c r="G3746" s="7" t="n">
        <x:f>Q2620</x:f>
        <x:v>0</x:v>
      </x:c>
      <x:c r="H3746" s="7" t="n">
        <x:f>R2620</x:f>
        <x:v>1627.1047227926078</x:v>
      </x:c>
      <x:c r="I3746" s="7" t="n">
        <x:f>0</x:f>
        <x:v>0</x:v>
      </x:c>
      <x:c r="J3746" s="7" t="n">
        <x:f>0</x:f>
        <x:v>0</x:v>
      </x:c>
      <x:c r="K3746" s="7" t="n">
        <x:f>0</x:f>
        <x:v>0</x:v>
      </x:c>
      <x:c r="L3746" s="7" t="n">
        <x:f>'Inventory detail'!F368*Summary!$K$5*(A3746-E3746)/Summary!$K$6</x:f>
        <x:v>432.85420944558524</x:v>
      </x:c>
      <x:c r="M3746" s="7" t="n">
        <x:f>MAX(0,H3746-L3746)</x:f>
        <x:v>1194.2505133470227</x:v>
      </x:c>
      <x:c r="N3746" s="7" t="n">
        <x:f>MAX(0,L3746-H3746)</x:f>
        <x:v>0</x:v>
      </x:c>
      <x:c r="O3746" s="7" t="n">
        <x:f>MAX(0,F3746+I3746-N3746)</x:f>
        <x:v>0</x:v>
      </x:c>
      <x:c r="P3746" s="7" t="n">
        <x:f>MAX(0,N3746-F3746-I3746)</x:f>
        <x:v>0</x:v>
      </x:c>
      <x:c r="Q3746" s="7" t="n">
        <x:f>MAX(0,G3746+J3746-P3746)</x:f>
        <x:v>0</x:v>
      </x:c>
      <x:c r="R3746" s="7" t="n">
        <x:f>M3746+MAX(0,K3746-MAX(0,P3746-G3746-J3746))</x:f>
        <x:v>1194.2505133470227</x:v>
      </x:c>
      <x:c r="S3746" s="7" t="n">
        <x:f>SUM(O3746,Q3746,R3746)</x:f>
        <x:v>1194.2505133470227</x:v>
      </x:c>
      <x:c r="T3746" s="14" t="n">
        <x:f>'Inventory detail'!T368</x:f>
        <x:v>0.08259999999999999</x:v>
      </x:c>
      <x:c r="U3746" s="14" t="n">
        <x:f>'Inventory detail'!U368</x:f>
        <x:v>0.08259999999999999</x:v>
      </x:c>
      <x:c r="V3746" s="9" t="n">
        <x:f>O3746*T3746</x:f>
        <x:v>0</x:v>
      </x:c>
      <x:c r="W3746" s="9" t="n">
        <x:f>Q3746*T3746</x:f>
        <x:v>0</x:v>
      </x:c>
      <x:c r="X3746" s="9" t="n">
        <x:f>R3746*T3746</x:f>
        <x:v>98.64509240246406</x:v>
      </x:c>
      <x:c r="Y3746" s="9" t="n">
        <x:f>S3746*T3746</x:f>
        <x:v>98.64509240246406</x:v>
      </x:c>
      <x:c r="Z3746" s="9" t="n">
        <x:f>IF(ISNUMBER(U3746),S3746*(U3746-T3746),"n.a.")</x:f>
        <x:v>0</x:v>
      </x:c>
      <x:c r="AA3746" s="9" t="n">
        <x:f>IF(ISNUMBER(U3746),Y3746,0)</x:f>
        <x:v>98.64509240246406</x:v>
      </x:c>
      <x:c r="AB3746" s="7" t="n">
        <x:f>MAX(0,L3746-SUM(F3746:K3746))</x:f>
        <x:v>0</x:v>
      </x:c>
    </x:row>
    <x:row r="3747" ht="22" customHeight="1">
      <x:c r="A3747" s="18" t="n">
        <x:f>Summary!F$41</x:f>
        <x:v>46419</x:v>
      </x:c>
      <x:c r="B3747" s="2" t="str">
        <x:f>'Inventory detail'!A369</x:f>
        <x:v>POUC</x:v>
      </x:c>
      <x:c r="C3747" s="2" t="str">
        <x:f>'Inventory detail'!B369</x:f>
        <x:v>10</x:v>
      </x:c>
      <x:c r="D3747" s="2" t="str">
        <x:f>'Inventory detail'!C369</x:f>
        <x:v>BMS5</x:v>
      </x:c>
      <x:c r="E3747" s="10" t="n">
        <x:f>A2621</x:f>
        <x:v>46388</x:v>
      </x:c>
      <x:c r="F3747" s="7" t="n">
        <x:f>O2621</x:f>
        <x:v>0</x:v>
      </x:c>
      <x:c r="G3747" s="7" t="n">
        <x:f>Q2621</x:f>
        <x:v>8850.093470225873</x:v>
      </x:c>
      <x:c r="H3747" s="7" t="n">
        <x:f>R2621</x:f>
        <x:v>0</x:v>
      </x:c>
      <x:c r="I3747" s="7" t="n">
        <x:f>SUMIFS('PO detail'!$W$1455:$W$1455,'PO detail'!$V$1455:$V$1455,"&gt;="&amp;E3747,'PO detail'!$V$1455:$V$1455,"&lt;"&amp;A3747)</x:f>
        <x:v>0</x:v>
      </x:c>
      <x:c r="J3747" s="7" t="n">
        <x:f>SUMIFS('PO detail'!$X$1455:$X$1455,'PO detail'!$V$1455:$V$1455,"&gt;="&amp;E3747,'PO detail'!$V$1455:$V$1455,"&lt;"&amp;A3747)</x:f>
        <x:v>0</x:v>
      </x:c>
      <x:c r="K3747" s="7" t="n">
        <x:f>SUMIFS('PO detail'!$Y$1455:$Y$1455,'PO detail'!$V$1455:$V$1455,"&gt;="&amp;E3747,'PO detail'!$V$1455:$V$1455,"&lt;"&amp;A3747)</x:f>
        <x:v>0</x:v>
      </x:c>
      <x:c r="L3747" s="7" t="n">
        <x:f>'Inventory detail'!F369*Summary!$K$5*(A3747-E3747)/Summary!$K$6</x:f>
        <x:v>424.37026694045176</x:v>
      </x:c>
      <x:c r="M3747" s="7" t="n">
        <x:f>MAX(0,H3747-L3747)</x:f>
        <x:v>0</x:v>
      </x:c>
      <x:c r="N3747" s="7" t="n">
        <x:f>MAX(0,L3747-H3747)</x:f>
        <x:v>424.37026694045176</x:v>
      </x:c>
      <x:c r="O3747" s="7" t="n">
        <x:f>MAX(0,F3747+I3747-N3747)</x:f>
        <x:v>0</x:v>
      </x:c>
      <x:c r="P3747" s="7" t="n">
        <x:f>MAX(0,N3747-F3747-I3747)</x:f>
        <x:v>424.37026694045176</x:v>
      </x:c>
      <x:c r="Q3747" s="7" t="n">
        <x:f>MAX(0,G3747+J3747-P3747)</x:f>
        <x:v>8425.72320328542</x:v>
      </x:c>
      <x:c r="R3747" s="7" t="n">
        <x:f>M3747+MAX(0,K3747-MAX(0,P3747-G3747-J3747))</x:f>
        <x:v>0</x:v>
      </x:c>
      <x:c r="S3747" s="7" t="n">
        <x:f>SUM(O3747,Q3747,R3747)</x:f>
        <x:v>8425.72320328542</x:v>
      </x:c>
      <x:c r="T3747" s="14" t="n">
        <x:f>'Inventory detail'!T369</x:f>
        <x:v>0.0104</x:v>
      </x:c>
      <x:c r="U3747" s="14" t="n">
        <x:f>'Inventory detail'!U369</x:f>
        <x:v>0.011385</x:v>
      </x:c>
      <x:c r="V3747" s="9" t="n">
        <x:f>O3747*T3747</x:f>
        <x:v>0</x:v>
      </x:c>
      <x:c r="W3747" s="9" t="n">
        <x:f>Q3747*T3747</x:f>
        <x:v>87.62752131416838</x:v>
      </x:c>
      <x:c r="X3747" s="9" t="n">
        <x:f>R3747*T3747</x:f>
        <x:v>0</x:v>
      </x:c>
      <x:c r="Y3747" s="9" t="n">
        <x:f>S3747*T3747</x:f>
        <x:v>87.62752131416838</x:v>
      </x:c>
      <x:c r="Z3747" s="9" t="n">
        <x:f>IF(ISNUMBER(U3747),S3747*(U3747-T3747),"n.a.")</x:f>
        <x:v>8.299337355236137</x:v>
      </x:c>
      <x:c r="AA3747" s="9" t="n">
        <x:f>IF(ISNUMBER(U3747),Y3747,0)</x:f>
        <x:v>87.62752131416838</x:v>
      </x:c>
      <x:c r="AB3747" s="7" t="n">
        <x:f>MAX(0,L3747-SUM(F3747:K3747))</x:f>
        <x:v>0</x:v>
      </x:c>
    </x:row>
    <x:row r="3748" ht="22" customHeight="1">
      <x:c r="A3748" s="18" t="n">
        <x:f>Summary!F$41</x:f>
        <x:v>46419</x:v>
      </x:c>
      <x:c r="B3748" s="2" t="str">
        <x:f>'Inventory detail'!A370</x:f>
        <x:v>POUC</x:v>
      </x:c>
      <x:c r="C3748" s="2" t="str">
        <x:f>'Inventory detail'!B370</x:f>
        <x:v>10</x:v>
      </x:c>
      <x:c r="D3748" s="2" t="str">
        <x:f>'Inventory detail'!C370</x:f>
        <x:v>IBM10</x:v>
      </x:c>
      <x:c r="E3748" s="10" t="n">
        <x:f>A2622</x:f>
        <x:v>46388</x:v>
      </x:c>
      <x:c r="F3748" s="7" t="n">
        <x:f>O2622</x:f>
        <x:v>4650.093470225872</x:v>
      </x:c>
      <x:c r="G3748" s="7" t="n">
        <x:f>Q2622</x:f>
        <x:v>5000</x:v>
      </x:c>
      <x:c r="H3748" s="7" t="n">
        <x:f>R2622</x:f>
        <x:v>0</x:v>
      </x:c>
      <x:c r="I3748" s="7" t="n">
        <x:f>SUMIFS('PO detail'!$W$1465:$W$1466,'PO detail'!$V$1465:$V$1466,"&gt;="&amp;E3748,'PO detail'!$V$1465:$V$1466,"&lt;"&amp;A3748)</x:f>
        <x:v>0</x:v>
      </x:c>
      <x:c r="J3748" s="7" t="n">
        <x:f>SUMIFS('PO detail'!$X$1465:$X$1466,'PO detail'!$V$1465:$V$1466,"&gt;="&amp;E3748,'PO detail'!$V$1465:$V$1466,"&lt;"&amp;A3748)</x:f>
        <x:v>0</x:v>
      </x:c>
      <x:c r="K3748" s="7" t="n">
        <x:f>SUMIFS('PO detail'!$Y$1465:$Y$1466,'PO detail'!$V$1465:$V$1466,"&gt;="&amp;E3748,'PO detail'!$V$1465:$V$1466,"&lt;"&amp;A3748)</x:f>
        <x:v>0</x:v>
      </x:c>
      <x:c r="L3748" s="7" t="n">
        <x:f>'Inventory detail'!F370*Summary!$K$5*(A3748-E3748)/Summary!$K$6</x:f>
        <x:v>424.37026694045176</x:v>
      </x:c>
      <x:c r="M3748" s="7" t="n">
        <x:f>MAX(0,H3748-L3748)</x:f>
        <x:v>0</x:v>
      </x:c>
      <x:c r="N3748" s="7" t="n">
        <x:f>MAX(0,L3748-H3748)</x:f>
        <x:v>424.37026694045176</x:v>
      </x:c>
      <x:c r="O3748" s="7" t="n">
        <x:f>MAX(0,F3748+I3748-N3748)</x:f>
        <x:v>4225.72320328542</x:v>
      </x:c>
      <x:c r="P3748" s="7" t="n">
        <x:f>MAX(0,N3748-F3748-I3748)</x:f>
        <x:v>0</x:v>
      </x:c>
      <x:c r="Q3748" s="7" t="n">
        <x:f>MAX(0,G3748+J3748-P3748)</x:f>
        <x:v>5000</x:v>
      </x:c>
      <x:c r="R3748" s="7" t="n">
        <x:f>M3748+MAX(0,K3748-MAX(0,P3748-G3748-J3748))</x:f>
        <x:v>0</x:v>
      </x:c>
      <x:c r="S3748" s="7" t="n">
        <x:f>SUM(O3748,Q3748,R3748)</x:f>
        <x:v>9225.723203285419</x:v>
      </x:c>
      <x:c r="T3748" s="14" t="n">
        <x:f>'Inventory detail'!T370</x:f>
        <x:v>0.0121</x:v>
      </x:c>
      <x:c r="U3748" s="14" t="n">
        <x:f>'Inventory detail'!U370</x:f>
        <x:v>0.0132</x:v>
      </x:c>
      <x:c r="V3748" s="9" t="n">
        <x:f>O3748*T3748</x:f>
        <x:v>51.13125075975358</x:v>
      </x:c>
      <x:c r="W3748" s="9" t="n">
        <x:f>Q3748*T3748</x:f>
        <x:v>60.5</x:v>
      </x:c>
      <x:c r="X3748" s="9" t="n">
        <x:f>R3748*T3748</x:f>
        <x:v>0</x:v>
      </x:c>
      <x:c r="Y3748" s="9" t="n">
        <x:f>S3748*T3748</x:f>
        <x:v>111.63125075975357</x:v>
      </x:c>
      <x:c r="Z3748" s="9" t="n">
        <x:f>IF(ISNUMBER(U3748),S3748*(U3748-T3748),"n.a.")</x:f>
        <x:v>10.148295523613964</x:v>
      </x:c>
      <x:c r="AA3748" s="9" t="n">
        <x:f>IF(ISNUMBER(U3748),Y3748,0)</x:f>
        <x:v>111.63125075975357</x:v>
      </x:c>
      <x:c r="AB3748" s="7" t="n">
        <x:f>MAX(0,L3748-SUM(F3748:K3748))</x:f>
        <x:v>0</x:v>
      </x:c>
    </x:row>
    <x:row r="3749" ht="22" customHeight="1">
      <x:c r="A3749" s="18" t="n">
        <x:f>Summary!F$41</x:f>
        <x:v>46419</x:v>
      </x:c>
      <x:c r="B3749" s="2" t="str">
        <x:f>'Inventory detail'!A371</x:f>
        <x:v>POUC</x:v>
      </x:c>
      <x:c r="C3749" s="2" t="str">
        <x:f>'Inventory detail'!B371</x:f>
        <x:v>30</x:v>
      </x:c>
      <x:c r="D3749" s="2" t="str">
        <x:f>'Inventory detail'!C371</x:f>
        <x:v>JUM10</x:v>
      </x:c>
      <x:c r="E3749" s="10" t="n">
        <x:f>A2623</x:f>
        <x:v>46388</x:v>
      </x:c>
      <x:c r="F3749" s="7" t="n">
        <x:f>O2623</x:f>
        <x:v>0</x:v>
      </x:c>
      <x:c r="G3749" s="7" t="n">
        <x:f>Q2623</x:f>
        <x:v>0</x:v>
      </x:c>
      <x:c r="H3749" s="7" t="n">
        <x:f>R2623</x:f>
        <x:v>0</x:v>
      </x:c>
      <x:c r="I3749" s="7" t="n">
        <x:f>0</x:f>
        <x:v>0</x:v>
      </x:c>
      <x:c r="J3749" s="7" t="n">
        <x:f>0</x:f>
        <x:v>0</x:v>
      </x:c>
      <x:c r="K3749" s="7" t="n">
        <x:f>0</x:f>
        <x:v>0</x:v>
      </x:c>
      <x:c r="L3749" s="7" t="n">
        <x:f>'Inventory detail'!F371*Summary!$K$5*(A3749-E3749)/Summary!$K$6</x:f>
        <x:v>424.37026694045176</x:v>
      </x:c>
      <x:c r="M3749" s="7" t="n">
        <x:f>MAX(0,H3749-L3749)</x:f>
        <x:v>0</x:v>
      </x:c>
      <x:c r="N3749" s="7" t="n">
        <x:f>MAX(0,L3749-H3749)</x:f>
        <x:v>424.37026694045176</x:v>
      </x:c>
      <x:c r="O3749" s="7" t="n">
        <x:f>MAX(0,F3749+I3749-N3749)</x:f>
        <x:v>0</x:v>
      </x:c>
      <x:c r="P3749" s="7" t="n">
        <x:f>MAX(0,N3749-F3749-I3749)</x:f>
        <x:v>424.37026694045176</x:v>
      </x:c>
      <x:c r="Q3749" s="7" t="n">
        <x:f>MAX(0,G3749+J3749-P3749)</x:f>
        <x:v>0</x:v>
      </x:c>
      <x:c r="R3749" s="7" t="n">
        <x:f>M3749+MAX(0,K3749-MAX(0,P3749-G3749-J3749))</x:f>
        <x:v>0</x:v>
      </x:c>
      <x:c r="S3749" s="7" t="n">
        <x:f>SUM(O3749,Q3749,R3749)</x:f>
        <x:v>0</x:v>
      </x:c>
      <x:c r="T3749" s="14" t="n">
        <x:f>'Inventory detail'!T371</x:f>
        <x:v>0.0225</x:v>
      </x:c>
      <x:c r="U3749" s="14" t="n">
        <x:f>'Inventory detail'!U371</x:f>
        <x:v>0.024585</x:v>
      </x:c>
      <x:c r="V3749" s="9" t="n">
        <x:f>O3749*T3749</x:f>
        <x:v>0</x:v>
      </x:c>
      <x:c r="W3749" s="9" t="n">
        <x:f>Q3749*T3749</x:f>
        <x:v>0</x:v>
      </x:c>
      <x:c r="X3749" s="9" t="n">
        <x:f>R3749*T3749</x:f>
        <x:v>0</x:v>
      </x:c>
      <x:c r="Y3749" s="9" t="n">
        <x:f>S3749*T3749</x:f>
        <x:v>0</x:v>
      </x:c>
      <x:c r="Z3749" s="9" t="n">
        <x:f>IF(ISNUMBER(U3749),S3749*(U3749-T3749),"n.a.")</x:f>
        <x:v>0</x:v>
      </x:c>
      <x:c r="AA3749" s="9" t="n">
        <x:f>IF(ISNUMBER(U3749),Y3749,0)</x:f>
        <x:v>0</x:v>
      </x:c>
      <x:c r="AB3749" s="7" t="n">
        <x:f>MAX(0,L3749-SUM(F3749:K3749))</x:f>
        <x:v>424.37026694045176</x:v>
      </x:c>
    </x:row>
    <x:row r="3750" ht="22" customHeight="1">
      <x:c r="A3750" s="18" t="n">
        <x:f>Summary!F$41</x:f>
        <x:v>46419</x:v>
      </x:c>
      <x:c r="B3750" s="2" t="str">
        <x:f>'Inventory detail'!A372</x:f>
        <x:v>POUC</x:v>
      </x:c>
      <x:c r="C3750" s="2" t="str">
        <x:f>'Inventory detail'!B372</x:f>
        <x:v>30</x:v>
      </x:c>
      <x:c r="D3750" s="2" t="str">
        <x:f>'Inventory detail'!C372</x:f>
        <x:v>LEG7</x:v>
      </x:c>
      <x:c r="E3750" s="10" t="n">
        <x:f>A2624</x:f>
        <x:v>46388</x:v>
      </x:c>
      <x:c r="F3750" s="7" t="n">
        <x:f>O2624</x:f>
        <x:v>2050.093470225873</x:v>
      </x:c>
      <x:c r="G3750" s="7" t="n">
        <x:f>Q2624</x:f>
        <x:v>0</x:v>
      </x:c>
      <x:c r="H3750" s="7" t="n">
        <x:f>R2624</x:f>
        <x:v>0</x:v>
      </x:c>
      <x:c r="I3750" s="7" t="n">
        <x:f>SUMIFS('PO detail'!$W$1634:$W$1635,'PO detail'!$V$1634:$V$1635,"&gt;="&amp;E3750,'PO detail'!$V$1634:$V$1635,"&lt;"&amp;A3750)</x:f>
        <x:v>0</x:v>
      </x:c>
      <x:c r="J3750" s="7" t="n">
        <x:f>SUMIFS('PO detail'!$X$1634:$X$1635,'PO detail'!$V$1634:$V$1635,"&gt;="&amp;E3750,'PO detail'!$V$1634:$V$1635,"&lt;"&amp;A3750)</x:f>
        <x:v>0</x:v>
      </x:c>
      <x:c r="K3750" s="7" t="n">
        <x:f>SUMIFS('PO detail'!$Y$1634:$Y$1635,'PO detail'!$V$1634:$V$1635,"&gt;="&amp;E3750,'PO detail'!$V$1634:$V$1635,"&lt;"&amp;A3750)</x:f>
        <x:v>0</x:v>
      </x:c>
      <x:c r="L3750" s="7" t="n">
        <x:f>'Inventory detail'!F372*Summary!$K$5*(A3750-E3750)/Summary!$K$6</x:f>
        <x:v>424.37026694045176</x:v>
      </x:c>
      <x:c r="M3750" s="7" t="n">
        <x:f>MAX(0,H3750-L3750)</x:f>
        <x:v>0</x:v>
      </x:c>
      <x:c r="N3750" s="7" t="n">
        <x:f>MAX(0,L3750-H3750)</x:f>
        <x:v>424.37026694045176</x:v>
      </x:c>
      <x:c r="O3750" s="7" t="n">
        <x:f>MAX(0,F3750+I3750-N3750)</x:f>
        <x:v>1625.723203285421</x:v>
      </x:c>
      <x:c r="P3750" s="7" t="n">
        <x:f>MAX(0,N3750-F3750-I3750)</x:f>
        <x:v>0</x:v>
      </x:c>
      <x:c r="Q3750" s="7" t="n">
        <x:f>MAX(0,G3750+J3750-P3750)</x:f>
        <x:v>0</x:v>
      </x:c>
      <x:c r="R3750" s="7" t="n">
        <x:f>M3750+MAX(0,K3750-MAX(0,P3750-G3750-J3750))</x:f>
        <x:v>0</x:v>
      </x:c>
      <x:c r="S3750" s="7" t="n">
        <x:f>SUM(O3750,Q3750,R3750)</x:f>
        <x:v>1625.723203285421</x:v>
      </x:c>
      <x:c r="T3750" s="14" t="n">
        <x:f>'Inventory detail'!T372</x:f>
        <x:v>0.11259999999999999</x:v>
      </x:c>
      <x:c r="U3750" s="14" t="n">
        <x:f>'Inventory detail'!U372</x:f>
        <x:v>0.12276</x:v>
      </x:c>
      <x:c r="V3750" s="9" t="n">
        <x:f>O3750*T3750</x:f>
        <x:v>183.0564326899384</x:v>
      </x:c>
      <x:c r="W3750" s="9" t="n">
        <x:f>Q3750*T3750</x:f>
        <x:v>0</x:v>
      </x:c>
      <x:c r="X3750" s="9" t="n">
        <x:f>R3750*T3750</x:f>
        <x:v>0</x:v>
      </x:c>
      <x:c r="Y3750" s="9" t="n">
        <x:f>S3750*T3750</x:f>
        <x:v>183.0564326899384</x:v>
      </x:c>
      <x:c r="Z3750" s="9" t="n">
        <x:f>IF(ISNUMBER(U3750),S3750*(U3750-T3750),"n.a.")</x:f>
        <x:v>16.517347745379883</x:v>
      </x:c>
      <x:c r="AA3750" s="9" t="n">
        <x:f>IF(ISNUMBER(U3750),Y3750,0)</x:f>
        <x:v>183.0564326899384</x:v>
      </x:c>
      <x:c r="AB3750" s="7" t="n">
        <x:f>MAX(0,L3750-SUM(F3750:K3750))</x:f>
        <x:v>0</x:v>
      </x:c>
    </x:row>
    <x:row r="3751" ht="22" customHeight="1">
      <x:c r="A3751" s="18" t="n">
        <x:f>Summary!F$41</x:f>
        <x:v>46419</x:v>
      </x:c>
      <x:c r="B3751" s="2" t="str">
        <x:f>'Inventory detail'!A373</x:f>
        <x:v>POUC</x:v>
      </x:c>
      <x:c r="C3751" s="2" t="str">
        <x:f>'Inventory detail'!B373</x:f>
        <x:v>30</x:v>
      </x:c>
      <x:c r="D3751" s="2" t="str">
        <x:f>'Inventory detail'!C373</x:f>
        <x:v>PHO5</x:v>
      </x:c>
      <x:c r="E3751" s="10" t="n">
        <x:f>A2625</x:f>
        <x:v>46388</x:v>
      </x:c>
      <x:c r="F3751" s="7" t="n">
        <x:f>O2625</x:f>
        <x:v>0</x:v>
      </x:c>
      <x:c r="G3751" s="7" t="n">
        <x:f>Q2625</x:f>
        <x:v>3450.093470225873</x:v>
      </x:c>
      <x:c r="H3751" s="7" t="n">
        <x:f>R2625</x:f>
        <x:v>0</x:v>
      </x:c>
      <x:c r="I3751" s="7" t="n">
        <x:f>SUMIFS('PO detail'!$W$1693:$W$1694,'PO detail'!$V$1693:$V$1694,"&gt;="&amp;E3751,'PO detail'!$V$1693:$V$1694,"&lt;"&amp;A3751)</x:f>
        <x:v>0</x:v>
      </x:c>
      <x:c r="J3751" s="7" t="n">
        <x:f>SUMIFS('PO detail'!$X$1693:$X$1694,'PO detail'!$V$1693:$V$1694,"&gt;="&amp;E3751,'PO detail'!$V$1693:$V$1694,"&lt;"&amp;A3751)</x:f>
        <x:v>0</x:v>
      </x:c>
      <x:c r="K3751" s="7" t="n">
        <x:f>SUMIFS('PO detail'!$Y$1693:$Y$1694,'PO detail'!$V$1693:$V$1694,"&gt;="&amp;E3751,'PO detail'!$V$1693:$V$1694,"&lt;"&amp;A3751)</x:f>
        <x:v>0</x:v>
      </x:c>
      <x:c r="L3751" s="7" t="n">
        <x:f>'Inventory detail'!F373*Summary!$K$5*(A3751-E3751)/Summary!$K$6</x:f>
        <x:v>424.37026694045176</x:v>
      </x:c>
      <x:c r="M3751" s="7" t="n">
        <x:f>MAX(0,H3751-L3751)</x:f>
        <x:v>0</x:v>
      </x:c>
      <x:c r="N3751" s="7" t="n">
        <x:f>MAX(0,L3751-H3751)</x:f>
        <x:v>424.37026694045176</x:v>
      </x:c>
      <x:c r="O3751" s="7" t="n">
        <x:f>MAX(0,F3751+I3751-N3751)</x:f>
        <x:v>0</x:v>
      </x:c>
      <x:c r="P3751" s="7" t="n">
        <x:f>MAX(0,N3751-F3751-I3751)</x:f>
        <x:v>424.37026694045176</x:v>
      </x:c>
      <x:c r="Q3751" s="7" t="n">
        <x:f>MAX(0,G3751+J3751-P3751)</x:f>
        <x:v>3025.723203285421</x:v>
      </x:c>
      <x:c r="R3751" s="7" t="n">
        <x:f>M3751+MAX(0,K3751-MAX(0,P3751-G3751-J3751))</x:f>
        <x:v>0</x:v>
      </x:c>
      <x:c r="S3751" s="7" t="n">
        <x:f>SUM(O3751,Q3751,R3751)</x:f>
        <x:v>3025.723203285421</x:v>
      </x:c>
      <x:c r="T3751" s="14" t="n">
        <x:f>'Inventory detail'!T373</x:f>
        <x:v>0.0364</x:v>
      </x:c>
      <x:c r="U3751" s="14" t="n">
        <x:f>'Inventory detail'!U373</x:f>
        <x:v>0.039765</x:v>
      </x:c>
      <x:c r="V3751" s="9" t="n">
        <x:f>O3751*T3751</x:f>
        <x:v>0</x:v>
      </x:c>
      <x:c r="W3751" s="9" t="n">
        <x:f>Q3751*T3751</x:f>
        <x:v>110.13632459958933</x:v>
      </x:c>
      <x:c r="X3751" s="9" t="n">
        <x:f>R3751*T3751</x:f>
        <x:v>0</x:v>
      </x:c>
      <x:c r="Y3751" s="9" t="n">
        <x:f>S3751*T3751</x:f>
        <x:v>110.13632459958933</x:v>
      </x:c>
      <x:c r="Z3751" s="9" t="n">
        <x:f>IF(ISNUMBER(U3751),S3751*(U3751-T3751),"n.a.")</x:f>
        <x:v>10.18155857905544</x:v>
      </x:c>
      <x:c r="AA3751" s="9" t="n">
        <x:f>IF(ISNUMBER(U3751),Y3751,0)</x:f>
        <x:v>110.13632459958933</x:v>
      </x:c>
      <x:c r="AB3751" s="7" t="n">
        <x:f>MAX(0,L3751-SUM(F3751:K3751))</x:f>
        <x:v>0</x:v>
      </x:c>
    </x:row>
    <x:row r="3752" ht="22" customHeight="1">
      <x:c r="A3752" s="18" t="n">
        <x:f>Summary!F$41</x:f>
        <x:v>46419</x:v>
      </x:c>
      <x:c r="B3752" s="2" t="str">
        <x:f>'Inventory detail'!A374</x:f>
        <x:v>POUC</x:v>
      </x:c>
      <x:c r="C3752" s="2" t="str">
        <x:f>'Inventory detail'!B374</x:f>
        <x:v>30</x:v>
      </x:c>
      <x:c r="D3752" s="2" t="str">
        <x:f>'Inventory detail'!C374</x:f>
        <x:v>RMEN7</x:v>
      </x:c>
      <x:c r="E3752" s="10" t="n">
        <x:f>A2626</x:f>
        <x:v>46388</x:v>
      </x:c>
      <x:c r="F3752" s="7" t="n">
        <x:f>O2626</x:f>
        <x:v>0</x:v>
      </x:c>
      <x:c r="G3752" s="7" t="n">
        <x:f>Q2626</x:f>
        <x:v>2250.093470225873</x:v>
      </x:c>
      <x:c r="H3752" s="7" t="n">
        <x:f>R2626</x:f>
        <x:v>0</x:v>
      </x:c>
      <x:c r="I3752" s="7" t="n">
        <x:f>SUMIFS('PO detail'!$W$1703:$W$1705,'PO detail'!$V$1703:$V$1705,"&gt;="&amp;E3752,'PO detail'!$V$1703:$V$1705,"&lt;"&amp;A3752)</x:f>
        <x:v>0</x:v>
      </x:c>
      <x:c r="J3752" s="7" t="n">
        <x:f>SUMIFS('PO detail'!$X$1703:$X$1705,'PO detail'!$V$1703:$V$1705,"&gt;="&amp;E3752,'PO detail'!$V$1703:$V$1705,"&lt;"&amp;A3752)</x:f>
        <x:v>0</x:v>
      </x:c>
      <x:c r="K3752" s="7" t="n">
        <x:f>SUMIFS('PO detail'!$Y$1703:$Y$1705,'PO detail'!$V$1703:$V$1705,"&gt;="&amp;E3752,'PO detail'!$V$1703:$V$1705,"&lt;"&amp;A3752)</x:f>
        <x:v>0</x:v>
      </x:c>
      <x:c r="L3752" s="7" t="n">
        <x:f>'Inventory detail'!F374*Summary!$K$5*(A3752-E3752)/Summary!$K$6</x:f>
        <x:v>424.37026694045176</x:v>
      </x:c>
      <x:c r="M3752" s="7" t="n">
        <x:f>MAX(0,H3752-L3752)</x:f>
        <x:v>0</x:v>
      </x:c>
      <x:c r="N3752" s="7" t="n">
        <x:f>MAX(0,L3752-H3752)</x:f>
        <x:v>424.37026694045176</x:v>
      </x:c>
      <x:c r="O3752" s="7" t="n">
        <x:f>MAX(0,F3752+I3752-N3752)</x:f>
        <x:v>0</x:v>
      </x:c>
      <x:c r="P3752" s="7" t="n">
        <x:f>MAX(0,N3752-F3752-I3752)</x:f>
        <x:v>424.37026694045176</x:v>
      </x:c>
      <x:c r="Q3752" s="7" t="n">
        <x:f>MAX(0,G3752+J3752-P3752)</x:f>
        <x:v>1825.723203285421</x:v>
      </x:c>
      <x:c r="R3752" s="7" t="n">
        <x:f>M3752+MAX(0,K3752-MAX(0,P3752-G3752-J3752))</x:f>
        <x:v>0</x:v>
      </x:c>
      <x:c r="S3752" s="7" t="n">
        <x:f>SUM(O3752,Q3752,R3752)</x:f>
        <x:v>1825.723203285421</x:v>
      </x:c>
      <x:c r="T3752" s="14" t="n">
        <x:f>'Inventory detail'!T374</x:f>
        <x:v>0.1867</x:v>
      </x:c>
      <x:c r="U3752" s="14" t="n">
        <x:f>'Inventory detail'!U374</x:f>
        <x:v>0.203445</x:v>
      </x:c>
      <x:c r="V3752" s="9" t="n">
        <x:f>O3752*T3752</x:f>
        <x:v>0</x:v>
      </x:c>
      <x:c r="W3752" s="9" t="n">
        <x:f>Q3752*T3752</x:f>
        <x:v>340.8625220533881</x:v>
      </x:c>
      <x:c r="X3752" s="9" t="n">
        <x:f>R3752*T3752</x:f>
        <x:v>0</x:v>
      </x:c>
      <x:c r="Y3752" s="9" t="n">
        <x:f>S3752*T3752</x:f>
        <x:v>340.8625220533881</x:v>
      </x:c>
      <x:c r="Z3752" s="9" t="n">
        <x:f>IF(ISNUMBER(U3752),S3752*(U3752-T3752),"n.a.")</x:f>
        <x:v>30.571735039014342</x:v>
      </x:c>
      <x:c r="AA3752" s="9" t="n">
        <x:f>IF(ISNUMBER(U3752),Y3752,0)</x:f>
        <x:v>340.8625220533881</x:v>
      </x:c>
      <x:c r="AB3752" s="7" t="n">
        <x:f>MAX(0,L3752-SUM(F3752:K3752))</x:f>
        <x:v>0</x:v>
      </x:c>
    </x:row>
    <x:row r="3753" ht="22" customHeight="1">
      <x:c r="A3753" s="18" t="n">
        <x:f>Summary!F$41</x:f>
        <x:v>46419</x:v>
      </x:c>
      <x:c r="B3753" s="2" t="str">
        <x:f>'Inventory detail'!A375</x:f>
        <x:v>POUC</x:v>
      </x:c>
      <x:c r="C3753" s="2" t="str">
        <x:f>'Inventory detail'!B375</x:f>
        <x:v>30</x:v>
      </x:c>
      <x:c r="D3753" s="2" t="str">
        <x:f>'Inventory detail'!C375</x:f>
        <x:v>IND5</x:v>
      </x:c>
      <x:c r="E3753" s="10" t="n">
        <x:f>A2627</x:f>
        <x:v>46388</x:v>
      </x:c>
      <x:c r="F3753" s="7" t="n">
        <x:f>O2627</x:f>
        <x:v>0</x:v>
      </x:c>
      <x:c r="G3753" s="7" t="n">
        <x:f>Q2627</x:f>
        <x:v>5000</x:v>
      </x:c>
      <x:c r="H3753" s="7" t="n">
        <x:f>R2627</x:f>
        <x:v>573.1098151950719</x:v>
      </x:c>
      <x:c r="I3753" s="7" t="n">
        <x:f>SUMIFS('PO detail'!$W$1628:$W$1628,'PO detail'!$V$1628:$V$1628,"&gt;="&amp;E3753,'PO detail'!$V$1628:$V$1628,"&lt;"&amp;A3753)</x:f>
        <x:v>0</x:v>
      </x:c>
      <x:c r="J3753" s="7" t="n">
        <x:f>SUMIFS('PO detail'!$X$1628:$X$1628,'PO detail'!$V$1628:$V$1628,"&gt;="&amp;E3753,'PO detail'!$V$1628:$V$1628,"&lt;"&amp;A3753)</x:f>
        <x:v>0</x:v>
      </x:c>
      <x:c r="K3753" s="7" t="n">
        <x:f>SUMIFS('PO detail'!$Y$1628:$Y$1628,'PO detail'!$V$1628:$V$1628,"&gt;="&amp;E3753,'PO detail'!$V$1628:$V$1628,"&lt;"&amp;A3753)</x:f>
        <x:v>0</x:v>
      </x:c>
      <x:c r="L3753" s="7" t="n">
        <x:f>'Inventory detail'!F375*Summary!$K$5*(A3753-E3753)/Summary!$K$6</x:f>
        <x:v>415.8761396303901</x:v>
      </x:c>
      <x:c r="M3753" s="7" t="n">
        <x:f>MAX(0,H3753-L3753)</x:f>
        <x:v>157.23367556468173</x:v>
      </x:c>
      <x:c r="N3753" s="7" t="n">
        <x:f>MAX(0,L3753-H3753)</x:f>
        <x:v>0</x:v>
      </x:c>
      <x:c r="O3753" s="7" t="n">
        <x:f>MAX(0,F3753+I3753-N3753)</x:f>
        <x:v>0</x:v>
      </x:c>
      <x:c r="P3753" s="7" t="n">
        <x:f>MAX(0,N3753-F3753-I3753)</x:f>
        <x:v>0</x:v>
      </x:c>
      <x:c r="Q3753" s="7" t="n">
        <x:f>MAX(0,G3753+J3753-P3753)</x:f>
        <x:v>5000</x:v>
      </x:c>
      <x:c r="R3753" s="7" t="n">
        <x:f>M3753+MAX(0,K3753-MAX(0,P3753-G3753-J3753))</x:f>
        <x:v>157.23367556468173</x:v>
      </x:c>
      <x:c r="S3753" s="7" t="n">
        <x:f>SUM(O3753,Q3753,R3753)</x:f>
        <x:v>5157.233675564682</x:v>
      </x:c>
      <x:c r="T3753" s="14" t="n">
        <x:f>'Inventory detail'!T375</x:f>
        <x:v>0.014199999999999999</x:v>
      </x:c>
      <x:c r="U3753" s="14" t="n">
        <x:f>'Inventory detail'!U375</x:f>
        <x:v>0.01551</x:v>
      </x:c>
      <x:c r="V3753" s="9" t="n">
        <x:f>O3753*T3753</x:f>
        <x:v>0</x:v>
      </x:c>
      <x:c r="W3753" s="9" t="n">
        <x:f>Q3753*T3753</x:f>
        <x:v>71</x:v>
      </x:c>
      <x:c r="X3753" s="9" t="n">
        <x:f>R3753*T3753</x:f>
        <x:v>2.2327181930184805</x:v>
      </x:c>
      <x:c r="Y3753" s="9" t="n">
        <x:f>S3753*T3753</x:f>
        <x:v>73.23271819301848</x:v>
      </x:c>
      <x:c r="Z3753" s="9" t="n">
        <x:f>IF(ISNUMBER(U3753),S3753*(U3753-T3753),"n.a.")</x:f>
        <x:v>6.7559761149897355</x:v>
      </x:c>
      <x:c r="AA3753" s="9" t="n">
        <x:f>IF(ISNUMBER(U3753),Y3753,0)</x:f>
        <x:v>73.23271819301848</x:v>
      </x:c>
      <x:c r="AB3753" s="7" t="n">
        <x:f>MAX(0,L3753-SUM(F3753:K3753))</x:f>
        <x:v>0</x:v>
      </x:c>
    </x:row>
    <x:row r="3754" ht="22" customHeight="1">
      <x:c r="A3754" s="18" t="n">
        <x:f>Summary!F$41</x:f>
        <x:v>46419</x:v>
      </x:c>
      <x:c r="B3754" s="2" t="str">
        <x:f>'Inventory detail'!A376</x:f>
        <x:v>POUC</x:v>
      </x:c>
      <x:c r="C3754" s="2" t="str">
        <x:f>'Inventory detail'!B376</x:f>
        <x:v>60</x:v>
      </x:c>
      <x:c r="D3754" s="2" t="str">
        <x:f>'Inventory detail'!C376</x:f>
        <x:v>LEG3</x:v>
      </x:c>
      <x:c r="E3754" s="10" t="n">
        <x:f>A2628</x:f>
        <x:v>46388</x:v>
      </x:c>
      <x:c r="F3754" s="7" t="n">
        <x:f>O2628</x:f>
        <x:v>2296.098562628337</x:v>
      </x:c>
      <x:c r="G3754" s="7" t="n">
        <x:f>Q2628</x:f>
        <x:v>1000</x:v>
      </x:c>
      <x:c r="H3754" s="7" t="n">
        <x:f>R2628</x:f>
        <x:v>0</x:v>
      </x:c>
      <x:c r="I3754" s="7" t="n">
        <x:f>SUMIFS('PO detail'!$W$1749:$W$1750,'PO detail'!$V$1749:$V$1750,"&gt;="&amp;E3754,'PO detail'!$V$1749:$V$1750,"&lt;"&amp;A3754)</x:f>
        <x:v>0</x:v>
      </x:c>
      <x:c r="J3754" s="7" t="n">
        <x:f>SUMIFS('PO detail'!$X$1749:$X$1750,'PO detail'!$V$1749:$V$1750,"&gt;="&amp;E3754,'PO detail'!$V$1749:$V$1750,"&lt;"&amp;A3754)</x:f>
        <x:v>0</x:v>
      </x:c>
      <x:c r="K3754" s="7" t="n">
        <x:f>SUMIFS('PO detail'!$Y$1749:$Y$1750,'PO detail'!$V$1749:$V$1750,"&gt;="&amp;E3754,'PO detail'!$V$1749:$V$1750,"&lt;"&amp;A3754)</x:f>
        <x:v>0</x:v>
      </x:c>
      <x:c r="L3754" s="7" t="n">
        <x:f>'Inventory detail'!F376*Summary!$K$5*(A3754-E3754)/Summary!$K$6</x:f>
        <x:v>407.3921971252567</x:v>
      </x:c>
      <x:c r="M3754" s="7" t="n">
        <x:f>MAX(0,H3754-L3754)</x:f>
        <x:v>0</x:v>
      </x:c>
      <x:c r="N3754" s="7" t="n">
        <x:f>MAX(0,L3754-H3754)</x:f>
        <x:v>407.3921971252567</x:v>
      </x:c>
      <x:c r="O3754" s="7" t="n">
        <x:f>MAX(0,F3754+I3754-N3754)</x:f>
        <x:v>1888.7063655030802</x:v>
      </x:c>
      <x:c r="P3754" s="7" t="n">
        <x:f>MAX(0,N3754-F3754-I3754)</x:f>
        <x:v>0</x:v>
      </x:c>
      <x:c r="Q3754" s="7" t="n">
        <x:f>MAX(0,G3754+J3754-P3754)</x:f>
        <x:v>1000</x:v>
      </x:c>
      <x:c r="R3754" s="7" t="n">
        <x:f>M3754+MAX(0,K3754-MAX(0,P3754-G3754-J3754))</x:f>
        <x:v>0</x:v>
      </x:c>
      <x:c r="S3754" s="7" t="n">
        <x:f>SUM(O3754,Q3754,R3754)</x:f>
        <x:v>2888.70636550308</x:v>
      </x:c>
      <x:c r="T3754" s="14" t="n">
        <x:f>'Inventory detail'!T376</x:f>
        <x:v>0.056600000000000004</x:v>
      </x:c>
      <x:c r="U3754" s="14" t="n">
        <x:f>'Inventory detail'!U376</x:f>
        <x:v>0.06171</x:v>
      </x:c>
      <x:c r="V3754" s="9" t="n">
        <x:f>O3754*T3754</x:f>
        <x:v>106.90078028747435</x:v>
      </x:c>
      <x:c r="W3754" s="9" t="n">
        <x:f>Q3754*T3754</x:f>
        <x:v>56.6</x:v>
      </x:c>
      <x:c r="X3754" s="9" t="n">
        <x:f>R3754*T3754</x:f>
        <x:v>0</x:v>
      </x:c>
      <x:c r="Y3754" s="9" t="n">
        <x:f>S3754*T3754</x:f>
        <x:v>163.50078028747436</x:v>
      </x:c>
      <x:c r="Z3754" s="9" t="n">
        <x:f>IF(ISNUMBER(U3754),S3754*(U3754-T3754),"n.a.")</x:f>
        <x:v>14.761289527720729</x:v>
      </x:c>
      <x:c r="AA3754" s="9" t="n">
        <x:f>IF(ISNUMBER(U3754),Y3754,0)</x:f>
        <x:v>163.50078028747436</x:v>
      </x:c>
      <x:c r="AB3754" s="7" t="n">
        <x:f>MAX(0,L3754-SUM(F3754:K3754))</x:f>
        <x:v>0</x:v>
      </x:c>
    </x:row>
    <x:row r="3755" ht="22" customHeight="1">
      <x:c r="A3755" s="18" t="n">
        <x:f>Summary!F$41</x:f>
        <x:v>46419</x:v>
      </x:c>
      <x:c r="B3755" s="2" t="str">
        <x:f>'Inventory detail'!A377</x:f>
        <x:v>WIRE</x:v>
      </x:c>
      <x:c r="C3755" s="2" t="str">
        <x:f>'Inventory detail'!B377</x:f>
        <x:v>10</x:v>
      </x:c>
      <x:c r="D3755" s="2" t="str">
        <x:f>'Inventory detail'!C377</x:f>
        <x:v>DL516GRAY</x:v>
      </x:c>
      <x:c r="E3755" s="10" t="n">
        <x:f>A2629</x:f>
        <x:v>46388</x:v>
      </x:c>
      <x:c r="F3755" s="7" t="n">
        <x:f>O2629</x:f>
        <x:v>6496.098562628337</x:v>
      </x:c>
      <x:c r="G3755" s="7" t="n">
        <x:f>Q2629</x:f>
        <x:v>0</x:v>
      </x:c>
      <x:c r="H3755" s="7" t="n">
        <x:f>R2629</x:f>
        <x:v>0</x:v>
      </x:c>
      <x:c r="I3755" s="7" t="n">
        <x:f>SUMIFS('PO detail'!$W$1996:$W$1998,'PO detail'!$V$1996:$V$1998,"&gt;="&amp;E3755,'PO detail'!$V$1996:$V$1998,"&lt;"&amp;A3755)</x:f>
        <x:v>0</x:v>
      </x:c>
      <x:c r="J3755" s="7" t="n">
        <x:f>SUMIFS('PO detail'!$X$1996:$X$1998,'PO detail'!$V$1996:$V$1998,"&gt;="&amp;E3755,'PO detail'!$V$1996:$V$1998,"&lt;"&amp;A3755)</x:f>
        <x:v>0</x:v>
      </x:c>
      <x:c r="K3755" s="7" t="n">
        <x:f>SUMIFS('PO detail'!$Y$1996:$Y$1998,'PO detail'!$V$1996:$V$1998,"&gt;="&amp;E3755,'PO detail'!$V$1996:$V$1998,"&lt;"&amp;A3755)</x:f>
        <x:v>0</x:v>
      </x:c>
      <x:c r="L3755" s="7" t="n">
        <x:f>'Inventory detail'!F377*Summary!$K$5*(A3755-E3755)/Summary!$K$6</x:f>
        <x:v>407.3921971252567</x:v>
      </x:c>
      <x:c r="M3755" s="7" t="n">
        <x:f>MAX(0,H3755-L3755)</x:f>
        <x:v>0</x:v>
      </x:c>
      <x:c r="N3755" s="7" t="n">
        <x:f>MAX(0,L3755-H3755)</x:f>
        <x:v>407.3921971252567</x:v>
      </x:c>
      <x:c r="O3755" s="7" t="n">
        <x:f>MAX(0,F3755+I3755-N3755)</x:f>
        <x:v>6088.706365503081</x:v>
      </x:c>
      <x:c r="P3755" s="7" t="n">
        <x:f>MAX(0,N3755-F3755-I3755)</x:f>
        <x:v>0</x:v>
      </x:c>
      <x:c r="Q3755" s="7" t="n">
        <x:f>MAX(0,G3755+J3755-P3755)</x:f>
        <x:v>0</x:v>
      </x:c>
      <x:c r="R3755" s="7" t="n">
        <x:f>M3755+MAX(0,K3755-MAX(0,P3755-G3755-J3755))</x:f>
        <x:v>0</x:v>
      </x:c>
      <x:c r="S3755" s="7" t="n">
        <x:f>SUM(O3755,Q3755,R3755)</x:f>
        <x:v>6088.706365503081</x:v>
      </x:c>
      <x:c r="T3755" s="14" t="n">
        <x:f>'Inventory detail'!T377</x:f>
        <x:v>0.0475</x:v>
      </x:c>
      <x:c r="U3755" s="14" t="n">
        <x:f>'Inventory detail'!U377</x:f>
        <x:v>0.0475</x:v>
      </x:c>
      <x:c r="V3755" s="9" t="n">
        <x:f>O3755*T3755</x:f>
        <x:v>289.21355236139635</x:v>
      </x:c>
      <x:c r="W3755" s="9" t="n">
        <x:f>Q3755*T3755</x:f>
        <x:v>0</x:v>
      </x:c>
      <x:c r="X3755" s="9" t="n">
        <x:f>R3755*T3755</x:f>
        <x:v>0</x:v>
      </x:c>
      <x:c r="Y3755" s="9" t="n">
        <x:f>S3755*T3755</x:f>
        <x:v>289.21355236139635</x:v>
      </x:c>
      <x:c r="Z3755" s="9" t="n">
        <x:f>IF(ISNUMBER(U3755),S3755*(U3755-T3755),"n.a.")</x:f>
        <x:v>0</x:v>
      </x:c>
      <x:c r="AA3755" s="9" t="n">
        <x:f>IF(ISNUMBER(U3755),Y3755,0)</x:f>
        <x:v>289.21355236139635</x:v>
      </x:c>
      <x:c r="AB3755" s="7" t="n">
        <x:f>MAX(0,L3755-SUM(F3755:K3755))</x:f>
        <x:v>0</x:v>
      </x:c>
    </x:row>
    <x:row r="3756" ht="22" customHeight="1">
      <x:c r="A3756" s="18" t="n">
        <x:f>Summary!F$41</x:f>
        <x:v>46419</x:v>
      </x:c>
      <x:c r="B3756" s="2" t="str">
        <x:f>'Inventory detail'!A378</x:f>
        <x:v>WIRE</x:v>
      </x:c>
      <x:c r="C3756" s="2" t="str">
        <x:f>'Inventory detail'!B378</x:f>
        <x:v>60</x:v>
      </x:c>
      <x:c r="D3756" s="2" t="str">
        <x:f>'Inventory detail'!C378</x:f>
        <x:v>DL034WHT</x:v>
      </x:c>
      <x:c r="E3756" s="10" t="n">
        <x:f>A2630</x:f>
        <x:v>46388</x:v>
      </x:c>
      <x:c r="F3756" s="7" t="n">
        <x:f>O2630</x:f>
        <x:v>0</x:v>
      </x:c>
      <x:c r="G3756" s="7" t="n">
        <x:f>Q2630</x:f>
        <x:v>0</x:v>
      </x:c>
      <x:c r="H3756" s="7" t="n">
        <x:f>R2630</x:f>
        <x:v>0</x:v>
      </x:c>
      <x:c r="I3756" s="7" t="n">
        <x:f>0</x:f>
        <x:v>0</x:v>
      </x:c>
      <x:c r="J3756" s="7" t="n">
        <x:f>0</x:f>
        <x:v>0</x:v>
      </x:c>
      <x:c r="K3756" s="7" t="n">
        <x:f>0</x:f>
        <x:v>0</x:v>
      </x:c>
      <x:c r="L3756" s="7" t="n">
        <x:f>'Inventory detail'!F378*Summary!$K$5*(A3756-E3756)/Summary!$K$6</x:f>
        <x:v>407.3921971252567</x:v>
      </x:c>
      <x:c r="M3756" s="7" t="n">
        <x:f>MAX(0,H3756-L3756)</x:f>
        <x:v>0</x:v>
      </x:c>
      <x:c r="N3756" s="7" t="n">
        <x:f>MAX(0,L3756-H3756)</x:f>
        <x:v>407.3921971252567</x:v>
      </x:c>
      <x:c r="O3756" s="7" t="n">
        <x:f>MAX(0,F3756+I3756-N3756)</x:f>
        <x:v>0</x:v>
      </x:c>
      <x:c r="P3756" s="7" t="n">
        <x:f>MAX(0,N3756-F3756-I3756)</x:f>
        <x:v>407.3921971252567</x:v>
      </x:c>
      <x:c r="Q3756" s="7" t="n">
        <x:f>MAX(0,G3756+J3756-P3756)</x:f>
        <x:v>0</x:v>
      </x:c>
      <x:c r="R3756" s="7" t="n">
        <x:f>M3756+MAX(0,K3756-MAX(0,P3756-G3756-J3756))</x:f>
        <x:v>0</x:v>
      </x:c>
      <x:c r="S3756" s="7" t="n">
        <x:f>SUM(O3756,Q3756,R3756)</x:f>
        <x:v>0</x:v>
      </x:c>
      <x:c r="T3756" s="14" t="n">
        <x:f>'Inventory detail'!T378</x:f>
        <x:v>0.1424</x:v>
      </x:c>
      <x:c r="U3756" s="14" t="n">
        <x:f>'Inventory detail'!U378</x:f>
        <x:v>0.1424</x:v>
      </x:c>
      <x:c r="V3756" s="9" t="n">
        <x:f>O3756*T3756</x:f>
        <x:v>0</x:v>
      </x:c>
      <x:c r="W3756" s="9" t="n">
        <x:f>Q3756*T3756</x:f>
        <x:v>0</x:v>
      </x:c>
      <x:c r="X3756" s="9" t="n">
        <x:f>R3756*T3756</x:f>
        <x:v>0</x:v>
      </x:c>
      <x:c r="Y3756" s="9" t="n">
        <x:f>S3756*T3756</x:f>
        <x:v>0</x:v>
      </x:c>
      <x:c r="Z3756" s="9" t="n">
        <x:f>IF(ISNUMBER(U3756),S3756*(U3756-T3756),"n.a.")</x:f>
        <x:v>0</x:v>
      </x:c>
      <x:c r="AA3756" s="9" t="n">
        <x:f>IF(ISNUMBER(U3756),Y3756,0)</x:f>
        <x:v>0</x:v>
      </x:c>
      <x:c r="AB3756" s="7" t="n">
        <x:f>MAX(0,L3756-SUM(F3756:K3756))</x:f>
        <x:v>407.3921971252567</x:v>
      </x:c>
    </x:row>
    <x:row r="3757" ht="22" customHeight="1">
      <x:c r="A3757" s="18" t="n">
        <x:f>Summary!F$41</x:f>
        <x:v>46419</x:v>
      </x:c>
      <x:c r="B3757" s="2" t="str">
        <x:f>'Inventory detail'!A379</x:f>
        <x:v>COIL</x:v>
      </x:c>
      <x:c r="C3757" s="2" t="str">
        <x:f>'Inventory detail'!B379</x:f>
        <x:v>30</x:v>
      </x:c>
      <x:c r="D3757" s="2" t="str">
        <x:f>'Inventory detail'!C379</x:f>
        <x:v>18WHT12-4</x:v>
      </x:c>
      <x:c r="E3757" s="10" t="n">
        <x:f>A2631</x:f>
        <x:v>46388</x:v>
      </x:c>
      <x:c r="F3757" s="7" t="n">
        <x:f>O2631</x:f>
        <x:v>4815.051498973306</x:v>
      </x:c>
      <x:c r="G3757" s="7" t="n">
        <x:f>Q2631</x:f>
        <x:v>0</x:v>
      </x:c>
      <x:c r="H3757" s="7" t="n">
        <x:f>R2631</x:f>
        <x:v>0</x:v>
      </x:c>
      <x:c r="I3757" s="7" t="n">
        <x:f>SUMIFS('PO detail'!$W$823:$W$825,'PO detail'!$V$823:$V$825,"&gt;="&amp;E3757,'PO detail'!$V$823:$V$825,"&lt;"&amp;A3757)</x:f>
        <x:v>0</x:v>
      </x:c>
      <x:c r="J3757" s="7" t="n">
        <x:f>SUMIFS('PO detail'!$X$823:$X$825,'PO detail'!$V$823:$V$825,"&gt;="&amp;E3757,'PO detail'!$V$823:$V$825,"&lt;"&amp;A3757)</x:f>
        <x:v>0</x:v>
      </x:c>
      <x:c r="K3757" s="7" t="n">
        <x:f>SUMIFS('PO detail'!$Y$823:$Y$825,'PO detail'!$V$823:$V$825,"&gt;="&amp;E3757,'PO detail'!$V$823:$V$825,"&lt;"&amp;A3757)</x:f>
        <x:v>0</x:v>
      </x:c>
      <x:c r="L3757" s="7" t="n">
        <x:f>'Inventory detail'!F379*Summary!$K$5*(A3757-E3757)/Summary!$K$6</x:f>
        <x:v>398.9082546201232</x:v>
      </x:c>
      <x:c r="M3757" s="7" t="n">
        <x:f>MAX(0,H3757-L3757)</x:f>
        <x:v>0</x:v>
      </x:c>
      <x:c r="N3757" s="7" t="n">
        <x:f>MAX(0,L3757-H3757)</x:f>
        <x:v>398.9082546201232</x:v>
      </x:c>
      <x:c r="O3757" s="7" t="n">
        <x:f>MAX(0,F3757+I3757-N3757)</x:f>
        <x:v>4416.143244353182</x:v>
      </x:c>
      <x:c r="P3757" s="7" t="n">
        <x:f>MAX(0,N3757-F3757-I3757)</x:f>
        <x:v>0</x:v>
      </x:c>
      <x:c r="Q3757" s="7" t="n">
        <x:f>MAX(0,G3757+J3757-P3757)</x:f>
        <x:v>0</x:v>
      </x:c>
      <x:c r="R3757" s="7" t="n">
        <x:f>M3757+MAX(0,K3757-MAX(0,P3757-G3757-J3757))</x:f>
        <x:v>0</x:v>
      </x:c>
      <x:c r="S3757" s="7" t="n">
        <x:f>SUM(O3757,Q3757,R3757)</x:f>
        <x:v>4416.143244353182</x:v>
      </x:c>
      <x:c r="T3757" s="14" t="n">
        <x:f>'Inventory detail'!T379</x:f>
        <x:v>0.1448</x:v>
      </x:c>
      <x:c r="U3757" s="14" t="n">
        <x:f>'Inventory detail'!U379</x:f>
        <x:v>0.141882</x:v>
      </x:c>
      <x:c r="V3757" s="9" t="n">
        <x:f>O3757*T3757</x:f>
        <x:v>639.4575417823409</x:v>
      </x:c>
      <x:c r="W3757" s="9" t="n">
        <x:f>Q3757*T3757</x:f>
        <x:v>0</x:v>
      </x:c>
      <x:c r="X3757" s="9" t="n">
        <x:f>R3757*T3757</x:f>
        <x:v>0</x:v>
      </x:c>
      <x:c r="Y3757" s="9" t="n">
        <x:f>S3757*T3757</x:f>
        <x:v>639.4575417823409</x:v>
      </x:c>
      <x:c r="Z3757" s="9" t="n">
        <x:f>IF(ISNUMBER(U3757),S3757*(U3757-T3757),"n.a.")</x:f>
        <x:v>-12.886305987022602</x:v>
      </x:c>
      <x:c r="AA3757" s="9" t="n">
        <x:f>IF(ISNUMBER(U3757),Y3757,0)</x:f>
        <x:v>639.4575417823409</x:v>
      </x:c>
      <x:c r="AB3757" s="7" t="n">
        <x:f>MAX(0,L3757-SUM(F3757:K3757))</x:f>
        <x:v>0</x:v>
      </x:c>
    </x:row>
    <x:row r="3758" ht="22" customHeight="1">
      <x:c r="A3758" s="18" t="n">
        <x:f>Summary!F$41</x:f>
        <x:v>46419</x:v>
      </x:c>
      <x:c r="B3758" s="2" t="str">
        <x:f>'Inventory detail'!A380</x:f>
        <x:v>COIL</x:v>
      </x:c>
      <x:c r="C3758" s="2" t="str">
        <x:f>'Inventory detail'!B380</x:f>
        <x:v>30</x:v>
      </x:c>
      <x:c r="D3758" s="2" t="str">
        <x:f>'Inventory detail'!C380</x:f>
        <x:v>22WHT12-4</x:v>
      </x:c>
      <x:c r="E3758" s="10" t="n">
        <x:f>A2632</x:f>
        <x:v>46388</x:v>
      </x:c>
      <x:c r="F3758" s="7" t="n">
        <x:f>O2632</x:f>
        <x:v>1819.0873100616016</x:v>
      </x:c>
      <x:c r="G3758" s="7" t="n">
        <x:f>Q2632</x:f>
        <x:v>0</x:v>
      </x:c>
      <x:c r="H3758" s="7" t="n">
        <x:f>R2632</x:f>
        <x:v>0</x:v>
      </x:c>
      <x:c r="I3758" s="7" t="n">
        <x:f>SUMIFS('PO detail'!$W$860:$W$860,'PO detail'!$V$860:$V$860,"&gt;="&amp;E3758,'PO detail'!$V$860:$V$860,"&lt;"&amp;A3758)</x:f>
        <x:v>0</x:v>
      </x:c>
      <x:c r="J3758" s="7" t="n">
        <x:f>SUMIFS('PO detail'!$X$860:$X$860,'PO detail'!$V$860:$V$860,"&gt;="&amp;E3758,'PO detail'!$V$860:$V$860,"&lt;"&amp;A3758)</x:f>
        <x:v>0</x:v>
      </x:c>
      <x:c r="K3758" s="7" t="n">
        <x:f>SUMIFS('PO detail'!$Y$860:$Y$860,'PO detail'!$V$860:$V$860,"&gt;="&amp;E3758,'PO detail'!$V$860:$V$860,"&lt;"&amp;A3758)</x:f>
        <x:v>0</x:v>
      </x:c>
      <x:c r="L3758" s="7" t="n">
        <x:f>'Inventory detail'!F380*Summary!$K$5*(A3758-E3758)/Summary!$K$6</x:f>
        <x:v>398.9082546201232</x:v>
      </x:c>
      <x:c r="M3758" s="7" t="n">
        <x:f>MAX(0,H3758-L3758)</x:f>
        <x:v>0</x:v>
      </x:c>
      <x:c r="N3758" s="7" t="n">
        <x:f>MAX(0,L3758-H3758)</x:f>
        <x:v>398.9082546201232</x:v>
      </x:c>
      <x:c r="O3758" s="7" t="n">
        <x:f>MAX(0,F3758+I3758-N3758)</x:f>
        <x:v>1420.1790554414783</x:v>
      </x:c>
      <x:c r="P3758" s="7" t="n">
        <x:f>MAX(0,N3758-F3758-I3758)</x:f>
        <x:v>0</x:v>
      </x:c>
      <x:c r="Q3758" s="7" t="n">
        <x:f>MAX(0,G3758+J3758-P3758)</x:f>
        <x:v>0</x:v>
      </x:c>
      <x:c r="R3758" s="7" t="n">
        <x:f>M3758+MAX(0,K3758-MAX(0,P3758-G3758-J3758))</x:f>
        <x:v>0</x:v>
      </x:c>
      <x:c r="S3758" s="7" t="n">
        <x:f>SUM(O3758,Q3758,R3758)</x:f>
        <x:v>1420.1790554414783</x:v>
      </x:c>
      <x:c r="T3758" s="14" t="n">
        <x:f>'Inventory detail'!T380</x:f>
        <x:v>0.1674</x:v>
      </x:c>
      <x:c r="U3758" s="14" t="n">
        <x:f>'Inventory detail'!U380</x:f>
        <x:v>0.163982</x:v>
      </x:c>
      <x:c r="V3758" s="9" t="n">
        <x:f>O3758*T3758</x:f>
        <x:v>237.73797388090347</x:v>
      </x:c>
      <x:c r="W3758" s="9" t="n">
        <x:f>Q3758*T3758</x:f>
        <x:v>0</x:v>
      </x:c>
      <x:c r="X3758" s="9" t="n">
        <x:f>R3758*T3758</x:f>
        <x:v>0</x:v>
      </x:c>
      <x:c r="Y3758" s="9" t="n">
        <x:f>S3758*T3758</x:f>
        <x:v>237.73797388090347</x:v>
      </x:c>
      <x:c r="Z3758" s="9" t="n">
        <x:f>IF(ISNUMBER(U3758),S3758*(U3758-T3758),"n.a.")</x:f>
        <x:v>-4.854172011498979</x:v>
      </x:c>
      <x:c r="AA3758" s="9" t="n">
        <x:f>IF(ISNUMBER(U3758),Y3758,0)</x:f>
        <x:v>237.73797388090347</x:v>
      </x:c>
      <x:c r="AB3758" s="7" t="n">
        <x:f>MAX(0,L3758-SUM(F3758:K3758))</x:f>
        <x:v>0</x:v>
      </x:c>
    </x:row>
    <x:row r="3759" ht="22" customHeight="1">
      <x:c r="A3759" s="18" t="n">
        <x:f>Summary!F$41</x:f>
        <x:v>46419</x:v>
      </x:c>
      <x:c r="B3759" s="2" t="str">
        <x:f>'Inventory detail'!A381</x:f>
        <x:v>POUC</x:v>
      </x:c>
      <x:c r="C3759" s="2" t="str">
        <x:f>'Inventory detail'!B381</x:f>
        <x:v>10</x:v>
      </x:c>
      <x:c r="D3759" s="2" t="str">
        <x:f>'Inventory detail'!C381</x:f>
        <x:v>KEY7</x:v>
      </x:c>
      <x:c r="E3759" s="10" t="n">
        <x:f>A2633</x:f>
        <x:v>46388</x:v>
      </x:c>
      <x:c r="F3759" s="7" t="n">
        <x:f>O2633</x:f>
        <x:v>0</x:v>
      </x:c>
      <x:c r="G3759" s="7" t="n">
        <x:f>Q2633</x:f>
        <x:v>0</x:v>
      </x:c>
      <x:c r="H3759" s="7" t="n">
        <x:f>R2633</x:f>
        <x:v>0</x:v>
      </x:c>
      <x:c r="I3759" s="7" t="n">
        <x:f>0</x:f>
        <x:v>0</x:v>
      </x:c>
      <x:c r="J3759" s="7" t="n">
        <x:f>0</x:f>
        <x:v>0</x:v>
      </x:c>
      <x:c r="K3759" s="7" t="n">
        <x:f>0</x:f>
        <x:v>0</x:v>
      </x:c>
      <x:c r="L3759" s="7" t="n">
        <x:f>'Inventory detail'!F381*Summary!$K$5*(A3759-E3759)/Summary!$K$6</x:f>
        <x:v>398.9082546201232</x:v>
      </x:c>
      <x:c r="M3759" s="7" t="n">
        <x:f>MAX(0,H3759-L3759)</x:f>
        <x:v>0</x:v>
      </x:c>
      <x:c r="N3759" s="7" t="n">
        <x:f>MAX(0,L3759-H3759)</x:f>
        <x:v>398.9082546201232</x:v>
      </x:c>
      <x:c r="O3759" s="7" t="n">
        <x:f>MAX(0,F3759+I3759-N3759)</x:f>
        <x:v>0</x:v>
      </x:c>
      <x:c r="P3759" s="7" t="n">
        <x:f>MAX(0,N3759-F3759-I3759)</x:f>
        <x:v>398.9082546201232</x:v>
      </x:c>
      <x:c r="Q3759" s="7" t="n">
        <x:f>MAX(0,G3759+J3759-P3759)</x:f>
        <x:v>0</x:v>
      </x:c>
      <x:c r="R3759" s="7" t="n">
        <x:f>M3759+MAX(0,K3759-MAX(0,P3759-G3759-J3759))</x:f>
        <x:v>0</x:v>
      </x:c>
      <x:c r="S3759" s="7" t="n">
        <x:f>SUM(O3759,Q3759,R3759)</x:f>
        <x:v>0</x:v>
      </x:c>
      <x:c r="T3759" s="14" t="n">
        <x:f>'Inventory detail'!T381</x:f>
        <x:v>0.009000000000000001</x:v>
      </x:c>
      <x:c r="U3759" s="14" t="n">
        <x:f>'Inventory detail'!U381</x:f>
        <x:v>0.01122</x:v>
      </x:c>
      <x:c r="V3759" s="9" t="n">
        <x:f>O3759*T3759</x:f>
        <x:v>0</x:v>
      </x:c>
      <x:c r="W3759" s="9" t="n">
        <x:f>Q3759*T3759</x:f>
        <x:v>0</x:v>
      </x:c>
      <x:c r="X3759" s="9" t="n">
        <x:f>R3759*T3759</x:f>
        <x:v>0</x:v>
      </x:c>
      <x:c r="Y3759" s="9" t="n">
        <x:f>S3759*T3759</x:f>
        <x:v>0</x:v>
      </x:c>
      <x:c r="Z3759" s="9" t="n">
        <x:f>IF(ISNUMBER(U3759),S3759*(U3759-T3759),"n.a.")</x:f>
        <x:v>0</x:v>
      </x:c>
      <x:c r="AA3759" s="9" t="n">
        <x:f>IF(ISNUMBER(U3759),Y3759,0)</x:f>
        <x:v>0</x:v>
      </x:c>
      <x:c r="AB3759" s="7" t="n">
        <x:f>MAX(0,L3759-SUM(F3759:K3759))</x:f>
        <x:v>398.9082546201232</x:v>
      </x:c>
    </x:row>
    <x:row r="3760" ht="22" customHeight="1">
      <x:c r="A3760" s="18" t="n">
        <x:f>Summary!F$41</x:f>
        <x:v>46419</x:v>
      </x:c>
      <x:c r="B3760" s="2" t="str">
        <x:f>'Inventory detail'!A382</x:f>
        <x:v>POUC</x:v>
      </x:c>
      <x:c r="C3760" s="2" t="str">
        <x:f>'Inventory detail'!B382</x:f>
        <x:v>60</x:v>
      </x:c>
      <x:c r="D3760" s="2" t="str">
        <x:f>'Inventory detail'!C382</x:f>
        <x:v>DRI5</x:v>
      </x:c>
      <x:c r="E3760" s="10" t="n">
        <x:f>A2634</x:f>
        <x:v>46388</x:v>
      </x:c>
      <x:c r="F3760" s="7" t="n">
        <x:f>O2634</x:f>
        <x:v>0</x:v>
      </x:c>
      <x:c r="G3760" s="7" t="n">
        <x:f>Q2634</x:f>
        <x:v>0</x:v>
      </x:c>
      <x:c r="H3760" s="7" t="n">
        <x:f>R2634</x:f>
        <x:v>1219.0873100616016</x:v>
      </x:c>
      <x:c r="I3760" s="7" t="n">
        <x:f>0</x:f>
        <x:v>0</x:v>
      </x:c>
      <x:c r="J3760" s="7" t="n">
        <x:f>0</x:f>
        <x:v>0</x:v>
      </x:c>
      <x:c r="K3760" s="7" t="n">
        <x:f>0</x:f>
        <x:v>0</x:v>
      </x:c>
      <x:c r="L3760" s="7" t="n">
        <x:f>'Inventory detail'!F382*Summary!$K$5*(A3760-E3760)/Summary!$K$6</x:f>
        <x:v>398.9082546201232</x:v>
      </x:c>
      <x:c r="M3760" s="7" t="n">
        <x:f>MAX(0,H3760-L3760)</x:f>
        <x:v>820.1790554414783</x:v>
      </x:c>
      <x:c r="N3760" s="7" t="n">
        <x:f>MAX(0,L3760-H3760)</x:f>
        <x:v>0</x:v>
      </x:c>
      <x:c r="O3760" s="7" t="n">
        <x:f>MAX(0,F3760+I3760-N3760)</x:f>
        <x:v>0</x:v>
      </x:c>
      <x:c r="P3760" s="7" t="n">
        <x:f>MAX(0,N3760-F3760-I3760)</x:f>
        <x:v>0</x:v>
      </x:c>
      <x:c r="Q3760" s="7" t="n">
        <x:f>MAX(0,G3760+J3760-P3760)</x:f>
        <x:v>0</x:v>
      </x:c>
      <x:c r="R3760" s="7" t="n">
        <x:f>M3760+MAX(0,K3760-MAX(0,P3760-G3760-J3760))</x:f>
        <x:v>820.1790554414783</x:v>
      </x:c>
      <x:c r="S3760" s="7" t="n">
        <x:f>SUM(O3760,Q3760,R3760)</x:f>
        <x:v>820.1790554414783</x:v>
      </x:c>
      <x:c r="T3760" s="14" t="n">
        <x:f>'Inventory detail'!T382</x:f>
        <x:v>0.006999999999999999</x:v>
      </x:c>
      <x:c r="U3760" s="14" t="n">
        <x:f>'Inventory detail'!U382</x:f>
        <x:v>0.007755</x:v>
      </x:c>
      <x:c r="V3760" s="9" t="n">
        <x:f>O3760*T3760</x:f>
        <x:v>0</x:v>
      </x:c>
      <x:c r="W3760" s="9" t="n">
        <x:f>Q3760*T3760</x:f>
        <x:v>0</x:v>
      </x:c>
      <x:c r="X3760" s="9" t="n">
        <x:f>R3760*T3760</x:f>
        <x:v>5.741253388090348</x:v>
      </x:c>
      <x:c r="Y3760" s="9" t="n">
        <x:f>S3760*T3760</x:f>
        <x:v>5.741253388090348</x:v>
      </x:c>
      <x:c r="Z3760" s="9" t="n">
        <x:f>IF(ISNUMBER(U3760),S3760*(U3760-T3760),"n.a.")</x:f>
        <x:v>0.6192351868583166</x:v>
      </x:c>
      <x:c r="AA3760" s="9" t="n">
        <x:f>IF(ISNUMBER(U3760),Y3760,0)</x:f>
        <x:v>5.741253388090348</x:v>
      </x:c>
      <x:c r="AB3760" s="7" t="n">
        <x:f>MAX(0,L3760-SUM(F3760:K3760))</x:f>
        <x:v>0</x:v>
      </x:c>
    </x:row>
    <x:row r="3761" ht="22" customHeight="1">
      <x:c r="A3761" s="18" t="n">
        <x:f>Summary!F$41</x:f>
        <x:v>46419</x:v>
      </x:c>
      <x:c r="B3761" s="2" t="str">
        <x:f>'Inventory detail'!A383</x:f>
        <x:v>WIRE</x:v>
      </x:c>
      <x:c r="C3761" s="2" t="str">
        <x:f>'Inventory detail'!B383</x:f>
        <x:v>60</x:v>
      </x:c>
      <x:c r="D3761" s="2" t="str">
        <x:f>'Inventory detail'!C383</x:f>
        <x:v>DL078WHT</x:v>
      </x:c>
      <x:c r="E3761" s="10" t="n">
        <x:f>A2635</x:f>
        <x:v>46388</x:v>
      </x:c>
      <x:c r="F3761" s="7" t="n">
        <x:f>O2635</x:f>
        <x:v>0</x:v>
      </x:c>
      <x:c r="G3761" s="7" t="n">
        <x:f>Q2635</x:f>
        <x:v>0</x:v>
      </x:c>
      <x:c r="H3761" s="7" t="n">
        <x:f>R2635</x:f>
        <x:v>6019.087310061601</x:v>
      </x:c>
      <x:c r="I3761" s="7" t="n">
        <x:f>0</x:f>
        <x:v>0</x:v>
      </x:c>
      <x:c r="J3761" s="7" t="n">
        <x:f>0</x:f>
        <x:v>0</x:v>
      </x:c>
      <x:c r="K3761" s="7" t="n">
        <x:f>0</x:f>
        <x:v>0</x:v>
      </x:c>
      <x:c r="L3761" s="7" t="n">
        <x:f>'Inventory detail'!F383*Summary!$K$5*(A3761-E3761)/Summary!$K$6</x:f>
        <x:v>398.9082546201232</x:v>
      </x:c>
      <x:c r="M3761" s="7" t="n">
        <x:f>MAX(0,H3761-L3761)</x:f>
        <x:v>5620.179055441477</x:v>
      </x:c>
      <x:c r="N3761" s="7" t="n">
        <x:f>MAX(0,L3761-H3761)</x:f>
        <x:v>0</x:v>
      </x:c>
      <x:c r="O3761" s="7" t="n">
        <x:f>MAX(0,F3761+I3761-N3761)</x:f>
        <x:v>0</x:v>
      </x:c>
      <x:c r="P3761" s="7" t="n">
        <x:f>MAX(0,N3761-F3761-I3761)</x:f>
        <x:v>0</x:v>
      </x:c>
      <x:c r="Q3761" s="7" t="n">
        <x:f>MAX(0,G3761+J3761-P3761)</x:f>
        <x:v>0</x:v>
      </x:c>
      <x:c r="R3761" s="7" t="n">
        <x:f>M3761+MAX(0,K3761-MAX(0,P3761-G3761-J3761))</x:f>
        <x:v>5620.179055441477</x:v>
      </x:c>
      <x:c r="S3761" s="7" t="n">
        <x:f>SUM(O3761,Q3761,R3761)</x:f>
        <x:v>5620.179055441477</x:v>
      </x:c>
      <x:c r="T3761" s="14" t="n">
        <x:f>'Inventory detail'!T383</x:f>
        <x:v>0.16329999999999997</x:v>
      </x:c>
      <x:c r="U3761" s="14" t="n">
        <x:f>'Inventory detail'!U383</x:f>
        <x:v>0.16329999999999997</x:v>
      </x:c>
      <x:c r="V3761" s="9" t="n">
        <x:f>O3761*T3761</x:f>
        <x:v>0</x:v>
      </x:c>
      <x:c r="W3761" s="9" t="n">
        <x:f>Q3761*T3761</x:f>
        <x:v>0</x:v>
      </x:c>
      <x:c r="X3761" s="9" t="n">
        <x:f>R3761*T3761</x:f>
        <x:v>917.7752397535932</x:v>
      </x:c>
      <x:c r="Y3761" s="9" t="n">
        <x:f>S3761*T3761</x:f>
        <x:v>917.7752397535932</x:v>
      </x:c>
      <x:c r="Z3761" s="9" t="n">
        <x:f>IF(ISNUMBER(U3761),S3761*(U3761-T3761),"n.a.")</x:f>
        <x:v>0</x:v>
      </x:c>
      <x:c r="AA3761" s="9" t="n">
        <x:f>IF(ISNUMBER(U3761),Y3761,0)</x:f>
        <x:v>917.7752397535932</x:v>
      </x:c>
      <x:c r="AB3761" s="7" t="n">
        <x:f>MAX(0,L3761-SUM(F3761:K3761))</x:f>
        <x:v>0</x:v>
      </x:c>
    </x:row>
    <x:row r="3762" ht="22" customHeight="1">
      <x:c r="A3762" s="18" t="n">
        <x:f>Summary!F$41</x:f>
        <x:v>46419</x:v>
      </x:c>
      <x:c r="B3762" s="2" t="str">
        <x:f>'Inventory detail'!A384</x:f>
        <x:v>POUC</x:v>
      </x:c>
      <x:c r="C3762" s="2" t="str">
        <x:f>'Inventory detail'!B384</x:f>
        <x:v>10</x:v>
      </x:c>
      <x:c r="D3762" s="2" t="str">
        <x:f>'Inventory detail'!C384</x:f>
        <x:v>MEM7</x:v>
      </x:c>
      <x:c r="E3762" s="10" t="n">
        <x:f>A2636</x:f>
        <x:v>46388</x:v>
      </x:c>
      <x:c r="F3762" s="7" t="n">
        <x:f>O2636</x:f>
        <x:v>6842.103655030801</x:v>
      </x:c>
      <x:c r="G3762" s="7" t="n">
        <x:f>Q2636</x:f>
        <x:v>0</x:v>
      </x:c>
      <x:c r="H3762" s="7" t="n">
        <x:f>R2636</x:f>
        <x:v>0</x:v>
      </x:c>
      <x:c r="I3762" s="7" t="n">
        <x:f>SUMIFS('PO detail'!$W$1559:$W$1559,'PO detail'!$V$1559:$V$1559,"&gt;="&amp;E3762,'PO detail'!$V$1559:$V$1559,"&lt;"&amp;A3762)</x:f>
        <x:v>0</x:v>
      </x:c>
      <x:c r="J3762" s="7" t="n">
        <x:f>SUMIFS('PO detail'!$X$1559:$X$1559,'PO detail'!$V$1559:$V$1559,"&gt;="&amp;E3762,'PO detail'!$V$1559:$V$1559,"&lt;"&amp;A3762)</x:f>
        <x:v>0</x:v>
      </x:c>
      <x:c r="K3762" s="7" t="n">
        <x:f>SUMIFS('PO detail'!$Y$1559:$Y$1559,'PO detail'!$V$1559:$V$1559,"&gt;="&amp;E3762,'PO detail'!$V$1559:$V$1559,"&lt;"&amp;A3762)</x:f>
        <x:v>0</x:v>
      </x:c>
      <x:c r="L3762" s="7" t="n">
        <x:f>'Inventory detail'!F384*Summary!$K$5*(A3762-E3762)/Summary!$K$6</x:f>
        <x:v>390.4141273100616</x:v>
      </x:c>
      <x:c r="M3762" s="7" t="n">
        <x:f>MAX(0,H3762-L3762)</x:f>
        <x:v>0</x:v>
      </x:c>
      <x:c r="N3762" s="7" t="n">
        <x:f>MAX(0,L3762-H3762)</x:f>
        <x:v>390.4141273100616</x:v>
      </x:c>
      <x:c r="O3762" s="7" t="n">
        <x:f>MAX(0,F3762+I3762-N3762)</x:f>
        <x:v>6451.6895277207395</x:v>
      </x:c>
      <x:c r="P3762" s="7" t="n">
        <x:f>MAX(0,N3762-F3762-I3762)</x:f>
        <x:v>0</x:v>
      </x:c>
      <x:c r="Q3762" s="7" t="n">
        <x:f>MAX(0,G3762+J3762-P3762)</x:f>
        <x:v>0</x:v>
      </x:c>
      <x:c r="R3762" s="7" t="n">
        <x:f>M3762+MAX(0,K3762-MAX(0,P3762-G3762-J3762))</x:f>
        <x:v>0</x:v>
      </x:c>
      <x:c r="S3762" s="7" t="n">
        <x:f>SUM(O3762,Q3762,R3762)</x:f>
        <x:v>6451.6895277207395</x:v>
      </x:c>
      <x:c r="T3762" s="14" t="n">
        <x:f>'Inventory detail'!T384</x:f>
        <x:v>0.0147</x:v>
      </x:c>
      <x:c r="U3762" s="14" t="n">
        <x:f>'Inventory detail'!U384</x:f>
        <x:v>0.01584</x:v>
      </x:c>
      <x:c r="V3762" s="9" t="n">
        <x:f>O3762*T3762</x:f>
        <x:v>94.83983605749486</x:v>
      </x:c>
      <x:c r="W3762" s="9" t="n">
        <x:f>Q3762*T3762</x:f>
        <x:v>0</x:v>
      </x:c>
      <x:c r="X3762" s="9" t="n">
        <x:f>R3762*T3762</x:f>
        <x:v>0</x:v>
      </x:c>
      <x:c r="Y3762" s="9" t="n">
        <x:f>S3762*T3762</x:f>
        <x:v>94.83983605749486</x:v>
      </x:c>
      <x:c r="Z3762" s="9" t="n">
        <x:f>IF(ISNUMBER(U3762),S3762*(U3762-T3762),"n.a.")</x:f>
        <x:v>7.354926061601645</x:v>
      </x:c>
      <x:c r="AA3762" s="9" t="n">
        <x:f>IF(ISNUMBER(U3762),Y3762,0)</x:f>
        <x:v>94.83983605749486</x:v>
      </x:c>
      <x:c r="AB3762" s="7" t="n">
        <x:f>MAX(0,L3762-SUM(F3762:K3762))</x:f>
        <x:v>0</x:v>
      </x:c>
    </x:row>
    <x:row r="3763" ht="22" customHeight="1">
      <x:c r="A3763" s="18" t="n">
        <x:f>Summary!F$41</x:f>
        <x:v>46419</x:v>
      </x:c>
      <x:c r="B3763" s="2" t="str">
        <x:f>'Inventory detail'!A385</x:f>
        <x:v>WIRE</x:v>
      </x:c>
      <x:c r="C3763" s="2" t="str">
        <x:f>'Inventory detail'!B385</x:f>
        <x:v>60</x:v>
      </x:c>
      <x:c r="D3763" s="2" t="str">
        <x:f>'Inventory detail'!C385</x:f>
        <x:v>DL078BLK</x:v>
      </x:c>
      <x:c r="E3763" s="10" t="n">
        <x:f>A2637</x:f>
        <x:v>46388</x:v>
      </x:c>
      <x:c r="F3763" s="7" t="n">
        <x:f>O2637</x:f>
        <x:v>0</x:v>
      </x:c>
      <x:c r="G3763" s="7" t="n">
        <x:f>Q2637</x:f>
        <x:v>0</x:v>
      </x:c>
      <x:c r="H3763" s="7" t="n">
        <x:f>R2637</x:f>
        <x:v>0</x:v>
      </x:c>
      <x:c r="I3763" s="7" t="n">
        <x:f>0</x:f>
        <x:v>0</x:v>
      </x:c>
      <x:c r="J3763" s="7" t="n">
        <x:f>0</x:f>
        <x:v>0</x:v>
      </x:c>
      <x:c r="K3763" s="7" t="n">
        <x:f>0</x:f>
        <x:v>0</x:v>
      </x:c>
      <x:c r="L3763" s="7" t="n">
        <x:f>'Inventory detail'!F385*Summary!$K$5*(A3763-E3763)/Summary!$K$6</x:f>
        <x:v>390.4141273100616</x:v>
      </x:c>
      <x:c r="M3763" s="7" t="n">
        <x:f>MAX(0,H3763-L3763)</x:f>
        <x:v>0</x:v>
      </x:c>
      <x:c r="N3763" s="7" t="n">
        <x:f>MAX(0,L3763-H3763)</x:f>
        <x:v>390.4141273100616</x:v>
      </x:c>
      <x:c r="O3763" s="7" t="n">
        <x:f>MAX(0,F3763+I3763-N3763)</x:f>
        <x:v>0</x:v>
      </x:c>
      <x:c r="P3763" s="7" t="n">
        <x:f>MAX(0,N3763-F3763-I3763)</x:f>
        <x:v>390.4141273100616</x:v>
      </x:c>
      <x:c r="Q3763" s="7" t="n">
        <x:f>MAX(0,G3763+J3763-P3763)</x:f>
        <x:v>0</x:v>
      </x:c>
      <x:c r="R3763" s="7" t="n">
        <x:f>M3763+MAX(0,K3763-MAX(0,P3763-G3763-J3763))</x:f>
        <x:v>0</x:v>
      </x:c>
      <x:c r="S3763" s="7" t="n">
        <x:f>SUM(O3763,Q3763,R3763)</x:f>
        <x:v>0</x:v>
      </x:c>
      <x:c r="T3763" s="14" t="n">
        <x:f>'Inventory detail'!T385</x:f>
        <x:v>0.16329999999999997</x:v>
      </x:c>
      <x:c r="U3763" s="14" t="n">
        <x:f>'Inventory detail'!U385</x:f>
        <x:v>0.16329999999999997</x:v>
      </x:c>
      <x:c r="V3763" s="9" t="n">
        <x:f>O3763*T3763</x:f>
        <x:v>0</x:v>
      </x:c>
      <x:c r="W3763" s="9" t="n">
        <x:f>Q3763*T3763</x:f>
        <x:v>0</x:v>
      </x:c>
      <x:c r="X3763" s="9" t="n">
        <x:f>R3763*T3763</x:f>
        <x:v>0</x:v>
      </x:c>
      <x:c r="Y3763" s="9" t="n">
        <x:f>S3763*T3763</x:f>
        <x:v>0</x:v>
      </x:c>
      <x:c r="Z3763" s="9" t="n">
        <x:f>IF(ISNUMBER(U3763),S3763*(U3763-T3763),"n.a.")</x:f>
        <x:v>0</x:v>
      </x:c>
      <x:c r="AA3763" s="9" t="n">
        <x:f>IF(ISNUMBER(U3763),Y3763,0)</x:f>
        <x:v>0</x:v>
      </x:c>
      <x:c r="AB3763" s="7" t="n">
        <x:f>MAX(0,L3763-SUM(F3763:K3763))</x:f>
        <x:v>390.4141273100616</x:v>
      </x:c>
    </x:row>
    <x:row r="3764" ht="22" customHeight="1">
      <x:c r="A3764" s="18" t="n">
        <x:f>Summary!F$41</x:f>
        <x:v>46419</x:v>
      </x:c>
      <x:c r="B3764" s="2" t="str">
        <x:f>'Inventory detail'!A386</x:f>
        <x:v>COIL</x:v>
      </x:c>
      <x:c r="C3764" s="2" t="str">
        <x:f>'Inventory detail'!B386</x:f>
        <x:v>10</x:v>
      </x:c>
      <x:c r="D3764" s="2" t="str">
        <x:f>'Inventory detail'!C386</x:f>
        <x:v>18RED12-4</x:v>
      </x:c>
      <x:c r="E3764" s="10" t="n">
        <x:f>A2638</x:f>
        <x:v>46388</x:v>
      </x:c>
      <x:c r="F3764" s="7" t="n">
        <x:f>O2638</x:f>
        <x:v>1765.0924024640658</x:v>
      </x:c>
      <x:c r="G3764" s="7" t="n">
        <x:f>Q2638</x:f>
        <x:v>0</x:v>
      </x:c>
      <x:c r="H3764" s="7" t="n">
        <x:f>R2638</x:f>
        <x:v>0</x:v>
      </x:c>
      <x:c r="I3764" s="7" t="n">
        <x:f>SUMIFS('PO detail'!$W$262:$W$265,'PO detail'!$V$262:$V$265,"&gt;="&amp;E3764,'PO detail'!$V$262:$V$265,"&lt;"&amp;A3764)</x:f>
        <x:v>0</x:v>
      </x:c>
      <x:c r="J3764" s="7" t="n">
        <x:f>SUMIFS('PO detail'!$X$262:$X$265,'PO detail'!$V$262:$V$265,"&gt;="&amp;E3764,'PO detail'!$V$262:$V$265,"&lt;"&amp;A3764)</x:f>
        <x:v>0</x:v>
      </x:c>
      <x:c r="K3764" s="7" t="n">
        <x:f>SUMIFS('PO detail'!$Y$262:$Y$265,'PO detail'!$V$262:$V$265,"&gt;="&amp;E3764,'PO detail'!$V$262:$V$265,"&lt;"&amp;A3764)</x:f>
        <x:v>0</x:v>
      </x:c>
      <x:c r="L3764" s="7" t="n">
        <x:f>'Inventory detail'!F386*Summary!$K$5*(A3764-E3764)/Summary!$K$6</x:f>
        <x:v>381.9301848049281</x:v>
      </x:c>
      <x:c r="M3764" s="7" t="n">
        <x:f>MAX(0,H3764-L3764)</x:f>
        <x:v>0</x:v>
      </x:c>
      <x:c r="N3764" s="7" t="n">
        <x:f>MAX(0,L3764-H3764)</x:f>
        <x:v>381.9301848049281</x:v>
      </x:c>
      <x:c r="O3764" s="7" t="n">
        <x:f>MAX(0,F3764+I3764-N3764)</x:f>
        <x:v>1383.1622176591377</x:v>
      </x:c>
      <x:c r="P3764" s="7" t="n">
        <x:f>MAX(0,N3764-F3764-I3764)</x:f>
        <x:v>0</x:v>
      </x:c>
      <x:c r="Q3764" s="7" t="n">
        <x:f>MAX(0,G3764+J3764-P3764)</x:f>
        <x:v>0</x:v>
      </x:c>
      <x:c r="R3764" s="7" t="n">
        <x:f>M3764+MAX(0,K3764-MAX(0,P3764-G3764-J3764))</x:f>
        <x:v>0</x:v>
      </x:c>
      <x:c r="S3764" s="7" t="n">
        <x:f>SUM(O3764,Q3764,R3764)</x:f>
        <x:v>1383.1622176591377</x:v>
      </x:c>
      <x:c r="T3764" s="14" t="n">
        <x:f>'Inventory detail'!T386</x:f>
        <x:v>0.1448</x:v>
      </x:c>
      <x:c r="U3764" s="14" t="n">
        <x:f>'Inventory detail'!U386</x:f>
        <x:v>0.141882</x:v>
      </x:c>
      <x:c r="V3764" s="9" t="n">
        <x:f>O3764*T3764</x:f>
        <x:v>200.28188911704316</x:v>
      </x:c>
      <x:c r="W3764" s="9" t="n">
        <x:f>Q3764*T3764</x:f>
        <x:v>0</x:v>
      </x:c>
      <x:c r="X3764" s="9" t="n">
        <x:f>R3764*T3764</x:f>
        <x:v>0</x:v>
      </x:c>
      <x:c r="Y3764" s="9" t="n">
        <x:f>S3764*T3764</x:f>
        <x:v>200.28188911704316</x:v>
      </x:c>
      <x:c r="Z3764" s="9" t="n">
        <x:f>IF(ISNUMBER(U3764),S3764*(U3764-T3764),"n.a.")</x:f>
        <x:v>-4.036067351129369</x:v>
      </x:c>
      <x:c r="AA3764" s="9" t="n">
        <x:f>IF(ISNUMBER(U3764),Y3764,0)</x:f>
        <x:v>200.28188911704316</x:v>
      </x:c>
      <x:c r="AB3764" s="7" t="n">
        <x:f>MAX(0,L3764-SUM(F3764:K3764))</x:f>
        <x:v>0</x:v>
      </x:c>
    </x:row>
    <x:row r="3765" ht="22" customHeight="1">
      <x:c r="A3765" s="18" t="n">
        <x:f>Summary!F$41</x:f>
        <x:v>46419</x:v>
      </x:c>
      <x:c r="B3765" s="2" t="str">
        <x:f>'Inventory detail'!A387</x:f>
        <x:v>POUC</x:v>
      </x:c>
      <x:c r="C3765" s="2" t="str">
        <x:f>'Inventory detail'!B387</x:f>
        <x:v>10</x:v>
      </x:c>
      <x:c r="D3765" s="2" t="str">
        <x:f>'Inventory detail'!C387</x:f>
        <x:v>BUS10</x:v>
      </x:c>
      <x:c r="E3765" s="10" t="n">
        <x:f>A2639</x:f>
        <x:v>46388</x:v>
      </x:c>
      <x:c r="F3765" s="7" t="n">
        <x:f>O2639</x:f>
        <x:v>0</x:v>
      </x:c>
      <x:c r="G3765" s="7" t="n">
        <x:f>Q2639</x:f>
        <x:v>0</x:v>
      </x:c>
      <x:c r="H3765" s="7" t="n">
        <x:f>R2639</x:f>
        <x:v>7165.092402464065</x:v>
      </x:c>
      <x:c r="I3765" s="7" t="n">
        <x:f>0</x:f>
        <x:v>0</x:v>
      </x:c>
      <x:c r="J3765" s="7" t="n">
        <x:f>0</x:f>
        <x:v>0</x:v>
      </x:c>
      <x:c r="K3765" s="7" t="n">
        <x:f>0</x:f>
        <x:v>0</x:v>
      </x:c>
      <x:c r="L3765" s="7" t="n">
        <x:f>'Inventory detail'!F387*Summary!$K$5*(A3765-E3765)/Summary!$K$6</x:f>
        <x:v>381.9301848049281</x:v>
      </x:c>
      <x:c r="M3765" s="7" t="n">
        <x:f>MAX(0,H3765-L3765)</x:f>
        <x:v>6783.162217659137</x:v>
      </x:c>
      <x:c r="N3765" s="7" t="n">
        <x:f>MAX(0,L3765-H3765)</x:f>
        <x:v>0</x:v>
      </x:c>
      <x:c r="O3765" s="7" t="n">
        <x:f>MAX(0,F3765+I3765-N3765)</x:f>
        <x:v>0</x:v>
      </x:c>
      <x:c r="P3765" s="7" t="n">
        <x:f>MAX(0,N3765-F3765-I3765)</x:f>
        <x:v>0</x:v>
      </x:c>
      <x:c r="Q3765" s="7" t="n">
        <x:f>MAX(0,G3765+J3765-P3765)</x:f>
        <x:v>0</x:v>
      </x:c>
      <x:c r="R3765" s="7" t="n">
        <x:f>M3765+MAX(0,K3765-MAX(0,P3765-G3765-J3765))</x:f>
        <x:v>6783.162217659137</x:v>
      </x:c>
      <x:c r="S3765" s="7" t="n">
        <x:f>SUM(O3765,Q3765,R3765)</x:f>
        <x:v>6783.162217659137</x:v>
      </x:c>
      <x:c r="T3765" s="14" t="n">
        <x:f>'Inventory detail'!T387</x:f>
        <x:v>0.0132</x:v>
      </x:c>
      <x:c r="U3765" s="14" t="n">
        <x:f>'Inventory detail'!U387</x:f>
        <x:v>0.014355</x:v>
      </x:c>
      <x:c r="V3765" s="9" t="n">
        <x:f>O3765*T3765</x:f>
        <x:v>0</x:v>
      </x:c>
      <x:c r="W3765" s="9" t="n">
        <x:f>Q3765*T3765</x:f>
        <x:v>0</x:v>
      </x:c>
      <x:c r="X3765" s="9" t="n">
        <x:f>R3765*T3765</x:f>
        <x:v>89.53774127310061</x:v>
      </x:c>
      <x:c r="Y3765" s="9" t="n">
        <x:f>S3765*T3765</x:f>
        <x:v>89.53774127310061</x:v>
      </x:c>
      <x:c r="Z3765" s="9" t="n">
        <x:f>IF(ISNUMBER(U3765),S3765*(U3765-T3765),"n.a.")</x:f>
        <x:v>7.834552361396302</x:v>
      </x:c>
      <x:c r="AA3765" s="9" t="n">
        <x:f>IF(ISNUMBER(U3765),Y3765,0)</x:f>
        <x:v>89.53774127310061</x:v>
      </x:c>
      <x:c r="AB3765" s="7" t="n">
        <x:f>MAX(0,L3765-SUM(F3765:K3765))</x:f>
        <x:v>0</x:v>
      </x:c>
    </x:row>
    <x:row r="3766" ht="22" customHeight="1">
      <x:c r="A3766" s="18" t="n">
        <x:f>Summary!F$41</x:f>
        <x:v>46419</x:v>
      </x:c>
      <x:c r="B3766" s="2" t="str">
        <x:f>'Inventory detail'!A388</x:f>
        <x:v>POUC</x:v>
      </x:c>
      <x:c r="C3766" s="2" t="str">
        <x:f>'Inventory detail'!B388</x:f>
        <x:v>60</x:v>
      </x:c>
      <x:c r="D3766" s="2" t="str">
        <x:f>'Inventory detail'!C388</x:f>
        <x:v>RMEN3</x:v>
      </x:c>
      <x:c r="E3766" s="10" t="n">
        <x:f>A2640</x:f>
        <x:v>46388</x:v>
      </x:c>
      <x:c r="F3766" s="7" t="n">
        <x:f>O2640</x:f>
        <x:v>1965.0924024640658</x:v>
      </x:c>
      <x:c r="G3766" s="7" t="n">
        <x:f>Q2640</x:f>
        <x:v>0</x:v>
      </x:c>
      <x:c r="H3766" s="7" t="n">
        <x:f>R2640</x:f>
        <x:v>0</x:v>
      </x:c>
      <x:c r="I3766" s="7" t="n">
        <x:f>SUMIFS('PO detail'!$W$1835:$W$1835,'PO detail'!$V$1835:$V$1835,"&gt;="&amp;E3766,'PO detail'!$V$1835:$V$1835,"&lt;"&amp;A3766)</x:f>
        <x:v>0</x:v>
      </x:c>
      <x:c r="J3766" s="7" t="n">
        <x:f>SUMIFS('PO detail'!$X$1835:$X$1835,'PO detail'!$V$1835:$V$1835,"&gt;="&amp;E3766,'PO detail'!$V$1835:$V$1835,"&lt;"&amp;A3766)</x:f>
        <x:v>0</x:v>
      </x:c>
      <x:c r="K3766" s="7" t="n">
        <x:f>SUMIFS('PO detail'!$Y$1835:$Y$1835,'PO detail'!$V$1835:$V$1835,"&gt;="&amp;E3766,'PO detail'!$V$1835:$V$1835,"&lt;"&amp;A3766)</x:f>
        <x:v>0</x:v>
      </x:c>
      <x:c r="L3766" s="7" t="n">
        <x:f>'Inventory detail'!F388*Summary!$K$5*(A3766-E3766)/Summary!$K$6</x:f>
        <x:v>381.9301848049281</x:v>
      </x:c>
      <x:c r="M3766" s="7" t="n">
        <x:f>MAX(0,H3766-L3766)</x:f>
        <x:v>0</x:v>
      </x:c>
      <x:c r="N3766" s="7" t="n">
        <x:f>MAX(0,L3766-H3766)</x:f>
        <x:v>381.9301848049281</x:v>
      </x:c>
      <x:c r="O3766" s="7" t="n">
        <x:f>MAX(0,F3766+I3766-N3766)</x:f>
        <x:v>1583.1622176591377</x:v>
      </x:c>
      <x:c r="P3766" s="7" t="n">
        <x:f>MAX(0,N3766-F3766-I3766)</x:f>
        <x:v>0</x:v>
      </x:c>
      <x:c r="Q3766" s="7" t="n">
        <x:f>MAX(0,G3766+J3766-P3766)</x:f>
        <x:v>0</x:v>
      </x:c>
      <x:c r="R3766" s="7" t="n">
        <x:f>M3766+MAX(0,K3766-MAX(0,P3766-G3766-J3766))</x:f>
        <x:v>0</x:v>
      </x:c>
      <x:c r="S3766" s="7" t="n">
        <x:f>SUM(O3766,Q3766,R3766)</x:f>
        <x:v>1583.1622176591377</x:v>
      </x:c>
      <x:c r="T3766" s="14" t="n">
        <x:f>'Inventory detail'!T388</x:f>
        <x:v>0.08689999999999999</x:v>
      </x:c>
      <x:c r="U3766" s="14" t="n">
        <x:f>'Inventory detail'!U388</x:f>
        <x:v>0.09487499999999999</x:v>
      </x:c>
      <x:c r="V3766" s="9" t="n">
        <x:f>O3766*T3766</x:f>
        <x:v>137.57679671457905</x:v>
      </x:c>
      <x:c r="W3766" s="9" t="n">
        <x:f>Q3766*T3766</x:f>
        <x:v>0</x:v>
      </x:c>
      <x:c r="X3766" s="9" t="n">
        <x:f>R3766*T3766</x:f>
        <x:v>0</x:v>
      </x:c>
      <x:c r="Y3766" s="9" t="n">
        <x:f>S3766*T3766</x:f>
        <x:v>137.57679671457905</x:v>
      </x:c>
      <x:c r="Z3766" s="9" t="n">
        <x:f>IF(ISNUMBER(U3766),S3766*(U3766-T3766),"n.a.")</x:f>
        <x:v>12.625718685831616</x:v>
      </x:c>
      <x:c r="AA3766" s="9" t="n">
        <x:f>IF(ISNUMBER(U3766),Y3766,0)</x:f>
        <x:v>137.57679671457905</x:v>
      </x:c>
      <x:c r="AB3766" s="7" t="n">
        <x:f>MAX(0,L3766-SUM(F3766:K3766))</x:f>
        <x:v>0</x:v>
      </x:c>
    </x:row>
    <x:row r="3767" ht="22" customHeight="1">
      <x:c r="A3767" s="18" t="n">
        <x:f>Summary!F$41</x:f>
        <x:v>46419</x:v>
      </x:c>
      <x:c r="B3767" s="2" t="str">
        <x:f>'Inventory detail'!A389</x:f>
        <x:v>WIRE</x:v>
      </x:c>
      <x:c r="C3767" s="2" t="str">
        <x:f>'Inventory detail'!B389</x:f>
        <x:v>60</x:v>
      </x:c>
      <x:c r="D3767" s="2" t="str">
        <x:f>'Inventory detail'!C389</x:f>
        <x:v>DL058SIL</x:v>
      </x:c>
      <x:c r="E3767" s="10" t="n">
        <x:f>A2641</x:f>
        <x:v>46388</x:v>
      </x:c>
      <x:c r="F3767" s="7" t="n">
        <x:f>O2641</x:f>
        <x:v>0</x:v>
      </x:c>
      <x:c r="G3767" s="7" t="n">
        <x:f>Q2641</x:f>
        <x:v>0</x:v>
      </x:c>
      <x:c r="H3767" s="7" t="n">
        <x:f>R2641</x:f>
        <x:v>2376.600574948665</x:v>
      </x:c>
      <x:c r="I3767" s="7" t="n">
        <x:f>0</x:f>
        <x:v>0</x:v>
      </x:c>
      <x:c r="J3767" s="7" t="n">
        <x:f>0</x:f>
        <x:v>0</x:v>
      </x:c>
      <x:c r="K3767" s="7" t="n">
        <x:f>0</x:f>
        <x:v>0</x:v>
      </x:c>
      <x:c r="L3767" s="7" t="n">
        <x:f>'Inventory detail'!F389*Summary!$K$5*(A3767-E3767)/Summary!$K$6</x:f>
        <x:v>377.6831211498973</x:v>
      </x:c>
      <x:c r="M3767" s="7" t="n">
        <x:f>MAX(0,H3767-L3767)</x:f>
        <x:v>1998.9174537987676</x:v>
      </x:c>
      <x:c r="N3767" s="7" t="n">
        <x:f>MAX(0,L3767-H3767)</x:f>
        <x:v>0</x:v>
      </x:c>
      <x:c r="O3767" s="7" t="n">
        <x:f>MAX(0,F3767+I3767-N3767)</x:f>
        <x:v>0</x:v>
      </x:c>
      <x:c r="P3767" s="7" t="n">
        <x:f>MAX(0,N3767-F3767-I3767)</x:f>
        <x:v>0</x:v>
      </x:c>
      <x:c r="Q3767" s="7" t="n">
        <x:f>MAX(0,G3767+J3767-P3767)</x:f>
        <x:v>0</x:v>
      </x:c>
      <x:c r="R3767" s="7" t="n">
        <x:f>M3767+MAX(0,K3767-MAX(0,P3767-G3767-J3767))</x:f>
        <x:v>1998.9174537987676</x:v>
      </x:c>
      <x:c r="S3767" s="7" t="n">
        <x:f>SUM(O3767,Q3767,R3767)</x:f>
        <x:v>1998.9174537987676</x:v>
      </x:c>
      <x:c r="T3767" s="14" t="n">
        <x:f>'Inventory detail'!T389</x:f>
        <x:v>0.1082</x:v>
      </x:c>
      <x:c r="U3767" s="14" t="n">
        <x:f>'Inventory detail'!U389</x:f>
        <x:v>0.1082</x:v>
      </x:c>
      <x:c r="V3767" s="9" t="n">
        <x:f>O3767*T3767</x:f>
        <x:v>0</x:v>
      </x:c>
      <x:c r="W3767" s="9" t="n">
        <x:f>Q3767*T3767</x:f>
        <x:v>0</x:v>
      </x:c>
      <x:c r="X3767" s="9" t="n">
        <x:f>R3767*T3767</x:f>
        <x:v>216.28286850102666</x:v>
      </x:c>
      <x:c r="Y3767" s="9" t="n">
        <x:f>S3767*T3767</x:f>
        <x:v>216.28286850102666</x:v>
      </x:c>
      <x:c r="Z3767" s="9" t="n">
        <x:f>IF(ISNUMBER(U3767),S3767*(U3767-T3767),"n.a.")</x:f>
        <x:v>0</x:v>
      </x:c>
      <x:c r="AA3767" s="9" t="n">
        <x:f>IF(ISNUMBER(U3767),Y3767,0)</x:f>
        <x:v>216.28286850102666</x:v>
      </x:c>
      <x:c r="AB3767" s="7" t="n">
        <x:f>MAX(0,L3767-SUM(F3767:K3767))</x:f>
        <x:v>0</x:v>
      </x:c>
    </x:row>
    <x:row r="3768" ht="22" customHeight="1">
      <x:c r="A3768" s="18" t="n">
        <x:f>Summary!F$41</x:f>
        <x:v>46419</x:v>
      </x:c>
      <x:c r="B3768" s="2" t="str">
        <x:f>'Inventory detail'!A390</x:f>
        <x:v>COIL</x:v>
      </x:c>
      <x:c r="C3768" s="2" t="str">
        <x:f>'Inventory detail'!B390</x:f>
        <x:v>60</x:v>
      </x:c>
      <x:c r="D3768" s="2" t="str">
        <x:f>'Inventory detail'!C390</x:f>
        <x:v>11NAV12-4</x:v>
      </x:c>
      <x:c r="E3768" s="10" t="n">
        <x:f>A2642</x:f>
        <x:v>46388</x:v>
      </x:c>
      <x:c r="F3768" s="7" t="n">
        <x:f>O2642</x:f>
        <x:v>688.0811498973305</x:v>
      </x:c>
      <x:c r="G3768" s="7" t="n">
        <x:f>Q2642</x:f>
        <x:v>0</x:v>
      </x:c>
      <x:c r="H3768" s="7" t="n">
        <x:f>R2642</x:f>
        <x:v>0</x:v>
      </x:c>
      <x:c r="I3768" s="7" t="n">
        <x:f>SUMIFS('PO detail'!$W$1052:$W$1052,'PO detail'!$V$1052:$V$1052,"&gt;="&amp;E3768,'PO detail'!$V$1052:$V$1052,"&lt;"&amp;A3768)</x:f>
        <x:v>0</x:v>
      </x:c>
      <x:c r="J3768" s="7" t="n">
        <x:f>SUMIFS('PO detail'!$X$1052:$X$1052,'PO detail'!$V$1052:$V$1052,"&gt;="&amp;E3768,'PO detail'!$V$1052:$V$1052,"&lt;"&amp;A3768)</x:f>
        <x:v>0</x:v>
      </x:c>
      <x:c r="K3768" s="7" t="n">
        <x:f>SUMIFS('PO detail'!$Y$1052:$Y$1052,'PO detail'!$V$1052:$V$1052,"&gt;="&amp;E3768,'PO detail'!$V$1052:$V$1052,"&lt;"&amp;A3768)</x:f>
        <x:v>0</x:v>
      </x:c>
      <x:c r="L3768" s="7" t="n">
        <x:f>'Inventory detail'!F390*Summary!$K$5*(A3768-E3768)/Summary!$K$6</x:f>
        <x:v>373.4462422997947</x:v>
      </x:c>
      <x:c r="M3768" s="7" t="n">
        <x:f>MAX(0,H3768-L3768)</x:f>
        <x:v>0</x:v>
      </x:c>
      <x:c r="N3768" s="7" t="n">
        <x:f>MAX(0,L3768-H3768)</x:f>
        <x:v>373.4462422997947</x:v>
      </x:c>
      <x:c r="O3768" s="7" t="n">
        <x:f>MAX(0,F3768+I3768-N3768)</x:f>
        <x:v>314.63490759753586</x:v>
      </x:c>
      <x:c r="P3768" s="7" t="n">
        <x:f>MAX(0,N3768-F3768-I3768)</x:f>
        <x:v>0</x:v>
      </x:c>
      <x:c r="Q3768" s="7" t="n">
        <x:f>MAX(0,G3768+J3768-P3768)</x:f>
        <x:v>0</x:v>
      </x:c>
      <x:c r="R3768" s="7" t="n">
        <x:f>M3768+MAX(0,K3768-MAX(0,P3768-G3768-J3768))</x:f>
        <x:v>0</x:v>
      </x:c>
      <x:c r="S3768" s="7" t="n">
        <x:f>SUM(O3768,Q3768,R3768)</x:f>
        <x:v>314.63490759753586</x:v>
      </x:c>
      <x:c r="T3768" s="14" t="n">
        <x:f>'Inventory detail'!T390</x:f>
        <x:v>0.0682</x:v>
      </x:c>
      <x:c r="U3768" s="14" t="n">
        <x:f>'Inventory detail'!U390</x:f>
        <x:v>0.0668525</x:v>
      </x:c>
      <x:c r="V3768" s="9" t="n">
        <x:f>O3768*T3768</x:f>
        <x:v>21.458100698151945</x:v>
      </x:c>
      <x:c r="W3768" s="9" t="n">
        <x:f>Q3768*T3768</x:f>
        <x:v>0</x:v>
      </x:c>
      <x:c r="X3768" s="9" t="n">
        <x:f>R3768*T3768</x:f>
        <x:v>0</x:v>
      </x:c>
      <x:c r="Y3768" s="9" t="n">
        <x:f>S3768*T3768</x:f>
        <x:v>21.458100698151945</x:v>
      </x:c>
      <x:c r="Z3768" s="9" t="n">
        <x:f>IF(ISNUMBER(U3768),S3768*(U3768-T3768),"n.a.")</x:f>
        <x:v>-0.42397053798768003</x:v>
      </x:c>
      <x:c r="AA3768" s="9" t="n">
        <x:f>IF(ISNUMBER(U3768),Y3768,0)</x:f>
        <x:v>21.458100698151945</x:v>
      </x:c>
      <x:c r="AB3768" s="7" t="n">
        <x:f>MAX(0,L3768-SUM(F3768:K3768))</x:f>
        <x:v>0</x:v>
      </x:c>
    </x:row>
    <x:row r="3769" ht="22" customHeight="1">
      <x:c r="A3769" s="18" t="n">
        <x:f>Summary!F$41</x:f>
        <x:v>46419</x:v>
      </x:c>
      <x:c r="B3769" s="2" t="str">
        <x:f>'Inventory detail'!A391</x:f>
        <x:v>POUC</x:v>
      </x:c>
      <x:c r="C3769" s="2" t="str">
        <x:f>'Inventory detail'!B391</x:f>
        <x:v>60</x:v>
      </x:c>
      <x:c r="D3769" s="2" t="str">
        <x:f>'Inventory detail'!C391</x:f>
        <x:v>BML5</x:v>
      </x:c>
      <x:c r="E3769" s="10" t="n">
        <x:f>A2643</x:f>
        <x:v>46388</x:v>
      </x:c>
      <x:c r="F3769" s="7" t="n">
        <x:f>O2643</x:f>
        <x:v>3188.0811498973308</x:v>
      </x:c>
      <x:c r="G3769" s="7" t="n">
        <x:f>Q2643</x:f>
        <x:v>0</x:v>
      </x:c>
      <x:c r="H3769" s="7" t="n">
        <x:f>R2643</x:f>
        <x:v>0</x:v>
      </x:c>
      <x:c r="I3769" s="7" t="n">
        <x:f>SUMIFS('PO detail'!$W$1725:$W$1725,'PO detail'!$V$1725:$V$1725,"&gt;="&amp;E3769,'PO detail'!$V$1725:$V$1725,"&lt;"&amp;A3769)</x:f>
        <x:v>0</x:v>
      </x:c>
      <x:c r="J3769" s="7" t="n">
        <x:f>SUMIFS('PO detail'!$X$1725:$X$1725,'PO detail'!$V$1725:$V$1725,"&gt;="&amp;E3769,'PO detail'!$V$1725:$V$1725,"&lt;"&amp;A3769)</x:f>
        <x:v>0</x:v>
      </x:c>
      <x:c r="K3769" s="7" t="n">
        <x:f>SUMIFS('PO detail'!$Y$1725:$Y$1725,'PO detail'!$V$1725:$V$1725,"&gt;="&amp;E3769,'PO detail'!$V$1725:$V$1725,"&lt;"&amp;A3769)</x:f>
        <x:v>0</x:v>
      </x:c>
      <x:c r="L3769" s="7" t="n">
        <x:f>'Inventory detail'!F391*Summary!$K$5*(A3769-E3769)/Summary!$K$6</x:f>
        <x:v>373.4462422997947</x:v>
      </x:c>
      <x:c r="M3769" s="7" t="n">
        <x:f>MAX(0,H3769-L3769)</x:f>
        <x:v>0</x:v>
      </x:c>
      <x:c r="N3769" s="7" t="n">
        <x:f>MAX(0,L3769-H3769)</x:f>
        <x:v>373.4462422997947</x:v>
      </x:c>
      <x:c r="O3769" s="7" t="n">
        <x:f>MAX(0,F3769+I3769-N3769)</x:f>
        <x:v>2814.634907597536</x:v>
      </x:c>
      <x:c r="P3769" s="7" t="n">
        <x:f>MAX(0,N3769-F3769-I3769)</x:f>
        <x:v>0</x:v>
      </x:c>
      <x:c r="Q3769" s="7" t="n">
        <x:f>MAX(0,G3769+J3769-P3769)</x:f>
        <x:v>0</x:v>
      </x:c>
      <x:c r="R3769" s="7" t="n">
        <x:f>M3769+MAX(0,K3769-MAX(0,P3769-G3769-J3769))</x:f>
        <x:v>0</x:v>
      </x:c>
      <x:c r="S3769" s="7" t="n">
        <x:f>SUM(O3769,Q3769,R3769)</x:f>
        <x:v>2814.634907597536</x:v>
      </x:c>
      <x:c r="T3769" s="14" t="n">
        <x:f>'Inventory detail'!T391</x:f>
        <x:v>0.0151</x:v>
      </x:c>
      <x:c r="U3769" s="14" t="n">
        <x:f>'Inventory detail'!U391</x:f>
        <x:v>0.0165</x:v>
      </x:c>
      <x:c r="V3769" s="9" t="n">
        <x:f>O3769*T3769</x:f>
        <x:v>42.500987104722796</x:v>
      </x:c>
      <x:c r="W3769" s="9" t="n">
        <x:f>Q3769*T3769</x:f>
        <x:v>0</x:v>
      </x:c>
      <x:c r="X3769" s="9" t="n">
        <x:f>R3769*T3769</x:f>
        <x:v>0</x:v>
      </x:c>
      <x:c r="Y3769" s="9" t="n">
        <x:f>S3769*T3769</x:f>
        <x:v>42.500987104722796</x:v>
      </x:c>
      <x:c r="Z3769" s="9" t="n">
        <x:f>IF(ISNUMBER(U3769),S3769*(U3769-T3769),"n.a.")</x:f>
        <x:v>3.9404888706365506</x:v>
      </x:c>
      <x:c r="AA3769" s="9" t="n">
        <x:f>IF(ISNUMBER(U3769),Y3769,0)</x:f>
        <x:v>42.500987104722796</x:v>
      </x:c>
      <x:c r="AB3769" s="7" t="n">
        <x:f>MAX(0,L3769-SUM(F3769:K3769))</x:f>
        <x:v>0</x:v>
      </x:c>
    </x:row>
    <x:row r="3770" ht="22" customHeight="1">
      <x:c r="A3770" s="18" t="n">
        <x:f>Summary!F$41</x:f>
        <x:v>46419</x:v>
      </x:c>
      <x:c r="B3770" s="2" t="str">
        <x:f>'Inventory detail'!A392</x:f>
        <x:v>COIL</x:v>
      </x:c>
      <x:c r="C3770" s="2" t="str">
        <x:f>'Inventory detail'!B392</x:f>
        <x:v>10</x:v>
      </x:c>
      <x:c r="D3770" s="2" t="str">
        <x:f>'Inventory detail'!C392</x:f>
        <x:v>8RED12-4</x:v>
      </x:c>
      <x:c r="E3770" s="10" t="n">
        <x:f>A2644</x:f>
        <x:v>46388</x:v>
      </x:c>
      <x:c r="F3770" s="7" t="n">
        <x:f>O2644</x:f>
        <x:v>2911.09749486653</x:v>
      </x:c>
      <x:c r="G3770" s="7" t="n">
        <x:f>Q2644</x:f>
        <x:v>0</x:v>
      </x:c>
      <x:c r="H3770" s="7" t="n">
        <x:f>R2644</x:f>
        <x:v>0</x:v>
      </x:c>
      <x:c r="I3770" s="7" t="n">
        <x:f>SUMIFS('PO detail'!$W$547:$W$548,'PO detail'!$V$547:$V$548,"&gt;="&amp;E3770,'PO detail'!$V$547:$V$548,"&lt;"&amp;A3770)</x:f>
        <x:v>0</x:v>
      </x:c>
      <x:c r="J3770" s="7" t="n">
        <x:f>SUMIFS('PO detail'!$X$547:$X$548,'PO detail'!$V$547:$V$548,"&gt;="&amp;E3770,'PO detail'!$V$547:$V$548,"&lt;"&amp;A3770)</x:f>
        <x:v>0</x:v>
      </x:c>
      <x:c r="K3770" s="7" t="n">
        <x:f>SUMIFS('PO detail'!$Y$547:$Y$548,'PO detail'!$V$547:$V$548,"&gt;="&amp;E3770,'PO detail'!$V$547:$V$548,"&lt;"&amp;A3770)</x:f>
        <x:v>0</x:v>
      </x:c>
      <x:c r="L3770" s="7" t="n">
        <x:f>'Inventory detail'!F392*Summary!$K$5*(A3770-E3770)/Summary!$K$6</x:f>
        <x:v>364.95211498973305</x:v>
      </x:c>
      <x:c r="M3770" s="7" t="n">
        <x:f>MAX(0,H3770-L3770)</x:f>
        <x:v>0</x:v>
      </x:c>
      <x:c r="N3770" s="7" t="n">
        <x:f>MAX(0,L3770-H3770)</x:f>
        <x:v>364.95211498973305</x:v>
      </x:c>
      <x:c r="O3770" s="7" t="n">
        <x:f>MAX(0,F3770+I3770-N3770)</x:f>
        <x:v>2546.1453798767966</x:v>
      </x:c>
      <x:c r="P3770" s="7" t="n">
        <x:f>MAX(0,N3770-F3770-I3770)</x:f>
        <x:v>0</x:v>
      </x:c>
      <x:c r="Q3770" s="7" t="n">
        <x:f>MAX(0,G3770+J3770-P3770)</x:f>
        <x:v>0</x:v>
      </x:c>
      <x:c r="R3770" s="7" t="n">
        <x:f>M3770+MAX(0,K3770-MAX(0,P3770-G3770-J3770))</x:f>
        <x:v>0</x:v>
      </x:c>
      <x:c r="S3770" s="7" t="n">
        <x:f>SUM(O3770,Q3770,R3770)</x:f>
        <x:v>2546.1453798767966</x:v>
      </x:c>
      <x:c r="T3770" s="14" t="n">
        <x:f>'Inventory detail'!T392</x:f>
        <x:v>0.042</x:v>
      </x:c>
      <x:c r="U3770" s="14" t="n">
        <x:f>'Inventory detail'!U392</x:f>
        <x:v>0.041216499999999996</x:v>
      </x:c>
      <x:c r="V3770" s="9" t="n">
        <x:f>O3770*T3770</x:f>
        <x:v>106.93810595482546</x:v>
      </x:c>
      <x:c r="W3770" s="9" t="n">
        <x:f>Q3770*T3770</x:f>
        <x:v>0</x:v>
      </x:c>
      <x:c r="X3770" s="9" t="n">
        <x:f>R3770*T3770</x:f>
        <x:v>0</x:v>
      </x:c>
      <x:c r="Y3770" s="9" t="n">
        <x:f>S3770*T3770</x:f>
        <x:v>106.93810595482546</x:v>
      </x:c>
      <x:c r="Z3770" s="9" t="n">
        <x:f>IF(ISNUMBER(U3770),S3770*(U3770-T3770),"n.a.")</x:f>
        <x:v>-1.9949049051334864</x:v>
      </x:c>
      <x:c r="AA3770" s="9" t="n">
        <x:f>IF(ISNUMBER(U3770),Y3770,0)</x:f>
        <x:v>106.93810595482546</x:v>
      </x:c>
      <x:c r="AB3770" s="7" t="n">
        <x:f>MAX(0,L3770-SUM(F3770:K3770))</x:f>
        <x:v>0</x:v>
      </x:c>
    </x:row>
    <x:row r="3771" ht="22" customHeight="1">
      <x:c r="A3771" s="18" t="n">
        <x:f>Summary!F$41</x:f>
        <x:v>46419</x:v>
      </x:c>
      <x:c r="B3771" s="2" t="str">
        <x:f>'Inventory detail'!A393</x:f>
        <x:v>COIL</x:v>
      </x:c>
      <x:c r="C3771" s="2" t="str">
        <x:f>'Inventory detail'!B393</x:f>
        <x:v>60</x:v>
      </x:c>
      <x:c r="D3771" s="2" t="str">
        <x:f>'Inventory detail'!C393</x:f>
        <x:v>22CLR12-4</x:v>
      </x:c>
      <x:c r="E3771" s="10" t="n">
        <x:f>A2645</x:f>
        <x:v>46388</x:v>
      </x:c>
      <x:c r="F3771" s="7" t="n">
        <x:f>O2645</x:f>
        <x:v>1011.0974948665298</x:v>
      </x:c>
      <x:c r="G3771" s="7" t="n">
        <x:f>Q2645</x:f>
        <x:v>0</x:v>
      </x:c>
      <x:c r="H3771" s="7" t="n">
        <x:f>R2645</x:f>
        <x:v>0</x:v>
      </x:c>
      <x:c r="I3771" s="7" t="n">
        <x:f>SUMIFS('PO detail'!$W$1215:$W$1216,'PO detail'!$V$1215:$V$1216,"&gt;="&amp;E3771,'PO detail'!$V$1215:$V$1216,"&lt;"&amp;A3771)</x:f>
        <x:v>0</x:v>
      </x:c>
      <x:c r="J3771" s="7" t="n">
        <x:f>SUMIFS('PO detail'!$X$1215:$X$1216,'PO detail'!$V$1215:$V$1216,"&gt;="&amp;E3771,'PO detail'!$V$1215:$V$1216,"&lt;"&amp;A3771)</x:f>
        <x:v>0</x:v>
      </x:c>
      <x:c r="K3771" s="7" t="n">
        <x:f>SUMIFS('PO detail'!$Y$1215:$Y$1216,'PO detail'!$V$1215:$V$1216,"&gt;="&amp;E3771,'PO detail'!$V$1215:$V$1216,"&lt;"&amp;A3771)</x:f>
        <x:v>0</x:v>
      </x:c>
      <x:c r="L3771" s="7" t="n">
        <x:f>'Inventory detail'!F393*Summary!$K$5*(A3771-E3771)/Summary!$K$6</x:f>
        <x:v>364.95211498973305</x:v>
      </x:c>
      <x:c r="M3771" s="7" t="n">
        <x:f>MAX(0,H3771-L3771)</x:f>
        <x:v>0</x:v>
      </x:c>
      <x:c r="N3771" s="7" t="n">
        <x:f>MAX(0,L3771-H3771)</x:f>
        <x:v>364.95211498973305</x:v>
      </x:c>
      <x:c r="O3771" s="7" t="n">
        <x:f>MAX(0,F3771+I3771-N3771)</x:f>
        <x:v>646.1453798767968</x:v>
      </x:c>
      <x:c r="P3771" s="7" t="n">
        <x:f>MAX(0,N3771-F3771-I3771)</x:f>
        <x:v>0</x:v>
      </x:c>
      <x:c r="Q3771" s="7" t="n">
        <x:f>MAX(0,G3771+J3771-P3771)</x:f>
        <x:v>0</x:v>
      </x:c>
      <x:c r="R3771" s="7" t="n">
        <x:f>M3771+MAX(0,K3771-MAX(0,P3771-G3771-J3771))</x:f>
        <x:v>0</x:v>
      </x:c>
      <x:c r="S3771" s="7" t="n">
        <x:f>SUM(O3771,Q3771,R3771)</x:f>
        <x:v>646.1453798767968</x:v>
      </x:c>
      <x:c r="T3771" s="14" t="n">
        <x:f>'Inventory detail'!T393</x:f>
        <x:v>0.1674</x:v>
      </x:c>
      <x:c r="U3771" s="14" t="n">
        <x:f>'Inventory detail'!U393</x:f>
        <x:v>0.163982</x:v>
      </x:c>
      <x:c r="V3771" s="9" t="n">
        <x:f>O3771*T3771</x:f>
        <x:v>108.16473659137579</x:v>
      </x:c>
      <x:c r="W3771" s="9" t="n">
        <x:f>Q3771*T3771</x:f>
        <x:v>0</x:v>
      </x:c>
      <x:c r="X3771" s="9" t="n">
        <x:f>R3771*T3771</x:f>
        <x:v>0</x:v>
      </x:c>
      <x:c r="Y3771" s="9" t="n">
        <x:f>S3771*T3771</x:f>
        <x:v>108.16473659137579</x:v>
      </x:c>
      <x:c r="Z3771" s="9" t="n">
        <x:f>IF(ISNUMBER(U3771),S3771*(U3771-T3771),"n.a.")</x:f>
        <x:v>-2.2085249084188945</x:v>
      </x:c>
      <x:c r="AA3771" s="9" t="n">
        <x:f>IF(ISNUMBER(U3771),Y3771,0)</x:f>
        <x:v>108.16473659137579</x:v>
      </x:c>
      <x:c r="AB3771" s="7" t="n">
        <x:f>MAX(0,L3771-SUM(F3771:K3771))</x:f>
        <x:v>0</x:v>
      </x:c>
    </x:row>
    <x:row r="3772" ht="22" customHeight="1">
      <x:c r="A3772" s="18" t="n">
        <x:f>Summary!F$41</x:f>
        <x:v>46419</x:v>
      </x:c>
      <x:c r="B3772" s="2" t="str">
        <x:f>'Inventory detail'!A394</x:f>
        <x:v>POUC</x:v>
      </x:c>
      <x:c r="C3772" s="2" t="str">
        <x:f>'Inventory detail'!B394</x:f>
        <x:v>60</x:v>
      </x:c>
      <x:c r="D3772" s="2" t="str">
        <x:f>'Inventory detail'!C394</x:f>
        <x:v>DRI10</x:v>
      </x:c>
      <x:c r="E3772" s="10" t="n">
        <x:f>A2646</x:f>
        <x:v>46388</x:v>
      </x:c>
      <x:c r="F3772" s="7" t="n">
        <x:f>O2646</x:f>
        <x:v>5000</x:v>
      </x:c>
      <x:c r="G3772" s="7" t="n">
        <x:f>Q2646</x:f>
        <x:v>0</x:v>
      </x:c>
      <x:c r="H3772" s="7" t="n">
        <x:f>R2646</x:f>
        <x:v>3311.09749486653</x:v>
      </x:c>
      <x:c r="I3772" s="7" t="n">
        <x:f>SUMIFS('PO detail'!$W$1735:$W$1735,'PO detail'!$V$1735:$V$1735,"&gt;="&amp;E3772,'PO detail'!$V$1735:$V$1735,"&lt;"&amp;A3772)</x:f>
        <x:v>0</x:v>
      </x:c>
      <x:c r="J3772" s="7" t="n">
        <x:f>SUMIFS('PO detail'!$X$1735:$X$1735,'PO detail'!$V$1735:$V$1735,"&gt;="&amp;E3772,'PO detail'!$V$1735:$V$1735,"&lt;"&amp;A3772)</x:f>
        <x:v>0</x:v>
      </x:c>
      <x:c r="K3772" s="7" t="n">
        <x:f>SUMIFS('PO detail'!$Y$1735:$Y$1735,'PO detail'!$V$1735:$V$1735,"&gt;="&amp;E3772,'PO detail'!$V$1735:$V$1735,"&lt;"&amp;A3772)</x:f>
        <x:v>0</x:v>
      </x:c>
      <x:c r="L3772" s="7" t="n">
        <x:f>'Inventory detail'!F394*Summary!$K$5*(A3772-E3772)/Summary!$K$6</x:f>
        <x:v>364.95211498973305</x:v>
      </x:c>
      <x:c r="M3772" s="7" t="n">
        <x:f>MAX(0,H3772-L3772)</x:f>
        <x:v>2946.1453798767966</x:v>
      </x:c>
      <x:c r="N3772" s="7" t="n">
        <x:f>MAX(0,L3772-H3772)</x:f>
        <x:v>0</x:v>
      </x:c>
      <x:c r="O3772" s="7" t="n">
        <x:f>MAX(0,F3772+I3772-N3772)</x:f>
        <x:v>5000</x:v>
      </x:c>
      <x:c r="P3772" s="7" t="n">
        <x:f>MAX(0,N3772-F3772-I3772)</x:f>
        <x:v>0</x:v>
      </x:c>
      <x:c r="Q3772" s="7" t="n">
        <x:f>MAX(0,G3772+J3772-P3772)</x:f>
        <x:v>0</x:v>
      </x:c>
      <x:c r="R3772" s="7" t="n">
        <x:f>M3772+MAX(0,K3772-MAX(0,P3772-G3772-J3772))</x:f>
        <x:v>2946.1453798767966</x:v>
      </x:c>
      <x:c r="S3772" s="7" t="n">
        <x:f>SUM(O3772,Q3772,R3772)</x:f>
        <x:v>7946.145379876796</x:v>
      </x:c>
      <x:c r="T3772" s="14" t="n">
        <x:f>'Inventory detail'!T394</x:f>
        <x:v>0.013500000000000002</x:v>
      </x:c>
      <x:c r="U3772" s="14" t="n">
        <x:f>'Inventory detail'!U394</x:f>
        <x:v>0.014849999999999999</x:v>
      </x:c>
      <x:c r="V3772" s="9" t="n">
        <x:f>O3772*T3772</x:f>
        <x:v>67.50000000000001</x:v>
      </x:c>
      <x:c r="W3772" s="9" t="n">
        <x:f>Q3772*T3772</x:f>
        <x:v>0</x:v>
      </x:c>
      <x:c r="X3772" s="9" t="n">
        <x:f>R3772*T3772</x:f>
        <x:v>39.77296262833676</x:v>
      </x:c>
      <x:c r="Y3772" s="9" t="n">
        <x:f>S3772*T3772</x:f>
        <x:v>107.27296262833676</x:v>
      </x:c>
      <x:c r="Z3772" s="9" t="n">
        <x:f>IF(ISNUMBER(U3772),S3772*(U3772-T3772),"n.a.")</x:f>
        <x:v>10.72729626283365</x:v>
      </x:c>
      <x:c r="AA3772" s="9" t="n">
        <x:f>IF(ISNUMBER(U3772),Y3772,0)</x:f>
        <x:v>107.27296262833676</x:v>
      </x:c>
      <x:c r="AB3772" s="7" t="n">
        <x:f>MAX(0,L3772-SUM(F3772:K3772))</x:f>
        <x:v>0</x:v>
      </x:c>
    </x:row>
    <x:row r="3773" ht="22" customHeight="1">
      <x:c r="A3773" s="18" t="n">
        <x:f>Summary!F$41</x:f>
        <x:v>46419</x:v>
      </x:c>
      <x:c r="B3773" s="2" t="str">
        <x:f>'Inventory detail'!A395</x:f>
        <x:v>WIRE</x:v>
      </x:c>
      <x:c r="C3773" s="2" t="str">
        <x:f>'Inventory detail'!B395</x:f>
        <x:v>30</x:v>
      </x:c>
      <x:c r="D3773" s="2" t="str">
        <x:f>'Inventory detail'!C395</x:f>
        <x:v>DL916WHT</x:v>
      </x:c>
      <x:c r="E3773" s="10" t="n">
        <x:f>A2647</x:f>
        <x:v>46388</x:v>
      </x:c>
      <x:c r="F3773" s="7" t="n">
        <x:f>O2647</x:f>
        <x:v>0</x:v>
      </x:c>
      <x:c r="G3773" s="7" t="n">
        <x:f>Q2647</x:f>
        <x:v>0</x:v>
      </x:c>
      <x:c r="H3773" s="7" t="n">
        <x:f>R2647</x:f>
        <x:v>211.09749486652976</x:v>
      </x:c>
      <x:c r="I3773" s="7" t="n">
        <x:f>0</x:f>
        <x:v>0</x:v>
      </x:c>
      <x:c r="J3773" s="7" t="n">
        <x:f>0</x:f>
        <x:v>0</x:v>
      </x:c>
      <x:c r="K3773" s="7" t="n">
        <x:f>0</x:f>
        <x:v>0</x:v>
      </x:c>
      <x:c r="L3773" s="7" t="n">
        <x:f>'Inventory detail'!F395*Summary!$K$5*(A3773-E3773)/Summary!$K$6</x:f>
        <x:v>364.95211498973305</x:v>
      </x:c>
      <x:c r="M3773" s="7" t="n">
        <x:f>MAX(0,H3773-L3773)</x:f>
        <x:v>0</x:v>
      </x:c>
      <x:c r="N3773" s="7" t="n">
        <x:f>MAX(0,L3773-H3773)</x:f>
        <x:v>153.8546201232033</x:v>
      </x:c>
      <x:c r="O3773" s="7" t="n">
        <x:f>MAX(0,F3773+I3773-N3773)</x:f>
        <x:v>0</x:v>
      </x:c>
      <x:c r="P3773" s="7" t="n">
        <x:f>MAX(0,N3773-F3773-I3773)</x:f>
        <x:v>153.8546201232033</x:v>
      </x:c>
      <x:c r="Q3773" s="7" t="n">
        <x:f>MAX(0,G3773+J3773-P3773)</x:f>
        <x:v>0</x:v>
      </x:c>
      <x:c r="R3773" s="7" t="n">
        <x:f>M3773+MAX(0,K3773-MAX(0,P3773-G3773-J3773))</x:f>
        <x:v>0</x:v>
      </x:c>
      <x:c r="S3773" s="7" t="n">
        <x:f>SUM(O3773,Q3773,R3773)</x:f>
        <x:v>0</x:v>
      </x:c>
      <x:c r="T3773" s="14" t="n">
        <x:f>'Inventory detail'!T395</x:f>
        <x:v>0.1041</x:v>
      </x:c>
      <x:c r="U3773" s="14" t="n">
        <x:f>'Inventory detail'!U395</x:f>
        <x:v>0.1041</x:v>
      </x:c>
      <x:c r="V3773" s="9" t="n">
        <x:f>O3773*T3773</x:f>
        <x:v>0</x:v>
      </x:c>
      <x:c r="W3773" s="9" t="n">
        <x:f>Q3773*T3773</x:f>
        <x:v>0</x:v>
      </x:c>
      <x:c r="X3773" s="9" t="n">
        <x:f>R3773*T3773</x:f>
        <x:v>0</x:v>
      </x:c>
      <x:c r="Y3773" s="9" t="n">
        <x:f>S3773*T3773</x:f>
        <x:v>0</x:v>
      </x:c>
      <x:c r="Z3773" s="9" t="n">
        <x:f>IF(ISNUMBER(U3773),S3773*(U3773-T3773),"n.a.")</x:f>
        <x:v>0</x:v>
      </x:c>
      <x:c r="AA3773" s="9" t="n">
        <x:f>IF(ISNUMBER(U3773),Y3773,0)</x:f>
        <x:v>0</x:v>
      </x:c>
      <x:c r="AB3773" s="7" t="n">
        <x:f>MAX(0,L3773-SUM(F3773:K3773))</x:f>
        <x:v>153.8546201232033</x:v>
      </x:c>
    </x:row>
    <x:row r="3774" ht="22" customHeight="1">
      <x:c r="A3774" s="18" t="n">
        <x:f>Summary!F$41</x:f>
        <x:v>46419</x:v>
      </x:c>
      <x:c r="B3774" s="2" t="str">
        <x:f>'Inventory detail'!A396</x:f>
        <x:v>COIL</x:v>
      </x:c>
      <x:c r="C3774" s="2" t="str">
        <x:f>'Inventory detail'!B396</x:f>
        <x:v>10</x:v>
      </x:c>
      <x:c r="D3774" s="2" t="str">
        <x:f>'Inventory detail'!C396</x:f>
        <x:v>13RED12-4</x:v>
      </x:c>
      <x:c r="E3774" s="10" t="n">
        <x:f>A2648</x:f>
        <x:v>46388</x:v>
      </x:c>
      <x:c r="F3774" s="7" t="n">
        <x:f>O2648</x:f>
        <x:v>834.0862422997948</x:v>
      </x:c>
      <x:c r="G3774" s="7" t="n">
        <x:f>Q2648</x:f>
        <x:v>0</x:v>
      </x:c>
      <x:c r="H3774" s="7" t="n">
        <x:f>R2648</x:f>
        <x:v>0</x:v>
      </x:c>
      <x:c r="I3774" s="7" t="n">
        <x:f>SUMIFS('PO detail'!$W$146:$W$146,'PO detail'!$V$146:$V$146,"&gt;="&amp;E3774,'PO detail'!$V$146:$V$146,"&lt;"&amp;A3774)</x:f>
        <x:v>0</x:v>
      </x:c>
      <x:c r="J3774" s="7" t="n">
        <x:f>SUMIFS('PO detail'!$X$146:$X$146,'PO detail'!$V$146:$V$146,"&gt;="&amp;E3774,'PO detail'!$V$146:$V$146,"&lt;"&amp;A3774)</x:f>
        <x:v>0</x:v>
      </x:c>
      <x:c r="K3774" s="7" t="n">
        <x:f>SUMIFS('PO detail'!$Y$146:$Y$146,'PO detail'!$V$146:$V$146,"&gt;="&amp;E3774,'PO detail'!$V$146:$V$146,"&lt;"&amp;A3774)</x:f>
        <x:v>0</x:v>
      </x:c>
      <x:c r="L3774" s="7" t="n">
        <x:f>'Inventory detail'!F396*Summary!$K$5*(A3774-E3774)/Summary!$K$6</x:f>
        <x:v>356.46817248459956</x:v>
      </x:c>
      <x:c r="M3774" s="7" t="n">
        <x:f>MAX(0,H3774-L3774)</x:f>
        <x:v>0</x:v>
      </x:c>
      <x:c r="N3774" s="7" t="n">
        <x:f>MAX(0,L3774-H3774)</x:f>
        <x:v>356.46817248459956</x:v>
      </x:c>
      <x:c r="O3774" s="7" t="n">
        <x:f>MAX(0,F3774+I3774-N3774)</x:f>
        <x:v>477.6180698151952</x:v>
      </x:c>
      <x:c r="P3774" s="7" t="n">
        <x:f>MAX(0,N3774-F3774-I3774)</x:f>
        <x:v>0</x:v>
      </x:c>
      <x:c r="Q3774" s="7" t="n">
        <x:f>MAX(0,G3774+J3774-P3774)</x:f>
        <x:v>0</x:v>
      </x:c>
      <x:c r="R3774" s="7" t="n">
        <x:f>M3774+MAX(0,K3774-MAX(0,P3774-G3774-J3774))</x:f>
        <x:v>0</x:v>
      </x:c>
      <x:c r="S3774" s="7" t="n">
        <x:f>SUM(O3774,Q3774,R3774)</x:f>
        <x:v>477.6180698151952</x:v>
      </x:c>
      <x:c r="T3774" s="14" t="n">
        <x:f>'Inventory detail'!T396</x:f>
        <x:v>0.0848</x:v>
      </x:c>
      <x:c r="U3774" s="14" t="n">
        <x:f>'Inventory detail'!U396</x:f>
        <x:v>0.083096</x:v>
      </x:c>
      <x:c r="V3774" s="9" t="n">
        <x:f>O3774*T3774</x:f>
        <x:v>40.502012320328554</x:v>
      </x:c>
      <x:c r="W3774" s="9" t="n">
        <x:f>Q3774*T3774</x:f>
        <x:v>0</x:v>
      </x:c>
      <x:c r="X3774" s="9" t="n">
        <x:f>R3774*T3774</x:f>
        <x:v>0</x:v>
      </x:c>
      <x:c r="Y3774" s="9" t="n">
        <x:f>S3774*T3774</x:f>
        <x:v>40.502012320328554</x:v>
      </x:c>
      <x:c r="Z3774" s="9" t="n">
        <x:f>IF(ISNUMBER(U3774),S3774*(U3774-T3774),"n.a.")</x:f>
        <x:v>-0.8138611909650914</x:v>
      </x:c>
      <x:c r="AA3774" s="9" t="n">
        <x:f>IF(ISNUMBER(U3774),Y3774,0)</x:f>
        <x:v>40.502012320328554</x:v>
      </x:c>
      <x:c r="AB3774" s="7" t="n">
        <x:f>MAX(0,L3774-SUM(F3774:K3774))</x:f>
        <x:v>0</x:v>
      </x:c>
    </x:row>
    <x:row r="3775" ht="22" customHeight="1">
      <x:c r="A3775" s="18" t="n">
        <x:f>Summary!F$41</x:f>
        <x:v>46419</x:v>
      </x:c>
      <x:c r="B3775" s="2" t="str">
        <x:f>'Inventory detail'!A397</x:f>
        <x:v>COIL</x:v>
      </x:c>
      <x:c r="C3775" s="2" t="str">
        <x:f>'Inventory detail'!B397</x:f>
        <x:v>30</x:v>
      </x:c>
      <x:c r="D3775" s="2" t="str">
        <x:f>'Inventory detail'!C397</x:f>
        <x:v>10CLR12-4</x:v>
      </x:c>
      <x:c r="E3775" s="10" t="n">
        <x:f>A2649</x:f>
        <x:v>46388</x:v>
      </x:c>
      <x:c r="F3775" s="7" t="n">
        <x:f>O2649</x:f>
        <x:v>2100</x:v>
      </x:c>
      <x:c r="G3775" s="7" t="n">
        <x:f>Q2649</x:f>
        <x:v>0</x:v>
      </x:c>
      <x:c r="H3775" s="7" t="n">
        <x:f>R2649</x:f>
        <x:v>834.0862422997948</x:v>
      </x:c>
      <x:c r="I3775" s="7" t="n">
        <x:f>SUMIFS('PO detail'!$W$704:$W$704,'PO detail'!$V$704:$V$704,"&gt;="&amp;E3775,'PO detail'!$V$704:$V$704,"&lt;"&amp;A3775)</x:f>
        <x:v>0</x:v>
      </x:c>
      <x:c r="J3775" s="7" t="n">
        <x:f>SUMIFS('PO detail'!$X$704:$X$704,'PO detail'!$V$704:$V$704,"&gt;="&amp;E3775,'PO detail'!$V$704:$V$704,"&lt;"&amp;A3775)</x:f>
        <x:v>0</x:v>
      </x:c>
      <x:c r="K3775" s="7" t="n">
        <x:f>SUMIFS('PO detail'!$Y$704:$Y$704,'PO detail'!$V$704:$V$704,"&gt;="&amp;E3775,'PO detail'!$V$704:$V$704,"&lt;"&amp;A3775)</x:f>
        <x:v>0</x:v>
      </x:c>
      <x:c r="L3775" s="7" t="n">
        <x:f>'Inventory detail'!F397*Summary!$K$5*(A3775-E3775)/Summary!$K$6</x:f>
        <x:v>356.46817248459956</x:v>
      </x:c>
      <x:c r="M3775" s="7" t="n">
        <x:f>MAX(0,H3775-L3775)</x:f>
        <x:v>477.6180698151952</x:v>
      </x:c>
      <x:c r="N3775" s="7" t="n">
        <x:f>MAX(0,L3775-H3775)</x:f>
        <x:v>0</x:v>
      </x:c>
      <x:c r="O3775" s="7" t="n">
        <x:f>MAX(0,F3775+I3775-N3775)</x:f>
        <x:v>2100</x:v>
      </x:c>
      <x:c r="P3775" s="7" t="n">
        <x:f>MAX(0,N3775-F3775-I3775)</x:f>
        <x:v>0</x:v>
      </x:c>
      <x:c r="Q3775" s="7" t="n">
        <x:f>MAX(0,G3775+J3775-P3775)</x:f>
        <x:v>0</x:v>
      </x:c>
      <x:c r="R3775" s="7" t="n">
        <x:f>M3775+MAX(0,K3775-MAX(0,P3775-G3775-J3775))</x:f>
        <x:v>477.6180698151952</x:v>
      </x:c>
      <x:c r="S3775" s="7" t="n">
        <x:f>SUM(O3775,Q3775,R3775)</x:f>
        <x:v>2577.618069815195</x:v>
      </x:c>
      <x:c r="T3775" s="14" t="n">
        <x:f>'Inventory detail'!T397</x:f>
        <x:v>0.0584</x:v>
      </x:c>
      <x:c r="U3775" s="14" t="n">
        <x:f>'Inventory detail'!U397</x:f>
        <x:v>0.057239</x:v>
      </x:c>
      <x:c r="V3775" s="9" t="n">
        <x:f>O3775*T3775</x:f>
        <x:v>122.64</x:v>
      </x:c>
      <x:c r="W3775" s="9" t="n">
        <x:f>Q3775*T3775</x:f>
        <x:v>0</x:v>
      </x:c>
      <x:c r="X3775" s="9" t="n">
        <x:f>R3775*T3775</x:f>
        <x:v>27.8928952772074</x:v>
      </x:c>
      <x:c r="Y3775" s="9" t="n">
        <x:f>S3775*T3775</x:f>
        <x:v>150.5328952772074</x:v>
      </x:c>
      <x:c r="Z3775" s="9" t="n">
        <x:f>IF(ISNUMBER(U3775),S3775*(U3775-T3775),"n.a.")</x:f>
        <x:v>-2.9926145790554477</x:v>
      </x:c>
      <x:c r="AA3775" s="9" t="n">
        <x:f>IF(ISNUMBER(U3775),Y3775,0)</x:f>
        <x:v>150.5328952772074</x:v>
      </x:c>
      <x:c r="AB3775" s="7" t="n">
        <x:f>MAX(0,L3775-SUM(F3775:K3775))</x:f>
        <x:v>0</x:v>
      </x:c>
    </x:row>
    <x:row r="3776" ht="22" customHeight="1">
      <x:c r="A3776" s="18" t="n">
        <x:f>Summary!F$41</x:f>
        <x:v>46419</x:v>
      </x:c>
      <x:c r="B3776" s="2" t="str">
        <x:f>'Inventory detail'!A398</x:f>
        <x:v>COIL</x:v>
      </x:c>
      <x:c r="C3776" s="2" t="str">
        <x:f>'Inventory detail'!B398</x:f>
        <x:v>30</x:v>
      </x:c>
      <x:c r="D3776" s="2" t="str">
        <x:f>'Inventory detail'!C398</x:f>
        <x:v>18BLK36-4</x:v>
      </x:c>
      <x:c r="E3776" s="10" t="n">
        <x:f>A2650</x:f>
        <x:v>46388</x:v>
      </x:c>
      <x:c r="F3776" s="7" t="n">
        <x:f>O2650</x:f>
        <x:v>734.0862422997948</x:v>
      </x:c>
      <x:c r="G3776" s="7" t="n">
        <x:f>Q2650</x:f>
        <x:v>0</x:v>
      </x:c>
      <x:c r="H3776" s="7" t="n">
        <x:f>R2650</x:f>
        <x:v>0</x:v>
      </x:c>
      <x:c r="I3776" s="7" t="n">
        <x:f>SUMIFS('PO detail'!$W$816:$W$819,'PO detail'!$V$816:$V$819,"&gt;="&amp;E3776,'PO detail'!$V$816:$V$819,"&lt;"&amp;A3776)</x:f>
        <x:v>0</x:v>
      </x:c>
      <x:c r="J3776" s="7" t="n">
        <x:f>SUMIFS('PO detail'!$X$816:$X$819,'PO detail'!$V$816:$V$819,"&gt;="&amp;E3776,'PO detail'!$V$816:$V$819,"&lt;"&amp;A3776)</x:f>
        <x:v>0</x:v>
      </x:c>
      <x:c r="K3776" s="7" t="n">
        <x:f>SUMIFS('PO detail'!$Y$816:$Y$819,'PO detail'!$V$816:$V$819,"&gt;="&amp;E3776,'PO detail'!$V$816:$V$819,"&lt;"&amp;A3776)</x:f>
        <x:v>0</x:v>
      </x:c>
      <x:c r="L3776" s="7" t="n">
        <x:f>'Inventory detail'!F398*Summary!$K$5*(A3776-E3776)/Summary!$K$6</x:f>
        <x:v>356.46817248459956</x:v>
      </x:c>
      <x:c r="M3776" s="7" t="n">
        <x:f>MAX(0,H3776-L3776)</x:f>
        <x:v>0</x:v>
      </x:c>
      <x:c r="N3776" s="7" t="n">
        <x:f>MAX(0,L3776-H3776)</x:f>
        <x:v>356.46817248459956</x:v>
      </x:c>
      <x:c r="O3776" s="7" t="n">
        <x:f>MAX(0,F3776+I3776-N3776)</x:f>
        <x:v>377.6180698151952</x:v>
      </x:c>
      <x:c r="P3776" s="7" t="n">
        <x:f>MAX(0,N3776-F3776-I3776)</x:f>
        <x:v>0</x:v>
      </x:c>
      <x:c r="Q3776" s="7" t="n">
        <x:f>MAX(0,G3776+J3776-P3776)</x:f>
        <x:v>0</x:v>
      </x:c>
      <x:c r="R3776" s="7" t="n">
        <x:f>M3776+MAX(0,K3776-MAX(0,P3776-G3776-J3776))</x:f>
        <x:v>0</x:v>
      </x:c>
      <x:c r="S3776" s="7" t="n">
        <x:f>SUM(O3776,Q3776,R3776)</x:f>
        <x:v>377.6180698151952</x:v>
      </x:c>
      <x:c r="T3776" s="14" t="n">
        <x:f>'Inventory detail'!T398</x:f>
        <x:v>0.3345</x:v>
      </x:c>
      <x:c r="U3776" s="14" t="n">
        <x:f>'Inventory detail'!U398</x:f>
        <x:v>0.32774299999999995</x:v>
      </x:c>
      <x:c r="V3776" s="9" t="n">
        <x:f>O3776*T3776</x:f>
        <x:v>126.31324435318281</x:v>
      </x:c>
      <x:c r="W3776" s="9" t="n">
        <x:f>Q3776*T3776</x:f>
        <x:v>0</x:v>
      </x:c>
      <x:c r="X3776" s="9" t="n">
        <x:f>R3776*T3776</x:f>
        <x:v>0</x:v>
      </x:c>
      <x:c r="Y3776" s="9" t="n">
        <x:f>S3776*T3776</x:f>
        <x:v>126.31324435318281</x:v>
      </x:c>
      <x:c r="Z3776" s="9" t="n">
        <x:f>IF(ISNUMBER(U3776),S3776*(U3776-T3776),"n.a.")</x:f>
        <x:v>-2.5515652977413</x:v>
      </x:c>
      <x:c r="AA3776" s="9" t="n">
        <x:f>IF(ISNUMBER(U3776),Y3776,0)</x:f>
        <x:v>126.31324435318281</x:v>
      </x:c>
      <x:c r="AB3776" s="7" t="n">
        <x:f>MAX(0,L3776-SUM(F3776:K3776))</x:f>
        <x:v>0</x:v>
      </x:c>
    </x:row>
    <x:row r="3777" ht="22" customHeight="1">
      <x:c r="A3777" s="18" t="n">
        <x:f>Summary!F$41</x:f>
        <x:v>46419</x:v>
      </x:c>
      <x:c r="B3777" s="2" t="str">
        <x:f>'Inventory detail'!A399</x:f>
        <x:v>POUC</x:v>
      </x:c>
      <x:c r="C3777" s="2" t="str">
        <x:f>'Inventory detail'!B399</x:f>
        <x:v>30</x:v>
      </x:c>
      <x:c r="D3777" s="2" t="str">
        <x:f>'Inventory detail'!C399</x:f>
        <x:v>LUGWO5</x:v>
      </x:c>
      <x:c r="E3777" s="10" t="n">
        <x:f>A2651</x:f>
        <x:v>46388</x:v>
      </x:c>
      <x:c r="F3777" s="7" t="n">
        <x:f>O2651</x:f>
        <x:v>7534.086242299794</x:v>
      </x:c>
      <x:c r="G3777" s="7" t="n">
        <x:f>Q2651</x:f>
        <x:v>0</x:v>
      </x:c>
      <x:c r="H3777" s="7" t="n">
        <x:f>R2651</x:f>
        <x:v>0</x:v>
      </x:c>
      <x:c r="I3777" s="7" t="n">
        <x:f>SUMIFS('PO detail'!$W$1678:$W$1678,'PO detail'!$V$1678:$V$1678,"&gt;="&amp;E3777,'PO detail'!$V$1678:$V$1678,"&lt;"&amp;A3777)</x:f>
        <x:v>0</x:v>
      </x:c>
      <x:c r="J3777" s="7" t="n">
        <x:f>SUMIFS('PO detail'!$X$1678:$X$1678,'PO detail'!$V$1678:$V$1678,"&gt;="&amp;E3777,'PO detail'!$V$1678:$V$1678,"&lt;"&amp;A3777)</x:f>
        <x:v>0</x:v>
      </x:c>
      <x:c r="K3777" s="7" t="n">
        <x:f>SUMIFS('PO detail'!$Y$1678:$Y$1678,'PO detail'!$V$1678:$V$1678,"&gt;="&amp;E3777,'PO detail'!$V$1678:$V$1678,"&lt;"&amp;A3777)</x:f>
        <x:v>0</x:v>
      </x:c>
      <x:c r="L3777" s="7" t="n">
        <x:f>'Inventory detail'!F399*Summary!$K$5*(A3777-E3777)/Summary!$K$6</x:f>
        <x:v>356.46817248459956</x:v>
      </x:c>
      <x:c r="M3777" s="7" t="n">
        <x:f>MAX(0,H3777-L3777)</x:f>
        <x:v>0</x:v>
      </x:c>
      <x:c r="N3777" s="7" t="n">
        <x:f>MAX(0,L3777-H3777)</x:f>
        <x:v>356.46817248459956</x:v>
      </x:c>
      <x:c r="O3777" s="7" t="n">
        <x:f>MAX(0,F3777+I3777-N3777)</x:f>
        <x:v>7177.618069815195</x:v>
      </x:c>
      <x:c r="P3777" s="7" t="n">
        <x:f>MAX(0,N3777-F3777-I3777)</x:f>
        <x:v>0</x:v>
      </x:c>
      <x:c r="Q3777" s="7" t="n">
        <x:f>MAX(0,G3777+J3777-P3777)</x:f>
        <x:v>0</x:v>
      </x:c>
      <x:c r="R3777" s="7" t="n">
        <x:f>M3777+MAX(0,K3777-MAX(0,P3777-G3777-J3777))</x:f>
        <x:v>0</x:v>
      </x:c>
      <x:c r="S3777" s="7" t="n">
        <x:f>SUM(O3777,Q3777,R3777)</x:f>
        <x:v>7177.618069815195</x:v>
      </x:c>
      <x:c r="T3777" s="14" t="n">
        <x:f>'Inventory detail'!T399</x:f>
        <x:v>0.0084</x:v>
      </x:c>
      <x:c r="U3777" s="14" t="n">
        <x:f>'Inventory detail'!U399</x:f>
        <x:v>0.009075</x:v>
      </x:c>
      <x:c r="V3777" s="9" t="n">
        <x:f>O3777*T3777</x:f>
        <x:v>60.29199178644763</x:v>
      </x:c>
      <x:c r="W3777" s="9" t="n">
        <x:f>Q3777*T3777</x:f>
        <x:v>0</x:v>
      </x:c>
      <x:c r="X3777" s="9" t="n">
        <x:f>R3777*T3777</x:f>
        <x:v>0</x:v>
      </x:c>
      <x:c r="Y3777" s="9" t="n">
        <x:f>S3777*T3777</x:f>
        <x:v>60.29199178644763</x:v>
      </x:c>
      <x:c r="Z3777" s="9" t="n">
        <x:f>IF(ISNUMBER(U3777),S3777*(U3777-T3777),"n.a.")</x:f>
        <x:v>4.844892197125258</x:v>
      </x:c>
      <x:c r="AA3777" s="9" t="n">
        <x:f>IF(ISNUMBER(U3777),Y3777,0)</x:f>
        <x:v>60.29199178644763</x:v>
      </x:c>
      <x:c r="AB3777" s="7" t="n">
        <x:f>MAX(0,L3777-SUM(F3777:K3777))</x:f>
        <x:v>0</x:v>
      </x:c>
    </x:row>
    <x:row r="3778" ht="22" customHeight="1">
      <x:c r="A3778" s="18" t="n">
        <x:f>Summary!F$41</x:f>
        <x:v>46419</x:v>
      </x:c>
      <x:c r="B3778" s="2" t="str">
        <x:f>'Inventory detail'!A400</x:f>
        <x:v>COIL</x:v>
      </x:c>
      <x:c r="C3778" s="2" t="str">
        <x:f>'Inventory detail'!B400</x:f>
        <x:v>30</x:v>
      </x:c>
      <x:c r="D3778" s="2" t="str">
        <x:f>'Inventory detail'!C400</x:f>
        <x:v>12CLR12-4</x:v>
      </x:c>
      <x:c r="E3778" s="10" t="n">
        <x:f>A2652</x:f>
        <x:v>46388</x:v>
      </x:c>
      <x:c r="F3778" s="7" t="n">
        <x:f>O2652</x:f>
        <x:v>2157.0749897330597</x:v>
      </x:c>
      <x:c r="G3778" s="7" t="n">
        <x:f>Q2652</x:f>
        <x:v>0</x:v>
      </x:c>
      <x:c r="H3778" s="7" t="n">
        <x:f>R2652</x:f>
        <x:v>0</x:v>
      </x:c>
      <x:c r="I3778" s="7" t="n">
        <x:f>SUMIFS('PO detail'!$W$742:$W$743,'PO detail'!$V$742:$V$743,"&gt;="&amp;E3778,'PO detail'!$V$742:$V$743,"&lt;"&amp;A3778)</x:f>
        <x:v>0</x:v>
      </x:c>
      <x:c r="J3778" s="7" t="n">
        <x:f>SUMIFS('PO detail'!$X$742:$X$743,'PO detail'!$V$742:$V$743,"&gt;="&amp;E3778,'PO detail'!$V$742:$V$743,"&lt;"&amp;A3778)</x:f>
        <x:v>0</x:v>
      </x:c>
      <x:c r="K3778" s="7" t="n">
        <x:f>SUMIFS('PO detail'!$Y$742:$Y$743,'PO detail'!$V$742:$V$743,"&gt;="&amp;E3778,'PO detail'!$V$742:$V$743,"&lt;"&amp;A3778)</x:f>
        <x:v>0</x:v>
      </x:c>
      <x:c r="L3778" s="7" t="n">
        <x:f>'Inventory detail'!F400*Summary!$K$5*(A3778-E3778)/Summary!$K$6</x:f>
        <x:v>347.98422997946614</x:v>
      </x:c>
      <x:c r="M3778" s="7" t="n">
        <x:f>MAX(0,H3778-L3778)</x:f>
        <x:v>0</x:v>
      </x:c>
      <x:c r="N3778" s="7" t="n">
        <x:f>MAX(0,L3778-H3778)</x:f>
        <x:v>347.98422997946614</x:v>
      </x:c>
      <x:c r="O3778" s="7" t="n">
        <x:f>MAX(0,F3778+I3778-N3778)</x:f>
        <x:v>1809.0907597535936</x:v>
      </x:c>
      <x:c r="P3778" s="7" t="n">
        <x:f>MAX(0,N3778-F3778-I3778)</x:f>
        <x:v>0</x:v>
      </x:c>
      <x:c r="Q3778" s="7" t="n">
        <x:f>MAX(0,G3778+J3778-P3778)</x:f>
        <x:v>0</x:v>
      </x:c>
      <x:c r="R3778" s="7" t="n">
        <x:f>M3778+MAX(0,K3778-MAX(0,P3778-G3778-J3778))</x:f>
        <x:v>0</x:v>
      </x:c>
      <x:c r="S3778" s="7" t="n">
        <x:f>SUM(O3778,Q3778,R3778)</x:f>
        <x:v>1809.0907597535936</x:v>
      </x:c>
      <x:c r="T3778" s="14" t="n">
        <x:f>'Inventory detail'!T400</x:f>
        <x:v>0.0717</x:v>
      </x:c>
      <x:c r="U3778" s="14" t="n">
        <x:f>'Inventory detail'!U400</x:f>
        <x:v>0.07027800000000001</x:v>
      </x:c>
      <x:c r="V3778" s="9" t="n">
        <x:f>O3778*T3778</x:f>
        <x:v>129.71180747433266</x:v>
      </x:c>
      <x:c r="W3778" s="9" t="n">
        <x:f>Q3778*T3778</x:f>
        <x:v>0</x:v>
      </x:c>
      <x:c r="X3778" s="9" t="n">
        <x:f>R3778*T3778</x:f>
        <x:v>0</x:v>
      </x:c>
      <x:c r="Y3778" s="9" t="n">
        <x:f>S3778*T3778</x:f>
        <x:v>129.71180747433266</x:v>
      </x:c>
      <x:c r="Z3778" s="9" t="n">
        <x:f>IF(ISNUMBER(U3778),S3778*(U3778-T3778),"n.a.")</x:f>
        <x:v>-2.572527060369597</x:v>
      </x:c>
      <x:c r="AA3778" s="9" t="n">
        <x:f>IF(ISNUMBER(U3778),Y3778,0)</x:f>
        <x:v>129.71180747433266</x:v>
      </x:c>
      <x:c r="AB3778" s="7" t="n">
        <x:f>MAX(0,L3778-SUM(F3778:K3778))</x:f>
        <x:v>0</x:v>
      </x:c>
    </x:row>
    <x:row r="3779" ht="22" customHeight="1">
      <x:c r="A3779" s="18" t="n">
        <x:f>Summary!F$41</x:f>
        <x:v>46419</x:v>
      </x:c>
      <x:c r="B3779" s="2" t="str">
        <x:f>'Inventory detail'!A401</x:f>
        <x:v>POUC</x:v>
      </x:c>
      <x:c r="C3779" s="2" t="str">
        <x:f>'Inventory detail'!B401</x:f>
        <x:v>10</x:v>
      </x:c>
      <x:c r="D3779" s="2" t="str">
        <x:f>'Inventory detail'!C401</x:f>
        <x:v>DRI5</x:v>
      </x:c>
      <x:c r="E3779" s="10" t="n">
        <x:f>A2653</x:f>
        <x:v>46388</x:v>
      </x:c>
      <x:c r="F3779" s="7" t="n">
        <x:f>O2653</x:f>
        <x:v>8557.074989733059</x:v>
      </x:c>
      <x:c r="G3779" s="7" t="n">
        <x:f>Q2653</x:f>
        <x:v>0</x:v>
      </x:c>
      <x:c r="H3779" s="7" t="n">
        <x:f>R2653</x:f>
        <x:v>0</x:v>
      </x:c>
      <x:c r="I3779" s="7" t="n">
        <x:f>SUMIFS('PO detail'!$W$1463:$W$1463,'PO detail'!$V$1463:$V$1463,"&gt;="&amp;E3779,'PO detail'!$V$1463:$V$1463,"&lt;"&amp;A3779)</x:f>
        <x:v>0</x:v>
      </x:c>
      <x:c r="J3779" s="7" t="n">
        <x:f>SUMIFS('PO detail'!$X$1463:$X$1463,'PO detail'!$V$1463:$V$1463,"&gt;="&amp;E3779,'PO detail'!$V$1463:$V$1463,"&lt;"&amp;A3779)</x:f>
        <x:v>0</x:v>
      </x:c>
      <x:c r="K3779" s="7" t="n">
        <x:f>SUMIFS('PO detail'!$Y$1463:$Y$1463,'PO detail'!$V$1463:$V$1463,"&gt;="&amp;E3779,'PO detail'!$V$1463:$V$1463,"&lt;"&amp;A3779)</x:f>
        <x:v>0</x:v>
      </x:c>
      <x:c r="L3779" s="7" t="n">
        <x:f>'Inventory detail'!F401*Summary!$K$5*(A3779-E3779)/Summary!$K$6</x:f>
        <x:v>347.98422997946614</x:v>
      </x:c>
      <x:c r="M3779" s="7" t="n">
        <x:f>MAX(0,H3779-L3779)</x:f>
        <x:v>0</x:v>
      </x:c>
      <x:c r="N3779" s="7" t="n">
        <x:f>MAX(0,L3779-H3779)</x:f>
        <x:v>347.98422997946614</x:v>
      </x:c>
      <x:c r="O3779" s="7" t="n">
        <x:f>MAX(0,F3779+I3779-N3779)</x:f>
        <x:v>8209.090759753593</x:v>
      </x:c>
      <x:c r="P3779" s="7" t="n">
        <x:f>MAX(0,N3779-F3779-I3779)</x:f>
        <x:v>0</x:v>
      </x:c>
      <x:c r="Q3779" s="7" t="n">
        <x:f>MAX(0,G3779+J3779-P3779)</x:f>
        <x:v>0</x:v>
      </x:c>
      <x:c r="R3779" s="7" t="n">
        <x:f>M3779+MAX(0,K3779-MAX(0,P3779-G3779-J3779))</x:f>
        <x:v>0</x:v>
      </x:c>
      <x:c r="S3779" s="7" t="n">
        <x:f>SUM(O3779,Q3779,R3779)</x:f>
        <x:v>8209.090759753593</x:v>
      </x:c>
      <x:c r="T3779" s="14" t="n">
        <x:f>'Inventory detail'!T401</x:f>
        <x:v>0.006999999999999999</x:v>
      </x:c>
      <x:c r="U3779" s="14" t="n">
        <x:f>'Inventory detail'!U401</x:f>
        <x:v>0.007755</x:v>
      </x:c>
      <x:c r="V3779" s="9" t="n">
        <x:f>O3779*T3779</x:f>
        <x:v>57.463635318275145</x:v>
      </x:c>
      <x:c r="W3779" s="9" t="n">
        <x:f>Q3779*T3779</x:f>
        <x:v>0</x:v>
      </x:c>
      <x:c r="X3779" s="9" t="n">
        <x:f>R3779*T3779</x:f>
        <x:v>0</x:v>
      </x:c>
      <x:c r="Y3779" s="9" t="n">
        <x:f>S3779*T3779</x:f>
        <x:v>57.463635318275145</x:v>
      </x:c>
      <x:c r="Z3779" s="9" t="n">
        <x:f>IF(ISNUMBER(U3779),S3779*(U3779-T3779),"n.a.")</x:f>
        <x:v>6.197863523613967</x:v>
      </x:c>
      <x:c r="AA3779" s="9" t="n">
        <x:f>IF(ISNUMBER(U3779),Y3779,0)</x:f>
        <x:v>57.463635318275145</x:v>
      </x:c>
      <x:c r="AB3779" s="7" t="n">
        <x:f>MAX(0,L3779-SUM(F3779:K3779))</x:f>
        <x:v>0</x:v>
      </x:c>
    </x:row>
    <x:row r="3780" ht="22" customHeight="1">
      <x:c r="A3780" s="18" t="n">
        <x:f>Summary!F$41</x:f>
        <x:v>46419</x:v>
      </x:c>
      <x:c r="B3780" s="2" t="str">
        <x:f>'Inventory detail'!A402</x:f>
        <x:v>POUC</x:v>
      </x:c>
      <x:c r="C3780" s="2" t="str">
        <x:f>'Inventory detail'!B402</x:f>
        <x:v>30</x:v>
      </x:c>
      <x:c r="D3780" s="2" t="str">
        <x:f>'Inventory detail'!C402</x:f>
        <x:v>MIL10</x:v>
      </x:c>
      <x:c r="E3780" s="10" t="n">
        <x:f>A2654</x:f>
        <x:v>46388</x:v>
      </x:c>
      <x:c r="F3780" s="7" t="n">
        <x:f>O2654</x:f>
        <x:v>0</x:v>
      </x:c>
      <x:c r="G3780" s="7" t="n">
        <x:f>Q2654</x:f>
        <x:v>0</x:v>
      </x:c>
      <x:c r="H3780" s="7" t="n">
        <x:f>R2654</x:f>
        <x:v>10580.091334702258</x:v>
      </x:c>
      <x:c r="I3780" s="7" t="n">
        <x:f>0</x:f>
        <x:v>0</x:v>
      </x:c>
      <x:c r="J3780" s="7" t="n">
        <x:f>0</x:f>
        <x:v>0</x:v>
      </x:c>
      <x:c r="K3780" s="7" t="n">
        <x:f>0</x:f>
        <x:v>0</x:v>
      </x:c>
      <x:c r="L3780" s="7" t="n">
        <x:f>'Inventory detail'!F402*Summary!$K$5*(A3780-E3780)/Summary!$K$6</x:f>
        <x:v>339.4901026694045</x:v>
      </x:c>
      <x:c r="M3780" s="7" t="n">
        <x:f>MAX(0,H3780-L3780)</x:f>
        <x:v>10240.601232032854</x:v>
      </x:c>
      <x:c r="N3780" s="7" t="n">
        <x:f>MAX(0,L3780-H3780)</x:f>
        <x:v>0</x:v>
      </x:c>
      <x:c r="O3780" s="7" t="n">
        <x:f>MAX(0,F3780+I3780-N3780)</x:f>
        <x:v>0</x:v>
      </x:c>
      <x:c r="P3780" s="7" t="n">
        <x:f>MAX(0,N3780-F3780-I3780)</x:f>
        <x:v>0</x:v>
      </x:c>
      <x:c r="Q3780" s="7" t="n">
        <x:f>MAX(0,G3780+J3780-P3780)</x:f>
        <x:v>0</x:v>
      </x:c>
      <x:c r="R3780" s="7" t="n">
        <x:f>M3780+MAX(0,K3780-MAX(0,P3780-G3780-J3780))</x:f>
        <x:v>10240.601232032854</x:v>
      </x:c>
      <x:c r="S3780" s="7" t="n">
        <x:f>SUM(O3780,Q3780,R3780)</x:f>
        <x:v>10240.601232032854</x:v>
      </x:c>
      <x:c r="T3780" s="14" t="n">
        <x:f>'Inventory detail'!T402</x:f>
        <x:v>0.0159</x:v>
      </x:c>
      <x:c r="U3780" s="14" t="n">
        <x:f>'Inventory detail'!U402</x:f>
        <x:v>0.017325</x:v>
      </x:c>
      <x:c r="V3780" s="9" t="n">
        <x:f>O3780*T3780</x:f>
        <x:v>0</x:v>
      </x:c>
      <x:c r="W3780" s="9" t="n">
        <x:f>Q3780*T3780</x:f>
        <x:v>0</x:v>
      </x:c>
      <x:c r="X3780" s="9" t="n">
        <x:f>R3780*T3780</x:f>
        <x:v>162.82555958932238</x:v>
      </x:c>
      <x:c r="Y3780" s="9" t="n">
        <x:f>S3780*T3780</x:f>
        <x:v>162.82555958932238</x:v>
      </x:c>
      <x:c r="Z3780" s="9" t="n">
        <x:f>IF(ISNUMBER(U3780),S3780*(U3780-T3780),"n.a.")</x:f>
        <x:v>14.592856755646809</x:v>
      </x:c>
      <x:c r="AA3780" s="9" t="n">
        <x:f>IF(ISNUMBER(U3780),Y3780,0)</x:f>
        <x:v>162.82555958932238</x:v>
      </x:c>
      <x:c r="AB3780" s="7" t="n">
        <x:f>MAX(0,L3780-SUM(F3780:K3780))</x:f>
        <x:v>0</x:v>
      </x:c>
    </x:row>
    <x:row r="3781" ht="22" customHeight="1">
      <x:c r="A3781" s="18" t="n">
        <x:f>Summary!F$41</x:f>
        <x:v>46419</x:v>
      </x:c>
      <x:c r="B3781" s="2" t="str">
        <x:f>'Inventory detail'!A403</x:f>
        <x:v>WIRE</x:v>
      </x:c>
      <x:c r="C3781" s="2" t="str">
        <x:f>'Inventory detail'!B403</x:f>
        <x:v>30</x:v>
      </x:c>
      <x:c r="D3781" s="2" t="str">
        <x:f>'Inventory detail'!C403</x:f>
        <x:v>DL014GOLD</x:v>
      </x:c>
      <x:c r="E3781" s="10" t="n">
        <x:f>A2655</x:f>
        <x:v>46388</x:v>
      </x:c>
      <x:c r="F3781" s="7" t="n">
        <x:f>O2655</x:f>
        <x:v>0</x:v>
      </x:c>
      <x:c r="G3781" s="7" t="n">
        <x:f>Q2655</x:f>
        <x:v>0</x:v>
      </x:c>
      <x:c r="H3781" s="7" t="n">
        <x:f>R2655</x:f>
        <x:v>0</x:v>
      </x:c>
      <x:c r="I3781" s="7" t="n">
        <x:f>0</x:f>
        <x:v>0</x:v>
      </x:c>
      <x:c r="J3781" s="7" t="n">
        <x:f>0</x:f>
        <x:v>0</x:v>
      </x:c>
      <x:c r="K3781" s="7" t="n">
        <x:f>0</x:f>
        <x:v>0</x:v>
      </x:c>
      <x:c r="L3781" s="7" t="n">
        <x:f>'Inventory detail'!F403*Summary!$K$5*(A3781-E3781)/Summary!$K$6</x:f>
        <x:v>339.4901026694045</x:v>
      </x:c>
      <x:c r="M3781" s="7" t="n">
        <x:f>MAX(0,H3781-L3781)</x:f>
        <x:v>0</x:v>
      </x:c>
      <x:c r="N3781" s="7" t="n">
        <x:f>MAX(0,L3781-H3781)</x:f>
        <x:v>339.4901026694045</x:v>
      </x:c>
      <x:c r="O3781" s="7" t="n">
        <x:f>MAX(0,F3781+I3781-N3781)</x:f>
        <x:v>0</x:v>
      </x:c>
      <x:c r="P3781" s="7" t="n">
        <x:f>MAX(0,N3781-F3781-I3781)</x:f>
        <x:v>339.4901026694045</x:v>
      </x:c>
      <x:c r="Q3781" s="7" t="n">
        <x:f>MAX(0,G3781+J3781-P3781)</x:f>
        <x:v>0</x:v>
      </x:c>
      <x:c r="R3781" s="7" t="n">
        <x:f>M3781+MAX(0,K3781-MAX(0,P3781-G3781-J3781))</x:f>
        <x:v>0</x:v>
      </x:c>
      <x:c r="S3781" s="7" t="n">
        <x:f>SUM(O3781,Q3781,R3781)</x:f>
        <x:v>0</x:v>
      </x:c>
      <x:c r="T3781" s="14" t="n">
        <x:f>'Inventory detail'!T403</x:f>
        <x:v>0.0363</x:v>
      </x:c>
      <x:c r="U3781" s="14" t="n">
        <x:f>'Inventory detail'!U403</x:f>
        <x:v>0.0363</x:v>
      </x:c>
      <x:c r="V3781" s="9" t="n">
        <x:f>O3781*T3781</x:f>
        <x:v>0</x:v>
      </x:c>
      <x:c r="W3781" s="9" t="n">
        <x:f>Q3781*T3781</x:f>
        <x:v>0</x:v>
      </x:c>
      <x:c r="X3781" s="9" t="n">
        <x:f>R3781*T3781</x:f>
        <x:v>0</x:v>
      </x:c>
      <x:c r="Y3781" s="9" t="n">
        <x:f>S3781*T3781</x:f>
        <x:v>0</x:v>
      </x:c>
      <x:c r="Z3781" s="9" t="n">
        <x:f>IF(ISNUMBER(U3781),S3781*(U3781-T3781),"n.a.")</x:f>
        <x:v>0</x:v>
      </x:c>
      <x:c r="AA3781" s="9" t="n">
        <x:f>IF(ISNUMBER(U3781),Y3781,0)</x:f>
        <x:v>0</x:v>
      </x:c>
      <x:c r="AB3781" s="7" t="n">
        <x:f>MAX(0,L3781-SUM(F3781:K3781))</x:f>
        <x:v>339.4901026694045</x:v>
      </x:c>
    </x:row>
    <x:row r="3782" ht="22" customHeight="1">
      <x:c r="A3782" s="18" t="n">
        <x:f>Summary!F$41</x:f>
        <x:v>46419</x:v>
      </x:c>
      <x:c r="B3782" s="2" t="str">
        <x:f>'Inventory detail'!A404</x:f>
        <x:v>WIRE</x:v>
      </x:c>
      <x:c r="C3782" s="2" t="str">
        <x:f>'Inventory detail'!B404</x:f>
        <x:v>30</x:v>
      </x:c>
      <x:c r="D3782" s="2" t="str">
        <x:f>'Inventory detail'!C404</x:f>
        <x:v>DL038GOLD</x:v>
      </x:c>
      <x:c r="E3782" s="10" t="n">
        <x:f>A2656</x:f>
        <x:v>46388</x:v>
      </x:c>
      <x:c r="F3782" s="7" t="n">
        <x:f>O2656</x:f>
        <x:v>0</x:v>
      </x:c>
      <x:c r="G3782" s="7" t="n">
        <x:f>Q2656</x:f>
        <x:v>0</x:v>
      </x:c>
      <x:c r="H3782" s="7" t="n">
        <x:f>R2656</x:f>
        <x:v>0</x:v>
      </x:c>
      <x:c r="I3782" s="7" t="n">
        <x:f>0</x:f>
        <x:v>0</x:v>
      </x:c>
      <x:c r="J3782" s="7" t="n">
        <x:f>0</x:f>
        <x:v>0</x:v>
      </x:c>
      <x:c r="K3782" s="7" t="n">
        <x:f>0</x:f>
        <x:v>0</x:v>
      </x:c>
      <x:c r="L3782" s="7" t="n">
        <x:f>'Inventory detail'!F404*Summary!$K$5*(A3782-E3782)/Summary!$K$6</x:f>
        <x:v>339.4901026694045</x:v>
      </x:c>
      <x:c r="M3782" s="7" t="n">
        <x:f>MAX(0,H3782-L3782)</x:f>
        <x:v>0</x:v>
      </x:c>
      <x:c r="N3782" s="7" t="n">
        <x:f>MAX(0,L3782-H3782)</x:f>
        <x:v>339.4901026694045</x:v>
      </x:c>
      <x:c r="O3782" s="7" t="n">
        <x:f>MAX(0,F3782+I3782-N3782)</x:f>
        <x:v>0</x:v>
      </x:c>
      <x:c r="P3782" s="7" t="n">
        <x:f>MAX(0,N3782-F3782-I3782)</x:f>
        <x:v>339.4901026694045</x:v>
      </x:c>
      <x:c r="Q3782" s="7" t="n">
        <x:f>MAX(0,G3782+J3782-P3782)</x:f>
        <x:v>0</x:v>
      </x:c>
      <x:c r="R3782" s="7" t="n">
        <x:f>M3782+MAX(0,K3782-MAX(0,P3782-G3782-J3782))</x:f>
        <x:v>0</x:v>
      </x:c>
      <x:c r="S3782" s="7" t="n">
        <x:f>SUM(O3782,Q3782,R3782)</x:f>
        <x:v>0</x:v>
      </x:c>
      <x:c r="T3782" s="14" t="n">
        <x:f>'Inventory detail'!T404</x:f>
        <x:v>0.056299999999999996</x:v>
      </x:c>
      <x:c r="U3782" s="14" t="n">
        <x:f>'Inventory detail'!U404</x:f>
        <x:v>0.056299999999999996</x:v>
      </x:c>
      <x:c r="V3782" s="9" t="n">
        <x:f>O3782*T3782</x:f>
        <x:v>0</x:v>
      </x:c>
      <x:c r="W3782" s="9" t="n">
        <x:f>Q3782*T3782</x:f>
        <x:v>0</x:v>
      </x:c>
      <x:c r="X3782" s="9" t="n">
        <x:f>R3782*T3782</x:f>
        <x:v>0</x:v>
      </x:c>
      <x:c r="Y3782" s="9" t="n">
        <x:f>S3782*T3782</x:f>
        <x:v>0</x:v>
      </x:c>
      <x:c r="Z3782" s="9" t="n">
        <x:f>IF(ISNUMBER(U3782),S3782*(U3782-T3782),"n.a.")</x:f>
        <x:v>0</x:v>
      </x:c>
      <x:c r="AA3782" s="9" t="n">
        <x:f>IF(ISNUMBER(U3782),Y3782,0)</x:f>
        <x:v>0</x:v>
      </x:c>
      <x:c r="AB3782" s="7" t="n">
        <x:f>MAX(0,L3782-SUM(F3782:K3782))</x:f>
        <x:v>339.4901026694045</x:v>
      </x:c>
    </x:row>
    <x:row r="3783" ht="22" customHeight="1">
      <x:c r="A3783" s="18" t="n">
        <x:f>Summary!F$41</x:f>
        <x:v>46419</x:v>
      </x:c>
      <x:c r="B3783" s="2" t="str">
        <x:f>'Inventory detail'!A405</x:f>
        <x:v>WIRE</x:v>
      </x:c>
      <x:c r="C3783" s="2" t="str">
        <x:f>'Inventory detail'!B405</x:f>
        <x:v>10</x:v>
      </x:c>
      <x:c r="D3783" s="2" t="str">
        <x:f>'Inventory detail'!C405</x:f>
        <x:v>DL001SIL</x:v>
      </x:c>
      <x:c r="E3783" s="10" t="n">
        <x:f>A2657</x:f>
        <x:v>46388</x:v>
      </x:c>
      <x:c r="F3783" s="7" t="n">
        <x:f>O2657</x:f>
        <x:v>4141.599507186858</x:v>
      </x:c>
      <x:c r="G3783" s="7" t="n">
        <x:f>Q2657</x:f>
        <x:v>0</x:v>
      </x:c>
      <x:c r="H3783" s="7" t="n">
        <x:f>R2657</x:f>
        <x:v>0</x:v>
      </x:c>
      <x:c r="I3783" s="7" t="n">
        <x:f>SUMIFS('PO detail'!$W$1871:$W$1872,'PO detail'!$V$1871:$V$1872,"&gt;="&amp;E3783,'PO detail'!$V$1871:$V$1872,"&lt;"&amp;A3783)</x:f>
        <x:v>0</x:v>
      </x:c>
      <x:c r="J3783" s="7" t="n">
        <x:f>SUMIFS('PO detail'!$X$1871:$X$1872,'PO detail'!$V$1871:$V$1872,"&gt;="&amp;E3783,'PO detail'!$V$1871:$V$1872,"&lt;"&amp;A3783)</x:f>
        <x:v>0</x:v>
      </x:c>
      <x:c r="K3783" s="7" t="n">
        <x:f>SUMIFS('PO detail'!$Y$1871:$Y$1872,'PO detail'!$V$1871:$V$1872,"&gt;="&amp;E3783,'PO detail'!$V$1871:$V$1872,"&lt;"&amp;A3783)</x:f>
        <x:v>0</x:v>
      </x:c>
      <x:c r="L3783" s="7" t="n">
        <x:f>'Inventory detail'!F405*Summary!$K$5*(A3783-E3783)/Summary!$K$6</x:f>
        <x:v>335.2430390143737</x:v>
      </x:c>
      <x:c r="M3783" s="7" t="n">
        <x:f>MAX(0,H3783-L3783)</x:f>
        <x:v>0</x:v>
      </x:c>
      <x:c r="N3783" s="7" t="n">
        <x:f>MAX(0,L3783-H3783)</x:f>
        <x:v>335.2430390143737</x:v>
      </x:c>
      <x:c r="O3783" s="7" t="n">
        <x:f>MAX(0,F3783+I3783-N3783)</x:f>
        <x:v>3806.3564681724847</x:v>
      </x:c>
      <x:c r="P3783" s="7" t="n">
        <x:f>MAX(0,N3783-F3783-I3783)</x:f>
        <x:v>0</x:v>
      </x:c>
      <x:c r="Q3783" s="7" t="n">
        <x:f>MAX(0,G3783+J3783-P3783)</x:f>
        <x:v>0</x:v>
      </x:c>
      <x:c r="R3783" s="7" t="n">
        <x:f>M3783+MAX(0,K3783-MAX(0,P3783-G3783-J3783))</x:f>
        <x:v>0</x:v>
      </x:c>
      <x:c r="S3783" s="7" t="n">
        <x:f>SUM(O3783,Q3783,R3783)</x:f>
        <x:v>3806.3564681724847</x:v>
      </x:c>
      <x:c r="T3783" s="14" t="n">
        <x:f>'Inventory detail'!T405</x:f>
        <x:v>0.19140000000000001</x:v>
      </x:c>
      <x:c r="U3783" s="14" t="n">
        <x:f>'Inventory detail'!U405</x:f>
        <x:v>0.19140000000000001</x:v>
      </x:c>
      <x:c r="V3783" s="9" t="n">
        <x:f>O3783*T3783</x:f>
        <x:v>728.5366280082136</x:v>
      </x:c>
      <x:c r="W3783" s="9" t="n">
        <x:f>Q3783*T3783</x:f>
        <x:v>0</x:v>
      </x:c>
      <x:c r="X3783" s="9" t="n">
        <x:f>R3783*T3783</x:f>
        <x:v>0</x:v>
      </x:c>
      <x:c r="Y3783" s="9" t="n">
        <x:f>S3783*T3783</x:f>
        <x:v>728.5366280082136</x:v>
      </x:c>
      <x:c r="Z3783" s="9" t="n">
        <x:f>IF(ISNUMBER(U3783),S3783*(U3783-T3783),"n.a.")</x:f>
        <x:v>0</x:v>
      </x:c>
      <x:c r="AA3783" s="9" t="n">
        <x:f>IF(ISNUMBER(U3783),Y3783,0)</x:f>
        <x:v>728.5366280082136</x:v>
      </x:c>
      <x:c r="AB3783" s="7" t="n">
        <x:f>MAX(0,L3783-SUM(F3783:K3783))</x:f>
        <x:v>0</x:v>
      </x:c>
    </x:row>
    <x:row r="3784" ht="22" customHeight="1">
      <x:c r="A3784" s="18" t="n">
        <x:f>Summary!F$41</x:f>
        <x:v>46419</x:v>
      </x:c>
      <x:c r="B3784" s="2" t="str">
        <x:f>'Inventory detail'!A406</x:f>
        <x:v>COIL</x:v>
      </x:c>
      <x:c r="C3784" s="2" t="str">
        <x:f>'Inventory detail'!B406</x:f>
        <x:v>30</x:v>
      </x:c>
      <x:c r="D3784" s="2" t="str">
        <x:f>'Inventory detail'!C406</x:f>
        <x:v>6NAV12-4</x:v>
      </x:c>
      <x:c r="E3784" s="10" t="n">
        <x:f>A2658</x:f>
        <x:v>46388</x:v>
      </x:c>
      <x:c r="F3784" s="7" t="n">
        <x:f>O2658</x:f>
        <x:v>1603.0800821355238</x:v>
      </x:c>
      <x:c r="G3784" s="7" t="n">
        <x:f>Q2658</x:f>
        <x:v>0</x:v>
      </x:c>
      <x:c r="H3784" s="7" t="n">
        <x:f>R2658</x:f>
        <x:v>0</x:v>
      </x:c>
      <x:c r="I3784" s="7" t="n">
        <x:f>SUMIFS('PO detail'!$W$940:$W$941,'PO detail'!$V$940:$V$941,"&gt;="&amp;E3784,'PO detail'!$V$940:$V$941,"&lt;"&amp;A3784)</x:f>
        <x:v>0</x:v>
      </x:c>
      <x:c r="J3784" s="7" t="n">
        <x:f>SUMIFS('PO detail'!$X$940:$X$941,'PO detail'!$V$940:$V$941,"&gt;="&amp;E3784,'PO detail'!$V$940:$V$941,"&lt;"&amp;A3784)</x:f>
        <x:v>0</x:v>
      </x:c>
      <x:c r="K3784" s="7" t="n">
        <x:f>SUMIFS('PO detail'!$Y$940:$Y$941,'PO detail'!$V$940:$V$941,"&gt;="&amp;E3784,'PO detail'!$V$940:$V$941,"&lt;"&amp;A3784)</x:f>
        <x:v>0</x:v>
      </x:c>
      <x:c r="L3784" s="7" t="n">
        <x:f>'Inventory detail'!F406*Summary!$K$5*(A3784-E3784)/Summary!$K$6</x:f>
        <x:v>331.006160164271</x:v>
      </x:c>
      <x:c r="M3784" s="7" t="n">
        <x:f>MAX(0,H3784-L3784)</x:f>
        <x:v>0</x:v>
      </x:c>
      <x:c r="N3784" s="7" t="n">
        <x:f>MAX(0,L3784-H3784)</x:f>
        <x:v>331.006160164271</x:v>
      </x:c>
      <x:c r="O3784" s="7" t="n">
        <x:f>MAX(0,F3784+I3784-N3784)</x:f>
        <x:v>1272.0739219712527</x:v>
      </x:c>
      <x:c r="P3784" s="7" t="n">
        <x:f>MAX(0,N3784-F3784-I3784)</x:f>
        <x:v>0</x:v>
      </x:c>
      <x:c r="Q3784" s="7" t="n">
        <x:f>MAX(0,G3784+J3784-P3784)</x:f>
        <x:v>0</x:v>
      </x:c>
      <x:c r="R3784" s="7" t="n">
        <x:f>M3784+MAX(0,K3784-MAX(0,P3784-G3784-J3784))</x:f>
        <x:v>0</x:v>
      </x:c>
      <x:c r="S3784" s="7" t="n">
        <x:f>SUM(O3784,Q3784,R3784)</x:f>
        <x:v>1272.0739219712527</x:v>
      </x:c>
      <x:c r="T3784" s="14" t="n">
        <x:f>'Inventory detail'!T406</x:f>
        <x:v>0.0365</x:v>
      </x:c>
      <x:c r="U3784" s="14" t="n">
        <x:f>'Inventory detail'!U406</x:f>
        <x:v>0.0356915</x:v>
      </x:c>
      <x:c r="V3784" s="9" t="n">
        <x:f>O3784*T3784</x:f>
        <x:v>46.43069815195072</x:v>
      </x:c>
      <x:c r="W3784" s="9" t="n">
        <x:f>Q3784*T3784</x:f>
        <x:v>0</x:v>
      </x:c>
      <x:c r="X3784" s="9" t="n">
        <x:f>R3784*T3784</x:f>
        <x:v>0</x:v>
      </x:c>
      <x:c r="Y3784" s="9" t="n">
        <x:f>S3784*T3784</x:f>
        <x:v>46.43069815195072</x:v>
      </x:c>
      <x:c r="Z3784" s="9" t="n">
        <x:f>IF(ISNUMBER(U3784),S3784*(U3784-T3784),"n.a.")</x:f>
        <x:v>-1.0284717659137537</x:v>
      </x:c>
      <x:c r="AA3784" s="9" t="n">
        <x:f>IF(ISNUMBER(U3784),Y3784,0)</x:f>
        <x:v>46.43069815195072</x:v>
      </x:c>
      <x:c r="AB3784" s="7" t="n">
        <x:f>MAX(0,L3784-SUM(F3784:K3784))</x:f>
        <x:v>0</x:v>
      </x:c>
    </x:row>
    <x:row r="3785" ht="22" customHeight="1">
      <x:c r="A3785" s="18" t="n">
        <x:f>Summary!F$41</x:f>
        <x:v>46419</x:v>
      </x:c>
      <x:c r="B3785" s="2" t="str">
        <x:f>'Inventory detail'!A407</x:f>
        <x:v>COIL</x:v>
      </x:c>
      <x:c r="C3785" s="2" t="str">
        <x:f>'Inventory detail'!B407</x:f>
        <x:v>60</x:v>
      </x:c>
      <x:c r="D3785" s="2" t="str">
        <x:f>'Inventory detail'!C407</x:f>
        <x:v>9BLK36-4</x:v>
      </x:c>
      <x:c r="E3785" s="10" t="n">
        <x:f>A2659</x:f>
        <x:v>46388</x:v>
      </x:c>
      <x:c r="F3785" s="7" t="n">
        <x:f>O2659</x:f>
        <x:v>803.0800821355238</x:v>
      </x:c>
      <x:c r="G3785" s="7" t="n">
        <x:f>Q2659</x:f>
        <x:v>0</x:v>
      </x:c>
      <x:c r="H3785" s="7" t="n">
        <x:f>R2659</x:f>
        <x:v>0</x:v>
      </x:c>
      <x:c r="I3785" s="7" t="n">
        <x:f>SUMIFS('PO detail'!$W$1444:$W$1446,'PO detail'!$V$1444:$V$1446,"&gt;="&amp;E3785,'PO detail'!$V$1444:$V$1446,"&lt;"&amp;A3785)</x:f>
        <x:v>0</x:v>
      </x:c>
      <x:c r="J3785" s="7" t="n">
        <x:f>SUMIFS('PO detail'!$X$1444:$X$1446,'PO detail'!$V$1444:$V$1446,"&gt;="&amp;E3785,'PO detail'!$V$1444:$V$1446,"&lt;"&amp;A3785)</x:f>
        <x:v>0</x:v>
      </x:c>
      <x:c r="K3785" s="7" t="n">
        <x:f>SUMIFS('PO detail'!$Y$1444:$Y$1446,'PO detail'!$V$1444:$V$1446,"&gt;="&amp;E3785,'PO detail'!$V$1444:$V$1446,"&lt;"&amp;A3785)</x:f>
        <x:v>0</x:v>
      </x:c>
      <x:c r="L3785" s="7" t="n">
        <x:f>'Inventory detail'!F407*Summary!$K$5*(A3785-E3785)/Summary!$K$6</x:f>
        <x:v>331.006160164271</x:v>
      </x:c>
      <x:c r="M3785" s="7" t="n">
        <x:f>MAX(0,H3785-L3785)</x:f>
        <x:v>0</x:v>
      </x:c>
      <x:c r="N3785" s="7" t="n">
        <x:f>MAX(0,L3785-H3785)</x:f>
        <x:v>331.006160164271</x:v>
      </x:c>
      <x:c r="O3785" s="7" t="n">
        <x:f>MAX(0,F3785+I3785-N3785)</x:f>
        <x:v>472.07392197125273</x:v>
      </x:c>
      <x:c r="P3785" s="7" t="n">
        <x:f>MAX(0,N3785-F3785-I3785)</x:f>
        <x:v>0</x:v>
      </x:c>
      <x:c r="Q3785" s="7" t="n">
        <x:f>MAX(0,G3785+J3785-P3785)</x:f>
        <x:v>0</x:v>
      </x:c>
      <x:c r="R3785" s="7" t="n">
        <x:f>M3785+MAX(0,K3785-MAX(0,P3785-G3785-J3785))</x:f>
        <x:v>0</x:v>
      </x:c>
      <x:c r="S3785" s="7" t="n">
        <x:f>SUM(O3785,Q3785,R3785)</x:f>
        <x:v>472.07392197125273</x:v>
      </x:c>
      <x:c r="T3785" s="14" t="n">
        <x:f>'Inventory detail'!T407</x:f>
        <x:v>0.1344</x:v>
      </x:c>
      <x:c r="U3785" s="14" t="n">
        <x:f>'Inventory detail'!U407</x:f>
        <x:v>0.131716</x:v>
      </x:c>
      <x:c r="V3785" s="9" t="n">
        <x:f>O3785*T3785</x:f>
        <x:v>63.446735112936366</x:v>
      </x:c>
      <x:c r="W3785" s="9" t="n">
        <x:f>Q3785*T3785</x:f>
        <x:v>0</x:v>
      </x:c>
      <x:c r="X3785" s="9" t="n">
        <x:f>R3785*T3785</x:f>
        <x:v>0</x:v>
      </x:c>
      <x:c r="Y3785" s="9" t="n">
        <x:f>S3785*T3785</x:f>
        <x:v>63.446735112936366</x:v>
      </x:c>
      <x:c r="Z3785" s="9" t="n">
        <x:f>IF(ISNUMBER(U3785),S3785*(U3785-T3785),"n.a.")</x:f>
        <x:v>-1.2670464065708384</x:v>
      </x:c>
      <x:c r="AA3785" s="9" t="n">
        <x:f>IF(ISNUMBER(U3785),Y3785,0)</x:f>
        <x:v>63.446735112936366</x:v>
      </x:c>
      <x:c r="AB3785" s="7" t="n">
        <x:f>MAX(0,L3785-SUM(F3785:K3785))</x:f>
        <x:v>0</x:v>
      </x:c>
    </x:row>
    <x:row r="3786" ht="22" customHeight="1">
      <x:c r="A3786" s="18" t="n">
        <x:f>Summary!F$41</x:f>
        <x:v>46419</x:v>
      </x:c>
      <x:c r="B3786" s="2" t="str">
        <x:f>'Inventory detail'!A408</x:f>
        <x:v>COIL</x:v>
      </x:c>
      <x:c r="C3786" s="2" t="str">
        <x:f>'Inventory detail'!B408</x:f>
        <x:v>10</x:v>
      </x:c>
      <x:c r="D3786" s="2" t="str">
        <x:f>'Inventory detail'!C408</x:f>
        <x:v>20CLR12-4</x:v>
      </x:c>
      <x:c r="E3786" s="10" t="n">
        <x:f>A2660</x:f>
        <x:v>46388</x:v>
      </x:c>
      <x:c r="F3786" s="7" t="n">
        <x:f>O2660</x:f>
        <x:v>526.0688295687885</x:v>
      </x:c>
      <x:c r="G3786" s="7" t="n">
        <x:f>Q2660</x:f>
        <x:v>0</x:v>
      </x:c>
      <x:c r="H3786" s="7" t="n">
        <x:f>R2660</x:f>
        <x:v>0</x:v>
      </x:c>
      <x:c r="I3786" s="7" t="n">
        <x:f>SUMIFS('PO detail'!$W$293:$W$294,'PO detail'!$V$293:$V$294,"&gt;="&amp;E3786,'PO detail'!$V$293:$V$294,"&lt;"&amp;A3786)</x:f>
        <x:v>0</x:v>
      </x:c>
      <x:c r="J3786" s="7" t="n">
        <x:f>SUMIFS('PO detail'!$X$293:$X$294,'PO detail'!$V$293:$V$294,"&gt;="&amp;E3786,'PO detail'!$V$293:$V$294,"&lt;"&amp;A3786)</x:f>
        <x:v>0</x:v>
      </x:c>
      <x:c r="K3786" s="7" t="n">
        <x:f>SUMIFS('PO detail'!$Y$293:$Y$294,'PO detail'!$V$293:$V$294,"&gt;="&amp;E3786,'PO detail'!$V$293:$V$294,"&lt;"&amp;A3786)</x:f>
        <x:v>0</x:v>
      </x:c>
      <x:c r="L3786" s="7" t="n">
        <x:f>'Inventory detail'!F408*Summary!$K$5*(A3786-E3786)/Summary!$K$6</x:f>
        <x:v>322.5222176591376</x:v>
      </x:c>
      <x:c r="M3786" s="7" t="n">
        <x:f>MAX(0,H3786-L3786)</x:f>
        <x:v>0</x:v>
      </x:c>
      <x:c r="N3786" s="7" t="n">
        <x:f>MAX(0,L3786-H3786)</x:f>
        <x:v>322.5222176591376</x:v>
      </x:c>
      <x:c r="O3786" s="7" t="n">
        <x:f>MAX(0,F3786+I3786-N3786)</x:f>
        <x:v>203.5466119096509</x:v>
      </x:c>
      <x:c r="P3786" s="7" t="n">
        <x:f>MAX(0,N3786-F3786-I3786)</x:f>
        <x:v>0</x:v>
      </x:c>
      <x:c r="Q3786" s="7" t="n">
        <x:f>MAX(0,G3786+J3786-P3786)</x:f>
        <x:v>0</x:v>
      </x:c>
      <x:c r="R3786" s="7" t="n">
        <x:f>M3786+MAX(0,K3786-MAX(0,P3786-G3786-J3786))</x:f>
        <x:v>0</x:v>
      </x:c>
      <x:c r="S3786" s="7" t="n">
        <x:f>SUM(O3786,Q3786,R3786)</x:f>
        <x:v>203.5466119096509</x:v>
      </x:c>
      <x:c r="T3786" s="14" t="n">
        <x:f>'Inventory detail'!T408</x:f>
        <x:v>0.1567</x:v>
      </x:c>
      <x:c r="U3786" s="14" t="n">
        <x:f>'Inventory detail'!U408</x:f>
        <x:v>0.1534845</x:v>
      </x:c>
      <x:c r="V3786" s="9" t="n">
        <x:f>O3786*T3786</x:f>
        <x:v>31.895754086242295</x:v>
      </x:c>
      <x:c r="W3786" s="9" t="n">
        <x:f>Q3786*T3786</x:f>
        <x:v>0</x:v>
      </x:c>
      <x:c r="X3786" s="9" t="n">
        <x:f>R3786*T3786</x:f>
        <x:v>0</x:v>
      </x:c>
      <x:c r="Y3786" s="9" t="n">
        <x:f>S3786*T3786</x:f>
        <x:v>31.895754086242295</x:v>
      </x:c>
      <x:c r="Z3786" s="9" t="n">
        <x:f>IF(ISNUMBER(U3786),S3786*(U3786-T3786),"n.a.")</x:f>
        <x:v>-0.6545041305954845</x:v>
      </x:c>
      <x:c r="AA3786" s="9" t="n">
        <x:f>IF(ISNUMBER(U3786),Y3786,0)</x:f>
        <x:v>31.895754086242295</x:v>
      </x:c>
      <x:c r="AB3786" s="7" t="n">
        <x:f>MAX(0,L3786-SUM(F3786:K3786))</x:f>
        <x:v>0</x:v>
      </x:c>
    </x:row>
    <x:row r="3787" ht="22" customHeight="1">
      <x:c r="A3787" s="18" t="n">
        <x:f>Summary!F$41</x:f>
        <x:v>46419</x:v>
      </x:c>
      <x:c r="B3787" s="2" t="str">
        <x:f>'Inventory detail'!A409</x:f>
        <x:v>COIL</x:v>
      </x:c>
      <x:c r="C3787" s="2" t="str">
        <x:f>'Inventory detail'!B409</x:f>
        <x:v>10</x:v>
      </x:c>
      <x:c r="D3787" s="2" t="str">
        <x:f>'Inventory detail'!C409</x:f>
        <x:v>25BLK36-4</x:v>
      </x:c>
      <x:c r="E3787" s="10" t="n">
        <x:f>A2661</x:f>
        <x:v>46388</x:v>
      </x:c>
      <x:c r="F3787" s="7" t="n">
        <x:f>O2661</x:f>
        <x:v>1126.0688295687885</x:v>
      </x:c>
      <x:c r="G3787" s="7" t="n">
        <x:f>Q2661</x:f>
        <x:v>0</x:v>
      </x:c>
      <x:c r="H3787" s="7" t="n">
        <x:f>R2661</x:f>
        <x:v>0</x:v>
      </x:c>
      <x:c r="I3787" s="7" t="n">
        <x:f>SUMIFS('PO detail'!$W$343:$W$347,'PO detail'!$V$343:$V$347,"&gt;="&amp;E3787,'PO detail'!$V$343:$V$347,"&lt;"&amp;A3787)</x:f>
        <x:v>0</x:v>
      </x:c>
      <x:c r="J3787" s="7" t="n">
        <x:f>SUMIFS('PO detail'!$X$343:$X$347,'PO detail'!$V$343:$V$347,"&gt;="&amp;E3787,'PO detail'!$V$343:$V$347,"&lt;"&amp;A3787)</x:f>
        <x:v>0</x:v>
      </x:c>
      <x:c r="K3787" s="7" t="n">
        <x:f>SUMIFS('PO detail'!$Y$343:$Y$347,'PO detail'!$V$343:$V$347,"&gt;="&amp;E3787,'PO detail'!$V$343:$V$347,"&lt;"&amp;A3787)</x:f>
        <x:v>0</x:v>
      </x:c>
      <x:c r="L3787" s="7" t="n">
        <x:f>'Inventory detail'!F409*Summary!$K$5*(A3787-E3787)/Summary!$K$6</x:f>
        <x:v>322.5222176591376</x:v>
      </x:c>
      <x:c r="M3787" s="7" t="n">
        <x:f>MAX(0,H3787-L3787)</x:f>
        <x:v>0</x:v>
      </x:c>
      <x:c r="N3787" s="7" t="n">
        <x:f>MAX(0,L3787-H3787)</x:f>
        <x:v>322.5222176591376</x:v>
      </x:c>
      <x:c r="O3787" s="7" t="n">
        <x:f>MAX(0,F3787+I3787-N3787)</x:f>
        <x:v>803.5466119096509</x:v>
      </x:c>
      <x:c r="P3787" s="7" t="n">
        <x:f>MAX(0,N3787-F3787-I3787)</x:f>
        <x:v>0</x:v>
      </x:c>
      <x:c r="Q3787" s="7" t="n">
        <x:f>MAX(0,G3787+J3787-P3787)</x:f>
        <x:v>0</x:v>
      </x:c>
      <x:c r="R3787" s="7" t="n">
        <x:f>M3787+MAX(0,K3787-MAX(0,P3787-G3787-J3787))</x:f>
        <x:v>0</x:v>
      </x:c>
      <x:c r="S3787" s="7" t="n">
        <x:f>SUM(O3787,Q3787,R3787)</x:f>
        <x:v>803.5466119096509</x:v>
      </x:c>
      <x:c r="T3787" s="14" t="n">
        <x:f>'Inventory detail'!T409</x:f>
        <x:v>0.4901</x:v>
      </x:c>
      <x:c r="U3787" s="14" t="n">
        <x:f>'Inventory detail'!U409</x:f>
        <x:v>0.4801225</x:v>
      </x:c>
      <x:c r="V3787" s="9" t="n">
        <x:f>O3787*T3787</x:f>
        <x:v>393.8181944969199</x:v>
      </x:c>
      <x:c r="W3787" s="9" t="n">
        <x:f>Q3787*T3787</x:f>
        <x:v>0</x:v>
      </x:c>
      <x:c r="X3787" s="9" t="n">
        <x:f>R3787*T3787</x:f>
        <x:v>0</x:v>
      </x:c>
      <x:c r="Y3787" s="9" t="n">
        <x:f>S3787*T3787</x:f>
        <x:v>393.8181944969199</x:v>
      </x:c>
      <x:c r="Z3787" s="9" t="n">
        <x:f>IF(ISNUMBER(U3787),S3787*(U3787-T3787),"n.a.")</x:f>
        <x:v>-8.01738632032852</x:v>
      </x:c>
      <x:c r="AA3787" s="9" t="n">
        <x:f>IF(ISNUMBER(U3787),Y3787,0)</x:f>
        <x:v>393.8181944969199</x:v>
      </x:c>
      <x:c r="AB3787" s="7" t="n">
        <x:f>MAX(0,L3787-SUM(F3787:K3787))</x:f>
        <x:v>0</x:v>
      </x:c>
    </x:row>
    <x:row r="3788" ht="22" customHeight="1">
      <x:c r="A3788" s="18" t="n">
        <x:f>Summary!F$41</x:f>
        <x:v>46419</x:v>
      </x:c>
      <x:c r="B3788" s="2" t="str">
        <x:f>'Inventory detail'!A410</x:f>
        <x:v>WIRE</x:v>
      </x:c>
      <x:c r="C3788" s="2" t="str">
        <x:f>'Inventory detail'!B410</x:f>
        <x:v>30</x:v>
      </x:c>
      <x:c r="D3788" s="2" t="str">
        <x:f>'Inventory detail'!C410</x:f>
        <x:v>DL058GOLD</x:v>
      </x:c>
      <x:c r="E3788" s="10" t="n">
        <x:f>A2662</x:f>
        <x:v>46388</x:v>
      </x:c>
      <x:c r="F3788" s="7" t="n">
        <x:f>O2662</x:f>
        <x:v>0</x:v>
      </x:c>
      <x:c r="G3788" s="7" t="n">
        <x:f>Q2662</x:f>
        <x:v>0</x:v>
      </x:c>
      <x:c r="H3788" s="7" t="n">
        <x:f>R2662</x:f>
        <x:v>0</x:v>
      </x:c>
      <x:c r="I3788" s="7" t="n">
        <x:f>0</x:f>
        <x:v>0</x:v>
      </x:c>
      <x:c r="J3788" s="7" t="n">
        <x:f>0</x:f>
        <x:v>0</x:v>
      </x:c>
      <x:c r="K3788" s="7" t="n">
        <x:f>0</x:f>
        <x:v>0</x:v>
      </x:c>
      <x:c r="L3788" s="7" t="n">
        <x:f>'Inventory detail'!F410*Summary!$K$5*(A3788-E3788)/Summary!$K$6</x:f>
        <x:v>322.5222176591376</x:v>
      </x:c>
      <x:c r="M3788" s="7" t="n">
        <x:f>MAX(0,H3788-L3788)</x:f>
        <x:v>0</x:v>
      </x:c>
      <x:c r="N3788" s="7" t="n">
        <x:f>MAX(0,L3788-H3788)</x:f>
        <x:v>322.5222176591376</x:v>
      </x:c>
      <x:c r="O3788" s="7" t="n">
        <x:f>MAX(0,F3788+I3788-N3788)</x:f>
        <x:v>0</x:v>
      </x:c>
      <x:c r="P3788" s="7" t="n">
        <x:f>MAX(0,N3788-F3788-I3788)</x:f>
        <x:v>322.5222176591376</x:v>
      </x:c>
      <x:c r="Q3788" s="7" t="n">
        <x:f>MAX(0,G3788+J3788-P3788)</x:f>
        <x:v>0</x:v>
      </x:c>
      <x:c r="R3788" s="7" t="n">
        <x:f>M3788+MAX(0,K3788-MAX(0,P3788-G3788-J3788))</x:f>
        <x:v>0</x:v>
      </x:c>
      <x:c r="S3788" s="7" t="n">
        <x:f>SUM(O3788,Q3788,R3788)</x:f>
        <x:v>0</x:v>
      </x:c>
      <x:c r="T3788" s="14" t="n">
        <x:f>'Inventory detail'!T410</x:f>
        <x:v>0.1082</x:v>
      </x:c>
      <x:c r="U3788" s="14" t="n">
        <x:f>'Inventory detail'!U410</x:f>
        <x:v>0.1082</x:v>
      </x:c>
      <x:c r="V3788" s="9" t="n">
        <x:f>O3788*T3788</x:f>
        <x:v>0</x:v>
      </x:c>
      <x:c r="W3788" s="9" t="n">
        <x:f>Q3788*T3788</x:f>
        <x:v>0</x:v>
      </x:c>
      <x:c r="X3788" s="9" t="n">
        <x:f>R3788*T3788</x:f>
        <x:v>0</x:v>
      </x:c>
      <x:c r="Y3788" s="9" t="n">
        <x:f>S3788*T3788</x:f>
        <x:v>0</x:v>
      </x:c>
      <x:c r="Z3788" s="9" t="n">
        <x:f>IF(ISNUMBER(U3788),S3788*(U3788-T3788),"n.a.")</x:f>
        <x:v>0</x:v>
      </x:c>
      <x:c r="AA3788" s="9" t="n">
        <x:f>IF(ISNUMBER(U3788),Y3788,0)</x:f>
        <x:v>0</x:v>
      </x:c>
      <x:c r="AB3788" s="7" t="n">
        <x:f>MAX(0,L3788-SUM(F3788:K3788))</x:f>
        <x:v>322.5222176591376</x:v>
      </x:c>
    </x:row>
    <x:row r="3789" ht="22" customHeight="1">
      <x:c r="A3789" s="18" t="n">
        <x:f>Summary!F$41</x:f>
        <x:v>46419</x:v>
      </x:c>
      <x:c r="B3789" s="2" t="str">
        <x:f>'Inventory detail'!A411</x:f>
        <x:v>COIL</x:v>
      </x:c>
      <x:c r="C3789" s="2" t="str">
        <x:f>'Inventory detail'!B411</x:f>
        <x:v>30</x:v>
      </x:c>
      <x:c r="D3789" s="2" t="str">
        <x:f>'Inventory detail'!C411</x:f>
        <x:v>20WHT12-4</x:v>
      </x:c>
      <x:c r="E3789" s="10" t="n">
        <x:f>A2663</x:f>
        <x:v>46388</x:v>
      </x:c>
      <x:c r="F3789" s="7" t="n">
        <x:f>O2663</x:f>
        <x:v>1849.0851745379875</x:v>
      </x:c>
      <x:c r="G3789" s="7" t="n">
        <x:f>Q2663</x:f>
        <x:v>0</x:v>
      </x:c>
      <x:c r="H3789" s="7" t="n">
        <x:f>R2663</x:f>
        <x:v>0</x:v>
      </x:c>
      <x:c r="I3789" s="7" t="n">
        <x:f>SUMIFS('PO detail'!$W$844:$W$846,'PO detail'!$V$844:$V$846,"&gt;="&amp;E3789,'PO detail'!$V$844:$V$846,"&lt;"&amp;A3789)</x:f>
        <x:v>0</x:v>
      </x:c>
      <x:c r="J3789" s="7" t="n">
        <x:f>SUMIFS('PO detail'!$X$844:$X$846,'PO detail'!$V$844:$V$846,"&gt;="&amp;E3789,'PO detail'!$V$844:$V$846,"&lt;"&amp;A3789)</x:f>
        <x:v>0</x:v>
      </x:c>
      <x:c r="K3789" s="7" t="n">
        <x:f>SUMIFS('PO detail'!$Y$844:$Y$846,'PO detail'!$V$844:$V$846,"&gt;="&amp;E3789,'PO detail'!$V$844:$V$846,"&lt;"&amp;A3789)</x:f>
        <x:v>0</x:v>
      </x:c>
      <x:c r="L3789" s="7" t="n">
        <x:f>'Inventory detail'!F411*Summary!$K$5*(A3789-E3789)/Summary!$K$6</x:f>
        <x:v>314.02809034907597</x:v>
      </x:c>
      <x:c r="M3789" s="7" t="n">
        <x:f>MAX(0,H3789-L3789)</x:f>
        <x:v>0</x:v>
      </x:c>
      <x:c r="N3789" s="7" t="n">
        <x:f>MAX(0,L3789-H3789)</x:f>
        <x:v>314.02809034907597</x:v>
      </x:c>
      <x:c r="O3789" s="7" t="n">
        <x:f>MAX(0,F3789+I3789-N3789)</x:f>
        <x:v>1535.0570841889116</x:v>
      </x:c>
      <x:c r="P3789" s="7" t="n">
        <x:f>MAX(0,N3789-F3789-I3789)</x:f>
        <x:v>0</x:v>
      </x:c>
      <x:c r="Q3789" s="7" t="n">
        <x:f>MAX(0,G3789+J3789-P3789)</x:f>
        <x:v>0</x:v>
      </x:c>
      <x:c r="R3789" s="7" t="n">
        <x:f>M3789+MAX(0,K3789-MAX(0,P3789-G3789-J3789))</x:f>
        <x:v>0</x:v>
      </x:c>
      <x:c r="S3789" s="7" t="n">
        <x:f>SUM(O3789,Q3789,R3789)</x:f>
        <x:v>1535.0570841889116</x:v>
      </x:c>
      <x:c r="T3789" s="14" t="n">
        <x:f>'Inventory detail'!T411</x:f>
        <x:v>0.1567</x:v>
      </x:c>
      <x:c r="U3789" s="14" t="n">
        <x:f>'Inventory detail'!U411</x:f>
        <x:v>0.1534845</x:v>
      </x:c>
      <x:c r="V3789" s="9" t="n">
        <x:f>O3789*T3789</x:f>
        <x:v>240.54344509240246</x:v>
      </x:c>
      <x:c r="W3789" s="9" t="n">
        <x:f>Q3789*T3789</x:f>
        <x:v>0</x:v>
      </x:c>
      <x:c r="X3789" s="9" t="n">
        <x:f>R3789*T3789</x:f>
        <x:v>0</x:v>
      </x:c>
      <x:c r="Y3789" s="9" t="n">
        <x:f>S3789*T3789</x:f>
        <x:v>240.54344509240246</x:v>
      </x:c>
      <x:c r="Z3789" s="9" t="n">
        <x:f>IF(ISNUMBER(U3789),S3789*(U3789-T3789),"n.a.")</x:f>
        <x:v>-4.935976054209461</x:v>
      </x:c>
      <x:c r="AA3789" s="9" t="n">
        <x:f>IF(ISNUMBER(U3789),Y3789,0)</x:f>
        <x:v>240.54344509240246</x:v>
      </x:c>
      <x:c r="AB3789" s="7" t="n">
        <x:f>MAX(0,L3789-SUM(F3789:K3789))</x:f>
        <x:v>0</x:v>
      </x:c>
    </x:row>
    <x:row r="3790" ht="22" customHeight="1">
      <x:c r="A3790" s="18" t="n">
        <x:f>Summary!F$41</x:f>
        <x:v>46419</x:v>
      </x:c>
      <x:c r="B3790" s="2" t="str">
        <x:f>'Inventory detail'!A412</x:f>
        <x:v>POUC</x:v>
      </x:c>
      <x:c r="C3790" s="2" t="str">
        <x:f>'Inventory detail'!B412</x:f>
        <x:v>60</x:v>
      </x:c>
      <x:c r="D3790" s="2" t="str">
        <x:f>'Inventory detail'!C412</x:f>
        <x:v>LUGWO10</x:v>
      </x:c>
      <x:c r="E3790" s="10" t="n">
        <x:f>A2664</x:f>
        <x:v>46388</x:v>
      </x:c>
      <x:c r="F3790" s="7" t="n">
        <x:f>O2664</x:f>
        <x:v>10000</x:v>
      </x:c>
      <x:c r="G3790" s="7" t="n">
        <x:f>Q2664</x:f>
        <x:v>0</x:v>
      </x:c>
      <x:c r="H3790" s="7" t="n">
        <x:f>R2664</x:f>
        <x:v>1249.085174537988</x:v>
      </x:c>
      <x:c r="I3790" s="7" t="n">
        <x:f>SUMIFS('PO detail'!$W$1805:$W$1805,'PO detail'!$V$1805:$V$1805,"&gt;="&amp;E3790,'PO detail'!$V$1805:$V$1805,"&lt;"&amp;A3790)</x:f>
        <x:v>0</x:v>
      </x:c>
      <x:c r="J3790" s="7" t="n">
        <x:f>SUMIFS('PO detail'!$X$1805:$X$1805,'PO detail'!$V$1805:$V$1805,"&gt;="&amp;E3790,'PO detail'!$V$1805:$V$1805,"&lt;"&amp;A3790)</x:f>
        <x:v>0</x:v>
      </x:c>
      <x:c r="K3790" s="7" t="n">
        <x:f>SUMIFS('PO detail'!$Y$1805:$Y$1805,'PO detail'!$V$1805:$V$1805,"&gt;="&amp;E3790,'PO detail'!$V$1805:$V$1805,"&lt;"&amp;A3790)</x:f>
        <x:v>0</x:v>
      </x:c>
      <x:c r="L3790" s="7" t="n">
        <x:f>'Inventory detail'!F412*Summary!$K$5*(A3790-E3790)/Summary!$K$6</x:f>
        <x:v>314.02809034907597</x:v>
      </x:c>
      <x:c r="M3790" s="7" t="n">
        <x:f>MAX(0,H3790-L3790)</x:f>
        <x:v>935.0570841889121</x:v>
      </x:c>
      <x:c r="N3790" s="7" t="n">
        <x:f>MAX(0,L3790-H3790)</x:f>
        <x:v>0</x:v>
      </x:c>
      <x:c r="O3790" s="7" t="n">
        <x:f>MAX(0,F3790+I3790-N3790)</x:f>
        <x:v>10000</x:v>
      </x:c>
      <x:c r="P3790" s="7" t="n">
        <x:f>MAX(0,N3790-F3790-I3790)</x:f>
        <x:v>0</x:v>
      </x:c>
      <x:c r="Q3790" s="7" t="n">
        <x:f>MAX(0,G3790+J3790-P3790)</x:f>
        <x:v>0</x:v>
      </x:c>
      <x:c r="R3790" s="7" t="n">
        <x:f>M3790+MAX(0,K3790-MAX(0,P3790-G3790-J3790))</x:f>
        <x:v>935.0570841889121</x:v>
      </x:c>
      <x:c r="S3790" s="7" t="n">
        <x:f>SUM(O3790,Q3790,R3790)</x:f>
        <x:v>10935.057084188913</x:v>
      </x:c>
      <x:c r="T3790" s="14" t="n">
        <x:f>'Inventory detail'!T412</x:f>
        <x:v>0.016399999999999998</x:v>
      </x:c>
      <x:c r="U3790" s="14" t="n">
        <x:f>'Inventory detail'!U412</x:f>
        <x:v>0.017985</x:v>
      </x:c>
      <x:c r="V3790" s="9" t="n">
        <x:f>O3790*T3790</x:f>
        <x:v>163.99999999999997</x:v>
      </x:c>
      <x:c r="W3790" s="9" t="n">
        <x:f>Q3790*T3790</x:f>
        <x:v>0</x:v>
      </x:c>
      <x:c r="X3790" s="9" t="n">
        <x:f>R3790*T3790</x:f>
        <x:v>15.334936180698156</x:v>
      </x:c>
      <x:c r="Y3790" s="9" t="n">
        <x:f>S3790*T3790</x:f>
        <x:v>179.33493618069815</x:v>
      </x:c>
      <x:c r="Z3790" s="9" t="n">
        <x:f>IF(ISNUMBER(U3790),S3790*(U3790-T3790),"n.a.")</x:f>
        <x:v>17.33206547843946</x:v>
      </x:c>
      <x:c r="AA3790" s="9" t="n">
        <x:f>IF(ISNUMBER(U3790),Y3790,0)</x:f>
        <x:v>179.33493618069815</x:v>
      </x:c>
      <x:c r="AB3790" s="7" t="n">
        <x:f>MAX(0,L3790-SUM(F3790:K3790))</x:f>
        <x:v>0</x:v>
      </x:c>
    </x:row>
    <x:row r="3791" ht="22" customHeight="1">
      <x:c r="A3791" s="18" t="n">
        <x:f>Summary!F$41</x:f>
        <x:v>46419</x:v>
      </x:c>
      <x:c r="B3791" s="2" t="str">
        <x:f>'Inventory detail'!A413</x:f>
        <x:v>COIL</x:v>
      </x:c>
      <x:c r="C3791" s="2" t="str">
        <x:f>'Inventory detail'!B413</x:f>
        <x:v>10</x:v>
      </x:c>
      <x:c r="D3791" s="2" t="str">
        <x:f>'Inventory detail'!C413</x:f>
        <x:v>6RED12-4</x:v>
      </x:c>
      <x:c r="E3791" s="10" t="n">
        <x:f>A2665</x:f>
        <x:v>46388</x:v>
      </x:c>
      <x:c r="F3791" s="7" t="n">
        <x:f>O2665</x:f>
        <x:v>0</x:v>
      </x:c>
      <x:c r="G3791" s="7" t="n">
        <x:f>Q2665</x:f>
        <x:v>0</x:v>
      </x:c>
      <x:c r="H3791" s="7" t="n">
        <x:f>R2665</x:f>
        <x:v>672.0739219712527</x:v>
      </x:c>
      <x:c r="I3791" s="7" t="n">
        <x:f>0</x:f>
        <x:v>0</x:v>
      </x:c>
      <x:c r="J3791" s="7" t="n">
        <x:f>0</x:f>
        <x:v>0</x:v>
      </x:c>
      <x:c r="K3791" s="7" t="n">
        <x:f>0</x:f>
        <x:v>0</x:v>
      </x:c>
      <x:c r="L3791" s="7" t="n">
        <x:f>'Inventory detail'!F413*Summary!$K$5*(A3791-E3791)/Summary!$K$6</x:f>
        <x:v>305.5441478439425</x:v>
      </x:c>
      <x:c r="M3791" s="7" t="n">
        <x:f>MAX(0,H3791-L3791)</x:f>
        <x:v>366.52977412731025</x:v>
      </x:c>
      <x:c r="N3791" s="7" t="n">
        <x:f>MAX(0,L3791-H3791)</x:f>
        <x:v>0</x:v>
      </x:c>
      <x:c r="O3791" s="7" t="n">
        <x:f>MAX(0,F3791+I3791-N3791)</x:f>
        <x:v>0</x:v>
      </x:c>
      <x:c r="P3791" s="7" t="n">
        <x:f>MAX(0,N3791-F3791-I3791)</x:f>
        <x:v>0</x:v>
      </x:c>
      <x:c r="Q3791" s="7" t="n">
        <x:f>MAX(0,G3791+J3791-P3791)</x:f>
        <x:v>0</x:v>
      </x:c>
      <x:c r="R3791" s="7" t="n">
        <x:f>M3791+MAX(0,K3791-MAX(0,P3791-G3791-J3791))</x:f>
        <x:v>366.52977412731025</x:v>
      </x:c>
      <x:c r="S3791" s="7" t="n">
        <x:f>SUM(O3791,Q3791,R3791)</x:f>
        <x:v>366.52977412731025</x:v>
      </x:c>
      <x:c r="T3791" s="14" t="n">
        <x:f>'Inventory detail'!T413</x:f>
        <x:v>0.0365</x:v>
      </x:c>
      <x:c r="U3791" s="14" t="n">
        <x:f>'Inventory detail'!U413</x:f>
        <x:v>0.0356915</x:v>
      </x:c>
      <x:c r="V3791" s="9" t="n">
        <x:f>O3791*T3791</x:f>
        <x:v>0</x:v>
      </x:c>
      <x:c r="W3791" s="9" t="n">
        <x:f>Q3791*T3791</x:f>
        <x:v>0</x:v>
      </x:c>
      <x:c r="X3791" s="9" t="n">
        <x:f>R3791*T3791</x:f>
        <x:v>13.378336755646822</x:v>
      </x:c>
      <x:c r="Y3791" s="9" t="n">
        <x:f>S3791*T3791</x:f>
        <x:v>13.378336755646822</x:v>
      </x:c>
      <x:c r="Z3791" s="9" t="n">
        <x:f>IF(ISNUMBER(U3791),S3791*(U3791-T3791),"n.a.")</x:f>
        <x:v>-0.2963393223819291</x:v>
      </x:c>
      <x:c r="AA3791" s="9" t="n">
        <x:f>IF(ISNUMBER(U3791),Y3791,0)</x:f>
        <x:v>13.378336755646822</x:v>
      </x:c>
      <x:c r="AB3791" s="7" t="n">
        <x:f>MAX(0,L3791-SUM(F3791:K3791))</x:f>
        <x:v>0</x:v>
      </x:c>
    </x:row>
    <x:row r="3792" ht="22" customHeight="1">
      <x:c r="A3792" s="18" t="n">
        <x:f>Summary!F$41</x:f>
        <x:v>46419</x:v>
      </x:c>
      <x:c r="B3792" s="2" t="str">
        <x:f>'Inventory detail'!A414</x:f>
        <x:v>POUC</x:v>
      </x:c>
      <x:c r="C3792" s="2" t="str">
        <x:f>'Inventory detail'!B414</x:f>
        <x:v>10</x:v>
      </x:c>
      <x:c r="D3792" s="2" t="str">
        <x:f>'Inventory detail'!C414</x:f>
        <x:v>CRC10</x:v>
      </x:c>
      <x:c r="E3792" s="10" t="n">
        <x:f>A2666</x:f>
        <x:v>46388</x:v>
      </x:c>
      <x:c r="F3792" s="7" t="n">
        <x:f>O2666</x:f>
        <x:v>0</x:v>
      </x:c>
      <x:c r="G3792" s="7" t="n">
        <x:f>Q2666</x:f>
        <x:v>10000</x:v>
      </x:c>
      <x:c r="H3792" s="7" t="n">
        <x:f>R2666</x:f>
        <x:v>2072.0739219712523</x:v>
      </x:c>
      <x:c r="I3792" s="7" t="n">
        <x:f>SUMIFS('PO detail'!$W$1459:$W$1459,'PO detail'!$V$1459:$V$1459,"&gt;="&amp;E3792,'PO detail'!$V$1459:$V$1459,"&lt;"&amp;A3792)</x:f>
        <x:v>0</x:v>
      </x:c>
      <x:c r="J3792" s="7" t="n">
        <x:f>SUMIFS('PO detail'!$X$1459:$X$1459,'PO detail'!$V$1459:$V$1459,"&gt;="&amp;E3792,'PO detail'!$V$1459:$V$1459,"&lt;"&amp;A3792)</x:f>
        <x:v>0</x:v>
      </x:c>
      <x:c r="K3792" s="7" t="n">
        <x:f>SUMIFS('PO detail'!$Y$1459:$Y$1459,'PO detail'!$V$1459:$V$1459,"&gt;="&amp;E3792,'PO detail'!$V$1459:$V$1459,"&lt;"&amp;A3792)</x:f>
        <x:v>0</x:v>
      </x:c>
      <x:c r="L3792" s="7" t="n">
        <x:f>'Inventory detail'!F414*Summary!$K$5*(A3792-E3792)/Summary!$K$6</x:f>
        <x:v>305.5441478439425</x:v>
      </x:c>
      <x:c r="M3792" s="7" t="n">
        <x:f>MAX(0,H3792-L3792)</x:f>
        <x:v>1766.5297741273098</x:v>
      </x:c>
      <x:c r="N3792" s="7" t="n">
        <x:f>MAX(0,L3792-H3792)</x:f>
        <x:v>0</x:v>
      </x:c>
      <x:c r="O3792" s="7" t="n">
        <x:f>MAX(0,F3792+I3792-N3792)</x:f>
        <x:v>0</x:v>
      </x:c>
      <x:c r="P3792" s="7" t="n">
        <x:f>MAX(0,N3792-F3792-I3792)</x:f>
        <x:v>0</x:v>
      </x:c>
      <x:c r="Q3792" s="7" t="n">
        <x:f>MAX(0,G3792+J3792-P3792)</x:f>
        <x:v>10000</x:v>
      </x:c>
      <x:c r="R3792" s="7" t="n">
        <x:f>M3792+MAX(0,K3792-MAX(0,P3792-G3792-J3792))</x:f>
        <x:v>1766.5297741273098</x:v>
      </x:c>
      <x:c r="S3792" s="7" t="n">
        <x:f>SUM(O3792,Q3792,R3792)</x:f>
        <x:v>11766.52977412731</x:v>
      </x:c>
      <x:c r="T3792" s="14" t="n">
        <x:f>'Inventory detail'!T414</x:f>
        <x:v>0.0115</x:v>
      </x:c>
      <x:c r="U3792" s="14" t="n">
        <x:f>'Inventory detail'!U414</x:f>
        <x:v>0.012374999999999999</x:v>
      </x:c>
      <x:c r="V3792" s="9" t="n">
        <x:f>O3792*T3792</x:f>
        <x:v>0</x:v>
      </x:c>
      <x:c r="W3792" s="9" t="n">
        <x:f>Q3792*T3792</x:f>
        <x:v>115</x:v>
      </x:c>
      <x:c r="X3792" s="9" t="n">
        <x:f>R3792*T3792</x:f>
        <x:v>20.315092402464064</x:v>
      </x:c>
      <x:c r="Y3792" s="9" t="n">
        <x:f>S3792*T3792</x:f>
        <x:v>135.31509240246407</x:v>
      </x:c>
      <x:c r="Z3792" s="9" t="n">
        <x:f>IF(ISNUMBER(U3792),S3792*(U3792-T3792),"n.a.")</x:f>
        <x:v>10.295713552361384</x:v>
      </x:c>
      <x:c r="AA3792" s="9" t="n">
        <x:f>IF(ISNUMBER(U3792),Y3792,0)</x:f>
        <x:v>135.31509240246407</x:v>
      </x:c>
      <x:c r="AB3792" s="7" t="n">
        <x:f>MAX(0,L3792-SUM(F3792:K3792))</x:f>
        <x:v>0</x:v>
      </x:c>
    </x:row>
    <x:row r="3793" ht="22" customHeight="1">
      <x:c r="A3793" s="18" t="n">
        <x:f>Summary!F$41</x:f>
        <x:v>46419</x:v>
      </x:c>
      <x:c r="B3793" s="2" t="str">
        <x:f>'Inventory detail'!A415</x:f>
        <x:v>POUC</x:v>
      </x:c>
      <x:c r="C3793" s="2" t="str">
        <x:f>'Inventory detail'!B415</x:f>
        <x:v>30</x:v>
      </x:c>
      <x:c r="D3793" s="2" t="str">
        <x:f>'Inventory detail'!C415</x:f>
        <x:v>MLET5</x:v>
      </x:c>
      <x:c r="E3793" s="10" t="n">
        <x:f>A2667</x:f>
        <x:v>46388</x:v>
      </x:c>
      <x:c r="F3793" s="7" t="n">
        <x:f>O2667</x:f>
        <x:v>0</x:v>
      </x:c>
      <x:c r="G3793" s="7" t="n">
        <x:f>Q2667</x:f>
        <x:v>4572.073921971253</x:v>
      </x:c>
      <x:c r="H3793" s="7" t="n">
        <x:f>R2667</x:f>
        <x:v>0</x:v>
      </x:c>
      <x:c r="I3793" s="7" t="n">
        <x:f>SUMIFS('PO detail'!$W$1684:$W$1686,'PO detail'!$V$1684:$V$1686,"&gt;="&amp;E3793,'PO detail'!$V$1684:$V$1686,"&lt;"&amp;A3793)</x:f>
        <x:v>0</x:v>
      </x:c>
      <x:c r="J3793" s="7" t="n">
        <x:f>SUMIFS('PO detail'!$X$1684:$X$1686,'PO detail'!$V$1684:$V$1686,"&gt;="&amp;E3793,'PO detail'!$V$1684:$V$1686,"&lt;"&amp;A3793)</x:f>
        <x:v>0</x:v>
      </x:c>
      <x:c r="K3793" s="7" t="n">
        <x:f>SUMIFS('PO detail'!$Y$1684:$Y$1686,'PO detail'!$V$1684:$V$1686,"&gt;="&amp;E3793,'PO detail'!$V$1684:$V$1686,"&lt;"&amp;A3793)</x:f>
        <x:v>0</x:v>
      </x:c>
      <x:c r="L3793" s="7" t="n">
        <x:f>'Inventory detail'!F415*Summary!$K$5*(A3793-E3793)/Summary!$K$6</x:f>
        <x:v>305.5441478439425</x:v>
      </x:c>
      <x:c r="M3793" s="7" t="n">
        <x:f>MAX(0,H3793-L3793)</x:f>
        <x:v>0</x:v>
      </x:c>
      <x:c r="N3793" s="7" t="n">
        <x:f>MAX(0,L3793-H3793)</x:f>
        <x:v>305.5441478439425</x:v>
      </x:c>
      <x:c r="O3793" s="7" t="n">
        <x:f>MAX(0,F3793+I3793-N3793)</x:f>
        <x:v>0</x:v>
      </x:c>
      <x:c r="P3793" s="7" t="n">
        <x:f>MAX(0,N3793-F3793-I3793)</x:f>
        <x:v>305.5441478439425</x:v>
      </x:c>
      <x:c r="Q3793" s="7" t="n">
        <x:f>MAX(0,G3793+J3793-P3793)</x:f>
        <x:v>4266.529774127311</x:v>
      </x:c>
      <x:c r="R3793" s="7" t="n">
        <x:f>M3793+MAX(0,K3793-MAX(0,P3793-G3793-J3793))</x:f>
        <x:v>0</x:v>
      </x:c>
      <x:c r="S3793" s="7" t="n">
        <x:f>SUM(O3793,Q3793,R3793)</x:f>
        <x:v>4266.529774127311</x:v>
      </x:c>
      <x:c r="T3793" s="14" t="n">
        <x:f>'Inventory detail'!T415</x:f>
        <x:v>0.1613</x:v>
      </x:c>
      <x:c r="U3793" s="14" t="n">
        <x:f>'Inventory detail'!U415</x:f>
        <x:v>0.175725</x:v>
      </x:c>
      <x:c r="V3793" s="9" t="n">
        <x:f>O3793*T3793</x:f>
        <x:v>0</x:v>
      </x:c>
      <x:c r="W3793" s="9" t="n">
        <x:f>Q3793*T3793</x:f>
        <x:v>688.1912525667352</x:v>
      </x:c>
      <x:c r="X3793" s="9" t="n">
        <x:f>R3793*T3793</x:f>
        <x:v>0</x:v>
      </x:c>
      <x:c r="Y3793" s="9" t="n">
        <x:f>S3793*T3793</x:f>
        <x:v>688.1912525667352</x:v>
      </x:c>
      <x:c r="Z3793" s="9" t="n">
        <x:f>IF(ISNUMBER(U3793),S3793*(U3793-T3793),"n.a.")</x:f>
        <x:v>61.54469199178643</x:v>
      </x:c>
      <x:c r="AA3793" s="9" t="n">
        <x:f>IF(ISNUMBER(U3793),Y3793,0)</x:f>
        <x:v>688.1912525667352</x:v>
      </x:c>
      <x:c r="AB3793" s="7" t="n">
        <x:f>MAX(0,L3793-SUM(F3793:K3793))</x:f>
        <x:v>0</x:v>
      </x:c>
    </x:row>
    <x:row r="3794" ht="22" customHeight="1">
      <x:c r="A3794" s="18" t="n">
        <x:f>Summary!F$41</x:f>
        <x:v>46419</x:v>
      </x:c>
      <x:c r="B3794" s="2" t="str">
        <x:f>'Inventory detail'!A416</x:f>
        <x:v>COIL</x:v>
      </x:c>
      <x:c r="C3794" s="2" t="str">
        <x:f>'Inventory detail'!B416</x:f>
        <x:v>30</x:v>
      </x:c>
      <x:c r="D3794" s="2" t="str">
        <x:f>'Inventory detail'!C416</x:f>
        <x:v>45BLK12-4</x:v>
      </x:c>
      <x:c r="E3794" s="10" t="n">
        <x:f>A2668</x:f>
        <x:v>46388</x:v>
      </x:c>
      <x:c r="F3794" s="7" t="n">
        <x:f>O2668</x:f>
        <x:v>1083.5820944558523</x:v>
      </x:c>
      <x:c r="G3794" s="7" t="n">
        <x:f>Q2668</x:f>
        <x:v>0</x:v>
      </x:c>
      <x:c r="H3794" s="7" t="n">
        <x:f>R2668</x:f>
        <x:v>0</x:v>
      </x:c>
      <x:c r="I3794" s="7" t="n">
        <x:f>SUMIFS('PO detail'!$W$914:$W$918,'PO detail'!$V$914:$V$918,"&gt;="&amp;E3794,'PO detail'!$V$914:$V$918,"&lt;"&amp;A3794)</x:f>
        <x:v>0</x:v>
      </x:c>
      <x:c r="J3794" s="7" t="n">
        <x:f>SUMIFS('PO detail'!$X$914:$X$918,'PO detail'!$V$914:$V$918,"&gt;="&amp;E3794,'PO detail'!$V$914:$V$918,"&lt;"&amp;A3794)</x:f>
        <x:v>0</x:v>
      </x:c>
      <x:c r="K3794" s="7" t="n">
        <x:f>SUMIFS('PO detail'!$Y$914:$Y$918,'PO detail'!$V$914:$V$918,"&gt;="&amp;E3794,'PO detail'!$V$914:$V$918,"&lt;"&amp;A3794)</x:f>
        <x:v>0</x:v>
      </x:c>
      <x:c r="L3794" s="7" t="n">
        <x:f>'Inventory detail'!F416*Summary!$K$5*(A3794-E3794)/Summary!$K$6</x:f>
        <x:v>301.2970841889117</x:v>
      </x:c>
      <x:c r="M3794" s="7" t="n">
        <x:f>MAX(0,H3794-L3794)</x:f>
        <x:v>0</x:v>
      </x:c>
      <x:c r="N3794" s="7" t="n">
        <x:f>MAX(0,L3794-H3794)</x:f>
        <x:v>301.2970841889117</x:v>
      </x:c>
      <x:c r="O3794" s="7" t="n">
        <x:f>MAX(0,F3794+I3794-N3794)</x:f>
        <x:v>782.2850102669406</x:v>
      </x:c>
      <x:c r="P3794" s="7" t="n">
        <x:f>MAX(0,N3794-F3794-I3794)</x:f>
        <x:v>0</x:v>
      </x:c>
      <x:c r="Q3794" s="7" t="n">
        <x:f>MAX(0,G3794+J3794-P3794)</x:f>
        <x:v>0</x:v>
      </x:c>
      <x:c r="R3794" s="7" t="n">
        <x:f>M3794+MAX(0,K3794-MAX(0,P3794-G3794-J3794))</x:f>
        <x:v>0</x:v>
      </x:c>
      <x:c r="S3794" s="7" t="n">
        <x:f>SUM(O3794,Q3794,R3794)</x:f>
        <x:v>782.2850102669406</x:v>
      </x:c>
      <x:c r="T3794" s="14" t="n">
        <x:f>'Inventory detail'!T416</x:f>
        <x:v>0.33740000000000003</x:v>
      </x:c>
      <x:c r="U3794" s="14" t="n">
        <x:f>'Inventory detail'!U416</x:f>
        <x:v>0.33061599999999997</x:v>
      </x:c>
      <x:c r="V3794" s="9" t="n">
        <x:f>O3794*T3794</x:f>
        <x:v>263.9429624640658</x:v>
      </x:c>
      <x:c r="W3794" s="9" t="n">
        <x:f>Q3794*T3794</x:f>
        <x:v>0</x:v>
      </x:c>
      <x:c r="X3794" s="9" t="n">
        <x:f>R3794*T3794</x:f>
        <x:v>0</x:v>
      </x:c>
      <x:c r="Y3794" s="9" t="n">
        <x:f>S3794*T3794</x:f>
        <x:v>263.9429624640658</x:v>
      </x:c>
      <x:c r="Z3794" s="9" t="n">
        <x:f>IF(ISNUMBER(U3794),S3794*(U3794-T3794),"n.a.")</x:f>
        <x:v>-5.307021509650978</x:v>
      </x:c>
      <x:c r="AA3794" s="9" t="n">
        <x:f>IF(ISNUMBER(U3794),Y3794,0)</x:f>
        <x:v>263.9429624640658</x:v>
      </x:c>
      <x:c r="AB3794" s="7" t="n">
        <x:f>MAX(0,L3794-SUM(F3794:K3794))</x:f>
        <x:v>0</x:v>
      </x:c>
    </x:row>
    <x:row r="3795" ht="22" customHeight="1">
      <x:c r="A3795" s="18" t="n">
        <x:f>Summary!F$41</x:f>
        <x:v>46419</x:v>
      </x:c>
      <x:c r="B3795" s="2" t="str">
        <x:f>'Inventory detail'!A417</x:f>
        <x:v>COIL</x:v>
      </x:c>
      <x:c r="C3795" s="2" t="str">
        <x:f>'Inventory detail'!B417</x:f>
        <x:v>30</x:v>
      </x:c>
      <x:c r="D3795" s="2" t="str">
        <x:f>'Inventory detail'!C417</x:f>
        <x:v>13WHT12-4</x:v>
      </x:c>
      <x:c r="E3795" s="10" t="n">
        <x:f>A2669</x:f>
        <x:v>46388</x:v>
      </x:c>
      <x:c r="F3795" s="7" t="n">
        <x:f>O2669</x:f>
        <x:v>4195.062669404517</x:v>
      </x:c>
      <x:c r="G3795" s="7" t="n">
        <x:f>Q2669</x:f>
        <x:v>0</x:v>
      </x:c>
      <x:c r="H3795" s="7" t="n">
        <x:f>R2669</x:f>
        <x:v>0</x:v>
      </x:c>
      <x:c r="I3795" s="7" t="n">
        <x:f>SUMIFS('PO detail'!$W$758:$W$759,'PO detail'!$V$758:$V$759,"&gt;="&amp;E3795,'PO detail'!$V$758:$V$759,"&lt;"&amp;A3795)</x:f>
        <x:v>0</x:v>
      </x:c>
      <x:c r="J3795" s="7" t="n">
        <x:f>SUMIFS('PO detail'!$X$758:$X$759,'PO detail'!$V$758:$V$759,"&gt;="&amp;E3795,'PO detail'!$V$758:$V$759,"&lt;"&amp;A3795)</x:f>
        <x:v>0</x:v>
      </x:c>
      <x:c r="K3795" s="7" t="n">
        <x:f>SUMIFS('PO detail'!$Y$758:$Y$759,'PO detail'!$V$758:$V$759,"&gt;="&amp;E3795,'PO detail'!$V$758:$V$759,"&lt;"&amp;A3795)</x:f>
        <x:v>0</x:v>
      </x:c>
      <x:c r="L3795" s="7" t="n">
        <x:f>'Inventory detail'!F417*Summary!$K$5*(A3795-E3795)/Summary!$K$6</x:f>
        <x:v>297.06020533880906</x:v>
      </x:c>
      <x:c r="M3795" s="7" t="n">
        <x:f>MAX(0,H3795-L3795)</x:f>
        <x:v>0</x:v>
      </x:c>
      <x:c r="N3795" s="7" t="n">
        <x:f>MAX(0,L3795-H3795)</x:f>
        <x:v>297.06020533880906</x:v>
      </x:c>
      <x:c r="O3795" s="7" t="n">
        <x:f>MAX(0,F3795+I3795-N3795)</x:f>
        <x:v>3898.0024640657075</x:v>
      </x:c>
      <x:c r="P3795" s="7" t="n">
        <x:f>MAX(0,N3795-F3795-I3795)</x:f>
        <x:v>0</x:v>
      </x:c>
      <x:c r="Q3795" s="7" t="n">
        <x:f>MAX(0,G3795+J3795-P3795)</x:f>
        <x:v>0</x:v>
      </x:c>
      <x:c r="R3795" s="7" t="n">
        <x:f>M3795+MAX(0,K3795-MAX(0,P3795-G3795-J3795))</x:f>
        <x:v>0</x:v>
      </x:c>
      <x:c r="S3795" s="7" t="n">
        <x:f>SUM(O3795,Q3795,R3795)</x:f>
        <x:v>3898.0024640657075</x:v>
      </x:c>
      <x:c r="T3795" s="14" t="n">
        <x:f>'Inventory detail'!T417</x:f>
        <x:v>0.0848</x:v>
      </x:c>
      <x:c r="U3795" s="14" t="n">
        <x:f>'Inventory detail'!U417</x:f>
        <x:v>0.083096</x:v>
      </x:c>
      <x:c r="V3795" s="9" t="n">
        <x:f>O3795*T3795</x:f>
        <x:v>330.550608952772</x:v>
      </x:c>
      <x:c r="W3795" s="9" t="n">
        <x:f>Q3795*T3795</x:f>
        <x:v>0</x:v>
      </x:c>
      <x:c r="X3795" s="9" t="n">
        <x:f>R3795*T3795</x:f>
        <x:v>0</x:v>
      </x:c>
      <x:c r="Y3795" s="9" t="n">
        <x:f>S3795*T3795</x:f>
        <x:v>330.550608952772</x:v>
      </x:c>
      <x:c r="Z3795" s="9" t="n">
        <x:f>IF(ISNUMBER(U3795),S3795*(U3795-T3795),"n.a.")</x:f>
        <x:v>-6.642196198767954</x:v>
      </x:c>
      <x:c r="AA3795" s="9" t="n">
        <x:f>IF(ISNUMBER(U3795),Y3795,0)</x:f>
        <x:v>330.550608952772</x:v>
      </x:c>
      <x:c r="AB3795" s="7" t="n">
        <x:f>MAX(0,L3795-SUM(F3795:K3795))</x:f>
        <x:v>0</x:v>
      </x:c>
    </x:row>
    <x:row r="3796" ht="22" customHeight="1">
      <x:c r="A3796" s="18" t="n">
        <x:f>Summary!F$41</x:f>
        <x:v>46419</x:v>
      </x:c>
      <x:c r="B3796" s="2" t="str">
        <x:f>'Inventory detail'!A418</x:f>
        <x:v>COIL</x:v>
      </x:c>
      <x:c r="C3796" s="2" t="str">
        <x:f>'Inventory detail'!B418</x:f>
        <x:v>30</x:v>
      </x:c>
      <x:c r="D3796" s="2" t="str">
        <x:f>'Inventory detail'!C418</x:f>
        <x:v>16BLK36-4</x:v>
      </x:c>
      <x:c r="E3796" s="10" t="n">
        <x:f>A2670</x:f>
        <x:v>46388</x:v>
      </x:c>
      <x:c r="F3796" s="7" t="n">
        <x:f>O2670</x:f>
        <x:v>1495.0626694045172</x:v>
      </x:c>
      <x:c r="G3796" s="7" t="n">
        <x:f>Q2670</x:f>
        <x:v>0</x:v>
      </x:c>
      <x:c r="H3796" s="7" t="n">
        <x:f>R2670</x:f>
        <x:v>0</x:v>
      </x:c>
      <x:c r="I3796" s="7" t="n">
        <x:f>SUMIFS('PO detail'!$W$796:$W$800,'PO detail'!$V$796:$V$800,"&gt;="&amp;E3796,'PO detail'!$V$796:$V$800,"&lt;"&amp;A3796)</x:f>
        <x:v>0</x:v>
      </x:c>
      <x:c r="J3796" s="7" t="n">
        <x:f>SUMIFS('PO detail'!$X$796:$X$800,'PO detail'!$V$796:$V$800,"&gt;="&amp;E3796,'PO detail'!$V$796:$V$800,"&lt;"&amp;A3796)</x:f>
        <x:v>0</x:v>
      </x:c>
      <x:c r="K3796" s="7" t="n">
        <x:f>SUMIFS('PO detail'!$Y$796:$Y$800,'PO detail'!$V$796:$V$800,"&gt;="&amp;E3796,'PO detail'!$V$796:$V$800,"&lt;"&amp;A3796)</x:f>
        <x:v>0</x:v>
      </x:c>
      <x:c r="L3796" s="7" t="n">
        <x:f>'Inventory detail'!F418*Summary!$K$5*(A3796-E3796)/Summary!$K$6</x:f>
        <x:v>297.06020533880906</x:v>
      </x:c>
      <x:c r="M3796" s="7" t="n">
        <x:f>MAX(0,H3796-L3796)</x:f>
        <x:v>0</x:v>
      </x:c>
      <x:c r="N3796" s="7" t="n">
        <x:f>MAX(0,L3796-H3796)</x:f>
        <x:v>297.06020533880906</x:v>
      </x:c>
      <x:c r="O3796" s="7" t="n">
        <x:f>MAX(0,F3796+I3796-N3796)</x:f>
        <x:v>1198.0024640657082</x:v>
      </x:c>
      <x:c r="P3796" s="7" t="n">
        <x:f>MAX(0,N3796-F3796-I3796)</x:f>
        <x:v>0</x:v>
      </x:c>
      <x:c r="Q3796" s="7" t="n">
        <x:f>MAX(0,G3796+J3796-P3796)</x:f>
        <x:v>0</x:v>
      </x:c>
      <x:c r="R3796" s="7" t="n">
        <x:f>M3796+MAX(0,K3796-MAX(0,P3796-G3796-J3796))</x:f>
        <x:v>0</x:v>
      </x:c>
      <x:c r="S3796" s="7" t="n">
        <x:f>SUM(O3796,Q3796,R3796)</x:f>
        <x:v>1198.0024640657082</x:v>
      </x:c>
      <x:c r="T3796" s="14" t="n">
        <x:f>'Inventory detail'!T418</x:f>
        <x:v>0.2757</x:v>
      </x:c>
      <x:c r="U3796" s="14" t="n">
        <x:f>'Inventory detail'!U418</x:f>
        <x:v>0.2701725</x:v>
      </x:c>
      <x:c r="V3796" s="9" t="n">
        <x:f>O3796*T3796</x:f>
        <x:v>330.28927934291573</x:v>
      </x:c>
      <x:c r="W3796" s="9" t="n">
        <x:f>Q3796*T3796</x:f>
        <x:v>0</x:v>
      </x:c>
      <x:c r="X3796" s="9" t="n">
        <x:f>R3796*T3796</x:f>
        <x:v>0</x:v>
      </x:c>
      <x:c r="Y3796" s="9" t="n">
        <x:f>S3796*T3796</x:f>
        <x:v>330.28927934291573</x:v>
      </x:c>
      <x:c r="Z3796" s="9" t="n">
        <x:f>IF(ISNUMBER(U3796),S3796*(U3796-T3796),"n.a.")</x:f>
        <x:v>-6.621958620123224</x:v>
      </x:c>
      <x:c r="AA3796" s="9" t="n">
        <x:f>IF(ISNUMBER(U3796),Y3796,0)</x:f>
        <x:v>330.28927934291573</x:v>
      </x:c>
      <x:c r="AB3796" s="7" t="n">
        <x:f>MAX(0,L3796-SUM(F3796:K3796))</x:f>
        <x:v>0</x:v>
      </x:c>
    </x:row>
    <x:row r="3797" ht="22" customHeight="1">
      <x:c r="A3797" s="18" t="n">
        <x:f>Summary!F$41</x:f>
        <x:v>46419</x:v>
      </x:c>
      <x:c r="B3797" s="2" t="str">
        <x:f>'Inventory detail'!A419</x:f>
        <x:v>COIL</x:v>
      </x:c>
      <x:c r="C3797" s="2" t="str">
        <x:f>'Inventory detail'!B419</x:f>
        <x:v>30</x:v>
      </x:c>
      <x:c r="D3797" s="2" t="str">
        <x:f>'Inventory detail'!C419</x:f>
        <x:v>40BLK12-4</x:v>
      </x:c>
      <x:c r="E3797" s="10" t="n">
        <x:f>A2671</x:f>
        <x:v>46388</x:v>
      </x:c>
      <x:c r="F3797" s="7" t="n">
        <x:f>O2671</x:f>
        <x:v>445.06266940451746</x:v>
      </x:c>
      <x:c r="G3797" s="7" t="n">
        <x:f>Q2671</x:f>
        <x:v>0</x:v>
      </x:c>
      <x:c r="H3797" s="7" t="n">
        <x:f>R2671</x:f>
        <x:v>0</x:v>
      </x:c>
      <x:c r="I3797" s="7" t="n">
        <x:f>SUMIFS('PO detail'!$W$911:$W$913,'PO detail'!$V$911:$V$913,"&gt;="&amp;E3797,'PO detail'!$V$911:$V$913,"&lt;"&amp;A3797)</x:f>
        <x:v>0</x:v>
      </x:c>
      <x:c r="J3797" s="7" t="n">
        <x:f>SUMIFS('PO detail'!$X$911:$X$913,'PO detail'!$V$911:$V$913,"&gt;="&amp;E3797,'PO detail'!$V$911:$V$913,"&lt;"&amp;A3797)</x:f>
        <x:v>0</x:v>
      </x:c>
      <x:c r="K3797" s="7" t="n">
        <x:f>SUMIFS('PO detail'!$Y$911:$Y$913,'PO detail'!$V$911:$V$913,"&gt;="&amp;E3797,'PO detail'!$V$911:$V$913,"&lt;"&amp;A3797)</x:f>
        <x:v>0</x:v>
      </x:c>
      <x:c r="L3797" s="7" t="n">
        <x:f>'Inventory detail'!F419*Summary!$K$5*(A3797-E3797)/Summary!$K$6</x:f>
        <x:v>297.06020533880906</x:v>
      </x:c>
      <x:c r="M3797" s="7" t="n">
        <x:f>MAX(0,H3797-L3797)</x:f>
        <x:v>0</x:v>
      </x:c>
      <x:c r="N3797" s="7" t="n">
        <x:f>MAX(0,L3797-H3797)</x:f>
        <x:v>297.06020533880906</x:v>
      </x:c>
      <x:c r="O3797" s="7" t="n">
        <x:f>MAX(0,F3797+I3797-N3797)</x:f>
        <x:v>148.0024640657084</x:v>
      </x:c>
      <x:c r="P3797" s="7" t="n">
        <x:f>MAX(0,N3797-F3797-I3797)</x:f>
        <x:v>0</x:v>
      </x:c>
      <x:c r="Q3797" s="7" t="n">
        <x:f>MAX(0,G3797+J3797-P3797)</x:f>
        <x:v>0</x:v>
      </x:c>
      <x:c r="R3797" s="7" t="n">
        <x:f>M3797+MAX(0,K3797-MAX(0,P3797-G3797-J3797))</x:f>
        <x:v>0</x:v>
      </x:c>
      <x:c r="S3797" s="7" t="n">
        <x:f>SUM(O3797,Q3797,R3797)</x:f>
        <x:v>148.0024640657084</x:v>
      </x:c>
      <x:c r="T3797" s="14" t="n">
        <x:f>'Inventory detail'!T419</x:f>
        <x:v>0.30670000000000003</x:v>
      </x:c>
      <x:c r="U3797" s="14" t="n">
        <x:f>'Inventory detail'!U419</x:f>
        <x:v>0.30056</x:v>
      </x:c>
      <x:c r="V3797" s="9" t="n">
        <x:f>O3797*T3797</x:f>
        <x:v>45.39235572895277</x:v>
      </x:c>
      <x:c r="W3797" s="9" t="n">
        <x:f>Q3797*T3797</x:f>
        <x:v>0</x:v>
      </x:c>
      <x:c r="X3797" s="9" t="n">
        <x:f>R3797*T3797</x:f>
        <x:v>0</x:v>
      </x:c>
      <x:c r="Y3797" s="9" t="n">
        <x:f>S3797*T3797</x:f>
        <x:v>45.39235572895277</x:v>
      </x:c>
      <x:c r="Z3797" s="9" t="n">
        <x:f>IF(ISNUMBER(U3797),S3797*(U3797-T3797),"n.a.")</x:f>
        <x:v>-0.9087351293634547</x:v>
      </x:c>
      <x:c r="AA3797" s="9" t="n">
        <x:f>IF(ISNUMBER(U3797),Y3797,0)</x:f>
        <x:v>45.39235572895277</x:v>
      </x:c>
      <x:c r="AB3797" s="7" t="n">
        <x:f>MAX(0,L3797-SUM(F3797:K3797))</x:f>
        <x:v>0</x:v>
      </x:c>
    </x:row>
    <x:row r="3798" ht="22" customHeight="1">
      <x:c r="A3798" s="18" t="n">
        <x:f>Summary!F$41</x:f>
        <x:v>46419</x:v>
      </x:c>
      <x:c r="B3798" s="2" t="str">
        <x:f>'Inventory detail'!A420</x:f>
        <x:v>WIRE</x:v>
      </x:c>
      <x:c r="C3798" s="2" t="str">
        <x:f>'Inventory detail'!B420</x:f>
        <x:v>60</x:v>
      </x:c>
      <x:c r="D3798" s="2" t="str">
        <x:f>'Inventory detail'!C420</x:f>
        <x:v>DL034SIL</x:v>
      </x:c>
      <x:c r="E3798" s="10" t="n">
        <x:f>A2672</x:f>
        <x:v>46388</x:v>
      </x:c>
      <x:c r="F3798" s="7" t="n">
        <x:f>O2672</x:f>
        <x:v>0</x:v>
      </x:c>
      <x:c r="G3798" s="7" t="n">
        <x:f>Q2672</x:f>
        <x:v>0</x:v>
      </x:c>
      <x:c r="H3798" s="7" t="n">
        <x:f>R2672</x:f>
        <x:v>856.570841889117</x:v>
      </x:c>
      <x:c r="I3798" s="7" t="n">
        <x:f>0</x:f>
        <x:v>0</x:v>
      </x:c>
      <x:c r="J3798" s="7" t="n">
        <x:f>0</x:f>
        <x:v>0</x:v>
      </x:c>
      <x:c r="K3798" s="7" t="n">
        <x:f>0</x:f>
        <x:v>0</x:v>
      </x:c>
      <x:c r="L3798" s="7" t="n">
        <x:f>'Inventory detail'!F420*Summary!$K$5*(A3798-E3798)/Summary!$K$6</x:f>
        <x:v>292.8131416837782</x:v>
      </x:c>
      <x:c r="M3798" s="7" t="n">
        <x:f>MAX(0,H3798-L3798)</x:f>
        <x:v>563.7577002053388</x:v>
      </x:c>
      <x:c r="N3798" s="7" t="n">
        <x:f>MAX(0,L3798-H3798)</x:f>
        <x:v>0</x:v>
      </x:c>
      <x:c r="O3798" s="7" t="n">
        <x:f>MAX(0,F3798+I3798-N3798)</x:f>
        <x:v>0</x:v>
      </x:c>
      <x:c r="P3798" s="7" t="n">
        <x:f>MAX(0,N3798-F3798-I3798)</x:f>
        <x:v>0</x:v>
      </x:c>
      <x:c r="Q3798" s="7" t="n">
        <x:f>MAX(0,G3798+J3798-P3798)</x:f>
        <x:v>0</x:v>
      </x:c>
      <x:c r="R3798" s="7" t="n">
        <x:f>M3798+MAX(0,K3798-MAX(0,P3798-G3798-J3798))</x:f>
        <x:v>563.7577002053388</x:v>
      </x:c>
      <x:c r="S3798" s="7" t="n">
        <x:f>SUM(O3798,Q3798,R3798)</x:f>
        <x:v>563.7577002053388</x:v>
      </x:c>
      <x:c r="T3798" s="14" t="n">
        <x:f>'Inventory detail'!T420</x:f>
        <x:v>0.1424</x:v>
      </x:c>
      <x:c r="U3798" s="14" t="n">
        <x:f>'Inventory detail'!U420</x:f>
        <x:v>0.1424</x:v>
      </x:c>
      <x:c r="V3798" s="9" t="n">
        <x:f>O3798*T3798</x:f>
        <x:v>0</x:v>
      </x:c>
      <x:c r="W3798" s="9" t="n">
        <x:f>Q3798*T3798</x:f>
        <x:v>0</x:v>
      </x:c>
      <x:c r="X3798" s="9" t="n">
        <x:f>R3798*T3798</x:f>
        <x:v>80.27909650924025</x:v>
      </x:c>
      <x:c r="Y3798" s="9" t="n">
        <x:f>S3798*T3798</x:f>
        <x:v>80.27909650924025</x:v>
      </x:c>
      <x:c r="Z3798" s="9" t="n">
        <x:f>IF(ISNUMBER(U3798),S3798*(U3798-T3798),"n.a.")</x:f>
        <x:v>0</x:v>
      </x:c>
      <x:c r="AA3798" s="9" t="n">
        <x:f>IF(ISNUMBER(U3798),Y3798,0)</x:f>
        <x:v>80.27909650924025</x:v>
      </x:c>
      <x:c r="AB3798" s="7" t="n">
        <x:f>MAX(0,L3798-SUM(F3798:K3798))</x:f>
        <x:v>0</x:v>
      </x:c>
    </x:row>
    <x:row r="3799" ht="22" customHeight="1">
      <x:c r="A3799" s="18" t="n">
        <x:f>Summary!F$41</x:f>
        <x:v>46419</x:v>
      </x:c>
      <x:c r="B3799" s="2" t="str">
        <x:f>'Inventory detail'!A421</x:f>
        <x:v>COIL</x:v>
      </x:c>
      <x:c r="C3799" s="2" t="str">
        <x:f>'Inventory detail'!B421</x:f>
        <x:v>10</x:v>
      </x:c>
      <x:c r="D3799" s="2" t="str">
        <x:f>'Inventory detail'!C421</x:f>
        <x:v>13NAV12-4</x:v>
      </x:c>
      <x:c r="E3799" s="10" t="n">
        <x:f>A2673</x:f>
        <x:v>46388</x:v>
      </x:c>
      <x:c r="F3799" s="7" t="n">
        <x:f>O2673</x:f>
        <x:v>1818.0790143737167</x:v>
      </x:c>
      <x:c r="G3799" s="7" t="n">
        <x:f>Q2673</x:f>
        <x:v>0</x:v>
      </x:c>
      <x:c r="H3799" s="7" t="n">
        <x:f>R2673</x:f>
        <x:v>0</x:v>
      </x:c>
      <x:c r="I3799" s="7" t="n">
        <x:f>SUMIFS('PO detail'!$W$145:$W$145,'PO detail'!$V$145:$V$145,"&gt;="&amp;E3799,'PO detail'!$V$145:$V$145,"&lt;"&amp;A3799)</x:f>
        <x:v>0</x:v>
      </x:c>
      <x:c r="J3799" s="7" t="n">
        <x:f>SUMIFS('PO detail'!$X$145:$X$145,'PO detail'!$V$145:$V$145,"&gt;="&amp;E3799,'PO detail'!$V$145:$V$145,"&lt;"&amp;A3799)</x:f>
        <x:v>0</x:v>
      </x:c>
      <x:c r="K3799" s="7" t="n">
        <x:f>SUMIFS('PO detail'!$Y$145:$Y$145,'PO detail'!$V$145:$V$145,"&gt;="&amp;E3799,'PO detail'!$V$145:$V$145,"&lt;"&amp;A3799)</x:f>
        <x:v>0</x:v>
      </x:c>
      <x:c r="L3799" s="7" t="n">
        <x:f>'Inventory detail'!F421*Summary!$K$5*(A3799-E3799)/Summary!$K$6</x:f>
        <x:v>288.5660780287474</x:v>
      </x:c>
      <x:c r="M3799" s="7" t="n">
        <x:f>MAX(0,H3799-L3799)</x:f>
        <x:v>0</x:v>
      </x:c>
      <x:c r="N3799" s="7" t="n">
        <x:f>MAX(0,L3799-H3799)</x:f>
        <x:v>288.5660780287474</x:v>
      </x:c>
      <x:c r="O3799" s="7" t="n">
        <x:f>MAX(0,F3799+I3799-N3799)</x:f>
        <x:v>1529.5129363449694</x:v>
      </x:c>
      <x:c r="P3799" s="7" t="n">
        <x:f>MAX(0,N3799-F3799-I3799)</x:f>
        <x:v>0</x:v>
      </x:c>
      <x:c r="Q3799" s="7" t="n">
        <x:f>MAX(0,G3799+J3799-P3799)</x:f>
        <x:v>0</x:v>
      </x:c>
      <x:c r="R3799" s="7" t="n">
        <x:f>M3799+MAX(0,K3799-MAX(0,P3799-G3799-J3799))</x:f>
        <x:v>0</x:v>
      </x:c>
      <x:c r="S3799" s="7" t="n">
        <x:f>SUM(O3799,Q3799,R3799)</x:f>
        <x:v>1529.5129363449694</x:v>
      </x:c>
      <x:c r="T3799" s="14" t="n">
        <x:f>'Inventory detail'!T421</x:f>
        <x:v>0.0848</x:v>
      </x:c>
      <x:c r="U3799" s="14" t="n">
        <x:f>'Inventory detail'!U421</x:f>
        <x:v>0.083096</x:v>
      </x:c>
      <x:c r="V3799" s="9" t="n">
        <x:f>O3799*T3799</x:f>
        <x:v>129.7026970020534</x:v>
      </x:c>
      <x:c r="W3799" s="9" t="n">
        <x:f>Q3799*T3799</x:f>
        <x:v>0</x:v>
      </x:c>
      <x:c r="X3799" s="9" t="n">
        <x:f>R3799*T3799</x:f>
        <x:v>0</x:v>
      </x:c>
      <x:c r="Y3799" s="9" t="n">
        <x:f>S3799*T3799</x:f>
        <x:v>129.7026970020534</x:v>
      </x:c>
      <x:c r="Z3799" s="9" t="n">
        <x:f>IF(ISNUMBER(U3799),S3799*(U3799-T3799),"n.a.")</x:f>
        <x:v>-2.6062900435318235</x:v>
      </x:c>
      <x:c r="AA3799" s="9" t="n">
        <x:f>IF(ISNUMBER(U3799),Y3799,0)</x:f>
        <x:v>129.7026970020534</x:v>
      </x:c>
      <x:c r="AB3799" s="7" t="n">
        <x:f>MAX(0,L3799-SUM(F3799:K3799))</x:f>
        <x:v>0</x:v>
      </x:c>
    </x:row>
    <x:row r="3800" ht="22" customHeight="1">
      <x:c r="A3800" s="18" t="n">
        <x:f>Summary!F$41</x:f>
        <x:v>46419</x:v>
      </x:c>
      <x:c r="B3800" s="2" t="str">
        <x:f>'Inventory detail'!A422</x:f>
        <x:v>COIL</x:v>
      </x:c>
      <x:c r="C3800" s="2" t="str">
        <x:f>'Inventory detail'!B422</x:f>
        <x:v>30</x:v>
      </x:c>
      <x:c r="D3800" s="2" t="str">
        <x:f>'Inventory detail'!C422</x:f>
        <x:v>11CLR12-4</x:v>
      </x:c>
      <x:c r="E3800" s="10" t="n">
        <x:f>A2674</x:f>
        <x:v>46388</x:v>
      </x:c>
      <x:c r="F3800" s="7" t="n">
        <x:f>O2674</x:f>
        <x:v>4018.0790143737163</x:v>
      </x:c>
      <x:c r="G3800" s="7" t="n">
        <x:f>Q2674</x:f>
        <x:v>0</x:v>
      </x:c>
      <x:c r="H3800" s="7" t="n">
        <x:f>R2674</x:f>
        <x:v>0</x:v>
      </x:c>
      <x:c r="I3800" s="7" t="n">
        <x:f>SUMIFS('PO detail'!$W$724:$W$725,'PO detail'!$V$724:$V$725,"&gt;="&amp;E3800,'PO detail'!$V$724:$V$725,"&lt;"&amp;A3800)</x:f>
        <x:v>0</x:v>
      </x:c>
      <x:c r="J3800" s="7" t="n">
        <x:f>SUMIFS('PO detail'!$X$724:$X$725,'PO detail'!$V$724:$V$725,"&gt;="&amp;E3800,'PO detail'!$V$724:$V$725,"&lt;"&amp;A3800)</x:f>
        <x:v>0</x:v>
      </x:c>
      <x:c r="K3800" s="7" t="n">
        <x:f>SUMIFS('PO detail'!$Y$724:$Y$725,'PO detail'!$V$724:$V$725,"&gt;="&amp;E3800,'PO detail'!$V$724:$V$725,"&lt;"&amp;A3800)</x:f>
        <x:v>0</x:v>
      </x:c>
      <x:c r="L3800" s="7" t="n">
        <x:f>'Inventory detail'!F422*Summary!$K$5*(A3800-E3800)/Summary!$K$6</x:f>
        <x:v>288.5660780287474</x:v>
      </x:c>
      <x:c r="M3800" s="7" t="n">
        <x:f>MAX(0,H3800-L3800)</x:f>
        <x:v>0</x:v>
      </x:c>
      <x:c r="N3800" s="7" t="n">
        <x:f>MAX(0,L3800-H3800)</x:f>
        <x:v>288.5660780287474</x:v>
      </x:c>
      <x:c r="O3800" s="7" t="n">
        <x:f>MAX(0,F3800+I3800-N3800)</x:f>
        <x:v>3729.5129363449687</x:v>
      </x:c>
      <x:c r="P3800" s="7" t="n">
        <x:f>MAX(0,N3800-F3800-I3800)</x:f>
        <x:v>0</x:v>
      </x:c>
      <x:c r="Q3800" s="7" t="n">
        <x:f>MAX(0,G3800+J3800-P3800)</x:f>
        <x:v>0</x:v>
      </x:c>
      <x:c r="R3800" s="7" t="n">
        <x:f>M3800+MAX(0,K3800-MAX(0,P3800-G3800-J3800))</x:f>
        <x:v>0</x:v>
      </x:c>
      <x:c r="S3800" s="7" t="n">
        <x:f>SUM(O3800,Q3800,R3800)</x:f>
        <x:v>3729.5129363449687</x:v>
      </x:c>
      <x:c r="T3800" s="14" t="n">
        <x:f>'Inventory detail'!T422</x:f>
        <x:v>0.0682</x:v>
      </x:c>
      <x:c r="U3800" s="14" t="n">
        <x:f>'Inventory detail'!U422</x:f>
        <x:v>0.0668525</x:v>
      </x:c>
      <x:c r="V3800" s="9" t="n">
        <x:f>O3800*T3800</x:f>
        <x:v>254.35278225872685</x:v>
      </x:c>
      <x:c r="W3800" s="9" t="n">
        <x:f>Q3800*T3800</x:f>
        <x:v>0</x:v>
      </x:c>
      <x:c r="X3800" s="9" t="n">
        <x:f>R3800*T3800</x:f>
        <x:v>0</x:v>
      </x:c>
      <x:c r="Y3800" s="9" t="n">
        <x:f>S3800*T3800</x:f>
        <x:v>254.35278225872685</x:v>
      </x:c>
      <x:c r="Z3800" s="9" t="n">
        <x:f>IF(ISNUMBER(U3800),S3800*(U3800-T3800),"n.a.")</x:f>
        <x:v>-5.025518681724851</x:v>
      </x:c>
      <x:c r="AA3800" s="9" t="n">
        <x:f>IF(ISNUMBER(U3800),Y3800,0)</x:f>
        <x:v>254.35278225872685</x:v>
      </x:c>
      <x:c r="AB3800" s="7" t="n">
        <x:f>MAX(0,L3800-SUM(F3800:K3800))</x:f>
        <x:v>0</x:v>
      </x:c>
    </x:row>
    <x:row r="3801" ht="22" customHeight="1">
      <x:c r="A3801" s="18" t="n">
        <x:f>Summary!F$41</x:f>
        <x:v>46419</x:v>
      </x:c>
      <x:c r="B3801" s="2" t="str">
        <x:f>'Inventory detail'!A423</x:f>
        <x:v>POUC</x:v>
      </x:c>
      <x:c r="C3801" s="2" t="str">
        <x:f>'Inventory detail'!B423</x:f>
        <x:v>10</x:v>
      </x:c>
      <x:c r="D3801" s="2" t="str">
        <x:f>'Inventory detail'!C423</x:f>
        <x:v>MEM5</x:v>
      </x:c>
      <x:c r="E3801" s="10" t="n">
        <x:f>A2675</x:f>
        <x:v>46388</x:v>
      </x:c>
      <x:c r="F3801" s="7" t="n">
        <x:f>O2675</x:f>
        <x:v>0</x:v>
      </x:c>
      <x:c r="G3801" s="7" t="n">
        <x:f>Q2675</x:f>
        <x:v>0</x:v>
      </x:c>
      <x:c r="H3801" s="7" t="n">
        <x:f>R2675</x:f>
        <x:v>2918.0790143737167</x:v>
      </x:c>
      <x:c r="I3801" s="7" t="n">
        <x:f>0</x:f>
        <x:v>0</x:v>
      </x:c>
      <x:c r="J3801" s="7" t="n">
        <x:f>0</x:f>
        <x:v>0</x:v>
      </x:c>
      <x:c r="K3801" s="7" t="n">
        <x:f>0</x:f>
        <x:v>0</x:v>
      </x:c>
      <x:c r="L3801" s="7" t="n">
        <x:f>'Inventory detail'!F423*Summary!$K$5*(A3801-E3801)/Summary!$K$6</x:f>
        <x:v>288.5660780287474</x:v>
      </x:c>
      <x:c r="M3801" s="7" t="n">
        <x:f>MAX(0,H3801-L3801)</x:f>
        <x:v>2629.512936344969</x:v>
      </x:c>
      <x:c r="N3801" s="7" t="n">
        <x:f>MAX(0,L3801-H3801)</x:f>
        <x:v>0</x:v>
      </x:c>
      <x:c r="O3801" s="7" t="n">
        <x:f>MAX(0,F3801+I3801-N3801)</x:f>
        <x:v>0</x:v>
      </x:c>
      <x:c r="P3801" s="7" t="n">
        <x:f>MAX(0,N3801-F3801-I3801)</x:f>
        <x:v>0</x:v>
      </x:c>
      <x:c r="Q3801" s="7" t="n">
        <x:f>MAX(0,G3801+J3801-P3801)</x:f>
        <x:v>0</x:v>
      </x:c>
      <x:c r="R3801" s="7" t="n">
        <x:f>M3801+MAX(0,K3801-MAX(0,P3801-G3801-J3801))</x:f>
        <x:v>2629.512936344969</x:v>
      </x:c>
      <x:c r="S3801" s="7" t="n">
        <x:f>SUM(O3801,Q3801,R3801)</x:f>
        <x:v>2629.512936344969</x:v>
      </x:c>
      <x:c r="T3801" s="14" t="n">
        <x:f>'Inventory detail'!T423</x:f>
        <x:v>0.011200000000000002</x:v>
      </x:c>
      <x:c r="U3801" s="14" t="n">
        <x:f>'Inventory detail'!U423</x:f>
        <x:v>0.012209999999999999</x:v>
      </x:c>
      <x:c r="V3801" s="9" t="n">
        <x:f>O3801*T3801</x:f>
        <x:v>0</x:v>
      </x:c>
      <x:c r="W3801" s="9" t="n">
        <x:f>Q3801*T3801</x:f>
        <x:v>0</x:v>
      </x:c>
      <x:c r="X3801" s="9" t="n">
        <x:f>R3801*T3801</x:f>
        <x:v>29.450544887063657</x:v>
      </x:c>
      <x:c r="Y3801" s="9" t="n">
        <x:f>S3801*T3801</x:f>
        <x:v>29.450544887063657</x:v>
      </x:c>
      <x:c r="Z3801" s="9" t="n">
        <x:f>IF(ISNUMBER(U3801),S3801*(U3801-T3801),"n.a.")</x:f>
        <x:v>2.655808065708411</x:v>
      </x:c>
      <x:c r="AA3801" s="9" t="n">
        <x:f>IF(ISNUMBER(U3801),Y3801,0)</x:f>
        <x:v>29.450544887063657</x:v>
      </x:c>
      <x:c r="AB3801" s="7" t="n">
        <x:f>MAX(0,L3801-SUM(F3801:K3801))</x:f>
        <x:v>0</x:v>
      </x:c>
    </x:row>
    <x:row r="3802" ht="22" customHeight="1">
      <x:c r="A3802" s="18" t="n">
        <x:f>Summary!F$41</x:f>
        <x:v>46419</x:v>
      </x:c>
      <x:c r="B3802" s="2" t="str">
        <x:f>'Inventory detail'!A424</x:f>
        <x:v>WIRE</x:v>
      </x:c>
      <x:c r="C3802" s="2" t="str">
        <x:f>'Inventory detail'!B424</x:f>
        <x:v>60</x:v>
      </x:c>
      <x:c r="D3802" s="2" t="str">
        <x:f>'Inventory detail'!C424</x:f>
        <x:v>DL716GRAY</x:v>
      </x:c>
      <x:c r="E3802" s="10" t="n">
        <x:f>A2676</x:f>
        <x:v>46388</x:v>
      </x:c>
      <x:c r="F3802" s="7" t="n">
        <x:f>O2676</x:f>
        <x:v>0</x:v>
      </x:c>
      <x:c r="G3802" s="7" t="n">
        <x:f>Q2676</x:f>
        <x:v>0</x:v>
      </x:c>
      <x:c r="H3802" s="7" t="n">
        <x:f>R2676</x:f>
        <x:v>1518.079014373717</x:v>
      </x:c>
      <x:c r="I3802" s="7" t="n">
        <x:f>0</x:f>
        <x:v>0</x:v>
      </x:c>
      <x:c r="J3802" s="7" t="n">
        <x:f>0</x:f>
        <x:v>0</x:v>
      </x:c>
      <x:c r="K3802" s="7" t="n">
        <x:f>0</x:f>
        <x:v>0</x:v>
      </x:c>
      <x:c r="L3802" s="7" t="n">
        <x:f>'Inventory detail'!F424*Summary!$K$5*(A3802-E3802)/Summary!$K$6</x:f>
        <x:v>288.5660780287474</x:v>
      </x:c>
      <x:c r="M3802" s="7" t="n">
        <x:f>MAX(0,H3802-L3802)</x:f>
        <x:v>1229.5129363449696</x:v>
      </x:c>
      <x:c r="N3802" s="7" t="n">
        <x:f>MAX(0,L3802-H3802)</x:f>
        <x:v>0</x:v>
      </x:c>
      <x:c r="O3802" s="7" t="n">
        <x:f>MAX(0,F3802+I3802-N3802)</x:f>
        <x:v>0</x:v>
      </x:c>
      <x:c r="P3802" s="7" t="n">
        <x:f>MAX(0,N3802-F3802-I3802)</x:f>
        <x:v>0</x:v>
      </x:c>
      <x:c r="Q3802" s="7" t="n">
        <x:f>MAX(0,G3802+J3802-P3802)</x:f>
        <x:v>0</x:v>
      </x:c>
      <x:c r="R3802" s="7" t="n">
        <x:f>M3802+MAX(0,K3802-MAX(0,P3802-G3802-J3802))</x:f>
        <x:v>1229.5129363449696</x:v>
      </x:c>
      <x:c r="S3802" s="7" t="n">
        <x:f>SUM(O3802,Q3802,R3802)</x:f>
        <x:v>1229.5129363449696</x:v>
      </x:c>
      <x:c r="T3802" s="14" t="n">
        <x:f>'Inventory detail'!T424</x:f>
        <x:v>0.0732</x:v>
      </x:c>
      <x:c r="U3802" s="14" t="n">
        <x:f>'Inventory detail'!U424</x:f>
        <x:v>0.0732</x:v>
      </x:c>
      <x:c r="V3802" s="9" t="n">
        <x:f>O3802*T3802</x:f>
        <x:v>0</x:v>
      </x:c>
      <x:c r="W3802" s="9" t="n">
        <x:f>Q3802*T3802</x:f>
        <x:v>0</x:v>
      </x:c>
      <x:c r="X3802" s="9" t="n">
        <x:f>R3802*T3802</x:f>
        <x:v>90.00034694045178</x:v>
      </x:c>
      <x:c r="Y3802" s="9" t="n">
        <x:f>S3802*T3802</x:f>
        <x:v>90.00034694045178</x:v>
      </x:c>
      <x:c r="Z3802" s="9" t="n">
        <x:f>IF(ISNUMBER(U3802),S3802*(U3802-T3802),"n.a.")</x:f>
        <x:v>0</x:v>
      </x:c>
      <x:c r="AA3802" s="9" t="n">
        <x:f>IF(ISNUMBER(U3802),Y3802,0)</x:f>
        <x:v>90.00034694045178</x:v>
      </x:c>
      <x:c r="AB3802" s="7" t="n">
        <x:f>MAX(0,L3802-SUM(F3802:K3802))</x:f>
        <x:v>0</x:v>
      </x:c>
    </x:row>
    <x:row r="3803" ht="22" customHeight="1">
      <x:c r="A3803" s="18" t="n">
        <x:f>Summary!F$41</x:f>
        <x:v>46419</x:v>
      </x:c>
      <x:c r="B3803" s="2" t="str">
        <x:f>'Inventory detail'!A425</x:f>
        <x:v>COIL</x:v>
      </x:c>
      <x:c r="C3803" s="2" t="str">
        <x:f>'Inventory detail'!B425</x:f>
        <x:v>10</x:v>
      </x:c>
      <x:c r="D3803" s="2" t="str">
        <x:f>'Inventory detail'!C425</x:f>
        <x:v>18NAV12-4</x:v>
      </x:c>
      <x:c r="E3803" s="10" t="n">
        <x:f>A2677</x:f>
        <x:v>46388</x:v>
      </x:c>
      <x:c r="F3803" s="7" t="n">
        <x:f>O2677</x:f>
        <x:v>1441.0677618069815</x:v>
      </x:c>
      <x:c r="G3803" s="7" t="n">
        <x:f>Q2677</x:f>
        <x:v>0</x:v>
      </x:c>
      <x:c r="H3803" s="7" t="n">
        <x:f>R2677</x:f>
        <x:v>0</x:v>
      </x:c>
      <x:c r="I3803" s="7" t="n">
        <x:f>SUMIFS('PO detail'!$W$260:$W$261,'PO detail'!$V$260:$V$261,"&gt;="&amp;E3803,'PO detail'!$V$260:$V$261,"&lt;"&amp;A3803)</x:f>
        <x:v>0</x:v>
      </x:c>
      <x:c r="J3803" s="7" t="n">
        <x:f>SUMIFS('PO detail'!$X$260:$X$261,'PO detail'!$V$260:$V$261,"&gt;="&amp;E3803,'PO detail'!$V$260:$V$261,"&lt;"&amp;A3803)</x:f>
        <x:v>0</x:v>
      </x:c>
      <x:c r="K3803" s="7" t="n">
        <x:f>SUMIFS('PO detail'!$Y$260:$Y$261,'PO detail'!$V$260:$V$261,"&gt;="&amp;E3803,'PO detail'!$V$260:$V$261,"&lt;"&amp;A3803)</x:f>
        <x:v>0</x:v>
      </x:c>
      <x:c r="L3803" s="7" t="n">
        <x:f>'Inventory detail'!F425*Summary!$K$5*(A3803-E3803)/Summary!$K$6</x:f>
        <x:v>280.08213552361394</x:v>
      </x:c>
      <x:c r="M3803" s="7" t="n">
        <x:f>MAX(0,H3803-L3803)</x:f>
        <x:v>0</x:v>
      </x:c>
      <x:c r="N3803" s="7" t="n">
        <x:f>MAX(0,L3803-H3803)</x:f>
        <x:v>280.08213552361394</x:v>
      </x:c>
      <x:c r="O3803" s="7" t="n">
        <x:f>MAX(0,F3803+I3803-N3803)</x:f>
        <x:v>1160.9856262833675</x:v>
      </x:c>
      <x:c r="P3803" s="7" t="n">
        <x:f>MAX(0,N3803-F3803-I3803)</x:f>
        <x:v>0</x:v>
      </x:c>
      <x:c r="Q3803" s="7" t="n">
        <x:f>MAX(0,G3803+J3803-P3803)</x:f>
        <x:v>0</x:v>
      </x:c>
      <x:c r="R3803" s="7" t="n">
        <x:f>M3803+MAX(0,K3803-MAX(0,P3803-G3803-J3803))</x:f>
        <x:v>0</x:v>
      </x:c>
      <x:c r="S3803" s="7" t="n">
        <x:f>SUM(O3803,Q3803,R3803)</x:f>
        <x:v>1160.9856262833675</x:v>
      </x:c>
      <x:c r="T3803" s="14" t="n">
        <x:f>'Inventory detail'!T425</x:f>
        <x:v>0.1448</x:v>
      </x:c>
      <x:c r="U3803" s="14" t="n">
        <x:f>'Inventory detail'!U425</x:f>
        <x:v>0.141882</x:v>
      </x:c>
      <x:c r="V3803" s="9" t="n">
        <x:f>O3803*T3803</x:f>
        <x:v>168.11071868583164</x:v>
      </x:c>
      <x:c r="W3803" s="9" t="n">
        <x:f>Q3803*T3803</x:f>
        <x:v>0</x:v>
      </x:c>
      <x:c r="X3803" s="9" t="n">
        <x:f>R3803*T3803</x:f>
        <x:v>0</x:v>
      </x:c>
      <x:c r="Y3803" s="9" t="n">
        <x:f>S3803*T3803</x:f>
        <x:v>168.11071868583164</x:v>
      </x:c>
      <x:c r="Z3803" s="9" t="n">
        <x:f>IF(ISNUMBER(U3803),S3803*(U3803-T3803),"n.a.")</x:f>
        <x:v>-3.387756057494871</x:v>
      </x:c>
      <x:c r="AA3803" s="9" t="n">
        <x:f>IF(ISNUMBER(U3803),Y3803,0)</x:f>
        <x:v>168.11071868583164</x:v>
      </x:c>
      <x:c r="AB3803" s="7" t="n">
        <x:f>MAX(0,L3803-SUM(F3803:K3803))</x:f>
        <x:v>0</x:v>
      </x:c>
    </x:row>
    <x:row r="3804" ht="22" customHeight="1">
      <x:c r="A3804" s="18" t="n">
        <x:f>Summary!F$41</x:f>
        <x:v>46419</x:v>
      </x:c>
      <x:c r="B3804" s="2" t="str">
        <x:f>'Inventory detail'!A426</x:f>
        <x:v>COIL</x:v>
      </x:c>
      <x:c r="C3804" s="2" t="str">
        <x:f>'Inventory detail'!B426</x:f>
        <x:v>30</x:v>
      </x:c>
      <x:c r="D3804" s="2" t="str">
        <x:f>'Inventory detail'!C426</x:f>
        <x:v>16NAV12-4</x:v>
      </x:c>
      <x:c r="E3804" s="10" t="n">
        <x:f>A2678</x:f>
        <x:v>46388</x:v>
      </x:c>
      <x:c r="F3804" s="7" t="n">
        <x:f>O2678</x:f>
        <x:v>641.0677618069815</x:v>
      </x:c>
      <x:c r="G3804" s="7" t="n">
        <x:f>Q2678</x:f>
        <x:v>0</x:v>
      </x:c>
      <x:c r="H3804" s="7" t="n">
        <x:f>R2678</x:f>
        <x:v>0</x:v>
      </x:c>
      <x:c r="I3804" s="7" t="n">
        <x:f>SUMIFS('PO detail'!$W$802:$W$803,'PO detail'!$V$802:$V$803,"&gt;="&amp;E3804,'PO detail'!$V$802:$V$803,"&lt;"&amp;A3804)</x:f>
        <x:v>0</x:v>
      </x:c>
      <x:c r="J3804" s="7" t="n">
        <x:f>SUMIFS('PO detail'!$X$802:$X$803,'PO detail'!$V$802:$V$803,"&gt;="&amp;E3804,'PO detail'!$V$802:$V$803,"&lt;"&amp;A3804)</x:f>
        <x:v>0</x:v>
      </x:c>
      <x:c r="K3804" s="7" t="n">
        <x:f>SUMIFS('PO detail'!$Y$802:$Y$803,'PO detail'!$V$802:$V$803,"&gt;="&amp;E3804,'PO detail'!$V$802:$V$803,"&lt;"&amp;A3804)</x:f>
        <x:v>0</x:v>
      </x:c>
      <x:c r="L3804" s="7" t="n">
        <x:f>'Inventory detail'!F426*Summary!$K$5*(A3804-E3804)/Summary!$K$6</x:f>
        <x:v>280.08213552361394</x:v>
      </x:c>
      <x:c r="M3804" s="7" t="n">
        <x:f>MAX(0,H3804-L3804)</x:f>
        <x:v>0</x:v>
      </x:c>
      <x:c r="N3804" s="7" t="n">
        <x:f>MAX(0,L3804-H3804)</x:f>
        <x:v>280.08213552361394</x:v>
      </x:c>
      <x:c r="O3804" s="7" t="n">
        <x:f>MAX(0,F3804+I3804-N3804)</x:f>
        <x:v>360.98562628336754</x:v>
      </x:c>
      <x:c r="P3804" s="7" t="n">
        <x:f>MAX(0,N3804-F3804-I3804)</x:f>
        <x:v>0</x:v>
      </x:c>
      <x:c r="Q3804" s="7" t="n">
        <x:f>MAX(0,G3804+J3804-P3804)</x:f>
        <x:v>0</x:v>
      </x:c>
      <x:c r="R3804" s="7" t="n">
        <x:f>M3804+MAX(0,K3804-MAX(0,P3804-G3804-J3804))</x:f>
        <x:v>0</x:v>
      </x:c>
      <x:c r="S3804" s="7" t="n">
        <x:f>SUM(O3804,Q3804,R3804)</x:f>
        <x:v>360.98562628336754</x:v>
      </x:c>
      <x:c r="T3804" s="14" t="n">
        <x:f>'Inventory detail'!T426</x:f>
        <x:v>0.11230000000000001</x:v>
      </x:c>
      <x:c r="U3804" s="14" t="n">
        <x:f>'Inventory detail'!U426</x:f>
        <x:v>0.1099475</x:v>
      </x:c>
      <x:c r="V3804" s="9" t="n">
        <x:f>O3804*T3804</x:f>
        <x:v>40.53868583162218</x:v>
      </x:c>
      <x:c r="W3804" s="9" t="n">
        <x:f>Q3804*T3804</x:f>
        <x:v>0</x:v>
      </x:c>
      <x:c r="X3804" s="9" t="n">
        <x:f>R3804*T3804</x:f>
        <x:v>0</x:v>
      </x:c>
      <x:c r="Y3804" s="9" t="n">
        <x:f>S3804*T3804</x:f>
        <x:v>40.53868583162218</x:v>
      </x:c>
      <x:c r="Z3804" s="9" t="n">
        <x:f>IF(ISNUMBER(U3804),S3804*(U3804-T3804),"n.a.")</x:f>
        <x:v>-0.8492186858316247</x:v>
      </x:c>
      <x:c r="AA3804" s="9" t="n">
        <x:f>IF(ISNUMBER(U3804),Y3804,0)</x:f>
        <x:v>40.53868583162218</x:v>
      </x:c>
      <x:c r="AB3804" s="7" t="n">
        <x:f>MAX(0,L3804-SUM(F3804:K3804))</x:f>
        <x:v>0</x:v>
      </x:c>
    </x:row>
    <x:row r="3805" ht="22" customHeight="1">
      <x:c r="A3805" s="18" t="n">
        <x:f>Summary!F$41</x:f>
        <x:v>46419</x:v>
      </x:c>
      <x:c r="B3805" s="2" t="str">
        <x:f>'Inventory detail'!A427</x:f>
        <x:v>COIL</x:v>
      </x:c>
      <x:c r="C3805" s="2" t="str">
        <x:f>'Inventory detail'!B427</x:f>
        <x:v>60</x:v>
      </x:c>
      <x:c r="D3805" s="2" t="str">
        <x:f>'Inventory detail'!C427</x:f>
        <x:v>16BLK36-4</x:v>
      </x:c>
      <x:c r="E3805" s="10" t="n">
        <x:f>A2679</x:f>
        <x:v>46388</x:v>
      </x:c>
      <x:c r="F3805" s="7" t="n">
        <x:f>O2679</x:f>
        <x:v>1441.0677618069815</x:v>
      </x:c>
      <x:c r="G3805" s="7" t="n">
        <x:f>Q2679</x:f>
        <x:v>0</x:v>
      </x:c>
      <x:c r="H3805" s="7" t="n">
        <x:f>R2679</x:f>
        <x:v>0</x:v>
      </x:c>
      <x:c r="I3805" s="7" t="n">
        <x:f>SUMIFS('PO detail'!$W$1149:$W$1149,'PO detail'!$V$1149:$V$1149,"&gt;="&amp;E3805,'PO detail'!$V$1149:$V$1149,"&lt;"&amp;A3805)</x:f>
        <x:v>0</x:v>
      </x:c>
      <x:c r="J3805" s="7" t="n">
        <x:f>SUMIFS('PO detail'!$X$1149:$X$1149,'PO detail'!$V$1149:$V$1149,"&gt;="&amp;E3805,'PO detail'!$V$1149:$V$1149,"&lt;"&amp;A3805)</x:f>
        <x:v>0</x:v>
      </x:c>
      <x:c r="K3805" s="7" t="n">
        <x:f>SUMIFS('PO detail'!$Y$1149:$Y$1149,'PO detail'!$V$1149:$V$1149,"&gt;="&amp;E3805,'PO detail'!$V$1149:$V$1149,"&lt;"&amp;A3805)</x:f>
        <x:v>0</x:v>
      </x:c>
      <x:c r="L3805" s="7" t="n">
        <x:f>'Inventory detail'!F427*Summary!$K$5*(A3805-E3805)/Summary!$K$6</x:f>
        <x:v>280.08213552361394</x:v>
      </x:c>
      <x:c r="M3805" s="7" t="n">
        <x:f>MAX(0,H3805-L3805)</x:f>
        <x:v>0</x:v>
      </x:c>
      <x:c r="N3805" s="7" t="n">
        <x:f>MAX(0,L3805-H3805)</x:f>
        <x:v>280.08213552361394</x:v>
      </x:c>
      <x:c r="O3805" s="7" t="n">
        <x:f>MAX(0,F3805+I3805-N3805)</x:f>
        <x:v>1160.9856262833675</x:v>
      </x:c>
      <x:c r="P3805" s="7" t="n">
        <x:f>MAX(0,N3805-F3805-I3805)</x:f>
        <x:v>0</x:v>
      </x:c>
      <x:c r="Q3805" s="7" t="n">
        <x:f>MAX(0,G3805+J3805-P3805)</x:f>
        <x:v>0</x:v>
      </x:c>
      <x:c r="R3805" s="7" t="n">
        <x:f>M3805+MAX(0,K3805-MAX(0,P3805-G3805-J3805))</x:f>
        <x:v>0</x:v>
      </x:c>
      <x:c r="S3805" s="7" t="n">
        <x:f>SUM(O3805,Q3805,R3805)</x:f>
        <x:v>1160.9856262833675</x:v>
      </x:c>
      <x:c r="T3805" s="14" t="n">
        <x:f>'Inventory detail'!T427</x:f>
        <x:v>0.2757</x:v>
      </x:c>
      <x:c r="U3805" s="14" t="n">
        <x:f>'Inventory detail'!U427</x:f>
        <x:v>0.2701725</x:v>
      </x:c>
      <x:c r="V3805" s="9" t="n">
        <x:f>O3805*T3805</x:f>
        <x:v>320.08373716632445</x:v>
      </x:c>
      <x:c r="W3805" s="9" t="n">
        <x:f>Q3805*T3805</x:f>
        <x:v>0</x:v>
      </x:c>
      <x:c r="X3805" s="9" t="n">
        <x:f>R3805*T3805</x:f>
        <x:v>0</x:v>
      </x:c>
      <x:c r="Y3805" s="9" t="n">
        <x:f>S3805*T3805</x:f>
        <x:v>320.08373716632445</x:v>
      </x:c>
      <x:c r="Z3805" s="9" t="n">
        <x:f>IF(ISNUMBER(U3805),S3805*(U3805-T3805),"n.a.")</x:f>
        <x:v>-6.417348049281336</x:v>
      </x:c>
      <x:c r="AA3805" s="9" t="n">
        <x:f>IF(ISNUMBER(U3805),Y3805,0)</x:f>
        <x:v>320.08373716632445</x:v>
      </x:c>
      <x:c r="AB3805" s="7" t="n">
        <x:f>MAX(0,L3805-SUM(F3805:K3805))</x:f>
        <x:v>0</x:v>
      </x:c>
    </x:row>
    <x:row r="3806" ht="22" customHeight="1">
      <x:c r="A3806" s="18" t="n">
        <x:f>Summary!F$41</x:f>
        <x:v>46419</x:v>
      </x:c>
      <x:c r="B3806" s="2" t="str">
        <x:f>'Inventory detail'!A428</x:f>
        <x:v>COIL</x:v>
      </x:c>
      <x:c r="C3806" s="2" t="str">
        <x:f>'Inventory detail'!B428</x:f>
        <x:v>30</x:v>
      </x:c>
      <x:c r="D3806" s="2" t="str">
        <x:f>'Inventory detail'!C428</x:f>
        <x:v>10NAV12-4</x:v>
      </x:c>
      <x:c r="E3806" s="10" t="n">
        <x:f>A2680</x:f>
        <x:v>46388</x:v>
      </x:c>
      <x:c r="F3806" s="7" t="n">
        <x:f>O2680</x:f>
        <x:v>1664.0565092402464</x:v>
      </x:c>
      <x:c r="G3806" s="7" t="n">
        <x:f>Q2680</x:f>
        <x:v>0</x:v>
      </x:c>
      <x:c r="H3806" s="7" t="n">
        <x:f>R2680</x:f>
        <x:v>0</x:v>
      </x:c>
      <x:c r="I3806" s="7" t="n">
        <x:f>SUMIFS('PO detail'!$W$705:$W$706,'PO detail'!$V$705:$V$706,"&gt;="&amp;E3806,'PO detail'!$V$705:$V$706,"&lt;"&amp;A3806)</x:f>
        <x:v>0</x:v>
      </x:c>
      <x:c r="J3806" s="7" t="n">
        <x:f>SUMIFS('PO detail'!$X$705:$X$706,'PO detail'!$V$705:$V$706,"&gt;="&amp;E3806,'PO detail'!$V$705:$V$706,"&lt;"&amp;A3806)</x:f>
        <x:v>0</x:v>
      </x:c>
      <x:c r="K3806" s="7" t="n">
        <x:f>SUMIFS('PO detail'!$Y$705:$Y$706,'PO detail'!$V$705:$V$706,"&gt;="&amp;E3806,'PO detail'!$V$705:$V$706,"&lt;"&amp;A3806)</x:f>
        <x:v>0</x:v>
      </x:c>
      <x:c r="L3806" s="7" t="n">
        <x:f>'Inventory detail'!F428*Summary!$K$5*(A3806-E3806)/Summary!$K$6</x:f>
        <x:v>271.5981930184805</x:v>
      </x:c>
      <x:c r="M3806" s="7" t="n">
        <x:f>MAX(0,H3806-L3806)</x:f>
        <x:v>0</x:v>
      </x:c>
      <x:c r="N3806" s="7" t="n">
        <x:f>MAX(0,L3806-H3806)</x:f>
        <x:v>271.5981930184805</x:v>
      </x:c>
      <x:c r="O3806" s="7" t="n">
        <x:f>MAX(0,F3806+I3806-N3806)</x:f>
        <x:v>1392.458316221766</x:v>
      </x:c>
      <x:c r="P3806" s="7" t="n">
        <x:f>MAX(0,N3806-F3806-I3806)</x:f>
        <x:v>0</x:v>
      </x:c>
      <x:c r="Q3806" s="7" t="n">
        <x:f>MAX(0,G3806+J3806-P3806)</x:f>
        <x:v>0</x:v>
      </x:c>
      <x:c r="R3806" s="7" t="n">
        <x:f>M3806+MAX(0,K3806-MAX(0,P3806-G3806-J3806))</x:f>
        <x:v>0</x:v>
      </x:c>
      <x:c r="S3806" s="7" t="n">
        <x:f>SUM(O3806,Q3806,R3806)</x:f>
        <x:v>1392.458316221766</x:v>
      </x:c>
      <x:c r="T3806" s="14" t="n">
        <x:f>'Inventory detail'!T428</x:f>
        <x:v>0.0584</x:v>
      </x:c>
      <x:c r="U3806" s="14" t="n">
        <x:f>'Inventory detail'!U428</x:f>
        <x:v>0.057239</x:v>
      </x:c>
      <x:c r="V3806" s="9" t="n">
        <x:f>O3806*T3806</x:f>
        <x:v>81.31956566735113</x:v>
      </x:c>
      <x:c r="W3806" s="9" t="n">
        <x:f>Q3806*T3806</x:f>
        <x:v>0</x:v>
      </x:c>
      <x:c r="X3806" s="9" t="n">
        <x:f>R3806*T3806</x:f>
        <x:v>0</x:v>
      </x:c>
      <x:c r="Y3806" s="9" t="n">
        <x:f>S3806*T3806</x:f>
        <x:v>81.31956566735113</x:v>
      </x:c>
      <x:c r="Z3806" s="9" t="n">
        <x:f>IF(ISNUMBER(U3806),S3806*(U3806-T3806),"n.a.")</x:f>
        <x:v>-1.6166441051334735</x:v>
      </x:c>
      <x:c r="AA3806" s="9" t="n">
        <x:f>IF(ISNUMBER(U3806),Y3806,0)</x:f>
        <x:v>81.31956566735113</x:v>
      </x:c>
      <x:c r="AB3806" s="7" t="n">
        <x:f>MAX(0,L3806-SUM(F3806:K3806))</x:f>
        <x:v>0</x:v>
      </x:c>
    </x:row>
    <x:row r="3807" ht="22" customHeight="1">
      <x:c r="A3807" s="18" t="n">
        <x:f>Summary!F$41</x:f>
        <x:v>46419</x:v>
      </x:c>
      <x:c r="B3807" s="2" t="str">
        <x:f>'Inventory detail'!A429</x:f>
        <x:v>WIRE</x:v>
      </x:c>
      <x:c r="C3807" s="2" t="str">
        <x:f>'Inventory detail'!B429</x:f>
        <x:v>30</x:v>
      </x:c>
      <x:c r="D3807" s="2" t="str">
        <x:f>'Inventory detail'!C429</x:f>
        <x:v>DL034BLK</x:v>
      </x:c>
      <x:c r="E3807" s="10" t="n">
        <x:f>A2681</x:f>
        <x:v>46388</x:v>
      </x:c>
      <x:c r="F3807" s="7" t="n">
        <x:f>O2681</x:f>
        <x:v>0</x:v>
      </x:c>
      <x:c r="G3807" s="7" t="n">
        <x:f>Q2681</x:f>
        <x:v>0</x:v>
      </x:c>
      <x:c r="H3807" s="7" t="n">
        <x:f>R2681</x:f>
        <x:v>2864.0565092402467</x:v>
      </x:c>
      <x:c r="I3807" s="7" t="n">
        <x:f>0</x:f>
        <x:v>0</x:v>
      </x:c>
      <x:c r="J3807" s="7" t="n">
        <x:f>0</x:f>
        <x:v>0</x:v>
      </x:c>
      <x:c r="K3807" s="7" t="n">
        <x:f>0</x:f>
        <x:v>0</x:v>
      </x:c>
      <x:c r="L3807" s="7" t="n">
        <x:f>'Inventory detail'!F429*Summary!$K$5*(A3807-E3807)/Summary!$K$6</x:f>
        <x:v>271.5981930184805</x:v>
      </x:c>
      <x:c r="M3807" s="7" t="n">
        <x:f>MAX(0,H3807-L3807)</x:f>
        <x:v>2592.458316221766</x:v>
      </x:c>
      <x:c r="N3807" s="7" t="n">
        <x:f>MAX(0,L3807-H3807)</x:f>
        <x:v>0</x:v>
      </x:c>
      <x:c r="O3807" s="7" t="n">
        <x:f>MAX(0,F3807+I3807-N3807)</x:f>
        <x:v>0</x:v>
      </x:c>
      <x:c r="P3807" s="7" t="n">
        <x:f>MAX(0,N3807-F3807-I3807)</x:f>
        <x:v>0</x:v>
      </x:c>
      <x:c r="Q3807" s="7" t="n">
        <x:f>MAX(0,G3807+J3807-P3807)</x:f>
        <x:v>0</x:v>
      </x:c>
      <x:c r="R3807" s="7" t="n">
        <x:f>M3807+MAX(0,K3807-MAX(0,P3807-G3807-J3807))</x:f>
        <x:v>2592.458316221766</x:v>
      </x:c>
      <x:c r="S3807" s="7" t="n">
        <x:f>SUM(O3807,Q3807,R3807)</x:f>
        <x:v>2592.458316221766</x:v>
      </x:c>
      <x:c r="T3807" s="14" t="n">
        <x:f>'Inventory detail'!T429</x:f>
        <x:v>0.1424</x:v>
      </x:c>
      <x:c r="U3807" s="14" t="n">
        <x:f>'Inventory detail'!U429</x:f>
        <x:v>0.1424</x:v>
      </x:c>
      <x:c r="V3807" s="9" t="n">
        <x:f>O3807*T3807</x:f>
        <x:v>0</x:v>
      </x:c>
      <x:c r="W3807" s="9" t="n">
        <x:f>Q3807*T3807</x:f>
        <x:v>0</x:v>
      </x:c>
      <x:c r="X3807" s="9" t="n">
        <x:f>R3807*T3807</x:f>
        <x:v>369.16606422997944</x:v>
      </x:c>
      <x:c r="Y3807" s="9" t="n">
        <x:f>S3807*T3807</x:f>
        <x:v>369.16606422997944</x:v>
      </x:c>
      <x:c r="Z3807" s="9" t="n">
        <x:f>IF(ISNUMBER(U3807),S3807*(U3807-T3807),"n.a.")</x:f>
        <x:v>0</x:v>
      </x:c>
      <x:c r="AA3807" s="9" t="n">
        <x:f>IF(ISNUMBER(U3807),Y3807,0)</x:f>
        <x:v>369.16606422997944</x:v>
      </x:c>
      <x:c r="AB3807" s="7" t="n">
        <x:f>MAX(0,L3807-SUM(F3807:K3807))</x:f>
        <x:v>0</x:v>
      </x:c>
    </x:row>
    <x:row r="3808" ht="22" customHeight="1">
      <x:c r="A3808" s="18" t="n">
        <x:f>Summary!F$41</x:f>
        <x:v>46419</x:v>
      </x:c>
      <x:c r="B3808" s="2" t="str">
        <x:f>'Inventory detail'!A430</x:f>
        <x:v>WIRE</x:v>
      </x:c>
      <x:c r="C3808" s="2" t="str">
        <x:f>'Inventory detail'!B430</x:f>
        <x:v>30</x:v>
      </x:c>
      <x:c r="D3808" s="2" t="str">
        <x:f>'Inventory detail'!C430</x:f>
        <x:v>DL916GOLD</x:v>
      </x:c>
      <x:c r="E3808" s="10" t="n">
        <x:f>A2682</x:f>
        <x:v>46388</x:v>
      </x:c>
      <x:c r="F3808" s="7" t="n">
        <x:f>O2682</x:f>
        <x:v>0</x:v>
      </x:c>
      <x:c r="G3808" s="7" t="n">
        <x:f>Q2682</x:f>
        <x:v>0</x:v>
      </x:c>
      <x:c r="H3808" s="7" t="n">
        <x:f>R2682</x:f>
        <x:v>0</x:v>
      </x:c>
      <x:c r="I3808" s="7" t="n">
        <x:f>0</x:f>
        <x:v>0</x:v>
      </x:c>
      <x:c r="J3808" s="7" t="n">
        <x:f>0</x:f>
        <x:v>0</x:v>
      </x:c>
      <x:c r="K3808" s="7" t="n">
        <x:f>0</x:f>
        <x:v>0</x:v>
      </x:c>
      <x:c r="L3808" s="7" t="n">
        <x:f>'Inventory detail'!F430*Summary!$K$5*(A3808-E3808)/Summary!$K$6</x:f>
        <x:v>271.5981930184805</x:v>
      </x:c>
      <x:c r="M3808" s="7" t="n">
        <x:f>MAX(0,H3808-L3808)</x:f>
        <x:v>0</x:v>
      </x:c>
      <x:c r="N3808" s="7" t="n">
        <x:f>MAX(0,L3808-H3808)</x:f>
        <x:v>271.5981930184805</x:v>
      </x:c>
      <x:c r="O3808" s="7" t="n">
        <x:f>MAX(0,F3808+I3808-N3808)</x:f>
        <x:v>0</x:v>
      </x:c>
      <x:c r="P3808" s="7" t="n">
        <x:f>MAX(0,N3808-F3808-I3808)</x:f>
        <x:v>271.5981930184805</x:v>
      </x:c>
      <x:c r="Q3808" s="7" t="n">
        <x:f>MAX(0,G3808+J3808-P3808)</x:f>
        <x:v>0</x:v>
      </x:c>
      <x:c r="R3808" s="7" t="n">
        <x:f>M3808+MAX(0,K3808-MAX(0,P3808-G3808-J3808))</x:f>
        <x:v>0</x:v>
      </x:c>
      <x:c r="S3808" s="7" t="n">
        <x:f>SUM(O3808,Q3808,R3808)</x:f>
        <x:v>0</x:v>
      </x:c>
      <x:c r="T3808" s="14" t="n">
        <x:f>'Inventory detail'!T430</x:f>
        <x:v>0.1041</x:v>
      </x:c>
      <x:c r="U3808" s="14" t="n">
        <x:f>'Inventory detail'!U430</x:f>
        <x:v>0.1041</x:v>
      </x:c>
      <x:c r="V3808" s="9" t="n">
        <x:f>O3808*T3808</x:f>
        <x:v>0</x:v>
      </x:c>
      <x:c r="W3808" s="9" t="n">
        <x:f>Q3808*T3808</x:f>
        <x:v>0</x:v>
      </x:c>
      <x:c r="X3808" s="9" t="n">
        <x:f>R3808*T3808</x:f>
        <x:v>0</x:v>
      </x:c>
      <x:c r="Y3808" s="9" t="n">
        <x:f>S3808*T3808</x:f>
        <x:v>0</x:v>
      </x:c>
      <x:c r="Z3808" s="9" t="n">
        <x:f>IF(ISNUMBER(U3808),S3808*(U3808-T3808),"n.a.")</x:f>
        <x:v>0</x:v>
      </x:c>
      <x:c r="AA3808" s="9" t="n">
        <x:f>IF(ISNUMBER(U3808),Y3808,0)</x:f>
        <x:v>0</x:v>
      </x:c>
      <x:c r="AB3808" s="7" t="n">
        <x:f>MAX(0,L3808-SUM(F3808:K3808))</x:f>
        <x:v>271.5981930184805</x:v>
      </x:c>
    </x:row>
    <x:row r="3809" ht="22" customHeight="1">
      <x:c r="A3809" s="18" t="n">
        <x:f>Summary!F$41</x:f>
        <x:v>46419</x:v>
      </x:c>
      <x:c r="B3809" s="2" t="str">
        <x:f>'Inventory detail'!A431</x:f>
        <x:v>WIRE</x:v>
      </x:c>
      <x:c r="C3809" s="2" t="str">
        <x:f>'Inventory detail'!B431</x:f>
        <x:v>60</x:v>
      </x:c>
      <x:c r="D3809" s="2" t="str">
        <x:f>'Inventory detail'!C431</x:f>
        <x:v>DL078SIL</x:v>
      </x:c>
      <x:c r="E3809" s="10" t="n">
        <x:f>A2683</x:f>
        <x:v>46388</x:v>
      </x:c>
      <x:c r="F3809" s="7" t="n">
        <x:f>O2683</x:f>
        <x:v>0</x:v>
      </x:c>
      <x:c r="G3809" s="7" t="n">
        <x:f>Q2683</x:f>
        <x:v>0</x:v>
      </x:c>
      <x:c r="H3809" s="7" t="n">
        <x:f>R2683</x:f>
        <x:v>1164.0565092402464</x:v>
      </x:c>
      <x:c r="I3809" s="7" t="n">
        <x:f>0</x:f>
        <x:v>0</x:v>
      </x:c>
      <x:c r="J3809" s="7" t="n">
        <x:f>0</x:f>
        <x:v>0</x:v>
      </x:c>
      <x:c r="K3809" s="7" t="n">
        <x:f>0</x:f>
        <x:v>0</x:v>
      </x:c>
      <x:c r="L3809" s="7" t="n">
        <x:f>'Inventory detail'!F431*Summary!$K$5*(A3809-E3809)/Summary!$K$6</x:f>
        <x:v>271.5981930184805</x:v>
      </x:c>
      <x:c r="M3809" s="7" t="n">
        <x:f>MAX(0,H3809-L3809)</x:f>
        <x:v>892.4583162217659</x:v>
      </x:c>
      <x:c r="N3809" s="7" t="n">
        <x:f>MAX(0,L3809-H3809)</x:f>
        <x:v>0</x:v>
      </x:c>
      <x:c r="O3809" s="7" t="n">
        <x:f>MAX(0,F3809+I3809-N3809)</x:f>
        <x:v>0</x:v>
      </x:c>
      <x:c r="P3809" s="7" t="n">
        <x:f>MAX(0,N3809-F3809-I3809)</x:f>
        <x:v>0</x:v>
      </x:c>
      <x:c r="Q3809" s="7" t="n">
        <x:f>MAX(0,G3809+J3809-P3809)</x:f>
        <x:v>0</x:v>
      </x:c>
      <x:c r="R3809" s="7" t="n">
        <x:f>M3809+MAX(0,K3809-MAX(0,P3809-G3809-J3809))</x:f>
        <x:v>892.4583162217659</x:v>
      </x:c>
      <x:c r="S3809" s="7" t="n">
        <x:f>SUM(O3809,Q3809,R3809)</x:f>
        <x:v>892.4583162217659</x:v>
      </x:c>
      <x:c r="T3809" s="14" t="n">
        <x:f>'Inventory detail'!T431</x:f>
        <x:v>0.16329999999999997</x:v>
      </x:c>
      <x:c r="U3809" s="14" t="n">
        <x:f>'Inventory detail'!U431</x:f>
        <x:v>0.16329999999999997</x:v>
      </x:c>
      <x:c r="V3809" s="9" t="n">
        <x:f>O3809*T3809</x:f>
        <x:v>0</x:v>
      </x:c>
      <x:c r="W3809" s="9" t="n">
        <x:f>Q3809*T3809</x:f>
        <x:v>0</x:v>
      </x:c>
      <x:c r="X3809" s="9" t="n">
        <x:f>R3809*T3809</x:f>
        <x:v>145.73844303901436</x:v>
      </x:c>
      <x:c r="Y3809" s="9" t="n">
        <x:f>S3809*T3809</x:f>
        <x:v>145.73844303901436</x:v>
      </x:c>
      <x:c r="Z3809" s="9" t="n">
        <x:f>IF(ISNUMBER(U3809),S3809*(U3809-T3809),"n.a.")</x:f>
        <x:v>0</x:v>
      </x:c>
      <x:c r="AA3809" s="9" t="n">
        <x:f>IF(ISNUMBER(U3809),Y3809,0)</x:f>
        <x:v>145.73844303901436</x:v>
      </x:c>
      <x:c r="AB3809" s="7" t="n">
        <x:f>MAX(0,L3809-SUM(F3809:K3809))</x:f>
        <x:v>0</x:v>
      </x:c>
    </x:row>
    <x:row r="3810" ht="22" customHeight="1">
      <x:c r="A3810" s="18" t="n">
        <x:f>Summary!F$41</x:f>
        <x:v>46419</x:v>
      </x:c>
      <x:c r="B3810" s="2" t="str">
        <x:f>'Inventory detail'!A432</x:f>
        <x:v>COIL</x:v>
      </x:c>
      <x:c r="C3810" s="2" t="str">
        <x:f>'Inventory detail'!B432</x:f>
        <x:v>10</x:v>
      </x:c>
      <x:c r="D3810" s="2" t="str">
        <x:f>'Inventory detail'!C432</x:f>
        <x:v>22NAV12-4</x:v>
      </x:c>
      <x:c r="E3810" s="10" t="n">
        <x:f>A2684</x:f>
        <x:v>46388</x:v>
      </x:c>
      <x:c r="F3810" s="7" t="n">
        <x:f>O2684</x:f>
        <x:v>887.0728542094457</x:v>
      </x:c>
      <x:c r="G3810" s="7" t="n">
        <x:f>Q2684</x:f>
        <x:v>0</x:v>
      </x:c>
      <x:c r="H3810" s="7" t="n">
        <x:f>R2684</x:f>
        <x:v>0</x:v>
      </x:c>
      <x:c r="I3810" s="7" t="n">
        <x:f>SUMIFS('PO detail'!$W$320:$W$320,'PO detail'!$V$320:$V$320,"&gt;="&amp;E3810,'PO detail'!$V$320:$V$320,"&lt;"&amp;A3810)</x:f>
        <x:v>0</x:v>
      </x:c>
      <x:c r="J3810" s="7" t="n">
        <x:f>SUMIFS('PO detail'!$X$320:$X$320,'PO detail'!$V$320:$V$320,"&gt;="&amp;E3810,'PO detail'!$V$320:$V$320,"&lt;"&amp;A3810)</x:f>
        <x:v>0</x:v>
      </x:c>
      <x:c r="K3810" s="7" t="n">
        <x:f>SUMIFS('PO detail'!$Y$320:$Y$320,'PO detail'!$V$320:$V$320,"&gt;="&amp;E3810,'PO detail'!$V$320:$V$320,"&lt;"&amp;A3810)</x:f>
        <x:v>0</x:v>
      </x:c>
      <x:c r="L3810" s="7" t="n">
        <x:f>'Inventory detail'!F432*Summary!$K$5*(A3810-E3810)/Summary!$K$6</x:f>
        <x:v>263.1040657084189</x:v>
      </x:c>
      <x:c r="M3810" s="7" t="n">
        <x:f>MAX(0,H3810-L3810)</x:f>
        <x:v>0</x:v>
      </x:c>
      <x:c r="N3810" s="7" t="n">
        <x:f>MAX(0,L3810-H3810)</x:f>
        <x:v>263.1040657084189</x:v>
      </x:c>
      <x:c r="O3810" s="7" t="n">
        <x:f>MAX(0,F3810+I3810-N3810)</x:f>
        <x:v>623.9687885010269</x:v>
      </x:c>
      <x:c r="P3810" s="7" t="n">
        <x:f>MAX(0,N3810-F3810-I3810)</x:f>
        <x:v>0</x:v>
      </x:c>
      <x:c r="Q3810" s="7" t="n">
        <x:f>MAX(0,G3810+J3810-P3810)</x:f>
        <x:v>0</x:v>
      </x:c>
      <x:c r="R3810" s="7" t="n">
        <x:f>M3810+MAX(0,K3810-MAX(0,P3810-G3810-J3810))</x:f>
        <x:v>0</x:v>
      </x:c>
      <x:c r="S3810" s="7" t="n">
        <x:f>SUM(O3810,Q3810,R3810)</x:f>
        <x:v>623.9687885010269</x:v>
      </x:c>
      <x:c r="T3810" s="14" t="n">
        <x:f>'Inventory detail'!T432</x:f>
        <x:v>0.1674</x:v>
      </x:c>
      <x:c r="U3810" s="14" t="n">
        <x:f>'Inventory detail'!U432</x:f>
        <x:v>0.163982</x:v>
      </x:c>
      <x:c r="V3810" s="9" t="n">
        <x:f>O3810*T3810</x:f>
        <x:v>104.4523751950719</x:v>
      </x:c>
      <x:c r="W3810" s="9" t="n">
        <x:f>Q3810*T3810</x:f>
        <x:v>0</x:v>
      </x:c>
      <x:c r="X3810" s="9" t="n">
        <x:f>R3810*T3810</x:f>
        <x:v>0</x:v>
      </x:c>
      <x:c r="Y3810" s="9" t="n">
        <x:f>S3810*T3810</x:f>
        <x:v>104.4523751950719</x:v>
      </x:c>
      <x:c r="Z3810" s="9" t="n">
        <x:f>IF(ISNUMBER(U3810),S3810*(U3810-T3810),"n.a.")</x:f>
        <x:v>-2.1327253190965125</x:v>
      </x:c>
      <x:c r="AA3810" s="9" t="n">
        <x:f>IF(ISNUMBER(U3810),Y3810,0)</x:f>
        <x:v>104.4523751950719</x:v>
      </x:c>
      <x:c r="AB3810" s="7" t="n">
        <x:f>MAX(0,L3810-SUM(F3810:K3810))</x:f>
        <x:v>0</x:v>
      </x:c>
    </x:row>
    <x:row r="3811" ht="22" customHeight="1">
      <x:c r="A3811" s="18" t="n">
        <x:f>Summary!F$41</x:f>
        <x:v>46419</x:v>
      </x:c>
      <x:c r="B3811" s="2" t="str">
        <x:f>'Inventory detail'!A433</x:f>
        <x:v>COIL</x:v>
      </x:c>
      <x:c r="C3811" s="2" t="str">
        <x:f>'Inventory detail'!B433</x:f>
        <x:v>60</x:v>
      </x:c>
      <x:c r="D3811" s="2" t="str">
        <x:f>'Inventory detail'!C433</x:f>
        <x:v>16NAV12-4</x:v>
      </x:c>
      <x:c r="E3811" s="10" t="n">
        <x:f>A2685</x:f>
        <x:v>46388</x:v>
      </x:c>
      <x:c r="F3811" s="7" t="n">
        <x:f>O2685</x:f>
        <x:v>887.0728542094457</x:v>
      </x:c>
      <x:c r="G3811" s="7" t="n">
        <x:f>Q2685</x:f>
        <x:v>0</x:v>
      </x:c>
      <x:c r="H3811" s="7" t="n">
        <x:f>R2685</x:f>
        <x:v>0</x:v>
      </x:c>
      <x:c r="I3811" s="7" t="n">
        <x:f>SUMIFS('PO detail'!$W$1151:$W$1151,'PO detail'!$V$1151:$V$1151,"&gt;="&amp;E3811,'PO detail'!$V$1151:$V$1151,"&lt;"&amp;A3811)</x:f>
        <x:v>0</x:v>
      </x:c>
      <x:c r="J3811" s="7" t="n">
        <x:f>SUMIFS('PO detail'!$X$1151:$X$1151,'PO detail'!$V$1151:$V$1151,"&gt;="&amp;E3811,'PO detail'!$V$1151:$V$1151,"&lt;"&amp;A3811)</x:f>
        <x:v>0</x:v>
      </x:c>
      <x:c r="K3811" s="7" t="n">
        <x:f>SUMIFS('PO detail'!$Y$1151:$Y$1151,'PO detail'!$V$1151:$V$1151,"&gt;="&amp;E3811,'PO detail'!$V$1151:$V$1151,"&lt;"&amp;A3811)</x:f>
        <x:v>0</x:v>
      </x:c>
      <x:c r="L3811" s="7" t="n">
        <x:f>'Inventory detail'!F433*Summary!$K$5*(A3811-E3811)/Summary!$K$6</x:f>
        <x:v>263.1040657084189</x:v>
      </x:c>
      <x:c r="M3811" s="7" t="n">
        <x:f>MAX(0,H3811-L3811)</x:f>
        <x:v>0</x:v>
      </x:c>
      <x:c r="N3811" s="7" t="n">
        <x:f>MAX(0,L3811-H3811)</x:f>
        <x:v>263.1040657084189</x:v>
      </x:c>
      <x:c r="O3811" s="7" t="n">
        <x:f>MAX(0,F3811+I3811-N3811)</x:f>
        <x:v>623.9687885010269</x:v>
      </x:c>
      <x:c r="P3811" s="7" t="n">
        <x:f>MAX(0,N3811-F3811-I3811)</x:f>
        <x:v>0</x:v>
      </x:c>
      <x:c r="Q3811" s="7" t="n">
        <x:f>MAX(0,G3811+J3811-P3811)</x:f>
        <x:v>0</x:v>
      </x:c>
      <x:c r="R3811" s="7" t="n">
        <x:f>M3811+MAX(0,K3811-MAX(0,P3811-G3811-J3811))</x:f>
        <x:v>0</x:v>
      </x:c>
      <x:c r="S3811" s="7" t="n">
        <x:f>SUM(O3811,Q3811,R3811)</x:f>
        <x:v>623.9687885010269</x:v>
      </x:c>
      <x:c r="T3811" s="14" t="n">
        <x:f>'Inventory detail'!T433</x:f>
        <x:v>0.11230000000000001</x:v>
      </x:c>
      <x:c r="U3811" s="14" t="n">
        <x:f>'Inventory detail'!U433</x:f>
        <x:v>0.1099475</x:v>
      </x:c>
      <x:c r="V3811" s="9" t="n">
        <x:f>O3811*T3811</x:f>
        <x:v>70.07169494866532</x:v>
      </x:c>
      <x:c r="W3811" s="9" t="n">
        <x:f>Q3811*T3811</x:f>
        <x:v>0</x:v>
      </x:c>
      <x:c r="X3811" s="9" t="n">
        <x:f>R3811*T3811</x:f>
        <x:v>0</x:v>
      </x:c>
      <x:c r="Y3811" s="9" t="n">
        <x:f>S3811*T3811</x:f>
        <x:v>70.07169494866532</x:v>
      </x:c>
      <x:c r="Z3811" s="9" t="n">
        <x:f>IF(ISNUMBER(U3811),S3811*(U3811-T3811),"n.a.")</x:f>
        <x:v>-1.4678865749486703</x:v>
      </x:c>
      <x:c r="AA3811" s="9" t="n">
        <x:f>IF(ISNUMBER(U3811),Y3811,0)</x:f>
        <x:v>70.07169494866532</x:v>
      </x:c>
      <x:c r="AB3811" s="7" t="n">
        <x:f>MAX(0,L3811-SUM(F3811:K3811))</x:f>
        <x:v>0</x:v>
      </x:c>
    </x:row>
    <x:row r="3812" ht="22" customHeight="1">
      <x:c r="A3812" s="18" t="n">
        <x:f>Summary!F$41</x:f>
        <x:v>46419</x:v>
      </x:c>
      <x:c r="B3812" s="2" t="str">
        <x:f>'Inventory detail'!A434</x:f>
        <x:v>POUC</x:v>
      </x:c>
      <x:c r="C3812" s="2" t="str">
        <x:f>'Inventory detail'!B434</x:f>
        <x:v>10</x:v>
      </x:c>
      <x:c r="D3812" s="2" t="str">
        <x:f>'Inventory detail'!C434</x:f>
        <x:v>SJUM7</x:v>
      </x:c>
      <x:c r="E3812" s="10" t="n">
        <x:f>A2686</x:f>
        <x:v>46388</x:v>
      </x:c>
      <x:c r="F3812" s="7" t="n">
        <x:f>O2686</x:f>
        <x:v>0</x:v>
      </x:c>
      <x:c r="G3812" s="7" t="n">
        <x:f>Q2686</x:f>
        <x:v>0</x:v>
      </x:c>
      <x:c r="H3812" s="7" t="n">
        <x:f>R2686</x:f>
        <x:v>5287.072854209447</x:v>
      </x:c>
      <x:c r="I3812" s="7" t="n">
        <x:f>0</x:f>
        <x:v>0</x:v>
      </x:c>
      <x:c r="J3812" s="7" t="n">
        <x:f>0</x:f>
        <x:v>0</x:v>
      </x:c>
      <x:c r="K3812" s="7" t="n">
        <x:f>0</x:f>
        <x:v>0</x:v>
      </x:c>
      <x:c r="L3812" s="7" t="n">
        <x:f>'Inventory detail'!F434*Summary!$K$5*(A3812-E3812)/Summary!$K$6</x:f>
        <x:v>263.1040657084189</x:v>
      </x:c>
      <x:c r="M3812" s="7" t="n">
        <x:f>MAX(0,H3812-L3812)</x:f>
        <x:v>5023.968788501028</x:v>
      </x:c>
      <x:c r="N3812" s="7" t="n">
        <x:f>MAX(0,L3812-H3812)</x:f>
        <x:v>0</x:v>
      </x:c>
      <x:c r="O3812" s="7" t="n">
        <x:f>MAX(0,F3812+I3812-N3812)</x:f>
        <x:v>0</x:v>
      </x:c>
      <x:c r="P3812" s="7" t="n">
        <x:f>MAX(0,N3812-F3812-I3812)</x:f>
        <x:v>0</x:v>
      </x:c>
      <x:c r="Q3812" s="7" t="n">
        <x:f>MAX(0,G3812+J3812-P3812)</x:f>
        <x:v>0</x:v>
      </x:c>
      <x:c r="R3812" s="7" t="n">
        <x:f>M3812+MAX(0,K3812-MAX(0,P3812-G3812-J3812))</x:f>
        <x:v>5023.968788501028</x:v>
      </x:c>
      <x:c r="S3812" s="7" t="n">
        <x:f>SUM(O3812,Q3812,R3812)</x:f>
        <x:v>5023.968788501028</x:v>
      </x:c>
      <x:c r="T3812" s="14" t="n">
        <x:f>'Inventory detail'!T434</x:f>
        <x:v>0.016399999999999998</x:v>
      </x:c>
      <x:c r="U3812" s="14" t="n">
        <x:f>'Inventory detail'!U434</x:f>
        <x:v>0.017985</x:v>
      </x:c>
      <x:c r="V3812" s="9" t="n">
        <x:f>O3812*T3812</x:f>
        <x:v>0</x:v>
      </x:c>
      <x:c r="W3812" s="9" t="n">
        <x:f>Q3812*T3812</x:f>
        <x:v>0</x:v>
      </x:c>
      <x:c r="X3812" s="9" t="n">
        <x:f>R3812*T3812</x:f>
        <x:v>82.39308813141685</x:v>
      </x:c>
      <x:c r="Y3812" s="9" t="n">
        <x:f>S3812*T3812</x:f>
        <x:v>82.39308813141685</x:v>
      </x:c>
      <x:c r="Z3812" s="9" t="n">
        <x:f>IF(ISNUMBER(U3812),S3812*(U3812-T3812),"n.a.")</x:f>
        <x:v>7.962990529774145</x:v>
      </x:c>
      <x:c r="AA3812" s="9" t="n">
        <x:f>IF(ISNUMBER(U3812),Y3812,0)</x:f>
        <x:v>82.39308813141685</x:v>
      </x:c>
      <x:c r="AB3812" s="7" t="n">
        <x:f>MAX(0,L3812-SUM(F3812:K3812))</x:f>
        <x:v>0</x:v>
      </x:c>
    </x:row>
    <x:row r="3813" ht="22" customHeight="1">
      <x:c r="A3813" s="18" t="n">
        <x:f>Summary!F$41</x:f>
        <x:v>46419</x:v>
      </x:c>
      <x:c r="B3813" s="2" t="str">
        <x:f>'Inventory detail'!A435</x:f>
        <x:v>POUC</x:v>
      </x:c>
      <x:c r="C3813" s="2" t="str">
        <x:f>'Inventory detail'!B435</x:f>
        <x:v>60</x:v>
      </x:c>
      <x:c r="D3813" s="2" t="str">
        <x:f>'Inventory detail'!C435</x:f>
        <x:v>LUGWO7</x:v>
      </x:c>
      <x:c r="E3813" s="10" t="n">
        <x:f>A2687</x:f>
        <x:v>46388</x:v>
      </x:c>
      <x:c r="F3813" s="7" t="n">
        <x:f>O2687</x:f>
        <x:v>14787.072854209446</x:v>
      </x:c>
      <x:c r="G3813" s="7" t="n">
        <x:f>Q2687</x:f>
        <x:v>0</x:v>
      </x:c>
      <x:c r="H3813" s="7" t="n">
        <x:f>R2687</x:f>
        <x:v>0</x:v>
      </x:c>
      <x:c r="I3813" s="7" t="n">
        <x:f>SUMIFS('PO detail'!$W$1806:$W$1806,'PO detail'!$V$1806:$V$1806,"&gt;="&amp;E3813,'PO detail'!$V$1806:$V$1806,"&lt;"&amp;A3813)</x:f>
        <x:v>0</x:v>
      </x:c>
      <x:c r="J3813" s="7" t="n">
        <x:f>SUMIFS('PO detail'!$X$1806:$X$1806,'PO detail'!$V$1806:$V$1806,"&gt;="&amp;E3813,'PO detail'!$V$1806:$V$1806,"&lt;"&amp;A3813)</x:f>
        <x:v>0</x:v>
      </x:c>
      <x:c r="K3813" s="7" t="n">
        <x:f>SUMIFS('PO detail'!$Y$1806:$Y$1806,'PO detail'!$V$1806:$V$1806,"&gt;="&amp;E3813,'PO detail'!$V$1806:$V$1806,"&lt;"&amp;A3813)</x:f>
        <x:v>0</x:v>
      </x:c>
      <x:c r="L3813" s="7" t="n">
        <x:f>'Inventory detail'!F435*Summary!$K$5*(A3813-E3813)/Summary!$K$6</x:f>
        <x:v>263.1040657084189</x:v>
      </x:c>
      <x:c r="M3813" s="7" t="n">
        <x:f>MAX(0,H3813-L3813)</x:f>
        <x:v>0</x:v>
      </x:c>
      <x:c r="N3813" s="7" t="n">
        <x:f>MAX(0,L3813-H3813)</x:f>
        <x:v>263.1040657084189</x:v>
      </x:c>
      <x:c r="O3813" s="7" t="n">
        <x:f>MAX(0,F3813+I3813-N3813)</x:f>
        <x:v>14523.968788501026</x:v>
      </x:c>
      <x:c r="P3813" s="7" t="n">
        <x:f>MAX(0,N3813-F3813-I3813)</x:f>
        <x:v>0</x:v>
      </x:c>
      <x:c r="Q3813" s="7" t="n">
        <x:f>MAX(0,G3813+J3813-P3813)</x:f>
        <x:v>0</x:v>
      </x:c>
      <x:c r="R3813" s="7" t="n">
        <x:f>M3813+MAX(0,K3813-MAX(0,P3813-G3813-J3813))</x:f>
        <x:v>0</x:v>
      </x:c>
      <x:c r="S3813" s="7" t="n">
        <x:f>SUM(O3813,Q3813,R3813)</x:f>
        <x:v>14523.968788501026</x:v>
      </x:c>
      <x:c r="T3813" s="14" t="n">
        <x:f>'Inventory detail'!T435</x:f>
        <x:v>0.0109</x:v>
      </x:c>
      <x:c r="U3813" s="14" t="n">
        <x:f>'Inventory detail'!U435</x:f>
        <x:v>0.01188</x:v>
      </x:c>
      <x:c r="V3813" s="9" t="n">
        <x:f>O3813*T3813</x:f>
        <x:v>158.3112597946612</x:v>
      </x:c>
      <x:c r="W3813" s="9" t="n">
        <x:f>Q3813*T3813</x:f>
        <x:v>0</x:v>
      </x:c>
      <x:c r="X3813" s="9" t="n">
        <x:f>R3813*T3813</x:f>
        <x:v>0</x:v>
      </x:c>
      <x:c r="Y3813" s="9" t="n">
        <x:f>S3813*T3813</x:f>
        <x:v>158.3112597946612</x:v>
      </x:c>
      <x:c r="Z3813" s="9" t="n">
        <x:f>IF(ISNUMBER(U3813),S3813*(U3813-T3813),"n.a.")</x:f>
        <x:v>14.233489412731005</x:v>
      </x:c>
      <x:c r="AA3813" s="9" t="n">
        <x:f>IF(ISNUMBER(U3813),Y3813,0)</x:f>
        <x:v>158.3112597946612</x:v>
      </x:c>
      <x:c r="AB3813" s="7" t="n">
        <x:f>MAX(0,L3813-SUM(F3813:K3813))</x:f>
        <x:v>0</x:v>
      </x:c>
    </x:row>
    <x:row r="3814" ht="22" customHeight="1">
      <x:c r="A3814" s="18" t="n">
        <x:f>Summary!F$41</x:f>
        <x:v>46419</x:v>
      </x:c>
      <x:c r="B3814" s="2" t="str">
        <x:f>'Inventory detail'!A436</x:f>
        <x:v>COIL</x:v>
      </x:c>
      <x:c r="C3814" s="2" t="str">
        <x:f>'Inventory detail'!B436</x:f>
        <x:v>10</x:v>
      </x:c>
      <x:c r="D3814" s="2" t="str">
        <x:f>'Inventory detail'!C436</x:f>
        <x:v>10RED12-4</x:v>
      </x:c>
      <x:c r="E3814" s="10" t="n">
        <x:f>A2688</x:f>
        <x:v>46388</x:v>
      </x:c>
      <x:c r="F3814" s="7" t="n">
        <x:f>O2688</x:f>
        <x:v>1610.0616016427105</x:v>
      </x:c>
      <x:c r="G3814" s="7" t="n">
        <x:f>Q2688</x:f>
        <x:v>0</x:v>
      </x:c>
      <x:c r="H3814" s="7" t="n">
        <x:f>R2688</x:f>
        <x:v>0</x:v>
      </x:c>
      <x:c r="I3814" s="7" t="n">
        <x:f>SUMIFS('PO detail'!$W$43:$W$44,'PO detail'!$V$43:$V$44,"&gt;="&amp;E3814,'PO detail'!$V$43:$V$44,"&lt;"&amp;A3814)</x:f>
        <x:v>0</x:v>
      </x:c>
      <x:c r="J3814" s="7" t="n">
        <x:f>SUMIFS('PO detail'!$X$43:$X$44,'PO detail'!$V$43:$V$44,"&gt;="&amp;E3814,'PO detail'!$V$43:$V$44,"&lt;"&amp;A3814)</x:f>
        <x:v>0</x:v>
      </x:c>
      <x:c r="K3814" s="7" t="n">
        <x:f>SUMIFS('PO detail'!$Y$43:$Y$44,'PO detail'!$V$43:$V$44,"&gt;="&amp;E3814,'PO detail'!$V$43:$V$44,"&lt;"&amp;A3814)</x:f>
        <x:v>0</x:v>
      </x:c>
      <x:c r="L3814" s="7" t="n">
        <x:f>'Inventory detail'!F436*Summary!$K$5*(A3814-E3814)/Summary!$K$6</x:f>
        <x:v>254.62012320328543</x:v>
      </x:c>
      <x:c r="M3814" s="7" t="n">
        <x:f>MAX(0,H3814-L3814)</x:f>
        <x:v>0</x:v>
      </x:c>
      <x:c r="N3814" s="7" t="n">
        <x:f>MAX(0,L3814-H3814)</x:f>
        <x:v>254.62012320328543</x:v>
      </x:c>
      <x:c r="O3814" s="7" t="n">
        <x:f>MAX(0,F3814+I3814-N3814)</x:f>
        <x:v>1355.441478439425</x:v>
      </x:c>
      <x:c r="P3814" s="7" t="n">
        <x:f>MAX(0,N3814-F3814-I3814)</x:f>
        <x:v>0</x:v>
      </x:c>
      <x:c r="Q3814" s="7" t="n">
        <x:f>MAX(0,G3814+J3814-P3814)</x:f>
        <x:v>0</x:v>
      </x:c>
      <x:c r="R3814" s="7" t="n">
        <x:f>M3814+MAX(0,K3814-MAX(0,P3814-G3814-J3814))</x:f>
        <x:v>0</x:v>
      </x:c>
      <x:c r="S3814" s="7" t="n">
        <x:f>SUM(O3814,Q3814,R3814)</x:f>
        <x:v>1355.441478439425</x:v>
      </x:c>
      <x:c r="T3814" s="14" t="n">
        <x:f>'Inventory detail'!T436</x:f>
        <x:v>0.0584</x:v>
      </x:c>
      <x:c r="U3814" s="14" t="n">
        <x:f>'Inventory detail'!U436</x:f>
        <x:v>0.057239</x:v>
      </x:c>
      <x:c r="V3814" s="9" t="n">
        <x:f>O3814*T3814</x:f>
        <x:v>79.15778234086243</x:v>
      </x:c>
      <x:c r="W3814" s="9" t="n">
        <x:f>Q3814*T3814</x:f>
        <x:v>0</x:v>
      </x:c>
      <x:c r="X3814" s="9" t="n">
        <x:f>R3814*T3814</x:f>
        <x:v>0</x:v>
      </x:c>
      <x:c r="Y3814" s="9" t="n">
        <x:f>S3814*T3814</x:f>
        <x:v>79.15778234086243</x:v>
      </x:c>
      <x:c r="Z3814" s="9" t="n">
        <x:f>IF(ISNUMBER(U3814),S3814*(U3814-T3814),"n.a.")</x:f>
        <x:v>-1.5736675564681757</x:v>
      </x:c>
      <x:c r="AA3814" s="9" t="n">
        <x:f>IF(ISNUMBER(U3814),Y3814,0)</x:f>
        <x:v>79.15778234086243</x:v>
      </x:c>
      <x:c r="AB3814" s="7" t="n">
        <x:f>MAX(0,L3814-SUM(F3814:K3814))</x:f>
        <x:v>0</x:v>
      </x:c>
    </x:row>
    <x:row r="3815" ht="22" customHeight="1">
      <x:c r="A3815" s="18" t="n">
        <x:f>Summary!F$41</x:f>
        <x:v>46419</x:v>
      </x:c>
      <x:c r="B3815" s="2" t="str">
        <x:f>'Inventory detail'!A437</x:f>
        <x:v>COIL</x:v>
      </x:c>
      <x:c r="C3815" s="2" t="str">
        <x:f>'Inventory detail'!B437</x:f>
        <x:v>10</x:v>
      </x:c>
      <x:c r="D3815" s="2" t="str">
        <x:f>'Inventory detail'!C437</x:f>
        <x:v>32WHT12-4</x:v>
      </x:c>
      <x:c r="E3815" s="10" t="n">
        <x:f>A2689</x:f>
        <x:v>46388</x:v>
      </x:c>
      <x:c r="F3815" s="7" t="n">
        <x:f>O2689</x:f>
        <x:v>1510.0616016427105</x:v>
      </x:c>
      <x:c r="G3815" s="7" t="n">
        <x:f>Q2689</x:f>
        <x:v>0</x:v>
      </x:c>
      <x:c r="H3815" s="7" t="n">
        <x:f>R2689</x:f>
        <x:v>0</x:v>
      </x:c>
      <x:c r="I3815" s="7" t="n">
        <x:f>SUMIFS('PO detail'!$W$400:$W$400,'PO detail'!$V$400:$V$400,"&gt;="&amp;E3815,'PO detail'!$V$400:$V$400,"&lt;"&amp;A3815)</x:f>
        <x:v>0</x:v>
      </x:c>
      <x:c r="J3815" s="7" t="n">
        <x:f>SUMIFS('PO detail'!$X$400:$X$400,'PO detail'!$V$400:$V$400,"&gt;="&amp;E3815,'PO detail'!$V$400:$V$400,"&lt;"&amp;A3815)</x:f>
        <x:v>0</x:v>
      </x:c>
      <x:c r="K3815" s="7" t="n">
        <x:f>SUMIFS('PO detail'!$Y$400:$Y$400,'PO detail'!$V$400:$V$400,"&gt;="&amp;E3815,'PO detail'!$V$400:$V$400,"&lt;"&amp;A3815)</x:f>
        <x:v>0</x:v>
      </x:c>
      <x:c r="L3815" s="7" t="n">
        <x:f>'Inventory detail'!F437*Summary!$K$5*(A3815-E3815)/Summary!$K$6</x:f>
        <x:v>254.62012320328543</x:v>
      </x:c>
      <x:c r="M3815" s="7" t="n">
        <x:f>MAX(0,H3815-L3815)</x:f>
        <x:v>0</x:v>
      </x:c>
      <x:c r="N3815" s="7" t="n">
        <x:f>MAX(0,L3815-H3815)</x:f>
        <x:v>254.62012320328543</x:v>
      </x:c>
      <x:c r="O3815" s="7" t="n">
        <x:f>MAX(0,F3815+I3815-N3815)</x:f>
        <x:v>1255.441478439425</x:v>
      </x:c>
      <x:c r="P3815" s="7" t="n">
        <x:f>MAX(0,N3815-F3815-I3815)</x:f>
        <x:v>0</x:v>
      </x:c>
      <x:c r="Q3815" s="7" t="n">
        <x:f>MAX(0,G3815+J3815-P3815)</x:f>
        <x:v>0</x:v>
      </x:c>
      <x:c r="R3815" s="7" t="n">
        <x:f>M3815+MAX(0,K3815-MAX(0,P3815-G3815-J3815))</x:f>
        <x:v>0</x:v>
      </x:c>
      <x:c r="S3815" s="7" t="n">
        <x:f>SUM(O3815,Q3815,R3815)</x:f>
        <x:v>1255.441478439425</x:v>
      </x:c>
      <x:c r="T3815" s="14" t="n">
        <x:f>'Inventory detail'!T437</x:f>
        <x:v>0.2647</x:v>
      </x:c>
      <x:c r="U3815" s="14" t="n">
        <x:f>'Inventory detail'!U437</x:f>
        <x:v>0.2593435</x:v>
      </x:c>
      <x:c r="V3815" s="9" t="n">
        <x:f>O3815*T3815</x:f>
        <x:v>332.3153593429158</x:v>
      </x:c>
      <x:c r="W3815" s="9" t="n">
        <x:f>Q3815*T3815</x:f>
        <x:v>0</x:v>
      </x:c>
      <x:c r="X3815" s="9" t="n">
        <x:f>R3815*T3815</x:f>
        <x:v>0</x:v>
      </x:c>
      <x:c r="Y3815" s="9" t="n">
        <x:f>S3815*T3815</x:f>
        <x:v>332.3153593429158</x:v>
      </x:c>
      <x:c r="Z3815" s="9" t="n">
        <x:f>IF(ISNUMBER(U3815),S3815*(U3815-T3815),"n.a.")</x:f>
        <x:v>-6.724772279260763</x:v>
      </x:c>
      <x:c r="AA3815" s="9" t="n">
        <x:f>IF(ISNUMBER(U3815),Y3815,0)</x:f>
        <x:v>332.3153593429158</x:v>
      </x:c>
      <x:c r="AB3815" s="7" t="n">
        <x:f>MAX(0,L3815-SUM(F3815:K3815))</x:f>
        <x:v>0</x:v>
      </x:c>
    </x:row>
    <x:row r="3816" ht="22" customHeight="1">
      <x:c r="A3816" s="18" t="n">
        <x:f>Summary!F$41</x:f>
        <x:v>46419</x:v>
      </x:c>
      <x:c r="B3816" s="2" t="str">
        <x:f>'Inventory detail'!A438</x:f>
        <x:v>POUC</x:v>
      </x:c>
      <x:c r="C3816" s="2" t="str">
        <x:f>'Inventory detail'!B438</x:f>
        <x:v>10</x:v>
      </x:c>
      <x:c r="D3816" s="2" t="str">
        <x:f>'Inventory detail'!C438</x:f>
        <x:v>MLMEN3</x:v>
      </x:c>
      <x:c r="E3816" s="10" t="n">
        <x:f>A2690</x:f>
        <x:v>46388</x:v>
      </x:c>
      <x:c r="F3816" s="7" t="n">
        <x:f>O2690</x:f>
        <x:v>0</x:v>
      </x:c>
      <x:c r="G3816" s="7" t="n">
        <x:f>Q2690</x:f>
        <x:v>4498.973305954825</x:v>
      </x:c>
      <x:c r="H3816" s="7" t="n">
        <x:f>R2690</x:f>
        <x:v>0</x:v>
      </x:c>
      <x:c r="I3816" s="7" t="n">
        <x:f>SUMIFS('PO detail'!$W$1570:$W$1570,'PO detail'!$V$1570:$V$1570,"&gt;="&amp;E3816,'PO detail'!$V$1570:$V$1570,"&lt;"&amp;A3816)</x:f>
        <x:v>0</x:v>
      </x:c>
      <x:c r="J3816" s="7" t="n">
        <x:f>SUMIFS('PO detail'!$X$1570:$X$1570,'PO detail'!$V$1570:$V$1570,"&gt;="&amp;E3816,'PO detail'!$V$1570:$V$1570,"&lt;"&amp;A3816)</x:f>
        <x:v>0</x:v>
      </x:c>
      <x:c r="K3816" s="7" t="n">
        <x:f>SUMIFS('PO detail'!$Y$1570:$Y$1570,'PO detail'!$V$1570:$V$1570,"&gt;="&amp;E3816,'PO detail'!$V$1570:$V$1570,"&lt;"&amp;A3816)</x:f>
        <x:v>0</x:v>
      </x:c>
      <x:c r="L3816" s="7" t="n">
        <x:f>'Inventory detail'!F438*Summary!$K$5*(A3816-E3816)/Summary!$K$6</x:f>
        <x:v>254.62012320328543</x:v>
      </x:c>
      <x:c r="M3816" s="7" t="n">
        <x:f>MAX(0,H3816-L3816)</x:f>
        <x:v>0</x:v>
      </x:c>
      <x:c r="N3816" s="7" t="n">
        <x:f>MAX(0,L3816-H3816)</x:f>
        <x:v>254.62012320328543</x:v>
      </x:c>
      <x:c r="O3816" s="7" t="n">
        <x:f>MAX(0,F3816+I3816-N3816)</x:f>
        <x:v>0</x:v>
      </x:c>
      <x:c r="P3816" s="7" t="n">
        <x:f>MAX(0,N3816-F3816-I3816)</x:f>
        <x:v>254.62012320328543</x:v>
      </x:c>
      <x:c r="Q3816" s="7" t="n">
        <x:f>MAX(0,G3816+J3816-P3816)</x:f>
        <x:v>4244.35318275154</x:v>
      </x:c>
      <x:c r="R3816" s="7" t="n">
        <x:f>M3816+MAX(0,K3816-MAX(0,P3816-G3816-J3816))</x:f>
        <x:v>0</x:v>
      </x:c>
      <x:c r="S3816" s="7" t="n">
        <x:f>SUM(O3816,Q3816,R3816)</x:f>
        <x:v>4244.35318275154</x:v>
      </x:c>
      <x:c r="T3816" s="14" t="n">
        <x:f>'Inventory detail'!T438</x:f>
        <x:v>0.1739</x:v>
      </x:c>
      <x:c r="U3816" s="14" t="n">
        <x:f>'Inventory detail'!U438</x:f>
        <x:v>0.255915</x:v>
      </x:c>
      <x:c r="V3816" s="9" t="n">
        <x:f>O3816*T3816</x:f>
        <x:v>0</x:v>
      </x:c>
      <x:c r="W3816" s="9" t="n">
        <x:f>Q3816*T3816</x:f>
        <x:v>738.0930184804928</x:v>
      </x:c>
      <x:c r="X3816" s="9" t="n">
        <x:f>R3816*T3816</x:f>
        <x:v>0</x:v>
      </x:c>
      <x:c r="Y3816" s="9" t="n">
        <x:f>S3816*T3816</x:f>
        <x:v>738.0930184804928</x:v>
      </x:c>
      <x:c r="Z3816" s="9" t="n">
        <x:f>IF(ISNUMBER(U3816),S3816*(U3816-T3816),"n.a.")</x:f>
        <x:v>348.10062628336755</x:v>
      </x:c>
      <x:c r="AA3816" s="9" t="n">
        <x:f>IF(ISNUMBER(U3816),Y3816,0)</x:f>
        <x:v>738.0930184804928</x:v>
      </x:c>
      <x:c r="AB3816" s="7" t="n">
        <x:f>MAX(0,L3816-SUM(F3816:K3816))</x:f>
        <x:v>0</x:v>
      </x:c>
    </x:row>
    <x:row r="3817" ht="22" customHeight="1">
      <x:c r="A3817" s="18" t="n">
        <x:f>Summary!F$41</x:f>
        <x:v>46419</x:v>
      </x:c>
      <x:c r="B3817" s="2" t="str">
        <x:f>'Inventory detail'!A439</x:f>
        <x:v>WIRE</x:v>
      </x:c>
      <x:c r="C3817" s="2" t="str">
        <x:f>'Inventory detail'!B439</x:f>
        <x:v>60</x:v>
      </x:c>
      <x:c r="D3817" s="2" t="str">
        <x:f>'Inventory detail'!C439</x:f>
        <x:v>DL078GOLD</x:v>
      </x:c>
      <x:c r="E3817" s="10" t="n">
        <x:f>A2691</x:f>
        <x:v>46388</x:v>
      </x:c>
      <x:c r="F3817" s="7" t="n">
        <x:f>O2691</x:f>
        <x:v>0</x:v>
      </x:c>
      <x:c r="G3817" s="7" t="n">
        <x:f>Q2691</x:f>
        <x:v>0</x:v>
      </x:c>
      <x:c r="H3817" s="7" t="n">
        <x:f>R2691</x:f>
        <x:v>0</x:v>
      </x:c>
      <x:c r="I3817" s="7" t="n">
        <x:f>0</x:f>
        <x:v>0</x:v>
      </x:c>
      <x:c r="J3817" s="7" t="n">
        <x:f>0</x:f>
        <x:v>0</x:v>
      </x:c>
      <x:c r="K3817" s="7" t="n">
        <x:f>0</x:f>
        <x:v>0</x:v>
      </x:c>
      <x:c r="L3817" s="7" t="n">
        <x:f>'Inventory detail'!F439*Summary!$K$5*(A3817-E3817)/Summary!$K$6</x:f>
        <x:v>254.62012320328543</x:v>
      </x:c>
      <x:c r="M3817" s="7" t="n">
        <x:f>MAX(0,H3817-L3817)</x:f>
        <x:v>0</x:v>
      </x:c>
      <x:c r="N3817" s="7" t="n">
        <x:f>MAX(0,L3817-H3817)</x:f>
        <x:v>254.62012320328543</x:v>
      </x:c>
      <x:c r="O3817" s="7" t="n">
        <x:f>MAX(0,F3817+I3817-N3817)</x:f>
        <x:v>0</x:v>
      </x:c>
      <x:c r="P3817" s="7" t="n">
        <x:f>MAX(0,N3817-F3817-I3817)</x:f>
        <x:v>254.62012320328543</x:v>
      </x:c>
      <x:c r="Q3817" s="7" t="n">
        <x:f>MAX(0,G3817+J3817-P3817)</x:f>
        <x:v>0</x:v>
      </x:c>
      <x:c r="R3817" s="7" t="n">
        <x:f>M3817+MAX(0,K3817-MAX(0,P3817-G3817-J3817))</x:f>
        <x:v>0</x:v>
      </x:c>
      <x:c r="S3817" s="7" t="n">
        <x:f>SUM(O3817,Q3817,R3817)</x:f>
        <x:v>0</x:v>
      </x:c>
      <x:c r="T3817" s="14" t="n">
        <x:f>'Inventory detail'!T439</x:f>
        <x:v>0.16329999999999997</x:v>
      </x:c>
      <x:c r="U3817" s="14" t="n">
        <x:f>'Inventory detail'!U439</x:f>
        <x:v>0.16329999999999997</x:v>
      </x:c>
      <x:c r="V3817" s="9" t="n">
        <x:f>O3817*T3817</x:f>
        <x:v>0</x:v>
      </x:c>
      <x:c r="W3817" s="9" t="n">
        <x:f>Q3817*T3817</x:f>
        <x:v>0</x:v>
      </x:c>
      <x:c r="X3817" s="9" t="n">
        <x:f>R3817*T3817</x:f>
        <x:v>0</x:v>
      </x:c>
      <x:c r="Y3817" s="9" t="n">
        <x:f>S3817*T3817</x:f>
        <x:v>0</x:v>
      </x:c>
      <x:c r="Z3817" s="9" t="n">
        <x:f>IF(ISNUMBER(U3817),S3817*(U3817-T3817),"n.a.")</x:f>
        <x:v>0</x:v>
      </x:c>
      <x:c r="AA3817" s="9" t="n">
        <x:f>IF(ISNUMBER(U3817),Y3817,0)</x:f>
        <x:v>0</x:v>
      </x:c>
      <x:c r="AB3817" s="7" t="n">
        <x:f>MAX(0,L3817-SUM(F3817:K3817))</x:f>
        <x:v>254.62012320328543</x:v>
      </x:c>
    </x:row>
    <x:row r="3818" ht="22" customHeight="1">
      <x:c r="A3818" s="18" t="n">
        <x:f>Summary!F$41</x:f>
        <x:v>46419</x:v>
      </x:c>
      <x:c r="B3818" s="2" t="str">
        <x:f>'Inventory detail'!A440</x:f>
        <x:v>COIL</x:v>
      </x:c>
      <x:c r="C3818" s="2" t="str">
        <x:f>'Inventory detail'!B440</x:f>
        <x:v>10</x:v>
      </x:c>
      <x:c r="D3818" s="2" t="str">
        <x:f>'Inventory detail'!C440</x:f>
        <x:v>22BLK36-4</x:v>
      </x:c>
      <x:c r="E3818" s="10" t="n">
        <x:f>A2692</x:f>
        <x:v>46388</x:v>
      </x:c>
      <x:c r="F3818" s="7" t="n">
        <x:f>O2692</x:f>
        <x:v>933.0503490759752</x:v>
      </x:c>
      <x:c r="G3818" s="7" t="n">
        <x:f>Q2692</x:f>
        <x:v>0</x:v>
      </x:c>
      <x:c r="H3818" s="7" t="n">
        <x:f>R2692</x:f>
        <x:v>0</x:v>
      </x:c>
      <x:c r="I3818" s="7" t="n">
        <x:f>SUMIFS('PO detail'!$W$314:$W$318,'PO detail'!$V$314:$V$318,"&gt;="&amp;E3818,'PO detail'!$V$314:$V$318,"&lt;"&amp;A3818)</x:f>
        <x:v>0</x:v>
      </x:c>
      <x:c r="J3818" s="7" t="n">
        <x:f>SUMIFS('PO detail'!$X$314:$X$318,'PO detail'!$V$314:$V$318,"&gt;="&amp;E3818,'PO detail'!$V$314:$V$318,"&lt;"&amp;A3818)</x:f>
        <x:v>0</x:v>
      </x:c>
      <x:c r="K3818" s="7" t="n">
        <x:f>SUMIFS('PO detail'!$Y$314:$Y$318,'PO detail'!$V$314:$V$318,"&gt;="&amp;E3818,'PO detail'!$V$314:$V$318,"&lt;"&amp;A3818)</x:f>
        <x:v>0</x:v>
      </x:c>
      <x:c r="L3818" s="7" t="n">
        <x:f>'Inventory detail'!F440*Summary!$K$5*(A3818-E3818)/Summary!$K$6</x:f>
        <x:v>246.13618069815195</x:v>
      </x:c>
      <x:c r="M3818" s="7" t="n">
        <x:f>MAX(0,H3818-L3818)</x:f>
        <x:v>0</x:v>
      </x:c>
      <x:c r="N3818" s="7" t="n">
        <x:f>MAX(0,L3818-H3818)</x:f>
        <x:v>246.13618069815195</x:v>
      </x:c>
      <x:c r="O3818" s="7" t="n">
        <x:f>MAX(0,F3818+I3818-N3818)</x:f>
        <x:v>686.9141683778232</x:v>
      </x:c>
      <x:c r="P3818" s="7" t="n">
        <x:f>MAX(0,N3818-F3818-I3818)</x:f>
        <x:v>0</x:v>
      </x:c>
      <x:c r="Q3818" s="7" t="n">
        <x:f>MAX(0,G3818+J3818-P3818)</x:f>
        <x:v>0</x:v>
      </x:c>
      <x:c r="R3818" s="7" t="n">
        <x:f>M3818+MAX(0,K3818-MAX(0,P3818-G3818-J3818))</x:f>
        <x:v>0</x:v>
      </x:c>
      <x:c r="S3818" s="7" t="n">
        <x:f>SUM(O3818,Q3818,R3818)</x:f>
        <x:v>686.9141683778232</x:v>
      </x:c>
      <x:c r="T3818" s="14" t="n">
        <x:f>'Inventory detail'!T440</x:f>
        <x:v>0.3826</x:v>
      </x:c>
      <x:c r="U3818" s="14" t="n">
        <x:f>'Inventory detail'!U440</x:f>
        <x:v>0.3749265</x:v>
      </x:c>
      <x:c r="V3818" s="9" t="n">
        <x:f>O3818*T3818</x:f>
        <x:v>262.81336082135516</x:v>
      </x:c>
      <x:c r="W3818" s="9" t="n">
        <x:f>Q3818*T3818</x:f>
        <x:v>0</x:v>
      </x:c>
      <x:c r="X3818" s="9" t="n">
        <x:f>R3818*T3818</x:f>
        <x:v>0</x:v>
      </x:c>
      <x:c r="Y3818" s="9" t="n">
        <x:f>S3818*T3818</x:f>
        <x:v>262.81336082135516</x:v>
      </x:c>
      <x:c r="Z3818" s="9" t="n">
        <x:f>IF(ISNUMBER(U3818),S3818*(U3818-T3818),"n.a.")</x:f>
        <x:v>-5.271035871047227</x:v>
      </x:c>
      <x:c r="AA3818" s="9" t="n">
        <x:f>IF(ISNUMBER(U3818),Y3818,0)</x:f>
        <x:v>262.81336082135516</x:v>
      </x:c>
      <x:c r="AB3818" s="7" t="n">
        <x:f>MAX(0,L3818-SUM(F3818:K3818))</x:f>
        <x:v>0</x:v>
      </x:c>
    </x:row>
    <x:row r="3819" ht="22" customHeight="1">
      <x:c r="A3819" s="18" t="n">
        <x:f>Summary!F$41</x:f>
        <x:v>46419</x:v>
      </x:c>
      <x:c r="B3819" s="2" t="str">
        <x:f>'Inventory detail'!A441</x:f>
        <x:v>COIL</x:v>
      </x:c>
      <x:c r="C3819" s="2" t="str">
        <x:f>'Inventory detail'!B441</x:f>
        <x:v>30</x:v>
      </x:c>
      <x:c r="D3819" s="2" t="str">
        <x:f>'Inventory detail'!C441</x:f>
        <x:v>7BLK36-4</x:v>
      </x:c>
      <x:c r="E3819" s="10" t="n">
        <x:f>A2693</x:f>
        <x:v>46388</x:v>
      </x:c>
      <x:c r="F3819" s="7" t="n">
        <x:f>O2693</x:f>
        <x:v>0</x:v>
      </x:c>
      <x:c r="G3819" s="7" t="n">
        <x:f>Q2693</x:f>
        <x:v>0</x:v>
      </x:c>
      <x:c r="H3819" s="7" t="n">
        <x:f>R2693</x:f>
        <x:v>2033.0503490759754</x:v>
      </x:c>
      <x:c r="I3819" s="7" t="n">
        <x:f>0</x:f>
        <x:v>0</x:v>
      </x:c>
      <x:c r="J3819" s="7" t="n">
        <x:f>0</x:f>
        <x:v>0</x:v>
      </x:c>
      <x:c r="K3819" s="7" t="n">
        <x:f>0</x:f>
        <x:v>0</x:v>
      </x:c>
      <x:c r="L3819" s="7" t="n">
        <x:f>'Inventory detail'!F441*Summary!$K$5*(A3819-E3819)/Summary!$K$6</x:f>
        <x:v>246.13618069815195</x:v>
      </x:c>
      <x:c r="M3819" s="7" t="n">
        <x:f>MAX(0,H3819-L3819)</x:f>
        <x:v>1786.9141683778234</x:v>
      </x:c>
      <x:c r="N3819" s="7" t="n">
        <x:f>MAX(0,L3819-H3819)</x:f>
        <x:v>0</x:v>
      </x:c>
      <x:c r="O3819" s="7" t="n">
        <x:f>MAX(0,F3819+I3819-N3819)</x:f>
        <x:v>0</x:v>
      </x:c>
      <x:c r="P3819" s="7" t="n">
        <x:f>MAX(0,N3819-F3819-I3819)</x:f>
        <x:v>0</x:v>
      </x:c>
      <x:c r="Q3819" s="7" t="n">
        <x:f>MAX(0,G3819+J3819-P3819)</x:f>
        <x:v>0</x:v>
      </x:c>
      <x:c r="R3819" s="7" t="n">
        <x:f>M3819+MAX(0,K3819-MAX(0,P3819-G3819-J3819))</x:f>
        <x:v>1786.9141683778234</x:v>
      </x:c>
      <x:c r="S3819" s="7" t="n">
        <x:f>SUM(O3819,Q3819,R3819)</x:f>
        <x:v>1786.9141683778234</x:v>
      </x:c>
      <x:c r="T3819" s="14" t="n">
        <x:f>'Inventory detail'!T441</x:f>
        <x:v>0.1148</x:v>
      </x:c>
      <x:c r="U3819" s="14" t="n">
        <x:f>'Inventory detail'!U441</x:f>
        <x:v>0.11248899999999999</x:v>
      </x:c>
      <x:c r="V3819" s="9" t="n">
        <x:f>O3819*T3819</x:f>
        <x:v>0</x:v>
      </x:c>
      <x:c r="W3819" s="9" t="n">
        <x:f>Q3819*T3819</x:f>
        <x:v>0</x:v>
      </x:c>
      <x:c r="X3819" s="9" t="n">
        <x:f>R3819*T3819</x:f>
        <x:v>205.13774652977412</x:v>
      </x:c>
      <x:c r="Y3819" s="9" t="n">
        <x:f>S3819*T3819</x:f>
        <x:v>205.13774652977412</x:v>
      </x:c>
      <x:c r="Z3819" s="9" t="n">
        <x:f>IF(ISNUMBER(U3819),S3819*(U3819-T3819),"n.a.")</x:f>
        <x:v>-4.129558643121164</x:v>
      </x:c>
      <x:c r="AA3819" s="9" t="n">
        <x:f>IF(ISNUMBER(U3819),Y3819,0)</x:f>
        <x:v>205.13774652977412</x:v>
      </x:c>
      <x:c r="AB3819" s="7" t="n">
        <x:f>MAX(0,L3819-SUM(F3819:K3819))</x:f>
        <x:v>0</x:v>
      </x:c>
    </x:row>
    <x:row r="3820" ht="22" customHeight="1">
      <x:c r="A3820" s="18" t="n">
        <x:f>Summary!F$41</x:f>
        <x:v>46419</x:v>
      </x:c>
      <x:c r="B3820" s="2" t="str">
        <x:f>'Inventory detail'!A442</x:f>
        <x:v>COIL</x:v>
      </x:c>
      <x:c r="C3820" s="2" t="str">
        <x:f>'Inventory detail'!B442</x:f>
        <x:v>60</x:v>
      </x:c>
      <x:c r="D3820" s="2" t="str">
        <x:f>'Inventory detail'!C442</x:f>
        <x:v>8WHT36-4</x:v>
      </x:c>
      <x:c r="E3820" s="10" t="n">
        <x:f>A2694</x:f>
        <x:v>46388</x:v>
      </x:c>
      <x:c r="F3820" s="7" t="n">
        <x:f>O2694</x:f>
        <x:v>833.0503490759752</x:v>
      </x:c>
      <x:c r="G3820" s="7" t="n">
        <x:f>Q2694</x:f>
        <x:v>0</x:v>
      </x:c>
      <x:c r="H3820" s="7" t="n">
        <x:f>R2694</x:f>
        <x:v>0</x:v>
      </x:c>
      <x:c r="I3820" s="7" t="n">
        <x:f>SUMIFS('PO detail'!$W$1432:$W$1432,'PO detail'!$V$1432:$V$1432,"&gt;="&amp;E3820,'PO detail'!$V$1432:$V$1432,"&lt;"&amp;A3820)</x:f>
        <x:v>0</x:v>
      </x:c>
      <x:c r="J3820" s="7" t="n">
        <x:f>SUMIFS('PO detail'!$X$1432:$X$1432,'PO detail'!$V$1432:$V$1432,"&gt;="&amp;E3820,'PO detail'!$V$1432:$V$1432,"&lt;"&amp;A3820)</x:f>
        <x:v>0</x:v>
      </x:c>
      <x:c r="K3820" s="7" t="n">
        <x:f>SUMIFS('PO detail'!$Y$1432:$Y$1432,'PO detail'!$V$1432:$V$1432,"&gt;="&amp;E3820,'PO detail'!$V$1432:$V$1432,"&lt;"&amp;A3820)</x:f>
        <x:v>0</x:v>
      </x:c>
      <x:c r="L3820" s="7" t="n">
        <x:f>'Inventory detail'!F442*Summary!$K$5*(A3820-E3820)/Summary!$K$6</x:f>
        <x:v>246.13618069815195</x:v>
      </x:c>
      <x:c r="M3820" s="7" t="n">
        <x:f>MAX(0,H3820-L3820)</x:f>
        <x:v>0</x:v>
      </x:c>
      <x:c r="N3820" s="7" t="n">
        <x:f>MAX(0,L3820-H3820)</x:f>
        <x:v>246.13618069815195</x:v>
      </x:c>
      <x:c r="O3820" s="7" t="n">
        <x:f>MAX(0,F3820+I3820-N3820)</x:f>
        <x:v>586.9141683778232</x:v>
      </x:c>
      <x:c r="P3820" s="7" t="n">
        <x:f>MAX(0,N3820-F3820-I3820)</x:f>
        <x:v>0</x:v>
      </x:c>
      <x:c r="Q3820" s="7" t="n">
        <x:f>MAX(0,G3820+J3820-P3820)</x:f>
        <x:v>0</x:v>
      </x:c>
      <x:c r="R3820" s="7" t="n">
        <x:f>M3820+MAX(0,K3820-MAX(0,P3820-G3820-J3820))</x:f>
        <x:v>0</x:v>
      </x:c>
      <x:c r="S3820" s="7" t="n">
        <x:f>SUM(O3820,Q3820,R3820)</x:f>
        <x:v>586.9141683778232</x:v>
      </x:c>
      <x:c r="T3820" s="14" t="n">
        <x:f>'Inventory detail'!T442</x:f>
        <x:v>0.14429999999999998</x:v>
      </x:c>
      <x:c r="U3820" s="14" t="n">
        <x:f>'Inventory detail'!U442</x:f>
        <x:v>0.1413295</x:v>
      </x:c>
      <x:c r="V3820" s="9" t="n">
        <x:f>O3820*T3820</x:f>
        <x:v>84.69171449691989</x:v>
      </x:c>
      <x:c r="W3820" s="9" t="n">
        <x:f>Q3820*T3820</x:f>
        <x:v>0</x:v>
      </x:c>
      <x:c r="X3820" s="9" t="n">
        <x:f>R3820*T3820</x:f>
        <x:v>0</x:v>
      </x:c>
      <x:c r="Y3820" s="9" t="n">
        <x:f>S3820*T3820</x:f>
        <x:v>84.69171449691989</x:v>
      </x:c>
      <x:c r="Z3820" s="9" t="n">
        <x:f>IF(ISNUMBER(U3820),S3820*(U3820-T3820),"n.a.")</x:f>
        <x:v>-1.7434285371663163</x:v>
      </x:c>
      <x:c r="AA3820" s="9" t="n">
        <x:f>IF(ISNUMBER(U3820),Y3820,0)</x:f>
        <x:v>84.69171449691989</x:v>
      </x:c>
      <x:c r="AB3820" s="7" t="n">
        <x:f>MAX(0,L3820-SUM(F3820:K3820))</x:f>
        <x:v>0</x:v>
      </x:c>
    </x:row>
    <x:row r="3821" ht="22" customHeight="1">
      <x:c r="A3821" s="18" t="n">
        <x:f>Summary!F$41</x:f>
        <x:v>46419</x:v>
      </x:c>
      <x:c r="B3821" s="2" t="str">
        <x:f>'Inventory detail'!A443</x:f>
        <x:v>POUC</x:v>
      </x:c>
      <x:c r="C3821" s="2" t="str">
        <x:f>'Inventory detail'!B443</x:f>
        <x:v>60</x:v>
      </x:c>
      <x:c r="D3821" s="2" t="str">
        <x:f>'Inventory detail'!C443</x:f>
        <x:v>MLEG5</x:v>
      </x:c>
      <x:c r="E3821" s="10" t="n">
        <x:f>A2695</x:f>
        <x:v>46388</x:v>
      </x:c>
      <x:c r="F3821" s="7" t="n">
        <x:f>O2695</x:f>
        <x:v>0</x:v>
      </x:c>
      <x:c r="G3821" s="7" t="n">
        <x:f>Q2695</x:f>
        <x:v>1633.0503490759754</x:v>
      </x:c>
      <x:c r="H3821" s="7" t="n">
        <x:f>R2695</x:f>
        <x:v>0</x:v>
      </x:c>
      <x:c r="I3821" s="7" t="n">
        <x:f>SUMIFS('PO detail'!$W$1816:$W$1816,'PO detail'!$V$1816:$V$1816,"&gt;="&amp;E3821,'PO detail'!$V$1816:$V$1816,"&lt;"&amp;A3821)</x:f>
        <x:v>0</x:v>
      </x:c>
      <x:c r="J3821" s="7" t="n">
        <x:f>SUMIFS('PO detail'!$X$1816:$X$1816,'PO detail'!$V$1816:$V$1816,"&gt;="&amp;E3821,'PO detail'!$V$1816:$V$1816,"&lt;"&amp;A3821)</x:f>
        <x:v>0</x:v>
      </x:c>
      <x:c r="K3821" s="7" t="n">
        <x:f>SUMIFS('PO detail'!$Y$1816:$Y$1816,'PO detail'!$V$1816:$V$1816,"&gt;="&amp;E3821,'PO detail'!$V$1816:$V$1816,"&lt;"&amp;A3821)</x:f>
        <x:v>0</x:v>
      </x:c>
      <x:c r="L3821" s="7" t="n">
        <x:f>'Inventory detail'!F443*Summary!$K$5*(A3821-E3821)/Summary!$K$6</x:f>
        <x:v>246.13618069815195</x:v>
      </x:c>
      <x:c r="M3821" s="7" t="n">
        <x:f>MAX(0,H3821-L3821)</x:f>
        <x:v>0</x:v>
      </x:c>
      <x:c r="N3821" s="7" t="n">
        <x:f>MAX(0,L3821-H3821)</x:f>
        <x:v>246.13618069815195</x:v>
      </x:c>
      <x:c r="O3821" s="7" t="n">
        <x:f>MAX(0,F3821+I3821-N3821)</x:f>
        <x:v>0</x:v>
      </x:c>
      <x:c r="P3821" s="7" t="n">
        <x:f>MAX(0,N3821-F3821-I3821)</x:f>
        <x:v>246.13618069815195</x:v>
      </x:c>
      <x:c r="Q3821" s="7" t="n">
        <x:f>MAX(0,G3821+J3821-P3821)</x:f>
        <x:v>1386.9141683778234</x:v>
      </x:c>
      <x:c r="R3821" s="7" t="n">
        <x:f>M3821+MAX(0,K3821-MAX(0,P3821-G3821-J3821))</x:f>
        <x:v>0</x:v>
      </x:c>
      <x:c r="S3821" s="7" t="n">
        <x:f>SUM(O3821,Q3821,R3821)</x:f>
        <x:v>1386.9141683778234</x:v>
      </x:c>
      <x:c r="T3821" s="14" t="n">
        <x:f>'Inventory detail'!T443</x:f>
        <x:v>0.20329999999999998</x:v>
      </x:c>
      <x:c r="U3821" s="14" t="n">
        <x:f>'Inventory detail'!U443</x:f>
        <x:v>0.22175999999999998</x:v>
      </x:c>
      <x:c r="V3821" s="9" t="n">
        <x:f>O3821*T3821</x:f>
        <x:v>0</x:v>
      </x:c>
      <x:c r="W3821" s="9" t="n">
        <x:f>Q3821*T3821</x:f>
        <x:v>281.95965043121146</x:v>
      </x:c>
      <x:c r="X3821" s="9" t="n">
        <x:f>R3821*T3821</x:f>
        <x:v>0</x:v>
      </x:c>
      <x:c r="Y3821" s="9" t="n">
        <x:f>S3821*T3821</x:f>
        <x:v>281.95965043121146</x:v>
      </x:c>
      <x:c r="Z3821" s="9" t="n">
        <x:f>IF(ISNUMBER(U3821),S3821*(U3821-T3821),"n.a.")</x:f>
        <x:v>25.602435548254626</x:v>
      </x:c>
      <x:c r="AA3821" s="9" t="n">
        <x:f>IF(ISNUMBER(U3821),Y3821,0)</x:f>
        <x:v>281.95965043121146</x:v>
      </x:c>
      <x:c r="AB3821" s="7" t="n">
        <x:f>MAX(0,L3821-SUM(F3821:K3821))</x:f>
        <x:v>0</x:v>
      </x:c>
    </x:row>
    <x:row r="3822" ht="22" customHeight="1">
      <x:c r="A3822" s="18" t="n">
        <x:f>Summary!F$41</x:f>
        <x:v>46419</x:v>
      </x:c>
      <x:c r="B3822" s="2" t="str">
        <x:f>'Inventory detail'!A444</x:f>
        <x:v>POUC</x:v>
      </x:c>
      <x:c r="C3822" s="2" t="str">
        <x:f>'Inventory detail'!B444</x:f>
        <x:v>60</x:v>
      </x:c>
      <x:c r="D3822" s="2" t="str">
        <x:f>'Inventory detail'!C444</x:f>
        <x:v>PHO3</x:v>
      </x:c>
      <x:c r="E3822" s="10" t="n">
        <x:f>A2696</x:f>
        <x:v>46388</x:v>
      </x:c>
      <x:c r="F3822" s="7" t="n">
        <x:f>O2696</x:f>
        <x:v>0</x:v>
      </x:c>
      <x:c r="G3822" s="7" t="n">
        <x:f>Q2696</x:f>
        <x:v>2000</x:v>
      </x:c>
      <x:c r="H3822" s="7" t="n">
        <x:f>R2696</x:f>
        <x:v>833.0503490759752</x:v>
      </x:c>
      <x:c r="I3822" s="7" t="n">
        <x:f>SUMIFS('PO detail'!$W$1825:$W$1825,'PO detail'!$V$1825:$V$1825,"&gt;="&amp;E3822,'PO detail'!$V$1825:$V$1825,"&lt;"&amp;A3822)</x:f>
        <x:v>0</x:v>
      </x:c>
      <x:c r="J3822" s="7" t="n">
        <x:f>SUMIFS('PO detail'!$X$1825:$X$1825,'PO detail'!$V$1825:$V$1825,"&gt;="&amp;E3822,'PO detail'!$V$1825:$V$1825,"&lt;"&amp;A3822)</x:f>
        <x:v>0</x:v>
      </x:c>
      <x:c r="K3822" s="7" t="n">
        <x:f>SUMIFS('PO detail'!$Y$1825:$Y$1825,'PO detail'!$V$1825:$V$1825,"&gt;="&amp;E3822,'PO detail'!$V$1825:$V$1825,"&lt;"&amp;A3822)</x:f>
        <x:v>0</x:v>
      </x:c>
      <x:c r="L3822" s="7" t="n">
        <x:f>'Inventory detail'!F444*Summary!$K$5*(A3822-E3822)/Summary!$K$6</x:f>
        <x:v>246.13618069815195</x:v>
      </x:c>
      <x:c r="M3822" s="7" t="n">
        <x:f>MAX(0,H3822-L3822)</x:f>
        <x:v>586.9141683778232</x:v>
      </x:c>
      <x:c r="N3822" s="7" t="n">
        <x:f>MAX(0,L3822-H3822)</x:f>
        <x:v>0</x:v>
      </x:c>
      <x:c r="O3822" s="7" t="n">
        <x:f>MAX(0,F3822+I3822-N3822)</x:f>
        <x:v>0</x:v>
      </x:c>
      <x:c r="P3822" s="7" t="n">
        <x:f>MAX(0,N3822-F3822-I3822)</x:f>
        <x:v>0</x:v>
      </x:c>
      <x:c r="Q3822" s="7" t="n">
        <x:f>MAX(0,G3822+J3822-P3822)</x:f>
        <x:v>2000</x:v>
      </x:c>
      <x:c r="R3822" s="7" t="n">
        <x:f>M3822+MAX(0,K3822-MAX(0,P3822-G3822-J3822))</x:f>
        <x:v>586.9141683778232</x:v>
      </x:c>
      <x:c r="S3822" s="7" t="n">
        <x:f>SUM(O3822,Q3822,R3822)</x:f>
        <x:v>2586.9141683778234</x:v>
      </x:c>
      <x:c r="T3822" s="14" t="n">
        <x:f>'Inventory detail'!T444</x:f>
        <x:v>0.022799999999999997</x:v>
      </x:c>
      <x:c r="U3822" s="14" t="n">
        <x:f>'Inventory detail'!U444</x:f>
        <x:v>0.024915</x:v>
      </x:c>
      <x:c r="V3822" s="9" t="n">
        <x:f>O3822*T3822</x:f>
        <x:v>0</x:v>
      </x:c>
      <x:c r="W3822" s="9" t="n">
        <x:f>Q3822*T3822</x:f>
        <x:v>45.599999999999994</x:v>
      </x:c>
      <x:c r="X3822" s="9" t="n">
        <x:f>R3822*T3822</x:f>
        <x:v>13.381643039014367</x:v>
      </x:c>
      <x:c r="Y3822" s="9" t="n">
        <x:f>S3822*T3822</x:f>
        <x:v>58.981643039014365</x:v>
      </x:c>
      <x:c r="Z3822" s="9" t="n">
        <x:f>IF(ISNUMBER(U3822),S3822*(U3822-T3822),"n.a.")</x:f>
        <x:v>5.471323466119102</x:v>
      </x:c>
      <x:c r="AA3822" s="9" t="n">
        <x:f>IF(ISNUMBER(U3822),Y3822,0)</x:f>
        <x:v>58.981643039014365</x:v>
      </x:c>
      <x:c r="AB3822" s="7" t="n">
        <x:f>MAX(0,L3822-SUM(F3822:K3822))</x:f>
        <x:v>0</x:v>
      </x:c>
    </x:row>
    <x:row r="3823" ht="22" customHeight="1">
      <x:c r="A3823" s="18" t="n">
        <x:f>Summary!F$41</x:f>
        <x:v>46419</x:v>
      </x:c>
      <x:c r="B3823" s="2" t="str">
        <x:f>'Inventory detail'!A445</x:f>
        <x:v>COIL</x:v>
      </x:c>
      <x:c r="C3823" s="2" t="str">
        <x:f>'Inventory detail'!B445</x:f>
        <x:v>10</x:v>
      </x:c>
      <x:c r="D3823" s="2" t="str">
        <x:f>'Inventory detail'!C445</x:f>
        <x:v>14WHT36-4</x:v>
      </x:c>
      <x:c r="E3823" s="10" t="n">
        <x:f>A2697</x:f>
        <x:v>46388</x:v>
      </x:c>
      <x:c r="F3823" s="7" t="n">
        <x:f>O2697</x:f>
        <x:v>856.0666940451746</x:v>
      </x:c>
      <x:c r="G3823" s="7" t="n">
        <x:f>Q2697</x:f>
        <x:v>0</x:v>
      </x:c>
      <x:c r="H3823" s="7" t="n">
        <x:f>R2697</x:f>
        <x:v>0</x:v>
      </x:c>
      <x:c r="I3823" s="7" t="n">
        <x:f>SUMIFS('PO detail'!$W$192:$W$194,'PO detail'!$V$192:$V$194,"&gt;="&amp;E3823,'PO detail'!$V$192:$V$194,"&lt;"&amp;A3823)</x:f>
        <x:v>0</x:v>
      </x:c>
      <x:c r="J3823" s="7" t="n">
        <x:f>SUMIFS('PO detail'!$X$192:$X$194,'PO detail'!$V$192:$V$194,"&gt;="&amp;E3823,'PO detail'!$V$192:$V$194,"&lt;"&amp;A3823)</x:f>
        <x:v>0</x:v>
      </x:c>
      <x:c r="K3823" s="7" t="n">
        <x:f>SUMIFS('PO detail'!$Y$192:$Y$194,'PO detail'!$V$192:$V$194,"&gt;="&amp;E3823,'PO detail'!$V$192:$V$194,"&lt;"&amp;A3823)</x:f>
        <x:v>0</x:v>
      </x:c>
      <x:c r="L3823" s="7" t="n">
        <x:f>'Inventory detail'!F445*Summary!$K$5*(A3823-E3823)/Summary!$K$6</x:f>
        <x:v>237.64205338809037</x:v>
      </x:c>
      <x:c r="M3823" s="7" t="n">
        <x:f>MAX(0,H3823-L3823)</x:f>
        <x:v>0</x:v>
      </x:c>
      <x:c r="N3823" s="7" t="n">
        <x:f>MAX(0,L3823-H3823)</x:f>
        <x:v>237.64205338809037</x:v>
      </x:c>
      <x:c r="O3823" s="7" t="n">
        <x:f>MAX(0,F3823+I3823-N3823)</x:f>
        <x:v>618.4246406570842</x:v>
      </x:c>
      <x:c r="P3823" s="7" t="n">
        <x:f>MAX(0,N3823-F3823-I3823)</x:f>
        <x:v>0</x:v>
      </x:c>
      <x:c r="Q3823" s="7" t="n">
        <x:f>MAX(0,G3823+J3823-P3823)</x:f>
        <x:v>0</x:v>
      </x:c>
      <x:c r="R3823" s="7" t="n">
        <x:f>M3823+MAX(0,K3823-MAX(0,P3823-G3823-J3823))</x:f>
        <x:v>0</x:v>
      </x:c>
      <x:c r="S3823" s="7" t="n">
        <x:f>SUM(O3823,Q3823,R3823)</x:f>
        <x:v>618.4246406570842</x:v>
      </x:c>
      <x:c r="T3823" s="14" t="n">
        <x:f>'Inventory detail'!T445</x:f>
        <x:v>0.2818</x:v>
      </x:c>
      <x:c r="U3823" s="14" t="n">
        <x:f>'Inventory detail'!U445</x:f>
        <x:v>0.2761395</x:v>
      </x:c>
      <x:c r="V3823" s="9" t="n">
        <x:f>O3823*T3823</x:f>
        <x:v>174.27206373716632</x:v>
      </x:c>
      <x:c r="W3823" s="9" t="n">
        <x:f>Q3823*T3823</x:f>
        <x:v>0</x:v>
      </x:c>
      <x:c r="X3823" s="9" t="n">
        <x:f>R3823*T3823</x:f>
        <x:v>0</x:v>
      </x:c>
      <x:c r="Y3823" s="9" t="n">
        <x:f>S3823*T3823</x:f>
        <x:v>174.27206373716632</x:v>
      </x:c>
      <x:c r="Z3823" s="9" t="n">
        <x:f>IF(ISNUMBER(U3823),S3823*(U3823-T3823),"n.a.")</x:f>
        <x:v>-3.500592678439433</x:v>
      </x:c>
      <x:c r="AA3823" s="9" t="n">
        <x:f>IF(ISNUMBER(U3823),Y3823,0)</x:f>
        <x:v>174.27206373716632</x:v>
      </x:c>
      <x:c r="AB3823" s="7" t="n">
        <x:f>MAX(0,L3823-SUM(F3823:K3823))</x:f>
        <x:v>0</x:v>
      </x:c>
    </x:row>
    <x:row r="3824" ht="22" customHeight="1">
      <x:c r="A3824" s="18" t="n">
        <x:f>Summary!F$41</x:f>
        <x:v>46419</x:v>
      </x:c>
      <x:c r="B3824" s="2" t="str">
        <x:f>'Inventory detail'!A446</x:f>
        <x:v>COIL</x:v>
      </x:c>
      <x:c r="C3824" s="2" t="str">
        <x:f>'Inventory detail'!B446</x:f>
        <x:v>30</x:v>
      </x:c>
      <x:c r="D3824" s="2" t="str">
        <x:f>'Inventory detail'!C446</x:f>
        <x:v>9CLR12-4</x:v>
      </x:c>
      <x:c r="E3824" s="10" t="n">
        <x:f>A2698</x:f>
        <x:v>46388</x:v>
      </x:c>
      <x:c r="F3824" s="7" t="n">
        <x:f>O2698</x:f>
        <x:v>5756.066694045175</x:v>
      </x:c>
      <x:c r="G3824" s="7" t="n">
        <x:f>Q2698</x:f>
        <x:v>0</x:v>
      </x:c>
      <x:c r="H3824" s="7" t="n">
        <x:f>R2698</x:f>
        <x:v>0</x:v>
      </x:c>
      <x:c r="I3824" s="7" t="n">
        <x:f>SUMIFS('PO detail'!$W$998:$W$998,'PO detail'!$V$998:$V$998,"&gt;="&amp;E3824,'PO detail'!$V$998:$V$998,"&lt;"&amp;A3824)</x:f>
        <x:v>0</x:v>
      </x:c>
      <x:c r="J3824" s="7" t="n">
        <x:f>SUMIFS('PO detail'!$X$998:$X$998,'PO detail'!$V$998:$V$998,"&gt;="&amp;E3824,'PO detail'!$V$998:$V$998,"&lt;"&amp;A3824)</x:f>
        <x:v>0</x:v>
      </x:c>
      <x:c r="K3824" s="7" t="n">
        <x:f>SUMIFS('PO detail'!$Y$998:$Y$998,'PO detail'!$V$998:$V$998,"&gt;="&amp;E3824,'PO detail'!$V$998:$V$998,"&lt;"&amp;A3824)</x:f>
        <x:v>0</x:v>
      </x:c>
      <x:c r="L3824" s="7" t="n">
        <x:f>'Inventory detail'!F446*Summary!$K$5*(A3824-E3824)/Summary!$K$6</x:f>
        <x:v>237.64205338809037</x:v>
      </x:c>
      <x:c r="M3824" s="7" t="n">
        <x:f>MAX(0,H3824-L3824)</x:f>
        <x:v>0</x:v>
      </x:c>
      <x:c r="N3824" s="7" t="n">
        <x:f>MAX(0,L3824-H3824)</x:f>
        <x:v>237.64205338809037</x:v>
      </x:c>
      <x:c r="O3824" s="7" t="n">
        <x:f>MAX(0,F3824+I3824-N3824)</x:f>
        <x:v>5518.424640657085</x:v>
      </x:c>
      <x:c r="P3824" s="7" t="n">
        <x:f>MAX(0,N3824-F3824-I3824)</x:f>
        <x:v>0</x:v>
      </x:c>
      <x:c r="Q3824" s="7" t="n">
        <x:f>MAX(0,G3824+J3824-P3824)</x:f>
        <x:v>0</x:v>
      </x:c>
      <x:c r="R3824" s="7" t="n">
        <x:f>M3824+MAX(0,K3824-MAX(0,P3824-G3824-J3824))</x:f>
        <x:v>0</x:v>
      </x:c>
      <x:c r="S3824" s="7" t="n">
        <x:f>SUM(O3824,Q3824,R3824)</x:f>
        <x:v>5518.424640657085</x:v>
      </x:c>
      <x:c r="T3824" s="14" t="n">
        <x:f>'Inventory detail'!T446</x:f>
        <x:v>0.0478</x:v>
      </x:c>
      <x:c r="U3824" s="14" t="n">
        <x:f>'Inventory detail'!U446</x:f>
        <x:v>0.046852</x:v>
      </x:c>
      <x:c r="V3824" s="9" t="n">
        <x:f>O3824*T3824</x:f>
        <x:v>263.7806978234087</x:v>
      </x:c>
      <x:c r="W3824" s="9" t="n">
        <x:f>Q3824*T3824</x:f>
        <x:v>0</x:v>
      </x:c>
      <x:c r="X3824" s="9" t="n">
        <x:f>R3824*T3824</x:f>
        <x:v>0</x:v>
      </x:c>
      <x:c r="Y3824" s="9" t="n">
        <x:f>S3824*T3824</x:f>
        <x:v>263.7806978234087</x:v>
      </x:c>
      <x:c r="Z3824" s="9" t="n">
        <x:f>IF(ISNUMBER(U3824),S3824*(U3824-T3824),"n.a.")</x:f>
        <x:v>-5.23146655934294</x:v>
      </x:c>
      <x:c r="AA3824" s="9" t="n">
        <x:f>IF(ISNUMBER(U3824),Y3824,0)</x:f>
        <x:v>263.7806978234087</x:v>
      </x:c>
      <x:c r="AB3824" s="7" t="n">
        <x:f>MAX(0,L3824-SUM(F3824:K3824))</x:f>
        <x:v>0</x:v>
      </x:c>
    </x:row>
    <x:row r="3825" ht="22" customHeight="1">
      <x:c r="A3825" s="18" t="n">
        <x:f>Summary!F$41</x:f>
        <x:v>46419</x:v>
      </x:c>
      <x:c r="B3825" s="2" t="str">
        <x:f>'Inventory detail'!A447</x:f>
        <x:v>COIL</x:v>
      </x:c>
      <x:c r="C3825" s="2" t="str">
        <x:f>'Inventory detail'!B447</x:f>
        <x:v>60</x:v>
      </x:c>
      <x:c r="D3825" s="2" t="str">
        <x:f>'Inventory detail'!C447</x:f>
        <x:v>32WHT12-4</x:v>
      </x:c>
      <x:c r="E3825" s="10" t="n">
        <x:f>A2699</x:f>
        <x:v>46388</x:v>
      </x:c>
      <x:c r="F3825" s="7" t="n">
        <x:f>O2699</x:f>
        <x:v>656.0666940451745</x:v>
      </x:c>
      <x:c r="G3825" s="7" t="n">
        <x:f>Q2699</x:f>
        <x:v>0</x:v>
      </x:c>
      <x:c r="H3825" s="7" t="n">
        <x:f>R2699</x:f>
        <x:v>0</x:v>
      </x:c>
      <x:c r="I3825" s="7" t="n">
        <x:f>SUMIFS('PO detail'!$W$1289:$W$1290,'PO detail'!$V$1289:$V$1290,"&gt;="&amp;E3825,'PO detail'!$V$1289:$V$1290,"&lt;"&amp;A3825)</x:f>
        <x:v>0</x:v>
      </x:c>
      <x:c r="J3825" s="7" t="n">
        <x:f>SUMIFS('PO detail'!$X$1289:$X$1290,'PO detail'!$V$1289:$V$1290,"&gt;="&amp;E3825,'PO detail'!$V$1289:$V$1290,"&lt;"&amp;A3825)</x:f>
        <x:v>0</x:v>
      </x:c>
      <x:c r="K3825" s="7" t="n">
        <x:f>SUMIFS('PO detail'!$Y$1289:$Y$1290,'PO detail'!$V$1289:$V$1290,"&gt;="&amp;E3825,'PO detail'!$V$1289:$V$1290,"&lt;"&amp;A3825)</x:f>
        <x:v>0</x:v>
      </x:c>
      <x:c r="L3825" s="7" t="n">
        <x:f>'Inventory detail'!F447*Summary!$K$5*(A3825-E3825)/Summary!$K$6</x:f>
        <x:v>237.64205338809037</x:v>
      </x:c>
      <x:c r="M3825" s="7" t="n">
        <x:f>MAX(0,H3825-L3825)</x:f>
        <x:v>0</x:v>
      </x:c>
      <x:c r="N3825" s="7" t="n">
        <x:f>MAX(0,L3825-H3825)</x:f>
        <x:v>237.64205338809037</x:v>
      </x:c>
      <x:c r="O3825" s="7" t="n">
        <x:f>MAX(0,F3825+I3825-N3825)</x:f>
        <x:v>418.42464065708407</x:v>
      </x:c>
      <x:c r="P3825" s="7" t="n">
        <x:f>MAX(0,N3825-F3825-I3825)</x:f>
        <x:v>0</x:v>
      </x:c>
      <x:c r="Q3825" s="7" t="n">
        <x:f>MAX(0,G3825+J3825-P3825)</x:f>
        <x:v>0</x:v>
      </x:c>
      <x:c r="R3825" s="7" t="n">
        <x:f>M3825+MAX(0,K3825-MAX(0,P3825-G3825-J3825))</x:f>
        <x:v>0</x:v>
      </x:c>
      <x:c r="S3825" s="7" t="n">
        <x:f>SUM(O3825,Q3825,R3825)</x:f>
        <x:v>418.42464065708407</x:v>
      </x:c>
      <x:c r="T3825" s="14" t="n">
        <x:f>'Inventory detail'!T447</x:f>
        <x:v>0.2647</x:v>
      </x:c>
      <x:c r="U3825" s="14" t="n">
        <x:f>'Inventory detail'!U447</x:f>
        <x:v>0.2593435</x:v>
      </x:c>
      <x:c r="V3825" s="9" t="n">
        <x:f>O3825*T3825</x:f>
        <x:v>110.75700238193015</x:v>
      </x:c>
      <x:c r="W3825" s="9" t="n">
        <x:f>Q3825*T3825</x:f>
        <x:v>0</x:v>
      </x:c>
      <x:c r="X3825" s="9" t="n">
        <x:f>R3825*T3825</x:f>
        <x:v>0</x:v>
      </x:c>
      <x:c r="Y3825" s="9" t="n">
        <x:f>S3825*T3825</x:f>
        <x:v>110.75700238193015</x:v>
      </x:c>
      <x:c r="Z3825" s="9" t="n">
        <x:f>IF(ISNUMBER(U3825),S3825*(U3825-T3825),"n.a.")</x:f>
        <x:v>-2.241291587679665</x:v>
      </x:c>
      <x:c r="AA3825" s="9" t="n">
        <x:f>IF(ISNUMBER(U3825),Y3825,0)</x:f>
        <x:v>110.75700238193015</x:v>
      </x:c>
      <x:c r="AB3825" s="7" t="n">
        <x:f>MAX(0,L3825-SUM(F3825:K3825))</x:f>
        <x:v>0</x:v>
      </x:c>
    </x:row>
    <x:row r="3826" ht="22" customHeight="1">
      <x:c r="A3826" s="18" t="n">
        <x:f>Summary!F$41</x:f>
        <x:v>46419</x:v>
      </x:c>
      <x:c r="B3826" s="2" t="str">
        <x:f>'Inventory detail'!A448</x:f>
        <x:v>COIL</x:v>
      </x:c>
      <x:c r="C3826" s="2" t="str">
        <x:f>'Inventory detail'!B448</x:f>
        <x:v>60</x:v>
      </x:c>
      <x:c r="D3826" s="2" t="str">
        <x:f>'Inventory detail'!C448</x:f>
        <x:v>7BLK36-4</x:v>
      </x:c>
      <x:c r="E3826" s="10" t="n">
        <x:f>A2700</x:f>
        <x:v>46388</x:v>
      </x:c>
      <x:c r="F3826" s="7" t="n">
        <x:f>O2700</x:f>
        <x:v>2256.0666940451742</x:v>
      </x:c>
      <x:c r="G3826" s="7" t="n">
        <x:f>Q2700</x:f>
        <x:v>0</x:v>
      </x:c>
      <x:c r="H3826" s="7" t="n">
        <x:f>R2700</x:f>
        <x:v>0</x:v>
      </x:c>
      <x:c r="I3826" s="7" t="n">
        <x:f>SUMIFS('PO detail'!$W$1376:$W$1378,'PO detail'!$V$1376:$V$1378,"&gt;="&amp;E3826,'PO detail'!$V$1376:$V$1378,"&lt;"&amp;A3826)</x:f>
        <x:v>0</x:v>
      </x:c>
      <x:c r="J3826" s="7" t="n">
        <x:f>SUMIFS('PO detail'!$X$1376:$X$1378,'PO detail'!$V$1376:$V$1378,"&gt;="&amp;E3826,'PO detail'!$V$1376:$V$1378,"&lt;"&amp;A3826)</x:f>
        <x:v>0</x:v>
      </x:c>
      <x:c r="K3826" s="7" t="n">
        <x:f>SUMIFS('PO detail'!$Y$1376:$Y$1378,'PO detail'!$V$1376:$V$1378,"&gt;="&amp;E3826,'PO detail'!$V$1376:$V$1378,"&lt;"&amp;A3826)</x:f>
        <x:v>0</x:v>
      </x:c>
      <x:c r="L3826" s="7" t="n">
        <x:f>'Inventory detail'!F448*Summary!$K$5*(A3826-E3826)/Summary!$K$6</x:f>
        <x:v>237.64205338809037</x:v>
      </x:c>
      <x:c r="M3826" s="7" t="n">
        <x:f>MAX(0,H3826-L3826)</x:f>
        <x:v>0</x:v>
      </x:c>
      <x:c r="N3826" s="7" t="n">
        <x:f>MAX(0,L3826-H3826)</x:f>
        <x:v>237.64205338809037</x:v>
      </x:c>
      <x:c r="O3826" s="7" t="n">
        <x:f>MAX(0,F3826+I3826-N3826)</x:f>
        <x:v>2018.424640657084</x:v>
      </x:c>
      <x:c r="P3826" s="7" t="n">
        <x:f>MAX(0,N3826-F3826-I3826)</x:f>
        <x:v>0</x:v>
      </x:c>
      <x:c r="Q3826" s="7" t="n">
        <x:f>MAX(0,G3826+J3826-P3826)</x:f>
        <x:v>0</x:v>
      </x:c>
      <x:c r="R3826" s="7" t="n">
        <x:f>M3826+MAX(0,K3826-MAX(0,P3826-G3826-J3826))</x:f>
        <x:v>0</x:v>
      </x:c>
      <x:c r="S3826" s="7" t="n">
        <x:f>SUM(O3826,Q3826,R3826)</x:f>
        <x:v>2018.424640657084</x:v>
      </x:c>
      <x:c r="T3826" s="14" t="n">
        <x:f>'Inventory detail'!T448</x:f>
        <x:v>0.1148</x:v>
      </x:c>
      <x:c r="U3826" s="14" t="n">
        <x:f>'Inventory detail'!U448</x:f>
        <x:v>0.11248899999999999</x:v>
      </x:c>
      <x:c r="V3826" s="9" t="n">
        <x:f>O3826*T3826</x:f>
        <x:v>231.71514874743323</x:v>
      </x:c>
      <x:c r="W3826" s="9" t="n">
        <x:f>Q3826*T3826</x:f>
        <x:v>0</x:v>
      </x:c>
      <x:c r="X3826" s="9" t="n">
        <x:f>R3826*T3826</x:f>
        <x:v>0</x:v>
      </x:c>
      <x:c r="Y3826" s="9" t="n">
        <x:f>S3826*T3826</x:f>
        <x:v>231.71514874743323</x:v>
      </x:c>
      <x:c r="Z3826" s="9" t="n">
        <x:f>IF(ISNUMBER(U3826),S3826*(U3826-T3826),"n.a.")</x:f>
        <x:v>-4.664579344558536</x:v>
      </x:c>
      <x:c r="AA3826" s="9" t="n">
        <x:f>IF(ISNUMBER(U3826),Y3826,0)</x:f>
        <x:v>231.71514874743323</x:v>
      </x:c>
      <x:c r="AB3826" s="7" t="n">
        <x:f>MAX(0,L3826-SUM(F3826:K3826))</x:f>
        <x:v>0</x:v>
      </x:c>
    </x:row>
    <x:row r="3827" ht="22" customHeight="1">
      <x:c r="A3827" s="18" t="n">
        <x:f>Summary!F$41</x:f>
        <x:v>46419</x:v>
      </x:c>
      <x:c r="B3827" s="2" t="str">
        <x:f>'Inventory detail'!A449</x:f>
        <x:v>POUC</x:v>
      </x:c>
      <x:c r="C3827" s="2" t="str">
        <x:f>'Inventory detail'!B449</x:f>
        <x:v>60</x:v>
      </x:c>
      <x:c r="D3827" s="2" t="str">
        <x:f>'Inventory detail'!C449</x:f>
        <x:v>CRC7</x:v>
      </x:c>
      <x:c r="E3827" s="10" t="n">
        <x:f>A2701</x:f>
        <x:v>46388</x:v>
      </x:c>
      <x:c r="F3827" s="7" t="n">
        <x:f>O2701</x:f>
        <x:v>0</x:v>
      </x:c>
      <x:c r="G3827" s="7" t="n">
        <x:f>Q2701</x:f>
        <x:v>4756.066694045175</x:v>
      </x:c>
      <x:c r="H3827" s="7" t="n">
        <x:f>R2701</x:f>
        <x:v>0</x:v>
      </x:c>
      <x:c r="I3827" s="7" t="n">
        <x:f>SUMIFS('PO detail'!$W$1734:$W$1734,'PO detail'!$V$1734:$V$1734,"&gt;="&amp;E3827,'PO detail'!$V$1734:$V$1734,"&lt;"&amp;A3827)</x:f>
        <x:v>0</x:v>
      </x:c>
      <x:c r="J3827" s="7" t="n">
        <x:f>SUMIFS('PO detail'!$X$1734:$X$1734,'PO detail'!$V$1734:$V$1734,"&gt;="&amp;E3827,'PO detail'!$V$1734:$V$1734,"&lt;"&amp;A3827)</x:f>
        <x:v>0</x:v>
      </x:c>
      <x:c r="K3827" s="7" t="n">
        <x:f>SUMIFS('PO detail'!$Y$1734:$Y$1734,'PO detail'!$V$1734:$V$1734,"&gt;="&amp;E3827,'PO detail'!$V$1734:$V$1734,"&lt;"&amp;A3827)</x:f>
        <x:v>0</x:v>
      </x:c>
      <x:c r="L3827" s="7" t="n">
        <x:f>'Inventory detail'!F449*Summary!$K$5*(A3827-E3827)/Summary!$K$6</x:f>
        <x:v>237.64205338809037</x:v>
      </x:c>
      <x:c r="M3827" s="7" t="n">
        <x:f>MAX(0,H3827-L3827)</x:f>
        <x:v>0</x:v>
      </x:c>
      <x:c r="N3827" s="7" t="n">
        <x:f>MAX(0,L3827-H3827)</x:f>
        <x:v>237.64205338809037</x:v>
      </x:c>
      <x:c r="O3827" s="7" t="n">
        <x:f>MAX(0,F3827+I3827-N3827)</x:f>
        <x:v>0</x:v>
      </x:c>
      <x:c r="P3827" s="7" t="n">
        <x:f>MAX(0,N3827-F3827-I3827)</x:f>
        <x:v>237.64205338809037</x:v>
      </x:c>
      <x:c r="Q3827" s="7" t="n">
        <x:f>MAX(0,G3827+J3827-P3827)</x:f>
        <x:v>4518.424640657085</x:v>
      </x:c>
      <x:c r="R3827" s="7" t="n">
        <x:f>M3827+MAX(0,K3827-MAX(0,P3827-G3827-J3827))</x:f>
        <x:v>0</x:v>
      </x:c>
      <x:c r="S3827" s="7" t="n">
        <x:f>SUM(O3827,Q3827,R3827)</x:f>
        <x:v>4518.424640657085</x:v>
      </x:c>
      <x:c r="T3827" s="14" t="n">
        <x:f>'Inventory detail'!T449</x:f>
        <x:v>0.0077</x:v>
      </x:c>
      <x:c r="U3827" s="14" t="n">
        <x:f>'Inventory detail'!U449</x:f>
        <x:v>0.008579999999999999</x:v>
      </x:c>
      <x:c r="V3827" s="9" t="n">
        <x:f>O3827*T3827</x:f>
        <x:v>0</x:v>
      </x:c>
      <x:c r="W3827" s="9" t="n">
        <x:f>Q3827*T3827</x:f>
        <x:v>34.791869733059556</x:v>
      </x:c>
      <x:c r="X3827" s="9" t="n">
        <x:f>R3827*T3827</x:f>
        <x:v>0</x:v>
      </x:c>
      <x:c r="Y3827" s="9" t="n">
        <x:f>S3827*T3827</x:f>
        <x:v>34.791869733059556</x:v>
      </x:c>
      <x:c r="Z3827" s="9" t="n">
        <x:f>IF(ISNUMBER(U3827),S3827*(U3827-T3827),"n.a.")</x:f>
        <x:v>3.976213683778229</x:v>
      </x:c>
      <x:c r="AA3827" s="9" t="n">
        <x:f>IF(ISNUMBER(U3827),Y3827,0)</x:f>
        <x:v>34.791869733059556</x:v>
      </x:c>
      <x:c r="AB3827" s="7" t="n">
        <x:f>MAX(0,L3827-SUM(F3827:K3827))</x:f>
        <x:v>0</x:v>
      </x:c>
    </x:row>
    <x:row r="3828" ht="22" customHeight="1">
      <x:c r="A3828" s="18" t="n">
        <x:f>Summary!F$41</x:f>
        <x:v>46419</x:v>
      </x:c>
      <x:c r="B3828" s="2" t="str">
        <x:f>'Inventory detail'!A450</x:f>
        <x:v>WIRE</x:v>
      </x:c>
      <x:c r="C3828" s="2" t="str">
        <x:f>'Inventory detail'!B450</x:f>
        <x:v>10</x:v>
      </x:c>
      <x:c r="D3828" s="2" t="str">
        <x:f>'Inventory detail'!C450</x:f>
        <x:v>DL001GOLD</x:v>
      </x:c>
      <x:c r="E3828" s="10" t="n">
        <x:f>A2702</x:f>
        <x:v>46388</x:v>
      </x:c>
      <x:c r="F3828" s="7" t="n">
        <x:f>O2702</x:f>
        <x:v>12356.066694045176</x:v>
      </x:c>
      <x:c r="G3828" s="7" t="n">
        <x:f>Q2702</x:f>
        <x:v>0</x:v>
      </x:c>
      <x:c r="H3828" s="7" t="n">
        <x:f>R2702</x:f>
        <x:v>0</x:v>
      </x:c>
      <x:c r="I3828" s="7" t="n">
        <x:f>SUMIFS('PO detail'!$W$1866:$W$1868,'PO detail'!$V$1866:$V$1868,"&gt;="&amp;E3828,'PO detail'!$V$1866:$V$1868,"&lt;"&amp;A3828)</x:f>
        <x:v>0</x:v>
      </x:c>
      <x:c r="J3828" s="7" t="n">
        <x:f>SUMIFS('PO detail'!$X$1866:$X$1868,'PO detail'!$V$1866:$V$1868,"&gt;="&amp;E3828,'PO detail'!$V$1866:$V$1868,"&lt;"&amp;A3828)</x:f>
        <x:v>0</x:v>
      </x:c>
      <x:c r="K3828" s="7" t="n">
        <x:f>SUMIFS('PO detail'!$Y$1866:$Y$1868,'PO detail'!$V$1866:$V$1868,"&gt;="&amp;E3828,'PO detail'!$V$1866:$V$1868,"&lt;"&amp;A3828)</x:f>
        <x:v>0</x:v>
      </x:c>
      <x:c r="L3828" s="7" t="n">
        <x:f>'Inventory detail'!F450*Summary!$K$5*(A3828-E3828)/Summary!$K$6</x:f>
        <x:v>237.64205338809037</x:v>
      </x:c>
      <x:c r="M3828" s="7" t="n">
        <x:f>MAX(0,H3828-L3828)</x:f>
        <x:v>0</x:v>
      </x:c>
      <x:c r="N3828" s="7" t="n">
        <x:f>MAX(0,L3828-H3828)</x:f>
        <x:v>237.64205338809037</x:v>
      </x:c>
      <x:c r="O3828" s="7" t="n">
        <x:f>MAX(0,F3828+I3828-N3828)</x:f>
        <x:v>12118.424640657086</x:v>
      </x:c>
      <x:c r="P3828" s="7" t="n">
        <x:f>MAX(0,N3828-F3828-I3828)</x:f>
        <x:v>0</x:v>
      </x:c>
      <x:c r="Q3828" s="7" t="n">
        <x:f>MAX(0,G3828+J3828-P3828)</x:f>
        <x:v>0</x:v>
      </x:c>
      <x:c r="R3828" s="7" t="n">
        <x:f>M3828+MAX(0,K3828-MAX(0,P3828-G3828-J3828))</x:f>
        <x:v>0</x:v>
      </x:c>
      <x:c r="S3828" s="7" t="n">
        <x:f>SUM(O3828,Q3828,R3828)</x:f>
        <x:v>12118.424640657086</x:v>
      </x:c>
      <x:c r="T3828" s="14" t="n">
        <x:f>'Inventory detail'!T450</x:f>
        <x:v>0.19140000000000001</x:v>
      </x:c>
      <x:c r="U3828" s="14" t="n">
        <x:f>'Inventory detail'!U450</x:f>
        <x:v>0.19140000000000001</x:v>
      </x:c>
      <x:c r="V3828" s="9" t="n">
        <x:f>O3828*T3828</x:f>
        <x:v>2319.4664762217662</x:v>
      </x:c>
      <x:c r="W3828" s="9" t="n">
        <x:f>Q3828*T3828</x:f>
        <x:v>0</x:v>
      </x:c>
      <x:c r="X3828" s="9" t="n">
        <x:f>R3828*T3828</x:f>
        <x:v>0</x:v>
      </x:c>
      <x:c r="Y3828" s="9" t="n">
        <x:f>S3828*T3828</x:f>
        <x:v>2319.4664762217662</x:v>
      </x:c>
      <x:c r="Z3828" s="9" t="n">
        <x:f>IF(ISNUMBER(U3828),S3828*(U3828-T3828),"n.a.")</x:f>
        <x:v>0</x:v>
      </x:c>
      <x:c r="AA3828" s="9" t="n">
        <x:f>IF(ISNUMBER(U3828),Y3828,0)</x:f>
        <x:v>2319.4664762217662</x:v>
      </x:c>
      <x:c r="AB3828" s="7" t="n">
        <x:f>MAX(0,L3828-SUM(F3828:K3828))</x:f>
        <x:v>0</x:v>
      </x:c>
    </x:row>
    <x:row r="3829" ht="22" customHeight="1">
      <x:c r="A3829" s="18" t="n">
        <x:f>Summary!F$41</x:f>
        <x:v>46419</x:v>
      </x:c>
      <x:c r="B3829" s="2" t="str">
        <x:f>'Inventory detail'!A451</x:f>
        <x:v>WIRE</x:v>
      </x:c>
      <x:c r="C3829" s="2" t="str">
        <x:f>'Inventory detail'!B451</x:f>
        <x:v>10</x:v>
      </x:c>
      <x:c r="D3829" s="2" t="str">
        <x:f>'Inventory detail'!C451</x:f>
        <x:v>DL112BLK</x:v>
      </x:c>
      <x:c r="E3829" s="10" t="n">
        <x:f>A2703</x:f>
        <x:v>46388</x:v>
      </x:c>
      <x:c r="F3829" s="7" t="n">
        <x:f>O2703</x:f>
        <x:v>2496.0666940451747</x:v>
      </x:c>
      <x:c r="G3829" s="7" t="n">
        <x:f>Q2703</x:f>
        <x:v>0</x:v>
      </x:c>
      <x:c r="H3829" s="7" t="n">
        <x:f>R2703</x:f>
        <x:v>0</x:v>
      </x:c>
      <x:c r="I3829" s="7" t="n">
        <x:f>SUMIFS('PO detail'!$W$1978:$W$1981,'PO detail'!$V$1978:$V$1981,"&gt;="&amp;E3829,'PO detail'!$V$1978:$V$1981,"&lt;"&amp;A3829)</x:f>
        <x:v>0</x:v>
      </x:c>
      <x:c r="J3829" s="7" t="n">
        <x:f>SUMIFS('PO detail'!$X$1978:$X$1981,'PO detail'!$V$1978:$V$1981,"&gt;="&amp;E3829,'PO detail'!$V$1978:$V$1981,"&lt;"&amp;A3829)</x:f>
        <x:v>0</x:v>
      </x:c>
      <x:c r="K3829" s="7" t="n">
        <x:f>SUMIFS('PO detail'!$Y$1978:$Y$1981,'PO detail'!$V$1978:$V$1981,"&gt;="&amp;E3829,'PO detail'!$V$1978:$V$1981,"&lt;"&amp;A3829)</x:f>
        <x:v>0</x:v>
      </x:c>
      <x:c r="L3829" s="7" t="n">
        <x:f>'Inventory detail'!F451*Summary!$K$5*(A3829-E3829)/Summary!$K$6</x:f>
        <x:v>237.64205338809037</x:v>
      </x:c>
      <x:c r="M3829" s="7" t="n">
        <x:f>MAX(0,H3829-L3829)</x:f>
        <x:v>0</x:v>
      </x:c>
      <x:c r="N3829" s="7" t="n">
        <x:f>MAX(0,L3829-H3829)</x:f>
        <x:v>237.64205338809037</x:v>
      </x:c>
      <x:c r="O3829" s="7" t="n">
        <x:f>MAX(0,F3829+I3829-N3829)</x:f>
        <x:v>2258.424640657084</x:v>
      </x:c>
      <x:c r="P3829" s="7" t="n">
        <x:f>MAX(0,N3829-F3829-I3829)</x:f>
        <x:v>0</x:v>
      </x:c>
      <x:c r="Q3829" s="7" t="n">
        <x:f>MAX(0,G3829+J3829-P3829)</x:f>
        <x:v>0</x:v>
      </x:c>
      <x:c r="R3829" s="7" t="n">
        <x:f>M3829+MAX(0,K3829-MAX(0,P3829-G3829-J3829))</x:f>
        <x:v>0</x:v>
      </x:c>
      <x:c r="S3829" s="7" t="n">
        <x:f>SUM(O3829,Q3829,R3829)</x:f>
        <x:v>2258.424640657084</x:v>
      </x:c>
      <x:c r="T3829" s="14" t="n">
        <x:f>'Inventory detail'!T451</x:f>
        <x:v>0.846</x:v>
      </x:c>
      <x:c r="U3829" s="14" t="n">
        <x:f>'Inventory detail'!U451</x:f>
        <x:v>0.846</x:v>
      </x:c>
      <x:c r="V3829" s="9" t="n">
        <x:f>O3829*T3829</x:f>
        <x:v>1910.6272459958932</x:v>
      </x:c>
      <x:c r="W3829" s="9" t="n">
        <x:f>Q3829*T3829</x:f>
        <x:v>0</x:v>
      </x:c>
      <x:c r="X3829" s="9" t="n">
        <x:f>R3829*T3829</x:f>
        <x:v>0</x:v>
      </x:c>
      <x:c r="Y3829" s="9" t="n">
        <x:f>S3829*T3829</x:f>
        <x:v>1910.6272459958932</x:v>
      </x:c>
      <x:c r="Z3829" s="9" t="n">
        <x:f>IF(ISNUMBER(U3829),S3829*(U3829-T3829),"n.a.")</x:f>
        <x:v>0</x:v>
      </x:c>
      <x:c r="AA3829" s="9" t="n">
        <x:f>IF(ISNUMBER(U3829),Y3829,0)</x:f>
        <x:v>1910.6272459958932</x:v>
      </x:c>
      <x:c r="AB3829" s="7" t="n">
        <x:f>MAX(0,L3829-SUM(F3829:K3829))</x:f>
        <x:v>0</x:v>
      </x:c>
    </x:row>
    <x:row r="3830" ht="22" customHeight="1">
      <x:c r="A3830" s="18" t="n">
        <x:f>Summary!F$41</x:f>
        <x:v>46419</x:v>
      </x:c>
      <x:c r="B3830" s="2" t="str">
        <x:f>'Inventory detail'!A452</x:f>
        <x:v>WIRE</x:v>
      </x:c>
      <x:c r="C3830" s="2" t="str">
        <x:f>'Inventory detail'!B452</x:f>
        <x:v>30</x:v>
      </x:c>
      <x:c r="D3830" s="2" t="str">
        <x:f>'Inventory detail'!C452</x:f>
        <x:v>DL516GOLD</x:v>
      </x:c>
      <x:c r="E3830" s="10" t="n">
        <x:f>A2704</x:f>
        <x:v>46388</x:v>
      </x:c>
      <x:c r="F3830" s="7" t="n">
        <x:f>O2704</x:f>
        <x:v>0</x:v>
      </x:c>
      <x:c r="G3830" s="7" t="n">
        <x:f>Q2704</x:f>
        <x:v>0</x:v>
      </x:c>
      <x:c r="H3830" s="7" t="n">
        <x:f>R2704</x:f>
        <x:v>0</x:v>
      </x:c>
      <x:c r="I3830" s="7" t="n">
        <x:f>0</x:f>
        <x:v>0</x:v>
      </x:c>
      <x:c r="J3830" s="7" t="n">
        <x:f>0</x:f>
        <x:v>0</x:v>
      </x:c>
      <x:c r="K3830" s="7" t="n">
        <x:f>0</x:f>
        <x:v>0</x:v>
      </x:c>
      <x:c r="L3830" s="7" t="n">
        <x:f>'Inventory detail'!F452*Summary!$K$5*(A3830-E3830)/Summary!$K$6</x:f>
        <x:v>237.64205338809037</x:v>
      </x:c>
      <x:c r="M3830" s="7" t="n">
        <x:f>MAX(0,H3830-L3830)</x:f>
        <x:v>0</x:v>
      </x:c>
      <x:c r="N3830" s="7" t="n">
        <x:f>MAX(0,L3830-H3830)</x:f>
        <x:v>237.64205338809037</x:v>
      </x:c>
      <x:c r="O3830" s="7" t="n">
        <x:f>MAX(0,F3830+I3830-N3830)</x:f>
        <x:v>0</x:v>
      </x:c>
      <x:c r="P3830" s="7" t="n">
        <x:f>MAX(0,N3830-F3830-I3830)</x:f>
        <x:v>237.64205338809037</x:v>
      </x:c>
      <x:c r="Q3830" s="7" t="n">
        <x:f>MAX(0,G3830+J3830-P3830)</x:f>
        <x:v>0</x:v>
      </x:c>
      <x:c r="R3830" s="7" t="n">
        <x:f>M3830+MAX(0,K3830-MAX(0,P3830-G3830-J3830))</x:f>
        <x:v>0</x:v>
      </x:c>
      <x:c r="S3830" s="7" t="n">
        <x:f>SUM(O3830,Q3830,R3830)</x:f>
        <x:v>0</x:v>
      </x:c>
      <x:c r="T3830" s="14" t="n">
        <x:f>'Inventory detail'!T452</x:f>
        <x:v>0.0475</x:v>
      </x:c>
      <x:c r="U3830" s="14" t="n">
        <x:f>'Inventory detail'!U452</x:f>
        <x:v>0.0475</x:v>
      </x:c>
      <x:c r="V3830" s="9" t="n">
        <x:f>O3830*T3830</x:f>
        <x:v>0</x:v>
      </x:c>
      <x:c r="W3830" s="9" t="n">
        <x:f>Q3830*T3830</x:f>
        <x:v>0</x:v>
      </x:c>
      <x:c r="X3830" s="9" t="n">
        <x:f>R3830*T3830</x:f>
        <x:v>0</x:v>
      </x:c>
      <x:c r="Y3830" s="9" t="n">
        <x:f>S3830*T3830</x:f>
        <x:v>0</x:v>
      </x:c>
      <x:c r="Z3830" s="9" t="n">
        <x:f>IF(ISNUMBER(U3830),S3830*(U3830-T3830),"n.a.")</x:f>
        <x:v>0</x:v>
      </x:c>
      <x:c r="AA3830" s="9" t="n">
        <x:f>IF(ISNUMBER(U3830),Y3830,0)</x:f>
        <x:v>0</x:v>
      </x:c>
      <x:c r="AB3830" s="7" t="n">
        <x:f>MAX(0,L3830-SUM(F3830:K3830))</x:f>
        <x:v>237.64205338809037</x:v>
      </x:c>
    </x:row>
    <x:row r="3831" ht="22" customHeight="1">
      <x:c r="A3831" s="18" t="n">
        <x:f>Summary!F$41</x:f>
        <x:v>46419</x:v>
      </x:c>
      <x:c r="B3831" s="2" t="str">
        <x:f>'Inventory detail'!A453</x:f>
        <x:v>COIL</x:v>
      </x:c>
      <x:c r="C3831" s="2" t="str">
        <x:f>'Inventory detail'!B453</x:f>
        <x:v>10</x:v>
      </x:c>
      <x:c r="D3831" s="2" t="str">
        <x:f>'Inventory detail'!C453</x:f>
        <x:v>10WHT36-4</x:v>
      </x:c>
      <x:c r="E3831" s="10" t="n">
        <x:f>A2705</x:f>
        <x:v>46388</x:v>
      </x:c>
      <x:c r="F3831" s="7" t="n">
        <x:f>O2705</x:f>
        <x:v>679.0554414784394</x:v>
      </x:c>
      <x:c r="G3831" s="7" t="n">
        <x:f>Q2705</x:f>
        <x:v>0</x:v>
      </x:c>
      <x:c r="H3831" s="7" t="n">
        <x:f>R2705</x:f>
        <x:v>0</x:v>
      </x:c>
      <x:c r="I3831" s="7" t="n">
        <x:f>SUMIFS('PO detail'!$W$58:$W$59,'PO detail'!$V$58:$V$59,"&gt;="&amp;E3831,'PO detail'!$V$58:$V$59,"&lt;"&amp;A3831)</x:f>
        <x:v>0</x:v>
      </x:c>
      <x:c r="J3831" s="7" t="n">
        <x:f>SUMIFS('PO detail'!$X$58:$X$59,'PO detail'!$V$58:$V$59,"&gt;="&amp;E3831,'PO detail'!$V$58:$V$59,"&lt;"&amp;A3831)</x:f>
        <x:v>0</x:v>
      </x:c>
      <x:c r="K3831" s="7" t="n">
        <x:f>SUMIFS('PO detail'!$Y$58:$Y$59,'PO detail'!$V$58:$V$59,"&gt;="&amp;E3831,'PO detail'!$V$58:$V$59,"&lt;"&amp;A3831)</x:f>
        <x:v>0</x:v>
      </x:c>
      <x:c r="L3831" s="7" t="n">
        <x:f>'Inventory detail'!F453*Summary!$K$5*(A3831-E3831)/Summary!$K$6</x:f>
        <x:v>229.1581108829569</x:v>
      </x:c>
      <x:c r="M3831" s="7" t="n">
        <x:f>MAX(0,H3831-L3831)</x:f>
        <x:v>0</x:v>
      </x:c>
      <x:c r="N3831" s="7" t="n">
        <x:f>MAX(0,L3831-H3831)</x:f>
        <x:v>229.1581108829569</x:v>
      </x:c>
      <x:c r="O3831" s="7" t="n">
        <x:f>MAX(0,F3831+I3831-N3831)</x:f>
        <x:v>449.8973305954826</x:v>
      </x:c>
      <x:c r="P3831" s="7" t="n">
        <x:f>MAX(0,N3831-F3831-I3831)</x:f>
        <x:v>0</x:v>
      </x:c>
      <x:c r="Q3831" s="7" t="n">
        <x:f>MAX(0,G3831+J3831-P3831)</x:f>
        <x:v>0</x:v>
      </x:c>
      <x:c r="R3831" s="7" t="n">
        <x:f>M3831+MAX(0,K3831-MAX(0,P3831-G3831-J3831))</x:f>
        <x:v>0</x:v>
      </x:c>
      <x:c r="S3831" s="7" t="n">
        <x:f>SUM(O3831,Q3831,R3831)</x:f>
        <x:v>449.8973305954826</x:v>
      </x:c>
      <x:c r="T3831" s="14" t="n">
        <x:f>'Inventory detail'!T453</x:f>
        <x:v>0.1825</x:v>
      </x:c>
      <x:c r="U3831" s="14" t="n">
        <x:f>'Inventory detail'!U453</x:f>
        <x:v>0.17878899999999998</x:v>
      </x:c>
      <x:c r="V3831" s="9" t="n">
        <x:f>O3831*T3831</x:f>
        <x:v>82.10626283367557</x:v>
      </x:c>
      <x:c r="W3831" s="9" t="n">
        <x:f>Q3831*T3831</x:f>
        <x:v>0</x:v>
      </x:c>
      <x:c r="X3831" s="9" t="n">
        <x:f>R3831*T3831</x:f>
        <x:v>0</x:v>
      </x:c>
      <x:c r="Y3831" s="9" t="n">
        <x:f>S3831*T3831</x:f>
        <x:v>82.10626283367557</x:v>
      </x:c>
      <x:c r="Z3831" s="9" t="n">
        <x:f>IF(ISNUMBER(U3831),S3831*(U3831-T3831),"n.a.")</x:f>
        <x:v>-1.6695689938398448</x:v>
      </x:c>
      <x:c r="AA3831" s="9" t="n">
        <x:f>IF(ISNUMBER(U3831),Y3831,0)</x:f>
        <x:v>82.10626283367557</x:v>
      </x:c>
      <x:c r="AB3831" s="7" t="n">
        <x:f>MAX(0,L3831-SUM(F3831:K3831))</x:f>
        <x:v>0</x:v>
      </x:c>
    </x:row>
    <x:row r="3832" ht="22" customHeight="1">
      <x:c r="A3832" s="18" t="n">
        <x:f>Summary!F$41</x:f>
        <x:v>46419</x:v>
      </x:c>
      <x:c r="B3832" s="2" t="str">
        <x:f>'Inventory detail'!A454</x:f>
        <x:v>COIL</x:v>
      </x:c>
      <x:c r="C3832" s="2" t="str">
        <x:f>'Inventory detail'!B454</x:f>
        <x:v>60</x:v>
      </x:c>
      <x:c r="D3832" s="2" t="str">
        <x:f>'Inventory detail'!C454</x:f>
        <x:v>10WHT36-4</x:v>
      </x:c>
      <x:c r="E3832" s="10" t="n">
        <x:f>A2706</x:f>
        <x:v>46388</x:v>
      </x:c>
      <x:c r="F3832" s="7" t="n">
        <x:f>O2706</x:f>
        <x:v>1000</x:v>
      </x:c>
      <x:c r="G3832" s="7" t="n">
        <x:f>Q2706</x:f>
        <x:v>0</x:v>
      </x:c>
      <x:c r="H3832" s="7" t="n">
        <x:f>R2706</x:f>
        <x:v>79.0554414784394</x:v>
      </x:c>
      <x:c r="I3832" s="7" t="n">
        <x:f>SUMIFS('PO detail'!$W$1041:$W$1042,'PO detail'!$V$1041:$V$1042,"&gt;="&amp;E3832,'PO detail'!$V$1041:$V$1042,"&lt;"&amp;A3832)</x:f>
        <x:v>0</x:v>
      </x:c>
      <x:c r="J3832" s="7" t="n">
        <x:f>SUMIFS('PO detail'!$X$1041:$X$1042,'PO detail'!$V$1041:$V$1042,"&gt;="&amp;E3832,'PO detail'!$V$1041:$V$1042,"&lt;"&amp;A3832)</x:f>
        <x:v>0</x:v>
      </x:c>
      <x:c r="K3832" s="7" t="n">
        <x:f>SUMIFS('PO detail'!$Y$1041:$Y$1042,'PO detail'!$V$1041:$V$1042,"&gt;="&amp;E3832,'PO detail'!$V$1041:$V$1042,"&lt;"&amp;A3832)</x:f>
        <x:v>0</x:v>
      </x:c>
      <x:c r="L3832" s="7" t="n">
        <x:f>'Inventory detail'!F454*Summary!$K$5*(A3832-E3832)/Summary!$K$6</x:f>
        <x:v>229.1581108829569</x:v>
      </x:c>
      <x:c r="M3832" s="7" t="n">
        <x:f>MAX(0,H3832-L3832)</x:f>
        <x:v>0</x:v>
      </x:c>
      <x:c r="N3832" s="7" t="n">
        <x:f>MAX(0,L3832-H3832)</x:f>
        <x:v>150.10266940451748</x:v>
      </x:c>
      <x:c r="O3832" s="7" t="n">
        <x:f>MAX(0,F3832+I3832-N3832)</x:f>
        <x:v>849.8973305954826</x:v>
      </x:c>
      <x:c r="P3832" s="7" t="n">
        <x:f>MAX(0,N3832-F3832-I3832)</x:f>
        <x:v>0</x:v>
      </x:c>
      <x:c r="Q3832" s="7" t="n">
        <x:f>MAX(0,G3832+J3832-P3832)</x:f>
        <x:v>0</x:v>
      </x:c>
      <x:c r="R3832" s="7" t="n">
        <x:f>M3832+MAX(0,K3832-MAX(0,P3832-G3832-J3832))</x:f>
        <x:v>0</x:v>
      </x:c>
      <x:c r="S3832" s="7" t="n">
        <x:f>SUM(O3832,Q3832,R3832)</x:f>
        <x:v>849.8973305954826</x:v>
      </x:c>
      <x:c r="T3832" s="14" t="n">
        <x:f>'Inventory detail'!T454</x:f>
        <x:v>0.1825</x:v>
      </x:c>
      <x:c r="U3832" s="14" t="n">
        <x:f>'Inventory detail'!U454</x:f>
        <x:v>0.17878899999999998</x:v>
      </x:c>
      <x:c r="V3832" s="9" t="n">
        <x:f>O3832*T3832</x:f>
        <x:v>155.10626283367557</x:v>
      </x:c>
      <x:c r="W3832" s="9" t="n">
        <x:f>Q3832*T3832</x:f>
        <x:v>0</x:v>
      </x:c>
      <x:c r="X3832" s="9" t="n">
        <x:f>R3832*T3832</x:f>
        <x:v>0</x:v>
      </x:c>
      <x:c r="Y3832" s="9" t="n">
        <x:f>S3832*T3832</x:f>
        <x:v>155.10626283367557</x:v>
      </x:c>
      <x:c r="Z3832" s="9" t="n">
        <x:f>IF(ISNUMBER(U3832),S3832*(U3832-T3832),"n.a.")</x:f>
        <x:v>-3.1539689938398525</x:v>
      </x:c>
      <x:c r="AA3832" s="9" t="n">
        <x:f>IF(ISNUMBER(U3832),Y3832,0)</x:f>
        <x:v>155.10626283367557</x:v>
      </x:c>
      <x:c r="AB3832" s="7" t="n">
        <x:f>MAX(0,L3832-SUM(F3832:K3832))</x:f>
        <x:v>0</x:v>
      </x:c>
    </x:row>
    <x:row r="3833" ht="22" customHeight="1">
      <x:c r="A3833" s="18" t="n">
        <x:f>Summary!F$41</x:f>
        <x:v>46419</x:v>
      </x:c>
      <x:c r="B3833" s="2" t="str">
        <x:f>'Inventory detail'!A455</x:f>
        <x:v>POUC</x:v>
      </x:c>
      <x:c r="C3833" s="2" t="str">
        <x:f>'Inventory detail'!B455</x:f>
        <x:v>10</x:v>
      </x:c>
      <x:c r="D3833" s="2" t="str">
        <x:f>'Inventory detail'!C455</x:f>
        <x:v>LET3SL</x:v>
      </x:c>
      <x:c r="E3833" s="10" t="n">
        <x:f>A2707</x:f>
        <x:v>46388</x:v>
      </x:c>
      <x:c r="F3833" s="7" t="n">
        <x:f>O2707</x:f>
        <x:v>0</x:v>
      </x:c>
      <x:c r="G3833" s="7" t="n">
        <x:f>Q2707</x:f>
        <x:v>1000</x:v>
      </x:c>
      <x:c r="H3833" s="7" t="n">
        <x:f>R2707</x:f>
        <x:v>879.0554414784394</x:v>
      </x:c>
      <x:c r="I3833" s="7" t="n">
        <x:f>SUMIFS('PO detail'!$W$1510:$W$1510,'PO detail'!$V$1510:$V$1510,"&gt;="&amp;E3833,'PO detail'!$V$1510:$V$1510,"&lt;"&amp;A3833)</x:f>
        <x:v>0</x:v>
      </x:c>
      <x:c r="J3833" s="7" t="n">
        <x:f>SUMIFS('PO detail'!$X$1510:$X$1510,'PO detail'!$V$1510:$V$1510,"&gt;="&amp;E3833,'PO detail'!$V$1510:$V$1510,"&lt;"&amp;A3833)</x:f>
        <x:v>0</x:v>
      </x:c>
      <x:c r="K3833" s="7" t="n">
        <x:f>SUMIFS('PO detail'!$Y$1510:$Y$1510,'PO detail'!$V$1510:$V$1510,"&gt;="&amp;E3833,'PO detail'!$V$1510:$V$1510,"&lt;"&amp;A3833)</x:f>
        <x:v>0</x:v>
      </x:c>
      <x:c r="L3833" s="7" t="n">
        <x:f>'Inventory detail'!F455*Summary!$K$5*(A3833-E3833)/Summary!$K$6</x:f>
        <x:v>229.1581108829569</x:v>
      </x:c>
      <x:c r="M3833" s="7" t="n">
        <x:f>MAX(0,H3833-L3833)</x:f>
        <x:v>649.8973305954826</x:v>
      </x:c>
      <x:c r="N3833" s="7" t="n">
        <x:f>MAX(0,L3833-H3833)</x:f>
        <x:v>0</x:v>
      </x:c>
      <x:c r="O3833" s="7" t="n">
        <x:f>MAX(0,F3833+I3833-N3833)</x:f>
        <x:v>0</x:v>
      </x:c>
      <x:c r="P3833" s="7" t="n">
        <x:f>MAX(0,N3833-F3833-I3833)</x:f>
        <x:v>0</x:v>
      </x:c>
      <x:c r="Q3833" s="7" t="n">
        <x:f>MAX(0,G3833+J3833-P3833)</x:f>
        <x:v>1000</x:v>
      </x:c>
      <x:c r="R3833" s="7" t="n">
        <x:f>M3833+MAX(0,K3833-MAX(0,P3833-G3833-J3833))</x:f>
        <x:v>649.8973305954826</x:v>
      </x:c>
      <x:c r="S3833" s="7" t="n">
        <x:f>SUM(O3833,Q3833,R3833)</x:f>
        <x:v>1649.8973305954826</x:v>
      </x:c>
      <x:c r="T3833" s="14" t="n">
        <x:f>'Inventory detail'!T455</x:f>
        <x:v>0.1149</x:v>
      </x:c>
      <x:c r="U3833" s="14" t="n">
        <x:f>'Inventory detail'!U455</x:f>
        <x:v>0.12507</x:v>
      </x:c>
      <x:c r="V3833" s="9" t="n">
        <x:f>O3833*T3833</x:f>
        <x:v>0</x:v>
      </x:c>
      <x:c r="W3833" s="9" t="n">
        <x:f>Q3833*T3833</x:f>
        <x:v>114.9</x:v>
      </x:c>
      <x:c r="X3833" s="9" t="n">
        <x:f>R3833*T3833</x:f>
        <x:v>74.67320328542095</x:v>
      </x:c>
      <x:c r="Y3833" s="9" t="n">
        <x:f>S3833*T3833</x:f>
        <x:v>189.57320328542096</x:v>
      </x:c>
      <x:c r="Z3833" s="9" t="n">
        <x:f>IF(ISNUMBER(U3833),S3833*(U3833-T3833),"n.a.")</x:f>
        <x:v>16.779455852156033</x:v>
      </x:c>
      <x:c r="AA3833" s="9" t="n">
        <x:f>IF(ISNUMBER(U3833),Y3833,0)</x:f>
        <x:v>189.57320328542096</x:v>
      </x:c>
      <x:c r="AB3833" s="7" t="n">
        <x:f>MAX(0,L3833-SUM(F3833:K3833))</x:f>
        <x:v>0</x:v>
      </x:c>
    </x:row>
    <x:row r="3834" ht="22" customHeight="1">
      <x:c r="A3834" s="18" t="n">
        <x:f>Summary!F$41</x:f>
        <x:v>46419</x:v>
      </x:c>
      <x:c r="B3834" s="2" t="str">
        <x:f>'Inventory detail'!A456</x:f>
        <x:v>POUC</x:v>
      </x:c>
      <x:c r="C3834" s="2" t="str">
        <x:f>'Inventory detail'!B456</x:f>
        <x:v>30</x:v>
      </x:c>
      <x:c r="D3834" s="2" t="str">
        <x:f>'Inventory detail'!C456</x:f>
        <x:v>LEG10</x:v>
      </x:c>
      <x:c r="E3834" s="10" t="n">
        <x:f>A2708</x:f>
        <x:v>46388</x:v>
      </x:c>
      <x:c r="F3834" s="7" t="n">
        <x:f>O2708</x:f>
        <x:v>0</x:v>
      </x:c>
      <x:c r="G3834" s="7" t="n">
        <x:f>Q2708</x:f>
        <x:v>0</x:v>
      </x:c>
      <x:c r="H3834" s="7" t="n">
        <x:f>R2708</x:f>
        <x:v>1679.0554414784392</x:v>
      </x:c>
      <x:c r="I3834" s="7" t="n">
        <x:f>0</x:f>
        <x:v>0</x:v>
      </x:c>
      <x:c r="J3834" s="7" t="n">
        <x:f>0</x:f>
        <x:v>0</x:v>
      </x:c>
      <x:c r="K3834" s="7" t="n">
        <x:f>0</x:f>
        <x:v>0</x:v>
      </x:c>
      <x:c r="L3834" s="7" t="n">
        <x:f>'Inventory detail'!F456*Summary!$K$5*(A3834-E3834)/Summary!$K$6</x:f>
        <x:v>229.1581108829569</x:v>
      </x:c>
      <x:c r="M3834" s="7" t="n">
        <x:f>MAX(0,H3834-L3834)</x:f>
        <x:v>1449.8973305954823</x:v>
      </x:c>
      <x:c r="N3834" s="7" t="n">
        <x:f>MAX(0,L3834-H3834)</x:f>
        <x:v>0</x:v>
      </x:c>
      <x:c r="O3834" s="7" t="n">
        <x:f>MAX(0,F3834+I3834-N3834)</x:f>
        <x:v>0</x:v>
      </x:c>
      <x:c r="P3834" s="7" t="n">
        <x:f>MAX(0,N3834-F3834-I3834)</x:f>
        <x:v>0</x:v>
      </x:c>
      <x:c r="Q3834" s="7" t="n">
        <x:f>MAX(0,G3834+J3834-P3834)</x:f>
        <x:v>0</x:v>
      </x:c>
      <x:c r="R3834" s="7" t="n">
        <x:f>M3834+MAX(0,K3834-MAX(0,P3834-G3834-J3834))</x:f>
        <x:v>1449.8973305954823</x:v>
      </x:c>
      <x:c r="S3834" s="7" t="n">
        <x:f>SUM(O3834,Q3834,R3834)</x:f>
        <x:v>1449.8973305954823</x:v>
      </x:c>
      <x:c r="T3834" s="14" t="n">
        <x:f>'Inventory detail'!T456</x:f>
        <x:v>0.1796</x:v>
      </x:c>
      <x:c r="U3834" s="14" t="n">
        <x:f>'Inventory detail'!U456</x:f>
        <x:v>0.19569</x:v>
      </x:c>
      <x:c r="V3834" s="9" t="n">
        <x:f>O3834*T3834</x:f>
        <x:v>0</x:v>
      </x:c>
      <x:c r="W3834" s="9" t="n">
        <x:f>Q3834*T3834</x:f>
        <x:v>0</x:v>
      </x:c>
      <x:c r="X3834" s="9" t="n">
        <x:f>R3834*T3834</x:f>
        <x:v>260.40156057494863</x:v>
      </x:c>
      <x:c r="Y3834" s="9" t="n">
        <x:f>S3834*T3834</x:f>
        <x:v>260.40156057494863</x:v>
      </x:c>
      <x:c r="Z3834" s="9" t="n">
        <x:f>IF(ISNUMBER(U3834),S3834*(U3834-T3834),"n.a.")</x:f>
        <x:v>23.3288480492813</x:v>
      </x:c>
      <x:c r="AA3834" s="9" t="n">
        <x:f>IF(ISNUMBER(U3834),Y3834,0)</x:f>
        <x:v>260.40156057494863</x:v>
      </x:c>
      <x:c r="AB3834" s="7" t="n">
        <x:f>MAX(0,L3834-SUM(F3834:K3834))</x:f>
        <x:v>0</x:v>
      </x:c>
    </x:row>
    <x:row r="3835" ht="22" customHeight="1">
      <x:c r="A3835" s="18" t="n">
        <x:f>Summary!F$41</x:f>
        <x:v>46419</x:v>
      </x:c>
      <x:c r="B3835" s="2" t="str">
        <x:f>'Inventory detail'!A457</x:f>
        <x:v>POUC</x:v>
      </x:c>
      <x:c r="C3835" s="2" t="str">
        <x:f>'Inventory detail'!B457</x:f>
        <x:v>60</x:v>
      </x:c>
      <x:c r="D3835" s="2" t="str">
        <x:f>'Inventory detail'!C457</x:f>
        <x:v>MLMEN3</x:v>
      </x:c>
      <x:c r="E3835" s="10" t="n">
        <x:f>A2709</x:f>
        <x:v>46388</x:v>
      </x:c>
      <x:c r="F3835" s="7" t="n">
        <x:f>O2709</x:f>
        <x:v>0</x:v>
      </x:c>
      <x:c r="G3835" s="7" t="n">
        <x:f>Q2709</x:f>
        <x:v>2549.075975359343</x:v>
      </x:c>
      <x:c r="H3835" s="7" t="n">
        <x:f>R2709</x:f>
        <x:v>0</x:v>
      </x:c>
      <x:c r="I3835" s="7" t="n">
        <x:f>SUMIFS('PO detail'!$W$1822:$W$1822,'PO detail'!$V$1822:$V$1822,"&gt;="&amp;E3835,'PO detail'!$V$1822:$V$1822,"&lt;"&amp;A3835)</x:f>
        <x:v>0</x:v>
      </x:c>
      <x:c r="J3835" s="7" t="n">
        <x:f>SUMIFS('PO detail'!$X$1822:$X$1822,'PO detail'!$V$1822:$V$1822,"&gt;="&amp;E3835,'PO detail'!$V$1822:$V$1822,"&lt;"&amp;A3835)</x:f>
        <x:v>0</x:v>
      </x:c>
      <x:c r="K3835" s="7" t="n">
        <x:f>SUMIFS('PO detail'!$Y$1822:$Y$1822,'PO detail'!$V$1822:$V$1822,"&gt;="&amp;E3835,'PO detail'!$V$1822:$V$1822,"&lt;"&amp;A3835)</x:f>
        <x:v>0</x:v>
      </x:c>
      <x:c r="L3835" s="7" t="n">
        <x:f>'Inventory detail'!F457*Summary!$K$5*(A3835-E3835)/Summary!$K$6</x:f>
        <x:v>229.1581108829569</x:v>
      </x:c>
      <x:c r="M3835" s="7" t="n">
        <x:f>MAX(0,H3835-L3835)</x:f>
        <x:v>0</x:v>
      </x:c>
      <x:c r="N3835" s="7" t="n">
        <x:f>MAX(0,L3835-H3835)</x:f>
        <x:v>229.1581108829569</x:v>
      </x:c>
      <x:c r="O3835" s="7" t="n">
        <x:f>MAX(0,F3835+I3835-N3835)</x:f>
        <x:v>0</x:v>
      </x:c>
      <x:c r="P3835" s="7" t="n">
        <x:f>MAX(0,N3835-F3835-I3835)</x:f>
        <x:v>229.1581108829569</x:v>
      </x:c>
      <x:c r="Q3835" s="7" t="n">
        <x:f>MAX(0,G3835+J3835-P3835)</x:f>
        <x:v>2319.917864476386</x:v>
      </x:c>
      <x:c r="R3835" s="7" t="n">
        <x:f>M3835+MAX(0,K3835-MAX(0,P3835-G3835-J3835))</x:f>
        <x:v>0</x:v>
      </x:c>
      <x:c r="S3835" s="7" t="n">
        <x:f>SUM(O3835,Q3835,R3835)</x:f>
        <x:v>2319.917864476386</x:v>
      </x:c>
      <x:c r="T3835" s="14" t="n">
        <x:f>'Inventory detail'!T457</x:f>
        <x:v>0.1739</x:v>
      </x:c>
      <x:c r="U3835" s="14" t="n">
        <x:f>'Inventory detail'!U457</x:f>
        <x:v>0.255915</x:v>
      </x:c>
      <x:c r="V3835" s="9" t="n">
        <x:f>O3835*T3835</x:f>
        <x:v>0</x:v>
      </x:c>
      <x:c r="W3835" s="9" t="n">
        <x:f>Q3835*T3835</x:f>
        <x:v>403.4337166324435</x:v>
      </x:c>
      <x:c r="X3835" s="9" t="n">
        <x:f>R3835*T3835</x:f>
        <x:v>0</x:v>
      </x:c>
      <x:c r="Y3835" s="9" t="n">
        <x:f>S3835*T3835</x:f>
        <x:v>403.4337166324435</x:v>
      </x:c>
      <x:c r="Z3835" s="9" t="n">
        <x:f>IF(ISNUMBER(U3835),S3835*(U3835-T3835),"n.a.")</x:f>
        <x:v>190.2680636550308</x:v>
      </x:c>
      <x:c r="AA3835" s="9" t="n">
        <x:f>IF(ISNUMBER(U3835),Y3835,0)</x:f>
        <x:v>403.4337166324435</x:v>
      </x:c>
      <x:c r="AB3835" s="7" t="n">
        <x:f>MAX(0,L3835-SUM(F3835:K3835))</x:f>
        <x:v>0</x:v>
      </x:c>
    </x:row>
    <x:row r="3836" ht="22" customHeight="1">
      <x:c r="A3836" s="18" t="n">
        <x:f>Summary!F$41</x:f>
        <x:v>46419</x:v>
      </x:c>
      <x:c r="B3836" s="2" t="str">
        <x:f>'Inventory detail'!A458</x:f>
        <x:v>COIL</x:v>
      </x:c>
      <x:c r="C3836" s="2" t="str">
        <x:f>'Inventory detail'!B458</x:f>
        <x:v>30</x:v>
      </x:c>
      <x:c r="D3836" s="2" t="str">
        <x:f>'Inventory detail'!C458</x:f>
        <x:v>7CLR12-4</x:v>
      </x:c>
      <x:c r="E3836" s="10" t="n">
        <x:f>A2710</x:f>
        <x:v>46388</x:v>
      </x:c>
      <x:c r="F3836" s="7" t="n">
        <x:f>O2710</x:f>
        <x:v>4502.044188911705</x:v>
      </x:c>
      <x:c r="G3836" s="7" t="n">
        <x:f>Q2710</x:f>
        <x:v>0</x:v>
      </x:c>
      <x:c r="H3836" s="7" t="n">
        <x:f>R2710</x:f>
        <x:v>0</x:v>
      </x:c>
      <x:c r="I3836" s="7" t="n">
        <x:f>SUMIFS('PO detail'!$W$952:$W$952,'PO detail'!$V$952:$V$952,"&gt;="&amp;E3836,'PO detail'!$V$952:$V$952,"&lt;"&amp;A3836)</x:f>
        <x:v>0</x:v>
      </x:c>
      <x:c r="J3836" s="7" t="n">
        <x:f>SUMIFS('PO detail'!$X$952:$X$952,'PO detail'!$V$952:$V$952,"&gt;="&amp;E3836,'PO detail'!$V$952:$V$952,"&lt;"&amp;A3836)</x:f>
        <x:v>0</x:v>
      </x:c>
      <x:c r="K3836" s="7" t="n">
        <x:f>SUMIFS('PO detail'!$Y$952:$Y$952,'PO detail'!$V$952:$V$952,"&gt;="&amp;E3836,'PO detail'!$V$952:$V$952,"&lt;"&amp;A3836)</x:f>
        <x:v>0</x:v>
      </x:c>
      <x:c r="L3836" s="7" t="n">
        <x:f>'Inventory detail'!F458*Summary!$K$5*(A3836-E3836)/Summary!$K$6</x:f>
        <x:v>220.6741683778234</x:v>
      </x:c>
      <x:c r="M3836" s="7" t="n">
        <x:f>MAX(0,H3836-L3836)</x:f>
        <x:v>0</x:v>
      </x:c>
      <x:c r="N3836" s="7" t="n">
        <x:f>MAX(0,L3836-H3836)</x:f>
        <x:v>220.6741683778234</x:v>
      </x:c>
      <x:c r="O3836" s="7" t="n">
        <x:f>MAX(0,F3836+I3836-N3836)</x:f>
        <x:v>4281.370020533881</x:v>
      </x:c>
      <x:c r="P3836" s="7" t="n">
        <x:f>MAX(0,N3836-F3836-I3836)</x:f>
        <x:v>0</x:v>
      </x:c>
      <x:c r="Q3836" s="7" t="n">
        <x:f>MAX(0,G3836+J3836-P3836)</x:f>
        <x:v>0</x:v>
      </x:c>
      <x:c r="R3836" s="7" t="n">
        <x:f>M3836+MAX(0,K3836-MAX(0,P3836-G3836-J3836))</x:f>
        <x:v>0</x:v>
      </x:c>
      <x:c r="S3836" s="7" t="n">
        <x:f>SUM(O3836,Q3836,R3836)</x:f>
        <x:v>4281.370020533881</x:v>
      </x:c>
      <x:c r="T3836" s="14" t="n">
        <x:f>'Inventory detail'!T458</x:f>
        <x:v>0.0392</x:v>
      </x:c>
      <x:c r="U3836" s="14" t="n">
        <x:f>'Inventory detail'!U458</x:f>
        <x:v>0.038453999999999995</x:v>
      </x:c>
      <x:c r="V3836" s="9" t="n">
        <x:f>O3836*T3836</x:f>
        <x:v>167.82970480492813</x:v>
      </x:c>
      <x:c r="W3836" s="9" t="n">
        <x:f>Q3836*T3836</x:f>
        <x:v>0</x:v>
      </x:c>
      <x:c r="X3836" s="9" t="n">
        <x:f>R3836*T3836</x:f>
        <x:v>0</x:v>
      </x:c>
      <x:c r="Y3836" s="9" t="n">
        <x:f>S3836*T3836</x:f>
        <x:v>167.82970480492813</x:v>
      </x:c>
      <x:c r="Z3836" s="9" t="n">
        <x:f>IF(ISNUMBER(U3836),S3836*(U3836-T3836),"n.a.")</x:f>
        <x:v>-3.1939020353182905</x:v>
      </x:c>
      <x:c r="AA3836" s="9" t="n">
        <x:f>IF(ISNUMBER(U3836),Y3836,0)</x:f>
        <x:v>167.82970480492813</x:v>
      </x:c>
      <x:c r="AB3836" s="7" t="n">
        <x:f>MAX(0,L3836-SUM(F3836:K3836))</x:f>
        <x:v>0</x:v>
      </x:c>
    </x:row>
    <x:row r="3837" ht="22" customHeight="1">
      <x:c r="A3837" s="18" t="n">
        <x:f>Summary!F$41</x:f>
        <x:v>46419</x:v>
      </x:c>
      <x:c r="B3837" s="2" t="str">
        <x:f>'Inventory detail'!A459</x:f>
        <x:v>COIL</x:v>
      </x:c>
      <x:c r="C3837" s="2" t="str">
        <x:f>'Inventory detail'!B459</x:f>
        <x:v>60</x:v>
      </x:c>
      <x:c r="D3837" s="2" t="str">
        <x:f>'Inventory detail'!C459</x:f>
        <x:v>20BLK36-4</x:v>
      </x:c>
      <x:c r="E3837" s="10" t="n">
        <x:f>A2711</x:f>
        <x:v>46388</x:v>
      </x:c>
      <x:c r="F3837" s="7" t="n">
        <x:f>O2711</x:f>
        <x:v>1402.0441889117044</x:v>
      </x:c>
      <x:c r="G3837" s="7" t="n">
        <x:f>Q2711</x:f>
        <x:v>0</x:v>
      </x:c>
      <x:c r="H3837" s="7" t="n">
        <x:f>R2711</x:f>
        <x:v>0</x:v>
      </x:c>
      <x:c r="I3837" s="7" t="n">
        <x:f>SUMIFS('PO detail'!$W$1198:$W$1199,'PO detail'!$V$1198:$V$1199,"&gt;="&amp;E3837,'PO detail'!$V$1198:$V$1199,"&lt;"&amp;A3837)</x:f>
        <x:v>0</x:v>
      </x:c>
      <x:c r="J3837" s="7" t="n">
        <x:f>SUMIFS('PO detail'!$X$1198:$X$1199,'PO detail'!$V$1198:$V$1199,"&gt;="&amp;E3837,'PO detail'!$V$1198:$V$1199,"&lt;"&amp;A3837)</x:f>
        <x:v>0</x:v>
      </x:c>
      <x:c r="K3837" s="7" t="n">
        <x:f>SUMIFS('PO detail'!$Y$1198:$Y$1199,'PO detail'!$V$1198:$V$1199,"&gt;="&amp;E3837,'PO detail'!$V$1198:$V$1199,"&lt;"&amp;A3837)</x:f>
        <x:v>0</x:v>
      </x:c>
      <x:c r="L3837" s="7" t="n">
        <x:f>'Inventory detail'!F459*Summary!$K$5*(A3837-E3837)/Summary!$K$6</x:f>
        <x:v>220.6741683778234</x:v>
      </x:c>
      <x:c r="M3837" s="7" t="n">
        <x:f>MAX(0,H3837-L3837)</x:f>
        <x:v>0</x:v>
      </x:c>
      <x:c r="N3837" s="7" t="n">
        <x:f>MAX(0,L3837-H3837)</x:f>
        <x:v>220.6741683778234</x:v>
      </x:c>
      <x:c r="O3837" s="7" t="n">
        <x:f>MAX(0,F3837+I3837-N3837)</x:f>
        <x:v>1181.370020533881</x:v>
      </x:c>
      <x:c r="P3837" s="7" t="n">
        <x:f>MAX(0,N3837-F3837-I3837)</x:f>
        <x:v>0</x:v>
      </x:c>
      <x:c r="Q3837" s="7" t="n">
        <x:f>MAX(0,G3837+J3837-P3837)</x:f>
        <x:v>0</x:v>
      </x:c>
      <x:c r="R3837" s="7" t="n">
        <x:f>M3837+MAX(0,K3837-MAX(0,P3837-G3837-J3837))</x:f>
        <x:v>0</x:v>
      </x:c>
      <x:c r="S3837" s="7" t="n">
        <x:f>SUM(O3837,Q3837,R3837)</x:f>
        <x:v>1181.370020533881</x:v>
      </x:c>
      <x:c r="T3837" s="14" t="n">
        <x:f>'Inventory detail'!T459</x:f>
        <x:v>0.3599</x:v>
      </x:c>
      <x:c r="U3837" s="14" t="n">
        <x:f>'Inventory detail'!U459</x:f>
        <x:v>0.3526055</x:v>
      </x:c>
      <x:c r="V3837" s="9" t="n">
        <x:f>O3837*T3837</x:f>
        <x:v>425.17507039014373</x:v>
      </x:c>
      <x:c r="W3837" s="9" t="n">
        <x:f>Q3837*T3837</x:f>
        <x:v>0</x:v>
      </x:c>
      <x:c r="X3837" s="9" t="n">
        <x:f>R3837*T3837</x:f>
        <x:v>0</x:v>
      </x:c>
      <x:c r="Y3837" s="9" t="n">
        <x:f>S3837*T3837</x:f>
        <x:v>425.17507039014373</x:v>
      </x:c>
      <x:c r="Z3837" s="9" t="n">
        <x:f>IF(ISNUMBER(U3837),S3837*(U3837-T3837),"n.a.")</x:f>
        <x:v>-8.617503614784374</x:v>
      </x:c>
      <x:c r="AA3837" s="9" t="n">
        <x:f>IF(ISNUMBER(U3837),Y3837,0)</x:f>
        <x:v>425.17507039014373</x:v>
      </x:c>
      <x:c r="AB3837" s="7" t="n">
        <x:f>MAX(0,L3837-SUM(F3837:K3837))</x:f>
        <x:v>0</x:v>
      </x:c>
    </x:row>
    <x:row r="3838" ht="22" customHeight="1">
      <x:c r="A3838" s="18" t="n">
        <x:f>Summary!F$41</x:f>
        <x:v>46419</x:v>
      </x:c>
      <x:c r="B3838" s="2" t="str">
        <x:f>'Inventory detail'!A460</x:f>
        <x:v>POUC</x:v>
      </x:c>
      <x:c r="C3838" s="2" t="str">
        <x:f>'Inventory detail'!B460</x:f>
        <x:v>30</x:v>
      </x:c>
      <x:c r="D3838" s="2" t="str">
        <x:f>'Inventory detail'!C460</x:f>
        <x:v>MEM5</x:v>
      </x:c>
      <x:c r="E3838" s="10" t="n">
        <x:f>A2712</x:f>
        <x:v>46388</x:v>
      </x:c>
      <x:c r="F3838" s="7" t="n">
        <x:f>O2712</x:f>
        <x:v>0</x:v>
      </x:c>
      <x:c r="G3838" s="7" t="n">
        <x:f>Q2712</x:f>
        <x:v>5000</x:v>
      </x:c>
      <x:c r="H3838" s="7" t="n">
        <x:f>R2712</x:f>
        <x:v>302.0441889117043</x:v>
      </x:c>
      <x:c r="I3838" s="7" t="n">
        <x:f>SUMIFS('PO detail'!$W$1680:$W$1680,'PO detail'!$V$1680:$V$1680,"&gt;="&amp;E3838,'PO detail'!$V$1680:$V$1680,"&lt;"&amp;A3838)</x:f>
        <x:v>0</x:v>
      </x:c>
      <x:c r="J3838" s="7" t="n">
        <x:f>SUMIFS('PO detail'!$X$1680:$X$1680,'PO detail'!$V$1680:$V$1680,"&gt;="&amp;E3838,'PO detail'!$V$1680:$V$1680,"&lt;"&amp;A3838)</x:f>
        <x:v>0</x:v>
      </x:c>
      <x:c r="K3838" s="7" t="n">
        <x:f>SUMIFS('PO detail'!$Y$1680:$Y$1680,'PO detail'!$V$1680:$V$1680,"&gt;="&amp;E3838,'PO detail'!$V$1680:$V$1680,"&lt;"&amp;A3838)</x:f>
        <x:v>0</x:v>
      </x:c>
      <x:c r="L3838" s="7" t="n">
        <x:f>'Inventory detail'!F460*Summary!$K$5*(A3838-E3838)/Summary!$K$6</x:f>
        <x:v>220.6741683778234</x:v>
      </x:c>
      <x:c r="M3838" s="7" t="n">
        <x:f>MAX(0,H3838-L3838)</x:f>
        <x:v>81.37002053388088</x:v>
      </x:c>
      <x:c r="N3838" s="7" t="n">
        <x:f>MAX(0,L3838-H3838)</x:f>
        <x:v>0</x:v>
      </x:c>
      <x:c r="O3838" s="7" t="n">
        <x:f>MAX(0,F3838+I3838-N3838)</x:f>
        <x:v>0</x:v>
      </x:c>
      <x:c r="P3838" s="7" t="n">
        <x:f>MAX(0,N3838-F3838-I3838)</x:f>
        <x:v>0</x:v>
      </x:c>
      <x:c r="Q3838" s="7" t="n">
        <x:f>MAX(0,G3838+J3838-P3838)</x:f>
        <x:v>5000</x:v>
      </x:c>
      <x:c r="R3838" s="7" t="n">
        <x:f>M3838+MAX(0,K3838-MAX(0,P3838-G3838-J3838))</x:f>
        <x:v>81.37002053388088</x:v>
      </x:c>
      <x:c r="S3838" s="7" t="n">
        <x:f>SUM(O3838,Q3838,R3838)</x:f>
        <x:v>5081.370020533881</x:v>
      </x:c>
      <x:c r="T3838" s="14" t="n">
        <x:f>'Inventory detail'!T460</x:f>
        <x:v>0.011200000000000002</x:v>
      </x:c>
      <x:c r="U3838" s="14" t="n">
        <x:f>'Inventory detail'!U460</x:f>
        <x:v>0.012209999999999999</x:v>
      </x:c>
      <x:c r="V3838" s="9" t="n">
        <x:f>O3838*T3838</x:f>
        <x:v>0</x:v>
      </x:c>
      <x:c r="W3838" s="9" t="n">
        <x:f>Q3838*T3838</x:f>
        <x:v>56.00000000000001</x:v>
      </x:c>
      <x:c r="X3838" s="9" t="n">
        <x:f>R3838*T3838</x:f>
        <x:v>0.911344229979466</x:v>
      </x:c>
      <x:c r="Y3838" s="9" t="n">
        <x:f>S3838*T3838</x:f>
        <x:v>56.91134422997948</x:v>
      </x:c>
      <x:c r="Z3838" s="9" t="n">
        <x:f>IF(ISNUMBER(U3838),S3838*(U3838-T3838),"n.a.")</x:f>
        <x:v>5.132183720739205</x:v>
      </x:c>
      <x:c r="AA3838" s="9" t="n">
        <x:f>IF(ISNUMBER(U3838),Y3838,0)</x:f>
        <x:v>56.91134422997948</x:v>
      </x:c>
      <x:c r="AB3838" s="7" t="n">
        <x:f>MAX(0,L3838-SUM(F3838:K3838))</x:f>
        <x:v>0</x:v>
      </x:c>
    </x:row>
    <x:row r="3839" ht="22" customHeight="1">
      <x:c r="A3839" s="18" t="n">
        <x:f>Summary!F$41</x:f>
        <x:v>46419</x:v>
      </x:c>
      <x:c r="B3839" s="2" t="str">
        <x:f>'Inventory detail'!A461</x:f>
        <x:v>COIL</x:v>
      </x:c>
      <x:c r="C3839" s="2" t="str">
        <x:f>'Inventory detail'!B461</x:f>
        <x:v>10</x:v>
      </x:c>
      <x:c r="D3839" s="2" t="str">
        <x:f>'Inventory detail'!C461</x:f>
        <x:v>22CLR12-4</x:v>
      </x:c>
      <x:c r="E3839" s="10" t="n">
        <x:f>A2713</x:f>
        <x:v>46388</x:v>
      </x:c>
      <x:c r="F3839" s="7" t="n">
        <x:f>O2713</x:f>
        <x:v>425.06053388090334</x:v>
      </x:c>
      <x:c r="G3839" s="7" t="n">
        <x:f>Q2713</x:f>
        <x:v>0</x:v>
      </x:c>
      <x:c r="H3839" s="7" t="n">
        <x:f>R2713</x:f>
        <x:v>0</x:v>
      </x:c>
      <x:c r="I3839" s="7" t="n">
        <x:f>SUMIFS('PO detail'!$W$319:$W$319,'PO detail'!$V$319:$V$319,"&gt;="&amp;E3839,'PO detail'!$V$319:$V$319,"&lt;"&amp;A3839)</x:f>
        <x:v>0</x:v>
      </x:c>
      <x:c r="J3839" s="7" t="n">
        <x:f>SUMIFS('PO detail'!$X$319:$X$319,'PO detail'!$V$319:$V$319,"&gt;="&amp;E3839,'PO detail'!$V$319:$V$319,"&lt;"&amp;A3839)</x:f>
        <x:v>0</x:v>
      </x:c>
      <x:c r="K3839" s="7" t="n">
        <x:f>SUMIFS('PO detail'!$Y$319:$Y$319,'PO detail'!$V$319:$V$319,"&gt;="&amp;E3839,'PO detail'!$V$319:$V$319,"&lt;"&amp;A3839)</x:f>
        <x:v>0</x:v>
      </x:c>
      <x:c r="L3839" s="7" t="n">
        <x:f>'Inventory detail'!F461*Summary!$K$5*(A3839-E3839)/Summary!$K$6</x:f>
        <x:v>212.18004106776183</x:v>
      </x:c>
      <x:c r="M3839" s="7" t="n">
        <x:f>MAX(0,H3839-L3839)</x:f>
        <x:v>0</x:v>
      </x:c>
      <x:c r="N3839" s="7" t="n">
        <x:f>MAX(0,L3839-H3839)</x:f>
        <x:v>212.18004106776183</x:v>
      </x:c>
      <x:c r="O3839" s="7" t="n">
        <x:f>MAX(0,F3839+I3839-N3839)</x:f>
        <x:v>212.8804928131415</x:v>
      </x:c>
      <x:c r="P3839" s="7" t="n">
        <x:f>MAX(0,N3839-F3839-I3839)</x:f>
        <x:v>0</x:v>
      </x:c>
      <x:c r="Q3839" s="7" t="n">
        <x:f>MAX(0,G3839+J3839-P3839)</x:f>
        <x:v>0</x:v>
      </x:c>
      <x:c r="R3839" s="7" t="n">
        <x:f>M3839+MAX(0,K3839-MAX(0,P3839-G3839-J3839))</x:f>
        <x:v>0</x:v>
      </x:c>
      <x:c r="S3839" s="7" t="n">
        <x:f>SUM(O3839,Q3839,R3839)</x:f>
        <x:v>212.8804928131415</x:v>
      </x:c>
      <x:c r="T3839" s="14" t="n">
        <x:f>'Inventory detail'!T461</x:f>
        <x:v>0.1674</x:v>
      </x:c>
      <x:c r="U3839" s="14" t="n">
        <x:f>'Inventory detail'!U461</x:f>
        <x:v>0.163982</x:v>
      </x:c>
      <x:c r="V3839" s="9" t="n">
        <x:f>O3839*T3839</x:f>
        <x:v>35.636194496919885</x:v>
      </x:c>
      <x:c r="W3839" s="9" t="n">
        <x:f>Q3839*T3839</x:f>
        <x:v>0</x:v>
      </x:c>
      <x:c r="X3839" s="9" t="n">
        <x:f>R3839*T3839</x:f>
        <x:v>0</x:v>
      </x:c>
      <x:c r="Y3839" s="9" t="n">
        <x:f>S3839*T3839</x:f>
        <x:v>35.636194496919885</x:v>
      </x:c>
      <x:c r="Z3839" s="9" t="n">
        <x:f>IF(ISNUMBER(U3839),S3839*(U3839-T3839),"n.a.")</x:f>
        <x:v>-0.7276255244353186</x:v>
      </x:c>
      <x:c r="AA3839" s="9" t="n">
        <x:f>IF(ISNUMBER(U3839),Y3839,0)</x:f>
        <x:v>35.636194496919885</x:v>
      </x:c>
      <x:c r="AB3839" s="7" t="n">
        <x:f>MAX(0,L3839-SUM(F3839:K3839))</x:f>
        <x:v>0</x:v>
      </x:c>
    </x:row>
    <x:row r="3840" ht="22" customHeight="1">
      <x:c r="A3840" s="18" t="n">
        <x:f>Summary!F$41</x:f>
        <x:v>46419</x:v>
      </x:c>
      <x:c r="B3840" s="2" t="str">
        <x:f>'Inventory detail'!A462</x:f>
        <x:v>COIL</x:v>
      </x:c>
      <x:c r="C3840" s="2" t="str">
        <x:f>'Inventory detail'!B462</x:f>
        <x:v>10</x:v>
      </x:c>
      <x:c r="D3840" s="2" t="str">
        <x:f>'Inventory detail'!C462</x:f>
        <x:v>6BLU12-4</x:v>
      </x:c>
      <x:c r="E3840" s="10" t="n">
        <x:f>A2714</x:f>
        <x:v>46388</x:v>
      </x:c>
      <x:c r="F3840" s="7" t="n">
        <x:f>O2714</x:f>
        <x:v>0</x:v>
      </x:c>
      <x:c r="G3840" s="7" t="n">
        <x:f>Q2714</x:f>
        <x:v>0</x:v>
      </x:c>
      <x:c r="H3840" s="7" t="n">
        <x:f>R2714</x:f>
        <x:v>1925.0605338809034</x:v>
      </x:c>
      <x:c r="I3840" s="7" t="n">
        <x:f>0</x:f>
        <x:v>0</x:v>
      </x:c>
      <x:c r="J3840" s="7" t="n">
        <x:f>0</x:f>
        <x:v>0</x:v>
      </x:c>
      <x:c r="K3840" s="7" t="n">
        <x:f>0</x:f>
        <x:v>0</x:v>
      </x:c>
      <x:c r="L3840" s="7" t="n">
        <x:f>'Inventory detail'!F462*Summary!$K$5*(A3840-E3840)/Summary!$K$6</x:f>
        <x:v>212.18004106776183</x:v>
      </x:c>
      <x:c r="M3840" s="7" t="n">
        <x:f>MAX(0,H3840-L3840)</x:f>
        <x:v>1712.8804928131417</x:v>
      </x:c>
      <x:c r="N3840" s="7" t="n">
        <x:f>MAX(0,L3840-H3840)</x:f>
        <x:v>0</x:v>
      </x:c>
      <x:c r="O3840" s="7" t="n">
        <x:f>MAX(0,F3840+I3840-N3840)</x:f>
        <x:v>0</x:v>
      </x:c>
      <x:c r="P3840" s="7" t="n">
        <x:f>MAX(0,N3840-F3840-I3840)</x:f>
        <x:v>0</x:v>
      </x:c>
      <x:c r="Q3840" s="7" t="n">
        <x:f>MAX(0,G3840+J3840-P3840)</x:f>
        <x:v>0</x:v>
      </x:c>
      <x:c r="R3840" s="7" t="n">
        <x:f>M3840+MAX(0,K3840-MAX(0,P3840-G3840-J3840))</x:f>
        <x:v>1712.8804928131417</x:v>
      </x:c>
      <x:c r="S3840" s="7" t="n">
        <x:f>SUM(O3840,Q3840,R3840)</x:f>
        <x:v>1712.8804928131417</x:v>
      </x:c>
      <x:c r="T3840" s="14" t="n">
        <x:f>'Inventory detail'!T462</x:f>
        <x:v>0.0365</x:v>
      </x:c>
      <x:c r="U3840" s="14" t="n">
        <x:f>'Inventory detail'!U462</x:f>
        <x:v>0.0356915</x:v>
      </x:c>
      <x:c r="V3840" s="9" t="n">
        <x:f>O3840*T3840</x:f>
        <x:v>0</x:v>
      </x:c>
      <x:c r="W3840" s="9" t="n">
        <x:f>Q3840*T3840</x:f>
        <x:v>0</x:v>
      </x:c>
      <x:c r="X3840" s="9" t="n">
        <x:f>R3840*T3840</x:f>
        <x:v>62.52013798767967</x:v>
      </x:c>
      <x:c r="Y3840" s="9" t="n">
        <x:f>S3840*T3840</x:f>
        <x:v>62.52013798767967</x:v>
      </x:c>
      <x:c r="Z3840" s="9" t="n">
        <x:f>IF(ISNUMBER(U3840),S3840*(U3840-T3840),"n.a.")</x:f>
        <x:v>-1.3848638784394194</x:v>
      </x:c>
      <x:c r="AA3840" s="9" t="n">
        <x:f>IF(ISNUMBER(U3840),Y3840,0)</x:f>
        <x:v>62.52013798767967</x:v>
      </x:c>
      <x:c r="AB3840" s="7" t="n">
        <x:f>MAX(0,L3840-SUM(F3840:K3840))</x:f>
        <x:v>0</x:v>
      </x:c>
    </x:row>
    <x:row r="3841" ht="22" customHeight="1">
      <x:c r="A3841" s="18" t="n">
        <x:f>Summary!F$41</x:f>
        <x:v>46419</x:v>
      </x:c>
      <x:c r="B3841" s="2" t="str">
        <x:f>'Inventory detail'!A463</x:f>
        <x:v>COIL</x:v>
      </x:c>
      <x:c r="C3841" s="2" t="str">
        <x:f>'Inventory detail'!B463</x:f>
        <x:v>30</x:v>
      </x:c>
      <x:c r="D3841" s="2" t="str">
        <x:f>'Inventory detail'!C463</x:f>
        <x:v>14NAV12-4</x:v>
      </x:c>
      <x:c r="E3841" s="10" t="n">
        <x:f>A2715</x:f>
        <x:v>46388</x:v>
      </x:c>
      <x:c r="F3841" s="7" t="n">
        <x:f>O2715</x:f>
        <x:v>2125.060533880903</x:v>
      </x:c>
      <x:c r="G3841" s="7" t="n">
        <x:f>Q2715</x:f>
        <x:v>0</x:v>
      </x:c>
      <x:c r="H3841" s="7" t="n">
        <x:f>R2715</x:f>
        <x:v>0</x:v>
      </x:c>
      <x:c r="I3841" s="7" t="n">
        <x:f>SUMIFS('PO detail'!$W$778:$W$779,'PO detail'!$V$778:$V$779,"&gt;="&amp;E3841,'PO detail'!$V$778:$V$779,"&lt;"&amp;A3841)</x:f>
        <x:v>0</x:v>
      </x:c>
      <x:c r="J3841" s="7" t="n">
        <x:f>SUMIFS('PO detail'!$X$778:$X$779,'PO detail'!$V$778:$V$779,"&gt;="&amp;E3841,'PO detail'!$V$778:$V$779,"&lt;"&amp;A3841)</x:f>
        <x:v>0</x:v>
      </x:c>
      <x:c r="K3841" s="7" t="n">
        <x:f>SUMIFS('PO detail'!$Y$778:$Y$779,'PO detail'!$V$778:$V$779,"&gt;="&amp;E3841,'PO detail'!$V$778:$V$779,"&lt;"&amp;A3841)</x:f>
        <x:v>0</x:v>
      </x:c>
      <x:c r="L3841" s="7" t="n">
        <x:f>'Inventory detail'!F463*Summary!$K$5*(A3841-E3841)/Summary!$K$6</x:f>
        <x:v>212.18004106776183</x:v>
      </x:c>
      <x:c r="M3841" s="7" t="n">
        <x:f>MAX(0,H3841-L3841)</x:f>
        <x:v>0</x:v>
      </x:c>
      <x:c r="N3841" s="7" t="n">
        <x:f>MAX(0,L3841-H3841)</x:f>
        <x:v>212.18004106776183</x:v>
      </x:c>
      <x:c r="O3841" s="7" t="n">
        <x:f>MAX(0,F3841+I3841-N3841)</x:f>
        <x:v>1912.8804928131415</x:v>
      </x:c>
      <x:c r="P3841" s="7" t="n">
        <x:f>MAX(0,N3841-F3841-I3841)</x:f>
        <x:v>0</x:v>
      </x:c>
      <x:c r="Q3841" s="7" t="n">
        <x:f>MAX(0,G3841+J3841-P3841)</x:f>
        <x:v>0</x:v>
      </x:c>
      <x:c r="R3841" s="7" t="n">
        <x:f>M3841+MAX(0,K3841-MAX(0,P3841-G3841-J3841))</x:f>
        <x:v>0</x:v>
      </x:c>
      <x:c r="S3841" s="7" t="n">
        <x:f>SUM(O3841,Q3841,R3841)</x:f>
        <x:v>1912.8804928131415</x:v>
      </x:c>
      <x:c r="T3841" s="14" t="n">
        <x:f>'Inventory detail'!T463</x:f>
        <x:v>0.09179999999999999</x:v>
      </x:c>
      <x:c r="U3841" s="14" t="n">
        <x:f>'Inventory detail'!U463</x:f>
        <x:v>0.089947</x:v>
      </x:c>
      <x:c r="V3841" s="9" t="n">
        <x:f>O3841*T3841</x:f>
        <x:v>175.60242924024638</x:v>
      </x:c>
      <x:c r="W3841" s="9" t="n">
        <x:f>Q3841*T3841</x:f>
        <x:v>0</x:v>
      </x:c>
      <x:c r="X3841" s="9" t="n">
        <x:f>R3841*T3841</x:f>
        <x:v>0</x:v>
      </x:c>
      <x:c r="Y3841" s="9" t="n">
        <x:f>S3841*T3841</x:f>
        <x:v>175.60242924024638</x:v>
      </x:c>
      <x:c r="Z3841" s="9" t="n">
        <x:f>IF(ISNUMBER(U3841),S3841*(U3841-T3841),"n.a.")</x:f>
        <x:v>-3.544567553182739</x:v>
      </x:c>
      <x:c r="AA3841" s="9" t="n">
        <x:f>IF(ISNUMBER(U3841),Y3841,0)</x:f>
        <x:v>175.60242924024638</x:v>
      </x:c>
      <x:c r="AB3841" s="7" t="n">
        <x:f>MAX(0,L3841-SUM(F3841:K3841))</x:f>
        <x:v>0</x:v>
      </x:c>
    </x:row>
    <x:row r="3842" ht="22" customHeight="1">
      <x:c r="A3842" s="18" t="n">
        <x:f>Summary!F$41</x:f>
        <x:v>46419</x:v>
      </x:c>
      <x:c r="B3842" s="2" t="str">
        <x:f>'Inventory detail'!A464</x:f>
        <x:v>COIL</x:v>
      </x:c>
      <x:c r="C3842" s="2" t="str">
        <x:f>'Inventory detail'!B464</x:f>
        <x:v>30</x:v>
      </x:c>
      <x:c r="D3842" s="2" t="str">
        <x:f>'Inventory detail'!C464</x:f>
        <x:v>18CLR12-4</x:v>
      </x:c>
      <x:c r="E3842" s="10" t="n">
        <x:f>A2716</x:f>
        <x:v>46388</x:v>
      </x:c>
      <x:c r="F3842" s="7" t="n">
        <x:f>O2716</x:f>
        <x:v>1625.0605338809037</x:v>
      </x:c>
      <x:c r="G3842" s="7" t="n">
        <x:f>Q2716</x:f>
        <x:v>0</x:v>
      </x:c>
      <x:c r="H3842" s="7" t="n">
        <x:f>R2716</x:f>
        <x:v>0</x:v>
      </x:c>
      <x:c r="I3842" s="7" t="n">
        <x:f>SUMIFS('PO detail'!$W$820:$W$821,'PO detail'!$V$820:$V$821,"&gt;="&amp;E3842,'PO detail'!$V$820:$V$821,"&lt;"&amp;A3842)</x:f>
        <x:v>0</x:v>
      </x:c>
      <x:c r="J3842" s="7" t="n">
        <x:f>SUMIFS('PO detail'!$X$820:$X$821,'PO detail'!$V$820:$V$821,"&gt;="&amp;E3842,'PO detail'!$V$820:$V$821,"&lt;"&amp;A3842)</x:f>
        <x:v>0</x:v>
      </x:c>
      <x:c r="K3842" s="7" t="n">
        <x:f>SUMIFS('PO detail'!$Y$820:$Y$821,'PO detail'!$V$820:$V$821,"&gt;="&amp;E3842,'PO detail'!$V$820:$V$821,"&lt;"&amp;A3842)</x:f>
        <x:v>0</x:v>
      </x:c>
      <x:c r="L3842" s="7" t="n">
        <x:f>'Inventory detail'!F464*Summary!$K$5*(A3842-E3842)/Summary!$K$6</x:f>
        <x:v>212.18004106776183</x:v>
      </x:c>
      <x:c r="M3842" s="7" t="n">
        <x:f>MAX(0,H3842-L3842)</x:f>
        <x:v>0</x:v>
      </x:c>
      <x:c r="N3842" s="7" t="n">
        <x:f>MAX(0,L3842-H3842)</x:f>
        <x:v>212.18004106776183</x:v>
      </x:c>
      <x:c r="O3842" s="7" t="n">
        <x:f>MAX(0,F3842+I3842-N3842)</x:f>
        <x:v>1412.880492813142</x:v>
      </x:c>
      <x:c r="P3842" s="7" t="n">
        <x:f>MAX(0,N3842-F3842-I3842)</x:f>
        <x:v>0</x:v>
      </x:c>
      <x:c r="Q3842" s="7" t="n">
        <x:f>MAX(0,G3842+J3842-P3842)</x:f>
        <x:v>0</x:v>
      </x:c>
      <x:c r="R3842" s="7" t="n">
        <x:f>M3842+MAX(0,K3842-MAX(0,P3842-G3842-J3842))</x:f>
        <x:v>0</x:v>
      </x:c>
      <x:c r="S3842" s="7" t="n">
        <x:f>SUM(O3842,Q3842,R3842)</x:f>
        <x:v>1412.880492813142</x:v>
      </x:c>
      <x:c r="T3842" s="14" t="n">
        <x:f>'Inventory detail'!T464</x:f>
        <x:v>0.1448</x:v>
      </x:c>
      <x:c r="U3842" s="14" t="n">
        <x:f>'Inventory detail'!U464</x:f>
        <x:v>0.141882</x:v>
      </x:c>
      <x:c r="V3842" s="9" t="n">
        <x:f>O3842*T3842</x:f>
        <x:v>204.58509535934297</x:v>
      </x:c>
      <x:c r="W3842" s="9" t="n">
        <x:f>Q3842*T3842</x:f>
        <x:v>0</x:v>
      </x:c>
      <x:c r="X3842" s="9" t="n">
        <x:f>R3842*T3842</x:f>
        <x:v>0</x:v>
      </x:c>
      <x:c r="Y3842" s="9" t="n">
        <x:f>S3842*T3842</x:f>
        <x:v>204.58509535934297</x:v>
      </x:c>
      <x:c r="Z3842" s="9" t="n">
        <x:f>IF(ISNUMBER(U3842),S3842*(U3842-T3842),"n.a.")</x:f>
        <x:v>-4.122785278028753</x:v>
      </x:c>
      <x:c r="AA3842" s="9" t="n">
        <x:f>IF(ISNUMBER(U3842),Y3842,0)</x:f>
        <x:v>204.58509535934297</x:v>
      </x:c>
      <x:c r="AB3842" s="7" t="n">
        <x:f>MAX(0,L3842-SUM(F3842:K3842))</x:f>
        <x:v>0</x:v>
      </x:c>
    </x:row>
    <x:row r="3843" ht="22" customHeight="1">
      <x:c r="A3843" s="18" t="n">
        <x:f>Summary!F$41</x:f>
        <x:v>46419</x:v>
      </x:c>
      <x:c r="B3843" s="2" t="str">
        <x:f>'Inventory detail'!A465</x:f>
        <x:v>COIL</x:v>
      </x:c>
      <x:c r="C3843" s="2" t="str">
        <x:f>'Inventory detail'!B465</x:f>
        <x:v>30</x:v>
      </x:c>
      <x:c r="D3843" s="2" t="str">
        <x:f>'Inventory detail'!C465</x:f>
        <x:v>7WHT12-4</x:v>
      </x:c>
      <x:c r="E3843" s="10" t="n">
        <x:f>A2717</x:f>
        <x:v>46388</x:v>
      </x:c>
      <x:c r="F3843" s="7" t="n">
        <x:f>O2717</x:f>
        <x:v>2500</x:v>
      </x:c>
      <x:c r="G3843" s="7" t="n">
        <x:f>Q2717</x:f>
        <x:v>0</x:v>
      </x:c>
      <x:c r="H3843" s="7" t="n">
        <x:f>R2717</x:f>
        <x:v>725.0605338809036</x:v>
      </x:c>
      <x:c r="I3843" s="7" t="n">
        <x:f>SUMIFS('PO detail'!$W$954:$W$954,'PO detail'!$V$954:$V$954,"&gt;="&amp;E3843,'PO detail'!$V$954:$V$954,"&lt;"&amp;A3843)</x:f>
        <x:v>0</x:v>
      </x:c>
      <x:c r="J3843" s="7" t="n">
        <x:f>SUMIFS('PO detail'!$X$954:$X$954,'PO detail'!$V$954:$V$954,"&gt;="&amp;E3843,'PO detail'!$V$954:$V$954,"&lt;"&amp;A3843)</x:f>
        <x:v>0</x:v>
      </x:c>
      <x:c r="K3843" s="7" t="n">
        <x:f>SUMIFS('PO detail'!$Y$954:$Y$954,'PO detail'!$V$954:$V$954,"&gt;="&amp;E3843,'PO detail'!$V$954:$V$954,"&lt;"&amp;A3843)</x:f>
        <x:v>0</x:v>
      </x:c>
      <x:c r="L3843" s="7" t="n">
        <x:f>'Inventory detail'!F465*Summary!$K$5*(A3843-E3843)/Summary!$K$6</x:f>
        <x:v>212.18004106776183</x:v>
      </x:c>
      <x:c r="M3843" s="7" t="n">
        <x:f>MAX(0,H3843-L3843)</x:f>
        <x:v>512.8804928131417</x:v>
      </x:c>
      <x:c r="N3843" s="7" t="n">
        <x:f>MAX(0,L3843-H3843)</x:f>
        <x:v>0</x:v>
      </x:c>
      <x:c r="O3843" s="7" t="n">
        <x:f>MAX(0,F3843+I3843-N3843)</x:f>
        <x:v>2500</x:v>
      </x:c>
      <x:c r="P3843" s="7" t="n">
        <x:f>MAX(0,N3843-F3843-I3843)</x:f>
        <x:v>0</x:v>
      </x:c>
      <x:c r="Q3843" s="7" t="n">
        <x:f>MAX(0,G3843+J3843-P3843)</x:f>
        <x:v>0</x:v>
      </x:c>
      <x:c r="R3843" s="7" t="n">
        <x:f>M3843+MAX(0,K3843-MAX(0,P3843-G3843-J3843))</x:f>
        <x:v>512.8804928131417</x:v>
      </x:c>
      <x:c r="S3843" s="7" t="n">
        <x:f>SUM(O3843,Q3843,R3843)</x:f>
        <x:v>3012.8804928131417</x:v>
      </x:c>
      <x:c r="T3843" s="14" t="n">
        <x:f>'Inventory detail'!T465</x:f>
        <x:v>0.0392</x:v>
      </x:c>
      <x:c r="U3843" s="14" t="n">
        <x:f>'Inventory detail'!U465</x:f>
        <x:v>0.038453999999999995</x:v>
      </x:c>
      <x:c r="V3843" s="9" t="n">
        <x:f>O3843*T3843</x:f>
        <x:v>98</x:v>
      </x:c>
      <x:c r="W3843" s="9" t="n">
        <x:f>Q3843*T3843</x:f>
        <x:v>0</x:v>
      </x:c>
      <x:c r="X3843" s="9" t="n">
        <x:f>R3843*T3843</x:f>
        <x:v>20.104915318275154</x:v>
      </x:c>
      <x:c r="Y3843" s="9" t="n">
        <x:f>S3843*T3843</x:f>
        <x:v>118.10491531827515</x:v>
      </x:c>
      <x:c r="Z3843" s="9" t="n">
        <x:f>IF(ISNUMBER(U3843),S3843*(U3843-T3843),"n.a.")</x:f>
        <x:v>-2.2476088476386145</x:v>
      </x:c>
      <x:c r="AA3843" s="9" t="n">
        <x:f>IF(ISNUMBER(U3843),Y3843,0)</x:f>
        <x:v>118.10491531827515</x:v>
      </x:c>
      <x:c r="AB3843" s="7" t="n">
        <x:f>MAX(0,L3843-SUM(F3843:K3843))</x:f>
        <x:v>0</x:v>
      </x:c>
    </x:row>
    <x:row r="3844" ht="22" customHeight="1">
      <x:c r="A3844" s="18" t="n">
        <x:f>Summary!F$41</x:f>
        <x:v>46419</x:v>
      </x:c>
      <x:c r="B3844" s="2" t="str">
        <x:f>'Inventory detail'!A466</x:f>
        <x:v>POUC</x:v>
      </x:c>
      <x:c r="C3844" s="2" t="str">
        <x:f>'Inventory detail'!B466</x:f>
        <x:v>60</x:v>
      </x:c>
      <x:c r="D3844" s="2" t="str">
        <x:f>'Inventory detail'!C466</x:f>
        <x:v>IND7</x:v>
      </x:c>
      <x:c r="E3844" s="10" t="n">
        <x:f>A2718</x:f>
        <x:v>46388</x:v>
      </x:c>
      <x:c r="F3844" s="7" t="n">
        <x:f>O2718</x:f>
        <x:v>0</x:v>
      </x:c>
      <x:c r="G3844" s="7" t="n">
        <x:f>Q2718</x:f>
        <x:v>0</x:v>
      </x:c>
      <x:c r="H3844" s="7" t="n">
        <x:f>R2718</x:f>
        <x:v>7025.060533880904</x:v>
      </x:c>
      <x:c r="I3844" s="7" t="n">
        <x:f>0</x:f>
        <x:v>0</x:v>
      </x:c>
      <x:c r="J3844" s="7" t="n">
        <x:f>0</x:f>
        <x:v>0</x:v>
      </x:c>
      <x:c r="K3844" s="7" t="n">
        <x:f>0</x:f>
        <x:v>0</x:v>
      </x:c>
      <x:c r="L3844" s="7" t="n">
        <x:f>'Inventory detail'!F466*Summary!$K$5*(A3844-E3844)/Summary!$K$6</x:f>
        <x:v>212.18004106776183</x:v>
      </x:c>
      <x:c r="M3844" s="7" t="n">
        <x:f>MAX(0,H3844-L3844)</x:f>
        <x:v>6812.880492813142</x:v>
      </x:c>
      <x:c r="N3844" s="7" t="n">
        <x:f>MAX(0,L3844-H3844)</x:f>
        <x:v>0</x:v>
      </x:c>
      <x:c r="O3844" s="7" t="n">
        <x:f>MAX(0,F3844+I3844-N3844)</x:f>
        <x:v>0</x:v>
      </x:c>
      <x:c r="P3844" s="7" t="n">
        <x:f>MAX(0,N3844-F3844-I3844)</x:f>
        <x:v>0</x:v>
      </x:c>
      <x:c r="Q3844" s="7" t="n">
        <x:f>MAX(0,G3844+J3844-P3844)</x:f>
        <x:v>0</x:v>
      </x:c>
      <x:c r="R3844" s="7" t="n">
        <x:f>M3844+MAX(0,K3844-MAX(0,P3844-G3844-J3844))</x:f>
        <x:v>6812.880492813142</x:v>
      </x:c>
      <x:c r="S3844" s="7" t="n">
        <x:f>SUM(O3844,Q3844,R3844)</x:f>
        <x:v>6812.880492813142</x:v>
      </x:c>
      <x:c r="T3844" s="14" t="n">
        <x:f>'Inventory detail'!T466</x:f>
        <x:v>0.0187</x:v>
      </x:c>
      <x:c r="U3844" s="14" t="n">
        <x:f>'Inventory detail'!U466</x:f>
        <x:v>0.020295</x:v>
      </x:c>
      <x:c r="V3844" s="9" t="n">
        <x:f>O3844*T3844</x:f>
        <x:v>0</x:v>
      </x:c>
      <x:c r="W3844" s="9" t="n">
        <x:f>Q3844*T3844</x:f>
        <x:v>0</x:v>
      </x:c>
      <x:c r="X3844" s="9" t="n">
        <x:f>R3844*T3844</x:f>
        <x:v>127.40086521560576</x:v>
      </x:c>
      <x:c r="Y3844" s="9" t="n">
        <x:f>S3844*T3844</x:f>
        <x:v>127.40086521560576</x:v>
      </x:c>
      <x:c r="Z3844" s="9" t="n">
        <x:f>IF(ISNUMBER(U3844),S3844*(U3844-T3844),"n.a.")</x:f>
        <x:v>10.866544386036956</x:v>
      </x:c>
      <x:c r="AA3844" s="9" t="n">
        <x:f>IF(ISNUMBER(U3844),Y3844,0)</x:f>
        <x:v>127.40086521560576</x:v>
      </x:c>
      <x:c r="AB3844" s="7" t="n">
        <x:f>MAX(0,L3844-SUM(F3844:K3844))</x:f>
        <x:v>0</x:v>
      </x:c>
    </x:row>
    <x:row r="3845" ht="22" customHeight="1">
      <x:c r="A3845" s="18" t="n">
        <x:f>Summary!F$41</x:f>
        <x:v>46419</x:v>
      </x:c>
      <x:c r="B3845" s="2" t="str">
        <x:f>'Inventory detail'!A467</x:f>
        <x:v>WIRE</x:v>
      </x:c>
      <x:c r="C3845" s="2" t="str">
        <x:f>'Inventory detail'!B467</x:f>
        <x:v>30</x:v>
      </x:c>
      <x:c r="D3845" s="2" t="str">
        <x:f>'Inventory detail'!C467</x:f>
        <x:v>DL034SIL</x:v>
      </x:c>
      <x:c r="E3845" s="10" t="n">
        <x:f>A2719</x:f>
        <x:v>46388</x:v>
      </x:c>
      <x:c r="F3845" s="7" t="n">
        <x:f>O2719</x:f>
        <x:v>0</x:v>
      </x:c>
      <x:c r="G3845" s="7" t="n">
        <x:f>Q2719</x:f>
        <x:v>0</x:v>
      </x:c>
      <x:c r="H3845" s="7" t="n">
        <x:f>R2719</x:f>
        <x:v>6825.060533880904</x:v>
      </x:c>
      <x:c r="I3845" s="7" t="n">
        <x:f>0</x:f>
        <x:v>0</x:v>
      </x:c>
      <x:c r="J3845" s="7" t="n">
        <x:f>0</x:f>
        <x:v>0</x:v>
      </x:c>
      <x:c r="K3845" s="7" t="n">
        <x:f>0</x:f>
        <x:v>0</x:v>
      </x:c>
      <x:c r="L3845" s="7" t="n">
        <x:f>'Inventory detail'!F467*Summary!$K$5*(A3845-E3845)/Summary!$K$6</x:f>
        <x:v>212.18004106776183</x:v>
      </x:c>
      <x:c r="M3845" s="7" t="n">
        <x:f>MAX(0,H3845-L3845)</x:f>
        <x:v>6612.880492813142</x:v>
      </x:c>
      <x:c r="N3845" s="7" t="n">
        <x:f>MAX(0,L3845-H3845)</x:f>
        <x:v>0</x:v>
      </x:c>
      <x:c r="O3845" s="7" t="n">
        <x:f>MAX(0,F3845+I3845-N3845)</x:f>
        <x:v>0</x:v>
      </x:c>
      <x:c r="P3845" s="7" t="n">
        <x:f>MAX(0,N3845-F3845-I3845)</x:f>
        <x:v>0</x:v>
      </x:c>
      <x:c r="Q3845" s="7" t="n">
        <x:f>MAX(0,G3845+J3845-P3845)</x:f>
        <x:v>0</x:v>
      </x:c>
      <x:c r="R3845" s="7" t="n">
        <x:f>M3845+MAX(0,K3845-MAX(0,P3845-G3845-J3845))</x:f>
        <x:v>6612.880492813142</x:v>
      </x:c>
      <x:c r="S3845" s="7" t="n">
        <x:f>SUM(O3845,Q3845,R3845)</x:f>
        <x:v>6612.880492813142</x:v>
      </x:c>
      <x:c r="T3845" s="14" t="n">
        <x:f>'Inventory detail'!T467</x:f>
        <x:v>0.1424</x:v>
      </x:c>
      <x:c r="U3845" s="14" t="n">
        <x:f>'Inventory detail'!U467</x:f>
        <x:v>0.1424</x:v>
      </x:c>
      <x:c r="V3845" s="9" t="n">
        <x:f>O3845*T3845</x:f>
        <x:v>0</x:v>
      </x:c>
      <x:c r="W3845" s="9" t="n">
        <x:f>Q3845*T3845</x:f>
        <x:v>0</x:v>
      </x:c>
      <x:c r="X3845" s="9" t="n">
        <x:f>R3845*T3845</x:f>
        <x:v>941.6741821765914</x:v>
      </x:c>
      <x:c r="Y3845" s="9" t="n">
        <x:f>S3845*T3845</x:f>
        <x:v>941.6741821765914</x:v>
      </x:c>
      <x:c r="Z3845" s="9" t="n">
        <x:f>IF(ISNUMBER(U3845),S3845*(U3845-T3845),"n.a.")</x:f>
        <x:v>0</x:v>
      </x:c>
      <x:c r="AA3845" s="9" t="n">
        <x:f>IF(ISNUMBER(U3845),Y3845,0)</x:f>
        <x:v>941.6741821765914</x:v>
      </x:c>
      <x:c r="AB3845" s="7" t="n">
        <x:f>MAX(0,L3845-SUM(F3845:K3845))</x:f>
        <x:v>0</x:v>
      </x:c>
    </x:row>
    <x:row r="3846" ht="22" customHeight="1">
      <x:c r="A3846" s="18" t="n">
        <x:f>Summary!F$41</x:f>
        <x:v>46419</x:v>
      </x:c>
      <x:c r="B3846" s="2" t="str">
        <x:f>'Inventory detail'!A468</x:f>
        <x:v>COIL</x:v>
      </x:c>
      <x:c r="C3846" s="2" t="str">
        <x:f>'Inventory detail'!B468</x:f>
        <x:v>10</x:v>
      </x:c>
      <x:c r="D3846" s="2" t="str">
        <x:f>'Inventory detail'!C468</x:f>
        <x:v>11BLK36-4</x:v>
      </x:c>
      <x:c r="E3846" s="10" t="n">
        <x:f>A2720</x:f>
        <x:v>46388</x:v>
      </x:c>
      <x:c r="F3846" s="7" t="n">
        <x:f>O2720</x:f>
        <x:v>748.0492813141684</x:v>
      </x:c>
      <x:c r="G3846" s="7" t="n">
        <x:f>Q2720</x:f>
        <x:v>0</x:v>
      </x:c>
      <x:c r="H3846" s="7" t="n">
        <x:f>R2720</x:f>
        <x:v>0</x:v>
      </x:c>
      <x:c r="I3846" s="7" t="n">
        <x:f>SUMIFS('PO detail'!$W$70:$W$71,'PO detail'!$V$70:$V$71,"&gt;="&amp;E3846,'PO detail'!$V$70:$V$71,"&lt;"&amp;A3846)</x:f>
        <x:v>0</x:v>
      </x:c>
      <x:c r="J3846" s="7" t="n">
        <x:f>SUMIFS('PO detail'!$X$70:$X$71,'PO detail'!$V$70:$V$71,"&gt;="&amp;E3846,'PO detail'!$V$70:$V$71,"&lt;"&amp;A3846)</x:f>
        <x:v>0</x:v>
      </x:c>
      <x:c r="K3846" s="7" t="n">
        <x:f>SUMIFS('PO detail'!$Y$70:$Y$71,'PO detail'!$V$70:$V$71,"&gt;="&amp;E3846,'PO detail'!$V$70:$V$71,"&lt;"&amp;A3846)</x:f>
        <x:v>0</x:v>
      </x:c>
      <x:c r="L3846" s="7" t="n">
        <x:f>'Inventory detail'!F468*Summary!$K$5*(A3846-E3846)/Summary!$K$6</x:f>
        <x:v>203.69609856262835</x:v>
      </x:c>
      <x:c r="M3846" s="7" t="n">
        <x:f>MAX(0,H3846-L3846)</x:f>
        <x:v>0</x:v>
      </x:c>
      <x:c r="N3846" s="7" t="n">
        <x:f>MAX(0,L3846-H3846)</x:f>
        <x:v>203.69609856262835</x:v>
      </x:c>
      <x:c r="O3846" s="7" t="n">
        <x:f>MAX(0,F3846+I3846-N3846)</x:f>
        <x:v>544.3531827515401</x:v>
      </x:c>
      <x:c r="P3846" s="7" t="n">
        <x:f>MAX(0,N3846-F3846-I3846)</x:f>
        <x:v>0</x:v>
      </x:c>
      <x:c r="Q3846" s="7" t="n">
        <x:f>MAX(0,G3846+J3846-P3846)</x:f>
        <x:v>0</x:v>
      </x:c>
      <x:c r="R3846" s="7" t="n">
        <x:f>M3846+MAX(0,K3846-MAX(0,P3846-G3846-J3846))</x:f>
        <x:v>0</x:v>
      </x:c>
      <x:c r="S3846" s="7" t="n">
        <x:f>SUM(O3846,Q3846,R3846)</x:f>
        <x:v>544.3531827515401</x:v>
      </x:c>
      <x:c r="T3846" s="14" t="n">
        <x:f>'Inventory detail'!T468</x:f>
        <x:v>0.177</x:v>
      </x:c>
      <x:c r="U3846" s="14" t="n">
        <x:f>'Inventory detail'!U468</x:f>
        <x:v>0.17337450000000001</x:v>
      </x:c>
      <x:c r="V3846" s="9" t="n">
        <x:f>O3846*T3846</x:f>
        <x:v>96.35051334702258</x:v>
      </x:c>
      <x:c r="W3846" s="9" t="n">
        <x:f>Q3846*T3846</x:f>
        <x:v>0</x:v>
      </x:c>
      <x:c r="X3846" s="9" t="n">
        <x:f>R3846*T3846</x:f>
        <x:v>0</x:v>
      </x:c>
      <x:c r="Y3846" s="9" t="n">
        <x:f>S3846*T3846</x:f>
        <x:v>96.35051334702258</x:v>
      </x:c>
      <x:c r="Z3846" s="9" t="n">
        <x:f>IF(ISNUMBER(U3846),S3846*(U3846-T3846),"n.a.")</x:f>
        <x:v>-1.9735524640656954</x:v>
      </x:c>
      <x:c r="AA3846" s="9" t="n">
        <x:f>IF(ISNUMBER(U3846),Y3846,0)</x:f>
        <x:v>96.35051334702258</x:v>
      </x:c>
      <x:c r="AB3846" s="7" t="n">
        <x:f>MAX(0,L3846-SUM(F3846:K3846))</x:f>
        <x:v>0</x:v>
      </x:c>
    </x:row>
    <x:row r="3847" ht="22" customHeight="1">
      <x:c r="A3847" s="18" t="n">
        <x:f>Summary!F$41</x:f>
        <x:v>46419</x:v>
      </x:c>
      <x:c r="B3847" s="2" t="str">
        <x:f>'Inventory detail'!A469</x:f>
        <x:v>COIL</x:v>
      </x:c>
      <x:c r="C3847" s="2" t="str">
        <x:f>'Inventory detail'!B469</x:f>
        <x:v>10</x:v>
      </x:c>
      <x:c r="D3847" s="2" t="str">
        <x:f>'Inventory detail'!C469</x:f>
        <x:v>12BLU12-4</x:v>
      </x:c>
      <x:c r="E3847" s="10" t="n">
        <x:f>A2721</x:f>
        <x:v>46388</x:v>
      </x:c>
      <x:c r="F3847" s="7" t="n">
        <x:f>O2721</x:f>
        <x:v>1248.0492813141684</x:v>
      </x:c>
      <x:c r="G3847" s="7" t="n">
        <x:f>Q2721</x:f>
        <x:v>0</x:v>
      </x:c>
      <x:c r="H3847" s="7" t="n">
        <x:f>R2721</x:f>
        <x:v>0</x:v>
      </x:c>
      <x:c r="I3847" s="7" t="n">
        <x:f>SUMIFS('PO detail'!$W$103:$W$103,'PO detail'!$V$103:$V$103,"&gt;="&amp;E3847,'PO detail'!$V$103:$V$103,"&lt;"&amp;A3847)</x:f>
        <x:v>0</x:v>
      </x:c>
      <x:c r="J3847" s="7" t="n">
        <x:f>SUMIFS('PO detail'!$X$103:$X$103,'PO detail'!$V$103:$V$103,"&gt;="&amp;E3847,'PO detail'!$V$103:$V$103,"&lt;"&amp;A3847)</x:f>
        <x:v>0</x:v>
      </x:c>
      <x:c r="K3847" s="7" t="n">
        <x:f>SUMIFS('PO detail'!$Y$103:$Y$103,'PO detail'!$V$103:$V$103,"&gt;="&amp;E3847,'PO detail'!$V$103:$V$103,"&lt;"&amp;A3847)</x:f>
        <x:v>0</x:v>
      </x:c>
      <x:c r="L3847" s="7" t="n">
        <x:f>'Inventory detail'!F469*Summary!$K$5*(A3847-E3847)/Summary!$K$6</x:f>
        <x:v>203.69609856262835</x:v>
      </x:c>
      <x:c r="M3847" s="7" t="n">
        <x:f>MAX(0,H3847-L3847)</x:f>
        <x:v>0</x:v>
      </x:c>
      <x:c r="N3847" s="7" t="n">
        <x:f>MAX(0,L3847-H3847)</x:f>
        <x:v>203.69609856262835</x:v>
      </x:c>
      <x:c r="O3847" s="7" t="n">
        <x:f>MAX(0,F3847+I3847-N3847)</x:f>
        <x:v>1044.35318275154</x:v>
      </x:c>
      <x:c r="P3847" s="7" t="n">
        <x:f>MAX(0,N3847-F3847-I3847)</x:f>
        <x:v>0</x:v>
      </x:c>
      <x:c r="Q3847" s="7" t="n">
        <x:f>MAX(0,G3847+J3847-P3847)</x:f>
        <x:v>0</x:v>
      </x:c>
      <x:c r="R3847" s="7" t="n">
        <x:f>M3847+MAX(0,K3847-MAX(0,P3847-G3847-J3847))</x:f>
        <x:v>0</x:v>
      </x:c>
      <x:c r="S3847" s="7" t="n">
        <x:f>SUM(O3847,Q3847,R3847)</x:f>
        <x:v>1044.35318275154</x:v>
      </x:c>
      <x:c r="T3847" s="14" t="n">
        <x:f>'Inventory detail'!T469</x:f>
        <x:v>0.0717</x:v>
      </x:c>
      <x:c r="U3847" s="14" t="n">
        <x:f>'Inventory detail'!U469</x:f>
        <x:v>0.07027800000000001</x:v>
      </x:c>
      <x:c r="V3847" s="9" t="n">
        <x:f>O3847*T3847</x:f>
        <x:v>74.88012320328542</x:v>
      </x:c>
      <x:c r="W3847" s="9" t="n">
        <x:f>Q3847*T3847</x:f>
        <x:v>0</x:v>
      </x:c>
      <x:c r="X3847" s="9" t="n">
        <x:f>R3847*T3847</x:f>
        <x:v>0</x:v>
      </x:c>
      <x:c r="Y3847" s="9" t="n">
        <x:f>S3847*T3847</x:f>
        <x:v>74.88012320328542</x:v>
      </x:c>
      <x:c r="Z3847" s="9" t="n">
        <x:f>IF(ISNUMBER(U3847),S3847*(U3847-T3847),"n.a.")</x:f>
        <x:v>-1.4850702258726824</x:v>
      </x:c>
      <x:c r="AA3847" s="9" t="n">
        <x:f>IF(ISNUMBER(U3847),Y3847,0)</x:f>
        <x:v>74.88012320328542</x:v>
      </x:c>
      <x:c r="AB3847" s="7" t="n">
        <x:f>MAX(0,L3847-SUM(F3847:K3847))</x:f>
        <x:v>0</x:v>
      </x:c>
    </x:row>
    <x:row r="3848" ht="22" customHeight="1">
      <x:c r="A3848" s="18" t="n">
        <x:f>Summary!F$41</x:f>
        <x:v>46419</x:v>
      </x:c>
      <x:c r="B3848" s="2" t="str">
        <x:f>'Inventory detail'!A470</x:f>
        <x:v>COIL</x:v>
      </x:c>
      <x:c r="C3848" s="2" t="str">
        <x:f>'Inventory detail'!B470</x:f>
        <x:v>10</x:v>
      </x:c>
      <x:c r="D3848" s="2" t="str">
        <x:f>'Inventory detail'!C470</x:f>
        <x:v>16BLU12-4</x:v>
      </x:c>
      <x:c r="E3848" s="10" t="n">
        <x:f>A2722</x:f>
        <x:v>46388</x:v>
      </x:c>
      <x:c r="F3848" s="7" t="n">
        <x:f>O2722</x:f>
        <x:v>1048.0492813141684</x:v>
      </x:c>
      <x:c r="G3848" s="7" t="n">
        <x:f>Q2722</x:f>
        <x:v>0</x:v>
      </x:c>
      <x:c r="H3848" s="7" t="n">
        <x:f>R2722</x:f>
        <x:v>0</x:v>
      </x:c>
      <x:c r="I3848" s="7" t="n">
        <x:f>SUMIFS('PO detail'!$W$216:$W$217,'PO detail'!$V$216:$V$217,"&gt;="&amp;E3848,'PO detail'!$V$216:$V$217,"&lt;"&amp;A3848)</x:f>
        <x:v>0</x:v>
      </x:c>
      <x:c r="J3848" s="7" t="n">
        <x:f>SUMIFS('PO detail'!$X$216:$X$217,'PO detail'!$V$216:$V$217,"&gt;="&amp;E3848,'PO detail'!$V$216:$V$217,"&lt;"&amp;A3848)</x:f>
        <x:v>0</x:v>
      </x:c>
      <x:c r="K3848" s="7" t="n">
        <x:f>SUMIFS('PO detail'!$Y$216:$Y$217,'PO detail'!$V$216:$V$217,"&gt;="&amp;E3848,'PO detail'!$V$216:$V$217,"&lt;"&amp;A3848)</x:f>
        <x:v>0</x:v>
      </x:c>
      <x:c r="L3848" s="7" t="n">
        <x:f>'Inventory detail'!F470*Summary!$K$5*(A3848-E3848)/Summary!$K$6</x:f>
        <x:v>203.69609856262835</x:v>
      </x:c>
      <x:c r="M3848" s="7" t="n">
        <x:f>MAX(0,H3848-L3848)</x:f>
        <x:v>0</x:v>
      </x:c>
      <x:c r="N3848" s="7" t="n">
        <x:f>MAX(0,L3848-H3848)</x:f>
        <x:v>203.69609856262835</x:v>
      </x:c>
      <x:c r="O3848" s="7" t="n">
        <x:f>MAX(0,F3848+I3848-N3848)</x:f>
        <x:v>844.3531827515401</x:v>
      </x:c>
      <x:c r="P3848" s="7" t="n">
        <x:f>MAX(0,N3848-F3848-I3848)</x:f>
        <x:v>0</x:v>
      </x:c>
      <x:c r="Q3848" s="7" t="n">
        <x:f>MAX(0,G3848+J3848-P3848)</x:f>
        <x:v>0</x:v>
      </x:c>
      <x:c r="R3848" s="7" t="n">
        <x:f>M3848+MAX(0,K3848-MAX(0,P3848-G3848-J3848))</x:f>
        <x:v>0</x:v>
      </x:c>
      <x:c r="S3848" s="7" t="n">
        <x:f>SUM(O3848,Q3848,R3848)</x:f>
        <x:v>844.3531827515401</x:v>
      </x:c>
      <x:c r="T3848" s="14" t="n">
        <x:f>'Inventory detail'!T470</x:f>
        <x:v>0.11230000000000001</x:v>
      </x:c>
      <x:c r="U3848" s="14" t="n">
        <x:f>'Inventory detail'!U470</x:f>
        <x:v>0.1099475</x:v>
      </x:c>
      <x:c r="V3848" s="9" t="n">
        <x:f>O3848*T3848</x:f>
        <x:v>94.82086242299796</x:v>
      </x:c>
      <x:c r="W3848" s="9" t="n">
        <x:f>Q3848*T3848</x:f>
        <x:v>0</x:v>
      </x:c>
      <x:c r="X3848" s="9" t="n">
        <x:f>R3848*T3848</x:f>
        <x:v>0</x:v>
      </x:c>
      <x:c r="Y3848" s="9" t="n">
        <x:f>S3848*T3848</x:f>
        <x:v>94.82086242299796</x:v>
      </x:c>
      <x:c r="Z3848" s="9" t="n">
        <x:f>IF(ISNUMBER(U3848),S3848*(U3848-T3848),"n.a.")</x:f>
        <x:v>-1.9863408624230043</x:v>
      </x:c>
      <x:c r="AA3848" s="9" t="n">
        <x:f>IF(ISNUMBER(U3848),Y3848,0)</x:f>
        <x:v>94.82086242299796</x:v>
      </x:c>
      <x:c r="AB3848" s="7" t="n">
        <x:f>MAX(0,L3848-SUM(F3848:K3848))</x:f>
        <x:v>0</x:v>
      </x:c>
    </x:row>
    <x:row r="3849" ht="22" customHeight="1">
      <x:c r="A3849" s="18" t="n">
        <x:f>Summary!F$41</x:f>
        <x:v>46419</x:v>
      </x:c>
      <x:c r="B3849" s="2" t="str">
        <x:f>'Inventory detail'!A471</x:f>
        <x:v>COIL</x:v>
      </x:c>
      <x:c r="C3849" s="2" t="str">
        <x:f>'Inventory detail'!B471</x:f>
        <x:v>10</x:v>
      </x:c>
      <x:c r="D3849" s="2" t="str">
        <x:f>'Inventory detail'!C471</x:f>
        <x:v>30WHT12-4</x:v>
      </x:c>
      <x:c r="E3849" s="10" t="n">
        <x:f>A2723</x:f>
        <x:v>46388</x:v>
      </x:c>
      <x:c r="F3849" s="7" t="n">
        <x:f>O2723</x:f>
        <x:v>1148.0492813141684</x:v>
      </x:c>
      <x:c r="G3849" s="7" t="n">
        <x:f>Q2723</x:f>
        <x:v>0</x:v>
      </x:c>
      <x:c r="H3849" s="7" t="n">
        <x:f>R2723</x:f>
        <x:v>0</x:v>
      </x:c>
      <x:c r="I3849" s="7" t="n">
        <x:f>SUMIFS('PO detail'!$W$390:$W$391,'PO detail'!$V$390:$V$391,"&gt;="&amp;E3849,'PO detail'!$V$390:$V$391,"&lt;"&amp;A3849)</x:f>
        <x:v>0</x:v>
      </x:c>
      <x:c r="J3849" s="7" t="n">
        <x:f>SUMIFS('PO detail'!$X$390:$X$391,'PO detail'!$V$390:$V$391,"&gt;="&amp;E3849,'PO detail'!$V$390:$V$391,"&lt;"&amp;A3849)</x:f>
        <x:v>0</x:v>
      </x:c>
      <x:c r="K3849" s="7" t="n">
        <x:f>SUMIFS('PO detail'!$Y$390:$Y$391,'PO detail'!$V$390:$V$391,"&gt;="&amp;E3849,'PO detail'!$V$390:$V$391,"&lt;"&amp;A3849)</x:f>
        <x:v>0</x:v>
      </x:c>
      <x:c r="L3849" s="7" t="n">
        <x:f>'Inventory detail'!F471*Summary!$K$5*(A3849-E3849)/Summary!$K$6</x:f>
        <x:v>203.69609856262835</x:v>
      </x:c>
      <x:c r="M3849" s="7" t="n">
        <x:f>MAX(0,H3849-L3849)</x:f>
        <x:v>0</x:v>
      </x:c>
      <x:c r="N3849" s="7" t="n">
        <x:f>MAX(0,L3849-H3849)</x:f>
        <x:v>203.69609856262835</x:v>
      </x:c>
      <x:c r="O3849" s="7" t="n">
        <x:f>MAX(0,F3849+I3849-N3849)</x:f>
        <x:v>944.3531827515401</x:v>
      </x:c>
      <x:c r="P3849" s="7" t="n">
        <x:f>MAX(0,N3849-F3849-I3849)</x:f>
        <x:v>0</x:v>
      </x:c>
      <x:c r="Q3849" s="7" t="n">
        <x:f>MAX(0,G3849+J3849-P3849)</x:f>
        <x:v>0</x:v>
      </x:c>
      <x:c r="R3849" s="7" t="n">
        <x:f>M3849+MAX(0,K3849-MAX(0,P3849-G3849-J3849))</x:f>
        <x:v>0</x:v>
      </x:c>
      <x:c r="S3849" s="7" t="n">
        <x:f>SUM(O3849,Q3849,R3849)</x:f>
        <x:v>944.3531827515401</x:v>
      </x:c>
      <x:c r="T3849" s="14" t="n">
        <x:f>'Inventory detail'!T471</x:f>
        <x:v>0.25079999999999997</x:v>
      </x:c>
      <x:c r="U3849" s="14" t="n">
        <x:f>'Inventory detail'!U471</x:f>
        <x:v>0.245752</x:v>
      </x:c>
      <x:c r="V3849" s="9" t="n">
        <x:f>O3849*T3849</x:f>
        <x:v>236.84377823408622</x:v>
      </x:c>
      <x:c r="W3849" s="9" t="n">
        <x:f>Q3849*T3849</x:f>
        <x:v>0</x:v>
      </x:c>
      <x:c r="X3849" s="9" t="n">
        <x:f>R3849*T3849</x:f>
        <x:v>0</x:v>
      </x:c>
      <x:c r="Y3849" s="9" t="n">
        <x:f>S3849*T3849</x:f>
        <x:v>236.84377823408622</x:v>
      </x:c>
      <x:c r="Z3849" s="9" t="n">
        <x:f>IF(ISNUMBER(U3849),S3849*(U3849-T3849),"n.a.")</x:f>
        <x:v>-4.767094866529745</x:v>
      </x:c>
      <x:c r="AA3849" s="9" t="n">
        <x:f>IF(ISNUMBER(U3849),Y3849,0)</x:f>
        <x:v>236.84377823408622</x:v>
      </x:c>
      <x:c r="AB3849" s="7" t="n">
        <x:f>MAX(0,L3849-SUM(F3849:K3849))</x:f>
        <x:v>0</x:v>
      </x:c>
    </x:row>
    <x:row r="3850" ht="22" customHeight="1">
      <x:c r="A3850" s="18" t="n">
        <x:f>Summary!F$41</x:f>
        <x:v>46419</x:v>
      </x:c>
      <x:c r="B3850" s="2" t="str">
        <x:f>'Inventory detail'!A472</x:f>
        <x:v>POUC</x:v>
      </x:c>
      <x:c r="C3850" s="2" t="str">
        <x:f>'Inventory detail'!B472</x:f>
        <x:v>10</x:v>
      </x:c>
      <x:c r="D3850" s="2" t="str">
        <x:f>'Inventory detail'!C472</x:f>
        <x:v>MLET5</x:v>
      </x:c>
      <x:c r="E3850" s="10" t="n">
        <x:f>A2724</x:f>
        <x:v>46388</x:v>
      </x:c>
      <x:c r="F3850" s="7" t="n">
        <x:f>O2724</x:f>
        <x:v>0</x:v>
      </x:c>
      <x:c r="G3850" s="7" t="n">
        <x:f>Q2724</x:f>
        <x:v>5848.049281314168</x:v>
      </x:c>
      <x:c r="H3850" s="7" t="n">
        <x:f>R2724</x:f>
        <x:v>0</x:v>
      </x:c>
      <x:c r="I3850" s="7" t="n">
        <x:f>SUMIFS('PO detail'!$W$1568:$W$1569,'PO detail'!$V$1568:$V$1569,"&gt;="&amp;E3850,'PO detail'!$V$1568:$V$1569,"&lt;"&amp;A3850)</x:f>
        <x:v>0</x:v>
      </x:c>
      <x:c r="J3850" s="7" t="n">
        <x:f>SUMIFS('PO detail'!$X$1568:$X$1569,'PO detail'!$V$1568:$V$1569,"&gt;="&amp;E3850,'PO detail'!$V$1568:$V$1569,"&lt;"&amp;A3850)</x:f>
        <x:v>0</x:v>
      </x:c>
      <x:c r="K3850" s="7" t="n">
        <x:f>SUMIFS('PO detail'!$Y$1568:$Y$1569,'PO detail'!$V$1568:$V$1569,"&gt;="&amp;E3850,'PO detail'!$V$1568:$V$1569,"&lt;"&amp;A3850)</x:f>
        <x:v>0</x:v>
      </x:c>
      <x:c r="L3850" s="7" t="n">
        <x:f>'Inventory detail'!F472*Summary!$K$5*(A3850-E3850)/Summary!$K$6</x:f>
        <x:v>203.69609856262835</x:v>
      </x:c>
      <x:c r="M3850" s="7" t="n">
        <x:f>MAX(0,H3850-L3850)</x:f>
        <x:v>0</x:v>
      </x:c>
      <x:c r="N3850" s="7" t="n">
        <x:f>MAX(0,L3850-H3850)</x:f>
        <x:v>203.69609856262835</x:v>
      </x:c>
      <x:c r="O3850" s="7" t="n">
        <x:f>MAX(0,F3850+I3850-N3850)</x:f>
        <x:v>0</x:v>
      </x:c>
      <x:c r="P3850" s="7" t="n">
        <x:f>MAX(0,N3850-F3850-I3850)</x:f>
        <x:v>203.69609856262835</x:v>
      </x:c>
      <x:c r="Q3850" s="7" t="n">
        <x:f>MAX(0,G3850+J3850-P3850)</x:f>
        <x:v>5644.35318275154</x:v>
      </x:c>
      <x:c r="R3850" s="7" t="n">
        <x:f>M3850+MAX(0,K3850-MAX(0,P3850-G3850-J3850))</x:f>
        <x:v>0</x:v>
      </x:c>
      <x:c r="S3850" s="7" t="n">
        <x:f>SUM(O3850,Q3850,R3850)</x:f>
        <x:v>5644.35318275154</x:v>
      </x:c>
      <x:c r="T3850" s="14" t="n">
        <x:f>'Inventory detail'!T472</x:f>
        <x:v>0.1613</x:v>
      </x:c>
      <x:c r="U3850" s="14" t="n">
        <x:f>'Inventory detail'!U472</x:f>
        <x:v>0.175725</x:v>
      </x:c>
      <x:c r="V3850" s="9" t="n">
        <x:f>O3850*T3850</x:f>
        <x:v>0</x:v>
      </x:c>
      <x:c r="W3850" s="9" t="n">
        <x:f>Q3850*T3850</x:f>
        <x:v>910.4341683778234</x:v>
      </x:c>
      <x:c r="X3850" s="9" t="n">
        <x:f>R3850*T3850</x:f>
        <x:v>0</x:v>
      </x:c>
      <x:c r="Y3850" s="9" t="n">
        <x:f>S3850*T3850</x:f>
        <x:v>910.4341683778234</x:v>
      </x:c>
      <x:c r="Z3850" s="9" t="n">
        <x:f>IF(ISNUMBER(U3850),S3850*(U3850-T3850),"n.a.")</x:f>
        <x:v>81.41979466119092</x:v>
      </x:c>
      <x:c r="AA3850" s="9" t="n">
        <x:f>IF(ISNUMBER(U3850),Y3850,0)</x:f>
        <x:v>910.4341683778234</x:v>
      </x:c>
      <x:c r="AB3850" s="7" t="n">
        <x:f>MAX(0,L3850-SUM(F3850:K3850))</x:f>
        <x:v>0</x:v>
      </x:c>
    </x:row>
    <x:row r="3851" ht="22" customHeight="1">
      <x:c r="A3851" s="18" t="n">
        <x:f>Summary!F$41</x:f>
        <x:v>46419</x:v>
      </x:c>
      <x:c r="B3851" s="2" t="str">
        <x:f>'Inventory detail'!A473</x:f>
        <x:v>POUC</x:v>
      </x:c>
      <x:c r="C3851" s="2" t="str">
        <x:f>'Inventory detail'!B473</x:f>
        <x:v>30</x:v>
      </x:c>
      <x:c r="D3851" s="2" t="str">
        <x:f>'Inventory detail'!C473</x:f>
        <x:v>DRI5</x:v>
      </x:c>
      <x:c r="E3851" s="10" t="n">
        <x:f>A2725</x:f>
        <x:v>46388</x:v>
      </x:c>
      <x:c r="F3851" s="7" t="n">
        <x:f>O2725</x:f>
        <x:v>0</x:v>
      </x:c>
      <x:c r="G3851" s="7" t="n">
        <x:f>Q2725</x:f>
        <x:v>0</x:v>
      </x:c>
      <x:c r="H3851" s="7" t="n">
        <x:f>R2725</x:f>
        <x:v>8148.049281314168</x:v>
      </x:c>
      <x:c r="I3851" s="7" t="n">
        <x:f>0</x:f>
        <x:v>0</x:v>
      </x:c>
      <x:c r="J3851" s="7" t="n">
        <x:f>0</x:f>
        <x:v>0</x:v>
      </x:c>
      <x:c r="K3851" s="7" t="n">
        <x:f>0</x:f>
        <x:v>0</x:v>
      </x:c>
      <x:c r="L3851" s="7" t="n">
        <x:f>'Inventory detail'!F473*Summary!$K$5*(A3851-E3851)/Summary!$K$6</x:f>
        <x:v>203.69609856262835</x:v>
      </x:c>
      <x:c r="M3851" s="7" t="n">
        <x:f>MAX(0,H3851-L3851)</x:f>
        <x:v>7944.35318275154</x:v>
      </x:c>
      <x:c r="N3851" s="7" t="n">
        <x:f>MAX(0,L3851-H3851)</x:f>
        <x:v>0</x:v>
      </x:c>
      <x:c r="O3851" s="7" t="n">
        <x:f>MAX(0,F3851+I3851-N3851)</x:f>
        <x:v>0</x:v>
      </x:c>
      <x:c r="P3851" s="7" t="n">
        <x:f>MAX(0,N3851-F3851-I3851)</x:f>
        <x:v>0</x:v>
      </x:c>
      <x:c r="Q3851" s="7" t="n">
        <x:f>MAX(0,G3851+J3851-P3851)</x:f>
        <x:v>0</x:v>
      </x:c>
      <x:c r="R3851" s="7" t="n">
        <x:f>M3851+MAX(0,K3851-MAX(0,P3851-G3851-J3851))</x:f>
        <x:v>7944.35318275154</x:v>
      </x:c>
      <x:c r="S3851" s="7" t="n">
        <x:f>SUM(O3851,Q3851,R3851)</x:f>
        <x:v>7944.35318275154</x:v>
      </x:c>
      <x:c r="T3851" s="14" t="n">
        <x:f>'Inventory detail'!T473</x:f>
        <x:v>0.006999999999999999</x:v>
      </x:c>
      <x:c r="U3851" s="14" t="n">
        <x:f>'Inventory detail'!U473</x:f>
        <x:v>0.007755</x:v>
      </x:c>
      <x:c r="V3851" s="9" t="n">
        <x:f>O3851*T3851</x:f>
        <x:v>0</x:v>
      </x:c>
      <x:c r="W3851" s="9" t="n">
        <x:f>Q3851*T3851</x:f>
        <x:v>0</x:v>
      </x:c>
      <x:c r="X3851" s="9" t="n">
        <x:f>R3851*T3851</x:f>
        <x:v>55.610472279260776</x:v>
      </x:c>
      <x:c r="Y3851" s="9" t="n">
        <x:f>S3851*T3851</x:f>
        <x:v>55.610472279260776</x:v>
      </x:c>
      <x:c r="Z3851" s="9" t="n">
        <x:f>IF(ISNUMBER(U3851),S3851*(U3851-T3851),"n.a.")</x:f>
        <x:v>5.997986652977416</x:v>
      </x:c>
      <x:c r="AA3851" s="9" t="n">
        <x:f>IF(ISNUMBER(U3851),Y3851,0)</x:f>
        <x:v>55.610472279260776</x:v>
      </x:c>
      <x:c r="AB3851" s="7" t="n">
        <x:f>MAX(0,L3851-SUM(F3851:K3851))</x:f>
        <x:v>0</x:v>
      </x:c>
    </x:row>
    <x:row r="3852" ht="22" customHeight="1">
      <x:c r="A3852" s="18" t="n">
        <x:f>Summary!F$41</x:f>
        <x:v>46419</x:v>
      </x:c>
      <x:c r="B3852" s="2" t="str">
        <x:f>'Inventory detail'!A474</x:f>
        <x:v>WIRE</x:v>
      </x:c>
      <x:c r="C3852" s="2" t="str">
        <x:f>'Inventory detail'!B474</x:f>
        <x:v>10</x:v>
      </x:c>
      <x:c r="D3852" s="2" t="str">
        <x:f>'Inventory detail'!C474</x:f>
        <x:v>DL038GRAY</x:v>
      </x:c>
      <x:c r="E3852" s="10" t="n">
        <x:f>A2726</x:f>
        <x:v>46388</x:v>
      </x:c>
      <x:c r="F3852" s="7" t="n">
        <x:f>O2726</x:f>
        <x:v>8648.049281314168</x:v>
      </x:c>
      <x:c r="G3852" s="7" t="n">
        <x:f>Q2726</x:f>
        <x:v>0</x:v>
      </x:c>
      <x:c r="H3852" s="7" t="n">
        <x:f>R2726</x:f>
        <x:v>0</x:v>
      </x:c>
      <x:c r="I3852" s="7" t="n">
        <x:f>SUMIFS('PO detail'!$W$1935:$W$1937,'PO detail'!$V$1935:$V$1937,"&gt;="&amp;E3852,'PO detail'!$V$1935:$V$1937,"&lt;"&amp;A3852)</x:f>
        <x:v>0</x:v>
      </x:c>
      <x:c r="J3852" s="7" t="n">
        <x:f>SUMIFS('PO detail'!$X$1935:$X$1937,'PO detail'!$V$1935:$V$1937,"&gt;="&amp;E3852,'PO detail'!$V$1935:$V$1937,"&lt;"&amp;A3852)</x:f>
        <x:v>0</x:v>
      </x:c>
      <x:c r="K3852" s="7" t="n">
        <x:f>SUMIFS('PO detail'!$Y$1935:$Y$1937,'PO detail'!$V$1935:$V$1937,"&gt;="&amp;E3852,'PO detail'!$V$1935:$V$1937,"&lt;"&amp;A3852)</x:f>
        <x:v>0</x:v>
      </x:c>
      <x:c r="L3852" s="7" t="n">
        <x:f>'Inventory detail'!F474*Summary!$K$5*(A3852-E3852)/Summary!$K$6</x:f>
        <x:v>203.69609856262835</x:v>
      </x:c>
      <x:c r="M3852" s="7" t="n">
        <x:f>MAX(0,H3852-L3852)</x:f>
        <x:v>0</x:v>
      </x:c>
      <x:c r="N3852" s="7" t="n">
        <x:f>MAX(0,L3852-H3852)</x:f>
        <x:v>203.69609856262835</x:v>
      </x:c>
      <x:c r="O3852" s="7" t="n">
        <x:f>MAX(0,F3852+I3852-N3852)</x:f>
        <x:v>8444.35318275154</x:v>
      </x:c>
      <x:c r="P3852" s="7" t="n">
        <x:f>MAX(0,N3852-F3852-I3852)</x:f>
        <x:v>0</x:v>
      </x:c>
      <x:c r="Q3852" s="7" t="n">
        <x:f>MAX(0,G3852+J3852-P3852)</x:f>
        <x:v>0</x:v>
      </x:c>
      <x:c r="R3852" s="7" t="n">
        <x:f>M3852+MAX(0,K3852-MAX(0,P3852-G3852-J3852))</x:f>
        <x:v>0</x:v>
      </x:c>
      <x:c r="S3852" s="7" t="n">
        <x:f>SUM(O3852,Q3852,R3852)</x:f>
        <x:v>8444.35318275154</x:v>
      </x:c>
      <x:c r="T3852" s="14" t="n">
        <x:f>'Inventory detail'!T474</x:f>
        <x:v>0.056299999999999996</x:v>
      </x:c>
      <x:c r="U3852" s="14" t="n">
        <x:f>'Inventory detail'!U474</x:f>
        <x:v>0.056299999999999996</x:v>
      </x:c>
      <x:c r="V3852" s="9" t="n">
        <x:f>O3852*T3852</x:f>
        <x:v>475.41708418891164</x:v>
      </x:c>
      <x:c r="W3852" s="9" t="n">
        <x:f>Q3852*T3852</x:f>
        <x:v>0</x:v>
      </x:c>
      <x:c r="X3852" s="9" t="n">
        <x:f>R3852*T3852</x:f>
        <x:v>0</x:v>
      </x:c>
      <x:c r="Y3852" s="9" t="n">
        <x:f>S3852*T3852</x:f>
        <x:v>475.41708418891164</x:v>
      </x:c>
      <x:c r="Z3852" s="9" t="n">
        <x:f>IF(ISNUMBER(U3852),S3852*(U3852-T3852),"n.a.")</x:f>
        <x:v>0</x:v>
      </x:c>
      <x:c r="AA3852" s="9" t="n">
        <x:f>IF(ISNUMBER(U3852),Y3852,0)</x:f>
        <x:v>475.41708418891164</x:v>
      </x:c>
      <x:c r="AB3852" s="7" t="n">
        <x:f>MAX(0,L3852-SUM(F3852:K3852))</x:f>
        <x:v>0</x:v>
      </x:c>
    </x:row>
    <x:row r="3853" ht="22" customHeight="1">
      <x:c r="A3853" s="18" t="n">
        <x:f>Summary!F$41</x:f>
        <x:v>46419</x:v>
      </x:c>
      <x:c r="B3853" s="2" t="str">
        <x:f>'Inventory detail'!A475</x:f>
        <x:v>COIL</x:v>
      </x:c>
      <x:c r="C3853" s="2" t="str">
        <x:f>'Inventory detail'!B475</x:f>
        <x:v>10</x:v>
      </x:c>
      <x:c r="D3853" s="2" t="str">
        <x:f>'Inventory detail'!C475</x:f>
        <x:v>11NAV12-4</x:v>
      </x:c>
      <x:c r="E3853" s="10" t="n">
        <x:f>A2727</x:f>
        <x:v>46388</x:v>
      </x:c>
      <x:c r="F3853" s="7" t="n">
        <x:f>O2727</x:f>
        <x:v>1371.0380287474334</x:v>
      </x:c>
      <x:c r="G3853" s="7" t="n">
        <x:f>Q2727</x:f>
        <x:v>0</x:v>
      </x:c>
      <x:c r="H3853" s="7" t="n">
        <x:f>R2727</x:f>
        <x:v>0</x:v>
      </x:c>
      <x:c r="I3853" s="7" t="n">
        <x:f>SUMIFS('PO detail'!$W$73:$W$73,'PO detail'!$V$73:$V$73,"&gt;="&amp;E3853,'PO detail'!$V$73:$V$73,"&lt;"&amp;A3853)</x:f>
        <x:v>0</x:v>
      </x:c>
      <x:c r="J3853" s="7" t="n">
        <x:f>SUMIFS('PO detail'!$X$73:$X$73,'PO detail'!$V$73:$V$73,"&gt;="&amp;E3853,'PO detail'!$V$73:$V$73,"&lt;"&amp;A3853)</x:f>
        <x:v>0</x:v>
      </x:c>
      <x:c r="K3853" s="7" t="n">
        <x:f>SUMIFS('PO detail'!$Y$73:$Y$73,'PO detail'!$V$73:$V$73,"&gt;="&amp;E3853,'PO detail'!$V$73:$V$73,"&lt;"&amp;A3853)</x:f>
        <x:v>0</x:v>
      </x:c>
      <x:c r="L3853" s="7" t="n">
        <x:f>'Inventory detail'!F475*Summary!$K$5*(A3853-E3853)/Summary!$K$6</x:f>
        <x:v>195.21215605749484</x:v>
      </x:c>
      <x:c r="M3853" s="7" t="n">
        <x:f>MAX(0,H3853-L3853)</x:f>
        <x:v>0</x:v>
      </x:c>
      <x:c r="N3853" s="7" t="n">
        <x:f>MAX(0,L3853-H3853)</x:f>
        <x:v>195.21215605749484</x:v>
      </x:c>
      <x:c r="O3853" s="7" t="n">
        <x:f>MAX(0,F3853+I3853-N3853)</x:f>
        <x:v>1175.8258726899385</x:v>
      </x:c>
      <x:c r="P3853" s="7" t="n">
        <x:f>MAX(0,N3853-F3853-I3853)</x:f>
        <x:v>0</x:v>
      </x:c>
      <x:c r="Q3853" s="7" t="n">
        <x:f>MAX(0,G3853+J3853-P3853)</x:f>
        <x:v>0</x:v>
      </x:c>
      <x:c r="R3853" s="7" t="n">
        <x:f>M3853+MAX(0,K3853-MAX(0,P3853-G3853-J3853))</x:f>
        <x:v>0</x:v>
      </x:c>
      <x:c r="S3853" s="7" t="n">
        <x:f>SUM(O3853,Q3853,R3853)</x:f>
        <x:v>1175.8258726899385</x:v>
      </x:c>
      <x:c r="T3853" s="14" t="n">
        <x:f>'Inventory detail'!T475</x:f>
        <x:v>0.0682</x:v>
      </x:c>
      <x:c r="U3853" s="14" t="n">
        <x:f>'Inventory detail'!U475</x:f>
        <x:v>0.0668525</x:v>
      </x:c>
      <x:c r="V3853" s="9" t="n">
        <x:f>O3853*T3853</x:f>
        <x:v>80.1913245174538</x:v>
      </x:c>
      <x:c r="W3853" s="9" t="n">
        <x:f>Q3853*T3853</x:f>
        <x:v>0</x:v>
      </x:c>
      <x:c r="X3853" s="9" t="n">
        <x:f>R3853*T3853</x:f>
        <x:v>0</x:v>
      </x:c>
      <x:c r="Y3853" s="9" t="n">
        <x:f>S3853*T3853</x:f>
        <x:v>80.1913245174538</x:v>
      </x:c>
      <x:c r="Z3853" s="9" t="n">
        <x:f>IF(ISNUMBER(U3853),S3853*(U3853-T3853),"n.a.")</x:f>
        <x:v>-1.5844253634496939</x:v>
      </x:c>
      <x:c r="AA3853" s="9" t="n">
        <x:f>IF(ISNUMBER(U3853),Y3853,0)</x:f>
        <x:v>80.1913245174538</x:v>
      </x:c>
      <x:c r="AB3853" s="7" t="n">
        <x:f>MAX(0,L3853-SUM(F3853:K3853))</x:f>
        <x:v>0</x:v>
      </x:c>
    </x:row>
    <x:row r="3854" ht="22" customHeight="1">
      <x:c r="A3854" s="18" t="n">
        <x:f>Summary!F$41</x:f>
        <x:v>46419</x:v>
      </x:c>
      <x:c r="B3854" s="2" t="str">
        <x:f>'Inventory detail'!A476</x:f>
        <x:v>COIL</x:v>
      </x:c>
      <x:c r="C3854" s="2" t="str">
        <x:f>'Inventory detail'!B476</x:f>
        <x:v>60</x:v>
      </x:c>
      <x:c r="D3854" s="2" t="str">
        <x:f>'Inventory detail'!C476</x:f>
        <x:v>18CLR12-4</x:v>
      </x:c>
      <x:c r="E3854" s="10" t="n">
        <x:f>A2728</x:f>
        <x:v>46388</x:v>
      </x:c>
      <x:c r="F3854" s="7" t="n">
        <x:f>O2728</x:f>
        <x:v>1071.0380287474334</x:v>
      </x:c>
      <x:c r="G3854" s="7" t="n">
        <x:f>Q2728</x:f>
        <x:v>0</x:v>
      </x:c>
      <x:c r="H3854" s="7" t="n">
        <x:f>R2728</x:f>
        <x:v>0</x:v>
      </x:c>
      <x:c r="I3854" s="7" t="n">
        <x:f>SUMIFS('PO detail'!$W$1176:$W$1176,'PO detail'!$V$1176:$V$1176,"&gt;="&amp;E3854,'PO detail'!$V$1176:$V$1176,"&lt;"&amp;A3854)</x:f>
        <x:v>0</x:v>
      </x:c>
      <x:c r="J3854" s="7" t="n">
        <x:f>SUMIFS('PO detail'!$X$1176:$X$1176,'PO detail'!$V$1176:$V$1176,"&gt;="&amp;E3854,'PO detail'!$V$1176:$V$1176,"&lt;"&amp;A3854)</x:f>
        <x:v>0</x:v>
      </x:c>
      <x:c r="K3854" s="7" t="n">
        <x:f>SUMIFS('PO detail'!$Y$1176:$Y$1176,'PO detail'!$V$1176:$V$1176,"&gt;="&amp;E3854,'PO detail'!$V$1176:$V$1176,"&lt;"&amp;A3854)</x:f>
        <x:v>0</x:v>
      </x:c>
      <x:c r="L3854" s="7" t="n">
        <x:f>'Inventory detail'!F476*Summary!$K$5*(A3854-E3854)/Summary!$K$6</x:f>
        <x:v>195.21215605749484</x:v>
      </x:c>
      <x:c r="M3854" s="7" t="n">
        <x:f>MAX(0,H3854-L3854)</x:f>
        <x:v>0</x:v>
      </x:c>
      <x:c r="N3854" s="7" t="n">
        <x:f>MAX(0,L3854-H3854)</x:f>
        <x:v>195.21215605749484</x:v>
      </x:c>
      <x:c r="O3854" s="7" t="n">
        <x:f>MAX(0,F3854+I3854-N3854)</x:f>
        <x:v>875.8258726899385</x:v>
      </x:c>
      <x:c r="P3854" s="7" t="n">
        <x:f>MAX(0,N3854-F3854-I3854)</x:f>
        <x:v>0</x:v>
      </x:c>
      <x:c r="Q3854" s="7" t="n">
        <x:f>MAX(0,G3854+J3854-P3854)</x:f>
        <x:v>0</x:v>
      </x:c>
      <x:c r="R3854" s="7" t="n">
        <x:f>M3854+MAX(0,K3854-MAX(0,P3854-G3854-J3854))</x:f>
        <x:v>0</x:v>
      </x:c>
      <x:c r="S3854" s="7" t="n">
        <x:f>SUM(O3854,Q3854,R3854)</x:f>
        <x:v>875.8258726899385</x:v>
      </x:c>
      <x:c r="T3854" s="14" t="n">
        <x:f>'Inventory detail'!T476</x:f>
        <x:v>0.1448</x:v>
      </x:c>
      <x:c r="U3854" s="14" t="n">
        <x:f>'Inventory detail'!U476</x:f>
        <x:v>0.141882</x:v>
      </x:c>
      <x:c r="V3854" s="9" t="n">
        <x:f>O3854*T3854</x:f>
        <x:v>126.8195863655031</x:v>
      </x:c>
      <x:c r="W3854" s="9" t="n">
        <x:f>Q3854*T3854</x:f>
        <x:v>0</x:v>
      </x:c>
      <x:c r="X3854" s="9" t="n">
        <x:f>R3854*T3854</x:f>
        <x:v>0</x:v>
      </x:c>
      <x:c r="Y3854" s="9" t="n">
        <x:f>S3854*T3854</x:f>
        <x:v>126.8195863655031</x:v>
      </x:c>
      <x:c r="Z3854" s="9" t="n">
        <x:f>IF(ISNUMBER(U3854),S3854*(U3854-T3854),"n.a.")</x:f>
        <x:v>-2.555659896509244</x:v>
      </x:c>
      <x:c r="AA3854" s="9" t="n">
        <x:f>IF(ISNUMBER(U3854),Y3854,0)</x:f>
        <x:v>126.8195863655031</x:v>
      </x:c>
      <x:c r="AB3854" s="7" t="n">
        <x:f>MAX(0,L3854-SUM(F3854:K3854))</x:f>
        <x:v>0</x:v>
      </x:c>
    </x:row>
    <x:row r="3855" ht="22" customHeight="1">
      <x:c r="A3855" s="18" t="n">
        <x:f>Summary!F$41</x:f>
        <x:v>46419</x:v>
      </x:c>
      <x:c r="B3855" s="2" t="str">
        <x:f>'Inventory detail'!A477</x:f>
        <x:v>POUC</x:v>
      </x:c>
      <x:c r="C3855" s="2" t="str">
        <x:f>'Inventory detail'!B477</x:f>
        <x:v>60</x:v>
      </x:c>
      <x:c r="D3855" s="2" t="str">
        <x:f>'Inventory detail'!C477</x:f>
        <x:v>BMS5</x:v>
      </x:c>
      <x:c r="E3855" s="10" t="n">
        <x:f>A2729</x:f>
        <x:v>46388</x:v>
      </x:c>
      <x:c r="F3855" s="7" t="n">
        <x:f>O2729</x:f>
        <x:v>0</x:v>
      </x:c>
      <x:c r="G3855" s="7" t="n">
        <x:f>Q2729</x:f>
        <x:v>5000</x:v>
      </x:c>
      <x:c r="H3855" s="7" t="n">
        <x:f>R2729</x:f>
        <x:v>1071.0380287474334</x:v>
      </x:c>
      <x:c r="I3855" s="7" t="n">
        <x:f>SUMIFS('PO detail'!$W$1726:$W$1726,'PO detail'!$V$1726:$V$1726,"&gt;="&amp;E3855,'PO detail'!$V$1726:$V$1726,"&lt;"&amp;A3855)</x:f>
        <x:v>0</x:v>
      </x:c>
      <x:c r="J3855" s="7" t="n">
        <x:f>SUMIFS('PO detail'!$X$1726:$X$1726,'PO detail'!$V$1726:$V$1726,"&gt;="&amp;E3855,'PO detail'!$V$1726:$V$1726,"&lt;"&amp;A3855)</x:f>
        <x:v>0</x:v>
      </x:c>
      <x:c r="K3855" s="7" t="n">
        <x:f>SUMIFS('PO detail'!$Y$1726:$Y$1726,'PO detail'!$V$1726:$V$1726,"&gt;="&amp;E3855,'PO detail'!$V$1726:$V$1726,"&lt;"&amp;A3855)</x:f>
        <x:v>0</x:v>
      </x:c>
      <x:c r="L3855" s="7" t="n">
        <x:f>'Inventory detail'!F477*Summary!$K$5*(A3855-E3855)/Summary!$K$6</x:f>
        <x:v>195.21215605749484</x:v>
      </x:c>
      <x:c r="M3855" s="7" t="n">
        <x:f>MAX(0,H3855-L3855)</x:f>
        <x:v>875.8258726899385</x:v>
      </x:c>
      <x:c r="N3855" s="7" t="n">
        <x:f>MAX(0,L3855-H3855)</x:f>
        <x:v>0</x:v>
      </x:c>
      <x:c r="O3855" s="7" t="n">
        <x:f>MAX(0,F3855+I3855-N3855)</x:f>
        <x:v>0</x:v>
      </x:c>
      <x:c r="P3855" s="7" t="n">
        <x:f>MAX(0,N3855-F3855-I3855)</x:f>
        <x:v>0</x:v>
      </x:c>
      <x:c r="Q3855" s="7" t="n">
        <x:f>MAX(0,G3855+J3855-P3855)</x:f>
        <x:v>5000</x:v>
      </x:c>
      <x:c r="R3855" s="7" t="n">
        <x:f>M3855+MAX(0,K3855-MAX(0,P3855-G3855-J3855))</x:f>
        <x:v>875.8258726899385</x:v>
      </x:c>
      <x:c r="S3855" s="7" t="n">
        <x:f>SUM(O3855,Q3855,R3855)</x:f>
        <x:v>5875.8258726899385</x:v>
      </x:c>
      <x:c r="T3855" s="14" t="n">
        <x:f>'Inventory detail'!T477</x:f>
        <x:v>0.0104</x:v>
      </x:c>
      <x:c r="U3855" s="14" t="n">
        <x:f>'Inventory detail'!U477</x:f>
        <x:v>0.011385</x:v>
      </x:c>
      <x:c r="V3855" s="9" t="n">
        <x:f>O3855*T3855</x:f>
        <x:v>0</x:v>
      </x:c>
      <x:c r="W3855" s="9" t="n">
        <x:f>Q3855*T3855</x:f>
        <x:v>52</x:v>
      </x:c>
      <x:c r="X3855" s="9" t="n">
        <x:f>R3855*T3855</x:f>
        <x:v>9.10858907597536</x:v>
      </x:c>
      <x:c r="Y3855" s="9" t="n">
        <x:f>S3855*T3855</x:f>
        <x:v>61.10858907597536</x:v>
      </x:c>
      <x:c r="Z3855" s="9" t="n">
        <x:f>IF(ISNUMBER(U3855),S3855*(U3855-T3855),"n.a.")</x:f>
        <x:v>5.787688484599588</x:v>
      </x:c>
      <x:c r="AA3855" s="9" t="n">
        <x:f>IF(ISNUMBER(U3855),Y3855,0)</x:f>
        <x:v>61.10858907597536</x:v>
      </x:c>
      <x:c r="AB3855" s="7" t="n">
        <x:f>MAX(0,L3855-SUM(F3855:K3855))</x:f>
        <x:v>0</x:v>
      </x:c>
    </x:row>
    <x:row r="3856" ht="22" customHeight="1">
      <x:c r="A3856" s="18" t="n">
        <x:f>Summary!F$41</x:f>
        <x:v>46419</x:v>
      </x:c>
      <x:c r="B3856" s="2" t="str">
        <x:f>'Inventory detail'!A478</x:f>
        <x:v>WIRE</x:v>
      </x:c>
      <x:c r="C3856" s="2" t="str">
        <x:f>'Inventory detail'!B478</x:f>
        <x:v>30</x:v>
      </x:c>
      <x:c r="D3856" s="2" t="str">
        <x:f>'Inventory detail'!C478</x:f>
        <x:v>DL916SIL</x:v>
      </x:c>
      <x:c r="E3856" s="10" t="n">
        <x:f>A2730</x:f>
        <x:v>46388</x:v>
      </x:c>
      <x:c r="F3856" s="7" t="n">
        <x:f>O2730</x:f>
        <x:v>0</x:v>
      </x:c>
      <x:c r="G3856" s="7" t="n">
        <x:f>Q2730</x:f>
        <x:v>0</x:v>
      </x:c>
      <x:c r="H3856" s="7" t="n">
        <x:f>R2730</x:f>
        <x:v>0</x:v>
      </x:c>
      <x:c r="I3856" s="7" t="n">
        <x:f>0</x:f>
        <x:v>0</x:v>
      </x:c>
      <x:c r="J3856" s="7" t="n">
        <x:f>0</x:f>
        <x:v>0</x:v>
      </x:c>
      <x:c r="K3856" s="7" t="n">
        <x:f>0</x:f>
        <x:v>0</x:v>
      </x:c>
      <x:c r="L3856" s="7" t="n">
        <x:f>'Inventory detail'!F478*Summary!$K$5*(A3856-E3856)/Summary!$K$6</x:f>
        <x:v>195.21215605749484</x:v>
      </x:c>
      <x:c r="M3856" s="7" t="n">
        <x:f>MAX(0,H3856-L3856)</x:f>
        <x:v>0</x:v>
      </x:c>
      <x:c r="N3856" s="7" t="n">
        <x:f>MAX(0,L3856-H3856)</x:f>
        <x:v>195.21215605749484</x:v>
      </x:c>
      <x:c r="O3856" s="7" t="n">
        <x:f>MAX(0,F3856+I3856-N3856)</x:f>
        <x:v>0</x:v>
      </x:c>
      <x:c r="P3856" s="7" t="n">
        <x:f>MAX(0,N3856-F3856-I3856)</x:f>
        <x:v>195.21215605749484</x:v>
      </x:c>
      <x:c r="Q3856" s="7" t="n">
        <x:f>MAX(0,G3856+J3856-P3856)</x:f>
        <x:v>0</x:v>
      </x:c>
      <x:c r="R3856" s="7" t="n">
        <x:f>M3856+MAX(0,K3856-MAX(0,P3856-G3856-J3856))</x:f>
        <x:v>0</x:v>
      </x:c>
      <x:c r="S3856" s="7" t="n">
        <x:f>SUM(O3856,Q3856,R3856)</x:f>
        <x:v>0</x:v>
      </x:c>
      <x:c r="T3856" s="14" t="n">
        <x:f>'Inventory detail'!T478</x:f>
        <x:v>0.1041</x:v>
      </x:c>
      <x:c r="U3856" s="14" t="n">
        <x:f>'Inventory detail'!U478</x:f>
        <x:v>0.1041</x:v>
      </x:c>
      <x:c r="V3856" s="9" t="n">
        <x:f>O3856*T3856</x:f>
        <x:v>0</x:v>
      </x:c>
      <x:c r="W3856" s="9" t="n">
        <x:f>Q3856*T3856</x:f>
        <x:v>0</x:v>
      </x:c>
      <x:c r="X3856" s="9" t="n">
        <x:f>R3856*T3856</x:f>
        <x:v>0</x:v>
      </x:c>
      <x:c r="Y3856" s="9" t="n">
        <x:f>S3856*T3856</x:f>
        <x:v>0</x:v>
      </x:c>
      <x:c r="Z3856" s="9" t="n">
        <x:f>IF(ISNUMBER(U3856),S3856*(U3856-T3856),"n.a.")</x:f>
        <x:v>0</x:v>
      </x:c>
      <x:c r="AA3856" s="9" t="n">
        <x:f>IF(ISNUMBER(U3856),Y3856,0)</x:f>
        <x:v>0</x:v>
      </x:c>
      <x:c r="AB3856" s="7" t="n">
        <x:f>MAX(0,L3856-SUM(F3856:K3856))</x:f>
        <x:v>195.21215605749484</x:v>
      </x:c>
    </x:row>
    <x:row r="3857" ht="22" customHeight="1">
      <x:c r="A3857" s="18" t="n">
        <x:f>Summary!F$41</x:f>
        <x:v>46419</x:v>
      </x:c>
      <x:c r="B3857" s="2" t="str">
        <x:f>'Inventory detail'!A479</x:f>
        <x:v>COIL</x:v>
      </x:c>
      <x:c r="C3857" s="2" t="str">
        <x:f>'Inventory detail'!B479</x:f>
        <x:v>30</x:v>
      </x:c>
      <x:c r="D3857" s="2" t="str">
        <x:f>'Inventory detail'!C479</x:f>
        <x:v>50BLK12-4</x:v>
      </x:c>
      <x:c r="E3857" s="10" t="n">
        <x:f>A2731</x:f>
        <x:v>46388</x:v>
      </x:c>
      <x:c r="F3857" s="7" t="n">
        <x:f>O2731</x:f>
        <x:v>382.5462012320329</x:v>
      </x:c>
      <x:c r="G3857" s="7" t="n">
        <x:f>Q2731</x:f>
        <x:v>0</x:v>
      </x:c>
      <x:c r="H3857" s="7" t="n">
        <x:f>R2731</x:f>
        <x:v>0</x:v>
      </x:c>
      <x:c r="I3857" s="7" t="n">
        <x:f>SUMIFS('PO detail'!$W$919:$W$922,'PO detail'!$V$919:$V$922,"&gt;="&amp;E3857,'PO detail'!$V$919:$V$922,"&lt;"&amp;A3857)</x:f>
        <x:v>0</x:v>
      </x:c>
      <x:c r="J3857" s="7" t="n">
        <x:f>SUMIFS('PO detail'!$X$919:$X$922,'PO detail'!$V$919:$V$922,"&gt;="&amp;E3857,'PO detail'!$V$919:$V$922,"&lt;"&amp;A3857)</x:f>
        <x:v>0</x:v>
      </x:c>
      <x:c r="K3857" s="7" t="n">
        <x:f>SUMIFS('PO detail'!$Y$919:$Y$922,'PO detail'!$V$919:$V$922,"&gt;="&amp;E3857,'PO detail'!$V$919:$V$922,"&lt;"&amp;A3857)</x:f>
        <x:v>0</x:v>
      </x:c>
      <x:c r="L3857" s="7" t="n">
        <x:f>'Inventory detail'!F479*Summary!$K$5*(A3857-E3857)/Summary!$K$6</x:f>
        <x:v>190.96509240246405</x:v>
      </x:c>
      <x:c r="M3857" s="7" t="n">
        <x:f>MAX(0,H3857-L3857)</x:f>
        <x:v>0</x:v>
      </x:c>
      <x:c r="N3857" s="7" t="n">
        <x:f>MAX(0,L3857-H3857)</x:f>
        <x:v>190.96509240246405</x:v>
      </x:c>
      <x:c r="O3857" s="7" t="n">
        <x:f>MAX(0,F3857+I3857-N3857)</x:f>
        <x:v>191.58110882956885</x:v>
      </x:c>
      <x:c r="P3857" s="7" t="n">
        <x:f>MAX(0,N3857-F3857-I3857)</x:f>
        <x:v>0</x:v>
      </x:c>
      <x:c r="Q3857" s="7" t="n">
        <x:f>MAX(0,G3857+J3857-P3857)</x:f>
        <x:v>0</x:v>
      </x:c>
      <x:c r="R3857" s="7" t="n">
        <x:f>M3857+MAX(0,K3857-MAX(0,P3857-G3857-J3857))</x:f>
        <x:v>0</x:v>
      </x:c>
      <x:c r="S3857" s="7" t="n">
        <x:f>SUM(O3857,Q3857,R3857)</x:f>
        <x:v>191.58110882956885</x:v>
      </x:c>
      <x:c r="T3857" s="14" t="n">
        <x:f>'Inventory detail'!T479</x:f>
        <x:v>0.3699</x:v>
      </x:c>
      <x:c r="U3857" s="14" t="n">
        <x:f>'Inventory detail'!U479</x:f>
        <x:v>0.36232949999999997</x:v>
      </x:c>
      <x:c r="V3857" s="9" t="n">
        <x:f>O3857*T3857</x:f>
        <x:v>70.86585215605751</x:v>
      </x:c>
      <x:c r="W3857" s="9" t="n">
        <x:f>Q3857*T3857</x:f>
        <x:v>0</x:v>
      </x:c>
      <x:c r="X3857" s="9" t="n">
        <x:f>R3857*T3857</x:f>
        <x:v>0</x:v>
      </x:c>
      <x:c r="Y3857" s="9" t="n">
        <x:f>S3857*T3857</x:f>
        <x:v>70.86585215605751</x:v>
      </x:c>
      <x:c r="Z3857" s="9" t="n">
        <x:f>IF(ISNUMBER(U3857),S3857*(U3857-T3857),"n.a.")</x:f>
        <x:v>-1.4503647843942578</x:v>
      </x:c>
      <x:c r="AA3857" s="9" t="n">
        <x:f>IF(ISNUMBER(U3857),Y3857,0)</x:f>
        <x:v>70.86585215605751</x:v>
      </x:c>
      <x:c r="AB3857" s="7" t="n">
        <x:f>MAX(0,L3857-SUM(F3857:K3857))</x:f>
        <x:v>0</x:v>
      </x:c>
    </x:row>
    <x:row r="3858" ht="22" customHeight="1">
      <x:c r="A3858" s="18" t="n">
        <x:f>Summary!F$41</x:f>
        <x:v>46419</x:v>
      </x:c>
      <x:c r="B3858" s="2" t="str">
        <x:f>'Inventory detail'!A480</x:f>
        <x:v>COIL</x:v>
      </x:c>
      <x:c r="C3858" s="2" t="str">
        <x:f>'Inventory detail'!B480</x:f>
        <x:v>10</x:v>
      </x:c>
      <x:c r="D3858" s="2" t="str">
        <x:f>'Inventory detail'!C480</x:f>
        <x:v>14BLU12-4</x:v>
      </x:c>
      <x:c r="E3858" s="10" t="n">
        <x:f>A2732</x:f>
        <x:v>46388</x:v>
      </x:c>
      <x:c r="F3858" s="7" t="n">
        <x:f>O2732</x:f>
        <x:v>1494.0543737166324</x:v>
      </x:c>
      <x:c r="G3858" s="7" t="n">
        <x:f>Q2732</x:f>
        <x:v>0</x:v>
      </x:c>
      <x:c r="H3858" s="7" t="n">
        <x:f>R2732</x:f>
        <x:v>0</x:v>
      </x:c>
      <x:c r="I3858" s="7" t="n">
        <x:f>SUMIFS('PO detail'!$W$179:$W$179,'PO detail'!$V$179:$V$179,"&gt;="&amp;E3858,'PO detail'!$V$179:$V$179,"&lt;"&amp;A3858)</x:f>
        <x:v>0</x:v>
      </x:c>
      <x:c r="J3858" s="7" t="n">
        <x:f>SUMIFS('PO detail'!$X$179:$X$179,'PO detail'!$V$179:$V$179,"&gt;="&amp;E3858,'PO detail'!$V$179:$V$179,"&lt;"&amp;A3858)</x:f>
        <x:v>0</x:v>
      </x:c>
      <x:c r="K3858" s="7" t="n">
        <x:f>SUMIFS('PO detail'!$Y$179:$Y$179,'PO detail'!$V$179:$V$179,"&gt;="&amp;E3858,'PO detail'!$V$179:$V$179,"&lt;"&amp;A3858)</x:f>
        <x:v>0</x:v>
      </x:c>
      <x:c r="L3858" s="7" t="n">
        <x:f>'Inventory detail'!F480*Summary!$K$5*(A3858-E3858)/Summary!$K$6</x:f>
        <x:v>186.7180287474333</x:v>
      </x:c>
      <x:c r="M3858" s="7" t="n">
        <x:f>MAX(0,H3858-L3858)</x:f>
        <x:v>0</x:v>
      </x:c>
      <x:c r="N3858" s="7" t="n">
        <x:f>MAX(0,L3858-H3858)</x:f>
        <x:v>186.7180287474333</x:v>
      </x:c>
      <x:c r="O3858" s="7" t="n">
        <x:f>MAX(0,F3858+I3858-N3858)</x:f>
        <x:v>1307.3363449691992</x:v>
      </x:c>
      <x:c r="P3858" s="7" t="n">
        <x:f>MAX(0,N3858-F3858-I3858)</x:f>
        <x:v>0</x:v>
      </x:c>
      <x:c r="Q3858" s="7" t="n">
        <x:f>MAX(0,G3858+J3858-P3858)</x:f>
        <x:v>0</x:v>
      </x:c>
      <x:c r="R3858" s="7" t="n">
        <x:f>M3858+MAX(0,K3858-MAX(0,P3858-G3858-J3858))</x:f>
        <x:v>0</x:v>
      </x:c>
      <x:c r="S3858" s="7" t="n">
        <x:f>SUM(O3858,Q3858,R3858)</x:f>
        <x:v>1307.3363449691992</x:v>
      </x:c>
      <x:c r="T3858" s="14" t="n">
        <x:f>'Inventory detail'!T480</x:f>
        <x:v>0.09179999999999999</x:v>
      </x:c>
      <x:c r="U3858" s="14" t="n">
        <x:f>'Inventory detail'!U480</x:f>
        <x:v>0.089947</x:v>
      </x:c>
      <x:c r="V3858" s="9" t="n">
        <x:f>O3858*T3858</x:f>
        <x:v>120.01347646817248</x:v>
      </x:c>
      <x:c r="W3858" s="9" t="n">
        <x:f>Q3858*T3858</x:f>
        <x:v>0</x:v>
      </x:c>
      <x:c r="X3858" s="9" t="n">
        <x:f>R3858*T3858</x:f>
        <x:v>0</x:v>
      </x:c>
      <x:c r="Y3858" s="9" t="n">
        <x:f>S3858*T3858</x:f>
        <x:v>120.01347646817248</x:v>
      </x:c>
      <x:c r="Z3858" s="9" t="n">
        <x:f>IF(ISNUMBER(U3858),S3858*(U3858-T3858),"n.a.")</x:f>
        <x:v>-2.4224942472279176</x:v>
      </x:c>
      <x:c r="AA3858" s="9" t="n">
        <x:f>IF(ISNUMBER(U3858),Y3858,0)</x:f>
        <x:v>120.01347646817248</x:v>
      </x:c>
      <x:c r="AB3858" s="7" t="n">
        <x:f>MAX(0,L3858-SUM(F3858:K3858))</x:f>
        <x:v>0</x:v>
      </x:c>
    </x:row>
    <x:row r="3859" ht="22" customHeight="1">
      <x:c r="A3859" s="18" t="n">
        <x:f>Summary!F$41</x:f>
        <x:v>46419</x:v>
      </x:c>
      <x:c r="B3859" s="2" t="str">
        <x:f>'Inventory detail'!A481</x:f>
        <x:v>COIL</x:v>
      </x:c>
      <x:c r="C3859" s="2" t="str">
        <x:f>'Inventory detail'!B481</x:f>
        <x:v>10</x:v>
      </x:c>
      <x:c r="D3859" s="2" t="str">
        <x:f>'Inventory detail'!C481</x:f>
        <x:v>16RED12-4</x:v>
      </x:c>
      <x:c r="E3859" s="10" t="n">
        <x:f>A2733</x:f>
        <x:v>46388</x:v>
      </x:c>
      <x:c r="F3859" s="7" t="n">
        <x:f>O2733</x:f>
        <x:v>794.0543737166323</x:v>
      </x:c>
      <x:c r="G3859" s="7" t="n">
        <x:f>Q2733</x:f>
        <x:v>0</x:v>
      </x:c>
      <x:c r="H3859" s="7" t="n">
        <x:f>R2733</x:f>
        <x:v>0</x:v>
      </x:c>
      <x:c r="I3859" s="7" t="n">
        <x:f>SUMIFS('PO detail'!$W$225:$W$225,'PO detail'!$V$225:$V$225,"&gt;="&amp;E3859,'PO detail'!$V$225:$V$225,"&lt;"&amp;A3859)</x:f>
        <x:v>0</x:v>
      </x:c>
      <x:c r="J3859" s="7" t="n">
        <x:f>SUMIFS('PO detail'!$X$225:$X$225,'PO detail'!$V$225:$V$225,"&gt;="&amp;E3859,'PO detail'!$V$225:$V$225,"&lt;"&amp;A3859)</x:f>
        <x:v>0</x:v>
      </x:c>
      <x:c r="K3859" s="7" t="n">
        <x:f>SUMIFS('PO detail'!$Y$225:$Y$225,'PO detail'!$V$225:$V$225,"&gt;="&amp;E3859,'PO detail'!$V$225:$V$225,"&lt;"&amp;A3859)</x:f>
        <x:v>0</x:v>
      </x:c>
      <x:c r="L3859" s="7" t="n">
        <x:f>'Inventory detail'!F481*Summary!$K$5*(A3859-E3859)/Summary!$K$6</x:f>
        <x:v>186.7180287474333</x:v>
      </x:c>
      <x:c r="M3859" s="7" t="n">
        <x:f>MAX(0,H3859-L3859)</x:f>
        <x:v>0</x:v>
      </x:c>
      <x:c r="N3859" s="7" t="n">
        <x:f>MAX(0,L3859-H3859)</x:f>
        <x:v>186.7180287474333</x:v>
      </x:c>
      <x:c r="O3859" s="7" t="n">
        <x:f>MAX(0,F3859+I3859-N3859)</x:f>
        <x:v>607.336344969199</x:v>
      </x:c>
      <x:c r="P3859" s="7" t="n">
        <x:f>MAX(0,N3859-F3859-I3859)</x:f>
        <x:v>0</x:v>
      </x:c>
      <x:c r="Q3859" s="7" t="n">
        <x:f>MAX(0,G3859+J3859-P3859)</x:f>
        <x:v>0</x:v>
      </x:c>
      <x:c r="R3859" s="7" t="n">
        <x:f>M3859+MAX(0,K3859-MAX(0,P3859-G3859-J3859))</x:f>
        <x:v>0</x:v>
      </x:c>
      <x:c r="S3859" s="7" t="n">
        <x:f>SUM(O3859,Q3859,R3859)</x:f>
        <x:v>607.336344969199</x:v>
      </x:c>
      <x:c r="T3859" s="14" t="n">
        <x:f>'Inventory detail'!T481</x:f>
        <x:v>0.11230000000000001</x:v>
      </x:c>
      <x:c r="U3859" s="14" t="n">
        <x:f>'Inventory detail'!U481</x:f>
        <x:v>0.1099475</x:v>
      </x:c>
      <x:c r="V3859" s="9" t="n">
        <x:f>O3859*T3859</x:f>
        <x:v>68.20387154004105</x:v>
      </x:c>
      <x:c r="W3859" s="9" t="n">
        <x:f>Q3859*T3859</x:f>
        <x:v>0</x:v>
      </x:c>
      <x:c r="X3859" s="9" t="n">
        <x:f>R3859*T3859</x:f>
        <x:v>0</x:v>
      </x:c>
      <x:c r="Y3859" s="9" t="n">
        <x:f>S3859*T3859</x:f>
        <x:v>68.20387154004105</x:v>
      </x:c>
      <x:c r="Z3859" s="9" t="n">
        <x:f>IF(ISNUMBER(U3859),S3859*(U3859-T3859),"n.a.")</x:f>
        <x:v>-1.428758751540045</x:v>
      </x:c>
      <x:c r="AA3859" s="9" t="n">
        <x:f>IF(ISNUMBER(U3859),Y3859,0)</x:f>
        <x:v>68.20387154004105</x:v>
      </x:c>
      <x:c r="AB3859" s="7" t="n">
        <x:f>MAX(0,L3859-SUM(F3859:K3859))</x:f>
        <x:v>0</x:v>
      </x:c>
    </x:row>
    <x:row r="3860" ht="22" customHeight="1">
      <x:c r="A3860" s="18" t="n">
        <x:f>Summary!F$41</x:f>
        <x:v>46419</x:v>
      </x:c>
      <x:c r="B3860" s="2" t="str">
        <x:f>'Inventory detail'!A482</x:f>
        <x:v>COIL</x:v>
      </x:c>
      <x:c r="C3860" s="2" t="str">
        <x:f>'Inventory detail'!B482</x:f>
        <x:v>60</x:v>
      </x:c>
      <x:c r="D3860" s="2" t="str">
        <x:f>'Inventory detail'!C482</x:f>
        <x:v>11CLR12-4</x:v>
      </x:c>
      <x:c r="E3860" s="10" t="n">
        <x:f>A2734</x:f>
        <x:v>46388</x:v>
      </x:c>
      <x:c r="F3860" s="7" t="n">
        <x:f>O2734</x:f>
        <x:v>1794.0543737166324</x:v>
      </x:c>
      <x:c r="G3860" s="7" t="n">
        <x:f>Q2734</x:f>
        <x:v>0</x:v>
      </x:c>
      <x:c r="H3860" s="7" t="n">
        <x:f>R2734</x:f>
        <x:v>0</x:v>
      </x:c>
      <x:c r="I3860" s="7" t="n">
        <x:f>SUMIFS('PO detail'!$W$1051:$W$1051,'PO detail'!$V$1051:$V$1051,"&gt;="&amp;E3860,'PO detail'!$V$1051:$V$1051,"&lt;"&amp;A3860)</x:f>
        <x:v>0</x:v>
      </x:c>
      <x:c r="J3860" s="7" t="n">
        <x:f>SUMIFS('PO detail'!$X$1051:$X$1051,'PO detail'!$V$1051:$V$1051,"&gt;="&amp;E3860,'PO detail'!$V$1051:$V$1051,"&lt;"&amp;A3860)</x:f>
        <x:v>0</x:v>
      </x:c>
      <x:c r="K3860" s="7" t="n">
        <x:f>SUMIFS('PO detail'!$Y$1051:$Y$1051,'PO detail'!$V$1051:$V$1051,"&gt;="&amp;E3860,'PO detail'!$V$1051:$V$1051,"&lt;"&amp;A3860)</x:f>
        <x:v>0</x:v>
      </x:c>
      <x:c r="L3860" s="7" t="n">
        <x:f>'Inventory detail'!F482*Summary!$K$5*(A3860-E3860)/Summary!$K$6</x:f>
        <x:v>186.7180287474333</x:v>
      </x:c>
      <x:c r="M3860" s="7" t="n">
        <x:f>MAX(0,H3860-L3860)</x:f>
        <x:v>0</x:v>
      </x:c>
      <x:c r="N3860" s="7" t="n">
        <x:f>MAX(0,L3860-H3860)</x:f>
        <x:v>186.7180287474333</x:v>
      </x:c>
      <x:c r="O3860" s="7" t="n">
        <x:f>MAX(0,F3860+I3860-N3860)</x:f>
        <x:v>1607.3363449691992</x:v>
      </x:c>
      <x:c r="P3860" s="7" t="n">
        <x:f>MAX(0,N3860-F3860-I3860)</x:f>
        <x:v>0</x:v>
      </x:c>
      <x:c r="Q3860" s="7" t="n">
        <x:f>MAX(0,G3860+J3860-P3860)</x:f>
        <x:v>0</x:v>
      </x:c>
      <x:c r="R3860" s="7" t="n">
        <x:f>M3860+MAX(0,K3860-MAX(0,P3860-G3860-J3860))</x:f>
        <x:v>0</x:v>
      </x:c>
      <x:c r="S3860" s="7" t="n">
        <x:f>SUM(O3860,Q3860,R3860)</x:f>
        <x:v>1607.3363449691992</x:v>
      </x:c>
      <x:c r="T3860" s="14" t="n">
        <x:f>'Inventory detail'!T482</x:f>
        <x:v>0.0682</x:v>
      </x:c>
      <x:c r="U3860" s="14" t="n">
        <x:f>'Inventory detail'!U482</x:f>
        <x:v>0.0668525</x:v>
      </x:c>
      <x:c r="V3860" s="9" t="n">
        <x:f>O3860*T3860</x:f>
        <x:v>109.62033872689938</x:v>
      </x:c>
      <x:c r="W3860" s="9" t="n">
        <x:f>Q3860*T3860</x:f>
        <x:v>0</x:v>
      </x:c>
      <x:c r="X3860" s="9" t="n">
        <x:f>R3860*T3860</x:f>
        <x:v>0</x:v>
      </x:c>
      <x:c r="Y3860" s="9" t="n">
        <x:f>S3860*T3860</x:f>
        <x:v>109.62033872689938</x:v>
      </x:c>
      <x:c r="Z3860" s="9" t="n">
        <x:f>IF(ISNUMBER(U3860),S3860*(U3860-T3860),"n.a.")</x:f>
        <x:v>-2.165885724845998</x:v>
      </x:c>
      <x:c r="AA3860" s="9" t="n">
        <x:f>IF(ISNUMBER(U3860),Y3860,0)</x:f>
        <x:v>109.62033872689938</x:v>
      </x:c>
      <x:c r="AB3860" s="7" t="n">
        <x:f>MAX(0,L3860-SUM(F3860:K3860))</x:f>
        <x:v>0</x:v>
      </x:c>
    </x:row>
    <x:row r="3861" ht="22" customHeight="1">
      <x:c r="A3861" s="18" t="n">
        <x:f>Summary!F$41</x:f>
        <x:v>46419</x:v>
      </x:c>
      <x:c r="B3861" s="2" t="str">
        <x:f>'Inventory detail'!A483</x:f>
        <x:v>POUC</x:v>
      </x:c>
      <x:c r="C3861" s="2" t="str">
        <x:f>'Inventory detail'!B483</x:f>
        <x:v>30</x:v>
      </x:c>
      <x:c r="D3861" s="2" t="str">
        <x:f>'Inventory detail'!C483</x:f>
        <x:v>MEM10</x:v>
      </x:c>
      <x:c r="E3861" s="10" t="n">
        <x:f>A2735</x:f>
        <x:v>46388</x:v>
      </x:c>
      <x:c r="F3861" s="7" t="n">
        <x:f>O2735</x:f>
        <x:v>0</x:v>
      </x:c>
      <x:c r="G3861" s="7" t="n">
        <x:f>Q2735</x:f>
        <x:v>3494.054373716632</x:v>
      </x:c>
      <x:c r="H3861" s="7" t="n">
        <x:f>R2735</x:f>
        <x:v>0</x:v>
      </x:c>
      <x:c r="I3861" s="7" t="n">
        <x:f>SUMIFS('PO detail'!$W$1679:$W$1679,'PO detail'!$V$1679:$V$1679,"&gt;="&amp;E3861,'PO detail'!$V$1679:$V$1679,"&lt;"&amp;A3861)</x:f>
        <x:v>0</x:v>
      </x:c>
      <x:c r="J3861" s="7" t="n">
        <x:f>SUMIFS('PO detail'!$X$1679:$X$1679,'PO detail'!$V$1679:$V$1679,"&gt;="&amp;E3861,'PO detail'!$V$1679:$V$1679,"&lt;"&amp;A3861)</x:f>
        <x:v>0</x:v>
      </x:c>
      <x:c r="K3861" s="7" t="n">
        <x:f>SUMIFS('PO detail'!$Y$1679:$Y$1679,'PO detail'!$V$1679:$V$1679,"&gt;="&amp;E3861,'PO detail'!$V$1679:$V$1679,"&lt;"&amp;A3861)</x:f>
        <x:v>0</x:v>
      </x:c>
      <x:c r="L3861" s="7" t="n">
        <x:f>'Inventory detail'!F483*Summary!$K$5*(A3861-E3861)/Summary!$K$6</x:f>
        <x:v>186.7180287474333</x:v>
      </x:c>
      <x:c r="M3861" s="7" t="n">
        <x:f>MAX(0,H3861-L3861)</x:f>
        <x:v>0</x:v>
      </x:c>
      <x:c r="N3861" s="7" t="n">
        <x:f>MAX(0,L3861-H3861)</x:f>
        <x:v>186.7180287474333</x:v>
      </x:c>
      <x:c r="O3861" s="7" t="n">
        <x:f>MAX(0,F3861+I3861-N3861)</x:f>
        <x:v>0</x:v>
      </x:c>
      <x:c r="P3861" s="7" t="n">
        <x:f>MAX(0,N3861-F3861-I3861)</x:f>
        <x:v>186.7180287474333</x:v>
      </x:c>
      <x:c r="Q3861" s="7" t="n">
        <x:f>MAX(0,G3861+J3861-P3861)</x:f>
        <x:v>3307.3363449691988</x:v>
      </x:c>
      <x:c r="R3861" s="7" t="n">
        <x:f>M3861+MAX(0,K3861-MAX(0,P3861-G3861-J3861))</x:f>
        <x:v>0</x:v>
      </x:c>
      <x:c r="S3861" s="7" t="n">
        <x:f>SUM(O3861,Q3861,R3861)</x:f>
        <x:v>3307.3363449691988</x:v>
      </x:c>
      <x:c r="T3861" s="14" t="n">
        <x:f>'Inventory detail'!T483</x:f>
        <x:v>0.022000000000000002</x:v>
      </x:c>
      <x:c r="U3861" s="14" t="n">
        <x:f>'Inventory detail'!U483</x:f>
        <x:v>0.024089999999999997</x:v>
      </x:c>
      <x:c r="V3861" s="9" t="n">
        <x:f>O3861*T3861</x:f>
        <x:v>0</x:v>
      </x:c>
      <x:c r="W3861" s="9" t="n">
        <x:f>Q3861*T3861</x:f>
        <x:v>72.76139958932238</x:v>
      </x:c>
      <x:c r="X3861" s="9" t="n">
        <x:f>R3861*T3861</x:f>
        <x:v>0</x:v>
      </x:c>
      <x:c r="Y3861" s="9" t="n">
        <x:f>S3861*T3861</x:f>
        <x:v>72.76139958932238</x:v>
      </x:c>
      <x:c r="Z3861" s="9" t="n">
        <x:f>IF(ISNUMBER(U3861),S3861*(U3861-T3861),"n.a.")</x:f>
        <x:v>6.912332960985608</x:v>
      </x:c>
      <x:c r="AA3861" s="9" t="n">
        <x:f>IF(ISNUMBER(U3861),Y3861,0)</x:f>
        <x:v>72.76139958932238</x:v>
      </x:c>
      <x:c r="AB3861" s="7" t="n">
        <x:f>MAX(0,L3861-SUM(F3861:K3861))</x:f>
        <x:v>0</x:v>
      </x:c>
    </x:row>
    <x:row r="3862" ht="22" customHeight="1">
      <x:c r="A3862" s="18" t="n">
        <x:f>Summary!F$41</x:f>
        <x:v>46419</x:v>
      </x:c>
      <x:c r="B3862" s="2" t="str">
        <x:f>'Inventory detail'!A484</x:f>
        <x:v>WIRE</x:v>
      </x:c>
      <x:c r="C3862" s="2" t="str">
        <x:f>'Inventory detail'!B484</x:f>
        <x:v>10</x:v>
      </x:c>
      <x:c r="D3862" s="2" t="str">
        <x:f>'Inventory detail'!C484</x:f>
        <x:v>DL916GRAY</x:v>
      </x:c>
      <x:c r="E3862" s="10" t="n">
        <x:f>A2736</x:f>
        <x:v>46388</x:v>
      </x:c>
      <x:c r="F3862" s="7" t="n">
        <x:f>O2736</x:f>
        <x:v>6594.054373716633</x:v>
      </x:c>
      <x:c r="G3862" s="7" t="n">
        <x:f>Q2736</x:f>
        <x:v>0</x:v>
      </x:c>
      <x:c r="H3862" s="7" t="n">
        <x:f>R2736</x:f>
        <x:v>0</x:v>
      </x:c>
      <x:c r="I3862" s="7" t="n">
        <x:f>SUMIFS('PO detail'!$W$2033:$W$2034,'PO detail'!$V$2033:$V$2034,"&gt;="&amp;E3862,'PO detail'!$V$2033:$V$2034,"&lt;"&amp;A3862)</x:f>
        <x:v>0</x:v>
      </x:c>
      <x:c r="J3862" s="7" t="n">
        <x:f>SUMIFS('PO detail'!$X$2033:$X$2034,'PO detail'!$V$2033:$V$2034,"&gt;="&amp;E3862,'PO detail'!$V$2033:$V$2034,"&lt;"&amp;A3862)</x:f>
        <x:v>0</x:v>
      </x:c>
      <x:c r="K3862" s="7" t="n">
        <x:f>SUMIFS('PO detail'!$Y$2033:$Y$2034,'PO detail'!$V$2033:$V$2034,"&gt;="&amp;E3862,'PO detail'!$V$2033:$V$2034,"&lt;"&amp;A3862)</x:f>
        <x:v>0</x:v>
      </x:c>
      <x:c r="L3862" s="7" t="n">
        <x:f>'Inventory detail'!F484*Summary!$K$5*(A3862-E3862)/Summary!$K$6</x:f>
        <x:v>186.7180287474333</x:v>
      </x:c>
      <x:c r="M3862" s="7" t="n">
        <x:f>MAX(0,H3862-L3862)</x:f>
        <x:v>0</x:v>
      </x:c>
      <x:c r="N3862" s="7" t="n">
        <x:f>MAX(0,L3862-H3862)</x:f>
        <x:v>186.7180287474333</x:v>
      </x:c>
      <x:c r="O3862" s="7" t="n">
        <x:f>MAX(0,F3862+I3862-N3862)</x:f>
        <x:v>6407.3363449692</x:v>
      </x:c>
      <x:c r="P3862" s="7" t="n">
        <x:f>MAX(0,N3862-F3862-I3862)</x:f>
        <x:v>0</x:v>
      </x:c>
      <x:c r="Q3862" s="7" t="n">
        <x:f>MAX(0,G3862+J3862-P3862)</x:f>
        <x:v>0</x:v>
      </x:c>
      <x:c r="R3862" s="7" t="n">
        <x:f>M3862+MAX(0,K3862-MAX(0,P3862-G3862-J3862))</x:f>
        <x:v>0</x:v>
      </x:c>
      <x:c r="S3862" s="7" t="n">
        <x:f>SUM(O3862,Q3862,R3862)</x:f>
        <x:v>6407.3363449692</x:v>
      </x:c>
      <x:c r="T3862" s="14" t="n">
        <x:f>'Inventory detail'!T484</x:f>
        <x:v>0.1041</x:v>
      </x:c>
      <x:c r="U3862" s="14" t="n">
        <x:f>'Inventory detail'!U484</x:f>
        <x:v>0.1041</x:v>
      </x:c>
      <x:c r="V3862" s="9" t="n">
        <x:f>O3862*T3862</x:f>
        <x:v>667.0037135112937</x:v>
      </x:c>
      <x:c r="W3862" s="9" t="n">
        <x:f>Q3862*T3862</x:f>
        <x:v>0</x:v>
      </x:c>
      <x:c r="X3862" s="9" t="n">
        <x:f>R3862*T3862</x:f>
        <x:v>0</x:v>
      </x:c>
      <x:c r="Y3862" s="9" t="n">
        <x:f>S3862*T3862</x:f>
        <x:v>667.0037135112937</x:v>
      </x:c>
      <x:c r="Z3862" s="9" t="n">
        <x:f>IF(ISNUMBER(U3862),S3862*(U3862-T3862),"n.a.")</x:f>
        <x:v>0</x:v>
      </x:c>
      <x:c r="AA3862" s="9" t="n">
        <x:f>IF(ISNUMBER(U3862),Y3862,0)</x:f>
        <x:v>667.0037135112937</x:v>
      </x:c>
      <x:c r="AB3862" s="7" t="n">
        <x:f>MAX(0,L3862-SUM(F3862:K3862))</x:f>
        <x:v>0</x:v>
      </x:c>
    </x:row>
    <x:row r="3863" ht="22" customHeight="1">
      <x:c r="A3863" s="18" t="n">
        <x:f>Summary!F$41</x:f>
        <x:v>46419</x:v>
      </x:c>
      <x:c r="B3863" s="2" t="str">
        <x:f>'Inventory detail'!A485</x:f>
        <x:v>WIRE</x:v>
      </x:c>
      <x:c r="C3863" s="2" t="str">
        <x:f>'Inventory detail'!B485</x:f>
        <x:v>30</x:v>
      </x:c>
      <x:c r="D3863" s="2" t="str">
        <x:f>'Inventory detail'!C485</x:f>
        <x:v>DL012GOLD</x:v>
      </x:c>
      <x:c r="E3863" s="10" t="n">
        <x:f>A2737</x:f>
        <x:v>46388</x:v>
      </x:c>
      <x:c r="F3863" s="7" t="n">
        <x:f>O2737</x:f>
        <x:v>0</x:v>
      </x:c>
      <x:c r="G3863" s="7" t="n">
        <x:f>Q2737</x:f>
        <x:v>0</x:v>
      </x:c>
      <x:c r="H3863" s="7" t="n">
        <x:f>R2737</x:f>
        <x:v>0</x:v>
      </x:c>
      <x:c r="I3863" s="7" t="n">
        <x:f>0</x:f>
        <x:v>0</x:v>
      </x:c>
      <x:c r="J3863" s="7" t="n">
        <x:f>0</x:f>
        <x:v>0</x:v>
      </x:c>
      <x:c r="K3863" s="7" t="n">
        <x:f>0</x:f>
        <x:v>0</x:v>
      </x:c>
      <x:c r="L3863" s="7" t="n">
        <x:f>'Inventory detail'!F485*Summary!$K$5*(A3863-E3863)/Summary!$K$6</x:f>
        <x:v>186.7180287474333</x:v>
      </x:c>
      <x:c r="M3863" s="7" t="n">
        <x:f>MAX(0,H3863-L3863)</x:f>
        <x:v>0</x:v>
      </x:c>
      <x:c r="N3863" s="7" t="n">
        <x:f>MAX(0,L3863-H3863)</x:f>
        <x:v>186.7180287474333</x:v>
      </x:c>
      <x:c r="O3863" s="7" t="n">
        <x:f>MAX(0,F3863+I3863-N3863)</x:f>
        <x:v>0</x:v>
      </x:c>
      <x:c r="P3863" s="7" t="n">
        <x:f>MAX(0,N3863-F3863-I3863)</x:f>
        <x:v>186.7180287474333</x:v>
      </x:c>
      <x:c r="Q3863" s="7" t="n">
        <x:f>MAX(0,G3863+J3863-P3863)</x:f>
        <x:v>0</x:v>
      </x:c>
      <x:c r="R3863" s="7" t="n">
        <x:f>M3863+MAX(0,K3863-MAX(0,P3863-G3863-J3863))</x:f>
        <x:v>0</x:v>
      </x:c>
      <x:c r="S3863" s="7" t="n">
        <x:f>SUM(O3863,Q3863,R3863)</x:f>
        <x:v>0</x:v>
      </x:c>
      <x:c r="T3863" s="14" t="n">
        <x:f>'Inventory detail'!T485</x:f>
        <x:v>0.08259999999999999</x:v>
      </x:c>
      <x:c r="U3863" s="14" t="n">
        <x:f>'Inventory detail'!U485</x:f>
        <x:v>0.08259999999999999</x:v>
      </x:c>
      <x:c r="V3863" s="9" t="n">
        <x:f>O3863*T3863</x:f>
        <x:v>0</x:v>
      </x:c>
      <x:c r="W3863" s="9" t="n">
        <x:f>Q3863*T3863</x:f>
        <x:v>0</x:v>
      </x:c>
      <x:c r="X3863" s="9" t="n">
        <x:f>R3863*T3863</x:f>
        <x:v>0</x:v>
      </x:c>
      <x:c r="Y3863" s="9" t="n">
        <x:f>S3863*T3863</x:f>
        <x:v>0</x:v>
      </x:c>
      <x:c r="Z3863" s="9" t="n">
        <x:f>IF(ISNUMBER(U3863),S3863*(U3863-T3863),"n.a.")</x:f>
        <x:v>0</x:v>
      </x:c>
      <x:c r="AA3863" s="9" t="n">
        <x:f>IF(ISNUMBER(U3863),Y3863,0)</x:f>
        <x:v>0</x:v>
      </x:c>
      <x:c r="AB3863" s="7" t="n">
        <x:f>MAX(0,L3863-SUM(F3863:K3863))</x:f>
        <x:v>186.7180287474333</x:v>
      </x:c>
    </x:row>
    <x:row r="3864" ht="22" customHeight="1">
      <x:c r="A3864" s="18" t="n">
        <x:f>Summary!F$41</x:f>
        <x:v>46419</x:v>
      </x:c>
      <x:c r="B3864" s="2" t="str">
        <x:f>'Inventory detail'!A486</x:f>
        <x:v>WIRE</x:v>
      </x:c>
      <x:c r="C3864" s="2" t="str">
        <x:f>'Inventory detail'!B486</x:f>
        <x:v>30</x:v>
      </x:c>
      <x:c r="D3864" s="2" t="str">
        <x:f>'Inventory detail'!C486</x:f>
        <x:v>DL058WHT</x:v>
      </x:c>
      <x:c r="E3864" s="10" t="n">
        <x:f>A2738</x:f>
        <x:v>46388</x:v>
      </x:c>
      <x:c r="F3864" s="7" t="n">
        <x:f>O2738</x:f>
        <x:v>0</x:v>
      </x:c>
      <x:c r="G3864" s="7" t="n">
        <x:f>Q2738</x:f>
        <x:v>0</x:v>
      </x:c>
      <x:c r="H3864" s="7" t="n">
        <x:f>R2738</x:f>
        <x:v>3494.054373716632</x:v>
      </x:c>
      <x:c r="I3864" s="7" t="n">
        <x:f>0</x:f>
        <x:v>0</x:v>
      </x:c>
      <x:c r="J3864" s="7" t="n">
        <x:f>0</x:f>
        <x:v>0</x:v>
      </x:c>
      <x:c r="K3864" s="7" t="n">
        <x:f>0</x:f>
        <x:v>0</x:v>
      </x:c>
      <x:c r="L3864" s="7" t="n">
        <x:f>'Inventory detail'!F486*Summary!$K$5*(A3864-E3864)/Summary!$K$6</x:f>
        <x:v>186.7180287474333</x:v>
      </x:c>
      <x:c r="M3864" s="7" t="n">
        <x:f>MAX(0,H3864-L3864)</x:f>
        <x:v>3307.3363449691988</x:v>
      </x:c>
      <x:c r="N3864" s="7" t="n">
        <x:f>MAX(0,L3864-H3864)</x:f>
        <x:v>0</x:v>
      </x:c>
      <x:c r="O3864" s="7" t="n">
        <x:f>MAX(0,F3864+I3864-N3864)</x:f>
        <x:v>0</x:v>
      </x:c>
      <x:c r="P3864" s="7" t="n">
        <x:f>MAX(0,N3864-F3864-I3864)</x:f>
        <x:v>0</x:v>
      </x:c>
      <x:c r="Q3864" s="7" t="n">
        <x:f>MAX(0,G3864+J3864-P3864)</x:f>
        <x:v>0</x:v>
      </x:c>
      <x:c r="R3864" s="7" t="n">
        <x:f>M3864+MAX(0,K3864-MAX(0,P3864-G3864-J3864))</x:f>
        <x:v>3307.3363449691988</x:v>
      </x:c>
      <x:c r="S3864" s="7" t="n">
        <x:f>SUM(O3864,Q3864,R3864)</x:f>
        <x:v>3307.3363449691988</x:v>
      </x:c>
      <x:c r="T3864" s="14" t="n">
        <x:f>'Inventory detail'!T486</x:f>
        <x:v>0.1082</x:v>
      </x:c>
      <x:c r="U3864" s="14" t="n">
        <x:f>'Inventory detail'!U486</x:f>
        <x:v>0.1082</x:v>
      </x:c>
      <x:c r="V3864" s="9" t="n">
        <x:f>O3864*T3864</x:f>
        <x:v>0</x:v>
      </x:c>
      <x:c r="W3864" s="9" t="n">
        <x:f>Q3864*T3864</x:f>
        <x:v>0</x:v>
      </x:c>
      <x:c r="X3864" s="9" t="n">
        <x:f>R3864*T3864</x:f>
        <x:v>357.8537925256673</x:v>
      </x:c>
      <x:c r="Y3864" s="9" t="n">
        <x:f>S3864*T3864</x:f>
        <x:v>357.8537925256673</x:v>
      </x:c>
      <x:c r="Z3864" s="9" t="n">
        <x:f>IF(ISNUMBER(U3864),S3864*(U3864-T3864),"n.a.")</x:f>
        <x:v>0</x:v>
      </x:c>
      <x:c r="AA3864" s="9" t="n">
        <x:f>IF(ISNUMBER(U3864),Y3864,0)</x:f>
        <x:v>357.8537925256673</x:v>
      </x:c>
      <x:c r="AB3864" s="7" t="n">
        <x:f>MAX(0,L3864-SUM(F3864:K3864))</x:f>
        <x:v>0</x:v>
      </x:c>
    </x:row>
    <x:row r="3865" ht="22" customHeight="1">
      <x:c r="A3865" s="18" t="n">
        <x:f>Summary!F$41</x:f>
        <x:v>46419</x:v>
      </x:c>
      <x:c r="B3865" s="2" t="str">
        <x:f>'Inventory detail'!A487</x:f>
        <x:v>WIRE</x:v>
      </x:c>
      <x:c r="C3865" s="2" t="str">
        <x:f>'Inventory detail'!B487</x:f>
        <x:v>60</x:v>
      </x:c>
      <x:c r="D3865" s="2" t="str">
        <x:f>'Inventory detail'!C487</x:f>
        <x:v>DL038GRAY</x:v>
      </x:c>
      <x:c r="E3865" s="10" t="n">
        <x:f>A2739</x:f>
        <x:v>46388</x:v>
      </x:c>
      <x:c r="F3865" s="7" t="n">
        <x:f>O2739</x:f>
        <x:v>0</x:v>
      </x:c>
      <x:c r="G3865" s="7" t="n">
        <x:f>Q2739</x:f>
        <x:v>0</x:v>
      </x:c>
      <x:c r="H3865" s="7" t="n">
        <x:f>R2739</x:f>
        <x:v>1394.0543737166324</x:v>
      </x:c>
      <x:c r="I3865" s="7" t="n">
        <x:f>0</x:f>
        <x:v>0</x:v>
      </x:c>
      <x:c r="J3865" s="7" t="n">
        <x:f>0</x:f>
        <x:v>0</x:v>
      </x:c>
      <x:c r="K3865" s="7" t="n">
        <x:f>0</x:f>
        <x:v>0</x:v>
      </x:c>
      <x:c r="L3865" s="7" t="n">
        <x:f>'Inventory detail'!F487*Summary!$K$5*(A3865-E3865)/Summary!$K$6</x:f>
        <x:v>186.7180287474333</x:v>
      </x:c>
      <x:c r="M3865" s="7" t="n">
        <x:f>MAX(0,H3865-L3865)</x:f>
        <x:v>1207.3363449691992</x:v>
      </x:c>
      <x:c r="N3865" s="7" t="n">
        <x:f>MAX(0,L3865-H3865)</x:f>
        <x:v>0</x:v>
      </x:c>
      <x:c r="O3865" s="7" t="n">
        <x:f>MAX(0,F3865+I3865-N3865)</x:f>
        <x:v>0</x:v>
      </x:c>
      <x:c r="P3865" s="7" t="n">
        <x:f>MAX(0,N3865-F3865-I3865)</x:f>
        <x:v>0</x:v>
      </x:c>
      <x:c r="Q3865" s="7" t="n">
        <x:f>MAX(0,G3865+J3865-P3865)</x:f>
        <x:v>0</x:v>
      </x:c>
      <x:c r="R3865" s="7" t="n">
        <x:f>M3865+MAX(0,K3865-MAX(0,P3865-G3865-J3865))</x:f>
        <x:v>1207.3363449691992</x:v>
      </x:c>
      <x:c r="S3865" s="7" t="n">
        <x:f>SUM(O3865,Q3865,R3865)</x:f>
        <x:v>1207.3363449691992</x:v>
      </x:c>
      <x:c r="T3865" s="14" t="n">
        <x:f>'Inventory detail'!T487</x:f>
        <x:v>0.056299999999999996</x:v>
      </x:c>
      <x:c r="U3865" s="14" t="n">
        <x:f>'Inventory detail'!U487</x:f>
        <x:v>0.056299999999999996</x:v>
      </x:c>
      <x:c r="V3865" s="9" t="n">
        <x:f>O3865*T3865</x:f>
        <x:v>0</x:v>
      </x:c>
      <x:c r="W3865" s="9" t="n">
        <x:f>Q3865*T3865</x:f>
        <x:v>0</x:v>
      </x:c>
      <x:c r="X3865" s="9" t="n">
        <x:f>R3865*T3865</x:f>
        <x:v>67.97303622176591</x:v>
      </x:c>
      <x:c r="Y3865" s="9" t="n">
        <x:f>S3865*T3865</x:f>
        <x:v>67.97303622176591</x:v>
      </x:c>
      <x:c r="Z3865" s="9" t="n">
        <x:f>IF(ISNUMBER(U3865),S3865*(U3865-T3865),"n.a.")</x:f>
        <x:v>0</x:v>
      </x:c>
      <x:c r="AA3865" s="9" t="n">
        <x:f>IF(ISNUMBER(U3865),Y3865,0)</x:f>
        <x:v>67.97303622176591</x:v>
      </x:c>
      <x:c r="AB3865" s="7" t="n">
        <x:f>MAX(0,L3865-SUM(F3865:K3865))</x:f>
        <x:v>0</x:v>
      </x:c>
    </x:row>
    <x:row r="3866" ht="22" customHeight="1">
      <x:c r="A3866" s="18" t="n">
        <x:f>Summary!F$41</x:f>
        <x:v>46419</x:v>
      </x:c>
      <x:c r="B3866" s="2" t="str">
        <x:f>'Inventory detail'!A488</x:f>
        <x:v>COIL</x:v>
      </x:c>
      <x:c r="C3866" s="2" t="str">
        <x:f>'Inventory detail'!B488</x:f>
        <x:v>10</x:v>
      </x:c>
      <x:c r="D3866" s="2" t="str">
        <x:f>'Inventory detail'!C488</x:f>
        <x:v>11CLR12-4</x:v>
      </x:c>
      <x:c r="E3866" s="10" t="n">
        <x:f>A2740</x:f>
        <x:v>46388</x:v>
      </x:c>
      <x:c r="F3866" s="7" t="n">
        <x:f>O2740</x:f>
        <x:v>2100</x:v>
      </x:c>
      <x:c r="G3866" s="7" t="n">
        <x:f>Q2740</x:f>
        <x:v>0</x:v>
      </x:c>
      <x:c r="H3866" s="7" t="n">
        <x:f>R2740</x:f>
        <x:v>117.04312114989733</x:v>
      </x:c>
      <x:c r="I3866" s="7" t="n">
        <x:f>SUMIFS('PO detail'!$W$72:$W$72,'PO detail'!$V$72:$V$72,"&gt;="&amp;E3866,'PO detail'!$V$72:$V$72,"&lt;"&amp;A3866)</x:f>
        <x:v>0</x:v>
      </x:c>
      <x:c r="J3866" s="7" t="n">
        <x:f>SUMIFS('PO detail'!$X$72:$X$72,'PO detail'!$V$72:$V$72,"&gt;="&amp;E3866,'PO detail'!$V$72:$V$72,"&lt;"&amp;A3866)</x:f>
        <x:v>0</x:v>
      </x:c>
      <x:c r="K3866" s="7" t="n">
        <x:f>SUMIFS('PO detail'!$Y$72:$Y$72,'PO detail'!$V$72:$V$72,"&gt;="&amp;E3866,'PO detail'!$V$72:$V$72,"&lt;"&amp;A3866)</x:f>
        <x:v>0</x:v>
      </x:c>
      <x:c r="L3866" s="7" t="n">
        <x:f>'Inventory detail'!F488*Summary!$K$5*(A3866-E3866)/Summary!$K$6</x:f>
        <x:v>178.23408624229978</x:v>
      </x:c>
      <x:c r="M3866" s="7" t="n">
        <x:f>MAX(0,H3866-L3866)</x:f>
        <x:v>0</x:v>
      </x:c>
      <x:c r="N3866" s="7" t="n">
        <x:f>MAX(0,L3866-H3866)</x:f>
        <x:v>61.19096509240245</x:v>
      </x:c>
      <x:c r="O3866" s="7" t="n">
        <x:f>MAX(0,F3866+I3866-N3866)</x:f>
        <x:v>2038.8090349075976</x:v>
      </x:c>
      <x:c r="P3866" s="7" t="n">
        <x:f>MAX(0,N3866-F3866-I3866)</x:f>
        <x:v>0</x:v>
      </x:c>
      <x:c r="Q3866" s="7" t="n">
        <x:f>MAX(0,G3866+J3866-P3866)</x:f>
        <x:v>0</x:v>
      </x:c>
      <x:c r="R3866" s="7" t="n">
        <x:f>M3866+MAX(0,K3866-MAX(0,P3866-G3866-J3866))</x:f>
        <x:v>0</x:v>
      </x:c>
      <x:c r="S3866" s="7" t="n">
        <x:f>SUM(O3866,Q3866,R3866)</x:f>
        <x:v>2038.8090349075976</x:v>
      </x:c>
      <x:c r="T3866" s="14" t="n">
        <x:f>'Inventory detail'!T488</x:f>
        <x:v>0.0682</x:v>
      </x:c>
      <x:c r="U3866" s="14" t="n">
        <x:f>'Inventory detail'!U488</x:f>
        <x:v>0.0668525</x:v>
      </x:c>
      <x:c r="V3866" s="9" t="n">
        <x:f>O3866*T3866</x:f>
        <x:v>139.04677618069815</x:v>
      </x:c>
      <x:c r="W3866" s="9" t="n">
        <x:f>Q3866*T3866</x:f>
        <x:v>0</x:v>
      </x:c>
      <x:c r="X3866" s="9" t="n">
        <x:f>R3866*T3866</x:f>
        <x:v>0</x:v>
      </x:c>
      <x:c r="Y3866" s="9" t="n">
        <x:f>S3866*T3866</x:f>
        <x:v>139.04677618069815</x:v>
      </x:c>
      <x:c r="Z3866" s="9" t="n">
        <x:f>IF(ISNUMBER(U3866),S3866*(U3866-T3866),"n.a.")</x:f>
        <x:v>-2.747295174537991</x:v>
      </x:c>
      <x:c r="AA3866" s="9" t="n">
        <x:f>IF(ISNUMBER(U3866),Y3866,0)</x:f>
        <x:v>139.04677618069815</x:v>
      </x:c>
      <x:c r="AB3866" s="7" t="n">
        <x:f>MAX(0,L3866-SUM(F3866:K3866))</x:f>
        <x:v>0</x:v>
      </x:c>
    </x:row>
    <x:row r="3867" ht="22" customHeight="1">
      <x:c r="A3867" s="18" t="n">
        <x:f>Summary!F$41</x:f>
        <x:v>46419</x:v>
      </x:c>
      <x:c r="B3867" s="2" t="str">
        <x:f>'Inventory detail'!A489</x:f>
        <x:v>COIL</x:v>
      </x:c>
      <x:c r="C3867" s="2" t="str">
        <x:f>'Inventory detail'!B489</x:f>
        <x:v>30</x:v>
      </x:c>
      <x:c r="D3867" s="2" t="str">
        <x:f>'Inventory detail'!C489</x:f>
        <x:v>25BLK36-4</x:v>
      </x:c>
      <x:c r="E3867" s="10" t="n">
        <x:f>A2741</x:f>
        <x:v>46388</x:v>
      </x:c>
      <x:c r="F3867" s="7" t="n">
        <x:f>O2741</x:f>
        <x:v>917.0431211498972</x:v>
      </x:c>
      <x:c r="G3867" s="7" t="n">
        <x:f>Q2741</x:f>
        <x:v>0</x:v>
      </x:c>
      <x:c r="H3867" s="7" t="n">
        <x:f>R2741</x:f>
        <x:v>0</x:v>
      </x:c>
      <x:c r="I3867" s="7" t="n">
        <x:f>SUMIFS('PO detail'!$W$870:$W$871,'PO detail'!$V$870:$V$871,"&gt;="&amp;E3867,'PO detail'!$V$870:$V$871,"&lt;"&amp;A3867)</x:f>
        <x:v>0</x:v>
      </x:c>
      <x:c r="J3867" s="7" t="n">
        <x:f>SUMIFS('PO detail'!$X$870:$X$871,'PO detail'!$V$870:$V$871,"&gt;="&amp;E3867,'PO detail'!$V$870:$V$871,"&lt;"&amp;A3867)</x:f>
        <x:v>0</x:v>
      </x:c>
      <x:c r="K3867" s="7" t="n">
        <x:f>SUMIFS('PO detail'!$Y$870:$Y$871,'PO detail'!$V$870:$V$871,"&gt;="&amp;E3867,'PO detail'!$V$870:$V$871,"&lt;"&amp;A3867)</x:f>
        <x:v>0</x:v>
      </x:c>
      <x:c r="L3867" s="7" t="n">
        <x:f>'Inventory detail'!F489*Summary!$K$5*(A3867-E3867)/Summary!$K$6</x:f>
        <x:v>178.23408624229978</x:v>
      </x:c>
      <x:c r="M3867" s="7" t="n">
        <x:f>MAX(0,H3867-L3867)</x:f>
        <x:v>0</x:v>
      </x:c>
      <x:c r="N3867" s="7" t="n">
        <x:f>MAX(0,L3867-H3867)</x:f>
        <x:v>178.23408624229978</x:v>
      </x:c>
      <x:c r="O3867" s="7" t="n">
        <x:f>MAX(0,F3867+I3867-N3867)</x:f>
        <x:v>738.8090349075974</x:v>
      </x:c>
      <x:c r="P3867" s="7" t="n">
        <x:f>MAX(0,N3867-F3867-I3867)</x:f>
        <x:v>0</x:v>
      </x:c>
      <x:c r="Q3867" s="7" t="n">
        <x:f>MAX(0,G3867+J3867-P3867)</x:f>
        <x:v>0</x:v>
      </x:c>
      <x:c r="R3867" s="7" t="n">
        <x:f>M3867+MAX(0,K3867-MAX(0,P3867-G3867-J3867))</x:f>
        <x:v>0</x:v>
      </x:c>
      <x:c r="S3867" s="7" t="n">
        <x:f>SUM(O3867,Q3867,R3867)</x:f>
        <x:v>738.8090349075974</x:v>
      </x:c>
      <x:c r="T3867" s="14" t="n">
        <x:f>'Inventory detail'!T489</x:f>
        <x:v>0.4901</x:v>
      </x:c>
      <x:c r="U3867" s="14" t="n">
        <x:f>'Inventory detail'!U489</x:f>
        <x:v>0.4801225</x:v>
      </x:c>
      <x:c r="V3867" s="9" t="n">
        <x:f>O3867*T3867</x:f>
        <x:v>362.09030800821347</x:v>
      </x:c>
      <x:c r="W3867" s="9" t="n">
        <x:f>Q3867*T3867</x:f>
        <x:v>0</x:v>
      </x:c>
      <x:c r="X3867" s="9" t="n">
        <x:f>R3867*T3867</x:f>
        <x:v>0</x:v>
      </x:c>
      <x:c r="Y3867" s="9" t="n">
        <x:f>S3867*T3867</x:f>
        <x:v>362.09030800821347</x:v>
      </x:c>
      <x:c r="Z3867" s="9" t="n">
        <x:f>IF(ISNUMBER(U3867),S3867*(U3867-T3867),"n.a.")</x:f>
        <x:v>-7.3714671457905325</x:v>
      </x:c>
      <x:c r="AA3867" s="9" t="n">
        <x:f>IF(ISNUMBER(U3867),Y3867,0)</x:f>
        <x:v>362.09030800821347</x:v>
      </x:c>
      <x:c r="AB3867" s="7" t="n">
        <x:f>MAX(0,L3867-SUM(F3867:K3867))</x:f>
        <x:v>0</x:v>
      </x:c>
    </x:row>
    <x:row r="3868" ht="22" customHeight="1">
      <x:c r="A3868" s="18" t="n">
        <x:f>Summary!F$41</x:f>
        <x:v>46419</x:v>
      </x:c>
      <x:c r="B3868" s="2" t="str">
        <x:f>'Inventory detail'!A490</x:f>
        <x:v>COIL</x:v>
      </x:c>
      <x:c r="C3868" s="2" t="str">
        <x:f>'Inventory detail'!B490</x:f>
        <x:v>60</x:v>
      </x:c>
      <x:c r="D3868" s="2" t="str">
        <x:f>'Inventory detail'!C490</x:f>
        <x:v>13BLK36-4</x:v>
      </x:c>
      <x:c r="E3868" s="10" t="n">
        <x:f>A2742</x:f>
        <x:v>46388</x:v>
      </x:c>
      <x:c r="F3868" s="7" t="n">
        <x:f>O2742</x:f>
        <x:v>617.0431211498974</x:v>
      </x:c>
      <x:c r="G3868" s="7" t="n">
        <x:f>Q2742</x:f>
        <x:v>0</x:v>
      </x:c>
      <x:c r="H3868" s="7" t="n">
        <x:f>R2742</x:f>
        <x:v>0</x:v>
      </x:c>
      <x:c r="I3868" s="7" t="n">
        <x:f>SUMIFS('PO detail'!$W$1098:$W$1099,'PO detail'!$V$1098:$V$1099,"&gt;="&amp;E3868,'PO detail'!$V$1098:$V$1099,"&lt;"&amp;A3868)</x:f>
        <x:v>0</x:v>
      </x:c>
      <x:c r="J3868" s="7" t="n">
        <x:f>SUMIFS('PO detail'!$X$1098:$X$1099,'PO detail'!$V$1098:$V$1099,"&gt;="&amp;E3868,'PO detail'!$V$1098:$V$1099,"&lt;"&amp;A3868)</x:f>
        <x:v>0</x:v>
      </x:c>
      <x:c r="K3868" s="7" t="n">
        <x:f>SUMIFS('PO detail'!$Y$1098:$Y$1099,'PO detail'!$V$1098:$V$1099,"&gt;="&amp;E3868,'PO detail'!$V$1098:$V$1099,"&lt;"&amp;A3868)</x:f>
        <x:v>0</x:v>
      </x:c>
      <x:c r="L3868" s="7" t="n">
        <x:f>'Inventory detail'!F490*Summary!$K$5*(A3868-E3868)/Summary!$K$6</x:f>
        <x:v>178.23408624229978</x:v>
      </x:c>
      <x:c r="M3868" s="7" t="n">
        <x:f>MAX(0,H3868-L3868)</x:f>
        <x:v>0</x:v>
      </x:c>
      <x:c r="N3868" s="7" t="n">
        <x:f>MAX(0,L3868-H3868)</x:f>
        <x:v>178.23408624229978</x:v>
      </x:c>
      <x:c r="O3868" s="7" t="n">
        <x:f>MAX(0,F3868+I3868-N3868)</x:f>
        <x:v>438.8090349075976</x:v>
      </x:c>
      <x:c r="P3868" s="7" t="n">
        <x:f>MAX(0,N3868-F3868-I3868)</x:f>
        <x:v>0</x:v>
      </x:c>
      <x:c r="Q3868" s="7" t="n">
        <x:f>MAX(0,G3868+J3868-P3868)</x:f>
        <x:v>0</x:v>
      </x:c>
      <x:c r="R3868" s="7" t="n">
        <x:f>M3868+MAX(0,K3868-MAX(0,P3868-G3868-J3868))</x:f>
        <x:v>0</x:v>
      </x:c>
      <x:c r="S3868" s="7" t="n">
        <x:f>SUM(O3868,Q3868,R3868)</x:f>
        <x:v>438.8090349075976</x:v>
      </x:c>
      <x:c r="T3868" s="14" t="n">
        <x:f>'Inventory detail'!T490</x:f>
        <x:v>0.2066</x:v>
      </x:c>
      <x:c r="U3868" s="14" t="n">
        <x:f>'Inventory detail'!U490</x:f>
        <x:v>0.202436</x:v>
      </x:c>
      <x:c r="V3868" s="9" t="n">
        <x:f>O3868*T3868</x:f>
        <x:v>90.65794661190967</x:v>
      </x:c>
      <x:c r="W3868" s="9" t="n">
        <x:f>Q3868*T3868</x:f>
        <x:v>0</x:v>
      </x:c>
      <x:c r="X3868" s="9" t="n">
        <x:f>R3868*T3868</x:f>
        <x:v>0</x:v>
      </x:c>
      <x:c r="Y3868" s="9" t="n">
        <x:f>S3868*T3868</x:f>
        <x:v>90.65794661190967</x:v>
      </x:c>
      <x:c r="Z3868" s="9" t="n">
        <x:f>IF(ISNUMBER(U3868),S3868*(U3868-T3868),"n.a.")</x:f>
        <x:v>-1.8272008213552369</x:v>
      </x:c>
      <x:c r="AA3868" s="9" t="n">
        <x:f>IF(ISNUMBER(U3868),Y3868,0)</x:f>
        <x:v>90.65794661190967</x:v>
      </x:c>
      <x:c r="AB3868" s="7" t="n">
        <x:f>MAX(0,L3868-SUM(F3868:K3868))</x:f>
        <x:v>0</x:v>
      </x:c>
    </x:row>
    <x:row r="3869" ht="22" customHeight="1">
      <x:c r="A3869" s="18" t="n">
        <x:f>Summary!F$41</x:f>
        <x:v>46419</x:v>
      </x:c>
      <x:c r="B3869" s="2" t="str">
        <x:f>'Inventory detail'!A491</x:f>
        <x:v>POUC</x:v>
      </x:c>
      <x:c r="C3869" s="2" t="str">
        <x:f>'Inventory detail'!B491</x:f>
        <x:v>30</x:v>
      </x:c>
      <x:c r="D3869" s="2" t="str">
        <x:f>'Inventory detail'!C491</x:f>
        <x:v>MEM7</x:v>
      </x:c>
      <x:c r="E3869" s="10" t="n">
        <x:f>A2743</x:f>
        <x:v>46388</x:v>
      </x:c>
      <x:c r="F3869" s="7" t="n">
        <x:f>O2743</x:f>
        <x:v>0</x:v>
      </x:c>
      <x:c r="G3869" s="7" t="n">
        <x:f>Q2743</x:f>
        <x:v>0</x:v>
      </x:c>
      <x:c r="H3869" s="7" t="n">
        <x:f>R2743</x:f>
        <x:v>4917.043121149898</x:v>
      </x:c>
      <x:c r="I3869" s="7" t="n">
        <x:f>0</x:f>
        <x:v>0</x:v>
      </x:c>
      <x:c r="J3869" s="7" t="n">
        <x:f>0</x:f>
        <x:v>0</x:v>
      </x:c>
      <x:c r="K3869" s="7" t="n">
        <x:f>0</x:f>
        <x:v>0</x:v>
      </x:c>
      <x:c r="L3869" s="7" t="n">
        <x:f>'Inventory detail'!F491*Summary!$K$5*(A3869-E3869)/Summary!$K$6</x:f>
        <x:v>178.23408624229978</x:v>
      </x:c>
      <x:c r="M3869" s="7" t="n">
        <x:f>MAX(0,H3869-L3869)</x:f>
        <x:v>4738.809034907598</x:v>
      </x:c>
      <x:c r="N3869" s="7" t="n">
        <x:f>MAX(0,L3869-H3869)</x:f>
        <x:v>0</x:v>
      </x:c>
      <x:c r="O3869" s="7" t="n">
        <x:f>MAX(0,F3869+I3869-N3869)</x:f>
        <x:v>0</x:v>
      </x:c>
      <x:c r="P3869" s="7" t="n">
        <x:f>MAX(0,N3869-F3869-I3869)</x:f>
        <x:v>0</x:v>
      </x:c>
      <x:c r="Q3869" s="7" t="n">
        <x:f>MAX(0,G3869+J3869-P3869)</x:f>
        <x:v>0</x:v>
      </x:c>
      <x:c r="R3869" s="7" t="n">
        <x:f>M3869+MAX(0,K3869-MAX(0,P3869-G3869-J3869))</x:f>
        <x:v>4738.809034907598</x:v>
      </x:c>
      <x:c r="S3869" s="7" t="n">
        <x:f>SUM(O3869,Q3869,R3869)</x:f>
        <x:v>4738.809034907598</x:v>
      </x:c>
      <x:c r="T3869" s="14" t="n">
        <x:f>'Inventory detail'!T491</x:f>
        <x:v>0.0147</x:v>
      </x:c>
      <x:c r="U3869" s="14" t="n">
        <x:f>'Inventory detail'!U491</x:f>
        <x:v>0.01584</x:v>
      </x:c>
      <x:c r="V3869" s="9" t="n">
        <x:f>O3869*T3869</x:f>
        <x:v>0</x:v>
      </x:c>
      <x:c r="W3869" s="9" t="n">
        <x:f>Q3869*T3869</x:f>
        <x:v>0</x:v>
      </x:c>
      <x:c r="X3869" s="9" t="n">
        <x:f>R3869*T3869</x:f>
        <x:v>69.66049281314169</x:v>
      </x:c>
      <x:c r="Y3869" s="9" t="n">
        <x:f>S3869*T3869</x:f>
        <x:v>69.66049281314169</x:v>
      </x:c>
      <x:c r="Z3869" s="9" t="n">
        <x:f>IF(ISNUMBER(U3869),S3869*(U3869-T3869),"n.a.")</x:f>
        <x:v>5.402242299794664</x:v>
      </x:c>
      <x:c r="AA3869" s="9" t="n">
        <x:f>IF(ISNUMBER(U3869),Y3869,0)</x:f>
        <x:v>69.66049281314169</x:v>
      </x:c>
      <x:c r="AB3869" s="7" t="n">
        <x:f>MAX(0,L3869-SUM(F3869:K3869))</x:f>
        <x:v>0</x:v>
      </x:c>
    </x:row>
    <x:row r="3870" ht="22" customHeight="1">
      <x:c r="A3870" s="18" t="n">
        <x:f>Summary!F$41</x:f>
        <x:v>46419</x:v>
      </x:c>
      <x:c r="B3870" s="2" t="str">
        <x:f>'Inventory detail'!A492</x:f>
        <x:v>POUC</x:v>
      </x:c>
      <x:c r="C3870" s="2" t="str">
        <x:f>'Inventory detail'!B492</x:f>
        <x:v>30</x:v>
      </x:c>
      <x:c r="D3870" s="2" t="str">
        <x:f>'Inventory detail'!C492</x:f>
        <x:v>RMEN3</x:v>
      </x:c>
      <x:c r="E3870" s="10" t="n">
        <x:f>A2744</x:f>
        <x:v>46388</x:v>
      </x:c>
      <x:c r="F3870" s="7" t="n">
        <x:f>O2744</x:f>
        <x:v>1917.0431211498974</x:v>
      </x:c>
      <x:c r="G3870" s="7" t="n">
        <x:f>Q2744</x:f>
        <x:v>0</x:v>
      </x:c>
      <x:c r="H3870" s="7" t="n">
        <x:f>R2744</x:f>
        <x:v>0</x:v>
      </x:c>
      <x:c r="I3870" s="7" t="n">
        <x:f>SUMIFS('PO detail'!$W$1697:$W$1697,'PO detail'!$V$1697:$V$1697,"&gt;="&amp;E3870,'PO detail'!$V$1697:$V$1697,"&lt;"&amp;A3870)</x:f>
        <x:v>0</x:v>
      </x:c>
      <x:c r="J3870" s="7" t="n">
        <x:f>SUMIFS('PO detail'!$X$1697:$X$1697,'PO detail'!$V$1697:$V$1697,"&gt;="&amp;E3870,'PO detail'!$V$1697:$V$1697,"&lt;"&amp;A3870)</x:f>
        <x:v>0</x:v>
      </x:c>
      <x:c r="K3870" s="7" t="n">
        <x:f>SUMIFS('PO detail'!$Y$1697:$Y$1697,'PO detail'!$V$1697:$V$1697,"&gt;="&amp;E3870,'PO detail'!$V$1697:$V$1697,"&lt;"&amp;A3870)</x:f>
        <x:v>0</x:v>
      </x:c>
      <x:c r="L3870" s="7" t="n">
        <x:f>'Inventory detail'!F492*Summary!$K$5*(A3870-E3870)/Summary!$K$6</x:f>
        <x:v>178.23408624229978</x:v>
      </x:c>
      <x:c r="M3870" s="7" t="n">
        <x:f>MAX(0,H3870-L3870)</x:f>
        <x:v>0</x:v>
      </x:c>
      <x:c r="N3870" s="7" t="n">
        <x:f>MAX(0,L3870-H3870)</x:f>
        <x:v>178.23408624229978</x:v>
      </x:c>
      <x:c r="O3870" s="7" t="n">
        <x:f>MAX(0,F3870+I3870-N3870)</x:f>
        <x:v>1738.8090349075976</x:v>
      </x:c>
      <x:c r="P3870" s="7" t="n">
        <x:f>MAX(0,N3870-F3870-I3870)</x:f>
        <x:v>0</x:v>
      </x:c>
      <x:c r="Q3870" s="7" t="n">
        <x:f>MAX(0,G3870+J3870-P3870)</x:f>
        <x:v>0</x:v>
      </x:c>
      <x:c r="R3870" s="7" t="n">
        <x:f>M3870+MAX(0,K3870-MAX(0,P3870-G3870-J3870))</x:f>
        <x:v>0</x:v>
      </x:c>
      <x:c r="S3870" s="7" t="n">
        <x:f>SUM(O3870,Q3870,R3870)</x:f>
        <x:v>1738.8090349075976</x:v>
      </x:c>
      <x:c r="T3870" s="14" t="n">
        <x:f>'Inventory detail'!T492</x:f>
        <x:v>0.08689999999999999</x:v>
      </x:c>
      <x:c r="U3870" s="14" t="n">
        <x:f>'Inventory detail'!U492</x:f>
        <x:v>0.09487499999999999</x:v>
      </x:c>
      <x:c r="V3870" s="9" t="n">
        <x:f>O3870*T3870</x:f>
        <x:v>151.1025051334702</x:v>
      </x:c>
      <x:c r="W3870" s="9" t="n">
        <x:f>Q3870*T3870</x:f>
        <x:v>0</x:v>
      </x:c>
      <x:c r="X3870" s="9" t="n">
        <x:f>R3870*T3870</x:f>
        <x:v>0</x:v>
      </x:c>
      <x:c r="Y3870" s="9" t="n">
        <x:f>S3870*T3870</x:f>
        <x:v>151.1025051334702</x:v>
      </x:c>
      <x:c r="Z3870" s="9" t="n">
        <x:f>IF(ISNUMBER(U3870),S3870*(U3870-T3870),"n.a.")</x:f>
        <x:v>13.867002053388084</x:v>
      </x:c>
      <x:c r="AA3870" s="9" t="n">
        <x:f>IF(ISNUMBER(U3870),Y3870,0)</x:f>
        <x:v>151.1025051334702</x:v>
      </x:c>
      <x:c r="AB3870" s="7" t="n">
        <x:f>MAX(0,L3870-SUM(F3870:K3870))</x:f>
        <x:v>0</x:v>
      </x:c>
    </x:row>
    <x:row r="3871" ht="22" customHeight="1">
      <x:c r="A3871" s="18" t="n">
        <x:f>Summary!F$41</x:f>
        <x:v>46419</x:v>
      </x:c>
      <x:c r="B3871" s="2" t="str">
        <x:f>'Inventory detail'!A493</x:f>
        <x:v>WIRE</x:v>
      </x:c>
      <x:c r="C3871" s="2" t="str">
        <x:f>'Inventory detail'!B493</x:f>
        <x:v>10</x:v>
      </x:c>
      <x:c r="D3871" s="2" t="str">
        <x:f>'Inventory detail'!C493</x:f>
        <x:v>DL012BLU</x:v>
      </x:c>
      <x:c r="E3871" s="10" t="n">
        <x:f>A2745</x:f>
        <x:v>46388</x:v>
      </x:c>
      <x:c r="F3871" s="7" t="n">
        <x:f>O2745</x:f>
        <x:v>0</x:v>
      </x:c>
      <x:c r="G3871" s="7" t="n">
        <x:f>Q2745</x:f>
        <x:v>0</x:v>
      </x:c>
      <x:c r="H3871" s="7" t="n">
        <x:f>R2745</x:f>
        <x:v>0</x:v>
      </x:c>
      <x:c r="I3871" s="7" t="n">
        <x:f>0</x:f>
        <x:v>0</x:v>
      </x:c>
      <x:c r="J3871" s="7" t="n">
        <x:f>0</x:f>
        <x:v>0</x:v>
      </x:c>
      <x:c r="K3871" s="7" t="n">
        <x:f>0</x:f>
        <x:v>0</x:v>
      </x:c>
      <x:c r="L3871" s="7" t="n">
        <x:f>'Inventory detail'!F493*Summary!$K$5*(A3871-E3871)/Summary!$K$6</x:f>
        <x:v>178.23408624229978</x:v>
      </x:c>
      <x:c r="M3871" s="7" t="n">
        <x:f>MAX(0,H3871-L3871)</x:f>
        <x:v>0</x:v>
      </x:c>
      <x:c r="N3871" s="7" t="n">
        <x:f>MAX(0,L3871-H3871)</x:f>
        <x:v>178.23408624229978</x:v>
      </x:c>
      <x:c r="O3871" s="7" t="n">
        <x:f>MAX(0,F3871+I3871-N3871)</x:f>
        <x:v>0</x:v>
      </x:c>
      <x:c r="P3871" s="7" t="n">
        <x:f>MAX(0,N3871-F3871-I3871)</x:f>
        <x:v>178.23408624229978</x:v>
      </x:c>
      <x:c r="Q3871" s="7" t="n">
        <x:f>MAX(0,G3871+J3871-P3871)</x:f>
        <x:v>0</x:v>
      </x:c>
      <x:c r="R3871" s="7" t="n">
        <x:f>M3871+MAX(0,K3871-MAX(0,P3871-G3871-J3871))</x:f>
        <x:v>0</x:v>
      </x:c>
      <x:c r="S3871" s="7" t="n">
        <x:f>SUM(O3871,Q3871,R3871)</x:f>
        <x:v>0</x:v>
      </x:c>
      <x:c r="T3871" s="14" t="n">
        <x:f>'Inventory detail'!T493</x:f>
        <x:v>0.059000000000000004</x:v>
      </x:c>
      <x:c r="U3871" s="14" t="n">
        <x:f>'Inventory detail'!U493</x:f>
        <x:v>0.059000000000000004</x:v>
      </x:c>
      <x:c r="V3871" s="9" t="n">
        <x:f>O3871*T3871</x:f>
        <x:v>0</x:v>
      </x:c>
      <x:c r="W3871" s="9" t="n">
        <x:f>Q3871*T3871</x:f>
        <x:v>0</x:v>
      </x:c>
      <x:c r="X3871" s="9" t="n">
        <x:f>R3871*T3871</x:f>
        <x:v>0</x:v>
      </x:c>
      <x:c r="Y3871" s="9" t="n">
        <x:f>S3871*T3871</x:f>
        <x:v>0</x:v>
      </x:c>
      <x:c r="Z3871" s="9" t="n">
        <x:f>IF(ISNUMBER(U3871),S3871*(U3871-T3871),"n.a.")</x:f>
        <x:v>0</x:v>
      </x:c>
      <x:c r="AA3871" s="9" t="n">
        <x:f>IF(ISNUMBER(U3871),Y3871,0)</x:f>
        <x:v>0</x:v>
      </x:c>
      <x:c r="AB3871" s="7" t="n">
        <x:f>MAX(0,L3871-SUM(F3871:K3871))</x:f>
        <x:v>178.23408624229978</x:v>
      </x:c>
    </x:row>
    <x:row r="3872" ht="22" customHeight="1">
      <x:c r="A3872" s="18" t="n">
        <x:f>Summary!F$41</x:f>
        <x:v>46419</x:v>
      </x:c>
      <x:c r="B3872" s="2" t="str">
        <x:f>'Inventory detail'!A494</x:f>
        <x:v>COIL</x:v>
      </x:c>
      <x:c r="C3872" s="2" t="str">
        <x:f>'Inventory detail'!B494</x:f>
        <x:v>10</x:v>
      </x:c>
      <x:c r="D3872" s="2" t="str">
        <x:f>'Inventory detail'!C494</x:f>
        <x:v>25WHT36-4</x:v>
      </x:c>
      <x:c r="E3872" s="10" t="n">
        <x:f>A2746</x:f>
        <x:v>46388</x:v>
      </x:c>
      <x:c r="F3872" s="7" t="n">
        <x:f>O2746</x:f>
        <x:v>840.0318685831623</x:v>
      </x:c>
      <x:c r="G3872" s="7" t="n">
        <x:f>Q2746</x:f>
        <x:v>0</x:v>
      </x:c>
      <x:c r="H3872" s="7" t="n">
        <x:f>R2746</x:f>
        <x:v>0</x:v>
      </x:c>
      <x:c r="I3872" s="7" t="n">
        <x:f>SUMIFS('PO detail'!$W$355:$W$356,'PO detail'!$V$355:$V$356,"&gt;="&amp;E3872,'PO detail'!$V$355:$V$356,"&lt;"&amp;A3872)</x:f>
        <x:v>0</x:v>
      </x:c>
      <x:c r="J3872" s="7" t="n">
        <x:f>SUMIFS('PO detail'!$X$355:$X$356,'PO detail'!$V$355:$V$356,"&gt;="&amp;E3872,'PO detail'!$V$355:$V$356,"&lt;"&amp;A3872)</x:f>
        <x:v>0</x:v>
      </x:c>
      <x:c r="K3872" s="7" t="n">
        <x:f>SUMIFS('PO detail'!$Y$355:$Y$356,'PO detail'!$V$355:$V$356,"&gt;="&amp;E3872,'PO detail'!$V$355:$V$356,"&lt;"&amp;A3872)</x:f>
        <x:v>0</x:v>
      </x:c>
      <x:c r="L3872" s="7" t="n">
        <x:f>'Inventory detail'!F494*Summary!$K$5*(A3872-E3872)/Summary!$K$6</x:f>
        <x:v>169.7501437371663</x:v>
      </x:c>
      <x:c r="M3872" s="7" t="n">
        <x:f>MAX(0,H3872-L3872)</x:f>
        <x:v>0</x:v>
      </x:c>
      <x:c r="N3872" s="7" t="n">
        <x:f>MAX(0,L3872-H3872)</x:f>
        <x:v>169.7501437371663</x:v>
      </x:c>
      <x:c r="O3872" s="7" t="n">
        <x:f>MAX(0,F3872+I3872-N3872)</x:f>
        <x:v>670.281724845996</x:v>
      </x:c>
      <x:c r="P3872" s="7" t="n">
        <x:f>MAX(0,N3872-F3872-I3872)</x:f>
        <x:v>0</x:v>
      </x:c>
      <x:c r="Q3872" s="7" t="n">
        <x:f>MAX(0,G3872+J3872-P3872)</x:f>
        <x:v>0</x:v>
      </x:c>
      <x:c r="R3872" s="7" t="n">
        <x:f>M3872+MAX(0,K3872-MAX(0,P3872-G3872-J3872))</x:f>
        <x:v>0</x:v>
      </x:c>
      <x:c r="S3872" s="7" t="n">
        <x:f>SUM(O3872,Q3872,R3872)</x:f>
        <x:v>670.281724845996</x:v>
      </x:c>
      <x:c r="T3872" s="14" t="n">
        <x:f>'Inventory detail'!T494</x:f>
        <x:v>0.6485</x:v>
      </x:c>
      <x:c r="U3872" s="14" t="n">
        <x:f>'Inventory detail'!U494</x:f>
        <x:v>0.635375</x:v>
      </x:c>
      <x:c r="V3872" s="9" t="n">
        <x:f>O3872*T3872</x:f>
        <x:v>434.6776985626284</x:v>
      </x:c>
      <x:c r="W3872" s="9" t="n">
        <x:f>Q3872*T3872</x:f>
        <x:v>0</x:v>
      </x:c>
      <x:c r="X3872" s="9" t="n">
        <x:f>R3872*T3872</x:f>
        <x:v>0</x:v>
      </x:c>
      <x:c r="Y3872" s="9" t="n">
        <x:f>S3872*T3872</x:f>
        <x:v>434.6776985626284</x:v>
      </x:c>
      <x:c r="Z3872" s="9" t="n">
        <x:f>IF(ISNUMBER(U3872),S3872*(U3872-T3872),"n.a.")</x:f>
        <x:v>-8.797447638603659</x:v>
      </x:c>
      <x:c r="AA3872" s="9" t="n">
        <x:f>IF(ISNUMBER(U3872),Y3872,0)</x:f>
        <x:v>434.6776985626284</x:v>
      </x:c>
      <x:c r="AB3872" s="7" t="n">
        <x:f>MAX(0,L3872-SUM(F3872:K3872))</x:f>
        <x:v>0</x:v>
      </x:c>
    </x:row>
    <x:row r="3873" ht="22" customHeight="1">
      <x:c r="A3873" s="18" t="n">
        <x:f>Summary!F$41</x:f>
        <x:v>46419</x:v>
      </x:c>
      <x:c r="B3873" s="2" t="str">
        <x:f>'Inventory detail'!A495</x:f>
        <x:v>COIL</x:v>
      </x:c>
      <x:c r="C3873" s="2" t="str">
        <x:f>'Inventory detail'!B495</x:f>
        <x:v>10</x:v>
      </x:c>
      <x:c r="D3873" s="2" t="str">
        <x:f>'Inventory detail'!C495</x:f>
        <x:v>28BLK36-4</x:v>
      </x:c>
      <x:c r="E3873" s="10" t="n">
        <x:f>A2747</x:f>
        <x:v>46388</x:v>
      </x:c>
      <x:c r="F3873" s="7" t="n">
        <x:f>O2747</x:f>
        <x:v>0</x:v>
      </x:c>
      <x:c r="G3873" s="7" t="n">
        <x:f>Q2747</x:f>
        <x:v>0</x:v>
      </x:c>
      <x:c r="H3873" s="7" t="n">
        <x:f>R2747</x:f>
        <x:v>340.0318685831623</x:v>
      </x:c>
      <x:c r="I3873" s="7" t="n">
        <x:f>0</x:f>
        <x:v>0</x:v>
      </x:c>
      <x:c r="J3873" s="7" t="n">
        <x:f>0</x:f>
        <x:v>0</x:v>
      </x:c>
      <x:c r="K3873" s="7" t="n">
        <x:f>0</x:f>
        <x:v>0</x:v>
      </x:c>
      <x:c r="L3873" s="7" t="n">
        <x:f>'Inventory detail'!F495*Summary!$K$5*(A3873-E3873)/Summary!$K$6</x:f>
        <x:v>169.7501437371663</x:v>
      </x:c>
      <x:c r="M3873" s="7" t="n">
        <x:f>MAX(0,H3873-L3873)</x:f>
        <x:v>170.281724845996</x:v>
      </x:c>
      <x:c r="N3873" s="7" t="n">
        <x:f>MAX(0,L3873-H3873)</x:f>
        <x:v>0</x:v>
      </x:c>
      <x:c r="O3873" s="7" t="n">
        <x:f>MAX(0,F3873+I3873-N3873)</x:f>
        <x:v>0</x:v>
      </x:c>
      <x:c r="P3873" s="7" t="n">
        <x:f>MAX(0,N3873-F3873-I3873)</x:f>
        <x:v>0</x:v>
      </x:c>
      <x:c r="Q3873" s="7" t="n">
        <x:f>MAX(0,G3873+J3873-P3873)</x:f>
        <x:v>0</x:v>
      </x:c>
      <x:c r="R3873" s="7" t="n">
        <x:f>M3873+MAX(0,K3873-MAX(0,P3873-G3873-J3873))</x:f>
        <x:v>170.281724845996</x:v>
      </x:c>
      <x:c r="S3873" s="7" t="n">
        <x:f>SUM(O3873,Q3873,R3873)</x:f>
        <x:v>170.281724845996</x:v>
      </x:c>
      <x:c r="T3873" s="14" t="n">
        <x:f>'Inventory detail'!T495</x:f>
        <x:v>0.5282</x:v>
      </x:c>
      <x:c r="U3873" s="14" t="n">
        <x:f>'Inventory detail'!U495</x:f>
        <x:v>0.5174715</x:v>
      </x:c>
      <x:c r="V3873" s="9" t="n">
        <x:f>O3873*T3873</x:f>
        <x:v>0</x:v>
      </x:c>
      <x:c r="W3873" s="9" t="n">
        <x:f>Q3873*T3873</x:f>
        <x:v>0</x:v>
      </x:c>
      <x:c r="X3873" s="9" t="n">
        <x:f>R3873*T3873</x:f>
        <x:v>89.94280706365508</x:v>
      </x:c>
      <x:c r="Y3873" s="9" t="n">
        <x:f>S3873*T3873</x:f>
        <x:v>89.94280706365508</x:v>
      </x:c>
      <x:c r="Z3873" s="9" t="n">
        <x:f>IF(ISNUMBER(U3873),S3873*(U3873-T3873),"n.a.")</x:f>
        <x:v>-1.826867485010273</x:v>
      </x:c>
      <x:c r="AA3873" s="9" t="n">
        <x:f>IF(ISNUMBER(U3873),Y3873,0)</x:f>
        <x:v>89.94280706365508</x:v>
      </x:c>
      <x:c r="AB3873" s="7" t="n">
        <x:f>MAX(0,L3873-SUM(F3873:K3873))</x:f>
        <x:v>0</x:v>
      </x:c>
    </x:row>
    <x:row r="3874" ht="22" customHeight="1">
      <x:c r="A3874" s="18" t="n">
        <x:f>Summary!F$41</x:f>
        <x:v>46419</x:v>
      </x:c>
      <x:c r="B3874" s="2" t="str">
        <x:f>'Inventory detail'!A496</x:f>
        <x:v>COIL</x:v>
      </x:c>
      <x:c r="C3874" s="2" t="str">
        <x:f>'Inventory detail'!B496</x:f>
        <x:v>10</x:v>
      </x:c>
      <x:c r="D3874" s="2" t="str">
        <x:f>'Inventory detail'!C496</x:f>
        <x:v>7BLU12-4</x:v>
      </x:c>
      <x:c r="E3874" s="10" t="n">
        <x:f>A2748</x:f>
        <x:v>46388</x:v>
      </x:c>
      <x:c r="F3874" s="7" t="n">
        <x:f>O2748</x:f>
        <x:v>0</x:v>
      </x:c>
      <x:c r="G3874" s="7" t="n">
        <x:f>Q2748</x:f>
        <x:v>0</x:v>
      </x:c>
      <x:c r="H3874" s="7" t="n">
        <x:f>R2748</x:f>
        <x:v>2540.031868583162</x:v>
      </x:c>
      <x:c r="I3874" s="7" t="n">
        <x:f>0</x:f>
        <x:v>0</x:v>
      </x:c>
      <x:c r="J3874" s="7" t="n">
        <x:f>0</x:f>
        <x:v>0</x:v>
      </x:c>
      <x:c r="K3874" s="7" t="n">
        <x:f>0</x:f>
        <x:v>0</x:v>
      </x:c>
      <x:c r="L3874" s="7" t="n">
        <x:f>'Inventory detail'!F496*Summary!$K$5*(A3874-E3874)/Summary!$K$6</x:f>
        <x:v>169.7501437371663</x:v>
      </x:c>
      <x:c r="M3874" s="7" t="n">
        <x:f>MAX(0,H3874-L3874)</x:f>
        <x:v>2370.281724845996</x:v>
      </x:c>
      <x:c r="N3874" s="7" t="n">
        <x:f>MAX(0,L3874-H3874)</x:f>
        <x:v>0</x:v>
      </x:c>
      <x:c r="O3874" s="7" t="n">
        <x:f>MAX(0,F3874+I3874-N3874)</x:f>
        <x:v>0</x:v>
      </x:c>
      <x:c r="P3874" s="7" t="n">
        <x:f>MAX(0,N3874-F3874-I3874)</x:f>
        <x:v>0</x:v>
      </x:c>
      <x:c r="Q3874" s="7" t="n">
        <x:f>MAX(0,G3874+J3874-P3874)</x:f>
        <x:v>0</x:v>
      </x:c>
      <x:c r="R3874" s="7" t="n">
        <x:f>M3874+MAX(0,K3874-MAX(0,P3874-G3874-J3874))</x:f>
        <x:v>2370.281724845996</x:v>
      </x:c>
      <x:c r="S3874" s="7" t="n">
        <x:f>SUM(O3874,Q3874,R3874)</x:f>
        <x:v>2370.281724845996</x:v>
      </x:c>
      <x:c r="T3874" s="14" t="n">
        <x:f>'Inventory detail'!T496</x:f>
        <x:v>0.0392</x:v>
      </x:c>
      <x:c r="U3874" s="14" t="n">
        <x:f>'Inventory detail'!U496</x:f>
        <x:v>0.038453999999999995</x:v>
      </x:c>
      <x:c r="V3874" s="9" t="n">
        <x:f>O3874*T3874</x:f>
        <x:v>0</x:v>
      </x:c>
      <x:c r="W3874" s="9" t="n">
        <x:f>Q3874*T3874</x:f>
        <x:v>0</x:v>
      </x:c>
      <x:c r="X3874" s="9" t="n">
        <x:f>R3874*T3874</x:f>
        <x:v>92.91504361396304</x:v>
      </x:c>
      <x:c r="Y3874" s="9" t="n">
        <x:f>S3874*T3874</x:f>
        <x:v>92.91504361396304</x:v>
      </x:c>
      <x:c r="Z3874" s="9" t="n">
        <x:f>IF(ISNUMBER(U3874),S3874*(U3874-T3874),"n.a.")</x:f>
        <x:v>-1.7682301667351215</x:v>
      </x:c>
      <x:c r="AA3874" s="9" t="n">
        <x:f>IF(ISNUMBER(U3874),Y3874,0)</x:f>
        <x:v>92.91504361396304</x:v>
      </x:c>
      <x:c r="AB3874" s="7" t="n">
        <x:f>MAX(0,L3874-SUM(F3874:K3874))</x:f>
        <x:v>0</x:v>
      </x:c>
    </x:row>
    <x:row r="3875" ht="22" customHeight="1">
      <x:c r="A3875" s="18" t="n">
        <x:f>Summary!F$41</x:f>
        <x:v>46419</x:v>
      </x:c>
      <x:c r="B3875" s="2" t="str">
        <x:f>'Inventory detail'!A497</x:f>
        <x:v>COIL</x:v>
      </x:c>
      <x:c r="C3875" s="2" t="str">
        <x:f>'Inventory detail'!B497</x:f>
        <x:v>10</x:v>
      </x:c>
      <x:c r="D3875" s="2" t="str">
        <x:f>'Inventory detail'!C497</x:f>
        <x:v>8WHT36-4</x:v>
      </x:c>
      <x:c r="E3875" s="10" t="n">
        <x:f>A2749</x:f>
        <x:v>46388</x:v>
      </x:c>
      <x:c r="F3875" s="7" t="n">
        <x:f>O2749</x:f>
        <x:v>440.0318685831623</x:v>
      </x:c>
      <x:c r="G3875" s="7" t="n">
        <x:f>Q2749</x:f>
        <x:v>0</x:v>
      </x:c>
      <x:c r="H3875" s="7" t="n">
        <x:f>R2749</x:f>
        <x:v>0</x:v>
      </x:c>
      <x:c r="I3875" s="7" t="n">
        <x:f>SUMIFS('PO detail'!$W$559:$W$559,'PO detail'!$V$559:$V$559,"&gt;="&amp;E3875,'PO detail'!$V$559:$V$559,"&lt;"&amp;A3875)</x:f>
        <x:v>0</x:v>
      </x:c>
      <x:c r="J3875" s="7" t="n">
        <x:f>SUMIFS('PO detail'!$X$559:$X$559,'PO detail'!$V$559:$V$559,"&gt;="&amp;E3875,'PO detail'!$V$559:$V$559,"&lt;"&amp;A3875)</x:f>
        <x:v>0</x:v>
      </x:c>
      <x:c r="K3875" s="7" t="n">
        <x:f>SUMIFS('PO detail'!$Y$559:$Y$559,'PO detail'!$V$559:$V$559,"&gt;="&amp;E3875,'PO detail'!$V$559:$V$559,"&lt;"&amp;A3875)</x:f>
        <x:v>0</x:v>
      </x:c>
      <x:c r="L3875" s="7" t="n">
        <x:f>'Inventory detail'!F497*Summary!$K$5*(A3875-E3875)/Summary!$K$6</x:f>
        <x:v>169.7501437371663</x:v>
      </x:c>
      <x:c r="M3875" s="7" t="n">
        <x:f>MAX(0,H3875-L3875)</x:f>
        <x:v>0</x:v>
      </x:c>
      <x:c r="N3875" s="7" t="n">
        <x:f>MAX(0,L3875-H3875)</x:f>
        <x:v>169.7501437371663</x:v>
      </x:c>
      <x:c r="O3875" s="7" t="n">
        <x:f>MAX(0,F3875+I3875-N3875)</x:f>
        <x:v>270.281724845996</x:v>
      </x:c>
      <x:c r="P3875" s="7" t="n">
        <x:f>MAX(0,N3875-F3875-I3875)</x:f>
        <x:v>0</x:v>
      </x:c>
      <x:c r="Q3875" s="7" t="n">
        <x:f>MAX(0,G3875+J3875-P3875)</x:f>
        <x:v>0</x:v>
      </x:c>
      <x:c r="R3875" s="7" t="n">
        <x:f>M3875+MAX(0,K3875-MAX(0,P3875-G3875-J3875))</x:f>
        <x:v>0</x:v>
      </x:c>
      <x:c r="S3875" s="7" t="n">
        <x:f>SUM(O3875,Q3875,R3875)</x:f>
        <x:v>270.281724845996</x:v>
      </x:c>
      <x:c r="T3875" s="14" t="n">
        <x:f>'Inventory detail'!T497</x:f>
        <x:v>0.14429999999999998</x:v>
      </x:c>
      <x:c r="U3875" s="14" t="n">
        <x:f>'Inventory detail'!U497</x:f>
        <x:v>0.1413295</x:v>
      </x:c>
      <x:c r="V3875" s="9" t="n">
        <x:f>O3875*T3875</x:f>
        <x:v>39.00165289527722</x:v>
      </x:c>
      <x:c r="W3875" s="9" t="n">
        <x:f>Q3875*T3875</x:f>
        <x:v>0</x:v>
      </x:c>
      <x:c r="X3875" s="9" t="n">
        <x:f>R3875*T3875</x:f>
        <x:v>0</x:v>
      </x:c>
      <x:c r="Y3875" s="9" t="n">
        <x:f>S3875*T3875</x:f>
        <x:v>39.00165289527722</x:v>
      </x:c>
      <x:c r="Z3875" s="9" t="n">
        <x:f>IF(ISNUMBER(U3875),S3875*(U3875-T3875),"n.a.")</x:f>
        <x:v>-0.8028718636550276</x:v>
      </x:c>
      <x:c r="AA3875" s="9" t="n">
        <x:f>IF(ISNUMBER(U3875),Y3875,0)</x:f>
        <x:v>39.00165289527722</x:v>
      </x:c>
      <x:c r="AB3875" s="7" t="n">
        <x:f>MAX(0,L3875-SUM(F3875:K3875))</x:f>
        <x:v>0</x:v>
      </x:c>
    </x:row>
    <x:row r="3876" ht="22" customHeight="1">
      <x:c r="A3876" s="18" t="n">
        <x:f>Summary!F$41</x:f>
        <x:v>46419</x:v>
      </x:c>
      <x:c r="B3876" s="2" t="str">
        <x:f>'Inventory detail'!A498</x:f>
        <x:v>COIL</x:v>
      </x:c>
      <x:c r="C3876" s="2" t="str">
        <x:f>'Inventory detail'!B498</x:f>
        <x:v>10</x:v>
      </x:c>
      <x:c r="D3876" s="2" t="str">
        <x:f>'Inventory detail'!C498</x:f>
        <x:v>9BLU12-4</x:v>
      </x:c>
      <x:c r="E3876" s="10" t="n">
        <x:f>A2750</x:f>
        <x:v>46388</x:v>
      </x:c>
      <x:c r="F3876" s="7" t="n">
        <x:f>O2750</x:f>
        <x:v>740.0318685831623</x:v>
      </x:c>
      <x:c r="G3876" s="7" t="n">
        <x:f>Q2750</x:f>
        <x:v>0</x:v>
      </x:c>
      <x:c r="H3876" s="7" t="n">
        <x:f>R2750</x:f>
        <x:v>0</x:v>
      </x:c>
      <x:c r="I3876" s="7" t="n">
        <x:f>SUMIFS('PO detail'!$W$578:$W$578,'PO detail'!$V$578:$V$578,"&gt;="&amp;E3876,'PO detail'!$V$578:$V$578,"&lt;"&amp;A3876)</x:f>
        <x:v>0</x:v>
      </x:c>
      <x:c r="J3876" s="7" t="n">
        <x:f>SUMIFS('PO detail'!$X$578:$X$578,'PO detail'!$V$578:$V$578,"&gt;="&amp;E3876,'PO detail'!$V$578:$V$578,"&lt;"&amp;A3876)</x:f>
        <x:v>0</x:v>
      </x:c>
      <x:c r="K3876" s="7" t="n">
        <x:f>SUMIFS('PO detail'!$Y$578:$Y$578,'PO detail'!$V$578:$V$578,"&gt;="&amp;E3876,'PO detail'!$V$578:$V$578,"&lt;"&amp;A3876)</x:f>
        <x:v>0</x:v>
      </x:c>
      <x:c r="L3876" s="7" t="n">
        <x:f>'Inventory detail'!F498*Summary!$K$5*(A3876-E3876)/Summary!$K$6</x:f>
        <x:v>169.7501437371663</x:v>
      </x:c>
      <x:c r="M3876" s="7" t="n">
        <x:f>MAX(0,H3876-L3876)</x:f>
        <x:v>0</x:v>
      </x:c>
      <x:c r="N3876" s="7" t="n">
        <x:f>MAX(0,L3876-H3876)</x:f>
        <x:v>169.7501437371663</x:v>
      </x:c>
      <x:c r="O3876" s="7" t="n">
        <x:f>MAX(0,F3876+I3876-N3876)</x:f>
        <x:v>570.281724845996</x:v>
      </x:c>
      <x:c r="P3876" s="7" t="n">
        <x:f>MAX(0,N3876-F3876-I3876)</x:f>
        <x:v>0</x:v>
      </x:c>
      <x:c r="Q3876" s="7" t="n">
        <x:f>MAX(0,G3876+J3876-P3876)</x:f>
        <x:v>0</x:v>
      </x:c>
      <x:c r="R3876" s="7" t="n">
        <x:f>M3876+MAX(0,K3876-MAX(0,P3876-G3876-J3876))</x:f>
        <x:v>0</x:v>
      </x:c>
      <x:c r="S3876" s="7" t="n">
        <x:f>SUM(O3876,Q3876,R3876)</x:f>
        <x:v>570.281724845996</x:v>
      </x:c>
      <x:c r="T3876" s="14" t="n">
        <x:f>'Inventory detail'!T498</x:f>
        <x:v>0.0478</x:v>
      </x:c>
      <x:c r="U3876" s="14" t="n">
        <x:f>'Inventory detail'!U498</x:f>
        <x:v>0.046852</x:v>
      </x:c>
      <x:c r="V3876" s="9" t="n">
        <x:f>O3876*T3876</x:f>
        <x:v>27.25946644763861</x:v>
      </x:c>
      <x:c r="W3876" s="9" t="n">
        <x:f>Q3876*T3876</x:f>
        <x:v>0</x:v>
      </x:c>
      <x:c r="X3876" s="9" t="n">
        <x:f>R3876*T3876</x:f>
        <x:v>0</x:v>
      </x:c>
      <x:c r="Y3876" s="9" t="n">
        <x:f>S3876*T3876</x:f>
        <x:v>27.25946644763861</x:v>
      </x:c>
      <x:c r="Z3876" s="9" t="n">
        <x:f>IF(ISNUMBER(U3876),S3876*(U3876-T3876),"n.a.")</x:f>
        <x:v>-0.5406270751540068</x:v>
      </x:c>
      <x:c r="AA3876" s="9" t="n">
        <x:f>IF(ISNUMBER(U3876),Y3876,0)</x:f>
        <x:v>27.25946644763861</x:v>
      </x:c>
      <x:c r="AB3876" s="7" t="n">
        <x:f>MAX(0,L3876-SUM(F3876:K3876))</x:f>
        <x:v>0</x:v>
      </x:c>
    </x:row>
    <x:row r="3877" ht="22" customHeight="1">
      <x:c r="A3877" s="18" t="n">
        <x:f>Summary!F$41</x:f>
        <x:v>46419</x:v>
      </x:c>
      <x:c r="B3877" s="2" t="str">
        <x:f>'Inventory detail'!A499</x:f>
        <x:v>POUC</x:v>
      </x:c>
      <x:c r="C3877" s="2" t="str">
        <x:f>'Inventory detail'!B499</x:f>
        <x:v>60</x:v>
      </x:c>
      <x:c r="D3877" s="2" t="str">
        <x:f>'Inventory detail'!C499</x:f>
        <x:v>KEY10</x:v>
      </x:c>
      <x:c r="E3877" s="10" t="n">
        <x:f>A2751</x:f>
        <x:v>46388</x:v>
      </x:c>
      <x:c r="F3877" s="7" t="n">
        <x:f>O2751</x:f>
        <x:v>8440.031868583163</x:v>
      </x:c>
      <x:c r="G3877" s="7" t="n">
        <x:f>Q2751</x:f>
        <x:v>0</x:v>
      </x:c>
      <x:c r="H3877" s="7" t="n">
        <x:f>R2751</x:f>
        <x:v>0</x:v>
      </x:c>
      <x:c r="I3877" s="7" t="n">
        <x:f>SUMIFS('PO detail'!$W$1744:$W$1744,'PO detail'!$V$1744:$V$1744,"&gt;="&amp;E3877,'PO detail'!$V$1744:$V$1744,"&lt;"&amp;A3877)</x:f>
        <x:v>0</x:v>
      </x:c>
      <x:c r="J3877" s="7" t="n">
        <x:f>SUMIFS('PO detail'!$X$1744:$X$1744,'PO detail'!$V$1744:$V$1744,"&gt;="&amp;E3877,'PO detail'!$V$1744:$V$1744,"&lt;"&amp;A3877)</x:f>
        <x:v>0</x:v>
      </x:c>
      <x:c r="K3877" s="7" t="n">
        <x:f>SUMIFS('PO detail'!$Y$1744:$Y$1744,'PO detail'!$V$1744:$V$1744,"&gt;="&amp;E3877,'PO detail'!$V$1744:$V$1744,"&lt;"&amp;A3877)</x:f>
        <x:v>0</x:v>
      </x:c>
      <x:c r="L3877" s="7" t="n">
        <x:f>'Inventory detail'!F499*Summary!$K$5*(A3877-E3877)/Summary!$K$6</x:f>
        <x:v>169.7501437371663</x:v>
      </x:c>
      <x:c r="M3877" s="7" t="n">
        <x:f>MAX(0,H3877-L3877)</x:f>
        <x:v>0</x:v>
      </x:c>
      <x:c r="N3877" s="7" t="n">
        <x:f>MAX(0,L3877-H3877)</x:f>
        <x:v>169.7501437371663</x:v>
      </x:c>
      <x:c r="O3877" s="7" t="n">
        <x:f>MAX(0,F3877+I3877-N3877)</x:f>
        <x:v>8270.281724845996</x:v>
      </x:c>
      <x:c r="P3877" s="7" t="n">
        <x:f>MAX(0,N3877-F3877-I3877)</x:f>
        <x:v>0</x:v>
      </x:c>
      <x:c r="Q3877" s="7" t="n">
        <x:f>MAX(0,G3877+J3877-P3877)</x:f>
        <x:v>0</x:v>
      </x:c>
      <x:c r="R3877" s="7" t="n">
        <x:f>M3877+MAX(0,K3877-MAX(0,P3877-G3877-J3877))</x:f>
        <x:v>0</x:v>
      </x:c>
      <x:c r="S3877" s="7" t="n">
        <x:f>SUM(O3877,Q3877,R3877)</x:f>
        <x:v>8270.281724845996</x:v>
      </x:c>
      <x:c r="T3877" s="14" t="n">
        <x:f>'Inventory detail'!T499</x:f>
        <x:v>0.0151</x:v>
      </x:c>
      <x:c r="U3877" s="14" t="n">
        <x:f>'Inventory detail'!U499</x:f>
        <x:v>0.0165</x:v>
      </x:c>
      <x:c r="V3877" s="9" t="n">
        <x:f>O3877*T3877</x:f>
        <x:v>124.88125404517454</x:v>
      </x:c>
      <x:c r="W3877" s="9" t="n">
        <x:f>Q3877*T3877</x:f>
        <x:v>0</x:v>
      </x:c>
      <x:c r="X3877" s="9" t="n">
        <x:f>R3877*T3877</x:f>
        <x:v>0</x:v>
      </x:c>
      <x:c r="Y3877" s="9" t="n">
        <x:f>S3877*T3877</x:f>
        <x:v>124.88125404517454</x:v>
      </x:c>
      <x:c r="Z3877" s="9" t="n">
        <x:f>IF(ISNUMBER(U3877),S3877*(U3877-T3877),"n.a.")</x:f>
        <x:v>11.578394414784396</x:v>
      </x:c>
      <x:c r="AA3877" s="9" t="n">
        <x:f>IF(ISNUMBER(U3877),Y3877,0)</x:f>
        <x:v>124.88125404517454</x:v>
      </x:c>
      <x:c r="AB3877" s="7" t="n">
        <x:f>MAX(0,L3877-SUM(F3877:K3877))</x:f>
        <x:v>0</x:v>
      </x:c>
    </x:row>
    <x:row r="3878" ht="22" customHeight="1">
      <x:c r="A3878" s="18" t="n">
        <x:f>Summary!F$41</x:f>
        <x:v>46419</x:v>
      </x:c>
      <x:c r="B3878" s="2" t="str">
        <x:f>'Inventory detail'!A500</x:f>
        <x:v>POUC</x:v>
      </x:c>
      <x:c r="C3878" s="2" t="str">
        <x:f>'Inventory detail'!B500</x:f>
        <x:v>60</x:v>
      </x:c>
      <x:c r="D3878" s="2" t="str">
        <x:f>'Inventory detail'!C500</x:f>
        <x:v>LUG7</x:v>
      </x:c>
      <x:c r="E3878" s="10" t="n">
        <x:f>A2752</x:f>
        <x:v>46388</x:v>
      </x:c>
      <x:c r="F3878" s="7" t="n">
        <x:f>O2752</x:f>
        <x:v>640.0318685831623</x:v>
      </x:c>
      <x:c r="G3878" s="7" t="n">
        <x:f>Q2752</x:f>
        <x:v>0</x:v>
      </x:c>
      <x:c r="H3878" s="7" t="n">
        <x:f>R2752</x:f>
        <x:v>0</x:v>
      </x:c>
      <x:c r="I3878" s="7" t="n">
        <x:f>SUMIFS('PO detail'!$W$1804:$W$1804,'PO detail'!$V$1804:$V$1804,"&gt;="&amp;E3878,'PO detail'!$V$1804:$V$1804,"&lt;"&amp;A3878)</x:f>
        <x:v>0</x:v>
      </x:c>
      <x:c r="J3878" s="7" t="n">
        <x:f>SUMIFS('PO detail'!$X$1804:$X$1804,'PO detail'!$V$1804:$V$1804,"&gt;="&amp;E3878,'PO detail'!$V$1804:$V$1804,"&lt;"&amp;A3878)</x:f>
        <x:v>0</x:v>
      </x:c>
      <x:c r="K3878" s="7" t="n">
        <x:f>SUMIFS('PO detail'!$Y$1804:$Y$1804,'PO detail'!$V$1804:$V$1804,"&gt;="&amp;E3878,'PO detail'!$V$1804:$V$1804,"&lt;"&amp;A3878)</x:f>
        <x:v>0</x:v>
      </x:c>
      <x:c r="L3878" s="7" t="n">
        <x:f>'Inventory detail'!F500*Summary!$K$5*(A3878-E3878)/Summary!$K$6</x:f>
        <x:v>169.7501437371663</x:v>
      </x:c>
      <x:c r="M3878" s="7" t="n">
        <x:f>MAX(0,H3878-L3878)</x:f>
        <x:v>0</x:v>
      </x:c>
      <x:c r="N3878" s="7" t="n">
        <x:f>MAX(0,L3878-H3878)</x:f>
        <x:v>169.7501437371663</x:v>
      </x:c>
      <x:c r="O3878" s="7" t="n">
        <x:f>MAX(0,F3878+I3878-N3878)</x:f>
        <x:v>470.28172484599605</x:v>
      </x:c>
      <x:c r="P3878" s="7" t="n">
        <x:f>MAX(0,N3878-F3878-I3878)</x:f>
        <x:v>0</x:v>
      </x:c>
      <x:c r="Q3878" s="7" t="n">
        <x:f>MAX(0,G3878+J3878-P3878)</x:f>
        <x:v>0</x:v>
      </x:c>
      <x:c r="R3878" s="7" t="n">
        <x:f>M3878+MAX(0,K3878-MAX(0,P3878-G3878-J3878))</x:f>
        <x:v>0</x:v>
      </x:c>
      <x:c r="S3878" s="7" t="n">
        <x:f>SUM(O3878,Q3878,R3878)</x:f>
        <x:v>470.28172484599605</x:v>
      </x:c>
      <x:c r="T3878" s="14" t="n">
        <x:f>'Inventory detail'!T500</x:f>
        <x:v>0.013500000000000002</x:v>
      </x:c>
      <x:c r="U3878" s="14" t="n">
        <x:f>'Inventory detail'!U500</x:f>
        <x:v>0.014849999999999999</x:v>
      </x:c>
      <x:c r="V3878" s="9" t="n">
        <x:f>O3878*T3878</x:f>
        <x:v>6.3488032854209475</x:v>
      </x:c>
      <x:c r="W3878" s="9" t="n">
        <x:f>Q3878*T3878</x:f>
        <x:v>0</x:v>
      </x:c>
      <x:c r="X3878" s="9" t="n">
        <x:f>R3878*T3878</x:f>
        <x:v>0</x:v>
      </x:c>
      <x:c r="Y3878" s="9" t="n">
        <x:f>S3878*T3878</x:f>
        <x:v>6.3488032854209475</x:v>
      </x:c>
      <x:c r="Z3878" s="9" t="n">
        <x:f>IF(ISNUMBER(U3878),S3878*(U3878-T3878),"n.a.")</x:f>
        <x:v>0.6348803285420933</x:v>
      </x:c>
      <x:c r="AA3878" s="9" t="n">
        <x:f>IF(ISNUMBER(U3878),Y3878,0)</x:f>
        <x:v>6.3488032854209475</x:v>
      </x:c>
      <x:c r="AB3878" s="7" t="n">
        <x:f>MAX(0,L3878-SUM(F3878:K3878))</x:f>
        <x:v>0</x:v>
      </x:c>
    </x:row>
    <x:row r="3879" ht="22" customHeight="1">
      <x:c r="A3879" s="18" t="n">
        <x:f>Summary!F$41</x:f>
        <x:v>46419</x:v>
      </x:c>
      <x:c r="B3879" s="2" t="str">
        <x:f>'Inventory detail'!A501</x:f>
        <x:v>POUC</x:v>
      </x:c>
      <x:c r="C3879" s="2" t="str">
        <x:f>'Inventory detail'!B501</x:f>
        <x:v>60</x:v>
      </x:c>
      <x:c r="D3879" s="2" t="str">
        <x:f>'Inventory detail'!C501</x:f>
        <x:v>SCH5</x:v>
      </x:c>
      <x:c r="E3879" s="10" t="n">
        <x:f>A2753</x:f>
        <x:v>46388</x:v>
      </x:c>
      <x:c r="F3879" s="7" t="n">
        <x:f>O2753</x:f>
        <x:v>0</x:v>
      </x:c>
      <x:c r="G3879" s="7" t="n">
        <x:f>Q2753</x:f>
        <x:v>0</x:v>
      </x:c>
      <x:c r="H3879" s="7" t="n">
        <x:f>R2753</x:f>
        <x:v>10440.031868583163</x:v>
      </x:c>
      <x:c r="I3879" s="7" t="n">
        <x:f>0</x:f>
        <x:v>0</x:v>
      </x:c>
      <x:c r="J3879" s="7" t="n">
        <x:f>0</x:f>
        <x:v>0</x:v>
      </x:c>
      <x:c r="K3879" s="7" t="n">
        <x:f>0</x:f>
        <x:v>0</x:v>
      </x:c>
      <x:c r="L3879" s="7" t="n">
        <x:f>'Inventory detail'!F501*Summary!$K$5*(A3879-E3879)/Summary!$K$6</x:f>
        <x:v>169.7501437371663</x:v>
      </x:c>
      <x:c r="M3879" s="7" t="n">
        <x:f>MAX(0,H3879-L3879)</x:f>
        <x:v>10270.281724845996</x:v>
      </x:c>
      <x:c r="N3879" s="7" t="n">
        <x:f>MAX(0,L3879-H3879)</x:f>
        <x:v>0</x:v>
      </x:c>
      <x:c r="O3879" s="7" t="n">
        <x:f>MAX(0,F3879+I3879-N3879)</x:f>
        <x:v>0</x:v>
      </x:c>
      <x:c r="P3879" s="7" t="n">
        <x:f>MAX(0,N3879-F3879-I3879)</x:f>
        <x:v>0</x:v>
      </x:c>
      <x:c r="Q3879" s="7" t="n">
        <x:f>MAX(0,G3879+J3879-P3879)</x:f>
        <x:v>0</x:v>
      </x:c>
      <x:c r="R3879" s="7" t="n">
        <x:f>M3879+MAX(0,K3879-MAX(0,P3879-G3879-J3879))</x:f>
        <x:v>10270.281724845996</x:v>
      </x:c>
      <x:c r="S3879" s="7" t="n">
        <x:f>SUM(O3879,Q3879,R3879)</x:f>
        <x:v>10270.281724845996</x:v>
      </x:c>
      <x:c r="T3879" s="14" t="n">
        <x:f>'Inventory detail'!T501</x:f>
        <x:v>0.0072</x:v>
      </x:c>
      <x:c r="U3879" s="14" t="n">
        <x:f>'Inventory detail'!U501</x:f>
        <x:v>0.00792</x:v>
      </x:c>
      <x:c r="V3879" s="9" t="n">
        <x:f>O3879*T3879</x:f>
        <x:v>0</x:v>
      </x:c>
      <x:c r="W3879" s="9" t="n">
        <x:f>Q3879*T3879</x:f>
        <x:v>0</x:v>
      </x:c>
      <x:c r="X3879" s="9" t="n">
        <x:f>R3879*T3879</x:f>
        <x:v>73.94602841889117</x:v>
      </x:c>
      <x:c r="Y3879" s="9" t="n">
        <x:f>S3879*T3879</x:f>
        <x:v>73.94602841889117</x:v>
      </x:c>
      <x:c r="Z3879" s="9" t="n">
        <x:f>IF(ISNUMBER(U3879),S3879*(U3879-T3879),"n.a.")</x:f>
        <x:v>7.394602841889118</x:v>
      </x:c>
      <x:c r="AA3879" s="9" t="n">
        <x:f>IF(ISNUMBER(U3879),Y3879,0)</x:f>
        <x:v>73.94602841889117</x:v>
      </x:c>
      <x:c r="AB3879" s="7" t="n">
        <x:f>MAX(0,L3879-SUM(F3879:K3879))</x:f>
        <x:v>0</x:v>
      </x:c>
    </x:row>
    <x:row r="3880" ht="22" customHeight="1">
      <x:c r="A3880" s="18" t="n">
        <x:f>Summary!F$41</x:f>
        <x:v>46419</x:v>
      </x:c>
      <x:c r="B3880" s="2" t="str">
        <x:f>'Inventory detail'!A502</x:f>
        <x:v>POUC</x:v>
      </x:c>
      <x:c r="C3880" s="2" t="str">
        <x:f>'Inventory detail'!B502</x:f>
        <x:v>60</x:v>
      </x:c>
      <x:c r="D3880" s="2" t="str">
        <x:f>'Inventory detail'!C502</x:f>
        <x:v>XLMEN3</x:v>
      </x:c>
      <x:c r="E3880" s="10" t="n">
        <x:f>A2754</x:f>
        <x:v>46388</x:v>
      </x:c>
      <x:c r="F3880" s="7" t="n">
        <x:f>O2754</x:f>
        <x:v>0</x:v>
      </x:c>
      <x:c r="G3880" s="7" t="n">
        <x:f>Q2754</x:f>
        <x:v>2000</x:v>
      </x:c>
      <x:c r="H3880" s="7" t="n">
        <x:f>R2754</x:f>
        <x:v>740.0318685831623</x:v>
      </x:c>
      <x:c r="I3880" s="7" t="n">
        <x:f>SUMIFS('PO detail'!$W$1856:$W$1856,'PO detail'!$V$1856:$V$1856,"&gt;="&amp;E3880,'PO detail'!$V$1856:$V$1856,"&lt;"&amp;A3880)</x:f>
        <x:v>0</x:v>
      </x:c>
      <x:c r="J3880" s="7" t="n">
        <x:f>SUMIFS('PO detail'!$X$1856:$X$1856,'PO detail'!$V$1856:$V$1856,"&gt;="&amp;E3880,'PO detail'!$V$1856:$V$1856,"&lt;"&amp;A3880)</x:f>
        <x:v>0</x:v>
      </x:c>
      <x:c r="K3880" s="7" t="n">
        <x:f>SUMIFS('PO detail'!$Y$1856:$Y$1856,'PO detail'!$V$1856:$V$1856,"&gt;="&amp;E3880,'PO detail'!$V$1856:$V$1856,"&lt;"&amp;A3880)</x:f>
        <x:v>0</x:v>
      </x:c>
      <x:c r="L3880" s="7" t="n">
        <x:f>'Inventory detail'!F502*Summary!$K$5*(A3880-E3880)/Summary!$K$6</x:f>
        <x:v>169.7501437371663</x:v>
      </x:c>
      <x:c r="M3880" s="7" t="n">
        <x:f>MAX(0,H3880-L3880)</x:f>
        <x:v>570.281724845996</x:v>
      </x:c>
      <x:c r="N3880" s="7" t="n">
        <x:f>MAX(0,L3880-H3880)</x:f>
        <x:v>0</x:v>
      </x:c>
      <x:c r="O3880" s="7" t="n">
        <x:f>MAX(0,F3880+I3880-N3880)</x:f>
        <x:v>0</x:v>
      </x:c>
      <x:c r="P3880" s="7" t="n">
        <x:f>MAX(0,N3880-F3880-I3880)</x:f>
        <x:v>0</x:v>
      </x:c>
      <x:c r="Q3880" s="7" t="n">
        <x:f>MAX(0,G3880+J3880-P3880)</x:f>
        <x:v>2000</x:v>
      </x:c>
      <x:c r="R3880" s="7" t="n">
        <x:f>M3880+MAX(0,K3880-MAX(0,P3880-G3880-J3880))</x:f>
        <x:v>570.281724845996</x:v>
      </x:c>
      <x:c r="S3880" s="7" t="n">
        <x:f>SUM(O3880,Q3880,R3880)</x:f>
        <x:v>2570.281724845996</x:v>
      </x:c>
      <x:c r="T3880" s="14" t="n">
        <x:f>'Inventory detail'!T502</x:f>
        <x:v>0.0978</x:v>
      </x:c>
      <x:c r="U3880" s="14" t="n">
        <x:f>'Inventory detail'!U502</x:f>
        <x:v>0.10658999999999999</x:v>
      </x:c>
      <x:c r="V3880" s="9" t="n">
        <x:f>O3880*T3880</x:f>
        <x:v>0</x:v>
      </x:c>
      <x:c r="W3880" s="9" t="n">
        <x:f>Q3880*T3880</x:f>
        <x:v>195.6</x:v>
      </x:c>
      <x:c r="X3880" s="9" t="n">
        <x:f>R3880*T3880</x:f>
        <x:v>55.773552689938406</x:v>
      </x:c>
      <x:c r="Y3880" s="9" t="n">
        <x:f>S3880*T3880</x:f>
        <x:v>251.3735526899384</x:v>
      </x:c>
      <x:c r="Z3880" s="9" t="n">
        <x:f>IF(ISNUMBER(U3880),S3880*(U3880-T3880),"n.a.")</x:f>
        <x:v>22.592776361396286</x:v>
      </x:c>
      <x:c r="AA3880" s="9" t="n">
        <x:f>IF(ISNUMBER(U3880),Y3880,0)</x:f>
        <x:v>251.3735526899384</x:v>
      </x:c>
      <x:c r="AB3880" s="7" t="n">
        <x:f>MAX(0,L3880-SUM(F3880:K3880))</x:f>
        <x:v>0</x:v>
      </x:c>
    </x:row>
    <x:row r="3881" ht="22" customHeight="1">
      <x:c r="A3881" s="18" t="n">
        <x:f>Summary!F$41</x:f>
        <x:v>46419</x:v>
      </x:c>
      <x:c r="B3881" s="2" t="str">
        <x:f>'Inventory detail'!A503</x:f>
        <x:v>WIRE</x:v>
      </x:c>
      <x:c r="C3881" s="2" t="str">
        <x:f>'Inventory detail'!B503</x:f>
        <x:v>60</x:v>
      </x:c>
      <x:c r="D3881" s="2" t="str">
        <x:f>'Inventory detail'!C503</x:f>
        <x:v>DL516GRAY</x:v>
      </x:c>
      <x:c r="E3881" s="10" t="n">
        <x:f>A2755</x:f>
        <x:v>46388</x:v>
      </x:c>
      <x:c r="F3881" s="7" t="n">
        <x:f>O2755</x:f>
        <x:v>0</x:v>
      </x:c>
      <x:c r="G3881" s="7" t="n">
        <x:f>Q2755</x:f>
        <x:v>0</x:v>
      </x:c>
      <x:c r="H3881" s="7" t="n">
        <x:f>R2755</x:f>
        <x:v>1440.0318685831623</x:v>
      </x:c>
      <x:c r="I3881" s="7" t="n">
        <x:f>0</x:f>
        <x:v>0</x:v>
      </x:c>
      <x:c r="J3881" s="7" t="n">
        <x:f>0</x:f>
        <x:v>0</x:v>
      </x:c>
      <x:c r="K3881" s="7" t="n">
        <x:f>0</x:f>
        <x:v>0</x:v>
      </x:c>
      <x:c r="L3881" s="7" t="n">
        <x:f>'Inventory detail'!F503*Summary!$K$5*(A3881-E3881)/Summary!$K$6</x:f>
        <x:v>169.7501437371663</x:v>
      </x:c>
      <x:c r="M3881" s="7" t="n">
        <x:f>MAX(0,H3881-L3881)</x:f>
        <x:v>1270.281724845996</x:v>
      </x:c>
      <x:c r="N3881" s="7" t="n">
        <x:f>MAX(0,L3881-H3881)</x:f>
        <x:v>0</x:v>
      </x:c>
      <x:c r="O3881" s="7" t="n">
        <x:f>MAX(0,F3881+I3881-N3881)</x:f>
        <x:v>0</x:v>
      </x:c>
      <x:c r="P3881" s="7" t="n">
        <x:f>MAX(0,N3881-F3881-I3881)</x:f>
        <x:v>0</x:v>
      </x:c>
      <x:c r="Q3881" s="7" t="n">
        <x:f>MAX(0,G3881+J3881-P3881)</x:f>
        <x:v>0</x:v>
      </x:c>
      <x:c r="R3881" s="7" t="n">
        <x:f>M3881+MAX(0,K3881-MAX(0,P3881-G3881-J3881))</x:f>
        <x:v>1270.281724845996</x:v>
      </x:c>
      <x:c r="S3881" s="7" t="n">
        <x:f>SUM(O3881,Q3881,R3881)</x:f>
        <x:v>1270.281724845996</x:v>
      </x:c>
      <x:c r="T3881" s="14" t="n">
        <x:f>'Inventory detail'!T503</x:f>
        <x:v>0.0475</x:v>
      </x:c>
      <x:c r="U3881" s="14" t="n">
        <x:f>'Inventory detail'!U503</x:f>
        <x:v>0.0475</x:v>
      </x:c>
      <x:c r="V3881" s="9" t="n">
        <x:f>O3881*T3881</x:f>
        <x:v>0</x:v>
      </x:c>
      <x:c r="W3881" s="9" t="n">
        <x:f>Q3881*T3881</x:f>
        <x:v>0</x:v>
      </x:c>
      <x:c r="X3881" s="9" t="n">
        <x:f>R3881*T3881</x:f>
        <x:v>60.33838193018481</x:v>
      </x:c>
      <x:c r="Y3881" s="9" t="n">
        <x:f>S3881*T3881</x:f>
        <x:v>60.33838193018481</x:v>
      </x:c>
      <x:c r="Z3881" s="9" t="n">
        <x:f>IF(ISNUMBER(U3881),S3881*(U3881-T3881),"n.a.")</x:f>
        <x:v>0</x:v>
      </x:c>
      <x:c r="AA3881" s="9" t="n">
        <x:f>IF(ISNUMBER(U3881),Y3881,0)</x:f>
        <x:v>60.33838193018481</x:v>
      </x:c>
      <x:c r="AB3881" s="7" t="n">
        <x:f>MAX(0,L3881-SUM(F3881:K3881))</x:f>
        <x:v>0</x:v>
      </x:c>
    </x:row>
    <x:row r="3882" ht="22" customHeight="1">
      <x:c r="A3882" s="18" t="n">
        <x:f>Summary!F$41</x:f>
        <x:v>46419</x:v>
      </x:c>
      <x:c r="B3882" s="2" t="str">
        <x:f>'Inventory detail'!A504</x:f>
        <x:v>COIL</x:v>
      </x:c>
      <x:c r="C3882" s="2" t="str">
        <x:f>'Inventory detail'!B504</x:f>
        <x:v>10</x:v>
      </x:c>
      <x:c r="D3882" s="2" t="str">
        <x:f>'Inventory detail'!C504</x:f>
        <x:v>7RED12-4</x:v>
      </x:c>
      <x:c r="E3882" s="10" t="n">
        <x:f>A2756</x:f>
        <x:v>46388</x:v>
      </x:c>
      <x:c r="F3882" s="7" t="n">
        <x:f>O2756</x:f>
        <x:v>0</x:v>
      </x:c>
      <x:c r="G3882" s="7" t="n">
        <x:f>Q2756</x:f>
        <x:v>0</x:v>
      </x:c>
      <x:c r="H3882" s="7" t="n">
        <x:f>R2756</x:f>
        <x:v>2663.048213552361</x:v>
      </x:c>
      <x:c r="I3882" s="7" t="n">
        <x:f>0</x:f>
        <x:v>0</x:v>
      </x:c>
      <x:c r="J3882" s="7" t="n">
        <x:f>0</x:f>
        <x:v>0</x:v>
      </x:c>
      <x:c r="K3882" s="7" t="n">
        <x:f>0</x:f>
        <x:v>0</x:v>
      </x:c>
      <x:c r="L3882" s="7" t="n">
        <x:f>'Inventory detail'!F504*Summary!$K$5*(A3882-E3882)/Summary!$K$6</x:f>
        <x:v>161.25601642710473</x:v>
      </x:c>
      <x:c r="M3882" s="7" t="n">
        <x:f>MAX(0,H3882-L3882)</x:f>
        <x:v>2501.7921971252563</x:v>
      </x:c>
      <x:c r="N3882" s="7" t="n">
        <x:f>MAX(0,L3882-H3882)</x:f>
        <x:v>0</x:v>
      </x:c>
      <x:c r="O3882" s="7" t="n">
        <x:f>MAX(0,F3882+I3882-N3882)</x:f>
        <x:v>0</x:v>
      </x:c>
      <x:c r="P3882" s="7" t="n">
        <x:f>MAX(0,N3882-F3882-I3882)</x:f>
        <x:v>0</x:v>
      </x:c>
      <x:c r="Q3882" s="7" t="n">
        <x:f>MAX(0,G3882+J3882-P3882)</x:f>
        <x:v>0</x:v>
      </x:c>
      <x:c r="R3882" s="7" t="n">
        <x:f>M3882+MAX(0,K3882-MAX(0,P3882-G3882-J3882))</x:f>
        <x:v>2501.7921971252563</x:v>
      </x:c>
      <x:c r="S3882" s="7" t="n">
        <x:f>SUM(O3882,Q3882,R3882)</x:f>
        <x:v>2501.7921971252563</x:v>
      </x:c>
      <x:c r="T3882" s="14" t="n">
        <x:f>'Inventory detail'!T504</x:f>
        <x:v>0.0392</x:v>
      </x:c>
      <x:c r="U3882" s="14" t="n">
        <x:f>'Inventory detail'!U504</x:f>
        <x:v>0.038453999999999995</x:v>
      </x:c>
      <x:c r="V3882" s="9" t="n">
        <x:f>O3882*T3882</x:f>
        <x:v>0</x:v>
      </x:c>
      <x:c r="W3882" s="9" t="n">
        <x:f>Q3882*T3882</x:f>
        <x:v>0</x:v>
      </x:c>
      <x:c r="X3882" s="9" t="n">
        <x:f>R3882*T3882</x:f>
        <x:v>98.07025412731004</x:v>
      </x:c>
      <x:c r="Y3882" s="9" t="n">
        <x:f>S3882*T3882</x:f>
        <x:v>98.07025412731004</x:v>
      </x:c>
      <x:c r="Z3882" s="9" t="n">
        <x:f>IF(ISNUMBER(U3882),S3882*(U3882-T3882),"n.a.")</x:f>
        <x:v>-1.8663369790554503</x:v>
      </x:c>
      <x:c r="AA3882" s="9" t="n">
        <x:f>IF(ISNUMBER(U3882),Y3882,0)</x:f>
        <x:v>98.07025412731004</x:v>
      </x:c>
      <x:c r="AB3882" s="7" t="n">
        <x:f>MAX(0,L3882-SUM(F3882:K3882))</x:f>
        <x:v>0</x:v>
      </x:c>
    </x:row>
    <x:row r="3883" ht="22" customHeight="1">
      <x:c r="A3883" s="18" t="n">
        <x:f>Summary!F$41</x:f>
        <x:v>46419</x:v>
      </x:c>
      <x:c r="B3883" s="2" t="str">
        <x:f>'Inventory detail'!A505</x:f>
        <x:v>COIL</x:v>
      </x:c>
      <x:c r="C3883" s="2" t="str">
        <x:f>'Inventory detail'!B505</x:f>
        <x:v>60</x:v>
      </x:c>
      <x:c r="D3883" s="2" t="str">
        <x:f>'Inventory detail'!C505</x:f>
        <x:v>7CLR12-4</x:v>
      </x:c>
      <x:c r="E3883" s="10" t="n">
        <x:f>A2757</x:f>
        <x:v>46388</x:v>
      </x:c>
      <x:c r="F3883" s="7" t="n">
        <x:f>O2757</x:f>
        <x:v>2463.048213552361</x:v>
      </x:c>
      <x:c r="G3883" s="7" t="n">
        <x:f>Q2757</x:f>
        <x:v>0</x:v>
      </x:c>
      <x:c r="H3883" s="7" t="n">
        <x:f>R2757</x:f>
        <x:v>0</x:v>
      </x:c>
      <x:c r="I3883" s="7" t="n">
        <x:f>SUMIFS('PO detail'!$W$1379:$W$1379,'PO detail'!$V$1379:$V$1379,"&gt;="&amp;E3883,'PO detail'!$V$1379:$V$1379,"&lt;"&amp;A3883)</x:f>
        <x:v>0</x:v>
      </x:c>
      <x:c r="J3883" s="7" t="n">
        <x:f>SUMIFS('PO detail'!$X$1379:$X$1379,'PO detail'!$V$1379:$V$1379,"&gt;="&amp;E3883,'PO detail'!$V$1379:$V$1379,"&lt;"&amp;A3883)</x:f>
        <x:v>0</x:v>
      </x:c>
      <x:c r="K3883" s="7" t="n">
        <x:f>SUMIFS('PO detail'!$Y$1379:$Y$1379,'PO detail'!$V$1379:$V$1379,"&gt;="&amp;E3883,'PO detail'!$V$1379:$V$1379,"&lt;"&amp;A3883)</x:f>
        <x:v>0</x:v>
      </x:c>
      <x:c r="L3883" s="7" t="n">
        <x:f>'Inventory detail'!F505*Summary!$K$5*(A3883-E3883)/Summary!$K$6</x:f>
        <x:v>161.25601642710473</x:v>
      </x:c>
      <x:c r="M3883" s="7" t="n">
        <x:f>MAX(0,H3883-L3883)</x:f>
        <x:v>0</x:v>
      </x:c>
      <x:c r="N3883" s="7" t="n">
        <x:f>MAX(0,L3883-H3883)</x:f>
        <x:v>161.25601642710473</x:v>
      </x:c>
      <x:c r="O3883" s="7" t="n">
        <x:f>MAX(0,F3883+I3883-N3883)</x:f>
        <x:v>2301.7921971252563</x:v>
      </x:c>
      <x:c r="P3883" s="7" t="n">
        <x:f>MAX(0,N3883-F3883-I3883)</x:f>
        <x:v>0</x:v>
      </x:c>
      <x:c r="Q3883" s="7" t="n">
        <x:f>MAX(0,G3883+J3883-P3883)</x:f>
        <x:v>0</x:v>
      </x:c>
      <x:c r="R3883" s="7" t="n">
        <x:f>M3883+MAX(0,K3883-MAX(0,P3883-G3883-J3883))</x:f>
        <x:v>0</x:v>
      </x:c>
      <x:c r="S3883" s="7" t="n">
        <x:f>SUM(O3883,Q3883,R3883)</x:f>
        <x:v>2301.7921971252563</x:v>
      </x:c>
      <x:c r="T3883" s="14" t="n">
        <x:f>'Inventory detail'!T505</x:f>
        <x:v>0.0392</x:v>
      </x:c>
      <x:c r="U3883" s="14" t="n">
        <x:f>'Inventory detail'!U505</x:f>
        <x:v>0.038453999999999995</x:v>
      </x:c>
      <x:c r="V3883" s="9" t="n">
        <x:f>O3883*T3883</x:f>
        <x:v>90.23025412731005</x:v>
      </x:c>
      <x:c r="W3883" s="9" t="n">
        <x:f>Q3883*T3883</x:f>
        <x:v>0</x:v>
      </x:c>
      <x:c r="X3883" s="9" t="n">
        <x:f>R3883*T3883</x:f>
        <x:v>0</x:v>
      </x:c>
      <x:c r="Y3883" s="9" t="n">
        <x:f>S3883*T3883</x:f>
        <x:v>90.23025412731005</x:v>
      </x:c>
      <x:c r="Z3883" s="9" t="n">
        <x:f>IF(ISNUMBER(U3883),S3883*(U3883-T3883),"n.a.")</x:f>
        <x:v>-1.7171369790554494</x:v>
      </x:c>
      <x:c r="AA3883" s="9" t="n">
        <x:f>IF(ISNUMBER(U3883),Y3883,0)</x:f>
        <x:v>90.23025412731005</x:v>
      </x:c>
      <x:c r="AB3883" s="7" t="n">
        <x:f>MAX(0,L3883-SUM(F3883:K3883))</x:f>
        <x:v>0</x:v>
      </x:c>
    </x:row>
    <x:row r="3884" ht="22" customHeight="1">
      <x:c r="A3884" s="18" t="n">
        <x:f>Summary!F$41</x:f>
        <x:v>46419</x:v>
      </x:c>
      <x:c r="B3884" s="2" t="str">
        <x:f>'Inventory detail'!A506</x:f>
        <x:v>COIL</x:v>
      </x:c>
      <x:c r="C3884" s="2" t="str">
        <x:f>'Inventory detail'!B506</x:f>
        <x:v>10</x:v>
      </x:c>
      <x:c r="D3884" s="2" t="str">
        <x:f>'Inventory detail'!C506</x:f>
        <x:v>9RED12-4</x:v>
      </x:c>
      <x:c r="E3884" s="10" t="n">
        <x:f>A2758</x:f>
        <x:v>46388</x:v>
      </x:c>
      <x:c r="F3884" s="7" t="n">
        <x:f>O2758</x:f>
        <x:v>1986.0369609856264</x:v>
      </x:c>
      <x:c r="G3884" s="7" t="n">
        <x:f>Q2758</x:f>
        <x:v>0</x:v>
      </x:c>
      <x:c r="H3884" s="7" t="n">
        <x:f>R2758</x:f>
        <x:v>0</x:v>
      </x:c>
      <x:c r="I3884" s="7" t="n">
        <x:f>SUMIFS('PO detail'!$W$584:$W$584,'PO detail'!$V$584:$V$584,"&gt;="&amp;E3884,'PO detail'!$V$584:$V$584,"&lt;"&amp;A3884)</x:f>
        <x:v>0</x:v>
      </x:c>
      <x:c r="J3884" s="7" t="n">
        <x:f>SUMIFS('PO detail'!$X$584:$X$584,'PO detail'!$V$584:$V$584,"&gt;="&amp;E3884,'PO detail'!$V$584:$V$584,"&lt;"&amp;A3884)</x:f>
        <x:v>0</x:v>
      </x:c>
      <x:c r="K3884" s="7" t="n">
        <x:f>SUMIFS('PO detail'!$Y$584:$Y$584,'PO detail'!$V$584:$V$584,"&gt;="&amp;E3884,'PO detail'!$V$584:$V$584,"&lt;"&amp;A3884)</x:f>
        <x:v>0</x:v>
      </x:c>
      <x:c r="L3884" s="7" t="n">
        <x:f>'Inventory detail'!F506*Summary!$K$5*(A3884-E3884)/Summary!$K$6</x:f>
        <x:v>152.77207392197124</x:v>
      </x:c>
      <x:c r="M3884" s="7" t="n">
        <x:f>MAX(0,H3884-L3884)</x:f>
        <x:v>0</x:v>
      </x:c>
      <x:c r="N3884" s="7" t="n">
        <x:f>MAX(0,L3884-H3884)</x:f>
        <x:v>152.77207392197124</x:v>
      </x:c>
      <x:c r="O3884" s="7" t="n">
        <x:f>MAX(0,F3884+I3884-N3884)</x:f>
        <x:v>1833.2648870636551</x:v>
      </x:c>
      <x:c r="P3884" s="7" t="n">
        <x:f>MAX(0,N3884-F3884-I3884)</x:f>
        <x:v>0</x:v>
      </x:c>
      <x:c r="Q3884" s="7" t="n">
        <x:f>MAX(0,G3884+J3884-P3884)</x:f>
        <x:v>0</x:v>
      </x:c>
      <x:c r="R3884" s="7" t="n">
        <x:f>M3884+MAX(0,K3884-MAX(0,P3884-G3884-J3884))</x:f>
        <x:v>0</x:v>
      </x:c>
      <x:c r="S3884" s="7" t="n">
        <x:f>SUM(O3884,Q3884,R3884)</x:f>
        <x:v>1833.2648870636551</x:v>
      </x:c>
      <x:c r="T3884" s="14" t="n">
        <x:f>'Inventory detail'!T506</x:f>
        <x:v>0.0478</x:v>
      </x:c>
      <x:c r="U3884" s="14" t="n">
        <x:f>'Inventory detail'!U506</x:f>
        <x:v>0.046852</x:v>
      </x:c>
      <x:c r="V3884" s="9" t="n">
        <x:f>O3884*T3884</x:f>
        <x:v>87.63006160164272</x:v>
      </x:c>
      <x:c r="W3884" s="9" t="n">
        <x:f>Q3884*T3884</x:f>
        <x:v>0</x:v>
      </x:c>
      <x:c r="X3884" s="9" t="n">
        <x:f>R3884*T3884</x:f>
        <x:v>0</x:v>
      </x:c>
      <x:c r="Y3884" s="9" t="n">
        <x:f>S3884*T3884</x:f>
        <x:v>87.63006160164272</x:v>
      </x:c>
      <x:c r="Z3884" s="9" t="n">
        <x:f>IF(ISNUMBER(U3884),S3884*(U3884-T3884),"n.a.")</x:f>
        <x:v>-1.7379351129363532</x:v>
      </x:c>
      <x:c r="AA3884" s="9" t="n">
        <x:f>IF(ISNUMBER(U3884),Y3884,0)</x:f>
        <x:v>87.63006160164272</x:v>
      </x:c>
      <x:c r="AB3884" s="7" t="n">
        <x:f>MAX(0,L3884-SUM(F3884:K3884))</x:f>
        <x:v>0</x:v>
      </x:c>
    </x:row>
    <x:row r="3885" ht="22" customHeight="1">
      <x:c r="A3885" s="18" t="n">
        <x:f>Summary!F$41</x:f>
        <x:v>46419</x:v>
      </x:c>
      <x:c r="B3885" s="2" t="str">
        <x:f>'Inventory detail'!A507</x:f>
        <x:v>COIL</x:v>
      </x:c>
      <x:c r="C3885" s="2" t="str">
        <x:f>'Inventory detail'!B507</x:f>
        <x:v>30</x:v>
      </x:c>
      <x:c r="D3885" s="2" t="str">
        <x:f>'Inventory detail'!C507</x:f>
        <x:v>14CLR12-4</x:v>
      </x:c>
      <x:c r="E3885" s="10" t="n">
        <x:f>A2759</x:f>
        <x:v>46388</x:v>
      </x:c>
      <x:c r="F3885" s="7" t="n">
        <x:f>O2759</x:f>
        <x:v>2100</x:v>
      </x:c>
      <x:c r="G3885" s="7" t="n">
        <x:f>Q2759</x:f>
        <x:v>0</x:v>
      </x:c>
      <x:c r="H3885" s="7" t="n">
        <x:f>R2759</x:f>
        <x:v>186.03696098562625</x:v>
      </x:c>
      <x:c r="I3885" s="7" t="n">
        <x:f>SUMIFS('PO detail'!$W$777:$W$777,'PO detail'!$V$777:$V$777,"&gt;="&amp;E3885,'PO detail'!$V$777:$V$777,"&lt;"&amp;A3885)</x:f>
        <x:v>0</x:v>
      </x:c>
      <x:c r="J3885" s="7" t="n">
        <x:f>SUMIFS('PO detail'!$X$777:$X$777,'PO detail'!$V$777:$V$777,"&gt;="&amp;E3885,'PO detail'!$V$777:$V$777,"&lt;"&amp;A3885)</x:f>
        <x:v>0</x:v>
      </x:c>
      <x:c r="K3885" s="7" t="n">
        <x:f>SUMIFS('PO detail'!$Y$777:$Y$777,'PO detail'!$V$777:$V$777,"&gt;="&amp;E3885,'PO detail'!$V$777:$V$777,"&lt;"&amp;A3885)</x:f>
        <x:v>0</x:v>
      </x:c>
      <x:c r="L3885" s="7" t="n">
        <x:f>'Inventory detail'!F507*Summary!$K$5*(A3885-E3885)/Summary!$K$6</x:f>
        <x:v>152.77207392197124</x:v>
      </x:c>
      <x:c r="M3885" s="7" t="n">
        <x:f>MAX(0,H3885-L3885)</x:f>
        <x:v>33.26488706365501</x:v>
      </x:c>
      <x:c r="N3885" s="7" t="n">
        <x:f>MAX(0,L3885-H3885)</x:f>
        <x:v>0</x:v>
      </x:c>
      <x:c r="O3885" s="7" t="n">
        <x:f>MAX(0,F3885+I3885-N3885)</x:f>
        <x:v>2100</x:v>
      </x:c>
      <x:c r="P3885" s="7" t="n">
        <x:f>MAX(0,N3885-F3885-I3885)</x:f>
        <x:v>0</x:v>
      </x:c>
      <x:c r="Q3885" s="7" t="n">
        <x:f>MAX(0,G3885+J3885-P3885)</x:f>
        <x:v>0</x:v>
      </x:c>
      <x:c r="R3885" s="7" t="n">
        <x:f>M3885+MAX(0,K3885-MAX(0,P3885-G3885-J3885))</x:f>
        <x:v>33.26488706365501</x:v>
      </x:c>
      <x:c r="S3885" s="7" t="n">
        <x:f>SUM(O3885,Q3885,R3885)</x:f>
        <x:v>2133.264887063655</x:v>
      </x:c>
      <x:c r="T3885" s="14" t="n">
        <x:f>'Inventory detail'!T507</x:f>
        <x:v>0.09179999999999999</x:v>
      </x:c>
      <x:c r="U3885" s="14" t="n">
        <x:f>'Inventory detail'!U507</x:f>
        <x:v>0.089947</x:v>
      </x:c>
      <x:c r="V3885" s="9" t="n">
        <x:f>O3885*T3885</x:f>
        <x:v>192.77999999999997</x:v>
      </x:c>
      <x:c r="W3885" s="9" t="n">
        <x:f>Q3885*T3885</x:f>
        <x:v>0</x:v>
      </x:c>
      <x:c r="X3885" s="9" t="n">
        <x:f>R3885*T3885</x:f>
        <x:v>3.0537166324435296</x:v>
      </x:c>
      <x:c r="Y3885" s="9" t="n">
        <x:f>S3885*T3885</x:f>
        <x:v>195.8337166324435</x:v>
      </x:c>
      <x:c r="Z3885" s="9" t="n">
        <x:f>IF(ISNUMBER(U3885),S3885*(U3885-T3885),"n.a.")</x:f>
        <x:v>-3.9529398357289387</x:v>
      </x:c>
      <x:c r="AA3885" s="9" t="n">
        <x:f>IF(ISNUMBER(U3885),Y3885,0)</x:f>
        <x:v>195.8337166324435</x:v>
      </x:c>
      <x:c r="AB3885" s="7" t="n">
        <x:f>MAX(0,L3885-SUM(F3885:K3885))</x:f>
        <x:v>0</x:v>
      </x:c>
    </x:row>
    <x:row r="3886" ht="22" customHeight="1">
      <x:c r="A3886" s="18" t="n">
        <x:f>Summary!F$41</x:f>
        <x:v>46419</x:v>
      </x:c>
      <x:c r="B3886" s="2" t="str">
        <x:f>'Inventory detail'!A508</x:f>
        <x:v>COIL</x:v>
      </x:c>
      <x:c r="C3886" s="2" t="str">
        <x:f>'Inventory detail'!B508</x:f>
        <x:v>30</x:v>
      </x:c>
      <x:c r="D3886" s="2" t="str">
        <x:f>'Inventory detail'!C508</x:f>
        <x:v>18NAV12-4</x:v>
      </x:c>
      <x:c r="E3886" s="10" t="n">
        <x:f>A2760</x:f>
        <x:v>46388</x:v>
      </x:c>
      <x:c r="F3886" s="7" t="n">
        <x:f>O2760</x:f>
        <x:v>586.0369609856264</x:v>
      </x:c>
      <x:c r="G3886" s="7" t="n">
        <x:f>Q2760</x:f>
        <x:v>0</x:v>
      </x:c>
      <x:c r="H3886" s="7" t="n">
        <x:f>R2760</x:f>
        <x:v>0</x:v>
      </x:c>
      <x:c r="I3886" s="7" t="n">
        <x:f>SUMIFS('PO detail'!$W$822:$W$822,'PO detail'!$V$822:$V$822,"&gt;="&amp;E3886,'PO detail'!$V$822:$V$822,"&lt;"&amp;A3886)</x:f>
        <x:v>0</x:v>
      </x:c>
      <x:c r="J3886" s="7" t="n">
        <x:f>SUMIFS('PO detail'!$X$822:$X$822,'PO detail'!$V$822:$V$822,"&gt;="&amp;E3886,'PO detail'!$V$822:$V$822,"&lt;"&amp;A3886)</x:f>
        <x:v>0</x:v>
      </x:c>
      <x:c r="K3886" s="7" t="n">
        <x:f>SUMIFS('PO detail'!$Y$822:$Y$822,'PO detail'!$V$822:$V$822,"&gt;="&amp;E3886,'PO detail'!$V$822:$V$822,"&lt;"&amp;A3886)</x:f>
        <x:v>0</x:v>
      </x:c>
      <x:c r="L3886" s="7" t="n">
        <x:f>'Inventory detail'!F508*Summary!$K$5*(A3886-E3886)/Summary!$K$6</x:f>
        <x:v>152.77207392197124</x:v>
      </x:c>
      <x:c r="M3886" s="7" t="n">
        <x:f>MAX(0,H3886-L3886)</x:f>
        <x:v>0</x:v>
      </x:c>
      <x:c r="N3886" s="7" t="n">
        <x:f>MAX(0,L3886-H3886)</x:f>
        <x:v>152.77207392197124</x:v>
      </x:c>
      <x:c r="O3886" s="7" t="n">
        <x:f>MAX(0,F3886+I3886-N3886)</x:f>
        <x:v>433.2648870636551</x:v>
      </x:c>
      <x:c r="P3886" s="7" t="n">
        <x:f>MAX(0,N3886-F3886-I3886)</x:f>
        <x:v>0</x:v>
      </x:c>
      <x:c r="Q3886" s="7" t="n">
        <x:f>MAX(0,G3886+J3886-P3886)</x:f>
        <x:v>0</x:v>
      </x:c>
      <x:c r="R3886" s="7" t="n">
        <x:f>M3886+MAX(0,K3886-MAX(0,P3886-G3886-J3886))</x:f>
        <x:v>0</x:v>
      </x:c>
      <x:c r="S3886" s="7" t="n">
        <x:f>SUM(O3886,Q3886,R3886)</x:f>
        <x:v>433.2648870636551</x:v>
      </x:c>
      <x:c r="T3886" s="14" t="n">
        <x:f>'Inventory detail'!T508</x:f>
        <x:v>0.1448</x:v>
      </x:c>
      <x:c r="U3886" s="14" t="n">
        <x:f>'Inventory detail'!U508</x:f>
        <x:v>0.141882</x:v>
      </x:c>
      <x:c r="V3886" s="9" t="n">
        <x:f>O3886*T3886</x:f>
        <x:v>62.736755646817265</x:v>
      </x:c>
      <x:c r="W3886" s="9" t="n">
        <x:f>Q3886*T3886</x:f>
        <x:v>0</x:v>
      </x:c>
      <x:c r="X3886" s="9" t="n">
        <x:f>R3886*T3886</x:f>
        <x:v>0</x:v>
      </x:c>
      <x:c r="Y3886" s="9" t="n">
        <x:f>S3886*T3886</x:f>
        <x:v>62.736755646817265</x:v>
      </x:c>
      <x:c r="Z3886" s="9" t="n">
        <x:f>IF(ISNUMBER(U3886),S3886*(U3886-T3886),"n.a.")</x:f>
        <x:v>-1.2642669404517473</x:v>
      </x:c>
      <x:c r="AA3886" s="9" t="n">
        <x:f>IF(ISNUMBER(U3886),Y3886,0)</x:f>
        <x:v>62.736755646817265</x:v>
      </x:c>
      <x:c r="AB3886" s="7" t="n">
        <x:f>MAX(0,L3886-SUM(F3886:K3886))</x:f>
        <x:v>0</x:v>
      </x:c>
    </x:row>
    <x:row r="3887" ht="22" customHeight="1">
      <x:c r="A3887" s="18" t="n">
        <x:f>Summary!F$41</x:f>
        <x:v>46419</x:v>
      </x:c>
      <x:c r="B3887" s="2" t="str">
        <x:f>'Inventory detail'!A509</x:f>
        <x:v>POUC</x:v>
      </x:c>
      <x:c r="C3887" s="2" t="str">
        <x:f>'Inventory detail'!B509</x:f>
        <x:v>10</x:v>
      </x:c>
      <x:c r="D3887" s="2" t="str">
        <x:f>'Inventory detail'!C509</x:f>
        <x:v>MLEG3</x:v>
      </x:c>
      <x:c r="E3887" s="10" t="n">
        <x:f>A2761</x:f>
        <x:v>46388</x:v>
      </x:c>
      <x:c r="F3887" s="7" t="n">
        <x:f>O2761</x:f>
        <x:v>0</x:v>
      </x:c>
      <x:c r="G3887" s="7" t="n">
        <x:f>Q2761</x:f>
        <x:v>3000</x:v>
      </x:c>
      <x:c r="H3887" s="7" t="n">
        <x:f>R2761</x:f>
        <x:v>2086.0369609856266</x:v>
      </x:c>
      <x:c r="I3887" s="7" t="n">
        <x:f>SUMIFS('PO detail'!$W$1564:$W$1564,'PO detail'!$V$1564:$V$1564,"&gt;="&amp;E3887,'PO detail'!$V$1564:$V$1564,"&lt;"&amp;A3887)</x:f>
        <x:v>0</x:v>
      </x:c>
      <x:c r="J3887" s="7" t="n">
        <x:f>SUMIFS('PO detail'!$X$1564:$X$1564,'PO detail'!$V$1564:$V$1564,"&gt;="&amp;E3887,'PO detail'!$V$1564:$V$1564,"&lt;"&amp;A3887)</x:f>
        <x:v>0</x:v>
      </x:c>
      <x:c r="K3887" s="7" t="n">
        <x:f>SUMIFS('PO detail'!$Y$1564:$Y$1564,'PO detail'!$V$1564:$V$1564,"&gt;="&amp;E3887,'PO detail'!$V$1564:$V$1564,"&lt;"&amp;A3887)</x:f>
        <x:v>0</x:v>
      </x:c>
      <x:c r="L3887" s="7" t="n">
        <x:f>'Inventory detail'!F509*Summary!$K$5*(A3887-E3887)/Summary!$K$6</x:f>
        <x:v>152.77207392197124</x:v>
      </x:c>
      <x:c r="M3887" s="7" t="n">
        <x:f>MAX(0,H3887-L3887)</x:f>
        <x:v>1933.2648870636554</x:v>
      </x:c>
      <x:c r="N3887" s="7" t="n">
        <x:f>MAX(0,L3887-H3887)</x:f>
        <x:v>0</x:v>
      </x:c>
      <x:c r="O3887" s="7" t="n">
        <x:f>MAX(0,F3887+I3887-N3887)</x:f>
        <x:v>0</x:v>
      </x:c>
      <x:c r="P3887" s="7" t="n">
        <x:f>MAX(0,N3887-F3887-I3887)</x:f>
        <x:v>0</x:v>
      </x:c>
      <x:c r="Q3887" s="7" t="n">
        <x:f>MAX(0,G3887+J3887-P3887)</x:f>
        <x:v>3000</x:v>
      </x:c>
      <x:c r="R3887" s="7" t="n">
        <x:f>M3887+MAX(0,K3887-MAX(0,P3887-G3887-J3887))</x:f>
        <x:v>1933.2648870636554</x:v>
      </x:c>
      <x:c r="S3887" s="7" t="n">
        <x:f>SUM(O3887,Q3887,R3887)</x:f>
        <x:v>4933.264887063655</x:v>
      </x:c>
      <x:c r="T3887" s="14" t="n">
        <x:f>'Inventory detail'!T509</x:f>
        <x:v>0.1051</x:v>
      </x:c>
      <x:c r="U3887" s="14" t="n">
        <x:f>'Inventory detail'!U509</x:f>
        <x:v>0.154605</x:v>
      </x:c>
      <x:c r="V3887" s="9" t="n">
        <x:f>O3887*T3887</x:f>
        <x:v>0</x:v>
      </x:c>
      <x:c r="W3887" s="9" t="n">
        <x:f>Q3887*T3887</x:f>
        <x:v>315.3</x:v>
      </x:c>
      <x:c r="X3887" s="9" t="n">
        <x:f>R3887*T3887</x:f>
        <x:v>203.1861396303902</x:v>
      </x:c>
      <x:c r="Y3887" s="9" t="n">
        <x:f>S3887*T3887</x:f>
        <x:v>518.4861396303901</x:v>
      </x:c>
      <x:c r="Z3887" s="9" t="n">
        <x:f>IF(ISNUMBER(U3887),S3887*(U3887-T3887),"n.a.")</x:f>
        <x:v>244.2212782340862</x:v>
      </x:c>
      <x:c r="AA3887" s="9" t="n">
        <x:f>IF(ISNUMBER(U3887),Y3887,0)</x:f>
        <x:v>518.4861396303901</x:v>
      </x:c>
      <x:c r="AB3887" s="7" t="n">
        <x:f>MAX(0,L3887-SUM(F3887:K3887))</x:f>
        <x:v>0</x:v>
      </x:c>
    </x:row>
    <x:row r="3888" ht="22" customHeight="1">
      <x:c r="A3888" s="18" t="n">
        <x:f>Summary!F$41</x:f>
        <x:v>46419</x:v>
      </x:c>
      <x:c r="B3888" s="2" t="str">
        <x:f>'Inventory detail'!A510</x:f>
        <x:v>WIRE</x:v>
      </x:c>
      <x:c r="C3888" s="2" t="str">
        <x:f>'Inventory detail'!B510</x:f>
        <x:v>30</x:v>
      </x:c>
      <x:c r="D3888" s="2" t="str">
        <x:f>'Inventory detail'!C510</x:f>
        <x:v>DL716GOLD</x:v>
      </x:c>
      <x:c r="E3888" s="10" t="n">
        <x:f>A2762</x:f>
        <x:v>46388</x:v>
      </x:c>
      <x:c r="F3888" s="7" t="n">
        <x:f>O2762</x:f>
        <x:v>0</x:v>
      </x:c>
      <x:c r="G3888" s="7" t="n">
        <x:f>Q2762</x:f>
        <x:v>0</x:v>
      </x:c>
      <x:c r="H3888" s="7" t="n">
        <x:f>R2762</x:f>
        <x:v>186.03696098562625</x:v>
      </x:c>
      <x:c r="I3888" s="7" t="n">
        <x:f>0</x:f>
        <x:v>0</x:v>
      </x:c>
      <x:c r="J3888" s="7" t="n">
        <x:f>0</x:f>
        <x:v>0</x:v>
      </x:c>
      <x:c r="K3888" s="7" t="n">
        <x:f>0</x:f>
        <x:v>0</x:v>
      </x:c>
      <x:c r="L3888" s="7" t="n">
        <x:f>'Inventory detail'!F510*Summary!$K$5*(A3888-E3888)/Summary!$K$6</x:f>
        <x:v>152.77207392197124</x:v>
      </x:c>
      <x:c r="M3888" s="7" t="n">
        <x:f>MAX(0,H3888-L3888)</x:f>
        <x:v>33.26488706365501</x:v>
      </x:c>
      <x:c r="N3888" s="7" t="n">
        <x:f>MAX(0,L3888-H3888)</x:f>
        <x:v>0</x:v>
      </x:c>
      <x:c r="O3888" s="7" t="n">
        <x:f>MAX(0,F3888+I3888-N3888)</x:f>
        <x:v>0</x:v>
      </x:c>
      <x:c r="P3888" s="7" t="n">
        <x:f>MAX(0,N3888-F3888-I3888)</x:f>
        <x:v>0</x:v>
      </x:c>
      <x:c r="Q3888" s="7" t="n">
        <x:f>MAX(0,G3888+J3888-P3888)</x:f>
        <x:v>0</x:v>
      </x:c>
      <x:c r="R3888" s="7" t="n">
        <x:f>M3888+MAX(0,K3888-MAX(0,P3888-G3888-J3888))</x:f>
        <x:v>33.26488706365501</x:v>
      </x:c>
      <x:c r="S3888" s="7" t="n">
        <x:f>SUM(O3888,Q3888,R3888)</x:f>
        <x:v>33.26488706365501</x:v>
      </x:c>
      <x:c r="T3888" s="14" t="n">
        <x:f>'Inventory detail'!T510</x:f>
        <x:v>0.0732</x:v>
      </x:c>
      <x:c r="U3888" s="14" t="n">
        <x:f>'Inventory detail'!U510</x:f>
        <x:v>0.0732</x:v>
      </x:c>
      <x:c r="V3888" s="9" t="n">
        <x:f>O3888*T3888</x:f>
        <x:v>0</x:v>
      </x:c>
      <x:c r="W3888" s="9" t="n">
        <x:f>Q3888*T3888</x:f>
        <x:v>0</x:v>
      </x:c>
      <x:c r="X3888" s="9" t="n">
        <x:f>R3888*T3888</x:f>
        <x:v>2.4349897330595467</x:v>
      </x:c>
      <x:c r="Y3888" s="9" t="n">
        <x:f>S3888*T3888</x:f>
        <x:v>2.4349897330595467</x:v>
      </x:c>
      <x:c r="Z3888" s="9" t="n">
        <x:f>IF(ISNUMBER(U3888),S3888*(U3888-T3888),"n.a.")</x:f>
        <x:v>0</x:v>
      </x:c>
      <x:c r="AA3888" s="9" t="n">
        <x:f>IF(ISNUMBER(U3888),Y3888,0)</x:f>
        <x:v>2.4349897330595467</x:v>
      </x:c>
      <x:c r="AB3888" s="7" t="n">
        <x:f>MAX(0,L3888-SUM(F3888:K3888))</x:f>
        <x:v>0</x:v>
      </x:c>
    </x:row>
    <x:row r="3889" ht="22" customHeight="1">
      <x:c r="A3889" s="18" t="n">
        <x:f>Summary!F$41</x:f>
        <x:v>46419</x:v>
      </x:c>
      <x:c r="B3889" s="2" t="str">
        <x:f>'Inventory detail'!A511</x:f>
        <x:v>WIRE</x:v>
      </x:c>
      <x:c r="C3889" s="2" t="str">
        <x:f>'Inventory detail'!B511</x:f>
        <x:v>60</x:v>
      </x:c>
      <x:c r="D3889" s="2" t="str">
        <x:f>'Inventory detail'!C511</x:f>
        <x:v>DL114BLK</x:v>
      </x:c>
      <x:c r="E3889" s="10" t="n">
        <x:f>A2763</x:f>
        <x:v>46388</x:v>
      </x:c>
      <x:c r="F3889" s="7" t="n">
        <x:f>O2763</x:f>
        <x:v>0</x:v>
      </x:c>
      <x:c r="G3889" s="7" t="n">
        <x:f>Q2763</x:f>
        <x:v>0</x:v>
      </x:c>
      <x:c r="H3889" s="7" t="n">
        <x:f>R2763</x:f>
        <x:v>486.03696098562637</x:v>
      </x:c>
      <x:c r="I3889" s="7" t="n">
        <x:f>SUMIFS('PO detail'!$W$2044:$W$2045,'PO detail'!$V$2044:$V$2045,"&gt;="&amp;E3889,'PO detail'!$V$2044:$V$2045,"&lt;"&amp;A3889)</x:f>
        <x:v>0</x:v>
      </x:c>
      <x:c r="J3889" s="7" t="n">
        <x:f>SUMIFS('PO detail'!$X$2044:$X$2045,'PO detail'!$V$2044:$V$2045,"&gt;="&amp;E3889,'PO detail'!$V$2044:$V$2045,"&lt;"&amp;A3889)</x:f>
        <x:v>0</x:v>
      </x:c>
      <x:c r="K3889" s="7" t="n">
        <x:f>SUMIFS('PO detail'!$Y$2044:$Y$2045,'PO detail'!$V$2044:$V$2045,"&gt;="&amp;E3889,'PO detail'!$V$2044:$V$2045,"&lt;"&amp;A3889)</x:f>
        <x:v>0</x:v>
      </x:c>
      <x:c r="L3889" s="7" t="n">
        <x:f>'Inventory detail'!F511*Summary!$K$5*(A3889-E3889)/Summary!$K$6</x:f>
        <x:v>152.77207392197124</x:v>
      </x:c>
      <x:c r="M3889" s="7" t="n">
        <x:f>MAX(0,H3889-L3889)</x:f>
        <x:v>333.2648870636551</x:v>
      </x:c>
      <x:c r="N3889" s="7" t="n">
        <x:f>MAX(0,L3889-H3889)</x:f>
        <x:v>0</x:v>
      </x:c>
      <x:c r="O3889" s="7" t="n">
        <x:f>MAX(0,F3889+I3889-N3889)</x:f>
        <x:v>0</x:v>
      </x:c>
      <x:c r="P3889" s="7" t="n">
        <x:f>MAX(0,N3889-F3889-I3889)</x:f>
        <x:v>0</x:v>
      </x:c>
      <x:c r="Q3889" s="7" t="n">
        <x:f>MAX(0,G3889+J3889-P3889)</x:f>
        <x:v>0</x:v>
      </x:c>
      <x:c r="R3889" s="7" t="n">
        <x:f>M3889+MAX(0,K3889-MAX(0,P3889-G3889-J3889))</x:f>
        <x:v>333.2648870636551</x:v>
      </x:c>
      <x:c r="S3889" s="7" t="n">
        <x:f>SUM(O3889,Q3889,R3889)</x:f>
        <x:v>333.2648870636551</x:v>
      </x:c>
      <x:c r="T3889" s="14" t="n">
        <x:f>'Inventory detail'!T511</x:f>
        <x:v>0.5507</x:v>
      </x:c>
      <x:c r="U3889" s="14" t="n">
        <x:f>'Inventory detail'!U511</x:f>
        <x:v>0.5507</x:v>
      </x:c>
      <x:c r="V3889" s="9" t="n">
        <x:f>O3889*T3889</x:f>
        <x:v>0</x:v>
      </x:c>
      <x:c r="W3889" s="9" t="n">
        <x:f>Q3889*T3889</x:f>
        <x:v>0</x:v>
      </x:c>
      <x:c r="X3889" s="9" t="n">
        <x:f>R3889*T3889</x:f>
        <x:v>183.52897330595488</x:v>
      </x:c>
      <x:c r="Y3889" s="9" t="n">
        <x:f>S3889*T3889</x:f>
        <x:v>183.52897330595488</x:v>
      </x:c>
      <x:c r="Z3889" s="9" t="n">
        <x:f>IF(ISNUMBER(U3889),S3889*(U3889-T3889),"n.a.")</x:f>
        <x:v>0</x:v>
      </x:c>
      <x:c r="AA3889" s="9" t="n">
        <x:f>IF(ISNUMBER(U3889),Y3889,0)</x:f>
        <x:v>183.52897330595488</x:v>
      </x:c>
      <x:c r="AB3889" s="7" t="n">
        <x:f>MAX(0,L3889-SUM(F3889:K3889))</x:f>
        <x:v>0</x:v>
      </x:c>
    </x:row>
    <x:row r="3890" ht="22" customHeight="1">
      <x:c r="A3890" s="18" t="n">
        <x:f>Summary!F$41</x:f>
        <x:v>46419</x:v>
      </x:c>
      <x:c r="B3890" s="2" t="str">
        <x:f>'Inventory detail'!A512</x:f>
        <x:v>COIL</x:v>
      </x:c>
      <x:c r="C3890" s="2" t="str">
        <x:f>'Inventory detail'!B512</x:f>
        <x:v>10</x:v>
      </x:c>
      <x:c r="D3890" s="2" t="str">
        <x:f>'Inventory detail'!C512</x:f>
        <x:v>13CLR12-4</x:v>
      </x:c>
      <x:c r="E3890" s="10" t="n">
        <x:f>A2764</x:f>
        <x:v>46388</x:v>
      </x:c>
      <x:c r="F3890" s="7" t="n">
        <x:f>O2764</x:f>
        <x:v>2100</x:v>
      </x:c>
      <x:c r="G3890" s="7" t="n">
        <x:f>Q2764</x:f>
        <x:v>0</x:v>
      </x:c>
      <x:c r="H3890" s="7" t="n">
        <x:f>R2764</x:f>
        <x:v>509.02570841889116</x:v>
      </x:c>
      <x:c r="I3890" s="7" t="n">
        <x:f>SUMIFS('PO detail'!$W$144:$W$144,'PO detail'!$V$144:$V$144,"&gt;="&amp;E3890,'PO detail'!$V$144:$V$144,"&lt;"&amp;A3890)</x:f>
        <x:v>0</x:v>
      </x:c>
      <x:c r="J3890" s="7" t="n">
        <x:f>SUMIFS('PO detail'!$X$144:$X$144,'PO detail'!$V$144:$V$144,"&gt;="&amp;E3890,'PO detail'!$V$144:$V$144,"&lt;"&amp;A3890)</x:f>
        <x:v>0</x:v>
      </x:c>
      <x:c r="K3890" s="7" t="n">
        <x:f>SUMIFS('PO detail'!$Y$144:$Y$144,'PO detail'!$V$144:$V$144,"&gt;="&amp;E3890,'PO detail'!$V$144:$V$144,"&lt;"&amp;A3890)</x:f>
        <x:v>0</x:v>
      </x:c>
      <x:c r="L3890" s="7" t="n">
        <x:f>'Inventory detail'!F512*Summary!$K$5*(A3890-E3890)/Summary!$K$6</x:f>
        <x:v>144.28813141683776</x:v>
      </x:c>
      <x:c r="M3890" s="7" t="n">
        <x:f>MAX(0,H3890-L3890)</x:f>
        <x:v>364.7375770020534</x:v>
      </x:c>
      <x:c r="N3890" s="7" t="n">
        <x:f>MAX(0,L3890-H3890)</x:f>
        <x:v>0</x:v>
      </x:c>
      <x:c r="O3890" s="7" t="n">
        <x:f>MAX(0,F3890+I3890-N3890)</x:f>
        <x:v>2100</x:v>
      </x:c>
      <x:c r="P3890" s="7" t="n">
        <x:f>MAX(0,N3890-F3890-I3890)</x:f>
        <x:v>0</x:v>
      </x:c>
      <x:c r="Q3890" s="7" t="n">
        <x:f>MAX(0,G3890+J3890-P3890)</x:f>
        <x:v>0</x:v>
      </x:c>
      <x:c r="R3890" s="7" t="n">
        <x:f>M3890+MAX(0,K3890-MAX(0,P3890-G3890-J3890))</x:f>
        <x:v>364.7375770020534</x:v>
      </x:c>
      <x:c r="S3890" s="7" t="n">
        <x:f>SUM(O3890,Q3890,R3890)</x:f>
        <x:v>2464.7375770020535</x:v>
      </x:c>
      <x:c r="T3890" s="14" t="n">
        <x:f>'Inventory detail'!T512</x:f>
        <x:v>0.0848</x:v>
      </x:c>
      <x:c r="U3890" s="14" t="n">
        <x:f>'Inventory detail'!U512</x:f>
        <x:v>0.083096</x:v>
      </x:c>
      <x:c r="V3890" s="9" t="n">
        <x:f>O3890*T3890</x:f>
        <x:v>178.08</x:v>
      </x:c>
      <x:c r="W3890" s="9" t="n">
        <x:f>Q3890*T3890</x:f>
        <x:v>0</x:v>
      </x:c>
      <x:c r="X3890" s="9" t="n">
        <x:f>R3890*T3890</x:f>
        <x:v>30.92974652977413</x:v>
      </x:c>
      <x:c r="Y3890" s="9" t="n">
        <x:f>S3890*T3890</x:f>
        <x:v>209.00974652977413</x:v>
      </x:c>
      <x:c r="Z3890" s="9" t="n">
        <x:f>IF(ISNUMBER(U3890),S3890*(U3890-T3890),"n.a.")</x:f>
        <x:v>-4.199912831211492</x:v>
      </x:c>
      <x:c r="AA3890" s="9" t="n">
        <x:f>IF(ISNUMBER(U3890),Y3890,0)</x:f>
        <x:v>209.00974652977413</x:v>
      </x:c>
      <x:c r="AB3890" s="7" t="n">
        <x:f>MAX(0,L3890-SUM(F3890:K3890))</x:f>
        <x:v>0</x:v>
      </x:c>
    </x:row>
    <x:row r="3891" ht="22" customHeight="1">
      <x:c r="A3891" s="18" t="n">
        <x:f>Summary!F$41</x:f>
        <x:v>46419</x:v>
      </x:c>
      <x:c r="B3891" s="2" t="str">
        <x:f>'Inventory detail'!A513</x:f>
        <x:v>COIL</x:v>
      </x:c>
      <x:c r="C3891" s="2" t="str">
        <x:f>'Inventory detail'!B513</x:f>
        <x:v>10</x:v>
      </x:c>
      <x:c r="D3891" s="2" t="str">
        <x:f>'Inventory detail'!C513</x:f>
        <x:v>20BLU12-4</x:v>
      </x:c>
      <x:c r="E3891" s="10" t="n">
        <x:f>A2765</x:f>
        <x:v>46388</x:v>
      </x:c>
      <x:c r="F3891" s="7" t="n">
        <x:f>O2765</x:f>
        <x:v>309.0257084188912</x:v>
      </x:c>
      <x:c r="G3891" s="7" t="n">
        <x:f>Q2765</x:f>
        <x:v>0</x:v>
      </x:c>
      <x:c r="H3891" s="7" t="n">
        <x:f>R2765</x:f>
        <x:v>0</x:v>
      </x:c>
      <x:c r="I3891" s="7" t="n">
        <x:f>SUMIFS('PO detail'!$W$292:$W$292,'PO detail'!$V$292:$V$292,"&gt;="&amp;E3891,'PO detail'!$V$292:$V$292,"&lt;"&amp;A3891)</x:f>
        <x:v>0</x:v>
      </x:c>
      <x:c r="J3891" s="7" t="n">
        <x:f>SUMIFS('PO detail'!$X$292:$X$292,'PO detail'!$V$292:$V$292,"&gt;="&amp;E3891,'PO detail'!$V$292:$V$292,"&lt;"&amp;A3891)</x:f>
        <x:v>0</x:v>
      </x:c>
      <x:c r="K3891" s="7" t="n">
        <x:f>SUMIFS('PO detail'!$Y$292:$Y$292,'PO detail'!$V$292:$V$292,"&gt;="&amp;E3891,'PO detail'!$V$292:$V$292,"&lt;"&amp;A3891)</x:f>
        <x:v>0</x:v>
      </x:c>
      <x:c r="L3891" s="7" t="n">
        <x:f>'Inventory detail'!F513*Summary!$K$5*(A3891-E3891)/Summary!$K$6</x:f>
        <x:v>144.28813141683776</x:v>
      </x:c>
      <x:c r="M3891" s="7" t="n">
        <x:f>MAX(0,H3891-L3891)</x:f>
        <x:v>0</x:v>
      </x:c>
      <x:c r="N3891" s="7" t="n">
        <x:f>MAX(0,L3891-H3891)</x:f>
        <x:v>144.28813141683776</x:v>
      </x:c>
      <x:c r="O3891" s="7" t="n">
        <x:f>MAX(0,F3891+I3891-N3891)</x:f>
        <x:v>164.73757700205346</x:v>
      </x:c>
      <x:c r="P3891" s="7" t="n">
        <x:f>MAX(0,N3891-F3891-I3891)</x:f>
        <x:v>0</x:v>
      </x:c>
      <x:c r="Q3891" s="7" t="n">
        <x:f>MAX(0,G3891+J3891-P3891)</x:f>
        <x:v>0</x:v>
      </x:c>
      <x:c r="R3891" s="7" t="n">
        <x:f>M3891+MAX(0,K3891-MAX(0,P3891-G3891-J3891))</x:f>
        <x:v>0</x:v>
      </x:c>
      <x:c r="S3891" s="7" t="n">
        <x:f>SUM(O3891,Q3891,R3891)</x:f>
        <x:v>164.73757700205346</x:v>
      </x:c>
      <x:c r="T3891" s="14" t="n">
        <x:f>'Inventory detail'!T513</x:f>
        <x:v>0.1567</x:v>
      </x:c>
      <x:c r="U3891" s="14" t="n">
        <x:f>'Inventory detail'!U513</x:f>
        <x:v>0.1534845</x:v>
      </x:c>
      <x:c r="V3891" s="9" t="n">
        <x:f>O3891*T3891</x:f>
        <x:v>25.814378316221777</x:v>
      </x:c>
      <x:c r="W3891" s="9" t="n">
        <x:f>Q3891*T3891</x:f>
        <x:v>0</x:v>
      </x:c>
      <x:c r="X3891" s="9" t="n">
        <x:f>R3891*T3891</x:f>
        <x:v>0</x:v>
      </x:c>
      <x:c r="Y3891" s="9" t="n">
        <x:f>S3891*T3891</x:f>
        <x:v>25.814378316221777</x:v>
      </x:c>
      <x:c r="Z3891" s="9" t="n">
        <x:f>IF(ISNUMBER(U3891),S3891*(U3891-T3891),"n.a.")</x:f>
        <x:v>-0.5297136788501046</x:v>
      </x:c>
      <x:c r="AA3891" s="9" t="n">
        <x:f>IF(ISNUMBER(U3891),Y3891,0)</x:f>
        <x:v>25.814378316221777</x:v>
      </x:c>
      <x:c r="AB3891" s="7" t="n">
        <x:f>MAX(0,L3891-SUM(F3891:K3891))</x:f>
        <x:v>0</x:v>
      </x:c>
    </x:row>
    <x:row r="3892" ht="22" customHeight="1">
      <x:c r="A3892" s="18" t="n">
        <x:f>Summary!F$41</x:f>
        <x:v>46419</x:v>
      </x:c>
      <x:c r="B3892" s="2" t="str">
        <x:f>'Inventory detail'!A514</x:f>
        <x:v>COIL</x:v>
      </x:c>
      <x:c r="C3892" s="2" t="str">
        <x:f>'Inventory detail'!B514</x:f>
        <x:v>30</x:v>
      </x:c>
      <x:c r="D3892" s="2" t="str">
        <x:f>'Inventory detail'!C514</x:f>
        <x:v>22CLR12-4</x:v>
      </x:c>
      <x:c r="E3892" s="10" t="n">
        <x:f>A2766</x:f>
        <x:v>46388</x:v>
      </x:c>
      <x:c r="F3892" s="7" t="n">
        <x:f>O2766</x:f>
        <x:v>909.0257084188913</x:v>
      </x:c>
      <x:c r="G3892" s="7" t="n">
        <x:f>Q2766</x:f>
        <x:v>0</x:v>
      </x:c>
      <x:c r="H3892" s="7" t="n">
        <x:f>R2766</x:f>
        <x:v>0</x:v>
      </x:c>
      <x:c r="I3892" s="7" t="n">
        <x:f>SUMIFS('PO detail'!$W$859:$W$859,'PO detail'!$V$859:$V$859,"&gt;="&amp;E3892,'PO detail'!$V$859:$V$859,"&lt;"&amp;A3892)</x:f>
        <x:v>0</x:v>
      </x:c>
      <x:c r="J3892" s="7" t="n">
        <x:f>SUMIFS('PO detail'!$X$859:$X$859,'PO detail'!$V$859:$V$859,"&gt;="&amp;E3892,'PO detail'!$V$859:$V$859,"&lt;"&amp;A3892)</x:f>
        <x:v>0</x:v>
      </x:c>
      <x:c r="K3892" s="7" t="n">
        <x:f>SUMIFS('PO detail'!$Y$859:$Y$859,'PO detail'!$V$859:$V$859,"&gt;="&amp;E3892,'PO detail'!$V$859:$V$859,"&lt;"&amp;A3892)</x:f>
        <x:v>0</x:v>
      </x:c>
      <x:c r="L3892" s="7" t="n">
        <x:f>'Inventory detail'!F514*Summary!$K$5*(A3892-E3892)/Summary!$K$6</x:f>
        <x:v>144.28813141683776</x:v>
      </x:c>
      <x:c r="M3892" s="7" t="n">
        <x:f>MAX(0,H3892-L3892)</x:f>
        <x:v>0</x:v>
      </x:c>
      <x:c r="N3892" s="7" t="n">
        <x:f>MAX(0,L3892-H3892)</x:f>
        <x:v>144.28813141683776</x:v>
      </x:c>
      <x:c r="O3892" s="7" t="n">
        <x:f>MAX(0,F3892+I3892-N3892)</x:f>
        <x:v>764.7375770020535</x:v>
      </x:c>
      <x:c r="P3892" s="7" t="n">
        <x:f>MAX(0,N3892-F3892-I3892)</x:f>
        <x:v>0</x:v>
      </x:c>
      <x:c r="Q3892" s="7" t="n">
        <x:f>MAX(0,G3892+J3892-P3892)</x:f>
        <x:v>0</x:v>
      </x:c>
      <x:c r="R3892" s="7" t="n">
        <x:f>M3892+MAX(0,K3892-MAX(0,P3892-G3892-J3892))</x:f>
        <x:v>0</x:v>
      </x:c>
      <x:c r="S3892" s="7" t="n">
        <x:f>SUM(O3892,Q3892,R3892)</x:f>
        <x:v>764.7375770020535</x:v>
      </x:c>
      <x:c r="T3892" s="14" t="n">
        <x:f>'Inventory detail'!T514</x:f>
        <x:v>0.1674</x:v>
      </x:c>
      <x:c r="U3892" s="14" t="n">
        <x:f>'Inventory detail'!U514</x:f>
        <x:v>0.163982</x:v>
      </x:c>
      <x:c r="V3892" s="9" t="n">
        <x:f>O3892*T3892</x:f>
        <x:v>128.01707039014374</x:v>
      </x:c>
      <x:c r="W3892" s="9" t="n">
        <x:f>Q3892*T3892</x:f>
        <x:v>0</x:v>
      </x:c>
      <x:c r="X3892" s="9" t="n">
        <x:f>R3892*T3892</x:f>
        <x:v>0</x:v>
      </x:c>
      <x:c r="Y3892" s="9" t="n">
        <x:f>S3892*T3892</x:f>
        <x:v>128.01707039014374</x:v>
      </x:c>
      <x:c r="Z3892" s="9" t="n">
        <x:f>IF(ISNUMBER(U3892),S3892*(U3892-T3892),"n.a.")</x:f>
        <x:v>-2.6138730381930224</x:v>
      </x:c>
      <x:c r="AA3892" s="9" t="n">
        <x:f>IF(ISNUMBER(U3892),Y3892,0)</x:f>
        <x:v>128.01707039014374</x:v>
      </x:c>
      <x:c r="AB3892" s="7" t="n">
        <x:f>MAX(0,L3892-SUM(F3892:K3892))</x:f>
        <x:v>0</x:v>
      </x:c>
    </x:row>
    <x:row r="3893" ht="22" customHeight="1">
      <x:c r="A3893" s="18" t="n">
        <x:f>Summary!F$41</x:f>
        <x:v>46419</x:v>
      </x:c>
      <x:c r="B3893" s="2" t="str">
        <x:f>'Inventory detail'!A515</x:f>
        <x:v>COIL</x:v>
      </x:c>
      <x:c r="C3893" s="2" t="str">
        <x:f>'Inventory detail'!B515</x:f>
        <x:v>60</x:v>
      </x:c>
      <x:c r="D3893" s="2" t="str">
        <x:f>'Inventory detail'!C515</x:f>
        <x:v>20CLR12-4</x:v>
      </x:c>
      <x:c r="E3893" s="10" t="n">
        <x:f>A2767</x:f>
        <x:v>46388</x:v>
      </x:c>
      <x:c r="F3893" s="7" t="n">
        <x:f>O2767</x:f>
        <x:v>0</x:v>
      </x:c>
      <x:c r="G3893" s="7" t="n">
        <x:f>Q2767</x:f>
        <x:v>0</x:v>
      </x:c>
      <x:c r="H3893" s="7" t="n">
        <x:f>R2767</x:f>
        <x:v>2109.0257084188916</x:v>
      </x:c>
      <x:c r="I3893" s="7" t="n">
        <x:f>0</x:f>
        <x:v>0</x:v>
      </x:c>
      <x:c r="J3893" s="7" t="n">
        <x:f>0</x:f>
        <x:v>0</x:v>
      </x:c>
      <x:c r="K3893" s="7" t="n">
        <x:f>0</x:f>
        <x:v>0</x:v>
      </x:c>
      <x:c r="L3893" s="7" t="n">
        <x:f>'Inventory detail'!F515*Summary!$K$5*(A3893-E3893)/Summary!$K$6</x:f>
        <x:v>144.28813141683776</x:v>
      </x:c>
      <x:c r="M3893" s="7" t="n">
        <x:f>MAX(0,H3893-L3893)</x:f>
        <x:v>1964.7375770020537</x:v>
      </x:c>
      <x:c r="N3893" s="7" t="n">
        <x:f>MAX(0,L3893-H3893)</x:f>
        <x:v>0</x:v>
      </x:c>
      <x:c r="O3893" s="7" t="n">
        <x:f>MAX(0,F3893+I3893-N3893)</x:f>
        <x:v>0</x:v>
      </x:c>
      <x:c r="P3893" s="7" t="n">
        <x:f>MAX(0,N3893-F3893-I3893)</x:f>
        <x:v>0</x:v>
      </x:c>
      <x:c r="Q3893" s="7" t="n">
        <x:f>MAX(0,G3893+J3893-P3893)</x:f>
        <x:v>0</x:v>
      </x:c>
      <x:c r="R3893" s="7" t="n">
        <x:f>M3893+MAX(0,K3893-MAX(0,P3893-G3893-J3893))</x:f>
        <x:v>1964.7375770020537</x:v>
      </x:c>
      <x:c r="S3893" s="7" t="n">
        <x:f>SUM(O3893,Q3893,R3893)</x:f>
        <x:v>1964.7375770020537</x:v>
      </x:c>
      <x:c r="T3893" s="14" t="n">
        <x:f>'Inventory detail'!T515</x:f>
        <x:v>0.1567</x:v>
      </x:c>
      <x:c r="U3893" s="14" t="n">
        <x:f>'Inventory detail'!U515</x:f>
        <x:v>0.1534845</x:v>
      </x:c>
      <x:c r="V3893" s="9" t="n">
        <x:f>O3893*T3893</x:f>
        <x:v>0</x:v>
      </x:c>
      <x:c r="W3893" s="9" t="n">
        <x:f>Q3893*T3893</x:f>
        <x:v>0</x:v>
      </x:c>
      <x:c r="X3893" s="9" t="n">
        <x:f>R3893*T3893</x:f>
        <x:v>307.87437831622185</x:v>
      </x:c>
      <x:c r="Y3893" s="9" t="n">
        <x:f>S3893*T3893</x:f>
        <x:v>307.87437831622185</x:v>
      </x:c>
      <x:c r="Z3893" s="9" t="n">
        <x:f>IF(ISNUMBER(U3893),S3893*(U3893-T3893),"n.a.")</x:f>
        <x:v>-6.317613678850123</x:v>
      </x:c>
      <x:c r="AA3893" s="9" t="n">
        <x:f>IF(ISNUMBER(U3893),Y3893,0)</x:f>
        <x:v>307.87437831622185</x:v>
      </x:c>
      <x:c r="AB3893" s="7" t="n">
        <x:f>MAX(0,L3893-SUM(F3893:K3893))</x:f>
        <x:v>0</x:v>
      </x:c>
    </x:row>
    <x:row r="3894" ht="22" customHeight="1">
      <x:c r="A3894" s="18" t="n">
        <x:f>Summary!F$41</x:f>
        <x:v>46419</x:v>
      </x:c>
      <x:c r="B3894" s="2" t="str">
        <x:f>'Inventory detail'!A516</x:f>
        <x:v>COIL</x:v>
      </x:c>
      <x:c r="C3894" s="2" t="str">
        <x:f>'Inventory detail'!B516</x:f>
        <x:v>60</x:v>
      </x:c>
      <x:c r="D3894" s="2" t="str">
        <x:f>'Inventory detail'!C516</x:f>
        <x:v>30WHT12-4</x:v>
      </x:c>
      <x:c r="E3894" s="10" t="n">
        <x:f>A2768</x:f>
        <x:v>46388</x:v>
      </x:c>
      <x:c r="F3894" s="7" t="n">
        <x:f>O2768</x:f>
        <x:v>0</x:v>
      </x:c>
      <x:c r="G3894" s="7" t="n">
        <x:f>Q2768</x:f>
        <x:v>0</x:v>
      </x:c>
      <x:c r="H3894" s="7" t="n">
        <x:f>R2768</x:f>
        <x:v>1609.0257084188913</x:v>
      </x:c>
      <x:c r="I3894" s="7" t="n">
        <x:f>0</x:f>
        <x:v>0</x:v>
      </x:c>
      <x:c r="J3894" s="7" t="n">
        <x:f>0</x:f>
        <x:v>0</x:v>
      </x:c>
      <x:c r="K3894" s="7" t="n">
        <x:f>0</x:f>
        <x:v>0</x:v>
      </x:c>
      <x:c r="L3894" s="7" t="n">
        <x:f>'Inventory detail'!F516*Summary!$K$5*(A3894-E3894)/Summary!$K$6</x:f>
        <x:v>144.28813141683776</x:v>
      </x:c>
      <x:c r="M3894" s="7" t="n">
        <x:f>MAX(0,H3894-L3894)</x:f>
        <x:v>1464.7375770020535</x:v>
      </x:c>
      <x:c r="N3894" s="7" t="n">
        <x:f>MAX(0,L3894-H3894)</x:f>
        <x:v>0</x:v>
      </x:c>
      <x:c r="O3894" s="7" t="n">
        <x:f>MAX(0,F3894+I3894-N3894)</x:f>
        <x:v>0</x:v>
      </x:c>
      <x:c r="P3894" s="7" t="n">
        <x:f>MAX(0,N3894-F3894-I3894)</x:f>
        <x:v>0</x:v>
      </x:c>
      <x:c r="Q3894" s="7" t="n">
        <x:f>MAX(0,G3894+J3894-P3894)</x:f>
        <x:v>0</x:v>
      </x:c>
      <x:c r="R3894" s="7" t="n">
        <x:f>M3894+MAX(0,K3894-MAX(0,P3894-G3894-J3894))</x:f>
        <x:v>1464.7375770020535</x:v>
      </x:c>
      <x:c r="S3894" s="7" t="n">
        <x:f>SUM(O3894,Q3894,R3894)</x:f>
        <x:v>1464.7375770020535</x:v>
      </x:c>
      <x:c r="T3894" s="14" t="n">
        <x:f>'Inventory detail'!T516</x:f>
        <x:v>0.25079999999999997</x:v>
      </x:c>
      <x:c r="U3894" s="14" t="n">
        <x:f>'Inventory detail'!U516</x:f>
        <x:v>0.245752</x:v>
      </x:c>
      <x:c r="V3894" s="9" t="n">
        <x:f>O3894*T3894</x:f>
        <x:v>0</x:v>
      </x:c>
      <x:c r="W3894" s="9" t="n">
        <x:f>Q3894*T3894</x:f>
        <x:v>0</x:v>
      </x:c>
      <x:c r="X3894" s="9" t="n">
        <x:f>R3894*T3894</x:f>
        <x:v>367.356184312115</x:v>
      </x:c>
      <x:c r="Y3894" s="9" t="n">
        <x:f>S3894*T3894</x:f>
        <x:v>367.356184312115</x:v>
      </x:c>
      <x:c r="Z3894" s="9" t="n">
        <x:f>IF(ISNUMBER(U3894),S3894*(U3894-T3894),"n.a.")</x:f>
        <x:v>-7.393995288706321</x:v>
      </x:c>
      <x:c r="AA3894" s="9" t="n">
        <x:f>IF(ISNUMBER(U3894),Y3894,0)</x:f>
        <x:v>367.356184312115</x:v>
      </x:c>
      <x:c r="AB3894" s="7" t="n">
        <x:f>MAX(0,L3894-SUM(F3894:K3894))</x:f>
        <x:v>0</x:v>
      </x:c>
    </x:row>
    <x:row r="3895" ht="22" customHeight="1">
      <x:c r="A3895" s="18" t="n">
        <x:f>Summary!F$41</x:f>
        <x:v>46419</x:v>
      </x:c>
      <x:c r="B3895" s="2" t="str">
        <x:f>'Inventory detail'!A517</x:f>
        <x:v>WIRE</x:v>
      </x:c>
      <x:c r="C3895" s="2" t="str">
        <x:f>'Inventory detail'!B517</x:f>
        <x:v>30</x:v>
      </x:c>
      <x:c r="D3895" s="2" t="str">
        <x:f>'Inventory detail'!C517</x:f>
        <x:v>DL001WHT</x:v>
      </x:c>
      <x:c r="E3895" s="10" t="n">
        <x:f>A2769</x:f>
        <x:v>46388</x:v>
      </x:c>
      <x:c r="F3895" s="7" t="n">
        <x:f>O2769</x:f>
        <x:v>0</x:v>
      </x:c>
      <x:c r="G3895" s="7" t="n">
        <x:f>Q2769</x:f>
        <x:v>0</x:v>
      </x:c>
      <x:c r="H3895" s="7" t="n">
        <x:f>R2769</x:f>
        <x:v>109.02570841889121</x:v>
      </x:c>
      <x:c r="I3895" s="7" t="n">
        <x:f>0</x:f>
        <x:v>0</x:v>
      </x:c>
      <x:c r="J3895" s="7" t="n">
        <x:f>0</x:f>
        <x:v>0</x:v>
      </x:c>
      <x:c r="K3895" s="7" t="n">
        <x:f>0</x:f>
        <x:v>0</x:v>
      </x:c>
      <x:c r="L3895" s="7" t="n">
        <x:f>'Inventory detail'!F517*Summary!$K$5*(A3895-E3895)/Summary!$K$6</x:f>
        <x:v>144.28813141683776</x:v>
      </x:c>
      <x:c r="M3895" s="7" t="n">
        <x:f>MAX(0,H3895-L3895)</x:f>
        <x:v>0</x:v>
      </x:c>
      <x:c r="N3895" s="7" t="n">
        <x:f>MAX(0,L3895-H3895)</x:f>
        <x:v>35.262422997946544</x:v>
      </x:c>
      <x:c r="O3895" s="7" t="n">
        <x:f>MAX(0,F3895+I3895-N3895)</x:f>
        <x:v>0</x:v>
      </x:c>
      <x:c r="P3895" s="7" t="n">
        <x:f>MAX(0,N3895-F3895-I3895)</x:f>
        <x:v>35.262422997946544</x:v>
      </x:c>
      <x:c r="Q3895" s="7" t="n">
        <x:f>MAX(0,G3895+J3895-P3895)</x:f>
        <x:v>0</x:v>
      </x:c>
      <x:c r="R3895" s="7" t="n">
        <x:f>M3895+MAX(0,K3895-MAX(0,P3895-G3895-J3895))</x:f>
        <x:v>0</x:v>
      </x:c>
      <x:c r="S3895" s="7" t="n">
        <x:f>SUM(O3895,Q3895,R3895)</x:f>
        <x:v>0</x:v>
      </x:c>
      <x:c r="T3895" s="14" t="n">
        <x:f>'Inventory detail'!T517</x:f>
        <x:v>0.19140000000000001</x:v>
      </x:c>
      <x:c r="U3895" s="14" t="n">
        <x:f>'Inventory detail'!U517</x:f>
        <x:v>0.19140000000000001</x:v>
      </x:c>
      <x:c r="V3895" s="9" t="n">
        <x:f>O3895*T3895</x:f>
        <x:v>0</x:v>
      </x:c>
      <x:c r="W3895" s="9" t="n">
        <x:f>Q3895*T3895</x:f>
        <x:v>0</x:v>
      </x:c>
      <x:c r="X3895" s="9" t="n">
        <x:f>R3895*T3895</x:f>
        <x:v>0</x:v>
      </x:c>
      <x:c r="Y3895" s="9" t="n">
        <x:f>S3895*T3895</x:f>
        <x:v>0</x:v>
      </x:c>
      <x:c r="Z3895" s="9" t="n">
        <x:f>IF(ISNUMBER(U3895),S3895*(U3895-T3895),"n.a.")</x:f>
        <x:v>0</x:v>
      </x:c>
      <x:c r="AA3895" s="9" t="n">
        <x:f>IF(ISNUMBER(U3895),Y3895,0)</x:f>
        <x:v>0</x:v>
      </x:c>
      <x:c r="AB3895" s="7" t="n">
        <x:f>MAX(0,L3895-SUM(F3895:K3895))</x:f>
        <x:v>35.262422997946544</x:v>
      </x:c>
    </x:row>
    <x:row r="3896" ht="22" customHeight="1">
      <x:c r="A3896" s="18" t="n">
        <x:f>Summary!F$41</x:f>
        <x:v>46419</x:v>
      </x:c>
      <x:c r="B3896" s="2" t="str">
        <x:f>'Inventory detail'!A518</x:f>
        <x:v>WIRE</x:v>
      </x:c>
      <x:c r="C3896" s="2" t="str">
        <x:f>'Inventory detail'!B518</x:f>
        <x:v>30</x:v>
      </x:c>
      <x:c r="D3896" s="2" t="str">
        <x:f>'Inventory detail'!C518</x:f>
        <x:v>DL058SIL</x:v>
      </x:c>
      <x:c r="E3896" s="10" t="n">
        <x:f>A2770</x:f>
        <x:v>46388</x:v>
      </x:c>
      <x:c r="F3896" s="7" t="n">
        <x:f>O2770</x:f>
        <x:v>0</x:v>
      </x:c>
      <x:c r="G3896" s="7" t="n">
        <x:f>Q2770</x:f>
        <x:v>0</x:v>
      </x:c>
      <x:c r="H3896" s="7" t="n">
        <x:f>R2770</x:f>
        <x:v>2709.0257084188916</x:v>
      </x:c>
      <x:c r="I3896" s="7" t="n">
        <x:f>0</x:f>
        <x:v>0</x:v>
      </x:c>
      <x:c r="J3896" s="7" t="n">
        <x:f>0</x:f>
        <x:v>0</x:v>
      </x:c>
      <x:c r="K3896" s="7" t="n">
        <x:f>0</x:f>
        <x:v>0</x:v>
      </x:c>
      <x:c r="L3896" s="7" t="n">
        <x:f>'Inventory detail'!F518*Summary!$K$5*(A3896-E3896)/Summary!$K$6</x:f>
        <x:v>144.28813141683776</x:v>
      </x:c>
      <x:c r="M3896" s="7" t="n">
        <x:f>MAX(0,H3896-L3896)</x:f>
        <x:v>2564.737577002054</x:v>
      </x:c>
      <x:c r="N3896" s="7" t="n">
        <x:f>MAX(0,L3896-H3896)</x:f>
        <x:v>0</x:v>
      </x:c>
      <x:c r="O3896" s="7" t="n">
        <x:f>MAX(0,F3896+I3896-N3896)</x:f>
        <x:v>0</x:v>
      </x:c>
      <x:c r="P3896" s="7" t="n">
        <x:f>MAX(0,N3896-F3896-I3896)</x:f>
        <x:v>0</x:v>
      </x:c>
      <x:c r="Q3896" s="7" t="n">
        <x:f>MAX(0,G3896+J3896-P3896)</x:f>
        <x:v>0</x:v>
      </x:c>
      <x:c r="R3896" s="7" t="n">
        <x:f>M3896+MAX(0,K3896-MAX(0,P3896-G3896-J3896))</x:f>
        <x:v>2564.737577002054</x:v>
      </x:c>
      <x:c r="S3896" s="7" t="n">
        <x:f>SUM(O3896,Q3896,R3896)</x:f>
        <x:v>2564.737577002054</x:v>
      </x:c>
      <x:c r="T3896" s="14" t="n">
        <x:f>'Inventory detail'!T518</x:f>
        <x:v>0.1082</x:v>
      </x:c>
      <x:c r="U3896" s="14" t="n">
        <x:f>'Inventory detail'!U518</x:f>
        <x:v>0.1082</x:v>
      </x:c>
      <x:c r="V3896" s="9" t="n">
        <x:f>O3896*T3896</x:f>
        <x:v>0</x:v>
      </x:c>
      <x:c r="W3896" s="9" t="n">
        <x:f>Q3896*T3896</x:f>
        <x:v>0</x:v>
      </x:c>
      <x:c r="X3896" s="9" t="n">
        <x:f>R3896*T3896</x:f>
        <x:v>277.50460583162226</x:v>
      </x:c>
      <x:c r="Y3896" s="9" t="n">
        <x:f>S3896*T3896</x:f>
        <x:v>277.50460583162226</x:v>
      </x:c>
      <x:c r="Z3896" s="9" t="n">
        <x:f>IF(ISNUMBER(U3896),S3896*(U3896-T3896),"n.a.")</x:f>
        <x:v>0</x:v>
      </x:c>
      <x:c r="AA3896" s="9" t="n">
        <x:f>IF(ISNUMBER(U3896),Y3896,0)</x:f>
        <x:v>277.50460583162226</x:v>
      </x:c>
      <x:c r="AB3896" s="7" t="n">
        <x:f>MAX(0,L3896-SUM(F3896:K3896))</x:f>
        <x:v>0</x:v>
      </x:c>
    </x:row>
    <x:row r="3897" ht="22" customHeight="1">
      <x:c r="A3897" s="18" t="n">
        <x:f>Summary!F$41</x:f>
        <x:v>46419</x:v>
      </x:c>
      <x:c r="B3897" s="2" t="str">
        <x:f>'Inventory detail'!A519</x:f>
        <x:v>COIL</x:v>
      </x:c>
      <x:c r="C3897" s="2" t="str">
        <x:f>'Inventory detail'!B519</x:f>
        <x:v>10</x:v>
      </x:c>
      <x:c r="D3897" s="2" t="str">
        <x:f>'Inventory detail'!C519</x:f>
        <x:v>13BLK36-4</x:v>
      </x:c>
      <x:c r="E3897" s="10" t="n">
        <x:f>A2771</x:f>
        <x:v>46388</x:v>
      </x:c>
      <x:c r="F3897" s="7" t="n">
        <x:f>O2771</x:f>
        <x:v>532.0420533880904</x:v>
      </x:c>
      <x:c r="G3897" s="7" t="n">
        <x:f>Q2771</x:f>
        <x:v>0</x:v>
      </x:c>
      <x:c r="H3897" s="7" t="n">
        <x:f>R2771</x:f>
        <x:v>0</x:v>
      </x:c>
      <x:c r="I3897" s="7" t="n">
        <x:f>SUMIFS('PO detail'!$W$142:$W$143,'PO detail'!$V$142:$V$143,"&gt;="&amp;E3897,'PO detail'!$V$142:$V$143,"&lt;"&amp;A3897)</x:f>
        <x:v>0</x:v>
      </x:c>
      <x:c r="J3897" s="7" t="n">
        <x:f>SUMIFS('PO detail'!$X$142:$X$143,'PO detail'!$V$142:$V$143,"&gt;="&amp;E3897,'PO detail'!$V$142:$V$143,"&lt;"&amp;A3897)</x:f>
        <x:v>0</x:v>
      </x:c>
      <x:c r="K3897" s="7" t="n">
        <x:f>SUMIFS('PO detail'!$Y$142:$Y$143,'PO detail'!$V$142:$V$143,"&gt;="&amp;E3897,'PO detail'!$V$142:$V$143,"&lt;"&amp;A3897)</x:f>
        <x:v>0</x:v>
      </x:c>
      <x:c r="L3897" s="7" t="n">
        <x:f>'Inventory detail'!F519*Summary!$K$5*(A3897-E3897)/Summary!$K$6</x:f>
        <x:v>135.79400410677619</x:v>
      </x:c>
      <x:c r="M3897" s="7" t="n">
        <x:f>MAX(0,H3897-L3897)</x:f>
        <x:v>0</x:v>
      </x:c>
      <x:c r="N3897" s="7" t="n">
        <x:f>MAX(0,L3897-H3897)</x:f>
        <x:v>135.79400410677619</x:v>
      </x:c>
      <x:c r="O3897" s="7" t="n">
        <x:f>MAX(0,F3897+I3897-N3897)</x:f>
        <x:v>396.2480492813142</x:v>
      </x:c>
      <x:c r="P3897" s="7" t="n">
        <x:f>MAX(0,N3897-F3897-I3897)</x:f>
        <x:v>0</x:v>
      </x:c>
      <x:c r="Q3897" s="7" t="n">
        <x:f>MAX(0,G3897+J3897-P3897)</x:f>
        <x:v>0</x:v>
      </x:c>
      <x:c r="R3897" s="7" t="n">
        <x:f>M3897+MAX(0,K3897-MAX(0,P3897-G3897-J3897))</x:f>
        <x:v>0</x:v>
      </x:c>
      <x:c r="S3897" s="7" t="n">
        <x:f>SUM(O3897,Q3897,R3897)</x:f>
        <x:v>396.2480492813142</x:v>
      </x:c>
      <x:c r="T3897" s="14" t="n">
        <x:f>'Inventory detail'!T519</x:f>
        <x:v>0.2066</x:v>
      </x:c>
      <x:c r="U3897" s="14" t="n">
        <x:f>'Inventory detail'!U519</x:f>
        <x:v>0.202436</x:v>
      </x:c>
      <x:c r="V3897" s="9" t="n">
        <x:f>O3897*T3897</x:f>
        <x:v>81.86484698151952</x:v>
      </x:c>
      <x:c r="W3897" s="9" t="n">
        <x:f>Q3897*T3897</x:f>
        <x:v>0</x:v>
      </x:c>
      <x:c r="X3897" s="9" t="n">
        <x:f>R3897*T3897</x:f>
        <x:v>0</x:v>
      </x:c>
      <x:c r="Y3897" s="9" t="n">
        <x:f>S3897*T3897</x:f>
        <x:v>81.86484698151952</x:v>
      </x:c>
      <x:c r="Z3897" s="9" t="n">
        <x:f>IF(ISNUMBER(U3897),S3897*(U3897-T3897),"n.a.")</x:f>
        <x:v>-1.6499768772073926</x:v>
      </x:c>
      <x:c r="AA3897" s="9" t="n">
        <x:f>IF(ISNUMBER(U3897),Y3897,0)</x:f>
        <x:v>81.86484698151952</x:v>
      </x:c>
      <x:c r="AB3897" s="7" t="n">
        <x:f>MAX(0,L3897-SUM(F3897:K3897))</x:f>
        <x:v>0</x:v>
      </x:c>
    </x:row>
    <x:row r="3898" ht="22" customHeight="1">
      <x:c r="A3898" s="18" t="n">
        <x:f>Summary!F$41</x:f>
        <x:v>46419</x:v>
      </x:c>
      <x:c r="B3898" s="2" t="str">
        <x:f>'Inventory detail'!A520</x:f>
        <x:v>COIL</x:v>
      </x:c>
      <x:c r="C3898" s="2" t="str">
        <x:f>'Inventory detail'!B520</x:f>
        <x:v>30</x:v>
      </x:c>
      <x:c r="D3898" s="2" t="str">
        <x:f>'Inventory detail'!C520</x:f>
        <x:v>9WHT12-4</x:v>
      </x:c>
      <x:c r="E3898" s="10" t="n">
        <x:f>A2772</x:f>
        <x:v>46388</x:v>
      </x:c>
      <x:c r="F3898" s="7" t="n">
        <x:f>O2772</x:f>
        <x:v>2100</x:v>
      </x:c>
      <x:c r="G3898" s="7" t="n">
        <x:f>Q2772</x:f>
        <x:v>0</x:v>
      </x:c>
      <x:c r="H3898" s="7" t="n">
        <x:f>R2772</x:f>
        <x:v>332.0420533880903</x:v>
      </x:c>
      <x:c r="I3898" s="7" t="n">
        <x:f>SUMIFS('PO detail'!$W$1000:$W$1000,'PO detail'!$V$1000:$V$1000,"&gt;="&amp;E3898,'PO detail'!$V$1000:$V$1000,"&lt;"&amp;A3898)</x:f>
        <x:v>0</x:v>
      </x:c>
      <x:c r="J3898" s="7" t="n">
        <x:f>SUMIFS('PO detail'!$X$1000:$X$1000,'PO detail'!$V$1000:$V$1000,"&gt;="&amp;E3898,'PO detail'!$V$1000:$V$1000,"&lt;"&amp;A3898)</x:f>
        <x:v>0</x:v>
      </x:c>
      <x:c r="K3898" s="7" t="n">
        <x:f>SUMIFS('PO detail'!$Y$1000:$Y$1000,'PO detail'!$V$1000:$V$1000,"&gt;="&amp;E3898,'PO detail'!$V$1000:$V$1000,"&lt;"&amp;A3898)</x:f>
        <x:v>0</x:v>
      </x:c>
      <x:c r="L3898" s="7" t="n">
        <x:f>'Inventory detail'!F520*Summary!$K$5*(A3898-E3898)/Summary!$K$6</x:f>
        <x:v>135.79400410677619</x:v>
      </x:c>
      <x:c r="M3898" s="7" t="n">
        <x:f>MAX(0,H3898-L3898)</x:f>
        <x:v>196.24804928131414</x:v>
      </x:c>
      <x:c r="N3898" s="7" t="n">
        <x:f>MAX(0,L3898-H3898)</x:f>
        <x:v>0</x:v>
      </x:c>
      <x:c r="O3898" s="7" t="n">
        <x:f>MAX(0,F3898+I3898-N3898)</x:f>
        <x:v>2100</x:v>
      </x:c>
      <x:c r="P3898" s="7" t="n">
        <x:f>MAX(0,N3898-F3898-I3898)</x:f>
        <x:v>0</x:v>
      </x:c>
      <x:c r="Q3898" s="7" t="n">
        <x:f>MAX(0,G3898+J3898-P3898)</x:f>
        <x:v>0</x:v>
      </x:c>
      <x:c r="R3898" s="7" t="n">
        <x:f>M3898+MAX(0,K3898-MAX(0,P3898-G3898-J3898))</x:f>
        <x:v>196.24804928131414</x:v>
      </x:c>
      <x:c r="S3898" s="7" t="n">
        <x:f>SUM(O3898,Q3898,R3898)</x:f>
        <x:v>2296.2480492813143</x:v>
      </x:c>
      <x:c r="T3898" s="14" t="n">
        <x:f>'Inventory detail'!T520</x:f>
        <x:v>0.0478</x:v>
      </x:c>
      <x:c r="U3898" s="14" t="n">
        <x:f>'Inventory detail'!U520</x:f>
        <x:v>0.046852</x:v>
      </x:c>
      <x:c r="V3898" s="9" t="n">
        <x:f>O3898*T3898</x:f>
        <x:v>100.38000000000001</x:v>
      </x:c>
      <x:c r="W3898" s="9" t="n">
        <x:f>Q3898*T3898</x:f>
        <x:v>0</x:v>
      </x:c>
      <x:c r="X3898" s="9" t="n">
        <x:f>R3898*T3898</x:f>
        <x:v>9.380656755646816</x:v>
      </x:c>
      <x:c r="Y3898" s="9" t="n">
        <x:f>S3898*T3898</x:f>
        <x:v>109.76065675564682</x:v>
      </x:c>
      <x:c r="Z3898" s="9" t="n">
        <x:f>IF(ISNUMBER(U3898),S3898*(U3898-T3898),"n.a.")</x:f>
        <x:v>-2.176843150718696</x:v>
      </x:c>
      <x:c r="AA3898" s="9" t="n">
        <x:f>IF(ISNUMBER(U3898),Y3898,0)</x:f>
        <x:v>109.76065675564682</x:v>
      </x:c>
      <x:c r="AB3898" s="7" t="n">
        <x:f>MAX(0,L3898-SUM(F3898:K3898))</x:f>
        <x:v>0</x:v>
      </x:c>
    </x:row>
    <x:row r="3899" ht="22" customHeight="1">
      <x:c r="A3899" s="18" t="n">
        <x:f>Summary!F$41</x:f>
        <x:v>46419</x:v>
      </x:c>
      <x:c r="B3899" s="2" t="str">
        <x:f>'Inventory detail'!A521</x:f>
        <x:v>COIL</x:v>
      </x:c>
      <x:c r="C3899" s="2" t="str">
        <x:f>'Inventory detail'!B521</x:f>
        <x:v>60</x:v>
      </x:c>
      <x:c r="D3899" s="2" t="str">
        <x:f>'Inventory detail'!C521</x:f>
        <x:v>18WHT36-4</x:v>
      </x:c>
      <x:c r="E3899" s="10" t="n">
        <x:f>A2773</x:f>
        <x:v>46388</x:v>
      </x:c>
      <x:c r="F3899" s="7" t="n">
        <x:f>O2773</x:f>
        <x:v>632.0420533880904</x:v>
      </x:c>
      <x:c r="G3899" s="7" t="n">
        <x:f>Q2773</x:f>
        <x:v>0</x:v>
      </x:c>
      <x:c r="H3899" s="7" t="n">
        <x:f>R2773</x:f>
        <x:v>0</x:v>
      </x:c>
      <x:c r="I3899" s="7" t="n">
        <x:f>SUMIFS('PO detail'!$W$1185:$W$1186,'PO detail'!$V$1185:$V$1186,"&gt;="&amp;E3899,'PO detail'!$V$1185:$V$1186,"&lt;"&amp;A3899)</x:f>
        <x:v>0</x:v>
      </x:c>
      <x:c r="J3899" s="7" t="n">
        <x:f>SUMIFS('PO detail'!$X$1185:$X$1186,'PO detail'!$V$1185:$V$1186,"&gt;="&amp;E3899,'PO detail'!$V$1185:$V$1186,"&lt;"&amp;A3899)</x:f>
        <x:v>0</x:v>
      </x:c>
      <x:c r="K3899" s="7" t="n">
        <x:f>SUMIFS('PO detail'!$Y$1185:$Y$1186,'PO detail'!$V$1185:$V$1186,"&gt;="&amp;E3899,'PO detail'!$V$1185:$V$1186,"&lt;"&amp;A3899)</x:f>
        <x:v>0</x:v>
      </x:c>
      <x:c r="L3899" s="7" t="n">
        <x:f>'Inventory detail'!F521*Summary!$K$5*(A3899-E3899)/Summary!$K$6</x:f>
        <x:v>135.79400410677619</x:v>
      </x:c>
      <x:c r="M3899" s="7" t="n">
        <x:f>MAX(0,H3899-L3899)</x:f>
        <x:v>0</x:v>
      </x:c>
      <x:c r="N3899" s="7" t="n">
        <x:f>MAX(0,L3899-H3899)</x:f>
        <x:v>135.79400410677619</x:v>
      </x:c>
      <x:c r="O3899" s="7" t="n">
        <x:f>MAX(0,F3899+I3899-N3899)</x:f>
        <x:v>496.2480492813142</x:v>
      </x:c>
      <x:c r="P3899" s="7" t="n">
        <x:f>MAX(0,N3899-F3899-I3899)</x:f>
        <x:v>0</x:v>
      </x:c>
      <x:c r="Q3899" s="7" t="n">
        <x:f>MAX(0,G3899+J3899-P3899)</x:f>
        <x:v>0</x:v>
      </x:c>
      <x:c r="R3899" s="7" t="n">
        <x:f>M3899+MAX(0,K3899-MAX(0,P3899-G3899-J3899))</x:f>
        <x:v>0</x:v>
      </x:c>
      <x:c r="S3899" s="7" t="n">
        <x:f>SUM(O3899,Q3899,R3899)</x:f>
        <x:v>496.2480492813142</x:v>
      </x:c>
      <x:c r="T3899" s="14" t="n">
        <x:f>'Inventory detail'!T521</x:f>
        <x:v>0.4202</x:v>
      </x:c>
      <x:c r="U3899" s="14" t="n">
        <x:f>'Inventory detail'!U521</x:f>
        <x:v>0.411723</x:v>
      </x:c>
      <x:c r="V3899" s="9" t="n">
        <x:f>O3899*T3899</x:f>
        <x:v>208.52343030800824</x:v>
      </x:c>
      <x:c r="W3899" s="9" t="n">
        <x:f>Q3899*T3899</x:f>
        <x:v>0</x:v>
      </x:c>
      <x:c r="X3899" s="9" t="n">
        <x:f>R3899*T3899</x:f>
        <x:v>0</x:v>
      </x:c>
      <x:c r="Y3899" s="9" t="n">
        <x:f>S3899*T3899</x:f>
        <x:v>208.52343030800824</x:v>
      </x:c>
      <x:c r="Z3899" s="9" t="n">
        <x:f>IF(ISNUMBER(U3899),S3899*(U3899-T3899),"n.a.")</x:f>
        <x:v>-4.206694713757707</x:v>
      </x:c>
      <x:c r="AA3899" s="9" t="n">
        <x:f>IF(ISNUMBER(U3899),Y3899,0)</x:f>
        <x:v>208.52343030800824</x:v>
      </x:c>
      <x:c r="AB3899" s="7" t="n">
        <x:f>MAX(0,L3899-SUM(F3899:K3899))</x:f>
        <x:v>0</x:v>
      </x:c>
    </x:row>
    <x:row r="3900" ht="22" customHeight="1">
      <x:c r="A3900" s="18" t="n">
        <x:f>Summary!F$41</x:f>
        <x:v>46419</x:v>
      </x:c>
      <x:c r="B3900" s="2" t="str">
        <x:f>'Inventory detail'!A522</x:f>
        <x:v>COIL</x:v>
      </x:c>
      <x:c r="C3900" s="2" t="str">
        <x:f>'Inventory detail'!B522</x:f>
        <x:v>60</x:v>
      </x:c>
      <x:c r="D3900" s="2" t="str">
        <x:f>'Inventory detail'!C522</x:f>
        <x:v>25BLK36-4</x:v>
      </x:c>
      <x:c r="E3900" s="10" t="n">
        <x:f>A2774</x:f>
        <x:v>46388</x:v>
      </x:c>
      <x:c r="F3900" s="7" t="n">
        <x:f>O2774</x:f>
        <x:v>500</x:v>
      </x:c>
      <x:c r="G3900" s="7" t="n">
        <x:f>Q2774</x:f>
        <x:v>0</x:v>
      </x:c>
      <x:c r="H3900" s="7" t="n">
        <x:f>R2774</x:f>
        <x:v>232.04205338809032</x:v>
      </x:c>
      <x:c r="I3900" s="7" t="n">
        <x:f>SUMIFS('PO detail'!$W$1238:$W$1238,'PO detail'!$V$1238:$V$1238,"&gt;="&amp;E3900,'PO detail'!$V$1238:$V$1238,"&lt;"&amp;A3900)</x:f>
        <x:v>0</x:v>
      </x:c>
      <x:c r="J3900" s="7" t="n">
        <x:f>SUMIFS('PO detail'!$X$1238:$X$1238,'PO detail'!$V$1238:$V$1238,"&gt;="&amp;E3900,'PO detail'!$V$1238:$V$1238,"&lt;"&amp;A3900)</x:f>
        <x:v>0</x:v>
      </x:c>
      <x:c r="K3900" s="7" t="n">
        <x:f>SUMIFS('PO detail'!$Y$1238:$Y$1238,'PO detail'!$V$1238:$V$1238,"&gt;="&amp;E3900,'PO detail'!$V$1238:$V$1238,"&lt;"&amp;A3900)</x:f>
        <x:v>0</x:v>
      </x:c>
      <x:c r="L3900" s="7" t="n">
        <x:f>'Inventory detail'!F522*Summary!$K$5*(A3900-E3900)/Summary!$K$6</x:f>
        <x:v>135.79400410677619</x:v>
      </x:c>
      <x:c r="M3900" s="7" t="n">
        <x:f>MAX(0,H3900-L3900)</x:f>
        <x:v>96.24804928131414</x:v>
      </x:c>
      <x:c r="N3900" s="7" t="n">
        <x:f>MAX(0,L3900-H3900)</x:f>
        <x:v>0</x:v>
      </x:c>
      <x:c r="O3900" s="7" t="n">
        <x:f>MAX(0,F3900+I3900-N3900)</x:f>
        <x:v>500</x:v>
      </x:c>
      <x:c r="P3900" s="7" t="n">
        <x:f>MAX(0,N3900-F3900-I3900)</x:f>
        <x:v>0</x:v>
      </x:c>
      <x:c r="Q3900" s="7" t="n">
        <x:f>MAX(0,G3900+J3900-P3900)</x:f>
        <x:v>0</x:v>
      </x:c>
      <x:c r="R3900" s="7" t="n">
        <x:f>M3900+MAX(0,K3900-MAX(0,P3900-G3900-J3900))</x:f>
        <x:v>96.24804928131414</x:v>
      </x:c>
      <x:c r="S3900" s="7" t="n">
        <x:f>SUM(O3900,Q3900,R3900)</x:f>
        <x:v>596.2480492813141</x:v>
      </x:c>
      <x:c r="T3900" s="14" t="n">
        <x:f>'Inventory detail'!T522</x:f>
        <x:v>0.4901</x:v>
      </x:c>
      <x:c r="U3900" s="14" t="n">
        <x:f>'Inventory detail'!U522</x:f>
        <x:v>0.4801225</x:v>
      </x:c>
      <x:c r="V3900" s="9" t="n">
        <x:f>O3900*T3900</x:f>
        <x:v>245.04999999999998</x:v>
      </x:c>
      <x:c r="W3900" s="9" t="n">
        <x:f>Q3900*T3900</x:f>
        <x:v>0</x:v>
      </x:c>
      <x:c r="X3900" s="9" t="n">
        <x:f>R3900*T3900</x:f>
        <x:v>47.17116895277206</x:v>
      </x:c>
      <x:c r="Y3900" s="9" t="n">
        <x:f>S3900*T3900</x:f>
        <x:v>292.2211689527721</x:v>
      </x:c>
      <x:c r="Z3900" s="9" t="n">
        <x:f>IF(ISNUMBER(U3900),S3900*(U3900-T3900),"n.a.")</x:f>
        <x:v>-5.949064911704295</x:v>
      </x:c>
      <x:c r="AA3900" s="9" t="n">
        <x:f>IF(ISNUMBER(U3900),Y3900,0)</x:f>
        <x:v>292.2211689527721</x:v>
      </x:c>
      <x:c r="AB3900" s="7" t="n">
        <x:f>MAX(0,L3900-SUM(F3900:K3900))</x:f>
        <x:v>0</x:v>
      </x:c>
    </x:row>
    <x:row r="3901" ht="22" customHeight="1">
      <x:c r="A3901" s="18" t="n">
        <x:f>Summary!F$41</x:f>
        <x:v>46419</x:v>
      </x:c>
      <x:c r="B3901" s="2" t="str">
        <x:f>'Inventory detail'!A523</x:f>
        <x:v>POUC</x:v>
      </x:c>
      <x:c r="C3901" s="2" t="str">
        <x:f>'Inventory detail'!B523</x:f>
        <x:v>10</x:v>
      </x:c>
      <x:c r="D3901" s="2" t="str">
        <x:f>'Inventory detail'!C523</x:f>
        <x:v>BML5</x:v>
      </x:c>
      <x:c r="E3901" s="10" t="n">
        <x:f>A2775</x:f>
        <x:v>46388</x:v>
      </x:c>
      <x:c r="F3901" s="7" t="n">
        <x:f>O2775</x:f>
        <x:v>0</x:v>
      </x:c>
      <x:c r="G3901" s="7" t="n">
        <x:f>Q2775</x:f>
        <x:v>7632.042053388091</x:v>
      </x:c>
      <x:c r="H3901" s="7" t="n">
        <x:f>R2775</x:f>
        <x:v>0</x:v>
      </x:c>
      <x:c r="I3901" s="7" t="n">
        <x:f>SUMIFS('PO detail'!$W$1454:$W$1454,'PO detail'!$V$1454:$V$1454,"&gt;="&amp;E3901,'PO detail'!$V$1454:$V$1454,"&lt;"&amp;A3901)</x:f>
        <x:v>0</x:v>
      </x:c>
      <x:c r="J3901" s="7" t="n">
        <x:f>SUMIFS('PO detail'!$X$1454:$X$1454,'PO detail'!$V$1454:$V$1454,"&gt;="&amp;E3901,'PO detail'!$V$1454:$V$1454,"&lt;"&amp;A3901)</x:f>
        <x:v>0</x:v>
      </x:c>
      <x:c r="K3901" s="7" t="n">
        <x:f>SUMIFS('PO detail'!$Y$1454:$Y$1454,'PO detail'!$V$1454:$V$1454,"&gt;="&amp;E3901,'PO detail'!$V$1454:$V$1454,"&lt;"&amp;A3901)</x:f>
        <x:v>0</x:v>
      </x:c>
      <x:c r="L3901" s="7" t="n">
        <x:f>'Inventory detail'!F523*Summary!$K$5*(A3901-E3901)/Summary!$K$6</x:f>
        <x:v>135.79400410677619</x:v>
      </x:c>
      <x:c r="M3901" s="7" t="n">
        <x:f>MAX(0,H3901-L3901)</x:f>
        <x:v>0</x:v>
      </x:c>
      <x:c r="N3901" s="7" t="n">
        <x:f>MAX(0,L3901-H3901)</x:f>
        <x:v>135.79400410677619</x:v>
      </x:c>
      <x:c r="O3901" s="7" t="n">
        <x:f>MAX(0,F3901+I3901-N3901)</x:f>
        <x:v>0</x:v>
      </x:c>
      <x:c r="P3901" s="7" t="n">
        <x:f>MAX(0,N3901-F3901-I3901)</x:f>
        <x:v>135.79400410677619</x:v>
      </x:c>
      <x:c r="Q3901" s="7" t="n">
        <x:f>MAX(0,G3901+J3901-P3901)</x:f>
        <x:v>7496.248049281315</x:v>
      </x:c>
      <x:c r="R3901" s="7" t="n">
        <x:f>M3901+MAX(0,K3901-MAX(0,P3901-G3901-J3901))</x:f>
        <x:v>0</x:v>
      </x:c>
      <x:c r="S3901" s="7" t="n">
        <x:f>SUM(O3901,Q3901,R3901)</x:f>
        <x:v>7496.248049281315</x:v>
      </x:c>
      <x:c r="T3901" s="14" t="n">
        <x:f>'Inventory detail'!T523</x:f>
        <x:v>0.0151</x:v>
      </x:c>
      <x:c r="U3901" s="14" t="n">
        <x:f>'Inventory detail'!U523</x:f>
        <x:v>0.0165</x:v>
      </x:c>
      <x:c r="V3901" s="9" t="n">
        <x:f>O3901*T3901</x:f>
        <x:v>0</x:v>
      </x:c>
      <x:c r="W3901" s="9" t="n">
        <x:f>Q3901*T3901</x:f>
        <x:v>113.19334554414786</x:v>
      </x:c>
      <x:c r="X3901" s="9" t="n">
        <x:f>R3901*T3901</x:f>
        <x:v>0</x:v>
      </x:c>
      <x:c r="Y3901" s="9" t="n">
        <x:f>S3901*T3901</x:f>
        <x:v>113.19334554414786</x:v>
      </x:c>
      <x:c r="Z3901" s="9" t="n">
        <x:f>IF(ISNUMBER(U3901),S3901*(U3901-T3901),"n.a.")</x:f>
        <x:v>10.494747268993843</x:v>
      </x:c>
      <x:c r="AA3901" s="9" t="n">
        <x:f>IF(ISNUMBER(U3901),Y3901,0)</x:f>
        <x:v>113.19334554414786</x:v>
      </x:c>
      <x:c r="AB3901" s="7" t="n">
        <x:f>MAX(0,L3901-SUM(F3901:K3901))</x:f>
        <x:v>0</x:v>
      </x:c>
    </x:row>
    <x:row r="3902" ht="22" customHeight="1">
      <x:c r="A3902" s="18" t="n">
        <x:f>Summary!F$41</x:f>
        <x:v>46419</x:v>
      </x:c>
      <x:c r="B3902" s="2" t="str">
        <x:f>'Inventory detail'!A524</x:f>
        <x:v>WIRE</x:v>
      </x:c>
      <x:c r="C3902" s="2" t="str">
        <x:f>'Inventory detail'!B524</x:f>
        <x:v>60</x:v>
      </x:c>
      <x:c r="D3902" s="2" t="str">
        <x:f>'Inventory detail'!C524</x:f>
        <x:v>DL014GOLD</x:v>
      </x:c>
      <x:c r="E3902" s="10" t="n">
        <x:f>A2776</x:f>
        <x:v>46388</x:v>
      </x:c>
      <x:c r="F3902" s="7" t="n">
        <x:f>O2776</x:f>
        <x:v>0</x:v>
      </x:c>
      <x:c r="G3902" s="7" t="n">
        <x:f>Q2776</x:f>
        <x:v>0</x:v>
      </x:c>
      <x:c r="H3902" s="7" t="n">
        <x:f>R2776</x:f>
        <x:v>0</x:v>
      </x:c>
      <x:c r="I3902" s="7" t="n">
        <x:f>0</x:f>
        <x:v>0</x:v>
      </x:c>
      <x:c r="J3902" s="7" t="n">
        <x:f>0</x:f>
        <x:v>0</x:v>
      </x:c>
      <x:c r="K3902" s="7" t="n">
        <x:f>0</x:f>
        <x:v>0</x:v>
      </x:c>
      <x:c r="L3902" s="7" t="n">
        <x:f>'Inventory detail'!F524*Summary!$K$5*(A3902-E3902)/Summary!$K$6</x:f>
        <x:v>135.79400410677619</x:v>
      </x:c>
      <x:c r="M3902" s="7" t="n">
        <x:f>MAX(0,H3902-L3902)</x:f>
        <x:v>0</x:v>
      </x:c>
      <x:c r="N3902" s="7" t="n">
        <x:f>MAX(0,L3902-H3902)</x:f>
        <x:v>135.79400410677619</x:v>
      </x:c>
      <x:c r="O3902" s="7" t="n">
        <x:f>MAX(0,F3902+I3902-N3902)</x:f>
        <x:v>0</x:v>
      </x:c>
      <x:c r="P3902" s="7" t="n">
        <x:f>MAX(0,N3902-F3902-I3902)</x:f>
        <x:v>135.79400410677619</x:v>
      </x:c>
      <x:c r="Q3902" s="7" t="n">
        <x:f>MAX(0,G3902+J3902-P3902)</x:f>
        <x:v>0</x:v>
      </x:c>
      <x:c r="R3902" s="7" t="n">
        <x:f>M3902+MAX(0,K3902-MAX(0,P3902-G3902-J3902))</x:f>
        <x:v>0</x:v>
      </x:c>
      <x:c r="S3902" s="7" t="n">
        <x:f>SUM(O3902,Q3902,R3902)</x:f>
        <x:v>0</x:v>
      </x:c>
      <x:c r="T3902" s="14" t="n">
        <x:f>'Inventory detail'!T524</x:f>
        <x:v>0.0363</x:v>
      </x:c>
      <x:c r="U3902" s="14" t="n">
        <x:f>'Inventory detail'!U524</x:f>
        <x:v>0.0363</x:v>
      </x:c>
      <x:c r="V3902" s="9" t="n">
        <x:f>O3902*T3902</x:f>
        <x:v>0</x:v>
      </x:c>
      <x:c r="W3902" s="9" t="n">
        <x:f>Q3902*T3902</x:f>
        <x:v>0</x:v>
      </x:c>
      <x:c r="X3902" s="9" t="n">
        <x:f>R3902*T3902</x:f>
        <x:v>0</x:v>
      </x:c>
      <x:c r="Y3902" s="9" t="n">
        <x:f>S3902*T3902</x:f>
        <x:v>0</x:v>
      </x:c>
      <x:c r="Z3902" s="9" t="n">
        <x:f>IF(ISNUMBER(U3902),S3902*(U3902-T3902),"n.a.")</x:f>
        <x:v>0</x:v>
      </x:c>
      <x:c r="AA3902" s="9" t="n">
        <x:f>IF(ISNUMBER(U3902),Y3902,0)</x:f>
        <x:v>0</x:v>
      </x:c>
      <x:c r="AB3902" s="7" t="n">
        <x:f>MAX(0,L3902-SUM(F3902:K3902))</x:f>
        <x:v>135.79400410677619</x:v>
      </x:c>
    </x:row>
    <x:row r="3903" ht="22" customHeight="1">
      <x:c r="A3903" s="18" t="n">
        <x:f>Summary!F$41</x:f>
        <x:v>46419</x:v>
      </x:c>
      <x:c r="B3903" s="2" t="str">
        <x:f>'Inventory detail'!A525</x:f>
        <x:v>COIL</x:v>
      </x:c>
      <x:c r="C3903" s="2" t="str">
        <x:f>'Inventory detail'!B525</x:f>
        <x:v>30</x:v>
      </x:c>
      <x:c r="D3903" s="2" t="str">
        <x:f>'Inventory detail'!C525</x:f>
        <x:v>28BLK36-4</x:v>
      </x:c>
      <x:c r="E3903" s="10" t="n">
        <x:f>A2777</x:f>
        <x:v>46388</x:v>
      </x:c>
      <x:c r="F3903" s="7" t="n">
        <x:f>O2777</x:f>
        <x:v>255.03080082135523</x:v>
      </x:c>
      <x:c r="G3903" s="7" t="n">
        <x:f>Q2777</x:f>
        <x:v>0</x:v>
      </x:c>
      <x:c r="H3903" s="7" t="n">
        <x:f>R2777</x:f>
        <x:v>0</x:v>
      </x:c>
      <x:c r="I3903" s="7" t="n">
        <x:f>SUMIFS('PO detail'!$W$882:$W$883,'PO detail'!$V$882:$V$883,"&gt;="&amp;E3903,'PO detail'!$V$882:$V$883,"&lt;"&amp;A3903)</x:f>
        <x:v>0</x:v>
      </x:c>
      <x:c r="J3903" s="7" t="n">
        <x:f>SUMIFS('PO detail'!$X$882:$X$883,'PO detail'!$V$882:$V$883,"&gt;="&amp;E3903,'PO detail'!$V$882:$V$883,"&lt;"&amp;A3903)</x:f>
        <x:v>0</x:v>
      </x:c>
      <x:c r="K3903" s="7" t="n">
        <x:f>SUMIFS('PO detail'!$Y$882:$Y$883,'PO detail'!$V$882:$V$883,"&gt;="&amp;E3903,'PO detail'!$V$882:$V$883,"&lt;"&amp;A3903)</x:f>
        <x:v>0</x:v>
      </x:c>
      <x:c r="L3903" s="7" t="n">
        <x:f>'Inventory detail'!F525*Summary!$K$5*(A3903-E3903)/Summary!$K$6</x:f>
        <x:v>127.31006160164272</x:v>
      </x:c>
      <x:c r="M3903" s="7" t="n">
        <x:f>MAX(0,H3903-L3903)</x:f>
        <x:v>0</x:v>
      </x:c>
      <x:c r="N3903" s="7" t="n">
        <x:f>MAX(0,L3903-H3903)</x:f>
        <x:v>127.31006160164272</x:v>
      </x:c>
      <x:c r="O3903" s="7" t="n">
        <x:f>MAX(0,F3903+I3903-N3903)</x:f>
        <x:v>127.72073921971251</x:v>
      </x:c>
      <x:c r="P3903" s="7" t="n">
        <x:f>MAX(0,N3903-F3903-I3903)</x:f>
        <x:v>0</x:v>
      </x:c>
      <x:c r="Q3903" s="7" t="n">
        <x:f>MAX(0,G3903+J3903-P3903)</x:f>
        <x:v>0</x:v>
      </x:c>
      <x:c r="R3903" s="7" t="n">
        <x:f>M3903+MAX(0,K3903-MAX(0,P3903-G3903-J3903))</x:f>
        <x:v>0</x:v>
      </x:c>
      <x:c r="S3903" s="7" t="n">
        <x:f>SUM(O3903,Q3903,R3903)</x:f>
        <x:v>127.72073921971251</x:v>
      </x:c>
      <x:c r="T3903" s="14" t="n">
        <x:f>'Inventory detail'!T525</x:f>
        <x:v>0.5282</x:v>
      </x:c>
      <x:c r="U3903" s="14" t="n">
        <x:f>'Inventory detail'!U525</x:f>
        <x:v>0.5174715</x:v>
      </x:c>
      <x:c r="V3903" s="9" t="n">
        <x:f>O3903*T3903</x:f>
        <x:v>67.46209445585215</x:v>
      </x:c>
      <x:c r="W3903" s="9" t="n">
        <x:f>Q3903*T3903</x:f>
        <x:v>0</x:v>
      </x:c>
      <x:c r="X3903" s="9" t="n">
        <x:f>R3903*T3903</x:f>
        <x:v>0</x:v>
      </x:c>
      <x:c r="Y3903" s="9" t="n">
        <x:f>S3903*T3903</x:f>
        <x:v>67.46209445585215</x:v>
      </x:c>
      <x:c r="Z3903" s="9" t="n">
        <x:f>IF(ISNUMBER(U3903),S3903*(U3903-T3903),"n.a.")</x:f>
        <x:v>-1.3702519507186894</x:v>
      </x:c>
      <x:c r="AA3903" s="9" t="n">
        <x:f>IF(ISNUMBER(U3903),Y3903,0)</x:f>
        <x:v>67.46209445585215</x:v>
      </x:c>
      <x:c r="AB3903" s="7" t="n">
        <x:f>MAX(0,L3903-SUM(F3903:K3903))</x:f>
        <x:v>0</x:v>
      </x:c>
    </x:row>
    <x:row r="3904" ht="22" customHeight="1">
      <x:c r="A3904" s="18" t="n">
        <x:f>Summary!F$41</x:f>
        <x:v>46419</x:v>
      </x:c>
      <x:c r="B3904" s="2" t="str">
        <x:f>'Inventory detail'!A526</x:f>
        <x:v>COIL</x:v>
      </x:c>
      <x:c r="C3904" s="2" t="str">
        <x:f>'Inventory detail'!B526</x:f>
        <x:v>60</x:v>
      </x:c>
      <x:c r="D3904" s="2" t="str">
        <x:f>'Inventory detail'!C526</x:f>
        <x:v>25CLR12-4</x:v>
      </x:c>
      <x:c r="E3904" s="10" t="n">
        <x:f>A2778</x:f>
        <x:v>46388</x:v>
      </x:c>
      <x:c r="F3904" s="7" t="n">
        <x:f>O2778</x:f>
        <x:v>455.03080082135523</x:v>
      </x:c>
      <x:c r="G3904" s="7" t="n">
        <x:f>Q2778</x:f>
        <x:v>0</x:v>
      </x:c>
      <x:c r="H3904" s="7" t="n">
        <x:f>R2778</x:f>
        <x:v>0</x:v>
      </x:c>
      <x:c r="I3904" s="7" t="n">
        <x:f>SUMIFS('PO detail'!$W$1239:$W$1239,'PO detail'!$V$1239:$V$1239,"&gt;="&amp;E3904,'PO detail'!$V$1239:$V$1239,"&lt;"&amp;A3904)</x:f>
        <x:v>0</x:v>
      </x:c>
      <x:c r="J3904" s="7" t="n">
        <x:f>SUMIFS('PO detail'!$X$1239:$X$1239,'PO detail'!$V$1239:$V$1239,"&gt;="&amp;E3904,'PO detail'!$V$1239:$V$1239,"&lt;"&amp;A3904)</x:f>
        <x:v>0</x:v>
      </x:c>
      <x:c r="K3904" s="7" t="n">
        <x:f>SUMIFS('PO detail'!$Y$1239:$Y$1239,'PO detail'!$V$1239:$V$1239,"&gt;="&amp;E3904,'PO detail'!$V$1239:$V$1239,"&lt;"&amp;A3904)</x:f>
        <x:v>0</x:v>
      </x:c>
      <x:c r="L3904" s="7" t="n">
        <x:f>'Inventory detail'!F526*Summary!$K$5*(A3904-E3904)/Summary!$K$6</x:f>
        <x:v>127.31006160164272</x:v>
      </x:c>
      <x:c r="M3904" s="7" t="n">
        <x:f>MAX(0,H3904-L3904)</x:f>
        <x:v>0</x:v>
      </x:c>
      <x:c r="N3904" s="7" t="n">
        <x:f>MAX(0,L3904-H3904)</x:f>
        <x:v>127.31006160164272</x:v>
      </x:c>
      <x:c r="O3904" s="7" t="n">
        <x:f>MAX(0,F3904+I3904-N3904)</x:f>
        <x:v>327.7207392197125</x:v>
      </x:c>
      <x:c r="P3904" s="7" t="n">
        <x:f>MAX(0,N3904-F3904-I3904)</x:f>
        <x:v>0</x:v>
      </x:c>
      <x:c r="Q3904" s="7" t="n">
        <x:f>MAX(0,G3904+J3904-P3904)</x:f>
        <x:v>0</x:v>
      </x:c>
      <x:c r="R3904" s="7" t="n">
        <x:f>M3904+MAX(0,K3904-MAX(0,P3904-G3904-J3904))</x:f>
        <x:v>0</x:v>
      </x:c>
      <x:c r="S3904" s="7" t="n">
        <x:f>SUM(O3904,Q3904,R3904)</x:f>
        <x:v>327.7207392197125</x:v>
      </x:c>
      <x:c r="T3904" s="14" t="n">
        <x:f>'Inventory detail'!T526</x:f>
        <x:v>0.2144</x:v>
      </x:c>
      <x:c r="U3904" s="14" t="n">
        <x:f>'Inventory detail'!U526</x:f>
        <x:v>0.2100605</x:v>
      </x:c>
      <x:c r="V3904" s="9" t="n">
        <x:f>O3904*T3904</x:f>
        <x:v>70.26332648870637</x:v>
      </x:c>
      <x:c r="W3904" s="9" t="n">
        <x:f>Q3904*T3904</x:f>
        <x:v>0</x:v>
      </x:c>
      <x:c r="X3904" s="9" t="n">
        <x:f>R3904*T3904</x:f>
        <x:v>0</x:v>
      </x:c>
      <x:c r="Y3904" s="9" t="n">
        <x:f>S3904*T3904</x:f>
        <x:v>70.26332648870637</x:v>
      </x:c>
      <x:c r="Z3904" s="9" t="n">
        <x:f>IF(ISNUMBER(U3904),S3904*(U3904-T3904),"n.a.")</x:f>
        <x:v>-1.4221441478439412</x:v>
      </x:c>
      <x:c r="AA3904" s="9" t="n">
        <x:f>IF(ISNUMBER(U3904),Y3904,0)</x:f>
        <x:v>70.26332648870637</x:v>
      </x:c>
      <x:c r="AB3904" s="7" t="n">
        <x:f>MAX(0,L3904-SUM(F3904:K3904))</x:f>
        <x:v>0</x:v>
      </x:c>
    </x:row>
    <x:row r="3905" ht="22" customHeight="1">
      <x:c r="A3905" s="18" t="n">
        <x:f>Summary!F$41</x:f>
        <x:v>46419</x:v>
      </x:c>
      <x:c r="B3905" s="2" t="str">
        <x:f>'Inventory detail'!A527</x:f>
        <x:v>POUC</x:v>
      </x:c>
      <x:c r="C3905" s="2" t="str">
        <x:f>'Inventory detail'!B527</x:f>
        <x:v>10</x:v>
      </x:c>
      <x:c r="D3905" s="2" t="str">
        <x:f>'Inventory detail'!C527</x:f>
        <x:v>LET5SL</x:v>
      </x:c>
      <x:c r="E3905" s="10" t="n">
        <x:f>A2779</x:f>
        <x:v>46388</x:v>
      </x:c>
      <x:c r="F3905" s="7" t="n">
        <x:f>O2779</x:f>
        <x:v>500</x:v>
      </x:c>
      <x:c r="G3905" s="7" t="n">
        <x:f>Q2779</x:f>
        <x:v>0</x:v>
      </x:c>
      <x:c r="H3905" s="7" t="n">
        <x:f>R2779</x:f>
        <x:v>705.0308008213552</x:v>
      </x:c>
      <x:c r="I3905" s="7" t="n">
        <x:f>SUMIFS('PO detail'!$W$1516:$W$1516,'PO detail'!$V$1516:$V$1516,"&gt;="&amp;E3905,'PO detail'!$V$1516:$V$1516,"&lt;"&amp;A3905)</x:f>
        <x:v>0</x:v>
      </x:c>
      <x:c r="J3905" s="7" t="n">
        <x:f>SUMIFS('PO detail'!$X$1516:$X$1516,'PO detail'!$V$1516:$V$1516,"&gt;="&amp;E3905,'PO detail'!$V$1516:$V$1516,"&lt;"&amp;A3905)</x:f>
        <x:v>0</x:v>
      </x:c>
      <x:c r="K3905" s="7" t="n">
        <x:f>SUMIFS('PO detail'!$Y$1516:$Y$1516,'PO detail'!$V$1516:$V$1516,"&gt;="&amp;E3905,'PO detail'!$V$1516:$V$1516,"&lt;"&amp;A3905)</x:f>
        <x:v>0</x:v>
      </x:c>
      <x:c r="L3905" s="7" t="n">
        <x:f>'Inventory detail'!F527*Summary!$K$5*(A3905-E3905)/Summary!$K$6</x:f>
        <x:v>127.31006160164272</x:v>
      </x:c>
      <x:c r="M3905" s="7" t="n">
        <x:f>MAX(0,H3905-L3905)</x:f>
        <x:v>577.7207392197125</x:v>
      </x:c>
      <x:c r="N3905" s="7" t="n">
        <x:f>MAX(0,L3905-H3905)</x:f>
        <x:v>0</x:v>
      </x:c>
      <x:c r="O3905" s="7" t="n">
        <x:f>MAX(0,F3905+I3905-N3905)</x:f>
        <x:v>500</x:v>
      </x:c>
      <x:c r="P3905" s="7" t="n">
        <x:f>MAX(0,N3905-F3905-I3905)</x:f>
        <x:v>0</x:v>
      </x:c>
      <x:c r="Q3905" s="7" t="n">
        <x:f>MAX(0,G3905+J3905-P3905)</x:f>
        <x:v>0</x:v>
      </x:c>
      <x:c r="R3905" s="7" t="n">
        <x:f>M3905+MAX(0,K3905-MAX(0,P3905-G3905-J3905))</x:f>
        <x:v>577.7207392197125</x:v>
      </x:c>
      <x:c r="S3905" s="7" t="n">
        <x:f>SUM(O3905,Q3905,R3905)</x:f>
        <x:v>1077.7207392197124</x:v>
      </x:c>
      <x:c r="T3905" s="14" t="n">
        <x:f>'Inventory detail'!T527</x:f>
        <x:v>0.1429</x:v>
      </x:c>
      <x:c r="U3905" s="14" t="n">
        <x:f>'Inventory detail'!U527</x:f>
        <x:v>0.15575999999999998</x:v>
      </x:c>
      <x:c r="V3905" s="9" t="n">
        <x:f>O3905*T3905</x:f>
        <x:v>71.45</x:v>
      </x:c>
      <x:c r="W3905" s="9" t="n">
        <x:f>Q3905*T3905</x:f>
        <x:v>0</x:v>
      </x:c>
      <x:c r="X3905" s="9" t="n">
        <x:f>R3905*T3905</x:f>
        <x:v>82.55629363449692</x:v>
      </x:c>
      <x:c r="Y3905" s="9" t="n">
        <x:f>S3905*T3905</x:f>
        <x:v>154.0062936344969</x:v>
      </x:c>
      <x:c r="Z3905" s="9" t="n">
        <x:f>IF(ISNUMBER(U3905),S3905*(U3905-T3905),"n.a.")</x:f>
        <x:v>13.859488706365482</x:v>
      </x:c>
      <x:c r="AA3905" s="9" t="n">
        <x:f>IF(ISNUMBER(U3905),Y3905,0)</x:f>
        <x:v>154.0062936344969</x:v>
      </x:c>
      <x:c r="AB3905" s="7" t="n">
        <x:f>MAX(0,L3905-SUM(F3905:K3905))</x:f>
        <x:v>0</x:v>
      </x:c>
    </x:row>
    <x:row r="3906" ht="22" customHeight="1">
      <x:c r="A3906" s="18" t="n">
        <x:f>Summary!F$41</x:f>
        <x:v>46419</x:v>
      </x:c>
      <x:c r="B3906" s="2" t="str">
        <x:f>'Inventory detail'!A528</x:f>
        <x:v>WIRE</x:v>
      </x:c>
      <x:c r="C3906" s="2" t="str">
        <x:f>'Inventory detail'!B528</x:f>
        <x:v>30</x:v>
      </x:c>
      <x:c r="D3906" s="2" t="str">
        <x:f>'Inventory detail'!C528</x:f>
        <x:v>DL034GOLD</x:v>
      </x:c>
      <x:c r="E3906" s="10" t="n">
        <x:f>A2780</x:f>
        <x:v>46388</x:v>
      </x:c>
      <x:c r="F3906" s="7" t="n">
        <x:f>O2780</x:f>
        <x:v>0</x:v>
      </x:c>
      <x:c r="G3906" s="7" t="n">
        <x:f>Q2780</x:f>
        <x:v>0</x:v>
      </x:c>
      <x:c r="H3906" s="7" t="n">
        <x:f>R2780</x:f>
        <x:v>155.03080082135523</x:v>
      </x:c>
      <x:c r="I3906" s="7" t="n">
        <x:f>0</x:f>
        <x:v>0</x:v>
      </x:c>
      <x:c r="J3906" s="7" t="n">
        <x:f>0</x:f>
        <x:v>0</x:v>
      </x:c>
      <x:c r="K3906" s="7" t="n">
        <x:f>0</x:f>
        <x:v>0</x:v>
      </x:c>
      <x:c r="L3906" s="7" t="n">
        <x:f>'Inventory detail'!F528*Summary!$K$5*(A3906-E3906)/Summary!$K$6</x:f>
        <x:v>127.31006160164272</x:v>
      </x:c>
      <x:c r="M3906" s="7" t="n">
        <x:f>MAX(0,H3906-L3906)</x:f>
        <x:v>27.720739219712513</x:v>
      </x:c>
      <x:c r="N3906" s="7" t="n">
        <x:f>MAX(0,L3906-H3906)</x:f>
        <x:v>0</x:v>
      </x:c>
      <x:c r="O3906" s="7" t="n">
        <x:f>MAX(0,F3906+I3906-N3906)</x:f>
        <x:v>0</x:v>
      </x:c>
      <x:c r="P3906" s="7" t="n">
        <x:f>MAX(0,N3906-F3906-I3906)</x:f>
        <x:v>0</x:v>
      </x:c>
      <x:c r="Q3906" s="7" t="n">
        <x:f>MAX(0,G3906+J3906-P3906)</x:f>
        <x:v>0</x:v>
      </x:c>
      <x:c r="R3906" s="7" t="n">
        <x:f>M3906+MAX(0,K3906-MAX(0,P3906-G3906-J3906))</x:f>
        <x:v>27.720739219712513</x:v>
      </x:c>
      <x:c r="S3906" s="7" t="n">
        <x:f>SUM(O3906,Q3906,R3906)</x:f>
        <x:v>27.720739219712513</x:v>
      </x:c>
      <x:c r="T3906" s="14" t="n">
        <x:f>'Inventory detail'!T528</x:f>
        <x:v>0.1424</x:v>
      </x:c>
      <x:c r="U3906" s="14" t="n">
        <x:f>'Inventory detail'!U528</x:f>
        <x:v>0.1424</x:v>
      </x:c>
      <x:c r="V3906" s="9" t="n">
        <x:f>O3906*T3906</x:f>
        <x:v>0</x:v>
      </x:c>
      <x:c r="W3906" s="9" t="n">
        <x:f>Q3906*T3906</x:f>
        <x:v>0</x:v>
      </x:c>
      <x:c r="X3906" s="9" t="n">
        <x:f>R3906*T3906</x:f>
        <x:v>3.947433264887062</x:v>
      </x:c>
      <x:c r="Y3906" s="9" t="n">
        <x:f>S3906*T3906</x:f>
        <x:v>3.947433264887062</x:v>
      </x:c>
      <x:c r="Z3906" s="9" t="n">
        <x:f>IF(ISNUMBER(U3906),S3906*(U3906-T3906),"n.a.")</x:f>
        <x:v>0</x:v>
      </x:c>
      <x:c r="AA3906" s="9" t="n">
        <x:f>IF(ISNUMBER(U3906),Y3906,0)</x:f>
        <x:v>3.947433264887062</x:v>
      </x:c>
      <x:c r="AB3906" s="7" t="n">
        <x:f>MAX(0,L3906-SUM(F3906:K3906))</x:f>
        <x:v>0</x:v>
      </x:c>
    </x:row>
    <x:row r="3907" ht="22" customHeight="1">
      <x:c r="A3907" s="18" t="n">
        <x:f>Summary!F$41</x:f>
        <x:v>46419</x:v>
      </x:c>
      <x:c r="B3907" s="2" t="str">
        <x:f>'Inventory detail'!A529</x:f>
        <x:v>COIL</x:v>
      </x:c>
      <x:c r="C3907" s="2" t="str">
        <x:f>'Inventory detail'!B529</x:f>
        <x:v>10</x:v>
      </x:c>
      <x:c r="D3907" s="2" t="str">
        <x:f>'Inventory detail'!C529</x:f>
        <x:v>14RED12-4</x:v>
      </x:c>
      <x:c r="E3907" s="10" t="n">
        <x:f>A2781</x:f>
        <x:v>46388</x:v>
      </x:c>
      <x:c r="F3907" s="7" t="n">
        <x:f>O2781</x:f>
        <x:v>0</x:v>
      </x:c>
      <x:c r="G3907" s="7" t="n">
        <x:f>Q2781</x:f>
        <x:v>0</x:v>
      </x:c>
      <x:c r="H3907" s="7" t="n">
        <x:f>R2781</x:f>
        <x:v>678.0195482546202</x:v>
      </x:c>
      <x:c r="I3907" s="7" t="n">
        <x:f>0</x:f>
        <x:v>0</x:v>
      </x:c>
      <x:c r="J3907" s="7" t="n">
        <x:f>0</x:f>
        <x:v>0</x:v>
      </x:c>
      <x:c r="K3907" s="7" t="n">
        <x:f>0</x:f>
        <x:v>0</x:v>
      </x:c>
      <x:c r="L3907" s="7" t="n">
        <x:f>'Inventory detail'!F529*Summary!$K$5*(A3907-E3907)/Summary!$K$6</x:f>
        <x:v>118.82611909650925</x:v>
      </x:c>
      <x:c r="M3907" s="7" t="n">
        <x:f>MAX(0,H3907-L3907)</x:f>
        <x:v>559.1934291581109</x:v>
      </x:c>
      <x:c r="N3907" s="7" t="n">
        <x:f>MAX(0,L3907-H3907)</x:f>
        <x:v>0</x:v>
      </x:c>
      <x:c r="O3907" s="7" t="n">
        <x:f>MAX(0,F3907+I3907-N3907)</x:f>
        <x:v>0</x:v>
      </x:c>
      <x:c r="P3907" s="7" t="n">
        <x:f>MAX(0,N3907-F3907-I3907)</x:f>
        <x:v>0</x:v>
      </x:c>
      <x:c r="Q3907" s="7" t="n">
        <x:f>MAX(0,G3907+J3907-P3907)</x:f>
        <x:v>0</x:v>
      </x:c>
      <x:c r="R3907" s="7" t="n">
        <x:f>M3907+MAX(0,K3907-MAX(0,P3907-G3907-J3907))</x:f>
        <x:v>559.1934291581109</x:v>
      </x:c>
      <x:c r="S3907" s="7" t="n">
        <x:f>SUM(O3907,Q3907,R3907)</x:f>
        <x:v>559.1934291581109</x:v>
      </x:c>
      <x:c r="T3907" s="14" t="n">
        <x:f>'Inventory detail'!T529</x:f>
        <x:v>0.09179999999999999</x:v>
      </x:c>
      <x:c r="U3907" s="14" t="n">
        <x:f>'Inventory detail'!U529</x:f>
        <x:v>0.089947</x:v>
      </x:c>
      <x:c r="V3907" s="9" t="n">
        <x:f>O3907*T3907</x:f>
        <x:v>0</x:v>
      </x:c>
      <x:c r="W3907" s="9" t="n">
        <x:f>Q3907*T3907</x:f>
        <x:v>0</x:v>
      </x:c>
      <x:c r="X3907" s="9" t="n">
        <x:f>R3907*T3907</x:f>
        <x:v>51.33395679671458</x:v>
      </x:c>
      <x:c r="Y3907" s="9" t="n">
        <x:f>S3907*T3907</x:f>
        <x:v>51.33395679671458</x:v>
      </x:c>
      <x:c r="Z3907" s="9" t="n">
        <x:f>IF(ISNUMBER(U3907),S3907*(U3907-T3907),"n.a.")</x:f>
        <x:v>-1.036185424229976</x:v>
      </x:c>
      <x:c r="AA3907" s="9" t="n">
        <x:f>IF(ISNUMBER(U3907),Y3907,0)</x:f>
        <x:v>51.33395679671458</x:v>
      </x:c>
      <x:c r="AB3907" s="7" t="n">
        <x:f>MAX(0,L3907-SUM(F3907:K3907))</x:f>
        <x:v>0</x:v>
      </x:c>
    </x:row>
    <x:row r="3908" ht="22" customHeight="1">
      <x:c r="A3908" s="18" t="n">
        <x:f>Summary!F$41</x:f>
        <x:v>46419</x:v>
      </x:c>
      <x:c r="B3908" s="2" t="str">
        <x:f>'Inventory detail'!A530</x:f>
        <x:v>COIL</x:v>
      </x:c>
      <x:c r="C3908" s="2" t="str">
        <x:f>'Inventory detail'!B530</x:f>
        <x:v>60</x:v>
      </x:c>
      <x:c r="D3908" s="2" t="str">
        <x:f>'Inventory detail'!C530</x:f>
        <x:v>16CLR12-4</x:v>
      </x:c>
      <x:c r="E3908" s="10" t="n">
        <x:f>A2782</x:f>
        <x:v>46388</x:v>
      </x:c>
      <x:c r="F3908" s="7" t="n">
        <x:f>O2782</x:f>
        <x:v>1400</x:v>
      </x:c>
      <x:c r="G3908" s="7" t="n">
        <x:f>Q2782</x:f>
        <x:v>0</x:v>
      </x:c>
      <x:c r="H3908" s="7" t="n">
        <x:f>R2782</x:f>
        <x:v>78.0195482546201</x:v>
      </x:c>
      <x:c r="I3908" s="7" t="n">
        <x:f>SUMIFS('PO detail'!$W$1150:$W$1150,'PO detail'!$V$1150:$V$1150,"&gt;="&amp;E3908,'PO detail'!$V$1150:$V$1150,"&lt;"&amp;A3908)</x:f>
        <x:v>0</x:v>
      </x:c>
      <x:c r="J3908" s="7" t="n">
        <x:f>SUMIFS('PO detail'!$X$1150:$X$1150,'PO detail'!$V$1150:$V$1150,"&gt;="&amp;E3908,'PO detail'!$V$1150:$V$1150,"&lt;"&amp;A3908)</x:f>
        <x:v>0</x:v>
      </x:c>
      <x:c r="K3908" s="7" t="n">
        <x:f>SUMIFS('PO detail'!$Y$1150:$Y$1150,'PO detail'!$V$1150:$V$1150,"&gt;="&amp;E3908,'PO detail'!$V$1150:$V$1150,"&lt;"&amp;A3908)</x:f>
        <x:v>0</x:v>
      </x:c>
      <x:c r="L3908" s="7" t="n">
        <x:f>'Inventory detail'!F530*Summary!$K$5*(A3908-E3908)/Summary!$K$6</x:f>
        <x:v>118.82611909650925</x:v>
      </x:c>
      <x:c r="M3908" s="7" t="n">
        <x:f>MAX(0,H3908-L3908)</x:f>
        <x:v>0</x:v>
      </x:c>
      <x:c r="N3908" s="7" t="n">
        <x:f>MAX(0,L3908-H3908)</x:f>
        <x:v>40.80657084188914</x:v>
      </x:c>
      <x:c r="O3908" s="7" t="n">
        <x:f>MAX(0,F3908+I3908-N3908)</x:f>
        <x:v>1359.1934291581108</x:v>
      </x:c>
      <x:c r="P3908" s="7" t="n">
        <x:f>MAX(0,N3908-F3908-I3908)</x:f>
        <x:v>0</x:v>
      </x:c>
      <x:c r="Q3908" s="7" t="n">
        <x:f>MAX(0,G3908+J3908-P3908)</x:f>
        <x:v>0</x:v>
      </x:c>
      <x:c r="R3908" s="7" t="n">
        <x:f>M3908+MAX(0,K3908-MAX(0,P3908-G3908-J3908))</x:f>
        <x:v>0</x:v>
      </x:c>
      <x:c r="S3908" s="7" t="n">
        <x:f>SUM(O3908,Q3908,R3908)</x:f>
        <x:v>1359.1934291581108</x:v>
      </x:c>
      <x:c r="T3908" s="14" t="n">
        <x:f>'Inventory detail'!T530</x:f>
        <x:v>0.11230000000000001</x:v>
      </x:c>
      <x:c r="U3908" s="14" t="n">
        <x:f>'Inventory detail'!U530</x:f>
        <x:v>0.1099475</x:v>
      </x:c>
      <x:c r="V3908" s="9" t="n">
        <x:f>O3908*T3908</x:f>
        <x:v>152.63742209445587</x:v>
      </x:c>
      <x:c r="W3908" s="9" t="n">
        <x:f>Q3908*T3908</x:f>
        <x:v>0</x:v>
      </x:c>
      <x:c r="X3908" s="9" t="n">
        <x:f>R3908*T3908</x:f>
        <x:v>0</x:v>
      </x:c>
      <x:c r="Y3908" s="9" t="n">
        <x:f>S3908*T3908</x:f>
        <x:v>152.63742209445587</x:v>
      </x:c>
      <x:c r="Z3908" s="9" t="n">
        <x:f>IF(ISNUMBER(U3908),S3908*(U3908-T3908),"n.a.")</x:f>
        <x:v>-3.197502542094466</x:v>
      </x:c>
      <x:c r="AA3908" s="9" t="n">
        <x:f>IF(ISNUMBER(U3908),Y3908,0)</x:f>
        <x:v>152.63742209445587</x:v>
      </x:c>
      <x:c r="AB3908" s="7" t="n">
        <x:f>MAX(0,L3908-SUM(F3908:K3908))</x:f>
        <x:v>0</x:v>
      </x:c>
    </x:row>
    <x:row r="3909" ht="22" customHeight="1">
      <x:c r="A3909" s="18" t="n">
        <x:f>Summary!F$41</x:f>
        <x:v>46419</x:v>
      </x:c>
      <x:c r="B3909" s="2" t="str">
        <x:f>'Inventory detail'!A531</x:f>
        <x:v>COIL</x:v>
      </x:c>
      <x:c r="C3909" s="2" t="str">
        <x:f>'Inventory detail'!B531</x:f>
        <x:v>60</x:v>
      </x:c>
      <x:c r="D3909" s="2" t="str">
        <x:f>'Inventory detail'!C531</x:f>
        <x:v>28CLR12-4</x:v>
      </x:c>
      <x:c r="E3909" s="10" t="n">
        <x:f>A2783</x:f>
        <x:v>46388</x:v>
      </x:c>
      <x:c r="F3909" s="7" t="n">
        <x:f>O2783</x:f>
        <x:v>978.0195482546201</x:v>
      </x:c>
      <x:c r="G3909" s="7" t="n">
        <x:f>Q2783</x:f>
        <x:v>0</x:v>
      </x:c>
      <x:c r="H3909" s="7" t="n">
        <x:f>R2783</x:f>
        <x:v>0</x:v>
      </x:c>
      <x:c r="I3909" s="7" t="n">
        <x:f>SUMIFS('PO detail'!$W$1260:$W$1261,'PO detail'!$V$1260:$V$1261,"&gt;="&amp;E3909,'PO detail'!$V$1260:$V$1261,"&lt;"&amp;A3909)</x:f>
        <x:v>0</x:v>
      </x:c>
      <x:c r="J3909" s="7" t="n">
        <x:f>SUMIFS('PO detail'!$X$1260:$X$1261,'PO detail'!$V$1260:$V$1261,"&gt;="&amp;E3909,'PO detail'!$V$1260:$V$1261,"&lt;"&amp;A3909)</x:f>
        <x:v>0</x:v>
      </x:c>
      <x:c r="K3909" s="7" t="n">
        <x:f>SUMIFS('PO detail'!$Y$1260:$Y$1261,'PO detail'!$V$1260:$V$1261,"&gt;="&amp;E3909,'PO detail'!$V$1260:$V$1261,"&lt;"&amp;A3909)</x:f>
        <x:v>0</x:v>
      </x:c>
      <x:c r="L3909" s="7" t="n">
        <x:f>'Inventory detail'!F531*Summary!$K$5*(A3909-E3909)/Summary!$K$6</x:f>
        <x:v>118.82611909650925</x:v>
      </x:c>
      <x:c r="M3909" s="7" t="n">
        <x:f>MAX(0,H3909-L3909)</x:f>
        <x:v>0</x:v>
      </x:c>
      <x:c r="N3909" s="7" t="n">
        <x:f>MAX(0,L3909-H3909)</x:f>
        <x:v>118.82611909650925</x:v>
      </x:c>
      <x:c r="O3909" s="7" t="n">
        <x:f>MAX(0,F3909+I3909-N3909)</x:f>
        <x:v>859.1934291581108</x:v>
      </x:c>
      <x:c r="P3909" s="7" t="n">
        <x:f>MAX(0,N3909-F3909-I3909)</x:f>
        <x:v>0</x:v>
      </x:c>
      <x:c r="Q3909" s="7" t="n">
        <x:f>MAX(0,G3909+J3909-P3909)</x:f>
        <x:v>0</x:v>
      </x:c>
      <x:c r="R3909" s="7" t="n">
        <x:f>M3909+MAX(0,K3909-MAX(0,P3909-G3909-J3909))</x:f>
        <x:v>0</x:v>
      </x:c>
      <x:c r="S3909" s="7" t="n">
        <x:f>SUM(O3909,Q3909,R3909)</x:f>
        <x:v>859.1934291581108</x:v>
      </x:c>
      <x:c r="T3909" s="14" t="n">
        <x:f>'Inventory detail'!T531</x:f>
        <x:v>0.2327</x:v>
      </x:c>
      <x:c r="U3909" s="14" t="n">
        <x:f>'Inventory detail'!U531</x:f>
        <x:v>0.22796149999999998</x:v>
      </x:c>
      <x:c r="V3909" s="9" t="n">
        <x:f>O3909*T3909</x:f>
        <x:v>199.93431096509238</x:v>
      </x:c>
      <x:c r="W3909" s="9" t="n">
        <x:f>Q3909*T3909</x:f>
        <x:v>0</x:v>
      </x:c>
      <x:c r="X3909" s="9" t="n">
        <x:f>R3909*T3909</x:f>
        <x:v>0</x:v>
      </x:c>
      <x:c r="Y3909" s="9" t="n">
        <x:f>S3909*T3909</x:f>
        <x:v>199.93431096509238</x:v>
      </x:c>
      <x:c r="Z3909" s="9" t="n">
        <x:f>IF(ISNUMBER(U3909),S3909*(U3909-T3909),"n.a.")</x:f>
        <x:v>-4.071288064065714</x:v>
      </x:c>
      <x:c r="AA3909" s="9" t="n">
        <x:f>IF(ISNUMBER(U3909),Y3909,0)</x:f>
        <x:v>199.93431096509238</x:v>
      </x:c>
      <x:c r="AB3909" s="7" t="n">
        <x:f>MAX(0,L3909-SUM(F3909:K3909))</x:f>
        <x:v>0</x:v>
      </x:c>
    </x:row>
    <x:row r="3910" ht="22" customHeight="1">
      <x:c r="A3910" s="18" t="n">
        <x:f>Summary!F$41</x:f>
        <x:v>46419</x:v>
      </x:c>
      <x:c r="B3910" s="2" t="str">
        <x:f>'Inventory detail'!A532</x:f>
        <x:v>COIL</x:v>
      </x:c>
      <x:c r="C3910" s="2" t="str">
        <x:f>'Inventory detail'!B532</x:f>
        <x:v>60</x:v>
      </x:c>
      <x:c r="D3910" s="2" t="str">
        <x:f>'Inventory detail'!C532</x:f>
        <x:v>28NAV12-4</x:v>
      </x:c>
      <x:c r="E3910" s="10" t="n">
        <x:f>A2784</x:f>
        <x:v>46388</x:v>
      </x:c>
      <x:c r="F3910" s="7" t="n">
        <x:f>O2784</x:f>
        <x:v>978.0195482546201</x:v>
      </x:c>
      <x:c r="G3910" s="7" t="n">
        <x:f>Q2784</x:f>
        <x:v>0</x:v>
      </x:c>
      <x:c r="H3910" s="7" t="n">
        <x:f>R2784</x:f>
        <x:v>0</x:v>
      </x:c>
      <x:c r="I3910" s="7" t="n">
        <x:f>SUMIFS('PO detail'!$W$1262:$W$1262,'PO detail'!$V$1262:$V$1262,"&gt;="&amp;E3910,'PO detail'!$V$1262:$V$1262,"&lt;"&amp;A3910)</x:f>
        <x:v>0</x:v>
      </x:c>
      <x:c r="J3910" s="7" t="n">
        <x:f>SUMIFS('PO detail'!$X$1262:$X$1262,'PO detail'!$V$1262:$V$1262,"&gt;="&amp;E3910,'PO detail'!$V$1262:$V$1262,"&lt;"&amp;A3910)</x:f>
        <x:v>0</x:v>
      </x:c>
      <x:c r="K3910" s="7" t="n">
        <x:f>SUMIFS('PO detail'!$Y$1262:$Y$1262,'PO detail'!$V$1262:$V$1262,"&gt;="&amp;E3910,'PO detail'!$V$1262:$V$1262,"&lt;"&amp;A3910)</x:f>
        <x:v>0</x:v>
      </x:c>
      <x:c r="L3910" s="7" t="n">
        <x:f>'Inventory detail'!F532*Summary!$K$5*(A3910-E3910)/Summary!$K$6</x:f>
        <x:v>118.82611909650925</x:v>
      </x:c>
      <x:c r="M3910" s="7" t="n">
        <x:f>MAX(0,H3910-L3910)</x:f>
        <x:v>0</x:v>
      </x:c>
      <x:c r="N3910" s="7" t="n">
        <x:f>MAX(0,L3910-H3910)</x:f>
        <x:v>118.82611909650925</x:v>
      </x:c>
      <x:c r="O3910" s="7" t="n">
        <x:f>MAX(0,F3910+I3910-N3910)</x:f>
        <x:v>859.1934291581108</x:v>
      </x:c>
      <x:c r="P3910" s="7" t="n">
        <x:f>MAX(0,N3910-F3910-I3910)</x:f>
        <x:v>0</x:v>
      </x:c>
      <x:c r="Q3910" s="7" t="n">
        <x:f>MAX(0,G3910+J3910-P3910)</x:f>
        <x:v>0</x:v>
      </x:c>
      <x:c r="R3910" s="7" t="n">
        <x:f>M3910+MAX(0,K3910-MAX(0,P3910-G3910-J3910))</x:f>
        <x:v>0</x:v>
      </x:c>
      <x:c r="S3910" s="7" t="n">
        <x:f>SUM(O3910,Q3910,R3910)</x:f>
        <x:v>859.1934291581108</x:v>
      </x:c>
      <x:c r="T3910" s="14" t="n">
        <x:f>'Inventory detail'!T532</x:f>
        <x:v>0.2327</x:v>
      </x:c>
      <x:c r="U3910" s="14" t="n">
        <x:f>'Inventory detail'!U532</x:f>
        <x:v>0.22796149999999998</x:v>
      </x:c>
      <x:c r="V3910" s="9" t="n">
        <x:f>O3910*T3910</x:f>
        <x:v>199.93431096509238</x:v>
      </x:c>
      <x:c r="W3910" s="9" t="n">
        <x:f>Q3910*T3910</x:f>
        <x:v>0</x:v>
      </x:c>
      <x:c r="X3910" s="9" t="n">
        <x:f>R3910*T3910</x:f>
        <x:v>0</x:v>
      </x:c>
      <x:c r="Y3910" s="9" t="n">
        <x:f>S3910*T3910</x:f>
        <x:v>199.93431096509238</x:v>
      </x:c>
      <x:c r="Z3910" s="9" t="n">
        <x:f>IF(ISNUMBER(U3910),S3910*(U3910-T3910),"n.a.")</x:f>
        <x:v>-4.071288064065714</x:v>
      </x:c>
      <x:c r="AA3910" s="9" t="n">
        <x:f>IF(ISNUMBER(U3910),Y3910,0)</x:f>
        <x:v>199.93431096509238</x:v>
      </x:c>
      <x:c r="AB3910" s="7" t="n">
        <x:f>MAX(0,L3910-SUM(F3910:K3910))</x:f>
        <x:v>0</x:v>
      </x:c>
    </x:row>
    <x:row r="3911" ht="22" customHeight="1">
      <x:c r="A3911" s="18" t="n">
        <x:f>Summary!F$41</x:f>
        <x:v>46419</x:v>
      </x:c>
      <x:c r="B3911" s="2" t="str">
        <x:f>'Inventory detail'!A533</x:f>
        <x:v>POUC</x:v>
      </x:c>
      <x:c r="C3911" s="2" t="str">
        <x:f>'Inventory detail'!B533</x:f>
        <x:v>10</x:v>
      </x:c>
      <x:c r="D3911" s="2" t="str">
        <x:f>'Inventory detail'!C533</x:f>
        <x:v>MLET3</x:v>
      </x:c>
      <x:c r="E3911" s="10" t="n">
        <x:f>A2785</x:f>
        <x:v>46388</x:v>
      </x:c>
      <x:c r="F3911" s="7" t="n">
        <x:f>O2785</x:f>
        <x:v>0</x:v>
      </x:c>
      <x:c r="G3911" s="7" t="n">
        <x:f>Q2785</x:f>
        <x:v>7778.01954825462</x:v>
      </x:c>
      <x:c r="H3911" s="7" t="n">
        <x:f>R2785</x:f>
        <x:v>0</x:v>
      </x:c>
      <x:c r="I3911" s="7" t="n">
        <x:f>SUMIFS('PO detail'!$W$1566:$W$1567,'PO detail'!$V$1566:$V$1567,"&gt;="&amp;E3911,'PO detail'!$V$1566:$V$1567,"&lt;"&amp;A3911)</x:f>
        <x:v>0</x:v>
      </x:c>
      <x:c r="J3911" s="7" t="n">
        <x:f>SUMIFS('PO detail'!$X$1566:$X$1567,'PO detail'!$V$1566:$V$1567,"&gt;="&amp;E3911,'PO detail'!$V$1566:$V$1567,"&lt;"&amp;A3911)</x:f>
        <x:v>0</x:v>
      </x:c>
      <x:c r="K3911" s="7" t="n">
        <x:f>SUMIFS('PO detail'!$Y$1566:$Y$1567,'PO detail'!$V$1566:$V$1567,"&gt;="&amp;E3911,'PO detail'!$V$1566:$V$1567,"&lt;"&amp;A3911)</x:f>
        <x:v>0</x:v>
      </x:c>
      <x:c r="L3911" s="7" t="n">
        <x:f>'Inventory detail'!F533*Summary!$K$5*(A3911-E3911)/Summary!$K$6</x:f>
        <x:v>118.82611909650925</x:v>
      </x:c>
      <x:c r="M3911" s="7" t="n">
        <x:f>MAX(0,H3911-L3911)</x:f>
        <x:v>0</x:v>
      </x:c>
      <x:c r="N3911" s="7" t="n">
        <x:f>MAX(0,L3911-H3911)</x:f>
        <x:v>118.82611909650925</x:v>
      </x:c>
      <x:c r="O3911" s="7" t="n">
        <x:f>MAX(0,F3911+I3911-N3911)</x:f>
        <x:v>0</x:v>
      </x:c>
      <x:c r="P3911" s="7" t="n">
        <x:f>MAX(0,N3911-F3911-I3911)</x:f>
        <x:v>118.82611909650925</x:v>
      </x:c>
      <x:c r="Q3911" s="7" t="n">
        <x:f>MAX(0,G3911+J3911-P3911)</x:f>
        <x:v>7659.19342915811</x:v>
      </x:c>
      <x:c r="R3911" s="7" t="n">
        <x:f>M3911+MAX(0,K3911-MAX(0,P3911-G3911-J3911))</x:f>
        <x:v>0</x:v>
      </x:c>
      <x:c r="S3911" s="7" t="n">
        <x:f>SUM(O3911,Q3911,R3911)</x:f>
        <x:v>7659.19342915811</x:v>
      </x:c>
      <x:c r="T3911" s="14" t="n">
        <x:f>'Inventory detail'!T533</x:f>
        <x:v>0.0836</x:v>
      </x:c>
      <x:c r="U3911" s="14" t="n">
        <x:f>'Inventory detail'!U533</x:f>
        <x:v>0.12276</x:v>
      </x:c>
      <x:c r="V3911" s="9" t="n">
        <x:f>O3911*T3911</x:f>
        <x:v>0</x:v>
      </x:c>
      <x:c r="W3911" s="9" t="n">
        <x:f>Q3911*T3911</x:f>
        <x:v>640.3085706776179</x:v>
      </x:c>
      <x:c r="X3911" s="9" t="n">
        <x:f>R3911*T3911</x:f>
        <x:v>0</x:v>
      </x:c>
      <x:c r="Y3911" s="9" t="n">
        <x:f>S3911*T3911</x:f>
        <x:v>640.3085706776179</x:v>
      </x:c>
      <x:c r="Z3911" s="9" t="n">
        <x:f>IF(ISNUMBER(U3911),S3911*(U3911-T3911),"n.a.")</x:f>
        <x:v>299.9340146858316</x:v>
      </x:c>
      <x:c r="AA3911" s="9" t="n">
        <x:f>IF(ISNUMBER(U3911),Y3911,0)</x:f>
        <x:v>640.3085706776179</x:v>
      </x:c>
      <x:c r="AB3911" s="7" t="n">
        <x:f>MAX(0,L3911-SUM(F3911:K3911))</x:f>
        <x:v>0</x:v>
      </x:c>
    </x:row>
    <x:row r="3912" ht="22" customHeight="1">
      <x:c r="A3912" s="18" t="n">
        <x:f>Summary!F$41</x:f>
        <x:v>46419</x:v>
      </x:c>
      <x:c r="B3912" s="2" t="str">
        <x:f>'Inventory detail'!A534</x:f>
        <x:v>WIRE</x:v>
      </x:c>
      <x:c r="C3912" s="2" t="str">
        <x:f>'Inventory detail'!B534</x:f>
        <x:v>10</x:v>
      </x:c>
      <x:c r="D3912" s="2" t="str">
        <x:f>'Inventory detail'!C534</x:f>
        <x:v>DL001GRAY</x:v>
      </x:c>
      <x:c r="E3912" s="10" t="n">
        <x:f>A2786</x:f>
        <x:v>46388</x:v>
      </x:c>
      <x:c r="F3912" s="7" t="n">
        <x:f>O2786</x:f>
        <x:v>4000</x:v>
      </x:c>
      <x:c r="G3912" s="7" t="n">
        <x:f>Q2786</x:f>
        <x:v>0</x:v>
      </x:c>
      <x:c r="H3912" s="7" t="n">
        <x:f>R2786</x:f>
        <x:v>128.0195482546201</x:v>
      </x:c>
      <x:c r="I3912" s="7" t="n">
        <x:f>SUMIFS('PO detail'!$W$1869:$W$1870,'PO detail'!$V$1869:$V$1870,"&gt;="&amp;E3912,'PO detail'!$V$1869:$V$1870,"&lt;"&amp;A3912)</x:f>
        <x:v>0</x:v>
      </x:c>
      <x:c r="J3912" s="7" t="n">
        <x:f>SUMIFS('PO detail'!$X$1869:$X$1870,'PO detail'!$V$1869:$V$1870,"&gt;="&amp;E3912,'PO detail'!$V$1869:$V$1870,"&lt;"&amp;A3912)</x:f>
        <x:v>0</x:v>
      </x:c>
      <x:c r="K3912" s="7" t="n">
        <x:f>SUMIFS('PO detail'!$Y$1869:$Y$1870,'PO detail'!$V$1869:$V$1870,"&gt;="&amp;E3912,'PO detail'!$V$1869:$V$1870,"&lt;"&amp;A3912)</x:f>
        <x:v>0</x:v>
      </x:c>
      <x:c r="L3912" s="7" t="n">
        <x:f>'Inventory detail'!F534*Summary!$K$5*(A3912-E3912)/Summary!$K$6</x:f>
        <x:v>118.82611909650925</x:v>
      </x:c>
      <x:c r="M3912" s="7" t="n">
        <x:f>MAX(0,H3912-L3912)</x:f>
        <x:v>9.19342915811086</x:v>
      </x:c>
      <x:c r="N3912" s="7" t="n">
        <x:f>MAX(0,L3912-H3912)</x:f>
        <x:v>0</x:v>
      </x:c>
      <x:c r="O3912" s="7" t="n">
        <x:f>MAX(0,F3912+I3912-N3912)</x:f>
        <x:v>4000</x:v>
      </x:c>
      <x:c r="P3912" s="7" t="n">
        <x:f>MAX(0,N3912-F3912-I3912)</x:f>
        <x:v>0</x:v>
      </x:c>
      <x:c r="Q3912" s="7" t="n">
        <x:f>MAX(0,G3912+J3912-P3912)</x:f>
        <x:v>0</x:v>
      </x:c>
      <x:c r="R3912" s="7" t="n">
        <x:f>M3912+MAX(0,K3912-MAX(0,P3912-G3912-J3912))</x:f>
        <x:v>9.19342915811086</x:v>
      </x:c>
      <x:c r="S3912" s="7" t="n">
        <x:f>SUM(O3912,Q3912,R3912)</x:f>
        <x:v>4009.193429158111</x:v>
      </x:c>
      <x:c r="T3912" s="14" t="n">
        <x:f>'Inventory detail'!T534</x:f>
        <x:v>0.19140000000000001</x:v>
      </x:c>
      <x:c r="U3912" s="14" t="n">
        <x:f>'Inventory detail'!U534</x:f>
        <x:v>0.19140000000000001</x:v>
      </x:c>
      <x:c r="V3912" s="9" t="n">
        <x:f>O3912*T3912</x:f>
        <x:v>765.6</x:v>
      </x:c>
      <x:c r="W3912" s="9" t="n">
        <x:f>Q3912*T3912</x:f>
        <x:v>0</x:v>
      </x:c>
      <x:c r="X3912" s="9" t="n">
        <x:f>R3912*T3912</x:f>
        <x:v>1.7596223408624188</x:v>
      </x:c>
      <x:c r="Y3912" s="9" t="n">
        <x:f>S3912*T3912</x:f>
        <x:v>767.3596223408625</x:v>
      </x:c>
      <x:c r="Z3912" s="9" t="n">
        <x:f>IF(ISNUMBER(U3912),S3912*(U3912-T3912),"n.a.")</x:f>
        <x:v>0</x:v>
      </x:c>
      <x:c r="AA3912" s="9" t="n">
        <x:f>IF(ISNUMBER(U3912),Y3912,0)</x:f>
        <x:v>767.3596223408625</x:v>
      </x:c>
      <x:c r="AB3912" s="7" t="n">
        <x:f>MAX(0,L3912-SUM(F3912:K3912))</x:f>
        <x:v>0</x:v>
      </x:c>
    </x:row>
    <x:row r="3913" ht="22" customHeight="1">
      <x:c r="A3913" s="18" t="n">
        <x:f>Summary!F$41</x:f>
        <x:v>46419</x:v>
      </x:c>
      <x:c r="B3913" s="2" t="str">
        <x:f>'Inventory detail'!A535</x:f>
        <x:v>WIRE</x:v>
      </x:c>
      <x:c r="C3913" s="2" t="str">
        <x:f>'Inventory detail'!B535</x:f>
        <x:v>60</x:v>
      </x:c>
      <x:c r="D3913" s="2" t="str">
        <x:f>'Inventory detail'!C535</x:f>
        <x:v>DL001GRAY</x:v>
      </x:c>
      <x:c r="E3913" s="10" t="n">
        <x:f>A2787</x:f>
        <x:v>46388</x:v>
      </x:c>
      <x:c r="F3913" s="7" t="n">
        <x:f>O2787</x:f>
        <x:v>0</x:v>
      </x:c>
      <x:c r="G3913" s="7" t="n">
        <x:f>Q2787</x:f>
        <x:v>0</x:v>
      </x:c>
      <x:c r="H3913" s="7" t="n">
        <x:f>R2787</x:f>
        <x:v>478.0195482546202</x:v>
      </x:c>
      <x:c r="I3913" s="7" t="n">
        <x:f>0</x:f>
        <x:v>0</x:v>
      </x:c>
      <x:c r="J3913" s="7" t="n">
        <x:f>0</x:f>
        <x:v>0</x:v>
      </x:c>
      <x:c r="K3913" s="7" t="n">
        <x:f>0</x:f>
        <x:v>0</x:v>
      </x:c>
      <x:c r="L3913" s="7" t="n">
        <x:f>'Inventory detail'!F535*Summary!$K$5*(A3913-E3913)/Summary!$K$6</x:f>
        <x:v>118.82611909650925</x:v>
      </x:c>
      <x:c r="M3913" s="7" t="n">
        <x:f>MAX(0,H3913-L3913)</x:f>
        <x:v>359.1934291581109</x:v>
      </x:c>
      <x:c r="N3913" s="7" t="n">
        <x:f>MAX(0,L3913-H3913)</x:f>
        <x:v>0</x:v>
      </x:c>
      <x:c r="O3913" s="7" t="n">
        <x:f>MAX(0,F3913+I3913-N3913)</x:f>
        <x:v>0</x:v>
      </x:c>
      <x:c r="P3913" s="7" t="n">
        <x:f>MAX(0,N3913-F3913-I3913)</x:f>
        <x:v>0</x:v>
      </x:c>
      <x:c r="Q3913" s="7" t="n">
        <x:f>MAX(0,G3913+J3913-P3913)</x:f>
        <x:v>0</x:v>
      </x:c>
      <x:c r="R3913" s="7" t="n">
        <x:f>M3913+MAX(0,K3913-MAX(0,P3913-G3913-J3913))</x:f>
        <x:v>359.1934291581109</x:v>
      </x:c>
      <x:c r="S3913" s="7" t="n">
        <x:f>SUM(O3913,Q3913,R3913)</x:f>
        <x:v>359.1934291581109</x:v>
      </x:c>
      <x:c r="T3913" s="14" t="n">
        <x:f>'Inventory detail'!T535</x:f>
        <x:v>0.19140000000000001</x:v>
      </x:c>
      <x:c r="U3913" s="14" t="n">
        <x:f>'Inventory detail'!U535</x:f>
        <x:v>0.19140000000000001</x:v>
      </x:c>
      <x:c r="V3913" s="9" t="n">
        <x:f>O3913*T3913</x:f>
        <x:v>0</x:v>
      </x:c>
      <x:c r="W3913" s="9" t="n">
        <x:f>Q3913*T3913</x:f>
        <x:v>0</x:v>
      </x:c>
      <x:c r="X3913" s="9" t="n">
        <x:f>R3913*T3913</x:f>
        <x:v>68.74962234086243</x:v>
      </x:c>
      <x:c r="Y3913" s="9" t="n">
        <x:f>S3913*T3913</x:f>
        <x:v>68.74962234086243</x:v>
      </x:c>
      <x:c r="Z3913" s="9" t="n">
        <x:f>IF(ISNUMBER(U3913),S3913*(U3913-T3913),"n.a.")</x:f>
        <x:v>0</x:v>
      </x:c>
      <x:c r="AA3913" s="9" t="n">
        <x:f>IF(ISNUMBER(U3913),Y3913,0)</x:f>
        <x:v>68.74962234086243</x:v>
      </x:c>
      <x:c r="AB3913" s="7" t="n">
        <x:f>MAX(0,L3913-SUM(F3913:K3913))</x:f>
        <x:v>0</x:v>
      </x:c>
    </x:row>
    <x:row r="3914" ht="22" customHeight="1">
      <x:c r="A3914" s="18" t="n">
        <x:f>Summary!F$41</x:f>
        <x:v>46419</x:v>
      </x:c>
      <x:c r="B3914" s="2" t="str">
        <x:f>'Inventory detail'!A536</x:f>
        <x:v>WIRE</x:v>
      </x:c>
      <x:c r="C3914" s="2" t="str">
        <x:f>'Inventory detail'!B536</x:f>
        <x:v>60</x:v>
      </x:c>
      <x:c r="D3914" s="2" t="str">
        <x:f>'Inventory detail'!C536</x:f>
        <x:v>DL001WHT</x:v>
      </x:c>
      <x:c r="E3914" s="10" t="n">
        <x:f>A2788</x:f>
        <x:v>46388</x:v>
      </x:c>
      <x:c r="F3914" s="7" t="n">
        <x:f>O2788</x:f>
        <x:v>0</x:v>
      </x:c>
      <x:c r="G3914" s="7" t="n">
        <x:f>Q2788</x:f>
        <x:v>0</x:v>
      </x:c>
      <x:c r="H3914" s="7" t="n">
        <x:f>R2788</x:f>
        <x:v>28.019548254620105</x:v>
      </x:c>
      <x:c r="I3914" s="7" t="n">
        <x:f>0</x:f>
        <x:v>0</x:v>
      </x:c>
      <x:c r="J3914" s="7" t="n">
        <x:f>0</x:f>
        <x:v>0</x:v>
      </x:c>
      <x:c r="K3914" s="7" t="n">
        <x:f>0</x:f>
        <x:v>0</x:v>
      </x:c>
      <x:c r="L3914" s="7" t="n">
        <x:f>'Inventory detail'!F536*Summary!$K$5*(A3914-E3914)/Summary!$K$6</x:f>
        <x:v>118.82611909650925</x:v>
      </x:c>
      <x:c r="M3914" s="7" t="n">
        <x:f>MAX(0,H3914-L3914)</x:f>
        <x:v>0</x:v>
      </x:c>
      <x:c r="N3914" s="7" t="n">
        <x:f>MAX(0,L3914-H3914)</x:f>
        <x:v>90.80657084188914</x:v>
      </x:c>
      <x:c r="O3914" s="7" t="n">
        <x:f>MAX(0,F3914+I3914-N3914)</x:f>
        <x:v>0</x:v>
      </x:c>
      <x:c r="P3914" s="7" t="n">
        <x:f>MAX(0,N3914-F3914-I3914)</x:f>
        <x:v>90.80657084188914</x:v>
      </x:c>
      <x:c r="Q3914" s="7" t="n">
        <x:f>MAX(0,G3914+J3914-P3914)</x:f>
        <x:v>0</x:v>
      </x:c>
      <x:c r="R3914" s="7" t="n">
        <x:f>M3914+MAX(0,K3914-MAX(0,P3914-G3914-J3914))</x:f>
        <x:v>0</x:v>
      </x:c>
      <x:c r="S3914" s="7" t="n">
        <x:f>SUM(O3914,Q3914,R3914)</x:f>
        <x:v>0</x:v>
      </x:c>
      <x:c r="T3914" s="14" t="n">
        <x:f>'Inventory detail'!T536</x:f>
        <x:v>0.19140000000000001</x:v>
      </x:c>
      <x:c r="U3914" s="14" t="n">
        <x:f>'Inventory detail'!U536</x:f>
        <x:v>0.19140000000000001</x:v>
      </x:c>
      <x:c r="V3914" s="9" t="n">
        <x:f>O3914*T3914</x:f>
        <x:v>0</x:v>
      </x:c>
      <x:c r="W3914" s="9" t="n">
        <x:f>Q3914*T3914</x:f>
        <x:v>0</x:v>
      </x:c>
      <x:c r="X3914" s="9" t="n">
        <x:f>R3914*T3914</x:f>
        <x:v>0</x:v>
      </x:c>
      <x:c r="Y3914" s="9" t="n">
        <x:f>S3914*T3914</x:f>
        <x:v>0</x:v>
      </x:c>
      <x:c r="Z3914" s="9" t="n">
        <x:f>IF(ISNUMBER(U3914),S3914*(U3914-T3914),"n.a.")</x:f>
        <x:v>0</x:v>
      </x:c>
      <x:c r="AA3914" s="9" t="n">
        <x:f>IF(ISNUMBER(U3914),Y3914,0)</x:f>
        <x:v>0</x:v>
      </x:c>
      <x:c r="AB3914" s="7" t="n">
        <x:f>MAX(0,L3914-SUM(F3914:K3914))</x:f>
        <x:v>90.80657084188914</x:v>
      </x:c>
    </x:row>
    <x:row r="3915" ht="22" customHeight="1">
      <x:c r="A3915" s="18" t="n">
        <x:f>Summary!F$41</x:f>
        <x:v>46419</x:v>
      </x:c>
      <x:c r="B3915" s="2" t="str">
        <x:f>'Inventory detail'!A537</x:f>
        <x:v>WIRE</x:v>
      </x:c>
      <x:c r="C3915" s="2" t="str">
        <x:f>'Inventory detail'!B537</x:f>
        <x:v>60</x:v>
      </x:c>
      <x:c r="D3915" s="2" t="str">
        <x:f>'Inventory detail'!C537</x:f>
        <x:v>DL012GOLD</x:v>
      </x:c>
      <x:c r="E3915" s="10" t="n">
        <x:f>A2789</x:f>
        <x:v>46388</x:v>
      </x:c>
      <x:c r="F3915" s="7" t="n">
        <x:f>O2789</x:f>
        <x:v>0</x:v>
      </x:c>
      <x:c r="G3915" s="7" t="n">
        <x:f>Q2789</x:f>
        <x:v>0</x:v>
      </x:c>
      <x:c r="H3915" s="7" t="n">
        <x:f>R2789</x:f>
        <x:v>0</x:v>
      </x:c>
      <x:c r="I3915" s="7" t="n">
        <x:f>0</x:f>
        <x:v>0</x:v>
      </x:c>
      <x:c r="J3915" s="7" t="n">
        <x:f>0</x:f>
        <x:v>0</x:v>
      </x:c>
      <x:c r="K3915" s="7" t="n">
        <x:f>0</x:f>
        <x:v>0</x:v>
      </x:c>
      <x:c r="L3915" s="7" t="n">
        <x:f>'Inventory detail'!F537*Summary!$K$5*(A3915-E3915)/Summary!$K$6</x:f>
        <x:v>118.82611909650925</x:v>
      </x:c>
      <x:c r="M3915" s="7" t="n">
        <x:f>MAX(0,H3915-L3915)</x:f>
        <x:v>0</x:v>
      </x:c>
      <x:c r="N3915" s="7" t="n">
        <x:f>MAX(0,L3915-H3915)</x:f>
        <x:v>118.82611909650925</x:v>
      </x:c>
      <x:c r="O3915" s="7" t="n">
        <x:f>MAX(0,F3915+I3915-N3915)</x:f>
        <x:v>0</x:v>
      </x:c>
      <x:c r="P3915" s="7" t="n">
        <x:f>MAX(0,N3915-F3915-I3915)</x:f>
        <x:v>118.82611909650925</x:v>
      </x:c>
      <x:c r="Q3915" s="7" t="n">
        <x:f>MAX(0,G3915+J3915-P3915)</x:f>
        <x:v>0</x:v>
      </x:c>
      <x:c r="R3915" s="7" t="n">
        <x:f>M3915+MAX(0,K3915-MAX(0,P3915-G3915-J3915))</x:f>
        <x:v>0</x:v>
      </x:c>
      <x:c r="S3915" s="7" t="n">
        <x:f>SUM(O3915,Q3915,R3915)</x:f>
        <x:v>0</x:v>
      </x:c>
      <x:c r="T3915" s="14" t="n">
        <x:f>'Inventory detail'!T537</x:f>
        <x:v>0.08259999999999999</x:v>
      </x:c>
      <x:c r="U3915" s="14" t="n">
        <x:f>'Inventory detail'!U537</x:f>
        <x:v>0.08259999999999999</x:v>
      </x:c>
      <x:c r="V3915" s="9" t="n">
        <x:f>O3915*T3915</x:f>
        <x:v>0</x:v>
      </x:c>
      <x:c r="W3915" s="9" t="n">
        <x:f>Q3915*T3915</x:f>
        <x:v>0</x:v>
      </x:c>
      <x:c r="X3915" s="9" t="n">
        <x:f>R3915*T3915</x:f>
        <x:v>0</x:v>
      </x:c>
      <x:c r="Y3915" s="9" t="n">
        <x:f>S3915*T3915</x:f>
        <x:v>0</x:v>
      </x:c>
      <x:c r="Z3915" s="9" t="n">
        <x:f>IF(ISNUMBER(U3915),S3915*(U3915-T3915),"n.a.")</x:f>
        <x:v>0</x:v>
      </x:c>
      <x:c r="AA3915" s="9" t="n">
        <x:f>IF(ISNUMBER(U3915),Y3915,0)</x:f>
        <x:v>0</x:v>
      </x:c>
      <x:c r="AB3915" s="7" t="n">
        <x:f>MAX(0,L3915-SUM(F3915:K3915))</x:f>
        <x:v>118.82611909650925</x:v>
      </x:c>
    </x:row>
    <x:row r="3916" ht="22" customHeight="1">
      <x:c r="A3916" s="18" t="n">
        <x:f>Summary!F$41</x:f>
        <x:v>46419</x:v>
      </x:c>
      <x:c r="B3916" s="2" t="str">
        <x:f>'Inventory detail'!A538</x:f>
        <x:v>WIRE</x:v>
      </x:c>
      <x:c r="C3916" s="2" t="str">
        <x:f>'Inventory detail'!B538</x:f>
        <x:v>60</x:v>
      </x:c>
      <x:c r="D3916" s="2" t="str">
        <x:f>'Inventory detail'!C538</x:f>
        <x:v>DL916GOLD</x:v>
      </x:c>
      <x:c r="E3916" s="10" t="n">
        <x:f>A2790</x:f>
        <x:v>46388</x:v>
      </x:c>
      <x:c r="F3916" s="7" t="n">
        <x:f>O2790</x:f>
        <x:v>0</x:v>
      </x:c>
      <x:c r="G3916" s="7" t="n">
        <x:f>Q2790</x:f>
        <x:v>0</x:v>
      </x:c>
      <x:c r="H3916" s="7" t="n">
        <x:f>R2790</x:f>
        <x:v>0</x:v>
      </x:c>
      <x:c r="I3916" s="7" t="n">
        <x:f>0</x:f>
        <x:v>0</x:v>
      </x:c>
      <x:c r="J3916" s="7" t="n">
        <x:f>0</x:f>
        <x:v>0</x:v>
      </x:c>
      <x:c r="K3916" s="7" t="n">
        <x:f>0</x:f>
        <x:v>0</x:v>
      </x:c>
      <x:c r="L3916" s="7" t="n">
        <x:f>'Inventory detail'!F538*Summary!$K$5*(A3916-E3916)/Summary!$K$6</x:f>
        <x:v>118.82611909650925</x:v>
      </x:c>
      <x:c r="M3916" s="7" t="n">
        <x:f>MAX(0,H3916-L3916)</x:f>
        <x:v>0</x:v>
      </x:c>
      <x:c r="N3916" s="7" t="n">
        <x:f>MAX(0,L3916-H3916)</x:f>
        <x:v>118.82611909650925</x:v>
      </x:c>
      <x:c r="O3916" s="7" t="n">
        <x:f>MAX(0,F3916+I3916-N3916)</x:f>
        <x:v>0</x:v>
      </x:c>
      <x:c r="P3916" s="7" t="n">
        <x:f>MAX(0,N3916-F3916-I3916)</x:f>
        <x:v>118.82611909650925</x:v>
      </x:c>
      <x:c r="Q3916" s="7" t="n">
        <x:f>MAX(0,G3916+J3916-P3916)</x:f>
        <x:v>0</x:v>
      </x:c>
      <x:c r="R3916" s="7" t="n">
        <x:f>M3916+MAX(0,K3916-MAX(0,P3916-G3916-J3916))</x:f>
        <x:v>0</x:v>
      </x:c>
      <x:c r="S3916" s="7" t="n">
        <x:f>SUM(O3916,Q3916,R3916)</x:f>
        <x:v>0</x:v>
      </x:c>
      <x:c r="T3916" s="14" t="n">
        <x:f>'Inventory detail'!T538</x:f>
        <x:v>0.1041</x:v>
      </x:c>
      <x:c r="U3916" s="14" t="n">
        <x:f>'Inventory detail'!U538</x:f>
        <x:v>0.1041</x:v>
      </x:c>
      <x:c r="V3916" s="9" t="n">
        <x:f>O3916*T3916</x:f>
        <x:v>0</x:v>
      </x:c>
      <x:c r="W3916" s="9" t="n">
        <x:f>Q3916*T3916</x:f>
        <x:v>0</x:v>
      </x:c>
      <x:c r="X3916" s="9" t="n">
        <x:f>R3916*T3916</x:f>
        <x:v>0</x:v>
      </x:c>
      <x:c r="Y3916" s="9" t="n">
        <x:f>S3916*T3916</x:f>
        <x:v>0</x:v>
      </x:c>
      <x:c r="Z3916" s="9" t="n">
        <x:f>IF(ISNUMBER(U3916),S3916*(U3916-T3916),"n.a.")</x:f>
        <x:v>0</x:v>
      </x:c>
      <x:c r="AA3916" s="9" t="n">
        <x:f>IF(ISNUMBER(U3916),Y3916,0)</x:f>
        <x:v>0</x:v>
      </x:c>
      <x:c r="AB3916" s="7" t="n">
        <x:f>MAX(0,L3916-SUM(F3916:K3916))</x:f>
        <x:v>118.82611909650925</x:v>
      </x:c>
    </x:row>
    <x:row r="3917" ht="22" customHeight="1">
      <x:c r="A3917" s="18" t="n">
        <x:f>Summary!F$41</x:f>
        <x:v>46419</x:v>
      </x:c>
      <x:c r="B3917" s="2" t="str">
        <x:f>'Inventory detail'!A539</x:f>
        <x:v>WIRE</x:v>
      </x:c>
      <x:c r="C3917" s="2" t="str">
        <x:f>'Inventory detail'!B539</x:f>
        <x:v>10</x:v>
      </x:c>
      <x:c r="D3917" s="2" t="str">
        <x:f>'Inventory detail'!C539</x:f>
        <x:v>DL012GRAY</x:v>
      </x:c>
      <x:c r="E3917" s="10" t="n">
        <x:f>A2791</x:f>
        <x:v>46388</x:v>
      </x:c>
      <x:c r="F3917" s="7" t="n">
        <x:f>O2791</x:f>
        <x:v>5778.047145790554</x:v>
      </x:c>
      <x:c r="G3917" s="7" t="n">
        <x:f>Q2791</x:f>
        <x:v>0</x:v>
      </x:c>
      <x:c r="H3917" s="7" t="n">
        <x:f>R2791</x:f>
        <x:v>0</x:v>
      </x:c>
      <x:c r="I3917" s="7" t="n">
        <x:f>SUMIFS('PO detail'!$W$1884:$W$1885,'PO detail'!$V$1884:$V$1885,"&gt;="&amp;E3917,'PO detail'!$V$1884:$V$1885,"&lt;"&amp;A3917)</x:f>
        <x:v>0</x:v>
      </x:c>
      <x:c r="J3917" s="7" t="n">
        <x:f>SUMIFS('PO detail'!$X$1884:$X$1885,'PO detail'!$V$1884:$V$1885,"&gt;="&amp;E3917,'PO detail'!$V$1884:$V$1885,"&lt;"&amp;A3917)</x:f>
        <x:v>0</x:v>
      </x:c>
      <x:c r="K3917" s="7" t="n">
        <x:f>SUMIFS('PO detail'!$Y$1884:$Y$1885,'PO detail'!$V$1884:$V$1885,"&gt;="&amp;E3917,'PO detail'!$V$1884:$V$1885,"&lt;"&amp;A3917)</x:f>
        <x:v>0</x:v>
      </x:c>
      <x:c r="L3917" s="7" t="n">
        <x:f>'Inventory detail'!F539*Summary!$K$5*(A3917-E3917)/Summary!$K$6</x:f>
        <x:v>118.81593429158112</x:v>
      </x:c>
      <x:c r="M3917" s="7" t="n">
        <x:f>MAX(0,H3917-L3917)</x:f>
        <x:v>0</x:v>
      </x:c>
      <x:c r="N3917" s="7" t="n">
        <x:f>MAX(0,L3917-H3917)</x:f>
        <x:v>118.81593429158112</x:v>
      </x:c>
      <x:c r="O3917" s="7" t="n">
        <x:f>MAX(0,F3917+I3917-N3917)</x:f>
        <x:v>5659.231211498973</x:v>
      </x:c>
      <x:c r="P3917" s="7" t="n">
        <x:f>MAX(0,N3917-F3917-I3917)</x:f>
        <x:v>0</x:v>
      </x:c>
      <x:c r="Q3917" s="7" t="n">
        <x:f>MAX(0,G3917+J3917-P3917)</x:f>
        <x:v>0</x:v>
      </x:c>
      <x:c r="R3917" s="7" t="n">
        <x:f>M3917+MAX(0,K3917-MAX(0,P3917-G3917-J3917))</x:f>
        <x:v>0</x:v>
      </x:c>
      <x:c r="S3917" s="7" t="n">
        <x:f>SUM(O3917,Q3917,R3917)</x:f>
        <x:v>5659.231211498973</x:v>
      </x:c>
      <x:c r="T3917" s="14" t="n">
        <x:f>'Inventory detail'!T539</x:f>
        <x:v>0.08259999999999999</x:v>
      </x:c>
      <x:c r="U3917" s="14" t="n">
        <x:f>'Inventory detail'!U539</x:f>
        <x:v>0.08259999999999999</x:v>
      </x:c>
      <x:c r="V3917" s="9" t="n">
        <x:f>O3917*T3917</x:f>
        <x:v>467.4524980698151</x:v>
      </x:c>
      <x:c r="W3917" s="9" t="n">
        <x:f>Q3917*T3917</x:f>
        <x:v>0</x:v>
      </x:c>
      <x:c r="X3917" s="9" t="n">
        <x:f>R3917*T3917</x:f>
        <x:v>0</x:v>
      </x:c>
      <x:c r="Y3917" s="9" t="n">
        <x:f>S3917*T3917</x:f>
        <x:v>467.4524980698151</x:v>
      </x:c>
      <x:c r="Z3917" s="9" t="n">
        <x:f>IF(ISNUMBER(U3917),S3917*(U3917-T3917),"n.a.")</x:f>
        <x:v>0</x:v>
      </x:c>
      <x:c r="AA3917" s="9" t="n">
        <x:f>IF(ISNUMBER(U3917),Y3917,0)</x:f>
        <x:v>467.4524980698151</x:v>
      </x:c>
      <x:c r="AB3917" s="7" t="n">
        <x:f>MAX(0,L3917-SUM(F3917:K3917))</x:f>
        <x:v>0</x:v>
      </x:c>
    </x:row>
    <x:row r="3918" ht="22" customHeight="1">
      <x:c r="A3918" s="18" t="n">
        <x:f>Summary!F$41</x:f>
        <x:v>46419</x:v>
      </x:c>
      <x:c r="B3918" s="2" t="str">
        <x:f>'Inventory detail'!A540</x:f>
        <x:v>WIRE</x:v>
      </x:c>
      <x:c r="C3918" s="2" t="str">
        <x:f>'Inventory detail'!B540</x:f>
        <x:v>30</x:v>
      </x:c>
      <x:c r="D3918" s="2" t="str">
        <x:f>'Inventory detail'!C540</x:f>
        <x:v>DL078SIL</x:v>
      </x:c>
      <x:c r="E3918" s="10" t="n">
        <x:f>A2792</x:f>
        <x:v>46388</x:v>
      </x:c>
      <x:c r="F3918" s="7" t="n">
        <x:f>O2792</x:f>
        <x:v>0</x:v>
      </x:c>
      <x:c r="G3918" s="7" t="n">
        <x:f>Q2792</x:f>
        <x:v>0</x:v>
      </x:c>
      <x:c r="H3918" s="7" t="n">
        <x:f>R2792</x:f>
        <x:v>851.0358932238194</x:v>
      </x:c>
      <x:c r="I3918" s="7" t="n">
        <x:f>0</x:f>
        <x:v>0</x:v>
      </x:c>
      <x:c r="J3918" s="7" t="n">
        <x:f>0</x:f>
        <x:v>0</x:v>
      </x:c>
      <x:c r="K3918" s="7" t="n">
        <x:f>0</x:f>
        <x:v>0</x:v>
      </x:c>
      <x:c r="L3918" s="7" t="n">
        <x:f>'Inventory detail'!F540*Summary!$K$5*(A3918-E3918)/Summary!$K$6</x:f>
        <x:v>110.33199178644765</x:v>
      </x:c>
      <x:c r="M3918" s="7" t="n">
        <x:f>MAX(0,H3918-L3918)</x:f>
        <x:v>740.7039014373718</x:v>
      </x:c>
      <x:c r="N3918" s="7" t="n">
        <x:f>MAX(0,L3918-H3918)</x:f>
        <x:v>0</x:v>
      </x:c>
      <x:c r="O3918" s="7" t="n">
        <x:f>MAX(0,F3918+I3918-N3918)</x:f>
        <x:v>0</x:v>
      </x:c>
      <x:c r="P3918" s="7" t="n">
        <x:f>MAX(0,N3918-F3918-I3918)</x:f>
        <x:v>0</x:v>
      </x:c>
      <x:c r="Q3918" s="7" t="n">
        <x:f>MAX(0,G3918+J3918-P3918)</x:f>
        <x:v>0</x:v>
      </x:c>
      <x:c r="R3918" s="7" t="n">
        <x:f>M3918+MAX(0,K3918-MAX(0,P3918-G3918-J3918))</x:f>
        <x:v>740.7039014373718</x:v>
      </x:c>
      <x:c r="S3918" s="7" t="n">
        <x:f>SUM(O3918,Q3918,R3918)</x:f>
        <x:v>740.7039014373718</x:v>
      </x:c>
      <x:c r="T3918" s="14" t="n">
        <x:f>'Inventory detail'!T540</x:f>
        <x:v>0.16329999999999997</x:v>
      </x:c>
      <x:c r="U3918" s="14" t="n">
        <x:f>'Inventory detail'!U540</x:f>
        <x:v>0.16329999999999997</x:v>
      </x:c>
      <x:c r="V3918" s="9" t="n">
        <x:f>O3918*T3918</x:f>
        <x:v>0</x:v>
      </x:c>
      <x:c r="W3918" s="9" t="n">
        <x:f>Q3918*T3918</x:f>
        <x:v>0</x:v>
      </x:c>
      <x:c r="X3918" s="9" t="n">
        <x:f>R3918*T3918</x:f>
        <x:v>120.95694710472279</x:v>
      </x:c>
      <x:c r="Y3918" s="9" t="n">
        <x:f>S3918*T3918</x:f>
        <x:v>120.95694710472279</x:v>
      </x:c>
      <x:c r="Z3918" s="9" t="n">
        <x:f>IF(ISNUMBER(U3918),S3918*(U3918-T3918),"n.a.")</x:f>
        <x:v>0</x:v>
      </x:c>
      <x:c r="AA3918" s="9" t="n">
        <x:f>IF(ISNUMBER(U3918),Y3918,0)</x:f>
        <x:v>120.95694710472279</x:v>
      </x:c>
      <x:c r="AB3918" s="7" t="n">
        <x:f>MAX(0,L3918-SUM(F3918:K3918))</x:f>
        <x:v>0</x:v>
      </x:c>
    </x:row>
    <x:row r="3919" ht="22" customHeight="1">
      <x:c r="A3919" s="18" t="n">
        <x:f>Summary!F$41</x:f>
        <x:v>46419</x:v>
      </x:c>
      <x:c r="B3919" s="2" t="str">
        <x:f>'Inventory detail'!A541</x:f>
        <x:v>WIRE</x:v>
      </x:c>
      <x:c r="C3919" s="2" t="str">
        <x:f>'Inventory detail'!B541</x:f>
        <x:v>60</x:v>
      </x:c>
      <x:c r="D3919" s="2" t="str">
        <x:f>'Inventory detail'!C541</x:f>
        <x:v>DL001GOLD</x:v>
      </x:c>
      <x:c r="E3919" s="10" t="n">
        <x:f>A2793</x:f>
        <x:v>46388</x:v>
      </x:c>
      <x:c r="F3919" s="7" t="n">
        <x:f>O2793</x:f>
        <x:v>0</x:v>
      </x:c>
      <x:c r="G3919" s="7" t="n">
        <x:f>Q2793</x:f>
        <x:v>0</x:v>
      </x:c>
      <x:c r="H3919" s="7" t="n">
        <x:f>R2793</x:f>
        <x:v>551.0358932238194</x:v>
      </x:c>
      <x:c r="I3919" s="7" t="n">
        <x:f>0</x:f>
        <x:v>0</x:v>
      </x:c>
      <x:c r="J3919" s="7" t="n">
        <x:f>0</x:f>
        <x:v>0</x:v>
      </x:c>
      <x:c r="K3919" s="7" t="n">
        <x:f>0</x:f>
        <x:v>0</x:v>
      </x:c>
      <x:c r="L3919" s="7" t="n">
        <x:f>'Inventory detail'!F541*Summary!$K$5*(A3919-E3919)/Summary!$K$6</x:f>
        <x:v>110.33199178644765</x:v>
      </x:c>
      <x:c r="M3919" s="7" t="n">
        <x:f>MAX(0,H3919-L3919)</x:f>
        <x:v>440.7039014373717</x:v>
      </x:c>
      <x:c r="N3919" s="7" t="n">
        <x:f>MAX(0,L3919-H3919)</x:f>
        <x:v>0</x:v>
      </x:c>
      <x:c r="O3919" s="7" t="n">
        <x:f>MAX(0,F3919+I3919-N3919)</x:f>
        <x:v>0</x:v>
      </x:c>
      <x:c r="P3919" s="7" t="n">
        <x:f>MAX(0,N3919-F3919-I3919)</x:f>
        <x:v>0</x:v>
      </x:c>
      <x:c r="Q3919" s="7" t="n">
        <x:f>MAX(0,G3919+J3919-P3919)</x:f>
        <x:v>0</x:v>
      </x:c>
      <x:c r="R3919" s="7" t="n">
        <x:f>M3919+MAX(0,K3919-MAX(0,P3919-G3919-J3919))</x:f>
        <x:v>440.7039014373717</x:v>
      </x:c>
      <x:c r="S3919" s="7" t="n">
        <x:f>SUM(O3919,Q3919,R3919)</x:f>
        <x:v>440.7039014373717</x:v>
      </x:c>
      <x:c r="T3919" s="14" t="n">
        <x:f>'Inventory detail'!T541</x:f>
        <x:v>0.19140000000000001</x:v>
      </x:c>
      <x:c r="U3919" s="14" t="n">
        <x:f>'Inventory detail'!U541</x:f>
        <x:v>0.19140000000000001</x:v>
      </x:c>
      <x:c r="V3919" s="9" t="n">
        <x:f>O3919*T3919</x:f>
        <x:v>0</x:v>
      </x:c>
      <x:c r="W3919" s="9" t="n">
        <x:f>Q3919*T3919</x:f>
        <x:v>0</x:v>
      </x:c>
      <x:c r="X3919" s="9" t="n">
        <x:f>R3919*T3919</x:f>
        <x:v>84.35072673511296</x:v>
      </x:c>
      <x:c r="Y3919" s="9" t="n">
        <x:f>S3919*T3919</x:f>
        <x:v>84.35072673511296</x:v>
      </x:c>
      <x:c r="Z3919" s="9" t="n">
        <x:f>IF(ISNUMBER(U3919),S3919*(U3919-T3919),"n.a.")</x:f>
        <x:v>0</x:v>
      </x:c>
      <x:c r="AA3919" s="9" t="n">
        <x:f>IF(ISNUMBER(U3919),Y3919,0)</x:f>
        <x:v>84.35072673511296</x:v>
      </x:c>
      <x:c r="AB3919" s="7" t="n">
        <x:f>MAX(0,L3919-SUM(F3919:K3919))</x:f>
        <x:v>0</x:v>
      </x:c>
    </x:row>
    <x:row r="3920" ht="22" customHeight="1">
      <x:c r="A3920" s="18" t="n">
        <x:f>Summary!F$41</x:f>
        <x:v>46419</x:v>
      </x:c>
      <x:c r="B3920" s="2" t="str">
        <x:f>'Inventory detail'!A542</x:f>
        <x:v>COIL</x:v>
      </x:c>
      <x:c r="C3920" s="2" t="str">
        <x:f>'Inventory detail'!B542</x:f>
        <x:v>10</x:v>
      </x:c>
      <x:c r="D3920" s="2" t="str">
        <x:f>'Inventory detail'!C542</x:f>
        <x:v>18BLU12-4</x:v>
      </x:c>
      <x:c r="E3920" s="10" t="n">
        <x:f>A2794</x:f>
        <x:v>46388</x:v>
      </x:c>
      <x:c r="F3920" s="7" t="n">
        <x:f>O2794</x:f>
        <x:v>424.0246406570842</x:v>
      </x:c>
      <x:c r="G3920" s="7" t="n">
        <x:f>Q2794</x:f>
        <x:v>0</x:v>
      </x:c>
      <x:c r="H3920" s="7" t="n">
        <x:f>R2794</x:f>
        <x:v>0</x:v>
      </x:c>
      <x:c r="I3920" s="7" t="n">
        <x:f>SUMIFS('PO detail'!$W$255:$W$255,'PO detail'!$V$255:$V$255,"&gt;="&amp;E3920,'PO detail'!$V$255:$V$255,"&lt;"&amp;A3920)</x:f>
        <x:v>0</x:v>
      </x:c>
      <x:c r="J3920" s="7" t="n">
        <x:f>SUMIFS('PO detail'!$X$255:$X$255,'PO detail'!$V$255:$V$255,"&gt;="&amp;E3920,'PO detail'!$V$255:$V$255,"&lt;"&amp;A3920)</x:f>
        <x:v>0</x:v>
      </x:c>
      <x:c r="K3920" s="7" t="n">
        <x:f>SUMIFS('PO detail'!$Y$255:$Y$255,'PO detail'!$V$255:$V$255,"&gt;="&amp;E3920,'PO detail'!$V$255:$V$255,"&lt;"&amp;A3920)</x:f>
        <x:v>0</x:v>
      </x:c>
      <x:c r="L3920" s="7" t="n">
        <x:f>'Inventory detail'!F542*Summary!$K$5*(A3920-E3920)/Summary!$K$6</x:f>
        <x:v>101.84804928131418</x:v>
      </x:c>
      <x:c r="M3920" s="7" t="n">
        <x:f>MAX(0,H3920-L3920)</x:f>
        <x:v>0</x:v>
      </x:c>
      <x:c r="N3920" s="7" t="n">
        <x:f>MAX(0,L3920-H3920)</x:f>
        <x:v>101.84804928131418</x:v>
      </x:c>
      <x:c r="O3920" s="7" t="n">
        <x:f>MAX(0,F3920+I3920-N3920)</x:f>
        <x:v>322.17659137577004</x:v>
      </x:c>
      <x:c r="P3920" s="7" t="n">
        <x:f>MAX(0,N3920-F3920-I3920)</x:f>
        <x:v>0</x:v>
      </x:c>
      <x:c r="Q3920" s="7" t="n">
        <x:f>MAX(0,G3920+J3920-P3920)</x:f>
        <x:v>0</x:v>
      </x:c>
      <x:c r="R3920" s="7" t="n">
        <x:f>M3920+MAX(0,K3920-MAX(0,P3920-G3920-J3920))</x:f>
        <x:v>0</x:v>
      </x:c>
      <x:c r="S3920" s="7" t="n">
        <x:f>SUM(O3920,Q3920,R3920)</x:f>
        <x:v>322.17659137577004</x:v>
      </x:c>
      <x:c r="T3920" s="14" t="n">
        <x:f>'Inventory detail'!T542</x:f>
        <x:v>0.1448</x:v>
      </x:c>
      <x:c r="U3920" s="14" t="n">
        <x:f>'Inventory detail'!U542</x:f>
        <x:v>0.141882</x:v>
      </x:c>
      <x:c r="V3920" s="9" t="n">
        <x:f>O3920*T3920</x:f>
        <x:v>46.651170431211504</x:v>
      </x:c>
      <x:c r="W3920" s="9" t="n">
        <x:f>Q3920*T3920</x:f>
        <x:v>0</x:v>
      </x:c>
      <x:c r="X3920" s="9" t="n">
        <x:f>R3920*T3920</x:f>
        <x:v>0</x:v>
      </x:c>
      <x:c r="Y3920" s="9" t="n">
        <x:f>S3920*T3920</x:f>
        <x:v>46.651170431211504</x:v>
      </x:c>
      <x:c r="Z3920" s="9" t="n">
        <x:f>IF(ISNUMBER(U3920),S3920*(U3920-T3920),"n.a.")</x:f>
        <x:v>-0.9401112936344983</x:v>
      </x:c>
      <x:c r="AA3920" s="9" t="n">
        <x:f>IF(ISNUMBER(U3920),Y3920,0)</x:f>
        <x:v>46.651170431211504</x:v>
      </x:c>
      <x:c r="AB3920" s="7" t="n">
        <x:f>MAX(0,L3920-SUM(F3920:K3920))</x:f>
        <x:v>0</x:v>
      </x:c>
    </x:row>
    <x:row r="3921" ht="22" customHeight="1">
      <x:c r="A3921" s="18" t="n">
        <x:f>Summary!F$41</x:f>
        <x:v>46419</x:v>
      </x:c>
      <x:c r="B3921" s="2" t="str">
        <x:f>'Inventory detail'!A543</x:f>
        <x:v>COIL</x:v>
      </x:c>
      <x:c r="C3921" s="2" t="str">
        <x:f>'Inventory detail'!B543</x:f>
        <x:v>30</x:v>
      </x:c>
      <x:c r="D3921" s="2" t="str">
        <x:f>'Inventory detail'!C543</x:f>
        <x:v>11WHT12-4</x:v>
      </x:c>
      <x:c r="E3921" s="10" t="n">
        <x:f>A2795</x:f>
        <x:v>46388</x:v>
      </x:c>
      <x:c r="F3921" s="7" t="n">
        <x:f>O2795</x:f>
        <x:v>0</x:v>
      </x:c>
      <x:c r="G3921" s="7" t="n">
        <x:f>Q2795</x:f>
        <x:v>0</x:v>
      </x:c>
      <x:c r="H3921" s="7" t="n">
        <x:f>R2795</x:f>
        <x:v>724.0246406570842</x:v>
      </x:c>
      <x:c r="I3921" s="7" t="n">
        <x:f>0</x:f>
        <x:v>0</x:v>
      </x:c>
      <x:c r="J3921" s="7" t="n">
        <x:f>0</x:f>
        <x:v>0</x:v>
      </x:c>
      <x:c r="K3921" s="7" t="n">
        <x:f>0</x:f>
        <x:v>0</x:v>
      </x:c>
      <x:c r="L3921" s="7" t="n">
        <x:f>'Inventory detail'!F543*Summary!$K$5*(A3921-E3921)/Summary!$K$6</x:f>
        <x:v>101.84804928131418</x:v>
      </x:c>
      <x:c r="M3921" s="7" t="n">
        <x:f>MAX(0,H3921-L3921)</x:f>
        <x:v>622.17659137577</x:v>
      </x:c>
      <x:c r="N3921" s="7" t="n">
        <x:f>MAX(0,L3921-H3921)</x:f>
        <x:v>0</x:v>
      </x:c>
      <x:c r="O3921" s="7" t="n">
        <x:f>MAX(0,F3921+I3921-N3921)</x:f>
        <x:v>0</x:v>
      </x:c>
      <x:c r="P3921" s="7" t="n">
        <x:f>MAX(0,N3921-F3921-I3921)</x:f>
        <x:v>0</x:v>
      </x:c>
      <x:c r="Q3921" s="7" t="n">
        <x:f>MAX(0,G3921+J3921-P3921)</x:f>
        <x:v>0</x:v>
      </x:c>
      <x:c r="R3921" s="7" t="n">
        <x:f>M3921+MAX(0,K3921-MAX(0,P3921-G3921-J3921))</x:f>
        <x:v>622.17659137577</x:v>
      </x:c>
      <x:c r="S3921" s="7" t="n">
        <x:f>SUM(O3921,Q3921,R3921)</x:f>
        <x:v>622.17659137577</x:v>
      </x:c>
      <x:c r="T3921" s="14" t="n">
        <x:f>'Inventory detail'!T543</x:f>
        <x:v>0.0682</x:v>
      </x:c>
      <x:c r="U3921" s="14" t="n">
        <x:f>'Inventory detail'!U543</x:f>
        <x:v>0.0668525</x:v>
      </x:c>
      <x:c r="V3921" s="9" t="n">
        <x:f>O3921*T3921</x:f>
        <x:v>0</x:v>
      </x:c>
      <x:c r="W3921" s="9" t="n">
        <x:f>Q3921*T3921</x:f>
        <x:v>0</x:v>
      </x:c>
      <x:c r="X3921" s="9" t="n">
        <x:f>R3921*T3921</x:f>
        <x:v>42.432443531827516</x:v>
      </x:c>
      <x:c r="Y3921" s="9" t="n">
        <x:f>S3921*T3921</x:f>
        <x:v>42.432443531827516</x:v>
      </x:c>
      <x:c r="Z3921" s="9" t="n">
        <x:f>IF(ISNUMBER(U3921),S3921*(U3921-T3921),"n.a.")</x:f>
        <x:v>-0.838382956878851</x:v>
      </x:c>
      <x:c r="AA3921" s="9" t="n">
        <x:f>IF(ISNUMBER(U3921),Y3921,0)</x:f>
        <x:v>42.432443531827516</x:v>
      </x:c>
      <x:c r="AB3921" s="7" t="n">
        <x:f>MAX(0,L3921-SUM(F3921:K3921))</x:f>
        <x:v>0</x:v>
      </x:c>
    </x:row>
    <x:row r="3922" ht="22" customHeight="1">
      <x:c r="A3922" s="18" t="n">
        <x:f>Summary!F$41</x:f>
        <x:v>46419</x:v>
      </x:c>
      <x:c r="B3922" s="2" t="str">
        <x:f>'Inventory detail'!A544</x:f>
        <x:v>COIL</x:v>
      </x:c>
      <x:c r="C3922" s="2" t="str">
        <x:f>'Inventory detail'!B544</x:f>
        <x:v>30</x:v>
      </x:c>
      <x:c r="D3922" s="2" t="str">
        <x:f>'Inventory detail'!C544</x:f>
        <x:v>25CLR12-4</x:v>
      </x:c>
      <x:c r="E3922" s="10" t="n">
        <x:f>A2796</x:f>
        <x:v>46388</x:v>
      </x:c>
      <x:c r="F3922" s="7" t="n">
        <x:f>O2796</x:f>
        <x:v>724.0246406570842</x:v>
      </x:c>
      <x:c r="G3922" s="7" t="n">
        <x:f>Q2796</x:f>
        <x:v>0</x:v>
      </x:c>
      <x:c r="H3922" s="7" t="n">
        <x:f>R2796</x:f>
        <x:v>0</x:v>
      </x:c>
      <x:c r="I3922" s="7" t="n">
        <x:f>SUMIFS('PO detail'!$W$872:$W$872,'PO detail'!$V$872:$V$872,"&gt;="&amp;E3922,'PO detail'!$V$872:$V$872,"&lt;"&amp;A3922)</x:f>
        <x:v>0</x:v>
      </x:c>
      <x:c r="J3922" s="7" t="n">
        <x:f>SUMIFS('PO detail'!$X$872:$X$872,'PO detail'!$V$872:$V$872,"&gt;="&amp;E3922,'PO detail'!$V$872:$V$872,"&lt;"&amp;A3922)</x:f>
        <x:v>0</x:v>
      </x:c>
      <x:c r="K3922" s="7" t="n">
        <x:f>SUMIFS('PO detail'!$Y$872:$Y$872,'PO detail'!$V$872:$V$872,"&gt;="&amp;E3922,'PO detail'!$V$872:$V$872,"&lt;"&amp;A3922)</x:f>
        <x:v>0</x:v>
      </x:c>
      <x:c r="L3922" s="7" t="n">
        <x:f>'Inventory detail'!F544*Summary!$K$5*(A3922-E3922)/Summary!$K$6</x:f>
        <x:v>101.84804928131418</x:v>
      </x:c>
      <x:c r="M3922" s="7" t="n">
        <x:f>MAX(0,H3922-L3922)</x:f>
        <x:v>0</x:v>
      </x:c>
      <x:c r="N3922" s="7" t="n">
        <x:f>MAX(0,L3922-H3922)</x:f>
        <x:v>101.84804928131418</x:v>
      </x:c>
      <x:c r="O3922" s="7" t="n">
        <x:f>MAX(0,F3922+I3922-N3922)</x:f>
        <x:v>622.17659137577</x:v>
      </x:c>
      <x:c r="P3922" s="7" t="n">
        <x:f>MAX(0,N3922-F3922-I3922)</x:f>
        <x:v>0</x:v>
      </x:c>
      <x:c r="Q3922" s="7" t="n">
        <x:f>MAX(0,G3922+J3922-P3922)</x:f>
        <x:v>0</x:v>
      </x:c>
      <x:c r="R3922" s="7" t="n">
        <x:f>M3922+MAX(0,K3922-MAX(0,P3922-G3922-J3922))</x:f>
        <x:v>0</x:v>
      </x:c>
      <x:c r="S3922" s="7" t="n">
        <x:f>SUM(O3922,Q3922,R3922)</x:f>
        <x:v>622.17659137577</x:v>
      </x:c>
      <x:c r="T3922" s="14" t="n">
        <x:f>'Inventory detail'!T544</x:f>
        <x:v>0.2144</x:v>
      </x:c>
      <x:c r="U3922" s="14" t="n">
        <x:f>'Inventory detail'!U544</x:f>
        <x:v>0.2100605</x:v>
      </x:c>
      <x:c r="V3922" s="9" t="n">
        <x:f>O3922*T3922</x:f>
        <x:v>133.3946611909651</x:v>
      </x:c>
      <x:c r="W3922" s="9" t="n">
        <x:f>Q3922*T3922</x:f>
        <x:v>0</x:v>
      </x:c>
      <x:c r="X3922" s="9" t="n">
        <x:f>R3922*T3922</x:f>
        <x:v>0</x:v>
      </x:c>
      <x:c r="Y3922" s="9" t="n">
        <x:f>S3922*T3922</x:f>
        <x:v>133.3946611909651</x:v>
      </x:c>
      <x:c r="Z3922" s="9" t="n">
        <x:f>IF(ISNUMBER(U3922),S3922*(U3922-T3922),"n.a.")</x:f>
        <x:v>-2.6999353182751515</x:v>
      </x:c>
      <x:c r="AA3922" s="9" t="n">
        <x:f>IF(ISNUMBER(U3922),Y3922,0)</x:f>
        <x:v>133.3946611909651</x:v>
      </x:c>
      <x:c r="AB3922" s="7" t="n">
        <x:f>MAX(0,L3922-SUM(F3922:K3922))</x:f>
        <x:v>0</x:v>
      </x:c>
    </x:row>
    <x:row r="3923" ht="22" customHeight="1">
      <x:c r="A3923" s="18" t="n">
        <x:f>Summary!F$41</x:f>
        <x:v>46419</x:v>
      </x:c>
      <x:c r="B3923" s="2" t="str">
        <x:f>'Inventory detail'!A545</x:f>
        <x:v>COIL</x:v>
      </x:c>
      <x:c r="C3923" s="2" t="str">
        <x:f>'Inventory detail'!B545</x:f>
        <x:v>60</x:v>
      </x:c>
      <x:c r="D3923" s="2" t="str">
        <x:f>'Inventory detail'!C545</x:f>
        <x:v>20NAV12-4</x:v>
      </x:c>
      <x:c r="E3923" s="10" t="n">
        <x:f>A2797</x:f>
        <x:v>46388</x:v>
      </x:c>
      <x:c r="F3923" s="7" t="n">
        <x:f>O2797</x:f>
        <x:v>0</x:v>
      </x:c>
      <x:c r="G3923" s="7" t="n">
        <x:f>Q2797</x:f>
        <x:v>0</x:v>
      </x:c>
      <x:c r="H3923" s="7" t="n">
        <x:f>R2797</x:f>
        <x:v>1524.0246406570843</x:v>
      </x:c>
      <x:c r="I3923" s="7" t="n">
        <x:f>0</x:f>
        <x:v>0</x:v>
      </x:c>
      <x:c r="J3923" s="7" t="n">
        <x:f>0</x:f>
        <x:v>0</x:v>
      </x:c>
      <x:c r="K3923" s="7" t="n">
        <x:f>0</x:f>
        <x:v>0</x:v>
      </x:c>
      <x:c r="L3923" s="7" t="n">
        <x:f>'Inventory detail'!F545*Summary!$K$5*(A3923-E3923)/Summary!$K$6</x:f>
        <x:v>101.84804928131418</x:v>
      </x:c>
      <x:c r="M3923" s="7" t="n">
        <x:f>MAX(0,H3923-L3923)</x:f>
        <x:v>1422.1765913757702</x:v>
      </x:c>
      <x:c r="N3923" s="7" t="n">
        <x:f>MAX(0,L3923-H3923)</x:f>
        <x:v>0</x:v>
      </x:c>
      <x:c r="O3923" s="7" t="n">
        <x:f>MAX(0,F3923+I3923-N3923)</x:f>
        <x:v>0</x:v>
      </x:c>
      <x:c r="P3923" s="7" t="n">
        <x:f>MAX(0,N3923-F3923-I3923)</x:f>
        <x:v>0</x:v>
      </x:c>
      <x:c r="Q3923" s="7" t="n">
        <x:f>MAX(0,G3923+J3923-P3923)</x:f>
        <x:v>0</x:v>
      </x:c>
      <x:c r="R3923" s="7" t="n">
        <x:f>M3923+MAX(0,K3923-MAX(0,P3923-G3923-J3923))</x:f>
        <x:v>1422.1765913757702</x:v>
      </x:c>
      <x:c r="S3923" s="7" t="n">
        <x:f>SUM(O3923,Q3923,R3923)</x:f>
        <x:v>1422.1765913757702</x:v>
      </x:c>
      <x:c r="T3923" s="14" t="n">
        <x:f>'Inventory detail'!T545</x:f>
        <x:v>0.1567</x:v>
      </x:c>
      <x:c r="U3923" s="14" t="n">
        <x:f>'Inventory detail'!U545</x:f>
        <x:v>0.1534845</x:v>
      </x:c>
      <x:c r="V3923" s="9" t="n">
        <x:f>O3923*T3923</x:f>
        <x:v>0</x:v>
      </x:c>
      <x:c r="W3923" s="9" t="n">
        <x:f>Q3923*T3923</x:f>
        <x:v>0</x:v>
      </x:c>
      <x:c r="X3923" s="9" t="n">
        <x:f>R3923*T3923</x:f>
        <x:v>222.8550718685832</x:v>
      </x:c>
      <x:c r="Y3923" s="9" t="n">
        <x:f>S3923*T3923</x:f>
        <x:v>222.8550718685832</x:v>
      </x:c>
      <x:c r="Z3923" s="9" t="n">
        <x:f>IF(ISNUMBER(U3923),S3923*(U3923-T3923),"n.a.")</x:f>
        <x:v>-4.573008829568804</x:v>
      </x:c>
      <x:c r="AA3923" s="9" t="n">
        <x:f>IF(ISNUMBER(U3923),Y3923,0)</x:f>
        <x:v>222.8550718685832</x:v>
      </x:c>
      <x:c r="AB3923" s="7" t="n">
        <x:f>MAX(0,L3923-SUM(F3923:K3923))</x:f>
        <x:v>0</x:v>
      </x:c>
    </x:row>
    <x:row r="3924" ht="22" customHeight="1">
      <x:c r="A3924" s="18" t="n">
        <x:f>Summary!F$41</x:f>
        <x:v>46419</x:v>
      </x:c>
      <x:c r="B3924" s="2" t="str">
        <x:f>'Inventory detail'!A546</x:f>
        <x:v>COIL</x:v>
      </x:c>
      <x:c r="C3924" s="2" t="str">
        <x:f>'Inventory detail'!B546</x:f>
        <x:v>60</x:v>
      </x:c>
      <x:c r="D3924" s="2" t="str">
        <x:f>'Inventory detail'!C546</x:f>
        <x:v>22BLK36-4</x:v>
      </x:c>
      <x:c r="E3924" s="10" t="n">
        <x:f>A2798</x:f>
        <x:v>46388</x:v>
      </x:c>
      <x:c r="F3924" s="7" t="n">
        <x:f>O2798</x:f>
        <x:v>424.0246406570842</x:v>
      </x:c>
      <x:c r="G3924" s="7" t="n">
        <x:f>Q2798</x:f>
        <x:v>0</x:v>
      </x:c>
      <x:c r="H3924" s="7" t="n">
        <x:f>R2798</x:f>
        <x:v>0</x:v>
      </x:c>
      <x:c r="I3924" s="7" t="n">
        <x:f>SUMIFS('PO detail'!$W$1213:$W$1214,'PO detail'!$V$1213:$V$1214,"&gt;="&amp;E3924,'PO detail'!$V$1213:$V$1214,"&lt;"&amp;A3924)</x:f>
        <x:v>0</x:v>
      </x:c>
      <x:c r="J3924" s="7" t="n">
        <x:f>SUMIFS('PO detail'!$X$1213:$X$1214,'PO detail'!$V$1213:$V$1214,"&gt;="&amp;E3924,'PO detail'!$V$1213:$V$1214,"&lt;"&amp;A3924)</x:f>
        <x:v>0</x:v>
      </x:c>
      <x:c r="K3924" s="7" t="n">
        <x:f>SUMIFS('PO detail'!$Y$1213:$Y$1214,'PO detail'!$V$1213:$V$1214,"&gt;="&amp;E3924,'PO detail'!$V$1213:$V$1214,"&lt;"&amp;A3924)</x:f>
        <x:v>0</x:v>
      </x:c>
      <x:c r="L3924" s="7" t="n">
        <x:f>'Inventory detail'!F546*Summary!$K$5*(A3924-E3924)/Summary!$K$6</x:f>
        <x:v>101.84804928131418</x:v>
      </x:c>
      <x:c r="M3924" s="7" t="n">
        <x:f>MAX(0,H3924-L3924)</x:f>
        <x:v>0</x:v>
      </x:c>
      <x:c r="N3924" s="7" t="n">
        <x:f>MAX(0,L3924-H3924)</x:f>
        <x:v>101.84804928131418</x:v>
      </x:c>
      <x:c r="O3924" s="7" t="n">
        <x:f>MAX(0,F3924+I3924-N3924)</x:f>
        <x:v>322.17659137577004</x:v>
      </x:c>
      <x:c r="P3924" s="7" t="n">
        <x:f>MAX(0,N3924-F3924-I3924)</x:f>
        <x:v>0</x:v>
      </x:c>
      <x:c r="Q3924" s="7" t="n">
        <x:f>MAX(0,G3924+J3924-P3924)</x:f>
        <x:v>0</x:v>
      </x:c>
      <x:c r="R3924" s="7" t="n">
        <x:f>M3924+MAX(0,K3924-MAX(0,P3924-G3924-J3924))</x:f>
        <x:v>0</x:v>
      </x:c>
      <x:c r="S3924" s="7" t="n">
        <x:f>SUM(O3924,Q3924,R3924)</x:f>
        <x:v>322.17659137577004</x:v>
      </x:c>
      <x:c r="T3924" s="14" t="n">
        <x:f>'Inventory detail'!T546</x:f>
        <x:v>0.3826</x:v>
      </x:c>
      <x:c r="U3924" s="14" t="n">
        <x:f>'Inventory detail'!U546</x:f>
        <x:v>0.3749265</x:v>
      </x:c>
      <x:c r="V3924" s="9" t="n">
        <x:f>O3924*T3924</x:f>
        <x:v>123.26476386036961</x:v>
      </x:c>
      <x:c r="W3924" s="9" t="n">
        <x:f>Q3924*T3924</x:f>
        <x:v>0</x:v>
      </x:c>
      <x:c r="X3924" s="9" t="n">
        <x:f>R3924*T3924</x:f>
        <x:v>0</x:v>
      </x:c>
      <x:c r="Y3924" s="9" t="n">
        <x:f>S3924*T3924</x:f>
        <x:v>123.26476386036961</x:v>
      </x:c>
      <x:c r="Z3924" s="9" t="n">
        <x:f>IF(ISNUMBER(U3924),S3924*(U3924-T3924),"n.a.")</x:f>
        <x:v>-2.4722220739219716</x:v>
      </x:c>
      <x:c r="AA3924" s="9" t="n">
        <x:f>IF(ISNUMBER(U3924),Y3924,0)</x:f>
        <x:v>123.26476386036961</x:v>
      </x:c>
      <x:c r="AB3924" s="7" t="n">
        <x:f>MAX(0,L3924-SUM(F3924:K3924))</x:f>
        <x:v>0</x:v>
      </x:c>
    </x:row>
    <x:row r="3925" ht="22" customHeight="1">
      <x:c r="A3925" s="18" t="n">
        <x:f>Summary!F$41</x:f>
        <x:v>46419</x:v>
      </x:c>
      <x:c r="B3925" s="2" t="str">
        <x:f>'Inventory detail'!A547</x:f>
        <x:v>COIL</x:v>
      </x:c>
      <x:c r="C3925" s="2" t="str">
        <x:f>'Inventory detail'!B547</x:f>
        <x:v>60</x:v>
      </x:c>
      <x:c r="D3925" s="2" t="str">
        <x:f>'Inventory detail'!C547</x:f>
        <x:v>30NAV12-4</x:v>
      </x:c>
      <x:c r="E3925" s="10" t="n">
        <x:f>A2799</x:f>
        <x:v>46388</x:v>
      </x:c>
      <x:c r="F3925" s="7" t="n">
        <x:f>O2799</x:f>
        <x:v>0</x:v>
      </x:c>
      <x:c r="G3925" s="7" t="n">
        <x:f>Q2799</x:f>
        <x:v>0</x:v>
      </x:c>
      <x:c r="H3925" s="7" t="n">
        <x:f>R2799</x:f>
        <x:v>1624.0246406570843</x:v>
      </x:c>
      <x:c r="I3925" s="7" t="n">
        <x:f>0</x:f>
        <x:v>0</x:v>
      </x:c>
      <x:c r="J3925" s="7" t="n">
        <x:f>0</x:f>
        <x:v>0</x:v>
      </x:c>
      <x:c r="K3925" s="7" t="n">
        <x:f>0</x:f>
        <x:v>0</x:v>
      </x:c>
      <x:c r="L3925" s="7" t="n">
        <x:f>'Inventory detail'!F547*Summary!$K$5*(A3925-E3925)/Summary!$K$6</x:f>
        <x:v>101.84804928131418</x:v>
      </x:c>
      <x:c r="M3925" s="7" t="n">
        <x:f>MAX(0,H3925-L3925)</x:f>
        <x:v>1522.1765913757702</x:v>
      </x:c>
      <x:c r="N3925" s="7" t="n">
        <x:f>MAX(0,L3925-H3925)</x:f>
        <x:v>0</x:v>
      </x:c>
      <x:c r="O3925" s="7" t="n">
        <x:f>MAX(0,F3925+I3925-N3925)</x:f>
        <x:v>0</x:v>
      </x:c>
      <x:c r="P3925" s="7" t="n">
        <x:f>MAX(0,N3925-F3925-I3925)</x:f>
        <x:v>0</x:v>
      </x:c>
      <x:c r="Q3925" s="7" t="n">
        <x:f>MAX(0,G3925+J3925-P3925)</x:f>
        <x:v>0</x:v>
      </x:c>
      <x:c r="R3925" s="7" t="n">
        <x:f>M3925+MAX(0,K3925-MAX(0,P3925-G3925-J3925))</x:f>
        <x:v>1522.1765913757702</x:v>
      </x:c>
      <x:c r="S3925" s="7" t="n">
        <x:f>SUM(O3925,Q3925,R3925)</x:f>
        <x:v>1522.1765913757702</x:v>
      </x:c>
      <x:c r="T3925" s="14" t="n">
        <x:f>'Inventory detail'!T547</x:f>
        <x:v>0.25079999999999997</x:v>
      </x:c>
      <x:c r="U3925" s="14" t="n">
        <x:f>'Inventory detail'!U547</x:f>
        <x:v>0.245752</x:v>
      </x:c>
      <x:c r="V3925" s="9" t="n">
        <x:f>O3925*T3925</x:f>
        <x:v>0</x:v>
      </x:c>
      <x:c r="W3925" s="9" t="n">
        <x:f>Q3925*T3925</x:f>
        <x:v>0</x:v>
      </x:c>
      <x:c r="X3925" s="9" t="n">
        <x:f>R3925*T3925</x:f>
        <x:v>381.7618891170431</x:v>
      </x:c>
      <x:c r="Y3925" s="9" t="n">
        <x:f>S3925*T3925</x:f>
        <x:v>381.7618891170431</x:v>
      </x:c>
      <x:c r="Z3925" s="9" t="n">
        <x:f>IF(ISNUMBER(U3925),S3925*(U3925-T3925),"n.a.")</x:f>
        <x:v>-7.683947433264841</x:v>
      </x:c>
      <x:c r="AA3925" s="9" t="n">
        <x:f>IF(ISNUMBER(U3925),Y3925,0)</x:f>
        <x:v>381.7618891170431</x:v>
      </x:c>
      <x:c r="AB3925" s="7" t="n">
        <x:f>MAX(0,L3925-SUM(F3925:K3925))</x:f>
        <x:v>0</x:v>
      </x:c>
    </x:row>
    <x:row r="3926" ht="22" customHeight="1">
      <x:c r="A3926" s="18" t="n">
        <x:f>Summary!F$41</x:f>
        <x:v>46419</x:v>
      </x:c>
      <x:c r="B3926" s="2" t="str">
        <x:f>'Inventory detail'!A548</x:f>
        <x:v>POUC</x:v>
      </x:c>
      <x:c r="C3926" s="2" t="str">
        <x:f>'Inventory detail'!B548</x:f>
        <x:v>10</x:v>
      </x:c>
      <x:c r="D3926" s="2" t="str">
        <x:f>'Inventory detail'!C548</x:f>
        <x:v>LUGWO7</x:v>
      </x:c>
      <x:c r="E3926" s="10" t="n">
        <x:f>A2800</x:f>
        <x:v>46388</x:v>
      </x:c>
      <x:c r="F3926" s="7" t="n">
        <x:f>O2800</x:f>
        <x:v>5000</x:v>
      </x:c>
      <x:c r="G3926" s="7" t="n">
        <x:f>Q2800</x:f>
        <x:v>0</x:v>
      </x:c>
      <x:c r="H3926" s="7" t="n">
        <x:f>R2800</x:f>
        <x:v>2224.024640657084</x:v>
      </x:c>
      <x:c r="I3926" s="7" t="n">
        <x:f>SUMIFS('PO detail'!$W$1555:$W$1555,'PO detail'!$V$1555:$V$1555,"&gt;="&amp;E3926,'PO detail'!$V$1555:$V$1555,"&lt;"&amp;A3926)</x:f>
        <x:v>0</x:v>
      </x:c>
      <x:c r="J3926" s="7" t="n">
        <x:f>SUMIFS('PO detail'!$X$1555:$X$1555,'PO detail'!$V$1555:$V$1555,"&gt;="&amp;E3926,'PO detail'!$V$1555:$V$1555,"&lt;"&amp;A3926)</x:f>
        <x:v>0</x:v>
      </x:c>
      <x:c r="K3926" s="7" t="n">
        <x:f>SUMIFS('PO detail'!$Y$1555:$Y$1555,'PO detail'!$V$1555:$V$1555,"&gt;="&amp;E3926,'PO detail'!$V$1555:$V$1555,"&lt;"&amp;A3926)</x:f>
        <x:v>0</x:v>
      </x:c>
      <x:c r="L3926" s="7" t="n">
        <x:f>'Inventory detail'!F548*Summary!$K$5*(A3926-E3926)/Summary!$K$6</x:f>
        <x:v>101.84804928131418</x:v>
      </x:c>
      <x:c r="M3926" s="7" t="n">
        <x:f>MAX(0,H3926-L3926)</x:f>
        <x:v>2122.17659137577</x:v>
      </x:c>
      <x:c r="N3926" s="7" t="n">
        <x:f>MAX(0,L3926-H3926)</x:f>
        <x:v>0</x:v>
      </x:c>
      <x:c r="O3926" s="7" t="n">
        <x:f>MAX(0,F3926+I3926-N3926)</x:f>
        <x:v>5000</x:v>
      </x:c>
      <x:c r="P3926" s="7" t="n">
        <x:f>MAX(0,N3926-F3926-I3926)</x:f>
        <x:v>0</x:v>
      </x:c>
      <x:c r="Q3926" s="7" t="n">
        <x:f>MAX(0,G3926+J3926-P3926)</x:f>
        <x:v>0</x:v>
      </x:c>
      <x:c r="R3926" s="7" t="n">
        <x:f>M3926+MAX(0,K3926-MAX(0,P3926-G3926-J3926))</x:f>
        <x:v>2122.17659137577</x:v>
      </x:c>
      <x:c r="S3926" s="7" t="n">
        <x:f>SUM(O3926,Q3926,R3926)</x:f>
        <x:v>7122.17659137577</x:v>
      </x:c>
      <x:c r="T3926" s="14" t="n">
        <x:f>'Inventory detail'!T548</x:f>
        <x:v>0.0109</x:v>
      </x:c>
      <x:c r="U3926" s="14" t="n">
        <x:f>'Inventory detail'!U548</x:f>
        <x:v>0.01188</x:v>
      </x:c>
      <x:c r="V3926" s="9" t="n">
        <x:f>O3926*T3926</x:f>
        <x:v>54.5</x:v>
      </x:c>
      <x:c r="W3926" s="9" t="n">
        <x:f>Q3926*T3926</x:f>
        <x:v>0</x:v>
      </x:c>
      <x:c r="X3926" s="9" t="n">
        <x:f>R3926*T3926</x:f>
        <x:v>23.13172484599589</x:v>
      </x:c>
      <x:c r="Y3926" s="9" t="n">
        <x:f>S3926*T3926</x:f>
        <x:v>77.63172484599589</x:v>
      </x:c>
      <x:c r="Z3926" s="9" t="n">
        <x:f>IF(ISNUMBER(U3926),S3926*(U3926-T3926),"n.a.")</x:f>
        <x:v>6.979733059548255</x:v>
      </x:c>
      <x:c r="AA3926" s="9" t="n">
        <x:f>IF(ISNUMBER(U3926),Y3926,0)</x:f>
        <x:v>77.63172484599589</x:v>
      </x:c>
      <x:c r="AB3926" s="7" t="n">
        <x:f>MAX(0,L3926-SUM(F3926:K3926))</x:f>
        <x:v>0</x:v>
      </x:c>
    </x:row>
    <x:row r="3927" ht="22" customHeight="1">
      <x:c r="A3927" s="18" t="n">
        <x:f>Summary!F$41</x:f>
        <x:v>46419</x:v>
      </x:c>
      <x:c r="B3927" s="2" t="str">
        <x:f>'Inventory detail'!A549</x:f>
        <x:v>POUC</x:v>
      </x:c>
      <x:c r="C3927" s="2" t="str">
        <x:f>'Inventory detail'!B549</x:f>
        <x:v>60</x:v>
      </x:c>
      <x:c r="D3927" s="2" t="str">
        <x:f>'Inventory detail'!C549</x:f>
        <x:v>KEY7</x:v>
      </x:c>
      <x:c r="E3927" s="10" t="n">
        <x:f>A2801</x:f>
        <x:v>46388</x:v>
      </x:c>
      <x:c r="F3927" s="7" t="n">
        <x:f>O2801</x:f>
        <x:v>0</x:v>
      </x:c>
      <x:c r="G3927" s="7" t="n">
        <x:f>Q2801</x:f>
        <x:v>0</x:v>
      </x:c>
      <x:c r="H3927" s="7" t="n">
        <x:f>R2801</x:f>
        <x:v>3924.024640657084</x:v>
      </x:c>
      <x:c r="I3927" s="7" t="n">
        <x:f>0</x:f>
        <x:v>0</x:v>
      </x:c>
      <x:c r="J3927" s="7" t="n">
        <x:f>0</x:f>
        <x:v>0</x:v>
      </x:c>
      <x:c r="K3927" s="7" t="n">
        <x:f>0</x:f>
        <x:v>0</x:v>
      </x:c>
      <x:c r="L3927" s="7" t="n">
        <x:f>'Inventory detail'!F549*Summary!$K$5*(A3927-E3927)/Summary!$K$6</x:f>
        <x:v>101.84804928131418</x:v>
      </x:c>
      <x:c r="M3927" s="7" t="n">
        <x:f>MAX(0,H3927-L3927)</x:f>
        <x:v>3822.17659137577</x:v>
      </x:c>
      <x:c r="N3927" s="7" t="n">
        <x:f>MAX(0,L3927-H3927)</x:f>
        <x:v>0</x:v>
      </x:c>
      <x:c r="O3927" s="7" t="n">
        <x:f>MAX(0,F3927+I3927-N3927)</x:f>
        <x:v>0</x:v>
      </x:c>
      <x:c r="P3927" s="7" t="n">
        <x:f>MAX(0,N3927-F3927-I3927)</x:f>
        <x:v>0</x:v>
      </x:c>
      <x:c r="Q3927" s="7" t="n">
        <x:f>MAX(0,G3927+J3927-P3927)</x:f>
        <x:v>0</x:v>
      </x:c>
      <x:c r="R3927" s="7" t="n">
        <x:f>M3927+MAX(0,K3927-MAX(0,P3927-G3927-J3927))</x:f>
        <x:v>3822.17659137577</x:v>
      </x:c>
      <x:c r="S3927" s="7" t="n">
        <x:f>SUM(O3927,Q3927,R3927)</x:f>
        <x:v>3822.17659137577</x:v>
      </x:c>
      <x:c r="T3927" s="14" t="n">
        <x:f>'Inventory detail'!T549</x:f>
        <x:v>0.009000000000000001</x:v>
      </x:c>
      <x:c r="U3927" s="14" t="n">
        <x:f>'Inventory detail'!U549</x:f>
        <x:v>0.01122</x:v>
      </x:c>
      <x:c r="V3927" s="9" t="n">
        <x:f>O3927*T3927</x:f>
        <x:v>0</x:v>
      </x:c>
      <x:c r="W3927" s="9" t="n">
        <x:f>Q3927*T3927</x:f>
        <x:v>0</x:v>
      </x:c>
      <x:c r="X3927" s="9" t="n">
        <x:f>R3927*T3927</x:f>
        <x:v>34.399589322381935</x:v>
      </x:c>
      <x:c r="Y3927" s="9" t="n">
        <x:f>S3927*T3927</x:f>
        <x:v>34.399589322381935</x:v>
      </x:c>
      <x:c r="Z3927" s="9" t="n">
        <x:f>IF(ISNUMBER(U3927),S3927*(U3927-T3927),"n.a.")</x:f>
        <x:v>8.485232032854208</x:v>
      </x:c>
      <x:c r="AA3927" s="9" t="n">
        <x:f>IF(ISNUMBER(U3927),Y3927,0)</x:f>
        <x:v>34.399589322381935</x:v>
      </x:c>
      <x:c r="AB3927" s="7" t="n">
        <x:f>MAX(0,L3927-SUM(F3927:K3927))</x:f>
        <x:v>0</x:v>
      </x:c>
    </x:row>
    <x:row r="3928" ht="22" customHeight="1">
      <x:c r="A3928" s="18" t="n">
        <x:f>Summary!F$41</x:f>
        <x:v>46419</x:v>
      </x:c>
      <x:c r="B3928" s="2" t="str">
        <x:f>'Inventory detail'!A550</x:f>
        <x:v>WIRE</x:v>
      </x:c>
      <x:c r="C3928" s="2" t="str">
        <x:f>'Inventory detail'!B550</x:f>
        <x:v>10</x:v>
      </x:c>
      <x:c r="D3928" s="2" t="str">
        <x:f>'Inventory detail'!C550</x:f>
        <x:v>DL078GRAY</x:v>
      </x:c>
      <x:c r="E3928" s="10" t="n">
        <x:f>A2802</x:f>
        <x:v>46388</x:v>
      </x:c>
      <x:c r="F3928" s="7" t="n">
        <x:f>O2802</x:f>
        <x:v>7000</x:v>
      </x:c>
      <x:c r="G3928" s="7" t="n">
        <x:f>Q2802</x:f>
        <x:v>0</x:v>
      </x:c>
      <x:c r="H3928" s="7" t="n">
        <x:f>R2802</x:f>
        <x:v>1574.0246406570843</x:v>
      </x:c>
      <x:c r="I3928" s="7" t="n">
        <x:f>SUMIFS('PO detail'!$W$1968:$W$1969,'PO detail'!$V$1968:$V$1969,"&gt;="&amp;E3928,'PO detail'!$V$1968:$V$1969,"&lt;"&amp;A3928)</x:f>
        <x:v>0</x:v>
      </x:c>
      <x:c r="J3928" s="7" t="n">
        <x:f>SUMIFS('PO detail'!$X$1968:$X$1969,'PO detail'!$V$1968:$V$1969,"&gt;="&amp;E3928,'PO detail'!$V$1968:$V$1969,"&lt;"&amp;A3928)</x:f>
        <x:v>0</x:v>
      </x:c>
      <x:c r="K3928" s="7" t="n">
        <x:f>SUMIFS('PO detail'!$Y$1968:$Y$1969,'PO detail'!$V$1968:$V$1969,"&gt;="&amp;E3928,'PO detail'!$V$1968:$V$1969,"&lt;"&amp;A3928)</x:f>
        <x:v>0</x:v>
      </x:c>
      <x:c r="L3928" s="7" t="n">
        <x:f>'Inventory detail'!F550*Summary!$K$5*(A3928-E3928)/Summary!$K$6</x:f>
        <x:v>101.84804928131418</x:v>
      </x:c>
      <x:c r="M3928" s="7" t="n">
        <x:f>MAX(0,H3928-L3928)</x:f>
        <x:v>1472.1765913757702</x:v>
      </x:c>
      <x:c r="N3928" s="7" t="n">
        <x:f>MAX(0,L3928-H3928)</x:f>
        <x:v>0</x:v>
      </x:c>
      <x:c r="O3928" s="7" t="n">
        <x:f>MAX(0,F3928+I3928-N3928)</x:f>
        <x:v>7000</x:v>
      </x:c>
      <x:c r="P3928" s="7" t="n">
        <x:f>MAX(0,N3928-F3928-I3928)</x:f>
        <x:v>0</x:v>
      </x:c>
      <x:c r="Q3928" s="7" t="n">
        <x:f>MAX(0,G3928+J3928-P3928)</x:f>
        <x:v>0</x:v>
      </x:c>
      <x:c r="R3928" s="7" t="n">
        <x:f>M3928+MAX(0,K3928-MAX(0,P3928-G3928-J3928))</x:f>
        <x:v>1472.1765913757702</x:v>
      </x:c>
      <x:c r="S3928" s="7" t="n">
        <x:f>SUM(O3928,Q3928,R3928)</x:f>
        <x:v>8472.17659137577</x:v>
      </x:c>
      <x:c r="T3928" s="14" t="n">
        <x:f>'Inventory detail'!T550</x:f>
        <x:v>0.16329999999999997</x:v>
      </x:c>
      <x:c r="U3928" s="14" t="n">
        <x:f>'Inventory detail'!U550</x:f>
        <x:v>0.16329999999999997</x:v>
      </x:c>
      <x:c r="V3928" s="9" t="n">
        <x:f>O3928*T3928</x:f>
        <x:v>1143.1</x:v>
      </x:c>
      <x:c r="W3928" s="9" t="n">
        <x:f>Q3928*T3928</x:f>
        <x:v>0</x:v>
      </x:c>
      <x:c r="X3928" s="9" t="n">
        <x:f>R3928*T3928</x:f>
        <x:v>240.40643737166323</x:v>
      </x:c>
      <x:c r="Y3928" s="9" t="n">
        <x:f>S3928*T3928</x:f>
        <x:v>1383.506437371663</x:v>
      </x:c>
      <x:c r="Z3928" s="9" t="n">
        <x:f>IF(ISNUMBER(U3928),S3928*(U3928-T3928),"n.a.")</x:f>
        <x:v>0</x:v>
      </x:c>
      <x:c r="AA3928" s="9" t="n">
        <x:f>IF(ISNUMBER(U3928),Y3928,0)</x:f>
        <x:v>1383.506437371663</x:v>
      </x:c>
      <x:c r="AB3928" s="7" t="n">
        <x:f>MAX(0,L3928-SUM(F3928:K3928))</x:f>
        <x:v>0</x:v>
      </x:c>
    </x:row>
    <x:row r="3929" ht="22" customHeight="1">
      <x:c r="A3929" s="18" t="n">
        <x:f>Summary!F$41</x:f>
        <x:v>46419</x:v>
      </x:c>
      <x:c r="B3929" s="2" t="str">
        <x:f>'Inventory detail'!A551</x:f>
        <x:v>WIRE</x:v>
      </x:c>
      <x:c r="C3929" s="2" t="str">
        <x:f>'Inventory detail'!B551</x:f>
        <x:v>60</x:v>
      </x:c>
      <x:c r="D3929" s="2" t="str">
        <x:f>'Inventory detail'!C551</x:f>
        <x:v>DL001SIL</x:v>
      </x:c>
      <x:c r="E3929" s="10" t="n">
        <x:f>A2803</x:f>
        <x:v>46388</x:v>
      </x:c>
      <x:c r="F3929" s="7" t="n">
        <x:f>O2803</x:f>
        <x:v>0</x:v>
      </x:c>
      <x:c r="G3929" s="7" t="n">
        <x:f>Q2803</x:f>
        <x:v>0</x:v>
      </x:c>
      <x:c r="H3929" s="7" t="n">
        <x:f>R2803</x:f>
        <x:v>424.0246406570842</x:v>
      </x:c>
      <x:c r="I3929" s="7" t="n">
        <x:f>0</x:f>
        <x:v>0</x:v>
      </x:c>
      <x:c r="J3929" s="7" t="n">
        <x:f>0</x:f>
        <x:v>0</x:v>
      </x:c>
      <x:c r="K3929" s="7" t="n">
        <x:f>0</x:f>
        <x:v>0</x:v>
      </x:c>
      <x:c r="L3929" s="7" t="n">
        <x:f>'Inventory detail'!F551*Summary!$K$5*(A3929-E3929)/Summary!$K$6</x:f>
        <x:v>101.84804928131418</x:v>
      </x:c>
      <x:c r="M3929" s="7" t="n">
        <x:f>MAX(0,H3929-L3929)</x:f>
        <x:v>322.17659137577004</x:v>
      </x:c>
      <x:c r="N3929" s="7" t="n">
        <x:f>MAX(0,L3929-H3929)</x:f>
        <x:v>0</x:v>
      </x:c>
      <x:c r="O3929" s="7" t="n">
        <x:f>MAX(0,F3929+I3929-N3929)</x:f>
        <x:v>0</x:v>
      </x:c>
      <x:c r="P3929" s="7" t="n">
        <x:f>MAX(0,N3929-F3929-I3929)</x:f>
        <x:v>0</x:v>
      </x:c>
      <x:c r="Q3929" s="7" t="n">
        <x:f>MAX(0,G3929+J3929-P3929)</x:f>
        <x:v>0</x:v>
      </x:c>
      <x:c r="R3929" s="7" t="n">
        <x:f>M3929+MAX(0,K3929-MAX(0,P3929-G3929-J3929))</x:f>
        <x:v>322.17659137577004</x:v>
      </x:c>
      <x:c r="S3929" s="7" t="n">
        <x:f>SUM(O3929,Q3929,R3929)</x:f>
        <x:v>322.17659137577004</x:v>
      </x:c>
      <x:c r="T3929" s="14" t="n">
        <x:f>'Inventory detail'!T551</x:f>
        <x:v>0.19140000000000001</x:v>
      </x:c>
      <x:c r="U3929" s="14" t="n">
        <x:f>'Inventory detail'!U551</x:f>
        <x:v>0.19140000000000001</x:v>
      </x:c>
      <x:c r="V3929" s="9" t="n">
        <x:f>O3929*T3929</x:f>
        <x:v>0</x:v>
      </x:c>
      <x:c r="W3929" s="9" t="n">
        <x:f>Q3929*T3929</x:f>
        <x:v>0</x:v>
      </x:c>
      <x:c r="X3929" s="9" t="n">
        <x:f>R3929*T3929</x:f>
        <x:v>61.66459958932239</x:v>
      </x:c>
      <x:c r="Y3929" s="9" t="n">
        <x:f>S3929*T3929</x:f>
        <x:v>61.66459958932239</x:v>
      </x:c>
      <x:c r="Z3929" s="9" t="n">
        <x:f>IF(ISNUMBER(U3929),S3929*(U3929-T3929),"n.a.")</x:f>
        <x:v>0</x:v>
      </x:c>
      <x:c r="AA3929" s="9" t="n">
        <x:f>IF(ISNUMBER(U3929),Y3929,0)</x:f>
        <x:v>61.66459958932239</x:v>
      </x:c>
      <x:c r="AB3929" s="7" t="n">
        <x:f>MAX(0,L3929-SUM(F3929:K3929))</x:f>
        <x:v>0</x:v>
      </x:c>
    </x:row>
    <x:row r="3930" ht="22" customHeight="1">
      <x:c r="A3930" s="18" t="n">
        <x:f>Summary!F$41</x:f>
        <x:v>46419</x:v>
      </x:c>
      <x:c r="B3930" s="2" t="str">
        <x:f>'Inventory detail'!A552</x:f>
        <x:v>WIRE</x:v>
      </x:c>
      <x:c r="C3930" s="2" t="str">
        <x:f>'Inventory detail'!B552</x:f>
        <x:v>30</x:v>
      </x:c>
      <x:c r="D3930" s="2" t="str">
        <x:f>'Inventory detail'!C552</x:f>
        <x:v>DL001SIL</x:v>
      </x:c>
      <x:c r="E3930" s="10" t="n">
        <x:f>A2804</x:f>
        <x:v>46388</x:v>
      </x:c>
      <x:c r="F3930" s="7" t="n">
        <x:f>O2804</x:f>
        <x:v>0</x:v>
      </x:c>
      <x:c r="G3930" s="7" t="n">
        <x:f>Q2804</x:f>
        <x:v>0</x:v>
      </x:c>
      <x:c r="H3930" s="7" t="n">
        <x:f>R2804</x:f>
        <x:v>885.5328131416838</x:v>
      </x:c>
      <x:c r="I3930" s="7" t="n">
        <x:f>0</x:f>
        <x:v>0</x:v>
      </x:c>
      <x:c r="J3930" s="7" t="n">
        <x:f>0</x:f>
        <x:v>0</x:v>
      </x:c>
      <x:c r="K3930" s="7" t="n">
        <x:f>0</x:f>
        <x:v>0</x:v>
      </x:c>
      <x:c r="L3930" s="7" t="n">
        <x:f>'Inventory detail'!F552*Summary!$K$5*(A3930-E3930)/Summary!$K$6</x:f>
        <x:v>97.60098562628338</x:v>
      </x:c>
      <x:c r="M3930" s="7" t="n">
        <x:f>MAX(0,H3930-L3930)</x:f>
        <x:v>787.9318275154005</x:v>
      </x:c>
      <x:c r="N3930" s="7" t="n">
        <x:f>MAX(0,L3930-H3930)</x:f>
        <x:v>0</x:v>
      </x:c>
      <x:c r="O3930" s="7" t="n">
        <x:f>MAX(0,F3930+I3930-N3930)</x:f>
        <x:v>0</x:v>
      </x:c>
      <x:c r="P3930" s="7" t="n">
        <x:f>MAX(0,N3930-F3930-I3930)</x:f>
        <x:v>0</x:v>
      </x:c>
      <x:c r="Q3930" s="7" t="n">
        <x:f>MAX(0,G3930+J3930-P3930)</x:f>
        <x:v>0</x:v>
      </x:c>
      <x:c r="R3930" s="7" t="n">
        <x:f>M3930+MAX(0,K3930-MAX(0,P3930-G3930-J3930))</x:f>
        <x:v>787.9318275154005</x:v>
      </x:c>
      <x:c r="S3930" s="7" t="n">
        <x:f>SUM(O3930,Q3930,R3930)</x:f>
        <x:v>787.9318275154005</x:v>
      </x:c>
      <x:c r="T3930" s="14" t="n">
        <x:f>'Inventory detail'!T552</x:f>
        <x:v>0.19140000000000001</x:v>
      </x:c>
      <x:c r="U3930" s="14" t="n">
        <x:f>'Inventory detail'!U552</x:f>
        <x:v>0.19140000000000001</x:v>
      </x:c>
      <x:c r="V3930" s="9" t="n">
        <x:f>O3930*T3930</x:f>
        <x:v>0</x:v>
      </x:c>
      <x:c r="W3930" s="9" t="n">
        <x:f>Q3930*T3930</x:f>
        <x:v>0</x:v>
      </x:c>
      <x:c r="X3930" s="9" t="n">
        <x:f>R3930*T3930</x:f>
        <x:v>150.81015178644768</x:v>
      </x:c>
      <x:c r="Y3930" s="9" t="n">
        <x:f>S3930*T3930</x:f>
        <x:v>150.81015178644768</x:v>
      </x:c>
      <x:c r="Z3930" s="9" t="n">
        <x:f>IF(ISNUMBER(U3930),S3930*(U3930-T3930),"n.a.")</x:f>
        <x:v>0</x:v>
      </x:c>
      <x:c r="AA3930" s="9" t="n">
        <x:f>IF(ISNUMBER(U3930),Y3930,0)</x:f>
        <x:v>150.81015178644768</x:v>
      </x:c>
      <x:c r="AB3930" s="7" t="n">
        <x:f>MAX(0,L3930-SUM(F3930:K3930))</x:f>
        <x:v>0</x:v>
      </x:c>
    </x:row>
    <x:row r="3931" ht="22" customHeight="1">
      <x:c r="A3931" s="18" t="n">
        <x:f>Summary!F$41</x:f>
        <x:v>46419</x:v>
      </x:c>
      <x:c r="B3931" s="2" t="str">
        <x:f>'Inventory detail'!A553</x:f>
        <x:v>COIL</x:v>
      </x:c>
      <x:c r="C3931" s="2" t="str">
        <x:f>'Inventory detail'!B553</x:f>
        <x:v>10</x:v>
      </x:c>
      <x:c r="D3931" s="2" t="str">
        <x:f>'Inventory detail'!C553</x:f>
        <x:v>12WHT36-4</x:v>
      </x:c>
      <x:c r="E3931" s="10" t="n">
        <x:f>A2805</x:f>
        <x:v>46388</x:v>
      </x:c>
      <x:c r="F3931" s="7" t="n">
        <x:f>O2805</x:f>
        <x:v>147.01338809034905</x:v>
      </x:c>
      <x:c r="G3931" s="7" t="n">
        <x:f>Q2805</x:f>
        <x:v>0</x:v>
      </x:c>
      <x:c r="H3931" s="7" t="n">
        <x:f>R2805</x:f>
        <x:v>0</x:v>
      </x:c>
      <x:c r="I3931" s="7" t="n">
        <x:f>SUMIFS('PO detail'!$W$129:$W$129,'PO detail'!$V$129:$V$129,"&gt;="&amp;E3931,'PO detail'!$V$129:$V$129,"&lt;"&amp;A3931)</x:f>
        <x:v>0</x:v>
      </x:c>
      <x:c r="J3931" s="7" t="n">
        <x:f>SUMIFS('PO detail'!$X$129:$X$129,'PO detail'!$V$129:$V$129,"&gt;="&amp;E3931,'PO detail'!$V$129:$V$129,"&lt;"&amp;A3931)</x:f>
        <x:v>0</x:v>
      </x:c>
      <x:c r="K3931" s="7" t="n">
        <x:f>SUMIFS('PO detail'!$Y$129:$Y$129,'PO detail'!$V$129:$V$129,"&gt;="&amp;E3931,'PO detail'!$V$129:$V$129,"&lt;"&amp;A3931)</x:f>
        <x:v>0</x:v>
      </x:c>
      <x:c r="L3931" s="7" t="n">
        <x:f>'Inventory detail'!F553*Summary!$K$5*(A3931-E3931)/Summary!$K$6</x:f>
        <x:v>93.36410677618069</x:v>
      </x:c>
      <x:c r="M3931" s="7" t="n">
        <x:f>MAX(0,H3931-L3931)</x:f>
        <x:v>0</x:v>
      </x:c>
      <x:c r="N3931" s="7" t="n">
        <x:f>MAX(0,L3931-H3931)</x:f>
        <x:v>93.36410677618069</x:v>
      </x:c>
      <x:c r="O3931" s="7" t="n">
        <x:f>MAX(0,F3931+I3931-N3931)</x:f>
        <x:v>53.64928131416836</x:v>
      </x:c>
      <x:c r="P3931" s="7" t="n">
        <x:f>MAX(0,N3931-F3931-I3931)</x:f>
        <x:v>0</x:v>
      </x:c>
      <x:c r="Q3931" s="7" t="n">
        <x:f>MAX(0,G3931+J3931-P3931)</x:f>
        <x:v>0</x:v>
      </x:c>
      <x:c r="R3931" s="7" t="n">
        <x:f>M3931+MAX(0,K3931-MAX(0,P3931-G3931-J3931))</x:f>
        <x:v>0</x:v>
      </x:c>
      <x:c r="S3931" s="7" t="n">
        <x:f>SUM(O3931,Q3931,R3931)</x:f>
        <x:v>53.64928131416836</x:v>
      </x:c>
      <x:c r="T3931" s="14" t="n">
        <x:f>'Inventory detail'!T553</x:f>
        <x:v>0.2237</x:v>
      </x:c>
      <x:c r="U3931" s="14" t="n">
        <x:f>'Inventory detail'!U553</x:f>
        <x:v>0.21923199999999998</x:v>
      </x:c>
      <x:c r="V3931" s="9" t="n">
        <x:f>O3931*T3931</x:f>
        <x:v>12.001344229979463</x:v>
      </x:c>
      <x:c r="W3931" s="9" t="n">
        <x:f>Q3931*T3931</x:f>
        <x:v>0</x:v>
      </x:c>
      <x:c r="X3931" s="9" t="n">
        <x:f>R3931*T3931</x:f>
        <x:v>0</x:v>
      </x:c>
      <x:c r="Y3931" s="9" t="n">
        <x:f>S3931*T3931</x:f>
        <x:v>12.001344229979463</x:v>
      </x:c>
      <x:c r="Z3931" s="9" t="n">
        <x:f>IF(ISNUMBER(U3931),S3931*(U3931-T3931),"n.a.")</x:f>
        <x:v>-0.23970498891170572</x:v>
      </x:c>
      <x:c r="AA3931" s="9" t="n">
        <x:f>IF(ISNUMBER(U3931),Y3931,0)</x:f>
        <x:v>12.001344229979463</x:v>
      </x:c>
      <x:c r="AB3931" s="7" t="n">
        <x:f>MAX(0,L3931-SUM(F3931:K3931))</x:f>
        <x:v>0</x:v>
      </x:c>
    </x:row>
    <x:row r="3932" ht="22" customHeight="1">
      <x:c r="A3932" s="18" t="n">
        <x:f>Summary!F$41</x:f>
        <x:v>46419</x:v>
      </x:c>
      <x:c r="B3932" s="2" t="str">
        <x:f>'Inventory detail'!A554</x:f>
        <x:v>COIL</x:v>
      </x:c>
      <x:c r="C3932" s="2" t="str">
        <x:f>'Inventory detail'!B554</x:f>
        <x:v>30</x:v>
      </x:c>
      <x:c r="D3932" s="2" t="str">
        <x:f>'Inventory detail'!C554</x:f>
        <x:v>9NAV12-4</x:v>
      </x:c>
      <x:c r="E3932" s="10" t="n">
        <x:f>A2806</x:f>
        <x:v>46388</x:v>
      </x:c>
      <x:c r="F3932" s="7" t="n">
        <x:f>O2806</x:f>
        <x:v>1647.013388090349</x:v>
      </x:c>
      <x:c r="G3932" s="7" t="n">
        <x:f>Q2806</x:f>
        <x:v>0</x:v>
      </x:c>
      <x:c r="H3932" s="7" t="n">
        <x:f>R2806</x:f>
        <x:v>0</x:v>
      </x:c>
      <x:c r="I3932" s="7" t="n">
        <x:f>SUMIFS('PO detail'!$W$999:$W$999,'PO detail'!$V$999:$V$999,"&gt;="&amp;E3932,'PO detail'!$V$999:$V$999,"&lt;"&amp;A3932)</x:f>
        <x:v>0</x:v>
      </x:c>
      <x:c r="J3932" s="7" t="n">
        <x:f>SUMIFS('PO detail'!$X$999:$X$999,'PO detail'!$V$999:$V$999,"&gt;="&amp;E3932,'PO detail'!$V$999:$V$999,"&lt;"&amp;A3932)</x:f>
        <x:v>0</x:v>
      </x:c>
      <x:c r="K3932" s="7" t="n">
        <x:f>SUMIFS('PO detail'!$Y$999:$Y$999,'PO detail'!$V$999:$V$999,"&gt;="&amp;E3932,'PO detail'!$V$999:$V$999,"&lt;"&amp;A3932)</x:f>
        <x:v>0</x:v>
      </x:c>
      <x:c r="L3932" s="7" t="n">
        <x:f>'Inventory detail'!F554*Summary!$K$5*(A3932-E3932)/Summary!$K$6</x:f>
        <x:v>93.36410677618069</x:v>
      </x:c>
      <x:c r="M3932" s="7" t="n">
        <x:f>MAX(0,H3932-L3932)</x:f>
        <x:v>0</x:v>
      </x:c>
      <x:c r="N3932" s="7" t="n">
        <x:f>MAX(0,L3932-H3932)</x:f>
        <x:v>93.36410677618069</x:v>
      </x:c>
      <x:c r="O3932" s="7" t="n">
        <x:f>MAX(0,F3932+I3932-N3932)</x:f>
        <x:v>1553.6492813141683</x:v>
      </x:c>
      <x:c r="P3932" s="7" t="n">
        <x:f>MAX(0,N3932-F3932-I3932)</x:f>
        <x:v>0</x:v>
      </x:c>
      <x:c r="Q3932" s="7" t="n">
        <x:f>MAX(0,G3932+J3932-P3932)</x:f>
        <x:v>0</x:v>
      </x:c>
      <x:c r="R3932" s="7" t="n">
        <x:f>M3932+MAX(0,K3932-MAX(0,P3932-G3932-J3932))</x:f>
        <x:v>0</x:v>
      </x:c>
      <x:c r="S3932" s="7" t="n">
        <x:f>SUM(O3932,Q3932,R3932)</x:f>
        <x:v>1553.6492813141683</x:v>
      </x:c>
      <x:c r="T3932" s="14" t="n">
        <x:f>'Inventory detail'!T554</x:f>
        <x:v>0.0478</x:v>
      </x:c>
      <x:c r="U3932" s="14" t="n">
        <x:f>'Inventory detail'!U554</x:f>
        <x:v>0.046852</x:v>
      </x:c>
      <x:c r="V3932" s="9" t="n">
        <x:f>O3932*T3932</x:f>
        <x:v>74.26443564681725</x:v>
      </x:c>
      <x:c r="W3932" s="9" t="n">
        <x:f>Q3932*T3932</x:f>
        <x:v>0</x:v>
      </x:c>
      <x:c r="X3932" s="9" t="n">
        <x:f>R3932*T3932</x:f>
        <x:v>0</x:v>
      </x:c>
      <x:c r="Y3932" s="9" t="n">
        <x:f>S3932*T3932</x:f>
        <x:v>74.26443564681725</x:v>
      </x:c>
      <x:c r="Z3932" s="9" t="n">
        <x:f>IF(ISNUMBER(U3932),S3932*(U3932-T3932),"n.a.")</x:f>
        <x:v>-1.4728595186858384</x:v>
      </x:c>
      <x:c r="AA3932" s="9" t="n">
        <x:f>IF(ISNUMBER(U3932),Y3932,0)</x:f>
        <x:v>74.26443564681725</x:v>
      </x:c>
      <x:c r="AB3932" s="7" t="n">
        <x:f>MAX(0,L3932-SUM(F3932:K3932))</x:f>
        <x:v>0</x:v>
      </x:c>
    </x:row>
    <x:row r="3933" ht="22" customHeight="1">
      <x:c r="A3933" s="18" t="n">
        <x:f>Summary!F$41</x:f>
        <x:v>46419</x:v>
      </x:c>
      <x:c r="B3933" s="2" t="str">
        <x:f>'Inventory detail'!A555</x:f>
        <x:v>COIL</x:v>
      </x:c>
      <x:c r="C3933" s="2" t="str">
        <x:f>'Inventory detail'!B555</x:f>
        <x:v>60</x:v>
      </x:c>
      <x:c r="D3933" s="2" t="str">
        <x:f>'Inventory detail'!C555</x:f>
        <x:v>6WHT36-4</x:v>
      </x:c>
      <x:c r="E3933" s="10" t="n">
        <x:f>A2807</x:f>
        <x:v>46388</x:v>
      </x:c>
      <x:c r="F3933" s="7" t="n">
        <x:f>O2807</x:f>
        <x:v>347.0133880903491</x:v>
      </x:c>
      <x:c r="G3933" s="7" t="n">
        <x:f>Q2807</x:f>
        <x:v>0</x:v>
      </x:c>
      <x:c r="H3933" s="7" t="n">
        <x:f>R2807</x:f>
        <x:v>0</x:v>
      </x:c>
      <x:c r="I3933" s="7" t="n">
        <x:f>SUMIFS('PO detail'!$W$1363:$W$1364,'PO detail'!$V$1363:$V$1364,"&gt;="&amp;E3933,'PO detail'!$V$1363:$V$1364,"&lt;"&amp;A3933)</x:f>
        <x:v>0</x:v>
      </x:c>
      <x:c r="J3933" s="7" t="n">
        <x:f>SUMIFS('PO detail'!$X$1363:$X$1364,'PO detail'!$V$1363:$V$1364,"&gt;="&amp;E3933,'PO detail'!$V$1363:$V$1364,"&lt;"&amp;A3933)</x:f>
        <x:v>0</x:v>
      </x:c>
      <x:c r="K3933" s="7" t="n">
        <x:f>SUMIFS('PO detail'!$Y$1363:$Y$1364,'PO detail'!$V$1363:$V$1364,"&gt;="&amp;E3933,'PO detail'!$V$1363:$V$1364,"&lt;"&amp;A3933)</x:f>
        <x:v>0</x:v>
      </x:c>
      <x:c r="L3933" s="7" t="n">
        <x:f>'Inventory detail'!F555*Summary!$K$5*(A3933-E3933)/Summary!$K$6</x:f>
        <x:v>93.36410677618069</x:v>
      </x:c>
      <x:c r="M3933" s="7" t="n">
        <x:f>MAX(0,H3933-L3933)</x:f>
        <x:v>0</x:v>
      </x:c>
      <x:c r="N3933" s="7" t="n">
        <x:f>MAX(0,L3933-H3933)</x:f>
        <x:v>93.36410677618069</x:v>
      </x:c>
      <x:c r="O3933" s="7" t="n">
        <x:f>MAX(0,F3933+I3933-N3933)</x:f>
        <x:v>253.64928131416843</x:v>
      </x:c>
      <x:c r="P3933" s="7" t="n">
        <x:f>MAX(0,N3933-F3933-I3933)</x:f>
        <x:v>0</x:v>
      </x:c>
      <x:c r="Q3933" s="7" t="n">
        <x:f>MAX(0,G3933+J3933-P3933)</x:f>
        <x:v>0</x:v>
      </x:c>
      <x:c r="R3933" s="7" t="n">
        <x:f>M3933+MAX(0,K3933-MAX(0,P3933-G3933-J3933))</x:f>
        <x:v>0</x:v>
      </x:c>
      <x:c r="S3933" s="7" t="n">
        <x:f>SUM(O3933,Q3933,R3933)</x:f>
        <x:v>253.64928131416843</x:v>
      </x:c>
      <x:c r="T3933" s="14" t="n">
        <x:f>'Inventory detail'!T555</x:f>
        <x:v>0.1266</x:v>
      </x:c>
      <x:c r="U3933" s="14" t="n">
        <x:f>'Inventory detail'!U555</x:f>
        <x:v>0.12398100000000001</x:v>
      </x:c>
      <x:c r="V3933" s="9" t="n">
        <x:f>O3933*T3933</x:f>
        <x:v>32.11199901437372</x:v>
      </x:c>
      <x:c r="W3933" s="9" t="n">
        <x:f>Q3933*T3933</x:f>
        <x:v>0</x:v>
      </x:c>
      <x:c r="X3933" s="9" t="n">
        <x:f>R3933*T3933</x:f>
        <x:v>0</x:v>
      </x:c>
      <x:c r="Y3933" s="9" t="n">
        <x:f>S3933*T3933</x:f>
        <x:v>32.11199901437372</x:v>
      </x:c>
      <x:c r="Z3933" s="9" t="n">
        <x:f>IF(ISNUMBER(U3933),S3933*(U3933-T3933),"n.a.")</x:f>
        <x:v>-0.6643074677618027</x:v>
      </x:c>
      <x:c r="AA3933" s="9" t="n">
        <x:f>IF(ISNUMBER(U3933),Y3933,0)</x:f>
        <x:v>32.11199901437372</x:v>
      </x:c>
      <x:c r="AB3933" s="7" t="n">
        <x:f>MAX(0,L3933-SUM(F3933:K3933))</x:f>
        <x:v>0</x:v>
      </x:c>
    </x:row>
    <x:row r="3934" ht="22" customHeight="1">
      <x:c r="A3934" s="18" t="n">
        <x:f>Summary!F$41</x:f>
        <x:v>46419</x:v>
      </x:c>
      <x:c r="B3934" s="2" t="str">
        <x:f>'Inventory detail'!A556</x:f>
        <x:v>POUC</x:v>
      </x:c>
      <x:c r="C3934" s="2" t="str">
        <x:f>'Inventory detail'!B556</x:f>
        <x:v>10</x:v>
      </x:c>
      <x:c r="D3934" s="2" t="str">
        <x:f>'Inventory detail'!C556</x:f>
        <x:v>IBM5</x:v>
      </x:c>
      <x:c r="E3934" s="10" t="n">
        <x:f>A2808</x:f>
        <x:v>46388</x:v>
      </x:c>
      <x:c r="F3934" s="7" t="n">
        <x:f>O2808</x:f>
        <x:v>0</x:v>
      </x:c>
      <x:c r="G3934" s="7" t="n">
        <x:f>Q2808</x:f>
        <x:v>0</x:v>
      </x:c>
      <x:c r="H3934" s="7" t="n">
        <x:f>R2808</x:f>
        <x:v>16347.01338809035</x:v>
      </x:c>
      <x:c r="I3934" s="7" t="n">
        <x:f>0</x:f>
        <x:v>0</x:v>
      </x:c>
      <x:c r="J3934" s="7" t="n">
        <x:f>0</x:f>
        <x:v>0</x:v>
      </x:c>
      <x:c r="K3934" s="7" t="n">
        <x:f>0</x:f>
        <x:v>0</x:v>
      </x:c>
      <x:c r="L3934" s="7" t="n">
        <x:f>'Inventory detail'!F556*Summary!$K$5*(A3934-E3934)/Summary!$K$6</x:f>
        <x:v>93.36410677618069</x:v>
      </x:c>
      <x:c r="M3934" s="7" t="n">
        <x:f>MAX(0,H3934-L3934)</x:f>
        <x:v>16253.64928131417</x:v>
      </x:c>
      <x:c r="N3934" s="7" t="n">
        <x:f>MAX(0,L3934-H3934)</x:f>
        <x:v>0</x:v>
      </x:c>
      <x:c r="O3934" s="7" t="n">
        <x:f>MAX(0,F3934+I3934-N3934)</x:f>
        <x:v>0</x:v>
      </x:c>
      <x:c r="P3934" s="7" t="n">
        <x:f>MAX(0,N3934-F3934-I3934)</x:f>
        <x:v>0</x:v>
      </x:c>
      <x:c r="Q3934" s="7" t="n">
        <x:f>MAX(0,G3934+J3934-P3934)</x:f>
        <x:v>0</x:v>
      </x:c>
      <x:c r="R3934" s="7" t="n">
        <x:f>M3934+MAX(0,K3934-MAX(0,P3934-G3934-J3934))</x:f>
        <x:v>16253.64928131417</x:v>
      </x:c>
      <x:c r="S3934" s="7" t="n">
        <x:f>SUM(O3934,Q3934,R3934)</x:f>
        <x:v>16253.64928131417</x:v>
      </x:c>
      <x:c r="T3934" s="14" t="n">
        <x:f>'Inventory detail'!T556</x:f>
        <x:v>0.0064</x:v>
      </x:c>
      <x:c r="U3934" s="14" t="n">
        <x:f>'Inventory detail'!U556</x:f>
        <x:v>0.007094999999999999</x:v>
      </x:c>
      <x:c r="V3934" s="9" t="n">
        <x:f>O3934*T3934</x:f>
        <x:v>0</x:v>
      </x:c>
      <x:c r="W3934" s="9" t="n">
        <x:f>Q3934*T3934</x:f>
        <x:v>0</x:v>
      </x:c>
      <x:c r="X3934" s="9" t="n">
        <x:f>R3934*T3934</x:f>
        <x:v>104.0233554004107</x:v>
      </x:c>
      <x:c r="Y3934" s="9" t="n">
        <x:f>S3934*T3934</x:f>
        <x:v>104.0233554004107</x:v>
      </x:c>
      <x:c r="Z3934" s="9" t="n">
        <x:f>IF(ISNUMBER(U3934),S3934*(U3934-T3934),"n.a.")</x:f>
        <x:v>11.296286250513326</x:v>
      </x:c>
      <x:c r="AA3934" s="9" t="n">
        <x:f>IF(ISNUMBER(U3934),Y3934,0)</x:f>
        <x:v>104.0233554004107</x:v>
      </x:c>
      <x:c r="AB3934" s="7" t="n">
        <x:f>MAX(0,L3934-SUM(F3934:K3934))</x:f>
        <x:v>0</x:v>
      </x:c>
    </x:row>
    <x:row r="3935" ht="22" customHeight="1">
      <x:c r="A3935" s="18" t="n">
        <x:f>Summary!F$41</x:f>
        <x:v>46419</x:v>
      </x:c>
      <x:c r="B3935" s="2" t="str">
        <x:f>'Inventory detail'!A557</x:f>
        <x:v>POUC</x:v>
      </x:c>
      <x:c r="C3935" s="2" t="str">
        <x:f>'Inventory detail'!B557</x:f>
        <x:v>60</x:v>
      </x:c>
      <x:c r="D3935" s="2" t="str">
        <x:f>'Inventory detail'!C557</x:f>
        <x:v>JUM7</x:v>
      </x:c>
      <x:c r="E3935" s="10" t="n">
        <x:f>A2809</x:f>
        <x:v>46388</x:v>
      </x:c>
      <x:c r="F3935" s="7" t="n">
        <x:f>O2809</x:f>
        <x:v>0</x:v>
      </x:c>
      <x:c r="G3935" s="7" t="n">
        <x:f>Q2809</x:f>
        <x:v>0</x:v>
      </x:c>
      <x:c r="H3935" s="7" t="n">
        <x:f>R2809</x:f>
        <x:v>8547.013388090349</x:v>
      </x:c>
      <x:c r="I3935" s="7" t="n">
        <x:f>0</x:f>
        <x:v>0</x:v>
      </x:c>
      <x:c r="J3935" s="7" t="n">
        <x:f>0</x:f>
        <x:v>0</x:v>
      </x:c>
      <x:c r="K3935" s="7" t="n">
        <x:f>0</x:f>
        <x:v>0</x:v>
      </x:c>
      <x:c r="L3935" s="7" t="n">
        <x:f>'Inventory detail'!F557*Summary!$K$5*(A3935-E3935)/Summary!$K$6</x:f>
        <x:v>93.36410677618069</x:v>
      </x:c>
      <x:c r="M3935" s="7" t="n">
        <x:f>MAX(0,H3935-L3935)</x:f>
        <x:v>8453.649281314169</x:v>
      </x:c>
      <x:c r="N3935" s="7" t="n">
        <x:f>MAX(0,L3935-H3935)</x:f>
        <x:v>0</x:v>
      </x:c>
      <x:c r="O3935" s="7" t="n">
        <x:f>MAX(0,F3935+I3935-N3935)</x:f>
        <x:v>0</x:v>
      </x:c>
      <x:c r="P3935" s="7" t="n">
        <x:f>MAX(0,N3935-F3935-I3935)</x:f>
        <x:v>0</x:v>
      </x:c>
      <x:c r="Q3935" s="7" t="n">
        <x:f>MAX(0,G3935+J3935-P3935)</x:f>
        <x:v>0</x:v>
      </x:c>
      <x:c r="R3935" s="7" t="n">
        <x:f>M3935+MAX(0,K3935-MAX(0,P3935-G3935-J3935))</x:f>
        <x:v>8453.649281314169</x:v>
      </x:c>
      <x:c r="S3935" s="7" t="n">
        <x:f>SUM(O3935,Q3935,R3935)</x:f>
        <x:v>8453.649281314169</x:v>
      </x:c>
      <x:c r="T3935" s="14" t="n">
        <x:f>'Inventory detail'!T557</x:f>
        <x:v>0.015</x:v>
      </x:c>
      <x:c r="U3935" s="14" t="n">
        <x:f>'Inventory detail'!U557</x:f>
        <x:v>0.016335</x:v>
      </x:c>
      <x:c r="V3935" s="9" t="n">
        <x:f>O3935*T3935</x:f>
        <x:v>0</x:v>
      </x:c>
      <x:c r="W3935" s="9" t="n">
        <x:f>Q3935*T3935</x:f>
        <x:v>0</x:v>
      </x:c>
      <x:c r="X3935" s="9" t="n">
        <x:f>R3935*T3935</x:f>
        <x:v>126.80473921971253</x:v>
      </x:c>
      <x:c r="Y3935" s="9" t="n">
        <x:f>S3935*T3935</x:f>
        <x:v>126.80473921971253</x:v>
      </x:c>
      <x:c r="Z3935" s="9" t="n">
        <x:f>IF(ISNUMBER(U3935),S3935*(U3935-T3935),"n.a.")</x:f>
        <x:v>11.28562179055441</x:v>
      </x:c>
      <x:c r="AA3935" s="9" t="n">
        <x:f>IF(ISNUMBER(U3935),Y3935,0)</x:f>
        <x:v>126.80473921971253</x:v>
      </x:c>
      <x:c r="AB3935" s="7" t="n">
        <x:f>MAX(0,L3935-SUM(F3935:K3935))</x:f>
        <x:v>0</x:v>
      </x:c>
    </x:row>
    <x:row r="3936" ht="22" customHeight="1">
      <x:c r="A3936" s="18" t="n">
        <x:f>Summary!F$41</x:f>
        <x:v>46419</x:v>
      </x:c>
      <x:c r="B3936" s="2" t="str">
        <x:f>'Inventory detail'!A558</x:f>
        <x:v>COIL</x:v>
      </x:c>
      <x:c r="C3936" s="2" t="str">
        <x:f>'Inventory detail'!B558</x:f>
        <x:v>10</x:v>
      </x:c>
      <x:c r="D3936" s="2" t="str">
        <x:f>'Inventory detail'!C558</x:f>
        <x:v>11RED12-4</x:v>
      </x:c>
      <x:c r="E3936" s="10" t="n">
        <x:f>A2810</x:f>
        <x:v>46388</x:v>
      </x:c>
      <x:c r="F3936" s="7" t="n">
        <x:f>O2810</x:f>
        <x:v>0</x:v>
      </x:c>
      <x:c r="G3936" s="7" t="n">
        <x:f>Q2810</x:f>
        <x:v>0</x:v>
      </x:c>
      <x:c r="H3936" s="7" t="n">
        <x:f>R2810</x:f>
        <x:v>870.0297330595484</x:v>
      </x:c>
      <x:c r="I3936" s="7" t="n">
        <x:f>0</x:f>
        <x:v>0</x:v>
      </x:c>
      <x:c r="J3936" s="7" t="n">
        <x:f>0</x:f>
        <x:v>0</x:v>
      </x:c>
      <x:c r="K3936" s="7" t="n">
        <x:f>0</x:f>
        <x:v>0</x:v>
      </x:c>
      <x:c r="L3936" s="7" t="n">
        <x:f>'Inventory detail'!F558*Summary!$K$5*(A3936-E3936)/Summary!$K$6</x:f>
        <x:v>84.86997946611909</x:v>
      </x:c>
      <x:c r="M3936" s="7" t="n">
        <x:f>MAX(0,H3936-L3936)</x:f>
        <x:v>785.1597535934294</x:v>
      </x:c>
      <x:c r="N3936" s="7" t="n">
        <x:f>MAX(0,L3936-H3936)</x:f>
        <x:v>0</x:v>
      </x:c>
      <x:c r="O3936" s="7" t="n">
        <x:f>MAX(0,F3936+I3936-N3936)</x:f>
        <x:v>0</x:v>
      </x:c>
      <x:c r="P3936" s="7" t="n">
        <x:f>MAX(0,N3936-F3936-I3936)</x:f>
        <x:v>0</x:v>
      </x:c>
      <x:c r="Q3936" s="7" t="n">
        <x:f>MAX(0,G3936+J3936-P3936)</x:f>
        <x:v>0</x:v>
      </x:c>
      <x:c r="R3936" s="7" t="n">
        <x:f>M3936+MAX(0,K3936-MAX(0,P3936-G3936-J3936))</x:f>
        <x:v>785.1597535934294</x:v>
      </x:c>
      <x:c r="S3936" s="7" t="n">
        <x:f>SUM(O3936,Q3936,R3936)</x:f>
        <x:v>785.1597535934294</x:v>
      </x:c>
      <x:c r="T3936" s="14" t="n">
        <x:f>'Inventory detail'!T558</x:f>
        <x:v>0.0682</x:v>
      </x:c>
      <x:c r="U3936" s="14" t="n">
        <x:f>'Inventory detail'!U558</x:f>
        <x:v>0.0668525</x:v>
      </x:c>
      <x:c r="V3936" s="9" t="n">
        <x:f>O3936*T3936</x:f>
        <x:v>0</x:v>
      </x:c>
      <x:c r="W3936" s="9" t="n">
        <x:f>Q3936*T3936</x:f>
        <x:v>0</x:v>
      </x:c>
      <x:c r="X3936" s="9" t="n">
        <x:f>R3936*T3936</x:f>
        <x:v>53.54789519507188</x:v>
      </x:c>
      <x:c r="Y3936" s="9" t="n">
        <x:f>S3936*T3936</x:f>
        <x:v>53.54789519507188</x:v>
      </x:c>
      <x:c r="Z3936" s="9" t="n">
        <x:f>IF(ISNUMBER(U3936),S3936*(U3936-T3936),"n.a.")</x:f>
        <x:v>-1.0580027679671473</x:v>
      </x:c>
      <x:c r="AA3936" s="9" t="n">
        <x:f>IF(ISNUMBER(U3936),Y3936,0)</x:f>
        <x:v>53.54789519507188</x:v>
      </x:c>
      <x:c r="AB3936" s="7" t="n">
        <x:f>MAX(0,L3936-SUM(F3936:K3936))</x:f>
        <x:v>0</x:v>
      </x:c>
    </x:row>
    <x:row r="3937" ht="22" customHeight="1">
      <x:c r="A3937" s="18" t="n">
        <x:f>Summary!F$41</x:f>
        <x:v>46419</x:v>
      </x:c>
      <x:c r="B3937" s="2" t="str">
        <x:f>'Inventory detail'!A559</x:f>
        <x:v>COIL</x:v>
      </x:c>
      <x:c r="C3937" s="2" t="str">
        <x:f>'Inventory detail'!B559</x:f>
        <x:v>10</x:v>
      </x:c>
      <x:c r="D3937" s="2" t="str">
        <x:f>'Inventory detail'!C559</x:f>
        <x:v>25CLR12-4</x:v>
      </x:c>
      <x:c r="E3937" s="10" t="n">
        <x:f>A2811</x:f>
        <x:v>46388</x:v>
      </x:c>
      <x:c r="F3937" s="7" t="n">
        <x:f>O2811</x:f>
        <x:v>0</x:v>
      </x:c>
      <x:c r="G3937" s="7" t="n">
        <x:f>Q2811</x:f>
        <x:v>0</x:v>
      </x:c>
      <x:c r="H3937" s="7" t="n">
        <x:f>R2811</x:f>
        <x:v>1470.0297330595483</x:v>
      </x:c>
      <x:c r="I3937" s="7" t="n">
        <x:f>0</x:f>
        <x:v>0</x:v>
      </x:c>
      <x:c r="J3937" s="7" t="n">
        <x:f>0</x:f>
        <x:v>0</x:v>
      </x:c>
      <x:c r="K3937" s="7" t="n">
        <x:f>0</x:f>
        <x:v>0</x:v>
      </x:c>
      <x:c r="L3937" s="7" t="n">
        <x:f>'Inventory detail'!F559*Summary!$K$5*(A3937-E3937)/Summary!$K$6</x:f>
        <x:v>84.86997946611909</x:v>
      </x:c>
      <x:c r="M3937" s="7" t="n">
        <x:f>MAX(0,H3937-L3937)</x:f>
        <x:v>1385.1597535934293</x:v>
      </x:c>
      <x:c r="N3937" s="7" t="n">
        <x:f>MAX(0,L3937-H3937)</x:f>
        <x:v>0</x:v>
      </x:c>
      <x:c r="O3937" s="7" t="n">
        <x:f>MAX(0,F3937+I3937-N3937)</x:f>
        <x:v>0</x:v>
      </x:c>
      <x:c r="P3937" s="7" t="n">
        <x:f>MAX(0,N3937-F3937-I3937)</x:f>
        <x:v>0</x:v>
      </x:c>
      <x:c r="Q3937" s="7" t="n">
        <x:f>MAX(0,G3937+J3937-P3937)</x:f>
        <x:v>0</x:v>
      </x:c>
      <x:c r="R3937" s="7" t="n">
        <x:f>M3937+MAX(0,K3937-MAX(0,P3937-G3937-J3937))</x:f>
        <x:v>1385.1597535934293</x:v>
      </x:c>
      <x:c r="S3937" s="7" t="n">
        <x:f>SUM(O3937,Q3937,R3937)</x:f>
        <x:v>1385.1597535934293</x:v>
      </x:c>
      <x:c r="T3937" s="14" t="n">
        <x:f>'Inventory detail'!T559</x:f>
        <x:v>0.2144</x:v>
      </x:c>
      <x:c r="U3937" s="14" t="n">
        <x:f>'Inventory detail'!U559</x:f>
        <x:v>0.2100605</x:v>
      </x:c>
      <x:c r="V3937" s="9" t="n">
        <x:f>O3937*T3937</x:f>
        <x:v>0</x:v>
      </x:c>
      <x:c r="W3937" s="9" t="n">
        <x:f>Q3937*T3937</x:f>
        <x:v>0</x:v>
      </x:c>
      <x:c r="X3937" s="9" t="n">
        <x:f>R3937*T3937</x:f>
        <x:v>296.97825117043124</x:v>
      </x:c>
      <x:c r="Y3937" s="9" t="n">
        <x:f>S3937*T3937</x:f>
        <x:v>296.97825117043124</x:v>
      </x:c>
      <x:c r="Z3937" s="9" t="n">
        <x:f>IF(ISNUMBER(U3937),S3937*(U3937-T3937),"n.a.")</x:f>
        <x:v>-6.010900750718681</x:v>
      </x:c>
      <x:c r="AA3937" s="9" t="n">
        <x:f>IF(ISNUMBER(U3937),Y3937,0)</x:f>
        <x:v>296.97825117043124</x:v>
      </x:c>
      <x:c r="AB3937" s="7" t="n">
        <x:f>MAX(0,L3937-SUM(F3937:K3937))</x:f>
        <x:v>0</x:v>
      </x:c>
    </x:row>
    <x:row r="3938" ht="22" customHeight="1">
      <x:c r="A3938" s="18" t="n">
        <x:f>Summary!F$41</x:f>
        <x:v>46419</x:v>
      </x:c>
      <x:c r="B3938" s="2" t="str">
        <x:f>'Inventory detail'!A560</x:f>
        <x:v>COIL</x:v>
      </x:c>
      <x:c r="C3938" s="2" t="str">
        <x:f>'Inventory detail'!B560</x:f>
        <x:v>30</x:v>
      </x:c>
      <x:c r="D3938" s="2" t="str">
        <x:f>'Inventory detail'!C560</x:f>
        <x:v>11BLK36-4</x:v>
      </x:c>
      <x:c r="E3938" s="10" t="n">
        <x:f>A2812</x:f>
        <x:v>46388</x:v>
      </x:c>
      <x:c r="F3938" s="7" t="n">
        <x:f>O2812</x:f>
        <x:v>1000</x:v>
      </x:c>
      <x:c r="G3938" s="7" t="n">
        <x:f>Q2812</x:f>
        <x:v>0</x:v>
      </x:c>
      <x:c r="H3938" s="7" t="n">
        <x:f>R2812</x:f>
        <x:v>70.02973305954826</x:v>
      </x:c>
      <x:c r="I3938" s="7" t="n">
        <x:f>SUMIFS('PO detail'!$W$723:$W$723,'PO detail'!$V$723:$V$723,"&gt;="&amp;E3938,'PO detail'!$V$723:$V$723,"&lt;"&amp;A3938)</x:f>
        <x:v>0</x:v>
      </x:c>
      <x:c r="J3938" s="7" t="n">
        <x:f>SUMIFS('PO detail'!$X$723:$X$723,'PO detail'!$V$723:$V$723,"&gt;="&amp;E3938,'PO detail'!$V$723:$V$723,"&lt;"&amp;A3938)</x:f>
        <x:v>0</x:v>
      </x:c>
      <x:c r="K3938" s="7" t="n">
        <x:f>SUMIFS('PO detail'!$Y$723:$Y$723,'PO detail'!$V$723:$V$723,"&gt;="&amp;E3938,'PO detail'!$V$723:$V$723,"&lt;"&amp;A3938)</x:f>
        <x:v>0</x:v>
      </x:c>
      <x:c r="L3938" s="7" t="n">
        <x:f>'Inventory detail'!F560*Summary!$K$5*(A3938-E3938)/Summary!$K$6</x:f>
        <x:v>84.86997946611909</x:v>
      </x:c>
      <x:c r="M3938" s="7" t="n">
        <x:f>MAX(0,H3938-L3938)</x:f>
        <x:v>0</x:v>
      </x:c>
      <x:c r="N3938" s="7" t="n">
        <x:f>MAX(0,L3938-H3938)</x:f>
        <x:v>14.840246406570827</x:v>
      </x:c>
      <x:c r="O3938" s="7" t="n">
        <x:f>MAX(0,F3938+I3938-N3938)</x:f>
        <x:v>985.1597535934292</x:v>
      </x:c>
      <x:c r="P3938" s="7" t="n">
        <x:f>MAX(0,N3938-F3938-I3938)</x:f>
        <x:v>0</x:v>
      </x:c>
      <x:c r="Q3938" s="7" t="n">
        <x:f>MAX(0,G3938+J3938-P3938)</x:f>
        <x:v>0</x:v>
      </x:c>
      <x:c r="R3938" s="7" t="n">
        <x:f>M3938+MAX(0,K3938-MAX(0,P3938-G3938-J3938))</x:f>
        <x:v>0</x:v>
      </x:c>
      <x:c r="S3938" s="7" t="n">
        <x:f>SUM(O3938,Q3938,R3938)</x:f>
        <x:v>985.1597535934292</x:v>
      </x:c>
      <x:c r="T3938" s="14" t="n">
        <x:f>'Inventory detail'!T560</x:f>
        <x:v>0.177</x:v>
      </x:c>
      <x:c r="U3938" s="14" t="n">
        <x:f>'Inventory detail'!U560</x:f>
        <x:v>0.17337450000000001</x:v>
      </x:c>
      <x:c r="V3938" s="9" t="n">
        <x:f>O3938*T3938</x:f>
        <x:v>174.37327638603696</x:v>
      </x:c>
      <x:c r="W3938" s="9" t="n">
        <x:f>Q3938*T3938</x:f>
        <x:v>0</x:v>
      </x:c>
      <x:c r="X3938" s="9" t="n">
        <x:f>R3938*T3938</x:f>
        <x:v>0</x:v>
      </x:c>
      <x:c r="Y3938" s="9" t="n">
        <x:f>S3938*T3938</x:f>
        <x:v>174.37327638603696</x:v>
      </x:c>
      <x:c r="Z3938" s="9" t="n">
        <x:f>IF(ISNUMBER(U3938),S3938*(U3938-T3938),"n.a.")</x:f>
        <x:v>-3.571696686652954</x:v>
      </x:c>
      <x:c r="AA3938" s="9" t="n">
        <x:f>IF(ISNUMBER(U3938),Y3938,0)</x:f>
        <x:v>174.37327638603696</x:v>
      </x:c>
      <x:c r="AB3938" s="7" t="n">
        <x:f>MAX(0,L3938-SUM(F3938:K3938))</x:f>
        <x:v>0</x:v>
      </x:c>
    </x:row>
    <x:row r="3939" ht="22" customHeight="1">
      <x:c r="A3939" s="18" t="n">
        <x:f>Summary!F$41</x:f>
        <x:v>46419</x:v>
      </x:c>
      <x:c r="B3939" s="2" t="str">
        <x:f>'Inventory detail'!A561</x:f>
        <x:v>COIL</x:v>
      </x:c>
      <x:c r="C3939" s="2" t="str">
        <x:f>'Inventory detail'!B561</x:f>
        <x:v>30</x:v>
      </x:c>
      <x:c r="D3939" s="2" t="str">
        <x:f>'Inventory detail'!C561</x:f>
        <x:v>20NAV12-4</x:v>
      </x:c>
      <x:c r="E3939" s="10" t="n">
        <x:f>A2813</x:f>
        <x:v>46388</x:v>
      </x:c>
      <x:c r="F3939" s="7" t="n">
        <x:f>O2813</x:f>
        <x:v>1400</x:v>
      </x:c>
      <x:c r="G3939" s="7" t="n">
        <x:f>Q2813</x:f>
        <x:v>0</x:v>
      </x:c>
      <x:c r="H3939" s="7" t="n">
        <x:f>R2813</x:f>
        <x:v>170.02973305954828</x:v>
      </x:c>
      <x:c r="I3939" s="7" t="n">
        <x:f>SUMIFS('PO detail'!$W$843:$W$843,'PO detail'!$V$843:$V$843,"&gt;="&amp;E3939,'PO detail'!$V$843:$V$843,"&lt;"&amp;A3939)</x:f>
        <x:v>0</x:v>
      </x:c>
      <x:c r="J3939" s="7" t="n">
        <x:f>SUMIFS('PO detail'!$X$843:$X$843,'PO detail'!$V$843:$V$843,"&gt;="&amp;E3939,'PO detail'!$V$843:$V$843,"&lt;"&amp;A3939)</x:f>
        <x:v>0</x:v>
      </x:c>
      <x:c r="K3939" s="7" t="n">
        <x:f>SUMIFS('PO detail'!$Y$843:$Y$843,'PO detail'!$V$843:$V$843,"&gt;="&amp;E3939,'PO detail'!$V$843:$V$843,"&lt;"&amp;A3939)</x:f>
        <x:v>0</x:v>
      </x:c>
      <x:c r="L3939" s="7" t="n">
        <x:f>'Inventory detail'!F561*Summary!$K$5*(A3939-E3939)/Summary!$K$6</x:f>
        <x:v>84.86997946611909</x:v>
      </x:c>
      <x:c r="M3939" s="7" t="n">
        <x:f>MAX(0,H3939-L3939)</x:f>
        <x:v>85.15975359342919</x:v>
      </x:c>
      <x:c r="N3939" s="7" t="n">
        <x:f>MAX(0,L3939-H3939)</x:f>
        <x:v>0</x:v>
      </x:c>
      <x:c r="O3939" s="7" t="n">
        <x:f>MAX(0,F3939+I3939-N3939)</x:f>
        <x:v>1400</x:v>
      </x:c>
      <x:c r="P3939" s="7" t="n">
        <x:f>MAX(0,N3939-F3939-I3939)</x:f>
        <x:v>0</x:v>
      </x:c>
      <x:c r="Q3939" s="7" t="n">
        <x:f>MAX(0,G3939+J3939-P3939)</x:f>
        <x:v>0</x:v>
      </x:c>
      <x:c r="R3939" s="7" t="n">
        <x:f>M3939+MAX(0,K3939-MAX(0,P3939-G3939-J3939))</x:f>
        <x:v>85.15975359342919</x:v>
      </x:c>
      <x:c r="S3939" s="7" t="n">
        <x:f>SUM(O3939,Q3939,R3939)</x:f>
        <x:v>1485.1597535934293</x:v>
      </x:c>
      <x:c r="T3939" s="14" t="n">
        <x:f>'Inventory detail'!T561</x:f>
        <x:v>0.1567</x:v>
      </x:c>
      <x:c r="U3939" s="14" t="n">
        <x:f>'Inventory detail'!U561</x:f>
        <x:v>0.1534845</x:v>
      </x:c>
      <x:c r="V3939" s="9" t="n">
        <x:f>O3939*T3939</x:f>
        <x:v>219.38</x:v>
      </x:c>
      <x:c r="W3939" s="9" t="n">
        <x:f>Q3939*T3939</x:f>
        <x:v>0</x:v>
      </x:c>
      <x:c r="X3939" s="9" t="n">
        <x:f>R3939*T3939</x:f>
        <x:v>13.344533388090355</x:v>
      </x:c>
      <x:c r="Y3939" s="9" t="n">
        <x:f>S3939*T3939</x:f>
        <x:v>232.72453338809038</x:v>
      </x:c>
      <x:c r="Z3939" s="9" t="n">
        <x:f>IF(ISNUMBER(U3939),S3939*(U3939-T3939),"n.a.")</x:f>
        <x:v>-4.775531187679687</x:v>
      </x:c>
      <x:c r="AA3939" s="9" t="n">
        <x:f>IF(ISNUMBER(U3939),Y3939,0)</x:f>
        <x:v>232.72453338809038</x:v>
      </x:c>
      <x:c r="AB3939" s="7" t="n">
        <x:f>MAX(0,L3939-SUM(F3939:K3939))</x:f>
        <x:v>0</x:v>
      </x:c>
    </x:row>
    <x:row r="3940" ht="22" customHeight="1">
      <x:c r="A3940" s="18" t="n">
        <x:f>Summary!F$41</x:f>
        <x:v>46419</x:v>
      </x:c>
      <x:c r="B3940" s="2" t="str">
        <x:f>'Inventory detail'!A562</x:f>
        <x:v>COIL</x:v>
      </x:c>
      <x:c r="C3940" s="2" t="str">
        <x:f>'Inventory detail'!B562</x:f>
        <x:v>60</x:v>
      </x:c>
      <x:c r="D3940" s="2" t="str">
        <x:f>'Inventory detail'!C562</x:f>
        <x:v>11BLK36-4</x:v>
      </x:c>
      <x:c r="E3940" s="10" t="n">
        <x:f>A2814</x:f>
        <x:v>46388</x:v>
      </x:c>
      <x:c r="F3940" s="7" t="n">
        <x:f>O2814</x:f>
        <x:v>0</x:v>
      </x:c>
      <x:c r="G3940" s="7" t="n">
        <x:f>Q2814</x:f>
        <x:v>0</x:v>
      </x:c>
      <x:c r="H3940" s="7" t="n">
        <x:f>R2814</x:f>
        <x:v>770.0297330595483</x:v>
      </x:c>
      <x:c r="I3940" s="7" t="n">
        <x:f>0</x:f>
        <x:v>0</x:v>
      </x:c>
      <x:c r="J3940" s="7" t="n">
        <x:f>0</x:f>
        <x:v>0</x:v>
      </x:c>
      <x:c r="K3940" s="7" t="n">
        <x:f>0</x:f>
        <x:v>0</x:v>
      </x:c>
      <x:c r="L3940" s="7" t="n">
        <x:f>'Inventory detail'!F562*Summary!$K$5*(A3940-E3940)/Summary!$K$6</x:f>
        <x:v>84.86997946611909</x:v>
      </x:c>
      <x:c r="M3940" s="7" t="n">
        <x:f>MAX(0,H3940-L3940)</x:f>
        <x:v>685.1597535934293</x:v>
      </x:c>
      <x:c r="N3940" s="7" t="n">
        <x:f>MAX(0,L3940-H3940)</x:f>
        <x:v>0</x:v>
      </x:c>
      <x:c r="O3940" s="7" t="n">
        <x:f>MAX(0,F3940+I3940-N3940)</x:f>
        <x:v>0</x:v>
      </x:c>
      <x:c r="P3940" s="7" t="n">
        <x:f>MAX(0,N3940-F3940-I3940)</x:f>
        <x:v>0</x:v>
      </x:c>
      <x:c r="Q3940" s="7" t="n">
        <x:f>MAX(0,G3940+J3940-P3940)</x:f>
        <x:v>0</x:v>
      </x:c>
      <x:c r="R3940" s="7" t="n">
        <x:f>M3940+MAX(0,K3940-MAX(0,P3940-G3940-J3940))</x:f>
        <x:v>685.1597535934293</x:v>
      </x:c>
      <x:c r="S3940" s="7" t="n">
        <x:f>SUM(O3940,Q3940,R3940)</x:f>
        <x:v>685.1597535934293</x:v>
      </x:c>
      <x:c r="T3940" s="14" t="n">
        <x:f>'Inventory detail'!T562</x:f>
        <x:v>0.177</x:v>
      </x:c>
      <x:c r="U3940" s="14" t="n">
        <x:f>'Inventory detail'!U562</x:f>
        <x:v>0.17337450000000001</x:v>
      </x:c>
      <x:c r="V3940" s="9" t="n">
        <x:f>O3940*T3940</x:f>
        <x:v>0</x:v>
      </x:c>
      <x:c r="W3940" s="9" t="n">
        <x:f>Q3940*T3940</x:f>
        <x:v>0</x:v>
      </x:c>
      <x:c r="X3940" s="9" t="n">
        <x:f>R3940*T3940</x:f>
        <x:v>121.27327638603698</x:v>
      </x:c>
      <x:c r="Y3940" s="9" t="n">
        <x:f>S3940*T3940</x:f>
        <x:v>121.27327638603698</x:v>
      </x:c>
      <x:c r="Z3940" s="9" t="n">
        <x:f>IF(ISNUMBER(U3940),S3940*(U3940-T3940),"n.a.")</x:f>
        <x:v>-2.4840466866529614</x:v>
      </x:c>
      <x:c r="AA3940" s="9" t="n">
        <x:f>IF(ISNUMBER(U3940),Y3940,0)</x:f>
        <x:v>121.27327638603698</x:v>
      </x:c>
      <x:c r="AB3940" s="7" t="n">
        <x:f>MAX(0,L3940-SUM(F3940:K3940))</x:f>
        <x:v>0</x:v>
      </x:c>
    </x:row>
    <x:row r="3941" ht="22" customHeight="1">
      <x:c r="A3941" s="18" t="n">
        <x:f>Summary!F$41</x:f>
        <x:v>46419</x:v>
      </x:c>
      <x:c r="B3941" s="2" t="str">
        <x:f>'Inventory detail'!A563</x:f>
        <x:v>COIL</x:v>
      </x:c>
      <x:c r="C3941" s="2" t="str">
        <x:f>'Inventory detail'!B563</x:f>
        <x:v>60</x:v>
      </x:c>
      <x:c r="D3941" s="2" t="str">
        <x:f>'Inventory detail'!C563</x:f>
        <x:v>13NAV12-4</x:v>
      </x:c>
      <x:c r="E3941" s="10" t="n">
        <x:f>A2815</x:f>
        <x:v>46388</x:v>
      </x:c>
      <x:c r="F3941" s="7" t="n">
        <x:f>O2815</x:f>
        <x:v>0</x:v>
      </x:c>
      <x:c r="G3941" s="7" t="n">
        <x:f>Q2815</x:f>
        <x:v>0</x:v>
      </x:c>
      <x:c r="H3941" s="7" t="n">
        <x:f>R2815</x:f>
        <x:v>1370.0297330595483</x:v>
      </x:c>
      <x:c r="I3941" s="7" t="n">
        <x:f>0</x:f>
        <x:v>0</x:v>
      </x:c>
      <x:c r="J3941" s="7" t="n">
        <x:f>0</x:f>
        <x:v>0</x:v>
      </x:c>
      <x:c r="K3941" s="7" t="n">
        <x:f>0</x:f>
        <x:v>0</x:v>
      </x:c>
      <x:c r="L3941" s="7" t="n">
        <x:f>'Inventory detail'!F563*Summary!$K$5*(A3941-E3941)/Summary!$K$6</x:f>
        <x:v>84.86997946611909</x:v>
      </x:c>
      <x:c r="M3941" s="7" t="n">
        <x:f>MAX(0,H3941-L3941)</x:f>
        <x:v>1285.1597535934293</x:v>
      </x:c>
      <x:c r="N3941" s="7" t="n">
        <x:f>MAX(0,L3941-H3941)</x:f>
        <x:v>0</x:v>
      </x:c>
      <x:c r="O3941" s="7" t="n">
        <x:f>MAX(0,F3941+I3941-N3941)</x:f>
        <x:v>0</x:v>
      </x:c>
      <x:c r="P3941" s="7" t="n">
        <x:f>MAX(0,N3941-F3941-I3941)</x:f>
        <x:v>0</x:v>
      </x:c>
      <x:c r="Q3941" s="7" t="n">
        <x:f>MAX(0,G3941+J3941-P3941)</x:f>
        <x:v>0</x:v>
      </x:c>
      <x:c r="R3941" s="7" t="n">
        <x:f>M3941+MAX(0,K3941-MAX(0,P3941-G3941-J3941))</x:f>
        <x:v>1285.1597535934293</x:v>
      </x:c>
      <x:c r="S3941" s="7" t="n">
        <x:f>SUM(O3941,Q3941,R3941)</x:f>
        <x:v>1285.1597535934293</x:v>
      </x:c>
      <x:c r="T3941" s="14" t="n">
        <x:f>'Inventory detail'!T563</x:f>
        <x:v>0.0848</x:v>
      </x:c>
      <x:c r="U3941" s="14" t="n">
        <x:f>'Inventory detail'!U563</x:f>
        <x:v>0.083096</x:v>
      </x:c>
      <x:c r="V3941" s="9" t="n">
        <x:f>O3941*T3941</x:f>
        <x:v>0</x:v>
      </x:c>
      <x:c r="W3941" s="9" t="n">
        <x:f>Q3941*T3941</x:f>
        <x:v>0</x:v>
      </x:c>
      <x:c r="X3941" s="9" t="n">
        <x:f>R3941*T3941</x:f>
        <x:v>108.98154710472281</x:v>
      </x:c>
      <x:c r="Y3941" s="9" t="n">
        <x:f>S3941*T3941</x:f>
        <x:v>108.98154710472281</x:v>
      </x:c>
      <x:c r="Z3941" s="9" t="n">
        <x:f>IF(ISNUMBER(U3941),S3941*(U3941-T3941),"n.a.")</x:f>
        <x:v>-2.1899122201231997</x:v>
      </x:c>
      <x:c r="AA3941" s="9" t="n">
        <x:f>IF(ISNUMBER(U3941),Y3941,0)</x:f>
        <x:v>108.98154710472281</x:v>
      </x:c>
      <x:c r="AB3941" s="7" t="n">
        <x:f>MAX(0,L3941-SUM(F3941:K3941))</x:f>
        <x:v>0</x:v>
      </x:c>
    </x:row>
    <x:row r="3942" ht="22" customHeight="1">
      <x:c r="A3942" s="18" t="n">
        <x:f>Summary!F$41</x:f>
        <x:v>46419</x:v>
      </x:c>
      <x:c r="B3942" s="2" t="str">
        <x:f>'Inventory detail'!A564</x:f>
        <x:v>POUC</x:v>
      </x:c>
      <x:c r="C3942" s="2" t="str">
        <x:f>'Inventory detail'!B564</x:f>
        <x:v>30</x:v>
      </x:c>
      <x:c r="D3942" s="2" t="str">
        <x:f>'Inventory detail'!C564</x:f>
        <x:v>KEY10</x:v>
      </x:c>
      <x:c r="E3942" s="10" t="n">
        <x:f>A2816</x:f>
        <x:v>46388</x:v>
      </x:c>
      <x:c r="F3942" s="7" t="n">
        <x:f>O2816</x:f>
        <x:v>0</x:v>
      </x:c>
      <x:c r="G3942" s="7" t="n">
        <x:f>Q2816</x:f>
        <x:v>0</x:v>
      </x:c>
      <x:c r="H3942" s="7" t="n">
        <x:f>R2816</x:f>
        <x:v>17470.02973305955</x:v>
      </x:c>
      <x:c r="I3942" s="7" t="n">
        <x:f>0</x:f>
        <x:v>0</x:v>
      </x:c>
      <x:c r="J3942" s="7" t="n">
        <x:f>0</x:f>
        <x:v>0</x:v>
      </x:c>
      <x:c r="K3942" s="7" t="n">
        <x:f>0</x:f>
        <x:v>0</x:v>
      </x:c>
      <x:c r="L3942" s="7" t="n">
        <x:f>'Inventory detail'!F564*Summary!$K$5*(A3942-E3942)/Summary!$K$6</x:f>
        <x:v>84.86997946611909</x:v>
      </x:c>
      <x:c r="M3942" s="7" t="n">
        <x:f>MAX(0,H3942-L3942)</x:f>
        <x:v>17385.15975359343</x:v>
      </x:c>
      <x:c r="N3942" s="7" t="n">
        <x:f>MAX(0,L3942-H3942)</x:f>
        <x:v>0</x:v>
      </x:c>
      <x:c r="O3942" s="7" t="n">
        <x:f>MAX(0,F3942+I3942-N3942)</x:f>
        <x:v>0</x:v>
      </x:c>
      <x:c r="P3942" s="7" t="n">
        <x:f>MAX(0,N3942-F3942-I3942)</x:f>
        <x:v>0</x:v>
      </x:c>
      <x:c r="Q3942" s="7" t="n">
        <x:f>MAX(0,G3942+J3942-P3942)</x:f>
        <x:v>0</x:v>
      </x:c>
      <x:c r="R3942" s="7" t="n">
        <x:f>M3942+MAX(0,K3942-MAX(0,P3942-G3942-J3942))</x:f>
        <x:v>17385.15975359343</x:v>
      </x:c>
      <x:c r="S3942" s="7" t="n">
        <x:f>SUM(O3942,Q3942,R3942)</x:f>
        <x:v>17385.15975359343</x:v>
      </x:c>
      <x:c r="T3942" s="14" t="n">
        <x:f>'Inventory detail'!T564</x:f>
        <x:v>0.0151</x:v>
      </x:c>
      <x:c r="U3942" s="14" t="n">
        <x:f>'Inventory detail'!U564</x:f>
        <x:v>0.0165</x:v>
      </x:c>
      <x:c r="V3942" s="9" t="n">
        <x:f>O3942*T3942</x:f>
        <x:v>0</x:v>
      </x:c>
      <x:c r="W3942" s="9" t="n">
        <x:f>Q3942*T3942</x:f>
        <x:v>0</x:v>
      </x:c>
      <x:c r="X3942" s="9" t="n">
        <x:f>R3942*T3942</x:f>
        <x:v>262.5159122792608</x:v>
      </x:c>
      <x:c r="Y3942" s="9" t="n">
        <x:f>S3942*T3942</x:f>
        <x:v>262.5159122792608</x:v>
      </x:c>
      <x:c r="Z3942" s="9" t="n">
        <x:f>IF(ISNUMBER(U3942),S3942*(U3942-T3942),"n.a.")</x:f>
        <x:v>24.339223655030807</x:v>
      </x:c>
      <x:c r="AA3942" s="9" t="n">
        <x:f>IF(ISNUMBER(U3942),Y3942,0)</x:f>
        <x:v>262.5159122792608</x:v>
      </x:c>
      <x:c r="AB3942" s="7" t="n">
        <x:f>MAX(0,L3942-SUM(F3942:K3942))</x:f>
        <x:v>0</x:v>
      </x:c>
    </x:row>
    <x:row r="3943" ht="22" customHeight="1">
      <x:c r="A3943" s="18" t="n">
        <x:f>Summary!F$41</x:f>
        <x:v>46419</x:v>
      </x:c>
      <x:c r="B3943" s="2" t="str">
        <x:f>'Inventory detail'!A565</x:f>
        <x:v>WIRE</x:v>
      </x:c>
      <x:c r="C3943" s="2" t="str">
        <x:f>'Inventory detail'!B565</x:f>
        <x:v>10</x:v>
      </x:c>
      <x:c r="D3943" s="2" t="str">
        <x:f>'Inventory detail'!C565</x:f>
        <x:v>DL014GRAY</x:v>
      </x:c>
      <x:c r="E3943" s="10" t="n">
        <x:f>A2817</x:f>
        <x:v>46388</x:v>
      </x:c>
      <x:c r="F3943" s="7" t="n">
        <x:f>O2817</x:f>
        <x:v>15470.029733059548</x:v>
      </x:c>
      <x:c r="G3943" s="7" t="n">
        <x:f>Q2817</x:f>
        <x:v>0</x:v>
      </x:c>
      <x:c r="H3943" s="7" t="n">
        <x:f>R2817</x:f>
        <x:v>0</x:v>
      </x:c>
      <x:c r="I3943" s="7" t="n">
        <x:f>SUMIFS('PO detail'!$W$1902:$W$1904,'PO detail'!$V$1902:$V$1904,"&gt;="&amp;E3943,'PO detail'!$V$1902:$V$1904,"&lt;"&amp;A3943)</x:f>
        <x:v>0</x:v>
      </x:c>
      <x:c r="J3943" s="7" t="n">
        <x:f>SUMIFS('PO detail'!$X$1902:$X$1904,'PO detail'!$V$1902:$V$1904,"&gt;="&amp;E3943,'PO detail'!$V$1902:$V$1904,"&lt;"&amp;A3943)</x:f>
        <x:v>0</x:v>
      </x:c>
      <x:c r="K3943" s="7" t="n">
        <x:f>SUMIFS('PO detail'!$Y$1902:$Y$1904,'PO detail'!$V$1902:$V$1904,"&gt;="&amp;E3943,'PO detail'!$V$1902:$V$1904,"&lt;"&amp;A3943)</x:f>
        <x:v>0</x:v>
      </x:c>
      <x:c r="L3943" s="7" t="n">
        <x:f>'Inventory detail'!F565*Summary!$K$5*(A3943-E3943)/Summary!$K$6</x:f>
        <x:v>84.86997946611909</x:v>
      </x:c>
      <x:c r="M3943" s="7" t="n">
        <x:f>MAX(0,H3943-L3943)</x:f>
        <x:v>0</x:v>
      </x:c>
      <x:c r="N3943" s="7" t="n">
        <x:f>MAX(0,L3943-H3943)</x:f>
        <x:v>84.86997946611909</x:v>
      </x:c>
      <x:c r="O3943" s="7" t="n">
        <x:f>MAX(0,F3943+I3943-N3943)</x:f>
        <x:v>15385.159753593429</x:v>
      </x:c>
      <x:c r="P3943" s="7" t="n">
        <x:f>MAX(0,N3943-F3943-I3943)</x:f>
        <x:v>0</x:v>
      </x:c>
      <x:c r="Q3943" s="7" t="n">
        <x:f>MAX(0,G3943+J3943-P3943)</x:f>
        <x:v>0</x:v>
      </x:c>
      <x:c r="R3943" s="7" t="n">
        <x:f>M3943+MAX(0,K3943-MAX(0,P3943-G3943-J3943))</x:f>
        <x:v>0</x:v>
      </x:c>
      <x:c r="S3943" s="7" t="n">
        <x:f>SUM(O3943,Q3943,R3943)</x:f>
        <x:v>15385.159753593429</x:v>
      </x:c>
      <x:c r="T3943" s="14" t="n">
        <x:f>'Inventory detail'!T565</x:f>
        <x:v>0.0363</x:v>
      </x:c>
      <x:c r="U3943" s="14" t="n">
        <x:f>'Inventory detail'!U565</x:f>
        <x:v>0.0363</x:v>
      </x:c>
      <x:c r="V3943" s="9" t="n">
        <x:f>O3943*T3943</x:f>
        <x:v>558.4812990554415</x:v>
      </x:c>
      <x:c r="W3943" s="9" t="n">
        <x:f>Q3943*T3943</x:f>
        <x:v>0</x:v>
      </x:c>
      <x:c r="X3943" s="9" t="n">
        <x:f>R3943*T3943</x:f>
        <x:v>0</x:v>
      </x:c>
      <x:c r="Y3943" s="9" t="n">
        <x:f>S3943*T3943</x:f>
        <x:v>558.4812990554415</x:v>
      </x:c>
      <x:c r="Z3943" s="9" t="n">
        <x:f>IF(ISNUMBER(U3943),S3943*(U3943-T3943),"n.a.")</x:f>
        <x:v>0</x:v>
      </x:c>
      <x:c r="AA3943" s="9" t="n">
        <x:f>IF(ISNUMBER(U3943),Y3943,0)</x:f>
        <x:v>558.4812990554415</x:v>
      </x:c>
      <x:c r="AB3943" s="7" t="n">
        <x:f>MAX(0,L3943-SUM(F3943:K3943))</x:f>
        <x:v>0</x:v>
      </x:c>
    </x:row>
    <x:row r="3944" ht="22" customHeight="1">
      <x:c r="A3944" s="18" t="n">
        <x:f>Summary!F$41</x:f>
        <x:v>46419</x:v>
      </x:c>
      <x:c r="B3944" s="2" t="str">
        <x:f>'Inventory detail'!A566</x:f>
        <x:v>WIRE</x:v>
      </x:c>
      <x:c r="C3944" s="2" t="str">
        <x:f>'Inventory detail'!B566</x:f>
        <x:v>30</x:v>
      </x:c>
      <x:c r="D3944" s="2" t="str">
        <x:f>'Inventory detail'!C566</x:f>
        <x:v>DL114BLK</x:v>
      </x:c>
      <x:c r="E3944" s="10" t="n">
        <x:f>A2818</x:f>
        <x:v>46388</x:v>
      </x:c>
      <x:c r="F3944" s="7" t="n">
        <x:f>O2818</x:f>
        <x:v>0</x:v>
      </x:c>
      <x:c r="G3944" s="7" t="n">
        <x:f>Q2818</x:f>
        <x:v>0</x:v>
      </x:c>
      <x:c r="H3944" s="7" t="n">
        <x:f>R2818</x:f>
        <x:v>270.0297330595483</x:v>
      </x:c>
      <x:c r="I3944" s="7" t="n">
        <x:f>SUMIFS('PO detail'!$W$2043:$W$2043,'PO detail'!$V$2043:$V$2043,"&gt;="&amp;E3944,'PO detail'!$V$2043:$V$2043,"&lt;"&amp;A3944)</x:f>
        <x:v>0</x:v>
      </x:c>
      <x:c r="J3944" s="7" t="n">
        <x:f>SUMIFS('PO detail'!$X$2043:$X$2043,'PO detail'!$V$2043:$V$2043,"&gt;="&amp;E3944,'PO detail'!$V$2043:$V$2043,"&lt;"&amp;A3944)</x:f>
        <x:v>0</x:v>
      </x:c>
      <x:c r="K3944" s="7" t="n">
        <x:f>SUMIFS('PO detail'!$Y$2043:$Y$2043,'PO detail'!$V$2043:$V$2043,"&gt;="&amp;E3944,'PO detail'!$V$2043:$V$2043,"&lt;"&amp;A3944)</x:f>
        <x:v>0</x:v>
      </x:c>
      <x:c r="L3944" s="7" t="n">
        <x:f>'Inventory detail'!F566*Summary!$K$5*(A3944-E3944)/Summary!$K$6</x:f>
        <x:v>84.86997946611909</x:v>
      </x:c>
      <x:c r="M3944" s="7" t="n">
        <x:f>MAX(0,H3944-L3944)</x:f>
        <x:v>185.15975359342917</x:v>
      </x:c>
      <x:c r="N3944" s="7" t="n">
        <x:f>MAX(0,L3944-H3944)</x:f>
        <x:v>0</x:v>
      </x:c>
      <x:c r="O3944" s="7" t="n">
        <x:f>MAX(0,F3944+I3944-N3944)</x:f>
        <x:v>0</x:v>
      </x:c>
      <x:c r="P3944" s="7" t="n">
        <x:f>MAX(0,N3944-F3944-I3944)</x:f>
        <x:v>0</x:v>
      </x:c>
      <x:c r="Q3944" s="7" t="n">
        <x:f>MAX(0,G3944+J3944-P3944)</x:f>
        <x:v>0</x:v>
      </x:c>
      <x:c r="R3944" s="7" t="n">
        <x:f>M3944+MAX(0,K3944-MAX(0,P3944-G3944-J3944))</x:f>
        <x:v>185.15975359342917</x:v>
      </x:c>
      <x:c r="S3944" s="7" t="n">
        <x:f>SUM(O3944,Q3944,R3944)</x:f>
        <x:v>185.15975359342917</x:v>
      </x:c>
      <x:c r="T3944" s="14" t="n">
        <x:f>'Inventory detail'!T566</x:f>
        <x:v>0.5507</x:v>
      </x:c>
      <x:c r="U3944" s="14" t="n">
        <x:f>'Inventory detail'!U566</x:f>
        <x:v>0.5507</x:v>
      </x:c>
      <x:c r="V3944" s="9" t="n">
        <x:f>O3944*T3944</x:f>
        <x:v>0</x:v>
      </x:c>
      <x:c r="W3944" s="9" t="n">
        <x:f>Q3944*T3944</x:f>
        <x:v>0</x:v>
      </x:c>
      <x:c r="X3944" s="9" t="n">
        <x:f>R3944*T3944</x:f>
        <x:v>101.96747630390144</x:v>
      </x:c>
      <x:c r="Y3944" s="9" t="n">
        <x:f>S3944*T3944</x:f>
        <x:v>101.96747630390144</x:v>
      </x:c>
      <x:c r="Z3944" s="9" t="n">
        <x:f>IF(ISNUMBER(U3944),S3944*(U3944-T3944),"n.a.")</x:f>
        <x:v>0</x:v>
      </x:c>
      <x:c r="AA3944" s="9" t="n">
        <x:f>IF(ISNUMBER(U3944),Y3944,0)</x:f>
        <x:v>101.96747630390144</x:v>
      </x:c>
      <x:c r="AB3944" s="7" t="n">
        <x:f>MAX(0,L3944-SUM(F3944:K3944))</x:f>
        <x:v>0</x:v>
      </x:c>
    </x:row>
    <x:row r="3945" ht="22" customHeight="1">
      <x:c r="A3945" s="18" t="n">
        <x:f>Summary!F$41</x:f>
        <x:v>46419</x:v>
      </x:c>
      <x:c r="B3945" s="2" t="str">
        <x:f>'Inventory detail'!A567</x:f>
        <x:v>WIRE</x:v>
      </x:c>
      <x:c r="C3945" s="2" t="str">
        <x:f>'Inventory detail'!B567</x:f>
        <x:v>30</x:v>
      </x:c>
      <x:c r="D3945" s="2" t="str">
        <x:f>'Inventory detail'!C567</x:f>
        <x:v>DL012WHT</x:v>
      </x:c>
      <x:c r="E3945" s="10" t="n">
        <x:f>A2819</x:f>
        <x:v>46388</x:v>
      </x:c>
      <x:c r="F3945" s="7" t="n">
        <x:f>O2819</x:f>
        <x:v>0</x:v>
      </x:c>
      <x:c r="G3945" s="7" t="n">
        <x:f>Q2819</x:f>
        <x:v>0</x:v>
      </x:c>
      <x:c r="H3945" s="7" t="n">
        <x:f>R2819</x:f>
        <x:v>670.0297330595483</x:v>
      </x:c>
      <x:c r="I3945" s="7" t="n">
        <x:f>0</x:f>
        <x:v>0</x:v>
      </x:c>
      <x:c r="J3945" s="7" t="n">
        <x:f>0</x:f>
        <x:v>0</x:v>
      </x:c>
      <x:c r="K3945" s="7" t="n">
        <x:f>0</x:f>
        <x:v>0</x:v>
      </x:c>
      <x:c r="L3945" s="7" t="n">
        <x:f>'Inventory detail'!F567*Summary!$K$5*(A3945-E3945)/Summary!$K$6</x:f>
        <x:v>84.86997946611909</x:v>
      </x:c>
      <x:c r="M3945" s="7" t="n">
        <x:f>MAX(0,H3945-L3945)</x:f>
        <x:v>585.1597535934293</x:v>
      </x:c>
      <x:c r="N3945" s="7" t="n">
        <x:f>MAX(0,L3945-H3945)</x:f>
        <x:v>0</x:v>
      </x:c>
      <x:c r="O3945" s="7" t="n">
        <x:f>MAX(0,F3945+I3945-N3945)</x:f>
        <x:v>0</x:v>
      </x:c>
      <x:c r="P3945" s="7" t="n">
        <x:f>MAX(0,N3945-F3945-I3945)</x:f>
        <x:v>0</x:v>
      </x:c>
      <x:c r="Q3945" s="7" t="n">
        <x:f>MAX(0,G3945+J3945-P3945)</x:f>
        <x:v>0</x:v>
      </x:c>
      <x:c r="R3945" s="7" t="n">
        <x:f>M3945+MAX(0,K3945-MAX(0,P3945-G3945-J3945))</x:f>
        <x:v>585.1597535934293</x:v>
      </x:c>
      <x:c r="S3945" s="7" t="n">
        <x:f>SUM(O3945,Q3945,R3945)</x:f>
        <x:v>585.1597535934293</x:v>
      </x:c>
      <x:c r="T3945" s="14" t="n">
        <x:f>'Inventory detail'!T567</x:f>
        <x:v>0.08259999999999999</x:v>
      </x:c>
      <x:c r="U3945" s="14" t="n">
        <x:f>'Inventory detail'!U567</x:f>
        <x:v>0.08259999999999999</x:v>
      </x:c>
      <x:c r="V3945" s="9" t="n">
        <x:f>O3945*T3945</x:f>
        <x:v>0</x:v>
      </x:c>
      <x:c r="W3945" s="9" t="n">
        <x:f>Q3945*T3945</x:f>
        <x:v>0</x:v>
      </x:c>
      <x:c r="X3945" s="9" t="n">
        <x:f>R3945*T3945</x:f>
        <x:v>48.33419564681726</x:v>
      </x:c>
      <x:c r="Y3945" s="9" t="n">
        <x:f>S3945*T3945</x:f>
        <x:v>48.33419564681726</x:v>
      </x:c>
      <x:c r="Z3945" s="9" t="n">
        <x:f>IF(ISNUMBER(U3945),S3945*(U3945-T3945),"n.a.")</x:f>
        <x:v>0</x:v>
      </x:c>
      <x:c r="AA3945" s="9" t="n">
        <x:f>IF(ISNUMBER(U3945),Y3945,0)</x:f>
        <x:v>48.33419564681726</x:v>
      </x:c>
      <x:c r="AB3945" s="7" t="n">
        <x:f>MAX(0,L3945-SUM(F3945:K3945))</x:f>
        <x:v>0</x:v>
      </x:c>
    </x:row>
    <x:row r="3946" ht="22" customHeight="1">
      <x:c r="A3946" s="18" t="n">
        <x:f>Summary!F$41</x:f>
        <x:v>46419</x:v>
      </x:c>
      <x:c r="B3946" s="2" t="str">
        <x:f>'Inventory detail'!A568</x:f>
        <x:v>WIRE</x:v>
      </x:c>
      <x:c r="C3946" s="2" t="str">
        <x:f>'Inventory detail'!B568</x:f>
        <x:v>60</x:v>
      </x:c>
      <x:c r="D3946" s="2" t="str">
        <x:f>'Inventory detail'!C568</x:f>
        <x:v>DL078GRAY</x:v>
      </x:c>
      <x:c r="E3946" s="10" t="n">
        <x:f>A2820</x:f>
        <x:v>46388</x:v>
      </x:c>
      <x:c r="F3946" s="7" t="n">
        <x:f>O2820</x:f>
        <x:v>0</x:v>
      </x:c>
      <x:c r="G3946" s="7" t="n">
        <x:f>Q2820</x:f>
        <x:v>0</x:v>
      </x:c>
      <x:c r="H3946" s="7" t="n">
        <x:f>R2820</x:f>
        <x:v>1270.0297330595483</x:v>
      </x:c>
      <x:c r="I3946" s="7" t="n">
        <x:f>0</x:f>
        <x:v>0</x:v>
      </x:c>
      <x:c r="J3946" s="7" t="n">
        <x:f>0</x:f>
        <x:v>0</x:v>
      </x:c>
      <x:c r="K3946" s="7" t="n">
        <x:f>0</x:f>
        <x:v>0</x:v>
      </x:c>
      <x:c r="L3946" s="7" t="n">
        <x:f>'Inventory detail'!F568*Summary!$K$5*(A3946-E3946)/Summary!$K$6</x:f>
        <x:v>84.86997946611909</x:v>
      </x:c>
      <x:c r="M3946" s="7" t="n">
        <x:f>MAX(0,H3946-L3946)</x:f>
        <x:v>1185.1597535934293</x:v>
      </x:c>
      <x:c r="N3946" s="7" t="n">
        <x:f>MAX(0,L3946-H3946)</x:f>
        <x:v>0</x:v>
      </x:c>
      <x:c r="O3946" s="7" t="n">
        <x:f>MAX(0,F3946+I3946-N3946)</x:f>
        <x:v>0</x:v>
      </x:c>
      <x:c r="P3946" s="7" t="n">
        <x:f>MAX(0,N3946-F3946-I3946)</x:f>
        <x:v>0</x:v>
      </x:c>
      <x:c r="Q3946" s="7" t="n">
        <x:f>MAX(0,G3946+J3946-P3946)</x:f>
        <x:v>0</x:v>
      </x:c>
      <x:c r="R3946" s="7" t="n">
        <x:f>M3946+MAX(0,K3946-MAX(0,P3946-G3946-J3946))</x:f>
        <x:v>1185.1597535934293</x:v>
      </x:c>
      <x:c r="S3946" s="7" t="n">
        <x:f>SUM(O3946,Q3946,R3946)</x:f>
        <x:v>1185.1597535934293</x:v>
      </x:c>
      <x:c r="T3946" s="14" t="n">
        <x:f>'Inventory detail'!T568</x:f>
        <x:v>0.16329999999999997</x:v>
      </x:c>
      <x:c r="U3946" s="14" t="n">
        <x:f>'Inventory detail'!U568</x:f>
        <x:v>0.16329999999999997</x:v>
      </x:c>
      <x:c r="V3946" s="9" t="n">
        <x:f>O3946*T3946</x:f>
        <x:v>0</x:v>
      </x:c>
      <x:c r="W3946" s="9" t="n">
        <x:f>Q3946*T3946</x:f>
        <x:v>0</x:v>
      </x:c>
      <x:c r="X3946" s="9" t="n">
        <x:f>R3946*T3946</x:f>
        <x:v>193.53658776180697</x:v>
      </x:c>
      <x:c r="Y3946" s="9" t="n">
        <x:f>S3946*T3946</x:f>
        <x:v>193.53658776180697</x:v>
      </x:c>
      <x:c r="Z3946" s="9" t="n">
        <x:f>IF(ISNUMBER(U3946),S3946*(U3946-T3946),"n.a.")</x:f>
        <x:v>0</x:v>
      </x:c>
      <x:c r="AA3946" s="9" t="n">
        <x:f>IF(ISNUMBER(U3946),Y3946,0)</x:f>
        <x:v>193.53658776180697</x:v>
      </x:c>
      <x:c r="AB3946" s="7" t="n">
        <x:f>MAX(0,L3946-SUM(F3946:K3946))</x:f>
        <x:v>0</x:v>
      </x:c>
    </x:row>
    <x:row r="3947" ht="22" customHeight="1">
      <x:c r="A3947" s="18" t="n">
        <x:f>Summary!F$41</x:f>
        <x:v>46419</x:v>
      </x:c>
      <x:c r="B3947" s="2" t="str">
        <x:f>'Inventory detail'!A569</x:f>
        <x:v>WIRE</x:v>
      </x:c>
      <x:c r="C3947" s="2" t="str">
        <x:f>'Inventory detail'!B569</x:f>
        <x:v>60</x:v>
      </x:c>
      <x:c r="D3947" s="2" t="str">
        <x:f>'Inventory detail'!C569</x:f>
        <x:v>DL916GRAY</x:v>
      </x:c>
      <x:c r="E3947" s="10" t="n">
        <x:f>A2821</x:f>
        <x:v>46388</x:v>
      </x:c>
      <x:c r="F3947" s="7" t="n">
        <x:f>O2821</x:f>
        <x:v>0</x:v>
      </x:c>
      <x:c r="G3947" s="7" t="n">
        <x:f>Q2821</x:f>
        <x:v>0</x:v>
      </x:c>
      <x:c r="H3947" s="7" t="n">
        <x:f>R2821</x:f>
        <x:v>870.0297330595484</x:v>
      </x:c>
      <x:c r="I3947" s="7" t="n">
        <x:f>0</x:f>
        <x:v>0</x:v>
      </x:c>
      <x:c r="J3947" s="7" t="n">
        <x:f>0</x:f>
        <x:v>0</x:v>
      </x:c>
      <x:c r="K3947" s="7" t="n">
        <x:f>0</x:f>
        <x:v>0</x:v>
      </x:c>
      <x:c r="L3947" s="7" t="n">
        <x:f>'Inventory detail'!F569*Summary!$K$5*(A3947-E3947)/Summary!$K$6</x:f>
        <x:v>84.86997946611909</x:v>
      </x:c>
      <x:c r="M3947" s="7" t="n">
        <x:f>MAX(0,H3947-L3947)</x:f>
        <x:v>785.1597535934294</x:v>
      </x:c>
      <x:c r="N3947" s="7" t="n">
        <x:f>MAX(0,L3947-H3947)</x:f>
        <x:v>0</x:v>
      </x:c>
      <x:c r="O3947" s="7" t="n">
        <x:f>MAX(0,F3947+I3947-N3947)</x:f>
        <x:v>0</x:v>
      </x:c>
      <x:c r="P3947" s="7" t="n">
        <x:f>MAX(0,N3947-F3947-I3947)</x:f>
        <x:v>0</x:v>
      </x:c>
      <x:c r="Q3947" s="7" t="n">
        <x:f>MAX(0,G3947+J3947-P3947)</x:f>
        <x:v>0</x:v>
      </x:c>
      <x:c r="R3947" s="7" t="n">
        <x:f>M3947+MAX(0,K3947-MAX(0,P3947-G3947-J3947))</x:f>
        <x:v>785.1597535934294</x:v>
      </x:c>
      <x:c r="S3947" s="7" t="n">
        <x:f>SUM(O3947,Q3947,R3947)</x:f>
        <x:v>785.1597535934294</x:v>
      </x:c>
      <x:c r="T3947" s="14" t="n">
        <x:f>'Inventory detail'!T569</x:f>
        <x:v>0.1041</x:v>
      </x:c>
      <x:c r="U3947" s="14" t="n">
        <x:f>'Inventory detail'!U569</x:f>
        <x:v>0.1041</x:v>
      </x:c>
      <x:c r="V3947" s="9" t="n">
        <x:f>O3947*T3947</x:f>
        <x:v>0</x:v>
      </x:c>
      <x:c r="W3947" s="9" t="n">
        <x:f>Q3947*T3947</x:f>
        <x:v>0</x:v>
      </x:c>
      <x:c r="X3947" s="9" t="n">
        <x:f>R3947*T3947</x:f>
        <x:v>81.735130349076</x:v>
      </x:c>
      <x:c r="Y3947" s="9" t="n">
        <x:f>S3947*T3947</x:f>
        <x:v>81.735130349076</x:v>
      </x:c>
      <x:c r="Z3947" s="9" t="n">
        <x:f>IF(ISNUMBER(U3947),S3947*(U3947-T3947),"n.a.")</x:f>
        <x:v>0</x:v>
      </x:c>
      <x:c r="AA3947" s="9" t="n">
        <x:f>IF(ISNUMBER(U3947),Y3947,0)</x:f>
        <x:v>81.735130349076</x:v>
      </x:c>
      <x:c r="AB3947" s="7" t="n">
        <x:f>MAX(0,L3947-SUM(F3947:K3947))</x:f>
        <x:v>0</x:v>
      </x:c>
    </x:row>
    <x:row r="3948" ht="22" customHeight="1">
      <x:c r="A3948" s="18" t="n">
        <x:f>Summary!F$41</x:f>
        <x:v>46419</x:v>
      </x:c>
      <x:c r="B3948" s="2" t="str">
        <x:f>'Inventory detail'!A570</x:f>
        <x:v>COIL</x:v>
      </x:c>
      <x:c r="C3948" s="2" t="str">
        <x:f>'Inventory detail'!B570</x:f>
        <x:v>30</x:v>
      </x:c>
      <x:c r="D3948" s="2" t="str">
        <x:f>'Inventory detail'!C570</x:f>
        <x:v>32WHT12-4</x:v>
      </x:c>
      <x:c r="E3948" s="10" t="n">
        <x:f>A2822</x:f>
        <x:v>46388</x:v>
      </x:c>
      <x:c r="F3948" s="7" t="n">
        <x:f>O2822</x:f>
        <x:v>0</x:v>
      </x:c>
      <x:c r="G3948" s="7" t="n">
        <x:f>Q2822</x:f>
        <x:v>0</x:v>
      </x:c>
      <x:c r="H3948" s="7" t="n">
        <x:f>R2822</x:f>
        <x:v>1693.0184804928133</x:v>
      </x:c>
      <x:c r="I3948" s="7" t="n">
        <x:f>0</x:f>
        <x:v>0</x:v>
      </x:c>
      <x:c r="J3948" s="7" t="n">
        <x:f>0</x:f>
        <x:v>0</x:v>
      </x:c>
      <x:c r="K3948" s="7" t="n">
        <x:f>0</x:f>
        <x:v>0</x:v>
      </x:c>
      <x:c r="L3948" s="7" t="n">
        <x:f>'Inventory detail'!F570*Summary!$K$5*(A3948-E3948)/Summary!$K$6</x:f>
        <x:v>76.38603696098562</x:v>
      </x:c>
      <x:c r="M3948" s="7" t="n">
        <x:f>MAX(0,H3948-L3948)</x:f>
        <x:v>1616.6324435318277</x:v>
      </x:c>
      <x:c r="N3948" s="7" t="n">
        <x:f>MAX(0,L3948-H3948)</x:f>
        <x:v>0</x:v>
      </x:c>
      <x:c r="O3948" s="7" t="n">
        <x:f>MAX(0,F3948+I3948-N3948)</x:f>
        <x:v>0</x:v>
      </x:c>
      <x:c r="P3948" s="7" t="n">
        <x:f>MAX(0,N3948-F3948-I3948)</x:f>
        <x:v>0</x:v>
      </x:c>
      <x:c r="Q3948" s="7" t="n">
        <x:f>MAX(0,G3948+J3948-P3948)</x:f>
        <x:v>0</x:v>
      </x:c>
      <x:c r="R3948" s="7" t="n">
        <x:f>M3948+MAX(0,K3948-MAX(0,P3948-G3948-J3948))</x:f>
        <x:v>1616.6324435318277</x:v>
      </x:c>
      <x:c r="S3948" s="7" t="n">
        <x:f>SUM(O3948,Q3948,R3948)</x:f>
        <x:v>1616.6324435318277</x:v>
      </x:c>
      <x:c r="T3948" s="14" t="n">
        <x:f>'Inventory detail'!T570</x:f>
        <x:v>0.2647</x:v>
      </x:c>
      <x:c r="U3948" s="14" t="n">
        <x:f>'Inventory detail'!U570</x:f>
        <x:v>0.2593435</x:v>
      </x:c>
      <x:c r="V3948" s="9" t="n">
        <x:f>O3948*T3948</x:f>
        <x:v>0</x:v>
      </x:c>
      <x:c r="W3948" s="9" t="n">
        <x:f>Q3948*T3948</x:f>
        <x:v>0</x:v>
      </x:c>
      <x:c r="X3948" s="9" t="n">
        <x:f>R3948*T3948</x:f>
        <x:v>427.9226078028748</x:v>
      </x:c>
      <x:c r="Y3948" s="9" t="n">
        <x:f>S3948*T3948</x:f>
        <x:v>427.9226078028748</x:v>
      </x:c>
      <x:c r="Z3948" s="9" t="n">
        <x:f>IF(ISNUMBER(U3948),S3948*(U3948-T3948),"n.a.")</x:f>
        <x:v>-8.659491683778212</x:v>
      </x:c>
      <x:c r="AA3948" s="9" t="n">
        <x:f>IF(ISNUMBER(U3948),Y3948,0)</x:f>
        <x:v>427.9226078028748</x:v>
      </x:c>
      <x:c r="AB3948" s="7" t="n">
        <x:f>MAX(0,L3948-SUM(F3948:K3948))</x:f>
        <x:v>0</x:v>
      </x:c>
    </x:row>
    <x:row r="3949" ht="22" customHeight="1">
      <x:c r="A3949" s="18" t="n">
        <x:f>Summary!F$41</x:f>
        <x:v>46419</x:v>
      </x:c>
      <x:c r="B3949" s="2" t="str">
        <x:f>'Inventory detail'!A571</x:f>
        <x:v>COIL</x:v>
      </x:c>
      <x:c r="C3949" s="2" t="str">
        <x:f>'Inventory detail'!B571</x:f>
        <x:v>60</x:v>
      </x:c>
      <x:c r="D3949" s="2" t="str">
        <x:f>'Inventory detail'!C571</x:f>
        <x:v>18NAV12-4</x:v>
      </x:c>
      <x:c r="E3949" s="10" t="n">
        <x:f>A2823</x:f>
        <x:v>46388</x:v>
      </x:c>
      <x:c r="F3949" s="7" t="n">
        <x:f>O2823</x:f>
        <x:v>0</x:v>
      </x:c>
      <x:c r="G3949" s="7" t="n">
        <x:f>Q2823</x:f>
        <x:v>0</x:v>
      </x:c>
      <x:c r="H3949" s="7" t="n">
        <x:f>R2823</x:f>
        <x:v>2093.018480492813</x:v>
      </x:c>
      <x:c r="I3949" s="7" t="n">
        <x:f>0</x:f>
        <x:v>0</x:v>
      </x:c>
      <x:c r="J3949" s="7" t="n">
        <x:f>0</x:f>
        <x:v>0</x:v>
      </x:c>
      <x:c r="K3949" s="7" t="n">
        <x:f>0</x:f>
        <x:v>0</x:v>
      </x:c>
      <x:c r="L3949" s="7" t="n">
        <x:f>'Inventory detail'!F571*Summary!$K$5*(A3949-E3949)/Summary!$K$6</x:f>
        <x:v>76.38603696098562</x:v>
      </x:c>
      <x:c r="M3949" s="7" t="n">
        <x:f>MAX(0,H3949-L3949)</x:f>
        <x:v>2016.6324435318274</x:v>
      </x:c>
      <x:c r="N3949" s="7" t="n">
        <x:f>MAX(0,L3949-H3949)</x:f>
        <x:v>0</x:v>
      </x:c>
      <x:c r="O3949" s="7" t="n">
        <x:f>MAX(0,F3949+I3949-N3949)</x:f>
        <x:v>0</x:v>
      </x:c>
      <x:c r="P3949" s="7" t="n">
        <x:f>MAX(0,N3949-F3949-I3949)</x:f>
        <x:v>0</x:v>
      </x:c>
      <x:c r="Q3949" s="7" t="n">
        <x:f>MAX(0,G3949+J3949-P3949)</x:f>
        <x:v>0</x:v>
      </x:c>
      <x:c r="R3949" s="7" t="n">
        <x:f>M3949+MAX(0,K3949-MAX(0,P3949-G3949-J3949))</x:f>
        <x:v>2016.6324435318274</x:v>
      </x:c>
      <x:c r="S3949" s="7" t="n">
        <x:f>SUM(O3949,Q3949,R3949)</x:f>
        <x:v>2016.6324435318274</x:v>
      </x:c>
      <x:c r="T3949" s="14" t="n">
        <x:f>'Inventory detail'!T571</x:f>
        <x:v>0.1448</x:v>
      </x:c>
      <x:c r="U3949" s="14" t="n">
        <x:f>'Inventory detail'!U571</x:f>
        <x:v>0.141882</x:v>
      </x:c>
      <x:c r="V3949" s="9" t="n">
        <x:f>O3949*T3949</x:f>
        <x:v>0</x:v>
      </x:c>
      <x:c r="W3949" s="9" t="n">
        <x:f>Q3949*T3949</x:f>
        <x:v>0</x:v>
      </x:c>
      <x:c r="X3949" s="9" t="n">
        <x:f>R3949*T3949</x:f>
        <x:v>292.00837782340864</x:v>
      </x:c>
      <x:c r="Y3949" s="9" t="n">
        <x:f>S3949*T3949</x:f>
        <x:v>292.00837782340864</x:v>
      </x:c>
      <x:c r="Z3949" s="9" t="n">
        <x:f>IF(ISNUMBER(U3949),S3949*(U3949-T3949),"n.a.")</x:f>
        <x:v>-5.884533470225881</x:v>
      </x:c>
      <x:c r="AA3949" s="9" t="n">
        <x:f>IF(ISNUMBER(U3949),Y3949,0)</x:f>
        <x:v>292.00837782340864</x:v>
      </x:c>
      <x:c r="AB3949" s="7" t="n">
        <x:f>MAX(0,L3949-SUM(F3949:K3949))</x:f>
        <x:v>0</x:v>
      </x:c>
    </x:row>
    <x:row r="3950" ht="22" customHeight="1">
      <x:c r="A3950" s="18" t="n">
        <x:f>Summary!F$41</x:f>
        <x:v>46419</x:v>
      </x:c>
      <x:c r="B3950" s="2" t="str">
        <x:f>'Inventory detail'!A572</x:f>
        <x:v>COIL</x:v>
      </x:c>
      <x:c r="C3950" s="2" t="str">
        <x:f>'Inventory detail'!B572</x:f>
        <x:v>60</x:v>
      </x:c>
      <x:c r="D3950" s="2" t="str">
        <x:f>'Inventory detail'!C572</x:f>
        <x:v>22NAV12-4</x:v>
      </x:c>
      <x:c r="E3950" s="10" t="n">
        <x:f>A2824</x:f>
        <x:v>46388</x:v>
      </x:c>
      <x:c r="F3950" s="7" t="n">
        <x:f>O2824</x:f>
        <x:v>0</x:v>
      </x:c>
      <x:c r="G3950" s="7" t="n">
        <x:f>Q2824</x:f>
        <x:v>0</x:v>
      </x:c>
      <x:c r="H3950" s="7" t="n">
        <x:f>R2824</x:f>
        <x:v>293.0184804928132</x:v>
      </x:c>
      <x:c r="I3950" s="7" t="n">
        <x:f>0</x:f>
        <x:v>0</x:v>
      </x:c>
      <x:c r="J3950" s="7" t="n">
        <x:f>0</x:f>
        <x:v>0</x:v>
      </x:c>
      <x:c r="K3950" s="7" t="n">
        <x:f>0</x:f>
        <x:v>0</x:v>
      </x:c>
      <x:c r="L3950" s="7" t="n">
        <x:f>'Inventory detail'!F572*Summary!$K$5*(A3950-E3950)/Summary!$K$6</x:f>
        <x:v>76.38603696098562</x:v>
      </x:c>
      <x:c r="M3950" s="7" t="n">
        <x:f>MAX(0,H3950-L3950)</x:f>
        <x:v>216.63244353182756</x:v>
      </x:c>
      <x:c r="N3950" s="7" t="n">
        <x:f>MAX(0,L3950-H3950)</x:f>
        <x:v>0</x:v>
      </x:c>
      <x:c r="O3950" s="7" t="n">
        <x:f>MAX(0,F3950+I3950-N3950)</x:f>
        <x:v>0</x:v>
      </x:c>
      <x:c r="P3950" s="7" t="n">
        <x:f>MAX(0,N3950-F3950-I3950)</x:f>
        <x:v>0</x:v>
      </x:c>
      <x:c r="Q3950" s="7" t="n">
        <x:f>MAX(0,G3950+J3950-P3950)</x:f>
        <x:v>0</x:v>
      </x:c>
      <x:c r="R3950" s="7" t="n">
        <x:f>M3950+MAX(0,K3950-MAX(0,P3950-G3950-J3950))</x:f>
        <x:v>216.63244353182756</x:v>
      </x:c>
      <x:c r="S3950" s="7" t="n">
        <x:f>SUM(O3950,Q3950,R3950)</x:f>
        <x:v>216.63244353182756</x:v>
      </x:c>
      <x:c r="T3950" s="14" t="n">
        <x:f>'Inventory detail'!T572</x:f>
        <x:v>0.1674</x:v>
      </x:c>
      <x:c r="U3950" s="14" t="n">
        <x:f>'Inventory detail'!U572</x:f>
        <x:v>0.163982</x:v>
      </x:c>
      <x:c r="V3950" s="9" t="n">
        <x:f>O3950*T3950</x:f>
        <x:v>0</x:v>
      </x:c>
      <x:c r="W3950" s="9" t="n">
        <x:f>Q3950*T3950</x:f>
        <x:v>0</x:v>
      </x:c>
      <x:c r="X3950" s="9" t="n">
        <x:f>R3950*T3950</x:f>
        <x:v>36.26427104722793</x:v>
      </x:c>
      <x:c r="Y3950" s="9" t="n">
        <x:f>S3950*T3950</x:f>
        <x:v>36.26427104722793</x:v>
      </x:c>
      <x:c r="Z3950" s="9" t="n">
        <x:f>IF(ISNUMBER(U3950),S3950*(U3950-T3950),"n.a.")</x:f>
        <x:v>-0.7404496919917876</x:v>
      </x:c>
      <x:c r="AA3950" s="9" t="n">
        <x:f>IF(ISNUMBER(U3950),Y3950,0)</x:f>
        <x:v>36.26427104722793</x:v>
      </x:c>
      <x:c r="AB3950" s="7" t="n">
        <x:f>MAX(0,L3950-SUM(F3950:K3950))</x:f>
        <x:v>0</x:v>
      </x:c>
    </x:row>
    <x:row r="3951" ht="22" customHeight="1">
      <x:c r="A3951" s="18" t="n">
        <x:f>Summary!F$41</x:f>
        <x:v>46419</x:v>
      </x:c>
      <x:c r="B3951" s="2" t="str">
        <x:f>'Inventory detail'!A573</x:f>
        <x:v>COIL</x:v>
      </x:c>
      <x:c r="C3951" s="2" t="str">
        <x:f>'Inventory detail'!B573</x:f>
        <x:v>60</x:v>
      </x:c>
      <x:c r="D3951" s="2" t="str">
        <x:f>'Inventory detail'!C573</x:f>
        <x:v>30BLK36-4</x:v>
      </x:c>
      <x:c r="E3951" s="10" t="n">
        <x:f>A2825</x:f>
        <x:v>46388</x:v>
      </x:c>
      <x:c r="F3951" s="7" t="n">
        <x:f>O2825</x:f>
        <x:v>893.0184804928132</x:v>
      </x:c>
      <x:c r="G3951" s="7" t="n">
        <x:f>Q2825</x:f>
        <x:v>0</x:v>
      </x:c>
      <x:c r="H3951" s="7" t="n">
        <x:f>R2825</x:f>
        <x:v>0</x:v>
      </x:c>
      <x:c r="I3951" s="7" t="n">
        <x:f>SUMIFS('PO detail'!$W$1276:$W$1278,'PO detail'!$V$1276:$V$1278,"&gt;="&amp;E3951,'PO detail'!$V$1276:$V$1278,"&lt;"&amp;A3951)</x:f>
        <x:v>0</x:v>
      </x:c>
      <x:c r="J3951" s="7" t="n">
        <x:f>SUMIFS('PO detail'!$X$1276:$X$1278,'PO detail'!$V$1276:$V$1278,"&gt;="&amp;E3951,'PO detail'!$V$1276:$V$1278,"&lt;"&amp;A3951)</x:f>
        <x:v>0</x:v>
      </x:c>
      <x:c r="K3951" s="7" t="n">
        <x:f>SUMIFS('PO detail'!$Y$1276:$Y$1278,'PO detail'!$V$1276:$V$1278,"&gt;="&amp;E3951,'PO detail'!$V$1276:$V$1278,"&lt;"&amp;A3951)</x:f>
        <x:v>0</x:v>
      </x:c>
      <x:c r="L3951" s="7" t="n">
        <x:f>'Inventory detail'!F573*Summary!$K$5*(A3951-E3951)/Summary!$K$6</x:f>
        <x:v>76.38603696098562</x:v>
      </x:c>
      <x:c r="M3951" s="7" t="n">
        <x:f>MAX(0,H3951-L3951)</x:f>
        <x:v>0</x:v>
      </x:c>
      <x:c r="N3951" s="7" t="n">
        <x:f>MAX(0,L3951-H3951)</x:f>
        <x:v>76.38603696098562</x:v>
      </x:c>
      <x:c r="O3951" s="7" t="n">
        <x:f>MAX(0,F3951+I3951-N3951)</x:f>
        <x:v>816.6324435318276</x:v>
      </x:c>
      <x:c r="P3951" s="7" t="n">
        <x:f>MAX(0,N3951-F3951-I3951)</x:f>
        <x:v>0</x:v>
      </x:c>
      <x:c r="Q3951" s="7" t="n">
        <x:f>MAX(0,G3951+J3951-P3951)</x:f>
        <x:v>0</x:v>
      </x:c>
      <x:c r="R3951" s="7" t="n">
        <x:f>M3951+MAX(0,K3951-MAX(0,P3951-G3951-J3951))</x:f>
        <x:v>0</x:v>
      </x:c>
      <x:c r="S3951" s="7" t="n">
        <x:f>SUM(O3951,Q3951,R3951)</x:f>
        <x:v>816.6324435318276</x:v>
      </x:c>
      <x:c r="T3951" s="14" t="n">
        <x:f>'Inventory detail'!T573</x:f>
        <x:v>0.5734</x:v>
      </x:c>
      <x:c r="U3951" s="14" t="n">
        <x:f>'Inventory detail'!U573</x:f>
        <x:v>0.561782</x:v>
      </x:c>
      <x:c r="V3951" s="9" t="n">
        <x:f>O3951*T3951</x:f>
        <x:v>468.25704312114993</x:v>
      </x:c>
      <x:c r="W3951" s="9" t="n">
        <x:f>Q3951*T3951</x:f>
        <x:v>0</x:v>
      </x:c>
      <x:c r="X3951" s="9" t="n">
        <x:f>R3951*T3951</x:f>
        <x:v>0</x:v>
      </x:c>
      <x:c r="Y3951" s="9" t="n">
        <x:f>S3951*T3951</x:f>
        <x:v>468.25704312114993</x:v>
      </x:c>
      <x:c r="Z3951" s="9" t="n">
        <x:f>IF(ISNUMBER(U3951),S3951*(U3951-T3951),"n.a.")</x:f>
        <x:v>-9.487635728952787</x:v>
      </x:c>
      <x:c r="AA3951" s="9" t="n">
        <x:f>IF(ISNUMBER(U3951),Y3951,0)</x:f>
        <x:v>468.25704312114993</x:v>
      </x:c>
      <x:c r="AB3951" s="7" t="n">
        <x:f>MAX(0,L3951-SUM(F3951:K3951))</x:f>
        <x:v>0</x:v>
      </x:c>
    </x:row>
    <x:row r="3952" ht="22" customHeight="1">
      <x:c r="A3952" s="18" t="n">
        <x:f>Summary!F$41</x:f>
        <x:v>46419</x:v>
      </x:c>
      <x:c r="B3952" s="2" t="str">
        <x:f>'Inventory detail'!A574</x:f>
        <x:v>POUC</x:v>
      </x:c>
      <x:c r="C3952" s="2" t="str">
        <x:f>'Inventory detail'!B574</x:f>
        <x:v>30</x:v>
      </x:c>
      <x:c r="D3952" s="2" t="str">
        <x:f>'Inventory detail'!C574</x:f>
        <x:v>LET3SL</x:v>
      </x:c>
      <x:c r="E3952" s="10" t="n">
        <x:f>A2826</x:f>
        <x:v>46388</x:v>
      </x:c>
      <x:c r="F3952" s="7" t="n">
        <x:f>O2826</x:f>
        <x:v>0</x:v>
      </x:c>
      <x:c r="G3952" s="7" t="n">
        <x:f>Q2826</x:f>
        <x:v>0</x:v>
      </x:c>
      <x:c r="H3952" s="7" t="n">
        <x:f>R2826</x:f>
        <x:v>493.01848049281307</x:v>
      </x:c>
      <x:c r="I3952" s="7" t="n">
        <x:f>0</x:f>
        <x:v>0</x:v>
      </x:c>
      <x:c r="J3952" s="7" t="n">
        <x:f>0</x:f>
        <x:v>0</x:v>
      </x:c>
      <x:c r="K3952" s="7" t="n">
        <x:f>0</x:f>
        <x:v>0</x:v>
      </x:c>
      <x:c r="L3952" s="7" t="n">
        <x:f>'Inventory detail'!F574*Summary!$K$5*(A3952-E3952)/Summary!$K$6</x:f>
        <x:v>76.38603696098562</x:v>
      </x:c>
      <x:c r="M3952" s="7" t="n">
        <x:f>MAX(0,H3952-L3952)</x:f>
        <x:v>416.63244353182745</x:v>
      </x:c>
      <x:c r="N3952" s="7" t="n">
        <x:f>MAX(0,L3952-H3952)</x:f>
        <x:v>0</x:v>
      </x:c>
      <x:c r="O3952" s="7" t="n">
        <x:f>MAX(0,F3952+I3952-N3952)</x:f>
        <x:v>0</x:v>
      </x:c>
      <x:c r="P3952" s="7" t="n">
        <x:f>MAX(0,N3952-F3952-I3952)</x:f>
        <x:v>0</x:v>
      </x:c>
      <x:c r="Q3952" s="7" t="n">
        <x:f>MAX(0,G3952+J3952-P3952)</x:f>
        <x:v>0</x:v>
      </x:c>
      <x:c r="R3952" s="7" t="n">
        <x:f>M3952+MAX(0,K3952-MAX(0,P3952-G3952-J3952))</x:f>
        <x:v>416.63244353182745</x:v>
      </x:c>
      <x:c r="S3952" s="7" t="n">
        <x:f>SUM(O3952,Q3952,R3952)</x:f>
        <x:v>416.63244353182745</x:v>
      </x:c>
      <x:c r="T3952" s="14" t="n">
        <x:f>'Inventory detail'!T574</x:f>
        <x:v>0.1149</x:v>
      </x:c>
      <x:c r="U3952" s="14" t="n">
        <x:f>'Inventory detail'!U574</x:f>
        <x:v>0.12507</x:v>
      </x:c>
      <x:c r="V3952" s="9" t="n">
        <x:f>O3952*T3952</x:f>
        <x:v>0</x:v>
      </x:c>
      <x:c r="W3952" s="9" t="n">
        <x:f>Q3952*T3952</x:f>
        <x:v>0</x:v>
      </x:c>
      <x:c r="X3952" s="9" t="n">
        <x:f>R3952*T3952</x:f>
        <x:v>47.87106776180698</x:v>
      </x:c>
      <x:c r="Y3952" s="9" t="n">
        <x:f>S3952*T3952</x:f>
        <x:v>47.87106776180698</x:v>
      </x:c>
      <x:c r="Z3952" s="9" t="n">
        <x:f>IF(ISNUMBER(U3952),S3952*(U3952-T3952),"n.a.")</x:f>
        <x:v>4.237151950718679</x:v>
      </x:c>
      <x:c r="AA3952" s="9" t="n">
        <x:f>IF(ISNUMBER(U3952),Y3952,0)</x:f>
        <x:v>47.87106776180698</x:v>
      </x:c>
      <x:c r="AB3952" s="7" t="n">
        <x:f>MAX(0,L3952-SUM(F3952:K3952))</x:f>
        <x:v>0</x:v>
      </x:c>
    </x:row>
    <x:row r="3953" ht="22" customHeight="1">
      <x:c r="A3953" s="18" t="n">
        <x:f>Summary!F$41</x:f>
        <x:v>46419</x:v>
      </x:c>
      <x:c r="B3953" s="2" t="str">
        <x:f>'Inventory detail'!A575</x:f>
        <x:v>WIRE</x:v>
      </x:c>
      <x:c r="C3953" s="2" t="str">
        <x:f>'Inventory detail'!B575</x:f>
        <x:v>10</x:v>
      </x:c>
      <x:c r="D3953" s="2" t="str">
        <x:f>'Inventory detail'!C575</x:f>
        <x:v>DL716BLU</x:v>
      </x:c>
      <x:c r="E3953" s="10" t="n">
        <x:f>A2827</x:f>
        <x:v>46388</x:v>
      </x:c>
      <x:c r="F3953" s="7" t="n">
        <x:f>O2827</x:f>
        <x:v>0</x:v>
      </x:c>
      <x:c r="G3953" s="7" t="n">
        <x:f>Q2827</x:f>
        <x:v>0</x:v>
      </x:c>
      <x:c r="H3953" s="7" t="n">
        <x:f>R2827</x:f>
        <x:v>0</x:v>
      </x:c>
      <x:c r="I3953" s="7" t="n">
        <x:f>0</x:f>
        <x:v>0</x:v>
      </x:c>
      <x:c r="J3953" s="7" t="n">
        <x:f>0</x:f>
        <x:v>0</x:v>
      </x:c>
      <x:c r="K3953" s="7" t="n">
        <x:f>0</x:f>
        <x:v>0</x:v>
      </x:c>
      <x:c r="L3953" s="7" t="n">
        <x:f>'Inventory detail'!F575*Summary!$K$5*(A3953-E3953)/Summary!$K$6</x:f>
        <x:v>76.38603696098562</x:v>
      </x:c>
      <x:c r="M3953" s="7" t="n">
        <x:f>MAX(0,H3953-L3953)</x:f>
        <x:v>0</x:v>
      </x:c>
      <x:c r="N3953" s="7" t="n">
        <x:f>MAX(0,L3953-H3953)</x:f>
        <x:v>76.38603696098562</x:v>
      </x:c>
      <x:c r="O3953" s="7" t="n">
        <x:f>MAX(0,F3953+I3953-N3953)</x:f>
        <x:v>0</x:v>
      </x:c>
      <x:c r="P3953" s="7" t="n">
        <x:f>MAX(0,N3953-F3953-I3953)</x:f>
        <x:v>76.38603696098562</x:v>
      </x:c>
      <x:c r="Q3953" s="7" t="n">
        <x:f>MAX(0,G3953+J3953-P3953)</x:f>
        <x:v>0</x:v>
      </x:c>
      <x:c r="R3953" s="7" t="n">
        <x:f>M3953+MAX(0,K3953-MAX(0,P3953-G3953-J3953))</x:f>
        <x:v>0</x:v>
      </x:c>
      <x:c r="S3953" s="7" t="n">
        <x:f>SUM(O3953,Q3953,R3953)</x:f>
        <x:v>0</x:v>
      </x:c>
      <x:c r="T3953" s="14" t="n">
        <x:f>'Inventory detail'!T575</x:f>
        <x:v>0.051399999999999994</x:v>
      </x:c>
      <x:c r="U3953" s="14" t="n">
        <x:f>'Inventory detail'!U575</x:f>
        <x:v>0.051399999999999994</x:v>
      </x:c>
      <x:c r="V3953" s="9" t="n">
        <x:f>O3953*T3953</x:f>
        <x:v>0</x:v>
      </x:c>
      <x:c r="W3953" s="9" t="n">
        <x:f>Q3953*T3953</x:f>
        <x:v>0</x:v>
      </x:c>
      <x:c r="X3953" s="9" t="n">
        <x:f>R3953*T3953</x:f>
        <x:v>0</x:v>
      </x:c>
      <x:c r="Y3953" s="9" t="n">
        <x:f>S3953*T3953</x:f>
        <x:v>0</x:v>
      </x:c>
      <x:c r="Z3953" s="9" t="n">
        <x:f>IF(ISNUMBER(U3953),S3953*(U3953-T3953),"n.a.")</x:f>
        <x:v>0</x:v>
      </x:c>
      <x:c r="AA3953" s="9" t="n">
        <x:f>IF(ISNUMBER(U3953),Y3953,0)</x:f>
        <x:v>0</x:v>
      </x:c>
      <x:c r="AB3953" s="7" t="n">
        <x:f>MAX(0,L3953-SUM(F3953:K3953))</x:f>
        <x:v>76.38603696098562</x:v>
      </x:c>
    </x:row>
    <x:row r="3954" ht="22" customHeight="1">
      <x:c r="A3954" s="18" t="n">
        <x:f>Summary!F$41</x:f>
        <x:v>46419</x:v>
      </x:c>
      <x:c r="B3954" s="2" t="str">
        <x:f>'Inventory detail'!A576</x:f>
        <x:v>COIL</x:v>
      </x:c>
      <x:c r="C3954" s="2" t="str">
        <x:f>'Inventory detail'!B576</x:f>
        <x:v>10</x:v>
      </x:c>
      <x:c r="D3954" s="2" t="str">
        <x:f>'Inventory detail'!C576</x:f>
        <x:v>20RED12-4</x:v>
      </x:c>
      <x:c r="E3954" s="10" t="n">
        <x:f>A2828</x:f>
        <x:v>46388</x:v>
      </x:c>
      <x:c r="F3954" s="7" t="n">
        <x:f>O2828</x:f>
        <x:v>0</x:v>
      </x:c>
      <x:c r="G3954" s="7" t="n">
        <x:f>Q2828</x:f>
        <x:v>0</x:v>
      </x:c>
      <x:c r="H3954" s="7" t="n">
        <x:f>R2828</x:f>
        <x:v>416.0072279260781</x:v>
      </x:c>
      <x:c r="I3954" s="7" t="n">
        <x:f>0</x:f>
        <x:v>0</x:v>
      </x:c>
      <x:c r="J3954" s="7" t="n">
        <x:f>0</x:f>
        <x:v>0</x:v>
      </x:c>
      <x:c r="K3954" s="7" t="n">
        <x:f>0</x:f>
        <x:v>0</x:v>
      </x:c>
      <x:c r="L3954" s="7" t="n">
        <x:f>'Inventory detail'!F576*Summary!$K$5*(A3954-E3954)/Summary!$K$6</x:f>
        <x:v>67.90209445585215</x:v>
      </x:c>
      <x:c r="M3954" s="7" t="n">
        <x:f>MAX(0,H3954-L3954)</x:f>
        <x:v>348.10513347022595</x:v>
      </x:c>
      <x:c r="N3954" s="7" t="n">
        <x:f>MAX(0,L3954-H3954)</x:f>
        <x:v>0</x:v>
      </x:c>
      <x:c r="O3954" s="7" t="n">
        <x:f>MAX(0,F3954+I3954-N3954)</x:f>
        <x:v>0</x:v>
      </x:c>
      <x:c r="P3954" s="7" t="n">
        <x:f>MAX(0,N3954-F3954-I3954)</x:f>
        <x:v>0</x:v>
      </x:c>
      <x:c r="Q3954" s="7" t="n">
        <x:f>MAX(0,G3954+J3954-P3954)</x:f>
        <x:v>0</x:v>
      </x:c>
      <x:c r="R3954" s="7" t="n">
        <x:f>M3954+MAX(0,K3954-MAX(0,P3954-G3954-J3954))</x:f>
        <x:v>348.10513347022595</x:v>
      </x:c>
      <x:c r="S3954" s="7" t="n">
        <x:f>SUM(O3954,Q3954,R3954)</x:f>
        <x:v>348.10513347022595</x:v>
      </x:c>
      <x:c r="T3954" s="14" t="n">
        <x:f>'Inventory detail'!T576</x:f>
        <x:v>0.1567</x:v>
      </x:c>
      <x:c r="U3954" s="14" t="n">
        <x:f>'Inventory detail'!U576</x:f>
        <x:v>0.1534845</x:v>
      </x:c>
      <x:c r="V3954" s="9" t="n">
        <x:f>O3954*T3954</x:f>
        <x:v>0</x:v>
      </x:c>
      <x:c r="W3954" s="9" t="n">
        <x:f>Q3954*T3954</x:f>
        <x:v>0</x:v>
      </x:c>
      <x:c r="X3954" s="9" t="n">
        <x:f>R3954*T3954</x:f>
        <x:v>54.54807441478441</x:v>
      </x:c>
      <x:c r="Y3954" s="9" t="n">
        <x:f>S3954*T3954</x:f>
        <x:v>54.54807441478441</x:v>
      </x:c>
      <x:c r="Z3954" s="9" t="n">
        <x:f>IF(ISNUMBER(U3954),S3954*(U3954-T3954),"n.a.")</x:f>
        <x:v>-1.119332056673515</x:v>
      </x:c>
      <x:c r="AA3954" s="9" t="n">
        <x:f>IF(ISNUMBER(U3954),Y3954,0)</x:f>
        <x:v>54.54807441478441</x:v>
      </x:c>
      <x:c r="AB3954" s="7" t="n">
        <x:f>MAX(0,L3954-SUM(F3954:K3954))</x:f>
        <x:v>0</x:v>
      </x:c>
    </x:row>
    <x:row r="3955" ht="22" customHeight="1">
      <x:c r="A3955" s="18" t="n">
        <x:f>Summary!F$41</x:f>
        <x:v>46419</x:v>
      </x:c>
      <x:c r="B3955" s="2" t="str">
        <x:f>'Inventory detail'!A577</x:f>
        <x:v>COIL</x:v>
      </x:c>
      <x:c r="C3955" s="2" t="str">
        <x:f>'Inventory detail'!B577</x:f>
        <x:v>10</x:v>
      </x:c>
      <x:c r="D3955" s="2" t="str">
        <x:f>'Inventory detail'!C577</x:f>
        <x:v>6WHT36-4</x:v>
      </x:c>
      <x:c r="E3955" s="10" t="n">
        <x:f>A2829</x:f>
        <x:v>46388</x:v>
      </x:c>
      <x:c r="F3955" s="7" t="n">
        <x:f>O2829</x:f>
        <x:v>0</x:v>
      </x:c>
      <x:c r="G3955" s="7" t="n">
        <x:f>Q2829</x:f>
        <x:v>0</x:v>
      </x:c>
      <x:c r="H3955" s="7" t="n">
        <x:f>R2829</x:f>
        <x:v>816.007227926078</x:v>
      </x:c>
      <x:c r="I3955" s="7" t="n">
        <x:f>0</x:f>
        <x:v>0</x:v>
      </x:c>
      <x:c r="J3955" s="7" t="n">
        <x:f>0</x:f>
        <x:v>0</x:v>
      </x:c>
      <x:c r="K3955" s="7" t="n">
        <x:f>0</x:f>
        <x:v>0</x:v>
      </x:c>
      <x:c r="L3955" s="7" t="n">
        <x:f>'Inventory detail'!F577*Summary!$K$5*(A3955-E3955)/Summary!$K$6</x:f>
        <x:v>67.90209445585215</x:v>
      </x:c>
      <x:c r="M3955" s="7" t="n">
        <x:f>MAX(0,H3955-L3955)</x:f>
        <x:v>748.1051334702258</x:v>
      </x:c>
      <x:c r="N3955" s="7" t="n">
        <x:f>MAX(0,L3955-H3955)</x:f>
        <x:v>0</x:v>
      </x:c>
      <x:c r="O3955" s="7" t="n">
        <x:f>MAX(0,F3955+I3955-N3955)</x:f>
        <x:v>0</x:v>
      </x:c>
      <x:c r="P3955" s="7" t="n">
        <x:f>MAX(0,N3955-F3955-I3955)</x:f>
        <x:v>0</x:v>
      </x:c>
      <x:c r="Q3955" s="7" t="n">
        <x:f>MAX(0,G3955+J3955-P3955)</x:f>
        <x:v>0</x:v>
      </x:c>
      <x:c r="R3955" s="7" t="n">
        <x:f>M3955+MAX(0,K3955-MAX(0,P3955-G3955-J3955))</x:f>
        <x:v>748.1051334702258</x:v>
      </x:c>
      <x:c r="S3955" s="7" t="n">
        <x:f>SUM(O3955,Q3955,R3955)</x:f>
        <x:v>748.1051334702258</x:v>
      </x:c>
      <x:c r="T3955" s="14" t="n">
        <x:f>'Inventory detail'!T577</x:f>
        <x:v>0.1266</x:v>
      </x:c>
      <x:c r="U3955" s="14" t="n">
        <x:f>'Inventory detail'!U577</x:f>
        <x:v>0.12398100000000001</x:v>
      </x:c>
      <x:c r="V3955" s="9" t="n">
        <x:f>O3955*T3955</x:f>
        <x:v>0</x:v>
      </x:c>
      <x:c r="W3955" s="9" t="n">
        <x:f>Q3955*T3955</x:f>
        <x:v>0</x:v>
      </x:c>
      <x:c r="X3955" s="9" t="n">
        <x:f>R3955*T3955</x:f>
        <x:v>94.71010989733058</x:v>
      </x:c>
      <x:c r="Y3955" s="9" t="n">
        <x:f>S3955*T3955</x:f>
        <x:v>94.71010989733058</x:v>
      </x:c>
      <x:c r="Z3955" s="9" t="n">
        <x:f>IF(ISNUMBER(U3955),S3955*(U3955-T3955),"n.a.")</x:f>
        <x:v>-1.9592873445585084</x:v>
      </x:c>
      <x:c r="AA3955" s="9" t="n">
        <x:f>IF(ISNUMBER(U3955),Y3955,0)</x:f>
        <x:v>94.71010989733058</x:v>
      </x:c>
      <x:c r="AB3955" s="7" t="n">
        <x:f>MAX(0,L3955-SUM(F3955:K3955))</x:f>
        <x:v>0</x:v>
      </x:c>
    </x:row>
    <x:row r="3956" ht="22" customHeight="1">
      <x:c r="A3956" s="18" t="n">
        <x:f>Summary!F$41</x:f>
        <x:v>46419</x:v>
      </x:c>
      <x:c r="B3956" s="2" t="str">
        <x:f>'Inventory detail'!A578</x:f>
        <x:v>COIL</x:v>
      </x:c>
      <x:c r="C3956" s="2" t="str">
        <x:f>'Inventory detail'!B578</x:f>
        <x:v>30</x:v>
      </x:c>
      <x:c r="D3956" s="2" t="str">
        <x:f>'Inventory detail'!C578</x:f>
        <x:v>25NAV12-4</x:v>
      </x:c>
      <x:c r="E3956" s="10" t="n">
        <x:f>A2830</x:f>
        <x:v>46388</x:v>
      </x:c>
      <x:c r="F3956" s="7" t="n">
        <x:f>O2830</x:f>
        <x:v>0</x:v>
      </x:c>
      <x:c r="G3956" s="7" t="n">
        <x:f>Q2830</x:f>
        <x:v>0</x:v>
      </x:c>
      <x:c r="H3956" s="7" t="n">
        <x:f>R2830</x:f>
        <x:v>216.00722792607803</x:v>
      </x:c>
      <x:c r="I3956" s="7" t="n">
        <x:f>0</x:f>
        <x:v>0</x:v>
      </x:c>
      <x:c r="J3956" s="7" t="n">
        <x:f>0</x:f>
        <x:v>0</x:v>
      </x:c>
      <x:c r="K3956" s="7" t="n">
        <x:f>0</x:f>
        <x:v>0</x:v>
      </x:c>
      <x:c r="L3956" s="7" t="n">
        <x:f>'Inventory detail'!F578*Summary!$K$5*(A3956-E3956)/Summary!$K$6</x:f>
        <x:v>67.90209445585215</x:v>
      </x:c>
      <x:c r="M3956" s="7" t="n">
        <x:f>MAX(0,H3956-L3956)</x:f>
        <x:v>148.1051334702259</x:v>
      </x:c>
      <x:c r="N3956" s="7" t="n">
        <x:f>MAX(0,L3956-H3956)</x:f>
        <x:v>0</x:v>
      </x:c>
      <x:c r="O3956" s="7" t="n">
        <x:f>MAX(0,F3956+I3956-N3956)</x:f>
        <x:v>0</x:v>
      </x:c>
      <x:c r="P3956" s="7" t="n">
        <x:f>MAX(0,N3956-F3956-I3956)</x:f>
        <x:v>0</x:v>
      </x:c>
      <x:c r="Q3956" s="7" t="n">
        <x:f>MAX(0,G3956+J3956-P3956)</x:f>
        <x:v>0</x:v>
      </x:c>
      <x:c r="R3956" s="7" t="n">
        <x:f>M3956+MAX(0,K3956-MAX(0,P3956-G3956-J3956))</x:f>
        <x:v>148.1051334702259</x:v>
      </x:c>
      <x:c r="S3956" s="7" t="n">
        <x:f>SUM(O3956,Q3956,R3956)</x:f>
        <x:v>148.1051334702259</x:v>
      </x:c>
      <x:c r="T3956" s="14" t="n">
        <x:f>'Inventory detail'!T578</x:f>
        <x:v>0.2144</x:v>
      </x:c>
      <x:c r="U3956" s="14" t="n">
        <x:f>'Inventory detail'!U578</x:f>
        <x:v>0.2100605</x:v>
      </x:c>
      <x:c r="V3956" s="9" t="n">
        <x:f>O3956*T3956</x:f>
        <x:v>0</x:v>
      </x:c>
      <x:c r="W3956" s="9" t="n">
        <x:f>Q3956*T3956</x:f>
        <x:v>0</x:v>
      </x:c>
      <x:c r="X3956" s="9" t="n">
        <x:f>R3956*T3956</x:f>
        <x:v>31.753740616016433</x:v>
      </x:c>
      <x:c r="Y3956" s="9" t="n">
        <x:f>S3956*T3956</x:f>
        <x:v>31.753740616016433</x:v>
      </x:c>
      <x:c r="Z3956" s="9" t="n">
        <x:f>IF(ISNUMBER(U3956),S3956*(U3956-T3956),"n.a.")</x:f>
        <x:v>-0.6427022266940446</x:v>
      </x:c>
      <x:c r="AA3956" s="9" t="n">
        <x:f>IF(ISNUMBER(U3956),Y3956,0)</x:f>
        <x:v>31.753740616016433</x:v>
      </x:c>
      <x:c r="AB3956" s="7" t="n">
        <x:f>MAX(0,L3956-SUM(F3956:K3956))</x:f>
        <x:v>0</x:v>
      </x:c>
    </x:row>
    <x:row r="3957" ht="22" customHeight="1">
      <x:c r="A3957" s="18" t="n">
        <x:f>Summary!F$41</x:f>
        <x:v>46419</x:v>
      </x:c>
      <x:c r="B3957" s="2" t="str">
        <x:f>'Inventory detail'!A579</x:f>
        <x:v>COIL</x:v>
      </x:c>
      <x:c r="C3957" s="2" t="str">
        <x:f>'Inventory detail'!B579</x:f>
        <x:v>30</x:v>
      </x:c>
      <x:c r="D3957" s="2" t="str">
        <x:f>'Inventory detail'!C579</x:f>
        <x:v>7NAV12-4</x:v>
      </x:c>
      <x:c r="E3957" s="10" t="n">
        <x:f>A2831</x:f>
        <x:v>46388</x:v>
      </x:c>
      <x:c r="F3957" s="7" t="n">
        <x:f>O2831</x:f>
        <x:v>2416.007227926078</x:v>
      </x:c>
      <x:c r="G3957" s="7" t="n">
        <x:f>Q2831</x:f>
        <x:v>0</x:v>
      </x:c>
      <x:c r="H3957" s="7" t="n">
        <x:f>R2831</x:f>
        <x:v>0</x:v>
      </x:c>
      <x:c r="I3957" s="7" t="n">
        <x:f>SUMIFS('PO detail'!$W$953:$W$953,'PO detail'!$V$953:$V$953,"&gt;="&amp;E3957,'PO detail'!$V$953:$V$953,"&lt;"&amp;A3957)</x:f>
        <x:v>0</x:v>
      </x:c>
      <x:c r="J3957" s="7" t="n">
        <x:f>SUMIFS('PO detail'!$X$953:$X$953,'PO detail'!$V$953:$V$953,"&gt;="&amp;E3957,'PO detail'!$V$953:$V$953,"&lt;"&amp;A3957)</x:f>
        <x:v>0</x:v>
      </x:c>
      <x:c r="K3957" s="7" t="n">
        <x:f>SUMIFS('PO detail'!$Y$953:$Y$953,'PO detail'!$V$953:$V$953,"&gt;="&amp;E3957,'PO detail'!$V$953:$V$953,"&lt;"&amp;A3957)</x:f>
        <x:v>0</x:v>
      </x:c>
      <x:c r="L3957" s="7" t="n">
        <x:f>'Inventory detail'!F579*Summary!$K$5*(A3957-E3957)/Summary!$K$6</x:f>
        <x:v>67.90209445585215</x:v>
      </x:c>
      <x:c r="M3957" s="7" t="n">
        <x:f>MAX(0,H3957-L3957)</x:f>
        <x:v>0</x:v>
      </x:c>
      <x:c r="N3957" s="7" t="n">
        <x:f>MAX(0,L3957-H3957)</x:f>
        <x:v>67.90209445585215</x:v>
      </x:c>
      <x:c r="O3957" s="7" t="n">
        <x:f>MAX(0,F3957+I3957-N3957)</x:f>
        <x:v>2348.105133470226</x:v>
      </x:c>
      <x:c r="P3957" s="7" t="n">
        <x:f>MAX(0,N3957-F3957-I3957)</x:f>
        <x:v>0</x:v>
      </x:c>
      <x:c r="Q3957" s="7" t="n">
        <x:f>MAX(0,G3957+J3957-P3957)</x:f>
        <x:v>0</x:v>
      </x:c>
      <x:c r="R3957" s="7" t="n">
        <x:f>M3957+MAX(0,K3957-MAX(0,P3957-G3957-J3957))</x:f>
        <x:v>0</x:v>
      </x:c>
      <x:c r="S3957" s="7" t="n">
        <x:f>SUM(O3957,Q3957,R3957)</x:f>
        <x:v>2348.105133470226</x:v>
      </x:c>
      <x:c r="T3957" s="14" t="n">
        <x:f>'Inventory detail'!T579</x:f>
        <x:v>0.0392</x:v>
      </x:c>
      <x:c r="U3957" s="14" t="n">
        <x:f>'Inventory detail'!U579</x:f>
        <x:v>0.038453999999999995</x:v>
      </x:c>
      <x:c r="V3957" s="9" t="n">
        <x:f>O3957*T3957</x:f>
        <x:v>92.04572123203286</x:v>
      </x:c>
      <x:c r="W3957" s="9" t="n">
        <x:f>Q3957*T3957</x:f>
        <x:v>0</x:v>
      </x:c>
      <x:c r="X3957" s="9" t="n">
        <x:f>R3957*T3957</x:f>
        <x:v>0</x:v>
      </x:c>
      <x:c r="Y3957" s="9" t="n">
        <x:f>S3957*T3957</x:f>
        <x:v>92.04572123203286</x:v>
      </x:c>
      <x:c r="Z3957" s="9" t="n">
        <x:f>IF(ISNUMBER(U3957),S3957*(U3957-T3957),"n.a.")</x:f>
        <x:v>-1.751686429568797</x:v>
      </x:c>
      <x:c r="AA3957" s="9" t="n">
        <x:f>IF(ISNUMBER(U3957),Y3957,0)</x:f>
        <x:v>92.04572123203286</x:v>
      </x:c>
      <x:c r="AB3957" s="7" t="n">
        <x:f>MAX(0,L3957-SUM(F3957:K3957))</x:f>
        <x:v>0</x:v>
      </x:c>
    </x:row>
    <x:row r="3958" ht="22" customHeight="1">
      <x:c r="A3958" s="18" t="n">
        <x:f>Summary!F$41</x:f>
        <x:v>46419</x:v>
      </x:c>
      <x:c r="B3958" s="2" t="str">
        <x:f>'Inventory detail'!A580</x:f>
        <x:v>COIL</x:v>
      </x:c>
      <x:c r="C3958" s="2" t="str">
        <x:f>'Inventory detail'!B580</x:f>
        <x:v>60</x:v>
      </x:c>
      <x:c r="D3958" s="2" t="str">
        <x:f>'Inventory detail'!C580</x:f>
        <x:v>12WHT36-4</x:v>
      </x:c>
      <x:c r="E3958" s="10" t="n">
        <x:f>A2832</x:f>
        <x:v>46388</x:v>
      </x:c>
      <x:c r="F3958" s="7" t="n">
        <x:f>O2832</x:f>
        <x:v>500</x:v>
      </x:c>
      <x:c r="G3958" s="7" t="n">
        <x:f>Q2832</x:f>
        <x:v>0</x:v>
      </x:c>
      <x:c r="H3958" s="7" t="n">
        <x:f>R2832</x:f>
        <x:v>416.0072279260781</x:v>
      </x:c>
      <x:c r="I3958" s="7" t="n">
        <x:f>SUMIFS('PO detail'!$W$1087:$W$1087,'PO detail'!$V$1087:$V$1087,"&gt;="&amp;E3958,'PO detail'!$V$1087:$V$1087,"&lt;"&amp;A3958)</x:f>
        <x:v>0</x:v>
      </x:c>
      <x:c r="J3958" s="7" t="n">
        <x:f>SUMIFS('PO detail'!$X$1087:$X$1087,'PO detail'!$V$1087:$V$1087,"&gt;="&amp;E3958,'PO detail'!$V$1087:$V$1087,"&lt;"&amp;A3958)</x:f>
        <x:v>0</x:v>
      </x:c>
      <x:c r="K3958" s="7" t="n">
        <x:f>SUMIFS('PO detail'!$Y$1087:$Y$1087,'PO detail'!$V$1087:$V$1087,"&gt;="&amp;E3958,'PO detail'!$V$1087:$V$1087,"&lt;"&amp;A3958)</x:f>
        <x:v>0</x:v>
      </x:c>
      <x:c r="L3958" s="7" t="n">
        <x:f>'Inventory detail'!F580*Summary!$K$5*(A3958-E3958)/Summary!$K$6</x:f>
        <x:v>67.90209445585215</x:v>
      </x:c>
      <x:c r="M3958" s="7" t="n">
        <x:f>MAX(0,H3958-L3958)</x:f>
        <x:v>348.10513347022595</x:v>
      </x:c>
      <x:c r="N3958" s="7" t="n">
        <x:f>MAX(0,L3958-H3958)</x:f>
        <x:v>0</x:v>
      </x:c>
      <x:c r="O3958" s="7" t="n">
        <x:f>MAX(0,F3958+I3958-N3958)</x:f>
        <x:v>500</x:v>
      </x:c>
      <x:c r="P3958" s="7" t="n">
        <x:f>MAX(0,N3958-F3958-I3958)</x:f>
        <x:v>0</x:v>
      </x:c>
      <x:c r="Q3958" s="7" t="n">
        <x:f>MAX(0,G3958+J3958-P3958)</x:f>
        <x:v>0</x:v>
      </x:c>
      <x:c r="R3958" s="7" t="n">
        <x:f>M3958+MAX(0,K3958-MAX(0,P3958-G3958-J3958))</x:f>
        <x:v>348.10513347022595</x:v>
      </x:c>
      <x:c r="S3958" s="7" t="n">
        <x:f>SUM(O3958,Q3958,R3958)</x:f>
        <x:v>848.105133470226</x:v>
      </x:c>
      <x:c r="T3958" s="14" t="n">
        <x:f>'Inventory detail'!T580</x:f>
        <x:v>0.2237</x:v>
      </x:c>
      <x:c r="U3958" s="14" t="n">
        <x:f>'Inventory detail'!U580</x:f>
        <x:v>0.21923199999999998</x:v>
      </x:c>
      <x:c r="V3958" s="9" t="n">
        <x:f>O3958*T3958</x:f>
        <x:v>111.85000000000001</x:v>
      </x:c>
      <x:c r="W3958" s="9" t="n">
        <x:f>Q3958*T3958</x:f>
        <x:v>0</x:v>
      </x:c>
      <x:c r="X3958" s="9" t="n">
        <x:f>R3958*T3958</x:f>
        <x:v>77.87111835728955</x:v>
      </x:c>
      <x:c r="Y3958" s="9" t="n">
        <x:f>S3958*T3958</x:f>
        <x:v>189.72111835728955</x:v>
      </x:c>
      <x:c r="Z3958" s="9" t="n">
        <x:f>IF(ISNUMBER(U3958),S3958*(U3958-T3958),"n.a.")</x:f>
        <x:v>-3.789333736344993</x:v>
      </x:c>
      <x:c r="AA3958" s="9" t="n">
        <x:f>IF(ISNUMBER(U3958),Y3958,0)</x:f>
        <x:v>189.72111835728955</x:v>
      </x:c>
      <x:c r="AB3958" s="7" t="n">
        <x:f>MAX(0,L3958-SUM(F3958:K3958))</x:f>
        <x:v>0</x:v>
      </x:c>
    </x:row>
    <x:row r="3959" ht="22" customHeight="1">
      <x:c r="A3959" s="18" t="n">
        <x:f>Summary!F$41</x:f>
        <x:v>46419</x:v>
      </x:c>
      <x:c r="B3959" s="2" t="str">
        <x:f>'Inventory detail'!A581</x:f>
        <x:v>POUC</x:v>
      </x:c>
      <x:c r="C3959" s="2" t="str">
        <x:f>'Inventory detail'!B581</x:f>
        <x:v>10</x:v>
      </x:c>
      <x:c r="D3959" s="2" t="str">
        <x:f>'Inventory detail'!C581</x:f>
        <x:v>LUGWO5</x:v>
      </x:c>
      <x:c r="E3959" s="10" t="n">
        <x:f>A2833</x:f>
        <x:v>46388</x:v>
      </x:c>
      <x:c r="F3959" s="7" t="n">
        <x:f>O2833</x:f>
        <x:v>7216.007227926078</x:v>
      </x:c>
      <x:c r="G3959" s="7" t="n">
        <x:f>Q2833</x:f>
        <x:v>0</x:v>
      </x:c>
      <x:c r="H3959" s="7" t="n">
        <x:f>R2833</x:f>
        <x:v>0</x:v>
      </x:c>
      <x:c r="I3959" s="7" t="n">
        <x:f>SUMIFS('PO detail'!$W$1554:$W$1554,'PO detail'!$V$1554:$V$1554,"&gt;="&amp;E3959,'PO detail'!$V$1554:$V$1554,"&lt;"&amp;A3959)</x:f>
        <x:v>0</x:v>
      </x:c>
      <x:c r="J3959" s="7" t="n">
        <x:f>SUMIFS('PO detail'!$X$1554:$X$1554,'PO detail'!$V$1554:$V$1554,"&gt;="&amp;E3959,'PO detail'!$V$1554:$V$1554,"&lt;"&amp;A3959)</x:f>
        <x:v>0</x:v>
      </x:c>
      <x:c r="K3959" s="7" t="n">
        <x:f>SUMIFS('PO detail'!$Y$1554:$Y$1554,'PO detail'!$V$1554:$V$1554,"&gt;="&amp;E3959,'PO detail'!$V$1554:$V$1554,"&lt;"&amp;A3959)</x:f>
        <x:v>0</x:v>
      </x:c>
      <x:c r="L3959" s="7" t="n">
        <x:f>'Inventory detail'!F581*Summary!$K$5*(A3959-E3959)/Summary!$K$6</x:f>
        <x:v>67.90209445585215</x:v>
      </x:c>
      <x:c r="M3959" s="7" t="n">
        <x:f>MAX(0,H3959-L3959)</x:f>
        <x:v>0</x:v>
      </x:c>
      <x:c r="N3959" s="7" t="n">
        <x:f>MAX(0,L3959-H3959)</x:f>
        <x:v>67.90209445585215</x:v>
      </x:c>
      <x:c r="O3959" s="7" t="n">
        <x:f>MAX(0,F3959+I3959-N3959)</x:f>
        <x:v>7148.105133470225</x:v>
      </x:c>
      <x:c r="P3959" s="7" t="n">
        <x:f>MAX(0,N3959-F3959-I3959)</x:f>
        <x:v>0</x:v>
      </x:c>
      <x:c r="Q3959" s="7" t="n">
        <x:f>MAX(0,G3959+J3959-P3959)</x:f>
        <x:v>0</x:v>
      </x:c>
      <x:c r="R3959" s="7" t="n">
        <x:f>M3959+MAX(0,K3959-MAX(0,P3959-G3959-J3959))</x:f>
        <x:v>0</x:v>
      </x:c>
      <x:c r="S3959" s="7" t="n">
        <x:f>SUM(O3959,Q3959,R3959)</x:f>
        <x:v>7148.105133470225</x:v>
      </x:c>
      <x:c r="T3959" s="14" t="n">
        <x:f>'Inventory detail'!T581</x:f>
        <x:v>0.0084</x:v>
      </x:c>
      <x:c r="U3959" s="14" t="n">
        <x:f>'Inventory detail'!U581</x:f>
        <x:v>0.009075</x:v>
      </x:c>
      <x:c r="V3959" s="9" t="n">
        <x:f>O3959*T3959</x:f>
        <x:v>60.04408312114989</x:v>
      </x:c>
      <x:c r="W3959" s="9" t="n">
        <x:f>Q3959*T3959</x:f>
        <x:v>0</x:v>
      </x:c>
      <x:c r="X3959" s="9" t="n">
        <x:f>R3959*T3959</x:f>
        <x:v>0</x:v>
      </x:c>
      <x:c r="Y3959" s="9" t="n">
        <x:f>S3959*T3959</x:f>
        <x:v>60.04408312114989</x:v>
      </x:c>
      <x:c r="Z3959" s="9" t="n">
        <x:f>IF(ISNUMBER(U3959),S3959*(U3959-T3959),"n.a.")</x:f>
        <x:v>4.824970965092404</x:v>
      </x:c>
      <x:c r="AA3959" s="9" t="n">
        <x:f>IF(ISNUMBER(U3959),Y3959,0)</x:f>
        <x:v>60.04408312114989</x:v>
      </x:c>
      <x:c r="AB3959" s="7" t="n">
        <x:f>MAX(0,L3959-SUM(F3959:K3959))</x:f>
        <x:v>0</x:v>
      </x:c>
    </x:row>
    <x:row r="3960" ht="22" customHeight="1">
      <x:c r="A3960" s="18" t="n">
        <x:f>Summary!F$41</x:f>
        <x:v>46419</x:v>
      </x:c>
      <x:c r="B3960" s="2" t="str">
        <x:f>'Inventory detail'!A582</x:f>
        <x:v>POUC</x:v>
      </x:c>
      <x:c r="C3960" s="2" t="str">
        <x:f>'Inventory detail'!B582</x:f>
        <x:v>10</x:v>
      </x:c>
      <x:c r="D3960" s="2" t="str">
        <x:f>'Inventory detail'!C582</x:f>
        <x:v>SCH7</x:v>
      </x:c>
      <x:c r="E3960" s="10" t="n">
        <x:f>A2834</x:f>
        <x:v>46388</x:v>
      </x:c>
      <x:c r="F3960" s="7" t="n">
        <x:f>O2834</x:f>
        <x:v>0</x:v>
      </x:c>
      <x:c r="G3960" s="7" t="n">
        <x:f>Q2834</x:f>
        <x:v>5000</x:v>
      </x:c>
      <x:c r="H3960" s="7" t="n">
        <x:f>R2834</x:f>
        <x:v>916.007227926078</x:v>
      </x:c>
      <x:c r="I3960" s="7" t="n">
        <x:f>SUMIFS('PO detail'!$W$1597:$W$1597,'PO detail'!$V$1597:$V$1597,"&gt;="&amp;E3960,'PO detail'!$V$1597:$V$1597,"&lt;"&amp;A3960)</x:f>
        <x:v>0</x:v>
      </x:c>
      <x:c r="J3960" s="7" t="n">
        <x:f>SUMIFS('PO detail'!$X$1597:$X$1597,'PO detail'!$V$1597:$V$1597,"&gt;="&amp;E3960,'PO detail'!$V$1597:$V$1597,"&lt;"&amp;A3960)</x:f>
        <x:v>0</x:v>
      </x:c>
      <x:c r="K3960" s="7" t="n">
        <x:f>SUMIFS('PO detail'!$Y$1597:$Y$1597,'PO detail'!$V$1597:$V$1597,"&gt;="&amp;E3960,'PO detail'!$V$1597:$V$1597,"&lt;"&amp;A3960)</x:f>
        <x:v>0</x:v>
      </x:c>
      <x:c r="L3960" s="7" t="n">
        <x:f>'Inventory detail'!F582*Summary!$K$5*(A3960-E3960)/Summary!$K$6</x:f>
        <x:v>67.90209445585215</x:v>
      </x:c>
      <x:c r="M3960" s="7" t="n">
        <x:f>MAX(0,H3960-L3960)</x:f>
        <x:v>848.1051334702258</x:v>
      </x:c>
      <x:c r="N3960" s="7" t="n">
        <x:f>MAX(0,L3960-H3960)</x:f>
        <x:v>0</x:v>
      </x:c>
      <x:c r="O3960" s="7" t="n">
        <x:f>MAX(0,F3960+I3960-N3960)</x:f>
        <x:v>0</x:v>
      </x:c>
      <x:c r="P3960" s="7" t="n">
        <x:f>MAX(0,N3960-F3960-I3960)</x:f>
        <x:v>0</x:v>
      </x:c>
      <x:c r="Q3960" s="7" t="n">
        <x:f>MAX(0,G3960+J3960-P3960)</x:f>
        <x:v>5000</x:v>
      </x:c>
      <x:c r="R3960" s="7" t="n">
        <x:f>M3960+MAX(0,K3960-MAX(0,P3960-G3960-J3960))</x:f>
        <x:v>848.1051334702258</x:v>
      </x:c>
      <x:c r="S3960" s="7" t="n">
        <x:f>SUM(O3960,Q3960,R3960)</x:f>
        <x:v>5848.105133470226</x:v>
      </x:c>
      <x:c r="T3960" s="14" t="n">
        <x:f>'Inventory detail'!T582</x:f>
        <x:v>0.0095</x:v>
      </x:c>
      <x:c r="U3960" s="14" t="n">
        <x:f>'Inventory detail'!U582</x:f>
        <x:v>0.010394999999999998</x:v>
      </x:c>
      <x:c r="V3960" s="9" t="n">
        <x:f>O3960*T3960</x:f>
        <x:v>0</x:v>
      </x:c>
      <x:c r="W3960" s="9" t="n">
        <x:f>Q3960*T3960</x:f>
        <x:v>47.5</x:v>
      </x:c>
      <x:c r="X3960" s="9" t="n">
        <x:f>R3960*T3960</x:f>
        <x:v>8.056998767967146</x:v>
      </x:c>
      <x:c r="Y3960" s="9" t="n">
        <x:f>S3960*T3960</x:f>
        <x:v>55.556998767967144</x:v>
      </x:c>
      <x:c r="Z3960" s="9" t="n">
        <x:f>IF(ISNUMBER(U3960),S3960*(U3960-T3960),"n.a.")</x:f>
        <x:v>5.234054094455842</x:v>
      </x:c>
      <x:c r="AA3960" s="9" t="n">
        <x:f>IF(ISNUMBER(U3960),Y3960,0)</x:f>
        <x:v>55.556998767967144</x:v>
      </x:c>
      <x:c r="AB3960" s="7" t="n">
        <x:f>MAX(0,L3960-SUM(F3960:K3960))</x:f>
        <x:v>0</x:v>
      </x:c>
    </x:row>
    <x:row r="3961" ht="22" customHeight="1">
      <x:c r="A3961" s="18" t="n">
        <x:f>Summary!F$41</x:f>
        <x:v>46419</x:v>
      </x:c>
      <x:c r="B3961" s="2" t="str">
        <x:f>'Inventory detail'!A583</x:f>
        <x:v>POUC</x:v>
      </x:c>
      <x:c r="C3961" s="2" t="str">
        <x:f>'Inventory detail'!B583</x:f>
        <x:v>30</x:v>
      </x:c>
      <x:c r="D3961" s="2" t="str">
        <x:f>'Inventory detail'!C583</x:f>
        <x:v>LEG3</x:v>
      </x:c>
      <x:c r="E3961" s="10" t="n">
        <x:f>A2835</x:f>
        <x:v>46388</x:v>
      </x:c>
      <x:c r="F3961" s="7" t="n">
        <x:f>O2835</x:f>
        <x:v>0</x:v>
      </x:c>
      <x:c r="G3961" s="7" t="n">
        <x:f>Q2835</x:f>
        <x:v>0</x:v>
      </x:c>
      <x:c r="H3961" s="7" t="n">
        <x:f>R2835</x:f>
        <x:v>1316.007227926078</x:v>
      </x:c>
      <x:c r="I3961" s="7" t="n">
        <x:f>0</x:f>
        <x:v>0</x:v>
      </x:c>
      <x:c r="J3961" s="7" t="n">
        <x:f>0</x:f>
        <x:v>0</x:v>
      </x:c>
      <x:c r="K3961" s="7" t="n">
        <x:f>0</x:f>
        <x:v>0</x:v>
      </x:c>
      <x:c r="L3961" s="7" t="n">
        <x:f>'Inventory detail'!F583*Summary!$K$5*(A3961-E3961)/Summary!$K$6</x:f>
        <x:v>67.90209445585215</x:v>
      </x:c>
      <x:c r="M3961" s="7" t="n">
        <x:f>MAX(0,H3961-L3961)</x:f>
        <x:v>1248.1051334702258</x:v>
      </x:c>
      <x:c r="N3961" s="7" t="n">
        <x:f>MAX(0,L3961-H3961)</x:f>
        <x:v>0</x:v>
      </x:c>
      <x:c r="O3961" s="7" t="n">
        <x:f>MAX(0,F3961+I3961-N3961)</x:f>
        <x:v>0</x:v>
      </x:c>
      <x:c r="P3961" s="7" t="n">
        <x:f>MAX(0,N3961-F3961-I3961)</x:f>
        <x:v>0</x:v>
      </x:c>
      <x:c r="Q3961" s="7" t="n">
        <x:f>MAX(0,G3961+J3961-P3961)</x:f>
        <x:v>0</x:v>
      </x:c>
      <x:c r="R3961" s="7" t="n">
        <x:f>M3961+MAX(0,K3961-MAX(0,P3961-G3961-J3961))</x:f>
        <x:v>1248.1051334702258</x:v>
      </x:c>
      <x:c r="S3961" s="7" t="n">
        <x:f>SUM(O3961,Q3961,R3961)</x:f>
        <x:v>1248.1051334702258</x:v>
      </x:c>
      <x:c r="T3961" s="14" t="n">
        <x:f>'Inventory detail'!T583</x:f>
        <x:v>0.056600000000000004</x:v>
      </x:c>
      <x:c r="U3961" s="14" t="n">
        <x:f>'Inventory detail'!U583</x:f>
        <x:v>0.06171</x:v>
      </x:c>
      <x:c r="V3961" s="9" t="n">
        <x:f>O3961*T3961</x:f>
        <x:v>0</x:v>
      </x:c>
      <x:c r="W3961" s="9" t="n">
        <x:f>Q3961*T3961</x:f>
        <x:v>0</x:v>
      </x:c>
      <x:c r="X3961" s="9" t="n">
        <x:f>R3961*T3961</x:f>
        <x:v>70.64275055441479</x:v>
      </x:c>
      <x:c r="Y3961" s="9" t="n">
        <x:f>S3961*T3961</x:f>
        <x:v>70.64275055441479</x:v>
      </x:c>
      <x:c r="Z3961" s="9" t="n">
        <x:f>IF(ISNUMBER(U3961),S3961*(U3961-T3961),"n.a.")</x:f>
        <x:v>6.377817232032849</x:v>
      </x:c>
      <x:c r="AA3961" s="9" t="n">
        <x:f>IF(ISNUMBER(U3961),Y3961,0)</x:f>
        <x:v>70.64275055441479</x:v>
      </x:c>
      <x:c r="AB3961" s="7" t="n">
        <x:f>MAX(0,L3961-SUM(F3961:K3961))</x:f>
        <x:v>0</x:v>
      </x:c>
    </x:row>
    <x:row r="3962" ht="22" customHeight="1">
      <x:c r="A3962" s="18" t="n">
        <x:f>Summary!F$41</x:f>
        <x:v>46419</x:v>
      </x:c>
      <x:c r="B3962" s="2" t="str">
        <x:f>'Inventory detail'!A584</x:f>
        <x:v>WIRE</x:v>
      </x:c>
      <x:c r="C3962" s="2" t="str">
        <x:f>'Inventory detail'!B584</x:f>
        <x:v>60</x:v>
      </x:c>
      <x:c r="D3962" s="2" t="str">
        <x:f>'Inventory detail'!C584</x:f>
        <x:v>DL038GOLD</x:v>
      </x:c>
      <x:c r="E3962" s="10" t="n">
        <x:f>A2836</x:f>
        <x:v>46388</x:v>
      </x:c>
      <x:c r="F3962" s="7" t="n">
        <x:f>O2836</x:f>
        <x:v>0</x:v>
      </x:c>
      <x:c r="G3962" s="7" t="n">
        <x:f>Q2836</x:f>
        <x:v>0</x:v>
      </x:c>
      <x:c r="H3962" s="7" t="n">
        <x:f>R2836</x:f>
        <x:v>516.007227926078</x:v>
      </x:c>
      <x:c r="I3962" s="7" t="n">
        <x:f>0</x:f>
        <x:v>0</x:v>
      </x:c>
      <x:c r="J3962" s="7" t="n">
        <x:f>0</x:f>
        <x:v>0</x:v>
      </x:c>
      <x:c r="K3962" s="7" t="n">
        <x:f>0</x:f>
        <x:v>0</x:v>
      </x:c>
      <x:c r="L3962" s="7" t="n">
        <x:f>'Inventory detail'!F584*Summary!$K$5*(A3962-E3962)/Summary!$K$6</x:f>
        <x:v>67.90209445585215</x:v>
      </x:c>
      <x:c r="M3962" s="7" t="n">
        <x:f>MAX(0,H3962-L3962)</x:f>
        <x:v>448.1051334702259</x:v>
      </x:c>
      <x:c r="N3962" s="7" t="n">
        <x:f>MAX(0,L3962-H3962)</x:f>
        <x:v>0</x:v>
      </x:c>
      <x:c r="O3962" s="7" t="n">
        <x:f>MAX(0,F3962+I3962-N3962)</x:f>
        <x:v>0</x:v>
      </x:c>
      <x:c r="P3962" s="7" t="n">
        <x:f>MAX(0,N3962-F3962-I3962)</x:f>
        <x:v>0</x:v>
      </x:c>
      <x:c r="Q3962" s="7" t="n">
        <x:f>MAX(0,G3962+J3962-P3962)</x:f>
        <x:v>0</x:v>
      </x:c>
      <x:c r="R3962" s="7" t="n">
        <x:f>M3962+MAX(0,K3962-MAX(0,P3962-G3962-J3962))</x:f>
        <x:v>448.1051334702259</x:v>
      </x:c>
      <x:c r="S3962" s="7" t="n">
        <x:f>SUM(O3962,Q3962,R3962)</x:f>
        <x:v>448.1051334702259</x:v>
      </x:c>
      <x:c r="T3962" s="14" t="n">
        <x:f>'Inventory detail'!T584</x:f>
        <x:v>0.056299999999999996</x:v>
      </x:c>
      <x:c r="U3962" s="14" t="n">
        <x:f>'Inventory detail'!U584</x:f>
        <x:v>0.056299999999999996</x:v>
      </x:c>
      <x:c r="V3962" s="9" t="n">
        <x:f>O3962*T3962</x:f>
        <x:v>0</x:v>
      </x:c>
      <x:c r="W3962" s="9" t="n">
        <x:f>Q3962*T3962</x:f>
        <x:v>0</x:v>
      </x:c>
      <x:c r="X3962" s="9" t="n">
        <x:f>R3962*T3962</x:f>
        <x:v>25.228319014373717</x:v>
      </x:c>
      <x:c r="Y3962" s="9" t="n">
        <x:f>S3962*T3962</x:f>
        <x:v>25.228319014373717</x:v>
      </x:c>
      <x:c r="Z3962" s="9" t="n">
        <x:f>IF(ISNUMBER(U3962),S3962*(U3962-T3962),"n.a.")</x:f>
        <x:v>0</x:v>
      </x:c>
      <x:c r="AA3962" s="9" t="n">
        <x:f>IF(ISNUMBER(U3962),Y3962,0)</x:f>
        <x:v>25.228319014373717</x:v>
      </x:c>
      <x:c r="AB3962" s="7" t="n">
        <x:f>MAX(0,L3962-SUM(F3962:K3962))</x:f>
        <x:v>0</x:v>
      </x:c>
    </x:row>
    <x:row r="3963" ht="22" customHeight="1">
      <x:c r="A3963" s="18" t="n">
        <x:f>Summary!F$41</x:f>
        <x:v>46419</x:v>
      </x:c>
      <x:c r="B3963" s="2" t="str">
        <x:f>'Inventory detail'!A585</x:f>
        <x:v>WIRE</x:v>
      </x:c>
      <x:c r="C3963" s="2" t="str">
        <x:f>'Inventory detail'!B585</x:f>
        <x:v>30</x:v>
      </x:c>
      <x:c r="D3963" s="2" t="str">
        <x:f>'Inventory detail'!C585</x:f>
        <x:v>DL034WHT</x:v>
      </x:c>
      <x:c r="E3963" s="10" t="n">
        <x:f>A2837</x:f>
        <x:v>46388</x:v>
      </x:c>
      <x:c r="F3963" s="7" t="n">
        <x:f>O2837</x:f>
        <x:v>0</x:v>
      </x:c>
      <x:c r="G3963" s="7" t="n">
        <x:f>Q2837</x:f>
        <x:v>0</x:v>
      </x:c>
      <x:c r="H3963" s="7" t="n">
        <x:f>R2837</x:f>
        <x:v>1577.5154004106776</x:v>
      </x:c>
      <x:c r="I3963" s="7" t="n">
        <x:f>0</x:f>
        <x:v>0</x:v>
      </x:c>
      <x:c r="J3963" s="7" t="n">
        <x:f>0</x:f>
        <x:v>0</x:v>
      </x:c>
      <x:c r="K3963" s="7" t="n">
        <x:f>0</x:f>
        <x:v>0</x:v>
      </x:c>
      <x:c r="L3963" s="7" t="n">
        <x:f>'Inventory detail'!F585*Summary!$K$5*(A3963-E3963)/Summary!$K$6</x:f>
        <x:v>63.65503080082136</x:v>
      </x:c>
      <x:c r="M3963" s="7" t="n">
        <x:f>MAX(0,H3963-L3963)</x:f>
        <x:v>1513.8603696098562</x:v>
      </x:c>
      <x:c r="N3963" s="7" t="n">
        <x:f>MAX(0,L3963-H3963)</x:f>
        <x:v>0</x:v>
      </x:c>
      <x:c r="O3963" s="7" t="n">
        <x:f>MAX(0,F3963+I3963-N3963)</x:f>
        <x:v>0</x:v>
      </x:c>
      <x:c r="P3963" s="7" t="n">
        <x:f>MAX(0,N3963-F3963-I3963)</x:f>
        <x:v>0</x:v>
      </x:c>
      <x:c r="Q3963" s="7" t="n">
        <x:f>MAX(0,G3963+J3963-P3963)</x:f>
        <x:v>0</x:v>
      </x:c>
      <x:c r="R3963" s="7" t="n">
        <x:f>M3963+MAX(0,K3963-MAX(0,P3963-G3963-J3963))</x:f>
        <x:v>1513.8603696098562</x:v>
      </x:c>
      <x:c r="S3963" s="7" t="n">
        <x:f>SUM(O3963,Q3963,R3963)</x:f>
        <x:v>1513.8603696098562</x:v>
      </x:c>
      <x:c r="T3963" s="14" t="n">
        <x:f>'Inventory detail'!T585</x:f>
        <x:v>0.1424</x:v>
      </x:c>
      <x:c r="U3963" s="14" t="n">
        <x:f>'Inventory detail'!U585</x:f>
        <x:v>0.1424</x:v>
      </x:c>
      <x:c r="V3963" s="9" t="n">
        <x:f>O3963*T3963</x:f>
        <x:v>0</x:v>
      </x:c>
      <x:c r="W3963" s="9" t="n">
        <x:f>Q3963*T3963</x:f>
        <x:v>0</x:v>
      </x:c>
      <x:c r="X3963" s="9" t="n">
        <x:f>R3963*T3963</x:f>
        <x:v>215.57371663244353</x:v>
      </x:c>
      <x:c r="Y3963" s="9" t="n">
        <x:f>S3963*T3963</x:f>
        <x:v>215.57371663244353</x:v>
      </x:c>
      <x:c r="Z3963" s="9" t="n">
        <x:f>IF(ISNUMBER(U3963),S3963*(U3963-T3963),"n.a.")</x:f>
        <x:v>0</x:v>
      </x:c>
      <x:c r="AA3963" s="9" t="n">
        <x:f>IF(ISNUMBER(U3963),Y3963,0)</x:f>
        <x:v>215.57371663244353</x:v>
      </x:c>
      <x:c r="AB3963" s="7" t="n">
        <x:f>MAX(0,L3963-SUM(F3963:K3963))</x:f>
        <x:v>0</x:v>
      </x:c>
    </x:row>
    <x:row r="3964" ht="22" customHeight="1">
      <x:c r="A3964" s="18" t="n">
        <x:f>Summary!F$41</x:f>
        <x:v>46419</x:v>
      </x:c>
      <x:c r="B3964" s="2" t="str">
        <x:f>'Inventory detail'!A586</x:f>
        <x:v>COIL</x:v>
      </x:c>
      <x:c r="C3964" s="2" t="str">
        <x:f>'Inventory detail'!B586</x:f>
        <x:v>30</x:v>
      </x:c>
      <x:c r="D3964" s="2" t="str">
        <x:f>'Inventory detail'!C586</x:f>
        <x:v>13BLK36-4</x:v>
      </x:c>
      <x:c r="E3964" s="10" t="n">
        <x:f>A2838</x:f>
        <x:v>46388</x:v>
      </x:c>
      <x:c r="F3964" s="7" t="n">
        <x:f>O2838</x:f>
        <x:v>0</x:v>
      </x:c>
      <x:c r="G3964" s="7" t="n">
        <x:f>Q2838</x:f>
        <x:v>0</x:v>
      </x:c>
      <x:c r="H3964" s="7" t="n">
        <x:f>R2838</x:f>
        <x:v>1439.0235728952773</x:v>
      </x:c>
      <x:c r="I3964" s="7" t="n">
        <x:f>0</x:f>
        <x:v>0</x:v>
      </x:c>
      <x:c r="J3964" s="7" t="n">
        <x:f>0</x:f>
        <x:v>0</x:v>
      </x:c>
      <x:c r="K3964" s="7" t="n">
        <x:f>0</x:f>
        <x:v>0</x:v>
      </x:c>
      <x:c r="L3964" s="7" t="n">
        <x:f>'Inventory detail'!F586*Summary!$K$5*(A3964-E3964)/Summary!$K$6</x:f>
        <x:v>59.40796714579056</x:v>
      </x:c>
      <x:c r="M3964" s="7" t="n">
        <x:f>MAX(0,H3964-L3964)</x:f>
        <x:v>1379.6156057494868</x:v>
      </x:c>
      <x:c r="N3964" s="7" t="n">
        <x:f>MAX(0,L3964-H3964)</x:f>
        <x:v>0</x:v>
      </x:c>
      <x:c r="O3964" s="7" t="n">
        <x:f>MAX(0,F3964+I3964-N3964)</x:f>
        <x:v>0</x:v>
      </x:c>
      <x:c r="P3964" s="7" t="n">
        <x:f>MAX(0,N3964-F3964-I3964)</x:f>
        <x:v>0</x:v>
      </x:c>
      <x:c r="Q3964" s="7" t="n">
        <x:f>MAX(0,G3964+J3964-P3964)</x:f>
        <x:v>0</x:v>
      </x:c>
      <x:c r="R3964" s="7" t="n">
        <x:f>M3964+MAX(0,K3964-MAX(0,P3964-G3964-J3964))</x:f>
        <x:v>1379.6156057494868</x:v>
      </x:c>
      <x:c r="S3964" s="7" t="n">
        <x:f>SUM(O3964,Q3964,R3964)</x:f>
        <x:v>1379.6156057494868</x:v>
      </x:c>
      <x:c r="T3964" s="14" t="n">
        <x:f>'Inventory detail'!T586</x:f>
        <x:v>0.2066</x:v>
      </x:c>
      <x:c r="U3964" s="14" t="n">
        <x:f>'Inventory detail'!U586</x:f>
        <x:v>0.202436</x:v>
      </x:c>
      <x:c r="V3964" s="9" t="n">
        <x:f>O3964*T3964</x:f>
        <x:v>0</x:v>
      </x:c>
      <x:c r="W3964" s="9" t="n">
        <x:f>Q3964*T3964</x:f>
        <x:v>0</x:v>
      </x:c>
      <x:c r="X3964" s="9" t="n">
        <x:f>R3964*T3964</x:f>
        <x:v>285.02858414784396</x:v>
      </x:c>
      <x:c r="Y3964" s="9" t="n">
        <x:f>S3964*T3964</x:f>
        <x:v>285.02858414784396</x:v>
      </x:c>
      <x:c r="Z3964" s="9" t="n">
        <x:f>IF(ISNUMBER(U3964),S3964*(U3964-T3964),"n.a.")</x:f>
        <x:v>-5.744719382340865</x:v>
      </x:c>
      <x:c r="AA3964" s="9" t="n">
        <x:f>IF(ISNUMBER(U3964),Y3964,0)</x:f>
        <x:v>285.02858414784396</x:v>
      </x:c>
      <x:c r="AB3964" s="7" t="n">
        <x:f>MAX(0,L3964-SUM(F3964:K3964))</x:f>
        <x:v>0</x:v>
      </x:c>
    </x:row>
    <x:row r="3965" ht="22" customHeight="1">
      <x:c r="A3965" s="18" t="n">
        <x:f>Summary!F$41</x:f>
        <x:v>46419</x:v>
      </x:c>
      <x:c r="B3965" s="2" t="str">
        <x:f>'Inventory detail'!A587</x:f>
        <x:v>COIL</x:v>
      </x:c>
      <x:c r="C3965" s="2" t="str">
        <x:f>'Inventory detail'!B587</x:f>
        <x:v>30</x:v>
      </x:c>
      <x:c r="D3965" s="2" t="str">
        <x:f>'Inventory detail'!C587</x:f>
        <x:v>18BLU12-4</x:v>
      </x:c>
      <x:c r="E3965" s="10" t="n">
        <x:f>A2839</x:f>
        <x:v>46388</x:v>
      </x:c>
      <x:c r="F3965" s="7" t="n">
        <x:f>O2839</x:f>
        <x:v>0</x:v>
      </x:c>
      <x:c r="G3965" s="7" t="n">
        <x:f>Q2839</x:f>
        <x:v>0</x:v>
      </x:c>
      <x:c r="H3965" s="7" t="n">
        <x:f>R2839</x:f>
        <x:v>0</x:v>
      </x:c>
      <x:c r="I3965" s="7" t="n">
        <x:f>0</x:f>
        <x:v>0</x:v>
      </x:c>
      <x:c r="J3965" s="7" t="n">
        <x:f>0</x:f>
        <x:v>0</x:v>
      </x:c>
      <x:c r="K3965" s="7" t="n">
        <x:f>0</x:f>
        <x:v>0</x:v>
      </x:c>
      <x:c r="L3965" s="7" t="n">
        <x:f>'Inventory detail'!F587*Summary!$K$5*(A3965-E3965)/Summary!$K$6</x:f>
        <x:v>59.40796714579056</x:v>
      </x:c>
      <x:c r="M3965" s="7" t="n">
        <x:f>MAX(0,H3965-L3965)</x:f>
        <x:v>0</x:v>
      </x:c>
      <x:c r="N3965" s="7" t="n">
        <x:f>MAX(0,L3965-H3965)</x:f>
        <x:v>59.40796714579056</x:v>
      </x:c>
      <x:c r="O3965" s="7" t="n">
        <x:f>MAX(0,F3965+I3965-N3965)</x:f>
        <x:v>0</x:v>
      </x:c>
      <x:c r="P3965" s="7" t="n">
        <x:f>MAX(0,N3965-F3965-I3965)</x:f>
        <x:v>59.40796714579056</x:v>
      </x:c>
      <x:c r="Q3965" s="7" t="n">
        <x:f>MAX(0,G3965+J3965-P3965)</x:f>
        <x:v>0</x:v>
      </x:c>
      <x:c r="R3965" s="7" t="n">
        <x:f>M3965+MAX(0,K3965-MAX(0,P3965-G3965-J3965))</x:f>
        <x:v>0</x:v>
      </x:c>
      <x:c r="S3965" s="7" t="n">
        <x:f>SUM(O3965,Q3965,R3965)</x:f>
        <x:v>0</x:v>
      </x:c>
      <x:c r="T3965" s="14" t="n">
        <x:f>'Inventory detail'!T587</x:f>
        <x:v>0.1448</x:v>
      </x:c>
      <x:c r="U3965" s="14" t="n">
        <x:f>'Inventory detail'!U587</x:f>
        <x:v>0.141882</x:v>
      </x:c>
      <x:c r="V3965" s="9" t="n">
        <x:f>O3965*T3965</x:f>
        <x:v>0</x:v>
      </x:c>
      <x:c r="W3965" s="9" t="n">
        <x:f>Q3965*T3965</x:f>
        <x:v>0</x:v>
      </x:c>
      <x:c r="X3965" s="9" t="n">
        <x:f>R3965*T3965</x:f>
        <x:v>0</x:v>
      </x:c>
      <x:c r="Y3965" s="9" t="n">
        <x:f>S3965*T3965</x:f>
        <x:v>0</x:v>
      </x:c>
      <x:c r="Z3965" s="9" t="n">
        <x:f>IF(ISNUMBER(U3965),S3965*(U3965-T3965),"n.a.")</x:f>
        <x:v>0</x:v>
      </x:c>
      <x:c r="AA3965" s="9" t="n">
        <x:f>IF(ISNUMBER(U3965),Y3965,0)</x:f>
        <x:v>0</x:v>
      </x:c>
      <x:c r="AB3965" s="7" t="n">
        <x:f>MAX(0,L3965-SUM(F3965:K3965))</x:f>
        <x:v>59.40796714579056</x:v>
      </x:c>
    </x:row>
    <x:row r="3966" ht="22" customHeight="1">
      <x:c r="A3966" s="18" t="n">
        <x:f>Summary!F$41</x:f>
        <x:v>46419</x:v>
      </x:c>
      <x:c r="B3966" s="2" t="str">
        <x:f>'Inventory detail'!A588</x:f>
        <x:v>COIL</x:v>
      </x:c>
      <x:c r="C3966" s="2" t="str">
        <x:f>'Inventory detail'!B588</x:f>
        <x:v>30</x:v>
      </x:c>
      <x:c r="D3966" s="2" t="str">
        <x:f>'Inventory detail'!C588</x:f>
        <x:v>20CLR12-4</x:v>
      </x:c>
      <x:c r="E3966" s="10" t="n">
        <x:f>A2840</x:f>
        <x:v>46388</x:v>
      </x:c>
      <x:c r="F3966" s="7" t="n">
        <x:f>O2840</x:f>
        <x:v>0</x:v>
      </x:c>
      <x:c r="G3966" s="7" t="n">
        <x:f>Q2840</x:f>
        <x:v>0</x:v>
      </x:c>
      <x:c r="H3966" s="7" t="n">
        <x:f>R2840</x:f>
        <x:v>839.0235728952773</x:v>
      </x:c>
      <x:c r="I3966" s="7" t="n">
        <x:f>0</x:f>
        <x:v>0</x:v>
      </x:c>
      <x:c r="J3966" s="7" t="n">
        <x:f>0</x:f>
        <x:v>0</x:v>
      </x:c>
      <x:c r="K3966" s="7" t="n">
        <x:f>0</x:f>
        <x:v>0</x:v>
      </x:c>
      <x:c r="L3966" s="7" t="n">
        <x:f>'Inventory detail'!F588*Summary!$K$5*(A3966-E3966)/Summary!$K$6</x:f>
        <x:v>59.40796714579056</x:v>
      </x:c>
      <x:c r="M3966" s="7" t="n">
        <x:f>MAX(0,H3966-L3966)</x:f>
        <x:v>779.6156057494868</x:v>
      </x:c>
      <x:c r="N3966" s="7" t="n">
        <x:f>MAX(0,L3966-H3966)</x:f>
        <x:v>0</x:v>
      </x:c>
      <x:c r="O3966" s="7" t="n">
        <x:f>MAX(0,F3966+I3966-N3966)</x:f>
        <x:v>0</x:v>
      </x:c>
      <x:c r="P3966" s="7" t="n">
        <x:f>MAX(0,N3966-F3966-I3966)</x:f>
        <x:v>0</x:v>
      </x:c>
      <x:c r="Q3966" s="7" t="n">
        <x:f>MAX(0,G3966+J3966-P3966)</x:f>
        <x:v>0</x:v>
      </x:c>
      <x:c r="R3966" s="7" t="n">
        <x:f>M3966+MAX(0,K3966-MAX(0,P3966-G3966-J3966))</x:f>
        <x:v>779.6156057494868</x:v>
      </x:c>
      <x:c r="S3966" s="7" t="n">
        <x:f>SUM(O3966,Q3966,R3966)</x:f>
        <x:v>779.6156057494868</x:v>
      </x:c>
      <x:c r="T3966" s="14" t="n">
        <x:f>'Inventory detail'!T588</x:f>
        <x:v>0.1567</x:v>
      </x:c>
      <x:c r="U3966" s="14" t="n">
        <x:f>'Inventory detail'!U588</x:f>
        <x:v>0.1534845</x:v>
      </x:c>
      <x:c r="V3966" s="9" t="n">
        <x:f>O3966*T3966</x:f>
        <x:v>0</x:v>
      </x:c>
      <x:c r="W3966" s="9" t="n">
        <x:f>Q3966*T3966</x:f>
        <x:v>0</x:v>
      </x:c>
      <x:c r="X3966" s="9" t="n">
        <x:f>R3966*T3966</x:f>
        <x:v>122.16576542094458</x:v>
      </x:c>
      <x:c r="Y3966" s="9" t="n">
        <x:f>S3966*T3966</x:f>
        <x:v>122.16576542094458</x:v>
      </x:c>
      <x:c r="Z3966" s="9" t="n">
        <x:f>IF(ISNUMBER(U3966),S3966*(U3966-T3966),"n.a.")</x:f>
        <x:v>-2.5068539802874827</x:v>
      </x:c>
      <x:c r="AA3966" s="9" t="n">
        <x:f>IF(ISNUMBER(U3966),Y3966,0)</x:f>
        <x:v>122.16576542094458</x:v>
      </x:c>
      <x:c r="AB3966" s="7" t="n">
        <x:f>MAX(0,L3966-SUM(F3966:K3966))</x:f>
        <x:v>0</x:v>
      </x:c>
    </x:row>
    <x:row r="3967" ht="22" customHeight="1">
      <x:c r="A3967" s="18" t="n">
        <x:f>Summary!F$41</x:f>
        <x:v>46419</x:v>
      </x:c>
      <x:c r="B3967" s="2" t="str">
        <x:f>'Inventory detail'!A589</x:f>
        <x:v>COIL</x:v>
      </x:c>
      <x:c r="C3967" s="2" t="str">
        <x:f>'Inventory detail'!B589</x:f>
        <x:v>30</x:v>
      </x:c>
      <x:c r="D3967" s="2" t="str">
        <x:f>'Inventory detail'!C589</x:f>
        <x:v>22BLK36-4</x:v>
      </x:c>
      <x:c r="E3967" s="10" t="n">
        <x:f>A2841</x:f>
        <x:v>46388</x:v>
      </x:c>
      <x:c r="F3967" s="7" t="n">
        <x:f>O2841</x:f>
        <x:v>639.0235728952773</x:v>
      </x:c>
      <x:c r="G3967" s="7" t="n">
        <x:f>Q2841</x:f>
        <x:v>0</x:v>
      </x:c>
      <x:c r="H3967" s="7" t="n">
        <x:f>R2841</x:f>
        <x:v>0</x:v>
      </x:c>
      <x:c r="I3967" s="7" t="n">
        <x:f>SUMIFS('PO detail'!$W$857:$W$858,'PO detail'!$V$857:$V$858,"&gt;="&amp;E3967,'PO detail'!$V$857:$V$858,"&lt;"&amp;A3967)</x:f>
        <x:v>0</x:v>
      </x:c>
      <x:c r="J3967" s="7" t="n">
        <x:f>SUMIFS('PO detail'!$X$857:$X$858,'PO detail'!$V$857:$V$858,"&gt;="&amp;E3967,'PO detail'!$V$857:$V$858,"&lt;"&amp;A3967)</x:f>
        <x:v>0</x:v>
      </x:c>
      <x:c r="K3967" s="7" t="n">
        <x:f>SUMIFS('PO detail'!$Y$857:$Y$858,'PO detail'!$V$857:$V$858,"&gt;="&amp;E3967,'PO detail'!$V$857:$V$858,"&lt;"&amp;A3967)</x:f>
        <x:v>0</x:v>
      </x:c>
      <x:c r="L3967" s="7" t="n">
        <x:f>'Inventory detail'!F589*Summary!$K$5*(A3967-E3967)/Summary!$K$6</x:f>
        <x:v>59.40796714579056</x:v>
      </x:c>
      <x:c r="M3967" s="7" t="n">
        <x:f>MAX(0,H3967-L3967)</x:f>
        <x:v>0</x:v>
      </x:c>
      <x:c r="N3967" s="7" t="n">
        <x:f>MAX(0,L3967-H3967)</x:f>
        <x:v>59.40796714579056</x:v>
      </x:c>
      <x:c r="O3967" s="7" t="n">
        <x:f>MAX(0,F3967+I3967-N3967)</x:f>
        <x:v>579.6156057494868</x:v>
      </x:c>
      <x:c r="P3967" s="7" t="n">
        <x:f>MAX(0,N3967-F3967-I3967)</x:f>
        <x:v>0</x:v>
      </x:c>
      <x:c r="Q3967" s="7" t="n">
        <x:f>MAX(0,G3967+J3967-P3967)</x:f>
        <x:v>0</x:v>
      </x:c>
      <x:c r="R3967" s="7" t="n">
        <x:f>M3967+MAX(0,K3967-MAX(0,P3967-G3967-J3967))</x:f>
        <x:v>0</x:v>
      </x:c>
      <x:c r="S3967" s="7" t="n">
        <x:f>SUM(O3967,Q3967,R3967)</x:f>
        <x:v>579.6156057494868</x:v>
      </x:c>
      <x:c r="T3967" s="14" t="n">
        <x:f>'Inventory detail'!T589</x:f>
        <x:v>0.3826</x:v>
      </x:c>
      <x:c r="U3967" s="14" t="n">
        <x:f>'Inventory detail'!U589</x:f>
        <x:v>0.3749265</x:v>
      </x:c>
      <x:c r="V3967" s="9" t="n">
        <x:f>O3967*T3967</x:f>
        <x:v>221.76093075975365</x:v>
      </x:c>
      <x:c r="W3967" s="9" t="n">
        <x:f>Q3967*T3967</x:f>
        <x:v>0</x:v>
      </x:c>
      <x:c r="X3967" s="9" t="n">
        <x:f>R3967*T3967</x:f>
        <x:v>0</x:v>
      </x:c>
      <x:c r="Y3967" s="9" t="n">
        <x:f>S3967*T3967</x:f>
        <x:v>221.76093075975365</x:v>
      </x:c>
      <x:c r="Z3967" s="9" t="n">
        <x:f>IF(ISNUMBER(U3967),S3967*(U3967-T3967),"n.a.")</x:f>
        <x:v>-4.447680350718687</x:v>
      </x:c>
      <x:c r="AA3967" s="9" t="n">
        <x:f>IF(ISNUMBER(U3967),Y3967,0)</x:f>
        <x:v>221.76093075975365</x:v>
      </x:c>
      <x:c r="AB3967" s="7" t="n">
        <x:f>MAX(0,L3967-SUM(F3967:K3967))</x:f>
        <x:v>0</x:v>
      </x:c>
    </x:row>
    <x:row r="3968" ht="22" customHeight="1">
      <x:c r="A3968" s="18" t="n">
        <x:f>Summary!F$41</x:f>
        <x:v>46419</x:v>
      </x:c>
      <x:c r="B3968" s="2" t="str">
        <x:f>'Inventory detail'!A590</x:f>
        <x:v>COIL</x:v>
      </x:c>
      <x:c r="C3968" s="2" t="str">
        <x:f>'Inventory detail'!B590</x:f>
        <x:v>30</x:v>
      </x:c>
      <x:c r="D3968" s="2" t="str">
        <x:f>'Inventory detail'!C590</x:f>
        <x:v>25WHT12-4</x:v>
      </x:c>
      <x:c r="E3968" s="10" t="n">
        <x:f>A2842</x:f>
        <x:v>46388</x:v>
      </x:c>
      <x:c r="F3968" s="7" t="n">
        <x:f>O2842</x:f>
        <x:v>1200</x:v>
      </x:c>
      <x:c r="G3968" s="7" t="n">
        <x:f>Q2842</x:f>
        <x:v>0</x:v>
      </x:c>
      <x:c r="H3968" s="7" t="n">
        <x:f>R2842</x:f>
        <x:v>139.0235728952772</x:v>
      </x:c>
      <x:c r="I3968" s="7" t="n">
        <x:f>SUMIFS('PO detail'!$W$873:$W$873,'PO detail'!$V$873:$V$873,"&gt;="&amp;E3968,'PO detail'!$V$873:$V$873,"&lt;"&amp;A3968)</x:f>
        <x:v>0</x:v>
      </x:c>
      <x:c r="J3968" s="7" t="n">
        <x:f>SUMIFS('PO detail'!$X$873:$X$873,'PO detail'!$V$873:$V$873,"&gt;="&amp;E3968,'PO detail'!$V$873:$V$873,"&lt;"&amp;A3968)</x:f>
        <x:v>0</x:v>
      </x:c>
      <x:c r="K3968" s="7" t="n">
        <x:f>SUMIFS('PO detail'!$Y$873:$Y$873,'PO detail'!$V$873:$V$873,"&gt;="&amp;E3968,'PO detail'!$V$873:$V$873,"&lt;"&amp;A3968)</x:f>
        <x:v>0</x:v>
      </x:c>
      <x:c r="L3968" s="7" t="n">
        <x:f>'Inventory detail'!F590*Summary!$K$5*(A3968-E3968)/Summary!$K$6</x:f>
        <x:v>59.40796714579056</x:v>
      </x:c>
      <x:c r="M3968" s="7" t="n">
        <x:f>MAX(0,H3968-L3968)</x:f>
        <x:v>79.61560574948663</x:v>
      </x:c>
      <x:c r="N3968" s="7" t="n">
        <x:f>MAX(0,L3968-H3968)</x:f>
        <x:v>0</x:v>
      </x:c>
      <x:c r="O3968" s="7" t="n">
        <x:f>MAX(0,F3968+I3968-N3968)</x:f>
        <x:v>1200</x:v>
      </x:c>
      <x:c r="P3968" s="7" t="n">
        <x:f>MAX(0,N3968-F3968-I3968)</x:f>
        <x:v>0</x:v>
      </x:c>
      <x:c r="Q3968" s="7" t="n">
        <x:f>MAX(0,G3968+J3968-P3968)</x:f>
        <x:v>0</x:v>
      </x:c>
      <x:c r="R3968" s="7" t="n">
        <x:f>M3968+MAX(0,K3968-MAX(0,P3968-G3968-J3968))</x:f>
        <x:v>79.61560574948663</x:v>
      </x:c>
      <x:c r="S3968" s="7" t="n">
        <x:f>SUM(O3968,Q3968,R3968)</x:f>
        <x:v>1279.6156057494866</x:v>
      </x:c>
      <x:c r="T3968" s="14" t="n">
        <x:f>'Inventory detail'!T590</x:f>
        <x:v>0.2144</x:v>
      </x:c>
      <x:c r="U3968" s="14" t="n">
        <x:f>'Inventory detail'!U590</x:f>
        <x:v>0.2100605</x:v>
      </x:c>
      <x:c r="V3968" s="9" t="n">
        <x:f>O3968*T3968</x:f>
        <x:v>257.28000000000003</x:v>
      </x:c>
      <x:c r="W3968" s="9" t="n">
        <x:f>Q3968*T3968</x:f>
        <x:v>0</x:v>
      </x:c>
      <x:c r="X3968" s="9" t="n">
        <x:f>R3968*T3968</x:f>
        <x:v>17.069585872689935</x:v>
      </x:c>
      <x:c r="Y3968" s="9" t="n">
        <x:f>S3968*T3968</x:f>
        <x:v>274.34958587268994</x:v>
      </x:c>
      <x:c r="Z3968" s="9" t="n">
        <x:f>IF(ISNUMBER(U3968),S3968*(U3968-T3968),"n.a.")</x:f>
        <x:v>-5.552891921149892</x:v>
      </x:c>
      <x:c r="AA3968" s="9" t="n">
        <x:f>IF(ISNUMBER(U3968),Y3968,0)</x:f>
        <x:v>274.34958587268994</x:v>
      </x:c>
      <x:c r="AB3968" s="7" t="n">
        <x:f>MAX(0,L3968-SUM(F3968:K3968))</x:f>
        <x:v>0</x:v>
      </x:c>
    </x:row>
    <x:row r="3969" ht="22" customHeight="1">
      <x:c r="A3969" s="18" t="n">
        <x:f>Summary!F$41</x:f>
        <x:v>46419</x:v>
      </x:c>
      <x:c r="B3969" s="2" t="str">
        <x:f>'Inventory detail'!A591</x:f>
        <x:v>COIL</x:v>
      </x:c>
      <x:c r="C3969" s="2" t="str">
        <x:f>'Inventory detail'!B591</x:f>
        <x:v>60</x:v>
      </x:c>
      <x:c r="D3969" s="2" t="str">
        <x:f>'Inventory detail'!C591</x:f>
        <x:v>32BLK36-4</x:v>
      </x:c>
      <x:c r="E3969" s="10" t="n">
        <x:f>A2843</x:f>
        <x:v>46388</x:v>
      </x:c>
      <x:c r="F3969" s="7" t="n">
        <x:f>O2843</x:f>
        <x:v>0</x:v>
      </x:c>
      <x:c r="G3969" s="7" t="n">
        <x:f>Q2843</x:f>
        <x:v>0</x:v>
      </x:c>
      <x:c r="H3969" s="7" t="n">
        <x:f>R2843</x:f>
        <x:v>339.0235728952772</x:v>
      </x:c>
      <x:c r="I3969" s="7" t="n">
        <x:f>0</x:f>
        <x:v>0</x:v>
      </x:c>
      <x:c r="J3969" s="7" t="n">
        <x:f>0</x:f>
        <x:v>0</x:v>
      </x:c>
      <x:c r="K3969" s="7" t="n">
        <x:f>0</x:f>
        <x:v>0</x:v>
      </x:c>
      <x:c r="L3969" s="7" t="n">
        <x:f>'Inventory detail'!F591*Summary!$K$5*(A3969-E3969)/Summary!$K$6</x:f>
        <x:v>59.40796714579056</x:v>
      </x:c>
      <x:c r="M3969" s="7" t="n">
        <x:f>MAX(0,H3969-L3969)</x:f>
        <x:v>279.61560574948663</x:v>
      </x:c>
      <x:c r="N3969" s="7" t="n">
        <x:f>MAX(0,L3969-H3969)</x:f>
        <x:v>0</x:v>
      </x:c>
      <x:c r="O3969" s="7" t="n">
        <x:f>MAX(0,F3969+I3969-N3969)</x:f>
        <x:v>0</x:v>
      </x:c>
      <x:c r="P3969" s="7" t="n">
        <x:f>MAX(0,N3969-F3969-I3969)</x:f>
        <x:v>0</x:v>
      </x:c>
      <x:c r="Q3969" s="7" t="n">
        <x:f>MAX(0,G3969+J3969-P3969)</x:f>
        <x:v>0</x:v>
      </x:c>
      <x:c r="R3969" s="7" t="n">
        <x:f>M3969+MAX(0,K3969-MAX(0,P3969-G3969-J3969))</x:f>
        <x:v>279.61560574948663</x:v>
      </x:c>
      <x:c r="S3969" s="7" t="n">
        <x:f>SUM(O3969,Q3969,R3969)</x:f>
        <x:v>279.61560574948663</x:v>
      </x:c>
      <x:c r="T3969" s="14" t="n">
        <x:f>'Inventory detail'!T591</x:f>
        <x:v>0.6029</x:v>
      </x:c>
      <x:c r="U3969" s="14" t="n">
        <x:f>'Inventory detail'!U591</x:f>
        <x:v>0.5906224999999999</x:v>
      </x:c>
      <x:c r="V3969" s="9" t="n">
        <x:f>O3969*T3969</x:f>
        <x:v>0</x:v>
      </x:c>
      <x:c r="W3969" s="9" t="n">
        <x:f>Q3969*T3969</x:f>
        <x:v>0</x:v>
      </x:c>
      <x:c r="X3969" s="9" t="n">
        <x:f>R3969*T3969</x:f>
        <x:v>168.5802487063655</x:v>
      </x:c>
      <x:c r="Y3969" s="9" t="n">
        <x:f>S3969*T3969</x:f>
        <x:v>168.5802487063655</x:v>
      </x:c>
      <x:c r="Z3969" s="9" t="n">
        <x:f>IF(ISNUMBER(U3969),S3969*(U3969-T3969),"n.a.")</x:f>
        <x:v>-3.4329805995893365</x:v>
      </x:c>
      <x:c r="AA3969" s="9" t="n">
        <x:f>IF(ISNUMBER(U3969),Y3969,0)</x:f>
        <x:v>168.5802487063655</x:v>
      </x:c>
      <x:c r="AB3969" s="7" t="n">
        <x:f>MAX(0,L3969-SUM(F3969:K3969))</x:f>
        <x:v>0</x:v>
      </x:c>
    </x:row>
    <x:row r="3970" ht="22" customHeight="1">
      <x:c r="A3970" s="18" t="n">
        <x:f>Summary!F$41</x:f>
        <x:v>46419</x:v>
      </x:c>
      <x:c r="B3970" s="2" t="str">
        <x:f>'Inventory detail'!A592</x:f>
        <x:v>POUC</x:v>
      </x:c>
      <x:c r="C3970" s="2" t="str">
        <x:f>'Inventory detail'!B592</x:f>
        <x:v>30</x:v>
      </x:c>
      <x:c r="D3970" s="2" t="str">
        <x:f>'Inventory detail'!C592</x:f>
        <x:v>BUS7</x:v>
      </x:c>
      <x:c r="E3970" s="10" t="n">
        <x:f>A2844</x:f>
        <x:v>46388</x:v>
      </x:c>
      <x:c r="F3970" s="7" t="n">
        <x:f>O2844</x:f>
        <x:v>0</x:v>
      </x:c>
      <x:c r="G3970" s="7" t="n">
        <x:f>Q2844</x:f>
        <x:v>0</x:v>
      </x:c>
      <x:c r="H3970" s="7" t="n">
        <x:f>R2844</x:f>
        <x:v>2939.023572895277</x:v>
      </x:c>
      <x:c r="I3970" s="7" t="n">
        <x:f>0</x:f>
        <x:v>0</x:v>
      </x:c>
      <x:c r="J3970" s="7" t="n">
        <x:f>0</x:f>
        <x:v>0</x:v>
      </x:c>
      <x:c r="K3970" s="7" t="n">
        <x:f>0</x:f>
        <x:v>0</x:v>
      </x:c>
      <x:c r="L3970" s="7" t="n">
        <x:f>'Inventory detail'!F592*Summary!$K$5*(A3970-E3970)/Summary!$K$6</x:f>
        <x:v>59.40796714579056</x:v>
      </x:c>
      <x:c r="M3970" s="7" t="n">
        <x:f>MAX(0,H3970-L3970)</x:f>
        <x:v>2879.6156057494863</x:v>
      </x:c>
      <x:c r="N3970" s="7" t="n">
        <x:f>MAX(0,L3970-H3970)</x:f>
        <x:v>0</x:v>
      </x:c>
      <x:c r="O3970" s="7" t="n">
        <x:f>MAX(0,F3970+I3970-N3970)</x:f>
        <x:v>0</x:v>
      </x:c>
      <x:c r="P3970" s="7" t="n">
        <x:f>MAX(0,N3970-F3970-I3970)</x:f>
        <x:v>0</x:v>
      </x:c>
      <x:c r="Q3970" s="7" t="n">
        <x:f>MAX(0,G3970+J3970-P3970)</x:f>
        <x:v>0</x:v>
      </x:c>
      <x:c r="R3970" s="7" t="n">
        <x:f>M3970+MAX(0,K3970-MAX(0,P3970-G3970-J3970))</x:f>
        <x:v>2879.6156057494863</x:v>
      </x:c>
      <x:c r="S3970" s="7" t="n">
        <x:f>SUM(O3970,Q3970,R3970)</x:f>
        <x:v>2879.6156057494863</x:v>
      </x:c>
      <x:c r="T3970" s="14" t="n">
        <x:f>'Inventory detail'!T592</x:f>
        <x:v>0.009000000000000001</x:v>
      </x:c>
      <x:c r="U3970" s="14" t="n">
        <x:f>'Inventory detail'!U592</x:f>
        <x:v>0.009734999999999999</x:v>
      </x:c>
      <x:c r="V3970" s="9" t="n">
        <x:f>O3970*T3970</x:f>
        <x:v>0</x:v>
      </x:c>
      <x:c r="W3970" s="9" t="n">
        <x:f>Q3970*T3970</x:f>
        <x:v>0</x:v>
      </x:c>
      <x:c r="X3970" s="9" t="n">
        <x:f>R3970*T3970</x:f>
        <x:v>25.91654045174538</x:v>
      </x:c>
      <x:c r="Y3970" s="9" t="n">
        <x:f>S3970*T3970</x:f>
        <x:v>25.91654045174538</x:v>
      </x:c>
      <x:c r="Z3970" s="9" t="n">
        <x:f>IF(ISNUMBER(U3970),S3970*(U3970-T3970),"n.a.")</x:f>
        <x:v>2.1165174702258662</x:v>
      </x:c>
      <x:c r="AA3970" s="9" t="n">
        <x:f>IF(ISNUMBER(U3970),Y3970,0)</x:f>
        <x:v>25.91654045174538</x:v>
      </x:c>
      <x:c r="AB3970" s="7" t="n">
        <x:f>MAX(0,L3970-SUM(F3970:K3970))</x:f>
        <x:v>0</x:v>
      </x:c>
    </x:row>
    <x:row r="3971" ht="22" customHeight="1">
      <x:c r="A3971" s="18" t="n">
        <x:f>Summary!F$41</x:f>
        <x:v>46419</x:v>
      </x:c>
      <x:c r="B3971" s="2" t="str">
        <x:f>'Inventory detail'!A593</x:f>
        <x:v>WIRE</x:v>
      </x:c>
      <x:c r="C3971" s="2" t="str">
        <x:f>'Inventory detail'!B593</x:f>
        <x:v>30</x:v>
      </x:c>
      <x:c r="D3971" s="2" t="str">
        <x:f>'Inventory detail'!C593</x:f>
        <x:v>DL012BLU</x:v>
      </x:c>
      <x:c r="E3971" s="10" t="n">
        <x:f>A2845</x:f>
        <x:v>46388</x:v>
      </x:c>
      <x:c r="F3971" s="7" t="n">
        <x:f>O2845</x:f>
        <x:v>0</x:v>
      </x:c>
      <x:c r="G3971" s="7" t="n">
        <x:f>Q2845</x:f>
        <x:v>0</x:v>
      </x:c>
      <x:c r="H3971" s="7" t="n">
        <x:f>R2845</x:f>
        <x:v>139.0235728952772</x:v>
      </x:c>
      <x:c r="I3971" s="7" t="n">
        <x:f>0</x:f>
        <x:v>0</x:v>
      </x:c>
      <x:c r="J3971" s="7" t="n">
        <x:f>0</x:f>
        <x:v>0</x:v>
      </x:c>
      <x:c r="K3971" s="7" t="n">
        <x:f>0</x:f>
        <x:v>0</x:v>
      </x:c>
      <x:c r="L3971" s="7" t="n">
        <x:f>'Inventory detail'!F593*Summary!$K$5*(A3971-E3971)/Summary!$K$6</x:f>
        <x:v>59.40796714579056</x:v>
      </x:c>
      <x:c r="M3971" s="7" t="n">
        <x:f>MAX(0,H3971-L3971)</x:f>
        <x:v>79.61560574948663</x:v>
      </x:c>
      <x:c r="N3971" s="7" t="n">
        <x:f>MAX(0,L3971-H3971)</x:f>
        <x:v>0</x:v>
      </x:c>
      <x:c r="O3971" s="7" t="n">
        <x:f>MAX(0,F3971+I3971-N3971)</x:f>
        <x:v>0</x:v>
      </x:c>
      <x:c r="P3971" s="7" t="n">
        <x:f>MAX(0,N3971-F3971-I3971)</x:f>
        <x:v>0</x:v>
      </x:c>
      <x:c r="Q3971" s="7" t="n">
        <x:f>MAX(0,G3971+J3971-P3971)</x:f>
        <x:v>0</x:v>
      </x:c>
      <x:c r="R3971" s="7" t="n">
        <x:f>M3971+MAX(0,K3971-MAX(0,P3971-G3971-J3971))</x:f>
        <x:v>79.61560574948663</x:v>
      </x:c>
      <x:c r="S3971" s="7" t="n">
        <x:f>SUM(O3971,Q3971,R3971)</x:f>
        <x:v>79.61560574948663</x:v>
      </x:c>
      <x:c r="T3971" s="14" t="n">
        <x:f>'Inventory detail'!T593</x:f>
        <x:v>0.059000000000000004</x:v>
      </x:c>
      <x:c r="U3971" s="14" t="n">
        <x:f>'Inventory detail'!U593</x:f>
        <x:v>0.059000000000000004</x:v>
      </x:c>
      <x:c r="V3971" s="9" t="n">
        <x:f>O3971*T3971</x:f>
        <x:v>0</x:v>
      </x:c>
      <x:c r="W3971" s="9" t="n">
        <x:f>Q3971*T3971</x:f>
        <x:v>0</x:v>
      </x:c>
      <x:c r="X3971" s="9" t="n">
        <x:f>R3971*T3971</x:f>
        <x:v>4.697320739219712</x:v>
      </x:c>
      <x:c r="Y3971" s="9" t="n">
        <x:f>S3971*T3971</x:f>
        <x:v>4.697320739219712</x:v>
      </x:c>
      <x:c r="Z3971" s="9" t="n">
        <x:f>IF(ISNUMBER(U3971),S3971*(U3971-T3971),"n.a.")</x:f>
        <x:v>0</x:v>
      </x:c>
      <x:c r="AA3971" s="9" t="n">
        <x:f>IF(ISNUMBER(U3971),Y3971,0)</x:f>
        <x:v>4.697320739219712</x:v>
      </x:c>
      <x:c r="AB3971" s="7" t="n">
        <x:f>MAX(0,L3971-SUM(F3971:K3971))</x:f>
        <x:v>0</x:v>
      </x:c>
    </x:row>
    <x:row r="3972" ht="22" customHeight="1">
      <x:c r="A3972" s="18" t="n">
        <x:f>Summary!F$41</x:f>
        <x:v>46419</x:v>
      </x:c>
      <x:c r="B3972" s="2" t="str">
        <x:f>'Inventory detail'!A594</x:f>
        <x:v>POUC</x:v>
      </x:c>
      <x:c r="C3972" s="2" t="str">
        <x:f>'Inventory detail'!B594</x:f>
        <x:v>30</x:v>
      </x:c>
      <x:c r="D3972" s="2" t="str">
        <x:f>'Inventory detail'!C594</x:f>
        <x:v>LET5SL</x:v>
      </x:c>
      <x:c r="E3972" s="10" t="n">
        <x:f>A2846</x:f>
        <x:v>46388</x:v>
      </x:c>
      <x:c r="F3972" s="7" t="n">
        <x:f>O2846</x:f>
        <x:v>650.5041478439424</x:v>
      </x:c>
      <x:c r="G3972" s="7" t="n">
        <x:f>Q2846</x:f>
        <x:v>0</x:v>
      </x:c>
      <x:c r="H3972" s="7" t="n">
        <x:f>R2846</x:f>
        <x:v>0</x:v>
      </x:c>
      <x:c r="I3972" s="7" t="n">
        <x:f>SUMIFS('PO detail'!$W$1651:$W$1651,'PO detail'!$V$1651:$V$1651,"&gt;="&amp;E3972,'PO detail'!$V$1651:$V$1651,"&lt;"&amp;A3972)</x:f>
        <x:v>0</x:v>
      </x:c>
      <x:c r="J3972" s="7" t="n">
        <x:f>SUMIFS('PO detail'!$X$1651:$X$1651,'PO detail'!$V$1651:$V$1651,"&gt;="&amp;E3972,'PO detail'!$V$1651:$V$1651,"&lt;"&amp;A3972)</x:f>
        <x:v>0</x:v>
      </x:c>
      <x:c r="K3972" s="7" t="n">
        <x:f>SUMIFS('PO detail'!$Y$1651:$Y$1651,'PO detail'!$V$1651:$V$1651,"&gt;="&amp;E3972,'PO detail'!$V$1651:$V$1651,"&lt;"&amp;A3972)</x:f>
        <x:v>0</x:v>
      </x:c>
      <x:c r="L3972" s="7" t="n">
        <x:f>'Inventory detail'!F594*Summary!$K$5*(A3972-E3972)/Summary!$K$6</x:f>
        <x:v>55.17108829568789</x:v>
      </x:c>
      <x:c r="M3972" s="7" t="n">
        <x:f>MAX(0,H3972-L3972)</x:f>
        <x:v>0</x:v>
      </x:c>
      <x:c r="N3972" s="7" t="n">
        <x:f>MAX(0,L3972-H3972)</x:f>
        <x:v>55.17108829568789</x:v>
      </x:c>
      <x:c r="O3972" s="7" t="n">
        <x:f>MAX(0,F3972+I3972-N3972)</x:f>
        <x:v>595.3330595482545</x:v>
      </x:c>
      <x:c r="P3972" s="7" t="n">
        <x:f>MAX(0,N3972-F3972-I3972)</x:f>
        <x:v>0</x:v>
      </x:c>
      <x:c r="Q3972" s="7" t="n">
        <x:f>MAX(0,G3972+J3972-P3972)</x:f>
        <x:v>0</x:v>
      </x:c>
      <x:c r="R3972" s="7" t="n">
        <x:f>M3972+MAX(0,K3972-MAX(0,P3972-G3972-J3972))</x:f>
        <x:v>0</x:v>
      </x:c>
      <x:c r="S3972" s="7" t="n">
        <x:f>SUM(O3972,Q3972,R3972)</x:f>
        <x:v>595.3330595482545</x:v>
      </x:c>
      <x:c r="T3972" s="14" t="n">
        <x:f>'Inventory detail'!T594</x:f>
        <x:v>0.1429</x:v>
      </x:c>
      <x:c r="U3972" s="14" t="n">
        <x:f>'Inventory detail'!U594</x:f>
        <x:v>0.15575999999999998</x:v>
      </x:c>
      <x:c r="V3972" s="9" t="n">
        <x:f>O3972*T3972</x:f>
        <x:v>85.07309420944557</x:v>
      </x:c>
      <x:c r="W3972" s="9" t="n">
        <x:f>Q3972*T3972</x:f>
        <x:v>0</x:v>
      </x:c>
      <x:c r="X3972" s="9" t="n">
        <x:f>R3972*T3972</x:f>
        <x:v>0</x:v>
      </x:c>
      <x:c r="Y3972" s="9" t="n">
        <x:f>S3972*T3972</x:f>
        <x:v>85.07309420944557</x:v>
      </x:c>
      <x:c r="Z3972" s="9" t="n">
        <x:f>IF(ISNUMBER(U3972),S3972*(U3972-T3972),"n.a.")</x:f>
        <x:v>7.655983145790542</x:v>
      </x:c>
      <x:c r="AA3972" s="9" t="n">
        <x:f>IF(ISNUMBER(U3972),Y3972,0)</x:f>
        <x:v>85.07309420944557</x:v>
      </x:c>
      <x:c r="AB3972" s="7" t="n">
        <x:f>MAX(0,L3972-SUM(F3972:K3972))</x:f>
        <x:v>0</x:v>
      </x:c>
    </x:row>
    <x:row r="3973" ht="22" customHeight="1">
      <x:c r="A3973" s="18" t="n">
        <x:f>Summary!F$41</x:f>
        <x:v>46419</x:v>
      </x:c>
      <x:c r="B3973" s="2" t="str">
        <x:f>'Inventory detail'!A595</x:f>
        <x:v>COIL</x:v>
      </x:c>
      <x:c r="C3973" s="2" t="str">
        <x:f>'Inventory detail'!B595</x:f>
        <x:v>10</x:v>
      </x:c>
      <x:c r="D3973" s="2" t="str">
        <x:f>'Inventory detail'!C595</x:f>
        <x:v>22WHT36-4</x:v>
      </x:c>
      <x:c r="E3973" s="10" t="n">
        <x:f>A2847</x:f>
        <x:v>46388</x:v>
      </x:c>
      <x:c r="F3973" s="7" t="n">
        <x:f>O2847</x:f>
        <x:v>0</x:v>
      </x:c>
      <x:c r="G3973" s="7" t="n">
        <x:f>Q2847</x:f>
        <x:v>0</x:v>
      </x:c>
      <x:c r="H3973" s="7" t="n">
        <x:f>R2847</x:f>
        <x:v>362.0123203285421</x:v>
      </x:c>
      <x:c r="I3973" s="7" t="n">
        <x:f>0</x:f>
        <x:v>0</x:v>
      </x:c>
      <x:c r="J3973" s="7" t="n">
        <x:f>0</x:f>
        <x:v>0</x:v>
      </x:c>
      <x:c r="K3973" s="7" t="n">
        <x:f>0</x:f>
        <x:v>0</x:v>
      </x:c>
      <x:c r="L3973" s="7" t="n">
        <x:f>'Inventory detail'!F595*Summary!$K$5*(A3973-E3973)/Summary!$K$6</x:f>
        <x:v>50.92402464065709</x:v>
      </x:c>
      <x:c r="M3973" s="7" t="n">
        <x:f>MAX(0,H3973-L3973)</x:f>
        <x:v>311.088295687885</x:v>
      </x:c>
      <x:c r="N3973" s="7" t="n">
        <x:f>MAX(0,L3973-H3973)</x:f>
        <x:v>0</x:v>
      </x:c>
      <x:c r="O3973" s="7" t="n">
        <x:f>MAX(0,F3973+I3973-N3973)</x:f>
        <x:v>0</x:v>
      </x:c>
      <x:c r="P3973" s="7" t="n">
        <x:f>MAX(0,N3973-F3973-I3973)</x:f>
        <x:v>0</x:v>
      </x:c>
      <x:c r="Q3973" s="7" t="n">
        <x:f>MAX(0,G3973+J3973-P3973)</x:f>
        <x:v>0</x:v>
      </x:c>
      <x:c r="R3973" s="7" t="n">
        <x:f>M3973+MAX(0,K3973-MAX(0,P3973-G3973-J3973))</x:f>
        <x:v>311.088295687885</x:v>
      </x:c>
      <x:c r="S3973" s="7" t="n">
        <x:f>SUM(O3973,Q3973,R3973)</x:f>
        <x:v>311.088295687885</x:v>
      </x:c>
      <x:c r="T3973" s="14" t="n">
        <x:f>'Inventory detail'!T595</x:f>
        <x:v>0.4882</x:v>
      </x:c>
      <x:c r="U3973" s="14" t="n">
        <x:f>'Inventory detail'!U595</x:f>
        <x:v>0.4783545</x:v>
      </x:c>
      <x:c r="V3973" s="9" t="n">
        <x:f>O3973*T3973</x:f>
        <x:v>0</x:v>
      </x:c>
      <x:c r="W3973" s="9" t="n">
        <x:f>Q3973*T3973</x:f>
        <x:v>0</x:v>
      </x:c>
      <x:c r="X3973" s="9" t="n">
        <x:f>R3973*T3973</x:f>
        <x:v>151.87330595482547</x:v>
      </x:c>
      <x:c r="Y3973" s="9" t="n">
        <x:f>S3973*T3973</x:f>
        <x:v>151.87330595482547</x:v>
      </x:c>
      <x:c r="Z3973" s="9" t="n">
        <x:f>IF(ISNUMBER(U3973),S3973*(U3973-T3973),"n.a.")</x:f>
        <x:v>-3.0628198151950743</x:v>
      </x:c>
      <x:c r="AA3973" s="9" t="n">
        <x:f>IF(ISNUMBER(U3973),Y3973,0)</x:f>
        <x:v>151.87330595482547</x:v>
      </x:c>
      <x:c r="AB3973" s="7" t="n">
        <x:f>MAX(0,L3973-SUM(F3973:K3973))</x:f>
        <x:v>0</x:v>
      </x:c>
    </x:row>
    <x:row r="3974" ht="22" customHeight="1">
      <x:c r="A3974" s="18" t="n">
        <x:f>Summary!F$41</x:f>
        <x:v>46419</x:v>
      </x:c>
      <x:c r="B3974" s="2" t="str">
        <x:f>'Inventory detail'!A596</x:f>
        <x:v>COIL</x:v>
      </x:c>
      <x:c r="C3974" s="2" t="str">
        <x:f>'Inventory detail'!B596</x:f>
        <x:v>10</x:v>
      </x:c>
      <x:c r="D3974" s="2" t="str">
        <x:f>'Inventory detail'!C596</x:f>
        <x:v>30FG12-4</x:v>
      </x:c>
      <x:c r="E3974" s="10" t="n">
        <x:f>A2848</x:f>
        <x:v>46388</x:v>
      </x:c>
      <x:c r="F3974" s="7" t="n">
        <x:f>O2848</x:f>
        <x:v>0</x:v>
      </x:c>
      <x:c r="G3974" s="7" t="n">
        <x:f>Q2848</x:f>
        <x:v>0</x:v>
      </x:c>
      <x:c r="H3974" s="7" t="n">
        <x:f>R2848</x:f>
        <x:v>162.0123203285421</x:v>
      </x:c>
      <x:c r="I3974" s="7" t="n">
        <x:f>0</x:f>
        <x:v>0</x:v>
      </x:c>
      <x:c r="J3974" s="7" t="n">
        <x:f>0</x:f>
        <x:v>0</x:v>
      </x:c>
      <x:c r="K3974" s="7" t="n">
        <x:f>0</x:f>
        <x:v>0</x:v>
      </x:c>
      <x:c r="L3974" s="7" t="n">
        <x:f>'Inventory detail'!F596*Summary!$K$5*(A3974-E3974)/Summary!$K$6</x:f>
        <x:v>50.92402464065709</x:v>
      </x:c>
      <x:c r="M3974" s="7" t="n">
        <x:f>MAX(0,H3974-L3974)</x:f>
        <x:v>111.08829568788502</x:v>
      </x:c>
      <x:c r="N3974" s="7" t="n">
        <x:f>MAX(0,L3974-H3974)</x:f>
        <x:v>0</x:v>
      </x:c>
      <x:c r="O3974" s="7" t="n">
        <x:f>MAX(0,F3974+I3974-N3974)</x:f>
        <x:v>0</x:v>
      </x:c>
      <x:c r="P3974" s="7" t="n">
        <x:f>MAX(0,N3974-F3974-I3974)</x:f>
        <x:v>0</x:v>
      </x:c>
      <x:c r="Q3974" s="7" t="n">
        <x:f>MAX(0,G3974+J3974-P3974)</x:f>
        <x:v>0</x:v>
      </x:c>
      <x:c r="R3974" s="7" t="n">
        <x:f>M3974+MAX(0,K3974-MAX(0,P3974-G3974-J3974))</x:f>
        <x:v>111.08829568788502</x:v>
      </x:c>
      <x:c r="S3974" s="7" t="n">
        <x:f>SUM(O3974,Q3974,R3974)</x:f>
        <x:v>111.08829568788502</x:v>
      </x:c>
      <x:c r="T3974" s="14" t="n">
        <x:f>'Inventory detail'!T596</x:f>
        <x:v>0.1408</x:v>
      </x:c>
      <x:c r="U3974" s="14" t="str">
        <x:f>'Inventory detail'!U596</x:f>
        <x:v>n.a.</x:v>
      </x:c>
      <x:c r="V3974" s="9" t="n">
        <x:f>O3974*T3974</x:f>
        <x:v>0</x:v>
      </x:c>
      <x:c r="W3974" s="9" t="n">
        <x:f>Q3974*T3974</x:f>
        <x:v>0</x:v>
      </x:c>
      <x:c r="X3974" s="9" t="n">
        <x:f>R3974*T3974</x:f>
        <x:v>15.641232032854212</x:v>
      </x:c>
      <x:c r="Y3974" s="9" t="n">
        <x:f>S3974*T3974</x:f>
        <x:v>15.641232032854212</x:v>
      </x:c>
      <x:c r="Z3974" s="9" t="str">
        <x:f>IF(ISNUMBER(U3974),S3974*(U3974-T3974),"n.a.")</x:f>
        <x:v>n.a.</x:v>
      </x:c>
      <x:c r="AA3974" s="9" t="n">
        <x:f>IF(ISNUMBER(U3974),Y3974,0)</x:f>
        <x:v>0</x:v>
      </x:c>
      <x:c r="AB3974" s="7" t="n">
        <x:f>MAX(0,L3974-SUM(F3974:K3974))</x:f>
        <x:v>0</x:v>
      </x:c>
    </x:row>
    <x:row r="3975" ht="22" customHeight="1">
      <x:c r="A3975" s="18" t="n">
        <x:f>Summary!F$41</x:f>
        <x:v>46419</x:v>
      </x:c>
      <x:c r="B3975" s="2" t="str">
        <x:f>'Inventory detail'!A597</x:f>
        <x:v>COIL</x:v>
      </x:c>
      <x:c r="C3975" s="2" t="str">
        <x:f>'Inventory detail'!B597</x:f>
        <x:v>30</x:v>
      </x:c>
      <x:c r="D3975" s="2" t="str">
        <x:f>'Inventory detail'!C597</x:f>
        <x:v>14WHT36-4</x:v>
      </x:c>
      <x:c r="E3975" s="10" t="n">
        <x:f>A2849</x:f>
        <x:v>46388</x:v>
      </x:c>
      <x:c r="F3975" s="7" t="n">
        <x:f>O2849</x:f>
        <x:v>0</x:v>
      </x:c>
      <x:c r="G3975" s="7" t="n">
        <x:f>Q2849</x:f>
        <x:v>0</x:v>
      </x:c>
      <x:c r="H3975" s="7" t="n">
        <x:f>R2849</x:f>
        <x:v>862.0123203285422</x:v>
      </x:c>
      <x:c r="I3975" s="7" t="n">
        <x:f>0</x:f>
        <x:v>0</x:v>
      </x:c>
      <x:c r="J3975" s="7" t="n">
        <x:f>0</x:f>
        <x:v>0</x:v>
      </x:c>
      <x:c r="K3975" s="7" t="n">
        <x:f>0</x:f>
        <x:v>0</x:v>
      </x:c>
      <x:c r="L3975" s="7" t="n">
        <x:f>'Inventory detail'!F597*Summary!$K$5*(A3975-E3975)/Summary!$K$6</x:f>
        <x:v>50.92402464065709</x:v>
      </x:c>
      <x:c r="M3975" s="7" t="n">
        <x:f>MAX(0,H3975-L3975)</x:f>
        <x:v>811.0882956878851</x:v>
      </x:c>
      <x:c r="N3975" s="7" t="n">
        <x:f>MAX(0,L3975-H3975)</x:f>
        <x:v>0</x:v>
      </x:c>
      <x:c r="O3975" s="7" t="n">
        <x:f>MAX(0,F3975+I3975-N3975)</x:f>
        <x:v>0</x:v>
      </x:c>
      <x:c r="P3975" s="7" t="n">
        <x:f>MAX(0,N3975-F3975-I3975)</x:f>
        <x:v>0</x:v>
      </x:c>
      <x:c r="Q3975" s="7" t="n">
        <x:f>MAX(0,G3975+J3975-P3975)</x:f>
        <x:v>0</x:v>
      </x:c>
      <x:c r="R3975" s="7" t="n">
        <x:f>M3975+MAX(0,K3975-MAX(0,P3975-G3975-J3975))</x:f>
        <x:v>811.0882956878851</x:v>
      </x:c>
      <x:c r="S3975" s="7" t="n">
        <x:f>SUM(O3975,Q3975,R3975)</x:f>
        <x:v>811.0882956878851</x:v>
      </x:c>
      <x:c r="T3975" s="14" t="n">
        <x:f>'Inventory detail'!T597</x:f>
        <x:v>0.2818</x:v>
      </x:c>
      <x:c r="U3975" s="14" t="n">
        <x:f>'Inventory detail'!U597</x:f>
        <x:v>0.2761395</x:v>
      </x:c>
      <x:c r="V3975" s="9" t="n">
        <x:f>O3975*T3975</x:f>
        <x:v>0</x:v>
      </x:c>
      <x:c r="W3975" s="9" t="n">
        <x:f>Q3975*T3975</x:f>
        <x:v>0</x:v>
      </x:c>
      <x:c r="X3975" s="9" t="n">
        <x:f>R3975*T3975</x:f>
        <x:v>228.56468172484603</x:v>
      </x:c>
      <x:c r="Y3975" s="9" t="n">
        <x:f>S3975*T3975</x:f>
        <x:v>228.56468172484603</x:v>
      </x:c>
      <x:c r="Z3975" s="9" t="n">
        <x:f>IF(ISNUMBER(U3975),S3975*(U3975-T3975),"n.a.")</x:f>
        <x:v>-4.591165297741284</x:v>
      </x:c>
      <x:c r="AA3975" s="9" t="n">
        <x:f>IF(ISNUMBER(U3975),Y3975,0)</x:f>
        <x:v>228.56468172484603</x:v>
      </x:c>
      <x:c r="AB3975" s="7" t="n">
        <x:f>MAX(0,L3975-SUM(F3975:K3975))</x:f>
        <x:v>0</x:v>
      </x:c>
    </x:row>
    <x:row r="3976" ht="22" customHeight="1">
      <x:c r="A3976" s="18" t="n">
        <x:f>Summary!F$41</x:f>
        <x:v>46419</x:v>
      </x:c>
      <x:c r="B3976" s="2" t="str">
        <x:f>'Inventory detail'!A598</x:f>
        <x:v>COIL</x:v>
      </x:c>
      <x:c r="C3976" s="2" t="str">
        <x:f>'Inventory detail'!B598</x:f>
        <x:v>60</x:v>
      </x:c>
      <x:c r="D3976" s="2" t="str">
        <x:f>'Inventory detail'!C598</x:f>
        <x:v>25BLU12-4</x:v>
      </x:c>
      <x:c r="E3976" s="10" t="n">
        <x:f>A2850</x:f>
        <x:v>46388</x:v>
      </x:c>
      <x:c r="F3976" s="7" t="n">
        <x:f>O2850</x:f>
        <x:v>0</x:v>
      </x:c>
      <x:c r="G3976" s="7" t="n">
        <x:f>Q2850</x:f>
        <x:v>0</x:v>
      </x:c>
      <x:c r="H3976" s="7" t="n">
        <x:f>R2850</x:f>
        <x:v>0</x:v>
      </x:c>
      <x:c r="I3976" s="7" t="n">
        <x:f>0</x:f>
        <x:v>0</x:v>
      </x:c>
      <x:c r="J3976" s="7" t="n">
        <x:f>0</x:f>
        <x:v>0</x:v>
      </x:c>
      <x:c r="K3976" s="7" t="n">
        <x:f>0</x:f>
        <x:v>0</x:v>
      </x:c>
      <x:c r="L3976" s="7" t="n">
        <x:f>'Inventory detail'!F598*Summary!$K$5*(A3976-E3976)/Summary!$K$6</x:f>
        <x:v>50.92402464065709</x:v>
      </x:c>
      <x:c r="M3976" s="7" t="n">
        <x:f>MAX(0,H3976-L3976)</x:f>
        <x:v>0</x:v>
      </x:c>
      <x:c r="N3976" s="7" t="n">
        <x:f>MAX(0,L3976-H3976)</x:f>
        <x:v>50.92402464065709</x:v>
      </x:c>
      <x:c r="O3976" s="7" t="n">
        <x:f>MAX(0,F3976+I3976-N3976)</x:f>
        <x:v>0</x:v>
      </x:c>
      <x:c r="P3976" s="7" t="n">
        <x:f>MAX(0,N3976-F3976-I3976)</x:f>
        <x:v>50.92402464065709</x:v>
      </x:c>
      <x:c r="Q3976" s="7" t="n">
        <x:f>MAX(0,G3976+J3976-P3976)</x:f>
        <x:v>0</x:v>
      </x:c>
      <x:c r="R3976" s="7" t="n">
        <x:f>M3976+MAX(0,K3976-MAX(0,P3976-G3976-J3976))</x:f>
        <x:v>0</x:v>
      </x:c>
      <x:c r="S3976" s="7" t="n">
        <x:f>SUM(O3976,Q3976,R3976)</x:f>
        <x:v>0</x:v>
      </x:c>
      <x:c r="T3976" s="14" t="n">
        <x:f>'Inventory detail'!T598</x:f>
        <x:v>0.1158</x:v>
      </x:c>
      <x:c r="U3976" s="14" t="str">
        <x:f>'Inventory detail'!U598</x:f>
        <x:v>n.a.</x:v>
      </x:c>
      <x:c r="V3976" s="9" t="n">
        <x:f>O3976*T3976</x:f>
        <x:v>0</x:v>
      </x:c>
      <x:c r="W3976" s="9" t="n">
        <x:f>Q3976*T3976</x:f>
        <x:v>0</x:v>
      </x:c>
      <x:c r="X3976" s="9" t="n">
        <x:f>R3976*T3976</x:f>
        <x:v>0</x:v>
      </x:c>
      <x:c r="Y3976" s="9" t="n">
        <x:f>S3976*T3976</x:f>
        <x:v>0</x:v>
      </x:c>
      <x:c r="Z3976" s="9" t="str">
        <x:f>IF(ISNUMBER(U3976),S3976*(U3976-T3976),"n.a.")</x:f>
        <x:v>n.a.</x:v>
      </x:c>
      <x:c r="AA3976" s="9" t="n">
        <x:f>IF(ISNUMBER(U3976),Y3976,0)</x:f>
        <x:v>0</x:v>
      </x:c>
      <x:c r="AB3976" s="7" t="n">
        <x:f>MAX(0,L3976-SUM(F3976:K3976))</x:f>
        <x:v>50.92402464065709</x:v>
      </x:c>
    </x:row>
    <x:row r="3977" ht="22" customHeight="1">
      <x:c r="A3977" s="18" t="n">
        <x:f>Summary!F$41</x:f>
        <x:v>46419</x:v>
      </x:c>
      <x:c r="B3977" s="2" t="str">
        <x:f>'Inventory detail'!A599</x:f>
        <x:v>POUC</x:v>
      </x:c>
      <x:c r="C3977" s="2" t="str">
        <x:f>'Inventory detail'!B599</x:f>
        <x:v>30</x:v>
      </x:c>
      <x:c r="D3977" s="2" t="str">
        <x:f>'Inventory detail'!C599</x:f>
        <x:v>MLMEN3</x:v>
      </x:c>
      <x:c r="E3977" s="10" t="n">
        <x:f>A2851</x:f>
        <x:v>46388</x:v>
      </x:c>
      <x:c r="F3977" s="7" t="n">
        <x:f>O2851</x:f>
        <x:v>0</x:v>
      </x:c>
      <x:c r="G3977" s="7" t="n">
        <x:f>Q2851</x:f>
        <x:v>1899.7946611909651</x:v>
      </x:c>
      <x:c r="H3977" s="7" t="n">
        <x:f>R2851</x:f>
        <x:v>0</x:v>
      </x:c>
      <x:c r="I3977" s="7" t="n">
        <x:f>SUMIFS('PO detail'!$W$1687:$W$1687,'PO detail'!$V$1687:$V$1687,"&gt;="&amp;E3977,'PO detail'!$V$1687:$V$1687,"&lt;"&amp;A3977)</x:f>
        <x:v>0</x:v>
      </x:c>
      <x:c r="J3977" s="7" t="n">
        <x:f>SUMIFS('PO detail'!$X$1687:$X$1687,'PO detail'!$V$1687:$V$1687,"&gt;="&amp;E3977,'PO detail'!$V$1687:$V$1687,"&lt;"&amp;A3977)</x:f>
        <x:v>0</x:v>
      </x:c>
      <x:c r="K3977" s="7" t="n">
        <x:f>SUMIFS('PO detail'!$Y$1687:$Y$1687,'PO detail'!$V$1687:$V$1687,"&gt;="&amp;E3977,'PO detail'!$V$1687:$V$1687,"&lt;"&amp;A3977)</x:f>
        <x:v>0</x:v>
      </x:c>
      <x:c r="L3977" s="7" t="n">
        <x:f>'Inventory detail'!F599*Summary!$K$5*(A3977-E3977)/Summary!$K$6</x:f>
        <x:v>50.92402464065709</x:v>
      </x:c>
      <x:c r="M3977" s="7" t="n">
        <x:f>MAX(0,H3977-L3977)</x:f>
        <x:v>0</x:v>
      </x:c>
      <x:c r="N3977" s="7" t="n">
        <x:f>MAX(0,L3977-H3977)</x:f>
        <x:v>50.92402464065709</x:v>
      </x:c>
      <x:c r="O3977" s="7" t="n">
        <x:f>MAX(0,F3977+I3977-N3977)</x:f>
        <x:v>0</x:v>
      </x:c>
      <x:c r="P3977" s="7" t="n">
        <x:f>MAX(0,N3977-F3977-I3977)</x:f>
        <x:v>50.92402464065709</x:v>
      </x:c>
      <x:c r="Q3977" s="7" t="n">
        <x:f>MAX(0,G3977+J3977-P3977)</x:f>
        <x:v>1848.870636550308</x:v>
      </x:c>
      <x:c r="R3977" s="7" t="n">
        <x:f>M3977+MAX(0,K3977-MAX(0,P3977-G3977-J3977))</x:f>
        <x:v>0</x:v>
      </x:c>
      <x:c r="S3977" s="7" t="n">
        <x:f>SUM(O3977,Q3977,R3977)</x:f>
        <x:v>1848.870636550308</x:v>
      </x:c>
      <x:c r="T3977" s="14" t="n">
        <x:f>'Inventory detail'!T599</x:f>
        <x:v>0.1739</x:v>
      </x:c>
      <x:c r="U3977" s="14" t="n">
        <x:f>'Inventory detail'!U599</x:f>
        <x:v>0.255915</x:v>
      </x:c>
      <x:c r="V3977" s="9" t="n">
        <x:f>O3977*T3977</x:f>
        <x:v>0</x:v>
      </x:c>
      <x:c r="W3977" s="9" t="n">
        <x:f>Q3977*T3977</x:f>
        <x:v>321.5186036960986</x:v>
      </x:c>
      <x:c r="X3977" s="9" t="n">
        <x:f>R3977*T3977</x:f>
        <x:v>0</x:v>
      </x:c>
      <x:c r="Y3977" s="9" t="n">
        <x:f>S3977*T3977</x:f>
        <x:v>321.5186036960986</x:v>
      </x:c>
      <x:c r="Z3977" s="9" t="n">
        <x:f>IF(ISNUMBER(U3977),S3977*(U3977-T3977),"n.a.")</x:f>
        <x:v>151.63512525667352</x:v>
      </x:c>
      <x:c r="AA3977" s="9" t="n">
        <x:f>IF(ISNUMBER(U3977),Y3977,0)</x:f>
        <x:v>321.5186036960986</x:v>
      </x:c>
      <x:c r="AB3977" s="7" t="n">
        <x:f>MAX(0,L3977-SUM(F3977:K3977))</x:f>
        <x:v>0</x:v>
      </x:c>
    </x:row>
    <x:row r="3978" ht="22" customHeight="1">
      <x:c r="A3978" s="18" t="n">
        <x:f>Summary!F$41</x:f>
        <x:v>46419</x:v>
      </x:c>
      <x:c r="B3978" s="2" t="str">
        <x:f>'Inventory detail'!A600</x:f>
        <x:v>POUC</x:v>
      </x:c>
      <x:c r="C3978" s="2" t="str">
        <x:f>'Inventory detail'!B600</x:f>
        <x:v>60</x:v>
      </x:c>
      <x:c r="D3978" s="2" t="str">
        <x:f>'Inventory detail'!C600</x:f>
        <x:v>CRC5</x:v>
      </x:c>
      <x:c r="E3978" s="10" t="n">
        <x:f>A2852</x:f>
        <x:v>46388</x:v>
      </x:c>
      <x:c r="F3978" s="7" t="n">
        <x:f>O2852</x:f>
        <x:v>0</x:v>
      </x:c>
      <x:c r="G3978" s="7" t="n">
        <x:f>Q2852</x:f>
        <x:v>0</x:v>
      </x:c>
      <x:c r="H3978" s="7" t="n">
        <x:f>R2852</x:f>
        <x:v>4662.012320328542</x:v>
      </x:c>
      <x:c r="I3978" s="7" t="n">
        <x:f>0</x:f>
        <x:v>0</x:v>
      </x:c>
      <x:c r="J3978" s="7" t="n">
        <x:f>0</x:f>
        <x:v>0</x:v>
      </x:c>
      <x:c r="K3978" s="7" t="n">
        <x:f>0</x:f>
        <x:v>0</x:v>
      </x:c>
      <x:c r="L3978" s="7" t="n">
        <x:f>'Inventory detail'!F600*Summary!$K$5*(A3978-E3978)/Summary!$K$6</x:f>
        <x:v>50.92402464065709</x:v>
      </x:c>
      <x:c r="M3978" s="7" t="n">
        <x:f>MAX(0,H3978-L3978)</x:f>
        <x:v>4611.088295687885</x:v>
      </x:c>
      <x:c r="N3978" s="7" t="n">
        <x:f>MAX(0,L3978-H3978)</x:f>
        <x:v>0</x:v>
      </x:c>
      <x:c r="O3978" s="7" t="n">
        <x:f>MAX(0,F3978+I3978-N3978)</x:f>
        <x:v>0</x:v>
      </x:c>
      <x:c r="P3978" s="7" t="n">
        <x:f>MAX(0,N3978-F3978-I3978)</x:f>
        <x:v>0</x:v>
      </x:c>
      <x:c r="Q3978" s="7" t="n">
        <x:f>MAX(0,G3978+J3978-P3978)</x:f>
        <x:v>0</x:v>
      </x:c>
      <x:c r="R3978" s="7" t="n">
        <x:f>M3978+MAX(0,K3978-MAX(0,P3978-G3978-J3978))</x:f>
        <x:v>4611.088295687885</x:v>
      </x:c>
      <x:c r="S3978" s="7" t="n">
        <x:f>SUM(O3978,Q3978,R3978)</x:f>
        <x:v>4611.088295687885</x:v>
      </x:c>
      <x:c r="T3978" s="14" t="n">
        <x:f>'Inventory detail'!T600</x:f>
        <x:v>0.0058</x:v>
      </x:c>
      <x:c r="U3978" s="14" t="n">
        <x:f>'Inventory detail'!U600</x:f>
        <x:v>0.00627</x:v>
      </x:c>
      <x:c r="V3978" s="9" t="n">
        <x:f>O3978*T3978</x:f>
        <x:v>0</x:v>
      </x:c>
      <x:c r="W3978" s="9" t="n">
        <x:f>Q3978*T3978</x:f>
        <x:v>0</x:v>
      </x:c>
      <x:c r="X3978" s="9" t="n">
        <x:f>R3978*T3978</x:f>
        <x:v>26.744312114989732</x:v>
      </x:c>
      <x:c r="Y3978" s="9" t="n">
        <x:f>S3978*T3978</x:f>
        <x:v>26.744312114989732</x:v>
      </x:c>
      <x:c r="Z3978" s="9" t="n">
        <x:f>IF(ISNUMBER(U3978),S3978*(U3978-T3978),"n.a.")</x:f>
        <x:v>2.16721149897331</x:v>
      </x:c>
      <x:c r="AA3978" s="9" t="n">
        <x:f>IF(ISNUMBER(U3978),Y3978,0)</x:f>
        <x:v>26.744312114989732</x:v>
      </x:c>
      <x:c r="AB3978" s="7" t="n">
        <x:f>MAX(0,L3978-SUM(F3978:K3978))</x:f>
        <x:v>0</x:v>
      </x:c>
    </x:row>
    <x:row r="3979" ht="22" customHeight="1">
      <x:c r="A3979" s="18" t="n">
        <x:f>Summary!F$41</x:f>
        <x:v>46419</x:v>
      </x:c>
      <x:c r="B3979" s="2" t="str">
        <x:f>'Inventory detail'!A601</x:f>
        <x:v>WIRE</x:v>
      </x:c>
      <x:c r="C3979" s="2" t="str">
        <x:f>'Inventory detail'!B601</x:f>
        <x:v>10</x:v>
      </x:c>
      <x:c r="D3979" s="2" t="str">
        <x:f>'Inventory detail'!C601</x:f>
        <x:v>DL058GRAY</x:v>
      </x:c>
      <x:c r="E3979" s="10" t="n">
        <x:f>A2853</x:f>
        <x:v>46388</x:v>
      </x:c>
      <x:c r="F3979" s="7" t="n">
        <x:f>O2853</x:f>
        <x:v>6000</x:v>
      </x:c>
      <x:c r="G3979" s="7" t="n">
        <x:f>Q2853</x:f>
        <x:v>0</x:v>
      </x:c>
      <x:c r="H3979" s="7" t="n">
        <x:f>R2853</x:f>
        <x:v>2862.012320328542</x:v>
      </x:c>
      <x:c r="I3979" s="7" t="n">
        <x:f>SUMIFS('PO detail'!$W$1953:$W$1954,'PO detail'!$V$1953:$V$1954,"&gt;="&amp;E3979,'PO detail'!$V$1953:$V$1954,"&lt;"&amp;A3979)</x:f>
        <x:v>0</x:v>
      </x:c>
      <x:c r="J3979" s="7" t="n">
        <x:f>SUMIFS('PO detail'!$X$1953:$X$1954,'PO detail'!$V$1953:$V$1954,"&gt;="&amp;E3979,'PO detail'!$V$1953:$V$1954,"&lt;"&amp;A3979)</x:f>
        <x:v>0</x:v>
      </x:c>
      <x:c r="K3979" s="7" t="n">
        <x:f>SUMIFS('PO detail'!$Y$1953:$Y$1954,'PO detail'!$V$1953:$V$1954,"&gt;="&amp;E3979,'PO detail'!$V$1953:$V$1954,"&lt;"&amp;A3979)</x:f>
        <x:v>0</x:v>
      </x:c>
      <x:c r="L3979" s="7" t="n">
        <x:f>'Inventory detail'!F601*Summary!$K$5*(A3979-E3979)/Summary!$K$6</x:f>
        <x:v>50.92402464065709</x:v>
      </x:c>
      <x:c r="M3979" s="7" t="n">
        <x:f>MAX(0,H3979-L3979)</x:f>
        <x:v>2811.088295687885</x:v>
      </x:c>
      <x:c r="N3979" s="7" t="n">
        <x:f>MAX(0,L3979-H3979)</x:f>
        <x:v>0</x:v>
      </x:c>
      <x:c r="O3979" s="7" t="n">
        <x:f>MAX(0,F3979+I3979-N3979)</x:f>
        <x:v>6000</x:v>
      </x:c>
      <x:c r="P3979" s="7" t="n">
        <x:f>MAX(0,N3979-F3979-I3979)</x:f>
        <x:v>0</x:v>
      </x:c>
      <x:c r="Q3979" s="7" t="n">
        <x:f>MAX(0,G3979+J3979-P3979)</x:f>
        <x:v>0</x:v>
      </x:c>
      <x:c r="R3979" s="7" t="n">
        <x:f>M3979+MAX(0,K3979-MAX(0,P3979-G3979-J3979))</x:f>
        <x:v>2811.088295687885</x:v>
      </x:c>
      <x:c r="S3979" s="7" t="n">
        <x:f>SUM(O3979,Q3979,R3979)</x:f>
        <x:v>8811.088295687885</x:v>
      </x:c>
      <x:c r="T3979" s="14" t="n">
        <x:f>'Inventory detail'!T601</x:f>
        <x:v>0.1082</x:v>
      </x:c>
      <x:c r="U3979" s="14" t="n">
        <x:f>'Inventory detail'!U601</x:f>
        <x:v>0.1082</x:v>
      </x:c>
      <x:c r="V3979" s="9" t="n">
        <x:f>O3979*T3979</x:f>
        <x:v>649.2</x:v>
      </x:c>
      <x:c r="W3979" s="9" t="n">
        <x:f>Q3979*T3979</x:f>
        <x:v>0</x:v>
      </x:c>
      <x:c r="X3979" s="9" t="n">
        <x:f>R3979*T3979</x:f>
        <x:v>304.1597535934292</x:v>
      </x:c>
      <x:c r="Y3979" s="9" t="n">
        <x:f>S3979*T3979</x:f>
        <x:v>953.3597535934292</x:v>
      </x:c>
      <x:c r="Z3979" s="9" t="n">
        <x:f>IF(ISNUMBER(U3979),S3979*(U3979-T3979),"n.a.")</x:f>
        <x:v>0</x:v>
      </x:c>
      <x:c r="AA3979" s="9" t="n">
        <x:f>IF(ISNUMBER(U3979),Y3979,0)</x:f>
        <x:v>953.3597535934292</x:v>
      </x:c>
      <x:c r="AB3979" s="7" t="n">
        <x:f>MAX(0,L3979-SUM(F3979:K3979))</x:f>
        <x:v>0</x:v>
      </x:c>
    </x:row>
    <x:row r="3980" ht="22" customHeight="1">
      <x:c r="A3980" s="18" t="n">
        <x:f>Summary!F$41</x:f>
        <x:v>46419</x:v>
      </x:c>
      <x:c r="B3980" s="2" t="str">
        <x:f>'Inventory detail'!A602</x:f>
        <x:v>WIRE</x:v>
      </x:c>
      <x:c r="C3980" s="2" t="str">
        <x:f>'Inventory detail'!B602</x:f>
        <x:v>60</x:v>
      </x:c>
      <x:c r="D3980" s="2" t="str">
        <x:f>'Inventory detail'!C602</x:f>
        <x:v>DL058GRAY</x:v>
      </x:c>
      <x:c r="E3980" s="10" t="n">
        <x:f>A2854</x:f>
        <x:v>46388</x:v>
      </x:c>
      <x:c r="F3980" s="7" t="n">
        <x:f>O2854</x:f>
        <x:v>0</x:v>
      </x:c>
      <x:c r="G3980" s="7" t="n">
        <x:f>Q2854</x:f>
        <x:v>0</x:v>
      </x:c>
      <x:c r="H3980" s="7" t="n">
        <x:f>R2854</x:f>
        <x:v>562.0123203285422</x:v>
      </x:c>
      <x:c r="I3980" s="7" t="n">
        <x:f>0</x:f>
        <x:v>0</x:v>
      </x:c>
      <x:c r="J3980" s="7" t="n">
        <x:f>0</x:f>
        <x:v>0</x:v>
      </x:c>
      <x:c r="K3980" s="7" t="n">
        <x:f>0</x:f>
        <x:v>0</x:v>
      </x:c>
      <x:c r="L3980" s="7" t="n">
        <x:f>'Inventory detail'!F602*Summary!$K$5*(A3980-E3980)/Summary!$K$6</x:f>
        <x:v>50.92402464065709</x:v>
      </x:c>
      <x:c r="M3980" s="7" t="n">
        <x:f>MAX(0,H3980-L3980)</x:f>
        <x:v>511.0882956878851</x:v>
      </x:c>
      <x:c r="N3980" s="7" t="n">
        <x:f>MAX(0,L3980-H3980)</x:f>
        <x:v>0</x:v>
      </x:c>
      <x:c r="O3980" s="7" t="n">
        <x:f>MAX(0,F3980+I3980-N3980)</x:f>
        <x:v>0</x:v>
      </x:c>
      <x:c r="P3980" s="7" t="n">
        <x:f>MAX(0,N3980-F3980-I3980)</x:f>
        <x:v>0</x:v>
      </x:c>
      <x:c r="Q3980" s="7" t="n">
        <x:f>MAX(0,G3980+J3980-P3980)</x:f>
        <x:v>0</x:v>
      </x:c>
      <x:c r="R3980" s="7" t="n">
        <x:f>M3980+MAX(0,K3980-MAX(0,P3980-G3980-J3980))</x:f>
        <x:v>511.0882956878851</x:v>
      </x:c>
      <x:c r="S3980" s="7" t="n">
        <x:f>SUM(O3980,Q3980,R3980)</x:f>
        <x:v>511.0882956878851</x:v>
      </x:c>
      <x:c r="T3980" s="14" t="n">
        <x:f>'Inventory detail'!T602</x:f>
        <x:v>0.1082</x:v>
      </x:c>
      <x:c r="U3980" s="14" t="n">
        <x:f>'Inventory detail'!U602</x:f>
        <x:v>0.1082</x:v>
      </x:c>
      <x:c r="V3980" s="9" t="n">
        <x:f>O3980*T3980</x:f>
        <x:v>0</x:v>
      </x:c>
      <x:c r="W3980" s="9" t="n">
        <x:f>Q3980*T3980</x:f>
        <x:v>0</x:v>
      </x:c>
      <x:c r="X3980" s="9" t="n">
        <x:f>R3980*T3980</x:f>
        <x:v>55.299753593429166</x:v>
      </x:c>
      <x:c r="Y3980" s="9" t="n">
        <x:f>S3980*T3980</x:f>
        <x:v>55.299753593429166</x:v>
      </x:c>
      <x:c r="Z3980" s="9" t="n">
        <x:f>IF(ISNUMBER(U3980),S3980*(U3980-T3980),"n.a.")</x:f>
        <x:v>0</x:v>
      </x:c>
      <x:c r="AA3980" s="9" t="n">
        <x:f>IF(ISNUMBER(U3980),Y3980,0)</x:f>
        <x:v>55.299753593429166</x:v>
      </x:c>
      <x:c r="AB3980" s="7" t="n">
        <x:f>MAX(0,L3980-SUM(F3980:K3980))</x:f>
        <x:v>0</x:v>
      </x:c>
    </x:row>
    <x:row r="3981" ht="22" customHeight="1">
      <x:c r="A3981" s="18" t="n">
        <x:f>Summary!F$41</x:f>
        <x:v>46419</x:v>
      </x:c>
      <x:c r="B3981" s="2" t="str">
        <x:f>'Inventory detail'!A603</x:f>
        <x:v>COIL</x:v>
      </x:c>
      <x:c r="C3981" s="2" t="str">
        <x:f>'Inventory detail'!B603</x:f>
        <x:v>10</x:v>
      </x:c>
      <x:c r="D3981" s="2" t="str">
        <x:f>'Inventory detail'!C603</x:f>
        <x:v>25NAV12-4</x:v>
      </x:c>
      <x:c r="E3981" s="10" t="n">
        <x:f>A2855</x:f>
        <x:v>46388</x:v>
      </x:c>
      <x:c r="F3981" s="7" t="n">
        <x:f>O2855</x:f>
        <x:v>1200</x:v>
      </x:c>
      <x:c r="G3981" s="7" t="n">
        <x:f>Q2855</x:f>
        <x:v>0</x:v>
      </x:c>
      <x:c r="H3981" s="7" t="n">
        <x:f>R2855</x:f>
        <x:v>85.001067761807</x:v>
      </x:c>
      <x:c r="I3981" s="7" t="n">
        <x:f>SUMIFS('PO detail'!$W$348:$W$348,'PO detail'!$V$348:$V$348,"&gt;="&amp;E3981,'PO detail'!$V$348:$V$348,"&lt;"&amp;A3981)</x:f>
        <x:v>0</x:v>
      </x:c>
      <x:c r="J3981" s="7" t="n">
        <x:f>SUMIFS('PO detail'!$X$348:$X$348,'PO detail'!$V$348:$V$348,"&gt;="&amp;E3981,'PO detail'!$V$348:$V$348,"&lt;"&amp;A3981)</x:f>
        <x:v>0</x:v>
      </x:c>
      <x:c r="K3981" s="7" t="n">
        <x:f>SUMIFS('PO detail'!$Y$348:$Y$348,'PO detail'!$V$348:$V$348,"&gt;="&amp;E3981,'PO detail'!$V$348:$V$348,"&lt;"&amp;A3981)</x:f>
        <x:v>0</x:v>
      </x:c>
      <x:c r="L3981" s="7" t="n">
        <x:f>'Inventory detail'!F603*Summary!$K$5*(A3981-E3981)/Summary!$K$6</x:f>
        <x:v>42.44008213552361</x:v>
      </x:c>
      <x:c r="M3981" s="7" t="n">
        <x:f>MAX(0,H3981-L3981)</x:f>
        <x:v>42.56098562628338</x:v>
      </x:c>
      <x:c r="N3981" s="7" t="n">
        <x:f>MAX(0,L3981-H3981)</x:f>
        <x:v>0</x:v>
      </x:c>
      <x:c r="O3981" s="7" t="n">
        <x:f>MAX(0,F3981+I3981-N3981)</x:f>
        <x:v>1200</x:v>
      </x:c>
      <x:c r="P3981" s="7" t="n">
        <x:f>MAX(0,N3981-F3981-I3981)</x:f>
        <x:v>0</x:v>
      </x:c>
      <x:c r="Q3981" s="7" t="n">
        <x:f>MAX(0,G3981+J3981-P3981)</x:f>
        <x:v>0</x:v>
      </x:c>
      <x:c r="R3981" s="7" t="n">
        <x:f>M3981+MAX(0,K3981-MAX(0,P3981-G3981-J3981))</x:f>
        <x:v>42.56098562628338</x:v>
      </x:c>
      <x:c r="S3981" s="7" t="n">
        <x:f>SUM(O3981,Q3981,R3981)</x:f>
        <x:v>1242.5609856262834</x:v>
      </x:c>
      <x:c r="T3981" s="14" t="n">
        <x:f>'Inventory detail'!T603</x:f>
        <x:v>0.2144</x:v>
      </x:c>
      <x:c r="U3981" s="14" t="n">
        <x:f>'Inventory detail'!U603</x:f>
        <x:v>0.2100605</x:v>
      </x:c>
      <x:c r="V3981" s="9" t="n">
        <x:f>O3981*T3981</x:f>
        <x:v>257.28000000000003</x:v>
      </x:c>
      <x:c r="W3981" s="9" t="n">
        <x:f>Q3981*T3981</x:f>
        <x:v>0</x:v>
      </x:c>
      <x:c r="X3981" s="9" t="n">
        <x:f>R3981*T3981</x:f>
        <x:v>9.125075318275158</x:v>
      </x:c>
      <x:c r="Y3981" s="9" t="n">
        <x:f>S3981*T3981</x:f>
        <x:v>266.4050753182752</x:v>
      </x:c>
      <x:c r="Z3981" s="9" t="n">
        <x:f>IF(ISNUMBER(U3981),S3981*(U3981-T3981),"n.a.")</x:f>
        <x:v>-5.392093397125252</x:v>
      </x:c>
      <x:c r="AA3981" s="9" t="n">
        <x:f>IF(ISNUMBER(U3981),Y3981,0)</x:f>
        <x:v>266.4050753182752</x:v>
      </x:c>
      <x:c r="AB3981" s="7" t="n">
        <x:f>MAX(0,L3981-SUM(F3981:K3981))</x:f>
        <x:v>0</x:v>
      </x:c>
    </x:row>
    <x:row r="3982" ht="22" customHeight="1">
      <x:c r="A3982" s="18" t="n">
        <x:f>Summary!F$41</x:f>
        <x:v>46419</x:v>
      </x:c>
      <x:c r="B3982" s="2" t="str">
        <x:f>'Inventory detail'!A604</x:f>
        <x:v>COIL</x:v>
      </x:c>
      <x:c r="C3982" s="2" t="str">
        <x:f>'Inventory detail'!B604</x:f>
        <x:v>10</x:v>
      </x:c>
      <x:c r="D3982" s="2" t="str">
        <x:f>'Inventory detail'!C604</x:f>
        <x:v>28NAV12-4</x:v>
      </x:c>
      <x:c r="E3982" s="10" t="n">
        <x:f>A2856</x:f>
        <x:v>46388</x:v>
      </x:c>
      <x:c r="F3982" s="7" t="n">
        <x:f>O2856</x:f>
        <x:v>0</x:v>
      </x:c>
      <x:c r="G3982" s="7" t="n">
        <x:f>Q2856</x:f>
        <x:v>0</x:v>
      </x:c>
      <x:c r="H3982" s="7" t="n">
        <x:f>R2856</x:f>
        <x:v>1885.001067761807</x:v>
      </x:c>
      <x:c r="I3982" s="7" t="n">
        <x:f>0</x:f>
        <x:v>0</x:v>
      </x:c>
      <x:c r="J3982" s="7" t="n">
        <x:f>0</x:f>
        <x:v>0</x:v>
      </x:c>
      <x:c r="K3982" s="7" t="n">
        <x:f>0</x:f>
        <x:v>0</x:v>
      </x:c>
      <x:c r="L3982" s="7" t="n">
        <x:f>'Inventory detail'!F604*Summary!$K$5*(A3982-E3982)/Summary!$K$6</x:f>
        <x:v>42.44008213552361</x:v>
      </x:c>
      <x:c r="M3982" s="7" t="n">
        <x:f>MAX(0,H3982-L3982)</x:f>
        <x:v>1842.5609856262834</x:v>
      </x:c>
      <x:c r="N3982" s="7" t="n">
        <x:f>MAX(0,L3982-H3982)</x:f>
        <x:v>0</x:v>
      </x:c>
      <x:c r="O3982" s="7" t="n">
        <x:f>MAX(0,F3982+I3982-N3982)</x:f>
        <x:v>0</x:v>
      </x:c>
      <x:c r="P3982" s="7" t="n">
        <x:f>MAX(0,N3982-F3982-I3982)</x:f>
        <x:v>0</x:v>
      </x:c>
      <x:c r="Q3982" s="7" t="n">
        <x:f>MAX(0,G3982+J3982-P3982)</x:f>
        <x:v>0</x:v>
      </x:c>
      <x:c r="R3982" s="7" t="n">
        <x:f>M3982+MAX(0,K3982-MAX(0,P3982-G3982-J3982))</x:f>
        <x:v>1842.5609856262834</x:v>
      </x:c>
      <x:c r="S3982" s="7" t="n">
        <x:f>SUM(O3982,Q3982,R3982)</x:f>
        <x:v>1842.5609856262834</x:v>
      </x:c>
      <x:c r="T3982" s="14" t="n">
        <x:f>'Inventory detail'!T604</x:f>
        <x:v>0.2327</x:v>
      </x:c>
      <x:c r="U3982" s="14" t="n">
        <x:f>'Inventory detail'!U604</x:f>
        <x:v>0.22796149999999998</x:v>
      </x:c>
      <x:c r="V3982" s="9" t="n">
        <x:f>O3982*T3982</x:f>
        <x:v>0</x:v>
      </x:c>
      <x:c r="W3982" s="9" t="n">
        <x:f>Q3982*T3982</x:f>
        <x:v>0</x:v>
      </x:c>
      <x:c r="X3982" s="9" t="n">
        <x:f>R3982*T3982</x:f>
        <x:v>428.7639413552361</x:v>
      </x:c>
      <x:c r="Y3982" s="9" t="n">
        <x:f>S3982*T3982</x:f>
        <x:v>428.7639413552361</x:v>
      </x:c>
      <x:c r="Z3982" s="9" t="n">
        <x:f>IF(ISNUMBER(U3982),S3982*(U3982-T3982),"n.a.")</x:f>
        <x:v>-8.730975230390156</x:v>
      </x:c>
      <x:c r="AA3982" s="9" t="n">
        <x:f>IF(ISNUMBER(U3982),Y3982,0)</x:f>
        <x:v>428.7639413552361</x:v>
      </x:c>
      <x:c r="AB3982" s="7" t="n">
        <x:f>MAX(0,L3982-SUM(F3982:K3982))</x:f>
        <x:v>0</x:v>
      </x:c>
    </x:row>
    <x:row r="3983" ht="22" customHeight="1">
      <x:c r="A3983" s="18" t="n">
        <x:f>Summary!F$41</x:f>
        <x:v>46419</x:v>
      </x:c>
      <x:c r="B3983" s="2" t="str">
        <x:f>'Inventory detail'!A605</x:f>
        <x:v>COIL</x:v>
      </x:c>
      <x:c r="C3983" s="2" t="str">
        <x:f>'Inventory detail'!B605</x:f>
        <x:v>30</x:v>
      </x:c>
      <x:c r="D3983" s="2" t="str">
        <x:f>'Inventory detail'!C605</x:f>
        <x:v>16CLR12-4</x:v>
      </x:c>
      <x:c r="E3983" s="10" t="n">
        <x:f>A2857</x:f>
        <x:v>46388</x:v>
      </x:c>
      <x:c r="F3983" s="7" t="n">
        <x:f>O2857</x:f>
        <x:v>1085.001067761807</x:v>
      </x:c>
      <x:c r="G3983" s="7" t="n">
        <x:f>Q2857</x:f>
        <x:v>0</x:v>
      </x:c>
      <x:c r="H3983" s="7" t="n">
        <x:f>R2857</x:f>
        <x:v>0</x:v>
      </x:c>
      <x:c r="I3983" s="7" t="n">
        <x:f>SUMIFS('PO detail'!$W$801:$W$801,'PO detail'!$V$801:$V$801,"&gt;="&amp;E3983,'PO detail'!$V$801:$V$801,"&lt;"&amp;A3983)</x:f>
        <x:v>0</x:v>
      </x:c>
      <x:c r="J3983" s="7" t="n">
        <x:f>SUMIFS('PO detail'!$X$801:$X$801,'PO detail'!$V$801:$V$801,"&gt;="&amp;E3983,'PO detail'!$V$801:$V$801,"&lt;"&amp;A3983)</x:f>
        <x:v>0</x:v>
      </x:c>
      <x:c r="K3983" s="7" t="n">
        <x:f>SUMIFS('PO detail'!$Y$801:$Y$801,'PO detail'!$V$801:$V$801,"&gt;="&amp;E3983,'PO detail'!$V$801:$V$801,"&lt;"&amp;A3983)</x:f>
        <x:v>0</x:v>
      </x:c>
      <x:c r="L3983" s="7" t="n">
        <x:f>'Inventory detail'!F605*Summary!$K$5*(A3983-E3983)/Summary!$K$6</x:f>
        <x:v>42.44008213552361</x:v>
      </x:c>
      <x:c r="M3983" s="7" t="n">
        <x:f>MAX(0,H3983-L3983)</x:f>
        <x:v>0</x:v>
      </x:c>
      <x:c r="N3983" s="7" t="n">
        <x:f>MAX(0,L3983-H3983)</x:f>
        <x:v>42.44008213552361</x:v>
      </x:c>
      <x:c r="O3983" s="7" t="n">
        <x:f>MAX(0,F3983+I3983-N3983)</x:f>
        <x:v>1042.5609856262834</x:v>
      </x:c>
      <x:c r="P3983" s="7" t="n">
        <x:f>MAX(0,N3983-F3983-I3983)</x:f>
        <x:v>0</x:v>
      </x:c>
      <x:c r="Q3983" s="7" t="n">
        <x:f>MAX(0,G3983+J3983-P3983)</x:f>
        <x:v>0</x:v>
      </x:c>
      <x:c r="R3983" s="7" t="n">
        <x:f>M3983+MAX(0,K3983-MAX(0,P3983-G3983-J3983))</x:f>
        <x:v>0</x:v>
      </x:c>
      <x:c r="S3983" s="7" t="n">
        <x:f>SUM(O3983,Q3983,R3983)</x:f>
        <x:v>1042.5609856262834</x:v>
      </x:c>
      <x:c r="T3983" s="14" t="n">
        <x:f>'Inventory detail'!T605</x:f>
        <x:v>0.11230000000000001</x:v>
      </x:c>
      <x:c r="U3983" s="14" t="n">
        <x:f>'Inventory detail'!U605</x:f>
        <x:v>0.1099475</x:v>
      </x:c>
      <x:c r="V3983" s="9" t="n">
        <x:f>O3983*T3983</x:f>
        <x:v>117.07959868583163</x:v>
      </x:c>
      <x:c r="W3983" s="9" t="n">
        <x:f>Q3983*T3983</x:f>
        <x:v>0</x:v>
      </x:c>
      <x:c r="X3983" s="9" t="n">
        <x:f>R3983*T3983</x:f>
        <x:v>0</x:v>
      </x:c>
      <x:c r="Y3983" s="9" t="n">
        <x:f>S3983*T3983</x:f>
        <x:v>117.07959868583163</x:v>
      </x:c>
      <x:c r="Z3983" s="9" t="n">
        <x:f>IF(ISNUMBER(U3983),S3983*(U3983-T3983),"n.a.")</x:f>
        <x:v>-2.4526247186858394</x:v>
      </x:c>
      <x:c r="AA3983" s="9" t="n">
        <x:f>IF(ISNUMBER(U3983),Y3983,0)</x:f>
        <x:v>117.07959868583163</x:v>
      </x:c>
      <x:c r="AB3983" s="7" t="n">
        <x:f>MAX(0,L3983-SUM(F3983:K3983))</x:f>
        <x:v>0</x:v>
      </x:c>
    </x:row>
    <x:row r="3984" ht="22" customHeight="1">
      <x:c r="A3984" s="18" t="n">
        <x:f>Summary!F$41</x:f>
        <x:v>46419</x:v>
      </x:c>
      <x:c r="B3984" s="2" t="str">
        <x:f>'Inventory detail'!A606</x:f>
        <x:v>COIL</x:v>
      </x:c>
      <x:c r="C3984" s="2" t="str">
        <x:f>'Inventory detail'!B606</x:f>
        <x:v>30</x:v>
      </x:c>
      <x:c r="D3984" s="2" t="str">
        <x:f>'Inventory detail'!C606</x:f>
        <x:v>8WHT36-4</x:v>
      </x:c>
      <x:c r="E3984" s="10" t="n">
        <x:f>A2858</x:f>
        <x:v>46388</x:v>
      </x:c>
      <x:c r="F3984" s="7" t="n">
        <x:f>O2858</x:f>
        <x:v>0</x:v>
      </x:c>
      <x:c r="G3984" s="7" t="n">
        <x:f>Q2858</x:f>
        <x:v>0</x:v>
      </x:c>
      <x:c r="H3984" s="7" t="n">
        <x:f>R2858</x:f>
        <x:v>585.0010677618069</x:v>
      </x:c>
      <x:c r="I3984" s="7" t="n">
        <x:f>0</x:f>
        <x:v>0</x:v>
      </x:c>
      <x:c r="J3984" s="7" t="n">
        <x:f>0</x:f>
        <x:v>0</x:v>
      </x:c>
      <x:c r="K3984" s="7" t="n">
        <x:f>0</x:f>
        <x:v>0</x:v>
      </x:c>
      <x:c r="L3984" s="7" t="n">
        <x:f>'Inventory detail'!F606*Summary!$K$5*(A3984-E3984)/Summary!$K$6</x:f>
        <x:v>42.44008213552361</x:v>
      </x:c>
      <x:c r="M3984" s="7" t="n">
        <x:f>MAX(0,H3984-L3984)</x:f>
        <x:v>542.5609856262832</x:v>
      </x:c>
      <x:c r="N3984" s="7" t="n">
        <x:f>MAX(0,L3984-H3984)</x:f>
        <x:v>0</x:v>
      </x:c>
      <x:c r="O3984" s="7" t="n">
        <x:f>MAX(0,F3984+I3984-N3984)</x:f>
        <x:v>0</x:v>
      </x:c>
      <x:c r="P3984" s="7" t="n">
        <x:f>MAX(0,N3984-F3984-I3984)</x:f>
        <x:v>0</x:v>
      </x:c>
      <x:c r="Q3984" s="7" t="n">
        <x:f>MAX(0,G3984+J3984-P3984)</x:f>
        <x:v>0</x:v>
      </x:c>
      <x:c r="R3984" s="7" t="n">
        <x:f>M3984+MAX(0,K3984-MAX(0,P3984-G3984-J3984))</x:f>
        <x:v>542.5609856262832</x:v>
      </x:c>
      <x:c r="S3984" s="7" t="n">
        <x:f>SUM(O3984,Q3984,R3984)</x:f>
        <x:v>542.5609856262832</x:v>
      </x:c>
      <x:c r="T3984" s="14" t="n">
        <x:f>'Inventory detail'!T606</x:f>
        <x:v>0.14429999999999998</x:v>
      </x:c>
      <x:c r="U3984" s="14" t="n">
        <x:f>'Inventory detail'!U606</x:f>
        <x:v>0.1413295</x:v>
      </x:c>
      <x:c r="V3984" s="9" t="n">
        <x:f>O3984*T3984</x:f>
        <x:v>0</x:v>
      </x:c>
      <x:c r="W3984" s="9" t="n">
        <x:f>Q3984*T3984</x:f>
        <x:v>0</x:v>
      </x:c>
      <x:c r="X3984" s="9" t="n">
        <x:f>R3984*T3984</x:f>
        <x:v>78.29155022587267</x:v>
      </x:c>
      <x:c r="Y3984" s="9" t="n">
        <x:f>S3984*T3984</x:f>
        <x:v>78.29155022587267</x:v>
      </x:c>
      <x:c r="Z3984" s="9" t="n">
        <x:f>IF(ISNUMBER(U3984),S3984*(U3984-T3984),"n.a.")</x:f>
        <x:v>-1.6116774078028673</x:v>
      </x:c>
      <x:c r="AA3984" s="9" t="n">
        <x:f>IF(ISNUMBER(U3984),Y3984,0)</x:f>
        <x:v>78.29155022587267</x:v>
      </x:c>
      <x:c r="AB3984" s="7" t="n">
        <x:f>MAX(0,L3984-SUM(F3984:K3984))</x:f>
        <x:v>0</x:v>
      </x:c>
    </x:row>
    <x:row r="3985" ht="22" customHeight="1">
      <x:c r="A3985" s="18" t="n">
        <x:f>Summary!F$41</x:f>
        <x:v>46419</x:v>
      </x:c>
      <x:c r="B3985" s="2" t="str">
        <x:f>'Inventory detail'!A607</x:f>
        <x:v>COIL</x:v>
      </x:c>
      <x:c r="C3985" s="2" t="str">
        <x:f>'Inventory detail'!B607</x:f>
        <x:v>60</x:v>
      </x:c>
      <x:c r="D3985" s="2" t="str">
        <x:f>'Inventory detail'!C607</x:f>
        <x:v>28BLK36-4</x:v>
      </x:c>
      <x:c r="E3985" s="10" t="n">
        <x:f>A2859</x:f>
        <x:v>46388</x:v>
      </x:c>
      <x:c r="F3985" s="7" t="n">
        <x:f>O2859</x:f>
        <x:v>485.00106776180695</x:v>
      </x:c>
      <x:c r="G3985" s="7" t="n">
        <x:f>Q2859</x:f>
        <x:v>0</x:v>
      </x:c>
      <x:c r="H3985" s="7" t="n">
        <x:f>R2859</x:f>
        <x:v>0</x:v>
      </x:c>
      <x:c r="I3985" s="7" t="n">
        <x:f>SUMIFS('PO detail'!$W$1259:$W$1259,'PO detail'!$V$1259:$V$1259,"&gt;="&amp;E3985,'PO detail'!$V$1259:$V$1259,"&lt;"&amp;A3985)</x:f>
        <x:v>0</x:v>
      </x:c>
      <x:c r="J3985" s="7" t="n">
        <x:f>SUMIFS('PO detail'!$X$1259:$X$1259,'PO detail'!$V$1259:$V$1259,"&gt;="&amp;E3985,'PO detail'!$V$1259:$V$1259,"&lt;"&amp;A3985)</x:f>
        <x:v>0</x:v>
      </x:c>
      <x:c r="K3985" s="7" t="n">
        <x:f>SUMIFS('PO detail'!$Y$1259:$Y$1259,'PO detail'!$V$1259:$V$1259,"&gt;="&amp;E3985,'PO detail'!$V$1259:$V$1259,"&lt;"&amp;A3985)</x:f>
        <x:v>0</x:v>
      </x:c>
      <x:c r="L3985" s="7" t="n">
        <x:f>'Inventory detail'!F607*Summary!$K$5*(A3985-E3985)/Summary!$K$6</x:f>
        <x:v>42.44008213552361</x:v>
      </x:c>
      <x:c r="M3985" s="7" t="n">
        <x:f>MAX(0,H3985-L3985)</x:f>
        <x:v>0</x:v>
      </x:c>
      <x:c r="N3985" s="7" t="n">
        <x:f>MAX(0,L3985-H3985)</x:f>
        <x:v>42.44008213552361</x:v>
      </x:c>
      <x:c r="O3985" s="7" t="n">
        <x:f>MAX(0,F3985+I3985-N3985)</x:f>
        <x:v>442.56098562628335</x:v>
      </x:c>
      <x:c r="P3985" s="7" t="n">
        <x:f>MAX(0,N3985-F3985-I3985)</x:f>
        <x:v>0</x:v>
      </x:c>
      <x:c r="Q3985" s="7" t="n">
        <x:f>MAX(0,G3985+J3985-P3985)</x:f>
        <x:v>0</x:v>
      </x:c>
      <x:c r="R3985" s="7" t="n">
        <x:f>M3985+MAX(0,K3985-MAX(0,P3985-G3985-J3985))</x:f>
        <x:v>0</x:v>
      </x:c>
      <x:c r="S3985" s="7" t="n">
        <x:f>SUM(O3985,Q3985,R3985)</x:f>
        <x:v>442.56098562628335</x:v>
      </x:c>
      <x:c r="T3985" s="14" t="n">
        <x:f>'Inventory detail'!T607</x:f>
        <x:v>0.5282</x:v>
      </x:c>
      <x:c r="U3985" s="14" t="n">
        <x:f>'Inventory detail'!U607</x:f>
        <x:v>0.5174715</x:v>
      </x:c>
      <x:c r="V3985" s="9" t="n">
        <x:f>O3985*T3985</x:f>
        <x:v>233.76071260780287</x:v>
      </x:c>
      <x:c r="W3985" s="9" t="n">
        <x:f>Q3985*T3985</x:f>
        <x:v>0</x:v>
      </x:c>
      <x:c r="X3985" s="9" t="n">
        <x:f>R3985*T3985</x:f>
        <x:v>0</x:v>
      </x:c>
      <x:c r="Y3985" s="9" t="n">
        <x:f>S3985*T3985</x:f>
        <x:v>233.76071260780287</x:v>
      </x:c>
      <x:c r="Z3985" s="9" t="n">
        <x:f>IF(ISNUMBER(U3985),S3985*(U3985-T3985),"n.a.")</x:f>
        <x:v>-4.748015534291594</x:v>
      </x:c>
      <x:c r="AA3985" s="9" t="n">
        <x:f>IF(ISNUMBER(U3985),Y3985,0)</x:f>
        <x:v>233.76071260780287</x:v>
      </x:c>
      <x:c r="AB3985" s="7" t="n">
        <x:f>MAX(0,L3985-SUM(F3985:K3985))</x:f>
        <x:v>0</x:v>
      </x:c>
    </x:row>
    <x:row r="3986" ht="22" customHeight="1">
      <x:c r="A3986" s="18" t="n">
        <x:f>Summary!F$41</x:f>
        <x:v>46419</x:v>
      </x:c>
      <x:c r="B3986" s="2" t="str">
        <x:f>'Inventory detail'!A608</x:f>
        <x:v>POUC</x:v>
      </x:c>
      <x:c r="C3986" s="2" t="str">
        <x:f>'Inventory detail'!B608</x:f>
        <x:v>10</x:v>
      </x:c>
      <x:c r="D3986" s="2" t="str">
        <x:f>'Inventory detail'!C608</x:f>
        <x:v>LEG5SL</x:v>
      </x:c>
      <x:c r="E3986" s="10" t="n">
        <x:f>A2860</x:f>
        <x:v>46388</x:v>
      </x:c>
      <x:c r="F3986" s="7" t="n">
        <x:f>O2860</x:f>
        <x:v>0</x:v>
      </x:c>
      <x:c r="G3986" s="7" t="n">
        <x:f>Q2860</x:f>
        <x:v>0</x:v>
      </x:c>
      <x:c r="H3986" s="7" t="n">
        <x:f>R2860</x:f>
        <x:v>185.00106776180695</x:v>
      </x:c>
      <x:c r="I3986" s="7" t="n">
        <x:f>0</x:f>
        <x:v>0</x:v>
      </x:c>
      <x:c r="J3986" s="7" t="n">
        <x:f>0</x:f>
        <x:v>0</x:v>
      </x:c>
      <x:c r="K3986" s="7" t="n">
        <x:f>0</x:f>
        <x:v>0</x:v>
      </x:c>
      <x:c r="L3986" s="7" t="n">
        <x:f>'Inventory detail'!F608*Summary!$K$5*(A3986-E3986)/Summary!$K$6</x:f>
        <x:v>42.44008213552361</x:v>
      </x:c>
      <x:c r="M3986" s="7" t="n">
        <x:f>MAX(0,H3986-L3986)</x:f>
        <x:v>142.56098562628335</x:v>
      </x:c>
      <x:c r="N3986" s="7" t="n">
        <x:f>MAX(0,L3986-H3986)</x:f>
        <x:v>0</x:v>
      </x:c>
      <x:c r="O3986" s="7" t="n">
        <x:f>MAX(0,F3986+I3986-N3986)</x:f>
        <x:v>0</x:v>
      </x:c>
      <x:c r="P3986" s="7" t="n">
        <x:f>MAX(0,N3986-F3986-I3986)</x:f>
        <x:v>0</x:v>
      </x:c>
      <x:c r="Q3986" s="7" t="n">
        <x:f>MAX(0,G3986+J3986-P3986)</x:f>
        <x:v>0</x:v>
      </x:c>
      <x:c r="R3986" s="7" t="n">
        <x:f>M3986+MAX(0,K3986-MAX(0,P3986-G3986-J3986))</x:f>
        <x:v>142.56098562628335</x:v>
      </x:c>
      <x:c r="S3986" s="7" t="n">
        <x:f>SUM(O3986,Q3986,R3986)</x:f>
        <x:v>142.56098562628335</x:v>
      </x:c>
      <x:c r="T3986" s="14" t="n">
        <x:f>'Inventory detail'!T608</x:f>
        <x:v>0.1555</x:v>
      </x:c>
      <x:c r="U3986" s="14" t="n">
        <x:f>'Inventory detail'!U608</x:f>
        <x:v>0.19139999999999996</x:v>
      </x:c>
      <x:c r="V3986" s="9" t="n">
        <x:f>O3986*T3986</x:f>
        <x:v>0</x:v>
      </x:c>
      <x:c r="W3986" s="9" t="n">
        <x:f>Q3986*T3986</x:f>
        <x:v>0</x:v>
      </x:c>
      <x:c r="X3986" s="9" t="n">
        <x:f>R3986*T3986</x:f>
        <x:v>22.16823326488706</x:v>
      </x:c>
      <x:c r="Y3986" s="9" t="n">
        <x:f>S3986*T3986</x:f>
        <x:v>22.16823326488706</x:v>
      </x:c>
      <x:c r="Z3986" s="9" t="n">
        <x:f>IF(ISNUMBER(U3986),S3986*(U3986-T3986),"n.a.")</x:f>
        <x:v>5.1179393839835665</x:v>
      </x:c>
      <x:c r="AA3986" s="9" t="n">
        <x:f>IF(ISNUMBER(U3986),Y3986,0)</x:f>
        <x:v>22.16823326488706</x:v>
      </x:c>
      <x:c r="AB3986" s="7" t="n">
        <x:f>MAX(0,L3986-SUM(F3986:K3986))</x:f>
        <x:v>0</x:v>
      </x:c>
    </x:row>
    <x:row r="3987" ht="22" customHeight="1">
      <x:c r="A3987" s="18" t="n">
        <x:f>Summary!F$41</x:f>
        <x:v>46419</x:v>
      </x:c>
      <x:c r="B3987" s="2" t="str">
        <x:f>'Inventory detail'!A609</x:f>
        <x:v>POUC</x:v>
      </x:c>
      <x:c r="C3987" s="2" t="str">
        <x:f>'Inventory detail'!B609</x:f>
        <x:v>10</x:v>
      </x:c>
      <x:c r="D3987" s="2" t="str">
        <x:f>'Inventory detail'!C609</x:f>
        <x:v>SCH10</x:v>
      </x:c>
      <x:c r="E3987" s="10" t="n">
        <x:f>A2861</x:f>
        <x:v>46388</x:v>
      </x:c>
      <x:c r="F3987" s="7" t="n">
        <x:f>O2861</x:f>
        <x:v>0</x:v>
      </x:c>
      <x:c r="G3987" s="7" t="n">
        <x:f>Q2861</x:f>
        <x:v>0</x:v>
      </x:c>
      <x:c r="H3987" s="7" t="n">
        <x:f>R2861</x:f>
        <x:v>6185.001067761807</x:v>
      </x:c>
      <x:c r="I3987" s="7" t="n">
        <x:f>0</x:f>
        <x:v>0</x:v>
      </x:c>
      <x:c r="J3987" s="7" t="n">
        <x:f>0</x:f>
        <x:v>0</x:v>
      </x:c>
      <x:c r="K3987" s="7" t="n">
        <x:f>0</x:f>
        <x:v>0</x:v>
      </x:c>
      <x:c r="L3987" s="7" t="n">
        <x:f>'Inventory detail'!F609*Summary!$K$5*(A3987-E3987)/Summary!$K$6</x:f>
        <x:v>42.44008213552361</x:v>
      </x:c>
      <x:c r="M3987" s="7" t="n">
        <x:f>MAX(0,H3987-L3987)</x:f>
        <x:v>6142.560985626283</x:v>
      </x:c>
      <x:c r="N3987" s="7" t="n">
        <x:f>MAX(0,L3987-H3987)</x:f>
        <x:v>0</x:v>
      </x:c>
      <x:c r="O3987" s="7" t="n">
        <x:f>MAX(0,F3987+I3987-N3987)</x:f>
        <x:v>0</x:v>
      </x:c>
      <x:c r="P3987" s="7" t="n">
        <x:f>MAX(0,N3987-F3987-I3987)</x:f>
        <x:v>0</x:v>
      </x:c>
      <x:c r="Q3987" s="7" t="n">
        <x:f>MAX(0,G3987+J3987-P3987)</x:f>
        <x:v>0</x:v>
      </x:c>
      <x:c r="R3987" s="7" t="n">
        <x:f>M3987+MAX(0,K3987-MAX(0,P3987-G3987-J3987))</x:f>
        <x:v>6142.560985626283</x:v>
      </x:c>
      <x:c r="S3987" s="7" t="n">
        <x:f>SUM(O3987,Q3987,R3987)</x:f>
        <x:v>6142.560985626283</x:v>
      </x:c>
      <x:c r="T3987" s="14" t="n">
        <x:f>'Inventory detail'!T609</x:f>
        <x:v>0.014199999999999999</x:v>
      </x:c>
      <x:c r="U3987" s="14" t="n">
        <x:f>'Inventory detail'!U609</x:f>
        <x:v>0.01551</x:v>
      </x:c>
      <x:c r="V3987" s="9" t="n">
        <x:f>O3987*T3987</x:f>
        <x:v>0</x:v>
      </x:c>
      <x:c r="W3987" s="9" t="n">
        <x:f>Q3987*T3987</x:f>
        <x:v>0</x:v>
      </x:c>
      <x:c r="X3987" s="9" t="n">
        <x:f>R3987*T3987</x:f>
        <x:v>87.22436599589321</x:v>
      </x:c>
      <x:c r="Y3987" s="9" t="n">
        <x:f>S3987*T3987</x:f>
        <x:v>87.22436599589321</x:v>
      </x:c>
      <x:c r="Z3987" s="9" t="n">
        <x:f>IF(ISNUMBER(U3987),S3987*(U3987-T3987),"n.a.")</x:f>
        <x:v>8.046754891170433</x:v>
      </x:c>
      <x:c r="AA3987" s="9" t="n">
        <x:f>IF(ISNUMBER(U3987),Y3987,0)</x:f>
        <x:v>87.22436599589321</x:v>
      </x:c>
      <x:c r="AB3987" s="7" t="n">
        <x:f>MAX(0,L3987-SUM(F3987:K3987))</x:f>
        <x:v>0</x:v>
      </x:c>
    </x:row>
    <x:row r="3988" ht="22" customHeight="1">
      <x:c r="A3988" s="18" t="n">
        <x:f>Summary!F$41</x:f>
        <x:v>46419</x:v>
      </x:c>
      <x:c r="B3988" s="2" t="str">
        <x:f>'Inventory detail'!A610</x:f>
        <x:v>POUC</x:v>
      </x:c>
      <x:c r="C3988" s="2" t="str">
        <x:f>'Inventory detail'!B610</x:f>
        <x:v>10</x:v>
      </x:c>
      <x:c r="D3988" s="2" t="str">
        <x:f>'Inventory detail'!C610</x:f>
        <x:v>SCH5</x:v>
      </x:c>
      <x:c r="E3988" s="10" t="n">
        <x:f>A2862</x:f>
        <x:v>46388</x:v>
      </x:c>
      <x:c r="F3988" s="7" t="n">
        <x:f>O2862</x:f>
        <x:v>0</x:v>
      </x:c>
      <x:c r="G3988" s="7" t="n">
        <x:f>Q2862</x:f>
        <x:v>0</x:v>
      </x:c>
      <x:c r="H3988" s="7" t="n">
        <x:f>R2862</x:f>
        <x:v>11285.001067761808</x:v>
      </x:c>
      <x:c r="I3988" s="7" t="n">
        <x:f>0</x:f>
        <x:v>0</x:v>
      </x:c>
      <x:c r="J3988" s="7" t="n">
        <x:f>0</x:f>
        <x:v>0</x:v>
      </x:c>
      <x:c r="K3988" s="7" t="n">
        <x:f>0</x:f>
        <x:v>0</x:v>
      </x:c>
      <x:c r="L3988" s="7" t="n">
        <x:f>'Inventory detail'!F610*Summary!$K$5*(A3988-E3988)/Summary!$K$6</x:f>
        <x:v>42.44008213552361</x:v>
      </x:c>
      <x:c r="M3988" s="7" t="n">
        <x:f>MAX(0,H3988-L3988)</x:f>
        <x:v>11242.560985626285</x:v>
      </x:c>
      <x:c r="N3988" s="7" t="n">
        <x:f>MAX(0,L3988-H3988)</x:f>
        <x:v>0</x:v>
      </x:c>
      <x:c r="O3988" s="7" t="n">
        <x:f>MAX(0,F3988+I3988-N3988)</x:f>
        <x:v>0</x:v>
      </x:c>
      <x:c r="P3988" s="7" t="n">
        <x:f>MAX(0,N3988-F3988-I3988)</x:f>
        <x:v>0</x:v>
      </x:c>
      <x:c r="Q3988" s="7" t="n">
        <x:f>MAX(0,G3988+J3988-P3988)</x:f>
        <x:v>0</x:v>
      </x:c>
      <x:c r="R3988" s="7" t="n">
        <x:f>M3988+MAX(0,K3988-MAX(0,P3988-G3988-J3988))</x:f>
        <x:v>11242.560985626285</x:v>
      </x:c>
      <x:c r="S3988" s="7" t="n">
        <x:f>SUM(O3988,Q3988,R3988)</x:f>
        <x:v>11242.560985626285</x:v>
      </x:c>
      <x:c r="T3988" s="14" t="n">
        <x:f>'Inventory detail'!T610</x:f>
        <x:v>0.0072</x:v>
      </x:c>
      <x:c r="U3988" s="14" t="n">
        <x:f>'Inventory detail'!U610</x:f>
        <x:v>0.00792</x:v>
      </x:c>
      <x:c r="V3988" s="9" t="n">
        <x:f>O3988*T3988</x:f>
        <x:v>0</x:v>
      </x:c>
      <x:c r="W3988" s="9" t="n">
        <x:f>Q3988*T3988</x:f>
        <x:v>0</x:v>
      </x:c>
      <x:c r="X3988" s="9" t="n">
        <x:f>R3988*T3988</x:f>
        <x:v>80.94643909650925</x:v>
      </x:c>
      <x:c r="Y3988" s="9" t="n">
        <x:f>S3988*T3988</x:f>
        <x:v>80.94643909650925</x:v>
      </x:c>
      <x:c r="Z3988" s="9" t="n">
        <x:f>IF(ISNUMBER(U3988),S3988*(U3988-T3988),"n.a.")</x:f>
        <x:v>8.094643909650927</x:v>
      </x:c>
      <x:c r="AA3988" s="9" t="n">
        <x:f>IF(ISNUMBER(U3988),Y3988,0)</x:f>
        <x:v>80.94643909650925</x:v>
      </x:c>
      <x:c r="AB3988" s="7" t="n">
        <x:f>MAX(0,L3988-SUM(F3988:K3988))</x:f>
        <x:v>0</x:v>
      </x:c>
    </x:row>
    <x:row r="3989" ht="22" customHeight="1">
      <x:c r="A3989" s="18" t="n">
        <x:f>Summary!F$41</x:f>
        <x:v>46419</x:v>
      </x:c>
      <x:c r="B3989" s="2" t="str">
        <x:f>'Inventory detail'!A611</x:f>
        <x:v>POUC</x:v>
      </x:c>
      <x:c r="C3989" s="2" t="str">
        <x:f>'Inventory detail'!B611</x:f>
        <x:v>30</x:v>
      </x:c>
      <x:c r="D3989" s="2" t="str">
        <x:f>'Inventory detail'!C611</x:f>
        <x:v>BUS10</x:v>
      </x:c>
      <x:c r="E3989" s="10" t="n">
        <x:f>A2863</x:f>
        <x:v>46388</x:v>
      </x:c>
      <x:c r="F3989" s="7" t="n">
        <x:f>O2863</x:f>
        <x:v>0</x:v>
      </x:c>
      <x:c r="G3989" s="7" t="n">
        <x:f>Q2863</x:f>
        <x:v>0</x:v>
      </x:c>
      <x:c r="H3989" s="7" t="n">
        <x:f>R2863</x:f>
        <x:v>2285.001067761807</x:v>
      </x:c>
      <x:c r="I3989" s="7" t="n">
        <x:f>0</x:f>
        <x:v>0</x:v>
      </x:c>
      <x:c r="J3989" s="7" t="n">
        <x:f>0</x:f>
        <x:v>0</x:v>
      </x:c>
      <x:c r="K3989" s="7" t="n">
        <x:f>0</x:f>
        <x:v>0</x:v>
      </x:c>
      <x:c r="L3989" s="7" t="n">
        <x:f>'Inventory detail'!F611*Summary!$K$5*(A3989-E3989)/Summary!$K$6</x:f>
        <x:v>42.44008213552361</x:v>
      </x:c>
      <x:c r="M3989" s="7" t="n">
        <x:f>MAX(0,H3989-L3989)</x:f>
        <x:v>2242.5609856262836</x:v>
      </x:c>
      <x:c r="N3989" s="7" t="n">
        <x:f>MAX(0,L3989-H3989)</x:f>
        <x:v>0</x:v>
      </x:c>
      <x:c r="O3989" s="7" t="n">
        <x:f>MAX(0,F3989+I3989-N3989)</x:f>
        <x:v>0</x:v>
      </x:c>
      <x:c r="P3989" s="7" t="n">
        <x:f>MAX(0,N3989-F3989-I3989)</x:f>
        <x:v>0</x:v>
      </x:c>
      <x:c r="Q3989" s="7" t="n">
        <x:f>MAX(0,G3989+J3989-P3989)</x:f>
        <x:v>0</x:v>
      </x:c>
      <x:c r="R3989" s="7" t="n">
        <x:f>M3989+MAX(0,K3989-MAX(0,P3989-G3989-J3989))</x:f>
        <x:v>2242.5609856262836</x:v>
      </x:c>
      <x:c r="S3989" s="7" t="n">
        <x:f>SUM(O3989,Q3989,R3989)</x:f>
        <x:v>2242.5609856262836</x:v>
      </x:c>
      <x:c r="T3989" s="14" t="n">
        <x:f>'Inventory detail'!T611</x:f>
        <x:v>0.0132</x:v>
      </x:c>
      <x:c r="U3989" s="14" t="n">
        <x:f>'Inventory detail'!U611</x:f>
        <x:v>0.014355</x:v>
      </x:c>
      <x:c r="V3989" s="9" t="n">
        <x:f>O3989*T3989</x:f>
        <x:v>0</x:v>
      </x:c>
      <x:c r="W3989" s="9" t="n">
        <x:f>Q3989*T3989</x:f>
        <x:v>0</x:v>
      </x:c>
      <x:c r="X3989" s="9" t="n">
        <x:f>R3989*T3989</x:f>
        <x:v>29.601805010266943</x:v>
      </x:c>
      <x:c r="Y3989" s="9" t="n">
        <x:f>S3989*T3989</x:f>
        <x:v>29.601805010266943</x:v>
      </x:c>
      <x:c r="Z3989" s="9" t="n">
        <x:f>IF(ISNUMBER(U3989),S3989*(U3989-T3989),"n.a.")</x:f>
        <x:v>2.590157938398357</x:v>
      </x:c>
      <x:c r="AA3989" s="9" t="n">
        <x:f>IF(ISNUMBER(U3989),Y3989,0)</x:f>
        <x:v>29.601805010266943</x:v>
      </x:c>
      <x:c r="AB3989" s="7" t="n">
        <x:f>MAX(0,L3989-SUM(F3989:K3989))</x:f>
        <x:v>0</x:v>
      </x:c>
    </x:row>
    <x:row r="3990" ht="22" customHeight="1">
      <x:c r="A3990" s="18" t="n">
        <x:f>Summary!F$41</x:f>
        <x:v>46419</x:v>
      </x:c>
      <x:c r="B3990" s="2" t="str">
        <x:f>'Inventory detail'!A612</x:f>
        <x:v>POUC</x:v>
      </x:c>
      <x:c r="C3990" s="2" t="str">
        <x:f>'Inventory detail'!B612</x:f>
        <x:v>30</x:v>
      </x:c>
      <x:c r="D3990" s="2" t="str">
        <x:f>'Inventory detail'!C612</x:f>
        <x:v>CRC7</x:v>
      </x:c>
      <x:c r="E3990" s="10" t="n">
        <x:f>A2864</x:f>
        <x:v>46388</x:v>
      </x:c>
      <x:c r="F3990" s="7" t="n">
        <x:f>O2864</x:f>
        <x:v>0</x:v>
      </x:c>
      <x:c r="G3990" s="7" t="n">
        <x:f>Q2864</x:f>
        <x:v>0</x:v>
      </x:c>
      <x:c r="H3990" s="7" t="n">
        <x:f>R2864</x:f>
        <x:v>6885.001067761807</x:v>
      </x:c>
      <x:c r="I3990" s="7" t="n">
        <x:f>0</x:f>
        <x:v>0</x:v>
      </x:c>
      <x:c r="J3990" s="7" t="n">
        <x:f>0</x:f>
        <x:v>0</x:v>
      </x:c>
      <x:c r="K3990" s="7" t="n">
        <x:f>0</x:f>
        <x:v>0</x:v>
      </x:c>
      <x:c r="L3990" s="7" t="n">
        <x:f>'Inventory detail'!F612*Summary!$K$5*(A3990-E3990)/Summary!$K$6</x:f>
        <x:v>42.44008213552361</x:v>
      </x:c>
      <x:c r="M3990" s="7" t="n">
        <x:f>MAX(0,H3990-L3990)</x:f>
        <x:v>6842.560985626283</x:v>
      </x:c>
      <x:c r="N3990" s="7" t="n">
        <x:f>MAX(0,L3990-H3990)</x:f>
        <x:v>0</x:v>
      </x:c>
      <x:c r="O3990" s="7" t="n">
        <x:f>MAX(0,F3990+I3990-N3990)</x:f>
        <x:v>0</x:v>
      </x:c>
      <x:c r="P3990" s="7" t="n">
        <x:f>MAX(0,N3990-F3990-I3990)</x:f>
        <x:v>0</x:v>
      </x:c>
      <x:c r="Q3990" s="7" t="n">
        <x:f>MAX(0,G3990+J3990-P3990)</x:f>
        <x:v>0</x:v>
      </x:c>
      <x:c r="R3990" s="7" t="n">
        <x:f>M3990+MAX(0,K3990-MAX(0,P3990-G3990-J3990))</x:f>
        <x:v>6842.560985626283</x:v>
      </x:c>
      <x:c r="S3990" s="7" t="n">
        <x:f>SUM(O3990,Q3990,R3990)</x:f>
        <x:v>6842.560985626283</x:v>
      </x:c>
      <x:c r="T3990" s="14" t="n">
        <x:f>'Inventory detail'!T612</x:f>
        <x:v>0.0077</x:v>
      </x:c>
      <x:c r="U3990" s="14" t="n">
        <x:f>'Inventory detail'!U612</x:f>
        <x:v>0.008579999999999999</x:v>
      </x:c>
      <x:c r="V3990" s="9" t="n">
        <x:f>O3990*T3990</x:f>
        <x:v>0</x:v>
      </x:c>
      <x:c r="W3990" s="9" t="n">
        <x:f>Q3990*T3990</x:f>
        <x:v>0</x:v>
      </x:c>
      <x:c r="X3990" s="9" t="n">
        <x:f>R3990*T3990</x:f>
        <x:v>52.68771958932238</x:v>
      </x:c>
      <x:c r="Y3990" s="9" t="n">
        <x:f>S3990*T3990</x:f>
        <x:v>52.68771958932238</x:v>
      </x:c>
      <x:c r="Z3990" s="9" t="n">
        <x:f>IF(ISNUMBER(U3990),S3990*(U3990-T3990),"n.a.")</x:f>
        <x:v>6.021453667351121</x:v>
      </x:c>
      <x:c r="AA3990" s="9" t="n">
        <x:f>IF(ISNUMBER(U3990),Y3990,0)</x:f>
        <x:v>52.68771958932238</x:v>
      </x:c>
      <x:c r="AB3990" s="7" t="n">
        <x:f>MAX(0,L3990-SUM(F3990:K3990))</x:f>
        <x:v>0</x:v>
      </x:c>
    </x:row>
    <x:row r="3991" ht="22" customHeight="1">
      <x:c r="A3991" s="18" t="n">
        <x:f>Summary!F$41</x:f>
        <x:v>46419</x:v>
      </x:c>
      <x:c r="B3991" s="2" t="str">
        <x:f>'Inventory detail'!A613</x:f>
        <x:v>WIRE</x:v>
      </x:c>
      <x:c r="C3991" s="2" t="str">
        <x:f>'Inventory detail'!B613</x:f>
        <x:v>10</x:v>
      </x:c>
      <x:c r="D3991" s="2" t="str">
        <x:f>'Inventory detail'!C613</x:f>
        <x:v>DL916RED</x:v>
      </x:c>
      <x:c r="E3991" s="10" t="n">
        <x:f>A2865</x:f>
        <x:v>46388</x:v>
      </x:c>
      <x:c r="F3991" s="7" t="n">
        <x:f>O2865</x:f>
        <x:v>0</x:v>
      </x:c>
      <x:c r="G3991" s="7" t="n">
        <x:f>Q2865</x:f>
        <x:v>0</x:v>
      </x:c>
      <x:c r="H3991" s="7" t="n">
        <x:f>R2865</x:f>
        <x:v>685.0010677618069</x:v>
      </x:c>
      <x:c r="I3991" s="7" t="n">
        <x:f>0</x:f>
        <x:v>0</x:v>
      </x:c>
      <x:c r="J3991" s="7" t="n">
        <x:f>0</x:f>
        <x:v>0</x:v>
      </x:c>
      <x:c r="K3991" s="7" t="n">
        <x:f>0</x:f>
        <x:v>0</x:v>
      </x:c>
      <x:c r="L3991" s="7" t="n">
        <x:f>'Inventory detail'!F613*Summary!$K$5*(A3991-E3991)/Summary!$K$6</x:f>
        <x:v>42.44008213552361</x:v>
      </x:c>
      <x:c r="M3991" s="7" t="n">
        <x:f>MAX(0,H3991-L3991)</x:f>
        <x:v>642.5609856262832</x:v>
      </x:c>
      <x:c r="N3991" s="7" t="n">
        <x:f>MAX(0,L3991-H3991)</x:f>
        <x:v>0</x:v>
      </x:c>
      <x:c r="O3991" s="7" t="n">
        <x:f>MAX(0,F3991+I3991-N3991)</x:f>
        <x:v>0</x:v>
      </x:c>
      <x:c r="P3991" s="7" t="n">
        <x:f>MAX(0,N3991-F3991-I3991)</x:f>
        <x:v>0</x:v>
      </x:c>
      <x:c r="Q3991" s="7" t="n">
        <x:f>MAX(0,G3991+J3991-P3991)</x:f>
        <x:v>0</x:v>
      </x:c>
      <x:c r="R3991" s="7" t="n">
        <x:f>M3991+MAX(0,K3991-MAX(0,P3991-G3991-J3991))</x:f>
        <x:v>642.5609856262832</x:v>
      </x:c>
      <x:c r="S3991" s="7" t="n">
        <x:f>SUM(O3991,Q3991,R3991)</x:f>
        <x:v>642.5609856262832</x:v>
      </x:c>
      <x:c r="T3991" s="14" t="n">
        <x:f>'Inventory detail'!T613</x:f>
        <x:v>0.0754</x:v>
      </x:c>
      <x:c r="U3991" s="14" t="n">
        <x:f>'Inventory detail'!U613</x:f>
        <x:v>0.0754</x:v>
      </x:c>
      <x:c r="V3991" s="9" t="n">
        <x:f>O3991*T3991</x:f>
        <x:v>0</x:v>
      </x:c>
      <x:c r="W3991" s="9" t="n">
        <x:f>Q3991*T3991</x:f>
        <x:v>0</x:v>
      </x:c>
      <x:c r="X3991" s="9" t="n">
        <x:f>R3991*T3991</x:f>
        <x:v>48.44909831622175</x:v>
      </x:c>
      <x:c r="Y3991" s="9" t="n">
        <x:f>S3991*T3991</x:f>
        <x:v>48.44909831622175</x:v>
      </x:c>
      <x:c r="Z3991" s="9" t="n">
        <x:f>IF(ISNUMBER(U3991),S3991*(U3991-T3991),"n.a.")</x:f>
        <x:v>0</x:v>
      </x:c>
      <x:c r="AA3991" s="9" t="n">
        <x:f>IF(ISNUMBER(U3991),Y3991,0)</x:f>
        <x:v>48.44909831622175</x:v>
      </x:c>
      <x:c r="AB3991" s="7" t="n">
        <x:f>MAX(0,L3991-SUM(F3991:K3991))</x:f>
        <x:v>0</x:v>
      </x:c>
    </x:row>
    <x:row r="3992" ht="22" customHeight="1">
      <x:c r="A3992" s="18" t="n">
        <x:f>Summary!F$41</x:f>
        <x:v>46419</x:v>
      </x:c>
      <x:c r="B3992" s="2" t="str">
        <x:f>'Inventory detail'!A614</x:f>
        <x:v>WIRE</x:v>
      </x:c>
      <x:c r="C3992" s="2" t="str">
        <x:f>'Inventory detail'!B614</x:f>
        <x:v>30</x:v>
      </x:c>
      <x:c r="D3992" s="2" t="str">
        <x:f>'Inventory detail'!C614</x:f>
        <x:v>DL001GOLD</x:v>
      </x:c>
      <x:c r="E3992" s="10" t="n">
        <x:f>A2866</x:f>
        <x:v>46388</x:v>
      </x:c>
      <x:c r="F3992" s="7" t="n">
        <x:f>O2866</x:f>
        <x:v>0</x:v>
      </x:c>
      <x:c r="G3992" s="7" t="n">
        <x:f>Q2866</x:f>
        <x:v>0</x:v>
      </x:c>
      <x:c r="H3992" s="7" t="n">
        <x:f>R2866</x:f>
        <x:v>685.0010677618069</x:v>
      </x:c>
      <x:c r="I3992" s="7" t="n">
        <x:f>0</x:f>
        <x:v>0</x:v>
      </x:c>
      <x:c r="J3992" s="7" t="n">
        <x:f>0</x:f>
        <x:v>0</x:v>
      </x:c>
      <x:c r="K3992" s="7" t="n">
        <x:f>0</x:f>
        <x:v>0</x:v>
      </x:c>
      <x:c r="L3992" s="7" t="n">
        <x:f>'Inventory detail'!F614*Summary!$K$5*(A3992-E3992)/Summary!$K$6</x:f>
        <x:v>42.44008213552361</x:v>
      </x:c>
      <x:c r="M3992" s="7" t="n">
        <x:f>MAX(0,H3992-L3992)</x:f>
        <x:v>642.5609856262832</x:v>
      </x:c>
      <x:c r="N3992" s="7" t="n">
        <x:f>MAX(0,L3992-H3992)</x:f>
        <x:v>0</x:v>
      </x:c>
      <x:c r="O3992" s="7" t="n">
        <x:f>MAX(0,F3992+I3992-N3992)</x:f>
        <x:v>0</x:v>
      </x:c>
      <x:c r="P3992" s="7" t="n">
        <x:f>MAX(0,N3992-F3992-I3992)</x:f>
        <x:v>0</x:v>
      </x:c>
      <x:c r="Q3992" s="7" t="n">
        <x:f>MAX(0,G3992+J3992-P3992)</x:f>
        <x:v>0</x:v>
      </x:c>
      <x:c r="R3992" s="7" t="n">
        <x:f>M3992+MAX(0,K3992-MAX(0,P3992-G3992-J3992))</x:f>
        <x:v>642.5609856262832</x:v>
      </x:c>
      <x:c r="S3992" s="7" t="n">
        <x:f>SUM(O3992,Q3992,R3992)</x:f>
        <x:v>642.5609856262832</x:v>
      </x:c>
      <x:c r="T3992" s="14" t="n">
        <x:f>'Inventory detail'!T614</x:f>
        <x:v>0.19140000000000001</x:v>
      </x:c>
      <x:c r="U3992" s="14" t="n">
        <x:f>'Inventory detail'!U614</x:f>
        <x:v>0.19140000000000001</x:v>
      </x:c>
      <x:c r="V3992" s="9" t="n">
        <x:f>O3992*T3992</x:f>
        <x:v>0</x:v>
      </x:c>
      <x:c r="W3992" s="9" t="n">
        <x:f>Q3992*T3992</x:f>
        <x:v>0</x:v>
      </x:c>
      <x:c r="X3992" s="9" t="n">
        <x:f>R3992*T3992</x:f>
        <x:v>122.98617264887062</x:v>
      </x:c>
      <x:c r="Y3992" s="9" t="n">
        <x:f>S3992*T3992</x:f>
        <x:v>122.98617264887062</x:v>
      </x:c>
      <x:c r="Z3992" s="9" t="n">
        <x:f>IF(ISNUMBER(U3992),S3992*(U3992-T3992),"n.a.")</x:f>
        <x:v>0</x:v>
      </x:c>
      <x:c r="AA3992" s="9" t="n">
        <x:f>IF(ISNUMBER(U3992),Y3992,0)</x:f>
        <x:v>122.98617264887062</x:v>
      </x:c>
      <x:c r="AB3992" s="7" t="n">
        <x:f>MAX(0,L3992-SUM(F3992:K3992))</x:f>
        <x:v>0</x:v>
      </x:c>
    </x:row>
    <x:row r="3993" ht="22" customHeight="1">
      <x:c r="A3993" s="18" t="n">
        <x:f>Summary!F$41</x:f>
        <x:v>46419</x:v>
      </x:c>
      <x:c r="B3993" s="2" t="str">
        <x:f>'Inventory detail'!A615</x:f>
        <x:v>WIRE</x:v>
      </x:c>
      <x:c r="C3993" s="2" t="str">
        <x:f>'Inventory detail'!B615</x:f>
        <x:v>60</x:v>
      </x:c>
      <x:c r="D3993" s="2" t="str">
        <x:f>'Inventory detail'!C615</x:f>
        <x:v>DL058GOLD</x:v>
      </x:c>
      <x:c r="E3993" s="10" t="n">
        <x:f>A2867</x:f>
        <x:v>46388</x:v>
      </x:c>
      <x:c r="F3993" s="7" t="n">
        <x:f>O2867</x:f>
        <x:v>0</x:v>
      </x:c>
      <x:c r="G3993" s="7" t="n">
        <x:f>Q2867</x:f>
        <x:v>0</x:v>
      </x:c>
      <x:c r="H3993" s="7" t="n">
        <x:f>R2867</x:f>
        <x:v>35.00106776180699</x:v>
      </x:c>
      <x:c r="I3993" s="7" t="n">
        <x:f>0</x:f>
        <x:v>0</x:v>
      </x:c>
      <x:c r="J3993" s="7" t="n">
        <x:f>0</x:f>
        <x:v>0</x:v>
      </x:c>
      <x:c r="K3993" s="7" t="n">
        <x:f>0</x:f>
        <x:v>0</x:v>
      </x:c>
      <x:c r="L3993" s="7" t="n">
        <x:f>'Inventory detail'!F615*Summary!$K$5*(A3993-E3993)/Summary!$K$6</x:f>
        <x:v>42.44008213552361</x:v>
      </x:c>
      <x:c r="M3993" s="7" t="n">
        <x:f>MAX(0,H3993-L3993)</x:f>
        <x:v>0</x:v>
      </x:c>
      <x:c r="N3993" s="7" t="n">
        <x:f>MAX(0,L3993-H3993)</x:f>
        <x:v>7.439014373716617</x:v>
      </x:c>
      <x:c r="O3993" s="7" t="n">
        <x:f>MAX(0,F3993+I3993-N3993)</x:f>
        <x:v>0</x:v>
      </x:c>
      <x:c r="P3993" s="7" t="n">
        <x:f>MAX(0,N3993-F3993-I3993)</x:f>
        <x:v>7.439014373716617</x:v>
      </x:c>
      <x:c r="Q3993" s="7" t="n">
        <x:f>MAX(0,G3993+J3993-P3993)</x:f>
        <x:v>0</x:v>
      </x:c>
      <x:c r="R3993" s="7" t="n">
        <x:f>M3993+MAX(0,K3993-MAX(0,P3993-G3993-J3993))</x:f>
        <x:v>0</x:v>
      </x:c>
      <x:c r="S3993" s="7" t="n">
        <x:f>SUM(O3993,Q3993,R3993)</x:f>
        <x:v>0</x:v>
      </x:c>
      <x:c r="T3993" s="14" t="n">
        <x:f>'Inventory detail'!T615</x:f>
        <x:v>0.1082</x:v>
      </x:c>
      <x:c r="U3993" s="14" t="n">
        <x:f>'Inventory detail'!U615</x:f>
        <x:v>0.1082</x:v>
      </x:c>
      <x:c r="V3993" s="9" t="n">
        <x:f>O3993*T3993</x:f>
        <x:v>0</x:v>
      </x:c>
      <x:c r="W3993" s="9" t="n">
        <x:f>Q3993*T3993</x:f>
        <x:v>0</x:v>
      </x:c>
      <x:c r="X3993" s="9" t="n">
        <x:f>R3993*T3993</x:f>
        <x:v>0</x:v>
      </x:c>
      <x:c r="Y3993" s="9" t="n">
        <x:f>S3993*T3993</x:f>
        <x:v>0</x:v>
      </x:c>
      <x:c r="Z3993" s="9" t="n">
        <x:f>IF(ISNUMBER(U3993),S3993*(U3993-T3993),"n.a.")</x:f>
        <x:v>0</x:v>
      </x:c>
      <x:c r="AA3993" s="9" t="n">
        <x:f>IF(ISNUMBER(U3993),Y3993,0)</x:f>
        <x:v>0</x:v>
      </x:c>
      <x:c r="AB3993" s="7" t="n">
        <x:f>MAX(0,L3993-SUM(F3993:K3993))</x:f>
        <x:v>7.439014373716617</x:v>
      </x:c>
    </x:row>
    <x:row r="3994" ht="22" customHeight="1">
      <x:c r="A3994" s="18" t="n">
        <x:f>Summary!F$41</x:f>
        <x:v>46419</x:v>
      </x:c>
      <x:c r="B3994" s="2" t="str">
        <x:f>'Inventory detail'!A616</x:f>
        <x:v>POUC</x:v>
      </x:c>
      <x:c r="C3994" s="2" t="str">
        <x:f>'Inventory detail'!B616</x:f>
        <x:v>60</x:v>
      </x:c>
      <x:c r="D3994" s="2" t="str">
        <x:f>'Inventory detail'!C616</x:f>
        <x:v>LET5SL</x:v>
      </x:c>
      <x:c r="E3994" s="10" t="n">
        <x:f>A2868</x:f>
        <x:v>46388</x:v>
      </x:c>
      <x:c r="F3994" s="7" t="n">
        <x:f>O2868</x:f>
        <x:v>1846.5092402464065</x:v>
      </x:c>
      <x:c r="G3994" s="7" t="n">
        <x:f>Q2868</x:f>
        <x:v>0</x:v>
      </x:c>
      <x:c r="H3994" s="7" t="n">
        <x:f>R2868</x:f>
        <x:v>0</x:v>
      </x:c>
      <x:c r="I3994" s="7" t="n">
        <x:f>SUMIFS('PO detail'!$W$1776:$W$1776,'PO detail'!$V$1776:$V$1776,"&gt;="&amp;E3994,'PO detail'!$V$1776:$V$1776,"&lt;"&amp;A3994)</x:f>
        <x:v>0</x:v>
      </x:c>
      <x:c r="J3994" s="7" t="n">
        <x:f>SUMIFS('PO detail'!$X$1776:$X$1776,'PO detail'!$V$1776:$V$1776,"&gt;="&amp;E3994,'PO detail'!$V$1776:$V$1776,"&lt;"&amp;A3994)</x:f>
        <x:v>0</x:v>
      </x:c>
      <x:c r="K3994" s="7" t="n">
        <x:f>SUMIFS('PO detail'!$Y$1776:$Y$1776,'PO detail'!$V$1776:$V$1776,"&gt;="&amp;E3994,'PO detail'!$V$1776:$V$1776,"&lt;"&amp;A3994)</x:f>
        <x:v>0</x:v>
      </x:c>
      <x:c r="L3994" s="7" t="n">
        <x:f>'Inventory detail'!F616*Summary!$K$5*(A3994-E3994)/Summary!$K$6</x:f>
        <x:v>38.19301848049281</x:v>
      </x:c>
      <x:c r="M3994" s="7" t="n">
        <x:f>MAX(0,H3994-L3994)</x:f>
        <x:v>0</x:v>
      </x:c>
      <x:c r="N3994" s="7" t="n">
        <x:f>MAX(0,L3994-H3994)</x:f>
        <x:v>38.19301848049281</x:v>
      </x:c>
      <x:c r="O3994" s="7" t="n">
        <x:f>MAX(0,F3994+I3994-N3994)</x:f>
        <x:v>1808.3162217659137</x:v>
      </x:c>
      <x:c r="P3994" s="7" t="n">
        <x:f>MAX(0,N3994-F3994-I3994)</x:f>
        <x:v>0</x:v>
      </x:c>
      <x:c r="Q3994" s="7" t="n">
        <x:f>MAX(0,G3994+J3994-P3994)</x:f>
        <x:v>0</x:v>
      </x:c>
      <x:c r="R3994" s="7" t="n">
        <x:f>M3994+MAX(0,K3994-MAX(0,P3994-G3994-J3994))</x:f>
        <x:v>0</x:v>
      </x:c>
      <x:c r="S3994" s="7" t="n">
        <x:f>SUM(O3994,Q3994,R3994)</x:f>
        <x:v>1808.3162217659137</x:v>
      </x:c>
      <x:c r="T3994" s="14" t="n">
        <x:f>'Inventory detail'!T616</x:f>
        <x:v>0.1429</x:v>
      </x:c>
      <x:c r="U3994" s="14" t="n">
        <x:f>'Inventory detail'!U616</x:f>
        <x:v>0.15575999999999998</x:v>
      </x:c>
      <x:c r="V3994" s="9" t="n">
        <x:f>O3994*T3994</x:f>
        <x:v>258.4083880903491</x:v>
      </x:c>
      <x:c r="W3994" s="9" t="n">
        <x:f>Q3994*T3994</x:f>
        <x:v>0</x:v>
      </x:c>
      <x:c r="X3994" s="9" t="n">
        <x:f>R3994*T3994</x:f>
        <x:v>0</x:v>
      </x:c>
      <x:c r="Y3994" s="9" t="n">
        <x:f>S3994*T3994</x:f>
        <x:v>258.4083880903491</x:v>
      </x:c>
      <x:c r="Z3994" s="9" t="n">
        <x:f>IF(ISNUMBER(U3994),S3994*(U3994-T3994),"n.a.")</x:f>
        <x:v>23.25494661190962</x:v>
      </x:c>
      <x:c r="AA3994" s="9" t="n">
        <x:f>IF(ISNUMBER(U3994),Y3994,0)</x:f>
        <x:v>258.4083880903491</x:v>
      </x:c>
      <x:c r="AB3994" s="7" t="n">
        <x:f>MAX(0,L3994-SUM(F3994:K3994))</x:f>
        <x:v>0</x:v>
      </x:c>
    </x:row>
    <x:row r="3995" ht="22" customHeight="1">
      <x:c r="A3995" s="18" t="n">
        <x:f>Summary!F$41</x:f>
        <x:v>46419</x:v>
      </x:c>
      <x:c r="B3995" s="2" t="str">
        <x:f>'Inventory detail'!A617</x:f>
        <x:v>COIL</x:v>
      </x:c>
      <x:c r="C3995" s="2" t="str">
        <x:f>'Inventory detail'!B617</x:f>
        <x:v>10</x:v>
      </x:c>
      <x:c r="D3995" s="2" t="str">
        <x:f>'Inventory detail'!C617</x:f>
        <x:v>32BLK36-4</x:v>
      </x:c>
      <x:c r="E3995" s="10" t="n">
        <x:f>A2869</x:f>
        <x:v>46388</x:v>
      </x:c>
      <x:c r="F3995" s="7" t="n">
        <x:f>O2869</x:f>
        <x:v>0</x:v>
      </x:c>
      <x:c r="G3995" s="7" t="n">
        <x:f>Q2869</x:f>
        <x:v>0</x:v>
      </x:c>
      <x:c r="H3995" s="7" t="n">
        <x:f>R2869</x:f>
        <x:v>308.0174127310061</x:v>
      </x:c>
      <x:c r="I3995" s="7" t="n">
        <x:f>0</x:f>
        <x:v>0</x:v>
      </x:c>
      <x:c r="J3995" s="7" t="n">
        <x:f>0</x:f>
        <x:v>0</x:v>
      </x:c>
      <x:c r="K3995" s="7" t="n">
        <x:f>0</x:f>
        <x:v>0</x:v>
      </x:c>
      <x:c r="L3995" s="7" t="n">
        <x:f>'Inventory detail'!F617*Summary!$K$5*(A3995-E3995)/Summary!$K$6</x:f>
        <x:v>33.94595482546201</x:v>
      </x:c>
      <x:c r="M3995" s="7" t="n">
        <x:f>MAX(0,H3995-L3995)</x:f>
        <x:v>274.0714579055441</x:v>
      </x:c>
      <x:c r="N3995" s="7" t="n">
        <x:f>MAX(0,L3995-H3995)</x:f>
        <x:v>0</x:v>
      </x:c>
      <x:c r="O3995" s="7" t="n">
        <x:f>MAX(0,F3995+I3995-N3995)</x:f>
        <x:v>0</x:v>
      </x:c>
      <x:c r="P3995" s="7" t="n">
        <x:f>MAX(0,N3995-F3995-I3995)</x:f>
        <x:v>0</x:v>
      </x:c>
      <x:c r="Q3995" s="7" t="n">
        <x:f>MAX(0,G3995+J3995-P3995)</x:f>
        <x:v>0</x:v>
      </x:c>
      <x:c r="R3995" s="7" t="n">
        <x:f>M3995+MAX(0,K3995-MAX(0,P3995-G3995-J3995))</x:f>
        <x:v>274.0714579055441</x:v>
      </x:c>
      <x:c r="S3995" s="7" t="n">
        <x:f>SUM(O3995,Q3995,R3995)</x:f>
        <x:v>274.0714579055441</x:v>
      </x:c>
      <x:c r="T3995" s="14" t="n">
        <x:f>'Inventory detail'!T617</x:f>
        <x:v>0.6029</x:v>
      </x:c>
      <x:c r="U3995" s="14" t="n">
        <x:f>'Inventory detail'!U617</x:f>
        <x:v>0.5906224999999999</x:v>
      </x:c>
      <x:c r="V3995" s="9" t="n">
        <x:f>O3995*T3995</x:f>
        <x:v>0</x:v>
      </x:c>
      <x:c r="W3995" s="9" t="n">
        <x:f>Q3995*T3995</x:f>
        <x:v>0</x:v>
      </x:c>
      <x:c r="X3995" s="9" t="n">
        <x:f>R3995*T3995</x:f>
        <x:v>165.23768197125253</x:v>
      </x:c>
      <x:c r="Y3995" s="9" t="n">
        <x:f>S3995*T3995</x:f>
        <x:v>165.23768197125253</x:v>
      </x:c>
      <x:c r="Z3995" s="9" t="n">
        <x:f>IF(ISNUMBER(U3995),S3995*(U3995-T3995),"n.a.")</x:f>
        <x:v>-3.364912324435332</x:v>
      </x:c>
      <x:c r="AA3995" s="9" t="n">
        <x:f>IF(ISNUMBER(U3995),Y3995,0)</x:f>
        <x:v>165.23768197125253</x:v>
      </x:c>
      <x:c r="AB3995" s="7" t="n">
        <x:f>MAX(0,L3995-SUM(F3995:K3995))</x:f>
        <x:v>0</x:v>
      </x:c>
    </x:row>
    <x:row r="3996" ht="22" customHeight="1">
      <x:c r="A3996" s="18" t="n">
        <x:f>Summary!F$41</x:f>
        <x:v>46419</x:v>
      </x:c>
      <x:c r="B3996" s="2" t="str">
        <x:f>'Inventory detail'!A618</x:f>
        <x:v>COIL</x:v>
      </x:c>
      <x:c r="C3996" s="2" t="str">
        <x:f>'Inventory detail'!B618</x:f>
        <x:v>30</x:v>
      </x:c>
      <x:c r="D3996" s="2" t="str">
        <x:f>'Inventory detail'!C618</x:f>
        <x:v>12WHT36-4</x:v>
      </x:c>
      <x:c r="E3996" s="10" t="n">
        <x:f>A2870</x:f>
        <x:v>46388</x:v>
      </x:c>
      <x:c r="F3996" s="7" t="n">
        <x:f>O2870</x:f>
        <x:v>0</x:v>
      </x:c>
      <x:c r="G3996" s="7" t="n">
        <x:f>Q2870</x:f>
        <x:v>0</x:v>
      </x:c>
      <x:c r="H3996" s="7" t="n">
        <x:f>R2870</x:f>
        <x:v>708.0174127310062</x:v>
      </x:c>
      <x:c r="I3996" s="7" t="n">
        <x:f>0</x:f>
        <x:v>0</x:v>
      </x:c>
      <x:c r="J3996" s="7" t="n">
        <x:f>0</x:f>
        <x:v>0</x:v>
      </x:c>
      <x:c r="K3996" s="7" t="n">
        <x:f>0</x:f>
        <x:v>0</x:v>
      </x:c>
      <x:c r="L3996" s="7" t="n">
        <x:f>'Inventory detail'!F618*Summary!$K$5*(A3996-E3996)/Summary!$K$6</x:f>
        <x:v>33.94595482546201</x:v>
      </x:c>
      <x:c r="M3996" s="7" t="n">
        <x:f>MAX(0,H3996-L3996)</x:f>
        <x:v>674.0714579055442</x:v>
      </x:c>
      <x:c r="N3996" s="7" t="n">
        <x:f>MAX(0,L3996-H3996)</x:f>
        <x:v>0</x:v>
      </x:c>
      <x:c r="O3996" s="7" t="n">
        <x:f>MAX(0,F3996+I3996-N3996)</x:f>
        <x:v>0</x:v>
      </x:c>
      <x:c r="P3996" s="7" t="n">
        <x:f>MAX(0,N3996-F3996-I3996)</x:f>
        <x:v>0</x:v>
      </x:c>
      <x:c r="Q3996" s="7" t="n">
        <x:f>MAX(0,G3996+J3996-P3996)</x:f>
        <x:v>0</x:v>
      </x:c>
      <x:c r="R3996" s="7" t="n">
        <x:f>M3996+MAX(0,K3996-MAX(0,P3996-G3996-J3996))</x:f>
        <x:v>674.0714579055442</x:v>
      </x:c>
      <x:c r="S3996" s="7" t="n">
        <x:f>SUM(O3996,Q3996,R3996)</x:f>
        <x:v>674.0714579055442</x:v>
      </x:c>
      <x:c r="T3996" s="14" t="n">
        <x:f>'Inventory detail'!T618</x:f>
        <x:v>0.2237</x:v>
      </x:c>
      <x:c r="U3996" s="14" t="n">
        <x:f>'Inventory detail'!U618</x:f>
        <x:v>0.21923199999999998</x:v>
      </x:c>
      <x:c r="V3996" s="9" t="n">
        <x:f>O3996*T3996</x:f>
        <x:v>0</x:v>
      </x:c>
      <x:c r="W3996" s="9" t="n">
        <x:f>Q3996*T3996</x:f>
        <x:v>0</x:v>
      </x:c>
      <x:c r="X3996" s="9" t="n">
        <x:f>R3996*T3996</x:f>
        <x:v>150.78978513347025</x:v>
      </x:c>
      <x:c r="Y3996" s="9" t="n">
        <x:f>S3996*T3996</x:f>
        <x:v>150.78978513347025</x:v>
      </x:c>
      <x:c r="Z3996" s="9" t="n">
        <x:f>IF(ISNUMBER(U3996),S3996*(U3996-T3996),"n.a.")</x:f>
        <x:v>-3.0117512739219903</x:v>
      </x:c>
      <x:c r="AA3996" s="9" t="n">
        <x:f>IF(ISNUMBER(U3996),Y3996,0)</x:f>
        <x:v>150.78978513347025</x:v>
      </x:c>
      <x:c r="AB3996" s="7" t="n">
        <x:f>MAX(0,L3996-SUM(F3996:K3996))</x:f>
        <x:v>0</x:v>
      </x:c>
    </x:row>
    <x:row r="3997" ht="22" customHeight="1">
      <x:c r="A3997" s="18" t="n">
        <x:f>Summary!F$41</x:f>
        <x:v>46419</x:v>
      </x:c>
      <x:c r="B3997" s="2" t="str">
        <x:f>'Inventory detail'!A619</x:f>
        <x:v>COIL</x:v>
      </x:c>
      <x:c r="C3997" s="2" t="str">
        <x:f>'Inventory detail'!B619</x:f>
        <x:v>30</x:v>
      </x:c>
      <x:c r="D3997" s="2" t="str">
        <x:f>'Inventory detail'!C619</x:f>
        <x:v>13CLR12-4</x:v>
      </x:c>
      <x:c r="E3997" s="10" t="n">
        <x:f>A2871</x:f>
        <x:v>46388</x:v>
      </x:c>
      <x:c r="F3997" s="7" t="n">
        <x:f>O2871</x:f>
        <x:v>0</x:v>
      </x:c>
      <x:c r="G3997" s="7" t="n">
        <x:f>Q2871</x:f>
        <x:v>0</x:v>
      </x:c>
      <x:c r="H3997" s="7" t="n">
        <x:f>R2871</x:f>
        <x:v>708.0174127310062</x:v>
      </x:c>
      <x:c r="I3997" s="7" t="n">
        <x:f>0</x:f>
        <x:v>0</x:v>
      </x:c>
      <x:c r="J3997" s="7" t="n">
        <x:f>0</x:f>
        <x:v>0</x:v>
      </x:c>
      <x:c r="K3997" s="7" t="n">
        <x:f>0</x:f>
        <x:v>0</x:v>
      </x:c>
      <x:c r="L3997" s="7" t="n">
        <x:f>'Inventory detail'!F619*Summary!$K$5*(A3997-E3997)/Summary!$K$6</x:f>
        <x:v>33.94595482546201</x:v>
      </x:c>
      <x:c r="M3997" s="7" t="n">
        <x:f>MAX(0,H3997-L3997)</x:f>
        <x:v>674.0714579055442</x:v>
      </x:c>
      <x:c r="N3997" s="7" t="n">
        <x:f>MAX(0,L3997-H3997)</x:f>
        <x:v>0</x:v>
      </x:c>
      <x:c r="O3997" s="7" t="n">
        <x:f>MAX(0,F3997+I3997-N3997)</x:f>
        <x:v>0</x:v>
      </x:c>
      <x:c r="P3997" s="7" t="n">
        <x:f>MAX(0,N3997-F3997-I3997)</x:f>
        <x:v>0</x:v>
      </x:c>
      <x:c r="Q3997" s="7" t="n">
        <x:f>MAX(0,G3997+J3997-P3997)</x:f>
        <x:v>0</x:v>
      </x:c>
      <x:c r="R3997" s="7" t="n">
        <x:f>M3997+MAX(0,K3997-MAX(0,P3997-G3997-J3997))</x:f>
        <x:v>674.0714579055442</x:v>
      </x:c>
      <x:c r="S3997" s="7" t="n">
        <x:f>SUM(O3997,Q3997,R3997)</x:f>
        <x:v>674.0714579055442</x:v>
      </x:c>
      <x:c r="T3997" s="14" t="n">
        <x:f>'Inventory detail'!T619</x:f>
        <x:v>0.0848</x:v>
      </x:c>
      <x:c r="U3997" s="14" t="n">
        <x:f>'Inventory detail'!U619</x:f>
        <x:v>0.083096</x:v>
      </x:c>
      <x:c r="V3997" s="9" t="n">
        <x:f>O3997*T3997</x:f>
        <x:v>0</x:v>
      </x:c>
      <x:c r="W3997" s="9" t="n">
        <x:f>Q3997*T3997</x:f>
        <x:v>0</x:v>
      </x:c>
      <x:c r="X3997" s="9" t="n">
        <x:f>R3997*T3997</x:f>
        <x:v>57.16125963039015</x:v>
      </x:c>
      <x:c r="Y3997" s="9" t="n">
        <x:f>S3997*T3997</x:f>
        <x:v>57.16125963039015</x:v>
      </x:c>
      <x:c r="Z3997" s="9" t="n">
        <x:f>IF(ISNUMBER(U3997),S3997*(U3997-T3997),"n.a.")</x:f>
        <x:v>-1.1486177642710453</x:v>
      </x:c>
      <x:c r="AA3997" s="9" t="n">
        <x:f>IF(ISNUMBER(U3997),Y3997,0)</x:f>
        <x:v>57.16125963039015</x:v>
      </x:c>
      <x:c r="AB3997" s="7" t="n">
        <x:f>MAX(0,L3997-SUM(F3997:K3997))</x:f>
        <x:v>0</x:v>
      </x:c>
    </x:row>
    <x:row r="3998" ht="22" customHeight="1">
      <x:c r="A3998" s="18" t="n">
        <x:f>Summary!F$41</x:f>
        <x:v>46419</x:v>
      </x:c>
      <x:c r="B3998" s="2" t="str">
        <x:f>'Inventory detail'!A620</x:f>
        <x:v>COIL</x:v>
      </x:c>
      <x:c r="C3998" s="2" t="str">
        <x:f>'Inventory detail'!B620</x:f>
        <x:v>30</x:v>
      </x:c>
      <x:c r="D3998" s="2" t="str">
        <x:f>'Inventory detail'!C620</x:f>
        <x:v>13NAV12-4</x:v>
      </x:c>
      <x:c r="E3998" s="10" t="n">
        <x:f>A2872</x:f>
        <x:v>46388</x:v>
      </x:c>
      <x:c r="F3998" s="7" t="n">
        <x:f>O2872</x:f>
        <x:v>2100</x:v>
      </x:c>
      <x:c r="G3998" s="7" t="n">
        <x:f>Q2872</x:f>
        <x:v>0</x:v>
      </x:c>
      <x:c r="H3998" s="7" t="n">
        <x:f>R2872</x:f>
        <x:v>308.0174127310061</x:v>
      </x:c>
      <x:c r="I3998" s="7" t="n">
        <x:f>SUMIFS('PO detail'!$W$757:$W$757,'PO detail'!$V$757:$V$757,"&gt;="&amp;E3998,'PO detail'!$V$757:$V$757,"&lt;"&amp;A3998)</x:f>
        <x:v>0</x:v>
      </x:c>
      <x:c r="J3998" s="7" t="n">
        <x:f>SUMIFS('PO detail'!$X$757:$X$757,'PO detail'!$V$757:$V$757,"&gt;="&amp;E3998,'PO detail'!$V$757:$V$757,"&lt;"&amp;A3998)</x:f>
        <x:v>0</x:v>
      </x:c>
      <x:c r="K3998" s="7" t="n">
        <x:f>SUMIFS('PO detail'!$Y$757:$Y$757,'PO detail'!$V$757:$V$757,"&gt;="&amp;E3998,'PO detail'!$V$757:$V$757,"&lt;"&amp;A3998)</x:f>
        <x:v>0</x:v>
      </x:c>
      <x:c r="L3998" s="7" t="n">
        <x:f>'Inventory detail'!F620*Summary!$K$5*(A3998-E3998)/Summary!$K$6</x:f>
        <x:v>33.94595482546201</x:v>
      </x:c>
      <x:c r="M3998" s="7" t="n">
        <x:f>MAX(0,H3998-L3998)</x:f>
        <x:v>274.0714579055441</x:v>
      </x:c>
      <x:c r="N3998" s="7" t="n">
        <x:f>MAX(0,L3998-H3998)</x:f>
        <x:v>0</x:v>
      </x:c>
      <x:c r="O3998" s="7" t="n">
        <x:f>MAX(0,F3998+I3998-N3998)</x:f>
        <x:v>2100</x:v>
      </x:c>
      <x:c r="P3998" s="7" t="n">
        <x:f>MAX(0,N3998-F3998-I3998)</x:f>
        <x:v>0</x:v>
      </x:c>
      <x:c r="Q3998" s="7" t="n">
        <x:f>MAX(0,G3998+J3998-P3998)</x:f>
        <x:v>0</x:v>
      </x:c>
      <x:c r="R3998" s="7" t="n">
        <x:f>M3998+MAX(0,K3998-MAX(0,P3998-G3998-J3998))</x:f>
        <x:v>274.0714579055441</x:v>
      </x:c>
      <x:c r="S3998" s="7" t="n">
        <x:f>SUM(O3998,Q3998,R3998)</x:f>
        <x:v>2374.071457905544</x:v>
      </x:c>
      <x:c r="T3998" s="14" t="n">
        <x:f>'Inventory detail'!T620</x:f>
        <x:v>0.0848</x:v>
      </x:c>
      <x:c r="U3998" s="14" t="n">
        <x:f>'Inventory detail'!U620</x:f>
        <x:v>0.083096</x:v>
      </x:c>
      <x:c r="V3998" s="9" t="n">
        <x:f>O3998*T3998</x:f>
        <x:v>178.08</x:v>
      </x:c>
      <x:c r="W3998" s="9" t="n">
        <x:f>Q3998*T3998</x:f>
        <x:v>0</x:v>
      </x:c>
      <x:c r="X3998" s="9" t="n">
        <x:f>R3998*T3998</x:f>
        <x:v>23.24125963039014</x:v>
      </x:c>
      <x:c r="Y3998" s="9" t="n">
        <x:f>S3998*T3998</x:f>
        <x:v>201.32125963039013</x:v>
      </x:c>
      <x:c r="Z3998" s="9" t="n">
        <x:f>IF(ISNUMBER(U3998),S3998*(U3998-T3998),"n.a.")</x:f>
        <x:v>-4.04541776427104</x:v>
      </x:c>
      <x:c r="AA3998" s="9" t="n">
        <x:f>IF(ISNUMBER(U3998),Y3998,0)</x:f>
        <x:v>201.32125963039013</x:v>
      </x:c>
      <x:c r="AB3998" s="7" t="n">
        <x:f>MAX(0,L3998-SUM(F3998:K3998))</x:f>
        <x:v>0</x:v>
      </x:c>
    </x:row>
    <x:row r="3999" ht="22" customHeight="1">
      <x:c r="A3999" s="18" t="n">
        <x:f>Summary!F$41</x:f>
        <x:v>46419</x:v>
      </x:c>
      <x:c r="B3999" s="2" t="str">
        <x:f>'Inventory detail'!A621</x:f>
        <x:v>COIL</x:v>
      </x:c>
      <x:c r="C3999" s="2" t="str">
        <x:f>'Inventory detail'!B621</x:f>
        <x:v>30</x:v>
      </x:c>
      <x:c r="D3999" s="2" t="str">
        <x:f>'Inventory detail'!C621</x:f>
        <x:v>18WHT36-4</x:v>
      </x:c>
      <x:c r="E3999" s="10" t="n">
        <x:f>A2873</x:f>
        <x:v>46388</x:v>
      </x:c>
      <x:c r="F3999" s="7" t="n">
        <x:f>O2873</x:f>
        <x:v>0</x:v>
      </x:c>
      <x:c r="G3999" s="7" t="n">
        <x:f>Q2873</x:f>
        <x:v>0</x:v>
      </x:c>
      <x:c r="H3999" s="7" t="n">
        <x:f>R2873</x:f>
        <x:v>908.0174127310062</x:v>
      </x:c>
      <x:c r="I3999" s="7" t="n">
        <x:f>0</x:f>
        <x:v>0</x:v>
      </x:c>
      <x:c r="J3999" s="7" t="n">
        <x:f>0</x:f>
        <x:v>0</x:v>
      </x:c>
      <x:c r="K3999" s="7" t="n">
        <x:f>0</x:f>
        <x:v>0</x:v>
      </x:c>
      <x:c r="L3999" s="7" t="n">
        <x:f>'Inventory detail'!F621*Summary!$K$5*(A3999-E3999)/Summary!$K$6</x:f>
        <x:v>33.94595482546201</x:v>
      </x:c>
      <x:c r="M3999" s="7" t="n">
        <x:f>MAX(0,H3999-L3999)</x:f>
        <x:v>874.0714579055442</x:v>
      </x:c>
      <x:c r="N3999" s="7" t="n">
        <x:f>MAX(0,L3999-H3999)</x:f>
        <x:v>0</x:v>
      </x:c>
      <x:c r="O3999" s="7" t="n">
        <x:f>MAX(0,F3999+I3999-N3999)</x:f>
        <x:v>0</x:v>
      </x:c>
      <x:c r="P3999" s="7" t="n">
        <x:f>MAX(0,N3999-F3999-I3999)</x:f>
        <x:v>0</x:v>
      </x:c>
      <x:c r="Q3999" s="7" t="n">
        <x:f>MAX(0,G3999+J3999-P3999)</x:f>
        <x:v>0</x:v>
      </x:c>
      <x:c r="R3999" s="7" t="n">
        <x:f>M3999+MAX(0,K3999-MAX(0,P3999-G3999-J3999))</x:f>
        <x:v>874.0714579055442</x:v>
      </x:c>
      <x:c r="S3999" s="7" t="n">
        <x:f>SUM(O3999,Q3999,R3999)</x:f>
        <x:v>874.0714579055442</x:v>
      </x:c>
      <x:c r="T3999" s="14" t="n">
        <x:f>'Inventory detail'!T621</x:f>
        <x:v>0.4202</x:v>
      </x:c>
      <x:c r="U3999" s="14" t="n">
        <x:f>'Inventory detail'!U621</x:f>
        <x:v>0.411723</x:v>
      </x:c>
      <x:c r="V3999" s="9" t="n">
        <x:f>O3999*T3999</x:f>
        <x:v>0</x:v>
      </x:c>
      <x:c r="W3999" s="9" t="n">
        <x:f>Q3999*T3999</x:f>
        <x:v>0</x:v>
      </x:c>
      <x:c r="X3999" s="9" t="n">
        <x:f>R3999*T3999</x:f>
        <x:v>367.2848266119097</x:v>
      </x:c>
      <x:c r="Y3999" s="9" t="n">
        <x:f>S3999*T3999</x:f>
        <x:v>367.2848266119097</x:v>
      </x:c>
      <x:c r="Z3999" s="9" t="n">
        <x:f>IF(ISNUMBER(U3999),S3999*(U3999-T3999),"n.a.")</x:f>
        <x:v>-7.409503748665309</x:v>
      </x:c>
      <x:c r="AA3999" s="9" t="n">
        <x:f>IF(ISNUMBER(U3999),Y3999,0)</x:f>
        <x:v>367.2848266119097</x:v>
      </x:c>
      <x:c r="AB3999" s="7" t="n">
        <x:f>MAX(0,L3999-SUM(F3999:K3999))</x:f>
        <x:v>0</x:v>
      </x:c>
    </x:row>
    <x:row r="4000" ht="22" customHeight="1">
      <x:c r="A4000" s="18" t="n">
        <x:f>Summary!F$41</x:f>
        <x:v>46419</x:v>
      </x:c>
      <x:c r="B4000" s="2" t="str">
        <x:f>'Inventory detail'!A622</x:f>
        <x:v>COIL</x:v>
      </x:c>
      <x:c r="C4000" s="2" t="str">
        <x:f>'Inventory detail'!B622</x:f>
        <x:v>60</x:v>
      </x:c>
      <x:c r="D4000" s="2" t="str">
        <x:f>'Inventory detail'!C622</x:f>
        <x:v>18MAR12-4</x:v>
      </x:c>
      <x:c r="E4000" s="10" t="n">
        <x:f>A2874</x:f>
        <x:v>46388</x:v>
      </x:c>
      <x:c r="F4000" s="7" t="n">
        <x:f>O2874</x:f>
        <x:v>0</x:v>
      </x:c>
      <x:c r="G4000" s="7" t="n">
        <x:f>Q2874</x:f>
        <x:v>0</x:v>
      </x:c>
      <x:c r="H4000" s="7" t="n">
        <x:f>R2874</x:f>
        <x:v>0</x:v>
      </x:c>
      <x:c r="I4000" s="7" t="n">
        <x:f>0</x:f>
        <x:v>0</x:v>
      </x:c>
      <x:c r="J4000" s="7" t="n">
        <x:f>0</x:f>
        <x:v>0</x:v>
      </x:c>
      <x:c r="K4000" s="7" t="n">
        <x:f>0</x:f>
        <x:v>0</x:v>
      </x:c>
      <x:c r="L4000" s="7" t="n">
        <x:f>'Inventory detail'!F622*Summary!$K$5*(A4000-E4000)/Summary!$K$6</x:f>
        <x:v>33.94595482546201</x:v>
      </x:c>
      <x:c r="M4000" s="7" t="n">
        <x:f>MAX(0,H4000-L4000)</x:f>
        <x:v>0</x:v>
      </x:c>
      <x:c r="N4000" s="7" t="n">
        <x:f>MAX(0,L4000-H4000)</x:f>
        <x:v>33.94595482546201</x:v>
      </x:c>
      <x:c r="O4000" s="7" t="n">
        <x:f>MAX(0,F4000+I4000-N4000)</x:f>
        <x:v>0</x:v>
      </x:c>
      <x:c r="P4000" s="7" t="n">
        <x:f>MAX(0,N4000-F4000-I4000)</x:f>
        <x:v>33.94595482546201</x:v>
      </x:c>
      <x:c r="Q4000" s="7" t="n">
        <x:f>MAX(0,G4000+J4000-P4000)</x:f>
        <x:v>0</x:v>
      </x:c>
      <x:c r="R4000" s="7" t="n">
        <x:f>M4000+MAX(0,K4000-MAX(0,P4000-G4000-J4000))</x:f>
        <x:v>0</x:v>
      </x:c>
      <x:c r="S4000" s="7" t="n">
        <x:f>SUM(O4000,Q4000,R4000)</x:f>
        <x:v>0</x:v>
      </x:c>
      <x:c r="T4000" s="14" t="n">
        <x:f>'Inventory detail'!T622</x:f>
        <x:v>0.0785</x:v>
      </x:c>
      <x:c r="U4000" s="14" t="str">
        <x:f>'Inventory detail'!U622</x:f>
        <x:v>n.a.</x:v>
      </x:c>
      <x:c r="V4000" s="9" t="n">
        <x:f>O4000*T4000</x:f>
        <x:v>0</x:v>
      </x:c>
      <x:c r="W4000" s="9" t="n">
        <x:f>Q4000*T4000</x:f>
        <x:v>0</x:v>
      </x:c>
      <x:c r="X4000" s="9" t="n">
        <x:f>R4000*T4000</x:f>
        <x:v>0</x:v>
      </x:c>
      <x:c r="Y4000" s="9" t="n">
        <x:f>S4000*T4000</x:f>
        <x:v>0</x:v>
      </x:c>
      <x:c r="Z4000" s="9" t="str">
        <x:f>IF(ISNUMBER(U4000),S4000*(U4000-T4000),"n.a.")</x:f>
        <x:v>n.a.</x:v>
      </x:c>
      <x:c r="AA4000" s="9" t="n">
        <x:f>IF(ISNUMBER(U4000),Y4000,0)</x:f>
        <x:v>0</x:v>
      </x:c>
      <x:c r="AB4000" s="7" t="n">
        <x:f>MAX(0,L4000-SUM(F4000:K4000))</x:f>
        <x:v>33.94595482546201</x:v>
      </x:c>
    </x:row>
    <x:row r="4001" ht="22" customHeight="1">
      <x:c r="A4001" s="18" t="n">
        <x:f>Summary!F$41</x:f>
        <x:v>46419</x:v>
      </x:c>
      <x:c r="B4001" s="2" t="str">
        <x:f>'Inventory detail'!A623</x:f>
        <x:v>COIL</x:v>
      </x:c>
      <x:c r="C4001" s="2" t="str">
        <x:f>'Inventory detail'!B623</x:f>
        <x:v>60</x:v>
      </x:c>
      <x:c r="D4001" s="2" t="str">
        <x:f>'Inventory detail'!C623</x:f>
        <x:v>22MAR12-4</x:v>
      </x:c>
      <x:c r="E4001" s="10" t="n">
        <x:f>A2875</x:f>
        <x:v>46388</x:v>
      </x:c>
      <x:c r="F4001" s="7" t="n">
        <x:f>O2875</x:f>
        <x:v>0</x:v>
      </x:c>
      <x:c r="G4001" s="7" t="n">
        <x:f>Q2875</x:f>
        <x:v>0</x:v>
      </x:c>
      <x:c r="H4001" s="7" t="n">
        <x:f>R2875</x:f>
        <x:v>808.0174127310062</x:v>
      </x:c>
      <x:c r="I4001" s="7" t="n">
        <x:f>0</x:f>
        <x:v>0</x:v>
      </x:c>
      <x:c r="J4001" s="7" t="n">
        <x:f>0</x:f>
        <x:v>0</x:v>
      </x:c>
      <x:c r="K4001" s="7" t="n">
        <x:f>0</x:f>
        <x:v>0</x:v>
      </x:c>
      <x:c r="L4001" s="7" t="n">
        <x:f>'Inventory detail'!F623*Summary!$K$5*(A4001-E4001)/Summary!$K$6</x:f>
        <x:v>33.94595482546201</x:v>
      </x:c>
      <x:c r="M4001" s="7" t="n">
        <x:f>MAX(0,H4001-L4001)</x:f>
        <x:v>774.0714579055442</x:v>
      </x:c>
      <x:c r="N4001" s="7" t="n">
        <x:f>MAX(0,L4001-H4001)</x:f>
        <x:v>0</x:v>
      </x:c>
      <x:c r="O4001" s="7" t="n">
        <x:f>MAX(0,F4001+I4001-N4001)</x:f>
        <x:v>0</x:v>
      </x:c>
      <x:c r="P4001" s="7" t="n">
        <x:f>MAX(0,N4001-F4001-I4001)</x:f>
        <x:v>0</x:v>
      </x:c>
      <x:c r="Q4001" s="7" t="n">
        <x:f>MAX(0,G4001+J4001-P4001)</x:f>
        <x:v>0</x:v>
      </x:c>
      <x:c r="R4001" s="7" t="n">
        <x:f>M4001+MAX(0,K4001-MAX(0,P4001-G4001-J4001))</x:f>
        <x:v>774.0714579055442</x:v>
      </x:c>
      <x:c r="S4001" s="7" t="n">
        <x:f>SUM(O4001,Q4001,R4001)</x:f>
        <x:v>774.0714579055442</x:v>
      </x:c>
      <x:c r="T4001" s="14" t="n">
        <x:f>'Inventory detail'!T623</x:f>
        <x:v>0.09480000000000001</x:v>
      </x:c>
      <x:c r="U4001" s="14" t="str">
        <x:f>'Inventory detail'!U623</x:f>
        <x:v>n.a.</x:v>
      </x:c>
      <x:c r="V4001" s="9" t="n">
        <x:f>O4001*T4001</x:f>
        <x:v>0</x:v>
      </x:c>
      <x:c r="W4001" s="9" t="n">
        <x:f>Q4001*T4001</x:f>
        <x:v>0</x:v>
      </x:c>
      <x:c r="X4001" s="9" t="n">
        <x:f>R4001*T4001</x:f>
        <x:v>73.3819742094456</x:v>
      </x:c>
      <x:c r="Y4001" s="9" t="n">
        <x:f>S4001*T4001</x:f>
        <x:v>73.3819742094456</x:v>
      </x:c>
      <x:c r="Z4001" s="9" t="str">
        <x:f>IF(ISNUMBER(U4001),S4001*(U4001-T4001),"n.a.")</x:f>
        <x:v>n.a.</x:v>
      </x:c>
      <x:c r="AA4001" s="9" t="n">
        <x:f>IF(ISNUMBER(U4001),Y4001,0)</x:f>
        <x:v>0</x:v>
      </x:c>
      <x:c r="AB4001" s="7" t="n">
        <x:f>MAX(0,L4001-SUM(F4001:K4001))</x:f>
        <x:v>0</x:v>
      </x:c>
    </x:row>
    <x:row r="4002" ht="22" customHeight="1">
      <x:c r="A4002" s="18" t="n">
        <x:f>Summary!F$41</x:f>
        <x:v>46419</x:v>
      </x:c>
      <x:c r="B4002" s="2" t="str">
        <x:f>'Inventory detail'!A624</x:f>
        <x:v>COIL</x:v>
      </x:c>
      <x:c r="C4002" s="2" t="str">
        <x:f>'Inventory detail'!B624</x:f>
        <x:v>60</x:v>
      </x:c>
      <x:c r="D4002" s="2" t="str">
        <x:f>'Inventory detail'!C624</x:f>
        <x:v>32WHT36-4</x:v>
      </x:c>
      <x:c r="E4002" s="10" t="n">
        <x:f>A2876</x:f>
        <x:v>46388</x:v>
      </x:c>
      <x:c r="F4002" s="7" t="n">
        <x:f>O2876</x:f>
        <x:v>0</x:v>
      </x:c>
      <x:c r="G4002" s="7" t="n">
        <x:f>Q2876</x:f>
        <x:v>0</x:v>
      </x:c>
      <x:c r="H4002" s="7" t="n">
        <x:f>R2876</x:f>
        <x:v>8.017412731006168</x:v>
      </x:c>
      <x:c r="I4002" s="7" t="n">
        <x:f>0</x:f>
        <x:v>0</x:v>
      </x:c>
      <x:c r="J4002" s="7" t="n">
        <x:f>0</x:f>
        <x:v>0</x:v>
      </x:c>
      <x:c r="K4002" s="7" t="n">
        <x:f>0</x:f>
        <x:v>0</x:v>
      </x:c>
      <x:c r="L4002" s="7" t="n">
        <x:f>'Inventory detail'!F624*Summary!$K$5*(A4002-E4002)/Summary!$K$6</x:f>
        <x:v>33.94595482546201</x:v>
      </x:c>
      <x:c r="M4002" s="7" t="n">
        <x:f>MAX(0,H4002-L4002)</x:f>
        <x:v>0</x:v>
      </x:c>
      <x:c r="N4002" s="7" t="n">
        <x:f>MAX(0,L4002-H4002)</x:f>
        <x:v>25.928542094455842</x:v>
      </x:c>
      <x:c r="O4002" s="7" t="n">
        <x:f>MAX(0,F4002+I4002-N4002)</x:f>
        <x:v>0</x:v>
      </x:c>
      <x:c r="P4002" s="7" t="n">
        <x:f>MAX(0,N4002-F4002-I4002)</x:f>
        <x:v>25.928542094455842</x:v>
      </x:c>
      <x:c r="Q4002" s="7" t="n">
        <x:f>MAX(0,G4002+J4002-P4002)</x:f>
        <x:v>0</x:v>
      </x:c>
      <x:c r="R4002" s="7" t="n">
        <x:f>M4002+MAX(0,K4002-MAX(0,P4002-G4002-J4002))</x:f>
        <x:v>0</x:v>
      </x:c>
      <x:c r="S4002" s="7" t="n">
        <x:f>SUM(O4002,Q4002,R4002)</x:f>
        <x:v>0</x:v>
      </x:c>
      <x:c r="T4002" s="14" t="n">
        <x:f>'Inventory detail'!T624</x:f>
        <x:v>0.3912</x:v>
      </x:c>
      <x:c r="U4002" s="14" t="str">
        <x:f>'Inventory detail'!U624</x:f>
        <x:v>n.a.</x:v>
      </x:c>
      <x:c r="V4002" s="9" t="n">
        <x:f>O4002*T4002</x:f>
        <x:v>0</x:v>
      </x:c>
      <x:c r="W4002" s="9" t="n">
        <x:f>Q4002*T4002</x:f>
        <x:v>0</x:v>
      </x:c>
      <x:c r="X4002" s="9" t="n">
        <x:f>R4002*T4002</x:f>
        <x:v>0</x:v>
      </x:c>
      <x:c r="Y4002" s="9" t="n">
        <x:f>S4002*T4002</x:f>
        <x:v>0</x:v>
      </x:c>
      <x:c r="Z4002" s="9" t="str">
        <x:f>IF(ISNUMBER(U4002),S4002*(U4002-T4002),"n.a.")</x:f>
        <x:v>n.a.</x:v>
      </x:c>
      <x:c r="AA4002" s="9" t="n">
        <x:f>IF(ISNUMBER(U4002),Y4002,0)</x:f>
        <x:v>0</x:v>
      </x:c>
      <x:c r="AB4002" s="7" t="n">
        <x:f>MAX(0,L4002-SUM(F4002:K4002))</x:f>
        <x:v>25.928542094455842</x:v>
      </x:c>
    </x:row>
    <x:row r="4003" ht="22" customHeight="1">
      <x:c r="A4003" s="18" t="n">
        <x:f>Summary!F$41</x:f>
        <x:v>46419</x:v>
      </x:c>
      <x:c r="B4003" s="2" t="str">
        <x:f>'Inventory detail'!A625</x:f>
        <x:v>COIL</x:v>
      </x:c>
      <x:c r="C4003" s="2" t="str">
        <x:f>'Inventory detail'!B625</x:f>
        <x:v>60</x:v>
      </x:c>
      <x:c r="D4003" s="2" t="str">
        <x:f>'Inventory detail'!C625</x:f>
        <x:v>9MAR12-4</x:v>
      </x:c>
      <x:c r="E4003" s="10" t="n">
        <x:f>A2877</x:f>
        <x:v>46388</x:v>
      </x:c>
      <x:c r="F4003" s="7" t="n">
        <x:f>O2877</x:f>
        <x:v>0</x:v>
      </x:c>
      <x:c r="G4003" s="7" t="n">
        <x:f>Q2877</x:f>
        <x:v>0</x:v>
      </x:c>
      <x:c r="H4003" s="7" t="n">
        <x:f>R2877</x:f>
        <x:v>0</x:v>
      </x:c>
      <x:c r="I4003" s="7" t="n">
        <x:f>0</x:f>
        <x:v>0</x:v>
      </x:c>
      <x:c r="J4003" s="7" t="n">
        <x:f>0</x:f>
        <x:v>0</x:v>
      </x:c>
      <x:c r="K4003" s="7" t="n">
        <x:f>0</x:f>
        <x:v>0</x:v>
      </x:c>
      <x:c r="L4003" s="7" t="n">
        <x:f>'Inventory detail'!F625*Summary!$K$5*(A4003-E4003)/Summary!$K$6</x:f>
        <x:v>33.94595482546201</x:v>
      </x:c>
      <x:c r="M4003" s="7" t="n">
        <x:f>MAX(0,H4003-L4003)</x:f>
        <x:v>0</x:v>
      </x:c>
      <x:c r="N4003" s="7" t="n">
        <x:f>MAX(0,L4003-H4003)</x:f>
        <x:v>33.94595482546201</x:v>
      </x:c>
      <x:c r="O4003" s="7" t="n">
        <x:f>MAX(0,F4003+I4003-N4003)</x:f>
        <x:v>0</x:v>
      </x:c>
      <x:c r="P4003" s="7" t="n">
        <x:f>MAX(0,N4003-F4003-I4003)</x:f>
        <x:v>33.94595482546201</x:v>
      </x:c>
      <x:c r="Q4003" s="7" t="n">
        <x:f>MAX(0,G4003+J4003-P4003)</x:f>
        <x:v>0</x:v>
      </x:c>
      <x:c r="R4003" s="7" t="n">
        <x:f>M4003+MAX(0,K4003-MAX(0,P4003-G4003-J4003))</x:f>
        <x:v>0</x:v>
      </x:c>
      <x:c r="S4003" s="7" t="n">
        <x:f>SUM(O4003,Q4003,R4003)</x:f>
        <x:v>0</x:v>
      </x:c>
      <x:c r="T4003" s="14" t="n">
        <x:f>'Inventory detail'!T625</x:f>
        <x:v>0.0286</x:v>
      </x:c>
      <x:c r="U4003" s="14" t="str">
        <x:f>'Inventory detail'!U625</x:f>
        <x:v>n.a.</x:v>
      </x:c>
      <x:c r="V4003" s="9" t="n">
        <x:f>O4003*T4003</x:f>
        <x:v>0</x:v>
      </x:c>
      <x:c r="W4003" s="9" t="n">
        <x:f>Q4003*T4003</x:f>
        <x:v>0</x:v>
      </x:c>
      <x:c r="X4003" s="9" t="n">
        <x:f>R4003*T4003</x:f>
        <x:v>0</x:v>
      </x:c>
      <x:c r="Y4003" s="9" t="n">
        <x:f>S4003*T4003</x:f>
        <x:v>0</x:v>
      </x:c>
      <x:c r="Z4003" s="9" t="str">
        <x:f>IF(ISNUMBER(U4003),S4003*(U4003-T4003),"n.a.")</x:f>
        <x:v>n.a.</x:v>
      </x:c>
      <x:c r="AA4003" s="9" t="n">
        <x:f>IF(ISNUMBER(U4003),Y4003,0)</x:f>
        <x:v>0</x:v>
      </x:c>
      <x:c r="AB4003" s="7" t="n">
        <x:f>MAX(0,L4003-SUM(F4003:K4003))</x:f>
        <x:v>33.94595482546201</x:v>
      </x:c>
    </x:row>
    <x:row r="4004" ht="22" customHeight="1">
      <x:c r="A4004" s="18" t="n">
        <x:f>Summary!F$41</x:f>
        <x:v>46419</x:v>
      </x:c>
      <x:c r="B4004" s="2" t="str">
        <x:f>'Inventory detail'!A626</x:f>
        <x:v>POUC</x:v>
      </x:c>
      <x:c r="C4004" s="2" t="str">
        <x:f>'Inventory detail'!B626</x:f>
        <x:v>10</x:v>
      </x:c>
      <x:c r="D4004" s="2" t="str">
        <x:f>'Inventory detail'!C626</x:f>
        <x:v>LEG3SL</x:v>
      </x:c>
      <x:c r="E4004" s="10" t="n">
        <x:f>A2878</x:f>
        <x:v>46388</x:v>
      </x:c>
      <x:c r="F4004" s="7" t="n">
        <x:f>O2878</x:f>
        <x:v>0</x:v>
      </x:c>
      <x:c r="G4004" s="7" t="n">
        <x:f>Q2878</x:f>
        <x:v>0</x:v>
      </x:c>
      <x:c r="H4004" s="7" t="n">
        <x:f>R2878</x:f>
        <x:v>8.017412731006168</x:v>
      </x:c>
      <x:c r="I4004" s="7" t="n">
        <x:f>0</x:f>
        <x:v>0</x:v>
      </x:c>
      <x:c r="J4004" s="7" t="n">
        <x:f>0</x:f>
        <x:v>0</x:v>
      </x:c>
      <x:c r="K4004" s="7" t="n">
        <x:f>0</x:f>
        <x:v>0</x:v>
      </x:c>
      <x:c r="L4004" s="7" t="n">
        <x:f>'Inventory detail'!F626*Summary!$K$5*(A4004-E4004)/Summary!$K$6</x:f>
        <x:v>33.94595482546201</x:v>
      </x:c>
      <x:c r="M4004" s="7" t="n">
        <x:f>MAX(0,H4004-L4004)</x:f>
        <x:v>0</x:v>
      </x:c>
      <x:c r="N4004" s="7" t="n">
        <x:f>MAX(0,L4004-H4004)</x:f>
        <x:v>25.928542094455842</x:v>
      </x:c>
      <x:c r="O4004" s="7" t="n">
        <x:f>MAX(0,F4004+I4004-N4004)</x:f>
        <x:v>0</x:v>
      </x:c>
      <x:c r="P4004" s="7" t="n">
        <x:f>MAX(0,N4004-F4004-I4004)</x:f>
        <x:v>25.928542094455842</x:v>
      </x:c>
      <x:c r="Q4004" s="7" t="n">
        <x:f>MAX(0,G4004+J4004-P4004)</x:f>
        <x:v>0</x:v>
      </x:c>
      <x:c r="R4004" s="7" t="n">
        <x:f>M4004+MAX(0,K4004-MAX(0,P4004-G4004-J4004))</x:f>
        <x:v>0</x:v>
      </x:c>
      <x:c r="S4004" s="7" t="n">
        <x:f>SUM(O4004,Q4004,R4004)</x:f>
        <x:v>0</x:v>
      </x:c>
      <x:c r="T4004" s="14" t="n">
        <x:f>'Inventory detail'!T626</x:f>
        <x:v>0.11470000000000001</x:v>
      </x:c>
      <x:c r="U4004" s="14" t="n">
        <x:f>'Inventory detail'!U626</x:f>
        <x:v>0.15856499999999998</x:v>
      </x:c>
      <x:c r="V4004" s="9" t="n">
        <x:f>O4004*T4004</x:f>
        <x:v>0</x:v>
      </x:c>
      <x:c r="W4004" s="9" t="n">
        <x:f>Q4004*T4004</x:f>
        <x:v>0</x:v>
      </x:c>
      <x:c r="X4004" s="9" t="n">
        <x:f>R4004*T4004</x:f>
        <x:v>0</x:v>
      </x:c>
      <x:c r="Y4004" s="9" t="n">
        <x:f>S4004*T4004</x:f>
        <x:v>0</x:v>
      </x:c>
      <x:c r="Z4004" s="9" t="n">
        <x:f>IF(ISNUMBER(U4004),S4004*(U4004-T4004),"n.a.")</x:f>
        <x:v>0</x:v>
      </x:c>
      <x:c r="AA4004" s="9" t="n">
        <x:f>IF(ISNUMBER(U4004),Y4004,0)</x:f>
        <x:v>0</x:v>
      </x:c>
      <x:c r="AB4004" s="7" t="n">
        <x:f>MAX(0,L4004-SUM(F4004:K4004))</x:f>
        <x:v>25.928542094455842</x:v>
      </x:c>
    </x:row>
    <x:row r="4005" ht="22" customHeight="1">
      <x:c r="A4005" s="18" t="n">
        <x:f>Summary!F$41</x:f>
        <x:v>46419</x:v>
      </x:c>
      <x:c r="B4005" s="2" t="str">
        <x:f>'Inventory detail'!A627</x:f>
        <x:v>POUC</x:v>
      </x:c>
      <x:c r="C4005" s="2" t="str">
        <x:f>'Inventory detail'!B627</x:f>
        <x:v>60</x:v>
      </x:c>
      <x:c r="D4005" s="2" t="str">
        <x:f>'Inventory detail'!C627</x:f>
        <x:v>LET3SL</x:v>
      </x:c>
      <x:c r="E4005" s="10" t="n">
        <x:f>A2879</x:f>
        <x:v>46388</x:v>
      </x:c>
      <x:c r="F4005" s="7" t="n">
        <x:f>O2879</x:f>
        <x:v>0</x:v>
      </x:c>
      <x:c r="G4005" s="7" t="n">
        <x:f>Q2879</x:f>
        <x:v>1000</x:v>
      </x:c>
      <x:c r="H4005" s="7" t="n">
        <x:f>R2879</x:f>
        <x:v>208.01741273100617</x:v>
      </x:c>
      <x:c r="I4005" s="7" t="n">
        <x:f>SUMIFS('PO detail'!$W$1770:$W$1770,'PO detail'!$V$1770:$V$1770,"&gt;="&amp;E4005,'PO detail'!$V$1770:$V$1770,"&lt;"&amp;A4005)</x:f>
        <x:v>0</x:v>
      </x:c>
      <x:c r="J4005" s="7" t="n">
        <x:f>SUMIFS('PO detail'!$X$1770:$X$1770,'PO detail'!$V$1770:$V$1770,"&gt;="&amp;E4005,'PO detail'!$V$1770:$V$1770,"&lt;"&amp;A4005)</x:f>
        <x:v>0</x:v>
      </x:c>
      <x:c r="K4005" s="7" t="n">
        <x:f>SUMIFS('PO detail'!$Y$1770:$Y$1770,'PO detail'!$V$1770:$V$1770,"&gt;="&amp;E4005,'PO detail'!$V$1770:$V$1770,"&lt;"&amp;A4005)</x:f>
        <x:v>0</x:v>
      </x:c>
      <x:c r="L4005" s="7" t="n">
        <x:f>'Inventory detail'!F627*Summary!$K$5*(A4005-E4005)/Summary!$K$6</x:f>
        <x:v>33.94595482546201</x:v>
      </x:c>
      <x:c r="M4005" s="7" t="n">
        <x:f>MAX(0,H4005-L4005)</x:f>
        <x:v>174.07145790554415</x:v>
      </x:c>
      <x:c r="N4005" s="7" t="n">
        <x:f>MAX(0,L4005-H4005)</x:f>
        <x:v>0</x:v>
      </x:c>
      <x:c r="O4005" s="7" t="n">
        <x:f>MAX(0,F4005+I4005-N4005)</x:f>
        <x:v>0</x:v>
      </x:c>
      <x:c r="P4005" s="7" t="n">
        <x:f>MAX(0,N4005-F4005-I4005)</x:f>
        <x:v>0</x:v>
      </x:c>
      <x:c r="Q4005" s="7" t="n">
        <x:f>MAX(0,G4005+J4005-P4005)</x:f>
        <x:v>1000</x:v>
      </x:c>
      <x:c r="R4005" s="7" t="n">
        <x:f>M4005+MAX(0,K4005-MAX(0,P4005-G4005-J4005))</x:f>
        <x:v>174.07145790554415</x:v>
      </x:c>
      <x:c r="S4005" s="7" t="n">
        <x:f>SUM(O4005,Q4005,R4005)</x:f>
        <x:v>1174.071457905544</x:v>
      </x:c>
      <x:c r="T4005" s="14" t="n">
        <x:f>'Inventory detail'!T627</x:f>
        <x:v>0.1149</x:v>
      </x:c>
      <x:c r="U4005" s="14" t="n">
        <x:f>'Inventory detail'!U627</x:f>
        <x:v>0.12507</x:v>
      </x:c>
      <x:c r="V4005" s="9" t="n">
        <x:f>O4005*T4005</x:f>
        <x:v>0</x:v>
      </x:c>
      <x:c r="W4005" s="9" t="n">
        <x:f>Q4005*T4005</x:f>
        <x:v>114.9</x:v>
      </x:c>
      <x:c r="X4005" s="9" t="n">
        <x:f>R4005*T4005</x:f>
        <x:v>20.000810513347023</x:v>
      </x:c>
      <x:c r="Y4005" s="9" t="n">
        <x:f>S4005*T4005</x:f>
        <x:v>134.900810513347</x:v>
      </x:c>
      <x:c r="Z4005" s="9" t="n">
        <x:f>IF(ISNUMBER(U4005),S4005*(U4005-T4005),"n.a.")</x:f>
        <x:v>11.940306726899365</x:v>
      </x:c>
      <x:c r="AA4005" s="9" t="n">
        <x:f>IF(ISNUMBER(U4005),Y4005,0)</x:f>
        <x:v>134.900810513347</x:v>
      </x:c>
      <x:c r="AB4005" s="7" t="n">
        <x:f>MAX(0,L4005-SUM(F4005:K4005))</x:f>
        <x:v>0</x:v>
      </x:c>
    </x:row>
    <x:row r="4006" ht="22" customHeight="1">
      <x:c r="A4006" s="18" t="n">
        <x:f>Summary!F$41</x:f>
        <x:v>46419</x:v>
      </x:c>
      <x:c r="B4006" s="2" t="str">
        <x:f>'Inventory detail'!A628</x:f>
        <x:v>WIRE</x:v>
      </x:c>
      <x:c r="C4006" s="2" t="str">
        <x:f>'Inventory detail'!B628</x:f>
        <x:v>30</x:v>
      </x:c>
      <x:c r="D4006" s="2" t="str">
        <x:f>'Inventory detail'!C628</x:f>
        <x:v>DL516GRAY</x:v>
      </x:c>
      <x:c r="E4006" s="10" t="n">
        <x:f>A2880</x:f>
        <x:v>46388</x:v>
      </x:c>
      <x:c r="F4006" s="7" t="n">
        <x:f>O2880</x:f>
        <x:v>0</x:v>
      </x:c>
      <x:c r="G4006" s="7" t="n">
        <x:f>Q2880</x:f>
        <x:v>0</x:v>
      </x:c>
      <x:c r="H4006" s="7" t="n">
        <x:f>R2880</x:f>
        <x:v>1608.0174127310063</x:v>
      </x:c>
      <x:c r="I4006" s="7" t="n">
        <x:f>0</x:f>
        <x:v>0</x:v>
      </x:c>
      <x:c r="J4006" s="7" t="n">
        <x:f>0</x:f>
        <x:v>0</x:v>
      </x:c>
      <x:c r="K4006" s="7" t="n">
        <x:f>0</x:f>
        <x:v>0</x:v>
      </x:c>
      <x:c r="L4006" s="7" t="n">
        <x:f>'Inventory detail'!F628*Summary!$K$5*(A4006-E4006)/Summary!$K$6</x:f>
        <x:v>33.94595482546201</x:v>
      </x:c>
      <x:c r="M4006" s="7" t="n">
        <x:f>MAX(0,H4006-L4006)</x:f>
        <x:v>1574.0714579055443</x:v>
      </x:c>
      <x:c r="N4006" s="7" t="n">
        <x:f>MAX(0,L4006-H4006)</x:f>
        <x:v>0</x:v>
      </x:c>
      <x:c r="O4006" s="7" t="n">
        <x:f>MAX(0,F4006+I4006-N4006)</x:f>
        <x:v>0</x:v>
      </x:c>
      <x:c r="P4006" s="7" t="n">
        <x:f>MAX(0,N4006-F4006-I4006)</x:f>
        <x:v>0</x:v>
      </x:c>
      <x:c r="Q4006" s="7" t="n">
        <x:f>MAX(0,G4006+J4006-P4006)</x:f>
        <x:v>0</x:v>
      </x:c>
      <x:c r="R4006" s="7" t="n">
        <x:f>M4006+MAX(0,K4006-MAX(0,P4006-G4006-J4006))</x:f>
        <x:v>1574.0714579055443</x:v>
      </x:c>
      <x:c r="S4006" s="7" t="n">
        <x:f>SUM(O4006,Q4006,R4006)</x:f>
        <x:v>1574.0714579055443</x:v>
      </x:c>
      <x:c r="T4006" s="14" t="n">
        <x:f>'Inventory detail'!T628</x:f>
        <x:v>0.0475</x:v>
      </x:c>
      <x:c r="U4006" s="14" t="n">
        <x:f>'Inventory detail'!U628</x:f>
        <x:v>0.0475</x:v>
      </x:c>
      <x:c r="V4006" s="9" t="n">
        <x:f>O4006*T4006</x:f>
        <x:v>0</x:v>
      </x:c>
      <x:c r="W4006" s="9" t="n">
        <x:f>Q4006*T4006</x:f>
        <x:v>0</x:v>
      </x:c>
      <x:c r="X4006" s="9" t="n">
        <x:f>R4006*T4006</x:f>
        <x:v>74.76839425051335</x:v>
      </x:c>
      <x:c r="Y4006" s="9" t="n">
        <x:f>S4006*T4006</x:f>
        <x:v>74.76839425051335</x:v>
      </x:c>
      <x:c r="Z4006" s="9" t="n">
        <x:f>IF(ISNUMBER(U4006),S4006*(U4006-T4006),"n.a.")</x:f>
        <x:v>0</x:v>
      </x:c>
      <x:c r="AA4006" s="9" t="n">
        <x:f>IF(ISNUMBER(U4006),Y4006,0)</x:f>
        <x:v>74.76839425051335</x:v>
      </x:c>
      <x:c r="AB4006" s="7" t="n">
        <x:f>MAX(0,L4006-SUM(F4006:K4006))</x:f>
        <x:v>0</x:v>
      </x:c>
    </x:row>
    <x:row r="4007" ht="22" customHeight="1">
      <x:c r="A4007" s="18" t="n">
        <x:f>Summary!F$41</x:f>
        <x:v>46419</x:v>
      </x:c>
      <x:c r="B4007" s="2" t="str">
        <x:f>'Inventory detail'!A629</x:f>
        <x:v>WIRE</x:v>
      </x:c>
      <x:c r="C4007" s="2" t="str">
        <x:f>'Inventory detail'!B629</x:f>
        <x:v>60</x:v>
      </x:c>
      <x:c r="D4007" s="2" t="str">
        <x:f>'Inventory detail'!C629</x:f>
        <x:v>DL012GRAY</x:v>
      </x:c>
      <x:c r="E4007" s="10" t="n">
        <x:f>A2881</x:f>
        <x:v>46388</x:v>
      </x:c>
      <x:c r="F4007" s="7" t="n">
        <x:f>O2881</x:f>
        <x:v>0</x:v>
      </x:c>
      <x:c r="G4007" s="7" t="n">
        <x:f>Q2881</x:f>
        <x:v>0</x:v>
      </x:c>
      <x:c r="H4007" s="7" t="n">
        <x:f>R2881</x:f>
        <x:v>1508.0174127310063</x:v>
      </x:c>
      <x:c r="I4007" s="7" t="n">
        <x:f>0</x:f>
        <x:v>0</x:v>
      </x:c>
      <x:c r="J4007" s="7" t="n">
        <x:f>0</x:f>
        <x:v>0</x:v>
      </x:c>
      <x:c r="K4007" s="7" t="n">
        <x:f>0</x:f>
        <x:v>0</x:v>
      </x:c>
      <x:c r="L4007" s="7" t="n">
        <x:f>'Inventory detail'!F629*Summary!$K$5*(A4007-E4007)/Summary!$K$6</x:f>
        <x:v>33.94595482546201</x:v>
      </x:c>
      <x:c r="M4007" s="7" t="n">
        <x:f>MAX(0,H4007-L4007)</x:f>
        <x:v>1474.0714579055443</x:v>
      </x:c>
      <x:c r="N4007" s="7" t="n">
        <x:f>MAX(0,L4007-H4007)</x:f>
        <x:v>0</x:v>
      </x:c>
      <x:c r="O4007" s="7" t="n">
        <x:f>MAX(0,F4007+I4007-N4007)</x:f>
        <x:v>0</x:v>
      </x:c>
      <x:c r="P4007" s="7" t="n">
        <x:f>MAX(0,N4007-F4007-I4007)</x:f>
        <x:v>0</x:v>
      </x:c>
      <x:c r="Q4007" s="7" t="n">
        <x:f>MAX(0,G4007+J4007-P4007)</x:f>
        <x:v>0</x:v>
      </x:c>
      <x:c r="R4007" s="7" t="n">
        <x:f>M4007+MAX(0,K4007-MAX(0,P4007-G4007-J4007))</x:f>
        <x:v>1474.0714579055443</x:v>
      </x:c>
      <x:c r="S4007" s="7" t="n">
        <x:f>SUM(O4007,Q4007,R4007)</x:f>
        <x:v>1474.0714579055443</x:v>
      </x:c>
      <x:c r="T4007" s="14" t="n">
        <x:f>'Inventory detail'!T629</x:f>
        <x:v>0.08259999999999999</x:v>
      </x:c>
      <x:c r="U4007" s="14" t="n">
        <x:f>'Inventory detail'!U629</x:f>
        <x:v>0.08259999999999999</x:v>
      </x:c>
      <x:c r="V4007" s="9" t="n">
        <x:f>O4007*T4007</x:f>
        <x:v>0</x:v>
      </x:c>
      <x:c r="W4007" s="9" t="n">
        <x:f>Q4007*T4007</x:f>
        <x:v>0</x:v>
      </x:c>
      <x:c r="X4007" s="9" t="n">
        <x:f>R4007*T4007</x:f>
        <x:v>121.75830242299796</x:v>
      </x:c>
      <x:c r="Y4007" s="9" t="n">
        <x:f>S4007*T4007</x:f>
        <x:v>121.75830242299796</x:v>
      </x:c>
      <x:c r="Z4007" s="9" t="n">
        <x:f>IF(ISNUMBER(U4007),S4007*(U4007-T4007),"n.a.")</x:f>
        <x:v>0</x:v>
      </x:c>
      <x:c r="AA4007" s="9" t="n">
        <x:f>IF(ISNUMBER(U4007),Y4007,0)</x:f>
        <x:v>121.75830242299796</x:v>
      </x:c>
      <x:c r="AB4007" s="7" t="n">
        <x:f>MAX(0,L4007-SUM(F4007:K4007))</x:f>
        <x:v>0</x:v>
      </x:c>
    </x:row>
    <x:row r="4008" ht="22" customHeight="1">
      <x:c r="A4008" s="18" t="n">
        <x:f>Summary!F$41</x:f>
        <x:v>46419</x:v>
      </x:c>
      <x:c r="B4008" s="2" t="str">
        <x:f>'Inventory detail'!A630</x:f>
        <x:v>COIL</x:v>
      </x:c>
      <x:c r="C4008" s="2" t="str">
        <x:f>'Inventory detail'!B630</x:f>
        <x:v>10</x:v>
      </x:c>
      <x:c r="D4008" s="2" t="str">
        <x:f>'Inventory detail'!C630</x:f>
        <x:v>13BLU12-4</x:v>
      </x:c>
      <x:c r="E4008" s="10" t="n">
        <x:f>A2882</x:f>
        <x:v>46388</x:v>
      </x:c>
      <x:c r="F4008" s="7" t="n">
        <x:f>O2882</x:f>
        <x:v>0</x:v>
      </x:c>
      <x:c r="G4008" s="7" t="n">
        <x:f>Q2882</x:f>
        <x:v>0</x:v>
      </x:c>
      <x:c r="H4008" s="7" t="n">
        <x:f>R2882</x:f>
        <x:v>1831.006160164271</x:v>
      </x:c>
      <x:c r="I4008" s="7" t="n">
        <x:f>0</x:f>
        <x:v>0</x:v>
      </x:c>
      <x:c r="J4008" s="7" t="n">
        <x:f>0</x:f>
        <x:v>0</x:v>
      </x:c>
      <x:c r="K4008" s="7" t="n">
        <x:f>0</x:f>
        <x:v>0</x:v>
      </x:c>
      <x:c r="L4008" s="7" t="n">
        <x:f>'Inventory detail'!F630*Summary!$K$5*(A4008-E4008)/Summary!$K$6</x:f>
        <x:v>25.462012320328544</x:v>
      </x:c>
      <x:c r="M4008" s="7" t="n">
        <x:f>MAX(0,H4008-L4008)</x:f>
        <x:v>1805.5441478439425</x:v>
      </x:c>
      <x:c r="N4008" s="7" t="n">
        <x:f>MAX(0,L4008-H4008)</x:f>
        <x:v>0</x:v>
      </x:c>
      <x:c r="O4008" s="7" t="n">
        <x:f>MAX(0,F4008+I4008-N4008)</x:f>
        <x:v>0</x:v>
      </x:c>
      <x:c r="P4008" s="7" t="n">
        <x:f>MAX(0,N4008-F4008-I4008)</x:f>
        <x:v>0</x:v>
      </x:c>
      <x:c r="Q4008" s="7" t="n">
        <x:f>MAX(0,G4008+J4008-P4008)</x:f>
        <x:v>0</x:v>
      </x:c>
      <x:c r="R4008" s="7" t="n">
        <x:f>M4008+MAX(0,K4008-MAX(0,P4008-G4008-J4008))</x:f>
        <x:v>1805.5441478439425</x:v>
      </x:c>
      <x:c r="S4008" s="7" t="n">
        <x:f>SUM(O4008,Q4008,R4008)</x:f>
        <x:v>1805.5441478439425</x:v>
      </x:c>
      <x:c r="T4008" s="14" t="n">
        <x:f>'Inventory detail'!T630</x:f>
        <x:v>0.0848</x:v>
      </x:c>
      <x:c r="U4008" s="14" t="n">
        <x:f>'Inventory detail'!U630</x:f>
        <x:v>0.083096</x:v>
      </x:c>
      <x:c r="V4008" s="9" t="n">
        <x:f>O4008*T4008</x:f>
        <x:v>0</x:v>
      </x:c>
      <x:c r="W4008" s="9" t="n">
        <x:f>Q4008*T4008</x:f>
        <x:v>0</x:v>
      </x:c>
      <x:c r="X4008" s="9" t="n">
        <x:f>R4008*T4008</x:f>
        <x:v>153.1101437371663</x:v>
      </x:c>
      <x:c r="Y4008" s="9" t="n">
        <x:f>S4008*T4008</x:f>
        <x:v>153.1101437371663</x:v>
      </x:c>
      <x:c r="Z4008" s="9" t="n">
        <x:f>IF(ISNUMBER(U4008),S4008*(U4008-T4008),"n.a.")</x:f>
        <x:v>-3.076647227926073</x:v>
      </x:c>
      <x:c r="AA4008" s="9" t="n">
        <x:f>IF(ISNUMBER(U4008),Y4008,0)</x:f>
        <x:v>153.1101437371663</x:v>
      </x:c>
      <x:c r="AB4008" s="7" t="n">
        <x:f>MAX(0,L4008-SUM(F4008:K4008))</x:f>
        <x:v>0</x:v>
      </x:c>
    </x:row>
    <x:row r="4009" ht="22" customHeight="1">
      <x:c r="A4009" s="18" t="n">
        <x:f>Summary!F$41</x:f>
        <x:v>46419</x:v>
      </x:c>
      <x:c r="B4009" s="2" t="str">
        <x:f>'Inventory detail'!A631</x:f>
        <x:v>COIL</x:v>
      </x:c>
      <x:c r="C4009" s="2" t="str">
        <x:f>'Inventory detail'!B631</x:f>
        <x:v>10</x:v>
      </x:c>
      <x:c r="D4009" s="2" t="str">
        <x:f>'Inventory detail'!C631</x:f>
        <x:v>14FG12-4</x:v>
      </x:c>
      <x:c r="E4009" s="10" t="n">
        <x:f>A2883</x:f>
        <x:v>46388</x:v>
      </x:c>
      <x:c r="F4009" s="7" t="n">
        <x:f>O2883</x:f>
        <x:v>0</x:v>
      </x:c>
      <x:c r="G4009" s="7" t="n">
        <x:f>Q2883</x:f>
        <x:v>0</x:v>
      </x:c>
      <x:c r="H4009" s="7" t="n">
        <x:f>R2883</x:f>
        <x:v>31.006160164271048</x:v>
      </x:c>
      <x:c r="I4009" s="7" t="n">
        <x:f>0</x:f>
        <x:v>0</x:v>
      </x:c>
      <x:c r="J4009" s="7" t="n">
        <x:f>0</x:f>
        <x:v>0</x:v>
      </x:c>
      <x:c r="K4009" s="7" t="n">
        <x:f>0</x:f>
        <x:v>0</x:v>
      </x:c>
      <x:c r="L4009" s="7" t="n">
        <x:f>'Inventory detail'!F631*Summary!$K$5*(A4009-E4009)/Summary!$K$6</x:f>
        <x:v>25.462012320328544</x:v>
      </x:c>
      <x:c r="M4009" s="7" t="n">
        <x:f>MAX(0,H4009-L4009)</x:f>
        <x:v>5.544147843942504</x:v>
      </x:c>
      <x:c r="N4009" s="7" t="n">
        <x:f>MAX(0,L4009-H4009)</x:f>
        <x:v>0</x:v>
      </x:c>
      <x:c r="O4009" s="7" t="n">
        <x:f>MAX(0,F4009+I4009-N4009)</x:f>
        <x:v>0</x:v>
      </x:c>
      <x:c r="P4009" s="7" t="n">
        <x:f>MAX(0,N4009-F4009-I4009)</x:f>
        <x:v>0</x:v>
      </x:c>
      <x:c r="Q4009" s="7" t="n">
        <x:f>MAX(0,G4009+J4009-P4009)</x:f>
        <x:v>0</x:v>
      </x:c>
      <x:c r="R4009" s="7" t="n">
        <x:f>M4009+MAX(0,K4009-MAX(0,P4009-G4009-J4009))</x:f>
        <x:v>5.544147843942504</x:v>
      </x:c>
      <x:c r="S4009" s="7" t="n">
        <x:f>SUM(O4009,Q4009,R4009)</x:f>
        <x:v>5.544147843942504</x:v>
      </x:c>
      <x:c r="T4009" s="14" t="n">
        <x:f>'Inventory detail'!T631</x:f>
        <x:v>0.0533</x:v>
      </x:c>
      <x:c r="U4009" s="14" t="str">
        <x:f>'Inventory detail'!U631</x:f>
        <x:v>n.a.</x:v>
      </x:c>
      <x:c r="V4009" s="9" t="n">
        <x:f>O4009*T4009</x:f>
        <x:v>0</x:v>
      </x:c>
      <x:c r="W4009" s="9" t="n">
        <x:f>Q4009*T4009</x:f>
        <x:v>0</x:v>
      </x:c>
      <x:c r="X4009" s="9" t="n">
        <x:f>R4009*T4009</x:f>
        <x:v>0.29550308008213544</x:v>
      </x:c>
      <x:c r="Y4009" s="9" t="n">
        <x:f>S4009*T4009</x:f>
        <x:v>0.29550308008213544</x:v>
      </x:c>
      <x:c r="Z4009" s="9" t="str">
        <x:f>IF(ISNUMBER(U4009),S4009*(U4009-T4009),"n.a.")</x:f>
        <x:v>n.a.</x:v>
      </x:c>
      <x:c r="AA4009" s="9" t="n">
        <x:f>IF(ISNUMBER(U4009),Y4009,0)</x:f>
        <x:v>0</x:v>
      </x:c>
      <x:c r="AB4009" s="7" t="n">
        <x:f>MAX(0,L4009-SUM(F4009:K4009))</x:f>
        <x:v>0</x:v>
      </x:c>
    </x:row>
    <x:row r="4010" ht="22" customHeight="1">
      <x:c r="A4010" s="18" t="n">
        <x:f>Summary!F$41</x:f>
        <x:v>46419</x:v>
      </x:c>
      <x:c r="B4010" s="2" t="str">
        <x:f>'Inventory detail'!A632</x:f>
        <x:v>COIL</x:v>
      </x:c>
      <x:c r="C4010" s="2" t="str">
        <x:f>'Inventory detail'!B632</x:f>
        <x:v>10</x:v>
      </x:c>
      <x:c r="D4010" s="2" t="str">
        <x:f>'Inventory detail'!C632</x:f>
        <x:v>25FG12-4</x:v>
      </x:c>
      <x:c r="E4010" s="10" t="n">
        <x:f>A2884</x:f>
        <x:v>46388</x:v>
      </x:c>
      <x:c r="F4010" s="7" t="n">
        <x:f>O2884</x:f>
        <x:v>0</x:v>
      </x:c>
      <x:c r="G4010" s="7" t="n">
        <x:f>Q2884</x:f>
        <x:v>0</x:v>
      </x:c>
      <x:c r="H4010" s="7" t="n">
        <x:f>R2884</x:f>
        <x:v>0</x:v>
      </x:c>
      <x:c r="I4010" s="7" t="n">
        <x:f>0</x:f>
        <x:v>0</x:v>
      </x:c>
      <x:c r="J4010" s="7" t="n">
        <x:f>0</x:f>
        <x:v>0</x:v>
      </x:c>
      <x:c r="K4010" s="7" t="n">
        <x:f>0</x:f>
        <x:v>0</x:v>
      </x:c>
      <x:c r="L4010" s="7" t="n">
        <x:f>'Inventory detail'!F632*Summary!$K$5*(A4010-E4010)/Summary!$K$6</x:f>
        <x:v>25.462012320328544</x:v>
      </x:c>
      <x:c r="M4010" s="7" t="n">
        <x:f>MAX(0,H4010-L4010)</x:f>
        <x:v>0</x:v>
      </x:c>
      <x:c r="N4010" s="7" t="n">
        <x:f>MAX(0,L4010-H4010)</x:f>
        <x:v>25.462012320328544</x:v>
      </x:c>
      <x:c r="O4010" s="7" t="n">
        <x:f>MAX(0,F4010+I4010-N4010)</x:f>
        <x:v>0</x:v>
      </x:c>
      <x:c r="P4010" s="7" t="n">
        <x:f>MAX(0,N4010-F4010-I4010)</x:f>
        <x:v>25.462012320328544</x:v>
      </x:c>
      <x:c r="Q4010" s="7" t="n">
        <x:f>MAX(0,G4010+J4010-P4010)</x:f>
        <x:v>0</x:v>
      </x:c>
      <x:c r="R4010" s="7" t="n">
        <x:f>M4010+MAX(0,K4010-MAX(0,P4010-G4010-J4010))</x:f>
        <x:v>0</x:v>
      </x:c>
      <x:c r="S4010" s="7" t="n">
        <x:f>SUM(O4010,Q4010,R4010)</x:f>
        <x:v>0</x:v>
      </x:c>
      <x:c r="T4010" s="14" t="n">
        <x:f>'Inventory detail'!T632</x:f>
        <x:v>0.1158</x:v>
      </x:c>
      <x:c r="U4010" s="14" t="str">
        <x:f>'Inventory detail'!U632</x:f>
        <x:v>n.a.</x:v>
      </x:c>
      <x:c r="V4010" s="9" t="n">
        <x:f>O4010*T4010</x:f>
        <x:v>0</x:v>
      </x:c>
      <x:c r="W4010" s="9" t="n">
        <x:f>Q4010*T4010</x:f>
        <x:v>0</x:v>
      </x:c>
      <x:c r="X4010" s="9" t="n">
        <x:f>R4010*T4010</x:f>
        <x:v>0</x:v>
      </x:c>
      <x:c r="Y4010" s="9" t="n">
        <x:f>S4010*T4010</x:f>
        <x:v>0</x:v>
      </x:c>
      <x:c r="Z4010" s="9" t="str">
        <x:f>IF(ISNUMBER(U4010),S4010*(U4010-T4010),"n.a.")</x:f>
        <x:v>n.a.</x:v>
      </x:c>
      <x:c r="AA4010" s="9" t="n">
        <x:f>IF(ISNUMBER(U4010),Y4010,0)</x:f>
        <x:v>0</x:v>
      </x:c>
      <x:c r="AB4010" s="7" t="n">
        <x:f>MAX(0,L4010-SUM(F4010:K4010))</x:f>
        <x:v>25.462012320328544</x:v>
      </x:c>
    </x:row>
    <x:row r="4011" ht="22" customHeight="1">
      <x:c r="A4011" s="18" t="n">
        <x:f>Summary!F$41</x:f>
        <x:v>46419</x:v>
      </x:c>
      <x:c r="B4011" s="2" t="str">
        <x:f>'Inventory detail'!A633</x:f>
        <x:v>COIL</x:v>
      </x:c>
      <x:c r="C4011" s="2" t="str">
        <x:f>'Inventory detail'!B633</x:f>
        <x:v>10</x:v>
      </x:c>
      <x:c r="D4011" s="2" t="str">
        <x:f>'Inventory detail'!C633</x:f>
        <x:v>28BLU12-4</x:v>
      </x:c>
      <x:c r="E4011" s="10" t="n">
        <x:f>A2885</x:f>
        <x:v>46388</x:v>
      </x:c>
      <x:c r="F4011" s="7" t="n">
        <x:f>O2885</x:f>
        <x:v>0</x:v>
      </x:c>
      <x:c r="G4011" s="7" t="n">
        <x:f>Q2885</x:f>
        <x:v>0</x:v>
      </x:c>
      <x:c r="H4011" s="7" t="n">
        <x:f>R2885</x:f>
        <x:v>231.00616016427108</x:v>
      </x:c>
      <x:c r="I4011" s="7" t="n">
        <x:f>0</x:f>
        <x:v>0</x:v>
      </x:c>
      <x:c r="J4011" s="7" t="n">
        <x:f>0</x:f>
        <x:v>0</x:v>
      </x:c>
      <x:c r="K4011" s="7" t="n">
        <x:f>0</x:f>
        <x:v>0</x:v>
      </x:c>
      <x:c r="L4011" s="7" t="n">
        <x:f>'Inventory detail'!F633*Summary!$K$5*(A4011-E4011)/Summary!$K$6</x:f>
        <x:v>25.462012320328544</x:v>
      </x:c>
      <x:c r="M4011" s="7" t="n">
        <x:f>MAX(0,H4011-L4011)</x:f>
        <x:v>205.54414784394254</x:v>
      </x:c>
      <x:c r="N4011" s="7" t="n">
        <x:f>MAX(0,L4011-H4011)</x:f>
        <x:v>0</x:v>
      </x:c>
      <x:c r="O4011" s="7" t="n">
        <x:f>MAX(0,F4011+I4011-N4011)</x:f>
        <x:v>0</x:v>
      </x:c>
      <x:c r="P4011" s="7" t="n">
        <x:f>MAX(0,N4011-F4011-I4011)</x:f>
        <x:v>0</x:v>
      </x:c>
      <x:c r="Q4011" s="7" t="n">
        <x:f>MAX(0,G4011+J4011-P4011)</x:f>
        <x:v>0</x:v>
      </x:c>
      <x:c r="R4011" s="7" t="n">
        <x:f>M4011+MAX(0,K4011-MAX(0,P4011-G4011-J4011))</x:f>
        <x:v>205.54414784394254</x:v>
      </x:c>
      <x:c r="S4011" s="7" t="n">
        <x:f>SUM(O4011,Q4011,R4011)</x:f>
        <x:v>205.54414784394254</x:v>
      </x:c>
      <x:c r="T4011" s="14" t="n">
        <x:f>'Inventory detail'!T633</x:f>
        <x:v>0.1292</x:v>
      </x:c>
      <x:c r="U4011" s="14" t="str">
        <x:f>'Inventory detail'!U633</x:f>
        <x:v>n.a.</x:v>
      </x:c>
      <x:c r="V4011" s="9" t="n">
        <x:f>O4011*T4011</x:f>
        <x:v>0</x:v>
      </x:c>
      <x:c r="W4011" s="9" t="n">
        <x:f>Q4011*T4011</x:f>
        <x:v>0</x:v>
      </x:c>
      <x:c r="X4011" s="9" t="n">
        <x:f>R4011*T4011</x:f>
        <x:v>26.556303901437378</x:v>
      </x:c>
      <x:c r="Y4011" s="9" t="n">
        <x:f>S4011*T4011</x:f>
        <x:v>26.556303901437378</x:v>
      </x:c>
      <x:c r="Z4011" s="9" t="str">
        <x:f>IF(ISNUMBER(U4011),S4011*(U4011-T4011),"n.a.")</x:f>
        <x:v>n.a.</x:v>
      </x:c>
      <x:c r="AA4011" s="9" t="n">
        <x:f>IF(ISNUMBER(U4011),Y4011,0)</x:f>
        <x:v>0</x:v>
      </x:c>
      <x:c r="AB4011" s="7" t="n">
        <x:f>MAX(0,L4011-SUM(F4011:K4011))</x:f>
        <x:v>0</x:v>
      </x:c>
    </x:row>
    <x:row r="4012" ht="22" customHeight="1">
      <x:c r="A4012" s="18" t="n">
        <x:f>Summary!F$41</x:f>
        <x:v>46419</x:v>
      </x:c>
      <x:c r="B4012" s="2" t="str">
        <x:f>'Inventory detail'!A634</x:f>
        <x:v>COIL</x:v>
      </x:c>
      <x:c r="C4012" s="2" t="str">
        <x:f>'Inventory detail'!B634</x:f>
        <x:v>10</x:v>
      </x:c>
      <x:c r="D4012" s="2" t="str">
        <x:f>'Inventory detail'!C634</x:f>
        <x:v>30CLR12-4</x:v>
      </x:c>
      <x:c r="E4012" s="10" t="n">
        <x:f>A2886</x:f>
        <x:v>46388</x:v>
      </x:c>
      <x:c r="F4012" s="7" t="n">
        <x:f>O2886</x:f>
        <x:v>0</x:v>
      </x:c>
      <x:c r="G4012" s="7" t="n">
        <x:f>Q2886</x:f>
        <x:v>0</x:v>
      </x:c>
      <x:c r="H4012" s="7" t="n">
        <x:f>R2886</x:f>
        <x:v>1031.006160164271</x:v>
      </x:c>
      <x:c r="I4012" s="7" t="n">
        <x:f>0</x:f>
        <x:v>0</x:v>
      </x:c>
      <x:c r="J4012" s="7" t="n">
        <x:f>0</x:f>
        <x:v>0</x:v>
      </x:c>
      <x:c r="K4012" s="7" t="n">
        <x:f>0</x:f>
        <x:v>0</x:v>
      </x:c>
      <x:c r="L4012" s="7" t="n">
        <x:f>'Inventory detail'!F634*Summary!$K$5*(A4012-E4012)/Summary!$K$6</x:f>
        <x:v>25.462012320328544</x:v>
      </x:c>
      <x:c r="M4012" s="7" t="n">
        <x:f>MAX(0,H4012-L4012)</x:f>
        <x:v>1005.5441478439425</x:v>
      </x:c>
      <x:c r="N4012" s="7" t="n">
        <x:f>MAX(0,L4012-H4012)</x:f>
        <x:v>0</x:v>
      </x:c>
      <x:c r="O4012" s="7" t="n">
        <x:f>MAX(0,F4012+I4012-N4012)</x:f>
        <x:v>0</x:v>
      </x:c>
      <x:c r="P4012" s="7" t="n">
        <x:f>MAX(0,N4012-F4012-I4012)</x:f>
        <x:v>0</x:v>
      </x:c>
      <x:c r="Q4012" s="7" t="n">
        <x:f>MAX(0,G4012+J4012-P4012)</x:f>
        <x:v>0</x:v>
      </x:c>
      <x:c r="R4012" s="7" t="n">
        <x:f>M4012+MAX(0,K4012-MAX(0,P4012-G4012-J4012))</x:f>
        <x:v>1005.5441478439425</x:v>
      </x:c>
      <x:c r="S4012" s="7" t="n">
        <x:f>SUM(O4012,Q4012,R4012)</x:f>
        <x:v>1005.5441478439425</x:v>
      </x:c>
      <x:c r="T4012" s="14" t="n">
        <x:f>'Inventory detail'!T634</x:f>
        <x:v>0.25079999999999997</x:v>
      </x:c>
      <x:c r="U4012" s="14" t="n">
        <x:f>'Inventory detail'!U634</x:f>
        <x:v>0.245752</x:v>
      </x:c>
      <x:c r="V4012" s="9" t="n">
        <x:f>O4012*T4012</x:f>
        <x:v>0</x:v>
      </x:c>
      <x:c r="W4012" s="9" t="n">
        <x:f>Q4012*T4012</x:f>
        <x:v>0</x:v>
      </x:c>
      <x:c r="X4012" s="9" t="n">
        <x:f>R4012*T4012</x:f>
        <x:v>252.19047227926075</x:v>
      </x:c>
      <x:c r="Y4012" s="9" t="n">
        <x:f>S4012*T4012</x:f>
        <x:v>252.19047227926075</x:v>
      </x:c>
      <x:c r="Z4012" s="9" t="n">
        <x:f>IF(ISNUMBER(U4012),S4012*(U4012-T4012),"n.a.")</x:f>
        <x:v>-5.075986858316191</x:v>
      </x:c>
      <x:c r="AA4012" s="9" t="n">
        <x:f>IF(ISNUMBER(U4012),Y4012,0)</x:f>
        <x:v>252.19047227926075</x:v>
      </x:c>
      <x:c r="AB4012" s="7" t="n">
        <x:f>MAX(0,L4012-SUM(F4012:K4012))</x:f>
        <x:v>0</x:v>
      </x:c>
    </x:row>
    <x:row r="4013" ht="22" customHeight="1">
      <x:c r="A4013" s="18" t="n">
        <x:f>Summary!F$41</x:f>
        <x:v>46419</x:v>
      </x:c>
      <x:c r="B4013" s="2" t="str">
        <x:f>'Inventory detail'!A635</x:f>
        <x:v>COIL</x:v>
      </x:c>
      <x:c r="C4013" s="2" t="str">
        <x:f>'Inventory detail'!B635</x:f>
        <x:v>10</x:v>
      </x:c>
      <x:c r="D4013" s="2" t="str">
        <x:f>'Inventory detail'!C635</x:f>
        <x:v>32BLU12-4</x:v>
      </x:c>
      <x:c r="E4013" s="10" t="n">
        <x:f>A2887</x:f>
        <x:v>46388</x:v>
      </x:c>
      <x:c r="F4013" s="7" t="n">
        <x:f>O2887</x:f>
        <x:v>0</x:v>
      </x:c>
      <x:c r="G4013" s="7" t="n">
        <x:f>Q2887</x:f>
        <x:v>0</x:v>
      </x:c>
      <x:c r="H4013" s="7" t="n">
        <x:f>R2887</x:f>
        <x:v>231.00616016427108</x:v>
      </x:c>
      <x:c r="I4013" s="7" t="n">
        <x:f>0</x:f>
        <x:v>0</x:v>
      </x:c>
      <x:c r="J4013" s="7" t="n">
        <x:f>0</x:f>
        <x:v>0</x:v>
      </x:c>
      <x:c r="K4013" s="7" t="n">
        <x:f>0</x:f>
        <x:v>0</x:v>
      </x:c>
      <x:c r="L4013" s="7" t="n">
        <x:f>'Inventory detail'!F635*Summary!$K$5*(A4013-E4013)/Summary!$K$6</x:f>
        <x:v>25.462012320328544</x:v>
      </x:c>
      <x:c r="M4013" s="7" t="n">
        <x:f>MAX(0,H4013-L4013)</x:f>
        <x:v>205.54414784394254</x:v>
      </x:c>
      <x:c r="N4013" s="7" t="n">
        <x:f>MAX(0,L4013-H4013)</x:f>
        <x:v>0</x:v>
      </x:c>
      <x:c r="O4013" s="7" t="n">
        <x:f>MAX(0,F4013+I4013-N4013)</x:f>
        <x:v>0</x:v>
      </x:c>
      <x:c r="P4013" s="7" t="n">
        <x:f>MAX(0,N4013-F4013-I4013)</x:f>
        <x:v>0</x:v>
      </x:c>
      <x:c r="Q4013" s="7" t="n">
        <x:f>MAX(0,G4013+J4013-P4013)</x:f>
        <x:v>0</x:v>
      </x:c>
      <x:c r="R4013" s="7" t="n">
        <x:f>M4013+MAX(0,K4013-MAX(0,P4013-G4013-J4013))</x:f>
        <x:v>205.54414784394254</x:v>
      </x:c>
      <x:c r="S4013" s="7" t="n">
        <x:f>SUM(O4013,Q4013,R4013)</x:f>
        <x:v>205.54414784394254</x:v>
      </x:c>
      <x:c r="T4013" s="14" t="n">
        <x:f>'Inventory detail'!T635</x:f>
        <x:v>0.1489</x:v>
      </x:c>
      <x:c r="U4013" s="14" t="str">
        <x:f>'Inventory detail'!U635</x:f>
        <x:v>n.a.</x:v>
      </x:c>
      <x:c r="V4013" s="9" t="n">
        <x:f>O4013*T4013</x:f>
        <x:v>0</x:v>
      </x:c>
      <x:c r="W4013" s="9" t="n">
        <x:f>Q4013*T4013</x:f>
        <x:v>0</x:v>
      </x:c>
      <x:c r="X4013" s="9" t="n">
        <x:f>R4013*T4013</x:f>
        <x:v>30.605523613963044</x:v>
      </x:c>
      <x:c r="Y4013" s="9" t="n">
        <x:f>S4013*T4013</x:f>
        <x:v>30.605523613963044</x:v>
      </x:c>
      <x:c r="Z4013" s="9" t="str">
        <x:f>IF(ISNUMBER(U4013),S4013*(U4013-T4013),"n.a.")</x:f>
        <x:v>n.a.</x:v>
      </x:c>
      <x:c r="AA4013" s="9" t="n">
        <x:f>IF(ISNUMBER(U4013),Y4013,0)</x:f>
        <x:v>0</x:v>
      </x:c>
      <x:c r="AB4013" s="7" t="n">
        <x:f>MAX(0,L4013-SUM(F4013:K4013))</x:f>
        <x:v>0</x:v>
      </x:c>
    </x:row>
    <x:row r="4014" ht="22" customHeight="1">
      <x:c r="A4014" s="18" t="n">
        <x:f>Summary!F$41</x:f>
        <x:v>46419</x:v>
      </x:c>
      <x:c r="B4014" s="2" t="str">
        <x:f>'Inventory detail'!A636</x:f>
        <x:v>COIL</x:v>
      </x:c>
      <x:c r="C4014" s="2" t="str">
        <x:f>'Inventory detail'!B636</x:f>
        <x:v>10</x:v>
      </x:c>
      <x:c r="D4014" s="2" t="str">
        <x:f>'Inventory detail'!C636</x:f>
        <x:v>6BLK12-5</x:v>
      </x:c>
      <x:c r="E4014" s="10" t="n">
        <x:f>A2888</x:f>
        <x:v>46388</x:v>
      </x:c>
      <x:c r="F4014" s="7" t="n">
        <x:f>O2888</x:f>
        <x:v>0</x:v>
      </x:c>
      <x:c r="G4014" s="7" t="n">
        <x:f>Q2888</x:f>
        <x:v>0</x:v>
      </x:c>
      <x:c r="H4014" s="7" t="n">
        <x:f>R2888</x:f>
        <x:v>0</x:v>
      </x:c>
      <x:c r="I4014" s="7" t="n">
        <x:f>0</x:f>
        <x:v>0</x:v>
      </x:c>
      <x:c r="J4014" s="7" t="n">
        <x:f>0</x:f>
        <x:v>0</x:v>
      </x:c>
      <x:c r="K4014" s="7" t="n">
        <x:f>0</x:f>
        <x:v>0</x:v>
      </x:c>
      <x:c r="L4014" s="7" t="n">
        <x:f>'Inventory detail'!F636*Summary!$K$5*(A4014-E4014)/Summary!$K$6</x:f>
        <x:v>25.462012320328544</x:v>
      </x:c>
      <x:c r="M4014" s="7" t="n">
        <x:f>MAX(0,H4014-L4014)</x:f>
        <x:v>0</x:v>
      </x:c>
      <x:c r="N4014" s="7" t="n">
        <x:f>MAX(0,L4014-H4014)</x:f>
        <x:v>25.462012320328544</x:v>
      </x:c>
      <x:c r="O4014" s="7" t="n">
        <x:f>MAX(0,F4014+I4014-N4014)</x:f>
        <x:v>0</x:v>
      </x:c>
      <x:c r="P4014" s="7" t="n">
        <x:f>MAX(0,N4014-F4014-I4014)</x:f>
        <x:v>25.462012320328544</x:v>
      </x:c>
      <x:c r="Q4014" s="7" t="n">
        <x:f>MAX(0,G4014+J4014-P4014)</x:f>
        <x:v>0</x:v>
      </x:c>
      <x:c r="R4014" s="7" t="n">
        <x:f>M4014+MAX(0,K4014-MAX(0,P4014-G4014-J4014))</x:f>
        <x:v>0</x:v>
      </x:c>
      <x:c r="S4014" s="7" t="n">
        <x:f>SUM(O4014,Q4014,R4014)</x:f>
        <x:v>0</x:v>
      </x:c>
      <x:c r="T4014" s="14" t="n">
        <x:f>'Inventory detail'!T636</x:f>
        <x:v>0.0239</x:v>
      </x:c>
      <x:c r="U4014" s="14" t="str">
        <x:f>'Inventory detail'!U636</x:f>
        <x:v>n.a.</x:v>
      </x:c>
      <x:c r="V4014" s="9" t="n">
        <x:f>O4014*T4014</x:f>
        <x:v>0</x:v>
      </x:c>
      <x:c r="W4014" s="9" t="n">
        <x:f>Q4014*T4014</x:f>
        <x:v>0</x:v>
      </x:c>
      <x:c r="X4014" s="9" t="n">
        <x:f>R4014*T4014</x:f>
        <x:v>0</x:v>
      </x:c>
      <x:c r="Y4014" s="9" t="n">
        <x:f>S4014*T4014</x:f>
        <x:v>0</x:v>
      </x:c>
      <x:c r="Z4014" s="9" t="str">
        <x:f>IF(ISNUMBER(U4014),S4014*(U4014-T4014),"n.a.")</x:f>
        <x:v>n.a.</x:v>
      </x:c>
      <x:c r="AA4014" s="9" t="n">
        <x:f>IF(ISNUMBER(U4014),Y4014,0)</x:f>
        <x:v>0</x:v>
      </x:c>
      <x:c r="AB4014" s="7" t="n">
        <x:f>MAX(0,L4014-SUM(F4014:K4014))</x:f>
        <x:v>25.462012320328544</x:v>
      </x:c>
    </x:row>
    <x:row r="4015" ht="22" customHeight="1">
      <x:c r="A4015" s="18" t="n">
        <x:f>Summary!F$41</x:f>
        <x:v>46419</x:v>
      </x:c>
      <x:c r="B4015" s="2" t="str">
        <x:f>'Inventory detail'!A637</x:f>
        <x:v>COIL</x:v>
      </x:c>
      <x:c r="C4015" s="2" t="str">
        <x:f>'Inventory detail'!B637</x:f>
        <x:v>30</x:v>
      </x:c>
      <x:c r="D4015" s="2" t="str">
        <x:f>'Inventory detail'!C637</x:f>
        <x:v>10WHT36-4</x:v>
      </x:c>
      <x:c r="E4015" s="10" t="n">
        <x:f>A2889</x:f>
        <x:v>46388</x:v>
      </x:c>
      <x:c r="F4015" s="7" t="n">
        <x:f>O2889</x:f>
        <x:v>0</x:v>
      </x:c>
      <x:c r="G4015" s="7" t="n">
        <x:f>Q2889</x:f>
        <x:v>0</x:v>
      </x:c>
      <x:c r="H4015" s="7" t="n">
        <x:f>R2889</x:f>
        <x:v>1731.006160164271</x:v>
      </x:c>
      <x:c r="I4015" s="7" t="n">
        <x:f>0</x:f>
        <x:v>0</x:v>
      </x:c>
      <x:c r="J4015" s="7" t="n">
        <x:f>0</x:f>
        <x:v>0</x:v>
      </x:c>
      <x:c r="K4015" s="7" t="n">
        <x:f>0</x:f>
        <x:v>0</x:v>
      </x:c>
      <x:c r="L4015" s="7" t="n">
        <x:f>'Inventory detail'!F637*Summary!$K$5*(A4015-E4015)/Summary!$K$6</x:f>
        <x:v>25.462012320328544</x:v>
      </x:c>
      <x:c r="M4015" s="7" t="n">
        <x:f>MAX(0,H4015-L4015)</x:f>
        <x:v>1705.5441478439425</x:v>
      </x:c>
      <x:c r="N4015" s="7" t="n">
        <x:f>MAX(0,L4015-H4015)</x:f>
        <x:v>0</x:v>
      </x:c>
      <x:c r="O4015" s="7" t="n">
        <x:f>MAX(0,F4015+I4015-N4015)</x:f>
        <x:v>0</x:v>
      </x:c>
      <x:c r="P4015" s="7" t="n">
        <x:f>MAX(0,N4015-F4015-I4015)</x:f>
        <x:v>0</x:v>
      </x:c>
      <x:c r="Q4015" s="7" t="n">
        <x:f>MAX(0,G4015+J4015-P4015)</x:f>
        <x:v>0</x:v>
      </x:c>
      <x:c r="R4015" s="7" t="n">
        <x:f>M4015+MAX(0,K4015-MAX(0,P4015-G4015-J4015))</x:f>
        <x:v>1705.5441478439425</x:v>
      </x:c>
      <x:c r="S4015" s="7" t="n">
        <x:f>SUM(O4015,Q4015,R4015)</x:f>
        <x:v>1705.5441478439425</x:v>
      </x:c>
      <x:c r="T4015" s="14" t="n">
        <x:f>'Inventory detail'!T637</x:f>
        <x:v>0.1825</x:v>
      </x:c>
      <x:c r="U4015" s="14" t="n">
        <x:f>'Inventory detail'!U637</x:f>
        <x:v>0.17878899999999998</x:v>
      </x:c>
      <x:c r="V4015" s="9" t="n">
        <x:f>O4015*T4015</x:f>
        <x:v>0</x:v>
      </x:c>
      <x:c r="W4015" s="9" t="n">
        <x:f>Q4015*T4015</x:f>
        <x:v>0</x:v>
      </x:c>
      <x:c r="X4015" s="9" t="n">
        <x:f>R4015*T4015</x:f>
        <x:v>311.2618069815195</x:v>
      </x:c>
      <x:c r="Y4015" s="9" t="n">
        <x:f>S4015*T4015</x:f>
        <x:v>311.2618069815195</x:v>
      </x:c>
      <x:c r="Z4015" s="9" t="n">
        <x:f>IF(ISNUMBER(U4015),S4015*(U4015-T4015),"n.a.")</x:f>
        <x:v>-6.329274332648905</x:v>
      </x:c>
      <x:c r="AA4015" s="9" t="n">
        <x:f>IF(ISNUMBER(U4015),Y4015,0)</x:f>
        <x:v>311.2618069815195</x:v>
      </x:c>
      <x:c r="AB4015" s="7" t="n">
        <x:f>MAX(0,L4015-SUM(F4015:K4015))</x:f>
        <x:v>0</x:v>
      </x:c>
    </x:row>
    <x:row r="4016" ht="22" customHeight="1">
      <x:c r="A4016" s="18" t="n">
        <x:f>Summary!F$41</x:f>
        <x:v>46419</x:v>
      </x:c>
      <x:c r="B4016" s="2" t="str">
        <x:f>'Inventory detail'!A638</x:f>
        <x:v>COIL</x:v>
      </x:c>
      <x:c r="C4016" s="2" t="str">
        <x:f>'Inventory detail'!B638</x:f>
        <x:v>30</x:v>
      </x:c>
      <x:c r="D4016" s="2" t="str">
        <x:f>'Inventory detail'!C638</x:f>
        <x:v>25BLU12-4</x:v>
      </x:c>
      <x:c r="E4016" s="10" t="n">
        <x:f>A2890</x:f>
        <x:v>46388</x:v>
      </x:c>
      <x:c r="F4016" s="7" t="n">
        <x:f>O2890</x:f>
        <x:v>0</x:v>
      </x:c>
      <x:c r="G4016" s="7" t="n">
        <x:f>Q2890</x:f>
        <x:v>0</x:v>
      </x:c>
      <x:c r="H4016" s="7" t="n">
        <x:f>R2890</x:f>
        <x:v>0</x:v>
      </x:c>
      <x:c r="I4016" s="7" t="n">
        <x:f>0</x:f>
        <x:v>0</x:v>
      </x:c>
      <x:c r="J4016" s="7" t="n">
        <x:f>0</x:f>
        <x:v>0</x:v>
      </x:c>
      <x:c r="K4016" s="7" t="n">
        <x:f>0</x:f>
        <x:v>0</x:v>
      </x:c>
      <x:c r="L4016" s="7" t="n">
        <x:f>'Inventory detail'!F638*Summary!$K$5*(A4016-E4016)/Summary!$K$6</x:f>
        <x:v>25.462012320328544</x:v>
      </x:c>
      <x:c r="M4016" s="7" t="n">
        <x:f>MAX(0,H4016-L4016)</x:f>
        <x:v>0</x:v>
      </x:c>
      <x:c r="N4016" s="7" t="n">
        <x:f>MAX(0,L4016-H4016)</x:f>
        <x:v>25.462012320328544</x:v>
      </x:c>
      <x:c r="O4016" s="7" t="n">
        <x:f>MAX(0,F4016+I4016-N4016)</x:f>
        <x:v>0</x:v>
      </x:c>
      <x:c r="P4016" s="7" t="n">
        <x:f>MAX(0,N4016-F4016-I4016)</x:f>
        <x:v>25.462012320328544</x:v>
      </x:c>
      <x:c r="Q4016" s="7" t="n">
        <x:f>MAX(0,G4016+J4016-P4016)</x:f>
        <x:v>0</x:v>
      </x:c>
      <x:c r="R4016" s="7" t="n">
        <x:f>M4016+MAX(0,K4016-MAX(0,P4016-G4016-J4016))</x:f>
        <x:v>0</x:v>
      </x:c>
      <x:c r="S4016" s="7" t="n">
        <x:f>SUM(O4016,Q4016,R4016)</x:f>
        <x:v>0</x:v>
      </x:c>
      <x:c r="T4016" s="14" t="n">
        <x:f>'Inventory detail'!T638</x:f>
        <x:v>0.1158</x:v>
      </x:c>
      <x:c r="U4016" s="14" t="str">
        <x:f>'Inventory detail'!U638</x:f>
        <x:v>n.a.</x:v>
      </x:c>
      <x:c r="V4016" s="9" t="n">
        <x:f>O4016*T4016</x:f>
        <x:v>0</x:v>
      </x:c>
      <x:c r="W4016" s="9" t="n">
        <x:f>Q4016*T4016</x:f>
        <x:v>0</x:v>
      </x:c>
      <x:c r="X4016" s="9" t="n">
        <x:f>R4016*T4016</x:f>
        <x:v>0</x:v>
      </x:c>
      <x:c r="Y4016" s="9" t="n">
        <x:f>S4016*T4016</x:f>
        <x:v>0</x:v>
      </x:c>
      <x:c r="Z4016" s="9" t="str">
        <x:f>IF(ISNUMBER(U4016),S4016*(U4016-T4016),"n.a.")</x:f>
        <x:v>n.a.</x:v>
      </x:c>
      <x:c r="AA4016" s="9" t="n">
        <x:f>IF(ISNUMBER(U4016),Y4016,0)</x:f>
        <x:v>0</x:v>
      </x:c>
      <x:c r="AB4016" s="7" t="n">
        <x:f>MAX(0,L4016-SUM(F4016:K4016))</x:f>
        <x:v>25.462012320328544</x:v>
      </x:c>
    </x:row>
    <x:row r="4017" ht="22" customHeight="1">
      <x:c r="A4017" s="18" t="n">
        <x:f>Summary!F$41</x:f>
        <x:v>46419</x:v>
      </x:c>
      <x:c r="B4017" s="2" t="str">
        <x:f>'Inventory detail'!A639</x:f>
        <x:v>COIL</x:v>
      </x:c>
      <x:c r="C4017" s="2" t="str">
        <x:f>'Inventory detail'!B639</x:f>
        <x:v>30</x:v>
      </x:c>
      <x:c r="D4017" s="2" t="str">
        <x:f>'Inventory detail'!C639</x:f>
        <x:v>30NAV12-4</x:v>
      </x:c>
      <x:c r="E4017" s="10" t="n">
        <x:f>A2891</x:f>
        <x:v>46388</x:v>
      </x:c>
      <x:c r="F4017" s="7" t="n">
        <x:f>O2891</x:f>
        <x:v>0</x:v>
      </x:c>
      <x:c r="G4017" s="7" t="n">
        <x:f>Q2891</x:f>
        <x:v>0</x:v>
      </x:c>
      <x:c r="H4017" s="7" t="n">
        <x:f>R2891</x:f>
        <x:v>531.006160164271</x:v>
      </x:c>
      <x:c r="I4017" s="7" t="n">
        <x:f>0</x:f>
        <x:v>0</x:v>
      </x:c>
      <x:c r="J4017" s="7" t="n">
        <x:f>0</x:f>
        <x:v>0</x:v>
      </x:c>
      <x:c r="K4017" s="7" t="n">
        <x:f>0</x:f>
        <x:v>0</x:v>
      </x:c>
      <x:c r="L4017" s="7" t="n">
        <x:f>'Inventory detail'!F639*Summary!$K$5*(A4017-E4017)/Summary!$K$6</x:f>
        <x:v>25.462012320328544</x:v>
      </x:c>
      <x:c r="M4017" s="7" t="n">
        <x:f>MAX(0,H4017-L4017)</x:f>
        <x:v>505.5441478439425</x:v>
      </x:c>
      <x:c r="N4017" s="7" t="n">
        <x:f>MAX(0,L4017-H4017)</x:f>
        <x:v>0</x:v>
      </x:c>
      <x:c r="O4017" s="7" t="n">
        <x:f>MAX(0,F4017+I4017-N4017)</x:f>
        <x:v>0</x:v>
      </x:c>
      <x:c r="P4017" s="7" t="n">
        <x:f>MAX(0,N4017-F4017-I4017)</x:f>
        <x:v>0</x:v>
      </x:c>
      <x:c r="Q4017" s="7" t="n">
        <x:f>MAX(0,G4017+J4017-P4017)</x:f>
        <x:v>0</x:v>
      </x:c>
      <x:c r="R4017" s="7" t="n">
        <x:f>M4017+MAX(0,K4017-MAX(0,P4017-G4017-J4017))</x:f>
        <x:v>505.5441478439425</x:v>
      </x:c>
      <x:c r="S4017" s="7" t="n">
        <x:f>SUM(O4017,Q4017,R4017)</x:f>
        <x:v>505.5441478439425</x:v>
      </x:c>
      <x:c r="T4017" s="14" t="n">
        <x:f>'Inventory detail'!T639</x:f>
        <x:v>0.25079999999999997</x:v>
      </x:c>
      <x:c r="U4017" s="14" t="n">
        <x:f>'Inventory detail'!U639</x:f>
        <x:v>0.245752</x:v>
      </x:c>
      <x:c r="V4017" s="9" t="n">
        <x:f>O4017*T4017</x:f>
        <x:v>0</x:v>
      </x:c>
      <x:c r="W4017" s="9" t="n">
        <x:f>Q4017*T4017</x:f>
        <x:v>0</x:v>
      </x:c>
      <x:c r="X4017" s="9" t="n">
        <x:f>R4017*T4017</x:f>
        <x:v>126.79047227926075</x:v>
      </x:c>
      <x:c r="Y4017" s="9" t="n">
        <x:f>S4017*T4017</x:f>
        <x:v>126.79047227926075</x:v>
      </x:c>
      <x:c r="Z4017" s="9" t="n">
        <x:f>IF(ISNUMBER(U4017),S4017*(U4017-T4017),"n.a.")</x:f>
        <x:v>-2.551986858316206</x:v>
      </x:c>
      <x:c r="AA4017" s="9" t="n">
        <x:f>IF(ISNUMBER(U4017),Y4017,0)</x:f>
        <x:v>126.79047227926075</x:v>
      </x:c>
      <x:c r="AB4017" s="7" t="n">
        <x:f>MAX(0,L4017-SUM(F4017:K4017))</x:f>
        <x:v>0</x:v>
      </x:c>
    </x:row>
    <x:row r="4018" ht="22" customHeight="1">
      <x:c r="A4018" s="18" t="n">
        <x:f>Summary!F$41</x:f>
        <x:v>46419</x:v>
      </x:c>
      <x:c r="B4018" s="2" t="str">
        <x:f>'Inventory detail'!A640</x:f>
        <x:v>COIL</x:v>
      </x:c>
      <x:c r="C4018" s="2" t="str">
        <x:f>'Inventory detail'!B640</x:f>
        <x:v>30</x:v>
      </x:c>
      <x:c r="D4018" s="2" t="str">
        <x:f>'Inventory detail'!C640</x:f>
        <x:v>32BLK36-4</x:v>
      </x:c>
      <x:c r="E4018" s="10" t="n">
        <x:f>A2892</x:f>
        <x:v>46388</x:v>
      </x:c>
      <x:c r="F4018" s="7" t="n">
        <x:f>O2892</x:f>
        <x:v>0</x:v>
      </x:c>
      <x:c r="G4018" s="7" t="n">
        <x:f>Q2892</x:f>
        <x:v>0</x:v>
      </x:c>
      <x:c r="H4018" s="7" t="n">
        <x:f>R2892</x:f>
        <x:v>131.00616016427105</x:v>
      </x:c>
      <x:c r="I4018" s="7" t="n">
        <x:f>0</x:f>
        <x:v>0</x:v>
      </x:c>
      <x:c r="J4018" s="7" t="n">
        <x:f>0</x:f>
        <x:v>0</x:v>
      </x:c>
      <x:c r="K4018" s="7" t="n">
        <x:f>0</x:f>
        <x:v>0</x:v>
      </x:c>
      <x:c r="L4018" s="7" t="n">
        <x:f>'Inventory detail'!F640*Summary!$K$5*(A4018-E4018)/Summary!$K$6</x:f>
        <x:v>25.462012320328544</x:v>
      </x:c>
      <x:c r="M4018" s="7" t="n">
        <x:f>MAX(0,H4018-L4018)</x:f>
        <x:v>105.54414784394251</x:v>
      </x:c>
      <x:c r="N4018" s="7" t="n">
        <x:f>MAX(0,L4018-H4018)</x:f>
        <x:v>0</x:v>
      </x:c>
      <x:c r="O4018" s="7" t="n">
        <x:f>MAX(0,F4018+I4018-N4018)</x:f>
        <x:v>0</x:v>
      </x:c>
      <x:c r="P4018" s="7" t="n">
        <x:f>MAX(0,N4018-F4018-I4018)</x:f>
        <x:v>0</x:v>
      </x:c>
      <x:c r="Q4018" s="7" t="n">
        <x:f>MAX(0,G4018+J4018-P4018)</x:f>
        <x:v>0</x:v>
      </x:c>
      <x:c r="R4018" s="7" t="n">
        <x:f>M4018+MAX(0,K4018-MAX(0,P4018-G4018-J4018))</x:f>
        <x:v>105.54414784394251</x:v>
      </x:c>
      <x:c r="S4018" s="7" t="n">
        <x:f>SUM(O4018,Q4018,R4018)</x:f>
        <x:v>105.54414784394251</x:v>
      </x:c>
      <x:c r="T4018" s="14" t="n">
        <x:f>'Inventory detail'!T640</x:f>
        <x:v>0.6029</x:v>
      </x:c>
      <x:c r="U4018" s="14" t="n">
        <x:f>'Inventory detail'!U640</x:f>
        <x:v>0.5906224999999999</x:v>
      </x:c>
      <x:c r="V4018" s="9" t="n">
        <x:f>O4018*T4018</x:f>
        <x:v>0</x:v>
      </x:c>
      <x:c r="W4018" s="9" t="n">
        <x:f>Q4018*T4018</x:f>
        <x:v>0</x:v>
      </x:c>
      <x:c r="X4018" s="9" t="n">
        <x:f>R4018*T4018</x:f>
        <x:v>63.63256673511294</x:v>
      </x:c>
      <x:c r="Y4018" s="9" t="n">
        <x:f>S4018*T4018</x:f>
        <x:v>63.63256673511294</x:v>
      </x:c>
      <x:c r="Z4018" s="9" t="n">
        <x:f>IF(ISNUMBER(U4018),S4018*(U4018-T4018),"n.a.")</x:f>
        <x:v>-1.2958182751540097</x:v>
      </x:c>
      <x:c r="AA4018" s="9" t="n">
        <x:f>IF(ISNUMBER(U4018),Y4018,0)</x:f>
        <x:v>63.63256673511294</x:v>
      </x:c>
      <x:c r="AB4018" s="7" t="n">
        <x:f>MAX(0,L4018-SUM(F4018:K4018))</x:f>
        <x:v>0</x:v>
      </x:c>
    </x:row>
    <x:row r="4019" ht="22" customHeight="1">
      <x:c r="A4019" s="18" t="n">
        <x:f>Summary!F$41</x:f>
        <x:v>46419</x:v>
      </x:c>
      <x:c r="B4019" s="2" t="str">
        <x:f>'Inventory detail'!A641</x:f>
        <x:v>COIL</x:v>
      </x:c>
      <x:c r="C4019" s="2" t="str">
        <x:f>'Inventory detail'!B641</x:f>
        <x:v>30</x:v>
      </x:c>
      <x:c r="D4019" s="2" t="str">
        <x:f>'Inventory detail'!C641</x:f>
        <x:v>6WHT36-4</x:v>
      </x:c>
      <x:c r="E4019" s="10" t="n">
        <x:f>A2893</x:f>
        <x:v>46388</x:v>
      </x:c>
      <x:c r="F4019" s="7" t="n">
        <x:f>O2893</x:f>
        <x:v>0</x:v>
      </x:c>
      <x:c r="G4019" s="7" t="n">
        <x:f>Q2893</x:f>
        <x:v>0</x:v>
      </x:c>
      <x:c r="H4019" s="7" t="n">
        <x:f>R2893</x:f>
        <x:v>431.0061601642711</x:v>
      </x:c>
      <x:c r="I4019" s="7" t="n">
        <x:f>0</x:f>
        <x:v>0</x:v>
      </x:c>
      <x:c r="J4019" s="7" t="n">
        <x:f>0</x:f>
        <x:v>0</x:v>
      </x:c>
      <x:c r="K4019" s="7" t="n">
        <x:f>0</x:f>
        <x:v>0</x:v>
      </x:c>
      <x:c r="L4019" s="7" t="n">
        <x:f>'Inventory detail'!F641*Summary!$K$5*(A4019-E4019)/Summary!$K$6</x:f>
        <x:v>25.462012320328544</x:v>
      </x:c>
      <x:c r="M4019" s="7" t="n">
        <x:f>MAX(0,H4019-L4019)</x:f>
        <x:v>405.54414784394254</x:v>
      </x:c>
      <x:c r="N4019" s="7" t="n">
        <x:f>MAX(0,L4019-H4019)</x:f>
        <x:v>0</x:v>
      </x:c>
      <x:c r="O4019" s="7" t="n">
        <x:f>MAX(0,F4019+I4019-N4019)</x:f>
        <x:v>0</x:v>
      </x:c>
      <x:c r="P4019" s="7" t="n">
        <x:f>MAX(0,N4019-F4019-I4019)</x:f>
        <x:v>0</x:v>
      </x:c>
      <x:c r="Q4019" s="7" t="n">
        <x:f>MAX(0,G4019+J4019-P4019)</x:f>
        <x:v>0</x:v>
      </x:c>
      <x:c r="R4019" s="7" t="n">
        <x:f>M4019+MAX(0,K4019-MAX(0,P4019-G4019-J4019))</x:f>
        <x:v>405.54414784394254</x:v>
      </x:c>
      <x:c r="S4019" s="7" t="n">
        <x:f>SUM(O4019,Q4019,R4019)</x:f>
        <x:v>405.54414784394254</x:v>
      </x:c>
      <x:c r="T4019" s="14" t="n">
        <x:f>'Inventory detail'!T641</x:f>
        <x:v>0.1266</x:v>
      </x:c>
      <x:c r="U4019" s="14" t="n">
        <x:f>'Inventory detail'!U641</x:f>
        <x:v>0.12398100000000001</x:v>
      </x:c>
      <x:c r="V4019" s="9" t="n">
        <x:f>O4019*T4019</x:f>
        <x:v>0</x:v>
      </x:c>
      <x:c r="W4019" s="9" t="n">
        <x:f>Q4019*T4019</x:f>
        <x:v>0</x:v>
      </x:c>
      <x:c r="X4019" s="9" t="n">
        <x:f>R4019*T4019</x:f>
        <x:v>51.341889117043124</x:v>
      </x:c>
      <x:c r="Y4019" s="9" t="n">
        <x:f>S4019*T4019</x:f>
        <x:v>51.341889117043124</x:v>
      </x:c>
      <x:c r="Z4019" s="9" t="n">
        <x:f>IF(ISNUMBER(U4019),S4019*(U4019-T4019),"n.a.")</x:f>
        <x:v>-1.0621201232032784</x:v>
      </x:c>
      <x:c r="AA4019" s="9" t="n">
        <x:f>IF(ISNUMBER(U4019),Y4019,0)</x:f>
        <x:v>51.341889117043124</x:v>
      </x:c>
      <x:c r="AB4019" s="7" t="n">
        <x:f>MAX(0,L4019-SUM(F4019:K4019))</x:f>
        <x:v>0</x:v>
      </x:c>
    </x:row>
    <x:row r="4020" ht="22" customHeight="1">
      <x:c r="A4020" s="18" t="n">
        <x:f>Summary!F$41</x:f>
        <x:v>46419</x:v>
      </x:c>
      <x:c r="B4020" s="2" t="str">
        <x:f>'Inventory detail'!A642</x:f>
        <x:v>COIL</x:v>
      </x:c>
      <x:c r="C4020" s="2" t="str">
        <x:f>'Inventory detail'!B642</x:f>
        <x:v>30</x:v>
      </x:c>
      <x:c r="D4020" s="2" t="str">
        <x:f>'Inventory detail'!C642</x:f>
        <x:v>7BLU12-4</x:v>
      </x:c>
      <x:c r="E4020" s="10" t="n">
        <x:f>A2894</x:f>
        <x:v>46388</x:v>
      </x:c>
      <x:c r="F4020" s="7" t="n">
        <x:f>O2894</x:f>
        <x:v>0</x:v>
      </x:c>
      <x:c r="G4020" s="7" t="n">
        <x:f>Q2894</x:f>
        <x:v>0</x:v>
      </x:c>
      <x:c r="H4020" s="7" t="n">
        <x:f>R2894</x:f>
        <x:v>131.00616016427105</x:v>
      </x:c>
      <x:c r="I4020" s="7" t="n">
        <x:f>0</x:f>
        <x:v>0</x:v>
      </x:c>
      <x:c r="J4020" s="7" t="n">
        <x:f>0</x:f>
        <x:v>0</x:v>
      </x:c>
      <x:c r="K4020" s="7" t="n">
        <x:f>0</x:f>
        <x:v>0</x:v>
      </x:c>
      <x:c r="L4020" s="7" t="n">
        <x:f>'Inventory detail'!F642*Summary!$K$5*(A4020-E4020)/Summary!$K$6</x:f>
        <x:v>25.462012320328544</x:v>
      </x:c>
      <x:c r="M4020" s="7" t="n">
        <x:f>MAX(0,H4020-L4020)</x:f>
        <x:v>105.54414784394251</x:v>
      </x:c>
      <x:c r="N4020" s="7" t="n">
        <x:f>MAX(0,L4020-H4020)</x:f>
        <x:v>0</x:v>
      </x:c>
      <x:c r="O4020" s="7" t="n">
        <x:f>MAX(0,F4020+I4020-N4020)</x:f>
        <x:v>0</x:v>
      </x:c>
      <x:c r="P4020" s="7" t="n">
        <x:f>MAX(0,N4020-F4020-I4020)</x:f>
        <x:v>0</x:v>
      </x:c>
      <x:c r="Q4020" s="7" t="n">
        <x:f>MAX(0,G4020+J4020-P4020)</x:f>
        <x:v>0</x:v>
      </x:c>
      <x:c r="R4020" s="7" t="n">
        <x:f>M4020+MAX(0,K4020-MAX(0,P4020-G4020-J4020))</x:f>
        <x:v>105.54414784394251</x:v>
      </x:c>
      <x:c r="S4020" s="7" t="n">
        <x:f>SUM(O4020,Q4020,R4020)</x:f>
        <x:v>105.54414784394251</x:v>
      </x:c>
      <x:c r="T4020" s="14" t="n">
        <x:f>'Inventory detail'!T642</x:f>
        <x:v>0.0392</x:v>
      </x:c>
      <x:c r="U4020" s="14" t="n">
        <x:f>'Inventory detail'!U642</x:f>
        <x:v>0.038453999999999995</x:v>
      </x:c>
      <x:c r="V4020" s="9" t="n">
        <x:f>O4020*T4020</x:f>
        <x:v>0</x:v>
      </x:c>
      <x:c r="W4020" s="9" t="n">
        <x:f>Q4020*T4020</x:f>
        <x:v>0</x:v>
      </x:c>
      <x:c r="X4020" s="9" t="n">
        <x:f>R4020*T4020</x:f>
        <x:v>4.137330595482546</x:v>
      </x:c>
      <x:c r="Y4020" s="9" t="n">
        <x:f>S4020*T4020</x:f>
        <x:v>4.137330595482546</x:v>
      </x:c>
      <x:c r="Z4020" s="9" t="n">
        <x:f>IF(ISNUMBER(U4020),S4020*(U4020-T4020),"n.a.")</x:f>
        <x:v>-0.07873593429158149</x:v>
      </x:c>
      <x:c r="AA4020" s="9" t="n">
        <x:f>IF(ISNUMBER(U4020),Y4020,0)</x:f>
        <x:v>4.137330595482546</x:v>
      </x:c>
      <x:c r="AB4020" s="7" t="n">
        <x:f>MAX(0,L4020-SUM(F4020:K4020))</x:f>
        <x:v>0</x:v>
      </x:c>
    </x:row>
    <x:row r="4021" ht="22" customHeight="1">
      <x:c r="A4021" s="18" t="n">
        <x:f>Summary!F$41</x:f>
        <x:v>46419</x:v>
      </x:c>
      <x:c r="B4021" s="2" t="str">
        <x:f>'Inventory detail'!A643</x:f>
        <x:v>COIL</x:v>
      </x:c>
      <x:c r="C4021" s="2" t="str">
        <x:f>'Inventory detail'!B643</x:f>
        <x:v>60</x:v>
      </x:c>
      <x:c r="D4021" s="2" t="str">
        <x:f>'Inventory detail'!C643</x:f>
        <x:v>30CLR12-4</x:v>
      </x:c>
      <x:c r="E4021" s="10" t="n">
        <x:f>A2895</x:f>
        <x:v>46388</x:v>
      </x:c>
      <x:c r="F4021" s="7" t="n">
        <x:f>O2895</x:f>
        <x:v>0</x:v>
      </x:c>
      <x:c r="G4021" s="7" t="n">
        <x:f>Q2895</x:f>
        <x:v>0</x:v>
      </x:c>
      <x:c r="H4021" s="7" t="n">
        <x:f>R2895</x:f>
        <x:v>1231.006160164271</x:v>
      </x:c>
      <x:c r="I4021" s="7" t="n">
        <x:f>0</x:f>
        <x:v>0</x:v>
      </x:c>
      <x:c r="J4021" s="7" t="n">
        <x:f>0</x:f>
        <x:v>0</x:v>
      </x:c>
      <x:c r="K4021" s="7" t="n">
        <x:f>0</x:f>
        <x:v>0</x:v>
      </x:c>
      <x:c r="L4021" s="7" t="n">
        <x:f>'Inventory detail'!F643*Summary!$K$5*(A4021-E4021)/Summary!$K$6</x:f>
        <x:v>25.462012320328544</x:v>
      </x:c>
      <x:c r="M4021" s="7" t="n">
        <x:f>MAX(0,H4021-L4021)</x:f>
        <x:v>1205.5441478439425</x:v>
      </x:c>
      <x:c r="N4021" s="7" t="n">
        <x:f>MAX(0,L4021-H4021)</x:f>
        <x:v>0</x:v>
      </x:c>
      <x:c r="O4021" s="7" t="n">
        <x:f>MAX(0,F4021+I4021-N4021)</x:f>
        <x:v>0</x:v>
      </x:c>
      <x:c r="P4021" s="7" t="n">
        <x:f>MAX(0,N4021-F4021-I4021)</x:f>
        <x:v>0</x:v>
      </x:c>
      <x:c r="Q4021" s="7" t="n">
        <x:f>MAX(0,G4021+J4021-P4021)</x:f>
        <x:v>0</x:v>
      </x:c>
      <x:c r="R4021" s="7" t="n">
        <x:f>M4021+MAX(0,K4021-MAX(0,P4021-G4021-J4021))</x:f>
        <x:v>1205.5441478439425</x:v>
      </x:c>
      <x:c r="S4021" s="7" t="n">
        <x:f>SUM(O4021,Q4021,R4021)</x:f>
        <x:v>1205.5441478439425</x:v>
      </x:c>
      <x:c r="T4021" s="14" t="n">
        <x:f>'Inventory detail'!T643</x:f>
        <x:v>0.25079999999999997</x:v>
      </x:c>
      <x:c r="U4021" s="14" t="n">
        <x:f>'Inventory detail'!U643</x:f>
        <x:v>0.245752</x:v>
      </x:c>
      <x:c r="V4021" s="9" t="n">
        <x:f>O4021*T4021</x:f>
        <x:v>0</x:v>
      </x:c>
      <x:c r="W4021" s="9" t="n">
        <x:f>Q4021*T4021</x:f>
        <x:v>0</x:v>
      </x:c>
      <x:c r="X4021" s="9" t="n">
        <x:f>R4021*T4021</x:f>
        <x:v>302.3504722792607</x:v>
      </x:c>
      <x:c r="Y4021" s="9" t="n">
        <x:f>S4021*T4021</x:f>
        <x:v>302.3504722792607</x:v>
      </x:c>
      <x:c r="Z4021" s="9" t="n">
        <x:f>IF(ISNUMBER(U4021),S4021*(U4021-T4021),"n.a.")</x:f>
        <x:v>-6.0855868583161845</x:v>
      </x:c>
      <x:c r="AA4021" s="9" t="n">
        <x:f>IF(ISNUMBER(U4021),Y4021,0)</x:f>
        <x:v>302.3504722792607</x:v>
      </x:c>
      <x:c r="AB4021" s="7" t="n">
        <x:f>MAX(0,L4021-SUM(F4021:K4021))</x:f>
        <x:v>0</x:v>
      </x:c>
    </x:row>
    <x:row r="4022" ht="22" customHeight="1">
      <x:c r="A4022" s="18" t="n">
        <x:f>Summary!F$41</x:f>
        <x:v>46419</x:v>
      </x:c>
      <x:c r="B4022" s="2" t="str">
        <x:f>'Inventory detail'!A644</x:f>
        <x:v>POUC</x:v>
      </x:c>
      <x:c r="C4022" s="2" t="str">
        <x:f>'Inventory detail'!B644</x:f>
        <x:v>30</x:v>
      </x:c>
      <x:c r="D4022" s="2" t="str">
        <x:f>'Inventory detail'!C644</x:f>
        <x:v>LUGWO7</x:v>
      </x:c>
      <x:c r="E4022" s="10" t="n">
        <x:f>A2896</x:f>
        <x:v>46388</x:v>
      </x:c>
      <x:c r="F4022" s="7" t="n">
        <x:f>O2896</x:f>
        <x:v>0</x:v>
      </x:c>
      <x:c r="G4022" s="7" t="n">
        <x:f>Q2896</x:f>
        <x:v>0</x:v>
      </x:c>
      <x:c r="H4022" s="7" t="n">
        <x:f>R2896</x:f>
        <x:v>3231.006160164271</x:v>
      </x:c>
      <x:c r="I4022" s="7" t="n">
        <x:f>0</x:f>
        <x:v>0</x:v>
      </x:c>
      <x:c r="J4022" s="7" t="n">
        <x:f>0</x:f>
        <x:v>0</x:v>
      </x:c>
      <x:c r="K4022" s="7" t="n">
        <x:f>0</x:f>
        <x:v>0</x:v>
      </x:c>
      <x:c r="L4022" s="7" t="n">
        <x:f>'Inventory detail'!F644*Summary!$K$5*(A4022-E4022)/Summary!$K$6</x:f>
        <x:v>25.462012320328544</x:v>
      </x:c>
      <x:c r="M4022" s="7" t="n">
        <x:f>MAX(0,H4022-L4022)</x:f>
        <x:v>3205.5441478439425</x:v>
      </x:c>
      <x:c r="N4022" s="7" t="n">
        <x:f>MAX(0,L4022-H4022)</x:f>
        <x:v>0</x:v>
      </x:c>
      <x:c r="O4022" s="7" t="n">
        <x:f>MAX(0,F4022+I4022-N4022)</x:f>
        <x:v>0</x:v>
      </x:c>
      <x:c r="P4022" s="7" t="n">
        <x:f>MAX(0,N4022-F4022-I4022)</x:f>
        <x:v>0</x:v>
      </x:c>
      <x:c r="Q4022" s="7" t="n">
        <x:f>MAX(0,G4022+J4022-P4022)</x:f>
        <x:v>0</x:v>
      </x:c>
      <x:c r="R4022" s="7" t="n">
        <x:f>M4022+MAX(0,K4022-MAX(0,P4022-G4022-J4022))</x:f>
        <x:v>3205.5441478439425</x:v>
      </x:c>
      <x:c r="S4022" s="7" t="n">
        <x:f>SUM(O4022,Q4022,R4022)</x:f>
        <x:v>3205.5441478439425</x:v>
      </x:c>
      <x:c r="T4022" s="14" t="n">
        <x:f>'Inventory detail'!T644</x:f>
        <x:v>0.0109</x:v>
      </x:c>
      <x:c r="U4022" s="14" t="n">
        <x:f>'Inventory detail'!U644</x:f>
        <x:v>0.01188</x:v>
      </x:c>
      <x:c r="V4022" s="9" t="n">
        <x:f>O4022*T4022</x:f>
        <x:v>0</x:v>
      </x:c>
      <x:c r="W4022" s="9" t="n">
        <x:f>Q4022*T4022</x:f>
        <x:v>0</x:v>
      </x:c>
      <x:c r="X4022" s="9" t="n">
        <x:f>R4022*T4022</x:f>
        <x:v>34.940431211498975</x:v>
      </x:c>
      <x:c r="Y4022" s="9" t="n">
        <x:f>S4022*T4022</x:f>
        <x:v>34.940431211498975</x:v>
      </x:c>
      <x:c r="Z4022" s="9" t="n">
        <x:f>IF(ISNUMBER(U4022),S4022*(U4022-T4022),"n.a.")</x:f>
        <x:v>3.1414332648870635</x:v>
      </x:c>
      <x:c r="AA4022" s="9" t="n">
        <x:f>IF(ISNUMBER(U4022),Y4022,0)</x:f>
        <x:v>34.940431211498975</x:v>
      </x:c>
      <x:c r="AB4022" s="7" t="n">
        <x:f>MAX(0,L4022-SUM(F4022:K4022))</x:f>
        <x:v>0</x:v>
      </x:c>
    </x:row>
    <x:row r="4023" ht="22" customHeight="1">
      <x:c r="A4023" s="18" t="n">
        <x:f>Summary!F$41</x:f>
        <x:v>46419</x:v>
      </x:c>
      <x:c r="B4023" s="2" t="str">
        <x:f>'Inventory detail'!A645</x:f>
        <x:v>POUC</x:v>
      </x:c>
      <x:c r="C4023" s="2" t="str">
        <x:f>'Inventory detail'!B645</x:f>
        <x:v>30</x:v>
      </x:c>
      <x:c r="D4023" s="2" t="str">
        <x:f>'Inventory detail'!C645</x:f>
        <x:v>MIL7</x:v>
      </x:c>
      <x:c r="E4023" s="10" t="n">
        <x:f>A2897</x:f>
        <x:v>46388</x:v>
      </x:c>
      <x:c r="F4023" s="7" t="n">
        <x:f>O2897</x:f>
        <x:v>0</x:v>
      </x:c>
      <x:c r="G4023" s="7" t="n">
        <x:f>Q2897</x:f>
        <x:v>0</x:v>
      </x:c>
      <x:c r="H4023" s="7" t="n">
        <x:f>R2897</x:f>
        <x:v>3631.006160164271</x:v>
      </x:c>
      <x:c r="I4023" s="7" t="n">
        <x:f>0</x:f>
        <x:v>0</x:v>
      </x:c>
      <x:c r="J4023" s="7" t="n">
        <x:f>0</x:f>
        <x:v>0</x:v>
      </x:c>
      <x:c r="K4023" s="7" t="n">
        <x:f>0</x:f>
        <x:v>0</x:v>
      </x:c>
      <x:c r="L4023" s="7" t="n">
        <x:f>'Inventory detail'!F645*Summary!$K$5*(A4023-E4023)/Summary!$K$6</x:f>
        <x:v>25.462012320328544</x:v>
      </x:c>
      <x:c r="M4023" s="7" t="n">
        <x:f>MAX(0,H4023-L4023)</x:f>
        <x:v>3605.5441478439425</x:v>
      </x:c>
      <x:c r="N4023" s="7" t="n">
        <x:f>MAX(0,L4023-H4023)</x:f>
        <x:v>0</x:v>
      </x:c>
      <x:c r="O4023" s="7" t="n">
        <x:f>MAX(0,F4023+I4023-N4023)</x:f>
        <x:v>0</x:v>
      </x:c>
      <x:c r="P4023" s="7" t="n">
        <x:f>MAX(0,N4023-F4023-I4023)</x:f>
        <x:v>0</x:v>
      </x:c>
      <x:c r="Q4023" s="7" t="n">
        <x:f>MAX(0,G4023+J4023-P4023)</x:f>
        <x:v>0</x:v>
      </x:c>
      <x:c r="R4023" s="7" t="n">
        <x:f>M4023+MAX(0,K4023-MAX(0,P4023-G4023-J4023))</x:f>
        <x:v>3605.5441478439425</x:v>
      </x:c>
      <x:c r="S4023" s="7" t="n">
        <x:f>SUM(O4023,Q4023,R4023)</x:f>
        <x:v>3605.5441478439425</x:v>
      </x:c>
      <x:c r="T4023" s="14" t="n">
        <x:f>'Inventory detail'!T645</x:f>
        <x:v>0.0106</x:v>
      </x:c>
      <x:c r="U4023" s="14" t="n">
        <x:f>'Inventory detail'!U645</x:f>
        <x:v>0.011715</x:v>
      </x:c>
      <x:c r="V4023" s="9" t="n">
        <x:f>O4023*T4023</x:f>
        <x:v>0</x:v>
      </x:c>
      <x:c r="W4023" s="9" t="n">
        <x:f>Q4023*T4023</x:f>
        <x:v>0</x:v>
      </x:c>
      <x:c r="X4023" s="9" t="n">
        <x:f>R4023*T4023</x:f>
        <x:v>38.21876796714579</x:v>
      </x:c>
      <x:c r="Y4023" s="9" t="n">
        <x:f>S4023*T4023</x:f>
        <x:v>38.21876796714579</x:v>
      </x:c>
      <x:c r="Z4023" s="9" t="n">
        <x:f>IF(ISNUMBER(U4023),S4023*(U4023-T4023),"n.a.")</x:f>
        <x:v>4.020181724845995</x:v>
      </x:c>
      <x:c r="AA4023" s="9" t="n">
        <x:f>IF(ISNUMBER(U4023),Y4023,0)</x:f>
        <x:v>38.21876796714579</x:v>
      </x:c>
      <x:c r="AB4023" s="7" t="n">
        <x:f>MAX(0,L4023-SUM(F4023:K4023))</x:f>
        <x:v>0</x:v>
      </x:c>
    </x:row>
    <x:row r="4024" ht="22" customHeight="1">
      <x:c r="A4024" s="18" t="n">
        <x:f>Summary!F$41</x:f>
        <x:v>46419</x:v>
      </x:c>
      <x:c r="B4024" s="2" t="str">
        <x:f>'Inventory detail'!A646</x:f>
        <x:v>POUC</x:v>
      </x:c>
      <x:c r="C4024" s="2" t="str">
        <x:f>'Inventory detail'!B646</x:f>
        <x:v>30</x:v>
      </x:c>
      <x:c r="D4024" s="2" t="str">
        <x:f>'Inventory detail'!C646</x:f>
        <x:v>MLEG3</x:v>
      </x:c>
      <x:c r="E4024" s="10" t="n">
        <x:f>A2898</x:f>
        <x:v>46388</x:v>
      </x:c>
      <x:c r="F4024" s="7" t="n">
        <x:f>O2898</x:f>
        <x:v>0</x:v>
      </x:c>
      <x:c r="G4024" s="7" t="n">
        <x:f>Q2898</x:f>
        <x:v>2000</x:v>
      </x:c>
      <x:c r="H4024" s="7" t="n">
        <x:f>R2898</x:f>
        <x:v>231.00616016427108</x:v>
      </x:c>
      <x:c r="I4024" s="7" t="n">
        <x:f>SUMIFS('PO detail'!$W$1681:$W$1681,'PO detail'!$V$1681:$V$1681,"&gt;="&amp;E4024,'PO detail'!$V$1681:$V$1681,"&lt;"&amp;A4024)</x:f>
        <x:v>0</x:v>
      </x:c>
      <x:c r="J4024" s="7" t="n">
        <x:f>SUMIFS('PO detail'!$X$1681:$X$1681,'PO detail'!$V$1681:$V$1681,"&gt;="&amp;E4024,'PO detail'!$V$1681:$V$1681,"&lt;"&amp;A4024)</x:f>
        <x:v>0</x:v>
      </x:c>
      <x:c r="K4024" s="7" t="n">
        <x:f>SUMIFS('PO detail'!$Y$1681:$Y$1681,'PO detail'!$V$1681:$V$1681,"&gt;="&amp;E4024,'PO detail'!$V$1681:$V$1681,"&lt;"&amp;A4024)</x:f>
        <x:v>0</x:v>
      </x:c>
      <x:c r="L4024" s="7" t="n">
        <x:f>'Inventory detail'!F646*Summary!$K$5*(A4024-E4024)/Summary!$K$6</x:f>
        <x:v>25.462012320328544</x:v>
      </x:c>
      <x:c r="M4024" s="7" t="n">
        <x:f>MAX(0,H4024-L4024)</x:f>
        <x:v>205.54414784394254</x:v>
      </x:c>
      <x:c r="N4024" s="7" t="n">
        <x:f>MAX(0,L4024-H4024)</x:f>
        <x:v>0</x:v>
      </x:c>
      <x:c r="O4024" s="7" t="n">
        <x:f>MAX(0,F4024+I4024-N4024)</x:f>
        <x:v>0</x:v>
      </x:c>
      <x:c r="P4024" s="7" t="n">
        <x:f>MAX(0,N4024-F4024-I4024)</x:f>
        <x:v>0</x:v>
      </x:c>
      <x:c r="Q4024" s="7" t="n">
        <x:f>MAX(0,G4024+J4024-P4024)</x:f>
        <x:v>2000</x:v>
      </x:c>
      <x:c r="R4024" s="7" t="n">
        <x:f>M4024+MAX(0,K4024-MAX(0,P4024-G4024-J4024))</x:f>
        <x:v>205.54414784394254</x:v>
      </x:c>
      <x:c r="S4024" s="7" t="n">
        <x:f>SUM(O4024,Q4024,R4024)</x:f>
        <x:v>2205.5441478439425</x:v>
      </x:c>
      <x:c r="T4024" s="14" t="n">
        <x:f>'Inventory detail'!T646</x:f>
        <x:v>0.1051</x:v>
      </x:c>
      <x:c r="U4024" s="14" t="n">
        <x:f>'Inventory detail'!U646</x:f>
        <x:v>0.154605</x:v>
      </x:c>
      <x:c r="V4024" s="9" t="n">
        <x:f>O4024*T4024</x:f>
        <x:v>0</x:v>
      </x:c>
      <x:c r="W4024" s="9" t="n">
        <x:f>Q4024*T4024</x:f>
        <x:v>210.2</x:v>
      </x:c>
      <x:c r="X4024" s="9" t="n">
        <x:f>R4024*T4024</x:f>
        <x:v>21.60268993839836</x:v>
      </x:c>
      <x:c r="Y4024" s="9" t="n">
        <x:f>S4024*T4024</x:f>
        <x:v>231.80268993839834</x:v>
      </x:c>
      <x:c r="Z4024" s="9" t="n">
        <x:f>IF(ISNUMBER(U4024),S4024*(U4024-T4024),"n.a.")</x:f>
        <x:v>109.18546303901435</x:v>
      </x:c>
      <x:c r="AA4024" s="9" t="n">
        <x:f>IF(ISNUMBER(U4024),Y4024,0)</x:f>
        <x:v>231.80268993839834</x:v>
      </x:c>
      <x:c r="AB4024" s="7" t="n">
        <x:f>MAX(0,L4024-SUM(F4024:K4024))</x:f>
        <x:v>0</x:v>
      </x:c>
    </x:row>
    <x:row r="4025" ht="22" customHeight="1">
      <x:c r="A4025" s="18" t="n">
        <x:f>Summary!F$41</x:f>
        <x:v>46419</x:v>
      </x:c>
      <x:c r="B4025" s="2" t="str">
        <x:f>'Inventory detail'!A647</x:f>
        <x:v>WIRE</x:v>
      </x:c>
      <x:c r="C4025" s="2" t="str">
        <x:f>'Inventory detail'!B647</x:f>
        <x:v>60</x:v>
      </x:c>
      <x:c r="D4025" s="2" t="str">
        <x:f>'Inventory detail'!C647</x:f>
        <x:v>DL716RED</x:v>
      </x:c>
      <x:c r="E4025" s="10" t="n">
        <x:f>A2899</x:f>
        <x:v>46388</x:v>
      </x:c>
      <x:c r="F4025" s="7" t="n">
        <x:f>O2899</x:f>
        <x:v>0</x:v>
      </x:c>
      <x:c r="G4025" s="7" t="n">
        <x:f>Q2899</x:f>
        <x:v>0</x:v>
      </x:c>
      <x:c r="H4025" s="7" t="n">
        <x:f>R2899</x:f>
        <x:v>431.0061601642711</x:v>
      </x:c>
      <x:c r="I4025" s="7" t="n">
        <x:f>0</x:f>
        <x:v>0</x:v>
      </x:c>
      <x:c r="J4025" s="7" t="n">
        <x:f>0</x:f>
        <x:v>0</x:v>
      </x:c>
      <x:c r="K4025" s="7" t="n">
        <x:f>0</x:f>
        <x:v>0</x:v>
      </x:c>
      <x:c r="L4025" s="7" t="n">
        <x:f>'Inventory detail'!F647*Summary!$K$5*(A4025-E4025)/Summary!$K$6</x:f>
        <x:v>25.462012320328544</x:v>
      </x:c>
      <x:c r="M4025" s="7" t="n">
        <x:f>MAX(0,H4025-L4025)</x:f>
        <x:v>405.54414784394254</x:v>
      </x:c>
      <x:c r="N4025" s="7" t="n">
        <x:f>MAX(0,L4025-H4025)</x:f>
        <x:v>0</x:v>
      </x:c>
      <x:c r="O4025" s="7" t="n">
        <x:f>MAX(0,F4025+I4025-N4025)</x:f>
        <x:v>0</x:v>
      </x:c>
      <x:c r="P4025" s="7" t="n">
        <x:f>MAX(0,N4025-F4025-I4025)</x:f>
        <x:v>0</x:v>
      </x:c>
      <x:c r="Q4025" s="7" t="n">
        <x:f>MAX(0,G4025+J4025-P4025)</x:f>
        <x:v>0</x:v>
      </x:c>
      <x:c r="R4025" s="7" t="n">
        <x:f>M4025+MAX(0,K4025-MAX(0,P4025-G4025-J4025))</x:f>
        <x:v>405.54414784394254</x:v>
      </x:c>
      <x:c r="S4025" s="7" t="n">
        <x:f>SUM(O4025,Q4025,R4025)</x:f>
        <x:v>405.54414784394254</x:v>
      </x:c>
      <x:c r="T4025" s="14" t="n">
        <x:f>'Inventory detail'!T647</x:f>
        <x:v>0.051399999999999994</x:v>
      </x:c>
      <x:c r="U4025" s="14" t="n">
        <x:f>'Inventory detail'!U647</x:f>
        <x:v>0.051399999999999994</x:v>
      </x:c>
      <x:c r="V4025" s="9" t="n">
        <x:f>O4025*T4025</x:f>
        <x:v>0</x:v>
      </x:c>
      <x:c r="W4025" s="9" t="n">
        <x:f>Q4025*T4025</x:f>
        <x:v>0</x:v>
      </x:c>
      <x:c r="X4025" s="9" t="n">
        <x:f>R4025*T4025</x:f>
        <x:v>20.844969199178646</x:v>
      </x:c>
      <x:c r="Y4025" s="9" t="n">
        <x:f>S4025*T4025</x:f>
        <x:v>20.844969199178646</x:v>
      </x:c>
      <x:c r="Z4025" s="9" t="n">
        <x:f>IF(ISNUMBER(U4025),S4025*(U4025-T4025),"n.a.")</x:f>
        <x:v>0</x:v>
      </x:c>
      <x:c r="AA4025" s="9" t="n">
        <x:f>IF(ISNUMBER(U4025),Y4025,0)</x:f>
        <x:v>20.844969199178646</x:v>
      </x:c>
      <x:c r="AB4025" s="7" t="n">
        <x:f>MAX(0,L4025-SUM(F4025:K4025))</x:f>
        <x:v>0</x:v>
      </x:c>
    </x:row>
    <x:row r="4026" ht="22" customHeight="1">
      <x:c r="A4026" s="18" t="n">
        <x:f>Summary!F$41</x:f>
        <x:v>46419</x:v>
      </x:c>
      <x:c r="B4026" s="2" t="str">
        <x:f>'Inventory detail'!A648</x:f>
        <x:v>POUC</x:v>
      </x:c>
      <x:c r="C4026" s="2" t="str">
        <x:f>'Inventory detail'!B648</x:f>
        <x:v>10</x:v>
      </x:c>
      <x:c r="D4026" s="2" t="str">
        <x:f>'Inventory detail'!C648</x:f>
        <x:v>MP1114G</x:v>
      </x:c>
      <x:c r="E4026" s="10" t="n">
        <x:f>A2900</x:f>
        <x:v>46388</x:v>
      </x:c>
      <x:c r="F4026" s="7" t="n">
        <x:f>O2900</x:f>
        <x:v>0</x:v>
      </x:c>
      <x:c r="G4026" s="7" t="n">
        <x:f>Q2900</x:f>
        <x:v>0</x:v>
      </x:c>
      <x:c r="H4026" s="7" t="n">
        <x:f>R2900</x:f>
        <x:v>115.04517453798769</x:v>
      </x:c>
      <x:c r="I4026" s="7" t="n">
        <x:f>SUMIFS('PO detail'!$W$1574:$W$1574,'PO detail'!$V$1574:$V$1574,"&gt;="&amp;E4026,'PO detail'!$V$1574:$V$1574,"&lt;"&amp;A4026)</x:f>
        <x:v>0</x:v>
      </x:c>
      <x:c r="J4026" s="7" t="n">
        <x:f>SUMIFS('PO detail'!$X$1574:$X$1574,'PO detail'!$V$1574:$V$1574,"&gt;="&amp;E4026,'PO detail'!$V$1574:$V$1574,"&lt;"&amp;A4026)</x:f>
        <x:v>0</x:v>
      </x:c>
      <x:c r="K4026" s="7" t="n">
        <x:f>SUMIFS('PO detail'!$Y$1574:$Y$1574,'PO detail'!$V$1574:$V$1574,"&gt;="&amp;E4026,'PO detail'!$V$1574:$V$1574,"&lt;"&amp;A4026)</x:f>
        <x:v>0</x:v>
      </x:c>
      <x:c r="L4026" s="7" t="n">
        <x:f>'Inventory detail'!F648*Summary!$K$5*(A4026-E4026)/Summary!$K$6</x:f>
        <x:v>21.388090349075977</x:v>
      </x:c>
      <x:c r="M4026" s="7" t="n">
        <x:f>MAX(0,H4026-L4026)</x:f>
        <x:v>93.65708418891171</x:v>
      </x:c>
      <x:c r="N4026" s="7" t="n">
        <x:f>MAX(0,L4026-H4026)</x:f>
        <x:v>0</x:v>
      </x:c>
      <x:c r="O4026" s="7" t="n">
        <x:f>MAX(0,F4026+I4026-N4026)</x:f>
        <x:v>0</x:v>
      </x:c>
      <x:c r="P4026" s="7" t="n">
        <x:f>MAX(0,N4026-F4026-I4026)</x:f>
        <x:v>0</x:v>
      </x:c>
      <x:c r="Q4026" s="7" t="n">
        <x:f>MAX(0,G4026+J4026-P4026)</x:f>
        <x:v>0</x:v>
      </x:c>
      <x:c r="R4026" s="7" t="n">
        <x:f>M4026+MAX(0,K4026-MAX(0,P4026-G4026-J4026))</x:f>
        <x:v>93.65708418891171</x:v>
      </x:c>
      <x:c r="S4026" s="7" t="n">
        <x:f>SUM(O4026,Q4026,R4026)</x:f>
        <x:v>93.65708418891171</x:v>
      </x:c>
      <x:c r="T4026" s="14" t="n">
        <x:f>'Inventory detail'!T648</x:f>
        <x:v>13.3</x:v>
      </x:c>
      <x:c r="U4026" s="14" t="str">
        <x:f>'Inventory detail'!U648</x:f>
        <x:v>n.a.</x:v>
      </x:c>
      <x:c r="V4026" s="9" t="n">
        <x:f>O4026*T4026</x:f>
        <x:v>0</x:v>
      </x:c>
      <x:c r="W4026" s="9" t="n">
        <x:f>Q4026*T4026</x:f>
        <x:v>0</x:v>
      </x:c>
      <x:c r="X4026" s="9" t="n">
        <x:f>R4026*T4026</x:f>
        <x:v>1245.6392197125258</x:v>
      </x:c>
      <x:c r="Y4026" s="9" t="n">
        <x:f>S4026*T4026</x:f>
        <x:v>1245.6392197125258</x:v>
      </x:c>
      <x:c r="Z4026" s="9" t="str">
        <x:f>IF(ISNUMBER(U4026),S4026*(U4026-T4026),"n.a.")</x:f>
        <x:v>n.a.</x:v>
      </x:c>
      <x:c r="AA4026" s="9" t="n">
        <x:f>IF(ISNUMBER(U4026),Y4026,0)</x:f>
        <x:v>0</x:v>
      </x:c>
      <x:c r="AB4026" s="7" t="n">
        <x:f>MAX(0,L4026-SUM(F4026:K4026))</x:f>
        <x:v>0</x:v>
      </x:c>
    </x:row>
    <x:row r="4027" ht="22" customHeight="1">
      <x:c r="A4027" s="18" t="n">
        <x:f>Summary!F$41</x:f>
        <x:v>46419</x:v>
      </x:c>
      <x:c r="B4027" s="2" t="str">
        <x:f>'Inventory detail'!A649</x:f>
        <x:v>COIL</x:v>
      </x:c>
      <x:c r="C4027" s="2" t="str">
        <x:f>'Inventory detail'!B649</x:f>
        <x:v>10</x:v>
      </x:c>
      <x:c r="D4027" s="2" t="str">
        <x:f>'Inventory detail'!C649</x:f>
        <x:v>25RED12-4</x:v>
      </x:c>
      <x:c r="E4027" s="10" t="n">
        <x:f>A2901</x:f>
        <x:v>46388</x:v>
      </x:c>
      <x:c r="F4027" s="7" t="n">
        <x:f>O2901</x:f>
        <x:v>0</x:v>
      </x:c>
      <x:c r="G4027" s="7" t="n">
        <x:f>Q2901</x:f>
        <x:v>0</x:v>
      </x:c>
      <x:c r="H4027" s="7" t="n">
        <x:f>R2901</x:f>
        <x:v>0</x:v>
      </x:c>
      <x:c r="I4027" s="7" t="n">
        <x:f>0</x:f>
        <x:v>0</x:v>
      </x:c>
      <x:c r="J4027" s="7" t="n">
        <x:f>0</x:f>
        <x:v>0</x:v>
      </x:c>
      <x:c r="K4027" s="7" t="n">
        <x:f>0</x:f>
        <x:v>0</x:v>
      </x:c>
      <x:c r="L4027" s="7" t="n">
        <x:f>'Inventory detail'!F649*Summary!$K$5*(A4027-E4027)/Summary!$K$6</x:f>
        <x:v>16.978069815195074</x:v>
      </x:c>
      <x:c r="M4027" s="7" t="n">
        <x:f>MAX(0,H4027-L4027)</x:f>
        <x:v>0</x:v>
      </x:c>
      <x:c r="N4027" s="7" t="n">
        <x:f>MAX(0,L4027-H4027)</x:f>
        <x:v>16.978069815195074</x:v>
      </x:c>
      <x:c r="O4027" s="7" t="n">
        <x:f>MAX(0,F4027+I4027-N4027)</x:f>
        <x:v>0</x:v>
      </x:c>
      <x:c r="P4027" s="7" t="n">
        <x:f>MAX(0,N4027-F4027-I4027)</x:f>
        <x:v>16.978069815195074</x:v>
      </x:c>
      <x:c r="Q4027" s="7" t="n">
        <x:f>MAX(0,G4027+J4027-P4027)</x:f>
        <x:v>0</x:v>
      </x:c>
      <x:c r="R4027" s="7" t="n">
        <x:f>M4027+MAX(0,K4027-MAX(0,P4027-G4027-J4027))</x:f>
        <x:v>0</x:v>
      </x:c>
      <x:c r="S4027" s="7" t="n">
        <x:f>SUM(O4027,Q4027,R4027)</x:f>
        <x:v>0</x:v>
      </x:c>
      <x:c r="T4027" s="14" t="n">
        <x:f>'Inventory detail'!T649</x:f>
        <x:v>0.1158</x:v>
      </x:c>
      <x:c r="U4027" s="14" t="str">
        <x:f>'Inventory detail'!U649</x:f>
        <x:v>n.a.</x:v>
      </x:c>
      <x:c r="V4027" s="9" t="n">
        <x:f>O4027*T4027</x:f>
        <x:v>0</x:v>
      </x:c>
      <x:c r="W4027" s="9" t="n">
        <x:f>Q4027*T4027</x:f>
        <x:v>0</x:v>
      </x:c>
      <x:c r="X4027" s="9" t="n">
        <x:f>R4027*T4027</x:f>
        <x:v>0</x:v>
      </x:c>
      <x:c r="Y4027" s="9" t="n">
        <x:f>S4027*T4027</x:f>
        <x:v>0</x:v>
      </x:c>
      <x:c r="Z4027" s="9" t="str">
        <x:f>IF(ISNUMBER(U4027),S4027*(U4027-T4027),"n.a.")</x:f>
        <x:v>n.a.</x:v>
      </x:c>
      <x:c r="AA4027" s="9" t="n">
        <x:f>IF(ISNUMBER(U4027),Y4027,0)</x:f>
        <x:v>0</x:v>
      </x:c>
      <x:c r="AB4027" s="7" t="n">
        <x:f>MAX(0,L4027-SUM(F4027:K4027))</x:f>
        <x:v>16.978069815195074</x:v>
      </x:c>
    </x:row>
    <x:row r="4028" ht="22" customHeight="1">
      <x:c r="A4028" s="18" t="n">
        <x:f>Summary!F$41</x:f>
        <x:v>46419</x:v>
      </x:c>
      <x:c r="B4028" s="2" t="str">
        <x:f>'Inventory detail'!A650</x:f>
        <x:v>COIL</x:v>
      </x:c>
      <x:c r="C4028" s="2" t="str">
        <x:f>'Inventory detail'!B650</x:f>
        <x:v>10</x:v>
      </x:c>
      <x:c r="D4028" s="2" t="str">
        <x:f>'Inventory detail'!C650</x:f>
        <x:v>28CLR12-4</x:v>
      </x:c>
      <x:c r="E4028" s="10" t="n">
        <x:f>A2902</x:f>
        <x:v>46388</x:v>
      </x:c>
      <x:c r="F4028" s="7" t="n">
        <x:f>O2902</x:f>
        <x:v>1200</x:v>
      </x:c>
      <x:c r="G4028" s="7" t="n">
        <x:f>Q2902</x:f>
        <x:v>0</x:v>
      </x:c>
      <x:c r="H4028" s="7" t="n">
        <x:f>R2902</x:f>
        <x:v>253.99490759753596</x:v>
      </x:c>
      <x:c r="I4028" s="7" t="n">
        <x:f>SUMIFS('PO detail'!$W$369:$W$369,'PO detail'!$V$369:$V$369,"&gt;="&amp;E4028,'PO detail'!$V$369:$V$369,"&lt;"&amp;A4028)</x:f>
        <x:v>0</x:v>
      </x:c>
      <x:c r="J4028" s="7" t="n">
        <x:f>SUMIFS('PO detail'!$X$369:$X$369,'PO detail'!$V$369:$V$369,"&gt;="&amp;E4028,'PO detail'!$V$369:$V$369,"&lt;"&amp;A4028)</x:f>
        <x:v>0</x:v>
      </x:c>
      <x:c r="K4028" s="7" t="n">
        <x:f>SUMIFS('PO detail'!$Y$369:$Y$369,'PO detail'!$V$369:$V$369,"&gt;="&amp;E4028,'PO detail'!$V$369:$V$369,"&lt;"&amp;A4028)</x:f>
        <x:v>0</x:v>
      </x:c>
      <x:c r="L4028" s="7" t="n">
        <x:f>'Inventory detail'!F650*Summary!$K$5*(A4028-E4028)/Summary!$K$6</x:f>
        <x:v>16.978069815195074</x:v>
      </x:c>
      <x:c r="M4028" s="7" t="n">
        <x:f>MAX(0,H4028-L4028)</x:f>
        <x:v>237.01683778234087</x:v>
      </x:c>
      <x:c r="N4028" s="7" t="n">
        <x:f>MAX(0,L4028-H4028)</x:f>
        <x:v>0</x:v>
      </x:c>
      <x:c r="O4028" s="7" t="n">
        <x:f>MAX(0,F4028+I4028-N4028)</x:f>
        <x:v>1200</x:v>
      </x:c>
      <x:c r="P4028" s="7" t="n">
        <x:f>MAX(0,N4028-F4028-I4028)</x:f>
        <x:v>0</x:v>
      </x:c>
      <x:c r="Q4028" s="7" t="n">
        <x:f>MAX(0,G4028+J4028-P4028)</x:f>
        <x:v>0</x:v>
      </x:c>
      <x:c r="R4028" s="7" t="n">
        <x:f>M4028+MAX(0,K4028-MAX(0,P4028-G4028-J4028))</x:f>
        <x:v>237.01683778234087</x:v>
      </x:c>
      <x:c r="S4028" s="7" t="n">
        <x:f>SUM(O4028,Q4028,R4028)</x:f>
        <x:v>1437.0168377823409</x:v>
      </x:c>
      <x:c r="T4028" s="14" t="n">
        <x:f>'Inventory detail'!T650</x:f>
        <x:v>0.2327</x:v>
      </x:c>
      <x:c r="U4028" s="14" t="n">
        <x:f>'Inventory detail'!U650</x:f>
        <x:v>0.22796149999999998</x:v>
      </x:c>
      <x:c r="V4028" s="9" t="n">
        <x:f>O4028*T4028</x:f>
        <x:v>279.24</x:v>
      </x:c>
      <x:c r="W4028" s="9" t="n">
        <x:f>Q4028*T4028</x:f>
        <x:v>0</x:v>
      </x:c>
      <x:c r="X4028" s="9" t="n">
        <x:f>R4028*T4028</x:f>
        <x:v>55.153818151950716</x:v>
      </x:c>
      <x:c r="Y4028" s="9" t="n">
        <x:f>S4028*T4028</x:f>
        <x:v>334.3938181519507</x:v>
      </x:c>
      <x:c r="Z4028" s="9" t="n">
        <x:f>IF(ISNUMBER(U4028),S4028*(U4028-T4028),"n.a.")</x:f>
        <x:v>-6.809304285831631</x:v>
      </x:c>
      <x:c r="AA4028" s="9" t="n">
        <x:f>IF(ISNUMBER(U4028),Y4028,0)</x:f>
        <x:v>334.3938181519507</x:v>
      </x:c>
      <x:c r="AB4028" s="7" t="n">
        <x:f>MAX(0,L4028-SUM(F4028:K4028))</x:f>
        <x:v>0</x:v>
      </x:c>
    </x:row>
    <x:row r="4029" ht="22" customHeight="1">
      <x:c r="A4029" s="18" t="n">
        <x:f>Summary!F$41</x:f>
        <x:v>46419</x:v>
      </x:c>
      <x:c r="B4029" s="2" t="str">
        <x:f>'Inventory detail'!A651</x:f>
        <x:v>COIL</x:v>
      </x:c>
      <x:c r="C4029" s="2" t="str">
        <x:f>'Inventory detail'!B651</x:f>
        <x:v>10</x:v>
      </x:c>
      <x:c r="D4029" s="2" t="str">
        <x:f>'Inventory detail'!C651</x:f>
        <x:v>28FG12-4</x:v>
      </x:c>
      <x:c r="E4029" s="10" t="n">
        <x:f>A2903</x:f>
        <x:v>46388</x:v>
      </x:c>
      <x:c r="F4029" s="7" t="n">
        <x:f>O2903</x:f>
        <x:v>0</x:v>
      </x:c>
      <x:c r="G4029" s="7" t="n">
        <x:f>Q2903</x:f>
        <x:v>0</x:v>
      </x:c>
      <x:c r="H4029" s="7" t="n">
        <x:f>R2903</x:f>
        <x:v>453.994907597536</x:v>
      </x:c>
      <x:c r="I4029" s="7" t="n">
        <x:f>0</x:f>
        <x:v>0</x:v>
      </x:c>
      <x:c r="J4029" s="7" t="n">
        <x:f>0</x:f>
        <x:v>0</x:v>
      </x:c>
      <x:c r="K4029" s="7" t="n">
        <x:f>0</x:f>
        <x:v>0</x:v>
      </x:c>
      <x:c r="L4029" s="7" t="n">
        <x:f>'Inventory detail'!F651*Summary!$K$5*(A4029-E4029)/Summary!$K$6</x:f>
        <x:v>16.978069815195074</x:v>
      </x:c>
      <x:c r="M4029" s="7" t="n">
        <x:f>MAX(0,H4029-L4029)</x:f>
        <x:v>437.01683778234093</x:v>
      </x:c>
      <x:c r="N4029" s="7" t="n">
        <x:f>MAX(0,L4029-H4029)</x:f>
        <x:v>0</x:v>
      </x:c>
      <x:c r="O4029" s="7" t="n">
        <x:f>MAX(0,F4029+I4029-N4029)</x:f>
        <x:v>0</x:v>
      </x:c>
      <x:c r="P4029" s="7" t="n">
        <x:f>MAX(0,N4029-F4029-I4029)</x:f>
        <x:v>0</x:v>
      </x:c>
      <x:c r="Q4029" s="7" t="n">
        <x:f>MAX(0,G4029+J4029-P4029)</x:f>
        <x:v>0</x:v>
      </x:c>
      <x:c r="R4029" s="7" t="n">
        <x:f>M4029+MAX(0,K4029-MAX(0,P4029-G4029-J4029))</x:f>
        <x:v>437.01683778234093</x:v>
      </x:c>
      <x:c r="S4029" s="7" t="n">
        <x:f>SUM(O4029,Q4029,R4029)</x:f>
        <x:v>437.01683778234093</x:v>
      </x:c>
      <x:c r="T4029" s="14" t="n">
        <x:f>'Inventory detail'!T651</x:f>
        <x:v>0.1292</x:v>
      </x:c>
      <x:c r="U4029" s="14" t="str">
        <x:f>'Inventory detail'!U651</x:f>
        <x:v>n.a.</x:v>
      </x:c>
      <x:c r="V4029" s="9" t="n">
        <x:f>O4029*T4029</x:f>
        <x:v>0</x:v>
      </x:c>
      <x:c r="W4029" s="9" t="n">
        <x:f>Q4029*T4029</x:f>
        <x:v>0</x:v>
      </x:c>
      <x:c r="X4029" s="9" t="n">
        <x:f>R4029*T4029</x:f>
        <x:v>56.46257544147845</x:v>
      </x:c>
      <x:c r="Y4029" s="9" t="n">
        <x:f>S4029*T4029</x:f>
        <x:v>56.46257544147845</x:v>
      </x:c>
      <x:c r="Z4029" s="9" t="str">
        <x:f>IF(ISNUMBER(U4029),S4029*(U4029-T4029),"n.a.")</x:f>
        <x:v>n.a.</x:v>
      </x:c>
      <x:c r="AA4029" s="9" t="n">
        <x:f>IF(ISNUMBER(U4029),Y4029,0)</x:f>
        <x:v>0</x:v>
      </x:c>
      <x:c r="AB4029" s="7" t="n">
        <x:f>MAX(0,L4029-SUM(F4029:K4029))</x:f>
        <x:v>0</x:v>
      </x:c>
    </x:row>
    <x:row r="4030" ht="22" customHeight="1">
      <x:c r="A4030" s="18" t="n">
        <x:f>Summary!F$41</x:f>
        <x:v>46419</x:v>
      </x:c>
      <x:c r="B4030" s="2" t="str">
        <x:f>'Inventory detail'!A652</x:f>
        <x:v>COIL</x:v>
      </x:c>
      <x:c r="C4030" s="2" t="str">
        <x:f>'Inventory detail'!B652</x:f>
        <x:v>10</x:v>
      </x:c>
      <x:c r="D4030" s="2" t="str">
        <x:f>'Inventory detail'!C652</x:f>
        <x:v>30BLK36-4</x:v>
      </x:c>
      <x:c r="E4030" s="10" t="n">
        <x:f>A2904</x:f>
        <x:v>46388</x:v>
      </x:c>
      <x:c r="F4030" s="7" t="n">
        <x:f>O2904</x:f>
        <x:v>0</x:v>
      </x:c>
      <x:c r="G4030" s="7" t="n">
        <x:f>Q2904</x:f>
        <x:v>0</x:v>
      </x:c>
      <x:c r="H4030" s="7" t="n">
        <x:f>R2904</x:f>
        <x:v>253.99490759753596</x:v>
      </x:c>
      <x:c r="I4030" s="7" t="n">
        <x:f>0</x:f>
        <x:v>0</x:v>
      </x:c>
      <x:c r="J4030" s="7" t="n">
        <x:f>0</x:f>
        <x:v>0</x:v>
      </x:c>
      <x:c r="K4030" s="7" t="n">
        <x:f>0</x:f>
        <x:v>0</x:v>
      </x:c>
      <x:c r="L4030" s="7" t="n">
        <x:f>'Inventory detail'!F652*Summary!$K$5*(A4030-E4030)/Summary!$K$6</x:f>
        <x:v>16.978069815195074</x:v>
      </x:c>
      <x:c r="M4030" s="7" t="n">
        <x:f>MAX(0,H4030-L4030)</x:f>
        <x:v>237.01683778234087</x:v>
      </x:c>
      <x:c r="N4030" s="7" t="n">
        <x:f>MAX(0,L4030-H4030)</x:f>
        <x:v>0</x:v>
      </x:c>
      <x:c r="O4030" s="7" t="n">
        <x:f>MAX(0,F4030+I4030-N4030)</x:f>
        <x:v>0</x:v>
      </x:c>
      <x:c r="P4030" s="7" t="n">
        <x:f>MAX(0,N4030-F4030-I4030)</x:f>
        <x:v>0</x:v>
      </x:c>
      <x:c r="Q4030" s="7" t="n">
        <x:f>MAX(0,G4030+J4030-P4030)</x:f>
        <x:v>0</x:v>
      </x:c>
      <x:c r="R4030" s="7" t="n">
        <x:f>M4030+MAX(0,K4030-MAX(0,P4030-G4030-J4030))</x:f>
        <x:v>237.01683778234087</x:v>
      </x:c>
      <x:c r="S4030" s="7" t="n">
        <x:f>SUM(O4030,Q4030,R4030)</x:f>
        <x:v>237.01683778234087</x:v>
      </x:c>
      <x:c r="T4030" s="14" t="n">
        <x:f>'Inventory detail'!T652</x:f>
        <x:v>0.5734</x:v>
      </x:c>
      <x:c r="U4030" s="14" t="n">
        <x:f>'Inventory detail'!U652</x:f>
        <x:v>0.561782</x:v>
      </x:c>
      <x:c r="V4030" s="9" t="n">
        <x:f>O4030*T4030</x:f>
        <x:v>0</x:v>
      </x:c>
      <x:c r="W4030" s="9" t="n">
        <x:f>Q4030*T4030</x:f>
        <x:v>0</x:v>
      </x:c>
      <x:c r="X4030" s="9" t="n">
        <x:f>R4030*T4030</x:f>
        <x:v>135.90545478439427</x:v>
      </x:c>
      <x:c r="Y4030" s="9" t="n">
        <x:f>S4030*T4030</x:f>
        <x:v>135.90545478439427</x:v>
      </x:c>
      <x:c r="Z4030" s="9" t="n">
        <x:f>IF(ISNUMBER(U4030),S4030*(U4030-T4030),"n.a.")</x:f>
        <x:v>-2.7536616213552403</x:v>
      </x:c>
      <x:c r="AA4030" s="9" t="n">
        <x:f>IF(ISNUMBER(U4030),Y4030,0)</x:f>
        <x:v>135.90545478439427</x:v>
      </x:c>
      <x:c r="AB4030" s="7" t="n">
        <x:f>MAX(0,L4030-SUM(F4030:K4030))</x:f>
        <x:v>0</x:v>
      </x:c>
    </x:row>
    <x:row r="4031" ht="22" customHeight="1">
      <x:c r="A4031" s="18" t="n">
        <x:f>Summary!F$41</x:f>
        <x:v>46419</x:v>
      </x:c>
      <x:c r="B4031" s="2" t="str">
        <x:f>'Inventory detail'!A653</x:f>
        <x:v>COIL</x:v>
      </x:c>
      <x:c r="C4031" s="2" t="str">
        <x:f>'Inventory detail'!B653</x:f>
        <x:v>10</x:v>
      </x:c>
      <x:c r="D4031" s="2" t="str">
        <x:f>'Inventory detail'!C653</x:f>
        <x:v>30NAV12-4</x:v>
      </x:c>
      <x:c r="E4031" s="10" t="n">
        <x:f>A2905</x:f>
        <x:v>46388</x:v>
      </x:c>
      <x:c r="F4031" s="7" t="n">
        <x:f>O2905</x:f>
        <x:v>0</x:v>
      </x:c>
      <x:c r="G4031" s="7" t="n">
        <x:f>Q2905</x:f>
        <x:v>0</x:v>
      </x:c>
      <x:c r="H4031" s="7" t="n">
        <x:f>R2905</x:f>
        <x:v>1153.9949075975358</x:v>
      </x:c>
      <x:c r="I4031" s="7" t="n">
        <x:f>0</x:f>
        <x:v>0</x:v>
      </x:c>
      <x:c r="J4031" s="7" t="n">
        <x:f>0</x:f>
        <x:v>0</x:v>
      </x:c>
      <x:c r="K4031" s="7" t="n">
        <x:f>0</x:f>
        <x:v>0</x:v>
      </x:c>
      <x:c r="L4031" s="7" t="n">
        <x:f>'Inventory detail'!F653*Summary!$K$5*(A4031-E4031)/Summary!$K$6</x:f>
        <x:v>16.978069815195074</x:v>
      </x:c>
      <x:c r="M4031" s="7" t="n">
        <x:f>MAX(0,H4031-L4031)</x:f>
        <x:v>1137.0168377823406</x:v>
      </x:c>
      <x:c r="N4031" s="7" t="n">
        <x:f>MAX(0,L4031-H4031)</x:f>
        <x:v>0</x:v>
      </x:c>
      <x:c r="O4031" s="7" t="n">
        <x:f>MAX(0,F4031+I4031-N4031)</x:f>
        <x:v>0</x:v>
      </x:c>
      <x:c r="P4031" s="7" t="n">
        <x:f>MAX(0,N4031-F4031-I4031)</x:f>
        <x:v>0</x:v>
      </x:c>
      <x:c r="Q4031" s="7" t="n">
        <x:f>MAX(0,G4031+J4031-P4031)</x:f>
        <x:v>0</x:v>
      </x:c>
      <x:c r="R4031" s="7" t="n">
        <x:f>M4031+MAX(0,K4031-MAX(0,P4031-G4031-J4031))</x:f>
        <x:v>1137.0168377823406</x:v>
      </x:c>
      <x:c r="S4031" s="7" t="n">
        <x:f>SUM(O4031,Q4031,R4031)</x:f>
        <x:v>1137.0168377823406</x:v>
      </x:c>
      <x:c r="T4031" s="14" t="n">
        <x:f>'Inventory detail'!T653</x:f>
        <x:v>0.25079999999999997</x:v>
      </x:c>
      <x:c r="U4031" s="14" t="n">
        <x:f>'Inventory detail'!U653</x:f>
        <x:v>0.245752</x:v>
      </x:c>
      <x:c r="V4031" s="9" t="n">
        <x:f>O4031*T4031</x:f>
        <x:v>0</x:v>
      </x:c>
      <x:c r="W4031" s="9" t="n">
        <x:f>Q4031*T4031</x:f>
        <x:v>0</x:v>
      </x:c>
      <x:c r="X4031" s="9" t="n">
        <x:f>R4031*T4031</x:f>
        <x:v>285.163822915811</x:v>
      </x:c>
      <x:c r="Y4031" s="9" t="n">
        <x:f>S4031*T4031</x:f>
        <x:v>285.163822915811</x:v>
      </x:c>
      <x:c r="Z4031" s="9" t="n">
        <x:f>IF(ISNUMBER(U4031),S4031*(U4031-T4031),"n.a.")</x:f>
        <x:v>-5.73966099712522</x:v>
      </x:c>
      <x:c r="AA4031" s="9" t="n">
        <x:f>IF(ISNUMBER(U4031),Y4031,0)</x:f>
        <x:v>285.163822915811</x:v>
      </x:c>
      <x:c r="AB4031" s="7" t="n">
        <x:f>MAX(0,L4031-SUM(F4031:K4031))</x:f>
        <x:v>0</x:v>
      </x:c>
    </x:row>
    <x:row r="4032" ht="22" customHeight="1">
      <x:c r="A4032" s="18" t="n">
        <x:f>Summary!F$41</x:f>
        <x:v>46419</x:v>
      </x:c>
      <x:c r="B4032" s="2" t="str">
        <x:f>'Inventory detail'!A654</x:f>
        <x:v>COIL</x:v>
      </x:c>
      <x:c r="C4032" s="2" t="str">
        <x:f>'Inventory detail'!B654</x:f>
        <x:v>10</x:v>
      </x:c>
      <x:c r="D4032" s="2" t="str">
        <x:f>'Inventory detail'!C654</x:f>
        <x:v>30RED12-4</x:v>
      </x:c>
      <x:c r="E4032" s="10" t="n">
        <x:f>A2906</x:f>
        <x:v>46388</x:v>
      </x:c>
      <x:c r="F4032" s="7" t="n">
        <x:f>O2906</x:f>
        <x:v>0</x:v>
      </x:c>
      <x:c r="G4032" s="7" t="n">
        <x:f>Q2906</x:f>
        <x:v>0</x:v>
      </x:c>
      <x:c r="H4032" s="7" t="n">
        <x:f>R2906</x:f>
        <x:v>0</x:v>
      </x:c>
      <x:c r="I4032" s="7" t="n">
        <x:f>0</x:f>
        <x:v>0</x:v>
      </x:c>
      <x:c r="J4032" s="7" t="n">
        <x:f>0</x:f>
        <x:v>0</x:v>
      </x:c>
      <x:c r="K4032" s="7" t="n">
        <x:f>0</x:f>
        <x:v>0</x:v>
      </x:c>
      <x:c r="L4032" s="7" t="n">
        <x:f>'Inventory detail'!F654*Summary!$K$5*(A4032-E4032)/Summary!$K$6</x:f>
        <x:v>16.978069815195074</x:v>
      </x:c>
      <x:c r="M4032" s="7" t="n">
        <x:f>MAX(0,H4032-L4032)</x:f>
        <x:v>0</x:v>
      </x:c>
      <x:c r="N4032" s="7" t="n">
        <x:f>MAX(0,L4032-H4032)</x:f>
        <x:v>16.978069815195074</x:v>
      </x:c>
      <x:c r="O4032" s="7" t="n">
        <x:f>MAX(0,F4032+I4032-N4032)</x:f>
        <x:v>0</x:v>
      </x:c>
      <x:c r="P4032" s="7" t="n">
        <x:f>MAX(0,N4032-F4032-I4032)</x:f>
        <x:v>16.978069815195074</x:v>
      </x:c>
      <x:c r="Q4032" s="7" t="n">
        <x:f>MAX(0,G4032+J4032-P4032)</x:f>
        <x:v>0</x:v>
      </x:c>
      <x:c r="R4032" s="7" t="n">
        <x:f>M4032+MAX(0,K4032-MAX(0,P4032-G4032-J4032))</x:f>
        <x:v>0</x:v>
      </x:c>
      <x:c r="S4032" s="7" t="n">
        <x:f>SUM(O4032,Q4032,R4032)</x:f>
        <x:v>0</x:v>
      </x:c>
      <x:c r="T4032" s="14" t="n">
        <x:f>'Inventory detail'!T654</x:f>
        <x:v>0.1408</x:v>
      </x:c>
      <x:c r="U4032" s="14" t="str">
        <x:f>'Inventory detail'!U654</x:f>
        <x:v>n.a.</x:v>
      </x:c>
      <x:c r="V4032" s="9" t="n">
        <x:f>O4032*T4032</x:f>
        <x:v>0</x:v>
      </x:c>
      <x:c r="W4032" s="9" t="n">
        <x:f>Q4032*T4032</x:f>
        <x:v>0</x:v>
      </x:c>
      <x:c r="X4032" s="9" t="n">
        <x:f>R4032*T4032</x:f>
        <x:v>0</x:v>
      </x:c>
      <x:c r="Y4032" s="9" t="n">
        <x:f>S4032*T4032</x:f>
        <x:v>0</x:v>
      </x:c>
      <x:c r="Z4032" s="9" t="str">
        <x:f>IF(ISNUMBER(U4032),S4032*(U4032-T4032),"n.a.")</x:f>
        <x:v>n.a.</x:v>
      </x:c>
      <x:c r="AA4032" s="9" t="n">
        <x:f>IF(ISNUMBER(U4032),Y4032,0)</x:f>
        <x:v>0</x:v>
      </x:c>
      <x:c r="AB4032" s="7" t="n">
        <x:f>MAX(0,L4032-SUM(F4032:K4032))</x:f>
        <x:v>16.978069815195074</x:v>
      </x:c>
    </x:row>
    <x:row r="4033" ht="22" customHeight="1">
      <x:c r="A4033" s="18" t="n">
        <x:f>Summary!F$41</x:f>
        <x:v>46419</x:v>
      </x:c>
      <x:c r="B4033" s="2" t="str">
        <x:f>'Inventory detail'!A655</x:f>
        <x:v>COIL</x:v>
      </x:c>
      <x:c r="C4033" s="2" t="str">
        <x:f>'Inventory detail'!B655</x:f>
        <x:v>10</x:v>
      </x:c>
      <x:c r="D4033" s="2" t="str">
        <x:f>'Inventory detail'!C655</x:f>
        <x:v>32CLR12-4</x:v>
      </x:c>
      <x:c r="E4033" s="10" t="n">
        <x:f>A2907</x:f>
        <x:v>46388</x:v>
      </x:c>
      <x:c r="F4033" s="7" t="n">
        <x:f>O2907</x:f>
        <x:v>1200</x:v>
      </x:c>
      <x:c r="G4033" s="7" t="n">
        <x:f>Q2907</x:f>
        <x:v>0</x:v>
      </x:c>
      <x:c r="H4033" s="7" t="n">
        <x:f>R2907</x:f>
        <x:v>53.99490759753593</x:v>
      </x:c>
      <x:c r="I4033" s="7" t="n">
        <x:f>SUMIFS('PO detail'!$W$398:$W$398,'PO detail'!$V$398:$V$398,"&gt;="&amp;E4033,'PO detail'!$V$398:$V$398,"&lt;"&amp;A4033)</x:f>
        <x:v>0</x:v>
      </x:c>
      <x:c r="J4033" s="7" t="n">
        <x:f>SUMIFS('PO detail'!$X$398:$X$398,'PO detail'!$V$398:$V$398,"&gt;="&amp;E4033,'PO detail'!$V$398:$V$398,"&lt;"&amp;A4033)</x:f>
        <x:v>0</x:v>
      </x:c>
      <x:c r="K4033" s="7" t="n">
        <x:f>SUMIFS('PO detail'!$Y$398:$Y$398,'PO detail'!$V$398:$V$398,"&gt;="&amp;E4033,'PO detail'!$V$398:$V$398,"&lt;"&amp;A4033)</x:f>
        <x:v>0</x:v>
      </x:c>
      <x:c r="L4033" s="7" t="n">
        <x:f>'Inventory detail'!F655*Summary!$K$5*(A4033-E4033)/Summary!$K$6</x:f>
        <x:v>16.978069815195074</x:v>
      </x:c>
      <x:c r="M4033" s="7" t="n">
        <x:f>MAX(0,H4033-L4033)</x:f>
        <x:v>37.01683778234086</x:v>
      </x:c>
      <x:c r="N4033" s="7" t="n">
        <x:f>MAX(0,L4033-H4033)</x:f>
        <x:v>0</x:v>
      </x:c>
      <x:c r="O4033" s="7" t="n">
        <x:f>MAX(0,F4033+I4033-N4033)</x:f>
        <x:v>1200</x:v>
      </x:c>
      <x:c r="P4033" s="7" t="n">
        <x:f>MAX(0,N4033-F4033-I4033)</x:f>
        <x:v>0</x:v>
      </x:c>
      <x:c r="Q4033" s="7" t="n">
        <x:f>MAX(0,G4033+J4033-P4033)</x:f>
        <x:v>0</x:v>
      </x:c>
      <x:c r="R4033" s="7" t="n">
        <x:f>M4033+MAX(0,K4033-MAX(0,P4033-G4033-J4033))</x:f>
        <x:v>37.01683778234086</x:v>
      </x:c>
      <x:c r="S4033" s="7" t="n">
        <x:f>SUM(O4033,Q4033,R4033)</x:f>
        <x:v>1237.0168377823409</x:v>
      </x:c>
      <x:c r="T4033" s="14" t="n">
        <x:f>'Inventory detail'!T655</x:f>
        <x:v>0.2647</x:v>
      </x:c>
      <x:c r="U4033" s="14" t="n">
        <x:f>'Inventory detail'!U655</x:f>
        <x:v>0.2593435</x:v>
      </x:c>
      <x:c r="V4033" s="9" t="n">
        <x:f>O4033*T4033</x:f>
        <x:v>317.64</x:v>
      </x:c>
      <x:c r="W4033" s="9" t="n">
        <x:f>Q4033*T4033</x:f>
        <x:v>0</x:v>
      </x:c>
      <x:c r="X4033" s="9" t="n">
        <x:f>R4033*T4033</x:f>
        <x:v>9.798356960985625</x:v>
      </x:c>
      <x:c r="Y4033" s="9" t="n">
        <x:f>S4033*T4033</x:f>
        <x:v>327.43835696098563</x:v>
      </x:c>
      <x:c r="Z4033" s="9" t="n">
        <x:f>IF(ISNUMBER(U4033),S4033*(U4033-T4033),"n.a.")</x:f>
        <x:v>-6.626080691581092</x:v>
      </x:c>
      <x:c r="AA4033" s="9" t="n">
        <x:f>IF(ISNUMBER(U4033),Y4033,0)</x:f>
        <x:v>327.43835696098563</x:v>
      </x:c>
      <x:c r="AB4033" s="7" t="n">
        <x:f>MAX(0,L4033-SUM(F4033:K4033))</x:f>
        <x:v>0</x:v>
      </x:c>
    </x:row>
    <x:row r="4034" ht="22" customHeight="1">
      <x:c r="A4034" s="18" t="n">
        <x:f>Summary!F$41</x:f>
        <x:v>46419</x:v>
      </x:c>
      <x:c r="B4034" s="2" t="str">
        <x:f>'Inventory detail'!A656</x:f>
        <x:v>COIL</x:v>
      </x:c>
      <x:c r="C4034" s="2" t="str">
        <x:f>'Inventory detail'!B656</x:f>
        <x:v>10</x:v>
      </x:c>
      <x:c r="D4034" s="2" t="str">
        <x:f>'Inventory detail'!C656</x:f>
        <x:v>9MAR12-4</x:v>
      </x:c>
      <x:c r="E4034" s="10" t="n">
        <x:f>A2908</x:f>
        <x:v>46388</x:v>
      </x:c>
      <x:c r="F4034" s="7" t="n">
        <x:f>O2908</x:f>
        <x:v>0</x:v>
      </x:c>
      <x:c r="G4034" s="7" t="n">
        <x:f>Q2908</x:f>
        <x:v>0</x:v>
      </x:c>
      <x:c r="H4034" s="7" t="n">
        <x:f>R2908</x:f>
        <x:v>253.99490759753596</x:v>
      </x:c>
      <x:c r="I4034" s="7" t="n">
        <x:f>0</x:f>
        <x:v>0</x:v>
      </x:c>
      <x:c r="J4034" s="7" t="n">
        <x:f>0</x:f>
        <x:v>0</x:v>
      </x:c>
      <x:c r="K4034" s="7" t="n">
        <x:f>0</x:f>
        <x:v>0</x:v>
      </x:c>
      <x:c r="L4034" s="7" t="n">
        <x:f>'Inventory detail'!F656*Summary!$K$5*(A4034-E4034)/Summary!$K$6</x:f>
        <x:v>16.978069815195074</x:v>
      </x:c>
      <x:c r="M4034" s="7" t="n">
        <x:f>MAX(0,H4034-L4034)</x:f>
        <x:v>237.01683778234087</x:v>
      </x:c>
      <x:c r="N4034" s="7" t="n">
        <x:f>MAX(0,L4034-H4034)</x:f>
        <x:v>0</x:v>
      </x:c>
      <x:c r="O4034" s="7" t="n">
        <x:f>MAX(0,F4034+I4034-N4034)</x:f>
        <x:v>0</x:v>
      </x:c>
      <x:c r="P4034" s="7" t="n">
        <x:f>MAX(0,N4034-F4034-I4034)</x:f>
        <x:v>0</x:v>
      </x:c>
      <x:c r="Q4034" s="7" t="n">
        <x:f>MAX(0,G4034+J4034-P4034)</x:f>
        <x:v>0</x:v>
      </x:c>
      <x:c r="R4034" s="7" t="n">
        <x:f>M4034+MAX(0,K4034-MAX(0,P4034-G4034-J4034))</x:f>
        <x:v>237.01683778234087</x:v>
      </x:c>
      <x:c r="S4034" s="7" t="n">
        <x:f>SUM(O4034,Q4034,R4034)</x:f>
        <x:v>237.01683778234087</x:v>
      </x:c>
      <x:c r="T4034" s="14" t="n">
        <x:f>'Inventory detail'!T656</x:f>
        <x:v>0.0286</x:v>
      </x:c>
      <x:c r="U4034" s="14" t="str">
        <x:f>'Inventory detail'!U656</x:f>
        <x:v>n.a.</x:v>
      </x:c>
      <x:c r="V4034" s="9" t="n">
        <x:f>O4034*T4034</x:f>
        <x:v>0</x:v>
      </x:c>
      <x:c r="W4034" s="9" t="n">
        <x:f>Q4034*T4034</x:f>
        <x:v>0</x:v>
      </x:c>
      <x:c r="X4034" s="9" t="n">
        <x:f>R4034*T4034</x:f>
        <x:v>6.778681560574949</x:v>
      </x:c>
      <x:c r="Y4034" s="9" t="n">
        <x:f>S4034*T4034</x:f>
        <x:v>6.778681560574949</x:v>
      </x:c>
      <x:c r="Z4034" s="9" t="str">
        <x:f>IF(ISNUMBER(U4034),S4034*(U4034-T4034),"n.a.")</x:f>
        <x:v>n.a.</x:v>
      </x:c>
      <x:c r="AA4034" s="9" t="n">
        <x:f>IF(ISNUMBER(U4034),Y4034,0)</x:f>
        <x:v>0</x:v>
      </x:c>
      <x:c r="AB4034" s="7" t="n">
        <x:f>MAX(0,L4034-SUM(F4034:K4034))</x:f>
        <x:v>0</x:v>
      </x:c>
    </x:row>
    <x:row r="4035" ht="22" customHeight="1">
      <x:c r="A4035" s="18" t="n">
        <x:f>Summary!F$41</x:f>
        <x:v>46419</x:v>
      </x:c>
      <x:c r="B4035" s="2" t="str">
        <x:f>'Inventory detail'!A657</x:f>
        <x:v>COIL</x:v>
      </x:c>
      <x:c r="C4035" s="2" t="str">
        <x:f>'Inventory detail'!B657</x:f>
        <x:v>30</x:v>
      </x:c>
      <x:c r="D4035" s="2" t="str">
        <x:f>'Inventory detail'!C657</x:f>
        <x:v>30CLR12-4</x:v>
      </x:c>
      <x:c r="E4035" s="10" t="n">
        <x:f>A2909</x:f>
        <x:v>46388</x:v>
      </x:c>
      <x:c r="F4035" s="7" t="n">
        <x:f>O2909</x:f>
        <x:v>1200</x:v>
      </x:c>
      <x:c r="G4035" s="7" t="n">
        <x:f>Q2909</x:f>
        <x:v>0</x:v>
      </x:c>
      <x:c r="H4035" s="7" t="n">
        <x:f>R2909</x:f>
        <x:v>353.994907597536</x:v>
      </x:c>
      <x:c r="I4035" s="7" t="n">
        <x:f>SUMIFS('PO detail'!$W$893:$W$893,'PO detail'!$V$893:$V$893,"&gt;="&amp;E4035,'PO detail'!$V$893:$V$893,"&lt;"&amp;A4035)</x:f>
        <x:v>0</x:v>
      </x:c>
      <x:c r="J4035" s="7" t="n">
        <x:f>SUMIFS('PO detail'!$X$893:$X$893,'PO detail'!$V$893:$V$893,"&gt;="&amp;E4035,'PO detail'!$V$893:$V$893,"&lt;"&amp;A4035)</x:f>
        <x:v>0</x:v>
      </x:c>
      <x:c r="K4035" s="7" t="n">
        <x:f>SUMIFS('PO detail'!$Y$893:$Y$893,'PO detail'!$V$893:$V$893,"&gt;="&amp;E4035,'PO detail'!$V$893:$V$893,"&lt;"&amp;A4035)</x:f>
        <x:v>0</x:v>
      </x:c>
      <x:c r="L4035" s="7" t="n">
        <x:f>'Inventory detail'!F657*Summary!$K$5*(A4035-E4035)/Summary!$K$6</x:f>
        <x:v>16.978069815195074</x:v>
      </x:c>
      <x:c r="M4035" s="7" t="n">
        <x:f>MAX(0,H4035-L4035)</x:f>
        <x:v>337.01683778234093</x:v>
      </x:c>
      <x:c r="N4035" s="7" t="n">
        <x:f>MAX(0,L4035-H4035)</x:f>
        <x:v>0</x:v>
      </x:c>
      <x:c r="O4035" s="7" t="n">
        <x:f>MAX(0,F4035+I4035-N4035)</x:f>
        <x:v>1200</x:v>
      </x:c>
      <x:c r="P4035" s="7" t="n">
        <x:f>MAX(0,N4035-F4035-I4035)</x:f>
        <x:v>0</x:v>
      </x:c>
      <x:c r="Q4035" s="7" t="n">
        <x:f>MAX(0,G4035+J4035-P4035)</x:f>
        <x:v>0</x:v>
      </x:c>
      <x:c r="R4035" s="7" t="n">
        <x:f>M4035+MAX(0,K4035-MAX(0,P4035-G4035-J4035))</x:f>
        <x:v>337.01683778234093</x:v>
      </x:c>
      <x:c r="S4035" s="7" t="n">
        <x:f>SUM(O4035,Q4035,R4035)</x:f>
        <x:v>1537.0168377823409</x:v>
      </x:c>
      <x:c r="T4035" s="14" t="n">
        <x:f>'Inventory detail'!T657</x:f>
        <x:v>0.25079999999999997</x:v>
      </x:c>
      <x:c r="U4035" s="14" t="n">
        <x:f>'Inventory detail'!U657</x:f>
        <x:v>0.245752</x:v>
      </x:c>
      <x:c r="V4035" s="9" t="n">
        <x:f>O4035*T4035</x:f>
        <x:v>300.96</x:v>
      </x:c>
      <x:c r="W4035" s="9" t="n">
        <x:f>Q4035*T4035</x:f>
        <x:v>0</x:v>
      </x:c>
      <x:c r="X4035" s="9" t="n">
        <x:f>R4035*T4035</x:f>
        <x:v>84.5238229158111</x:v>
      </x:c>
      <x:c r="Y4035" s="9" t="n">
        <x:f>S4035*T4035</x:f>
        <x:v>385.48382291581106</x:v>
      </x:c>
      <x:c r="Z4035" s="9" t="n">
        <x:f>IF(ISNUMBER(U4035),S4035*(U4035-T4035),"n.a.")</x:f>
        <x:v>-7.758860997125209</x:v>
      </x:c>
      <x:c r="AA4035" s="9" t="n">
        <x:f>IF(ISNUMBER(U4035),Y4035,0)</x:f>
        <x:v>385.48382291581106</x:v>
      </x:c>
      <x:c r="AB4035" s="7" t="n">
        <x:f>MAX(0,L4035-SUM(F4035:K4035))</x:f>
        <x:v>0</x:v>
      </x:c>
    </x:row>
    <x:row r="4036" ht="22" customHeight="1">
      <x:c r="A4036" s="18" t="n">
        <x:f>Summary!F$41</x:f>
        <x:v>46419</x:v>
      </x:c>
      <x:c r="B4036" s="2" t="str">
        <x:f>'Inventory detail'!A658</x:f>
        <x:v>COIL</x:v>
      </x:c>
      <x:c r="C4036" s="2" t="str">
        <x:f>'Inventory detail'!B658</x:f>
        <x:v>60</x:v>
      </x:c>
      <x:c r="D4036" s="2" t="str">
        <x:f>'Inventory detail'!C658</x:f>
        <x:v>30WHT36-4</x:v>
      </x:c>
      <x:c r="E4036" s="10" t="n">
        <x:f>A2910</x:f>
        <x:v>46388</x:v>
      </x:c>
      <x:c r="F4036" s="7" t="n">
        <x:f>O2910</x:f>
        <x:v>0</x:v>
      </x:c>
      <x:c r="G4036" s="7" t="n">
        <x:f>Q2910</x:f>
        <x:v>0</x:v>
      </x:c>
      <x:c r="H4036" s="7" t="n">
        <x:f>R2910</x:f>
        <x:v>453.994907597536</x:v>
      </x:c>
      <x:c r="I4036" s="7" t="n">
        <x:f>0</x:f>
        <x:v>0</x:v>
      </x:c>
      <x:c r="J4036" s="7" t="n">
        <x:f>0</x:f>
        <x:v>0</x:v>
      </x:c>
      <x:c r="K4036" s="7" t="n">
        <x:f>0</x:f>
        <x:v>0</x:v>
      </x:c>
      <x:c r="L4036" s="7" t="n">
        <x:f>'Inventory detail'!F658*Summary!$K$5*(A4036-E4036)/Summary!$K$6</x:f>
        <x:v>16.978069815195074</x:v>
      </x:c>
      <x:c r="M4036" s="7" t="n">
        <x:f>MAX(0,H4036-L4036)</x:f>
        <x:v>437.01683778234093</x:v>
      </x:c>
      <x:c r="N4036" s="7" t="n">
        <x:f>MAX(0,L4036-H4036)</x:f>
        <x:v>0</x:v>
      </x:c>
      <x:c r="O4036" s="7" t="n">
        <x:f>MAX(0,F4036+I4036-N4036)</x:f>
        <x:v>0</x:v>
      </x:c>
      <x:c r="P4036" s="7" t="n">
        <x:f>MAX(0,N4036-F4036-I4036)</x:f>
        <x:v>0</x:v>
      </x:c>
      <x:c r="Q4036" s="7" t="n">
        <x:f>MAX(0,G4036+J4036-P4036)</x:f>
        <x:v>0</x:v>
      </x:c>
      <x:c r="R4036" s="7" t="n">
        <x:f>M4036+MAX(0,K4036-MAX(0,P4036-G4036-J4036))</x:f>
        <x:v>437.01683778234093</x:v>
      </x:c>
      <x:c r="S4036" s="7" t="n">
        <x:f>SUM(O4036,Q4036,R4036)</x:f>
        <x:v>437.01683778234093</x:v>
      </x:c>
      <x:c r="T4036" s="14" t="n">
        <x:f>'Inventory detail'!T658</x:f>
        <x:v>0.37829999999999997</x:v>
      </x:c>
      <x:c r="U4036" s="14" t="str">
        <x:f>'Inventory detail'!U658</x:f>
        <x:v>n.a.</x:v>
      </x:c>
      <x:c r="V4036" s="9" t="n">
        <x:f>O4036*T4036</x:f>
        <x:v>0</x:v>
      </x:c>
      <x:c r="W4036" s="9" t="n">
        <x:f>Q4036*T4036</x:f>
        <x:v>0</x:v>
      </x:c>
      <x:c r="X4036" s="9" t="n">
        <x:f>R4036*T4036</x:f>
        <x:v>165.32346973305957</x:v>
      </x:c>
      <x:c r="Y4036" s="9" t="n">
        <x:f>S4036*T4036</x:f>
        <x:v>165.32346973305957</x:v>
      </x:c>
      <x:c r="Z4036" s="9" t="str">
        <x:f>IF(ISNUMBER(U4036),S4036*(U4036-T4036),"n.a.")</x:f>
        <x:v>n.a.</x:v>
      </x:c>
      <x:c r="AA4036" s="9" t="n">
        <x:f>IF(ISNUMBER(U4036),Y4036,0)</x:f>
        <x:v>0</x:v>
      </x:c>
      <x:c r="AB4036" s="7" t="n">
        <x:f>MAX(0,L4036-SUM(F4036:K4036))</x:f>
        <x:v>0</x:v>
      </x:c>
    </x:row>
    <x:row r="4037" ht="22" customHeight="1">
      <x:c r="A4037" s="18" t="n">
        <x:f>Summary!F$41</x:f>
        <x:v>46419</x:v>
      </x:c>
      <x:c r="B4037" s="2" t="str">
        <x:f>'Inventory detail'!A659</x:f>
        <x:v>COIL</x:v>
      </x:c>
      <x:c r="C4037" s="2" t="str">
        <x:f>'Inventory detail'!B659</x:f>
        <x:v>60</x:v>
      </x:c>
      <x:c r="D4037" s="2" t="str">
        <x:f>'Inventory detail'!C659</x:f>
        <x:v>32CLR12-4</x:v>
      </x:c>
      <x:c r="E4037" s="10" t="n">
        <x:f>A2911</x:f>
        <x:v>46388</x:v>
      </x:c>
      <x:c r="F4037" s="7" t="n">
        <x:f>O2911</x:f>
        <x:v>0</x:v>
      </x:c>
      <x:c r="G4037" s="7" t="n">
        <x:f>Q2911</x:f>
        <x:v>0</x:v>
      </x:c>
      <x:c r="H4037" s="7" t="n">
        <x:f>R2911</x:f>
        <x:v>1353.9949075975358</x:v>
      </x:c>
      <x:c r="I4037" s="7" t="n">
        <x:f>0</x:f>
        <x:v>0</x:v>
      </x:c>
      <x:c r="J4037" s="7" t="n">
        <x:f>0</x:f>
        <x:v>0</x:v>
      </x:c>
      <x:c r="K4037" s="7" t="n">
        <x:f>0</x:f>
        <x:v>0</x:v>
      </x:c>
      <x:c r="L4037" s="7" t="n">
        <x:f>'Inventory detail'!F659*Summary!$K$5*(A4037-E4037)/Summary!$K$6</x:f>
        <x:v>16.978069815195074</x:v>
      </x:c>
      <x:c r="M4037" s="7" t="n">
        <x:f>MAX(0,H4037-L4037)</x:f>
        <x:v>1337.0168377823406</x:v>
      </x:c>
      <x:c r="N4037" s="7" t="n">
        <x:f>MAX(0,L4037-H4037)</x:f>
        <x:v>0</x:v>
      </x:c>
      <x:c r="O4037" s="7" t="n">
        <x:f>MAX(0,F4037+I4037-N4037)</x:f>
        <x:v>0</x:v>
      </x:c>
      <x:c r="P4037" s="7" t="n">
        <x:f>MAX(0,N4037-F4037-I4037)</x:f>
        <x:v>0</x:v>
      </x:c>
      <x:c r="Q4037" s="7" t="n">
        <x:f>MAX(0,G4037+J4037-P4037)</x:f>
        <x:v>0</x:v>
      </x:c>
      <x:c r="R4037" s="7" t="n">
        <x:f>M4037+MAX(0,K4037-MAX(0,P4037-G4037-J4037))</x:f>
        <x:v>1337.0168377823406</x:v>
      </x:c>
      <x:c r="S4037" s="7" t="n">
        <x:f>SUM(O4037,Q4037,R4037)</x:f>
        <x:v>1337.0168377823406</x:v>
      </x:c>
      <x:c r="T4037" s="14" t="n">
        <x:f>'Inventory detail'!T659</x:f>
        <x:v>0.2647</x:v>
      </x:c>
      <x:c r="U4037" s="14" t="n">
        <x:f>'Inventory detail'!U659</x:f>
        <x:v>0.2593435</x:v>
      </x:c>
      <x:c r="V4037" s="9" t="n">
        <x:f>O4037*T4037</x:f>
        <x:v>0</x:v>
      </x:c>
      <x:c r="W4037" s="9" t="n">
        <x:f>Q4037*T4037</x:f>
        <x:v>0</x:v>
      </x:c>
      <x:c r="X4037" s="9" t="n">
        <x:f>R4037*T4037</x:f>
        <x:v>353.90835696098554</x:v>
      </x:c>
      <x:c r="Y4037" s="9" t="n">
        <x:f>S4037*T4037</x:f>
        <x:v>353.90835696098554</x:v>
      </x:c>
      <x:c r="Z4037" s="9" t="n">
        <x:f>IF(ISNUMBER(U4037),S4037*(U4037-T4037),"n.a.")</x:f>
        <x:v>-7.16173069158109</x:v>
      </x:c>
      <x:c r="AA4037" s="9" t="n">
        <x:f>IF(ISNUMBER(U4037),Y4037,0)</x:f>
        <x:v>353.90835696098554</x:v>
      </x:c>
      <x:c r="AB4037" s="7" t="n">
        <x:f>MAX(0,L4037-SUM(F4037:K4037))</x:f>
        <x:v>0</x:v>
      </x:c>
    </x:row>
    <x:row r="4038" ht="22" customHeight="1">
      <x:c r="A4038" s="18" t="n">
        <x:f>Summary!F$41</x:f>
        <x:v>46419</x:v>
      </x:c>
      <x:c r="B4038" s="2" t="str">
        <x:f>'Inventory detail'!A660</x:f>
        <x:v>COIL</x:v>
      </x:c>
      <x:c r="C4038" s="2" t="str">
        <x:f>'Inventory detail'!B660</x:f>
        <x:v>60</x:v>
      </x:c>
      <x:c r="D4038" s="2" t="str">
        <x:f>'Inventory detail'!C660</x:f>
        <x:v>6MAR12-4</x:v>
      </x:c>
      <x:c r="E4038" s="10" t="n">
        <x:f>A2912</x:f>
        <x:v>46388</x:v>
      </x:c>
      <x:c r="F4038" s="7" t="n">
        <x:f>O2912</x:f>
        <x:v>0</x:v>
      </x:c>
      <x:c r="G4038" s="7" t="n">
        <x:f>Q2912</x:f>
        <x:v>0</x:v>
      </x:c>
      <x:c r="H4038" s="7" t="n">
        <x:f>R2912</x:f>
        <x:v>2253.9949075975364</x:v>
      </x:c>
      <x:c r="I4038" s="7" t="n">
        <x:f>0</x:f>
        <x:v>0</x:v>
      </x:c>
      <x:c r="J4038" s="7" t="n">
        <x:f>0</x:f>
        <x:v>0</x:v>
      </x:c>
      <x:c r="K4038" s="7" t="n">
        <x:f>0</x:f>
        <x:v>0</x:v>
      </x:c>
      <x:c r="L4038" s="7" t="n">
        <x:f>'Inventory detail'!F660*Summary!$K$5*(A4038-E4038)/Summary!$K$6</x:f>
        <x:v>16.978069815195074</x:v>
      </x:c>
      <x:c r="M4038" s="7" t="n">
        <x:f>MAX(0,H4038-L4038)</x:f>
        <x:v>2237.0168377823416</x:v>
      </x:c>
      <x:c r="N4038" s="7" t="n">
        <x:f>MAX(0,L4038-H4038)</x:f>
        <x:v>0</x:v>
      </x:c>
      <x:c r="O4038" s="7" t="n">
        <x:f>MAX(0,F4038+I4038-N4038)</x:f>
        <x:v>0</x:v>
      </x:c>
      <x:c r="P4038" s="7" t="n">
        <x:f>MAX(0,N4038-F4038-I4038)</x:f>
        <x:v>0</x:v>
      </x:c>
      <x:c r="Q4038" s="7" t="n">
        <x:f>MAX(0,G4038+J4038-P4038)</x:f>
        <x:v>0</x:v>
      </x:c>
      <x:c r="R4038" s="7" t="n">
        <x:f>M4038+MAX(0,K4038-MAX(0,P4038-G4038-J4038))</x:f>
        <x:v>2237.0168377823416</x:v>
      </x:c>
      <x:c r="S4038" s="7" t="n">
        <x:f>SUM(O4038,Q4038,R4038)</x:f>
        <x:v>2237.0168377823416</x:v>
      </x:c>
      <x:c r="T4038" s="14" t="n">
        <x:f>'Inventory detail'!T660</x:f>
        <x:v>0.0216</x:v>
      </x:c>
      <x:c r="U4038" s="14" t="str">
        <x:f>'Inventory detail'!U660</x:f>
        <x:v>n.a.</x:v>
      </x:c>
      <x:c r="V4038" s="9" t="n">
        <x:f>O4038*T4038</x:f>
        <x:v>0</x:v>
      </x:c>
      <x:c r="W4038" s="9" t="n">
        <x:f>Q4038*T4038</x:f>
        <x:v>0</x:v>
      </x:c>
      <x:c r="X4038" s="9" t="n">
        <x:f>R4038*T4038</x:f>
        <x:v>48.31956369609858</x:v>
      </x:c>
      <x:c r="Y4038" s="9" t="n">
        <x:f>S4038*T4038</x:f>
        <x:v>48.31956369609858</x:v>
      </x:c>
      <x:c r="Z4038" s="9" t="str">
        <x:f>IF(ISNUMBER(U4038),S4038*(U4038-T4038),"n.a.")</x:f>
        <x:v>n.a.</x:v>
      </x:c>
      <x:c r="AA4038" s="9" t="n">
        <x:f>IF(ISNUMBER(U4038),Y4038,0)</x:f>
        <x:v>0</x:v>
      </x:c>
      <x:c r="AB4038" s="7" t="n">
        <x:f>MAX(0,L4038-SUM(F4038:K4038))</x:f>
        <x:v>0</x:v>
      </x:c>
    </x:row>
    <x:row r="4039" ht="22" customHeight="1">
      <x:c r="A4039" s="18" t="n">
        <x:f>Summary!F$41</x:f>
        <x:v>46419</x:v>
      </x:c>
      <x:c r="B4039" s="2" t="str">
        <x:f>'Inventory detail'!A661</x:f>
        <x:v>POUC</x:v>
      </x:c>
      <x:c r="C4039" s="2" t="str">
        <x:f>'Inventory detail'!B661</x:f>
        <x:v>30</x:v>
      </x:c>
      <x:c r="D4039" s="2" t="str">
        <x:f>'Inventory detail'!C661</x:f>
        <x:v>CRC10</x:v>
      </x:c>
      <x:c r="E4039" s="10" t="n">
        <x:f>A2913</x:f>
        <x:v>46388</x:v>
      </x:c>
      <x:c r="F4039" s="7" t="n">
        <x:f>O2913</x:f>
        <x:v>0</x:v>
      </x:c>
      <x:c r="G4039" s="7" t="n">
        <x:f>Q2913</x:f>
        <x:v>0</x:v>
      </x:c>
      <x:c r="H4039" s="7" t="n">
        <x:f>R2913</x:f>
        <x:v>1653.9949075975358</x:v>
      </x:c>
      <x:c r="I4039" s="7" t="n">
        <x:f>0</x:f>
        <x:v>0</x:v>
      </x:c>
      <x:c r="J4039" s="7" t="n">
        <x:f>0</x:f>
        <x:v>0</x:v>
      </x:c>
      <x:c r="K4039" s="7" t="n">
        <x:f>0</x:f>
        <x:v>0</x:v>
      </x:c>
      <x:c r="L4039" s="7" t="n">
        <x:f>'Inventory detail'!F661*Summary!$K$5*(A4039-E4039)/Summary!$K$6</x:f>
        <x:v>16.978069815195074</x:v>
      </x:c>
      <x:c r="M4039" s="7" t="n">
        <x:f>MAX(0,H4039-L4039)</x:f>
        <x:v>1637.0168377823406</x:v>
      </x:c>
      <x:c r="N4039" s="7" t="n">
        <x:f>MAX(0,L4039-H4039)</x:f>
        <x:v>0</x:v>
      </x:c>
      <x:c r="O4039" s="7" t="n">
        <x:f>MAX(0,F4039+I4039-N4039)</x:f>
        <x:v>0</x:v>
      </x:c>
      <x:c r="P4039" s="7" t="n">
        <x:f>MAX(0,N4039-F4039-I4039)</x:f>
        <x:v>0</x:v>
      </x:c>
      <x:c r="Q4039" s="7" t="n">
        <x:f>MAX(0,G4039+J4039-P4039)</x:f>
        <x:v>0</x:v>
      </x:c>
      <x:c r="R4039" s="7" t="n">
        <x:f>M4039+MAX(0,K4039-MAX(0,P4039-G4039-J4039))</x:f>
        <x:v>1637.0168377823406</x:v>
      </x:c>
      <x:c r="S4039" s="7" t="n">
        <x:f>SUM(O4039,Q4039,R4039)</x:f>
        <x:v>1637.0168377823406</x:v>
      </x:c>
      <x:c r="T4039" s="14" t="n">
        <x:f>'Inventory detail'!T661</x:f>
        <x:v>0.0115</x:v>
      </x:c>
      <x:c r="U4039" s="14" t="n">
        <x:f>'Inventory detail'!U661</x:f>
        <x:v>0.012374999999999999</x:v>
      </x:c>
      <x:c r="V4039" s="9" t="n">
        <x:f>O4039*T4039</x:f>
        <x:v>0</x:v>
      </x:c>
      <x:c r="W4039" s="9" t="n">
        <x:f>Q4039*T4039</x:f>
        <x:v>0</x:v>
      </x:c>
      <x:c r="X4039" s="9" t="n">
        <x:f>R4039*T4039</x:f>
        <x:v>18.82569363449692</x:v>
      </x:c>
      <x:c r="Y4039" s="9" t="n">
        <x:f>S4039*T4039</x:f>
        <x:v>18.82569363449692</x:v>
      </x:c>
      <x:c r="Z4039" s="9" t="n">
        <x:f>IF(ISNUMBER(U4039),S4039*(U4039-T4039),"n.a.")</x:f>
        <x:v>1.4323897330595465</x:v>
      </x:c>
      <x:c r="AA4039" s="9" t="n">
        <x:f>IF(ISNUMBER(U4039),Y4039,0)</x:f>
        <x:v>18.82569363449692</x:v>
      </x:c>
      <x:c r="AB4039" s="7" t="n">
        <x:f>MAX(0,L4039-SUM(F4039:K4039))</x:f>
        <x:v>0</x:v>
      </x:c>
    </x:row>
    <x:row r="4040" ht="22" customHeight="1">
      <x:c r="A4040" s="18" t="n">
        <x:f>Summary!F$41</x:f>
        <x:v>46419</x:v>
      </x:c>
      <x:c r="B4040" s="2" t="str">
        <x:f>'Inventory detail'!A662</x:f>
        <x:v>POUC</x:v>
      </x:c>
      <x:c r="C4040" s="2" t="str">
        <x:f>'Inventory detail'!B662</x:f>
        <x:v>30</x:v>
      </x:c>
      <x:c r="D4040" s="2" t="str">
        <x:f>'Inventory detail'!C662</x:f>
        <x:v>LEG3SL</x:v>
      </x:c>
      <x:c r="E4040" s="10" t="n">
        <x:f>A2914</x:f>
        <x:v>46388</x:v>
      </x:c>
      <x:c r="F4040" s="7" t="n">
        <x:f>O2914</x:f>
        <x:v>0</x:v>
      </x:c>
      <x:c r="G4040" s="7" t="n">
        <x:f>Q2914</x:f>
        <x:v>0</x:v>
      </x:c>
      <x:c r="H4040" s="7" t="n">
        <x:f>R2914</x:f>
        <x:v>753.9949075975359</x:v>
      </x:c>
      <x:c r="I4040" s="7" t="n">
        <x:f>0</x:f>
        <x:v>0</x:v>
      </x:c>
      <x:c r="J4040" s="7" t="n">
        <x:f>0</x:f>
        <x:v>0</x:v>
      </x:c>
      <x:c r="K4040" s="7" t="n">
        <x:f>0</x:f>
        <x:v>0</x:v>
      </x:c>
      <x:c r="L4040" s="7" t="n">
        <x:f>'Inventory detail'!F662*Summary!$K$5*(A4040-E4040)/Summary!$K$6</x:f>
        <x:v>16.978069815195074</x:v>
      </x:c>
      <x:c r="M4040" s="7" t="n">
        <x:f>MAX(0,H4040-L4040)</x:f>
        <x:v>737.0168377823408</x:v>
      </x:c>
      <x:c r="N4040" s="7" t="n">
        <x:f>MAX(0,L4040-H4040)</x:f>
        <x:v>0</x:v>
      </x:c>
      <x:c r="O4040" s="7" t="n">
        <x:f>MAX(0,F4040+I4040-N4040)</x:f>
        <x:v>0</x:v>
      </x:c>
      <x:c r="P4040" s="7" t="n">
        <x:f>MAX(0,N4040-F4040-I4040)</x:f>
        <x:v>0</x:v>
      </x:c>
      <x:c r="Q4040" s="7" t="n">
        <x:f>MAX(0,G4040+J4040-P4040)</x:f>
        <x:v>0</x:v>
      </x:c>
      <x:c r="R4040" s="7" t="n">
        <x:f>M4040+MAX(0,K4040-MAX(0,P4040-G4040-J4040))</x:f>
        <x:v>737.0168377823408</x:v>
      </x:c>
      <x:c r="S4040" s="7" t="n">
        <x:f>SUM(O4040,Q4040,R4040)</x:f>
        <x:v>737.0168377823408</x:v>
      </x:c>
      <x:c r="T4040" s="14" t="n">
        <x:f>'Inventory detail'!T662</x:f>
        <x:v>0.11470000000000001</x:v>
      </x:c>
      <x:c r="U4040" s="14" t="n">
        <x:f>'Inventory detail'!U662</x:f>
        <x:v>0.15856499999999998</x:v>
      </x:c>
      <x:c r="V4040" s="9" t="n">
        <x:f>O4040*T4040</x:f>
        <x:v>0</x:v>
      </x:c>
      <x:c r="W4040" s="9" t="n">
        <x:f>Q4040*T4040</x:f>
        <x:v>0</x:v>
      </x:c>
      <x:c r="X4040" s="9" t="n">
        <x:f>R4040*T4040</x:f>
        <x:v>84.53583129363449</x:v>
      </x:c>
      <x:c r="Y4040" s="9" t="n">
        <x:f>S4040*T4040</x:f>
        <x:v>84.53583129363449</x:v>
      </x:c>
      <x:c r="Z4040" s="9" t="n">
        <x:f>IF(ISNUMBER(U4040),S4040*(U4040-T4040),"n.a.")</x:f>
        <x:v>32.32924358932236</x:v>
      </x:c>
      <x:c r="AA4040" s="9" t="n">
        <x:f>IF(ISNUMBER(U4040),Y4040,0)</x:f>
        <x:v>84.53583129363449</x:v>
      </x:c>
      <x:c r="AB4040" s="7" t="n">
        <x:f>MAX(0,L4040-SUM(F4040:K4040))</x:f>
        <x:v>0</x:v>
      </x:c>
    </x:row>
    <x:row r="4041" ht="22" customHeight="1">
      <x:c r="A4041" s="18" t="n">
        <x:f>Summary!F$41</x:f>
        <x:v>46419</x:v>
      </x:c>
      <x:c r="B4041" s="2" t="str">
        <x:f>'Inventory detail'!A663</x:f>
        <x:v>WIRE</x:v>
      </x:c>
      <x:c r="C4041" s="2" t="str">
        <x:f>'Inventory detail'!B663</x:f>
        <x:v>10</x:v>
      </x:c>
      <x:c r="D4041" s="2" t="str">
        <x:f>'Inventory detail'!C663</x:f>
        <x:v>DL012RED</x:v>
      </x:c>
      <x:c r="E4041" s="10" t="n">
        <x:f>A2915</x:f>
        <x:v>46388</x:v>
      </x:c>
      <x:c r="F4041" s="7" t="n">
        <x:f>O2915</x:f>
        <x:v>0</x:v>
      </x:c>
      <x:c r="G4041" s="7" t="n">
        <x:f>Q2915</x:f>
        <x:v>0</x:v>
      </x:c>
      <x:c r="H4041" s="7" t="n">
        <x:f>R2915</x:f>
        <x:v>0</x:v>
      </x:c>
      <x:c r="I4041" s="7" t="n">
        <x:f>0</x:f>
        <x:v>0</x:v>
      </x:c>
      <x:c r="J4041" s="7" t="n">
        <x:f>0</x:f>
        <x:v>0</x:v>
      </x:c>
      <x:c r="K4041" s="7" t="n">
        <x:f>0</x:f>
        <x:v>0</x:v>
      </x:c>
      <x:c r="L4041" s="7" t="n">
        <x:f>'Inventory detail'!F663*Summary!$K$5*(A4041-E4041)/Summary!$K$6</x:f>
        <x:v>16.978069815195074</x:v>
      </x:c>
      <x:c r="M4041" s="7" t="n">
        <x:f>MAX(0,H4041-L4041)</x:f>
        <x:v>0</x:v>
      </x:c>
      <x:c r="N4041" s="7" t="n">
        <x:f>MAX(0,L4041-H4041)</x:f>
        <x:v>16.978069815195074</x:v>
      </x:c>
      <x:c r="O4041" s="7" t="n">
        <x:f>MAX(0,F4041+I4041-N4041)</x:f>
        <x:v>0</x:v>
      </x:c>
      <x:c r="P4041" s="7" t="n">
        <x:f>MAX(0,N4041-F4041-I4041)</x:f>
        <x:v>16.978069815195074</x:v>
      </x:c>
      <x:c r="Q4041" s="7" t="n">
        <x:f>MAX(0,G4041+J4041-P4041)</x:f>
        <x:v>0</x:v>
      </x:c>
      <x:c r="R4041" s="7" t="n">
        <x:f>M4041+MAX(0,K4041-MAX(0,P4041-G4041-J4041))</x:f>
        <x:v>0</x:v>
      </x:c>
      <x:c r="S4041" s="7" t="n">
        <x:f>SUM(O4041,Q4041,R4041)</x:f>
        <x:v>0</x:v>
      </x:c>
      <x:c r="T4041" s="14" t="n">
        <x:f>'Inventory detail'!T663</x:f>
        <x:v>0.059000000000000004</x:v>
      </x:c>
      <x:c r="U4041" s="14" t="n">
        <x:f>'Inventory detail'!U663</x:f>
        <x:v>0.059000000000000004</x:v>
      </x:c>
      <x:c r="V4041" s="9" t="n">
        <x:f>O4041*T4041</x:f>
        <x:v>0</x:v>
      </x:c>
      <x:c r="W4041" s="9" t="n">
        <x:f>Q4041*T4041</x:f>
        <x:v>0</x:v>
      </x:c>
      <x:c r="X4041" s="9" t="n">
        <x:f>R4041*T4041</x:f>
        <x:v>0</x:v>
      </x:c>
      <x:c r="Y4041" s="9" t="n">
        <x:f>S4041*T4041</x:f>
        <x:v>0</x:v>
      </x:c>
      <x:c r="Z4041" s="9" t="n">
        <x:f>IF(ISNUMBER(U4041),S4041*(U4041-T4041),"n.a.")</x:f>
        <x:v>0</x:v>
      </x:c>
      <x:c r="AA4041" s="9" t="n">
        <x:f>IF(ISNUMBER(U4041),Y4041,0)</x:f>
        <x:v>0</x:v>
      </x:c>
      <x:c r="AB4041" s="7" t="n">
        <x:f>MAX(0,L4041-SUM(F4041:K4041))</x:f>
        <x:v>16.978069815195074</x:v>
      </x:c>
    </x:row>
    <x:row r="4042" ht="22" customHeight="1">
      <x:c r="A4042" s="18" t="n">
        <x:f>Summary!F$41</x:f>
        <x:v>46419</x:v>
      </x:c>
      <x:c r="B4042" s="2" t="str">
        <x:f>'Inventory detail'!A664</x:f>
        <x:v>WIRE</x:v>
      </x:c>
      <x:c r="C4042" s="2" t="str">
        <x:f>'Inventory detail'!B664</x:f>
        <x:v>10</x:v>
      </x:c>
      <x:c r="D4042" s="2" t="str">
        <x:f>'Inventory detail'!C664</x:f>
        <x:v>DL034GRAY</x:v>
      </x:c>
      <x:c r="E4042" s="10" t="n">
        <x:f>A2916</x:f>
        <x:v>46388</x:v>
      </x:c>
      <x:c r="F4042" s="7" t="n">
        <x:f>O2916</x:f>
        <x:v>2653.9949075975364</x:v>
      </x:c>
      <x:c r="G4042" s="7" t="n">
        <x:f>Q2916</x:f>
        <x:v>0</x:v>
      </x:c>
      <x:c r="H4042" s="7" t="n">
        <x:f>R2916</x:f>
        <x:v>0</x:v>
      </x:c>
      <x:c r="I4042" s="7" t="n">
        <x:f>SUMIFS('PO detail'!$W$1920:$W$1920,'PO detail'!$V$1920:$V$1920,"&gt;="&amp;E4042,'PO detail'!$V$1920:$V$1920,"&lt;"&amp;A4042)</x:f>
        <x:v>0</x:v>
      </x:c>
      <x:c r="J4042" s="7" t="n">
        <x:f>SUMIFS('PO detail'!$X$1920:$X$1920,'PO detail'!$V$1920:$V$1920,"&gt;="&amp;E4042,'PO detail'!$V$1920:$V$1920,"&lt;"&amp;A4042)</x:f>
        <x:v>0</x:v>
      </x:c>
      <x:c r="K4042" s="7" t="n">
        <x:f>SUMIFS('PO detail'!$Y$1920:$Y$1920,'PO detail'!$V$1920:$V$1920,"&gt;="&amp;E4042,'PO detail'!$V$1920:$V$1920,"&lt;"&amp;A4042)</x:f>
        <x:v>0</x:v>
      </x:c>
      <x:c r="L4042" s="7" t="n">
        <x:f>'Inventory detail'!F664*Summary!$K$5*(A4042-E4042)/Summary!$K$6</x:f>
        <x:v>16.978069815195074</x:v>
      </x:c>
      <x:c r="M4042" s="7" t="n">
        <x:f>MAX(0,H4042-L4042)</x:f>
        <x:v>0</x:v>
      </x:c>
      <x:c r="N4042" s="7" t="n">
        <x:f>MAX(0,L4042-H4042)</x:f>
        <x:v>16.978069815195074</x:v>
      </x:c>
      <x:c r="O4042" s="7" t="n">
        <x:f>MAX(0,F4042+I4042-N4042)</x:f>
        <x:v>2637.0168377823416</x:v>
      </x:c>
      <x:c r="P4042" s="7" t="n">
        <x:f>MAX(0,N4042-F4042-I4042)</x:f>
        <x:v>0</x:v>
      </x:c>
      <x:c r="Q4042" s="7" t="n">
        <x:f>MAX(0,G4042+J4042-P4042)</x:f>
        <x:v>0</x:v>
      </x:c>
      <x:c r="R4042" s="7" t="n">
        <x:f>M4042+MAX(0,K4042-MAX(0,P4042-G4042-J4042))</x:f>
        <x:v>0</x:v>
      </x:c>
      <x:c r="S4042" s="7" t="n">
        <x:f>SUM(O4042,Q4042,R4042)</x:f>
        <x:v>2637.0168377823416</x:v>
      </x:c>
      <x:c r="T4042" s="14" t="n">
        <x:f>'Inventory detail'!T664</x:f>
        <x:v>0.1424</x:v>
      </x:c>
      <x:c r="U4042" s="14" t="n">
        <x:f>'Inventory detail'!U664</x:f>
        <x:v>0.1424</x:v>
      </x:c>
      <x:c r="V4042" s="9" t="n">
        <x:f>O4042*T4042</x:f>
        <x:v>375.51119770020546</x:v>
      </x:c>
      <x:c r="W4042" s="9" t="n">
        <x:f>Q4042*T4042</x:f>
        <x:v>0</x:v>
      </x:c>
      <x:c r="X4042" s="9" t="n">
        <x:f>R4042*T4042</x:f>
        <x:v>0</x:v>
      </x:c>
      <x:c r="Y4042" s="9" t="n">
        <x:f>S4042*T4042</x:f>
        <x:v>375.51119770020546</x:v>
      </x:c>
      <x:c r="Z4042" s="9" t="n">
        <x:f>IF(ISNUMBER(U4042),S4042*(U4042-T4042),"n.a.")</x:f>
        <x:v>0</x:v>
      </x:c>
      <x:c r="AA4042" s="9" t="n">
        <x:f>IF(ISNUMBER(U4042),Y4042,0)</x:f>
        <x:v>375.51119770020546</x:v>
      </x:c>
      <x:c r="AB4042" s="7" t="n">
        <x:f>MAX(0,L4042-SUM(F4042:K4042))</x:f>
        <x:v>0</x:v>
      </x:c>
    </x:row>
    <x:row r="4043" ht="22" customHeight="1">
      <x:c r="A4043" s="18" t="n">
        <x:f>Summary!F$41</x:f>
        <x:v>46419</x:v>
      </x:c>
      <x:c r="B4043" s="2" t="str">
        <x:f>'Inventory detail'!A665</x:f>
        <x:v>WIRE</x:v>
      </x:c>
      <x:c r="C4043" s="2" t="str">
        <x:f>'Inventory detail'!B665</x:f>
        <x:v>30</x:v>
      </x:c>
      <x:c r="D4043" s="2" t="str">
        <x:f>'Inventory detail'!C665</x:f>
        <x:v>DL034GRAY</x:v>
      </x:c>
      <x:c r="E4043" s="10" t="n">
        <x:f>A2917</x:f>
        <x:v>46388</x:v>
      </x:c>
      <x:c r="F4043" s="7" t="n">
        <x:f>O2917</x:f>
        <x:v>0</x:v>
      </x:c>
      <x:c r="G4043" s="7" t="n">
        <x:f>Q2917</x:f>
        <x:v>0</x:v>
      </x:c>
      <x:c r="H4043" s="7" t="n">
        <x:f>R2917</x:f>
        <x:v>1353.9949075975358</x:v>
      </x:c>
      <x:c r="I4043" s="7" t="n">
        <x:f>0</x:f>
        <x:v>0</x:v>
      </x:c>
      <x:c r="J4043" s="7" t="n">
        <x:f>0</x:f>
        <x:v>0</x:v>
      </x:c>
      <x:c r="K4043" s="7" t="n">
        <x:f>0</x:f>
        <x:v>0</x:v>
      </x:c>
      <x:c r="L4043" s="7" t="n">
        <x:f>'Inventory detail'!F665*Summary!$K$5*(A4043-E4043)/Summary!$K$6</x:f>
        <x:v>16.978069815195074</x:v>
      </x:c>
      <x:c r="M4043" s="7" t="n">
        <x:f>MAX(0,H4043-L4043)</x:f>
        <x:v>1337.0168377823406</x:v>
      </x:c>
      <x:c r="N4043" s="7" t="n">
        <x:f>MAX(0,L4043-H4043)</x:f>
        <x:v>0</x:v>
      </x:c>
      <x:c r="O4043" s="7" t="n">
        <x:f>MAX(0,F4043+I4043-N4043)</x:f>
        <x:v>0</x:v>
      </x:c>
      <x:c r="P4043" s="7" t="n">
        <x:f>MAX(0,N4043-F4043-I4043)</x:f>
        <x:v>0</x:v>
      </x:c>
      <x:c r="Q4043" s="7" t="n">
        <x:f>MAX(0,G4043+J4043-P4043)</x:f>
        <x:v>0</x:v>
      </x:c>
      <x:c r="R4043" s="7" t="n">
        <x:f>M4043+MAX(0,K4043-MAX(0,P4043-G4043-J4043))</x:f>
        <x:v>1337.0168377823406</x:v>
      </x:c>
      <x:c r="S4043" s="7" t="n">
        <x:f>SUM(O4043,Q4043,R4043)</x:f>
        <x:v>1337.0168377823406</x:v>
      </x:c>
      <x:c r="T4043" s="14" t="n">
        <x:f>'Inventory detail'!T665</x:f>
        <x:v>0.1424</x:v>
      </x:c>
      <x:c r="U4043" s="14" t="n">
        <x:f>'Inventory detail'!U665</x:f>
        <x:v>0.1424</x:v>
      </x:c>
      <x:c r="V4043" s="9" t="n">
        <x:f>O4043*T4043</x:f>
        <x:v>0</x:v>
      </x:c>
      <x:c r="W4043" s="9" t="n">
        <x:f>Q4043*T4043</x:f>
        <x:v>0</x:v>
      </x:c>
      <x:c r="X4043" s="9" t="n">
        <x:f>R4043*T4043</x:f>
        <x:v>190.3911977002053</x:v>
      </x:c>
      <x:c r="Y4043" s="9" t="n">
        <x:f>S4043*T4043</x:f>
        <x:v>190.3911977002053</x:v>
      </x:c>
      <x:c r="Z4043" s="9" t="n">
        <x:f>IF(ISNUMBER(U4043),S4043*(U4043-T4043),"n.a.")</x:f>
        <x:v>0</x:v>
      </x:c>
      <x:c r="AA4043" s="9" t="n">
        <x:f>IF(ISNUMBER(U4043),Y4043,0)</x:f>
        <x:v>190.3911977002053</x:v>
      </x:c>
      <x:c r="AB4043" s="7" t="n">
        <x:f>MAX(0,L4043-SUM(F4043:K4043))</x:f>
        <x:v>0</x:v>
      </x:c>
    </x:row>
    <x:row r="4044" ht="22" customHeight="1">
      <x:c r="A4044" s="18" t="n">
        <x:f>Summary!F$41</x:f>
        <x:v>46419</x:v>
      </x:c>
      <x:c r="B4044" s="2" t="str">
        <x:f>'Inventory detail'!A666</x:f>
        <x:v>WIRE</x:v>
      </x:c>
      <x:c r="C4044" s="2" t="str">
        <x:f>'Inventory detail'!B666</x:f>
        <x:v>30</x:v>
      </x:c>
      <x:c r="D4044" s="2" t="str">
        <x:f>'Inventory detail'!C666</x:f>
        <x:v>DL038GRAY</x:v>
      </x:c>
      <x:c r="E4044" s="10" t="n">
        <x:f>A2918</x:f>
        <x:v>46388</x:v>
      </x:c>
      <x:c r="F4044" s="7" t="n">
        <x:f>O2918</x:f>
        <x:v>0</x:v>
      </x:c>
      <x:c r="G4044" s="7" t="n">
        <x:f>Q2918</x:f>
        <x:v>0</x:v>
      </x:c>
      <x:c r="H4044" s="7" t="n">
        <x:f>R2918</x:f>
        <x:v>2653.9949075975364</x:v>
      </x:c>
      <x:c r="I4044" s="7" t="n">
        <x:f>0</x:f>
        <x:v>0</x:v>
      </x:c>
      <x:c r="J4044" s="7" t="n">
        <x:f>0</x:f>
        <x:v>0</x:v>
      </x:c>
      <x:c r="K4044" s="7" t="n">
        <x:f>0</x:f>
        <x:v>0</x:v>
      </x:c>
      <x:c r="L4044" s="7" t="n">
        <x:f>'Inventory detail'!F666*Summary!$K$5*(A4044-E4044)/Summary!$K$6</x:f>
        <x:v>16.978069815195074</x:v>
      </x:c>
      <x:c r="M4044" s="7" t="n">
        <x:f>MAX(0,H4044-L4044)</x:f>
        <x:v>2637.0168377823416</x:v>
      </x:c>
      <x:c r="N4044" s="7" t="n">
        <x:f>MAX(0,L4044-H4044)</x:f>
        <x:v>0</x:v>
      </x:c>
      <x:c r="O4044" s="7" t="n">
        <x:f>MAX(0,F4044+I4044-N4044)</x:f>
        <x:v>0</x:v>
      </x:c>
      <x:c r="P4044" s="7" t="n">
        <x:f>MAX(0,N4044-F4044-I4044)</x:f>
        <x:v>0</x:v>
      </x:c>
      <x:c r="Q4044" s="7" t="n">
        <x:f>MAX(0,G4044+J4044-P4044)</x:f>
        <x:v>0</x:v>
      </x:c>
      <x:c r="R4044" s="7" t="n">
        <x:f>M4044+MAX(0,K4044-MAX(0,P4044-G4044-J4044))</x:f>
        <x:v>2637.0168377823416</x:v>
      </x:c>
      <x:c r="S4044" s="7" t="n">
        <x:f>SUM(O4044,Q4044,R4044)</x:f>
        <x:v>2637.0168377823416</x:v>
      </x:c>
      <x:c r="T4044" s="14" t="n">
        <x:f>'Inventory detail'!T666</x:f>
        <x:v>0.056299999999999996</x:v>
      </x:c>
      <x:c r="U4044" s="14" t="n">
        <x:f>'Inventory detail'!U666</x:f>
        <x:v>0.056299999999999996</x:v>
      </x:c>
      <x:c r="V4044" s="9" t="n">
        <x:f>O4044*T4044</x:f>
        <x:v>0</x:v>
      </x:c>
      <x:c r="W4044" s="9" t="n">
        <x:f>Q4044*T4044</x:f>
        <x:v>0</x:v>
      </x:c>
      <x:c r="X4044" s="9" t="n">
        <x:f>R4044*T4044</x:f>
        <x:v>148.46404796714583</x:v>
      </x:c>
      <x:c r="Y4044" s="9" t="n">
        <x:f>S4044*T4044</x:f>
        <x:v>148.46404796714583</x:v>
      </x:c>
      <x:c r="Z4044" s="9" t="n">
        <x:f>IF(ISNUMBER(U4044),S4044*(U4044-T4044),"n.a.")</x:f>
        <x:v>0</x:v>
      </x:c>
      <x:c r="AA4044" s="9" t="n">
        <x:f>IF(ISNUMBER(U4044),Y4044,0)</x:f>
        <x:v>148.46404796714583</x:v>
      </x:c>
      <x:c r="AB4044" s="7" t="n">
        <x:f>MAX(0,L4044-SUM(F4044:K4044))</x:f>
        <x:v>0</x:v>
      </x:c>
    </x:row>
    <x:row r="4045" ht="22" customHeight="1">
      <x:c r="A4045" s="18" t="n">
        <x:f>Summary!F$41</x:f>
        <x:v>46419</x:v>
      </x:c>
      <x:c r="B4045" s="2" t="str">
        <x:f>'Inventory detail'!A667</x:f>
        <x:v>WIRE</x:v>
      </x:c>
      <x:c r="C4045" s="2" t="str">
        <x:f>'Inventory detail'!B667</x:f>
        <x:v>30</x:v>
      </x:c>
      <x:c r="D4045" s="2" t="str">
        <x:f>'Inventory detail'!C667</x:f>
        <x:v>DL078GRAY</x:v>
      </x:c>
      <x:c r="E4045" s="10" t="n">
        <x:f>A2919</x:f>
        <x:v>46388</x:v>
      </x:c>
      <x:c r="F4045" s="7" t="n">
        <x:f>O2919</x:f>
        <x:v>0</x:v>
      </x:c>
      <x:c r="G4045" s="7" t="n">
        <x:f>Q2919</x:f>
        <x:v>0</x:v>
      </x:c>
      <x:c r="H4045" s="7" t="n">
        <x:f>R2919</x:f>
        <x:v>853.9949075975359</x:v>
      </x:c>
      <x:c r="I4045" s="7" t="n">
        <x:f>0</x:f>
        <x:v>0</x:v>
      </x:c>
      <x:c r="J4045" s="7" t="n">
        <x:f>0</x:f>
        <x:v>0</x:v>
      </x:c>
      <x:c r="K4045" s="7" t="n">
        <x:f>0</x:f>
        <x:v>0</x:v>
      </x:c>
      <x:c r="L4045" s="7" t="n">
        <x:f>'Inventory detail'!F667*Summary!$K$5*(A4045-E4045)/Summary!$K$6</x:f>
        <x:v>16.978069815195074</x:v>
      </x:c>
      <x:c r="M4045" s="7" t="n">
        <x:f>MAX(0,H4045-L4045)</x:f>
        <x:v>837.0168377823408</x:v>
      </x:c>
      <x:c r="N4045" s="7" t="n">
        <x:f>MAX(0,L4045-H4045)</x:f>
        <x:v>0</x:v>
      </x:c>
      <x:c r="O4045" s="7" t="n">
        <x:f>MAX(0,F4045+I4045-N4045)</x:f>
        <x:v>0</x:v>
      </x:c>
      <x:c r="P4045" s="7" t="n">
        <x:f>MAX(0,N4045-F4045-I4045)</x:f>
        <x:v>0</x:v>
      </x:c>
      <x:c r="Q4045" s="7" t="n">
        <x:f>MAX(0,G4045+J4045-P4045)</x:f>
        <x:v>0</x:v>
      </x:c>
      <x:c r="R4045" s="7" t="n">
        <x:f>M4045+MAX(0,K4045-MAX(0,P4045-G4045-J4045))</x:f>
        <x:v>837.0168377823408</x:v>
      </x:c>
      <x:c r="S4045" s="7" t="n">
        <x:f>SUM(O4045,Q4045,R4045)</x:f>
        <x:v>837.0168377823408</x:v>
      </x:c>
      <x:c r="T4045" s="14" t="n">
        <x:f>'Inventory detail'!T667</x:f>
        <x:v>0.16329999999999997</x:v>
      </x:c>
      <x:c r="U4045" s="14" t="n">
        <x:f>'Inventory detail'!U667</x:f>
        <x:v>0.16329999999999997</x:v>
      </x:c>
      <x:c r="V4045" s="9" t="n">
        <x:f>O4045*T4045</x:f>
        <x:v>0</x:v>
      </x:c>
      <x:c r="W4045" s="9" t="n">
        <x:f>Q4045*T4045</x:f>
        <x:v>0</x:v>
      </x:c>
      <x:c r="X4045" s="9" t="n">
        <x:f>R4045*T4045</x:f>
        <x:v>136.68484960985623</x:v>
      </x:c>
      <x:c r="Y4045" s="9" t="n">
        <x:f>S4045*T4045</x:f>
        <x:v>136.68484960985623</x:v>
      </x:c>
      <x:c r="Z4045" s="9" t="n">
        <x:f>IF(ISNUMBER(U4045),S4045*(U4045-T4045),"n.a.")</x:f>
        <x:v>0</x:v>
      </x:c>
      <x:c r="AA4045" s="9" t="n">
        <x:f>IF(ISNUMBER(U4045),Y4045,0)</x:f>
        <x:v>136.68484960985623</x:v>
      </x:c>
      <x:c r="AB4045" s="7" t="n">
        <x:f>MAX(0,L4045-SUM(F4045:K4045))</x:f>
        <x:v>0</x:v>
      </x:c>
    </x:row>
    <x:row r="4046" ht="22" customHeight="1">
      <x:c r="A4046" s="18" t="n">
        <x:f>Summary!F$41</x:f>
        <x:v>46419</x:v>
      </x:c>
      <x:c r="B4046" s="2" t="str">
        <x:f>'Inventory detail'!A668</x:f>
        <x:v>WIRE</x:v>
      </x:c>
      <x:c r="C4046" s="2" t="str">
        <x:f>'Inventory detail'!B668</x:f>
        <x:v>30</x:v>
      </x:c>
      <x:c r="D4046" s="2" t="str">
        <x:f>'Inventory detail'!C668</x:f>
        <x:v>DL716GRAY</x:v>
      </x:c>
      <x:c r="E4046" s="10" t="n">
        <x:f>A2920</x:f>
        <x:v>46388</x:v>
      </x:c>
      <x:c r="F4046" s="7" t="n">
        <x:f>O2920</x:f>
        <x:v>0</x:v>
      </x:c>
      <x:c r="G4046" s="7" t="n">
        <x:f>Q2920</x:f>
        <x:v>0</x:v>
      </x:c>
      <x:c r="H4046" s="7" t="n">
        <x:f>R2920</x:f>
        <x:v>1653.9949075975358</x:v>
      </x:c>
      <x:c r="I4046" s="7" t="n">
        <x:f>0</x:f>
        <x:v>0</x:v>
      </x:c>
      <x:c r="J4046" s="7" t="n">
        <x:f>0</x:f>
        <x:v>0</x:v>
      </x:c>
      <x:c r="K4046" s="7" t="n">
        <x:f>0</x:f>
        <x:v>0</x:v>
      </x:c>
      <x:c r="L4046" s="7" t="n">
        <x:f>'Inventory detail'!F668*Summary!$K$5*(A4046-E4046)/Summary!$K$6</x:f>
        <x:v>16.978069815195074</x:v>
      </x:c>
      <x:c r="M4046" s="7" t="n">
        <x:f>MAX(0,H4046-L4046)</x:f>
        <x:v>1637.0168377823406</x:v>
      </x:c>
      <x:c r="N4046" s="7" t="n">
        <x:f>MAX(0,L4046-H4046)</x:f>
        <x:v>0</x:v>
      </x:c>
      <x:c r="O4046" s="7" t="n">
        <x:f>MAX(0,F4046+I4046-N4046)</x:f>
        <x:v>0</x:v>
      </x:c>
      <x:c r="P4046" s="7" t="n">
        <x:f>MAX(0,N4046-F4046-I4046)</x:f>
        <x:v>0</x:v>
      </x:c>
      <x:c r="Q4046" s="7" t="n">
        <x:f>MAX(0,G4046+J4046-P4046)</x:f>
        <x:v>0</x:v>
      </x:c>
      <x:c r="R4046" s="7" t="n">
        <x:f>M4046+MAX(0,K4046-MAX(0,P4046-G4046-J4046))</x:f>
        <x:v>1637.0168377823406</x:v>
      </x:c>
      <x:c r="S4046" s="7" t="n">
        <x:f>SUM(O4046,Q4046,R4046)</x:f>
        <x:v>1637.0168377823406</x:v>
      </x:c>
      <x:c r="T4046" s="14" t="n">
        <x:f>'Inventory detail'!T668</x:f>
        <x:v>0.0732</x:v>
      </x:c>
      <x:c r="U4046" s="14" t="n">
        <x:f>'Inventory detail'!U668</x:f>
        <x:v>0.0732</x:v>
      </x:c>
      <x:c r="V4046" s="9" t="n">
        <x:f>O4046*T4046</x:f>
        <x:v>0</x:v>
      </x:c>
      <x:c r="W4046" s="9" t="n">
        <x:f>Q4046*T4046</x:f>
        <x:v>0</x:v>
      </x:c>
      <x:c r="X4046" s="9" t="n">
        <x:f>R4046*T4046</x:f>
        <x:v>119.82963252566734</x:v>
      </x:c>
      <x:c r="Y4046" s="9" t="n">
        <x:f>S4046*T4046</x:f>
        <x:v>119.82963252566734</x:v>
      </x:c>
      <x:c r="Z4046" s="9" t="n">
        <x:f>IF(ISNUMBER(U4046),S4046*(U4046-T4046),"n.a.")</x:f>
        <x:v>0</x:v>
      </x:c>
      <x:c r="AA4046" s="9" t="n">
        <x:f>IF(ISNUMBER(U4046),Y4046,0)</x:f>
        <x:v>119.82963252566734</x:v>
      </x:c>
      <x:c r="AB4046" s="7" t="n">
        <x:f>MAX(0,L4046-SUM(F4046:K4046))</x:f>
        <x:v>0</x:v>
      </x:c>
    </x:row>
    <x:row r="4047" ht="22" customHeight="1">
      <x:c r="A4047" s="18" t="n">
        <x:f>Summary!F$41</x:f>
        <x:v>46419</x:v>
      </x:c>
      <x:c r="B4047" s="2" t="str">
        <x:f>'Inventory detail'!A669</x:f>
        <x:v>WIRE</x:v>
      </x:c>
      <x:c r="C4047" s="2" t="str">
        <x:f>'Inventory detail'!B669</x:f>
        <x:v>30</x:v>
      </x:c>
      <x:c r="D4047" s="2" t="str">
        <x:f>'Inventory detail'!C669</x:f>
        <x:v>DL916GRAY</x:v>
      </x:c>
      <x:c r="E4047" s="10" t="n">
        <x:f>A2921</x:f>
        <x:v>46388</x:v>
      </x:c>
      <x:c r="F4047" s="7" t="n">
        <x:f>O2921</x:f>
        <x:v>0</x:v>
      </x:c>
      <x:c r="G4047" s="7" t="n">
        <x:f>Q2921</x:f>
        <x:v>0</x:v>
      </x:c>
      <x:c r="H4047" s="7" t="n">
        <x:f>R2921</x:f>
        <x:v>853.9949075975359</x:v>
      </x:c>
      <x:c r="I4047" s="7" t="n">
        <x:f>0</x:f>
        <x:v>0</x:v>
      </x:c>
      <x:c r="J4047" s="7" t="n">
        <x:f>0</x:f>
        <x:v>0</x:v>
      </x:c>
      <x:c r="K4047" s="7" t="n">
        <x:f>0</x:f>
        <x:v>0</x:v>
      </x:c>
      <x:c r="L4047" s="7" t="n">
        <x:f>'Inventory detail'!F669*Summary!$K$5*(A4047-E4047)/Summary!$K$6</x:f>
        <x:v>16.978069815195074</x:v>
      </x:c>
      <x:c r="M4047" s="7" t="n">
        <x:f>MAX(0,H4047-L4047)</x:f>
        <x:v>837.0168377823408</x:v>
      </x:c>
      <x:c r="N4047" s="7" t="n">
        <x:f>MAX(0,L4047-H4047)</x:f>
        <x:v>0</x:v>
      </x:c>
      <x:c r="O4047" s="7" t="n">
        <x:f>MAX(0,F4047+I4047-N4047)</x:f>
        <x:v>0</x:v>
      </x:c>
      <x:c r="P4047" s="7" t="n">
        <x:f>MAX(0,N4047-F4047-I4047)</x:f>
        <x:v>0</x:v>
      </x:c>
      <x:c r="Q4047" s="7" t="n">
        <x:f>MAX(0,G4047+J4047-P4047)</x:f>
        <x:v>0</x:v>
      </x:c>
      <x:c r="R4047" s="7" t="n">
        <x:f>M4047+MAX(0,K4047-MAX(0,P4047-G4047-J4047))</x:f>
        <x:v>837.0168377823408</x:v>
      </x:c>
      <x:c r="S4047" s="7" t="n">
        <x:f>SUM(O4047,Q4047,R4047)</x:f>
        <x:v>837.0168377823408</x:v>
      </x:c>
      <x:c r="T4047" s="14" t="n">
        <x:f>'Inventory detail'!T669</x:f>
        <x:v>0.1041</x:v>
      </x:c>
      <x:c r="U4047" s="14" t="n">
        <x:f>'Inventory detail'!U669</x:f>
        <x:v>0.1041</x:v>
      </x:c>
      <x:c r="V4047" s="9" t="n">
        <x:f>O4047*T4047</x:f>
        <x:v>0</x:v>
      </x:c>
      <x:c r="W4047" s="9" t="n">
        <x:f>Q4047*T4047</x:f>
        <x:v>0</x:v>
      </x:c>
      <x:c r="X4047" s="9" t="n">
        <x:f>R4047*T4047</x:f>
        <x:v>87.13345281314167</x:v>
      </x:c>
      <x:c r="Y4047" s="9" t="n">
        <x:f>S4047*T4047</x:f>
        <x:v>87.13345281314167</x:v>
      </x:c>
      <x:c r="Z4047" s="9" t="n">
        <x:f>IF(ISNUMBER(U4047),S4047*(U4047-T4047),"n.a.")</x:f>
        <x:v>0</x:v>
      </x:c>
      <x:c r="AA4047" s="9" t="n">
        <x:f>IF(ISNUMBER(U4047),Y4047,0)</x:f>
        <x:v>87.13345281314167</x:v>
      </x:c>
      <x:c r="AB4047" s="7" t="n">
        <x:f>MAX(0,L4047-SUM(F4047:K4047))</x:f>
        <x:v>0</x:v>
      </x:c>
    </x:row>
    <x:row r="4048" ht="22" customHeight="1">
      <x:c r="A4048" s="18" t="n">
        <x:f>Summary!F$41</x:f>
        <x:v>46419</x:v>
      </x:c>
      <x:c r="B4048" s="2" t="str">
        <x:f>'Inventory detail'!A670</x:f>
        <x:v>WIRE</x:v>
      </x:c>
      <x:c r="C4048" s="2" t="str">
        <x:f>'Inventory detail'!B670</x:f>
        <x:v>30</x:v>
      </x:c>
      <x:c r="D4048" s="2" t="str">
        <x:f>'Inventory detail'!C670</x:f>
        <x:v>DL916RED</x:v>
      </x:c>
      <x:c r="E4048" s="10" t="n">
        <x:f>A2922</x:f>
        <x:v>46388</x:v>
      </x:c>
      <x:c r="F4048" s="7" t="n">
        <x:f>O2922</x:f>
        <x:v>0</x:v>
      </x:c>
      <x:c r="G4048" s="7" t="n">
        <x:f>Q2922</x:f>
        <x:v>0</x:v>
      </x:c>
      <x:c r="H4048" s="7" t="n">
        <x:f>R2922</x:f>
        <x:v>553.9949075975359</x:v>
      </x:c>
      <x:c r="I4048" s="7" t="n">
        <x:f>0</x:f>
        <x:v>0</x:v>
      </x:c>
      <x:c r="J4048" s="7" t="n">
        <x:f>0</x:f>
        <x:v>0</x:v>
      </x:c>
      <x:c r="K4048" s="7" t="n">
        <x:f>0</x:f>
        <x:v>0</x:v>
      </x:c>
      <x:c r="L4048" s="7" t="n">
        <x:f>'Inventory detail'!F670*Summary!$K$5*(A4048-E4048)/Summary!$K$6</x:f>
        <x:v>16.978069815195074</x:v>
      </x:c>
      <x:c r="M4048" s="7" t="n">
        <x:f>MAX(0,H4048-L4048)</x:f>
        <x:v>537.0168377823408</x:v>
      </x:c>
      <x:c r="N4048" s="7" t="n">
        <x:f>MAX(0,L4048-H4048)</x:f>
        <x:v>0</x:v>
      </x:c>
      <x:c r="O4048" s="7" t="n">
        <x:f>MAX(0,F4048+I4048-N4048)</x:f>
        <x:v>0</x:v>
      </x:c>
      <x:c r="P4048" s="7" t="n">
        <x:f>MAX(0,N4048-F4048-I4048)</x:f>
        <x:v>0</x:v>
      </x:c>
      <x:c r="Q4048" s="7" t="n">
        <x:f>MAX(0,G4048+J4048-P4048)</x:f>
        <x:v>0</x:v>
      </x:c>
      <x:c r="R4048" s="7" t="n">
        <x:f>M4048+MAX(0,K4048-MAX(0,P4048-G4048-J4048))</x:f>
        <x:v>537.0168377823408</x:v>
      </x:c>
      <x:c r="S4048" s="7" t="n">
        <x:f>SUM(O4048,Q4048,R4048)</x:f>
        <x:v>537.0168377823408</x:v>
      </x:c>
      <x:c r="T4048" s="14" t="n">
        <x:f>'Inventory detail'!T670</x:f>
        <x:v>0.0754</x:v>
      </x:c>
      <x:c r="U4048" s="14" t="n">
        <x:f>'Inventory detail'!U670</x:f>
        <x:v>0.0754</x:v>
      </x:c>
      <x:c r="V4048" s="9" t="n">
        <x:f>O4048*T4048</x:f>
        <x:v>0</x:v>
      </x:c>
      <x:c r="W4048" s="9" t="n">
        <x:f>Q4048*T4048</x:f>
        <x:v>0</x:v>
      </x:c>
      <x:c r="X4048" s="9" t="n">
        <x:f>R4048*T4048</x:f>
        <x:v>40.49106956878849</x:v>
      </x:c>
      <x:c r="Y4048" s="9" t="n">
        <x:f>S4048*T4048</x:f>
        <x:v>40.49106956878849</x:v>
      </x:c>
      <x:c r="Z4048" s="9" t="n">
        <x:f>IF(ISNUMBER(U4048),S4048*(U4048-T4048),"n.a.")</x:f>
        <x:v>0</x:v>
      </x:c>
      <x:c r="AA4048" s="9" t="n">
        <x:f>IF(ISNUMBER(U4048),Y4048,0)</x:f>
        <x:v>40.49106956878849</x:v>
      </x:c>
      <x:c r="AB4048" s="7" t="n">
        <x:f>MAX(0,L4048-SUM(F4048:K4048))</x:f>
        <x:v>0</x:v>
      </x:c>
    </x:row>
    <x:row r="4049" ht="22" customHeight="1">
      <x:c r="A4049" s="18" t="n">
        <x:f>Summary!F$41</x:f>
        <x:v>46419</x:v>
      </x:c>
      <x:c r="B4049" s="2" t="str">
        <x:f>'Inventory detail'!A671</x:f>
        <x:v>POUC</x:v>
      </x:c>
      <x:c r="C4049" s="2" t="str">
        <x:f>'Inventory detail'!B671</x:f>
        <x:v>10</x:v>
      </x:c>
      <x:c r="D4049" s="2" t="str">
        <x:f>'Inventory detail'!C671</x:f>
        <x:v>LETPC</x:v>
      </x:c>
      <x:c r="E4049" s="10" t="n">
        <x:f>A2923</x:f>
        <x:v>46388</x:v>
      </x:c>
      <x:c r="F4049" s="7" t="n">
        <x:f>O2923</x:f>
        <x:v>0</x:v>
      </x:c>
      <x:c r="G4049" s="7" t="n">
        <x:f>Q2923</x:f>
        <x:v>0</x:v>
      </x:c>
      <x:c r="H4049" s="7" t="n">
        <x:f>R2923</x:f>
        <x:v>314.7547433264887</x:v>
      </x:c>
      <x:c r="I4049" s="7" t="n">
        <x:f>0</x:f>
        <x:v>0</x:v>
      </x:c>
      <x:c r="J4049" s="7" t="n">
        <x:f>0</x:f>
        <x:v>0</x:v>
      </x:c>
      <x:c r="K4049" s="7" t="n">
        <x:f>0</x:f>
        <x:v>0</x:v>
      </x:c>
      <x:c r="L4049" s="7" t="n">
        <x:f>'Inventory detail'!F671*Summary!$K$5*(A4049-E4049)/Summary!$K$6</x:f>
        <x:v>9.685749486652977</x:v>
      </x:c>
      <x:c r="M4049" s="7" t="n">
        <x:f>MAX(0,H4049-L4049)</x:f>
        <x:v>305.06899383983574</x:v>
      </x:c>
      <x:c r="N4049" s="7" t="n">
        <x:f>MAX(0,L4049-H4049)</x:f>
        <x:v>0</x:v>
      </x:c>
      <x:c r="O4049" s="7" t="n">
        <x:f>MAX(0,F4049+I4049-N4049)</x:f>
        <x:v>0</x:v>
      </x:c>
      <x:c r="P4049" s="7" t="n">
        <x:f>MAX(0,N4049-F4049-I4049)</x:f>
        <x:v>0</x:v>
      </x:c>
      <x:c r="Q4049" s="7" t="n">
        <x:f>MAX(0,G4049+J4049-P4049)</x:f>
        <x:v>0</x:v>
      </x:c>
      <x:c r="R4049" s="7" t="n">
        <x:f>M4049+MAX(0,K4049-MAX(0,P4049-G4049-J4049))</x:f>
        <x:v>305.06899383983574</x:v>
      </x:c>
      <x:c r="S4049" s="7" t="n">
        <x:f>SUM(O4049,Q4049,R4049)</x:f>
        <x:v>305.06899383983574</x:v>
      </x:c>
      <x:c r="T4049" s="14" t="n">
        <x:f>'Inventory detail'!T671</x:f>
        <x:v>0.44</x:v>
      </x:c>
      <x:c r="U4049" s="14" t="str">
        <x:f>'Inventory detail'!U671</x:f>
        <x:v>n.a.</x:v>
      </x:c>
      <x:c r="V4049" s="9" t="n">
        <x:f>O4049*T4049</x:f>
        <x:v>0</x:v>
      </x:c>
      <x:c r="W4049" s="9" t="n">
        <x:f>Q4049*T4049</x:f>
        <x:v>0</x:v>
      </x:c>
      <x:c r="X4049" s="9" t="n">
        <x:f>R4049*T4049</x:f>
        <x:v>134.23035728952772</x:v>
      </x:c>
      <x:c r="Y4049" s="9" t="n">
        <x:f>S4049*T4049</x:f>
        <x:v>134.23035728952772</x:v>
      </x:c>
      <x:c r="Z4049" s="9" t="str">
        <x:f>IF(ISNUMBER(U4049),S4049*(U4049-T4049),"n.a.")</x:f>
        <x:v>n.a.</x:v>
      </x:c>
      <x:c r="AA4049" s="9" t="n">
        <x:f>IF(ISNUMBER(U4049),Y4049,0)</x:f>
        <x:v>0</x:v>
      </x:c>
      <x:c r="AB4049" s="7" t="n">
        <x:f>MAX(0,L4049-SUM(F4049:K4049))</x:f>
        <x:v>0</x:v>
      </x:c>
    </x:row>
    <x:row r="4050" ht="22" customHeight="1">
      <x:c r="A4050" s="18" t="n">
        <x:f>Summary!F$41</x:f>
        <x:v>46419</x:v>
      </x:c>
      <x:c r="B4050" s="2" t="str">
        <x:f>'Inventory detail'!A672</x:f>
        <x:v>POUC</x:v>
      </x:c>
      <x:c r="C4050" s="2" t="str">
        <x:f>'Inventory detail'!B672</x:f>
        <x:v>10</x:v>
      </x:c>
      <x:c r="D4050" s="2" t="str">
        <x:f>'Inventory detail'!C672</x:f>
        <x:v>MENPC</x:v>
      </x:c>
      <x:c r="E4050" s="10" t="n">
        <x:f>A2924</x:f>
        <x:v>46388</x:v>
      </x:c>
      <x:c r="F4050" s="7" t="n">
        <x:f>O2924</x:f>
        <x:v>0</x:v>
      </x:c>
      <x:c r="G4050" s="7" t="n">
        <x:f>Q2924</x:f>
        <x:v>0</x:v>
      </x:c>
      <x:c r="H4050" s="7" t="n">
        <x:f>R2924</x:f>
        <x:v>596.0031211498973</x:v>
      </x:c>
      <x:c r="I4050" s="7" t="n">
        <x:f>0</x:f>
        <x:v>0</x:v>
      </x:c>
      <x:c r="J4050" s="7" t="n">
        <x:f>0</x:f>
        <x:v>0</x:v>
      </x:c>
      <x:c r="K4050" s="7" t="n">
        <x:f>0</x:f>
        <x:v>0</x:v>
      </x:c>
      <x:c r="L4050" s="7" t="n">
        <x:f>'Inventory detail'!F672*Summary!$K$5*(A4050-E4050)/Summary!$K$6</x:f>
        <x:v>9.594086242299793</x:v>
      </x:c>
      <x:c r="M4050" s="7" t="n">
        <x:f>MAX(0,H4050-L4050)</x:f>
        <x:v>586.4090349075975</x:v>
      </x:c>
      <x:c r="N4050" s="7" t="n">
        <x:f>MAX(0,L4050-H4050)</x:f>
        <x:v>0</x:v>
      </x:c>
      <x:c r="O4050" s="7" t="n">
        <x:f>MAX(0,F4050+I4050-N4050)</x:f>
        <x:v>0</x:v>
      </x:c>
      <x:c r="P4050" s="7" t="n">
        <x:f>MAX(0,N4050-F4050-I4050)</x:f>
        <x:v>0</x:v>
      </x:c>
      <x:c r="Q4050" s="7" t="n">
        <x:f>MAX(0,G4050+J4050-P4050)</x:f>
        <x:v>0</x:v>
      </x:c>
      <x:c r="R4050" s="7" t="n">
        <x:f>M4050+MAX(0,K4050-MAX(0,P4050-G4050-J4050))</x:f>
        <x:v>586.4090349075975</x:v>
      </x:c>
      <x:c r="S4050" s="7" t="n">
        <x:f>SUM(O4050,Q4050,R4050)</x:f>
        <x:v>586.4090349075975</x:v>
      </x:c>
      <x:c r="T4050" s="14" t="n">
        <x:f>'Inventory detail'!T672</x:f>
        <x:v>1.28</x:v>
      </x:c>
      <x:c r="U4050" s="14" t="str">
        <x:f>'Inventory detail'!U672</x:f>
        <x:v>n.a.</x:v>
      </x:c>
      <x:c r="V4050" s="9" t="n">
        <x:f>O4050*T4050</x:f>
        <x:v>0</x:v>
      </x:c>
      <x:c r="W4050" s="9" t="n">
        <x:f>Q4050*T4050</x:f>
        <x:v>0</x:v>
      </x:c>
      <x:c r="X4050" s="9" t="n">
        <x:f>R4050*T4050</x:f>
        <x:v>750.6035646817248</x:v>
      </x:c>
      <x:c r="Y4050" s="9" t="n">
        <x:f>S4050*T4050</x:f>
        <x:v>750.6035646817248</x:v>
      </x:c>
      <x:c r="Z4050" s="9" t="str">
        <x:f>IF(ISNUMBER(U4050),S4050*(U4050-T4050),"n.a.")</x:f>
        <x:v>n.a.</x:v>
      </x:c>
      <x:c r="AA4050" s="9" t="n">
        <x:f>IF(ISNUMBER(U4050),Y4050,0)</x:f>
        <x:v>0</x:v>
      </x:c>
      <x:c r="AB4050" s="7" t="n">
        <x:f>MAX(0,L4050-SUM(F4050:K4050))</x:f>
        <x:v>0</x:v>
      </x:c>
    </x:row>
    <x:row r="4051" ht="22" customHeight="1">
      <x:c r="A4051" s="18" t="n">
        <x:f>Summary!F$41</x:f>
        <x:v>46419</x:v>
      </x:c>
      <x:c r="B4051" s="2" t="str">
        <x:f>'Inventory detail'!A673</x:f>
        <x:v>COIL</x:v>
      </x:c>
      <x:c r="C4051" s="2" t="str">
        <x:f>'Inventory detail'!B673</x:f>
        <x:v>10</x:v>
      </x:c>
      <x:c r="D4051" s="2" t="str">
        <x:f>'Inventory detail'!C673</x:f>
        <x:v>16WHT36-4</x:v>
      </x:c>
      <x:c r="E4051" s="10" t="n">
        <x:f>A2925</x:f>
        <x:v>46388</x:v>
      </x:c>
      <x:c r="F4051" s="7" t="n">
        <x:f>O2925</x:f>
        <x:v>0</x:v>
      </x:c>
      <x:c r="G4051" s="7" t="n">
        <x:f>Q2925</x:f>
        <x:v>0</x:v>
      </x:c>
      <x:c r="H4051" s="7" t="n">
        <x:f>R2925</x:f>
        <x:v>577.0112525667352</x:v>
      </x:c>
      <x:c r="I4051" s="7" t="n">
        <x:f>0</x:f>
        <x:v>0</x:v>
      </x:c>
      <x:c r="J4051" s="7" t="n">
        <x:f>0</x:f>
        <x:v>0</x:v>
      </x:c>
      <x:c r="K4051" s="7" t="n">
        <x:f>0</x:f>
        <x:v>0</x:v>
      </x:c>
      <x:c r="L4051" s="7" t="n">
        <x:f>'Inventory detail'!F673*Summary!$K$5*(A4051-E4051)/Summary!$K$6</x:f>
        <x:v>8.48394250513347</x:v>
      </x:c>
      <x:c r="M4051" s="7" t="n">
        <x:f>MAX(0,H4051-L4051)</x:f>
        <x:v>568.5273100616017</x:v>
      </x:c>
      <x:c r="N4051" s="7" t="n">
        <x:f>MAX(0,L4051-H4051)</x:f>
        <x:v>0</x:v>
      </x:c>
      <x:c r="O4051" s="7" t="n">
        <x:f>MAX(0,F4051+I4051-N4051)</x:f>
        <x:v>0</x:v>
      </x:c>
      <x:c r="P4051" s="7" t="n">
        <x:f>MAX(0,N4051-F4051-I4051)</x:f>
        <x:v>0</x:v>
      </x:c>
      <x:c r="Q4051" s="7" t="n">
        <x:f>MAX(0,G4051+J4051-P4051)</x:f>
        <x:v>0</x:v>
      </x:c>
      <x:c r="R4051" s="7" t="n">
        <x:f>M4051+MAX(0,K4051-MAX(0,P4051-G4051-J4051))</x:f>
        <x:v>568.5273100616017</x:v>
      </x:c>
      <x:c r="S4051" s="7" t="n">
        <x:f>SUM(O4051,Q4051,R4051)</x:f>
        <x:v>568.5273100616017</x:v>
      </x:c>
      <x:c r="T4051" s="14" t="n">
        <x:f>'Inventory detail'!T673</x:f>
        <x:v>0.3226</x:v>
      </x:c>
      <x:c r="U4051" s="14" t="n">
        <x:f>'Inventory detail'!U673</x:f>
        <x:v>0.31603000000000003</x:v>
      </x:c>
      <x:c r="V4051" s="9" t="n">
        <x:f>O4051*T4051</x:f>
        <x:v>0</x:v>
      </x:c>
      <x:c r="W4051" s="9" t="n">
        <x:f>Q4051*T4051</x:f>
        <x:v>0</x:v>
      </x:c>
      <x:c r="X4051" s="9" t="n">
        <x:f>R4051*T4051</x:f>
        <x:v>183.4069102258727</x:v>
      </x:c>
      <x:c r="Y4051" s="9" t="n">
        <x:f>S4051*T4051</x:f>
        <x:v>183.4069102258727</x:v>
      </x:c>
      <x:c r="Z4051" s="9" t="n">
        <x:f>IF(ISNUMBER(U4051),S4051*(U4051-T4051),"n.a.")</x:f>
        <x:v>-3.7352244271047033</x:v>
      </x:c>
      <x:c r="AA4051" s="9" t="n">
        <x:f>IF(ISNUMBER(U4051),Y4051,0)</x:f>
        <x:v>183.4069102258727</x:v>
      </x:c>
      <x:c r="AB4051" s="7" t="n">
        <x:f>MAX(0,L4051-SUM(F4051:K4051))</x:f>
        <x:v>0</x:v>
      </x:c>
    </x:row>
    <x:row r="4052" ht="22" customHeight="1">
      <x:c r="A4052" s="18" t="n">
        <x:f>Summary!F$41</x:f>
        <x:v>46419</x:v>
      </x:c>
      <x:c r="B4052" s="2" t="str">
        <x:f>'Inventory detail'!A674</x:f>
        <x:v>COIL</x:v>
      </x:c>
      <x:c r="C4052" s="2" t="str">
        <x:f>'Inventory detail'!B674</x:f>
        <x:v>10</x:v>
      </x:c>
      <x:c r="D4052" s="2" t="str">
        <x:f>'Inventory detail'!C674</x:f>
        <x:v>18MAR12-4</x:v>
      </x:c>
      <x:c r="E4052" s="10" t="n">
        <x:f>A2926</x:f>
        <x:v>46388</x:v>
      </x:c>
      <x:c r="F4052" s="7" t="n">
        <x:f>O2926</x:f>
        <x:v>0</x:v>
      </x:c>
      <x:c r="G4052" s="7" t="n">
        <x:f>Q2926</x:f>
        <x:v>0</x:v>
      </x:c>
      <x:c r="H4052" s="7" t="n">
        <x:f>R2926</x:f>
        <x:v>177.0112525667351</x:v>
      </x:c>
      <x:c r="I4052" s="7" t="n">
        <x:f>0</x:f>
        <x:v>0</x:v>
      </x:c>
      <x:c r="J4052" s="7" t="n">
        <x:f>0</x:f>
        <x:v>0</x:v>
      </x:c>
      <x:c r="K4052" s="7" t="n">
        <x:f>0</x:f>
        <x:v>0</x:v>
      </x:c>
      <x:c r="L4052" s="7" t="n">
        <x:f>'Inventory detail'!F674*Summary!$K$5*(A4052-E4052)/Summary!$K$6</x:f>
        <x:v>8.48394250513347</x:v>
      </x:c>
      <x:c r="M4052" s="7" t="n">
        <x:f>MAX(0,H4052-L4052)</x:f>
        <x:v>168.5273100616016</x:v>
      </x:c>
      <x:c r="N4052" s="7" t="n">
        <x:f>MAX(0,L4052-H4052)</x:f>
        <x:v>0</x:v>
      </x:c>
      <x:c r="O4052" s="7" t="n">
        <x:f>MAX(0,F4052+I4052-N4052)</x:f>
        <x:v>0</x:v>
      </x:c>
      <x:c r="P4052" s="7" t="n">
        <x:f>MAX(0,N4052-F4052-I4052)</x:f>
        <x:v>0</x:v>
      </x:c>
      <x:c r="Q4052" s="7" t="n">
        <x:f>MAX(0,G4052+J4052-P4052)</x:f>
        <x:v>0</x:v>
      </x:c>
      <x:c r="R4052" s="7" t="n">
        <x:f>M4052+MAX(0,K4052-MAX(0,P4052-G4052-J4052))</x:f>
        <x:v>168.5273100616016</x:v>
      </x:c>
      <x:c r="S4052" s="7" t="n">
        <x:f>SUM(O4052,Q4052,R4052)</x:f>
        <x:v>168.5273100616016</x:v>
      </x:c>
      <x:c r="T4052" s="14" t="n">
        <x:f>'Inventory detail'!T674</x:f>
        <x:v>0.0785</x:v>
      </x:c>
      <x:c r="U4052" s="14" t="str">
        <x:f>'Inventory detail'!U674</x:f>
        <x:v>n.a.</x:v>
      </x:c>
      <x:c r="V4052" s="9" t="n">
        <x:f>O4052*T4052</x:f>
        <x:v>0</x:v>
      </x:c>
      <x:c r="W4052" s="9" t="n">
        <x:f>Q4052*T4052</x:f>
        <x:v>0</x:v>
      </x:c>
      <x:c r="X4052" s="9" t="n">
        <x:f>R4052*T4052</x:f>
        <x:v>13.229393839835726</x:v>
      </x:c>
      <x:c r="Y4052" s="9" t="n">
        <x:f>S4052*T4052</x:f>
        <x:v>13.229393839835726</x:v>
      </x:c>
      <x:c r="Z4052" s="9" t="str">
        <x:f>IF(ISNUMBER(U4052),S4052*(U4052-T4052),"n.a.")</x:f>
        <x:v>n.a.</x:v>
      </x:c>
      <x:c r="AA4052" s="9" t="n">
        <x:f>IF(ISNUMBER(U4052),Y4052,0)</x:f>
        <x:v>0</x:v>
      </x:c>
      <x:c r="AB4052" s="7" t="n">
        <x:f>MAX(0,L4052-SUM(F4052:K4052))</x:f>
        <x:v>0</x:v>
      </x:c>
    </x:row>
    <x:row r="4053" ht="22" customHeight="1">
      <x:c r="A4053" s="18" t="n">
        <x:f>Summary!F$41</x:f>
        <x:v>46419</x:v>
      </x:c>
      <x:c r="B4053" s="2" t="str">
        <x:f>'Inventory detail'!A675</x:f>
        <x:v>COIL</x:v>
      </x:c>
      <x:c r="C4053" s="2" t="str">
        <x:f>'Inventory detail'!B675</x:f>
        <x:v>10</x:v>
      </x:c>
      <x:c r="D4053" s="2" t="str">
        <x:f>'Inventory detail'!C675</x:f>
        <x:v>20MAR12-4</x:v>
      </x:c>
      <x:c r="E4053" s="10" t="n">
        <x:f>A2927</x:f>
        <x:v>46388</x:v>
      </x:c>
      <x:c r="F4053" s="7" t="n">
        <x:f>O2927</x:f>
        <x:v>0</x:v>
      </x:c>
      <x:c r="G4053" s="7" t="n">
        <x:f>Q2927</x:f>
        <x:v>0</x:v>
      </x:c>
      <x:c r="H4053" s="7" t="n">
        <x:f>R2927</x:f>
        <x:v>577.0112525667352</x:v>
      </x:c>
      <x:c r="I4053" s="7" t="n">
        <x:f>0</x:f>
        <x:v>0</x:v>
      </x:c>
      <x:c r="J4053" s="7" t="n">
        <x:f>0</x:f>
        <x:v>0</x:v>
      </x:c>
      <x:c r="K4053" s="7" t="n">
        <x:f>0</x:f>
        <x:v>0</x:v>
      </x:c>
      <x:c r="L4053" s="7" t="n">
        <x:f>'Inventory detail'!F675*Summary!$K$5*(A4053-E4053)/Summary!$K$6</x:f>
        <x:v>8.48394250513347</x:v>
      </x:c>
      <x:c r="M4053" s="7" t="n">
        <x:f>MAX(0,H4053-L4053)</x:f>
        <x:v>568.5273100616017</x:v>
      </x:c>
      <x:c r="N4053" s="7" t="n">
        <x:f>MAX(0,L4053-H4053)</x:f>
        <x:v>0</x:v>
      </x:c>
      <x:c r="O4053" s="7" t="n">
        <x:f>MAX(0,F4053+I4053-N4053)</x:f>
        <x:v>0</x:v>
      </x:c>
      <x:c r="P4053" s="7" t="n">
        <x:f>MAX(0,N4053-F4053-I4053)</x:f>
        <x:v>0</x:v>
      </x:c>
      <x:c r="Q4053" s="7" t="n">
        <x:f>MAX(0,G4053+J4053-P4053)</x:f>
        <x:v>0</x:v>
      </x:c>
      <x:c r="R4053" s="7" t="n">
        <x:f>M4053+MAX(0,K4053-MAX(0,P4053-G4053-J4053))</x:f>
        <x:v>568.5273100616017</x:v>
      </x:c>
      <x:c r="S4053" s="7" t="n">
        <x:f>SUM(O4053,Q4053,R4053)</x:f>
        <x:v>568.5273100616017</x:v>
      </x:c>
      <x:c r="T4053" s="14" t="n">
        <x:f>'Inventory detail'!T675</x:f>
        <x:v>0.085</x:v>
      </x:c>
      <x:c r="U4053" s="14" t="str">
        <x:f>'Inventory detail'!U675</x:f>
        <x:v>n.a.</x:v>
      </x:c>
      <x:c r="V4053" s="9" t="n">
        <x:f>O4053*T4053</x:f>
        <x:v>0</x:v>
      </x:c>
      <x:c r="W4053" s="9" t="n">
        <x:f>Q4053*T4053</x:f>
        <x:v>0</x:v>
      </x:c>
      <x:c r="X4053" s="9" t="n">
        <x:f>R4053*T4053</x:f>
        <x:v>48.32482135523615</x:v>
      </x:c>
      <x:c r="Y4053" s="9" t="n">
        <x:f>S4053*T4053</x:f>
        <x:v>48.32482135523615</x:v>
      </x:c>
      <x:c r="Z4053" s="9" t="str">
        <x:f>IF(ISNUMBER(U4053),S4053*(U4053-T4053),"n.a.")</x:f>
        <x:v>n.a.</x:v>
      </x:c>
      <x:c r="AA4053" s="9" t="n">
        <x:f>IF(ISNUMBER(U4053),Y4053,0)</x:f>
        <x:v>0</x:v>
      </x:c>
      <x:c r="AB4053" s="7" t="n">
        <x:f>MAX(0,L4053-SUM(F4053:K4053))</x:f>
        <x:v>0</x:v>
      </x:c>
    </x:row>
    <x:row r="4054" ht="22" customHeight="1">
      <x:c r="A4054" s="18" t="n">
        <x:f>Summary!F$41</x:f>
        <x:v>46419</x:v>
      </x:c>
      <x:c r="B4054" s="2" t="str">
        <x:f>'Inventory detail'!A676</x:f>
        <x:v>COIL</x:v>
      </x:c>
      <x:c r="C4054" s="2" t="str">
        <x:f>'Inventory detail'!B676</x:f>
        <x:v>10</x:v>
      </x:c>
      <x:c r="D4054" s="2" t="str">
        <x:f>'Inventory detail'!C676</x:f>
        <x:v>20WHT36-4</x:v>
      </x:c>
      <x:c r="E4054" s="10" t="n">
        <x:f>A2928</x:f>
        <x:v>46388</x:v>
      </x:c>
      <x:c r="F4054" s="7" t="n">
        <x:f>O2928</x:f>
        <x:v>0</x:v>
      </x:c>
      <x:c r="G4054" s="7" t="n">
        <x:f>Q2928</x:f>
        <x:v>0</x:v>
      </x:c>
      <x:c r="H4054" s="7" t="n">
        <x:f>R2928</x:f>
        <x:v>477.0112525667351</x:v>
      </x:c>
      <x:c r="I4054" s="7" t="n">
        <x:f>0</x:f>
        <x:v>0</x:v>
      </x:c>
      <x:c r="J4054" s="7" t="n">
        <x:f>0</x:f>
        <x:v>0</x:v>
      </x:c>
      <x:c r="K4054" s="7" t="n">
        <x:f>0</x:f>
        <x:v>0</x:v>
      </x:c>
      <x:c r="L4054" s="7" t="n">
        <x:f>'Inventory detail'!F676*Summary!$K$5*(A4054-E4054)/Summary!$K$6</x:f>
        <x:v>8.48394250513347</x:v>
      </x:c>
      <x:c r="M4054" s="7" t="n">
        <x:f>MAX(0,H4054-L4054)</x:f>
        <x:v>468.5273100616016</x:v>
      </x:c>
      <x:c r="N4054" s="7" t="n">
        <x:f>MAX(0,L4054-H4054)</x:f>
        <x:v>0</x:v>
      </x:c>
      <x:c r="O4054" s="7" t="n">
        <x:f>MAX(0,F4054+I4054-N4054)</x:f>
        <x:v>0</x:v>
      </x:c>
      <x:c r="P4054" s="7" t="n">
        <x:f>MAX(0,N4054-F4054-I4054)</x:f>
        <x:v>0</x:v>
      </x:c>
      <x:c r="Q4054" s="7" t="n">
        <x:f>MAX(0,G4054+J4054-P4054)</x:f>
        <x:v>0</x:v>
      </x:c>
      <x:c r="R4054" s="7" t="n">
        <x:f>M4054+MAX(0,K4054-MAX(0,P4054-G4054-J4054))</x:f>
        <x:v>468.5273100616016</x:v>
      </x:c>
      <x:c r="S4054" s="7" t="n">
        <x:f>SUM(O4054,Q4054,R4054)</x:f>
        <x:v>468.5273100616016</x:v>
      </x:c>
      <x:c r="T4054" s="14" t="n">
        <x:f>'Inventory detail'!T676</x:f>
        <x:v>0.456</x:v>
      </x:c>
      <x:c r="U4054" s="14" t="n">
        <x:f>'Inventory detail'!U676</x:f>
        <x:v>0.4467515</x:v>
      </x:c>
      <x:c r="V4054" s="9" t="n">
        <x:f>O4054*T4054</x:f>
        <x:v>0</x:v>
      </x:c>
      <x:c r="W4054" s="9" t="n">
        <x:f>Q4054*T4054</x:f>
        <x:v>0</x:v>
      </x:c>
      <x:c r="X4054" s="9" t="n">
        <x:f>R4054*T4054</x:f>
        <x:v>213.64845338809033</x:v>
      </x:c>
      <x:c r="Y4054" s="9" t="n">
        <x:f>S4054*T4054</x:f>
        <x:v>213.64845338809033</x:v>
      </x:c>
      <x:c r="Z4054" s="9" t="n">
        <x:f>IF(ISNUMBER(U4054),S4054*(U4054-T4054),"n.a.")</x:f>
        <x:v>-4.3331748271047195</x:v>
      </x:c>
      <x:c r="AA4054" s="9" t="n">
        <x:f>IF(ISNUMBER(U4054),Y4054,0)</x:f>
        <x:v>213.64845338809033</x:v>
      </x:c>
      <x:c r="AB4054" s="7" t="n">
        <x:f>MAX(0,L4054-SUM(F4054:K4054))</x:f>
        <x:v>0</x:v>
      </x:c>
    </x:row>
    <x:row r="4055" ht="22" customHeight="1">
      <x:c r="A4055" s="18" t="n">
        <x:f>Summary!F$41</x:f>
        <x:v>46419</x:v>
      </x:c>
      <x:c r="B4055" s="2" t="str">
        <x:f>'Inventory detail'!A677</x:f>
        <x:v>COIL</x:v>
      </x:c>
      <x:c r="C4055" s="2" t="str">
        <x:f>'Inventory detail'!B677</x:f>
        <x:v>10</x:v>
      </x:c>
      <x:c r="D4055" s="2" t="str">
        <x:f>'Inventory detail'!C677</x:f>
        <x:v>28RED12-4</x:v>
      </x:c>
      <x:c r="E4055" s="10" t="n">
        <x:f>A2929</x:f>
        <x:v>46388</x:v>
      </x:c>
      <x:c r="F4055" s="7" t="n">
        <x:f>O2929</x:f>
        <x:v>0</x:v>
      </x:c>
      <x:c r="G4055" s="7" t="n">
        <x:f>Q2929</x:f>
        <x:v>0</x:v>
      </x:c>
      <x:c r="H4055" s="7" t="n">
        <x:f>R2929</x:f>
        <x:v>677.0112525667352</x:v>
      </x:c>
      <x:c r="I4055" s="7" t="n">
        <x:f>0</x:f>
        <x:v>0</x:v>
      </x:c>
      <x:c r="J4055" s="7" t="n">
        <x:f>0</x:f>
        <x:v>0</x:v>
      </x:c>
      <x:c r="K4055" s="7" t="n">
        <x:f>0</x:f>
        <x:v>0</x:v>
      </x:c>
      <x:c r="L4055" s="7" t="n">
        <x:f>'Inventory detail'!F677*Summary!$K$5*(A4055-E4055)/Summary!$K$6</x:f>
        <x:v>8.48394250513347</x:v>
      </x:c>
      <x:c r="M4055" s="7" t="n">
        <x:f>MAX(0,H4055-L4055)</x:f>
        <x:v>668.5273100616017</x:v>
      </x:c>
      <x:c r="N4055" s="7" t="n">
        <x:f>MAX(0,L4055-H4055)</x:f>
        <x:v>0</x:v>
      </x:c>
      <x:c r="O4055" s="7" t="n">
        <x:f>MAX(0,F4055+I4055-N4055)</x:f>
        <x:v>0</x:v>
      </x:c>
      <x:c r="P4055" s="7" t="n">
        <x:f>MAX(0,N4055-F4055-I4055)</x:f>
        <x:v>0</x:v>
      </x:c>
      <x:c r="Q4055" s="7" t="n">
        <x:f>MAX(0,G4055+J4055-P4055)</x:f>
        <x:v>0</x:v>
      </x:c>
      <x:c r="R4055" s="7" t="n">
        <x:f>M4055+MAX(0,K4055-MAX(0,P4055-G4055-J4055))</x:f>
        <x:v>668.5273100616017</x:v>
      </x:c>
      <x:c r="S4055" s="7" t="n">
        <x:f>SUM(O4055,Q4055,R4055)</x:f>
        <x:v>668.5273100616017</x:v>
      </x:c>
      <x:c r="T4055" s="14" t="n">
        <x:f>'Inventory detail'!T677</x:f>
        <x:v>0.1292</x:v>
      </x:c>
      <x:c r="U4055" s="14" t="str">
        <x:f>'Inventory detail'!U677</x:f>
        <x:v>n.a.</x:v>
      </x:c>
      <x:c r="V4055" s="9" t="n">
        <x:f>O4055*T4055</x:f>
        <x:v>0</x:v>
      </x:c>
      <x:c r="W4055" s="9" t="n">
        <x:f>Q4055*T4055</x:f>
        <x:v>0</x:v>
      </x:c>
      <x:c r="X4055" s="9" t="n">
        <x:f>R4055*T4055</x:f>
        <x:v>86.37372845995895</x:v>
      </x:c>
      <x:c r="Y4055" s="9" t="n">
        <x:f>S4055*T4055</x:f>
        <x:v>86.37372845995895</x:v>
      </x:c>
      <x:c r="Z4055" s="9" t="str">
        <x:f>IF(ISNUMBER(U4055),S4055*(U4055-T4055),"n.a.")</x:f>
        <x:v>n.a.</x:v>
      </x:c>
      <x:c r="AA4055" s="9" t="n">
        <x:f>IF(ISNUMBER(U4055),Y4055,0)</x:f>
        <x:v>0</x:v>
      </x:c>
      <x:c r="AB4055" s="7" t="n">
        <x:f>MAX(0,L4055-SUM(F4055:K4055))</x:f>
        <x:v>0</x:v>
      </x:c>
    </x:row>
    <x:row r="4056" ht="22" customHeight="1">
      <x:c r="A4056" s="18" t="n">
        <x:f>Summary!F$41</x:f>
        <x:v>46419</x:v>
      </x:c>
      <x:c r="B4056" s="2" t="str">
        <x:f>'Inventory detail'!A678</x:f>
        <x:v>COIL</x:v>
      </x:c>
      <x:c r="C4056" s="2" t="str">
        <x:f>'Inventory detail'!B678</x:f>
        <x:v>10</x:v>
      </x:c>
      <x:c r="D4056" s="2" t="str">
        <x:f>'Inventory detail'!C678</x:f>
        <x:v>32NAV12-4</x:v>
      </x:c>
      <x:c r="E4056" s="10" t="n">
        <x:f>A2930</x:f>
        <x:v>46388</x:v>
      </x:c>
      <x:c r="F4056" s="7" t="n">
        <x:f>O2930</x:f>
        <x:v>1200</x:v>
      </x:c>
      <x:c r="G4056" s="7" t="n">
        <x:f>Q2930</x:f>
        <x:v>0</x:v>
      </x:c>
      <x:c r="H4056" s="7" t="n">
        <x:f>R2930</x:f>
        <x:v>577.0112525667352</x:v>
      </x:c>
      <x:c r="I4056" s="7" t="n">
        <x:f>SUMIFS('PO detail'!$W$399:$W$399,'PO detail'!$V$399:$V$399,"&gt;="&amp;E4056,'PO detail'!$V$399:$V$399,"&lt;"&amp;A4056)</x:f>
        <x:v>0</x:v>
      </x:c>
      <x:c r="J4056" s="7" t="n">
        <x:f>SUMIFS('PO detail'!$X$399:$X$399,'PO detail'!$V$399:$V$399,"&gt;="&amp;E4056,'PO detail'!$V$399:$V$399,"&lt;"&amp;A4056)</x:f>
        <x:v>0</x:v>
      </x:c>
      <x:c r="K4056" s="7" t="n">
        <x:f>SUMIFS('PO detail'!$Y$399:$Y$399,'PO detail'!$V$399:$V$399,"&gt;="&amp;E4056,'PO detail'!$V$399:$V$399,"&lt;"&amp;A4056)</x:f>
        <x:v>0</x:v>
      </x:c>
      <x:c r="L4056" s="7" t="n">
        <x:f>'Inventory detail'!F678*Summary!$K$5*(A4056-E4056)/Summary!$K$6</x:f>
        <x:v>8.48394250513347</x:v>
      </x:c>
      <x:c r="M4056" s="7" t="n">
        <x:f>MAX(0,H4056-L4056)</x:f>
        <x:v>568.5273100616017</x:v>
      </x:c>
      <x:c r="N4056" s="7" t="n">
        <x:f>MAX(0,L4056-H4056)</x:f>
        <x:v>0</x:v>
      </x:c>
      <x:c r="O4056" s="7" t="n">
        <x:f>MAX(0,F4056+I4056-N4056)</x:f>
        <x:v>1200</x:v>
      </x:c>
      <x:c r="P4056" s="7" t="n">
        <x:f>MAX(0,N4056-F4056-I4056)</x:f>
        <x:v>0</x:v>
      </x:c>
      <x:c r="Q4056" s="7" t="n">
        <x:f>MAX(0,G4056+J4056-P4056)</x:f>
        <x:v>0</x:v>
      </x:c>
      <x:c r="R4056" s="7" t="n">
        <x:f>M4056+MAX(0,K4056-MAX(0,P4056-G4056-J4056))</x:f>
        <x:v>568.5273100616017</x:v>
      </x:c>
      <x:c r="S4056" s="7" t="n">
        <x:f>SUM(O4056,Q4056,R4056)</x:f>
        <x:v>1768.5273100616018</x:v>
      </x:c>
      <x:c r="T4056" s="14" t="n">
        <x:f>'Inventory detail'!T678</x:f>
        <x:v>0.2647</x:v>
      </x:c>
      <x:c r="U4056" s="14" t="n">
        <x:f>'Inventory detail'!U678</x:f>
        <x:v>0.2593435</x:v>
      </x:c>
      <x:c r="V4056" s="9" t="n">
        <x:f>O4056*T4056</x:f>
        <x:v>317.64</x:v>
      </x:c>
      <x:c r="W4056" s="9" t="n">
        <x:f>Q4056*T4056</x:f>
        <x:v>0</x:v>
      </x:c>
      <x:c r="X4056" s="9" t="n">
        <x:f>R4056*T4056</x:f>
        <x:v>150.48917897330597</x:v>
      </x:c>
      <x:c r="Y4056" s="9" t="n">
        <x:f>S4056*T4056</x:f>
        <x:v>468.129178973306</x:v>
      </x:c>
      <x:c r="Z4056" s="9" t="n">
        <x:f>IF(ISNUMBER(U4056),S4056*(U4056-T4056),"n.a.")</x:f>
        <x:v>-9.473116536344946</x:v>
      </x:c>
      <x:c r="AA4056" s="9" t="n">
        <x:f>IF(ISNUMBER(U4056),Y4056,0)</x:f>
        <x:v>468.129178973306</x:v>
      </x:c>
      <x:c r="AB4056" s="7" t="n">
        <x:f>MAX(0,L4056-SUM(F4056:K4056))</x:f>
        <x:v>0</x:v>
      </x:c>
    </x:row>
    <x:row r="4057" ht="22" customHeight="1">
      <x:c r="A4057" s="18" t="n">
        <x:f>Summary!F$41</x:f>
        <x:v>46419</x:v>
      </x:c>
      <x:c r="B4057" s="2" t="str">
        <x:f>'Inventory detail'!A679</x:f>
        <x:v>COIL</x:v>
      </x:c>
      <x:c r="C4057" s="2" t="str">
        <x:f>'Inventory detail'!B679</x:f>
        <x:v>30</x:v>
      </x:c>
      <x:c r="D4057" s="2" t="str">
        <x:f>'Inventory detail'!C679</x:f>
        <x:v>16WHT36-4</x:v>
      </x:c>
      <x:c r="E4057" s="10" t="n">
        <x:f>A2931</x:f>
        <x:v>46388</x:v>
      </x:c>
      <x:c r="F4057" s="7" t="n">
        <x:f>O2931</x:f>
        <x:v>0</x:v>
      </x:c>
      <x:c r="G4057" s="7" t="n">
        <x:f>Q2931</x:f>
        <x:v>0</x:v>
      </x:c>
      <x:c r="H4057" s="7" t="n">
        <x:f>R2931</x:f>
        <x:v>1577.0112525667353</x:v>
      </x:c>
      <x:c r="I4057" s="7" t="n">
        <x:f>0</x:f>
        <x:v>0</x:v>
      </x:c>
      <x:c r="J4057" s="7" t="n">
        <x:f>0</x:f>
        <x:v>0</x:v>
      </x:c>
      <x:c r="K4057" s="7" t="n">
        <x:f>0</x:f>
        <x:v>0</x:v>
      </x:c>
      <x:c r="L4057" s="7" t="n">
        <x:f>'Inventory detail'!F679*Summary!$K$5*(A4057-E4057)/Summary!$K$6</x:f>
        <x:v>8.48394250513347</x:v>
      </x:c>
      <x:c r="M4057" s="7" t="n">
        <x:f>MAX(0,H4057-L4057)</x:f>
        <x:v>1568.5273100616018</x:v>
      </x:c>
      <x:c r="N4057" s="7" t="n">
        <x:f>MAX(0,L4057-H4057)</x:f>
        <x:v>0</x:v>
      </x:c>
      <x:c r="O4057" s="7" t="n">
        <x:f>MAX(0,F4057+I4057-N4057)</x:f>
        <x:v>0</x:v>
      </x:c>
      <x:c r="P4057" s="7" t="n">
        <x:f>MAX(0,N4057-F4057-I4057)</x:f>
        <x:v>0</x:v>
      </x:c>
      <x:c r="Q4057" s="7" t="n">
        <x:f>MAX(0,G4057+J4057-P4057)</x:f>
        <x:v>0</x:v>
      </x:c>
      <x:c r="R4057" s="7" t="n">
        <x:f>M4057+MAX(0,K4057-MAX(0,P4057-G4057-J4057))</x:f>
        <x:v>1568.5273100616018</x:v>
      </x:c>
      <x:c r="S4057" s="7" t="n">
        <x:f>SUM(O4057,Q4057,R4057)</x:f>
        <x:v>1568.5273100616018</x:v>
      </x:c>
      <x:c r="T4057" s="14" t="n">
        <x:f>'Inventory detail'!T679</x:f>
        <x:v>0.3226</x:v>
      </x:c>
      <x:c r="U4057" s="14" t="n">
        <x:f>'Inventory detail'!U679</x:f>
        <x:v>0.31603000000000003</x:v>
      </x:c>
      <x:c r="V4057" s="9" t="n">
        <x:f>O4057*T4057</x:f>
        <x:v>0</x:v>
      </x:c>
      <x:c r="W4057" s="9" t="n">
        <x:f>Q4057*T4057</x:f>
        <x:v>0</x:v>
      </x:c>
      <x:c r="X4057" s="9" t="n">
        <x:f>R4057*T4057</x:f>
        <x:v>506.00691022587273</x:v>
      </x:c>
      <x:c r="Y4057" s="9" t="n">
        <x:f>S4057*T4057</x:f>
        <x:v>506.00691022587273</x:v>
      </x:c>
      <x:c r="Z4057" s="9" t="n">
        <x:f>IF(ISNUMBER(U4057),S4057*(U4057-T4057),"n.a.")</x:f>
        <x:v>-10.305224427104669</x:v>
      </x:c>
      <x:c r="AA4057" s="9" t="n">
        <x:f>IF(ISNUMBER(U4057),Y4057,0)</x:f>
        <x:v>506.00691022587273</x:v>
      </x:c>
      <x:c r="AB4057" s="7" t="n">
        <x:f>MAX(0,L4057-SUM(F4057:K4057))</x:f>
        <x:v>0</x:v>
      </x:c>
    </x:row>
    <x:row r="4058" ht="22" customHeight="1">
      <x:c r="A4058" s="18" t="n">
        <x:f>Summary!F$41</x:f>
        <x:v>46419</x:v>
      </x:c>
      <x:c r="B4058" s="2" t="str">
        <x:f>'Inventory detail'!A680</x:f>
        <x:v>COIL</x:v>
      </x:c>
      <x:c r="C4058" s="2" t="str">
        <x:f>'Inventory detail'!B680</x:f>
        <x:v>30</x:v>
      </x:c>
      <x:c r="D4058" s="2" t="str">
        <x:f>'Inventory detail'!C680</x:f>
        <x:v>22NAV12-4</x:v>
      </x:c>
      <x:c r="E4058" s="10" t="n">
        <x:f>A2932</x:f>
        <x:v>46388</x:v>
      </x:c>
      <x:c r="F4058" s="7" t="n">
        <x:f>O2932</x:f>
        <x:v>0</x:v>
      </x:c>
      <x:c r="G4058" s="7" t="n">
        <x:f>Q2932</x:f>
        <x:v>0</x:v>
      </x:c>
      <x:c r="H4058" s="7" t="n">
        <x:f>R2932</x:f>
        <x:v>1277.0112525667353</x:v>
      </x:c>
      <x:c r="I4058" s="7" t="n">
        <x:f>0</x:f>
        <x:v>0</x:v>
      </x:c>
      <x:c r="J4058" s="7" t="n">
        <x:f>0</x:f>
        <x:v>0</x:v>
      </x:c>
      <x:c r="K4058" s="7" t="n">
        <x:f>0</x:f>
        <x:v>0</x:v>
      </x:c>
      <x:c r="L4058" s="7" t="n">
        <x:f>'Inventory detail'!F680*Summary!$K$5*(A4058-E4058)/Summary!$K$6</x:f>
        <x:v>8.48394250513347</x:v>
      </x:c>
      <x:c r="M4058" s="7" t="n">
        <x:f>MAX(0,H4058-L4058)</x:f>
        <x:v>1268.5273100616018</x:v>
      </x:c>
      <x:c r="N4058" s="7" t="n">
        <x:f>MAX(0,L4058-H4058)</x:f>
        <x:v>0</x:v>
      </x:c>
      <x:c r="O4058" s="7" t="n">
        <x:f>MAX(0,F4058+I4058-N4058)</x:f>
        <x:v>0</x:v>
      </x:c>
      <x:c r="P4058" s="7" t="n">
        <x:f>MAX(0,N4058-F4058-I4058)</x:f>
        <x:v>0</x:v>
      </x:c>
      <x:c r="Q4058" s="7" t="n">
        <x:f>MAX(0,G4058+J4058-P4058)</x:f>
        <x:v>0</x:v>
      </x:c>
      <x:c r="R4058" s="7" t="n">
        <x:f>M4058+MAX(0,K4058-MAX(0,P4058-G4058-J4058))</x:f>
        <x:v>1268.5273100616018</x:v>
      </x:c>
      <x:c r="S4058" s="7" t="n">
        <x:f>SUM(O4058,Q4058,R4058)</x:f>
        <x:v>1268.5273100616018</x:v>
      </x:c>
      <x:c r="T4058" s="14" t="n">
        <x:f>'Inventory detail'!T680</x:f>
        <x:v>0.1674</x:v>
      </x:c>
      <x:c r="U4058" s="14" t="n">
        <x:f>'Inventory detail'!U680</x:f>
        <x:v>0.163982</x:v>
      </x:c>
      <x:c r="V4058" s="9" t="n">
        <x:f>O4058*T4058</x:f>
        <x:v>0</x:v>
      </x:c>
      <x:c r="W4058" s="9" t="n">
        <x:f>Q4058*T4058</x:f>
        <x:v>0</x:v>
      </x:c>
      <x:c r="X4058" s="9" t="n">
        <x:f>R4058*T4058</x:f>
        <x:v>212.35147170431213</x:v>
      </x:c>
      <x:c r="Y4058" s="9" t="n">
        <x:f>S4058*T4058</x:f>
        <x:v>212.35147170431213</x:v>
      </x:c>
      <x:c r="Z4058" s="9" t="n">
        <x:f>IF(ISNUMBER(U4058),S4058*(U4058-T4058),"n.a.")</x:f>
        <x:v>-4.335826345790561</x:v>
      </x:c>
      <x:c r="AA4058" s="9" t="n">
        <x:f>IF(ISNUMBER(U4058),Y4058,0)</x:f>
        <x:v>212.35147170431213</x:v>
      </x:c>
      <x:c r="AB4058" s="7" t="n">
        <x:f>MAX(0,L4058-SUM(F4058:K4058))</x:f>
        <x:v>0</x:v>
      </x:c>
    </x:row>
    <x:row r="4059" ht="22" customHeight="1">
      <x:c r="A4059" s="18" t="n">
        <x:f>Summary!F$41</x:f>
        <x:v>46419</x:v>
      </x:c>
      <x:c r="B4059" s="2" t="str">
        <x:f>'Inventory detail'!A681</x:f>
        <x:v>COIL</x:v>
      </x:c>
      <x:c r="C4059" s="2" t="str">
        <x:f>'Inventory detail'!B681</x:f>
        <x:v>30</x:v>
      </x:c>
      <x:c r="D4059" s="2" t="str">
        <x:f>'Inventory detail'!C681</x:f>
        <x:v>28WHT12-4</x:v>
      </x:c>
      <x:c r="E4059" s="10" t="n">
        <x:f>A2933</x:f>
        <x:v>46388</x:v>
      </x:c>
      <x:c r="F4059" s="7" t="n">
        <x:f>O2933</x:f>
        <x:v>0</x:v>
      </x:c>
      <x:c r="G4059" s="7" t="n">
        <x:f>Q2933</x:f>
        <x:v>0</x:v>
      </x:c>
      <x:c r="H4059" s="7" t="n">
        <x:f>R2933</x:f>
        <x:v>2477.011252566735</x:v>
      </x:c>
      <x:c r="I4059" s="7" t="n">
        <x:f>0</x:f>
        <x:v>0</x:v>
      </x:c>
      <x:c r="J4059" s="7" t="n">
        <x:f>0</x:f>
        <x:v>0</x:v>
      </x:c>
      <x:c r="K4059" s="7" t="n">
        <x:f>0</x:f>
        <x:v>0</x:v>
      </x:c>
      <x:c r="L4059" s="7" t="n">
        <x:f>'Inventory detail'!F681*Summary!$K$5*(A4059-E4059)/Summary!$K$6</x:f>
        <x:v>8.48394250513347</x:v>
      </x:c>
      <x:c r="M4059" s="7" t="n">
        <x:f>MAX(0,H4059-L4059)</x:f>
        <x:v>2468.5273100616014</x:v>
      </x:c>
      <x:c r="N4059" s="7" t="n">
        <x:f>MAX(0,L4059-H4059)</x:f>
        <x:v>0</x:v>
      </x:c>
      <x:c r="O4059" s="7" t="n">
        <x:f>MAX(0,F4059+I4059-N4059)</x:f>
        <x:v>0</x:v>
      </x:c>
      <x:c r="P4059" s="7" t="n">
        <x:f>MAX(0,N4059-F4059-I4059)</x:f>
        <x:v>0</x:v>
      </x:c>
      <x:c r="Q4059" s="7" t="n">
        <x:f>MAX(0,G4059+J4059-P4059)</x:f>
        <x:v>0</x:v>
      </x:c>
      <x:c r="R4059" s="7" t="n">
        <x:f>M4059+MAX(0,K4059-MAX(0,P4059-G4059-J4059))</x:f>
        <x:v>2468.5273100616014</x:v>
      </x:c>
      <x:c r="S4059" s="7" t="n">
        <x:f>SUM(O4059,Q4059,R4059)</x:f>
        <x:v>2468.5273100616014</x:v>
      </x:c>
      <x:c r="T4059" s="14" t="n">
        <x:f>'Inventory detail'!T681</x:f>
        <x:v>0.2327</x:v>
      </x:c>
      <x:c r="U4059" s="14" t="n">
        <x:f>'Inventory detail'!U681</x:f>
        <x:v>0.22796149999999998</x:v>
      </x:c>
      <x:c r="V4059" s="9" t="n">
        <x:f>O4059*T4059</x:f>
        <x:v>0</x:v>
      </x:c>
      <x:c r="W4059" s="9" t="n">
        <x:f>Q4059*T4059</x:f>
        <x:v>0</x:v>
      </x:c>
      <x:c r="X4059" s="9" t="n">
        <x:f>R4059*T4059</x:f>
        <x:v>574.4263050513346</x:v>
      </x:c>
      <x:c r="Y4059" s="9" t="n">
        <x:f>S4059*T4059</x:f>
        <x:v>574.4263050513346</x:v>
      </x:c>
      <x:c r="Z4059" s="9" t="n">
        <x:f>IF(ISNUMBER(U4059),S4059*(U4059-T4059),"n.a.")</x:f>
        <x:v>-11.697116658726914</x:v>
      </x:c>
      <x:c r="AA4059" s="9" t="n">
        <x:f>IF(ISNUMBER(U4059),Y4059,0)</x:f>
        <x:v>574.4263050513346</x:v>
      </x:c>
      <x:c r="AB4059" s="7" t="n">
        <x:f>MAX(0,L4059-SUM(F4059:K4059))</x:f>
        <x:v>0</x:v>
      </x:c>
    </x:row>
    <x:row r="4060" ht="22" customHeight="1">
      <x:c r="A4060" s="18" t="n">
        <x:f>Summary!F$41</x:f>
        <x:v>46419</x:v>
      </x:c>
      <x:c r="B4060" s="2" t="str">
        <x:f>'Inventory detail'!A682</x:f>
        <x:v>COIL</x:v>
      </x:c>
      <x:c r="C4060" s="2" t="str">
        <x:f>'Inventory detail'!B682</x:f>
        <x:v>30</x:v>
      </x:c>
      <x:c r="D4060" s="2" t="str">
        <x:f>'Inventory detail'!C682</x:f>
        <x:v>28WHT36-4</x:v>
      </x:c>
      <x:c r="E4060" s="10" t="n">
        <x:f>A2934</x:f>
        <x:v>46388</x:v>
      </x:c>
      <x:c r="F4060" s="7" t="n">
        <x:f>O2934</x:f>
        <x:v>0</x:v>
      </x:c>
      <x:c r="G4060" s="7" t="n">
        <x:f>Q2934</x:f>
        <x:v>0</x:v>
      </x:c>
      <x:c r="H4060" s="7" t="n">
        <x:f>R2934</x:f>
        <x:v>177.0112525667351</x:v>
      </x:c>
      <x:c r="I4060" s="7" t="n">
        <x:f>0</x:f>
        <x:v>0</x:v>
      </x:c>
      <x:c r="J4060" s="7" t="n">
        <x:f>0</x:f>
        <x:v>0</x:v>
      </x:c>
      <x:c r="K4060" s="7" t="n">
        <x:f>0</x:f>
        <x:v>0</x:v>
      </x:c>
      <x:c r="L4060" s="7" t="n">
        <x:f>'Inventory detail'!F682*Summary!$K$5*(A4060-E4060)/Summary!$K$6</x:f>
        <x:v>8.48394250513347</x:v>
      </x:c>
      <x:c r="M4060" s="7" t="n">
        <x:f>MAX(0,H4060-L4060)</x:f>
        <x:v>168.5273100616016</x:v>
      </x:c>
      <x:c r="N4060" s="7" t="n">
        <x:f>MAX(0,L4060-H4060)</x:f>
        <x:v>0</x:v>
      </x:c>
      <x:c r="O4060" s="7" t="n">
        <x:f>MAX(0,F4060+I4060-N4060)</x:f>
        <x:v>0</x:v>
      </x:c>
      <x:c r="P4060" s="7" t="n">
        <x:f>MAX(0,N4060-F4060-I4060)</x:f>
        <x:v>0</x:v>
      </x:c>
      <x:c r="Q4060" s="7" t="n">
        <x:f>MAX(0,G4060+J4060-P4060)</x:f>
        <x:v>0</x:v>
      </x:c>
      <x:c r="R4060" s="7" t="n">
        <x:f>M4060+MAX(0,K4060-MAX(0,P4060-G4060-J4060))</x:f>
        <x:v>168.5273100616016</x:v>
      </x:c>
      <x:c r="S4060" s="7" t="n">
        <x:f>SUM(O4060,Q4060,R4060)</x:f>
        <x:v>168.5273100616016</x:v>
      </x:c>
      <x:c r="T4060" s="14" t="n">
        <x:f>'Inventory detail'!T682</x:f>
        <x:v>0.34590000000000004</x:v>
      </x:c>
      <x:c r="U4060" s="14" t="str">
        <x:f>'Inventory detail'!U682</x:f>
        <x:v>n.a.</x:v>
      </x:c>
      <x:c r="V4060" s="9" t="n">
        <x:f>O4060*T4060</x:f>
        <x:v>0</x:v>
      </x:c>
      <x:c r="W4060" s="9" t="n">
        <x:f>Q4060*T4060</x:f>
        <x:v>0</x:v>
      </x:c>
      <x:c r="X4060" s="9" t="n">
        <x:f>R4060*T4060</x:f>
        <x:v>58.293596550308</x:v>
      </x:c>
      <x:c r="Y4060" s="9" t="n">
        <x:f>S4060*T4060</x:f>
        <x:v>58.293596550308</x:v>
      </x:c>
      <x:c r="Z4060" s="9" t="str">
        <x:f>IF(ISNUMBER(U4060),S4060*(U4060-T4060),"n.a.")</x:f>
        <x:v>n.a.</x:v>
      </x:c>
      <x:c r="AA4060" s="9" t="n">
        <x:f>IF(ISNUMBER(U4060),Y4060,0)</x:f>
        <x:v>0</x:v>
      </x:c>
      <x:c r="AB4060" s="7" t="n">
        <x:f>MAX(0,L4060-SUM(F4060:K4060))</x:f>
        <x:v>0</x:v>
      </x:c>
    </x:row>
    <x:row r="4061" ht="22" customHeight="1">
      <x:c r="A4061" s="18" t="n">
        <x:f>Summary!F$41</x:f>
        <x:v>46419</x:v>
      </x:c>
      <x:c r="B4061" s="2" t="str">
        <x:f>'Inventory detail'!A683</x:f>
        <x:v>COIL</x:v>
      </x:c>
      <x:c r="C4061" s="2" t="str">
        <x:f>'Inventory detail'!B683</x:f>
        <x:v>30</x:v>
      </x:c>
      <x:c r="D4061" s="2" t="str">
        <x:f>'Inventory detail'!C683</x:f>
        <x:v>30BLK36-4</x:v>
      </x:c>
      <x:c r="E4061" s="10" t="n">
        <x:f>A2935</x:f>
        <x:v>46388</x:v>
      </x:c>
      <x:c r="F4061" s="7" t="n">
        <x:f>O2935</x:f>
        <x:v>0</x:v>
      </x:c>
      <x:c r="G4061" s="7" t="n">
        <x:f>Q2935</x:f>
        <x:v>0</x:v>
      </x:c>
      <x:c r="H4061" s="7" t="n">
        <x:f>R2935</x:f>
        <x:v>277.0112525667351</x:v>
      </x:c>
      <x:c r="I4061" s="7" t="n">
        <x:f>0</x:f>
        <x:v>0</x:v>
      </x:c>
      <x:c r="J4061" s="7" t="n">
        <x:f>0</x:f>
        <x:v>0</x:v>
      </x:c>
      <x:c r="K4061" s="7" t="n">
        <x:f>0</x:f>
        <x:v>0</x:v>
      </x:c>
      <x:c r="L4061" s="7" t="n">
        <x:f>'Inventory detail'!F683*Summary!$K$5*(A4061-E4061)/Summary!$K$6</x:f>
        <x:v>8.48394250513347</x:v>
      </x:c>
      <x:c r="M4061" s="7" t="n">
        <x:f>MAX(0,H4061-L4061)</x:f>
        <x:v>268.5273100616016</x:v>
      </x:c>
      <x:c r="N4061" s="7" t="n">
        <x:f>MAX(0,L4061-H4061)</x:f>
        <x:v>0</x:v>
      </x:c>
      <x:c r="O4061" s="7" t="n">
        <x:f>MAX(0,F4061+I4061-N4061)</x:f>
        <x:v>0</x:v>
      </x:c>
      <x:c r="P4061" s="7" t="n">
        <x:f>MAX(0,N4061-F4061-I4061)</x:f>
        <x:v>0</x:v>
      </x:c>
      <x:c r="Q4061" s="7" t="n">
        <x:f>MAX(0,G4061+J4061-P4061)</x:f>
        <x:v>0</x:v>
      </x:c>
      <x:c r="R4061" s="7" t="n">
        <x:f>M4061+MAX(0,K4061-MAX(0,P4061-G4061-J4061))</x:f>
        <x:v>268.5273100616016</x:v>
      </x:c>
      <x:c r="S4061" s="7" t="n">
        <x:f>SUM(O4061,Q4061,R4061)</x:f>
        <x:v>268.5273100616016</x:v>
      </x:c>
      <x:c r="T4061" s="14" t="n">
        <x:f>'Inventory detail'!T683</x:f>
        <x:v>0.5734</x:v>
      </x:c>
      <x:c r="U4061" s="14" t="n">
        <x:f>'Inventory detail'!U683</x:f>
        <x:v>0.561782</x:v>
      </x:c>
      <x:c r="V4061" s="9" t="n">
        <x:f>O4061*T4061</x:f>
        <x:v>0</x:v>
      </x:c>
      <x:c r="W4061" s="9" t="n">
        <x:f>Q4061*T4061</x:f>
        <x:v>0</x:v>
      </x:c>
      <x:c r="X4061" s="9" t="n">
        <x:f>R4061*T4061</x:f>
        <x:v>153.97355958932238</x:v>
      </x:c>
      <x:c r="Y4061" s="9" t="n">
        <x:f>S4061*T4061</x:f>
        <x:v>153.97355958932238</x:v>
      </x:c>
      <x:c r="Z4061" s="9" t="n">
        <x:f>IF(ISNUMBER(U4061),S4061*(U4061-T4061),"n.a.")</x:f>
        <x:v>-3.119750288295692</x:v>
      </x:c>
      <x:c r="AA4061" s="9" t="n">
        <x:f>IF(ISNUMBER(U4061),Y4061,0)</x:f>
        <x:v>153.97355958932238</x:v>
      </x:c>
      <x:c r="AB4061" s="7" t="n">
        <x:f>MAX(0,L4061-SUM(F4061:K4061))</x:f>
        <x:v>0</x:v>
      </x:c>
    </x:row>
    <x:row r="4062" ht="22" customHeight="1">
      <x:c r="A4062" s="18" t="n">
        <x:f>Summary!F$41</x:f>
        <x:v>46419</x:v>
      </x:c>
      <x:c r="B4062" s="2" t="str">
        <x:f>'Inventory detail'!A684</x:f>
        <x:v>COIL</x:v>
      </x:c>
      <x:c r="C4062" s="2" t="str">
        <x:f>'Inventory detail'!B684</x:f>
        <x:v>60</x:v>
      </x:c>
      <x:c r="D4062" s="2" t="str">
        <x:f>'Inventory detail'!C684</x:f>
        <x:v>14MAR12-4</x:v>
      </x:c>
      <x:c r="E4062" s="10" t="n">
        <x:f>A2936</x:f>
        <x:v>46388</x:v>
      </x:c>
      <x:c r="F4062" s="7" t="n">
        <x:f>O2936</x:f>
        <x:v>0</x:v>
      </x:c>
      <x:c r="G4062" s="7" t="n">
        <x:f>Q2936</x:f>
        <x:v>0</x:v>
      </x:c>
      <x:c r="H4062" s="7" t="n">
        <x:f>R2936</x:f>
        <x:v>77.01125256673511</x:v>
      </x:c>
      <x:c r="I4062" s="7" t="n">
        <x:f>0</x:f>
        <x:v>0</x:v>
      </x:c>
      <x:c r="J4062" s="7" t="n">
        <x:f>0</x:f>
        <x:v>0</x:v>
      </x:c>
      <x:c r="K4062" s="7" t="n">
        <x:f>0</x:f>
        <x:v>0</x:v>
      </x:c>
      <x:c r="L4062" s="7" t="n">
        <x:f>'Inventory detail'!F684*Summary!$K$5*(A4062-E4062)/Summary!$K$6</x:f>
        <x:v>8.48394250513347</x:v>
      </x:c>
      <x:c r="M4062" s="7" t="n">
        <x:f>MAX(0,H4062-L4062)</x:f>
        <x:v>68.52731006160164</x:v>
      </x:c>
      <x:c r="N4062" s="7" t="n">
        <x:f>MAX(0,L4062-H4062)</x:f>
        <x:v>0</x:v>
      </x:c>
      <x:c r="O4062" s="7" t="n">
        <x:f>MAX(0,F4062+I4062-N4062)</x:f>
        <x:v>0</x:v>
      </x:c>
      <x:c r="P4062" s="7" t="n">
        <x:f>MAX(0,N4062-F4062-I4062)</x:f>
        <x:v>0</x:v>
      </x:c>
      <x:c r="Q4062" s="7" t="n">
        <x:f>MAX(0,G4062+J4062-P4062)</x:f>
        <x:v>0</x:v>
      </x:c>
      <x:c r="R4062" s="7" t="n">
        <x:f>M4062+MAX(0,K4062-MAX(0,P4062-G4062-J4062))</x:f>
        <x:v>68.52731006160164</x:v>
      </x:c>
      <x:c r="S4062" s="7" t="n">
        <x:f>SUM(O4062,Q4062,R4062)</x:f>
        <x:v>68.52731006160164</x:v>
      </x:c>
      <x:c r="T4062" s="14" t="n">
        <x:f>'Inventory detail'!T684</x:f>
        <x:v>0.0533</x:v>
      </x:c>
      <x:c r="U4062" s="14" t="str">
        <x:f>'Inventory detail'!U684</x:f>
        <x:v>n.a.</x:v>
      </x:c>
      <x:c r="V4062" s="9" t="n">
        <x:f>O4062*T4062</x:f>
        <x:v>0</x:v>
      </x:c>
      <x:c r="W4062" s="9" t="n">
        <x:f>Q4062*T4062</x:f>
        <x:v>0</x:v>
      </x:c>
      <x:c r="X4062" s="9" t="n">
        <x:f>R4062*T4062</x:f>
        <x:v>3.6525056262833675</x:v>
      </x:c>
      <x:c r="Y4062" s="9" t="n">
        <x:f>S4062*T4062</x:f>
        <x:v>3.6525056262833675</x:v>
      </x:c>
      <x:c r="Z4062" s="9" t="str">
        <x:f>IF(ISNUMBER(U4062),S4062*(U4062-T4062),"n.a.")</x:f>
        <x:v>n.a.</x:v>
      </x:c>
      <x:c r="AA4062" s="9" t="n">
        <x:f>IF(ISNUMBER(U4062),Y4062,0)</x:f>
        <x:v>0</x:v>
      </x:c>
      <x:c r="AB4062" s="7" t="n">
        <x:f>MAX(0,L4062-SUM(F4062:K4062))</x:f>
        <x:v>0</x:v>
      </x:c>
    </x:row>
    <x:row r="4063" ht="22" customHeight="1">
      <x:c r="A4063" s="18" t="n">
        <x:f>Summary!F$41</x:f>
        <x:v>46419</x:v>
      </x:c>
      <x:c r="B4063" s="2" t="str">
        <x:f>'Inventory detail'!A685</x:f>
        <x:v>COIL</x:v>
      </x:c>
      <x:c r="C4063" s="2" t="str">
        <x:f>'Inventory detail'!B685</x:f>
        <x:v>60</x:v>
      </x:c>
      <x:c r="D4063" s="2" t="str">
        <x:f>'Inventory detail'!C685</x:f>
        <x:v>16WHT36-4</x:v>
      </x:c>
      <x:c r="E4063" s="10" t="n">
        <x:f>A2937</x:f>
        <x:v>46388</x:v>
      </x:c>
      <x:c r="F4063" s="7" t="n">
        <x:f>O2937</x:f>
        <x:v>0</x:v>
      </x:c>
      <x:c r="G4063" s="7" t="n">
        <x:f>Q2937</x:f>
        <x:v>0</x:v>
      </x:c>
      <x:c r="H4063" s="7" t="n">
        <x:f>R2937</x:f>
        <x:v>1177.0112525667353</x:v>
      </x:c>
      <x:c r="I4063" s="7" t="n">
        <x:f>0</x:f>
        <x:v>0</x:v>
      </x:c>
      <x:c r="J4063" s="7" t="n">
        <x:f>0</x:f>
        <x:v>0</x:v>
      </x:c>
      <x:c r="K4063" s="7" t="n">
        <x:f>0</x:f>
        <x:v>0</x:v>
      </x:c>
      <x:c r="L4063" s="7" t="n">
        <x:f>'Inventory detail'!F685*Summary!$K$5*(A4063-E4063)/Summary!$K$6</x:f>
        <x:v>8.48394250513347</x:v>
      </x:c>
      <x:c r="M4063" s="7" t="n">
        <x:f>MAX(0,H4063-L4063)</x:f>
        <x:v>1168.5273100616018</x:v>
      </x:c>
      <x:c r="N4063" s="7" t="n">
        <x:f>MAX(0,L4063-H4063)</x:f>
        <x:v>0</x:v>
      </x:c>
      <x:c r="O4063" s="7" t="n">
        <x:f>MAX(0,F4063+I4063-N4063)</x:f>
        <x:v>0</x:v>
      </x:c>
      <x:c r="P4063" s="7" t="n">
        <x:f>MAX(0,N4063-F4063-I4063)</x:f>
        <x:v>0</x:v>
      </x:c>
      <x:c r="Q4063" s="7" t="n">
        <x:f>MAX(0,G4063+J4063-P4063)</x:f>
        <x:v>0</x:v>
      </x:c>
      <x:c r="R4063" s="7" t="n">
        <x:f>M4063+MAX(0,K4063-MAX(0,P4063-G4063-J4063))</x:f>
        <x:v>1168.5273100616018</x:v>
      </x:c>
      <x:c r="S4063" s="7" t="n">
        <x:f>SUM(O4063,Q4063,R4063)</x:f>
        <x:v>1168.5273100616018</x:v>
      </x:c>
      <x:c r="T4063" s="14" t="n">
        <x:f>'Inventory detail'!T685</x:f>
        <x:v>0.3226</x:v>
      </x:c>
      <x:c r="U4063" s="14" t="n">
        <x:f>'Inventory detail'!U685</x:f>
        <x:v>0.31603000000000003</x:v>
      </x:c>
      <x:c r="V4063" s="9" t="n">
        <x:f>O4063*T4063</x:f>
        <x:v>0</x:v>
      </x:c>
      <x:c r="W4063" s="9" t="n">
        <x:f>Q4063*T4063</x:f>
        <x:v>0</x:v>
      </x:c>
      <x:c r="X4063" s="9" t="n">
        <x:f>R4063*T4063</x:f>
        <x:v>376.96691022587277</x:v>
      </x:c>
      <x:c r="Y4063" s="9" t="n">
        <x:f>S4063*T4063</x:f>
        <x:v>376.96691022587277</x:v>
      </x:c>
      <x:c r="Z4063" s="9" t="n">
        <x:f>IF(ISNUMBER(U4063),S4063*(U4063-T4063),"n.a.")</x:f>
        <x:v>-7.677224427104683</x:v>
      </x:c>
      <x:c r="AA4063" s="9" t="n">
        <x:f>IF(ISNUMBER(U4063),Y4063,0)</x:f>
        <x:v>376.96691022587277</x:v>
      </x:c>
      <x:c r="AB4063" s="7" t="n">
        <x:f>MAX(0,L4063-SUM(F4063:K4063))</x:f>
        <x:v>0</x:v>
      </x:c>
    </x:row>
    <x:row r="4064" ht="22" customHeight="1">
      <x:c r="A4064" s="18" t="n">
        <x:f>Summary!F$41</x:f>
        <x:v>46419</x:v>
      </x:c>
      <x:c r="B4064" s="2" t="str">
        <x:f>'Inventory detail'!A686</x:f>
        <x:v>COIL</x:v>
      </x:c>
      <x:c r="C4064" s="2" t="str">
        <x:f>'Inventory detail'!B686</x:f>
        <x:v>60</x:v>
      </x:c>
      <x:c r="D4064" s="2" t="str">
        <x:f>'Inventory detail'!C686</x:f>
        <x:v>28BLU12-4</x:v>
      </x:c>
      <x:c r="E4064" s="10" t="n">
        <x:f>A2938</x:f>
        <x:v>46388</x:v>
      </x:c>
      <x:c r="F4064" s="7" t="n">
        <x:f>O2938</x:f>
        <x:v>0</x:v>
      </x:c>
      <x:c r="G4064" s="7" t="n">
        <x:f>Q2938</x:f>
        <x:v>0</x:v>
      </x:c>
      <x:c r="H4064" s="7" t="n">
        <x:f>R2938</x:f>
        <x:v>377.0112525667351</x:v>
      </x:c>
      <x:c r="I4064" s="7" t="n">
        <x:f>0</x:f>
        <x:v>0</x:v>
      </x:c>
      <x:c r="J4064" s="7" t="n">
        <x:f>0</x:f>
        <x:v>0</x:v>
      </x:c>
      <x:c r="K4064" s="7" t="n">
        <x:f>0</x:f>
        <x:v>0</x:v>
      </x:c>
      <x:c r="L4064" s="7" t="n">
        <x:f>'Inventory detail'!F686*Summary!$K$5*(A4064-E4064)/Summary!$K$6</x:f>
        <x:v>8.48394250513347</x:v>
      </x:c>
      <x:c r="M4064" s="7" t="n">
        <x:f>MAX(0,H4064-L4064)</x:f>
        <x:v>368.5273100616016</x:v>
      </x:c>
      <x:c r="N4064" s="7" t="n">
        <x:f>MAX(0,L4064-H4064)</x:f>
        <x:v>0</x:v>
      </x:c>
      <x:c r="O4064" s="7" t="n">
        <x:f>MAX(0,F4064+I4064-N4064)</x:f>
        <x:v>0</x:v>
      </x:c>
      <x:c r="P4064" s="7" t="n">
        <x:f>MAX(0,N4064-F4064-I4064)</x:f>
        <x:v>0</x:v>
      </x:c>
      <x:c r="Q4064" s="7" t="n">
        <x:f>MAX(0,G4064+J4064-P4064)</x:f>
        <x:v>0</x:v>
      </x:c>
      <x:c r="R4064" s="7" t="n">
        <x:f>M4064+MAX(0,K4064-MAX(0,P4064-G4064-J4064))</x:f>
        <x:v>368.5273100616016</x:v>
      </x:c>
      <x:c r="S4064" s="7" t="n">
        <x:f>SUM(O4064,Q4064,R4064)</x:f>
        <x:v>368.5273100616016</x:v>
      </x:c>
      <x:c r="T4064" s="14" t="n">
        <x:f>'Inventory detail'!T686</x:f>
        <x:v>0.1292</x:v>
      </x:c>
      <x:c r="U4064" s="14" t="str">
        <x:f>'Inventory detail'!U686</x:f>
        <x:v>n.a.</x:v>
      </x:c>
      <x:c r="V4064" s="9" t="n">
        <x:f>O4064*T4064</x:f>
        <x:v>0</x:v>
      </x:c>
      <x:c r="W4064" s="9" t="n">
        <x:f>Q4064*T4064</x:f>
        <x:v>0</x:v>
      </x:c>
      <x:c r="X4064" s="9" t="n">
        <x:f>R4064*T4064</x:f>
        <x:v>47.613728459958935</x:v>
      </x:c>
      <x:c r="Y4064" s="9" t="n">
        <x:f>S4064*T4064</x:f>
        <x:v>47.613728459958935</x:v>
      </x:c>
      <x:c r="Z4064" s="9" t="str">
        <x:f>IF(ISNUMBER(U4064),S4064*(U4064-T4064),"n.a.")</x:f>
        <x:v>n.a.</x:v>
      </x:c>
      <x:c r="AA4064" s="9" t="n">
        <x:f>IF(ISNUMBER(U4064),Y4064,0)</x:f>
        <x:v>0</x:v>
      </x:c>
      <x:c r="AB4064" s="7" t="n">
        <x:f>MAX(0,L4064-SUM(F4064:K4064))</x:f>
        <x:v>0</x:v>
      </x:c>
    </x:row>
    <x:row r="4065" ht="22" customHeight="1">
      <x:c r="A4065" s="18" t="n">
        <x:f>Summary!F$41</x:f>
        <x:v>46419</x:v>
      </x:c>
      <x:c r="B4065" s="2" t="str">
        <x:f>'Inventory detail'!A687</x:f>
        <x:v>POUC</x:v>
      </x:c>
      <x:c r="C4065" s="2" t="str">
        <x:f>'Inventory detail'!B687</x:f>
        <x:v>30</x:v>
      </x:c>
      <x:c r="D4065" s="2" t="str">
        <x:f>'Inventory detail'!C687</x:f>
        <x:v>BMS5</x:v>
      </x:c>
      <x:c r="E4065" s="10" t="n">
        <x:f>A2939</x:f>
        <x:v>46388</x:v>
      </x:c>
      <x:c r="F4065" s="7" t="n">
        <x:f>O2939</x:f>
        <x:v>0</x:v>
      </x:c>
      <x:c r="G4065" s="7" t="n">
        <x:f>Q2939</x:f>
        <x:v>0</x:v>
      </x:c>
      <x:c r="H4065" s="7" t="n">
        <x:f>R2939</x:f>
        <x:v>1577.0112525667353</x:v>
      </x:c>
      <x:c r="I4065" s="7" t="n">
        <x:f>0</x:f>
        <x:v>0</x:v>
      </x:c>
      <x:c r="J4065" s="7" t="n">
        <x:f>0</x:f>
        <x:v>0</x:v>
      </x:c>
      <x:c r="K4065" s="7" t="n">
        <x:f>0</x:f>
        <x:v>0</x:v>
      </x:c>
      <x:c r="L4065" s="7" t="n">
        <x:f>'Inventory detail'!F687*Summary!$K$5*(A4065-E4065)/Summary!$K$6</x:f>
        <x:v>8.48394250513347</x:v>
      </x:c>
      <x:c r="M4065" s="7" t="n">
        <x:f>MAX(0,H4065-L4065)</x:f>
        <x:v>1568.5273100616018</x:v>
      </x:c>
      <x:c r="N4065" s="7" t="n">
        <x:f>MAX(0,L4065-H4065)</x:f>
        <x:v>0</x:v>
      </x:c>
      <x:c r="O4065" s="7" t="n">
        <x:f>MAX(0,F4065+I4065-N4065)</x:f>
        <x:v>0</x:v>
      </x:c>
      <x:c r="P4065" s="7" t="n">
        <x:f>MAX(0,N4065-F4065-I4065)</x:f>
        <x:v>0</x:v>
      </x:c>
      <x:c r="Q4065" s="7" t="n">
        <x:f>MAX(0,G4065+J4065-P4065)</x:f>
        <x:v>0</x:v>
      </x:c>
      <x:c r="R4065" s="7" t="n">
        <x:f>M4065+MAX(0,K4065-MAX(0,P4065-G4065-J4065))</x:f>
        <x:v>1568.5273100616018</x:v>
      </x:c>
      <x:c r="S4065" s="7" t="n">
        <x:f>SUM(O4065,Q4065,R4065)</x:f>
        <x:v>1568.5273100616018</x:v>
      </x:c>
      <x:c r="T4065" s="14" t="n">
        <x:f>'Inventory detail'!T687</x:f>
        <x:v>0.0104</x:v>
      </x:c>
      <x:c r="U4065" s="14" t="n">
        <x:f>'Inventory detail'!U687</x:f>
        <x:v>0.011385</x:v>
      </x:c>
      <x:c r="V4065" s="9" t="n">
        <x:f>O4065*T4065</x:f>
        <x:v>0</x:v>
      </x:c>
      <x:c r="W4065" s="9" t="n">
        <x:f>Q4065*T4065</x:f>
        <x:v>0</x:v>
      </x:c>
      <x:c r="X4065" s="9" t="n">
        <x:f>R4065*T4065</x:f>
        <x:v>16.31268402464066</x:v>
      </x:c>
      <x:c r="Y4065" s="9" t="n">
        <x:f>S4065*T4065</x:f>
        <x:v>16.31268402464066</x:v>
      </x:c>
      <x:c r="Z4065" s="9" t="n">
        <x:f>IF(ISNUMBER(U4065),S4065*(U4065-T4065),"n.a.")</x:f>
        <x:v>1.5449994004106775</x:v>
      </x:c>
      <x:c r="AA4065" s="9" t="n">
        <x:f>IF(ISNUMBER(U4065),Y4065,0)</x:f>
        <x:v>16.31268402464066</x:v>
      </x:c>
      <x:c r="AB4065" s="7" t="n">
        <x:f>MAX(0,L4065-SUM(F4065:K4065))</x:f>
        <x:v>0</x:v>
      </x:c>
    </x:row>
    <x:row r="4066" ht="22" customHeight="1">
      <x:c r="A4066" s="18" t="n">
        <x:f>Summary!F$41</x:f>
        <x:v>46419</x:v>
      </x:c>
      <x:c r="B4066" s="2" t="str">
        <x:f>'Inventory detail'!A688</x:f>
        <x:v>POUC</x:v>
      </x:c>
      <x:c r="C4066" s="2" t="str">
        <x:f>'Inventory detail'!B688</x:f>
        <x:v>30</x:v>
      </x:c>
      <x:c r="D4066" s="2" t="str">
        <x:f>'Inventory detail'!C688</x:f>
        <x:v>CRC5</x:v>
      </x:c>
      <x:c r="E4066" s="10" t="n">
        <x:f>A2940</x:f>
        <x:v>46388</x:v>
      </x:c>
      <x:c r="F4066" s="7" t="n">
        <x:f>O2940</x:f>
        <x:v>0</x:v>
      </x:c>
      <x:c r="G4066" s="7" t="n">
        <x:f>Q2940</x:f>
        <x:v>0</x:v>
      </x:c>
      <x:c r="H4066" s="7" t="n">
        <x:f>R2940</x:f>
        <x:v>13277.011252566734</x:v>
      </x:c>
      <x:c r="I4066" s="7" t="n">
        <x:f>0</x:f>
        <x:v>0</x:v>
      </x:c>
      <x:c r="J4066" s="7" t="n">
        <x:f>0</x:f>
        <x:v>0</x:v>
      </x:c>
      <x:c r="K4066" s="7" t="n">
        <x:f>0</x:f>
        <x:v>0</x:v>
      </x:c>
      <x:c r="L4066" s="7" t="n">
        <x:f>'Inventory detail'!F688*Summary!$K$5*(A4066-E4066)/Summary!$K$6</x:f>
        <x:v>8.48394250513347</x:v>
      </x:c>
      <x:c r="M4066" s="7" t="n">
        <x:f>MAX(0,H4066-L4066)</x:f>
        <x:v>13268.5273100616</x:v>
      </x:c>
      <x:c r="N4066" s="7" t="n">
        <x:f>MAX(0,L4066-H4066)</x:f>
        <x:v>0</x:v>
      </x:c>
      <x:c r="O4066" s="7" t="n">
        <x:f>MAX(0,F4066+I4066-N4066)</x:f>
        <x:v>0</x:v>
      </x:c>
      <x:c r="P4066" s="7" t="n">
        <x:f>MAX(0,N4066-F4066-I4066)</x:f>
        <x:v>0</x:v>
      </x:c>
      <x:c r="Q4066" s="7" t="n">
        <x:f>MAX(0,G4066+J4066-P4066)</x:f>
        <x:v>0</x:v>
      </x:c>
      <x:c r="R4066" s="7" t="n">
        <x:f>M4066+MAX(0,K4066-MAX(0,P4066-G4066-J4066))</x:f>
        <x:v>13268.5273100616</x:v>
      </x:c>
      <x:c r="S4066" s="7" t="n">
        <x:f>SUM(O4066,Q4066,R4066)</x:f>
        <x:v>13268.5273100616</x:v>
      </x:c>
      <x:c r="T4066" s="14" t="n">
        <x:f>'Inventory detail'!T688</x:f>
        <x:v>0.0058</x:v>
      </x:c>
      <x:c r="U4066" s="14" t="n">
        <x:f>'Inventory detail'!U688</x:f>
        <x:v>0.00627</x:v>
      </x:c>
      <x:c r="V4066" s="9" t="n">
        <x:f>O4066*T4066</x:f>
        <x:v>0</x:v>
      </x:c>
      <x:c r="W4066" s="9" t="n">
        <x:f>Q4066*T4066</x:f>
        <x:v>0</x:v>
      </x:c>
      <x:c r="X4066" s="9" t="n">
        <x:f>R4066*T4066</x:f>
        <x:v>76.95745839835728</x:v>
      </x:c>
      <x:c r="Y4066" s="9" t="n">
        <x:f>S4066*T4066</x:f>
        <x:v>76.95745839835728</x:v>
      </x:c>
      <x:c r="Z4066" s="9" t="n">
        <x:f>IF(ISNUMBER(U4066),S4066*(U4066-T4066),"n.a.")</x:f>
        <x:v>6.236207835728963</x:v>
      </x:c>
      <x:c r="AA4066" s="9" t="n">
        <x:f>IF(ISNUMBER(U4066),Y4066,0)</x:f>
        <x:v>76.95745839835728</x:v>
      </x:c>
      <x:c r="AB4066" s="7" t="n">
        <x:f>MAX(0,L4066-SUM(F4066:K4066))</x:f>
        <x:v>0</x:v>
      </x:c>
    </x:row>
    <x:row r="4067" ht="22" customHeight="1">
      <x:c r="A4067" s="18" t="n">
        <x:f>Summary!F$41</x:f>
        <x:v>46419</x:v>
      </x:c>
      <x:c r="B4067" s="2" t="str">
        <x:f>'Inventory detail'!A689</x:f>
        <x:v>POUC</x:v>
      </x:c>
      <x:c r="C4067" s="2" t="str">
        <x:f>'Inventory detail'!B689</x:f>
        <x:v>30</x:v>
      </x:c>
      <x:c r="D4067" s="2" t="str">
        <x:f>'Inventory detail'!C689</x:f>
        <x:v>DRI7</x:v>
      </x:c>
      <x:c r="E4067" s="10" t="n">
        <x:f>A2941</x:f>
        <x:v>46388</x:v>
      </x:c>
      <x:c r="F4067" s="7" t="n">
        <x:f>O2941</x:f>
        <x:v>0</x:v>
      </x:c>
      <x:c r="G4067" s="7" t="n">
        <x:f>Q2941</x:f>
        <x:v>0</x:v>
      </x:c>
      <x:c r="H4067" s="7" t="n">
        <x:f>R2941</x:f>
        <x:v>7177.011252566735</x:v>
      </x:c>
      <x:c r="I4067" s="7" t="n">
        <x:f>0</x:f>
        <x:v>0</x:v>
      </x:c>
      <x:c r="J4067" s="7" t="n">
        <x:f>0</x:f>
        <x:v>0</x:v>
      </x:c>
      <x:c r="K4067" s="7" t="n">
        <x:f>0</x:f>
        <x:v>0</x:v>
      </x:c>
      <x:c r="L4067" s="7" t="n">
        <x:f>'Inventory detail'!F689*Summary!$K$5*(A4067-E4067)/Summary!$K$6</x:f>
        <x:v>8.48394250513347</x:v>
      </x:c>
      <x:c r="M4067" s="7" t="n">
        <x:f>MAX(0,H4067-L4067)</x:f>
        <x:v>7168.527310061601</x:v>
      </x:c>
      <x:c r="N4067" s="7" t="n">
        <x:f>MAX(0,L4067-H4067)</x:f>
        <x:v>0</x:v>
      </x:c>
      <x:c r="O4067" s="7" t="n">
        <x:f>MAX(0,F4067+I4067-N4067)</x:f>
        <x:v>0</x:v>
      </x:c>
      <x:c r="P4067" s="7" t="n">
        <x:f>MAX(0,N4067-F4067-I4067)</x:f>
        <x:v>0</x:v>
      </x:c>
      <x:c r="Q4067" s="7" t="n">
        <x:f>MAX(0,G4067+J4067-P4067)</x:f>
        <x:v>0</x:v>
      </x:c>
      <x:c r="R4067" s="7" t="n">
        <x:f>M4067+MAX(0,K4067-MAX(0,P4067-G4067-J4067))</x:f>
        <x:v>7168.527310061601</x:v>
      </x:c>
      <x:c r="S4067" s="7" t="n">
        <x:f>SUM(O4067,Q4067,R4067)</x:f>
        <x:v>7168.527310061601</x:v>
      </x:c>
      <x:c r="T4067" s="14" t="n">
        <x:f>'Inventory detail'!T689</x:f>
        <x:v>0.0092</x:v>
      </x:c>
      <x:c r="U4067" s="14" t="n">
        <x:f>'Inventory detail'!U689</x:f>
        <x:v>0.009899999999999999</x:v>
      </x:c>
      <x:c r="V4067" s="9" t="n">
        <x:f>O4067*T4067</x:f>
        <x:v>0</x:v>
      </x:c>
      <x:c r="W4067" s="9" t="n">
        <x:f>Q4067*T4067</x:f>
        <x:v>0</x:v>
      </x:c>
      <x:c r="X4067" s="9" t="n">
        <x:f>R4067*T4067</x:f>
        <x:v>65.95045125256674</x:v>
      </x:c>
      <x:c r="Y4067" s="9" t="n">
        <x:f>S4067*T4067</x:f>
        <x:v>65.95045125256674</x:v>
      </x:c>
      <x:c r="Z4067" s="9" t="n">
        <x:f>IF(ISNUMBER(U4067),S4067*(U4067-T4067),"n.a.")</x:f>
        <x:v>5.0179691170431155</x:v>
      </x:c>
      <x:c r="AA4067" s="9" t="n">
        <x:f>IF(ISNUMBER(U4067),Y4067,0)</x:f>
        <x:v>65.95045125256674</x:v>
      </x:c>
      <x:c r="AB4067" s="7" t="n">
        <x:f>MAX(0,L4067-SUM(F4067:K4067))</x:f>
        <x:v>0</x:v>
      </x:c>
    </x:row>
    <x:row r="4068" ht="22" customHeight="1">
      <x:c r="A4068" s="18" t="n">
        <x:f>Summary!F$41</x:f>
        <x:v>46419</x:v>
      </x:c>
      <x:c r="B4068" s="2" t="str">
        <x:f>'Inventory detail'!A690</x:f>
        <x:v>POUC</x:v>
      </x:c>
      <x:c r="C4068" s="2" t="str">
        <x:f>'Inventory detail'!B690</x:f>
        <x:v>30</x:v>
      </x:c>
      <x:c r="D4068" s="2" t="str">
        <x:f>'Inventory detail'!C690</x:f>
        <x:v>LEG5SL</x:v>
      </x:c>
      <x:c r="E4068" s="10" t="n">
        <x:f>A2942</x:f>
        <x:v>46388</x:v>
      </x:c>
      <x:c r="F4068" s="7" t="n">
        <x:f>O2942</x:f>
        <x:v>0</x:v>
      </x:c>
      <x:c r="G4068" s="7" t="n">
        <x:f>Q2942</x:f>
        <x:v>0</x:v>
      </x:c>
      <x:c r="H4068" s="7" t="n">
        <x:f>R2942</x:f>
        <x:v>377.0112525667351</x:v>
      </x:c>
      <x:c r="I4068" s="7" t="n">
        <x:f>0</x:f>
        <x:v>0</x:v>
      </x:c>
      <x:c r="J4068" s="7" t="n">
        <x:f>0</x:f>
        <x:v>0</x:v>
      </x:c>
      <x:c r="K4068" s="7" t="n">
        <x:f>0</x:f>
        <x:v>0</x:v>
      </x:c>
      <x:c r="L4068" s="7" t="n">
        <x:f>'Inventory detail'!F690*Summary!$K$5*(A4068-E4068)/Summary!$K$6</x:f>
        <x:v>8.48394250513347</x:v>
      </x:c>
      <x:c r="M4068" s="7" t="n">
        <x:f>MAX(0,H4068-L4068)</x:f>
        <x:v>368.5273100616016</x:v>
      </x:c>
      <x:c r="N4068" s="7" t="n">
        <x:f>MAX(0,L4068-H4068)</x:f>
        <x:v>0</x:v>
      </x:c>
      <x:c r="O4068" s="7" t="n">
        <x:f>MAX(0,F4068+I4068-N4068)</x:f>
        <x:v>0</x:v>
      </x:c>
      <x:c r="P4068" s="7" t="n">
        <x:f>MAX(0,N4068-F4068-I4068)</x:f>
        <x:v>0</x:v>
      </x:c>
      <x:c r="Q4068" s="7" t="n">
        <x:f>MAX(0,G4068+J4068-P4068)</x:f>
        <x:v>0</x:v>
      </x:c>
      <x:c r="R4068" s="7" t="n">
        <x:f>M4068+MAX(0,K4068-MAX(0,P4068-G4068-J4068))</x:f>
        <x:v>368.5273100616016</x:v>
      </x:c>
      <x:c r="S4068" s="7" t="n">
        <x:f>SUM(O4068,Q4068,R4068)</x:f>
        <x:v>368.5273100616016</x:v>
      </x:c>
      <x:c r="T4068" s="14" t="n">
        <x:f>'Inventory detail'!T690</x:f>
        <x:v>0.1555</x:v>
      </x:c>
      <x:c r="U4068" s="14" t="n">
        <x:f>'Inventory detail'!U690</x:f>
        <x:v>0.19139999999999996</x:v>
      </x:c>
      <x:c r="V4068" s="9" t="n">
        <x:f>O4068*T4068</x:f>
        <x:v>0</x:v>
      </x:c>
      <x:c r="W4068" s="9" t="n">
        <x:f>Q4068*T4068</x:f>
        <x:v>0</x:v>
      </x:c>
      <x:c r="X4068" s="9" t="n">
        <x:f>R4068*T4068</x:f>
        <x:v>57.30599671457905</x:v>
      </x:c>
      <x:c r="Y4068" s="9" t="n">
        <x:f>S4068*T4068</x:f>
        <x:v>57.30599671457905</x:v>
      </x:c>
      <x:c r="Z4068" s="9" t="n">
        <x:f>IF(ISNUMBER(U4068),S4068*(U4068-T4068),"n.a.")</x:f>
        <x:v>13.230130431211483</x:v>
      </x:c>
      <x:c r="AA4068" s="9" t="n">
        <x:f>IF(ISNUMBER(U4068),Y4068,0)</x:f>
        <x:v>57.30599671457905</x:v>
      </x:c>
      <x:c r="AB4068" s="7" t="n">
        <x:f>MAX(0,L4068-SUM(F4068:K4068))</x:f>
        <x:v>0</x:v>
      </x:c>
    </x:row>
    <x:row r="4069" ht="22" customHeight="1">
      <x:c r="A4069" s="18" t="n">
        <x:f>Summary!F$41</x:f>
        <x:v>46419</x:v>
      </x:c>
      <x:c r="B4069" s="2" t="str">
        <x:f>'Inventory detail'!A691</x:f>
        <x:v>POUC</x:v>
      </x:c>
      <x:c r="C4069" s="2" t="str">
        <x:f>'Inventory detail'!B691</x:f>
        <x:v>30</x:v>
      </x:c>
      <x:c r="D4069" s="2" t="str">
        <x:f>'Inventory detail'!C691</x:f>
        <x:v>SJUM7</x:v>
      </x:c>
      <x:c r="E4069" s="10" t="n">
        <x:f>A2943</x:f>
        <x:v>46388</x:v>
      </x:c>
      <x:c r="F4069" s="7" t="n">
        <x:f>O2943</x:f>
        <x:v>0</x:v>
      </x:c>
      <x:c r="G4069" s="7" t="n">
        <x:f>Q2943</x:f>
        <x:v>0</x:v>
      </x:c>
      <x:c r="H4069" s="7" t="n">
        <x:f>R2943</x:f>
        <x:v>5477.011252566735</x:v>
      </x:c>
      <x:c r="I4069" s="7" t="n">
        <x:f>0</x:f>
        <x:v>0</x:v>
      </x:c>
      <x:c r="J4069" s="7" t="n">
        <x:f>0</x:f>
        <x:v>0</x:v>
      </x:c>
      <x:c r="K4069" s="7" t="n">
        <x:f>0</x:f>
        <x:v>0</x:v>
      </x:c>
      <x:c r="L4069" s="7" t="n">
        <x:f>'Inventory detail'!F691*Summary!$K$5*(A4069-E4069)/Summary!$K$6</x:f>
        <x:v>8.48394250513347</x:v>
      </x:c>
      <x:c r="M4069" s="7" t="n">
        <x:f>MAX(0,H4069-L4069)</x:f>
        <x:v>5468.527310061601</x:v>
      </x:c>
      <x:c r="N4069" s="7" t="n">
        <x:f>MAX(0,L4069-H4069)</x:f>
        <x:v>0</x:v>
      </x:c>
      <x:c r="O4069" s="7" t="n">
        <x:f>MAX(0,F4069+I4069-N4069)</x:f>
        <x:v>0</x:v>
      </x:c>
      <x:c r="P4069" s="7" t="n">
        <x:f>MAX(0,N4069-F4069-I4069)</x:f>
        <x:v>0</x:v>
      </x:c>
      <x:c r="Q4069" s="7" t="n">
        <x:f>MAX(0,G4069+J4069-P4069)</x:f>
        <x:v>0</x:v>
      </x:c>
      <x:c r="R4069" s="7" t="n">
        <x:f>M4069+MAX(0,K4069-MAX(0,P4069-G4069-J4069))</x:f>
        <x:v>5468.527310061601</x:v>
      </x:c>
      <x:c r="S4069" s="7" t="n">
        <x:f>SUM(O4069,Q4069,R4069)</x:f>
        <x:v>5468.527310061601</x:v>
      </x:c>
      <x:c r="T4069" s="14" t="n">
        <x:f>'Inventory detail'!T691</x:f>
        <x:v>0.016399999999999998</x:v>
      </x:c>
      <x:c r="U4069" s="14" t="n">
        <x:f>'Inventory detail'!U691</x:f>
        <x:v>0.017985</x:v>
      </x:c>
      <x:c r="V4069" s="9" t="n">
        <x:f>O4069*T4069</x:f>
        <x:v>0</x:v>
      </x:c>
      <x:c r="W4069" s="9" t="n">
        <x:f>Q4069*T4069</x:f>
        <x:v>0</x:v>
      </x:c>
      <x:c r="X4069" s="9" t="n">
        <x:f>R4069*T4069</x:f>
        <x:v>89.68384788501025</x:v>
      </x:c>
      <x:c r="Y4069" s="9" t="n">
        <x:f>S4069*T4069</x:f>
        <x:v>89.68384788501025</x:v>
      </x:c>
      <x:c r="Z4069" s="9" t="n">
        <x:f>IF(ISNUMBER(U4069),S4069*(U4069-T4069),"n.a.")</x:f>
        <x:v>8.667615786447655</x:v>
      </x:c>
      <x:c r="AA4069" s="9" t="n">
        <x:f>IF(ISNUMBER(U4069),Y4069,0)</x:f>
        <x:v>89.68384788501025</x:v>
      </x:c>
      <x:c r="AB4069" s="7" t="n">
        <x:f>MAX(0,L4069-SUM(F4069:K4069))</x:f>
        <x:v>0</x:v>
      </x:c>
    </x:row>
    <x:row r="4070" ht="22" customHeight="1">
      <x:c r="A4070" s="18" t="n">
        <x:f>Summary!F$41</x:f>
        <x:v>46419</x:v>
      </x:c>
      <x:c r="B4070" s="2" t="str">
        <x:f>'Inventory detail'!A692</x:f>
        <x:v>POUC</x:v>
      </x:c>
      <x:c r="C4070" s="2" t="str">
        <x:f>'Inventory detail'!B692</x:f>
        <x:v>60</x:v>
      </x:c>
      <x:c r="D4070" s="2" t="str">
        <x:f>'Inventory detail'!C692</x:f>
        <x:v>DRI7</x:v>
      </x:c>
      <x:c r="E4070" s="10" t="n">
        <x:f>A2944</x:f>
        <x:v>46388</x:v>
      </x:c>
      <x:c r="F4070" s="7" t="n">
        <x:f>O2944</x:f>
        <x:v>0</x:v>
      </x:c>
      <x:c r="G4070" s="7" t="n">
        <x:f>Q2944</x:f>
        <x:v>0</x:v>
      </x:c>
      <x:c r="H4070" s="7" t="n">
        <x:f>R2944</x:f>
        <x:v>2077.011252566735</x:v>
      </x:c>
      <x:c r="I4070" s="7" t="n">
        <x:f>0</x:f>
        <x:v>0</x:v>
      </x:c>
      <x:c r="J4070" s="7" t="n">
        <x:f>0</x:f>
        <x:v>0</x:v>
      </x:c>
      <x:c r="K4070" s="7" t="n">
        <x:f>0</x:f>
        <x:v>0</x:v>
      </x:c>
      <x:c r="L4070" s="7" t="n">
        <x:f>'Inventory detail'!F692*Summary!$K$5*(A4070-E4070)/Summary!$K$6</x:f>
        <x:v>8.48394250513347</x:v>
      </x:c>
      <x:c r="M4070" s="7" t="n">
        <x:f>MAX(0,H4070-L4070)</x:f>
        <x:v>2068.5273100616014</x:v>
      </x:c>
      <x:c r="N4070" s="7" t="n">
        <x:f>MAX(0,L4070-H4070)</x:f>
        <x:v>0</x:v>
      </x:c>
      <x:c r="O4070" s="7" t="n">
        <x:f>MAX(0,F4070+I4070-N4070)</x:f>
        <x:v>0</x:v>
      </x:c>
      <x:c r="P4070" s="7" t="n">
        <x:f>MAX(0,N4070-F4070-I4070)</x:f>
        <x:v>0</x:v>
      </x:c>
      <x:c r="Q4070" s="7" t="n">
        <x:f>MAX(0,G4070+J4070-P4070)</x:f>
        <x:v>0</x:v>
      </x:c>
      <x:c r="R4070" s="7" t="n">
        <x:f>M4070+MAX(0,K4070-MAX(0,P4070-G4070-J4070))</x:f>
        <x:v>2068.5273100616014</x:v>
      </x:c>
      <x:c r="S4070" s="7" t="n">
        <x:f>SUM(O4070,Q4070,R4070)</x:f>
        <x:v>2068.5273100616014</x:v>
      </x:c>
      <x:c r="T4070" s="14" t="n">
        <x:f>'Inventory detail'!T692</x:f>
        <x:v>0.0092</x:v>
      </x:c>
      <x:c r="U4070" s="14" t="n">
        <x:f>'Inventory detail'!U692</x:f>
        <x:v>0.009899999999999999</x:v>
      </x:c>
      <x:c r="V4070" s="9" t="n">
        <x:f>O4070*T4070</x:f>
        <x:v>0</x:v>
      </x:c>
      <x:c r="W4070" s="9" t="n">
        <x:f>Q4070*T4070</x:f>
        <x:v>0</x:v>
      </x:c>
      <x:c r="X4070" s="9" t="n">
        <x:f>R4070*T4070</x:f>
        <x:v>19.03045125256673</x:v>
      </x:c>
      <x:c r="Y4070" s="9" t="n">
        <x:f>S4070*T4070</x:f>
        <x:v>19.03045125256673</x:v>
      </x:c>
      <x:c r="Z4070" s="9" t="n">
        <x:f>IF(ISNUMBER(U4070),S4070*(U4070-T4070),"n.a.")</x:f>
        <x:v>1.4479691170431195</x:v>
      </x:c>
      <x:c r="AA4070" s="9" t="n">
        <x:f>IF(ISNUMBER(U4070),Y4070,0)</x:f>
        <x:v>19.03045125256673</x:v>
      </x:c>
      <x:c r="AB4070" s="7" t="n">
        <x:f>MAX(0,L4070-SUM(F4070:K4070))</x:f>
        <x:v>0</x:v>
      </x:c>
    </x:row>
    <x:row r="4071" ht="22" customHeight="1">
      <x:c r="A4071" s="18" t="n">
        <x:f>Summary!F$41</x:f>
        <x:v>46419</x:v>
      </x:c>
      <x:c r="B4071" s="2" t="str">
        <x:f>'Inventory detail'!A693</x:f>
        <x:v>POUC</x:v>
      </x:c>
      <x:c r="C4071" s="2" t="str">
        <x:f>'Inventory detail'!B693</x:f>
        <x:v>60</x:v>
      </x:c>
      <x:c r="D4071" s="2" t="str">
        <x:f>'Inventory detail'!C693</x:f>
        <x:v>LEG3SL</x:v>
      </x:c>
      <x:c r="E4071" s="10" t="n">
        <x:f>A2945</x:f>
        <x:v>46388</x:v>
      </x:c>
      <x:c r="F4071" s="7" t="n">
        <x:f>O2945</x:f>
        <x:v>0</x:v>
      </x:c>
      <x:c r="G4071" s="7" t="n">
        <x:f>Q2945</x:f>
        <x:v>0</x:v>
      </x:c>
      <x:c r="H4071" s="7" t="n">
        <x:f>R2945</x:f>
        <x:v>0</x:v>
      </x:c>
      <x:c r="I4071" s="7" t="n">
        <x:f>0</x:f>
        <x:v>0</x:v>
      </x:c>
      <x:c r="J4071" s="7" t="n">
        <x:f>0</x:f>
        <x:v>0</x:v>
      </x:c>
      <x:c r="K4071" s="7" t="n">
        <x:f>0</x:f>
        <x:v>0</x:v>
      </x:c>
      <x:c r="L4071" s="7" t="n">
        <x:f>'Inventory detail'!F693*Summary!$K$5*(A4071-E4071)/Summary!$K$6</x:f>
        <x:v>8.48394250513347</x:v>
      </x:c>
      <x:c r="M4071" s="7" t="n">
        <x:f>MAX(0,H4071-L4071)</x:f>
        <x:v>0</x:v>
      </x:c>
      <x:c r="N4071" s="7" t="n">
        <x:f>MAX(0,L4071-H4071)</x:f>
        <x:v>8.48394250513347</x:v>
      </x:c>
      <x:c r="O4071" s="7" t="n">
        <x:f>MAX(0,F4071+I4071-N4071)</x:f>
        <x:v>0</x:v>
      </x:c>
      <x:c r="P4071" s="7" t="n">
        <x:f>MAX(0,N4071-F4071-I4071)</x:f>
        <x:v>8.48394250513347</x:v>
      </x:c>
      <x:c r="Q4071" s="7" t="n">
        <x:f>MAX(0,G4071+J4071-P4071)</x:f>
        <x:v>0</x:v>
      </x:c>
      <x:c r="R4071" s="7" t="n">
        <x:f>M4071+MAX(0,K4071-MAX(0,P4071-G4071-J4071))</x:f>
        <x:v>0</x:v>
      </x:c>
      <x:c r="S4071" s="7" t="n">
        <x:f>SUM(O4071,Q4071,R4071)</x:f>
        <x:v>0</x:v>
      </x:c>
      <x:c r="T4071" s="14" t="n">
        <x:f>'Inventory detail'!T693</x:f>
        <x:v>0.11470000000000001</x:v>
      </x:c>
      <x:c r="U4071" s="14" t="n">
        <x:f>'Inventory detail'!U693</x:f>
        <x:v>0.15856499999999998</x:v>
      </x:c>
      <x:c r="V4071" s="9" t="n">
        <x:f>O4071*T4071</x:f>
        <x:v>0</x:v>
      </x:c>
      <x:c r="W4071" s="9" t="n">
        <x:f>Q4071*T4071</x:f>
        <x:v>0</x:v>
      </x:c>
      <x:c r="X4071" s="9" t="n">
        <x:f>R4071*T4071</x:f>
        <x:v>0</x:v>
      </x:c>
      <x:c r="Y4071" s="9" t="n">
        <x:f>S4071*T4071</x:f>
        <x:v>0</x:v>
      </x:c>
      <x:c r="Z4071" s="9" t="n">
        <x:f>IF(ISNUMBER(U4071),S4071*(U4071-T4071),"n.a.")</x:f>
        <x:v>0</x:v>
      </x:c>
      <x:c r="AA4071" s="9" t="n">
        <x:f>IF(ISNUMBER(U4071),Y4071,0)</x:f>
        <x:v>0</x:v>
      </x:c>
      <x:c r="AB4071" s="7" t="n">
        <x:f>MAX(0,L4071-SUM(F4071:K4071))</x:f>
        <x:v>8.48394250513347</x:v>
      </x:c>
    </x:row>
    <x:row r="4072" ht="22" customHeight="1">
      <x:c r="A4072" s="18" t="n">
        <x:f>Summary!F$41</x:f>
        <x:v>46419</x:v>
      </x:c>
      <x:c r="B4072" s="2" t="str">
        <x:f>'Inventory detail'!A694</x:f>
        <x:v>POUC</x:v>
      </x:c>
      <x:c r="C4072" s="2" t="str">
        <x:f>'Inventory detail'!B694</x:f>
        <x:v>60</x:v>
      </x:c>
      <x:c r="D4072" s="2" t="str">
        <x:f>'Inventory detail'!C694</x:f>
        <x:v>LEG5SL</x:v>
      </x:c>
      <x:c r="E4072" s="10" t="n">
        <x:f>A2946</x:f>
        <x:v>46388</x:v>
      </x:c>
      <x:c r="F4072" s="7" t="n">
        <x:f>O2946</x:f>
        <x:v>0</x:v>
      </x:c>
      <x:c r="G4072" s="7" t="n">
        <x:f>Q2946</x:f>
        <x:v>0</x:v>
      </x:c>
      <x:c r="H4072" s="7" t="n">
        <x:f>R2946</x:f>
        <x:v>0</x:v>
      </x:c>
      <x:c r="I4072" s="7" t="n">
        <x:f>0</x:f>
        <x:v>0</x:v>
      </x:c>
      <x:c r="J4072" s="7" t="n">
        <x:f>0</x:f>
        <x:v>0</x:v>
      </x:c>
      <x:c r="K4072" s="7" t="n">
        <x:f>0</x:f>
        <x:v>0</x:v>
      </x:c>
      <x:c r="L4072" s="7" t="n">
        <x:f>'Inventory detail'!F694*Summary!$K$5*(A4072-E4072)/Summary!$K$6</x:f>
        <x:v>8.48394250513347</x:v>
      </x:c>
      <x:c r="M4072" s="7" t="n">
        <x:f>MAX(0,H4072-L4072)</x:f>
        <x:v>0</x:v>
      </x:c>
      <x:c r="N4072" s="7" t="n">
        <x:f>MAX(0,L4072-H4072)</x:f>
        <x:v>8.48394250513347</x:v>
      </x:c>
      <x:c r="O4072" s="7" t="n">
        <x:f>MAX(0,F4072+I4072-N4072)</x:f>
        <x:v>0</x:v>
      </x:c>
      <x:c r="P4072" s="7" t="n">
        <x:f>MAX(0,N4072-F4072-I4072)</x:f>
        <x:v>8.48394250513347</x:v>
      </x:c>
      <x:c r="Q4072" s="7" t="n">
        <x:f>MAX(0,G4072+J4072-P4072)</x:f>
        <x:v>0</x:v>
      </x:c>
      <x:c r="R4072" s="7" t="n">
        <x:f>M4072+MAX(0,K4072-MAX(0,P4072-G4072-J4072))</x:f>
        <x:v>0</x:v>
      </x:c>
      <x:c r="S4072" s="7" t="n">
        <x:f>SUM(O4072,Q4072,R4072)</x:f>
        <x:v>0</x:v>
      </x:c>
      <x:c r="T4072" s="14" t="n">
        <x:f>'Inventory detail'!T694</x:f>
        <x:v>0.1555</x:v>
      </x:c>
      <x:c r="U4072" s="14" t="n">
        <x:f>'Inventory detail'!U694</x:f>
        <x:v>0.19139999999999996</x:v>
      </x:c>
      <x:c r="V4072" s="9" t="n">
        <x:f>O4072*T4072</x:f>
        <x:v>0</x:v>
      </x:c>
      <x:c r="W4072" s="9" t="n">
        <x:f>Q4072*T4072</x:f>
        <x:v>0</x:v>
      </x:c>
      <x:c r="X4072" s="9" t="n">
        <x:f>R4072*T4072</x:f>
        <x:v>0</x:v>
      </x:c>
      <x:c r="Y4072" s="9" t="n">
        <x:f>S4072*T4072</x:f>
        <x:v>0</x:v>
      </x:c>
      <x:c r="Z4072" s="9" t="n">
        <x:f>IF(ISNUMBER(U4072),S4072*(U4072-T4072),"n.a.")</x:f>
        <x:v>0</x:v>
      </x:c>
      <x:c r="AA4072" s="9" t="n">
        <x:f>IF(ISNUMBER(U4072),Y4072,0)</x:f>
        <x:v>0</x:v>
      </x:c>
      <x:c r="AB4072" s="7" t="n">
        <x:f>MAX(0,L4072-SUM(F4072:K4072))</x:f>
        <x:v>8.48394250513347</x:v>
      </x:c>
    </x:row>
    <x:row r="4073" ht="22" customHeight="1">
      <x:c r="A4073" s="18" t="n">
        <x:f>Summary!F$41</x:f>
        <x:v>46419</x:v>
      </x:c>
      <x:c r="B4073" s="2" t="str">
        <x:f>'Inventory detail'!A695</x:f>
        <x:v>POUC</x:v>
      </x:c>
      <x:c r="C4073" s="2" t="str">
        <x:f>'Inventory detail'!B695</x:f>
        <x:v>60</x:v>
      </x:c>
      <x:c r="D4073" s="2" t="str">
        <x:f>'Inventory detail'!C695</x:f>
        <x:v>SJUM7</x:v>
      </x:c>
      <x:c r="E4073" s="10" t="n">
        <x:f>A2947</x:f>
        <x:v>46388</x:v>
      </x:c>
      <x:c r="F4073" s="7" t="n">
        <x:f>O2947</x:f>
        <x:v>0</x:v>
      </x:c>
      <x:c r="G4073" s="7" t="n">
        <x:f>Q2947</x:f>
        <x:v>0</x:v>
      </x:c>
      <x:c r="H4073" s="7" t="n">
        <x:f>R2947</x:f>
        <x:v>10777.011252566734</x:v>
      </x:c>
      <x:c r="I4073" s="7" t="n">
        <x:f>0</x:f>
        <x:v>0</x:v>
      </x:c>
      <x:c r="J4073" s="7" t="n">
        <x:f>0</x:f>
        <x:v>0</x:v>
      </x:c>
      <x:c r="K4073" s="7" t="n">
        <x:f>0</x:f>
        <x:v>0</x:v>
      </x:c>
      <x:c r="L4073" s="7" t="n">
        <x:f>'Inventory detail'!F695*Summary!$K$5*(A4073-E4073)/Summary!$K$6</x:f>
        <x:v>8.48394250513347</x:v>
      </x:c>
      <x:c r="M4073" s="7" t="n">
        <x:f>MAX(0,H4073-L4073)</x:f>
        <x:v>10768.5273100616</x:v>
      </x:c>
      <x:c r="N4073" s="7" t="n">
        <x:f>MAX(0,L4073-H4073)</x:f>
        <x:v>0</x:v>
      </x:c>
      <x:c r="O4073" s="7" t="n">
        <x:f>MAX(0,F4073+I4073-N4073)</x:f>
        <x:v>0</x:v>
      </x:c>
      <x:c r="P4073" s="7" t="n">
        <x:f>MAX(0,N4073-F4073-I4073)</x:f>
        <x:v>0</x:v>
      </x:c>
      <x:c r="Q4073" s="7" t="n">
        <x:f>MAX(0,G4073+J4073-P4073)</x:f>
        <x:v>0</x:v>
      </x:c>
      <x:c r="R4073" s="7" t="n">
        <x:f>M4073+MAX(0,K4073-MAX(0,P4073-G4073-J4073))</x:f>
        <x:v>10768.5273100616</x:v>
      </x:c>
      <x:c r="S4073" s="7" t="n">
        <x:f>SUM(O4073,Q4073,R4073)</x:f>
        <x:v>10768.5273100616</x:v>
      </x:c>
      <x:c r="T4073" s="14" t="n">
        <x:f>'Inventory detail'!T695</x:f>
        <x:v>0.016399999999999998</x:v>
      </x:c>
      <x:c r="U4073" s="14" t="n">
        <x:f>'Inventory detail'!U695</x:f>
        <x:v>0.017985</x:v>
      </x:c>
      <x:c r="V4073" s="9" t="n">
        <x:f>O4073*T4073</x:f>
        <x:v>0</x:v>
      </x:c>
      <x:c r="W4073" s="9" t="n">
        <x:f>Q4073*T4073</x:f>
        <x:v>0</x:v>
      </x:c>
      <x:c r="X4073" s="9" t="n">
        <x:f>R4073*T4073</x:f>
        <x:v>176.6038478850102</x:v>
      </x:c>
      <x:c r="Y4073" s="9" t="n">
        <x:f>S4073*T4073</x:f>
        <x:v>176.6038478850102</x:v>
      </x:c>
      <x:c r="Z4073" s="9" t="n">
        <x:f>IF(ISNUMBER(U4073),S4073*(U4073-T4073),"n.a.")</x:f>
        <x:v>17.068115786447667</x:v>
      </x:c>
      <x:c r="AA4073" s="9" t="n">
        <x:f>IF(ISNUMBER(U4073),Y4073,0)</x:f>
        <x:v>176.6038478850102</x:v>
      </x:c>
      <x:c r="AB4073" s="7" t="n">
        <x:f>MAX(0,L4073-SUM(F4073:K4073))</x:f>
        <x:v>0</x:v>
      </x:c>
    </x:row>
    <x:row r="4074" ht="22" customHeight="1">
      <x:c r="A4074" s="18" t="n">
        <x:f>Summary!F$41</x:f>
        <x:v>46419</x:v>
      </x:c>
      <x:c r="B4074" s="2" t="str">
        <x:f>'Inventory detail'!A696</x:f>
        <x:v>WIRE</x:v>
      </x:c>
      <x:c r="C4074" s="2" t="str">
        <x:f>'Inventory detail'!B696</x:f>
        <x:v>10</x:v>
      </x:c>
      <x:c r="D4074" s="2" t="str">
        <x:f>'Inventory detail'!C696</x:f>
        <x:v>DL716RED</x:v>
      </x:c>
      <x:c r="E4074" s="10" t="n">
        <x:f>A2948</x:f>
        <x:v>46388</x:v>
      </x:c>
      <x:c r="F4074" s="7" t="n">
        <x:f>O2948</x:f>
        <x:v>0</x:v>
      </x:c>
      <x:c r="G4074" s="7" t="n">
        <x:f>Q2948</x:f>
        <x:v>0</x:v>
      </x:c>
      <x:c r="H4074" s="7" t="n">
        <x:f>R2948</x:f>
        <x:v>77.01125256673511</x:v>
      </x:c>
      <x:c r="I4074" s="7" t="n">
        <x:f>0</x:f>
        <x:v>0</x:v>
      </x:c>
      <x:c r="J4074" s="7" t="n">
        <x:f>0</x:f>
        <x:v>0</x:v>
      </x:c>
      <x:c r="K4074" s="7" t="n">
        <x:f>0</x:f>
        <x:v>0</x:v>
      </x:c>
      <x:c r="L4074" s="7" t="n">
        <x:f>'Inventory detail'!F696*Summary!$K$5*(A4074-E4074)/Summary!$K$6</x:f>
        <x:v>8.48394250513347</x:v>
      </x:c>
      <x:c r="M4074" s="7" t="n">
        <x:f>MAX(0,H4074-L4074)</x:f>
        <x:v>68.52731006160164</x:v>
      </x:c>
      <x:c r="N4074" s="7" t="n">
        <x:f>MAX(0,L4074-H4074)</x:f>
        <x:v>0</x:v>
      </x:c>
      <x:c r="O4074" s="7" t="n">
        <x:f>MAX(0,F4074+I4074-N4074)</x:f>
        <x:v>0</x:v>
      </x:c>
      <x:c r="P4074" s="7" t="n">
        <x:f>MAX(0,N4074-F4074-I4074)</x:f>
        <x:v>0</x:v>
      </x:c>
      <x:c r="Q4074" s="7" t="n">
        <x:f>MAX(0,G4074+J4074-P4074)</x:f>
        <x:v>0</x:v>
      </x:c>
      <x:c r="R4074" s="7" t="n">
        <x:f>M4074+MAX(0,K4074-MAX(0,P4074-G4074-J4074))</x:f>
        <x:v>68.52731006160164</x:v>
      </x:c>
      <x:c r="S4074" s="7" t="n">
        <x:f>SUM(O4074,Q4074,R4074)</x:f>
        <x:v>68.52731006160164</x:v>
      </x:c>
      <x:c r="T4074" s="14" t="n">
        <x:f>'Inventory detail'!T696</x:f>
        <x:v>0.051399999999999994</x:v>
      </x:c>
      <x:c r="U4074" s="14" t="n">
        <x:f>'Inventory detail'!U696</x:f>
        <x:v>0.051399999999999994</x:v>
      </x:c>
      <x:c r="V4074" s="9" t="n">
        <x:f>O4074*T4074</x:f>
        <x:v>0</x:v>
      </x:c>
      <x:c r="W4074" s="9" t="n">
        <x:f>Q4074*T4074</x:f>
        <x:v>0</x:v>
      </x:c>
      <x:c r="X4074" s="9" t="n">
        <x:f>R4074*T4074</x:f>
        <x:v>3.522303737166324</x:v>
      </x:c>
      <x:c r="Y4074" s="9" t="n">
        <x:f>S4074*T4074</x:f>
        <x:v>3.522303737166324</x:v>
      </x:c>
      <x:c r="Z4074" s="9" t="n">
        <x:f>IF(ISNUMBER(U4074),S4074*(U4074-T4074),"n.a.")</x:f>
        <x:v>0</x:v>
      </x:c>
      <x:c r="AA4074" s="9" t="n">
        <x:f>IF(ISNUMBER(U4074),Y4074,0)</x:f>
        <x:v>3.522303737166324</x:v>
      </x:c>
      <x:c r="AB4074" s="7" t="n">
        <x:f>MAX(0,L4074-SUM(F4074:K4074))</x:f>
        <x:v>0</x:v>
      </x:c>
    </x:row>
    <x:row r="4075" ht="22" customHeight="1">
      <x:c r="A4075" s="18" t="n">
        <x:f>Summary!F$41</x:f>
        <x:v>46419</x:v>
      </x:c>
      <x:c r="B4075" s="2" t="str">
        <x:f>'Inventory detail'!A697</x:f>
        <x:v>WIRE</x:v>
      </x:c>
      <x:c r="C4075" s="2" t="str">
        <x:f>'Inventory detail'!B697</x:f>
        <x:v>10</x:v>
      </x:c>
      <x:c r="D4075" s="2" t="str">
        <x:f>'Inventory detail'!C697</x:f>
        <x:v>DL916BLU</x:v>
      </x:c>
      <x:c r="E4075" s="10" t="n">
        <x:f>A2949</x:f>
        <x:v>46388</x:v>
      </x:c>
      <x:c r="F4075" s="7" t="n">
        <x:f>O2949</x:f>
        <x:v>0</x:v>
      </x:c>
      <x:c r="G4075" s="7" t="n">
        <x:f>Q2949</x:f>
        <x:v>0</x:v>
      </x:c>
      <x:c r="H4075" s="7" t="n">
        <x:f>R2949</x:f>
        <x:v>0</x:v>
      </x:c>
      <x:c r="I4075" s="7" t="n">
        <x:f>0</x:f>
        <x:v>0</x:v>
      </x:c>
      <x:c r="J4075" s="7" t="n">
        <x:f>0</x:f>
        <x:v>0</x:v>
      </x:c>
      <x:c r="K4075" s="7" t="n">
        <x:f>0</x:f>
        <x:v>0</x:v>
      </x:c>
      <x:c r="L4075" s="7" t="n">
        <x:f>'Inventory detail'!F697*Summary!$K$5*(A4075-E4075)/Summary!$K$6</x:f>
        <x:v>8.48394250513347</x:v>
      </x:c>
      <x:c r="M4075" s="7" t="n">
        <x:f>MAX(0,H4075-L4075)</x:f>
        <x:v>0</x:v>
      </x:c>
      <x:c r="N4075" s="7" t="n">
        <x:f>MAX(0,L4075-H4075)</x:f>
        <x:v>8.48394250513347</x:v>
      </x:c>
      <x:c r="O4075" s="7" t="n">
        <x:f>MAX(0,F4075+I4075-N4075)</x:f>
        <x:v>0</x:v>
      </x:c>
      <x:c r="P4075" s="7" t="n">
        <x:f>MAX(0,N4075-F4075-I4075)</x:f>
        <x:v>8.48394250513347</x:v>
      </x:c>
      <x:c r="Q4075" s="7" t="n">
        <x:f>MAX(0,G4075+J4075-P4075)</x:f>
        <x:v>0</x:v>
      </x:c>
      <x:c r="R4075" s="7" t="n">
        <x:f>M4075+MAX(0,K4075-MAX(0,P4075-G4075-J4075))</x:f>
        <x:v>0</x:v>
      </x:c>
      <x:c r="S4075" s="7" t="n">
        <x:f>SUM(O4075,Q4075,R4075)</x:f>
        <x:v>0</x:v>
      </x:c>
      <x:c r="T4075" s="14" t="n">
        <x:f>'Inventory detail'!T697</x:f>
        <x:v>0.0754</x:v>
      </x:c>
      <x:c r="U4075" s="14" t="n">
        <x:f>'Inventory detail'!U697</x:f>
        <x:v>0.0754</x:v>
      </x:c>
      <x:c r="V4075" s="9" t="n">
        <x:f>O4075*T4075</x:f>
        <x:v>0</x:v>
      </x:c>
      <x:c r="W4075" s="9" t="n">
        <x:f>Q4075*T4075</x:f>
        <x:v>0</x:v>
      </x:c>
      <x:c r="X4075" s="9" t="n">
        <x:f>R4075*T4075</x:f>
        <x:v>0</x:v>
      </x:c>
      <x:c r="Y4075" s="9" t="n">
        <x:f>S4075*T4075</x:f>
        <x:v>0</x:v>
      </x:c>
      <x:c r="Z4075" s="9" t="n">
        <x:f>IF(ISNUMBER(U4075),S4075*(U4075-T4075),"n.a.")</x:f>
        <x:v>0</x:v>
      </x:c>
      <x:c r="AA4075" s="9" t="n">
        <x:f>IF(ISNUMBER(U4075),Y4075,0)</x:f>
        <x:v>0</x:v>
      </x:c>
      <x:c r="AB4075" s="7" t="n">
        <x:f>MAX(0,L4075-SUM(F4075:K4075))</x:f>
        <x:v>8.48394250513347</x:v>
      </x:c>
    </x:row>
    <x:row r="4076" ht="22" customHeight="1">
      <x:c r="A4076" s="18" t="n">
        <x:f>Summary!F$41</x:f>
        <x:v>46419</x:v>
      </x:c>
      <x:c r="B4076" s="2" t="str">
        <x:f>'Inventory detail'!A698</x:f>
        <x:v>WIRE</x:v>
      </x:c>
      <x:c r="C4076" s="2" t="str">
        <x:f>'Inventory detail'!B698</x:f>
        <x:v>60</x:v>
      </x:c>
      <x:c r="D4076" s="2" t="str">
        <x:f>'Inventory detail'!C698</x:f>
        <x:v>DL038BLU</x:v>
      </x:c>
      <x:c r="E4076" s="10" t="n">
        <x:f>A2950</x:f>
        <x:v>46388</x:v>
      </x:c>
      <x:c r="F4076" s="7" t="n">
        <x:f>O2950</x:f>
        <x:v>0</x:v>
      </x:c>
      <x:c r="G4076" s="7" t="n">
        <x:f>Q2950</x:f>
        <x:v>0</x:v>
      </x:c>
      <x:c r="H4076" s="7" t="n">
        <x:f>R2950</x:f>
        <x:v>0</x:v>
      </x:c>
      <x:c r="I4076" s="7" t="n">
        <x:f>0</x:f>
        <x:v>0</x:v>
      </x:c>
      <x:c r="J4076" s="7" t="n">
        <x:f>0</x:f>
        <x:v>0</x:v>
      </x:c>
      <x:c r="K4076" s="7" t="n">
        <x:f>0</x:f>
        <x:v>0</x:v>
      </x:c>
      <x:c r="L4076" s="7" t="n">
        <x:f>'Inventory detail'!F698*Summary!$K$5*(A4076-E4076)/Summary!$K$6</x:f>
        <x:v>8.48394250513347</x:v>
      </x:c>
      <x:c r="M4076" s="7" t="n">
        <x:f>MAX(0,H4076-L4076)</x:f>
        <x:v>0</x:v>
      </x:c>
      <x:c r="N4076" s="7" t="n">
        <x:f>MAX(0,L4076-H4076)</x:f>
        <x:v>8.48394250513347</x:v>
      </x:c>
      <x:c r="O4076" s="7" t="n">
        <x:f>MAX(0,F4076+I4076-N4076)</x:f>
        <x:v>0</x:v>
      </x:c>
      <x:c r="P4076" s="7" t="n">
        <x:f>MAX(0,N4076-F4076-I4076)</x:f>
        <x:v>8.48394250513347</x:v>
      </x:c>
      <x:c r="Q4076" s="7" t="n">
        <x:f>MAX(0,G4076+J4076-P4076)</x:f>
        <x:v>0</x:v>
      </x:c>
      <x:c r="R4076" s="7" t="n">
        <x:f>M4076+MAX(0,K4076-MAX(0,P4076-G4076-J4076))</x:f>
        <x:v>0</x:v>
      </x:c>
      <x:c r="S4076" s="7" t="n">
        <x:f>SUM(O4076,Q4076,R4076)</x:f>
        <x:v>0</x:v>
      </x:c>
      <x:c r="T4076" s="14" t="n">
        <x:f>'Inventory detail'!T698</x:f>
        <x:v>0.0369</x:v>
      </x:c>
      <x:c r="U4076" s="14" t="n">
        <x:f>'Inventory detail'!U698</x:f>
        <x:v>0.0369</x:v>
      </x:c>
      <x:c r="V4076" s="9" t="n">
        <x:f>O4076*T4076</x:f>
        <x:v>0</x:v>
      </x:c>
      <x:c r="W4076" s="9" t="n">
        <x:f>Q4076*T4076</x:f>
        <x:v>0</x:v>
      </x:c>
      <x:c r="X4076" s="9" t="n">
        <x:f>R4076*T4076</x:f>
        <x:v>0</x:v>
      </x:c>
      <x:c r="Y4076" s="9" t="n">
        <x:f>S4076*T4076</x:f>
        <x:v>0</x:v>
      </x:c>
      <x:c r="Z4076" s="9" t="n">
        <x:f>IF(ISNUMBER(U4076),S4076*(U4076-T4076),"n.a.")</x:f>
        <x:v>0</x:v>
      </x:c>
      <x:c r="AA4076" s="9" t="n">
        <x:f>IF(ISNUMBER(U4076),Y4076,0)</x:f>
        <x:v>0</x:v>
      </x:c>
      <x:c r="AB4076" s="7" t="n">
        <x:f>MAX(0,L4076-SUM(F4076:K4076))</x:f>
        <x:v>8.48394250513347</x:v>
      </x:c>
    </x:row>
    <x:row r="4077" ht="22" customHeight="1">
      <x:c r="A4077" s="18" t="n">
        <x:f>Summary!F$41</x:f>
        <x:v>46419</x:v>
      </x:c>
      <x:c r="B4077" s="2" t="str">
        <x:f>'Inventory detail'!A699</x:f>
        <x:v>POUC</x:v>
      </x:c>
      <x:c r="C4077" s="2" t="str">
        <x:f>'Inventory detail'!B699</x:f>
        <x:v>10</x:v>
      </x:c>
      <x:c r="D4077" s="2" t="str">
        <x:f>'Inventory detail'!C699</x:f>
        <x:v>MP1218G</x:v>
      </x:c>
      <x:c r="E4077" s="10" t="n">
        <x:f>A2951</x:f>
        <x:v>46388</x:v>
      </x:c>
      <x:c r="F4077" s="7" t="n">
        <x:f>O2951</x:f>
        <x:v>0</x:v>
      </x:c>
      <x:c r="G4077" s="7" t="n">
        <x:f>Q2951</x:f>
        <x:v>0</x:v>
      </x:c>
      <x:c r="H4077" s="7" t="n">
        <x:f>R2951</x:f>
        <x:v>168.15088295687883</x:v>
      </x:c>
      <x:c r="I4077" s="7" t="n">
        <x:f>SUMIFS('PO detail'!$W$1575:$W$1575,'PO detail'!$V$1575:$V$1575,"&gt;="&amp;E4077,'PO detail'!$V$1575:$V$1575,"&lt;"&amp;A4077)</x:f>
        <x:v>0</x:v>
      </x:c>
      <x:c r="J4077" s="7" t="n">
        <x:f>SUMIFS('PO detail'!$X$1575:$X$1575,'PO detail'!$V$1575:$V$1575,"&gt;="&amp;E4077,'PO detail'!$V$1575:$V$1575,"&lt;"&amp;A4077)</x:f>
        <x:v>0</x:v>
      </x:c>
      <x:c r="K4077" s="7" t="n">
        <x:f>SUMIFS('PO detail'!$Y$1575:$Y$1575,'PO detail'!$V$1575:$V$1575,"&gt;="&amp;E4077,'PO detail'!$V$1575:$V$1575,"&lt;"&amp;A4077)</x:f>
        <x:v>0</x:v>
      </x:c>
      <x:c r="L4077" s="7" t="n">
        <x:f>'Inventory detail'!F699*Summary!$K$5*(A4077-E4077)/Summary!$K$6</x:f>
        <x:v>6.9562217659137575</x:v>
      </x:c>
      <x:c r="M4077" s="7" t="n">
        <x:f>MAX(0,H4077-L4077)</x:f>
        <x:v>161.19466119096506</x:v>
      </x:c>
      <x:c r="N4077" s="7" t="n">
        <x:f>MAX(0,L4077-H4077)</x:f>
        <x:v>0</x:v>
      </x:c>
      <x:c r="O4077" s="7" t="n">
        <x:f>MAX(0,F4077+I4077-N4077)</x:f>
        <x:v>0</x:v>
      </x:c>
      <x:c r="P4077" s="7" t="n">
        <x:f>MAX(0,N4077-F4077-I4077)</x:f>
        <x:v>0</x:v>
      </x:c>
      <x:c r="Q4077" s="7" t="n">
        <x:f>MAX(0,G4077+J4077-P4077)</x:f>
        <x:v>0</x:v>
      </x:c>
      <x:c r="R4077" s="7" t="n">
        <x:f>M4077+MAX(0,K4077-MAX(0,P4077-G4077-J4077))</x:f>
        <x:v>161.19466119096506</x:v>
      </x:c>
      <x:c r="S4077" s="7" t="n">
        <x:f>SUM(O4077,Q4077,R4077)</x:f>
        <x:v>161.19466119096506</x:v>
      </x:c>
      <x:c r="T4077" s="14" t="n">
        <x:f>'Inventory detail'!T699</x:f>
        <x:v>10.37</x:v>
      </x:c>
      <x:c r="U4077" s="14" t="str">
        <x:f>'Inventory detail'!U699</x:f>
        <x:v>n.a.</x:v>
      </x:c>
      <x:c r="V4077" s="9" t="n">
        <x:f>O4077*T4077</x:f>
        <x:v>0</x:v>
      </x:c>
      <x:c r="W4077" s="9" t="n">
        <x:f>Q4077*T4077</x:f>
        <x:v>0</x:v>
      </x:c>
      <x:c r="X4077" s="9" t="n">
        <x:f>R4077*T4077</x:f>
        <x:v>1671.5886365503077</x:v>
      </x:c>
      <x:c r="Y4077" s="9" t="n">
        <x:f>S4077*T4077</x:f>
        <x:v>1671.5886365503077</x:v>
      </x:c>
      <x:c r="Z4077" s="9" t="str">
        <x:f>IF(ISNUMBER(U4077),S4077*(U4077-T4077),"n.a.")</x:f>
        <x:v>n.a.</x:v>
      </x:c>
      <x:c r="AA4077" s="9" t="n">
        <x:f>IF(ISNUMBER(U4077),Y4077,0)</x:f>
        <x:v>0</x:v>
      </x:c>
      <x:c r="AB4077" s="7" t="n">
        <x:f>MAX(0,L4077-SUM(F4077:K4077))</x:f>
        <x:v>0</x:v>
      </x:c>
    </x:row>
    <x:row r="4078" ht="22" customHeight="1">
      <x:c r="A4078" s="18" t="n">
        <x:f>Summary!F$41</x:f>
        <x:v>46419</x:v>
      </x:c>
      <x:c r="B4078" s="2" t="str">
        <x:f>'Inventory detail'!A700</x:f>
        <x:v>POUC</x:v>
      </x:c>
      <x:c r="C4078" s="2" t="str">
        <x:f>'Inventory detail'!B700</x:f>
        <x:v>60</x:v>
      </x:c>
      <x:c r="D4078" s="2" t="str">
        <x:f>'Inventory detail'!C700</x:f>
        <x:v>MENPC</x:v>
      </x:c>
      <x:c r="E4078" s="10" t="n">
        <x:f>A2952</x:f>
        <x:v>46388</x:v>
      </x:c>
      <x:c r="F4078" s="7" t="n">
        <x:f>O2952</x:f>
        <x:v>0</x:v>
      </x:c>
      <x:c r="G4078" s="7" t="n">
        <x:f>Q2952</x:f>
        <x:v>0</x:v>
      </x:c>
      <x:c r="H4078" s="7" t="n">
        <x:f>R2952</x:f>
        <x:v>113.82135523613964</x:v>
      </x:c>
      <x:c r="I4078" s="7" t="n">
        <x:f>0</x:f>
        <x:v>0</x:v>
      </x:c>
      <x:c r="J4078" s="7" t="n">
        <x:f>0</x:f>
        <x:v>0</x:v>
      </x:c>
      <x:c r="K4078" s="7" t="n">
        <x:f>0</x:f>
        <x:v>0</x:v>
      </x:c>
      <x:c r="L4078" s="7" t="n">
        <x:f>'Inventory detail'!F700*Summary!$K$5*(A4078-E4078)/Summary!$K$6</x:f>
        <x:v>5.601642710472279</x:v>
      </x:c>
      <x:c r="M4078" s="7" t="n">
        <x:f>MAX(0,H4078-L4078)</x:f>
        <x:v>108.21971252566736</x:v>
      </x:c>
      <x:c r="N4078" s="7" t="n">
        <x:f>MAX(0,L4078-H4078)</x:f>
        <x:v>0</x:v>
      </x:c>
      <x:c r="O4078" s="7" t="n">
        <x:f>MAX(0,F4078+I4078-N4078)</x:f>
        <x:v>0</x:v>
      </x:c>
      <x:c r="P4078" s="7" t="n">
        <x:f>MAX(0,N4078-F4078-I4078)</x:f>
        <x:v>0</x:v>
      </x:c>
      <x:c r="Q4078" s="7" t="n">
        <x:f>MAX(0,G4078+J4078-P4078)</x:f>
        <x:v>0</x:v>
      </x:c>
      <x:c r="R4078" s="7" t="n">
        <x:f>M4078+MAX(0,K4078-MAX(0,P4078-G4078-J4078))</x:f>
        <x:v>108.21971252566736</x:v>
      </x:c>
      <x:c r="S4078" s="7" t="n">
        <x:f>SUM(O4078,Q4078,R4078)</x:f>
        <x:v>108.21971252566736</x:v>
      </x:c>
      <x:c r="T4078" s="14" t="n">
        <x:f>'Inventory detail'!T700</x:f>
        <x:v>1.28</x:v>
      </x:c>
      <x:c r="U4078" s="14" t="str">
        <x:f>'Inventory detail'!U700</x:f>
        <x:v>n.a.</x:v>
      </x:c>
      <x:c r="V4078" s="9" t="n">
        <x:f>O4078*T4078</x:f>
        <x:v>0</x:v>
      </x:c>
      <x:c r="W4078" s="9" t="n">
        <x:f>Q4078*T4078</x:f>
        <x:v>0</x:v>
      </x:c>
      <x:c r="X4078" s="9" t="n">
        <x:f>R4078*T4078</x:f>
        <x:v>138.52123203285421</x:v>
      </x:c>
      <x:c r="Y4078" s="9" t="n">
        <x:f>S4078*T4078</x:f>
        <x:v>138.52123203285421</x:v>
      </x:c>
      <x:c r="Z4078" s="9" t="str">
        <x:f>IF(ISNUMBER(U4078),S4078*(U4078-T4078),"n.a.")</x:f>
        <x:v>n.a.</x:v>
      </x:c>
      <x:c r="AA4078" s="9" t="n">
        <x:f>IF(ISNUMBER(U4078),Y4078,0)</x:f>
        <x:v>0</x:v>
      </x:c>
      <x:c r="AB4078" s="7" t="n">
        <x:f>MAX(0,L4078-SUM(F4078:K4078))</x:f>
        <x:v>0</x:v>
      </x:c>
    </x:row>
    <x:row r="4079" ht="22" customHeight="1">
      <x:c r="A4079" s="18" t="n">
        <x:f>Summary!F$41</x:f>
        <x:v>46419</x:v>
      </x:c>
      <x:c r="B4079" s="2" t="str">
        <x:f>'Inventory detail'!A701</x:f>
        <x:v>POUC</x:v>
      </x:c>
      <x:c r="C4079" s="2" t="str">
        <x:f>'Inventory detail'!B701</x:f>
        <x:v>60</x:v>
      </x:c>
      <x:c r="D4079" s="2" t="str">
        <x:f>'Inventory detail'!C701</x:f>
        <x:v>LETPC</x:v>
      </x:c>
      <x:c r="E4079" s="10" t="n">
        <x:f>A2953</x:f>
        <x:v>46388</x:v>
      </x:c>
      <x:c r="F4079" s="7" t="n">
        <x:f>O2953</x:f>
        <x:v>0</x:v>
      </x:c>
      <x:c r="G4079" s="7" t="n">
        <x:f>Q2953</x:f>
        <x:v>0</x:v>
      </x:c>
      <x:c r="H4079" s="7" t="n">
        <x:f>R2953</x:f>
        <x:v>128.4918275154004</x:v>
      </x:c>
      <x:c r="I4079" s="7" t="n">
        <x:f>0</x:f>
        <x:v>0</x:v>
      </x:c>
      <x:c r="J4079" s="7" t="n">
        <x:f>0</x:f>
        <x:v>0</x:v>
      </x:c>
      <x:c r="K4079" s="7" t="n">
        <x:f>0</x:f>
        <x:v>0</x:v>
      </x:c>
      <x:c r="L4079" s="7" t="n">
        <x:f>'Inventory detail'!F701*Summary!$K$5*(A4079-E4079)/Summary!$K$6</x:f>
        <x:v>4.247063655030801</x:v>
      </x:c>
      <x:c r="M4079" s="7" t="n">
        <x:f>MAX(0,H4079-L4079)</x:f>
        <x:v>124.24476386036959</x:v>
      </x:c>
      <x:c r="N4079" s="7" t="n">
        <x:f>MAX(0,L4079-H4079)</x:f>
        <x:v>0</x:v>
      </x:c>
      <x:c r="O4079" s="7" t="n">
        <x:f>MAX(0,F4079+I4079-N4079)</x:f>
        <x:v>0</x:v>
      </x:c>
      <x:c r="P4079" s="7" t="n">
        <x:f>MAX(0,N4079-F4079-I4079)</x:f>
        <x:v>0</x:v>
      </x:c>
      <x:c r="Q4079" s="7" t="n">
        <x:f>MAX(0,G4079+J4079-P4079)</x:f>
        <x:v>0</x:v>
      </x:c>
      <x:c r="R4079" s="7" t="n">
        <x:f>M4079+MAX(0,K4079-MAX(0,P4079-G4079-J4079))</x:f>
        <x:v>124.24476386036959</x:v>
      </x:c>
      <x:c r="S4079" s="7" t="n">
        <x:f>SUM(O4079,Q4079,R4079)</x:f>
        <x:v>124.24476386036959</x:v>
      </x:c>
      <x:c r="T4079" s="14" t="n">
        <x:f>'Inventory detail'!T701</x:f>
        <x:v>0.44</x:v>
      </x:c>
      <x:c r="U4079" s="14" t="str">
        <x:f>'Inventory detail'!U701</x:f>
        <x:v>n.a.</x:v>
      </x:c>
      <x:c r="V4079" s="9" t="n">
        <x:f>O4079*T4079</x:f>
        <x:v>0</x:v>
      </x:c>
      <x:c r="W4079" s="9" t="n">
        <x:f>Q4079*T4079</x:f>
        <x:v>0</x:v>
      </x:c>
      <x:c r="X4079" s="9" t="n">
        <x:f>R4079*T4079</x:f>
        <x:v>54.66769609856262</x:v>
      </x:c>
      <x:c r="Y4079" s="9" t="n">
        <x:f>S4079*T4079</x:f>
        <x:v>54.66769609856262</x:v>
      </x:c>
      <x:c r="Z4079" s="9" t="str">
        <x:f>IF(ISNUMBER(U4079),S4079*(U4079-T4079),"n.a.")</x:f>
        <x:v>n.a.</x:v>
      </x:c>
      <x:c r="AA4079" s="9" t="n">
        <x:f>IF(ISNUMBER(U4079),Y4079,0)</x:f>
        <x:v>0</x:v>
      </x:c>
      <x:c r="AB4079" s="7" t="n">
        <x:f>MAX(0,L4079-SUM(F4079:K4079))</x:f>
        <x:v>0</x:v>
      </x:c>
    </x:row>
    <x:row r="4080" ht="22" customHeight="1">
      <x:c r="A4080" s="18" t="n">
        <x:f>Summary!F$41</x:f>
        <x:v>46419</x:v>
      </x:c>
      <x:c r="B4080" s="2" t="str">
        <x:f>'Inventory detail'!A702</x:f>
        <x:v>WIRE</x:v>
      </x:c>
      <x:c r="C4080" s="2" t="str">
        <x:f>'Inventory detail'!B702</x:f>
        <x:v>30</x:v>
      </x:c>
      <x:c r="D4080" s="2" t="str">
        <x:f>'Inventory detail'!C702</x:f>
        <x:v>DL078WHT</x:v>
      </x:c>
      <x:c r="E4080" s="10" t="n">
        <x:f>A2954</x:f>
        <x:v>46388</x:v>
      </x:c>
      <x:c r="F4080" s="7" t="n">
        <x:f>O2954</x:f>
        <x:v>0</x:v>
      </x:c>
      <x:c r="G4080" s="7" t="n">
        <x:f>Q2954</x:f>
        <x:v>0</x:v>
      </x:c>
      <x:c r="H4080" s="7" t="n">
        <x:f>R2954</x:f>
        <x:v>1938.4918275154005</x:v>
      </x:c>
      <x:c r="I4080" s="7" t="n">
        <x:f>0</x:f>
        <x:v>0</x:v>
      </x:c>
      <x:c r="J4080" s="7" t="n">
        <x:f>0</x:f>
        <x:v>0</x:v>
      </x:c>
      <x:c r="K4080" s="7" t="n">
        <x:f>0</x:f>
        <x:v>0</x:v>
      </x:c>
      <x:c r="L4080" s="7" t="n">
        <x:f>'Inventory detail'!F702*Summary!$K$5*(A4080-E4080)/Summary!$K$6</x:f>
        <x:v>4.247063655030801</x:v>
      </x:c>
      <x:c r="M4080" s="7" t="n">
        <x:f>MAX(0,H4080-L4080)</x:f>
        <x:v>1934.2447638603696</x:v>
      </x:c>
      <x:c r="N4080" s="7" t="n">
        <x:f>MAX(0,L4080-H4080)</x:f>
        <x:v>0</x:v>
      </x:c>
      <x:c r="O4080" s="7" t="n">
        <x:f>MAX(0,F4080+I4080-N4080)</x:f>
        <x:v>0</x:v>
      </x:c>
      <x:c r="P4080" s="7" t="n">
        <x:f>MAX(0,N4080-F4080-I4080)</x:f>
        <x:v>0</x:v>
      </x:c>
      <x:c r="Q4080" s="7" t="n">
        <x:f>MAX(0,G4080+J4080-P4080)</x:f>
        <x:v>0</x:v>
      </x:c>
      <x:c r="R4080" s="7" t="n">
        <x:f>M4080+MAX(0,K4080-MAX(0,P4080-G4080-J4080))</x:f>
        <x:v>1934.2447638603696</x:v>
      </x:c>
      <x:c r="S4080" s="7" t="n">
        <x:f>SUM(O4080,Q4080,R4080)</x:f>
        <x:v>1934.2447638603696</x:v>
      </x:c>
      <x:c r="T4080" s="14" t="n">
        <x:f>'Inventory detail'!T702</x:f>
        <x:v>0.16329999999999997</x:v>
      </x:c>
      <x:c r="U4080" s="14" t="n">
        <x:f>'Inventory detail'!U702</x:f>
        <x:v>0.16329999999999997</x:v>
      </x:c>
      <x:c r="V4080" s="9" t="n">
        <x:f>O4080*T4080</x:f>
        <x:v>0</x:v>
      </x:c>
      <x:c r="W4080" s="9" t="n">
        <x:f>Q4080*T4080</x:f>
        <x:v>0</x:v>
      </x:c>
      <x:c r="X4080" s="9" t="n">
        <x:f>R4080*T4080</x:f>
        <x:v>315.8621699383983</x:v>
      </x:c>
      <x:c r="Y4080" s="9" t="n">
        <x:f>S4080*T4080</x:f>
        <x:v>315.8621699383983</x:v>
      </x:c>
      <x:c r="Z4080" s="9" t="n">
        <x:f>IF(ISNUMBER(U4080),S4080*(U4080-T4080),"n.a.")</x:f>
        <x:v>0</x:v>
      </x:c>
      <x:c r="AA4080" s="9" t="n">
        <x:f>IF(ISNUMBER(U4080),Y4080,0)</x:f>
        <x:v>315.8621699383983</x:v>
      </x:c>
      <x:c r="AB4080" s="7" t="n">
        <x:f>MAX(0,L4080-SUM(F4080:K4080))</x:f>
        <x:v>0</x:v>
      </x:c>
    </x:row>
    <x:row r="4081" ht="22" customHeight="1">
      <x:c r="A4081" s="18" t="n">
        <x:f>Summary!F$41</x:f>
        <x:v>46419</x:v>
      </x:c>
      <x:c r="B4081" s="2" t="str">
        <x:f>'Inventory detail'!A703</x:f>
        <x:v>POUC</x:v>
      </x:c>
      <x:c r="C4081" s="2" t="str">
        <x:f>'Inventory detail'!B703</x:f>
        <x:v>10</x:v>
      </x:c>
      <x:c r="D4081" s="2" t="str">
        <x:f>'Inventory detail'!C703</x:f>
        <x:v>LEGPC</x:v>
      </x:c>
      <x:c r="E4081" s="10" t="n">
        <x:f>A2955</x:f>
        <x:v>46388</x:v>
      </x:c>
      <x:c r="F4081" s="7" t="n">
        <x:f>O2955</x:f>
        <x:v>0</x:v>
      </x:c>
      <x:c r="G4081" s="7" t="n">
        <x:f>Q2955</x:f>
        <x:v>0</x:v>
      </x:c>
      <x:c r="H4081" s="7" t="n">
        <x:f>R2955</x:f>
        <x:v>1156.7986858316222</x:v>
      </x:c>
      <x:c r="I4081" s="7" t="n">
        <x:f>0</x:f>
        <x:v>0</x:v>
      </x:c>
      <x:c r="J4081" s="7" t="n">
        <x:f>0</x:f>
        <x:v>0</x:v>
      </x:c>
      <x:c r="K4081" s="7" t="n">
        <x:f>0</x:f>
        <x:v>0</x:v>
      </x:c>
      <x:c r="L4081" s="7" t="n">
        <x:f>'Inventory detail'!F703*Summary!$K$5*(A4081-E4081)/Summary!$K$6</x:f>
        <x:v>1.1814373716632445</x:v>
      </x:c>
      <x:c r="M4081" s="7" t="n">
        <x:f>MAX(0,H4081-L4081)</x:f>
        <x:v>1155.617248459959</x:v>
      </x:c>
      <x:c r="N4081" s="7" t="n">
        <x:f>MAX(0,L4081-H4081)</x:f>
        <x:v>0</x:v>
      </x:c>
      <x:c r="O4081" s="7" t="n">
        <x:f>MAX(0,F4081+I4081-N4081)</x:f>
        <x:v>0</x:v>
      </x:c>
      <x:c r="P4081" s="7" t="n">
        <x:f>MAX(0,N4081-F4081-I4081)</x:f>
        <x:v>0</x:v>
      </x:c>
      <x:c r="Q4081" s="7" t="n">
        <x:f>MAX(0,G4081+J4081-P4081)</x:f>
        <x:v>0</x:v>
      </x:c>
      <x:c r="R4081" s="7" t="n">
        <x:f>M4081+MAX(0,K4081-MAX(0,P4081-G4081-J4081))</x:f>
        <x:v>1155.617248459959</x:v>
      </x:c>
      <x:c r="S4081" s="7" t="n">
        <x:f>SUM(O4081,Q4081,R4081)</x:f>
        <x:v>1155.617248459959</x:v>
      </x:c>
      <x:c r="T4081" s="14" t="n">
        <x:f>'Inventory detail'!T703</x:f>
        <x:v>0.77</x:v>
      </x:c>
      <x:c r="U4081" s="14" t="str">
        <x:f>'Inventory detail'!U703</x:f>
        <x:v>n.a.</x:v>
      </x:c>
      <x:c r="V4081" s="9" t="n">
        <x:f>O4081*T4081</x:f>
        <x:v>0</x:v>
      </x:c>
      <x:c r="W4081" s="9" t="n">
        <x:f>Q4081*T4081</x:f>
        <x:v>0</x:v>
      </x:c>
      <x:c r="X4081" s="9" t="n">
        <x:f>R4081*T4081</x:f>
        <x:v>889.8252813141685</x:v>
      </x:c>
      <x:c r="Y4081" s="9" t="n">
        <x:f>S4081*T4081</x:f>
        <x:v>889.8252813141685</x:v>
      </x:c>
      <x:c r="Z4081" s="9" t="str">
        <x:f>IF(ISNUMBER(U4081),S4081*(U4081-T4081),"n.a.")</x:f>
        <x:v>n.a.</x:v>
      </x:c>
      <x:c r="AA4081" s="9" t="n">
        <x:f>IF(ISNUMBER(U4081),Y4081,0)</x:f>
        <x:v>0</x:v>
      </x:c>
      <x:c r="AB4081" s="7" t="n">
        <x:f>MAX(0,L4081-SUM(F4081:K4081))</x:f>
        <x:v>0</x:v>
      </x:c>
    </x:row>
    <x:row r="4082" ht="22" customHeight="1">
      <x:c r="A4082" s="18" t="n">
        <x:f>Summary!F$41</x:f>
        <x:v>46419</x:v>
      </x:c>
      <x:c r="B4082" s="2" t="str">
        <x:f>'Inventory detail'!A704</x:f>
        <x:v>POUC</x:v>
      </x:c>
      <x:c r="C4082" s="2" t="str">
        <x:f>'Inventory detail'!B704</x:f>
        <x:v>10</x:v>
      </x:c>
      <x:c r="D4082" s="2" t="str">
        <x:f>'Inventory detail'!C704</x:f>
        <x:v>STLET12</x:v>
      </x:c>
      <x:c r="E4082" s="10" t="n">
        <x:f>A2956</x:f>
        <x:v>46388</x:v>
      </x:c>
      <x:c r="F4082" s="7" t="n">
        <x:f>O2956</x:f>
        <x:v>0</x:v>
      </x:c>
      <x:c r="G4082" s="7" t="n">
        <x:f>Q2956</x:f>
        <x:v>0</x:v>
      </x:c>
      <x:c r="H4082" s="7" t="n">
        <x:f>R2956</x:f>
        <x:v>100.62012320328542</x:v>
      </x:c>
      <x:c r="I4082" s="7" t="n">
        <x:f>0</x:f>
        <x:v>0</x:v>
      </x:c>
      <x:c r="J4082" s="7" t="n">
        <x:f>0</x:f>
        <x:v>0</x:v>
      </x:c>
      <x:c r="K4082" s="7" t="n">
        <x:f>0</x:f>
        <x:v>0</x:v>
      </x:c>
      <x:c r="L4082" s="7" t="n">
        <x:f>'Inventory detail'!F704*Summary!$K$5*(A4082-E4082)/Summary!$K$6</x:f>
        <x:v>0.5092402464065708</x:v>
      </x:c>
      <x:c r="M4082" s="7" t="n">
        <x:f>MAX(0,H4082-L4082)</x:f>
        <x:v>100.11088295687884</x:v>
      </x:c>
      <x:c r="N4082" s="7" t="n">
        <x:f>MAX(0,L4082-H4082)</x:f>
        <x:v>0</x:v>
      </x:c>
      <x:c r="O4082" s="7" t="n">
        <x:f>MAX(0,F4082+I4082-N4082)</x:f>
        <x:v>0</x:v>
      </x:c>
      <x:c r="P4082" s="7" t="n">
        <x:f>MAX(0,N4082-F4082-I4082)</x:f>
        <x:v>0</x:v>
      </x:c>
      <x:c r="Q4082" s="7" t="n">
        <x:f>MAX(0,G4082+J4082-P4082)</x:f>
        <x:v>0</x:v>
      </x:c>
      <x:c r="R4082" s="7" t="n">
        <x:f>M4082+MAX(0,K4082-MAX(0,P4082-G4082-J4082))</x:f>
        <x:v>100.11088295687884</x:v>
      </x:c>
      <x:c r="S4082" s="7" t="n">
        <x:f>SUM(O4082,Q4082,R4082)</x:f>
        <x:v>100.11088295687884</x:v>
      </x:c>
      <x:c r="T4082" s="14" t="n">
        <x:f>'Inventory detail'!T704</x:f>
        <x:v>19.13</x:v>
      </x:c>
      <x:c r="U4082" s="14" t="str">
        <x:f>'Inventory detail'!U704</x:f>
        <x:v>n.a.</x:v>
      </x:c>
      <x:c r="V4082" s="9" t="n">
        <x:f>O4082*T4082</x:f>
        <x:v>0</x:v>
      </x:c>
      <x:c r="W4082" s="9" t="n">
        <x:f>Q4082*T4082</x:f>
        <x:v>0</x:v>
      </x:c>
      <x:c r="X4082" s="9" t="n">
        <x:f>R4082*T4082</x:f>
        <x:v>1915.1211909650922</x:v>
      </x:c>
      <x:c r="Y4082" s="9" t="n">
        <x:f>S4082*T4082</x:f>
        <x:v>1915.1211909650922</x:v>
      </x:c>
      <x:c r="Z4082" s="9" t="str">
        <x:f>IF(ISNUMBER(U4082),S4082*(U4082-T4082),"n.a.")</x:f>
        <x:v>n.a.</x:v>
      </x:c>
      <x:c r="AA4082" s="9" t="n">
        <x:f>IF(ISNUMBER(U4082),Y4082,0)</x:f>
        <x:v>0</x:v>
      </x:c>
      <x:c r="AB4082" s="7" t="n">
        <x:f>MAX(0,L4082-SUM(F4082:K4082))</x:f>
        <x:v>0</x:v>
      </x:c>
    </x:row>
    <x:row r="4083" ht="22" customHeight="1">
      <x:c r="A4083" s="18" t="n">
        <x:f>Summary!F$41</x:f>
        <x:v>46419</x:v>
      </x:c>
      <x:c r="B4083" s="2" t="str">
        <x:f>'Inventory detail'!A705</x:f>
        <x:v>POUC</x:v>
      </x:c>
      <x:c r="C4083" s="2" t="str">
        <x:f>'Inventory detail'!B705</x:f>
        <x:v>30</x:v>
      </x:c>
      <x:c r="D4083" s="2" t="str">
        <x:f>'Inventory detail'!C705</x:f>
        <x:v>MENPC</x:v>
      </x:c>
      <x:c r="E4083" s="10" t="n">
        <x:f>A2957</x:f>
        <x:v>46388</x:v>
      </x:c>
      <x:c r="F4083" s="7" t="n">
        <x:f>O2957</x:f>
        <x:v>0</x:v>
      </x:c>
      <x:c r="G4083" s="7" t="n">
        <x:f>Q2957</x:f>
        <x:v>0</x:v>
      </x:c>
      <x:c r="H4083" s="7" t="n">
        <x:f>R2957</x:f>
        <x:v>229.84090349075976</x:v>
      </x:c>
      <x:c r="I4083" s="7" t="n">
        <x:f>0</x:f>
        <x:v>0</x:v>
      </x:c>
      <x:c r="J4083" s="7" t="n">
        <x:f>0</x:f>
        <x:v>0</x:v>
      </x:c>
      <x:c r="K4083" s="7" t="n">
        <x:f>0</x:f>
        <x:v>0</x:v>
      </x:c>
      <x:c r="L4083" s="7" t="n">
        <x:f>'Inventory detail'!F705*Summary!$K$5*(A4083-E4083)/Summary!$K$6</x:f>
        <x:v>0.4277618069815195</x:v>
      </x:c>
      <x:c r="M4083" s="7" t="n">
        <x:f>MAX(0,H4083-L4083)</x:f>
        <x:v>229.41314168377824</x:v>
      </x:c>
      <x:c r="N4083" s="7" t="n">
        <x:f>MAX(0,L4083-H4083)</x:f>
        <x:v>0</x:v>
      </x:c>
      <x:c r="O4083" s="7" t="n">
        <x:f>MAX(0,F4083+I4083-N4083)</x:f>
        <x:v>0</x:v>
      </x:c>
      <x:c r="P4083" s="7" t="n">
        <x:f>MAX(0,N4083-F4083-I4083)</x:f>
        <x:v>0</x:v>
      </x:c>
      <x:c r="Q4083" s="7" t="n">
        <x:f>MAX(0,G4083+J4083-P4083)</x:f>
        <x:v>0</x:v>
      </x:c>
      <x:c r="R4083" s="7" t="n">
        <x:f>M4083+MAX(0,K4083-MAX(0,P4083-G4083-J4083))</x:f>
        <x:v>229.41314168377824</x:v>
      </x:c>
      <x:c r="S4083" s="7" t="n">
        <x:f>SUM(O4083,Q4083,R4083)</x:f>
        <x:v>229.41314168377824</x:v>
      </x:c>
      <x:c r="T4083" s="14" t="n">
        <x:f>'Inventory detail'!T705</x:f>
        <x:v>1.28</x:v>
      </x:c>
      <x:c r="U4083" s="14" t="str">
        <x:f>'Inventory detail'!U705</x:f>
        <x:v>n.a.</x:v>
      </x:c>
      <x:c r="V4083" s="9" t="n">
        <x:f>O4083*T4083</x:f>
        <x:v>0</x:v>
      </x:c>
      <x:c r="W4083" s="9" t="n">
        <x:f>Q4083*T4083</x:f>
        <x:v>0</x:v>
      </x:c>
      <x:c r="X4083" s="9" t="n">
        <x:f>R4083*T4083</x:f>
        <x:v>293.6488213552361</x:v>
      </x:c>
      <x:c r="Y4083" s="9" t="n">
        <x:f>S4083*T4083</x:f>
        <x:v>293.6488213552361</x:v>
      </x:c>
      <x:c r="Z4083" s="9" t="str">
        <x:f>IF(ISNUMBER(U4083),S4083*(U4083-T4083),"n.a.")</x:f>
        <x:v>n.a.</x:v>
      </x:c>
      <x:c r="AA4083" s="9" t="n">
        <x:f>IF(ISNUMBER(U4083),Y4083,0)</x:f>
        <x:v>0</x:v>
      </x:c>
      <x:c r="AB4083" s="7" t="n">
        <x:f>MAX(0,L4083-SUM(F4083:K4083))</x:f>
        <x:v>0</x:v>
      </x:c>
    </x:row>
    <x:row r="4084" ht="22" customHeight="1">
      <x:c r="A4084" s="18" t="n">
        <x:f>Summary!F$41</x:f>
        <x:v>46419</x:v>
      </x:c>
      <x:c r="B4084" s="2" t="str">
        <x:f>'Inventory detail'!A706</x:f>
        <x:v>COIL</x:v>
      </x:c>
      <x:c r="C4084" s="2" t="str">
        <x:f>'Inventory detail'!B706</x:f>
        <x:v>10</x:v>
      </x:c>
      <x:c r="D4084" s="2" t="str">
        <x:f>'Inventory detail'!C706</x:f>
        <x:v>CCSWATCH</x:v>
      </x:c>
      <x:c r="E4084" s="10" t="n">
        <x:f>A2958</x:f>
        <x:v>46388</x:v>
      </x:c>
      <x:c r="F4084" s="7" t="n">
        <x:f>O2958</x:f>
        <x:v>0</x:v>
      </x:c>
      <x:c r="G4084" s="7" t="n">
        <x:f>Q2958</x:f>
        <x:v>0</x:v>
      </x:c>
      <x:c r="H4084" s="7" t="n">
        <x:f>R2958</x:f>
        <x:v>9.089281314168378</x:v>
      </x:c>
      <x:c r="I4084" s="7" t="n">
        <x:f>0</x:f>
        <x:v>0</x:v>
      </x:c>
      <x:c r="J4084" s="7" t="n">
        <x:f>0</x:f>
        <x:v>0</x:v>
      </x:c>
      <x:c r="K4084" s="7" t="n">
        <x:f>0</x:f>
        <x:v>0</x:v>
      </x:c>
      <x:c r="L4084" s="7" t="n">
        <x:f>'Inventory detail'!F706*Summary!$K$5*(A4084-E4084)/Summary!$K$6</x:f>
        <x:v>0.33609856262833676</x:v>
      </x:c>
      <x:c r="M4084" s="7" t="n">
        <x:f>MAX(0,H4084-L4084)</x:f>
        <x:v>8.753182751540042</x:v>
      </x:c>
      <x:c r="N4084" s="7" t="n">
        <x:f>MAX(0,L4084-H4084)</x:f>
        <x:v>0</x:v>
      </x:c>
      <x:c r="O4084" s="7" t="n">
        <x:f>MAX(0,F4084+I4084-N4084)</x:f>
        <x:v>0</x:v>
      </x:c>
      <x:c r="P4084" s="7" t="n">
        <x:f>MAX(0,N4084-F4084-I4084)</x:f>
        <x:v>0</x:v>
      </x:c>
      <x:c r="Q4084" s="7" t="n">
        <x:f>MAX(0,G4084+J4084-P4084)</x:f>
        <x:v>0</x:v>
      </x:c>
      <x:c r="R4084" s="7" t="n">
        <x:f>M4084+MAX(0,K4084-MAX(0,P4084-G4084-J4084))</x:f>
        <x:v>8.753182751540042</x:v>
      </x:c>
      <x:c r="S4084" s="7" t="n">
        <x:f>SUM(O4084,Q4084,R4084)</x:f>
        <x:v>8.753182751540042</x:v>
      </x:c>
      <x:c r="T4084" s="14" t="n">
        <x:f>'Inventory detail'!T706</x:f>
        <x:v>4.4</x:v>
      </x:c>
      <x:c r="U4084" s="14" t="str">
        <x:f>'Inventory detail'!U706</x:f>
        <x:v>n.a.</x:v>
      </x:c>
      <x:c r="V4084" s="9" t="n">
        <x:f>O4084*T4084</x:f>
        <x:v>0</x:v>
      </x:c>
      <x:c r="W4084" s="9" t="n">
        <x:f>Q4084*T4084</x:f>
        <x:v>0</x:v>
      </x:c>
      <x:c r="X4084" s="9" t="n">
        <x:f>R4084*T4084</x:f>
        <x:v>38.514004106776184</x:v>
      </x:c>
      <x:c r="Y4084" s="9" t="n">
        <x:f>S4084*T4084</x:f>
        <x:v>38.514004106776184</x:v>
      </x:c>
      <x:c r="Z4084" s="9" t="str">
        <x:f>IF(ISNUMBER(U4084),S4084*(U4084-T4084),"n.a.")</x:f>
        <x:v>n.a.</x:v>
      </x:c>
      <x:c r="AA4084" s="9" t="n">
        <x:f>IF(ISNUMBER(U4084),Y4084,0)</x:f>
        <x:v>0</x:v>
      </x:c>
      <x:c r="AB4084" s="7" t="n">
        <x:f>MAX(0,L4084-SUM(F4084:K4084))</x:f>
        <x:v>0</x:v>
      </x:c>
    </x:row>
    <x:row r="4085" ht="22" customHeight="1">
      <x:c r="A4085" s="18" t="n">
        <x:f>Summary!F$41</x:f>
        <x:v>46419</x:v>
      </x:c>
      <x:c r="B4085" s="2" t="str">
        <x:f>'Inventory detail'!A707</x:f>
        <x:v>POUC</x:v>
      </x:c>
      <x:c r="C4085" s="2" t="str">
        <x:f>'Inventory detail'!B707</x:f>
        <x:v>60</x:v>
      </x:c>
      <x:c r="D4085" s="2" t="str">
        <x:f>'Inventory detail'!C707</x:f>
        <x:v>LEGPC</x:v>
      </x:c>
      <x:c r="E4085" s="10" t="n">
        <x:f>A2959</x:f>
        <x:v>46388</x:v>
      </x:c>
      <x:c r="F4085" s="7" t="n">
        <x:f>O2959</x:f>
        <x:v>0</x:v>
      </x:c>
      <x:c r="G4085" s="7" t="n">
        <x:f>Q2959</x:f>
        <x:v>0</x:v>
      </x:c>
      <x:c r="H4085" s="7" t="n">
        <x:f>R2959</x:f>
        <x:v>96.08928131416837</x:v>
      </x:c>
      <x:c r="I4085" s="7" t="n">
        <x:f>0</x:f>
        <x:v>0</x:v>
      </x:c>
      <x:c r="J4085" s="7" t="n">
        <x:f>0</x:f>
        <x:v>0</x:v>
      </x:c>
      <x:c r="K4085" s="7" t="n">
        <x:f>0</x:f>
        <x:v>0</x:v>
      </x:c>
      <x:c r="L4085" s="7" t="n">
        <x:f>'Inventory detail'!F707*Summary!$K$5*(A4085-E4085)/Summary!$K$6</x:f>
        <x:v>0.33609856262833676</x:v>
      </x:c>
      <x:c r="M4085" s="7" t="n">
        <x:f>MAX(0,H4085-L4085)</x:f>
        <x:v>95.75318275154004</x:v>
      </x:c>
      <x:c r="N4085" s="7" t="n">
        <x:f>MAX(0,L4085-H4085)</x:f>
        <x:v>0</x:v>
      </x:c>
      <x:c r="O4085" s="7" t="n">
        <x:f>MAX(0,F4085+I4085-N4085)</x:f>
        <x:v>0</x:v>
      </x:c>
      <x:c r="P4085" s="7" t="n">
        <x:f>MAX(0,N4085-F4085-I4085)</x:f>
        <x:v>0</x:v>
      </x:c>
      <x:c r="Q4085" s="7" t="n">
        <x:f>MAX(0,G4085+J4085-P4085)</x:f>
        <x:v>0</x:v>
      </x:c>
      <x:c r="R4085" s="7" t="n">
        <x:f>M4085+MAX(0,K4085-MAX(0,P4085-G4085-J4085))</x:f>
        <x:v>95.75318275154004</x:v>
      </x:c>
      <x:c r="S4085" s="7" t="n">
        <x:f>SUM(O4085,Q4085,R4085)</x:f>
        <x:v>95.75318275154004</x:v>
      </x:c>
      <x:c r="T4085" s="14" t="n">
        <x:f>'Inventory detail'!T707</x:f>
        <x:v>0.77</x:v>
      </x:c>
      <x:c r="U4085" s="14" t="str">
        <x:f>'Inventory detail'!U707</x:f>
        <x:v>n.a.</x:v>
      </x:c>
      <x:c r="V4085" s="9" t="n">
        <x:f>O4085*T4085</x:f>
        <x:v>0</x:v>
      </x:c>
      <x:c r="W4085" s="9" t="n">
        <x:f>Q4085*T4085</x:f>
        <x:v>0</x:v>
      </x:c>
      <x:c r="X4085" s="9" t="n">
        <x:f>R4085*T4085</x:f>
        <x:v>73.72995071868583</x:v>
      </x:c>
      <x:c r="Y4085" s="9" t="n">
        <x:f>S4085*T4085</x:f>
        <x:v>73.72995071868583</x:v>
      </x:c>
      <x:c r="Z4085" s="9" t="str">
        <x:f>IF(ISNUMBER(U4085),S4085*(U4085-T4085),"n.a.")</x:f>
        <x:v>n.a.</x:v>
      </x:c>
      <x:c r="AA4085" s="9" t="n">
        <x:f>IF(ISNUMBER(U4085),Y4085,0)</x:f>
        <x:v>0</x:v>
      </x:c>
      <x:c r="AB4085" s="7" t="n">
        <x:f>MAX(0,L4085-SUM(F4085:K4085))</x:f>
        <x:v>0</x:v>
      </x:c>
    </x:row>
    <x:row r="4086" ht="22" customHeight="1">
      <x:c r="A4086" s="18" t="n">
        <x:f>Summary!F$41</x:f>
        <x:v>46419</x:v>
      </x:c>
      <x:c r="B4086" s="2" t="str">
        <x:f>'Inventory detail'!A708</x:f>
        <x:v>POUC</x:v>
      </x:c>
      <x:c r="C4086" s="2" t="str">
        <x:f>'Inventory detail'!B708</x:f>
        <x:v>30</x:v>
      </x:c>
      <x:c r="D4086" s="2" t="str">
        <x:f>'Inventory detail'!C708</x:f>
        <x:v>LETPC</x:v>
      </x:c>
      <x:c r="E4086" s="10" t="n">
        <x:f>A2960</x:f>
        <x:v>46388</x:v>
      </x:c>
      <x:c r="F4086" s="7" t="n">
        <x:f>O2960</x:f>
        <x:v>0</x:v>
      </x:c>
      <x:c r="G4086" s="7" t="n">
        <x:f>Q2960</x:f>
        <x:v>0</x:v>
      </x:c>
      <x:c r="H4086" s="7" t="n">
        <x:f>R2960</x:f>
        <x:v>248.53084188911706</x:v>
      </x:c>
      <x:c r="I4086" s="7" t="n">
        <x:f>0</x:f>
        <x:v>0</x:v>
      </x:c>
      <x:c r="J4086" s="7" t="n">
        <x:f>0</x:f>
        <x:v>0</x:v>
      </x:c>
      <x:c r="K4086" s="7" t="n">
        <x:f>0</x:f>
        <x:v>0</x:v>
      </x:c>
      <x:c r="L4086" s="7" t="n">
        <x:f>'Inventory detail'!F708*Summary!$K$5*(A4086-E4086)/Summary!$K$6</x:f>
        <x:v>0.1731416837782341</x:v>
      </x:c>
      <x:c r="M4086" s="7" t="n">
        <x:f>MAX(0,H4086-L4086)</x:f>
        <x:v>248.35770020533883</x:v>
      </x:c>
      <x:c r="N4086" s="7" t="n">
        <x:f>MAX(0,L4086-H4086)</x:f>
        <x:v>0</x:v>
      </x:c>
      <x:c r="O4086" s="7" t="n">
        <x:f>MAX(0,F4086+I4086-N4086)</x:f>
        <x:v>0</x:v>
      </x:c>
      <x:c r="P4086" s="7" t="n">
        <x:f>MAX(0,N4086-F4086-I4086)</x:f>
        <x:v>0</x:v>
      </x:c>
      <x:c r="Q4086" s="7" t="n">
        <x:f>MAX(0,G4086+J4086-P4086)</x:f>
        <x:v>0</x:v>
      </x:c>
      <x:c r="R4086" s="7" t="n">
        <x:f>M4086+MAX(0,K4086-MAX(0,P4086-G4086-J4086))</x:f>
        <x:v>248.35770020533883</x:v>
      </x:c>
      <x:c r="S4086" s="7" t="n">
        <x:f>SUM(O4086,Q4086,R4086)</x:f>
        <x:v>248.35770020533883</x:v>
      </x:c>
      <x:c r="T4086" s="14" t="n">
        <x:f>'Inventory detail'!T708</x:f>
        <x:v>0.44</x:v>
      </x:c>
      <x:c r="U4086" s="14" t="str">
        <x:f>'Inventory detail'!U708</x:f>
        <x:v>n.a.</x:v>
      </x:c>
      <x:c r="V4086" s="9" t="n">
        <x:f>O4086*T4086</x:f>
        <x:v>0</x:v>
      </x:c>
      <x:c r="W4086" s="9" t="n">
        <x:f>Q4086*T4086</x:f>
        <x:v>0</x:v>
      </x:c>
      <x:c r="X4086" s="9" t="n">
        <x:f>R4086*T4086</x:f>
        <x:v>109.27738809034909</x:v>
      </x:c>
      <x:c r="Y4086" s="9" t="n">
        <x:f>S4086*T4086</x:f>
        <x:v>109.27738809034909</x:v>
      </x:c>
      <x:c r="Z4086" s="9" t="str">
        <x:f>IF(ISNUMBER(U4086),S4086*(U4086-T4086),"n.a.")</x:f>
        <x:v>n.a.</x:v>
      </x:c>
      <x:c r="AA4086" s="9" t="n">
        <x:f>IF(ISNUMBER(U4086),Y4086,0)</x:f>
        <x:v>0</x:v>
      </x:c>
      <x:c r="AB4086" s="7" t="n">
        <x:f>MAX(0,L4086-SUM(F4086:K4086))</x:f>
        <x:v>0</x:v>
      </x:c>
    </x:row>
    <x:row r="4087" ht="22" customHeight="1">
      <x:c r="A4087" s="18" t="n">
        <x:f>Summary!F$41</x:f>
        <x:v>46419</x:v>
      </x:c>
      <x:c r="B4087" s="2" t="str">
        <x:f>'Inventory detail'!A709</x:f>
        <x:v>COIL</x:v>
      </x:c>
      <x:c r="C4087" s="2" t="str">
        <x:f>'Inventory detail'!B709</x:f>
        <x:v>10</x:v>
      </x:c>
      <x:c r="D4087" s="2" t="str">
        <x:f>'Inventory detail'!C709</x:f>
        <x:v>10BLK12-5</x:v>
      </x:c>
      <x:c r="E4087" s="10" t="n">
        <x:f>A2961</x:f>
        <x:v>46388</x:v>
      </x:c>
      <x:c r="F4087" s="7" t="n">
        <x:f>O2961</x:f>
        <x:v>0</x:v>
      </x:c>
      <x:c r="G4087" s="7" t="n">
        <x:f>Q2961</x:f>
        <x:v>0</x:v>
      </x:c>
      <x:c r="H4087" s="7" t="n">
        <x:f>R2961</x:f>
        <x:v>0</x:v>
      </x:c>
      <x:c r="I4087" s="7" t="n">
        <x:f>0</x:f>
        <x:v>0</x:v>
      </x:c>
      <x:c r="J4087" s="7" t="n">
        <x:f>0</x:f>
        <x:v>0</x:v>
      </x:c>
      <x:c r="K4087" s="7" t="n">
        <x:f>0</x:f>
        <x:v>0</x:v>
      </x:c>
      <x:c r="L4087" s="7" t="n">
        <x:f>'Inventory detail'!F709*Summary!$K$5*(A4087-E4087)/Summary!$K$6</x:f>
        <x:v>0</x:v>
      </x:c>
      <x:c r="M4087" s="7" t="n">
        <x:f>MAX(0,H4087-L4087)</x:f>
        <x:v>0</x:v>
      </x:c>
      <x:c r="N4087" s="7" t="n">
        <x:f>MAX(0,L4087-H4087)</x:f>
        <x:v>0</x:v>
      </x:c>
      <x:c r="O4087" s="7" t="n">
        <x:f>MAX(0,F4087+I4087-N4087)</x:f>
        <x:v>0</x:v>
      </x:c>
      <x:c r="P4087" s="7" t="n">
        <x:f>MAX(0,N4087-F4087-I4087)</x:f>
        <x:v>0</x:v>
      </x:c>
      <x:c r="Q4087" s="7" t="n">
        <x:f>MAX(0,G4087+J4087-P4087)</x:f>
        <x:v>0</x:v>
      </x:c>
      <x:c r="R4087" s="7" t="n">
        <x:f>M4087+MAX(0,K4087-MAX(0,P4087-G4087-J4087))</x:f>
        <x:v>0</x:v>
      </x:c>
      <x:c r="S4087" s="7" t="n">
        <x:f>SUM(O4087,Q4087,R4087)</x:f>
        <x:v>0</x:v>
      </x:c>
      <x:c r="T4087" s="14" t="n">
        <x:f>'Inventory detail'!T709</x:f>
        <x:v>0.0381</x:v>
      </x:c>
      <x:c r="U4087" s="14" t="str">
        <x:f>'Inventory detail'!U709</x:f>
        <x:v>n.a.</x:v>
      </x:c>
      <x:c r="V4087" s="9" t="n">
        <x:f>O4087*T4087</x:f>
        <x:v>0</x:v>
      </x:c>
      <x:c r="W4087" s="9" t="n">
        <x:f>Q4087*T4087</x:f>
        <x:v>0</x:v>
      </x:c>
      <x:c r="X4087" s="9" t="n">
        <x:f>R4087*T4087</x:f>
        <x:v>0</x:v>
      </x:c>
      <x:c r="Y4087" s="9" t="n">
        <x:f>S4087*T4087</x:f>
        <x:v>0</x:v>
      </x:c>
      <x:c r="Z4087" s="9" t="str">
        <x:f>IF(ISNUMBER(U4087),S4087*(U4087-T4087),"n.a.")</x:f>
        <x:v>n.a.</x:v>
      </x:c>
      <x:c r="AA4087" s="9" t="n">
        <x:f>IF(ISNUMBER(U4087),Y4087,0)</x:f>
        <x:v>0</x:v>
      </x:c>
      <x:c r="AB4087" s="7" t="n">
        <x:f>MAX(0,L4087-SUM(F4087:K4087))</x:f>
        <x:v>0</x:v>
      </x:c>
    </x:row>
    <x:row r="4088" ht="22" customHeight="1">
      <x:c r="A4088" s="18" t="n">
        <x:f>Summary!F$41</x:f>
        <x:v>46419</x:v>
      </x:c>
      <x:c r="B4088" s="2" t="str">
        <x:f>'Inventory detail'!A710</x:f>
        <x:v>COIL</x:v>
      </x:c>
      <x:c r="C4088" s="2" t="str">
        <x:f>'Inventory detail'!B710</x:f>
        <x:v>10</x:v>
      </x:c>
      <x:c r="D4088" s="2" t="str">
        <x:f>'Inventory detail'!C710</x:f>
        <x:v>10BLK36-5</x:v>
      </x:c>
      <x:c r="E4088" s="10" t="n">
        <x:f>A2962</x:f>
        <x:v>46388</x:v>
      </x:c>
      <x:c r="F4088" s="7" t="n">
        <x:f>O2962</x:f>
        <x:v>0</x:v>
      </x:c>
      <x:c r="G4088" s="7" t="n">
        <x:f>Q2962</x:f>
        <x:v>0</x:v>
      </x:c>
      <x:c r="H4088" s="7" t="n">
        <x:f>R2962</x:f>
        <x:v>0</x:v>
      </x:c>
      <x:c r="I4088" s="7" t="n">
        <x:f>0</x:f>
        <x:v>0</x:v>
      </x:c>
      <x:c r="J4088" s="7" t="n">
        <x:f>0</x:f>
        <x:v>0</x:v>
      </x:c>
      <x:c r="K4088" s="7" t="n">
        <x:f>0</x:f>
        <x:v>0</x:v>
      </x:c>
      <x:c r="L4088" s="7" t="n">
        <x:f>'Inventory detail'!F710*Summary!$K$5*(A4088-E4088)/Summary!$K$6</x:f>
        <x:v>0</x:v>
      </x:c>
      <x:c r="M4088" s="7" t="n">
        <x:f>MAX(0,H4088-L4088)</x:f>
        <x:v>0</x:v>
      </x:c>
      <x:c r="N4088" s="7" t="n">
        <x:f>MAX(0,L4088-H4088)</x:f>
        <x:v>0</x:v>
      </x:c>
      <x:c r="O4088" s="7" t="n">
        <x:f>MAX(0,F4088+I4088-N4088)</x:f>
        <x:v>0</x:v>
      </x:c>
      <x:c r="P4088" s="7" t="n">
        <x:f>MAX(0,N4088-F4088-I4088)</x:f>
        <x:v>0</x:v>
      </x:c>
      <x:c r="Q4088" s="7" t="n">
        <x:f>MAX(0,G4088+J4088-P4088)</x:f>
        <x:v>0</x:v>
      </x:c>
      <x:c r="R4088" s="7" t="n">
        <x:f>M4088+MAX(0,K4088-MAX(0,P4088-G4088-J4088))</x:f>
        <x:v>0</x:v>
      </x:c>
      <x:c r="S4088" s="7" t="n">
        <x:f>SUM(O4088,Q4088,R4088)</x:f>
        <x:v>0</x:v>
      </x:c>
      <x:c r="T4088" s="14" t="n">
        <x:f>'Inventory detail'!T710</x:f>
        <x:v>0.1116</x:v>
      </x:c>
      <x:c r="U4088" s="14" t="str">
        <x:f>'Inventory detail'!U710</x:f>
        <x:v>n.a.</x:v>
      </x:c>
      <x:c r="V4088" s="9" t="n">
        <x:f>O4088*T4088</x:f>
        <x:v>0</x:v>
      </x:c>
      <x:c r="W4088" s="9" t="n">
        <x:f>Q4088*T4088</x:f>
        <x:v>0</x:v>
      </x:c>
      <x:c r="X4088" s="9" t="n">
        <x:f>R4088*T4088</x:f>
        <x:v>0</x:v>
      </x:c>
      <x:c r="Y4088" s="9" t="n">
        <x:f>S4088*T4088</x:f>
        <x:v>0</x:v>
      </x:c>
      <x:c r="Z4088" s="9" t="str">
        <x:f>IF(ISNUMBER(U4088),S4088*(U4088-T4088),"n.a.")</x:f>
        <x:v>n.a.</x:v>
      </x:c>
      <x:c r="AA4088" s="9" t="n">
        <x:f>IF(ISNUMBER(U4088),Y4088,0)</x:f>
        <x:v>0</x:v>
      </x:c>
      <x:c r="AB4088" s="7" t="n">
        <x:f>MAX(0,L4088-SUM(F4088:K4088))</x:f>
        <x:v>0</x:v>
      </x:c>
    </x:row>
    <x:row r="4089" ht="22" customHeight="1">
      <x:c r="A4089" s="18" t="n">
        <x:f>Summary!F$41</x:f>
        <x:v>46419</x:v>
      </x:c>
      <x:c r="B4089" s="2" t="str">
        <x:f>'Inventory detail'!A711</x:f>
        <x:v>COIL</x:v>
      </x:c>
      <x:c r="C4089" s="2" t="str">
        <x:f>'Inventory detail'!B711</x:f>
        <x:v>10</x:v>
      </x:c>
      <x:c r="D4089" s="2" t="str">
        <x:f>'Inventory detail'!C711</x:f>
        <x:v>10FG12-4</x:v>
      </x:c>
      <x:c r="E4089" s="10" t="n">
        <x:f>A2963</x:f>
        <x:v>46388</x:v>
      </x:c>
      <x:c r="F4089" s="7" t="n">
        <x:f>O2963</x:f>
        <x:v>0</x:v>
      </x:c>
      <x:c r="G4089" s="7" t="n">
        <x:f>Q2963</x:f>
        <x:v>0</x:v>
      </x:c>
      <x:c r="H4089" s="7" t="n">
        <x:f>R2963</x:f>
        <x:v>0</x:v>
      </x:c>
      <x:c r="I4089" s="7" t="n">
        <x:f>0</x:f>
        <x:v>0</x:v>
      </x:c>
      <x:c r="J4089" s="7" t="n">
        <x:f>0</x:f>
        <x:v>0</x:v>
      </x:c>
      <x:c r="K4089" s="7" t="n">
        <x:f>0</x:f>
        <x:v>0</x:v>
      </x:c>
      <x:c r="L4089" s="7" t="n">
        <x:f>'Inventory detail'!F711*Summary!$K$5*(A4089-E4089)/Summary!$K$6</x:f>
        <x:v>0</x:v>
      </x:c>
      <x:c r="M4089" s="7" t="n">
        <x:f>MAX(0,H4089-L4089)</x:f>
        <x:v>0</x:v>
      </x:c>
      <x:c r="N4089" s="7" t="n">
        <x:f>MAX(0,L4089-H4089)</x:f>
        <x:v>0</x:v>
      </x:c>
      <x:c r="O4089" s="7" t="n">
        <x:f>MAX(0,F4089+I4089-N4089)</x:f>
        <x:v>0</x:v>
      </x:c>
      <x:c r="P4089" s="7" t="n">
        <x:f>MAX(0,N4089-F4089-I4089)</x:f>
        <x:v>0</x:v>
      </x:c>
      <x:c r="Q4089" s="7" t="n">
        <x:f>MAX(0,G4089+J4089-P4089)</x:f>
        <x:v>0</x:v>
      </x:c>
      <x:c r="R4089" s="7" t="n">
        <x:f>M4089+MAX(0,K4089-MAX(0,P4089-G4089-J4089))</x:f>
        <x:v>0</x:v>
      </x:c>
      <x:c r="S4089" s="7" t="n">
        <x:f>SUM(O4089,Q4089,R4089)</x:f>
        <x:v>0</x:v>
      </x:c>
      <x:c r="T4089" s="14" t="n">
        <x:f>'Inventory detail'!T711</x:f>
        <x:v>0.0336</x:v>
      </x:c>
      <x:c r="U4089" s="14" t="str">
        <x:f>'Inventory detail'!U711</x:f>
        <x:v>n.a.</x:v>
      </x:c>
      <x:c r="V4089" s="9" t="n">
        <x:f>O4089*T4089</x:f>
        <x:v>0</x:v>
      </x:c>
      <x:c r="W4089" s="9" t="n">
        <x:f>Q4089*T4089</x:f>
        <x:v>0</x:v>
      </x:c>
      <x:c r="X4089" s="9" t="n">
        <x:f>R4089*T4089</x:f>
        <x:v>0</x:v>
      </x:c>
      <x:c r="Y4089" s="9" t="n">
        <x:f>S4089*T4089</x:f>
        <x:v>0</x:v>
      </x:c>
      <x:c r="Z4089" s="9" t="str">
        <x:f>IF(ISNUMBER(U4089),S4089*(U4089-T4089),"n.a.")</x:f>
        <x:v>n.a.</x:v>
      </x:c>
      <x:c r="AA4089" s="9" t="n">
        <x:f>IF(ISNUMBER(U4089),Y4089,0)</x:f>
        <x:v>0</x:v>
      </x:c>
      <x:c r="AB4089" s="7" t="n">
        <x:f>MAX(0,L4089-SUM(F4089:K4089))</x:f>
        <x:v>0</x:v>
      </x:c>
    </x:row>
    <x:row r="4090" ht="22" customHeight="1">
      <x:c r="A4090" s="18" t="n">
        <x:f>Summary!F$41</x:f>
        <x:v>46419</x:v>
      </x:c>
      <x:c r="B4090" s="2" t="str">
        <x:f>'Inventory detail'!A712</x:f>
        <x:v>COIL</x:v>
      </x:c>
      <x:c r="C4090" s="2" t="str">
        <x:f>'Inventory detail'!B712</x:f>
        <x:v>10</x:v>
      </x:c>
      <x:c r="D4090" s="2" t="str">
        <x:f>'Inventory detail'!C712</x:f>
        <x:v>10MAR12-4</x:v>
      </x:c>
      <x:c r="E4090" s="10" t="n">
        <x:f>A2964</x:f>
        <x:v>46388</x:v>
      </x:c>
      <x:c r="F4090" s="7" t="n">
        <x:f>O2964</x:f>
        <x:v>0</x:v>
      </x:c>
      <x:c r="G4090" s="7" t="n">
        <x:f>Q2964</x:f>
        <x:v>0</x:v>
      </x:c>
      <x:c r="H4090" s="7" t="n">
        <x:f>R2964</x:f>
        <x:v>0</x:v>
      </x:c>
      <x:c r="I4090" s="7" t="n">
        <x:f>0</x:f>
        <x:v>0</x:v>
      </x:c>
      <x:c r="J4090" s="7" t="n">
        <x:f>0</x:f>
        <x:v>0</x:v>
      </x:c>
      <x:c r="K4090" s="7" t="n">
        <x:f>0</x:f>
        <x:v>0</x:v>
      </x:c>
      <x:c r="L4090" s="7" t="n">
        <x:f>'Inventory detail'!F712*Summary!$K$5*(A4090-E4090)/Summary!$K$6</x:f>
        <x:v>0</x:v>
      </x:c>
      <x:c r="M4090" s="7" t="n">
        <x:f>MAX(0,H4090-L4090)</x:f>
        <x:v>0</x:v>
      </x:c>
      <x:c r="N4090" s="7" t="n">
        <x:f>MAX(0,L4090-H4090)</x:f>
        <x:v>0</x:v>
      </x:c>
      <x:c r="O4090" s="7" t="n">
        <x:f>MAX(0,F4090+I4090-N4090)</x:f>
        <x:v>0</x:v>
      </x:c>
      <x:c r="P4090" s="7" t="n">
        <x:f>MAX(0,N4090-F4090-I4090)</x:f>
        <x:v>0</x:v>
      </x:c>
      <x:c r="Q4090" s="7" t="n">
        <x:f>MAX(0,G4090+J4090-P4090)</x:f>
        <x:v>0</x:v>
      </x:c>
      <x:c r="R4090" s="7" t="n">
        <x:f>M4090+MAX(0,K4090-MAX(0,P4090-G4090-J4090))</x:f>
        <x:v>0</x:v>
      </x:c>
      <x:c r="S4090" s="7" t="n">
        <x:f>SUM(O4090,Q4090,R4090)</x:f>
        <x:v>0</x:v>
      </x:c>
      <x:c r="T4090" s="14" t="n">
        <x:f>'Inventory detail'!T712</x:f>
        <x:v>0.0336</x:v>
      </x:c>
      <x:c r="U4090" s="14" t="str">
        <x:f>'Inventory detail'!U712</x:f>
        <x:v>n.a.</x:v>
      </x:c>
      <x:c r="V4090" s="9" t="n">
        <x:f>O4090*T4090</x:f>
        <x:v>0</x:v>
      </x:c>
      <x:c r="W4090" s="9" t="n">
        <x:f>Q4090*T4090</x:f>
        <x:v>0</x:v>
      </x:c>
      <x:c r="X4090" s="9" t="n">
        <x:f>R4090*T4090</x:f>
        <x:v>0</x:v>
      </x:c>
      <x:c r="Y4090" s="9" t="n">
        <x:f>S4090*T4090</x:f>
        <x:v>0</x:v>
      </x:c>
      <x:c r="Z4090" s="9" t="str">
        <x:f>IF(ISNUMBER(U4090),S4090*(U4090-T4090),"n.a.")</x:f>
        <x:v>n.a.</x:v>
      </x:c>
      <x:c r="AA4090" s="9" t="n">
        <x:f>IF(ISNUMBER(U4090),Y4090,0)</x:f>
        <x:v>0</x:v>
      </x:c>
      <x:c r="AB4090" s="7" t="n">
        <x:f>MAX(0,L4090-SUM(F4090:K4090))</x:f>
        <x:v>0</x:v>
      </x:c>
    </x:row>
    <x:row r="4091" ht="22" customHeight="1">
      <x:c r="A4091" s="18" t="n">
        <x:f>Summary!F$41</x:f>
        <x:v>46419</x:v>
      </x:c>
      <x:c r="B4091" s="2" t="str">
        <x:f>'Inventory detail'!A713</x:f>
        <x:v>COIL</x:v>
      </x:c>
      <x:c r="C4091" s="2" t="str">
        <x:f>'Inventory detail'!B713</x:f>
        <x:v>10</x:v>
      </x:c>
      <x:c r="D4091" s="2" t="str">
        <x:f>'Inventory detail'!C713</x:f>
        <x:v>10WHT12-5</x:v>
      </x:c>
      <x:c r="E4091" s="10" t="n">
        <x:f>A2965</x:f>
        <x:v>46388</x:v>
      </x:c>
      <x:c r="F4091" s="7" t="n">
        <x:f>O2965</x:f>
        <x:v>0</x:v>
      </x:c>
      <x:c r="G4091" s="7" t="n">
        <x:f>Q2965</x:f>
        <x:v>0</x:v>
      </x:c>
      <x:c r="H4091" s="7" t="n">
        <x:f>R2965</x:f>
        <x:v>0</x:v>
      </x:c>
      <x:c r="I4091" s="7" t="n">
        <x:f>0</x:f>
        <x:v>0</x:v>
      </x:c>
      <x:c r="J4091" s="7" t="n">
        <x:f>0</x:f>
        <x:v>0</x:v>
      </x:c>
      <x:c r="K4091" s="7" t="n">
        <x:f>0</x:f>
        <x:v>0</x:v>
      </x:c>
      <x:c r="L4091" s="7" t="n">
        <x:f>'Inventory detail'!F713*Summary!$K$5*(A4091-E4091)/Summary!$K$6</x:f>
        <x:v>0</x:v>
      </x:c>
      <x:c r="M4091" s="7" t="n">
        <x:f>MAX(0,H4091-L4091)</x:f>
        <x:v>0</x:v>
      </x:c>
      <x:c r="N4091" s="7" t="n">
        <x:f>MAX(0,L4091-H4091)</x:f>
        <x:v>0</x:v>
      </x:c>
      <x:c r="O4091" s="7" t="n">
        <x:f>MAX(0,F4091+I4091-N4091)</x:f>
        <x:v>0</x:v>
      </x:c>
      <x:c r="P4091" s="7" t="n">
        <x:f>MAX(0,N4091-F4091-I4091)</x:f>
        <x:v>0</x:v>
      </x:c>
      <x:c r="Q4091" s="7" t="n">
        <x:f>MAX(0,G4091+J4091-P4091)</x:f>
        <x:v>0</x:v>
      </x:c>
      <x:c r="R4091" s="7" t="n">
        <x:f>M4091+MAX(0,K4091-MAX(0,P4091-G4091-J4091))</x:f>
        <x:v>0</x:v>
      </x:c>
      <x:c r="S4091" s="7" t="n">
        <x:f>SUM(O4091,Q4091,R4091)</x:f>
        <x:v>0</x:v>
      </x:c>
      <x:c r="T4091" s="14" t="n">
        <x:f>'Inventory detail'!T713</x:f>
        <x:v>0.0381</x:v>
      </x:c>
      <x:c r="U4091" s="14" t="str">
        <x:f>'Inventory detail'!U713</x:f>
        <x:v>n.a.</x:v>
      </x:c>
      <x:c r="V4091" s="9" t="n">
        <x:f>O4091*T4091</x:f>
        <x:v>0</x:v>
      </x:c>
      <x:c r="W4091" s="9" t="n">
        <x:f>Q4091*T4091</x:f>
        <x:v>0</x:v>
      </x:c>
      <x:c r="X4091" s="9" t="n">
        <x:f>R4091*T4091</x:f>
        <x:v>0</x:v>
      </x:c>
      <x:c r="Y4091" s="9" t="n">
        <x:f>S4091*T4091</x:f>
        <x:v>0</x:v>
      </x:c>
      <x:c r="Z4091" s="9" t="str">
        <x:f>IF(ISNUMBER(U4091),S4091*(U4091-T4091),"n.a.")</x:f>
        <x:v>n.a.</x:v>
      </x:c>
      <x:c r="AA4091" s="9" t="n">
        <x:f>IF(ISNUMBER(U4091),Y4091,0)</x:f>
        <x:v>0</x:v>
      </x:c>
      <x:c r="AB4091" s="7" t="n">
        <x:f>MAX(0,L4091-SUM(F4091:K4091))</x:f>
        <x:v>0</x:v>
      </x:c>
    </x:row>
    <x:row r="4092" ht="22" customHeight="1">
      <x:c r="A4092" s="18" t="n">
        <x:f>Summary!F$41</x:f>
        <x:v>46419</x:v>
      </x:c>
      <x:c r="B4092" s="2" t="str">
        <x:f>'Inventory detail'!A714</x:f>
        <x:v>COIL</x:v>
      </x:c>
      <x:c r="C4092" s="2" t="str">
        <x:f>'Inventory detail'!B714</x:f>
        <x:v>10</x:v>
      </x:c>
      <x:c r="D4092" s="2" t="str">
        <x:f>'Inventory detail'!C714</x:f>
        <x:v>10WHT36-5</x:v>
      </x:c>
      <x:c r="E4092" s="10" t="n">
        <x:f>A2966</x:f>
        <x:v>46388</x:v>
      </x:c>
      <x:c r="F4092" s="7" t="n">
        <x:f>O2966</x:f>
        <x:v>0</x:v>
      </x:c>
      <x:c r="G4092" s="7" t="n">
        <x:f>Q2966</x:f>
        <x:v>0</x:v>
      </x:c>
      <x:c r="H4092" s="7" t="n">
        <x:f>R2966</x:f>
        <x:v>0</x:v>
      </x:c>
      <x:c r="I4092" s="7" t="n">
        <x:f>0</x:f>
        <x:v>0</x:v>
      </x:c>
      <x:c r="J4092" s="7" t="n">
        <x:f>0</x:f>
        <x:v>0</x:v>
      </x:c>
      <x:c r="K4092" s="7" t="n">
        <x:f>0</x:f>
        <x:v>0</x:v>
      </x:c>
      <x:c r="L4092" s="7" t="n">
        <x:f>'Inventory detail'!F714*Summary!$K$5*(A4092-E4092)/Summary!$K$6</x:f>
        <x:v>0</x:v>
      </x:c>
      <x:c r="M4092" s="7" t="n">
        <x:f>MAX(0,H4092-L4092)</x:f>
        <x:v>0</x:v>
      </x:c>
      <x:c r="N4092" s="7" t="n">
        <x:f>MAX(0,L4092-H4092)</x:f>
        <x:v>0</x:v>
      </x:c>
      <x:c r="O4092" s="7" t="n">
        <x:f>MAX(0,F4092+I4092-N4092)</x:f>
        <x:v>0</x:v>
      </x:c>
      <x:c r="P4092" s="7" t="n">
        <x:f>MAX(0,N4092-F4092-I4092)</x:f>
        <x:v>0</x:v>
      </x:c>
      <x:c r="Q4092" s="7" t="n">
        <x:f>MAX(0,G4092+J4092-P4092)</x:f>
        <x:v>0</x:v>
      </x:c>
      <x:c r="R4092" s="7" t="n">
        <x:f>M4092+MAX(0,K4092-MAX(0,P4092-G4092-J4092))</x:f>
        <x:v>0</x:v>
      </x:c>
      <x:c r="S4092" s="7" t="n">
        <x:f>SUM(O4092,Q4092,R4092)</x:f>
        <x:v>0</x:v>
      </x:c>
      <x:c r="T4092" s="14" t="n">
        <x:f>'Inventory detail'!T714</x:f>
        <x:v>0.1116</x:v>
      </x:c>
      <x:c r="U4092" s="14" t="str">
        <x:f>'Inventory detail'!U714</x:f>
        <x:v>n.a.</x:v>
      </x:c>
      <x:c r="V4092" s="9" t="n">
        <x:f>O4092*T4092</x:f>
        <x:v>0</x:v>
      </x:c>
      <x:c r="W4092" s="9" t="n">
        <x:f>Q4092*T4092</x:f>
        <x:v>0</x:v>
      </x:c>
      <x:c r="X4092" s="9" t="n">
        <x:f>R4092*T4092</x:f>
        <x:v>0</x:v>
      </x:c>
      <x:c r="Y4092" s="9" t="n">
        <x:f>S4092*T4092</x:f>
        <x:v>0</x:v>
      </x:c>
      <x:c r="Z4092" s="9" t="str">
        <x:f>IF(ISNUMBER(U4092),S4092*(U4092-T4092),"n.a.")</x:f>
        <x:v>n.a.</x:v>
      </x:c>
      <x:c r="AA4092" s="9" t="n">
        <x:f>IF(ISNUMBER(U4092),Y4092,0)</x:f>
        <x:v>0</x:v>
      </x:c>
      <x:c r="AB4092" s="7" t="n">
        <x:f>MAX(0,L4092-SUM(F4092:K4092))</x:f>
        <x:v>0</x:v>
      </x:c>
    </x:row>
    <x:row r="4093" ht="22" customHeight="1">
      <x:c r="A4093" s="18" t="n">
        <x:f>Summary!F$41</x:f>
        <x:v>46419</x:v>
      </x:c>
      <x:c r="B4093" s="2" t="str">
        <x:f>'Inventory detail'!A715</x:f>
        <x:v>COIL</x:v>
      </x:c>
      <x:c r="C4093" s="2" t="str">
        <x:f>'Inventory detail'!B715</x:f>
        <x:v>10</x:v>
      </x:c>
      <x:c r="D4093" s="2" t="str">
        <x:f>'Inventory detail'!C715</x:f>
        <x:v>11BLK12-5</x:v>
      </x:c>
      <x:c r="E4093" s="10" t="n">
        <x:f>A2967</x:f>
        <x:v>46388</x:v>
      </x:c>
      <x:c r="F4093" s="7" t="n">
        <x:f>O2967</x:f>
        <x:v>0</x:v>
      </x:c>
      <x:c r="G4093" s="7" t="n">
        <x:f>Q2967</x:f>
        <x:v>0</x:v>
      </x:c>
      <x:c r="H4093" s="7" t="n">
        <x:f>R2967</x:f>
        <x:v>0</x:v>
      </x:c>
      <x:c r="I4093" s="7" t="n">
        <x:f>0</x:f>
        <x:v>0</x:v>
      </x:c>
      <x:c r="J4093" s="7" t="n">
        <x:f>0</x:f>
        <x:v>0</x:v>
      </x:c>
      <x:c r="K4093" s="7" t="n">
        <x:f>0</x:f>
        <x:v>0</x:v>
      </x:c>
      <x:c r="L4093" s="7" t="n">
        <x:f>'Inventory detail'!F715*Summary!$K$5*(A4093-E4093)/Summary!$K$6</x:f>
        <x:v>0</x:v>
      </x:c>
      <x:c r="M4093" s="7" t="n">
        <x:f>MAX(0,H4093-L4093)</x:f>
        <x:v>0</x:v>
      </x:c>
      <x:c r="N4093" s="7" t="n">
        <x:f>MAX(0,L4093-H4093)</x:f>
        <x:v>0</x:v>
      </x:c>
      <x:c r="O4093" s="7" t="n">
        <x:f>MAX(0,F4093+I4093-N4093)</x:f>
        <x:v>0</x:v>
      </x:c>
      <x:c r="P4093" s="7" t="n">
        <x:f>MAX(0,N4093-F4093-I4093)</x:f>
        <x:v>0</x:v>
      </x:c>
      <x:c r="Q4093" s="7" t="n">
        <x:f>MAX(0,G4093+J4093-P4093)</x:f>
        <x:v>0</x:v>
      </x:c>
      <x:c r="R4093" s="7" t="n">
        <x:f>M4093+MAX(0,K4093-MAX(0,P4093-G4093-J4093))</x:f>
        <x:v>0</x:v>
      </x:c>
      <x:c r="S4093" s="7" t="n">
        <x:f>SUM(O4093,Q4093,R4093)</x:f>
        <x:v>0</x:v>
      </x:c>
      <x:c r="T4093" s="14" t="n">
        <x:f>'Inventory detail'!T715</x:f>
        <x:v>0.0409</x:v>
      </x:c>
      <x:c r="U4093" s="14" t="str">
        <x:f>'Inventory detail'!U715</x:f>
        <x:v>n.a.</x:v>
      </x:c>
      <x:c r="V4093" s="9" t="n">
        <x:f>O4093*T4093</x:f>
        <x:v>0</x:v>
      </x:c>
      <x:c r="W4093" s="9" t="n">
        <x:f>Q4093*T4093</x:f>
        <x:v>0</x:v>
      </x:c>
      <x:c r="X4093" s="9" t="n">
        <x:f>R4093*T4093</x:f>
        <x:v>0</x:v>
      </x:c>
      <x:c r="Y4093" s="9" t="n">
        <x:f>S4093*T4093</x:f>
        <x:v>0</x:v>
      </x:c>
      <x:c r="Z4093" s="9" t="str">
        <x:f>IF(ISNUMBER(U4093),S4093*(U4093-T4093),"n.a.")</x:f>
        <x:v>n.a.</x:v>
      </x:c>
      <x:c r="AA4093" s="9" t="n">
        <x:f>IF(ISNUMBER(U4093),Y4093,0)</x:f>
        <x:v>0</x:v>
      </x:c>
      <x:c r="AB4093" s="7" t="n">
        <x:f>MAX(0,L4093-SUM(F4093:K4093))</x:f>
        <x:v>0</x:v>
      </x:c>
    </x:row>
    <x:row r="4094" ht="22" customHeight="1">
      <x:c r="A4094" s="18" t="n">
        <x:f>Summary!F$41</x:f>
        <x:v>46419</x:v>
      </x:c>
      <x:c r="B4094" s="2" t="str">
        <x:f>'Inventory detail'!A716</x:f>
        <x:v>COIL</x:v>
      </x:c>
      <x:c r="C4094" s="2" t="str">
        <x:f>'Inventory detail'!B716</x:f>
        <x:v>10</x:v>
      </x:c>
      <x:c r="D4094" s="2" t="str">
        <x:f>'Inventory detail'!C716</x:f>
        <x:v>11BLK36-5</x:v>
      </x:c>
      <x:c r="E4094" s="10" t="n">
        <x:f>A2968</x:f>
        <x:v>46388</x:v>
      </x:c>
      <x:c r="F4094" s="7" t="n">
        <x:f>O2968</x:f>
        <x:v>0</x:v>
      </x:c>
      <x:c r="G4094" s="7" t="n">
        <x:f>Q2968</x:f>
        <x:v>0</x:v>
      </x:c>
      <x:c r="H4094" s="7" t="n">
        <x:f>R2968</x:f>
        <x:v>0</x:v>
      </x:c>
      <x:c r="I4094" s="7" t="n">
        <x:f>0</x:f>
        <x:v>0</x:v>
      </x:c>
      <x:c r="J4094" s="7" t="n">
        <x:f>0</x:f>
        <x:v>0</x:v>
      </x:c>
      <x:c r="K4094" s="7" t="n">
        <x:f>0</x:f>
        <x:v>0</x:v>
      </x:c>
      <x:c r="L4094" s="7" t="n">
        <x:f>'Inventory detail'!F716*Summary!$K$5*(A4094-E4094)/Summary!$K$6</x:f>
        <x:v>0</x:v>
      </x:c>
      <x:c r="M4094" s="7" t="n">
        <x:f>MAX(0,H4094-L4094)</x:f>
        <x:v>0</x:v>
      </x:c>
      <x:c r="N4094" s="7" t="n">
        <x:f>MAX(0,L4094-H4094)</x:f>
        <x:v>0</x:v>
      </x:c>
      <x:c r="O4094" s="7" t="n">
        <x:f>MAX(0,F4094+I4094-N4094)</x:f>
        <x:v>0</x:v>
      </x:c>
      <x:c r="P4094" s="7" t="n">
        <x:f>MAX(0,N4094-F4094-I4094)</x:f>
        <x:v>0</x:v>
      </x:c>
      <x:c r="Q4094" s="7" t="n">
        <x:f>MAX(0,G4094+J4094-P4094)</x:f>
        <x:v>0</x:v>
      </x:c>
      <x:c r="R4094" s="7" t="n">
        <x:f>M4094+MAX(0,K4094-MAX(0,P4094-G4094-J4094))</x:f>
        <x:v>0</x:v>
      </x:c>
      <x:c r="S4094" s="7" t="n">
        <x:f>SUM(O4094,Q4094,R4094)</x:f>
        <x:v>0</x:v>
      </x:c>
      <x:c r="T4094" s="14" t="n">
        <x:f>'Inventory detail'!T716</x:f>
        <x:v>0.1226</x:v>
      </x:c>
      <x:c r="U4094" s="14" t="str">
        <x:f>'Inventory detail'!U716</x:f>
        <x:v>n.a.</x:v>
      </x:c>
      <x:c r="V4094" s="9" t="n">
        <x:f>O4094*T4094</x:f>
        <x:v>0</x:v>
      </x:c>
      <x:c r="W4094" s="9" t="n">
        <x:f>Q4094*T4094</x:f>
        <x:v>0</x:v>
      </x:c>
      <x:c r="X4094" s="9" t="n">
        <x:f>R4094*T4094</x:f>
        <x:v>0</x:v>
      </x:c>
      <x:c r="Y4094" s="9" t="n">
        <x:f>S4094*T4094</x:f>
        <x:v>0</x:v>
      </x:c>
      <x:c r="Z4094" s="9" t="str">
        <x:f>IF(ISNUMBER(U4094),S4094*(U4094-T4094),"n.a.")</x:f>
        <x:v>n.a.</x:v>
      </x:c>
      <x:c r="AA4094" s="9" t="n">
        <x:f>IF(ISNUMBER(U4094),Y4094,0)</x:f>
        <x:v>0</x:v>
      </x:c>
      <x:c r="AB4094" s="7" t="n">
        <x:f>MAX(0,L4094-SUM(F4094:K4094))</x:f>
        <x:v>0</x:v>
      </x:c>
    </x:row>
    <x:row r="4095" ht="22" customHeight="1">
      <x:c r="A4095" s="18" t="n">
        <x:f>Summary!F$41</x:f>
        <x:v>46419</x:v>
      </x:c>
      <x:c r="B4095" s="2" t="str">
        <x:f>'Inventory detail'!A717</x:f>
        <x:v>COIL</x:v>
      </x:c>
      <x:c r="C4095" s="2" t="str">
        <x:f>'Inventory detail'!B717</x:f>
        <x:v>10</x:v>
      </x:c>
      <x:c r="D4095" s="2" t="str">
        <x:f>'Inventory detail'!C717</x:f>
        <x:v>11BLU12-4</x:v>
      </x:c>
      <x:c r="E4095" s="10" t="n">
        <x:f>A2969</x:f>
        <x:v>46388</x:v>
      </x:c>
      <x:c r="F4095" s="7" t="n">
        <x:f>O2969</x:f>
        <x:v>0</x:v>
      </x:c>
      <x:c r="G4095" s="7" t="n">
        <x:f>Q2969</x:f>
        <x:v>0</x:v>
      </x:c>
      <x:c r="H4095" s="7" t="n">
        <x:f>R2969</x:f>
        <x:v>2100</x:v>
      </x:c>
      <x:c r="I4095" s="7" t="n">
        <x:f>0</x:f>
        <x:v>0</x:v>
      </x:c>
      <x:c r="J4095" s="7" t="n">
        <x:f>0</x:f>
        <x:v>0</x:v>
      </x:c>
      <x:c r="K4095" s="7" t="n">
        <x:f>0</x:f>
        <x:v>0</x:v>
      </x:c>
      <x:c r="L4095" s="7" t="n">
        <x:f>'Inventory detail'!F717*Summary!$K$5*(A4095-E4095)/Summary!$K$6</x:f>
        <x:v>0</x:v>
      </x:c>
      <x:c r="M4095" s="7" t="n">
        <x:f>MAX(0,H4095-L4095)</x:f>
        <x:v>2100</x:v>
      </x:c>
      <x:c r="N4095" s="7" t="n">
        <x:f>MAX(0,L4095-H4095)</x:f>
        <x:v>0</x:v>
      </x:c>
      <x:c r="O4095" s="7" t="n">
        <x:f>MAX(0,F4095+I4095-N4095)</x:f>
        <x:v>0</x:v>
      </x:c>
      <x:c r="P4095" s="7" t="n">
        <x:f>MAX(0,N4095-F4095-I4095)</x:f>
        <x:v>0</x:v>
      </x:c>
      <x:c r="Q4095" s="7" t="n">
        <x:f>MAX(0,G4095+J4095-P4095)</x:f>
        <x:v>0</x:v>
      </x:c>
      <x:c r="R4095" s="7" t="n">
        <x:f>M4095+MAX(0,K4095-MAX(0,P4095-G4095-J4095))</x:f>
        <x:v>2100</x:v>
      </x:c>
      <x:c r="S4095" s="7" t="n">
        <x:f>SUM(O4095,Q4095,R4095)</x:f>
        <x:v>2100</x:v>
      </x:c>
      <x:c r="T4095" s="14" t="n">
        <x:f>'Inventory detail'!T717</x:f>
        <x:v>0.0682</x:v>
      </x:c>
      <x:c r="U4095" s="14" t="n">
        <x:f>'Inventory detail'!U717</x:f>
        <x:v>0.0668525</x:v>
      </x:c>
      <x:c r="V4095" s="9" t="n">
        <x:f>O4095*T4095</x:f>
        <x:v>0</x:v>
      </x:c>
      <x:c r="W4095" s="9" t="n">
        <x:f>Q4095*T4095</x:f>
        <x:v>0</x:v>
      </x:c>
      <x:c r="X4095" s="9" t="n">
        <x:f>R4095*T4095</x:f>
        <x:v>143.22</x:v>
      </x:c>
      <x:c r="Y4095" s="9" t="n">
        <x:f>S4095*T4095</x:f>
        <x:v>143.22</x:v>
      </x:c>
      <x:c r="Z4095" s="9" t="n">
        <x:f>IF(ISNUMBER(U4095),S4095*(U4095-T4095),"n.a.")</x:f>
        <x:v>-2.8297500000000033</x:v>
      </x:c>
      <x:c r="AA4095" s="9" t="n">
        <x:f>IF(ISNUMBER(U4095),Y4095,0)</x:f>
        <x:v>143.22</x:v>
      </x:c>
      <x:c r="AB4095" s="7" t="n">
        <x:f>MAX(0,L4095-SUM(F4095:K4095))</x:f>
        <x:v>0</x:v>
      </x:c>
    </x:row>
    <x:row r="4096" ht="22" customHeight="1">
      <x:c r="A4096" s="18" t="n">
        <x:f>Summary!F$41</x:f>
        <x:v>46419</x:v>
      </x:c>
      <x:c r="B4096" s="2" t="str">
        <x:f>'Inventory detail'!A718</x:f>
        <x:v>COIL</x:v>
      </x:c>
      <x:c r="C4096" s="2" t="str">
        <x:f>'Inventory detail'!B718</x:f>
        <x:v>10</x:v>
      </x:c>
      <x:c r="D4096" s="2" t="str">
        <x:f>'Inventory detail'!C718</x:f>
        <x:v>11FG12-4</x:v>
      </x:c>
      <x:c r="E4096" s="10" t="n">
        <x:f>A2970</x:f>
        <x:v>46388</x:v>
      </x:c>
      <x:c r="F4096" s="7" t="n">
        <x:f>O2970</x:f>
        <x:v>0</x:v>
      </x:c>
      <x:c r="G4096" s="7" t="n">
        <x:f>Q2970</x:f>
        <x:v>0</x:v>
      </x:c>
      <x:c r="H4096" s="7" t="n">
        <x:f>R2970</x:f>
        <x:v>0</x:v>
      </x:c>
      <x:c r="I4096" s="7" t="n">
        <x:f>0</x:f>
        <x:v>0</x:v>
      </x:c>
      <x:c r="J4096" s="7" t="n">
        <x:f>0</x:f>
        <x:v>0</x:v>
      </x:c>
      <x:c r="K4096" s="7" t="n">
        <x:f>0</x:f>
        <x:v>0</x:v>
      </x:c>
      <x:c r="L4096" s="7" t="n">
        <x:f>'Inventory detail'!F718*Summary!$K$5*(A4096-E4096)/Summary!$K$6</x:f>
        <x:v>0</x:v>
      </x:c>
      <x:c r="M4096" s="7" t="n">
        <x:f>MAX(0,H4096-L4096)</x:f>
        <x:v>0</x:v>
      </x:c>
      <x:c r="N4096" s="7" t="n">
        <x:f>MAX(0,L4096-H4096)</x:f>
        <x:v>0</x:v>
      </x:c>
      <x:c r="O4096" s="7" t="n">
        <x:f>MAX(0,F4096+I4096-N4096)</x:f>
        <x:v>0</x:v>
      </x:c>
      <x:c r="P4096" s="7" t="n">
        <x:f>MAX(0,N4096-F4096-I4096)</x:f>
        <x:v>0</x:v>
      </x:c>
      <x:c r="Q4096" s="7" t="n">
        <x:f>MAX(0,G4096+J4096-P4096)</x:f>
        <x:v>0</x:v>
      </x:c>
      <x:c r="R4096" s="7" t="n">
        <x:f>M4096+MAX(0,K4096-MAX(0,P4096-G4096-J4096))</x:f>
        <x:v>0</x:v>
      </x:c>
      <x:c r="S4096" s="7" t="n">
        <x:f>SUM(O4096,Q4096,R4096)</x:f>
        <x:v>0</x:v>
      </x:c>
      <x:c r="T4096" s="14" t="n">
        <x:f>'Inventory detail'!T718</x:f>
        <x:v>0.036699999999999997</x:v>
      </x:c>
      <x:c r="U4096" s="14" t="str">
        <x:f>'Inventory detail'!U718</x:f>
        <x:v>n.a.</x:v>
      </x:c>
      <x:c r="V4096" s="9" t="n">
        <x:f>O4096*T4096</x:f>
        <x:v>0</x:v>
      </x:c>
      <x:c r="W4096" s="9" t="n">
        <x:f>Q4096*T4096</x:f>
        <x:v>0</x:v>
      </x:c>
      <x:c r="X4096" s="9" t="n">
        <x:f>R4096*T4096</x:f>
        <x:v>0</x:v>
      </x:c>
      <x:c r="Y4096" s="9" t="n">
        <x:f>S4096*T4096</x:f>
        <x:v>0</x:v>
      </x:c>
      <x:c r="Z4096" s="9" t="str">
        <x:f>IF(ISNUMBER(U4096),S4096*(U4096-T4096),"n.a.")</x:f>
        <x:v>n.a.</x:v>
      </x:c>
      <x:c r="AA4096" s="9" t="n">
        <x:f>IF(ISNUMBER(U4096),Y4096,0)</x:f>
        <x:v>0</x:v>
      </x:c>
      <x:c r="AB4096" s="7" t="n">
        <x:f>MAX(0,L4096-SUM(F4096:K4096))</x:f>
        <x:v>0</x:v>
      </x:c>
    </x:row>
    <x:row r="4097" ht="22" customHeight="1">
      <x:c r="A4097" s="18" t="n">
        <x:f>Summary!F$41</x:f>
        <x:v>46419</x:v>
      </x:c>
      <x:c r="B4097" s="2" t="str">
        <x:f>'Inventory detail'!A719</x:f>
        <x:v>COIL</x:v>
      </x:c>
      <x:c r="C4097" s="2" t="str">
        <x:f>'Inventory detail'!B719</x:f>
        <x:v>10</x:v>
      </x:c>
      <x:c r="D4097" s="2" t="str">
        <x:f>'Inventory detail'!C719</x:f>
        <x:v>11MAR12-4</x:v>
      </x:c>
      <x:c r="E4097" s="10" t="n">
        <x:f>A2971</x:f>
        <x:v>46388</x:v>
      </x:c>
      <x:c r="F4097" s="7" t="n">
        <x:f>O2971</x:f>
        <x:v>0</x:v>
      </x:c>
      <x:c r="G4097" s="7" t="n">
        <x:f>Q2971</x:f>
        <x:v>0</x:v>
      </x:c>
      <x:c r="H4097" s="7" t="n">
        <x:f>R2971</x:f>
        <x:v>100</x:v>
      </x:c>
      <x:c r="I4097" s="7" t="n">
        <x:f>0</x:f>
        <x:v>0</x:v>
      </x:c>
      <x:c r="J4097" s="7" t="n">
        <x:f>0</x:f>
        <x:v>0</x:v>
      </x:c>
      <x:c r="K4097" s="7" t="n">
        <x:f>0</x:f>
        <x:v>0</x:v>
      </x:c>
      <x:c r="L4097" s="7" t="n">
        <x:f>'Inventory detail'!F719*Summary!$K$5*(A4097-E4097)/Summary!$K$6</x:f>
        <x:v>0</x:v>
      </x:c>
      <x:c r="M4097" s="7" t="n">
        <x:f>MAX(0,H4097-L4097)</x:f>
        <x:v>100</x:v>
      </x:c>
      <x:c r="N4097" s="7" t="n">
        <x:f>MAX(0,L4097-H4097)</x:f>
        <x:v>0</x:v>
      </x:c>
      <x:c r="O4097" s="7" t="n">
        <x:f>MAX(0,F4097+I4097-N4097)</x:f>
        <x:v>0</x:v>
      </x:c>
      <x:c r="P4097" s="7" t="n">
        <x:f>MAX(0,N4097-F4097-I4097)</x:f>
        <x:v>0</x:v>
      </x:c>
      <x:c r="Q4097" s="7" t="n">
        <x:f>MAX(0,G4097+J4097-P4097)</x:f>
        <x:v>0</x:v>
      </x:c>
      <x:c r="R4097" s="7" t="n">
        <x:f>M4097+MAX(0,K4097-MAX(0,P4097-G4097-J4097))</x:f>
        <x:v>100</x:v>
      </x:c>
      <x:c r="S4097" s="7" t="n">
        <x:f>SUM(O4097,Q4097,R4097)</x:f>
        <x:v>100</x:v>
      </x:c>
      <x:c r="T4097" s="14" t="n">
        <x:f>'Inventory detail'!T719</x:f>
        <x:v>0.036699999999999997</x:v>
      </x:c>
      <x:c r="U4097" s="14" t="str">
        <x:f>'Inventory detail'!U719</x:f>
        <x:v>n.a.</x:v>
      </x:c>
      <x:c r="V4097" s="9" t="n">
        <x:f>O4097*T4097</x:f>
        <x:v>0</x:v>
      </x:c>
      <x:c r="W4097" s="9" t="n">
        <x:f>Q4097*T4097</x:f>
        <x:v>0</x:v>
      </x:c>
      <x:c r="X4097" s="9" t="n">
        <x:f>R4097*T4097</x:f>
        <x:v>3.6699999999999995</x:v>
      </x:c>
      <x:c r="Y4097" s="9" t="n">
        <x:f>S4097*T4097</x:f>
        <x:v>3.6699999999999995</x:v>
      </x:c>
      <x:c r="Z4097" s="9" t="str">
        <x:f>IF(ISNUMBER(U4097),S4097*(U4097-T4097),"n.a.")</x:f>
        <x:v>n.a.</x:v>
      </x:c>
      <x:c r="AA4097" s="9" t="n">
        <x:f>IF(ISNUMBER(U4097),Y4097,0)</x:f>
        <x:v>0</x:v>
      </x:c>
      <x:c r="AB4097" s="7" t="n">
        <x:f>MAX(0,L4097-SUM(F4097:K4097))</x:f>
        <x:v>0</x:v>
      </x:c>
    </x:row>
    <x:row r="4098" ht="22" customHeight="1">
      <x:c r="A4098" s="18" t="n">
        <x:f>Summary!F$41</x:f>
        <x:v>46419</x:v>
      </x:c>
      <x:c r="B4098" s="2" t="str">
        <x:f>'Inventory detail'!A720</x:f>
        <x:v>COIL</x:v>
      </x:c>
      <x:c r="C4098" s="2" t="str">
        <x:f>'Inventory detail'!B720</x:f>
        <x:v>10</x:v>
      </x:c>
      <x:c r="D4098" s="2" t="str">
        <x:f>'Inventory detail'!C720</x:f>
        <x:v>11WHT36-4</x:v>
      </x:c>
      <x:c r="E4098" s="10" t="n">
        <x:f>A2972</x:f>
        <x:v>46388</x:v>
      </x:c>
      <x:c r="F4098" s="7" t="n">
        <x:f>O2972</x:f>
        <x:v>0</x:v>
      </x:c>
      <x:c r="G4098" s="7" t="n">
        <x:f>Q2972</x:f>
        <x:v>0</x:v>
      </x:c>
      <x:c r="H4098" s="7" t="n">
        <x:f>R2972</x:f>
        <x:v>0</x:v>
      </x:c>
      <x:c r="I4098" s="7" t="n">
        <x:f>0</x:f>
        <x:v>0</x:v>
      </x:c>
      <x:c r="J4098" s="7" t="n">
        <x:f>0</x:f>
        <x:v>0</x:v>
      </x:c>
      <x:c r="K4098" s="7" t="n">
        <x:f>0</x:f>
        <x:v>0</x:v>
      </x:c>
      <x:c r="L4098" s="7" t="n">
        <x:f>'Inventory detail'!F720*Summary!$K$5*(A4098-E4098)/Summary!$K$6</x:f>
        <x:v>0</x:v>
      </x:c>
      <x:c r="M4098" s="7" t="n">
        <x:f>MAX(0,H4098-L4098)</x:f>
        <x:v>0</x:v>
      </x:c>
      <x:c r="N4098" s="7" t="n">
        <x:f>MAX(0,L4098-H4098)</x:f>
        <x:v>0</x:v>
      </x:c>
      <x:c r="O4098" s="7" t="n">
        <x:f>MAX(0,F4098+I4098-N4098)</x:f>
        <x:v>0</x:v>
      </x:c>
      <x:c r="P4098" s="7" t="n">
        <x:f>MAX(0,N4098-F4098-I4098)</x:f>
        <x:v>0</x:v>
      </x:c>
      <x:c r="Q4098" s="7" t="n">
        <x:f>MAX(0,G4098+J4098-P4098)</x:f>
        <x:v>0</x:v>
      </x:c>
      <x:c r="R4098" s="7" t="n">
        <x:f>M4098+MAX(0,K4098-MAX(0,P4098-G4098-J4098))</x:f>
        <x:v>0</x:v>
      </x:c>
      <x:c r="S4098" s="7" t="n">
        <x:f>SUM(O4098,Q4098,R4098)</x:f>
        <x:v>0</x:v>
      </x:c>
      <x:c r="T4098" s="14" t="n">
        <x:f>'Inventory detail'!T720</x:f>
        <x:v>0.1016</x:v>
      </x:c>
      <x:c r="U4098" s="14" t="str">
        <x:f>'Inventory detail'!U720</x:f>
        <x:v>n.a.</x:v>
      </x:c>
      <x:c r="V4098" s="9" t="n">
        <x:f>O4098*T4098</x:f>
        <x:v>0</x:v>
      </x:c>
      <x:c r="W4098" s="9" t="n">
        <x:f>Q4098*T4098</x:f>
        <x:v>0</x:v>
      </x:c>
      <x:c r="X4098" s="9" t="n">
        <x:f>R4098*T4098</x:f>
        <x:v>0</x:v>
      </x:c>
      <x:c r="Y4098" s="9" t="n">
        <x:f>S4098*T4098</x:f>
        <x:v>0</x:v>
      </x:c>
      <x:c r="Z4098" s="9" t="str">
        <x:f>IF(ISNUMBER(U4098),S4098*(U4098-T4098),"n.a.")</x:f>
        <x:v>n.a.</x:v>
      </x:c>
      <x:c r="AA4098" s="9" t="n">
        <x:f>IF(ISNUMBER(U4098),Y4098,0)</x:f>
        <x:v>0</x:v>
      </x:c>
      <x:c r="AB4098" s="7" t="n">
        <x:f>MAX(0,L4098-SUM(F4098:K4098))</x:f>
        <x:v>0</x:v>
      </x:c>
    </x:row>
    <x:row r="4099" ht="22" customHeight="1">
      <x:c r="A4099" s="18" t="n">
        <x:f>Summary!F$41</x:f>
        <x:v>46419</x:v>
      </x:c>
      <x:c r="B4099" s="2" t="str">
        <x:f>'Inventory detail'!A721</x:f>
        <x:v>COIL</x:v>
      </x:c>
      <x:c r="C4099" s="2" t="str">
        <x:f>'Inventory detail'!B721</x:f>
        <x:v>10</x:v>
      </x:c>
      <x:c r="D4099" s="2" t="str">
        <x:f>'Inventory detail'!C721</x:f>
        <x:v>12BLK12-5</x:v>
      </x:c>
      <x:c r="E4099" s="10" t="n">
        <x:f>A2973</x:f>
        <x:v>46388</x:v>
      </x:c>
      <x:c r="F4099" s="7" t="n">
        <x:f>O2973</x:f>
        <x:v>0</x:v>
      </x:c>
      <x:c r="G4099" s="7" t="n">
        <x:f>Q2973</x:f>
        <x:v>0</x:v>
      </x:c>
      <x:c r="H4099" s="7" t="n">
        <x:f>R2973</x:f>
        <x:v>0</x:v>
      </x:c>
      <x:c r="I4099" s="7" t="n">
        <x:f>0</x:f>
        <x:v>0</x:v>
      </x:c>
      <x:c r="J4099" s="7" t="n">
        <x:f>0</x:f>
        <x:v>0</x:v>
      </x:c>
      <x:c r="K4099" s="7" t="n">
        <x:f>0</x:f>
        <x:v>0</x:v>
      </x:c>
      <x:c r="L4099" s="7" t="n">
        <x:f>'Inventory detail'!F721*Summary!$K$5*(A4099-E4099)/Summary!$K$6</x:f>
        <x:v>0</x:v>
      </x:c>
      <x:c r="M4099" s="7" t="n">
        <x:f>MAX(0,H4099-L4099)</x:f>
        <x:v>0</x:v>
      </x:c>
      <x:c r="N4099" s="7" t="n">
        <x:f>MAX(0,L4099-H4099)</x:f>
        <x:v>0</x:v>
      </x:c>
      <x:c r="O4099" s="7" t="n">
        <x:f>MAX(0,F4099+I4099-N4099)</x:f>
        <x:v>0</x:v>
      </x:c>
      <x:c r="P4099" s="7" t="n">
        <x:f>MAX(0,N4099-F4099-I4099)</x:f>
        <x:v>0</x:v>
      </x:c>
      <x:c r="Q4099" s="7" t="n">
        <x:f>MAX(0,G4099+J4099-P4099)</x:f>
        <x:v>0</x:v>
      </x:c>
      <x:c r="R4099" s="7" t="n">
        <x:f>M4099+MAX(0,K4099-MAX(0,P4099-G4099-J4099))</x:f>
        <x:v>0</x:v>
      </x:c>
      <x:c r="S4099" s="7" t="n">
        <x:f>SUM(O4099,Q4099,R4099)</x:f>
        <x:v>0</x:v>
      </x:c>
      <x:c r="T4099" s="14" t="n">
        <x:f>'Inventory detail'!T721</x:f>
        <x:v>0.0492</x:v>
      </x:c>
      <x:c r="U4099" s="14" t="str">
        <x:f>'Inventory detail'!U721</x:f>
        <x:v>n.a.</x:v>
      </x:c>
      <x:c r="V4099" s="9" t="n">
        <x:f>O4099*T4099</x:f>
        <x:v>0</x:v>
      </x:c>
      <x:c r="W4099" s="9" t="n">
        <x:f>Q4099*T4099</x:f>
        <x:v>0</x:v>
      </x:c>
      <x:c r="X4099" s="9" t="n">
        <x:f>R4099*T4099</x:f>
        <x:v>0</x:v>
      </x:c>
      <x:c r="Y4099" s="9" t="n">
        <x:f>S4099*T4099</x:f>
        <x:v>0</x:v>
      </x:c>
      <x:c r="Z4099" s="9" t="str">
        <x:f>IF(ISNUMBER(U4099),S4099*(U4099-T4099),"n.a.")</x:f>
        <x:v>n.a.</x:v>
      </x:c>
      <x:c r="AA4099" s="9" t="n">
        <x:f>IF(ISNUMBER(U4099),Y4099,0)</x:f>
        <x:v>0</x:v>
      </x:c>
      <x:c r="AB4099" s="7" t="n">
        <x:f>MAX(0,L4099-SUM(F4099:K4099))</x:f>
        <x:v>0</x:v>
      </x:c>
    </x:row>
    <x:row r="4100" ht="22" customHeight="1">
      <x:c r="A4100" s="18" t="n">
        <x:f>Summary!F$41</x:f>
        <x:v>46419</x:v>
      </x:c>
      <x:c r="B4100" s="2" t="str">
        <x:f>'Inventory detail'!A722</x:f>
        <x:v>COIL</x:v>
      </x:c>
      <x:c r="C4100" s="2" t="str">
        <x:f>'Inventory detail'!B722</x:f>
        <x:v>10</x:v>
      </x:c>
      <x:c r="D4100" s="2" t="str">
        <x:f>'Inventory detail'!C722</x:f>
        <x:v>12BLK36-5</x:v>
      </x:c>
      <x:c r="E4100" s="10" t="n">
        <x:f>A2974</x:f>
        <x:v>46388</x:v>
      </x:c>
      <x:c r="F4100" s="7" t="n">
        <x:f>O2974</x:f>
        <x:v>0</x:v>
      </x:c>
      <x:c r="G4100" s="7" t="n">
        <x:f>Q2974</x:f>
        <x:v>0</x:v>
      </x:c>
      <x:c r="H4100" s="7" t="n">
        <x:f>R2974</x:f>
        <x:v>0</x:v>
      </x:c>
      <x:c r="I4100" s="7" t="n">
        <x:f>0</x:f>
        <x:v>0</x:v>
      </x:c>
      <x:c r="J4100" s="7" t="n">
        <x:f>0</x:f>
        <x:v>0</x:v>
      </x:c>
      <x:c r="K4100" s="7" t="n">
        <x:f>0</x:f>
        <x:v>0</x:v>
      </x:c>
      <x:c r="L4100" s="7" t="n">
        <x:f>'Inventory detail'!F722*Summary!$K$5*(A4100-E4100)/Summary!$K$6</x:f>
        <x:v>0</x:v>
      </x:c>
      <x:c r="M4100" s="7" t="n">
        <x:f>MAX(0,H4100-L4100)</x:f>
        <x:v>0</x:v>
      </x:c>
      <x:c r="N4100" s="7" t="n">
        <x:f>MAX(0,L4100-H4100)</x:f>
        <x:v>0</x:v>
      </x:c>
      <x:c r="O4100" s="7" t="n">
        <x:f>MAX(0,F4100+I4100-N4100)</x:f>
        <x:v>0</x:v>
      </x:c>
      <x:c r="P4100" s="7" t="n">
        <x:f>MAX(0,N4100-F4100-I4100)</x:f>
        <x:v>0</x:v>
      </x:c>
      <x:c r="Q4100" s="7" t="n">
        <x:f>MAX(0,G4100+J4100-P4100)</x:f>
        <x:v>0</x:v>
      </x:c>
      <x:c r="R4100" s="7" t="n">
        <x:f>M4100+MAX(0,K4100-MAX(0,P4100-G4100-J4100))</x:f>
        <x:v>0</x:v>
      </x:c>
      <x:c r="S4100" s="7" t="n">
        <x:f>SUM(O4100,Q4100,R4100)</x:f>
        <x:v>0</x:v>
      </x:c>
      <x:c r="T4100" s="14" t="n">
        <x:f>'Inventory detail'!T722</x:f>
        <x:v>0.14529999999999998</x:v>
      </x:c>
      <x:c r="U4100" s="14" t="str">
        <x:f>'Inventory detail'!U722</x:f>
        <x:v>n.a.</x:v>
      </x:c>
      <x:c r="V4100" s="9" t="n">
        <x:f>O4100*T4100</x:f>
        <x:v>0</x:v>
      </x:c>
      <x:c r="W4100" s="9" t="n">
        <x:f>Q4100*T4100</x:f>
        <x:v>0</x:v>
      </x:c>
      <x:c r="X4100" s="9" t="n">
        <x:f>R4100*T4100</x:f>
        <x:v>0</x:v>
      </x:c>
      <x:c r="Y4100" s="9" t="n">
        <x:f>S4100*T4100</x:f>
        <x:v>0</x:v>
      </x:c>
      <x:c r="Z4100" s="9" t="str">
        <x:f>IF(ISNUMBER(U4100),S4100*(U4100-T4100),"n.a.")</x:f>
        <x:v>n.a.</x:v>
      </x:c>
      <x:c r="AA4100" s="9" t="n">
        <x:f>IF(ISNUMBER(U4100),Y4100,0)</x:f>
        <x:v>0</x:v>
      </x:c>
      <x:c r="AB4100" s="7" t="n">
        <x:f>MAX(0,L4100-SUM(F4100:K4100))</x:f>
        <x:v>0</x:v>
      </x:c>
    </x:row>
    <x:row r="4101" ht="22" customHeight="1">
      <x:c r="A4101" s="18" t="n">
        <x:f>Summary!F$41</x:f>
        <x:v>46419</x:v>
      </x:c>
      <x:c r="B4101" s="2" t="str">
        <x:f>'Inventory detail'!A723</x:f>
        <x:v>COIL</x:v>
      </x:c>
      <x:c r="C4101" s="2" t="str">
        <x:f>'Inventory detail'!B723</x:f>
        <x:v>10</x:v>
      </x:c>
      <x:c r="D4101" s="2" t="str">
        <x:f>'Inventory detail'!C723</x:f>
        <x:v>12FG12-4</x:v>
      </x:c>
      <x:c r="E4101" s="10" t="n">
        <x:f>A2975</x:f>
        <x:v>46388</x:v>
      </x:c>
      <x:c r="F4101" s="7" t="n">
        <x:f>O2975</x:f>
        <x:v>0</x:v>
      </x:c>
      <x:c r="G4101" s="7" t="n">
        <x:f>Q2975</x:f>
        <x:v>0</x:v>
      </x:c>
      <x:c r="H4101" s="7" t="n">
        <x:f>R2975</x:f>
        <x:v>0</x:v>
      </x:c>
      <x:c r="I4101" s="7" t="n">
        <x:f>0</x:f>
        <x:v>0</x:v>
      </x:c>
      <x:c r="J4101" s="7" t="n">
        <x:f>0</x:f>
        <x:v>0</x:v>
      </x:c>
      <x:c r="K4101" s="7" t="n">
        <x:f>0</x:f>
        <x:v>0</x:v>
      </x:c>
      <x:c r="L4101" s="7" t="n">
        <x:f>'Inventory detail'!F723*Summary!$K$5*(A4101-E4101)/Summary!$K$6</x:f>
        <x:v>0</x:v>
      </x:c>
      <x:c r="M4101" s="7" t="n">
        <x:f>MAX(0,H4101-L4101)</x:f>
        <x:v>0</x:v>
      </x:c>
      <x:c r="N4101" s="7" t="n">
        <x:f>MAX(0,L4101-H4101)</x:f>
        <x:v>0</x:v>
      </x:c>
      <x:c r="O4101" s="7" t="n">
        <x:f>MAX(0,F4101+I4101-N4101)</x:f>
        <x:v>0</x:v>
      </x:c>
      <x:c r="P4101" s="7" t="n">
        <x:f>MAX(0,N4101-F4101-I4101)</x:f>
        <x:v>0</x:v>
      </x:c>
      <x:c r="Q4101" s="7" t="n">
        <x:f>MAX(0,G4101+J4101-P4101)</x:f>
        <x:v>0</x:v>
      </x:c>
      <x:c r="R4101" s="7" t="n">
        <x:f>M4101+MAX(0,K4101-MAX(0,P4101-G4101-J4101))</x:f>
        <x:v>0</x:v>
      </x:c>
      <x:c r="S4101" s="7" t="n">
        <x:f>SUM(O4101,Q4101,R4101)</x:f>
        <x:v>0</x:v>
      </x:c>
      <x:c r="T4101" s="14" t="n">
        <x:f>'Inventory detail'!T723</x:f>
        <x:v>0.0431</x:v>
      </x:c>
      <x:c r="U4101" s="14" t="str">
        <x:f>'Inventory detail'!U723</x:f>
        <x:v>n.a.</x:v>
      </x:c>
      <x:c r="V4101" s="9" t="n">
        <x:f>O4101*T4101</x:f>
        <x:v>0</x:v>
      </x:c>
      <x:c r="W4101" s="9" t="n">
        <x:f>Q4101*T4101</x:f>
        <x:v>0</x:v>
      </x:c>
      <x:c r="X4101" s="9" t="n">
        <x:f>R4101*T4101</x:f>
        <x:v>0</x:v>
      </x:c>
      <x:c r="Y4101" s="9" t="n">
        <x:f>S4101*T4101</x:f>
        <x:v>0</x:v>
      </x:c>
      <x:c r="Z4101" s="9" t="str">
        <x:f>IF(ISNUMBER(U4101),S4101*(U4101-T4101),"n.a.")</x:f>
        <x:v>n.a.</x:v>
      </x:c>
      <x:c r="AA4101" s="9" t="n">
        <x:f>IF(ISNUMBER(U4101),Y4101,0)</x:f>
        <x:v>0</x:v>
      </x:c>
      <x:c r="AB4101" s="7" t="n">
        <x:f>MAX(0,L4101-SUM(F4101:K4101))</x:f>
        <x:v>0</x:v>
      </x:c>
    </x:row>
    <x:row r="4102" ht="22" customHeight="1">
      <x:c r="A4102" s="18" t="n">
        <x:f>Summary!F$41</x:f>
        <x:v>46419</x:v>
      </x:c>
      <x:c r="B4102" s="2" t="str">
        <x:f>'Inventory detail'!A724</x:f>
        <x:v>COIL</x:v>
      </x:c>
      <x:c r="C4102" s="2" t="str">
        <x:f>'Inventory detail'!B724</x:f>
        <x:v>10</x:v>
      </x:c>
      <x:c r="D4102" s="2" t="str">
        <x:f>'Inventory detail'!C724</x:f>
        <x:v>12MAR12-4</x:v>
      </x:c>
      <x:c r="E4102" s="10" t="n">
        <x:f>A2976</x:f>
        <x:v>46388</x:v>
      </x:c>
      <x:c r="F4102" s="7" t="n">
        <x:f>O2976</x:f>
        <x:v>0</x:v>
      </x:c>
      <x:c r="G4102" s="7" t="n">
        <x:f>Q2976</x:f>
        <x:v>0</x:v>
      </x:c>
      <x:c r="H4102" s="7" t="n">
        <x:f>R2976</x:f>
        <x:v>0</x:v>
      </x:c>
      <x:c r="I4102" s="7" t="n">
        <x:f>0</x:f>
        <x:v>0</x:v>
      </x:c>
      <x:c r="J4102" s="7" t="n">
        <x:f>0</x:f>
        <x:v>0</x:v>
      </x:c>
      <x:c r="K4102" s="7" t="n">
        <x:f>0</x:f>
        <x:v>0</x:v>
      </x:c>
      <x:c r="L4102" s="7" t="n">
        <x:f>'Inventory detail'!F724*Summary!$K$5*(A4102-E4102)/Summary!$K$6</x:f>
        <x:v>0</x:v>
      </x:c>
      <x:c r="M4102" s="7" t="n">
        <x:f>MAX(0,H4102-L4102)</x:f>
        <x:v>0</x:v>
      </x:c>
      <x:c r="N4102" s="7" t="n">
        <x:f>MAX(0,L4102-H4102)</x:f>
        <x:v>0</x:v>
      </x:c>
      <x:c r="O4102" s="7" t="n">
        <x:f>MAX(0,F4102+I4102-N4102)</x:f>
        <x:v>0</x:v>
      </x:c>
      <x:c r="P4102" s="7" t="n">
        <x:f>MAX(0,N4102-F4102-I4102)</x:f>
        <x:v>0</x:v>
      </x:c>
      <x:c r="Q4102" s="7" t="n">
        <x:f>MAX(0,G4102+J4102-P4102)</x:f>
        <x:v>0</x:v>
      </x:c>
      <x:c r="R4102" s="7" t="n">
        <x:f>M4102+MAX(0,K4102-MAX(0,P4102-G4102-J4102))</x:f>
        <x:v>0</x:v>
      </x:c>
      <x:c r="S4102" s="7" t="n">
        <x:f>SUM(O4102,Q4102,R4102)</x:f>
        <x:v>0</x:v>
      </x:c>
      <x:c r="T4102" s="14" t="n">
        <x:f>'Inventory detail'!T724</x:f>
        <x:v>0.0431</x:v>
      </x:c>
      <x:c r="U4102" s="14" t="str">
        <x:f>'Inventory detail'!U724</x:f>
        <x:v>n.a.</x:v>
      </x:c>
      <x:c r="V4102" s="9" t="n">
        <x:f>O4102*T4102</x:f>
        <x:v>0</x:v>
      </x:c>
      <x:c r="W4102" s="9" t="n">
        <x:f>Q4102*T4102</x:f>
        <x:v>0</x:v>
      </x:c>
      <x:c r="X4102" s="9" t="n">
        <x:f>R4102*T4102</x:f>
        <x:v>0</x:v>
      </x:c>
      <x:c r="Y4102" s="9" t="n">
        <x:f>S4102*T4102</x:f>
        <x:v>0</x:v>
      </x:c>
      <x:c r="Z4102" s="9" t="str">
        <x:f>IF(ISNUMBER(U4102),S4102*(U4102-T4102),"n.a.")</x:f>
        <x:v>n.a.</x:v>
      </x:c>
      <x:c r="AA4102" s="9" t="n">
        <x:f>IF(ISNUMBER(U4102),Y4102,0)</x:f>
        <x:v>0</x:v>
      </x:c>
      <x:c r="AB4102" s="7" t="n">
        <x:f>MAX(0,L4102-SUM(F4102:K4102))</x:f>
        <x:v>0</x:v>
      </x:c>
    </x:row>
    <x:row r="4103" ht="22" customHeight="1">
      <x:c r="A4103" s="18" t="n">
        <x:f>Summary!F$41</x:f>
        <x:v>46419</x:v>
      </x:c>
      <x:c r="B4103" s="2" t="str">
        <x:f>'Inventory detail'!A725</x:f>
        <x:v>COIL</x:v>
      </x:c>
      <x:c r="C4103" s="2" t="str">
        <x:f>'Inventory detail'!B725</x:f>
        <x:v>10</x:v>
      </x:c>
      <x:c r="D4103" s="2" t="str">
        <x:f>'Inventory detail'!C725</x:f>
        <x:v>13BLK12-5</x:v>
      </x:c>
      <x:c r="E4103" s="10" t="n">
        <x:f>A2977</x:f>
        <x:v>46388</x:v>
      </x:c>
      <x:c r="F4103" s="7" t="n">
        <x:f>O2977</x:f>
        <x:v>0</x:v>
      </x:c>
      <x:c r="G4103" s="7" t="n">
        <x:f>Q2977</x:f>
        <x:v>0</x:v>
      </x:c>
      <x:c r="H4103" s="7" t="n">
        <x:f>R2977</x:f>
        <x:v>0</x:v>
      </x:c>
      <x:c r="I4103" s="7" t="n">
        <x:f>0</x:f>
        <x:v>0</x:v>
      </x:c>
      <x:c r="J4103" s="7" t="n">
        <x:f>0</x:f>
        <x:v>0</x:v>
      </x:c>
      <x:c r="K4103" s="7" t="n">
        <x:f>0</x:f>
        <x:v>0</x:v>
      </x:c>
      <x:c r="L4103" s="7" t="n">
        <x:f>'Inventory detail'!F725*Summary!$K$5*(A4103-E4103)/Summary!$K$6</x:f>
        <x:v>0</x:v>
      </x:c>
      <x:c r="M4103" s="7" t="n">
        <x:f>MAX(0,H4103-L4103)</x:f>
        <x:v>0</x:v>
      </x:c>
      <x:c r="N4103" s="7" t="n">
        <x:f>MAX(0,L4103-H4103)</x:f>
        <x:v>0</x:v>
      </x:c>
      <x:c r="O4103" s="7" t="n">
        <x:f>MAX(0,F4103+I4103-N4103)</x:f>
        <x:v>0</x:v>
      </x:c>
      <x:c r="P4103" s="7" t="n">
        <x:f>MAX(0,N4103-F4103-I4103)</x:f>
        <x:v>0</x:v>
      </x:c>
      <x:c r="Q4103" s="7" t="n">
        <x:f>MAX(0,G4103+J4103-P4103)</x:f>
        <x:v>0</x:v>
      </x:c>
      <x:c r="R4103" s="7" t="n">
        <x:f>M4103+MAX(0,K4103-MAX(0,P4103-G4103-J4103))</x:f>
        <x:v>0</x:v>
      </x:c>
      <x:c r="S4103" s="7" t="n">
        <x:f>SUM(O4103,Q4103,R4103)</x:f>
        <x:v>0</x:v>
      </x:c>
      <x:c r="T4103" s="14" t="n">
        <x:f>'Inventory detail'!T725</x:f>
        <x:v>0.0575</x:v>
      </x:c>
      <x:c r="U4103" s="14" t="str">
        <x:f>'Inventory detail'!U725</x:f>
        <x:v>n.a.</x:v>
      </x:c>
      <x:c r="V4103" s="9" t="n">
        <x:f>O4103*T4103</x:f>
        <x:v>0</x:v>
      </x:c>
      <x:c r="W4103" s="9" t="n">
        <x:f>Q4103*T4103</x:f>
        <x:v>0</x:v>
      </x:c>
      <x:c r="X4103" s="9" t="n">
        <x:f>R4103*T4103</x:f>
        <x:v>0</x:v>
      </x:c>
      <x:c r="Y4103" s="9" t="n">
        <x:f>S4103*T4103</x:f>
        <x:v>0</x:v>
      </x:c>
      <x:c r="Z4103" s="9" t="str">
        <x:f>IF(ISNUMBER(U4103),S4103*(U4103-T4103),"n.a.")</x:f>
        <x:v>n.a.</x:v>
      </x:c>
      <x:c r="AA4103" s="9" t="n">
        <x:f>IF(ISNUMBER(U4103),Y4103,0)</x:f>
        <x:v>0</x:v>
      </x:c>
      <x:c r="AB4103" s="7" t="n">
        <x:f>MAX(0,L4103-SUM(F4103:K4103))</x:f>
        <x:v>0</x:v>
      </x:c>
    </x:row>
    <x:row r="4104" ht="22" customHeight="1">
      <x:c r="A4104" s="18" t="n">
        <x:f>Summary!F$41</x:f>
        <x:v>46419</x:v>
      </x:c>
      <x:c r="B4104" s="2" t="str">
        <x:f>'Inventory detail'!A726</x:f>
        <x:v>COIL</x:v>
      </x:c>
      <x:c r="C4104" s="2" t="str">
        <x:f>'Inventory detail'!B726</x:f>
        <x:v>10</x:v>
      </x:c>
      <x:c r="D4104" s="2" t="str">
        <x:f>'Inventory detail'!C726</x:f>
        <x:v>13BLK36-5</x:v>
      </x:c>
      <x:c r="E4104" s="10" t="n">
        <x:f>A2978</x:f>
        <x:v>46388</x:v>
      </x:c>
      <x:c r="F4104" s="7" t="n">
        <x:f>O2978</x:f>
        <x:v>0</x:v>
      </x:c>
      <x:c r="G4104" s="7" t="n">
        <x:f>Q2978</x:f>
        <x:v>0</x:v>
      </x:c>
      <x:c r="H4104" s="7" t="n">
        <x:f>R2978</x:f>
        <x:v>0</x:v>
      </x:c>
      <x:c r="I4104" s="7" t="n">
        <x:f>0</x:f>
        <x:v>0</x:v>
      </x:c>
      <x:c r="J4104" s="7" t="n">
        <x:f>0</x:f>
        <x:v>0</x:v>
      </x:c>
      <x:c r="K4104" s="7" t="n">
        <x:f>0</x:f>
        <x:v>0</x:v>
      </x:c>
      <x:c r="L4104" s="7" t="n">
        <x:f>'Inventory detail'!F726*Summary!$K$5*(A4104-E4104)/Summary!$K$6</x:f>
        <x:v>0</x:v>
      </x:c>
      <x:c r="M4104" s="7" t="n">
        <x:f>MAX(0,H4104-L4104)</x:f>
        <x:v>0</x:v>
      </x:c>
      <x:c r="N4104" s="7" t="n">
        <x:f>MAX(0,L4104-H4104)</x:f>
        <x:v>0</x:v>
      </x:c>
      <x:c r="O4104" s="7" t="n">
        <x:f>MAX(0,F4104+I4104-N4104)</x:f>
        <x:v>0</x:v>
      </x:c>
      <x:c r="P4104" s="7" t="n">
        <x:f>MAX(0,N4104-F4104-I4104)</x:f>
        <x:v>0</x:v>
      </x:c>
      <x:c r="Q4104" s="7" t="n">
        <x:f>MAX(0,G4104+J4104-P4104)</x:f>
        <x:v>0</x:v>
      </x:c>
      <x:c r="R4104" s="7" t="n">
        <x:f>M4104+MAX(0,K4104-MAX(0,P4104-G4104-J4104))</x:f>
        <x:v>0</x:v>
      </x:c>
      <x:c r="S4104" s="7" t="n">
        <x:f>SUM(O4104,Q4104,R4104)</x:f>
        <x:v>0</x:v>
      </x:c>
      <x:c r="T4104" s="14" t="n">
        <x:f>'Inventory detail'!T726</x:f>
        <x:v>0.16760000000000003</x:v>
      </x:c>
      <x:c r="U4104" s="14" t="str">
        <x:f>'Inventory detail'!U726</x:f>
        <x:v>n.a.</x:v>
      </x:c>
      <x:c r="V4104" s="9" t="n">
        <x:f>O4104*T4104</x:f>
        <x:v>0</x:v>
      </x:c>
      <x:c r="W4104" s="9" t="n">
        <x:f>Q4104*T4104</x:f>
        <x:v>0</x:v>
      </x:c>
      <x:c r="X4104" s="9" t="n">
        <x:f>R4104*T4104</x:f>
        <x:v>0</x:v>
      </x:c>
      <x:c r="Y4104" s="9" t="n">
        <x:f>S4104*T4104</x:f>
        <x:v>0</x:v>
      </x:c>
      <x:c r="Z4104" s="9" t="str">
        <x:f>IF(ISNUMBER(U4104),S4104*(U4104-T4104),"n.a.")</x:f>
        <x:v>n.a.</x:v>
      </x:c>
      <x:c r="AA4104" s="9" t="n">
        <x:f>IF(ISNUMBER(U4104),Y4104,0)</x:f>
        <x:v>0</x:v>
      </x:c>
      <x:c r="AB4104" s="7" t="n">
        <x:f>MAX(0,L4104-SUM(F4104:K4104))</x:f>
        <x:v>0</x:v>
      </x:c>
    </x:row>
    <x:row r="4105" ht="22" customHeight="1">
      <x:c r="A4105" s="18" t="n">
        <x:f>Summary!F$41</x:f>
        <x:v>46419</x:v>
      </x:c>
      <x:c r="B4105" s="2" t="str">
        <x:f>'Inventory detail'!A727</x:f>
        <x:v>COIL</x:v>
      </x:c>
      <x:c r="C4105" s="2" t="str">
        <x:f>'Inventory detail'!B727</x:f>
        <x:v>10</x:v>
      </x:c>
      <x:c r="D4105" s="2" t="str">
        <x:f>'Inventory detail'!C727</x:f>
        <x:v>13FG12-4</x:v>
      </x:c>
      <x:c r="E4105" s="10" t="n">
        <x:f>A2979</x:f>
        <x:v>46388</x:v>
      </x:c>
      <x:c r="F4105" s="7" t="n">
        <x:f>O2979</x:f>
        <x:v>0</x:v>
      </x:c>
      <x:c r="G4105" s="7" t="n">
        <x:f>Q2979</x:f>
        <x:v>0</x:v>
      </x:c>
      <x:c r="H4105" s="7" t="n">
        <x:f>R2979</x:f>
        <x:v>0</x:v>
      </x:c>
      <x:c r="I4105" s="7" t="n">
        <x:f>0</x:f>
        <x:v>0</x:v>
      </x:c>
      <x:c r="J4105" s="7" t="n">
        <x:f>0</x:f>
        <x:v>0</x:v>
      </x:c>
      <x:c r="K4105" s="7" t="n">
        <x:f>0</x:f>
        <x:v>0</x:v>
      </x:c>
      <x:c r="L4105" s="7" t="n">
        <x:f>'Inventory detail'!F727*Summary!$K$5*(A4105-E4105)/Summary!$K$6</x:f>
        <x:v>0</x:v>
      </x:c>
      <x:c r="M4105" s="7" t="n">
        <x:f>MAX(0,H4105-L4105)</x:f>
        <x:v>0</x:v>
      </x:c>
      <x:c r="N4105" s="7" t="n">
        <x:f>MAX(0,L4105-H4105)</x:f>
        <x:v>0</x:v>
      </x:c>
      <x:c r="O4105" s="7" t="n">
        <x:f>MAX(0,F4105+I4105-N4105)</x:f>
        <x:v>0</x:v>
      </x:c>
      <x:c r="P4105" s="7" t="n">
        <x:f>MAX(0,N4105-F4105-I4105)</x:f>
        <x:v>0</x:v>
      </x:c>
      <x:c r="Q4105" s="7" t="n">
        <x:f>MAX(0,G4105+J4105-P4105)</x:f>
        <x:v>0</x:v>
      </x:c>
      <x:c r="R4105" s="7" t="n">
        <x:f>M4105+MAX(0,K4105-MAX(0,P4105-G4105-J4105))</x:f>
        <x:v>0</x:v>
      </x:c>
      <x:c r="S4105" s="7" t="n">
        <x:f>SUM(O4105,Q4105,R4105)</x:f>
        <x:v>0</x:v>
      </x:c>
      <x:c r="T4105" s="14" t="n">
        <x:f>'Inventory detail'!T727</x:f>
        <x:v>0.0518</x:v>
      </x:c>
      <x:c r="U4105" s="14" t="str">
        <x:f>'Inventory detail'!U727</x:f>
        <x:v>n.a.</x:v>
      </x:c>
      <x:c r="V4105" s="9" t="n">
        <x:f>O4105*T4105</x:f>
        <x:v>0</x:v>
      </x:c>
      <x:c r="W4105" s="9" t="n">
        <x:f>Q4105*T4105</x:f>
        <x:v>0</x:v>
      </x:c>
      <x:c r="X4105" s="9" t="n">
        <x:f>R4105*T4105</x:f>
        <x:v>0</x:v>
      </x:c>
      <x:c r="Y4105" s="9" t="n">
        <x:f>S4105*T4105</x:f>
        <x:v>0</x:v>
      </x:c>
      <x:c r="Z4105" s="9" t="str">
        <x:f>IF(ISNUMBER(U4105),S4105*(U4105-T4105),"n.a.")</x:f>
        <x:v>n.a.</x:v>
      </x:c>
      <x:c r="AA4105" s="9" t="n">
        <x:f>IF(ISNUMBER(U4105),Y4105,0)</x:f>
        <x:v>0</x:v>
      </x:c>
      <x:c r="AB4105" s="7" t="n">
        <x:f>MAX(0,L4105-SUM(F4105:K4105))</x:f>
        <x:v>0</x:v>
      </x:c>
    </x:row>
    <x:row r="4106" ht="22" customHeight="1">
      <x:c r="A4106" s="18" t="n">
        <x:f>Summary!F$41</x:f>
        <x:v>46419</x:v>
      </x:c>
      <x:c r="B4106" s="2" t="str">
        <x:f>'Inventory detail'!A728</x:f>
        <x:v>COIL</x:v>
      </x:c>
      <x:c r="C4106" s="2" t="str">
        <x:f>'Inventory detail'!B728</x:f>
        <x:v>10</x:v>
      </x:c>
      <x:c r="D4106" s="2" t="str">
        <x:f>'Inventory detail'!C728</x:f>
        <x:v>13MAR12-4</x:v>
      </x:c>
      <x:c r="E4106" s="10" t="n">
        <x:f>A2980</x:f>
        <x:v>46388</x:v>
      </x:c>
      <x:c r="F4106" s="7" t="n">
        <x:f>O2980</x:f>
        <x:v>0</x:v>
      </x:c>
      <x:c r="G4106" s="7" t="n">
        <x:f>Q2980</x:f>
        <x:v>0</x:v>
      </x:c>
      <x:c r="H4106" s="7" t="n">
        <x:f>R2980</x:f>
        <x:v>100</x:v>
      </x:c>
      <x:c r="I4106" s="7" t="n">
        <x:f>0</x:f>
        <x:v>0</x:v>
      </x:c>
      <x:c r="J4106" s="7" t="n">
        <x:f>0</x:f>
        <x:v>0</x:v>
      </x:c>
      <x:c r="K4106" s="7" t="n">
        <x:f>0</x:f>
        <x:v>0</x:v>
      </x:c>
      <x:c r="L4106" s="7" t="n">
        <x:f>'Inventory detail'!F728*Summary!$K$5*(A4106-E4106)/Summary!$K$6</x:f>
        <x:v>0</x:v>
      </x:c>
      <x:c r="M4106" s="7" t="n">
        <x:f>MAX(0,H4106-L4106)</x:f>
        <x:v>100</x:v>
      </x:c>
      <x:c r="N4106" s="7" t="n">
        <x:f>MAX(0,L4106-H4106)</x:f>
        <x:v>0</x:v>
      </x:c>
      <x:c r="O4106" s="7" t="n">
        <x:f>MAX(0,F4106+I4106-N4106)</x:f>
        <x:v>0</x:v>
      </x:c>
      <x:c r="P4106" s="7" t="n">
        <x:f>MAX(0,N4106-F4106-I4106)</x:f>
        <x:v>0</x:v>
      </x:c>
      <x:c r="Q4106" s="7" t="n">
        <x:f>MAX(0,G4106+J4106-P4106)</x:f>
        <x:v>0</x:v>
      </x:c>
      <x:c r="R4106" s="7" t="n">
        <x:f>M4106+MAX(0,K4106-MAX(0,P4106-G4106-J4106))</x:f>
        <x:v>100</x:v>
      </x:c>
      <x:c r="S4106" s="7" t="n">
        <x:f>SUM(O4106,Q4106,R4106)</x:f>
        <x:v>100</x:v>
      </x:c>
      <x:c r="T4106" s="14" t="n">
        <x:f>'Inventory detail'!T728</x:f>
        <x:v>0.0518</x:v>
      </x:c>
      <x:c r="U4106" s="14" t="str">
        <x:f>'Inventory detail'!U728</x:f>
        <x:v>n.a.</x:v>
      </x:c>
      <x:c r="V4106" s="9" t="n">
        <x:f>O4106*T4106</x:f>
        <x:v>0</x:v>
      </x:c>
      <x:c r="W4106" s="9" t="n">
        <x:f>Q4106*T4106</x:f>
        <x:v>0</x:v>
      </x:c>
      <x:c r="X4106" s="9" t="n">
        <x:f>R4106*T4106</x:f>
        <x:v>5.18</x:v>
      </x:c>
      <x:c r="Y4106" s="9" t="n">
        <x:f>S4106*T4106</x:f>
        <x:v>5.18</x:v>
      </x:c>
      <x:c r="Z4106" s="9" t="str">
        <x:f>IF(ISNUMBER(U4106),S4106*(U4106-T4106),"n.a.")</x:f>
        <x:v>n.a.</x:v>
      </x:c>
      <x:c r="AA4106" s="9" t="n">
        <x:f>IF(ISNUMBER(U4106),Y4106,0)</x:f>
        <x:v>0</x:v>
      </x:c>
      <x:c r="AB4106" s="7" t="n">
        <x:f>MAX(0,L4106-SUM(F4106:K4106))</x:f>
        <x:v>0</x:v>
      </x:c>
    </x:row>
    <x:row r="4107" ht="22" customHeight="1">
      <x:c r="A4107" s="18" t="n">
        <x:f>Summary!F$41</x:f>
        <x:v>46419</x:v>
      </x:c>
      <x:c r="B4107" s="2" t="str">
        <x:f>'Inventory detail'!A729</x:f>
        <x:v>COIL</x:v>
      </x:c>
      <x:c r="C4107" s="2" t="str">
        <x:f>'Inventory detail'!B729</x:f>
        <x:v>10</x:v>
      </x:c>
      <x:c r="D4107" s="2" t="str">
        <x:f>'Inventory detail'!C729</x:f>
        <x:v>13WHT12-5</x:v>
      </x:c>
      <x:c r="E4107" s="10" t="n">
        <x:f>A2981</x:f>
        <x:v>46388</x:v>
      </x:c>
      <x:c r="F4107" s="7" t="n">
        <x:f>O2981</x:f>
        <x:v>0</x:v>
      </x:c>
      <x:c r="G4107" s="7" t="n">
        <x:f>Q2981</x:f>
        <x:v>0</x:v>
      </x:c>
      <x:c r="H4107" s="7" t="n">
        <x:f>R2981</x:f>
        <x:v>0</x:v>
      </x:c>
      <x:c r="I4107" s="7" t="n">
        <x:f>0</x:f>
        <x:v>0</x:v>
      </x:c>
      <x:c r="J4107" s="7" t="n">
        <x:f>0</x:f>
        <x:v>0</x:v>
      </x:c>
      <x:c r="K4107" s="7" t="n">
        <x:f>0</x:f>
        <x:v>0</x:v>
      </x:c>
      <x:c r="L4107" s="7" t="n">
        <x:f>'Inventory detail'!F729*Summary!$K$5*(A4107-E4107)/Summary!$K$6</x:f>
        <x:v>0</x:v>
      </x:c>
      <x:c r="M4107" s="7" t="n">
        <x:f>MAX(0,H4107-L4107)</x:f>
        <x:v>0</x:v>
      </x:c>
      <x:c r="N4107" s="7" t="n">
        <x:f>MAX(0,L4107-H4107)</x:f>
        <x:v>0</x:v>
      </x:c>
      <x:c r="O4107" s="7" t="n">
        <x:f>MAX(0,F4107+I4107-N4107)</x:f>
        <x:v>0</x:v>
      </x:c>
      <x:c r="P4107" s="7" t="n">
        <x:f>MAX(0,N4107-F4107-I4107)</x:f>
        <x:v>0</x:v>
      </x:c>
      <x:c r="Q4107" s="7" t="n">
        <x:f>MAX(0,G4107+J4107-P4107)</x:f>
        <x:v>0</x:v>
      </x:c>
      <x:c r="R4107" s="7" t="n">
        <x:f>M4107+MAX(0,K4107-MAX(0,P4107-G4107-J4107))</x:f>
        <x:v>0</x:v>
      </x:c>
      <x:c r="S4107" s="7" t="n">
        <x:f>SUM(O4107,Q4107,R4107)</x:f>
        <x:v>0</x:v>
      </x:c>
      <x:c r="T4107" s="14" t="n">
        <x:f>'Inventory detail'!T729</x:f>
        <x:v>0.0575</x:v>
      </x:c>
      <x:c r="U4107" s="14" t="str">
        <x:f>'Inventory detail'!U729</x:f>
        <x:v>n.a.</x:v>
      </x:c>
      <x:c r="V4107" s="9" t="n">
        <x:f>O4107*T4107</x:f>
        <x:v>0</x:v>
      </x:c>
      <x:c r="W4107" s="9" t="n">
        <x:f>Q4107*T4107</x:f>
        <x:v>0</x:v>
      </x:c>
      <x:c r="X4107" s="9" t="n">
        <x:f>R4107*T4107</x:f>
        <x:v>0</x:v>
      </x:c>
      <x:c r="Y4107" s="9" t="n">
        <x:f>S4107*T4107</x:f>
        <x:v>0</x:v>
      </x:c>
      <x:c r="Z4107" s="9" t="str">
        <x:f>IF(ISNUMBER(U4107),S4107*(U4107-T4107),"n.a.")</x:f>
        <x:v>n.a.</x:v>
      </x:c>
      <x:c r="AA4107" s="9" t="n">
        <x:f>IF(ISNUMBER(U4107),Y4107,0)</x:f>
        <x:v>0</x:v>
      </x:c>
      <x:c r="AB4107" s="7" t="n">
        <x:f>MAX(0,L4107-SUM(F4107:K4107))</x:f>
        <x:v>0</x:v>
      </x:c>
    </x:row>
    <x:row r="4108" ht="22" customHeight="1">
      <x:c r="A4108" s="18" t="n">
        <x:f>Summary!F$41</x:f>
        <x:v>46419</x:v>
      </x:c>
      <x:c r="B4108" s="2" t="str">
        <x:f>'Inventory detail'!A730</x:f>
        <x:v>COIL</x:v>
      </x:c>
      <x:c r="C4108" s="2" t="str">
        <x:f>'Inventory detail'!B730</x:f>
        <x:v>10</x:v>
      </x:c>
      <x:c r="D4108" s="2" t="str">
        <x:f>'Inventory detail'!C730</x:f>
        <x:v>13WHT36-4</x:v>
      </x:c>
      <x:c r="E4108" s="10" t="n">
        <x:f>A2982</x:f>
        <x:v>46388</x:v>
      </x:c>
      <x:c r="F4108" s="7" t="n">
        <x:f>O2982</x:f>
        <x:v>0</x:v>
      </x:c>
      <x:c r="G4108" s="7" t="n">
        <x:f>Q2982</x:f>
        <x:v>0</x:v>
      </x:c>
      <x:c r="H4108" s="7" t="n">
        <x:f>R2982</x:f>
        <x:v>0</x:v>
      </x:c>
      <x:c r="I4108" s="7" t="n">
        <x:f>0</x:f>
        <x:v>0</x:v>
      </x:c>
      <x:c r="J4108" s="7" t="n">
        <x:f>0</x:f>
        <x:v>0</x:v>
      </x:c>
      <x:c r="K4108" s="7" t="n">
        <x:f>0</x:f>
        <x:v>0</x:v>
      </x:c>
      <x:c r="L4108" s="7" t="n">
        <x:f>'Inventory detail'!F730*Summary!$K$5*(A4108-E4108)/Summary!$K$6</x:f>
        <x:v>0</x:v>
      </x:c>
      <x:c r="M4108" s="7" t="n">
        <x:f>MAX(0,H4108-L4108)</x:f>
        <x:v>0</x:v>
      </x:c>
      <x:c r="N4108" s="7" t="n">
        <x:f>MAX(0,L4108-H4108)</x:f>
        <x:v>0</x:v>
      </x:c>
      <x:c r="O4108" s="7" t="n">
        <x:f>MAX(0,F4108+I4108-N4108)</x:f>
        <x:v>0</x:v>
      </x:c>
      <x:c r="P4108" s="7" t="n">
        <x:f>MAX(0,N4108-F4108-I4108)</x:f>
        <x:v>0</x:v>
      </x:c>
      <x:c r="Q4108" s="7" t="n">
        <x:f>MAX(0,G4108+J4108-P4108)</x:f>
        <x:v>0</x:v>
      </x:c>
      <x:c r="R4108" s="7" t="n">
        <x:f>M4108+MAX(0,K4108-MAX(0,P4108-G4108-J4108))</x:f>
        <x:v>0</x:v>
      </x:c>
      <x:c r="S4108" s="7" t="n">
        <x:f>SUM(O4108,Q4108,R4108)</x:f>
        <x:v>0</x:v>
      </x:c>
      <x:c r="T4108" s="14" t="n">
        <x:f>'Inventory detail'!T730</x:f>
        <x:v>0.1355</x:v>
      </x:c>
      <x:c r="U4108" s="14" t="str">
        <x:f>'Inventory detail'!U730</x:f>
        <x:v>n.a.</x:v>
      </x:c>
      <x:c r="V4108" s="9" t="n">
        <x:f>O4108*T4108</x:f>
        <x:v>0</x:v>
      </x:c>
      <x:c r="W4108" s="9" t="n">
        <x:f>Q4108*T4108</x:f>
        <x:v>0</x:v>
      </x:c>
      <x:c r="X4108" s="9" t="n">
        <x:f>R4108*T4108</x:f>
        <x:v>0</x:v>
      </x:c>
      <x:c r="Y4108" s="9" t="n">
        <x:f>S4108*T4108</x:f>
        <x:v>0</x:v>
      </x:c>
      <x:c r="Z4108" s="9" t="str">
        <x:f>IF(ISNUMBER(U4108),S4108*(U4108-T4108),"n.a.")</x:f>
        <x:v>n.a.</x:v>
      </x:c>
      <x:c r="AA4108" s="9" t="n">
        <x:f>IF(ISNUMBER(U4108),Y4108,0)</x:f>
        <x:v>0</x:v>
      </x:c>
      <x:c r="AB4108" s="7" t="n">
        <x:f>MAX(0,L4108-SUM(F4108:K4108))</x:f>
        <x:v>0</x:v>
      </x:c>
    </x:row>
    <x:row r="4109" ht="22" customHeight="1">
      <x:c r="A4109" s="18" t="n">
        <x:f>Summary!F$41</x:f>
        <x:v>46419</x:v>
      </x:c>
      <x:c r="B4109" s="2" t="str">
        <x:f>'Inventory detail'!A731</x:f>
        <x:v>COIL</x:v>
      </x:c>
      <x:c r="C4109" s="2" t="str">
        <x:f>'Inventory detail'!B731</x:f>
        <x:v>10</x:v>
      </x:c>
      <x:c r="D4109" s="2" t="str">
        <x:f>'Inventory detail'!C731</x:f>
        <x:v>14BLK12-5</x:v>
      </x:c>
      <x:c r="E4109" s="10" t="n">
        <x:f>A2983</x:f>
        <x:v>46388</x:v>
      </x:c>
      <x:c r="F4109" s="7" t="n">
        <x:f>O2983</x:f>
        <x:v>0</x:v>
      </x:c>
      <x:c r="G4109" s="7" t="n">
        <x:f>Q2983</x:f>
        <x:v>0</x:v>
      </x:c>
      <x:c r="H4109" s="7" t="n">
        <x:f>R2983</x:f>
        <x:v>0</x:v>
      </x:c>
      <x:c r="I4109" s="7" t="n">
        <x:f>0</x:f>
        <x:v>0</x:v>
      </x:c>
      <x:c r="J4109" s="7" t="n">
        <x:f>0</x:f>
        <x:v>0</x:v>
      </x:c>
      <x:c r="K4109" s="7" t="n">
        <x:f>0</x:f>
        <x:v>0</x:v>
      </x:c>
      <x:c r="L4109" s="7" t="n">
        <x:f>'Inventory detail'!F731*Summary!$K$5*(A4109-E4109)/Summary!$K$6</x:f>
        <x:v>0</x:v>
      </x:c>
      <x:c r="M4109" s="7" t="n">
        <x:f>MAX(0,H4109-L4109)</x:f>
        <x:v>0</x:v>
      </x:c>
      <x:c r="N4109" s="7" t="n">
        <x:f>MAX(0,L4109-H4109)</x:f>
        <x:v>0</x:v>
      </x:c>
      <x:c r="O4109" s="7" t="n">
        <x:f>MAX(0,F4109+I4109-N4109)</x:f>
        <x:v>0</x:v>
      </x:c>
      <x:c r="P4109" s="7" t="n">
        <x:f>MAX(0,N4109-F4109-I4109)</x:f>
        <x:v>0</x:v>
      </x:c>
      <x:c r="Q4109" s="7" t="n">
        <x:f>MAX(0,G4109+J4109-P4109)</x:f>
        <x:v>0</x:v>
      </x:c>
      <x:c r="R4109" s="7" t="n">
        <x:f>M4109+MAX(0,K4109-MAX(0,P4109-G4109-J4109))</x:f>
        <x:v>0</x:v>
      </x:c>
      <x:c r="S4109" s="7" t="n">
        <x:f>SUM(O4109,Q4109,R4109)</x:f>
        <x:v>0</x:v>
      </x:c>
      <x:c r="T4109" s="14" t="n">
        <x:f>'Inventory detail'!T731</x:f>
        <x:v>0.0605</x:v>
      </x:c>
      <x:c r="U4109" s="14" t="str">
        <x:f>'Inventory detail'!U731</x:f>
        <x:v>n.a.</x:v>
      </x:c>
      <x:c r="V4109" s="9" t="n">
        <x:f>O4109*T4109</x:f>
        <x:v>0</x:v>
      </x:c>
      <x:c r="W4109" s="9" t="n">
        <x:f>Q4109*T4109</x:f>
        <x:v>0</x:v>
      </x:c>
      <x:c r="X4109" s="9" t="n">
        <x:f>R4109*T4109</x:f>
        <x:v>0</x:v>
      </x:c>
      <x:c r="Y4109" s="9" t="n">
        <x:f>S4109*T4109</x:f>
        <x:v>0</x:v>
      </x:c>
      <x:c r="Z4109" s="9" t="str">
        <x:f>IF(ISNUMBER(U4109),S4109*(U4109-T4109),"n.a.")</x:f>
        <x:v>n.a.</x:v>
      </x:c>
      <x:c r="AA4109" s="9" t="n">
        <x:f>IF(ISNUMBER(U4109),Y4109,0)</x:f>
        <x:v>0</x:v>
      </x:c>
      <x:c r="AB4109" s="7" t="n">
        <x:f>MAX(0,L4109-SUM(F4109:K4109))</x:f>
        <x:v>0</x:v>
      </x:c>
    </x:row>
    <x:row r="4110" ht="22" customHeight="1">
      <x:c r="A4110" s="18" t="n">
        <x:f>Summary!F$41</x:f>
        <x:v>46419</x:v>
      </x:c>
      <x:c r="B4110" s="2" t="str">
        <x:f>'Inventory detail'!A732</x:f>
        <x:v>COIL</x:v>
      </x:c>
      <x:c r="C4110" s="2" t="str">
        <x:f>'Inventory detail'!B732</x:f>
        <x:v>10</x:v>
      </x:c>
      <x:c r="D4110" s="2" t="str">
        <x:f>'Inventory detail'!C732</x:f>
        <x:v>14BLK36-5</x:v>
      </x:c>
      <x:c r="E4110" s="10" t="n">
        <x:f>A2984</x:f>
        <x:v>46388</x:v>
      </x:c>
      <x:c r="F4110" s="7" t="n">
        <x:f>O2984</x:f>
        <x:v>0</x:v>
      </x:c>
      <x:c r="G4110" s="7" t="n">
        <x:f>Q2984</x:f>
        <x:v>0</x:v>
      </x:c>
      <x:c r="H4110" s="7" t="n">
        <x:f>R2984</x:f>
        <x:v>0</x:v>
      </x:c>
      <x:c r="I4110" s="7" t="n">
        <x:f>0</x:f>
        <x:v>0</x:v>
      </x:c>
      <x:c r="J4110" s="7" t="n">
        <x:f>0</x:f>
        <x:v>0</x:v>
      </x:c>
      <x:c r="K4110" s="7" t="n">
        <x:f>0</x:f>
        <x:v>0</x:v>
      </x:c>
      <x:c r="L4110" s="7" t="n">
        <x:f>'Inventory detail'!F732*Summary!$K$5*(A4110-E4110)/Summary!$K$6</x:f>
        <x:v>0</x:v>
      </x:c>
      <x:c r="M4110" s="7" t="n">
        <x:f>MAX(0,H4110-L4110)</x:f>
        <x:v>0</x:v>
      </x:c>
      <x:c r="N4110" s="7" t="n">
        <x:f>MAX(0,L4110-H4110)</x:f>
        <x:v>0</x:v>
      </x:c>
      <x:c r="O4110" s="7" t="n">
        <x:f>MAX(0,F4110+I4110-N4110)</x:f>
        <x:v>0</x:v>
      </x:c>
      <x:c r="P4110" s="7" t="n">
        <x:f>MAX(0,N4110-F4110-I4110)</x:f>
        <x:v>0</x:v>
      </x:c>
      <x:c r="Q4110" s="7" t="n">
        <x:f>MAX(0,G4110+J4110-P4110)</x:f>
        <x:v>0</x:v>
      </x:c>
      <x:c r="R4110" s="7" t="n">
        <x:f>M4110+MAX(0,K4110-MAX(0,P4110-G4110-J4110))</x:f>
        <x:v>0</x:v>
      </x:c>
      <x:c r="S4110" s="7" t="n">
        <x:f>SUM(O4110,Q4110,R4110)</x:f>
        <x:v>0</x:v>
      </x:c>
      <x:c r="T4110" s="14" t="n">
        <x:f>'Inventory detail'!T732</x:f>
        <x:v>0.1765</x:v>
      </x:c>
      <x:c r="U4110" s="14" t="str">
        <x:f>'Inventory detail'!U732</x:f>
        <x:v>n.a.</x:v>
      </x:c>
      <x:c r="V4110" s="9" t="n">
        <x:f>O4110*T4110</x:f>
        <x:v>0</x:v>
      </x:c>
      <x:c r="W4110" s="9" t="n">
        <x:f>Q4110*T4110</x:f>
        <x:v>0</x:v>
      </x:c>
      <x:c r="X4110" s="9" t="n">
        <x:f>R4110*T4110</x:f>
        <x:v>0</x:v>
      </x:c>
      <x:c r="Y4110" s="9" t="n">
        <x:f>S4110*T4110</x:f>
        <x:v>0</x:v>
      </x:c>
      <x:c r="Z4110" s="9" t="str">
        <x:f>IF(ISNUMBER(U4110),S4110*(U4110-T4110),"n.a.")</x:f>
        <x:v>n.a.</x:v>
      </x:c>
      <x:c r="AA4110" s="9" t="n">
        <x:f>IF(ISNUMBER(U4110),Y4110,0)</x:f>
        <x:v>0</x:v>
      </x:c>
      <x:c r="AB4110" s="7" t="n">
        <x:f>MAX(0,L4110-SUM(F4110:K4110))</x:f>
        <x:v>0</x:v>
      </x:c>
    </x:row>
    <x:row r="4111" ht="22" customHeight="1">
      <x:c r="A4111" s="18" t="n">
        <x:f>Summary!F$41</x:f>
        <x:v>46419</x:v>
      </x:c>
      <x:c r="B4111" s="2" t="str">
        <x:f>'Inventory detail'!A733</x:f>
        <x:v>COIL</x:v>
      </x:c>
      <x:c r="C4111" s="2" t="str">
        <x:f>'Inventory detail'!B733</x:f>
        <x:v>10</x:v>
      </x:c>
      <x:c r="D4111" s="2" t="str">
        <x:f>'Inventory detail'!C733</x:f>
        <x:v>14MAR12-4</x:v>
      </x:c>
      <x:c r="E4111" s="10" t="n">
        <x:f>A2985</x:f>
        <x:v>46388</x:v>
      </x:c>
      <x:c r="F4111" s="7" t="n">
        <x:f>O2985</x:f>
        <x:v>0</x:v>
      </x:c>
      <x:c r="G4111" s="7" t="n">
        <x:f>Q2985</x:f>
        <x:v>0</x:v>
      </x:c>
      <x:c r="H4111" s="7" t="n">
        <x:f>R2985</x:f>
        <x:v>0</x:v>
      </x:c>
      <x:c r="I4111" s="7" t="n">
        <x:f>0</x:f>
        <x:v>0</x:v>
      </x:c>
      <x:c r="J4111" s="7" t="n">
        <x:f>0</x:f>
        <x:v>0</x:v>
      </x:c>
      <x:c r="K4111" s="7" t="n">
        <x:f>0</x:f>
        <x:v>0</x:v>
      </x:c>
      <x:c r="L4111" s="7" t="n">
        <x:f>'Inventory detail'!F733*Summary!$K$5*(A4111-E4111)/Summary!$K$6</x:f>
        <x:v>0</x:v>
      </x:c>
      <x:c r="M4111" s="7" t="n">
        <x:f>MAX(0,H4111-L4111)</x:f>
        <x:v>0</x:v>
      </x:c>
      <x:c r="N4111" s="7" t="n">
        <x:f>MAX(0,L4111-H4111)</x:f>
        <x:v>0</x:v>
      </x:c>
      <x:c r="O4111" s="7" t="n">
        <x:f>MAX(0,F4111+I4111-N4111)</x:f>
        <x:v>0</x:v>
      </x:c>
      <x:c r="P4111" s="7" t="n">
        <x:f>MAX(0,N4111-F4111-I4111)</x:f>
        <x:v>0</x:v>
      </x:c>
      <x:c r="Q4111" s="7" t="n">
        <x:f>MAX(0,G4111+J4111-P4111)</x:f>
        <x:v>0</x:v>
      </x:c>
      <x:c r="R4111" s="7" t="n">
        <x:f>M4111+MAX(0,K4111-MAX(0,P4111-G4111-J4111))</x:f>
        <x:v>0</x:v>
      </x:c>
      <x:c r="S4111" s="7" t="n">
        <x:f>SUM(O4111,Q4111,R4111)</x:f>
        <x:v>0</x:v>
      </x:c>
      <x:c r="T4111" s="14" t="n">
        <x:f>'Inventory detail'!T733</x:f>
        <x:v>0.0533</x:v>
      </x:c>
      <x:c r="U4111" s="14" t="str">
        <x:f>'Inventory detail'!U733</x:f>
        <x:v>n.a.</x:v>
      </x:c>
      <x:c r="V4111" s="9" t="n">
        <x:f>O4111*T4111</x:f>
        <x:v>0</x:v>
      </x:c>
      <x:c r="W4111" s="9" t="n">
        <x:f>Q4111*T4111</x:f>
        <x:v>0</x:v>
      </x:c>
      <x:c r="X4111" s="9" t="n">
        <x:f>R4111*T4111</x:f>
        <x:v>0</x:v>
      </x:c>
      <x:c r="Y4111" s="9" t="n">
        <x:f>S4111*T4111</x:f>
        <x:v>0</x:v>
      </x:c>
      <x:c r="Z4111" s="9" t="str">
        <x:f>IF(ISNUMBER(U4111),S4111*(U4111-T4111),"n.a.")</x:f>
        <x:v>n.a.</x:v>
      </x:c>
      <x:c r="AA4111" s="9" t="n">
        <x:f>IF(ISNUMBER(U4111),Y4111,0)</x:f>
        <x:v>0</x:v>
      </x:c>
      <x:c r="AB4111" s="7" t="n">
        <x:f>MAX(0,L4111-SUM(F4111:K4111))</x:f>
        <x:v>0</x:v>
      </x:c>
    </x:row>
    <x:row r="4112" ht="22" customHeight="1">
      <x:c r="A4112" s="18" t="n">
        <x:f>Summary!F$41</x:f>
        <x:v>46419</x:v>
      </x:c>
      <x:c r="B4112" s="2" t="str">
        <x:f>'Inventory detail'!A734</x:f>
        <x:v>COIL</x:v>
      </x:c>
      <x:c r="C4112" s="2" t="str">
        <x:f>'Inventory detail'!B734</x:f>
        <x:v>10</x:v>
      </x:c>
      <x:c r="D4112" s="2" t="str">
        <x:f>'Inventory detail'!C734</x:f>
        <x:v>16BLK12-5</x:v>
      </x:c>
      <x:c r="E4112" s="10" t="n">
        <x:f>A2986</x:f>
        <x:v>46388</x:v>
      </x:c>
      <x:c r="F4112" s="7" t="n">
        <x:f>O2986</x:f>
        <x:v>0</x:v>
      </x:c>
      <x:c r="G4112" s="7" t="n">
        <x:f>Q2986</x:f>
        <x:v>0</x:v>
      </x:c>
      <x:c r="H4112" s="7" t="n">
        <x:f>R2986</x:f>
        <x:v>0</x:v>
      </x:c>
      <x:c r="I4112" s="7" t="n">
        <x:f>0</x:f>
        <x:v>0</x:v>
      </x:c>
      <x:c r="J4112" s="7" t="n">
        <x:f>0</x:f>
        <x:v>0</x:v>
      </x:c>
      <x:c r="K4112" s="7" t="n">
        <x:f>0</x:f>
        <x:v>0</x:v>
      </x:c>
      <x:c r="L4112" s="7" t="n">
        <x:f>'Inventory detail'!F734*Summary!$K$5*(A4112-E4112)/Summary!$K$6</x:f>
        <x:v>0</x:v>
      </x:c>
      <x:c r="M4112" s="7" t="n">
        <x:f>MAX(0,H4112-L4112)</x:f>
        <x:v>0</x:v>
      </x:c>
      <x:c r="N4112" s="7" t="n">
        <x:f>MAX(0,L4112-H4112)</x:f>
        <x:v>0</x:v>
      </x:c>
      <x:c r="O4112" s="7" t="n">
        <x:f>MAX(0,F4112+I4112-N4112)</x:f>
        <x:v>0</x:v>
      </x:c>
      <x:c r="P4112" s="7" t="n">
        <x:f>MAX(0,N4112-F4112-I4112)</x:f>
        <x:v>0</x:v>
      </x:c>
      <x:c r="Q4112" s="7" t="n">
        <x:f>MAX(0,G4112+J4112-P4112)</x:f>
        <x:v>0</x:v>
      </x:c>
      <x:c r="R4112" s="7" t="n">
        <x:f>M4112+MAX(0,K4112-MAX(0,P4112-G4112-J4112))</x:f>
        <x:v>0</x:v>
      </x:c>
      <x:c r="S4112" s="7" t="n">
        <x:f>SUM(O4112,Q4112,R4112)</x:f>
        <x:v>0</x:v>
      </x:c>
      <x:c r="T4112" s="14" t="n">
        <x:f>'Inventory detail'!T734</x:f>
        <x:v>0.0738</x:v>
      </x:c>
      <x:c r="U4112" s="14" t="str">
        <x:f>'Inventory detail'!U734</x:f>
        <x:v>n.a.</x:v>
      </x:c>
      <x:c r="V4112" s="9" t="n">
        <x:f>O4112*T4112</x:f>
        <x:v>0</x:v>
      </x:c>
      <x:c r="W4112" s="9" t="n">
        <x:f>Q4112*T4112</x:f>
        <x:v>0</x:v>
      </x:c>
      <x:c r="X4112" s="9" t="n">
        <x:f>R4112*T4112</x:f>
        <x:v>0</x:v>
      </x:c>
      <x:c r="Y4112" s="9" t="n">
        <x:f>S4112*T4112</x:f>
        <x:v>0</x:v>
      </x:c>
      <x:c r="Z4112" s="9" t="str">
        <x:f>IF(ISNUMBER(U4112),S4112*(U4112-T4112),"n.a.")</x:f>
        <x:v>n.a.</x:v>
      </x:c>
      <x:c r="AA4112" s="9" t="n">
        <x:f>IF(ISNUMBER(U4112),Y4112,0)</x:f>
        <x:v>0</x:v>
      </x:c>
      <x:c r="AB4112" s="7" t="n">
        <x:f>MAX(0,L4112-SUM(F4112:K4112))</x:f>
        <x:v>0</x:v>
      </x:c>
    </x:row>
    <x:row r="4113" ht="22" customHeight="1">
      <x:c r="A4113" s="18" t="n">
        <x:f>Summary!F$41</x:f>
        <x:v>46419</x:v>
      </x:c>
      <x:c r="B4113" s="2" t="str">
        <x:f>'Inventory detail'!A735</x:f>
        <x:v>COIL</x:v>
      </x:c>
      <x:c r="C4113" s="2" t="str">
        <x:f>'Inventory detail'!B735</x:f>
        <x:v>10</x:v>
      </x:c>
      <x:c r="D4113" s="2" t="str">
        <x:f>'Inventory detail'!C735</x:f>
        <x:v>16BLK36-5</x:v>
      </x:c>
      <x:c r="E4113" s="10" t="n">
        <x:f>A2987</x:f>
        <x:v>46388</x:v>
      </x:c>
      <x:c r="F4113" s="7" t="n">
        <x:f>O2987</x:f>
        <x:v>0</x:v>
      </x:c>
      <x:c r="G4113" s="7" t="n">
        <x:f>Q2987</x:f>
        <x:v>0</x:v>
      </x:c>
      <x:c r="H4113" s="7" t="n">
        <x:f>R2987</x:f>
        <x:v>0</x:v>
      </x:c>
      <x:c r="I4113" s="7" t="n">
        <x:f>0</x:f>
        <x:v>0</x:v>
      </x:c>
      <x:c r="J4113" s="7" t="n">
        <x:f>0</x:f>
        <x:v>0</x:v>
      </x:c>
      <x:c r="K4113" s="7" t="n">
        <x:f>0</x:f>
        <x:v>0</x:v>
      </x:c>
      <x:c r="L4113" s="7" t="n">
        <x:f>'Inventory detail'!F735*Summary!$K$5*(A4113-E4113)/Summary!$K$6</x:f>
        <x:v>0</x:v>
      </x:c>
      <x:c r="M4113" s="7" t="n">
        <x:f>MAX(0,H4113-L4113)</x:f>
        <x:v>0</x:v>
      </x:c>
      <x:c r="N4113" s="7" t="n">
        <x:f>MAX(0,L4113-H4113)</x:f>
        <x:v>0</x:v>
      </x:c>
      <x:c r="O4113" s="7" t="n">
        <x:f>MAX(0,F4113+I4113-N4113)</x:f>
        <x:v>0</x:v>
      </x:c>
      <x:c r="P4113" s="7" t="n">
        <x:f>MAX(0,N4113-F4113-I4113)</x:f>
        <x:v>0</x:v>
      </x:c>
      <x:c r="Q4113" s="7" t="n">
        <x:f>MAX(0,G4113+J4113-P4113)</x:f>
        <x:v>0</x:v>
      </x:c>
      <x:c r="R4113" s="7" t="n">
        <x:f>M4113+MAX(0,K4113-MAX(0,P4113-G4113-J4113))</x:f>
        <x:v>0</x:v>
      </x:c>
      <x:c r="S4113" s="7" t="n">
        <x:f>SUM(O4113,Q4113,R4113)</x:f>
        <x:v>0</x:v>
      </x:c>
      <x:c r="T4113" s="14" t="n">
        <x:f>'Inventory detail'!T735</x:f>
        <x:v>0.19940000000000002</x:v>
      </x:c>
      <x:c r="U4113" s="14" t="str">
        <x:f>'Inventory detail'!U735</x:f>
        <x:v>n.a.</x:v>
      </x:c>
      <x:c r="V4113" s="9" t="n">
        <x:f>O4113*T4113</x:f>
        <x:v>0</x:v>
      </x:c>
      <x:c r="W4113" s="9" t="n">
        <x:f>Q4113*T4113</x:f>
        <x:v>0</x:v>
      </x:c>
      <x:c r="X4113" s="9" t="n">
        <x:f>R4113*T4113</x:f>
        <x:v>0</x:v>
      </x:c>
      <x:c r="Y4113" s="9" t="n">
        <x:f>S4113*T4113</x:f>
        <x:v>0</x:v>
      </x:c>
      <x:c r="Z4113" s="9" t="str">
        <x:f>IF(ISNUMBER(U4113),S4113*(U4113-T4113),"n.a.")</x:f>
        <x:v>n.a.</x:v>
      </x:c>
      <x:c r="AA4113" s="9" t="n">
        <x:f>IF(ISNUMBER(U4113),Y4113,0)</x:f>
        <x:v>0</x:v>
      </x:c>
      <x:c r="AB4113" s="7" t="n">
        <x:f>MAX(0,L4113-SUM(F4113:K4113))</x:f>
        <x:v>0</x:v>
      </x:c>
    </x:row>
    <x:row r="4114" ht="22" customHeight="1">
      <x:c r="A4114" s="18" t="n">
        <x:f>Summary!F$41</x:f>
        <x:v>46419</x:v>
      </x:c>
      <x:c r="B4114" s="2" t="str">
        <x:f>'Inventory detail'!A736</x:f>
        <x:v>COIL</x:v>
      </x:c>
      <x:c r="C4114" s="2" t="str">
        <x:f>'Inventory detail'!B736</x:f>
        <x:v>10</x:v>
      </x:c>
      <x:c r="D4114" s="2" t="str">
        <x:f>'Inventory detail'!C736</x:f>
        <x:v>16FG12-4</x:v>
      </x:c>
      <x:c r="E4114" s="10" t="n">
        <x:f>A2988</x:f>
        <x:v>46388</x:v>
      </x:c>
      <x:c r="F4114" s="7" t="n">
        <x:f>O2988</x:f>
        <x:v>0</x:v>
      </x:c>
      <x:c r="G4114" s="7" t="n">
        <x:f>Q2988</x:f>
        <x:v>0</x:v>
      </x:c>
      <x:c r="H4114" s="7" t="n">
        <x:f>R2988</x:f>
        <x:v>0</x:v>
      </x:c>
      <x:c r="I4114" s="7" t="n">
        <x:f>0</x:f>
        <x:v>0</x:v>
      </x:c>
      <x:c r="J4114" s="7" t="n">
        <x:f>0</x:f>
        <x:v>0</x:v>
      </x:c>
      <x:c r="K4114" s="7" t="n">
        <x:f>0</x:f>
        <x:v>0</x:v>
      </x:c>
      <x:c r="L4114" s="7" t="n">
        <x:f>'Inventory detail'!F736*Summary!$K$5*(A4114-E4114)/Summary!$K$6</x:f>
        <x:v>0</x:v>
      </x:c>
      <x:c r="M4114" s="7" t="n">
        <x:f>MAX(0,H4114-L4114)</x:f>
        <x:v>0</x:v>
      </x:c>
      <x:c r="N4114" s="7" t="n">
        <x:f>MAX(0,L4114-H4114)</x:f>
        <x:v>0</x:v>
      </x:c>
      <x:c r="O4114" s="7" t="n">
        <x:f>MAX(0,F4114+I4114-N4114)</x:f>
        <x:v>0</x:v>
      </x:c>
      <x:c r="P4114" s="7" t="n">
        <x:f>MAX(0,N4114-F4114-I4114)</x:f>
        <x:v>0</x:v>
      </x:c>
      <x:c r="Q4114" s="7" t="n">
        <x:f>MAX(0,G4114+J4114-P4114)</x:f>
        <x:v>0</x:v>
      </x:c>
      <x:c r="R4114" s="7" t="n">
        <x:f>M4114+MAX(0,K4114-MAX(0,P4114-G4114-J4114))</x:f>
        <x:v>0</x:v>
      </x:c>
      <x:c r="S4114" s="7" t="n">
        <x:f>SUM(O4114,Q4114,R4114)</x:f>
        <x:v>0</x:v>
      </x:c>
      <x:c r="T4114" s="14" t="n">
        <x:f>'Inventory detail'!T736</x:f>
        <x:v>0.0647</x:v>
      </x:c>
      <x:c r="U4114" s="14" t="str">
        <x:f>'Inventory detail'!U736</x:f>
        <x:v>n.a.</x:v>
      </x:c>
      <x:c r="V4114" s="9" t="n">
        <x:f>O4114*T4114</x:f>
        <x:v>0</x:v>
      </x:c>
      <x:c r="W4114" s="9" t="n">
        <x:f>Q4114*T4114</x:f>
        <x:v>0</x:v>
      </x:c>
      <x:c r="X4114" s="9" t="n">
        <x:f>R4114*T4114</x:f>
        <x:v>0</x:v>
      </x:c>
      <x:c r="Y4114" s="9" t="n">
        <x:f>S4114*T4114</x:f>
        <x:v>0</x:v>
      </x:c>
      <x:c r="Z4114" s="9" t="str">
        <x:f>IF(ISNUMBER(U4114),S4114*(U4114-T4114),"n.a.")</x:f>
        <x:v>n.a.</x:v>
      </x:c>
      <x:c r="AA4114" s="9" t="n">
        <x:f>IF(ISNUMBER(U4114),Y4114,0)</x:f>
        <x:v>0</x:v>
      </x:c>
      <x:c r="AB4114" s="7" t="n">
        <x:f>MAX(0,L4114-SUM(F4114:K4114))</x:f>
        <x:v>0</x:v>
      </x:c>
    </x:row>
    <x:row r="4115" ht="22" customHeight="1">
      <x:c r="A4115" s="18" t="n">
        <x:f>Summary!F$41</x:f>
        <x:v>46419</x:v>
      </x:c>
      <x:c r="B4115" s="2" t="str">
        <x:f>'Inventory detail'!A737</x:f>
        <x:v>COIL</x:v>
      </x:c>
      <x:c r="C4115" s="2" t="str">
        <x:f>'Inventory detail'!B737</x:f>
        <x:v>10</x:v>
      </x:c>
      <x:c r="D4115" s="2" t="str">
        <x:f>'Inventory detail'!C737</x:f>
        <x:v>16MAR12-4</x:v>
      </x:c>
      <x:c r="E4115" s="10" t="n">
        <x:f>A2989</x:f>
        <x:v>46388</x:v>
      </x:c>
      <x:c r="F4115" s="7" t="n">
        <x:f>O2989</x:f>
        <x:v>0</x:v>
      </x:c>
      <x:c r="G4115" s="7" t="n">
        <x:f>Q2989</x:f>
        <x:v>0</x:v>
      </x:c>
      <x:c r="H4115" s="7" t="n">
        <x:f>R2989</x:f>
        <x:v>0</x:v>
      </x:c>
      <x:c r="I4115" s="7" t="n">
        <x:f>0</x:f>
        <x:v>0</x:v>
      </x:c>
      <x:c r="J4115" s="7" t="n">
        <x:f>0</x:f>
        <x:v>0</x:v>
      </x:c>
      <x:c r="K4115" s="7" t="n">
        <x:f>0</x:f>
        <x:v>0</x:v>
      </x:c>
      <x:c r="L4115" s="7" t="n">
        <x:f>'Inventory detail'!F737*Summary!$K$5*(A4115-E4115)/Summary!$K$6</x:f>
        <x:v>0</x:v>
      </x:c>
      <x:c r="M4115" s="7" t="n">
        <x:f>MAX(0,H4115-L4115)</x:f>
        <x:v>0</x:v>
      </x:c>
      <x:c r="N4115" s="7" t="n">
        <x:f>MAX(0,L4115-H4115)</x:f>
        <x:v>0</x:v>
      </x:c>
      <x:c r="O4115" s="7" t="n">
        <x:f>MAX(0,F4115+I4115-N4115)</x:f>
        <x:v>0</x:v>
      </x:c>
      <x:c r="P4115" s="7" t="n">
        <x:f>MAX(0,N4115-F4115-I4115)</x:f>
        <x:v>0</x:v>
      </x:c>
      <x:c r="Q4115" s="7" t="n">
        <x:f>MAX(0,G4115+J4115-P4115)</x:f>
        <x:v>0</x:v>
      </x:c>
      <x:c r="R4115" s="7" t="n">
        <x:f>M4115+MAX(0,K4115-MAX(0,P4115-G4115-J4115))</x:f>
        <x:v>0</x:v>
      </x:c>
      <x:c r="S4115" s="7" t="n">
        <x:f>SUM(O4115,Q4115,R4115)</x:f>
        <x:v>0</x:v>
      </x:c>
      <x:c r="T4115" s="14" t="n">
        <x:f>'Inventory detail'!T737</x:f>
        <x:v>0.0647</x:v>
      </x:c>
      <x:c r="U4115" s="14" t="str">
        <x:f>'Inventory detail'!U737</x:f>
        <x:v>n.a.</x:v>
      </x:c>
      <x:c r="V4115" s="9" t="n">
        <x:f>O4115*T4115</x:f>
        <x:v>0</x:v>
      </x:c>
      <x:c r="W4115" s="9" t="n">
        <x:f>Q4115*T4115</x:f>
        <x:v>0</x:v>
      </x:c>
      <x:c r="X4115" s="9" t="n">
        <x:f>R4115*T4115</x:f>
        <x:v>0</x:v>
      </x:c>
      <x:c r="Y4115" s="9" t="n">
        <x:f>S4115*T4115</x:f>
        <x:v>0</x:v>
      </x:c>
      <x:c r="Z4115" s="9" t="str">
        <x:f>IF(ISNUMBER(U4115),S4115*(U4115-T4115),"n.a.")</x:f>
        <x:v>n.a.</x:v>
      </x:c>
      <x:c r="AA4115" s="9" t="n">
        <x:f>IF(ISNUMBER(U4115),Y4115,0)</x:f>
        <x:v>0</x:v>
      </x:c>
      <x:c r="AB4115" s="7" t="n">
        <x:f>MAX(0,L4115-SUM(F4115:K4115))</x:f>
        <x:v>0</x:v>
      </x:c>
    </x:row>
    <x:row r="4116" ht="22" customHeight="1">
      <x:c r="A4116" s="18" t="n">
        <x:f>Summary!F$41</x:f>
        <x:v>46419</x:v>
      </x:c>
      <x:c r="B4116" s="2" t="str">
        <x:f>'Inventory detail'!A738</x:f>
        <x:v>COIL</x:v>
      </x:c>
      <x:c r="C4116" s="2" t="str">
        <x:f>'Inventory detail'!B738</x:f>
        <x:v>10</x:v>
      </x:c>
      <x:c r="D4116" s="2" t="str">
        <x:f>'Inventory detail'!C738</x:f>
        <x:v>16WHT36-5</x:v>
      </x:c>
      <x:c r="E4116" s="10" t="n">
        <x:f>A2990</x:f>
        <x:v>46388</x:v>
      </x:c>
      <x:c r="F4116" s="7" t="n">
        <x:f>O2990</x:f>
        <x:v>0</x:v>
      </x:c>
      <x:c r="G4116" s="7" t="n">
        <x:f>Q2990</x:f>
        <x:v>0</x:v>
      </x:c>
      <x:c r="H4116" s="7" t="n">
        <x:f>R2990</x:f>
        <x:v>0</x:v>
      </x:c>
      <x:c r="I4116" s="7" t="n">
        <x:f>0</x:f>
        <x:v>0</x:v>
      </x:c>
      <x:c r="J4116" s="7" t="n">
        <x:f>0</x:f>
        <x:v>0</x:v>
      </x:c>
      <x:c r="K4116" s="7" t="n">
        <x:f>0</x:f>
        <x:v>0</x:v>
      </x:c>
      <x:c r="L4116" s="7" t="n">
        <x:f>'Inventory detail'!F738*Summary!$K$5*(A4116-E4116)/Summary!$K$6</x:f>
        <x:v>0</x:v>
      </x:c>
      <x:c r="M4116" s="7" t="n">
        <x:f>MAX(0,H4116-L4116)</x:f>
        <x:v>0</x:v>
      </x:c>
      <x:c r="N4116" s="7" t="n">
        <x:f>MAX(0,L4116-H4116)</x:f>
        <x:v>0</x:v>
      </x:c>
      <x:c r="O4116" s="7" t="n">
        <x:f>MAX(0,F4116+I4116-N4116)</x:f>
        <x:v>0</x:v>
      </x:c>
      <x:c r="P4116" s="7" t="n">
        <x:f>MAX(0,N4116-F4116-I4116)</x:f>
        <x:v>0</x:v>
      </x:c>
      <x:c r="Q4116" s="7" t="n">
        <x:f>MAX(0,G4116+J4116-P4116)</x:f>
        <x:v>0</x:v>
      </x:c>
      <x:c r="R4116" s="7" t="n">
        <x:f>M4116+MAX(0,K4116-MAX(0,P4116-G4116-J4116))</x:f>
        <x:v>0</x:v>
      </x:c>
      <x:c r="S4116" s="7" t="n">
        <x:f>SUM(O4116,Q4116,R4116)</x:f>
        <x:v>0</x:v>
      </x:c>
      <x:c r="T4116" s="14" t="n">
        <x:f>'Inventory detail'!T738</x:f>
        <x:v>0.19940000000000002</x:v>
      </x:c>
      <x:c r="U4116" s="14" t="str">
        <x:f>'Inventory detail'!U738</x:f>
        <x:v>n.a.</x:v>
      </x:c>
      <x:c r="V4116" s="9" t="n">
        <x:f>O4116*T4116</x:f>
        <x:v>0</x:v>
      </x:c>
      <x:c r="W4116" s="9" t="n">
        <x:f>Q4116*T4116</x:f>
        <x:v>0</x:v>
      </x:c>
      <x:c r="X4116" s="9" t="n">
        <x:f>R4116*T4116</x:f>
        <x:v>0</x:v>
      </x:c>
      <x:c r="Y4116" s="9" t="n">
        <x:f>S4116*T4116</x:f>
        <x:v>0</x:v>
      </x:c>
      <x:c r="Z4116" s="9" t="str">
        <x:f>IF(ISNUMBER(U4116),S4116*(U4116-T4116),"n.a.")</x:f>
        <x:v>n.a.</x:v>
      </x:c>
      <x:c r="AA4116" s="9" t="n">
        <x:f>IF(ISNUMBER(U4116),Y4116,0)</x:f>
        <x:v>0</x:v>
      </x:c>
      <x:c r="AB4116" s="7" t="n">
        <x:f>MAX(0,L4116-SUM(F4116:K4116))</x:f>
        <x:v>0</x:v>
      </x:c>
    </x:row>
    <x:row r="4117" ht="22" customHeight="1">
      <x:c r="A4117" s="18" t="n">
        <x:f>Summary!F$41</x:f>
        <x:v>46419</x:v>
      </x:c>
      <x:c r="B4117" s="2" t="str">
        <x:f>'Inventory detail'!A739</x:f>
        <x:v>COIL</x:v>
      </x:c>
      <x:c r="C4117" s="2" t="str">
        <x:f>'Inventory detail'!B739</x:f>
        <x:v>10</x:v>
      </x:c>
      <x:c r="D4117" s="2" t="str">
        <x:f>'Inventory detail'!C739</x:f>
        <x:v>18BLK12-5</x:v>
      </x:c>
      <x:c r="E4117" s="10" t="n">
        <x:f>A2991</x:f>
        <x:v>46388</x:v>
      </x:c>
      <x:c r="F4117" s="7" t="n">
        <x:f>O2991</x:f>
        <x:v>0</x:v>
      </x:c>
      <x:c r="G4117" s="7" t="n">
        <x:f>Q2991</x:f>
        <x:v>0</x:v>
      </x:c>
      <x:c r="H4117" s="7" t="n">
        <x:f>R2991</x:f>
        <x:v>0</x:v>
      </x:c>
      <x:c r="I4117" s="7" t="n">
        <x:f>0</x:f>
        <x:v>0</x:v>
      </x:c>
      <x:c r="J4117" s="7" t="n">
        <x:f>0</x:f>
        <x:v>0</x:v>
      </x:c>
      <x:c r="K4117" s="7" t="n">
        <x:f>0</x:f>
        <x:v>0</x:v>
      </x:c>
      <x:c r="L4117" s="7" t="n">
        <x:f>'Inventory detail'!F739*Summary!$K$5*(A4117-E4117)/Summary!$K$6</x:f>
        <x:v>0</x:v>
      </x:c>
      <x:c r="M4117" s="7" t="n">
        <x:f>MAX(0,H4117-L4117)</x:f>
        <x:v>0</x:v>
      </x:c>
      <x:c r="N4117" s="7" t="n">
        <x:f>MAX(0,L4117-H4117)</x:f>
        <x:v>0</x:v>
      </x:c>
      <x:c r="O4117" s="7" t="n">
        <x:f>MAX(0,F4117+I4117-N4117)</x:f>
        <x:v>0</x:v>
      </x:c>
      <x:c r="P4117" s="7" t="n">
        <x:f>MAX(0,N4117-F4117-I4117)</x:f>
        <x:v>0</x:v>
      </x:c>
      <x:c r="Q4117" s="7" t="n">
        <x:f>MAX(0,G4117+J4117-P4117)</x:f>
        <x:v>0</x:v>
      </x:c>
      <x:c r="R4117" s="7" t="n">
        <x:f>M4117+MAX(0,K4117-MAX(0,P4117-G4117-J4117))</x:f>
        <x:v>0</x:v>
      </x:c>
      <x:c r="S4117" s="7" t="n">
        <x:f>SUM(O4117,Q4117,R4117)</x:f>
        <x:v>0</x:v>
      </x:c>
      <x:c r="T4117" s="14" t="n">
        <x:f>'Inventory detail'!T739</x:f>
        <x:v>0.0909</x:v>
      </x:c>
      <x:c r="U4117" s="14" t="str">
        <x:f>'Inventory detail'!U739</x:f>
        <x:v>n.a.</x:v>
      </x:c>
      <x:c r="V4117" s="9" t="n">
        <x:f>O4117*T4117</x:f>
        <x:v>0</x:v>
      </x:c>
      <x:c r="W4117" s="9" t="n">
        <x:f>Q4117*T4117</x:f>
        <x:v>0</x:v>
      </x:c>
      <x:c r="X4117" s="9" t="n">
        <x:f>R4117*T4117</x:f>
        <x:v>0</x:v>
      </x:c>
      <x:c r="Y4117" s="9" t="n">
        <x:f>S4117*T4117</x:f>
        <x:v>0</x:v>
      </x:c>
      <x:c r="Z4117" s="9" t="str">
        <x:f>IF(ISNUMBER(U4117),S4117*(U4117-T4117),"n.a.")</x:f>
        <x:v>n.a.</x:v>
      </x:c>
      <x:c r="AA4117" s="9" t="n">
        <x:f>IF(ISNUMBER(U4117),Y4117,0)</x:f>
        <x:v>0</x:v>
      </x:c>
      <x:c r="AB4117" s="7" t="n">
        <x:f>MAX(0,L4117-SUM(F4117:K4117))</x:f>
        <x:v>0</x:v>
      </x:c>
    </x:row>
    <x:row r="4118" ht="22" customHeight="1">
      <x:c r="A4118" s="18" t="n">
        <x:f>Summary!F$41</x:f>
        <x:v>46419</x:v>
      </x:c>
      <x:c r="B4118" s="2" t="str">
        <x:f>'Inventory detail'!A740</x:f>
        <x:v>COIL</x:v>
      </x:c>
      <x:c r="C4118" s="2" t="str">
        <x:f>'Inventory detail'!B740</x:f>
        <x:v>10</x:v>
      </x:c>
      <x:c r="D4118" s="2" t="str">
        <x:f>'Inventory detail'!C740</x:f>
        <x:v>18BLK36-5</x:v>
      </x:c>
      <x:c r="E4118" s="10" t="n">
        <x:f>A2992</x:f>
        <x:v>46388</x:v>
      </x:c>
      <x:c r="F4118" s="7" t="n">
        <x:f>O2992</x:f>
        <x:v>0</x:v>
      </x:c>
      <x:c r="G4118" s="7" t="n">
        <x:f>Q2992</x:f>
        <x:v>0</x:v>
      </x:c>
      <x:c r="H4118" s="7" t="n">
        <x:f>R2992</x:f>
        <x:v>0</x:v>
      </x:c>
      <x:c r="I4118" s="7" t="n">
        <x:f>0</x:f>
        <x:v>0</x:v>
      </x:c>
      <x:c r="J4118" s="7" t="n">
        <x:f>0</x:f>
        <x:v>0</x:v>
      </x:c>
      <x:c r="K4118" s="7" t="n">
        <x:f>0</x:f>
        <x:v>0</x:v>
      </x:c>
      <x:c r="L4118" s="7" t="n">
        <x:f>'Inventory detail'!F740*Summary!$K$5*(A4118-E4118)/Summary!$K$6</x:f>
        <x:v>0</x:v>
      </x:c>
      <x:c r="M4118" s="7" t="n">
        <x:f>MAX(0,H4118-L4118)</x:f>
        <x:v>0</x:v>
      </x:c>
      <x:c r="N4118" s="7" t="n">
        <x:f>MAX(0,L4118-H4118)</x:f>
        <x:v>0</x:v>
      </x:c>
      <x:c r="O4118" s="7" t="n">
        <x:f>MAX(0,F4118+I4118-N4118)</x:f>
        <x:v>0</x:v>
      </x:c>
      <x:c r="P4118" s="7" t="n">
        <x:f>MAX(0,N4118-F4118-I4118)</x:f>
        <x:v>0</x:v>
      </x:c>
      <x:c r="Q4118" s="7" t="n">
        <x:f>MAX(0,G4118+J4118-P4118)</x:f>
        <x:v>0</x:v>
      </x:c>
      <x:c r="R4118" s="7" t="n">
        <x:f>M4118+MAX(0,K4118-MAX(0,P4118-G4118-J4118))</x:f>
        <x:v>0</x:v>
      </x:c>
      <x:c r="S4118" s="7" t="n">
        <x:f>SUM(O4118,Q4118,R4118)</x:f>
        <x:v>0</x:v>
      </x:c>
      <x:c r="T4118" s="14" t="n">
        <x:f>'Inventory detail'!T740</x:f>
        <x:v>0.2494</x:v>
      </x:c>
      <x:c r="U4118" s="14" t="str">
        <x:f>'Inventory detail'!U740</x:f>
        <x:v>n.a.</x:v>
      </x:c>
      <x:c r="V4118" s="9" t="n">
        <x:f>O4118*T4118</x:f>
        <x:v>0</x:v>
      </x:c>
      <x:c r="W4118" s="9" t="n">
        <x:f>Q4118*T4118</x:f>
        <x:v>0</x:v>
      </x:c>
      <x:c r="X4118" s="9" t="n">
        <x:f>R4118*T4118</x:f>
        <x:v>0</x:v>
      </x:c>
      <x:c r="Y4118" s="9" t="n">
        <x:f>S4118*T4118</x:f>
        <x:v>0</x:v>
      </x:c>
      <x:c r="Z4118" s="9" t="str">
        <x:f>IF(ISNUMBER(U4118),S4118*(U4118-T4118),"n.a.")</x:f>
        <x:v>n.a.</x:v>
      </x:c>
      <x:c r="AA4118" s="9" t="n">
        <x:f>IF(ISNUMBER(U4118),Y4118,0)</x:f>
        <x:v>0</x:v>
      </x:c>
      <x:c r="AB4118" s="7" t="n">
        <x:f>MAX(0,L4118-SUM(F4118:K4118))</x:f>
        <x:v>0</x:v>
      </x:c>
    </x:row>
    <x:row r="4119" ht="22" customHeight="1">
      <x:c r="A4119" s="18" t="n">
        <x:f>Summary!F$41</x:f>
        <x:v>46419</x:v>
      </x:c>
      <x:c r="B4119" s="2" t="str">
        <x:f>'Inventory detail'!A741</x:f>
        <x:v>COIL</x:v>
      </x:c>
      <x:c r="C4119" s="2" t="str">
        <x:f>'Inventory detail'!B741</x:f>
        <x:v>10</x:v>
      </x:c>
      <x:c r="D4119" s="2" t="str">
        <x:f>'Inventory detail'!C741</x:f>
        <x:v>18FG12-4</x:v>
      </x:c>
      <x:c r="E4119" s="10" t="n">
        <x:f>A2993</x:f>
        <x:v>46388</x:v>
      </x:c>
      <x:c r="F4119" s="7" t="n">
        <x:f>O2993</x:f>
        <x:v>0</x:v>
      </x:c>
      <x:c r="G4119" s="7" t="n">
        <x:f>Q2993</x:f>
        <x:v>0</x:v>
      </x:c>
      <x:c r="H4119" s="7" t="n">
        <x:f>R2993</x:f>
        <x:v>0</x:v>
      </x:c>
      <x:c r="I4119" s="7" t="n">
        <x:f>0</x:f>
        <x:v>0</x:v>
      </x:c>
      <x:c r="J4119" s="7" t="n">
        <x:f>0</x:f>
        <x:v>0</x:v>
      </x:c>
      <x:c r="K4119" s="7" t="n">
        <x:f>0</x:f>
        <x:v>0</x:v>
      </x:c>
      <x:c r="L4119" s="7" t="n">
        <x:f>'Inventory detail'!F741*Summary!$K$5*(A4119-E4119)/Summary!$K$6</x:f>
        <x:v>0</x:v>
      </x:c>
      <x:c r="M4119" s="7" t="n">
        <x:f>MAX(0,H4119-L4119)</x:f>
        <x:v>0</x:v>
      </x:c>
      <x:c r="N4119" s="7" t="n">
        <x:f>MAX(0,L4119-H4119)</x:f>
        <x:v>0</x:v>
      </x:c>
      <x:c r="O4119" s="7" t="n">
        <x:f>MAX(0,F4119+I4119-N4119)</x:f>
        <x:v>0</x:v>
      </x:c>
      <x:c r="P4119" s="7" t="n">
        <x:f>MAX(0,N4119-F4119-I4119)</x:f>
        <x:v>0</x:v>
      </x:c>
      <x:c r="Q4119" s="7" t="n">
        <x:f>MAX(0,G4119+J4119-P4119)</x:f>
        <x:v>0</x:v>
      </x:c>
      <x:c r="R4119" s="7" t="n">
        <x:f>M4119+MAX(0,K4119-MAX(0,P4119-G4119-J4119))</x:f>
        <x:v>0</x:v>
      </x:c>
      <x:c r="S4119" s="7" t="n">
        <x:f>SUM(O4119,Q4119,R4119)</x:f>
        <x:v>0</x:v>
      </x:c>
      <x:c r="T4119" s="14" t="n">
        <x:f>'Inventory detail'!T741</x:f>
        <x:v>0.0785</x:v>
      </x:c>
      <x:c r="U4119" s="14" t="str">
        <x:f>'Inventory detail'!U741</x:f>
        <x:v>n.a.</x:v>
      </x:c>
      <x:c r="V4119" s="9" t="n">
        <x:f>O4119*T4119</x:f>
        <x:v>0</x:v>
      </x:c>
      <x:c r="W4119" s="9" t="n">
        <x:f>Q4119*T4119</x:f>
        <x:v>0</x:v>
      </x:c>
      <x:c r="X4119" s="9" t="n">
        <x:f>R4119*T4119</x:f>
        <x:v>0</x:v>
      </x:c>
      <x:c r="Y4119" s="9" t="n">
        <x:f>S4119*T4119</x:f>
        <x:v>0</x:v>
      </x:c>
      <x:c r="Z4119" s="9" t="str">
        <x:f>IF(ISNUMBER(U4119),S4119*(U4119-T4119),"n.a.")</x:f>
        <x:v>n.a.</x:v>
      </x:c>
      <x:c r="AA4119" s="9" t="n">
        <x:f>IF(ISNUMBER(U4119),Y4119,0)</x:f>
        <x:v>0</x:v>
      </x:c>
      <x:c r="AB4119" s="7" t="n">
        <x:f>MAX(0,L4119-SUM(F4119:K4119))</x:f>
        <x:v>0</x:v>
      </x:c>
    </x:row>
    <x:row r="4120" ht="22" customHeight="1">
      <x:c r="A4120" s="18" t="n">
        <x:f>Summary!F$41</x:f>
        <x:v>46419</x:v>
      </x:c>
      <x:c r="B4120" s="2" t="str">
        <x:f>'Inventory detail'!A742</x:f>
        <x:v>COIL</x:v>
      </x:c>
      <x:c r="C4120" s="2" t="str">
        <x:f>'Inventory detail'!B742</x:f>
        <x:v>10</x:v>
      </x:c>
      <x:c r="D4120" s="2" t="str">
        <x:f>'Inventory detail'!C742</x:f>
        <x:v>18WHT12-5</x:v>
      </x:c>
      <x:c r="E4120" s="10" t="n">
        <x:f>A2994</x:f>
        <x:v>46388</x:v>
      </x:c>
      <x:c r="F4120" s="7" t="n">
        <x:f>O2994</x:f>
        <x:v>0</x:v>
      </x:c>
      <x:c r="G4120" s="7" t="n">
        <x:f>Q2994</x:f>
        <x:v>0</x:v>
      </x:c>
      <x:c r="H4120" s="7" t="n">
        <x:f>R2994</x:f>
        <x:v>0</x:v>
      </x:c>
      <x:c r="I4120" s="7" t="n">
        <x:f>0</x:f>
        <x:v>0</x:v>
      </x:c>
      <x:c r="J4120" s="7" t="n">
        <x:f>0</x:f>
        <x:v>0</x:v>
      </x:c>
      <x:c r="K4120" s="7" t="n">
        <x:f>0</x:f>
        <x:v>0</x:v>
      </x:c>
      <x:c r="L4120" s="7" t="n">
        <x:f>'Inventory detail'!F742*Summary!$K$5*(A4120-E4120)/Summary!$K$6</x:f>
        <x:v>0</x:v>
      </x:c>
      <x:c r="M4120" s="7" t="n">
        <x:f>MAX(0,H4120-L4120)</x:f>
        <x:v>0</x:v>
      </x:c>
      <x:c r="N4120" s="7" t="n">
        <x:f>MAX(0,L4120-H4120)</x:f>
        <x:v>0</x:v>
      </x:c>
      <x:c r="O4120" s="7" t="n">
        <x:f>MAX(0,F4120+I4120-N4120)</x:f>
        <x:v>0</x:v>
      </x:c>
      <x:c r="P4120" s="7" t="n">
        <x:f>MAX(0,N4120-F4120-I4120)</x:f>
        <x:v>0</x:v>
      </x:c>
      <x:c r="Q4120" s="7" t="n">
        <x:f>MAX(0,G4120+J4120-P4120)</x:f>
        <x:v>0</x:v>
      </x:c>
      <x:c r="R4120" s="7" t="n">
        <x:f>M4120+MAX(0,K4120-MAX(0,P4120-G4120-J4120))</x:f>
        <x:v>0</x:v>
      </x:c>
      <x:c r="S4120" s="7" t="n">
        <x:f>SUM(O4120,Q4120,R4120)</x:f>
        <x:v>0</x:v>
      </x:c>
      <x:c r="T4120" s="14" t="n">
        <x:f>'Inventory detail'!T742</x:f>
        <x:v>0.0909</x:v>
      </x:c>
      <x:c r="U4120" s="14" t="str">
        <x:f>'Inventory detail'!U742</x:f>
        <x:v>n.a.</x:v>
      </x:c>
      <x:c r="V4120" s="9" t="n">
        <x:f>O4120*T4120</x:f>
        <x:v>0</x:v>
      </x:c>
      <x:c r="W4120" s="9" t="n">
        <x:f>Q4120*T4120</x:f>
        <x:v>0</x:v>
      </x:c>
      <x:c r="X4120" s="9" t="n">
        <x:f>R4120*T4120</x:f>
        <x:v>0</x:v>
      </x:c>
      <x:c r="Y4120" s="9" t="n">
        <x:f>S4120*T4120</x:f>
        <x:v>0</x:v>
      </x:c>
      <x:c r="Z4120" s="9" t="str">
        <x:f>IF(ISNUMBER(U4120),S4120*(U4120-T4120),"n.a.")</x:f>
        <x:v>n.a.</x:v>
      </x:c>
      <x:c r="AA4120" s="9" t="n">
        <x:f>IF(ISNUMBER(U4120),Y4120,0)</x:f>
        <x:v>0</x:v>
      </x:c>
      <x:c r="AB4120" s="7" t="n">
        <x:f>MAX(0,L4120-SUM(F4120:K4120))</x:f>
        <x:v>0</x:v>
      </x:c>
    </x:row>
    <x:row r="4121" ht="22" customHeight="1">
      <x:c r="A4121" s="18" t="n">
        <x:f>Summary!F$41</x:f>
        <x:v>46419</x:v>
      </x:c>
      <x:c r="B4121" s="2" t="str">
        <x:f>'Inventory detail'!A743</x:f>
        <x:v>COIL</x:v>
      </x:c>
      <x:c r="C4121" s="2" t="str">
        <x:f>'Inventory detail'!B743</x:f>
        <x:v>10</x:v>
      </x:c>
      <x:c r="D4121" s="2" t="str">
        <x:f>'Inventory detail'!C743</x:f>
        <x:v>18WHT36-4</x:v>
      </x:c>
      <x:c r="E4121" s="10" t="n">
        <x:f>A2995</x:f>
        <x:v>46388</x:v>
      </x:c>
      <x:c r="F4121" s="7" t="n">
        <x:f>O2995</x:f>
        <x:v>0</x:v>
      </x:c>
      <x:c r="G4121" s="7" t="n">
        <x:f>Q2995</x:f>
        <x:v>0</x:v>
      </x:c>
      <x:c r="H4121" s="7" t="n">
        <x:f>R2995</x:f>
        <x:v>400</x:v>
      </x:c>
      <x:c r="I4121" s="7" t="n">
        <x:f>0</x:f>
        <x:v>0</x:v>
      </x:c>
      <x:c r="J4121" s="7" t="n">
        <x:f>0</x:f>
        <x:v>0</x:v>
      </x:c>
      <x:c r="K4121" s="7" t="n">
        <x:f>0</x:f>
        <x:v>0</x:v>
      </x:c>
      <x:c r="L4121" s="7" t="n">
        <x:f>'Inventory detail'!F743*Summary!$K$5*(A4121-E4121)/Summary!$K$6</x:f>
        <x:v>0</x:v>
      </x:c>
      <x:c r="M4121" s="7" t="n">
        <x:f>MAX(0,H4121-L4121)</x:f>
        <x:v>400</x:v>
      </x:c>
      <x:c r="N4121" s="7" t="n">
        <x:f>MAX(0,L4121-H4121)</x:f>
        <x:v>0</x:v>
      </x:c>
      <x:c r="O4121" s="7" t="n">
        <x:f>MAX(0,F4121+I4121-N4121)</x:f>
        <x:v>0</x:v>
      </x:c>
      <x:c r="P4121" s="7" t="n">
        <x:f>MAX(0,N4121-F4121-I4121)</x:f>
        <x:v>0</x:v>
      </x:c>
      <x:c r="Q4121" s="7" t="n">
        <x:f>MAX(0,G4121+J4121-P4121)</x:f>
        <x:v>0</x:v>
      </x:c>
      <x:c r="R4121" s="7" t="n">
        <x:f>M4121+MAX(0,K4121-MAX(0,P4121-G4121-J4121))</x:f>
        <x:v>400</x:v>
      </x:c>
      <x:c r="S4121" s="7" t="n">
        <x:f>SUM(O4121,Q4121,R4121)</x:f>
        <x:v>400</x:v>
      </x:c>
      <x:c r="T4121" s="14" t="n">
        <x:f>'Inventory detail'!T743</x:f>
        <x:v>0.4202</x:v>
      </x:c>
      <x:c r="U4121" s="14" t="n">
        <x:f>'Inventory detail'!U743</x:f>
        <x:v>0.411723</x:v>
      </x:c>
      <x:c r="V4121" s="9" t="n">
        <x:f>O4121*T4121</x:f>
        <x:v>0</x:v>
      </x:c>
      <x:c r="W4121" s="9" t="n">
        <x:f>Q4121*T4121</x:f>
        <x:v>0</x:v>
      </x:c>
      <x:c r="X4121" s="9" t="n">
        <x:f>R4121*T4121</x:f>
        <x:v>168.08</x:v>
      </x:c>
      <x:c r="Y4121" s="9" t="n">
        <x:f>S4121*T4121</x:f>
        <x:v>168.08</x:v>
      </x:c>
      <x:c r="Z4121" s="9" t="n">
        <x:f>IF(ISNUMBER(U4121),S4121*(U4121-T4121),"n.a.")</x:f>
        <x:v>-3.390800000000005</x:v>
      </x:c>
      <x:c r="AA4121" s="9" t="n">
        <x:f>IF(ISNUMBER(U4121),Y4121,0)</x:f>
        <x:v>168.08</x:v>
      </x:c>
      <x:c r="AB4121" s="7" t="n">
        <x:f>MAX(0,L4121-SUM(F4121:K4121))</x:f>
        <x:v>0</x:v>
      </x:c>
    </x:row>
    <x:row r="4122" ht="22" customHeight="1">
      <x:c r="A4122" s="18" t="n">
        <x:f>Summary!F$41</x:f>
        <x:v>46419</x:v>
      </x:c>
      <x:c r="B4122" s="2" t="str">
        <x:f>'Inventory detail'!A744</x:f>
        <x:v>COIL</x:v>
      </x:c>
      <x:c r="C4122" s="2" t="str">
        <x:f>'Inventory detail'!B744</x:f>
        <x:v>10</x:v>
      </x:c>
      <x:c r="D4122" s="2" t="str">
        <x:f>'Inventory detail'!C744</x:f>
        <x:v>20BLK12-5</x:v>
      </x:c>
      <x:c r="E4122" s="10" t="n">
        <x:f>A2996</x:f>
        <x:v>46388</x:v>
      </x:c>
      <x:c r="F4122" s="7" t="n">
        <x:f>O2996</x:f>
        <x:v>0</x:v>
      </x:c>
      <x:c r="G4122" s="7" t="n">
        <x:f>Q2996</x:f>
        <x:v>0</x:v>
      </x:c>
      <x:c r="H4122" s="7" t="n">
        <x:f>R2996</x:f>
        <x:v>0</x:v>
      </x:c>
      <x:c r="I4122" s="7" t="n">
        <x:f>0</x:f>
        <x:v>0</x:v>
      </x:c>
      <x:c r="J4122" s="7" t="n">
        <x:f>0</x:f>
        <x:v>0</x:v>
      </x:c>
      <x:c r="K4122" s="7" t="n">
        <x:f>0</x:f>
        <x:v>0</x:v>
      </x:c>
      <x:c r="L4122" s="7" t="n">
        <x:f>'Inventory detail'!F744*Summary!$K$5*(A4122-E4122)/Summary!$K$6</x:f>
        <x:v>0</x:v>
      </x:c>
      <x:c r="M4122" s="7" t="n">
        <x:f>MAX(0,H4122-L4122)</x:f>
        <x:v>0</x:v>
      </x:c>
      <x:c r="N4122" s="7" t="n">
        <x:f>MAX(0,L4122-H4122)</x:f>
        <x:v>0</x:v>
      </x:c>
      <x:c r="O4122" s="7" t="n">
        <x:f>MAX(0,F4122+I4122-N4122)</x:f>
        <x:v>0</x:v>
      </x:c>
      <x:c r="P4122" s="7" t="n">
        <x:f>MAX(0,N4122-F4122-I4122)</x:f>
        <x:v>0</x:v>
      </x:c>
      <x:c r="Q4122" s="7" t="n">
        <x:f>MAX(0,G4122+J4122-P4122)</x:f>
        <x:v>0</x:v>
      </x:c>
      <x:c r="R4122" s="7" t="n">
        <x:f>M4122+MAX(0,K4122-MAX(0,P4122-G4122-J4122))</x:f>
        <x:v>0</x:v>
      </x:c>
      <x:c r="S4122" s="7" t="n">
        <x:f>SUM(O4122,Q4122,R4122)</x:f>
        <x:v>0</x:v>
      </x:c>
      <x:c r="T4122" s="14" t="n">
        <x:f>'Inventory detail'!T744</x:f>
        <x:v>0.098</x:v>
      </x:c>
      <x:c r="U4122" s="14" t="str">
        <x:f>'Inventory detail'!U744</x:f>
        <x:v>n.a.</x:v>
      </x:c>
      <x:c r="V4122" s="9" t="n">
        <x:f>O4122*T4122</x:f>
        <x:v>0</x:v>
      </x:c>
      <x:c r="W4122" s="9" t="n">
        <x:f>Q4122*T4122</x:f>
        <x:v>0</x:v>
      </x:c>
      <x:c r="X4122" s="9" t="n">
        <x:f>R4122*T4122</x:f>
        <x:v>0</x:v>
      </x:c>
      <x:c r="Y4122" s="9" t="n">
        <x:f>S4122*T4122</x:f>
        <x:v>0</x:v>
      </x:c>
      <x:c r="Z4122" s="9" t="str">
        <x:f>IF(ISNUMBER(U4122),S4122*(U4122-T4122),"n.a.")</x:f>
        <x:v>n.a.</x:v>
      </x:c>
      <x:c r="AA4122" s="9" t="n">
        <x:f>IF(ISNUMBER(U4122),Y4122,0)</x:f>
        <x:v>0</x:v>
      </x:c>
      <x:c r="AB4122" s="7" t="n">
        <x:f>MAX(0,L4122-SUM(F4122:K4122))</x:f>
        <x:v>0</x:v>
      </x:c>
    </x:row>
    <x:row r="4123" ht="22" customHeight="1">
      <x:c r="A4123" s="18" t="n">
        <x:f>Summary!F$41</x:f>
        <x:v>46419</x:v>
      </x:c>
      <x:c r="B4123" s="2" t="str">
        <x:f>'Inventory detail'!A745</x:f>
        <x:v>COIL</x:v>
      </x:c>
      <x:c r="C4123" s="2" t="str">
        <x:f>'Inventory detail'!B745</x:f>
        <x:v>10</x:v>
      </x:c>
      <x:c r="D4123" s="2" t="str">
        <x:f>'Inventory detail'!C745</x:f>
        <x:v>20BLK36-5</x:v>
      </x:c>
      <x:c r="E4123" s="10" t="n">
        <x:f>A2997</x:f>
        <x:v>46388</x:v>
      </x:c>
      <x:c r="F4123" s="7" t="n">
        <x:f>O2997</x:f>
        <x:v>0</x:v>
      </x:c>
      <x:c r="G4123" s="7" t="n">
        <x:f>Q2997</x:f>
        <x:v>0</x:v>
      </x:c>
      <x:c r="H4123" s="7" t="n">
        <x:f>R2997</x:f>
        <x:v>0</x:v>
      </x:c>
      <x:c r="I4123" s="7" t="n">
        <x:f>0</x:f>
        <x:v>0</x:v>
      </x:c>
      <x:c r="J4123" s="7" t="n">
        <x:f>0</x:f>
        <x:v>0</x:v>
      </x:c>
      <x:c r="K4123" s="7" t="n">
        <x:f>0</x:f>
        <x:v>0</x:v>
      </x:c>
      <x:c r="L4123" s="7" t="n">
        <x:f>'Inventory detail'!F745*Summary!$K$5*(A4123-E4123)/Summary!$K$6</x:f>
        <x:v>0</x:v>
      </x:c>
      <x:c r="M4123" s="7" t="n">
        <x:f>MAX(0,H4123-L4123)</x:f>
        <x:v>0</x:v>
      </x:c>
      <x:c r="N4123" s="7" t="n">
        <x:f>MAX(0,L4123-H4123)</x:f>
        <x:v>0</x:v>
      </x:c>
      <x:c r="O4123" s="7" t="n">
        <x:f>MAX(0,F4123+I4123-N4123)</x:f>
        <x:v>0</x:v>
      </x:c>
      <x:c r="P4123" s="7" t="n">
        <x:f>MAX(0,N4123-F4123-I4123)</x:f>
        <x:v>0</x:v>
      </x:c>
      <x:c r="Q4123" s="7" t="n">
        <x:f>MAX(0,G4123+J4123-P4123)</x:f>
        <x:v>0</x:v>
      </x:c>
      <x:c r="R4123" s="7" t="n">
        <x:f>M4123+MAX(0,K4123-MAX(0,P4123-G4123-J4123))</x:f>
        <x:v>0</x:v>
      </x:c>
      <x:c r="S4123" s="7" t="n">
        <x:f>SUM(O4123,Q4123,R4123)</x:f>
        <x:v>0</x:v>
      </x:c>
      <x:c r="T4123" s="14" t="n">
        <x:f>'Inventory detail'!T745</x:f>
        <x:v>0.272</x:v>
      </x:c>
      <x:c r="U4123" s="14" t="str">
        <x:f>'Inventory detail'!U745</x:f>
        <x:v>n.a.</x:v>
      </x:c>
      <x:c r="V4123" s="9" t="n">
        <x:f>O4123*T4123</x:f>
        <x:v>0</x:v>
      </x:c>
      <x:c r="W4123" s="9" t="n">
        <x:f>Q4123*T4123</x:f>
        <x:v>0</x:v>
      </x:c>
      <x:c r="X4123" s="9" t="n">
        <x:f>R4123*T4123</x:f>
        <x:v>0</x:v>
      </x:c>
      <x:c r="Y4123" s="9" t="n">
        <x:f>S4123*T4123</x:f>
        <x:v>0</x:v>
      </x:c>
      <x:c r="Z4123" s="9" t="str">
        <x:f>IF(ISNUMBER(U4123),S4123*(U4123-T4123),"n.a.")</x:f>
        <x:v>n.a.</x:v>
      </x:c>
      <x:c r="AA4123" s="9" t="n">
        <x:f>IF(ISNUMBER(U4123),Y4123,0)</x:f>
        <x:v>0</x:v>
      </x:c>
      <x:c r="AB4123" s="7" t="n">
        <x:f>MAX(0,L4123-SUM(F4123:K4123))</x:f>
        <x:v>0</x:v>
      </x:c>
    </x:row>
    <x:row r="4124" ht="22" customHeight="1">
      <x:c r="A4124" s="18" t="n">
        <x:f>Summary!F$41</x:f>
        <x:v>46419</x:v>
      </x:c>
      <x:c r="B4124" s="2" t="str">
        <x:f>'Inventory detail'!A746</x:f>
        <x:v>COIL</x:v>
      </x:c>
      <x:c r="C4124" s="2" t="str">
        <x:f>'Inventory detail'!B746</x:f>
        <x:v>10</x:v>
      </x:c>
      <x:c r="D4124" s="2" t="str">
        <x:f>'Inventory detail'!C746</x:f>
        <x:v>20FG12-4</x:v>
      </x:c>
      <x:c r="E4124" s="10" t="n">
        <x:f>A2998</x:f>
        <x:v>46388</x:v>
      </x:c>
      <x:c r="F4124" s="7" t="n">
        <x:f>O2998</x:f>
        <x:v>0</x:v>
      </x:c>
      <x:c r="G4124" s="7" t="n">
        <x:f>Q2998</x:f>
        <x:v>0</x:v>
      </x:c>
      <x:c r="H4124" s="7" t="n">
        <x:f>R2998</x:f>
        <x:v>0</x:v>
      </x:c>
      <x:c r="I4124" s="7" t="n">
        <x:f>0</x:f>
        <x:v>0</x:v>
      </x:c>
      <x:c r="J4124" s="7" t="n">
        <x:f>0</x:f>
        <x:v>0</x:v>
      </x:c>
      <x:c r="K4124" s="7" t="n">
        <x:f>0</x:f>
        <x:v>0</x:v>
      </x:c>
      <x:c r="L4124" s="7" t="n">
        <x:f>'Inventory detail'!F746*Summary!$K$5*(A4124-E4124)/Summary!$K$6</x:f>
        <x:v>0</x:v>
      </x:c>
      <x:c r="M4124" s="7" t="n">
        <x:f>MAX(0,H4124-L4124)</x:f>
        <x:v>0</x:v>
      </x:c>
      <x:c r="N4124" s="7" t="n">
        <x:f>MAX(0,L4124-H4124)</x:f>
        <x:v>0</x:v>
      </x:c>
      <x:c r="O4124" s="7" t="n">
        <x:f>MAX(0,F4124+I4124-N4124)</x:f>
        <x:v>0</x:v>
      </x:c>
      <x:c r="P4124" s="7" t="n">
        <x:f>MAX(0,N4124-F4124-I4124)</x:f>
        <x:v>0</x:v>
      </x:c>
      <x:c r="Q4124" s="7" t="n">
        <x:f>MAX(0,G4124+J4124-P4124)</x:f>
        <x:v>0</x:v>
      </x:c>
      <x:c r="R4124" s="7" t="n">
        <x:f>M4124+MAX(0,K4124-MAX(0,P4124-G4124-J4124))</x:f>
        <x:v>0</x:v>
      </x:c>
      <x:c r="S4124" s="7" t="n">
        <x:f>SUM(O4124,Q4124,R4124)</x:f>
        <x:v>0</x:v>
      </x:c>
      <x:c r="T4124" s="14" t="n">
        <x:f>'Inventory detail'!T746</x:f>
        <x:v>0.085</x:v>
      </x:c>
      <x:c r="U4124" s="14" t="str">
        <x:f>'Inventory detail'!U746</x:f>
        <x:v>n.a.</x:v>
      </x:c>
      <x:c r="V4124" s="9" t="n">
        <x:f>O4124*T4124</x:f>
        <x:v>0</x:v>
      </x:c>
      <x:c r="W4124" s="9" t="n">
        <x:f>Q4124*T4124</x:f>
        <x:v>0</x:v>
      </x:c>
      <x:c r="X4124" s="9" t="n">
        <x:f>R4124*T4124</x:f>
        <x:v>0</x:v>
      </x:c>
      <x:c r="Y4124" s="9" t="n">
        <x:f>S4124*T4124</x:f>
        <x:v>0</x:v>
      </x:c>
      <x:c r="Z4124" s="9" t="str">
        <x:f>IF(ISNUMBER(U4124),S4124*(U4124-T4124),"n.a.")</x:f>
        <x:v>n.a.</x:v>
      </x:c>
      <x:c r="AA4124" s="9" t="n">
        <x:f>IF(ISNUMBER(U4124),Y4124,0)</x:f>
        <x:v>0</x:v>
      </x:c>
      <x:c r="AB4124" s="7" t="n">
        <x:f>MAX(0,L4124-SUM(F4124:K4124))</x:f>
        <x:v>0</x:v>
      </x:c>
    </x:row>
    <x:row r="4125" ht="22" customHeight="1">
      <x:c r="A4125" s="18" t="n">
        <x:f>Summary!F$41</x:f>
        <x:v>46419</x:v>
      </x:c>
      <x:c r="B4125" s="2" t="str">
        <x:f>'Inventory detail'!A747</x:f>
        <x:v>COIL</x:v>
      </x:c>
      <x:c r="C4125" s="2" t="str">
        <x:f>'Inventory detail'!B747</x:f>
        <x:v>10</x:v>
      </x:c>
      <x:c r="D4125" s="2" t="str">
        <x:f>'Inventory detail'!C747</x:f>
        <x:v>22BLU12-4</x:v>
      </x:c>
      <x:c r="E4125" s="10" t="n">
        <x:f>A2999</x:f>
        <x:v>46388</x:v>
      </x:c>
      <x:c r="F4125" s="7" t="n">
        <x:f>O2999</x:f>
        <x:v>0</x:v>
      </x:c>
      <x:c r="G4125" s="7" t="n">
        <x:f>Q2999</x:f>
        <x:v>0</x:v>
      </x:c>
      <x:c r="H4125" s="7" t="n">
        <x:f>R2999</x:f>
        <x:v>0</x:v>
      </x:c>
      <x:c r="I4125" s="7" t="n">
        <x:f>0</x:f>
        <x:v>0</x:v>
      </x:c>
      <x:c r="J4125" s="7" t="n">
        <x:f>0</x:f>
        <x:v>0</x:v>
      </x:c>
      <x:c r="K4125" s="7" t="n">
        <x:f>0</x:f>
        <x:v>0</x:v>
      </x:c>
      <x:c r="L4125" s="7" t="n">
        <x:f>'Inventory detail'!F747*Summary!$K$5*(A4125-E4125)/Summary!$K$6</x:f>
        <x:v>0</x:v>
      </x:c>
      <x:c r="M4125" s="7" t="n">
        <x:f>MAX(0,H4125-L4125)</x:f>
        <x:v>0</x:v>
      </x:c>
      <x:c r="N4125" s="7" t="n">
        <x:f>MAX(0,L4125-H4125)</x:f>
        <x:v>0</x:v>
      </x:c>
      <x:c r="O4125" s="7" t="n">
        <x:f>MAX(0,F4125+I4125-N4125)</x:f>
        <x:v>0</x:v>
      </x:c>
      <x:c r="P4125" s="7" t="n">
        <x:f>MAX(0,N4125-F4125-I4125)</x:f>
        <x:v>0</x:v>
      </x:c>
      <x:c r="Q4125" s="7" t="n">
        <x:f>MAX(0,G4125+J4125-P4125)</x:f>
        <x:v>0</x:v>
      </x:c>
      <x:c r="R4125" s="7" t="n">
        <x:f>M4125+MAX(0,K4125-MAX(0,P4125-G4125-J4125))</x:f>
        <x:v>0</x:v>
      </x:c>
      <x:c r="S4125" s="7" t="n">
        <x:f>SUM(O4125,Q4125,R4125)</x:f>
        <x:v>0</x:v>
      </x:c>
      <x:c r="T4125" s="14" t="n">
        <x:f>'Inventory detail'!T747</x:f>
        <x:v>0.09480000000000001</x:v>
      </x:c>
      <x:c r="U4125" s="14" t="str">
        <x:f>'Inventory detail'!U747</x:f>
        <x:v>n.a.</x:v>
      </x:c>
      <x:c r="V4125" s="9" t="n">
        <x:f>O4125*T4125</x:f>
        <x:v>0</x:v>
      </x:c>
      <x:c r="W4125" s="9" t="n">
        <x:f>Q4125*T4125</x:f>
        <x:v>0</x:v>
      </x:c>
      <x:c r="X4125" s="9" t="n">
        <x:f>R4125*T4125</x:f>
        <x:v>0</x:v>
      </x:c>
      <x:c r="Y4125" s="9" t="n">
        <x:f>S4125*T4125</x:f>
        <x:v>0</x:v>
      </x:c>
      <x:c r="Z4125" s="9" t="str">
        <x:f>IF(ISNUMBER(U4125),S4125*(U4125-T4125),"n.a.")</x:f>
        <x:v>n.a.</x:v>
      </x:c>
      <x:c r="AA4125" s="9" t="n">
        <x:f>IF(ISNUMBER(U4125),Y4125,0)</x:f>
        <x:v>0</x:v>
      </x:c>
      <x:c r="AB4125" s="7" t="n">
        <x:f>MAX(0,L4125-SUM(F4125:K4125))</x:f>
        <x:v>0</x:v>
      </x:c>
    </x:row>
    <x:row r="4126" ht="22" customHeight="1">
      <x:c r="A4126" s="18" t="n">
        <x:f>Summary!F$41</x:f>
        <x:v>46419</x:v>
      </x:c>
      <x:c r="B4126" s="2" t="str">
        <x:f>'Inventory detail'!A748</x:f>
        <x:v>COIL</x:v>
      </x:c>
      <x:c r="C4126" s="2" t="str">
        <x:f>'Inventory detail'!B748</x:f>
        <x:v>10</x:v>
      </x:c>
      <x:c r="D4126" s="2" t="str">
        <x:f>'Inventory detail'!C748</x:f>
        <x:v>22FG12-4</x:v>
      </x:c>
      <x:c r="E4126" s="10" t="n">
        <x:f>A3000</x:f>
        <x:v>46388</x:v>
      </x:c>
      <x:c r="F4126" s="7" t="n">
        <x:f>O3000</x:f>
        <x:v>0</x:v>
      </x:c>
      <x:c r="G4126" s="7" t="n">
        <x:f>Q3000</x:f>
        <x:v>0</x:v>
      </x:c>
      <x:c r="H4126" s="7" t="n">
        <x:f>R3000</x:f>
        <x:v>0</x:v>
      </x:c>
      <x:c r="I4126" s="7" t="n">
        <x:f>0</x:f>
        <x:v>0</x:v>
      </x:c>
      <x:c r="J4126" s="7" t="n">
        <x:f>0</x:f>
        <x:v>0</x:v>
      </x:c>
      <x:c r="K4126" s="7" t="n">
        <x:f>0</x:f>
        <x:v>0</x:v>
      </x:c>
      <x:c r="L4126" s="7" t="n">
        <x:f>'Inventory detail'!F748*Summary!$K$5*(A4126-E4126)/Summary!$K$6</x:f>
        <x:v>0</x:v>
      </x:c>
      <x:c r="M4126" s="7" t="n">
        <x:f>MAX(0,H4126-L4126)</x:f>
        <x:v>0</x:v>
      </x:c>
      <x:c r="N4126" s="7" t="n">
        <x:f>MAX(0,L4126-H4126)</x:f>
        <x:v>0</x:v>
      </x:c>
      <x:c r="O4126" s="7" t="n">
        <x:f>MAX(0,F4126+I4126-N4126)</x:f>
        <x:v>0</x:v>
      </x:c>
      <x:c r="P4126" s="7" t="n">
        <x:f>MAX(0,N4126-F4126-I4126)</x:f>
        <x:v>0</x:v>
      </x:c>
      <x:c r="Q4126" s="7" t="n">
        <x:f>MAX(0,G4126+J4126-P4126)</x:f>
        <x:v>0</x:v>
      </x:c>
      <x:c r="R4126" s="7" t="n">
        <x:f>M4126+MAX(0,K4126-MAX(0,P4126-G4126-J4126))</x:f>
        <x:v>0</x:v>
      </x:c>
      <x:c r="S4126" s="7" t="n">
        <x:f>SUM(O4126,Q4126,R4126)</x:f>
        <x:v>0</x:v>
      </x:c>
      <x:c r="T4126" s="14" t="n">
        <x:f>'Inventory detail'!T748</x:f>
        <x:v>0.09480000000000001</x:v>
      </x:c>
      <x:c r="U4126" s="14" t="str">
        <x:f>'Inventory detail'!U748</x:f>
        <x:v>n.a.</x:v>
      </x:c>
      <x:c r="V4126" s="9" t="n">
        <x:f>O4126*T4126</x:f>
        <x:v>0</x:v>
      </x:c>
      <x:c r="W4126" s="9" t="n">
        <x:f>Q4126*T4126</x:f>
        <x:v>0</x:v>
      </x:c>
      <x:c r="X4126" s="9" t="n">
        <x:f>R4126*T4126</x:f>
        <x:v>0</x:v>
      </x:c>
      <x:c r="Y4126" s="9" t="n">
        <x:f>S4126*T4126</x:f>
        <x:v>0</x:v>
      </x:c>
      <x:c r="Z4126" s="9" t="str">
        <x:f>IF(ISNUMBER(U4126),S4126*(U4126-T4126),"n.a.")</x:f>
        <x:v>n.a.</x:v>
      </x:c>
      <x:c r="AA4126" s="9" t="n">
        <x:f>IF(ISNUMBER(U4126),Y4126,0)</x:f>
        <x:v>0</x:v>
      </x:c>
      <x:c r="AB4126" s="7" t="n">
        <x:f>MAX(0,L4126-SUM(F4126:K4126))</x:f>
        <x:v>0</x:v>
      </x:c>
    </x:row>
    <x:row r="4127" ht="22" customHeight="1">
      <x:c r="A4127" s="18" t="n">
        <x:f>Summary!F$41</x:f>
        <x:v>46419</x:v>
      </x:c>
      <x:c r="B4127" s="2" t="str">
        <x:f>'Inventory detail'!A749</x:f>
        <x:v>COIL</x:v>
      </x:c>
      <x:c r="C4127" s="2" t="str">
        <x:f>'Inventory detail'!B749</x:f>
        <x:v>10</x:v>
      </x:c>
      <x:c r="D4127" s="2" t="str">
        <x:f>'Inventory detail'!C749</x:f>
        <x:v>22MAR12-4</x:v>
      </x:c>
      <x:c r="E4127" s="10" t="n">
        <x:f>A3001</x:f>
        <x:v>46388</x:v>
      </x:c>
      <x:c r="F4127" s="7" t="n">
        <x:f>O3001</x:f>
        <x:v>0</x:v>
      </x:c>
      <x:c r="G4127" s="7" t="n">
        <x:f>Q3001</x:f>
        <x:v>0</x:v>
      </x:c>
      <x:c r="H4127" s="7" t="n">
        <x:f>R3001</x:f>
        <x:v>1500</x:v>
      </x:c>
      <x:c r="I4127" s="7" t="n">
        <x:f>0</x:f>
        <x:v>0</x:v>
      </x:c>
      <x:c r="J4127" s="7" t="n">
        <x:f>0</x:f>
        <x:v>0</x:v>
      </x:c>
      <x:c r="K4127" s="7" t="n">
        <x:f>0</x:f>
        <x:v>0</x:v>
      </x:c>
      <x:c r="L4127" s="7" t="n">
        <x:f>'Inventory detail'!F749*Summary!$K$5*(A4127-E4127)/Summary!$K$6</x:f>
        <x:v>0</x:v>
      </x:c>
      <x:c r="M4127" s="7" t="n">
        <x:f>MAX(0,H4127-L4127)</x:f>
        <x:v>1500</x:v>
      </x:c>
      <x:c r="N4127" s="7" t="n">
        <x:f>MAX(0,L4127-H4127)</x:f>
        <x:v>0</x:v>
      </x:c>
      <x:c r="O4127" s="7" t="n">
        <x:f>MAX(0,F4127+I4127-N4127)</x:f>
        <x:v>0</x:v>
      </x:c>
      <x:c r="P4127" s="7" t="n">
        <x:f>MAX(0,N4127-F4127-I4127)</x:f>
        <x:v>0</x:v>
      </x:c>
      <x:c r="Q4127" s="7" t="n">
        <x:f>MAX(0,G4127+J4127-P4127)</x:f>
        <x:v>0</x:v>
      </x:c>
      <x:c r="R4127" s="7" t="n">
        <x:f>M4127+MAX(0,K4127-MAX(0,P4127-G4127-J4127))</x:f>
        <x:v>1500</x:v>
      </x:c>
      <x:c r="S4127" s="7" t="n">
        <x:f>SUM(O4127,Q4127,R4127)</x:f>
        <x:v>1500</x:v>
      </x:c>
      <x:c r="T4127" s="14" t="n">
        <x:f>'Inventory detail'!T749</x:f>
        <x:v>0.09480000000000001</x:v>
      </x:c>
      <x:c r="U4127" s="14" t="str">
        <x:f>'Inventory detail'!U749</x:f>
        <x:v>n.a.</x:v>
      </x:c>
      <x:c r="V4127" s="9" t="n">
        <x:f>O4127*T4127</x:f>
        <x:v>0</x:v>
      </x:c>
      <x:c r="W4127" s="9" t="n">
        <x:f>Q4127*T4127</x:f>
        <x:v>0</x:v>
      </x:c>
      <x:c r="X4127" s="9" t="n">
        <x:f>R4127*T4127</x:f>
        <x:v>142.20000000000002</x:v>
      </x:c>
      <x:c r="Y4127" s="9" t="n">
        <x:f>S4127*T4127</x:f>
        <x:v>142.20000000000002</x:v>
      </x:c>
      <x:c r="Z4127" s="9" t="str">
        <x:f>IF(ISNUMBER(U4127),S4127*(U4127-T4127),"n.a.")</x:f>
        <x:v>n.a.</x:v>
      </x:c>
      <x:c r="AA4127" s="9" t="n">
        <x:f>IF(ISNUMBER(U4127),Y4127,0)</x:f>
        <x:v>0</x:v>
      </x:c>
      <x:c r="AB4127" s="7" t="n">
        <x:f>MAX(0,L4127-SUM(F4127:K4127))</x:f>
        <x:v>0</x:v>
      </x:c>
    </x:row>
    <x:row r="4128" ht="22" customHeight="1">
      <x:c r="A4128" s="18" t="n">
        <x:f>Summary!F$41</x:f>
        <x:v>46419</x:v>
      </x:c>
      <x:c r="B4128" s="2" t="str">
        <x:f>'Inventory detail'!A750</x:f>
        <x:v>COIL</x:v>
      </x:c>
      <x:c r="C4128" s="2" t="str">
        <x:f>'Inventory detail'!B750</x:f>
        <x:v>10</x:v>
      </x:c>
      <x:c r="D4128" s="2" t="str">
        <x:f>'Inventory detail'!C750</x:f>
        <x:v>22RED12-4</x:v>
      </x:c>
      <x:c r="E4128" s="10" t="n">
        <x:f>A3002</x:f>
        <x:v>46388</x:v>
      </x:c>
      <x:c r="F4128" s="7" t="n">
        <x:f>O3002</x:f>
        <x:v>0</x:v>
      </x:c>
      <x:c r="G4128" s="7" t="n">
        <x:f>Q3002</x:f>
        <x:v>0</x:v>
      </x:c>
      <x:c r="H4128" s="7" t="n">
        <x:f>R3002</x:f>
        <x:v>0</x:v>
      </x:c>
      <x:c r="I4128" s="7" t="n">
        <x:f>0</x:f>
        <x:v>0</x:v>
      </x:c>
      <x:c r="J4128" s="7" t="n">
        <x:f>0</x:f>
        <x:v>0</x:v>
      </x:c>
      <x:c r="K4128" s="7" t="n">
        <x:f>0</x:f>
        <x:v>0</x:v>
      </x:c>
      <x:c r="L4128" s="7" t="n">
        <x:f>'Inventory detail'!F750*Summary!$K$5*(A4128-E4128)/Summary!$K$6</x:f>
        <x:v>0</x:v>
      </x:c>
      <x:c r="M4128" s="7" t="n">
        <x:f>MAX(0,H4128-L4128)</x:f>
        <x:v>0</x:v>
      </x:c>
      <x:c r="N4128" s="7" t="n">
        <x:f>MAX(0,L4128-H4128)</x:f>
        <x:v>0</x:v>
      </x:c>
      <x:c r="O4128" s="7" t="n">
        <x:f>MAX(0,F4128+I4128-N4128)</x:f>
        <x:v>0</x:v>
      </x:c>
      <x:c r="P4128" s="7" t="n">
        <x:f>MAX(0,N4128-F4128-I4128)</x:f>
        <x:v>0</x:v>
      </x:c>
      <x:c r="Q4128" s="7" t="n">
        <x:f>MAX(0,G4128+J4128-P4128)</x:f>
        <x:v>0</x:v>
      </x:c>
      <x:c r="R4128" s="7" t="n">
        <x:f>M4128+MAX(0,K4128-MAX(0,P4128-G4128-J4128))</x:f>
        <x:v>0</x:v>
      </x:c>
      <x:c r="S4128" s="7" t="n">
        <x:f>SUM(O4128,Q4128,R4128)</x:f>
        <x:v>0</x:v>
      </x:c>
      <x:c r="T4128" s="14" t="n">
        <x:f>'Inventory detail'!T750</x:f>
        <x:v>0.09480000000000001</x:v>
      </x:c>
      <x:c r="U4128" s="14" t="str">
        <x:f>'Inventory detail'!U750</x:f>
        <x:v>n.a.</x:v>
      </x:c>
      <x:c r="V4128" s="9" t="n">
        <x:f>O4128*T4128</x:f>
        <x:v>0</x:v>
      </x:c>
      <x:c r="W4128" s="9" t="n">
        <x:f>Q4128*T4128</x:f>
        <x:v>0</x:v>
      </x:c>
      <x:c r="X4128" s="9" t="n">
        <x:f>R4128*T4128</x:f>
        <x:v>0</x:v>
      </x:c>
      <x:c r="Y4128" s="9" t="n">
        <x:f>S4128*T4128</x:f>
        <x:v>0</x:v>
      </x:c>
      <x:c r="Z4128" s="9" t="str">
        <x:f>IF(ISNUMBER(U4128),S4128*(U4128-T4128),"n.a.")</x:f>
        <x:v>n.a.</x:v>
      </x:c>
      <x:c r="AA4128" s="9" t="n">
        <x:f>IF(ISNUMBER(U4128),Y4128,0)</x:f>
        <x:v>0</x:v>
      </x:c>
      <x:c r="AB4128" s="7" t="n">
        <x:f>MAX(0,L4128-SUM(F4128:K4128))</x:f>
        <x:v>0</x:v>
      </x:c>
    </x:row>
    <x:row r="4129" ht="22" customHeight="1">
      <x:c r="A4129" s="18" t="n">
        <x:f>Summary!F$41</x:f>
        <x:v>46419</x:v>
      </x:c>
      <x:c r="B4129" s="2" t="str">
        <x:f>'Inventory detail'!A751</x:f>
        <x:v>COIL</x:v>
      </x:c>
      <x:c r="C4129" s="2" t="str">
        <x:f>'Inventory detail'!B751</x:f>
        <x:v>10</x:v>
      </x:c>
      <x:c r="D4129" s="2" t="str">
        <x:f>'Inventory detail'!C751</x:f>
        <x:v>23BLK12-4</x:v>
      </x:c>
      <x:c r="E4129" s="10" t="n">
        <x:f>A3003</x:f>
        <x:v>46388</x:v>
      </x:c>
      <x:c r="F4129" s="7" t="n">
        <x:f>O3003</x:f>
        <x:v>0</x:v>
      </x:c>
      <x:c r="G4129" s="7" t="n">
        <x:f>Q3003</x:f>
        <x:v>0</x:v>
      </x:c>
      <x:c r="H4129" s="7" t="n">
        <x:f>R3003</x:f>
        <x:v>0</x:v>
      </x:c>
      <x:c r="I4129" s="7" t="n">
        <x:f>0</x:f>
        <x:v>0</x:v>
      </x:c>
      <x:c r="J4129" s="7" t="n">
        <x:f>0</x:f>
        <x:v>0</x:v>
      </x:c>
      <x:c r="K4129" s="7" t="n">
        <x:f>0</x:f>
        <x:v>0</x:v>
      </x:c>
      <x:c r="L4129" s="7" t="n">
        <x:f>'Inventory detail'!F751*Summary!$K$5*(A4129-E4129)/Summary!$K$6</x:f>
        <x:v>0</x:v>
      </x:c>
      <x:c r="M4129" s="7" t="n">
        <x:f>MAX(0,H4129-L4129)</x:f>
        <x:v>0</x:v>
      </x:c>
      <x:c r="N4129" s="7" t="n">
        <x:f>MAX(0,L4129-H4129)</x:f>
        <x:v>0</x:v>
      </x:c>
      <x:c r="O4129" s="7" t="n">
        <x:f>MAX(0,F4129+I4129-N4129)</x:f>
        <x:v>0</x:v>
      </x:c>
      <x:c r="P4129" s="7" t="n">
        <x:f>MAX(0,N4129-F4129-I4129)</x:f>
        <x:v>0</x:v>
      </x:c>
      <x:c r="Q4129" s="7" t="n">
        <x:f>MAX(0,G4129+J4129-P4129)</x:f>
        <x:v>0</x:v>
      </x:c>
      <x:c r="R4129" s="7" t="n">
        <x:f>M4129+MAX(0,K4129-MAX(0,P4129-G4129-J4129))</x:f>
        <x:v>0</x:v>
      </x:c>
      <x:c r="S4129" s="7" t="n">
        <x:f>SUM(O4129,Q4129,R4129)</x:f>
        <x:v>0</x:v>
      </x:c>
      <x:c r="T4129" s="14" t="n">
        <x:f>'Inventory detail'!T751</x:f>
        <x:v>0.1419</x:v>
      </x:c>
      <x:c r="U4129" s="14" t="n">
        <x:f>'Inventory detail'!U751</x:f>
        <x:v>0.128622</x:v>
      </x:c>
      <x:c r="V4129" s="9" t="n">
        <x:f>O4129*T4129</x:f>
        <x:v>0</x:v>
      </x:c>
      <x:c r="W4129" s="9" t="n">
        <x:f>Q4129*T4129</x:f>
        <x:v>0</x:v>
      </x:c>
      <x:c r="X4129" s="9" t="n">
        <x:f>R4129*T4129</x:f>
        <x:v>0</x:v>
      </x:c>
      <x:c r="Y4129" s="9" t="n">
        <x:f>S4129*T4129</x:f>
        <x:v>0</x:v>
      </x:c>
      <x:c r="Z4129" s="9" t="n">
        <x:f>IF(ISNUMBER(U4129),S4129*(U4129-T4129),"n.a.")</x:f>
        <x:v>0</x:v>
      </x:c>
      <x:c r="AA4129" s="9" t="n">
        <x:f>IF(ISNUMBER(U4129),Y4129,0)</x:f>
        <x:v>0</x:v>
      </x:c>
      <x:c r="AB4129" s="7" t="n">
        <x:f>MAX(0,L4129-SUM(F4129:K4129))</x:f>
        <x:v>0</x:v>
      </x:c>
    </x:row>
    <x:row r="4130" ht="22" customHeight="1">
      <x:c r="A4130" s="18" t="n">
        <x:f>Summary!F$41</x:f>
        <x:v>46419</x:v>
      </x:c>
      <x:c r="B4130" s="2" t="str">
        <x:f>'Inventory detail'!A752</x:f>
        <x:v>COIL</x:v>
      </x:c>
      <x:c r="C4130" s="2" t="str">
        <x:f>'Inventory detail'!B752</x:f>
        <x:v>10</x:v>
      </x:c>
      <x:c r="D4130" s="2" t="str">
        <x:f>'Inventory detail'!C752</x:f>
        <x:v>25BLU12-4</x:v>
      </x:c>
      <x:c r="E4130" s="10" t="n">
        <x:f>A3004</x:f>
        <x:v>46388</x:v>
      </x:c>
      <x:c r="F4130" s="7" t="n">
        <x:f>O3004</x:f>
        <x:v>0</x:v>
      </x:c>
      <x:c r="G4130" s="7" t="n">
        <x:f>Q3004</x:f>
        <x:v>0</x:v>
      </x:c>
      <x:c r="H4130" s="7" t="n">
        <x:f>R3004</x:f>
        <x:v>0</x:v>
      </x:c>
      <x:c r="I4130" s="7" t="n">
        <x:f>0</x:f>
        <x:v>0</x:v>
      </x:c>
      <x:c r="J4130" s="7" t="n">
        <x:f>0</x:f>
        <x:v>0</x:v>
      </x:c>
      <x:c r="K4130" s="7" t="n">
        <x:f>0</x:f>
        <x:v>0</x:v>
      </x:c>
      <x:c r="L4130" s="7" t="n">
        <x:f>'Inventory detail'!F752*Summary!$K$5*(A4130-E4130)/Summary!$K$6</x:f>
        <x:v>0</x:v>
      </x:c>
      <x:c r="M4130" s="7" t="n">
        <x:f>MAX(0,H4130-L4130)</x:f>
        <x:v>0</x:v>
      </x:c>
      <x:c r="N4130" s="7" t="n">
        <x:f>MAX(0,L4130-H4130)</x:f>
        <x:v>0</x:v>
      </x:c>
      <x:c r="O4130" s="7" t="n">
        <x:f>MAX(0,F4130+I4130-N4130)</x:f>
        <x:v>0</x:v>
      </x:c>
      <x:c r="P4130" s="7" t="n">
        <x:f>MAX(0,N4130-F4130-I4130)</x:f>
        <x:v>0</x:v>
      </x:c>
      <x:c r="Q4130" s="7" t="n">
        <x:f>MAX(0,G4130+J4130-P4130)</x:f>
        <x:v>0</x:v>
      </x:c>
      <x:c r="R4130" s="7" t="n">
        <x:f>M4130+MAX(0,K4130-MAX(0,P4130-G4130-J4130))</x:f>
        <x:v>0</x:v>
      </x:c>
      <x:c r="S4130" s="7" t="n">
        <x:f>SUM(O4130,Q4130,R4130)</x:f>
        <x:v>0</x:v>
      </x:c>
      <x:c r="T4130" s="14" t="n">
        <x:f>'Inventory detail'!T752</x:f>
        <x:v>0.1158</x:v>
      </x:c>
      <x:c r="U4130" s="14" t="str">
        <x:f>'Inventory detail'!U752</x:f>
        <x:v>n.a.</x:v>
      </x:c>
      <x:c r="V4130" s="9" t="n">
        <x:f>O4130*T4130</x:f>
        <x:v>0</x:v>
      </x:c>
      <x:c r="W4130" s="9" t="n">
        <x:f>Q4130*T4130</x:f>
        <x:v>0</x:v>
      </x:c>
      <x:c r="X4130" s="9" t="n">
        <x:f>R4130*T4130</x:f>
        <x:v>0</x:v>
      </x:c>
      <x:c r="Y4130" s="9" t="n">
        <x:f>S4130*T4130</x:f>
        <x:v>0</x:v>
      </x:c>
      <x:c r="Z4130" s="9" t="str">
        <x:f>IF(ISNUMBER(U4130),S4130*(U4130-T4130),"n.a.")</x:f>
        <x:v>n.a.</x:v>
      </x:c>
      <x:c r="AA4130" s="9" t="n">
        <x:f>IF(ISNUMBER(U4130),Y4130,0)</x:f>
        <x:v>0</x:v>
      </x:c>
      <x:c r="AB4130" s="7" t="n">
        <x:f>MAX(0,L4130-SUM(F4130:K4130))</x:f>
        <x:v>0</x:v>
      </x:c>
    </x:row>
    <x:row r="4131" ht="22" customHeight="1">
      <x:c r="A4131" s="18" t="n">
        <x:f>Summary!F$41</x:f>
        <x:v>46419</x:v>
      </x:c>
      <x:c r="B4131" s="2" t="str">
        <x:f>'Inventory detail'!A753</x:f>
        <x:v>COIL</x:v>
      </x:c>
      <x:c r="C4131" s="2" t="str">
        <x:f>'Inventory detail'!B753</x:f>
        <x:v>10</x:v>
      </x:c>
      <x:c r="D4131" s="2" t="str">
        <x:f>'Inventory detail'!C753</x:f>
        <x:v>25MAR12-4</x:v>
      </x:c>
      <x:c r="E4131" s="10" t="n">
        <x:f>A3005</x:f>
        <x:v>46388</x:v>
      </x:c>
      <x:c r="F4131" s="7" t="n">
        <x:f>O3005</x:f>
        <x:v>0</x:v>
      </x:c>
      <x:c r="G4131" s="7" t="n">
        <x:f>Q3005</x:f>
        <x:v>0</x:v>
      </x:c>
      <x:c r="H4131" s="7" t="n">
        <x:f>R3005</x:f>
        <x:v>400</x:v>
      </x:c>
      <x:c r="I4131" s="7" t="n">
        <x:f>0</x:f>
        <x:v>0</x:v>
      </x:c>
      <x:c r="J4131" s="7" t="n">
        <x:f>0</x:f>
        <x:v>0</x:v>
      </x:c>
      <x:c r="K4131" s="7" t="n">
        <x:f>0</x:f>
        <x:v>0</x:v>
      </x:c>
      <x:c r="L4131" s="7" t="n">
        <x:f>'Inventory detail'!F753*Summary!$K$5*(A4131-E4131)/Summary!$K$6</x:f>
        <x:v>0</x:v>
      </x:c>
      <x:c r="M4131" s="7" t="n">
        <x:f>MAX(0,H4131-L4131)</x:f>
        <x:v>400</x:v>
      </x:c>
      <x:c r="N4131" s="7" t="n">
        <x:f>MAX(0,L4131-H4131)</x:f>
        <x:v>0</x:v>
      </x:c>
      <x:c r="O4131" s="7" t="n">
        <x:f>MAX(0,F4131+I4131-N4131)</x:f>
        <x:v>0</x:v>
      </x:c>
      <x:c r="P4131" s="7" t="n">
        <x:f>MAX(0,N4131-F4131-I4131)</x:f>
        <x:v>0</x:v>
      </x:c>
      <x:c r="Q4131" s="7" t="n">
        <x:f>MAX(0,G4131+J4131-P4131)</x:f>
        <x:v>0</x:v>
      </x:c>
      <x:c r="R4131" s="7" t="n">
        <x:f>M4131+MAX(0,K4131-MAX(0,P4131-G4131-J4131))</x:f>
        <x:v>400</x:v>
      </x:c>
      <x:c r="S4131" s="7" t="n">
        <x:f>SUM(O4131,Q4131,R4131)</x:f>
        <x:v>400</x:v>
      </x:c>
      <x:c r="T4131" s="14" t="n">
        <x:f>'Inventory detail'!T753</x:f>
        <x:v>0.1158</x:v>
      </x:c>
      <x:c r="U4131" s="14" t="str">
        <x:f>'Inventory detail'!U753</x:f>
        <x:v>n.a.</x:v>
      </x:c>
      <x:c r="V4131" s="9" t="n">
        <x:f>O4131*T4131</x:f>
        <x:v>0</x:v>
      </x:c>
      <x:c r="W4131" s="9" t="n">
        <x:f>Q4131*T4131</x:f>
        <x:v>0</x:v>
      </x:c>
      <x:c r="X4131" s="9" t="n">
        <x:f>R4131*T4131</x:f>
        <x:v>46.32</x:v>
      </x:c>
      <x:c r="Y4131" s="9" t="n">
        <x:f>S4131*T4131</x:f>
        <x:v>46.32</x:v>
      </x:c>
      <x:c r="Z4131" s="9" t="str">
        <x:f>IF(ISNUMBER(U4131),S4131*(U4131-T4131),"n.a.")</x:f>
        <x:v>n.a.</x:v>
      </x:c>
      <x:c r="AA4131" s="9" t="n">
        <x:f>IF(ISNUMBER(U4131),Y4131,0)</x:f>
        <x:v>0</x:v>
      </x:c>
      <x:c r="AB4131" s="7" t="n">
        <x:f>MAX(0,L4131-SUM(F4131:K4131))</x:f>
        <x:v>0</x:v>
      </x:c>
    </x:row>
    <x:row r="4132" ht="22" customHeight="1">
      <x:c r="A4132" s="18" t="n">
        <x:f>Summary!F$41</x:f>
        <x:v>46419</x:v>
      </x:c>
      <x:c r="B4132" s="2" t="str">
        <x:f>'Inventory detail'!A754</x:f>
        <x:v>COIL</x:v>
      </x:c>
      <x:c r="C4132" s="2" t="str">
        <x:f>'Inventory detail'!B754</x:f>
        <x:v>10</x:v>
      </x:c>
      <x:c r="D4132" s="2" t="str">
        <x:f>'Inventory detail'!C754</x:f>
        <x:v>28MAR12-4</x:v>
      </x:c>
      <x:c r="E4132" s="10" t="n">
        <x:f>A3006</x:f>
        <x:v>46388</x:v>
      </x:c>
      <x:c r="F4132" s="7" t="n">
        <x:f>O3006</x:f>
        <x:v>0</x:v>
      </x:c>
      <x:c r="G4132" s="7" t="n">
        <x:f>Q3006</x:f>
        <x:v>0</x:v>
      </x:c>
      <x:c r="H4132" s="7" t="n">
        <x:f>R3006</x:f>
        <x:v>0</x:v>
      </x:c>
      <x:c r="I4132" s="7" t="n">
        <x:f>0</x:f>
        <x:v>0</x:v>
      </x:c>
      <x:c r="J4132" s="7" t="n">
        <x:f>0</x:f>
        <x:v>0</x:v>
      </x:c>
      <x:c r="K4132" s="7" t="n">
        <x:f>0</x:f>
        <x:v>0</x:v>
      </x:c>
      <x:c r="L4132" s="7" t="n">
        <x:f>'Inventory detail'!F754*Summary!$K$5*(A4132-E4132)/Summary!$K$6</x:f>
        <x:v>0</x:v>
      </x:c>
      <x:c r="M4132" s="7" t="n">
        <x:f>MAX(0,H4132-L4132)</x:f>
        <x:v>0</x:v>
      </x:c>
      <x:c r="N4132" s="7" t="n">
        <x:f>MAX(0,L4132-H4132)</x:f>
        <x:v>0</x:v>
      </x:c>
      <x:c r="O4132" s="7" t="n">
        <x:f>MAX(0,F4132+I4132-N4132)</x:f>
        <x:v>0</x:v>
      </x:c>
      <x:c r="P4132" s="7" t="n">
        <x:f>MAX(0,N4132-F4132-I4132)</x:f>
        <x:v>0</x:v>
      </x:c>
      <x:c r="Q4132" s="7" t="n">
        <x:f>MAX(0,G4132+J4132-P4132)</x:f>
        <x:v>0</x:v>
      </x:c>
      <x:c r="R4132" s="7" t="n">
        <x:f>M4132+MAX(0,K4132-MAX(0,P4132-G4132-J4132))</x:f>
        <x:v>0</x:v>
      </x:c>
      <x:c r="S4132" s="7" t="n">
        <x:f>SUM(O4132,Q4132,R4132)</x:f>
        <x:v>0</x:v>
      </x:c>
      <x:c r="T4132" s="14" t="n">
        <x:f>'Inventory detail'!T754</x:f>
        <x:v>0.1292</x:v>
      </x:c>
      <x:c r="U4132" s="14" t="str">
        <x:f>'Inventory detail'!U754</x:f>
        <x:v>n.a.</x:v>
      </x:c>
      <x:c r="V4132" s="9" t="n">
        <x:f>O4132*T4132</x:f>
        <x:v>0</x:v>
      </x:c>
      <x:c r="W4132" s="9" t="n">
        <x:f>Q4132*T4132</x:f>
        <x:v>0</x:v>
      </x:c>
      <x:c r="X4132" s="9" t="n">
        <x:f>R4132*T4132</x:f>
        <x:v>0</x:v>
      </x:c>
      <x:c r="Y4132" s="9" t="n">
        <x:f>S4132*T4132</x:f>
        <x:v>0</x:v>
      </x:c>
      <x:c r="Z4132" s="9" t="str">
        <x:f>IF(ISNUMBER(U4132),S4132*(U4132-T4132),"n.a.")</x:f>
        <x:v>n.a.</x:v>
      </x:c>
      <x:c r="AA4132" s="9" t="n">
        <x:f>IF(ISNUMBER(U4132),Y4132,0)</x:f>
        <x:v>0</x:v>
      </x:c>
      <x:c r="AB4132" s="7" t="n">
        <x:f>MAX(0,L4132-SUM(F4132:K4132))</x:f>
        <x:v>0</x:v>
      </x:c>
    </x:row>
    <x:row r="4133" ht="22" customHeight="1">
      <x:c r="A4133" s="18" t="n">
        <x:f>Summary!F$41</x:f>
        <x:v>46419</x:v>
      </x:c>
      <x:c r="B4133" s="2" t="str">
        <x:f>'Inventory detail'!A755</x:f>
        <x:v>COIL</x:v>
      </x:c>
      <x:c r="C4133" s="2" t="str">
        <x:f>'Inventory detail'!B755</x:f>
        <x:v>10</x:v>
      </x:c>
      <x:c r="D4133" s="2" t="str">
        <x:f>'Inventory detail'!C755</x:f>
        <x:v>28WHT36-4</x:v>
      </x:c>
      <x:c r="E4133" s="10" t="n">
        <x:f>A3007</x:f>
        <x:v>46388</x:v>
      </x:c>
      <x:c r="F4133" s="7" t="n">
        <x:f>O3007</x:f>
        <x:v>0</x:v>
      </x:c>
      <x:c r="G4133" s="7" t="n">
        <x:f>Q3007</x:f>
        <x:v>0</x:v>
      </x:c>
      <x:c r="H4133" s="7" t="n">
        <x:f>R3007</x:f>
        <x:v>0</x:v>
      </x:c>
      <x:c r="I4133" s="7" t="n">
        <x:f>0</x:f>
        <x:v>0</x:v>
      </x:c>
      <x:c r="J4133" s="7" t="n">
        <x:f>0</x:f>
        <x:v>0</x:v>
      </x:c>
      <x:c r="K4133" s="7" t="n">
        <x:f>0</x:f>
        <x:v>0</x:v>
      </x:c>
      <x:c r="L4133" s="7" t="n">
        <x:f>'Inventory detail'!F755*Summary!$K$5*(A4133-E4133)/Summary!$K$6</x:f>
        <x:v>0</x:v>
      </x:c>
      <x:c r="M4133" s="7" t="n">
        <x:f>MAX(0,H4133-L4133)</x:f>
        <x:v>0</x:v>
      </x:c>
      <x:c r="N4133" s="7" t="n">
        <x:f>MAX(0,L4133-H4133)</x:f>
        <x:v>0</x:v>
      </x:c>
      <x:c r="O4133" s="7" t="n">
        <x:f>MAX(0,F4133+I4133-N4133)</x:f>
        <x:v>0</x:v>
      </x:c>
      <x:c r="P4133" s="7" t="n">
        <x:f>MAX(0,N4133-F4133-I4133)</x:f>
        <x:v>0</x:v>
      </x:c>
      <x:c r="Q4133" s="7" t="n">
        <x:f>MAX(0,G4133+J4133-P4133)</x:f>
        <x:v>0</x:v>
      </x:c>
      <x:c r="R4133" s="7" t="n">
        <x:f>M4133+MAX(0,K4133-MAX(0,P4133-G4133-J4133))</x:f>
        <x:v>0</x:v>
      </x:c>
      <x:c r="S4133" s="7" t="n">
        <x:f>SUM(O4133,Q4133,R4133)</x:f>
        <x:v>0</x:v>
      </x:c>
      <x:c r="T4133" s="14" t="n">
        <x:f>'Inventory detail'!T755</x:f>
        <x:v>0.34590000000000004</x:v>
      </x:c>
      <x:c r="U4133" s="14" t="str">
        <x:f>'Inventory detail'!U755</x:f>
        <x:v>n.a.</x:v>
      </x:c>
      <x:c r="V4133" s="9" t="n">
        <x:f>O4133*T4133</x:f>
        <x:v>0</x:v>
      </x:c>
      <x:c r="W4133" s="9" t="n">
        <x:f>Q4133*T4133</x:f>
        <x:v>0</x:v>
      </x:c>
      <x:c r="X4133" s="9" t="n">
        <x:f>R4133*T4133</x:f>
        <x:v>0</x:v>
      </x:c>
      <x:c r="Y4133" s="9" t="n">
        <x:f>S4133*T4133</x:f>
        <x:v>0</x:v>
      </x:c>
      <x:c r="Z4133" s="9" t="str">
        <x:f>IF(ISNUMBER(U4133),S4133*(U4133-T4133),"n.a.")</x:f>
        <x:v>n.a.</x:v>
      </x:c>
      <x:c r="AA4133" s="9" t="n">
        <x:f>IF(ISNUMBER(U4133),Y4133,0)</x:f>
        <x:v>0</x:v>
      </x:c>
      <x:c r="AB4133" s="7" t="n">
        <x:f>MAX(0,L4133-SUM(F4133:K4133))</x:f>
        <x:v>0</x:v>
      </x:c>
    </x:row>
    <x:row r="4134" ht="22" customHeight="1">
      <x:c r="A4134" s="18" t="n">
        <x:f>Summary!F$41</x:f>
        <x:v>46419</x:v>
      </x:c>
      <x:c r="B4134" s="2" t="str">
        <x:f>'Inventory detail'!A756</x:f>
        <x:v>COIL</x:v>
      </x:c>
      <x:c r="C4134" s="2" t="str">
        <x:f>'Inventory detail'!B756</x:f>
        <x:v>10</x:v>
      </x:c>
      <x:c r="D4134" s="2" t="str">
        <x:f>'Inventory detail'!C756</x:f>
        <x:v>30BLU12-4</x:v>
      </x:c>
      <x:c r="E4134" s="10" t="n">
        <x:f>A3008</x:f>
        <x:v>46388</x:v>
      </x:c>
      <x:c r="F4134" s="7" t="n">
        <x:f>O3008</x:f>
        <x:v>0</x:v>
      </x:c>
      <x:c r="G4134" s="7" t="n">
        <x:f>Q3008</x:f>
        <x:v>0</x:v>
      </x:c>
      <x:c r="H4134" s="7" t="n">
        <x:f>R3008</x:f>
        <x:v>700</x:v>
      </x:c>
      <x:c r="I4134" s="7" t="n">
        <x:f>0</x:f>
        <x:v>0</x:v>
      </x:c>
      <x:c r="J4134" s="7" t="n">
        <x:f>0</x:f>
        <x:v>0</x:v>
      </x:c>
      <x:c r="K4134" s="7" t="n">
        <x:f>0</x:f>
        <x:v>0</x:v>
      </x:c>
      <x:c r="L4134" s="7" t="n">
        <x:f>'Inventory detail'!F756*Summary!$K$5*(A4134-E4134)/Summary!$K$6</x:f>
        <x:v>0</x:v>
      </x:c>
      <x:c r="M4134" s="7" t="n">
        <x:f>MAX(0,H4134-L4134)</x:f>
        <x:v>700</x:v>
      </x:c>
      <x:c r="N4134" s="7" t="n">
        <x:f>MAX(0,L4134-H4134)</x:f>
        <x:v>0</x:v>
      </x:c>
      <x:c r="O4134" s="7" t="n">
        <x:f>MAX(0,F4134+I4134-N4134)</x:f>
        <x:v>0</x:v>
      </x:c>
      <x:c r="P4134" s="7" t="n">
        <x:f>MAX(0,N4134-F4134-I4134)</x:f>
        <x:v>0</x:v>
      </x:c>
      <x:c r="Q4134" s="7" t="n">
        <x:f>MAX(0,G4134+J4134-P4134)</x:f>
        <x:v>0</x:v>
      </x:c>
      <x:c r="R4134" s="7" t="n">
        <x:f>M4134+MAX(0,K4134-MAX(0,P4134-G4134-J4134))</x:f>
        <x:v>700</x:v>
      </x:c>
      <x:c r="S4134" s="7" t="n">
        <x:f>SUM(O4134,Q4134,R4134)</x:f>
        <x:v>700</x:v>
      </x:c>
      <x:c r="T4134" s="14" t="n">
        <x:f>'Inventory detail'!T756</x:f>
        <x:v>0.1408</x:v>
      </x:c>
      <x:c r="U4134" s="14" t="str">
        <x:f>'Inventory detail'!U756</x:f>
        <x:v>n.a.</x:v>
      </x:c>
      <x:c r="V4134" s="9" t="n">
        <x:f>O4134*T4134</x:f>
        <x:v>0</x:v>
      </x:c>
      <x:c r="W4134" s="9" t="n">
        <x:f>Q4134*T4134</x:f>
        <x:v>0</x:v>
      </x:c>
      <x:c r="X4134" s="9" t="n">
        <x:f>R4134*T4134</x:f>
        <x:v>98.56</x:v>
      </x:c>
      <x:c r="Y4134" s="9" t="n">
        <x:f>S4134*T4134</x:f>
        <x:v>98.56</x:v>
      </x:c>
      <x:c r="Z4134" s="9" t="str">
        <x:f>IF(ISNUMBER(U4134),S4134*(U4134-T4134),"n.a.")</x:f>
        <x:v>n.a.</x:v>
      </x:c>
      <x:c r="AA4134" s="9" t="n">
        <x:f>IF(ISNUMBER(U4134),Y4134,0)</x:f>
        <x:v>0</x:v>
      </x:c>
      <x:c r="AB4134" s="7" t="n">
        <x:f>MAX(0,L4134-SUM(F4134:K4134))</x:f>
        <x:v>0</x:v>
      </x:c>
    </x:row>
    <x:row r="4135" ht="22" customHeight="1">
      <x:c r="A4135" s="18" t="n">
        <x:f>Summary!F$41</x:f>
        <x:v>46419</x:v>
      </x:c>
      <x:c r="B4135" s="2" t="str">
        <x:f>'Inventory detail'!A757</x:f>
        <x:v>COIL</x:v>
      </x:c>
      <x:c r="C4135" s="2" t="str">
        <x:f>'Inventory detail'!B757</x:f>
        <x:v>10</x:v>
      </x:c>
      <x:c r="D4135" s="2" t="str">
        <x:f>'Inventory detail'!C757</x:f>
        <x:v>30MAR12-4</x:v>
      </x:c>
      <x:c r="E4135" s="10" t="n">
        <x:f>A3009</x:f>
        <x:v>46388</x:v>
      </x:c>
      <x:c r="F4135" s="7" t="n">
        <x:f>O3009</x:f>
        <x:v>0</x:v>
      </x:c>
      <x:c r="G4135" s="7" t="n">
        <x:f>Q3009</x:f>
        <x:v>0</x:v>
      </x:c>
      <x:c r="H4135" s="7" t="n">
        <x:f>R3009</x:f>
        <x:v>500</x:v>
      </x:c>
      <x:c r="I4135" s="7" t="n">
        <x:f>0</x:f>
        <x:v>0</x:v>
      </x:c>
      <x:c r="J4135" s="7" t="n">
        <x:f>0</x:f>
        <x:v>0</x:v>
      </x:c>
      <x:c r="K4135" s="7" t="n">
        <x:f>0</x:f>
        <x:v>0</x:v>
      </x:c>
      <x:c r="L4135" s="7" t="n">
        <x:f>'Inventory detail'!F757*Summary!$K$5*(A4135-E4135)/Summary!$K$6</x:f>
        <x:v>0</x:v>
      </x:c>
      <x:c r="M4135" s="7" t="n">
        <x:f>MAX(0,H4135-L4135)</x:f>
        <x:v>500</x:v>
      </x:c>
      <x:c r="N4135" s="7" t="n">
        <x:f>MAX(0,L4135-H4135)</x:f>
        <x:v>0</x:v>
      </x:c>
      <x:c r="O4135" s="7" t="n">
        <x:f>MAX(0,F4135+I4135-N4135)</x:f>
        <x:v>0</x:v>
      </x:c>
      <x:c r="P4135" s="7" t="n">
        <x:f>MAX(0,N4135-F4135-I4135)</x:f>
        <x:v>0</x:v>
      </x:c>
      <x:c r="Q4135" s="7" t="n">
        <x:f>MAX(0,G4135+J4135-P4135)</x:f>
        <x:v>0</x:v>
      </x:c>
      <x:c r="R4135" s="7" t="n">
        <x:f>M4135+MAX(0,K4135-MAX(0,P4135-G4135-J4135))</x:f>
        <x:v>500</x:v>
      </x:c>
      <x:c r="S4135" s="7" t="n">
        <x:f>SUM(O4135,Q4135,R4135)</x:f>
        <x:v>500</x:v>
      </x:c>
      <x:c r="T4135" s="14" t="n">
        <x:f>'Inventory detail'!T757</x:f>
        <x:v>0.1408</x:v>
      </x:c>
      <x:c r="U4135" s="14" t="str">
        <x:f>'Inventory detail'!U757</x:f>
        <x:v>n.a.</x:v>
      </x:c>
      <x:c r="V4135" s="9" t="n">
        <x:f>O4135*T4135</x:f>
        <x:v>0</x:v>
      </x:c>
      <x:c r="W4135" s="9" t="n">
        <x:f>Q4135*T4135</x:f>
        <x:v>0</x:v>
      </x:c>
      <x:c r="X4135" s="9" t="n">
        <x:f>R4135*T4135</x:f>
        <x:v>70.4</x:v>
      </x:c>
      <x:c r="Y4135" s="9" t="n">
        <x:f>S4135*T4135</x:f>
        <x:v>70.4</x:v>
      </x:c>
      <x:c r="Z4135" s="9" t="str">
        <x:f>IF(ISNUMBER(U4135),S4135*(U4135-T4135),"n.a.")</x:f>
        <x:v>n.a.</x:v>
      </x:c>
      <x:c r="AA4135" s="9" t="n">
        <x:f>IF(ISNUMBER(U4135),Y4135,0)</x:f>
        <x:v>0</x:v>
      </x:c>
      <x:c r="AB4135" s="7" t="n">
        <x:f>MAX(0,L4135-SUM(F4135:K4135))</x:f>
        <x:v>0</x:v>
      </x:c>
    </x:row>
    <x:row r="4136" ht="22" customHeight="1">
      <x:c r="A4136" s="18" t="n">
        <x:f>Summary!F$41</x:f>
        <x:v>46419</x:v>
      </x:c>
      <x:c r="B4136" s="2" t="str">
        <x:f>'Inventory detail'!A758</x:f>
        <x:v>COIL</x:v>
      </x:c>
      <x:c r="C4136" s="2" t="str">
        <x:f>'Inventory detail'!B758</x:f>
        <x:v>10</x:v>
      </x:c>
      <x:c r="D4136" s="2" t="str">
        <x:f>'Inventory detail'!C758</x:f>
        <x:v>30WHT36-4</x:v>
      </x:c>
      <x:c r="E4136" s="10" t="n">
        <x:f>A3010</x:f>
        <x:v>46388</x:v>
      </x:c>
      <x:c r="F4136" s="7" t="n">
        <x:f>O3010</x:f>
        <x:v>0</x:v>
      </x:c>
      <x:c r="G4136" s="7" t="n">
        <x:f>Q3010</x:f>
        <x:v>0</x:v>
      </x:c>
      <x:c r="H4136" s="7" t="n">
        <x:f>R3010</x:f>
        <x:v>0</x:v>
      </x:c>
      <x:c r="I4136" s="7" t="n">
        <x:f>0</x:f>
        <x:v>0</x:v>
      </x:c>
      <x:c r="J4136" s="7" t="n">
        <x:f>0</x:f>
        <x:v>0</x:v>
      </x:c>
      <x:c r="K4136" s="7" t="n">
        <x:f>0</x:f>
        <x:v>0</x:v>
      </x:c>
      <x:c r="L4136" s="7" t="n">
        <x:f>'Inventory detail'!F758*Summary!$K$5*(A4136-E4136)/Summary!$K$6</x:f>
        <x:v>0</x:v>
      </x:c>
      <x:c r="M4136" s="7" t="n">
        <x:f>MAX(0,H4136-L4136)</x:f>
        <x:v>0</x:v>
      </x:c>
      <x:c r="N4136" s="7" t="n">
        <x:f>MAX(0,L4136-H4136)</x:f>
        <x:v>0</x:v>
      </x:c>
      <x:c r="O4136" s="7" t="n">
        <x:f>MAX(0,F4136+I4136-N4136)</x:f>
        <x:v>0</x:v>
      </x:c>
      <x:c r="P4136" s="7" t="n">
        <x:f>MAX(0,N4136-F4136-I4136)</x:f>
        <x:v>0</x:v>
      </x:c>
      <x:c r="Q4136" s="7" t="n">
        <x:f>MAX(0,G4136+J4136-P4136)</x:f>
        <x:v>0</x:v>
      </x:c>
      <x:c r="R4136" s="7" t="n">
        <x:f>M4136+MAX(0,K4136-MAX(0,P4136-G4136-J4136))</x:f>
        <x:v>0</x:v>
      </x:c>
      <x:c r="S4136" s="7" t="n">
        <x:f>SUM(O4136,Q4136,R4136)</x:f>
        <x:v>0</x:v>
      </x:c>
      <x:c r="T4136" s="14" t="n">
        <x:f>'Inventory detail'!T758</x:f>
        <x:v>0.37829999999999997</x:v>
      </x:c>
      <x:c r="U4136" s="14" t="str">
        <x:f>'Inventory detail'!U758</x:f>
        <x:v>n.a.</x:v>
      </x:c>
      <x:c r="V4136" s="9" t="n">
        <x:f>O4136*T4136</x:f>
        <x:v>0</x:v>
      </x:c>
      <x:c r="W4136" s="9" t="n">
        <x:f>Q4136*T4136</x:f>
        <x:v>0</x:v>
      </x:c>
      <x:c r="X4136" s="9" t="n">
        <x:f>R4136*T4136</x:f>
        <x:v>0</x:v>
      </x:c>
      <x:c r="Y4136" s="9" t="n">
        <x:f>S4136*T4136</x:f>
        <x:v>0</x:v>
      </x:c>
      <x:c r="Z4136" s="9" t="str">
        <x:f>IF(ISNUMBER(U4136),S4136*(U4136-T4136),"n.a.")</x:f>
        <x:v>n.a.</x:v>
      </x:c>
      <x:c r="AA4136" s="9" t="n">
        <x:f>IF(ISNUMBER(U4136),Y4136,0)</x:f>
        <x:v>0</x:v>
      </x:c>
      <x:c r="AB4136" s="7" t="n">
        <x:f>MAX(0,L4136-SUM(F4136:K4136))</x:f>
        <x:v>0</x:v>
      </x:c>
    </x:row>
    <x:row r="4137" ht="22" customHeight="1">
      <x:c r="A4137" s="18" t="n">
        <x:f>Summary!F$41</x:f>
        <x:v>46419</x:v>
      </x:c>
      <x:c r="B4137" s="2" t="str">
        <x:f>'Inventory detail'!A759</x:f>
        <x:v>COIL</x:v>
      </x:c>
      <x:c r="C4137" s="2" t="str">
        <x:f>'Inventory detail'!B759</x:f>
        <x:v>10</x:v>
      </x:c>
      <x:c r="D4137" s="2" t="str">
        <x:f>'Inventory detail'!C759</x:f>
        <x:v>32FG12-4</x:v>
      </x:c>
      <x:c r="E4137" s="10" t="n">
        <x:f>A3011</x:f>
        <x:v>46388</x:v>
      </x:c>
      <x:c r="F4137" s="7" t="n">
        <x:f>O3011</x:f>
        <x:v>0</x:v>
      </x:c>
      <x:c r="G4137" s="7" t="n">
        <x:f>Q3011</x:f>
        <x:v>0</x:v>
      </x:c>
      <x:c r="H4137" s="7" t="n">
        <x:f>R3011</x:f>
        <x:v>0</x:v>
      </x:c>
      <x:c r="I4137" s="7" t="n">
        <x:f>0</x:f>
        <x:v>0</x:v>
      </x:c>
      <x:c r="J4137" s="7" t="n">
        <x:f>0</x:f>
        <x:v>0</x:v>
      </x:c>
      <x:c r="K4137" s="7" t="n">
        <x:f>0</x:f>
        <x:v>0</x:v>
      </x:c>
      <x:c r="L4137" s="7" t="n">
        <x:f>'Inventory detail'!F759*Summary!$K$5*(A4137-E4137)/Summary!$K$6</x:f>
        <x:v>0</x:v>
      </x:c>
      <x:c r="M4137" s="7" t="n">
        <x:f>MAX(0,H4137-L4137)</x:f>
        <x:v>0</x:v>
      </x:c>
      <x:c r="N4137" s="7" t="n">
        <x:f>MAX(0,L4137-H4137)</x:f>
        <x:v>0</x:v>
      </x:c>
      <x:c r="O4137" s="7" t="n">
        <x:f>MAX(0,F4137+I4137-N4137)</x:f>
        <x:v>0</x:v>
      </x:c>
      <x:c r="P4137" s="7" t="n">
        <x:f>MAX(0,N4137-F4137-I4137)</x:f>
        <x:v>0</x:v>
      </x:c>
      <x:c r="Q4137" s="7" t="n">
        <x:f>MAX(0,G4137+J4137-P4137)</x:f>
        <x:v>0</x:v>
      </x:c>
      <x:c r="R4137" s="7" t="n">
        <x:f>M4137+MAX(0,K4137-MAX(0,P4137-G4137-J4137))</x:f>
        <x:v>0</x:v>
      </x:c>
      <x:c r="S4137" s="7" t="n">
        <x:f>SUM(O4137,Q4137,R4137)</x:f>
        <x:v>0</x:v>
      </x:c>
      <x:c r="T4137" s="14" t="n">
        <x:f>'Inventory detail'!T759</x:f>
        <x:v>0.1489</x:v>
      </x:c>
      <x:c r="U4137" s="14" t="str">
        <x:f>'Inventory detail'!U759</x:f>
        <x:v>n.a.</x:v>
      </x:c>
      <x:c r="V4137" s="9" t="n">
        <x:f>O4137*T4137</x:f>
        <x:v>0</x:v>
      </x:c>
      <x:c r="W4137" s="9" t="n">
        <x:f>Q4137*T4137</x:f>
        <x:v>0</x:v>
      </x:c>
      <x:c r="X4137" s="9" t="n">
        <x:f>R4137*T4137</x:f>
        <x:v>0</x:v>
      </x:c>
      <x:c r="Y4137" s="9" t="n">
        <x:f>S4137*T4137</x:f>
        <x:v>0</x:v>
      </x:c>
      <x:c r="Z4137" s="9" t="str">
        <x:f>IF(ISNUMBER(U4137),S4137*(U4137-T4137),"n.a.")</x:f>
        <x:v>n.a.</x:v>
      </x:c>
      <x:c r="AA4137" s="9" t="n">
        <x:f>IF(ISNUMBER(U4137),Y4137,0)</x:f>
        <x:v>0</x:v>
      </x:c>
      <x:c r="AB4137" s="7" t="n">
        <x:f>MAX(0,L4137-SUM(F4137:K4137))</x:f>
        <x:v>0</x:v>
      </x:c>
    </x:row>
    <x:row r="4138" ht="22" customHeight="1">
      <x:c r="A4138" s="18" t="n">
        <x:f>Summary!F$41</x:f>
        <x:v>46419</x:v>
      </x:c>
      <x:c r="B4138" s="2" t="str">
        <x:f>'Inventory detail'!A760</x:f>
        <x:v>COIL</x:v>
      </x:c>
      <x:c r="C4138" s="2" t="str">
        <x:f>'Inventory detail'!B760</x:f>
        <x:v>10</x:v>
      </x:c>
      <x:c r="D4138" s="2" t="str">
        <x:f>'Inventory detail'!C760</x:f>
        <x:v>32MAR12-4</x:v>
      </x:c>
      <x:c r="E4138" s="10" t="n">
        <x:f>A3012</x:f>
        <x:v>46388</x:v>
      </x:c>
      <x:c r="F4138" s="7" t="n">
        <x:f>O3012</x:f>
        <x:v>0</x:v>
      </x:c>
      <x:c r="G4138" s="7" t="n">
        <x:f>Q3012</x:f>
        <x:v>0</x:v>
      </x:c>
      <x:c r="H4138" s="7" t="n">
        <x:f>R3012</x:f>
        <x:v>600</x:v>
      </x:c>
      <x:c r="I4138" s="7" t="n">
        <x:f>0</x:f>
        <x:v>0</x:v>
      </x:c>
      <x:c r="J4138" s="7" t="n">
        <x:f>0</x:f>
        <x:v>0</x:v>
      </x:c>
      <x:c r="K4138" s="7" t="n">
        <x:f>0</x:f>
        <x:v>0</x:v>
      </x:c>
      <x:c r="L4138" s="7" t="n">
        <x:f>'Inventory detail'!F760*Summary!$K$5*(A4138-E4138)/Summary!$K$6</x:f>
        <x:v>0</x:v>
      </x:c>
      <x:c r="M4138" s="7" t="n">
        <x:f>MAX(0,H4138-L4138)</x:f>
        <x:v>600</x:v>
      </x:c>
      <x:c r="N4138" s="7" t="n">
        <x:f>MAX(0,L4138-H4138)</x:f>
        <x:v>0</x:v>
      </x:c>
      <x:c r="O4138" s="7" t="n">
        <x:f>MAX(0,F4138+I4138-N4138)</x:f>
        <x:v>0</x:v>
      </x:c>
      <x:c r="P4138" s="7" t="n">
        <x:f>MAX(0,N4138-F4138-I4138)</x:f>
        <x:v>0</x:v>
      </x:c>
      <x:c r="Q4138" s="7" t="n">
        <x:f>MAX(0,G4138+J4138-P4138)</x:f>
        <x:v>0</x:v>
      </x:c>
      <x:c r="R4138" s="7" t="n">
        <x:f>M4138+MAX(0,K4138-MAX(0,P4138-G4138-J4138))</x:f>
        <x:v>600</x:v>
      </x:c>
      <x:c r="S4138" s="7" t="n">
        <x:f>SUM(O4138,Q4138,R4138)</x:f>
        <x:v>600</x:v>
      </x:c>
      <x:c r="T4138" s="14" t="n">
        <x:f>'Inventory detail'!T760</x:f>
        <x:v>0.1489</x:v>
      </x:c>
      <x:c r="U4138" s="14" t="str">
        <x:f>'Inventory detail'!U760</x:f>
        <x:v>n.a.</x:v>
      </x:c>
      <x:c r="V4138" s="9" t="n">
        <x:f>O4138*T4138</x:f>
        <x:v>0</x:v>
      </x:c>
      <x:c r="W4138" s="9" t="n">
        <x:f>Q4138*T4138</x:f>
        <x:v>0</x:v>
      </x:c>
      <x:c r="X4138" s="9" t="n">
        <x:f>R4138*T4138</x:f>
        <x:v>89.34</x:v>
      </x:c>
      <x:c r="Y4138" s="9" t="n">
        <x:f>S4138*T4138</x:f>
        <x:v>89.34</x:v>
      </x:c>
      <x:c r="Z4138" s="9" t="str">
        <x:f>IF(ISNUMBER(U4138),S4138*(U4138-T4138),"n.a.")</x:f>
        <x:v>n.a.</x:v>
      </x:c>
      <x:c r="AA4138" s="9" t="n">
        <x:f>IF(ISNUMBER(U4138),Y4138,0)</x:f>
        <x:v>0</x:v>
      </x:c>
      <x:c r="AB4138" s="7" t="n">
        <x:f>MAX(0,L4138-SUM(F4138:K4138))</x:f>
        <x:v>0</x:v>
      </x:c>
    </x:row>
    <x:row r="4139" ht="22" customHeight="1">
      <x:c r="A4139" s="18" t="n">
        <x:f>Summary!F$41</x:f>
        <x:v>46419</x:v>
      </x:c>
      <x:c r="B4139" s="2" t="str">
        <x:f>'Inventory detail'!A761</x:f>
        <x:v>COIL</x:v>
      </x:c>
      <x:c r="C4139" s="2" t="str">
        <x:f>'Inventory detail'!B761</x:f>
        <x:v>10</x:v>
      </x:c>
      <x:c r="D4139" s="2" t="str">
        <x:f>'Inventory detail'!C761</x:f>
        <x:v>32RED12-4</x:v>
      </x:c>
      <x:c r="E4139" s="10" t="n">
        <x:f>A3013</x:f>
        <x:v>46388</x:v>
      </x:c>
      <x:c r="F4139" s="7" t="n">
        <x:f>O3013</x:f>
        <x:v>0</x:v>
      </x:c>
      <x:c r="G4139" s="7" t="n">
        <x:f>Q3013</x:f>
        <x:v>0</x:v>
      </x:c>
      <x:c r="H4139" s="7" t="n">
        <x:f>R3013</x:f>
        <x:v>400</x:v>
      </x:c>
      <x:c r="I4139" s="7" t="n">
        <x:f>0</x:f>
        <x:v>0</x:v>
      </x:c>
      <x:c r="J4139" s="7" t="n">
        <x:f>0</x:f>
        <x:v>0</x:v>
      </x:c>
      <x:c r="K4139" s="7" t="n">
        <x:f>0</x:f>
        <x:v>0</x:v>
      </x:c>
      <x:c r="L4139" s="7" t="n">
        <x:f>'Inventory detail'!F761*Summary!$K$5*(A4139-E4139)/Summary!$K$6</x:f>
        <x:v>0</x:v>
      </x:c>
      <x:c r="M4139" s="7" t="n">
        <x:f>MAX(0,H4139-L4139)</x:f>
        <x:v>400</x:v>
      </x:c>
      <x:c r="N4139" s="7" t="n">
        <x:f>MAX(0,L4139-H4139)</x:f>
        <x:v>0</x:v>
      </x:c>
      <x:c r="O4139" s="7" t="n">
        <x:f>MAX(0,F4139+I4139-N4139)</x:f>
        <x:v>0</x:v>
      </x:c>
      <x:c r="P4139" s="7" t="n">
        <x:f>MAX(0,N4139-F4139-I4139)</x:f>
        <x:v>0</x:v>
      </x:c>
      <x:c r="Q4139" s="7" t="n">
        <x:f>MAX(0,G4139+J4139-P4139)</x:f>
        <x:v>0</x:v>
      </x:c>
      <x:c r="R4139" s="7" t="n">
        <x:f>M4139+MAX(0,K4139-MAX(0,P4139-G4139-J4139))</x:f>
        <x:v>400</x:v>
      </x:c>
      <x:c r="S4139" s="7" t="n">
        <x:f>SUM(O4139,Q4139,R4139)</x:f>
        <x:v>400</x:v>
      </x:c>
      <x:c r="T4139" s="14" t="n">
        <x:f>'Inventory detail'!T761</x:f>
        <x:v>0.1489</x:v>
      </x:c>
      <x:c r="U4139" s="14" t="str">
        <x:f>'Inventory detail'!U761</x:f>
        <x:v>n.a.</x:v>
      </x:c>
      <x:c r="V4139" s="9" t="n">
        <x:f>O4139*T4139</x:f>
        <x:v>0</x:v>
      </x:c>
      <x:c r="W4139" s="9" t="n">
        <x:f>Q4139*T4139</x:f>
        <x:v>0</x:v>
      </x:c>
      <x:c r="X4139" s="9" t="n">
        <x:f>R4139*T4139</x:f>
        <x:v>59.56</x:v>
      </x:c>
      <x:c r="Y4139" s="9" t="n">
        <x:f>S4139*T4139</x:f>
        <x:v>59.56</x:v>
      </x:c>
      <x:c r="Z4139" s="9" t="str">
        <x:f>IF(ISNUMBER(U4139),S4139*(U4139-T4139),"n.a.")</x:f>
        <x:v>n.a.</x:v>
      </x:c>
      <x:c r="AA4139" s="9" t="n">
        <x:f>IF(ISNUMBER(U4139),Y4139,0)</x:f>
        <x:v>0</x:v>
      </x:c>
      <x:c r="AB4139" s="7" t="n">
        <x:f>MAX(0,L4139-SUM(F4139:K4139))</x:f>
        <x:v>0</x:v>
      </x:c>
    </x:row>
    <x:row r="4140" ht="22" customHeight="1">
      <x:c r="A4140" s="18" t="n">
        <x:f>Summary!F$41</x:f>
        <x:v>46419</x:v>
      </x:c>
      <x:c r="B4140" s="2" t="str">
        <x:f>'Inventory detail'!A762</x:f>
        <x:v>COIL</x:v>
      </x:c>
      <x:c r="C4140" s="2" t="str">
        <x:f>'Inventory detail'!B762</x:f>
        <x:v>10</x:v>
      </x:c>
      <x:c r="D4140" s="2" t="str">
        <x:f>'Inventory detail'!C762</x:f>
        <x:v>32WHT36-4</x:v>
      </x:c>
      <x:c r="E4140" s="10" t="n">
        <x:f>A3014</x:f>
        <x:v>46388</x:v>
      </x:c>
      <x:c r="F4140" s="7" t="n">
        <x:f>O3014</x:f>
        <x:v>0</x:v>
      </x:c>
      <x:c r="G4140" s="7" t="n">
        <x:f>Q3014</x:f>
        <x:v>0</x:v>
      </x:c>
      <x:c r="H4140" s="7" t="n">
        <x:f>R3014</x:f>
        <x:v>100</x:v>
      </x:c>
      <x:c r="I4140" s="7" t="n">
        <x:f>0</x:f>
        <x:v>0</x:v>
      </x:c>
      <x:c r="J4140" s="7" t="n">
        <x:f>0</x:f>
        <x:v>0</x:v>
      </x:c>
      <x:c r="K4140" s="7" t="n">
        <x:f>0</x:f>
        <x:v>0</x:v>
      </x:c>
      <x:c r="L4140" s="7" t="n">
        <x:f>'Inventory detail'!F762*Summary!$K$5*(A4140-E4140)/Summary!$K$6</x:f>
        <x:v>0</x:v>
      </x:c>
      <x:c r="M4140" s="7" t="n">
        <x:f>MAX(0,H4140-L4140)</x:f>
        <x:v>100</x:v>
      </x:c>
      <x:c r="N4140" s="7" t="n">
        <x:f>MAX(0,L4140-H4140)</x:f>
        <x:v>0</x:v>
      </x:c>
      <x:c r="O4140" s="7" t="n">
        <x:f>MAX(0,F4140+I4140-N4140)</x:f>
        <x:v>0</x:v>
      </x:c>
      <x:c r="P4140" s="7" t="n">
        <x:f>MAX(0,N4140-F4140-I4140)</x:f>
        <x:v>0</x:v>
      </x:c>
      <x:c r="Q4140" s="7" t="n">
        <x:f>MAX(0,G4140+J4140-P4140)</x:f>
        <x:v>0</x:v>
      </x:c>
      <x:c r="R4140" s="7" t="n">
        <x:f>M4140+MAX(0,K4140-MAX(0,P4140-G4140-J4140))</x:f>
        <x:v>100</x:v>
      </x:c>
      <x:c r="S4140" s="7" t="n">
        <x:f>SUM(O4140,Q4140,R4140)</x:f>
        <x:v>100</x:v>
      </x:c>
      <x:c r="T4140" s="14" t="n">
        <x:f>'Inventory detail'!T762</x:f>
        <x:v>0.3912</x:v>
      </x:c>
      <x:c r="U4140" s="14" t="str">
        <x:f>'Inventory detail'!U762</x:f>
        <x:v>n.a.</x:v>
      </x:c>
      <x:c r="V4140" s="9" t="n">
        <x:f>O4140*T4140</x:f>
        <x:v>0</x:v>
      </x:c>
      <x:c r="W4140" s="9" t="n">
        <x:f>Q4140*T4140</x:f>
        <x:v>0</x:v>
      </x:c>
      <x:c r="X4140" s="9" t="n">
        <x:f>R4140*T4140</x:f>
        <x:v>39.12</x:v>
      </x:c>
      <x:c r="Y4140" s="9" t="n">
        <x:f>S4140*T4140</x:f>
        <x:v>39.12</x:v>
      </x:c>
      <x:c r="Z4140" s="9" t="str">
        <x:f>IF(ISNUMBER(U4140),S4140*(U4140-T4140),"n.a.")</x:f>
        <x:v>n.a.</x:v>
      </x:c>
      <x:c r="AA4140" s="9" t="n">
        <x:f>IF(ISNUMBER(U4140),Y4140,0)</x:f>
        <x:v>0</x:v>
      </x:c>
      <x:c r="AB4140" s="7" t="n">
        <x:f>MAX(0,L4140-SUM(F4140:K4140))</x:f>
        <x:v>0</x:v>
      </x:c>
    </x:row>
    <x:row r="4141" ht="22" customHeight="1">
      <x:c r="A4141" s="18" t="n">
        <x:f>Summary!F$41</x:f>
        <x:v>46419</x:v>
      </x:c>
      <x:c r="B4141" s="2" t="str">
        <x:f>'Inventory detail'!A763</x:f>
        <x:v>COIL</x:v>
      </x:c>
      <x:c r="C4141" s="2" t="str">
        <x:f>'Inventory detail'!B763</x:f>
        <x:v>10</x:v>
      </x:c>
      <x:c r="D4141" s="2" t="str">
        <x:f>'Inventory detail'!C763</x:f>
        <x:v>33BLK12-4</x:v>
      </x:c>
      <x:c r="E4141" s="10" t="n">
        <x:f>A3015</x:f>
        <x:v>46388</x:v>
      </x:c>
      <x:c r="F4141" s="7" t="n">
        <x:f>O3015</x:f>
        <x:v>0</x:v>
      </x:c>
      <x:c r="G4141" s="7" t="n">
        <x:f>Q3015</x:f>
        <x:v>0</x:v>
      </x:c>
      <x:c r="H4141" s="7" t="n">
        <x:f>R3015</x:f>
        <x:v>0</x:v>
      </x:c>
      <x:c r="I4141" s="7" t="n">
        <x:f>0</x:f>
        <x:v>0</x:v>
      </x:c>
      <x:c r="J4141" s="7" t="n">
        <x:f>0</x:f>
        <x:v>0</x:v>
      </x:c>
      <x:c r="K4141" s="7" t="n">
        <x:f>0</x:f>
        <x:v>0</x:v>
      </x:c>
      <x:c r="L4141" s="7" t="n">
        <x:f>'Inventory detail'!F763*Summary!$K$5*(A4141-E4141)/Summary!$K$6</x:f>
        <x:v>0</x:v>
      </x:c>
      <x:c r="M4141" s="7" t="n">
        <x:f>MAX(0,H4141-L4141)</x:f>
        <x:v>0</x:v>
      </x:c>
      <x:c r="N4141" s="7" t="n">
        <x:f>MAX(0,L4141-H4141)</x:f>
        <x:v>0</x:v>
      </x:c>
      <x:c r="O4141" s="7" t="n">
        <x:f>MAX(0,F4141+I4141-N4141)</x:f>
        <x:v>0</x:v>
      </x:c>
      <x:c r="P4141" s="7" t="n">
        <x:f>MAX(0,N4141-F4141-I4141)</x:f>
        <x:v>0</x:v>
      </x:c>
      <x:c r="Q4141" s="7" t="n">
        <x:f>MAX(0,G4141+J4141-P4141)</x:f>
        <x:v>0</x:v>
      </x:c>
      <x:c r="R4141" s="7" t="n">
        <x:f>M4141+MAX(0,K4141-MAX(0,P4141-G4141-J4141))</x:f>
        <x:v>0</x:v>
      </x:c>
      <x:c r="S4141" s="7" t="n">
        <x:f>SUM(O4141,Q4141,R4141)</x:f>
        <x:v>0</x:v>
      </x:c>
      <x:c r="T4141" s="14" t="n">
        <x:f>'Inventory detail'!T763</x:f>
        <x:v>0.21600000000000003</x:v>
      </x:c>
      <x:c r="U4141" s="14" t="n">
        <x:f>'Inventory detail'!U763</x:f>
        <x:v>0.19591650000000002</x:v>
      </x:c>
      <x:c r="V4141" s="9" t="n">
        <x:f>O4141*T4141</x:f>
        <x:v>0</x:v>
      </x:c>
      <x:c r="W4141" s="9" t="n">
        <x:f>Q4141*T4141</x:f>
        <x:v>0</x:v>
      </x:c>
      <x:c r="X4141" s="9" t="n">
        <x:f>R4141*T4141</x:f>
        <x:v>0</x:v>
      </x:c>
      <x:c r="Y4141" s="9" t="n">
        <x:f>S4141*T4141</x:f>
        <x:v>0</x:v>
      </x:c>
      <x:c r="Z4141" s="9" t="n">
        <x:f>IF(ISNUMBER(U4141),S4141*(U4141-T4141),"n.a.")</x:f>
        <x:v>0</x:v>
      </x:c>
      <x:c r="AA4141" s="9" t="n">
        <x:f>IF(ISNUMBER(U4141),Y4141,0)</x:f>
        <x:v>0</x:v>
      </x:c>
      <x:c r="AB4141" s="7" t="n">
        <x:f>MAX(0,L4141-SUM(F4141:K4141))</x:f>
        <x:v>0</x:v>
      </x:c>
    </x:row>
    <x:row r="4142" ht="22" customHeight="1">
      <x:c r="A4142" s="18" t="n">
        <x:f>Summary!F$41</x:f>
        <x:v>46419</x:v>
      </x:c>
      <x:c r="B4142" s="2" t="str">
        <x:f>'Inventory detail'!A764</x:f>
        <x:v>COIL</x:v>
      </x:c>
      <x:c r="C4142" s="2" t="str">
        <x:f>'Inventory detail'!B764</x:f>
        <x:v>10</x:v>
      </x:c>
      <x:c r="D4142" s="2" t="str">
        <x:f>'Inventory detail'!C764</x:f>
        <x:v>6BLK36-5</x:v>
      </x:c>
      <x:c r="E4142" s="10" t="n">
        <x:f>A3016</x:f>
        <x:v>46388</x:v>
      </x:c>
      <x:c r="F4142" s="7" t="n">
        <x:f>O3016</x:f>
        <x:v>0</x:v>
      </x:c>
      <x:c r="G4142" s="7" t="n">
        <x:f>Q3016</x:f>
        <x:v>0</x:v>
      </x:c>
      <x:c r="H4142" s="7" t="n">
        <x:f>R3016</x:f>
        <x:v>0</x:v>
      </x:c>
      <x:c r="I4142" s="7" t="n">
        <x:f>0</x:f>
        <x:v>0</x:v>
      </x:c>
      <x:c r="J4142" s="7" t="n">
        <x:f>0</x:f>
        <x:v>0</x:v>
      </x:c>
      <x:c r="K4142" s="7" t="n">
        <x:f>0</x:f>
        <x:v>0</x:v>
      </x:c>
      <x:c r="L4142" s="7" t="n">
        <x:f>'Inventory detail'!F764*Summary!$K$5*(A4142-E4142)/Summary!$K$6</x:f>
        <x:v>0</x:v>
      </x:c>
      <x:c r="M4142" s="7" t="n">
        <x:f>MAX(0,H4142-L4142)</x:f>
        <x:v>0</x:v>
      </x:c>
      <x:c r="N4142" s="7" t="n">
        <x:f>MAX(0,L4142-H4142)</x:f>
        <x:v>0</x:v>
      </x:c>
      <x:c r="O4142" s="7" t="n">
        <x:f>MAX(0,F4142+I4142-N4142)</x:f>
        <x:v>0</x:v>
      </x:c>
      <x:c r="P4142" s="7" t="n">
        <x:f>MAX(0,N4142-F4142-I4142)</x:f>
        <x:v>0</x:v>
      </x:c>
      <x:c r="Q4142" s="7" t="n">
        <x:f>MAX(0,G4142+J4142-P4142)</x:f>
        <x:v>0</x:v>
      </x:c>
      <x:c r="R4142" s="7" t="n">
        <x:f>M4142+MAX(0,K4142-MAX(0,P4142-G4142-J4142))</x:f>
        <x:v>0</x:v>
      </x:c>
      <x:c r="S4142" s="7" t="n">
        <x:f>SUM(O4142,Q4142,R4142)</x:f>
        <x:v>0</x:v>
      </x:c>
      <x:c r="T4142" s="14" t="n">
        <x:f>'Inventory detail'!T764</x:f>
        <x:v>0.0779</x:v>
      </x:c>
      <x:c r="U4142" s="14" t="str">
        <x:f>'Inventory detail'!U764</x:f>
        <x:v>n.a.</x:v>
      </x:c>
      <x:c r="V4142" s="9" t="n">
        <x:f>O4142*T4142</x:f>
        <x:v>0</x:v>
      </x:c>
      <x:c r="W4142" s="9" t="n">
        <x:f>Q4142*T4142</x:f>
        <x:v>0</x:v>
      </x:c>
      <x:c r="X4142" s="9" t="n">
        <x:f>R4142*T4142</x:f>
        <x:v>0</x:v>
      </x:c>
      <x:c r="Y4142" s="9" t="n">
        <x:f>S4142*T4142</x:f>
        <x:v>0</x:v>
      </x:c>
      <x:c r="Z4142" s="9" t="str">
        <x:f>IF(ISNUMBER(U4142),S4142*(U4142-T4142),"n.a.")</x:f>
        <x:v>n.a.</x:v>
      </x:c>
      <x:c r="AA4142" s="9" t="n">
        <x:f>IF(ISNUMBER(U4142),Y4142,0)</x:f>
        <x:v>0</x:v>
      </x:c>
      <x:c r="AB4142" s="7" t="n">
        <x:f>MAX(0,L4142-SUM(F4142:K4142))</x:f>
        <x:v>0</x:v>
      </x:c>
    </x:row>
    <x:row r="4143" ht="22" customHeight="1">
      <x:c r="A4143" s="18" t="n">
        <x:f>Summary!F$41</x:f>
        <x:v>46419</x:v>
      </x:c>
      <x:c r="B4143" s="2" t="str">
        <x:f>'Inventory detail'!A765</x:f>
        <x:v>COIL</x:v>
      </x:c>
      <x:c r="C4143" s="2" t="str">
        <x:f>'Inventory detail'!B765</x:f>
        <x:v>10</x:v>
      </x:c>
      <x:c r="D4143" s="2" t="str">
        <x:f>'Inventory detail'!C765</x:f>
        <x:v>6FG12-4</x:v>
      </x:c>
      <x:c r="E4143" s="10" t="n">
        <x:f>A3017</x:f>
        <x:v>46388</x:v>
      </x:c>
      <x:c r="F4143" s="7" t="n">
        <x:f>O3017</x:f>
        <x:v>0</x:v>
      </x:c>
      <x:c r="G4143" s="7" t="n">
        <x:f>Q3017</x:f>
        <x:v>0</x:v>
      </x:c>
      <x:c r="H4143" s="7" t="n">
        <x:f>R3017</x:f>
        <x:v>0</x:v>
      </x:c>
      <x:c r="I4143" s="7" t="n">
        <x:f>0</x:f>
        <x:v>0</x:v>
      </x:c>
      <x:c r="J4143" s="7" t="n">
        <x:f>0</x:f>
        <x:v>0</x:v>
      </x:c>
      <x:c r="K4143" s="7" t="n">
        <x:f>0</x:f>
        <x:v>0</x:v>
      </x:c>
      <x:c r="L4143" s="7" t="n">
        <x:f>'Inventory detail'!F765*Summary!$K$5*(A4143-E4143)/Summary!$K$6</x:f>
        <x:v>0</x:v>
      </x:c>
      <x:c r="M4143" s="7" t="n">
        <x:f>MAX(0,H4143-L4143)</x:f>
        <x:v>0</x:v>
      </x:c>
      <x:c r="N4143" s="7" t="n">
        <x:f>MAX(0,L4143-H4143)</x:f>
        <x:v>0</x:v>
      </x:c>
      <x:c r="O4143" s="7" t="n">
        <x:f>MAX(0,F4143+I4143-N4143)</x:f>
        <x:v>0</x:v>
      </x:c>
      <x:c r="P4143" s="7" t="n">
        <x:f>MAX(0,N4143-F4143-I4143)</x:f>
        <x:v>0</x:v>
      </x:c>
      <x:c r="Q4143" s="7" t="n">
        <x:f>MAX(0,G4143+J4143-P4143)</x:f>
        <x:v>0</x:v>
      </x:c>
      <x:c r="R4143" s="7" t="n">
        <x:f>M4143+MAX(0,K4143-MAX(0,P4143-G4143-J4143))</x:f>
        <x:v>0</x:v>
      </x:c>
      <x:c r="S4143" s="7" t="n">
        <x:f>SUM(O4143,Q4143,R4143)</x:f>
        <x:v>0</x:v>
      </x:c>
      <x:c r="T4143" s="14" t="n">
        <x:f>'Inventory detail'!T765</x:f>
        <x:v>0.0216</x:v>
      </x:c>
      <x:c r="U4143" s="14" t="str">
        <x:f>'Inventory detail'!U765</x:f>
        <x:v>n.a.</x:v>
      </x:c>
      <x:c r="V4143" s="9" t="n">
        <x:f>O4143*T4143</x:f>
        <x:v>0</x:v>
      </x:c>
      <x:c r="W4143" s="9" t="n">
        <x:f>Q4143*T4143</x:f>
        <x:v>0</x:v>
      </x:c>
      <x:c r="X4143" s="9" t="n">
        <x:f>R4143*T4143</x:f>
        <x:v>0</x:v>
      </x:c>
      <x:c r="Y4143" s="9" t="n">
        <x:f>S4143*T4143</x:f>
        <x:v>0</x:v>
      </x:c>
      <x:c r="Z4143" s="9" t="str">
        <x:f>IF(ISNUMBER(U4143),S4143*(U4143-T4143),"n.a.")</x:f>
        <x:v>n.a.</x:v>
      </x:c>
      <x:c r="AA4143" s="9" t="n">
        <x:f>IF(ISNUMBER(U4143),Y4143,0)</x:f>
        <x:v>0</x:v>
      </x:c>
      <x:c r="AB4143" s="7" t="n">
        <x:f>MAX(0,L4143-SUM(F4143:K4143))</x:f>
        <x:v>0</x:v>
      </x:c>
    </x:row>
    <x:row r="4144" ht="22" customHeight="1">
      <x:c r="A4144" s="18" t="n">
        <x:f>Summary!F$41</x:f>
        <x:v>46419</x:v>
      </x:c>
      <x:c r="B4144" s="2" t="str">
        <x:f>'Inventory detail'!A766</x:f>
        <x:v>COIL</x:v>
      </x:c>
      <x:c r="C4144" s="2" t="str">
        <x:f>'Inventory detail'!B766</x:f>
        <x:v>10</x:v>
      </x:c>
      <x:c r="D4144" s="2" t="str">
        <x:f>'Inventory detail'!C766</x:f>
        <x:v>6MAR12-4</x:v>
      </x:c>
      <x:c r="E4144" s="10" t="n">
        <x:f>A3018</x:f>
        <x:v>46388</x:v>
      </x:c>
      <x:c r="F4144" s="7" t="n">
        <x:f>O3018</x:f>
        <x:v>0</x:v>
      </x:c>
      <x:c r="G4144" s="7" t="n">
        <x:f>Q3018</x:f>
        <x:v>0</x:v>
      </x:c>
      <x:c r="H4144" s="7" t="n">
        <x:f>R3018</x:f>
        <x:v>2200</x:v>
      </x:c>
      <x:c r="I4144" s="7" t="n">
        <x:f>0</x:f>
        <x:v>0</x:v>
      </x:c>
      <x:c r="J4144" s="7" t="n">
        <x:f>0</x:f>
        <x:v>0</x:v>
      </x:c>
      <x:c r="K4144" s="7" t="n">
        <x:f>0</x:f>
        <x:v>0</x:v>
      </x:c>
      <x:c r="L4144" s="7" t="n">
        <x:f>'Inventory detail'!F766*Summary!$K$5*(A4144-E4144)/Summary!$K$6</x:f>
        <x:v>0</x:v>
      </x:c>
      <x:c r="M4144" s="7" t="n">
        <x:f>MAX(0,H4144-L4144)</x:f>
        <x:v>2200</x:v>
      </x:c>
      <x:c r="N4144" s="7" t="n">
        <x:f>MAX(0,L4144-H4144)</x:f>
        <x:v>0</x:v>
      </x:c>
      <x:c r="O4144" s="7" t="n">
        <x:f>MAX(0,F4144+I4144-N4144)</x:f>
        <x:v>0</x:v>
      </x:c>
      <x:c r="P4144" s="7" t="n">
        <x:f>MAX(0,N4144-F4144-I4144)</x:f>
        <x:v>0</x:v>
      </x:c>
      <x:c r="Q4144" s="7" t="n">
        <x:f>MAX(0,G4144+J4144-P4144)</x:f>
        <x:v>0</x:v>
      </x:c>
      <x:c r="R4144" s="7" t="n">
        <x:f>M4144+MAX(0,K4144-MAX(0,P4144-G4144-J4144))</x:f>
        <x:v>2200</x:v>
      </x:c>
      <x:c r="S4144" s="7" t="n">
        <x:f>SUM(O4144,Q4144,R4144)</x:f>
        <x:v>2200</x:v>
      </x:c>
      <x:c r="T4144" s="14" t="n">
        <x:f>'Inventory detail'!T766</x:f>
        <x:v>0.0216</x:v>
      </x:c>
      <x:c r="U4144" s="14" t="str">
        <x:f>'Inventory detail'!U766</x:f>
        <x:v>n.a.</x:v>
      </x:c>
      <x:c r="V4144" s="9" t="n">
        <x:f>O4144*T4144</x:f>
        <x:v>0</x:v>
      </x:c>
      <x:c r="W4144" s="9" t="n">
        <x:f>Q4144*T4144</x:f>
        <x:v>0</x:v>
      </x:c>
      <x:c r="X4144" s="9" t="n">
        <x:f>R4144*T4144</x:f>
        <x:v>47.52</x:v>
      </x:c>
      <x:c r="Y4144" s="9" t="n">
        <x:f>S4144*T4144</x:f>
        <x:v>47.52</x:v>
      </x:c>
      <x:c r="Z4144" s="9" t="str">
        <x:f>IF(ISNUMBER(U4144),S4144*(U4144-T4144),"n.a.")</x:f>
        <x:v>n.a.</x:v>
      </x:c>
      <x:c r="AA4144" s="9" t="n">
        <x:f>IF(ISNUMBER(U4144),Y4144,0)</x:f>
        <x:v>0</x:v>
      </x:c>
      <x:c r="AB4144" s="7" t="n">
        <x:f>MAX(0,L4144-SUM(F4144:K4144))</x:f>
        <x:v>0</x:v>
      </x:c>
    </x:row>
    <x:row r="4145" ht="22" customHeight="1">
      <x:c r="A4145" s="18" t="n">
        <x:f>Summary!F$41</x:f>
        <x:v>46419</x:v>
      </x:c>
      <x:c r="B4145" s="2" t="str">
        <x:f>'Inventory detail'!A767</x:f>
        <x:v>COIL</x:v>
      </x:c>
      <x:c r="C4145" s="2" t="str">
        <x:f>'Inventory detail'!B767</x:f>
        <x:v>10</x:v>
      </x:c>
      <x:c r="D4145" s="2" t="str">
        <x:f>'Inventory detail'!C767</x:f>
        <x:v>6WHT12-5</x:v>
      </x:c>
      <x:c r="E4145" s="10" t="n">
        <x:f>A3019</x:f>
        <x:v>46388</x:v>
      </x:c>
      <x:c r="F4145" s="7" t="n">
        <x:f>O3019</x:f>
        <x:v>0</x:v>
      </x:c>
      <x:c r="G4145" s="7" t="n">
        <x:f>Q3019</x:f>
        <x:v>0</x:v>
      </x:c>
      <x:c r="H4145" s="7" t="n">
        <x:f>R3019</x:f>
        <x:v>0</x:v>
      </x:c>
      <x:c r="I4145" s="7" t="n">
        <x:f>0</x:f>
        <x:v>0</x:v>
      </x:c>
      <x:c r="J4145" s="7" t="n">
        <x:f>0</x:f>
        <x:v>0</x:v>
      </x:c>
      <x:c r="K4145" s="7" t="n">
        <x:f>0</x:f>
        <x:v>0</x:v>
      </x:c>
      <x:c r="L4145" s="7" t="n">
        <x:f>'Inventory detail'!F767*Summary!$K$5*(A4145-E4145)/Summary!$K$6</x:f>
        <x:v>0</x:v>
      </x:c>
      <x:c r="M4145" s="7" t="n">
        <x:f>MAX(0,H4145-L4145)</x:f>
        <x:v>0</x:v>
      </x:c>
      <x:c r="N4145" s="7" t="n">
        <x:f>MAX(0,L4145-H4145)</x:f>
        <x:v>0</x:v>
      </x:c>
      <x:c r="O4145" s="7" t="n">
        <x:f>MAX(0,F4145+I4145-N4145)</x:f>
        <x:v>0</x:v>
      </x:c>
      <x:c r="P4145" s="7" t="n">
        <x:f>MAX(0,N4145-F4145-I4145)</x:f>
        <x:v>0</x:v>
      </x:c>
      <x:c r="Q4145" s="7" t="n">
        <x:f>MAX(0,G4145+J4145-P4145)</x:f>
        <x:v>0</x:v>
      </x:c>
      <x:c r="R4145" s="7" t="n">
        <x:f>M4145+MAX(0,K4145-MAX(0,P4145-G4145-J4145))</x:f>
        <x:v>0</x:v>
      </x:c>
      <x:c r="S4145" s="7" t="n">
        <x:f>SUM(O4145,Q4145,R4145)</x:f>
        <x:v>0</x:v>
      </x:c>
      <x:c r="T4145" s="14" t="n">
        <x:f>'Inventory detail'!T767</x:f>
        <x:v>0.0239</x:v>
      </x:c>
      <x:c r="U4145" s="14" t="str">
        <x:f>'Inventory detail'!U767</x:f>
        <x:v>n.a.</x:v>
      </x:c>
      <x:c r="V4145" s="9" t="n">
        <x:f>O4145*T4145</x:f>
        <x:v>0</x:v>
      </x:c>
      <x:c r="W4145" s="9" t="n">
        <x:f>Q4145*T4145</x:f>
        <x:v>0</x:v>
      </x:c>
      <x:c r="X4145" s="9" t="n">
        <x:f>R4145*T4145</x:f>
        <x:v>0</x:v>
      </x:c>
      <x:c r="Y4145" s="9" t="n">
        <x:f>S4145*T4145</x:f>
        <x:v>0</x:v>
      </x:c>
      <x:c r="Z4145" s="9" t="str">
        <x:f>IF(ISNUMBER(U4145),S4145*(U4145-T4145),"n.a.")</x:f>
        <x:v>n.a.</x:v>
      </x:c>
      <x:c r="AA4145" s="9" t="n">
        <x:f>IF(ISNUMBER(U4145),Y4145,0)</x:f>
        <x:v>0</x:v>
      </x:c>
      <x:c r="AB4145" s="7" t="n">
        <x:f>MAX(0,L4145-SUM(F4145:K4145))</x:f>
        <x:v>0</x:v>
      </x:c>
    </x:row>
    <x:row r="4146" ht="22" customHeight="1">
      <x:c r="A4146" s="18" t="n">
        <x:f>Summary!F$41</x:f>
        <x:v>46419</x:v>
      </x:c>
      <x:c r="B4146" s="2" t="str">
        <x:f>'Inventory detail'!A768</x:f>
        <x:v>COIL</x:v>
      </x:c>
      <x:c r="C4146" s="2" t="str">
        <x:f>'Inventory detail'!B768</x:f>
        <x:v>10</x:v>
      </x:c>
      <x:c r="D4146" s="2" t="str">
        <x:f>'Inventory detail'!C768</x:f>
        <x:v>6WHT36-5</x:v>
      </x:c>
      <x:c r="E4146" s="10" t="n">
        <x:f>A3020</x:f>
        <x:v>46388</x:v>
      </x:c>
      <x:c r="F4146" s="7" t="n">
        <x:f>O3020</x:f>
        <x:v>0</x:v>
      </x:c>
      <x:c r="G4146" s="7" t="n">
        <x:f>Q3020</x:f>
        <x:v>0</x:v>
      </x:c>
      <x:c r="H4146" s="7" t="n">
        <x:f>R3020</x:f>
        <x:v>0</x:v>
      </x:c>
      <x:c r="I4146" s="7" t="n">
        <x:f>0</x:f>
        <x:v>0</x:v>
      </x:c>
      <x:c r="J4146" s="7" t="n">
        <x:f>0</x:f>
        <x:v>0</x:v>
      </x:c>
      <x:c r="K4146" s="7" t="n">
        <x:f>0</x:f>
        <x:v>0</x:v>
      </x:c>
      <x:c r="L4146" s="7" t="n">
        <x:f>'Inventory detail'!F768*Summary!$K$5*(A4146-E4146)/Summary!$K$6</x:f>
        <x:v>0</x:v>
      </x:c>
      <x:c r="M4146" s="7" t="n">
        <x:f>MAX(0,H4146-L4146)</x:f>
        <x:v>0</x:v>
      </x:c>
      <x:c r="N4146" s="7" t="n">
        <x:f>MAX(0,L4146-H4146)</x:f>
        <x:v>0</x:v>
      </x:c>
      <x:c r="O4146" s="7" t="n">
        <x:f>MAX(0,F4146+I4146-N4146)</x:f>
        <x:v>0</x:v>
      </x:c>
      <x:c r="P4146" s="7" t="n">
        <x:f>MAX(0,N4146-F4146-I4146)</x:f>
        <x:v>0</x:v>
      </x:c>
      <x:c r="Q4146" s="7" t="n">
        <x:f>MAX(0,G4146+J4146-P4146)</x:f>
        <x:v>0</x:v>
      </x:c>
      <x:c r="R4146" s="7" t="n">
        <x:f>M4146+MAX(0,K4146-MAX(0,P4146-G4146-J4146))</x:f>
        <x:v>0</x:v>
      </x:c>
      <x:c r="S4146" s="7" t="n">
        <x:f>SUM(O4146,Q4146,R4146)</x:f>
        <x:v>0</x:v>
      </x:c>
      <x:c r="T4146" s="14" t="n">
        <x:f>'Inventory detail'!T768</x:f>
        <x:v>0.0779</x:v>
      </x:c>
      <x:c r="U4146" s="14" t="str">
        <x:f>'Inventory detail'!U768</x:f>
        <x:v>n.a.</x:v>
      </x:c>
      <x:c r="V4146" s="9" t="n">
        <x:f>O4146*T4146</x:f>
        <x:v>0</x:v>
      </x:c>
      <x:c r="W4146" s="9" t="n">
        <x:f>Q4146*T4146</x:f>
        <x:v>0</x:v>
      </x:c>
      <x:c r="X4146" s="9" t="n">
        <x:f>R4146*T4146</x:f>
        <x:v>0</x:v>
      </x:c>
      <x:c r="Y4146" s="9" t="n">
        <x:f>S4146*T4146</x:f>
        <x:v>0</x:v>
      </x:c>
      <x:c r="Z4146" s="9" t="str">
        <x:f>IF(ISNUMBER(U4146),S4146*(U4146-T4146),"n.a.")</x:f>
        <x:v>n.a.</x:v>
      </x:c>
      <x:c r="AA4146" s="9" t="n">
        <x:f>IF(ISNUMBER(U4146),Y4146,0)</x:f>
        <x:v>0</x:v>
      </x:c>
      <x:c r="AB4146" s="7" t="n">
        <x:f>MAX(0,L4146-SUM(F4146:K4146))</x:f>
        <x:v>0</x:v>
      </x:c>
    </x:row>
    <x:row r="4147" ht="22" customHeight="1">
      <x:c r="A4147" s="18" t="n">
        <x:f>Summary!F$41</x:f>
        <x:v>46419</x:v>
      </x:c>
      <x:c r="B4147" s="2" t="str">
        <x:f>'Inventory detail'!A769</x:f>
        <x:v>COIL</x:v>
      </x:c>
      <x:c r="C4147" s="2" t="str">
        <x:f>'Inventory detail'!B769</x:f>
        <x:v>10</x:v>
      </x:c>
      <x:c r="D4147" s="2" t="str">
        <x:f>'Inventory detail'!C769</x:f>
        <x:v>7BLK12-5</x:v>
      </x:c>
      <x:c r="E4147" s="10" t="n">
        <x:f>A3021</x:f>
        <x:v>46388</x:v>
      </x:c>
      <x:c r="F4147" s="7" t="n">
        <x:f>O3021</x:f>
        <x:v>0</x:v>
      </x:c>
      <x:c r="G4147" s="7" t="n">
        <x:f>Q3021</x:f>
        <x:v>0</x:v>
      </x:c>
      <x:c r="H4147" s="7" t="n">
        <x:f>R3021</x:f>
        <x:v>0</x:v>
      </x:c>
      <x:c r="I4147" s="7" t="n">
        <x:f>0</x:f>
        <x:v>0</x:v>
      </x:c>
      <x:c r="J4147" s="7" t="n">
        <x:f>0</x:f>
        <x:v>0</x:v>
      </x:c>
      <x:c r="K4147" s="7" t="n">
        <x:f>0</x:f>
        <x:v>0</x:v>
      </x:c>
      <x:c r="L4147" s="7" t="n">
        <x:f>'Inventory detail'!F769*Summary!$K$5*(A4147-E4147)/Summary!$K$6</x:f>
        <x:v>0</x:v>
      </x:c>
      <x:c r="M4147" s="7" t="n">
        <x:f>MAX(0,H4147-L4147)</x:f>
        <x:v>0</x:v>
      </x:c>
      <x:c r="N4147" s="7" t="n">
        <x:f>MAX(0,L4147-H4147)</x:f>
        <x:v>0</x:v>
      </x:c>
      <x:c r="O4147" s="7" t="n">
        <x:f>MAX(0,F4147+I4147-N4147)</x:f>
        <x:v>0</x:v>
      </x:c>
      <x:c r="P4147" s="7" t="n">
        <x:f>MAX(0,N4147-F4147-I4147)</x:f>
        <x:v>0</x:v>
      </x:c>
      <x:c r="Q4147" s="7" t="n">
        <x:f>MAX(0,G4147+J4147-P4147)</x:f>
        <x:v>0</x:v>
      </x:c>
      <x:c r="R4147" s="7" t="n">
        <x:f>M4147+MAX(0,K4147-MAX(0,P4147-G4147-J4147))</x:f>
        <x:v>0</x:v>
      </x:c>
      <x:c r="S4147" s="7" t="n">
        <x:f>SUM(O4147,Q4147,R4147)</x:f>
        <x:v>0</x:v>
      </x:c>
      <x:c r="T4147" s="14" t="n">
        <x:f>'Inventory detail'!T769</x:f>
        <x:v>0.0253</x:v>
      </x:c>
      <x:c r="U4147" s="14" t="str">
        <x:f>'Inventory detail'!U769</x:f>
        <x:v>n.a.</x:v>
      </x:c>
      <x:c r="V4147" s="9" t="n">
        <x:f>O4147*T4147</x:f>
        <x:v>0</x:v>
      </x:c>
      <x:c r="W4147" s="9" t="n">
        <x:f>Q4147*T4147</x:f>
        <x:v>0</x:v>
      </x:c>
      <x:c r="X4147" s="9" t="n">
        <x:f>R4147*T4147</x:f>
        <x:v>0</x:v>
      </x:c>
      <x:c r="Y4147" s="9" t="n">
        <x:f>S4147*T4147</x:f>
        <x:v>0</x:v>
      </x:c>
      <x:c r="Z4147" s="9" t="str">
        <x:f>IF(ISNUMBER(U4147),S4147*(U4147-T4147),"n.a.")</x:f>
        <x:v>n.a.</x:v>
      </x:c>
      <x:c r="AA4147" s="9" t="n">
        <x:f>IF(ISNUMBER(U4147),Y4147,0)</x:f>
        <x:v>0</x:v>
      </x:c>
      <x:c r="AB4147" s="7" t="n">
        <x:f>MAX(0,L4147-SUM(F4147:K4147))</x:f>
        <x:v>0</x:v>
      </x:c>
    </x:row>
    <x:row r="4148" ht="22" customHeight="1">
      <x:c r="A4148" s="18" t="n">
        <x:f>Summary!F$41</x:f>
        <x:v>46419</x:v>
      </x:c>
      <x:c r="B4148" s="2" t="str">
        <x:f>'Inventory detail'!A770</x:f>
        <x:v>COIL</x:v>
      </x:c>
      <x:c r="C4148" s="2" t="str">
        <x:f>'Inventory detail'!B770</x:f>
        <x:v>10</x:v>
      </x:c>
      <x:c r="D4148" s="2" t="str">
        <x:f>'Inventory detail'!C770</x:f>
        <x:v>7BLK36-5</x:v>
      </x:c>
      <x:c r="E4148" s="10" t="n">
        <x:f>A3022</x:f>
        <x:v>46388</x:v>
      </x:c>
      <x:c r="F4148" s="7" t="n">
        <x:f>O3022</x:f>
        <x:v>0</x:v>
      </x:c>
      <x:c r="G4148" s="7" t="n">
        <x:f>Q3022</x:f>
        <x:v>0</x:v>
      </x:c>
      <x:c r="H4148" s="7" t="n">
        <x:f>R3022</x:f>
        <x:v>0</x:v>
      </x:c>
      <x:c r="I4148" s="7" t="n">
        <x:f>0</x:f>
        <x:v>0</x:v>
      </x:c>
      <x:c r="J4148" s="7" t="n">
        <x:f>0</x:f>
        <x:v>0</x:v>
      </x:c>
      <x:c r="K4148" s="7" t="n">
        <x:f>0</x:f>
        <x:v>0</x:v>
      </x:c>
      <x:c r="L4148" s="7" t="n">
        <x:f>'Inventory detail'!F770*Summary!$K$5*(A4148-E4148)/Summary!$K$6</x:f>
        <x:v>0</x:v>
      </x:c>
      <x:c r="M4148" s="7" t="n">
        <x:f>MAX(0,H4148-L4148)</x:f>
        <x:v>0</x:v>
      </x:c>
      <x:c r="N4148" s="7" t="n">
        <x:f>MAX(0,L4148-H4148)</x:f>
        <x:v>0</x:v>
      </x:c>
      <x:c r="O4148" s="7" t="n">
        <x:f>MAX(0,F4148+I4148-N4148)</x:f>
        <x:v>0</x:v>
      </x:c>
      <x:c r="P4148" s="7" t="n">
        <x:f>MAX(0,N4148-F4148-I4148)</x:f>
        <x:v>0</x:v>
      </x:c>
      <x:c r="Q4148" s="7" t="n">
        <x:f>MAX(0,G4148+J4148-P4148)</x:f>
        <x:v>0</x:v>
      </x:c>
      <x:c r="R4148" s="7" t="n">
        <x:f>M4148+MAX(0,K4148-MAX(0,P4148-G4148-J4148))</x:f>
        <x:v>0</x:v>
      </x:c>
      <x:c r="S4148" s="7" t="n">
        <x:f>SUM(O4148,Q4148,R4148)</x:f>
        <x:v>0</x:v>
      </x:c>
      <x:c r="T4148" s="14" t="n">
        <x:f>'Inventory detail'!T770</x:f>
        <x:v>0.0825</x:v>
      </x:c>
      <x:c r="U4148" s="14" t="str">
        <x:f>'Inventory detail'!U770</x:f>
        <x:v>n.a.</x:v>
      </x:c>
      <x:c r="V4148" s="9" t="n">
        <x:f>O4148*T4148</x:f>
        <x:v>0</x:v>
      </x:c>
      <x:c r="W4148" s="9" t="n">
        <x:f>Q4148*T4148</x:f>
        <x:v>0</x:v>
      </x:c>
      <x:c r="X4148" s="9" t="n">
        <x:f>R4148*T4148</x:f>
        <x:v>0</x:v>
      </x:c>
      <x:c r="Y4148" s="9" t="n">
        <x:f>S4148*T4148</x:f>
        <x:v>0</x:v>
      </x:c>
      <x:c r="Z4148" s="9" t="str">
        <x:f>IF(ISNUMBER(U4148),S4148*(U4148-T4148),"n.a.")</x:f>
        <x:v>n.a.</x:v>
      </x:c>
      <x:c r="AA4148" s="9" t="n">
        <x:f>IF(ISNUMBER(U4148),Y4148,0)</x:f>
        <x:v>0</x:v>
      </x:c>
      <x:c r="AB4148" s="7" t="n">
        <x:f>MAX(0,L4148-SUM(F4148:K4148))</x:f>
        <x:v>0</x:v>
      </x:c>
    </x:row>
    <x:row r="4149" ht="22" customHeight="1">
      <x:c r="A4149" s="18" t="n">
        <x:f>Summary!F$41</x:f>
        <x:v>46419</x:v>
      </x:c>
      <x:c r="B4149" s="2" t="str">
        <x:f>'Inventory detail'!A771</x:f>
        <x:v>COIL</x:v>
      </x:c>
      <x:c r="C4149" s="2" t="str">
        <x:f>'Inventory detail'!B771</x:f>
        <x:v>10</x:v>
      </x:c>
      <x:c r="D4149" s="2" t="str">
        <x:f>'Inventory detail'!C771</x:f>
        <x:v>7FG12-4</x:v>
      </x:c>
      <x:c r="E4149" s="10" t="n">
        <x:f>A3023</x:f>
        <x:v>46388</x:v>
      </x:c>
      <x:c r="F4149" s="7" t="n">
        <x:f>O3023</x:f>
        <x:v>0</x:v>
      </x:c>
      <x:c r="G4149" s="7" t="n">
        <x:f>Q3023</x:f>
        <x:v>0</x:v>
      </x:c>
      <x:c r="H4149" s="7" t="n">
        <x:f>R3023</x:f>
        <x:v>0</x:v>
      </x:c>
      <x:c r="I4149" s="7" t="n">
        <x:f>0</x:f>
        <x:v>0</x:v>
      </x:c>
      <x:c r="J4149" s="7" t="n">
        <x:f>0</x:f>
        <x:v>0</x:v>
      </x:c>
      <x:c r="K4149" s="7" t="n">
        <x:f>0</x:f>
        <x:v>0</x:v>
      </x:c>
      <x:c r="L4149" s="7" t="n">
        <x:f>'Inventory detail'!F771*Summary!$K$5*(A4149-E4149)/Summary!$K$6</x:f>
        <x:v>0</x:v>
      </x:c>
      <x:c r="M4149" s="7" t="n">
        <x:f>MAX(0,H4149-L4149)</x:f>
        <x:v>0</x:v>
      </x:c>
      <x:c r="N4149" s="7" t="n">
        <x:f>MAX(0,L4149-H4149)</x:f>
        <x:v>0</x:v>
      </x:c>
      <x:c r="O4149" s="7" t="n">
        <x:f>MAX(0,F4149+I4149-N4149)</x:f>
        <x:v>0</x:v>
      </x:c>
      <x:c r="P4149" s="7" t="n">
        <x:f>MAX(0,N4149-F4149-I4149)</x:f>
        <x:v>0</x:v>
      </x:c>
      <x:c r="Q4149" s="7" t="n">
        <x:f>MAX(0,G4149+J4149-P4149)</x:f>
        <x:v>0</x:v>
      </x:c>
      <x:c r="R4149" s="7" t="n">
        <x:f>M4149+MAX(0,K4149-MAX(0,P4149-G4149-J4149))</x:f>
        <x:v>0</x:v>
      </x:c>
      <x:c r="S4149" s="7" t="n">
        <x:f>SUM(O4149,Q4149,R4149)</x:f>
        <x:v>0</x:v>
      </x:c>
      <x:c r="T4149" s="14" t="n">
        <x:f>'Inventory detail'!T771</x:f>
        <x:v>0.0229</x:v>
      </x:c>
      <x:c r="U4149" s="14" t="str">
        <x:f>'Inventory detail'!U771</x:f>
        <x:v>n.a.</x:v>
      </x:c>
      <x:c r="V4149" s="9" t="n">
        <x:f>O4149*T4149</x:f>
        <x:v>0</x:v>
      </x:c>
      <x:c r="W4149" s="9" t="n">
        <x:f>Q4149*T4149</x:f>
        <x:v>0</x:v>
      </x:c>
      <x:c r="X4149" s="9" t="n">
        <x:f>R4149*T4149</x:f>
        <x:v>0</x:v>
      </x:c>
      <x:c r="Y4149" s="9" t="n">
        <x:f>S4149*T4149</x:f>
        <x:v>0</x:v>
      </x:c>
      <x:c r="Z4149" s="9" t="str">
        <x:f>IF(ISNUMBER(U4149),S4149*(U4149-T4149),"n.a.")</x:f>
        <x:v>n.a.</x:v>
      </x:c>
      <x:c r="AA4149" s="9" t="n">
        <x:f>IF(ISNUMBER(U4149),Y4149,0)</x:f>
        <x:v>0</x:v>
      </x:c>
      <x:c r="AB4149" s="7" t="n">
        <x:f>MAX(0,L4149-SUM(F4149:K4149))</x:f>
        <x:v>0</x:v>
      </x:c>
    </x:row>
    <x:row r="4150" ht="22" customHeight="1">
      <x:c r="A4150" s="18" t="n">
        <x:f>Summary!F$41</x:f>
        <x:v>46419</x:v>
      </x:c>
      <x:c r="B4150" s="2" t="str">
        <x:f>'Inventory detail'!A772</x:f>
        <x:v>COIL</x:v>
      </x:c>
      <x:c r="C4150" s="2" t="str">
        <x:f>'Inventory detail'!B772</x:f>
        <x:v>10</x:v>
      </x:c>
      <x:c r="D4150" s="2" t="str">
        <x:f>'Inventory detail'!C772</x:f>
        <x:v>7MAR12-4</x:v>
      </x:c>
      <x:c r="E4150" s="10" t="n">
        <x:f>A3024</x:f>
        <x:v>46388</x:v>
      </x:c>
      <x:c r="F4150" s="7" t="n">
        <x:f>O3024</x:f>
        <x:v>0</x:v>
      </x:c>
      <x:c r="G4150" s="7" t="n">
        <x:f>Q3024</x:f>
        <x:v>0</x:v>
      </x:c>
      <x:c r="H4150" s="7" t="n">
        <x:f>R3024</x:f>
        <x:v>0</x:v>
      </x:c>
      <x:c r="I4150" s="7" t="n">
        <x:f>0</x:f>
        <x:v>0</x:v>
      </x:c>
      <x:c r="J4150" s="7" t="n">
        <x:f>0</x:f>
        <x:v>0</x:v>
      </x:c>
      <x:c r="K4150" s="7" t="n">
        <x:f>0</x:f>
        <x:v>0</x:v>
      </x:c>
      <x:c r="L4150" s="7" t="n">
        <x:f>'Inventory detail'!F772*Summary!$K$5*(A4150-E4150)/Summary!$K$6</x:f>
        <x:v>0</x:v>
      </x:c>
      <x:c r="M4150" s="7" t="n">
        <x:f>MAX(0,H4150-L4150)</x:f>
        <x:v>0</x:v>
      </x:c>
      <x:c r="N4150" s="7" t="n">
        <x:f>MAX(0,L4150-H4150)</x:f>
        <x:v>0</x:v>
      </x:c>
      <x:c r="O4150" s="7" t="n">
        <x:f>MAX(0,F4150+I4150-N4150)</x:f>
        <x:v>0</x:v>
      </x:c>
      <x:c r="P4150" s="7" t="n">
        <x:f>MAX(0,N4150-F4150-I4150)</x:f>
        <x:v>0</x:v>
      </x:c>
      <x:c r="Q4150" s="7" t="n">
        <x:f>MAX(0,G4150+J4150-P4150)</x:f>
        <x:v>0</x:v>
      </x:c>
      <x:c r="R4150" s="7" t="n">
        <x:f>M4150+MAX(0,K4150-MAX(0,P4150-G4150-J4150))</x:f>
        <x:v>0</x:v>
      </x:c>
      <x:c r="S4150" s="7" t="n">
        <x:f>SUM(O4150,Q4150,R4150)</x:f>
        <x:v>0</x:v>
      </x:c>
      <x:c r="T4150" s="14" t="n">
        <x:f>'Inventory detail'!T772</x:f>
        <x:v>0.0229</x:v>
      </x:c>
      <x:c r="U4150" s="14" t="str">
        <x:f>'Inventory detail'!U772</x:f>
        <x:v>n.a.</x:v>
      </x:c>
      <x:c r="V4150" s="9" t="n">
        <x:f>O4150*T4150</x:f>
        <x:v>0</x:v>
      </x:c>
      <x:c r="W4150" s="9" t="n">
        <x:f>Q4150*T4150</x:f>
        <x:v>0</x:v>
      </x:c>
      <x:c r="X4150" s="9" t="n">
        <x:f>R4150*T4150</x:f>
        <x:v>0</x:v>
      </x:c>
      <x:c r="Y4150" s="9" t="n">
        <x:f>S4150*T4150</x:f>
        <x:v>0</x:v>
      </x:c>
      <x:c r="Z4150" s="9" t="str">
        <x:f>IF(ISNUMBER(U4150),S4150*(U4150-T4150),"n.a.")</x:f>
        <x:v>n.a.</x:v>
      </x:c>
      <x:c r="AA4150" s="9" t="n">
        <x:f>IF(ISNUMBER(U4150),Y4150,0)</x:f>
        <x:v>0</x:v>
      </x:c>
      <x:c r="AB4150" s="7" t="n">
        <x:f>MAX(0,L4150-SUM(F4150:K4150))</x:f>
        <x:v>0</x:v>
      </x:c>
    </x:row>
    <x:row r="4151" ht="22" customHeight="1">
      <x:c r="A4151" s="18" t="n">
        <x:f>Summary!F$41</x:f>
        <x:v>46419</x:v>
      </x:c>
      <x:c r="B4151" s="2" t="str">
        <x:f>'Inventory detail'!A773</x:f>
        <x:v>COIL</x:v>
      </x:c>
      <x:c r="C4151" s="2" t="str">
        <x:f>'Inventory detail'!B773</x:f>
        <x:v>10</x:v>
      </x:c>
      <x:c r="D4151" s="2" t="str">
        <x:f>'Inventory detail'!C773</x:f>
        <x:v>7WHT12-5</x:v>
      </x:c>
      <x:c r="E4151" s="10" t="n">
        <x:f>A3025</x:f>
        <x:v>46388</x:v>
      </x:c>
      <x:c r="F4151" s="7" t="n">
        <x:f>O3025</x:f>
        <x:v>0</x:v>
      </x:c>
      <x:c r="G4151" s="7" t="n">
        <x:f>Q3025</x:f>
        <x:v>0</x:v>
      </x:c>
      <x:c r="H4151" s="7" t="n">
        <x:f>R3025</x:f>
        <x:v>0</x:v>
      </x:c>
      <x:c r="I4151" s="7" t="n">
        <x:f>0</x:f>
        <x:v>0</x:v>
      </x:c>
      <x:c r="J4151" s="7" t="n">
        <x:f>0</x:f>
        <x:v>0</x:v>
      </x:c>
      <x:c r="K4151" s="7" t="n">
        <x:f>0</x:f>
        <x:v>0</x:v>
      </x:c>
      <x:c r="L4151" s="7" t="n">
        <x:f>'Inventory detail'!F773*Summary!$K$5*(A4151-E4151)/Summary!$K$6</x:f>
        <x:v>0</x:v>
      </x:c>
      <x:c r="M4151" s="7" t="n">
        <x:f>MAX(0,H4151-L4151)</x:f>
        <x:v>0</x:v>
      </x:c>
      <x:c r="N4151" s="7" t="n">
        <x:f>MAX(0,L4151-H4151)</x:f>
        <x:v>0</x:v>
      </x:c>
      <x:c r="O4151" s="7" t="n">
        <x:f>MAX(0,F4151+I4151-N4151)</x:f>
        <x:v>0</x:v>
      </x:c>
      <x:c r="P4151" s="7" t="n">
        <x:f>MAX(0,N4151-F4151-I4151)</x:f>
        <x:v>0</x:v>
      </x:c>
      <x:c r="Q4151" s="7" t="n">
        <x:f>MAX(0,G4151+J4151-P4151)</x:f>
        <x:v>0</x:v>
      </x:c>
      <x:c r="R4151" s="7" t="n">
        <x:f>M4151+MAX(0,K4151-MAX(0,P4151-G4151-J4151))</x:f>
        <x:v>0</x:v>
      </x:c>
      <x:c r="S4151" s="7" t="n">
        <x:f>SUM(O4151,Q4151,R4151)</x:f>
        <x:v>0</x:v>
      </x:c>
      <x:c r="T4151" s="14" t="n">
        <x:f>'Inventory detail'!T773</x:f>
        <x:v>0.0253</x:v>
      </x:c>
      <x:c r="U4151" s="14" t="str">
        <x:f>'Inventory detail'!U773</x:f>
        <x:v>n.a.</x:v>
      </x:c>
      <x:c r="V4151" s="9" t="n">
        <x:f>O4151*T4151</x:f>
        <x:v>0</x:v>
      </x:c>
      <x:c r="W4151" s="9" t="n">
        <x:f>Q4151*T4151</x:f>
        <x:v>0</x:v>
      </x:c>
      <x:c r="X4151" s="9" t="n">
        <x:f>R4151*T4151</x:f>
        <x:v>0</x:v>
      </x:c>
      <x:c r="Y4151" s="9" t="n">
        <x:f>S4151*T4151</x:f>
        <x:v>0</x:v>
      </x:c>
      <x:c r="Z4151" s="9" t="str">
        <x:f>IF(ISNUMBER(U4151),S4151*(U4151-T4151),"n.a.")</x:f>
        <x:v>n.a.</x:v>
      </x:c>
      <x:c r="AA4151" s="9" t="n">
        <x:f>IF(ISNUMBER(U4151),Y4151,0)</x:f>
        <x:v>0</x:v>
      </x:c>
      <x:c r="AB4151" s="7" t="n">
        <x:f>MAX(0,L4151-SUM(F4151:K4151))</x:f>
        <x:v>0</x:v>
      </x:c>
    </x:row>
    <x:row r="4152" ht="22" customHeight="1">
      <x:c r="A4152" s="18" t="n">
        <x:f>Summary!F$41</x:f>
        <x:v>46419</x:v>
      </x:c>
      <x:c r="B4152" s="2" t="str">
        <x:f>'Inventory detail'!A774</x:f>
        <x:v>COIL</x:v>
      </x:c>
      <x:c r="C4152" s="2" t="str">
        <x:f>'Inventory detail'!B774</x:f>
        <x:v>10</x:v>
      </x:c>
      <x:c r="D4152" s="2" t="str">
        <x:f>'Inventory detail'!C774</x:f>
        <x:v>7WHT36-4</x:v>
      </x:c>
      <x:c r="E4152" s="10" t="n">
        <x:f>A3026</x:f>
        <x:v>46388</x:v>
      </x:c>
      <x:c r="F4152" s="7" t="n">
        <x:f>O3026</x:f>
        <x:v>0</x:v>
      </x:c>
      <x:c r="G4152" s="7" t="n">
        <x:f>Q3026</x:f>
        <x:v>0</x:v>
      </x:c>
      <x:c r="H4152" s="7" t="n">
        <x:f>R3026</x:f>
        <x:v>0</x:v>
      </x:c>
      <x:c r="I4152" s="7" t="n">
        <x:f>0</x:f>
        <x:v>0</x:v>
      </x:c>
      <x:c r="J4152" s="7" t="n">
        <x:f>0</x:f>
        <x:v>0</x:v>
      </x:c>
      <x:c r="K4152" s="7" t="n">
        <x:f>0</x:f>
        <x:v>0</x:v>
      </x:c>
      <x:c r="L4152" s="7" t="n">
        <x:f>'Inventory detail'!F774*Summary!$K$5*(A4152-E4152)/Summary!$K$6</x:f>
        <x:v>0</x:v>
      </x:c>
      <x:c r="M4152" s="7" t="n">
        <x:f>MAX(0,H4152-L4152)</x:f>
        <x:v>0</x:v>
      </x:c>
      <x:c r="N4152" s="7" t="n">
        <x:f>MAX(0,L4152-H4152)</x:f>
        <x:v>0</x:v>
      </x:c>
      <x:c r="O4152" s="7" t="n">
        <x:f>MAX(0,F4152+I4152-N4152)</x:f>
        <x:v>0</x:v>
      </x:c>
      <x:c r="P4152" s="7" t="n">
        <x:f>MAX(0,N4152-F4152-I4152)</x:f>
        <x:v>0</x:v>
      </x:c>
      <x:c r="Q4152" s="7" t="n">
        <x:f>MAX(0,G4152+J4152-P4152)</x:f>
        <x:v>0</x:v>
      </x:c>
      <x:c r="R4152" s="7" t="n">
        <x:f>M4152+MAX(0,K4152-MAX(0,P4152-G4152-J4152))</x:f>
        <x:v>0</x:v>
      </x:c>
      <x:c r="S4152" s="7" t="n">
        <x:f>SUM(O4152,Q4152,R4152)</x:f>
        <x:v>0</x:v>
      </x:c>
      <x:c r="T4152" s="14" t="n">
        <x:f>'Inventory detail'!T774</x:f>
        <x:v>0.0759</x:v>
      </x:c>
      <x:c r="U4152" s="14" t="str">
        <x:f>'Inventory detail'!U774</x:f>
        <x:v>n.a.</x:v>
      </x:c>
      <x:c r="V4152" s="9" t="n">
        <x:f>O4152*T4152</x:f>
        <x:v>0</x:v>
      </x:c>
      <x:c r="W4152" s="9" t="n">
        <x:f>Q4152*T4152</x:f>
        <x:v>0</x:v>
      </x:c>
      <x:c r="X4152" s="9" t="n">
        <x:f>R4152*T4152</x:f>
        <x:v>0</x:v>
      </x:c>
      <x:c r="Y4152" s="9" t="n">
        <x:f>S4152*T4152</x:f>
        <x:v>0</x:v>
      </x:c>
      <x:c r="Z4152" s="9" t="str">
        <x:f>IF(ISNUMBER(U4152),S4152*(U4152-T4152),"n.a.")</x:f>
        <x:v>n.a.</x:v>
      </x:c>
      <x:c r="AA4152" s="9" t="n">
        <x:f>IF(ISNUMBER(U4152),Y4152,0)</x:f>
        <x:v>0</x:v>
      </x:c>
      <x:c r="AB4152" s="7" t="n">
        <x:f>MAX(0,L4152-SUM(F4152:K4152))</x:f>
        <x:v>0</x:v>
      </x:c>
    </x:row>
    <x:row r="4153" ht="22" customHeight="1">
      <x:c r="A4153" s="18" t="n">
        <x:f>Summary!F$41</x:f>
        <x:v>46419</x:v>
      </x:c>
      <x:c r="B4153" s="2" t="str">
        <x:f>'Inventory detail'!A775</x:f>
        <x:v>COIL</x:v>
      </x:c>
      <x:c r="C4153" s="2" t="str">
        <x:f>'Inventory detail'!B775</x:f>
        <x:v>10</x:v>
      </x:c>
      <x:c r="D4153" s="2" t="str">
        <x:f>'Inventory detail'!C775</x:f>
        <x:v>7WHT36-5</x:v>
      </x:c>
      <x:c r="E4153" s="10" t="n">
        <x:f>A3027</x:f>
        <x:v>46388</x:v>
      </x:c>
      <x:c r="F4153" s="7" t="n">
        <x:f>O3027</x:f>
        <x:v>0</x:v>
      </x:c>
      <x:c r="G4153" s="7" t="n">
        <x:f>Q3027</x:f>
        <x:v>0</x:v>
      </x:c>
      <x:c r="H4153" s="7" t="n">
        <x:f>R3027</x:f>
        <x:v>0</x:v>
      </x:c>
      <x:c r="I4153" s="7" t="n">
        <x:f>0</x:f>
        <x:v>0</x:v>
      </x:c>
      <x:c r="J4153" s="7" t="n">
        <x:f>0</x:f>
        <x:v>0</x:v>
      </x:c>
      <x:c r="K4153" s="7" t="n">
        <x:f>0</x:f>
        <x:v>0</x:v>
      </x:c>
      <x:c r="L4153" s="7" t="n">
        <x:f>'Inventory detail'!F775*Summary!$K$5*(A4153-E4153)/Summary!$K$6</x:f>
        <x:v>0</x:v>
      </x:c>
      <x:c r="M4153" s="7" t="n">
        <x:f>MAX(0,H4153-L4153)</x:f>
        <x:v>0</x:v>
      </x:c>
      <x:c r="N4153" s="7" t="n">
        <x:f>MAX(0,L4153-H4153)</x:f>
        <x:v>0</x:v>
      </x:c>
      <x:c r="O4153" s="7" t="n">
        <x:f>MAX(0,F4153+I4153-N4153)</x:f>
        <x:v>0</x:v>
      </x:c>
      <x:c r="P4153" s="7" t="n">
        <x:f>MAX(0,N4153-F4153-I4153)</x:f>
        <x:v>0</x:v>
      </x:c>
      <x:c r="Q4153" s="7" t="n">
        <x:f>MAX(0,G4153+J4153-P4153)</x:f>
        <x:v>0</x:v>
      </x:c>
      <x:c r="R4153" s="7" t="n">
        <x:f>M4153+MAX(0,K4153-MAX(0,P4153-G4153-J4153))</x:f>
        <x:v>0</x:v>
      </x:c>
      <x:c r="S4153" s="7" t="n">
        <x:f>SUM(O4153,Q4153,R4153)</x:f>
        <x:v>0</x:v>
      </x:c>
      <x:c r="T4153" s="14" t="n">
        <x:f>'Inventory detail'!T775</x:f>
        <x:v>0.0825</x:v>
      </x:c>
      <x:c r="U4153" s="14" t="str">
        <x:f>'Inventory detail'!U775</x:f>
        <x:v>n.a.</x:v>
      </x:c>
      <x:c r="V4153" s="9" t="n">
        <x:f>O4153*T4153</x:f>
        <x:v>0</x:v>
      </x:c>
      <x:c r="W4153" s="9" t="n">
        <x:f>Q4153*T4153</x:f>
        <x:v>0</x:v>
      </x:c>
      <x:c r="X4153" s="9" t="n">
        <x:f>R4153*T4153</x:f>
        <x:v>0</x:v>
      </x:c>
      <x:c r="Y4153" s="9" t="n">
        <x:f>S4153*T4153</x:f>
        <x:v>0</x:v>
      </x:c>
      <x:c r="Z4153" s="9" t="str">
        <x:f>IF(ISNUMBER(U4153),S4153*(U4153-T4153),"n.a.")</x:f>
        <x:v>n.a.</x:v>
      </x:c>
      <x:c r="AA4153" s="9" t="n">
        <x:f>IF(ISNUMBER(U4153),Y4153,0)</x:f>
        <x:v>0</x:v>
      </x:c>
      <x:c r="AB4153" s="7" t="n">
        <x:f>MAX(0,L4153-SUM(F4153:K4153))</x:f>
        <x:v>0</x:v>
      </x:c>
    </x:row>
    <x:row r="4154" ht="22" customHeight="1">
      <x:c r="A4154" s="18" t="n">
        <x:f>Summary!F$41</x:f>
        <x:v>46419</x:v>
      </x:c>
      <x:c r="B4154" s="2" t="str">
        <x:f>'Inventory detail'!A776</x:f>
        <x:v>COIL</x:v>
      </x:c>
      <x:c r="C4154" s="2" t="str">
        <x:f>'Inventory detail'!B776</x:f>
        <x:v>10</x:v>
      </x:c>
      <x:c r="D4154" s="2" t="str">
        <x:f>'Inventory detail'!C776</x:f>
        <x:v>8BLK12-5</x:v>
      </x:c>
      <x:c r="E4154" s="10" t="n">
        <x:f>A3028</x:f>
        <x:v>46388</x:v>
      </x:c>
      <x:c r="F4154" s="7" t="n">
        <x:f>O3028</x:f>
        <x:v>0</x:v>
      </x:c>
      <x:c r="G4154" s="7" t="n">
        <x:f>Q3028</x:f>
        <x:v>0</x:v>
      </x:c>
      <x:c r="H4154" s="7" t="n">
        <x:f>R3028</x:f>
        <x:v>0</x:v>
      </x:c>
      <x:c r="I4154" s="7" t="n">
        <x:f>0</x:f>
        <x:v>0</x:v>
      </x:c>
      <x:c r="J4154" s="7" t="n">
        <x:f>0</x:f>
        <x:v>0</x:v>
      </x:c>
      <x:c r="K4154" s="7" t="n">
        <x:f>0</x:f>
        <x:v>0</x:v>
      </x:c>
      <x:c r="L4154" s="7" t="n">
        <x:f>'Inventory detail'!F776*Summary!$K$5*(A4154-E4154)/Summary!$K$6</x:f>
        <x:v>0</x:v>
      </x:c>
      <x:c r="M4154" s="7" t="n">
        <x:f>MAX(0,H4154-L4154)</x:f>
        <x:v>0</x:v>
      </x:c>
      <x:c r="N4154" s="7" t="n">
        <x:f>MAX(0,L4154-H4154)</x:f>
        <x:v>0</x:v>
      </x:c>
      <x:c r="O4154" s="7" t="n">
        <x:f>MAX(0,F4154+I4154-N4154)</x:f>
        <x:v>0</x:v>
      </x:c>
      <x:c r="P4154" s="7" t="n">
        <x:f>MAX(0,N4154-F4154-I4154)</x:f>
        <x:v>0</x:v>
      </x:c>
      <x:c r="Q4154" s="7" t="n">
        <x:f>MAX(0,G4154+J4154-P4154)</x:f>
        <x:v>0</x:v>
      </x:c>
      <x:c r="R4154" s="7" t="n">
        <x:f>M4154+MAX(0,K4154-MAX(0,P4154-G4154-J4154))</x:f>
        <x:v>0</x:v>
      </x:c>
      <x:c r="S4154" s="7" t="n">
        <x:f>SUM(O4154,Q4154,R4154)</x:f>
        <x:v>0</x:v>
      </x:c>
      <x:c r="T4154" s="14" t="n">
        <x:f>'Inventory detail'!T776</x:f>
        <x:v>0.0268</x:v>
      </x:c>
      <x:c r="U4154" s="14" t="str">
        <x:f>'Inventory detail'!U776</x:f>
        <x:v>n.a.</x:v>
      </x:c>
      <x:c r="V4154" s="9" t="n">
        <x:f>O4154*T4154</x:f>
        <x:v>0</x:v>
      </x:c>
      <x:c r="W4154" s="9" t="n">
        <x:f>Q4154*T4154</x:f>
        <x:v>0</x:v>
      </x:c>
      <x:c r="X4154" s="9" t="n">
        <x:f>R4154*T4154</x:f>
        <x:v>0</x:v>
      </x:c>
      <x:c r="Y4154" s="9" t="n">
        <x:f>S4154*T4154</x:f>
        <x:v>0</x:v>
      </x:c>
      <x:c r="Z4154" s="9" t="str">
        <x:f>IF(ISNUMBER(U4154),S4154*(U4154-T4154),"n.a.")</x:f>
        <x:v>n.a.</x:v>
      </x:c>
      <x:c r="AA4154" s="9" t="n">
        <x:f>IF(ISNUMBER(U4154),Y4154,0)</x:f>
        <x:v>0</x:v>
      </x:c>
      <x:c r="AB4154" s="7" t="n">
        <x:f>MAX(0,L4154-SUM(F4154:K4154))</x:f>
        <x:v>0</x:v>
      </x:c>
    </x:row>
    <x:row r="4155" ht="22" customHeight="1">
      <x:c r="A4155" s="18" t="n">
        <x:f>Summary!F$41</x:f>
        <x:v>46419</x:v>
      </x:c>
      <x:c r="B4155" s="2" t="str">
        <x:f>'Inventory detail'!A777</x:f>
        <x:v>COIL</x:v>
      </x:c>
      <x:c r="C4155" s="2" t="str">
        <x:f>'Inventory detail'!B777</x:f>
        <x:v>10</x:v>
      </x:c>
      <x:c r="D4155" s="2" t="str">
        <x:f>'Inventory detail'!C777</x:f>
        <x:v>8BLK36-5</x:v>
      </x:c>
      <x:c r="E4155" s="10" t="n">
        <x:f>A3029</x:f>
        <x:v>46388</x:v>
      </x:c>
      <x:c r="F4155" s="7" t="n">
        <x:f>O3029</x:f>
        <x:v>0</x:v>
      </x:c>
      <x:c r="G4155" s="7" t="n">
        <x:f>Q3029</x:f>
        <x:v>0</x:v>
      </x:c>
      <x:c r="H4155" s="7" t="n">
        <x:f>R3029</x:f>
        <x:v>0</x:v>
      </x:c>
      <x:c r="I4155" s="7" t="n">
        <x:f>0</x:f>
        <x:v>0</x:v>
      </x:c>
      <x:c r="J4155" s="7" t="n">
        <x:f>0</x:f>
        <x:v>0</x:v>
      </x:c>
      <x:c r="K4155" s="7" t="n">
        <x:f>0</x:f>
        <x:v>0</x:v>
      </x:c>
      <x:c r="L4155" s="7" t="n">
        <x:f>'Inventory detail'!F777*Summary!$K$5*(A4155-E4155)/Summary!$K$6</x:f>
        <x:v>0</x:v>
      </x:c>
      <x:c r="M4155" s="7" t="n">
        <x:f>MAX(0,H4155-L4155)</x:f>
        <x:v>0</x:v>
      </x:c>
      <x:c r="N4155" s="7" t="n">
        <x:f>MAX(0,L4155-H4155)</x:f>
        <x:v>0</x:v>
      </x:c>
      <x:c r="O4155" s="7" t="n">
        <x:f>MAX(0,F4155+I4155-N4155)</x:f>
        <x:v>0</x:v>
      </x:c>
      <x:c r="P4155" s="7" t="n">
        <x:f>MAX(0,N4155-F4155-I4155)</x:f>
        <x:v>0</x:v>
      </x:c>
      <x:c r="Q4155" s="7" t="n">
        <x:f>MAX(0,G4155+J4155-P4155)</x:f>
        <x:v>0</x:v>
      </x:c>
      <x:c r="R4155" s="7" t="n">
        <x:f>M4155+MAX(0,K4155-MAX(0,P4155-G4155-J4155))</x:f>
        <x:v>0</x:v>
      </x:c>
      <x:c r="S4155" s="7" t="n">
        <x:f>SUM(O4155,Q4155,R4155)</x:f>
        <x:v>0</x:v>
      </x:c>
      <x:c r="T4155" s="14" t="n">
        <x:f>'Inventory detail'!T777</x:f>
        <x:v>0.0882</x:v>
      </x:c>
      <x:c r="U4155" s="14" t="str">
        <x:f>'Inventory detail'!U777</x:f>
        <x:v>n.a.</x:v>
      </x:c>
      <x:c r="V4155" s="9" t="n">
        <x:f>O4155*T4155</x:f>
        <x:v>0</x:v>
      </x:c>
      <x:c r="W4155" s="9" t="n">
        <x:f>Q4155*T4155</x:f>
        <x:v>0</x:v>
      </x:c>
      <x:c r="X4155" s="9" t="n">
        <x:f>R4155*T4155</x:f>
        <x:v>0</x:v>
      </x:c>
      <x:c r="Y4155" s="9" t="n">
        <x:f>S4155*T4155</x:f>
        <x:v>0</x:v>
      </x:c>
      <x:c r="Z4155" s="9" t="str">
        <x:f>IF(ISNUMBER(U4155),S4155*(U4155-T4155),"n.a.")</x:f>
        <x:v>n.a.</x:v>
      </x:c>
      <x:c r="AA4155" s="9" t="n">
        <x:f>IF(ISNUMBER(U4155),Y4155,0)</x:f>
        <x:v>0</x:v>
      </x:c>
      <x:c r="AB4155" s="7" t="n">
        <x:f>MAX(0,L4155-SUM(F4155:K4155))</x:f>
        <x:v>0</x:v>
      </x:c>
    </x:row>
    <x:row r="4156" ht="22" customHeight="1">
      <x:c r="A4156" s="18" t="n">
        <x:f>Summary!F$41</x:f>
        <x:v>46419</x:v>
      </x:c>
      <x:c r="B4156" s="2" t="str">
        <x:f>'Inventory detail'!A778</x:f>
        <x:v>COIL</x:v>
      </x:c>
      <x:c r="C4156" s="2" t="str">
        <x:f>'Inventory detail'!B778</x:f>
        <x:v>10</x:v>
      </x:c>
      <x:c r="D4156" s="2" t="str">
        <x:f>'Inventory detail'!C778</x:f>
        <x:v>8FG12-4</x:v>
      </x:c>
      <x:c r="E4156" s="10" t="n">
        <x:f>A3030</x:f>
        <x:v>46388</x:v>
      </x:c>
      <x:c r="F4156" s="7" t="n">
        <x:f>O3030</x:f>
        <x:v>0</x:v>
      </x:c>
      <x:c r="G4156" s="7" t="n">
        <x:f>Q3030</x:f>
        <x:v>0</x:v>
      </x:c>
      <x:c r="H4156" s="7" t="n">
        <x:f>R3030</x:f>
        <x:v>0</x:v>
      </x:c>
      <x:c r="I4156" s="7" t="n">
        <x:f>0</x:f>
        <x:v>0</x:v>
      </x:c>
      <x:c r="J4156" s="7" t="n">
        <x:f>0</x:f>
        <x:v>0</x:v>
      </x:c>
      <x:c r="K4156" s="7" t="n">
        <x:f>0</x:f>
        <x:v>0</x:v>
      </x:c>
      <x:c r="L4156" s="7" t="n">
        <x:f>'Inventory detail'!F778*Summary!$K$5*(A4156-E4156)/Summary!$K$6</x:f>
        <x:v>0</x:v>
      </x:c>
      <x:c r="M4156" s="7" t="n">
        <x:f>MAX(0,H4156-L4156)</x:f>
        <x:v>0</x:v>
      </x:c>
      <x:c r="N4156" s="7" t="n">
        <x:f>MAX(0,L4156-H4156)</x:f>
        <x:v>0</x:v>
      </x:c>
      <x:c r="O4156" s="7" t="n">
        <x:f>MAX(0,F4156+I4156-N4156)</x:f>
        <x:v>0</x:v>
      </x:c>
      <x:c r="P4156" s="7" t="n">
        <x:f>MAX(0,N4156-F4156-I4156)</x:f>
        <x:v>0</x:v>
      </x:c>
      <x:c r="Q4156" s="7" t="n">
        <x:f>MAX(0,G4156+J4156-P4156)</x:f>
        <x:v>0</x:v>
      </x:c>
      <x:c r="R4156" s="7" t="n">
        <x:f>M4156+MAX(0,K4156-MAX(0,P4156-G4156-J4156))</x:f>
        <x:v>0</x:v>
      </x:c>
      <x:c r="S4156" s="7" t="n">
        <x:f>SUM(O4156,Q4156,R4156)</x:f>
        <x:v>0</x:v>
      </x:c>
      <x:c r="T4156" s="14" t="n">
        <x:f>'Inventory detail'!T778</x:f>
        <x:v>0.024900000000000002</x:v>
      </x:c>
      <x:c r="U4156" s="14" t="str">
        <x:f>'Inventory detail'!U778</x:f>
        <x:v>n.a.</x:v>
      </x:c>
      <x:c r="V4156" s="9" t="n">
        <x:f>O4156*T4156</x:f>
        <x:v>0</x:v>
      </x:c>
      <x:c r="W4156" s="9" t="n">
        <x:f>Q4156*T4156</x:f>
        <x:v>0</x:v>
      </x:c>
      <x:c r="X4156" s="9" t="n">
        <x:f>R4156*T4156</x:f>
        <x:v>0</x:v>
      </x:c>
      <x:c r="Y4156" s="9" t="n">
        <x:f>S4156*T4156</x:f>
        <x:v>0</x:v>
      </x:c>
      <x:c r="Z4156" s="9" t="str">
        <x:f>IF(ISNUMBER(U4156),S4156*(U4156-T4156),"n.a.")</x:f>
        <x:v>n.a.</x:v>
      </x:c>
      <x:c r="AA4156" s="9" t="n">
        <x:f>IF(ISNUMBER(U4156),Y4156,0)</x:f>
        <x:v>0</x:v>
      </x:c>
      <x:c r="AB4156" s="7" t="n">
        <x:f>MAX(0,L4156-SUM(F4156:K4156))</x:f>
        <x:v>0</x:v>
      </x:c>
    </x:row>
    <x:row r="4157" ht="22" customHeight="1">
      <x:c r="A4157" s="18" t="n">
        <x:f>Summary!F$41</x:f>
        <x:v>46419</x:v>
      </x:c>
      <x:c r="B4157" s="2" t="str">
        <x:f>'Inventory detail'!A779</x:f>
        <x:v>COIL</x:v>
      </x:c>
      <x:c r="C4157" s="2" t="str">
        <x:f>'Inventory detail'!B779</x:f>
        <x:v>10</x:v>
      </x:c>
      <x:c r="D4157" s="2" t="str">
        <x:f>'Inventory detail'!C779</x:f>
        <x:v>8MAR12-4</x:v>
      </x:c>
      <x:c r="E4157" s="10" t="n">
        <x:f>A3031</x:f>
        <x:v>46388</x:v>
      </x:c>
      <x:c r="F4157" s="7" t="n">
        <x:f>O3031</x:f>
        <x:v>0</x:v>
      </x:c>
      <x:c r="G4157" s="7" t="n">
        <x:f>Q3031</x:f>
        <x:v>0</x:v>
      </x:c>
      <x:c r="H4157" s="7" t="n">
        <x:f>R3031</x:f>
        <x:v>0</x:v>
      </x:c>
      <x:c r="I4157" s="7" t="n">
        <x:f>0</x:f>
        <x:v>0</x:v>
      </x:c>
      <x:c r="J4157" s="7" t="n">
        <x:f>0</x:f>
        <x:v>0</x:v>
      </x:c>
      <x:c r="K4157" s="7" t="n">
        <x:f>0</x:f>
        <x:v>0</x:v>
      </x:c>
      <x:c r="L4157" s="7" t="n">
        <x:f>'Inventory detail'!F779*Summary!$K$5*(A4157-E4157)/Summary!$K$6</x:f>
        <x:v>0</x:v>
      </x:c>
      <x:c r="M4157" s="7" t="n">
        <x:f>MAX(0,H4157-L4157)</x:f>
        <x:v>0</x:v>
      </x:c>
      <x:c r="N4157" s="7" t="n">
        <x:f>MAX(0,L4157-H4157)</x:f>
        <x:v>0</x:v>
      </x:c>
      <x:c r="O4157" s="7" t="n">
        <x:f>MAX(0,F4157+I4157-N4157)</x:f>
        <x:v>0</x:v>
      </x:c>
      <x:c r="P4157" s="7" t="n">
        <x:f>MAX(0,N4157-F4157-I4157)</x:f>
        <x:v>0</x:v>
      </x:c>
      <x:c r="Q4157" s="7" t="n">
        <x:f>MAX(0,G4157+J4157-P4157)</x:f>
        <x:v>0</x:v>
      </x:c>
      <x:c r="R4157" s="7" t="n">
        <x:f>M4157+MAX(0,K4157-MAX(0,P4157-G4157-J4157))</x:f>
        <x:v>0</x:v>
      </x:c>
      <x:c r="S4157" s="7" t="n">
        <x:f>SUM(O4157,Q4157,R4157)</x:f>
        <x:v>0</x:v>
      </x:c>
      <x:c r="T4157" s="14" t="n">
        <x:f>'Inventory detail'!T779</x:f>
        <x:v>0.024900000000000002</x:v>
      </x:c>
      <x:c r="U4157" s="14" t="str">
        <x:f>'Inventory detail'!U779</x:f>
        <x:v>n.a.</x:v>
      </x:c>
      <x:c r="V4157" s="9" t="n">
        <x:f>O4157*T4157</x:f>
        <x:v>0</x:v>
      </x:c>
      <x:c r="W4157" s="9" t="n">
        <x:f>Q4157*T4157</x:f>
        <x:v>0</x:v>
      </x:c>
      <x:c r="X4157" s="9" t="n">
        <x:f>R4157*T4157</x:f>
        <x:v>0</x:v>
      </x:c>
      <x:c r="Y4157" s="9" t="n">
        <x:f>S4157*T4157</x:f>
        <x:v>0</x:v>
      </x:c>
      <x:c r="Z4157" s="9" t="str">
        <x:f>IF(ISNUMBER(U4157),S4157*(U4157-T4157),"n.a.")</x:f>
        <x:v>n.a.</x:v>
      </x:c>
      <x:c r="AA4157" s="9" t="n">
        <x:f>IF(ISNUMBER(U4157),Y4157,0)</x:f>
        <x:v>0</x:v>
      </x:c>
      <x:c r="AB4157" s="7" t="n">
        <x:f>MAX(0,L4157-SUM(F4157:K4157))</x:f>
        <x:v>0</x:v>
      </x:c>
    </x:row>
    <x:row r="4158" ht="22" customHeight="1">
      <x:c r="A4158" s="18" t="n">
        <x:f>Summary!F$41</x:f>
        <x:v>46419</x:v>
      </x:c>
      <x:c r="B4158" s="2" t="str">
        <x:f>'Inventory detail'!A780</x:f>
        <x:v>COIL</x:v>
      </x:c>
      <x:c r="C4158" s="2" t="str">
        <x:f>'Inventory detail'!B780</x:f>
        <x:v>10</x:v>
      </x:c>
      <x:c r="D4158" s="2" t="str">
        <x:f>'Inventory detail'!C780</x:f>
        <x:v>8WHT12-5</x:v>
      </x:c>
      <x:c r="E4158" s="10" t="n">
        <x:f>A3032</x:f>
        <x:v>46388</x:v>
      </x:c>
      <x:c r="F4158" s="7" t="n">
        <x:f>O3032</x:f>
        <x:v>0</x:v>
      </x:c>
      <x:c r="G4158" s="7" t="n">
        <x:f>Q3032</x:f>
        <x:v>0</x:v>
      </x:c>
      <x:c r="H4158" s="7" t="n">
        <x:f>R3032</x:f>
        <x:v>0</x:v>
      </x:c>
      <x:c r="I4158" s="7" t="n">
        <x:f>0</x:f>
        <x:v>0</x:v>
      </x:c>
      <x:c r="J4158" s="7" t="n">
        <x:f>0</x:f>
        <x:v>0</x:v>
      </x:c>
      <x:c r="K4158" s="7" t="n">
        <x:f>0</x:f>
        <x:v>0</x:v>
      </x:c>
      <x:c r="L4158" s="7" t="n">
        <x:f>'Inventory detail'!F780*Summary!$K$5*(A4158-E4158)/Summary!$K$6</x:f>
        <x:v>0</x:v>
      </x:c>
      <x:c r="M4158" s="7" t="n">
        <x:f>MAX(0,H4158-L4158)</x:f>
        <x:v>0</x:v>
      </x:c>
      <x:c r="N4158" s="7" t="n">
        <x:f>MAX(0,L4158-H4158)</x:f>
        <x:v>0</x:v>
      </x:c>
      <x:c r="O4158" s="7" t="n">
        <x:f>MAX(0,F4158+I4158-N4158)</x:f>
        <x:v>0</x:v>
      </x:c>
      <x:c r="P4158" s="7" t="n">
        <x:f>MAX(0,N4158-F4158-I4158)</x:f>
        <x:v>0</x:v>
      </x:c>
      <x:c r="Q4158" s="7" t="n">
        <x:f>MAX(0,G4158+J4158-P4158)</x:f>
        <x:v>0</x:v>
      </x:c>
      <x:c r="R4158" s="7" t="n">
        <x:f>M4158+MAX(0,K4158-MAX(0,P4158-G4158-J4158))</x:f>
        <x:v>0</x:v>
      </x:c>
      <x:c r="S4158" s="7" t="n">
        <x:f>SUM(O4158,Q4158,R4158)</x:f>
        <x:v>0</x:v>
      </x:c>
      <x:c r="T4158" s="14" t="n">
        <x:f>'Inventory detail'!T780</x:f>
        <x:v>0.0268</x:v>
      </x:c>
      <x:c r="U4158" s="14" t="str">
        <x:f>'Inventory detail'!U780</x:f>
        <x:v>n.a.</x:v>
      </x:c>
      <x:c r="V4158" s="9" t="n">
        <x:f>O4158*T4158</x:f>
        <x:v>0</x:v>
      </x:c>
      <x:c r="W4158" s="9" t="n">
        <x:f>Q4158*T4158</x:f>
        <x:v>0</x:v>
      </x:c>
      <x:c r="X4158" s="9" t="n">
        <x:f>R4158*T4158</x:f>
        <x:v>0</x:v>
      </x:c>
      <x:c r="Y4158" s="9" t="n">
        <x:f>S4158*T4158</x:f>
        <x:v>0</x:v>
      </x:c>
      <x:c r="Z4158" s="9" t="str">
        <x:f>IF(ISNUMBER(U4158),S4158*(U4158-T4158),"n.a.")</x:f>
        <x:v>n.a.</x:v>
      </x:c>
      <x:c r="AA4158" s="9" t="n">
        <x:f>IF(ISNUMBER(U4158),Y4158,0)</x:f>
        <x:v>0</x:v>
      </x:c>
      <x:c r="AB4158" s="7" t="n">
        <x:f>MAX(0,L4158-SUM(F4158:K4158))</x:f>
        <x:v>0</x:v>
      </x:c>
    </x:row>
    <x:row r="4159" ht="22" customHeight="1">
      <x:c r="A4159" s="18" t="n">
        <x:f>Summary!F$41</x:f>
        <x:v>46419</x:v>
      </x:c>
      <x:c r="B4159" s="2" t="str">
        <x:f>'Inventory detail'!A781</x:f>
        <x:v>COIL</x:v>
      </x:c>
      <x:c r="C4159" s="2" t="str">
        <x:f>'Inventory detail'!B781</x:f>
        <x:v>10</x:v>
      </x:c>
      <x:c r="D4159" s="2" t="str">
        <x:f>'Inventory detail'!C781</x:f>
        <x:v>8WHT36-5</x:v>
      </x:c>
      <x:c r="E4159" s="10" t="n">
        <x:f>A3033</x:f>
        <x:v>46388</x:v>
      </x:c>
      <x:c r="F4159" s="7" t="n">
        <x:f>O3033</x:f>
        <x:v>0</x:v>
      </x:c>
      <x:c r="G4159" s="7" t="n">
        <x:f>Q3033</x:f>
        <x:v>0</x:v>
      </x:c>
      <x:c r="H4159" s="7" t="n">
        <x:f>R3033</x:f>
        <x:v>0</x:v>
      </x:c>
      <x:c r="I4159" s="7" t="n">
        <x:f>0</x:f>
        <x:v>0</x:v>
      </x:c>
      <x:c r="J4159" s="7" t="n">
        <x:f>0</x:f>
        <x:v>0</x:v>
      </x:c>
      <x:c r="K4159" s="7" t="n">
        <x:f>0</x:f>
        <x:v>0</x:v>
      </x:c>
      <x:c r="L4159" s="7" t="n">
        <x:f>'Inventory detail'!F781*Summary!$K$5*(A4159-E4159)/Summary!$K$6</x:f>
        <x:v>0</x:v>
      </x:c>
      <x:c r="M4159" s="7" t="n">
        <x:f>MAX(0,H4159-L4159)</x:f>
        <x:v>0</x:v>
      </x:c>
      <x:c r="N4159" s="7" t="n">
        <x:f>MAX(0,L4159-H4159)</x:f>
        <x:v>0</x:v>
      </x:c>
      <x:c r="O4159" s="7" t="n">
        <x:f>MAX(0,F4159+I4159-N4159)</x:f>
        <x:v>0</x:v>
      </x:c>
      <x:c r="P4159" s="7" t="n">
        <x:f>MAX(0,N4159-F4159-I4159)</x:f>
        <x:v>0</x:v>
      </x:c>
      <x:c r="Q4159" s="7" t="n">
        <x:f>MAX(0,G4159+J4159-P4159)</x:f>
        <x:v>0</x:v>
      </x:c>
      <x:c r="R4159" s="7" t="n">
        <x:f>M4159+MAX(0,K4159-MAX(0,P4159-G4159-J4159))</x:f>
        <x:v>0</x:v>
      </x:c>
      <x:c r="S4159" s="7" t="n">
        <x:f>SUM(O4159,Q4159,R4159)</x:f>
        <x:v>0</x:v>
      </x:c>
      <x:c r="T4159" s="14" t="n">
        <x:f>'Inventory detail'!T781</x:f>
        <x:v>0.0882</x:v>
      </x:c>
      <x:c r="U4159" s="14" t="str">
        <x:f>'Inventory detail'!U781</x:f>
        <x:v>n.a.</x:v>
      </x:c>
      <x:c r="V4159" s="9" t="n">
        <x:f>O4159*T4159</x:f>
        <x:v>0</x:v>
      </x:c>
      <x:c r="W4159" s="9" t="n">
        <x:f>Q4159*T4159</x:f>
        <x:v>0</x:v>
      </x:c>
      <x:c r="X4159" s="9" t="n">
        <x:f>R4159*T4159</x:f>
        <x:v>0</x:v>
      </x:c>
      <x:c r="Y4159" s="9" t="n">
        <x:f>S4159*T4159</x:f>
        <x:v>0</x:v>
      </x:c>
      <x:c r="Z4159" s="9" t="str">
        <x:f>IF(ISNUMBER(U4159),S4159*(U4159-T4159),"n.a.")</x:f>
        <x:v>n.a.</x:v>
      </x:c>
      <x:c r="AA4159" s="9" t="n">
        <x:f>IF(ISNUMBER(U4159),Y4159,0)</x:f>
        <x:v>0</x:v>
      </x:c>
      <x:c r="AB4159" s="7" t="n">
        <x:f>MAX(0,L4159-SUM(F4159:K4159))</x:f>
        <x:v>0</x:v>
      </x:c>
    </x:row>
    <x:row r="4160" ht="22" customHeight="1">
      <x:c r="A4160" s="18" t="n">
        <x:f>Summary!F$41</x:f>
        <x:v>46419</x:v>
      </x:c>
      <x:c r="B4160" s="2" t="str">
        <x:f>'Inventory detail'!A782</x:f>
        <x:v>COIL</x:v>
      </x:c>
      <x:c r="C4160" s="2" t="str">
        <x:f>'Inventory detail'!B782</x:f>
        <x:v>10</x:v>
      </x:c>
      <x:c r="D4160" s="2" t="str">
        <x:f>'Inventory detail'!C782</x:f>
        <x:v>9BLK12-5</x:v>
      </x:c>
      <x:c r="E4160" s="10" t="n">
        <x:f>A3034</x:f>
        <x:v>46388</x:v>
      </x:c>
      <x:c r="F4160" s="7" t="n">
        <x:f>O3034</x:f>
        <x:v>0</x:v>
      </x:c>
      <x:c r="G4160" s="7" t="n">
        <x:f>Q3034</x:f>
        <x:v>0</x:v>
      </x:c>
      <x:c r="H4160" s="7" t="n">
        <x:f>R3034</x:f>
        <x:v>0</x:v>
      </x:c>
      <x:c r="I4160" s="7" t="n">
        <x:f>0</x:f>
        <x:v>0</x:v>
      </x:c>
      <x:c r="J4160" s="7" t="n">
        <x:f>0</x:f>
        <x:v>0</x:v>
      </x:c>
      <x:c r="K4160" s="7" t="n">
        <x:f>0</x:f>
        <x:v>0</x:v>
      </x:c>
      <x:c r="L4160" s="7" t="n">
        <x:f>'Inventory detail'!F782*Summary!$K$5*(A4160-E4160)/Summary!$K$6</x:f>
        <x:v>0</x:v>
      </x:c>
      <x:c r="M4160" s="7" t="n">
        <x:f>MAX(0,H4160-L4160)</x:f>
        <x:v>0</x:v>
      </x:c>
      <x:c r="N4160" s="7" t="n">
        <x:f>MAX(0,L4160-H4160)</x:f>
        <x:v>0</x:v>
      </x:c>
      <x:c r="O4160" s="7" t="n">
        <x:f>MAX(0,F4160+I4160-N4160)</x:f>
        <x:v>0</x:v>
      </x:c>
      <x:c r="P4160" s="7" t="n">
        <x:f>MAX(0,N4160-F4160-I4160)</x:f>
        <x:v>0</x:v>
      </x:c>
      <x:c r="Q4160" s="7" t="n">
        <x:f>MAX(0,G4160+J4160-P4160)</x:f>
        <x:v>0</x:v>
      </x:c>
      <x:c r="R4160" s="7" t="n">
        <x:f>M4160+MAX(0,K4160-MAX(0,P4160-G4160-J4160))</x:f>
        <x:v>0</x:v>
      </x:c>
      <x:c r="S4160" s="7" t="n">
        <x:f>SUM(O4160,Q4160,R4160)</x:f>
        <x:v>0</x:v>
      </x:c>
      <x:c r="T4160" s="14" t="n">
        <x:f>'Inventory detail'!T782</x:f>
        <x:v>0.031400000000000004</x:v>
      </x:c>
      <x:c r="U4160" s="14" t="str">
        <x:f>'Inventory detail'!U782</x:f>
        <x:v>n.a.</x:v>
      </x:c>
      <x:c r="V4160" s="9" t="n">
        <x:f>O4160*T4160</x:f>
        <x:v>0</x:v>
      </x:c>
      <x:c r="W4160" s="9" t="n">
        <x:f>Q4160*T4160</x:f>
        <x:v>0</x:v>
      </x:c>
      <x:c r="X4160" s="9" t="n">
        <x:f>R4160*T4160</x:f>
        <x:v>0</x:v>
      </x:c>
      <x:c r="Y4160" s="9" t="n">
        <x:f>S4160*T4160</x:f>
        <x:v>0</x:v>
      </x:c>
      <x:c r="Z4160" s="9" t="str">
        <x:f>IF(ISNUMBER(U4160),S4160*(U4160-T4160),"n.a.")</x:f>
        <x:v>n.a.</x:v>
      </x:c>
      <x:c r="AA4160" s="9" t="n">
        <x:f>IF(ISNUMBER(U4160),Y4160,0)</x:f>
        <x:v>0</x:v>
      </x:c>
      <x:c r="AB4160" s="7" t="n">
        <x:f>MAX(0,L4160-SUM(F4160:K4160))</x:f>
        <x:v>0</x:v>
      </x:c>
    </x:row>
    <x:row r="4161" ht="22" customHeight="1">
      <x:c r="A4161" s="18" t="n">
        <x:f>Summary!F$41</x:f>
        <x:v>46419</x:v>
      </x:c>
      <x:c r="B4161" s="2" t="str">
        <x:f>'Inventory detail'!A783</x:f>
        <x:v>COIL</x:v>
      </x:c>
      <x:c r="C4161" s="2" t="str">
        <x:f>'Inventory detail'!B783</x:f>
        <x:v>10</x:v>
      </x:c>
      <x:c r="D4161" s="2" t="str">
        <x:f>'Inventory detail'!C783</x:f>
        <x:v>9BLK36-5</x:v>
      </x:c>
      <x:c r="E4161" s="10" t="n">
        <x:f>A3035</x:f>
        <x:v>46388</x:v>
      </x:c>
      <x:c r="F4161" s="7" t="n">
        <x:f>O3035</x:f>
        <x:v>0</x:v>
      </x:c>
      <x:c r="G4161" s="7" t="n">
        <x:f>Q3035</x:f>
        <x:v>0</x:v>
      </x:c>
      <x:c r="H4161" s="7" t="n">
        <x:f>R3035</x:f>
        <x:v>0</x:v>
      </x:c>
      <x:c r="I4161" s="7" t="n">
        <x:f>0</x:f>
        <x:v>0</x:v>
      </x:c>
      <x:c r="J4161" s="7" t="n">
        <x:f>0</x:f>
        <x:v>0</x:v>
      </x:c>
      <x:c r="K4161" s="7" t="n">
        <x:f>0</x:f>
        <x:v>0</x:v>
      </x:c>
      <x:c r="L4161" s="7" t="n">
        <x:f>'Inventory detail'!F783*Summary!$K$5*(A4161-E4161)/Summary!$K$6</x:f>
        <x:v>0</x:v>
      </x:c>
      <x:c r="M4161" s="7" t="n">
        <x:f>MAX(0,H4161-L4161)</x:f>
        <x:v>0</x:v>
      </x:c>
      <x:c r="N4161" s="7" t="n">
        <x:f>MAX(0,L4161-H4161)</x:f>
        <x:v>0</x:v>
      </x:c>
      <x:c r="O4161" s="7" t="n">
        <x:f>MAX(0,F4161+I4161-N4161)</x:f>
        <x:v>0</x:v>
      </x:c>
      <x:c r="P4161" s="7" t="n">
        <x:f>MAX(0,N4161-F4161-I4161)</x:f>
        <x:v>0</x:v>
      </x:c>
      <x:c r="Q4161" s="7" t="n">
        <x:f>MAX(0,G4161+J4161-P4161)</x:f>
        <x:v>0</x:v>
      </x:c>
      <x:c r="R4161" s="7" t="n">
        <x:f>M4161+MAX(0,K4161-MAX(0,P4161-G4161-J4161))</x:f>
        <x:v>0</x:v>
      </x:c>
      <x:c r="S4161" s="7" t="n">
        <x:f>SUM(O4161,Q4161,R4161)</x:f>
        <x:v>0</x:v>
      </x:c>
      <x:c r="T4161" s="14" t="n">
        <x:f>'Inventory detail'!T783</x:f>
        <x:v>0.0935</x:v>
      </x:c>
      <x:c r="U4161" s="14" t="str">
        <x:f>'Inventory detail'!U783</x:f>
        <x:v>n.a.</x:v>
      </x:c>
      <x:c r="V4161" s="9" t="n">
        <x:f>O4161*T4161</x:f>
        <x:v>0</x:v>
      </x:c>
      <x:c r="W4161" s="9" t="n">
        <x:f>Q4161*T4161</x:f>
        <x:v>0</x:v>
      </x:c>
      <x:c r="X4161" s="9" t="n">
        <x:f>R4161*T4161</x:f>
        <x:v>0</x:v>
      </x:c>
      <x:c r="Y4161" s="9" t="n">
        <x:f>S4161*T4161</x:f>
        <x:v>0</x:v>
      </x:c>
      <x:c r="Z4161" s="9" t="str">
        <x:f>IF(ISNUMBER(U4161),S4161*(U4161-T4161),"n.a.")</x:f>
        <x:v>n.a.</x:v>
      </x:c>
      <x:c r="AA4161" s="9" t="n">
        <x:f>IF(ISNUMBER(U4161),Y4161,0)</x:f>
        <x:v>0</x:v>
      </x:c>
      <x:c r="AB4161" s="7" t="n">
        <x:f>MAX(0,L4161-SUM(F4161:K4161))</x:f>
        <x:v>0</x:v>
      </x:c>
    </x:row>
    <x:row r="4162" ht="22" customHeight="1">
      <x:c r="A4162" s="18" t="n">
        <x:f>Summary!F$41</x:f>
        <x:v>46419</x:v>
      </x:c>
      <x:c r="B4162" s="2" t="str">
        <x:f>'Inventory detail'!A784</x:f>
        <x:v>COIL</x:v>
      </x:c>
      <x:c r="C4162" s="2" t="str">
        <x:f>'Inventory detail'!B784</x:f>
        <x:v>10</x:v>
      </x:c>
      <x:c r="D4162" s="2" t="str">
        <x:f>'Inventory detail'!C784</x:f>
        <x:v>9FG12-4</x:v>
      </x:c>
      <x:c r="E4162" s="10" t="n">
        <x:f>A3036</x:f>
        <x:v>46388</x:v>
      </x:c>
      <x:c r="F4162" s="7" t="n">
        <x:f>O3036</x:f>
        <x:v>0</x:v>
      </x:c>
      <x:c r="G4162" s="7" t="n">
        <x:f>Q3036</x:f>
        <x:v>0</x:v>
      </x:c>
      <x:c r="H4162" s="7" t="n">
        <x:f>R3036</x:f>
        <x:v>0</x:v>
      </x:c>
      <x:c r="I4162" s="7" t="n">
        <x:f>0</x:f>
        <x:v>0</x:v>
      </x:c>
      <x:c r="J4162" s="7" t="n">
        <x:f>0</x:f>
        <x:v>0</x:v>
      </x:c>
      <x:c r="K4162" s="7" t="n">
        <x:f>0</x:f>
        <x:v>0</x:v>
      </x:c>
      <x:c r="L4162" s="7" t="n">
        <x:f>'Inventory detail'!F784*Summary!$K$5*(A4162-E4162)/Summary!$K$6</x:f>
        <x:v>0</x:v>
      </x:c>
      <x:c r="M4162" s="7" t="n">
        <x:f>MAX(0,H4162-L4162)</x:f>
        <x:v>0</x:v>
      </x:c>
      <x:c r="N4162" s="7" t="n">
        <x:f>MAX(0,L4162-H4162)</x:f>
        <x:v>0</x:v>
      </x:c>
      <x:c r="O4162" s="7" t="n">
        <x:f>MAX(0,F4162+I4162-N4162)</x:f>
        <x:v>0</x:v>
      </x:c>
      <x:c r="P4162" s="7" t="n">
        <x:f>MAX(0,N4162-F4162-I4162)</x:f>
        <x:v>0</x:v>
      </x:c>
      <x:c r="Q4162" s="7" t="n">
        <x:f>MAX(0,G4162+J4162-P4162)</x:f>
        <x:v>0</x:v>
      </x:c>
      <x:c r="R4162" s="7" t="n">
        <x:f>M4162+MAX(0,K4162-MAX(0,P4162-G4162-J4162))</x:f>
        <x:v>0</x:v>
      </x:c>
      <x:c r="S4162" s="7" t="n">
        <x:f>SUM(O4162,Q4162,R4162)</x:f>
        <x:v>0</x:v>
      </x:c>
      <x:c r="T4162" s="14" t="n">
        <x:f>'Inventory detail'!T784</x:f>
        <x:v>0.0286</x:v>
      </x:c>
      <x:c r="U4162" s="14" t="str">
        <x:f>'Inventory detail'!U784</x:f>
        <x:v>n.a.</x:v>
      </x:c>
      <x:c r="V4162" s="9" t="n">
        <x:f>O4162*T4162</x:f>
        <x:v>0</x:v>
      </x:c>
      <x:c r="W4162" s="9" t="n">
        <x:f>Q4162*T4162</x:f>
        <x:v>0</x:v>
      </x:c>
      <x:c r="X4162" s="9" t="n">
        <x:f>R4162*T4162</x:f>
        <x:v>0</x:v>
      </x:c>
      <x:c r="Y4162" s="9" t="n">
        <x:f>S4162*T4162</x:f>
        <x:v>0</x:v>
      </x:c>
      <x:c r="Z4162" s="9" t="str">
        <x:f>IF(ISNUMBER(U4162),S4162*(U4162-T4162),"n.a.")</x:f>
        <x:v>n.a.</x:v>
      </x:c>
      <x:c r="AA4162" s="9" t="n">
        <x:f>IF(ISNUMBER(U4162),Y4162,0)</x:f>
        <x:v>0</x:v>
      </x:c>
      <x:c r="AB4162" s="7" t="n">
        <x:f>MAX(0,L4162-SUM(F4162:K4162))</x:f>
        <x:v>0</x:v>
      </x:c>
    </x:row>
    <x:row r="4163" ht="22" customHeight="1">
      <x:c r="A4163" s="18" t="n">
        <x:f>Summary!F$41</x:f>
        <x:v>46419</x:v>
      </x:c>
      <x:c r="B4163" s="2" t="str">
        <x:f>'Inventory detail'!A785</x:f>
        <x:v>COIL</x:v>
      </x:c>
      <x:c r="C4163" s="2" t="str">
        <x:f>'Inventory detail'!B785</x:f>
        <x:v>10</x:v>
      </x:c>
      <x:c r="D4163" s="2" t="str">
        <x:f>'Inventory detail'!C785</x:f>
        <x:v>9WHT36-4</x:v>
      </x:c>
      <x:c r="E4163" s="10" t="n">
        <x:f>A3037</x:f>
        <x:v>46388</x:v>
      </x:c>
      <x:c r="F4163" s="7" t="n">
        <x:f>O3037</x:f>
        <x:v>0</x:v>
      </x:c>
      <x:c r="G4163" s="7" t="n">
        <x:f>Q3037</x:f>
        <x:v>0</x:v>
      </x:c>
      <x:c r="H4163" s="7" t="n">
        <x:f>R3037</x:f>
        <x:v>0</x:v>
      </x:c>
      <x:c r="I4163" s="7" t="n">
        <x:f>0</x:f>
        <x:v>0</x:v>
      </x:c>
      <x:c r="J4163" s="7" t="n">
        <x:f>0</x:f>
        <x:v>0</x:v>
      </x:c>
      <x:c r="K4163" s="7" t="n">
        <x:f>0</x:f>
        <x:v>0</x:v>
      </x:c>
      <x:c r="L4163" s="7" t="n">
        <x:f>'Inventory detail'!F785*Summary!$K$5*(A4163-E4163)/Summary!$K$6</x:f>
        <x:v>0</x:v>
      </x:c>
      <x:c r="M4163" s="7" t="n">
        <x:f>MAX(0,H4163-L4163)</x:f>
        <x:v>0</x:v>
      </x:c>
      <x:c r="N4163" s="7" t="n">
        <x:f>MAX(0,L4163-H4163)</x:f>
        <x:v>0</x:v>
      </x:c>
      <x:c r="O4163" s="7" t="n">
        <x:f>MAX(0,F4163+I4163-N4163)</x:f>
        <x:v>0</x:v>
      </x:c>
      <x:c r="P4163" s="7" t="n">
        <x:f>MAX(0,N4163-F4163-I4163)</x:f>
        <x:v>0</x:v>
      </x:c>
      <x:c r="Q4163" s="7" t="n">
        <x:f>MAX(0,G4163+J4163-P4163)</x:f>
        <x:v>0</x:v>
      </x:c>
      <x:c r="R4163" s="7" t="n">
        <x:f>M4163+MAX(0,K4163-MAX(0,P4163-G4163-J4163))</x:f>
        <x:v>0</x:v>
      </x:c>
      <x:c r="S4163" s="7" t="n">
        <x:f>SUM(O4163,Q4163,R4163)</x:f>
        <x:v>0</x:v>
      </x:c>
      <x:c r="T4163" s="14" t="n">
        <x:f>'Inventory detail'!T785</x:f>
        <x:v>0.0888</x:v>
      </x:c>
      <x:c r="U4163" s="14" t="str">
        <x:f>'Inventory detail'!U785</x:f>
        <x:v>n.a.</x:v>
      </x:c>
      <x:c r="V4163" s="9" t="n">
        <x:f>O4163*T4163</x:f>
        <x:v>0</x:v>
      </x:c>
      <x:c r="W4163" s="9" t="n">
        <x:f>Q4163*T4163</x:f>
        <x:v>0</x:v>
      </x:c>
      <x:c r="X4163" s="9" t="n">
        <x:f>R4163*T4163</x:f>
        <x:v>0</x:v>
      </x:c>
      <x:c r="Y4163" s="9" t="n">
        <x:f>S4163*T4163</x:f>
        <x:v>0</x:v>
      </x:c>
      <x:c r="Z4163" s="9" t="str">
        <x:f>IF(ISNUMBER(U4163),S4163*(U4163-T4163),"n.a.")</x:f>
        <x:v>n.a.</x:v>
      </x:c>
      <x:c r="AA4163" s="9" t="n">
        <x:f>IF(ISNUMBER(U4163),Y4163,0)</x:f>
        <x:v>0</x:v>
      </x:c>
      <x:c r="AB4163" s="7" t="n">
        <x:f>MAX(0,L4163-SUM(F4163:K4163))</x:f>
        <x:v>0</x:v>
      </x:c>
    </x:row>
    <x:row r="4164" ht="22" customHeight="1">
      <x:c r="A4164" s="18" t="n">
        <x:f>Summary!F$41</x:f>
        <x:v>46419</x:v>
      </x:c>
      <x:c r="B4164" s="2" t="str">
        <x:f>'Inventory detail'!A786</x:f>
        <x:v>COIL</x:v>
      </x:c>
      <x:c r="C4164" s="2" t="str">
        <x:f>'Inventory detail'!B786</x:f>
        <x:v>10</x:v>
      </x:c>
      <x:c r="D4164" s="2" t="str">
        <x:f>'Inventory detail'!C786</x:f>
        <x:v>9WHT36-5</x:v>
      </x:c>
      <x:c r="E4164" s="10" t="n">
        <x:f>A3038</x:f>
        <x:v>46388</x:v>
      </x:c>
      <x:c r="F4164" s="7" t="n">
        <x:f>O3038</x:f>
        <x:v>0</x:v>
      </x:c>
      <x:c r="G4164" s="7" t="n">
        <x:f>Q3038</x:f>
        <x:v>0</x:v>
      </x:c>
      <x:c r="H4164" s="7" t="n">
        <x:f>R3038</x:f>
        <x:v>0</x:v>
      </x:c>
      <x:c r="I4164" s="7" t="n">
        <x:f>0</x:f>
        <x:v>0</x:v>
      </x:c>
      <x:c r="J4164" s="7" t="n">
        <x:f>0</x:f>
        <x:v>0</x:v>
      </x:c>
      <x:c r="K4164" s="7" t="n">
        <x:f>0</x:f>
        <x:v>0</x:v>
      </x:c>
      <x:c r="L4164" s="7" t="n">
        <x:f>'Inventory detail'!F786*Summary!$K$5*(A4164-E4164)/Summary!$K$6</x:f>
        <x:v>0</x:v>
      </x:c>
      <x:c r="M4164" s="7" t="n">
        <x:f>MAX(0,H4164-L4164)</x:f>
        <x:v>0</x:v>
      </x:c>
      <x:c r="N4164" s="7" t="n">
        <x:f>MAX(0,L4164-H4164)</x:f>
        <x:v>0</x:v>
      </x:c>
      <x:c r="O4164" s="7" t="n">
        <x:f>MAX(0,F4164+I4164-N4164)</x:f>
        <x:v>0</x:v>
      </x:c>
      <x:c r="P4164" s="7" t="n">
        <x:f>MAX(0,N4164-F4164-I4164)</x:f>
        <x:v>0</x:v>
      </x:c>
      <x:c r="Q4164" s="7" t="n">
        <x:f>MAX(0,G4164+J4164-P4164)</x:f>
        <x:v>0</x:v>
      </x:c>
      <x:c r="R4164" s="7" t="n">
        <x:f>M4164+MAX(0,K4164-MAX(0,P4164-G4164-J4164))</x:f>
        <x:v>0</x:v>
      </x:c>
      <x:c r="S4164" s="7" t="n">
        <x:f>SUM(O4164,Q4164,R4164)</x:f>
        <x:v>0</x:v>
      </x:c>
      <x:c r="T4164" s="14" t="n">
        <x:f>'Inventory detail'!T786</x:f>
        <x:v>0.0935</x:v>
      </x:c>
      <x:c r="U4164" s="14" t="str">
        <x:f>'Inventory detail'!U786</x:f>
        <x:v>n.a.</x:v>
      </x:c>
      <x:c r="V4164" s="9" t="n">
        <x:f>O4164*T4164</x:f>
        <x:v>0</x:v>
      </x:c>
      <x:c r="W4164" s="9" t="n">
        <x:f>Q4164*T4164</x:f>
        <x:v>0</x:v>
      </x:c>
      <x:c r="X4164" s="9" t="n">
        <x:f>R4164*T4164</x:f>
        <x:v>0</x:v>
      </x:c>
      <x:c r="Y4164" s="9" t="n">
        <x:f>S4164*T4164</x:f>
        <x:v>0</x:v>
      </x:c>
      <x:c r="Z4164" s="9" t="str">
        <x:f>IF(ISNUMBER(U4164),S4164*(U4164-T4164),"n.a.")</x:f>
        <x:v>n.a.</x:v>
      </x:c>
      <x:c r="AA4164" s="9" t="n">
        <x:f>IF(ISNUMBER(U4164),Y4164,0)</x:f>
        <x:v>0</x:v>
      </x:c>
      <x:c r="AB4164" s="7" t="n">
        <x:f>MAX(0,L4164-SUM(F4164:K4164))</x:f>
        <x:v>0</x:v>
      </x:c>
    </x:row>
    <x:row r="4165" ht="22" customHeight="1">
      <x:c r="A4165" s="18" t="n">
        <x:f>Summary!F$41</x:f>
        <x:v>46419</x:v>
      </x:c>
      <x:c r="B4165" s="2" t="str">
        <x:f>'Inventory detail'!A787</x:f>
        <x:v>COIL</x:v>
      </x:c>
      <x:c r="C4165" s="2" t="str">
        <x:f>'Inventory detail'!B787</x:f>
        <x:v>10</x:v>
      </x:c>
      <x:c r="D4165" s="2" t="str">
        <x:f>'Inventory detail'!C787</x:f>
        <x:v>COILSET</x:v>
      </x:c>
      <x:c r="E4165" s="10" t="n">
        <x:f>A3039</x:f>
        <x:v>46388</x:v>
      </x:c>
      <x:c r="F4165" s="7" t="n">
        <x:f>O3039</x:f>
        <x:v>0</x:v>
      </x:c>
      <x:c r="G4165" s="7" t="n">
        <x:f>Q3039</x:f>
        <x:v>0</x:v>
      </x:c>
      <x:c r="H4165" s="7" t="n">
        <x:f>R3039</x:f>
        <x:v>3</x:v>
      </x:c>
      <x:c r="I4165" s="7" t="n">
        <x:f>SUMIFS('PO detail'!$W$593:$W$685,'PO detail'!$V$593:$V$685,"&gt;="&amp;E4165,'PO detail'!$V$593:$V$685,"&lt;"&amp;A4165)</x:f>
        <x:v>0</x:v>
      </x:c>
      <x:c r="J4165" s="7" t="n">
        <x:f>SUMIFS('PO detail'!$X$593:$X$685,'PO detail'!$V$593:$V$685,"&gt;="&amp;E4165,'PO detail'!$V$593:$V$685,"&lt;"&amp;A4165)</x:f>
        <x:v>0</x:v>
      </x:c>
      <x:c r="K4165" s="7" t="n">
        <x:f>SUMIFS('PO detail'!$Y$593:$Y$685,'PO detail'!$V$593:$V$685,"&gt;="&amp;E4165,'PO detail'!$V$593:$V$685,"&lt;"&amp;A4165)</x:f>
        <x:v>0</x:v>
      </x:c>
      <x:c r="L4165" s="7" t="n">
        <x:f>'Inventory detail'!F787*Summary!$K$5*(A4165-E4165)/Summary!$K$6</x:f>
        <x:v>0</x:v>
      </x:c>
      <x:c r="M4165" s="7" t="n">
        <x:f>MAX(0,H4165-L4165)</x:f>
        <x:v>3</x:v>
      </x:c>
      <x:c r="N4165" s="7" t="n">
        <x:f>MAX(0,L4165-H4165)</x:f>
        <x:v>0</x:v>
      </x:c>
      <x:c r="O4165" s="7" t="n">
        <x:f>MAX(0,F4165+I4165-N4165)</x:f>
        <x:v>0</x:v>
      </x:c>
      <x:c r="P4165" s="7" t="n">
        <x:f>MAX(0,N4165-F4165-I4165)</x:f>
        <x:v>0</x:v>
      </x:c>
      <x:c r="Q4165" s="7" t="n">
        <x:f>MAX(0,G4165+J4165-P4165)</x:f>
        <x:v>0</x:v>
      </x:c>
      <x:c r="R4165" s="7" t="n">
        <x:f>M4165+MAX(0,K4165-MAX(0,P4165-G4165-J4165))</x:f>
        <x:v>3</x:v>
      </x:c>
      <x:c r="S4165" s="7" t="n">
        <x:f>SUM(O4165,Q4165,R4165)</x:f>
        <x:v>3</x:v>
      </x:c>
      <x:c r="T4165" s="14" t="n">
        <x:f>'Inventory detail'!T787</x:f>
        <x:v>0.00001</x:v>
      </x:c>
      <x:c r="U4165" s="14" t="str">
        <x:f>'Inventory detail'!U787</x:f>
        <x:v>n.a.</x:v>
      </x:c>
      <x:c r="V4165" s="9" t="n">
        <x:f>O4165*T4165</x:f>
        <x:v>0</x:v>
      </x:c>
      <x:c r="W4165" s="9" t="n">
        <x:f>Q4165*T4165</x:f>
        <x:v>0</x:v>
      </x:c>
      <x:c r="X4165" s="9" t="n">
        <x:f>R4165*T4165</x:f>
        <x:v>0.000030000000000000004</x:v>
      </x:c>
      <x:c r="Y4165" s="9" t="n">
        <x:f>S4165*T4165</x:f>
        <x:v>0.000030000000000000004</x:v>
      </x:c>
      <x:c r="Z4165" s="9" t="str">
        <x:f>IF(ISNUMBER(U4165),S4165*(U4165-T4165),"n.a.")</x:f>
        <x:v>n.a.</x:v>
      </x:c>
      <x:c r="AA4165" s="9" t="n">
        <x:f>IF(ISNUMBER(U4165),Y4165,0)</x:f>
        <x:v>0</x:v>
      </x:c>
      <x:c r="AB4165" s="7" t="n">
        <x:f>MAX(0,L4165-SUM(F4165:K4165))</x:f>
        <x:v>0</x:v>
      </x:c>
    </x:row>
    <x:row r="4166" ht="22" customHeight="1">
      <x:c r="A4166" s="18" t="n">
        <x:f>Summary!F$41</x:f>
        <x:v>46419</x:v>
      </x:c>
      <x:c r="B4166" s="2" t="str">
        <x:f>'Inventory detail'!A788</x:f>
        <x:v>COIL</x:v>
      </x:c>
      <x:c r="C4166" s="2" t="str">
        <x:f>'Inventory detail'!B788</x:f>
        <x:v>10</x:v>
      </x:c>
      <x:c r="D4166" s="2" t="str">
        <x:f>'Inventory detail'!C788</x:f>
        <x:v>10BRN12-4</x:v>
      </x:c>
      <x:c r="E4166" s="10" t="n">
        <x:f>A3040</x:f>
        <x:v>46388</x:v>
      </x:c>
      <x:c r="F4166" s="7" t="n">
        <x:f>O3040</x:f>
        <x:v>0</x:v>
      </x:c>
      <x:c r="G4166" s="7" t="n">
        <x:f>Q3040</x:f>
        <x:v>0</x:v>
      </x:c>
      <x:c r="H4166" s="7" t="n">
        <x:f>R3040</x:f>
        <x:v>0</x:v>
      </x:c>
      <x:c r="I4166" s="7" t="n">
        <x:f>0</x:f>
        <x:v>0</x:v>
      </x:c>
      <x:c r="J4166" s="7" t="n">
        <x:f>0</x:f>
        <x:v>0</x:v>
      </x:c>
      <x:c r="K4166" s="7" t="n">
        <x:f>0</x:f>
        <x:v>0</x:v>
      </x:c>
      <x:c r="L4166" s="7" t="n">
        <x:f>'Inventory detail'!F788*Summary!$K$5*(A4166-E4166)/Summary!$K$6</x:f>
        <x:v>0</x:v>
      </x:c>
      <x:c r="M4166" s="7" t="n">
        <x:f>MAX(0,H4166-L4166)</x:f>
        <x:v>0</x:v>
      </x:c>
      <x:c r="N4166" s="7" t="n">
        <x:f>MAX(0,L4166-H4166)</x:f>
        <x:v>0</x:v>
      </x:c>
      <x:c r="O4166" s="7" t="n">
        <x:f>MAX(0,F4166+I4166-N4166)</x:f>
        <x:v>0</x:v>
      </x:c>
      <x:c r="P4166" s="7" t="n">
        <x:f>MAX(0,N4166-F4166-I4166)</x:f>
        <x:v>0</x:v>
      </x:c>
      <x:c r="Q4166" s="7" t="n">
        <x:f>MAX(0,G4166+J4166-P4166)</x:f>
        <x:v>0</x:v>
      </x:c>
      <x:c r="R4166" s="7" t="n">
        <x:f>M4166+MAX(0,K4166-MAX(0,P4166-G4166-J4166))</x:f>
        <x:v>0</x:v>
      </x:c>
      <x:c r="S4166" s="7" t="n">
        <x:f>SUM(O4166,Q4166,R4166)</x:f>
        <x:v>0</x:v>
      </x:c>
      <x:c r="T4166" s="14" t="n">
        <x:f>'Inventory detail'!T788</x:f>
        <x:v>0.0302</x:v>
      </x:c>
      <x:c r="U4166" s="14" t="str">
        <x:f>'Inventory detail'!U788</x:f>
        <x:v>n.a.</x:v>
      </x:c>
      <x:c r="V4166" s="9" t="n">
        <x:f>O4166*T4166</x:f>
        <x:v>0</x:v>
      </x:c>
      <x:c r="W4166" s="9" t="n">
        <x:f>Q4166*T4166</x:f>
        <x:v>0</x:v>
      </x:c>
      <x:c r="X4166" s="9" t="n">
        <x:f>R4166*T4166</x:f>
        <x:v>0</x:v>
      </x:c>
      <x:c r="Y4166" s="9" t="n">
        <x:f>S4166*T4166</x:f>
        <x:v>0</x:v>
      </x:c>
      <x:c r="Z4166" s="9" t="str">
        <x:f>IF(ISNUMBER(U4166),S4166*(U4166-T4166),"n.a.")</x:f>
        <x:v>n.a.</x:v>
      </x:c>
      <x:c r="AA4166" s="9" t="n">
        <x:f>IF(ISNUMBER(U4166),Y4166,0)</x:f>
        <x:v>0</x:v>
      </x:c>
      <x:c r="AB4166" s="7" t="n">
        <x:f>MAX(0,L4166-SUM(F4166:K4166))</x:f>
        <x:v>0</x:v>
      </x:c>
    </x:row>
    <x:row r="4167" ht="22" customHeight="1">
      <x:c r="A4167" s="18" t="n">
        <x:f>Summary!F$41</x:f>
        <x:v>46419</x:v>
      </x:c>
      <x:c r="B4167" s="2" t="str">
        <x:f>'Inventory detail'!A789</x:f>
        <x:v>COIL</x:v>
      </x:c>
      <x:c r="C4167" s="2" t="str">
        <x:f>'Inventory detail'!B789</x:f>
        <x:v>10</x:v>
      </x:c>
      <x:c r="D4167" s="2" t="str">
        <x:f>'Inventory detail'!C789</x:f>
        <x:v>14BRN12-4</x:v>
      </x:c>
      <x:c r="E4167" s="10" t="n">
        <x:f>A3041</x:f>
        <x:v>46388</x:v>
      </x:c>
      <x:c r="F4167" s="7" t="n">
        <x:f>O3041</x:f>
        <x:v>0</x:v>
      </x:c>
      <x:c r="G4167" s="7" t="n">
        <x:f>Q3041</x:f>
        <x:v>0</x:v>
      </x:c>
      <x:c r="H4167" s="7" t="n">
        <x:f>R3041</x:f>
        <x:v>0</x:v>
      </x:c>
      <x:c r="I4167" s="7" t="n">
        <x:f>0</x:f>
        <x:v>0</x:v>
      </x:c>
      <x:c r="J4167" s="7" t="n">
        <x:f>0</x:f>
        <x:v>0</x:v>
      </x:c>
      <x:c r="K4167" s="7" t="n">
        <x:f>0</x:f>
        <x:v>0</x:v>
      </x:c>
      <x:c r="L4167" s="7" t="n">
        <x:f>'Inventory detail'!F789*Summary!$K$5*(A4167-E4167)/Summary!$K$6</x:f>
        <x:v>0</x:v>
      </x:c>
      <x:c r="M4167" s="7" t="n">
        <x:f>MAX(0,H4167-L4167)</x:f>
        <x:v>0</x:v>
      </x:c>
      <x:c r="N4167" s="7" t="n">
        <x:f>MAX(0,L4167-H4167)</x:f>
        <x:v>0</x:v>
      </x:c>
      <x:c r="O4167" s="7" t="n">
        <x:f>MAX(0,F4167+I4167-N4167)</x:f>
        <x:v>0</x:v>
      </x:c>
      <x:c r="P4167" s="7" t="n">
        <x:f>MAX(0,N4167-F4167-I4167)</x:f>
        <x:v>0</x:v>
      </x:c>
      <x:c r="Q4167" s="7" t="n">
        <x:f>MAX(0,G4167+J4167-P4167)</x:f>
        <x:v>0</x:v>
      </x:c>
      <x:c r="R4167" s="7" t="n">
        <x:f>M4167+MAX(0,K4167-MAX(0,P4167-G4167-J4167))</x:f>
        <x:v>0</x:v>
      </x:c>
      <x:c r="S4167" s="7" t="n">
        <x:f>SUM(O4167,Q4167,R4167)</x:f>
        <x:v>0</x:v>
      </x:c>
      <x:c r="T4167" s="14" t="n">
        <x:f>'Inventory detail'!T789</x:f>
        <x:v>0.047599999999999996</x:v>
      </x:c>
      <x:c r="U4167" s="14" t="str">
        <x:f>'Inventory detail'!U789</x:f>
        <x:v>n.a.</x:v>
      </x:c>
      <x:c r="V4167" s="9" t="n">
        <x:f>O4167*T4167</x:f>
        <x:v>0</x:v>
      </x:c>
      <x:c r="W4167" s="9" t="n">
        <x:f>Q4167*T4167</x:f>
        <x:v>0</x:v>
      </x:c>
      <x:c r="X4167" s="9" t="n">
        <x:f>R4167*T4167</x:f>
        <x:v>0</x:v>
      </x:c>
      <x:c r="Y4167" s="9" t="n">
        <x:f>S4167*T4167</x:f>
        <x:v>0</x:v>
      </x:c>
      <x:c r="Z4167" s="9" t="str">
        <x:f>IF(ISNUMBER(U4167),S4167*(U4167-T4167),"n.a.")</x:f>
        <x:v>n.a.</x:v>
      </x:c>
      <x:c r="AA4167" s="9" t="n">
        <x:f>IF(ISNUMBER(U4167),Y4167,0)</x:f>
        <x:v>0</x:v>
      </x:c>
      <x:c r="AB4167" s="7" t="n">
        <x:f>MAX(0,L4167-SUM(F4167:K4167))</x:f>
        <x:v>0</x:v>
      </x:c>
    </x:row>
    <x:row r="4168" ht="22" customHeight="1">
      <x:c r="A4168" s="18" t="n">
        <x:f>Summary!F$41</x:f>
        <x:v>46419</x:v>
      </x:c>
      <x:c r="B4168" s="2" t="str">
        <x:f>'Inventory detail'!A790</x:f>
        <x:v>COIL</x:v>
      </x:c>
      <x:c r="C4168" s="2" t="str">
        <x:f>'Inventory detail'!B790</x:f>
        <x:v>10</x:v>
      </x:c>
      <x:c r="D4168" s="2" t="str">
        <x:f>'Inventory detail'!C790</x:f>
        <x:v>16BRN12-4</x:v>
      </x:c>
      <x:c r="E4168" s="10" t="n">
        <x:f>A3042</x:f>
        <x:v>46388</x:v>
      </x:c>
      <x:c r="F4168" s="7" t="n">
        <x:f>O3042</x:f>
        <x:v>0</x:v>
      </x:c>
      <x:c r="G4168" s="7" t="n">
        <x:f>Q3042</x:f>
        <x:v>0</x:v>
      </x:c>
      <x:c r="H4168" s="7" t="n">
        <x:f>R3042</x:f>
        <x:v>0</x:v>
      </x:c>
      <x:c r="I4168" s="7" t="n">
        <x:f>0</x:f>
        <x:v>0</x:v>
      </x:c>
      <x:c r="J4168" s="7" t="n">
        <x:f>0</x:f>
        <x:v>0</x:v>
      </x:c>
      <x:c r="K4168" s="7" t="n">
        <x:f>0</x:f>
        <x:v>0</x:v>
      </x:c>
      <x:c r="L4168" s="7" t="n">
        <x:f>'Inventory detail'!F790*Summary!$K$5*(A4168-E4168)/Summary!$K$6</x:f>
        <x:v>0</x:v>
      </x:c>
      <x:c r="M4168" s="7" t="n">
        <x:f>MAX(0,H4168-L4168)</x:f>
        <x:v>0</x:v>
      </x:c>
      <x:c r="N4168" s="7" t="n">
        <x:f>MAX(0,L4168-H4168)</x:f>
        <x:v>0</x:v>
      </x:c>
      <x:c r="O4168" s="7" t="n">
        <x:f>MAX(0,F4168+I4168-N4168)</x:f>
        <x:v>0</x:v>
      </x:c>
      <x:c r="P4168" s="7" t="n">
        <x:f>MAX(0,N4168-F4168-I4168)</x:f>
        <x:v>0</x:v>
      </x:c>
      <x:c r="Q4168" s="7" t="n">
        <x:f>MAX(0,G4168+J4168-P4168)</x:f>
        <x:v>0</x:v>
      </x:c>
      <x:c r="R4168" s="7" t="n">
        <x:f>M4168+MAX(0,K4168-MAX(0,P4168-G4168-J4168))</x:f>
        <x:v>0</x:v>
      </x:c>
      <x:c r="S4168" s="7" t="n">
        <x:f>SUM(O4168,Q4168,R4168)</x:f>
        <x:v>0</x:v>
      </x:c>
      <x:c r="T4168" s="14" t="n">
        <x:f>'Inventory detail'!T790</x:f>
        <x:v>0.057800000000000004</x:v>
      </x:c>
      <x:c r="U4168" s="14" t="str">
        <x:f>'Inventory detail'!U790</x:f>
        <x:v>n.a.</x:v>
      </x:c>
      <x:c r="V4168" s="9" t="n">
        <x:f>O4168*T4168</x:f>
        <x:v>0</x:v>
      </x:c>
      <x:c r="W4168" s="9" t="n">
        <x:f>Q4168*T4168</x:f>
        <x:v>0</x:v>
      </x:c>
      <x:c r="X4168" s="9" t="n">
        <x:f>R4168*T4168</x:f>
        <x:v>0</x:v>
      </x:c>
      <x:c r="Y4168" s="9" t="n">
        <x:f>S4168*T4168</x:f>
        <x:v>0</x:v>
      </x:c>
      <x:c r="Z4168" s="9" t="str">
        <x:f>IF(ISNUMBER(U4168),S4168*(U4168-T4168),"n.a.")</x:f>
        <x:v>n.a.</x:v>
      </x:c>
      <x:c r="AA4168" s="9" t="n">
        <x:f>IF(ISNUMBER(U4168),Y4168,0)</x:f>
        <x:v>0</x:v>
      </x:c>
      <x:c r="AB4168" s="7" t="n">
        <x:f>MAX(0,L4168-SUM(F4168:K4168))</x:f>
        <x:v>0</x:v>
      </x:c>
    </x:row>
    <x:row r="4169" ht="22" customHeight="1">
      <x:c r="A4169" s="18" t="n">
        <x:f>Summary!F$41</x:f>
        <x:v>46419</x:v>
      </x:c>
      <x:c r="B4169" s="2" t="str">
        <x:f>'Inventory detail'!A791</x:f>
        <x:v>COIL</x:v>
      </x:c>
      <x:c r="C4169" s="2" t="str">
        <x:f>'Inventory detail'!B791</x:f>
        <x:v>10</x:v>
      </x:c>
      <x:c r="D4169" s="2" t="str">
        <x:f>'Inventory detail'!C791</x:f>
        <x:v>18GLD12-4</x:v>
      </x:c>
      <x:c r="E4169" s="10" t="n">
        <x:f>A3043</x:f>
        <x:v>46388</x:v>
      </x:c>
      <x:c r="F4169" s="7" t="n">
        <x:f>O3043</x:f>
        <x:v>0</x:v>
      </x:c>
      <x:c r="G4169" s="7" t="n">
        <x:f>Q3043</x:f>
        <x:v>0</x:v>
      </x:c>
      <x:c r="H4169" s="7" t="n">
        <x:f>R3043</x:f>
        <x:v>0</x:v>
      </x:c>
      <x:c r="I4169" s="7" t="n">
        <x:f>0</x:f>
        <x:v>0</x:v>
      </x:c>
      <x:c r="J4169" s="7" t="n">
        <x:f>0</x:f>
        <x:v>0</x:v>
      </x:c>
      <x:c r="K4169" s="7" t="n">
        <x:f>0</x:f>
        <x:v>0</x:v>
      </x:c>
      <x:c r="L4169" s="7" t="n">
        <x:f>'Inventory detail'!F791*Summary!$K$5*(A4169-E4169)/Summary!$K$6</x:f>
        <x:v>0</x:v>
      </x:c>
      <x:c r="M4169" s="7" t="n">
        <x:f>MAX(0,H4169-L4169)</x:f>
        <x:v>0</x:v>
      </x:c>
      <x:c r="N4169" s="7" t="n">
        <x:f>MAX(0,L4169-H4169)</x:f>
        <x:v>0</x:v>
      </x:c>
      <x:c r="O4169" s="7" t="n">
        <x:f>MAX(0,F4169+I4169-N4169)</x:f>
        <x:v>0</x:v>
      </x:c>
      <x:c r="P4169" s="7" t="n">
        <x:f>MAX(0,N4169-F4169-I4169)</x:f>
        <x:v>0</x:v>
      </x:c>
      <x:c r="Q4169" s="7" t="n">
        <x:f>MAX(0,G4169+J4169-P4169)</x:f>
        <x:v>0</x:v>
      </x:c>
      <x:c r="R4169" s="7" t="n">
        <x:f>M4169+MAX(0,K4169-MAX(0,P4169-G4169-J4169))</x:f>
        <x:v>0</x:v>
      </x:c>
      <x:c r="S4169" s="7" t="n">
        <x:f>SUM(O4169,Q4169,R4169)</x:f>
        <x:v>0</x:v>
      </x:c>
      <x:c r="T4169" s="14" t="n">
        <x:f>'Inventory detail'!T791</x:f>
        <x:v>0.07</x:v>
      </x:c>
      <x:c r="U4169" s="14" t="str">
        <x:f>'Inventory detail'!U791</x:f>
        <x:v>n.a.</x:v>
      </x:c>
      <x:c r="V4169" s="9" t="n">
        <x:f>O4169*T4169</x:f>
        <x:v>0</x:v>
      </x:c>
      <x:c r="W4169" s="9" t="n">
        <x:f>Q4169*T4169</x:f>
        <x:v>0</x:v>
      </x:c>
      <x:c r="X4169" s="9" t="n">
        <x:f>R4169*T4169</x:f>
        <x:v>0</x:v>
      </x:c>
      <x:c r="Y4169" s="9" t="n">
        <x:f>S4169*T4169</x:f>
        <x:v>0</x:v>
      </x:c>
      <x:c r="Z4169" s="9" t="str">
        <x:f>IF(ISNUMBER(U4169),S4169*(U4169-T4169),"n.a.")</x:f>
        <x:v>n.a.</x:v>
      </x:c>
      <x:c r="AA4169" s="9" t="n">
        <x:f>IF(ISNUMBER(U4169),Y4169,0)</x:f>
        <x:v>0</x:v>
      </x:c>
      <x:c r="AB4169" s="7" t="n">
        <x:f>MAX(0,L4169-SUM(F4169:K4169))</x:f>
        <x:v>0</x:v>
      </x:c>
    </x:row>
    <x:row r="4170" ht="22" customHeight="1">
      <x:c r="A4170" s="18" t="n">
        <x:f>Summary!F$41</x:f>
        <x:v>46419</x:v>
      </x:c>
      <x:c r="B4170" s="2" t="str">
        <x:f>'Inventory detail'!A792</x:f>
        <x:v>COIL</x:v>
      </x:c>
      <x:c r="C4170" s="2" t="str">
        <x:f>'Inventory detail'!B792</x:f>
        <x:v>30</x:v>
      </x:c>
      <x:c r="D4170" s="2" t="str">
        <x:f>'Inventory detail'!C792</x:f>
        <x:v>10BLK12-5</x:v>
      </x:c>
      <x:c r="E4170" s="10" t="n">
        <x:f>A3044</x:f>
        <x:v>46388</x:v>
      </x:c>
      <x:c r="F4170" s="7" t="n">
        <x:f>O3044</x:f>
        <x:v>0</x:v>
      </x:c>
      <x:c r="G4170" s="7" t="n">
        <x:f>Q3044</x:f>
        <x:v>0</x:v>
      </x:c>
      <x:c r="H4170" s="7" t="n">
        <x:f>R3044</x:f>
        <x:v>0</x:v>
      </x:c>
      <x:c r="I4170" s="7" t="n">
        <x:f>0</x:f>
        <x:v>0</x:v>
      </x:c>
      <x:c r="J4170" s="7" t="n">
        <x:f>0</x:f>
        <x:v>0</x:v>
      </x:c>
      <x:c r="K4170" s="7" t="n">
        <x:f>0</x:f>
        <x:v>0</x:v>
      </x:c>
      <x:c r="L4170" s="7" t="n">
        <x:f>'Inventory detail'!F792*Summary!$K$5*(A4170-E4170)/Summary!$K$6</x:f>
        <x:v>0</x:v>
      </x:c>
      <x:c r="M4170" s="7" t="n">
        <x:f>MAX(0,H4170-L4170)</x:f>
        <x:v>0</x:v>
      </x:c>
      <x:c r="N4170" s="7" t="n">
        <x:f>MAX(0,L4170-H4170)</x:f>
        <x:v>0</x:v>
      </x:c>
      <x:c r="O4170" s="7" t="n">
        <x:f>MAX(0,F4170+I4170-N4170)</x:f>
        <x:v>0</x:v>
      </x:c>
      <x:c r="P4170" s="7" t="n">
        <x:f>MAX(0,N4170-F4170-I4170)</x:f>
        <x:v>0</x:v>
      </x:c>
      <x:c r="Q4170" s="7" t="n">
        <x:f>MAX(0,G4170+J4170-P4170)</x:f>
        <x:v>0</x:v>
      </x:c>
      <x:c r="R4170" s="7" t="n">
        <x:f>M4170+MAX(0,K4170-MAX(0,P4170-G4170-J4170))</x:f>
        <x:v>0</x:v>
      </x:c>
      <x:c r="S4170" s="7" t="n">
        <x:f>SUM(O4170,Q4170,R4170)</x:f>
        <x:v>0</x:v>
      </x:c>
      <x:c r="T4170" s="14" t="n">
        <x:f>'Inventory detail'!T792</x:f>
        <x:v>0.0381</x:v>
      </x:c>
      <x:c r="U4170" s="14" t="str">
        <x:f>'Inventory detail'!U792</x:f>
        <x:v>n.a.</x:v>
      </x:c>
      <x:c r="V4170" s="9" t="n">
        <x:f>O4170*T4170</x:f>
        <x:v>0</x:v>
      </x:c>
      <x:c r="W4170" s="9" t="n">
        <x:f>Q4170*T4170</x:f>
        <x:v>0</x:v>
      </x:c>
      <x:c r="X4170" s="9" t="n">
        <x:f>R4170*T4170</x:f>
        <x:v>0</x:v>
      </x:c>
      <x:c r="Y4170" s="9" t="n">
        <x:f>S4170*T4170</x:f>
        <x:v>0</x:v>
      </x:c>
      <x:c r="Z4170" s="9" t="str">
        <x:f>IF(ISNUMBER(U4170),S4170*(U4170-T4170),"n.a.")</x:f>
        <x:v>n.a.</x:v>
      </x:c>
      <x:c r="AA4170" s="9" t="n">
        <x:f>IF(ISNUMBER(U4170),Y4170,0)</x:f>
        <x:v>0</x:v>
      </x:c>
      <x:c r="AB4170" s="7" t="n">
        <x:f>MAX(0,L4170-SUM(F4170:K4170))</x:f>
        <x:v>0</x:v>
      </x:c>
    </x:row>
    <x:row r="4171" ht="22" customHeight="1">
      <x:c r="A4171" s="18" t="n">
        <x:f>Summary!F$41</x:f>
        <x:v>46419</x:v>
      </x:c>
      <x:c r="B4171" s="2" t="str">
        <x:f>'Inventory detail'!A793</x:f>
        <x:v>COIL</x:v>
      </x:c>
      <x:c r="C4171" s="2" t="str">
        <x:f>'Inventory detail'!B793</x:f>
        <x:v>30</x:v>
      </x:c>
      <x:c r="D4171" s="2" t="str">
        <x:f>'Inventory detail'!C793</x:f>
        <x:v>10BLK36-5</x:v>
      </x:c>
      <x:c r="E4171" s="10" t="n">
        <x:f>A3045</x:f>
        <x:v>46388</x:v>
      </x:c>
      <x:c r="F4171" s="7" t="n">
        <x:f>O3045</x:f>
        <x:v>0</x:v>
      </x:c>
      <x:c r="G4171" s="7" t="n">
        <x:f>Q3045</x:f>
        <x:v>0</x:v>
      </x:c>
      <x:c r="H4171" s="7" t="n">
        <x:f>R3045</x:f>
        <x:v>0</x:v>
      </x:c>
      <x:c r="I4171" s="7" t="n">
        <x:f>0</x:f>
        <x:v>0</x:v>
      </x:c>
      <x:c r="J4171" s="7" t="n">
        <x:f>0</x:f>
        <x:v>0</x:v>
      </x:c>
      <x:c r="K4171" s="7" t="n">
        <x:f>0</x:f>
        <x:v>0</x:v>
      </x:c>
      <x:c r="L4171" s="7" t="n">
        <x:f>'Inventory detail'!F793*Summary!$K$5*(A4171-E4171)/Summary!$K$6</x:f>
        <x:v>0</x:v>
      </x:c>
      <x:c r="M4171" s="7" t="n">
        <x:f>MAX(0,H4171-L4171)</x:f>
        <x:v>0</x:v>
      </x:c>
      <x:c r="N4171" s="7" t="n">
        <x:f>MAX(0,L4171-H4171)</x:f>
        <x:v>0</x:v>
      </x:c>
      <x:c r="O4171" s="7" t="n">
        <x:f>MAX(0,F4171+I4171-N4171)</x:f>
        <x:v>0</x:v>
      </x:c>
      <x:c r="P4171" s="7" t="n">
        <x:f>MAX(0,N4171-F4171-I4171)</x:f>
        <x:v>0</x:v>
      </x:c>
      <x:c r="Q4171" s="7" t="n">
        <x:f>MAX(0,G4171+J4171-P4171)</x:f>
        <x:v>0</x:v>
      </x:c>
      <x:c r="R4171" s="7" t="n">
        <x:f>M4171+MAX(0,K4171-MAX(0,P4171-G4171-J4171))</x:f>
        <x:v>0</x:v>
      </x:c>
      <x:c r="S4171" s="7" t="n">
        <x:f>SUM(O4171,Q4171,R4171)</x:f>
        <x:v>0</x:v>
      </x:c>
      <x:c r="T4171" s="14" t="n">
        <x:f>'Inventory detail'!T793</x:f>
        <x:v>0.1116</x:v>
      </x:c>
      <x:c r="U4171" s="14" t="str">
        <x:f>'Inventory detail'!U793</x:f>
        <x:v>n.a.</x:v>
      </x:c>
      <x:c r="V4171" s="9" t="n">
        <x:f>O4171*T4171</x:f>
        <x:v>0</x:v>
      </x:c>
      <x:c r="W4171" s="9" t="n">
        <x:f>Q4171*T4171</x:f>
        <x:v>0</x:v>
      </x:c>
      <x:c r="X4171" s="9" t="n">
        <x:f>R4171*T4171</x:f>
        <x:v>0</x:v>
      </x:c>
      <x:c r="Y4171" s="9" t="n">
        <x:f>S4171*T4171</x:f>
        <x:v>0</x:v>
      </x:c>
      <x:c r="Z4171" s="9" t="str">
        <x:f>IF(ISNUMBER(U4171),S4171*(U4171-T4171),"n.a.")</x:f>
        <x:v>n.a.</x:v>
      </x:c>
      <x:c r="AA4171" s="9" t="n">
        <x:f>IF(ISNUMBER(U4171),Y4171,0)</x:f>
        <x:v>0</x:v>
      </x:c>
      <x:c r="AB4171" s="7" t="n">
        <x:f>MAX(0,L4171-SUM(F4171:K4171))</x:f>
        <x:v>0</x:v>
      </x:c>
    </x:row>
    <x:row r="4172" ht="22" customHeight="1">
      <x:c r="A4172" s="18" t="n">
        <x:f>Summary!F$41</x:f>
        <x:v>46419</x:v>
      </x:c>
      <x:c r="B4172" s="2" t="str">
        <x:f>'Inventory detail'!A794</x:f>
        <x:v>COIL</x:v>
      </x:c>
      <x:c r="C4172" s="2" t="str">
        <x:f>'Inventory detail'!B794</x:f>
        <x:v>30</x:v>
      </x:c>
      <x:c r="D4172" s="2" t="str">
        <x:f>'Inventory detail'!C794</x:f>
        <x:v>10BLU12-4</x:v>
      </x:c>
      <x:c r="E4172" s="10" t="n">
        <x:f>A3046</x:f>
        <x:v>46388</x:v>
      </x:c>
      <x:c r="F4172" s="7" t="n">
        <x:f>O3046</x:f>
        <x:v>0</x:v>
      </x:c>
      <x:c r="G4172" s="7" t="n">
        <x:f>Q3046</x:f>
        <x:v>0</x:v>
      </x:c>
      <x:c r="H4172" s="7" t="n">
        <x:f>R3046</x:f>
        <x:v>0</x:v>
      </x:c>
      <x:c r="I4172" s="7" t="n">
        <x:f>0</x:f>
        <x:v>0</x:v>
      </x:c>
      <x:c r="J4172" s="7" t="n">
        <x:f>0</x:f>
        <x:v>0</x:v>
      </x:c>
      <x:c r="K4172" s="7" t="n">
        <x:f>0</x:f>
        <x:v>0</x:v>
      </x:c>
      <x:c r="L4172" s="7" t="n">
        <x:f>'Inventory detail'!F794*Summary!$K$5*(A4172-E4172)/Summary!$K$6</x:f>
        <x:v>0</x:v>
      </x:c>
      <x:c r="M4172" s="7" t="n">
        <x:f>MAX(0,H4172-L4172)</x:f>
        <x:v>0</x:v>
      </x:c>
      <x:c r="N4172" s="7" t="n">
        <x:f>MAX(0,L4172-H4172)</x:f>
        <x:v>0</x:v>
      </x:c>
      <x:c r="O4172" s="7" t="n">
        <x:f>MAX(0,F4172+I4172-N4172)</x:f>
        <x:v>0</x:v>
      </x:c>
      <x:c r="P4172" s="7" t="n">
        <x:f>MAX(0,N4172-F4172-I4172)</x:f>
        <x:v>0</x:v>
      </x:c>
      <x:c r="Q4172" s="7" t="n">
        <x:f>MAX(0,G4172+J4172-P4172)</x:f>
        <x:v>0</x:v>
      </x:c>
      <x:c r="R4172" s="7" t="n">
        <x:f>M4172+MAX(0,K4172-MAX(0,P4172-G4172-J4172))</x:f>
        <x:v>0</x:v>
      </x:c>
      <x:c r="S4172" s="7" t="n">
        <x:f>SUM(O4172,Q4172,R4172)</x:f>
        <x:v>0</x:v>
      </x:c>
      <x:c r="T4172" s="14" t="n">
        <x:f>'Inventory detail'!T794</x:f>
        <x:v>0.0584</x:v>
      </x:c>
      <x:c r="U4172" s="14" t="n">
        <x:f>'Inventory detail'!U794</x:f>
        <x:v>0.057239</x:v>
      </x:c>
      <x:c r="V4172" s="9" t="n">
        <x:f>O4172*T4172</x:f>
        <x:v>0</x:v>
      </x:c>
      <x:c r="W4172" s="9" t="n">
        <x:f>Q4172*T4172</x:f>
        <x:v>0</x:v>
      </x:c>
      <x:c r="X4172" s="9" t="n">
        <x:f>R4172*T4172</x:f>
        <x:v>0</x:v>
      </x:c>
      <x:c r="Y4172" s="9" t="n">
        <x:f>S4172*T4172</x:f>
        <x:v>0</x:v>
      </x:c>
      <x:c r="Z4172" s="9" t="n">
        <x:f>IF(ISNUMBER(U4172),S4172*(U4172-T4172),"n.a.")</x:f>
        <x:v>0</x:v>
      </x:c>
      <x:c r="AA4172" s="9" t="n">
        <x:f>IF(ISNUMBER(U4172),Y4172,0)</x:f>
        <x:v>0</x:v>
      </x:c>
      <x:c r="AB4172" s="7" t="n">
        <x:f>MAX(0,L4172-SUM(F4172:K4172))</x:f>
        <x:v>0</x:v>
      </x:c>
    </x:row>
    <x:row r="4173" ht="22" customHeight="1">
      <x:c r="A4173" s="18" t="n">
        <x:f>Summary!F$41</x:f>
        <x:v>46419</x:v>
      </x:c>
      <x:c r="B4173" s="2" t="str">
        <x:f>'Inventory detail'!A795</x:f>
        <x:v>COIL</x:v>
      </x:c>
      <x:c r="C4173" s="2" t="str">
        <x:f>'Inventory detail'!B795</x:f>
        <x:v>30</x:v>
      </x:c>
      <x:c r="D4173" s="2" t="str">
        <x:f>'Inventory detail'!C795</x:f>
        <x:v>10FG12-4</x:v>
      </x:c>
      <x:c r="E4173" s="10" t="n">
        <x:f>A3047</x:f>
        <x:v>46388</x:v>
      </x:c>
      <x:c r="F4173" s="7" t="n">
        <x:f>O3047</x:f>
        <x:v>0</x:v>
      </x:c>
      <x:c r="G4173" s="7" t="n">
        <x:f>Q3047</x:f>
        <x:v>0</x:v>
      </x:c>
      <x:c r="H4173" s="7" t="n">
        <x:f>R3047</x:f>
        <x:v>0</x:v>
      </x:c>
      <x:c r="I4173" s="7" t="n">
        <x:f>0</x:f>
        <x:v>0</x:v>
      </x:c>
      <x:c r="J4173" s="7" t="n">
        <x:f>0</x:f>
        <x:v>0</x:v>
      </x:c>
      <x:c r="K4173" s="7" t="n">
        <x:f>0</x:f>
        <x:v>0</x:v>
      </x:c>
      <x:c r="L4173" s="7" t="n">
        <x:f>'Inventory detail'!F795*Summary!$K$5*(A4173-E4173)/Summary!$K$6</x:f>
        <x:v>0</x:v>
      </x:c>
      <x:c r="M4173" s="7" t="n">
        <x:f>MAX(0,H4173-L4173)</x:f>
        <x:v>0</x:v>
      </x:c>
      <x:c r="N4173" s="7" t="n">
        <x:f>MAX(0,L4173-H4173)</x:f>
        <x:v>0</x:v>
      </x:c>
      <x:c r="O4173" s="7" t="n">
        <x:f>MAX(0,F4173+I4173-N4173)</x:f>
        <x:v>0</x:v>
      </x:c>
      <x:c r="P4173" s="7" t="n">
        <x:f>MAX(0,N4173-F4173-I4173)</x:f>
        <x:v>0</x:v>
      </x:c>
      <x:c r="Q4173" s="7" t="n">
        <x:f>MAX(0,G4173+J4173-P4173)</x:f>
        <x:v>0</x:v>
      </x:c>
      <x:c r="R4173" s="7" t="n">
        <x:f>M4173+MAX(0,K4173-MAX(0,P4173-G4173-J4173))</x:f>
        <x:v>0</x:v>
      </x:c>
      <x:c r="S4173" s="7" t="n">
        <x:f>SUM(O4173,Q4173,R4173)</x:f>
        <x:v>0</x:v>
      </x:c>
      <x:c r="T4173" s="14" t="n">
        <x:f>'Inventory detail'!T795</x:f>
        <x:v>0.0336</x:v>
      </x:c>
      <x:c r="U4173" s="14" t="str">
        <x:f>'Inventory detail'!U795</x:f>
        <x:v>n.a.</x:v>
      </x:c>
      <x:c r="V4173" s="9" t="n">
        <x:f>O4173*T4173</x:f>
        <x:v>0</x:v>
      </x:c>
      <x:c r="W4173" s="9" t="n">
        <x:f>Q4173*T4173</x:f>
        <x:v>0</x:v>
      </x:c>
      <x:c r="X4173" s="9" t="n">
        <x:f>R4173*T4173</x:f>
        <x:v>0</x:v>
      </x:c>
      <x:c r="Y4173" s="9" t="n">
        <x:f>S4173*T4173</x:f>
        <x:v>0</x:v>
      </x:c>
      <x:c r="Z4173" s="9" t="str">
        <x:f>IF(ISNUMBER(U4173),S4173*(U4173-T4173),"n.a.")</x:f>
        <x:v>n.a.</x:v>
      </x:c>
      <x:c r="AA4173" s="9" t="n">
        <x:f>IF(ISNUMBER(U4173),Y4173,0)</x:f>
        <x:v>0</x:v>
      </x:c>
      <x:c r="AB4173" s="7" t="n">
        <x:f>MAX(0,L4173-SUM(F4173:K4173))</x:f>
        <x:v>0</x:v>
      </x:c>
    </x:row>
    <x:row r="4174" ht="22" customHeight="1">
      <x:c r="A4174" s="18" t="n">
        <x:f>Summary!F$41</x:f>
        <x:v>46419</x:v>
      </x:c>
      <x:c r="B4174" s="2" t="str">
        <x:f>'Inventory detail'!A796</x:f>
        <x:v>COIL</x:v>
      </x:c>
      <x:c r="C4174" s="2" t="str">
        <x:f>'Inventory detail'!B796</x:f>
        <x:v>30</x:v>
      </x:c>
      <x:c r="D4174" s="2" t="str">
        <x:f>'Inventory detail'!C796</x:f>
        <x:v>10MAR12-4</x:v>
      </x:c>
      <x:c r="E4174" s="10" t="n">
        <x:f>A3048</x:f>
        <x:v>46388</x:v>
      </x:c>
      <x:c r="F4174" s="7" t="n">
        <x:f>O3048</x:f>
        <x:v>0</x:v>
      </x:c>
      <x:c r="G4174" s="7" t="n">
        <x:f>Q3048</x:f>
        <x:v>0</x:v>
      </x:c>
      <x:c r="H4174" s="7" t="n">
        <x:f>R3048</x:f>
        <x:v>0</x:v>
      </x:c>
      <x:c r="I4174" s="7" t="n">
        <x:f>0</x:f>
        <x:v>0</x:v>
      </x:c>
      <x:c r="J4174" s="7" t="n">
        <x:f>0</x:f>
        <x:v>0</x:v>
      </x:c>
      <x:c r="K4174" s="7" t="n">
        <x:f>0</x:f>
        <x:v>0</x:v>
      </x:c>
      <x:c r="L4174" s="7" t="n">
        <x:f>'Inventory detail'!F796*Summary!$K$5*(A4174-E4174)/Summary!$K$6</x:f>
        <x:v>0</x:v>
      </x:c>
      <x:c r="M4174" s="7" t="n">
        <x:f>MAX(0,H4174-L4174)</x:f>
        <x:v>0</x:v>
      </x:c>
      <x:c r="N4174" s="7" t="n">
        <x:f>MAX(0,L4174-H4174)</x:f>
        <x:v>0</x:v>
      </x:c>
      <x:c r="O4174" s="7" t="n">
        <x:f>MAX(0,F4174+I4174-N4174)</x:f>
        <x:v>0</x:v>
      </x:c>
      <x:c r="P4174" s="7" t="n">
        <x:f>MAX(0,N4174-F4174-I4174)</x:f>
        <x:v>0</x:v>
      </x:c>
      <x:c r="Q4174" s="7" t="n">
        <x:f>MAX(0,G4174+J4174-P4174)</x:f>
        <x:v>0</x:v>
      </x:c>
      <x:c r="R4174" s="7" t="n">
        <x:f>M4174+MAX(0,K4174-MAX(0,P4174-G4174-J4174))</x:f>
        <x:v>0</x:v>
      </x:c>
      <x:c r="S4174" s="7" t="n">
        <x:f>SUM(O4174,Q4174,R4174)</x:f>
        <x:v>0</x:v>
      </x:c>
      <x:c r="T4174" s="14" t="n">
        <x:f>'Inventory detail'!T796</x:f>
        <x:v>0.0336</x:v>
      </x:c>
      <x:c r="U4174" s="14" t="str">
        <x:f>'Inventory detail'!U796</x:f>
        <x:v>n.a.</x:v>
      </x:c>
      <x:c r="V4174" s="9" t="n">
        <x:f>O4174*T4174</x:f>
        <x:v>0</x:v>
      </x:c>
      <x:c r="W4174" s="9" t="n">
        <x:f>Q4174*T4174</x:f>
        <x:v>0</x:v>
      </x:c>
      <x:c r="X4174" s="9" t="n">
        <x:f>R4174*T4174</x:f>
        <x:v>0</x:v>
      </x:c>
      <x:c r="Y4174" s="9" t="n">
        <x:f>S4174*T4174</x:f>
        <x:v>0</x:v>
      </x:c>
      <x:c r="Z4174" s="9" t="str">
        <x:f>IF(ISNUMBER(U4174),S4174*(U4174-T4174),"n.a.")</x:f>
        <x:v>n.a.</x:v>
      </x:c>
      <x:c r="AA4174" s="9" t="n">
        <x:f>IF(ISNUMBER(U4174),Y4174,0)</x:f>
        <x:v>0</x:v>
      </x:c>
      <x:c r="AB4174" s="7" t="n">
        <x:f>MAX(0,L4174-SUM(F4174:K4174))</x:f>
        <x:v>0</x:v>
      </x:c>
    </x:row>
    <x:row r="4175" ht="22" customHeight="1">
      <x:c r="A4175" s="18" t="n">
        <x:f>Summary!F$41</x:f>
        <x:v>46419</x:v>
      </x:c>
      <x:c r="B4175" s="2" t="str">
        <x:f>'Inventory detail'!A797</x:f>
        <x:v>COIL</x:v>
      </x:c>
      <x:c r="C4175" s="2" t="str">
        <x:f>'Inventory detail'!B797</x:f>
        <x:v>30</x:v>
      </x:c>
      <x:c r="D4175" s="2" t="str">
        <x:f>'Inventory detail'!C797</x:f>
        <x:v>10RED12-4</x:v>
      </x:c>
      <x:c r="E4175" s="10" t="n">
        <x:f>A3049</x:f>
        <x:v>46388</x:v>
      </x:c>
      <x:c r="F4175" s="7" t="n">
        <x:f>O3049</x:f>
        <x:v>0</x:v>
      </x:c>
      <x:c r="G4175" s="7" t="n">
        <x:f>Q3049</x:f>
        <x:v>0</x:v>
      </x:c>
      <x:c r="H4175" s="7" t="n">
        <x:f>R3049</x:f>
        <x:v>0</x:v>
      </x:c>
      <x:c r="I4175" s="7" t="n">
        <x:f>0</x:f>
        <x:v>0</x:v>
      </x:c>
      <x:c r="J4175" s="7" t="n">
        <x:f>0</x:f>
        <x:v>0</x:v>
      </x:c>
      <x:c r="K4175" s="7" t="n">
        <x:f>0</x:f>
        <x:v>0</x:v>
      </x:c>
      <x:c r="L4175" s="7" t="n">
        <x:f>'Inventory detail'!F797*Summary!$K$5*(A4175-E4175)/Summary!$K$6</x:f>
        <x:v>0</x:v>
      </x:c>
      <x:c r="M4175" s="7" t="n">
        <x:f>MAX(0,H4175-L4175)</x:f>
        <x:v>0</x:v>
      </x:c>
      <x:c r="N4175" s="7" t="n">
        <x:f>MAX(0,L4175-H4175)</x:f>
        <x:v>0</x:v>
      </x:c>
      <x:c r="O4175" s="7" t="n">
        <x:f>MAX(0,F4175+I4175-N4175)</x:f>
        <x:v>0</x:v>
      </x:c>
      <x:c r="P4175" s="7" t="n">
        <x:f>MAX(0,N4175-F4175-I4175)</x:f>
        <x:v>0</x:v>
      </x:c>
      <x:c r="Q4175" s="7" t="n">
        <x:f>MAX(0,G4175+J4175-P4175)</x:f>
        <x:v>0</x:v>
      </x:c>
      <x:c r="R4175" s="7" t="n">
        <x:f>M4175+MAX(0,K4175-MAX(0,P4175-G4175-J4175))</x:f>
        <x:v>0</x:v>
      </x:c>
      <x:c r="S4175" s="7" t="n">
        <x:f>SUM(O4175,Q4175,R4175)</x:f>
        <x:v>0</x:v>
      </x:c>
      <x:c r="T4175" s="14" t="n">
        <x:f>'Inventory detail'!T797</x:f>
        <x:v>0.0584</x:v>
      </x:c>
      <x:c r="U4175" s="14" t="n">
        <x:f>'Inventory detail'!U797</x:f>
        <x:v>0.057239</x:v>
      </x:c>
      <x:c r="V4175" s="9" t="n">
        <x:f>O4175*T4175</x:f>
        <x:v>0</x:v>
      </x:c>
      <x:c r="W4175" s="9" t="n">
        <x:f>Q4175*T4175</x:f>
        <x:v>0</x:v>
      </x:c>
      <x:c r="X4175" s="9" t="n">
        <x:f>R4175*T4175</x:f>
        <x:v>0</x:v>
      </x:c>
      <x:c r="Y4175" s="9" t="n">
        <x:f>S4175*T4175</x:f>
        <x:v>0</x:v>
      </x:c>
      <x:c r="Z4175" s="9" t="n">
        <x:f>IF(ISNUMBER(U4175),S4175*(U4175-T4175),"n.a.")</x:f>
        <x:v>0</x:v>
      </x:c>
      <x:c r="AA4175" s="9" t="n">
        <x:f>IF(ISNUMBER(U4175),Y4175,0)</x:f>
        <x:v>0</x:v>
      </x:c>
      <x:c r="AB4175" s="7" t="n">
        <x:f>MAX(0,L4175-SUM(F4175:K4175))</x:f>
        <x:v>0</x:v>
      </x:c>
    </x:row>
    <x:row r="4176" ht="22" customHeight="1">
      <x:c r="A4176" s="18" t="n">
        <x:f>Summary!F$41</x:f>
        <x:v>46419</x:v>
      </x:c>
      <x:c r="B4176" s="2" t="str">
        <x:f>'Inventory detail'!A798</x:f>
        <x:v>COIL</x:v>
      </x:c>
      <x:c r="C4176" s="2" t="str">
        <x:f>'Inventory detail'!B798</x:f>
        <x:v>30</x:v>
      </x:c>
      <x:c r="D4176" s="2" t="str">
        <x:f>'Inventory detail'!C798</x:f>
        <x:v>10WHT12-5</x:v>
      </x:c>
      <x:c r="E4176" s="10" t="n">
        <x:f>A3050</x:f>
        <x:v>46388</x:v>
      </x:c>
      <x:c r="F4176" s="7" t="n">
        <x:f>O3050</x:f>
        <x:v>0</x:v>
      </x:c>
      <x:c r="G4176" s="7" t="n">
        <x:f>Q3050</x:f>
        <x:v>0</x:v>
      </x:c>
      <x:c r="H4176" s="7" t="n">
        <x:f>R3050</x:f>
        <x:v>0</x:v>
      </x:c>
      <x:c r="I4176" s="7" t="n">
        <x:f>0</x:f>
        <x:v>0</x:v>
      </x:c>
      <x:c r="J4176" s="7" t="n">
        <x:f>0</x:f>
        <x:v>0</x:v>
      </x:c>
      <x:c r="K4176" s="7" t="n">
        <x:f>0</x:f>
        <x:v>0</x:v>
      </x:c>
      <x:c r="L4176" s="7" t="n">
        <x:f>'Inventory detail'!F798*Summary!$K$5*(A4176-E4176)/Summary!$K$6</x:f>
        <x:v>0</x:v>
      </x:c>
      <x:c r="M4176" s="7" t="n">
        <x:f>MAX(0,H4176-L4176)</x:f>
        <x:v>0</x:v>
      </x:c>
      <x:c r="N4176" s="7" t="n">
        <x:f>MAX(0,L4176-H4176)</x:f>
        <x:v>0</x:v>
      </x:c>
      <x:c r="O4176" s="7" t="n">
        <x:f>MAX(0,F4176+I4176-N4176)</x:f>
        <x:v>0</x:v>
      </x:c>
      <x:c r="P4176" s="7" t="n">
        <x:f>MAX(0,N4176-F4176-I4176)</x:f>
        <x:v>0</x:v>
      </x:c>
      <x:c r="Q4176" s="7" t="n">
        <x:f>MAX(0,G4176+J4176-P4176)</x:f>
        <x:v>0</x:v>
      </x:c>
      <x:c r="R4176" s="7" t="n">
        <x:f>M4176+MAX(0,K4176-MAX(0,P4176-G4176-J4176))</x:f>
        <x:v>0</x:v>
      </x:c>
      <x:c r="S4176" s="7" t="n">
        <x:f>SUM(O4176,Q4176,R4176)</x:f>
        <x:v>0</x:v>
      </x:c>
      <x:c r="T4176" s="14" t="n">
        <x:f>'Inventory detail'!T798</x:f>
        <x:v>0.0381</x:v>
      </x:c>
      <x:c r="U4176" s="14" t="str">
        <x:f>'Inventory detail'!U798</x:f>
        <x:v>n.a.</x:v>
      </x:c>
      <x:c r="V4176" s="9" t="n">
        <x:f>O4176*T4176</x:f>
        <x:v>0</x:v>
      </x:c>
      <x:c r="W4176" s="9" t="n">
        <x:f>Q4176*T4176</x:f>
        <x:v>0</x:v>
      </x:c>
      <x:c r="X4176" s="9" t="n">
        <x:f>R4176*T4176</x:f>
        <x:v>0</x:v>
      </x:c>
      <x:c r="Y4176" s="9" t="n">
        <x:f>S4176*T4176</x:f>
        <x:v>0</x:v>
      </x:c>
      <x:c r="Z4176" s="9" t="str">
        <x:f>IF(ISNUMBER(U4176),S4176*(U4176-T4176),"n.a.")</x:f>
        <x:v>n.a.</x:v>
      </x:c>
      <x:c r="AA4176" s="9" t="n">
        <x:f>IF(ISNUMBER(U4176),Y4176,0)</x:f>
        <x:v>0</x:v>
      </x:c>
      <x:c r="AB4176" s="7" t="n">
        <x:f>MAX(0,L4176-SUM(F4176:K4176))</x:f>
        <x:v>0</x:v>
      </x:c>
    </x:row>
    <x:row r="4177" ht="22" customHeight="1">
      <x:c r="A4177" s="18" t="n">
        <x:f>Summary!F$41</x:f>
        <x:v>46419</x:v>
      </x:c>
      <x:c r="B4177" s="2" t="str">
        <x:f>'Inventory detail'!A799</x:f>
        <x:v>COIL</x:v>
      </x:c>
      <x:c r="C4177" s="2" t="str">
        <x:f>'Inventory detail'!B799</x:f>
        <x:v>30</x:v>
      </x:c>
      <x:c r="D4177" s="2" t="str">
        <x:f>'Inventory detail'!C799</x:f>
        <x:v>10WHT36-5</x:v>
      </x:c>
      <x:c r="E4177" s="10" t="n">
        <x:f>A3051</x:f>
        <x:v>46388</x:v>
      </x:c>
      <x:c r="F4177" s="7" t="n">
        <x:f>O3051</x:f>
        <x:v>0</x:v>
      </x:c>
      <x:c r="G4177" s="7" t="n">
        <x:f>Q3051</x:f>
        <x:v>0</x:v>
      </x:c>
      <x:c r="H4177" s="7" t="n">
        <x:f>R3051</x:f>
        <x:v>0</x:v>
      </x:c>
      <x:c r="I4177" s="7" t="n">
        <x:f>0</x:f>
        <x:v>0</x:v>
      </x:c>
      <x:c r="J4177" s="7" t="n">
        <x:f>0</x:f>
        <x:v>0</x:v>
      </x:c>
      <x:c r="K4177" s="7" t="n">
        <x:f>0</x:f>
        <x:v>0</x:v>
      </x:c>
      <x:c r="L4177" s="7" t="n">
        <x:f>'Inventory detail'!F799*Summary!$K$5*(A4177-E4177)/Summary!$K$6</x:f>
        <x:v>0</x:v>
      </x:c>
      <x:c r="M4177" s="7" t="n">
        <x:f>MAX(0,H4177-L4177)</x:f>
        <x:v>0</x:v>
      </x:c>
      <x:c r="N4177" s="7" t="n">
        <x:f>MAX(0,L4177-H4177)</x:f>
        <x:v>0</x:v>
      </x:c>
      <x:c r="O4177" s="7" t="n">
        <x:f>MAX(0,F4177+I4177-N4177)</x:f>
        <x:v>0</x:v>
      </x:c>
      <x:c r="P4177" s="7" t="n">
        <x:f>MAX(0,N4177-F4177-I4177)</x:f>
        <x:v>0</x:v>
      </x:c>
      <x:c r="Q4177" s="7" t="n">
        <x:f>MAX(0,G4177+J4177-P4177)</x:f>
        <x:v>0</x:v>
      </x:c>
      <x:c r="R4177" s="7" t="n">
        <x:f>M4177+MAX(0,K4177-MAX(0,P4177-G4177-J4177))</x:f>
        <x:v>0</x:v>
      </x:c>
      <x:c r="S4177" s="7" t="n">
        <x:f>SUM(O4177,Q4177,R4177)</x:f>
        <x:v>0</x:v>
      </x:c>
      <x:c r="T4177" s="14" t="n">
        <x:f>'Inventory detail'!T799</x:f>
        <x:v>0.1116</x:v>
      </x:c>
      <x:c r="U4177" s="14" t="str">
        <x:f>'Inventory detail'!U799</x:f>
        <x:v>n.a.</x:v>
      </x:c>
      <x:c r="V4177" s="9" t="n">
        <x:f>O4177*T4177</x:f>
        <x:v>0</x:v>
      </x:c>
      <x:c r="W4177" s="9" t="n">
        <x:f>Q4177*T4177</x:f>
        <x:v>0</x:v>
      </x:c>
      <x:c r="X4177" s="9" t="n">
        <x:f>R4177*T4177</x:f>
        <x:v>0</x:v>
      </x:c>
      <x:c r="Y4177" s="9" t="n">
        <x:f>S4177*T4177</x:f>
        <x:v>0</x:v>
      </x:c>
      <x:c r="Z4177" s="9" t="str">
        <x:f>IF(ISNUMBER(U4177),S4177*(U4177-T4177),"n.a.")</x:f>
        <x:v>n.a.</x:v>
      </x:c>
      <x:c r="AA4177" s="9" t="n">
        <x:f>IF(ISNUMBER(U4177),Y4177,0)</x:f>
        <x:v>0</x:v>
      </x:c>
      <x:c r="AB4177" s="7" t="n">
        <x:f>MAX(0,L4177-SUM(F4177:K4177))</x:f>
        <x:v>0</x:v>
      </x:c>
    </x:row>
    <x:row r="4178" ht="22" customHeight="1">
      <x:c r="A4178" s="18" t="n">
        <x:f>Summary!F$41</x:f>
        <x:v>46419</x:v>
      </x:c>
      <x:c r="B4178" s="2" t="str">
        <x:f>'Inventory detail'!A800</x:f>
        <x:v>COIL</x:v>
      </x:c>
      <x:c r="C4178" s="2" t="str">
        <x:f>'Inventory detail'!B800</x:f>
        <x:v>30</x:v>
      </x:c>
      <x:c r="D4178" s="2" t="str">
        <x:f>'Inventory detail'!C800</x:f>
        <x:v>11BLK12-5</x:v>
      </x:c>
      <x:c r="E4178" s="10" t="n">
        <x:f>A3052</x:f>
        <x:v>46388</x:v>
      </x:c>
      <x:c r="F4178" s="7" t="n">
        <x:f>O3052</x:f>
        <x:v>0</x:v>
      </x:c>
      <x:c r="G4178" s="7" t="n">
        <x:f>Q3052</x:f>
        <x:v>0</x:v>
      </x:c>
      <x:c r="H4178" s="7" t="n">
        <x:f>R3052</x:f>
        <x:v>0</x:v>
      </x:c>
      <x:c r="I4178" s="7" t="n">
        <x:f>0</x:f>
        <x:v>0</x:v>
      </x:c>
      <x:c r="J4178" s="7" t="n">
        <x:f>0</x:f>
        <x:v>0</x:v>
      </x:c>
      <x:c r="K4178" s="7" t="n">
        <x:f>0</x:f>
        <x:v>0</x:v>
      </x:c>
      <x:c r="L4178" s="7" t="n">
        <x:f>'Inventory detail'!F800*Summary!$K$5*(A4178-E4178)/Summary!$K$6</x:f>
        <x:v>0</x:v>
      </x:c>
      <x:c r="M4178" s="7" t="n">
        <x:f>MAX(0,H4178-L4178)</x:f>
        <x:v>0</x:v>
      </x:c>
      <x:c r="N4178" s="7" t="n">
        <x:f>MAX(0,L4178-H4178)</x:f>
        <x:v>0</x:v>
      </x:c>
      <x:c r="O4178" s="7" t="n">
        <x:f>MAX(0,F4178+I4178-N4178)</x:f>
        <x:v>0</x:v>
      </x:c>
      <x:c r="P4178" s="7" t="n">
        <x:f>MAX(0,N4178-F4178-I4178)</x:f>
        <x:v>0</x:v>
      </x:c>
      <x:c r="Q4178" s="7" t="n">
        <x:f>MAX(0,G4178+J4178-P4178)</x:f>
        <x:v>0</x:v>
      </x:c>
      <x:c r="R4178" s="7" t="n">
        <x:f>M4178+MAX(0,K4178-MAX(0,P4178-G4178-J4178))</x:f>
        <x:v>0</x:v>
      </x:c>
      <x:c r="S4178" s="7" t="n">
        <x:f>SUM(O4178,Q4178,R4178)</x:f>
        <x:v>0</x:v>
      </x:c>
      <x:c r="T4178" s="14" t="n">
        <x:f>'Inventory detail'!T800</x:f>
        <x:v>0.0409</x:v>
      </x:c>
      <x:c r="U4178" s="14" t="str">
        <x:f>'Inventory detail'!U800</x:f>
        <x:v>n.a.</x:v>
      </x:c>
      <x:c r="V4178" s="9" t="n">
        <x:f>O4178*T4178</x:f>
        <x:v>0</x:v>
      </x:c>
      <x:c r="W4178" s="9" t="n">
        <x:f>Q4178*T4178</x:f>
        <x:v>0</x:v>
      </x:c>
      <x:c r="X4178" s="9" t="n">
        <x:f>R4178*T4178</x:f>
        <x:v>0</x:v>
      </x:c>
      <x:c r="Y4178" s="9" t="n">
        <x:f>S4178*T4178</x:f>
        <x:v>0</x:v>
      </x:c>
      <x:c r="Z4178" s="9" t="str">
        <x:f>IF(ISNUMBER(U4178),S4178*(U4178-T4178),"n.a.")</x:f>
        <x:v>n.a.</x:v>
      </x:c>
      <x:c r="AA4178" s="9" t="n">
        <x:f>IF(ISNUMBER(U4178),Y4178,0)</x:f>
        <x:v>0</x:v>
      </x:c>
      <x:c r="AB4178" s="7" t="n">
        <x:f>MAX(0,L4178-SUM(F4178:K4178))</x:f>
        <x:v>0</x:v>
      </x:c>
    </x:row>
    <x:row r="4179" ht="22" customHeight="1">
      <x:c r="A4179" s="18" t="n">
        <x:f>Summary!F$41</x:f>
        <x:v>46419</x:v>
      </x:c>
      <x:c r="B4179" s="2" t="str">
        <x:f>'Inventory detail'!A801</x:f>
        <x:v>COIL</x:v>
      </x:c>
      <x:c r="C4179" s="2" t="str">
        <x:f>'Inventory detail'!B801</x:f>
        <x:v>30</x:v>
      </x:c>
      <x:c r="D4179" s="2" t="str">
        <x:f>'Inventory detail'!C801</x:f>
        <x:v>11BLK36-5</x:v>
      </x:c>
      <x:c r="E4179" s="10" t="n">
        <x:f>A3053</x:f>
        <x:v>46388</x:v>
      </x:c>
      <x:c r="F4179" s="7" t="n">
        <x:f>O3053</x:f>
        <x:v>0</x:v>
      </x:c>
      <x:c r="G4179" s="7" t="n">
        <x:f>Q3053</x:f>
        <x:v>0</x:v>
      </x:c>
      <x:c r="H4179" s="7" t="n">
        <x:f>R3053</x:f>
        <x:v>0</x:v>
      </x:c>
      <x:c r="I4179" s="7" t="n">
        <x:f>0</x:f>
        <x:v>0</x:v>
      </x:c>
      <x:c r="J4179" s="7" t="n">
        <x:f>0</x:f>
        <x:v>0</x:v>
      </x:c>
      <x:c r="K4179" s="7" t="n">
        <x:f>0</x:f>
        <x:v>0</x:v>
      </x:c>
      <x:c r="L4179" s="7" t="n">
        <x:f>'Inventory detail'!F801*Summary!$K$5*(A4179-E4179)/Summary!$K$6</x:f>
        <x:v>0</x:v>
      </x:c>
      <x:c r="M4179" s="7" t="n">
        <x:f>MAX(0,H4179-L4179)</x:f>
        <x:v>0</x:v>
      </x:c>
      <x:c r="N4179" s="7" t="n">
        <x:f>MAX(0,L4179-H4179)</x:f>
        <x:v>0</x:v>
      </x:c>
      <x:c r="O4179" s="7" t="n">
        <x:f>MAX(0,F4179+I4179-N4179)</x:f>
        <x:v>0</x:v>
      </x:c>
      <x:c r="P4179" s="7" t="n">
        <x:f>MAX(0,N4179-F4179-I4179)</x:f>
        <x:v>0</x:v>
      </x:c>
      <x:c r="Q4179" s="7" t="n">
        <x:f>MAX(0,G4179+J4179-P4179)</x:f>
        <x:v>0</x:v>
      </x:c>
      <x:c r="R4179" s="7" t="n">
        <x:f>M4179+MAX(0,K4179-MAX(0,P4179-G4179-J4179))</x:f>
        <x:v>0</x:v>
      </x:c>
      <x:c r="S4179" s="7" t="n">
        <x:f>SUM(O4179,Q4179,R4179)</x:f>
        <x:v>0</x:v>
      </x:c>
      <x:c r="T4179" s="14" t="n">
        <x:f>'Inventory detail'!T801</x:f>
        <x:v>0.1226</x:v>
      </x:c>
      <x:c r="U4179" s="14" t="str">
        <x:f>'Inventory detail'!U801</x:f>
        <x:v>n.a.</x:v>
      </x:c>
      <x:c r="V4179" s="9" t="n">
        <x:f>O4179*T4179</x:f>
        <x:v>0</x:v>
      </x:c>
      <x:c r="W4179" s="9" t="n">
        <x:f>Q4179*T4179</x:f>
        <x:v>0</x:v>
      </x:c>
      <x:c r="X4179" s="9" t="n">
        <x:f>R4179*T4179</x:f>
        <x:v>0</x:v>
      </x:c>
      <x:c r="Y4179" s="9" t="n">
        <x:f>S4179*T4179</x:f>
        <x:v>0</x:v>
      </x:c>
      <x:c r="Z4179" s="9" t="str">
        <x:f>IF(ISNUMBER(U4179),S4179*(U4179-T4179),"n.a.")</x:f>
        <x:v>n.a.</x:v>
      </x:c>
      <x:c r="AA4179" s="9" t="n">
        <x:f>IF(ISNUMBER(U4179),Y4179,0)</x:f>
        <x:v>0</x:v>
      </x:c>
      <x:c r="AB4179" s="7" t="n">
        <x:f>MAX(0,L4179-SUM(F4179:K4179))</x:f>
        <x:v>0</x:v>
      </x:c>
    </x:row>
    <x:row r="4180" ht="22" customHeight="1">
      <x:c r="A4180" s="18" t="n">
        <x:f>Summary!F$41</x:f>
        <x:v>46419</x:v>
      </x:c>
      <x:c r="B4180" s="2" t="str">
        <x:f>'Inventory detail'!A802</x:f>
        <x:v>COIL</x:v>
      </x:c>
      <x:c r="C4180" s="2" t="str">
        <x:f>'Inventory detail'!B802</x:f>
        <x:v>30</x:v>
      </x:c>
      <x:c r="D4180" s="2" t="str">
        <x:f>'Inventory detail'!C802</x:f>
        <x:v>11BLU12-4</x:v>
      </x:c>
      <x:c r="E4180" s="10" t="n">
        <x:f>A3054</x:f>
        <x:v>46388</x:v>
      </x:c>
      <x:c r="F4180" s="7" t="n">
        <x:f>O3054</x:f>
        <x:v>0</x:v>
      </x:c>
      <x:c r="G4180" s="7" t="n">
        <x:f>Q3054</x:f>
        <x:v>0</x:v>
      </x:c>
      <x:c r="H4180" s="7" t="n">
        <x:f>R3054</x:f>
        <x:v>0</x:v>
      </x:c>
      <x:c r="I4180" s="7" t="n">
        <x:f>0</x:f>
        <x:v>0</x:v>
      </x:c>
      <x:c r="J4180" s="7" t="n">
        <x:f>0</x:f>
        <x:v>0</x:v>
      </x:c>
      <x:c r="K4180" s="7" t="n">
        <x:f>0</x:f>
        <x:v>0</x:v>
      </x:c>
      <x:c r="L4180" s="7" t="n">
        <x:f>'Inventory detail'!F802*Summary!$K$5*(A4180-E4180)/Summary!$K$6</x:f>
        <x:v>0</x:v>
      </x:c>
      <x:c r="M4180" s="7" t="n">
        <x:f>MAX(0,H4180-L4180)</x:f>
        <x:v>0</x:v>
      </x:c>
      <x:c r="N4180" s="7" t="n">
        <x:f>MAX(0,L4180-H4180)</x:f>
        <x:v>0</x:v>
      </x:c>
      <x:c r="O4180" s="7" t="n">
        <x:f>MAX(0,F4180+I4180-N4180)</x:f>
        <x:v>0</x:v>
      </x:c>
      <x:c r="P4180" s="7" t="n">
        <x:f>MAX(0,N4180-F4180-I4180)</x:f>
        <x:v>0</x:v>
      </x:c>
      <x:c r="Q4180" s="7" t="n">
        <x:f>MAX(0,G4180+J4180-P4180)</x:f>
        <x:v>0</x:v>
      </x:c>
      <x:c r="R4180" s="7" t="n">
        <x:f>M4180+MAX(0,K4180-MAX(0,P4180-G4180-J4180))</x:f>
        <x:v>0</x:v>
      </x:c>
      <x:c r="S4180" s="7" t="n">
        <x:f>SUM(O4180,Q4180,R4180)</x:f>
        <x:v>0</x:v>
      </x:c>
      <x:c r="T4180" s="14" t="n">
        <x:f>'Inventory detail'!T802</x:f>
        <x:v>0.0682</x:v>
      </x:c>
      <x:c r="U4180" s="14" t="n">
        <x:f>'Inventory detail'!U802</x:f>
        <x:v>0.0668525</x:v>
      </x:c>
      <x:c r="V4180" s="9" t="n">
        <x:f>O4180*T4180</x:f>
        <x:v>0</x:v>
      </x:c>
      <x:c r="W4180" s="9" t="n">
        <x:f>Q4180*T4180</x:f>
        <x:v>0</x:v>
      </x:c>
      <x:c r="X4180" s="9" t="n">
        <x:f>R4180*T4180</x:f>
        <x:v>0</x:v>
      </x:c>
      <x:c r="Y4180" s="9" t="n">
        <x:f>S4180*T4180</x:f>
        <x:v>0</x:v>
      </x:c>
      <x:c r="Z4180" s="9" t="n">
        <x:f>IF(ISNUMBER(U4180),S4180*(U4180-T4180),"n.a.")</x:f>
        <x:v>0</x:v>
      </x:c>
      <x:c r="AA4180" s="9" t="n">
        <x:f>IF(ISNUMBER(U4180),Y4180,0)</x:f>
        <x:v>0</x:v>
      </x:c>
      <x:c r="AB4180" s="7" t="n">
        <x:f>MAX(0,L4180-SUM(F4180:K4180))</x:f>
        <x:v>0</x:v>
      </x:c>
    </x:row>
    <x:row r="4181" ht="22" customHeight="1">
      <x:c r="A4181" s="18" t="n">
        <x:f>Summary!F$41</x:f>
        <x:v>46419</x:v>
      </x:c>
      <x:c r="B4181" s="2" t="str">
        <x:f>'Inventory detail'!A803</x:f>
        <x:v>COIL</x:v>
      </x:c>
      <x:c r="C4181" s="2" t="str">
        <x:f>'Inventory detail'!B803</x:f>
        <x:v>30</x:v>
      </x:c>
      <x:c r="D4181" s="2" t="str">
        <x:f>'Inventory detail'!C803</x:f>
        <x:v>11FG12-4</x:v>
      </x:c>
      <x:c r="E4181" s="10" t="n">
        <x:f>A3055</x:f>
        <x:v>46388</x:v>
      </x:c>
      <x:c r="F4181" s="7" t="n">
        <x:f>O3055</x:f>
        <x:v>0</x:v>
      </x:c>
      <x:c r="G4181" s="7" t="n">
        <x:f>Q3055</x:f>
        <x:v>0</x:v>
      </x:c>
      <x:c r="H4181" s="7" t="n">
        <x:f>R3055</x:f>
        <x:v>0</x:v>
      </x:c>
      <x:c r="I4181" s="7" t="n">
        <x:f>0</x:f>
        <x:v>0</x:v>
      </x:c>
      <x:c r="J4181" s="7" t="n">
        <x:f>0</x:f>
        <x:v>0</x:v>
      </x:c>
      <x:c r="K4181" s="7" t="n">
        <x:f>0</x:f>
        <x:v>0</x:v>
      </x:c>
      <x:c r="L4181" s="7" t="n">
        <x:f>'Inventory detail'!F803*Summary!$K$5*(A4181-E4181)/Summary!$K$6</x:f>
        <x:v>0</x:v>
      </x:c>
      <x:c r="M4181" s="7" t="n">
        <x:f>MAX(0,H4181-L4181)</x:f>
        <x:v>0</x:v>
      </x:c>
      <x:c r="N4181" s="7" t="n">
        <x:f>MAX(0,L4181-H4181)</x:f>
        <x:v>0</x:v>
      </x:c>
      <x:c r="O4181" s="7" t="n">
        <x:f>MAX(0,F4181+I4181-N4181)</x:f>
        <x:v>0</x:v>
      </x:c>
      <x:c r="P4181" s="7" t="n">
        <x:f>MAX(0,N4181-F4181-I4181)</x:f>
        <x:v>0</x:v>
      </x:c>
      <x:c r="Q4181" s="7" t="n">
        <x:f>MAX(0,G4181+J4181-P4181)</x:f>
        <x:v>0</x:v>
      </x:c>
      <x:c r="R4181" s="7" t="n">
        <x:f>M4181+MAX(0,K4181-MAX(0,P4181-G4181-J4181))</x:f>
        <x:v>0</x:v>
      </x:c>
      <x:c r="S4181" s="7" t="n">
        <x:f>SUM(O4181,Q4181,R4181)</x:f>
        <x:v>0</x:v>
      </x:c>
      <x:c r="T4181" s="14" t="n">
        <x:f>'Inventory detail'!T803</x:f>
        <x:v>0.036699999999999997</x:v>
      </x:c>
      <x:c r="U4181" s="14" t="str">
        <x:f>'Inventory detail'!U803</x:f>
        <x:v>n.a.</x:v>
      </x:c>
      <x:c r="V4181" s="9" t="n">
        <x:f>O4181*T4181</x:f>
        <x:v>0</x:v>
      </x:c>
      <x:c r="W4181" s="9" t="n">
        <x:f>Q4181*T4181</x:f>
        <x:v>0</x:v>
      </x:c>
      <x:c r="X4181" s="9" t="n">
        <x:f>R4181*T4181</x:f>
        <x:v>0</x:v>
      </x:c>
      <x:c r="Y4181" s="9" t="n">
        <x:f>S4181*T4181</x:f>
        <x:v>0</x:v>
      </x:c>
      <x:c r="Z4181" s="9" t="str">
        <x:f>IF(ISNUMBER(U4181),S4181*(U4181-T4181),"n.a.")</x:f>
        <x:v>n.a.</x:v>
      </x:c>
      <x:c r="AA4181" s="9" t="n">
        <x:f>IF(ISNUMBER(U4181),Y4181,0)</x:f>
        <x:v>0</x:v>
      </x:c>
      <x:c r="AB4181" s="7" t="n">
        <x:f>MAX(0,L4181-SUM(F4181:K4181))</x:f>
        <x:v>0</x:v>
      </x:c>
    </x:row>
    <x:row r="4182" ht="22" customHeight="1">
      <x:c r="A4182" s="18" t="n">
        <x:f>Summary!F$41</x:f>
        <x:v>46419</x:v>
      </x:c>
      <x:c r="B4182" s="2" t="str">
        <x:f>'Inventory detail'!A804</x:f>
        <x:v>COIL</x:v>
      </x:c>
      <x:c r="C4182" s="2" t="str">
        <x:f>'Inventory detail'!B804</x:f>
        <x:v>30</x:v>
      </x:c>
      <x:c r="D4182" s="2" t="str">
        <x:f>'Inventory detail'!C804</x:f>
        <x:v>11MAR12-4</x:v>
      </x:c>
      <x:c r="E4182" s="10" t="n">
        <x:f>A3056</x:f>
        <x:v>46388</x:v>
      </x:c>
      <x:c r="F4182" s="7" t="n">
        <x:f>O3056</x:f>
        <x:v>0</x:v>
      </x:c>
      <x:c r="G4182" s="7" t="n">
        <x:f>Q3056</x:f>
        <x:v>0</x:v>
      </x:c>
      <x:c r="H4182" s="7" t="n">
        <x:f>R3056</x:f>
        <x:v>0</x:v>
      </x:c>
      <x:c r="I4182" s="7" t="n">
        <x:f>0</x:f>
        <x:v>0</x:v>
      </x:c>
      <x:c r="J4182" s="7" t="n">
        <x:f>0</x:f>
        <x:v>0</x:v>
      </x:c>
      <x:c r="K4182" s="7" t="n">
        <x:f>0</x:f>
        <x:v>0</x:v>
      </x:c>
      <x:c r="L4182" s="7" t="n">
        <x:f>'Inventory detail'!F804*Summary!$K$5*(A4182-E4182)/Summary!$K$6</x:f>
        <x:v>0</x:v>
      </x:c>
      <x:c r="M4182" s="7" t="n">
        <x:f>MAX(0,H4182-L4182)</x:f>
        <x:v>0</x:v>
      </x:c>
      <x:c r="N4182" s="7" t="n">
        <x:f>MAX(0,L4182-H4182)</x:f>
        <x:v>0</x:v>
      </x:c>
      <x:c r="O4182" s="7" t="n">
        <x:f>MAX(0,F4182+I4182-N4182)</x:f>
        <x:v>0</x:v>
      </x:c>
      <x:c r="P4182" s="7" t="n">
        <x:f>MAX(0,N4182-F4182-I4182)</x:f>
        <x:v>0</x:v>
      </x:c>
      <x:c r="Q4182" s="7" t="n">
        <x:f>MAX(0,G4182+J4182-P4182)</x:f>
        <x:v>0</x:v>
      </x:c>
      <x:c r="R4182" s="7" t="n">
        <x:f>M4182+MAX(0,K4182-MAX(0,P4182-G4182-J4182))</x:f>
        <x:v>0</x:v>
      </x:c>
      <x:c r="S4182" s="7" t="n">
        <x:f>SUM(O4182,Q4182,R4182)</x:f>
        <x:v>0</x:v>
      </x:c>
      <x:c r="T4182" s="14" t="n">
        <x:f>'Inventory detail'!T804</x:f>
        <x:v>0.036699999999999997</x:v>
      </x:c>
      <x:c r="U4182" s="14" t="str">
        <x:f>'Inventory detail'!U804</x:f>
        <x:v>n.a.</x:v>
      </x:c>
      <x:c r="V4182" s="9" t="n">
        <x:f>O4182*T4182</x:f>
        <x:v>0</x:v>
      </x:c>
      <x:c r="W4182" s="9" t="n">
        <x:f>Q4182*T4182</x:f>
        <x:v>0</x:v>
      </x:c>
      <x:c r="X4182" s="9" t="n">
        <x:f>R4182*T4182</x:f>
        <x:v>0</x:v>
      </x:c>
      <x:c r="Y4182" s="9" t="n">
        <x:f>S4182*T4182</x:f>
        <x:v>0</x:v>
      </x:c>
      <x:c r="Z4182" s="9" t="str">
        <x:f>IF(ISNUMBER(U4182),S4182*(U4182-T4182),"n.a.")</x:f>
        <x:v>n.a.</x:v>
      </x:c>
      <x:c r="AA4182" s="9" t="n">
        <x:f>IF(ISNUMBER(U4182),Y4182,0)</x:f>
        <x:v>0</x:v>
      </x:c>
      <x:c r="AB4182" s="7" t="n">
        <x:f>MAX(0,L4182-SUM(F4182:K4182))</x:f>
        <x:v>0</x:v>
      </x:c>
    </x:row>
    <x:row r="4183" ht="22" customHeight="1">
      <x:c r="A4183" s="18" t="n">
        <x:f>Summary!F$41</x:f>
        <x:v>46419</x:v>
      </x:c>
      <x:c r="B4183" s="2" t="str">
        <x:f>'Inventory detail'!A805</x:f>
        <x:v>COIL</x:v>
      </x:c>
      <x:c r="C4183" s="2" t="str">
        <x:f>'Inventory detail'!B805</x:f>
        <x:v>30</x:v>
      </x:c>
      <x:c r="D4183" s="2" t="str">
        <x:f>'Inventory detail'!C805</x:f>
        <x:v>11NAV12-4</x:v>
      </x:c>
      <x:c r="E4183" s="10" t="n">
        <x:f>A3057</x:f>
        <x:v>46388</x:v>
      </x:c>
      <x:c r="F4183" s="7" t="n">
        <x:f>O3057</x:f>
        <x:v>0</x:v>
      </x:c>
      <x:c r="G4183" s="7" t="n">
        <x:f>Q3057</x:f>
        <x:v>0</x:v>
      </x:c>
      <x:c r="H4183" s="7" t="n">
        <x:f>R3057</x:f>
        <x:v>2700</x:v>
      </x:c>
      <x:c r="I4183" s="7" t="n">
        <x:f>0</x:f>
        <x:v>0</x:v>
      </x:c>
      <x:c r="J4183" s="7" t="n">
        <x:f>0</x:f>
        <x:v>0</x:v>
      </x:c>
      <x:c r="K4183" s="7" t="n">
        <x:f>0</x:f>
        <x:v>0</x:v>
      </x:c>
      <x:c r="L4183" s="7" t="n">
        <x:f>'Inventory detail'!F805*Summary!$K$5*(A4183-E4183)/Summary!$K$6</x:f>
        <x:v>0</x:v>
      </x:c>
      <x:c r="M4183" s="7" t="n">
        <x:f>MAX(0,H4183-L4183)</x:f>
        <x:v>2700</x:v>
      </x:c>
      <x:c r="N4183" s="7" t="n">
        <x:f>MAX(0,L4183-H4183)</x:f>
        <x:v>0</x:v>
      </x:c>
      <x:c r="O4183" s="7" t="n">
        <x:f>MAX(0,F4183+I4183-N4183)</x:f>
        <x:v>0</x:v>
      </x:c>
      <x:c r="P4183" s="7" t="n">
        <x:f>MAX(0,N4183-F4183-I4183)</x:f>
        <x:v>0</x:v>
      </x:c>
      <x:c r="Q4183" s="7" t="n">
        <x:f>MAX(0,G4183+J4183-P4183)</x:f>
        <x:v>0</x:v>
      </x:c>
      <x:c r="R4183" s="7" t="n">
        <x:f>M4183+MAX(0,K4183-MAX(0,P4183-G4183-J4183))</x:f>
        <x:v>2700</x:v>
      </x:c>
      <x:c r="S4183" s="7" t="n">
        <x:f>SUM(O4183,Q4183,R4183)</x:f>
        <x:v>2700</x:v>
      </x:c>
      <x:c r="T4183" s="14" t="n">
        <x:f>'Inventory detail'!T805</x:f>
        <x:v>0.0682</x:v>
      </x:c>
      <x:c r="U4183" s="14" t="n">
        <x:f>'Inventory detail'!U805</x:f>
        <x:v>0.0668525</x:v>
      </x:c>
      <x:c r="V4183" s="9" t="n">
        <x:f>O4183*T4183</x:f>
        <x:v>0</x:v>
      </x:c>
      <x:c r="W4183" s="9" t="n">
        <x:f>Q4183*T4183</x:f>
        <x:v>0</x:v>
      </x:c>
      <x:c r="X4183" s="9" t="n">
        <x:f>R4183*T4183</x:f>
        <x:v>184.14</x:v>
      </x:c>
      <x:c r="Y4183" s="9" t="n">
        <x:f>S4183*T4183</x:f>
        <x:v>184.14</x:v>
      </x:c>
      <x:c r="Z4183" s="9" t="n">
        <x:f>IF(ISNUMBER(U4183),S4183*(U4183-T4183),"n.a.")</x:f>
        <x:v>-3.6382500000000038</x:v>
      </x:c>
      <x:c r="AA4183" s="9" t="n">
        <x:f>IF(ISNUMBER(U4183),Y4183,0)</x:f>
        <x:v>184.14</x:v>
      </x:c>
      <x:c r="AB4183" s="7" t="n">
        <x:f>MAX(0,L4183-SUM(F4183:K4183))</x:f>
        <x:v>0</x:v>
      </x:c>
    </x:row>
    <x:row r="4184" ht="22" customHeight="1">
      <x:c r="A4184" s="18" t="n">
        <x:f>Summary!F$41</x:f>
        <x:v>46419</x:v>
      </x:c>
      <x:c r="B4184" s="2" t="str">
        <x:f>'Inventory detail'!A806</x:f>
        <x:v>COIL</x:v>
      </x:c>
      <x:c r="C4184" s="2" t="str">
        <x:f>'Inventory detail'!B806</x:f>
        <x:v>30</x:v>
      </x:c>
      <x:c r="D4184" s="2" t="str">
        <x:f>'Inventory detail'!C806</x:f>
        <x:v>11RED12-4</x:v>
      </x:c>
      <x:c r="E4184" s="10" t="n">
        <x:f>A3058</x:f>
        <x:v>46388</x:v>
      </x:c>
      <x:c r="F4184" s="7" t="n">
        <x:f>O3058</x:f>
        <x:v>0</x:v>
      </x:c>
      <x:c r="G4184" s="7" t="n">
        <x:f>Q3058</x:f>
        <x:v>0</x:v>
      </x:c>
      <x:c r="H4184" s="7" t="n">
        <x:f>R3058</x:f>
        <x:v>0</x:v>
      </x:c>
      <x:c r="I4184" s="7" t="n">
        <x:f>0</x:f>
        <x:v>0</x:v>
      </x:c>
      <x:c r="J4184" s="7" t="n">
        <x:f>0</x:f>
        <x:v>0</x:v>
      </x:c>
      <x:c r="K4184" s="7" t="n">
        <x:f>0</x:f>
        <x:v>0</x:v>
      </x:c>
      <x:c r="L4184" s="7" t="n">
        <x:f>'Inventory detail'!F806*Summary!$K$5*(A4184-E4184)/Summary!$K$6</x:f>
        <x:v>0</x:v>
      </x:c>
      <x:c r="M4184" s="7" t="n">
        <x:f>MAX(0,H4184-L4184)</x:f>
        <x:v>0</x:v>
      </x:c>
      <x:c r="N4184" s="7" t="n">
        <x:f>MAX(0,L4184-H4184)</x:f>
        <x:v>0</x:v>
      </x:c>
      <x:c r="O4184" s="7" t="n">
        <x:f>MAX(0,F4184+I4184-N4184)</x:f>
        <x:v>0</x:v>
      </x:c>
      <x:c r="P4184" s="7" t="n">
        <x:f>MAX(0,N4184-F4184-I4184)</x:f>
        <x:v>0</x:v>
      </x:c>
      <x:c r="Q4184" s="7" t="n">
        <x:f>MAX(0,G4184+J4184-P4184)</x:f>
        <x:v>0</x:v>
      </x:c>
      <x:c r="R4184" s="7" t="n">
        <x:f>M4184+MAX(0,K4184-MAX(0,P4184-G4184-J4184))</x:f>
        <x:v>0</x:v>
      </x:c>
      <x:c r="S4184" s="7" t="n">
        <x:f>SUM(O4184,Q4184,R4184)</x:f>
        <x:v>0</x:v>
      </x:c>
      <x:c r="T4184" s="14" t="n">
        <x:f>'Inventory detail'!T806</x:f>
        <x:v>0.0682</x:v>
      </x:c>
      <x:c r="U4184" s="14" t="n">
        <x:f>'Inventory detail'!U806</x:f>
        <x:v>0.0668525</x:v>
      </x:c>
      <x:c r="V4184" s="9" t="n">
        <x:f>O4184*T4184</x:f>
        <x:v>0</x:v>
      </x:c>
      <x:c r="W4184" s="9" t="n">
        <x:f>Q4184*T4184</x:f>
        <x:v>0</x:v>
      </x:c>
      <x:c r="X4184" s="9" t="n">
        <x:f>R4184*T4184</x:f>
        <x:v>0</x:v>
      </x:c>
      <x:c r="Y4184" s="9" t="n">
        <x:f>S4184*T4184</x:f>
        <x:v>0</x:v>
      </x:c>
      <x:c r="Z4184" s="9" t="n">
        <x:f>IF(ISNUMBER(U4184),S4184*(U4184-T4184),"n.a.")</x:f>
        <x:v>0</x:v>
      </x:c>
      <x:c r="AA4184" s="9" t="n">
        <x:f>IF(ISNUMBER(U4184),Y4184,0)</x:f>
        <x:v>0</x:v>
      </x:c>
      <x:c r="AB4184" s="7" t="n">
        <x:f>MAX(0,L4184-SUM(F4184:K4184))</x:f>
        <x:v>0</x:v>
      </x:c>
    </x:row>
    <x:row r="4185" ht="22" customHeight="1">
      <x:c r="A4185" s="18" t="n">
        <x:f>Summary!F$41</x:f>
        <x:v>46419</x:v>
      </x:c>
      <x:c r="B4185" s="2" t="str">
        <x:f>'Inventory detail'!A807</x:f>
        <x:v>COIL</x:v>
      </x:c>
      <x:c r="C4185" s="2" t="str">
        <x:f>'Inventory detail'!B807</x:f>
        <x:v>30</x:v>
      </x:c>
      <x:c r="D4185" s="2" t="str">
        <x:f>'Inventory detail'!C807</x:f>
        <x:v>11WHT36-4</x:v>
      </x:c>
      <x:c r="E4185" s="10" t="n">
        <x:f>A3059</x:f>
        <x:v>46388</x:v>
      </x:c>
      <x:c r="F4185" s="7" t="n">
        <x:f>O3059</x:f>
        <x:v>0</x:v>
      </x:c>
      <x:c r="G4185" s="7" t="n">
        <x:f>Q3059</x:f>
        <x:v>0</x:v>
      </x:c>
      <x:c r="H4185" s="7" t="n">
        <x:f>R3059</x:f>
        <x:v>0</x:v>
      </x:c>
      <x:c r="I4185" s="7" t="n">
        <x:f>0</x:f>
        <x:v>0</x:v>
      </x:c>
      <x:c r="J4185" s="7" t="n">
        <x:f>0</x:f>
        <x:v>0</x:v>
      </x:c>
      <x:c r="K4185" s="7" t="n">
        <x:f>0</x:f>
        <x:v>0</x:v>
      </x:c>
      <x:c r="L4185" s="7" t="n">
        <x:f>'Inventory detail'!F807*Summary!$K$5*(A4185-E4185)/Summary!$K$6</x:f>
        <x:v>0</x:v>
      </x:c>
      <x:c r="M4185" s="7" t="n">
        <x:f>MAX(0,H4185-L4185)</x:f>
        <x:v>0</x:v>
      </x:c>
      <x:c r="N4185" s="7" t="n">
        <x:f>MAX(0,L4185-H4185)</x:f>
        <x:v>0</x:v>
      </x:c>
      <x:c r="O4185" s="7" t="n">
        <x:f>MAX(0,F4185+I4185-N4185)</x:f>
        <x:v>0</x:v>
      </x:c>
      <x:c r="P4185" s="7" t="n">
        <x:f>MAX(0,N4185-F4185-I4185)</x:f>
        <x:v>0</x:v>
      </x:c>
      <x:c r="Q4185" s="7" t="n">
        <x:f>MAX(0,G4185+J4185-P4185)</x:f>
        <x:v>0</x:v>
      </x:c>
      <x:c r="R4185" s="7" t="n">
        <x:f>M4185+MAX(0,K4185-MAX(0,P4185-G4185-J4185))</x:f>
        <x:v>0</x:v>
      </x:c>
      <x:c r="S4185" s="7" t="n">
        <x:f>SUM(O4185,Q4185,R4185)</x:f>
        <x:v>0</x:v>
      </x:c>
      <x:c r="T4185" s="14" t="n">
        <x:f>'Inventory detail'!T807</x:f>
        <x:v>0.1016</x:v>
      </x:c>
      <x:c r="U4185" s="14" t="str">
        <x:f>'Inventory detail'!U807</x:f>
        <x:v>n.a.</x:v>
      </x:c>
      <x:c r="V4185" s="9" t="n">
        <x:f>O4185*T4185</x:f>
        <x:v>0</x:v>
      </x:c>
      <x:c r="W4185" s="9" t="n">
        <x:f>Q4185*T4185</x:f>
        <x:v>0</x:v>
      </x:c>
      <x:c r="X4185" s="9" t="n">
        <x:f>R4185*T4185</x:f>
        <x:v>0</x:v>
      </x:c>
      <x:c r="Y4185" s="9" t="n">
        <x:f>S4185*T4185</x:f>
        <x:v>0</x:v>
      </x:c>
      <x:c r="Z4185" s="9" t="str">
        <x:f>IF(ISNUMBER(U4185),S4185*(U4185-T4185),"n.a.")</x:f>
        <x:v>n.a.</x:v>
      </x:c>
      <x:c r="AA4185" s="9" t="n">
        <x:f>IF(ISNUMBER(U4185),Y4185,0)</x:f>
        <x:v>0</x:v>
      </x:c>
      <x:c r="AB4185" s="7" t="n">
        <x:f>MAX(0,L4185-SUM(F4185:K4185))</x:f>
        <x:v>0</x:v>
      </x:c>
    </x:row>
    <x:row r="4186" ht="22" customHeight="1">
      <x:c r="A4186" s="18" t="n">
        <x:f>Summary!F$41</x:f>
        <x:v>46419</x:v>
      </x:c>
      <x:c r="B4186" s="2" t="str">
        <x:f>'Inventory detail'!A808</x:f>
        <x:v>COIL</x:v>
      </x:c>
      <x:c r="C4186" s="2" t="str">
        <x:f>'Inventory detail'!B808</x:f>
        <x:v>30</x:v>
      </x:c>
      <x:c r="D4186" s="2" t="str">
        <x:f>'Inventory detail'!C808</x:f>
        <x:v>12BLK12-5</x:v>
      </x:c>
      <x:c r="E4186" s="10" t="n">
        <x:f>A3060</x:f>
        <x:v>46388</x:v>
      </x:c>
      <x:c r="F4186" s="7" t="n">
        <x:f>O3060</x:f>
        <x:v>0</x:v>
      </x:c>
      <x:c r="G4186" s="7" t="n">
        <x:f>Q3060</x:f>
        <x:v>0</x:v>
      </x:c>
      <x:c r="H4186" s="7" t="n">
        <x:f>R3060</x:f>
        <x:v>0</x:v>
      </x:c>
      <x:c r="I4186" s="7" t="n">
        <x:f>0</x:f>
        <x:v>0</x:v>
      </x:c>
      <x:c r="J4186" s="7" t="n">
        <x:f>0</x:f>
        <x:v>0</x:v>
      </x:c>
      <x:c r="K4186" s="7" t="n">
        <x:f>0</x:f>
        <x:v>0</x:v>
      </x:c>
      <x:c r="L4186" s="7" t="n">
        <x:f>'Inventory detail'!F808*Summary!$K$5*(A4186-E4186)/Summary!$K$6</x:f>
        <x:v>0</x:v>
      </x:c>
      <x:c r="M4186" s="7" t="n">
        <x:f>MAX(0,H4186-L4186)</x:f>
        <x:v>0</x:v>
      </x:c>
      <x:c r="N4186" s="7" t="n">
        <x:f>MAX(0,L4186-H4186)</x:f>
        <x:v>0</x:v>
      </x:c>
      <x:c r="O4186" s="7" t="n">
        <x:f>MAX(0,F4186+I4186-N4186)</x:f>
        <x:v>0</x:v>
      </x:c>
      <x:c r="P4186" s="7" t="n">
        <x:f>MAX(0,N4186-F4186-I4186)</x:f>
        <x:v>0</x:v>
      </x:c>
      <x:c r="Q4186" s="7" t="n">
        <x:f>MAX(0,G4186+J4186-P4186)</x:f>
        <x:v>0</x:v>
      </x:c>
      <x:c r="R4186" s="7" t="n">
        <x:f>M4186+MAX(0,K4186-MAX(0,P4186-G4186-J4186))</x:f>
        <x:v>0</x:v>
      </x:c>
      <x:c r="S4186" s="7" t="n">
        <x:f>SUM(O4186,Q4186,R4186)</x:f>
        <x:v>0</x:v>
      </x:c>
      <x:c r="T4186" s="14" t="n">
        <x:f>'Inventory detail'!T808</x:f>
        <x:v>0.0492</x:v>
      </x:c>
      <x:c r="U4186" s="14" t="str">
        <x:f>'Inventory detail'!U808</x:f>
        <x:v>n.a.</x:v>
      </x:c>
      <x:c r="V4186" s="9" t="n">
        <x:f>O4186*T4186</x:f>
        <x:v>0</x:v>
      </x:c>
      <x:c r="W4186" s="9" t="n">
        <x:f>Q4186*T4186</x:f>
        <x:v>0</x:v>
      </x:c>
      <x:c r="X4186" s="9" t="n">
        <x:f>R4186*T4186</x:f>
        <x:v>0</x:v>
      </x:c>
      <x:c r="Y4186" s="9" t="n">
        <x:f>S4186*T4186</x:f>
        <x:v>0</x:v>
      </x:c>
      <x:c r="Z4186" s="9" t="str">
        <x:f>IF(ISNUMBER(U4186),S4186*(U4186-T4186),"n.a.")</x:f>
        <x:v>n.a.</x:v>
      </x:c>
      <x:c r="AA4186" s="9" t="n">
        <x:f>IF(ISNUMBER(U4186),Y4186,0)</x:f>
        <x:v>0</x:v>
      </x:c>
      <x:c r="AB4186" s="7" t="n">
        <x:f>MAX(0,L4186-SUM(F4186:K4186))</x:f>
        <x:v>0</x:v>
      </x:c>
    </x:row>
    <x:row r="4187" ht="22" customHeight="1">
      <x:c r="A4187" s="18" t="n">
        <x:f>Summary!F$41</x:f>
        <x:v>46419</x:v>
      </x:c>
      <x:c r="B4187" s="2" t="str">
        <x:f>'Inventory detail'!A809</x:f>
        <x:v>COIL</x:v>
      </x:c>
      <x:c r="C4187" s="2" t="str">
        <x:f>'Inventory detail'!B809</x:f>
        <x:v>30</x:v>
      </x:c>
      <x:c r="D4187" s="2" t="str">
        <x:f>'Inventory detail'!C809</x:f>
        <x:v>12BLK36-5</x:v>
      </x:c>
      <x:c r="E4187" s="10" t="n">
        <x:f>A3061</x:f>
        <x:v>46388</x:v>
      </x:c>
      <x:c r="F4187" s="7" t="n">
        <x:f>O3061</x:f>
        <x:v>0</x:v>
      </x:c>
      <x:c r="G4187" s="7" t="n">
        <x:f>Q3061</x:f>
        <x:v>0</x:v>
      </x:c>
      <x:c r="H4187" s="7" t="n">
        <x:f>R3061</x:f>
        <x:v>0</x:v>
      </x:c>
      <x:c r="I4187" s="7" t="n">
        <x:f>0</x:f>
        <x:v>0</x:v>
      </x:c>
      <x:c r="J4187" s="7" t="n">
        <x:f>0</x:f>
        <x:v>0</x:v>
      </x:c>
      <x:c r="K4187" s="7" t="n">
        <x:f>0</x:f>
        <x:v>0</x:v>
      </x:c>
      <x:c r="L4187" s="7" t="n">
        <x:f>'Inventory detail'!F809*Summary!$K$5*(A4187-E4187)/Summary!$K$6</x:f>
        <x:v>0</x:v>
      </x:c>
      <x:c r="M4187" s="7" t="n">
        <x:f>MAX(0,H4187-L4187)</x:f>
        <x:v>0</x:v>
      </x:c>
      <x:c r="N4187" s="7" t="n">
        <x:f>MAX(0,L4187-H4187)</x:f>
        <x:v>0</x:v>
      </x:c>
      <x:c r="O4187" s="7" t="n">
        <x:f>MAX(0,F4187+I4187-N4187)</x:f>
        <x:v>0</x:v>
      </x:c>
      <x:c r="P4187" s="7" t="n">
        <x:f>MAX(0,N4187-F4187-I4187)</x:f>
        <x:v>0</x:v>
      </x:c>
      <x:c r="Q4187" s="7" t="n">
        <x:f>MAX(0,G4187+J4187-P4187)</x:f>
        <x:v>0</x:v>
      </x:c>
      <x:c r="R4187" s="7" t="n">
        <x:f>M4187+MAX(0,K4187-MAX(0,P4187-G4187-J4187))</x:f>
        <x:v>0</x:v>
      </x:c>
      <x:c r="S4187" s="7" t="n">
        <x:f>SUM(O4187,Q4187,R4187)</x:f>
        <x:v>0</x:v>
      </x:c>
      <x:c r="T4187" s="14" t="n">
        <x:f>'Inventory detail'!T809</x:f>
        <x:v>0.14529999999999998</x:v>
      </x:c>
      <x:c r="U4187" s="14" t="str">
        <x:f>'Inventory detail'!U809</x:f>
        <x:v>n.a.</x:v>
      </x:c>
      <x:c r="V4187" s="9" t="n">
        <x:f>O4187*T4187</x:f>
        <x:v>0</x:v>
      </x:c>
      <x:c r="W4187" s="9" t="n">
        <x:f>Q4187*T4187</x:f>
        <x:v>0</x:v>
      </x:c>
      <x:c r="X4187" s="9" t="n">
        <x:f>R4187*T4187</x:f>
        <x:v>0</x:v>
      </x:c>
      <x:c r="Y4187" s="9" t="n">
        <x:f>S4187*T4187</x:f>
        <x:v>0</x:v>
      </x:c>
      <x:c r="Z4187" s="9" t="str">
        <x:f>IF(ISNUMBER(U4187),S4187*(U4187-T4187),"n.a.")</x:f>
        <x:v>n.a.</x:v>
      </x:c>
      <x:c r="AA4187" s="9" t="n">
        <x:f>IF(ISNUMBER(U4187),Y4187,0)</x:f>
        <x:v>0</x:v>
      </x:c>
      <x:c r="AB4187" s="7" t="n">
        <x:f>MAX(0,L4187-SUM(F4187:K4187))</x:f>
        <x:v>0</x:v>
      </x:c>
    </x:row>
    <x:row r="4188" ht="22" customHeight="1">
      <x:c r="A4188" s="18" t="n">
        <x:f>Summary!F$41</x:f>
        <x:v>46419</x:v>
      </x:c>
      <x:c r="B4188" s="2" t="str">
        <x:f>'Inventory detail'!A810</x:f>
        <x:v>COIL</x:v>
      </x:c>
      <x:c r="C4188" s="2" t="str">
        <x:f>'Inventory detail'!B810</x:f>
        <x:v>30</x:v>
      </x:c>
      <x:c r="D4188" s="2" t="str">
        <x:f>'Inventory detail'!C810</x:f>
        <x:v>12BLU12-4</x:v>
      </x:c>
      <x:c r="E4188" s="10" t="n">
        <x:f>A3062</x:f>
        <x:v>46388</x:v>
      </x:c>
      <x:c r="F4188" s="7" t="n">
        <x:f>O3062</x:f>
        <x:v>0</x:v>
      </x:c>
      <x:c r="G4188" s="7" t="n">
        <x:f>Q3062</x:f>
        <x:v>0</x:v>
      </x:c>
      <x:c r="H4188" s="7" t="n">
        <x:f>R3062</x:f>
        <x:v>0</x:v>
      </x:c>
      <x:c r="I4188" s="7" t="n">
        <x:f>0</x:f>
        <x:v>0</x:v>
      </x:c>
      <x:c r="J4188" s="7" t="n">
        <x:f>0</x:f>
        <x:v>0</x:v>
      </x:c>
      <x:c r="K4188" s="7" t="n">
        <x:f>0</x:f>
        <x:v>0</x:v>
      </x:c>
      <x:c r="L4188" s="7" t="n">
        <x:f>'Inventory detail'!F810*Summary!$K$5*(A4188-E4188)/Summary!$K$6</x:f>
        <x:v>0</x:v>
      </x:c>
      <x:c r="M4188" s="7" t="n">
        <x:f>MAX(0,H4188-L4188)</x:f>
        <x:v>0</x:v>
      </x:c>
      <x:c r="N4188" s="7" t="n">
        <x:f>MAX(0,L4188-H4188)</x:f>
        <x:v>0</x:v>
      </x:c>
      <x:c r="O4188" s="7" t="n">
        <x:f>MAX(0,F4188+I4188-N4188)</x:f>
        <x:v>0</x:v>
      </x:c>
      <x:c r="P4188" s="7" t="n">
        <x:f>MAX(0,N4188-F4188-I4188)</x:f>
        <x:v>0</x:v>
      </x:c>
      <x:c r="Q4188" s="7" t="n">
        <x:f>MAX(0,G4188+J4188-P4188)</x:f>
        <x:v>0</x:v>
      </x:c>
      <x:c r="R4188" s="7" t="n">
        <x:f>M4188+MAX(0,K4188-MAX(0,P4188-G4188-J4188))</x:f>
        <x:v>0</x:v>
      </x:c>
      <x:c r="S4188" s="7" t="n">
        <x:f>SUM(O4188,Q4188,R4188)</x:f>
        <x:v>0</x:v>
      </x:c>
      <x:c r="T4188" s="14" t="n">
        <x:f>'Inventory detail'!T810</x:f>
        <x:v>0.0717</x:v>
      </x:c>
      <x:c r="U4188" s="14" t="n">
        <x:f>'Inventory detail'!U810</x:f>
        <x:v>0.07027800000000001</x:v>
      </x:c>
      <x:c r="V4188" s="9" t="n">
        <x:f>O4188*T4188</x:f>
        <x:v>0</x:v>
      </x:c>
      <x:c r="W4188" s="9" t="n">
        <x:f>Q4188*T4188</x:f>
        <x:v>0</x:v>
      </x:c>
      <x:c r="X4188" s="9" t="n">
        <x:f>R4188*T4188</x:f>
        <x:v>0</x:v>
      </x:c>
      <x:c r="Y4188" s="9" t="n">
        <x:f>S4188*T4188</x:f>
        <x:v>0</x:v>
      </x:c>
      <x:c r="Z4188" s="9" t="n">
        <x:f>IF(ISNUMBER(U4188),S4188*(U4188-T4188),"n.a.")</x:f>
        <x:v>0</x:v>
      </x:c>
      <x:c r="AA4188" s="9" t="n">
        <x:f>IF(ISNUMBER(U4188),Y4188,0)</x:f>
        <x:v>0</x:v>
      </x:c>
      <x:c r="AB4188" s="7" t="n">
        <x:f>MAX(0,L4188-SUM(F4188:K4188))</x:f>
        <x:v>0</x:v>
      </x:c>
    </x:row>
    <x:row r="4189" ht="22" customHeight="1">
      <x:c r="A4189" s="18" t="n">
        <x:f>Summary!F$41</x:f>
        <x:v>46419</x:v>
      </x:c>
      <x:c r="B4189" s="2" t="str">
        <x:f>'Inventory detail'!A811</x:f>
        <x:v>COIL</x:v>
      </x:c>
      <x:c r="C4189" s="2" t="str">
        <x:f>'Inventory detail'!B811</x:f>
        <x:v>30</x:v>
      </x:c>
      <x:c r="D4189" s="2" t="str">
        <x:f>'Inventory detail'!C811</x:f>
        <x:v>12FG12-4</x:v>
      </x:c>
      <x:c r="E4189" s="10" t="n">
        <x:f>A3063</x:f>
        <x:v>46388</x:v>
      </x:c>
      <x:c r="F4189" s="7" t="n">
        <x:f>O3063</x:f>
        <x:v>0</x:v>
      </x:c>
      <x:c r="G4189" s="7" t="n">
        <x:f>Q3063</x:f>
        <x:v>0</x:v>
      </x:c>
      <x:c r="H4189" s="7" t="n">
        <x:f>R3063</x:f>
        <x:v>0</x:v>
      </x:c>
      <x:c r="I4189" s="7" t="n">
        <x:f>0</x:f>
        <x:v>0</x:v>
      </x:c>
      <x:c r="J4189" s="7" t="n">
        <x:f>0</x:f>
        <x:v>0</x:v>
      </x:c>
      <x:c r="K4189" s="7" t="n">
        <x:f>0</x:f>
        <x:v>0</x:v>
      </x:c>
      <x:c r="L4189" s="7" t="n">
        <x:f>'Inventory detail'!F811*Summary!$K$5*(A4189-E4189)/Summary!$K$6</x:f>
        <x:v>0</x:v>
      </x:c>
      <x:c r="M4189" s="7" t="n">
        <x:f>MAX(0,H4189-L4189)</x:f>
        <x:v>0</x:v>
      </x:c>
      <x:c r="N4189" s="7" t="n">
        <x:f>MAX(0,L4189-H4189)</x:f>
        <x:v>0</x:v>
      </x:c>
      <x:c r="O4189" s="7" t="n">
        <x:f>MAX(0,F4189+I4189-N4189)</x:f>
        <x:v>0</x:v>
      </x:c>
      <x:c r="P4189" s="7" t="n">
        <x:f>MAX(0,N4189-F4189-I4189)</x:f>
        <x:v>0</x:v>
      </x:c>
      <x:c r="Q4189" s="7" t="n">
        <x:f>MAX(0,G4189+J4189-P4189)</x:f>
        <x:v>0</x:v>
      </x:c>
      <x:c r="R4189" s="7" t="n">
        <x:f>M4189+MAX(0,K4189-MAX(0,P4189-G4189-J4189))</x:f>
        <x:v>0</x:v>
      </x:c>
      <x:c r="S4189" s="7" t="n">
        <x:f>SUM(O4189,Q4189,R4189)</x:f>
        <x:v>0</x:v>
      </x:c>
      <x:c r="T4189" s="14" t="n">
        <x:f>'Inventory detail'!T811</x:f>
        <x:v>0.0431</x:v>
      </x:c>
      <x:c r="U4189" s="14" t="str">
        <x:f>'Inventory detail'!U811</x:f>
        <x:v>n.a.</x:v>
      </x:c>
      <x:c r="V4189" s="9" t="n">
        <x:f>O4189*T4189</x:f>
        <x:v>0</x:v>
      </x:c>
      <x:c r="W4189" s="9" t="n">
        <x:f>Q4189*T4189</x:f>
        <x:v>0</x:v>
      </x:c>
      <x:c r="X4189" s="9" t="n">
        <x:f>R4189*T4189</x:f>
        <x:v>0</x:v>
      </x:c>
      <x:c r="Y4189" s="9" t="n">
        <x:f>S4189*T4189</x:f>
        <x:v>0</x:v>
      </x:c>
      <x:c r="Z4189" s="9" t="str">
        <x:f>IF(ISNUMBER(U4189),S4189*(U4189-T4189),"n.a.")</x:f>
        <x:v>n.a.</x:v>
      </x:c>
      <x:c r="AA4189" s="9" t="n">
        <x:f>IF(ISNUMBER(U4189),Y4189,0)</x:f>
        <x:v>0</x:v>
      </x:c>
      <x:c r="AB4189" s="7" t="n">
        <x:f>MAX(0,L4189-SUM(F4189:K4189))</x:f>
        <x:v>0</x:v>
      </x:c>
    </x:row>
    <x:row r="4190" ht="22" customHeight="1">
      <x:c r="A4190" s="18" t="n">
        <x:f>Summary!F$41</x:f>
        <x:v>46419</x:v>
      </x:c>
      <x:c r="B4190" s="2" t="str">
        <x:f>'Inventory detail'!A812</x:f>
        <x:v>COIL</x:v>
      </x:c>
      <x:c r="C4190" s="2" t="str">
        <x:f>'Inventory detail'!B812</x:f>
        <x:v>30</x:v>
      </x:c>
      <x:c r="D4190" s="2" t="str">
        <x:f>'Inventory detail'!C812</x:f>
        <x:v>12MAR12-4</x:v>
      </x:c>
      <x:c r="E4190" s="10" t="n">
        <x:f>A3064</x:f>
        <x:v>46388</x:v>
      </x:c>
      <x:c r="F4190" s="7" t="n">
        <x:f>O3064</x:f>
        <x:v>0</x:v>
      </x:c>
      <x:c r="G4190" s="7" t="n">
        <x:f>Q3064</x:f>
        <x:v>0</x:v>
      </x:c>
      <x:c r="H4190" s="7" t="n">
        <x:f>R3064</x:f>
        <x:v>0</x:v>
      </x:c>
      <x:c r="I4190" s="7" t="n">
        <x:f>0</x:f>
        <x:v>0</x:v>
      </x:c>
      <x:c r="J4190" s="7" t="n">
        <x:f>0</x:f>
        <x:v>0</x:v>
      </x:c>
      <x:c r="K4190" s="7" t="n">
        <x:f>0</x:f>
        <x:v>0</x:v>
      </x:c>
      <x:c r="L4190" s="7" t="n">
        <x:f>'Inventory detail'!F812*Summary!$K$5*(A4190-E4190)/Summary!$K$6</x:f>
        <x:v>0</x:v>
      </x:c>
      <x:c r="M4190" s="7" t="n">
        <x:f>MAX(0,H4190-L4190)</x:f>
        <x:v>0</x:v>
      </x:c>
      <x:c r="N4190" s="7" t="n">
        <x:f>MAX(0,L4190-H4190)</x:f>
        <x:v>0</x:v>
      </x:c>
      <x:c r="O4190" s="7" t="n">
        <x:f>MAX(0,F4190+I4190-N4190)</x:f>
        <x:v>0</x:v>
      </x:c>
      <x:c r="P4190" s="7" t="n">
        <x:f>MAX(0,N4190-F4190-I4190)</x:f>
        <x:v>0</x:v>
      </x:c>
      <x:c r="Q4190" s="7" t="n">
        <x:f>MAX(0,G4190+J4190-P4190)</x:f>
        <x:v>0</x:v>
      </x:c>
      <x:c r="R4190" s="7" t="n">
        <x:f>M4190+MAX(0,K4190-MAX(0,P4190-G4190-J4190))</x:f>
        <x:v>0</x:v>
      </x:c>
      <x:c r="S4190" s="7" t="n">
        <x:f>SUM(O4190,Q4190,R4190)</x:f>
        <x:v>0</x:v>
      </x:c>
      <x:c r="T4190" s="14" t="n">
        <x:f>'Inventory detail'!T812</x:f>
        <x:v>0.0431</x:v>
      </x:c>
      <x:c r="U4190" s="14" t="str">
        <x:f>'Inventory detail'!U812</x:f>
        <x:v>n.a.</x:v>
      </x:c>
      <x:c r="V4190" s="9" t="n">
        <x:f>O4190*T4190</x:f>
        <x:v>0</x:v>
      </x:c>
      <x:c r="W4190" s="9" t="n">
        <x:f>Q4190*T4190</x:f>
        <x:v>0</x:v>
      </x:c>
      <x:c r="X4190" s="9" t="n">
        <x:f>R4190*T4190</x:f>
        <x:v>0</x:v>
      </x:c>
      <x:c r="Y4190" s="9" t="n">
        <x:f>S4190*T4190</x:f>
        <x:v>0</x:v>
      </x:c>
      <x:c r="Z4190" s="9" t="str">
        <x:f>IF(ISNUMBER(U4190),S4190*(U4190-T4190),"n.a.")</x:f>
        <x:v>n.a.</x:v>
      </x:c>
      <x:c r="AA4190" s="9" t="n">
        <x:f>IF(ISNUMBER(U4190),Y4190,0)</x:f>
        <x:v>0</x:v>
      </x:c>
      <x:c r="AB4190" s="7" t="n">
        <x:f>MAX(0,L4190-SUM(F4190:K4190))</x:f>
        <x:v>0</x:v>
      </x:c>
    </x:row>
    <x:row r="4191" ht="22" customHeight="1">
      <x:c r="A4191" s="18" t="n">
        <x:f>Summary!F$41</x:f>
        <x:v>46419</x:v>
      </x:c>
      <x:c r="B4191" s="2" t="str">
        <x:f>'Inventory detail'!A813</x:f>
        <x:v>COIL</x:v>
      </x:c>
      <x:c r="C4191" s="2" t="str">
        <x:f>'Inventory detail'!B813</x:f>
        <x:v>30</x:v>
      </x:c>
      <x:c r="D4191" s="2" t="str">
        <x:f>'Inventory detail'!C813</x:f>
        <x:v>12RED12-4</x:v>
      </x:c>
      <x:c r="E4191" s="10" t="n">
        <x:f>A3065</x:f>
        <x:v>46388</x:v>
      </x:c>
      <x:c r="F4191" s="7" t="n">
        <x:f>O3065</x:f>
        <x:v>0</x:v>
      </x:c>
      <x:c r="G4191" s="7" t="n">
        <x:f>Q3065</x:f>
        <x:v>0</x:v>
      </x:c>
      <x:c r="H4191" s="7" t="n">
        <x:f>R3065</x:f>
        <x:v>0</x:v>
      </x:c>
      <x:c r="I4191" s="7" t="n">
        <x:f>0</x:f>
        <x:v>0</x:v>
      </x:c>
      <x:c r="J4191" s="7" t="n">
        <x:f>0</x:f>
        <x:v>0</x:v>
      </x:c>
      <x:c r="K4191" s="7" t="n">
        <x:f>0</x:f>
        <x:v>0</x:v>
      </x:c>
      <x:c r="L4191" s="7" t="n">
        <x:f>'Inventory detail'!F813*Summary!$K$5*(A4191-E4191)/Summary!$K$6</x:f>
        <x:v>0</x:v>
      </x:c>
      <x:c r="M4191" s="7" t="n">
        <x:f>MAX(0,H4191-L4191)</x:f>
        <x:v>0</x:v>
      </x:c>
      <x:c r="N4191" s="7" t="n">
        <x:f>MAX(0,L4191-H4191)</x:f>
        <x:v>0</x:v>
      </x:c>
      <x:c r="O4191" s="7" t="n">
        <x:f>MAX(0,F4191+I4191-N4191)</x:f>
        <x:v>0</x:v>
      </x:c>
      <x:c r="P4191" s="7" t="n">
        <x:f>MAX(0,N4191-F4191-I4191)</x:f>
        <x:v>0</x:v>
      </x:c>
      <x:c r="Q4191" s="7" t="n">
        <x:f>MAX(0,G4191+J4191-P4191)</x:f>
        <x:v>0</x:v>
      </x:c>
      <x:c r="R4191" s="7" t="n">
        <x:f>M4191+MAX(0,K4191-MAX(0,P4191-G4191-J4191))</x:f>
        <x:v>0</x:v>
      </x:c>
      <x:c r="S4191" s="7" t="n">
        <x:f>SUM(O4191,Q4191,R4191)</x:f>
        <x:v>0</x:v>
      </x:c>
      <x:c r="T4191" s="14" t="n">
        <x:f>'Inventory detail'!T813</x:f>
        <x:v>0.0717</x:v>
      </x:c>
      <x:c r="U4191" s="14" t="n">
        <x:f>'Inventory detail'!U813</x:f>
        <x:v>0.07027800000000001</x:v>
      </x:c>
      <x:c r="V4191" s="9" t="n">
        <x:f>O4191*T4191</x:f>
        <x:v>0</x:v>
      </x:c>
      <x:c r="W4191" s="9" t="n">
        <x:f>Q4191*T4191</x:f>
        <x:v>0</x:v>
      </x:c>
      <x:c r="X4191" s="9" t="n">
        <x:f>R4191*T4191</x:f>
        <x:v>0</x:v>
      </x:c>
      <x:c r="Y4191" s="9" t="n">
        <x:f>S4191*T4191</x:f>
        <x:v>0</x:v>
      </x:c>
      <x:c r="Z4191" s="9" t="n">
        <x:f>IF(ISNUMBER(U4191),S4191*(U4191-T4191),"n.a.")</x:f>
        <x:v>0</x:v>
      </x:c>
      <x:c r="AA4191" s="9" t="n">
        <x:f>IF(ISNUMBER(U4191),Y4191,0)</x:f>
        <x:v>0</x:v>
      </x:c>
      <x:c r="AB4191" s="7" t="n">
        <x:f>MAX(0,L4191-SUM(F4191:K4191))</x:f>
        <x:v>0</x:v>
      </x:c>
    </x:row>
    <x:row r="4192" ht="22" customHeight="1">
      <x:c r="A4192" s="18" t="n">
        <x:f>Summary!F$41</x:f>
        <x:v>46419</x:v>
      </x:c>
      <x:c r="B4192" s="2" t="str">
        <x:f>'Inventory detail'!A814</x:f>
        <x:v>COIL</x:v>
      </x:c>
      <x:c r="C4192" s="2" t="str">
        <x:f>'Inventory detail'!B814</x:f>
        <x:v>30</x:v>
      </x:c>
      <x:c r="D4192" s="2" t="str">
        <x:f>'Inventory detail'!C814</x:f>
        <x:v>13BLK12-5</x:v>
      </x:c>
      <x:c r="E4192" s="10" t="n">
        <x:f>A3066</x:f>
        <x:v>46388</x:v>
      </x:c>
      <x:c r="F4192" s="7" t="n">
        <x:f>O3066</x:f>
        <x:v>0</x:v>
      </x:c>
      <x:c r="G4192" s="7" t="n">
        <x:f>Q3066</x:f>
        <x:v>0</x:v>
      </x:c>
      <x:c r="H4192" s="7" t="n">
        <x:f>R3066</x:f>
        <x:v>0</x:v>
      </x:c>
      <x:c r="I4192" s="7" t="n">
        <x:f>0</x:f>
        <x:v>0</x:v>
      </x:c>
      <x:c r="J4192" s="7" t="n">
        <x:f>0</x:f>
        <x:v>0</x:v>
      </x:c>
      <x:c r="K4192" s="7" t="n">
        <x:f>0</x:f>
        <x:v>0</x:v>
      </x:c>
      <x:c r="L4192" s="7" t="n">
        <x:f>'Inventory detail'!F814*Summary!$K$5*(A4192-E4192)/Summary!$K$6</x:f>
        <x:v>0</x:v>
      </x:c>
      <x:c r="M4192" s="7" t="n">
        <x:f>MAX(0,H4192-L4192)</x:f>
        <x:v>0</x:v>
      </x:c>
      <x:c r="N4192" s="7" t="n">
        <x:f>MAX(0,L4192-H4192)</x:f>
        <x:v>0</x:v>
      </x:c>
      <x:c r="O4192" s="7" t="n">
        <x:f>MAX(0,F4192+I4192-N4192)</x:f>
        <x:v>0</x:v>
      </x:c>
      <x:c r="P4192" s="7" t="n">
        <x:f>MAX(0,N4192-F4192-I4192)</x:f>
        <x:v>0</x:v>
      </x:c>
      <x:c r="Q4192" s="7" t="n">
        <x:f>MAX(0,G4192+J4192-P4192)</x:f>
        <x:v>0</x:v>
      </x:c>
      <x:c r="R4192" s="7" t="n">
        <x:f>M4192+MAX(0,K4192-MAX(0,P4192-G4192-J4192))</x:f>
        <x:v>0</x:v>
      </x:c>
      <x:c r="S4192" s="7" t="n">
        <x:f>SUM(O4192,Q4192,R4192)</x:f>
        <x:v>0</x:v>
      </x:c>
      <x:c r="T4192" s="14" t="n">
        <x:f>'Inventory detail'!T814</x:f>
        <x:v>0.0575</x:v>
      </x:c>
      <x:c r="U4192" s="14" t="str">
        <x:f>'Inventory detail'!U814</x:f>
        <x:v>n.a.</x:v>
      </x:c>
      <x:c r="V4192" s="9" t="n">
        <x:f>O4192*T4192</x:f>
        <x:v>0</x:v>
      </x:c>
      <x:c r="W4192" s="9" t="n">
        <x:f>Q4192*T4192</x:f>
        <x:v>0</x:v>
      </x:c>
      <x:c r="X4192" s="9" t="n">
        <x:f>R4192*T4192</x:f>
        <x:v>0</x:v>
      </x:c>
      <x:c r="Y4192" s="9" t="n">
        <x:f>S4192*T4192</x:f>
        <x:v>0</x:v>
      </x:c>
      <x:c r="Z4192" s="9" t="str">
        <x:f>IF(ISNUMBER(U4192),S4192*(U4192-T4192),"n.a.")</x:f>
        <x:v>n.a.</x:v>
      </x:c>
      <x:c r="AA4192" s="9" t="n">
        <x:f>IF(ISNUMBER(U4192),Y4192,0)</x:f>
        <x:v>0</x:v>
      </x:c>
      <x:c r="AB4192" s="7" t="n">
        <x:f>MAX(0,L4192-SUM(F4192:K4192))</x:f>
        <x:v>0</x:v>
      </x:c>
    </x:row>
    <x:row r="4193" ht="22" customHeight="1">
      <x:c r="A4193" s="18" t="n">
        <x:f>Summary!F$41</x:f>
        <x:v>46419</x:v>
      </x:c>
      <x:c r="B4193" s="2" t="str">
        <x:f>'Inventory detail'!A815</x:f>
        <x:v>COIL</x:v>
      </x:c>
      <x:c r="C4193" s="2" t="str">
        <x:f>'Inventory detail'!B815</x:f>
        <x:v>30</x:v>
      </x:c>
      <x:c r="D4193" s="2" t="str">
        <x:f>'Inventory detail'!C815</x:f>
        <x:v>13BLK36-5</x:v>
      </x:c>
      <x:c r="E4193" s="10" t="n">
        <x:f>A3067</x:f>
        <x:v>46388</x:v>
      </x:c>
      <x:c r="F4193" s="7" t="n">
        <x:f>O3067</x:f>
        <x:v>0</x:v>
      </x:c>
      <x:c r="G4193" s="7" t="n">
        <x:f>Q3067</x:f>
        <x:v>0</x:v>
      </x:c>
      <x:c r="H4193" s="7" t="n">
        <x:f>R3067</x:f>
        <x:v>0</x:v>
      </x:c>
      <x:c r="I4193" s="7" t="n">
        <x:f>0</x:f>
        <x:v>0</x:v>
      </x:c>
      <x:c r="J4193" s="7" t="n">
        <x:f>0</x:f>
        <x:v>0</x:v>
      </x:c>
      <x:c r="K4193" s="7" t="n">
        <x:f>0</x:f>
        <x:v>0</x:v>
      </x:c>
      <x:c r="L4193" s="7" t="n">
        <x:f>'Inventory detail'!F815*Summary!$K$5*(A4193-E4193)/Summary!$K$6</x:f>
        <x:v>0</x:v>
      </x:c>
      <x:c r="M4193" s="7" t="n">
        <x:f>MAX(0,H4193-L4193)</x:f>
        <x:v>0</x:v>
      </x:c>
      <x:c r="N4193" s="7" t="n">
        <x:f>MAX(0,L4193-H4193)</x:f>
        <x:v>0</x:v>
      </x:c>
      <x:c r="O4193" s="7" t="n">
        <x:f>MAX(0,F4193+I4193-N4193)</x:f>
        <x:v>0</x:v>
      </x:c>
      <x:c r="P4193" s="7" t="n">
        <x:f>MAX(0,N4193-F4193-I4193)</x:f>
        <x:v>0</x:v>
      </x:c>
      <x:c r="Q4193" s="7" t="n">
        <x:f>MAX(0,G4193+J4193-P4193)</x:f>
        <x:v>0</x:v>
      </x:c>
      <x:c r="R4193" s="7" t="n">
        <x:f>M4193+MAX(0,K4193-MAX(0,P4193-G4193-J4193))</x:f>
        <x:v>0</x:v>
      </x:c>
      <x:c r="S4193" s="7" t="n">
        <x:f>SUM(O4193,Q4193,R4193)</x:f>
        <x:v>0</x:v>
      </x:c>
      <x:c r="T4193" s="14" t="n">
        <x:f>'Inventory detail'!T815</x:f>
        <x:v>0.16760000000000003</x:v>
      </x:c>
      <x:c r="U4193" s="14" t="str">
        <x:f>'Inventory detail'!U815</x:f>
        <x:v>n.a.</x:v>
      </x:c>
      <x:c r="V4193" s="9" t="n">
        <x:f>O4193*T4193</x:f>
        <x:v>0</x:v>
      </x:c>
      <x:c r="W4193" s="9" t="n">
        <x:f>Q4193*T4193</x:f>
        <x:v>0</x:v>
      </x:c>
      <x:c r="X4193" s="9" t="n">
        <x:f>R4193*T4193</x:f>
        <x:v>0</x:v>
      </x:c>
      <x:c r="Y4193" s="9" t="n">
        <x:f>S4193*T4193</x:f>
        <x:v>0</x:v>
      </x:c>
      <x:c r="Z4193" s="9" t="str">
        <x:f>IF(ISNUMBER(U4193),S4193*(U4193-T4193),"n.a.")</x:f>
        <x:v>n.a.</x:v>
      </x:c>
      <x:c r="AA4193" s="9" t="n">
        <x:f>IF(ISNUMBER(U4193),Y4193,0)</x:f>
        <x:v>0</x:v>
      </x:c>
      <x:c r="AB4193" s="7" t="n">
        <x:f>MAX(0,L4193-SUM(F4193:K4193))</x:f>
        <x:v>0</x:v>
      </x:c>
    </x:row>
    <x:row r="4194" ht="22" customHeight="1">
      <x:c r="A4194" s="18" t="n">
        <x:f>Summary!F$41</x:f>
        <x:v>46419</x:v>
      </x:c>
      <x:c r="B4194" s="2" t="str">
        <x:f>'Inventory detail'!A816</x:f>
        <x:v>COIL</x:v>
      </x:c>
      <x:c r="C4194" s="2" t="str">
        <x:f>'Inventory detail'!B816</x:f>
        <x:v>30</x:v>
      </x:c>
      <x:c r="D4194" s="2" t="str">
        <x:f>'Inventory detail'!C816</x:f>
        <x:v>13BLU12-4</x:v>
      </x:c>
      <x:c r="E4194" s="10" t="n">
        <x:f>A3068</x:f>
        <x:v>46388</x:v>
      </x:c>
      <x:c r="F4194" s="7" t="n">
        <x:f>O3068</x:f>
        <x:v>0</x:v>
      </x:c>
      <x:c r="G4194" s="7" t="n">
        <x:f>Q3068</x:f>
        <x:v>0</x:v>
      </x:c>
      <x:c r="H4194" s="7" t="n">
        <x:f>R3068</x:f>
        <x:v>0</x:v>
      </x:c>
      <x:c r="I4194" s="7" t="n">
        <x:f>0</x:f>
        <x:v>0</x:v>
      </x:c>
      <x:c r="J4194" s="7" t="n">
        <x:f>0</x:f>
        <x:v>0</x:v>
      </x:c>
      <x:c r="K4194" s="7" t="n">
        <x:f>0</x:f>
        <x:v>0</x:v>
      </x:c>
      <x:c r="L4194" s="7" t="n">
        <x:f>'Inventory detail'!F816*Summary!$K$5*(A4194-E4194)/Summary!$K$6</x:f>
        <x:v>0</x:v>
      </x:c>
      <x:c r="M4194" s="7" t="n">
        <x:f>MAX(0,H4194-L4194)</x:f>
        <x:v>0</x:v>
      </x:c>
      <x:c r="N4194" s="7" t="n">
        <x:f>MAX(0,L4194-H4194)</x:f>
        <x:v>0</x:v>
      </x:c>
      <x:c r="O4194" s="7" t="n">
        <x:f>MAX(0,F4194+I4194-N4194)</x:f>
        <x:v>0</x:v>
      </x:c>
      <x:c r="P4194" s="7" t="n">
        <x:f>MAX(0,N4194-F4194-I4194)</x:f>
        <x:v>0</x:v>
      </x:c>
      <x:c r="Q4194" s="7" t="n">
        <x:f>MAX(0,G4194+J4194-P4194)</x:f>
        <x:v>0</x:v>
      </x:c>
      <x:c r="R4194" s="7" t="n">
        <x:f>M4194+MAX(0,K4194-MAX(0,P4194-G4194-J4194))</x:f>
        <x:v>0</x:v>
      </x:c>
      <x:c r="S4194" s="7" t="n">
        <x:f>SUM(O4194,Q4194,R4194)</x:f>
        <x:v>0</x:v>
      </x:c>
      <x:c r="T4194" s="14" t="n">
        <x:f>'Inventory detail'!T816</x:f>
        <x:v>0.0848</x:v>
      </x:c>
      <x:c r="U4194" s="14" t="n">
        <x:f>'Inventory detail'!U816</x:f>
        <x:v>0.083096</x:v>
      </x:c>
      <x:c r="V4194" s="9" t="n">
        <x:f>O4194*T4194</x:f>
        <x:v>0</x:v>
      </x:c>
      <x:c r="W4194" s="9" t="n">
        <x:f>Q4194*T4194</x:f>
        <x:v>0</x:v>
      </x:c>
      <x:c r="X4194" s="9" t="n">
        <x:f>R4194*T4194</x:f>
        <x:v>0</x:v>
      </x:c>
      <x:c r="Y4194" s="9" t="n">
        <x:f>S4194*T4194</x:f>
        <x:v>0</x:v>
      </x:c>
      <x:c r="Z4194" s="9" t="n">
        <x:f>IF(ISNUMBER(U4194),S4194*(U4194-T4194),"n.a.")</x:f>
        <x:v>0</x:v>
      </x:c>
      <x:c r="AA4194" s="9" t="n">
        <x:f>IF(ISNUMBER(U4194),Y4194,0)</x:f>
        <x:v>0</x:v>
      </x:c>
      <x:c r="AB4194" s="7" t="n">
        <x:f>MAX(0,L4194-SUM(F4194:K4194))</x:f>
        <x:v>0</x:v>
      </x:c>
    </x:row>
    <x:row r="4195" ht="22" customHeight="1">
      <x:c r="A4195" s="18" t="n">
        <x:f>Summary!F$41</x:f>
        <x:v>46419</x:v>
      </x:c>
      <x:c r="B4195" s="2" t="str">
        <x:f>'Inventory detail'!A817</x:f>
        <x:v>COIL</x:v>
      </x:c>
      <x:c r="C4195" s="2" t="str">
        <x:f>'Inventory detail'!B817</x:f>
        <x:v>30</x:v>
      </x:c>
      <x:c r="D4195" s="2" t="str">
        <x:f>'Inventory detail'!C817</x:f>
        <x:v>13FG12-4</x:v>
      </x:c>
      <x:c r="E4195" s="10" t="n">
        <x:f>A3069</x:f>
        <x:v>46388</x:v>
      </x:c>
      <x:c r="F4195" s="7" t="n">
        <x:f>O3069</x:f>
        <x:v>0</x:v>
      </x:c>
      <x:c r="G4195" s="7" t="n">
        <x:f>Q3069</x:f>
        <x:v>0</x:v>
      </x:c>
      <x:c r="H4195" s="7" t="n">
        <x:f>R3069</x:f>
        <x:v>0</x:v>
      </x:c>
      <x:c r="I4195" s="7" t="n">
        <x:f>0</x:f>
        <x:v>0</x:v>
      </x:c>
      <x:c r="J4195" s="7" t="n">
        <x:f>0</x:f>
        <x:v>0</x:v>
      </x:c>
      <x:c r="K4195" s="7" t="n">
        <x:f>0</x:f>
        <x:v>0</x:v>
      </x:c>
      <x:c r="L4195" s="7" t="n">
        <x:f>'Inventory detail'!F817*Summary!$K$5*(A4195-E4195)/Summary!$K$6</x:f>
        <x:v>0</x:v>
      </x:c>
      <x:c r="M4195" s="7" t="n">
        <x:f>MAX(0,H4195-L4195)</x:f>
        <x:v>0</x:v>
      </x:c>
      <x:c r="N4195" s="7" t="n">
        <x:f>MAX(0,L4195-H4195)</x:f>
        <x:v>0</x:v>
      </x:c>
      <x:c r="O4195" s="7" t="n">
        <x:f>MAX(0,F4195+I4195-N4195)</x:f>
        <x:v>0</x:v>
      </x:c>
      <x:c r="P4195" s="7" t="n">
        <x:f>MAX(0,N4195-F4195-I4195)</x:f>
        <x:v>0</x:v>
      </x:c>
      <x:c r="Q4195" s="7" t="n">
        <x:f>MAX(0,G4195+J4195-P4195)</x:f>
        <x:v>0</x:v>
      </x:c>
      <x:c r="R4195" s="7" t="n">
        <x:f>M4195+MAX(0,K4195-MAX(0,P4195-G4195-J4195))</x:f>
        <x:v>0</x:v>
      </x:c>
      <x:c r="S4195" s="7" t="n">
        <x:f>SUM(O4195,Q4195,R4195)</x:f>
        <x:v>0</x:v>
      </x:c>
      <x:c r="T4195" s="14" t="n">
        <x:f>'Inventory detail'!T817</x:f>
        <x:v>0.0518</x:v>
      </x:c>
      <x:c r="U4195" s="14" t="str">
        <x:f>'Inventory detail'!U817</x:f>
        <x:v>n.a.</x:v>
      </x:c>
      <x:c r="V4195" s="9" t="n">
        <x:f>O4195*T4195</x:f>
        <x:v>0</x:v>
      </x:c>
      <x:c r="W4195" s="9" t="n">
        <x:f>Q4195*T4195</x:f>
        <x:v>0</x:v>
      </x:c>
      <x:c r="X4195" s="9" t="n">
        <x:f>R4195*T4195</x:f>
        <x:v>0</x:v>
      </x:c>
      <x:c r="Y4195" s="9" t="n">
        <x:f>S4195*T4195</x:f>
        <x:v>0</x:v>
      </x:c>
      <x:c r="Z4195" s="9" t="str">
        <x:f>IF(ISNUMBER(U4195),S4195*(U4195-T4195),"n.a.")</x:f>
        <x:v>n.a.</x:v>
      </x:c>
      <x:c r="AA4195" s="9" t="n">
        <x:f>IF(ISNUMBER(U4195),Y4195,0)</x:f>
        <x:v>0</x:v>
      </x:c>
      <x:c r="AB4195" s="7" t="n">
        <x:f>MAX(0,L4195-SUM(F4195:K4195))</x:f>
        <x:v>0</x:v>
      </x:c>
    </x:row>
    <x:row r="4196" ht="22" customHeight="1">
      <x:c r="A4196" s="18" t="n">
        <x:f>Summary!F$41</x:f>
        <x:v>46419</x:v>
      </x:c>
      <x:c r="B4196" s="2" t="str">
        <x:f>'Inventory detail'!A818</x:f>
        <x:v>COIL</x:v>
      </x:c>
      <x:c r="C4196" s="2" t="str">
        <x:f>'Inventory detail'!B818</x:f>
        <x:v>30</x:v>
      </x:c>
      <x:c r="D4196" s="2" t="str">
        <x:f>'Inventory detail'!C818</x:f>
        <x:v>13MAR12-4</x:v>
      </x:c>
      <x:c r="E4196" s="10" t="n">
        <x:f>A3070</x:f>
        <x:v>46388</x:v>
      </x:c>
      <x:c r="F4196" s="7" t="n">
        <x:f>O3070</x:f>
        <x:v>0</x:v>
      </x:c>
      <x:c r="G4196" s="7" t="n">
        <x:f>Q3070</x:f>
        <x:v>0</x:v>
      </x:c>
      <x:c r="H4196" s="7" t="n">
        <x:f>R3070</x:f>
        <x:v>0</x:v>
      </x:c>
      <x:c r="I4196" s="7" t="n">
        <x:f>0</x:f>
        <x:v>0</x:v>
      </x:c>
      <x:c r="J4196" s="7" t="n">
        <x:f>0</x:f>
        <x:v>0</x:v>
      </x:c>
      <x:c r="K4196" s="7" t="n">
        <x:f>0</x:f>
        <x:v>0</x:v>
      </x:c>
      <x:c r="L4196" s="7" t="n">
        <x:f>'Inventory detail'!F818*Summary!$K$5*(A4196-E4196)/Summary!$K$6</x:f>
        <x:v>0</x:v>
      </x:c>
      <x:c r="M4196" s="7" t="n">
        <x:f>MAX(0,H4196-L4196)</x:f>
        <x:v>0</x:v>
      </x:c>
      <x:c r="N4196" s="7" t="n">
        <x:f>MAX(0,L4196-H4196)</x:f>
        <x:v>0</x:v>
      </x:c>
      <x:c r="O4196" s="7" t="n">
        <x:f>MAX(0,F4196+I4196-N4196)</x:f>
        <x:v>0</x:v>
      </x:c>
      <x:c r="P4196" s="7" t="n">
        <x:f>MAX(0,N4196-F4196-I4196)</x:f>
        <x:v>0</x:v>
      </x:c>
      <x:c r="Q4196" s="7" t="n">
        <x:f>MAX(0,G4196+J4196-P4196)</x:f>
        <x:v>0</x:v>
      </x:c>
      <x:c r="R4196" s="7" t="n">
        <x:f>M4196+MAX(0,K4196-MAX(0,P4196-G4196-J4196))</x:f>
        <x:v>0</x:v>
      </x:c>
      <x:c r="S4196" s="7" t="n">
        <x:f>SUM(O4196,Q4196,R4196)</x:f>
        <x:v>0</x:v>
      </x:c>
      <x:c r="T4196" s="14" t="n">
        <x:f>'Inventory detail'!T818</x:f>
        <x:v>0.0518</x:v>
      </x:c>
      <x:c r="U4196" s="14" t="str">
        <x:f>'Inventory detail'!U818</x:f>
        <x:v>n.a.</x:v>
      </x:c>
      <x:c r="V4196" s="9" t="n">
        <x:f>O4196*T4196</x:f>
        <x:v>0</x:v>
      </x:c>
      <x:c r="W4196" s="9" t="n">
        <x:f>Q4196*T4196</x:f>
        <x:v>0</x:v>
      </x:c>
      <x:c r="X4196" s="9" t="n">
        <x:f>R4196*T4196</x:f>
        <x:v>0</x:v>
      </x:c>
      <x:c r="Y4196" s="9" t="n">
        <x:f>S4196*T4196</x:f>
        <x:v>0</x:v>
      </x:c>
      <x:c r="Z4196" s="9" t="str">
        <x:f>IF(ISNUMBER(U4196),S4196*(U4196-T4196),"n.a.")</x:f>
        <x:v>n.a.</x:v>
      </x:c>
      <x:c r="AA4196" s="9" t="n">
        <x:f>IF(ISNUMBER(U4196),Y4196,0)</x:f>
        <x:v>0</x:v>
      </x:c>
      <x:c r="AB4196" s="7" t="n">
        <x:f>MAX(0,L4196-SUM(F4196:K4196))</x:f>
        <x:v>0</x:v>
      </x:c>
    </x:row>
    <x:row r="4197" ht="22" customHeight="1">
      <x:c r="A4197" s="18" t="n">
        <x:f>Summary!F$41</x:f>
        <x:v>46419</x:v>
      </x:c>
      <x:c r="B4197" s="2" t="str">
        <x:f>'Inventory detail'!A819</x:f>
        <x:v>COIL</x:v>
      </x:c>
      <x:c r="C4197" s="2" t="str">
        <x:f>'Inventory detail'!B819</x:f>
        <x:v>30</x:v>
      </x:c>
      <x:c r="D4197" s="2" t="str">
        <x:f>'Inventory detail'!C819</x:f>
        <x:v>13RED12-4</x:v>
      </x:c>
      <x:c r="E4197" s="10" t="n">
        <x:f>A3071</x:f>
        <x:v>46388</x:v>
      </x:c>
      <x:c r="F4197" s="7" t="n">
        <x:f>O3071</x:f>
        <x:v>0</x:v>
      </x:c>
      <x:c r="G4197" s="7" t="n">
        <x:f>Q3071</x:f>
        <x:v>0</x:v>
      </x:c>
      <x:c r="H4197" s="7" t="n">
        <x:f>R3071</x:f>
        <x:v>0</x:v>
      </x:c>
      <x:c r="I4197" s="7" t="n">
        <x:f>0</x:f>
        <x:v>0</x:v>
      </x:c>
      <x:c r="J4197" s="7" t="n">
        <x:f>0</x:f>
        <x:v>0</x:v>
      </x:c>
      <x:c r="K4197" s="7" t="n">
        <x:f>0</x:f>
        <x:v>0</x:v>
      </x:c>
      <x:c r="L4197" s="7" t="n">
        <x:f>'Inventory detail'!F819*Summary!$K$5*(A4197-E4197)/Summary!$K$6</x:f>
        <x:v>0</x:v>
      </x:c>
      <x:c r="M4197" s="7" t="n">
        <x:f>MAX(0,H4197-L4197)</x:f>
        <x:v>0</x:v>
      </x:c>
      <x:c r="N4197" s="7" t="n">
        <x:f>MAX(0,L4197-H4197)</x:f>
        <x:v>0</x:v>
      </x:c>
      <x:c r="O4197" s="7" t="n">
        <x:f>MAX(0,F4197+I4197-N4197)</x:f>
        <x:v>0</x:v>
      </x:c>
      <x:c r="P4197" s="7" t="n">
        <x:f>MAX(0,N4197-F4197-I4197)</x:f>
        <x:v>0</x:v>
      </x:c>
      <x:c r="Q4197" s="7" t="n">
        <x:f>MAX(0,G4197+J4197-P4197)</x:f>
        <x:v>0</x:v>
      </x:c>
      <x:c r="R4197" s="7" t="n">
        <x:f>M4197+MAX(0,K4197-MAX(0,P4197-G4197-J4197))</x:f>
        <x:v>0</x:v>
      </x:c>
      <x:c r="S4197" s="7" t="n">
        <x:f>SUM(O4197,Q4197,R4197)</x:f>
        <x:v>0</x:v>
      </x:c>
      <x:c r="T4197" s="14" t="n">
        <x:f>'Inventory detail'!T819</x:f>
        <x:v>0.0848</x:v>
      </x:c>
      <x:c r="U4197" s="14" t="n">
        <x:f>'Inventory detail'!U819</x:f>
        <x:v>0.083096</x:v>
      </x:c>
      <x:c r="V4197" s="9" t="n">
        <x:f>O4197*T4197</x:f>
        <x:v>0</x:v>
      </x:c>
      <x:c r="W4197" s="9" t="n">
        <x:f>Q4197*T4197</x:f>
        <x:v>0</x:v>
      </x:c>
      <x:c r="X4197" s="9" t="n">
        <x:f>R4197*T4197</x:f>
        <x:v>0</x:v>
      </x:c>
      <x:c r="Y4197" s="9" t="n">
        <x:f>S4197*T4197</x:f>
        <x:v>0</x:v>
      </x:c>
      <x:c r="Z4197" s="9" t="n">
        <x:f>IF(ISNUMBER(U4197),S4197*(U4197-T4197),"n.a.")</x:f>
        <x:v>0</x:v>
      </x:c>
      <x:c r="AA4197" s="9" t="n">
        <x:f>IF(ISNUMBER(U4197),Y4197,0)</x:f>
        <x:v>0</x:v>
      </x:c>
      <x:c r="AB4197" s="7" t="n">
        <x:f>MAX(0,L4197-SUM(F4197:K4197))</x:f>
        <x:v>0</x:v>
      </x:c>
    </x:row>
    <x:row r="4198" ht="22" customHeight="1">
      <x:c r="A4198" s="18" t="n">
        <x:f>Summary!F$41</x:f>
        <x:v>46419</x:v>
      </x:c>
      <x:c r="B4198" s="2" t="str">
        <x:f>'Inventory detail'!A820</x:f>
        <x:v>COIL</x:v>
      </x:c>
      <x:c r="C4198" s="2" t="str">
        <x:f>'Inventory detail'!B820</x:f>
        <x:v>30</x:v>
      </x:c>
      <x:c r="D4198" s="2" t="str">
        <x:f>'Inventory detail'!C820</x:f>
        <x:v>13WHT12-5</x:v>
      </x:c>
      <x:c r="E4198" s="10" t="n">
        <x:f>A3072</x:f>
        <x:v>46388</x:v>
      </x:c>
      <x:c r="F4198" s="7" t="n">
        <x:f>O3072</x:f>
        <x:v>0</x:v>
      </x:c>
      <x:c r="G4198" s="7" t="n">
        <x:f>Q3072</x:f>
        <x:v>0</x:v>
      </x:c>
      <x:c r="H4198" s="7" t="n">
        <x:f>R3072</x:f>
        <x:v>0</x:v>
      </x:c>
      <x:c r="I4198" s="7" t="n">
        <x:f>0</x:f>
        <x:v>0</x:v>
      </x:c>
      <x:c r="J4198" s="7" t="n">
        <x:f>0</x:f>
        <x:v>0</x:v>
      </x:c>
      <x:c r="K4198" s="7" t="n">
        <x:f>0</x:f>
        <x:v>0</x:v>
      </x:c>
      <x:c r="L4198" s="7" t="n">
        <x:f>'Inventory detail'!F820*Summary!$K$5*(A4198-E4198)/Summary!$K$6</x:f>
        <x:v>0</x:v>
      </x:c>
      <x:c r="M4198" s="7" t="n">
        <x:f>MAX(0,H4198-L4198)</x:f>
        <x:v>0</x:v>
      </x:c>
      <x:c r="N4198" s="7" t="n">
        <x:f>MAX(0,L4198-H4198)</x:f>
        <x:v>0</x:v>
      </x:c>
      <x:c r="O4198" s="7" t="n">
        <x:f>MAX(0,F4198+I4198-N4198)</x:f>
        <x:v>0</x:v>
      </x:c>
      <x:c r="P4198" s="7" t="n">
        <x:f>MAX(0,N4198-F4198-I4198)</x:f>
        <x:v>0</x:v>
      </x:c>
      <x:c r="Q4198" s="7" t="n">
        <x:f>MAX(0,G4198+J4198-P4198)</x:f>
        <x:v>0</x:v>
      </x:c>
      <x:c r="R4198" s="7" t="n">
        <x:f>M4198+MAX(0,K4198-MAX(0,P4198-G4198-J4198))</x:f>
        <x:v>0</x:v>
      </x:c>
      <x:c r="S4198" s="7" t="n">
        <x:f>SUM(O4198,Q4198,R4198)</x:f>
        <x:v>0</x:v>
      </x:c>
      <x:c r="T4198" s="14" t="n">
        <x:f>'Inventory detail'!T820</x:f>
        <x:v>0.0575</x:v>
      </x:c>
      <x:c r="U4198" s="14" t="str">
        <x:f>'Inventory detail'!U820</x:f>
        <x:v>n.a.</x:v>
      </x:c>
      <x:c r="V4198" s="9" t="n">
        <x:f>O4198*T4198</x:f>
        <x:v>0</x:v>
      </x:c>
      <x:c r="W4198" s="9" t="n">
        <x:f>Q4198*T4198</x:f>
        <x:v>0</x:v>
      </x:c>
      <x:c r="X4198" s="9" t="n">
        <x:f>R4198*T4198</x:f>
        <x:v>0</x:v>
      </x:c>
      <x:c r="Y4198" s="9" t="n">
        <x:f>S4198*T4198</x:f>
        <x:v>0</x:v>
      </x:c>
      <x:c r="Z4198" s="9" t="str">
        <x:f>IF(ISNUMBER(U4198),S4198*(U4198-T4198),"n.a.")</x:f>
        <x:v>n.a.</x:v>
      </x:c>
      <x:c r="AA4198" s="9" t="n">
        <x:f>IF(ISNUMBER(U4198),Y4198,0)</x:f>
        <x:v>0</x:v>
      </x:c>
      <x:c r="AB4198" s="7" t="n">
        <x:f>MAX(0,L4198-SUM(F4198:K4198))</x:f>
        <x:v>0</x:v>
      </x:c>
    </x:row>
    <x:row r="4199" ht="22" customHeight="1">
      <x:c r="A4199" s="18" t="n">
        <x:f>Summary!F$41</x:f>
        <x:v>46419</x:v>
      </x:c>
      <x:c r="B4199" s="2" t="str">
        <x:f>'Inventory detail'!A821</x:f>
        <x:v>COIL</x:v>
      </x:c>
      <x:c r="C4199" s="2" t="str">
        <x:f>'Inventory detail'!B821</x:f>
        <x:v>30</x:v>
      </x:c>
      <x:c r="D4199" s="2" t="str">
        <x:f>'Inventory detail'!C821</x:f>
        <x:v>13WHT36-4</x:v>
      </x:c>
      <x:c r="E4199" s="10" t="n">
        <x:f>A3073</x:f>
        <x:v>46388</x:v>
      </x:c>
      <x:c r="F4199" s="7" t="n">
        <x:f>O3073</x:f>
        <x:v>0</x:v>
      </x:c>
      <x:c r="G4199" s="7" t="n">
        <x:f>Q3073</x:f>
        <x:v>0</x:v>
      </x:c>
      <x:c r="H4199" s="7" t="n">
        <x:f>R3073</x:f>
        <x:v>0</x:v>
      </x:c>
      <x:c r="I4199" s="7" t="n">
        <x:f>0</x:f>
        <x:v>0</x:v>
      </x:c>
      <x:c r="J4199" s="7" t="n">
        <x:f>0</x:f>
        <x:v>0</x:v>
      </x:c>
      <x:c r="K4199" s="7" t="n">
        <x:f>0</x:f>
        <x:v>0</x:v>
      </x:c>
      <x:c r="L4199" s="7" t="n">
        <x:f>'Inventory detail'!F821*Summary!$K$5*(A4199-E4199)/Summary!$K$6</x:f>
        <x:v>0</x:v>
      </x:c>
      <x:c r="M4199" s="7" t="n">
        <x:f>MAX(0,H4199-L4199)</x:f>
        <x:v>0</x:v>
      </x:c>
      <x:c r="N4199" s="7" t="n">
        <x:f>MAX(0,L4199-H4199)</x:f>
        <x:v>0</x:v>
      </x:c>
      <x:c r="O4199" s="7" t="n">
        <x:f>MAX(0,F4199+I4199-N4199)</x:f>
        <x:v>0</x:v>
      </x:c>
      <x:c r="P4199" s="7" t="n">
        <x:f>MAX(0,N4199-F4199-I4199)</x:f>
        <x:v>0</x:v>
      </x:c>
      <x:c r="Q4199" s="7" t="n">
        <x:f>MAX(0,G4199+J4199-P4199)</x:f>
        <x:v>0</x:v>
      </x:c>
      <x:c r="R4199" s="7" t="n">
        <x:f>M4199+MAX(0,K4199-MAX(0,P4199-G4199-J4199))</x:f>
        <x:v>0</x:v>
      </x:c>
      <x:c r="S4199" s="7" t="n">
        <x:f>SUM(O4199,Q4199,R4199)</x:f>
        <x:v>0</x:v>
      </x:c>
      <x:c r="T4199" s="14" t="n">
        <x:f>'Inventory detail'!T821</x:f>
        <x:v>0.1355</x:v>
      </x:c>
      <x:c r="U4199" s="14" t="str">
        <x:f>'Inventory detail'!U821</x:f>
        <x:v>n.a.</x:v>
      </x:c>
      <x:c r="V4199" s="9" t="n">
        <x:f>O4199*T4199</x:f>
        <x:v>0</x:v>
      </x:c>
      <x:c r="W4199" s="9" t="n">
        <x:f>Q4199*T4199</x:f>
        <x:v>0</x:v>
      </x:c>
      <x:c r="X4199" s="9" t="n">
        <x:f>R4199*T4199</x:f>
        <x:v>0</x:v>
      </x:c>
      <x:c r="Y4199" s="9" t="n">
        <x:f>S4199*T4199</x:f>
        <x:v>0</x:v>
      </x:c>
      <x:c r="Z4199" s="9" t="str">
        <x:f>IF(ISNUMBER(U4199),S4199*(U4199-T4199),"n.a.")</x:f>
        <x:v>n.a.</x:v>
      </x:c>
      <x:c r="AA4199" s="9" t="n">
        <x:f>IF(ISNUMBER(U4199),Y4199,0)</x:f>
        <x:v>0</x:v>
      </x:c>
      <x:c r="AB4199" s="7" t="n">
        <x:f>MAX(0,L4199-SUM(F4199:K4199))</x:f>
        <x:v>0</x:v>
      </x:c>
    </x:row>
    <x:row r="4200" ht="22" customHeight="1">
      <x:c r="A4200" s="18" t="n">
        <x:f>Summary!F$41</x:f>
        <x:v>46419</x:v>
      </x:c>
      <x:c r="B4200" s="2" t="str">
        <x:f>'Inventory detail'!A822</x:f>
        <x:v>COIL</x:v>
      </x:c>
      <x:c r="C4200" s="2" t="str">
        <x:f>'Inventory detail'!B822</x:f>
        <x:v>30</x:v>
      </x:c>
      <x:c r="D4200" s="2" t="str">
        <x:f>'Inventory detail'!C822</x:f>
        <x:v>14BLK12-5</x:v>
      </x:c>
      <x:c r="E4200" s="10" t="n">
        <x:f>A3074</x:f>
        <x:v>46388</x:v>
      </x:c>
      <x:c r="F4200" s="7" t="n">
        <x:f>O3074</x:f>
        <x:v>0</x:v>
      </x:c>
      <x:c r="G4200" s="7" t="n">
        <x:f>Q3074</x:f>
        <x:v>0</x:v>
      </x:c>
      <x:c r="H4200" s="7" t="n">
        <x:f>R3074</x:f>
        <x:v>0</x:v>
      </x:c>
      <x:c r="I4200" s="7" t="n">
        <x:f>0</x:f>
        <x:v>0</x:v>
      </x:c>
      <x:c r="J4200" s="7" t="n">
        <x:f>0</x:f>
        <x:v>0</x:v>
      </x:c>
      <x:c r="K4200" s="7" t="n">
        <x:f>0</x:f>
        <x:v>0</x:v>
      </x:c>
      <x:c r="L4200" s="7" t="n">
        <x:f>'Inventory detail'!F822*Summary!$K$5*(A4200-E4200)/Summary!$K$6</x:f>
        <x:v>0</x:v>
      </x:c>
      <x:c r="M4200" s="7" t="n">
        <x:f>MAX(0,H4200-L4200)</x:f>
        <x:v>0</x:v>
      </x:c>
      <x:c r="N4200" s="7" t="n">
        <x:f>MAX(0,L4200-H4200)</x:f>
        <x:v>0</x:v>
      </x:c>
      <x:c r="O4200" s="7" t="n">
        <x:f>MAX(0,F4200+I4200-N4200)</x:f>
        <x:v>0</x:v>
      </x:c>
      <x:c r="P4200" s="7" t="n">
        <x:f>MAX(0,N4200-F4200-I4200)</x:f>
        <x:v>0</x:v>
      </x:c>
      <x:c r="Q4200" s="7" t="n">
        <x:f>MAX(0,G4200+J4200-P4200)</x:f>
        <x:v>0</x:v>
      </x:c>
      <x:c r="R4200" s="7" t="n">
        <x:f>M4200+MAX(0,K4200-MAX(0,P4200-G4200-J4200))</x:f>
        <x:v>0</x:v>
      </x:c>
      <x:c r="S4200" s="7" t="n">
        <x:f>SUM(O4200,Q4200,R4200)</x:f>
        <x:v>0</x:v>
      </x:c>
      <x:c r="T4200" s="14" t="n">
        <x:f>'Inventory detail'!T822</x:f>
        <x:v>0.0605</x:v>
      </x:c>
      <x:c r="U4200" s="14" t="str">
        <x:f>'Inventory detail'!U822</x:f>
        <x:v>n.a.</x:v>
      </x:c>
      <x:c r="V4200" s="9" t="n">
        <x:f>O4200*T4200</x:f>
        <x:v>0</x:v>
      </x:c>
      <x:c r="W4200" s="9" t="n">
        <x:f>Q4200*T4200</x:f>
        <x:v>0</x:v>
      </x:c>
      <x:c r="X4200" s="9" t="n">
        <x:f>R4200*T4200</x:f>
        <x:v>0</x:v>
      </x:c>
      <x:c r="Y4200" s="9" t="n">
        <x:f>S4200*T4200</x:f>
        <x:v>0</x:v>
      </x:c>
      <x:c r="Z4200" s="9" t="str">
        <x:f>IF(ISNUMBER(U4200),S4200*(U4200-T4200),"n.a.")</x:f>
        <x:v>n.a.</x:v>
      </x:c>
      <x:c r="AA4200" s="9" t="n">
        <x:f>IF(ISNUMBER(U4200),Y4200,0)</x:f>
        <x:v>0</x:v>
      </x:c>
      <x:c r="AB4200" s="7" t="n">
        <x:f>MAX(0,L4200-SUM(F4200:K4200))</x:f>
        <x:v>0</x:v>
      </x:c>
    </x:row>
    <x:row r="4201" ht="22" customHeight="1">
      <x:c r="A4201" s="18" t="n">
        <x:f>Summary!F$41</x:f>
        <x:v>46419</x:v>
      </x:c>
      <x:c r="B4201" s="2" t="str">
        <x:f>'Inventory detail'!A823</x:f>
        <x:v>COIL</x:v>
      </x:c>
      <x:c r="C4201" s="2" t="str">
        <x:f>'Inventory detail'!B823</x:f>
        <x:v>30</x:v>
      </x:c>
      <x:c r="D4201" s="2" t="str">
        <x:f>'Inventory detail'!C823</x:f>
        <x:v>14BLK36-5</x:v>
      </x:c>
      <x:c r="E4201" s="10" t="n">
        <x:f>A3075</x:f>
        <x:v>46388</x:v>
      </x:c>
      <x:c r="F4201" s="7" t="n">
        <x:f>O3075</x:f>
        <x:v>0</x:v>
      </x:c>
      <x:c r="G4201" s="7" t="n">
        <x:f>Q3075</x:f>
        <x:v>0</x:v>
      </x:c>
      <x:c r="H4201" s="7" t="n">
        <x:f>R3075</x:f>
        <x:v>0</x:v>
      </x:c>
      <x:c r="I4201" s="7" t="n">
        <x:f>0</x:f>
        <x:v>0</x:v>
      </x:c>
      <x:c r="J4201" s="7" t="n">
        <x:f>0</x:f>
        <x:v>0</x:v>
      </x:c>
      <x:c r="K4201" s="7" t="n">
        <x:f>0</x:f>
        <x:v>0</x:v>
      </x:c>
      <x:c r="L4201" s="7" t="n">
        <x:f>'Inventory detail'!F823*Summary!$K$5*(A4201-E4201)/Summary!$K$6</x:f>
        <x:v>0</x:v>
      </x:c>
      <x:c r="M4201" s="7" t="n">
        <x:f>MAX(0,H4201-L4201)</x:f>
        <x:v>0</x:v>
      </x:c>
      <x:c r="N4201" s="7" t="n">
        <x:f>MAX(0,L4201-H4201)</x:f>
        <x:v>0</x:v>
      </x:c>
      <x:c r="O4201" s="7" t="n">
        <x:f>MAX(0,F4201+I4201-N4201)</x:f>
        <x:v>0</x:v>
      </x:c>
      <x:c r="P4201" s="7" t="n">
        <x:f>MAX(0,N4201-F4201-I4201)</x:f>
        <x:v>0</x:v>
      </x:c>
      <x:c r="Q4201" s="7" t="n">
        <x:f>MAX(0,G4201+J4201-P4201)</x:f>
        <x:v>0</x:v>
      </x:c>
      <x:c r="R4201" s="7" t="n">
        <x:f>M4201+MAX(0,K4201-MAX(0,P4201-G4201-J4201))</x:f>
        <x:v>0</x:v>
      </x:c>
      <x:c r="S4201" s="7" t="n">
        <x:f>SUM(O4201,Q4201,R4201)</x:f>
        <x:v>0</x:v>
      </x:c>
      <x:c r="T4201" s="14" t="n">
        <x:f>'Inventory detail'!T823</x:f>
        <x:v>0.1765</x:v>
      </x:c>
      <x:c r="U4201" s="14" t="str">
        <x:f>'Inventory detail'!U823</x:f>
        <x:v>n.a.</x:v>
      </x:c>
      <x:c r="V4201" s="9" t="n">
        <x:f>O4201*T4201</x:f>
        <x:v>0</x:v>
      </x:c>
      <x:c r="W4201" s="9" t="n">
        <x:f>Q4201*T4201</x:f>
        <x:v>0</x:v>
      </x:c>
      <x:c r="X4201" s="9" t="n">
        <x:f>R4201*T4201</x:f>
        <x:v>0</x:v>
      </x:c>
      <x:c r="Y4201" s="9" t="n">
        <x:f>S4201*T4201</x:f>
        <x:v>0</x:v>
      </x:c>
      <x:c r="Z4201" s="9" t="str">
        <x:f>IF(ISNUMBER(U4201),S4201*(U4201-T4201),"n.a.")</x:f>
        <x:v>n.a.</x:v>
      </x:c>
      <x:c r="AA4201" s="9" t="n">
        <x:f>IF(ISNUMBER(U4201),Y4201,0)</x:f>
        <x:v>0</x:v>
      </x:c>
      <x:c r="AB4201" s="7" t="n">
        <x:f>MAX(0,L4201-SUM(F4201:K4201))</x:f>
        <x:v>0</x:v>
      </x:c>
    </x:row>
    <x:row r="4202" ht="22" customHeight="1">
      <x:c r="A4202" s="18" t="n">
        <x:f>Summary!F$41</x:f>
        <x:v>46419</x:v>
      </x:c>
      <x:c r="B4202" s="2" t="str">
        <x:f>'Inventory detail'!A824</x:f>
        <x:v>COIL</x:v>
      </x:c>
      <x:c r="C4202" s="2" t="str">
        <x:f>'Inventory detail'!B824</x:f>
        <x:v>30</x:v>
      </x:c>
      <x:c r="D4202" s="2" t="str">
        <x:f>'Inventory detail'!C824</x:f>
        <x:v>14BLU12-4</x:v>
      </x:c>
      <x:c r="E4202" s="10" t="n">
        <x:f>A3076</x:f>
        <x:v>46388</x:v>
      </x:c>
      <x:c r="F4202" s="7" t="n">
        <x:f>O3076</x:f>
        <x:v>0</x:v>
      </x:c>
      <x:c r="G4202" s="7" t="n">
        <x:f>Q3076</x:f>
        <x:v>0</x:v>
      </x:c>
      <x:c r="H4202" s="7" t="n">
        <x:f>R3076</x:f>
        <x:v>0</x:v>
      </x:c>
      <x:c r="I4202" s="7" t="n">
        <x:f>0</x:f>
        <x:v>0</x:v>
      </x:c>
      <x:c r="J4202" s="7" t="n">
        <x:f>0</x:f>
        <x:v>0</x:v>
      </x:c>
      <x:c r="K4202" s="7" t="n">
        <x:f>0</x:f>
        <x:v>0</x:v>
      </x:c>
      <x:c r="L4202" s="7" t="n">
        <x:f>'Inventory detail'!F824*Summary!$K$5*(A4202-E4202)/Summary!$K$6</x:f>
        <x:v>0</x:v>
      </x:c>
      <x:c r="M4202" s="7" t="n">
        <x:f>MAX(0,H4202-L4202)</x:f>
        <x:v>0</x:v>
      </x:c>
      <x:c r="N4202" s="7" t="n">
        <x:f>MAX(0,L4202-H4202)</x:f>
        <x:v>0</x:v>
      </x:c>
      <x:c r="O4202" s="7" t="n">
        <x:f>MAX(0,F4202+I4202-N4202)</x:f>
        <x:v>0</x:v>
      </x:c>
      <x:c r="P4202" s="7" t="n">
        <x:f>MAX(0,N4202-F4202-I4202)</x:f>
        <x:v>0</x:v>
      </x:c>
      <x:c r="Q4202" s="7" t="n">
        <x:f>MAX(0,G4202+J4202-P4202)</x:f>
        <x:v>0</x:v>
      </x:c>
      <x:c r="R4202" s="7" t="n">
        <x:f>M4202+MAX(0,K4202-MAX(0,P4202-G4202-J4202))</x:f>
        <x:v>0</x:v>
      </x:c>
      <x:c r="S4202" s="7" t="n">
        <x:f>SUM(O4202,Q4202,R4202)</x:f>
        <x:v>0</x:v>
      </x:c>
      <x:c r="T4202" s="14" t="n">
        <x:f>'Inventory detail'!T824</x:f>
        <x:v>0.09179999999999999</x:v>
      </x:c>
      <x:c r="U4202" s="14" t="n">
        <x:f>'Inventory detail'!U824</x:f>
        <x:v>0.089947</x:v>
      </x:c>
      <x:c r="V4202" s="9" t="n">
        <x:f>O4202*T4202</x:f>
        <x:v>0</x:v>
      </x:c>
      <x:c r="W4202" s="9" t="n">
        <x:f>Q4202*T4202</x:f>
        <x:v>0</x:v>
      </x:c>
      <x:c r="X4202" s="9" t="n">
        <x:f>R4202*T4202</x:f>
        <x:v>0</x:v>
      </x:c>
      <x:c r="Y4202" s="9" t="n">
        <x:f>S4202*T4202</x:f>
        <x:v>0</x:v>
      </x:c>
      <x:c r="Z4202" s="9" t="n">
        <x:f>IF(ISNUMBER(U4202),S4202*(U4202-T4202),"n.a.")</x:f>
        <x:v>0</x:v>
      </x:c>
      <x:c r="AA4202" s="9" t="n">
        <x:f>IF(ISNUMBER(U4202),Y4202,0)</x:f>
        <x:v>0</x:v>
      </x:c>
      <x:c r="AB4202" s="7" t="n">
        <x:f>MAX(0,L4202-SUM(F4202:K4202))</x:f>
        <x:v>0</x:v>
      </x:c>
    </x:row>
    <x:row r="4203" ht="22" customHeight="1">
      <x:c r="A4203" s="18" t="n">
        <x:f>Summary!F$41</x:f>
        <x:v>46419</x:v>
      </x:c>
      <x:c r="B4203" s="2" t="str">
        <x:f>'Inventory detail'!A825</x:f>
        <x:v>COIL</x:v>
      </x:c>
      <x:c r="C4203" s="2" t="str">
        <x:f>'Inventory detail'!B825</x:f>
        <x:v>30</x:v>
      </x:c>
      <x:c r="D4203" s="2" t="str">
        <x:f>'Inventory detail'!C825</x:f>
        <x:v>14FG12-4</x:v>
      </x:c>
      <x:c r="E4203" s="10" t="n">
        <x:f>A3077</x:f>
        <x:v>46388</x:v>
      </x:c>
      <x:c r="F4203" s="7" t="n">
        <x:f>O3077</x:f>
        <x:v>0</x:v>
      </x:c>
      <x:c r="G4203" s="7" t="n">
        <x:f>Q3077</x:f>
        <x:v>0</x:v>
      </x:c>
      <x:c r="H4203" s="7" t="n">
        <x:f>R3077</x:f>
        <x:v>0</x:v>
      </x:c>
      <x:c r="I4203" s="7" t="n">
        <x:f>0</x:f>
        <x:v>0</x:v>
      </x:c>
      <x:c r="J4203" s="7" t="n">
        <x:f>0</x:f>
        <x:v>0</x:v>
      </x:c>
      <x:c r="K4203" s="7" t="n">
        <x:f>0</x:f>
        <x:v>0</x:v>
      </x:c>
      <x:c r="L4203" s="7" t="n">
        <x:f>'Inventory detail'!F825*Summary!$K$5*(A4203-E4203)/Summary!$K$6</x:f>
        <x:v>0</x:v>
      </x:c>
      <x:c r="M4203" s="7" t="n">
        <x:f>MAX(0,H4203-L4203)</x:f>
        <x:v>0</x:v>
      </x:c>
      <x:c r="N4203" s="7" t="n">
        <x:f>MAX(0,L4203-H4203)</x:f>
        <x:v>0</x:v>
      </x:c>
      <x:c r="O4203" s="7" t="n">
        <x:f>MAX(0,F4203+I4203-N4203)</x:f>
        <x:v>0</x:v>
      </x:c>
      <x:c r="P4203" s="7" t="n">
        <x:f>MAX(0,N4203-F4203-I4203)</x:f>
        <x:v>0</x:v>
      </x:c>
      <x:c r="Q4203" s="7" t="n">
        <x:f>MAX(0,G4203+J4203-P4203)</x:f>
        <x:v>0</x:v>
      </x:c>
      <x:c r="R4203" s="7" t="n">
        <x:f>M4203+MAX(0,K4203-MAX(0,P4203-G4203-J4203))</x:f>
        <x:v>0</x:v>
      </x:c>
      <x:c r="S4203" s="7" t="n">
        <x:f>SUM(O4203,Q4203,R4203)</x:f>
        <x:v>0</x:v>
      </x:c>
      <x:c r="T4203" s="14" t="n">
        <x:f>'Inventory detail'!T825</x:f>
        <x:v>0.0533</x:v>
      </x:c>
      <x:c r="U4203" s="14" t="str">
        <x:f>'Inventory detail'!U825</x:f>
        <x:v>n.a.</x:v>
      </x:c>
      <x:c r="V4203" s="9" t="n">
        <x:f>O4203*T4203</x:f>
        <x:v>0</x:v>
      </x:c>
      <x:c r="W4203" s="9" t="n">
        <x:f>Q4203*T4203</x:f>
        <x:v>0</x:v>
      </x:c>
      <x:c r="X4203" s="9" t="n">
        <x:f>R4203*T4203</x:f>
        <x:v>0</x:v>
      </x:c>
      <x:c r="Y4203" s="9" t="n">
        <x:f>S4203*T4203</x:f>
        <x:v>0</x:v>
      </x:c>
      <x:c r="Z4203" s="9" t="str">
        <x:f>IF(ISNUMBER(U4203),S4203*(U4203-T4203),"n.a.")</x:f>
        <x:v>n.a.</x:v>
      </x:c>
      <x:c r="AA4203" s="9" t="n">
        <x:f>IF(ISNUMBER(U4203),Y4203,0)</x:f>
        <x:v>0</x:v>
      </x:c>
      <x:c r="AB4203" s="7" t="n">
        <x:f>MAX(0,L4203-SUM(F4203:K4203))</x:f>
        <x:v>0</x:v>
      </x:c>
    </x:row>
    <x:row r="4204" ht="22" customHeight="1">
      <x:c r="A4204" s="18" t="n">
        <x:f>Summary!F$41</x:f>
        <x:v>46419</x:v>
      </x:c>
      <x:c r="B4204" s="2" t="str">
        <x:f>'Inventory detail'!A826</x:f>
        <x:v>COIL</x:v>
      </x:c>
      <x:c r="C4204" s="2" t="str">
        <x:f>'Inventory detail'!B826</x:f>
        <x:v>30</x:v>
      </x:c>
      <x:c r="D4204" s="2" t="str">
        <x:f>'Inventory detail'!C826</x:f>
        <x:v>14MAR12-4</x:v>
      </x:c>
      <x:c r="E4204" s="10" t="n">
        <x:f>A3078</x:f>
        <x:v>46388</x:v>
      </x:c>
      <x:c r="F4204" s="7" t="n">
        <x:f>O3078</x:f>
        <x:v>0</x:v>
      </x:c>
      <x:c r="G4204" s="7" t="n">
        <x:f>Q3078</x:f>
        <x:v>0</x:v>
      </x:c>
      <x:c r="H4204" s="7" t="n">
        <x:f>R3078</x:f>
        <x:v>0</x:v>
      </x:c>
      <x:c r="I4204" s="7" t="n">
        <x:f>0</x:f>
        <x:v>0</x:v>
      </x:c>
      <x:c r="J4204" s="7" t="n">
        <x:f>0</x:f>
        <x:v>0</x:v>
      </x:c>
      <x:c r="K4204" s="7" t="n">
        <x:f>0</x:f>
        <x:v>0</x:v>
      </x:c>
      <x:c r="L4204" s="7" t="n">
        <x:f>'Inventory detail'!F826*Summary!$K$5*(A4204-E4204)/Summary!$K$6</x:f>
        <x:v>0</x:v>
      </x:c>
      <x:c r="M4204" s="7" t="n">
        <x:f>MAX(0,H4204-L4204)</x:f>
        <x:v>0</x:v>
      </x:c>
      <x:c r="N4204" s="7" t="n">
        <x:f>MAX(0,L4204-H4204)</x:f>
        <x:v>0</x:v>
      </x:c>
      <x:c r="O4204" s="7" t="n">
        <x:f>MAX(0,F4204+I4204-N4204)</x:f>
        <x:v>0</x:v>
      </x:c>
      <x:c r="P4204" s="7" t="n">
        <x:f>MAX(0,N4204-F4204-I4204)</x:f>
        <x:v>0</x:v>
      </x:c>
      <x:c r="Q4204" s="7" t="n">
        <x:f>MAX(0,G4204+J4204-P4204)</x:f>
        <x:v>0</x:v>
      </x:c>
      <x:c r="R4204" s="7" t="n">
        <x:f>M4204+MAX(0,K4204-MAX(0,P4204-G4204-J4204))</x:f>
        <x:v>0</x:v>
      </x:c>
      <x:c r="S4204" s="7" t="n">
        <x:f>SUM(O4204,Q4204,R4204)</x:f>
        <x:v>0</x:v>
      </x:c>
      <x:c r="T4204" s="14" t="n">
        <x:f>'Inventory detail'!T826</x:f>
        <x:v>0.0533</x:v>
      </x:c>
      <x:c r="U4204" s="14" t="str">
        <x:f>'Inventory detail'!U826</x:f>
        <x:v>n.a.</x:v>
      </x:c>
      <x:c r="V4204" s="9" t="n">
        <x:f>O4204*T4204</x:f>
        <x:v>0</x:v>
      </x:c>
      <x:c r="W4204" s="9" t="n">
        <x:f>Q4204*T4204</x:f>
        <x:v>0</x:v>
      </x:c>
      <x:c r="X4204" s="9" t="n">
        <x:f>R4204*T4204</x:f>
        <x:v>0</x:v>
      </x:c>
      <x:c r="Y4204" s="9" t="n">
        <x:f>S4204*T4204</x:f>
        <x:v>0</x:v>
      </x:c>
      <x:c r="Z4204" s="9" t="str">
        <x:f>IF(ISNUMBER(U4204),S4204*(U4204-T4204),"n.a.")</x:f>
        <x:v>n.a.</x:v>
      </x:c>
      <x:c r="AA4204" s="9" t="n">
        <x:f>IF(ISNUMBER(U4204),Y4204,0)</x:f>
        <x:v>0</x:v>
      </x:c>
      <x:c r="AB4204" s="7" t="n">
        <x:f>MAX(0,L4204-SUM(F4204:K4204))</x:f>
        <x:v>0</x:v>
      </x:c>
    </x:row>
    <x:row r="4205" ht="22" customHeight="1">
      <x:c r="A4205" s="18" t="n">
        <x:f>Summary!F$41</x:f>
        <x:v>46419</x:v>
      </x:c>
      <x:c r="B4205" s="2" t="str">
        <x:f>'Inventory detail'!A827</x:f>
        <x:v>COIL</x:v>
      </x:c>
      <x:c r="C4205" s="2" t="str">
        <x:f>'Inventory detail'!B827</x:f>
        <x:v>30</x:v>
      </x:c>
      <x:c r="D4205" s="2" t="str">
        <x:f>'Inventory detail'!C827</x:f>
        <x:v>14RED12-4</x:v>
      </x:c>
      <x:c r="E4205" s="10" t="n">
        <x:f>A3079</x:f>
        <x:v>46388</x:v>
      </x:c>
      <x:c r="F4205" s="7" t="n">
        <x:f>O3079</x:f>
        <x:v>0</x:v>
      </x:c>
      <x:c r="G4205" s="7" t="n">
        <x:f>Q3079</x:f>
        <x:v>0</x:v>
      </x:c>
      <x:c r="H4205" s="7" t="n">
        <x:f>R3079</x:f>
        <x:v>0</x:v>
      </x:c>
      <x:c r="I4205" s="7" t="n">
        <x:f>0</x:f>
        <x:v>0</x:v>
      </x:c>
      <x:c r="J4205" s="7" t="n">
        <x:f>0</x:f>
        <x:v>0</x:v>
      </x:c>
      <x:c r="K4205" s="7" t="n">
        <x:f>0</x:f>
        <x:v>0</x:v>
      </x:c>
      <x:c r="L4205" s="7" t="n">
        <x:f>'Inventory detail'!F827*Summary!$K$5*(A4205-E4205)/Summary!$K$6</x:f>
        <x:v>0</x:v>
      </x:c>
      <x:c r="M4205" s="7" t="n">
        <x:f>MAX(0,H4205-L4205)</x:f>
        <x:v>0</x:v>
      </x:c>
      <x:c r="N4205" s="7" t="n">
        <x:f>MAX(0,L4205-H4205)</x:f>
        <x:v>0</x:v>
      </x:c>
      <x:c r="O4205" s="7" t="n">
        <x:f>MAX(0,F4205+I4205-N4205)</x:f>
        <x:v>0</x:v>
      </x:c>
      <x:c r="P4205" s="7" t="n">
        <x:f>MAX(0,N4205-F4205-I4205)</x:f>
        <x:v>0</x:v>
      </x:c>
      <x:c r="Q4205" s="7" t="n">
        <x:f>MAX(0,G4205+J4205-P4205)</x:f>
        <x:v>0</x:v>
      </x:c>
      <x:c r="R4205" s="7" t="n">
        <x:f>M4205+MAX(0,K4205-MAX(0,P4205-G4205-J4205))</x:f>
        <x:v>0</x:v>
      </x:c>
      <x:c r="S4205" s="7" t="n">
        <x:f>SUM(O4205,Q4205,R4205)</x:f>
        <x:v>0</x:v>
      </x:c>
      <x:c r="T4205" s="14" t="n">
        <x:f>'Inventory detail'!T827</x:f>
        <x:v>0.09179999999999999</x:v>
      </x:c>
      <x:c r="U4205" s="14" t="n">
        <x:f>'Inventory detail'!U827</x:f>
        <x:v>0.089947</x:v>
      </x:c>
      <x:c r="V4205" s="9" t="n">
        <x:f>O4205*T4205</x:f>
        <x:v>0</x:v>
      </x:c>
      <x:c r="W4205" s="9" t="n">
        <x:f>Q4205*T4205</x:f>
        <x:v>0</x:v>
      </x:c>
      <x:c r="X4205" s="9" t="n">
        <x:f>R4205*T4205</x:f>
        <x:v>0</x:v>
      </x:c>
      <x:c r="Y4205" s="9" t="n">
        <x:f>S4205*T4205</x:f>
        <x:v>0</x:v>
      </x:c>
      <x:c r="Z4205" s="9" t="n">
        <x:f>IF(ISNUMBER(U4205),S4205*(U4205-T4205),"n.a.")</x:f>
        <x:v>0</x:v>
      </x:c>
      <x:c r="AA4205" s="9" t="n">
        <x:f>IF(ISNUMBER(U4205),Y4205,0)</x:f>
        <x:v>0</x:v>
      </x:c>
      <x:c r="AB4205" s="7" t="n">
        <x:f>MAX(0,L4205-SUM(F4205:K4205))</x:f>
        <x:v>0</x:v>
      </x:c>
    </x:row>
    <x:row r="4206" ht="22" customHeight="1">
      <x:c r="A4206" s="18" t="n">
        <x:f>Summary!F$41</x:f>
        <x:v>46419</x:v>
      </x:c>
      <x:c r="B4206" s="2" t="str">
        <x:f>'Inventory detail'!A828</x:f>
        <x:v>COIL</x:v>
      </x:c>
      <x:c r="C4206" s="2" t="str">
        <x:f>'Inventory detail'!B828</x:f>
        <x:v>30</x:v>
      </x:c>
      <x:c r="D4206" s="2" t="str">
        <x:f>'Inventory detail'!C828</x:f>
        <x:v>16BLK12-5</x:v>
      </x:c>
      <x:c r="E4206" s="10" t="n">
        <x:f>A3080</x:f>
        <x:v>46388</x:v>
      </x:c>
      <x:c r="F4206" s="7" t="n">
        <x:f>O3080</x:f>
        <x:v>0</x:v>
      </x:c>
      <x:c r="G4206" s="7" t="n">
        <x:f>Q3080</x:f>
        <x:v>0</x:v>
      </x:c>
      <x:c r="H4206" s="7" t="n">
        <x:f>R3080</x:f>
        <x:v>0</x:v>
      </x:c>
      <x:c r="I4206" s="7" t="n">
        <x:f>0</x:f>
        <x:v>0</x:v>
      </x:c>
      <x:c r="J4206" s="7" t="n">
        <x:f>0</x:f>
        <x:v>0</x:v>
      </x:c>
      <x:c r="K4206" s="7" t="n">
        <x:f>0</x:f>
        <x:v>0</x:v>
      </x:c>
      <x:c r="L4206" s="7" t="n">
        <x:f>'Inventory detail'!F828*Summary!$K$5*(A4206-E4206)/Summary!$K$6</x:f>
        <x:v>0</x:v>
      </x:c>
      <x:c r="M4206" s="7" t="n">
        <x:f>MAX(0,H4206-L4206)</x:f>
        <x:v>0</x:v>
      </x:c>
      <x:c r="N4206" s="7" t="n">
        <x:f>MAX(0,L4206-H4206)</x:f>
        <x:v>0</x:v>
      </x:c>
      <x:c r="O4206" s="7" t="n">
        <x:f>MAX(0,F4206+I4206-N4206)</x:f>
        <x:v>0</x:v>
      </x:c>
      <x:c r="P4206" s="7" t="n">
        <x:f>MAX(0,N4206-F4206-I4206)</x:f>
        <x:v>0</x:v>
      </x:c>
      <x:c r="Q4206" s="7" t="n">
        <x:f>MAX(0,G4206+J4206-P4206)</x:f>
        <x:v>0</x:v>
      </x:c>
      <x:c r="R4206" s="7" t="n">
        <x:f>M4206+MAX(0,K4206-MAX(0,P4206-G4206-J4206))</x:f>
        <x:v>0</x:v>
      </x:c>
      <x:c r="S4206" s="7" t="n">
        <x:f>SUM(O4206,Q4206,R4206)</x:f>
        <x:v>0</x:v>
      </x:c>
      <x:c r="T4206" s="14" t="n">
        <x:f>'Inventory detail'!T828</x:f>
        <x:v>0.0738</x:v>
      </x:c>
      <x:c r="U4206" s="14" t="str">
        <x:f>'Inventory detail'!U828</x:f>
        <x:v>n.a.</x:v>
      </x:c>
      <x:c r="V4206" s="9" t="n">
        <x:f>O4206*T4206</x:f>
        <x:v>0</x:v>
      </x:c>
      <x:c r="W4206" s="9" t="n">
        <x:f>Q4206*T4206</x:f>
        <x:v>0</x:v>
      </x:c>
      <x:c r="X4206" s="9" t="n">
        <x:f>R4206*T4206</x:f>
        <x:v>0</x:v>
      </x:c>
      <x:c r="Y4206" s="9" t="n">
        <x:f>S4206*T4206</x:f>
        <x:v>0</x:v>
      </x:c>
      <x:c r="Z4206" s="9" t="str">
        <x:f>IF(ISNUMBER(U4206),S4206*(U4206-T4206),"n.a.")</x:f>
        <x:v>n.a.</x:v>
      </x:c>
      <x:c r="AA4206" s="9" t="n">
        <x:f>IF(ISNUMBER(U4206),Y4206,0)</x:f>
        <x:v>0</x:v>
      </x:c>
      <x:c r="AB4206" s="7" t="n">
        <x:f>MAX(0,L4206-SUM(F4206:K4206))</x:f>
        <x:v>0</x:v>
      </x:c>
    </x:row>
    <x:row r="4207" ht="22" customHeight="1">
      <x:c r="A4207" s="18" t="n">
        <x:f>Summary!F$41</x:f>
        <x:v>46419</x:v>
      </x:c>
      <x:c r="B4207" s="2" t="str">
        <x:f>'Inventory detail'!A829</x:f>
        <x:v>COIL</x:v>
      </x:c>
      <x:c r="C4207" s="2" t="str">
        <x:f>'Inventory detail'!B829</x:f>
        <x:v>30</x:v>
      </x:c>
      <x:c r="D4207" s="2" t="str">
        <x:f>'Inventory detail'!C829</x:f>
        <x:v>16BLK36-5</x:v>
      </x:c>
      <x:c r="E4207" s="10" t="n">
        <x:f>A3081</x:f>
        <x:v>46388</x:v>
      </x:c>
      <x:c r="F4207" s="7" t="n">
        <x:f>O3081</x:f>
        <x:v>0</x:v>
      </x:c>
      <x:c r="G4207" s="7" t="n">
        <x:f>Q3081</x:f>
        <x:v>0</x:v>
      </x:c>
      <x:c r="H4207" s="7" t="n">
        <x:f>R3081</x:f>
        <x:v>0</x:v>
      </x:c>
      <x:c r="I4207" s="7" t="n">
        <x:f>0</x:f>
        <x:v>0</x:v>
      </x:c>
      <x:c r="J4207" s="7" t="n">
        <x:f>0</x:f>
        <x:v>0</x:v>
      </x:c>
      <x:c r="K4207" s="7" t="n">
        <x:f>0</x:f>
        <x:v>0</x:v>
      </x:c>
      <x:c r="L4207" s="7" t="n">
        <x:f>'Inventory detail'!F829*Summary!$K$5*(A4207-E4207)/Summary!$K$6</x:f>
        <x:v>0</x:v>
      </x:c>
      <x:c r="M4207" s="7" t="n">
        <x:f>MAX(0,H4207-L4207)</x:f>
        <x:v>0</x:v>
      </x:c>
      <x:c r="N4207" s="7" t="n">
        <x:f>MAX(0,L4207-H4207)</x:f>
        <x:v>0</x:v>
      </x:c>
      <x:c r="O4207" s="7" t="n">
        <x:f>MAX(0,F4207+I4207-N4207)</x:f>
        <x:v>0</x:v>
      </x:c>
      <x:c r="P4207" s="7" t="n">
        <x:f>MAX(0,N4207-F4207-I4207)</x:f>
        <x:v>0</x:v>
      </x:c>
      <x:c r="Q4207" s="7" t="n">
        <x:f>MAX(0,G4207+J4207-P4207)</x:f>
        <x:v>0</x:v>
      </x:c>
      <x:c r="R4207" s="7" t="n">
        <x:f>M4207+MAX(0,K4207-MAX(0,P4207-G4207-J4207))</x:f>
        <x:v>0</x:v>
      </x:c>
      <x:c r="S4207" s="7" t="n">
        <x:f>SUM(O4207,Q4207,R4207)</x:f>
        <x:v>0</x:v>
      </x:c>
      <x:c r="T4207" s="14" t="n">
        <x:f>'Inventory detail'!T829</x:f>
        <x:v>0.19940000000000002</x:v>
      </x:c>
      <x:c r="U4207" s="14" t="str">
        <x:f>'Inventory detail'!U829</x:f>
        <x:v>n.a.</x:v>
      </x:c>
      <x:c r="V4207" s="9" t="n">
        <x:f>O4207*T4207</x:f>
        <x:v>0</x:v>
      </x:c>
      <x:c r="W4207" s="9" t="n">
        <x:f>Q4207*T4207</x:f>
        <x:v>0</x:v>
      </x:c>
      <x:c r="X4207" s="9" t="n">
        <x:f>R4207*T4207</x:f>
        <x:v>0</x:v>
      </x:c>
      <x:c r="Y4207" s="9" t="n">
        <x:f>S4207*T4207</x:f>
        <x:v>0</x:v>
      </x:c>
      <x:c r="Z4207" s="9" t="str">
        <x:f>IF(ISNUMBER(U4207),S4207*(U4207-T4207),"n.a.")</x:f>
        <x:v>n.a.</x:v>
      </x:c>
      <x:c r="AA4207" s="9" t="n">
        <x:f>IF(ISNUMBER(U4207),Y4207,0)</x:f>
        <x:v>0</x:v>
      </x:c>
      <x:c r="AB4207" s="7" t="n">
        <x:f>MAX(0,L4207-SUM(F4207:K4207))</x:f>
        <x:v>0</x:v>
      </x:c>
    </x:row>
    <x:row r="4208" ht="22" customHeight="1">
      <x:c r="A4208" s="18" t="n">
        <x:f>Summary!F$41</x:f>
        <x:v>46419</x:v>
      </x:c>
      <x:c r="B4208" s="2" t="str">
        <x:f>'Inventory detail'!A830</x:f>
        <x:v>COIL</x:v>
      </x:c>
      <x:c r="C4208" s="2" t="str">
        <x:f>'Inventory detail'!B830</x:f>
        <x:v>30</x:v>
      </x:c>
      <x:c r="D4208" s="2" t="str">
        <x:f>'Inventory detail'!C830</x:f>
        <x:v>16BLU12-4</x:v>
      </x:c>
      <x:c r="E4208" s="10" t="n">
        <x:f>A3082</x:f>
        <x:v>46388</x:v>
      </x:c>
      <x:c r="F4208" s="7" t="n">
        <x:f>O3082</x:f>
        <x:v>0</x:v>
      </x:c>
      <x:c r="G4208" s="7" t="n">
        <x:f>Q3082</x:f>
        <x:v>0</x:v>
      </x:c>
      <x:c r="H4208" s="7" t="n">
        <x:f>R3082</x:f>
        <x:v>0</x:v>
      </x:c>
      <x:c r="I4208" s="7" t="n">
        <x:f>0</x:f>
        <x:v>0</x:v>
      </x:c>
      <x:c r="J4208" s="7" t="n">
        <x:f>0</x:f>
        <x:v>0</x:v>
      </x:c>
      <x:c r="K4208" s="7" t="n">
        <x:f>0</x:f>
        <x:v>0</x:v>
      </x:c>
      <x:c r="L4208" s="7" t="n">
        <x:f>'Inventory detail'!F830*Summary!$K$5*(A4208-E4208)/Summary!$K$6</x:f>
        <x:v>0</x:v>
      </x:c>
      <x:c r="M4208" s="7" t="n">
        <x:f>MAX(0,H4208-L4208)</x:f>
        <x:v>0</x:v>
      </x:c>
      <x:c r="N4208" s="7" t="n">
        <x:f>MAX(0,L4208-H4208)</x:f>
        <x:v>0</x:v>
      </x:c>
      <x:c r="O4208" s="7" t="n">
        <x:f>MAX(0,F4208+I4208-N4208)</x:f>
        <x:v>0</x:v>
      </x:c>
      <x:c r="P4208" s="7" t="n">
        <x:f>MAX(0,N4208-F4208-I4208)</x:f>
        <x:v>0</x:v>
      </x:c>
      <x:c r="Q4208" s="7" t="n">
        <x:f>MAX(0,G4208+J4208-P4208)</x:f>
        <x:v>0</x:v>
      </x:c>
      <x:c r="R4208" s="7" t="n">
        <x:f>M4208+MAX(0,K4208-MAX(0,P4208-G4208-J4208))</x:f>
        <x:v>0</x:v>
      </x:c>
      <x:c r="S4208" s="7" t="n">
        <x:f>SUM(O4208,Q4208,R4208)</x:f>
        <x:v>0</x:v>
      </x:c>
      <x:c r="T4208" s="14" t="n">
        <x:f>'Inventory detail'!T830</x:f>
        <x:v>0.11230000000000001</x:v>
      </x:c>
      <x:c r="U4208" s="14" t="n">
        <x:f>'Inventory detail'!U830</x:f>
        <x:v>0.1099475</x:v>
      </x:c>
      <x:c r="V4208" s="9" t="n">
        <x:f>O4208*T4208</x:f>
        <x:v>0</x:v>
      </x:c>
      <x:c r="W4208" s="9" t="n">
        <x:f>Q4208*T4208</x:f>
        <x:v>0</x:v>
      </x:c>
      <x:c r="X4208" s="9" t="n">
        <x:f>R4208*T4208</x:f>
        <x:v>0</x:v>
      </x:c>
      <x:c r="Y4208" s="9" t="n">
        <x:f>S4208*T4208</x:f>
        <x:v>0</x:v>
      </x:c>
      <x:c r="Z4208" s="9" t="n">
        <x:f>IF(ISNUMBER(U4208),S4208*(U4208-T4208),"n.a.")</x:f>
        <x:v>0</x:v>
      </x:c>
      <x:c r="AA4208" s="9" t="n">
        <x:f>IF(ISNUMBER(U4208),Y4208,0)</x:f>
        <x:v>0</x:v>
      </x:c>
      <x:c r="AB4208" s="7" t="n">
        <x:f>MAX(0,L4208-SUM(F4208:K4208))</x:f>
        <x:v>0</x:v>
      </x:c>
    </x:row>
    <x:row r="4209" ht="22" customHeight="1">
      <x:c r="A4209" s="18" t="n">
        <x:f>Summary!F$41</x:f>
        <x:v>46419</x:v>
      </x:c>
      <x:c r="B4209" s="2" t="str">
        <x:f>'Inventory detail'!A831</x:f>
        <x:v>COIL</x:v>
      </x:c>
      <x:c r="C4209" s="2" t="str">
        <x:f>'Inventory detail'!B831</x:f>
        <x:v>30</x:v>
      </x:c>
      <x:c r="D4209" s="2" t="str">
        <x:f>'Inventory detail'!C831</x:f>
        <x:v>16FG12-4</x:v>
      </x:c>
      <x:c r="E4209" s="10" t="n">
        <x:f>A3083</x:f>
        <x:v>46388</x:v>
      </x:c>
      <x:c r="F4209" s="7" t="n">
        <x:f>O3083</x:f>
        <x:v>0</x:v>
      </x:c>
      <x:c r="G4209" s="7" t="n">
        <x:f>Q3083</x:f>
        <x:v>0</x:v>
      </x:c>
      <x:c r="H4209" s="7" t="n">
        <x:f>R3083</x:f>
        <x:v>0</x:v>
      </x:c>
      <x:c r="I4209" s="7" t="n">
        <x:f>0</x:f>
        <x:v>0</x:v>
      </x:c>
      <x:c r="J4209" s="7" t="n">
        <x:f>0</x:f>
        <x:v>0</x:v>
      </x:c>
      <x:c r="K4209" s="7" t="n">
        <x:f>0</x:f>
        <x:v>0</x:v>
      </x:c>
      <x:c r="L4209" s="7" t="n">
        <x:f>'Inventory detail'!F831*Summary!$K$5*(A4209-E4209)/Summary!$K$6</x:f>
        <x:v>0</x:v>
      </x:c>
      <x:c r="M4209" s="7" t="n">
        <x:f>MAX(0,H4209-L4209)</x:f>
        <x:v>0</x:v>
      </x:c>
      <x:c r="N4209" s="7" t="n">
        <x:f>MAX(0,L4209-H4209)</x:f>
        <x:v>0</x:v>
      </x:c>
      <x:c r="O4209" s="7" t="n">
        <x:f>MAX(0,F4209+I4209-N4209)</x:f>
        <x:v>0</x:v>
      </x:c>
      <x:c r="P4209" s="7" t="n">
        <x:f>MAX(0,N4209-F4209-I4209)</x:f>
        <x:v>0</x:v>
      </x:c>
      <x:c r="Q4209" s="7" t="n">
        <x:f>MAX(0,G4209+J4209-P4209)</x:f>
        <x:v>0</x:v>
      </x:c>
      <x:c r="R4209" s="7" t="n">
        <x:f>M4209+MAX(0,K4209-MAX(0,P4209-G4209-J4209))</x:f>
        <x:v>0</x:v>
      </x:c>
      <x:c r="S4209" s="7" t="n">
        <x:f>SUM(O4209,Q4209,R4209)</x:f>
        <x:v>0</x:v>
      </x:c>
      <x:c r="T4209" s="14" t="n">
        <x:f>'Inventory detail'!T831</x:f>
        <x:v>0.0647</x:v>
      </x:c>
      <x:c r="U4209" s="14" t="str">
        <x:f>'Inventory detail'!U831</x:f>
        <x:v>n.a.</x:v>
      </x:c>
      <x:c r="V4209" s="9" t="n">
        <x:f>O4209*T4209</x:f>
        <x:v>0</x:v>
      </x:c>
      <x:c r="W4209" s="9" t="n">
        <x:f>Q4209*T4209</x:f>
        <x:v>0</x:v>
      </x:c>
      <x:c r="X4209" s="9" t="n">
        <x:f>R4209*T4209</x:f>
        <x:v>0</x:v>
      </x:c>
      <x:c r="Y4209" s="9" t="n">
        <x:f>S4209*T4209</x:f>
        <x:v>0</x:v>
      </x:c>
      <x:c r="Z4209" s="9" t="str">
        <x:f>IF(ISNUMBER(U4209),S4209*(U4209-T4209),"n.a.")</x:f>
        <x:v>n.a.</x:v>
      </x:c>
      <x:c r="AA4209" s="9" t="n">
        <x:f>IF(ISNUMBER(U4209),Y4209,0)</x:f>
        <x:v>0</x:v>
      </x:c>
      <x:c r="AB4209" s="7" t="n">
        <x:f>MAX(0,L4209-SUM(F4209:K4209))</x:f>
        <x:v>0</x:v>
      </x:c>
    </x:row>
    <x:row r="4210" ht="22" customHeight="1">
      <x:c r="A4210" s="18" t="n">
        <x:f>Summary!F$41</x:f>
        <x:v>46419</x:v>
      </x:c>
      <x:c r="B4210" s="2" t="str">
        <x:f>'Inventory detail'!A832</x:f>
        <x:v>COIL</x:v>
      </x:c>
      <x:c r="C4210" s="2" t="str">
        <x:f>'Inventory detail'!B832</x:f>
        <x:v>30</x:v>
      </x:c>
      <x:c r="D4210" s="2" t="str">
        <x:f>'Inventory detail'!C832</x:f>
        <x:v>16MAR12-4</x:v>
      </x:c>
      <x:c r="E4210" s="10" t="n">
        <x:f>A3084</x:f>
        <x:v>46388</x:v>
      </x:c>
      <x:c r="F4210" s="7" t="n">
        <x:f>O3084</x:f>
        <x:v>0</x:v>
      </x:c>
      <x:c r="G4210" s="7" t="n">
        <x:f>Q3084</x:f>
        <x:v>0</x:v>
      </x:c>
      <x:c r="H4210" s="7" t="n">
        <x:f>R3084</x:f>
        <x:v>0</x:v>
      </x:c>
      <x:c r="I4210" s="7" t="n">
        <x:f>0</x:f>
        <x:v>0</x:v>
      </x:c>
      <x:c r="J4210" s="7" t="n">
        <x:f>0</x:f>
        <x:v>0</x:v>
      </x:c>
      <x:c r="K4210" s="7" t="n">
        <x:f>0</x:f>
        <x:v>0</x:v>
      </x:c>
      <x:c r="L4210" s="7" t="n">
        <x:f>'Inventory detail'!F832*Summary!$K$5*(A4210-E4210)/Summary!$K$6</x:f>
        <x:v>0</x:v>
      </x:c>
      <x:c r="M4210" s="7" t="n">
        <x:f>MAX(0,H4210-L4210)</x:f>
        <x:v>0</x:v>
      </x:c>
      <x:c r="N4210" s="7" t="n">
        <x:f>MAX(0,L4210-H4210)</x:f>
        <x:v>0</x:v>
      </x:c>
      <x:c r="O4210" s="7" t="n">
        <x:f>MAX(0,F4210+I4210-N4210)</x:f>
        <x:v>0</x:v>
      </x:c>
      <x:c r="P4210" s="7" t="n">
        <x:f>MAX(0,N4210-F4210-I4210)</x:f>
        <x:v>0</x:v>
      </x:c>
      <x:c r="Q4210" s="7" t="n">
        <x:f>MAX(0,G4210+J4210-P4210)</x:f>
        <x:v>0</x:v>
      </x:c>
      <x:c r="R4210" s="7" t="n">
        <x:f>M4210+MAX(0,K4210-MAX(0,P4210-G4210-J4210))</x:f>
        <x:v>0</x:v>
      </x:c>
      <x:c r="S4210" s="7" t="n">
        <x:f>SUM(O4210,Q4210,R4210)</x:f>
        <x:v>0</x:v>
      </x:c>
      <x:c r="T4210" s="14" t="n">
        <x:f>'Inventory detail'!T832</x:f>
        <x:v>0.0647</x:v>
      </x:c>
      <x:c r="U4210" s="14" t="str">
        <x:f>'Inventory detail'!U832</x:f>
        <x:v>n.a.</x:v>
      </x:c>
      <x:c r="V4210" s="9" t="n">
        <x:f>O4210*T4210</x:f>
        <x:v>0</x:v>
      </x:c>
      <x:c r="W4210" s="9" t="n">
        <x:f>Q4210*T4210</x:f>
        <x:v>0</x:v>
      </x:c>
      <x:c r="X4210" s="9" t="n">
        <x:f>R4210*T4210</x:f>
        <x:v>0</x:v>
      </x:c>
      <x:c r="Y4210" s="9" t="n">
        <x:f>S4210*T4210</x:f>
        <x:v>0</x:v>
      </x:c>
      <x:c r="Z4210" s="9" t="str">
        <x:f>IF(ISNUMBER(U4210),S4210*(U4210-T4210),"n.a.")</x:f>
        <x:v>n.a.</x:v>
      </x:c>
      <x:c r="AA4210" s="9" t="n">
        <x:f>IF(ISNUMBER(U4210),Y4210,0)</x:f>
        <x:v>0</x:v>
      </x:c>
      <x:c r="AB4210" s="7" t="n">
        <x:f>MAX(0,L4210-SUM(F4210:K4210))</x:f>
        <x:v>0</x:v>
      </x:c>
    </x:row>
    <x:row r="4211" ht="22" customHeight="1">
      <x:c r="A4211" s="18" t="n">
        <x:f>Summary!F$41</x:f>
        <x:v>46419</x:v>
      </x:c>
      <x:c r="B4211" s="2" t="str">
        <x:f>'Inventory detail'!A833</x:f>
        <x:v>COIL</x:v>
      </x:c>
      <x:c r="C4211" s="2" t="str">
        <x:f>'Inventory detail'!B833</x:f>
        <x:v>30</x:v>
      </x:c>
      <x:c r="D4211" s="2" t="str">
        <x:f>'Inventory detail'!C833</x:f>
        <x:v>16RED12-4</x:v>
      </x:c>
      <x:c r="E4211" s="10" t="n">
        <x:f>A3085</x:f>
        <x:v>46388</x:v>
      </x:c>
      <x:c r="F4211" s="7" t="n">
        <x:f>O3085</x:f>
        <x:v>0</x:v>
      </x:c>
      <x:c r="G4211" s="7" t="n">
        <x:f>Q3085</x:f>
        <x:v>0</x:v>
      </x:c>
      <x:c r="H4211" s="7" t="n">
        <x:f>R3085</x:f>
        <x:v>0</x:v>
      </x:c>
      <x:c r="I4211" s="7" t="n">
        <x:f>0</x:f>
        <x:v>0</x:v>
      </x:c>
      <x:c r="J4211" s="7" t="n">
        <x:f>0</x:f>
        <x:v>0</x:v>
      </x:c>
      <x:c r="K4211" s="7" t="n">
        <x:f>0</x:f>
        <x:v>0</x:v>
      </x:c>
      <x:c r="L4211" s="7" t="n">
        <x:f>'Inventory detail'!F833*Summary!$K$5*(A4211-E4211)/Summary!$K$6</x:f>
        <x:v>0</x:v>
      </x:c>
      <x:c r="M4211" s="7" t="n">
        <x:f>MAX(0,H4211-L4211)</x:f>
        <x:v>0</x:v>
      </x:c>
      <x:c r="N4211" s="7" t="n">
        <x:f>MAX(0,L4211-H4211)</x:f>
        <x:v>0</x:v>
      </x:c>
      <x:c r="O4211" s="7" t="n">
        <x:f>MAX(0,F4211+I4211-N4211)</x:f>
        <x:v>0</x:v>
      </x:c>
      <x:c r="P4211" s="7" t="n">
        <x:f>MAX(0,N4211-F4211-I4211)</x:f>
        <x:v>0</x:v>
      </x:c>
      <x:c r="Q4211" s="7" t="n">
        <x:f>MAX(0,G4211+J4211-P4211)</x:f>
        <x:v>0</x:v>
      </x:c>
      <x:c r="R4211" s="7" t="n">
        <x:f>M4211+MAX(0,K4211-MAX(0,P4211-G4211-J4211))</x:f>
        <x:v>0</x:v>
      </x:c>
      <x:c r="S4211" s="7" t="n">
        <x:f>SUM(O4211,Q4211,R4211)</x:f>
        <x:v>0</x:v>
      </x:c>
      <x:c r="T4211" s="14" t="n">
        <x:f>'Inventory detail'!T833</x:f>
        <x:v>0.11230000000000001</x:v>
      </x:c>
      <x:c r="U4211" s="14" t="n">
        <x:f>'Inventory detail'!U833</x:f>
        <x:v>0.1099475</x:v>
      </x:c>
      <x:c r="V4211" s="9" t="n">
        <x:f>O4211*T4211</x:f>
        <x:v>0</x:v>
      </x:c>
      <x:c r="W4211" s="9" t="n">
        <x:f>Q4211*T4211</x:f>
        <x:v>0</x:v>
      </x:c>
      <x:c r="X4211" s="9" t="n">
        <x:f>R4211*T4211</x:f>
        <x:v>0</x:v>
      </x:c>
      <x:c r="Y4211" s="9" t="n">
        <x:f>S4211*T4211</x:f>
        <x:v>0</x:v>
      </x:c>
      <x:c r="Z4211" s="9" t="n">
        <x:f>IF(ISNUMBER(U4211),S4211*(U4211-T4211),"n.a.")</x:f>
        <x:v>0</x:v>
      </x:c>
      <x:c r="AA4211" s="9" t="n">
        <x:f>IF(ISNUMBER(U4211),Y4211,0)</x:f>
        <x:v>0</x:v>
      </x:c>
      <x:c r="AB4211" s="7" t="n">
        <x:f>MAX(0,L4211-SUM(F4211:K4211))</x:f>
        <x:v>0</x:v>
      </x:c>
    </x:row>
    <x:row r="4212" ht="22" customHeight="1">
      <x:c r="A4212" s="18" t="n">
        <x:f>Summary!F$41</x:f>
        <x:v>46419</x:v>
      </x:c>
      <x:c r="B4212" s="2" t="str">
        <x:f>'Inventory detail'!A834</x:f>
        <x:v>COIL</x:v>
      </x:c>
      <x:c r="C4212" s="2" t="str">
        <x:f>'Inventory detail'!B834</x:f>
        <x:v>30</x:v>
      </x:c>
      <x:c r="D4212" s="2" t="str">
        <x:f>'Inventory detail'!C834</x:f>
        <x:v>16WHT36-5</x:v>
      </x:c>
      <x:c r="E4212" s="10" t="n">
        <x:f>A3086</x:f>
        <x:v>46388</x:v>
      </x:c>
      <x:c r="F4212" s="7" t="n">
        <x:f>O3086</x:f>
        <x:v>0</x:v>
      </x:c>
      <x:c r="G4212" s="7" t="n">
        <x:f>Q3086</x:f>
        <x:v>0</x:v>
      </x:c>
      <x:c r="H4212" s="7" t="n">
        <x:f>R3086</x:f>
        <x:v>0</x:v>
      </x:c>
      <x:c r="I4212" s="7" t="n">
        <x:f>0</x:f>
        <x:v>0</x:v>
      </x:c>
      <x:c r="J4212" s="7" t="n">
        <x:f>0</x:f>
        <x:v>0</x:v>
      </x:c>
      <x:c r="K4212" s="7" t="n">
        <x:f>0</x:f>
        <x:v>0</x:v>
      </x:c>
      <x:c r="L4212" s="7" t="n">
        <x:f>'Inventory detail'!F834*Summary!$K$5*(A4212-E4212)/Summary!$K$6</x:f>
        <x:v>0</x:v>
      </x:c>
      <x:c r="M4212" s="7" t="n">
        <x:f>MAX(0,H4212-L4212)</x:f>
        <x:v>0</x:v>
      </x:c>
      <x:c r="N4212" s="7" t="n">
        <x:f>MAX(0,L4212-H4212)</x:f>
        <x:v>0</x:v>
      </x:c>
      <x:c r="O4212" s="7" t="n">
        <x:f>MAX(0,F4212+I4212-N4212)</x:f>
        <x:v>0</x:v>
      </x:c>
      <x:c r="P4212" s="7" t="n">
        <x:f>MAX(0,N4212-F4212-I4212)</x:f>
        <x:v>0</x:v>
      </x:c>
      <x:c r="Q4212" s="7" t="n">
        <x:f>MAX(0,G4212+J4212-P4212)</x:f>
        <x:v>0</x:v>
      </x:c>
      <x:c r="R4212" s="7" t="n">
        <x:f>M4212+MAX(0,K4212-MAX(0,P4212-G4212-J4212))</x:f>
        <x:v>0</x:v>
      </x:c>
      <x:c r="S4212" s="7" t="n">
        <x:f>SUM(O4212,Q4212,R4212)</x:f>
        <x:v>0</x:v>
      </x:c>
      <x:c r="T4212" s="14" t="n">
        <x:f>'Inventory detail'!T834</x:f>
        <x:v>0.19940000000000002</x:v>
      </x:c>
      <x:c r="U4212" s="14" t="str">
        <x:f>'Inventory detail'!U834</x:f>
        <x:v>n.a.</x:v>
      </x:c>
      <x:c r="V4212" s="9" t="n">
        <x:f>O4212*T4212</x:f>
        <x:v>0</x:v>
      </x:c>
      <x:c r="W4212" s="9" t="n">
        <x:f>Q4212*T4212</x:f>
        <x:v>0</x:v>
      </x:c>
      <x:c r="X4212" s="9" t="n">
        <x:f>R4212*T4212</x:f>
        <x:v>0</x:v>
      </x:c>
      <x:c r="Y4212" s="9" t="n">
        <x:f>S4212*T4212</x:f>
        <x:v>0</x:v>
      </x:c>
      <x:c r="Z4212" s="9" t="str">
        <x:f>IF(ISNUMBER(U4212),S4212*(U4212-T4212),"n.a.")</x:f>
        <x:v>n.a.</x:v>
      </x:c>
      <x:c r="AA4212" s="9" t="n">
        <x:f>IF(ISNUMBER(U4212),Y4212,0)</x:f>
        <x:v>0</x:v>
      </x:c>
      <x:c r="AB4212" s="7" t="n">
        <x:f>MAX(0,L4212-SUM(F4212:K4212))</x:f>
        <x:v>0</x:v>
      </x:c>
    </x:row>
    <x:row r="4213" ht="22" customHeight="1">
      <x:c r="A4213" s="18" t="n">
        <x:f>Summary!F$41</x:f>
        <x:v>46419</x:v>
      </x:c>
      <x:c r="B4213" s="2" t="str">
        <x:f>'Inventory detail'!A835</x:f>
        <x:v>COIL</x:v>
      </x:c>
      <x:c r="C4213" s="2" t="str">
        <x:f>'Inventory detail'!B835</x:f>
        <x:v>30</x:v>
      </x:c>
      <x:c r="D4213" s="2" t="str">
        <x:f>'Inventory detail'!C835</x:f>
        <x:v>18BLK12-5</x:v>
      </x:c>
      <x:c r="E4213" s="10" t="n">
        <x:f>A3087</x:f>
        <x:v>46388</x:v>
      </x:c>
      <x:c r="F4213" s="7" t="n">
        <x:f>O3087</x:f>
        <x:v>0</x:v>
      </x:c>
      <x:c r="G4213" s="7" t="n">
        <x:f>Q3087</x:f>
        <x:v>0</x:v>
      </x:c>
      <x:c r="H4213" s="7" t="n">
        <x:f>R3087</x:f>
        <x:v>0</x:v>
      </x:c>
      <x:c r="I4213" s="7" t="n">
        <x:f>0</x:f>
        <x:v>0</x:v>
      </x:c>
      <x:c r="J4213" s="7" t="n">
        <x:f>0</x:f>
        <x:v>0</x:v>
      </x:c>
      <x:c r="K4213" s="7" t="n">
        <x:f>0</x:f>
        <x:v>0</x:v>
      </x:c>
      <x:c r="L4213" s="7" t="n">
        <x:f>'Inventory detail'!F835*Summary!$K$5*(A4213-E4213)/Summary!$K$6</x:f>
        <x:v>0</x:v>
      </x:c>
      <x:c r="M4213" s="7" t="n">
        <x:f>MAX(0,H4213-L4213)</x:f>
        <x:v>0</x:v>
      </x:c>
      <x:c r="N4213" s="7" t="n">
        <x:f>MAX(0,L4213-H4213)</x:f>
        <x:v>0</x:v>
      </x:c>
      <x:c r="O4213" s="7" t="n">
        <x:f>MAX(0,F4213+I4213-N4213)</x:f>
        <x:v>0</x:v>
      </x:c>
      <x:c r="P4213" s="7" t="n">
        <x:f>MAX(0,N4213-F4213-I4213)</x:f>
        <x:v>0</x:v>
      </x:c>
      <x:c r="Q4213" s="7" t="n">
        <x:f>MAX(0,G4213+J4213-P4213)</x:f>
        <x:v>0</x:v>
      </x:c>
      <x:c r="R4213" s="7" t="n">
        <x:f>M4213+MAX(0,K4213-MAX(0,P4213-G4213-J4213))</x:f>
        <x:v>0</x:v>
      </x:c>
      <x:c r="S4213" s="7" t="n">
        <x:f>SUM(O4213,Q4213,R4213)</x:f>
        <x:v>0</x:v>
      </x:c>
      <x:c r="T4213" s="14" t="n">
        <x:f>'Inventory detail'!T835</x:f>
        <x:v>0.0909</x:v>
      </x:c>
      <x:c r="U4213" s="14" t="str">
        <x:f>'Inventory detail'!U835</x:f>
        <x:v>n.a.</x:v>
      </x:c>
      <x:c r="V4213" s="9" t="n">
        <x:f>O4213*T4213</x:f>
        <x:v>0</x:v>
      </x:c>
      <x:c r="W4213" s="9" t="n">
        <x:f>Q4213*T4213</x:f>
        <x:v>0</x:v>
      </x:c>
      <x:c r="X4213" s="9" t="n">
        <x:f>R4213*T4213</x:f>
        <x:v>0</x:v>
      </x:c>
      <x:c r="Y4213" s="9" t="n">
        <x:f>S4213*T4213</x:f>
        <x:v>0</x:v>
      </x:c>
      <x:c r="Z4213" s="9" t="str">
        <x:f>IF(ISNUMBER(U4213),S4213*(U4213-T4213),"n.a.")</x:f>
        <x:v>n.a.</x:v>
      </x:c>
      <x:c r="AA4213" s="9" t="n">
        <x:f>IF(ISNUMBER(U4213),Y4213,0)</x:f>
        <x:v>0</x:v>
      </x:c>
      <x:c r="AB4213" s="7" t="n">
        <x:f>MAX(0,L4213-SUM(F4213:K4213))</x:f>
        <x:v>0</x:v>
      </x:c>
    </x:row>
    <x:row r="4214" ht="22" customHeight="1">
      <x:c r="A4214" s="18" t="n">
        <x:f>Summary!F$41</x:f>
        <x:v>46419</x:v>
      </x:c>
      <x:c r="B4214" s="2" t="str">
        <x:f>'Inventory detail'!A836</x:f>
        <x:v>COIL</x:v>
      </x:c>
      <x:c r="C4214" s="2" t="str">
        <x:f>'Inventory detail'!B836</x:f>
        <x:v>30</x:v>
      </x:c>
      <x:c r="D4214" s="2" t="str">
        <x:f>'Inventory detail'!C836</x:f>
        <x:v>18BLK36-5</x:v>
      </x:c>
      <x:c r="E4214" s="10" t="n">
        <x:f>A3088</x:f>
        <x:v>46388</x:v>
      </x:c>
      <x:c r="F4214" s="7" t="n">
        <x:f>O3088</x:f>
        <x:v>0</x:v>
      </x:c>
      <x:c r="G4214" s="7" t="n">
        <x:f>Q3088</x:f>
        <x:v>0</x:v>
      </x:c>
      <x:c r="H4214" s="7" t="n">
        <x:f>R3088</x:f>
        <x:v>0</x:v>
      </x:c>
      <x:c r="I4214" s="7" t="n">
        <x:f>0</x:f>
        <x:v>0</x:v>
      </x:c>
      <x:c r="J4214" s="7" t="n">
        <x:f>0</x:f>
        <x:v>0</x:v>
      </x:c>
      <x:c r="K4214" s="7" t="n">
        <x:f>0</x:f>
        <x:v>0</x:v>
      </x:c>
      <x:c r="L4214" s="7" t="n">
        <x:f>'Inventory detail'!F836*Summary!$K$5*(A4214-E4214)/Summary!$K$6</x:f>
        <x:v>0</x:v>
      </x:c>
      <x:c r="M4214" s="7" t="n">
        <x:f>MAX(0,H4214-L4214)</x:f>
        <x:v>0</x:v>
      </x:c>
      <x:c r="N4214" s="7" t="n">
        <x:f>MAX(0,L4214-H4214)</x:f>
        <x:v>0</x:v>
      </x:c>
      <x:c r="O4214" s="7" t="n">
        <x:f>MAX(0,F4214+I4214-N4214)</x:f>
        <x:v>0</x:v>
      </x:c>
      <x:c r="P4214" s="7" t="n">
        <x:f>MAX(0,N4214-F4214-I4214)</x:f>
        <x:v>0</x:v>
      </x:c>
      <x:c r="Q4214" s="7" t="n">
        <x:f>MAX(0,G4214+J4214-P4214)</x:f>
        <x:v>0</x:v>
      </x:c>
      <x:c r="R4214" s="7" t="n">
        <x:f>M4214+MAX(0,K4214-MAX(0,P4214-G4214-J4214))</x:f>
        <x:v>0</x:v>
      </x:c>
      <x:c r="S4214" s="7" t="n">
        <x:f>SUM(O4214,Q4214,R4214)</x:f>
        <x:v>0</x:v>
      </x:c>
      <x:c r="T4214" s="14" t="n">
        <x:f>'Inventory detail'!T836</x:f>
        <x:v>0.2494</x:v>
      </x:c>
      <x:c r="U4214" s="14" t="str">
        <x:f>'Inventory detail'!U836</x:f>
        <x:v>n.a.</x:v>
      </x:c>
      <x:c r="V4214" s="9" t="n">
        <x:f>O4214*T4214</x:f>
        <x:v>0</x:v>
      </x:c>
      <x:c r="W4214" s="9" t="n">
        <x:f>Q4214*T4214</x:f>
        <x:v>0</x:v>
      </x:c>
      <x:c r="X4214" s="9" t="n">
        <x:f>R4214*T4214</x:f>
        <x:v>0</x:v>
      </x:c>
      <x:c r="Y4214" s="9" t="n">
        <x:f>S4214*T4214</x:f>
        <x:v>0</x:v>
      </x:c>
      <x:c r="Z4214" s="9" t="str">
        <x:f>IF(ISNUMBER(U4214),S4214*(U4214-T4214),"n.a.")</x:f>
        <x:v>n.a.</x:v>
      </x:c>
      <x:c r="AA4214" s="9" t="n">
        <x:f>IF(ISNUMBER(U4214),Y4214,0)</x:f>
        <x:v>0</x:v>
      </x:c>
      <x:c r="AB4214" s="7" t="n">
        <x:f>MAX(0,L4214-SUM(F4214:K4214))</x:f>
        <x:v>0</x:v>
      </x:c>
    </x:row>
    <x:row r="4215" ht="22" customHeight="1">
      <x:c r="A4215" s="18" t="n">
        <x:f>Summary!F$41</x:f>
        <x:v>46419</x:v>
      </x:c>
      <x:c r="B4215" s="2" t="str">
        <x:f>'Inventory detail'!A837</x:f>
        <x:v>COIL</x:v>
      </x:c>
      <x:c r="C4215" s="2" t="str">
        <x:f>'Inventory detail'!B837</x:f>
        <x:v>30</x:v>
      </x:c>
      <x:c r="D4215" s="2" t="str">
        <x:f>'Inventory detail'!C837</x:f>
        <x:v>18FG12-4</x:v>
      </x:c>
      <x:c r="E4215" s="10" t="n">
        <x:f>A3089</x:f>
        <x:v>46388</x:v>
      </x:c>
      <x:c r="F4215" s="7" t="n">
        <x:f>O3089</x:f>
        <x:v>0</x:v>
      </x:c>
      <x:c r="G4215" s="7" t="n">
        <x:f>Q3089</x:f>
        <x:v>0</x:v>
      </x:c>
      <x:c r="H4215" s="7" t="n">
        <x:f>R3089</x:f>
        <x:v>0</x:v>
      </x:c>
      <x:c r="I4215" s="7" t="n">
        <x:f>0</x:f>
        <x:v>0</x:v>
      </x:c>
      <x:c r="J4215" s="7" t="n">
        <x:f>0</x:f>
        <x:v>0</x:v>
      </x:c>
      <x:c r="K4215" s="7" t="n">
        <x:f>0</x:f>
        <x:v>0</x:v>
      </x:c>
      <x:c r="L4215" s="7" t="n">
        <x:f>'Inventory detail'!F837*Summary!$K$5*(A4215-E4215)/Summary!$K$6</x:f>
        <x:v>0</x:v>
      </x:c>
      <x:c r="M4215" s="7" t="n">
        <x:f>MAX(0,H4215-L4215)</x:f>
        <x:v>0</x:v>
      </x:c>
      <x:c r="N4215" s="7" t="n">
        <x:f>MAX(0,L4215-H4215)</x:f>
        <x:v>0</x:v>
      </x:c>
      <x:c r="O4215" s="7" t="n">
        <x:f>MAX(0,F4215+I4215-N4215)</x:f>
        <x:v>0</x:v>
      </x:c>
      <x:c r="P4215" s="7" t="n">
        <x:f>MAX(0,N4215-F4215-I4215)</x:f>
        <x:v>0</x:v>
      </x:c>
      <x:c r="Q4215" s="7" t="n">
        <x:f>MAX(0,G4215+J4215-P4215)</x:f>
        <x:v>0</x:v>
      </x:c>
      <x:c r="R4215" s="7" t="n">
        <x:f>M4215+MAX(0,K4215-MAX(0,P4215-G4215-J4215))</x:f>
        <x:v>0</x:v>
      </x:c>
      <x:c r="S4215" s="7" t="n">
        <x:f>SUM(O4215,Q4215,R4215)</x:f>
        <x:v>0</x:v>
      </x:c>
      <x:c r="T4215" s="14" t="n">
        <x:f>'Inventory detail'!T837</x:f>
        <x:v>0.0785</x:v>
      </x:c>
      <x:c r="U4215" s="14" t="str">
        <x:f>'Inventory detail'!U837</x:f>
        <x:v>n.a.</x:v>
      </x:c>
      <x:c r="V4215" s="9" t="n">
        <x:f>O4215*T4215</x:f>
        <x:v>0</x:v>
      </x:c>
      <x:c r="W4215" s="9" t="n">
        <x:f>Q4215*T4215</x:f>
        <x:v>0</x:v>
      </x:c>
      <x:c r="X4215" s="9" t="n">
        <x:f>R4215*T4215</x:f>
        <x:v>0</x:v>
      </x:c>
      <x:c r="Y4215" s="9" t="n">
        <x:f>S4215*T4215</x:f>
        <x:v>0</x:v>
      </x:c>
      <x:c r="Z4215" s="9" t="str">
        <x:f>IF(ISNUMBER(U4215),S4215*(U4215-T4215),"n.a.")</x:f>
        <x:v>n.a.</x:v>
      </x:c>
      <x:c r="AA4215" s="9" t="n">
        <x:f>IF(ISNUMBER(U4215),Y4215,0)</x:f>
        <x:v>0</x:v>
      </x:c>
      <x:c r="AB4215" s="7" t="n">
        <x:f>MAX(0,L4215-SUM(F4215:K4215))</x:f>
        <x:v>0</x:v>
      </x:c>
    </x:row>
    <x:row r="4216" ht="22" customHeight="1">
      <x:c r="A4216" s="18" t="n">
        <x:f>Summary!F$41</x:f>
        <x:v>46419</x:v>
      </x:c>
      <x:c r="B4216" s="2" t="str">
        <x:f>'Inventory detail'!A838</x:f>
        <x:v>COIL</x:v>
      </x:c>
      <x:c r="C4216" s="2" t="str">
        <x:f>'Inventory detail'!B838</x:f>
        <x:v>30</x:v>
      </x:c>
      <x:c r="D4216" s="2" t="str">
        <x:f>'Inventory detail'!C838</x:f>
        <x:v>18MAR12-4</x:v>
      </x:c>
      <x:c r="E4216" s="10" t="n">
        <x:f>A3090</x:f>
        <x:v>46388</x:v>
      </x:c>
      <x:c r="F4216" s="7" t="n">
        <x:f>O3090</x:f>
        <x:v>0</x:v>
      </x:c>
      <x:c r="G4216" s="7" t="n">
        <x:f>Q3090</x:f>
        <x:v>0</x:v>
      </x:c>
      <x:c r="H4216" s="7" t="n">
        <x:f>R3090</x:f>
        <x:v>0</x:v>
      </x:c>
      <x:c r="I4216" s="7" t="n">
        <x:f>0</x:f>
        <x:v>0</x:v>
      </x:c>
      <x:c r="J4216" s="7" t="n">
        <x:f>0</x:f>
        <x:v>0</x:v>
      </x:c>
      <x:c r="K4216" s="7" t="n">
        <x:f>0</x:f>
        <x:v>0</x:v>
      </x:c>
      <x:c r="L4216" s="7" t="n">
        <x:f>'Inventory detail'!F838*Summary!$K$5*(A4216-E4216)/Summary!$K$6</x:f>
        <x:v>0</x:v>
      </x:c>
      <x:c r="M4216" s="7" t="n">
        <x:f>MAX(0,H4216-L4216)</x:f>
        <x:v>0</x:v>
      </x:c>
      <x:c r="N4216" s="7" t="n">
        <x:f>MAX(0,L4216-H4216)</x:f>
        <x:v>0</x:v>
      </x:c>
      <x:c r="O4216" s="7" t="n">
        <x:f>MAX(0,F4216+I4216-N4216)</x:f>
        <x:v>0</x:v>
      </x:c>
      <x:c r="P4216" s="7" t="n">
        <x:f>MAX(0,N4216-F4216-I4216)</x:f>
        <x:v>0</x:v>
      </x:c>
      <x:c r="Q4216" s="7" t="n">
        <x:f>MAX(0,G4216+J4216-P4216)</x:f>
        <x:v>0</x:v>
      </x:c>
      <x:c r="R4216" s="7" t="n">
        <x:f>M4216+MAX(0,K4216-MAX(0,P4216-G4216-J4216))</x:f>
        <x:v>0</x:v>
      </x:c>
      <x:c r="S4216" s="7" t="n">
        <x:f>SUM(O4216,Q4216,R4216)</x:f>
        <x:v>0</x:v>
      </x:c>
      <x:c r="T4216" s="14" t="n">
        <x:f>'Inventory detail'!T838</x:f>
        <x:v>0.0785</x:v>
      </x:c>
      <x:c r="U4216" s="14" t="str">
        <x:f>'Inventory detail'!U838</x:f>
        <x:v>n.a.</x:v>
      </x:c>
      <x:c r="V4216" s="9" t="n">
        <x:f>O4216*T4216</x:f>
        <x:v>0</x:v>
      </x:c>
      <x:c r="W4216" s="9" t="n">
        <x:f>Q4216*T4216</x:f>
        <x:v>0</x:v>
      </x:c>
      <x:c r="X4216" s="9" t="n">
        <x:f>R4216*T4216</x:f>
        <x:v>0</x:v>
      </x:c>
      <x:c r="Y4216" s="9" t="n">
        <x:f>S4216*T4216</x:f>
        <x:v>0</x:v>
      </x:c>
      <x:c r="Z4216" s="9" t="str">
        <x:f>IF(ISNUMBER(U4216),S4216*(U4216-T4216),"n.a.")</x:f>
        <x:v>n.a.</x:v>
      </x:c>
      <x:c r="AA4216" s="9" t="n">
        <x:f>IF(ISNUMBER(U4216),Y4216,0)</x:f>
        <x:v>0</x:v>
      </x:c>
      <x:c r="AB4216" s="7" t="n">
        <x:f>MAX(0,L4216-SUM(F4216:K4216))</x:f>
        <x:v>0</x:v>
      </x:c>
    </x:row>
    <x:row r="4217" ht="22" customHeight="1">
      <x:c r="A4217" s="18" t="n">
        <x:f>Summary!F$41</x:f>
        <x:v>46419</x:v>
      </x:c>
      <x:c r="B4217" s="2" t="str">
        <x:f>'Inventory detail'!A839</x:f>
        <x:v>COIL</x:v>
      </x:c>
      <x:c r="C4217" s="2" t="str">
        <x:f>'Inventory detail'!B839</x:f>
        <x:v>30</x:v>
      </x:c>
      <x:c r="D4217" s="2" t="str">
        <x:f>'Inventory detail'!C839</x:f>
        <x:v>18RED12-4</x:v>
      </x:c>
      <x:c r="E4217" s="10" t="n">
        <x:f>A3091</x:f>
        <x:v>46388</x:v>
      </x:c>
      <x:c r="F4217" s="7" t="n">
        <x:f>O3091</x:f>
        <x:v>0</x:v>
      </x:c>
      <x:c r="G4217" s="7" t="n">
        <x:f>Q3091</x:f>
        <x:v>0</x:v>
      </x:c>
      <x:c r="H4217" s="7" t="n">
        <x:f>R3091</x:f>
        <x:v>0</x:v>
      </x:c>
      <x:c r="I4217" s="7" t="n">
        <x:f>0</x:f>
        <x:v>0</x:v>
      </x:c>
      <x:c r="J4217" s="7" t="n">
        <x:f>0</x:f>
        <x:v>0</x:v>
      </x:c>
      <x:c r="K4217" s="7" t="n">
        <x:f>0</x:f>
        <x:v>0</x:v>
      </x:c>
      <x:c r="L4217" s="7" t="n">
        <x:f>'Inventory detail'!F839*Summary!$K$5*(A4217-E4217)/Summary!$K$6</x:f>
        <x:v>0</x:v>
      </x:c>
      <x:c r="M4217" s="7" t="n">
        <x:f>MAX(0,H4217-L4217)</x:f>
        <x:v>0</x:v>
      </x:c>
      <x:c r="N4217" s="7" t="n">
        <x:f>MAX(0,L4217-H4217)</x:f>
        <x:v>0</x:v>
      </x:c>
      <x:c r="O4217" s="7" t="n">
        <x:f>MAX(0,F4217+I4217-N4217)</x:f>
        <x:v>0</x:v>
      </x:c>
      <x:c r="P4217" s="7" t="n">
        <x:f>MAX(0,N4217-F4217-I4217)</x:f>
        <x:v>0</x:v>
      </x:c>
      <x:c r="Q4217" s="7" t="n">
        <x:f>MAX(0,G4217+J4217-P4217)</x:f>
        <x:v>0</x:v>
      </x:c>
      <x:c r="R4217" s="7" t="n">
        <x:f>M4217+MAX(0,K4217-MAX(0,P4217-G4217-J4217))</x:f>
        <x:v>0</x:v>
      </x:c>
      <x:c r="S4217" s="7" t="n">
        <x:f>SUM(O4217,Q4217,R4217)</x:f>
        <x:v>0</x:v>
      </x:c>
      <x:c r="T4217" s="14" t="n">
        <x:f>'Inventory detail'!T839</x:f>
        <x:v>0.1448</x:v>
      </x:c>
      <x:c r="U4217" s="14" t="n">
        <x:f>'Inventory detail'!U839</x:f>
        <x:v>0.141882</x:v>
      </x:c>
      <x:c r="V4217" s="9" t="n">
        <x:f>O4217*T4217</x:f>
        <x:v>0</x:v>
      </x:c>
      <x:c r="W4217" s="9" t="n">
        <x:f>Q4217*T4217</x:f>
        <x:v>0</x:v>
      </x:c>
      <x:c r="X4217" s="9" t="n">
        <x:f>R4217*T4217</x:f>
        <x:v>0</x:v>
      </x:c>
      <x:c r="Y4217" s="9" t="n">
        <x:f>S4217*T4217</x:f>
        <x:v>0</x:v>
      </x:c>
      <x:c r="Z4217" s="9" t="n">
        <x:f>IF(ISNUMBER(U4217),S4217*(U4217-T4217),"n.a.")</x:f>
        <x:v>0</x:v>
      </x:c>
      <x:c r="AA4217" s="9" t="n">
        <x:f>IF(ISNUMBER(U4217),Y4217,0)</x:f>
        <x:v>0</x:v>
      </x:c>
      <x:c r="AB4217" s="7" t="n">
        <x:f>MAX(0,L4217-SUM(F4217:K4217))</x:f>
        <x:v>0</x:v>
      </x:c>
    </x:row>
    <x:row r="4218" ht="22" customHeight="1">
      <x:c r="A4218" s="18" t="n">
        <x:f>Summary!F$41</x:f>
        <x:v>46419</x:v>
      </x:c>
      <x:c r="B4218" s="2" t="str">
        <x:f>'Inventory detail'!A840</x:f>
        <x:v>COIL</x:v>
      </x:c>
      <x:c r="C4218" s="2" t="str">
        <x:f>'Inventory detail'!B840</x:f>
        <x:v>30</x:v>
      </x:c>
      <x:c r="D4218" s="2" t="str">
        <x:f>'Inventory detail'!C840</x:f>
        <x:v>18WHT12-5</x:v>
      </x:c>
      <x:c r="E4218" s="10" t="n">
        <x:f>A3092</x:f>
        <x:v>46388</x:v>
      </x:c>
      <x:c r="F4218" s="7" t="n">
        <x:f>O3092</x:f>
        <x:v>0</x:v>
      </x:c>
      <x:c r="G4218" s="7" t="n">
        <x:f>Q3092</x:f>
        <x:v>0</x:v>
      </x:c>
      <x:c r="H4218" s="7" t="n">
        <x:f>R3092</x:f>
        <x:v>0</x:v>
      </x:c>
      <x:c r="I4218" s="7" t="n">
        <x:f>0</x:f>
        <x:v>0</x:v>
      </x:c>
      <x:c r="J4218" s="7" t="n">
        <x:f>0</x:f>
        <x:v>0</x:v>
      </x:c>
      <x:c r="K4218" s="7" t="n">
        <x:f>0</x:f>
        <x:v>0</x:v>
      </x:c>
      <x:c r="L4218" s="7" t="n">
        <x:f>'Inventory detail'!F840*Summary!$K$5*(A4218-E4218)/Summary!$K$6</x:f>
        <x:v>0</x:v>
      </x:c>
      <x:c r="M4218" s="7" t="n">
        <x:f>MAX(0,H4218-L4218)</x:f>
        <x:v>0</x:v>
      </x:c>
      <x:c r="N4218" s="7" t="n">
        <x:f>MAX(0,L4218-H4218)</x:f>
        <x:v>0</x:v>
      </x:c>
      <x:c r="O4218" s="7" t="n">
        <x:f>MAX(0,F4218+I4218-N4218)</x:f>
        <x:v>0</x:v>
      </x:c>
      <x:c r="P4218" s="7" t="n">
        <x:f>MAX(0,N4218-F4218-I4218)</x:f>
        <x:v>0</x:v>
      </x:c>
      <x:c r="Q4218" s="7" t="n">
        <x:f>MAX(0,G4218+J4218-P4218)</x:f>
        <x:v>0</x:v>
      </x:c>
      <x:c r="R4218" s="7" t="n">
        <x:f>M4218+MAX(0,K4218-MAX(0,P4218-G4218-J4218))</x:f>
        <x:v>0</x:v>
      </x:c>
      <x:c r="S4218" s="7" t="n">
        <x:f>SUM(O4218,Q4218,R4218)</x:f>
        <x:v>0</x:v>
      </x:c>
      <x:c r="T4218" s="14" t="n">
        <x:f>'Inventory detail'!T840</x:f>
        <x:v>0.0909</x:v>
      </x:c>
      <x:c r="U4218" s="14" t="str">
        <x:f>'Inventory detail'!U840</x:f>
        <x:v>n.a.</x:v>
      </x:c>
      <x:c r="V4218" s="9" t="n">
        <x:f>O4218*T4218</x:f>
        <x:v>0</x:v>
      </x:c>
      <x:c r="W4218" s="9" t="n">
        <x:f>Q4218*T4218</x:f>
        <x:v>0</x:v>
      </x:c>
      <x:c r="X4218" s="9" t="n">
        <x:f>R4218*T4218</x:f>
        <x:v>0</x:v>
      </x:c>
      <x:c r="Y4218" s="9" t="n">
        <x:f>S4218*T4218</x:f>
        <x:v>0</x:v>
      </x:c>
      <x:c r="Z4218" s="9" t="str">
        <x:f>IF(ISNUMBER(U4218),S4218*(U4218-T4218),"n.a.")</x:f>
        <x:v>n.a.</x:v>
      </x:c>
      <x:c r="AA4218" s="9" t="n">
        <x:f>IF(ISNUMBER(U4218),Y4218,0)</x:f>
        <x:v>0</x:v>
      </x:c>
      <x:c r="AB4218" s="7" t="n">
        <x:f>MAX(0,L4218-SUM(F4218:K4218))</x:f>
        <x:v>0</x:v>
      </x:c>
    </x:row>
    <x:row r="4219" ht="22" customHeight="1">
      <x:c r="A4219" s="18" t="n">
        <x:f>Summary!F$41</x:f>
        <x:v>46419</x:v>
      </x:c>
      <x:c r="B4219" s="2" t="str">
        <x:f>'Inventory detail'!A841</x:f>
        <x:v>COIL</x:v>
      </x:c>
      <x:c r="C4219" s="2" t="str">
        <x:f>'Inventory detail'!B841</x:f>
        <x:v>30</x:v>
      </x:c>
      <x:c r="D4219" s="2" t="str">
        <x:f>'Inventory detail'!C841</x:f>
        <x:v>20BLK12-5</x:v>
      </x:c>
      <x:c r="E4219" s="10" t="n">
        <x:f>A3093</x:f>
        <x:v>46388</x:v>
      </x:c>
      <x:c r="F4219" s="7" t="n">
        <x:f>O3093</x:f>
        <x:v>0</x:v>
      </x:c>
      <x:c r="G4219" s="7" t="n">
        <x:f>Q3093</x:f>
        <x:v>0</x:v>
      </x:c>
      <x:c r="H4219" s="7" t="n">
        <x:f>R3093</x:f>
        <x:v>0</x:v>
      </x:c>
      <x:c r="I4219" s="7" t="n">
        <x:f>0</x:f>
        <x:v>0</x:v>
      </x:c>
      <x:c r="J4219" s="7" t="n">
        <x:f>0</x:f>
        <x:v>0</x:v>
      </x:c>
      <x:c r="K4219" s="7" t="n">
        <x:f>0</x:f>
        <x:v>0</x:v>
      </x:c>
      <x:c r="L4219" s="7" t="n">
        <x:f>'Inventory detail'!F841*Summary!$K$5*(A4219-E4219)/Summary!$K$6</x:f>
        <x:v>0</x:v>
      </x:c>
      <x:c r="M4219" s="7" t="n">
        <x:f>MAX(0,H4219-L4219)</x:f>
        <x:v>0</x:v>
      </x:c>
      <x:c r="N4219" s="7" t="n">
        <x:f>MAX(0,L4219-H4219)</x:f>
        <x:v>0</x:v>
      </x:c>
      <x:c r="O4219" s="7" t="n">
        <x:f>MAX(0,F4219+I4219-N4219)</x:f>
        <x:v>0</x:v>
      </x:c>
      <x:c r="P4219" s="7" t="n">
        <x:f>MAX(0,N4219-F4219-I4219)</x:f>
        <x:v>0</x:v>
      </x:c>
      <x:c r="Q4219" s="7" t="n">
        <x:f>MAX(0,G4219+J4219-P4219)</x:f>
        <x:v>0</x:v>
      </x:c>
      <x:c r="R4219" s="7" t="n">
        <x:f>M4219+MAX(0,K4219-MAX(0,P4219-G4219-J4219))</x:f>
        <x:v>0</x:v>
      </x:c>
      <x:c r="S4219" s="7" t="n">
        <x:f>SUM(O4219,Q4219,R4219)</x:f>
        <x:v>0</x:v>
      </x:c>
      <x:c r="T4219" s="14" t="n">
        <x:f>'Inventory detail'!T841</x:f>
        <x:v>0.098</x:v>
      </x:c>
      <x:c r="U4219" s="14" t="str">
        <x:f>'Inventory detail'!U841</x:f>
        <x:v>n.a.</x:v>
      </x:c>
      <x:c r="V4219" s="9" t="n">
        <x:f>O4219*T4219</x:f>
        <x:v>0</x:v>
      </x:c>
      <x:c r="W4219" s="9" t="n">
        <x:f>Q4219*T4219</x:f>
        <x:v>0</x:v>
      </x:c>
      <x:c r="X4219" s="9" t="n">
        <x:f>R4219*T4219</x:f>
        <x:v>0</x:v>
      </x:c>
      <x:c r="Y4219" s="9" t="n">
        <x:f>S4219*T4219</x:f>
        <x:v>0</x:v>
      </x:c>
      <x:c r="Z4219" s="9" t="str">
        <x:f>IF(ISNUMBER(U4219),S4219*(U4219-T4219),"n.a.")</x:f>
        <x:v>n.a.</x:v>
      </x:c>
      <x:c r="AA4219" s="9" t="n">
        <x:f>IF(ISNUMBER(U4219),Y4219,0)</x:f>
        <x:v>0</x:v>
      </x:c>
      <x:c r="AB4219" s="7" t="n">
        <x:f>MAX(0,L4219-SUM(F4219:K4219))</x:f>
        <x:v>0</x:v>
      </x:c>
    </x:row>
    <x:row r="4220" ht="22" customHeight="1">
      <x:c r="A4220" s="18" t="n">
        <x:f>Summary!F$41</x:f>
        <x:v>46419</x:v>
      </x:c>
      <x:c r="B4220" s="2" t="str">
        <x:f>'Inventory detail'!A842</x:f>
        <x:v>COIL</x:v>
      </x:c>
      <x:c r="C4220" s="2" t="str">
        <x:f>'Inventory detail'!B842</x:f>
        <x:v>30</x:v>
      </x:c>
      <x:c r="D4220" s="2" t="str">
        <x:f>'Inventory detail'!C842</x:f>
        <x:v>20BLK36-5</x:v>
      </x:c>
      <x:c r="E4220" s="10" t="n">
        <x:f>A3094</x:f>
        <x:v>46388</x:v>
      </x:c>
      <x:c r="F4220" s="7" t="n">
        <x:f>O3094</x:f>
        <x:v>0</x:v>
      </x:c>
      <x:c r="G4220" s="7" t="n">
        <x:f>Q3094</x:f>
        <x:v>0</x:v>
      </x:c>
      <x:c r="H4220" s="7" t="n">
        <x:f>R3094</x:f>
        <x:v>0</x:v>
      </x:c>
      <x:c r="I4220" s="7" t="n">
        <x:f>0</x:f>
        <x:v>0</x:v>
      </x:c>
      <x:c r="J4220" s="7" t="n">
        <x:f>0</x:f>
        <x:v>0</x:v>
      </x:c>
      <x:c r="K4220" s="7" t="n">
        <x:f>0</x:f>
        <x:v>0</x:v>
      </x:c>
      <x:c r="L4220" s="7" t="n">
        <x:f>'Inventory detail'!F842*Summary!$K$5*(A4220-E4220)/Summary!$K$6</x:f>
        <x:v>0</x:v>
      </x:c>
      <x:c r="M4220" s="7" t="n">
        <x:f>MAX(0,H4220-L4220)</x:f>
        <x:v>0</x:v>
      </x:c>
      <x:c r="N4220" s="7" t="n">
        <x:f>MAX(0,L4220-H4220)</x:f>
        <x:v>0</x:v>
      </x:c>
      <x:c r="O4220" s="7" t="n">
        <x:f>MAX(0,F4220+I4220-N4220)</x:f>
        <x:v>0</x:v>
      </x:c>
      <x:c r="P4220" s="7" t="n">
        <x:f>MAX(0,N4220-F4220-I4220)</x:f>
        <x:v>0</x:v>
      </x:c>
      <x:c r="Q4220" s="7" t="n">
        <x:f>MAX(0,G4220+J4220-P4220)</x:f>
        <x:v>0</x:v>
      </x:c>
      <x:c r="R4220" s="7" t="n">
        <x:f>M4220+MAX(0,K4220-MAX(0,P4220-G4220-J4220))</x:f>
        <x:v>0</x:v>
      </x:c>
      <x:c r="S4220" s="7" t="n">
        <x:f>SUM(O4220,Q4220,R4220)</x:f>
        <x:v>0</x:v>
      </x:c>
      <x:c r="T4220" s="14" t="n">
        <x:f>'Inventory detail'!T842</x:f>
        <x:v>0.272</x:v>
      </x:c>
      <x:c r="U4220" s="14" t="str">
        <x:f>'Inventory detail'!U842</x:f>
        <x:v>n.a.</x:v>
      </x:c>
      <x:c r="V4220" s="9" t="n">
        <x:f>O4220*T4220</x:f>
        <x:v>0</x:v>
      </x:c>
      <x:c r="W4220" s="9" t="n">
        <x:f>Q4220*T4220</x:f>
        <x:v>0</x:v>
      </x:c>
      <x:c r="X4220" s="9" t="n">
        <x:f>R4220*T4220</x:f>
        <x:v>0</x:v>
      </x:c>
      <x:c r="Y4220" s="9" t="n">
        <x:f>S4220*T4220</x:f>
        <x:v>0</x:v>
      </x:c>
      <x:c r="Z4220" s="9" t="str">
        <x:f>IF(ISNUMBER(U4220),S4220*(U4220-T4220),"n.a.")</x:f>
        <x:v>n.a.</x:v>
      </x:c>
      <x:c r="AA4220" s="9" t="n">
        <x:f>IF(ISNUMBER(U4220),Y4220,0)</x:f>
        <x:v>0</x:v>
      </x:c>
      <x:c r="AB4220" s="7" t="n">
        <x:f>MAX(0,L4220-SUM(F4220:K4220))</x:f>
        <x:v>0</x:v>
      </x:c>
    </x:row>
    <x:row r="4221" ht="22" customHeight="1">
      <x:c r="A4221" s="18" t="n">
        <x:f>Summary!F$41</x:f>
        <x:v>46419</x:v>
      </x:c>
      <x:c r="B4221" s="2" t="str">
        <x:f>'Inventory detail'!A843</x:f>
        <x:v>COIL</x:v>
      </x:c>
      <x:c r="C4221" s="2" t="str">
        <x:f>'Inventory detail'!B843</x:f>
        <x:v>30</x:v>
      </x:c>
      <x:c r="D4221" s="2" t="str">
        <x:f>'Inventory detail'!C843</x:f>
        <x:v>20BLU12-4</x:v>
      </x:c>
      <x:c r="E4221" s="10" t="n">
        <x:f>A3095</x:f>
        <x:v>46388</x:v>
      </x:c>
      <x:c r="F4221" s="7" t="n">
        <x:f>O3095</x:f>
        <x:v>0</x:v>
      </x:c>
      <x:c r="G4221" s="7" t="n">
        <x:f>Q3095</x:f>
        <x:v>0</x:v>
      </x:c>
      <x:c r="H4221" s="7" t="n">
        <x:f>R3095</x:f>
        <x:v>0</x:v>
      </x:c>
      <x:c r="I4221" s="7" t="n">
        <x:f>0</x:f>
        <x:v>0</x:v>
      </x:c>
      <x:c r="J4221" s="7" t="n">
        <x:f>0</x:f>
        <x:v>0</x:v>
      </x:c>
      <x:c r="K4221" s="7" t="n">
        <x:f>0</x:f>
        <x:v>0</x:v>
      </x:c>
      <x:c r="L4221" s="7" t="n">
        <x:f>'Inventory detail'!F843*Summary!$K$5*(A4221-E4221)/Summary!$K$6</x:f>
        <x:v>0</x:v>
      </x:c>
      <x:c r="M4221" s="7" t="n">
        <x:f>MAX(0,H4221-L4221)</x:f>
        <x:v>0</x:v>
      </x:c>
      <x:c r="N4221" s="7" t="n">
        <x:f>MAX(0,L4221-H4221)</x:f>
        <x:v>0</x:v>
      </x:c>
      <x:c r="O4221" s="7" t="n">
        <x:f>MAX(0,F4221+I4221-N4221)</x:f>
        <x:v>0</x:v>
      </x:c>
      <x:c r="P4221" s="7" t="n">
        <x:f>MAX(0,N4221-F4221-I4221)</x:f>
        <x:v>0</x:v>
      </x:c>
      <x:c r="Q4221" s="7" t="n">
        <x:f>MAX(0,G4221+J4221-P4221)</x:f>
        <x:v>0</x:v>
      </x:c>
      <x:c r="R4221" s="7" t="n">
        <x:f>M4221+MAX(0,K4221-MAX(0,P4221-G4221-J4221))</x:f>
        <x:v>0</x:v>
      </x:c>
      <x:c r="S4221" s="7" t="n">
        <x:f>SUM(O4221,Q4221,R4221)</x:f>
        <x:v>0</x:v>
      </x:c>
      <x:c r="T4221" s="14" t="n">
        <x:f>'Inventory detail'!T843</x:f>
        <x:v>0.1567</x:v>
      </x:c>
      <x:c r="U4221" s="14" t="n">
        <x:f>'Inventory detail'!U843</x:f>
        <x:v>0.1534845</x:v>
      </x:c>
      <x:c r="V4221" s="9" t="n">
        <x:f>O4221*T4221</x:f>
        <x:v>0</x:v>
      </x:c>
      <x:c r="W4221" s="9" t="n">
        <x:f>Q4221*T4221</x:f>
        <x:v>0</x:v>
      </x:c>
      <x:c r="X4221" s="9" t="n">
        <x:f>R4221*T4221</x:f>
        <x:v>0</x:v>
      </x:c>
      <x:c r="Y4221" s="9" t="n">
        <x:f>S4221*T4221</x:f>
        <x:v>0</x:v>
      </x:c>
      <x:c r="Z4221" s="9" t="n">
        <x:f>IF(ISNUMBER(U4221),S4221*(U4221-T4221),"n.a.")</x:f>
        <x:v>0</x:v>
      </x:c>
      <x:c r="AA4221" s="9" t="n">
        <x:f>IF(ISNUMBER(U4221),Y4221,0)</x:f>
        <x:v>0</x:v>
      </x:c>
      <x:c r="AB4221" s="7" t="n">
        <x:f>MAX(0,L4221-SUM(F4221:K4221))</x:f>
        <x:v>0</x:v>
      </x:c>
    </x:row>
    <x:row r="4222" ht="22" customHeight="1">
      <x:c r="A4222" s="18" t="n">
        <x:f>Summary!F$41</x:f>
        <x:v>46419</x:v>
      </x:c>
      <x:c r="B4222" s="2" t="str">
        <x:f>'Inventory detail'!A844</x:f>
        <x:v>COIL</x:v>
      </x:c>
      <x:c r="C4222" s="2" t="str">
        <x:f>'Inventory detail'!B844</x:f>
        <x:v>30</x:v>
      </x:c>
      <x:c r="D4222" s="2" t="str">
        <x:f>'Inventory detail'!C844</x:f>
        <x:v>20FG12-4</x:v>
      </x:c>
      <x:c r="E4222" s="10" t="n">
        <x:f>A3096</x:f>
        <x:v>46388</x:v>
      </x:c>
      <x:c r="F4222" s="7" t="n">
        <x:f>O3096</x:f>
        <x:v>0</x:v>
      </x:c>
      <x:c r="G4222" s="7" t="n">
        <x:f>Q3096</x:f>
        <x:v>0</x:v>
      </x:c>
      <x:c r="H4222" s="7" t="n">
        <x:f>R3096</x:f>
        <x:v>0</x:v>
      </x:c>
      <x:c r="I4222" s="7" t="n">
        <x:f>0</x:f>
        <x:v>0</x:v>
      </x:c>
      <x:c r="J4222" s="7" t="n">
        <x:f>0</x:f>
        <x:v>0</x:v>
      </x:c>
      <x:c r="K4222" s="7" t="n">
        <x:f>0</x:f>
        <x:v>0</x:v>
      </x:c>
      <x:c r="L4222" s="7" t="n">
        <x:f>'Inventory detail'!F844*Summary!$K$5*(A4222-E4222)/Summary!$K$6</x:f>
        <x:v>0</x:v>
      </x:c>
      <x:c r="M4222" s="7" t="n">
        <x:f>MAX(0,H4222-L4222)</x:f>
        <x:v>0</x:v>
      </x:c>
      <x:c r="N4222" s="7" t="n">
        <x:f>MAX(0,L4222-H4222)</x:f>
        <x:v>0</x:v>
      </x:c>
      <x:c r="O4222" s="7" t="n">
        <x:f>MAX(0,F4222+I4222-N4222)</x:f>
        <x:v>0</x:v>
      </x:c>
      <x:c r="P4222" s="7" t="n">
        <x:f>MAX(0,N4222-F4222-I4222)</x:f>
        <x:v>0</x:v>
      </x:c>
      <x:c r="Q4222" s="7" t="n">
        <x:f>MAX(0,G4222+J4222-P4222)</x:f>
        <x:v>0</x:v>
      </x:c>
      <x:c r="R4222" s="7" t="n">
        <x:f>M4222+MAX(0,K4222-MAX(0,P4222-G4222-J4222))</x:f>
        <x:v>0</x:v>
      </x:c>
      <x:c r="S4222" s="7" t="n">
        <x:f>SUM(O4222,Q4222,R4222)</x:f>
        <x:v>0</x:v>
      </x:c>
      <x:c r="T4222" s="14" t="n">
        <x:f>'Inventory detail'!T844</x:f>
        <x:v>0.085</x:v>
      </x:c>
      <x:c r="U4222" s="14" t="str">
        <x:f>'Inventory detail'!U844</x:f>
        <x:v>n.a.</x:v>
      </x:c>
      <x:c r="V4222" s="9" t="n">
        <x:f>O4222*T4222</x:f>
        <x:v>0</x:v>
      </x:c>
      <x:c r="W4222" s="9" t="n">
        <x:f>Q4222*T4222</x:f>
        <x:v>0</x:v>
      </x:c>
      <x:c r="X4222" s="9" t="n">
        <x:f>R4222*T4222</x:f>
        <x:v>0</x:v>
      </x:c>
      <x:c r="Y4222" s="9" t="n">
        <x:f>S4222*T4222</x:f>
        <x:v>0</x:v>
      </x:c>
      <x:c r="Z4222" s="9" t="str">
        <x:f>IF(ISNUMBER(U4222),S4222*(U4222-T4222),"n.a.")</x:f>
        <x:v>n.a.</x:v>
      </x:c>
      <x:c r="AA4222" s="9" t="n">
        <x:f>IF(ISNUMBER(U4222),Y4222,0)</x:f>
        <x:v>0</x:v>
      </x:c>
      <x:c r="AB4222" s="7" t="n">
        <x:f>MAX(0,L4222-SUM(F4222:K4222))</x:f>
        <x:v>0</x:v>
      </x:c>
    </x:row>
    <x:row r="4223" ht="22" customHeight="1">
      <x:c r="A4223" s="18" t="n">
        <x:f>Summary!F$41</x:f>
        <x:v>46419</x:v>
      </x:c>
      <x:c r="B4223" s="2" t="str">
        <x:f>'Inventory detail'!A845</x:f>
        <x:v>COIL</x:v>
      </x:c>
      <x:c r="C4223" s="2" t="str">
        <x:f>'Inventory detail'!B845</x:f>
        <x:v>30</x:v>
      </x:c>
      <x:c r="D4223" s="2" t="str">
        <x:f>'Inventory detail'!C845</x:f>
        <x:v>20MAR12-4</x:v>
      </x:c>
      <x:c r="E4223" s="10" t="n">
        <x:f>A3097</x:f>
        <x:v>46388</x:v>
      </x:c>
      <x:c r="F4223" s="7" t="n">
        <x:f>O3097</x:f>
        <x:v>0</x:v>
      </x:c>
      <x:c r="G4223" s="7" t="n">
        <x:f>Q3097</x:f>
        <x:v>0</x:v>
      </x:c>
      <x:c r="H4223" s="7" t="n">
        <x:f>R3097</x:f>
        <x:v>0</x:v>
      </x:c>
      <x:c r="I4223" s="7" t="n">
        <x:f>0</x:f>
        <x:v>0</x:v>
      </x:c>
      <x:c r="J4223" s="7" t="n">
        <x:f>0</x:f>
        <x:v>0</x:v>
      </x:c>
      <x:c r="K4223" s="7" t="n">
        <x:f>0</x:f>
        <x:v>0</x:v>
      </x:c>
      <x:c r="L4223" s="7" t="n">
        <x:f>'Inventory detail'!F845*Summary!$K$5*(A4223-E4223)/Summary!$K$6</x:f>
        <x:v>0</x:v>
      </x:c>
      <x:c r="M4223" s="7" t="n">
        <x:f>MAX(0,H4223-L4223)</x:f>
        <x:v>0</x:v>
      </x:c>
      <x:c r="N4223" s="7" t="n">
        <x:f>MAX(0,L4223-H4223)</x:f>
        <x:v>0</x:v>
      </x:c>
      <x:c r="O4223" s="7" t="n">
        <x:f>MAX(0,F4223+I4223-N4223)</x:f>
        <x:v>0</x:v>
      </x:c>
      <x:c r="P4223" s="7" t="n">
        <x:f>MAX(0,N4223-F4223-I4223)</x:f>
        <x:v>0</x:v>
      </x:c>
      <x:c r="Q4223" s="7" t="n">
        <x:f>MAX(0,G4223+J4223-P4223)</x:f>
        <x:v>0</x:v>
      </x:c>
      <x:c r="R4223" s="7" t="n">
        <x:f>M4223+MAX(0,K4223-MAX(0,P4223-G4223-J4223))</x:f>
        <x:v>0</x:v>
      </x:c>
      <x:c r="S4223" s="7" t="n">
        <x:f>SUM(O4223,Q4223,R4223)</x:f>
        <x:v>0</x:v>
      </x:c>
      <x:c r="T4223" s="14" t="n">
        <x:f>'Inventory detail'!T845</x:f>
        <x:v>0.085</x:v>
      </x:c>
      <x:c r="U4223" s="14" t="str">
        <x:f>'Inventory detail'!U845</x:f>
        <x:v>n.a.</x:v>
      </x:c>
      <x:c r="V4223" s="9" t="n">
        <x:f>O4223*T4223</x:f>
        <x:v>0</x:v>
      </x:c>
      <x:c r="W4223" s="9" t="n">
        <x:f>Q4223*T4223</x:f>
        <x:v>0</x:v>
      </x:c>
      <x:c r="X4223" s="9" t="n">
        <x:f>R4223*T4223</x:f>
        <x:v>0</x:v>
      </x:c>
      <x:c r="Y4223" s="9" t="n">
        <x:f>S4223*T4223</x:f>
        <x:v>0</x:v>
      </x:c>
      <x:c r="Z4223" s="9" t="str">
        <x:f>IF(ISNUMBER(U4223),S4223*(U4223-T4223),"n.a.")</x:f>
        <x:v>n.a.</x:v>
      </x:c>
      <x:c r="AA4223" s="9" t="n">
        <x:f>IF(ISNUMBER(U4223),Y4223,0)</x:f>
        <x:v>0</x:v>
      </x:c>
      <x:c r="AB4223" s="7" t="n">
        <x:f>MAX(0,L4223-SUM(F4223:K4223))</x:f>
        <x:v>0</x:v>
      </x:c>
    </x:row>
    <x:row r="4224" ht="22" customHeight="1">
      <x:c r="A4224" s="18" t="n">
        <x:f>Summary!F$41</x:f>
        <x:v>46419</x:v>
      </x:c>
      <x:c r="B4224" s="2" t="str">
        <x:f>'Inventory detail'!A846</x:f>
        <x:v>COIL</x:v>
      </x:c>
      <x:c r="C4224" s="2" t="str">
        <x:f>'Inventory detail'!B846</x:f>
        <x:v>30</x:v>
      </x:c>
      <x:c r="D4224" s="2" t="str">
        <x:f>'Inventory detail'!C846</x:f>
        <x:v>20RED12-4</x:v>
      </x:c>
      <x:c r="E4224" s="10" t="n">
        <x:f>A3098</x:f>
        <x:v>46388</x:v>
      </x:c>
      <x:c r="F4224" s="7" t="n">
        <x:f>O3098</x:f>
        <x:v>0</x:v>
      </x:c>
      <x:c r="G4224" s="7" t="n">
        <x:f>Q3098</x:f>
        <x:v>0</x:v>
      </x:c>
      <x:c r="H4224" s="7" t="n">
        <x:f>R3098</x:f>
        <x:v>0</x:v>
      </x:c>
      <x:c r="I4224" s="7" t="n">
        <x:f>0</x:f>
        <x:v>0</x:v>
      </x:c>
      <x:c r="J4224" s="7" t="n">
        <x:f>0</x:f>
        <x:v>0</x:v>
      </x:c>
      <x:c r="K4224" s="7" t="n">
        <x:f>0</x:f>
        <x:v>0</x:v>
      </x:c>
      <x:c r="L4224" s="7" t="n">
        <x:f>'Inventory detail'!F846*Summary!$K$5*(A4224-E4224)/Summary!$K$6</x:f>
        <x:v>0</x:v>
      </x:c>
      <x:c r="M4224" s="7" t="n">
        <x:f>MAX(0,H4224-L4224)</x:f>
        <x:v>0</x:v>
      </x:c>
      <x:c r="N4224" s="7" t="n">
        <x:f>MAX(0,L4224-H4224)</x:f>
        <x:v>0</x:v>
      </x:c>
      <x:c r="O4224" s="7" t="n">
        <x:f>MAX(0,F4224+I4224-N4224)</x:f>
        <x:v>0</x:v>
      </x:c>
      <x:c r="P4224" s="7" t="n">
        <x:f>MAX(0,N4224-F4224-I4224)</x:f>
        <x:v>0</x:v>
      </x:c>
      <x:c r="Q4224" s="7" t="n">
        <x:f>MAX(0,G4224+J4224-P4224)</x:f>
        <x:v>0</x:v>
      </x:c>
      <x:c r="R4224" s="7" t="n">
        <x:f>M4224+MAX(0,K4224-MAX(0,P4224-G4224-J4224))</x:f>
        <x:v>0</x:v>
      </x:c>
      <x:c r="S4224" s="7" t="n">
        <x:f>SUM(O4224,Q4224,R4224)</x:f>
        <x:v>0</x:v>
      </x:c>
      <x:c r="T4224" s="14" t="n">
        <x:f>'Inventory detail'!T846</x:f>
        <x:v>0.1567</x:v>
      </x:c>
      <x:c r="U4224" s="14" t="n">
        <x:f>'Inventory detail'!U846</x:f>
        <x:v>0.1534845</x:v>
      </x:c>
      <x:c r="V4224" s="9" t="n">
        <x:f>O4224*T4224</x:f>
        <x:v>0</x:v>
      </x:c>
      <x:c r="W4224" s="9" t="n">
        <x:f>Q4224*T4224</x:f>
        <x:v>0</x:v>
      </x:c>
      <x:c r="X4224" s="9" t="n">
        <x:f>R4224*T4224</x:f>
        <x:v>0</x:v>
      </x:c>
      <x:c r="Y4224" s="9" t="n">
        <x:f>S4224*T4224</x:f>
        <x:v>0</x:v>
      </x:c>
      <x:c r="Z4224" s="9" t="n">
        <x:f>IF(ISNUMBER(U4224),S4224*(U4224-T4224),"n.a.")</x:f>
        <x:v>0</x:v>
      </x:c>
      <x:c r="AA4224" s="9" t="n">
        <x:f>IF(ISNUMBER(U4224),Y4224,0)</x:f>
        <x:v>0</x:v>
      </x:c>
      <x:c r="AB4224" s="7" t="n">
        <x:f>MAX(0,L4224-SUM(F4224:K4224))</x:f>
        <x:v>0</x:v>
      </x:c>
    </x:row>
    <x:row r="4225" ht="22" customHeight="1">
      <x:c r="A4225" s="18" t="n">
        <x:f>Summary!F$41</x:f>
        <x:v>46419</x:v>
      </x:c>
      <x:c r="B4225" s="2" t="str">
        <x:f>'Inventory detail'!A847</x:f>
        <x:v>COIL</x:v>
      </x:c>
      <x:c r="C4225" s="2" t="str">
        <x:f>'Inventory detail'!B847</x:f>
        <x:v>30</x:v>
      </x:c>
      <x:c r="D4225" s="2" t="str">
        <x:f>'Inventory detail'!C847</x:f>
        <x:v>20WHT36-4</x:v>
      </x:c>
      <x:c r="E4225" s="10" t="n">
        <x:f>A3099</x:f>
        <x:v>46388</x:v>
      </x:c>
      <x:c r="F4225" s="7" t="n">
        <x:f>O3099</x:f>
        <x:v>0</x:v>
      </x:c>
      <x:c r="G4225" s="7" t="n">
        <x:f>Q3099</x:f>
        <x:v>0</x:v>
      </x:c>
      <x:c r="H4225" s="7" t="n">
        <x:f>R3099</x:f>
        <x:v>700</x:v>
      </x:c>
      <x:c r="I4225" s="7" t="n">
        <x:f>0</x:f>
        <x:v>0</x:v>
      </x:c>
      <x:c r="J4225" s="7" t="n">
        <x:f>0</x:f>
        <x:v>0</x:v>
      </x:c>
      <x:c r="K4225" s="7" t="n">
        <x:f>0</x:f>
        <x:v>0</x:v>
      </x:c>
      <x:c r="L4225" s="7" t="n">
        <x:f>'Inventory detail'!F847*Summary!$K$5*(A4225-E4225)/Summary!$K$6</x:f>
        <x:v>0</x:v>
      </x:c>
      <x:c r="M4225" s="7" t="n">
        <x:f>MAX(0,H4225-L4225)</x:f>
        <x:v>700</x:v>
      </x:c>
      <x:c r="N4225" s="7" t="n">
        <x:f>MAX(0,L4225-H4225)</x:f>
        <x:v>0</x:v>
      </x:c>
      <x:c r="O4225" s="7" t="n">
        <x:f>MAX(0,F4225+I4225-N4225)</x:f>
        <x:v>0</x:v>
      </x:c>
      <x:c r="P4225" s="7" t="n">
        <x:f>MAX(0,N4225-F4225-I4225)</x:f>
        <x:v>0</x:v>
      </x:c>
      <x:c r="Q4225" s="7" t="n">
        <x:f>MAX(0,G4225+J4225-P4225)</x:f>
        <x:v>0</x:v>
      </x:c>
      <x:c r="R4225" s="7" t="n">
        <x:f>M4225+MAX(0,K4225-MAX(0,P4225-G4225-J4225))</x:f>
        <x:v>700</x:v>
      </x:c>
      <x:c r="S4225" s="7" t="n">
        <x:f>SUM(O4225,Q4225,R4225)</x:f>
        <x:v>700</x:v>
      </x:c>
      <x:c r="T4225" s="14" t="n">
        <x:f>'Inventory detail'!T847</x:f>
        <x:v>0.456</x:v>
      </x:c>
      <x:c r="U4225" s="14" t="n">
        <x:f>'Inventory detail'!U847</x:f>
        <x:v>0.4467515</x:v>
      </x:c>
      <x:c r="V4225" s="9" t="n">
        <x:f>O4225*T4225</x:f>
        <x:v>0</x:v>
      </x:c>
      <x:c r="W4225" s="9" t="n">
        <x:f>Q4225*T4225</x:f>
        <x:v>0</x:v>
      </x:c>
      <x:c r="X4225" s="9" t="n">
        <x:f>R4225*T4225</x:f>
        <x:v>319.2</x:v>
      </x:c>
      <x:c r="Y4225" s="9" t="n">
        <x:f>S4225*T4225</x:f>
        <x:v>319.2</x:v>
      </x:c>
      <x:c r="Z4225" s="9" t="n">
        <x:f>IF(ISNUMBER(U4225),S4225*(U4225-T4225),"n.a.")</x:f>
        <x:v>-6.473949999999995</x:v>
      </x:c>
      <x:c r="AA4225" s="9" t="n">
        <x:f>IF(ISNUMBER(U4225),Y4225,0)</x:f>
        <x:v>319.2</x:v>
      </x:c>
      <x:c r="AB4225" s="7" t="n">
        <x:f>MAX(0,L4225-SUM(F4225:K4225))</x:f>
        <x:v>0</x:v>
      </x:c>
    </x:row>
    <x:row r="4226" ht="22" customHeight="1">
      <x:c r="A4226" s="18" t="n">
        <x:f>Summary!F$41</x:f>
        <x:v>46419</x:v>
      </x:c>
      <x:c r="B4226" s="2" t="str">
        <x:f>'Inventory detail'!A848</x:f>
        <x:v>COIL</x:v>
      </x:c>
      <x:c r="C4226" s="2" t="str">
        <x:f>'Inventory detail'!B848</x:f>
        <x:v>30</x:v>
      </x:c>
      <x:c r="D4226" s="2" t="str">
        <x:f>'Inventory detail'!C848</x:f>
        <x:v>22BLU12-4</x:v>
      </x:c>
      <x:c r="E4226" s="10" t="n">
        <x:f>A3100</x:f>
        <x:v>46388</x:v>
      </x:c>
      <x:c r="F4226" s="7" t="n">
        <x:f>O3100</x:f>
        <x:v>0</x:v>
      </x:c>
      <x:c r="G4226" s="7" t="n">
        <x:f>Q3100</x:f>
        <x:v>0</x:v>
      </x:c>
      <x:c r="H4226" s="7" t="n">
        <x:f>R3100</x:f>
        <x:v>0</x:v>
      </x:c>
      <x:c r="I4226" s="7" t="n">
        <x:f>0</x:f>
        <x:v>0</x:v>
      </x:c>
      <x:c r="J4226" s="7" t="n">
        <x:f>0</x:f>
        <x:v>0</x:v>
      </x:c>
      <x:c r="K4226" s="7" t="n">
        <x:f>0</x:f>
        <x:v>0</x:v>
      </x:c>
      <x:c r="L4226" s="7" t="n">
        <x:f>'Inventory detail'!F848*Summary!$K$5*(A4226-E4226)/Summary!$K$6</x:f>
        <x:v>0</x:v>
      </x:c>
      <x:c r="M4226" s="7" t="n">
        <x:f>MAX(0,H4226-L4226)</x:f>
        <x:v>0</x:v>
      </x:c>
      <x:c r="N4226" s="7" t="n">
        <x:f>MAX(0,L4226-H4226)</x:f>
        <x:v>0</x:v>
      </x:c>
      <x:c r="O4226" s="7" t="n">
        <x:f>MAX(0,F4226+I4226-N4226)</x:f>
        <x:v>0</x:v>
      </x:c>
      <x:c r="P4226" s="7" t="n">
        <x:f>MAX(0,N4226-F4226-I4226)</x:f>
        <x:v>0</x:v>
      </x:c>
      <x:c r="Q4226" s="7" t="n">
        <x:f>MAX(0,G4226+J4226-P4226)</x:f>
        <x:v>0</x:v>
      </x:c>
      <x:c r="R4226" s="7" t="n">
        <x:f>M4226+MAX(0,K4226-MAX(0,P4226-G4226-J4226))</x:f>
        <x:v>0</x:v>
      </x:c>
      <x:c r="S4226" s="7" t="n">
        <x:f>SUM(O4226,Q4226,R4226)</x:f>
        <x:v>0</x:v>
      </x:c>
      <x:c r="T4226" s="14" t="n">
        <x:f>'Inventory detail'!T848</x:f>
        <x:v>0.09480000000000001</x:v>
      </x:c>
      <x:c r="U4226" s="14" t="str">
        <x:f>'Inventory detail'!U848</x:f>
        <x:v>n.a.</x:v>
      </x:c>
      <x:c r="V4226" s="9" t="n">
        <x:f>O4226*T4226</x:f>
        <x:v>0</x:v>
      </x:c>
      <x:c r="W4226" s="9" t="n">
        <x:f>Q4226*T4226</x:f>
        <x:v>0</x:v>
      </x:c>
      <x:c r="X4226" s="9" t="n">
        <x:f>R4226*T4226</x:f>
        <x:v>0</x:v>
      </x:c>
      <x:c r="Y4226" s="9" t="n">
        <x:f>S4226*T4226</x:f>
        <x:v>0</x:v>
      </x:c>
      <x:c r="Z4226" s="9" t="str">
        <x:f>IF(ISNUMBER(U4226),S4226*(U4226-T4226),"n.a.")</x:f>
        <x:v>n.a.</x:v>
      </x:c>
      <x:c r="AA4226" s="9" t="n">
        <x:f>IF(ISNUMBER(U4226),Y4226,0)</x:f>
        <x:v>0</x:v>
      </x:c>
      <x:c r="AB4226" s="7" t="n">
        <x:f>MAX(0,L4226-SUM(F4226:K4226))</x:f>
        <x:v>0</x:v>
      </x:c>
    </x:row>
    <x:row r="4227" ht="22" customHeight="1">
      <x:c r="A4227" s="18" t="n">
        <x:f>Summary!F$41</x:f>
        <x:v>46419</x:v>
      </x:c>
      <x:c r="B4227" s="2" t="str">
        <x:f>'Inventory detail'!A849</x:f>
        <x:v>COIL</x:v>
      </x:c>
      <x:c r="C4227" s="2" t="str">
        <x:f>'Inventory detail'!B849</x:f>
        <x:v>30</x:v>
      </x:c>
      <x:c r="D4227" s="2" t="str">
        <x:f>'Inventory detail'!C849</x:f>
        <x:v>22FG12-4</x:v>
      </x:c>
      <x:c r="E4227" s="10" t="n">
        <x:f>A3101</x:f>
        <x:v>46388</x:v>
      </x:c>
      <x:c r="F4227" s="7" t="n">
        <x:f>O3101</x:f>
        <x:v>0</x:v>
      </x:c>
      <x:c r="G4227" s="7" t="n">
        <x:f>Q3101</x:f>
        <x:v>0</x:v>
      </x:c>
      <x:c r="H4227" s="7" t="n">
        <x:f>R3101</x:f>
        <x:v>0</x:v>
      </x:c>
      <x:c r="I4227" s="7" t="n">
        <x:f>0</x:f>
        <x:v>0</x:v>
      </x:c>
      <x:c r="J4227" s="7" t="n">
        <x:f>0</x:f>
        <x:v>0</x:v>
      </x:c>
      <x:c r="K4227" s="7" t="n">
        <x:f>0</x:f>
        <x:v>0</x:v>
      </x:c>
      <x:c r="L4227" s="7" t="n">
        <x:f>'Inventory detail'!F849*Summary!$K$5*(A4227-E4227)/Summary!$K$6</x:f>
        <x:v>0</x:v>
      </x:c>
      <x:c r="M4227" s="7" t="n">
        <x:f>MAX(0,H4227-L4227)</x:f>
        <x:v>0</x:v>
      </x:c>
      <x:c r="N4227" s="7" t="n">
        <x:f>MAX(0,L4227-H4227)</x:f>
        <x:v>0</x:v>
      </x:c>
      <x:c r="O4227" s="7" t="n">
        <x:f>MAX(0,F4227+I4227-N4227)</x:f>
        <x:v>0</x:v>
      </x:c>
      <x:c r="P4227" s="7" t="n">
        <x:f>MAX(0,N4227-F4227-I4227)</x:f>
        <x:v>0</x:v>
      </x:c>
      <x:c r="Q4227" s="7" t="n">
        <x:f>MAX(0,G4227+J4227-P4227)</x:f>
        <x:v>0</x:v>
      </x:c>
      <x:c r="R4227" s="7" t="n">
        <x:f>M4227+MAX(0,K4227-MAX(0,P4227-G4227-J4227))</x:f>
        <x:v>0</x:v>
      </x:c>
      <x:c r="S4227" s="7" t="n">
        <x:f>SUM(O4227,Q4227,R4227)</x:f>
        <x:v>0</x:v>
      </x:c>
      <x:c r="T4227" s="14" t="n">
        <x:f>'Inventory detail'!T849</x:f>
        <x:v>0.09480000000000001</x:v>
      </x:c>
      <x:c r="U4227" s="14" t="str">
        <x:f>'Inventory detail'!U849</x:f>
        <x:v>n.a.</x:v>
      </x:c>
      <x:c r="V4227" s="9" t="n">
        <x:f>O4227*T4227</x:f>
        <x:v>0</x:v>
      </x:c>
      <x:c r="W4227" s="9" t="n">
        <x:f>Q4227*T4227</x:f>
        <x:v>0</x:v>
      </x:c>
      <x:c r="X4227" s="9" t="n">
        <x:f>R4227*T4227</x:f>
        <x:v>0</x:v>
      </x:c>
      <x:c r="Y4227" s="9" t="n">
        <x:f>S4227*T4227</x:f>
        <x:v>0</x:v>
      </x:c>
      <x:c r="Z4227" s="9" t="str">
        <x:f>IF(ISNUMBER(U4227),S4227*(U4227-T4227),"n.a.")</x:f>
        <x:v>n.a.</x:v>
      </x:c>
      <x:c r="AA4227" s="9" t="n">
        <x:f>IF(ISNUMBER(U4227),Y4227,0)</x:f>
        <x:v>0</x:v>
      </x:c>
      <x:c r="AB4227" s="7" t="n">
        <x:f>MAX(0,L4227-SUM(F4227:K4227))</x:f>
        <x:v>0</x:v>
      </x:c>
    </x:row>
    <x:row r="4228" ht="22" customHeight="1">
      <x:c r="A4228" s="18" t="n">
        <x:f>Summary!F$41</x:f>
        <x:v>46419</x:v>
      </x:c>
      <x:c r="B4228" s="2" t="str">
        <x:f>'Inventory detail'!A850</x:f>
        <x:v>COIL</x:v>
      </x:c>
      <x:c r="C4228" s="2" t="str">
        <x:f>'Inventory detail'!B850</x:f>
        <x:v>30</x:v>
      </x:c>
      <x:c r="D4228" s="2" t="str">
        <x:f>'Inventory detail'!C850</x:f>
        <x:v>22MAR12-4</x:v>
      </x:c>
      <x:c r="E4228" s="10" t="n">
        <x:f>A3102</x:f>
        <x:v>46388</x:v>
      </x:c>
      <x:c r="F4228" s="7" t="n">
        <x:f>O3102</x:f>
        <x:v>0</x:v>
      </x:c>
      <x:c r="G4228" s="7" t="n">
        <x:f>Q3102</x:f>
        <x:v>0</x:v>
      </x:c>
      <x:c r="H4228" s="7" t="n">
        <x:f>R3102</x:f>
        <x:v>0</x:v>
      </x:c>
      <x:c r="I4228" s="7" t="n">
        <x:f>0</x:f>
        <x:v>0</x:v>
      </x:c>
      <x:c r="J4228" s="7" t="n">
        <x:f>0</x:f>
        <x:v>0</x:v>
      </x:c>
      <x:c r="K4228" s="7" t="n">
        <x:f>0</x:f>
        <x:v>0</x:v>
      </x:c>
      <x:c r="L4228" s="7" t="n">
        <x:f>'Inventory detail'!F850*Summary!$K$5*(A4228-E4228)/Summary!$K$6</x:f>
        <x:v>0</x:v>
      </x:c>
      <x:c r="M4228" s="7" t="n">
        <x:f>MAX(0,H4228-L4228)</x:f>
        <x:v>0</x:v>
      </x:c>
      <x:c r="N4228" s="7" t="n">
        <x:f>MAX(0,L4228-H4228)</x:f>
        <x:v>0</x:v>
      </x:c>
      <x:c r="O4228" s="7" t="n">
        <x:f>MAX(0,F4228+I4228-N4228)</x:f>
        <x:v>0</x:v>
      </x:c>
      <x:c r="P4228" s="7" t="n">
        <x:f>MAX(0,N4228-F4228-I4228)</x:f>
        <x:v>0</x:v>
      </x:c>
      <x:c r="Q4228" s="7" t="n">
        <x:f>MAX(0,G4228+J4228-P4228)</x:f>
        <x:v>0</x:v>
      </x:c>
      <x:c r="R4228" s="7" t="n">
        <x:f>M4228+MAX(0,K4228-MAX(0,P4228-G4228-J4228))</x:f>
        <x:v>0</x:v>
      </x:c>
      <x:c r="S4228" s="7" t="n">
        <x:f>SUM(O4228,Q4228,R4228)</x:f>
        <x:v>0</x:v>
      </x:c>
      <x:c r="T4228" s="14" t="n">
        <x:f>'Inventory detail'!T850</x:f>
        <x:v>0.09480000000000001</x:v>
      </x:c>
      <x:c r="U4228" s="14" t="str">
        <x:f>'Inventory detail'!U850</x:f>
        <x:v>n.a.</x:v>
      </x:c>
      <x:c r="V4228" s="9" t="n">
        <x:f>O4228*T4228</x:f>
        <x:v>0</x:v>
      </x:c>
      <x:c r="W4228" s="9" t="n">
        <x:f>Q4228*T4228</x:f>
        <x:v>0</x:v>
      </x:c>
      <x:c r="X4228" s="9" t="n">
        <x:f>R4228*T4228</x:f>
        <x:v>0</x:v>
      </x:c>
      <x:c r="Y4228" s="9" t="n">
        <x:f>S4228*T4228</x:f>
        <x:v>0</x:v>
      </x:c>
      <x:c r="Z4228" s="9" t="str">
        <x:f>IF(ISNUMBER(U4228),S4228*(U4228-T4228),"n.a.")</x:f>
        <x:v>n.a.</x:v>
      </x:c>
      <x:c r="AA4228" s="9" t="n">
        <x:f>IF(ISNUMBER(U4228),Y4228,0)</x:f>
        <x:v>0</x:v>
      </x:c>
      <x:c r="AB4228" s="7" t="n">
        <x:f>MAX(0,L4228-SUM(F4228:K4228))</x:f>
        <x:v>0</x:v>
      </x:c>
    </x:row>
    <x:row r="4229" ht="22" customHeight="1">
      <x:c r="A4229" s="18" t="n">
        <x:f>Summary!F$41</x:f>
        <x:v>46419</x:v>
      </x:c>
      <x:c r="B4229" s="2" t="str">
        <x:f>'Inventory detail'!A851</x:f>
        <x:v>COIL</x:v>
      </x:c>
      <x:c r="C4229" s="2" t="str">
        <x:f>'Inventory detail'!B851</x:f>
        <x:v>30</x:v>
      </x:c>
      <x:c r="D4229" s="2" t="str">
        <x:f>'Inventory detail'!C851</x:f>
        <x:v>22RED12-4</x:v>
      </x:c>
      <x:c r="E4229" s="10" t="n">
        <x:f>A3103</x:f>
        <x:v>46388</x:v>
      </x:c>
      <x:c r="F4229" s="7" t="n">
        <x:f>O3103</x:f>
        <x:v>0</x:v>
      </x:c>
      <x:c r="G4229" s="7" t="n">
        <x:f>Q3103</x:f>
        <x:v>0</x:v>
      </x:c>
      <x:c r="H4229" s="7" t="n">
        <x:f>R3103</x:f>
        <x:v>0</x:v>
      </x:c>
      <x:c r="I4229" s="7" t="n">
        <x:f>0</x:f>
        <x:v>0</x:v>
      </x:c>
      <x:c r="J4229" s="7" t="n">
        <x:f>0</x:f>
        <x:v>0</x:v>
      </x:c>
      <x:c r="K4229" s="7" t="n">
        <x:f>0</x:f>
        <x:v>0</x:v>
      </x:c>
      <x:c r="L4229" s="7" t="n">
        <x:f>'Inventory detail'!F851*Summary!$K$5*(A4229-E4229)/Summary!$K$6</x:f>
        <x:v>0</x:v>
      </x:c>
      <x:c r="M4229" s="7" t="n">
        <x:f>MAX(0,H4229-L4229)</x:f>
        <x:v>0</x:v>
      </x:c>
      <x:c r="N4229" s="7" t="n">
        <x:f>MAX(0,L4229-H4229)</x:f>
        <x:v>0</x:v>
      </x:c>
      <x:c r="O4229" s="7" t="n">
        <x:f>MAX(0,F4229+I4229-N4229)</x:f>
        <x:v>0</x:v>
      </x:c>
      <x:c r="P4229" s="7" t="n">
        <x:f>MAX(0,N4229-F4229-I4229)</x:f>
        <x:v>0</x:v>
      </x:c>
      <x:c r="Q4229" s="7" t="n">
        <x:f>MAX(0,G4229+J4229-P4229)</x:f>
        <x:v>0</x:v>
      </x:c>
      <x:c r="R4229" s="7" t="n">
        <x:f>M4229+MAX(0,K4229-MAX(0,P4229-G4229-J4229))</x:f>
        <x:v>0</x:v>
      </x:c>
      <x:c r="S4229" s="7" t="n">
        <x:f>SUM(O4229,Q4229,R4229)</x:f>
        <x:v>0</x:v>
      </x:c>
      <x:c r="T4229" s="14" t="n">
        <x:f>'Inventory detail'!T851</x:f>
        <x:v>0.09480000000000001</x:v>
      </x:c>
      <x:c r="U4229" s="14" t="str">
        <x:f>'Inventory detail'!U851</x:f>
        <x:v>n.a.</x:v>
      </x:c>
      <x:c r="V4229" s="9" t="n">
        <x:f>O4229*T4229</x:f>
        <x:v>0</x:v>
      </x:c>
      <x:c r="W4229" s="9" t="n">
        <x:f>Q4229*T4229</x:f>
        <x:v>0</x:v>
      </x:c>
      <x:c r="X4229" s="9" t="n">
        <x:f>R4229*T4229</x:f>
        <x:v>0</x:v>
      </x:c>
      <x:c r="Y4229" s="9" t="n">
        <x:f>S4229*T4229</x:f>
        <x:v>0</x:v>
      </x:c>
      <x:c r="Z4229" s="9" t="str">
        <x:f>IF(ISNUMBER(U4229),S4229*(U4229-T4229),"n.a.")</x:f>
        <x:v>n.a.</x:v>
      </x:c>
      <x:c r="AA4229" s="9" t="n">
        <x:f>IF(ISNUMBER(U4229),Y4229,0)</x:f>
        <x:v>0</x:v>
      </x:c>
      <x:c r="AB4229" s="7" t="n">
        <x:f>MAX(0,L4229-SUM(F4229:K4229))</x:f>
        <x:v>0</x:v>
      </x:c>
    </x:row>
    <x:row r="4230" ht="22" customHeight="1">
      <x:c r="A4230" s="18" t="n">
        <x:f>Summary!F$41</x:f>
        <x:v>46419</x:v>
      </x:c>
      <x:c r="B4230" s="2" t="str">
        <x:f>'Inventory detail'!A852</x:f>
        <x:v>COIL</x:v>
      </x:c>
      <x:c r="C4230" s="2" t="str">
        <x:f>'Inventory detail'!B852</x:f>
        <x:v>30</x:v>
      </x:c>
      <x:c r="D4230" s="2" t="str">
        <x:f>'Inventory detail'!C852</x:f>
        <x:v>22WHT36-4</x:v>
      </x:c>
      <x:c r="E4230" s="10" t="n">
        <x:f>A3104</x:f>
        <x:v>46388</x:v>
      </x:c>
      <x:c r="F4230" s="7" t="n">
        <x:f>O3104</x:f>
        <x:v>0</x:v>
      </x:c>
      <x:c r="G4230" s="7" t="n">
        <x:f>Q3104</x:f>
        <x:v>0</x:v>
      </x:c>
      <x:c r="H4230" s="7" t="n">
        <x:f>R3104</x:f>
        <x:v>1000</x:v>
      </x:c>
      <x:c r="I4230" s="7" t="n">
        <x:f>0</x:f>
        <x:v>0</x:v>
      </x:c>
      <x:c r="J4230" s="7" t="n">
        <x:f>0</x:f>
        <x:v>0</x:v>
      </x:c>
      <x:c r="K4230" s="7" t="n">
        <x:f>0</x:f>
        <x:v>0</x:v>
      </x:c>
      <x:c r="L4230" s="7" t="n">
        <x:f>'Inventory detail'!F852*Summary!$K$5*(A4230-E4230)/Summary!$K$6</x:f>
        <x:v>0</x:v>
      </x:c>
      <x:c r="M4230" s="7" t="n">
        <x:f>MAX(0,H4230-L4230)</x:f>
        <x:v>1000</x:v>
      </x:c>
      <x:c r="N4230" s="7" t="n">
        <x:f>MAX(0,L4230-H4230)</x:f>
        <x:v>0</x:v>
      </x:c>
      <x:c r="O4230" s="7" t="n">
        <x:f>MAX(0,F4230+I4230-N4230)</x:f>
        <x:v>0</x:v>
      </x:c>
      <x:c r="P4230" s="7" t="n">
        <x:f>MAX(0,N4230-F4230-I4230)</x:f>
        <x:v>0</x:v>
      </x:c>
      <x:c r="Q4230" s="7" t="n">
        <x:f>MAX(0,G4230+J4230-P4230)</x:f>
        <x:v>0</x:v>
      </x:c>
      <x:c r="R4230" s="7" t="n">
        <x:f>M4230+MAX(0,K4230-MAX(0,P4230-G4230-J4230))</x:f>
        <x:v>1000</x:v>
      </x:c>
      <x:c r="S4230" s="7" t="n">
        <x:f>SUM(O4230,Q4230,R4230)</x:f>
        <x:v>1000</x:v>
      </x:c>
      <x:c r="T4230" s="14" t="n">
        <x:f>'Inventory detail'!T852</x:f>
        <x:v>0.4882</x:v>
      </x:c>
      <x:c r="U4230" s="14" t="n">
        <x:f>'Inventory detail'!U852</x:f>
        <x:v>0.4783545</x:v>
      </x:c>
      <x:c r="V4230" s="9" t="n">
        <x:f>O4230*T4230</x:f>
        <x:v>0</x:v>
      </x:c>
      <x:c r="W4230" s="9" t="n">
        <x:f>Q4230*T4230</x:f>
        <x:v>0</x:v>
      </x:c>
      <x:c r="X4230" s="9" t="n">
        <x:f>R4230*T4230</x:f>
        <x:v>488.20000000000005</x:v>
      </x:c>
      <x:c r="Y4230" s="9" t="n">
        <x:f>S4230*T4230</x:f>
        <x:v>488.20000000000005</x:v>
      </x:c>
      <x:c r="Z4230" s="9" t="n">
        <x:f>IF(ISNUMBER(U4230),S4230*(U4230-T4230),"n.a.")</x:f>
        <x:v>-9.845500000000007</x:v>
      </x:c>
      <x:c r="AA4230" s="9" t="n">
        <x:f>IF(ISNUMBER(U4230),Y4230,0)</x:f>
        <x:v>488.20000000000005</x:v>
      </x:c>
      <x:c r="AB4230" s="7" t="n">
        <x:f>MAX(0,L4230-SUM(F4230:K4230))</x:f>
        <x:v>0</x:v>
      </x:c>
    </x:row>
    <x:row r="4231" ht="22" customHeight="1">
      <x:c r="A4231" s="18" t="n">
        <x:f>Summary!F$41</x:f>
        <x:v>46419</x:v>
      </x:c>
      <x:c r="B4231" s="2" t="str">
        <x:f>'Inventory detail'!A853</x:f>
        <x:v>COIL</x:v>
      </x:c>
      <x:c r="C4231" s="2" t="str">
        <x:f>'Inventory detail'!B853</x:f>
        <x:v>30</x:v>
      </x:c>
      <x:c r="D4231" s="2" t="str">
        <x:f>'Inventory detail'!C853</x:f>
        <x:v>25FG12-4</x:v>
      </x:c>
      <x:c r="E4231" s="10" t="n">
        <x:f>A3105</x:f>
        <x:v>46388</x:v>
      </x:c>
      <x:c r="F4231" s="7" t="n">
        <x:f>O3105</x:f>
        <x:v>0</x:v>
      </x:c>
      <x:c r="G4231" s="7" t="n">
        <x:f>Q3105</x:f>
        <x:v>0</x:v>
      </x:c>
      <x:c r="H4231" s="7" t="n">
        <x:f>R3105</x:f>
        <x:v>0</x:v>
      </x:c>
      <x:c r="I4231" s="7" t="n">
        <x:f>0</x:f>
        <x:v>0</x:v>
      </x:c>
      <x:c r="J4231" s="7" t="n">
        <x:f>0</x:f>
        <x:v>0</x:v>
      </x:c>
      <x:c r="K4231" s="7" t="n">
        <x:f>0</x:f>
        <x:v>0</x:v>
      </x:c>
      <x:c r="L4231" s="7" t="n">
        <x:f>'Inventory detail'!F853*Summary!$K$5*(A4231-E4231)/Summary!$K$6</x:f>
        <x:v>0</x:v>
      </x:c>
      <x:c r="M4231" s="7" t="n">
        <x:f>MAX(0,H4231-L4231)</x:f>
        <x:v>0</x:v>
      </x:c>
      <x:c r="N4231" s="7" t="n">
        <x:f>MAX(0,L4231-H4231)</x:f>
        <x:v>0</x:v>
      </x:c>
      <x:c r="O4231" s="7" t="n">
        <x:f>MAX(0,F4231+I4231-N4231)</x:f>
        <x:v>0</x:v>
      </x:c>
      <x:c r="P4231" s="7" t="n">
        <x:f>MAX(0,N4231-F4231-I4231)</x:f>
        <x:v>0</x:v>
      </x:c>
      <x:c r="Q4231" s="7" t="n">
        <x:f>MAX(0,G4231+J4231-P4231)</x:f>
        <x:v>0</x:v>
      </x:c>
      <x:c r="R4231" s="7" t="n">
        <x:f>M4231+MAX(0,K4231-MAX(0,P4231-G4231-J4231))</x:f>
        <x:v>0</x:v>
      </x:c>
      <x:c r="S4231" s="7" t="n">
        <x:f>SUM(O4231,Q4231,R4231)</x:f>
        <x:v>0</x:v>
      </x:c>
      <x:c r="T4231" s="14" t="n">
        <x:f>'Inventory detail'!T853</x:f>
        <x:v>0.1158</x:v>
      </x:c>
      <x:c r="U4231" s="14" t="str">
        <x:f>'Inventory detail'!U853</x:f>
        <x:v>n.a.</x:v>
      </x:c>
      <x:c r="V4231" s="9" t="n">
        <x:f>O4231*T4231</x:f>
        <x:v>0</x:v>
      </x:c>
      <x:c r="W4231" s="9" t="n">
        <x:f>Q4231*T4231</x:f>
        <x:v>0</x:v>
      </x:c>
      <x:c r="X4231" s="9" t="n">
        <x:f>R4231*T4231</x:f>
        <x:v>0</x:v>
      </x:c>
      <x:c r="Y4231" s="9" t="n">
        <x:f>S4231*T4231</x:f>
        <x:v>0</x:v>
      </x:c>
      <x:c r="Z4231" s="9" t="str">
        <x:f>IF(ISNUMBER(U4231),S4231*(U4231-T4231),"n.a.")</x:f>
        <x:v>n.a.</x:v>
      </x:c>
      <x:c r="AA4231" s="9" t="n">
        <x:f>IF(ISNUMBER(U4231),Y4231,0)</x:f>
        <x:v>0</x:v>
      </x:c>
      <x:c r="AB4231" s="7" t="n">
        <x:f>MAX(0,L4231-SUM(F4231:K4231))</x:f>
        <x:v>0</x:v>
      </x:c>
    </x:row>
    <x:row r="4232" ht="22" customHeight="1">
      <x:c r="A4232" s="18" t="n">
        <x:f>Summary!F$41</x:f>
        <x:v>46419</x:v>
      </x:c>
      <x:c r="B4232" s="2" t="str">
        <x:f>'Inventory detail'!A854</x:f>
        <x:v>COIL</x:v>
      </x:c>
      <x:c r="C4232" s="2" t="str">
        <x:f>'Inventory detail'!B854</x:f>
        <x:v>30</x:v>
      </x:c>
      <x:c r="D4232" s="2" t="str">
        <x:f>'Inventory detail'!C854</x:f>
        <x:v>25MAR12-4</x:v>
      </x:c>
      <x:c r="E4232" s="10" t="n">
        <x:f>A3106</x:f>
        <x:v>46388</x:v>
      </x:c>
      <x:c r="F4232" s="7" t="n">
        <x:f>O3106</x:f>
        <x:v>0</x:v>
      </x:c>
      <x:c r="G4232" s="7" t="n">
        <x:f>Q3106</x:f>
        <x:v>0</x:v>
      </x:c>
      <x:c r="H4232" s="7" t="n">
        <x:f>R3106</x:f>
        <x:v>0</x:v>
      </x:c>
      <x:c r="I4232" s="7" t="n">
        <x:f>0</x:f>
        <x:v>0</x:v>
      </x:c>
      <x:c r="J4232" s="7" t="n">
        <x:f>0</x:f>
        <x:v>0</x:v>
      </x:c>
      <x:c r="K4232" s="7" t="n">
        <x:f>0</x:f>
        <x:v>0</x:v>
      </x:c>
      <x:c r="L4232" s="7" t="n">
        <x:f>'Inventory detail'!F854*Summary!$K$5*(A4232-E4232)/Summary!$K$6</x:f>
        <x:v>0</x:v>
      </x:c>
      <x:c r="M4232" s="7" t="n">
        <x:f>MAX(0,H4232-L4232)</x:f>
        <x:v>0</x:v>
      </x:c>
      <x:c r="N4232" s="7" t="n">
        <x:f>MAX(0,L4232-H4232)</x:f>
        <x:v>0</x:v>
      </x:c>
      <x:c r="O4232" s="7" t="n">
        <x:f>MAX(0,F4232+I4232-N4232)</x:f>
        <x:v>0</x:v>
      </x:c>
      <x:c r="P4232" s="7" t="n">
        <x:f>MAX(0,N4232-F4232-I4232)</x:f>
        <x:v>0</x:v>
      </x:c>
      <x:c r="Q4232" s="7" t="n">
        <x:f>MAX(0,G4232+J4232-P4232)</x:f>
        <x:v>0</x:v>
      </x:c>
      <x:c r="R4232" s="7" t="n">
        <x:f>M4232+MAX(0,K4232-MAX(0,P4232-G4232-J4232))</x:f>
        <x:v>0</x:v>
      </x:c>
      <x:c r="S4232" s="7" t="n">
        <x:f>SUM(O4232,Q4232,R4232)</x:f>
        <x:v>0</x:v>
      </x:c>
      <x:c r="T4232" s="14" t="n">
        <x:f>'Inventory detail'!T854</x:f>
        <x:v>0.1158</x:v>
      </x:c>
      <x:c r="U4232" s="14" t="str">
        <x:f>'Inventory detail'!U854</x:f>
        <x:v>n.a.</x:v>
      </x:c>
      <x:c r="V4232" s="9" t="n">
        <x:f>O4232*T4232</x:f>
        <x:v>0</x:v>
      </x:c>
      <x:c r="W4232" s="9" t="n">
        <x:f>Q4232*T4232</x:f>
        <x:v>0</x:v>
      </x:c>
      <x:c r="X4232" s="9" t="n">
        <x:f>R4232*T4232</x:f>
        <x:v>0</x:v>
      </x:c>
      <x:c r="Y4232" s="9" t="n">
        <x:f>S4232*T4232</x:f>
        <x:v>0</x:v>
      </x:c>
      <x:c r="Z4232" s="9" t="str">
        <x:f>IF(ISNUMBER(U4232),S4232*(U4232-T4232),"n.a.")</x:f>
        <x:v>n.a.</x:v>
      </x:c>
      <x:c r="AA4232" s="9" t="n">
        <x:f>IF(ISNUMBER(U4232),Y4232,0)</x:f>
        <x:v>0</x:v>
      </x:c>
      <x:c r="AB4232" s="7" t="n">
        <x:f>MAX(0,L4232-SUM(F4232:K4232))</x:f>
        <x:v>0</x:v>
      </x:c>
    </x:row>
    <x:row r="4233" ht="22" customHeight="1">
      <x:c r="A4233" s="18" t="n">
        <x:f>Summary!F$41</x:f>
        <x:v>46419</x:v>
      </x:c>
      <x:c r="B4233" s="2" t="str">
        <x:f>'Inventory detail'!A855</x:f>
        <x:v>COIL</x:v>
      </x:c>
      <x:c r="C4233" s="2" t="str">
        <x:f>'Inventory detail'!B855</x:f>
        <x:v>30</x:v>
      </x:c>
      <x:c r="D4233" s="2" t="str">
        <x:f>'Inventory detail'!C855</x:f>
        <x:v>25RED12-4</x:v>
      </x:c>
      <x:c r="E4233" s="10" t="n">
        <x:f>A3107</x:f>
        <x:v>46388</x:v>
      </x:c>
      <x:c r="F4233" s="7" t="n">
        <x:f>O3107</x:f>
        <x:v>0</x:v>
      </x:c>
      <x:c r="G4233" s="7" t="n">
        <x:f>Q3107</x:f>
        <x:v>0</x:v>
      </x:c>
      <x:c r="H4233" s="7" t="n">
        <x:f>R3107</x:f>
        <x:v>0</x:v>
      </x:c>
      <x:c r="I4233" s="7" t="n">
        <x:f>0</x:f>
        <x:v>0</x:v>
      </x:c>
      <x:c r="J4233" s="7" t="n">
        <x:f>0</x:f>
        <x:v>0</x:v>
      </x:c>
      <x:c r="K4233" s="7" t="n">
        <x:f>0</x:f>
        <x:v>0</x:v>
      </x:c>
      <x:c r="L4233" s="7" t="n">
        <x:f>'Inventory detail'!F855*Summary!$K$5*(A4233-E4233)/Summary!$K$6</x:f>
        <x:v>0</x:v>
      </x:c>
      <x:c r="M4233" s="7" t="n">
        <x:f>MAX(0,H4233-L4233)</x:f>
        <x:v>0</x:v>
      </x:c>
      <x:c r="N4233" s="7" t="n">
        <x:f>MAX(0,L4233-H4233)</x:f>
        <x:v>0</x:v>
      </x:c>
      <x:c r="O4233" s="7" t="n">
        <x:f>MAX(0,F4233+I4233-N4233)</x:f>
        <x:v>0</x:v>
      </x:c>
      <x:c r="P4233" s="7" t="n">
        <x:f>MAX(0,N4233-F4233-I4233)</x:f>
        <x:v>0</x:v>
      </x:c>
      <x:c r="Q4233" s="7" t="n">
        <x:f>MAX(0,G4233+J4233-P4233)</x:f>
        <x:v>0</x:v>
      </x:c>
      <x:c r="R4233" s="7" t="n">
        <x:f>M4233+MAX(0,K4233-MAX(0,P4233-G4233-J4233))</x:f>
        <x:v>0</x:v>
      </x:c>
      <x:c r="S4233" s="7" t="n">
        <x:f>SUM(O4233,Q4233,R4233)</x:f>
        <x:v>0</x:v>
      </x:c>
      <x:c r="T4233" s="14" t="n">
        <x:f>'Inventory detail'!T855</x:f>
        <x:v>0.1158</x:v>
      </x:c>
      <x:c r="U4233" s="14" t="str">
        <x:f>'Inventory detail'!U855</x:f>
        <x:v>n.a.</x:v>
      </x:c>
      <x:c r="V4233" s="9" t="n">
        <x:f>O4233*T4233</x:f>
        <x:v>0</x:v>
      </x:c>
      <x:c r="W4233" s="9" t="n">
        <x:f>Q4233*T4233</x:f>
        <x:v>0</x:v>
      </x:c>
      <x:c r="X4233" s="9" t="n">
        <x:f>R4233*T4233</x:f>
        <x:v>0</x:v>
      </x:c>
      <x:c r="Y4233" s="9" t="n">
        <x:f>S4233*T4233</x:f>
        <x:v>0</x:v>
      </x:c>
      <x:c r="Z4233" s="9" t="str">
        <x:f>IF(ISNUMBER(U4233),S4233*(U4233-T4233),"n.a.")</x:f>
        <x:v>n.a.</x:v>
      </x:c>
      <x:c r="AA4233" s="9" t="n">
        <x:f>IF(ISNUMBER(U4233),Y4233,0)</x:f>
        <x:v>0</x:v>
      </x:c>
      <x:c r="AB4233" s="7" t="n">
        <x:f>MAX(0,L4233-SUM(F4233:K4233))</x:f>
        <x:v>0</x:v>
      </x:c>
    </x:row>
    <x:row r="4234" ht="22" customHeight="1">
      <x:c r="A4234" s="18" t="n">
        <x:f>Summary!F$41</x:f>
        <x:v>46419</x:v>
      </x:c>
      <x:c r="B4234" s="2" t="str">
        <x:f>'Inventory detail'!A856</x:f>
        <x:v>COIL</x:v>
      </x:c>
      <x:c r="C4234" s="2" t="str">
        <x:f>'Inventory detail'!B856</x:f>
        <x:v>30</x:v>
      </x:c>
      <x:c r="D4234" s="2" t="str">
        <x:f>'Inventory detail'!C856</x:f>
        <x:v>25WHT36-4</x:v>
      </x:c>
      <x:c r="E4234" s="10" t="n">
        <x:f>A3108</x:f>
        <x:v>46388</x:v>
      </x:c>
      <x:c r="F4234" s="7" t="n">
        <x:f>O3108</x:f>
        <x:v>0</x:v>
      </x:c>
      <x:c r="G4234" s="7" t="n">
        <x:f>Q3108</x:f>
        <x:v>0</x:v>
      </x:c>
      <x:c r="H4234" s="7" t="n">
        <x:f>R3108</x:f>
        <x:v>1100</x:v>
      </x:c>
      <x:c r="I4234" s="7" t="n">
        <x:f>0</x:f>
        <x:v>0</x:v>
      </x:c>
      <x:c r="J4234" s="7" t="n">
        <x:f>0</x:f>
        <x:v>0</x:v>
      </x:c>
      <x:c r="K4234" s="7" t="n">
        <x:f>0</x:f>
        <x:v>0</x:v>
      </x:c>
      <x:c r="L4234" s="7" t="n">
        <x:f>'Inventory detail'!F856*Summary!$K$5*(A4234-E4234)/Summary!$K$6</x:f>
        <x:v>0</x:v>
      </x:c>
      <x:c r="M4234" s="7" t="n">
        <x:f>MAX(0,H4234-L4234)</x:f>
        <x:v>1100</x:v>
      </x:c>
      <x:c r="N4234" s="7" t="n">
        <x:f>MAX(0,L4234-H4234)</x:f>
        <x:v>0</x:v>
      </x:c>
      <x:c r="O4234" s="7" t="n">
        <x:f>MAX(0,F4234+I4234-N4234)</x:f>
        <x:v>0</x:v>
      </x:c>
      <x:c r="P4234" s="7" t="n">
        <x:f>MAX(0,N4234-F4234-I4234)</x:f>
        <x:v>0</x:v>
      </x:c>
      <x:c r="Q4234" s="7" t="n">
        <x:f>MAX(0,G4234+J4234-P4234)</x:f>
        <x:v>0</x:v>
      </x:c>
      <x:c r="R4234" s="7" t="n">
        <x:f>M4234+MAX(0,K4234-MAX(0,P4234-G4234-J4234))</x:f>
        <x:v>1100</x:v>
      </x:c>
      <x:c r="S4234" s="7" t="n">
        <x:f>SUM(O4234,Q4234,R4234)</x:f>
        <x:v>1100</x:v>
      </x:c>
      <x:c r="T4234" s="14" t="n">
        <x:f>'Inventory detail'!T856</x:f>
        <x:v>0.6485</x:v>
      </x:c>
      <x:c r="U4234" s="14" t="n">
        <x:f>'Inventory detail'!U856</x:f>
        <x:v>0.635375</x:v>
      </x:c>
      <x:c r="V4234" s="9" t="n">
        <x:f>O4234*T4234</x:f>
        <x:v>0</x:v>
      </x:c>
      <x:c r="W4234" s="9" t="n">
        <x:f>Q4234*T4234</x:f>
        <x:v>0</x:v>
      </x:c>
      <x:c r="X4234" s="9" t="n">
        <x:f>R4234*T4234</x:f>
        <x:v>713.3499999999999</x:v>
      </x:c>
      <x:c r="Y4234" s="9" t="n">
        <x:f>S4234*T4234</x:f>
        <x:v>713.3499999999999</x:v>
      </x:c>
      <x:c r="Z4234" s="9" t="n">
        <x:f>IF(ISNUMBER(U4234),S4234*(U4234-T4234),"n.a.")</x:f>
        <x:v>-14.437499999999936</x:v>
      </x:c>
      <x:c r="AA4234" s="9" t="n">
        <x:f>IF(ISNUMBER(U4234),Y4234,0)</x:f>
        <x:v>713.3499999999999</x:v>
      </x:c>
      <x:c r="AB4234" s="7" t="n">
        <x:f>MAX(0,L4234-SUM(F4234:K4234))</x:f>
        <x:v>0</x:v>
      </x:c>
    </x:row>
    <x:row r="4235" ht="22" customHeight="1">
      <x:c r="A4235" s="18" t="n">
        <x:f>Summary!F$41</x:f>
        <x:v>46419</x:v>
      </x:c>
      <x:c r="B4235" s="2" t="str">
        <x:f>'Inventory detail'!A857</x:f>
        <x:v>COIL</x:v>
      </x:c>
      <x:c r="C4235" s="2" t="str">
        <x:f>'Inventory detail'!B857</x:f>
        <x:v>30</x:v>
      </x:c>
      <x:c r="D4235" s="2" t="str">
        <x:f>'Inventory detail'!C857</x:f>
        <x:v>28BLU12-4</x:v>
      </x:c>
      <x:c r="E4235" s="10" t="n">
        <x:f>A3109</x:f>
        <x:v>46388</x:v>
      </x:c>
      <x:c r="F4235" s="7" t="n">
        <x:f>O3109</x:f>
        <x:v>0</x:v>
      </x:c>
      <x:c r="G4235" s="7" t="n">
        <x:f>Q3109</x:f>
        <x:v>0</x:v>
      </x:c>
      <x:c r="H4235" s="7" t="n">
        <x:f>R3109</x:f>
        <x:v>1100</x:v>
      </x:c>
      <x:c r="I4235" s="7" t="n">
        <x:f>0</x:f>
        <x:v>0</x:v>
      </x:c>
      <x:c r="J4235" s="7" t="n">
        <x:f>0</x:f>
        <x:v>0</x:v>
      </x:c>
      <x:c r="K4235" s="7" t="n">
        <x:f>0</x:f>
        <x:v>0</x:v>
      </x:c>
      <x:c r="L4235" s="7" t="n">
        <x:f>'Inventory detail'!F857*Summary!$K$5*(A4235-E4235)/Summary!$K$6</x:f>
        <x:v>0</x:v>
      </x:c>
      <x:c r="M4235" s="7" t="n">
        <x:f>MAX(0,H4235-L4235)</x:f>
        <x:v>1100</x:v>
      </x:c>
      <x:c r="N4235" s="7" t="n">
        <x:f>MAX(0,L4235-H4235)</x:f>
        <x:v>0</x:v>
      </x:c>
      <x:c r="O4235" s="7" t="n">
        <x:f>MAX(0,F4235+I4235-N4235)</x:f>
        <x:v>0</x:v>
      </x:c>
      <x:c r="P4235" s="7" t="n">
        <x:f>MAX(0,N4235-F4235-I4235)</x:f>
        <x:v>0</x:v>
      </x:c>
      <x:c r="Q4235" s="7" t="n">
        <x:f>MAX(0,G4235+J4235-P4235)</x:f>
        <x:v>0</x:v>
      </x:c>
      <x:c r="R4235" s="7" t="n">
        <x:f>M4235+MAX(0,K4235-MAX(0,P4235-G4235-J4235))</x:f>
        <x:v>1100</x:v>
      </x:c>
      <x:c r="S4235" s="7" t="n">
        <x:f>SUM(O4235,Q4235,R4235)</x:f>
        <x:v>1100</x:v>
      </x:c>
      <x:c r="T4235" s="14" t="n">
        <x:f>'Inventory detail'!T857</x:f>
        <x:v>0.1292</x:v>
      </x:c>
      <x:c r="U4235" s="14" t="str">
        <x:f>'Inventory detail'!U857</x:f>
        <x:v>n.a.</x:v>
      </x:c>
      <x:c r="V4235" s="9" t="n">
        <x:f>O4235*T4235</x:f>
        <x:v>0</x:v>
      </x:c>
      <x:c r="W4235" s="9" t="n">
        <x:f>Q4235*T4235</x:f>
        <x:v>0</x:v>
      </x:c>
      <x:c r="X4235" s="9" t="n">
        <x:f>R4235*T4235</x:f>
        <x:v>142.12</x:v>
      </x:c>
      <x:c r="Y4235" s="9" t="n">
        <x:f>S4235*T4235</x:f>
        <x:v>142.12</x:v>
      </x:c>
      <x:c r="Z4235" s="9" t="str">
        <x:f>IF(ISNUMBER(U4235),S4235*(U4235-T4235),"n.a.")</x:f>
        <x:v>n.a.</x:v>
      </x:c>
      <x:c r="AA4235" s="9" t="n">
        <x:f>IF(ISNUMBER(U4235),Y4235,0)</x:f>
        <x:v>0</x:v>
      </x:c>
      <x:c r="AB4235" s="7" t="n">
        <x:f>MAX(0,L4235-SUM(F4235:K4235))</x:f>
        <x:v>0</x:v>
      </x:c>
    </x:row>
    <x:row r="4236" ht="22" customHeight="1">
      <x:c r="A4236" s="18" t="n">
        <x:f>Summary!F$41</x:f>
        <x:v>46419</x:v>
      </x:c>
      <x:c r="B4236" s="2" t="str">
        <x:f>'Inventory detail'!A858</x:f>
        <x:v>COIL</x:v>
      </x:c>
      <x:c r="C4236" s="2" t="str">
        <x:f>'Inventory detail'!B858</x:f>
        <x:v>30</x:v>
      </x:c>
      <x:c r="D4236" s="2" t="str">
        <x:f>'Inventory detail'!C858</x:f>
        <x:v>28CLR12-4</x:v>
      </x:c>
      <x:c r="E4236" s="10" t="n">
        <x:f>A3110</x:f>
        <x:v>46388</x:v>
      </x:c>
      <x:c r="F4236" s="7" t="n">
        <x:f>O3110</x:f>
        <x:v>1200</x:v>
      </x:c>
      <x:c r="G4236" s="7" t="n">
        <x:f>Q3110</x:f>
        <x:v>0</x:v>
      </x:c>
      <x:c r="H4236" s="7" t="n">
        <x:f>R3110</x:f>
        <x:v>400</x:v>
      </x:c>
      <x:c r="I4236" s="7" t="n">
        <x:f>SUMIFS('PO detail'!$W$884:$W$884,'PO detail'!$V$884:$V$884,"&gt;="&amp;E4236,'PO detail'!$V$884:$V$884,"&lt;"&amp;A4236)</x:f>
        <x:v>0</x:v>
      </x:c>
      <x:c r="J4236" s="7" t="n">
        <x:f>SUMIFS('PO detail'!$X$884:$X$884,'PO detail'!$V$884:$V$884,"&gt;="&amp;E4236,'PO detail'!$V$884:$V$884,"&lt;"&amp;A4236)</x:f>
        <x:v>0</x:v>
      </x:c>
      <x:c r="K4236" s="7" t="n">
        <x:f>SUMIFS('PO detail'!$Y$884:$Y$884,'PO detail'!$V$884:$V$884,"&gt;="&amp;E4236,'PO detail'!$V$884:$V$884,"&lt;"&amp;A4236)</x:f>
        <x:v>0</x:v>
      </x:c>
      <x:c r="L4236" s="7" t="n">
        <x:f>'Inventory detail'!F858*Summary!$K$5*(A4236-E4236)/Summary!$K$6</x:f>
        <x:v>0</x:v>
      </x:c>
      <x:c r="M4236" s="7" t="n">
        <x:f>MAX(0,H4236-L4236)</x:f>
        <x:v>400</x:v>
      </x:c>
      <x:c r="N4236" s="7" t="n">
        <x:f>MAX(0,L4236-H4236)</x:f>
        <x:v>0</x:v>
      </x:c>
      <x:c r="O4236" s="7" t="n">
        <x:f>MAX(0,F4236+I4236-N4236)</x:f>
        <x:v>1200</x:v>
      </x:c>
      <x:c r="P4236" s="7" t="n">
        <x:f>MAX(0,N4236-F4236-I4236)</x:f>
        <x:v>0</x:v>
      </x:c>
      <x:c r="Q4236" s="7" t="n">
        <x:f>MAX(0,G4236+J4236-P4236)</x:f>
        <x:v>0</x:v>
      </x:c>
      <x:c r="R4236" s="7" t="n">
        <x:f>M4236+MAX(0,K4236-MAX(0,P4236-G4236-J4236))</x:f>
        <x:v>400</x:v>
      </x:c>
      <x:c r="S4236" s="7" t="n">
        <x:f>SUM(O4236,Q4236,R4236)</x:f>
        <x:v>1600</x:v>
      </x:c>
      <x:c r="T4236" s="14" t="n">
        <x:f>'Inventory detail'!T858</x:f>
        <x:v>0.2327</x:v>
      </x:c>
      <x:c r="U4236" s="14" t="n">
        <x:f>'Inventory detail'!U858</x:f>
        <x:v>0.22796149999999998</x:v>
      </x:c>
      <x:c r="V4236" s="9" t="n">
        <x:f>O4236*T4236</x:f>
        <x:v>279.24</x:v>
      </x:c>
      <x:c r="W4236" s="9" t="n">
        <x:f>Q4236*T4236</x:f>
        <x:v>0</x:v>
      </x:c>
      <x:c r="X4236" s="9" t="n">
        <x:f>R4236*T4236</x:f>
        <x:v>93.08</x:v>
      </x:c>
      <x:c r="Y4236" s="9" t="n">
        <x:f>S4236*T4236</x:f>
        <x:v>372.32</x:v>
      </x:c>
      <x:c r="Z4236" s="9" t="n">
        <x:f>IF(ISNUMBER(U4236),S4236*(U4236-T4236),"n.a.")</x:f>
        <x:v>-7.5816000000000106</x:v>
      </x:c>
      <x:c r="AA4236" s="9" t="n">
        <x:f>IF(ISNUMBER(U4236),Y4236,0)</x:f>
        <x:v>372.32</x:v>
      </x:c>
      <x:c r="AB4236" s="7" t="n">
        <x:f>MAX(0,L4236-SUM(F4236:K4236))</x:f>
        <x:v>0</x:v>
      </x:c>
    </x:row>
    <x:row r="4237" ht="22" customHeight="1">
      <x:c r="A4237" s="18" t="n">
        <x:f>Summary!F$41</x:f>
        <x:v>46419</x:v>
      </x:c>
      <x:c r="B4237" s="2" t="str">
        <x:f>'Inventory detail'!A859</x:f>
        <x:v>COIL</x:v>
      </x:c>
      <x:c r="C4237" s="2" t="str">
        <x:f>'Inventory detail'!B859</x:f>
        <x:v>30</x:v>
      </x:c>
      <x:c r="D4237" s="2" t="str">
        <x:f>'Inventory detail'!C859</x:f>
        <x:v>28FG12-4</x:v>
      </x:c>
      <x:c r="E4237" s="10" t="n">
        <x:f>A3111</x:f>
        <x:v>46388</x:v>
      </x:c>
      <x:c r="F4237" s="7" t="n">
        <x:f>O3111</x:f>
        <x:v>0</x:v>
      </x:c>
      <x:c r="G4237" s="7" t="n">
        <x:f>Q3111</x:f>
        <x:v>0</x:v>
      </x:c>
      <x:c r="H4237" s="7" t="n">
        <x:f>R3111</x:f>
        <x:v>0</x:v>
      </x:c>
      <x:c r="I4237" s="7" t="n">
        <x:f>0</x:f>
        <x:v>0</x:v>
      </x:c>
      <x:c r="J4237" s="7" t="n">
        <x:f>0</x:f>
        <x:v>0</x:v>
      </x:c>
      <x:c r="K4237" s="7" t="n">
        <x:f>0</x:f>
        <x:v>0</x:v>
      </x:c>
      <x:c r="L4237" s="7" t="n">
        <x:f>'Inventory detail'!F859*Summary!$K$5*(A4237-E4237)/Summary!$K$6</x:f>
        <x:v>0</x:v>
      </x:c>
      <x:c r="M4237" s="7" t="n">
        <x:f>MAX(0,H4237-L4237)</x:f>
        <x:v>0</x:v>
      </x:c>
      <x:c r="N4237" s="7" t="n">
        <x:f>MAX(0,L4237-H4237)</x:f>
        <x:v>0</x:v>
      </x:c>
      <x:c r="O4237" s="7" t="n">
        <x:f>MAX(0,F4237+I4237-N4237)</x:f>
        <x:v>0</x:v>
      </x:c>
      <x:c r="P4237" s="7" t="n">
        <x:f>MAX(0,N4237-F4237-I4237)</x:f>
        <x:v>0</x:v>
      </x:c>
      <x:c r="Q4237" s="7" t="n">
        <x:f>MAX(0,G4237+J4237-P4237)</x:f>
        <x:v>0</x:v>
      </x:c>
      <x:c r="R4237" s="7" t="n">
        <x:f>M4237+MAX(0,K4237-MAX(0,P4237-G4237-J4237))</x:f>
        <x:v>0</x:v>
      </x:c>
      <x:c r="S4237" s="7" t="n">
        <x:f>SUM(O4237,Q4237,R4237)</x:f>
        <x:v>0</x:v>
      </x:c>
      <x:c r="T4237" s="14" t="n">
        <x:f>'Inventory detail'!T859</x:f>
        <x:v>0.1292</x:v>
      </x:c>
      <x:c r="U4237" s="14" t="str">
        <x:f>'Inventory detail'!U859</x:f>
        <x:v>n.a.</x:v>
      </x:c>
      <x:c r="V4237" s="9" t="n">
        <x:f>O4237*T4237</x:f>
        <x:v>0</x:v>
      </x:c>
      <x:c r="W4237" s="9" t="n">
        <x:f>Q4237*T4237</x:f>
        <x:v>0</x:v>
      </x:c>
      <x:c r="X4237" s="9" t="n">
        <x:f>R4237*T4237</x:f>
        <x:v>0</x:v>
      </x:c>
      <x:c r="Y4237" s="9" t="n">
        <x:f>S4237*T4237</x:f>
        <x:v>0</x:v>
      </x:c>
      <x:c r="Z4237" s="9" t="str">
        <x:f>IF(ISNUMBER(U4237),S4237*(U4237-T4237),"n.a.")</x:f>
        <x:v>n.a.</x:v>
      </x:c>
      <x:c r="AA4237" s="9" t="n">
        <x:f>IF(ISNUMBER(U4237),Y4237,0)</x:f>
        <x:v>0</x:v>
      </x:c>
      <x:c r="AB4237" s="7" t="n">
        <x:f>MAX(0,L4237-SUM(F4237:K4237))</x:f>
        <x:v>0</x:v>
      </x:c>
    </x:row>
    <x:row r="4238" ht="22" customHeight="1">
      <x:c r="A4238" s="18" t="n">
        <x:f>Summary!F$41</x:f>
        <x:v>46419</x:v>
      </x:c>
      <x:c r="B4238" s="2" t="str">
        <x:f>'Inventory detail'!A860</x:f>
        <x:v>COIL</x:v>
      </x:c>
      <x:c r="C4238" s="2" t="str">
        <x:f>'Inventory detail'!B860</x:f>
        <x:v>30</x:v>
      </x:c>
      <x:c r="D4238" s="2" t="str">
        <x:f>'Inventory detail'!C860</x:f>
        <x:v>28MAR12-4</x:v>
      </x:c>
      <x:c r="E4238" s="10" t="n">
        <x:f>A3112</x:f>
        <x:v>46388</x:v>
      </x:c>
      <x:c r="F4238" s="7" t="n">
        <x:f>O3112</x:f>
        <x:v>0</x:v>
      </x:c>
      <x:c r="G4238" s="7" t="n">
        <x:f>Q3112</x:f>
        <x:v>0</x:v>
      </x:c>
      <x:c r="H4238" s="7" t="n">
        <x:f>R3112</x:f>
        <x:v>0</x:v>
      </x:c>
      <x:c r="I4238" s="7" t="n">
        <x:f>0</x:f>
        <x:v>0</x:v>
      </x:c>
      <x:c r="J4238" s="7" t="n">
        <x:f>0</x:f>
        <x:v>0</x:v>
      </x:c>
      <x:c r="K4238" s="7" t="n">
        <x:f>0</x:f>
        <x:v>0</x:v>
      </x:c>
      <x:c r="L4238" s="7" t="n">
        <x:f>'Inventory detail'!F860*Summary!$K$5*(A4238-E4238)/Summary!$K$6</x:f>
        <x:v>0</x:v>
      </x:c>
      <x:c r="M4238" s="7" t="n">
        <x:f>MAX(0,H4238-L4238)</x:f>
        <x:v>0</x:v>
      </x:c>
      <x:c r="N4238" s="7" t="n">
        <x:f>MAX(0,L4238-H4238)</x:f>
        <x:v>0</x:v>
      </x:c>
      <x:c r="O4238" s="7" t="n">
        <x:f>MAX(0,F4238+I4238-N4238)</x:f>
        <x:v>0</x:v>
      </x:c>
      <x:c r="P4238" s="7" t="n">
        <x:f>MAX(0,N4238-F4238-I4238)</x:f>
        <x:v>0</x:v>
      </x:c>
      <x:c r="Q4238" s="7" t="n">
        <x:f>MAX(0,G4238+J4238-P4238)</x:f>
        <x:v>0</x:v>
      </x:c>
      <x:c r="R4238" s="7" t="n">
        <x:f>M4238+MAX(0,K4238-MAX(0,P4238-G4238-J4238))</x:f>
        <x:v>0</x:v>
      </x:c>
      <x:c r="S4238" s="7" t="n">
        <x:f>SUM(O4238,Q4238,R4238)</x:f>
        <x:v>0</x:v>
      </x:c>
      <x:c r="T4238" s="14" t="n">
        <x:f>'Inventory detail'!T860</x:f>
        <x:v>0.1292</x:v>
      </x:c>
      <x:c r="U4238" s="14" t="str">
        <x:f>'Inventory detail'!U860</x:f>
        <x:v>n.a.</x:v>
      </x:c>
      <x:c r="V4238" s="9" t="n">
        <x:f>O4238*T4238</x:f>
        <x:v>0</x:v>
      </x:c>
      <x:c r="W4238" s="9" t="n">
        <x:f>Q4238*T4238</x:f>
        <x:v>0</x:v>
      </x:c>
      <x:c r="X4238" s="9" t="n">
        <x:f>R4238*T4238</x:f>
        <x:v>0</x:v>
      </x:c>
      <x:c r="Y4238" s="9" t="n">
        <x:f>S4238*T4238</x:f>
        <x:v>0</x:v>
      </x:c>
      <x:c r="Z4238" s="9" t="str">
        <x:f>IF(ISNUMBER(U4238),S4238*(U4238-T4238),"n.a.")</x:f>
        <x:v>n.a.</x:v>
      </x:c>
      <x:c r="AA4238" s="9" t="n">
        <x:f>IF(ISNUMBER(U4238),Y4238,0)</x:f>
        <x:v>0</x:v>
      </x:c>
      <x:c r="AB4238" s="7" t="n">
        <x:f>MAX(0,L4238-SUM(F4238:K4238))</x:f>
        <x:v>0</x:v>
      </x:c>
    </x:row>
    <x:row r="4239" ht="22" customHeight="1">
      <x:c r="A4239" s="18" t="n">
        <x:f>Summary!F$41</x:f>
        <x:v>46419</x:v>
      </x:c>
      <x:c r="B4239" s="2" t="str">
        <x:f>'Inventory detail'!A861</x:f>
        <x:v>COIL</x:v>
      </x:c>
      <x:c r="C4239" s="2" t="str">
        <x:f>'Inventory detail'!B861</x:f>
        <x:v>30</x:v>
      </x:c>
      <x:c r="D4239" s="2" t="str">
        <x:f>'Inventory detail'!C861</x:f>
        <x:v>28NAV12-4</x:v>
      </x:c>
      <x:c r="E4239" s="10" t="n">
        <x:f>A3113</x:f>
        <x:v>46388</x:v>
      </x:c>
      <x:c r="F4239" s="7" t="n">
        <x:f>O3113</x:f>
        <x:v>0</x:v>
      </x:c>
      <x:c r="G4239" s="7" t="n">
        <x:f>Q3113</x:f>
        <x:v>0</x:v>
      </x:c>
      <x:c r="H4239" s="7" t="n">
        <x:f>R3113</x:f>
        <x:v>1800</x:v>
      </x:c>
      <x:c r="I4239" s="7" t="n">
        <x:f>0</x:f>
        <x:v>0</x:v>
      </x:c>
      <x:c r="J4239" s="7" t="n">
        <x:f>0</x:f>
        <x:v>0</x:v>
      </x:c>
      <x:c r="K4239" s="7" t="n">
        <x:f>0</x:f>
        <x:v>0</x:v>
      </x:c>
      <x:c r="L4239" s="7" t="n">
        <x:f>'Inventory detail'!F861*Summary!$K$5*(A4239-E4239)/Summary!$K$6</x:f>
        <x:v>0</x:v>
      </x:c>
      <x:c r="M4239" s="7" t="n">
        <x:f>MAX(0,H4239-L4239)</x:f>
        <x:v>1800</x:v>
      </x:c>
      <x:c r="N4239" s="7" t="n">
        <x:f>MAX(0,L4239-H4239)</x:f>
        <x:v>0</x:v>
      </x:c>
      <x:c r="O4239" s="7" t="n">
        <x:f>MAX(0,F4239+I4239-N4239)</x:f>
        <x:v>0</x:v>
      </x:c>
      <x:c r="P4239" s="7" t="n">
        <x:f>MAX(0,N4239-F4239-I4239)</x:f>
        <x:v>0</x:v>
      </x:c>
      <x:c r="Q4239" s="7" t="n">
        <x:f>MAX(0,G4239+J4239-P4239)</x:f>
        <x:v>0</x:v>
      </x:c>
      <x:c r="R4239" s="7" t="n">
        <x:f>M4239+MAX(0,K4239-MAX(0,P4239-G4239-J4239))</x:f>
        <x:v>1800</x:v>
      </x:c>
      <x:c r="S4239" s="7" t="n">
        <x:f>SUM(O4239,Q4239,R4239)</x:f>
        <x:v>1800</x:v>
      </x:c>
      <x:c r="T4239" s="14" t="n">
        <x:f>'Inventory detail'!T861</x:f>
        <x:v>0.2327</x:v>
      </x:c>
      <x:c r="U4239" s="14" t="n">
        <x:f>'Inventory detail'!U861</x:f>
        <x:v>0.22796149999999998</x:v>
      </x:c>
      <x:c r="V4239" s="9" t="n">
        <x:f>O4239*T4239</x:f>
        <x:v>0</x:v>
      </x:c>
      <x:c r="W4239" s="9" t="n">
        <x:f>Q4239*T4239</x:f>
        <x:v>0</x:v>
      </x:c>
      <x:c r="X4239" s="9" t="n">
        <x:f>R4239*T4239</x:f>
        <x:v>418.85999999999996</x:v>
      </x:c>
      <x:c r="Y4239" s="9" t="n">
        <x:f>S4239*T4239</x:f>
        <x:v>418.85999999999996</x:v>
      </x:c>
      <x:c r="Z4239" s="9" t="n">
        <x:f>IF(ISNUMBER(U4239),S4239*(U4239-T4239),"n.a.")</x:f>
        <x:v>-8.529300000000012</x:v>
      </x:c>
      <x:c r="AA4239" s="9" t="n">
        <x:f>IF(ISNUMBER(U4239),Y4239,0)</x:f>
        <x:v>418.85999999999996</x:v>
      </x:c>
      <x:c r="AB4239" s="7" t="n">
        <x:f>MAX(0,L4239-SUM(F4239:K4239))</x:f>
        <x:v>0</x:v>
      </x:c>
    </x:row>
    <x:row r="4240" ht="22" customHeight="1">
      <x:c r="A4240" s="18" t="n">
        <x:f>Summary!F$41</x:f>
        <x:v>46419</x:v>
      </x:c>
      <x:c r="B4240" s="2" t="str">
        <x:f>'Inventory detail'!A862</x:f>
        <x:v>COIL</x:v>
      </x:c>
      <x:c r="C4240" s="2" t="str">
        <x:f>'Inventory detail'!B862</x:f>
        <x:v>30</x:v>
      </x:c>
      <x:c r="D4240" s="2" t="str">
        <x:f>'Inventory detail'!C862</x:f>
        <x:v>28RED12-4</x:v>
      </x:c>
      <x:c r="E4240" s="10" t="n">
        <x:f>A3114</x:f>
        <x:v>46388</x:v>
      </x:c>
      <x:c r="F4240" s="7" t="n">
        <x:f>O3114</x:f>
        <x:v>0</x:v>
      </x:c>
      <x:c r="G4240" s="7" t="n">
        <x:f>Q3114</x:f>
        <x:v>0</x:v>
      </x:c>
      <x:c r="H4240" s="7" t="n">
        <x:f>R3114</x:f>
        <x:v>0</x:v>
      </x:c>
      <x:c r="I4240" s="7" t="n">
        <x:f>0</x:f>
        <x:v>0</x:v>
      </x:c>
      <x:c r="J4240" s="7" t="n">
        <x:f>0</x:f>
        <x:v>0</x:v>
      </x:c>
      <x:c r="K4240" s="7" t="n">
        <x:f>0</x:f>
        <x:v>0</x:v>
      </x:c>
      <x:c r="L4240" s="7" t="n">
        <x:f>'Inventory detail'!F862*Summary!$K$5*(A4240-E4240)/Summary!$K$6</x:f>
        <x:v>0</x:v>
      </x:c>
      <x:c r="M4240" s="7" t="n">
        <x:f>MAX(0,H4240-L4240)</x:f>
        <x:v>0</x:v>
      </x:c>
      <x:c r="N4240" s="7" t="n">
        <x:f>MAX(0,L4240-H4240)</x:f>
        <x:v>0</x:v>
      </x:c>
      <x:c r="O4240" s="7" t="n">
        <x:f>MAX(0,F4240+I4240-N4240)</x:f>
        <x:v>0</x:v>
      </x:c>
      <x:c r="P4240" s="7" t="n">
        <x:f>MAX(0,N4240-F4240-I4240)</x:f>
        <x:v>0</x:v>
      </x:c>
      <x:c r="Q4240" s="7" t="n">
        <x:f>MAX(0,G4240+J4240-P4240)</x:f>
        <x:v>0</x:v>
      </x:c>
      <x:c r="R4240" s="7" t="n">
        <x:f>M4240+MAX(0,K4240-MAX(0,P4240-G4240-J4240))</x:f>
        <x:v>0</x:v>
      </x:c>
      <x:c r="S4240" s="7" t="n">
        <x:f>SUM(O4240,Q4240,R4240)</x:f>
        <x:v>0</x:v>
      </x:c>
      <x:c r="T4240" s="14" t="n">
        <x:f>'Inventory detail'!T862</x:f>
        <x:v>0.1292</x:v>
      </x:c>
      <x:c r="U4240" s="14" t="str">
        <x:f>'Inventory detail'!U862</x:f>
        <x:v>n.a.</x:v>
      </x:c>
      <x:c r="V4240" s="9" t="n">
        <x:f>O4240*T4240</x:f>
        <x:v>0</x:v>
      </x:c>
      <x:c r="W4240" s="9" t="n">
        <x:f>Q4240*T4240</x:f>
        <x:v>0</x:v>
      </x:c>
      <x:c r="X4240" s="9" t="n">
        <x:f>R4240*T4240</x:f>
        <x:v>0</x:v>
      </x:c>
      <x:c r="Y4240" s="9" t="n">
        <x:f>S4240*T4240</x:f>
        <x:v>0</x:v>
      </x:c>
      <x:c r="Z4240" s="9" t="str">
        <x:f>IF(ISNUMBER(U4240),S4240*(U4240-T4240),"n.a.")</x:f>
        <x:v>n.a.</x:v>
      </x:c>
      <x:c r="AA4240" s="9" t="n">
        <x:f>IF(ISNUMBER(U4240),Y4240,0)</x:f>
        <x:v>0</x:v>
      </x:c>
      <x:c r="AB4240" s="7" t="n">
        <x:f>MAX(0,L4240-SUM(F4240:K4240))</x:f>
        <x:v>0</x:v>
      </x:c>
    </x:row>
    <x:row r="4241" ht="22" customHeight="1">
      <x:c r="A4241" s="18" t="n">
        <x:f>Summary!F$41</x:f>
        <x:v>46419</x:v>
      </x:c>
      <x:c r="B4241" s="2" t="str">
        <x:f>'Inventory detail'!A863</x:f>
        <x:v>COIL</x:v>
      </x:c>
      <x:c r="C4241" s="2" t="str">
        <x:f>'Inventory detail'!B863</x:f>
        <x:v>30</x:v>
      </x:c>
      <x:c r="D4241" s="2" t="str">
        <x:f>'Inventory detail'!C863</x:f>
        <x:v>30BLU12-4</x:v>
      </x:c>
      <x:c r="E4241" s="10" t="n">
        <x:f>A3115</x:f>
        <x:v>46388</x:v>
      </x:c>
      <x:c r="F4241" s="7" t="n">
        <x:f>O3115</x:f>
        <x:v>0</x:v>
      </x:c>
      <x:c r="G4241" s="7" t="n">
        <x:f>Q3115</x:f>
        <x:v>0</x:v>
      </x:c>
      <x:c r="H4241" s="7" t="n">
        <x:f>R3115</x:f>
        <x:v>1300</x:v>
      </x:c>
      <x:c r="I4241" s="7" t="n">
        <x:f>0</x:f>
        <x:v>0</x:v>
      </x:c>
      <x:c r="J4241" s="7" t="n">
        <x:f>0</x:f>
        <x:v>0</x:v>
      </x:c>
      <x:c r="K4241" s="7" t="n">
        <x:f>0</x:f>
        <x:v>0</x:v>
      </x:c>
      <x:c r="L4241" s="7" t="n">
        <x:f>'Inventory detail'!F863*Summary!$K$5*(A4241-E4241)/Summary!$K$6</x:f>
        <x:v>0</x:v>
      </x:c>
      <x:c r="M4241" s="7" t="n">
        <x:f>MAX(0,H4241-L4241)</x:f>
        <x:v>1300</x:v>
      </x:c>
      <x:c r="N4241" s="7" t="n">
        <x:f>MAX(0,L4241-H4241)</x:f>
        <x:v>0</x:v>
      </x:c>
      <x:c r="O4241" s="7" t="n">
        <x:f>MAX(0,F4241+I4241-N4241)</x:f>
        <x:v>0</x:v>
      </x:c>
      <x:c r="P4241" s="7" t="n">
        <x:f>MAX(0,N4241-F4241-I4241)</x:f>
        <x:v>0</x:v>
      </x:c>
      <x:c r="Q4241" s="7" t="n">
        <x:f>MAX(0,G4241+J4241-P4241)</x:f>
        <x:v>0</x:v>
      </x:c>
      <x:c r="R4241" s="7" t="n">
        <x:f>M4241+MAX(0,K4241-MAX(0,P4241-G4241-J4241))</x:f>
        <x:v>1300</x:v>
      </x:c>
      <x:c r="S4241" s="7" t="n">
        <x:f>SUM(O4241,Q4241,R4241)</x:f>
        <x:v>1300</x:v>
      </x:c>
      <x:c r="T4241" s="14" t="n">
        <x:f>'Inventory detail'!T863</x:f>
        <x:v>0.1408</x:v>
      </x:c>
      <x:c r="U4241" s="14" t="str">
        <x:f>'Inventory detail'!U863</x:f>
        <x:v>n.a.</x:v>
      </x:c>
      <x:c r="V4241" s="9" t="n">
        <x:f>O4241*T4241</x:f>
        <x:v>0</x:v>
      </x:c>
      <x:c r="W4241" s="9" t="n">
        <x:f>Q4241*T4241</x:f>
        <x:v>0</x:v>
      </x:c>
      <x:c r="X4241" s="9" t="n">
        <x:f>R4241*T4241</x:f>
        <x:v>183.04000000000002</x:v>
      </x:c>
      <x:c r="Y4241" s="9" t="n">
        <x:f>S4241*T4241</x:f>
        <x:v>183.04000000000002</x:v>
      </x:c>
      <x:c r="Z4241" s="9" t="str">
        <x:f>IF(ISNUMBER(U4241),S4241*(U4241-T4241),"n.a.")</x:f>
        <x:v>n.a.</x:v>
      </x:c>
      <x:c r="AA4241" s="9" t="n">
        <x:f>IF(ISNUMBER(U4241),Y4241,0)</x:f>
        <x:v>0</x:v>
      </x:c>
      <x:c r="AB4241" s="7" t="n">
        <x:f>MAX(0,L4241-SUM(F4241:K4241))</x:f>
        <x:v>0</x:v>
      </x:c>
    </x:row>
    <x:row r="4242" ht="22" customHeight="1">
      <x:c r="A4242" s="18" t="n">
        <x:f>Summary!F$41</x:f>
        <x:v>46419</x:v>
      </x:c>
      <x:c r="B4242" s="2" t="str">
        <x:f>'Inventory detail'!A864</x:f>
        <x:v>COIL</x:v>
      </x:c>
      <x:c r="C4242" s="2" t="str">
        <x:f>'Inventory detail'!B864</x:f>
        <x:v>30</x:v>
      </x:c>
      <x:c r="D4242" s="2" t="str">
        <x:f>'Inventory detail'!C864</x:f>
        <x:v>30FG12-4</x:v>
      </x:c>
      <x:c r="E4242" s="10" t="n">
        <x:f>A3116</x:f>
        <x:v>46388</x:v>
      </x:c>
      <x:c r="F4242" s="7" t="n">
        <x:f>O3116</x:f>
        <x:v>0</x:v>
      </x:c>
      <x:c r="G4242" s="7" t="n">
        <x:f>Q3116</x:f>
        <x:v>0</x:v>
      </x:c>
      <x:c r="H4242" s="7" t="n">
        <x:f>R3116</x:f>
        <x:v>0</x:v>
      </x:c>
      <x:c r="I4242" s="7" t="n">
        <x:f>0</x:f>
        <x:v>0</x:v>
      </x:c>
      <x:c r="J4242" s="7" t="n">
        <x:f>0</x:f>
        <x:v>0</x:v>
      </x:c>
      <x:c r="K4242" s="7" t="n">
        <x:f>0</x:f>
        <x:v>0</x:v>
      </x:c>
      <x:c r="L4242" s="7" t="n">
        <x:f>'Inventory detail'!F864*Summary!$K$5*(A4242-E4242)/Summary!$K$6</x:f>
        <x:v>0</x:v>
      </x:c>
      <x:c r="M4242" s="7" t="n">
        <x:f>MAX(0,H4242-L4242)</x:f>
        <x:v>0</x:v>
      </x:c>
      <x:c r="N4242" s="7" t="n">
        <x:f>MAX(0,L4242-H4242)</x:f>
        <x:v>0</x:v>
      </x:c>
      <x:c r="O4242" s="7" t="n">
        <x:f>MAX(0,F4242+I4242-N4242)</x:f>
        <x:v>0</x:v>
      </x:c>
      <x:c r="P4242" s="7" t="n">
        <x:f>MAX(0,N4242-F4242-I4242)</x:f>
        <x:v>0</x:v>
      </x:c>
      <x:c r="Q4242" s="7" t="n">
        <x:f>MAX(0,G4242+J4242-P4242)</x:f>
        <x:v>0</x:v>
      </x:c>
      <x:c r="R4242" s="7" t="n">
        <x:f>M4242+MAX(0,K4242-MAX(0,P4242-G4242-J4242))</x:f>
        <x:v>0</x:v>
      </x:c>
      <x:c r="S4242" s="7" t="n">
        <x:f>SUM(O4242,Q4242,R4242)</x:f>
        <x:v>0</x:v>
      </x:c>
      <x:c r="T4242" s="14" t="n">
        <x:f>'Inventory detail'!T864</x:f>
        <x:v>0.1408</x:v>
      </x:c>
      <x:c r="U4242" s="14" t="str">
        <x:f>'Inventory detail'!U864</x:f>
        <x:v>n.a.</x:v>
      </x:c>
      <x:c r="V4242" s="9" t="n">
        <x:f>O4242*T4242</x:f>
        <x:v>0</x:v>
      </x:c>
      <x:c r="W4242" s="9" t="n">
        <x:f>Q4242*T4242</x:f>
        <x:v>0</x:v>
      </x:c>
      <x:c r="X4242" s="9" t="n">
        <x:f>R4242*T4242</x:f>
        <x:v>0</x:v>
      </x:c>
      <x:c r="Y4242" s="9" t="n">
        <x:f>S4242*T4242</x:f>
        <x:v>0</x:v>
      </x:c>
      <x:c r="Z4242" s="9" t="str">
        <x:f>IF(ISNUMBER(U4242),S4242*(U4242-T4242),"n.a.")</x:f>
        <x:v>n.a.</x:v>
      </x:c>
      <x:c r="AA4242" s="9" t="n">
        <x:f>IF(ISNUMBER(U4242),Y4242,0)</x:f>
        <x:v>0</x:v>
      </x:c>
      <x:c r="AB4242" s="7" t="n">
        <x:f>MAX(0,L4242-SUM(F4242:K4242))</x:f>
        <x:v>0</x:v>
      </x:c>
    </x:row>
    <x:row r="4243" ht="22" customHeight="1">
      <x:c r="A4243" s="18" t="n">
        <x:f>Summary!F$41</x:f>
        <x:v>46419</x:v>
      </x:c>
      <x:c r="B4243" s="2" t="str">
        <x:f>'Inventory detail'!A865</x:f>
        <x:v>COIL</x:v>
      </x:c>
      <x:c r="C4243" s="2" t="str">
        <x:f>'Inventory detail'!B865</x:f>
        <x:v>30</x:v>
      </x:c>
      <x:c r="D4243" s="2" t="str">
        <x:f>'Inventory detail'!C865</x:f>
        <x:v>30MAR12-4</x:v>
      </x:c>
      <x:c r="E4243" s="10" t="n">
        <x:f>A3117</x:f>
        <x:v>46388</x:v>
      </x:c>
      <x:c r="F4243" s="7" t="n">
        <x:f>O3117</x:f>
        <x:v>0</x:v>
      </x:c>
      <x:c r="G4243" s="7" t="n">
        <x:f>Q3117</x:f>
        <x:v>0</x:v>
      </x:c>
      <x:c r="H4243" s="7" t="n">
        <x:f>R3117</x:f>
        <x:v>0</x:v>
      </x:c>
      <x:c r="I4243" s="7" t="n">
        <x:f>0</x:f>
        <x:v>0</x:v>
      </x:c>
      <x:c r="J4243" s="7" t="n">
        <x:f>0</x:f>
        <x:v>0</x:v>
      </x:c>
      <x:c r="K4243" s="7" t="n">
        <x:f>0</x:f>
        <x:v>0</x:v>
      </x:c>
      <x:c r="L4243" s="7" t="n">
        <x:f>'Inventory detail'!F865*Summary!$K$5*(A4243-E4243)/Summary!$K$6</x:f>
        <x:v>0</x:v>
      </x:c>
      <x:c r="M4243" s="7" t="n">
        <x:f>MAX(0,H4243-L4243)</x:f>
        <x:v>0</x:v>
      </x:c>
      <x:c r="N4243" s="7" t="n">
        <x:f>MAX(0,L4243-H4243)</x:f>
        <x:v>0</x:v>
      </x:c>
      <x:c r="O4243" s="7" t="n">
        <x:f>MAX(0,F4243+I4243-N4243)</x:f>
        <x:v>0</x:v>
      </x:c>
      <x:c r="P4243" s="7" t="n">
        <x:f>MAX(0,N4243-F4243-I4243)</x:f>
        <x:v>0</x:v>
      </x:c>
      <x:c r="Q4243" s="7" t="n">
        <x:f>MAX(0,G4243+J4243-P4243)</x:f>
        <x:v>0</x:v>
      </x:c>
      <x:c r="R4243" s="7" t="n">
        <x:f>M4243+MAX(0,K4243-MAX(0,P4243-G4243-J4243))</x:f>
        <x:v>0</x:v>
      </x:c>
      <x:c r="S4243" s="7" t="n">
        <x:f>SUM(O4243,Q4243,R4243)</x:f>
        <x:v>0</x:v>
      </x:c>
      <x:c r="T4243" s="14" t="n">
        <x:f>'Inventory detail'!T865</x:f>
        <x:v>0.1408</x:v>
      </x:c>
      <x:c r="U4243" s="14" t="str">
        <x:f>'Inventory detail'!U865</x:f>
        <x:v>n.a.</x:v>
      </x:c>
      <x:c r="V4243" s="9" t="n">
        <x:f>O4243*T4243</x:f>
        <x:v>0</x:v>
      </x:c>
      <x:c r="W4243" s="9" t="n">
        <x:f>Q4243*T4243</x:f>
        <x:v>0</x:v>
      </x:c>
      <x:c r="X4243" s="9" t="n">
        <x:f>R4243*T4243</x:f>
        <x:v>0</x:v>
      </x:c>
      <x:c r="Y4243" s="9" t="n">
        <x:f>S4243*T4243</x:f>
        <x:v>0</x:v>
      </x:c>
      <x:c r="Z4243" s="9" t="str">
        <x:f>IF(ISNUMBER(U4243),S4243*(U4243-T4243),"n.a.")</x:f>
        <x:v>n.a.</x:v>
      </x:c>
      <x:c r="AA4243" s="9" t="n">
        <x:f>IF(ISNUMBER(U4243),Y4243,0)</x:f>
        <x:v>0</x:v>
      </x:c>
      <x:c r="AB4243" s="7" t="n">
        <x:f>MAX(0,L4243-SUM(F4243:K4243))</x:f>
        <x:v>0</x:v>
      </x:c>
    </x:row>
    <x:row r="4244" ht="22" customHeight="1">
      <x:c r="A4244" s="18" t="n">
        <x:f>Summary!F$41</x:f>
        <x:v>46419</x:v>
      </x:c>
      <x:c r="B4244" s="2" t="str">
        <x:f>'Inventory detail'!A866</x:f>
        <x:v>COIL</x:v>
      </x:c>
      <x:c r="C4244" s="2" t="str">
        <x:f>'Inventory detail'!B866</x:f>
        <x:v>30</x:v>
      </x:c>
      <x:c r="D4244" s="2" t="str">
        <x:f>'Inventory detail'!C866</x:f>
        <x:v>30RED12-4</x:v>
      </x:c>
      <x:c r="E4244" s="10" t="n">
        <x:f>A3118</x:f>
        <x:v>46388</x:v>
      </x:c>
      <x:c r="F4244" s="7" t="n">
        <x:f>O3118</x:f>
        <x:v>0</x:v>
      </x:c>
      <x:c r="G4244" s="7" t="n">
        <x:f>Q3118</x:f>
        <x:v>0</x:v>
      </x:c>
      <x:c r="H4244" s="7" t="n">
        <x:f>R3118</x:f>
        <x:v>0</x:v>
      </x:c>
      <x:c r="I4244" s="7" t="n">
        <x:f>0</x:f>
        <x:v>0</x:v>
      </x:c>
      <x:c r="J4244" s="7" t="n">
        <x:f>0</x:f>
        <x:v>0</x:v>
      </x:c>
      <x:c r="K4244" s="7" t="n">
        <x:f>0</x:f>
        <x:v>0</x:v>
      </x:c>
      <x:c r="L4244" s="7" t="n">
        <x:f>'Inventory detail'!F866*Summary!$K$5*(A4244-E4244)/Summary!$K$6</x:f>
        <x:v>0</x:v>
      </x:c>
      <x:c r="M4244" s="7" t="n">
        <x:f>MAX(0,H4244-L4244)</x:f>
        <x:v>0</x:v>
      </x:c>
      <x:c r="N4244" s="7" t="n">
        <x:f>MAX(0,L4244-H4244)</x:f>
        <x:v>0</x:v>
      </x:c>
      <x:c r="O4244" s="7" t="n">
        <x:f>MAX(0,F4244+I4244-N4244)</x:f>
        <x:v>0</x:v>
      </x:c>
      <x:c r="P4244" s="7" t="n">
        <x:f>MAX(0,N4244-F4244-I4244)</x:f>
        <x:v>0</x:v>
      </x:c>
      <x:c r="Q4244" s="7" t="n">
        <x:f>MAX(0,G4244+J4244-P4244)</x:f>
        <x:v>0</x:v>
      </x:c>
      <x:c r="R4244" s="7" t="n">
        <x:f>M4244+MAX(0,K4244-MAX(0,P4244-G4244-J4244))</x:f>
        <x:v>0</x:v>
      </x:c>
      <x:c r="S4244" s="7" t="n">
        <x:f>SUM(O4244,Q4244,R4244)</x:f>
        <x:v>0</x:v>
      </x:c>
      <x:c r="T4244" s="14" t="n">
        <x:f>'Inventory detail'!T866</x:f>
        <x:v>0.1408</x:v>
      </x:c>
      <x:c r="U4244" s="14" t="str">
        <x:f>'Inventory detail'!U866</x:f>
        <x:v>n.a.</x:v>
      </x:c>
      <x:c r="V4244" s="9" t="n">
        <x:f>O4244*T4244</x:f>
        <x:v>0</x:v>
      </x:c>
      <x:c r="W4244" s="9" t="n">
        <x:f>Q4244*T4244</x:f>
        <x:v>0</x:v>
      </x:c>
      <x:c r="X4244" s="9" t="n">
        <x:f>R4244*T4244</x:f>
        <x:v>0</x:v>
      </x:c>
      <x:c r="Y4244" s="9" t="n">
        <x:f>S4244*T4244</x:f>
        <x:v>0</x:v>
      </x:c>
      <x:c r="Z4244" s="9" t="str">
        <x:f>IF(ISNUMBER(U4244),S4244*(U4244-T4244),"n.a.")</x:f>
        <x:v>n.a.</x:v>
      </x:c>
      <x:c r="AA4244" s="9" t="n">
        <x:f>IF(ISNUMBER(U4244),Y4244,0)</x:f>
        <x:v>0</x:v>
      </x:c>
      <x:c r="AB4244" s="7" t="n">
        <x:f>MAX(0,L4244-SUM(F4244:K4244))</x:f>
        <x:v>0</x:v>
      </x:c>
    </x:row>
    <x:row r="4245" ht="22" customHeight="1">
      <x:c r="A4245" s="18" t="n">
        <x:f>Summary!F$41</x:f>
        <x:v>46419</x:v>
      </x:c>
      <x:c r="B4245" s="2" t="str">
        <x:f>'Inventory detail'!A867</x:f>
        <x:v>COIL</x:v>
      </x:c>
      <x:c r="C4245" s="2" t="str">
        <x:f>'Inventory detail'!B867</x:f>
        <x:v>30</x:v>
      </x:c>
      <x:c r="D4245" s="2" t="str">
        <x:f>'Inventory detail'!C867</x:f>
        <x:v>30WHT12-4</x:v>
      </x:c>
      <x:c r="E4245" s="10" t="n">
        <x:f>A3119</x:f>
        <x:v>46388</x:v>
      </x:c>
      <x:c r="F4245" s="7" t="n">
        <x:f>O3119</x:f>
        <x:v>0</x:v>
      </x:c>
      <x:c r="G4245" s="7" t="n">
        <x:f>Q3119</x:f>
        <x:v>0</x:v>
      </x:c>
      <x:c r="H4245" s="7" t="n">
        <x:f>R3119</x:f>
        <x:v>2600</x:v>
      </x:c>
      <x:c r="I4245" s="7" t="n">
        <x:f>0</x:f>
        <x:v>0</x:v>
      </x:c>
      <x:c r="J4245" s="7" t="n">
        <x:f>0</x:f>
        <x:v>0</x:v>
      </x:c>
      <x:c r="K4245" s="7" t="n">
        <x:f>0</x:f>
        <x:v>0</x:v>
      </x:c>
      <x:c r="L4245" s="7" t="n">
        <x:f>'Inventory detail'!F867*Summary!$K$5*(A4245-E4245)/Summary!$K$6</x:f>
        <x:v>0</x:v>
      </x:c>
      <x:c r="M4245" s="7" t="n">
        <x:f>MAX(0,H4245-L4245)</x:f>
        <x:v>2600</x:v>
      </x:c>
      <x:c r="N4245" s="7" t="n">
        <x:f>MAX(0,L4245-H4245)</x:f>
        <x:v>0</x:v>
      </x:c>
      <x:c r="O4245" s="7" t="n">
        <x:f>MAX(0,F4245+I4245-N4245)</x:f>
        <x:v>0</x:v>
      </x:c>
      <x:c r="P4245" s="7" t="n">
        <x:f>MAX(0,N4245-F4245-I4245)</x:f>
        <x:v>0</x:v>
      </x:c>
      <x:c r="Q4245" s="7" t="n">
        <x:f>MAX(0,G4245+J4245-P4245)</x:f>
        <x:v>0</x:v>
      </x:c>
      <x:c r="R4245" s="7" t="n">
        <x:f>M4245+MAX(0,K4245-MAX(0,P4245-G4245-J4245))</x:f>
        <x:v>2600</x:v>
      </x:c>
      <x:c r="S4245" s="7" t="n">
        <x:f>SUM(O4245,Q4245,R4245)</x:f>
        <x:v>2600</x:v>
      </x:c>
      <x:c r="T4245" s="14" t="n">
        <x:f>'Inventory detail'!T867</x:f>
        <x:v>0.25079999999999997</x:v>
      </x:c>
      <x:c r="U4245" s="14" t="n">
        <x:f>'Inventory detail'!U867</x:f>
        <x:v>0.245752</x:v>
      </x:c>
      <x:c r="V4245" s="9" t="n">
        <x:f>O4245*T4245</x:f>
        <x:v>0</x:v>
      </x:c>
      <x:c r="W4245" s="9" t="n">
        <x:f>Q4245*T4245</x:f>
        <x:v>0</x:v>
      </x:c>
      <x:c r="X4245" s="9" t="n">
        <x:f>R4245*T4245</x:f>
        <x:v>652.0799999999999</x:v>
      </x:c>
      <x:c r="Y4245" s="9" t="n">
        <x:f>S4245*T4245</x:f>
        <x:v>652.0799999999999</x:v>
      </x:c>
      <x:c r="Z4245" s="9" t="n">
        <x:f>IF(ISNUMBER(U4245),S4245*(U4245-T4245),"n.a.")</x:f>
        <x:v>-13.12479999999992</x:v>
      </x:c>
      <x:c r="AA4245" s="9" t="n">
        <x:f>IF(ISNUMBER(U4245),Y4245,0)</x:f>
        <x:v>652.0799999999999</x:v>
      </x:c>
      <x:c r="AB4245" s="7" t="n">
        <x:f>MAX(0,L4245-SUM(F4245:K4245))</x:f>
        <x:v>0</x:v>
      </x:c>
    </x:row>
    <x:row r="4246" ht="22" customHeight="1">
      <x:c r="A4246" s="18" t="n">
        <x:f>Summary!F$41</x:f>
        <x:v>46419</x:v>
      </x:c>
      <x:c r="B4246" s="2" t="str">
        <x:f>'Inventory detail'!A868</x:f>
        <x:v>COIL</x:v>
      </x:c>
      <x:c r="C4246" s="2" t="str">
        <x:f>'Inventory detail'!B868</x:f>
        <x:v>30</x:v>
      </x:c>
      <x:c r="D4246" s="2" t="str">
        <x:f>'Inventory detail'!C868</x:f>
        <x:v>30WHT36-4</x:v>
      </x:c>
      <x:c r="E4246" s="10" t="n">
        <x:f>A3120</x:f>
        <x:v>46388</x:v>
      </x:c>
      <x:c r="F4246" s="7" t="n">
        <x:f>O3120</x:f>
        <x:v>0</x:v>
      </x:c>
      <x:c r="G4246" s="7" t="n">
        <x:f>Q3120</x:f>
        <x:v>0</x:v>
      </x:c>
      <x:c r="H4246" s="7" t="n">
        <x:f>R3120</x:f>
        <x:v>500</x:v>
      </x:c>
      <x:c r="I4246" s="7" t="n">
        <x:f>0</x:f>
        <x:v>0</x:v>
      </x:c>
      <x:c r="J4246" s="7" t="n">
        <x:f>0</x:f>
        <x:v>0</x:v>
      </x:c>
      <x:c r="K4246" s="7" t="n">
        <x:f>0</x:f>
        <x:v>0</x:v>
      </x:c>
      <x:c r="L4246" s="7" t="n">
        <x:f>'Inventory detail'!F868*Summary!$K$5*(A4246-E4246)/Summary!$K$6</x:f>
        <x:v>0</x:v>
      </x:c>
      <x:c r="M4246" s="7" t="n">
        <x:f>MAX(0,H4246-L4246)</x:f>
        <x:v>500</x:v>
      </x:c>
      <x:c r="N4246" s="7" t="n">
        <x:f>MAX(0,L4246-H4246)</x:f>
        <x:v>0</x:v>
      </x:c>
      <x:c r="O4246" s="7" t="n">
        <x:f>MAX(0,F4246+I4246-N4246)</x:f>
        <x:v>0</x:v>
      </x:c>
      <x:c r="P4246" s="7" t="n">
        <x:f>MAX(0,N4246-F4246-I4246)</x:f>
        <x:v>0</x:v>
      </x:c>
      <x:c r="Q4246" s="7" t="n">
        <x:f>MAX(0,G4246+J4246-P4246)</x:f>
        <x:v>0</x:v>
      </x:c>
      <x:c r="R4246" s="7" t="n">
        <x:f>M4246+MAX(0,K4246-MAX(0,P4246-G4246-J4246))</x:f>
        <x:v>500</x:v>
      </x:c>
      <x:c r="S4246" s="7" t="n">
        <x:f>SUM(O4246,Q4246,R4246)</x:f>
        <x:v>500</x:v>
      </x:c>
      <x:c r="T4246" s="14" t="n">
        <x:f>'Inventory detail'!T868</x:f>
        <x:v>0.37829999999999997</x:v>
      </x:c>
      <x:c r="U4246" s="14" t="str">
        <x:f>'Inventory detail'!U868</x:f>
        <x:v>n.a.</x:v>
      </x:c>
      <x:c r="V4246" s="9" t="n">
        <x:f>O4246*T4246</x:f>
        <x:v>0</x:v>
      </x:c>
      <x:c r="W4246" s="9" t="n">
        <x:f>Q4246*T4246</x:f>
        <x:v>0</x:v>
      </x:c>
      <x:c r="X4246" s="9" t="n">
        <x:f>R4246*T4246</x:f>
        <x:v>189.14999999999998</x:v>
      </x:c>
      <x:c r="Y4246" s="9" t="n">
        <x:f>S4246*T4246</x:f>
        <x:v>189.14999999999998</x:v>
      </x:c>
      <x:c r="Z4246" s="9" t="str">
        <x:f>IF(ISNUMBER(U4246),S4246*(U4246-T4246),"n.a.")</x:f>
        <x:v>n.a.</x:v>
      </x:c>
      <x:c r="AA4246" s="9" t="n">
        <x:f>IF(ISNUMBER(U4246),Y4246,0)</x:f>
        <x:v>0</x:v>
      </x:c>
      <x:c r="AB4246" s="7" t="n">
        <x:f>MAX(0,L4246-SUM(F4246:K4246))</x:f>
        <x:v>0</x:v>
      </x:c>
    </x:row>
    <x:row r="4247" ht="22" customHeight="1">
      <x:c r="A4247" s="18" t="n">
        <x:f>Summary!F$41</x:f>
        <x:v>46419</x:v>
      </x:c>
      <x:c r="B4247" s="2" t="str">
        <x:f>'Inventory detail'!A869</x:f>
        <x:v>COIL</x:v>
      </x:c>
      <x:c r="C4247" s="2" t="str">
        <x:f>'Inventory detail'!B869</x:f>
        <x:v>30</x:v>
      </x:c>
      <x:c r="D4247" s="2" t="str">
        <x:f>'Inventory detail'!C869</x:f>
        <x:v>32BLU12-4</x:v>
      </x:c>
      <x:c r="E4247" s="10" t="n">
        <x:f>A3121</x:f>
        <x:v>46388</x:v>
      </x:c>
      <x:c r="F4247" s="7" t="n">
        <x:f>O3121</x:f>
        <x:v>0</x:v>
      </x:c>
      <x:c r="G4247" s="7" t="n">
        <x:f>Q3121</x:f>
        <x:v>0</x:v>
      </x:c>
      <x:c r="H4247" s="7" t="n">
        <x:f>R3121</x:f>
        <x:v>800</x:v>
      </x:c>
      <x:c r="I4247" s="7" t="n">
        <x:f>0</x:f>
        <x:v>0</x:v>
      </x:c>
      <x:c r="J4247" s="7" t="n">
        <x:f>0</x:f>
        <x:v>0</x:v>
      </x:c>
      <x:c r="K4247" s="7" t="n">
        <x:f>0</x:f>
        <x:v>0</x:v>
      </x:c>
      <x:c r="L4247" s="7" t="n">
        <x:f>'Inventory detail'!F869*Summary!$K$5*(A4247-E4247)/Summary!$K$6</x:f>
        <x:v>0</x:v>
      </x:c>
      <x:c r="M4247" s="7" t="n">
        <x:f>MAX(0,H4247-L4247)</x:f>
        <x:v>800</x:v>
      </x:c>
      <x:c r="N4247" s="7" t="n">
        <x:f>MAX(0,L4247-H4247)</x:f>
        <x:v>0</x:v>
      </x:c>
      <x:c r="O4247" s="7" t="n">
        <x:f>MAX(0,F4247+I4247-N4247)</x:f>
        <x:v>0</x:v>
      </x:c>
      <x:c r="P4247" s="7" t="n">
        <x:f>MAX(0,N4247-F4247-I4247)</x:f>
        <x:v>0</x:v>
      </x:c>
      <x:c r="Q4247" s="7" t="n">
        <x:f>MAX(0,G4247+J4247-P4247)</x:f>
        <x:v>0</x:v>
      </x:c>
      <x:c r="R4247" s="7" t="n">
        <x:f>M4247+MAX(0,K4247-MAX(0,P4247-G4247-J4247))</x:f>
        <x:v>800</x:v>
      </x:c>
      <x:c r="S4247" s="7" t="n">
        <x:f>SUM(O4247,Q4247,R4247)</x:f>
        <x:v>800</x:v>
      </x:c>
      <x:c r="T4247" s="14" t="n">
        <x:f>'Inventory detail'!T869</x:f>
        <x:v>0.1489</x:v>
      </x:c>
      <x:c r="U4247" s="14" t="str">
        <x:f>'Inventory detail'!U869</x:f>
        <x:v>n.a.</x:v>
      </x:c>
      <x:c r="V4247" s="9" t="n">
        <x:f>O4247*T4247</x:f>
        <x:v>0</x:v>
      </x:c>
      <x:c r="W4247" s="9" t="n">
        <x:f>Q4247*T4247</x:f>
        <x:v>0</x:v>
      </x:c>
      <x:c r="X4247" s="9" t="n">
        <x:f>R4247*T4247</x:f>
        <x:v>119.12</x:v>
      </x:c>
      <x:c r="Y4247" s="9" t="n">
        <x:f>S4247*T4247</x:f>
        <x:v>119.12</x:v>
      </x:c>
      <x:c r="Z4247" s="9" t="str">
        <x:f>IF(ISNUMBER(U4247),S4247*(U4247-T4247),"n.a.")</x:f>
        <x:v>n.a.</x:v>
      </x:c>
      <x:c r="AA4247" s="9" t="n">
        <x:f>IF(ISNUMBER(U4247),Y4247,0)</x:f>
        <x:v>0</x:v>
      </x:c>
      <x:c r="AB4247" s="7" t="n">
        <x:f>MAX(0,L4247-SUM(F4247:K4247))</x:f>
        <x:v>0</x:v>
      </x:c>
    </x:row>
    <x:row r="4248" ht="22" customHeight="1">
      <x:c r="A4248" s="18" t="n">
        <x:f>Summary!F$41</x:f>
        <x:v>46419</x:v>
      </x:c>
      <x:c r="B4248" s="2" t="str">
        <x:f>'Inventory detail'!A870</x:f>
        <x:v>COIL</x:v>
      </x:c>
      <x:c r="C4248" s="2" t="str">
        <x:f>'Inventory detail'!B870</x:f>
        <x:v>30</x:v>
      </x:c>
      <x:c r="D4248" s="2" t="str">
        <x:f>'Inventory detail'!C870</x:f>
        <x:v>32CLR12-4</x:v>
      </x:c>
      <x:c r="E4248" s="10" t="n">
        <x:f>A3122</x:f>
        <x:v>46388</x:v>
      </x:c>
      <x:c r="F4248" s="7" t="n">
        <x:f>O3122</x:f>
        <x:v>0</x:v>
      </x:c>
      <x:c r="G4248" s="7" t="n">
        <x:f>Q3122</x:f>
        <x:v>0</x:v>
      </x:c>
      <x:c r="H4248" s="7" t="n">
        <x:f>R3122</x:f>
        <x:v>900</x:v>
      </x:c>
      <x:c r="I4248" s="7" t="n">
        <x:f>0</x:f>
        <x:v>0</x:v>
      </x:c>
      <x:c r="J4248" s="7" t="n">
        <x:f>0</x:f>
        <x:v>0</x:v>
      </x:c>
      <x:c r="K4248" s="7" t="n">
        <x:f>0</x:f>
        <x:v>0</x:v>
      </x:c>
      <x:c r="L4248" s="7" t="n">
        <x:f>'Inventory detail'!F870*Summary!$K$5*(A4248-E4248)/Summary!$K$6</x:f>
        <x:v>0</x:v>
      </x:c>
      <x:c r="M4248" s="7" t="n">
        <x:f>MAX(0,H4248-L4248)</x:f>
        <x:v>900</x:v>
      </x:c>
      <x:c r="N4248" s="7" t="n">
        <x:f>MAX(0,L4248-H4248)</x:f>
        <x:v>0</x:v>
      </x:c>
      <x:c r="O4248" s="7" t="n">
        <x:f>MAX(0,F4248+I4248-N4248)</x:f>
        <x:v>0</x:v>
      </x:c>
      <x:c r="P4248" s="7" t="n">
        <x:f>MAX(0,N4248-F4248-I4248)</x:f>
        <x:v>0</x:v>
      </x:c>
      <x:c r="Q4248" s="7" t="n">
        <x:f>MAX(0,G4248+J4248-P4248)</x:f>
        <x:v>0</x:v>
      </x:c>
      <x:c r="R4248" s="7" t="n">
        <x:f>M4248+MAX(0,K4248-MAX(0,P4248-G4248-J4248))</x:f>
        <x:v>900</x:v>
      </x:c>
      <x:c r="S4248" s="7" t="n">
        <x:f>SUM(O4248,Q4248,R4248)</x:f>
        <x:v>900</x:v>
      </x:c>
      <x:c r="T4248" s="14" t="n">
        <x:f>'Inventory detail'!T870</x:f>
        <x:v>0.2647</x:v>
      </x:c>
      <x:c r="U4248" s="14" t="n">
        <x:f>'Inventory detail'!U870</x:f>
        <x:v>0.2593435</x:v>
      </x:c>
      <x:c r="V4248" s="9" t="n">
        <x:f>O4248*T4248</x:f>
        <x:v>0</x:v>
      </x:c>
      <x:c r="W4248" s="9" t="n">
        <x:f>Q4248*T4248</x:f>
        <x:v>0</x:v>
      </x:c>
      <x:c r="X4248" s="9" t="n">
        <x:f>R4248*T4248</x:f>
        <x:v>238.23</x:v>
      </x:c>
      <x:c r="Y4248" s="9" t="n">
        <x:f>S4248*T4248</x:f>
        <x:v>238.23</x:v>
      </x:c>
      <x:c r="Z4248" s="9" t="n">
        <x:f>IF(ISNUMBER(U4248),S4248*(U4248-T4248),"n.a.")</x:f>
        <x:v>-4.820849999999988</x:v>
      </x:c>
      <x:c r="AA4248" s="9" t="n">
        <x:f>IF(ISNUMBER(U4248),Y4248,0)</x:f>
        <x:v>238.23</x:v>
      </x:c>
      <x:c r="AB4248" s="7" t="n">
        <x:f>MAX(0,L4248-SUM(F4248:K4248))</x:f>
        <x:v>0</x:v>
      </x:c>
    </x:row>
    <x:row r="4249" ht="22" customHeight="1">
      <x:c r="A4249" s="18" t="n">
        <x:f>Summary!F$41</x:f>
        <x:v>46419</x:v>
      </x:c>
      <x:c r="B4249" s="2" t="str">
        <x:f>'Inventory detail'!A871</x:f>
        <x:v>COIL</x:v>
      </x:c>
      <x:c r="C4249" s="2" t="str">
        <x:f>'Inventory detail'!B871</x:f>
        <x:v>30</x:v>
      </x:c>
      <x:c r="D4249" s="2" t="str">
        <x:f>'Inventory detail'!C871</x:f>
        <x:v>32FG12-4</x:v>
      </x:c>
      <x:c r="E4249" s="10" t="n">
        <x:f>A3123</x:f>
        <x:v>46388</x:v>
      </x:c>
      <x:c r="F4249" s="7" t="n">
        <x:f>O3123</x:f>
        <x:v>0</x:v>
      </x:c>
      <x:c r="G4249" s="7" t="n">
        <x:f>Q3123</x:f>
        <x:v>0</x:v>
      </x:c>
      <x:c r="H4249" s="7" t="n">
        <x:f>R3123</x:f>
        <x:v>0</x:v>
      </x:c>
      <x:c r="I4249" s="7" t="n">
        <x:f>0</x:f>
        <x:v>0</x:v>
      </x:c>
      <x:c r="J4249" s="7" t="n">
        <x:f>0</x:f>
        <x:v>0</x:v>
      </x:c>
      <x:c r="K4249" s="7" t="n">
        <x:f>0</x:f>
        <x:v>0</x:v>
      </x:c>
      <x:c r="L4249" s="7" t="n">
        <x:f>'Inventory detail'!F871*Summary!$K$5*(A4249-E4249)/Summary!$K$6</x:f>
        <x:v>0</x:v>
      </x:c>
      <x:c r="M4249" s="7" t="n">
        <x:f>MAX(0,H4249-L4249)</x:f>
        <x:v>0</x:v>
      </x:c>
      <x:c r="N4249" s="7" t="n">
        <x:f>MAX(0,L4249-H4249)</x:f>
        <x:v>0</x:v>
      </x:c>
      <x:c r="O4249" s="7" t="n">
        <x:f>MAX(0,F4249+I4249-N4249)</x:f>
        <x:v>0</x:v>
      </x:c>
      <x:c r="P4249" s="7" t="n">
        <x:f>MAX(0,N4249-F4249-I4249)</x:f>
        <x:v>0</x:v>
      </x:c>
      <x:c r="Q4249" s="7" t="n">
        <x:f>MAX(0,G4249+J4249-P4249)</x:f>
        <x:v>0</x:v>
      </x:c>
      <x:c r="R4249" s="7" t="n">
        <x:f>M4249+MAX(0,K4249-MAX(0,P4249-G4249-J4249))</x:f>
        <x:v>0</x:v>
      </x:c>
      <x:c r="S4249" s="7" t="n">
        <x:f>SUM(O4249,Q4249,R4249)</x:f>
        <x:v>0</x:v>
      </x:c>
      <x:c r="T4249" s="14" t="n">
        <x:f>'Inventory detail'!T871</x:f>
        <x:v>0.1489</x:v>
      </x:c>
      <x:c r="U4249" s="14" t="str">
        <x:f>'Inventory detail'!U871</x:f>
        <x:v>n.a.</x:v>
      </x:c>
      <x:c r="V4249" s="9" t="n">
        <x:f>O4249*T4249</x:f>
        <x:v>0</x:v>
      </x:c>
      <x:c r="W4249" s="9" t="n">
        <x:f>Q4249*T4249</x:f>
        <x:v>0</x:v>
      </x:c>
      <x:c r="X4249" s="9" t="n">
        <x:f>R4249*T4249</x:f>
        <x:v>0</x:v>
      </x:c>
      <x:c r="Y4249" s="9" t="n">
        <x:f>S4249*T4249</x:f>
        <x:v>0</x:v>
      </x:c>
      <x:c r="Z4249" s="9" t="str">
        <x:f>IF(ISNUMBER(U4249),S4249*(U4249-T4249),"n.a.")</x:f>
        <x:v>n.a.</x:v>
      </x:c>
      <x:c r="AA4249" s="9" t="n">
        <x:f>IF(ISNUMBER(U4249),Y4249,0)</x:f>
        <x:v>0</x:v>
      </x:c>
      <x:c r="AB4249" s="7" t="n">
        <x:f>MAX(0,L4249-SUM(F4249:K4249))</x:f>
        <x:v>0</x:v>
      </x:c>
    </x:row>
    <x:row r="4250" ht="22" customHeight="1">
      <x:c r="A4250" s="18" t="n">
        <x:f>Summary!F$41</x:f>
        <x:v>46419</x:v>
      </x:c>
      <x:c r="B4250" s="2" t="str">
        <x:f>'Inventory detail'!A872</x:f>
        <x:v>COIL</x:v>
      </x:c>
      <x:c r="C4250" s="2" t="str">
        <x:f>'Inventory detail'!B872</x:f>
        <x:v>30</x:v>
      </x:c>
      <x:c r="D4250" s="2" t="str">
        <x:f>'Inventory detail'!C872</x:f>
        <x:v>32MAR12-4</x:v>
      </x:c>
      <x:c r="E4250" s="10" t="n">
        <x:f>A3124</x:f>
        <x:v>46388</x:v>
      </x:c>
      <x:c r="F4250" s="7" t="n">
        <x:f>O3124</x:f>
        <x:v>0</x:v>
      </x:c>
      <x:c r="G4250" s="7" t="n">
        <x:f>Q3124</x:f>
        <x:v>0</x:v>
      </x:c>
      <x:c r="H4250" s="7" t="n">
        <x:f>R3124</x:f>
        <x:v>0</x:v>
      </x:c>
      <x:c r="I4250" s="7" t="n">
        <x:f>0</x:f>
        <x:v>0</x:v>
      </x:c>
      <x:c r="J4250" s="7" t="n">
        <x:f>0</x:f>
        <x:v>0</x:v>
      </x:c>
      <x:c r="K4250" s="7" t="n">
        <x:f>0</x:f>
        <x:v>0</x:v>
      </x:c>
      <x:c r="L4250" s="7" t="n">
        <x:f>'Inventory detail'!F872*Summary!$K$5*(A4250-E4250)/Summary!$K$6</x:f>
        <x:v>0</x:v>
      </x:c>
      <x:c r="M4250" s="7" t="n">
        <x:f>MAX(0,H4250-L4250)</x:f>
        <x:v>0</x:v>
      </x:c>
      <x:c r="N4250" s="7" t="n">
        <x:f>MAX(0,L4250-H4250)</x:f>
        <x:v>0</x:v>
      </x:c>
      <x:c r="O4250" s="7" t="n">
        <x:f>MAX(0,F4250+I4250-N4250)</x:f>
        <x:v>0</x:v>
      </x:c>
      <x:c r="P4250" s="7" t="n">
        <x:f>MAX(0,N4250-F4250-I4250)</x:f>
        <x:v>0</x:v>
      </x:c>
      <x:c r="Q4250" s="7" t="n">
        <x:f>MAX(0,G4250+J4250-P4250)</x:f>
        <x:v>0</x:v>
      </x:c>
      <x:c r="R4250" s="7" t="n">
        <x:f>M4250+MAX(0,K4250-MAX(0,P4250-G4250-J4250))</x:f>
        <x:v>0</x:v>
      </x:c>
      <x:c r="S4250" s="7" t="n">
        <x:f>SUM(O4250,Q4250,R4250)</x:f>
        <x:v>0</x:v>
      </x:c>
      <x:c r="T4250" s="14" t="n">
        <x:f>'Inventory detail'!T872</x:f>
        <x:v>0.1489</x:v>
      </x:c>
      <x:c r="U4250" s="14" t="str">
        <x:f>'Inventory detail'!U872</x:f>
        <x:v>n.a.</x:v>
      </x:c>
      <x:c r="V4250" s="9" t="n">
        <x:f>O4250*T4250</x:f>
        <x:v>0</x:v>
      </x:c>
      <x:c r="W4250" s="9" t="n">
        <x:f>Q4250*T4250</x:f>
        <x:v>0</x:v>
      </x:c>
      <x:c r="X4250" s="9" t="n">
        <x:f>R4250*T4250</x:f>
        <x:v>0</x:v>
      </x:c>
      <x:c r="Y4250" s="9" t="n">
        <x:f>S4250*T4250</x:f>
        <x:v>0</x:v>
      </x:c>
      <x:c r="Z4250" s="9" t="str">
        <x:f>IF(ISNUMBER(U4250),S4250*(U4250-T4250),"n.a.")</x:f>
        <x:v>n.a.</x:v>
      </x:c>
      <x:c r="AA4250" s="9" t="n">
        <x:f>IF(ISNUMBER(U4250),Y4250,0)</x:f>
        <x:v>0</x:v>
      </x:c>
      <x:c r="AB4250" s="7" t="n">
        <x:f>MAX(0,L4250-SUM(F4250:K4250))</x:f>
        <x:v>0</x:v>
      </x:c>
    </x:row>
    <x:row r="4251" ht="22" customHeight="1">
      <x:c r="A4251" s="18" t="n">
        <x:f>Summary!F$41</x:f>
        <x:v>46419</x:v>
      </x:c>
      <x:c r="B4251" s="2" t="str">
        <x:f>'Inventory detail'!A873</x:f>
        <x:v>COIL</x:v>
      </x:c>
      <x:c r="C4251" s="2" t="str">
        <x:f>'Inventory detail'!B873</x:f>
        <x:v>30</x:v>
      </x:c>
      <x:c r="D4251" s="2" t="str">
        <x:f>'Inventory detail'!C873</x:f>
        <x:v>32NAV12-4</x:v>
      </x:c>
      <x:c r="E4251" s="10" t="n">
        <x:f>A3125</x:f>
        <x:v>46388</x:v>
      </x:c>
      <x:c r="F4251" s="7" t="n">
        <x:f>O3125</x:f>
        <x:v>0</x:v>
      </x:c>
      <x:c r="G4251" s="7" t="n">
        <x:f>Q3125</x:f>
        <x:v>0</x:v>
      </x:c>
      <x:c r="H4251" s="7" t="n">
        <x:f>R3125</x:f>
        <x:v>800</x:v>
      </x:c>
      <x:c r="I4251" s="7" t="n">
        <x:f>0</x:f>
        <x:v>0</x:v>
      </x:c>
      <x:c r="J4251" s="7" t="n">
        <x:f>0</x:f>
        <x:v>0</x:v>
      </x:c>
      <x:c r="K4251" s="7" t="n">
        <x:f>0</x:f>
        <x:v>0</x:v>
      </x:c>
      <x:c r="L4251" s="7" t="n">
        <x:f>'Inventory detail'!F873*Summary!$K$5*(A4251-E4251)/Summary!$K$6</x:f>
        <x:v>0</x:v>
      </x:c>
      <x:c r="M4251" s="7" t="n">
        <x:f>MAX(0,H4251-L4251)</x:f>
        <x:v>800</x:v>
      </x:c>
      <x:c r="N4251" s="7" t="n">
        <x:f>MAX(0,L4251-H4251)</x:f>
        <x:v>0</x:v>
      </x:c>
      <x:c r="O4251" s="7" t="n">
        <x:f>MAX(0,F4251+I4251-N4251)</x:f>
        <x:v>0</x:v>
      </x:c>
      <x:c r="P4251" s="7" t="n">
        <x:f>MAX(0,N4251-F4251-I4251)</x:f>
        <x:v>0</x:v>
      </x:c>
      <x:c r="Q4251" s="7" t="n">
        <x:f>MAX(0,G4251+J4251-P4251)</x:f>
        <x:v>0</x:v>
      </x:c>
      <x:c r="R4251" s="7" t="n">
        <x:f>M4251+MAX(0,K4251-MAX(0,P4251-G4251-J4251))</x:f>
        <x:v>800</x:v>
      </x:c>
      <x:c r="S4251" s="7" t="n">
        <x:f>SUM(O4251,Q4251,R4251)</x:f>
        <x:v>800</x:v>
      </x:c>
      <x:c r="T4251" s="14" t="n">
        <x:f>'Inventory detail'!T873</x:f>
        <x:v>0.2647</x:v>
      </x:c>
      <x:c r="U4251" s="14" t="n">
        <x:f>'Inventory detail'!U873</x:f>
        <x:v>0.2593435</x:v>
      </x:c>
      <x:c r="V4251" s="9" t="n">
        <x:f>O4251*T4251</x:f>
        <x:v>0</x:v>
      </x:c>
      <x:c r="W4251" s="9" t="n">
        <x:f>Q4251*T4251</x:f>
        <x:v>0</x:v>
      </x:c>
      <x:c r="X4251" s="9" t="n">
        <x:f>R4251*T4251</x:f>
        <x:v>211.76</x:v>
      </x:c>
      <x:c r="Y4251" s="9" t="n">
        <x:f>S4251*T4251</x:f>
        <x:v>211.76</x:v>
      </x:c>
      <x:c r="Z4251" s="9" t="n">
        <x:f>IF(ISNUMBER(U4251),S4251*(U4251-T4251),"n.a.")</x:f>
        <x:v>-4.285199999999989</x:v>
      </x:c>
      <x:c r="AA4251" s="9" t="n">
        <x:f>IF(ISNUMBER(U4251),Y4251,0)</x:f>
        <x:v>211.76</x:v>
      </x:c>
      <x:c r="AB4251" s="7" t="n">
        <x:f>MAX(0,L4251-SUM(F4251:K4251))</x:f>
        <x:v>0</x:v>
      </x:c>
    </x:row>
    <x:row r="4252" ht="22" customHeight="1">
      <x:c r="A4252" s="18" t="n">
        <x:f>Summary!F$41</x:f>
        <x:v>46419</x:v>
      </x:c>
      <x:c r="B4252" s="2" t="str">
        <x:f>'Inventory detail'!A874</x:f>
        <x:v>COIL</x:v>
      </x:c>
      <x:c r="C4252" s="2" t="str">
        <x:f>'Inventory detail'!B874</x:f>
        <x:v>30</x:v>
      </x:c>
      <x:c r="D4252" s="2" t="str">
        <x:f>'Inventory detail'!C874</x:f>
        <x:v>32RED12-4</x:v>
      </x:c>
      <x:c r="E4252" s="10" t="n">
        <x:f>A3126</x:f>
        <x:v>46388</x:v>
      </x:c>
      <x:c r="F4252" s="7" t="n">
        <x:f>O3126</x:f>
        <x:v>0</x:v>
      </x:c>
      <x:c r="G4252" s="7" t="n">
        <x:f>Q3126</x:f>
        <x:v>0</x:v>
      </x:c>
      <x:c r="H4252" s="7" t="n">
        <x:f>R3126</x:f>
        <x:v>0</x:v>
      </x:c>
      <x:c r="I4252" s="7" t="n">
        <x:f>0</x:f>
        <x:v>0</x:v>
      </x:c>
      <x:c r="J4252" s="7" t="n">
        <x:f>0</x:f>
        <x:v>0</x:v>
      </x:c>
      <x:c r="K4252" s="7" t="n">
        <x:f>0</x:f>
        <x:v>0</x:v>
      </x:c>
      <x:c r="L4252" s="7" t="n">
        <x:f>'Inventory detail'!F874*Summary!$K$5*(A4252-E4252)/Summary!$K$6</x:f>
        <x:v>0</x:v>
      </x:c>
      <x:c r="M4252" s="7" t="n">
        <x:f>MAX(0,H4252-L4252)</x:f>
        <x:v>0</x:v>
      </x:c>
      <x:c r="N4252" s="7" t="n">
        <x:f>MAX(0,L4252-H4252)</x:f>
        <x:v>0</x:v>
      </x:c>
      <x:c r="O4252" s="7" t="n">
        <x:f>MAX(0,F4252+I4252-N4252)</x:f>
        <x:v>0</x:v>
      </x:c>
      <x:c r="P4252" s="7" t="n">
        <x:f>MAX(0,N4252-F4252-I4252)</x:f>
        <x:v>0</x:v>
      </x:c>
      <x:c r="Q4252" s="7" t="n">
        <x:f>MAX(0,G4252+J4252-P4252)</x:f>
        <x:v>0</x:v>
      </x:c>
      <x:c r="R4252" s="7" t="n">
        <x:f>M4252+MAX(0,K4252-MAX(0,P4252-G4252-J4252))</x:f>
        <x:v>0</x:v>
      </x:c>
      <x:c r="S4252" s="7" t="n">
        <x:f>SUM(O4252,Q4252,R4252)</x:f>
        <x:v>0</x:v>
      </x:c>
      <x:c r="T4252" s="14" t="n">
        <x:f>'Inventory detail'!T874</x:f>
        <x:v>0.1489</x:v>
      </x:c>
      <x:c r="U4252" s="14" t="str">
        <x:f>'Inventory detail'!U874</x:f>
        <x:v>n.a.</x:v>
      </x:c>
      <x:c r="V4252" s="9" t="n">
        <x:f>O4252*T4252</x:f>
        <x:v>0</x:v>
      </x:c>
      <x:c r="W4252" s="9" t="n">
        <x:f>Q4252*T4252</x:f>
        <x:v>0</x:v>
      </x:c>
      <x:c r="X4252" s="9" t="n">
        <x:f>R4252*T4252</x:f>
        <x:v>0</x:v>
      </x:c>
      <x:c r="Y4252" s="9" t="n">
        <x:f>S4252*T4252</x:f>
        <x:v>0</x:v>
      </x:c>
      <x:c r="Z4252" s="9" t="str">
        <x:f>IF(ISNUMBER(U4252),S4252*(U4252-T4252),"n.a.")</x:f>
        <x:v>n.a.</x:v>
      </x:c>
      <x:c r="AA4252" s="9" t="n">
        <x:f>IF(ISNUMBER(U4252),Y4252,0)</x:f>
        <x:v>0</x:v>
      </x:c>
      <x:c r="AB4252" s="7" t="n">
        <x:f>MAX(0,L4252-SUM(F4252:K4252))</x:f>
        <x:v>0</x:v>
      </x:c>
    </x:row>
    <x:row r="4253" ht="22" customHeight="1">
      <x:c r="A4253" s="18" t="n">
        <x:f>Summary!F$41</x:f>
        <x:v>46419</x:v>
      </x:c>
      <x:c r="B4253" s="2" t="str">
        <x:f>'Inventory detail'!A875</x:f>
        <x:v>COIL</x:v>
      </x:c>
      <x:c r="C4253" s="2" t="str">
        <x:f>'Inventory detail'!B875</x:f>
        <x:v>30</x:v>
      </x:c>
      <x:c r="D4253" s="2" t="str">
        <x:f>'Inventory detail'!C875</x:f>
        <x:v>32WHT36-4</x:v>
      </x:c>
      <x:c r="E4253" s="10" t="n">
        <x:f>A3127</x:f>
        <x:v>46388</x:v>
      </x:c>
      <x:c r="F4253" s="7" t="n">
        <x:f>O3127</x:f>
        <x:v>0</x:v>
      </x:c>
      <x:c r="G4253" s="7" t="n">
        <x:f>Q3127</x:f>
        <x:v>0</x:v>
      </x:c>
      <x:c r="H4253" s="7" t="n">
        <x:f>R3127</x:f>
        <x:v>0</x:v>
      </x:c>
      <x:c r="I4253" s="7" t="n">
        <x:f>0</x:f>
        <x:v>0</x:v>
      </x:c>
      <x:c r="J4253" s="7" t="n">
        <x:f>0</x:f>
        <x:v>0</x:v>
      </x:c>
      <x:c r="K4253" s="7" t="n">
        <x:f>0</x:f>
        <x:v>0</x:v>
      </x:c>
      <x:c r="L4253" s="7" t="n">
        <x:f>'Inventory detail'!F875*Summary!$K$5*(A4253-E4253)/Summary!$K$6</x:f>
        <x:v>0</x:v>
      </x:c>
      <x:c r="M4253" s="7" t="n">
        <x:f>MAX(0,H4253-L4253)</x:f>
        <x:v>0</x:v>
      </x:c>
      <x:c r="N4253" s="7" t="n">
        <x:f>MAX(0,L4253-H4253)</x:f>
        <x:v>0</x:v>
      </x:c>
      <x:c r="O4253" s="7" t="n">
        <x:f>MAX(0,F4253+I4253-N4253)</x:f>
        <x:v>0</x:v>
      </x:c>
      <x:c r="P4253" s="7" t="n">
        <x:f>MAX(0,N4253-F4253-I4253)</x:f>
        <x:v>0</x:v>
      </x:c>
      <x:c r="Q4253" s="7" t="n">
        <x:f>MAX(0,G4253+J4253-P4253)</x:f>
        <x:v>0</x:v>
      </x:c>
      <x:c r="R4253" s="7" t="n">
        <x:f>M4253+MAX(0,K4253-MAX(0,P4253-G4253-J4253))</x:f>
        <x:v>0</x:v>
      </x:c>
      <x:c r="S4253" s="7" t="n">
        <x:f>SUM(O4253,Q4253,R4253)</x:f>
        <x:v>0</x:v>
      </x:c>
      <x:c r="T4253" s="14" t="n">
        <x:f>'Inventory detail'!T875</x:f>
        <x:v>0.3912</x:v>
      </x:c>
      <x:c r="U4253" s="14" t="str">
        <x:f>'Inventory detail'!U875</x:f>
        <x:v>n.a.</x:v>
      </x:c>
      <x:c r="V4253" s="9" t="n">
        <x:f>O4253*T4253</x:f>
        <x:v>0</x:v>
      </x:c>
      <x:c r="W4253" s="9" t="n">
        <x:f>Q4253*T4253</x:f>
        <x:v>0</x:v>
      </x:c>
      <x:c r="X4253" s="9" t="n">
        <x:f>R4253*T4253</x:f>
        <x:v>0</x:v>
      </x:c>
      <x:c r="Y4253" s="9" t="n">
        <x:f>S4253*T4253</x:f>
        <x:v>0</x:v>
      </x:c>
      <x:c r="Z4253" s="9" t="str">
        <x:f>IF(ISNUMBER(U4253),S4253*(U4253-T4253),"n.a.")</x:f>
        <x:v>n.a.</x:v>
      </x:c>
      <x:c r="AA4253" s="9" t="n">
        <x:f>IF(ISNUMBER(U4253),Y4253,0)</x:f>
        <x:v>0</x:v>
      </x:c>
      <x:c r="AB4253" s="7" t="n">
        <x:f>MAX(0,L4253-SUM(F4253:K4253))</x:f>
        <x:v>0</x:v>
      </x:c>
    </x:row>
    <x:row r="4254" ht="22" customHeight="1">
      <x:c r="A4254" s="18" t="n">
        <x:f>Summary!F$41</x:f>
        <x:v>46419</x:v>
      </x:c>
      <x:c r="B4254" s="2" t="str">
        <x:f>'Inventory detail'!A876</x:f>
        <x:v>COIL</x:v>
      </x:c>
      <x:c r="C4254" s="2" t="str">
        <x:f>'Inventory detail'!B876</x:f>
        <x:v>30</x:v>
      </x:c>
      <x:c r="D4254" s="2" t="str">
        <x:f>'Inventory detail'!C876</x:f>
        <x:v>6BLK12-5</x:v>
      </x:c>
      <x:c r="E4254" s="10" t="n">
        <x:f>A3128</x:f>
        <x:v>46388</x:v>
      </x:c>
      <x:c r="F4254" s="7" t="n">
        <x:f>O3128</x:f>
        <x:v>0</x:v>
      </x:c>
      <x:c r="G4254" s="7" t="n">
        <x:f>Q3128</x:f>
        <x:v>0</x:v>
      </x:c>
      <x:c r="H4254" s="7" t="n">
        <x:f>R3128</x:f>
        <x:v>0</x:v>
      </x:c>
      <x:c r="I4254" s="7" t="n">
        <x:f>0</x:f>
        <x:v>0</x:v>
      </x:c>
      <x:c r="J4254" s="7" t="n">
        <x:f>0</x:f>
        <x:v>0</x:v>
      </x:c>
      <x:c r="K4254" s="7" t="n">
        <x:f>0</x:f>
        <x:v>0</x:v>
      </x:c>
      <x:c r="L4254" s="7" t="n">
        <x:f>'Inventory detail'!F876*Summary!$K$5*(A4254-E4254)/Summary!$K$6</x:f>
        <x:v>0</x:v>
      </x:c>
      <x:c r="M4254" s="7" t="n">
        <x:f>MAX(0,H4254-L4254)</x:f>
        <x:v>0</x:v>
      </x:c>
      <x:c r="N4254" s="7" t="n">
        <x:f>MAX(0,L4254-H4254)</x:f>
        <x:v>0</x:v>
      </x:c>
      <x:c r="O4254" s="7" t="n">
        <x:f>MAX(0,F4254+I4254-N4254)</x:f>
        <x:v>0</x:v>
      </x:c>
      <x:c r="P4254" s="7" t="n">
        <x:f>MAX(0,N4254-F4254-I4254)</x:f>
        <x:v>0</x:v>
      </x:c>
      <x:c r="Q4254" s="7" t="n">
        <x:f>MAX(0,G4254+J4254-P4254)</x:f>
        <x:v>0</x:v>
      </x:c>
      <x:c r="R4254" s="7" t="n">
        <x:f>M4254+MAX(0,K4254-MAX(0,P4254-G4254-J4254))</x:f>
        <x:v>0</x:v>
      </x:c>
      <x:c r="S4254" s="7" t="n">
        <x:f>SUM(O4254,Q4254,R4254)</x:f>
        <x:v>0</x:v>
      </x:c>
      <x:c r="T4254" s="14" t="n">
        <x:f>'Inventory detail'!T876</x:f>
        <x:v>0.0239</x:v>
      </x:c>
      <x:c r="U4254" s="14" t="str">
        <x:f>'Inventory detail'!U876</x:f>
        <x:v>n.a.</x:v>
      </x:c>
      <x:c r="V4254" s="9" t="n">
        <x:f>O4254*T4254</x:f>
        <x:v>0</x:v>
      </x:c>
      <x:c r="W4254" s="9" t="n">
        <x:f>Q4254*T4254</x:f>
        <x:v>0</x:v>
      </x:c>
      <x:c r="X4254" s="9" t="n">
        <x:f>R4254*T4254</x:f>
        <x:v>0</x:v>
      </x:c>
      <x:c r="Y4254" s="9" t="n">
        <x:f>S4254*T4254</x:f>
        <x:v>0</x:v>
      </x:c>
      <x:c r="Z4254" s="9" t="str">
        <x:f>IF(ISNUMBER(U4254),S4254*(U4254-T4254),"n.a.")</x:f>
        <x:v>n.a.</x:v>
      </x:c>
      <x:c r="AA4254" s="9" t="n">
        <x:f>IF(ISNUMBER(U4254),Y4254,0)</x:f>
        <x:v>0</x:v>
      </x:c>
      <x:c r="AB4254" s="7" t="n">
        <x:f>MAX(0,L4254-SUM(F4254:K4254))</x:f>
        <x:v>0</x:v>
      </x:c>
    </x:row>
    <x:row r="4255" ht="22" customHeight="1">
      <x:c r="A4255" s="18" t="n">
        <x:f>Summary!F$41</x:f>
        <x:v>46419</x:v>
      </x:c>
      <x:c r="B4255" s="2" t="str">
        <x:f>'Inventory detail'!A877</x:f>
        <x:v>COIL</x:v>
      </x:c>
      <x:c r="C4255" s="2" t="str">
        <x:f>'Inventory detail'!B877</x:f>
        <x:v>30</x:v>
      </x:c>
      <x:c r="D4255" s="2" t="str">
        <x:f>'Inventory detail'!C877</x:f>
        <x:v>6BLK36-5</x:v>
      </x:c>
      <x:c r="E4255" s="10" t="n">
        <x:f>A3129</x:f>
        <x:v>46388</x:v>
      </x:c>
      <x:c r="F4255" s="7" t="n">
        <x:f>O3129</x:f>
        <x:v>0</x:v>
      </x:c>
      <x:c r="G4255" s="7" t="n">
        <x:f>Q3129</x:f>
        <x:v>0</x:v>
      </x:c>
      <x:c r="H4255" s="7" t="n">
        <x:f>R3129</x:f>
        <x:v>0</x:v>
      </x:c>
      <x:c r="I4255" s="7" t="n">
        <x:f>0</x:f>
        <x:v>0</x:v>
      </x:c>
      <x:c r="J4255" s="7" t="n">
        <x:f>0</x:f>
        <x:v>0</x:v>
      </x:c>
      <x:c r="K4255" s="7" t="n">
        <x:f>0</x:f>
        <x:v>0</x:v>
      </x:c>
      <x:c r="L4255" s="7" t="n">
        <x:f>'Inventory detail'!F877*Summary!$K$5*(A4255-E4255)/Summary!$K$6</x:f>
        <x:v>0</x:v>
      </x:c>
      <x:c r="M4255" s="7" t="n">
        <x:f>MAX(0,H4255-L4255)</x:f>
        <x:v>0</x:v>
      </x:c>
      <x:c r="N4255" s="7" t="n">
        <x:f>MAX(0,L4255-H4255)</x:f>
        <x:v>0</x:v>
      </x:c>
      <x:c r="O4255" s="7" t="n">
        <x:f>MAX(0,F4255+I4255-N4255)</x:f>
        <x:v>0</x:v>
      </x:c>
      <x:c r="P4255" s="7" t="n">
        <x:f>MAX(0,N4255-F4255-I4255)</x:f>
        <x:v>0</x:v>
      </x:c>
      <x:c r="Q4255" s="7" t="n">
        <x:f>MAX(0,G4255+J4255-P4255)</x:f>
        <x:v>0</x:v>
      </x:c>
      <x:c r="R4255" s="7" t="n">
        <x:f>M4255+MAX(0,K4255-MAX(0,P4255-G4255-J4255))</x:f>
        <x:v>0</x:v>
      </x:c>
      <x:c r="S4255" s="7" t="n">
        <x:f>SUM(O4255,Q4255,R4255)</x:f>
        <x:v>0</x:v>
      </x:c>
      <x:c r="T4255" s="14" t="n">
        <x:f>'Inventory detail'!T877</x:f>
        <x:v>0.0779</x:v>
      </x:c>
      <x:c r="U4255" s="14" t="str">
        <x:f>'Inventory detail'!U877</x:f>
        <x:v>n.a.</x:v>
      </x:c>
      <x:c r="V4255" s="9" t="n">
        <x:f>O4255*T4255</x:f>
        <x:v>0</x:v>
      </x:c>
      <x:c r="W4255" s="9" t="n">
        <x:f>Q4255*T4255</x:f>
        <x:v>0</x:v>
      </x:c>
      <x:c r="X4255" s="9" t="n">
        <x:f>R4255*T4255</x:f>
        <x:v>0</x:v>
      </x:c>
      <x:c r="Y4255" s="9" t="n">
        <x:f>S4255*T4255</x:f>
        <x:v>0</x:v>
      </x:c>
      <x:c r="Z4255" s="9" t="str">
        <x:f>IF(ISNUMBER(U4255),S4255*(U4255-T4255),"n.a.")</x:f>
        <x:v>n.a.</x:v>
      </x:c>
      <x:c r="AA4255" s="9" t="n">
        <x:f>IF(ISNUMBER(U4255),Y4255,0)</x:f>
        <x:v>0</x:v>
      </x:c>
      <x:c r="AB4255" s="7" t="n">
        <x:f>MAX(0,L4255-SUM(F4255:K4255))</x:f>
        <x:v>0</x:v>
      </x:c>
    </x:row>
    <x:row r="4256" ht="22" customHeight="1">
      <x:c r="A4256" s="18" t="n">
        <x:f>Summary!F$41</x:f>
        <x:v>46419</x:v>
      </x:c>
      <x:c r="B4256" s="2" t="str">
        <x:f>'Inventory detail'!A878</x:f>
        <x:v>COIL</x:v>
      </x:c>
      <x:c r="C4256" s="2" t="str">
        <x:f>'Inventory detail'!B878</x:f>
        <x:v>30</x:v>
      </x:c>
      <x:c r="D4256" s="2" t="str">
        <x:f>'Inventory detail'!C878</x:f>
        <x:v>6BLU12-4</x:v>
      </x:c>
      <x:c r="E4256" s="10" t="n">
        <x:f>A3130</x:f>
        <x:v>46388</x:v>
      </x:c>
      <x:c r="F4256" s="7" t="n">
        <x:f>O3130</x:f>
        <x:v>0</x:v>
      </x:c>
      <x:c r="G4256" s="7" t="n">
        <x:f>Q3130</x:f>
        <x:v>0</x:v>
      </x:c>
      <x:c r="H4256" s="7" t="n">
        <x:f>R3130</x:f>
        <x:v>0</x:v>
      </x:c>
      <x:c r="I4256" s="7" t="n">
        <x:f>0</x:f>
        <x:v>0</x:v>
      </x:c>
      <x:c r="J4256" s="7" t="n">
        <x:f>0</x:f>
        <x:v>0</x:v>
      </x:c>
      <x:c r="K4256" s="7" t="n">
        <x:f>0</x:f>
        <x:v>0</x:v>
      </x:c>
      <x:c r="L4256" s="7" t="n">
        <x:f>'Inventory detail'!F878*Summary!$K$5*(A4256-E4256)/Summary!$K$6</x:f>
        <x:v>0</x:v>
      </x:c>
      <x:c r="M4256" s="7" t="n">
        <x:f>MAX(0,H4256-L4256)</x:f>
        <x:v>0</x:v>
      </x:c>
      <x:c r="N4256" s="7" t="n">
        <x:f>MAX(0,L4256-H4256)</x:f>
        <x:v>0</x:v>
      </x:c>
      <x:c r="O4256" s="7" t="n">
        <x:f>MAX(0,F4256+I4256-N4256)</x:f>
        <x:v>0</x:v>
      </x:c>
      <x:c r="P4256" s="7" t="n">
        <x:f>MAX(0,N4256-F4256-I4256)</x:f>
        <x:v>0</x:v>
      </x:c>
      <x:c r="Q4256" s="7" t="n">
        <x:f>MAX(0,G4256+J4256-P4256)</x:f>
        <x:v>0</x:v>
      </x:c>
      <x:c r="R4256" s="7" t="n">
        <x:f>M4256+MAX(0,K4256-MAX(0,P4256-G4256-J4256))</x:f>
        <x:v>0</x:v>
      </x:c>
      <x:c r="S4256" s="7" t="n">
        <x:f>SUM(O4256,Q4256,R4256)</x:f>
        <x:v>0</x:v>
      </x:c>
      <x:c r="T4256" s="14" t="n">
        <x:f>'Inventory detail'!T878</x:f>
        <x:v>0.0365</x:v>
      </x:c>
      <x:c r="U4256" s="14" t="n">
        <x:f>'Inventory detail'!U878</x:f>
        <x:v>0.0356915</x:v>
      </x:c>
      <x:c r="V4256" s="9" t="n">
        <x:f>O4256*T4256</x:f>
        <x:v>0</x:v>
      </x:c>
      <x:c r="W4256" s="9" t="n">
        <x:f>Q4256*T4256</x:f>
        <x:v>0</x:v>
      </x:c>
      <x:c r="X4256" s="9" t="n">
        <x:f>R4256*T4256</x:f>
        <x:v>0</x:v>
      </x:c>
      <x:c r="Y4256" s="9" t="n">
        <x:f>S4256*T4256</x:f>
        <x:v>0</x:v>
      </x:c>
      <x:c r="Z4256" s="9" t="n">
        <x:f>IF(ISNUMBER(U4256),S4256*(U4256-T4256),"n.a.")</x:f>
        <x:v>0</x:v>
      </x:c>
      <x:c r="AA4256" s="9" t="n">
        <x:f>IF(ISNUMBER(U4256),Y4256,0)</x:f>
        <x:v>0</x:v>
      </x:c>
      <x:c r="AB4256" s="7" t="n">
        <x:f>MAX(0,L4256-SUM(F4256:K4256))</x:f>
        <x:v>0</x:v>
      </x:c>
    </x:row>
    <x:row r="4257" ht="22" customHeight="1">
      <x:c r="A4257" s="18" t="n">
        <x:f>Summary!F$41</x:f>
        <x:v>46419</x:v>
      </x:c>
      <x:c r="B4257" s="2" t="str">
        <x:f>'Inventory detail'!A879</x:f>
        <x:v>COIL</x:v>
      </x:c>
      <x:c r="C4257" s="2" t="str">
        <x:f>'Inventory detail'!B879</x:f>
        <x:v>30</x:v>
      </x:c>
      <x:c r="D4257" s="2" t="str">
        <x:f>'Inventory detail'!C879</x:f>
        <x:v>6FG12-4</x:v>
      </x:c>
      <x:c r="E4257" s="10" t="n">
        <x:f>A3131</x:f>
        <x:v>46388</x:v>
      </x:c>
      <x:c r="F4257" s="7" t="n">
        <x:f>O3131</x:f>
        <x:v>0</x:v>
      </x:c>
      <x:c r="G4257" s="7" t="n">
        <x:f>Q3131</x:f>
        <x:v>0</x:v>
      </x:c>
      <x:c r="H4257" s="7" t="n">
        <x:f>R3131</x:f>
        <x:v>0</x:v>
      </x:c>
      <x:c r="I4257" s="7" t="n">
        <x:f>0</x:f>
        <x:v>0</x:v>
      </x:c>
      <x:c r="J4257" s="7" t="n">
        <x:f>0</x:f>
        <x:v>0</x:v>
      </x:c>
      <x:c r="K4257" s="7" t="n">
        <x:f>0</x:f>
        <x:v>0</x:v>
      </x:c>
      <x:c r="L4257" s="7" t="n">
        <x:f>'Inventory detail'!F879*Summary!$K$5*(A4257-E4257)/Summary!$K$6</x:f>
        <x:v>0</x:v>
      </x:c>
      <x:c r="M4257" s="7" t="n">
        <x:f>MAX(0,H4257-L4257)</x:f>
        <x:v>0</x:v>
      </x:c>
      <x:c r="N4257" s="7" t="n">
        <x:f>MAX(0,L4257-H4257)</x:f>
        <x:v>0</x:v>
      </x:c>
      <x:c r="O4257" s="7" t="n">
        <x:f>MAX(0,F4257+I4257-N4257)</x:f>
        <x:v>0</x:v>
      </x:c>
      <x:c r="P4257" s="7" t="n">
        <x:f>MAX(0,N4257-F4257-I4257)</x:f>
        <x:v>0</x:v>
      </x:c>
      <x:c r="Q4257" s="7" t="n">
        <x:f>MAX(0,G4257+J4257-P4257)</x:f>
        <x:v>0</x:v>
      </x:c>
      <x:c r="R4257" s="7" t="n">
        <x:f>M4257+MAX(0,K4257-MAX(0,P4257-G4257-J4257))</x:f>
        <x:v>0</x:v>
      </x:c>
      <x:c r="S4257" s="7" t="n">
        <x:f>SUM(O4257,Q4257,R4257)</x:f>
        <x:v>0</x:v>
      </x:c>
      <x:c r="T4257" s="14" t="n">
        <x:f>'Inventory detail'!T879</x:f>
        <x:v>0.0216</x:v>
      </x:c>
      <x:c r="U4257" s="14" t="str">
        <x:f>'Inventory detail'!U879</x:f>
        <x:v>n.a.</x:v>
      </x:c>
      <x:c r="V4257" s="9" t="n">
        <x:f>O4257*T4257</x:f>
        <x:v>0</x:v>
      </x:c>
      <x:c r="W4257" s="9" t="n">
        <x:f>Q4257*T4257</x:f>
        <x:v>0</x:v>
      </x:c>
      <x:c r="X4257" s="9" t="n">
        <x:f>R4257*T4257</x:f>
        <x:v>0</x:v>
      </x:c>
      <x:c r="Y4257" s="9" t="n">
        <x:f>S4257*T4257</x:f>
        <x:v>0</x:v>
      </x:c>
      <x:c r="Z4257" s="9" t="str">
        <x:f>IF(ISNUMBER(U4257),S4257*(U4257-T4257),"n.a.")</x:f>
        <x:v>n.a.</x:v>
      </x:c>
      <x:c r="AA4257" s="9" t="n">
        <x:f>IF(ISNUMBER(U4257),Y4257,0)</x:f>
        <x:v>0</x:v>
      </x:c>
      <x:c r="AB4257" s="7" t="n">
        <x:f>MAX(0,L4257-SUM(F4257:K4257))</x:f>
        <x:v>0</x:v>
      </x:c>
    </x:row>
    <x:row r="4258" ht="22" customHeight="1">
      <x:c r="A4258" s="18" t="n">
        <x:f>Summary!F$41</x:f>
        <x:v>46419</x:v>
      </x:c>
      <x:c r="B4258" s="2" t="str">
        <x:f>'Inventory detail'!A880</x:f>
        <x:v>COIL</x:v>
      </x:c>
      <x:c r="C4258" s="2" t="str">
        <x:f>'Inventory detail'!B880</x:f>
        <x:v>30</x:v>
      </x:c>
      <x:c r="D4258" s="2" t="str">
        <x:f>'Inventory detail'!C880</x:f>
        <x:v>6MAR12-4</x:v>
      </x:c>
      <x:c r="E4258" s="10" t="n">
        <x:f>A3132</x:f>
        <x:v>46388</x:v>
      </x:c>
      <x:c r="F4258" s="7" t="n">
        <x:f>O3132</x:f>
        <x:v>0</x:v>
      </x:c>
      <x:c r="G4258" s="7" t="n">
        <x:f>Q3132</x:f>
        <x:v>0</x:v>
      </x:c>
      <x:c r="H4258" s="7" t="n">
        <x:f>R3132</x:f>
        <x:v>0</x:v>
      </x:c>
      <x:c r="I4258" s="7" t="n">
        <x:f>0</x:f>
        <x:v>0</x:v>
      </x:c>
      <x:c r="J4258" s="7" t="n">
        <x:f>0</x:f>
        <x:v>0</x:v>
      </x:c>
      <x:c r="K4258" s="7" t="n">
        <x:f>0</x:f>
        <x:v>0</x:v>
      </x:c>
      <x:c r="L4258" s="7" t="n">
        <x:f>'Inventory detail'!F880*Summary!$K$5*(A4258-E4258)/Summary!$K$6</x:f>
        <x:v>0</x:v>
      </x:c>
      <x:c r="M4258" s="7" t="n">
        <x:f>MAX(0,H4258-L4258)</x:f>
        <x:v>0</x:v>
      </x:c>
      <x:c r="N4258" s="7" t="n">
        <x:f>MAX(0,L4258-H4258)</x:f>
        <x:v>0</x:v>
      </x:c>
      <x:c r="O4258" s="7" t="n">
        <x:f>MAX(0,F4258+I4258-N4258)</x:f>
        <x:v>0</x:v>
      </x:c>
      <x:c r="P4258" s="7" t="n">
        <x:f>MAX(0,N4258-F4258-I4258)</x:f>
        <x:v>0</x:v>
      </x:c>
      <x:c r="Q4258" s="7" t="n">
        <x:f>MAX(0,G4258+J4258-P4258)</x:f>
        <x:v>0</x:v>
      </x:c>
      <x:c r="R4258" s="7" t="n">
        <x:f>M4258+MAX(0,K4258-MAX(0,P4258-G4258-J4258))</x:f>
        <x:v>0</x:v>
      </x:c>
      <x:c r="S4258" s="7" t="n">
        <x:f>SUM(O4258,Q4258,R4258)</x:f>
        <x:v>0</x:v>
      </x:c>
      <x:c r="T4258" s="14" t="n">
        <x:f>'Inventory detail'!T880</x:f>
        <x:v>0.0216</x:v>
      </x:c>
      <x:c r="U4258" s="14" t="str">
        <x:f>'Inventory detail'!U880</x:f>
        <x:v>n.a.</x:v>
      </x:c>
      <x:c r="V4258" s="9" t="n">
        <x:f>O4258*T4258</x:f>
        <x:v>0</x:v>
      </x:c>
      <x:c r="W4258" s="9" t="n">
        <x:f>Q4258*T4258</x:f>
        <x:v>0</x:v>
      </x:c>
      <x:c r="X4258" s="9" t="n">
        <x:f>R4258*T4258</x:f>
        <x:v>0</x:v>
      </x:c>
      <x:c r="Y4258" s="9" t="n">
        <x:f>S4258*T4258</x:f>
        <x:v>0</x:v>
      </x:c>
      <x:c r="Z4258" s="9" t="str">
        <x:f>IF(ISNUMBER(U4258),S4258*(U4258-T4258),"n.a.")</x:f>
        <x:v>n.a.</x:v>
      </x:c>
      <x:c r="AA4258" s="9" t="n">
        <x:f>IF(ISNUMBER(U4258),Y4258,0)</x:f>
        <x:v>0</x:v>
      </x:c>
      <x:c r="AB4258" s="7" t="n">
        <x:f>MAX(0,L4258-SUM(F4258:K4258))</x:f>
        <x:v>0</x:v>
      </x:c>
    </x:row>
    <x:row r="4259" ht="22" customHeight="1">
      <x:c r="A4259" s="18" t="n">
        <x:f>Summary!F$41</x:f>
        <x:v>46419</x:v>
      </x:c>
      <x:c r="B4259" s="2" t="str">
        <x:f>'Inventory detail'!A881</x:f>
        <x:v>COIL</x:v>
      </x:c>
      <x:c r="C4259" s="2" t="str">
        <x:f>'Inventory detail'!B881</x:f>
        <x:v>30</x:v>
      </x:c>
      <x:c r="D4259" s="2" t="str">
        <x:f>'Inventory detail'!C881</x:f>
        <x:v>6RED12-4</x:v>
      </x:c>
      <x:c r="E4259" s="10" t="n">
        <x:f>A3133</x:f>
        <x:v>46388</x:v>
      </x:c>
      <x:c r="F4259" s="7" t="n">
        <x:f>O3133</x:f>
        <x:v>0</x:v>
      </x:c>
      <x:c r="G4259" s="7" t="n">
        <x:f>Q3133</x:f>
        <x:v>0</x:v>
      </x:c>
      <x:c r="H4259" s="7" t="n">
        <x:f>R3133</x:f>
        <x:v>0</x:v>
      </x:c>
      <x:c r="I4259" s="7" t="n">
        <x:f>0</x:f>
        <x:v>0</x:v>
      </x:c>
      <x:c r="J4259" s="7" t="n">
        <x:f>0</x:f>
        <x:v>0</x:v>
      </x:c>
      <x:c r="K4259" s="7" t="n">
        <x:f>0</x:f>
        <x:v>0</x:v>
      </x:c>
      <x:c r="L4259" s="7" t="n">
        <x:f>'Inventory detail'!F881*Summary!$K$5*(A4259-E4259)/Summary!$K$6</x:f>
        <x:v>0</x:v>
      </x:c>
      <x:c r="M4259" s="7" t="n">
        <x:f>MAX(0,H4259-L4259)</x:f>
        <x:v>0</x:v>
      </x:c>
      <x:c r="N4259" s="7" t="n">
        <x:f>MAX(0,L4259-H4259)</x:f>
        <x:v>0</x:v>
      </x:c>
      <x:c r="O4259" s="7" t="n">
        <x:f>MAX(0,F4259+I4259-N4259)</x:f>
        <x:v>0</x:v>
      </x:c>
      <x:c r="P4259" s="7" t="n">
        <x:f>MAX(0,N4259-F4259-I4259)</x:f>
        <x:v>0</x:v>
      </x:c>
      <x:c r="Q4259" s="7" t="n">
        <x:f>MAX(0,G4259+J4259-P4259)</x:f>
        <x:v>0</x:v>
      </x:c>
      <x:c r="R4259" s="7" t="n">
        <x:f>M4259+MAX(0,K4259-MAX(0,P4259-G4259-J4259))</x:f>
        <x:v>0</x:v>
      </x:c>
      <x:c r="S4259" s="7" t="n">
        <x:f>SUM(O4259,Q4259,R4259)</x:f>
        <x:v>0</x:v>
      </x:c>
      <x:c r="T4259" s="14" t="n">
        <x:f>'Inventory detail'!T881</x:f>
        <x:v>0.0365</x:v>
      </x:c>
      <x:c r="U4259" s="14" t="n">
        <x:f>'Inventory detail'!U881</x:f>
        <x:v>0.0356915</x:v>
      </x:c>
      <x:c r="V4259" s="9" t="n">
        <x:f>O4259*T4259</x:f>
        <x:v>0</x:v>
      </x:c>
      <x:c r="W4259" s="9" t="n">
        <x:f>Q4259*T4259</x:f>
        <x:v>0</x:v>
      </x:c>
      <x:c r="X4259" s="9" t="n">
        <x:f>R4259*T4259</x:f>
        <x:v>0</x:v>
      </x:c>
      <x:c r="Y4259" s="9" t="n">
        <x:f>S4259*T4259</x:f>
        <x:v>0</x:v>
      </x:c>
      <x:c r="Z4259" s="9" t="n">
        <x:f>IF(ISNUMBER(U4259),S4259*(U4259-T4259),"n.a.")</x:f>
        <x:v>0</x:v>
      </x:c>
      <x:c r="AA4259" s="9" t="n">
        <x:f>IF(ISNUMBER(U4259),Y4259,0)</x:f>
        <x:v>0</x:v>
      </x:c>
      <x:c r="AB4259" s="7" t="n">
        <x:f>MAX(0,L4259-SUM(F4259:K4259))</x:f>
        <x:v>0</x:v>
      </x:c>
    </x:row>
    <x:row r="4260" ht="22" customHeight="1">
      <x:c r="A4260" s="18" t="n">
        <x:f>Summary!F$41</x:f>
        <x:v>46419</x:v>
      </x:c>
      <x:c r="B4260" s="2" t="str">
        <x:f>'Inventory detail'!A882</x:f>
        <x:v>COIL</x:v>
      </x:c>
      <x:c r="C4260" s="2" t="str">
        <x:f>'Inventory detail'!B882</x:f>
        <x:v>30</x:v>
      </x:c>
      <x:c r="D4260" s="2" t="str">
        <x:f>'Inventory detail'!C882</x:f>
        <x:v>6WHT12-5</x:v>
      </x:c>
      <x:c r="E4260" s="10" t="n">
        <x:f>A3134</x:f>
        <x:v>46388</x:v>
      </x:c>
      <x:c r="F4260" s="7" t="n">
        <x:f>O3134</x:f>
        <x:v>0</x:v>
      </x:c>
      <x:c r="G4260" s="7" t="n">
        <x:f>Q3134</x:f>
        <x:v>0</x:v>
      </x:c>
      <x:c r="H4260" s="7" t="n">
        <x:f>R3134</x:f>
        <x:v>0</x:v>
      </x:c>
      <x:c r="I4260" s="7" t="n">
        <x:f>0</x:f>
        <x:v>0</x:v>
      </x:c>
      <x:c r="J4260" s="7" t="n">
        <x:f>0</x:f>
        <x:v>0</x:v>
      </x:c>
      <x:c r="K4260" s="7" t="n">
        <x:f>0</x:f>
        <x:v>0</x:v>
      </x:c>
      <x:c r="L4260" s="7" t="n">
        <x:f>'Inventory detail'!F882*Summary!$K$5*(A4260-E4260)/Summary!$K$6</x:f>
        <x:v>0</x:v>
      </x:c>
      <x:c r="M4260" s="7" t="n">
        <x:f>MAX(0,H4260-L4260)</x:f>
        <x:v>0</x:v>
      </x:c>
      <x:c r="N4260" s="7" t="n">
        <x:f>MAX(0,L4260-H4260)</x:f>
        <x:v>0</x:v>
      </x:c>
      <x:c r="O4260" s="7" t="n">
        <x:f>MAX(0,F4260+I4260-N4260)</x:f>
        <x:v>0</x:v>
      </x:c>
      <x:c r="P4260" s="7" t="n">
        <x:f>MAX(0,N4260-F4260-I4260)</x:f>
        <x:v>0</x:v>
      </x:c>
      <x:c r="Q4260" s="7" t="n">
        <x:f>MAX(0,G4260+J4260-P4260)</x:f>
        <x:v>0</x:v>
      </x:c>
      <x:c r="R4260" s="7" t="n">
        <x:f>M4260+MAX(0,K4260-MAX(0,P4260-G4260-J4260))</x:f>
        <x:v>0</x:v>
      </x:c>
      <x:c r="S4260" s="7" t="n">
        <x:f>SUM(O4260,Q4260,R4260)</x:f>
        <x:v>0</x:v>
      </x:c>
      <x:c r="T4260" s="14" t="n">
        <x:f>'Inventory detail'!T882</x:f>
        <x:v>0.0239</x:v>
      </x:c>
      <x:c r="U4260" s="14" t="str">
        <x:f>'Inventory detail'!U882</x:f>
        <x:v>n.a.</x:v>
      </x:c>
      <x:c r="V4260" s="9" t="n">
        <x:f>O4260*T4260</x:f>
        <x:v>0</x:v>
      </x:c>
      <x:c r="W4260" s="9" t="n">
        <x:f>Q4260*T4260</x:f>
        <x:v>0</x:v>
      </x:c>
      <x:c r="X4260" s="9" t="n">
        <x:f>R4260*T4260</x:f>
        <x:v>0</x:v>
      </x:c>
      <x:c r="Y4260" s="9" t="n">
        <x:f>S4260*T4260</x:f>
        <x:v>0</x:v>
      </x:c>
      <x:c r="Z4260" s="9" t="str">
        <x:f>IF(ISNUMBER(U4260),S4260*(U4260-T4260),"n.a.")</x:f>
        <x:v>n.a.</x:v>
      </x:c>
      <x:c r="AA4260" s="9" t="n">
        <x:f>IF(ISNUMBER(U4260),Y4260,0)</x:f>
        <x:v>0</x:v>
      </x:c>
      <x:c r="AB4260" s="7" t="n">
        <x:f>MAX(0,L4260-SUM(F4260:K4260))</x:f>
        <x:v>0</x:v>
      </x:c>
    </x:row>
    <x:row r="4261" ht="22" customHeight="1">
      <x:c r="A4261" s="18" t="n">
        <x:f>Summary!F$41</x:f>
        <x:v>46419</x:v>
      </x:c>
      <x:c r="B4261" s="2" t="str">
        <x:f>'Inventory detail'!A883</x:f>
        <x:v>COIL</x:v>
      </x:c>
      <x:c r="C4261" s="2" t="str">
        <x:f>'Inventory detail'!B883</x:f>
        <x:v>30</x:v>
      </x:c>
      <x:c r="D4261" s="2" t="str">
        <x:f>'Inventory detail'!C883</x:f>
        <x:v>6WHT36-5</x:v>
      </x:c>
      <x:c r="E4261" s="10" t="n">
        <x:f>A3135</x:f>
        <x:v>46388</x:v>
      </x:c>
      <x:c r="F4261" s="7" t="n">
        <x:f>O3135</x:f>
        <x:v>0</x:v>
      </x:c>
      <x:c r="G4261" s="7" t="n">
        <x:f>Q3135</x:f>
        <x:v>0</x:v>
      </x:c>
      <x:c r="H4261" s="7" t="n">
        <x:f>R3135</x:f>
        <x:v>0</x:v>
      </x:c>
      <x:c r="I4261" s="7" t="n">
        <x:f>0</x:f>
        <x:v>0</x:v>
      </x:c>
      <x:c r="J4261" s="7" t="n">
        <x:f>0</x:f>
        <x:v>0</x:v>
      </x:c>
      <x:c r="K4261" s="7" t="n">
        <x:f>0</x:f>
        <x:v>0</x:v>
      </x:c>
      <x:c r="L4261" s="7" t="n">
        <x:f>'Inventory detail'!F883*Summary!$K$5*(A4261-E4261)/Summary!$K$6</x:f>
        <x:v>0</x:v>
      </x:c>
      <x:c r="M4261" s="7" t="n">
        <x:f>MAX(0,H4261-L4261)</x:f>
        <x:v>0</x:v>
      </x:c>
      <x:c r="N4261" s="7" t="n">
        <x:f>MAX(0,L4261-H4261)</x:f>
        <x:v>0</x:v>
      </x:c>
      <x:c r="O4261" s="7" t="n">
        <x:f>MAX(0,F4261+I4261-N4261)</x:f>
        <x:v>0</x:v>
      </x:c>
      <x:c r="P4261" s="7" t="n">
        <x:f>MAX(0,N4261-F4261-I4261)</x:f>
        <x:v>0</x:v>
      </x:c>
      <x:c r="Q4261" s="7" t="n">
        <x:f>MAX(0,G4261+J4261-P4261)</x:f>
        <x:v>0</x:v>
      </x:c>
      <x:c r="R4261" s="7" t="n">
        <x:f>M4261+MAX(0,K4261-MAX(0,P4261-G4261-J4261))</x:f>
        <x:v>0</x:v>
      </x:c>
      <x:c r="S4261" s="7" t="n">
        <x:f>SUM(O4261,Q4261,R4261)</x:f>
        <x:v>0</x:v>
      </x:c>
      <x:c r="T4261" s="14" t="n">
        <x:f>'Inventory detail'!T883</x:f>
        <x:v>0.0779</x:v>
      </x:c>
      <x:c r="U4261" s="14" t="str">
        <x:f>'Inventory detail'!U883</x:f>
        <x:v>n.a.</x:v>
      </x:c>
      <x:c r="V4261" s="9" t="n">
        <x:f>O4261*T4261</x:f>
        <x:v>0</x:v>
      </x:c>
      <x:c r="W4261" s="9" t="n">
        <x:f>Q4261*T4261</x:f>
        <x:v>0</x:v>
      </x:c>
      <x:c r="X4261" s="9" t="n">
        <x:f>R4261*T4261</x:f>
        <x:v>0</x:v>
      </x:c>
      <x:c r="Y4261" s="9" t="n">
        <x:f>S4261*T4261</x:f>
        <x:v>0</x:v>
      </x:c>
      <x:c r="Z4261" s="9" t="str">
        <x:f>IF(ISNUMBER(U4261),S4261*(U4261-T4261),"n.a.")</x:f>
        <x:v>n.a.</x:v>
      </x:c>
      <x:c r="AA4261" s="9" t="n">
        <x:f>IF(ISNUMBER(U4261),Y4261,0)</x:f>
        <x:v>0</x:v>
      </x:c>
      <x:c r="AB4261" s="7" t="n">
        <x:f>MAX(0,L4261-SUM(F4261:K4261))</x:f>
        <x:v>0</x:v>
      </x:c>
    </x:row>
    <x:row r="4262" ht="22" customHeight="1">
      <x:c r="A4262" s="18" t="n">
        <x:f>Summary!F$41</x:f>
        <x:v>46419</x:v>
      </x:c>
      <x:c r="B4262" s="2" t="str">
        <x:f>'Inventory detail'!A884</x:f>
        <x:v>COIL</x:v>
      </x:c>
      <x:c r="C4262" s="2" t="str">
        <x:f>'Inventory detail'!B884</x:f>
        <x:v>30</x:v>
      </x:c>
      <x:c r="D4262" s="2" t="str">
        <x:f>'Inventory detail'!C884</x:f>
        <x:v>7BLK12-5</x:v>
      </x:c>
      <x:c r="E4262" s="10" t="n">
        <x:f>A3136</x:f>
        <x:v>46388</x:v>
      </x:c>
      <x:c r="F4262" s="7" t="n">
        <x:f>O3136</x:f>
        <x:v>0</x:v>
      </x:c>
      <x:c r="G4262" s="7" t="n">
        <x:f>Q3136</x:f>
        <x:v>0</x:v>
      </x:c>
      <x:c r="H4262" s="7" t="n">
        <x:f>R3136</x:f>
        <x:v>0</x:v>
      </x:c>
      <x:c r="I4262" s="7" t="n">
        <x:f>0</x:f>
        <x:v>0</x:v>
      </x:c>
      <x:c r="J4262" s="7" t="n">
        <x:f>0</x:f>
        <x:v>0</x:v>
      </x:c>
      <x:c r="K4262" s="7" t="n">
        <x:f>0</x:f>
        <x:v>0</x:v>
      </x:c>
      <x:c r="L4262" s="7" t="n">
        <x:f>'Inventory detail'!F884*Summary!$K$5*(A4262-E4262)/Summary!$K$6</x:f>
        <x:v>0</x:v>
      </x:c>
      <x:c r="M4262" s="7" t="n">
        <x:f>MAX(0,H4262-L4262)</x:f>
        <x:v>0</x:v>
      </x:c>
      <x:c r="N4262" s="7" t="n">
        <x:f>MAX(0,L4262-H4262)</x:f>
        <x:v>0</x:v>
      </x:c>
      <x:c r="O4262" s="7" t="n">
        <x:f>MAX(0,F4262+I4262-N4262)</x:f>
        <x:v>0</x:v>
      </x:c>
      <x:c r="P4262" s="7" t="n">
        <x:f>MAX(0,N4262-F4262-I4262)</x:f>
        <x:v>0</x:v>
      </x:c>
      <x:c r="Q4262" s="7" t="n">
        <x:f>MAX(0,G4262+J4262-P4262)</x:f>
        <x:v>0</x:v>
      </x:c>
      <x:c r="R4262" s="7" t="n">
        <x:f>M4262+MAX(0,K4262-MAX(0,P4262-G4262-J4262))</x:f>
        <x:v>0</x:v>
      </x:c>
      <x:c r="S4262" s="7" t="n">
        <x:f>SUM(O4262,Q4262,R4262)</x:f>
        <x:v>0</x:v>
      </x:c>
      <x:c r="T4262" s="14" t="n">
        <x:f>'Inventory detail'!T884</x:f>
        <x:v>0.0253</x:v>
      </x:c>
      <x:c r="U4262" s="14" t="str">
        <x:f>'Inventory detail'!U884</x:f>
        <x:v>n.a.</x:v>
      </x:c>
      <x:c r="V4262" s="9" t="n">
        <x:f>O4262*T4262</x:f>
        <x:v>0</x:v>
      </x:c>
      <x:c r="W4262" s="9" t="n">
        <x:f>Q4262*T4262</x:f>
        <x:v>0</x:v>
      </x:c>
      <x:c r="X4262" s="9" t="n">
        <x:f>R4262*T4262</x:f>
        <x:v>0</x:v>
      </x:c>
      <x:c r="Y4262" s="9" t="n">
        <x:f>S4262*T4262</x:f>
        <x:v>0</x:v>
      </x:c>
      <x:c r="Z4262" s="9" t="str">
        <x:f>IF(ISNUMBER(U4262),S4262*(U4262-T4262),"n.a.")</x:f>
        <x:v>n.a.</x:v>
      </x:c>
      <x:c r="AA4262" s="9" t="n">
        <x:f>IF(ISNUMBER(U4262),Y4262,0)</x:f>
        <x:v>0</x:v>
      </x:c>
      <x:c r="AB4262" s="7" t="n">
        <x:f>MAX(0,L4262-SUM(F4262:K4262))</x:f>
        <x:v>0</x:v>
      </x:c>
    </x:row>
    <x:row r="4263" ht="22" customHeight="1">
      <x:c r="A4263" s="18" t="n">
        <x:f>Summary!F$41</x:f>
        <x:v>46419</x:v>
      </x:c>
      <x:c r="B4263" s="2" t="str">
        <x:f>'Inventory detail'!A885</x:f>
        <x:v>COIL</x:v>
      </x:c>
      <x:c r="C4263" s="2" t="str">
        <x:f>'Inventory detail'!B885</x:f>
        <x:v>30</x:v>
      </x:c>
      <x:c r="D4263" s="2" t="str">
        <x:f>'Inventory detail'!C885</x:f>
        <x:v>7BLK36-5</x:v>
      </x:c>
      <x:c r="E4263" s="10" t="n">
        <x:f>A3137</x:f>
        <x:v>46388</x:v>
      </x:c>
      <x:c r="F4263" s="7" t="n">
        <x:f>O3137</x:f>
        <x:v>0</x:v>
      </x:c>
      <x:c r="G4263" s="7" t="n">
        <x:f>Q3137</x:f>
        <x:v>0</x:v>
      </x:c>
      <x:c r="H4263" s="7" t="n">
        <x:f>R3137</x:f>
        <x:v>0</x:v>
      </x:c>
      <x:c r="I4263" s="7" t="n">
        <x:f>0</x:f>
        <x:v>0</x:v>
      </x:c>
      <x:c r="J4263" s="7" t="n">
        <x:f>0</x:f>
        <x:v>0</x:v>
      </x:c>
      <x:c r="K4263" s="7" t="n">
        <x:f>0</x:f>
        <x:v>0</x:v>
      </x:c>
      <x:c r="L4263" s="7" t="n">
        <x:f>'Inventory detail'!F885*Summary!$K$5*(A4263-E4263)/Summary!$K$6</x:f>
        <x:v>0</x:v>
      </x:c>
      <x:c r="M4263" s="7" t="n">
        <x:f>MAX(0,H4263-L4263)</x:f>
        <x:v>0</x:v>
      </x:c>
      <x:c r="N4263" s="7" t="n">
        <x:f>MAX(0,L4263-H4263)</x:f>
        <x:v>0</x:v>
      </x:c>
      <x:c r="O4263" s="7" t="n">
        <x:f>MAX(0,F4263+I4263-N4263)</x:f>
        <x:v>0</x:v>
      </x:c>
      <x:c r="P4263" s="7" t="n">
        <x:f>MAX(0,N4263-F4263-I4263)</x:f>
        <x:v>0</x:v>
      </x:c>
      <x:c r="Q4263" s="7" t="n">
        <x:f>MAX(0,G4263+J4263-P4263)</x:f>
        <x:v>0</x:v>
      </x:c>
      <x:c r="R4263" s="7" t="n">
        <x:f>M4263+MAX(0,K4263-MAX(0,P4263-G4263-J4263))</x:f>
        <x:v>0</x:v>
      </x:c>
      <x:c r="S4263" s="7" t="n">
        <x:f>SUM(O4263,Q4263,R4263)</x:f>
        <x:v>0</x:v>
      </x:c>
      <x:c r="T4263" s="14" t="n">
        <x:f>'Inventory detail'!T885</x:f>
        <x:v>0.0825</x:v>
      </x:c>
      <x:c r="U4263" s="14" t="str">
        <x:f>'Inventory detail'!U885</x:f>
        <x:v>n.a.</x:v>
      </x:c>
      <x:c r="V4263" s="9" t="n">
        <x:f>O4263*T4263</x:f>
        <x:v>0</x:v>
      </x:c>
      <x:c r="W4263" s="9" t="n">
        <x:f>Q4263*T4263</x:f>
        <x:v>0</x:v>
      </x:c>
      <x:c r="X4263" s="9" t="n">
        <x:f>R4263*T4263</x:f>
        <x:v>0</x:v>
      </x:c>
      <x:c r="Y4263" s="9" t="n">
        <x:f>S4263*T4263</x:f>
        <x:v>0</x:v>
      </x:c>
      <x:c r="Z4263" s="9" t="str">
        <x:f>IF(ISNUMBER(U4263),S4263*(U4263-T4263),"n.a.")</x:f>
        <x:v>n.a.</x:v>
      </x:c>
      <x:c r="AA4263" s="9" t="n">
        <x:f>IF(ISNUMBER(U4263),Y4263,0)</x:f>
        <x:v>0</x:v>
      </x:c>
      <x:c r="AB4263" s="7" t="n">
        <x:f>MAX(0,L4263-SUM(F4263:K4263))</x:f>
        <x:v>0</x:v>
      </x:c>
    </x:row>
    <x:row r="4264" ht="22" customHeight="1">
      <x:c r="A4264" s="18" t="n">
        <x:f>Summary!F$41</x:f>
        <x:v>46419</x:v>
      </x:c>
      <x:c r="B4264" s="2" t="str">
        <x:f>'Inventory detail'!A886</x:f>
        <x:v>COIL</x:v>
      </x:c>
      <x:c r="C4264" s="2" t="str">
        <x:f>'Inventory detail'!B886</x:f>
        <x:v>30</x:v>
      </x:c>
      <x:c r="D4264" s="2" t="str">
        <x:f>'Inventory detail'!C886</x:f>
        <x:v>7FG12-4</x:v>
      </x:c>
      <x:c r="E4264" s="10" t="n">
        <x:f>A3138</x:f>
        <x:v>46388</x:v>
      </x:c>
      <x:c r="F4264" s="7" t="n">
        <x:f>O3138</x:f>
        <x:v>0</x:v>
      </x:c>
      <x:c r="G4264" s="7" t="n">
        <x:f>Q3138</x:f>
        <x:v>0</x:v>
      </x:c>
      <x:c r="H4264" s="7" t="n">
        <x:f>R3138</x:f>
        <x:v>0</x:v>
      </x:c>
      <x:c r="I4264" s="7" t="n">
        <x:f>0</x:f>
        <x:v>0</x:v>
      </x:c>
      <x:c r="J4264" s="7" t="n">
        <x:f>0</x:f>
        <x:v>0</x:v>
      </x:c>
      <x:c r="K4264" s="7" t="n">
        <x:f>0</x:f>
        <x:v>0</x:v>
      </x:c>
      <x:c r="L4264" s="7" t="n">
        <x:f>'Inventory detail'!F886*Summary!$K$5*(A4264-E4264)/Summary!$K$6</x:f>
        <x:v>0</x:v>
      </x:c>
      <x:c r="M4264" s="7" t="n">
        <x:f>MAX(0,H4264-L4264)</x:f>
        <x:v>0</x:v>
      </x:c>
      <x:c r="N4264" s="7" t="n">
        <x:f>MAX(0,L4264-H4264)</x:f>
        <x:v>0</x:v>
      </x:c>
      <x:c r="O4264" s="7" t="n">
        <x:f>MAX(0,F4264+I4264-N4264)</x:f>
        <x:v>0</x:v>
      </x:c>
      <x:c r="P4264" s="7" t="n">
        <x:f>MAX(0,N4264-F4264-I4264)</x:f>
        <x:v>0</x:v>
      </x:c>
      <x:c r="Q4264" s="7" t="n">
        <x:f>MAX(0,G4264+J4264-P4264)</x:f>
        <x:v>0</x:v>
      </x:c>
      <x:c r="R4264" s="7" t="n">
        <x:f>M4264+MAX(0,K4264-MAX(0,P4264-G4264-J4264))</x:f>
        <x:v>0</x:v>
      </x:c>
      <x:c r="S4264" s="7" t="n">
        <x:f>SUM(O4264,Q4264,R4264)</x:f>
        <x:v>0</x:v>
      </x:c>
      <x:c r="T4264" s="14" t="n">
        <x:f>'Inventory detail'!T886</x:f>
        <x:v>0.0229</x:v>
      </x:c>
      <x:c r="U4264" s="14" t="str">
        <x:f>'Inventory detail'!U886</x:f>
        <x:v>n.a.</x:v>
      </x:c>
      <x:c r="V4264" s="9" t="n">
        <x:f>O4264*T4264</x:f>
        <x:v>0</x:v>
      </x:c>
      <x:c r="W4264" s="9" t="n">
        <x:f>Q4264*T4264</x:f>
        <x:v>0</x:v>
      </x:c>
      <x:c r="X4264" s="9" t="n">
        <x:f>R4264*T4264</x:f>
        <x:v>0</x:v>
      </x:c>
      <x:c r="Y4264" s="9" t="n">
        <x:f>S4264*T4264</x:f>
        <x:v>0</x:v>
      </x:c>
      <x:c r="Z4264" s="9" t="str">
        <x:f>IF(ISNUMBER(U4264),S4264*(U4264-T4264),"n.a.")</x:f>
        <x:v>n.a.</x:v>
      </x:c>
      <x:c r="AA4264" s="9" t="n">
        <x:f>IF(ISNUMBER(U4264),Y4264,0)</x:f>
        <x:v>0</x:v>
      </x:c>
      <x:c r="AB4264" s="7" t="n">
        <x:f>MAX(0,L4264-SUM(F4264:K4264))</x:f>
        <x:v>0</x:v>
      </x:c>
    </x:row>
    <x:row r="4265" ht="22" customHeight="1">
      <x:c r="A4265" s="18" t="n">
        <x:f>Summary!F$41</x:f>
        <x:v>46419</x:v>
      </x:c>
      <x:c r="B4265" s="2" t="str">
        <x:f>'Inventory detail'!A887</x:f>
        <x:v>COIL</x:v>
      </x:c>
      <x:c r="C4265" s="2" t="str">
        <x:f>'Inventory detail'!B887</x:f>
        <x:v>30</x:v>
      </x:c>
      <x:c r="D4265" s="2" t="str">
        <x:f>'Inventory detail'!C887</x:f>
        <x:v>7MAR12-4</x:v>
      </x:c>
      <x:c r="E4265" s="10" t="n">
        <x:f>A3139</x:f>
        <x:v>46388</x:v>
      </x:c>
      <x:c r="F4265" s="7" t="n">
        <x:f>O3139</x:f>
        <x:v>0</x:v>
      </x:c>
      <x:c r="G4265" s="7" t="n">
        <x:f>Q3139</x:f>
        <x:v>0</x:v>
      </x:c>
      <x:c r="H4265" s="7" t="n">
        <x:f>R3139</x:f>
        <x:v>0</x:v>
      </x:c>
      <x:c r="I4265" s="7" t="n">
        <x:f>0</x:f>
        <x:v>0</x:v>
      </x:c>
      <x:c r="J4265" s="7" t="n">
        <x:f>0</x:f>
        <x:v>0</x:v>
      </x:c>
      <x:c r="K4265" s="7" t="n">
        <x:f>0</x:f>
        <x:v>0</x:v>
      </x:c>
      <x:c r="L4265" s="7" t="n">
        <x:f>'Inventory detail'!F887*Summary!$K$5*(A4265-E4265)/Summary!$K$6</x:f>
        <x:v>0</x:v>
      </x:c>
      <x:c r="M4265" s="7" t="n">
        <x:f>MAX(0,H4265-L4265)</x:f>
        <x:v>0</x:v>
      </x:c>
      <x:c r="N4265" s="7" t="n">
        <x:f>MAX(0,L4265-H4265)</x:f>
        <x:v>0</x:v>
      </x:c>
      <x:c r="O4265" s="7" t="n">
        <x:f>MAX(0,F4265+I4265-N4265)</x:f>
        <x:v>0</x:v>
      </x:c>
      <x:c r="P4265" s="7" t="n">
        <x:f>MAX(0,N4265-F4265-I4265)</x:f>
        <x:v>0</x:v>
      </x:c>
      <x:c r="Q4265" s="7" t="n">
        <x:f>MAX(0,G4265+J4265-P4265)</x:f>
        <x:v>0</x:v>
      </x:c>
      <x:c r="R4265" s="7" t="n">
        <x:f>M4265+MAX(0,K4265-MAX(0,P4265-G4265-J4265))</x:f>
        <x:v>0</x:v>
      </x:c>
      <x:c r="S4265" s="7" t="n">
        <x:f>SUM(O4265,Q4265,R4265)</x:f>
        <x:v>0</x:v>
      </x:c>
      <x:c r="T4265" s="14" t="n">
        <x:f>'Inventory detail'!T887</x:f>
        <x:v>0.0229</x:v>
      </x:c>
      <x:c r="U4265" s="14" t="str">
        <x:f>'Inventory detail'!U887</x:f>
        <x:v>n.a.</x:v>
      </x:c>
      <x:c r="V4265" s="9" t="n">
        <x:f>O4265*T4265</x:f>
        <x:v>0</x:v>
      </x:c>
      <x:c r="W4265" s="9" t="n">
        <x:f>Q4265*T4265</x:f>
        <x:v>0</x:v>
      </x:c>
      <x:c r="X4265" s="9" t="n">
        <x:f>R4265*T4265</x:f>
        <x:v>0</x:v>
      </x:c>
      <x:c r="Y4265" s="9" t="n">
        <x:f>S4265*T4265</x:f>
        <x:v>0</x:v>
      </x:c>
      <x:c r="Z4265" s="9" t="str">
        <x:f>IF(ISNUMBER(U4265),S4265*(U4265-T4265),"n.a.")</x:f>
        <x:v>n.a.</x:v>
      </x:c>
      <x:c r="AA4265" s="9" t="n">
        <x:f>IF(ISNUMBER(U4265),Y4265,0)</x:f>
        <x:v>0</x:v>
      </x:c>
      <x:c r="AB4265" s="7" t="n">
        <x:f>MAX(0,L4265-SUM(F4265:K4265))</x:f>
        <x:v>0</x:v>
      </x:c>
    </x:row>
    <x:row r="4266" ht="22" customHeight="1">
      <x:c r="A4266" s="18" t="n">
        <x:f>Summary!F$41</x:f>
        <x:v>46419</x:v>
      </x:c>
      <x:c r="B4266" s="2" t="str">
        <x:f>'Inventory detail'!A888</x:f>
        <x:v>COIL</x:v>
      </x:c>
      <x:c r="C4266" s="2" t="str">
        <x:f>'Inventory detail'!B888</x:f>
        <x:v>30</x:v>
      </x:c>
      <x:c r="D4266" s="2" t="str">
        <x:f>'Inventory detail'!C888</x:f>
        <x:v>7RED12-4</x:v>
      </x:c>
      <x:c r="E4266" s="10" t="n">
        <x:f>A3140</x:f>
        <x:v>46388</x:v>
      </x:c>
      <x:c r="F4266" s="7" t="n">
        <x:f>O3140</x:f>
        <x:v>0</x:v>
      </x:c>
      <x:c r="G4266" s="7" t="n">
        <x:f>Q3140</x:f>
        <x:v>0</x:v>
      </x:c>
      <x:c r="H4266" s="7" t="n">
        <x:f>R3140</x:f>
        <x:v>0</x:v>
      </x:c>
      <x:c r="I4266" s="7" t="n">
        <x:f>0</x:f>
        <x:v>0</x:v>
      </x:c>
      <x:c r="J4266" s="7" t="n">
        <x:f>0</x:f>
        <x:v>0</x:v>
      </x:c>
      <x:c r="K4266" s="7" t="n">
        <x:f>0</x:f>
        <x:v>0</x:v>
      </x:c>
      <x:c r="L4266" s="7" t="n">
        <x:f>'Inventory detail'!F888*Summary!$K$5*(A4266-E4266)/Summary!$K$6</x:f>
        <x:v>0</x:v>
      </x:c>
      <x:c r="M4266" s="7" t="n">
        <x:f>MAX(0,H4266-L4266)</x:f>
        <x:v>0</x:v>
      </x:c>
      <x:c r="N4266" s="7" t="n">
        <x:f>MAX(0,L4266-H4266)</x:f>
        <x:v>0</x:v>
      </x:c>
      <x:c r="O4266" s="7" t="n">
        <x:f>MAX(0,F4266+I4266-N4266)</x:f>
        <x:v>0</x:v>
      </x:c>
      <x:c r="P4266" s="7" t="n">
        <x:f>MAX(0,N4266-F4266-I4266)</x:f>
        <x:v>0</x:v>
      </x:c>
      <x:c r="Q4266" s="7" t="n">
        <x:f>MAX(0,G4266+J4266-P4266)</x:f>
        <x:v>0</x:v>
      </x:c>
      <x:c r="R4266" s="7" t="n">
        <x:f>M4266+MAX(0,K4266-MAX(0,P4266-G4266-J4266))</x:f>
        <x:v>0</x:v>
      </x:c>
      <x:c r="S4266" s="7" t="n">
        <x:f>SUM(O4266,Q4266,R4266)</x:f>
        <x:v>0</x:v>
      </x:c>
      <x:c r="T4266" s="14" t="n">
        <x:f>'Inventory detail'!T888</x:f>
        <x:v>0.0392</x:v>
      </x:c>
      <x:c r="U4266" s="14" t="n">
        <x:f>'Inventory detail'!U888</x:f>
        <x:v>0.038453999999999995</x:v>
      </x:c>
      <x:c r="V4266" s="9" t="n">
        <x:f>O4266*T4266</x:f>
        <x:v>0</x:v>
      </x:c>
      <x:c r="W4266" s="9" t="n">
        <x:f>Q4266*T4266</x:f>
        <x:v>0</x:v>
      </x:c>
      <x:c r="X4266" s="9" t="n">
        <x:f>R4266*T4266</x:f>
        <x:v>0</x:v>
      </x:c>
      <x:c r="Y4266" s="9" t="n">
        <x:f>S4266*T4266</x:f>
        <x:v>0</x:v>
      </x:c>
      <x:c r="Z4266" s="9" t="n">
        <x:f>IF(ISNUMBER(U4266),S4266*(U4266-T4266),"n.a.")</x:f>
        <x:v>0</x:v>
      </x:c>
      <x:c r="AA4266" s="9" t="n">
        <x:f>IF(ISNUMBER(U4266),Y4266,0)</x:f>
        <x:v>0</x:v>
      </x:c>
      <x:c r="AB4266" s="7" t="n">
        <x:f>MAX(0,L4266-SUM(F4266:K4266))</x:f>
        <x:v>0</x:v>
      </x:c>
    </x:row>
    <x:row r="4267" ht="22" customHeight="1">
      <x:c r="A4267" s="18" t="n">
        <x:f>Summary!F$41</x:f>
        <x:v>46419</x:v>
      </x:c>
      <x:c r="B4267" s="2" t="str">
        <x:f>'Inventory detail'!A889</x:f>
        <x:v>COIL</x:v>
      </x:c>
      <x:c r="C4267" s="2" t="str">
        <x:f>'Inventory detail'!B889</x:f>
        <x:v>30</x:v>
      </x:c>
      <x:c r="D4267" s="2" t="str">
        <x:f>'Inventory detail'!C889</x:f>
        <x:v>7WHT12-5</x:v>
      </x:c>
      <x:c r="E4267" s="10" t="n">
        <x:f>A3141</x:f>
        <x:v>46388</x:v>
      </x:c>
      <x:c r="F4267" s="7" t="n">
        <x:f>O3141</x:f>
        <x:v>0</x:v>
      </x:c>
      <x:c r="G4267" s="7" t="n">
        <x:f>Q3141</x:f>
        <x:v>0</x:v>
      </x:c>
      <x:c r="H4267" s="7" t="n">
        <x:f>R3141</x:f>
        <x:v>0</x:v>
      </x:c>
      <x:c r="I4267" s="7" t="n">
        <x:f>0</x:f>
        <x:v>0</x:v>
      </x:c>
      <x:c r="J4267" s="7" t="n">
        <x:f>0</x:f>
        <x:v>0</x:v>
      </x:c>
      <x:c r="K4267" s="7" t="n">
        <x:f>0</x:f>
        <x:v>0</x:v>
      </x:c>
      <x:c r="L4267" s="7" t="n">
        <x:f>'Inventory detail'!F889*Summary!$K$5*(A4267-E4267)/Summary!$K$6</x:f>
        <x:v>0</x:v>
      </x:c>
      <x:c r="M4267" s="7" t="n">
        <x:f>MAX(0,H4267-L4267)</x:f>
        <x:v>0</x:v>
      </x:c>
      <x:c r="N4267" s="7" t="n">
        <x:f>MAX(0,L4267-H4267)</x:f>
        <x:v>0</x:v>
      </x:c>
      <x:c r="O4267" s="7" t="n">
        <x:f>MAX(0,F4267+I4267-N4267)</x:f>
        <x:v>0</x:v>
      </x:c>
      <x:c r="P4267" s="7" t="n">
        <x:f>MAX(0,N4267-F4267-I4267)</x:f>
        <x:v>0</x:v>
      </x:c>
      <x:c r="Q4267" s="7" t="n">
        <x:f>MAX(0,G4267+J4267-P4267)</x:f>
        <x:v>0</x:v>
      </x:c>
      <x:c r="R4267" s="7" t="n">
        <x:f>M4267+MAX(0,K4267-MAX(0,P4267-G4267-J4267))</x:f>
        <x:v>0</x:v>
      </x:c>
      <x:c r="S4267" s="7" t="n">
        <x:f>SUM(O4267,Q4267,R4267)</x:f>
        <x:v>0</x:v>
      </x:c>
      <x:c r="T4267" s="14" t="n">
        <x:f>'Inventory detail'!T889</x:f>
        <x:v>0.0253</x:v>
      </x:c>
      <x:c r="U4267" s="14" t="str">
        <x:f>'Inventory detail'!U889</x:f>
        <x:v>n.a.</x:v>
      </x:c>
      <x:c r="V4267" s="9" t="n">
        <x:f>O4267*T4267</x:f>
        <x:v>0</x:v>
      </x:c>
      <x:c r="W4267" s="9" t="n">
        <x:f>Q4267*T4267</x:f>
        <x:v>0</x:v>
      </x:c>
      <x:c r="X4267" s="9" t="n">
        <x:f>R4267*T4267</x:f>
        <x:v>0</x:v>
      </x:c>
      <x:c r="Y4267" s="9" t="n">
        <x:f>S4267*T4267</x:f>
        <x:v>0</x:v>
      </x:c>
      <x:c r="Z4267" s="9" t="str">
        <x:f>IF(ISNUMBER(U4267),S4267*(U4267-T4267),"n.a.")</x:f>
        <x:v>n.a.</x:v>
      </x:c>
      <x:c r="AA4267" s="9" t="n">
        <x:f>IF(ISNUMBER(U4267),Y4267,0)</x:f>
        <x:v>0</x:v>
      </x:c>
      <x:c r="AB4267" s="7" t="n">
        <x:f>MAX(0,L4267-SUM(F4267:K4267))</x:f>
        <x:v>0</x:v>
      </x:c>
    </x:row>
    <x:row r="4268" ht="22" customHeight="1">
      <x:c r="A4268" s="18" t="n">
        <x:f>Summary!F$41</x:f>
        <x:v>46419</x:v>
      </x:c>
      <x:c r="B4268" s="2" t="str">
        <x:f>'Inventory detail'!A890</x:f>
        <x:v>COIL</x:v>
      </x:c>
      <x:c r="C4268" s="2" t="str">
        <x:f>'Inventory detail'!B890</x:f>
        <x:v>30</x:v>
      </x:c>
      <x:c r="D4268" s="2" t="str">
        <x:f>'Inventory detail'!C890</x:f>
        <x:v>7WHT36-4</x:v>
      </x:c>
      <x:c r="E4268" s="10" t="n">
        <x:f>A3142</x:f>
        <x:v>46388</x:v>
      </x:c>
      <x:c r="F4268" s="7" t="n">
        <x:f>O3142</x:f>
        <x:v>0</x:v>
      </x:c>
      <x:c r="G4268" s="7" t="n">
        <x:f>Q3142</x:f>
        <x:v>0</x:v>
      </x:c>
      <x:c r="H4268" s="7" t="n">
        <x:f>R3142</x:f>
        <x:v>0</x:v>
      </x:c>
      <x:c r="I4268" s="7" t="n">
        <x:f>0</x:f>
        <x:v>0</x:v>
      </x:c>
      <x:c r="J4268" s="7" t="n">
        <x:f>0</x:f>
        <x:v>0</x:v>
      </x:c>
      <x:c r="K4268" s="7" t="n">
        <x:f>0</x:f>
        <x:v>0</x:v>
      </x:c>
      <x:c r="L4268" s="7" t="n">
        <x:f>'Inventory detail'!F890*Summary!$K$5*(A4268-E4268)/Summary!$K$6</x:f>
        <x:v>0</x:v>
      </x:c>
      <x:c r="M4268" s="7" t="n">
        <x:f>MAX(0,H4268-L4268)</x:f>
        <x:v>0</x:v>
      </x:c>
      <x:c r="N4268" s="7" t="n">
        <x:f>MAX(0,L4268-H4268)</x:f>
        <x:v>0</x:v>
      </x:c>
      <x:c r="O4268" s="7" t="n">
        <x:f>MAX(0,F4268+I4268-N4268)</x:f>
        <x:v>0</x:v>
      </x:c>
      <x:c r="P4268" s="7" t="n">
        <x:f>MAX(0,N4268-F4268-I4268)</x:f>
        <x:v>0</x:v>
      </x:c>
      <x:c r="Q4268" s="7" t="n">
        <x:f>MAX(0,G4268+J4268-P4268)</x:f>
        <x:v>0</x:v>
      </x:c>
      <x:c r="R4268" s="7" t="n">
        <x:f>M4268+MAX(0,K4268-MAX(0,P4268-G4268-J4268))</x:f>
        <x:v>0</x:v>
      </x:c>
      <x:c r="S4268" s="7" t="n">
        <x:f>SUM(O4268,Q4268,R4268)</x:f>
        <x:v>0</x:v>
      </x:c>
      <x:c r="T4268" s="14" t="n">
        <x:f>'Inventory detail'!T890</x:f>
        <x:v>0.0759</x:v>
      </x:c>
      <x:c r="U4268" s="14" t="str">
        <x:f>'Inventory detail'!U890</x:f>
        <x:v>n.a.</x:v>
      </x:c>
      <x:c r="V4268" s="9" t="n">
        <x:f>O4268*T4268</x:f>
        <x:v>0</x:v>
      </x:c>
      <x:c r="W4268" s="9" t="n">
        <x:f>Q4268*T4268</x:f>
        <x:v>0</x:v>
      </x:c>
      <x:c r="X4268" s="9" t="n">
        <x:f>R4268*T4268</x:f>
        <x:v>0</x:v>
      </x:c>
      <x:c r="Y4268" s="9" t="n">
        <x:f>S4268*T4268</x:f>
        <x:v>0</x:v>
      </x:c>
      <x:c r="Z4268" s="9" t="str">
        <x:f>IF(ISNUMBER(U4268),S4268*(U4268-T4268),"n.a.")</x:f>
        <x:v>n.a.</x:v>
      </x:c>
      <x:c r="AA4268" s="9" t="n">
        <x:f>IF(ISNUMBER(U4268),Y4268,0)</x:f>
        <x:v>0</x:v>
      </x:c>
      <x:c r="AB4268" s="7" t="n">
        <x:f>MAX(0,L4268-SUM(F4268:K4268))</x:f>
        <x:v>0</x:v>
      </x:c>
    </x:row>
    <x:row r="4269" ht="22" customHeight="1">
      <x:c r="A4269" s="18" t="n">
        <x:f>Summary!F$41</x:f>
        <x:v>46419</x:v>
      </x:c>
      <x:c r="B4269" s="2" t="str">
        <x:f>'Inventory detail'!A891</x:f>
        <x:v>COIL</x:v>
      </x:c>
      <x:c r="C4269" s="2" t="str">
        <x:f>'Inventory detail'!B891</x:f>
        <x:v>30</x:v>
      </x:c>
      <x:c r="D4269" s="2" t="str">
        <x:f>'Inventory detail'!C891</x:f>
        <x:v>7WHT36-5</x:v>
      </x:c>
      <x:c r="E4269" s="10" t="n">
        <x:f>A3143</x:f>
        <x:v>46388</x:v>
      </x:c>
      <x:c r="F4269" s="7" t="n">
        <x:f>O3143</x:f>
        <x:v>0</x:v>
      </x:c>
      <x:c r="G4269" s="7" t="n">
        <x:f>Q3143</x:f>
        <x:v>0</x:v>
      </x:c>
      <x:c r="H4269" s="7" t="n">
        <x:f>R3143</x:f>
        <x:v>0</x:v>
      </x:c>
      <x:c r="I4269" s="7" t="n">
        <x:f>0</x:f>
        <x:v>0</x:v>
      </x:c>
      <x:c r="J4269" s="7" t="n">
        <x:f>0</x:f>
        <x:v>0</x:v>
      </x:c>
      <x:c r="K4269" s="7" t="n">
        <x:f>0</x:f>
        <x:v>0</x:v>
      </x:c>
      <x:c r="L4269" s="7" t="n">
        <x:f>'Inventory detail'!F891*Summary!$K$5*(A4269-E4269)/Summary!$K$6</x:f>
        <x:v>0</x:v>
      </x:c>
      <x:c r="M4269" s="7" t="n">
        <x:f>MAX(0,H4269-L4269)</x:f>
        <x:v>0</x:v>
      </x:c>
      <x:c r="N4269" s="7" t="n">
        <x:f>MAX(0,L4269-H4269)</x:f>
        <x:v>0</x:v>
      </x:c>
      <x:c r="O4269" s="7" t="n">
        <x:f>MAX(0,F4269+I4269-N4269)</x:f>
        <x:v>0</x:v>
      </x:c>
      <x:c r="P4269" s="7" t="n">
        <x:f>MAX(0,N4269-F4269-I4269)</x:f>
        <x:v>0</x:v>
      </x:c>
      <x:c r="Q4269" s="7" t="n">
        <x:f>MAX(0,G4269+J4269-P4269)</x:f>
        <x:v>0</x:v>
      </x:c>
      <x:c r="R4269" s="7" t="n">
        <x:f>M4269+MAX(0,K4269-MAX(0,P4269-G4269-J4269))</x:f>
        <x:v>0</x:v>
      </x:c>
      <x:c r="S4269" s="7" t="n">
        <x:f>SUM(O4269,Q4269,R4269)</x:f>
        <x:v>0</x:v>
      </x:c>
      <x:c r="T4269" s="14" t="n">
        <x:f>'Inventory detail'!T891</x:f>
        <x:v>0.0825</x:v>
      </x:c>
      <x:c r="U4269" s="14" t="str">
        <x:f>'Inventory detail'!U891</x:f>
        <x:v>n.a.</x:v>
      </x:c>
      <x:c r="V4269" s="9" t="n">
        <x:f>O4269*T4269</x:f>
        <x:v>0</x:v>
      </x:c>
      <x:c r="W4269" s="9" t="n">
        <x:f>Q4269*T4269</x:f>
        <x:v>0</x:v>
      </x:c>
      <x:c r="X4269" s="9" t="n">
        <x:f>R4269*T4269</x:f>
        <x:v>0</x:v>
      </x:c>
      <x:c r="Y4269" s="9" t="n">
        <x:f>S4269*T4269</x:f>
        <x:v>0</x:v>
      </x:c>
      <x:c r="Z4269" s="9" t="str">
        <x:f>IF(ISNUMBER(U4269),S4269*(U4269-T4269),"n.a.")</x:f>
        <x:v>n.a.</x:v>
      </x:c>
      <x:c r="AA4269" s="9" t="n">
        <x:f>IF(ISNUMBER(U4269),Y4269,0)</x:f>
        <x:v>0</x:v>
      </x:c>
      <x:c r="AB4269" s="7" t="n">
        <x:f>MAX(0,L4269-SUM(F4269:K4269))</x:f>
        <x:v>0</x:v>
      </x:c>
    </x:row>
    <x:row r="4270" ht="22" customHeight="1">
      <x:c r="A4270" s="18" t="n">
        <x:f>Summary!F$41</x:f>
        <x:v>46419</x:v>
      </x:c>
      <x:c r="B4270" s="2" t="str">
        <x:f>'Inventory detail'!A892</x:f>
        <x:v>COIL</x:v>
      </x:c>
      <x:c r="C4270" s="2" t="str">
        <x:f>'Inventory detail'!B892</x:f>
        <x:v>30</x:v>
      </x:c>
      <x:c r="D4270" s="2" t="str">
        <x:f>'Inventory detail'!C892</x:f>
        <x:v>8BLK12-5</x:v>
      </x:c>
      <x:c r="E4270" s="10" t="n">
        <x:f>A3144</x:f>
        <x:v>46388</x:v>
      </x:c>
      <x:c r="F4270" s="7" t="n">
        <x:f>O3144</x:f>
        <x:v>0</x:v>
      </x:c>
      <x:c r="G4270" s="7" t="n">
        <x:f>Q3144</x:f>
        <x:v>0</x:v>
      </x:c>
      <x:c r="H4270" s="7" t="n">
        <x:f>R3144</x:f>
        <x:v>0</x:v>
      </x:c>
      <x:c r="I4270" s="7" t="n">
        <x:f>0</x:f>
        <x:v>0</x:v>
      </x:c>
      <x:c r="J4270" s="7" t="n">
        <x:f>0</x:f>
        <x:v>0</x:v>
      </x:c>
      <x:c r="K4270" s="7" t="n">
        <x:f>0</x:f>
        <x:v>0</x:v>
      </x:c>
      <x:c r="L4270" s="7" t="n">
        <x:f>'Inventory detail'!F892*Summary!$K$5*(A4270-E4270)/Summary!$K$6</x:f>
        <x:v>0</x:v>
      </x:c>
      <x:c r="M4270" s="7" t="n">
        <x:f>MAX(0,H4270-L4270)</x:f>
        <x:v>0</x:v>
      </x:c>
      <x:c r="N4270" s="7" t="n">
        <x:f>MAX(0,L4270-H4270)</x:f>
        <x:v>0</x:v>
      </x:c>
      <x:c r="O4270" s="7" t="n">
        <x:f>MAX(0,F4270+I4270-N4270)</x:f>
        <x:v>0</x:v>
      </x:c>
      <x:c r="P4270" s="7" t="n">
        <x:f>MAX(0,N4270-F4270-I4270)</x:f>
        <x:v>0</x:v>
      </x:c>
      <x:c r="Q4270" s="7" t="n">
        <x:f>MAX(0,G4270+J4270-P4270)</x:f>
        <x:v>0</x:v>
      </x:c>
      <x:c r="R4270" s="7" t="n">
        <x:f>M4270+MAX(0,K4270-MAX(0,P4270-G4270-J4270))</x:f>
        <x:v>0</x:v>
      </x:c>
      <x:c r="S4270" s="7" t="n">
        <x:f>SUM(O4270,Q4270,R4270)</x:f>
        <x:v>0</x:v>
      </x:c>
      <x:c r="T4270" s="14" t="n">
        <x:f>'Inventory detail'!T892</x:f>
        <x:v>0.0268</x:v>
      </x:c>
      <x:c r="U4270" s="14" t="str">
        <x:f>'Inventory detail'!U892</x:f>
        <x:v>n.a.</x:v>
      </x:c>
      <x:c r="V4270" s="9" t="n">
        <x:f>O4270*T4270</x:f>
        <x:v>0</x:v>
      </x:c>
      <x:c r="W4270" s="9" t="n">
        <x:f>Q4270*T4270</x:f>
        <x:v>0</x:v>
      </x:c>
      <x:c r="X4270" s="9" t="n">
        <x:f>R4270*T4270</x:f>
        <x:v>0</x:v>
      </x:c>
      <x:c r="Y4270" s="9" t="n">
        <x:f>S4270*T4270</x:f>
        <x:v>0</x:v>
      </x:c>
      <x:c r="Z4270" s="9" t="str">
        <x:f>IF(ISNUMBER(U4270),S4270*(U4270-T4270),"n.a.")</x:f>
        <x:v>n.a.</x:v>
      </x:c>
      <x:c r="AA4270" s="9" t="n">
        <x:f>IF(ISNUMBER(U4270),Y4270,0)</x:f>
        <x:v>0</x:v>
      </x:c>
      <x:c r="AB4270" s="7" t="n">
        <x:f>MAX(0,L4270-SUM(F4270:K4270))</x:f>
        <x:v>0</x:v>
      </x:c>
    </x:row>
    <x:row r="4271" ht="22" customHeight="1">
      <x:c r="A4271" s="18" t="n">
        <x:f>Summary!F$41</x:f>
        <x:v>46419</x:v>
      </x:c>
      <x:c r="B4271" s="2" t="str">
        <x:f>'Inventory detail'!A893</x:f>
        <x:v>COIL</x:v>
      </x:c>
      <x:c r="C4271" s="2" t="str">
        <x:f>'Inventory detail'!B893</x:f>
        <x:v>30</x:v>
      </x:c>
      <x:c r="D4271" s="2" t="str">
        <x:f>'Inventory detail'!C893</x:f>
        <x:v>8BLK36-5</x:v>
      </x:c>
      <x:c r="E4271" s="10" t="n">
        <x:f>A3145</x:f>
        <x:v>46388</x:v>
      </x:c>
      <x:c r="F4271" s="7" t="n">
        <x:f>O3145</x:f>
        <x:v>0</x:v>
      </x:c>
      <x:c r="G4271" s="7" t="n">
        <x:f>Q3145</x:f>
        <x:v>0</x:v>
      </x:c>
      <x:c r="H4271" s="7" t="n">
        <x:f>R3145</x:f>
        <x:v>0</x:v>
      </x:c>
      <x:c r="I4271" s="7" t="n">
        <x:f>0</x:f>
        <x:v>0</x:v>
      </x:c>
      <x:c r="J4271" s="7" t="n">
        <x:f>0</x:f>
        <x:v>0</x:v>
      </x:c>
      <x:c r="K4271" s="7" t="n">
        <x:f>0</x:f>
        <x:v>0</x:v>
      </x:c>
      <x:c r="L4271" s="7" t="n">
        <x:f>'Inventory detail'!F893*Summary!$K$5*(A4271-E4271)/Summary!$K$6</x:f>
        <x:v>0</x:v>
      </x:c>
      <x:c r="M4271" s="7" t="n">
        <x:f>MAX(0,H4271-L4271)</x:f>
        <x:v>0</x:v>
      </x:c>
      <x:c r="N4271" s="7" t="n">
        <x:f>MAX(0,L4271-H4271)</x:f>
        <x:v>0</x:v>
      </x:c>
      <x:c r="O4271" s="7" t="n">
        <x:f>MAX(0,F4271+I4271-N4271)</x:f>
        <x:v>0</x:v>
      </x:c>
      <x:c r="P4271" s="7" t="n">
        <x:f>MAX(0,N4271-F4271-I4271)</x:f>
        <x:v>0</x:v>
      </x:c>
      <x:c r="Q4271" s="7" t="n">
        <x:f>MAX(0,G4271+J4271-P4271)</x:f>
        <x:v>0</x:v>
      </x:c>
      <x:c r="R4271" s="7" t="n">
        <x:f>M4271+MAX(0,K4271-MAX(0,P4271-G4271-J4271))</x:f>
        <x:v>0</x:v>
      </x:c>
      <x:c r="S4271" s="7" t="n">
        <x:f>SUM(O4271,Q4271,R4271)</x:f>
        <x:v>0</x:v>
      </x:c>
      <x:c r="T4271" s="14" t="n">
        <x:f>'Inventory detail'!T893</x:f>
        <x:v>0.0882</x:v>
      </x:c>
      <x:c r="U4271" s="14" t="str">
        <x:f>'Inventory detail'!U893</x:f>
        <x:v>n.a.</x:v>
      </x:c>
      <x:c r="V4271" s="9" t="n">
        <x:f>O4271*T4271</x:f>
        <x:v>0</x:v>
      </x:c>
      <x:c r="W4271" s="9" t="n">
        <x:f>Q4271*T4271</x:f>
        <x:v>0</x:v>
      </x:c>
      <x:c r="X4271" s="9" t="n">
        <x:f>R4271*T4271</x:f>
        <x:v>0</x:v>
      </x:c>
      <x:c r="Y4271" s="9" t="n">
        <x:f>S4271*T4271</x:f>
        <x:v>0</x:v>
      </x:c>
      <x:c r="Z4271" s="9" t="str">
        <x:f>IF(ISNUMBER(U4271),S4271*(U4271-T4271),"n.a.")</x:f>
        <x:v>n.a.</x:v>
      </x:c>
      <x:c r="AA4271" s="9" t="n">
        <x:f>IF(ISNUMBER(U4271),Y4271,0)</x:f>
        <x:v>0</x:v>
      </x:c>
      <x:c r="AB4271" s="7" t="n">
        <x:f>MAX(0,L4271-SUM(F4271:K4271))</x:f>
        <x:v>0</x:v>
      </x:c>
    </x:row>
    <x:row r="4272" ht="22" customHeight="1">
      <x:c r="A4272" s="18" t="n">
        <x:f>Summary!F$41</x:f>
        <x:v>46419</x:v>
      </x:c>
      <x:c r="B4272" s="2" t="str">
        <x:f>'Inventory detail'!A894</x:f>
        <x:v>COIL</x:v>
      </x:c>
      <x:c r="C4272" s="2" t="str">
        <x:f>'Inventory detail'!B894</x:f>
        <x:v>30</x:v>
      </x:c>
      <x:c r="D4272" s="2" t="str">
        <x:f>'Inventory detail'!C894</x:f>
        <x:v>8BLU12-4</x:v>
      </x:c>
      <x:c r="E4272" s="10" t="n">
        <x:f>A3146</x:f>
        <x:v>46388</x:v>
      </x:c>
      <x:c r="F4272" s="7" t="n">
        <x:f>O3146</x:f>
        <x:v>0</x:v>
      </x:c>
      <x:c r="G4272" s="7" t="n">
        <x:f>Q3146</x:f>
        <x:v>0</x:v>
      </x:c>
      <x:c r="H4272" s="7" t="n">
        <x:f>R3146</x:f>
        <x:v>0</x:v>
      </x:c>
      <x:c r="I4272" s="7" t="n">
        <x:f>0</x:f>
        <x:v>0</x:v>
      </x:c>
      <x:c r="J4272" s="7" t="n">
        <x:f>0</x:f>
        <x:v>0</x:v>
      </x:c>
      <x:c r="K4272" s="7" t="n">
        <x:f>0</x:f>
        <x:v>0</x:v>
      </x:c>
      <x:c r="L4272" s="7" t="n">
        <x:f>'Inventory detail'!F894*Summary!$K$5*(A4272-E4272)/Summary!$K$6</x:f>
        <x:v>0</x:v>
      </x:c>
      <x:c r="M4272" s="7" t="n">
        <x:f>MAX(0,H4272-L4272)</x:f>
        <x:v>0</x:v>
      </x:c>
      <x:c r="N4272" s="7" t="n">
        <x:f>MAX(0,L4272-H4272)</x:f>
        <x:v>0</x:v>
      </x:c>
      <x:c r="O4272" s="7" t="n">
        <x:f>MAX(0,F4272+I4272-N4272)</x:f>
        <x:v>0</x:v>
      </x:c>
      <x:c r="P4272" s="7" t="n">
        <x:f>MAX(0,N4272-F4272-I4272)</x:f>
        <x:v>0</x:v>
      </x:c>
      <x:c r="Q4272" s="7" t="n">
        <x:f>MAX(0,G4272+J4272-P4272)</x:f>
        <x:v>0</x:v>
      </x:c>
      <x:c r="R4272" s="7" t="n">
        <x:f>M4272+MAX(0,K4272-MAX(0,P4272-G4272-J4272))</x:f>
        <x:v>0</x:v>
      </x:c>
      <x:c r="S4272" s="7" t="n">
        <x:f>SUM(O4272,Q4272,R4272)</x:f>
        <x:v>0</x:v>
      </x:c>
      <x:c r="T4272" s="14" t="n">
        <x:f>'Inventory detail'!T894</x:f>
        <x:v>0.042</x:v>
      </x:c>
      <x:c r="U4272" s="14" t="n">
        <x:f>'Inventory detail'!U894</x:f>
        <x:v>0.041216499999999996</x:v>
      </x:c>
      <x:c r="V4272" s="9" t="n">
        <x:f>O4272*T4272</x:f>
        <x:v>0</x:v>
      </x:c>
      <x:c r="W4272" s="9" t="n">
        <x:f>Q4272*T4272</x:f>
        <x:v>0</x:v>
      </x:c>
      <x:c r="X4272" s="9" t="n">
        <x:f>R4272*T4272</x:f>
        <x:v>0</x:v>
      </x:c>
      <x:c r="Y4272" s="9" t="n">
        <x:f>S4272*T4272</x:f>
        <x:v>0</x:v>
      </x:c>
      <x:c r="Z4272" s="9" t="n">
        <x:f>IF(ISNUMBER(U4272),S4272*(U4272-T4272),"n.a.")</x:f>
        <x:v>0</x:v>
      </x:c>
      <x:c r="AA4272" s="9" t="n">
        <x:f>IF(ISNUMBER(U4272),Y4272,0)</x:f>
        <x:v>0</x:v>
      </x:c>
      <x:c r="AB4272" s="7" t="n">
        <x:f>MAX(0,L4272-SUM(F4272:K4272))</x:f>
        <x:v>0</x:v>
      </x:c>
    </x:row>
    <x:row r="4273" ht="22" customHeight="1">
      <x:c r="A4273" s="18" t="n">
        <x:f>Summary!F$41</x:f>
        <x:v>46419</x:v>
      </x:c>
      <x:c r="B4273" s="2" t="str">
        <x:f>'Inventory detail'!A895</x:f>
        <x:v>COIL</x:v>
      </x:c>
      <x:c r="C4273" s="2" t="str">
        <x:f>'Inventory detail'!B895</x:f>
        <x:v>30</x:v>
      </x:c>
      <x:c r="D4273" s="2" t="str">
        <x:f>'Inventory detail'!C895</x:f>
        <x:v>8FG12-4</x:v>
      </x:c>
      <x:c r="E4273" s="10" t="n">
        <x:f>A3147</x:f>
        <x:v>46388</x:v>
      </x:c>
      <x:c r="F4273" s="7" t="n">
        <x:f>O3147</x:f>
        <x:v>0</x:v>
      </x:c>
      <x:c r="G4273" s="7" t="n">
        <x:f>Q3147</x:f>
        <x:v>0</x:v>
      </x:c>
      <x:c r="H4273" s="7" t="n">
        <x:f>R3147</x:f>
        <x:v>0</x:v>
      </x:c>
      <x:c r="I4273" s="7" t="n">
        <x:f>0</x:f>
        <x:v>0</x:v>
      </x:c>
      <x:c r="J4273" s="7" t="n">
        <x:f>0</x:f>
        <x:v>0</x:v>
      </x:c>
      <x:c r="K4273" s="7" t="n">
        <x:f>0</x:f>
        <x:v>0</x:v>
      </x:c>
      <x:c r="L4273" s="7" t="n">
        <x:f>'Inventory detail'!F895*Summary!$K$5*(A4273-E4273)/Summary!$K$6</x:f>
        <x:v>0</x:v>
      </x:c>
      <x:c r="M4273" s="7" t="n">
        <x:f>MAX(0,H4273-L4273)</x:f>
        <x:v>0</x:v>
      </x:c>
      <x:c r="N4273" s="7" t="n">
        <x:f>MAX(0,L4273-H4273)</x:f>
        <x:v>0</x:v>
      </x:c>
      <x:c r="O4273" s="7" t="n">
        <x:f>MAX(0,F4273+I4273-N4273)</x:f>
        <x:v>0</x:v>
      </x:c>
      <x:c r="P4273" s="7" t="n">
        <x:f>MAX(0,N4273-F4273-I4273)</x:f>
        <x:v>0</x:v>
      </x:c>
      <x:c r="Q4273" s="7" t="n">
        <x:f>MAX(0,G4273+J4273-P4273)</x:f>
        <x:v>0</x:v>
      </x:c>
      <x:c r="R4273" s="7" t="n">
        <x:f>M4273+MAX(0,K4273-MAX(0,P4273-G4273-J4273))</x:f>
        <x:v>0</x:v>
      </x:c>
      <x:c r="S4273" s="7" t="n">
        <x:f>SUM(O4273,Q4273,R4273)</x:f>
        <x:v>0</x:v>
      </x:c>
      <x:c r="T4273" s="14" t="n">
        <x:f>'Inventory detail'!T895</x:f>
        <x:v>0.024900000000000002</x:v>
      </x:c>
      <x:c r="U4273" s="14" t="str">
        <x:f>'Inventory detail'!U895</x:f>
        <x:v>n.a.</x:v>
      </x:c>
      <x:c r="V4273" s="9" t="n">
        <x:f>O4273*T4273</x:f>
        <x:v>0</x:v>
      </x:c>
      <x:c r="W4273" s="9" t="n">
        <x:f>Q4273*T4273</x:f>
        <x:v>0</x:v>
      </x:c>
      <x:c r="X4273" s="9" t="n">
        <x:f>R4273*T4273</x:f>
        <x:v>0</x:v>
      </x:c>
      <x:c r="Y4273" s="9" t="n">
        <x:f>S4273*T4273</x:f>
        <x:v>0</x:v>
      </x:c>
      <x:c r="Z4273" s="9" t="str">
        <x:f>IF(ISNUMBER(U4273),S4273*(U4273-T4273),"n.a.")</x:f>
        <x:v>n.a.</x:v>
      </x:c>
      <x:c r="AA4273" s="9" t="n">
        <x:f>IF(ISNUMBER(U4273),Y4273,0)</x:f>
        <x:v>0</x:v>
      </x:c>
      <x:c r="AB4273" s="7" t="n">
        <x:f>MAX(0,L4273-SUM(F4273:K4273))</x:f>
        <x:v>0</x:v>
      </x:c>
    </x:row>
    <x:row r="4274" ht="22" customHeight="1">
      <x:c r="A4274" s="18" t="n">
        <x:f>Summary!F$41</x:f>
        <x:v>46419</x:v>
      </x:c>
      <x:c r="B4274" s="2" t="str">
        <x:f>'Inventory detail'!A896</x:f>
        <x:v>COIL</x:v>
      </x:c>
      <x:c r="C4274" s="2" t="str">
        <x:f>'Inventory detail'!B896</x:f>
        <x:v>30</x:v>
      </x:c>
      <x:c r="D4274" s="2" t="str">
        <x:f>'Inventory detail'!C896</x:f>
        <x:v>8MAR12-4</x:v>
      </x:c>
      <x:c r="E4274" s="10" t="n">
        <x:f>A3148</x:f>
        <x:v>46388</x:v>
      </x:c>
      <x:c r="F4274" s="7" t="n">
        <x:f>O3148</x:f>
        <x:v>0</x:v>
      </x:c>
      <x:c r="G4274" s="7" t="n">
        <x:f>Q3148</x:f>
        <x:v>0</x:v>
      </x:c>
      <x:c r="H4274" s="7" t="n">
        <x:f>R3148</x:f>
        <x:v>0</x:v>
      </x:c>
      <x:c r="I4274" s="7" t="n">
        <x:f>0</x:f>
        <x:v>0</x:v>
      </x:c>
      <x:c r="J4274" s="7" t="n">
        <x:f>0</x:f>
        <x:v>0</x:v>
      </x:c>
      <x:c r="K4274" s="7" t="n">
        <x:f>0</x:f>
        <x:v>0</x:v>
      </x:c>
      <x:c r="L4274" s="7" t="n">
        <x:f>'Inventory detail'!F896*Summary!$K$5*(A4274-E4274)/Summary!$K$6</x:f>
        <x:v>0</x:v>
      </x:c>
      <x:c r="M4274" s="7" t="n">
        <x:f>MAX(0,H4274-L4274)</x:f>
        <x:v>0</x:v>
      </x:c>
      <x:c r="N4274" s="7" t="n">
        <x:f>MAX(0,L4274-H4274)</x:f>
        <x:v>0</x:v>
      </x:c>
      <x:c r="O4274" s="7" t="n">
        <x:f>MAX(0,F4274+I4274-N4274)</x:f>
        <x:v>0</x:v>
      </x:c>
      <x:c r="P4274" s="7" t="n">
        <x:f>MAX(0,N4274-F4274-I4274)</x:f>
        <x:v>0</x:v>
      </x:c>
      <x:c r="Q4274" s="7" t="n">
        <x:f>MAX(0,G4274+J4274-P4274)</x:f>
        <x:v>0</x:v>
      </x:c>
      <x:c r="R4274" s="7" t="n">
        <x:f>M4274+MAX(0,K4274-MAX(0,P4274-G4274-J4274))</x:f>
        <x:v>0</x:v>
      </x:c>
      <x:c r="S4274" s="7" t="n">
        <x:f>SUM(O4274,Q4274,R4274)</x:f>
        <x:v>0</x:v>
      </x:c>
      <x:c r="T4274" s="14" t="n">
        <x:f>'Inventory detail'!T896</x:f>
        <x:v>0.024900000000000002</x:v>
      </x:c>
      <x:c r="U4274" s="14" t="str">
        <x:f>'Inventory detail'!U896</x:f>
        <x:v>n.a.</x:v>
      </x:c>
      <x:c r="V4274" s="9" t="n">
        <x:f>O4274*T4274</x:f>
        <x:v>0</x:v>
      </x:c>
      <x:c r="W4274" s="9" t="n">
        <x:f>Q4274*T4274</x:f>
        <x:v>0</x:v>
      </x:c>
      <x:c r="X4274" s="9" t="n">
        <x:f>R4274*T4274</x:f>
        <x:v>0</x:v>
      </x:c>
      <x:c r="Y4274" s="9" t="n">
        <x:f>S4274*T4274</x:f>
        <x:v>0</x:v>
      </x:c>
      <x:c r="Z4274" s="9" t="str">
        <x:f>IF(ISNUMBER(U4274),S4274*(U4274-T4274),"n.a.")</x:f>
        <x:v>n.a.</x:v>
      </x:c>
      <x:c r="AA4274" s="9" t="n">
        <x:f>IF(ISNUMBER(U4274),Y4274,0)</x:f>
        <x:v>0</x:v>
      </x:c>
      <x:c r="AB4274" s="7" t="n">
        <x:f>MAX(0,L4274-SUM(F4274:K4274))</x:f>
        <x:v>0</x:v>
      </x:c>
    </x:row>
    <x:row r="4275" ht="22" customHeight="1">
      <x:c r="A4275" s="18" t="n">
        <x:f>Summary!F$41</x:f>
        <x:v>46419</x:v>
      </x:c>
      <x:c r="B4275" s="2" t="str">
        <x:f>'Inventory detail'!A897</x:f>
        <x:v>COIL</x:v>
      </x:c>
      <x:c r="C4275" s="2" t="str">
        <x:f>'Inventory detail'!B897</x:f>
        <x:v>30</x:v>
      </x:c>
      <x:c r="D4275" s="2" t="str">
        <x:f>'Inventory detail'!C897</x:f>
        <x:v>8RED12-4</x:v>
      </x:c>
      <x:c r="E4275" s="10" t="n">
        <x:f>A3149</x:f>
        <x:v>46388</x:v>
      </x:c>
      <x:c r="F4275" s="7" t="n">
        <x:f>O3149</x:f>
        <x:v>0</x:v>
      </x:c>
      <x:c r="G4275" s="7" t="n">
        <x:f>Q3149</x:f>
        <x:v>0</x:v>
      </x:c>
      <x:c r="H4275" s="7" t="n">
        <x:f>R3149</x:f>
        <x:v>0</x:v>
      </x:c>
      <x:c r="I4275" s="7" t="n">
        <x:f>0</x:f>
        <x:v>0</x:v>
      </x:c>
      <x:c r="J4275" s="7" t="n">
        <x:f>0</x:f>
        <x:v>0</x:v>
      </x:c>
      <x:c r="K4275" s="7" t="n">
        <x:f>0</x:f>
        <x:v>0</x:v>
      </x:c>
      <x:c r="L4275" s="7" t="n">
        <x:f>'Inventory detail'!F897*Summary!$K$5*(A4275-E4275)/Summary!$K$6</x:f>
        <x:v>0</x:v>
      </x:c>
      <x:c r="M4275" s="7" t="n">
        <x:f>MAX(0,H4275-L4275)</x:f>
        <x:v>0</x:v>
      </x:c>
      <x:c r="N4275" s="7" t="n">
        <x:f>MAX(0,L4275-H4275)</x:f>
        <x:v>0</x:v>
      </x:c>
      <x:c r="O4275" s="7" t="n">
        <x:f>MAX(0,F4275+I4275-N4275)</x:f>
        <x:v>0</x:v>
      </x:c>
      <x:c r="P4275" s="7" t="n">
        <x:f>MAX(0,N4275-F4275-I4275)</x:f>
        <x:v>0</x:v>
      </x:c>
      <x:c r="Q4275" s="7" t="n">
        <x:f>MAX(0,G4275+J4275-P4275)</x:f>
        <x:v>0</x:v>
      </x:c>
      <x:c r="R4275" s="7" t="n">
        <x:f>M4275+MAX(0,K4275-MAX(0,P4275-G4275-J4275))</x:f>
        <x:v>0</x:v>
      </x:c>
      <x:c r="S4275" s="7" t="n">
        <x:f>SUM(O4275,Q4275,R4275)</x:f>
        <x:v>0</x:v>
      </x:c>
      <x:c r="T4275" s="14" t="n">
        <x:f>'Inventory detail'!T897</x:f>
        <x:v>0.042</x:v>
      </x:c>
      <x:c r="U4275" s="14" t="n">
        <x:f>'Inventory detail'!U897</x:f>
        <x:v>0.041216499999999996</x:v>
      </x:c>
      <x:c r="V4275" s="9" t="n">
        <x:f>O4275*T4275</x:f>
        <x:v>0</x:v>
      </x:c>
      <x:c r="W4275" s="9" t="n">
        <x:f>Q4275*T4275</x:f>
        <x:v>0</x:v>
      </x:c>
      <x:c r="X4275" s="9" t="n">
        <x:f>R4275*T4275</x:f>
        <x:v>0</x:v>
      </x:c>
      <x:c r="Y4275" s="9" t="n">
        <x:f>S4275*T4275</x:f>
        <x:v>0</x:v>
      </x:c>
      <x:c r="Z4275" s="9" t="n">
        <x:f>IF(ISNUMBER(U4275),S4275*(U4275-T4275),"n.a.")</x:f>
        <x:v>0</x:v>
      </x:c>
      <x:c r="AA4275" s="9" t="n">
        <x:f>IF(ISNUMBER(U4275),Y4275,0)</x:f>
        <x:v>0</x:v>
      </x:c>
      <x:c r="AB4275" s="7" t="n">
        <x:f>MAX(0,L4275-SUM(F4275:K4275))</x:f>
        <x:v>0</x:v>
      </x:c>
    </x:row>
    <x:row r="4276" ht="22" customHeight="1">
      <x:c r="A4276" s="18" t="n">
        <x:f>Summary!F$41</x:f>
        <x:v>46419</x:v>
      </x:c>
      <x:c r="B4276" s="2" t="str">
        <x:f>'Inventory detail'!A898</x:f>
        <x:v>COIL</x:v>
      </x:c>
      <x:c r="C4276" s="2" t="str">
        <x:f>'Inventory detail'!B898</x:f>
        <x:v>30</x:v>
      </x:c>
      <x:c r="D4276" s="2" t="str">
        <x:f>'Inventory detail'!C898</x:f>
        <x:v>8WHT12-5</x:v>
      </x:c>
      <x:c r="E4276" s="10" t="n">
        <x:f>A3150</x:f>
        <x:v>46388</x:v>
      </x:c>
      <x:c r="F4276" s="7" t="n">
        <x:f>O3150</x:f>
        <x:v>0</x:v>
      </x:c>
      <x:c r="G4276" s="7" t="n">
        <x:f>Q3150</x:f>
        <x:v>0</x:v>
      </x:c>
      <x:c r="H4276" s="7" t="n">
        <x:f>R3150</x:f>
        <x:v>0</x:v>
      </x:c>
      <x:c r="I4276" s="7" t="n">
        <x:f>0</x:f>
        <x:v>0</x:v>
      </x:c>
      <x:c r="J4276" s="7" t="n">
        <x:f>0</x:f>
        <x:v>0</x:v>
      </x:c>
      <x:c r="K4276" s="7" t="n">
        <x:f>0</x:f>
        <x:v>0</x:v>
      </x:c>
      <x:c r="L4276" s="7" t="n">
        <x:f>'Inventory detail'!F898*Summary!$K$5*(A4276-E4276)/Summary!$K$6</x:f>
        <x:v>0</x:v>
      </x:c>
      <x:c r="M4276" s="7" t="n">
        <x:f>MAX(0,H4276-L4276)</x:f>
        <x:v>0</x:v>
      </x:c>
      <x:c r="N4276" s="7" t="n">
        <x:f>MAX(0,L4276-H4276)</x:f>
        <x:v>0</x:v>
      </x:c>
      <x:c r="O4276" s="7" t="n">
        <x:f>MAX(0,F4276+I4276-N4276)</x:f>
        <x:v>0</x:v>
      </x:c>
      <x:c r="P4276" s="7" t="n">
        <x:f>MAX(0,N4276-F4276-I4276)</x:f>
        <x:v>0</x:v>
      </x:c>
      <x:c r="Q4276" s="7" t="n">
        <x:f>MAX(0,G4276+J4276-P4276)</x:f>
        <x:v>0</x:v>
      </x:c>
      <x:c r="R4276" s="7" t="n">
        <x:f>M4276+MAX(0,K4276-MAX(0,P4276-G4276-J4276))</x:f>
        <x:v>0</x:v>
      </x:c>
      <x:c r="S4276" s="7" t="n">
        <x:f>SUM(O4276,Q4276,R4276)</x:f>
        <x:v>0</x:v>
      </x:c>
      <x:c r="T4276" s="14" t="n">
        <x:f>'Inventory detail'!T898</x:f>
        <x:v>0.0268</x:v>
      </x:c>
      <x:c r="U4276" s="14" t="str">
        <x:f>'Inventory detail'!U898</x:f>
        <x:v>n.a.</x:v>
      </x:c>
      <x:c r="V4276" s="9" t="n">
        <x:f>O4276*T4276</x:f>
        <x:v>0</x:v>
      </x:c>
      <x:c r="W4276" s="9" t="n">
        <x:f>Q4276*T4276</x:f>
        <x:v>0</x:v>
      </x:c>
      <x:c r="X4276" s="9" t="n">
        <x:f>R4276*T4276</x:f>
        <x:v>0</x:v>
      </x:c>
      <x:c r="Y4276" s="9" t="n">
        <x:f>S4276*T4276</x:f>
        <x:v>0</x:v>
      </x:c>
      <x:c r="Z4276" s="9" t="str">
        <x:f>IF(ISNUMBER(U4276),S4276*(U4276-T4276),"n.a.")</x:f>
        <x:v>n.a.</x:v>
      </x:c>
      <x:c r="AA4276" s="9" t="n">
        <x:f>IF(ISNUMBER(U4276),Y4276,0)</x:f>
        <x:v>0</x:v>
      </x:c>
      <x:c r="AB4276" s="7" t="n">
        <x:f>MAX(0,L4276-SUM(F4276:K4276))</x:f>
        <x:v>0</x:v>
      </x:c>
    </x:row>
    <x:row r="4277" ht="22" customHeight="1">
      <x:c r="A4277" s="18" t="n">
        <x:f>Summary!F$41</x:f>
        <x:v>46419</x:v>
      </x:c>
      <x:c r="B4277" s="2" t="str">
        <x:f>'Inventory detail'!A899</x:f>
        <x:v>COIL</x:v>
      </x:c>
      <x:c r="C4277" s="2" t="str">
        <x:f>'Inventory detail'!B899</x:f>
        <x:v>30</x:v>
      </x:c>
      <x:c r="D4277" s="2" t="str">
        <x:f>'Inventory detail'!C899</x:f>
        <x:v>8WHT36-5</x:v>
      </x:c>
      <x:c r="E4277" s="10" t="n">
        <x:f>A3151</x:f>
        <x:v>46388</x:v>
      </x:c>
      <x:c r="F4277" s="7" t="n">
        <x:f>O3151</x:f>
        <x:v>0</x:v>
      </x:c>
      <x:c r="G4277" s="7" t="n">
        <x:f>Q3151</x:f>
        <x:v>0</x:v>
      </x:c>
      <x:c r="H4277" s="7" t="n">
        <x:f>R3151</x:f>
        <x:v>0</x:v>
      </x:c>
      <x:c r="I4277" s="7" t="n">
        <x:f>0</x:f>
        <x:v>0</x:v>
      </x:c>
      <x:c r="J4277" s="7" t="n">
        <x:f>0</x:f>
        <x:v>0</x:v>
      </x:c>
      <x:c r="K4277" s="7" t="n">
        <x:f>0</x:f>
        <x:v>0</x:v>
      </x:c>
      <x:c r="L4277" s="7" t="n">
        <x:f>'Inventory detail'!F899*Summary!$K$5*(A4277-E4277)/Summary!$K$6</x:f>
        <x:v>0</x:v>
      </x:c>
      <x:c r="M4277" s="7" t="n">
        <x:f>MAX(0,H4277-L4277)</x:f>
        <x:v>0</x:v>
      </x:c>
      <x:c r="N4277" s="7" t="n">
        <x:f>MAX(0,L4277-H4277)</x:f>
        <x:v>0</x:v>
      </x:c>
      <x:c r="O4277" s="7" t="n">
        <x:f>MAX(0,F4277+I4277-N4277)</x:f>
        <x:v>0</x:v>
      </x:c>
      <x:c r="P4277" s="7" t="n">
        <x:f>MAX(0,N4277-F4277-I4277)</x:f>
        <x:v>0</x:v>
      </x:c>
      <x:c r="Q4277" s="7" t="n">
        <x:f>MAX(0,G4277+J4277-P4277)</x:f>
        <x:v>0</x:v>
      </x:c>
      <x:c r="R4277" s="7" t="n">
        <x:f>M4277+MAX(0,K4277-MAX(0,P4277-G4277-J4277))</x:f>
        <x:v>0</x:v>
      </x:c>
      <x:c r="S4277" s="7" t="n">
        <x:f>SUM(O4277,Q4277,R4277)</x:f>
        <x:v>0</x:v>
      </x:c>
      <x:c r="T4277" s="14" t="n">
        <x:f>'Inventory detail'!T899</x:f>
        <x:v>0.0882</x:v>
      </x:c>
      <x:c r="U4277" s="14" t="str">
        <x:f>'Inventory detail'!U899</x:f>
        <x:v>n.a.</x:v>
      </x:c>
      <x:c r="V4277" s="9" t="n">
        <x:f>O4277*T4277</x:f>
        <x:v>0</x:v>
      </x:c>
      <x:c r="W4277" s="9" t="n">
        <x:f>Q4277*T4277</x:f>
        <x:v>0</x:v>
      </x:c>
      <x:c r="X4277" s="9" t="n">
        <x:f>R4277*T4277</x:f>
        <x:v>0</x:v>
      </x:c>
      <x:c r="Y4277" s="9" t="n">
        <x:f>S4277*T4277</x:f>
        <x:v>0</x:v>
      </x:c>
      <x:c r="Z4277" s="9" t="str">
        <x:f>IF(ISNUMBER(U4277),S4277*(U4277-T4277),"n.a.")</x:f>
        <x:v>n.a.</x:v>
      </x:c>
      <x:c r="AA4277" s="9" t="n">
        <x:f>IF(ISNUMBER(U4277),Y4277,0)</x:f>
        <x:v>0</x:v>
      </x:c>
      <x:c r="AB4277" s="7" t="n">
        <x:f>MAX(0,L4277-SUM(F4277:K4277))</x:f>
        <x:v>0</x:v>
      </x:c>
    </x:row>
    <x:row r="4278" ht="22" customHeight="1">
      <x:c r="A4278" s="18" t="n">
        <x:f>Summary!F$41</x:f>
        <x:v>46419</x:v>
      </x:c>
      <x:c r="B4278" s="2" t="str">
        <x:f>'Inventory detail'!A900</x:f>
        <x:v>COIL</x:v>
      </x:c>
      <x:c r="C4278" s="2" t="str">
        <x:f>'Inventory detail'!B900</x:f>
        <x:v>30</x:v>
      </x:c>
      <x:c r="D4278" s="2" t="str">
        <x:f>'Inventory detail'!C900</x:f>
        <x:v>9BLK12-5</x:v>
      </x:c>
      <x:c r="E4278" s="10" t="n">
        <x:f>A3152</x:f>
        <x:v>46388</x:v>
      </x:c>
      <x:c r="F4278" s="7" t="n">
        <x:f>O3152</x:f>
        <x:v>0</x:v>
      </x:c>
      <x:c r="G4278" s="7" t="n">
        <x:f>Q3152</x:f>
        <x:v>0</x:v>
      </x:c>
      <x:c r="H4278" s="7" t="n">
        <x:f>R3152</x:f>
        <x:v>0</x:v>
      </x:c>
      <x:c r="I4278" s="7" t="n">
        <x:f>0</x:f>
        <x:v>0</x:v>
      </x:c>
      <x:c r="J4278" s="7" t="n">
        <x:f>0</x:f>
        <x:v>0</x:v>
      </x:c>
      <x:c r="K4278" s="7" t="n">
        <x:f>0</x:f>
        <x:v>0</x:v>
      </x:c>
      <x:c r="L4278" s="7" t="n">
        <x:f>'Inventory detail'!F900*Summary!$K$5*(A4278-E4278)/Summary!$K$6</x:f>
        <x:v>0</x:v>
      </x:c>
      <x:c r="M4278" s="7" t="n">
        <x:f>MAX(0,H4278-L4278)</x:f>
        <x:v>0</x:v>
      </x:c>
      <x:c r="N4278" s="7" t="n">
        <x:f>MAX(0,L4278-H4278)</x:f>
        <x:v>0</x:v>
      </x:c>
      <x:c r="O4278" s="7" t="n">
        <x:f>MAX(0,F4278+I4278-N4278)</x:f>
        <x:v>0</x:v>
      </x:c>
      <x:c r="P4278" s="7" t="n">
        <x:f>MAX(0,N4278-F4278-I4278)</x:f>
        <x:v>0</x:v>
      </x:c>
      <x:c r="Q4278" s="7" t="n">
        <x:f>MAX(0,G4278+J4278-P4278)</x:f>
        <x:v>0</x:v>
      </x:c>
      <x:c r="R4278" s="7" t="n">
        <x:f>M4278+MAX(0,K4278-MAX(0,P4278-G4278-J4278))</x:f>
        <x:v>0</x:v>
      </x:c>
      <x:c r="S4278" s="7" t="n">
        <x:f>SUM(O4278,Q4278,R4278)</x:f>
        <x:v>0</x:v>
      </x:c>
      <x:c r="T4278" s="14" t="n">
        <x:f>'Inventory detail'!T900</x:f>
        <x:v>0.031400000000000004</x:v>
      </x:c>
      <x:c r="U4278" s="14" t="str">
        <x:f>'Inventory detail'!U900</x:f>
        <x:v>n.a.</x:v>
      </x:c>
      <x:c r="V4278" s="9" t="n">
        <x:f>O4278*T4278</x:f>
        <x:v>0</x:v>
      </x:c>
      <x:c r="W4278" s="9" t="n">
        <x:f>Q4278*T4278</x:f>
        <x:v>0</x:v>
      </x:c>
      <x:c r="X4278" s="9" t="n">
        <x:f>R4278*T4278</x:f>
        <x:v>0</x:v>
      </x:c>
      <x:c r="Y4278" s="9" t="n">
        <x:f>S4278*T4278</x:f>
        <x:v>0</x:v>
      </x:c>
      <x:c r="Z4278" s="9" t="str">
        <x:f>IF(ISNUMBER(U4278),S4278*(U4278-T4278),"n.a.")</x:f>
        <x:v>n.a.</x:v>
      </x:c>
      <x:c r="AA4278" s="9" t="n">
        <x:f>IF(ISNUMBER(U4278),Y4278,0)</x:f>
        <x:v>0</x:v>
      </x:c>
      <x:c r="AB4278" s="7" t="n">
        <x:f>MAX(0,L4278-SUM(F4278:K4278))</x:f>
        <x:v>0</x:v>
      </x:c>
    </x:row>
    <x:row r="4279" ht="22" customHeight="1">
      <x:c r="A4279" s="18" t="n">
        <x:f>Summary!F$41</x:f>
        <x:v>46419</x:v>
      </x:c>
      <x:c r="B4279" s="2" t="str">
        <x:f>'Inventory detail'!A901</x:f>
        <x:v>COIL</x:v>
      </x:c>
      <x:c r="C4279" s="2" t="str">
        <x:f>'Inventory detail'!B901</x:f>
        <x:v>30</x:v>
      </x:c>
      <x:c r="D4279" s="2" t="str">
        <x:f>'Inventory detail'!C901</x:f>
        <x:v>9BLK36-5</x:v>
      </x:c>
      <x:c r="E4279" s="10" t="n">
        <x:f>A3153</x:f>
        <x:v>46388</x:v>
      </x:c>
      <x:c r="F4279" s="7" t="n">
        <x:f>O3153</x:f>
        <x:v>0</x:v>
      </x:c>
      <x:c r="G4279" s="7" t="n">
        <x:f>Q3153</x:f>
        <x:v>0</x:v>
      </x:c>
      <x:c r="H4279" s="7" t="n">
        <x:f>R3153</x:f>
        <x:v>0</x:v>
      </x:c>
      <x:c r="I4279" s="7" t="n">
        <x:f>0</x:f>
        <x:v>0</x:v>
      </x:c>
      <x:c r="J4279" s="7" t="n">
        <x:f>0</x:f>
        <x:v>0</x:v>
      </x:c>
      <x:c r="K4279" s="7" t="n">
        <x:f>0</x:f>
        <x:v>0</x:v>
      </x:c>
      <x:c r="L4279" s="7" t="n">
        <x:f>'Inventory detail'!F901*Summary!$K$5*(A4279-E4279)/Summary!$K$6</x:f>
        <x:v>0</x:v>
      </x:c>
      <x:c r="M4279" s="7" t="n">
        <x:f>MAX(0,H4279-L4279)</x:f>
        <x:v>0</x:v>
      </x:c>
      <x:c r="N4279" s="7" t="n">
        <x:f>MAX(0,L4279-H4279)</x:f>
        <x:v>0</x:v>
      </x:c>
      <x:c r="O4279" s="7" t="n">
        <x:f>MAX(0,F4279+I4279-N4279)</x:f>
        <x:v>0</x:v>
      </x:c>
      <x:c r="P4279" s="7" t="n">
        <x:f>MAX(0,N4279-F4279-I4279)</x:f>
        <x:v>0</x:v>
      </x:c>
      <x:c r="Q4279" s="7" t="n">
        <x:f>MAX(0,G4279+J4279-P4279)</x:f>
        <x:v>0</x:v>
      </x:c>
      <x:c r="R4279" s="7" t="n">
        <x:f>M4279+MAX(0,K4279-MAX(0,P4279-G4279-J4279))</x:f>
        <x:v>0</x:v>
      </x:c>
      <x:c r="S4279" s="7" t="n">
        <x:f>SUM(O4279,Q4279,R4279)</x:f>
        <x:v>0</x:v>
      </x:c>
      <x:c r="T4279" s="14" t="n">
        <x:f>'Inventory detail'!T901</x:f>
        <x:v>0.0935</x:v>
      </x:c>
      <x:c r="U4279" s="14" t="str">
        <x:f>'Inventory detail'!U901</x:f>
        <x:v>n.a.</x:v>
      </x:c>
      <x:c r="V4279" s="9" t="n">
        <x:f>O4279*T4279</x:f>
        <x:v>0</x:v>
      </x:c>
      <x:c r="W4279" s="9" t="n">
        <x:f>Q4279*T4279</x:f>
        <x:v>0</x:v>
      </x:c>
      <x:c r="X4279" s="9" t="n">
        <x:f>R4279*T4279</x:f>
        <x:v>0</x:v>
      </x:c>
      <x:c r="Y4279" s="9" t="n">
        <x:f>S4279*T4279</x:f>
        <x:v>0</x:v>
      </x:c>
      <x:c r="Z4279" s="9" t="str">
        <x:f>IF(ISNUMBER(U4279),S4279*(U4279-T4279),"n.a.")</x:f>
        <x:v>n.a.</x:v>
      </x:c>
      <x:c r="AA4279" s="9" t="n">
        <x:f>IF(ISNUMBER(U4279),Y4279,0)</x:f>
        <x:v>0</x:v>
      </x:c>
      <x:c r="AB4279" s="7" t="n">
        <x:f>MAX(0,L4279-SUM(F4279:K4279))</x:f>
        <x:v>0</x:v>
      </x:c>
    </x:row>
    <x:row r="4280" ht="22" customHeight="1">
      <x:c r="A4280" s="18" t="n">
        <x:f>Summary!F$41</x:f>
        <x:v>46419</x:v>
      </x:c>
      <x:c r="B4280" s="2" t="str">
        <x:f>'Inventory detail'!A902</x:f>
        <x:v>COIL</x:v>
      </x:c>
      <x:c r="C4280" s="2" t="str">
        <x:f>'Inventory detail'!B902</x:f>
        <x:v>30</x:v>
      </x:c>
      <x:c r="D4280" s="2" t="str">
        <x:f>'Inventory detail'!C902</x:f>
        <x:v>9BLU12-4</x:v>
      </x:c>
      <x:c r="E4280" s="10" t="n">
        <x:f>A3154</x:f>
        <x:v>46388</x:v>
      </x:c>
      <x:c r="F4280" s="7" t="n">
        <x:f>O3154</x:f>
        <x:v>0</x:v>
      </x:c>
      <x:c r="G4280" s="7" t="n">
        <x:f>Q3154</x:f>
        <x:v>0</x:v>
      </x:c>
      <x:c r="H4280" s="7" t="n">
        <x:f>R3154</x:f>
        <x:v>0</x:v>
      </x:c>
      <x:c r="I4280" s="7" t="n">
        <x:f>0</x:f>
        <x:v>0</x:v>
      </x:c>
      <x:c r="J4280" s="7" t="n">
        <x:f>0</x:f>
        <x:v>0</x:v>
      </x:c>
      <x:c r="K4280" s="7" t="n">
        <x:f>0</x:f>
        <x:v>0</x:v>
      </x:c>
      <x:c r="L4280" s="7" t="n">
        <x:f>'Inventory detail'!F902*Summary!$K$5*(A4280-E4280)/Summary!$K$6</x:f>
        <x:v>0</x:v>
      </x:c>
      <x:c r="M4280" s="7" t="n">
        <x:f>MAX(0,H4280-L4280)</x:f>
        <x:v>0</x:v>
      </x:c>
      <x:c r="N4280" s="7" t="n">
        <x:f>MAX(0,L4280-H4280)</x:f>
        <x:v>0</x:v>
      </x:c>
      <x:c r="O4280" s="7" t="n">
        <x:f>MAX(0,F4280+I4280-N4280)</x:f>
        <x:v>0</x:v>
      </x:c>
      <x:c r="P4280" s="7" t="n">
        <x:f>MAX(0,N4280-F4280-I4280)</x:f>
        <x:v>0</x:v>
      </x:c>
      <x:c r="Q4280" s="7" t="n">
        <x:f>MAX(0,G4280+J4280-P4280)</x:f>
        <x:v>0</x:v>
      </x:c>
      <x:c r="R4280" s="7" t="n">
        <x:f>M4280+MAX(0,K4280-MAX(0,P4280-G4280-J4280))</x:f>
        <x:v>0</x:v>
      </x:c>
      <x:c r="S4280" s="7" t="n">
        <x:f>SUM(O4280,Q4280,R4280)</x:f>
        <x:v>0</x:v>
      </x:c>
      <x:c r="T4280" s="14" t="n">
        <x:f>'Inventory detail'!T902</x:f>
        <x:v>0.0478</x:v>
      </x:c>
      <x:c r="U4280" s="14" t="n">
        <x:f>'Inventory detail'!U902</x:f>
        <x:v>0.046852</x:v>
      </x:c>
      <x:c r="V4280" s="9" t="n">
        <x:f>O4280*T4280</x:f>
        <x:v>0</x:v>
      </x:c>
      <x:c r="W4280" s="9" t="n">
        <x:f>Q4280*T4280</x:f>
        <x:v>0</x:v>
      </x:c>
      <x:c r="X4280" s="9" t="n">
        <x:f>R4280*T4280</x:f>
        <x:v>0</x:v>
      </x:c>
      <x:c r="Y4280" s="9" t="n">
        <x:f>S4280*T4280</x:f>
        <x:v>0</x:v>
      </x:c>
      <x:c r="Z4280" s="9" t="n">
        <x:f>IF(ISNUMBER(U4280),S4280*(U4280-T4280),"n.a.")</x:f>
        <x:v>0</x:v>
      </x:c>
      <x:c r="AA4280" s="9" t="n">
        <x:f>IF(ISNUMBER(U4280),Y4280,0)</x:f>
        <x:v>0</x:v>
      </x:c>
      <x:c r="AB4280" s="7" t="n">
        <x:f>MAX(0,L4280-SUM(F4280:K4280))</x:f>
        <x:v>0</x:v>
      </x:c>
    </x:row>
    <x:row r="4281" ht="22" customHeight="1">
      <x:c r="A4281" s="18" t="n">
        <x:f>Summary!F$41</x:f>
        <x:v>46419</x:v>
      </x:c>
      <x:c r="B4281" s="2" t="str">
        <x:f>'Inventory detail'!A903</x:f>
        <x:v>COIL</x:v>
      </x:c>
      <x:c r="C4281" s="2" t="str">
        <x:f>'Inventory detail'!B903</x:f>
        <x:v>30</x:v>
      </x:c>
      <x:c r="D4281" s="2" t="str">
        <x:f>'Inventory detail'!C903</x:f>
        <x:v>9FG12-4</x:v>
      </x:c>
      <x:c r="E4281" s="10" t="n">
        <x:f>A3155</x:f>
        <x:v>46388</x:v>
      </x:c>
      <x:c r="F4281" s="7" t="n">
        <x:f>O3155</x:f>
        <x:v>0</x:v>
      </x:c>
      <x:c r="G4281" s="7" t="n">
        <x:f>Q3155</x:f>
        <x:v>0</x:v>
      </x:c>
      <x:c r="H4281" s="7" t="n">
        <x:f>R3155</x:f>
        <x:v>0</x:v>
      </x:c>
      <x:c r="I4281" s="7" t="n">
        <x:f>0</x:f>
        <x:v>0</x:v>
      </x:c>
      <x:c r="J4281" s="7" t="n">
        <x:f>0</x:f>
        <x:v>0</x:v>
      </x:c>
      <x:c r="K4281" s="7" t="n">
        <x:f>0</x:f>
        <x:v>0</x:v>
      </x:c>
      <x:c r="L4281" s="7" t="n">
        <x:f>'Inventory detail'!F903*Summary!$K$5*(A4281-E4281)/Summary!$K$6</x:f>
        <x:v>0</x:v>
      </x:c>
      <x:c r="M4281" s="7" t="n">
        <x:f>MAX(0,H4281-L4281)</x:f>
        <x:v>0</x:v>
      </x:c>
      <x:c r="N4281" s="7" t="n">
        <x:f>MAX(0,L4281-H4281)</x:f>
        <x:v>0</x:v>
      </x:c>
      <x:c r="O4281" s="7" t="n">
        <x:f>MAX(0,F4281+I4281-N4281)</x:f>
        <x:v>0</x:v>
      </x:c>
      <x:c r="P4281" s="7" t="n">
        <x:f>MAX(0,N4281-F4281-I4281)</x:f>
        <x:v>0</x:v>
      </x:c>
      <x:c r="Q4281" s="7" t="n">
        <x:f>MAX(0,G4281+J4281-P4281)</x:f>
        <x:v>0</x:v>
      </x:c>
      <x:c r="R4281" s="7" t="n">
        <x:f>M4281+MAX(0,K4281-MAX(0,P4281-G4281-J4281))</x:f>
        <x:v>0</x:v>
      </x:c>
      <x:c r="S4281" s="7" t="n">
        <x:f>SUM(O4281,Q4281,R4281)</x:f>
        <x:v>0</x:v>
      </x:c>
      <x:c r="T4281" s="14" t="n">
        <x:f>'Inventory detail'!T903</x:f>
        <x:v>0.0286</x:v>
      </x:c>
      <x:c r="U4281" s="14" t="str">
        <x:f>'Inventory detail'!U903</x:f>
        <x:v>n.a.</x:v>
      </x:c>
      <x:c r="V4281" s="9" t="n">
        <x:f>O4281*T4281</x:f>
        <x:v>0</x:v>
      </x:c>
      <x:c r="W4281" s="9" t="n">
        <x:f>Q4281*T4281</x:f>
        <x:v>0</x:v>
      </x:c>
      <x:c r="X4281" s="9" t="n">
        <x:f>R4281*T4281</x:f>
        <x:v>0</x:v>
      </x:c>
      <x:c r="Y4281" s="9" t="n">
        <x:f>S4281*T4281</x:f>
        <x:v>0</x:v>
      </x:c>
      <x:c r="Z4281" s="9" t="str">
        <x:f>IF(ISNUMBER(U4281),S4281*(U4281-T4281),"n.a.")</x:f>
        <x:v>n.a.</x:v>
      </x:c>
      <x:c r="AA4281" s="9" t="n">
        <x:f>IF(ISNUMBER(U4281),Y4281,0)</x:f>
        <x:v>0</x:v>
      </x:c>
      <x:c r="AB4281" s="7" t="n">
        <x:f>MAX(0,L4281-SUM(F4281:K4281))</x:f>
        <x:v>0</x:v>
      </x:c>
    </x:row>
    <x:row r="4282" ht="22" customHeight="1">
      <x:c r="A4282" s="18" t="n">
        <x:f>Summary!F$41</x:f>
        <x:v>46419</x:v>
      </x:c>
      <x:c r="B4282" s="2" t="str">
        <x:f>'Inventory detail'!A904</x:f>
        <x:v>COIL</x:v>
      </x:c>
      <x:c r="C4282" s="2" t="str">
        <x:f>'Inventory detail'!B904</x:f>
        <x:v>30</x:v>
      </x:c>
      <x:c r="D4282" s="2" t="str">
        <x:f>'Inventory detail'!C904</x:f>
        <x:v>9MAR12-4</x:v>
      </x:c>
      <x:c r="E4282" s="10" t="n">
        <x:f>A3156</x:f>
        <x:v>46388</x:v>
      </x:c>
      <x:c r="F4282" s="7" t="n">
        <x:f>O3156</x:f>
        <x:v>0</x:v>
      </x:c>
      <x:c r="G4282" s="7" t="n">
        <x:f>Q3156</x:f>
        <x:v>0</x:v>
      </x:c>
      <x:c r="H4282" s="7" t="n">
        <x:f>R3156</x:f>
        <x:v>0</x:v>
      </x:c>
      <x:c r="I4282" s="7" t="n">
        <x:f>0</x:f>
        <x:v>0</x:v>
      </x:c>
      <x:c r="J4282" s="7" t="n">
        <x:f>0</x:f>
        <x:v>0</x:v>
      </x:c>
      <x:c r="K4282" s="7" t="n">
        <x:f>0</x:f>
        <x:v>0</x:v>
      </x:c>
      <x:c r="L4282" s="7" t="n">
        <x:f>'Inventory detail'!F904*Summary!$K$5*(A4282-E4282)/Summary!$K$6</x:f>
        <x:v>0</x:v>
      </x:c>
      <x:c r="M4282" s="7" t="n">
        <x:f>MAX(0,H4282-L4282)</x:f>
        <x:v>0</x:v>
      </x:c>
      <x:c r="N4282" s="7" t="n">
        <x:f>MAX(0,L4282-H4282)</x:f>
        <x:v>0</x:v>
      </x:c>
      <x:c r="O4282" s="7" t="n">
        <x:f>MAX(0,F4282+I4282-N4282)</x:f>
        <x:v>0</x:v>
      </x:c>
      <x:c r="P4282" s="7" t="n">
        <x:f>MAX(0,N4282-F4282-I4282)</x:f>
        <x:v>0</x:v>
      </x:c>
      <x:c r="Q4282" s="7" t="n">
        <x:f>MAX(0,G4282+J4282-P4282)</x:f>
        <x:v>0</x:v>
      </x:c>
      <x:c r="R4282" s="7" t="n">
        <x:f>M4282+MAX(0,K4282-MAX(0,P4282-G4282-J4282))</x:f>
        <x:v>0</x:v>
      </x:c>
      <x:c r="S4282" s="7" t="n">
        <x:f>SUM(O4282,Q4282,R4282)</x:f>
        <x:v>0</x:v>
      </x:c>
      <x:c r="T4282" s="14" t="n">
        <x:f>'Inventory detail'!T904</x:f>
        <x:v>0.0286</x:v>
      </x:c>
      <x:c r="U4282" s="14" t="str">
        <x:f>'Inventory detail'!U904</x:f>
        <x:v>n.a.</x:v>
      </x:c>
      <x:c r="V4282" s="9" t="n">
        <x:f>O4282*T4282</x:f>
        <x:v>0</x:v>
      </x:c>
      <x:c r="W4282" s="9" t="n">
        <x:f>Q4282*T4282</x:f>
        <x:v>0</x:v>
      </x:c>
      <x:c r="X4282" s="9" t="n">
        <x:f>R4282*T4282</x:f>
        <x:v>0</x:v>
      </x:c>
      <x:c r="Y4282" s="9" t="n">
        <x:f>S4282*T4282</x:f>
        <x:v>0</x:v>
      </x:c>
      <x:c r="Z4282" s="9" t="str">
        <x:f>IF(ISNUMBER(U4282),S4282*(U4282-T4282),"n.a.")</x:f>
        <x:v>n.a.</x:v>
      </x:c>
      <x:c r="AA4282" s="9" t="n">
        <x:f>IF(ISNUMBER(U4282),Y4282,0)</x:f>
        <x:v>0</x:v>
      </x:c>
      <x:c r="AB4282" s="7" t="n">
        <x:f>MAX(0,L4282-SUM(F4282:K4282))</x:f>
        <x:v>0</x:v>
      </x:c>
    </x:row>
    <x:row r="4283" ht="22" customHeight="1">
      <x:c r="A4283" s="18" t="n">
        <x:f>Summary!F$41</x:f>
        <x:v>46419</x:v>
      </x:c>
      <x:c r="B4283" s="2" t="str">
        <x:f>'Inventory detail'!A905</x:f>
        <x:v>COIL</x:v>
      </x:c>
      <x:c r="C4283" s="2" t="str">
        <x:f>'Inventory detail'!B905</x:f>
        <x:v>30</x:v>
      </x:c>
      <x:c r="D4283" s="2" t="str">
        <x:f>'Inventory detail'!C905</x:f>
        <x:v>9RED12-4</x:v>
      </x:c>
      <x:c r="E4283" s="10" t="n">
        <x:f>A3157</x:f>
        <x:v>46388</x:v>
      </x:c>
      <x:c r="F4283" s="7" t="n">
        <x:f>O3157</x:f>
        <x:v>0</x:v>
      </x:c>
      <x:c r="G4283" s="7" t="n">
        <x:f>Q3157</x:f>
        <x:v>0</x:v>
      </x:c>
      <x:c r="H4283" s="7" t="n">
        <x:f>R3157</x:f>
        <x:v>0</x:v>
      </x:c>
      <x:c r="I4283" s="7" t="n">
        <x:f>0</x:f>
        <x:v>0</x:v>
      </x:c>
      <x:c r="J4283" s="7" t="n">
        <x:f>0</x:f>
        <x:v>0</x:v>
      </x:c>
      <x:c r="K4283" s="7" t="n">
        <x:f>0</x:f>
        <x:v>0</x:v>
      </x:c>
      <x:c r="L4283" s="7" t="n">
        <x:f>'Inventory detail'!F905*Summary!$K$5*(A4283-E4283)/Summary!$K$6</x:f>
        <x:v>0</x:v>
      </x:c>
      <x:c r="M4283" s="7" t="n">
        <x:f>MAX(0,H4283-L4283)</x:f>
        <x:v>0</x:v>
      </x:c>
      <x:c r="N4283" s="7" t="n">
        <x:f>MAX(0,L4283-H4283)</x:f>
        <x:v>0</x:v>
      </x:c>
      <x:c r="O4283" s="7" t="n">
        <x:f>MAX(0,F4283+I4283-N4283)</x:f>
        <x:v>0</x:v>
      </x:c>
      <x:c r="P4283" s="7" t="n">
        <x:f>MAX(0,N4283-F4283-I4283)</x:f>
        <x:v>0</x:v>
      </x:c>
      <x:c r="Q4283" s="7" t="n">
        <x:f>MAX(0,G4283+J4283-P4283)</x:f>
        <x:v>0</x:v>
      </x:c>
      <x:c r="R4283" s="7" t="n">
        <x:f>M4283+MAX(0,K4283-MAX(0,P4283-G4283-J4283))</x:f>
        <x:v>0</x:v>
      </x:c>
      <x:c r="S4283" s="7" t="n">
        <x:f>SUM(O4283,Q4283,R4283)</x:f>
        <x:v>0</x:v>
      </x:c>
      <x:c r="T4283" s="14" t="n">
        <x:f>'Inventory detail'!T905</x:f>
        <x:v>0.0478</x:v>
      </x:c>
      <x:c r="U4283" s="14" t="n">
        <x:f>'Inventory detail'!U905</x:f>
        <x:v>0.046852</x:v>
      </x:c>
      <x:c r="V4283" s="9" t="n">
        <x:f>O4283*T4283</x:f>
        <x:v>0</x:v>
      </x:c>
      <x:c r="W4283" s="9" t="n">
        <x:f>Q4283*T4283</x:f>
        <x:v>0</x:v>
      </x:c>
      <x:c r="X4283" s="9" t="n">
        <x:f>R4283*T4283</x:f>
        <x:v>0</x:v>
      </x:c>
      <x:c r="Y4283" s="9" t="n">
        <x:f>S4283*T4283</x:f>
        <x:v>0</x:v>
      </x:c>
      <x:c r="Z4283" s="9" t="n">
        <x:f>IF(ISNUMBER(U4283),S4283*(U4283-T4283),"n.a.")</x:f>
        <x:v>0</x:v>
      </x:c>
      <x:c r="AA4283" s="9" t="n">
        <x:f>IF(ISNUMBER(U4283),Y4283,0)</x:f>
        <x:v>0</x:v>
      </x:c>
      <x:c r="AB4283" s="7" t="n">
        <x:f>MAX(0,L4283-SUM(F4283:K4283))</x:f>
        <x:v>0</x:v>
      </x:c>
    </x:row>
    <x:row r="4284" ht="22" customHeight="1">
      <x:c r="A4284" s="18" t="n">
        <x:f>Summary!F$41</x:f>
        <x:v>46419</x:v>
      </x:c>
      <x:c r="B4284" s="2" t="str">
        <x:f>'Inventory detail'!A906</x:f>
        <x:v>COIL</x:v>
      </x:c>
      <x:c r="C4284" s="2" t="str">
        <x:f>'Inventory detail'!B906</x:f>
        <x:v>30</x:v>
      </x:c>
      <x:c r="D4284" s="2" t="str">
        <x:f>'Inventory detail'!C906</x:f>
        <x:v>9WHT36-4</x:v>
      </x:c>
      <x:c r="E4284" s="10" t="n">
        <x:f>A3158</x:f>
        <x:v>46388</x:v>
      </x:c>
      <x:c r="F4284" s="7" t="n">
        <x:f>O3158</x:f>
        <x:v>0</x:v>
      </x:c>
      <x:c r="G4284" s="7" t="n">
        <x:f>Q3158</x:f>
        <x:v>0</x:v>
      </x:c>
      <x:c r="H4284" s="7" t="n">
        <x:f>R3158</x:f>
        <x:v>0</x:v>
      </x:c>
      <x:c r="I4284" s="7" t="n">
        <x:f>0</x:f>
        <x:v>0</x:v>
      </x:c>
      <x:c r="J4284" s="7" t="n">
        <x:f>0</x:f>
        <x:v>0</x:v>
      </x:c>
      <x:c r="K4284" s="7" t="n">
        <x:f>0</x:f>
        <x:v>0</x:v>
      </x:c>
      <x:c r="L4284" s="7" t="n">
        <x:f>'Inventory detail'!F906*Summary!$K$5*(A4284-E4284)/Summary!$K$6</x:f>
        <x:v>0</x:v>
      </x:c>
      <x:c r="M4284" s="7" t="n">
        <x:f>MAX(0,H4284-L4284)</x:f>
        <x:v>0</x:v>
      </x:c>
      <x:c r="N4284" s="7" t="n">
        <x:f>MAX(0,L4284-H4284)</x:f>
        <x:v>0</x:v>
      </x:c>
      <x:c r="O4284" s="7" t="n">
        <x:f>MAX(0,F4284+I4284-N4284)</x:f>
        <x:v>0</x:v>
      </x:c>
      <x:c r="P4284" s="7" t="n">
        <x:f>MAX(0,N4284-F4284-I4284)</x:f>
        <x:v>0</x:v>
      </x:c>
      <x:c r="Q4284" s="7" t="n">
        <x:f>MAX(0,G4284+J4284-P4284)</x:f>
        <x:v>0</x:v>
      </x:c>
      <x:c r="R4284" s="7" t="n">
        <x:f>M4284+MAX(0,K4284-MAX(0,P4284-G4284-J4284))</x:f>
        <x:v>0</x:v>
      </x:c>
      <x:c r="S4284" s="7" t="n">
        <x:f>SUM(O4284,Q4284,R4284)</x:f>
        <x:v>0</x:v>
      </x:c>
      <x:c r="T4284" s="14" t="n">
        <x:f>'Inventory detail'!T906</x:f>
        <x:v>0.0888</x:v>
      </x:c>
      <x:c r="U4284" s="14" t="str">
        <x:f>'Inventory detail'!U906</x:f>
        <x:v>n.a.</x:v>
      </x:c>
      <x:c r="V4284" s="9" t="n">
        <x:f>O4284*T4284</x:f>
        <x:v>0</x:v>
      </x:c>
      <x:c r="W4284" s="9" t="n">
        <x:f>Q4284*T4284</x:f>
        <x:v>0</x:v>
      </x:c>
      <x:c r="X4284" s="9" t="n">
        <x:f>R4284*T4284</x:f>
        <x:v>0</x:v>
      </x:c>
      <x:c r="Y4284" s="9" t="n">
        <x:f>S4284*T4284</x:f>
        <x:v>0</x:v>
      </x:c>
      <x:c r="Z4284" s="9" t="str">
        <x:f>IF(ISNUMBER(U4284),S4284*(U4284-T4284),"n.a.")</x:f>
        <x:v>n.a.</x:v>
      </x:c>
      <x:c r="AA4284" s="9" t="n">
        <x:f>IF(ISNUMBER(U4284),Y4284,0)</x:f>
        <x:v>0</x:v>
      </x:c>
      <x:c r="AB4284" s="7" t="n">
        <x:f>MAX(0,L4284-SUM(F4284:K4284))</x:f>
        <x:v>0</x:v>
      </x:c>
    </x:row>
    <x:row r="4285" ht="22" customHeight="1">
      <x:c r="A4285" s="18" t="n">
        <x:f>Summary!F$41</x:f>
        <x:v>46419</x:v>
      </x:c>
      <x:c r="B4285" s="2" t="str">
        <x:f>'Inventory detail'!A907</x:f>
        <x:v>COIL</x:v>
      </x:c>
      <x:c r="C4285" s="2" t="str">
        <x:f>'Inventory detail'!B907</x:f>
        <x:v>30</x:v>
      </x:c>
      <x:c r="D4285" s="2" t="str">
        <x:f>'Inventory detail'!C907</x:f>
        <x:v>9WHT36-5</x:v>
      </x:c>
      <x:c r="E4285" s="10" t="n">
        <x:f>A3159</x:f>
        <x:v>46388</x:v>
      </x:c>
      <x:c r="F4285" s="7" t="n">
        <x:f>O3159</x:f>
        <x:v>0</x:v>
      </x:c>
      <x:c r="G4285" s="7" t="n">
        <x:f>Q3159</x:f>
        <x:v>0</x:v>
      </x:c>
      <x:c r="H4285" s="7" t="n">
        <x:f>R3159</x:f>
        <x:v>0</x:v>
      </x:c>
      <x:c r="I4285" s="7" t="n">
        <x:f>0</x:f>
        <x:v>0</x:v>
      </x:c>
      <x:c r="J4285" s="7" t="n">
        <x:f>0</x:f>
        <x:v>0</x:v>
      </x:c>
      <x:c r="K4285" s="7" t="n">
        <x:f>0</x:f>
        <x:v>0</x:v>
      </x:c>
      <x:c r="L4285" s="7" t="n">
        <x:f>'Inventory detail'!F907*Summary!$K$5*(A4285-E4285)/Summary!$K$6</x:f>
        <x:v>0</x:v>
      </x:c>
      <x:c r="M4285" s="7" t="n">
        <x:f>MAX(0,H4285-L4285)</x:f>
        <x:v>0</x:v>
      </x:c>
      <x:c r="N4285" s="7" t="n">
        <x:f>MAX(0,L4285-H4285)</x:f>
        <x:v>0</x:v>
      </x:c>
      <x:c r="O4285" s="7" t="n">
        <x:f>MAX(0,F4285+I4285-N4285)</x:f>
        <x:v>0</x:v>
      </x:c>
      <x:c r="P4285" s="7" t="n">
        <x:f>MAX(0,N4285-F4285-I4285)</x:f>
        <x:v>0</x:v>
      </x:c>
      <x:c r="Q4285" s="7" t="n">
        <x:f>MAX(0,G4285+J4285-P4285)</x:f>
        <x:v>0</x:v>
      </x:c>
      <x:c r="R4285" s="7" t="n">
        <x:f>M4285+MAX(0,K4285-MAX(0,P4285-G4285-J4285))</x:f>
        <x:v>0</x:v>
      </x:c>
      <x:c r="S4285" s="7" t="n">
        <x:f>SUM(O4285,Q4285,R4285)</x:f>
        <x:v>0</x:v>
      </x:c>
      <x:c r="T4285" s="14" t="n">
        <x:f>'Inventory detail'!T907</x:f>
        <x:v>0.0935</x:v>
      </x:c>
      <x:c r="U4285" s="14" t="str">
        <x:f>'Inventory detail'!U907</x:f>
        <x:v>n.a.</x:v>
      </x:c>
      <x:c r="V4285" s="9" t="n">
        <x:f>O4285*T4285</x:f>
        <x:v>0</x:v>
      </x:c>
      <x:c r="W4285" s="9" t="n">
        <x:f>Q4285*T4285</x:f>
        <x:v>0</x:v>
      </x:c>
      <x:c r="X4285" s="9" t="n">
        <x:f>R4285*T4285</x:f>
        <x:v>0</x:v>
      </x:c>
      <x:c r="Y4285" s="9" t="n">
        <x:f>S4285*T4285</x:f>
        <x:v>0</x:v>
      </x:c>
      <x:c r="Z4285" s="9" t="str">
        <x:f>IF(ISNUMBER(U4285),S4285*(U4285-T4285),"n.a.")</x:f>
        <x:v>n.a.</x:v>
      </x:c>
      <x:c r="AA4285" s="9" t="n">
        <x:f>IF(ISNUMBER(U4285),Y4285,0)</x:f>
        <x:v>0</x:v>
      </x:c>
      <x:c r="AB4285" s="7" t="n">
        <x:f>MAX(0,L4285-SUM(F4285:K4285))</x:f>
        <x:v>0</x:v>
      </x:c>
    </x:row>
    <x:row r="4286" ht="22" customHeight="1">
      <x:c r="A4286" s="18" t="n">
        <x:f>Summary!F$41</x:f>
        <x:v>46419</x:v>
      </x:c>
      <x:c r="B4286" s="2" t="str">
        <x:f>'Inventory detail'!A908</x:f>
        <x:v>COIL</x:v>
      </x:c>
      <x:c r="C4286" s="2" t="str">
        <x:f>'Inventory detail'!B908</x:f>
        <x:v>60</x:v>
      </x:c>
      <x:c r="D4286" s="2" t="str">
        <x:f>'Inventory detail'!C908</x:f>
        <x:v>10BLK12-5</x:v>
      </x:c>
      <x:c r="E4286" s="10" t="n">
        <x:f>A3160</x:f>
        <x:v>46388</x:v>
      </x:c>
      <x:c r="F4286" s="7" t="n">
        <x:f>O3160</x:f>
        <x:v>0</x:v>
      </x:c>
      <x:c r="G4286" s="7" t="n">
        <x:f>Q3160</x:f>
        <x:v>0</x:v>
      </x:c>
      <x:c r="H4286" s="7" t="n">
        <x:f>R3160</x:f>
        <x:v>0</x:v>
      </x:c>
      <x:c r="I4286" s="7" t="n">
        <x:f>0</x:f>
        <x:v>0</x:v>
      </x:c>
      <x:c r="J4286" s="7" t="n">
        <x:f>0</x:f>
        <x:v>0</x:v>
      </x:c>
      <x:c r="K4286" s="7" t="n">
        <x:f>0</x:f>
        <x:v>0</x:v>
      </x:c>
      <x:c r="L4286" s="7" t="n">
        <x:f>'Inventory detail'!F908*Summary!$K$5*(A4286-E4286)/Summary!$K$6</x:f>
        <x:v>0</x:v>
      </x:c>
      <x:c r="M4286" s="7" t="n">
        <x:f>MAX(0,H4286-L4286)</x:f>
        <x:v>0</x:v>
      </x:c>
      <x:c r="N4286" s="7" t="n">
        <x:f>MAX(0,L4286-H4286)</x:f>
        <x:v>0</x:v>
      </x:c>
      <x:c r="O4286" s="7" t="n">
        <x:f>MAX(0,F4286+I4286-N4286)</x:f>
        <x:v>0</x:v>
      </x:c>
      <x:c r="P4286" s="7" t="n">
        <x:f>MAX(0,N4286-F4286-I4286)</x:f>
        <x:v>0</x:v>
      </x:c>
      <x:c r="Q4286" s="7" t="n">
        <x:f>MAX(0,G4286+J4286-P4286)</x:f>
        <x:v>0</x:v>
      </x:c>
      <x:c r="R4286" s="7" t="n">
        <x:f>M4286+MAX(0,K4286-MAX(0,P4286-G4286-J4286))</x:f>
        <x:v>0</x:v>
      </x:c>
      <x:c r="S4286" s="7" t="n">
        <x:f>SUM(O4286,Q4286,R4286)</x:f>
        <x:v>0</x:v>
      </x:c>
      <x:c r="T4286" s="14" t="n">
        <x:f>'Inventory detail'!T908</x:f>
        <x:v>0.0381</x:v>
      </x:c>
      <x:c r="U4286" s="14" t="str">
        <x:f>'Inventory detail'!U908</x:f>
        <x:v>n.a.</x:v>
      </x:c>
      <x:c r="V4286" s="9" t="n">
        <x:f>O4286*T4286</x:f>
        <x:v>0</x:v>
      </x:c>
      <x:c r="W4286" s="9" t="n">
        <x:f>Q4286*T4286</x:f>
        <x:v>0</x:v>
      </x:c>
      <x:c r="X4286" s="9" t="n">
        <x:f>R4286*T4286</x:f>
        <x:v>0</x:v>
      </x:c>
      <x:c r="Y4286" s="9" t="n">
        <x:f>S4286*T4286</x:f>
        <x:v>0</x:v>
      </x:c>
      <x:c r="Z4286" s="9" t="str">
        <x:f>IF(ISNUMBER(U4286),S4286*(U4286-T4286),"n.a.")</x:f>
        <x:v>n.a.</x:v>
      </x:c>
      <x:c r="AA4286" s="9" t="n">
        <x:f>IF(ISNUMBER(U4286),Y4286,0)</x:f>
        <x:v>0</x:v>
      </x:c>
      <x:c r="AB4286" s="7" t="n">
        <x:f>MAX(0,L4286-SUM(F4286:K4286))</x:f>
        <x:v>0</x:v>
      </x:c>
    </x:row>
    <x:row r="4287" ht="22" customHeight="1">
      <x:c r="A4287" s="18" t="n">
        <x:f>Summary!F$41</x:f>
        <x:v>46419</x:v>
      </x:c>
      <x:c r="B4287" s="2" t="str">
        <x:f>'Inventory detail'!A909</x:f>
        <x:v>COIL</x:v>
      </x:c>
      <x:c r="C4287" s="2" t="str">
        <x:f>'Inventory detail'!B909</x:f>
        <x:v>60</x:v>
      </x:c>
      <x:c r="D4287" s="2" t="str">
        <x:f>'Inventory detail'!C909</x:f>
        <x:v>10BLK36-5</x:v>
      </x:c>
      <x:c r="E4287" s="10" t="n">
        <x:f>A3161</x:f>
        <x:v>46388</x:v>
      </x:c>
      <x:c r="F4287" s="7" t="n">
        <x:f>O3161</x:f>
        <x:v>0</x:v>
      </x:c>
      <x:c r="G4287" s="7" t="n">
        <x:f>Q3161</x:f>
        <x:v>0</x:v>
      </x:c>
      <x:c r="H4287" s="7" t="n">
        <x:f>R3161</x:f>
        <x:v>0</x:v>
      </x:c>
      <x:c r="I4287" s="7" t="n">
        <x:f>0</x:f>
        <x:v>0</x:v>
      </x:c>
      <x:c r="J4287" s="7" t="n">
        <x:f>0</x:f>
        <x:v>0</x:v>
      </x:c>
      <x:c r="K4287" s="7" t="n">
        <x:f>0</x:f>
        <x:v>0</x:v>
      </x:c>
      <x:c r="L4287" s="7" t="n">
        <x:f>'Inventory detail'!F909*Summary!$K$5*(A4287-E4287)/Summary!$K$6</x:f>
        <x:v>0</x:v>
      </x:c>
      <x:c r="M4287" s="7" t="n">
        <x:f>MAX(0,H4287-L4287)</x:f>
        <x:v>0</x:v>
      </x:c>
      <x:c r="N4287" s="7" t="n">
        <x:f>MAX(0,L4287-H4287)</x:f>
        <x:v>0</x:v>
      </x:c>
      <x:c r="O4287" s="7" t="n">
        <x:f>MAX(0,F4287+I4287-N4287)</x:f>
        <x:v>0</x:v>
      </x:c>
      <x:c r="P4287" s="7" t="n">
        <x:f>MAX(0,N4287-F4287-I4287)</x:f>
        <x:v>0</x:v>
      </x:c>
      <x:c r="Q4287" s="7" t="n">
        <x:f>MAX(0,G4287+J4287-P4287)</x:f>
        <x:v>0</x:v>
      </x:c>
      <x:c r="R4287" s="7" t="n">
        <x:f>M4287+MAX(0,K4287-MAX(0,P4287-G4287-J4287))</x:f>
        <x:v>0</x:v>
      </x:c>
      <x:c r="S4287" s="7" t="n">
        <x:f>SUM(O4287,Q4287,R4287)</x:f>
        <x:v>0</x:v>
      </x:c>
      <x:c r="T4287" s="14" t="n">
        <x:f>'Inventory detail'!T909</x:f>
        <x:v>0.1116</x:v>
      </x:c>
      <x:c r="U4287" s="14" t="str">
        <x:f>'Inventory detail'!U909</x:f>
        <x:v>n.a.</x:v>
      </x:c>
      <x:c r="V4287" s="9" t="n">
        <x:f>O4287*T4287</x:f>
        <x:v>0</x:v>
      </x:c>
      <x:c r="W4287" s="9" t="n">
        <x:f>Q4287*T4287</x:f>
        <x:v>0</x:v>
      </x:c>
      <x:c r="X4287" s="9" t="n">
        <x:f>R4287*T4287</x:f>
        <x:v>0</x:v>
      </x:c>
      <x:c r="Y4287" s="9" t="n">
        <x:f>S4287*T4287</x:f>
        <x:v>0</x:v>
      </x:c>
      <x:c r="Z4287" s="9" t="str">
        <x:f>IF(ISNUMBER(U4287),S4287*(U4287-T4287),"n.a.")</x:f>
        <x:v>n.a.</x:v>
      </x:c>
      <x:c r="AA4287" s="9" t="n">
        <x:f>IF(ISNUMBER(U4287),Y4287,0)</x:f>
        <x:v>0</x:v>
      </x:c>
      <x:c r="AB4287" s="7" t="n">
        <x:f>MAX(0,L4287-SUM(F4287:K4287))</x:f>
        <x:v>0</x:v>
      </x:c>
    </x:row>
    <x:row r="4288" ht="22" customHeight="1">
      <x:c r="A4288" s="18" t="n">
        <x:f>Summary!F$41</x:f>
        <x:v>46419</x:v>
      </x:c>
      <x:c r="B4288" s="2" t="str">
        <x:f>'Inventory detail'!A910</x:f>
        <x:v>COIL</x:v>
      </x:c>
      <x:c r="C4288" s="2" t="str">
        <x:f>'Inventory detail'!B910</x:f>
        <x:v>60</x:v>
      </x:c>
      <x:c r="D4288" s="2" t="str">
        <x:f>'Inventory detail'!C910</x:f>
        <x:v>10BLU12-4</x:v>
      </x:c>
      <x:c r="E4288" s="10" t="n">
        <x:f>A3162</x:f>
        <x:v>46388</x:v>
      </x:c>
      <x:c r="F4288" s="7" t="n">
        <x:f>O3162</x:f>
        <x:v>0</x:v>
      </x:c>
      <x:c r="G4288" s="7" t="n">
        <x:f>Q3162</x:f>
        <x:v>0</x:v>
      </x:c>
      <x:c r="H4288" s="7" t="n">
        <x:f>R3162</x:f>
        <x:v>0</x:v>
      </x:c>
      <x:c r="I4288" s="7" t="n">
        <x:f>0</x:f>
        <x:v>0</x:v>
      </x:c>
      <x:c r="J4288" s="7" t="n">
        <x:f>0</x:f>
        <x:v>0</x:v>
      </x:c>
      <x:c r="K4288" s="7" t="n">
        <x:f>0</x:f>
        <x:v>0</x:v>
      </x:c>
      <x:c r="L4288" s="7" t="n">
        <x:f>'Inventory detail'!F910*Summary!$K$5*(A4288-E4288)/Summary!$K$6</x:f>
        <x:v>0</x:v>
      </x:c>
      <x:c r="M4288" s="7" t="n">
        <x:f>MAX(0,H4288-L4288)</x:f>
        <x:v>0</x:v>
      </x:c>
      <x:c r="N4288" s="7" t="n">
        <x:f>MAX(0,L4288-H4288)</x:f>
        <x:v>0</x:v>
      </x:c>
      <x:c r="O4288" s="7" t="n">
        <x:f>MAX(0,F4288+I4288-N4288)</x:f>
        <x:v>0</x:v>
      </x:c>
      <x:c r="P4288" s="7" t="n">
        <x:f>MAX(0,N4288-F4288-I4288)</x:f>
        <x:v>0</x:v>
      </x:c>
      <x:c r="Q4288" s="7" t="n">
        <x:f>MAX(0,G4288+J4288-P4288)</x:f>
        <x:v>0</x:v>
      </x:c>
      <x:c r="R4288" s="7" t="n">
        <x:f>M4288+MAX(0,K4288-MAX(0,P4288-G4288-J4288))</x:f>
        <x:v>0</x:v>
      </x:c>
      <x:c r="S4288" s="7" t="n">
        <x:f>SUM(O4288,Q4288,R4288)</x:f>
        <x:v>0</x:v>
      </x:c>
      <x:c r="T4288" s="14" t="n">
        <x:f>'Inventory detail'!T910</x:f>
        <x:v>0.0584</x:v>
      </x:c>
      <x:c r="U4288" s="14" t="n">
        <x:f>'Inventory detail'!U910</x:f>
        <x:v>0.057239</x:v>
      </x:c>
      <x:c r="V4288" s="9" t="n">
        <x:f>O4288*T4288</x:f>
        <x:v>0</x:v>
      </x:c>
      <x:c r="W4288" s="9" t="n">
        <x:f>Q4288*T4288</x:f>
        <x:v>0</x:v>
      </x:c>
      <x:c r="X4288" s="9" t="n">
        <x:f>R4288*T4288</x:f>
        <x:v>0</x:v>
      </x:c>
      <x:c r="Y4288" s="9" t="n">
        <x:f>S4288*T4288</x:f>
        <x:v>0</x:v>
      </x:c>
      <x:c r="Z4288" s="9" t="n">
        <x:f>IF(ISNUMBER(U4288),S4288*(U4288-T4288),"n.a.")</x:f>
        <x:v>0</x:v>
      </x:c>
      <x:c r="AA4288" s="9" t="n">
        <x:f>IF(ISNUMBER(U4288),Y4288,0)</x:f>
        <x:v>0</x:v>
      </x:c>
      <x:c r="AB4288" s="7" t="n">
        <x:f>MAX(0,L4288-SUM(F4288:K4288))</x:f>
        <x:v>0</x:v>
      </x:c>
    </x:row>
    <x:row r="4289" ht="22" customHeight="1">
      <x:c r="A4289" s="18" t="n">
        <x:f>Summary!F$41</x:f>
        <x:v>46419</x:v>
      </x:c>
      <x:c r="B4289" s="2" t="str">
        <x:f>'Inventory detail'!A911</x:f>
        <x:v>COIL</x:v>
      </x:c>
      <x:c r="C4289" s="2" t="str">
        <x:f>'Inventory detail'!B911</x:f>
        <x:v>60</x:v>
      </x:c>
      <x:c r="D4289" s="2" t="str">
        <x:f>'Inventory detail'!C911</x:f>
        <x:v>10FG12-4</x:v>
      </x:c>
      <x:c r="E4289" s="10" t="n">
        <x:f>A3163</x:f>
        <x:v>46388</x:v>
      </x:c>
      <x:c r="F4289" s="7" t="n">
        <x:f>O3163</x:f>
        <x:v>0</x:v>
      </x:c>
      <x:c r="G4289" s="7" t="n">
        <x:f>Q3163</x:f>
        <x:v>0</x:v>
      </x:c>
      <x:c r="H4289" s="7" t="n">
        <x:f>R3163</x:f>
        <x:v>0</x:v>
      </x:c>
      <x:c r="I4289" s="7" t="n">
        <x:f>0</x:f>
        <x:v>0</x:v>
      </x:c>
      <x:c r="J4289" s="7" t="n">
        <x:f>0</x:f>
        <x:v>0</x:v>
      </x:c>
      <x:c r="K4289" s="7" t="n">
        <x:f>0</x:f>
        <x:v>0</x:v>
      </x:c>
      <x:c r="L4289" s="7" t="n">
        <x:f>'Inventory detail'!F911*Summary!$K$5*(A4289-E4289)/Summary!$K$6</x:f>
        <x:v>0</x:v>
      </x:c>
      <x:c r="M4289" s="7" t="n">
        <x:f>MAX(0,H4289-L4289)</x:f>
        <x:v>0</x:v>
      </x:c>
      <x:c r="N4289" s="7" t="n">
        <x:f>MAX(0,L4289-H4289)</x:f>
        <x:v>0</x:v>
      </x:c>
      <x:c r="O4289" s="7" t="n">
        <x:f>MAX(0,F4289+I4289-N4289)</x:f>
        <x:v>0</x:v>
      </x:c>
      <x:c r="P4289" s="7" t="n">
        <x:f>MAX(0,N4289-F4289-I4289)</x:f>
        <x:v>0</x:v>
      </x:c>
      <x:c r="Q4289" s="7" t="n">
        <x:f>MAX(0,G4289+J4289-P4289)</x:f>
        <x:v>0</x:v>
      </x:c>
      <x:c r="R4289" s="7" t="n">
        <x:f>M4289+MAX(0,K4289-MAX(0,P4289-G4289-J4289))</x:f>
        <x:v>0</x:v>
      </x:c>
      <x:c r="S4289" s="7" t="n">
        <x:f>SUM(O4289,Q4289,R4289)</x:f>
        <x:v>0</x:v>
      </x:c>
      <x:c r="T4289" s="14" t="n">
        <x:f>'Inventory detail'!T911</x:f>
        <x:v>0.0336</x:v>
      </x:c>
      <x:c r="U4289" s="14" t="str">
        <x:f>'Inventory detail'!U911</x:f>
        <x:v>n.a.</x:v>
      </x:c>
      <x:c r="V4289" s="9" t="n">
        <x:f>O4289*T4289</x:f>
        <x:v>0</x:v>
      </x:c>
      <x:c r="W4289" s="9" t="n">
        <x:f>Q4289*T4289</x:f>
        <x:v>0</x:v>
      </x:c>
      <x:c r="X4289" s="9" t="n">
        <x:f>R4289*T4289</x:f>
        <x:v>0</x:v>
      </x:c>
      <x:c r="Y4289" s="9" t="n">
        <x:f>S4289*T4289</x:f>
        <x:v>0</x:v>
      </x:c>
      <x:c r="Z4289" s="9" t="str">
        <x:f>IF(ISNUMBER(U4289),S4289*(U4289-T4289),"n.a.")</x:f>
        <x:v>n.a.</x:v>
      </x:c>
      <x:c r="AA4289" s="9" t="n">
        <x:f>IF(ISNUMBER(U4289),Y4289,0)</x:f>
        <x:v>0</x:v>
      </x:c>
      <x:c r="AB4289" s="7" t="n">
        <x:f>MAX(0,L4289-SUM(F4289:K4289))</x:f>
        <x:v>0</x:v>
      </x:c>
    </x:row>
    <x:row r="4290" ht="22" customHeight="1">
      <x:c r="A4290" s="18" t="n">
        <x:f>Summary!F$41</x:f>
        <x:v>46419</x:v>
      </x:c>
      <x:c r="B4290" s="2" t="str">
        <x:f>'Inventory detail'!A912</x:f>
        <x:v>COIL</x:v>
      </x:c>
      <x:c r="C4290" s="2" t="str">
        <x:f>'Inventory detail'!B912</x:f>
        <x:v>60</x:v>
      </x:c>
      <x:c r="D4290" s="2" t="str">
        <x:f>'Inventory detail'!C912</x:f>
        <x:v>10MAR12-4</x:v>
      </x:c>
      <x:c r="E4290" s="10" t="n">
        <x:f>A3164</x:f>
        <x:v>46388</x:v>
      </x:c>
      <x:c r="F4290" s="7" t="n">
        <x:f>O3164</x:f>
        <x:v>0</x:v>
      </x:c>
      <x:c r="G4290" s="7" t="n">
        <x:f>Q3164</x:f>
        <x:v>0</x:v>
      </x:c>
      <x:c r="H4290" s="7" t="n">
        <x:f>R3164</x:f>
        <x:v>0</x:v>
      </x:c>
      <x:c r="I4290" s="7" t="n">
        <x:f>0</x:f>
        <x:v>0</x:v>
      </x:c>
      <x:c r="J4290" s="7" t="n">
        <x:f>0</x:f>
        <x:v>0</x:v>
      </x:c>
      <x:c r="K4290" s="7" t="n">
        <x:f>0</x:f>
        <x:v>0</x:v>
      </x:c>
      <x:c r="L4290" s="7" t="n">
        <x:f>'Inventory detail'!F912*Summary!$K$5*(A4290-E4290)/Summary!$K$6</x:f>
        <x:v>0</x:v>
      </x:c>
      <x:c r="M4290" s="7" t="n">
        <x:f>MAX(0,H4290-L4290)</x:f>
        <x:v>0</x:v>
      </x:c>
      <x:c r="N4290" s="7" t="n">
        <x:f>MAX(0,L4290-H4290)</x:f>
        <x:v>0</x:v>
      </x:c>
      <x:c r="O4290" s="7" t="n">
        <x:f>MAX(0,F4290+I4290-N4290)</x:f>
        <x:v>0</x:v>
      </x:c>
      <x:c r="P4290" s="7" t="n">
        <x:f>MAX(0,N4290-F4290-I4290)</x:f>
        <x:v>0</x:v>
      </x:c>
      <x:c r="Q4290" s="7" t="n">
        <x:f>MAX(0,G4290+J4290-P4290)</x:f>
        <x:v>0</x:v>
      </x:c>
      <x:c r="R4290" s="7" t="n">
        <x:f>M4290+MAX(0,K4290-MAX(0,P4290-G4290-J4290))</x:f>
        <x:v>0</x:v>
      </x:c>
      <x:c r="S4290" s="7" t="n">
        <x:f>SUM(O4290,Q4290,R4290)</x:f>
        <x:v>0</x:v>
      </x:c>
      <x:c r="T4290" s="14" t="n">
        <x:f>'Inventory detail'!T912</x:f>
        <x:v>0.0336</x:v>
      </x:c>
      <x:c r="U4290" s="14" t="str">
        <x:f>'Inventory detail'!U912</x:f>
        <x:v>n.a.</x:v>
      </x:c>
      <x:c r="V4290" s="9" t="n">
        <x:f>O4290*T4290</x:f>
        <x:v>0</x:v>
      </x:c>
      <x:c r="W4290" s="9" t="n">
        <x:f>Q4290*T4290</x:f>
        <x:v>0</x:v>
      </x:c>
      <x:c r="X4290" s="9" t="n">
        <x:f>R4290*T4290</x:f>
        <x:v>0</x:v>
      </x:c>
      <x:c r="Y4290" s="9" t="n">
        <x:f>S4290*T4290</x:f>
        <x:v>0</x:v>
      </x:c>
      <x:c r="Z4290" s="9" t="str">
        <x:f>IF(ISNUMBER(U4290),S4290*(U4290-T4290),"n.a.")</x:f>
        <x:v>n.a.</x:v>
      </x:c>
      <x:c r="AA4290" s="9" t="n">
        <x:f>IF(ISNUMBER(U4290),Y4290,0)</x:f>
        <x:v>0</x:v>
      </x:c>
      <x:c r="AB4290" s="7" t="n">
        <x:f>MAX(0,L4290-SUM(F4290:K4290))</x:f>
        <x:v>0</x:v>
      </x:c>
    </x:row>
    <x:row r="4291" ht="22" customHeight="1">
      <x:c r="A4291" s="18" t="n">
        <x:f>Summary!F$41</x:f>
        <x:v>46419</x:v>
      </x:c>
      <x:c r="B4291" s="2" t="str">
        <x:f>'Inventory detail'!A913</x:f>
        <x:v>COIL</x:v>
      </x:c>
      <x:c r="C4291" s="2" t="str">
        <x:f>'Inventory detail'!B913</x:f>
        <x:v>60</x:v>
      </x:c>
      <x:c r="D4291" s="2" t="str">
        <x:f>'Inventory detail'!C913</x:f>
        <x:v>10RED12-4</x:v>
      </x:c>
      <x:c r="E4291" s="10" t="n">
        <x:f>A3165</x:f>
        <x:v>46388</x:v>
      </x:c>
      <x:c r="F4291" s="7" t="n">
        <x:f>O3165</x:f>
        <x:v>0</x:v>
      </x:c>
      <x:c r="G4291" s="7" t="n">
        <x:f>Q3165</x:f>
        <x:v>0</x:v>
      </x:c>
      <x:c r="H4291" s="7" t="n">
        <x:f>R3165</x:f>
        <x:v>0</x:v>
      </x:c>
      <x:c r="I4291" s="7" t="n">
        <x:f>0</x:f>
        <x:v>0</x:v>
      </x:c>
      <x:c r="J4291" s="7" t="n">
        <x:f>0</x:f>
        <x:v>0</x:v>
      </x:c>
      <x:c r="K4291" s="7" t="n">
        <x:f>0</x:f>
        <x:v>0</x:v>
      </x:c>
      <x:c r="L4291" s="7" t="n">
        <x:f>'Inventory detail'!F913*Summary!$K$5*(A4291-E4291)/Summary!$K$6</x:f>
        <x:v>0</x:v>
      </x:c>
      <x:c r="M4291" s="7" t="n">
        <x:f>MAX(0,H4291-L4291)</x:f>
        <x:v>0</x:v>
      </x:c>
      <x:c r="N4291" s="7" t="n">
        <x:f>MAX(0,L4291-H4291)</x:f>
        <x:v>0</x:v>
      </x:c>
      <x:c r="O4291" s="7" t="n">
        <x:f>MAX(0,F4291+I4291-N4291)</x:f>
        <x:v>0</x:v>
      </x:c>
      <x:c r="P4291" s="7" t="n">
        <x:f>MAX(0,N4291-F4291-I4291)</x:f>
        <x:v>0</x:v>
      </x:c>
      <x:c r="Q4291" s="7" t="n">
        <x:f>MAX(0,G4291+J4291-P4291)</x:f>
        <x:v>0</x:v>
      </x:c>
      <x:c r="R4291" s="7" t="n">
        <x:f>M4291+MAX(0,K4291-MAX(0,P4291-G4291-J4291))</x:f>
        <x:v>0</x:v>
      </x:c>
      <x:c r="S4291" s="7" t="n">
        <x:f>SUM(O4291,Q4291,R4291)</x:f>
        <x:v>0</x:v>
      </x:c>
      <x:c r="T4291" s="14" t="n">
        <x:f>'Inventory detail'!T913</x:f>
        <x:v>0.0584</x:v>
      </x:c>
      <x:c r="U4291" s="14" t="n">
        <x:f>'Inventory detail'!U913</x:f>
        <x:v>0.057239</x:v>
      </x:c>
      <x:c r="V4291" s="9" t="n">
        <x:f>O4291*T4291</x:f>
        <x:v>0</x:v>
      </x:c>
      <x:c r="W4291" s="9" t="n">
        <x:f>Q4291*T4291</x:f>
        <x:v>0</x:v>
      </x:c>
      <x:c r="X4291" s="9" t="n">
        <x:f>R4291*T4291</x:f>
        <x:v>0</x:v>
      </x:c>
      <x:c r="Y4291" s="9" t="n">
        <x:f>S4291*T4291</x:f>
        <x:v>0</x:v>
      </x:c>
      <x:c r="Z4291" s="9" t="n">
        <x:f>IF(ISNUMBER(U4291),S4291*(U4291-T4291),"n.a.")</x:f>
        <x:v>0</x:v>
      </x:c>
      <x:c r="AA4291" s="9" t="n">
        <x:f>IF(ISNUMBER(U4291),Y4291,0)</x:f>
        <x:v>0</x:v>
      </x:c>
      <x:c r="AB4291" s="7" t="n">
        <x:f>MAX(0,L4291-SUM(F4291:K4291))</x:f>
        <x:v>0</x:v>
      </x:c>
    </x:row>
    <x:row r="4292" ht="22" customHeight="1">
      <x:c r="A4292" s="18" t="n">
        <x:f>Summary!F$41</x:f>
        <x:v>46419</x:v>
      </x:c>
      <x:c r="B4292" s="2" t="str">
        <x:f>'Inventory detail'!A914</x:f>
        <x:v>COIL</x:v>
      </x:c>
      <x:c r="C4292" s="2" t="str">
        <x:f>'Inventory detail'!B914</x:f>
        <x:v>60</x:v>
      </x:c>
      <x:c r="D4292" s="2" t="str">
        <x:f>'Inventory detail'!C914</x:f>
        <x:v>10WHT12-5</x:v>
      </x:c>
      <x:c r="E4292" s="10" t="n">
        <x:f>A3166</x:f>
        <x:v>46388</x:v>
      </x:c>
      <x:c r="F4292" s="7" t="n">
        <x:f>O3166</x:f>
        <x:v>0</x:v>
      </x:c>
      <x:c r="G4292" s="7" t="n">
        <x:f>Q3166</x:f>
        <x:v>0</x:v>
      </x:c>
      <x:c r="H4292" s="7" t="n">
        <x:f>R3166</x:f>
        <x:v>0</x:v>
      </x:c>
      <x:c r="I4292" s="7" t="n">
        <x:f>0</x:f>
        <x:v>0</x:v>
      </x:c>
      <x:c r="J4292" s="7" t="n">
        <x:f>0</x:f>
        <x:v>0</x:v>
      </x:c>
      <x:c r="K4292" s="7" t="n">
        <x:f>0</x:f>
        <x:v>0</x:v>
      </x:c>
      <x:c r="L4292" s="7" t="n">
        <x:f>'Inventory detail'!F914*Summary!$K$5*(A4292-E4292)/Summary!$K$6</x:f>
        <x:v>0</x:v>
      </x:c>
      <x:c r="M4292" s="7" t="n">
        <x:f>MAX(0,H4292-L4292)</x:f>
        <x:v>0</x:v>
      </x:c>
      <x:c r="N4292" s="7" t="n">
        <x:f>MAX(0,L4292-H4292)</x:f>
        <x:v>0</x:v>
      </x:c>
      <x:c r="O4292" s="7" t="n">
        <x:f>MAX(0,F4292+I4292-N4292)</x:f>
        <x:v>0</x:v>
      </x:c>
      <x:c r="P4292" s="7" t="n">
        <x:f>MAX(0,N4292-F4292-I4292)</x:f>
        <x:v>0</x:v>
      </x:c>
      <x:c r="Q4292" s="7" t="n">
        <x:f>MAX(0,G4292+J4292-P4292)</x:f>
        <x:v>0</x:v>
      </x:c>
      <x:c r="R4292" s="7" t="n">
        <x:f>M4292+MAX(0,K4292-MAX(0,P4292-G4292-J4292))</x:f>
        <x:v>0</x:v>
      </x:c>
      <x:c r="S4292" s="7" t="n">
        <x:f>SUM(O4292,Q4292,R4292)</x:f>
        <x:v>0</x:v>
      </x:c>
      <x:c r="T4292" s="14" t="n">
        <x:f>'Inventory detail'!T914</x:f>
        <x:v>0.0381</x:v>
      </x:c>
      <x:c r="U4292" s="14" t="str">
        <x:f>'Inventory detail'!U914</x:f>
        <x:v>n.a.</x:v>
      </x:c>
      <x:c r="V4292" s="9" t="n">
        <x:f>O4292*T4292</x:f>
        <x:v>0</x:v>
      </x:c>
      <x:c r="W4292" s="9" t="n">
        <x:f>Q4292*T4292</x:f>
        <x:v>0</x:v>
      </x:c>
      <x:c r="X4292" s="9" t="n">
        <x:f>R4292*T4292</x:f>
        <x:v>0</x:v>
      </x:c>
      <x:c r="Y4292" s="9" t="n">
        <x:f>S4292*T4292</x:f>
        <x:v>0</x:v>
      </x:c>
      <x:c r="Z4292" s="9" t="str">
        <x:f>IF(ISNUMBER(U4292),S4292*(U4292-T4292),"n.a.")</x:f>
        <x:v>n.a.</x:v>
      </x:c>
      <x:c r="AA4292" s="9" t="n">
        <x:f>IF(ISNUMBER(U4292),Y4292,0)</x:f>
        <x:v>0</x:v>
      </x:c>
      <x:c r="AB4292" s="7" t="n">
        <x:f>MAX(0,L4292-SUM(F4292:K4292))</x:f>
        <x:v>0</x:v>
      </x:c>
    </x:row>
    <x:row r="4293" ht="22" customHeight="1">
      <x:c r="A4293" s="18" t="n">
        <x:f>Summary!F$41</x:f>
        <x:v>46419</x:v>
      </x:c>
      <x:c r="B4293" s="2" t="str">
        <x:f>'Inventory detail'!A915</x:f>
        <x:v>COIL</x:v>
      </x:c>
      <x:c r="C4293" s="2" t="str">
        <x:f>'Inventory detail'!B915</x:f>
        <x:v>60</x:v>
      </x:c>
      <x:c r="D4293" s="2" t="str">
        <x:f>'Inventory detail'!C915</x:f>
        <x:v>10WHT36-5</x:v>
      </x:c>
      <x:c r="E4293" s="10" t="n">
        <x:f>A3167</x:f>
        <x:v>46388</x:v>
      </x:c>
      <x:c r="F4293" s="7" t="n">
        <x:f>O3167</x:f>
        <x:v>0</x:v>
      </x:c>
      <x:c r="G4293" s="7" t="n">
        <x:f>Q3167</x:f>
        <x:v>0</x:v>
      </x:c>
      <x:c r="H4293" s="7" t="n">
        <x:f>R3167</x:f>
        <x:v>0</x:v>
      </x:c>
      <x:c r="I4293" s="7" t="n">
        <x:f>0</x:f>
        <x:v>0</x:v>
      </x:c>
      <x:c r="J4293" s="7" t="n">
        <x:f>0</x:f>
        <x:v>0</x:v>
      </x:c>
      <x:c r="K4293" s="7" t="n">
        <x:f>0</x:f>
        <x:v>0</x:v>
      </x:c>
      <x:c r="L4293" s="7" t="n">
        <x:f>'Inventory detail'!F915*Summary!$K$5*(A4293-E4293)/Summary!$K$6</x:f>
        <x:v>0</x:v>
      </x:c>
      <x:c r="M4293" s="7" t="n">
        <x:f>MAX(0,H4293-L4293)</x:f>
        <x:v>0</x:v>
      </x:c>
      <x:c r="N4293" s="7" t="n">
        <x:f>MAX(0,L4293-H4293)</x:f>
        <x:v>0</x:v>
      </x:c>
      <x:c r="O4293" s="7" t="n">
        <x:f>MAX(0,F4293+I4293-N4293)</x:f>
        <x:v>0</x:v>
      </x:c>
      <x:c r="P4293" s="7" t="n">
        <x:f>MAX(0,N4293-F4293-I4293)</x:f>
        <x:v>0</x:v>
      </x:c>
      <x:c r="Q4293" s="7" t="n">
        <x:f>MAX(0,G4293+J4293-P4293)</x:f>
        <x:v>0</x:v>
      </x:c>
      <x:c r="R4293" s="7" t="n">
        <x:f>M4293+MAX(0,K4293-MAX(0,P4293-G4293-J4293))</x:f>
        <x:v>0</x:v>
      </x:c>
      <x:c r="S4293" s="7" t="n">
        <x:f>SUM(O4293,Q4293,R4293)</x:f>
        <x:v>0</x:v>
      </x:c>
      <x:c r="T4293" s="14" t="n">
        <x:f>'Inventory detail'!T915</x:f>
        <x:v>0.1116</x:v>
      </x:c>
      <x:c r="U4293" s="14" t="str">
        <x:f>'Inventory detail'!U915</x:f>
        <x:v>n.a.</x:v>
      </x:c>
      <x:c r="V4293" s="9" t="n">
        <x:f>O4293*T4293</x:f>
        <x:v>0</x:v>
      </x:c>
      <x:c r="W4293" s="9" t="n">
        <x:f>Q4293*T4293</x:f>
        <x:v>0</x:v>
      </x:c>
      <x:c r="X4293" s="9" t="n">
        <x:f>R4293*T4293</x:f>
        <x:v>0</x:v>
      </x:c>
      <x:c r="Y4293" s="9" t="n">
        <x:f>S4293*T4293</x:f>
        <x:v>0</x:v>
      </x:c>
      <x:c r="Z4293" s="9" t="str">
        <x:f>IF(ISNUMBER(U4293),S4293*(U4293-T4293),"n.a.")</x:f>
        <x:v>n.a.</x:v>
      </x:c>
      <x:c r="AA4293" s="9" t="n">
        <x:f>IF(ISNUMBER(U4293),Y4293,0)</x:f>
        <x:v>0</x:v>
      </x:c>
      <x:c r="AB4293" s="7" t="n">
        <x:f>MAX(0,L4293-SUM(F4293:K4293))</x:f>
        <x:v>0</x:v>
      </x:c>
    </x:row>
    <x:row r="4294" ht="22" customHeight="1">
      <x:c r="A4294" s="18" t="n">
        <x:f>Summary!F$41</x:f>
        <x:v>46419</x:v>
      </x:c>
      <x:c r="B4294" s="2" t="str">
        <x:f>'Inventory detail'!A916</x:f>
        <x:v>COIL</x:v>
      </x:c>
      <x:c r="C4294" s="2" t="str">
        <x:f>'Inventory detail'!B916</x:f>
        <x:v>60</x:v>
      </x:c>
      <x:c r="D4294" s="2" t="str">
        <x:f>'Inventory detail'!C916</x:f>
        <x:v>11BLK12-5</x:v>
      </x:c>
      <x:c r="E4294" s="10" t="n">
        <x:f>A3168</x:f>
        <x:v>46388</x:v>
      </x:c>
      <x:c r="F4294" s="7" t="n">
        <x:f>O3168</x:f>
        <x:v>0</x:v>
      </x:c>
      <x:c r="G4294" s="7" t="n">
        <x:f>Q3168</x:f>
        <x:v>0</x:v>
      </x:c>
      <x:c r="H4294" s="7" t="n">
        <x:f>R3168</x:f>
        <x:v>0</x:v>
      </x:c>
      <x:c r="I4294" s="7" t="n">
        <x:f>0</x:f>
        <x:v>0</x:v>
      </x:c>
      <x:c r="J4294" s="7" t="n">
        <x:f>0</x:f>
        <x:v>0</x:v>
      </x:c>
      <x:c r="K4294" s="7" t="n">
        <x:f>0</x:f>
        <x:v>0</x:v>
      </x:c>
      <x:c r="L4294" s="7" t="n">
        <x:f>'Inventory detail'!F916*Summary!$K$5*(A4294-E4294)/Summary!$K$6</x:f>
        <x:v>0</x:v>
      </x:c>
      <x:c r="M4294" s="7" t="n">
        <x:f>MAX(0,H4294-L4294)</x:f>
        <x:v>0</x:v>
      </x:c>
      <x:c r="N4294" s="7" t="n">
        <x:f>MAX(0,L4294-H4294)</x:f>
        <x:v>0</x:v>
      </x:c>
      <x:c r="O4294" s="7" t="n">
        <x:f>MAX(0,F4294+I4294-N4294)</x:f>
        <x:v>0</x:v>
      </x:c>
      <x:c r="P4294" s="7" t="n">
        <x:f>MAX(0,N4294-F4294-I4294)</x:f>
        <x:v>0</x:v>
      </x:c>
      <x:c r="Q4294" s="7" t="n">
        <x:f>MAX(0,G4294+J4294-P4294)</x:f>
        <x:v>0</x:v>
      </x:c>
      <x:c r="R4294" s="7" t="n">
        <x:f>M4294+MAX(0,K4294-MAX(0,P4294-G4294-J4294))</x:f>
        <x:v>0</x:v>
      </x:c>
      <x:c r="S4294" s="7" t="n">
        <x:f>SUM(O4294,Q4294,R4294)</x:f>
        <x:v>0</x:v>
      </x:c>
      <x:c r="T4294" s="14" t="n">
        <x:f>'Inventory detail'!T916</x:f>
        <x:v>0.0409</x:v>
      </x:c>
      <x:c r="U4294" s="14" t="str">
        <x:f>'Inventory detail'!U916</x:f>
        <x:v>n.a.</x:v>
      </x:c>
      <x:c r="V4294" s="9" t="n">
        <x:f>O4294*T4294</x:f>
        <x:v>0</x:v>
      </x:c>
      <x:c r="W4294" s="9" t="n">
        <x:f>Q4294*T4294</x:f>
        <x:v>0</x:v>
      </x:c>
      <x:c r="X4294" s="9" t="n">
        <x:f>R4294*T4294</x:f>
        <x:v>0</x:v>
      </x:c>
      <x:c r="Y4294" s="9" t="n">
        <x:f>S4294*T4294</x:f>
        <x:v>0</x:v>
      </x:c>
      <x:c r="Z4294" s="9" t="str">
        <x:f>IF(ISNUMBER(U4294),S4294*(U4294-T4294),"n.a.")</x:f>
        <x:v>n.a.</x:v>
      </x:c>
      <x:c r="AA4294" s="9" t="n">
        <x:f>IF(ISNUMBER(U4294),Y4294,0)</x:f>
        <x:v>0</x:v>
      </x:c>
      <x:c r="AB4294" s="7" t="n">
        <x:f>MAX(0,L4294-SUM(F4294:K4294))</x:f>
        <x:v>0</x:v>
      </x:c>
    </x:row>
    <x:row r="4295" ht="22" customHeight="1">
      <x:c r="A4295" s="18" t="n">
        <x:f>Summary!F$41</x:f>
        <x:v>46419</x:v>
      </x:c>
      <x:c r="B4295" s="2" t="str">
        <x:f>'Inventory detail'!A917</x:f>
        <x:v>COIL</x:v>
      </x:c>
      <x:c r="C4295" s="2" t="str">
        <x:f>'Inventory detail'!B917</x:f>
        <x:v>60</x:v>
      </x:c>
      <x:c r="D4295" s="2" t="str">
        <x:f>'Inventory detail'!C917</x:f>
        <x:v>11BLK36-5</x:v>
      </x:c>
      <x:c r="E4295" s="10" t="n">
        <x:f>A3169</x:f>
        <x:v>46388</x:v>
      </x:c>
      <x:c r="F4295" s="7" t="n">
        <x:f>O3169</x:f>
        <x:v>0</x:v>
      </x:c>
      <x:c r="G4295" s="7" t="n">
        <x:f>Q3169</x:f>
        <x:v>0</x:v>
      </x:c>
      <x:c r="H4295" s="7" t="n">
        <x:f>R3169</x:f>
        <x:v>0</x:v>
      </x:c>
      <x:c r="I4295" s="7" t="n">
        <x:f>0</x:f>
        <x:v>0</x:v>
      </x:c>
      <x:c r="J4295" s="7" t="n">
        <x:f>0</x:f>
        <x:v>0</x:v>
      </x:c>
      <x:c r="K4295" s="7" t="n">
        <x:f>0</x:f>
        <x:v>0</x:v>
      </x:c>
      <x:c r="L4295" s="7" t="n">
        <x:f>'Inventory detail'!F917*Summary!$K$5*(A4295-E4295)/Summary!$K$6</x:f>
        <x:v>0</x:v>
      </x:c>
      <x:c r="M4295" s="7" t="n">
        <x:f>MAX(0,H4295-L4295)</x:f>
        <x:v>0</x:v>
      </x:c>
      <x:c r="N4295" s="7" t="n">
        <x:f>MAX(0,L4295-H4295)</x:f>
        <x:v>0</x:v>
      </x:c>
      <x:c r="O4295" s="7" t="n">
        <x:f>MAX(0,F4295+I4295-N4295)</x:f>
        <x:v>0</x:v>
      </x:c>
      <x:c r="P4295" s="7" t="n">
        <x:f>MAX(0,N4295-F4295-I4295)</x:f>
        <x:v>0</x:v>
      </x:c>
      <x:c r="Q4295" s="7" t="n">
        <x:f>MAX(0,G4295+J4295-P4295)</x:f>
        <x:v>0</x:v>
      </x:c>
      <x:c r="R4295" s="7" t="n">
        <x:f>M4295+MAX(0,K4295-MAX(0,P4295-G4295-J4295))</x:f>
        <x:v>0</x:v>
      </x:c>
      <x:c r="S4295" s="7" t="n">
        <x:f>SUM(O4295,Q4295,R4295)</x:f>
        <x:v>0</x:v>
      </x:c>
      <x:c r="T4295" s="14" t="n">
        <x:f>'Inventory detail'!T917</x:f>
        <x:v>0.1226</x:v>
      </x:c>
      <x:c r="U4295" s="14" t="str">
        <x:f>'Inventory detail'!U917</x:f>
        <x:v>n.a.</x:v>
      </x:c>
      <x:c r="V4295" s="9" t="n">
        <x:f>O4295*T4295</x:f>
        <x:v>0</x:v>
      </x:c>
      <x:c r="W4295" s="9" t="n">
        <x:f>Q4295*T4295</x:f>
        <x:v>0</x:v>
      </x:c>
      <x:c r="X4295" s="9" t="n">
        <x:f>R4295*T4295</x:f>
        <x:v>0</x:v>
      </x:c>
      <x:c r="Y4295" s="9" t="n">
        <x:f>S4295*T4295</x:f>
        <x:v>0</x:v>
      </x:c>
      <x:c r="Z4295" s="9" t="str">
        <x:f>IF(ISNUMBER(U4295),S4295*(U4295-T4295),"n.a.")</x:f>
        <x:v>n.a.</x:v>
      </x:c>
      <x:c r="AA4295" s="9" t="n">
        <x:f>IF(ISNUMBER(U4295),Y4295,0)</x:f>
        <x:v>0</x:v>
      </x:c>
      <x:c r="AB4295" s="7" t="n">
        <x:f>MAX(0,L4295-SUM(F4295:K4295))</x:f>
        <x:v>0</x:v>
      </x:c>
    </x:row>
    <x:row r="4296" ht="22" customHeight="1">
      <x:c r="A4296" s="18" t="n">
        <x:f>Summary!F$41</x:f>
        <x:v>46419</x:v>
      </x:c>
      <x:c r="B4296" s="2" t="str">
        <x:f>'Inventory detail'!A918</x:f>
        <x:v>COIL</x:v>
      </x:c>
      <x:c r="C4296" s="2" t="str">
        <x:f>'Inventory detail'!B918</x:f>
        <x:v>60</x:v>
      </x:c>
      <x:c r="D4296" s="2" t="str">
        <x:f>'Inventory detail'!C918</x:f>
        <x:v>11BLU12-4</x:v>
      </x:c>
      <x:c r="E4296" s="10" t="n">
        <x:f>A3170</x:f>
        <x:v>46388</x:v>
      </x:c>
      <x:c r="F4296" s="7" t="n">
        <x:f>O3170</x:f>
        <x:v>0</x:v>
      </x:c>
      <x:c r="G4296" s="7" t="n">
        <x:f>Q3170</x:f>
        <x:v>0</x:v>
      </x:c>
      <x:c r="H4296" s="7" t="n">
        <x:f>R3170</x:f>
        <x:v>0</x:v>
      </x:c>
      <x:c r="I4296" s="7" t="n">
        <x:f>0</x:f>
        <x:v>0</x:v>
      </x:c>
      <x:c r="J4296" s="7" t="n">
        <x:f>0</x:f>
        <x:v>0</x:v>
      </x:c>
      <x:c r="K4296" s="7" t="n">
        <x:f>0</x:f>
        <x:v>0</x:v>
      </x:c>
      <x:c r="L4296" s="7" t="n">
        <x:f>'Inventory detail'!F918*Summary!$K$5*(A4296-E4296)/Summary!$K$6</x:f>
        <x:v>0</x:v>
      </x:c>
      <x:c r="M4296" s="7" t="n">
        <x:f>MAX(0,H4296-L4296)</x:f>
        <x:v>0</x:v>
      </x:c>
      <x:c r="N4296" s="7" t="n">
        <x:f>MAX(0,L4296-H4296)</x:f>
        <x:v>0</x:v>
      </x:c>
      <x:c r="O4296" s="7" t="n">
        <x:f>MAX(0,F4296+I4296-N4296)</x:f>
        <x:v>0</x:v>
      </x:c>
      <x:c r="P4296" s="7" t="n">
        <x:f>MAX(0,N4296-F4296-I4296)</x:f>
        <x:v>0</x:v>
      </x:c>
      <x:c r="Q4296" s="7" t="n">
        <x:f>MAX(0,G4296+J4296-P4296)</x:f>
        <x:v>0</x:v>
      </x:c>
      <x:c r="R4296" s="7" t="n">
        <x:f>M4296+MAX(0,K4296-MAX(0,P4296-G4296-J4296))</x:f>
        <x:v>0</x:v>
      </x:c>
      <x:c r="S4296" s="7" t="n">
        <x:f>SUM(O4296,Q4296,R4296)</x:f>
        <x:v>0</x:v>
      </x:c>
      <x:c r="T4296" s="14" t="n">
        <x:f>'Inventory detail'!T918</x:f>
        <x:v>0.0682</x:v>
      </x:c>
      <x:c r="U4296" s="14" t="n">
        <x:f>'Inventory detail'!U918</x:f>
        <x:v>0.0668525</x:v>
      </x:c>
      <x:c r="V4296" s="9" t="n">
        <x:f>O4296*T4296</x:f>
        <x:v>0</x:v>
      </x:c>
      <x:c r="W4296" s="9" t="n">
        <x:f>Q4296*T4296</x:f>
        <x:v>0</x:v>
      </x:c>
      <x:c r="X4296" s="9" t="n">
        <x:f>R4296*T4296</x:f>
        <x:v>0</x:v>
      </x:c>
      <x:c r="Y4296" s="9" t="n">
        <x:f>S4296*T4296</x:f>
        <x:v>0</x:v>
      </x:c>
      <x:c r="Z4296" s="9" t="n">
        <x:f>IF(ISNUMBER(U4296),S4296*(U4296-T4296),"n.a.")</x:f>
        <x:v>0</x:v>
      </x:c>
      <x:c r="AA4296" s="9" t="n">
        <x:f>IF(ISNUMBER(U4296),Y4296,0)</x:f>
        <x:v>0</x:v>
      </x:c>
      <x:c r="AB4296" s="7" t="n">
        <x:f>MAX(0,L4296-SUM(F4296:K4296))</x:f>
        <x:v>0</x:v>
      </x:c>
    </x:row>
    <x:row r="4297" ht="22" customHeight="1">
      <x:c r="A4297" s="18" t="n">
        <x:f>Summary!F$41</x:f>
        <x:v>46419</x:v>
      </x:c>
      <x:c r="B4297" s="2" t="str">
        <x:f>'Inventory detail'!A919</x:f>
        <x:v>COIL</x:v>
      </x:c>
      <x:c r="C4297" s="2" t="str">
        <x:f>'Inventory detail'!B919</x:f>
        <x:v>60</x:v>
      </x:c>
      <x:c r="D4297" s="2" t="str">
        <x:f>'Inventory detail'!C919</x:f>
        <x:v>11FG12-4</x:v>
      </x:c>
      <x:c r="E4297" s="10" t="n">
        <x:f>A3171</x:f>
        <x:v>46388</x:v>
      </x:c>
      <x:c r="F4297" s="7" t="n">
        <x:f>O3171</x:f>
        <x:v>0</x:v>
      </x:c>
      <x:c r="G4297" s="7" t="n">
        <x:f>Q3171</x:f>
        <x:v>0</x:v>
      </x:c>
      <x:c r="H4297" s="7" t="n">
        <x:f>R3171</x:f>
        <x:v>0</x:v>
      </x:c>
      <x:c r="I4297" s="7" t="n">
        <x:f>0</x:f>
        <x:v>0</x:v>
      </x:c>
      <x:c r="J4297" s="7" t="n">
        <x:f>0</x:f>
        <x:v>0</x:v>
      </x:c>
      <x:c r="K4297" s="7" t="n">
        <x:f>0</x:f>
        <x:v>0</x:v>
      </x:c>
      <x:c r="L4297" s="7" t="n">
        <x:f>'Inventory detail'!F919*Summary!$K$5*(A4297-E4297)/Summary!$K$6</x:f>
        <x:v>0</x:v>
      </x:c>
      <x:c r="M4297" s="7" t="n">
        <x:f>MAX(0,H4297-L4297)</x:f>
        <x:v>0</x:v>
      </x:c>
      <x:c r="N4297" s="7" t="n">
        <x:f>MAX(0,L4297-H4297)</x:f>
        <x:v>0</x:v>
      </x:c>
      <x:c r="O4297" s="7" t="n">
        <x:f>MAX(0,F4297+I4297-N4297)</x:f>
        <x:v>0</x:v>
      </x:c>
      <x:c r="P4297" s="7" t="n">
        <x:f>MAX(0,N4297-F4297-I4297)</x:f>
        <x:v>0</x:v>
      </x:c>
      <x:c r="Q4297" s="7" t="n">
        <x:f>MAX(0,G4297+J4297-P4297)</x:f>
        <x:v>0</x:v>
      </x:c>
      <x:c r="R4297" s="7" t="n">
        <x:f>M4297+MAX(0,K4297-MAX(0,P4297-G4297-J4297))</x:f>
        <x:v>0</x:v>
      </x:c>
      <x:c r="S4297" s="7" t="n">
        <x:f>SUM(O4297,Q4297,R4297)</x:f>
        <x:v>0</x:v>
      </x:c>
      <x:c r="T4297" s="14" t="n">
        <x:f>'Inventory detail'!T919</x:f>
        <x:v>0.036699999999999997</x:v>
      </x:c>
      <x:c r="U4297" s="14" t="str">
        <x:f>'Inventory detail'!U919</x:f>
        <x:v>n.a.</x:v>
      </x:c>
      <x:c r="V4297" s="9" t="n">
        <x:f>O4297*T4297</x:f>
        <x:v>0</x:v>
      </x:c>
      <x:c r="W4297" s="9" t="n">
        <x:f>Q4297*T4297</x:f>
        <x:v>0</x:v>
      </x:c>
      <x:c r="X4297" s="9" t="n">
        <x:f>R4297*T4297</x:f>
        <x:v>0</x:v>
      </x:c>
      <x:c r="Y4297" s="9" t="n">
        <x:f>S4297*T4297</x:f>
        <x:v>0</x:v>
      </x:c>
      <x:c r="Z4297" s="9" t="str">
        <x:f>IF(ISNUMBER(U4297),S4297*(U4297-T4297),"n.a.")</x:f>
        <x:v>n.a.</x:v>
      </x:c>
      <x:c r="AA4297" s="9" t="n">
        <x:f>IF(ISNUMBER(U4297),Y4297,0)</x:f>
        <x:v>0</x:v>
      </x:c>
      <x:c r="AB4297" s="7" t="n">
        <x:f>MAX(0,L4297-SUM(F4297:K4297))</x:f>
        <x:v>0</x:v>
      </x:c>
    </x:row>
    <x:row r="4298" ht="22" customHeight="1">
      <x:c r="A4298" s="18" t="n">
        <x:f>Summary!F$41</x:f>
        <x:v>46419</x:v>
      </x:c>
      <x:c r="B4298" s="2" t="str">
        <x:f>'Inventory detail'!A920</x:f>
        <x:v>COIL</x:v>
      </x:c>
      <x:c r="C4298" s="2" t="str">
        <x:f>'Inventory detail'!B920</x:f>
        <x:v>60</x:v>
      </x:c>
      <x:c r="D4298" s="2" t="str">
        <x:f>'Inventory detail'!C920</x:f>
        <x:v>11MAR12-4</x:v>
      </x:c>
      <x:c r="E4298" s="10" t="n">
        <x:f>A3172</x:f>
        <x:v>46388</x:v>
      </x:c>
      <x:c r="F4298" s="7" t="n">
        <x:f>O3172</x:f>
        <x:v>0</x:v>
      </x:c>
      <x:c r="G4298" s="7" t="n">
        <x:f>Q3172</x:f>
        <x:v>0</x:v>
      </x:c>
      <x:c r="H4298" s="7" t="n">
        <x:f>R3172</x:f>
        <x:v>0</x:v>
      </x:c>
      <x:c r="I4298" s="7" t="n">
        <x:f>0</x:f>
        <x:v>0</x:v>
      </x:c>
      <x:c r="J4298" s="7" t="n">
        <x:f>0</x:f>
        <x:v>0</x:v>
      </x:c>
      <x:c r="K4298" s="7" t="n">
        <x:f>0</x:f>
        <x:v>0</x:v>
      </x:c>
      <x:c r="L4298" s="7" t="n">
        <x:f>'Inventory detail'!F920*Summary!$K$5*(A4298-E4298)/Summary!$K$6</x:f>
        <x:v>0</x:v>
      </x:c>
      <x:c r="M4298" s="7" t="n">
        <x:f>MAX(0,H4298-L4298)</x:f>
        <x:v>0</x:v>
      </x:c>
      <x:c r="N4298" s="7" t="n">
        <x:f>MAX(0,L4298-H4298)</x:f>
        <x:v>0</x:v>
      </x:c>
      <x:c r="O4298" s="7" t="n">
        <x:f>MAX(0,F4298+I4298-N4298)</x:f>
        <x:v>0</x:v>
      </x:c>
      <x:c r="P4298" s="7" t="n">
        <x:f>MAX(0,N4298-F4298-I4298)</x:f>
        <x:v>0</x:v>
      </x:c>
      <x:c r="Q4298" s="7" t="n">
        <x:f>MAX(0,G4298+J4298-P4298)</x:f>
        <x:v>0</x:v>
      </x:c>
      <x:c r="R4298" s="7" t="n">
        <x:f>M4298+MAX(0,K4298-MAX(0,P4298-G4298-J4298))</x:f>
        <x:v>0</x:v>
      </x:c>
      <x:c r="S4298" s="7" t="n">
        <x:f>SUM(O4298,Q4298,R4298)</x:f>
        <x:v>0</x:v>
      </x:c>
      <x:c r="T4298" s="14" t="n">
        <x:f>'Inventory detail'!T920</x:f>
        <x:v>0.036699999999999997</x:v>
      </x:c>
      <x:c r="U4298" s="14" t="str">
        <x:f>'Inventory detail'!U920</x:f>
        <x:v>n.a.</x:v>
      </x:c>
      <x:c r="V4298" s="9" t="n">
        <x:f>O4298*T4298</x:f>
        <x:v>0</x:v>
      </x:c>
      <x:c r="W4298" s="9" t="n">
        <x:f>Q4298*T4298</x:f>
        <x:v>0</x:v>
      </x:c>
      <x:c r="X4298" s="9" t="n">
        <x:f>R4298*T4298</x:f>
        <x:v>0</x:v>
      </x:c>
      <x:c r="Y4298" s="9" t="n">
        <x:f>S4298*T4298</x:f>
        <x:v>0</x:v>
      </x:c>
      <x:c r="Z4298" s="9" t="str">
        <x:f>IF(ISNUMBER(U4298),S4298*(U4298-T4298),"n.a.")</x:f>
        <x:v>n.a.</x:v>
      </x:c>
      <x:c r="AA4298" s="9" t="n">
        <x:f>IF(ISNUMBER(U4298),Y4298,0)</x:f>
        <x:v>0</x:v>
      </x:c>
      <x:c r="AB4298" s="7" t="n">
        <x:f>MAX(0,L4298-SUM(F4298:K4298))</x:f>
        <x:v>0</x:v>
      </x:c>
    </x:row>
    <x:row r="4299" ht="22" customHeight="1">
      <x:c r="A4299" s="18" t="n">
        <x:f>Summary!F$41</x:f>
        <x:v>46419</x:v>
      </x:c>
      <x:c r="B4299" s="2" t="str">
        <x:f>'Inventory detail'!A921</x:f>
        <x:v>COIL</x:v>
      </x:c>
      <x:c r="C4299" s="2" t="str">
        <x:f>'Inventory detail'!B921</x:f>
        <x:v>60</x:v>
      </x:c>
      <x:c r="D4299" s="2" t="str">
        <x:f>'Inventory detail'!C921</x:f>
        <x:v>11RED12-4</x:v>
      </x:c>
      <x:c r="E4299" s="10" t="n">
        <x:f>A3173</x:f>
        <x:v>46388</x:v>
      </x:c>
      <x:c r="F4299" s="7" t="n">
        <x:f>O3173</x:f>
        <x:v>0</x:v>
      </x:c>
      <x:c r="G4299" s="7" t="n">
        <x:f>Q3173</x:f>
        <x:v>0</x:v>
      </x:c>
      <x:c r="H4299" s="7" t="n">
        <x:f>R3173</x:f>
        <x:v>0</x:v>
      </x:c>
      <x:c r="I4299" s="7" t="n">
        <x:f>0</x:f>
        <x:v>0</x:v>
      </x:c>
      <x:c r="J4299" s="7" t="n">
        <x:f>0</x:f>
        <x:v>0</x:v>
      </x:c>
      <x:c r="K4299" s="7" t="n">
        <x:f>0</x:f>
        <x:v>0</x:v>
      </x:c>
      <x:c r="L4299" s="7" t="n">
        <x:f>'Inventory detail'!F921*Summary!$K$5*(A4299-E4299)/Summary!$K$6</x:f>
        <x:v>0</x:v>
      </x:c>
      <x:c r="M4299" s="7" t="n">
        <x:f>MAX(0,H4299-L4299)</x:f>
        <x:v>0</x:v>
      </x:c>
      <x:c r="N4299" s="7" t="n">
        <x:f>MAX(0,L4299-H4299)</x:f>
        <x:v>0</x:v>
      </x:c>
      <x:c r="O4299" s="7" t="n">
        <x:f>MAX(0,F4299+I4299-N4299)</x:f>
        <x:v>0</x:v>
      </x:c>
      <x:c r="P4299" s="7" t="n">
        <x:f>MAX(0,N4299-F4299-I4299)</x:f>
        <x:v>0</x:v>
      </x:c>
      <x:c r="Q4299" s="7" t="n">
        <x:f>MAX(0,G4299+J4299-P4299)</x:f>
        <x:v>0</x:v>
      </x:c>
      <x:c r="R4299" s="7" t="n">
        <x:f>M4299+MAX(0,K4299-MAX(0,P4299-G4299-J4299))</x:f>
        <x:v>0</x:v>
      </x:c>
      <x:c r="S4299" s="7" t="n">
        <x:f>SUM(O4299,Q4299,R4299)</x:f>
        <x:v>0</x:v>
      </x:c>
      <x:c r="T4299" s="14" t="n">
        <x:f>'Inventory detail'!T921</x:f>
        <x:v>0.0682</x:v>
      </x:c>
      <x:c r="U4299" s="14" t="n">
        <x:f>'Inventory detail'!U921</x:f>
        <x:v>0.0668525</x:v>
      </x:c>
      <x:c r="V4299" s="9" t="n">
        <x:f>O4299*T4299</x:f>
        <x:v>0</x:v>
      </x:c>
      <x:c r="W4299" s="9" t="n">
        <x:f>Q4299*T4299</x:f>
        <x:v>0</x:v>
      </x:c>
      <x:c r="X4299" s="9" t="n">
        <x:f>R4299*T4299</x:f>
        <x:v>0</x:v>
      </x:c>
      <x:c r="Y4299" s="9" t="n">
        <x:f>S4299*T4299</x:f>
        <x:v>0</x:v>
      </x:c>
      <x:c r="Z4299" s="9" t="n">
        <x:f>IF(ISNUMBER(U4299),S4299*(U4299-T4299),"n.a.")</x:f>
        <x:v>0</x:v>
      </x:c>
      <x:c r="AA4299" s="9" t="n">
        <x:f>IF(ISNUMBER(U4299),Y4299,0)</x:f>
        <x:v>0</x:v>
      </x:c>
      <x:c r="AB4299" s="7" t="n">
        <x:f>MAX(0,L4299-SUM(F4299:K4299))</x:f>
        <x:v>0</x:v>
      </x:c>
    </x:row>
    <x:row r="4300" ht="22" customHeight="1">
      <x:c r="A4300" s="18" t="n">
        <x:f>Summary!F$41</x:f>
        <x:v>46419</x:v>
      </x:c>
      <x:c r="B4300" s="2" t="str">
        <x:f>'Inventory detail'!A922</x:f>
        <x:v>COIL</x:v>
      </x:c>
      <x:c r="C4300" s="2" t="str">
        <x:f>'Inventory detail'!B922</x:f>
        <x:v>60</x:v>
      </x:c>
      <x:c r="D4300" s="2" t="str">
        <x:f>'Inventory detail'!C922</x:f>
        <x:v>11WHT36-4</x:v>
      </x:c>
      <x:c r="E4300" s="10" t="n">
        <x:f>A3174</x:f>
        <x:v>46388</x:v>
      </x:c>
      <x:c r="F4300" s="7" t="n">
        <x:f>O3174</x:f>
        <x:v>0</x:v>
      </x:c>
      <x:c r="G4300" s="7" t="n">
        <x:f>Q3174</x:f>
        <x:v>0</x:v>
      </x:c>
      <x:c r="H4300" s="7" t="n">
        <x:f>R3174</x:f>
        <x:v>200</x:v>
      </x:c>
      <x:c r="I4300" s="7" t="n">
        <x:f>0</x:f>
        <x:v>0</x:v>
      </x:c>
      <x:c r="J4300" s="7" t="n">
        <x:f>0</x:f>
        <x:v>0</x:v>
      </x:c>
      <x:c r="K4300" s="7" t="n">
        <x:f>0</x:f>
        <x:v>0</x:v>
      </x:c>
      <x:c r="L4300" s="7" t="n">
        <x:f>'Inventory detail'!F922*Summary!$K$5*(A4300-E4300)/Summary!$K$6</x:f>
        <x:v>0</x:v>
      </x:c>
      <x:c r="M4300" s="7" t="n">
        <x:f>MAX(0,H4300-L4300)</x:f>
        <x:v>200</x:v>
      </x:c>
      <x:c r="N4300" s="7" t="n">
        <x:f>MAX(0,L4300-H4300)</x:f>
        <x:v>0</x:v>
      </x:c>
      <x:c r="O4300" s="7" t="n">
        <x:f>MAX(0,F4300+I4300-N4300)</x:f>
        <x:v>0</x:v>
      </x:c>
      <x:c r="P4300" s="7" t="n">
        <x:f>MAX(0,N4300-F4300-I4300)</x:f>
        <x:v>0</x:v>
      </x:c>
      <x:c r="Q4300" s="7" t="n">
        <x:f>MAX(0,G4300+J4300-P4300)</x:f>
        <x:v>0</x:v>
      </x:c>
      <x:c r="R4300" s="7" t="n">
        <x:f>M4300+MAX(0,K4300-MAX(0,P4300-G4300-J4300))</x:f>
        <x:v>200</x:v>
      </x:c>
      <x:c r="S4300" s="7" t="n">
        <x:f>SUM(O4300,Q4300,R4300)</x:f>
        <x:v>200</x:v>
      </x:c>
      <x:c r="T4300" s="14" t="n">
        <x:f>'Inventory detail'!T922</x:f>
        <x:v>0.1016</x:v>
      </x:c>
      <x:c r="U4300" s="14" t="str">
        <x:f>'Inventory detail'!U922</x:f>
        <x:v>n.a.</x:v>
      </x:c>
      <x:c r="V4300" s="9" t="n">
        <x:f>O4300*T4300</x:f>
        <x:v>0</x:v>
      </x:c>
      <x:c r="W4300" s="9" t="n">
        <x:f>Q4300*T4300</x:f>
        <x:v>0</x:v>
      </x:c>
      <x:c r="X4300" s="9" t="n">
        <x:f>R4300*T4300</x:f>
        <x:v>20.32</x:v>
      </x:c>
      <x:c r="Y4300" s="9" t="n">
        <x:f>S4300*T4300</x:f>
        <x:v>20.32</x:v>
      </x:c>
      <x:c r="Z4300" s="9" t="str">
        <x:f>IF(ISNUMBER(U4300),S4300*(U4300-T4300),"n.a.")</x:f>
        <x:v>n.a.</x:v>
      </x:c>
      <x:c r="AA4300" s="9" t="n">
        <x:f>IF(ISNUMBER(U4300),Y4300,0)</x:f>
        <x:v>0</x:v>
      </x:c>
      <x:c r="AB4300" s="7" t="n">
        <x:f>MAX(0,L4300-SUM(F4300:K4300))</x:f>
        <x:v>0</x:v>
      </x:c>
    </x:row>
    <x:row r="4301" ht="22" customHeight="1">
      <x:c r="A4301" s="18" t="n">
        <x:f>Summary!F$41</x:f>
        <x:v>46419</x:v>
      </x:c>
      <x:c r="B4301" s="2" t="str">
        <x:f>'Inventory detail'!A923</x:f>
        <x:v>COIL</x:v>
      </x:c>
      <x:c r="C4301" s="2" t="str">
        <x:f>'Inventory detail'!B923</x:f>
        <x:v>60</x:v>
      </x:c>
      <x:c r="D4301" s="2" t="str">
        <x:f>'Inventory detail'!C923</x:f>
        <x:v>12BLK12-5</x:v>
      </x:c>
      <x:c r="E4301" s="10" t="n">
        <x:f>A3175</x:f>
        <x:v>46388</x:v>
      </x:c>
      <x:c r="F4301" s="7" t="n">
        <x:f>O3175</x:f>
        <x:v>0</x:v>
      </x:c>
      <x:c r="G4301" s="7" t="n">
        <x:f>Q3175</x:f>
        <x:v>0</x:v>
      </x:c>
      <x:c r="H4301" s="7" t="n">
        <x:f>R3175</x:f>
        <x:v>0</x:v>
      </x:c>
      <x:c r="I4301" s="7" t="n">
        <x:f>0</x:f>
        <x:v>0</x:v>
      </x:c>
      <x:c r="J4301" s="7" t="n">
        <x:f>0</x:f>
        <x:v>0</x:v>
      </x:c>
      <x:c r="K4301" s="7" t="n">
        <x:f>0</x:f>
        <x:v>0</x:v>
      </x:c>
      <x:c r="L4301" s="7" t="n">
        <x:f>'Inventory detail'!F923*Summary!$K$5*(A4301-E4301)/Summary!$K$6</x:f>
        <x:v>0</x:v>
      </x:c>
      <x:c r="M4301" s="7" t="n">
        <x:f>MAX(0,H4301-L4301)</x:f>
        <x:v>0</x:v>
      </x:c>
      <x:c r="N4301" s="7" t="n">
        <x:f>MAX(0,L4301-H4301)</x:f>
        <x:v>0</x:v>
      </x:c>
      <x:c r="O4301" s="7" t="n">
        <x:f>MAX(0,F4301+I4301-N4301)</x:f>
        <x:v>0</x:v>
      </x:c>
      <x:c r="P4301" s="7" t="n">
        <x:f>MAX(0,N4301-F4301-I4301)</x:f>
        <x:v>0</x:v>
      </x:c>
      <x:c r="Q4301" s="7" t="n">
        <x:f>MAX(0,G4301+J4301-P4301)</x:f>
        <x:v>0</x:v>
      </x:c>
      <x:c r="R4301" s="7" t="n">
        <x:f>M4301+MAX(0,K4301-MAX(0,P4301-G4301-J4301))</x:f>
        <x:v>0</x:v>
      </x:c>
      <x:c r="S4301" s="7" t="n">
        <x:f>SUM(O4301,Q4301,R4301)</x:f>
        <x:v>0</x:v>
      </x:c>
      <x:c r="T4301" s="14" t="n">
        <x:f>'Inventory detail'!T923</x:f>
        <x:v>0.0492</x:v>
      </x:c>
      <x:c r="U4301" s="14" t="str">
        <x:f>'Inventory detail'!U923</x:f>
        <x:v>n.a.</x:v>
      </x:c>
      <x:c r="V4301" s="9" t="n">
        <x:f>O4301*T4301</x:f>
        <x:v>0</x:v>
      </x:c>
      <x:c r="W4301" s="9" t="n">
        <x:f>Q4301*T4301</x:f>
        <x:v>0</x:v>
      </x:c>
      <x:c r="X4301" s="9" t="n">
        <x:f>R4301*T4301</x:f>
        <x:v>0</x:v>
      </x:c>
      <x:c r="Y4301" s="9" t="n">
        <x:f>S4301*T4301</x:f>
        <x:v>0</x:v>
      </x:c>
      <x:c r="Z4301" s="9" t="str">
        <x:f>IF(ISNUMBER(U4301),S4301*(U4301-T4301),"n.a.")</x:f>
        <x:v>n.a.</x:v>
      </x:c>
      <x:c r="AA4301" s="9" t="n">
        <x:f>IF(ISNUMBER(U4301),Y4301,0)</x:f>
        <x:v>0</x:v>
      </x:c>
      <x:c r="AB4301" s="7" t="n">
        <x:f>MAX(0,L4301-SUM(F4301:K4301))</x:f>
        <x:v>0</x:v>
      </x:c>
    </x:row>
    <x:row r="4302" ht="22" customHeight="1">
      <x:c r="A4302" s="18" t="n">
        <x:f>Summary!F$41</x:f>
        <x:v>46419</x:v>
      </x:c>
      <x:c r="B4302" s="2" t="str">
        <x:f>'Inventory detail'!A924</x:f>
        <x:v>COIL</x:v>
      </x:c>
      <x:c r="C4302" s="2" t="str">
        <x:f>'Inventory detail'!B924</x:f>
        <x:v>60</x:v>
      </x:c>
      <x:c r="D4302" s="2" t="str">
        <x:f>'Inventory detail'!C924</x:f>
        <x:v>12BLK36-5</x:v>
      </x:c>
      <x:c r="E4302" s="10" t="n">
        <x:f>A3176</x:f>
        <x:v>46388</x:v>
      </x:c>
      <x:c r="F4302" s="7" t="n">
        <x:f>O3176</x:f>
        <x:v>0</x:v>
      </x:c>
      <x:c r="G4302" s="7" t="n">
        <x:f>Q3176</x:f>
        <x:v>0</x:v>
      </x:c>
      <x:c r="H4302" s="7" t="n">
        <x:f>R3176</x:f>
        <x:v>0</x:v>
      </x:c>
      <x:c r="I4302" s="7" t="n">
        <x:f>0</x:f>
        <x:v>0</x:v>
      </x:c>
      <x:c r="J4302" s="7" t="n">
        <x:f>0</x:f>
        <x:v>0</x:v>
      </x:c>
      <x:c r="K4302" s="7" t="n">
        <x:f>0</x:f>
        <x:v>0</x:v>
      </x:c>
      <x:c r="L4302" s="7" t="n">
        <x:f>'Inventory detail'!F924*Summary!$K$5*(A4302-E4302)/Summary!$K$6</x:f>
        <x:v>0</x:v>
      </x:c>
      <x:c r="M4302" s="7" t="n">
        <x:f>MAX(0,H4302-L4302)</x:f>
        <x:v>0</x:v>
      </x:c>
      <x:c r="N4302" s="7" t="n">
        <x:f>MAX(0,L4302-H4302)</x:f>
        <x:v>0</x:v>
      </x:c>
      <x:c r="O4302" s="7" t="n">
        <x:f>MAX(0,F4302+I4302-N4302)</x:f>
        <x:v>0</x:v>
      </x:c>
      <x:c r="P4302" s="7" t="n">
        <x:f>MAX(0,N4302-F4302-I4302)</x:f>
        <x:v>0</x:v>
      </x:c>
      <x:c r="Q4302" s="7" t="n">
        <x:f>MAX(0,G4302+J4302-P4302)</x:f>
        <x:v>0</x:v>
      </x:c>
      <x:c r="R4302" s="7" t="n">
        <x:f>M4302+MAX(0,K4302-MAX(0,P4302-G4302-J4302))</x:f>
        <x:v>0</x:v>
      </x:c>
      <x:c r="S4302" s="7" t="n">
        <x:f>SUM(O4302,Q4302,R4302)</x:f>
        <x:v>0</x:v>
      </x:c>
      <x:c r="T4302" s="14" t="n">
        <x:f>'Inventory detail'!T924</x:f>
        <x:v>0.14529999999999998</x:v>
      </x:c>
      <x:c r="U4302" s="14" t="str">
        <x:f>'Inventory detail'!U924</x:f>
        <x:v>n.a.</x:v>
      </x:c>
      <x:c r="V4302" s="9" t="n">
        <x:f>O4302*T4302</x:f>
        <x:v>0</x:v>
      </x:c>
      <x:c r="W4302" s="9" t="n">
        <x:f>Q4302*T4302</x:f>
        <x:v>0</x:v>
      </x:c>
      <x:c r="X4302" s="9" t="n">
        <x:f>R4302*T4302</x:f>
        <x:v>0</x:v>
      </x:c>
      <x:c r="Y4302" s="9" t="n">
        <x:f>S4302*T4302</x:f>
        <x:v>0</x:v>
      </x:c>
      <x:c r="Z4302" s="9" t="str">
        <x:f>IF(ISNUMBER(U4302),S4302*(U4302-T4302),"n.a.")</x:f>
        <x:v>n.a.</x:v>
      </x:c>
      <x:c r="AA4302" s="9" t="n">
        <x:f>IF(ISNUMBER(U4302),Y4302,0)</x:f>
        <x:v>0</x:v>
      </x:c>
      <x:c r="AB4302" s="7" t="n">
        <x:f>MAX(0,L4302-SUM(F4302:K4302))</x:f>
        <x:v>0</x:v>
      </x:c>
    </x:row>
    <x:row r="4303" ht="22" customHeight="1">
      <x:c r="A4303" s="18" t="n">
        <x:f>Summary!F$41</x:f>
        <x:v>46419</x:v>
      </x:c>
      <x:c r="B4303" s="2" t="str">
        <x:f>'Inventory detail'!A925</x:f>
        <x:v>COIL</x:v>
      </x:c>
      <x:c r="C4303" s="2" t="str">
        <x:f>'Inventory detail'!B925</x:f>
        <x:v>60</x:v>
      </x:c>
      <x:c r="D4303" s="2" t="str">
        <x:f>'Inventory detail'!C925</x:f>
        <x:v>12BLU12-4</x:v>
      </x:c>
      <x:c r="E4303" s="10" t="n">
        <x:f>A3177</x:f>
        <x:v>46388</x:v>
      </x:c>
      <x:c r="F4303" s="7" t="n">
        <x:f>O3177</x:f>
        <x:v>0</x:v>
      </x:c>
      <x:c r="G4303" s="7" t="n">
        <x:f>Q3177</x:f>
        <x:v>0</x:v>
      </x:c>
      <x:c r="H4303" s="7" t="n">
        <x:f>R3177</x:f>
        <x:v>0</x:v>
      </x:c>
      <x:c r="I4303" s="7" t="n">
        <x:f>0</x:f>
        <x:v>0</x:v>
      </x:c>
      <x:c r="J4303" s="7" t="n">
        <x:f>0</x:f>
        <x:v>0</x:v>
      </x:c>
      <x:c r="K4303" s="7" t="n">
        <x:f>0</x:f>
        <x:v>0</x:v>
      </x:c>
      <x:c r="L4303" s="7" t="n">
        <x:f>'Inventory detail'!F925*Summary!$K$5*(A4303-E4303)/Summary!$K$6</x:f>
        <x:v>0</x:v>
      </x:c>
      <x:c r="M4303" s="7" t="n">
        <x:f>MAX(0,H4303-L4303)</x:f>
        <x:v>0</x:v>
      </x:c>
      <x:c r="N4303" s="7" t="n">
        <x:f>MAX(0,L4303-H4303)</x:f>
        <x:v>0</x:v>
      </x:c>
      <x:c r="O4303" s="7" t="n">
        <x:f>MAX(0,F4303+I4303-N4303)</x:f>
        <x:v>0</x:v>
      </x:c>
      <x:c r="P4303" s="7" t="n">
        <x:f>MAX(0,N4303-F4303-I4303)</x:f>
        <x:v>0</x:v>
      </x:c>
      <x:c r="Q4303" s="7" t="n">
        <x:f>MAX(0,G4303+J4303-P4303)</x:f>
        <x:v>0</x:v>
      </x:c>
      <x:c r="R4303" s="7" t="n">
        <x:f>M4303+MAX(0,K4303-MAX(0,P4303-G4303-J4303))</x:f>
        <x:v>0</x:v>
      </x:c>
      <x:c r="S4303" s="7" t="n">
        <x:f>SUM(O4303,Q4303,R4303)</x:f>
        <x:v>0</x:v>
      </x:c>
      <x:c r="T4303" s="14" t="n">
        <x:f>'Inventory detail'!T925</x:f>
        <x:v>0.0717</x:v>
      </x:c>
      <x:c r="U4303" s="14" t="n">
        <x:f>'Inventory detail'!U925</x:f>
        <x:v>0.07027800000000001</x:v>
      </x:c>
      <x:c r="V4303" s="9" t="n">
        <x:f>O4303*T4303</x:f>
        <x:v>0</x:v>
      </x:c>
      <x:c r="W4303" s="9" t="n">
        <x:f>Q4303*T4303</x:f>
        <x:v>0</x:v>
      </x:c>
      <x:c r="X4303" s="9" t="n">
        <x:f>R4303*T4303</x:f>
        <x:v>0</x:v>
      </x:c>
      <x:c r="Y4303" s="9" t="n">
        <x:f>S4303*T4303</x:f>
        <x:v>0</x:v>
      </x:c>
      <x:c r="Z4303" s="9" t="n">
        <x:f>IF(ISNUMBER(U4303),S4303*(U4303-T4303),"n.a.")</x:f>
        <x:v>0</x:v>
      </x:c>
      <x:c r="AA4303" s="9" t="n">
        <x:f>IF(ISNUMBER(U4303),Y4303,0)</x:f>
        <x:v>0</x:v>
      </x:c>
      <x:c r="AB4303" s="7" t="n">
        <x:f>MAX(0,L4303-SUM(F4303:K4303))</x:f>
        <x:v>0</x:v>
      </x:c>
    </x:row>
    <x:row r="4304" ht="22" customHeight="1">
      <x:c r="A4304" s="18" t="n">
        <x:f>Summary!F$41</x:f>
        <x:v>46419</x:v>
      </x:c>
      <x:c r="B4304" s="2" t="str">
        <x:f>'Inventory detail'!A926</x:f>
        <x:v>COIL</x:v>
      </x:c>
      <x:c r="C4304" s="2" t="str">
        <x:f>'Inventory detail'!B926</x:f>
        <x:v>60</x:v>
      </x:c>
      <x:c r="D4304" s="2" t="str">
        <x:f>'Inventory detail'!C926</x:f>
        <x:v>12FG12-4</x:v>
      </x:c>
      <x:c r="E4304" s="10" t="n">
        <x:f>A3178</x:f>
        <x:v>46388</x:v>
      </x:c>
      <x:c r="F4304" s="7" t="n">
        <x:f>O3178</x:f>
        <x:v>0</x:v>
      </x:c>
      <x:c r="G4304" s="7" t="n">
        <x:f>Q3178</x:f>
        <x:v>0</x:v>
      </x:c>
      <x:c r="H4304" s="7" t="n">
        <x:f>R3178</x:f>
        <x:v>0</x:v>
      </x:c>
      <x:c r="I4304" s="7" t="n">
        <x:f>0</x:f>
        <x:v>0</x:v>
      </x:c>
      <x:c r="J4304" s="7" t="n">
        <x:f>0</x:f>
        <x:v>0</x:v>
      </x:c>
      <x:c r="K4304" s="7" t="n">
        <x:f>0</x:f>
        <x:v>0</x:v>
      </x:c>
      <x:c r="L4304" s="7" t="n">
        <x:f>'Inventory detail'!F926*Summary!$K$5*(A4304-E4304)/Summary!$K$6</x:f>
        <x:v>0</x:v>
      </x:c>
      <x:c r="M4304" s="7" t="n">
        <x:f>MAX(0,H4304-L4304)</x:f>
        <x:v>0</x:v>
      </x:c>
      <x:c r="N4304" s="7" t="n">
        <x:f>MAX(0,L4304-H4304)</x:f>
        <x:v>0</x:v>
      </x:c>
      <x:c r="O4304" s="7" t="n">
        <x:f>MAX(0,F4304+I4304-N4304)</x:f>
        <x:v>0</x:v>
      </x:c>
      <x:c r="P4304" s="7" t="n">
        <x:f>MAX(0,N4304-F4304-I4304)</x:f>
        <x:v>0</x:v>
      </x:c>
      <x:c r="Q4304" s="7" t="n">
        <x:f>MAX(0,G4304+J4304-P4304)</x:f>
        <x:v>0</x:v>
      </x:c>
      <x:c r="R4304" s="7" t="n">
        <x:f>M4304+MAX(0,K4304-MAX(0,P4304-G4304-J4304))</x:f>
        <x:v>0</x:v>
      </x:c>
      <x:c r="S4304" s="7" t="n">
        <x:f>SUM(O4304,Q4304,R4304)</x:f>
        <x:v>0</x:v>
      </x:c>
      <x:c r="T4304" s="14" t="n">
        <x:f>'Inventory detail'!T926</x:f>
        <x:v>0.0431</x:v>
      </x:c>
      <x:c r="U4304" s="14" t="str">
        <x:f>'Inventory detail'!U926</x:f>
        <x:v>n.a.</x:v>
      </x:c>
      <x:c r="V4304" s="9" t="n">
        <x:f>O4304*T4304</x:f>
        <x:v>0</x:v>
      </x:c>
      <x:c r="W4304" s="9" t="n">
        <x:f>Q4304*T4304</x:f>
        <x:v>0</x:v>
      </x:c>
      <x:c r="X4304" s="9" t="n">
        <x:f>R4304*T4304</x:f>
        <x:v>0</x:v>
      </x:c>
      <x:c r="Y4304" s="9" t="n">
        <x:f>S4304*T4304</x:f>
        <x:v>0</x:v>
      </x:c>
      <x:c r="Z4304" s="9" t="str">
        <x:f>IF(ISNUMBER(U4304),S4304*(U4304-T4304),"n.a.")</x:f>
        <x:v>n.a.</x:v>
      </x:c>
      <x:c r="AA4304" s="9" t="n">
        <x:f>IF(ISNUMBER(U4304),Y4304,0)</x:f>
        <x:v>0</x:v>
      </x:c>
      <x:c r="AB4304" s="7" t="n">
        <x:f>MAX(0,L4304-SUM(F4304:K4304))</x:f>
        <x:v>0</x:v>
      </x:c>
    </x:row>
    <x:row r="4305" ht="22" customHeight="1">
      <x:c r="A4305" s="18" t="n">
        <x:f>Summary!F$41</x:f>
        <x:v>46419</x:v>
      </x:c>
      <x:c r="B4305" s="2" t="str">
        <x:f>'Inventory detail'!A927</x:f>
        <x:v>COIL</x:v>
      </x:c>
      <x:c r="C4305" s="2" t="str">
        <x:f>'Inventory detail'!B927</x:f>
        <x:v>60</x:v>
      </x:c>
      <x:c r="D4305" s="2" t="str">
        <x:f>'Inventory detail'!C927</x:f>
        <x:v>12MAR12-4</x:v>
      </x:c>
      <x:c r="E4305" s="10" t="n">
        <x:f>A3179</x:f>
        <x:v>46388</x:v>
      </x:c>
      <x:c r="F4305" s="7" t="n">
        <x:f>O3179</x:f>
        <x:v>0</x:v>
      </x:c>
      <x:c r="G4305" s="7" t="n">
        <x:f>Q3179</x:f>
        <x:v>0</x:v>
      </x:c>
      <x:c r="H4305" s="7" t="n">
        <x:f>R3179</x:f>
        <x:v>0</x:v>
      </x:c>
      <x:c r="I4305" s="7" t="n">
        <x:f>0</x:f>
        <x:v>0</x:v>
      </x:c>
      <x:c r="J4305" s="7" t="n">
        <x:f>0</x:f>
        <x:v>0</x:v>
      </x:c>
      <x:c r="K4305" s="7" t="n">
        <x:f>0</x:f>
        <x:v>0</x:v>
      </x:c>
      <x:c r="L4305" s="7" t="n">
        <x:f>'Inventory detail'!F927*Summary!$K$5*(A4305-E4305)/Summary!$K$6</x:f>
        <x:v>0</x:v>
      </x:c>
      <x:c r="M4305" s="7" t="n">
        <x:f>MAX(0,H4305-L4305)</x:f>
        <x:v>0</x:v>
      </x:c>
      <x:c r="N4305" s="7" t="n">
        <x:f>MAX(0,L4305-H4305)</x:f>
        <x:v>0</x:v>
      </x:c>
      <x:c r="O4305" s="7" t="n">
        <x:f>MAX(0,F4305+I4305-N4305)</x:f>
        <x:v>0</x:v>
      </x:c>
      <x:c r="P4305" s="7" t="n">
        <x:f>MAX(0,N4305-F4305-I4305)</x:f>
        <x:v>0</x:v>
      </x:c>
      <x:c r="Q4305" s="7" t="n">
        <x:f>MAX(0,G4305+J4305-P4305)</x:f>
        <x:v>0</x:v>
      </x:c>
      <x:c r="R4305" s="7" t="n">
        <x:f>M4305+MAX(0,K4305-MAX(0,P4305-G4305-J4305))</x:f>
        <x:v>0</x:v>
      </x:c>
      <x:c r="S4305" s="7" t="n">
        <x:f>SUM(O4305,Q4305,R4305)</x:f>
        <x:v>0</x:v>
      </x:c>
      <x:c r="T4305" s="14" t="n">
        <x:f>'Inventory detail'!T927</x:f>
        <x:v>0.0431</x:v>
      </x:c>
      <x:c r="U4305" s="14" t="str">
        <x:f>'Inventory detail'!U927</x:f>
        <x:v>n.a.</x:v>
      </x:c>
      <x:c r="V4305" s="9" t="n">
        <x:f>O4305*T4305</x:f>
        <x:v>0</x:v>
      </x:c>
      <x:c r="W4305" s="9" t="n">
        <x:f>Q4305*T4305</x:f>
        <x:v>0</x:v>
      </x:c>
      <x:c r="X4305" s="9" t="n">
        <x:f>R4305*T4305</x:f>
        <x:v>0</x:v>
      </x:c>
      <x:c r="Y4305" s="9" t="n">
        <x:f>S4305*T4305</x:f>
        <x:v>0</x:v>
      </x:c>
      <x:c r="Z4305" s="9" t="str">
        <x:f>IF(ISNUMBER(U4305),S4305*(U4305-T4305),"n.a.")</x:f>
        <x:v>n.a.</x:v>
      </x:c>
      <x:c r="AA4305" s="9" t="n">
        <x:f>IF(ISNUMBER(U4305),Y4305,0)</x:f>
        <x:v>0</x:v>
      </x:c>
      <x:c r="AB4305" s="7" t="n">
        <x:f>MAX(0,L4305-SUM(F4305:K4305))</x:f>
        <x:v>0</x:v>
      </x:c>
    </x:row>
    <x:row r="4306" ht="22" customHeight="1">
      <x:c r="A4306" s="18" t="n">
        <x:f>Summary!F$41</x:f>
        <x:v>46419</x:v>
      </x:c>
      <x:c r="B4306" s="2" t="str">
        <x:f>'Inventory detail'!A928</x:f>
        <x:v>COIL</x:v>
      </x:c>
      <x:c r="C4306" s="2" t="str">
        <x:f>'Inventory detail'!B928</x:f>
        <x:v>60</x:v>
      </x:c>
      <x:c r="D4306" s="2" t="str">
        <x:f>'Inventory detail'!C928</x:f>
        <x:v>12RED12-4</x:v>
      </x:c>
      <x:c r="E4306" s="10" t="n">
        <x:f>A3180</x:f>
        <x:v>46388</x:v>
      </x:c>
      <x:c r="F4306" s="7" t="n">
        <x:f>O3180</x:f>
        <x:v>0</x:v>
      </x:c>
      <x:c r="G4306" s="7" t="n">
        <x:f>Q3180</x:f>
        <x:v>0</x:v>
      </x:c>
      <x:c r="H4306" s="7" t="n">
        <x:f>R3180</x:f>
        <x:v>0</x:v>
      </x:c>
      <x:c r="I4306" s="7" t="n">
        <x:f>0</x:f>
        <x:v>0</x:v>
      </x:c>
      <x:c r="J4306" s="7" t="n">
        <x:f>0</x:f>
        <x:v>0</x:v>
      </x:c>
      <x:c r="K4306" s="7" t="n">
        <x:f>0</x:f>
        <x:v>0</x:v>
      </x:c>
      <x:c r="L4306" s="7" t="n">
        <x:f>'Inventory detail'!F928*Summary!$K$5*(A4306-E4306)/Summary!$K$6</x:f>
        <x:v>0</x:v>
      </x:c>
      <x:c r="M4306" s="7" t="n">
        <x:f>MAX(0,H4306-L4306)</x:f>
        <x:v>0</x:v>
      </x:c>
      <x:c r="N4306" s="7" t="n">
        <x:f>MAX(0,L4306-H4306)</x:f>
        <x:v>0</x:v>
      </x:c>
      <x:c r="O4306" s="7" t="n">
        <x:f>MAX(0,F4306+I4306-N4306)</x:f>
        <x:v>0</x:v>
      </x:c>
      <x:c r="P4306" s="7" t="n">
        <x:f>MAX(0,N4306-F4306-I4306)</x:f>
        <x:v>0</x:v>
      </x:c>
      <x:c r="Q4306" s="7" t="n">
        <x:f>MAX(0,G4306+J4306-P4306)</x:f>
        <x:v>0</x:v>
      </x:c>
      <x:c r="R4306" s="7" t="n">
        <x:f>M4306+MAX(0,K4306-MAX(0,P4306-G4306-J4306))</x:f>
        <x:v>0</x:v>
      </x:c>
      <x:c r="S4306" s="7" t="n">
        <x:f>SUM(O4306,Q4306,R4306)</x:f>
        <x:v>0</x:v>
      </x:c>
      <x:c r="T4306" s="14" t="n">
        <x:f>'Inventory detail'!T928</x:f>
        <x:v>0.0717</x:v>
      </x:c>
      <x:c r="U4306" s="14" t="n">
        <x:f>'Inventory detail'!U928</x:f>
        <x:v>0.07027800000000001</x:v>
      </x:c>
      <x:c r="V4306" s="9" t="n">
        <x:f>O4306*T4306</x:f>
        <x:v>0</x:v>
      </x:c>
      <x:c r="W4306" s="9" t="n">
        <x:f>Q4306*T4306</x:f>
        <x:v>0</x:v>
      </x:c>
      <x:c r="X4306" s="9" t="n">
        <x:f>R4306*T4306</x:f>
        <x:v>0</x:v>
      </x:c>
      <x:c r="Y4306" s="9" t="n">
        <x:f>S4306*T4306</x:f>
        <x:v>0</x:v>
      </x:c>
      <x:c r="Z4306" s="9" t="n">
        <x:f>IF(ISNUMBER(U4306),S4306*(U4306-T4306),"n.a.")</x:f>
        <x:v>0</x:v>
      </x:c>
      <x:c r="AA4306" s="9" t="n">
        <x:f>IF(ISNUMBER(U4306),Y4306,0)</x:f>
        <x:v>0</x:v>
      </x:c>
      <x:c r="AB4306" s="7" t="n">
        <x:f>MAX(0,L4306-SUM(F4306:K4306))</x:f>
        <x:v>0</x:v>
      </x:c>
    </x:row>
    <x:row r="4307" ht="22" customHeight="1">
      <x:c r="A4307" s="18" t="n">
        <x:f>Summary!F$41</x:f>
        <x:v>46419</x:v>
      </x:c>
      <x:c r="B4307" s="2" t="str">
        <x:f>'Inventory detail'!A929</x:f>
        <x:v>COIL</x:v>
      </x:c>
      <x:c r="C4307" s="2" t="str">
        <x:f>'Inventory detail'!B929</x:f>
        <x:v>60</x:v>
      </x:c>
      <x:c r="D4307" s="2" t="str">
        <x:f>'Inventory detail'!C929</x:f>
        <x:v>13BLK12-5</x:v>
      </x:c>
      <x:c r="E4307" s="10" t="n">
        <x:f>A3181</x:f>
        <x:v>46388</x:v>
      </x:c>
      <x:c r="F4307" s="7" t="n">
        <x:f>O3181</x:f>
        <x:v>0</x:v>
      </x:c>
      <x:c r="G4307" s="7" t="n">
        <x:f>Q3181</x:f>
        <x:v>0</x:v>
      </x:c>
      <x:c r="H4307" s="7" t="n">
        <x:f>R3181</x:f>
        <x:v>0</x:v>
      </x:c>
      <x:c r="I4307" s="7" t="n">
        <x:f>0</x:f>
        <x:v>0</x:v>
      </x:c>
      <x:c r="J4307" s="7" t="n">
        <x:f>0</x:f>
        <x:v>0</x:v>
      </x:c>
      <x:c r="K4307" s="7" t="n">
        <x:f>0</x:f>
        <x:v>0</x:v>
      </x:c>
      <x:c r="L4307" s="7" t="n">
        <x:f>'Inventory detail'!F929*Summary!$K$5*(A4307-E4307)/Summary!$K$6</x:f>
        <x:v>0</x:v>
      </x:c>
      <x:c r="M4307" s="7" t="n">
        <x:f>MAX(0,H4307-L4307)</x:f>
        <x:v>0</x:v>
      </x:c>
      <x:c r="N4307" s="7" t="n">
        <x:f>MAX(0,L4307-H4307)</x:f>
        <x:v>0</x:v>
      </x:c>
      <x:c r="O4307" s="7" t="n">
        <x:f>MAX(0,F4307+I4307-N4307)</x:f>
        <x:v>0</x:v>
      </x:c>
      <x:c r="P4307" s="7" t="n">
        <x:f>MAX(0,N4307-F4307-I4307)</x:f>
        <x:v>0</x:v>
      </x:c>
      <x:c r="Q4307" s="7" t="n">
        <x:f>MAX(0,G4307+J4307-P4307)</x:f>
        <x:v>0</x:v>
      </x:c>
      <x:c r="R4307" s="7" t="n">
        <x:f>M4307+MAX(0,K4307-MAX(0,P4307-G4307-J4307))</x:f>
        <x:v>0</x:v>
      </x:c>
      <x:c r="S4307" s="7" t="n">
        <x:f>SUM(O4307,Q4307,R4307)</x:f>
        <x:v>0</x:v>
      </x:c>
      <x:c r="T4307" s="14" t="n">
        <x:f>'Inventory detail'!T929</x:f>
        <x:v>0.0575</x:v>
      </x:c>
      <x:c r="U4307" s="14" t="str">
        <x:f>'Inventory detail'!U929</x:f>
        <x:v>n.a.</x:v>
      </x:c>
      <x:c r="V4307" s="9" t="n">
        <x:f>O4307*T4307</x:f>
        <x:v>0</x:v>
      </x:c>
      <x:c r="W4307" s="9" t="n">
        <x:f>Q4307*T4307</x:f>
        <x:v>0</x:v>
      </x:c>
      <x:c r="X4307" s="9" t="n">
        <x:f>R4307*T4307</x:f>
        <x:v>0</x:v>
      </x:c>
      <x:c r="Y4307" s="9" t="n">
        <x:f>S4307*T4307</x:f>
        <x:v>0</x:v>
      </x:c>
      <x:c r="Z4307" s="9" t="str">
        <x:f>IF(ISNUMBER(U4307),S4307*(U4307-T4307),"n.a.")</x:f>
        <x:v>n.a.</x:v>
      </x:c>
      <x:c r="AA4307" s="9" t="n">
        <x:f>IF(ISNUMBER(U4307),Y4307,0)</x:f>
        <x:v>0</x:v>
      </x:c>
      <x:c r="AB4307" s="7" t="n">
        <x:f>MAX(0,L4307-SUM(F4307:K4307))</x:f>
        <x:v>0</x:v>
      </x:c>
    </x:row>
    <x:row r="4308" ht="22" customHeight="1">
      <x:c r="A4308" s="18" t="n">
        <x:f>Summary!F$41</x:f>
        <x:v>46419</x:v>
      </x:c>
      <x:c r="B4308" s="2" t="str">
        <x:f>'Inventory detail'!A930</x:f>
        <x:v>COIL</x:v>
      </x:c>
      <x:c r="C4308" s="2" t="str">
        <x:f>'Inventory detail'!B930</x:f>
        <x:v>60</x:v>
      </x:c>
      <x:c r="D4308" s="2" t="str">
        <x:f>'Inventory detail'!C930</x:f>
        <x:v>13BLK36-5</x:v>
      </x:c>
      <x:c r="E4308" s="10" t="n">
        <x:f>A3182</x:f>
        <x:v>46388</x:v>
      </x:c>
      <x:c r="F4308" s="7" t="n">
        <x:f>O3182</x:f>
        <x:v>0</x:v>
      </x:c>
      <x:c r="G4308" s="7" t="n">
        <x:f>Q3182</x:f>
        <x:v>0</x:v>
      </x:c>
      <x:c r="H4308" s="7" t="n">
        <x:f>R3182</x:f>
        <x:v>0</x:v>
      </x:c>
      <x:c r="I4308" s="7" t="n">
        <x:f>0</x:f>
        <x:v>0</x:v>
      </x:c>
      <x:c r="J4308" s="7" t="n">
        <x:f>0</x:f>
        <x:v>0</x:v>
      </x:c>
      <x:c r="K4308" s="7" t="n">
        <x:f>0</x:f>
        <x:v>0</x:v>
      </x:c>
      <x:c r="L4308" s="7" t="n">
        <x:f>'Inventory detail'!F930*Summary!$K$5*(A4308-E4308)/Summary!$K$6</x:f>
        <x:v>0</x:v>
      </x:c>
      <x:c r="M4308" s="7" t="n">
        <x:f>MAX(0,H4308-L4308)</x:f>
        <x:v>0</x:v>
      </x:c>
      <x:c r="N4308" s="7" t="n">
        <x:f>MAX(0,L4308-H4308)</x:f>
        <x:v>0</x:v>
      </x:c>
      <x:c r="O4308" s="7" t="n">
        <x:f>MAX(0,F4308+I4308-N4308)</x:f>
        <x:v>0</x:v>
      </x:c>
      <x:c r="P4308" s="7" t="n">
        <x:f>MAX(0,N4308-F4308-I4308)</x:f>
        <x:v>0</x:v>
      </x:c>
      <x:c r="Q4308" s="7" t="n">
        <x:f>MAX(0,G4308+J4308-P4308)</x:f>
        <x:v>0</x:v>
      </x:c>
      <x:c r="R4308" s="7" t="n">
        <x:f>M4308+MAX(0,K4308-MAX(0,P4308-G4308-J4308))</x:f>
        <x:v>0</x:v>
      </x:c>
      <x:c r="S4308" s="7" t="n">
        <x:f>SUM(O4308,Q4308,R4308)</x:f>
        <x:v>0</x:v>
      </x:c>
      <x:c r="T4308" s="14" t="n">
        <x:f>'Inventory detail'!T930</x:f>
        <x:v>0.16760000000000003</x:v>
      </x:c>
      <x:c r="U4308" s="14" t="str">
        <x:f>'Inventory detail'!U930</x:f>
        <x:v>n.a.</x:v>
      </x:c>
      <x:c r="V4308" s="9" t="n">
        <x:f>O4308*T4308</x:f>
        <x:v>0</x:v>
      </x:c>
      <x:c r="W4308" s="9" t="n">
        <x:f>Q4308*T4308</x:f>
        <x:v>0</x:v>
      </x:c>
      <x:c r="X4308" s="9" t="n">
        <x:f>R4308*T4308</x:f>
        <x:v>0</x:v>
      </x:c>
      <x:c r="Y4308" s="9" t="n">
        <x:f>S4308*T4308</x:f>
        <x:v>0</x:v>
      </x:c>
      <x:c r="Z4308" s="9" t="str">
        <x:f>IF(ISNUMBER(U4308),S4308*(U4308-T4308),"n.a.")</x:f>
        <x:v>n.a.</x:v>
      </x:c>
      <x:c r="AA4308" s="9" t="n">
        <x:f>IF(ISNUMBER(U4308),Y4308,0)</x:f>
        <x:v>0</x:v>
      </x:c>
      <x:c r="AB4308" s="7" t="n">
        <x:f>MAX(0,L4308-SUM(F4308:K4308))</x:f>
        <x:v>0</x:v>
      </x:c>
    </x:row>
    <x:row r="4309" ht="22" customHeight="1">
      <x:c r="A4309" s="18" t="n">
        <x:f>Summary!F$41</x:f>
        <x:v>46419</x:v>
      </x:c>
      <x:c r="B4309" s="2" t="str">
        <x:f>'Inventory detail'!A931</x:f>
        <x:v>COIL</x:v>
      </x:c>
      <x:c r="C4309" s="2" t="str">
        <x:f>'Inventory detail'!B931</x:f>
        <x:v>60</x:v>
      </x:c>
      <x:c r="D4309" s="2" t="str">
        <x:f>'Inventory detail'!C931</x:f>
        <x:v>13BLU12-4</x:v>
      </x:c>
      <x:c r="E4309" s="10" t="n">
        <x:f>A3183</x:f>
        <x:v>46388</x:v>
      </x:c>
      <x:c r="F4309" s="7" t="n">
        <x:f>O3183</x:f>
        <x:v>0</x:v>
      </x:c>
      <x:c r="G4309" s="7" t="n">
        <x:f>Q3183</x:f>
        <x:v>0</x:v>
      </x:c>
      <x:c r="H4309" s="7" t="n">
        <x:f>R3183</x:f>
        <x:v>0</x:v>
      </x:c>
      <x:c r="I4309" s="7" t="n">
        <x:f>0</x:f>
        <x:v>0</x:v>
      </x:c>
      <x:c r="J4309" s="7" t="n">
        <x:f>0</x:f>
        <x:v>0</x:v>
      </x:c>
      <x:c r="K4309" s="7" t="n">
        <x:f>0</x:f>
        <x:v>0</x:v>
      </x:c>
      <x:c r="L4309" s="7" t="n">
        <x:f>'Inventory detail'!F931*Summary!$K$5*(A4309-E4309)/Summary!$K$6</x:f>
        <x:v>0</x:v>
      </x:c>
      <x:c r="M4309" s="7" t="n">
        <x:f>MAX(0,H4309-L4309)</x:f>
        <x:v>0</x:v>
      </x:c>
      <x:c r="N4309" s="7" t="n">
        <x:f>MAX(0,L4309-H4309)</x:f>
        <x:v>0</x:v>
      </x:c>
      <x:c r="O4309" s="7" t="n">
        <x:f>MAX(0,F4309+I4309-N4309)</x:f>
        <x:v>0</x:v>
      </x:c>
      <x:c r="P4309" s="7" t="n">
        <x:f>MAX(0,N4309-F4309-I4309)</x:f>
        <x:v>0</x:v>
      </x:c>
      <x:c r="Q4309" s="7" t="n">
        <x:f>MAX(0,G4309+J4309-P4309)</x:f>
        <x:v>0</x:v>
      </x:c>
      <x:c r="R4309" s="7" t="n">
        <x:f>M4309+MAX(0,K4309-MAX(0,P4309-G4309-J4309))</x:f>
        <x:v>0</x:v>
      </x:c>
      <x:c r="S4309" s="7" t="n">
        <x:f>SUM(O4309,Q4309,R4309)</x:f>
        <x:v>0</x:v>
      </x:c>
      <x:c r="T4309" s="14" t="n">
        <x:f>'Inventory detail'!T931</x:f>
        <x:v>0.0848</x:v>
      </x:c>
      <x:c r="U4309" s="14" t="n">
        <x:f>'Inventory detail'!U931</x:f>
        <x:v>0.083096</x:v>
      </x:c>
      <x:c r="V4309" s="9" t="n">
        <x:f>O4309*T4309</x:f>
        <x:v>0</x:v>
      </x:c>
      <x:c r="W4309" s="9" t="n">
        <x:f>Q4309*T4309</x:f>
        <x:v>0</x:v>
      </x:c>
      <x:c r="X4309" s="9" t="n">
        <x:f>R4309*T4309</x:f>
        <x:v>0</x:v>
      </x:c>
      <x:c r="Y4309" s="9" t="n">
        <x:f>S4309*T4309</x:f>
        <x:v>0</x:v>
      </x:c>
      <x:c r="Z4309" s="9" t="n">
        <x:f>IF(ISNUMBER(U4309),S4309*(U4309-T4309),"n.a.")</x:f>
        <x:v>0</x:v>
      </x:c>
      <x:c r="AA4309" s="9" t="n">
        <x:f>IF(ISNUMBER(U4309),Y4309,0)</x:f>
        <x:v>0</x:v>
      </x:c>
      <x:c r="AB4309" s="7" t="n">
        <x:f>MAX(0,L4309-SUM(F4309:K4309))</x:f>
        <x:v>0</x:v>
      </x:c>
    </x:row>
    <x:row r="4310" ht="22" customHeight="1">
      <x:c r="A4310" s="18" t="n">
        <x:f>Summary!F$41</x:f>
        <x:v>46419</x:v>
      </x:c>
      <x:c r="B4310" s="2" t="str">
        <x:f>'Inventory detail'!A932</x:f>
        <x:v>COIL</x:v>
      </x:c>
      <x:c r="C4310" s="2" t="str">
        <x:f>'Inventory detail'!B932</x:f>
        <x:v>60</x:v>
      </x:c>
      <x:c r="D4310" s="2" t="str">
        <x:f>'Inventory detail'!C932</x:f>
        <x:v>13FG12-4</x:v>
      </x:c>
      <x:c r="E4310" s="10" t="n">
        <x:f>A3184</x:f>
        <x:v>46388</x:v>
      </x:c>
      <x:c r="F4310" s="7" t="n">
        <x:f>O3184</x:f>
        <x:v>0</x:v>
      </x:c>
      <x:c r="G4310" s="7" t="n">
        <x:f>Q3184</x:f>
        <x:v>0</x:v>
      </x:c>
      <x:c r="H4310" s="7" t="n">
        <x:f>R3184</x:f>
        <x:v>0</x:v>
      </x:c>
      <x:c r="I4310" s="7" t="n">
        <x:f>0</x:f>
        <x:v>0</x:v>
      </x:c>
      <x:c r="J4310" s="7" t="n">
        <x:f>0</x:f>
        <x:v>0</x:v>
      </x:c>
      <x:c r="K4310" s="7" t="n">
        <x:f>0</x:f>
        <x:v>0</x:v>
      </x:c>
      <x:c r="L4310" s="7" t="n">
        <x:f>'Inventory detail'!F932*Summary!$K$5*(A4310-E4310)/Summary!$K$6</x:f>
        <x:v>0</x:v>
      </x:c>
      <x:c r="M4310" s="7" t="n">
        <x:f>MAX(0,H4310-L4310)</x:f>
        <x:v>0</x:v>
      </x:c>
      <x:c r="N4310" s="7" t="n">
        <x:f>MAX(0,L4310-H4310)</x:f>
        <x:v>0</x:v>
      </x:c>
      <x:c r="O4310" s="7" t="n">
        <x:f>MAX(0,F4310+I4310-N4310)</x:f>
        <x:v>0</x:v>
      </x:c>
      <x:c r="P4310" s="7" t="n">
        <x:f>MAX(0,N4310-F4310-I4310)</x:f>
        <x:v>0</x:v>
      </x:c>
      <x:c r="Q4310" s="7" t="n">
        <x:f>MAX(0,G4310+J4310-P4310)</x:f>
        <x:v>0</x:v>
      </x:c>
      <x:c r="R4310" s="7" t="n">
        <x:f>M4310+MAX(0,K4310-MAX(0,P4310-G4310-J4310))</x:f>
        <x:v>0</x:v>
      </x:c>
      <x:c r="S4310" s="7" t="n">
        <x:f>SUM(O4310,Q4310,R4310)</x:f>
        <x:v>0</x:v>
      </x:c>
      <x:c r="T4310" s="14" t="n">
        <x:f>'Inventory detail'!T932</x:f>
        <x:v>0.0518</x:v>
      </x:c>
      <x:c r="U4310" s="14" t="str">
        <x:f>'Inventory detail'!U932</x:f>
        <x:v>n.a.</x:v>
      </x:c>
      <x:c r="V4310" s="9" t="n">
        <x:f>O4310*T4310</x:f>
        <x:v>0</x:v>
      </x:c>
      <x:c r="W4310" s="9" t="n">
        <x:f>Q4310*T4310</x:f>
        <x:v>0</x:v>
      </x:c>
      <x:c r="X4310" s="9" t="n">
        <x:f>R4310*T4310</x:f>
        <x:v>0</x:v>
      </x:c>
      <x:c r="Y4310" s="9" t="n">
        <x:f>S4310*T4310</x:f>
        <x:v>0</x:v>
      </x:c>
      <x:c r="Z4310" s="9" t="str">
        <x:f>IF(ISNUMBER(U4310),S4310*(U4310-T4310),"n.a.")</x:f>
        <x:v>n.a.</x:v>
      </x:c>
      <x:c r="AA4310" s="9" t="n">
        <x:f>IF(ISNUMBER(U4310),Y4310,0)</x:f>
        <x:v>0</x:v>
      </x:c>
      <x:c r="AB4310" s="7" t="n">
        <x:f>MAX(0,L4310-SUM(F4310:K4310))</x:f>
        <x:v>0</x:v>
      </x:c>
    </x:row>
    <x:row r="4311" ht="22" customHeight="1">
      <x:c r="A4311" s="18" t="n">
        <x:f>Summary!F$41</x:f>
        <x:v>46419</x:v>
      </x:c>
      <x:c r="B4311" s="2" t="str">
        <x:f>'Inventory detail'!A933</x:f>
        <x:v>COIL</x:v>
      </x:c>
      <x:c r="C4311" s="2" t="str">
        <x:f>'Inventory detail'!B933</x:f>
        <x:v>60</x:v>
      </x:c>
      <x:c r="D4311" s="2" t="str">
        <x:f>'Inventory detail'!C933</x:f>
        <x:v>13MAR12-4</x:v>
      </x:c>
      <x:c r="E4311" s="10" t="n">
        <x:f>A3185</x:f>
        <x:v>46388</x:v>
      </x:c>
      <x:c r="F4311" s="7" t="n">
        <x:f>O3185</x:f>
        <x:v>0</x:v>
      </x:c>
      <x:c r="G4311" s="7" t="n">
        <x:f>Q3185</x:f>
        <x:v>0</x:v>
      </x:c>
      <x:c r="H4311" s="7" t="n">
        <x:f>R3185</x:f>
        <x:v>1600</x:v>
      </x:c>
      <x:c r="I4311" s="7" t="n">
        <x:f>0</x:f>
        <x:v>0</x:v>
      </x:c>
      <x:c r="J4311" s="7" t="n">
        <x:f>0</x:f>
        <x:v>0</x:v>
      </x:c>
      <x:c r="K4311" s="7" t="n">
        <x:f>0</x:f>
        <x:v>0</x:v>
      </x:c>
      <x:c r="L4311" s="7" t="n">
        <x:f>'Inventory detail'!F933*Summary!$K$5*(A4311-E4311)/Summary!$K$6</x:f>
        <x:v>0</x:v>
      </x:c>
      <x:c r="M4311" s="7" t="n">
        <x:f>MAX(0,H4311-L4311)</x:f>
        <x:v>1600</x:v>
      </x:c>
      <x:c r="N4311" s="7" t="n">
        <x:f>MAX(0,L4311-H4311)</x:f>
        <x:v>0</x:v>
      </x:c>
      <x:c r="O4311" s="7" t="n">
        <x:f>MAX(0,F4311+I4311-N4311)</x:f>
        <x:v>0</x:v>
      </x:c>
      <x:c r="P4311" s="7" t="n">
        <x:f>MAX(0,N4311-F4311-I4311)</x:f>
        <x:v>0</x:v>
      </x:c>
      <x:c r="Q4311" s="7" t="n">
        <x:f>MAX(0,G4311+J4311-P4311)</x:f>
        <x:v>0</x:v>
      </x:c>
      <x:c r="R4311" s="7" t="n">
        <x:f>M4311+MAX(0,K4311-MAX(0,P4311-G4311-J4311))</x:f>
        <x:v>1600</x:v>
      </x:c>
      <x:c r="S4311" s="7" t="n">
        <x:f>SUM(O4311,Q4311,R4311)</x:f>
        <x:v>1600</x:v>
      </x:c>
      <x:c r="T4311" s="14" t="n">
        <x:f>'Inventory detail'!T933</x:f>
        <x:v>0.0518</x:v>
      </x:c>
      <x:c r="U4311" s="14" t="str">
        <x:f>'Inventory detail'!U933</x:f>
        <x:v>n.a.</x:v>
      </x:c>
      <x:c r="V4311" s="9" t="n">
        <x:f>O4311*T4311</x:f>
        <x:v>0</x:v>
      </x:c>
      <x:c r="W4311" s="9" t="n">
        <x:f>Q4311*T4311</x:f>
        <x:v>0</x:v>
      </x:c>
      <x:c r="X4311" s="9" t="n">
        <x:f>R4311*T4311</x:f>
        <x:v>82.88</x:v>
      </x:c>
      <x:c r="Y4311" s="9" t="n">
        <x:f>S4311*T4311</x:f>
        <x:v>82.88</x:v>
      </x:c>
      <x:c r="Z4311" s="9" t="str">
        <x:f>IF(ISNUMBER(U4311),S4311*(U4311-T4311),"n.a.")</x:f>
        <x:v>n.a.</x:v>
      </x:c>
      <x:c r="AA4311" s="9" t="n">
        <x:f>IF(ISNUMBER(U4311),Y4311,0)</x:f>
        <x:v>0</x:v>
      </x:c>
      <x:c r="AB4311" s="7" t="n">
        <x:f>MAX(0,L4311-SUM(F4311:K4311))</x:f>
        <x:v>0</x:v>
      </x:c>
    </x:row>
    <x:row r="4312" ht="22" customHeight="1">
      <x:c r="A4312" s="18" t="n">
        <x:f>Summary!F$41</x:f>
        <x:v>46419</x:v>
      </x:c>
      <x:c r="B4312" s="2" t="str">
        <x:f>'Inventory detail'!A934</x:f>
        <x:v>COIL</x:v>
      </x:c>
      <x:c r="C4312" s="2" t="str">
        <x:f>'Inventory detail'!B934</x:f>
        <x:v>60</x:v>
      </x:c>
      <x:c r="D4312" s="2" t="str">
        <x:f>'Inventory detail'!C934</x:f>
        <x:v>13RED12-4</x:v>
      </x:c>
      <x:c r="E4312" s="10" t="n">
        <x:f>A3186</x:f>
        <x:v>46388</x:v>
      </x:c>
      <x:c r="F4312" s="7" t="n">
        <x:f>O3186</x:f>
        <x:v>0</x:v>
      </x:c>
      <x:c r="G4312" s="7" t="n">
        <x:f>Q3186</x:f>
        <x:v>0</x:v>
      </x:c>
      <x:c r="H4312" s="7" t="n">
        <x:f>R3186</x:f>
        <x:v>0</x:v>
      </x:c>
      <x:c r="I4312" s="7" t="n">
        <x:f>0</x:f>
        <x:v>0</x:v>
      </x:c>
      <x:c r="J4312" s="7" t="n">
        <x:f>0</x:f>
        <x:v>0</x:v>
      </x:c>
      <x:c r="K4312" s="7" t="n">
        <x:f>0</x:f>
        <x:v>0</x:v>
      </x:c>
      <x:c r="L4312" s="7" t="n">
        <x:f>'Inventory detail'!F934*Summary!$K$5*(A4312-E4312)/Summary!$K$6</x:f>
        <x:v>0</x:v>
      </x:c>
      <x:c r="M4312" s="7" t="n">
        <x:f>MAX(0,H4312-L4312)</x:f>
        <x:v>0</x:v>
      </x:c>
      <x:c r="N4312" s="7" t="n">
        <x:f>MAX(0,L4312-H4312)</x:f>
        <x:v>0</x:v>
      </x:c>
      <x:c r="O4312" s="7" t="n">
        <x:f>MAX(0,F4312+I4312-N4312)</x:f>
        <x:v>0</x:v>
      </x:c>
      <x:c r="P4312" s="7" t="n">
        <x:f>MAX(0,N4312-F4312-I4312)</x:f>
        <x:v>0</x:v>
      </x:c>
      <x:c r="Q4312" s="7" t="n">
        <x:f>MAX(0,G4312+J4312-P4312)</x:f>
        <x:v>0</x:v>
      </x:c>
      <x:c r="R4312" s="7" t="n">
        <x:f>M4312+MAX(0,K4312-MAX(0,P4312-G4312-J4312))</x:f>
        <x:v>0</x:v>
      </x:c>
      <x:c r="S4312" s="7" t="n">
        <x:f>SUM(O4312,Q4312,R4312)</x:f>
        <x:v>0</x:v>
      </x:c>
      <x:c r="T4312" s="14" t="n">
        <x:f>'Inventory detail'!T934</x:f>
        <x:v>0.0848</x:v>
      </x:c>
      <x:c r="U4312" s="14" t="n">
        <x:f>'Inventory detail'!U934</x:f>
        <x:v>0.083096</x:v>
      </x:c>
      <x:c r="V4312" s="9" t="n">
        <x:f>O4312*T4312</x:f>
        <x:v>0</x:v>
      </x:c>
      <x:c r="W4312" s="9" t="n">
        <x:f>Q4312*T4312</x:f>
        <x:v>0</x:v>
      </x:c>
      <x:c r="X4312" s="9" t="n">
        <x:f>R4312*T4312</x:f>
        <x:v>0</x:v>
      </x:c>
      <x:c r="Y4312" s="9" t="n">
        <x:f>S4312*T4312</x:f>
        <x:v>0</x:v>
      </x:c>
      <x:c r="Z4312" s="9" t="n">
        <x:f>IF(ISNUMBER(U4312),S4312*(U4312-T4312),"n.a.")</x:f>
        <x:v>0</x:v>
      </x:c>
      <x:c r="AA4312" s="9" t="n">
        <x:f>IF(ISNUMBER(U4312),Y4312,0)</x:f>
        <x:v>0</x:v>
      </x:c>
      <x:c r="AB4312" s="7" t="n">
        <x:f>MAX(0,L4312-SUM(F4312:K4312))</x:f>
        <x:v>0</x:v>
      </x:c>
    </x:row>
    <x:row r="4313" ht="22" customHeight="1">
      <x:c r="A4313" s="18" t="n">
        <x:f>Summary!F$41</x:f>
        <x:v>46419</x:v>
      </x:c>
      <x:c r="B4313" s="2" t="str">
        <x:f>'Inventory detail'!A935</x:f>
        <x:v>COIL</x:v>
      </x:c>
      <x:c r="C4313" s="2" t="str">
        <x:f>'Inventory detail'!B935</x:f>
        <x:v>60</x:v>
      </x:c>
      <x:c r="D4313" s="2" t="str">
        <x:f>'Inventory detail'!C935</x:f>
        <x:v>13WHT12-5</x:v>
      </x:c>
      <x:c r="E4313" s="10" t="n">
        <x:f>A3187</x:f>
        <x:v>46388</x:v>
      </x:c>
      <x:c r="F4313" s="7" t="n">
        <x:f>O3187</x:f>
        <x:v>0</x:v>
      </x:c>
      <x:c r="G4313" s="7" t="n">
        <x:f>Q3187</x:f>
        <x:v>0</x:v>
      </x:c>
      <x:c r="H4313" s="7" t="n">
        <x:f>R3187</x:f>
        <x:v>0</x:v>
      </x:c>
      <x:c r="I4313" s="7" t="n">
        <x:f>0</x:f>
        <x:v>0</x:v>
      </x:c>
      <x:c r="J4313" s="7" t="n">
        <x:f>0</x:f>
        <x:v>0</x:v>
      </x:c>
      <x:c r="K4313" s="7" t="n">
        <x:f>0</x:f>
        <x:v>0</x:v>
      </x:c>
      <x:c r="L4313" s="7" t="n">
        <x:f>'Inventory detail'!F935*Summary!$K$5*(A4313-E4313)/Summary!$K$6</x:f>
        <x:v>0</x:v>
      </x:c>
      <x:c r="M4313" s="7" t="n">
        <x:f>MAX(0,H4313-L4313)</x:f>
        <x:v>0</x:v>
      </x:c>
      <x:c r="N4313" s="7" t="n">
        <x:f>MAX(0,L4313-H4313)</x:f>
        <x:v>0</x:v>
      </x:c>
      <x:c r="O4313" s="7" t="n">
        <x:f>MAX(0,F4313+I4313-N4313)</x:f>
        <x:v>0</x:v>
      </x:c>
      <x:c r="P4313" s="7" t="n">
        <x:f>MAX(0,N4313-F4313-I4313)</x:f>
        <x:v>0</x:v>
      </x:c>
      <x:c r="Q4313" s="7" t="n">
        <x:f>MAX(0,G4313+J4313-P4313)</x:f>
        <x:v>0</x:v>
      </x:c>
      <x:c r="R4313" s="7" t="n">
        <x:f>M4313+MAX(0,K4313-MAX(0,P4313-G4313-J4313))</x:f>
        <x:v>0</x:v>
      </x:c>
      <x:c r="S4313" s="7" t="n">
        <x:f>SUM(O4313,Q4313,R4313)</x:f>
        <x:v>0</x:v>
      </x:c>
      <x:c r="T4313" s="14" t="n">
        <x:f>'Inventory detail'!T935</x:f>
        <x:v>0.0575</x:v>
      </x:c>
      <x:c r="U4313" s="14" t="str">
        <x:f>'Inventory detail'!U935</x:f>
        <x:v>n.a.</x:v>
      </x:c>
      <x:c r="V4313" s="9" t="n">
        <x:f>O4313*T4313</x:f>
        <x:v>0</x:v>
      </x:c>
      <x:c r="W4313" s="9" t="n">
        <x:f>Q4313*T4313</x:f>
        <x:v>0</x:v>
      </x:c>
      <x:c r="X4313" s="9" t="n">
        <x:f>R4313*T4313</x:f>
        <x:v>0</x:v>
      </x:c>
      <x:c r="Y4313" s="9" t="n">
        <x:f>S4313*T4313</x:f>
        <x:v>0</x:v>
      </x:c>
      <x:c r="Z4313" s="9" t="str">
        <x:f>IF(ISNUMBER(U4313),S4313*(U4313-T4313),"n.a.")</x:f>
        <x:v>n.a.</x:v>
      </x:c>
      <x:c r="AA4313" s="9" t="n">
        <x:f>IF(ISNUMBER(U4313),Y4313,0)</x:f>
        <x:v>0</x:v>
      </x:c>
      <x:c r="AB4313" s="7" t="n">
        <x:f>MAX(0,L4313-SUM(F4313:K4313))</x:f>
        <x:v>0</x:v>
      </x:c>
    </x:row>
    <x:row r="4314" ht="22" customHeight="1">
      <x:c r="A4314" s="18" t="n">
        <x:f>Summary!F$41</x:f>
        <x:v>46419</x:v>
      </x:c>
      <x:c r="B4314" s="2" t="str">
        <x:f>'Inventory detail'!A936</x:f>
        <x:v>COIL</x:v>
      </x:c>
      <x:c r="C4314" s="2" t="str">
        <x:f>'Inventory detail'!B936</x:f>
        <x:v>60</x:v>
      </x:c>
      <x:c r="D4314" s="2" t="str">
        <x:f>'Inventory detail'!C936</x:f>
        <x:v>13WHT36-4</x:v>
      </x:c>
      <x:c r="E4314" s="10" t="n">
        <x:f>A3188</x:f>
        <x:v>46388</x:v>
      </x:c>
      <x:c r="F4314" s="7" t="n">
        <x:f>O3188</x:f>
        <x:v>0</x:v>
      </x:c>
      <x:c r="G4314" s="7" t="n">
        <x:f>Q3188</x:f>
        <x:v>0</x:v>
      </x:c>
      <x:c r="H4314" s="7" t="n">
        <x:f>R3188</x:f>
        <x:v>0</x:v>
      </x:c>
      <x:c r="I4314" s="7" t="n">
        <x:f>0</x:f>
        <x:v>0</x:v>
      </x:c>
      <x:c r="J4314" s="7" t="n">
        <x:f>0</x:f>
        <x:v>0</x:v>
      </x:c>
      <x:c r="K4314" s="7" t="n">
        <x:f>0</x:f>
        <x:v>0</x:v>
      </x:c>
      <x:c r="L4314" s="7" t="n">
        <x:f>'Inventory detail'!F936*Summary!$K$5*(A4314-E4314)/Summary!$K$6</x:f>
        <x:v>0</x:v>
      </x:c>
      <x:c r="M4314" s="7" t="n">
        <x:f>MAX(0,H4314-L4314)</x:f>
        <x:v>0</x:v>
      </x:c>
      <x:c r="N4314" s="7" t="n">
        <x:f>MAX(0,L4314-H4314)</x:f>
        <x:v>0</x:v>
      </x:c>
      <x:c r="O4314" s="7" t="n">
        <x:f>MAX(0,F4314+I4314-N4314)</x:f>
        <x:v>0</x:v>
      </x:c>
      <x:c r="P4314" s="7" t="n">
        <x:f>MAX(0,N4314-F4314-I4314)</x:f>
        <x:v>0</x:v>
      </x:c>
      <x:c r="Q4314" s="7" t="n">
        <x:f>MAX(0,G4314+J4314-P4314)</x:f>
        <x:v>0</x:v>
      </x:c>
      <x:c r="R4314" s="7" t="n">
        <x:f>M4314+MAX(0,K4314-MAX(0,P4314-G4314-J4314))</x:f>
        <x:v>0</x:v>
      </x:c>
      <x:c r="S4314" s="7" t="n">
        <x:f>SUM(O4314,Q4314,R4314)</x:f>
        <x:v>0</x:v>
      </x:c>
      <x:c r="T4314" s="14" t="n">
        <x:f>'Inventory detail'!T936</x:f>
        <x:v>0.1355</x:v>
      </x:c>
      <x:c r="U4314" s="14" t="str">
        <x:f>'Inventory detail'!U936</x:f>
        <x:v>n.a.</x:v>
      </x:c>
      <x:c r="V4314" s="9" t="n">
        <x:f>O4314*T4314</x:f>
        <x:v>0</x:v>
      </x:c>
      <x:c r="W4314" s="9" t="n">
        <x:f>Q4314*T4314</x:f>
        <x:v>0</x:v>
      </x:c>
      <x:c r="X4314" s="9" t="n">
        <x:f>R4314*T4314</x:f>
        <x:v>0</x:v>
      </x:c>
      <x:c r="Y4314" s="9" t="n">
        <x:f>S4314*T4314</x:f>
        <x:v>0</x:v>
      </x:c>
      <x:c r="Z4314" s="9" t="str">
        <x:f>IF(ISNUMBER(U4314),S4314*(U4314-T4314),"n.a.")</x:f>
        <x:v>n.a.</x:v>
      </x:c>
      <x:c r="AA4314" s="9" t="n">
        <x:f>IF(ISNUMBER(U4314),Y4314,0)</x:f>
        <x:v>0</x:v>
      </x:c>
      <x:c r="AB4314" s="7" t="n">
        <x:f>MAX(0,L4314-SUM(F4314:K4314))</x:f>
        <x:v>0</x:v>
      </x:c>
    </x:row>
    <x:row r="4315" ht="22" customHeight="1">
      <x:c r="A4315" s="18" t="n">
        <x:f>Summary!F$41</x:f>
        <x:v>46419</x:v>
      </x:c>
      <x:c r="B4315" s="2" t="str">
        <x:f>'Inventory detail'!A937</x:f>
        <x:v>COIL</x:v>
      </x:c>
      <x:c r="C4315" s="2" t="str">
        <x:f>'Inventory detail'!B937</x:f>
        <x:v>60</x:v>
      </x:c>
      <x:c r="D4315" s="2" t="str">
        <x:f>'Inventory detail'!C937</x:f>
        <x:v>14BLK12-5</x:v>
      </x:c>
      <x:c r="E4315" s="10" t="n">
        <x:f>A3189</x:f>
        <x:v>46388</x:v>
      </x:c>
      <x:c r="F4315" s="7" t="n">
        <x:f>O3189</x:f>
        <x:v>0</x:v>
      </x:c>
      <x:c r="G4315" s="7" t="n">
        <x:f>Q3189</x:f>
        <x:v>0</x:v>
      </x:c>
      <x:c r="H4315" s="7" t="n">
        <x:f>R3189</x:f>
        <x:v>0</x:v>
      </x:c>
      <x:c r="I4315" s="7" t="n">
        <x:f>0</x:f>
        <x:v>0</x:v>
      </x:c>
      <x:c r="J4315" s="7" t="n">
        <x:f>0</x:f>
        <x:v>0</x:v>
      </x:c>
      <x:c r="K4315" s="7" t="n">
        <x:f>0</x:f>
        <x:v>0</x:v>
      </x:c>
      <x:c r="L4315" s="7" t="n">
        <x:f>'Inventory detail'!F937*Summary!$K$5*(A4315-E4315)/Summary!$K$6</x:f>
        <x:v>0</x:v>
      </x:c>
      <x:c r="M4315" s="7" t="n">
        <x:f>MAX(0,H4315-L4315)</x:f>
        <x:v>0</x:v>
      </x:c>
      <x:c r="N4315" s="7" t="n">
        <x:f>MAX(0,L4315-H4315)</x:f>
        <x:v>0</x:v>
      </x:c>
      <x:c r="O4315" s="7" t="n">
        <x:f>MAX(0,F4315+I4315-N4315)</x:f>
        <x:v>0</x:v>
      </x:c>
      <x:c r="P4315" s="7" t="n">
        <x:f>MAX(0,N4315-F4315-I4315)</x:f>
        <x:v>0</x:v>
      </x:c>
      <x:c r="Q4315" s="7" t="n">
        <x:f>MAX(0,G4315+J4315-P4315)</x:f>
        <x:v>0</x:v>
      </x:c>
      <x:c r="R4315" s="7" t="n">
        <x:f>M4315+MAX(0,K4315-MAX(0,P4315-G4315-J4315))</x:f>
        <x:v>0</x:v>
      </x:c>
      <x:c r="S4315" s="7" t="n">
        <x:f>SUM(O4315,Q4315,R4315)</x:f>
        <x:v>0</x:v>
      </x:c>
      <x:c r="T4315" s="14" t="n">
        <x:f>'Inventory detail'!T937</x:f>
        <x:v>0.0605</x:v>
      </x:c>
      <x:c r="U4315" s="14" t="str">
        <x:f>'Inventory detail'!U937</x:f>
        <x:v>n.a.</x:v>
      </x:c>
      <x:c r="V4315" s="9" t="n">
        <x:f>O4315*T4315</x:f>
        <x:v>0</x:v>
      </x:c>
      <x:c r="W4315" s="9" t="n">
        <x:f>Q4315*T4315</x:f>
        <x:v>0</x:v>
      </x:c>
      <x:c r="X4315" s="9" t="n">
        <x:f>R4315*T4315</x:f>
        <x:v>0</x:v>
      </x:c>
      <x:c r="Y4315" s="9" t="n">
        <x:f>S4315*T4315</x:f>
        <x:v>0</x:v>
      </x:c>
      <x:c r="Z4315" s="9" t="str">
        <x:f>IF(ISNUMBER(U4315),S4315*(U4315-T4315),"n.a.")</x:f>
        <x:v>n.a.</x:v>
      </x:c>
      <x:c r="AA4315" s="9" t="n">
        <x:f>IF(ISNUMBER(U4315),Y4315,0)</x:f>
        <x:v>0</x:v>
      </x:c>
      <x:c r="AB4315" s="7" t="n">
        <x:f>MAX(0,L4315-SUM(F4315:K4315))</x:f>
        <x:v>0</x:v>
      </x:c>
    </x:row>
    <x:row r="4316" ht="22" customHeight="1">
      <x:c r="A4316" s="18" t="n">
        <x:f>Summary!F$41</x:f>
        <x:v>46419</x:v>
      </x:c>
      <x:c r="B4316" s="2" t="str">
        <x:f>'Inventory detail'!A938</x:f>
        <x:v>COIL</x:v>
      </x:c>
      <x:c r="C4316" s="2" t="str">
        <x:f>'Inventory detail'!B938</x:f>
        <x:v>60</x:v>
      </x:c>
      <x:c r="D4316" s="2" t="str">
        <x:f>'Inventory detail'!C938</x:f>
        <x:v>14BLK36-5</x:v>
      </x:c>
      <x:c r="E4316" s="10" t="n">
        <x:f>A3190</x:f>
        <x:v>46388</x:v>
      </x:c>
      <x:c r="F4316" s="7" t="n">
        <x:f>O3190</x:f>
        <x:v>0</x:v>
      </x:c>
      <x:c r="G4316" s="7" t="n">
        <x:f>Q3190</x:f>
        <x:v>0</x:v>
      </x:c>
      <x:c r="H4316" s="7" t="n">
        <x:f>R3190</x:f>
        <x:v>0</x:v>
      </x:c>
      <x:c r="I4316" s="7" t="n">
        <x:f>0</x:f>
        <x:v>0</x:v>
      </x:c>
      <x:c r="J4316" s="7" t="n">
        <x:f>0</x:f>
        <x:v>0</x:v>
      </x:c>
      <x:c r="K4316" s="7" t="n">
        <x:f>0</x:f>
        <x:v>0</x:v>
      </x:c>
      <x:c r="L4316" s="7" t="n">
        <x:f>'Inventory detail'!F938*Summary!$K$5*(A4316-E4316)/Summary!$K$6</x:f>
        <x:v>0</x:v>
      </x:c>
      <x:c r="M4316" s="7" t="n">
        <x:f>MAX(0,H4316-L4316)</x:f>
        <x:v>0</x:v>
      </x:c>
      <x:c r="N4316" s="7" t="n">
        <x:f>MAX(0,L4316-H4316)</x:f>
        <x:v>0</x:v>
      </x:c>
      <x:c r="O4316" s="7" t="n">
        <x:f>MAX(0,F4316+I4316-N4316)</x:f>
        <x:v>0</x:v>
      </x:c>
      <x:c r="P4316" s="7" t="n">
        <x:f>MAX(0,N4316-F4316-I4316)</x:f>
        <x:v>0</x:v>
      </x:c>
      <x:c r="Q4316" s="7" t="n">
        <x:f>MAX(0,G4316+J4316-P4316)</x:f>
        <x:v>0</x:v>
      </x:c>
      <x:c r="R4316" s="7" t="n">
        <x:f>M4316+MAX(0,K4316-MAX(0,P4316-G4316-J4316))</x:f>
        <x:v>0</x:v>
      </x:c>
      <x:c r="S4316" s="7" t="n">
        <x:f>SUM(O4316,Q4316,R4316)</x:f>
        <x:v>0</x:v>
      </x:c>
      <x:c r="T4316" s="14" t="n">
        <x:f>'Inventory detail'!T938</x:f>
        <x:v>0.1765</x:v>
      </x:c>
      <x:c r="U4316" s="14" t="str">
        <x:f>'Inventory detail'!U938</x:f>
        <x:v>n.a.</x:v>
      </x:c>
      <x:c r="V4316" s="9" t="n">
        <x:f>O4316*T4316</x:f>
        <x:v>0</x:v>
      </x:c>
      <x:c r="W4316" s="9" t="n">
        <x:f>Q4316*T4316</x:f>
        <x:v>0</x:v>
      </x:c>
      <x:c r="X4316" s="9" t="n">
        <x:f>R4316*T4316</x:f>
        <x:v>0</x:v>
      </x:c>
      <x:c r="Y4316" s="9" t="n">
        <x:f>S4316*T4316</x:f>
        <x:v>0</x:v>
      </x:c>
      <x:c r="Z4316" s="9" t="str">
        <x:f>IF(ISNUMBER(U4316),S4316*(U4316-T4316),"n.a.")</x:f>
        <x:v>n.a.</x:v>
      </x:c>
      <x:c r="AA4316" s="9" t="n">
        <x:f>IF(ISNUMBER(U4316),Y4316,0)</x:f>
        <x:v>0</x:v>
      </x:c>
      <x:c r="AB4316" s="7" t="n">
        <x:f>MAX(0,L4316-SUM(F4316:K4316))</x:f>
        <x:v>0</x:v>
      </x:c>
    </x:row>
    <x:row r="4317" ht="22" customHeight="1">
      <x:c r="A4317" s="18" t="n">
        <x:f>Summary!F$41</x:f>
        <x:v>46419</x:v>
      </x:c>
      <x:c r="B4317" s="2" t="str">
        <x:f>'Inventory detail'!A939</x:f>
        <x:v>COIL</x:v>
      </x:c>
      <x:c r="C4317" s="2" t="str">
        <x:f>'Inventory detail'!B939</x:f>
        <x:v>60</x:v>
      </x:c>
      <x:c r="D4317" s="2" t="str">
        <x:f>'Inventory detail'!C939</x:f>
        <x:v>14BLU12-4</x:v>
      </x:c>
      <x:c r="E4317" s="10" t="n">
        <x:f>A3191</x:f>
        <x:v>46388</x:v>
      </x:c>
      <x:c r="F4317" s="7" t="n">
        <x:f>O3191</x:f>
        <x:v>0</x:v>
      </x:c>
      <x:c r="G4317" s="7" t="n">
        <x:f>Q3191</x:f>
        <x:v>0</x:v>
      </x:c>
      <x:c r="H4317" s="7" t="n">
        <x:f>R3191</x:f>
        <x:v>0</x:v>
      </x:c>
      <x:c r="I4317" s="7" t="n">
        <x:f>0</x:f>
        <x:v>0</x:v>
      </x:c>
      <x:c r="J4317" s="7" t="n">
        <x:f>0</x:f>
        <x:v>0</x:v>
      </x:c>
      <x:c r="K4317" s="7" t="n">
        <x:f>0</x:f>
        <x:v>0</x:v>
      </x:c>
      <x:c r="L4317" s="7" t="n">
        <x:f>'Inventory detail'!F939*Summary!$K$5*(A4317-E4317)/Summary!$K$6</x:f>
        <x:v>0</x:v>
      </x:c>
      <x:c r="M4317" s="7" t="n">
        <x:f>MAX(0,H4317-L4317)</x:f>
        <x:v>0</x:v>
      </x:c>
      <x:c r="N4317" s="7" t="n">
        <x:f>MAX(0,L4317-H4317)</x:f>
        <x:v>0</x:v>
      </x:c>
      <x:c r="O4317" s="7" t="n">
        <x:f>MAX(0,F4317+I4317-N4317)</x:f>
        <x:v>0</x:v>
      </x:c>
      <x:c r="P4317" s="7" t="n">
        <x:f>MAX(0,N4317-F4317-I4317)</x:f>
        <x:v>0</x:v>
      </x:c>
      <x:c r="Q4317" s="7" t="n">
        <x:f>MAX(0,G4317+J4317-P4317)</x:f>
        <x:v>0</x:v>
      </x:c>
      <x:c r="R4317" s="7" t="n">
        <x:f>M4317+MAX(0,K4317-MAX(0,P4317-G4317-J4317))</x:f>
        <x:v>0</x:v>
      </x:c>
      <x:c r="S4317" s="7" t="n">
        <x:f>SUM(O4317,Q4317,R4317)</x:f>
        <x:v>0</x:v>
      </x:c>
      <x:c r="T4317" s="14" t="n">
        <x:f>'Inventory detail'!T939</x:f>
        <x:v>0.09179999999999999</x:v>
      </x:c>
      <x:c r="U4317" s="14" t="n">
        <x:f>'Inventory detail'!U939</x:f>
        <x:v>0.089947</x:v>
      </x:c>
      <x:c r="V4317" s="9" t="n">
        <x:f>O4317*T4317</x:f>
        <x:v>0</x:v>
      </x:c>
      <x:c r="W4317" s="9" t="n">
        <x:f>Q4317*T4317</x:f>
        <x:v>0</x:v>
      </x:c>
      <x:c r="X4317" s="9" t="n">
        <x:f>R4317*T4317</x:f>
        <x:v>0</x:v>
      </x:c>
      <x:c r="Y4317" s="9" t="n">
        <x:f>S4317*T4317</x:f>
        <x:v>0</x:v>
      </x:c>
      <x:c r="Z4317" s="9" t="n">
        <x:f>IF(ISNUMBER(U4317),S4317*(U4317-T4317),"n.a.")</x:f>
        <x:v>0</x:v>
      </x:c>
      <x:c r="AA4317" s="9" t="n">
        <x:f>IF(ISNUMBER(U4317),Y4317,0)</x:f>
        <x:v>0</x:v>
      </x:c>
      <x:c r="AB4317" s="7" t="n">
        <x:f>MAX(0,L4317-SUM(F4317:K4317))</x:f>
        <x:v>0</x:v>
      </x:c>
    </x:row>
    <x:row r="4318" ht="22" customHeight="1">
      <x:c r="A4318" s="18" t="n">
        <x:f>Summary!F$41</x:f>
        <x:v>46419</x:v>
      </x:c>
      <x:c r="B4318" s="2" t="str">
        <x:f>'Inventory detail'!A940</x:f>
        <x:v>COIL</x:v>
      </x:c>
      <x:c r="C4318" s="2" t="str">
        <x:f>'Inventory detail'!B940</x:f>
        <x:v>60</x:v>
      </x:c>
      <x:c r="D4318" s="2" t="str">
        <x:f>'Inventory detail'!C940</x:f>
        <x:v>14FG12-4</x:v>
      </x:c>
      <x:c r="E4318" s="10" t="n">
        <x:f>A3192</x:f>
        <x:v>46388</x:v>
      </x:c>
      <x:c r="F4318" s="7" t="n">
        <x:f>O3192</x:f>
        <x:v>0</x:v>
      </x:c>
      <x:c r="G4318" s="7" t="n">
        <x:f>Q3192</x:f>
        <x:v>0</x:v>
      </x:c>
      <x:c r="H4318" s="7" t="n">
        <x:f>R3192</x:f>
        <x:v>0</x:v>
      </x:c>
      <x:c r="I4318" s="7" t="n">
        <x:f>0</x:f>
        <x:v>0</x:v>
      </x:c>
      <x:c r="J4318" s="7" t="n">
        <x:f>0</x:f>
        <x:v>0</x:v>
      </x:c>
      <x:c r="K4318" s="7" t="n">
        <x:f>0</x:f>
        <x:v>0</x:v>
      </x:c>
      <x:c r="L4318" s="7" t="n">
        <x:f>'Inventory detail'!F940*Summary!$K$5*(A4318-E4318)/Summary!$K$6</x:f>
        <x:v>0</x:v>
      </x:c>
      <x:c r="M4318" s="7" t="n">
        <x:f>MAX(0,H4318-L4318)</x:f>
        <x:v>0</x:v>
      </x:c>
      <x:c r="N4318" s="7" t="n">
        <x:f>MAX(0,L4318-H4318)</x:f>
        <x:v>0</x:v>
      </x:c>
      <x:c r="O4318" s="7" t="n">
        <x:f>MAX(0,F4318+I4318-N4318)</x:f>
        <x:v>0</x:v>
      </x:c>
      <x:c r="P4318" s="7" t="n">
        <x:f>MAX(0,N4318-F4318-I4318)</x:f>
        <x:v>0</x:v>
      </x:c>
      <x:c r="Q4318" s="7" t="n">
        <x:f>MAX(0,G4318+J4318-P4318)</x:f>
        <x:v>0</x:v>
      </x:c>
      <x:c r="R4318" s="7" t="n">
        <x:f>M4318+MAX(0,K4318-MAX(0,P4318-G4318-J4318))</x:f>
        <x:v>0</x:v>
      </x:c>
      <x:c r="S4318" s="7" t="n">
        <x:f>SUM(O4318,Q4318,R4318)</x:f>
        <x:v>0</x:v>
      </x:c>
      <x:c r="T4318" s="14" t="n">
        <x:f>'Inventory detail'!T940</x:f>
        <x:v>0.0533</x:v>
      </x:c>
      <x:c r="U4318" s="14" t="str">
        <x:f>'Inventory detail'!U940</x:f>
        <x:v>n.a.</x:v>
      </x:c>
      <x:c r="V4318" s="9" t="n">
        <x:f>O4318*T4318</x:f>
        <x:v>0</x:v>
      </x:c>
      <x:c r="W4318" s="9" t="n">
        <x:f>Q4318*T4318</x:f>
        <x:v>0</x:v>
      </x:c>
      <x:c r="X4318" s="9" t="n">
        <x:f>R4318*T4318</x:f>
        <x:v>0</x:v>
      </x:c>
      <x:c r="Y4318" s="9" t="n">
        <x:f>S4318*T4318</x:f>
        <x:v>0</x:v>
      </x:c>
      <x:c r="Z4318" s="9" t="str">
        <x:f>IF(ISNUMBER(U4318),S4318*(U4318-T4318),"n.a.")</x:f>
        <x:v>n.a.</x:v>
      </x:c>
      <x:c r="AA4318" s="9" t="n">
        <x:f>IF(ISNUMBER(U4318),Y4318,0)</x:f>
        <x:v>0</x:v>
      </x:c>
      <x:c r="AB4318" s="7" t="n">
        <x:f>MAX(0,L4318-SUM(F4318:K4318))</x:f>
        <x:v>0</x:v>
      </x:c>
    </x:row>
    <x:row r="4319" ht="22" customHeight="1">
      <x:c r="A4319" s="18" t="n">
        <x:f>Summary!F$41</x:f>
        <x:v>46419</x:v>
      </x:c>
      <x:c r="B4319" s="2" t="str">
        <x:f>'Inventory detail'!A941</x:f>
        <x:v>COIL</x:v>
      </x:c>
      <x:c r="C4319" s="2" t="str">
        <x:f>'Inventory detail'!B941</x:f>
        <x:v>60</x:v>
      </x:c>
      <x:c r="D4319" s="2" t="str">
        <x:f>'Inventory detail'!C941</x:f>
        <x:v>14RED12-4</x:v>
      </x:c>
      <x:c r="E4319" s="10" t="n">
        <x:f>A3193</x:f>
        <x:v>46388</x:v>
      </x:c>
      <x:c r="F4319" s="7" t="n">
        <x:f>O3193</x:f>
        <x:v>0</x:v>
      </x:c>
      <x:c r="G4319" s="7" t="n">
        <x:f>Q3193</x:f>
        <x:v>0</x:v>
      </x:c>
      <x:c r="H4319" s="7" t="n">
        <x:f>R3193</x:f>
        <x:v>0</x:v>
      </x:c>
      <x:c r="I4319" s="7" t="n">
        <x:f>0</x:f>
        <x:v>0</x:v>
      </x:c>
      <x:c r="J4319" s="7" t="n">
        <x:f>0</x:f>
        <x:v>0</x:v>
      </x:c>
      <x:c r="K4319" s="7" t="n">
        <x:f>0</x:f>
        <x:v>0</x:v>
      </x:c>
      <x:c r="L4319" s="7" t="n">
        <x:f>'Inventory detail'!F941*Summary!$K$5*(A4319-E4319)/Summary!$K$6</x:f>
        <x:v>0</x:v>
      </x:c>
      <x:c r="M4319" s="7" t="n">
        <x:f>MAX(0,H4319-L4319)</x:f>
        <x:v>0</x:v>
      </x:c>
      <x:c r="N4319" s="7" t="n">
        <x:f>MAX(0,L4319-H4319)</x:f>
        <x:v>0</x:v>
      </x:c>
      <x:c r="O4319" s="7" t="n">
        <x:f>MAX(0,F4319+I4319-N4319)</x:f>
        <x:v>0</x:v>
      </x:c>
      <x:c r="P4319" s="7" t="n">
        <x:f>MAX(0,N4319-F4319-I4319)</x:f>
        <x:v>0</x:v>
      </x:c>
      <x:c r="Q4319" s="7" t="n">
        <x:f>MAX(0,G4319+J4319-P4319)</x:f>
        <x:v>0</x:v>
      </x:c>
      <x:c r="R4319" s="7" t="n">
        <x:f>M4319+MAX(0,K4319-MAX(0,P4319-G4319-J4319))</x:f>
        <x:v>0</x:v>
      </x:c>
      <x:c r="S4319" s="7" t="n">
        <x:f>SUM(O4319,Q4319,R4319)</x:f>
        <x:v>0</x:v>
      </x:c>
      <x:c r="T4319" s="14" t="n">
        <x:f>'Inventory detail'!T941</x:f>
        <x:v>0.09179999999999999</x:v>
      </x:c>
      <x:c r="U4319" s="14" t="n">
        <x:f>'Inventory detail'!U941</x:f>
        <x:v>0.089947</x:v>
      </x:c>
      <x:c r="V4319" s="9" t="n">
        <x:f>O4319*T4319</x:f>
        <x:v>0</x:v>
      </x:c>
      <x:c r="W4319" s="9" t="n">
        <x:f>Q4319*T4319</x:f>
        <x:v>0</x:v>
      </x:c>
      <x:c r="X4319" s="9" t="n">
        <x:f>R4319*T4319</x:f>
        <x:v>0</x:v>
      </x:c>
      <x:c r="Y4319" s="9" t="n">
        <x:f>S4319*T4319</x:f>
        <x:v>0</x:v>
      </x:c>
      <x:c r="Z4319" s="9" t="n">
        <x:f>IF(ISNUMBER(U4319),S4319*(U4319-T4319),"n.a.")</x:f>
        <x:v>0</x:v>
      </x:c>
      <x:c r="AA4319" s="9" t="n">
        <x:f>IF(ISNUMBER(U4319),Y4319,0)</x:f>
        <x:v>0</x:v>
      </x:c>
      <x:c r="AB4319" s="7" t="n">
        <x:f>MAX(0,L4319-SUM(F4319:K4319))</x:f>
        <x:v>0</x:v>
      </x:c>
    </x:row>
    <x:row r="4320" ht="22" customHeight="1">
      <x:c r="A4320" s="18" t="n">
        <x:f>Summary!F$41</x:f>
        <x:v>46419</x:v>
      </x:c>
      <x:c r="B4320" s="2" t="str">
        <x:f>'Inventory detail'!A942</x:f>
        <x:v>COIL</x:v>
      </x:c>
      <x:c r="C4320" s="2" t="str">
        <x:f>'Inventory detail'!B942</x:f>
        <x:v>60</x:v>
      </x:c>
      <x:c r="D4320" s="2" t="str">
        <x:f>'Inventory detail'!C942</x:f>
        <x:v>14WHT36-4</x:v>
      </x:c>
      <x:c r="E4320" s="10" t="n">
        <x:f>A3194</x:f>
        <x:v>46388</x:v>
      </x:c>
      <x:c r="F4320" s="7" t="n">
        <x:f>O3194</x:f>
        <x:v>0</x:v>
      </x:c>
      <x:c r="G4320" s="7" t="n">
        <x:f>Q3194</x:f>
        <x:v>0</x:v>
      </x:c>
      <x:c r="H4320" s="7" t="n">
        <x:f>R3194</x:f>
        <x:v>600</x:v>
      </x:c>
      <x:c r="I4320" s="7" t="n">
        <x:f>0</x:f>
        <x:v>0</x:v>
      </x:c>
      <x:c r="J4320" s="7" t="n">
        <x:f>0</x:f>
        <x:v>0</x:v>
      </x:c>
      <x:c r="K4320" s="7" t="n">
        <x:f>0</x:f>
        <x:v>0</x:v>
      </x:c>
      <x:c r="L4320" s="7" t="n">
        <x:f>'Inventory detail'!F942*Summary!$K$5*(A4320-E4320)/Summary!$K$6</x:f>
        <x:v>0</x:v>
      </x:c>
      <x:c r="M4320" s="7" t="n">
        <x:f>MAX(0,H4320-L4320)</x:f>
        <x:v>600</x:v>
      </x:c>
      <x:c r="N4320" s="7" t="n">
        <x:f>MAX(0,L4320-H4320)</x:f>
        <x:v>0</x:v>
      </x:c>
      <x:c r="O4320" s="7" t="n">
        <x:f>MAX(0,F4320+I4320-N4320)</x:f>
        <x:v>0</x:v>
      </x:c>
      <x:c r="P4320" s="7" t="n">
        <x:f>MAX(0,N4320-F4320-I4320)</x:f>
        <x:v>0</x:v>
      </x:c>
      <x:c r="Q4320" s="7" t="n">
        <x:f>MAX(0,G4320+J4320-P4320)</x:f>
        <x:v>0</x:v>
      </x:c>
      <x:c r="R4320" s="7" t="n">
        <x:f>M4320+MAX(0,K4320-MAX(0,P4320-G4320-J4320))</x:f>
        <x:v>600</x:v>
      </x:c>
      <x:c r="S4320" s="7" t="n">
        <x:f>SUM(O4320,Q4320,R4320)</x:f>
        <x:v>600</x:v>
      </x:c>
      <x:c r="T4320" s="14" t="n">
        <x:f>'Inventory detail'!T942</x:f>
        <x:v>0.2818</x:v>
      </x:c>
      <x:c r="U4320" s="14" t="n">
        <x:f>'Inventory detail'!U942</x:f>
        <x:v>0.2761395</x:v>
      </x:c>
      <x:c r="V4320" s="9" t="n">
        <x:f>O4320*T4320</x:f>
        <x:v>0</x:v>
      </x:c>
      <x:c r="W4320" s="9" t="n">
        <x:f>Q4320*T4320</x:f>
        <x:v>0</x:v>
      </x:c>
      <x:c r="X4320" s="9" t="n">
        <x:f>R4320*T4320</x:f>
        <x:v>169.07999999999998</x:v>
      </x:c>
      <x:c r="Y4320" s="9" t="n">
        <x:f>S4320*T4320</x:f>
        <x:v>169.07999999999998</x:v>
      </x:c>
      <x:c r="Z4320" s="9" t="n">
        <x:f>IF(ISNUMBER(U4320),S4320*(U4320-T4320),"n.a.")</x:f>
        <x:v>-3.3963000000000076</x:v>
      </x:c>
      <x:c r="AA4320" s="9" t="n">
        <x:f>IF(ISNUMBER(U4320),Y4320,0)</x:f>
        <x:v>169.07999999999998</x:v>
      </x:c>
      <x:c r="AB4320" s="7" t="n">
        <x:f>MAX(0,L4320-SUM(F4320:K4320))</x:f>
        <x:v>0</x:v>
      </x:c>
    </x:row>
    <x:row r="4321" ht="22" customHeight="1">
      <x:c r="A4321" s="18" t="n">
        <x:f>Summary!F$41</x:f>
        <x:v>46419</x:v>
      </x:c>
      <x:c r="B4321" s="2" t="str">
        <x:f>'Inventory detail'!A943</x:f>
        <x:v>COIL</x:v>
      </x:c>
      <x:c r="C4321" s="2" t="str">
        <x:f>'Inventory detail'!B943</x:f>
        <x:v>60</x:v>
      </x:c>
      <x:c r="D4321" s="2" t="str">
        <x:f>'Inventory detail'!C943</x:f>
        <x:v>16BLK12-5</x:v>
      </x:c>
      <x:c r="E4321" s="10" t="n">
        <x:f>A3195</x:f>
        <x:v>46388</x:v>
      </x:c>
      <x:c r="F4321" s="7" t="n">
        <x:f>O3195</x:f>
        <x:v>0</x:v>
      </x:c>
      <x:c r="G4321" s="7" t="n">
        <x:f>Q3195</x:f>
        <x:v>0</x:v>
      </x:c>
      <x:c r="H4321" s="7" t="n">
        <x:f>R3195</x:f>
        <x:v>0</x:v>
      </x:c>
      <x:c r="I4321" s="7" t="n">
        <x:f>0</x:f>
        <x:v>0</x:v>
      </x:c>
      <x:c r="J4321" s="7" t="n">
        <x:f>0</x:f>
        <x:v>0</x:v>
      </x:c>
      <x:c r="K4321" s="7" t="n">
        <x:f>0</x:f>
        <x:v>0</x:v>
      </x:c>
      <x:c r="L4321" s="7" t="n">
        <x:f>'Inventory detail'!F943*Summary!$K$5*(A4321-E4321)/Summary!$K$6</x:f>
        <x:v>0</x:v>
      </x:c>
      <x:c r="M4321" s="7" t="n">
        <x:f>MAX(0,H4321-L4321)</x:f>
        <x:v>0</x:v>
      </x:c>
      <x:c r="N4321" s="7" t="n">
        <x:f>MAX(0,L4321-H4321)</x:f>
        <x:v>0</x:v>
      </x:c>
      <x:c r="O4321" s="7" t="n">
        <x:f>MAX(0,F4321+I4321-N4321)</x:f>
        <x:v>0</x:v>
      </x:c>
      <x:c r="P4321" s="7" t="n">
        <x:f>MAX(0,N4321-F4321-I4321)</x:f>
        <x:v>0</x:v>
      </x:c>
      <x:c r="Q4321" s="7" t="n">
        <x:f>MAX(0,G4321+J4321-P4321)</x:f>
        <x:v>0</x:v>
      </x:c>
      <x:c r="R4321" s="7" t="n">
        <x:f>M4321+MAX(0,K4321-MAX(0,P4321-G4321-J4321))</x:f>
        <x:v>0</x:v>
      </x:c>
      <x:c r="S4321" s="7" t="n">
        <x:f>SUM(O4321,Q4321,R4321)</x:f>
        <x:v>0</x:v>
      </x:c>
      <x:c r="T4321" s="14" t="n">
        <x:f>'Inventory detail'!T943</x:f>
        <x:v>0.0738</x:v>
      </x:c>
      <x:c r="U4321" s="14" t="str">
        <x:f>'Inventory detail'!U943</x:f>
        <x:v>n.a.</x:v>
      </x:c>
      <x:c r="V4321" s="9" t="n">
        <x:f>O4321*T4321</x:f>
        <x:v>0</x:v>
      </x:c>
      <x:c r="W4321" s="9" t="n">
        <x:f>Q4321*T4321</x:f>
        <x:v>0</x:v>
      </x:c>
      <x:c r="X4321" s="9" t="n">
        <x:f>R4321*T4321</x:f>
        <x:v>0</x:v>
      </x:c>
      <x:c r="Y4321" s="9" t="n">
        <x:f>S4321*T4321</x:f>
        <x:v>0</x:v>
      </x:c>
      <x:c r="Z4321" s="9" t="str">
        <x:f>IF(ISNUMBER(U4321),S4321*(U4321-T4321),"n.a.")</x:f>
        <x:v>n.a.</x:v>
      </x:c>
      <x:c r="AA4321" s="9" t="n">
        <x:f>IF(ISNUMBER(U4321),Y4321,0)</x:f>
        <x:v>0</x:v>
      </x:c>
      <x:c r="AB4321" s="7" t="n">
        <x:f>MAX(0,L4321-SUM(F4321:K4321))</x:f>
        <x:v>0</x:v>
      </x:c>
    </x:row>
    <x:row r="4322" ht="22" customHeight="1">
      <x:c r="A4322" s="18" t="n">
        <x:f>Summary!F$41</x:f>
        <x:v>46419</x:v>
      </x:c>
      <x:c r="B4322" s="2" t="str">
        <x:f>'Inventory detail'!A944</x:f>
        <x:v>COIL</x:v>
      </x:c>
      <x:c r="C4322" s="2" t="str">
        <x:f>'Inventory detail'!B944</x:f>
        <x:v>60</x:v>
      </x:c>
      <x:c r="D4322" s="2" t="str">
        <x:f>'Inventory detail'!C944</x:f>
        <x:v>16BLK36-5</x:v>
      </x:c>
      <x:c r="E4322" s="10" t="n">
        <x:f>A3196</x:f>
        <x:v>46388</x:v>
      </x:c>
      <x:c r="F4322" s="7" t="n">
        <x:f>O3196</x:f>
        <x:v>0</x:v>
      </x:c>
      <x:c r="G4322" s="7" t="n">
        <x:f>Q3196</x:f>
        <x:v>0</x:v>
      </x:c>
      <x:c r="H4322" s="7" t="n">
        <x:f>R3196</x:f>
        <x:v>0</x:v>
      </x:c>
      <x:c r="I4322" s="7" t="n">
        <x:f>0</x:f>
        <x:v>0</x:v>
      </x:c>
      <x:c r="J4322" s="7" t="n">
        <x:f>0</x:f>
        <x:v>0</x:v>
      </x:c>
      <x:c r="K4322" s="7" t="n">
        <x:f>0</x:f>
        <x:v>0</x:v>
      </x:c>
      <x:c r="L4322" s="7" t="n">
        <x:f>'Inventory detail'!F944*Summary!$K$5*(A4322-E4322)/Summary!$K$6</x:f>
        <x:v>0</x:v>
      </x:c>
      <x:c r="M4322" s="7" t="n">
        <x:f>MAX(0,H4322-L4322)</x:f>
        <x:v>0</x:v>
      </x:c>
      <x:c r="N4322" s="7" t="n">
        <x:f>MAX(0,L4322-H4322)</x:f>
        <x:v>0</x:v>
      </x:c>
      <x:c r="O4322" s="7" t="n">
        <x:f>MAX(0,F4322+I4322-N4322)</x:f>
        <x:v>0</x:v>
      </x:c>
      <x:c r="P4322" s="7" t="n">
        <x:f>MAX(0,N4322-F4322-I4322)</x:f>
        <x:v>0</x:v>
      </x:c>
      <x:c r="Q4322" s="7" t="n">
        <x:f>MAX(0,G4322+J4322-P4322)</x:f>
        <x:v>0</x:v>
      </x:c>
      <x:c r="R4322" s="7" t="n">
        <x:f>M4322+MAX(0,K4322-MAX(0,P4322-G4322-J4322))</x:f>
        <x:v>0</x:v>
      </x:c>
      <x:c r="S4322" s="7" t="n">
        <x:f>SUM(O4322,Q4322,R4322)</x:f>
        <x:v>0</x:v>
      </x:c>
      <x:c r="T4322" s="14" t="n">
        <x:f>'Inventory detail'!T944</x:f>
        <x:v>0.19940000000000002</x:v>
      </x:c>
      <x:c r="U4322" s="14" t="str">
        <x:f>'Inventory detail'!U944</x:f>
        <x:v>n.a.</x:v>
      </x:c>
      <x:c r="V4322" s="9" t="n">
        <x:f>O4322*T4322</x:f>
        <x:v>0</x:v>
      </x:c>
      <x:c r="W4322" s="9" t="n">
        <x:f>Q4322*T4322</x:f>
        <x:v>0</x:v>
      </x:c>
      <x:c r="X4322" s="9" t="n">
        <x:f>R4322*T4322</x:f>
        <x:v>0</x:v>
      </x:c>
      <x:c r="Y4322" s="9" t="n">
        <x:f>S4322*T4322</x:f>
        <x:v>0</x:v>
      </x:c>
      <x:c r="Z4322" s="9" t="str">
        <x:f>IF(ISNUMBER(U4322),S4322*(U4322-T4322),"n.a.")</x:f>
        <x:v>n.a.</x:v>
      </x:c>
      <x:c r="AA4322" s="9" t="n">
        <x:f>IF(ISNUMBER(U4322),Y4322,0)</x:f>
        <x:v>0</x:v>
      </x:c>
      <x:c r="AB4322" s="7" t="n">
        <x:f>MAX(0,L4322-SUM(F4322:K4322))</x:f>
        <x:v>0</x:v>
      </x:c>
    </x:row>
    <x:row r="4323" ht="22" customHeight="1">
      <x:c r="A4323" s="18" t="n">
        <x:f>Summary!F$41</x:f>
        <x:v>46419</x:v>
      </x:c>
      <x:c r="B4323" s="2" t="str">
        <x:f>'Inventory detail'!A945</x:f>
        <x:v>COIL</x:v>
      </x:c>
      <x:c r="C4323" s="2" t="str">
        <x:f>'Inventory detail'!B945</x:f>
        <x:v>60</x:v>
      </x:c>
      <x:c r="D4323" s="2" t="str">
        <x:f>'Inventory detail'!C945</x:f>
        <x:v>16BLU12-4</x:v>
      </x:c>
      <x:c r="E4323" s="10" t="n">
        <x:f>A3197</x:f>
        <x:v>46388</x:v>
      </x:c>
      <x:c r="F4323" s="7" t="n">
        <x:f>O3197</x:f>
        <x:v>0</x:v>
      </x:c>
      <x:c r="G4323" s="7" t="n">
        <x:f>Q3197</x:f>
        <x:v>0</x:v>
      </x:c>
      <x:c r="H4323" s="7" t="n">
        <x:f>R3197</x:f>
        <x:v>0</x:v>
      </x:c>
      <x:c r="I4323" s="7" t="n">
        <x:f>0</x:f>
        <x:v>0</x:v>
      </x:c>
      <x:c r="J4323" s="7" t="n">
        <x:f>0</x:f>
        <x:v>0</x:v>
      </x:c>
      <x:c r="K4323" s="7" t="n">
        <x:f>0</x:f>
        <x:v>0</x:v>
      </x:c>
      <x:c r="L4323" s="7" t="n">
        <x:f>'Inventory detail'!F945*Summary!$K$5*(A4323-E4323)/Summary!$K$6</x:f>
        <x:v>0</x:v>
      </x:c>
      <x:c r="M4323" s="7" t="n">
        <x:f>MAX(0,H4323-L4323)</x:f>
        <x:v>0</x:v>
      </x:c>
      <x:c r="N4323" s="7" t="n">
        <x:f>MAX(0,L4323-H4323)</x:f>
        <x:v>0</x:v>
      </x:c>
      <x:c r="O4323" s="7" t="n">
        <x:f>MAX(0,F4323+I4323-N4323)</x:f>
        <x:v>0</x:v>
      </x:c>
      <x:c r="P4323" s="7" t="n">
        <x:f>MAX(0,N4323-F4323-I4323)</x:f>
        <x:v>0</x:v>
      </x:c>
      <x:c r="Q4323" s="7" t="n">
        <x:f>MAX(0,G4323+J4323-P4323)</x:f>
        <x:v>0</x:v>
      </x:c>
      <x:c r="R4323" s="7" t="n">
        <x:f>M4323+MAX(0,K4323-MAX(0,P4323-G4323-J4323))</x:f>
        <x:v>0</x:v>
      </x:c>
      <x:c r="S4323" s="7" t="n">
        <x:f>SUM(O4323,Q4323,R4323)</x:f>
        <x:v>0</x:v>
      </x:c>
      <x:c r="T4323" s="14" t="n">
        <x:f>'Inventory detail'!T945</x:f>
        <x:v>0.11230000000000001</x:v>
      </x:c>
      <x:c r="U4323" s="14" t="n">
        <x:f>'Inventory detail'!U945</x:f>
        <x:v>0.1099475</x:v>
      </x:c>
      <x:c r="V4323" s="9" t="n">
        <x:f>O4323*T4323</x:f>
        <x:v>0</x:v>
      </x:c>
      <x:c r="W4323" s="9" t="n">
        <x:f>Q4323*T4323</x:f>
        <x:v>0</x:v>
      </x:c>
      <x:c r="X4323" s="9" t="n">
        <x:f>R4323*T4323</x:f>
        <x:v>0</x:v>
      </x:c>
      <x:c r="Y4323" s="9" t="n">
        <x:f>S4323*T4323</x:f>
        <x:v>0</x:v>
      </x:c>
      <x:c r="Z4323" s="9" t="n">
        <x:f>IF(ISNUMBER(U4323),S4323*(U4323-T4323),"n.a.")</x:f>
        <x:v>0</x:v>
      </x:c>
      <x:c r="AA4323" s="9" t="n">
        <x:f>IF(ISNUMBER(U4323),Y4323,0)</x:f>
        <x:v>0</x:v>
      </x:c>
      <x:c r="AB4323" s="7" t="n">
        <x:f>MAX(0,L4323-SUM(F4323:K4323))</x:f>
        <x:v>0</x:v>
      </x:c>
    </x:row>
    <x:row r="4324" ht="22" customHeight="1">
      <x:c r="A4324" s="18" t="n">
        <x:f>Summary!F$41</x:f>
        <x:v>46419</x:v>
      </x:c>
      <x:c r="B4324" s="2" t="str">
        <x:f>'Inventory detail'!A946</x:f>
        <x:v>COIL</x:v>
      </x:c>
      <x:c r="C4324" s="2" t="str">
        <x:f>'Inventory detail'!B946</x:f>
        <x:v>60</x:v>
      </x:c>
      <x:c r="D4324" s="2" t="str">
        <x:f>'Inventory detail'!C946</x:f>
        <x:v>16FG12-4</x:v>
      </x:c>
      <x:c r="E4324" s="10" t="n">
        <x:f>A3198</x:f>
        <x:v>46388</x:v>
      </x:c>
      <x:c r="F4324" s="7" t="n">
        <x:f>O3198</x:f>
        <x:v>0</x:v>
      </x:c>
      <x:c r="G4324" s="7" t="n">
        <x:f>Q3198</x:f>
        <x:v>0</x:v>
      </x:c>
      <x:c r="H4324" s="7" t="n">
        <x:f>R3198</x:f>
        <x:v>0</x:v>
      </x:c>
      <x:c r="I4324" s="7" t="n">
        <x:f>0</x:f>
        <x:v>0</x:v>
      </x:c>
      <x:c r="J4324" s="7" t="n">
        <x:f>0</x:f>
        <x:v>0</x:v>
      </x:c>
      <x:c r="K4324" s="7" t="n">
        <x:f>0</x:f>
        <x:v>0</x:v>
      </x:c>
      <x:c r="L4324" s="7" t="n">
        <x:f>'Inventory detail'!F946*Summary!$K$5*(A4324-E4324)/Summary!$K$6</x:f>
        <x:v>0</x:v>
      </x:c>
      <x:c r="M4324" s="7" t="n">
        <x:f>MAX(0,H4324-L4324)</x:f>
        <x:v>0</x:v>
      </x:c>
      <x:c r="N4324" s="7" t="n">
        <x:f>MAX(0,L4324-H4324)</x:f>
        <x:v>0</x:v>
      </x:c>
      <x:c r="O4324" s="7" t="n">
        <x:f>MAX(0,F4324+I4324-N4324)</x:f>
        <x:v>0</x:v>
      </x:c>
      <x:c r="P4324" s="7" t="n">
        <x:f>MAX(0,N4324-F4324-I4324)</x:f>
        <x:v>0</x:v>
      </x:c>
      <x:c r="Q4324" s="7" t="n">
        <x:f>MAX(0,G4324+J4324-P4324)</x:f>
        <x:v>0</x:v>
      </x:c>
      <x:c r="R4324" s="7" t="n">
        <x:f>M4324+MAX(0,K4324-MAX(0,P4324-G4324-J4324))</x:f>
        <x:v>0</x:v>
      </x:c>
      <x:c r="S4324" s="7" t="n">
        <x:f>SUM(O4324,Q4324,R4324)</x:f>
        <x:v>0</x:v>
      </x:c>
      <x:c r="T4324" s="14" t="n">
        <x:f>'Inventory detail'!T946</x:f>
        <x:v>0.0647</x:v>
      </x:c>
      <x:c r="U4324" s="14" t="str">
        <x:f>'Inventory detail'!U946</x:f>
        <x:v>n.a.</x:v>
      </x:c>
      <x:c r="V4324" s="9" t="n">
        <x:f>O4324*T4324</x:f>
        <x:v>0</x:v>
      </x:c>
      <x:c r="W4324" s="9" t="n">
        <x:f>Q4324*T4324</x:f>
        <x:v>0</x:v>
      </x:c>
      <x:c r="X4324" s="9" t="n">
        <x:f>R4324*T4324</x:f>
        <x:v>0</x:v>
      </x:c>
      <x:c r="Y4324" s="9" t="n">
        <x:f>S4324*T4324</x:f>
        <x:v>0</x:v>
      </x:c>
      <x:c r="Z4324" s="9" t="str">
        <x:f>IF(ISNUMBER(U4324),S4324*(U4324-T4324),"n.a.")</x:f>
        <x:v>n.a.</x:v>
      </x:c>
      <x:c r="AA4324" s="9" t="n">
        <x:f>IF(ISNUMBER(U4324),Y4324,0)</x:f>
        <x:v>0</x:v>
      </x:c>
      <x:c r="AB4324" s="7" t="n">
        <x:f>MAX(0,L4324-SUM(F4324:K4324))</x:f>
        <x:v>0</x:v>
      </x:c>
    </x:row>
    <x:row r="4325" ht="22" customHeight="1">
      <x:c r="A4325" s="18" t="n">
        <x:f>Summary!F$41</x:f>
        <x:v>46419</x:v>
      </x:c>
      <x:c r="B4325" s="2" t="str">
        <x:f>'Inventory detail'!A947</x:f>
        <x:v>COIL</x:v>
      </x:c>
      <x:c r="C4325" s="2" t="str">
        <x:f>'Inventory detail'!B947</x:f>
        <x:v>60</x:v>
      </x:c>
      <x:c r="D4325" s="2" t="str">
        <x:f>'Inventory detail'!C947</x:f>
        <x:v>16MAR12-4</x:v>
      </x:c>
      <x:c r="E4325" s="10" t="n">
        <x:f>A3199</x:f>
        <x:v>46388</x:v>
      </x:c>
      <x:c r="F4325" s="7" t="n">
        <x:f>O3199</x:f>
        <x:v>0</x:v>
      </x:c>
      <x:c r="G4325" s="7" t="n">
        <x:f>Q3199</x:f>
        <x:v>0</x:v>
      </x:c>
      <x:c r="H4325" s="7" t="n">
        <x:f>R3199</x:f>
        <x:v>0</x:v>
      </x:c>
      <x:c r="I4325" s="7" t="n">
        <x:f>0</x:f>
        <x:v>0</x:v>
      </x:c>
      <x:c r="J4325" s="7" t="n">
        <x:f>0</x:f>
        <x:v>0</x:v>
      </x:c>
      <x:c r="K4325" s="7" t="n">
        <x:f>0</x:f>
        <x:v>0</x:v>
      </x:c>
      <x:c r="L4325" s="7" t="n">
        <x:f>'Inventory detail'!F947*Summary!$K$5*(A4325-E4325)/Summary!$K$6</x:f>
        <x:v>0</x:v>
      </x:c>
      <x:c r="M4325" s="7" t="n">
        <x:f>MAX(0,H4325-L4325)</x:f>
        <x:v>0</x:v>
      </x:c>
      <x:c r="N4325" s="7" t="n">
        <x:f>MAX(0,L4325-H4325)</x:f>
        <x:v>0</x:v>
      </x:c>
      <x:c r="O4325" s="7" t="n">
        <x:f>MAX(0,F4325+I4325-N4325)</x:f>
        <x:v>0</x:v>
      </x:c>
      <x:c r="P4325" s="7" t="n">
        <x:f>MAX(0,N4325-F4325-I4325)</x:f>
        <x:v>0</x:v>
      </x:c>
      <x:c r="Q4325" s="7" t="n">
        <x:f>MAX(0,G4325+J4325-P4325)</x:f>
        <x:v>0</x:v>
      </x:c>
      <x:c r="R4325" s="7" t="n">
        <x:f>M4325+MAX(0,K4325-MAX(0,P4325-G4325-J4325))</x:f>
        <x:v>0</x:v>
      </x:c>
      <x:c r="S4325" s="7" t="n">
        <x:f>SUM(O4325,Q4325,R4325)</x:f>
        <x:v>0</x:v>
      </x:c>
      <x:c r="T4325" s="14" t="n">
        <x:f>'Inventory detail'!T947</x:f>
        <x:v>0.0647</x:v>
      </x:c>
      <x:c r="U4325" s="14" t="str">
        <x:f>'Inventory detail'!U947</x:f>
        <x:v>n.a.</x:v>
      </x:c>
      <x:c r="V4325" s="9" t="n">
        <x:f>O4325*T4325</x:f>
        <x:v>0</x:v>
      </x:c>
      <x:c r="W4325" s="9" t="n">
        <x:f>Q4325*T4325</x:f>
        <x:v>0</x:v>
      </x:c>
      <x:c r="X4325" s="9" t="n">
        <x:f>R4325*T4325</x:f>
        <x:v>0</x:v>
      </x:c>
      <x:c r="Y4325" s="9" t="n">
        <x:f>S4325*T4325</x:f>
        <x:v>0</x:v>
      </x:c>
      <x:c r="Z4325" s="9" t="str">
        <x:f>IF(ISNUMBER(U4325),S4325*(U4325-T4325),"n.a.")</x:f>
        <x:v>n.a.</x:v>
      </x:c>
      <x:c r="AA4325" s="9" t="n">
        <x:f>IF(ISNUMBER(U4325),Y4325,0)</x:f>
        <x:v>0</x:v>
      </x:c>
      <x:c r="AB4325" s="7" t="n">
        <x:f>MAX(0,L4325-SUM(F4325:K4325))</x:f>
        <x:v>0</x:v>
      </x:c>
    </x:row>
    <x:row r="4326" ht="22" customHeight="1">
      <x:c r="A4326" s="18" t="n">
        <x:f>Summary!F$41</x:f>
        <x:v>46419</x:v>
      </x:c>
      <x:c r="B4326" s="2" t="str">
        <x:f>'Inventory detail'!A948</x:f>
        <x:v>COIL</x:v>
      </x:c>
      <x:c r="C4326" s="2" t="str">
        <x:f>'Inventory detail'!B948</x:f>
        <x:v>60</x:v>
      </x:c>
      <x:c r="D4326" s="2" t="str">
        <x:f>'Inventory detail'!C948</x:f>
        <x:v>16RED12-4</x:v>
      </x:c>
      <x:c r="E4326" s="10" t="n">
        <x:f>A3200</x:f>
        <x:v>46388</x:v>
      </x:c>
      <x:c r="F4326" s="7" t="n">
        <x:f>O3200</x:f>
        <x:v>0</x:v>
      </x:c>
      <x:c r="G4326" s="7" t="n">
        <x:f>Q3200</x:f>
        <x:v>0</x:v>
      </x:c>
      <x:c r="H4326" s="7" t="n">
        <x:f>R3200</x:f>
        <x:v>0</x:v>
      </x:c>
      <x:c r="I4326" s="7" t="n">
        <x:f>0</x:f>
        <x:v>0</x:v>
      </x:c>
      <x:c r="J4326" s="7" t="n">
        <x:f>0</x:f>
        <x:v>0</x:v>
      </x:c>
      <x:c r="K4326" s="7" t="n">
        <x:f>0</x:f>
        <x:v>0</x:v>
      </x:c>
      <x:c r="L4326" s="7" t="n">
        <x:f>'Inventory detail'!F948*Summary!$K$5*(A4326-E4326)/Summary!$K$6</x:f>
        <x:v>0</x:v>
      </x:c>
      <x:c r="M4326" s="7" t="n">
        <x:f>MAX(0,H4326-L4326)</x:f>
        <x:v>0</x:v>
      </x:c>
      <x:c r="N4326" s="7" t="n">
        <x:f>MAX(0,L4326-H4326)</x:f>
        <x:v>0</x:v>
      </x:c>
      <x:c r="O4326" s="7" t="n">
        <x:f>MAX(0,F4326+I4326-N4326)</x:f>
        <x:v>0</x:v>
      </x:c>
      <x:c r="P4326" s="7" t="n">
        <x:f>MAX(0,N4326-F4326-I4326)</x:f>
        <x:v>0</x:v>
      </x:c>
      <x:c r="Q4326" s="7" t="n">
        <x:f>MAX(0,G4326+J4326-P4326)</x:f>
        <x:v>0</x:v>
      </x:c>
      <x:c r="R4326" s="7" t="n">
        <x:f>M4326+MAX(0,K4326-MAX(0,P4326-G4326-J4326))</x:f>
        <x:v>0</x:v>
      </x:c>
      <x:c r="S4326" s="7" t="n">
        <x:f>SUM(O4326,Q4326,R4326)</x:f>
        <x:v>0</x:v>
      </x:c>
      <x:c r="T4326" s="14" t="n">
        <x:f>'Inventory detail'!T948</x:f>
        <x:v>0.11230000000000001</x:v>
      </x:c>
      <x:c r="U4326" s="14" t="n">
        <x:f>'Inventory detail'!U948</x:f>
        <x:v>0.1099475</x:v>
      </x:c>
      <x:c r="V4326" s="9" t="n">
        <x:f>O4326*T4326</x:f>
        <x:v>0</x:v>
      </x:c>
      <x:c r="W4326" s="9" t="n">
        <x:f>Q4326*T4326</x:f>
        <x:v>0</x:v>
      </x:c>
      <x:c r="X4326" s="9" t="n">
        <x:f>R4326*T4326</x:f>
        <x:v>0</x:v>
      </x:c>
      <x:c r="Y4326" s="9" t="n">
        <x:f>S4326*T4326</x:f>
        <x:v>0</x:v>
      </x:c>
      <x:c r="Z4326" s="9" t="n">
        <x:f>IF(ISNUMBER(U4326),S4326*(U4326-T4326),"n.a.")</x:f>
        <x:v>0</x:v>
      </x:c>
      <x:c r="AA4326" s="9" t="n">
        <x:f>IF(ISNUMBER(U4326),Y4326,0)</x:f>
        <x:v>0</x:v>
      </x:c>
      <x:c r="AB4326" s="7" t="n">
        <x:f>MAX(0,L4326-SUM(F4326:K4326))</x:f>
        <x:v>0</x:v>
      </x:c>
    </x:row>
    <x:row r="4327" ht="22" customHeight="1">
      <x:c r="A4327" s="18" t="n">
        <x:f>Summary!F$41</x:f>
        <x:v>46419</x:v>
      </x:c>
      <x:c r="B4327" s="2" t="str">
        <x:f>'Inventory detail'!A949</x:f>
        <x:v>COIL</x:v>
      </x:c>
      <x:c r="C4327" s="2" t="str">
        <x:f>'Inventory detail'!B949</x:f>
        <x:v>60</x:v>
      </x:c>
      <x:c r="D4327" s="2" t="str">
        <x:f>'Inventory detail'!C949</x:f>
        <x:v>16WHT36-5</x:v>
      </x:c>
      <x:c r="E4327" s="10" t="n">
        <x:f>A3201</x:f>
        <x:v>46388</x:v>
      </x:c>
      <x:c r="F4327" s="7" t="n">
        <x:f>O3201</x:f>
        <x:v>0</x:v>
      </x:c>
      <x:c r="G4327" s="7" t="n">
        <x:f>Q3201</x:f>
        <x:v>0</x:v>
      </x:c>
      <x:c r="H4327" s="7" t="n">
        <x:f>R3201</x:f>
        <x:v>0</x:v>
      </x:c>
      <x:c r="I4327" s="7" t="n">
        <x:f>0</x:f>
        <x:v>0</x:v>
      </x:c>
      <x:c r="J4327" s="7" t="n">
        <x:f>0</x:f>
        <x:v>0</x:v>
      </x:c>
      <x:c r="K4327" s="7" t="n">
        <x:f>0</x:f>
        <x:v>0</x:v>
      </x:c>
      <x:c r="L4327" s="7" t="n">
        <x:f>'Inventory detail'!F949*Summary!$K$5*(A4327-E4327)/Summary!$K$6</x:f>
        <x:v>0</x:v>
      </x:c>
      <x:c r="M4327" s="7" t="n">
        <x:f>MAX(0,H4327-L4327)</x:f>
        <x:v>0</x:v>
      </x:c>
      <x:c r="N4327" s="7" t="n">
        <x:f>MAX(0,L4327-H4327)</x:f>
        <x:v>0</x:v>
      </x:c>
      <x:c r="O4327" s="7" t="n">
        <x:f>MAX(0,F4327+I4327-N4327)</x:f>
        <x:v>0</x:v>
      </x:c>
      <x:c r="P4327" s="7" t="n">
        <x:f>MAX(0,N4327-F4327-I4327)</x:f>
        <x:v>0</x:v>
      </x:c>
      <x:c r="Q4327" s="7" t="n">
        <x:f>MAX(0,G4327+J4327-P4327)</x:f>
        <x:v>0</x:v>
      </x:c>
      <x:c r="R4327" s="7" t="n">
        <x:f>M4327+MAX(0,K4327-MAX(0,P4327-G4327-J4327))</x:f>
        <x:v>0</x:v>
      </x:c>
      <x:c r="S4327" s="7" t="n">
        <x:f>SUM(O4327,Q4327,R4327)</x:f>
        <x:v>0</x:v>
      </x:c>
      <x:c r="T4327" s="14" t="n">
        <x:f>'Inventory detail'!T949</x:f>
        <x:v>0.19940000000000002</x:v>
      </x:c>
      <x:c r="U4327" s="14" t="str">
        <x:f>'Inventory detail'!U949</x:f>
        <x:v>n.a.</x:v>
      </x:c>
      <x:c r="V4327" s="9" t="n">
        <x:f>O4327*T4327</x:f>
        <x:v>0</x:v>
      </x:c>
      <x:c r="W4327" s="9" t="n">
        <x:f>Q4327*T4327</x:f>
        <x:v>0</x:v>
      </x:c>
      <x:c r="X4327" s="9" t="n">
        <x:f>R4327*T4327</x:f>
        <x:v>0</x:v>
      </x:c>
      <x:c r="Y4327" s="9" t="n">
        <x:f>S4327*T4327</x:f>
        <x:v>0</x:v>
      </x:c>
      <x:c r="Z4327" s="9" t="str">
        <x:f>IF(ISNUMBER(U4327),S4327*(U4327-T4327),"n.a.")</x:f>
        <x:v>n.a.</x:v>
      </x:c>
      <x:c r="AA4327" s="9" t="n">
        <x:f>IF(ISNUMBER(U4327),Y4327,0)</x:f>
        <x:v>0</x:v>
      </x:c>
      <x:c r="AB4327" s="7" t="n">
        <x:f>MAX(0,L4327-SUM(F4327:K4327))</x:f>
        <x:v>0</x:v>
      </x:c>
    </x:row>
    <x:row r="4328" ht="22" customHeight="1">
      <x:c r="A4328" s="18" t="n">
        <x:f>Summary!F$41</x:f>
        <x:v>46419</x:v>
      </x:c>
      <x:c r="B4328" s="2" t="str">
        <x:f>'Inventory detail'!A950</x:f>
        <x:v>COIL</x:v>
      </x:c>
      <x:c r="C4328" s="2" t="str">
        <x:f>'Inventory detail'!B950</x:f>
        <x:v>60</x:v>
      </x:c>
      <x:c r="D4328" s="2" t="str">
        <x:f>'Inventory detail'!C950</x:f>
        <x:v>18BLK12-5</x:v>
      </x:c>
      <x:c r="E4328" s="10" t="n">
        <x:f>A3202</x:f>
        <x:v>46388</x:v>
      </x:c>
      <x:c r="F4328" s="7" t="n">
        <x:f>O3202</x:f>
        <x:v>0</x:v>
      </x:c>
      <x:c r="G4328" s="7" t="n">
        <x:f>Q3202</x:f>
        <x:v>0</x:v>
      </x:c>
      <x:c r="H4328" s="7" t="n">
        <x:f>R3202</x:f>
        <x:v>0</x:v>
      </x:c>
      <x:c r="I4328" s="7" t="n">
        <x:f>0</x:f>
        <x:v>0</x:v>
      </x:c>
      <x:c r="J4328" s="7" t="n">
        <x:f>0</x:f>
        <x:v>0</x:v>
      </x:c>
      <x:c r="K4328" s="7" t="n">
        <x:f>0</x:f>
        <x:v>0</x:v>
      </x:c>
      <x:c r="L4328" s="7" t="n">
        <x:f>'Inventory detail'!F950*Summary!$K$5*(A4328-E4328)/Summary!$K$6</x:f>
        <x:v>0</x:v>
      </x:c>
      <x:c r="M4328" s="7" t="n">
        <x:f>MAX(0,H4328-L4328)</x:f>
        <x:v>0</x:v>
      </x:c>
      <x:c r="N4328" s="7" t="n">
        <x:f>MAX(0,L4328-H4328)</x:f>
        <x:v>0</x:v>
      </x:c>
      <x:c r="O4328" s="7" t="n">
        <x:f>MAX(0,F4328+I4328-N4328)</x:f>
        <x:v>0</x:v>
      </x:c>
      <x:c r="P4328" s="7" t="n">
        <x:f>MAX(0,N4328-F4328-I4328)</x:f>
        <x:v>0</x:v>
      </x:c>
      <x:c r="Q4328" s="7" t="n">
        <x:f>MAX(0,G4328+J4328-P4328)</x:f>
        <x:v>0</x:v>
      </x:c>
      <x:c r="R4328" s="7" t="n">
        <x:f>M4328+MAX(0,K4328-MAX(0,P4328-G4328-J4328))</x:f>
        <x:v>0</x:v>
      </x:c>
      <x:c r="S4328" s="7" t="n">
        <x:f>SUM(O4328,Q4328,R4328)</x:f>
        <x:v>0</x:v>
      </x:c>
      <x:c r="T4328" s="14" t="n">
        <x:f>'Inventory detail'!T950</x:f>
        <x:v>0.0909</x:v>
      </x:c>
      <x:c r="U4328" s="14" t="str">
        <x:f>'Inventory detail'!U950</x:f>
        <x:v>n.a.</x:v>
      </x:c>
      <x:c r="V4328" s="9" t="n">
        <x:f>O4328*T4328</x:f>
        <x:v>0</x:v>
      </x:c>
      <x:c r="W4328" s="9" t="n">
        <x:f>Q4328*T4328</x:f>
        <x:v>0</x:v>
      </x:c>
      <x:c r="X4328" s="9" t="n">
        <x:f>R4328*T4328</x:f>
        <x:v>0</x:v>
      </x:c>
      <x:c r="Y4328" s="9" t="n">
        <x:f>S4328*T4328</x:f>
        <x:v>0</x:v>
      </x:c>
      <x:c r="Z4328" s="9" t="str">
        <x:f>IF(ISNUMBER(U4328),S4328*(U4328-T4328),"n.a.")</x:f>
        <x:v>n.a.</x:v>
      </x:c>
      <x:c r="AA4328" s="9" t="n">
        <x:f>IF(ISNUMBER(U4328),Y4328,0)</x:f>
        <x:v>0</x:v>
      </x:c>
      <x:c r="AB4328" s="7" t="n">
        <x:f>MAX(0,L4328-SUM(F4328:K4328))</x:f>
        <x:v>0</x:v>
      </x:c>
    </x:row>
    <x:row r="4329" ht="22" customHeight="1">
      <x:c r="A4329" s="18" t="n">
        <x:f>Summary!F$41</x:f>
        <x:v>46419</x:v>
      </x:c>
      <x:c r="B4329" s="2" t="str">
        <x:f>'Inventory detail'!A951</x:f>
        <x:v>COIL</x:v>
      </x:c>
      <x:c r="C4329" s="2" t="str">
        <x:f>'Inventory detail'!B951</x:f>
        <x:v>60</x:v>
      </x:c>
      <x:c r="D4329" s="2" t="str">
        <x:f>'Inventory detail'!C951</x:f>
        <x:v>18BLK36-5</x:v>
      </x:c>
      <x:c r="E4329" s="10" t="n">
        <x:f>A3203</x:f>
        <x:v>46388</x:v>
      </x:c>
      <x:c r="F4329" s="7" t="n">
        <x:f>O3203</x:f>
        <x:v>0</x:v>
      </x:c>
      <x:c r="G4329" s="7" t="n">
        <x:f>Q3203</x:f>
        <x:v>0</x:v>
      </x:c>
      <x:c r="H4329" s="7" t="n">
        <x:f>R3203</x:f>
        <x:v>0</x:v>
      </x:c>
      <x:c r="I4329" s="7" t="n">
        <x:f>0</x:f>
        <x:v>0</x:v>
      </x:c>
      <x:c r="J4329" s="7" t="n">
        <x:f>0</x:f>
        <x:v>0</x:v>
      </x:c>
      <x:c r="K4329" s="7" t="n">
        <x:f>0</x:f>
        <x:v>0</x:v>
      </x:c>
      <x:c r="L4329" s="7" t="n">
        <x:f>'Inventory detail'!F951*Summary!$K$5*(A4329-E4329)/Summary!$K$6</x:f>
        <x:v>0</x:v>
      </x:c>
      <x:c r="M4329" s="7" t="n">
        <x:f>MAX(0,H4329-L4329)</x:f>
        <x:v>0</x:v>
      </x:c>
      <x:c r="N4329" s="7" t="n">
        <x:f>MAX(0,L4329-H4329)</x:f>
        <x:v>0</x:v>
      </x:c>
      <x:c r="O4329" s="7" t="n">
        <x:f>MAX(0,F4329+I4329-N4329)</x:f>
        <x:v>0</x:v>
      </x:c>
      <x:c r="P4329" s="7" t="n">
        <x:f>MAX(0,N4329-F4329-I4329)</x:f>
        <x:v>0</x:v>
      </x:c>
      <x:c r="Q4329" s="7" t="n">
        <x:f>MAX(0,G4329+J4329-P4329)</x:f>
        <x:v>0</x:v>
      </x:c>
      <x:c r="R4329" s="7" t="n">
        <x:f>M4329+MAX(0,K4329-MAX(0,P4329-G4329-J4329))</x:f>
        <x:v>0</x:v>
      </x:c>
      <x:c r="S4329" s="7" t="n">
        <x:f>SUM(O4329,Q4329,R4329)</x:f>
        <x:v>0</x:v>
      </x:c>
      <x:c r="T4329" s="14" t="n">
        <x:f>'Inventory detail'!T951</x:f>
        <x:v>0.2494</x:v>
      </x:c>
      <x:c r="U4329" s="14" t="str">
        <x:f>'Inventory detail'!U951</x:f>
        <x:v>n.a.</x:v>
      </x:c>
      <x:c r="V4329" s="9" t="n">
        <x:f>O4329*T4329</x:f>
        <x:v>0</x:v>
      </x:c>
      <x:c r="W4329" s="9" t="n">
        <x:f>Q4329*T4329</x:f>
        <x:v>0</x:v>
      </x:c>
      <x:c r="X4329" s="9" t="n">
        <x:f>R4329*T4329</x:f>
        <x:v>0</x:v>
      </x:c>
      <x:c r="Y4329" s="9" t="n">
        <x:f>S4329*T4329</x:f>
        <x:v>0</x:v>
      </x:c>
      <x:c r="Z4329" s="9" t="str">
        <x:f>IF(ISNUMBER(U4329),S4329*(U4329-T4329),"n.a.")</x:f>
        <x:v>n.a.</x:v>
      </x:c>
      <x:c r="AA4329" s="9" t="n">
        <x:f>IF(ISNUMBER(U4329),Y4329,0)</x:f>
        <x:v>0</x:v>
      </x:c>
      <x:c r="AB4329" s="7" t="n">
        <x:f>MAX(0,L4329-SUM(F4329:K4329))</x:f>
        <x:v>0</x:v>
      </x:c>
    </x:row>
    <x:row r="4330" ht="22" customHeight="1">
      <x:c r="A4330" s="18" t="n">
        <x:f>Summary!F$41</x:f>
        <x:v>46419</x:v>
      </x:c>
      <x:c r="B4330" s="2" t="str">
        <x:f>'Inventory detail'!A952</x:f>
        <x:v>COIL</x:v>
      </x:c>
      <x:c r="C4330" s="2" t="str">
        <x:f>'Inventory detail'!B952</x:f>
        <x:v>60</x:v>
      </x:c>
      <x:c r="D4330" s="2" t="str">
        <x:f>'Inventory detail'!C952</x:f>
        <x:v>18BLU12-4</x:v>
      </x:c>
      <x:c r="E4330" s="10" t="n">
        <x:f>A3204</x:f>
        <x:v>46388</x:v>
      </x:c>
      <x:c r="F4330" s="7" t="n">
        <x:f>O3204</x:f>
        <x:v>0</x:v>
      </x:c>
      <x:c r="G4330" s="7" t="n">
        <x:f>Q3204</x:f>
        <x:v>0</x:v>
      </x:c>
      <x:c r="H4330" s="7" t="n">
        <x:f>R3204</x:f>
        <x:v>0</x:v>
      </x:c>
      <x:c r="I4330" s="7" t="n">
        <x:f>0</x:f>
        <x:v>0</x:v>
      </x:c>
      <x:c r="J4330" s="7" t="n">
        <x:f>0</x:f>
        <x:v>0</x:v>
      </x:c>
      <x:c r="K4330" s="7" t="n">
        <x:f>0</x:f>
        <x:v>0</x:v>
      </x:c>
      <x:c r="L4330" s="7" t="n">
        <x:f>'Inventory detail'!F952*Summary!$K$5*(A4330-E4330)/Summary!$K$6</x:f>
        <x:v>0</x:v>
      </x:c>
      <x:c r="M4330" s="7" t="n">
        <x:f>MAX(0,H4330-L4330)</x:f>
        <x:v>0</x:v>
      </x:c>
      <x:c r="N4330" s="7" t="n">
        <x:f>MAX(0,L4330-H4330)</x:f>
        <x:v>0</x:v>
      </x:c>
      <x:c r="O4330" s="7" t="n">
        <x:f>MAX(0,F4330+I4330-N4330)</x:f>
        <x:v>0</x:v>
      </x:c>
      <x:c r="P4330" s="7" t="n">
        <x:f>MAX(0,N4330-F4330-I4330)</x:f>
        <x:v>0</x:v>
      </x:c>
      <x:c r="Q4330" s="7" t="n">
        <x:f>MAX(0,G4330+J4330-P4330)</x:f>
        <x:v>0</x:v>
      </x:c>
      <x:c r="R4330" s="7" t="n">
        <x:f>M4330+MAX(0,K4330-MAX(0,P4330-G4330-J4330))</x:f>
        <x:v>0</x:v>
      </x:c>
      <x:c r="S4330" s="7" t="n">
        <x:f>SUM(O4330,Q4330,R4330)</x:f>
        <x:v>0</x:v>
      </x:c>
      <x:c r="T4330" s="14" t="n">
        <x:f>'Inventory detail'!T952</x:f>
        <x:v>0.1448</x:v>
      </x:c>
      <x:c r="U4330" s="14" t="n">
        <x:f>'Inventory detail'!U952</x:f>
        <x:v>0.141882</x:v>
      </x:c>
      <x:c r="V4330" s="9" t="n">
        <x:f>O4330*T4330</x:f>
        <x:v>0</x:v>
      </x:c>
      <x:c r="W4330" s="9" t="n">
        <x:f>Q4330*T4330</x:f>
        <x:v>0</x:v>
      </x:c>
      <x:c r="X4330" s="9" t="n">
        <x:f>R4330*T4330</x:f>
        <x:v>0</x:v>
      </x:c>
      <x:c r="Y4330" s="9" t="n">
        <x:f>S4330*T4330</x:f>
        <x:v>0</x:v>
      </x:c>
      <x:c r="Z4330" s="9" t="n">
        <x:f>IF(ISNUMBER(U4330),S4330*(U4330-T4330),"n.a.")</x:f>
        <x:v>0</x:v>
      </x:c>
      <x:c r="AA4330" s="9" t="n">
        <x:f>IF(ISNUMBER(U4330),Y4330,0)</x:f>
        <x:v>0</x:v>
      </x:c>
      <x:c r="AB4330" s="7" t="n">
        <x:f>MAX(0,L4330-SUM(F4330:K4330))</x:f>
        <x:v>0</x:v>
      </x:c>
    </x:row>
    <x:row r="4331" ht="22" customHeight="1">
      <x:c r="A4331" s="18" t="n">
        <x:f>Summary!F$41</x:f>
        <x:v>46419</x:v>
      </x:c>
      <x:c r="B4331" s="2" t="str">
        <x:f>'Inventory detail'!A953</x:f>
        <x:v>COIL</x:v>
      </x:c>
      <x:c r="C4331" s="2" t="str">
        <x:f>'Inventory detail'!B953</x:f>
        <x:v>60</x:v>
      </x:c>
      <x:c r="D4331" s="2" t="str">
        <x:f>'Inventory detail'!C953</x:f>
        <x:v>18FG12-4</x:v>
      </x:c>
      <x:c r="E4331" s="10" t="n">
        <x:f>A3205</x:f>
        <x:v>46388</x:v>
      </x:c>
      <x:c r="F4331" s="7" t="n">
        <x:f>O3205</x:f>
        <x:v>0</x:v>
      </x:c>
      <x:c r="G4331" s="7" t="n">
        <x:f>Q3205</x:f>
        <x:v>0</x:v>
      </x:c>
      <x:c r="H4331" s="7" t="n">
        <x:f>R3205</x:f>
        <x:v>0</x:v>
      </x:c>
      <x:c r="I4331" s="7" t="n">
        <x:f>0</x:f>
        <x:v>0</x:v>
      </x:c>
      <x:c r="J4331" s="7" t="n">
        <x:f>0</x:f>
        <x:v>0</x:v>
      </x:c>
      <x:c r="K4331" s="7" t="n">
        <x:f>0</x:f>
        <x:v>0</x:v>
      </x:c>
      <x:c r="L4331" s="7" t="n">
        <x:f>'Inventory detail'!F953*Summary!$K$5*(A4331-E4331)/Summary!$K$6</x:f>
        <x:v>0</x:v>
      </x:c>
      <x:c r="M4331" s="7" t="n">
        <x:f>MAX(0,H4331-L4331)</x:f>
        <x:v>0</x:v>
      </x:c>
      <x:c r="N4331" s="7" t="n">
        <x:f>MAX(0,L4331-H4331)</x:f>
        <x:v>0</x:v>
      </x:c>
      <x:c r="O4331" s="7" t="n">
        <x:f>MAX(0,F4331+I4331-N4331)</x:f>
        <x:v>0</x:v>
      </x:c>
      <x:c r="P4331" s="7" t="n">
        <x:f>MAX(0,N4331-F4331-I4331)</x:f>
        <x:v>0</x:v>
      </x:c>
      <x:c r="Q4331" s="7" t="n">
        <x:f>MAX(0,G4331+J4331-P4331)</x:f>
        <x:v>0</x:v>
      </x:c>
      <x:c r="R4331" s="7" t="n">
        <x:f>M4331+MAX(0,K4331-MAX(0,P4331-G4331-J4331))</x:f>
        <x:v>0</x:v>
      </x:c>
      <x:c r="S4331" s="7" t="n">
        <x:f>SUM(O4331,Q4331,R4331)</x:f>
        <x:v>0</x:v>
      </x:c>
      <x:c r="T4331" s="14" t="n">
        <x:f>'Inventory detail'!T953</x:f>
        <x:v>0.0785</x:v>
      </x:c>
      <x:c r="U4331" s="14" t="str">
        <x:f>'Inventory detail'!U953</x:f>
        <x:v>n.a.</x:v>
      </x:c>
      <x:c r="V4331" s="9" t="n">
        <x:f>O4331*T4331</x:f>
        <x:v>0</x:v>
      </x:c>
      <x:c r="W4331" s="9" t="n">
        <x:f>Q4331*T4331</x:f>
        <x:v>0</x:v>
      </x:c>
      <x:c r="X4331" s="9" t="n">
        <x:f>R4331*T4331</x:f>
        <x:v>0</x:v>
      </x:c>
      <x:c r="Y4331" s="9" t="n">
        <x:f>S4331*T4331</x:f>
        <x:v>0</x:v>
      </x:c>
      <x:c r="Z4331" s="9" t="str">
        <x:f>IF(ISNUMBER(U4331),S4331*(U4331-T4331),"n.a.")</x:f>
        <x:v>n.a.</x:v>
      </x:c>
      <x:c r="AA4331" s="9" t="n">
        <x:f>IF(ISNUMBER(U4331),Y4331,0)</x:f>
        <x:v>0</x:v>
      </x:c>
      <x:c r="AB4331" s="7" t="n">
        <x:f>MAX(0,L4331-SUM(F4331:K4331))</x:f>
        <x:v>0</x:v>
      </x:c>
    </x:row>
    <x:row r="4332" ht="22" customHeight="1">
      <x:c r="A4332" s="18" t="n">
        <x:f>Summary!F$41</x:f>
        <x:v>46419</x:v>
      </x:c>
      <x:c r="B4332" s="2" t="str">
        <x:f>'Inventory detail'!A954</x:f>
        <x:v>COIL</x:v>
      </x:c>
      <x:c r="C4332" s="2" t="str">
        <x:f>'Inventory detail'!B954</x:f>
        <x:v>60</x:v>
      </x:c>
      <x:c r="D4332" s="2" t="str">
        <x:f>'Inventory detail'!C954</x:f>
        <x:v>18RED12-4</x:v>
      </x:c>
      <x:c r="E4332" s="10" t="n">
        <x:f>A3206</x:f>
        <x:v>46388</x:v>
      </x:c>
      <x:c r="F4332" s="7" t="n">
        <x:f>O3206</x:f>
        <x:v>0</x:v>
      </x:c>
      <x:c r="G4332" s="7" t="n">
        <x:f>Q3206</x:f>
        <x:v>0</x:v>
      </x:c>
      <x:c r="H4332" s="7" t="n">
        <x:f>R3206</x:f>
        <x:v>0</x:v>
      </x:c>
      <x:c r="I4332" s="7" t="n">
        <x:f>0</x:f>
        <x:v>0</x:v>
      </x:c>
      <x:c r="J4332" s="7" t="n">
        <x:f>0</x:f>
        <x:v>0</x:v>
      </x:c>
      <x:c r="K4332" s="7" t="n">
        <x:f>0</x:f>
        <x:v>0</x:v>
      </x:c>
      <x:c r="L4332" s="7" t="n">
        <x:f>'Inventory detail'!F954*Summary!$K$5*(A4332-E4332)/Summary!$K$6</x:f>
        <x:v>0</x:v>
      </x:c>
      <x:c r="M4332" s="7" t="n">
        <x:f>MAX(0,H4332-L4332)</x:f>
        <x:v>0</x:v>
      </x:c>
      <x:c r="N4332" s="7" t="n">
        <x:f>MAX(0,L4332-H4332)</x:f>
        <x:v>0</x:v>
      </x:c>
      <x:c r="O4332" s="7" t="n">
        <x:f>MAX(0,F4332+I4332-N4332)</x:f>
        <x:v>0</x:v>
      </x:c>
      <x:c r="P4332" s="7" t="n">
        <x:f>MAX(0,N4332-F4332-I4332)</x:f>
        <x:v>0</x:v>
      </x:c>
      <x:c r="Q4332" s="7" t="n">
        <x:f>MAX(0,G4332+J4332-P4332)</x:f>
        <x:v>0</x:v>
      </x:c>
      <x:c r="R4332" s="7" t="n">
        <x:f>M4332+MAX(0,K4332-MAX(0,P4332-G4332-J4332))</x:f>
        <x:v>0</x:v>
      </x:c>
      <x:c r="S4332" s="7" t="n">
        <x:f>SUM(O4332,Q4332,R4332)</x:f>
        <x:v>0</x:v>
      </x:c>
      <x:c r="T4332" s="14" t="n">
        <x:f>'Inventory detail'!T954</x:f>
        <x:v>0.1448</x:v>
      </x:c>
      <x:c r="U4332" s="14" t="n">
        <x:f>'Inventory detail'!U954</x:f>
        <x:v>0.141882</x:v>
      </x:c>
      <x:c r="V4332" s="9" t="n">
        <x:f>O4332*T4332</x:f>
        <x:v>0</x:v>
      </x:c>
      <x:c r="W4332" s="9" t="n">
        <x:f>Q4332*T4332</x:f>
        <x:v>0</x:v>
      </x:c>
      <x:c r="X4332" s="9" t="n">
        <x:f>R4332*T4332</x:f>
        <x:v>0</x:v>
      </x:c>
      <x:c r="Y4332" s="9" t="n">
        <x:f>S4332*T4332</x:f>
        <x:v>0</x:v>
      </x:c>
      <x:c r="Z4332" s="9" t="n">
        <x:f>IF(ISNUMBER(U4332),S4332*(U4332-T4332),"n.a.")</x:f>
        <x:v>0</x:v>
      </x:c>
      <x:c r="AA4332" s="9" t="n">
        <x:f>IF(ISNUMBER(U4332),Y4332,0)</x:f>
        <x:v>0</x:v>
      </x:c>
      <x:c r="AB4332" s="7" t="n">
        <x:f>MAX(0,L4332-SUM(F4332:K4332))</x:f>
        <x:v>0</x:v>
      </x:c>
    </x:row>
    <x:row r="4333" ht="22" customHeight="1">
      <x:c r="A4333" s="18" t="n">
        <x:f>Summary!F$41</x:f>
        <x:v>46419</x:v>
      </x:c>
      <x:c r="B4333" s="2" t="str">
        <x:f>'Inventory detail'!A955</x:f>
        <x:v>COIL</x:v>
      </x:c>
      <x:c r="C4333" s="2" t="str">
        <x:f>'Inventory detail'!B955</x:f>
        <x:v>60</x:v>
      </x:c>
      <x:c r="D4333" s="2" t="str">
        <x:f>'Inventory detail'!C955</x:f>
        <x:v>18WHT12-5</x:v>
      </x:c>
      <x:c r="E4333" s="10" t="n">
        <x:f>A3207</x:f>
        <x:v>46388</x:v>
      </x:c>
      <x:c r="F4333" s="7" t="n">
        <x:f>O3207</x:f>
        <x:v>0</x:v>
      </x:c>
      <x:c r="G4333" s="7" t="n">
        <x:f>Q3207</x:f>
        <x:v>0</x:v>
      </x:c>
      <x:c r="H4333" s="7" t="n">
        <x:f>R3207</x:f>
        <x:v>0</x:v>
      </x:c>
      <x:c r="I4333" s="7" t="n">
        <x:f>0</x:f>
        <x:v>0</x:v>
      </x:c>
      <x:c r="J4333" s="7" t="n">
        <x:f>0</x:f>
        <x:v>0</x:v>
      </x:c>
      <x:c r="K4333" s="7" t="n">
        <x:f>0</x:f>
        <x:v>0</x:v>
      </x:c>
      <x:c r="L4333" s="7" t="n">
        <x:f>'Inventory detail'!F955*Summary!$K$5*(A4333-E4333)/Summary!$K$6</x:f>
        <x:v>0</x:v>
      </x:c>
      <x:c r="M4333" s="7" t="n">
        <x:f>MAX(0,H4333-L4333)</x:f>
        <x:v>0</x:v>
      </x:c>
      <x:c r="N4333" s="7" t="n">
        <x:f>MAX(0,L4333-H4333)</x:f>
        <x:v>0</x:v>
      </x:c>
      <x:c r="O4333" s="7" t="n">
        <x:f>MAX(0,F4333+I4333-N4333)</x:f>
        <x:v>0</x:v>
      </x:c>
      <x:c r="P4333" s="7" t="n">
        <x:f>MAX(0,N4333-F4333-I4333)</x:f>
        <x:v>0</x:v>
      </x:c>
      <x:c r="Q4333" s="7" t="n">
        <x:f>MAX(0,G4333+J4333-P4333)</x:f>
        <x:v>0</x:v>
      </x:c>
      <x:c r="R4333" s="7" t="n">
        <x:f>M4333+MAX(0,K4333-MAX(0,P4333-G4333-J4333))</x:f>
        <x:v>0</x:v>
      </x:c>
      <x:c r="S4333" s="7" t="n">
        <x:f>SUM(O4333,Q4333,R4333)</x:f>
        <x:v>0</x:v>
      </x:c>
      <x:c r="T4333" s="14" t="n">
        <x:f>'Inventory detail'!T955</x:f>
        <x:v>0.0909</x:v>
      </x:c>
      <x:c r="U4333" s="14" t="str">
        <x:f>'Inventory detail'!U955</x:f>
        <x:v>n.a.</x:v>
      </x:c>
      <x:c r="V4333" s="9" t="n">
        <x:f>O4333*T4333</x:f>
        <x:v>0</x:v>
      </x:c>
      <x:c r="W4333" s="9" t="n">
        <x:f>Q4333*T4333</x:f>
        <x:v>0</x:v>
      </x:c>
      <x:c r="X4333" s="9" t="n">
        <x:f>R4333*T4333</x:f>
        <x:v>0</x:v>
      </x:c>
      <x:c r="Y4333" s="9" t="n">
        <x:f>S4333*T4333</x:f>
        <x:v>0</x:v>
      </x:c>
      <x:c r="Z4333" s="9" t="str">
        <x:f>IF(ISNUMBER(U4333),S4333*(U4333-T4333),"n.a.")</x:f>
        <x:v>n.a.</x:v>
      </x:c>
      <x:c r="AA4333" s="9" t="n">
        <x:f>IF(ISNUMBER(U4333),Y4333,0)</x:f>
        <x:v>0</x:v>
      </x:c>
      <x:c r="AB4333" s="7" t="n">
        <x:f>MAX(0,L4333-SUM(F4333:K4333))</x:f>
        <x:v>0</x:v>
      </x:c>
    </x:row>
    <x:row r="4334" ht="22" customHeight="1">
      <x:c r="A4334" s="18" t="n">
        <x:f>Summary!F$41</x:f>
        <x:v>46419</x:v>
      </x:c>
      <x:c r="B4334" s="2" t="str">
        <x:f>'Inventory detail'!A956</x:f>
        <x:v>COIL</x:v>
      </x:c>
      <x:c r="C4334" s="2" t="str">
        <x:f>'Inventory detail'!B956</x:f>
        <x:v>60</x:v>
      </x:c>
      <x:c r="D4334" s="2" t="str">
        <x:f>'Inventory detail'!C956</x:f>
        <x:v>20BLK12-5</x:v>
      </x:c>
      <x:c r="E4334" s="10" t="n">
        <x:f>A3208</x:f>
        <x:v>46388</x:v>
      </x:c>
      <x:c r="F4334" s="7" t="n">
        <x:f>O3208</x:f>
        <x:v>0</x:v>
      </x:c>
      <x:c r="G4334" s="7" t="n">
        <x:f>Q3208</x:f>
        <x:v>0</x:v>
      </x:c>
      <x:c r="H4334" s="7" t="n">
        <x:f>R3208</x:f>
        <x:v>0</x:v>
      </x:c>
      <x:c r="I4334" s="7" t="n">
        <x:f>0</x:f>
        <x:v>0</x:v>
      </x:c>
      <x:c r="J4334" s="7" t="n">
        <x:f>0</x:f>
        <x:v>0</x:v>
      </x:c>
      <x:c r="K4334" s="7" t="n">
        <x:f>0</x:f>
        <x:v>0</x:v>
      </x:c>
      <x:c r="L4334" s="7" t="n">
        <x:f>'Inventory detail'!F956*Summary!$K$5*(A4334-E4334)/Summary!$K$6</x:f>
        <x:v>0</x:v>
      </x:c>
      <x:c r="M4334" s="7" t="n">
        <x:f>MAX(0,H4334-L4334)</x:f>
        <x:v>0</x:v>
      </x:c>
      <x:c r="N4334" s="7" t="n">
        <x:f>MAX(0,L4334-H4334)</x:f>
        <x:v>0</x:v>
      </x:c>
      <x:c r="O4334" s="7" t="n">
        <x:f>MAX(0,F4334+I4334-N4334)</x:f>
        <x:v>0</x:v>
      </x:c>
      <x:c r="P4334" s="7" t="n">
        <x:f>MAX(0,N4334-F4334-I4334)</x:f>
        <x:v>0</x:v>
      </x:c>
      <x:c r="Q4334" s="7" t="n">
        <x:f>MAX(0,G4334+J4334-P4334)</x:f>
        <x:v>0</x:v>
      </x:c>
      <x:c r="R4334" s="7" t="n">
        <x:f>M4334+MAX(0,K4334-MAX(0,P4334-G4334-J4334))</x:f>
        <x:v>0</x:v>
      </x:c>
      <x:c r="S4334" s="7" t="n">
        <x:f>SUM(O4334,Q4334,R4334)</x:f>
        <x:v>0</x:v>
      </x:c>
      <x:c r="T4334" s="14" t="n">
        <x:f>'Inventory detail'!T956</x:f>
        <x:v>0.098</x:v>
      </x:c>
      <x:c r="U4334" s="14" t="str">
        <x:f>'Inventory detail'!U956</x:f>
        <x:v>n.a.</x:v>
      </x:c>
      <x:c r="V4334" s="9" t="n">
        <x:f>O4334*T4334</x:f>
        <x:v>0</x:v>
      </x:c>
      <x:c r="W4334" s="9" t="n">
        <x:f>Q4334*T4334</x:f>
        <x:v>0</x:v>
      </x:c>
      <x:c r="X4334" s="9" t="n">
        <x:f>R4334*T4334</x:f>
        <x:v>0</x:v>
      </x:c>
      <x:c r="Y4334" s="9" t="n">
        <x:f>S4334*T4334</x:f>
        <x:v>0</x:v>
      </x:c>
      <x:c r="Z4334" s="9" t="str">
        <x:f>IF(ISNUMBER(U4334),S4334*(U4334-T4334),"n.a.")</x:f>
        <x:v>n.a.</x:v>
      </x:c>
      <x:c r="AA4334" s="9" t="n">
        <x:f>IF(ISNUMBER(U4334),Y4334,0)</x:f>
        <x:v>0</x:v>
      </x:c>
      <x:c r="AB4334" s="7" t="n">
        <x:f>MAX(0,L4334-SUM(F4334:K4334))</x:f>
        <x:v>0</x:v>
      </x:c>
    </x:row>
    <x:row r="4335" ht="22" customHeight="1">
      <x:c r="A4335" s="18" t="n">
        <x:f>Summary!F$41</x:f>
        <x:v>46419</x:v>
      </x:c>
      <x:c r="B4335" s="2" t="str">
        <x:f>'Inventory detail'!A957</x:f>
        <x:v>COIL</x:v>
      </x:c>
      <x:c r="C4335" s="2" t="str">
        <x:f>'Inventory detail'!B957</x:f>
        <x:v>60</x:v>
      </x:c>
      <x:c r="D4335" s="2" t="str">
        <x:f>'Inventory detail'!C957</x:f>
        <x:v>20BLK36-5</x:v>
      </x:c>
      <x:c r="E4335" s="10" t="n">
        <x:f>A3209</x:f>
        <x:v>46388</x:v>
      </x:c>
      <x:c r="F4335" s="7" t="n">
        <x:f>O3209</x:f>
        <x:v>0</x:v>
      </x:c>
      <x:c r="G4335" s="7" t="n">
        <x:f>Q3209</x:f>
        <x:v>0</x:v>
      </x:c>
      <x:c r="H4335" s="7" t="n">
        <x:f>R3209</x:f>
        <x:v>0</x:v>
      </x:c>
      <x:c r="I4335" s="7" t="n">
        <x:f>0</x:f>
        <x:v>0</x:v>
      </x:c>
      <x:c r="J4335" s="7" t="n">
        <x:f>0</x:f>
        <x:v>0</x:v>
      </x:c>
      <x:c r="K4335" s="7" t="n">
        <x:f>0</x:f>
        <x:v>0</x:v>
      </x:c>
      <x:c r="L4335" s="7" t="n">
        <x:f>'Inventory detail'!F957*Summary!$K$5*(A4335-E4335)/Summary!$K$6</x:f>
        <x:v>0</x:v>
      </x:c>
      <x:c r="M4335" s="7" t="n">
        <x:f>MAX(0,H4335-L4335)</x:f>
        <x:v>0</x:v>
      </x:c>
      <x:c r="N4335" s="7" t="n">
        <x:f>MAX(0,L4335-H4335)</x:f>
        <x:v>0</x:v>
      </x:c>
      <x:c r="O4335" s="7" t="n">
        <x:f>MAX(0,F4335+I4335-N4335)</x:f>
        <x:v>0</x:v>
      </x:c>
      <x:c r="P4335" s="7" t="n">
        <x:f>MAX(0,N4335-F4335-I4335)</x:f>
        <x:v>0</x:v>
      </x:c>
      <x:c r="Q4335" s="7" t="n">
        <x:f>MAX(0,G4335+J4335-P4335)</x:f>
        <x:v>0</x:v>
      </x:c>
      <x:c r="R4335" s="7" t="n">
        <x:f>M4335+MAX(0,K4335-MAX(0,P4335-G4335-J4335))</x:f>
        <x:v>0</x:v>
      </x:c>
      <x:c r="S4335" s="7" t="n">
        <x:f>SUM(O4335,Q4335,R4335)</x:f>
        <x:v>0</x:v>
      </x:c>
      <x:c r="T4335" s="14" t="n">
        <x:f>'Inventory detail'!T957</x:f>
        <x:v>0.272</x:v>
      </x:c>
      <x:c r="U4335" s="14" t="str">
        <x:f>'Inventory detail'!U957</x:f>
        <x:v>n.a.</x:v>
      </x:c>
      <x:c r="V4335" s="9" t="n">
        <x:f>O4335*T4335</x:f>
        <x:v>0</x:v>
      </x:c>
      <x:c r="W4335" s="9" t="n">
        <x:f>Q4335*T4335</x:f>
        <x:v>0</x:v>
      </x:c>
      <x:c r="X4335" s="9" t="n">
        <x:f>R4335*T4335</x:f>
        <x:v>0</x:v>
      </x:c>
      <x:c r="Y4335" s="9" t="n">
        <x:f>S4335*T4335</x:f>
        <x:v>0</x:v>
      </x:c>
      <x:c r="Z4335" s="9" t="str">
        <x:f>IF(ISNUMBER(U4335),S4335*(U4335-T4335),"n.a.")</x:f>
        <x:v>n.a.</x:v>
      </x:c>
      <x:c r="AA4335" s="9" t="n">
        <x:f>IF(ISNUMBER(U4335),Y4335,0)</x:f>
        <x:v>0</x:v>
      </x:c>
      <x:c r="AB4335" s="7" t="n">
        <x:f>MAX(0,L4335-SUM(F4335:K4335))</x:f>
        <x:v>0</x:v>
      </x:c>
    </x:row>
    <x:row r="4336" ht="22" customHeight="1">
      <x:c r="A4336" s="18" t="n">
        <x:f>Summary!F$41</x:f>
        <x:v>46419</x:v>
      </x:c>
      <x:c r="B4336" s="2" t="str">
        <x:f>'Inventory detail'!A958</x:f>
        <x:v>COIL</x:v>
      </x:c>
      <x:c r="C4336" s="2" t="str">
        <x:f>'Inventory detail'!B958</x:f>
        <x:v>60</x:v>
      </x:c>
      <x:c r="D4336" s="2" t="str">
        <x:f>'Inventory detail'!C958</x:f>
        <x:v>20BLU12-4</x:v>
      </x:c>
      <x:c r="E4336" s="10" t="n">
        <x:f>A3210</x:f>
        <x:v>46388</x:v>
      </x:c>
      <x:c r="F4336" s="7" t="n">
        <x:f>O3210</x:f>
        <x:v>0</x:v>
      </x:c>
      <x:c r="G4336" s="7" t="n">
        <x:f>Q3210</x:f>
        <x:v>0</x:v>
      </x:c>
      <x:c r="H4336" s="7" t="n">
        <x:f>R3210</x:f>
        <x:v>0</x:v>
      </x:c>
      <x:c r="I4336" s="7" t="n">
        <x:f>0</x:f>
        <x:v>0</x:v>
      </x:c>
      <x:c r="J4336" s="7" t="n">
        <x:f>0</x:f>
        <x:v>0</x:v>
      </x:c>
      <x:c r="K4336" s="7" t="n">
        <x:f>0</x:f>
        <x:v>0</x:v>
      </x:c>
      <x:c r="L4336" s="7" t="n">
        <x:f>'Inventory detail'!F958*Summary!$K$5*(A4336-E4336)/Summary!$K$6</x:f>
        <x:v>0</x:v>
      </x:c>
      <x:c r="M4336" s="7" t="n">
        <x:f>MAX(0,H4336-L4336)</x:f>
        <x:v>0</x:v>
      </x:c>
      <x:c r="N4336" s="7" t="n">
        <x:f>MAX(0,L4336-H4336)</x:f>
        <x:v>0</x:v>
      </x:c>
      <x:c r="O4336" s="7" t="n">
        <x:f>MAX(0,F4336+I4336-N4336)</x:f>
        <x:v>0</x:v>
      </x:c>
      <x:c r="P4336" s="7" t="n">
        <x:f>MAX(0,N4336-F4336-I4336)</x:f>
        <x:v>0</x:v>
      </x:c>
      <x:c r="Q4336" s="7" t="n">
        <x:f>MAX(0,G4336+J4336-P4336)</x:f>
        <x:v>0</x:v>
      </x:c>
      <x:c r="R4336" s="7" t="n">
        <x:f>M4336+MAX(0,K4336-MAX(0,P4336-G4336-J4336))</x:f>
        <x:v>0</x:v>
      </x:c>
      <x:c r="S4336" s="7" t="n">
        <x:f>SUM(O4336,Q4336,R4336)</x:f>
        <x:v>0</x:v>
      </x:c>
      <x:c r="T4336" s="14" t="n">
        <x:f>'Inventory detail'!T958</x:f>
        <x:v>0.1567</x:v>
      </x:c>
      <x:c r="U4336" s="14" t="n">
        <x:f>'Inventory detail'!U958</x:f>
        <x:v>0.1534845</x:v>
      </x:c>
      <x:c r="V4336" s="9" t="n">
        <x:f>O4336*T4336</x:f>
        <x:v>0</x:v>
      </x:c>
      <x:c r="W4336" s="9" t="n">
        <x:f>Q4336*T4336</x:f>
        <x:v>0</x:v>
      </x:c>
      <x:c r="X4336" s="9" t="n">
        <x:f>R4336*T4336</x:f>
        <x:v>0</x:v>
      </x:c>
      <x:c r="Y4336" s="9" t="n">
        <x:f>S4336*T4336</x:f>
        <x:v>0</x:v>
      </x:c>
      <x:c r="Z4336" s="9" t="n">
        <x:f>IF(ISNUMBER(U4336),S4336*(U4336-T4336),"n.a.")</x:f>
        <x:v>0</x:v>
      </x:c>
      <x:c r="AA4336" s="9" t="n">
        <x:f>IF(ISNUMBER(U4336),Y4336,0)</x:f>
        <x:v>0</x:v>
      </x:c>
      <x:c r="AB4336" s="7" t="n">
        <x:f>MAX(0,L4336-SUM(F4336:K4336))</x:f>
        <x:v>0</x:v>
      </x:c>
    </x:row>
    <x:row r="4337" ht="22" customHeight="1">
      <x:c r="A4337" s="18" t="n">
        <x:f>Summary!F$41</x:f>
        <x:v>46419</x:v>
      </x:c>
      <x:c r="B4337" s="2" t="str">
        <x:f>'Inventory detail'!A959</x:f>
        <x:v>COIL</x:v>
      </x:c>
      <x:c r="C4337" s="2" t="str">
        <x:f>'Inventory detail'!B959</x:f>
        <x:v>60</x:v>
      </x:c>
      <x:c r="D4337" s="2" t="str">
        <x:f>'Inventory detail'!C959</x:f>
        <x:v>20FG12-4</x:v>
      </x:c>
      <x:c r="E4337" s="10" t="n">
        <x:f>A3211</x:f>
        <x:v>46388</x:v>
      </x:c>
      <x:c r="F4337" s="7" t="n">
        <x:f>O3211</x:f>
        <x:v>0</x:v>
      </x:c>
      <x:c r="G4337" s="7" t="n">
        <x:f>Q3211</x:f>
        <x:v>0</x:v>
      </x:c>
      <x:c r="H4337" s="7" t="n">
        <x:f>R3211</x:f>
        <x:v>0</x:v>
      </x:c>
      <x:c r="I4337" s="7" t="n">
        <x:f>0</x:f>
        <x:v>0</x:v>
      </x:c>
      <x:c r="J4337" s="7" t="n">
        <x:f>0</x:f>
        <x:v>0</x:v>
      </x:c>
      <x:c r="K4337" s="7" t="n">
        <x:f>0</x:f>
        <x:v>0</x:v>
      </x:c>
      <x:c r="L4337" s="7" t="n">
        <x:f>'Inventory detail'!F959*Summary!$K$5*(A4337-E4337)/Summary!$K$6</x:f>
        <x:v>0</x:v>
      </x:c>
      <x:c r="M4337" s="7" t="n">
        <x:f>MAX(0,H4337-L4337)</x:f>
        <x:v>0</x:v>
      </x:c>
      <x:c r="N4337" s="7" t="n">
        <x:f>MAX(0,L4337-H4337)</x:f>
        <x:v>0</x:v>
      </x:c>
      <x:c r="O4337" s="7" t="n">
        <x:f>MAX(0,F4337+I4337-N4337)</x:f>
        <x:v>0</x:v>
      </x:c>
      <x:c r="P4337" s="7" t="n">
        <x:f>MAX(0,N4337-F4337-I4337)</x:f>
        <x:v>0</x:v>
      </x:c>
      <x:c r="Q4337" s="7" t="n">
        <x:f>MAX(0,G4337+J4337-P4337)</x:f>
        <x:v>0</x:v>
      </x:c>
      <x:c r="R4337" s="7" t="n">
        <x:f>M4337+MAX(0,K4337-MAX(0,P4337-G4337-J4337))</x:f>
        <x:v>0</x:v>
      </x:c>
      <x:c r="S4337" s="7" t="n">
        <x:f>SUM(O4337,Q4337,R4337)</x:f>
        <x:v>0</x:v>
      </x:c>
      <x:c r="T4337" s="14" t="n">
        <x:f>'Inventory detail'!T959</x:f>
        <x:v>0.085</x:v>
      </x:c>
      <x:c r="U4337" s="14" t="str">
        <x:f>'Inventory detail'!U959</x:f>
        <x:v>n.a.</x:v>
      </x:c>
      <x:c r="V4337" s="9" t="n">
        <x:f>O4337*T4337</x:f>
        <x:v>0</x:v>
      </x:c>
      <x:c r="W4337" s="9" t="n">
        <x:f>Q4337*T4337</x:f>
        <x:v>0</x:v>
      </x:c>
      <x:c r="X4337" s="9" t="n">
        <x:f>R4337*T4337</x:f>
        <x:v>0</x:v>
      </x:c>
      <x:c r="Y4337" s="9" t="n">
        <x:f>S4337*T4337</x:f>
        <x:v>0</x:v>
      </x:c>
      <x:c r="Z4337" s="9" t="str">
        <x:f>IF(ISNUMBER(U4337),S4337*(U4337-T4337),"n.a.")</x:f>
        <x:v>n.a.</x:v>
      </x:c>
      <x:c r="AA4337" s="9" t="n">
        <x:f>IF(ISNUMBER(U4337),Y4337,0)</x:f>
        <x:v>0</x:v>
      </x:c>
      <x:c r="AB4337" s="7" t="n">
        <x:f>MAX(0,L4337-SUM(F4337:K4337))</x:f>
        <x:v>0</x:v>
      </x:c>
    </x:row>
    <x:row r="4338" ht="22" customHeight="1">
      <x:c r="A4338" s="18" t="n">
        <x:f>Summary!F$41</x:f>
        <x:v>46419</x:v>
      </x:c>
      <x:c r="B4338" s="2" t="str">
        <x:f>'Inventory detail'!A960</x:f>
        <x:v>COIL</x:v>
      </x:c>
      <x:c r="C4338" s="2" t="str">
        <x:f>'Inventory detail'!B960</x:f>
        <x:v>60</x:v>
      </x:c>
      <x:c r="D4338" s="2" t="str">
        <x:f>'Inventory detail'!C960</x:f>
        <x:v>20MAR12-4</x:v>
      </x:c>
      <x:c r="E4338" s="10" t="n">
        <x:f>A3212</x:f>
        <x:v>46388</x:v>
      </x:c>
      <x:c r="F4338" s="7" t="n">
        <x:f>O3212</x:f>
        <x:v>0</x:v>
      </x:c>
      <x:c r="G4338" s="7" t="n">
        <x:f>Q3212</x:f>
        <x:v>0</x:v>
      </x:c>
      <x:c r="H4338" s="7" t="n">
        <x:f>R3212</x:f>
        <x:v>1700</x:v>
      </x:c>
      <x:c r="I4338" s="7" t="n">
        <x:f>0</x:f>
        <x:v>0</x:v>
      </x:c>
      <x:c r="J4338" s="7" t="n">
        <x:f>0</x:f>
        <x:v>0</x:v>
      </x:c>
      <x:c r="K4338" s="7" t="n">
        <x:f>0</x:f>
        <x:v>0</x:v>
      </x:c>
      <x:c r="L4338" s="7" t="n">
        <x:f>'Inventory detail'!F960*Summary!$K$5*(A4338-E4338)/Summary!$K$6</x:f>
        <x:v>0</x:v>
      </x:c>
      <x:c r="M4338" s="7" t="n">
        <x:f>MAX(0,H4338-L4338)</x:f>
        <x:v>1700</x:v>
      </x:c>
      <x:c r="N4338" s="7" t="n">
        <x:f>MAX(0,L4338-H4338)</x:f>
        <x:v>0</x:v>
      </x:c>
      <x:c r="O4338" s="7" t="n">
        <x:f>MAX(0,F4338+I4338-N4338)</x:f>
        <x:v>0</x:v>
      </x:c>
      <x:c r="P4338" s="7" t="n">
        <x:f>MAX(0,N4338-F4338-I4338)</x:f>
        <x:v>0</x:v>
      </x:c>
      <x:c r="Q4338" s="7" t="n">
        <x:f>MAX(0,G4338+J4338-P4338)</x:f>
        <x:v>0</x:v>
      </x:c>
      <x:c r="R4338" s="7" t="n">
        <x:f>M4338+MAX(0,K4338-MAX(0,P4338-G4338-J4338))</x:f>
        <x:v>1700</x:v>
      </x:c>
      <x:c r="S4338" s="7" t="n">
        <x:f>SUM(O4338,Q4338,R4338)</x:f>
        <x:v>1700</x:v>
      </x:c>
      <x:c r="T4338" s="14" t="n">
        <x:f>'Inventory detail'!T960</x:f>
        <x:v>0.085</x:v>
      </x:c>
      <x:c r="U4338" s="14" t="str">
        <x:f>'Inventory detail'!U960</x:f>
        <x:v>n.a.</x:v>
      </x:c>
      <x:c r="V4338" s="9" t="n">
        <x:f>O4338*T4338</x:f>
        <x:v>0</x:v>
      </x:c>
      <x:c r="W4338" s="9" t="n">
        <x:f>Q4338*T4338</x:f>
        <x:v>0</x:v>
      </x:c>
      <x:c r="X4338" s="9" t="n">
        <x:f>R4338*T4338</x:f>
        <x:v>144.5</x:v>
      </x:c>
      <x:c r="Y4338" s="9" t="n">
        <x:f>S4338*T4338</x:f>
        <x:v>144.5</x:v>
      </x:c>
      <x:c r="Z4338" s="9" t="str">
        <x:f>IF(ISNUMBER(U4338),S4338*(U4338-T4338),"n.a.")</x:f>
        <x:v>n.a.</x:v>
      </x:c>
      <x:c r="AA4338" s="9" t="n">
        <x:f>IF(ISNUMBER(U4338),Y4338,0)</x:f>
        <x:v>0</x:v>
      </x:c>
      <x:c r="AB4338" s="7" t="n">
        <x:f>MAX(0,L4338-SUM(F4338:K4338))</x:f>
        <x:v>0</x:v>
      </x:c>
    </x:row>
    <x:row r="4339" ht="22" customHeight="1">
      <x:c r="A4339" s="18" t="n">
        <x:f>Summary!F$41</x:f>
        <x:v>46419</x:v>
      </x:c>
      <x:c r="B4339" s="2" t="str">
        <x:f>'Inventory detail'!A961</x:f>
        <x:v>COIL</x:v>
      </x:c>
      <x:c r="C4339" s="2" t="str">
        <x:f>'Inventory detail'!B961</x:f>
        <x:v>60</x:v>
      </x:c>
      <x:c r="D4339" s="2" t="str">
        <x:f>'Inventory detail'!C961</x:f>
        <x:v>20RED12-4</x:v>
      </x:c>
      <x:c r="E4339" s="10" t="n">
        <x:f>A3213</x:f>
        <x:v>46388</x:v>
      </x:c>
      <x:c r="F4339" s="7" t="n">
        <x:f>O3213</x:f>
        <x:v>0</x:v>
      </x:c>
      <x:c r="G4339" s="7" t="n">
        <x:f>Q3213</x:f>
        <x:v>0</x:v>
      </x:c>
      <x:c r="H4339" s="7" t="n">
        <x:f>R3213</x:f>
        <x:v>0</x:v>
      </x:c>
      <x:c r="I4339" s="7" t="n">
        <x:f>0</x:f>
        <x:v>0</x:v>
      </x:c>
      <x:c r="J4339" s="7" t="n">
        <x:f>0</x:f>
        <x:v>0</x:v>
      </x:c>
      <x:c r="K4339" s="7" t="n">
        <x:f>0</x:f>
        <x:v>0</x:v>
      </x:c>
      <x:c r="L4339" s="7" t="n">
        <x:f>'Inventory detail'!F961*Summary!$K$5*(A4339-E4339)/Summary!$K$6</x:f>
        <x:v>0</x:v>
      </x:c>
      <x:c r="M4339" s="7" t="n">
        <x:f>MAX(0,H4339-L4339)</x:f>
        <x:v>0</x:v>
      </x:c>
      <x:c r="N4339" s="7" t="n">
        <x:f>MAX(0,L4339-H4339)</x:f>
        <x:v>0</x:v>
      </x:c>
      <x:c r="O4339" s="7" t="n">
        <x:f>MAX(0,F4339+I4339-N4339)</x:f>
        <x:v>0</x:v>
      </x:c>
      <x:c r="P4339" s="7" t="n">
        <x:f>MAX(0,N4339-F4339-I4339)</x:f>
        <x:v>0</x:v>
      </x:c>
      <x:c r="Q4339" s="7" t="n">
        <x:f>MAX(0,G4339+J4339-P4339)</x:f>
        <x:v>0</x:v>
      </x:c>
      <x:c r="R4339" s="7" t="n">
        <x:f>M4339+MAX(0,K4339-MAX(0,P4339-G4339-J4339))</x:f>
        <x:v>0</x:v>
      </x:c>
      <x:c r="S4339" s="7" t="n">
        <x:f>SUM(O4339,Q4339,R4339)</x:f>
        <x:v>0</x:v>
      </x:c>
      <x:c r="T4339" s="14" t="n">
        <x:f>'Inventory detail'!T961</x:f>
        <x:v>0.1567</x:v>
      </x:c>
      <x:c r="U4339" s="14" t="n">
        <x:f>'Inventory detail'!U961</x:f>
        <x:v>0.1534845</x:v>
      </x:c>
      <x:c r="V4339" s="9" t="n">
        <x:f>O4339*T4339</x:f>
        <x:v>0</x:v>
      </x:c>
      <x:c r="W4339" s="9" t="n">
        <x:f>Q4339*T4339</x:f>
        <x:v>0</x:v>
      </x:c>
      <x:c r="X4339" s="9" t="n">
        <x:f>R4339*T4339</x:f>
        <x:v>0</x:v>
      </x:c>
      <x:c r="Y4339" s="9" t="n">
        <x:f>S4339*T4339</x:f>
        <x:v>0</x:v>
      </x:c>
      <x:c r="Z4339" s="9" t="n">
        <x:f>IF(ISNUMBER(U4339),S4339*(U4339-T4339),"n.a.")</x:f>
        <x:v>0</x:v>
      </x:c>
      <x:c r="AA4339" s="9" t="n">
        <x:f>IF(ISNUMBER(U4339),Y4339,0)</x:f>
        <x:v>0</x:v>
      </x:c>
      <x:c r="AB4339" s="7" t="n">
        <x:f>MAX(0,L4339-SUM(F4339:K4339))</x:f>
        <x:v>0</x:v>
      </x:c>
    </x:row>
    <x:row r="4340" ht="22" customHeight="1">
      <x:c r="A4340" s="18" t="n">
        <x:f>Summary!F$41</x:f>
        <x:v>46419</x:v>
      </x:c>
      <x:c r="B4340" s="2" t="str">
        <x:f>'Inventory detail'!A962</x:f>
        <x:v>COIL</x:v>
      </x:c>
      <x:c r="C4340" s="2" t="str">
        <x:f>'Inventory detail'!B962</x:f>
        <x:v>60</x:v>
      </x:c>
      <x:c r="D4340" s="2" t="str">
        <x:f>'Inventory detail'!C962</x:f>
        <x:v>20WHT36-4</x:v>
      </x:c>
      <x:c r="E4340" s="10" t="n">
        <x:f>A3214</x:f>
        <x:v>46388</x:v>
      </x:c>
      <x:c r="F4340" s="7" t="n">
        <x:f>O3214</x:f>
        <x:v>0</x:v>
      </x:c>
      <x:c r="G4340" s="7" t="n">
        <x:f>Q3214</x:f>
        <x:v>0</x:v>
      </x:c>
      <x:c r="H4340" s="7" t="n">
        <x:f>R3214</x:f>
        <x:v>500</x:v>
      </x:c>
      <x:c r="I4340" s="7" t="n">
        <x:f>0</x:f>
        <x:v>0</x:v>
      </x:c>
      <x:c r="J4340" s="7" t="n">
        <x:f>0</x:f>
        <x:v>0</x:v>
      </x:c>
      <x:c r="K4340" s="7" t="n">
        <x:f>0</x:f>
        <x:v>0</x:v>
      </x:c>
      <x:c r="L4340" s="7" t="n">
        <x:f>'Inventory detail'!F962*Summary!$K$5*(A4340-E4340)/Summary!$K$6</x:f>
        <x:v>0</x:v>
      </x:c>
      <x:c r="M4340" s="7" t="n">
        <x:f>MAX(0,H4340-L4340)</x:f>
        <x:v>500</x:v>
      </x:c>
      <x:c r="N4340" s="7" t="n">
        <x:f>MAX(0,L4340-H4340)</x:f>
        <x:v>0</x:v>
      </x:c>
      <x:c r="O4340" s="7" t="n">
        <x:f>MAX(0,F4340+I4340-N4340)</x:f>
        <x:v>0</x:v>
      </x:c>
      <x:c r="P4340" s="7" t="n">
        <x:f>MAX(0,N4340-F4340-I4340)</x:f>
        <x:v>0</x:v>
      </x:c>
      <x:c r="Q4340" s="7" t="n">
        <x:f>MAX(0,G4340+J4340-P4340)</x:f>
        <x:v>0</x:v>
      </x:c>
      <x:c r="R4340" s="7" t="n">
        <x:f>M4340+MAX(0,K4340-MAX(0,P4340-G4340-J4340))</x:f>
        <x:v>500</x:v>
      </x:c>
      <x:c r="S4340" s="7" t="n">
        <x:f>SUM(O4340,Q4340,R4340)</x:f>
        <x:v>500</x:v>
      </x:c>
      <x:c r="T4340" s="14" t="n">
        <x:f>'Inventory detail'!T962</x:f>
        <x:v>0.456</x:v>
      </x:c>
      <x:c r="U4340" s="14" t="n">
        <x:f>'Inventory detail'!U962</x:f>
        <x:v>0.4467515</x:v>
      </x:c>
      <x:c r="V4340" s="9" t="n">
        <x:f>O4340*T4340</x:f>
        <x:v>0</x:v>
      </x:c>
      <x:c r="W4340" s="9" t="n">
        <x:f>Q4340*T4340</x:f>
        <x:v>0</x:v>
      </x:c>
      <x:c r="X4340" s="9" t="n">
        <x:f>R4340*T4340</x:f>
        <x:v>228</x:v>
      </x:c>
      <x:c r="Y4340" s="9" t="n">
        <x:f>S4340*T4340</x:f>
        <x:v>228</x:v>
      </x:c>
      <x:c r="Z4340" s="9" t="n">
        <x:f>IF(ISNUMBER(U4340),S4340*(U4340-T4340),"n.a.")</x:f>
        <x:v>-4.624249999999996</x:v>
      </x:c>
      <x:c r="AA4340" s="9" t="n">
        <x:f>IF(ISNUMBER(U4340),Y4340,0)</x:f>
        <x:v>228</x:v>
      </x:c>
      <x:c r="AB4340" s="7" t="n">
        <x:f>MAX(0,L4340-SUM(F4340:K4340))</x:f>
        <x:v>0</x:v>
      </x:c>
    </x:row>
    <x:row r="4341" ht="22" customHeight="1">
      <x:c r="A4341" s="18" t="n">
        <x:f>Summary!F$41</x:f>
        <x:v>46419</x:v>
      </x:c>
      <x:c r="B4341" s="2" t="str">
        <x:f>'Inventory detail'!A963</x:f>
        <x:v>COIL</x:v>
      </x:c>
      <x:c r="C4341" s="2" t="str">
        <x:f>'Inventory detail'!B963</x:f>
        <x:v>60</x:v>
      </x:c>
      <x:c r="D4341" s="2" t="str">
        <x:f>'Inventory detail'!C963</x:f>
        <x:v>22BLU12-4</x:v>
      </x:c>
      <x:c r="E4341" s="10" t="n">
        <x:f>A3215</x:f>
        <x:v>46388</x:v>
      </x:c>
      <x:c r="F4341" s="7" t="n">
        <x:f>O3215</x:f>
        <x:v>0</x:v>
      </x:c>
      <x:c r="G4341" s="7" t="n">
        <x:f>Q3215</x:f>
        <x:v>0</x:v>
      </x:c>
      <x:c r="H4341" s="7" t="n">
        <x:f>R3215</x:f>
        <x:v>0</x:v>
      </x:c>
      <x:c r="I4341" s="7" t="n">
        <x:f>0</x:f>
        <x:v>0</x:v>
      </x:c>
      <x:c r="J4341" s="7" t="n">
        <x:f>0</x:f>
        <x:v>0</x:v>
      </x:c>
      <x:c r="K4341" s="7" t="n">
        <x:f>0</x:f>
        <x:v>0</x:v>
      </x:c>
      <x:c r="L4341" s="7" t="n">
        <x:f>'Inventory detail'!F963*Summary!$K$5*(A4341-E4341)/Summary!$K$6</x:f>
        <x:v>0</x:v>
      </x:c>
      <x:c r="M4341" s="7" t="n">
        <x:f>MAX(0,H4341-L4341)</x:f>
        <x:v>0</x:v>
      </x:c>
      <x:c r="N4341" s="7" t="n">
        <x:f>MAX(0,L4341-H4341)</x:f>
        <x:v>0</x:v>
      </x:c>
      <x:c r="O4341" s="7" t="n">
        <x:f>MAX(0,F4341+I4341-N4341)</x:f>
        <x:v>0</x:v>
      </x:c>
      <x:c r="P4341" s="7" t="n">
        <x:f>MAX(0,N4341-F4341-I4341)</x:f>
        <x:v>0</x:v>
      </x:c>
      <x:c r="Q4341" s="7" t="n">
        <x:f>MAX(0,G4341+J4341-P4341)</x:f>
        <x:v>0</x:v>
      </x:c>
      <x:c r="R4341" s="7" t="n">
        <x:f>M4341+MAX(0,K4341-MAX(0,P4341-G4341-J4341))</x:f>
        <x:v>0</x:v>
      </x:c>
      <x:c r="S4341" s="7" t="n">
        <x:f>SUM(O4341,Q4341,R4341)</x:f>
        <x:v>0</x:v>
      </x:c>
      <x:c r="T4341" s="14" t="n">
        <x:f>'Inventory detail'!T963</x:f>
        <x:v>0.09480000000000001</x:v>
      </x:c>
      <x:c r="U4341" s="14" t="str">
        <x:f>'Inventory detail'!U963</x:f>
        <x:v>n.a.</x:v>
      </x:c>
      <x:c r="V4341" s="9" t="n">
        <x:f>O4341*T4341</x:f>
        <x:v>0</x:v>
      </x:c>
      <x:c r="W4341" s="9" t="n">
        <x:f>Q4341*T4341</x:f>
        <x:v>0</x:v>
      </x:c>
      <x:c r="X4341" s="9" t="n">
        <x:f>R4341*T4341</x:f>
        <x:v>0</x:v>
      </x:c>
      <x:c r="Y4341" s="9" t="n">
        <x:f>S4341*T4341</x:f>
        <x:v>0</x:v>
      </x:c>
      <x:c r="Z4341" s="9" t="str">
        <x:f>IF(ISNUMBER(U4341),S4341*(U4341-T4341),"n.a.")</x:f>
        <x:v>n.a.</x:v>
      </x:c>
      <x:c r="AA4341" s="9" t="n">
        <x:f>IF(ISNUMBER(U4341),Y4341,0)</x:f>
        <x:v>0</x:v>
      </x:c>
      <x:c r="AB4341" s="7" t="n">
        <x:f>MAX(0,L4341-SUM(F4341:K4341))</x:f>
        <x:v>0</x:v>
      </x:c>
    </x:row>
    <x:row r="4342" ht="22" customHeight="1">
      <x:c r="A4342" s="18" t="n">
        <x:f>Summary!F$41</x:f>
        <x:v>46419</x:v>
      </x:c>
      <x:c r="B4342" s="2" t="str">
        <x:f>'Inventory detail'!A964</x:f>
        <x:v>COIL</x:v>
      </x:c>
      <x:c r="C4342" s="2" t="str">
        <x:f>'Inventory detail'!B964</x:f>
        <x:v>60</x:v>
      </x:c>
      <x:c r="D4342" s="2" t="str">
        <x:f>'Inventory detail'!C964</x:f>
        <x:v>22FG12-4</x:v>
      </x:c>
      <x:c r="E4342" s="10" t="n">
        <x:f>A3216</x:f>
        <x:v>46388</x:v>
      </x:c>
      <x:c r="F4342" s="7" t="n">
        <x:f>O3216</x:f>
        <x:v>0</x:v>
      </x:c>
      <x:c r="G4342" s="7" t="n">
        <x:f>Q3216</x:f>
        <x:v>0</x:v>
      </x:c>
      <x:c r="H4342" s="7" t="n">
        <x:f>R3216</x:f>
        <x:v>0</x:v>
      </x:c>
      <x:c r="I4342" s="7" t="n">
        <x:f>0</x:f>
        <x:v>0</x:v>
      </x:c>
      <x:c r="J4342" s="7" t="n">
        <x:f>0</x:f>
        <x:v>0</x:v>
      </x:c>
      <x:c r="K4342" s="7" t="n">
        <x:f>0</x:f>
        <x:v>0</x:v>
      </x:c>
      <x:c r="L4342" s="7" t="n">
        <x:f>'Inventory detail'!F964*Summary!$K$5*(A4342-E4342)/Summary!$K$6</x:f>
        <x:v>0</x:v>
      </x:c>
      <x:c r="M4342" s="7" t="n">
        <x:f>MAX(0,H4342-L4342)</x:f>
        <x:v>0</x:v>
      </x:c>
      <x:c r="N4342" s="7" t="n">
        <x:f>MAX(0,L4342-H4342)</x:f>
        <x:v>0</x:v>
      </x:c>
      <x:c r="O4342" s="7" t="n">
        <x:f>MAX(0,F4342+I4342-N4342)</x:f>
        <x:v>0</x:v>
      </x:c>
      <x:c r="P4342" s="7" t="n">
        <x:f>MAX(0,N4342-F4342-I4342)</x:f>
        <x:v>0</x:v>
      </x:c>
      <x:c r="Q4342" s="7" t="n">
        <x:f>MAX(0,G4342+J4342-P4342)</x:f>
        <x:v>0</x:v>
      </x:c>
      <x:c r="R4342" s="7" t="n">
        <x:f>M4342+MAX(0,K4342-MAX(0,P4342-G4342-J4342))</x:f>
        <x:v>0</x:v>
      </x:c>
      <x:c r="S4342" s="7" t="n">
        <x:f>SUM(O4342,Q4342,R4342)</x:f>
        <x:v>0</x:v>
      </x:c>
      <x:c r="T4342" s="14" t="n">
        <x:f>'Inventory detail'!T964</x:f>
        <x:v>0.09480000000000001</x:v>
      </x:c>
      <x:c r="U4342" s="14" t="str">
        <x:f>'Inventory detail'!U964</x:f>
        <x:v>n.a.</x:v>
      </x:c>
      <x:c r="V4342" s="9" t="n">
        <x:f>O4342*T4342</x:f>
        <x:v>0</x:v>
      </x:c>
      <x:c r="W4342" s="9" t="n">
        <x:f>Q4342*T4342</x:f>
        <x:v>0</x:v>
      </x:c>
      <x:c r="X4342" s="9" t="n">
        <x:f>R4342*T4342</x:f>
        <x:v>0</x:v>
      </x:c>
      <x:c r="Y4342" s="9" t="n">
        <x:f>S4342*T4342</x:f>
        <x:v>0</x:v>
      </x:c>
      <x:c r="Z4342" s="9" t="str">
        <x:f>IF(ISNUMBER(U4342),S4342*(U4342-T4342),"n.a.")</x:f>
        <x:v>n.a.</x:v>
      </x:c>
      <x:c r="AA4342" s="9" t="n">
        <x:f>IF(ISNUMBER(U4342),Y4342,0)</x:f>
        <x:v>0</x:v>
      </x:c>
      <x:c r="AB4342" s="7" t="n">
        <x:f>MAX(0,L4342-SUM(F4342:K4342))</x:f>
        <x:v>0</x:v>
      </x:c>
    </x:row>
    <x:row r="4343" ht="22" customHeight="1">
      <x:c r="A4343" s="18" t="n">
        <x:f>Summary!F$41</x:f>
        <x:v>46419</x:v>
      </x:c>
      <x:c r="B4343" s="2" t="str">
        <x:f>'Inventory detail'!A965</x:f>
        <x:v>COIL</x:v>
      </x:c>
      <x:c r="C4343" s="2" t="str">
        <x:f>'Inventory detail'!B965</x:f>
        <x:v>60</x:v>
      </x:c>
      <x:c r="D4343" s="2" t="str">
        <x:f>'Inventory detail'!C965</x:f>
        <x:v>22RED12-4</x:v>
      </x:c>
      <x:c r="E4343" s="10" t="n">
        <x:f>A3217</x:f>
        <x:v>46388</x:v>
      </x:c>
      <x:c r="F4343" s="7" t="n">
        <x:f>O3217</x:f>
        <x:v>0</x:v>
      </x:c>
      <x:c r="G4343" s="7" t="n">
        <x:f>Q3217</x:f>
        <x:v>0</x:v>
      </x:c>
      <x:c r="H4343" s="7" t="n">
        <x:f>R3217</x:f>
        <x:v>0</x:v>
      </x:c>
      <x:c r="I4343" s="7" t="n">
        <x:f>0</x:f>
        <x:v>0</x:v>
      </x:c>
      <x:c r="J4343" s="7" t="n">
        <x:f>0</x:f>
        <x:v>0</x:v>
      </x:c>
      <x:c r="K4343" s="7" t="n">
        <x:f>0</x:f>
        <x:v>0</x:v>
      </x:c>
      <x:c r="L4343" s="7" t="n">
        <x:f>'Inventory detail'!F965*Summary!$K$5*(A4343-E4343)/Summary!$K$6</x:f>
        <x:v>0</x:v>
      </x:c>
      <x:c r="M4343" s="7" t="n">
        <x:f>MAX(0,H4343-L4343)</x:f>
        <x:v>0</x:v>
      </x:c>
      <x:c r="N4343" s="7" t="n">
        <x:f>MAX(0,L4343-H4343)</x:f>
        <x:v>0</x:v>
      </x:c>
      <x:c r="O4343" s="7" t="n">
        <x:f>MAX(0,F4343+I4343-N4343)</x:f>
        <x:v>0</x:v>
      </x:c>
      <x:c r="P4343" s="7" t="n">
        <x:f>MAX(0,N4343-F4343-I4343)</x:f>
        <x:v>0</x:v>
      </x:c>
      <x:c r="Q4343" s="7" t="n">
        <x:f>MAX(0,G4343+J4343-P4343)</x:f>
        <x:v>0</x:v>
      </x:c>
      <x:c r="R4343" s="7" t="n">
        <x:f>M4343+MAX(0,K4343-MAX(0,P4343-G4343-J4343))</x:f>
        <x:v>0</x:v>
      </x:c>
      <x:c r="S4343" s="7" t="n">
        <x:f>SUM(O4343,Q4343,R4343)</x:f>
        <x:v>0</x:v>
      </x:c>
      <x:c r="T4343" s="14" t="n">
        <x:f>'Inventory detail'!T965</x:f>
        <x:v>0.09480000000000001</x:v>
      </x:c>
      <x:c r="U4343" s="14" t="str">
        <x:f>'Inventory detail'!U965</x:f>
        <x:v>n.a.</x:v>
      </x:c>
      <x:c r="V4343" s="9" t="n">
        <x:f>O4343*T4343</x:f>
        <x:v>0</x:v>
      </x:c>
      <x:c r="W4343" s="9" t="n">
        <x:f>Q4343*T4343</x:f>
        <x:v>0</x:v>
      </x:c>
      <x:c r="X4343" s="9" t="n">
        <x:f>R4343*T4343</x:f>
        <x:v>0</x:v>
      </x:c>
      <x:c r="Y4343" s="9" t="n">
        <x:f>S4343*T4343</x:f>
        <x:v>0</x:v>
      </x:c>
      <x:c r="Z4343" s="9" t="str">
        <x:f>IF(ISNUMBER(U4343),S4343*(U4343-T4343),"n.a.")</x:f>
        <x:v>n.a.</x:v>
      </x:c>
      <x:c r="AA4343" s="9" t="n">
        <x:f>IF(ISNUMBER(U4343),Y4343,0)</x:f>
        <x:v>0</x:v>
      </x:c>
      <x:c r="AB4343" s="7" t="n">
        <x:f>MAX(0,L4343-SUM(F4343:K4343))</x:f>
        <x:v>0</x:v>
      </x:c>
    </x:row>
    <x:row r="4344" ht="22" customHeight="1">
      <x:c r="A4344" s="18" t="n">
        <x:f>Summary!F$41</x:f>
        <x:v>46419</x:v>
      </x:c>
      <x:c r="B4344" s="2" t="str">
        <x:f>'Inventory detail'!A966</x:f>
        <x:v>COIL</x:v>
      </x:c>
      <x:c r="C4344" s="2" t="str">
        <x:f>'Inventory detail'!B966</x:f>
        <x:v>60</x:v>
      </x:c>
      <x:c r="D4344" s="2" t="str">
        <x:f>'Inventory detail'!C966</x:f>
        <x:v>22WHT36-4</x:v>
      </x:c>
      <x:c r="E4344" s="10" t="n">
        <x:f>A3218</x:f>
        <x:v>46388</x:v>
      </x:c>
      <x:c r="F4344" s="7" t="n">
        <x:f>O3218</x:f>
        <x:v>0</x:v>
      </x:c>
      <x:c r="G4344" s="7" t="n">
        <x:f>Q3218</x:f>
        <x:v>0</x:v>
      </x:c>
      <x:c r="H4344" s="7" t="n">
        <x:f>R3218</x:f>
        <x:v>300</x:v>
      </x:c>
      <x:c r="I4344" s="7" t="n">
        <x:f>0</x:f>
        <x:v>0</x:v>
      </x:c>
      <x:c r="J4344" s="7" t="n">
        <x:f>0</x:f>
        <x:v>0</x:v>
      </x:c>
      <x:c r="K4344" s="7" t="n">
        <x:f>0</x:f>
        <x:v>0</x:v>
      </x:c>
      <x:c r="L4344" s="7" t="n">
        <x:f>'Inventory detail'!F966*Summary!$K$5*(A4344-E4344)/Summary!$K$6</x:f>
        <x:v>0</x:v>
      </x:c>
      <x:c r="M4344" s="7" t="n">
        <x:f>MAX(0,H4344-L4344)</x:f>
        <x:v>300</x:v>
      </x:c>
      <x:c r="N4344" s="7" t="n">
        <x:f>MAX(0,L4344-H4344)</x:f>
        <x:v>0</x:v>
      </x:c>
      <x:c r="O4344" s="7" t="n">
        <x:f>MAX(0,F4344+I4344-N4344)</x:f>
        <x:v>0</x:v>
      </x:c>
      <x:c r="P4344" s="7" t="n">
        <x:f>MAX(0,N4344-F4344-I4344)</x:f>
        <x:v>0</x:v>
      </x:c>
      <x:c r="Q4344" s="7" t="n">
        <x:f>MAX(0,G4344+J4344-P4344)</x:f>
        <x:v>0</x:v>
      </x:c>
      <x:c r="R4344" s="7" t="n">
        <x:f>M4344+MAX(0,K4344-MAX(0,P4344-G4344-J4344))</x:f>
        <x:v>300</x:v>
      </x:c>
      <x:c r="S4344" s="7" t="n">
        <x:f>SUM(O4344,Q4344,R4344)</x:f>
        <x:v>300</x:v>
      </x:c>
      <x:c r="T4344" s="14" t="n">
        <x:f>'Inventory detail'!T966</x:f>
        <x:v>0.4882</x:v>
      </x:c>
      <x:c r="U4344" s="14" t="n">
        <x:f>'Inventory detail'!U966</x:f>
        <x:v>0.4783545</x:v>
      </x:c>
      <x:c r="V4344" s="9" t="n">
        <x:f>O4344*T4344</x:f>
        <x:v>0</x:v>
      </x:c>
      <x:c r="W4344" s="9" t="n">
        <x:f>Q4344*T4344</x:f>
        <x:v>0</x:v>
      </x:c>
      <x:c r="X4344" s="9" t="n">
        <x:f>R4344*T4344</x:f>
        <x:v>146.46</x:v>
      </x:c>
      <x:c r="Y4344" s="9" t="n">
        <x:f>S4344*T4344</x:f>
        <x:v>146.46</x:v>
      </x:c>
      <x:c r="Z4344" s="9" t="n">
        <x:f>IF(ISNUMBER(U4344),S4344*(U4344-T4344),"n.a.")</x:f>
        <x:v>-2.9536500000000023</x:v>
      </x:c>
      <x:c r="AA4344" s="9" t="n">
        <x:f>IF(ISNUMBER(U4344),Y4344,0)</x:f>
        <x:v>146.46</x:v>
      </x:c>
      <x:c r="AB4344" s="7" t="n">
        <x:f>MAX(0,L4344-SUM(F4344:K4344))</x:f>
        <x:v>0</x:v>
      </x:c>
    </x:row>
    <x:row r="4345" ht="22" customHeight="1">
      <x:c r="A4345" s="18" t="n">
        <x:f>Summary!F$41</x:f>
        <x:v>46419</x:v>
      </x:c>
      <x:c r="B4345" s="2" t="str">
        <x:f>'Inventory detail'!A967</x:f>
        <x:v>COIL</x:v>
      </x:c>
      <x:c r="C4345" s="2" t="str">
        <x:f>'Inventory detail'!B967</x:f>
        <x:v>60</x:v>
      </x:c>
      <x:c r="D4345" s="2" t="str">
        <x:f>'Inventory detail'!C967</x:f>
        <x:v>25FG12-4</x:v>
      </x:c>
      <x:c r="E4345" s="10" t="n">
        <x:f>A3219</x:f>
        <x:v>46388</x:v>
      </x:c>
      <x:c r="F4345" s="7" t="n">
        <x:f>O3219</x:f>
        <x:v>0</x:v>
      </x:c>
      <x:c r="G4345" s="7" t="n">
        <x:f>Q3219</x:f>
        <x:v>0</x:v>
      </x:c>
      <x:c r="H4345" s="7" t="n">
        <x:f>R3219</x:f>
        <x:v>0</x:v>
      </x:c>
      <x:c r="I4345" s="7" t="n">
        <x:f>0</x:f>
        <x:v>0</x:v>
      </x:c>
      <x:c r="J4345" s="7" t="n">
        <x:f>0</x:f>
        <x:v>0</x:v>
      </x:c>
      <x:c r="K4345" s="7" t="n">
        <x:f>0</x:f>
        <x:v>0</x:v>
      </x:c>
      <x:c r="L4345" s="7" t="n">
        <x:f>'Inventory detail'!F967*Summary!$K$5*(A4345-E4345)/Summary!$K$6</x:f>
        <x:v>0</x:v>
      </x:c>
      <x:c r="M4345" s="7" t="n">
        <x:f>MAX(0,H4345-L4345)</x:f>
        <x:v>0</x:v>
      </x:c>
      <x:c r="N4345" s="7" t="n">
        <x:f>MAX(0,L4345-H4345)</x:f>
        <x:v>0</x:v>
      </x:c>
      <x:c r="O4345" s="7" t="n">
        <x:f>MAX(0,F4345+I4345-N4345)</x:f>
        <x:v>0</x:v>
      </x:c>
      <x:c r="P4345" s="7" t="n">
        <x:f>MAX(0,N4345-F4345-I4345)</x:f>
        <x:v>0</x:v>
      </x:c>
      <x:c r="Q4345" s="7" t="n">
        <x:f>MAX(0,G4345+J4345-P4345)</x:f>
        <x:v>0</x:v>
      </x:c>
      <x:c r="R4345" s="7" t="n">
        <x:f>M4345+MAX(0,K4345-MAX(0,P4345-G4345-J4345))</x:f>
        <x:v>0</x:v>
      </x:c>
      <x:c r="S4345" s="7" t="n">
        <x:f>SUM(O4345,Q4345,R4345)</x:f>
        <x:v>0</x:v>
      </x:c>
      <x:c r="T4345" s="14" t="n">
        <x:f>'Inventory detail'!T967</x:f>
        <x:v>0.1158</x:v>
      </x:c>
      <x:c r="U4345" s="14" t="str">
        <x:f>'Inventory detail'!U967</x:f>
        <x:v>n.a.</x:v>
      </x:c>
      <x:c r="V4345" s="9" t="n">
        <x:f>O4345*T4345</x:f>
        <x:v>0</x:v>
      </x:c>
      <x:c r="W4345" s="9" t="n">
        <x:f>Q4345*T4345</x:f>
        <x:v>0</x:v>
      </x:c>
      <x:c r="X4345" s="9" t="n">
        <x:f>R4345*T4345</x:f>
        <x:v>0</x:v>
      </x:c>
      <x:c r="Y4345" s="9" t="n">
        <x:f>S4345*T4345</x:f>
        <x:v>0</x:v>
      </x:c>
      <x:c r="Z4345" s="9" t="str">
        <x:f>IF(ISNUMBER(U4345),S4345*(U4345-T4345),"n.a.")</x:f>
        <x:v>n.a.</x:v>
      </x:c>
      <x:c r="AA4345" s="9" t="n">
        <x:f>IF(ISNUMBER(U4345),Y4345,0)</x:f>
        <x:v>0</x:v>
      </x:c>
      <x:c r="AB4345" s="7" t="n">
        <x:f>MAX(0,L4345-SUM(F4345:K4345))</x:f>
        <x:v>0</x:v>
      </x:c>
    </x:row>
    <x:row r="4346" ht="22" customHeight="1">
      <x:c r="A4346" s="18" t="n">
        <x:f>Summary!F$41</x:f>
        <x:v>46419</x:v>
      </x:c>
      <x:c r="B4346" s="2" t="str">
        <x:f>'Inventory detail'!A968</x:f>
        <x:v>COIL</x:v>
      </x:c>
      <x:c r="C4346" s="2" t="str">
        <x:f>'Inventory detail'!B968</x:f>
        <x:v>60</x:v>
      </x:c>
      <x:c r="D4346" s="2" t="str">
        <x:f>'Inventory detail'!C968</x:f>
        <x:v>25MAR12-4</x:v>
      </x:c>
      <x:c r="E4346" s="10" t="n">
        <x:f>A3220</x:f>
        <x:v>46388</x:v>
      </x:c>
      <x:c r="F4346" s="7" t="n">
        <x:f>O3220</x:f>
        <x:v>0</x:v>
      </x:c>
      <x:c r="G4346" s="7" t="n">
        <x:f>Q3220</x:f>
        <x:v>0</x:v>
      </x:c>
      <x:c r="H4346" s="7" t="n">
        <x:f>R3220</x:f>
        <x:v>0</x:v>
      </x:c>
      <x:c r="I4346" s="7" t="n">
        <x:f>0</x:f>
        <x:v>0</x:v>
      </x:c>
      <x:c r="J4346" s="7" t="n">
        <x:f>0</x:f>
        <x:v>0</x:v>
      </x:c>
      <x:c r="K4346" s="7" t="n">
        <x:f>0</x:f>
        <x:v>0</x:v>
      </x:c>
      <x:c r="L4346" s="7" t="n">
        <x:f>'Inventory detail'!F968*Summary!$K$5*(A4346-E4346)/Summary!$K$6</x:f>
        <x:v>0</x:v>
      </x:c>
      <x:c r="M4346" s="7" t="n">
        <x:f>MAX(0,H4346-L4346)</x:f>
        <x:v>0</x:v>
      </x:c>
      <x:c r="N4346" s="7" t="n">
        <x:f>MAX(0,L4346-H4346)</x:f>
        <x:v>0</x:v>
      </x:c>
      <x:c r="O4346" s="7" t="n">
        <x:f>MAX(0,F4346+I4346-N4346)</x:f>
        <x:v>0</x:v>
      </x:c>
      <x:c r="P4346" s="7" t="n">
        <x:f>MAX(0,N4346-F4346-I4346)</x:f>
        <x:v>0</x:v>
      </x:c>
      <x:c r="Q4346" s="7" t="n">
        <x:f>MAX(0,G4346+J4346-P4346)</x:f>
        <x:v>0</x:v>
      </x:c>
      <x:c r="R4346" s="7" t="n">
        <x:f>M4346+MAX(0,K4346-MAX(0,P4346-G4346-J4346))</x:f>
        <x:v>0</x:v>
      </x:c>
      <x:c r="S4346" s="7" t="n">
        <x:f>SUM(O4346,Q4346,R4346)</x:f>
        <x:v>0</x:v>
      </x:c>
      <x:c r="T4346" s="14" t="n">
        <x:f>'Inventory detail'!T968</x:f>
        <x:v>0.1158</x:v>
      </x:c>
      <x:c r="U4346" s="14" t="str">
        <x:f>'Inventory detail'!U968</x:f>
        <x:v>n.a.</x:v>
      </x:c>
      <x:c r="V4346" s="9" t="n">
        <x:f>O4346*T4346</x:f>
        <x:v>0</x:v>
      </x:c>
      <x:c r="W4346" s="9" t="n">
        <x:f>Q4346*T4346</x:f>
        <x:v>0</x:v>
      </x:c>
      <x:c r="X4346" s="9" t="n">
        <x:f>R4346*T4346</x:f>
        <x:v>0</x:v>
      </x:c>
      <x:c r="Y4346" s="9" t="n">
        <x:f>S4346*T4346</x:f>
        <x:v>0</x:v>
      </x:c>
      <x:c r="Z4346" s="9" t="str">
        <x:f>IF(ISNUMBER(U4346),S4346*(U4346-T4346),"n.a.")</x:f>
        <x:v>n.a.</x:v>
      </x:c>
      <x:c r="AA4346" s="9" t="n">
        <x:f>IF(ISNUMBER(U4346),Y4346,0)</x:f>
        <x:v>0</x:v>
      </x:c>
      <x:c r="AB4346" s="7" t="n">
        <x:f>MAX(0,L4346-SUM(F4346:K4346))</x:f>
        <x:v>0</x:v>
      </x:c>
    </x:row>
    <x:row r="4347" ht="22" customHeight="1">
      <x:c r="A4347" s="18" t="n">
        <x:f>Summary!F$41</x:f>
        <x:v>46419</x:v>
      </x:c>
      <x:c r="B4347" s="2" t="str">
        <x:f>'Inventory detail'!A969</x:f>
        <x:v>COIL</x:v>
      </x:c>
      <x:c r="C4347" s="2" t="str">
        <x:f>'Inventory detail'!B969</x:f>
        <x:v>60</x:v>
      </x:c>
      <x:c r="D4347" s="2" t="str">
        <x:f>'Inventory detail'!C969</x:f>
        <x:v>25RED12-4</x:v>
      </x:c>
      <x:c r="E4347" s="10" t="n">
        <x:f>A3221</x:f>
        <x:v>46388</x:v>
      </x:c>
      <x:c r="F4347" s="7" t="n">
        <x:f>O3221</x:f>
        <x:v>0</x:v>
      </x:c>
      <x:c r="G4347" s="7" t="n">
        <x:f>Q3221</x:f>
        <x:v>0</x:v>
      </x:c>
      <x:c r="H4347" s="7" t="n">
        <x:f>R3221</x:f>
        <x:v>0</x:v>
      </x:c>
      <x:c r="I4347" s="7" t="n">
        <x:f>0</x:f>
        <x:v>0</x:v>
      </x:c>
      <x:c r="J4347" s="7" t="n">
        <x:f>0</x:f>
        <x:v>0</x:v>
      </x:c>
      <x:c r="K4347" s="7" t="n">
        <x:f>0</x:f>
        <x:v>0</x:v>
      </x:c>
      <x:c r="L4347" s="7" t="n">
        <x:f>'Inventory detail'!F969*Summary!$K$5*(A4347-E4347)/Summary!$K$6</x:f>
        <x:v>0</x:v>
      </x:c>
      <x:c r="M4347" s="7" t="n">
        <x:f>MAX(0,H4347-L4347)</x:f>
        <x:v>0</x:v>
      </x:c>
      <x:c r="N4347" s="7" t="n">
        <x:f>MAX(0,L4347-H4347)</x:f>
        <x:v>0</x:v>
      </x:c>
      <x:c r="O4347" s="7" t="n">
        <x:f>MAX(0,F4347+I4347-N4347)</x:f>
        <x:v>0</x:v>
      </x:c>
      <x:c r="P4347" s="7" t="n">
        <x:f>MAX(0,N4347-F4347-I4347)</x:f>
        <x:v>0</x:v>
      </x:c>
      <x:c r="Q4347" s="7" t="n">
        <x:f>MAX(0,G4347+J4347-P4347)</x:f>
        <x:v>0</x:v>
      </x:c>
      <x:c r="R4347" s="7" t="n">
        <x:f>M4347+MAX(0,K4347-MAX(0,P4347-G4347-J4347))</x:f>
        <x:v>0</x:v>
      </x:c>
      <x:c r="S4347" s="7" t="n">
        <x:f>SUM(O4347,Q4347,R4347)</x:f>
        <x:v>0</x:v>
      </x:c>
      <x:c r="T4347" s="14" t="n">
        <x:f>'Inventory detail'!T969</x:f>
        <x:v>0.1158</x:v>
      </x:c>
      <x:c r="U4347" s="14" t="str">
        <x:f>'Inventory detail'!U969</x:f>
        <x:v>n.a.</x:v>
      </x:c>
      <x:c r="V4347" s="9" t="n">
        <x:f>O4347*T4347</x:f>
        <x:v>0</x:v>
      </x:c>
      <x:c r="W4347" s="9" t="n">
        <x:f>Q4347*T4347</x:f>
        <x:v>0</x:v>
      </x:c>
      <x:c r="X4347" s="9" t="n">
        <x:f>R4347*T4347</x:f>
        <x:v>0</x:v>
      </x:c>
      <x:c r="Y4347" s="9" t="n">
        <x:f>S4347*T4347</x:f>
        <x:v>0</x:v>
      </x:c>
      <x:c r="Z4347" s="9" t="str">
        <x:f>IF(ISNUMBER(U4347),S4347*(U4347-T4347),"n.a.")</x:f>
        <x:v>n.a.</x:v>
      </x:c>
      <x:c r="AA4347" s="9" t="n">
        <x:f>IF(ISNUMBER(U4347),Y4347,0)</x:f>
        <x:v>0</x:v>
      </x:c>
      <x:c r="AB4347" s="7" t="n">
        <x:f>MAX(0,L4347-SUM(F4347:K4347))</x:f>
        <x:v>0</x:v>
      </x:c>
    </x:row>
    <x:row r="4348" ht="22" customHeight="1">
      <x:c r="A4348" s="18" t="n">
        <x:f>Summary!F$41</x:f>
        <x:v>46419</x:v>
      </x:c>
      <x:c r="B4348" s="2" t="str">
        <x:f>'Inventory detail'!A970</x:f>
        <x:v>COIL</x:v>
      </x:c>
      <x:c r="C4348" s="2" t="str">
        <x:f>'Inventory detail'!B970</x:f>
        <x:v>60</x:v>
      </x:c>
      <x:c r="D4348" s="2" t="str">
        <x:f>'Inventory detail'!C970</x:f>
        <x:v>25WHT36-4</x:v>
      </x:c>
      <x:c r="E4348" s="10" t="n">
        <x:f>A3222</x:f>
        <x:v>46388</x:v>
      </x:c>
      <x:c r="F4348" s="7" t="n">
        <x:f>O3222</x:f>
        <x:v>0</x:v>
      </x:c>
      <x:c r="G4348" s="7" t="n">
        <x:f>Q3222</x:f>
        <x:v>0</x:v>
      </x:c>
      <x:c r="H4348" s="7" t="n">
        <x:f>R3222</x:f>
        <x:v>300</x:v>
      </x:c>
      <x:c r="I4348" s="7" t="n">
        <x:f>0</x:f>
        <x:v>0</x:v>
      </x:c>
      <x:c r="J4348" s="7" t="n">
        <x:f>0</x:f>
        <x:v>0</x:v>
      </x:c>
      <x:c r="K4348" s="7" t="n">
        <x:f>0</x:f>
        <x:v>0</x:v>
      </x:c>
      <x:c r="L4348" s="7" t="n">
        <x:f>'Inventory detail'!F970*Summary!$K$5*(A4348-E4348)/Summary!$K$6</x:f>
        <x:v>0</x:v>
      </x:c>
      <x:c r="M4348" s="7" t="n">
        <x:f>MAX(0,H4348-L4348)</x:f>
        <x:v>300</x:v>
      </x:c>
      <x:c r="N4348" s="7" t="n">
        <x:f>MAX(0,L4348-H4348)</x:f>
        <x:v>0</x:v>
      </x:c>
      <x:c r="O4348" s="7" t="n">
        <x:f>MAX(0,F4348+I4348-N4348)</x:f>
        <x:v>0</x:v>
      </x:c>
      <x:c r="P4348" s="7" t="n">
        <x:f>MAX(0,N4348-F4348-I4348)</x:f>
        <x:v>0</x:v>
      </x:c>
      <x:c r="Q4348" s="7" t="n">
        <x:f>MAX(0,G4348+J4348-P4348)</x:f>
        <x:v>0</x:v>
      </x:c>
      <x:c r="R4348" s="7" t="n">
        <x:f>M4348+MAX(0,K4348-MAX(0,P4348-G4348-J4348))</x:f>
        <x:v>300</x:v>
      </x:c>
      <x:c r="S4348" s="7" t="n">
        <x:f>SUM(O4348,Q4348,R4348)</x:f>
        <x:v>300</x:v>
      </x:c>
      <x:c r="T4348" s="14" t="n">
        <x:f>'Inventory detail'!T970</x:f>
        <x:v>0.6485</x:v>
      </x:c>
      <x:c r="U4348" s="14" t="n">
        <x:f>'Inventory detail'!U970</x:f>
        <x:v>0.635375</x:v>
      </x:c>
      <x:c r="V4348" s="9" t="n">
        <x:f>O4348*T4348</x:f>
        <x:v>0</x:v>
      </x:c>
      <x:c r="W4348" s="9" t="n">
        <x:f>Q4348*T4348</x:f>
        <x:v>0</x:v>
      </x:c>
      <x:c r="X4348" s="9" t="n">
        <x:f>R4348*T4348</x:f>
        <x:v>194.54999999999998</x:v>
      </x:c>
      <x:c r="Y4348" s="9" t="n">
        <x:f>S4348*T4348</x:f>
        <x:v>194.54999999999998</x:v>
      </x:c>
      <x:c r="Z4348" s="9" t="n">
        <x:f>IF(ISNUMBER(U4348),S4348*(U4348-T4348),"n.a.")</x:f>
        <x:v>-3.9374999999999827</x:v>
      </x:c>
      <x:c r="AA4348" s="9" t="n">
        <x:f>IF(ISNUMBER(U4348),Y4348,0)</x:f>
        <x:v>194.54999999999998</x:v>
      </x:c>
      <x:c r="AB4348" s="7" t="n">
        <x:f>MAX(0,L4348-SUM(F4348:K4348))</x:f>
        <x:v>0</x:v>
      </x:c>
    </x:row>
    <x:row r="4349" ht="22" customHeight="1">
      <x:c r="A4349" s="18" t="n">
        <x:f>Summary!F$41</x:f>
        <x:v>46419</x:v>
      </x:c>
      <x:c r="B4349" s="2" t="str">
        <x:f>'Inventory detail'!A971</x:f>
        <x:v>COIL</x:v>
      </x:c>
      <x:c r="C4349" s="2" t="str">
        <x:f>'Inventory detail'!B971</x:f>
        <x:v>60</x:v>
      </x:c>
      <x:c r="D4349" s="2" t="str">
        <x:f>'Inventory detail'!C971</x:f>
        <x:v>28FG12-4</x:v>
      </x:c>
      <x:c r="E4349" s="10" t="n">
        <x:f>A3223</x:f>
        <x:v>46388</x:v>
      </x:c>
      <x:c r="F4349" s="7" t="n">
        <x:f>O3223</x:f>
        <x:v>0</x:v>
      </x:c>
      <x:c r="G4349" s="7" t="n">
        <x:f>Q3223</x:f>
        <x:v>0</x:v>
      </x:c>
      <x:c r="H4349" s="7" t="n">
        <x:f>R3223</x:f>
        <x:v>0</x:v>
      </x:c>
      <x:c r="I4349" s="7" t="n">
        <x:f>0</x:f>
        <x:v>0</x:v>
      </x:c>
      <x:c r="J4349" s="7" t="n">
        <x:f>0</x:f>
        <x:v>0</x:v>
      </x:c>
      <x:c r="K4349" s="7" t="n">
        <x:f>0</x:f>
        <x:v>0</x:v>
      </x:c>
      <x:c r="L4349" s="7" t="n">
        <x:f>'Inventory detail'!F971*Summary!$K$5*(A4349-E4349)/Summary!$K$6</x:f>
        <x:v>0</x:v>
      </x:c>
      <x:c r="M4349" s="7" t="n">
        <x:f>MAX(0,H4349-L4349)</x:f>
        <x:v>0</x:v>
      </x:c>
      <x:c r="N4349" s="7" t="n">
        <x:f>MAX(0,L4349-H4349)</x:f>
        <x:v>0</x:v>
      </x:c>
      <x:c r="O4349" s="7" t="n">
        <x:f>MAX(0,F4349+I4349-N4349)</x:f>
        <x:v>0</x:v>
      </x:c>
      <x:c r="P4349" s="7" t="n">
        <x:f>MAX(0,N4349-F4349-I4349)</x:f>
        <x:v>0</x:v>
      </x:c>
      <x:c r="Q4349" s="7" t="n">
        <x:f>MAX(0,G4349+J4349-P4349)</x:f>
        <x:v>0</x:v>
      </x:c>
      <x:c r="R4349" s="7" t="n">
        <x:f>M4349+MAX(0,K4349-MAX(0,P4349-G4349-J4349))</x:f>
        <x:v>0</x:v>
      </x:c>
      <x:c r="S4349" s="7" t="n">
        <x:f>SUM(O4349,Q4349,R4349)</x:f>
        <x:v>0</x:v>
      </x:c>
      <x:c r="T4349" s="14" t="n">
        <x:f>'Inventory detail'!T971</x:f>
        <x:v>0.1292</x:v>
      </x:c>
      <x:c r="U4349" s="14" t="str">
        <x:f>'Inventory detail'!U971</x:f>
        <x:v>n.a.</x:v>
      </x:c>
      <x:c r="V4349" s="9" t="n">
        <x:f>O4349*T4349</x:f>
        <x:v>0</x:v>
      </x:c>
      <x:c r="W4349" s="9" t="n">
        <x:f>Q4349*T4349</x:f>
        <x:v>0</x:v>
      </x:c>
      <x:c r="X4349" s="9" t="n">
        <x:f>R4349*T4349</x:f>
        <x:v>0</x:v>
      </x:c>
      <x:c r="Y4349" s="9" t="n">
        <x:f>S4349*T4349</x:f>
        <x:v>0</x:v>
      </x:c>
      <x:c r="Z4349" s="9" t="str">
        <x:f>IF(ISNUMBER(U4349),S4349*(U4349-T4349),"n.a.")</x:f>
        <x:v>n.a.</x:v>
      </x:c>
      <x:c r="AA4349" s="9" t="n">
        <x:f>IF(ISNUMBER(U4349),Y4349,0)</x:f>
        <x:v>0</x:v>
      </x:c>
      <x:c r="AB4349" s="7" t="n">
        <x:f>MAX(0,L4349-SUM(F4349:K4349))</x:f>
        <x:v>0</x:v>
      </x:c>
    </x:row>
    <x:row r="4350" ht="22" customHeight="1">
      <x:c r="A4350" s="18" t="n">
        <x:f>Summary!F$41</x:f>
        <x:v>46419</x:v>
      </x:c>
      <x:c r="B4350" s="2" t="str">
        <x:f>'Inventory detail'!A972</x:f>
        <x:v>COIL</x:v>
      </x:c>
      <x:c r="C4350" s="2" t="str">
        <x:f>'Inventory detail'!B972</x:f>
        <x:v>60</x:v>
      </x:c>
      <x:c r="D4350" s="2" t="str">
        <x:f>'Inventory detail'!C972</x:f>
        <x:v>28MAR12-4</x:v>
      </x:c>
      <x:c r="E4350" s="10" t="n">
        <x:f>A3224</x:f>
        <x:v>46388</x:v>
      </x:c>
      <x:c r="F4350" s="7" t="n">
        <x:f>O3224</x:f>
        <x:v>0</x:v>
      </x:c>
      <x:c r="G4350" s="7" t="n">
        <x:f>Q3224</x:f>
        <x:v>0</x:v>
      </x:c>
      <x:c r="H4350" s="7" t="n">
        <x:f>R3224</x:f>
        <x:v>400</x:v>
      </x:c>
      <x:c r="I4350" s="7" t="n">
        <x:f>0</x:f>
        <x:v>0</x:v>
      </x:c>
      <x:c r="J4350" s="7" t="n">
        <x:f>0</x:f>
        <x:v>0</x:v>
      </x:c>
      <x:c r="K4350" s="7" t="n">
        <x:f>0</x:f>
        <x:v>0</x:v>
      </x:c>
      <x:c r="L4350" s="7" t="n">
        <x:f>'Inventory detail'!F972*Summary!$K$5*(A4350-E4350)/Summary!$K$6</x:f>
        <x:v>0</x:v>
      </x:c>
      <x:c r="M4350" s="7" t="n">
        <x:f>MAX(0,H4350-L4350)</x:f>
        <x:v>400</x:v>
      </x:c>
      <x:c r="N4350" s="7" t="n">
        <x:f>MAX(0,L4350-H4350)</x:f>
        <x:v>0</x:v>
      </x:c>
      <x:c r="O4350" s="7" t="n">
        <x:f>MAX(0,F4350+I4350-N4350)</x:f>
        <x:v>0</x:v>
      </x:c>
      <x:c r="P4350" s="7" t="n">
        <x:f>MAX(0,N4350-F4350-I4350)</x:f>
        <x:v>0</x:v>
      </x:c>
      <x:c r="Q4350" s="7" t="n">
        <x:f>MAX(0,G4350+J4350-P4350)</x:f>
        <x:v>0</x:v>
      </x:c>
      <x:c r="R4350" s="7" t="n">
        <x:f>M4350+MAX(0,K4350-MAX(0,P4350-G4350-J4350))</x:f>
        <x:v>400</x:v>
      </x:c>
      <x:c r="S4350" s="7" t="n">
        <x:f>SUM(O4350,Q4350,R4350)</x:f>
        <x:v>400</x:v>
      </x:c>
      <x:c r="T4350" s="14" t="n">
        <x:f>'Inventory detail'!T972</x:f>
        <x:v>0.1292</x:v>
      </x:c>
      <x:c r="U4350" s="14" t="str">
        <x:f>'Inventory detail'!U972</x:f>
        <x:v>n.a.</x:v>
      </x:c>
      <x:c r="V4350" s="9" t="n">
        <x:f>O4350*T4350</x:f>
        <x:v>0</x:v>
      </x:c>
      <x:c r="W4350" s="9" t="n">
        <x:f>Q4350*T4350</x:f>
        <x:v>0</x:v>
      </x:c>
      <x:c r="X4350" s="9" t="n">
        <x:f>R4350*T4350</x:f>
        <x:v>51.68000000000001</x:v>
      </x:c>
      <x:c r="Y4350" s="9" t="n">
        <x:f>S4350*T4350</x:f>
        <x:v>51.68000000000001</x:v>
      </x:c>
      <x:c r="Z4350" s="9" t="str">
        <x:f>IF(ISNUMBER(U4350),S4350*(U4350-T4350),"n.a.")</x:f>
        <x:v>n.a.</x:v>
      </x:c>
      <x:c r="AA4350" s="9" t="n">
        <x:f>IF(ISNUMBER(U4350),Y4350,0)</x:f>
        <x:v>0</x:v>
      </x:c>
      <x:c r="AB4350" s="7" t="n">
        <x:f>MAX(0,L4350-SUM(F4350:K4350))</x:f>
        <x:v>0</x:v>
      </x:c>
    </x:row>
    <x:row r="4351" ht="22" customHeight="1">
      <x:c r="A4351" s="18" t="n">
        <x:f>Summary!F$41</x:f>
        <x:v>46419</x:v>
      </x:c>
      <x:c r="B4351" s="2" t="str">
        <x:f>'Inventory detail'!A973</x:f>
        <x:v>COIL</x:v>
      </x:c>
      <x:c r="C4351" s="2" t="str">
        <x:f>'Inventory detail'!B973</x:f>
        <x:v>60</x:v>
      </x:c>
      <x:c r="D4351" s="2" t="str">
        <x:f>'Inventory detail'!C973</x:f>
        <x:v>28RED12-4</x:v>
      </x:c>
      <x:c r="E4351" s="10" t="n">
        <x:f>A3225</x:f>
        <x:v>46388</x:v>
      </x:c>
      <x:c r="F4351" s="7" t="n">
        <x:f>O3225</x:f>
        <x:v>0</x:v>
      </x:c>
      <x:c r="G4351" s="7" t="n">
        <x:f>Q3225</x:f>
        <x:v>0</x:v>
      </x:c>
      <x:c r="H4351" s="7" t="n">
        <x:f>R3225</x:f>
        <x:v>0</x:v>
      </x:c>
      <x:c r="I4351" s="7" t="n">
        <x:f>0</x:f>
        <x:v>0</x:v>
      </x:c>
      <x:c r="J4351" s="7" t="n">
        <x:f>0</x:f>
        <x:v>0</x:v>
      </x:c>
      <x:c r="K4351" s="7" t="n">
        <x:f>0</x:f>
        <x:v>0</x:v>
      </x:c>
      <x:c r="L4351" s="7" t="n">
        <x:f>'Inventory detail'!F973*Summary!$K$5*(A4351-E4351)/Summary!$K$6</x:f>
        <x:v>0</x:v>
      </x:c>
      <x:c r="M4351" s="7" t="n">
        <x:f>MAX(0,H4351-L4351)</x:f>
        <x:v>0</x:v>
      </x:c>
      <x:c r="N4351" s="7" t="n">
        <x:f>MAX(0,L4351-H4351)</x:f>
        <x:v>0</x:v>
      </x:c>
      <x:c r="O4351" s="7" t="n">
        <x:f>MAX(0,F4351+I4351-N4351)</x:f>
        <x:v>0</x:v>
      </x:c>
      <x:c r="P4351" s="7" t="n">
        <x:f>MAX(0,N4351-F4351-I4351)</x:f>
        <x:v>0</x:v>
      </x:c>
      <x:c r="Q4351" s="7" t="n">
        <x:f>MAX(0,G4351+J4351-P4351)</x:f>
        <x:v>0</x:v>
      </x:c>
      <x:c r="R4351" s="7" t="n">
        <x:f>M4351+MAX(0,K4351-MAX(0,P4351-G4351-J4351))</x:f>
        <x:v>0</x:v>
      </x:c>
      <x:c r="S4351" s="7" t="n">
        <x:f>SUM(O4351,Q4351,R4351)</x:f>
        <x:v>0</x:v>
      </x:c>
      <x:c r="T4351" s="14" t="n">
        <x:f>'Inventory detail'!T973</x:f>
        <x:v>0.1292</x:v>
      </x:c>
      <x:c r="U4351" s="14" t="str">
        <x:f>'Inventory detail'!U973</x:f>
        <x:v>n.a.</x:v>
      </x:c>
      <x:c r="V4351" s="9" t="n">
        <x:f>O4351*T4351</x:f>
        <x:v>0</x:v>
      </x:c>
      <x:c r="W4351" s="9" t="n">
        <x:f>Q4351*T4351</x:f>
        <x:v>0</x:v>
      </x:c>
      <x:c r="X4351" s="9" t="n">
        <x:f>R4351*T4351</x:f>
        <x:v>0</x:v>
      </x:c>
      <x:c r="Y4351" s="9" t="n">
        <x:f>S4351*T4351</x:f>
        <x:v>0</x:v>
      </x:c>
      <x:c r="Z4351" s="9" t="str">
        <x:f>IF(ISNUMBER(U4351),S4351*(U4351-T4351),"n.a.")</x:f>
        <x:v>n.a.</x:v>
      </x:c>
      <x:c r="AA4351" s="9" t="n">
        <x:f>IF(ISNUMBER(U4351),Y4351,0)</x:f>
        <x:v>0</x:v>
      </x:c>
      <x:c r="AB4351" s="7" t="n">
        <x:f>MAX(0,L4351-SUM(F4351:K4351))</x:f>
        <x:v>0</x:v>
      </x:c>
    </x:row>
    <x:row r="4352" ht="22" customHeight="1">
      <x:c r="A4352" s="18" t="n">
        <x:f>Summary!F$41</x:f>
        <x:v>46419</x:v>
      </x:c>
      <x:c r="B4352" s="2" t="str">
        <x:f>'Inventory detail'!A974</x:f>
        <x:v>COIL</x:v>
      </x:c>
      <x:c r="C4352" s="2" t="str">
        <x:f>'Inventory detail'!B974</x:f>
        <x:v>60</x:v>
      </x:c>
      <x:c r="D4352" s="2" t="str">
        <x:f>'Inventory detail'!C974</x:f>
        <x:v>28WHT36-4</x:v>
      </x:c>
      <x:c r="E4352" s="10" t="n">
        <x:f>A3226</x:f>
        <x:v>46388</x:v>
      </x:c>
      <x:c r="F4352" s="7" t="n">
        <x:f>O3226</x:f>
        <x:v>0</x:v>
      </x:c>
      <x:c r="G4352" s="7" t="n">
        <x:f>Q3226</x:f>
        <x:v>0</x:v>
      </x:c>
      <x:c r="H4352" s="7" t="n">
        <x:f>R3226</x:f>
        <x:v>300</x:v>
      </x:c>
      <x:c r="I4352" s="7" t="n">
        <x:f>0</x:f>
        <x:v>0</x:v>
      </x:c>
      <x:c r="J4352" s="7" t="n">
        <x:f>0</x:f>
        <x:v>0</x:v>
      </x:c>
      <x:c r="K4352" s="7" t="n">
        <x:f>0</x:f>
        <x:v>0</x:v>
      </x:c>
      <x:c r="L4352" s="7" t="n">
        <x:f>'Inventory detail'!F974*Summary!$K$5*(A4352-E4352)/Summary!$K$6</x:f>
        <x:v>0</x:v>
      </x:c>
      <x:c r="M4352" s="7" t="n">
        <x:f>MAX(0,H4352-L4352)</x:f>
        <x:v>300</x:v>
      </x:c>
      <x:c r="N4352" s="7" t="n">
        <x:f>MAX(0,L4352-H4352)</x:f>
        <x:v>0</x:v>
      </x:c>
      <x:c r="O4352" s="7" t="n">
        <x:f>MAX(0,F4352+I4352-N4352)</x:f>
        <x:v>0</x:v>
      </x:c>
      <x:c r="P4352" s="7" t="n">
        <x:f>MAX(0,N4352-F4352-I4352)</x:f>
        <x:v>0</x:v>
      </x:c>
      <x:c r="Q4352" s="7" t="n">
        <x:f>MAX(0,G4352+J4352-P4352)</x:f>
        <x:v>0</x:v>
      </x:c>
      <x:c r="R4352" s="7" t="n">
        <x:f>M4352+MAX(0,K4352-MAX(0,P4352-G4352-J4352))</x:f>
        <x:v>300</x:v>
      </x:c>
      <x:c r="S4352" s="7" t="n">
        <x:f>SUM(O4352,Q4352,R4352)</x:f>
        <x:v>300</x:v>
      </x:c>
      <x:c r="T4352" s="14" t="n">
        <x:f>'Inventory detail'!T974</x:f>
        <x:v>0.34590000000000004</x:v>
      </x:c>
      <x:c r="U4352" s="14" t="str">
        <x:f>'Inventory detail'!U974</x:f>
        <x:v>n.a.</x:v>
      </x:c>
      <x:c r="V4352" s="9" t="n">
        <x:f>O4352*T4352</x:f>
        <x:v>0</x:v>
      </x:c>
      <x:c r="W4352" s="9" t="n">
        <x:f>Q4352*T4352</x:f>
        <x:v>0</x:v>
      </x:c>
      <x:c r="X4352" s="9" t="n">
        <x:f>R4352*T4352</x:f>
        <x:v>103.77000000000001</x:v>
      </x:c>
      <x:c r="Y4352" s="9" t="n">
        <x:f>S4352*T4352</x:f>
        <x:v>103.77000000000001</x:v>
      </x:c>
      <x:c r="Z4352" s="9" t="str">
        <x:f>IF(ISNUMBER(U4352),S4352*(U4352-T4352),"n.a.")</x:f>
        <x:v>n.a.</x:v>
      </x:c>
      <x:c r="AA4352" s="9" t="n">
        <x:f>IF(ISNUMBER(U4352),Y4352,0)</x:f>
        <x:v>0</x:v>
      </x:c>
      <x:c r="AB4352" s="7" t="n">
        <x:f>MAX(0,L4352-SUM(F4352:K4352))</x:f>
        <x:v>0</x:v>
      </x:c>
    </x:row>
    <x:row r="4353" ht="22" customHeight="1">
      <x:c r="A4353" s="18" t="n">
        <x:f>Summary!F$41</x:f>
        <x:v>46419</x:v>
      </x:c>
      <x:c r="B4353" s="2" t="str">
        <x:f>'Inventory detail'!A975</x:f>
        <x:v>COIL</x:v>
      </x:c>
      <x:c r="C4353" s="2" t="str">
        <x:f>'Inventory detail'!B975</x:f>
        <x:v>60</x:v>
      </x:c>
      <x:c r="D4353" s="2" t="str">
        <x:f>'Inventory detail'!C975</x:f>
        <x:v>30BLU12-4</x:v>
      </x:c>
      <x:c r="E4353" s="10" t="n">
        <x:f>A3227</x:f>
        <x:v>46388</x:v>
      </x:c>
      <x:c r="F4353" s="7" t="n">
        <x:f>O3227</x:f>
        <x:v>0</x:v>
      </x:c>
      <x:c r="G4353" s="7" t="n">
        <x:f>Q3227</x:f>
        <x:v>0</x:v>
      </x:c>
      <x:c r="H4353" s="7" t="n">
        <x:f>R3227</x:f>
        <x:v>600</x:v>
      </x:c>
      <x:c r="I4353" s="7" t="n">
        <x:f>0</x:f>
        <x:v>0</x:v>
      </x:c>
      <x:c r="J4353" s="7" t="n">
        <x:f>0</x:f>
        <x:v>0</x:v>
      </x:c>
      <x:c r="K4353" s="7" t="n">
        <x:f>0</x:f>
        <x:v>0</x:v>
      </x:c>
      <x:c r="L4353" s="7" t="n">
        <x:f>'Inventory detail'!F975*Summary!$K$5*(A4353-E4353)/Summary!$K$6</x:f>
        <x:v>0</x:v>
      </x:c>
      <x:c r="M4353" s="7" t="n">
        <x:f>MAX(0,H4353-L4353)</x:f>
        <x:v>600</x:v>
      </x:c>
      <x:c r="N4353" s="7" t="n">
        <x:f>MAX(0,L4353-H4353)</x:f>
        <x:v>0</x:v>
      </x:c>
      <x:c r="O4353" s="7" t="n">
        <x:f>MAX(0,F4353+I4353-N4353)</x:f>
        <x:v>0</x:v>
      </x:c>
      <x:c r="P4353" s="7" t="n">
        <x:f>MAX(0,N4353-F4353-I4353)</x:f>
        <x:v>0</x:v>
      </x:c>
      <x:c r="Q4353" s="7" t="n">
        <x:f>MAX(0,G4353+J4353-P4353)</x:f>
        <x:v>0</x:v>
      </x:c>
      <x:c r="R4353" s="7" t="n">
        <x:f>M4353+MAX(0,K4353-MAX(0,P4353-G4353-J4353))</x:f>
        <x:v>600</x:v>
      </x:c>
      <x:c r="S4353" s="7" t="n">
        <x:f>SUM(O4353,Q4353,R4353)</x:f>
        <x:v>600</x:v>
      </x:c>
      <x:c r="T4353" s="14" t="n">
        <x:f>'Inventory detail'!T975</x:f>
        <x:v>0.1408</x:v>
      </x:c>
      <x:c r="U4353" s="14" t="str">
        <x:f>'Inventory detail'!U975</x:f>
        <x:v>n.a.</x:v>
      </x:c>
      <x:c r="V4353" s="9" t="n">
        <x:f>O4353*T4353</x:f>
        <x:v>0</x:v>
      </x:c>
      <x:c r="W4353" s="9" t="n">
        <x:f>Q4353*T4353</x:f>
        <x:v>0</x:v>
      </x:c>
      <x:c r="X4353" s="9" t="n">
        <x:f>R4353*T4353</x:f>
        <x:v>84.48</x:v>
      </x:c>
      <x:c r="Y4353" s="9" t="n">
        <x:f>S4353*T4353</x:f>
        <x:v>84.48</x:v>
      </x:c>
      <x:c r="Z4353" s="9" t="str">
        <x:f>IF(ISNUMBER(U4353),S4353*(U4353-T4353),"n.a.")</x:f>
        <x:v>n.a.</x:v>
      </x:c>
      <x:c r="AA4353" s="9" t="n">
        <x:f>IF(ISNUMBER(U4353),Y4353,0)</x:f>
        <x:v>0</x:v>
      </x:c>
      <x:c r="AB4353" s="7" t="n">
        <x:f>MAX(0,L4353-SUM(F4353:K4353))</x:f>
        <x:v>0</x:v>
      </x:c>
    </x:row>
    <x:row r="4354" ht="22" customHeight="1">
      <x:c r="A4354" s="18" t="n">
        <x:f>Summary!F$41</x:f>
        <x:v>46419</x:v>
      </x:c>
      <x:c r="B4354" s="2" t="str">
        <x:f>'Inventory detail'!A976</x:f>
        <x:v>COIL</x:v>
      </x:c>
      <x:c r="C4354" s="2" t="str">
        <x:f>'Inventory detail'!B976</x:f>
        <x:v>60</x:v>
      </x:c>
      <x:c r="D4354" s="2" t="str">
        <x:f>'Inventory detail'!C976</x:f>
        <x:v>30FG12-4</x:v>
      </x:c>
      <x:c r="E4354" s="10" t="n">
        <x:f>A3228</x:f>
        <x:v>46388</x:v>
      </x:c>
      <x:c r="F4354" s="7" t="n">
        <x:f>O3228</x:f>
        <x:v>0</x:v>
      </x:c>
      <x:c r="G4354" s="7" t="n">
        <x:f>Q3228</x:f>
        <x:v>0</x:v>
      </x:c>
      <x:c r="H4354" s="7" t="n">
        <x:f>R3228</x:f>
        <x:v>0</x:v>
      </x:c>
      <x:c r="I4354" s="7" t="n">
        <x:f>0</x:f>
        <x:v>0</x:v>
      </x:c>
      <x:c r="J4354" s="7" t="n">
        <x:f>0</x:f>
        <x:v>0</x:v>
      </x:c>
      <x:c r="K4354" s="7" t="n">
        <x:f>0</x:f>
        <x:v>0</x:v>
      </x:c>
      <x:c r="L4354" s="7" t="n">
        <x:f>'Inventory detail'!F976*Summary!$K$5*(A4354-E4354)/Summary!$K$6</x:f>
        <x:v>0</x:v>
      </x:c>
      <x:c r="M4354" s="7" t="n">
        <x:f>MAX(0,H4354-L4354)</x:f>
        <x:v>0</x:v>
      </x:c>
      <x:c r="N4354" s="7" t="n">
        <x:f>MAX(0,L4354-H4354)</x:f>
        <x:v>0</x:v>
      </x:c>
      <x:c r="O4354" s="7" t="n">
        <x:f>MAX(0,F4354+I4354-N4354)</x:f>
        <x:v>0</x:v>
      </x:c>
      <x:c r="P4354" s="7" t="n">
        <x:f>MAX(0,N4354-F4354-I4354)</x:f>
        <x:v>0</x:v>
      </x:c>
      <x:c r="Q4354" s="7" t="n">
        <x:f>MAX(0,G4354+J4354-P4354)</x:f>
        <x:v>0</x:v>
      </x:c>
      <x:c r="R4354" s="7" t="n">
        <x:f>M4354+MAX(0,K4354-MAX(0,P4354-G4354-J4354))</x:f>
        <x:v>0</x:v>
      </x:c>
      <x:c r="S4354" s="7" t="n">
        <x:f>SUM(O4354,Q4354,R4354)</x:f>
        <x:v>0</x:v>
      </x:c>
      <x:c r="T4354" s="14" t="n">
        <x:f>'Inventory detail'!T976</x:f>
        <x:v>0.1408</x:v>
      </x:c>
      <x:c r="U4354" s="14" t="str">
        <x:f>'Inventory detail'!U976</x:f>
        <x:v>n.a.</x:v>
      </x:c>
      <x:c r="V4354" s="9" t="n">
        <x:f>O4354*T4354</x:f>
        <x:v>0</x:v>
      </x:c>
      <x:c r="W4354" s="9" t="n">
        <x:f>Q4354*T4354</x:f>
        <x:v>0</x:v>
      </x:c>
      <x:c r="X4354" s="9" t="n">
        <x:f>R4354*T4354</x:f>
        <x:v>0</x:v>
      </x:c>
      <x:c r="Y4354" s="9" t="n">
        <x:f>S4354*T4354</x:f>
        <x:v>0</x:v>
      </x:c>
      <x:c r="Z4354" s="9" t="str">
        <x:f>IF(ISNUMBER(U4354),S4354*(U4354-T4354),"n.a.")</x:f>
        <x:v>n.a.</x:v>
      </x:c>
      <x:c r="AA4354" s="9" t="n">
        <x:f>IF(ISNUMBER(U4354),Y4354,0)</x:f>
        <x:v>0</x:v>
      </x:c>
      <x:c r="AB4354" s="7" t="n">
        <x:f>MAX(0,L4354-SUM(F4354:K4354))</x:f>
        <x:v>0</x:v>
      </x:c>
    </x:row>
    <x:row r="4355" ht="22" customHeight="1">
      <x:c r="A4355" s="18" t="n">
        <x:f>Summary!F$41</x:f>
        <x:v>46419</x:v>
      </x:c>
      <x:c r="B4355" s="2" t="str">
        <x:f>'Inventory detail'!A977</x:f>
        <x:v>COIL</x:v>
      </x:c>
      <x:c r="C4355" s="2" t="str">
        <x:f>'Inventory detail'!B977</x:f>
        <x:v>60</x:v>
      </x:c>
      <x:c r="D4355" s="2" t="str">
        <x:f>'Inventory detail'!C977</x:f>
        <x:v>30MAR12-4</x:v>
      </x:c>
      <x:c r="E4355" s="10" t="n">
        <x:f>A3229</x:f>
        <x:v>46388</x:v>
      </x:c>
      <x:c r="F4355" s="7" t="n">
        <x:f>O3229</x:f>
        <x:v>0</x:v>
      </x:c>
      <x:c r="G4355" s="7" t="n">
        <x:f>Q3229</x:f>
        <x:v>0</x:v>
      </x:c>
      <x:c r="H4355" s="7" t="n">
        <x:f>R3229</x:f>
        <x:v>1400</x:v>
      </x:c>
      <x:c r="I4355" s="7" t="n">
        <x:f>0</x:f>
        <x:v>0</x:v>
      </x:c>
      <x:c r="J4355" s="7" t="n">
        <x:f>0</x:f>
        <x:v>0</x:v>
      </x:c>
      <x:c r="K4355" s="7" t="n">
        <x:f>0</x:f>
        <x:v>0</x:v>
      </x:c>
      <x:c r="L4355" s="7" t="n">
        <x:f>'Inventory detail'!F977*Summary!$K$5*(A4355-E4355)/Summary!$K$6</x:f>
        <x:v>0</x:v>
      </x:c>
      <x:c r="M4355" s="7" t="n">
        <x:f>MAX(0,H4355-L4355)</x:f>
        <x:v>1400</x:v>
      </x:c>
      <x:c r="N4355" s="7" t="n">
        <x:f>MAX(0,L4355-H4355)</x:f>
        <x:v>0</x:v>
      </x:c>
      <x:c r="O4355" s="7" t="n">
        <x:f>MAX(0,F4355+I4355-N4355)</x:f>
        <x:v>0</x:v>
      </x:c>
      <x:c r="P4355" s="7" t="n">
        <x:f>MAX(0,N4355-F4355-I4355)</x:f>
        <x:v>0</x:v>
      </x:c>
      <x:c r="Q4355" s="7" t="n">
        <x:f>MAX(0,G4355+J4355-P4355)</x:f>
        <x:v>0</x:v>
      </x:c>
      <x:c r="R4355" s="7" t="n">
        <x:f>M4355+MAX(0,K4355-MAX(0,P4355-G4355-J4355))</x:f>
        <x:v>1400</x:v>
      </x:c>
      <x:c r="S4355" s="7" t="n">
        <x:f>SUM(O4355,Q4355,R4355)</x:f>
        <x:v>1400</x:v>
      </x:c>
      <x:c r="T4355" s="14" t="n">
        <x:f>'Inventory detail'!T977</x:f>
        <x:v>0.1408</x:v>
      </x:c>
      <x:c r="U4355" s="14" t="str">
        <x:f>'Inventory detail'!U977</x:f>
        <x:v>n.a.</x:v>
      </x:c>
      <x:c r="V4355" s="9" t="n">
        <x:f>O4355*T4355</x:f>
        <x:v>0</x:v>
      </x:c>
      <x:c r="W4355" s="9" t="n">
        <x:f>Q4355*T4355</x:f>
        <x:v>0</x:v>
      </x:c>
      <x:c r="X4355" s="9" t="n">
        <x:f>R4355*T4355</x:f>
        <x:v>197.12</x:v>
      </x:c>
      <x:c r="Y4355" s="9" t="n">
        <x:f>S4355*T4355</x:f>
        <x:v>197.12</x:v>
      </x:c>
      <x:c r="Z4355" s="9" t="str">
        <x:f>IF(ISNUMBER(U4355),S4355*(U4355-T4355),"n.a.")</x:f>
        <x:v>n.a.</x:v>
      </x:c>
      <x:c r="AA4355" s="9" t="n">
        <x:f>IF(ISNUMBER(U4355),Y4355,0)</x:f>
        <x:v>0</x:v>
      </x:c>
      <x:c r="AB4355" s="7" t="n">
        <x:f>MAX(0,L4355-SUM(F4355:K4355))</x:f>
        <x:v>0</x:v>
      </x:c>
    </x:row>
    <x:row r="4356" ht="22" customHeight="1">
      <x:c r="A4356" s="18" t="n">
        <x:f>Summary!F$41</x:f>
        <x:v>46419</x:v>
      </x:c>
      <x:c r="B4356" s="2" t="str">
        <x:f>'Inventory detail'!A978</x:f>
        <x:v>COIL</x:v>
      </x:c>
      <x:c r="C4356" s="2" t="str">
        <x:f>'Inventory detail'!B978</x:f>
        <x:v>60</x:v>
      </x:c>
      <x:c r="D4356" s="2" t="str">
        <x:f>'Inventory detail'!C978</x:f>
        <x:v>30RED12-4</x:v>
      </x:c>
      <x:c r="E4356" s="10" t="n">
        <x:f>A3230</x:f>
        <x:v>46388</x:v>
      </x:c>
      <x:c r="F4356" s="7" t="n">
        <x:f>O3230</x:f>
        <x:v>0</x:v>
      </x:c>
      <x:c r="G4356" s="7" t="n">
        <x:f>Q3230</x:f>
        <x:v>0</x:v>
      </x:c>
      <x:c r="H4356" s="7" t="n">
        <x:f>R3230</x:f>
        <x:v>0</x:v>
      </x:c>
      <x:c r="I4356" s="7" t="n">
        <x:f>0</x:f>
        <x:v>0</x:v>
      </x:c>
      <x:c r="J4356" s="7" t="n">
        <x:f>0</x:f>
        <x:v>0</x:v>
      </x:c>
      <x:c r="K4356" s="7" t="n">
        <x:f>0</x:f>
        <x:v>0</x:v>
      </x:c>
      <x:c r="L4356" s="7" t="n">
        <x:f>'Inventory detail'!F978*Summary!$K$5*(A4356-E4356)/Summary!$K$6</x:f>
        <x:v>0</x:v>
      </x:c>
      <x:c r="M4356" s="7" t="n">
        <x:f>MAX(0,H4356-L4356)</x:f>
        <x:v>0</x:v>
      </x:c>
      <x:c r="N4356" s="7" t="n">
        <x:f>MAX(0,L4356-H4356)</x:f>
        <x:v>0</x:v>
      </x:c>
      <x:c r="O4356" s="7" t="n">
        <x:f>MAX(0,F4356+I4356-N4356)</x:f>
        <x:v>0</x:v>
      </x:c>
      <x:c r="P4356" s="7" t="n">
        <x:f>MAX(0,N4356-F4356-I4356)</x:f>
        <x:v>0</x:v>
      </x:c>
      <x:c r="Q4356" s="7" t="n">
        <x:f>MAX(0,G4356+J4356-P4356)</x:f>
        <x:v>0</x:v>
      </x:c>
      <x:c r="R4356" s="7" t="n">
        <x:f>M4356+MAX(0,K4356-MAX(0,P4356-G4356-J4356))</x:f>
        <x:v>0</x:v>
      </x:c>
      <x:c r="S4356" s="7" t="n">
        <x:f>SUM(O4356,Q4356,R4356)</x:f>
        <x:v>0</x:v>
      </x:c>
      <x:c r="T4356" s="14" t="n">
        <x:f>'Inventory detail'!T978</x:f>
        <x:v>0.1408</x:v>
      </x:c>
      <x:c r="U4356" s="14" t="str">
        <x:f>'Inventory detail'!U978</x:f>
        <x:v>n.a.</x:v>
      </x:c>
      <x:c r="V4356" s="9" t="n">
        <x:f>O4356*T4356</x:f>
        <x:v>0</x:v>
      </x:c>
      <x:c r="W4356" s="9" t="n">
        <x:f>Q4356*T4356</x:f>
        <x:v>0</x:v>
      </x:c>
      <x:c r="X4356" s="9" t="n">
        <x:f>R4356*T4356</x:f>
        <x:v>0</x:v>
      </x:c>
      <x:c r="Y4356" s="9" t="n">
        <x:f>S4356*T4356</x:f>
        <x:v>0</x:v>
      </x:c>
      <x:c r="Z4356" s="9" t="str">
        <x:f>IF(ISNUMBER(U4356),S4356*(U4356-T4356),"n.a.")</x:f>
        <x:v>n.a.</x:v>
      </x:c>
      <x:c r="AA4356" s="9" t="n">
        <x:f>IF(ISNUMBER(U4356),Y4356,0)</x:f>
        <x:v>0</x:v>
      </x:c>
      <x:c r="AB4356" s="7" t="n">
        <x:f>MAX(0,L4356-SUM(F4356:K4356))</x:f>
        <x:v>0</x:v>
      </x:c>
    </x:row>
    <x:row r="4357" ht="22" customHeight="1">
      <x:c r="A4357" s="18" t="n">
        <x:f>Summary!F$41</x:f>
        <x:v>46419</x:v>
      </x:c>
      <x:c r="B4357" s="2" t="str">
        <x:f>'Inventory detail'!A979</x:f>
        <x:v>COIL</x:v>
      </x:c>
      <x:c r="C4357" s="2" t="str">
        <x:f>'Inventory detail'!B979</x:f>
        <x:v>60</x:v>
      </x:c>
      <x:c r="D4357" s="2" t="str">
        <x:f>'Inventory detail'!C979</x:f>
        <x:v>32BLU12-4</x:v>
      </x:c>
      <x:c r="E4357" s="10" t="n">
        <x:f>A3231</x:f>
        <x:v>46388</x:v>
      </x:c>
      <x:c r="F4357" s="7" t="n">
        <x:f>O3231</x:f>
        <x:v>0</x:v>
      </x:c>
      <x:c r="G4357" s="7" t="n">
        <x:f>Q3231</x:f>
        <x:v>0</x:v>
      </x:c>
      <x:c r="H4357" s="7" t="n">
        <x:f>R3231</x:f>
        <x:v>200</x:v>
      </x:c>
      <x:c r="I4357" s="7" t="n">
        <x:f>0</x:f>
        <x:v>0</x:v>
      </x:c>
      <x:c r="J4357" s="7" t="n">
        <x:f>0</x:f>
        <x:v>0</x:v>
      </x:c>
      <x:c r="K4357" s="7" t="n">
        <x:f>0</x:f>
        <x:v>0</x:v>
      </x:c>
      <x:c r="L4357" s="7" t="n">
        <x:f>'Inventory detail'!F979*Summary!$K$5*(A4357-E4357)/Summary!$K$6</x:f>
        <x:v>0</x:v>
      </x:c>
      <x:c r="M4357" s="7" t="n">
        <x:f>MAX(0,H4357-L4357)</x:f>
        <x:v>200</x:v>
      </x:c>
      <x:c r="N4357" s="7" t="n">
        <x:f>MAX(0,L4357-H4357)</x:f>
        <x:v>0</x:v>
      </x:c>
      <x:c r="O4357" s="7" t="n">
        <x:f>MAX(0,F4357+I4357-N4357)</x:f>
        <x:v>0</x:v>
      </x:c>
      <x:c r="P4357" s="7" t="n">
        <x:f>MAX(0,N4357-F4357-I4357)</x:f>
        <x:v>0</x:v>
      </x:c>
      <x:c r="Q4357" s="7" t="n">
        <x:f>MAX(0,G4357+J4357-P4357)</x:f>
        <x:v>0</x:v>
      </x:c>
      <x:c r="R4357" s="7" t="n">
        <x:f>M4357+MAX(0,K4357-MAX(0,P4357-G4357-J4357))</x:f>
        <x:v>200</x:v>
      </x:c>
      <x:c r="S4357" s="7" t="n">
        <x:f>SUM(O4357,Q4357,R4357)</x:f>
        <x:v>200</x:v>
      </x:c>
      <x:c r="T4357" s="14" t="n">
        <x:f>'Inventory detail'!T979</x:f>
        <x:v>0.1489</x:v>
      </x:c>
      <x:c r="U4357" s="14" t="str">
        <x:f>'Inventory detail'!U979</x:f>
        <x:v>n.a.</x:v>
      </x:c>
      <x:c r="V4357" s="9" t="n">
        <x:f>O4357*T4357</x:f>
        <x:v>0</x:v>
      </x:c>
      <x:c r="W4357" s="9" t="n">
        <x:f>Q4357*T4357</x:f>
        <x:v>0</x:v>
      </x:c>
      <x:c r="X4357" s="9" t="n">
        <x:f>R4357*T4357</x:f>
        <x:v>29.78</x:v>
      </x:c>
      <x:c r="Y4357" s="9" t="n">
        <x:f>S4357*T4357</x:f>
        <x:v>29.78</x:v>
      </x:c>
      <x:c r="Z4357" s="9" t="str">
        <x:f>IF(ISNUMBER(U4357),S4357*(U4357-T4357),"n.a.")</x:f>
        <x:v>n.a.</x:v>
      </x:c>
      <x:c r="AA4357" s="9" t="n">
        <x:f>IF(ISNUMBER(U4357),Y4357,0)</x:f>
        <x:v>0</x:v>
      </x:c>
      <x:c r="AB4357" s="7" t="n">
        <x:f>MAX(0,L4357-SUM(F4357:K4357))</x:f>
        <x:v>0</x:v>
      </x:c>
    </x:row>
    <x:row r="4358" ht="22" customHeight="1">
      <x:c r="A4358" s="18" t="n">
        <x:f>Summary!F$41</x:f>
        <x:v>46419</x:v>
      </x:c>
      <x:c r="B4358" s="2" t="str">
        <x:f>'Inventory detail'!A980</x:f>
        <x:v>COIL</x:v>
      </x:c>
      <x:c r="C4358" s="2" t="str">
        <x:f>'Inventory detail'!B980</x:f>
        <x:v>60</x:v>
      </x:c>
      <x:c r="D4358" s="2" t="str">
        <x:f>'Inventory detail'!C980</x:f>
        <x:v>32FG12-4</x:v>
      </x:c>
      <x:c r="E4358" s="10" t="n">
        <x:f>A3232</x:f>
        <x:v>46388</x:v>
      </x:c>
      <x:c r="F4358" s="7" t="n">
        <x:f>O3232</x:f>
        <x:v>0</x:v>
      </x:c>
      <x:c r="G4358" s="7" t="n">
        <x:f>Q3232</x:f>
        <x:v>0</x:v>
      </x:c>
      <x:c r="H4358" s="7" t="n">
        <x:f>R3232</x:f>
        <x:v>0</x:v>
      </x:c>
      <x:c r="I4358" s="7" t="n">
        <x:f>0</x:f>
        <x:v>0</x:v>
      </x:c>
      <x:c r="J4358" s="7" t="n">
        <x:f>0</x:f>
        <x:v>0</x:v>
      </x:c>
      <x:c r="K4358" s="7" t="n">
        <x:f>0</x:f>
        <x:v>0</x:v>
      </x:c>
      <x:c r="L4358" s="7" t="n">
        <x:f>'Inventory detail'!F980*Summary!$K$5*(A4358-E4358)/Summary!$K$6</x:f>
        <x:v>0</x:v>
      </x:c>
      <x:c r="M4358" s="7" t="n">
        <x:f>MAX(0,H4358-L4358)</x:f>
        <x:v>0</x:v>
      </x:c>
      <x:c r="N4358" s="7" t="n">
        <x:f>MAX(0,L4358-H4358)</x:f>
        <x:v>0</x:v>
      </x:c>
      <x:c r="O4358" s="7" t="n">
        <x:f>MAX(0,F4358+I4358-N4358)</x:f>
        <x:v>0</x:v>
      </x:c>
      <x:c r="P4358" s="7" t="n">
        <x:f>MAX(0,N4358-F4358-I4358)</x:f>
        <x:v>0</x:v>
      </x:c>
      <x:c r="Q4358" s="7" t="n">
        <x:f>MAX(0,G4358+J4358-P4358)</x:f>
        <x:v>0</x:v>
      </x:c>
      <x:c r="R4358" s="7" t="n">
        <x:f>M4358+MAX(0,K4358-MAX(0,P4358-G4358-J4358))</x:f>
        <x:v>0</x:v>
      </x:c>
      <x:c r="S4358" s="7" t="n">
        <x:f>SUM(O4358,Q4358,R4358)</x:f>
        <x:v>0</x:v>
      </x:c>
      <x:c r="T4358" s="14" t="n">
        <x:f>'Inventory detail'!T980</x:f>
        <x:v>0.1489</x:v>
      </x:c>
      <x:c r="U4358" s="14" t="str">
        <x:f>'Inventory detail'!U980</x:f>
        <x:v>n.a.</x:v>
      </x:c>
      <x:c r="V4358" s="9" t="n">
        <x:f>O4358*T4358</x:f>
        <x:v>0</x:v>
      </x:c>
      <x:c r="W4358" s="9" t="n">
        <x:f>Q4358*T4358</x:f>
        <x:v>0</x:v>
      </x:c>
      <x:c r="X4358" s="9" t="n">
        <x:f>R4358*T4358</x:f>
        <x:v>0</x:v>
      </x:c>
      <x:c r="Y4358" s="9" t="n">
        <x:f>S4358*T4358</x:f>
        <x:v>0</x:v>
      </x:c>
      <x:c r="Z4358" s="9" t="str">
        <x:f>IF(ISNUMBER(U4358),S4358*(U4358-T4358),"n.a.")</x:f>
        <x:v>n.a.</x:v>
      </x:c>
      <x:c r="AA4358" s="9" t="n">
        <x:f>IF(ISNUMBER(U4358),Y4358,0)</x:f>
        <x:v>0</x:v>
      </x:c>
      <x:c r="AB4358" s="7" t="n">
        <x:f>MAX(0,L4358-SUM(F4358:K4358))</x:f>
        <x:v>0</x:v>
      </x:c>
    </x:row>
    <x:row r="4359" ht="22" customHeight="1">
      <x:c r="A4359" s="18" t="n">
        <x:f>Summary!F$41</x:f>
        <x:v>46419</x:v>
      </x:c>
      <x:c r="B4359" s="2" t="str">
        <x:f>'Inventory detail'!A981</x:f>
        <x:v>COIL</x:v>
      </x:c>
      <x:c r="C4359" s="2" t="str">
        <x:f>'Inventory detail'!B981</x:f>
        <x:v>60</x:v>
      </x:c>
      <x:c r="D4359" s="2" t="str">
        <x:f>'Inventory detail'!C981</x:f>
        <x:v>32MAR12-4</x:v>
      </x:c>
      <x:c r="E4359" s="10" t="n">
        <x:f>A3233</x:f>
        <x:v>46388</x:v>
      </x:c>
      <x:c r="F4359" s="7" t="n">
        <x:f>O3233</x:f>
        <x:v>0</x:v>
      </x:c>
      <x:c r="G4359" s="7" t="n">
        <x:f>Q3233</x:f>
        <x:v>0</x:v>
      </x:c>
      <x:c r="H4359" s="7" t="n">
        <x:f>R3233</x:f>
        <x:v>1100</x:v>
      </x:c>
      <x:c r="I4359" s="7" t="n">
        <x:f>0</x:f>
        <x:v>0</x:v>
      </x:c>
      <x:c r="J4359" s="7" t="n">
        <x:f>0</x:f>
        <x:v>0</x:v>
      </x:c>
      <x:c r="K4359" s="7" t="n">
        <x:f>0</x:f>
        <x:v>0</x:v>
      </x:c>
      <x:c r="L4359" s="7" t="n">
        <x:f>'Inventory detail'!F981*Summary!$K$5*(A4359-E4359)/Summary!$K$6</x:f>
        <x:v>0</x:v>
      </x:c>
      <x:c r="M4359" s="7" t="n">
        <x:f>MAX(0,H4359-L4359)</x:f>
        <x:v>1100</x:v>
      </x:c>
      <x:c r="N4359" s="7" t="n">
        <x:f>MAX(0,L4359-H4359)</x:f>
        <x:v>0</x:v>
      </x:c>
      <x:c r="O4359" s="7" t="n">
        <x:f>MAX(0,F4359+I4359-N4359)</x:f>
        <x:v>0</x:v>
      </x:c>
      <x:c r="P4359" s="7" t="n">
        <x:f>MAX(0,N4359-F4359-I4359)</x:f>
        <x:v>0</x:v>
      </x:c>
      <x:c r="Q4359" s="7" t="n">
        <x:f>MAX(0,G4359+J4359-P4359)</x:f>
        <x:v>0</x:v>
      </x:c>
      <x:c r="R4359" s="7" t="n">
        <x:f>M4359+MAX(0,K4359-MAX(0,P4359-G4359-J4359))</x:f>
        <x:v>1100</x:v>
      </x:c>
      <x:c r="S4359" s="7" t="n">
        <x:f>SUM(O4359,Q4359,R4359)</x:f>
        <x:v>1100</x:v>
      </x:c>
      <x:c r="T4359" s="14" t="n">
        <x:f>'Inventory detail'!T981</x:f>
        <x:v>0.1489</x:v>
      </x:c>
      <x:c r="U4359" s="14" t="str">
        <x:f>'Inventory detail'!U981</x:f>
        <x:v>n.a.</x:v>
      </x:c>
      <x:c r="V4359" s="9" t="n">
        <x:f>O4359*T4359</x:f>
        <x:v>0</x:v>
      </x:c>
      <x:c r="W4359" s="9" t="n">
        <x:f>Q4359*T4359</x:f>
        <x:v>0</x:v>
      </x:c>
      <x:c r="X4359" s="9" t="n">
        <x:f>R4359*T4359</x:f>
        <x:v>163.79</x:v>
      </x:c>
      <x:c r="Y4359" s="9" t="n">
        <x:f>S4359*T4359</x:f>
        <x:v>163.79</x:v>
      </x:c>
      <x:c r="Z4359" s="9" t="str">
        <x:f>IF(ISNUMBER(U4359),S4359*(U4359-T4359),"n.a.")</x:f>
        <x:v>n.a.</x:v>
      </x:c>
      <x:c r="AA4359" s="9" t="n">
        <x:f>IF(ISNUMBER(U4359),Y4359,0)</x:f>
        <x:v>0</x:v>
      </x:c>
      <x:c r="AB4359" s="7" t="n">
        <x:f>MAX(0,L4359-SUM(F4359:K4359))</x:f>
        <x:v>0</x:v>
      </x:c>
    </x:row>
    <x:row r="4360" ht="22" customHeight="1">
      <x:c r="A4360" s="18" t="n">
        <x:f>Summary!F$41</x:f>
        <x:v>46419</x:v>
      </x:c>
      <x:c r="B4360" s="2" t="str">
        <x:f>'Inventory detail'!A982</x:f>
        <x:v>COIL</x:v>
      </x:c>
      <x:c r="C4360" s="2" t="str">
        <x:f>'Inventory detail'!B982</x:f>
        <x:v>60</x:v>
      </x:c>
      <x:c r="D4360" s="2" t="str">
        <x:f>'Inventory detail'!C982</x:f>
        <x:v>32NAV12-4</x:v>
      </x:c>
      <x:c r="E4360" s="10" t="n">
        <x:f>A3234</x:f>
        <x:v>46388</x:v>
      </x:c>
      <x:c r="F4360" s="7" t="n">
        <x:f>O3234</x:f>
        <x:v>0</x:v>
      </x:c>
      <x:c r="G4360" s="7" t="n">
        <x:f>Q3234</x:f>
        <x:v>0</x:v>
      </x:c>
      <x:c r="H4360" s="7" t="n">
        <x:f>R3234</x:f>
        <x:v>1400</x:v>
      </x:c>
      <x:c r="I4360" s="7" t="n">
        <x:f>0</x:f>
        <x:v>0</x:v>
      </x:c>
      <x:c r="J4360" s="7" t="n">
        <x:f>0</x:f>
        <x:v>0</x:v>
      </x:c>
      <x:c r="K4360" s="7" t="n">
        <x:f>0</x:f>
        <x:v>0</x:v>
      </x:c>
      <x:c r="L4360" s="7" t="n">
        <x:f>'Inventory detail'!F982*Summary!$K$5*(A4360-E4360)/Summary!$K$6</x:f>
        <x:v>0</x:v>
      </x:c>
      <x:c r="M4360" s="7" t="n">
        <x:f>MAX(0,H4360-L4360)</x:f>
        <x:v>1400</x:v>
      </x:c>
      <x:c r="N4360" s="7" t="n">
        <x:f>MAX(0,L4360-H4360)</x:f>
        <x:v>0</x:v>
      </x:c>
      <x:c r="O4360" s="7" t="n">
        <x:f>MAX(0,F4360+I4360-N4360)</x:f>
        <x:v>0</x:v>
      </x:c>
      <x:c r="P4360" s="7" t="n">
        <x:f>MAX(0,N4360-F4360-I4360)</x:f>
        <x:v>0</x:v>
      </x:c>
      <x:c r="Q4360" s="7" t="n">
        <x:f>MAX(0,G4360+J4360-P4360)</x:f>
        <x:v>0</x:v>
      </x:c>
      <x:c r="R4360" s="7" t="n">
        <x:f>M4360+MAX(0,K4360-MAX(0,P4360-G4360-J4360))</x:f>
        <x:v>1400</x:v>
      </x:c>
      <x:c r="S4360" s="7" t="n">
        <x:f>SUM(O4360,Q4360,R4360)</x:f>
        <x:v>1400</x:v>
      </x:c>
      <x:c r="T4360" s="14" t="n">
        <x:f>'Inventory detail'!T982</x:f>
        <x:v>0.2647</x:v>
      </x:c>
      <x:c r="U4360" s="14" t="n">
        <x:f>'Inventory detail'!U982</x:f>
        <x:v>0.2593435</x:v>
      </x:c>
      <x:c r="V4360" s="9" t="n">
        <x:f>O4360*T4360</x:f>
        <x:v>0</x:v>
      </x:c>
      <x:c r="W4360" s="9" t="n">
        <x:f>Q4360*T4360</x:f>
        <x:v>0</x:v>
      </x:c>
      <x:c r="X4360" s="9" t="n">
        <x:f>R4360*T4360</x:f>
        <x:v>370.58</x:v>
      </x:c>
      <x:c r="Y4360" s="9" t="n">
        <x:f>S4360*T4360</x:f>
        <x:v>370.58</x:v>
      </x:c>
      <x:c r="Z4360" s="9" t="n">
        <x:f>IF(ISNUMBER(U4360),S4360*(U4360-T4360),"n.a.")</x:f>
        <x:v>-7.499099999999981</x:v>
      </x:c>
      <x:c r="AA4360" s="9" t="n">
        <x:f>IF(ISNUMBER(U4360),Y4360,0)</x:f>
        <x:v>370.58</x:v>
      </x:c>
      <x:c r="AB4360" s="7" t="n">
        <x:f>MAX(0,L4360-SUM(F4360:K4360))</x:f>
        <x:v>0</x:v>
      </x:c>
    </x:row>
    <x:row r="4361" ht="22" customHeight="1">
      <x:c r="A4361" s="18" t="n">
        <x:f>Summary!F$41</x:f>
        <x:v>46419</x:v>
      </x:c>
      <x:c r="B4361" s="2" t="str">
        <x:f>'Inventory detail'!A983</x:f>
        <x:v>COIL</x:v>
      </x:c>
      <x:c r="C4361" s="2" t="str">
        <x:f>'Inventory detail'!B983</x:f>
        <x:v>60</x:v>
      </x:c>
      <x:c r="D4361" s="2" t="str">
        <x:f>'Inventory detail'!C983</x:f>
        <x:v>32RED12-4</x:v>
      </x:c>
      <x:c r="E4361" s="10" t="n">
        <x:f>A3235</x:f>
        <x:v>46388</x:v>
      </x:c>
      <x:c r="F4361" s="7" t="n">
        <x:f>O3235</x:f>
        <x:v>0</x:v>
      </x:c>
      <x:c r="G4361" s="7" t="n">
        <x:f>Q3235</x:f>
        <x:v>0</x:v>
      </x:c>
      <x:c r="H4361" s="7" t="n">
        <x:f>R3235</x:f>
        <x:v>0</x:v>
      </x:c>
      <x:c r="I4361" s="7" t="n">
        <x:f>0</x:f>
        <x:v>0</x:v>
      </x:c>
      <x:c r="J4361" s="7" t="n">
        <x:f>0</x:f>
        <x:v>0</x:v>
      </x:c>
      <x:c r="K4361" s="7" t="n">
        <x:f>0</x:f>
        <x:v>0</x:v>
      </x:c>
      <x:c r="L4361" s="7" t="n">
        <x:f>'Inventory detail'!F983*Summary!$K$5*(A4361-E4361)/Summary!$K$6</x:f>
        <x:v>0</x:v>
      </x:c>
      <x:c r="M4361" s="7" t="n">
        <x:f>MAX(0,H4361-L4361)</x:f>
        <x:v>0</x:v>
      </x:c>
      <x:c r="N4361" s="7" t="n">
        <x:f>MAX(0,L4361-H4361)</x:f>
        <x:v>0</x:v>
      </x:c>
      <x:c r="O4361" s="7" t="n">
        <x:f>MAX(0,F4361+I4361-N4361)</x:f>
        <x:v>0</x:v>
      </x:c>
      <x:c r="P4361" s="7" t="n">
        <x:f>MAX(0,N4361-F4361-I4361)</x:f>
        <x:v>0</x:v>
      </x:c>
      <x:c r="Q4361" s="7" t="n">
        <x:f>MAX(0,G4361+J4361-P4361)</x:f>
        <x:v>0</x:v>
      </x:c>
      <x:c r="R4361" s="7" t="n">
        <x:f>M4361+MAX(0,K4361-MAX(0,P4361-G4361-J4361))</x:f>
        <x:v>0</x:v>
      </x:c>
      <x:c r="S4361" s="7" t="n">
        <x:f>SUM(O4361,Q4361,R4361)</x:f>
        <x:v>0</x:v>
      </x:c>
      <x:c r="T4361" s="14" t="n">
        <x:f>'Inventory detail'!T983</x:f>
        <x:v>0.1489</x:v>
      </x:c>
      <x:c r="U4361" s="14" t="str">
        <x:f>'Inventory detail'!U983</x:f>
        <x:v>n.a.</x:v>
      </x:c>
      <x:c r="V4361" s="9" t="n">
        <x:f>O4361*T4361</x:f>
        <x:v>0</x:v>
      </x:c>
      <x:c r="W4361" s="9" t="n">
        <x:f>Q4361*T4361</x:f>
        <x:v>0</x:v>
      </x:c>
      <x:c r="X4361" s="9" t="n">
        <x:f>R4361*T4361</x:f>
        <x:v>0</x:v>
      </x:c>
      <x:c r="Y4361" s="9" t="n">
        <x:f>S4361*T4361</x:f>
        <x:v>0</x:v>
      </x:c>
      <x:c r="Z4361" s="9" t="str">
        <x:f>IF(ISNUMBER(U4361),S4361*(U4361-T4361),"n.a.")</x:f>
        <x:v>n.a.</x:v>
      </x:c>
      <x:c r="AA4361" s="9" t="n">
        <x:f>IF(ISNUMBER(U4361),Y4361,0)</x:f>
        <x:v>0</x:v>
      </x:c>
      <x:c r="AB4361" s="7" t="n">
        <x:f>MAX(0,L4361-SUM(F4361:K4361))</x:f>
        <x:v>0</x:v>
      </x:c>
    </x:row>
    <x:row r="4362" ht="22" customHeight="1">
      <x:c r="A4362" s="18" t="n">
        <x:f>Summary!F$41</x:f>
        <x:v>46419</x:v>
      </x:c>
      <x:c r="B4362" s="2" t="str">
        <x:f>'Inventory detail'!A984</x:f>
        <x:v>COIL</x:v>
      </x:c>
      <x:c r="C4362" s="2" t="str">
        <x:f>'Inventory detail'!B984</x:f>
        <x:v>60</x:v>
      </x:c>
      <x:c r="D4362" s="2" t="str">
        <x:f>'Inventory detail'!C984</x:f>
        <x:v>6BLK12-5</x:v>
      </x:c>
      <x:c r="E4362" s="10" t="n">
        <x:f>A3236</x:f>
        <x:v>46388</x:v>
      </x:c>
      <x:c r="F4362" s="7" t="n">
        <x:f>O3236</x:f>
        <x:v>0</x:v>
      </x:c>
      <x:c r="G4362" s="7" t="n">
        <x:f>Q3236</x:f>
        <x:v>0</x:v>
      </x:c>
      <x:c r="H4362" s="7" t="n">
        <x:f>R3236</x:f>
        <x:v>0</x:v>
      </x:c>
      <x:c r="I4362" s="7" t="n">
        <x:f>0</x:f>
        <x:v>0</x:v>
      </x:c>
      <x:c r="J4362" s="7" t="n">
        <x:f>0</x:f>
        <x:v>0</x:v>
      </x:c>
      <x:c r="K4362" s="7" t="n">
        <x:f>0</x:f>
        <x:v>0</x:v>
      </x:c>
      <x:c r="L4362" s="7" t="n">
        <x:f>'Inventory detail'!F984*Summary!$K$5*(A4362-E4362)/Summary!$K$6</x:f>
        <x:v>0</x:v>
      </x:c>
      <x:c r="M4362" s="7" t="n">
        <x:f>MAX(0,H4362-L4362)</x:f>
        <x:v>0</x:v>
      </x:c>
      <x:c r="N4362" s="7" t="n">
        <x:f>MAX(0,L4362-H4362)</x:f>
        <x:v>0</x:v>
      </x:c>
      <x:c r="O4362" s="7" t="n">
        <x:f>MAX(0,F4362+I4362-N4362)</x:f>
        <x:v>0</x:v>
      </x:c>
      <x:c r="P4362" s="7" t="n">
        <x:f>MAX(0,N4362-F4362-I4362)</x:f>
        <x:v>0</x:v>
      </x:c>
      <x:c r="Q4362" s="7" t="n">
        <x:f>MAX(0,G4362+J4362-P4362)</x:f>
        <x:v>0</x:v>
      </x:c>
      <x:c r="R4362" s="7" t="n">
        <x:f>M4362+MAX(0,K4362-MAX(0,P4362-G4362-J4362))</x:f>
        <x:v>0</x:v>
      </x:c>
      <x:c r="S4362" s="7" t="n">
        <x:f>SUM(O4362,Q4362,R4362)</x:f>
        <x:v>0</x:v>
      </x:c>
      <x:c r="T4362" s="14" t="n">
        <x:f>'Inventory detail'!T984</x:f>
        <x:v>0.0239</x:v>
      </x:c>
      <x:c r="U4362" s="14" t="str">
        <x:f>'Inventory detail'!U984</x:f>
        <x:v>n.a.</x:v>
      </x:c>
      <x:c r="V4362" s="9" t="n">
        <x:f>O4362*T4362</x:f>
        <x:v>0</x:v>
      </x:c>
      <x:c r="W4362" s="9" t="n">
        <x:f>Q4362*T4362</x:f>
        <x:v>0</x:v>
      </x:c>
      <x:c r="X4362" s="9" t="n">
        <x:f>R4362*T4362</x:f>
        <x:v>0</x:v>
      </x:c>
      <x:c r="Y4362" s="9" t="n">
        <x:f>S4362*T4362</x:f>
        <x:v>0</x:v>
      </x:c>
      <x:c r="Z4362" s="9" t="str">
        <x:f>IF(ISNUMBER(U4362),S4362*(U4362-T4362),"n.a.")</x:f>
        <x:v>n.a.</x:v>
      </x:c>
      <x:c r="AA4362" s="9" t="n">
        <x:f>IF(ISNUMBER(U4362),Y4362,0)</x:f>
        <x:v>0</x:v>
      </x:c>
      <x:c r="AB4362" s="7" t="n">
        <x:f>MAX(0,L4362-SUM(F4362:K4362))</x:f>
        <x:v>0</x:v>
      </x:c>
    </x:row>
    <x:row r="4363" ht="22" customHeight="1">
      <x:c r="A4363" s="18" t="n">
        <x:f>Summary!F$41</x:f>
        <x:v>46419</x:v>
      </x:c>
      <x:c r="B4363" s="2" t="str">
        <x:f>'Inventory detail'!A985</x:f>
        <x:v>COIL</x:v>
      </x:c>
      <x:c r="C4363" s="2" t="str">
        <x:f>'Inventory detail'!B985</x:f>
        <x:v>60</x:v>
      </x:c>
      <x:c r="D4363" s="2" t="str">
        <x:f>'Inventory detail'!C985</x:f>
        <x:v>6BLK36-5</x:v>
      </x:c>
      <x:c r="E4363" s="10" t="n">
        <x:f>A3237</x:f>
        <x:v>46388</x:v>
      </x:c>
      <x:c r="F4363" s="7" t="n">
        <x:f>O3237</x:f>
        <x:v>0</x:v>
      </x:c>
      <x:c r="G4363" s="7" t="n">
        <x:f>Q3237</x:f>
        <x:v>0</x:v>
      </x:c>
      <x:c r="H4363" s="7" t="n">
        <x:f>R3237</x:f>
        <x:v>0</x:v>
      </x:c>
      <x:c r="I4363" s="7" t="n">
        <x:f>0</x:f>
        <x:v>0</x:v>
      </x:c>
      <x:c r="J4363" s="7" t="n">
        <x:f>0</x:f>
        <x:v>0</x:v>
      </x:c>
      <x:c r="K4363" s="7" t="n">
        <x:f>0</x:f>
        <x:v>0</x:v>
      </x:c>
      <x:c r="L4363" s="7" t="n">
        <x:f>'Inventory detail'!F985*Summary!$K$5*(A4363-E4363)/Summary!$K$6</x:f>
        <x:v>0</x:v>
      </x:c>
      <x:c r="M4363" s="7" t="n">
        <x:f>MAX(0,H4363-L4363)</x:f>
        <x:v>0</x:v>
      </x:c>
      <x:c r="N4363" s="7" t="n">
        <x:f>MAX(0,L4363-H4363)</x:f>
        <x:v>0</x:v>
      </x:c>
      <x:c r="O4363" s="7" t="n">
        <x:f>MAX(0,F4363+I4363-N4363)</x:f>
        <x:v>0</x:v>
      </x:c>
      <x:c r="P4363" s="7" t="n">
        <x:f>MAX(0,N4363-F4363-I4363)</x:f>
        <x:v>0</x:v>
      </x:c>
      <x:c r="Q4363" s="7" t="n">
        <x:f>MAX(0,G4363+J4363-P4363)</x:f>
        <x:v>0</x:v>
      </x:c>
      <x:c r="R4363" s="7" t="n">
        <x:f>M4363+MAX(0,K4363-MAX(0,P4363-G4363-J4363))</x:f>
        <x:v>0</x:v>
      </x:c>
      <x:c r="S4363" s="7" t="n">
        <x:f>SUM(O4363,Q4363,R4363)</x:f>
        <x:v>0</x:v>
      </x:c>
      <x:c r="T4363" s="14" t="n">
        <x:f>'Inventory detail'!T985</x:f>
        <x:v>0.0779</x:v>
      </x:c>
      <x:c r="U4363" s="14" t="str">
        <x:f>'Inventory detail'!U985</x:f>
        <x:v>n.a.</x:v>
      </x:c>
      <x:c r="V4363" s="9" t="n">
        <x:f>O4363*T4363</x:f>
        <x:v>0</x:v>
      </x:c>
      <x:c r="W4363" s="9" t="n">
        <x:f>Q4363*T4363</x:f>
        <x:v>0</x:v>
      </x:c>
      <x:c r="X4363" s="9" t="n">
        <x:f>R4363*T4363</x:f>
        <x:v>0</x:v>
      </x:c>
      <x:c r="Y4363" s="9" t="n">
        <x:f>S4363*T4363</x:f>
        <x:v>0</x:v>
      </x:c>
      <x:c r="Z4363" s="9" t="str">
        <x:f>IF(ISNUMBER(U4363),S4363*(U4363-T4363),"n.a.")</x:f>
        <x:v>n.a.</x:v>
      </x:c>
      <x:c r="AA4363" s="9" t="n">
        <x:f>IF(ISNUMBER(U4363),Y4363,0)</x:f>
        <x:v>0</x:v>
      </x:c>
      <x:c r="AB4363" s="7" t="n">
        <x:f>MAX(0,L4363-SUM(F4363:K4363))</x:f>
        <x:v>0</x:v>
      </x:c>
    </x:row>
    <x:row r="4364" ht="22" customHeight="1">
      <x:c r="A4364" s="18" t="n">
        <x:f>Summary!F$41</x:f>
        <x:v>46419</x:v>
      </x:c>
      <x:c r="B4364" s="2" t="str">
        <x:f>'Inventory detail'!A986</x:f>
        <x:v>COIL</x:v>
      </x:c>
      <x:c r="C4364" s="2" t="str">
        <x:f>'Inventory detail'!B986</x:f>
        <x:v>60</x:v>
      </x:c>
      <x:c r="D4364" s="2" t="str">
        <x:f>'Inventory detail'!C986</x:f>
        <x:v>6BLU12-4</x:v>
      </x:c>
      <x:c r="E4364" s="10" t="n">
        <x:f>A3238</x:f>
        <x:v>46388</x:v>
      </x:c>
      <x:c r="F4364" s="7" t="n">
        <x:f>O3238</x:f>
        <x:v>0</x:v>
      </x:c>
      <x:c r="G4364" s="7" t="n">
        <x:f>Q3238</x:f>
        <x:v>0</x:v>
      </x:c>
      <x:c r="H4364" s="7" t="n">
        <x:f>R3238</x:f>
        <x:v>0</x:v>
      </x:c>
      <x:c r="I4364" s="7" t="n">
        <x:f>0</x:f>
        <x:v>0</x:v>
      </x:c>
      <x:c r="J4364" s="7" t="n">
        <x:f>0</x:f>
        <x:v>0</x:v>
      </x:c>
      <x:c r="K4364" s="7" t="n">
        <x:f>0</x:f>
        <x:v>0</x:v>
      </x:c>
      <x:c r="L4364" s="7" t="n">
        <x:f>'Inventory detail'!F986*Summary!$K$5*(A4364-E4364)/Summary!$K$6</x:f>
        <x:v>0</x:v>
      </x:c>
      <x:c r="M4364" s="7" t="n">
        <x:f>MAX(0,H4364-L4364)</x:f>
        <x:v>0</x:v>
      </x:c>
      <x:c r="N4364" s="7" t="n">
        <x:f>MAX(0,L4364-H4364)</x:f>
        <x:v>0</x:v>
      </x:c>
      <x:c r="O4364" s="7" t="n">
        <x:f>MAX(0,F4364+I4364-N4364)</x:f>
        <x:v>0</x:v>
      </x:c>
      <x:c r="P4364" s="7" t="n">
        <x:f>MAX(0,N4364-F4364-I4364)</x:f>
        <x:v>0</x:v>
      </x:c>
      <x:c r="Q4364" s="7" t="n">
        <x:f>MAX(0,G4364+J4364-P4364)</x:f>
        <x:v>0</x:v>
      </x:c>
      <x:c r="R4364" s="7" t="n">
        <x:f>M4364+MAX(0,K4364-MAX(0,P4364-G4364-J4364))</x:f>
        <x:v>0</x:v>
      </x:c>
      <x:c r="S4364" s="7" t="n">
        <x:f>SUM(O4364,Q4364,R4364)</x:f>
        <x:v>0</x:v>
      </x:c>
      <x:c r="T4364" s="14" t="n">
        <x:f>'Inventory detail'!T986</x:f>
        <x:v>0.0365</x:v>
      </x:c>
      <x:c r="U4364" s="14" t="n">
        <x:f>'Inventory detail'!U986</x:f>
        <x:v>0.0356915</x:v>
      </x:c>
      <x:c r="V4364" s="9" t="n">
        <x:f>O4364*T4364</x:f>
        <x:v>0</x:v>
      </x:c>
      <x:c r="W4364" s="9" t="n">
        <x:f>Q4364*T4364</x:f>
        <x:v>0</x:v>
      </x:c>
      <x:c r="X4364" s="9" t="n">
        <x:f>R4364*T4364</x:f>
        <x:v>0</x:v>
      </x:c>
      <x:c r="Y4364" s="9" t="n">
        <x:f>S4364*T4364</x:f>
        <x:v>0</x:v>
      </x:c>
      <x:c r="Z4364" s="9" t="n">
        <x:f>IF(ISNUMBER(U4364),S4364*(U4364-T4364),"n.a.")</x:f>
        <x:v>0</x:v>
      </x:c>
      <x:c r="AA4364" s="9" t="n">
        <x:f>IF(ISNUMBER(U4364),Y4364,0)</x:f>
        <x:v>0</x:v>
      </x:c>
      <x:c r="AB4364" s="7" t="n">
        <x:f>MAX(0,L4364-SUM(F4364:K4364))</x:f>
        <x:v>0</x:v>
      </x:c>
    </x:row>
    <x:row r="4365" ht="22" customHeight="1">
      <x:c r="A4365" s="18" t="n">
        <x:f>Summary!F$41</x:f>
        <x:v>46419</x:v>
      </x:c>
      <x:c r="B4365" s="2" t="str">
        <x:f>'Inventory detail'!A987</x:f>
        <x:v>COIL</x:v>
      </x:c>
      <x:c r="C4365" s="2" t="str">
        <x:f>'Inventory detail'!B987</x:f>
        <x:v>60</x:v>
      </x:c>
      <x:c r="D4365" s="2" t="str">
        <x:f>'Inventory detail'!C987</x:f>
        <x:v>6FG12-4</x:v>
      </x:c>
      <x:c r="E4365" s="10" t="n">
        <x:f>A3239</x:f>
        <x:v>46388</x:v>
      </x:c>
      <x:c r="F4365" s="7" t="n">
        <x:f>O3239</x:f>
        <x:v>0</x:v>
      </x:c>
      <x:c r="G4365" s="7" t="n">
        <x:f>Q3239</x:f>
        <x:v>0</x:v>
      </x:c>
      <x:c r="H4365" s="7" t="n">
        <x:f>R3239</x:f>
        <x:v>0</x:v>
      </x:c>
      <x:c r="I4365" s="7" t="n">
        <x:f>0</x:f>
        <x:v>0</x:v>
      </x:c>
      <x:c r="J4365" s="7" t="n">
        <x:f>0</x:f>
        <x:v>0</x:v>
      </x:c>
      <x:c r="K4365" s="7" t="n">
        <x:f>0</x:f>
        <x:v>0</x:v>
      </x:c>
      <x:c r="L4365" s="7" t="n">
        <x:f>'Inventory detail'!F987*Summary!$K$5*(A4365-E4365)/Summary!$K$6</x:f>
        <x:v>0</x:v>
      </x:c>
      <x:c r="M4365" s="7" t="n">
        <x:f>MAX(0,H4365-L4365)</x:f>
        <x:v>0</x:v>
      </x:c>
      <x:c r="N4365" s="7" t="n">
        <x:f>MAX(0,L4365-H4365)</x:f>
        <x:v>0</x:v>
      </x:c>
      <x:c r="O4365" s="7" t="n">
        <x:f>MAX(0,F4365+I4365-N4365)</x:f>
        <x:v>0</x:v>
      </x:c>
      <x:c r="P4365" s="7" t="n">
        <x:f>MAX(0,N4365-F4365-I4365)</x:f>
        <x:v>0</x:v>
      </x:c>
      <x:c r="Q4365" s="7" t="n">
        <x:f>MAX(0,G4365+J4365-P4365)</x:f>
        <x:v>0</x:v>
      </x:c>
      <x:c r="R4365" s="7" t="n">
        <x:f>M4365+MAX(0,K4365-MAX(0,P4365-G4365-J4365))</x:f>
        <x:v>0</x:v>
      </x:c>
      <x:c r="S4365" s="7" t="n">
        <x:f>SUM(O4365,Q4365,R4365)</x:f>
        <x:v>0</x:v>
      </x:c>
      <x:c r="T4365" s="14" t="n">
        <x:f>'Inventory detail'!T987</x:f>
        <x:v>0.0216</x:v>
      </x:c>
      <x:c r="U4365" s="14" t="str">
        <x:f>'Inventory detail'!U987</x:f>
        <x:v>n.a.</x:v>
      </x:c>
      <x:c r="V4365" s="9" t="n">
        <x:f>O4365*T4365</x:f>
        <x:v>0</x:v>
      </x:c>
      <x:c r="W4365" s="9" t="n">
        <x:f>Q4365*T4365</x:f>
        <x:v>0</x:v>
      </x:c>
      <x:c r="X4365" s="9" t="n">
        <x:f>R4365*T4365</x:f>
        <x:v>0</x:v>
      </x:c>
      <x:c r="Y4365" s="9" t="n">
        <x:f>S4365*T4365</x:f>
        <x:v>0</x:v>
      </x:c>
      <x:c r="Z4365" s="9" t="str">
        <x:f>IF(ISNUMBER(U4365),S4365*(U4365-T4365),"n.a.")</x:f>
        <x:v>n.a.</x:v>
      </x:c>
      <x:c r="AA4365" s="9" t="n">
        <x:f>IF(ISNUMBER(U4365),Y4365,0)</x:f>
        <x:v>0</x:v>
      </x:c>
      <x:c r="AB4365" s="7" t="n">
        <x:f>MAX(0,L4365-SUM(F4365:K4365))</x:f>
        <x:v>0</x:v>
      </x:c>
    </x:row>
    <x:row r="4366" ht="22" customHeight="1">
      <x:c r="A4366" s="18" t="n">
        <x:f>Summary!F$41</x:f>
        <x:v>46419</x:v>
      </x:c>
      <x:c r="B4366" s="2" t="str">
        <x:f>'Inventory detail'!A988</x:f>
        <x:v>COIL</x:v>
      </x:c>
      <x:c r="C4366" s="2" t="str">
        <x:f>'Inventory detail'!B988</x:f>
        <x:v>60</x:v>
      </x:c>
      <x:c r="D4366" s="2" t="str">
        <x:f>'Inventory detail'!C988</x:f>
        <x:v>6RED12-4</x:v>
      </x:c>
      <x:c r="E4366" s="10" t="n">
        <x:f>A3240</x:f>
        <x:v>46388</x:v>
      </x:c>
      <x:c r="F4366" s="7" t="n">
        <x:f>O3240</x:f>
        <x:v>0</x:v>
      </x:c>
      <x:c r="G4366" s="7" t="n">
        <x:f>Q3240</x:f>
        <x:v>0</x:v>
      </x:c>
      <x:c r="H4366" s="7" t="n">
        <x:f>R3240</x:f>
        <x:v>0</x:v>
      </x:c>
      <x:c r="I4366" s="7" t="n">
        <x:f>0</x:f>
        <x:v>0</x:v>
      </x:c>
      <x:c r="J4366" s="7" t="n">
        <x:f>0</x:f>
        <x:v>0</x:v>
      </x:c>
      <x:c r="K4366" s="7" t="n">
        <x:f>0</x:f>
        <x:v>0</x:v>
      </x:c>
      <x:c r="L4366" s="7" t="n">
        <x:f>'Inventory detail'!F988*Summary!$K$5*(A4366-E4366)/Summary!$K$6</x:f>
        <x:v>0</x:v>
      </x:c>
      <x:c r="M4366" s="7" t="n">
        <x:f>MAX(0,H4366-L4366)</x:f>
        <x:v>0</x:v>
      </x:c>
      <x:c r="N4366" s="7" t="n">
        <x:f>MAX(0,L4366-H4366)</x:f>
        <x:v>0</x:v>
      </x:c>
      <x:c r="O4366" s="7" t="n">
        <x:f>MAX(0,F4366+I4366-N4366)</x:f>
        <x:v>0</x:v>
      </x:c>
      <x:c r="P4366" s="7" t="n">
        <x:f>MAX(0,N4366-F4366-I4366)</x:f>
        <x:v>0</x:v>
      </x:c>
      <x:c r="Q4366" s="7" t="n">
        <x:f>MAX(0,G4366+J4366-P4366)</x:f>
        <x:v>0</x:v>
      </x:c>
      <x:c r="R4366" s="7" t="n">
        <x:f>M4366+MAX(0,K4366-MAX(0,P4366-G4366-J4366))</x:f>
        <x:v>0</x:v>
      </x:c>
      <x:c r="S4366" s="7" t="n">
        <x:f>SUM(O4366,Q4366,R4366)</x:f>
        <x:v>0</x:v>
      </x:c>
      <x:c r="T4366" s="14" t="n">
        <x:f>'Inventory detail'!T988</x:f>
        <x:v>0.0365</x:v>
      </x:c>
      <x:c r="U4366" s="14" t="n">
        <x:f>'Inventory detail'!U988</x:f>
        <x:v>0.0356915</x:v>
      </x:c>
      <x:c r="V4366" s="9" t="n">
        <x:f>O4366*T4366</x:f>
        <x:v>0</x:v>
      </x:c>
      <x:c r="W4366" s="9" t="n">
        <x:f>Q4366*T4366</x:f>
        <x:v>0</x:v>
      </x:c>
      <x:c r="X4366" s="9" t="n">
        <x:f>R4366*T4366</x:f>
        <x:v>0</x:v>
      </x:c>
      <x:c r="Y4366" s="9" t="n">
        <x:f>S4366*T4366</x:f>
        <x:v>0</x:v>
      </x:c>
      <x:c r="Z4366" s="9" t="n">
        <x:f>IF(ISNUMBER(U4366),S4366*(U4366-T4366),"n.a.")</x:f>
        <x:v>0</x:v>
      </x:c>
      <x:c r="AA4366" s="9" t="n">
        <x:f>IF(ISNUMBER(U4366),Y4366,0)</x:f>
        <x:v>0</x:v>
      </x:c>
      <x:c r="AB4366" s="7" t="n">
        <x:f>MAX(0,L4366-SUM(F4366:K4366))</x:f>
        <x:v>0</x:v>
      </x:c>
    </x:row>
    <x:row r="4367" ht="22" customHeight="1">
      <x:c r="A4367" s="18" t="n">
        <x:f>Summary!F$41</x:f>
        <x:v>46419</x:v>
      </x:c>
      <x:c r="B4367" s="2" t="str">
        <x:f>'Inventory detail'!A989</x:f>
        <x:v>COIL</x:v>
      </x:c>
      <x:c r="C4367" s="2" t="str">
        <x:f>'Inventory detail'!B989</x:f>
        <x:v>60</x:v>
      </x:c>
      <x:c r="D4367" s="2" t="str">
        <x:f>'Inventory detail'!C989</x:f>
        <x:v>6WHT12-5</x:v>
      </x:c>
      <x:c r="E4367" s="10" t="n">
        <x:f>A3241</x:f>
        <x:v>46388</x:v>
      </x:c>
      <x:c r="F4367" s="7" t="n">
        <x:f>O3241</x:f>
        <x:v>0</x:v>
      </x:c>
      <x:c r="G4367" s="7" t="n">
        <x:f>Q3241</x:f>
        <x:v>0</x:v>
      </x:c>
      <x:c r="H4367" s="7" t="n">
        <x:f>R3241</x:f>
        <x:v>0</x:v>
      </x:c>
      <x:c r="I4367" s="7" t="n">
        <x:f>0</x:f>
        <x:v>0</x:v>
      </x:c>
      <x:c r="J4367" s="7" t="n">
        <x:f>0</x:f>
        <x:v>0</x:v>
      </x:c>
      <x:c r="K4367" s="7" t="n">
        <x:f>0</x:f>
        <x:v>0</x:v>
      </x:c>
      <x:c r="L4367" s="7" t="n">
        <x:f>'Inventory detail'!F989*Summary!$K$5*(A4367-E4367)/Summary!$K$6</x:f>
        <x:v>0</x:v>
      </x:c>
      <x:c r="M4367" s="7" t="n">
        <x:f>MAX(0,H4367-L4367)</x:f>
        <x:v>0</x:v>
      </x:c>
      <x:c r="N4367" s="7" t="n">
        <x:f>MAX(0,L4367-H4367)</x:f>
        <x:v>0</x:v>
      </x:c>
      <x:c r="O4367" s="7" t="n">
        <x:f>MAX(0,F4367+I4367-N4367)</x:f>
        <x:v>0</x:v>
      </x:c>
      <x:c r="P4367" s="7" t="n">
        <x:f>MAX(0,N4367-F4367-I4367)</x:f>
        <x:v>0</x:v>
      </x:c>
      <x:c r="Q4367" s="7" t="n">
        <x:f>MAX(0,G4367+J4367-P4367)</x:f>
        <x:v>0</x:v>
      </x:c>
      <x:c r="R4367" s="7" t="n">
        <x:f>M4367+MAX(0,K4367-MAX(0,P4367-G4367-J4367))</x:f>
        <x:v>0</x:v>
      </x:c>
      <x:c r="S4367" s="7" t="n">
        <x:f>SUM(O4367,Q4367,R4367)</x:f>
        <x:v>0</x:v>
      </x:c>
      <x:c r="T4367" s="14" t="n">
        <x:f>'Inventory detail'!T989</x:f>
        <x:v>0.0239</x:v>
      </x:c>
      <x:c r="U4367" s="14" t="str">
        <x:f>'Inventory detail'!U989</x:f>
        <x:v>n.a.</x:v>
      </x:c>
      <x:c r="V4367" s="9" t="n">
        <x:f>O4367*T4367</x:f>
        <x:v>0</x:v>
      </x:c>
      <x:c r="W4367" s="9" t="n">
        <x:f>Q4367*T4367</x:f>
        <x:v>0</x:v>
      </x:c>
      <x:c r="X4367" s="9" t="n">
        <x:f>R4367*T4367</x:f>
        <x:v>0</x:v>
      </x:c>
      <x:c r="Y4367" s="9" t="n">
        <x:f>S4367*T4367</x:f>
        <x:v>0</x:v>
      </x:c>
      <x:c r="Z4367" s="9" t="str">
        <x:f>IF(ISNUMBER(U4367),S4367*(U4367-T4367),"n.a.")</x:f>
        <x:v>n.a.</x:v>
      </x:c>
      <x:c r="AA4367" s="9" t="n">
        <x:f>IF(ISNUMBER(U4367),Y4367,0)</x:f>
        <x:v>0</x:v>
      </x:c>
      <x:c r="AB4367" s="7" t="n">
        <x:f>MAX(0,L4367-SUM(F4367:K4367))</x:f>
        <x:v>0</x:v>
      </x:c>
    </x:row>
    <x:row r="4368" ht="22" customHeight="1">
      <x:c r="A4368" s="18" t="n">
        <x:f>Summary!F$41</x:f>
        <x:v>46419</x:v>
      </x:c>
      <x:c r="B4368" s="2" t="str">
        <x:f>'Inventory detail'!A990</x:f>
        <x:v>COIL</x:v>
      </x:c>
      <x:c r="C4368" s="2" t="str">
        <x:f>'Inventory detail'!B990</x:f>
        <x:v>60</x:v>
      </x:c>
      <x:c r="D4368" s="2" t="str">
        <x:f>'Inventory detail'!C990</x:f>
        <x:v>6WHT36-5</x:v>
      </x:c>
      <x:c r="E4368" s="10" t="n">
        <x:f>A3242</x:f>
        <x:v>46388</x:v>
      </x:c>
      <x:c r="F4368" s="7" t="n">
        <x:f>O3242</x:f>
        <x:v>0</x:v>
      </x:c>
      <x:c r="G4368" s="7" t="n">
        <x:f>Q3242</x:f>
        <x:v>0</x:v>
      </x:c>
      <x:c r="H4368" s="7" t="n">
        <x:f>R3242</x:f>
        <x:v>0</x:v>
      </x:c>
      <x:c r="I4368" s="7" t="n">
        <x:f>0</x:f>
        <x:v>0</x:v>
      </x:c>
      <x:c r="J4368" s="7" t="n">
        <x:f>0</x:f>
        <x:v>0</x:v>
      </x:c>
      <x:c r="K4368" s="7" t="n">
        <x:f>0</x:f>
        <x:v>0</x:v>
      </x:c>
      <x:c r="L4368" s="7" t="n">
        <x:f>'Inventory detail'!F990*Summary!$K$5*(A4368-E4368)/Summary!$K$6</x:f>
        <x:v>0</x:v>
      </x:c>
      <x:c r="M4368" s="7" t="n">
        <x:f>MAX(0,H4368-L4368)</x:f>
        <x:v>0</x:v>
      </x:c>
      <x:c r="N4368" s="7" t="n">
        <x:f>MAX(0,L4368-H4368)</x:f>
        <x:v>0</x:v>
      </x:c>
      <x:c r="O4368" s="7" t="n">
        <x:f>MAX(0,F4368+I4368-N4368)</x:f>
        <x:v>0</x:v>
      </x:c>
      <x:c r="P4368" s="7" t="n">
        <x:f>MAX(0,N4368-F4368-I4368)</x:f>
        <x:v>0</x:v>
      </x:c>
      <x:c r="Q4368" s="7" t="n">
        <x:f>MAX(0,G4368+J4368-P4368)</x:f>
        <x:v>0</x:v>
      </x:c>
      <x:c r="R4368" s="7" t="n">
        <x:f>M4368+MAX(0,K4368-MAX(0,P4368-G4368-J4368))</x:f>
        <x:v>0</x:v>
      </x:c>
      <x:c r="S4368" s="7" t="n">
        <x:f>SUM(O4368,Q4368,R4368)</x:f>
        <x:v>0</x:v>
      </x:c>
      <x:c r="T4368" s="14" t="n">
        <x:f>'Inventory detail'!T990</x:f>
        <x:v>0.0779</x:v>
      </x:c>
      <x:c r="U4368" s="14" t="str">
        <x:f>'Inventory detail'!U990</x:f>
        <x:v>n.a.</x:v>
      </x:c>
      <x:c r="V4368" s="9" t="n">
        <x:f>O4368*T4368</x:f>
        <x:v>0</x:v>
      </x:c>
      <x:c r="W4368" s="9" t="n">
        <x:f>Q4368*T4368</x:f>
        <x:v>0</x:v>
      </x:c>
      <x:c r="X4368" s="9" t="n">
        <x:f>R4368*T4368</x:f>
        <x:v>0</x:v>
      </x:c>
      <x:c r="Y4368" s="9" t="n">
        <x:f>S4368*T4368</x:f>
        <x:v>0</x:v>
      </x:c>
      <x:c r="Z4368" s="9" t="str">
        <x:f>IF(ISNUMBER(U4368),S4368*(U4368-T4368),"n.a.")</x:f>
        <x:v>n.a.</x:v>
      </x:c>
      <x:c r="AA4368" s="9" t="n">
        <x:f>IF(ISNUMBER(U4368),Y4368,0)</x:f>
        <x:v>0</x:v>
      </x:c>
      <x:c r="AB4368" s="7" t="n">
        <x:f>MAX(0,L4368-SUM(F4368:K4368))</x:f>
        <x:v>0</x:v>
      </x:c>
    </x:row>
    <x:row r="4369" ht="22" customHeight="1">
      <x:c r="A4369" s="18" t="n">
        <x:f>Summary!F$41</x:f>
        <x:v>46419</x:v>
      </x:c>
      <x:c r="B4369" s="2" t="str">
        <x:f>'Inventory detail'!A991</x:f>
        <x:v>COIL</x:v>
      </x:c>
      <x:c r="C4369" s="2" t="str">
        <x:f>'Inventory detail'!B991</x:f>
        <x:v>60</x:v>
      </x:c>
      <x:c r="D4369" s="2" t="str">
        <x:f>'Inventory detail'!C991</x:f>
        <x:v>7BLK12-5</x:v>
      </x:c>
      <x:c r="E4369" s="10" t="n">
        <x:f>A3243</x:f>
        <x:v>46388</x:v>
      </x:c>
      <x:c r="F4369" s="7" t="n">
        <x:f>O3243</x:f>
        <x:v>0</x:v>
      </x:c>
      <x:c r="G4369" s="7" t="n">
        <x:f>Q3243</x:f>
        <x:v>0</x:v>
      </x:c>
      <x:c r="H4369" s="7" t="n">
        <x:f>R3243</x:f>
        <x:v>0</x:v>
      </x:c>
      <x:c r="I4369" s="7" t="n">
        <x:f>0</x:f>
        <x:v>0</x:v>
      </x:c>
      <x:c r="J4369" s="7" t="n">
        <x:f>0</x:f>
        <x:v>0</x:v>
      </x:c>
      <x:c r="K4369" s="7" t="n">
        <x:f>0</x:f>
        <x:v>0</x:v>
      </x:c>
      <x:c r="L4369" s="7" t="n">
        <x:f>'Inventory detail'!F991*Summary!$K$5*(A4369-E4369)/Summary!$K$6</x:f>
        <x:v>0</x:v>
      </x:c>
      <x:c r="M4369" s="7" t="n">
        <x:f>MAX(0,H4369-L4369)</x:f>
        <x:v>0</x:v>
      </x:c>
      <x:c r="N4369" s="7" t="n">
        <x:f>MAX(0,L4369-H4369)</x:f>
        <x:v>0</x:v>
      </x:c>
      <x:c r="O4369" s="7" t="n">
        <x:f>MAX(0,F4369+I4369-N4369)</x:f>
        <x:v>0</x:v>
      </x:c>
      <x:c r="P4369" s="7" t="n">
        <x:f>MAX(0,N4369-F4369-I4369)</x:f>
        <x:v>0</x:v>
      </x:c>
      <x:c r="Q4369" s="7" t="n">
        <x:f>MAX(0,G4369+J4369-P4369)</x:f>
        <x:v>0</x:v>
      </x:c>
      <x:c r="R4369" s="7" t="n">
        <x:f>M4369+MAX(0,K4369-MAX(0,P4369-G4369-J4369))</x:f>
        <x:v>0</x:v>
      </x:c>
      <x:c r="S4369" s="7" t="n">
        <x:f>SUM(O4369,Q4369,R4369)</x:f>
        <x:v>0</x:v>
      </x:c>
      <x:c r="T4369" s="14" t="n">
        <x:f>'Inventory detail'!T991</x:f>
        <x:v>0.0253</x:v>
      </x:c>
      <x:c r="U4369" s="14" t="str">
        <x:f>'Inventory detail'!U991</x:f>
        <x:v>n.a.</x:v>
      </x:c>
      <x:c r="V4369" s="9" t="n">
        <x:f>O4369*T4369</x:f>
        <x:v>0</x:v>
      </x:c>
      <x:c r="W4369" s="9" t="n">
        <x:f>Q4369*T4369</x:f>
        <x:v>0</x:v>
      </x:c>
      <x:c r="X4369" s="9" t="n">
        <x:f>R4369*T4369</x:f>
        <x:v>0</x:v>
      </x:c>
      <x:c r="Y4369" s="9" t="n">
        <x:f>S4369*T4369</x:f>
        <x:v>0</x:v>
      </x:c>
      <x:c r="Z4369" s="9" t="str">
        <x:f>IF(ISNUMBER(U4369),S4369*(U4369-T4369),"n.a.")</x:f>
        <x:v>n.a.</x:v>
      </x:c>
      <x:c r="AA4369" s="9" t="n">
        <x:f>IF(ISNUMBER(U4369),Y4369,0)</x:f>
        <x:v>0</x:v>
      </x:c>
      <x:c r="AB4369" s="7" t="n">
        <x:f>MAX(0,L4369-SUM(F4369:K4369))</x:f>
        <x:v>0</x:v>
      </x:c>
    </x:row>
    <x:row r="4370" ht="22" customHeight="1">
      <x:c r="A4370" s="18" t="n">
        <x:f>Summary!F$41</x:f>
        <x:v>46419</x:v>
      </x:c>
      <x:c r="B4370" s="2" t="str">
        <x:f>'Inventory detail'!A992</x:f>
        <x:v>COIL</x:v>
      </x:c>
      <x:c r="C4370" s="2" t="str">
        <x:f>'Inventory detail'!B992</x:f>
        <x:v>60</x:v>
      </x:c>
      <x:c r="D4370" s="2" t="str">
        <x:f>'Inventory detail'!C992</x:f>
        <x:v>7BLK36-5</x:v>
      </x:c>
      <x:c r="E4370" s="10" t="n">
        <x:f>A3244</x:f>
        <x:v>46388</x:v>
      </x:c>
      <x:c r="F4370" s="7" t="n">
        <x:f>O3244</x:f>
        <x:v>0</x:v>
      </x:c>
      <x:c r="G4370" s="7" t="n">
        <x:f>Q3244</x:f>
        <x:v>0</x:v>
      </x:c>
      <x:c r="H4370" s="7" t="n">
        <x:f>R3244</x:f>
        <x:v>0</x:v>
      </x:c>
      <x:c r="I4370" s="7" t="n">
        <x:f>0</x:f>
        <x:v>0</x:v>
      </x:c>
      <x:c r="J4370" s="7" t="n">
        <x:f>0</x:f>
        <x:v>0</x:v>
      </x:c>
      <x:c r="K4370" s="7" t="n">
        <x:f>0</x:f>
        <x:v>0</x:v>
      </x:c>
      <x:c r="L4370" s="7" t="n">
        <x:f>'Inventory detail'!F992*Summary!$K$5*(A4370-E4370)/Summary!$K$6</x:f>
        <x:v>0</x:v>
      </x:c>
      <x:c r="M4370" s="7" t="n">
        <x:f>MAX(0,H4370-L4370)</x:f>
        <x:v>0</x:v>
      </x:c>
      <x:c r="N4370" s="7" t="n">
        <x:f>MAX(0,L4370-H4370)</x:f>
        <x:v>0</x:v>
      </x:c>
      <x:c r="O4370" s="7" t="n">
        <x:f>MAX(0,F4370+I4370-N4370)</x:f>
        <x:v>0</x:v>
      </x:c>
      <x:c r="P4370" s="7" t="n">
        <x:f>MAX(0,N4370-F4370-I4370)</x:f>
        <x:v>0</x:v>
      </x:c>
      <x:c r="Q4370" s="7" t="n">
        <x:f>MAX(0,G4370+J4370-P4370)</x:f>
        <x:v>0</x:v>
      </x:c>
      <x:c r="R4370" s="7" t="n">
        <x:f>M4370+MAX(0,K4370-MAX(0,P4370-G4370-J4370))</x:f>
        <x:v>0</x:v>
      </x:c>
      <x:c r="S4370" s="7" t="n">
        <x:f>SUM(O4370,Q4370,R4370)</x:f>
        <x:v>0</x:v>
      </x:c>
      <x:c r="T4370" s="14" t="n">
        <x:f>'Inventory detail'!T992</x:f>
        <x:v>0.0825</x:v>
      </x:c>
      <x:c r="U4370" s="14" t="str">
        <x:f>'Inventory detail'!U992</x:f>
        <x:v>n.a.</x:v>
      </x:c>
      <x:c r="V4370" s="9" t="n">
        <x:f>O4370*T4370</x:f>
        <x:v>0</x:v>
      </x:c>
      <x:c r="W4370" s="9" t="n">
        <x:f>Q4370*T4370</x:f>
        <x:v>0</x:v>
      </x:c>
      <x:c r="X4370" s="9" t="n">
        <x:f>R4370*T4370</x:f>
        <x:v>0</x:v>
      </x:c>
      <x:c r="Y4370" s="9" t="n">
        <x:f>S4370*T4370</x:f>
        <x:v>0</x:v>
      </x:c>
      <x:c r="Z4370" s="9" t="str">
        <x:f>IF(ISNUMBER(U4370),S4370*(U4370-T4370),"n.a.")</x:f>
        <x:v>n.a.</x:v>
      </x:c>
      <x:c r="AA4370" s="9" t="n">
        <x:f>IF(ISNUMBER(U4370),Y4370,0)</x:f>
        <x:v>0</x:v>
      </x:c>
      <x:c r="AB4370" s="7" t="n">
        <x:f>MAX(0,L4370-SUM(F4370:K4370))</x:f>
        <x:v>0</x:v>
      </x:c>
    </x:row>
    <x:row r="4371" ht="22" customHeight="1">
      <x:c r="A4371" s="18" t="n">
        <x:f>Summary!F$41</x:f>
        <x:v>46419</x:v>
      </x:c>
      <x:c r="B4371" s="2" t="str">
        <x:f>'Inventory detail'!A993</x:f>
        <x:v>COIL</x:v>
      </x:c>
      <x:c r="C4371" s="2" t="str">
        <x:f>'Inventory detail'!B993</x:f>
        <x:v>60</x:v>
      </x:c>
      <x:c r="D4371" s="2" t="str">
        <x:f>'Inventory detail'!C993</x:f>
        <x:v>7BLU12-4</x:v>
      </x:c>
      <x:c r="E4371" s="10" t="n">
        <x:f>A3245</x:f>
        <x:v>46388</x:v>
      </x:c>
      <x:c r="F4371" s="7" t="n">
        <x:f>O3245</x:f>
        <x:v>0</x:v>
      </x:c>
      <x:c r="G4371" s="7" t="n">
        <x:f>Q3245</x:f>
        <x:v>0</x:v>
      </x:c>
      <x:c r="H4371" s="7" t="n">
        <x:f>R3245</x:f>
        <x:v>0</x:v>
      </x:c>
      <x:c r="I4371" s="7" t="n">
        <x:f>0</x:f>
        <x:v>0</x:v>
      </x:c>
      <x:c r="J4371" s="7" t="n">
        <x:f>0</x:f>
        <x:v>0</x:v>
      </x:c>
      <x:c r="K4371" s="7" t="n">
        <x:f>0</x:f>
        <x:v>0</x:v>
      </x:c>
      <x:c r="L4371" s="7" t="n">
        <x:f>'Inventory detail'!F993*Summary!$K$5*(A4371-E4371)/Summary!$K$6</x:f>
        <x:v>0</x:v>
      </x:c>
      <x:c r="M4371" s="7" t="n">
        <x:f>MAX(0,H4371-L4371)</x:f>
        <x:v>0</x:v>
      </x:c>
      <x:c r="N4371" s="7" t="n">
        <x:f>MAX(0,L4371-H4371)</x:f>
        <x:v>0</x:v>
      </x:c>
      <x:c r="O4371" s="7" t="n">
        <x:f>MAX(0,F4371+I4371-N4371)</x:f>
        <x:v>0</x:v>
      </x:c>
      <x:c r="P4371" s="7" t="n">
        <x:f>MAX(0,N4371-F4371-I4371)</x:f>
        <x:v>0</x:v>
      </x:c>
      <x:c r="Q4371" s="7" t="n">
        <x:f>MAX(0,G4371+J4371-P4371)</x:f>
        <x:v>0</x:v>
      </x:c>
      <x:c r="R4371" s="7" t="n">
        <x:f>M4371+MAX(0,K4371-MAX(0,P4371-G4371-J4371))</x:f>
        <x:v>0</x:v>
      </x:c>
      <x:c r="S4371" s="7" t="n">
        <x:f>SUM(O4371,Q4371,R4371)</x:f>
        <x:v>0</x:v>
      </x:c>
      <x:c r="T4371" s="14" t="n">
        <x:f>'Inventory detail'!T993</x:f>
        <x:v>0.0392</x:v>
      </x:c>
      <x:c r="U4371" s="14" t="n">
        <x:f>'Inventory detail'!U993</x:f>
        <x:v>0.038453999999999995</x:v>
      </x:c>
      <x:c r="V4371" s="9" t="n">
        <x:f>O4371*T4371</x:f>
        <x:v>0</x:v>
      </x:c>
      <x:c r="W4371" s="9" t="n">
        <x:f>Q4371*T4371</x:f>
        <x:v>0</x:v>
      </x:c>
      <x:c r="X4371" s="9" t="n">
        <x:f>R4371*T4371</x:f>
        <x:v>0</x:v>
      </x:c>
      <x:c r="Y4371" s="9" t="n">
        <x:f>S4371*T4371</x:f>
        <x:v>0</x:v>
      </x:c>
      <x:c r="Z4371" s="9" t="n">
        <x:f>IF(ISNUMBER(U4371),S4371*(U4371-T4371),"n.a.")</x:f>
        <x:v>0</x:v>
      </x:c>
      <x:c r="AA4371" s="9" t="n">
        <x:f>IF(ISNUMBER(U4371),Y4371,0)</x:f>
        <x:v>0</x:v>
      </x:c>
      <x:c r="AB4371" s="7" t="n">
        <x:f>MAX(0,L4371-SUM(F4371:K4371))</x:f>
        <x:v>0</x:v>
      </x:c>
    </x:row>
    <x:row r="4372" ht="22" customHeight="1">
      <x:c r="A4372" s="18" t="n">
        <x:f>Summary!F$41</x:f>
        <x:v>46419</x:v>
      </x:c>
      <x:c r="B4372" s="2" t="str">
        <x:f>'Inventory detail'!A994</x:f>
        <x:v>COIL</x:v>
      </x:c>
      <x:c r="C4372" s="2" t="str">
        <x:f>'Inventory detail'!B994</x:f>
        <x:v>60</x:v>
      </x:c>
      <x:c r="D4372" s="2" t="str">
        <x:f>'Inventory detail'!C994</x:f>
        <x:v>7FG12-4</x:v>
      </x:c>
      <x:c r="E4372" s="10" t="n">
        <x:f>A3246</x:f>
        <x:v>46388</x:v>
      </x:c>
      <x:c r="F4372" s="7" t="n">
        <x:f>O3246</x:f>
        <x:v>0</x:v>
      </x:c>
      <x:c r="G4372" s="7" t="n">
        <x:f>Q3246</x:f>
        <x:v>0</x:v>
      </x:c>
      <x:c r="H4372" s="7" t="n">
        <x:f>R3246</x:f>
        <x:v>0</x:v>
      </x:c>
      <x:c r="I4372" s="7" t="n">
        <x:f>0</x:f>
        <x:v>0</x:v>
      </x:c>
      <x:c r="J4372" s="7" t="n">
        <x:f>0</x:f>
        <x:v>0</x:v>
      </x:c>
      <x:c r="K4372" s="7" t="n">
        <x:f>0</x:f>
        <x:v>0</x:v>
      </x:c>
      <x:c r="L4372" s="7" t="n">
        <x:f>'Inventory detail'!F994*Summary!$K$5*(A4372-E4372)/Summary!$K$6</x:f>
        <x:v>0</x:v>
      </x:c>
      <x:c r="M4372" s="7" t="n">
        <x:f>MAX(0,H4372-L4372)</x:f>
        <x:v>0</x:v>
      </x:c>
      <x:c r="N4372" s="7" t="n">
        <x:f>MAX(0,L4372-H4372)</x:f>
        <x:v>0</x:v>
      </x:c>
      <x:c r="O4372" s="7" t="n">
        <x:f>MAX(0,F4372+I4372-N4372)</x:f>
        <x:v>0</x:v>
      </x:c>
      <x:c r="P4372" s="7" t="n">
        <x:f>MAX(0,N4372-F4372-I4372)</x:f>
        <x:v>0</x:v>
      </x:c>
      <x:c r="Q4372" s="7" t="n">
        <x:f>MAX(0,G4372+J4372-P4372)</x:f>
        <x:v>0</x:v>
      </x:c>
      <x:c r="R4372" s="7" t="n">
        <x:f>M4372+MAX(0,K4372-MAX(0,P4372-G4372-J4372))</x:f>
        <x:v>0</x:v>
      </x:c>
      <x:c r="S4372" s="7" t="n">
        <x:f>SUM(O4372,Q4372,R4372)</x:f>
        <x:v>0</x:v>
      </x:c>
      <x:c r="T4372" s="14" t="n">
        <x:f>'Inventory detail'!T994</x:f>
        <x:v>0.0229</x:v>
      </x:c>
      <x:c r="U4372" s="14" t="str">
        <x:f>'Inventory detail'!U994</x:f>
        <x:v>n.a.</x:v>
      </x:c>
      <x:c r="V4372" s="9" t="n">
        <x:f>O4372*T4372</x:f>
        <x:v>0</x:v>
      </x:c>
      <x:c r="W4372" s="9" t="n">
        <x:f>Q4372*T4372</x:f>
        <x:v>0</x:v>
      </x:c>
      <x:c r="X4372" s="9" t="n">
        <x:f>R4372*T4372</x:f>
        <x:v>0</x:v>
      </x:c>
      <x:c r="Y4372" s="9" t="n">
        <x:f>S4372*T4372</x:f>
        <x:v>0</x:v>
      </x:c>
      <x:c r="Z4372" s="9" t="str">
        <x:f>IF(ISNUMBER(U4372),S4372*(U4372-T4372),"n.a.")</x:f>
        <x:v>n.a.</x:v>
      </x:c>
      <x:c r="AA4372" s="9" t="n">
        <x:f>IF(ISNUMBER(U4372),Y4372,0)</x:f>
        <x:v>0</x:v>
      </x:c>
      <x:c r="AB4372" s="7" t="n">
        <x:f>MAX(0,L4372-SUM(F4372:K4372))</x:f>
        <x:v>0</x:v>
      </x:c>
    </x:row>
    <x:row r="4373" ht="22" customHeight="1">
      <x:c r="A4373" s="18" t="n">
        <x:f>Summary!F$41</x:f>
        <x:v>46419</x:v>
      </x:c>
      <x:c r="B4373" s="2" t="str">
        <x:f>'Inventory detail'!A995</x:f>
        <x:v>COIL</x:v>
      </x:c>
      <x:c r="C4373" s="2" t="str">
        <x:f>'Inventory detail'!B995</x:f>
        <x:v>60</x:v>
      </x:c>
      <x:c r="D4373" s="2" t="str">
        <x:f>'Inventory detail'!C995</x:f>
        <x:v>7MAR12-4</x:v>
      </x:c>
      <x:c r="E4373" s="10" t="n">
        <x:f>A3247</x:f>
        <x:v>46388</x:v>
      </x:c>
      <x:c r="F4373" s="7" t="n">
        <x:f>O3247</x:f>
        <x:v>0</x:v>
      </x:c>
      <x:c r="G4373" s="7" t="n">
        <x:f>Q3247</x:f>
        <x:v>0</x:v>
      </x:c>
      <x:c r="H4373" s="7" t="n">
        <x:f>R3247</x:f>
        <x:v>0</x:v>
      </x:c>
      <x:c r="I4373" s="7" t="n">
        <x:f>0</x:f>
        <x:v>0</x:v>
      </x:c>
      <x:c r="J4373" s="7" t="n">
        <x:f>0</x:f>
        <x:v>0</x:v>
      </x:c>
      <x:c r="K4373" s="7" t="n">
        <x:f>0</x:f>
        <x:v>0</x:v>
      </x:c>
      <x:c r="L4373" s="7" t="n">
        <x:f>'Inventory detail'!F995*Summary!$K$5*(A4373-E4373)/Summary!$K$6</x:f>
        <x:v>0</x:v>
      </x:c>
      <x:c r="M4373" s="7" t="n">
        <x:f>MAX(0,H4373-L4373)</x:f>
        <x:v>0</x:v>
      </x:c>
      <x:c r="N4373" s="7" t="n">
        <x:f>MAX(0,L4373-H4373)</x:f>
        <x:v>0</x:v>
      </x:c>
      <x:c r="O4373" s="7" t="n">
        <x:f>MAX(0,F4373+I4373-N4373)</x:f>
        <x:v>0</x:v>
      </x:c>
      <x:c r="P4373" s="7" t="n">
        <x:f>MAX(0,N4373-F4373-I4373)</x:f>
        <x:v>0</x:v>
      </x:c>
      <x:c r="Q4373" s="7" t="n">
        <x:f>MAX(0,G4373+J4373-P4373)</x:f>
        <x:v>0</x:v>
      </x:c>
      <x:c r="R4373" s="7" t="n">
        <x:f>M4373+MAX(0,K4373-MAX(0,P4373-G4373-J4373))</x:f>
        <x:v>0</x:v>
      </x:c>
      <x:c r="S4373" s="7" t="n">
        <x:f>SUM(O4373,Q4373,R4373)</x:f>
        <x:v>0</x:v>
      </x:c>
      <x:c r="T4373" s="14" t="n">
        <x:f>'Inventory detail'!T995</x:f>
        <x:v>0.0229</x:v>
      </x:c>
      <x:c r="U4373" s="14" t="str">
        <x:f>'Inventory detail'!U995</x:f>
        <x:v>n.a.</x:v>
      </x:c>
      <x:c r="V4373" s="9" t="n">
        <x:f>O4373*T4373</x:f>
        <x:v>0</x:v>
      </x:c>
      <x:c r="W4373" s="9" t="n">
        <x:f>Q4373*T4373</x:f>
        <x:v>0</x:v>
      </x:c>
      <x:c r="X4373" s="9" t="n">
        <x:f>R4373*T4373</x:f>
        <x:v>0</x:v>
      </x:c>
      <x:c r="Y4373" s="9" t="n">
        <x:f>S4373*T4373</x:f>
        <x:v>0</x:v>
      </x:c>
      <x:c r="Z4373" s="9" t="str">
        <x:f>IF(ISNUMBER(U4373),S4373*(U4373-T4373),"n.a.")</x:f>
        <x:v>n.a.</x:v>
      </x:c>
      <x:c r="AA4373" s="9" t="n">
        <x:f>IF(ISNUMBER(U4373),Y4373,0)</x:f>
        <x:v>0</x:v>
      </x:c>
      <x:c r="AB4373" s="7" t="n">
        <x:f>MAX(0,L4373-SUM(F4373:K4373))</x:f>
        <x:v>0</x:v>
      </x:c>
    </x:row>
    <x:row r="4374" ht="22" customHeight="1">
      <x:c r="A4374" s="18" t="n">
        <x:f>Summary!F$41</x:f>
        <x:v>46419</x:v>
      </x:c>
      <x:c r="B4374" s="2" t="str">
        <x:f>'Inventory detail'!A996</x:f>
        <x:v>COIL</x:v>
      </x:c>
      <x:c r="C4374" s="2" t="str">
        <x:f>'Inventory detail'!B996</x:f>
        <x:v>60</x:v>
      </x:c>
      <x:c r="D4374" s="2" t="str">
        <x:f>'Inventory detail'!C996</x:f>
        <x:v>7RED12-4</x:v>
      </x:c>
      <x:c r="E4374" s="10" t="n">
        <x:f>A3248</x:f>
        <x:v>46388</x:v>
      </x:c>
      <x:c r="F4374" s="7" t="n">
        <x:f>O3248</x:f>
        <x:v>0</x:v>
      </x:c>
      <x:c r="G4374" s="7" t="n">
        <x:f>Q3248</x:f>
        <x:v>0</x:v>
      </x:c>
      <x:c r="H4374" s="7" t="n">
        <x:f>R3248</x:f>
        <x:v>0</x:v>
      </x:c>
      <x:c r="I4374" s="7" t="n">
        <x:f>0</x:f>
        <x:v>0</x:v>
      </x:c>
      <x:c r="J4374" s="7" t="n">
        <x:f>0</x:f>
        <x:v>0</x:v>
      </x:c>
      <x:c r="K4374" s="7" t="n">
        <x:f>0</x:f>
        <x:v>0</x:v>
      </x:c>
      <x:c r="L4374" s="7" t="n">
        <x:f>'Inventory detail'!F996*Summary!$K$5*(A4374-E4374)/Summary!$K$6</x:f>
        <x:v>0</x:v>
      </x:c>
      <x:c r="M4374" s="7" t="n">
        <x:f>MAX(0,H4374-L4374)</x:f>
        <x:v>0</x:v>
      </x:c>
      <x:c r="N4374" s="7" t="n">
        <x:f>MAX(0,L4374-H4374)</x:f>
        <x:v>0</x:v>
      </x:c>
      <x:c r="O4374" s="7" t="n">
        <x:f>MAX(0,F4374+I4374-N4374)</x:f>
        <x:v>0</x:v>
      </x:c>
      <x:c r="P4374" s="7" t="n">
        <x:f>MAX(0,N4374-F4374-I4374)</x:f>
        <x:v>0</x:v>
      </x:c>
      <x:c r="Q4374" s="7" t="n">
        <x:f>MAX(0,G4374+J4374-P4374)</x:f>
        <x:v>0</x:v>
      </x:c>
      <x:c r="R4374" s="7" t="n">
        <x:f>M4374+MAX(0,K4374-MAX(0,P4374-G4374-J4374))</x:f>
        <x:v>0</x:v>
      </x:c>
      <x:c r="S4374" s="7" t="n">
        <x:f>SUM(O4374,Q4374,R4374)</x:f>
        <x:v>0</x:v>
      </x:c>
      <x:c r="T4374" s="14" t="n">
        <x:f>'Inventory detail'!T996</x:f>
        <x:v>0.0392</x:v>
      </x:c>
      <x:c r="U4374" s="14" t="n">
        <x:f>'Inventory detail'!U996</x:f>
        <x:v>0.038453999999999995</x:v>
      </x:c>
      <x:c r="V4374" s="9" t="n">
        <x:f>O4374*T4374</x:f>
        <x:v>0</x:v>
      </x:c>
      <x:c r="W4374" s="9" t="n">
        <x:f>Q4374*T4374</x:f>
        <x:v>0</x:v>
      </x:c>
      <x:c r="X4374" s="9" t="n">
        <x:f>R4374*T4374</x:f>
        <x:v>0</x:v>
      </x:c>
      <x:c r="Y4374" s="9" t="n">
        <x:f>S4374*T4374</x:f>
        <x:v>0</x:v>
      </x:c>
      <x:c r="Z4374" s="9" t="n">
        <x:f>IF(ISNUMBER(U4374),S4374*(U4374-T4374),"n.a.")</x:f>
        <x:v>0</x:v>
      </x:c>
      <x:c r="AA4374" s="9" t="n">
        <x:f>IF(ISNUMBER(U4374),Y4374,0)</x:f>
        <x:v>0</x:v>
      </x:c>
      <x:c r="AB4374" s="7" t="n">
        <x:f>MAX(0,L4374-SUM(F4374:K4374))</x:f>
        <x:v>0</x:v>
      </x:c>
    </x:row>
    <x:row r="4375" ht="22" customHeight="1">
      <x:c r="A4375" s="18" t="n">
        <x:f>Summary!F$41</x:f>
        <x:v>46419</x:v>
      </x:c>
      <x:c r="B4375" s="2" t="str">
        <x:f>'Inventory detail'!A997</x:f>
        <x:v>COIL</x:v>
      </x:c>
      <x:c r="C4375" s="2" t="str">
        <x:f>'Inventory detail'!B997</x:f>
        <x:v>60</x:v>
      </x:c>
      <x:c r="D4375" s="2" t="str">
        <x:f>'Inventory detail'!C997</x:f>
        <x:v>7WHT12-5</x:v>
      </x:c>
      <x:c r="E4375" s="10" t="n">
        <x:f>A3249</x:f>
        <x:v>46388</x:v>
      </x:c>
      <x:c r="F4375" s="7" t="n">
        <x:f>O3249</x:f>
        <x:v>0</x:v>
      </x:c>
      <x:c r="G4375" s="7" t="n">
        <x:f>Q3249</x:f>
        <x:v>0</x:v>
      </x:c>
      <x:c r="H4375" s="7" t="n">
        <x:f>R3249</x:f>
        <x:v>0</x:v>
      </x:c>
      <x:c r="I4375" s="7" t="n">
        <x:f>0</x:f>
        <x:v>0</x:v>
      </x:c>
      <x:c r="J4375" s="7" t="n">
        <x:f>0</x:f>
        <x:v>0</x:v>
      </x:c>
      <x:c r="K4375" s="7" t="n">
        <x:f>0</x:f>
        <x:v>0</x:v>
      </x:c>
      <x:c r="L4375" s="7" t="n">
        <x:f>'Inventory detail'!F997*Summary!$K$5*(A4375-E4375)/Summary!$K$6</x:f>
        <x:v>0</x:v>
      </x:c>
      <x:c r="M4375" s="7" t="n">
        <x:f>MAX(0,H4375-L4375)</x:f>
        <x:v>0</x:v>
      </x:c>
      <x:c r="N4375" s="7" t="n">
        <x:f>MAX(0,L4375-H4375)</x:f>
        <x:v>0</x:v>
      </x:c>
      <x:c r="O4375" s="7" t="n">
        <x:f>MAX(0,F4375+I4375-N4375)</x:f>
        <x:v>0</x:v>
      </x:c>
      <x:c r="P4375" s="7" t="n">
        <x:f>MAX(0,N4375-F4375-I4375)</x:f>
        <x:v>0</x:v>
      </x:c>
      <x:c r="Q4375" s="7" t="n">
        <x:f>MAX(0,G4375+J4375-P4375)</x:f>
        <x:v>0</x:v>
      </x:c>
      <x:c r="R4375" s="7" t="n">
        <x:f>M4375+MAX(0,K4375-MAX(0,P4375-G4375-J4375))</x:f>
        <x:v>0</x:v>
      </x:c>
      <x:c r="S4375" s="7" t="n">
        <x:f>SUM(O4375,Q4375,R4375)</x:f>
        <x:v>0</x:v>
      </x:c>
      <x:c r="T4375" s="14" t="n">
        <x:f>'Inventory detail'!T997</x:f>
        <x:v>0.0253</x:v>
      </x:c>
      <x:c r="U4375" s="14" t="str">
        <x:f>'Inventory detail'!U997</x:f>
        <x:v>n.a.</x:v>
      </x:c>
      <x:c r="V4375" s="9" t="n">
        <x:f>O4375*T4375</x:f>
        <x:v>0</x:v>
      </x:c>
      <x:c r="W4375" s="9" t="n">
        <x:f>Q4375*T4375</x:f>
        <x:v>0</x:v>
      </x:c>
      <x:c r="X4375" s="9" t="n">
        <x:f>R4375*T4375</x:f>
        <x:v>0</x:v>
      </x:c>
      <x:c r="Y4375" s="9" t="n">
        <x:f>S4375*T4375</x:f>
        <x:v>0</x:v>
      </x:c>
      <x:c r="Z4375" s="9" t="str">
        <x:f>IF(ISNUMBER(U4375),S4375*(U4375-T4375),"n.a.")</x:f>
        <x:v>n.a.</x:v>
      </x:c>
      <x:c r="AA4375" s="9" t="n">
        <x:f>IF(ISNUMBER(U4375),Y4375,0)</x:f>
        <x:v>0</x:v>
      </x:c>
      <x:c r="AB4375" s="7" t="n">
        <x:f>MAX(0,L4375-SUM(F4375:K4375))</x:f>
        <x:v>0</x:v>
      </x:c>
    </x:row>
    <x:row r="4376" ht="22" customHeight="1">
      <x:c r="A4376" s="18" t="n">
        <x:f>Summary!F$41</x:f>
        <x:v>46419</x:v>
      </x:c>
      <x:c r="B4376" s="2" t="str">
        <x:f>'Inventory detail'!A998</x:f>
        <x:v>COIL</x:v>
      </x:c>
      <x:c r="C4376" s="2" t="str">
        <x:f>'Inventory detail'!B998</x:f>
        <x:v>60</x:v>
      </x:c>
      <x:c r="D4376" s="2" t="str">
        <x:f>'Inventory detail'!C998</x:f>
        <x:v>7WHT36-4</x:v>
      </x:c>
      <x:c r="E4376" s="10" t="n">
        <x:f>A3250</x:f>
        <x:v>46388</x:v>
      </x:c>
      <x:c r="F4376" s="7" t="n">
        <x:f>O3250</x:f>
        <x:v>0</x:v>
      </x:c>
      <x:c r="G4376" s="7" t="n">
        <x:f>Q3250</x:f>
        <x:v>0</x:v>
      </x:c>
      <x:c r="H4376" s="7" t="n">
        <x:f>R3250</x:f>
        <x:v>0</x:v>
      </x:c>
      <x:c r="I4376" s="7" t="n">
        <x:f>0</x:f>
        <x:v>0</x:v>
      </x:c>
      <x:c r="J4376" s="7" t="n">
        <x:f>0</x:f>
        <x:v>0</x:v>
      </x:c>
      <x:c r="K4376" s="7" t="n">
        <x:f>0</x:f>
        <x:v>0</x:v>
      </x:c>
      <x:c r="L4376" s="7" t="n">
        <x:f>'Inventory detail'!F998*Summary!$K$5*(A4376-E4376)/Summary!$K$6</x:f>
        <x:v>0</x:v>
      </x:c>
      <x:c r="M4376" s="7" t="n">
        <x:f>MAX(0,H4376-L4376)</x:f>
        <x:v>0</x:v>
      </x:c>
      <x:c r="N4376" s="7" t="n">
        <x:f>MAX(0,L4376-H4376)</x:f>
        <x:v>0</x:v>
      </x:c>
      <x:c r="O4376" s="7" t="n">
        <x:f>MAX(0,F4376+I4376-N4376)</x:f>
        <x:v>0</x:v>
      </x:c>
      <x:c r="P4376" s="7" t="n">
        <x:f>MAX(0,N4376-F4376-I4376)</x:f>
        <x:v>0</x:v>
      </x:c>
      <x:c r="Q4376" s="7" t="n">
        <x:f>MAX(0,G4376+J4376-P4376)</x:f>
        <x:v>0</x:v>
      </x:c>
      <x:c r="R4376" s="7" t="n">
        <x:f>M4376+MAX(0,K4376-MAX(0,P4376-G4376-J4376))</x:f>
        <x:v>0</x:v>
      </x:c>
      <x:c r="S4376" s="7" t="n">
        <x:f>SUM(O4376,Q4376,R4376)</x:f>
        <x:v>0</x:v>
      </x:c>
      <x:c r="T4376" s="14" t="n">
        <x:f>'Inventory detail'!T998</x:f>
        <x:v>0.0759</x:v>
      </x:c>
      <x:c r="U4376" s="14" t="str">
        <x:f>'Inventory detail'!U998</x:f>
        <x:v>n.a.</x:v>
      </x:c>
      <x:c r="V4376" s="9" t="n">
        <x:f>O4376*T4376</x:f>
        <x:v>0</x:v>
      </x:c>
      <x:c r="W4376" s="9" t="n">
        <x:f>Q4376*T4376</x:f>
        <x:v>0</x:v>
      </x:c>
      <x:c r="X4376" s="9" t="n">
        <x:f>R4376*T4376</x:f>
        <x:v>0</x:v>
      </x:c>
      <x:c r="Y4376" s="9" t="n">
        <x:f>S4376*T4376</x:f>
        <x:v>0</x:v>
      </x:c>
      <x:c r="Z4376" s="9" t="str">
        <x:f>IF(ISNUMBER(U4376),S4376*(U4376-T4376),"n.a.")</x:f>
        <x:v>n.a.</x:v>
      </x:c>
      <x:c r="AA4376" s="9" t="n">
        <x:f>IF(ISNUMBER(U4376),Y4376,0)</x:f>
        <x:v>0</x:v>
      </x:c>
      <x:c r="AB4376" s="7" t="n">
        <x:f>MAX(0,L4376-SUM(F4376:K4376))</x:f>
        <x:v>0</x:v>
      </x:c>
    </x:row>
    <x:row r="4377" ht="22" customHeight="1">
      <x:c r="A4377" s="18" t="n">
        <x:f>Summary!F$41</x:f>
        <x:v>46419</x:v>
      </x:c>
      <x:c r="B4377" s="2" t="str">
        <x:f>'Inventory detail'!A999</x:f>
        <x:v>COIL</x:v>
      </x:c>
      <x:c r="C4377" s="2" t="str">
        <x:f>'Inventory detail'!B999</x:f>
        <x:v>60</x:v>
      </x:c>
      <x:c r="D4377" s="2" t="str">
        <x:f>'Inventory detail'!C999</x:f>
        <x:v>7WHT36-5</x:v>
      </x:c>
      <x:c r="E4377" s="10" t="n">
        <x:f>A3251</x:f>
        <x:v>46388</x:v>
      </x:c>
      <x:c r="F4377" s="7" t="n">
        <x:f>O3251</x:f>
        <x:v>0</x:v>
      </x:c>
      <x:c r="G4377" s="7" t="n">
        <x:f>Q3251</x:f>
        <x:v>0</x:v>
      </x:c>
      <x:c r="H4377" s="7" t="n">
        <x:f>R3251</x:f>
        <x:v>0</x:v>
      </x:c>
      <x:c r="I4377" s="7" t="n">
        <x:f>0</x:f>
        <x:v>0</x:v>
      </x:c>
      <x:c r="J4377" s="7" t="n">
        <x:f>0</x:f>
        <x:v>0</x:v>
      </x:c>
      <x:c r="K4377" s="7" t="n">
        <x:f>0</x:f>
        <x:v>0</x:v>
      </x:c>
      <x:c r="L4377" s="7" t="n">
        <x:f>'Inventory detail'!F999*Summary!$K$5*(A4377-E4377)/Summary!$K$6</x:f>
        <x:v>0</x:v>
      </x:c>
      <x:c r="M4377" s="7" t="n">
        <x:f>MAX(0,H4377-L4377)</x:f>
        <x:v>0</x:v>
      </x:c>
      <x:c r="N4377" s="7" t="n">
        <x:f>MAX(0,L4377-H4377)</x:f>
        <x:v>0</x:v>
      </x:c>
      <x:c r="O4377" s="7" t="n">
        <x:f>MAX(0,F4377+I4377-N4377)</x:f>
        <x:v>0</x:v>
      </x:c>
      <x:c r="P4377" s="7" t="n">
        <x:f>MAX(0,N4377-F4377-I4377)</x:f>
        <x:v>0</x:v>
      </x:c>
      <x:c r="Q4377" s="7" t="n">
        <x:f>MAX(0,G4377+J4377-P4377)</x:f>
        <x:v>0</x:v>
      </x:c>
      <x:c r="R4377" s="7" t="n">
        <x:f>M4377+MAX(0,K4377-MAX(0,P4377-G4377-J4377))</x:f>
        <x:v>0</x:v>
      </x:c>
      <x:c r="S4377" s="7" t="n">
        <x:f>SUM(O4377,Q4377,R4377)</x:f>
        <x:v>0</x:v>
      </x:c>
      <x:c r="T4377" s="14" t="n">
        <x:f>'Inventory detail'!T999</x:f>
        <x:v>0.0825</x:v>
      </x:c>
      <x:c r="U4377" s="14" t="str">
        <x:f>'Inventory detail'!U999</x:f>
        <x:v>n.a.</x:v>
      </x:c>
      <x:c r="V4377" s="9" t="n">
        <x:f>O4377*T4377</x:f>
        <x:v>0</x:v>
      </x:c>
      <x:c r="W4377" s="9" t="n">
        <x:f>Q4377*T4377</x:f>
        <x:v>0</x:v>
      </x:c>
      <x:c r="X4377" s="9" t="n">
        <x:f>R4377*T4377</x:f>
        <x:v>0</x:v>
      </x:c>
      <x:c r="Y4377" s="9" t="n">
        <x:f>S4377*T4377</x:f>
        <x:v>0</x:v>
      </x:c>
      <x:c r="Z4377" s="9" t="str">
        <x:f>IF(ISNUMBER(U4377),S4377*(U4377-T4377),"n.a.")</x:f>
        <x:v>n.a.</x:v>
      </x:c>
      <x:c r="AA4377" s="9" t="n">
        <x:f>IF(ISNUMBER(U4377),Y4377,0)</x:f>
        <x:v>0</x:v>
      </x:c>
      <x:c r="AB4377" s="7" t="n">
        <x:f>MAX(0,L4377-SUM(F4377:K4377))</x:f>
        <x:v>0</x:v>
      </x:c>
    </x:row>
    <x:row r="4378" ht="22" customHeight="1">
      <x:c r="A4378" s="18" t="n">
        <x:f>Summary!F$41</x:f>
        <x:v>46419</x:v>
      </x:c>
      <x:c r="B4378" s="2" t="str">
        <x:f>'Inventory detail'!A1000</x:f>
        <x:v>COIL</x:v>
      </x:c>
      <x:c r="C4378" s="2" t="str">
        <x:f>'Inventory detail'!B1000</x:f>
        <x:v>60</x:v>
      </x:c>
      <x:c r="D4378" s="2" t="str">
        <x:f>'Inventory detail'!C1000</x:f>
        <x:v>8BLK12-5</x:v>
      </x:c>
      <x:c r="E4378" s="10" t="n">
        <x:f>A3252</x:f>
        <x:v>46388</x:v>
      </x:c>
      <x:c r="F4378" s="7" t="n">
        <x:f>O3252</x:f>
        <x:v>0</x:v>
      </x:c>
      <x:c r="G4378" s="7" t="n">
        <x:f>Q3252</x:f>
        <x:v>0</x:v>
      </x:c>
      <x:c r="H4378" s="7" t="n">
        <x:f>R3252</x:f>
        <x:v>0</x:v>
      </x:c>
      <x:c r="I4378" s="7" t="n">
        <x:f>0</x:f>
        <x:v>0</x:v>
      </x:c>
      <x:c r="J4378" s="7" t="n">
        <x:f>0</x:f>
        <x:v>0</x:v>
      </x:c>
      <x:c r="K4378" s="7" t="n">
        <x:f>0</x:f>
        <x:v>0</x:v>
      </x:c>
      <x:c r="L4378" s="7" t="n">
        <x:f>'Inventory detail'!F1000*Summary!$K$5*(A4378-E4378)/Summary!$K$6</x:f>
        <x:v>0</x:v>
      </x:c>
      <x:c r="M4378" s="7" t="n">
        <x:f>MAX(0,H4378-L4378)</x:f>
        <x:v>0</x:v>
      </x:c>
      <x:c r="N4378" s="7" t="n">
        <x:f>MAX(0,L4378-H4378)</x:f>
        <x:v>0</x:v>
      </x:c>
      <x:c r="O4378" s="7" t="n">
        <x:f>MAX(0,F4378+I4378-N4378)</x:f>
        <x:v>0</x:v>
      </x:c>
      <x:c r="P4378" s="7" t="n">
        <x:f>MAX(0,N4378-F4378-I4378)</x:f>
        <x:v>0</x:v>
      </x:c>
      <x:c r="Q4378" s="7" t="n">
        <x:f>MAX(0,G4378+J4378-P4378)</x:f>
        <x:v>0</x:v>
      </x:c>
      <x:c r="R4378" s="7" t="n">
        <x:f>M4378+MAX(0,K4378-MAX(0,P4378-G4378-J4378))</x:f>
        <x:v>0</x:v>
      </x:c>
      <x:c r="S4378" s="7" t="n">
        <x:f>SUM(O4378,Q4378,R4378)</x:f>
        <x:v>0</x:v>
      </x:c>
      <x:c r="T4378" s="14" t="n">
        <x:f>'Inventory detail'!T1000</x:f>
        <x:v>0.0268</x:v>
      </x:c>
      <x:c r="U4378" s="14" t="str">
        <x:f>'Inventory detail'!U1000</x:f>
        <x:v>n.a.</x:v>
      </x:c>
      <x:c r="V4378" s="9" t="n">
        <x:f>O4378*T4378</x:f>
        <x:v>0</x:v>
      </x:c>
      <x:c r="W4378" s="9" t="n">
        <x:f>Q4378*T4378</x:f>
        <x:v>0</x:v>
      </x:c>
      <x:c r="X4378" s="9" t="n">
        <x:f>R4378*T4378</x:f>
        <x:v>0</x:v>
      </x:c>
      <x:c r="Y4378" s="9" t="n">
        <x:f>S4378*T4378</x:f>
        <x:v>0</x:v>
      </x:c>
      <x:c r="Z4378" s="9" t="str">
        <x:f>IF(ISNUMBER(U4378),S4378*(U4378-T4378),"n.a.")</x:f>
        <x:v>n.a.</x:v>
      </x:c>
      <x:c r="AA4378" s="9" t="n">
        <x:f>IF(ISNUMBER(U4378),Y4378,0)</x:f>
        <x:v>0</x:v>
      </x:c>
      <x:c r="AB4378" s="7" t="n">
        <x:f>MAX(0,L4378-SUM(F4378:K4378))</x:f>
        <x:v>0</x:v>
      </x:c>
    </x:row>
    <x:row r="4379" ht="22" customHeight="1">
      <x:c r="A4379" s="18" t="n">
        <x:f>Summary!F$41</x:f>
        <x:v>46419</x:v>
      </x:c>
      <x:c r="B4379" s="2" t="str">
        <x:f>'Inventory detail'!A1001</x:f>
        <x:v>COIL</x:v>
      </x:c>
      <x:c r="C4379" s="2" t="str">
        <x:f>'Inventory detail'!B1001</x:f>
        <x:v>60</x:v>
      </x:c>
      <x:c r="D4379" s="2" t="str">
        <x:f>'Inventory detail'!C1001</x:f>
        <x:v>8BLK36-5</x:v>
      </x:c>
      <x:c r="E4379" s="10" t="n">
        <x:f>A3253</x:f>
        <x:v>46388</x:v>
      </x:c>
      <x:c r="F4379" s="7" t="n">
        <x:f>O3253</x:f>
        <x:v>0</x:v>
      </x:c>
      <x:c r="G4379" s="7" t="n">
        <x:f>Q3253</x:f>
        <x:v>0</x:v>
      </x:c>
      <x:c r="H4379" s="7" t="n">
        <x:f>R3253</x:f>
        <x:v>0</x:v>
      </x:c>
      <x:c r="I4379" s="7" t="n">
        <x:f>0</x:f>
        <x:v>0</x:v>
      </x:c>
      <x:c r="J4379" s="7" t="n">
        <x:f>0</x:f>
        <x:v>0</x:v>
      </x:c>
      <x:c r="K4379" s="7" t="n">
        <x:f>0</x:f>
        <x:v>0</x:v>
      </x:c>
      <x:c r="L4379" s="7" t="n">
        <x:f>'Inventory detail'!F1001*Summary!$K$5*(A4379-E4379)/Summary!$K$6</x:f>
        <x:v>0</x:v>
      </x:c>
      <x:c r="M4379" s="7" t="n">
        <x:f>MAX(0,H4379-L4379)</x:f>
        <x:v>0</x:v>
      </x:c>
      <x:c r="N4379" s="7" t="n">
        <x:f>MAX(0,L4379-H4379)</x:f>
        <x:v>0</x:v>
      </x:c>
      <x:c r="O4379" s="7" t="n">
        <x:f>MAX(0,F4379+I4379-N4379)</x:f>
        <x:v>0</x:v>
      </x:c>
      <x:c r="P4379" s="7" t="n">
        <x:f>MAX(0,N4379-F4379-I4379)</x:f>
        <x:v>0</x:v>
      </x:c>
      <x:c r="Q4379" s="7" t="n">
        <x:f>MAX(0,G4379+J4379-P4379)</x:f>
        <x:v>0</x:v>
      </x:c>
      <x:c r="R4379" s="7" t="n">
        <x:f>M4379+MAX(0,K4379-MAX(0,P4379-G4379-J4379))</x:f>
        <x:v>0</x:v>
      </x:c>
      <x:c r="S4379" s="7" t="n">
        <x:f>SUM(O4379,Q4379,R4379)</x:f>
        <x:v>0</x:v>
      </x:c>
      <x:c r="T4379" s="14" t="n">
        <x:f>'Inventory detail'!T1001</x:f>
        <x:v>0.0882</x:v>
      </x:c>
      <x:c r="U4379" s="14" t="str">
        <x:f>'Inventory detail'!U1001</x:f>
        <x:v>n.a.</x:v>
      </x:c>
      <x:c r="V4379" s="9" t="n">
        <x:f>O4379*T4379</x:f>
        <x:v>0</x:v>
      </x:c>
      <x:c r="W4379" s="9" t="n">
        <x:f>Q4379*T4379</x:f>
        <x:v>0</x:v>
      </x:c>
      <x:c r="X4379" s="9" t="n">
        <x:f>R4379*T4379</x:f>
        <x:v>0</x:v>
      </x:c>
      <x:c r="Y4379" s="9" t="n">
        <x:f>S4379*T4379</x:f>
        <x:v>0</x:v>
      </x:c>
      <x:c r="Z4379" s="9" t="str">
        <x:f>IF(ISNUMBER(U4379),S4379*(U4379-T4379),"n.a.")</x:f>
        <x:v>n.a.</x:v>
      </x:c>
      <x:c r="AA4379" s="9" t="n">
        <x:f>IF(ISNUMBER(U4379),Y4379,0)</x:f>
        <x:v>0</x:v>
      </x:c>
      <x:c r="AB4379" s="7" t="n">
        <x:f>MAX(0,L4379-SUM(F4379:K4379))</x:f>
        <x:v>0</x:v>
      </x:c>
    </x:row>
    <x:row r="4380" ht="22" customHeight="1">
      <x:c r="A4380" s="18" t="n">
        <x:f>Summary!F$41</x:f>
        <x:v>46419</x:v>
      </x:c>
      <x:c r="B4380" s="2" t="str">
        <x:f>'Inventory detail'!A1002</x:f>
        <x:v>COIL</x:v>
      </x:c>
      <x:c r="C4380" s="2" t="str">
        <x:f>'Inventory detail'!B1002</x:f>
        <x:v>60</x:v>
      </x:c>
      <x:c r="D4380" s="2" t="str">
        <x:f>'Inventory detail'!C1002</x:f>
        <x:v>8BLU12-4</x:v>
      </x:c>
      <x:c r="E4380" s="10" t="n">
        <x:f>A3254</x:f>
        <x:v>46388</x:v>
      </x:c>
      <x:c r="F4380" s="7" t="n">
        <x:f>O3254</x:f>
        <x:v>0</x:v>
      </x:c>
      <x:c r="G4380" s="7" t="n">
        <x:f>Q3254</x:f>
        <x:v>0</x:v>
      </x:c>
      <x:c r="H4380" s="7" t="n">
        <x:f>R3254</x:f>
        <x:v>100</x:v>
      </x:c>
      <x:c r="I4380" s="7" t="n">
        <x:f>0</x:f>
        <x:v>0</x:v>
      </x:c>
      <x:c r="J4380" s="7" t="n">
        <x:f>0</x:f>
        <x:v>0</x:v>
      </x:c>
      <x:c r="K4380" s="7" t="n">
        <x:f>0</x:f>
        <x:v>0</x:v>
      </x:c>
      <x:c r="L4380" s="7" t="n">
        <x:f>'Inventory detail'!F1002*Summary!$K$5*(A4380-E4380)/Summary!$K$6</x:f>
        <x:v>0</x:v>
      </x:c>
      <x:c r="M4380" s="7" t="n">
        <x:f>MAX(0,H4380-L4380)</x:f>
        <x:v>100</x:v>
      </x:c>
      <x:c r="N4380" s="7" t="n">
        <x:f>MAX(0,L4380-H4380)</x:f>
        <x:v>0</x:v>
      </x:c>
      <x:c r="O4380" s="7" t="n">
        <x:f>MAX(0,F4380+I4380-N4380)</x:f>
        <x:v>0</x:v>
      </x:c>
      <x:c r="P4380" s="7" t="n">
        <x:f>MAX(0,N4380-F4380-I4380)</x:f>
        <x:v>0</x:v>
      </x:c>
      <x:c r="Q4380" s="7" t="n">
        <x:f>MAX(0,G4380+J4380-P4380)</x:f>
        <x:v>0</x:v>
      </x:c>
      <x:c r="R4380" s="7" t="n">
        <x:f>M4380+MAX(0,K4380-MAX(0,P4380-G4380-J4380))</x:f>
        <x:v>100</x:v>
      </x:c>
      <x:c r="S4380" s="7" t="n">
        <x:f>SUM(O4380,Q4380,R4380)</x:f>
        <x:v>100</x:v>
      </x:c>
      <x:c r="T4380" s="14" t="n">
        <x:f>'Inventory detail'!T1002</x:f>
        <x:v>0.042</x:v>
      </x:c>
      <x:c r="U4380" s="14" t="n">
        <x:f>'Inventory detail'!U1002</x:f>
        <x:v>0.041216499999999996</x:v>
      </x:c>
      <x:c r="V4380" s="9" t="n">
        <x:f>O4380*T4380</x:f>
        <x:v>0</x:v>
      </x:c>
      <x:c r="W4380" s="9" t="n">
        <x:f>Q4380*T4380</x:f>
        <x:v>0</x:v>
      </x:c>
      <x:c r="X4380" s="9" t="n">
        <x:f>R4380*T4380</x:f>
        <x:v>4.2</x:v>
      </x:c>
      <x:c r="Y4380" s="9" t="n">
        <x:f>S4380*T4380</x:f>
        <x:v>4.2</x:v>
      </x:c>
      <x:c r="Z4380" s="9" t="n">
        <x:f>IF(ISNUMBER(U4380),S4380*(U4380-T4380),"n.a.")</x:f>
        <x:v>-0.07835000000000064</x:v>
      </x:c>
      <x:c r="AA4380" s="9" t="n">
        <x:f>IF(ISNUMBER(U4380),Y4380,0)</x:f>
        <x:v>4.2</x:v>
      </x:c>
      <x:c r="AB4380" s="7" t="n">
        <x:f>MAX(0,L4380-SUM(F4380:K4380))</x:f>
        <x:v>0</x:v>
      </x:c>
    </x:row>
    <x:row r="4381" ht="22" customHeight="1">
      <x:c r="A4381" s="18" t="n">
        <x:f>Summary!F$41</x:f>
        <x:v>46419</x:v>
      </x:c>
      <x:c r="B4381" s="2" t="str">
        <x:f>'Inventory detail'!A1003</x:f>
        <x:v>COIL</x:v>
      </x:c>
      <x:c r="C4381" s="2" t="str">
        <x:f>'Inventory detail'!B1003</x:f>
        <x:v>60</x:v>
      </x:c>
      <x:c r="D4381" s="2" t="str">
        <x:f>'Inventory detail'!C1003</x:f>
        <x:v>8FG12-4</x:v>
      </x:c>
      <x:c r="E4381" s="10" t="n">
        <x:f>A3255</x:f>
        <x:v>46388</x:v>
      </x:c>
      <x:c r="F4381" s="7" t="n">
        <x:f>O3255</x:f>
        <x:v>0</x:v>
      </x:c>
      <x:c r="G4381" s="7" t="n">
        <x:f>Q3255</x:f>
        <x:v>0</x:v>
      </x:c>
      <x:c r="H4381" s="7" t="n">
        <x:f>R3255</x:f>
        <x:v>0</x:v>
      </x:c>
      <x:c r="I4381" s="7" t="n">
        <x:f>0</x:f>
        <x:v>0</x:v>
      </x:c>
      <x:c r="J4381" s="7" t="n">
        <x:f>0</x:f>
        <x:v>0</x:v>
      </x:c>
      <x:c r="K4381" s="7" t="n">
        <x:f>0</x:f>
        <x:v>0</x:v>
      </x:c>
      <x:c r="L4381" s="7" t="n">
        <x:f>'Inventory detail'!F1003*Summary!$K$5*(A4381-E4381)/Summary!$K$6</x:f>
        <x:v>0</x:v>
      </x:c>
      <x:c r="M4381" s="7" t="n">
        <x:f>MAX(0,H4381-L4381)</x:f>
        <x:v>0</x:v>
      </x:c>
      <x:c r="N4381" s="7" t="n">
        <x:f>MAX(0,L4381-H4381)</x:f>
        <x:v>0</x:v>
      </x:c>
      <x:c r="O4381" s="7" t="n">
        <x:f>MAX(0,F4381+I4381-N4381)</x:f>
        <x:v>0</x:v>
      </x:c>
      <x:c r="P4381" s="7" t="n">
        <x:f>MAX(0,N4381-F4381-I4381)</x:f>
        <x:v>0</x:v>
      </x:c>
      <x:c r="Q4381" s="7" t="n">
        <x:f>MAX(0,G4381+J4381-P4381)</x:f>
        <x:v>0</x:v>
      </x:c>
      <x:c r="R4381" s="7" t="n">
        <x:f>M4381+MAX(0,K4381-MAX(0,P4381-G4381-J4381))</x:f>
        <x:v>0</x:v>
      </x:c>
      <x:c r="S4381" s="7" t="n">
        <x:f>SUM(O4381,Q4381,R4381)</x:f>
        <x:v>0</x:v>
      </x:c>
      <x:c r="T4381" s="14" t="n">
        <x:f>'Inventory detail'!T1003</x:f>
        <x:v>0.024900000000000002</x:v>
      </x:c>
      <x:c r="U4381" s="14" t="str">
        <x:f>'Inventory detail'!U1003</x:f>
        <x:v>n.a.</x:v>
      </x:c>
      <x:c r="V4381" s="9" t="n">
        <x:f>O4381*T4381</x:f>
        <x:v>0</x:v>
      </x:c>
      <x:c r="W4381" s="9" t="n">
        <x:f>Q4381*T4381</x:f>
        <x:v>0</x:v>
      </x:c>
      <x:c r="X4381" s="9" t="n">
        <x:f>R4381*T4381</x:f>
        <x:v>0</x:v>
      </x:c>
      <x:c r="Y4381" s="9" t="n">
        <x:f>S4381*T4381</x:f>
        <x:v>0</x:v>
      </x:c>
      <x:c r="Z4381" s="9" t="str">
        <x:f>IF(ISNUMBER(U4381),S4381*(U4381-T4381),"n.a.")</x:f>
        <x:v>n.a.</x:v>
      </x:c>
      <x:c r="AA4381" s="9" t="n">
        <x:f>IF(ISNUMBER(U4381),Y4381,0)</x:f>
        <x:v>0</x:v>
      </x:c>
      <x:c r="AB4381" s="7" t="n">
        <x:f>MAX(0,L4381-SUM(F4381:K4381))</x:f>
        <x:v>0</x:v>
      </x:c>
    </x:row>
    <x:row r="4382" ht="22" customHeight="1">
      <x:c r="A4382" s="18" t="n">
        <x:f>Summary!F$41</x:f>
        <x:v>46419</x:v>
      </x:c>
      <x:c r="B4382" s="2" t="str">
        <x:f>'Inventory detail'!A1004</x:f>
        <x:v>COIL</x:v>
      </x:c>
      <x:c r="C4382" s="2" t="str">
        <x:f>'Inventory detail'!B1004</x:f>
        <x:v>60</x:v>
      </x:c>
      <x:c r="D4382" s="2" t="str">
        <x:f>'Inventory detail'!C1004</x:f>
        <x:v>8MAR12-4</x:v>
      </x:c>
      <x:c r="E4382" s="10" t="n">
        <x:f>A3256</x:f>
        <x:v>46388</x:v>
      </x:c>
      <x:c r="F4382" s="7" t="n">
        <x:f>O3256</x:f>
        <x:v>0</x:v>
      </x:c>
      <x:c r="G4382" s="7" t="n">
        <x:f>Q3256</x:f>
        <x:v>0</x:v>
      </x:c>
      <x:c r="H4382" s="7" t="n">
        <x:f>R3256</x:f>
        <x:v>0</x:v>
      </x:c>
      <x:c r="I4382" s="7" t="n">
        <x:f>0</x:f>
        <x:v>0</x:v>
      </x:c>
      <x:c r="J4382" s="7" t="n">
        <x:f>0</x:f>
        <x:v>0</x:v>
      </x:c>
      <x:c r="K4382" s="7" t="n">
        <x:f>0</x:f>
        <x:v>0</x:v>
      </x:c>
      <x:c r="L4382" s="7" t="n">
        <x:f>'Inventory detail'!F1004*Summary!$K$5*(A4382-E4382)/Summary!$K$6</x:f>
        <x:v>0</x:v>
      </x:c>
      <x:c r="M4382" s="7" t="n">
        <x:f>MAX(0,H4382-L4382)</x:f>
        <x:v>0</x:v>
      </x:c>
      <x:c r="N4382" s="7" t="n">
        <x:f>MAX(0,L4382-H4382)</x:f>
        <x:v>0</x:v>
      </x:c>
      <x:c r="O4382" s="7" t="n">
        <x:f>MAX(0,F4382+I4382-N4382)</x:f>
        <x:v>0</x:v>
      </x:c>
      <x:c r="P4382" s="7" t="n">
        <x:f>MAX(0,N4382-F4382-I4382)</x:f>
        <x:v>0</x:v>
      </x:c>
      <x:c r="Q4382" s="7" t="n">
        <x:f>MAX(0,G4382+J4382-P4382)</x:f>
        <x:v>0</x:v>
      </x:c>
      <x:c r="R4382" s="7" t="n">
        <x:f>M4382+MAX(0,K4382-MAX(0,P4382-G4382-J4382))</x:f>
        <x:v>0</x:v>
      </x:c>
      <x:c r="S4382" s="7" t="n">
        <x:f>SUM(O4382,Q4382,R4382)</x:f>
        <x:v>0</x:v>
      </x:c>
      <x:c r="T4382" s="14" t="n">
        <x:f>'Inventory detail'!T1004</x:f>
        <x:v>0.024900000000000002</x:v>
      </x:c>
      <x:c r="U4382" s="14" t="str">
        <x:f>'Inventory detail'!U1004</x:f>
        <x:v>n.a.</x:v>
      </x:c>
      <x:c r="V4382" s="9" t="n">
        <x:f>O4382*T4382</x:f>
        <x:v>0</x:v>
      </x:c>
      <x:c r="W4382" s="9" t="n">
        <x:f>Q4382*T4382</x:f>
        <x:v>0</x:v>
      </x:c>
      <x:c r="X4382" s="9" t="n">
        <x:f>R4382*T4382</x:f>
        <x:v>0</x:v>
      </x:c>
      <x:c r="Y4382" s="9" t="n">
        <x:f>S4382*T4382</x:f>
        <x:v>0</x:v>
      </x:c>
      <x:c r="Z4382" s="9" t="str">
        <x:f>IF(ISNUMBER(U4382),S4382*(U4382-T4382),"n.a.")</x:f>
        <x:v>n.a.</x:v>
      </x:c>
      <x:c r="AA4382" s="9" t="n">
        <x:f>IF(ISNUMBER(U4382),Y4382,0)</x:f>
        <x:v>0</x:v>
      </x:c>
      <x:c r="AB4382" s="7" t="n">
        <x:f>MAX(0,L4382-SUM(F4382:K4382))</x:f>
        <x:v>0</x:v>
      </x:c>
    </x:row>
    <x:row r="4383" ht="22" customHeight="1">
      <x:c r="A4383" s="18" t="n">
        <x:f>Summary!F$41</x:f>
        <x:v>46419</x:v>
      </x:c>
      <x:c r="B4383" s="2" t="str">
        <x:f>'Inventory detail'!A1005</x:f>
        <x:v>COIL</x:v>
      </x:c>
      <x:c r="C4383" s="2" t="str">
        <x:f>'Inventory detail'!B1005</x:f>
        <x:v>60</x:v>
      </x:c>
      <x:c r="D4383" s="2" t="str">
        <x:f>'Inventory detail'!C1005</x:f>
        <x:v>8RED12-4</x:v>
      </x:c>
      <x:c r="E4383" s="10" t="n">
        <x:f>A3257</x:f>
        <x:v>46388</x:v>
      </x:c>
      <x:c r="F4383" s="7" t="n">
        <x:f>O3257</x:f>
        <x:v>0</x:v>
      </x:c>
      <x:c r="G4383" s="7" t="n">
        <x:f>Q3257</x:f>
        <x:v>0</x:v>
      </x:c>
      <x:c r="H4383" s="7" t="n">
        <x:f>R3257</x:f>
        <x:v>0</x:v>
      </x:c>
      <x:c r="I4383" s="7" t="n">
        <x:f>0</x:f>
        <x:v>0</x:v>
      </x:c>
      <x:c r="J4383" s="7" t="n">
        <x:f>0</x:f>
        <x:v>0</x:v>
      </x:c>
      <x:c r="K4383" s="7" t="n">
        <x:f>0</x:f>
        <x:v>0</x:v>
      </x:c>
      <x:c r="L4383" s="7" t="n">
        <x:f>'Inventory detail'!F1005*Summary!$K$5*(A4383-E4383)/Summary!$K$6</x:f>
        <x:v>0</x:v>
      </x:c>
      <x:c r="M4383" s="7" t="n">
        <x:f>MAX(0,H4383-L4383)</x:f>
        <x:v>0</x:v>
      </x:c>
      <x:c r="N4383" s="7" t="n">
        <x:f>MAX(0,L4383-H4383)</x:f>
        <x:v>0</x:v>
      </x:c>
      <x:c r="O4383" s="7" t="n">
        <x:f>MAX(0,F4383+I4383-N4383)</x:f>
        <x:v>0</x:v>
      </x:c>
      <x:c r="P4383" s="7" t="n">
        <x:f>MAX(0,N4383-F4383-I4383)</x:f>
        <x:v>0</x:v>
      </x:c>
      <x:c r="Q4383" s="7" t="n">
        <x:f>MAX(0,G4383+J4383-P4383)</x:f>
        <x:v>0</x:v>
      </x:c>
      <x:c r="R4383" s="7" t="n">
        <x:f>M4383+MAX(0,K4383-MAX(0,P4383-G4383-J4383))</x:f>
        <x:v>0</x:v>
      </x:c>
      <x:c r="S4383" s="7" t="n">
        <x:f>SUM(O4383,Q4383,R4383)</x:f>
        <x:v>0</x:v>
      </x:c>
      <x:c r="T4383" s="14" t="n">
        <x:f>'Inventory detail'!T1005</x:f>
        <x:v>0.042</x:v>
      </x:c>
      <x:c r="U4383" s="14" t="n">
        <x:f>'Inventory detail'!U1005</x:f>
        <x:v>0.041216499999999996</x:v>
      </x:c>
      <x:c r="V4383" s="9" t="n">
        <x:f>O4383*T4383</x:f>
        <x:v>0</x:v>
      </x:c>
      <x:c r="W4383" s="9" t="n">
        <x:f>Q4383*T4383</x:f>
        <x:v>0</x:v>
      </x:c>
      <x:c r="X4383" s="9" t="n">
        <x:f>R4383*T4383</x:f>
        <x:v>0</x:v>
      </x:c>
      <x:c r="Y4383" s="9" t="n">
        <x:f>S4383*T4383</x:f>
        <x:v>0</x:v>
      </x:c>
      <x:c r="Z4383" s="9" t="n">
        <x:f>IF(ISNUMBER(U4383),S4383*(U4383-T4383),"n.a.")</x:f>
        <x:v>0</x:v>
      </x:c>
      <x:c r="AA4383" s="9" t="n">
        <x:f>IF(ISNUMBER(U4383),Y4383,0)</x:f>
        <x:v>0</x:v>
      </x:c>
      <x:c r="AB4383" s="7" t="n">
        <x:f>MAX(0,L4383-SUM(F4383:K4383))</x:f>
        <x:v>0</x:v>
      </x:c>
    </x:row>
    <x:row r="4384" ht="22" customHeight="1">
      <x:c r="A4384" s="18" t="n">
        <x:f>Summary!F$41</x:f>
        <x:v>46419</x:v>
      </x:c>
      <x:c r="B4384" s="2" t="str">
        <x:f>'Inventory detail'!A1006</x:f>
        <x:v>COIL</x:v>
      </x:c>
      <x:c r="C4384" s="2" t="str">
        <x:f>'Inventory detail'!B1006</x:f>
        <x:v>60</x:v>
      </x:c>
      <x:c r="D4384" s="2" t="str">
        <x:f>'Inventory detail'!C1006</x:f>
        <x:v>8WHT12-5</x:v>
      </x:c>
      <x:c r="E4384" s="10" t="n">
        <x:f>A3258</x:f>
        <x:v>46388</x:v>
      </x:c>
      <x:c r="F4384" s="7" t="n">
        <x:f>O3258</x:f>
        <x:v>0</x:v>
      </x:c>
      <x:c r="G4384" s="7" t="n">
        <x:f>Q3258</x:f>
        <x:v>0</x:v>
      </x:c>
      <x:c r="H4384" s="7" t="n">
        <x:f>R3258</x:f>
        <x:v>0</x:v>
      </x:c>
      <x:c r="I4384" s="7" t="n">
        <x:f>0</x:f>
        <x:v>0</x:v>
      </x:c>
      <x:c r="J4384" s="7" t="n">
        <x:f>0</x:f>
        <x:v>0</x:v>
      </x:c>
      <x:c r="K4384" s="7" t="n">
        <x:f>0</x:f>
        <x:v>0</x:v>
      </x:c>
      <x:c r="L4384" s="7" t="n">
        <x:f>'Inventory detail'!F1006*Summary!$K$5*(A4384-E4384)/Summary!$K$6</x:f>
        <x:v>0</x:v>
      </x:c>
      <x:c r="M4384" s="7" t="n">
        <x:f>MAX(0,H4384-L4384)</x:f>
        <x:v>0</x:v>
      </x:c>
      <x:c r="N4384" s="7" t="n">
        <x:f>MAX(0,L4384-H4384)</x:f>
        <x:v>0</x:v>
      </x:c>
      <x:c r="O4384" s="7" t="n">
        <x:f>MAX(0,F4384+I4384-N4384)</x:f>
        <x:v>0</x:v>
      </x:c>
      <x:c r="P4384" s="7" t="n">
        <x:f>MAX(0,N4384-F4384-I4384)</x:f>
        <x:v>0</x:v>
      </x:c>
      <x:c r="Q4384" s="7" t="n">
        <x:f>MAX(0,G4384+J4384-P4384)</x:f>
        <x:v>0</x:v>
      </x:c>
      <x:c r="R4384" s="7" t="n">
        <x:f>M4384+MAX(0,K4384-MAX(0,P4384-G4384-J4384))</x:f>
        <x:v>0</x:v>
      </x:c>
      <x:c r="S4384" s="7" t="n">
        <x:f>SUM(O4384,Q4384,R4384)</x:f>
        <x:v>0</x:v>
      </x:c>
      <x:c r="T4384" s="14" t="n">
        <x:f>'Inventory detail'!T1006</x:f>
        <x:v>0.0268</x:v>
      </x:c>
      <x:c r="U4384" s="14" t="str">
        <x:f>'Inventory detail'!U1006</x:f>
        <x:v>n.a.</x:v>
      </x:c>
      <x:c r="V4384" s="9" t="n">
        <x:f>O4384*T4384</x:f>
        <x:v>0</x:v>
      </x:c>
      <x:c r="W4384" s="9" t="n">
        <x:f>Q4384*T4384</x:f>
        <x:v>0</x:v>
      </x:c>
      <x:c r="X4384" s="9" t="n">
        <x:f>R4384*T4384</x:f>
        <x:v>0</x:v>
      </x:c>
      <x:c r="Y4384" s="9" t="n">
        <x:f>S4384*T4384</x:f>
        <x:v>0</x:v>
      </x:c>
      <x:c r="Z4384" s="9" t="str">
        <x:f>IF(ISNUMBER(U4384),S4384*(U4384-T4384),"n.a.")</x:f>
        <x:v>n.a.</x:v>
      </x:c>
      <x:c r="AA4384" s="9" t="n">
        <x:f>IF(ISNUMBER(U4384),Y4384,0)</x:f>
        <x:v>0</x:v>
      </x:c>
      <x:c r="AB4384" s="7" t="n">
        <x:f>MAX(0,L4384-SUM(F4384:K4384))</x:f>
        <x:v>0</x:v>
      </x:c>
    </x:row>
    <x:row r="4385" ht="22" customHeight="1">
      <x:c r="A4385" s="18" t="n">
        <x:f>Summary!F$41</x:f>
        <x:v>46419</x:v>
      </x:c>
      <x:c r="B4385" s="2" t="str">
        <x:f>'Inventory detail'!A1007</x:f>
        <x:v>COIL</x:v>
      </x:c>
      <x:c r="C4385" s="2" t="str">
        <x:f>'Inventory detail'!B1007</x:f>
        <x:v>60</x:v>
      </x:c>
      <x:c r="D4385" s="2" t="str">
        <x:f>'Inventory detail'!C1007</x:f>
        <x:v>8WHT36-5</x:v>
      </x:c>
      <x:c r="E4385" s="10" t="n">
        <x:f>A3259</x:f>
        <x:v>46388</x:v>
      </x:c>
      <x:c r="F4385" s="7" t="n">
        <x:f>O3259</x:f>
        <x:v>0</x:v>
      </x:c>
      <x:c r="G4385" s="7" t="n">
        <x:f>Q3259</x:f>
        <x:v>0</x:v>
      </x:c>
      <x:c r="H4385" s="7" t="n">
        <x:f>R3259</x:f>
        <x:v>0</x:v>
      </x:c>
      <x:c r="I4385" s="7" t="n">
        <x:f>0</x:f>
        <x:v>0</x:v>
      </x:c>
      <x:c r="J4385" s="7" t="n">
        <x:f>0</x:f>
        <x:v>0</x:v>
      </x:c>
      <x:c r="K4385" s="7" t="n">
        <x:f>0</x:f>
        <x:v>0</x:v>
      </x:c>
      <x:c r="L4385" s="7" t="n">
        <x:f>'Inventory detail'!F1007*Summary!$K$5*(A4385-E4385)/Summary!$K$6</x:f>
        <x:v>0</x:v>
      </x:c>
      <x:c r="M4385" s="7" t="n">
        <x:f>MAX(0,H4385-L4385)</x:f>
        <x:v>0</x:v>
      </x:c>
      <x:c r="N4385" s="7" t="n">
        <x:f>MAX(0,L4385-H4385)</x:f>
        <x:v>0</x:v>
      </x:c>
      <x:c r="O4385" s="7" t="n">
        <x:f>MAX(0,F4385+I4385-N4385)</x:f>
        <x:v>0</x:v>
      </x:c>
      <x:c r="P4385" s="7" t="n">
        <x:f>MAX(0,N4385-F4385-I4385)</x:f>
        <x:v>0</x:v>
      </x:c>
      <x:c r="Q4385" s="7" t="n">
        <x:f>MAX(0,G4385+J4385-P4385)</x:f>
        <x:v>0</x:v>
      </x:c>
      <x:c r="R4385" s="7" t="n">
        <x:f>M4385+MAX(0,K4385-MAX(0,P4385-G4385-J4385))</x:f>
        <x:v>0</x:v>
      </x:c>
      <x:c r="S4385" s="7" t="n">
        <x:f>SUM(O4385,Q4385,R4385)</x:f>
        <x:v>0</x:v>
      </x:c>
      <x:c r="T4385" s="14" t="n">
        <x:f>'Inventory detail'!T1007</x:f>
        <x:v>0.0882</x:v>
      </x:c>
      <x:c r="U4385" s="14" t="str">
        <x:f>'Inventory detail'!U1007</x:f>
        <x:v>n.a.</x:v>
      </x:c>
      <x:c r="V4385" s="9" t="n">
        <x:f>O4385*T4385</x:f>
        <x:v>0</x:v>
      </x:c>
      <x:c r="W4385" s="9" t="n">
        <x:f>Q4385*T4385</x:f>
        <x:v>0</x:v>
      </x:c>
      <x:c r="X4385" s="9" t="n">
        <x:f>R4385*T4385</x:f>
        <x:v>0</x:v>
      </x:c>
      <x:c r="Y4385" s="9" t="n">
        <x:f>S4385*T4385</x:f>
        <x:v>0</x:v>
      </x:c>
      <x:c r="Z4385" s="9" t="str">
        <x:f>IF(ISNUMBER(U4385),S4385*(U4385-T4385),"n.a.")</x:f>
        <x:v>n.a.</x:v>
      </x:c>
      <x:c r="AA4385" s="9" t="n">
        <x:f>IF(ISNUMBER(U4385),Y4385,0)</x:f>
        <x:v>0</x:v>
      </x:c>
      <x:c r="AB4385" s="7" t="n">
        <x:f>MAX(0,L4385-SUM(F4385:K4385))</x:f>
        <x:v>0</x:v>
      </x:c>
    </x:row>
    <x:row r="4386" ht="22" customHeight="1">
      <x:c r="A4386" s="18" t="n">
        <x:f>Summary!F$41</x:f>
        <x:v>46419</x:v>
      </x:c>
      <x:c r="B4386" s="2" t="str">
        <x:f>'Inventory detail'!A1008</x:f>
        <x:v>COIL</x:v>
      </x:c>
      <x:c r="C4386" s="2" t="str">
        <x:f>'Inventory detail'!B1008</x:f>
        <x:v>60</x:v>
      </x:c>
      <x:c r="D4386" s="2" t="str">
        <x:f>'Inventory detail'!C1008</x:f>
        <x:v>9BLK12-5</x:v>
      </x:c>
      <x:c r="E4386" s="10" t="n">
        <x:f>A3260</x:f>
        <x:v>46388</x:v>
      </x:c>
      <x:c r="F4386" s="7" t="n">
        <x:f>O3260</x:f>
        <x:v>0</x:v>
      </x:c>
      <x:c r="G4386" s="7" t="n">
        <x:f>Q3260</x:f>
        <x:v>0</x:v>
      </x:c>
      <x:c r="H4386" s="7" t="n">
        <x:f>R3260</x:f>
        <x:v>0</x:v>
      </x:c>
      <x:c r="I4386" s="7" t="n">
        <x:f>0</x:f>
        <x:v>0</x:v>
      </x:c>
      <x:c r="J4386" s="7" t="n">
        <x:f>0</x:f>
        <x:v>0</x:v>
      </x:c>
      <x:c r="K4386" s="7" t="n">
        <x:f>0</x:f>
        <x:v>0</x:v>
      </x:c>
      <x:c r="L4386" s="7" t="n">
        <x:f>'Inventory detail'!F1008*Summary!$K$5*(A4386-E4386)/Summary!$K$6</x:f>
        <x:v>0</x:v>
      </x:c>
      <x:c r="M4386" s="7" t="n">
        <x:f>MAX(0,H4386-L4386)</x:f>
        <x:v>0</x:v>
      </x:c>
      <x:c r="N4386" s="7" t="n">
        <x:f>MAX(0,L4386-H4386)</x:f>
        <x:v>0</x:v>
      </x:c>
      <x:c r="O4386" s="7" t="n">
        <x:f>MAX(0,F4386+I4386-N4386)</x:f>
        <x:v>0</x:v>
      </x:c>
      <x:c r="P4386" s="7" t="n">
        <x:f>MAX(0,N4386-F4386-I4386)</x:f>
        <x:v>0</x:v>
      </x:c>
      <x:c r="Q4386" s="7" t="n">
        <x:f>MAX(0,G4386+J4386-P4386)</x:f>
        <x:v>0</x:v>
      </x:c>
      <x:c r="R4386" s="7" t="n">
        <x:f>M4386+MAX(0,K4386-MAX(0,P4386-G4386-J4386))</x:f>
        <x:v>0</x:v>
      </x:c>
      <x:c r="S4386" s="7" t="n">
        <x:f>SUM(O4386,Q4386,R4386)</x:f>
        <x:v>0</x:v>
      </x:c>
      <x:c r="T4386" s="14" t="n">
        <x:f>'Inventory detail'!T1008</x:f>
        <x:v>0.031400000000000004</x:v>
      </x:c>
      <x:c r="U4386" s="14" t="str">
        <x:f>'Inventory detail'!U1008</x:f>
        <x:v>n.a.</x:v>
      </x:c>
      <x:c r="V4386" s="9" t="n">
        <x:f>O4386*T4386</x:f>
        <x:v>0</x:v>
      </x:c>
      <x:c r="W4386" s="9" t="n">
        <x:f>Q4386*T4386</x:f>
        <x:v>0</x:v>
      </x:c>
      <x:c r="X4386" s="9" t="n">
        <x:f>R4386*T4386</x:f>
        <x:v>0</x:v>
      </x:c>
      <x:c r="Y4386" s="9" t="n">
        <x:f>S4386*T4386</x:f>
        <x:v>0</x:v>
      </x:c>
      <x:c r="Z4386" s="9" t="str">
        <x:f>IF(ISNUMBER(U4386),S4386*(U4386-T4386),"n.a.")</x:f>
        <x:v>n.a.</x:v>
      </x:c>
      <x:c r="AA4386" s="9" t="n">
        <x:f>IF(ISNUMBER(U4386),Y4386,0)</x:f>
        <x:v>0</x:v>
      </x:c>
      <x:c r="AB4386" s="7" t="n">
        <x:f>MAX(0,L4386-SUM(F4386:K4386))</x:f>
        <x:v>0</x:v>
      </x:c>
    </x:row>
    <x:row r="4387" ht="22" customHeight="1">
      <x:c r="A4387" s="18" t="n">
        <x:f>Summary!F$41</x:f>
        <x:v>46419</x:v>
      </x:c>
      <x:c r="B4387" s="2" t="str">
        <x:f>'Inventory detail'!A1009</x:f>
        <x:v>COIL</x:v>
      </x:c>
      <x:c r="C4387" s="2" t="str">
        <x:f>'Inventory detail'!B1009</x:f>
        <x:v>60</x:v>
      </x:c>
      <x:c r="D4387" s="2" t="str">
        <x:f>'Inventory detail'!C1009</x:f>
        <x:v>9BLK36-5</x:v>
      </x:c>
      <x:c r="E4387" s="10" t="n">
        <x:f>A3261</x:f>
        <x:v>46388</x:v>
      </x:c>
      <x:c r="F4387" s="7" t="n">
        <x:f>O3261</x:f>
        <x:v>0</x:v>
      </x:c>
      <x:c r="G4387" s="7" t="n">
        <x:f>Q3261</x:f>
        <x:v>0</x:v>
      </x:c>
      <x:c r="H4387" s="7" t="n">
        <x:f>R3261</x:f>
        <x:v>0</x:v>
      </x:c>
      <x:c r="I4387" s="7" t="n">
        <x:f>0</x:f>
        <x:v>0</x:v>
      </x:c>
      <x:c r="J4387" s="7" t="n">
        <x:f>0</x:f>
        <x:v>0</x:v>
      </x:c>
      <x:c r="K4387" s="7" t="n">
        <x:f>0</x:f>
        <x:v>0</x:v>
      </x:c>
      <x:c r="L4387" s="7" t="n">
        <x:f>'Inventory detail'!F1009*Summary!$K$5*(A4387-E4387)/Summary!$K$6</x:f>
        <x:v>0</x:v>
      </x:c>
      <x:c r="M4387" s="7" t="n">
        <x:f>MAX(0,H4387-L4387)</x:f>
        <x:v>0</x:v>
      </x:c>
      <x:c r="N4387" s="7" t="n">
        <x:f>MAX(0,L4387-H4387)</x:f>
        <x:v>0</x:v>
      </x:c>
      <x:c r="O4387" s="7" t="n">
        <x:f>MAX(0,F4387+I4387-N4387)</x:f>
        <x:v>0</x:v>
      </x:c>
      <x:c r="P4387" s="7" t="n">
        <x:f>MAX(0,N4387-F4387-I4387)</x:f>
        <x:v>0</x:v>
      </x:c>
      <x:c r="Q4387" s="7" t="n">
        <x:f>MAX(0,G4387+J4387-P4387)</x:f>
        <x:v>0</x:v>
      </x:c>
      <x:c r="R4387" s="7" t="n">
        <x:f>M4387+MAX(0,K4387-MAX(0,P4387-G4387-J4387))</x:f>
        <x:v>0</x:v>
      </x:c>
      <x:c r="S4387" s="7" t="n">
        <x:f>SUM(O4387,Q4387,R4387)</x:f>
        <x:v>0</x:v>
      </x:c>
      <x:c r="T4387" s="14" t="n">
        <x:f>'Inventory detail'!T1009</x:f>
        <x:v>0.0935</x:v>
      </x:c>
      <x:c r="U4387" s="14" t="str">
        <x:f>'Inventory detail'!U1009</x:f>
        <x:v>n.a.</x:v>
      </x:c>
      <x:c r="V4387" s="9" t="n">
        <x:f>O4387*T4387</x:f>
        <x:v>0</x:v>
      </x:c>
      <x:c r="W4387" s="9" t="n">
        <x:f>Q4387*T4387</x:f>
        <x:v>0</x:v>
      </x:c>
      <x:c r="X4387" s="9" t="n">
        <x:f>R4387*T4387</x:f>
        <x:v>0</x:v>
      </x:c>
      <x:c r="Y4387" s="9" t="n">
        <x:f>S4387*T4387</x:f>
        <x:v>0</x:v>
      </x:c>
      <x:c r="Z4387" s="9" t="str">
        <x:f>IF(ISNUMBER(U4387),S4387*(U4387-T4387),"n.a.")</x:f>
        <x:v>n.a.</x:v>
      </x:c>
      <x:c r="AA4387" s="9" t="n">
        <x:f>IF(ISNUMBER(U4387),Y4387,0)</x:f>
        <x:v>0</x:v>
      </x:c>
      <x:c r="AB4387" s="7" t="n">
        <x:f>MAX(0,L4387-SUM(F4387:K4387))</x:f>
        <x:v>0</x:v>
      </x:c>
    </x:row>
    <x:row r="4388" ht="22" customHeight="1">
      <x:c r="A4388" s="18" t="n">
        <x:f>Summary!F$41</x:f>
        <x:v>46419</x:v>
      </x:c>
      <x:c r="B4388" s="2" t="str">
        <x:f>'Inventory detail'!A1010</x:f>
        <x:v>COIL</x:v>
      </x:c>
      <x:c r="C4388" s="2" t="str">
        <x:f>'Inventory detail'!B1010</x:f>
        <x:v>60</x:v>
      </x:c>
      <x:c r="D4388" s="2" t="str">
        <x:f>'Inventory detail'!C1010</x:f>
        <x:v>9BLU12-4</x:v>
      </x:c>
      <x:c r="E4388" s="10" t="n">
        <x:f>A3262</x:f>
        <x:v>46388</x:v>
      </x:c>
      <x:c r="F4388" s="7" t="n">
        <x:f>O3262</x:f>
        <x:v>0</x:v>
      </x:c>
      <x:c r="G4388" s="7" t="n">
        <x:f>Q3262</x:f>
        <x:v>0</x:v>
      </x:c>
      <x:c r="H4388" s="7" t="n">
        <x:f>R3262</x:f>
        <x:v>0</x:v>
      </x:c>
      <x:c r="I4388" s="7" t="n">
        <x:f>0</x:f>
        <x:v>0</x:v>
      </x:c>
      <x:c r="J4388" s="7" t="n">
        <x:f>0</x:f>
        <x:v>0</x:v>
      </x:c>
      <x:c r="K4388" s="7" t="n">
        <x:f>0</x:f>
        <x:v>0</x:v>
      </x:c>
      <x:c r="L4388" s="7" t="n">
        <x:f>'Inventory detail'!F1010*Summary!$K$5*(A4388-E4388)/Summary!$K$6</x:f>
        <x:v>0</x:v>
      </x:c>
      <x:c r="M4388" s="7" t="n">
        <x:f>MAX(0,H4388-L4388)</x:f>
        <x:v>0</x:v>
      </x:c>
      <x:c r="N4388" s="7" t="n">
        <x:f>MAX(0,L4388-H4388)</x:f>
        <x:v>0</x:v>
      </x:c>
      <x:c r="O4388" s="7" t="n">
        <x:f>MAX(0,F4388+I4388-N4388)</x:f>
        <x:v>0</x:v>
      </x:c>
      <x:c r="P4388" s="7" t="n">
        <x:f>MAX(0,N4388-F4388-I4388)</x:f>
        <x:v>0</x:v>
      </x:c>
      <x:c r="Q4388" s="7" t="n">
        <x:f>MAX(0,G4388+J4388-P4388)</x:f>
        <x:v>0</x:v>
      </x:c>
      <x:c r="R4388" s="7" t="n">
        <x:f>M4388+MAX(0,K4388-MAX(0,P4388-G4388-J4388))</x:f>
        <x:v>0</x:v>
      </x:c>
      <x:c r="S4388" s="7" t="n">
        <x:f>SUM(O4388,Q4388,R4388)</x:f>
        <x:v>0</x:v>
      </x:c>
      <x:c r="T4388" s="14" t="n">
        <x:f>'Inventory detail'!T1010</x:f>
        <x:v>0.0478</x:v>
      </x:c>
      <x:c r="U4388" s="14" t="n">
        <x:f>'Inventory detail'!U1010</x:f>
        <x:v>0.046852</x:v>
      </x:c>
      <x:c r="V4388" s="9" t="n">
        <x:f>O4388*T4388</x:f>
        <x:v>0</x:v>
      </x:c>
      <x:c r="W4388" s="9" t="n">
        <x:f>Q4388*T4388</x:f>
        <x:v>0</x:v>
      </x:c>
      <x:c r="X4388" s="9" t="n">
        <x:f>R4388*T4388</x:f>
        <x:v>0</x:v>
      </x:c>
      <x:c r="Y4388" s="9" t="n">
        <x:f>S4388*T4388</x:f>
        <x:v>0</x:v>
      </x:c>
      <x:c r="Z4388" s="9" t="n">
        <x:f>IF(ISNUMBER(U4388),S4388*(U4388-T4388),"n.a.")</x:f>
        <x:v>0</x:v>
      </x:c>
      <x:c r="AA4388" s="9" t="n">
        <x:f>IF(ISNUMBER(U4388),Y4388,0)</x:f>
        <x:v>0</x:v>
      </x:c>
      <x:c r="AB4388" s="7" t="n">
        <x:f>MAX(0,L4388-SUM(F4388:K4388))</x:f>
        <x:v>0</x:v>
      </x:c>
    </x:row>
    <x:row r="4389" ht="22" customHeight="1">
      <x:c r="A4389" s="18" t="n">
        <x:f>Summary!F$41</x:f>
        <x:v>46419</x:v>
      </x:c>
      <x:c r="B4389" s="2" t="str">
        <x:f>'Inventory detail'!A1011</x:f>
        <x:v>COIL</x:v>
      </x:c>
      <x:c r="C4389" s="2" t="str">
        <x:f>'Inventory detail'!B1011</x:f>
        <x:v>60</x:v>
      </x:c>
      <x:c r="D4389" s="2" t="str">
        <x:f>'Inventory detail'!C1011</x:f>
        <x:v>9FG12-4</x:v>
      </x:c>
      <x:c r="E4389" s="10" t="n">
        <x:f>A3263</x:f>
        <x:v>46388</x:v>
      </x:c>
      <x:c r="F4389" s="7" t="n">
        <x:f>O3263</x:f>
        <x:v>0</x:v>
      </x:c>
      <x:c r="G4389" s="7" t="n">
        <x:f>Q3263</x:f>
        <x:v>0</x:v>
      </x:c>
      <x:c r="H4389" s="7" t="n">
        <x:f>R3263</x:f>
        <x:v>0</x:v>
      </x:c>
      <x:c r="I4389" s="7" t="n">
        <x:f>0</x:f>
        <x:v>0</x:v>
      </x:c>
      <x:c r="J4389" s="7" t="n">
        <x:f>0</x:f>
        <x:v>0</x:v>
      </x:c>
      <x:c r="K4389" s="7" t="n">
        <x:f>0</x:f>
        <x:v>0</x:v>
      </x:c>
      <x:c r="L4389" s="7" t="n">
        <x:f>'Inventory detail'!F1011*Summary!$K$5*(A4389-E4389)/Summary!$K$6</x:f>
        <x:v>0</x:v>
      </x:c>
      <x:c r="M4389" s="7" t="n">
        <x:f>MAX(0,H4389-L4389)</x:f>
        <x:v>0</x:v>
      </x:c>
      <x:c r="N4389" s="7" t="n">
        <x:f>MAX(0,L4389-H4389)</x:f>
        <x:v>0</x:v>
      </x:c>
      <x:c r="O4389" s="7" t="n">
        <x:f>MAX(0,F4389+I4389-N4389)</x:f>
        <x:v>0</x:v>
      </x:c>
      <x:c r="P4389" s="7" t="n">
        <x:f>MAX(0,N4389-F4389-I4389)</x:f>
        <x:v>0</x:v>
      </x:c>
      <x:c r="Q4389" s="7" t="n">
        <x:f>MAX(0,G4389+J4389-P4389)</x:f>
        <x:v>0</x:v>
      </x:c>
      <x:c r="R4389" s="7" t="n">
        <x:f>M4389+MAX(0,K4389-MAX(0,P4389-G4389-J4389))</x:f>
        <x:v>0</x:v>
      </x:c>
      <x:c r="S4389" s="7" t="n">
        <x:f>SUM(O4389,Q4389,R4389)</x:f>
        <x:v>0</x:v>
      </x:c>
      <x:c r="T4389" s="14" t="n">
        <x:f>'Inventory detail'!T1011</x:f>
        <x:v>0.0286</x:v>
      </x:c>
      <x:c r="U4389" s="14" t="str">
        <x:f>'Inventory detail'!U1011</x:f>
        <x:v>n.a.</x:v>
      </x:c>
      <x:c r="V4389" s="9" t="n">
        <x:f>O4389*T4389</x:f>
        <x:v>0</x:v>
      </x:c>
      <x:c r="W4389" s="9" t="n">
        <x:f>Q4389*T4389</x:f>
        <x:v>0</x:v>
      </x:c>
      <x:c r="X4389" s="9" t="n">
        <x:f>R4389*T4389</x:f>
        <x:v>0</x:v>
      </x:c>
      <x:c r="Y4389" s="9" t="n">
        <x:f>S4389*T4389</x:f>
        <x:v>0</x:v>
      </x:c>
      <x:c r="Z4389" s="9" t="str">
        <x:f>IF(ISNUMBER(U4389),S4389*(U4389-T4389),"n.a.")</x:f>
        <x:v>n.a.</x:v>
      </x:c>
      <x:c r="AA4389" s="9" t="n">
        <x:f>IF(ISNUMBER(U4389),Y4389,0)</x:f>
        <x:v>0</x:v>
      </x:c>
      <x:c r="AB4389" s="7" t="n">
        <x:f>MAX(0,L4389-SUM(F4389:K4389))</x:f>
        <x:v>0</x:v>
      </x:c>
    </x:row>
    <x:row r="4390" ht="22" customHeight="1">
      <x:c r="A4390" s="18" t="n">
        <x:f>Summary!F$41</x:f>
        <x:v>46419</x:v>
      </x:c>
      <x:c r="B4390" s="2" t="str">
        <x:f>'Inventory detail'!A1012</x:f>
        <x:v>COIL</x:v>
      </x:c>
      <x:c r="C4390" s="2" t="str">
        <x:f>'Inventory detail'!B1012</x:f>
        <x:v>60</x:v>
      </x:c>
      <x:c r="D4390" s="2" t="str">
        <x:f>'Inventory detail'!C1012</x:f>
        <x:v>9RED12-4</x:v>
      </x:c>
      <x:c r="E4390" s="10" t="n">
        <x:f>A3264</x:f>
        <x:v>46388</x:v>
      </x:c>
      <x:c r="F4390" s="7" t="n">
        <x:f>O3264</x:f>
        <x:v>0</x:v>
      </x:c>
      <x:c r="G4390" s="7" t="n">
        <x:f>Q3264</x:f>
        <x:v>0</x:v>
      </x:c>
      <x:c r="H4390" s="7" t="n">
        <x:f>R3264</x:f>
        <x:v>0</x:v>
      </x:c>
      <x:c r="I4390" s="7" t="n">
        <x:f>0</x:f>
        <x:v>0</x:v>
      </x:c>
      <x:c r="J4390" s="7" t="n">
        <x:f>0</x:f>
        <x:v>0</x:v>
      </x:c>
      <x:c r="K4390" s="7" t="n">
        <x:f>0</x:f>
        <x:v>0</x:v>
      </x:c>
      <x:c r="L4390" s="7" t="n">
        <x:f>'Inventory detail'!F1012*Summary!$K$5*(A4390-E4390)/Summary!$K$6</x:f>
        <x:v>0</x:v>
      </x:c>
      <x:c r="M4390" s="7" t="n">
        <x:f>MAX(0,H4390-L4390)</x:f>
        <x:v>0</x:v>
      </x:c>
      <x:c r="N4390" s="7" t="n">
        <x:f>MAX(0,L4390-H4390)</x:f>
        <x:v>0</x:v>
      </x:c>
      <x:c r="O4390" s="7" t="n">
        <x:f>MAX(0,F4390+I4390-N4390)</x:f>
        <x:v>0</x:v>
      </x:c>
      <x:c r="P4390" s="7" t="n">
        <x:f>MAX(0,N4390-F4390-I4390)</x:f>
        <x:v>0</x:v>
      </x:c>
      <x:c r="Q4390" s="7" t="n">
        <x:f>MAX(0,G4390+J4390-P4390)</x:f>
        <x:v>0</x:v>
      </x:c>
      <x:c r="R4390" s="7" t="n">
        <x:f>M4390+MAX(0,K4390-MAX(0,P4390-G4390-J4390))</x:f>
        <x:v>0</x:v>
      </x:c>
      <x:c r="S4390" s="7" t="n">
        <x:f>SUM(O4390,Q4390,R4390)</x:f>
        <x:v>0</x:v>
      </x:c>
      <x:c r="T4390" s="14" t="n">
        <x:f>'Inventory detail'!T1012</x:f>
        <x:v>0.0478</x:v>
      </x:c>
      <x:c r="U4390" s="14" t="n">
        <x:f>'Inventory detail'!U1012</x:f>
        <x:v>0.046852</x:v>
      </x:c>
      <x:c r="V4390" s="9" t="n">
        <x:f>O4390*T4390</x:f>
        <x:v>0</x:v>
      </x:c>
      <x:c r="W4390" s="9" t="n">
        <x:f>Q4390*T4390</x:f>
        <x:v>0</x:v>
      </x:c>
      <x:c r="X4390" s="9" t="n">
        <x:f>R4390*T4390</x:f>
        <x:v>0</x:v>
      </x:c>
      <x:c r="Y4390" s="9" t="n">
        <x:f>S4390*T4390</x:f>
        <x:v>0</x:v>
      </x:c>
      <x:c r="Z4390" s="9" t="n">
        <x:f>IF(ISNUMBER(U4390),S4390*(U4390-T4390),"n.a.")</x:f>
        <x:v>0</x:v>
      </x:c>
      <x:c r="AA4390" s="9" t="n">
        <x:f>IF(ISNUMBER(U4390),Y4390,0)</x:f>
        <x:v>0</x:v>
      </x:c>
      <x:c r="AB4390" s="7" t="n">
        <x:f>MAX(0,L4390-SUM(F4390:K4390))</x:f>
        <x:v>0</x:v>
      </x:c>
    </x:row>
    <x:row r="4391" ht="22" customHeight="1">
      <x:c r="A4391" s="18" t="n">
        <x:f>Summary!F$41</x:f>
        <x:v>46419</x:v>
      </x:c>
      <x:c r="B4391" s="2" t="str">
        <x:f>'Inventory detail'!A1013</x:f>
        <x:v>COIL</x:v>
      </x:c>
      <x:c r="C4391" s="2" t="str">
        <x:f>'Inventory detail'!B1013</x:f>
        <x:v>60</x:v>
      </x:c>
      <x:c r="D4391" s="2" t="str">
        <x:f>'Inventory detail'!C1013</x:f>
        <x:v>9WHT36-4</x:v>
      </x:c>
      <x:c r="E4391" s="10" t="n">
        <x:f>A3265</x:f>
        <x:v>46388</x:v>
      </x:c>
      <x:c r="F4391" s="7" t="n">
        <x:f>O3265</x:f>
        <x:v>0</x:v>
      </x:c>
      <x:c r="G4391" s="7" t="n">
        <x:f>Q3265</x:f>
        <x:v>0</x:v>
      </x:c>
      <x:c r="H4391" s="7" t="n">
        <x:f>R3265</x:f>
        <x:v>0</x:v>
      </x:c>
      <x:c r="I4391" s="7" t="n">
        <x:f>0</x:f>
        <x:v>0</x:v>
      </x:c>
      <x:c r="J4391" s="7" t="n">
        <x:f>0</x:f>
        <x:v>0</x:v>
      </x:c>
      <x:c r="K4391" s="7" t="n">
        <x:f>0</x:f>
        <x:v>0</x:v>
      </x:c>
      <x:c r="L4391" s="7" t="n">
        <x:f>'Inventory detail'!F1013*Summary!$K$5*(A4391-E4391)/Summary!$K$6</x:f>
        <x:v>0</x:v>
      </x:c>
      <x:c r="M4391" s="7" t="n">
        <x:f>MAX(0,H4391-L4391)</x:f>
        <x:v>0</x:v>
      </x:c>
      <x:c r="N4391" s="7" t="n">
        <x:f>MAX(0,L4391-H4391)</x:f>
        <x:v>0</x:v>
      </x:c>
      <x:c r="O4391" s="7" t="n">
        <x:f>MAX(0,F4391+I4391-N4391)</x:f>
        <x:v>0</x:v>
      </x:c>
      <x:c r="P4391" s="7" t="n">
        <x:f>MAX(0,N4391-F4391-I4391)</x:f>
        <x:v>0</x:v>
      </x:c>
      <x:c r="Q4391" s="7" t="n">
        <x:f>MAX(0,G4391+J4391-P4391)</x:f>
        <x:v>0</x:v>
      </x:c>
      <x:c r="R4391" s="7" t="n">
        <x:f>M4391+MAX(0,K4391-MAX(0,P4391-G4391-J4391))</x:f>
        <x:v>0</x:v>
      </x:c>
      <x:c r="S4391" s="7" t="n">
        <x:f>SUM(O4391,Q4391,R4391)</x:f>
        <x:v>0</x:v>
      </x:c>
      <x:c r="T4391" s="14" t="n">
        <x:f>'Inventory detail'!T1013</x:f>
        <x:v>0.0888</x:v>
      </x:c>
      <x:c r="U4391" s="14" t="str">
        <x:f>'Inventory detail'!U1013</x:f>
        <x:v>n.a.</x:v>
      </x:c>
      <x:c r="V4391" s="9" t="n">
        <x:f>O4391*T4391</x:f>
        <x:v>0</x:v>
      </x:c>
      <x:c r="W4391" s="9" t="n">
        <x:f>Q4391*T4391</x:f>
        <x:v>0</x:v>
      </x:c>
      <x:c r="X4391" s="9" t="n">
        <x:f>R4391*T4391</x:f>
        <x:v>0</x:v>
      </x:c>
      <x:c r="Y4391" s="9" t="n">
        <x:f>S4391*T4391</x:f>
        <x:v>0</x:v>
      </x:c>
      <x:c r="Z4391" s="9" t="str">
        <x:f>IF(ISNUMBER(U4391),S4391*(U4391-T4391),"n.a.")</x:f>
        <x:v>n.a.</x:v>
      </x:c>
      <x:c r="AA4391" s="9" t="n">
        <x:f>IF(ISNUMBER(U4391),Y4391,0)</x:f>
        <x:v>0</x:v>
      </x:c>
      <x:c r="AB4391" s="7" t="n">
        <x:f>MAX(0,L4391-SUM(F4391:K4391))</x:f>
        <x:v>0</x:v>
      </x:c>
    </x:row>
    <x:row r="4392" ht="22" customHeight="1">
      <x:c r="A4392" s="18" t="n">
        <x:f>Summary!F$41</x:f>
        <x:v>46419</x:v>
      </x:c>
      <x:c r="B4392" s="2" t="str">
        <x:f>'Inventory detail'!A1014</x:f>
        <x:v>COIL</x:v>
      </x:c>
      <x:c r="C4392" s="2" t="str">
        <x:f>'Inventory detail'!B1014</x:f>
        <x:v>60</x:v>
      </x:c>
      <x:c r="D4392" s="2" t="str">
        <x:f>'Inventory detail'!C1014</x:f>
        <x:v>9WHT36-5</x:v>
      </x:c>
      <x:c r="E4392" s="10" t="n">
        <x:f>A3266</x:f>
        <x:v>46388</x:v>
      </x:c>
      <x:c r="F4392" s="7" t="n">
        <x:f>O3266</x:f>
        <x:v>0</x:v>
      </x:c>
      <x:c r="G4392" s="7" t="n">
        <x:f>Q3266</x:f>
        <x:v>0</x:v>
      </x:c>
      <x:c r="H4392" s="7" t="n">
        <x:f>R3266</x:f>
        <x:v>0</x:v>
      </x:c>
      <x:c r="I4392" s="7" t="n">
        <x:f>0</x:f>
        <x:v>0</x:v>
      </x:c>
      <x:c r="J4392" s="7" t="n">
        <x:f>0</x:f>
        <x:v>0</x:v>
      </x:c>
      <x:c r="K4392" s="7" t="n">
        <x:f>0</x:f>
        <x:v>0</x:v>
      </x:c>
      <x:c r="L4392" s="7" t="n">
        <x:f>'Inventory detail'!F1014*Summary!$K$5*(A4392-E4392)/Summary!$K$6</x:f>
        <x:v>0</x:v>
      </x:c>
      <x:c r="M4392" s="7" t="n">
        <x:f>MAX(0,H4392-L4392)</x:f>
        <x:v>0</x:v>
      </x:c>
      <x:c r="N4392" s="7" t="n">
        <x:f>MAX(0,L4392-H4392)</x:f>
        <x:v>0</x:v>
      </x:c>
      <x:c r="O4392" s="7" t="n">
        <x:f>MAX(0,F4392+I4392-N4392)</x:f>
        <x:v>0</x:v>
      </x:c>
      <x:c r="P4392" s="7" t="n">
        <x:f>MAX(0,N4392-F4392-I4392)</x:f>
        <x:v>0</x:v>
      </x:c>
      <x:c r="Q4392" s="7" t="n">
        <x:f>MAX(0,G4392+J4392-P4392)</x:f>
        <x:v>0</x:v>
      </x:c>
      <x:c r="R4392" s="7" t="n">
        <x:f>M4392+MAX(0,K4392-MAX(0,P4392-G4392-J4392))</x:f>
        <x:v>0</x:v>
      </x:c>
      <x:c r="S4392" s="7" t="n">
        <x:f>SUM(O4392,Q4392,R4392)</x:f>
        <x:v>0</x:v>
      </x:c>
      <x:c r="T4392" s="14" t="n">
        <x:f>'Inventory detail'!T1014</x:f>
        <x:v>0.0935</x:v>
      </x:c>
      <x:c r="U4392" s="14" t="str">
        <x:f>'Inventory detail'!U1014</x:f>
        <x:v>n.a.</x:v>
      </x:c>
      <x:c r="V4392" s="9" t="n">
        <x:f>O4392*T4392</x:f>
        <x:v>0</x:v>
      </x:c>
      <x:c r="W4392" s="9" t="n">
        <x:f>Q4392*T4392</x:f>
        <x:v>0</x:v>
      </x:c>
      <x:c r="X4392" s="9" t="n">
        <x:f>R4392*T4392</x:f>
        <x:v>0</x:v>
      </x:c>
      <x:c r="Y4392" s="9" t="n">
        <x:f>S4392*T4392</x:f>
        <x:v>0</x:v>
      </x:c>
      <x:c r="Z4392" s="9" t="str">
        <x:f>IF(ISNUMBER(U4392),S4392*(U4392-T4392),"n.a.")</x:f>
        <x:v>n.a.</x:v>
      </x:c>
      <x:c r="AA4392" s="9" t="n">
        <x:f>IF(ISNUMBER(U4392),Y4392,0)</x:f>
        <x:v>0</x:v>
      </x:c>
      <x:c r="AB4392" s="7" t="n">
        <x:f>MAX(0,L4392-SUM(F4392:K4392))</x:f>
        <x:v>0</x:v>
      </x:c>
    </x:row>
    <x:row r="4393" ht="22" customHeight="1">
      <x:c r="A4393" s="18" t="n">
        <x:f>Summary!F$41</x:f>
        <x:v>46419</x:v>
      </x:c>
      <x:c r="B4393" s="2" t="str">
        <x:f>'Inventory detail'!A1015</x:f>
        <x:v>POUC</x:v>
      </x:c>
      <x:c r="C4393" s="2" t="str">
        <x:f>'Inventory detail'!B1015</x:f>
        <x:v>10</x:v>
      </x:c>
      <x:c r="D4393" s="2" t="str">
        <x:f>'Inventory detail'!C1015</x:f>
        <x:v>ENT10</x:v>
      </x:c>
      <x:c r="E4393" s="10" t="n">
        <x:f>A3267</x:f>
        <x:v>46388</x:v>
      </x:c>
      <x:c r="F4393" s="7" t="n">
        <x:f>O3267</x:f>
        <x:v>0</x:v>
      </x:c>
      <x:c r="G4393" s="7" t="n">
        <x:f>Q3267</x:f>
        <x:v>0</x:v>
      </x:c>
      <x:c r="H4393" s="7" t="n">
        <x:f>R3267</x:f>
        <x:v>0</x:v>
      </x:c>
      <x:c r="I4393" s="7" t="n">
        <x:f>0</x:f>
        <x:v>0</x:v>
      </x:c>
      <x:c r="J4393" s="7" t="n">
        <x:f>0</x:f>
        <x:v>0</x:v>
      </x:c>
      <x:c r="K4393" s="7" t="n">
        <x:f>0</x:f>
        <x:v>0</x:v>
      </x:c>
      <x:c r="L4393" s="7" t="n">
        <x:f>'Inventory detail'!F1015*Summary!$K$5*(A4393-E4393)/Summary!$K$6</x:f>
        <x:v>0</x:v>
      </x:c>
      <x:c r="M4393" s="7" t="n">
        <x:f>MAX(0,H4393-L4393)</x:f>
        <x:v>0</x:v>
      </x:c>
      <x:c r="N4393" s="7" t="n">
        <x:f>MAX(0,L4393-H4393)</x:f>
        <x:v>0</x:v>
      </x:c>
      <x:c r="O4393" s="7" t="n">
        <x:f>MAX(0,F4393+I4393-N4393)</x:f>
        <x:v>0</x:v>
      </x:c>
      <x:c r="P4393" s="7" t="n">
        <x:f>MAX(0,N4393-F4393-I4393)</x:f>
        <x:v>0</x:v>
      </x:c>
      <x:c r="Q4393" s="7" t="n">
        <x:f>MAX(0,G4393+J4393-P4393)</x:f>
        <x:v>0</x:v>
      </x:c>
      <x:c r="R4393" s="7" t="n">
        <x:f>M4393+MAX(0,K4393-MAX(0,P4393-G4393-J4393))</x:f>
        <x:v>0</x:v>
      </x:c>
      <x:c r="S4393" s="7" t="n">
        <x:f>SUM(O4393,Q4393,R4393)</x:f>
        <x:v>0</x:v>
      </x:c>
      <x:c r="T4393" s="14" t="n">
        <x:f>'Inventory detail'!T1015</x:f>
        <x:v>0.022799999999999997</x:v>
      </x:c>
      <x:c r="U4393" s="14" t="n">
        <x:f>'Inventory detail'!U1015</x:f>
        <x:v>0.024915</x:v>
      </x:c>
      <x:c r="V4393" s="9" t="n">
        <x:f>O4393*T4393</x:f>
        <x:v>0</x:v>
      </x:c>
      <x:c r="W4393" s="9" t="n">
        <x:f>Q4393*T4393</x:f>
        <x:v>0</x:v>
      </x:c>
      <x:c r="X4393" s="9" t="n">
        <x:f>R4393*T4393</x:f>
        <x:v>0</x:v>
      </x:c>
      <x:c r="Y4393" s="9" t="n">
        <x:f>S4393*T4393</x:f>
        <x:v>0</x:v>
      </x:c>
      <x:c r="Z4393" s="9" t="n">
        <x:f>IF(ISNUMBER(U4393),S4393*(U4393-T4393),"n.a.")</x:f>
        <x:v>0</x:v>
      </x:c>
      <x:c r="AA4393" s="9" t="n">
        <x:f>IF(ISNUMBER(U4393),Y4393,0)</x:f>
        <x:v>0</x:v>
      </x:c>
      <x:c r="AB4393" s="7" t="n">
        <x:f>MAX(0,L4393-SUM(F4393:K4393))</x:f>
        <x:v>0</x:v>
      </x:c>
    </x:row>
    <x:row r="4394" ht="22" customHeight="1">
      <x:c r="A4394" s="18" t="n">
        <x:f>Summary!F$41</x:f>
        <x:v>46419</x:v>
      </x:c>
      <x:c r="B4394" s="2" t="str">
        <x:f>'Inventory detail'!A1016</x:f>
        <x:v>POUC</x:v>
      </x:c>
      <x:c r="C4394" s="2" t="str">
        <x:f>'Inventory detail'!B1016</x:f>
        <x:v>10</x:v>
      </x:c>
      <x:c r="D4394" s="2" t="str">
        <x:f>'Inventory detail'!C1016</x:f>
        <x:v>MEN3SL</x:v>
      </x:c>
      <x:c r="E4394" s="10" t="n">
        <x:f>A3268</x:f>
        <x:v>46388</x:v>
      </x:c>
      <x:c r="F4394" s="7" t="n">
        <x:f>O3268</x:f>
        <x:v>0</x:v>
      </x:c>
      <x:c r="G4394" s="7" t="n">
        <x:f>Q3268</x:f>
        <x:v>0</x:v>
      </x:c>
      <x:c r="H4394" s="7" t="n">
        <x:f>R3268</x:f>
        <x:v>0</x:v>
      </x:c>
      <x:c r="I4394" s="7" t="n">
        <x:f>0</x:f>
        <x:v>0</x:v>
      </x:c>
      <x:c r="J4394" s="7" t="n">
        <x:f>0</x:f>
        <x:v>0</x:v>
      </x:c>
      <x:c r="K4394" s="7" t="n">
        <x:f>0</x:f>
        <x:v>0</x:v>
      </x:c>
      <x:c r="L4394" s="7" t="n">
        <x:f>'Inventory detail'!F1016*Summary!$K$5*(A4394-E4394)/Summary!$K$6</x:f>
        <x:v>0</x:v>
      </x:c>
      <x:c r="M4394" s="7" t="n">
        <x:f>MAX(0,H4394-L4394)</x:f>
        <x:v>0</x:v>
      </x:c>
      <x:c r="N4394" s="7" t="n">
        <x:f>MAX(0,L4394-H4394)</x:f>
        <x:v>0</x:v>
      </x:c>
      <x:c r="O4394" s="7" t="n">
        <x:f>MAX(0,F4394+I4394-N4394)</x:f>
        <x:v>0</x:v>
      </x:c>
      <x:c r="P4394" s="7" t="n">
        <x:f>MAX(0,N4394-F4394-I4394)</x:f>
        <x:v>0</x:v>
      </x:c>
      <x:c r="Q4394" s="7" t="n">
        <x:f>MAX(0,G4394+J4394-P4394)</x:f>
        <x:v>0</x:v>
      </x:c>
      <x:c r="R4394" s="7" t="n">
        <x:f>M4394+MAX(0,K4394-MAX(0,P4394-G4394-J4394))</x:f>
        <x:v>0</x:v>
      </x:c>
      <x:c r="S4394" s="7" t="n">
        <x:f>SUM(O4394,Q4394,R4394)</x:f>
        <x:v>0</x:v>
      </x:c>
      <x:c r="T4394" s="14" t="n">
        <x:f>'Inventory detail'!T1016</x:f>
        <x:v>0.18969999999999998</x:v>
      </x:c>
      <x:c r="U4394" s="14" t="str">
        <x:f>'Inventory detail'!U1016</x:f>
        <x:v>n.a.</x:v>
      </x:c>
      <x:c r="V4394" s="9" t="n">
        <x:f>O4394*T4394</x:f>
        <x:v>0</x:v>
      </x:c>
      <x:c r="W4394" s="9" t="n">
        <x:f>Q4394*T4394</x:f>
        <x:v>0</x:v>
      </x:c>
      <x:c r="X4394" s="9" t="n">
        <x:f>R4394*T4394</x:f>
        <x:v>0</x:v>
      </x:c>
      <x:c r="Y4394" s="9" t="n">
        <x:f>S4394*T4394</x:f>
        <x:v>0</x:v>
      </x:c>
      <x:c r="Z4394" s="9" t="str">
        <x:f>IF(ISNUMBER(U4394),S4394*(U4394-T4394),"n.a.")</x:f>
        <x:v>n.a.</x:v>
      </x:c>
      <x:c r="AA4394" s="9" t="n">
        <x:f>IF(ISNUMBER(U4394),Y4394,0)</x:f>
        <x:v>0</x:v>
      </x:c>
      <x:c r="AB4394" s="7" t="n">
        <x:f>MAX(0,L4394-SUM(F4394:K4394))</x:f>
        <x:v>0</x:v>
      </x:c>
    </x:row>
    <x:row r="4395" ht="22" customHeight="1">
      <x:c r="A4395" s="18" t="n">
        <x:f>Summary!F$41</x:f>
        <x:v>46419</x:v>
      </x:c>
      <x:c r="B4395" s="2" t="str">
        <x:f>'Inventory detail'!A1017</x:f>
        <x:v>POUC</x:v>
      </x:c>
      <x:c r="C4395" s="2" t="str">
        <x:f>'Inventory detail'!B1017</x:f>
        <x:v>10</x:v>
      </x:c>
      <x:c r="D4395" s="2" t="str">
        <x:f>'Inventory detail'!C1017</x:f>
        <x:v>MEN5SL</x:v>
      </x:c>
      <x:c r="E4395" s="10" t="n">
        <x:f>A3269</x:f>
        <x:v>46388</x:v>
      </x:c>
      <x:c r="F4395" s="7" t="n">
        <x:f>O3269</x:f>
        <x:v>0</x:v>
      </x:c>
      <x:c r="G4395" s="7" t="n">
        <x:f>Q3269</x:f>
        <x:v>0</x:v>
      </x:c>
      <x:c r="H4395" s="7" t="n">
        <x:f>R3269</x:f>
        <x:v>50</x:v>
      </x:c>
      <x:c r="I4395" s="7" t="n">
        <x:f>0</x:f>
        <x:v>0</x:v>
      </x:c>
      <x:c r="J4395" s="7" t="n">
        <x:f>0</x:f>
        <x:v>0</x:v>
      </x:c>
      <x:c r="K4395" s="7" t="n">
        <x:f>0</x:f>
        <x:v>0</x:v>
      </x:c>
      <x:c r="L4395" s="7" t="n">
        <x:f>'Inventory detail'!F1017*Summary!$K$5*(A4395-E4395)/Summary!$K$6</x:f>
        <x:v>0</x:v>
      </x:c>
      <x:c r="M4395" s="7" t="n">
        <x:f>MAX(0,H4395-L4395)</x:f>
        <x:v>50</x:v>
      </x:c>
      <x:c r="N4395" s="7" t="n">
        <x:f>MAX(0,L4395-H4395)</x:f>
        <x:v>0</x:v>
      </x:c>
      <x:c r="O4395" s="7" t="n">
        <x:f>MAX(0,F4395+I4395-N4395)</x:f>
        <x:v>0</x:v>
      </x:c>
      <x:c r="P4395" s="7" t="n">
        <x:f>MAX(0,N4395-F4395-I4395)</x:f>
        <x:v>0</x:v>
      </x:c>
      <x:c r="Q4395" s="7" t="n">
        <x:f>MAX(0,G4395+J4395-P4395)</x:f>
        <x:v>0</x:v>
      </x:c>
      <x:c r="R4395" s="7" t="n">
        <x:f>M4395+MAX(0,K4395-MAX(0,P4395-G4395-J4395))</x:f>
        <x:v>50</x:v>
      </x:c>
      <x:c r="S4395" s="7" t="n">
        <x:f>SUM(O4395,Q4395,R4395)</x:f>
        <x:v>50</x:v>
      </x:c>
      <x:c r="T4395" s="14" t="n">
        <x:f>'Inventory detail'!T1017</x:f>
        <x:v>0.257</x:v>
      </x:c>
      <x:c r="U4395" s="14" t="str">
        <x:f>'Inventory detail'!U1017</x:f>
        <x:v>n.a.</x:v>
      </x:c>
      <x:c r="V4395" s="9" t="n">
        <x:f>O4395*T4395</x:f>
        <x:v>0</x:v>
      </x:c>
      <x:c r="W4395" s="9" t="n">
        <x:f>Q4395*T4395</x:f>
        <x:v>0</x:v>
      </x:c>
      <x:c r="X4395" s="9" t="n">
        <x:f>R4395*T4395</x:f>
        <x:v>12.85</x:v>
      </x:c>
      <x:c r="Y4395" s="9" t="n">
        <x:f>S4395*T4395</x:f>
        <x:v>12.85</x:v>
      </x:c>
      <x:c r="Z4395" s="9" t="str">
        <x:f>IF(ISNUMBER(U4395),S4395*(U4395-T4395),"n.a.")</x:f>
        <x:v>n.a.</x:v>
      </x:c>
      <x:c r="AA4395" s="9" t="n">
        <x:f>IF(ISNUMBER(U4395),Y4395,0)</x:f>
        <x:v>0</x:v>
      </x:c>
      <x:c r="AB4395" s="7" t="n">
        <x:f>MAX(0,L4395-SUM(F4395:K4395))</x:f>
        <x:v>0</x:v>
      </x:c>
    </x:row>
    <x:row r="4396" ht="22" customHeight="1">
      <x:c r="A4396" s="18" t="n">
        <x:f>Summary!F$41</x:f>
        <x:v>46419</x:v>
      </x:c>
      <x:c r="B4396" s="2" t="str">
        <x:f>'Inventory detail'!A1018</x:f>
        <x:v>POUC</x:v>
      </x:c>
      <x:c r="C4396" s="2" t="str">
        <x:f>'Inventory detail'!B1018</x:f>
        <x:v>10</x:v>
      </x:c>
      <x:c r="D4396" s="2" t="str">
        <x:f>'Inventory detail'!C1018</x:f>
        <x:v>MLEG5</x:v>
      </x:c>
      <x:c r="E4396" s="10" t="n">
        <x:f>A3270</x:f>
        <x:v>46388</x:v>
      </x:c>
      <x:c r="F4396" s="7" t="n">
        <x:f>O3270</x:f>
        <x:v>0</x:v>
      </x:c>
      <x:c r="G4396" s="7" t="n">
        <x:f>Q3270</x:f>
        <x:v>5000</x:v>
      </x:c>
      <x:c r="H4396" s="7" t="n">
        <x:f>R3270</x:f>
        <x:v>0</x:v>
      </x:c>
      <x:c r="I4396" s="7" t="n">
        <x:f>SUMIFS('PO detail'!$W$1565:$W$1565,'PO detail'!$V$1565:$V$1565,"&gt;="&amp;E4396,'PO detail'!$V$1565:$V$1565,"&lt;"&amp;A4396)</x:f>
        <x:v>0</x:v>
      </x:c>
      <x:c r="J4396" s="7" t="n">
        <x:f>SUMIFS('PO detail'!$X$1565:$X$1565,'PO detail'!$V$1565:$V$1565,"&gt;="&amp;E4396,'PO detail'!$V$1565:$V$1565,"&lt;"&amp;A4396)</x:f>
        <x:v>0</x:v>
      </x:c>
      <x:c r="K4396" s="7" t="n">
        <x:f>SUMIFS('PO detail'!$Y$1565:$Y$1565,'PO detail'!$V$1565:$V$1565,"&gt;="&amp;E4396,'PO detail'!$V$1565:$V$1565,"&lt;"&amp;A4396)</x:f>
        <x:v>0</x:v>
      </x:c>
      <x:c r="L4396" s="7" t="n">
        <x:f>'Inventory detail'!F1018*Summary!$K$5*(A4396-E4396)/Summary!$K$6</x:f>
        <x:v>0</x:v>
      </x:c>
      <x:c r="M4396" s="7" t="n">
        <x:f>MAX(0,H4396-L4396)</x:f>
        <x:v>0</x:v>
      </x:c>
      <x:c r="N4396" s="7" t="n">
        <x:f>MAX(0,L4396-H4396)</x:f>
        <x:v>0</x:v>
      </x:c>
      <x:c r="O4396" s="7" t="n">
        <x:f>MAX(0,F4396+I4396-N4396)</x:f>
        <x:v>0</x:v>
      </x:c>
      <x:c r="P4396" s="7" t="n">
        <x:f>MAX(0,N4396-F4396-I4396)</x:f>
        <x:v>0</x:v>
      </x:c>
      <x:c r="Q4396" s="7" t="n">
        <x:f>MAX(0,G4396+J4396-P4396)</x:f>
        <x:v>5000</x:v>
      </x:c>
      <x:c r="R4396" s="7" t="n">
        <x:f>M4396+MAX(0,K4396-MAX(0,P4396-G4396-J4396))</x:f>
        <x:v>0</x:v>
      </x:c>
      <x:c r="S4396" s="7" t="n">
        <x:f>SUM(O4396,Q4396,R4396)</x:f>
        <x:v>5000</x:v>
      </x:c>
      <x:c r="T4396" s="14" t="n">
        <x:f>'Inventory detail'!T1018</x:f>
        <x:v>0.20329999999999998</x:v>
      </x:c>
      <x:c r="U4396" s="14" t="n">
        <x:f>'Inventory detail'!U1018</x:f>
        <x:v>0.22175999999999998</x:v>
      </x:c>
      <x:c r="V4396" s="9" t="n">
        <x:f>O4396*T4396</x:f>
        <x:v>0</x:v>
      </x:c>
      <x:c r="W4396" s="9" t="n">
        <x:f>Q4396*T4396</x:f>
        <x:v>1016.4999999999999</x:v>
      </x:c>
      <x:c r="X4396" s="9" t="n">
        <x:f>R4396*T4396</x:f>
        <x:v>0</x:v>
      </x:c>
      <x:c r="Y4396" s="9" t="n">
        <x:f>S4396*T4396</x:f>
        <x:v>1016.4999999999999</x:v>
      </x:c>
      <x:c r="Z4396" s="9" t="n">
        <x:f>IF(ISNUMBER(U4396),S4396*(U4396-T4396),"n.a.")</x:f>
        <x:v>92.30000000000003</x:v>
      </x:c>
      <x:c r="AA4396" s="9" t="n">
        <x:f>IF(ISNUMBER(U4396),Y4396,0)</x:f>
        <x:v>1016.4999999999999</x:v>
      </x:c>
      <x:c r="AB4396" s="7" t="n">
        <x:f>MAX(0,L4396-SUM(F4396:K4396))</x:f>
        <x:v>0</x:v>
      </x:c>
    </x:row>
    <x:row r="4397" ht="22" customHeight="1">
      <x:c r="A4397" s="18" t="n">
        <x:f>Summary!F$41</x:f>
        <x:v>46419</x:v>
      </x:c>
      <x:c r="B4397" s="2" t="str">
        <x:f>'Inventory detail'!A1019</x:f>
        <x:v>POUC</x:v>
      </x:c>
      <x:c r="C4397" s="2" t="str">
        <x:f>'Inventory detail'!B1019</x:f>
        <x:v>10</x:v>
      </x:c>
      <x:c r="D4397" s="2" t="str">
        <x:f>'Inventory detail'!C1019</x:f>
        <x:v>MP1114M</x:v>
      </x:c>
      <x:c r="E4397" s="10" t="n">
        <x:f>A3271</x:f>
        <x:v>46388</x:v>
      </x:c>
      <x:c r="F4397" s="7" t="n">
        <x:f>O3271</x:f>
        <x:v>0</x:v>
      </x:c>
      <x:c r="G4397" s="7" t="n">
        <x:f>Q3271</x:f>
        <x:v>0</x:v>
      </x:c>
      <x:c r="H4397" s="7" t="n">
        <x:f>R3271</x:f>
        <x:v>0</x:v>
      </x:c>
      <x:c r="I4397" s="7" t="n">
        <x:f>0</x:f>
        <x:v>0</x:v>
      </x:c>
      <x:c r="J4397" s="7" t="n">
        <x:f>0</x:f>
        <x:v>0</x:v>
      </x:c>
      <x:c r="K4397" s="7" t="n">
        <x:f>0</x:f>
        <x:v>0</x:v>
      </x:c>
      <x:c r="L4397" s="7" t="n">
        <x:f>'Inventory detail'!F1019*Summary!$K$5*(A4397-E4397)/Summary!$K$6</x:f>
        <x:v>0</x:v>
      </x:c>
      <x:c r="M4397" s="7" t="n">
        <x:f>MAX(0,H4397-L4397)</x:f>
        <x:v>0</x:v>
      </x:c>
      <x:c r="N4397" s="7" t="n">
        <x:f>MAX(0,L4397-H4397)</x:f>
        <x:v>0</x:v>
      </x:c>
      <x:c r="O4397" s="7" t="n">
        <x:f>MAX(0,F4397+I4397-N4397)</x:f>
        <x:v>0</x:v>
      </x:c>
      <x:c r="P4397" s="7" t="n">
        <x:f>MAX(0,N4397-F4397-I4397)</x:f>
        <x:v>0</x:v>
      </x:c>
      <x:c r="Q4397" s="7" t="n">
        <x:f>MAX(0,G4397+J4397-P4397)</x:f>
        <x:v>0</x:v>
      </x:c>
      <x:c r="R4397" s="7" t="n">
        <x:f>M4397+MAX(0,K4397-MAX(0,P4397-G4397-J4397))</x:f>
        <x:v>0</x:v>
      </x:c>
      <x:c r="S4397" s="7" t="n">
        <x:f>SUM(O4397,Q4397,R4397)</x:f>
        <x:v>0</x:v>
      </x:c>
      <x:c r="T4397" s="14" t="n">
        <x:f>'Inventory detail'!T1019</x:f>
        <x:v>0.2852</x:v>
      </x:c>
      <x:c r="U4397" s="14" t="str">
        <x:f>'Inventory detail'!U1019</x:f>
        <x:v>n.a.</x:v>
      </x:c>
      <x:c r="V4397" s="9" t="n">
        <x:f>O4397*T4397</x:f>
        <x:v>0</x:v>
      </x:c>
      <x:c r="W4397" s="9" t="n">
        <x:f>Q4397*T4397</x:f>
        <x:v>0</x:v>
      </x:c>
      <x:c r="X4397" s="9" t="n">
        <x:f>R4397*T4397</x:f>
        <x:v>0</x:v>
      </x:c>
      <x:c r="Y4397" s="9" t="n">
        <x:f>S4397*T4397</x:f>
        <x:v>0</x:v>
      </x:c>
      <x:c r="Z4397" s="9" t="str">
        <x:f>IF(ISNUMBER(U4397),S4397*(U4397-T4397),"n.a.")</x:f>
        <x:v>n.a.</x:v>
      </x:c>
      <x:c r="AA4397" s="9" t="n">
        <x:f>IF(ISNUMBER(U4397),Y4397,0)</x:f>
        <x:v>0</x:v>
      </x:c>
      <x:c r="AB4397" s="7" t="n">
        <x:f>MAX(0,L4397-SUM(F4397:K4397))</x:f>
        <x:v>0</x:v>
      </x:c>
    </x:row>
    <x:row r="4398" ht="22" customHeight="1">
      <x:c r="A4398" s="18" t="n">
        <x:f>Summary!F$41</x:f>
        <x:v>46419</x:v>
      </x:c>
      <x:c r="B4398" s="2" t="str">
        <x:f>'Inventory detail'!A1020</x:f>
        <x:v>POUC</x:v>
      </x:c>
      <x:c r="C4398" s="2" t="str">
        <x:f>'Inventory detail'!B1020</x:f>
        <x:v>10</x:v>
      </x:c>
      <x:c r="D4398" s="2" t="str">
        <x:f>'Inventory detail'!C1020</x:f>
        <x:v>MPGSCM</x:v>
      </x:c>
      <x:c r="E4398" s="10" t="n">
        <x:f>A3272</x:f>
        <x:v>46388</x:v>
      </x:c>
      <x:c r="F4398" s="7" t="n">
        <x:f>O3272</x:f>
        <x:v>0</x:v>
      </x:c>
      <x:c r="G4398" s="7" t="n">
        <x:f>Q3272</x:f>
        <x:v>0</x:v>
      </x:c>
      <x:c r="H4398" s="7" t="n">
        <x:f>R3272</x:f>
        <x:v>0</x:v>
      </x:c>
      <x:c r="I4398" s="7" t="n">
        <x:f>0</x:f>
        <x:v>0</x:v>
      </x:c>
      <x:c r="J4398" s="7" t="n">
        <x:f>0</x:f>
        <x:v>0</x:v>
      </x:c>
      <x:c r="K4398" s="7" t="n">
        <x:f>0</x:f>
        <x:v>0</x:v>
      </x:c>
      <x:c r="L4398" s="7" t="n">
        <x:f>'Inventory detail'!F1020*Summary!$K$5*(A4398-E4398)/Summary!$K$6</x:f>
        <x:v>0</x:v>
      </x:c>
      <x:c r="M4398" s="7" t="n">
        <x:f>MAX(0,H4398-L4398)</x:f>
        <x:v>0</x:v>
      </x:c>
      <x:c r="N4398" s="7" t="n">
        <x:f>MAX(0,L4398-H4398)</x:f>
        <x:v>0</x:v>
      </x:c>
      <x:c r="O4398" s="7" t="n">
        <x:f>MAX(0,F4398+I4398-N4398)</x:f>
        <x:v>0</x:v>
      </x:c>
      <x:c r="P4398" s="7" t="n">
        <x:f>MAX(0,N4398-F4398-I4398)</x:f>
        <x:v>0</x:v>
      </x:c>
      <x:c r="Q4398" s="7" t="n">
        <x:f>MAX(0,G4398+J4398-P4398)</x:f>
        <x:v>0</x:v>
      </x:c>
      <x:c r="R4398" s="7" t="n">
        <x:f>M4398+MAX(0,K4398-MAX(0,P4398-G4398-J4398))</x:f>
        <x:v>0</x:v>
      </x:c>
      <x:c r="S4398" s="7" t="n">
        <x:f>SUM(O4398,Q4398,R4398)</x:f>
        <x:v>0</x:v>
      </x:c>
      <x:c r="T4398" s="14" t="n">
        <x:f>'Inventory detail'!T1020</x:f>
        <x:v>0.19469999999999998</x:v>
      </x:c>
      <x:c r="U4398" s="14" t="str">
        <x:f>'Inventory detail'!U1020</x:f>
        <x:v>n.a.</x:v>
      </x:c>
      <x:c r="V4398" s="9" t="n">
        <x:f>O4398*T4398</x:f>
        <x:v>0</x:v>
      </x:c>
      <x:c r="W4398" s="9" t="n">
        <x:f>Q4398*T4398</x:f>
        <x:v>0</x:v>
      </x:c>
      <x:c r="X4398" s="9" t="n">
        <x:f>R4398*T4398</x:f>
        <x:v>0</x:v>
      </x:c>
      <x:c r="Y4398" s="9" t="n">
        <x:f>S4398*T4398</x:f>
        <x:v>0</x:v>
      </x:c>
      <x:c r="Z4398" s="9" t="str">
        <x:f>IF(ISNUMBER(U4398),S4398*(U4398-T4398),"n.a.")</x:f>
        <x:v>n.a.</x:v>
      </x:c>
      <x:c r="AA4398" s="9" t="n">
        <x:f>IF(ISNUMBER(U4398),Y4398,0)</x:f>
        <x:v>0</x:v>
      </x:c>
      <x:c r="AB4398" s="7" t="n">
        <x:f>MAX(0,L4398-SUM(F4398:K4398))</x:f>
        <x:v>0</x:v>
      </x:c>
    </x:row>
    <x:row r="4399" ht="22" customHeight="1">
      <x:c r="A4399" s="18" t="n">
        <x:f>Summary!F$41</x:f>
        <x:v>46419</x:v>
      </x:c>
      <x:c r="B4399" s="2" t="str">
        <x:f>'Inventory detail'!A1021</x:f>
        <x:v>POUC</x:v>
      </x:c>
      <x:c r="C4399" s="2" t="str">
        <x:f>'Inventory detail'!B1021</x:f>
        <x:v>10</x:v>
      </x:c>
      <x:c r="D4399" s="2" t="str">
        <x:f>'Inventory detail'!C1021</x:f>
        <x:v>PCSP</x:v>
      </x:c>
      <x:c r="E4399" s="10" t="n">
        <x:f>A3273</x:f>
        <x:v>46388</x:v>
      </x:c>
      <x:c r="F4399" s="7" t="n">
        <x:f>O3273</x:f>
        <x:v>0</x:v>
      </x:c>
      <x:c r="G4399" s="7" t="n">
        <x:f>Q3273</x:f>
        <x:v>0</x:v>
      </x:c>
      <x:c r="H4399" s="7" t="n">
        <x:f>R3273</x:f>
        <x:v>2900</x:v>
      </x:c>
      <x:c r="I4399" s="7" t="n">
        <x:f>0</x:f>
        <x:v>0</x:v>
      </x:c>
      <x:c r="J4399" s="7" t="n">
        <x:f>0</x:f>
        <x:v>0</x:v>
      </x:c>
      <x:c r="K4399" s="7" t="n">
        <x:f>0</x:f>
        <x:v>0</x:v>
      </x:c>
      <x:c r="L4399" s="7" t="n">
        <x:f>'Inventory detail'!F1021*Summary!$K$5*(A4399-E4399)/Summary!$K$6</x:f>
        <x:v>0</x:v>
      </x:c>
      <x:c r="M4399" s="7" t="n">
        <x:f>MAX(0,H4399-L4399)</x:f>
        <x:v>2900</x:v>
      </x:c>
      <x:c r="N4399" s="7" t="n">
        <x:f>MAX(0,L4399-H4399)</x:f>
        <x:v>0</x:v>
      </x:c>
      <x:c r="O4399" s="7" t="n">
        <x:f>MAX(0,F4399+I4399-N4399)</x:f>
        <x:v>0</x:v>
      </x:c>
      <x:c r="P4399" s="7" t="n">
        <x:f>MAX(0,N4399-F4399-I4399)</x:f>
        <x:v>0</x:v>
      </x:c>
      <x:c r="Q4399" s="7" t="n">
        <x:f>MAX(0,G4399+J4399-P4399)</x:f>
        <x:v>0</x:v>
      </x:c>
      <x:c r="R4399" s="7" t="n">
        <x:f>M4399+MAX(0,K4399-MAX(0,P4399-G4399-J4399))</x:f>
        <x:v>2900</x:v>
      </x:c>
      <x:c r="S4399" s="7" t="n">
        <x:f>SUM(O4399,Q4399,R4399)</x:f>
        <x:v>2900</x:v>
      </x:c>
      <x:c r="T4399" s="14" t="n">
        <x:f>'Inventory detail'!T1021</x:f>
        <x:v>0.11</x:v>
      </x:c>
      <x:c r="U4399" s="14" t="str">
        <x:f>'Inventory detail'!U1021</x:f>
        <x:v>n.a.</x:v>
      </x:c>
      <x:c r="V4399" s="9" t="n">
        <x:f>O4399*T4399</x:f>
        <x:v>0</x:v>
      </x:c>
      <x:c r="W4399" s="9" t="n">
        <x:f>Q4399*T4399</x:f>
        <x:v>0</x:v>
      </x:c>
      <x:c r="X4399" s="9" t="n">
        <x:f>R4399*T4399</x:f>
        <x:v>319</x:v>
      </x:c>
      <x:c r="Y4399" s="9" t="n">
        <x:f>S4399*T4399</x:f>
        <x:v>319</x:v>
      </x:c>
      <x:c r="Z4399" s="9" t="str">
        <x:f>IF(ISNUMBER(U4399),S4399*(U4399-T4399),"n.a.")</x:f>
        <x:v>n.a.</x:v>
      </x:c>
      <x:c r="AA4399" s="9" t="n">
        <x:f>IF(ISNUMBER(U4399),Y4399,0)</x:f>
        <x:v>0</x:v>
      </x:c>
      <x:c r="AB4399" s="7" t="n">
        <x:f>MAX(0,L4399-SUM(F4399:K4399))</x:f>
        <x:v>0</x:v>
      </x:c>
    </x:row>
    <x:row r="4400" ht="22" customHeight="1">
      <x:c r="A4400" s="18" t="n">
        <x:f>Summary!F$41</x:f>
        <x:v>46419</x:v>
      </x:c>
      <x:c r="B4400" s="2" t="str">
        <x:f>'Inventory detail'!A1022</x:f>
        <x:v>POUC</x:v>
      </x:c>
      <x:c r="C4400" s="2" t="str">
        <x:f>'Inventory detail'!B1022</x:f>
        <x:v>10</x:v>
      </x:c>
      <x:c r="D4400" s="2" t="str">
        <x:f>'Inventory detail'!C1022</x:f>
        <x:v>MP57G</x:v>
      </x:c>
      <x:c r="E4400" s="10" t="n">
        <x:f>A3274</x:f>
        <x:v>46388</x:v>
      </x:c>
      <x:c r="F4400" s="7" t="n">
        <x:f>O3274</x:f>
        <x:v>0</x:v>
      </x:c>
      <x:c r="G4400" s="7" t="n">
        <x:f>Q3274</x:f>
        <x:v>0</x:v>
      </x:c>
      <x:c r="H4400" s="7" t="n">
        <x:f>R3274</x:f>
        <x:v>0</x:v>
      </x:c>
      <x:c r="I4400" s="7" t="n">
        <x:f>0</x:f>
        <x:v>0</x:v>
      </x:c>
      <x:c r="J4400" s="7" t="n">
        <x:f>0</x:f>
        <x:v>0</x:v>
      </x:c>
      <x:c r="K4400" s="7" t="n">
        <x:f>0</x:f>
        <x:v>0</x:v>
      </x:c>
      <x:c r="L4400" s="7" t="n">
        <x:f>'Inventory detail'!F1022*Summary!$K$5*(A4400-E4400)/Summary!$K$6</x:f>
        <x:v>0</x:v>
      </x:c>
      <x:c r="M4400" s="7" t="n">
        <x:f>MAX(0,H4400-L4400)</x:f>
        <x:v>0</x:v>
      </x:c>
      <x:c r="N4400" s="7" t="n">
        <x:f>MAX(0,L4400-H4400)</x:f>
        <x:v>0</x:v>
      </x:c>
      <x:c r="O4400" s="7" t="n">
        <x:f>MAX(0,F4400+I4400-N4400)</x:f>
        <x:v>0</x:v>
      </x:c>
      <x:c r="P4400" s="7" t="n">
        <x:f>MAX(0,N4400-F4400-I4400)</x:f>
        <x:v>0</x:v>
      </x:c>
      <x:c r="Q4400" s="7" t="n">
        <x:f>MAX(0,G4400+J4400-P4400)</x:f>
        <x:v>0</x:v>
      </x:c>
      <x:c r="R4400" s="7" t="n">
        <x:f>M4400+MAX(0,K4400-MAX(0,P4400-G4400-J4400))</x:f>
        <x:v>0</x:v>
      </x:c>
      <x:c r="S4400" s="7" t="n">
        <x:f>SUM(O4400,Q4400,R4400)</x:f>
        <x:v>0</x:v>
      </x:c>
      <x:c r="T4400" s="14" t="n">
        <x:f>'Inventory detail'!T1022</x:f>
        <x:v>0.1637</x:v>
      </x:c>
      <x:c r="U4400" s="14" t="str">
        <x:f>'Inventory detail'!U1022</x:f>
        <x:v>n.a.</x:v>
      </x:c>
      <x:c r="V4400" s="9" t="n">
        <x:f>O4400*T4400</x:f>
        <x:v>0</x:v>
      </x:c>
      <x:c r="W4400" s="9" t="n">
        <x:f>Q4400*T4400</x:f>
        <x:v>0</x:v>
      </x:c>
      <x:c r="X4400" s="9" t="n">
        <x:f>R4400*T4400</x:f>
        <x:v>0</x:v>
      </x:c>
      <x:c r="Y4400" s="9" t="n">
        <x:f>S4400*T4400</x:f>
        <x:v>0</x:v>
      </x:c>
      <x:c r="Z4400" s="9" t="str">
        <x:f>IF(ISNUMBER(U4400),S4400*(U4400-T4400),"n.a.")</x:f>
        <x:v>n.a.</x:v>
      </x:c>
      <x:c r="AA4400" s="9" t="n">
        <x:f>IF(ISNUMBER(U4400),Y4400,0)</x:f>
        <x:v>0</x:v>
      </x:c>
      <x:c r="AB4400" s="7" t="n">
        <x:f>MAX(0,L4400-SUM(F4400:K4400))</x:f>
        <x:v>0</x:v>
      </x:c>
    </x:row>
    <x:row r="4401" ht="22" customHeight="1">
      <x:c r="A4401" s="18" t="n">
        <x:f>Summary!F$41</x:f>
        <x:v>46419</x:v>
      </x:c>
      <x:c r="B4401" s="2" t="str">
        <x:f>'Inventory detail'!A1023</x:f>
        <x:v>POUC</x:v>
      </x:c>
      <x:c r="C4401" s="2" t="str">
        <x:f>'Inventory detail'!B1023</x:f>
        <x:v>10</x:v>
      </x:c>
      <x:c r="D4401" s="2" t="str">
        <x:f>'Inventory detail'!C1023</x:f>
        <x:v>MP57M</x:v>
      </x:c>
      <x:c r="E4401" s="10" t="n">
        <x:f>A3275</x:f>
        <x:v>46388</x:v>
      </x:c>
      <x:c r="F4401" s="7" t="n">
        <x:f>O3275</x:f>
        <x:v>0</x:v>
      </x:c>
      <x:c r="G4401" s="7" t="n">
        <x:f>Q3275</x:f>
        <x:v>0</x:v>
      </x:c>
      <x:c r="H4401" s="7" t="n">
        <x:f>R3275</x:f>
        <x:v>0</x:v>
      </x:c>
      <x:c r="I4401" s="7" t="n">
        <x:f>0</x:f>
        <x:v>0</x:v>
      </x:c>
      <x:c r="J4401" s="7" t="n">
        <x:f>0</x:f>
        <x:v>0</x:v>
      </x:c>
      <x:c r="K4401" s="7" t="n">
        <x:f>0</x:f>
        <x:v>0</x:v>
      </x:c>
      <x:c r="L4401" s="7" t="n">
        <x:f>'Inventory detail'!F1023*Summary!$K$5*(A4401-E4401)/Summary!$K$6</x:f>
        <x:v>0</x:v>
      </x:c>
      <x:c r="M4401" s="7" t="n">
        <x:f>MAX(0,H4401-L4401)</x:f>
        <x:v>0</x:v>
      </x:c>
      <x:c r="N4401" s="7" t="n">
        <x:f>MAX(0,L4401-H4401)</x:f>
        <x:v>0</x:v>
      </x:c>
      <x:c r="O4401" s="7" t="n">
        <x:f>MAX(0,F4401+I4401-N4401)</x:f>
        <x:v>0</x:v>
      </x:c>
      <x:c r="P4401" s="7" t="n">
        <x:f>MAX(0,N4401-F4401-I4401)</x:f>
        <x:v>0</x:v>
      </x:c>
      <x:c r="Q4401" s="7" t="n">
        <x:f>MAX(0,G4401+J4401-P4401)</x:f>
        <x:v>0</x:v>
      </x:c>
      <x:c r="R4401" s="7" t="n">
        <x:f>M4401+MAX(0,K4401-MAX(0,P4401-G4401-J4401))</x:f>
        <x:v>0</x:v>
      </x:c>
      <x:c r="S4401" s="7" t="n">
        <x:f>SUM(O4401,Q4401,R4401)</x:f>
        <x:v>0</x:v>
      </x:c>
      <x:c r="T4401" s="14" t="n">
        <x:f>'Inventory detail'!T1023</x:f>
        <x:v>0.1637</x:v>
      </x:c>
      <x:c r="U4401" s="14" t="str">
        <x:f>'Inventory detail'!U1023</x:f>
        <x:v>n.a.</x:v>
      </x:c>
      <x:c r="V4401" s="9" t="n">
        <x:f>O4401*T4401</x:f>
        <x:v>0</x:v>
      </x:c>
      <x:c r="W4401" s="9" t="n">
        <x:f>Q4401*T4401</x:f>
        <x:v>0</x:v>
      </x:c>
      <x:c r="X4401" s="9" t="n">
        <x:f>R4401*T4401</x:f>
        <x:v>0</x:v>
      </x:c>
      <x:c r="Y4401" s="9" t="n">
        <x:f>S4401*T4401</x:f>
        <x:v>0</x:v>
      </x:c>
      <x:c r="Z4401" s="9" t="str">
        <x:f>IF(ISNUMBER(U4401),S4401*(U4401-T4401),"n.a.")</x:f>
        <x:v>n.a.</x:v>
      </x:c>
      <x:c r="AA4401" s="9" t="n">
        <x:f>IF(ISNUMBER(U4401),Y4401,0)</x:f>
        <x:v>0</x:v>
      </x:c>
      <x:c r="AB4401" s="7" t="n">
        <x:f>MAX(0,L4401-SUM(F4401:K4401))</x:f>
        <x:v>0</x:v>
      </x:c>
    </x:row>
    <x:row r="4402" ht="22" customHeight="1">
      <x:c r="A4402" s="18" t="n">
        <x:f>Summary!F$41</x:f>
        <x:v>46419</x:v>
      </x:c>
      <x:c r="B4402" s="2" t="str">
        <x:f>'Inventory detail'!A1024</x:f>
        <x:v>POUC</x:v>
      </x:c>
      <x:c r="C4402" s="2" t="str">
        <x:f>'Inventory detail'!B1024</x:f>
        <x:v>10</x:v>
      </x:c>
      <x:c r="D4402" s="2" t="str">
        <x:f>'Inventory detail'!C1024</x:f>
        <x:v>MP810G</x:v>
      </x:c>
      <x:c r="E4402" s="10" t="n">
        <x:f>A3276</x:f>
        <x:v>46388</x:v>
      </x:c>
      <x:c r="F4402" s="7" t="n">
        <x:f>O3276</x:f>
        <x:v>0</x:v>
      </x:c>
      <x:c r="G4402" s="7" t="n">
        <x:f>Q3276</x:f>
        <x:v>0</x:v>
      </x:c>
      <x:c r="H4402" s="7" t="n">
        <x:f>R3276</x:f>
        <x:v>0</x:v>
      </x:c>
      <x:c r="I4402" s="7" t="n">
        <x:f>0</x:f>
        <x:v>0</x:v>
      </x:c>
      <x:c r="J4402" s="7" t="n">
        <x:f>0</x:f>
        <x:v>0</x:v>
      </x:c>
      <x:c r="K4402" s="7" t="n">
        <x:f>0</x:f>
        <x:v>0</x:v>
      </x:c>
      <x:c r="L4402" s="7" t="n">
        <x:f>'Inventory detail'!F1024*Summary!$K$5*(A4402-E4402)/Summary!$K$6</x:f>
        <x:v>0</x:v>
      </x:c>
      <x:c r="M4402" s="7" t="n">
        <x:f>MAX(0,H4402-L4402)</x:f>
        <x:v>0</x:v>
      </x:c>
      <x:c r="N4402" s="7" t="n">
        <x:f>MAX(0,L4402-H4402)</x:f>
        <x:v>0</x:v>
      </x:c>
      <x:c r="O4402" s="7" t="n">
        <x:f>MAX(0,F4402+I4402-N4402)</x:f>
        <x:v>0</x:v>
      </x:c>
      <x:c r="P4402" s="7" t="n">
        <x:f>MAX(0,N4402-F4402-I4402)</x:f>
        <x:v>0</x:v>
      </x:c>
      <x:c r="Q4402" s="7" t="n">
        <x:f>MAX(0,G4402+J4402-P4402)</x:f>
        <x:v>0</x:v>
      </x:c>
      <x:c r="R4402" s="7" t="n">
        <x:f>M4402+MAX(0,K4402-MAX(0,P4402-G4402-J4402))</x:f>
        <x:v>0</x:v>
      </x:c>
      <x:c r="S4402" s="7" t="n">
        <x:f>SUM(O4402,Q4402,R4402)</x:f>
        <x:v>0</x:v>
      </x:c>
      <x:c r="T4402" s="14" t="n">
        <x:f>'Inventory detail'!T1024</x:f>
        <x:v>0.1573</x:v>
      </x:c>
      <x:c r="U4402" s="14" t="str">
        <x:f>'Inventory detail'!U1024</x:f>
        <x:v>n.a.</x:v>
      </x:c>
      <x:c r="V4402" s="9" t="n">
        <x:f>O4402*T4402</x:f>
        <x:v>0</x:v>
      </x:c>
      <x:c r="W4402" s="9" t="n">
        <x:f>Q4402*T4402</x:f>
        <x:v>0</x:v>
      </x:c>
      <x:c r="X4402" s="9" t="n">
        <x:f>R4402*T4402</x:f>
        <x:v>0</x:v>
      </x:c>
      <x:c r="Y4402" s="9" t="n">
        <x:f>S4402*T4402</x:f>
        <x:v>0</x:v>
      </x:c>
      <x:c r="Z4402" s="9" t="str">
        <x:f>IF(ISNUMBER(U4402),S4402*(U4402-T4402),"n.a.")</x:f>
        <x:v>n.a.</x:v>
      </x:c>
      <x:c r="AA4402" s="9" t="n">
        <x:f>IF(ISNUMBER(U4402),Y4402,0)</x:f>
        <x:v>0</x:v>
      </x:c>
      <x:c r="AB4402" s="7" t="n">
        <x:f>MAX(0,L4402-SUM(F4402:K4402))</x:f>
        <x:v>0</x:v>
      </x:c>
    </x:row>
    <x:row r="4403" ht="22" customHeight="1">
      <x:c r="A4403" s="18" t="n">
        <x:f>Summary!F$41</x:f>
        <x:v>46419</x:v>
      </x:c>
      <x:c r="B4403" s="2" t="str">
        <x:f>'Inventory detail'!A1025</x:f>
        <x:v>POUC</x:v>
      </x:c>
      <x:c r="C4403" s="2" t="str">
        <x:f>'Inventory detail'!B1025</x:f>
        <x:v>10</x:v>
      </x:c>
      <x:c r="D4403" s="2" t="str">
        <x:f>'Inventory detail'!C1025</x:f>
        <x:v>MP810M</x:v>
      </x:c>
      <x:c r="E4403" s="10" t="n">
        <x:f>A3277</x:f>
        <x:v>46388</x:v>
      </x:c>
      <x:c r="F4403" s="7" t="n">
        <x:f>O3277</x:f>
        <x:v>0</x:v>
      </x:c>
      <x:c r="G4403" s="7" t="n">
        <x:f>Q3277</x:f>
        <x:v>0</x:v>
      </x:c>
      <x:c r="H4403" s="7" t="n">
        <x:f>R3277</x:f>
        <x:v>0</x:v>
      </x:c>
      <x:c r="I4403" s="7" t="n">
        <x:f>0</x:f>
        <x:v>0</x:v>
      </x:c>
      <x:c r="J4403" s="7" t="n">
        <x:f>0</x:f>
        <x:v>0</x:v>
      </x:c>
      <x:c r="K4403" s="7" t="n">
        <x:f>0</x:f>
        <x:v>0</x:v>
      </x:c>
      <x:c r="L4403" s="7" t="n">
        <x:f>'Inventory detail'!F1025*Summary!$K$5*(A4403-E4403)/Summary!$K$6</x:f>
        <x:v>0</x:v>
      </x:c>
      <x:c r="M4403" s="7" t="n">
        <x:f>MAX(0,H4403-L4403)</x:f>
        <x:v>0</x:v>
      </x:c>
      <x:c r="N4403" s="7" t="n">
        <x:f>MAX(0,L4403-H4403)</x:f>
        <x:v>0</x:v>
      </x:c>
      <x:c r="O4403" s="7" t="n">
        <x:f>MAX(0,F4403+I4403-N4403)</x:f>
        <x:v>0</x:v>
      </x:c>
      <x:c r="P4403" s="7" t="n">
        <x:f>MAX(0,N4403-F4403-I4403)</x:f>
        <x:v>0</x:v>
      </x:c>
      <x:c r="Q4403" s="7" t="n">
        <x:f>MAX(0,G4403+J4403-P4403)</x:f>
        <x:v>0</x:v>
      </x:c>
      <x:c r="R4403" s="7" t="n">
        <x:f>M4403+MAX(0,K4403-MAX(0,P4403-G4403-J4403))</x:f>
        <x:v>0</x:v>
      </x:c>
      <x:c r="S4403" s="7" t="n">
        <x:f>SUM(O4403,Q4403,R4403)</x:f>
        <x:v>0</x:v>
      </x:c>
      <x:c r="T4403" s="14" t="n">
        <x:f>'Inventory detail'!T1025</x:f>
        <x:v>0.1573</x:v>
      </x:c>
      <x:c r="U4403" s="14" t="str">
        <x:f>'Inventory detail'!U1025</x:f>
        <x:v>n.a.</x:v>
      </x:c>
      <x:c r="V4403" s="9" t="n">
        <x:f>O4403*T4403</x:f>
        <x:v>0</x:v>
      </x:c>
      <x:c r="W4403" s="9" t="n">
        <x:f>Q4403*T4403</x:f>
        <x:v>0</x:v>
      </x:c>
      <x:c r="X4403" s="9" t="n">
        <x:f>R4403*T4403</x:f>
        <x:v>0</x:v>
      </x:c>
      <x:c r="Y4403" s="9" t="n">
        <x:f>S4403*T4403</x:f>
        <x:v>0</x:v>
      </x:c>
      <x:c r="Z4403" s="9" t="str">
        <x:f>IF(ISNUMBER(U4403),S4403*(U4403-T4403),"n.a.")</x:f>
        <x:v>n.a.</x:v>
      </x:c>
      <x:c r="AA4403" s="9" t="n">
        <x:f>IF(ISNUMBER(U4403),Y4403,0)</x:f>
        <x:v>0</x:v>
      </x:c>
      <x:c r="AB4403" s="7" t="n">
        <x:f>MAX(0,L4403-SUM(F4403:K4403))</x:f>
        <x:v>0</x:v>
      </x:c>
    </x:row>
    <x:row r="4404" ht="22" customHeight="1">
      <x:c r="A4404" s="18" t="n">
        <x:f>Summary!F$41</x:f>
        <x:v>46419</x:v>
      </x:c>
      <x:c r="B4404" s="2" t="str">
        <x:f>'Inventory detail'!A1026</x:f>
        <x:v>POUC</x:v>
      </x:c>
      <x:c r="C4404" s="2" t="str">
        <x:f>'Inventory detail'!B1026</x:f>
        <x:v>10</x:v>
      </x:c>
      <x:c r="D4404" s="2" t="str">
        <x:f>'Inventory detail'!C1026</x:f>
        <x:v>MPASCG</x:v>
      </x:c>
      <x:c r="E4404" s="10" t="n">
        <x:f>A3278</x:f>
        <x:v>46388</x:v>
      </x:c>
      <x:c r="F4404" s="7" t="n">
        <x:f>O3278</x:f>
        <x:v>0</x:v>
      </x:c>
      <x:c r="G4404" s="7" t="n">
        <x:f>Q3278</x:f>
        <x:v>0</x:v>
      </x:c>
      <x:c r="H4404" s="7" t="n">
        <x:f>R3278</x:f>
        <x:v>0</x:v>
      </x:c>
      <x:c r="I4404" s="7" t="n">
        <x:f>0</x:f>
        <x:v>0</x:v>
      </x:c>
      <x:c r="J4404" s="7" t="n">
        <x:f>0</x:f>
        <x:v>0</x:v>
      </x:c>
      <x:c r="K4404" s="7" t="n">
        <x:f>0</x:f>
        <x:v>0</x:v>
      </x:c>
      <x:c r="L4404" s="7" t="n">
        <x:f>'Inventory detail'!F1026*Summary!$K$5*(A4404-E4404)/Summary!$K$6</x:f>
        <x:v>0</x:v>
      </x:c>
      <x:c r="M4404" s="7" t="n">
        <x:f>MAX(0,H4404-L4404)</x:f>
        <x:v>0</x:v>
      </x:c>
      <x:c r="N4404" s="7" t="n">
        <x:f>MAX(0,L4404-H4404)</x:f>
        <x:v>0</x:v>
      </x:c>
      <x:c r="O4404" s="7" t="n">
        <x:f>MAX(0,F4404+I4404-N4404)</x:f>
        <x:v>0</x:v>
      </x:c>
      <x:c r="P4404" s="7" t="n">
        <x:f>MAX(0,N4404-F4404-I4404)</x:f>
        <x:v>0</x:v>
      </x:c>
      <x:c r="Q4404" s="7" t="n">
        <x:f>MAX(0,G4404+J4404-P4404)</x:f>
        <x:v>0</x:v>
      </x:c>
      <x:c r="R4404" s="7" t="n">
        <x:f>M4404+MAX(0,K4404-MAX(0,P4404-G4404-J4404))</x:f>
        <x:v>0</x:v>
      </x:c>
      <x:c r="S4404" s="7" t="n">
        <x:f>SUM(O4404,Q4404,R4404)</x:f>
        <x:v>0</x:v>
      </x:c>
      <x:c r="T4404" s="14" t="n">
        <x:f>'Inventory detail'!T1026</x:f>
        <x:v>0.1739</x:v>
      </x:c>
      <x:c r="U4404" s="14" t="str">
        <x:f>'Inventory detail'!U1026</x:f>
        <x:v>n.a.</x:v>
      </x:c>
      <x:c r="V4404" s="9" t="n">
        <x:f>O4404*T4404</x:f>
        <x:v>0</x:v>
      </x:c>
      <x:c r="W4404" s="9" t="n">
        <x:f>Q4404*T4404</x:f>
        <x:v>0</x:v>
      </x:c>
      <x:c r="X4404" s="9" t="n">
        <x:f>R4404*T4404</x:f>
        <x:v>0</x:v>
      </x:c>
      <x:c r="Y4404" s="9" t="n">
        <x:f>S4404*T4404</x:f>
        <x:v>0</x:v>
      </x:c>
      <x:c r="Z4404" s="9" t="str">
        <x:f>IF(ISNUMBER(U4404),S4404*(U4404-T4404),"n.a.")</x:f>
        <x:v>n.a.</x:v>
      </x:c>
      <x:c r="AA4404" s="9" t="n">
        <x:f>IF(ISNUMBER(U4404),Y4404,0)</x:f>
        <x:v>0</x:v>
      </x:c>
      <x:c r="AB4404" s="7" t="n">
        <x:f>MAX(0,L4404-SUM(F4404:K4404))</x:f>
        <x:v>0</x:v>
      </x:c>
    </x:row>
    <x:row r="4405" ht="22" customHeight="1">
      <x:c r="A4405" s="18" t="n">
        <x:f>Summary!F$41</x:f>
        <x:v>46419</x:v>
      </x:c>
      <x:c r="B4405" s="2" t="str">
        <x:f>'Inventory detail'!A1027</x:f>
        <x:v>POUC</x:v>
      </x:c>
      <x:c r="C4405" s="2" t="str">
        <x:f>'Inventory detail'!B1027</x:f>
        <x:v>10</x:v>
      </x:c>
      <x:c r="D4405" s="2" t="str">
        <x:f>'Inventory detail'!C1027</x:f>
        <x:v>MPASCM</x:v>
      </x:c>
      <x:c r="E4405" s="10" t="n">
        <x:f>A3279</x:f>
        <x:v>46388</x:v>
      </x:c>
      <x:c r="F4405" s="7" t="n">
        <x:f>O3279</x:f>
        <x:v>0</x:v>
      </x:c>
      <x:c r="G4405" s="7" t="n">
        <x:f>Q3279</x:f>
        <x:v>0</x:v>
      </x:c>
      <x:c r="H4405" s="7" t="n">
        <x:f>R3279</x:f>
        <x:v>0</x:v>
      </x:c>
      <x:c r="I4405" s="7" t="n">
        <x:f>0</x:f>
        <x:v>0</x:v>
      </x:c>
      <x:c r="J4405" s="7" t="n">
        <x:f>0</x:f>
        <x:v>0</x:v>
      </x:c>
      <x:c r="K4405" s="7" t="n">
        <x:f>0</x:f>
        <x:v>0</x:v>
      </x:c>
      <x:c r="L4405" s="7" t="n">
        <x:f>'Inventory detail'!F1027*Summary!$K$5*(A4405-E4405)/Summary!$K$6</x:f>
        <x:v>0</x:v>
      </x:c>
      <x:c r="M4405" s="7" t="n">
        <x:f>MAX(0,H4405-L4405)</x:f>
        <x:v>0</x:v>
      </x:c>
      <x:c r="N4405" s="7" t="n">
        <x:f>MAX(0,L4405-H4405)</x:f>
        <x:v>0</x:v>
      </x:c>
      <x:c r="O4405" s="7" t="n">
        <x:f>MAX(0,F4405+I4405-N4405)</x:f>
        <x:v>0</x:v>
      </x:c>
      <x:c r="P4405" s="7" t="n">
        <x:f>MAX(0,N4405-F4405-I4405)</x:f>
        <x:v>0</x:v>
      </x:c>
      <x:c r="Q4405" s="7" t="n">
        <x:f>MAX(0,G4405+J4405-P4405)</x:f>
        <x:v>0</x:v>
      </x:c>
      <x:c r="R4405" s="7" t="n">
        <x:f>M4405+MAX(0,K4405-MAX(0,P4405-G4405-J4405))</x:f>
        <x:v>0</x:v>
      </x:c>
      <x:c r="S4405" s="7" t="n">
        <x:f>SUM(O4405,Q4405,R4405)</x:f>
        <x:v>0</x:v>
      </x:c>
      <x:c r="T4405" s="14" t="n">
        <x:f>'Inventory detail'!T1027</x:f>
        <x:v>0.1739</x:v>
      </x:c>
      <x:c r="U4405" s="14" t="str">
        <x:f>'Inventory detail'!U1027</x:f>
        <x:v>n.a.</x:v>
      </x:c>
      <x:c r="V4405" s="9" t="n">
        <x:f>O4405*T4405</x:f>
        <x:v>0</x:v>
      </x:c>
      <x:c r="W4405" s="9" t="n">
        <x:f>Q4405*T4405</x:f>
        <x:v>0</x:v>
      </x:c>
      <x:c r="X4405" s="9" t="n">
        <x:f>R4405*T4405</x:f>
        <x:v>0</x:v>
      </x:c>
      <x:c r="Y4405" s="9" t="n">
        <x:f>S4405*T4405</x:f>
        <x:v>0</x:v>
      </x:c>
      <x:c r="Z4405" s="9" t="str">
        <x:f>IF(ISNUMBER(U4405),S4405*(U4405-T4405),"n.a.")</x:f>
        <x:v>n.a.</x:v>
      </x:c>
      <x:c r="AA4405" s="9" t="n">
        <x:f>IF(ISNUMBER(U4405),Y4405,0)</x:f>
        <x:v>0</x:v>
      </x:c>
      <x:c r="AB4405" s="7" t="n">
        <x:f>MAX(0,L4405-SUM(F4405:K4405))</x:f>
        <x:v>0</x:v>
      </x:c>
    </x:row>
    <x:row r="4406" ht="22" customHeight="1">
      <x:c r="A4406" s="18" t="n">
        <x:f>Summary!F$41</x:f>
        <x:v>46419</x:v>
      </x:c>
      <x:c r="B4406" s="2" t="str">
        <x:f>'Inventory detail'!A1028</x:f>
        <x:v>POUC</x:v>
      </x:c>
      <x:c r="C4406" s="2" t="str">
        <x:f>'Inventory detail'!B1028</x:f>
        <x:v>10</x:v>
      </x:c>
      <x:c r="D4406" s="2" t="str">
        <x:f>'Inventory detail'!C1028</x:f>
        <x:v>MPBUSG</x:v>
      </x:c>
      <x:c r="E4406" s="10" t="n">
        <x:f>A3280</x:f>
        <x:v>46388</x:v>
      </x:c>
      <x:c r="F4406" s="7" t="n">
        <x:f>O3280</x:f>
        <x:v>0</x:v>
      </x:c>
      <x:c r="G4406" s="7" t="n">
        <x:f>Q3280</x:f>
        <x:v>0</x:v>
      </x:c>
      <x:c r="H4406" s="7" t="n">
        <x:f>R3280</x:f>
        <x:v>0</x:v>
      </x:c>
      <x:c r="I4406" s="7" t="n">
        <x:f>0</x:f>
        <x:v>0</x:v>
      </x:c>
      <x:c r="J4406" s="7" t="n">
        <x:f>0</x:f>
        <x:v>0</x:v>
      </x:c>
      <x:c r="K4406" s="7" t="n">
        <x:f>0</x:f>
        <x:v>0</x:v>
      </x:c>
      <x:c r="L4406" s="7" t="n">
        <x:f>'Inventory detail'!F1028*Summary!$K$5*(A4406-E4406)/Summary!$K$6</x:f>
        <x:v>0</x:v>
      </x:c>
      <x:c r="M4406" s="7" t="n">
        <x:f>MAX(0,H4406-L4406)</x:f>
        <x:v>0</x:v>
      </x:c>
      <x:c r="N4406" s="7" t="n">
        <x:f>MAX(0,L4406-H4406)</x:f>
        <x:v>0</x:v>
      </x:c>
      <x:c r="O4406" s="7" t="n">
        <x:f>MAX(0,F4406+I4406-N4406)</x:f>
        <x:v>0</x:v>
      </x:c>
      <x:c r="P4406" s="7" t="n">
        <x:f>MAX(0,N4406-F4406-I4406)</x:f>
        <x:v>0</x:v>
      </x:c>
      <x:c r="Q4406" s="7" t="n">
        <x:f>MAX(0,G4406+J4406-P4406)</x:f>
        <x:v>0</x:v>
      </x:c>
      <x:c r="R4406" s="7" t="n">
        <x:f>M4406+MAX(0,K4406-MAX(0,P4406-G4406-J4406))</x:f>
        <x:v>0</x:v>
      </x:c>
      <x:c r="S4406" s="7" t="n">
        <x:f>SUM(O4406,Q4406,R4406)</x:f>
        <x:v>0</x:v>
      </x:c>
      <x:c r="T4406" s="14" t="n">
        <x:f>'Inventory detail'!T1028</x:f>
        <x:v>0.091</x:v>
      </x:c>
      <x:c r="U4406" s="14" t="str">
        <x:f>'Inventory detail'!U1028</x:f>
        <x:v>n.a.</x:v>
      </x:c>
      <x:c r="V4406" s="9" t="n">
        <x:f>O4406*T4406</x:f>
        <x:v>0</x:v>
      </x:c>
      <x:c r="W4406" s="9" t="n">
        <x:f>Q4406*T4406</x:f>
        <x:v>0</x:v>
      </x:c>
      <x:c r="X4406" s="9" t="n">
        <x:f>R4406*T4406</x:f>
        <x:v>0</x:v>
      </x:c>
      <x:c r="Y4406" s="9" t="n">
        <x:f>S4406*T4406</x:f>
        <x:v>0</x:v>
      </x:c>
      <x:c r="Z4406" s="9" t="str">
        <x:f>IF(ISNUMBER(U4406),S4406*(U4406-T4406),"n.a.")</x:f>
        <x:v>n.a.</x:v>
      </x:c>
      <x:c r="AA4406" s="9" t="n">
        <x:f>IF(ISNUMBER(U4406),Y4406,0)</x:f>
        <x:v>0</x:v>
      </x:c>
      <x:c r="AB4406" s="7" t="n">
        <x:f>MAX(0,L4406-SUM(F4406:K4406))</x:f>
        <x:v>0</x:v>
      </x:c>
    </x:row>
    <x:row r="4407" ht="22" customHeight="1">
      <x:c r="A4407" s="18" t="n">
        <x:f>Summary!F$41</x:f>
        <x:v>46419</x:v>
      </x:c>
      <x:c r="B4407" s="2" t="str">
        <x:f>'Inventory detail'!A1029</x:f>
        <x:v>POUC</x:v>
      </x:c>
      <x:c r="C4407" s="2" t="str">
        <x:f>'Inventory detail'!B1029</x:f>
        <x:v>10</x:v>
      </x:c>
      <x:c r="D4407" s="2" t="str">
        <x:f>'Inventory detail'!C1029</x:f>
        <x:v>MPBUSM</x:v>
      </x:c>
      <x:c r="E4407" s="10" t="n">
        <x:f>A3281</x:f>
        <x:v>46388</x:v>
      </x:c>
      <x:c r="F4407" s="7" t="n">
        <x:f>O3281</x:f>
        <x:v>0</x:v>
      </x:c>
      <x:c r="G4407" s="7" t="n">
        <x:f>Q3281</x:f>
        <x:v>0</x:v>
      </x:c>
      <x:c r="H4407" s="7" t="n">
        <x:f>R3281</x:f>
        <x:v>0</x:v>
      </x:c>
      <x:c r="I4407" s="7" t="n">
        <x:f>0</x:f>
        <x:v>0</x:v>
      </x:c>
      <x:c r="J4407" s="7" t="n">
        <x:f>0</x:f>
        <x:v>0</x:v>
      </x:c>
      <x:c r="K4407" s="7" t="n">
        <x:f>0</x:f>
        <x:v>0</x:v>
      </x:c>
      <x:c r="L4407" s="7" t="n">
        <x:f>'Inventory detail'!F1029*Summary!$K$5*(A4407-E4407)/Summary!$K$6</x:f>
        <x:v>0</x:v>
      </x:c>
      <x:c r="M4407" s="7" t="n">
        <x:f>MAX(0,H4407-L4407)</x:f>
        <x:v>0</x:v>
      </x:c>
      <x:c r="N4407" s="7" t="n">
        <x:f>MAX(0,L4407-H4407)</x:f>
        <x:v>0</x:v>
      </x:c>
      <x:c r="O4407" s="7" t="n">
        <x:f>MAX(0,F4407+I4407-N4407)</x:f>
        <x:v>0</x:v>
      </x:c>
      <x:c r="P4407" s="7" t="n">
        <x:f>MAX(0,N4407-F4407-I4407)</x:f>
        <x:v>0</x:v>
      </x:c>
      <x:c r="Q4407" s="7" t="n">
        <x:f>MAX(0,G4407+J4407-P4407)</x:f>
        <x:v>0</x:v>
      </x:c>
      <x:c r="R4407" s="7" t="n">
        <x:f>M4407+MAX(0,K4407-MAX(0,P4407-G4407-J4407))</x:f>
        <x:v>0</x:v>
      </x:c>
      <x:c r="S4407" s="7" t="n">
        <x:f>SUM(O4407,Q4407,R4407)</x:f>
        <x:v>0</x:v>
      </x:c>
      <x:c r="T4407" s="14" t="n">
        <x:f>'Inventory detail'!T1029</x:f>
        <x:v>0.091</x:v>
      </x:c>
      <x:c r="U4407" s="14" t="str">
        <x:f>'Inventory detail'!U1029</x:f>
        <x:v>n.a.</x:v>
      </x:c>
      <x:c r="V4407" s="9" t="n">
        <x:f>O4407*T4407</x:f>
        <x:v>0</x:v>
      </x:c>
      <x:c r="W4407" s="9" t="n">
        <x:f>Q4407*T4407</x:f>
        <x:v>0</x:v>
      </x:c>
      <x:c r="X4407" s="9" t="n">
        <x:f>R4407*T4407</x:f>
        <x:v>0</x:v>
      </x:c>
      <x:c r="Y4407" s="9" t="n">
        <x:f>S4407*T4407</x:f>
        <x:v>0</x:v>
      </x:c>
      <x:c r="Z4407" s="9" t="str">
        <x:f>IF(ISNUMBER(U4407),S4407*(U4407-T4407),"n.a.")</x:f>
        <x:v>n.a.</x:v>
      </x:c>
      <x:c r="AA4407" s="9" t="n">
        <x:f>IF(ISNUMBER(U4407),Y4407,0)</x:f>
        <x:v>0</x:v>
      </x:c>
      <x:c r="AB4407" s="7" t="n">
        <x:f>MAX(0,L4407-SUM(F4407:K4407))</x:f>
        <x:v>0</x:v>
      </x:c>
    </x:row>
    <x:row r="4408" ht="22" customHeight="1">
      <x:c r="A4408" s="18" t="n">
        <x:f>Summary!F$41</x:f>
        <x:v>46419</x:v>
      </x:c>
      <x:c r="B4408" s="2" t="str">
        <x:f>'Inventory detail'!A1030</x:f>
        <x:v>POUC</x:v>
      </x:c>
      <x:c r="C4408" s="2" t="str">
        <x:f>'Inventory detail'!B1030</x:f>
        <x:v>10</x:v>
      </x:c>
      <x:c r="D4408" s="2" t="str">
        <x:f>'Inventory detail'!C1030</x:f>
        <x:v>MPCGSCM</x:v>
      </x:c>
      <x:c r="E4408" s="10" t="n">
        <x:f>A3282</x:f>
        <x:v>46388</x:v>
      </x:c>
      <x:c r="F4408" s="7" t="n">
        <x:f>O3282</x:f>
        <x:v>0</x:v>
      </x:c>
      <x:c r="G4408" s="7" t="n">
        <x:f>Q3282</x:f>
        <x:v>0</x:v>
      </x:c>
      <x:c r="H4408" s="7" t="n">
        <x:f>R3282</x:f>
        <x:v>0</x:v>
      </x:c>
      <x:c r="I4408" s="7" t="n">
        <x:f>0</x:f>
        <x:v>0</x:v>
      </x:c>
      <x:c r="J4408" s="7" t="n">
        <x:f>0</x:f>
        <x:v>0</x:v>
      </x:c>
      <x:c r="K4408" s="7" t="n">
        <x:f>0</x:f>
        <x:v>0</x:v>
      </x:c>
      <x:c r="L4408" s="7" t="n">
        <x:f>'Inventory detail'!F1030*Summary!$K$5*(A4408-E4408)/Summary!$K$6</x:f>
        <x:v>0</x:v>
      </x:c>
      <x:c r="M4408" s="7" t="n">
        <x:f>MAX(0,H4408-L4408)</x:f>
        <x:v>0</x:v>
      </x:c>
      <x:c r="N4408" s="7" t="n">
        <x:f>MAX(0,L4408-H4408)</x:f>
        <x:v>0</x:v>
      </x:c>
      <x:c r="O4408" s="7" t="n">
        <x:f>MAX(0,F4408+I4408-N4408)</x:f>
        <x:v>0</x:v>
      </x:c>
      <x:c r="P4408" s="7" t="n">
        <x:f>MAX(0,N4408-F4408-I4408)</x:f>
        <x:v>0</x:v>
      </x:c>
      <x:c r="Q4408" s="7" t="n">
        <x:f>MAX(0,G4408+J4408-P4408)</x:f>
        <x:v>0</x:v>
      </x:c>
      <x:c r="R4408" s="7" t="n">
        <x:f>M4408+MAX(0,K4408-MAX(0,P4408-G4408-J4408))</x:f>
        <x:v>0</x:v>
      </x:c>
      <x:c r="S4408" s="7" t="n">
        <x:f>SUM(O4408,Q4408,R4408)</x:f>
        <x:v>0</x:v>
      </x:c>
      <x:c r="T4408" s="14" t="n">
        <x:f>'Inventory detail'!T1030</x:f>
        <x:v>0.2586</x:v>
      </x:c>
      <x:c r="U4408" s="14" t="str">
        <x:f>'Inventory detail'!U1030</x:f>
        <x:v>n.a.</x:v>
      </x:c>
      <x:c r="V4408" s="9" t="n">
        <x:f>O4408*T4408</x:f>
        <x:v>0</x:v>
      </x:c>
      <x:c r="W4408" s="9" t="n">
        <x:f>Q4408*T4408</x:f>
        <x:v>0</x:v>
      </x:c>
      <x:c r="X4408" s="9" t="n">
        <x:f>R4408*T4408</x:f>
        <x:v>0</x:v>
      </x:c>
      <x:c r="Y4408" s="9" t="n">
        <x:f>S4408*T4408</x:f>
        <x:v>0</x:v>
      </x:c>
      <x:c r="Z4408" s="9" t="str">
        <x:f>IF(ISNUMBER(U4408),S4408*(U4408-T4408),"n.a.")</x:f>
        <x:v>n.a.</x:v>
      </x:c>
      <x:c r="AA4408" s="9" t="n">
        <x:f>IF(ISNUMBER(U4408),Y4408,0)</x:f>
        <x:v>0</x:v>
      </x:c>
      <x:c r="AB4408" s="7" t="n">
        <x:f>MAX(0,L4408-SUM(F4408:K4408))</x:f>
        <x:v>0</x:v>
      </x:c>
    </x:row>
    <x:row r="4409" ht="22" customHeight="1">
      <x:c r="A4409" s="18" t="n">
        <x:f>Summary!F$41</x:f>
        <x:v>46419</x:v>
      </x:c>
      <x:c r="B4409" s="2" t="str">
        <x:f>'Inventory detail'!A1031</x:f>
        <x:v>POUC</x:v>
      </x:c>
      <x:c r="C4409" s="2" t="str">
        <x:f>'Inventory detail'!B1031</x:f>
        <x:v>10</x:v>
      </x:c>
      <x:c r="D4409" s="2" t="str">
        <x:f>'Inventory detail'!C1031</x:f>
        <x:v>MPGSCG</x:v>
      </x:c>
      <x:c r="E4409" s="10" t="n">
        <x:f>A3283</x:f>
        <x:v>46388</x:v>
      </x:c>
      <x:c r="F4409" s="7" t="n">
        <x:f>O3283</x:f>
        <x:v>0</x:v>
      </x:c>
      <x:c r="G4409" s="7" t="n">
        <x:f>Q3283</x:f>
        <x:v>0</x:v>
      </x:c>
      <x:c r="H4409" s="7" t="n">
        <x:f>R3283</x:f>
        <x:v>0</x:v>
      </x:c>
      <x:c r="I4409" s="7" t="n">
        <x:f>0</x:f>
        <x:v>0</x:v>
      </x:c>
      <x:c r="J4409" s="7" t="n">
        <x:f>0</x:f>
        <x:v>0</x:v>
      </x:c>
      <x:c r="K4409" s="7" t="n">
        <x:f>0</x:f>
        <x:v>0</x:v>
      </x:c>
      <x:c r="L4409" s="7" t="n">
        <x:f>'Inventory detail'!F1031*Summary!$K$5*(A4409-E4409)/Summary!$K$6</x:f>
        <x:v>0</x:v>
      </x:c>
      <x:c r="M4409" s="7" t="n">
        <x:f>MAX(0,H4409-L4409)</x:f>
        <x:v>0</x:v>
      </x:c>
      <x:c r="N4409" s="7" t="n">
        <x:f>MAX(0,L4409-H4409)</x:f>
        <x:v>0</x:v>
      </x:c>
      <x:c r="O4409" s="7" t="n">
        <x:f>MAX(0,F4409+I4409-N4409)</x:f>
        <x:v>0</x:v>
      </x:c>
      <x:c r="P4409" s="7" t="n">
        <x:f>MAX(0,N4409-F4409-I4409)</x:f>
        <x:v>0</x:v>
      </x:c>
      <x:c r="Q4409" s="7" t="n">
        <x:f>MAX(0,G4409+J4409-P4409)</x:f>
        <x:v>0</x:v>
      </x:c>
      <x:c r="R4409" s="7" t="n">
        <x:f>M4409+MAX(0,K4409-MAX(0,P4409-G4409-J4409))</x:f>
        <x:v>0</x:v>
      </x:c>
      <x:c r="S4409" s="7" t="n">
        <x:f>SUM(O4409,Q4409,R4409)</x:f>
        <x:v>0</x:v>
      </x:c>
      <x:c r="T4409" s="14" t="n">
        <x:f>'Inventory detail'!T1031</x:f>
        <x:v>0.19469999999999998</x:v>
      </x:c>
      <x:c r="U4409" s="14" t="str">
        <x:f>'Inventory detail'!U1031</x:f>
        <x:v>n.a.</x:v>
      </x:c>
      <x:c r="V4409" s="9" t="n">
        <x:f>O4409*T4409</x:f>
        <x:v>0</x:v>
      </x:c>
      <x:c r="W4409" s="9" t="n">
        <x:f>Q4409*T4409</x:f>
        <x:v>0</x:v>
      </x:c>
      <x:c r="X4409" s="9" t="n">
        <x:f>R4409*T4409</x:f>
        <x:v>0</x:v>
      </x:c>
      <x:c r="Y4409" s="9" t="n">
        <x:f>S4409*T4409</x:f>
        <x:v>0</x:v>
      </x:c>
      <x:c r="Z4409" s="9" t="str">
        <x:f>IF(ISNUMBER(U4409),S4409*(U4409-T4409),"n.a.")</x:f>
        <x:v>n.a.</x:v>
      </x:c>
      <x:c r="AA4409" s="9" t="n">
        <x:f>IF(ISNUMBER(U4409),Y4409,0)</x:f>
        <x:v>0</x:v>
      </x:c>
      <x:c r="AB4409" s="7" t="n">
        <x:f>MAX(0,L4409-SUM(F4409:K4409))</x:f>
        <x:v>0</x:v>
      </x:c>
    </x:row>
    <x:row r="4410" ht="22" customHeight="1">
      <x:c r="A4410" s="18" t="n">
        <x:f>Summary!F$41</x:f>
        <x:v>46419</x:v>
      </x:c>
      <x:c r="B4410" s="2" t="str">
        <x:f>'Inventory detail'!A1032</x:f>
        <x:v>POUC</x:v>
      </x:c>
      <x:c r="C4410" s="2" t="str">
        <x:f>'Inventory detail'!B1032</x:f>
        <x:v>10</x:v>
      </x:c>
      <x:c r="D4410" s="2" t="str">
        <x:f>'Inventory detail'!C1032</x:f>
        <x:v>PIOPOUC</x:v>
      </x:c>
      <x:c r="E4410" s="10" t="n">
        <x:f>A3284</x:f>
        <x:v>46388</x:v>
      </x:c>
      <x:c r="F4410" s="7" t="n">
        <x:f>O3284</x:f>
        <x:v>0</x:v>
      </x:c>
      <x:c r="G4410" s="7" t="n">
        <x:f>Q3284</x:f>
        <x:v>0</x:v>
      </x:c>
      <x:c r="H4410" s="7" t="n">
        <x:f>R3284</x:f>
        <x:v>17.79</x:v>
      </x:c>
      <x:c r="I4410" s="7" t="n">
        <x:f>0</x:f>
        <x:v>0</x:v>
      </x:c>
      <x:c r="J4410" s="7" t="n">
        <x:f>0</x:f>
        <x:v>0</x:v>
      </x:c>
      <x:c r="K4410" s="7" t="n">
        <x:f>0</x:f>
        <x:v>0</x:v>
      </x:c>
      <x:c r="L4410" s="7" t="n">
        <x:f>'Inventory detail'!F1032*Summary!$K$5*(A4410-E4410)/Summary!$K$6</x:f>
        <x:v>0</x:v>
      </x:c>
      <x:c r="M4410" s="7" t="n">
        <x:f>MAX(0,H4410-L4410)</x:f>
        <x:v>17.79</x:v>
      </x:c>
      <x:c r="N4410" s="7" t="n">
        <x:f>MAX(0,L4410-H4410)</x:f>
        <x:v>0</x:v>
      </x:c>
      <x:c r="O4410" s="7" t="n">
        <x:f>MAX(0,F4410+I4410-N4410)</x:f>
        <x:v>0</x:v>
      </x:c>
      <x:c r="P4410" s="7" t="n">
        <x:f>MAX(0,N4410-F4410-I4410)</x:f>
        <x:v>0</x:v>
      </x:c>
      <x:c r="Q4410" s="7" t="n">
        <x:f>MAX(0,G4410+J4410-P4410)</x:f>
        <x:v>0</x:v>
      </x:c>
      <x:c r="R4410" s="7" t="n">
        <x:f>M4410+MAX(0,K4410-MAX(0,P4410-G4410-J4410))</x:f>
        <x:v>17.79</x:v>
      </x:c>
      <x:c r="S4410" s="7" t="n">
        <x:f>SUM(O4410,Q4410,R4410)</x:f>
        <x:v>17.79</x:v>
      </x:c>
      <x:c r="T4410" s="14" t="n">
        <x:f>'Inventory detail'!T1032</x:f>
        <x:v>1</x:v>
      </x:c>
      <x:c r="U4410" s="14" t="str">
        <x:f>'Inventory detail'!U1032</x:f>
        <x:v>n.a.</x:v>
      </x:c>
      <x:c r="V4410" s="9" t="n">
        <x:f>O4410*T4410</x:f>
        <x:v>0</x:v>
      </x:c>
      <x:c r="W4410" s="9" t="n">
        <x:f>Q4410*T4410</x:f>
        <x:v>0</x:v>
      </x:c>
      <x:c r="X4410" s="9" t="n">
        <x:f>R4410*T4410</x:f>
        <x:v>17.79</x:v>
      </x:c>
      <x:c r="Y4410" s="9" t="n">
        <x:f>S4410*T4410</x:f>
        <x:v>17.79</x:v>
      </x:c>
      <x:c r="Z4410" s="9" t="str">
        <x:f>IF(ISNUMBER(U4410),S4410*(U4410-T4410),"n.a.")</x:f>
        <x:v>n.a.</x:v>
      </x:c>
      <x:c r="AA4410" s="9" t="n">
        <x:f>IF(ISNUMBER(U4410),Y4410,0)</x:f>
        <x:v>0</x:v>
      </x:c>
      <x:c r="AB4410" s="7" t="n">
        <x:f>MAX(0,L4410-SUM(F4410:K4410))</x:f>
        <x:v>0</x:v>
      </x:c>
    </x:row>
    <x:row r="4411" ht="22" customHeight="1">
      <x:c r="A4411" s="18" t="n">
        <x:f>Summary!F$41</x:f>
        <x:v>46419</x:v>
      </x:c>
      <x:c r="B4411" s="2" t="str">
        <x:f>'Inventory detail'!A1033</x:f>
        <x:v>POUC</x:v>
      </x:c>
      <x:c r="C4411" s="2" t="str">
        <x:f>'Inventory detail'!B1033</x:f>
        <x:v>30</x:v>
      </x:c>
      <x:c r="D4411" s="2" t="str">
        <x:f>'Inventory detail'!C1033</x:f>
        <x:v>BML5</x:v>
      </x:c>
      <x:c r="E4411" s="10" t="n">
        <x:f>A3285</x:f>
        <x:v>46388</x:v>
      </x:c>
      <x:c r="F4411" s="7" t="n">
        <x:f>O3285</x:f>
        <x:v>0</x:v>
      </x:c>
      <x:c r="G4411" s="7" t="n">
        <x:f>Q3285</x:f>
        <x:v>0</x:v>
      </x:c>
      <x:c r="H4411" s="7" t="n">
        <x:f>R3285</x:f>
        <x:v>6100</x:v>
      </x:c>
      <x:c r="I4411" s="7" t="n">
        <x:f>0</x:f>
        <x:v>0</x:v>
      </x:c>
      <x:c r="J4411" s="7" t="n">
        <x:f>0</x:f>
        <x:v>0</x:v>
      </x:c>
      <x:c r="K4411" s="7" t="n">
        <x:f>0</x:f>
        <x:v>0</x:v>
      </x:c>
      <x:c r="L4411" s="7" t="n">
        <x:f>'Inventory detail'!F1033*Summary!$K$5*(A4411-E4411)/Summary!$K$6</x:f>
        <x:v>0</x:v>
      </x:c>
      <x:c r="M4411" s="7" t="n">
        <x:f>MAX(0,H4411-L4411)</x:f>
        <x:v>6100</x:v>
      </x:c>
      <x:c r="N4411" s="7" t="n">
        <x:f>MAX(0,L4411-H4411)</x:f>
        <x:v>0</x:v>
      </x:c>
      <x:c r="O4411" s="7" t="n">
        <x:f>MAX(0,F4411+I4411-N4411)</x:f>
        <x:v>0</x:v>
      </x:c>
      <x:c r="P4411" s="7" t="n">
        <x:f>MAX(0,N4411-F4411-I4411)</x:f>
        <x:v>0</x:v>
      </x:c>
      <x:c r="Q4411" s="7" t="n">
        <x:f>MAX(0,G4411+J4411-P4411)</x:f>
        <x:v>0</x:v>
      </x:c>
      <x:c r="R4411" s="7" t="n">
        <x:f>M4411+MAX(0,K4411-MAX(0,P4411-G4411-J4411))</x:f>
        <x:v>6100</x:v>
      </x:c>
      <x:c r="S4411" s="7" t="n">
        <x:f>SUM(O4411,Q4411,R4411)</x:f>
        <x:v>6100</x:v>
      </x:c>
      <x:c r="T4411" s="14" t="n">
        <x:f>'Inventory detail'!T1033</x:f>
        <x:v>0.0151</x:v>
      </x:c>
      <x:c r="U4411" s="14" t="n">
        <x:f>'Inventory detail'!U1033</x:f>
        <x:v>0.0165</x:v>
      </x:c>
      <x:c r="V4411" s="9" t="n">
        <x:f>O4411*T4411</x:f>
        <x:v>0</x:v>
      </x:c>
      <x:c r="W4411" s="9" t="n">
        <x:f>Q4411*T4411</x:f>
        <x:v>0</x:v>
      </x:c>
      <x:c r="X4411" s="9" t="n">
        <x:f>R4411*T4411</x:f>
        <x:v>92.11</x:v>
      </x:c>
      <x:c r="Y4411" s="9" t="n">
        <x:f>S4411*T4411</x:f>
        <x:v>92.11</x:v>
      </x:c>
      <x:c r="Z4411" s="9" t="n">
        <x:f>IF(ISNUMBER(U4411),S4411*(U4411-T4411),"n.a.")</x:f>
        <x:v>8.540000000000001</x:v>
      </x:c>
      <x:c r="AA4411" s="9" t="n">
        <x:f>IF(ISNUMBER(U4411),Y4411,0)</x:f>
        <x:v>92.11</x:v>
      </x:c>
      <x:c r="AB4411" s="7" t="n">
        <x:f>MAX(0,L4411-SUM(F4411:K4411))</x:f>
        <x:v>0</x:v>
      </x:c>
    </x:row>
    <x:row r="4412" ht="22" customHeight="1">
      <x:c r="A4412" s="18" t="n">
        <x:f>Summary!F$41</x:f>
        <x:v>46419</x:v>
      </x:c>
      <x:c r="B4412" s="2" t="str">
        <x:f>'Inventory detail'!A1034</x:f>
        <x:v>POUC</x:v>
      </x:c>
      <x:c r="C4412" s="2" t="str">
        <x:f>'Inventory detail'!B1034</x:f>
        <x:v>30</x:v>
      </x:c>
      <x:c r="D4412" s="2" t="str">
        <x:f>'Inventory detail'!C1034</x:f>
        <x:v>DRI10</x:v>
      </x:c>
      <x:c r="E4412" s="10" t="n">
        <x:f>A3286</x:f>
        <x:v>46388</x:v>
      </x:c>
      <x:c r="F4412" s="7" t="n">
        <x:f>O3286</x:f>
        <x:v>0</x:v>
      </x:c>
      <x:c r="G4412" s="7" t="n">
        <x:f>Q3286</x:f>
        <x:v>0</x:v>
      </x:c>
      <x:c r="H4412" s="7" t="n">
        <x:f>R3286</x:f>
        <x:v>2700</x:v>
      </x:c>
      <x:c r="I4412" s="7" t="n">
        <x:f>0</x:f>
        <x:v>0</x:v>
      </x:c>
      <x:c r="J4412" s="7" t="n">
        <x:f>0</x:f>
        <x:v>0</x:v>
      </x:c>
      <x:c r="K4412" s="7" t="n">
        <x:f>0</x:f>
        <x:v>0</x:v>
      </x:c>
      <x:c r="L4412" s="7" t="n">
        <x:f>'Inventory detail'!F1034*Summary!$K$5*(A4412-E4412)/Summary!$K$6</x:f>
        <x:v>0</x:v>
      </x:c>
      <x:c r="M4412" s="7" t="n">
        <x:f>MAX(0,H4412-L4412)</x:f>
        <x:v>2700</x:v>
      </x:c>
      <x:c r="N4412" s="7" t="n">
        <x:f>MAX(0,L4412-H4412)</x:f>
        <x:v>0</x:v>
      </x:c>
      <x:c r="O4412" s="7" t="n">
        <x:f>MAX(0,F4412+I4412-N4412)</x:f>
        <x:v>0</x:v>
      </x:c>
      <x:c r="P4412" s="7" t="n">
        <x:f>MAX(0,N4412-F4412-I4412)</x:f>
        <x:v>0</x:v>
      </x:c>
      <x:c r="Q4412" s="7" t="n">
        <x:f>MAX(0,G4412+J4412-P4412)</x:f>
        <x:v>0</x:v>
      </x:c>
      <x:c r="R4412" s="7" t="n">
        <x:f>M4412+MAX(0,K4412-MAX(0,P4412-G4412-J4412))</x:f>
        <x:v>2700</x:v>
      </x:c>
      <x:c r="S4412" s="7" t="n">
        <x:f>SUM(O4412,Q4412,R4412)</x:f>
        <x:v>2700</x:v>
      </x:c>
      <x:c r="T4412" s="14" t="n">
        <x:f>'Inventory detail'!T1034</x:f>
        <x:v>0.013500000000000002</x:v>
      </x:c>
      <x:c r="U4412" s="14" t="n">
        <x:f>'Inventory detail'!U1034</x:f>
        <x:v>0.014849999999999999</x:v>
      </x:c>
      <x:c r="V4412" s="9" t="n">
        <x:f>O4412*T4412</x:f>
        <x:v>0</x:v>
      </x:c>
      <x:c r="W4412" s="9" t="n">
        <x:f>Q4412*T4412</x:f>
        <x:v>0</x:v>
      </x:c>
      <x:c r="X4412" s="9" t="n">
        <x:f>R4412*T4412</x:f>
        <x:v>36.45</x:v>
      </x:c>
      <x:c r="Y4412" s="9" t="n">
        <x:f>S4412*T4412</x:f>
        <x:v>36.45</x:v>
      </x:c>
      <x:c r="Z4412" s="9" t="n">
        <x:f>IF(ISNUMBER(U4412),S4412*(U4412-T4412),"n.a.")</x:f>
        <x:v>3.644999999999992</x:v>
      </x:c>
      <x:c r="AA4412" s="9" t="n">
        <x:f>IF(ISNUMBER(U4412),Y4412,0)</x:f>
        <x:v>36.45</x:v>
      </x:c>
      <x:c r="AB4412" s="7" t="n">
        <x:f>MAX(0,L4412-SUM(F4412:K4412))</x:f>
        <x:v>0</x:v>
      </x:c>
    </x:row>
    <x:row r="4413" ht="22" customHeight="1">
      <x:c r="A4413" s="18" t="n">
        <x:f>Summary!F$41</x:f>
        <x:v>46419</x:v>
      </x:c>
      <x:c r="B4413" s="2" t="str">
        <x:f>'Inventory detail'!A1035</x:f>
        <x:v>POUC</x:v>
      </x:c>
      <x:c r="C4413" s="2" t="str">
        <x:f>'Inventory detail'!B1035</x:f>
        <x:v>30</x:v>
      </x:c>
      <x:c r="D4413" s="2" t="str">
        <x:f>'Inventory detail'!C1035</x:f>
        <x:v>IBM10</x:v>
      </x:c>
      <x:c r="E4413" s="10" t="n">
        <x:f>A3287</x:f>
        <x:v>46388</x:v>
      </x:c>
      <x:c r="F4413" s="7" t="n">
        <x:f>O3287</x:f>
        <x:v>0</x:v>
      </x:c>
      <x:c r="G4413" s="7" t="n">
        <x:f>Q3287</x:f>
        <x:v>0</x:v>
      </x:c>
      <x:c r="H4413" s="7" t="n">
        <x:f>R3287</x:f>
        <x:v>4500</x:v>
      </x:c>
      <x:c r="I4413" s="7" t="n">
        <x:f>0</x:f>
        <x:v>0</x:v>
      </x:c>
      <x:c r="J4413" s="7" t="n">
        <x:f>0</x:f>
        <x:v>0</x:v>
      </x:c>
      <x:c r="K4413" s="7" t="n">
        <x:f>0</x:f>
        <x:v>0</x:v>
      </x:c>
      <x:c r="L4413" s="7" t="n">
        <x:f>'Inventory detail'!F1035*Summary!$K$5*(A4413-E4413)/Summary!$K$6</x:f>
        <x:v>0</x:v>
      </x:c>
      <x:c r="M4413" s="7" t="n">
        <x:f>MAX(0,H4413-L4413)</x:f>
        <x:v>4500</x:v>
      </x:c>
      <x:c r="N4413" s="7" t="n">
        <x:f>MAX(0,L4413-H4413)</x:f>
        <x:v>0</x:v>
      </x:c>
      <x:c r="O4413" s="7" t="n">
        <x:f>MAX(0,F4413+I4413-N4413)</x:f>
        <x:v>0</x:v>
      </x:c>
      <x:c r="P4413" s="7" t="n">
        <x:f>MAX(0,N4413-F4413-I4413)</x:f>
        <x:v>0</x:v>
      </x:c>
      <x:c r="Q4413" s="7" t="n">
        <x:f>MAX(0,G4413+J4413-P4413)</x:f>
        <x:v>0</x:v>
      </x:c>
      <x:c r="R4413" s="7" t="n">
        <x:f>M4413+MAX(0,K4413-MAX(0,P4413-G4413-J4413))</x:f>
        <x:v>4500</x:v>
      </x:c>
      <x:c r="S4413" s="7" t="n">
        <x:f>SUM(O4413,Q4413,R4413)</x:f>
        <x:v>4500</x:v>
      </x:c>
      <x:c r="T4413" s="14" t="n">
        <x:f>'Inventory detail'!T1035</x:f>
        <x:v>0.0121</x:v>
      </x:c>
      <x:c r="U4413" s="14" t="n">
        <x:f>'Inventory detail'!U1035</x:f>
        <x:v>0.0132</x:v>
      </x:c>
      <x:c r="V4413" s="9" t="n">
        <x:f>O4413*T4413</x:f>
        <x:v>0</x:v>
      </x:c>
      <x:c r="W4413" s="9" t="n">
        <x:f>Q4413*T4413</x:f>
        <x:v>0</x:v>
      </x:c>
      <x:c r="X4413" s="9" t="n">
        <x:f>R4413*T4413</x:f>
        <x:v>54.449999999999996</x:v>
      </x:c>
      <x:c r="Y4413" s="9" t="n">
        <x:f>S4413*T4413</x:f>
        <x:v>54.449999999999996</x:v>
      </x:c>
      <x:c r="Z4413" s="9" t="n">
        <x:f>IF(ISNUMBER(U4413),S4413*(U4413-T4413),"n.a.")</x:f>
        <x:v>4.950000000000001</x:v>
      </x:c>
      <x:c r="AA4413" s="9" t="n">
        <x:f>IF(ISNUMBER(U4413),Y4413,0)</x:f>
        <x:v>54.449999999999996</x:v>
      </x:c>
      <x:c r="AB4413" s="7" t="n">
        <x:f>MAX(0,L4413-SUM(F4413:K4413))</x:f>
        <x:v>0</x:v>
      </x:c>
    </x:row>
    <x:row r="4414" ht="22" customHeight="1">
      <x:c r="A4414" s="18" t="n">
        <x:f>Summary!F$41</x:f>
        <x:v>46419</x:v>
      </x:c>
      <x:c r="B4414" s="2" t="str">
        <x:f>'Inventory detail'!A1036</x:f>
        <x:v>POUC</x:v>
      </x:c>
      <x:c r="C4414" s="2" t="str">
        <x:f>'Inventory detail'!B1036</x:f>
        <x:v>30</x:v>
      </x:c>
      <x:c r="D4414" s="2" t="str">
        <x:f>'Inventory detail'!C1036</x:f>
        <x:v>IBM5</x:v>
      </x:c>
      <x:c r="E4414" s="10" t="n">
        <x:f>A3288</x:f>
        <x:v>46388</x:v>
      </x:c>
      <x:c r="F4414" s="7" t="n">
        <x:f>O3288</x:f>
        <x:v>0</x:v>
      </x:c>
      <x:c r="G4414" s="7" t="n">
        <x:f>Q3288</x:f>
        <x:v>0</x:v>
      </x:c>
      <x:c r="H4414" s="7" t="n">
        <x:f>R3288</x:f>
        <x:v>18700</x:v>
      </x:c>
      <x:c r="I4414" s="7" t="n">
        <x:f>0</x:f>
        <x:v>0</x:v>
      </x:c>
      <x:c r="J4414" s="7" t="n">
        <x:f>0</x:f>
        <x:v>0</x:v>
      </x:c>
      <x:c r="K4414" s="7" t="n">
        <x:f>0</x:f>
        <x:v>0</x:v>
      </x:c>
      <x:c r="L4414" s="7" t="n">
        <x:f>'Inventory detail'!F1036*Summary!$K$5*(A4414-E4414)/Summary!$K$6</x:f>
        <x:v>0</x:v>
      </x:c>
      <x:c r="M4414" s="7" t="n">
        <x:f>MAX(0,H4414-L4414)</x:f>
        <x:v>18700</x:v>
      </x:c>
      <x:c r="N4414" s="7" t="n">
        <x:f>MAX(0,L4414-H4414)</x:f>
        <x:v>0</x:v>
      </x:c>
      <x:c r="O4414" s="7" t="n">
        <x:f>MAX(0,F4414+I4414-N4414)</x:f>
        <x:v>0</x:v>
      </x:c>
      <x:c r="P4414" s="7" t="n">
        <x:f>MAX(0,N4414-F4414-I4414)</x:f>
        <x:v>0</x:v>
      </x:c>
      <x:c r="Q4414" s="7" t="n">
        <x:f>MAX(0,G4414+J4414-P4414)</x:f>
        <x:v>0</x:v>
      </x:c>
      <x:c r="R4414" s="7" t="n">
        <x:f>M4414+MAX(0,K4414-MAX(0,P4414-G4414-J4414))</x:f>
        <x:v>18700</x:v>
      </x:c>
      <x:c r="S4414" s="7" t="n">
        <x:f>SUM(O4414,Q4414,R4414)</x:f>
        <x:v>18700</x:v>
      </x:c>
      <x:c r="T4414" s="14" t="n">
        <x:f>'Inventory detail'!T1036</x:f>
        <x:v>0.0064</x:v>
      </x:c>
      <x:c r="U4414" s="14" t="n">
        <x:f>'Inventory detail'!U1036</x:f>
        <x:v>0.007094999999999999</x:v>
      </x:c>
      <x:c r="V4414" s="9" t="n">
        <x:f>O4414*T4414</x:f>
        <x:v>0</x:v>
      </x:c>
      <x:c r="W4414" s="9" t="n">
        <x:f>Q4414*T4414</x:f>
        <x:v>0</x:v>
      </x:c>
      <x:c r="X4414" s="9" t="n">
        <x:f>R4414*T4414</x:f>
        <x:v>119.68</x:v>
      </x:c>
      <x:c r="Y4414" s="9" t="n">
        <x:f>S4414*T4414</x:f>
        <x:v>119.68</x:v>
      </x:c>
      <x:c r="Z4414" s="9" t="n">
        <x:f>IF(ISNUMBER(U4414),S4414*(U4414-T4414),"n.a.")</x:f>
        <x:v>12.996499999999973</x:v>
      </x:c>
      <x:c r="AA4414" s="9" t="n">
        <x:f>IF(ISNUMBER(U4414),Y4414,0)</x:f>
        <x:v>119.68</x:v>
      </x:c>
      <x:c r="AB4414" s="7" t="n">
        <x:f>MAX(0,L4414-SUM(F4414:K4414))</x:f>
        <x:v>0</x:v>
      </x:c>
    </x:row>
    <x:row r="4415" ht="22" customHeight="1">
      <x:c r="A4415" s="18" t="n">
        <x:f>Summary!F$41</x:f>
        <x:v>46419</x:v>
      </x:c>
      <x:c r="B4415" s="2" t="str">
        <x:f>'Inventory detail'!A1037</x:f>
        <x:v>POUC</x:v>
      </x:c>
      <x:c r="C4415" s="2" t="str">
        <x:f>'Inventory detail'!B1037</x:f>
        <x:v>30</x:v>
      </x:c>
      <x:c r="D4415" s="2" t="str">
        <x:f>'Inventory detail'!C1037</x:f>
        <x:v>IND7</x:v>
      </x:c>
      <x:c r="E4415" s="10" t="n">
        <x:f>A3289</x:f>
        <x:v>46388</x:v>
      </x:c>
      <x:c r="F4415" s="7" t="n">
        <x:f>O3289</x:f>
        <x:v>0</x:v>
      </x:c>
      <x:c r="G4415" s="7" t="n">
        <x:f>Q3289</x:f>
        <x:v>0</x:v>
      </x:c>
      <x:c r="H4415" s="7" t="n">
        <x:f>R3289</x:f>
        <x:v>2800</x:v>
      </x:c>
      <x:c r="I4415" s="7" t="n">
        <x:f>0</x:f>
        <x:v>0</x:v>
      </x:c>
      <x:c r="J4415" s="7" t="n">
        <x:f>0</x:f>
        <x:v>0</x:v>
      </x:c>
      <x:c r="K4415" s="7" t="n">
        <x:f>0</x:f>
        <x:v>0</x:v>
      </x:c>
      <x:c r="L4415" s="7" t="n">
        <x:f>'Inventory detail'!F1037*Summary!$K$5*(A4415-E4415)/Summary!$K$6</x:f>
        <x:v>0</x:v>
      </x:c>
      <x:c r="M4415" s="7" t="n">
        <x:f>MAX(0,H4415-L4415)</x:f>
        <x:v>2800</x:v>
      </x:c>
      <x:c r="N4415" s="7" t="n">
        <x:f>MAX(0,L4415-H4415)</x:f>
        <x:v>0</x:v>
      </x:c>
      <x:c r="O4415" s="7" t="n">
        <x:f>MAX(0,F4415+I4415-N4415)</x:f>
        <x:v>0</x:v>
      </x:c>
      <x:c r="P4415" s="7" t="n">
        <x:f>MAX(0,N4415-F4415-I4415)</x:f>
        <x:v>0</x:v>
      </x:c>
      <x:c r="Q4415" s="7" t="n">
        <x:f>MAX(0,G4415+J4415-P4415)</x:f>
        <x:v>0</x:v>
      </x:c>
      <x:c r="R4415" s="7" t="n">
        <x:f>M4415+MAX(0,K4415-MAX(0,P4415-G4415-J4415))</x:f>
        <x:v>2800</x:v>
      </x:c>
      <x:c r="S4415" s="7" t="n">
        <x:f>SUM(O4415,Q4415,R4415)</x:f>
        <x:v>2800</x:v>
      </x:c>
      <x:c r="T4415" s="14" t="n">
        <x:f>'Inventory detail'!T1037</x:f>
        <x:v>0.0187</x:v>
      </x:c>
      <x:c r="U4415" s="14" t="n">
        <x:f>'Inventory detail'!U1037</x:f>
        <x:v>0.020295</x:v>
      </x:c>
      <x:c r="V4415" s="9" t="n">
        <x:f>O4415*T4415</x:f>
        <x:v>0</x:v>
      </x:c>
      <x:c r="W4415" s="9" t="n">
        <x:f>Q4415*T4415</x:f>
        <x:v>0</x:v>
      </x:c>
      <x:c r="X4415" s="9" t="n">
        <x:f>R4415*T4415</x:f>
        <x:v>52.36000000000001</x:v>
      </x:c>
      <x:c r="Y4415" s="9" t="n">
        <x:f>S4415*T4415</x:f>
        <x:v>52.36000000000001</x:v>
      </x:c>
      <x:c r="Z4415" s="9" t="n">
        <x:f>IF(ISNUMBER(U4415),S4415*(U4415-T4415),"n.a.")</x:f>
        <x:v>4.4659999999999975</x:v>
      </x:c>
      <x:c r="AA4415" s="9" t="n">
        <x:f>IF(ISNUMBER(U4415),Y4415,0)</x:f>
        <x:v>52.36000000000001</x:v>
      </x:c>
      <x:c r="AB4415" s="7" t="n">
        <x:f>MAX(0,L4415-SUM(F4415:K4415))</x:f>
        <x:v>0</x:v>
      </x:c>
    </x:row>
    <x:row r="4416" ht="22" customHeight="1">
      <x:c r="A4416" s="18" t="n">
        <x:f>Summary!F$41</x:f>
        <x:v>46419</x:v>
      </x:c>
      <x:c r="B4416" s="2" t="str">
        <x:f>'Inventory detail'!A1038</x:f>
        <x:v>POUC</x:v>
      </x:c>
      <x:c r="C4416" s="2" t="str">
        <x:f>'Inventory detail'!B1038</x:f>
        <x:v>30</x:v>
      </x:c>
      <x:c r="D4416" s="2" t="str">
        <x:f>'Inventory detail'!C1038</x:f>
        <x:v>JUM5</x:v>
      </x:c>
      <x:c r="E4416" s="10" t="n">
        <x:f>A3290</x:f>
        <x:v>46388</x:v>
      </x:c>
      <x:c r="F4416" s="7" t="n">
        <x:f>O3290</x:f>
        <x:v>0</x:v>
      </x:c>
      <x:c r="G4416" s="7" t="n">
        <x:f>Q3290</x:f>
        <x:v>0</x:v>
      </x:c>
      <x:c r="H4416" s="7" t="n">
        <x:f>R3290</x:f>
        <x:v>4100</x:v>
      </x:c>
      <x:c r="I4416" s="7" t="n">
        <x:f>0</x:f>
        <x:v>0</x:v>
      </x:c>
      <x:c r="J4416" s="7" t="n">
        <x:f>0</x:f>
        <x:v>0</x:v>
      </x:c>
      <x:c r="K4416" s="7" t="n">
        <x:f>0</x:f>
        <x:v>0</x:v>
      </x:c>
      <x:c r="L4416" s="7" t="n">
        <x:f>'Inventory detail'!F1038*Summary!$K$5*(A4416-E4416)/Summary!$K$6</x:f>
        <x:v>0</x:v>
      </x:c>
      <x:c r="M4416" s="7" t="n">
        <x:f>MAX(0,H4416-L4416)</x:f>
        <x:v>4100</x:v>
      </x:c>
      <x:c r="N4416" s="7" t="n">
        <x:f>MAX(0,L4416-H4416)</x:f>
        <x:v>0</x:v>
      </x:c>
      <x:c r="O4416" s="7" t="n">
        <x:f>MAX(0,F4416+I4416-N4416)</x:f>
        <x:v>0</x:v>
      </x:c>
      <x:c r="P4416" s="7" t="n">
        <x:f>MAX(0,N4416-F4416-I4416)</x:f>
        <x:v>0</x:v>
      </x:c>
      <x:c r="Q4416" s="7" t="n">
        <x:f>MAX(0,G4416+J4416-P4416)</x:f>
        <x:v>0</x:v>
      </x:c>
      <x:c r="R4416" s="7" t="n">
        <x:f>M4416+MAX(0,K4416-MAX(0,P4416-G4416-J4416))</x:f>
        <x:v>4100</x:v>
      </x:c>
      <x:c r="S4416" s="7" t="n">
        <x:f>SUM(O4416,Q4416,R4416)</x:f>
        <x:v>4100</x:v>
      </x:c>
      <x:c r="T4416" s="14" t="n">
        <x:f>'Inventory detail'!T1038</x:f>
        <x:v>0.0115</x:v>
      </x:c>
      <x:c r="U4416" s="14" t="n">
        <x:f>'Inventory detail'!U1038</x:f>
        <x:v>0.012374999999999999</x:v>
      </x:c>
      <x:c r="V4416" s="9" t="n">
        <x:f>O4416*T4416</x:f>
        <x:v>0</x:v>
      </x:c>
      <x:c r="W4416" s="9" t="n">
        <x:f>Q4416*T4416</x:f>
        <x:v>0</x:v>
      </x:c>
      <x:c r="X4416" s="9" t="n">
        <x:f>R4416*T4416</x:f>
        <x:v>47.15</x:v>
      </x:c>
      <x:c r="Y4416" s="9" t="n">
        <x:f>S4416*T4416</x:f>
        <x:v>47.15</x:v>
      </x:c>
      <x:c r="Z4416" s="9" t="n">
        <x:f>IF(ISNUMBER(U4416),S4416*(U4416-T4416),"n.a.")</x:f>
        <x:v>3.587499999999996</x:v>
      </x:c>
      <x:c r="AA4416" s="9" t="n">
        <x:f>IF(ISNUMBER(U4416),Y4416,0)</x:f>
        <x:v>47.15</x:v>
      </x:c>
      <x:c r="AB4416" s="7" t="n">
        <x:f>MAX(0,L4416-SUM(F4416:K4416))</x:f>
        <x:v>0</x:v>
      </x:c>
    </x:row>
    <x:row r="4417" ht="22" customHeight="1">
      <x:c r="A4417" s="18" t="n">
        <x:f>Summary!F$41</x:f>
        <x:v>46419</x:v>
      </x:c>
      <x:c r="B4417" s="2" t="str">
        <x:f>'Inventory detail'!A1039</x:f>
        <x:v>POUC</x:v>
      </x:c>
      <x:c r="C4417" s="2" t="str">
        <x:f>'Inventory detail'!B1039</x:f>
        <x:v>30</x:v>
      </x:c>
      <x:c r="D4417" s="2" t="str">
        <x:f>'Inventory detail'!C1039</x:f>
        <x:v>JUM7</x:v>
      </x:c>
      <x:c r="E4417" s="10" t="n">
        <x:f>A3291</x:f>
        <x:v>46388</x:v>
      </x:c>
      <x:c r="F4417" s="7" t="n">
        <x:f>O3291</x:f>
        <x:v>0</x:v>
      </x:c>
      <x:c r="G4417" s="7" t="n">
        <x:f>Q3291</x:f>
        <x:v>0</x:v>
      </x:c>
      <x:c r="H4417" s="7" t="n">
        <x:f>R3291</x:f>
        <x:v>3400</x:v>
      </x:c>
      <x:c r="I4417" s="7" t="n">
        <x:f>0</x:f>
        <x:v>0</x:v>
      </x:c>
      <x:c r="J4417" s="7" t="n">
        <x:f>0</x:f>
        <x:v>0</x:v>
      </x:c>
      <x:c r="K4417" s="7" t="n">
        <x:f>0</x:f>
        <x:v>0</x:v>
      </x:c>
      <x:c r="L4417" s="7" t="n">
        <x:f>'Inventory detail'!F1039*Summary!$K$5*(A4417-E4417)/Summary!$K$6</x:f>
        <x:v>0</x:v>
      </x:c>
      <x:c r="M4417" s="7" t="n">
        <x:f>MAX(0,H4417-L4417)</x:f>
        <x:v>3400</x:v>
      </x:c>
      <x:c r="N4417" s="7" t="n">
        <x:f>MAX(0,L4417-H4417)</x:f>
        <x:v>0</x:v>
      </x:c>
      <x:c r="O4417" s="7" t="n">
        <x:f>MAX(0,F4417+I4417-N4417)</x:f>
        <x:v>0</x:v>
      </x:c>
      <x:c r="P4417" s="7" t="n">
        <x:f>MAX(0,N4417-F4417-I4417)</x:f>
        <x:v>0</x:v>
      </x:c>
      <x:c r="Q4417" s="7" t="n">
        <x:f>MAX(0,G4417+J4417-P4417)</x:f>
        <x:v>0</x:v>
      </x:c>
      <x:c r="R4417" s="7" t="n">
        <x:f>M4417+MAX(0,K4417-MAX(0,P4417-G4417-J4417))</x:f>
        <x:v>3400</x:v>
      </x:c>
      <x:c r="S4417" s="7" t="n">
        <x:f>SUM(O4417,Q4417,R4417)</x:f>
        <x:v>3400</x:v>
      </x:c>
      <x:c r="T4417" s="14" t="n">
        <x:f>'Inventory detail'!T1039</x:f>
        <x:v>0.015</x:v>
      </x:c>
      <x:c r="U4417" s="14" t="n">
        <x:f>'Inventory detail'!U1039</x:f>
        <x:v>0.016335</x:v>
      </x:c>
      <x:c r="V4417" s="9" t="n">
        <x:f>O4417*T4417</x:f>
        <x:v>0</x:v>
      </x:c>
      <x:c r="W4417" s="9" t="n">
        <x:f>Q4417*T4417</x:f>
        <x:v>0</x:v>
      </x:c>
      <x:c r="X4417" s="9" t="n">
        <x:f>R4417*T4417</x:f>
        <x:v>51</x:v>
      </x:c>
      <x:c r="Y4417" s="9" t="n">
        <x:f>S4417*T4417</x:f>
        <x:v>51</x:v>
      </x:c>
      <x:c r="Z4417" s="9" t="n">
        <x:f>IF(ISNUMBER(U4417),S4417*(U4417-T4417),"n.a.")</x:f>
        <x:v>4.538999999999998</x:v>
      </x:c>
      <x:c r="AA4417" s="9" t="n">
        <x:f>IF(ISNUMBER(U4417),Y4417,0)</x:f>
        <x:v>51</x:v>
      </x:c>
      <x:c r="AB4417" s="7" t="n">
        <x:f>MAX(0,L4417-SUM(F4417:K4417))</x:f>
        <x:v>0</x:v>
      </x:c>
    </x:row>
    <x:row r="4418" ht="22" customHeight="1">
      <x:c r="A4418" s="18" t="n">
        <x:f>Summary!F$41</x:f>
        <x:v>46419</x:v>
      </x:c>
      <x:c r="B4418" s="2" t="str">
        <x:f>'Inventory detail'!A1040</x:f>
        <x:v>POUC</x:v>
      </x:c>
      <x:c r="C4418" s="2" t="str">
        <x:f>'Inventory detail'!B1040</x:f>
        <x:v>30</x:v>
      </x:c>
      <x:c r="D4418" s="2" t="str">
        <x:f>'Inventory detail'!C1040</x:f>
        <x:v>KEY7</x:v>
      </x:c>
      <x:c r="E4418" s="10" t="n">
        <x:f>A3292</x:f>
        <x:v>46388</x:v>
      </x:c>
      <x:c r="F4418" s="7" t="n">
        <x:f>O3292</x:f>
        <x:v>0</x:v>
      </x:c>
      <x:c r="G4418" s="7" t="n">
        <x:f>Q3292</x:f>
        <x:v>0</x:v>
      </x:c>
      <x:c r="H4418" s="7" t="n">
        <x:f>R3292</x:f>
        <x:v>1200</x:v>
      </x:c>
      <x:c r="I4418" s="7" t="n">
        <x:f>0</x:f>
        <x:v>0</x:v>
      </x:c>
      <x:c r="J4418" s="7" t="n">
        <x:f>0</x:f>
        <x:v>0</x:v>
      </x:c>
      <x:c r="K4418" s="7" t="n">
        <x:f>0</x:f>
        <x:v>0</x:v>
      </x:c>
      <x:c r="L4418" s="7" t="n">
        <x:f>'Inventory detail'!F1040*Summary!$K$5*(A4418-E4418)/Summary!$K$6</x:f>
        <x:v>0</x:v>
      </x:c>
      <x:c r="M4418" s="7" t="n">
        <x:f>MAX(0,H4418-L4418)</x:f>
        <x:v>1200</x:v>
      </x:c>
      <x:c r="N4418" s="7" t="n">
        <x:f>MAX(0,L4418-H4418)</x:f>
        <x:v>0</x:v>
      </x:c>
      <x:c r="O4418" s="7" t="n">
        <x:f>MAX(0,F4418+I4418-N4418)</x:f>
        <x:v>0</x:v>
      </x:c>
      <x:c r="P4418" s="7" t="n">
        <x:f>MAX(0,N4418-F4418-I4418)</x:f>
        <x:v>0</x:v>
      </x:c>
      <x:c r="Q4418" s="7" t="n">
        <x:f>MAX(0,G4418+J4418-P4418)</x:f>
        <x:v>0</x:v>
      </x:c>
      <x:c r="R4418" s="7" t="n">
        <x:f>M4418+MAX(0,K4418-MAX(0,P4418-G4418-J4418))</x:f>
        <x:v>1200</x:v>
      </x:c>
      <x:c r="S4418" s="7" t="n">
        <x:f>SUM(O4418,Q4418,R4418)</x:f>
        <x:v>1200</x:v>
      </x:c>
      <x:c r="T4418" s="14" t="n">
        <x:f>'Inventory detail'!T1040</x:f>
        <x:v>0.009000000000000001</x:v>
      </x:c>
      <x:c r="U4418" s="14" t="n">
        <x:f>'Inventory detail'!U1040</x:f>
        <x:v>0.01122</x:v>
      </x:c>
      <x:c r="V4418" s="9" t="n">
        <x:f>O4418*T4418</x:f>
        <x:v>0</x:v>
      </x:c>
      <x:c r="W4418" s="9" t="n">
        <x:f>Q4418*T4418</x:f>
        <x:v>0</x:v>
      </x:c>
      <x:c r="X4418" s="9" t="n">
        <x:f>R4418*T4418</x:f>
        <x:v>10.8</x:v>
      </x:c>
      <x:c r="Y4418" s="9" t="n">
        <x:f>S4418*T4418</x:f>
        <x:v>10.8</x:v>
      </x:c>
      <x:c r="Z4418" s="9" t="n">
        <x:f>IF(ISNUMBER(U4418),S4418*(U4418-T4418),"n.a.")</x:f>
        <x:v>2.6639999999999997</x:v>
      </x:c>
      <x:c r="AA4418" s="9" t="n">
        <x:f>IF(ISNUMBER(U4418),Y4418,0)</x:f>
        <x:v>10.8</x:v>
      </x:c>
      <x:c r="AB4418" s="7" t="n">
        <x:f>MAX(0,L4418-SUM(F4418:K4418))</x:f>
        <x:v>0</x:v>
      </x:c>
    </x:row>
    <x:row r="4419" ht="22" customHeight="1">
      <x:c r="A4419" s="18" t="n">
        <x:f>Summary!F$41</x:f>
        <x:v>46419</x:v>
      </x:c>
      <x:c r="B4419" s="2" t="str">
        <x:f>'Inventory detail'!A1041</x:f>
        <x:v>POUC</x:v>
      </x:c>
      <x:c r="C4419" s="2" t="str">
        <x:f>'Inventory detail'!B1041</x:f>
        <x:v>30</x:v>
      </x:c>
      <x:c r="D4419" s="2" t="str">
        <x:f>'Inventory detail'!C1041</x:f>
        <x:v>LEGPC</x:v>
      </x:c>
      <x:c r="E4419" s="10" t="n">
        <x:f>A3293</x:f>
        <x:v>46388</x:v>
      </x:c>
      <x:c r="F4419" s="7" t="n">
        <x:f>O3293</x:f>
        <x:v>0</x:v>
      </x:c>
      <x:c r="G4419" s="7" t="n">
        <x:f>Q3293</x:f>
        <x:v>0</x:v>
      </x:c>
      <x:c r="H4419" s="7" t="n">
        <x:f>R3293</x:f>
        <x:v>92</x:v>
      </x:c>
      <x:c r="I4419" s="7" t="n">
        <x:f>0</x:f>
        <x:v>0</x:v>
      </x:c>
      <x:c r="J4419" s="7" t="n">
        <x:f>0</x:f>
        <x:v>0</x:v>
      </x:c>
      <x:c r="K4419" s="7" t="n">
        <x:f>0</x:f>
        <x:v>0</x:v>
      </x:c>
      <x:c r="L4419" s="7" t="n">
        <x:f>'Inventory detail'!F1041*Summary!$K$5*(A4419-E4419)/Summary!$K$6</x:f>
        <x:v>0</x:v>
      </x:c>
      <x:c r="M4419" s="7" t="n">
        <x:f>MAX(0,H4419-L4419)</x:f>
        <x:v>92</x:v>
      </x:c>
      <x:c r="N4419" s="7" t="n">
        <x:f>MAX(0,L4419-H4419)</x:f>
        <x:v>0</x:v>
      </x:c>
      <x:c r="O4419" s="7" t="n">
        <x:f>MAX(0,F4419+I4419-N4419)</x:f>
        <x:v>0</x:v>
      </x:c>
      <x:c r="P4419" s="7" t="n">
        <x:f>MAX(0,N4419-F4419-I4419)</x:f>
        <x:v>0</x:v>
      </x:c>
      <x:c r="Q4419" s="7" t="n">
        <x:f>MAX(0,G4419+J4419-P4419)</x:f>
        <x:v>0</x:v>
      </x:c>
      <x:c r="R4419" s="7" t="n">
        <x:f>M4419+MAX(0,K4419-MAX(0,P4419-G4419-J4419))</x:f>
        <x:v>92</x:v>
      </x:c>
      <x:c r="S4419" s="7" t="n">
        <x:f>SUM(O4419,Q4419,R4419)</x:f>
        <x:v>92</x:v>
      </x:c>
      <x:c r="T4419" s="14" t="n">
        <x:f>'Inventory detail'!T1041</x:f>
        <x:v>0.77</x:v>
      </x:c>
      <x:c r="U4419" s="14" t="str">
        <x:f>'Inventory detail'!U1041</x:f>
        <x:v>n.a.</x:v>
      </x:c>
      <x:c r="V4419" s="9" t="n">
        <x:f>O4419*T4419</x:f>
        <x:v>0</x:v>
      </x:c>
      <x:c r="W4419" s="9" t="n">
        <x:f>Q4419*T4419</x:f>
        <x:v>0</x:v>
      </x:c>
      <x:c r="X4419" s="9" t="n">
        <x:f>R4419*T4419</x:f>
        <x:v>70.84</x:v>
      </x:c>
      <x:c r="Y4419" s="9" t="n">
        <x:f>S4419*T4419</x:f>
        <x:v>70.84</x:v>
      </x:c>
      <x:c r="Z4419" s="9" t="str">
        <x:f>IF(ISNUMBER(U4419),S4419*(U4419-T4419),"n.a.")</x:f>
        <x:v>n.a.</x:v>
      </x:c>
      <x:c r="AA4419" s="9" t="n">
        <x:f>IF(ISNUMBER(U4419),Y4419,0)</x:f>
        <x:v>0</x:v>
      </x:c>
      <x:c r="AB4419" s="7" t="n">
        <x:f>MAX(0,L4419-SUM(F4419:K4419))</x:f>
        <x:v>0</x:v>
      </x:c>
    </x:row>
    <x:row r="4420" ht="22" customHeight="1">
      <x:c r="A4420" s="18" t="n">
        <x:f>Summary!F$41</x:f>
        <x:v>46419</x:v>
      </x:c>
      <x:c r="B4420" s="2" t="str">
        <x:f>'Inventory detail'!A1042</x:f>
        <x:v>POUC</x:v>
      </x:c>
      <x:c r="C4420" s="2" t="str">
        <x:f>'Inventory detail'!B1042</x:f>
        <x:v>30</x:v>
      </x:c>
      <x:c r="D4420" s="2" t="str">
        <x:f>'Inventory detail'!C1042</x:f>
        <x:v>LUGWO10</x:v>
      </x:c>
      <x:c r="E4420" s="10" t="n">
        <x:f>A3294</x:f>
        <x:v>46388</x:v>
      </x:c>
      <x:c r="F4420" s="7" t="n">
        <x:f>O3294</x:f>
        <x:v>0</x:v>
      </x:c>
      <x:c r="G4420" s="7" t="n">
        <x:f>Q3294</x:f>
        <x:v>0</x:v>
      </x:c>
      <x:c r="H4420" s="7" t="n">
        <x:f>R3294</x:f>
        <x:v>3000</x:v>
      </x:c>
      <x:c r="I4420" s="7" t="n">
        <x:f>0</x:f>
        <x:v>0</x:v>
      </x:c>
      <x:c r="J4420" s="7" t="n">
        <x:f>0</x:f>
        <x:v>0</x:v>
      </x:c>
      <x:c r="K4420" s="7" t="n">
        <x:f>0</x:f>
        <x:v>0</x:v>
      </x:c>
      <x:c r="L4420" s="7" t="n">
        <x:f>'Inventory detail'!F1042*Summary!$K$5*(A4420-E4420)/Summary!$K$6</x:f>
        <x:v>0</x:v>
      </x:c>
      <x:c r="M4420" s="7" t="n">
        <x:f>MAX(0,H4420-L4420)</x:f>
        <x:v>3000</x:v>
      </x:c>
      <x:c r="N4420" s="7" t="n">
        <x:f>MAX(0,L4420-H4420)</x:f>
        <x:v>0</x:v>
      </x:c>
      <x:c r="O4420" s="7" t="n">
        <x:f>MAX(0,F4420+I4420-N4420)</x:f>
        <x:v>0</x:v>
      </x:c>
      <x:c r="P4420" s="7" t="n">
        <x:f>MAX(0,N4420-F4420-I4420)</x:f>
        <x:v>0</x:v>
      </x:c>
      <x:c r="Q4420" s="7" t="n">
        <x:f>MAX(0,G4420+J4420-P4420)</x:f>
        <x:v>0</x:v>
      </x:c>
      <x:c r="R4420" s="7" t="n">
        <x:f>M4420+MAX(0,K4420-MAX(0,P4420-G4420-J4420))</x:f>
        <x:v>3000</x:v>
      </x:c>
      <x:c r="S4420" s="7" t="n">
        <x:f>SUM(O4420,Q4420,R4420)</x:f>
        <x:v>3000</x:v>
      </x:c>
      <x:c r="T4420" s="14" t="n">
        <x:f>'Inventory detail'!T1042</x:f>
        <x:v>0.016399999999999998</x:v>
      </x:c>
      <x:c r="U4420" s="14" t="n">
        <x:f>'Inventory detail'!U1042</x:f>
        <x:v>0.017985</x:v>
      </x:c>
      <x:c r="V4420" s="9" t="n">
        <x:f>O4420*T4420</x:f>
        <x:v>0</x:v>
      </x:c>
      <x:c r="W4420" s="9" t="n">
        <x:f>Q4420*T4420</x:f>
        <x:v>0</x:v>
      </x:c>
      <x:c r="X4420" s="9" t="n">
        <x:f>R4420*T4420</x:f>
        <x:v>49.199999999999996</x:v>
      </x:c>
      <x:c r="Y4420" s="9" t="n">
        <x:f>S4420*T4420</x:f>
        <x:v>49.199999999999996</x:v>
      </x:c>
      <x:c r="Z4420" s="9" t="n">
        <x:f>IF(ISNUMBER(U4420),S4420*(U4420-T4420),"n.a.")</x:f>
        <x:v>4.75500000000001</x:v>
      </x:c>
      <x:c r="AA4420" s="9" t="n">
        <x:f>IF(ISNUMBER(U4420),Y4420,0)</x:f>
        <x:v>49.199999999999996</x:v>
      </x:c>
      <x:c r="AB4420" s="7" t="n">
        <x:f>MAX(0,L4420-SUM(F4420:K4420))</x:f>
        <x:v>0</x:v>
      </x:c>
    </x:row>
    <x:row r="4421" ht="22" customHeight="1">
      <x:c r="A4421" s="18" t="n">
        <x:f>Summary!F$41</x:f>
        <x:v>46419</x:v>
      </x:c>
      <x:c r="B4421" s="2" t="str">
        <x:f>'Inventory detail'!A1043</x:f>
        <x:v>POUC</x:v>
      </x:c>
      <x:c r="C4421" s="2" t="str">
        <x:f>'Inventory detail'!B1043</x:f>
        <x:v>30</x:v>
      </x:c>
      <x:c r="D4421" s="2" t="str">
        <x:f>'Inventory detail'!C1043</x:f>
        <x:v>MEN3SL</x:v>
      </x:c>
      <x:c r="E4421" s="10" t="n">
        <x:f>A3295</x:f>
        <x:v>46388</x:v>
      </x:c>
      <x:c r="F4421" s="7" t="n">
        <x:f>O3295</x:f>
        <x:v>0</x:v>
      </x:c>
      <x:c r="G4421" s="7" t="n">
        <x:f>Q3295</x:f>
        <x:v>0</x:v>
      </x:c>
      <x:c r="H4421" s="7" t="n">
        <x:f>R3295</x:f>
        <x:v>0</x:v>
      </x:c>
      <x:c r="I4421" s="7" t="n">
        <x:f>0</x:f>
        <x:v>0</x:v>
      </x:c>
      <x:c r="J4421" s="7" t="n">
        <x:f>0</x:f>
        <x:v>0</x:v>
      </x:c>
      <x:c r="K4421" s="7" t="n">
        <x:f>0</x:f>
        <x:v>0</x:v>
      </x:c>
      <x:c r="L4421" s="7" t="n">
        <x:f>'Inventory detail'!F1043*Summary!$K$5*(A4421-E4421)/Summary!$K$6</x:f>
        <x:v>0</x:v>
      </x:c>
      <x:c r="M4421" s="7" t="n">
        <x:f>MAX(0,H4421-L4421)</x:f>
        <x:v>0</x:v>
      </x:c>
      <x:c r="N4421" s="7" t="n">
        <x:f>MAX(0,L4421-H4421)</x:f>
        <x:v>0</x:v>
      </x:c>
      <x:c r="O4421" s="7" t="n">
        <x:f>MAX(0,F4421+I4421-N4421)</x:f>
        <x:v>0</x:v>
      </x:c>
      <x:c r="P4421" s="7" t="n">
        <x:f>MAX(0,N4421-F4421-I4421)</x:f>
        <x:v>0</x:v>
      </x:c>
      <x:c r="Q4421" s="7" t="n">
        <x:f>MAX(0,G4421+J4421-P4421)</x:f>
        <x:v>0</x:v>
      </x:c>
      <x:c r="R4421" s="7" t="n">
        <x:f>M4421+MAX(0,K4421-MAX(0,P4421-G4421-J4421))</x:f>
        <x:v>0</x:v>
      </x:c>
      <x:c r="S4421" s="7" t="n">
        <x:f>SUM(O4421,Q4421,R4421)</x:f>
        <x:v>0</x:v>
      </x:c>
      <x:c r="T4421" s="14" t="n">
        <x:f>'Inventory detail'!T1043</x:f>
        <x:v>0.18969999999999998</x:v>
      </x:c>
      <x:c r="U4421" s="14" t="str">
        <x:f>'Inventory detail'!U1043</x:f>
        <x:v>n.a.</x:v>
      </x:c>
      <x:c r="V4421" s="9" t="n">
        <x:f>O4421*T4421</x:f>
        <x:v>0</x:v>
      </x:c>
      <x:c r="W4421" s="9" t="n">
        <x:f>Q4421*T4421</x:f>
        <x:v>0</x:v>
      </x:c>
      <x:c r="X4421" s="9" t="n">
        <x:f>R4421*T4421</x:f>
        <x:v>0</x:v>
      </x:c>
      <x:c r="Y4421" s="9" t="n">
        <x:f>S4421*T4421</x:f>
        <x:v>0</x:v>
      </x:c>
      <x:c r="Z4421" s="9" t="str">
        <x:f>IF(ISNUMBER(U4421),S4421*(U4421-T4421),"n.a.")</x:f>
        <x:v>n.a.</x:v>
      </x:c>
      <x:c r="AA4421" s="9" t="n">
        <x:f>IF(ISNUMBER(U4421),Y4421,0)</x:f>
        <x:v>0</x:v>
      </x:c>
      <x:c r="AB4421" s="7" t="n">
        <x:f>MAX(0,L4421-SUM(F4421:K4421))</x:f>
        <x:v>0</x:v>
      </x:c>
    </x:row>
    <x:row r="4422" ht="22" customHeight="1">
      <x:c r="A4422" s="18" t="n">
        <x:f>Summary!F$41</x:f>
        <x:v>46419</x:v>
      </x:c>
      <x:c r="B4422" s="2" t="str">
        <x:f>'Inventory detail'!A1044</x:f>
        <x:v>POUC</x:v>
      </x:c>
      <x:c r="C4422" s="2" t="str">
        <x:f>'Inventory detail'!B1044</x:f>
        <x:v>30</x:v>
      </x:c>
      <x:c r="D4422" s="2" t="str">
        <x:f>'Inventory detail'!C1044</x:f>
        <x:v>MEN5SL</x:v>
      </x:c>
      <x:c r="E4422" s="10" t="n">
        <x:f>A3296</x:f>
        <x:v>46388</x:v>
      </x:c>
      <x:c r="F4422" s="7" t="n">
        <x:f>O3296</x:f>
        <x:v>0</x:v>
      </x:c>
      <x:c r="G4422" s="7" t="n">
        <x:f>Q3296</x:f>
        <x:v>0</x:v>
      </x:c>
      <x:c r="H4422" s="7" t="n">
        <x:f>R3296</x:f>
        <x:v>0</x:v>
      </x:c>
      <x:c r="I4422" s="7" t="n">
        <x:f>0</x:f>
        <x:v>0</x:v>
      </x:c>
      <x:c r="J4422" s="7" t="n">
        <x:f>0</x:f>
        <x:v>0</x:v>
      </x:c>
      <x:c r="K4422" s="7" t="n">
        <x:f>0</x:f>
        <x:v>0</x:v>
      </x:c>
      <x:c r="L4422" s="7" t="n">
        <x:f>'Inventory detail'!F1044*Summary!$K$5*(A4422-E4422)/Summary!$K$6</x:f>
        <x:v>0</x:v>
      </x:c>
      <x:c r="M4422" s="7" t="n">
        <x:f>MAX(0,H4422-L4422)</x:f>
        <x:v>0</x:v>
      </x:c>
      <x:c r="N4422" s="7" t="n">
        <x:f>MAX(0,L4422-H4422)</x:f>
        <x:v>0</x:v>
      </x:c>
      <x:c r="O4422" s="7" t="n">
        <x:f>MAX(0,F4422+I4422-N4422)</x:f>
        <x:v>0</x:v>
      </x:c>
      <x:c r="P4422" s="7" t="n">
        <x:f>MAX(0,N4422-F4422-I4422)</x:f>
        <x:v>0</x:v>
      </x:c>
      <x:c r="Q4422" s="7" t="n">
        <x:f>MAX(0,G4422+J4422-P4422)</x:f>
        <x:v>0</x:v>
      </x:c>
      <x:c r="R4422" s="7" t="n">
        <x:f>M4422+MAX(0,K4422-MAX(0,P4422-G4422-J4422))</x:f>
        <x:v>0</x:v>
      </x:c>
      <x:c r="S4422" s="7" t="n">
        <x:f>SUM(O4422,Q4422,R4422)</x:f>
        <x:v>0</x:v>
      </x:c>
      <x:c r="T4422" s="14" t="n">
        <x:f>'Inventory detail'!T1044</x:f>
        <x:v>0.257</x:v>
      </x:c>
      <x:c r="U4422" s="14" t="str">
        <x:f>'Inventory detail'!U1044</x:f>
        <x:v>n.a.</x:v>
      </x:c>
      <x:c r="V4422" s="9" t="n">
        <x:f>O4422*T4422</x:f>
        <x:v>0</x:v>
      </x:c>
      <x:c r="W4422" s="9" t="n">
        <x:f>Q4422*T4422</x:f>
        <x:v>0</x:v>
      </x:c>
      <x:c r="X4422" s="9" t="n">
        <x:f>R4422*T4422</x:f>
        <x:v>0</x:v>
      </x:c>
      <x:c r="Y4422" s="9" t="n">
        <x:f>S4422*T4422</x:f>
        <x:v>0</x:v>
      </x:c>
      <x:c r="Z4422" s="9" t="str">
        <x:f>IF(ISNUMBER(U4422),S4422*(U4422-T4422),"n.a.")</x:f>
        <x:v>n.a.</x:v>
      </x:c>
      <x:c r="AA4422" s="9" t="n">
        <x:f>IF(ISNUMBER(U4422),Y4422,0)</x:f>
        <x:v>0</x:v>
      </x:c>
      <x:c r="AB4422" s="7" t="n">
        <x:f>MAX(0,L4422-SUM(F4422:K4422))</x:f>
        <x:v>0</x:v>
      </x:c>
    </x:row>
    <x:row r="4423" ht="22" customHeight="1">
      <x:c r="A4423" s="18" t="n">
        <x:f>Summary!F$41</x:f>
        <x:v>46419</x:v>
      </x:c>
      <x:c r="B4423" s="2" t="str">
        <x:f>'Inventory detail'!A1045</x:f>
        <x:v>POUC</x:v>
      </x:c>
      <x:c r="C4423" s="2" t="str">
        <x:f>'Inventory detail'!B1045</x:f>
        <x:v>30</x:v>
      </x:c>
      <x:c r="D4423" s="2" t="str">
        <x:f>'Inventory detail'!C1045</x:f>
        <x:v>MLEG5</x:v>
      </x:c>
      <x:c r="E4423" s="10" t="n">
        <x:f>A3297</x:f>
        <x:v>46388</x:v>
      </x:c>
      <x:c r="F4423" s="7" t="n">
        <x:f>O3297</x:f>
        <x:v>0</x:v>
      </x:c>
      <x:c r="G4423" s="7" t="n">
        <x:f>Q3297</x:f>
        <x:v>2000</x:v>
      </x:c>
      <x:c r="H4423" s="7" t="n">
        <x:f>R3297</x:f>
        <x:v>0</x:v>
      </x:c>
      <x:c r="I4423" s="7" t="n">
        <x:f>SUMIFS('PO detail'!$W$1682:$W$1682,'PO detail'!$V$1682:$V$1682,"&gt;="&amp;E4423,'PO detail'!$V$1682:$V$1682,"&lt;"&amp;A4423)</x:f>
        <x:v>0</x:v>
      </x:c>
      <x:c r="J4423" s="7" t="n">
        <x:f>SUMIFS('PO detail'!$X$1682:$X$1682,'PO detail'!$V$1682:$V$1682,"&gt;="&amp;E4423,'PO detail'!$V$1682:$V$1682,"&lt;"&amp;A4423)</x:f>
        <x:v>0</x:v>
      </x:c>
      <x:c r="K4423" s="7" t="n">
        <x:f>SUMIFS('PO detail'!$Y$1682:$Y$1682,'PO detail'!$V$1682:$V$1682,"&gt;="&amp;E4423,'PO detail'!$V$1682:$V$1682,"&lt;"&amp;A4423)</x:f>
        <x:v>0</x:v>
      </x:c>
      <x:c r="L4423" s="7" t="n">
        <x:f>'Inventory detail'!F1045*Summary!$K$5*(A4423-E4423)/Summary!$K$6</x:f>
        <x:v>0</x:v>
      </x:c>
      <x:c r="M4423" s="7" t="n">
        <x:f>MAX(0,H4423-L4423)</x:f>
        <x:v>0</x:v>
      </x:c>
      <x:c r="N4423" s="7" t="n">
        <x:f>MAX(0,L4423-H4423)</x:f>
        <x:v>0</x:v>
      </x:c>
      <x:c r="O4423" s="7" t="n">
        <x:f>MAX(0,F4423+I4423-N4423)</x:f>
        <x:v>0</x:v>
      </x:c>
      <x:c r="P4423" s="7" t="n">
        <x:f>MAX(0,N4423-F4423-I4423)</x:f>
        <x:v>0</x:v>
      </x:c>
      <x:c r="Q4423" s="7" t="n">
        <x:f>MAX(0,G4423+J4423-P4423)</x:f>
        <x:v>2000</x:v>
      </x:c>
      <x:c r="R4423" s="7" t="n">
        <x:f>M4423+MAX(0,K4423-MAX(0,P4423-G4423-J4423))</x:f>
        <x:v>0</x:v>
      </x:c>
      <x:c r="S4423" s="7" t="n">
        <x:f>SUM(O4423,Q4423,R4423)</x:f>
        <x:v>2000</x:v>
      </x:c>
      <x:c r="T4423" s="14" t="n">
        <x:f>'Inventory detail'!T1045</x:f>
        <x:v>0.20329999999999998</x:v>
      </x:c>
      <x:c r="U4423" s="14" t="n">
        <x:f>'Inventory detail'!U1045</x:f>
        <x:v>0.22175999999999998</x:v>
      </x:c>
      <x:c r="V4423" s="9" t="n">
        <x:f>O4423*T4423</x:f>
        <x:v>0</x:v>
      </x:c>
      <x:c r="W4423" s="9" t="n">
        <x:f>Q4423*T4423</x:f>
        <x:v>406.59999999999997</x:v>
      </x:c>
      <x:c r="X4423" s="9" t="n">
        <x:f>R4423*T4423</x:f>
        <x:v>0</x:v>
      </x:c>
      <x:c r="Y4423" s="9" t="n">
        <x:f>S4423*T4423</x:f>
        <x:v>406.59999999999997</x:v>
      </x:c>
      <x:c r="Z4423" s="9" t="n">
        <x:f>IF(ISNUMBER(U4423),S4423*(U4423-T4423),"n.a.")</x:f>
        <x:v>36.92000000000001</x:v>
      </x:c>
      <x:c r="AA4423" s="9" t="n">
        <x:f>IF(ISNUMBER(U4423),Y4423,0)</x:f>
        <x:v>406.59999999999997</x:v>
      </x:c>
      <x:c r="AB4423" s="7" t="n">
        <x:f>MAX(0,L4423-SUM(F4423:K4423))</x:f>
        <x:v>0</x:v>
      </x:c>
    </x:row>
    <x:row r="4424" ht="22" customHeight="1">
      <x:c r="A4424" s="18" t="n">
        <x:f>Summary!F$41</x:f>
        <x:v>46419</x:v>
      </x:c>
      <x:c r="B4424" s="2" t="str">
        <x:f>'Inventory detail'!A1046</x:f>
        <x:v>POUC</x:v>
      </x:c>
      <x:c r="C4424" s="2" t="str">
        <x:f>'Inventory detail'!B1046</x:f>
        <x:v>30</x:v>
      </x:c>
      <x:c r="D4424" s="2" t="str">
        <x:f>'Inventory detail'!C1046</x:f>
        <x:v>MLET3</x:v>
      </x:c>
      <x:c r="E4424" s="10" t="n">
        <x:f>A3298</x:f>
        <x:v>46388</x:v>
      </x:c>
      <x:c r="F4424" s="7" t="n">
        <x:f>O3298</x:f>
        <x:v>0</x:v>
      </x:c>
      <x:c r="G4424" s="7" t="n">
        <x:f>Q3298</x:f>
        <x:v>3000</x:v>
      </x:c>
      <x:c r="H4424" s="7" t="n">
        <x:f>R3298</x:f>
        <x:v>0</x:v>
      </x:c>
      <x:c r="I4424" s="7" t="n">
        <x:f>SUMIFS('PO detail'!$W$1683:$W$1683,'PO detail'!$V$1683:$V$1683,"&gt;="&amp;E4424,'PO detail'!$V$1683:$V$1683,"&lt;"&amp;A4424)</x:f>
        <x:v>0</x:v>
      </x:c>
      <x:c r="J4424" s="7" t="n">
        <x:f>SUMIFS('PO detail'!$X$1683:$X$1683,'PO detail'!$V$1683:$V$1683,"&gt;="&amp;E4424,'PO detail'!$V$1683:$V$1683,"&lt;"&amp;A4424)</x:f>
        <x:v>0</x:v>
      </x:c>
      <x:c r="K4424" s="7" t="n">
        <x:f>SUMIFS('PO detail'!$Y$1683:$Y$1683,'PO detail'!$V$1683:$V$1683,"&gt;="&amp;E4424,'PO detail'!$V$1683:$V$1683,"&lt;"&amp;A4424)</x:f>
        <x:v>0</x:v>
      </x:c>
      <x:c r="L4424" s="7" t="n">
        <x:f>'Inventory detail'!F1046*Summary!$K$5*(A4424-E4424)/Summary!$K$6</x:f>
        <x:v>0</x:v>
      </x:c>
      <x:c r="M4424" s="7" t="n">
        <x:f>MAX(0,H4424-L4424)</x:f>
        <x:v>0</x:v>
      </x:c>
      <x:c r="N4424" s="7" t="n">
        <x:f>MAX(0,L4424-H4424)</x:f>
        <x:v>0</x:v>
      </x:c>
      <x:c r="O4424" s="7" t="n">
        <x:f>MAX(0,F4424+I4424-N4424)</x:f>
        <x:v>0</x:v>
      </x:c>
      <x:c r="P4424" s="7" t="n">
        <x:f>MAX(0,N4424-F4424-I4424)</x:f>
        <x:v>0</x:v>
      </x:c>
      <x:c r="Q4424" s="7" t="n">
        <x:f>MAX(0,G4424+J4424-P4424)</x:f>
        <x:v>3000</x:v>
      </x:c>
      <x:c r="R4424" s="7" t="n">
        <x:f>M4424+MAX(0,K4424-MAX(0,P4424-G4424-J4424))</x:f>
        <x:v>0</x:v>
      </x:c>
      <x:c r="S4424" s="7" t="n">
        <x:f>SUM(O4424,Q4424,R4424)</x:f>
        <x:v>3000</x:v>
      </x:c>
      <x:c r="T4424" s="14" t="n">
        <x:f>'Inventory detail'!T1046</x:f>
        <x:v>0.0836</x:v>
      </x:c>
      <x:c r="U4424" s="14" t="n">
        <x:f>'Inventory detail'!U1046</x:f>
        <x:v>0.12276</x:v>
      </x:c>
      <x:c r="V4424" s="9" t="n">
        <x:f>O4424*T4424</x:f>
        <x:v>0</x:v>
      </x:c>
      <x:c r="W4424" s="9" t="n">
        <x:f>Q4424*T4424</x:f>
        <x:v>250.79999999999998</x:v>
      </x:c>
      <x:c r="X4424" s="9" t="n">
        <x:f>R4424*T4424</x:f>
        <x:v>0</x:v>
      </x:c>
      <x:c r="Y4424" s="9" t="n">
        <x:f>S4424*T4424</x:f>
        <x:v>250.79999999999998</x:v>
      </x:c>
      <x:c r="Z4424" s="9" t="n">
        <x:f>IF(ISNUMBER(U4424),S4424*(U4424-T4424),"n.a.")</x:f>
        <x:v>117.48</x:v>
      </x:c>
      <x:c r="AA4424" s="9" t="n">
        <x:f>IF(ISNUMBER(U4424),Y4424,0)</x:f>
        <x:v>250.79999999999998</x:v>
      </x:c>
      <x:c r="AB4424" s="7" t="n">
        <x:f>MAX(0,L4424-SUM(F4424:K4424))</x:f>
        <x:v>0</x:v>
      </x:c>
    </x:row>
    <x:row r="4425" ht="22" customHeight="1">
      <x:c r="A4425" s="18" t="n">
        <x:f>Summary!F$41</x:f>
        <x:v>46419</x:v>
      </x:c>
      <x:c r="B4425" s="2" t="str">
        <x:f>'Inventory detail'!A1047</x:f>
        <x:v>POUC</x:v>
      </x:c>
      <x:c r="C4425" s="2" t="str">
        <x:f>'Inventory detail'!B1047</x:f>
        <x:v>30</x:v>
      </x:c>
      <x:c r="D4425" s="2" t="str">
        <x:f>'Inventory detail'!C1047</x:f>
        <x:v>MP1218G</x:v>
      </x:c>
      <x:c r="E4425" s="10" t="n">
        <x:f>A3299</x:f>
        <x:v>46388</x:v>
      </x:c>
      <x:c r="F4425" s="7" t="n">
        <x:f>O3299</x:f>
        <x:v>0</x:v>
      </x:c>
      <x:c r="G4425" s="7" t="n">
        <x:f>Q3299</x:f>
        <x:v>0</x:v>
      </x:c>
      <x:c r="H4425" s="7" t="n">
        <x:f>R3299</x:f>
        <x:v>0</x:v>
      </x:c>
      <x:c r="I4425" s="7" t="n">
        <x:f>0</x:f>
        <x:v>0</x:v>
      </x:c>
      <x:c r="J4425" s="7" t="n">
        <x:f>0</x:f>
        <x:v>0</x:v>
      </x:c>
      <x:c r="K4425" s="7" t="n">
        <x:f>0</x:f>
        <x:v>0</x:v>
      </x:c>
      <x:c r="L4425" s="7" t="n">
        <x:f>'Inventory detail'!F1047*Summary!$K$5*(A4425-E4425)/Summary!$K$6</x:f>
        <x:v>0</x:v>
      </x:c>
      <x:c r="M4425" s="7" t="n">
        <x:f>MAX(0,H4425-L4425)</x:f>
        <x:v>0</x:v>
      </x:c>
      <x:c r="N4425" s="7" t="n">
        <x:f>MAX(0,L4425-H4425)</x:f>
        <x:v>0</x:v>
      </x:c>
      <x:c r="O4425" s="7" t="n">
        <x:f>MAX(0,F4425+I4425-N4425)</x:f>
        <x:v>0</x:v>
      </x:c>
      <x:c r="P4425" s="7" t="n">
        <x:f>MAX(0,N4425-F4425-I4425)</x:f>
        <x:v>0</x:v>
      </x:c>
      <x:c r="Q4425" s="7" t="n">
        <x:f>MAX(0,G4425+J4425-P4425)</x:f>
        <x:v>0</x:v>
      </x:c>
      <x:c r="R4425" s="7" t="n">
        <x:f>M4425+MAX(0,K4425-MAX(0,P4425-G4425-J4425))</x:f>
        <x:v>0</x:v>
      </x:c>
      <x:c r="S4425" s="7" t="n">
        <x:f>SUM(O4425,Q4425,R4425)</x:f>
        <x:v>0</x:v>
      </x:c>
      <x:c r="T4425" s="14" t="n">
        <x:f>'Inventory detail'!T1047</x:f>
        <x:v>10.37</x:v>
      </x:c>
      <x:c r="U4425" s="14" t="str">
        <x:f>'Inventory detail'!U1047</x:f>
        <x:v>n.a.</x:v>
      </x:c>
      <x:c r="V4425" s="9" t="n">
        <x:f>O4425*T4425</x:f>
        <x:v>0</x:v>
      </x:c>
      <x:c r="W4425" s="9" t="n">
        <x:f>Q4425*T4425</x:f>
        <x:v>0</x:v>
      </x:c>
      <x:c r="X4425" s="9" t="n">
        <x:f>R4425*T4425</x:f>
        <x:v>0</x:v>
      </x:c>
      <x:c r="Y4425" s="9" t="n">
        <x:f>S4425*T4425</x:f>
        <x:v>0</x:v>
      </x:c>
      <x:c r="Z4425" s="9" t="str">
        <x:f>IF(ISNUMBER(U4425),S4425*(U4425-T4425),"n.a.")</x:f>
        <x:v>n.a.</x:v>
      </x:c>
      <x:c r="AA4425" s="9" t="n">
        <x:f>IF(ISNUMBER(U4425),Y4425,0)</x:f>
        <x:v>0</x:v>
      </x:c>
      <x:c r="AB4425" s="7" t="n">
        <x:f>MAX(0,L4425-SUM(F4425:K4425))</x:f>
        <x:v>0</x:v>
      </x:c>
    </x:row>
    <x:row r="4426" ht="22" customHeight="1">
      <x:c r="A4426" s="18" t="n">
        <x:f>Summary!F$41</x:f>
        <x:v>46419</x:v>
      </x:c>
      <x:c r="B4426" s="2" t="str">
        <x:f>'Inventory detail'!A1048</x:f>
        <x:v>POUC</x:v>
      </x:c>
      <x:c r="C4426" s="2" t="str">
        <x:f>'Inventory detail'!B1048</x:f>
        <x:v>30</x:v>
      </x:c>
      <x:c r="D4426" s="2" t="str">
        <x:f>'Inventory detail'!C1048</x:f>
        <x:v>PCSP</x:v>
      </x:c>
      <x:c r="E4426" s="10" t="n">
        <x:f>A3300</x:f>
        <x:v>46388</x:v>
      </x:c>
      <x:c r="F4426" s="7" t="n">
        <x:f>O3300</x:f>
        <x:v>0</x:v>
      </x:c>
      <x:c r="G4426" s="7" t="n">
        <x:f>Q3300</x:f>
        <x:v>0</x:v>
      </x:c>
      <x:c r="H4426" s="7" t="n">
        <x:f>R3300</x:f>
        <x:v>346</x:v>
      </x:c>
      <x:c r="I4426" s="7" t="n">
        <x:f>0</x:f>
        <x:v>0</x:v>
      </x:c>
      <x:c r="J4426" s="7" t="n">
        <x:f>0</x:f>
        <x:v>0</x:v>
      </x:c>
      <x:c r="K4426" s="7" t="n">
        <x:f>0</x:f>
        <x:v>0</x:v>
      </x:c>
      <x:c r="L4426" s="7" t="n">
        <x:f>'Inventory detail'!F1048*Summary!$K$5*(A4426-E4426)/Summary!$K$6</x:f>
        <x:v>0</x:v>
      </x:c>
      <x:c r="M4426" s="7" t="n">
        <x:f>MAX(0,H4426-L4426)</x:f>
        <x:v>346</x:v>
      </x:c>
      <x:c r="N4426" s="7" t="n">
        <x:f>MAX(0,L4426-H4426)</x:f>
        <x:v>0</x:v>
      </x:c>
      <x:c r="O4426" s="7" t="n">
        <x:f>MAX(0,F4426+I4426-N4426)</x:f>
        <x:v>0</x:v>
      </x:c>
      <x:c r="P4426" s="7" t="n">
        <x:f>MAX(0,N4426-F4426-I4426)</x:f>
        <x:v>0</x:v>
      </x:c>
      <x:c r="Q4426" s="7" t="n">
        <x:f>MAX(0,G4426+J4426-P4426)</x:f>
        <x:v>0</x:v>
      </x:c>
      <x:c r="R4426" s="7" t="n">
        <x:f>M4426+MAX(0,K4426-MAX(0,P4426-G4426-J4426))</x:f>
        <x:v>346</x:v>
      </x:c>
      <x:c r="S4426" s="7" t="n">
        <x:f>SUM(O4426,Q4426,R4426)</x:f>
        <x:v>346</x:v>
      </x:c>
      <x:c r="T4426" s="14" t="n">
        <x:f>'Inventory detail'!T1048</x:f>
        <x:v>0.11</x:v>
      </x:c>
      <x:c r="U4426" s="14" t="str">
        <x:f>'Inventory detail'!U1048</x:f>
        <x:v>n.a.</x:v>
      </x:c>
      <x:c r="V4426" s="9" t="n">
        <x:f>O4426*T4426</x:f>
        <x:v>0</x:v>
      </x:c>
      <x:c r="W4426" s="9" t="n">
        <x:f>Q4426*T4426</x:f>
        <x:v>0</x:v>
      </x:c>
      <x:c r="X4426" s="9" t="n">
        <x:f>R4426*T4426</x:f>
        <x:v>38.06</x:v>
      </x:c>
      <x:c r="Y4426" s="9" t="n">
        <x:f>S4426*T4426</x:f>
        <x:v>38.06</x:v>
      </x:c>
      <x:c r="Z4426" s="9" t="str">
        <x:f>IF(ISNUMBER(U4426),S4426*(U4426-T4426),"n.a.")</x:f>
        <x:v>n.a.</x:v>
      </x:c>
      <x:c r="AA4426" s="9" t="n">
        <x:f>IF(ISNUMBER(U4426),Y4426,0)</x:f>
        <x:v>0</x:v>
      </x:c>
      <x:c r="AB4426" s="7" t="n">
        <x:f>MAX(0,L4426-SUM(F4426:K4426))</x:f>
        <x:v>0</x:v>
      </x:c>
    </x:row>
    <x:row r="4427" ht="22" customHeight="1">
      <x:c r="A4427" s="18" t="n">
        <x:f>Summary!F$41</x:f>
        <x:v>46419</x:v>
      </x:c>
      <x:c r="B4427" s="2" t="str">
        <x:f>'Inventory detail'!A1049</x:f>
        <x:v>POUC</x:v>
      </x:c>
      <x:c r="C4427" s="2" t="str">
        <x:f>'Inventory detail'!B1049</x:f>
        <x:v>30</x:v>
      </x:c>
      <x:c r="D4427" s="2" t="str">
        <x:f>'Inventory detail'!C1049</x:f>
        <x:v>PHO3</x:v>
      </x:c>
      <x:c r="E4427" s="10" t="n">
        <x:f>A3301</x:f>
        <x:v>46388</x:v>
      </x:c>
      <x:c r="F4427" s="7" t="n">
        <x:f>O3301</x:f>
        <x:v>0</x:v>
      </x:c>
      <x:c r="G4427" s="7" t="n">
        <x:f>Q3301</x:f>
        <x:v>0</x:v>
      </x:c>
      <x:c r="H4427" s="7" t="n">
        <x:f>R3301</x:f>
        <x:v>2200</x:v>
      </x:c>
      <x:c r="I4427" s="7" t="n">
        <x:f>0</x:f>
        <x:v>0</x:v>
      </x:c>
      <x:c r="J4427" s="7" t="n">
        <x:f>0</x:f>
        <x:v>0</x:v>
      </x:c>
      <x:c r="K4427" s="7" t="n">
        <x:f>0</x:f>
        <x:v>0</x:v>
      </x:c>
      <x:c r="L4427" s="7" t="n">
        <x:f>'Inventory detail'!F1049*Summary!$K$5*(A4427-E4427)/Summary!$K$6</x:f>
        <x:v>0</x:v>
      </x:c>
      <x:c r="M4427" s="7" t="n">
        <x:f>MAX(0,H4427-L4427)</x:f>
        <x:v>2200</x:v>
      </x:c>
      <x:c r="N4427" s="7" t="n">
        <x:f>MAX(0,L4427-H4427)</x:f>
        <x:v>0</x:v>
      </x:c>
      <x:c r="O4427" s="7" t="n">
        <x:f>MAX(0,F4427+I4427-N4427)</x:f>
        <x:v>0</x:v>
      </x:c>
      <x:c r="P4427" s="7" t="n">
        <x:f>MAX(0,N4427-F4427-I4427)</x:f>
        <x:v>0</x:v>
      </x:c>
      <x:c r="Q4427" s="7" t="n">
        <x:f>MAX(0,G4427+J4427-P4427)</x:f>
        <x:v>0</x:v>
      </x:c>
      <x:c r="R4427" s="7" t="n">
        <x:f>M4427+MAX(0,K4427-MAX(0,P4427-G4427-J4427))</x:f>
        <x:v>2200</x:v>
      </x:c>
      <x:c r="S4427" s="7" t="n">
        <x:f>SUM(O4427,Q4427,R4427)</x:f>
        <x:v>2200</x:v>
      </x:c>
      <x:c r="T4427" s="14" t="n">
        <x:f>'Inventory detail'!T1049</x:f>
        <x:v>0.022799999999999997</x:v>
      </x:c>
      <x:c r="U4427" s="14" t="n">
        <x:f>'Inventory detail'!U1049</x:f>
        <x:v>0.024915</x:v>
      </x:c>
      <x:c r="V4427" s="9" t="n">
        <x:f>O4427*T4427</x:f>
        <x:v>0</x:v>
      </x:c>
      <x:c r="W4427" s="9" t="n">
        <x:f>Q4427*T4427</x:f>
        <x:v>0</x:v>
      </x:c>
      <x:c r="X4427" s="9" t="n">
        <x:f>R4427*T4427</x:f>
        <x:v>50.16</x:v>
      </x:c>
      <x:c r="Y4427" s="9" t="n">
        <x:f>S4427*T4427</x:f>
        <x:v>50.16</x:v>
      </x:c>
      <x:c r="Z4427" s="9" t="n">
        <x:f>IF(ISNUMBER(U4427),S4427*(U4427-T4427),"n.a.")</x:f>
        <x:v>4.653000000000005</x:v>
      </x:c>
      <x:c r="AA4427" s="9" t="n">
        <x:f>IF(ISNUMBER(U4427),Y4427,0)</x:f>
        <x:v>50.16</x:v>
      </x:c>
      <x:c r="AB4427" s="7" t="n">
        <x:f>MAX(0,L4427-SUM(F4427:K4427))</x:f>
        <x:v>0</x:v>
      </x:c>
    </x:row>
    <x:row r="4428" ht="22" customHeight="1">
      <x:c r="A4428" s="18" t="n">
        <x:f>Summary!F$41</x:f>
        <x:v>46419</x:v>
      </x:c>
      <x:c r="B4428" s="2" t="str">
        <x:f>'Inventory detail'!A1050</x:f>
        <x:v>POUC</x:v>
      </x:c>
      <x:c r="C4428" s="2" t="str">
        <x:f>'Inventory detail'!B1050</x:f>
        <x:v>30</x:v>
      </x:c>
      <x:c r="D4428" s="2" t="str">
        <x:f>'Inventory detail'!C1050</x:f>
        <x:v>SCH5</x:v>
      </x:c>
      <x:c r="E4428" s="10" t="n">
        <x:f>A3302</x:f>
        <x:v>46388</x:v>
      </x:c>
      <x:c r="F4428" s="7" t="n">
        <x:f>O3302</x:f>
        <x:v>0</x:v>
      </x:c>
      <x:c r="G4428" s="7" t="n">
        <x:f>Q3302</x:f>
        <x:v>0</x:v>
      </x:c>
      <x:c r="H4428" s="7" t="n">
        <x:f>R3302</x:f>
        <x:v>39000</x:v>
      </x:c>
      <x:c r="I4428" s="7" t="n">
        <x:f>0</x:f>
        <x:v>0</x:v>
      </x:c>
      <x:c r="J4428" s="7" t="n">
        <x:f>0</x:f>
        <x:v>0</x:v>
      </x:c>
      <x:c r="K4428" s="7" t="n">
        <x:f>0</x:f>
        <x:v>0</x:v>
      </x:c>
      <x:c r="L4428" s="7" t="n">
        <x:f>'Inventory detail'!F1050*Summary!$K$5*(A4428-E4428)/Summary!$K$6</x:f>
        <x:v>0</x:v>
      </x:c>
      <x:c r="M4428" s="7" t="n">
        <x:f>MAX(0,H4428-L4428)</x:f>
        <x:v>39000</x:v>
      </x:c>
      <x:c r="N4428" s="7" t="n">
        <x:f>MAX(0,L4428-H4428)</x:f>
        <x:v>0</x:v>
      </x:c>
      <x:c r="O4428" s="7" t="n">
        <x:f>MAX(0,F4428+I4428-N4428)</x:f>
        <x:v>0</x:v>
      </x:c>
      <x:c r="P4428" s="7" t="n">
        <x:f>MAX(0,N4428-F4428-I4428)</x:f>
        <x:v>0</x:v>
      </x:c>
      <x:c r="Q4428" s="7" t="n">
        <x:f>MAX(0,G4428+J4428-P4428)</x:f>
        <x:v>0</x:v>
      </x:c>
      <x:c r="R4428" s="7" t="n">
        <x:f>M4428+MAX(0,K4428-MAX(0,P4428-G4428-J4428))</x:f>
        <x:v>39000</x:v>
      </x:c>
      <x:c r="S4428" s="7" t="n">
        <x:f>SUM(O4428,Q4428,R4428)</x:f>
        <x:v>39000</x:v>
      </x:c>
      <x:c r="T4428" s="14" t="n">
        <x:f>'Inventory detail'!T1050</x:f>
        <x:v>0.0072</x:v>
      </x:c>
      <x:c r="U4428" s="14" t="n">
        <x:f>'Inventory detail'!U1050</x:f>
        <x:v>0.00792</x:v>
      </x:c>
      <x:c r="V4428" s="9" t="n">
        <x:f>O4428*T4428</x:f>
        <x:v>0</x:v>
      </x:c>
      <x:c r="W4428" s="9" t="n">
        <x:f>Q4428*T4428</x:f>
        <x:v>0</x:v>
      </x:c>
      <x:c r="X4428" s="9" t="n">
        <x:f>R4428*T4428</x:f>
        <x:v>280.8</x:v>
      </x:c>
      <x:c r="Y4428" s="9" t="n">
        <x:f>S4428*T4428</x:f>
        <x:v>280.8</x:v>
      </x:c>
      <x:c r="Z4428" s="9" t="n">
        <x:f>IF(ISNUMBER(U4428),S4428*(U4428-T4428),"n.a.")</x:f>
        <x:v>28.080000000000005</x:v>
      </x:c>
      <x:c r="AA4428" s="9" t="n">
        <x:f>IF(ISNUMBER(U4428),Y4428,0)</x:f>
        <x:v>280.8</x:v>
      </x:c>
      <x:c r="AB4428" s="7" t="n">
        <x:f>MAX(0,L4428-SUM(F4428:K4428))</x:f>
        <x:v>0</x:v>
      </x:c>
    </x:row>
    <x:row r="4429" ht="22" customHeight="1">
      <x:c r="A4429" s="18" t="n">
        <x:f>Summary!F$41</x:f>
        <x:v>46419</x:v>
      </x:c>
      <x:c r="B4429" s="2" t="str">
        <x:f>'Inventory detail'!A1051</x:f>
        <x:v>POUC</x:v>
      </x:c>
      <x:c r="C4429" s="2" t="str">
        <x:f>'Inventory detail'!B1051</x:f>
        <x:v>30</x:v>
      </x:c>
      <x:c r="D4429" s="2" t="str">
        <x:f>'Inventory detail'!C1051</x:f>
        <x:v>SCH7</x:v>
      </x:c>
      <x:c r="E4429" s="10" t="n">
        <x:f>A3303</x:f>
        <x:v>46388</x:v>
      </x:c>
      <x:c r="F4429" s="7" t="n">
        <x:f>O3303</x:f>
        <x:v>0</x:v>
      </x:c>
      <x:c r="G4429" s="7" t="n">
        <x:f>Q3303</x:f>
        <x:v>0</x:v>
      </x:c>
      <x:c r="H4429" s="7" t="n">
        <x:f>R3303</x:f>
        <x:v>3900</x:v>
      </x:c>
      <x:c r="I4429" s="7" t="n">
        <x:f>0</x:f>
        <x:v>0</x:v>
      </x:c>
      <x:c r="J4429" s="7" t="n">
        <x:f>0</x:f>
        <x:v>0</x:v>
      </x:c>
      <x:c r="K4429" s="7" t="n">
        <x:f>0</x:f>
        <x:v>0</x:v>
      </x:c>
      <x:c r="L4429" s="7" t="n">
        <x:f>'Inventory detail'!F1051*Summary!$K$5*(A4429-E4429)/Summary!$K$6</x:f>
        <x:v>0</x:v>
      </x:c>
      <x:c r="M4429" s="7" t="n">
        <x:f>MAX(0,H4429-L4429)</x:f>
        <x:v>3900</x:v>
      </x:c>
      <x:c r="N4429" s="7" t="n">
        <x:f>MAX(0,L4429-H4429)</x:f>
        <x:v>0</x:v>
      </x:c>
      <x:c r="O4429" s="7" t="n">
        <x:f>MAX(0,F4429+I4429-N4429)</x:f>
        <x:v>0</x:v>
      </x:c>
      <x:c r="P4429" s="7" t="n">
        <x:f>MAX(0,N4429-F4429-I4429)</x:f>
        <x:v>0</x:v>
      </x:c>
      <x:c r="Q4429" s="7" t="n">
        <x:f>MAX(0,G4429+J4429-P4429)</x:f>
        <x:v>0</x:v>
      </x:c>
      <x:c r="R4429" s="7" t="n">
        <x:f>M4429+MAX(0,K4429-MAX(0,P4429-G4429-J4429))</x:f>
        <x:v>3900</x:v>
      </x:c>
      <x:c r="S4429" s="7" t="n">
        <x:f>SUM(O4429,Q4429,R4429)</x:f>
        <x:v>3900</x:v>
      </x:c>
      <x:c r="T4429" s="14" t="n">
        <x:f>'Inventory detail'!T1051</x:f>
        <x:v>0.0095</x:v>
      </x:c>
      <x:c r="U4429" s="14" t="n">
        <x:f>'Inventory detail'!U1051</x:f>
        <x:v>0.010394999999999998</x:v>
      </x:c>
      <x:c r="V4429" s="9" t="n">
        <x:f>O4429*T4429</x:f>
        <x:v>0</x:v>
      </x:c>
      <x:c r="W4429" s="9" t="n">
        <x:f>Q4429*T4429</x:f>
        <x:v>0</x:v>
      </x:c>
      <x:c r="X4429" s="9" t="n">
        <x:f>R4429*T4429</x:f>
        <x:v>37.05</x:v>
      </x:c>
      <x:c r="Y4429" s="9" t="n">
        <x:f>S4429*T4429</x:f>
        <x:v>37.05</x:v>
      </x:c>
      <x:c r="Z4429" s="9" t="n">
        <x:f>IF(ISNUMBER(U4429),S4429*(U4429-T4429),"n.a.")</x:f>
        <x:v>3.4904999999999933</x:v>
      </x:c>
      <x:c r="AA4429" s="9" t="n">
        <x:f>IF(ISNUMBER(U4429),Y4429,0)</x:f>
        <x:v>37.05</x:v>
      </x:c>
      <x:c r="AB4429" s="7" t="n">
        <x:f>MAX(0,L4429-SUM(F4429:K4429))</x:f>
        <x:v>0</x:v>
      </x:c>
    </x:row>
    <x:row r="4430" ht="22" customHeight="1">
      <x:c r="A4430" s="18" t="n">
        <x:f>Summary!F$41</x:f>
        <x:v>46419</x:v>
      </x:c>
      <x:c r="B4430" s="2" t="str">
        <x:f>'Inventory detail'!A1052</x:f>
        <x:v>POUC</x:v>
      </x:c>
      <x:c r="C4430" s="2" t="str">
        <x:f>'Inventory detail'!B1052</x:f>
        <x:v>30</x:v>
      </x:c>
      <x:c r="D4430" s="2" t="str">
        <x:f>'Inventory detail'!C1052</x:f>
        <x:v>MP1114G</x:v>
      </x:c>
      <x:c r="E4430" s="10" t="n">
        <x:f>A3304</x:f>
        <x:v>46388</x:v>
      </x:c>
      <x:c r="F4430" s="7" t="n">
        <x:f>O3304</x:f>
        <x:v>0</x:v>
      </x:c>
      <x:c r="G4430" s="7" t="n">
        <x:f>Q3304</x:f>
        <x:v>0</x:v>
      </x:c>
      <x:c r="H4430" s="7" t="n">
        <x:f>R3304</x:f>
        <x:v>0</x:v>
      </x:c>
      <x:c r="I4430" s="7" t="n">
        <x:f>0</x:f>
        <x:v>0</x:v>
      </x:c>
      <x:c r="J4430" s="7" t="n">
        <x:f>0</x:f>
        <x:v>0</x:v>
      </x:c>
      <x:c r="K4430" s="7" t="n">
        <x:f>0</x:f>
        <x:v>0</x:v>
      </x:c>
      <x:c r="L4430" s="7" t="n">
        <x:f>'Inventory detail'!F1052*Summary!$K$5*(A4430-E4430)/Summary!$K$6</x:f>
        <x:v>0</x:v>
      </x:c>
      <x:c r="M4430" s="7" t="n">
        <x:f>MAX(0,H4430-L4430)</x:f>
        <x:v>0</x:v>
      </x:c>
      <x:c r="N4430" s="7" t="n">
        <x:f>MAX(0,L4430-H4430)</x:f>
        <x:v>0</x:v>
      </x:c>
      <x:c r="O4430" s="7" t="n">
        <x:f>MAX(0,F4430+I4430-N4430)</x:f>
        <x:v>0</x:v>
      </x:c>
      <x:c r="P4430" s="7" t="n">
        <x:f>MAX(0,N4430-F4430-I4430)</x:f>
        <x:v>0</x:v>
      </x:c>
      <x:c r="Q4430" s="7" t="n">
        <x:f>MAX(0,G4430+J4430-P4430)</x:f>
        <x:v>0</x:v>
      </x:c>
      <x:c r="R4430" s="7" t="n">
        <x:f>M4430+MAX(0,K4430-MAX(0,P4430-G4430-J4430))</x:f>
        <x:v>0</x:v>
      </x:c>
      <x:c r="S4430" s="7" t="n">
        <x:f>SUM(O4430,Q4430,R4430)</x:f>
        <x:v>0</x:v>
      </x:c>
      <x:c r="T4430" s="14" t="n">
        <x:f>'Inventory detail'!T1052</x:f>
        <x:v>28.52</x:v>
      </x:c>
      <x:c r="U4430" s="14" t="str">
        <x:f>'Inventory detail'!U1052</x:f>
        <x:v>n.a.</x:v>
      </x:c>
      <x:c r="V4430" s="9" t="n">
        <x:f>O4430*T4430</x:f>
        <x:v>0</x:v>
      </x:c>
      <x:c r="W4430" s="9" t="n">
        <x:f>Q4430*T4430</x:f>
        <x:v>0</x:v>
      </x:c>
      <x:c r="X4430" s="9" t="n">
        <x:f>R4430*T4430</x:f>
        <x:v>0</x:v>
      </x:c>
      <x:c r="Y4430" s="9" t="n">
        <x:f>S4430*T4430</x:f>
        <x:v>0</x:v>
      </x:c>
      <x:c r="Z4430" s="9" t="str">
        <x:f>IF(ISNUMBER(U4430),S4430*(U4430-T4430),"n.a.")</x:f>
        <x:v>n.a.</x:v>
      </x:c>
      <x:c r="AA4430" s="9" t="n">
        <x:f>IF(ISNUMBER(U4430),Y4430,0)</x:f>
        <x:v>0</x:v>
      </x:c>
      <x:c r="AB4430" s="7" t="n">
        <x:f>MAX(0,L4430-SUM(F4430:K4430))</x:f>
        <x:v>0</x:v>
      </x:c>
    </x:row>
    <x:row r="4431" ht="22" customHeight="1">
      <x:c r="A4431" s="18" t="n">
        <x:f>Summary!F$41</x:f>
        <x:v>46419</x:v>
      </x:c>
      <x:c r="B4431" s="2" t="str">
        <x:f>'Inventory detail'!A1053</x:f>
        <x:v>POUC</x:v>
      </x:c>
      <x:c r="C4431" s="2" t="str">
        <x:f>'Inventory detail'!B1053</x:f>
        <x:v>30</x:v>
      </x:c>
      <x:c r="D4431" s="2" t="str">
        <x:f>'Inventory detail'!C1053</x:f>
        <x:v>MP1114M</x:v>
      </x:c>
      <x:c r="E4431" s="10" t="n">
        <x:f>A3305</x:f>
        <x:v>46388</x:v>
      </x:c>
      <x:c r="F4431" s="7" t="n">
        <x:f>O3305</x:f>
        <x:v>0</x:v>
      </x:c>
      <x:c r="G4431" s="7" t="n">
        <x:f>Q3305</x:f>
        <x:v>0</x:v>
      </x:c>
      <x:c r="H4431" s="7" t="n">
        <x:f>R3305</x:f>
        <x:v>0</x:v>
      </x:c>
      <x:c r="I4431" s="7" t="n">
        <x:f>0</x:f>
        <x:v>0</x:v>
      </x:c>
      <x:c r="J4431" s="7" t="n">
        <x:f>0</x:f>
        <x:v>0</x:v>
      </x:c>
      <x:c r="K4431" s="7" t="n">
        <x:f>0</x:f>
        <x:v>0</x:v>
      </x:c>
      <x:c r="L4431" s="7" t="n">
        <x:f>'Inventory detail'!F1053*Summary!$K$5*(A4431-E4431)/Summary!$K$6</x:f>
        <x:v>0</x:v>
      </x:c>
      <x:c r="M4431" s="7" t="n">
        <x:f>MAX(0,H4431-L4431)</x:f>
        <x:v>0</x:v>
      </x:c>
      <x:c r="N4431" s="7" t="n">
        <x:f>MAX(0,L4431-H4431)</x:f>
        <x:v>0</x:v>
      </x:c>
      <x:c r="O4431" s="7" t="n">
        <x:f>MAX(0,F4431+I4431-N4431)</x:f>
        <x:v>0</x:v>
      </x:c>
      <x:c r="P4431" s="7" t="n">
        <x:f>MAX(0,N4431-F4431-I4431)</x:f>
        <x:v>0</x:v>
      </x:c>
      <x:c r="Q4431" s="7" t="n">
        <x:f>MAX(0,G4431+J4431-P4431)</x:f>
        <x:v>0</x:v>
      </x:c>
      <x:c r="R4431" s="7" t="n">
        <x:f>M4431+MAX(0,K4431-MAX(0,P4431-G4431-J4431))</x:f>
        <x:v>0</x:v>
      </x:c>
      <x:c r="S4431" s="7" t="n">
        <x:f>SUM(O4431,Q4431,R4431)</x:f>
        <x:v>0</x:v>
      </x:c>
      <x:c r="T4431" s="14" t="n">
        <x:f>'Inventory detail'!T1053</x:f>
        <x:v>0.2852</x:v>
      </x:c>
      <x:c r="U4431" s="14" t="str">
        <x:f>'Inventory detail'!U1053</x:f>
        <x:v>n.a.</x:v>
      </x:c>
      <x:c r="V4431" s="9" t="n">
        <x:f>O4431*T4431</x:f>
        <x:v>0</x:v>
      </x:c>
      <x:c r="W4431" s="9" t="n">
        <x:f>Q4431*T4431</x:f>
        <x:v>0</x:v>
      </x:c>
      <x:c r="X4431" s="9" t="n">
        <x:f>R4431*T4431</x:f>
        <x:v>0</x:v>
      </x:c>
      <x:c r="Y4431" s="9" t="n">
        <x:f>S4431*T4431</x:f>
        <x:v>0</x:v>
      </x:c>
      <x:c r="Z4431" s="9" t="str">
        <x:f>IF(ISNUMBER(U4431),S4431*(U4431-T4431),"n.a.")</x:f>
        <x:v>n.a.</x:v>
      </x:c>
      <x:c r="AA4431" s="9" t="n">
        <x:f>IF(ISNUMBER(U4431),Y4431,0)</x:f>
        <x:v>0</x:v>
      </x:c>
      <x:c r="AB4431" s="7" t="n">
        <x:f>MAX(0,L4431-SUM(F4431:K4431))</x:f>
        <x:v>0</x:v>
      </x:c>
    </x:row>
    <x:row r="4432" ht="22" customHeight="1">
      <x:c r="A4432" s="18" t="n">
        <x:f>Summary!F$41</x:f>
        <x:v>46419</x:v>
      </x:c>
      <x:c r="B4432" s="2" t="str">
        <x:f>'Inventory detail'!A1054</x:f>
        <x:v>POUC</x:v>
      </x:c>
      <x:c r="C4432" s="2" t="str">
        <x:f>'Inventory detail'!B1054</x:f>
        <x:v>30</x:v>
      </x:c>
      <x:c r="D4432" s="2" t="str">
        <x:f>'Inventory detail'!C1054</x:f>
        <x:v>MP57G</x:v>
      </x:c>
      <x:c r="E4432" s="10" t="n">
        <x:f>A3306</x:f>
        <x:v>46388</x:v>
      </x:c>
      <x:c r="F4432" s="7" t="n">
        <x:f>O3306</x:f>
        <x:v>0</x:v>
      </x:c>
      <x:c r="G4432" s="7" t="n">
        <x:f>Q3306</x:f>
        <x:v>0</x:v>
      </x:c>
      <x:c r="H4432" s="7" t="n">
        <x:f>R3306</x:f>
        <x:v>0</x:v>
      </x:c>
      <x:c r="I4432" s="7" t="n">
        <x:f>0</x:f>
        <x:v>0</x:v>
      </x:c>
      <x:c r="J4432" s="7" t="n">
        <x:f>0</x:f>
        <x:v>0</x:v>
      </x:c>
      <x:c r="K4432" s="7" t="n">
        <x:f>0</x:f>
        <x:v>0</x:v>
      </x:c>
      <x:c r="L4432" s="7" t="n">
        <x:f>'Inventory detail'!F1054*Summary!$K$5*(A4432-E4432)/Summary!$K$6</x:f>
        <x:v>0</x:v>
      </x:c>
      <x:c r="M4432" s="7" t="n">
        <x:f>MAX(0,H4432-L4432)</x:f>
        <x:v>0</x:v>
      </x:c>
      <x:c r="N4432" s="7" t="n">
        <x:f>MAX(0,L4432-H4432)</x:f>
        <x:v>0</x:v>
      </x:c>
      <x:c r="O4432" s="7" t="n">
        <x:f>MAX(0,F4432+I4432-N4432)</x:f>
        <x:v>0</x:v>
      </x:c>
      <x:c r="P4432" s="7" t="n">
        <x:f>MAX(0,N4432-F4432-I4432)</x:f>
        <x:v>0</x:v>
      </x:c>
      <x:c r="Q4432" s="7" t="n">
        <x:f>MAX(0,G4432+J4432-P4432)</x:f>
        <x:v>0</x:v>
      </x:c>
      <x:c r="R4432" s="7" t="n">
        <x:f>M4432+MAX(0,K4432-MAX(0,P4432-G4432-J4432))</x:f>
        <x:v>0</x:v>
      </x:c>
      <x:c r="S4432" s="7" t="n">
        <x:f>SUM(O4432,Q4432,R4432)</x:f>
        <x:v>0</x:v>
      </x:c>
      <x:c r="T4432" s="14" t="n">
        <x:f>'Inventory detail'!T1054</x:f>
        <x:v>0.1637</x:v>
      </x:c>
      <x:c r="U4432" s="14" t="str">
        <x:f>'Inventory detail'!U1054</x:f>
        <x:v>n.a.</x:v>
      </x:c>
      <x:c r="V4432" s="9" t="n">
        <x:f>O4432*T4432</x:f>
        <x:v>0</x:v>
      </x:c>
      <x:c r="W4432" s="9" t="n">
        <x:f>Q4432*T4432</x:f>
        <x:v>0</x:v>
      </x:c>
      <x:c r="X4432" s="9" t="n">
        <x:f>R4432*T4432</x:f>
        <x:v>0</x:v>
      </x:c>
      <x:c r="Y4432" s="9" t="n">
        <x:f>S4432*T4432</x:f>
        <x:v>0</x:v>
      </x:c>
      <x:c r="Z4432" s="9" t="str">
        <x:f>IF(ISNUMBER(U4432),S4432*(U4432-T4432),"n.a.")</x:f>
        <x:v>n.a.</x:v>
      </x:c>
      <x:c r="AA4432" s="9" t="n">
        <x:f>IF(ISNUMBER(U4432),Y4432,0)</x:f>
        <x:v>0</x:v>
      </x:c>
      <x:c r="AB4432" s="7" t="n">
        <x:f>MAX(0,L4432-SUM(F4432:K4432))</x:f>
        <x:v>0</x:v>
      </x:c>
    </x:row>
    <x:row r="4433" ht="22" customHeight="1">
      <x:c r="A4433" s="18" t="n">
        <x:f>Summary!F$41</x:f>
        <x:v>46419</x:v>
      </x:c>
      <x:c r="B4433" s="2" t="str">
        <x:f>'Inventory detail'!A1055</x:f>
        <x:v>POUC</x:v>
      </x:c>
      <x:c r="C4433" s="2" t="str">
        <x:f>'Inventory detail'!B1055</x:f>
        <x:v>30</x:v>
      </x:c>
      <x:c r="D4433" s="2" t="str">
        <x:f>'Inventory detail'!C1055</x:f>
        <x:v>MP57M</x:v>
      </x:c>
      <x:c r="E4433" s="10" t="n">
        <x:f>A3307</x:f>
        <x:v>46388</x:v>
      </x:c>
      <x:c r="F4433" s="7" t="n">
        <x:f>O3307</x:f>
        <x:v>0</x:v>
      </x:c>
      <x:c r="G4433" s="7" t="n">
        <x:f>Q3307</x:f>
        <x:v>0</x:v>
      </x:c>
      <x:c r="H4433" s="7" t="n">
        <x:f>R3307</x:f>
        <x:v>0</x:v>
      </x:c>
      <x:c r="I4433" s="7" t="n">
        <x:f>0</x:f>
        <x:v>0</x:v>
      </x:c>
      <x:c r="J4433" s="7" t="n">
        <x:f>0</x:f>
        <x:v>0</x:v>
      </x:c>
      <x:c r="K4433" s="7" t="n">
        <x:f>0</x:f>
        <x:v>0</x:v>
      </x:c>
      <x:c r="L4433" s="7" t="n">
        <x:f>'Inventory detail'!F1055*Summary!$K$5*(A4433-E4433)/Summary!$K$6</x:f>
        <x:v>0</x:v>
      </x:c>
      <x:c r="M4433" s="7" t="n">
        <x:f>MAX(0,H4433-L4433)</x:f>
        <x:v>0</x:v>
      </x:c>
      <x:c r="N4433" s="7" t="n">
        <x:f>MAX(0,L4433-H4433)</x:f>
        <x:v>0</x:v>
      </x:c>
      <x:c r="O4433" s="7" t="n">
        <x:f>MAX(0,F4433+I4433-N4433)</x:f>
        <x:v>0</x:v>
      </x:c>
      <x:c r="P4433" s="7" t="n">
        <x:f>MAX(0,N4433-F4433-I4433)</x:f>
        <x:v>0</x:v>
      </x:c>
      <x:c r="Q4433" s="7" t="n">
        <x:f>MAX(0,G4433+J4433-P4433)</x:f>
        <x:v>0</x:v>
      </x:c>
      <x:c r="R4433" s="7" t="n">
        <x:f>M4433+MAX(0,K4433-MAX(0,P4433-G4433-J4433))</x:f>
        <x:v>0</x:v>
      </x:c>
      <x:c r="S4433" s="7" t="n">
        <x:f>SUM(O4433,Q4433,R4433)</x:f>
        <x:v>0</x:v>
      </x:c>
      <x:c r="T4433" s="14" t="n">
        <x:f>'Inventory detail'!T1055</x:f>
        <x:v>0.1637</x:v>
      </x:c>
      <x:c r="U4433" s="14" t="str">
        <x:f>'Inventory detail'!U1055</x:f>
        <x:v>n.a.</x:v>
      </x:c>
      <x:c r="V4433" s="9" t="n">
        <x:f>O4433*T4433</x:f>
        <x:v>0</x:v>
      </x:c>
      <x:c r="W4433" s="9" t="n">
        <x:f>Q4433*T4433</x:f>
        <x:v>0</x:v>
      </x:c>
      <x:c r="X4433" s="9" t="n">
        <x:f>R4433*T4433</x:f>
        <x:v>0</x:v>
      </x:c>
      <x:c r="Y4433" s="9" t="n">
        <x:f>S4433*T4433</x:f>
        <x:v>0</x:v>
      </x:c>
      <x:c r="Z4433" s="9" t="str">
        <x:f>IF(ISNUMBER(U4433),S4433*(U4433-T4433),"n.a.")</x:f>
        <x:v>n.a.</x:v>
      </x:c>
      <x:c r="AA4433" s="9" t="n">
        <x:f>IF(ISNUMBER(U4433),Y4433,0)</x:f>
        <x:v>0</x:v>
      </x:c>
      <x:c r="AB4433" s="7" t="n">
        <x:f>MAX(0,L4433-SUM(F4433:K4433))</x:f>
        <x:v>0</x:v>
      </x:c>
    </x:row>
    <x:row r="4434" ht="22" customHeight="1">
      <x:c r="A4434" s="18" t="n">
        <x:f>Summary!F$41</x:f>
        <x:v>46419</x:v>
      </x:c>
      <x:c r="B4434" s="2" t="str">
        <x:f>'Inventory detail'!A1056</x:f>
        <x:v>POUC</x:v>
      </x:c>
      <x:c r="C4434" s="2" t="str">
        <x:f>'Inventory detail'!B1056</x:f>
        <x:v>30</x:v>
      </x:c>
      <x:c r="D4434" s="2" t="str">
        <x:f>'Inventory detail'!C1056</x:f>
        <x:v>MP810G</x:v>
      </x:c>
      <x:c r="E4434" s="10" t="n">
        <x:f>A3308</x:f>
        <x:v>46388</x:v>
      </x:c>
      <x:c r="F4434" s="7" t="n">
        <x:f>O3308</x:f>
        <x:v>0</x:v>
      </x:c>
      <x:c r="G4434" s="7" t="n">
        <x:f>Q3308</x:f>
        <x:v>0</x:v>
      </x:c>
      <x:c r="H4434" s="7" t="n">
        <x:f>R3308</x:f>
        <x:v>0</x:v>
      </x:c>
      <x:c r="I4434" s="7" t="n">
        <x:f>0</x:f>
        <x:v>0</x:v>
      </x:c>
      <x:c r="J4434" s="7" t="n">
        <x:f>0</x:f>
        <x:v>0</x:v>
      </x:c>
      <x:c r="K4434" s="7" t="n">
        <x:f>0</x:f>
        <x:v>0</x:v>
      </x:c>
      <x:c r="L4434" s="7" t="n">
        <x:f>'Inventory detail'!F1056*Summary!$K$5*(A4434-E4434)/Summary!$K$6</x:f>
        <x:v>0</x:v>
      </x:c>
      <x:c r="M4434" s="7" t="n">
        <x:f>MAX(0,H4434-L4434)</x:f>
        <x:v>0</x:v>
      </x:c>
      <x:c r="N4434" s="7" t="n">
        <x:f>MAX(0,L4434-H4434)</x:f>
        <x:v>0</x:v>
      </x:c>
      <x:c r="O4434" s="7" t="n">
        <x:f>MAX(0,F4434+I4434-N4434)</x:f>
        <x:v>0</x:v>
      </x:c>
      <x:c r="P4434" s="7" t="n">
        <x:f>MAX(0,N4434-F4434-I4434)</x:f>
        <x:v>0</x:v>
      </x:c>
      <x:c r="Q4434" s="7" t="n">
        <x:f>MAX(0,G4434+J4434-P4434)</x:f>
        <x:v>0</x:v>
      </x:c>
      <x:c r="R4434" s="7" t="n">
        <x:f>M4434+MAX(0,K4434-MAX(0,P4434-G4434-J4434))</x:f>
        <x:v>0</x:v>
      </x:c>
      <x:c r="S4434" s="7" t="n">
        <x:f>SUM(O4434,Q4434,R4434)</x:f>
        <x:v>0</x:v>
      </x:c>
      <x:c r="T4434" s="14" t="n">
        <x:f>'Inventory detail'!T1056</x:f>
        <x:v>0.1573</x:v>
      </x:c>
      <x:c r="U4434" s="14" t="str">
        <x:f>'Inventory detail'!U1056</x:f>
        <x:v>n.a.</x:v>
      </x:c>
      <x:c r="V4434" s="9" t="n">
        <x:f>O4434*T4434</x:f>
        <x:v>0</x:v>
      </x:c>
      <x:c r="W4434" s="9" t="n">
        <x:f>Q4434*T4434</x:f>
        <x:v>0</x:v>
      </x:c>
      <x:c r="X4434" s="9" t="n">
        <x:f>R4434*T4434</x:f>
        <x:v>0</x:v>
      </x:c>
      <x:c r="Y4434" s="9" t="n">
        <x:f>S4434*T4434</x:f>
        <x:v>0</x:v>
      </x:c>
      <x:c r="Z4434" s="9" t="str">
        <x:f>IF(ISNUMBER(U4434),S4434*(U4434-T4434),"n.a.")</x:f>
        <x:v>n.a.</x:v>
      </x:c>
      <x:c r="AA4434" s="9" t="n">
        <x:f>IF(ISNUMBER(U4434),Y4434,0)</x:f>
        <x:v>0</x:v>
      </x:c>
      <x:c r="AB4434" s="7" t="n">
        <x:f>MAX(0,L4434-SUM(F4434:K4434))</x:f>
        <x:v>0</x:v>
      </x:c>
    </x:row>
    <x:row r="4435" ht="22" customHeight="1">
      <x:c r="A4435" s="18" t="n">
        <x:f>Summary!F$41</x:f>
        <x:v>46419</x:v>
      </x:c>
      <x:c r="B4435" s="2" t="str">
        <x:f>'Inventory detail'!A1057</x:f>
        <x:v>POUC</x:v>
      </x:c>
      <x:c r="C4435" s="2" t="str">
        <x:f>'Inventory detail'!B1057</x:f>
        <x:v>30</x:v>
      </x:c>
      <x:c r="D4435" s="2" t="str">
        <x:f>'Inventory detail'!C1057</x:f>
        <x:v>MP810M</x:v>
      </x:c>
      <x:c r="E4435" s="10" t="n">
        <x:f>A3309</x:f>
        <x:v>46388</x:v>
      </x:c>
      <x:c r="F4435" s="7" t="n">
        <x:f>O3309</x:f>
        <x:v>0</x:v>
      </x:c>
      <x:c r="G4435" s="7" t="n">
        <x:f>Q3309</x:f>
        <x:v>0</x:v>
      </x:c>
      <x:c r="H4435" s="7" t="n">
        <x:f>R3309</x:f>
        <x:v>0</x:v>
      </x:c>
      <x:c r="I4435" s="7" t="n">
        <x:f>0</x:f>
        <x:v>0</x:v>
      </x:c>
      <x:c r="J4435" s="7" t="n">
        <x:f>0</x:f>
        <x:v>0</x:v>
      </x:c>
      <x:c r="K4435" s="7" t="n">
        <x:f>0</x:f>
        <x:v>0</x:v>
      </x:c>
      <x:c r="L4435" s="7" t="n">
        <x:f>'Inventory detail'!F1057*Summary!$K$5*(A4435-E4435)/Summary!$K$6</x:f>
        <x:v>0</x:v>
      </x:c>
      <x:c r="M4435" s="7" t="n">
        <x:f>MAX(0,H4435-L4435)</x:f>
        <x:v>0</x:v>
      </x:c>
      <x:c r="N4435" s="7" t="n">
        <x:f>MAX(0,L4435-H4435)</x:f>
        <x:v>0</x:v>
      </x:c>
      <x:c r="O4435" s="7" t="n">
        <x:f>MAX(0,F4435+I4435-N4435)</x:f>
        <x:v>0</x:v>
      </x:c>
      <x:c r="P4435" s="7" t="n">
        <x:f>MAX(0,N4435-F4435-I4435)</x:f>
        <x:v>0</x:v>
      </x:c>
      <x:c r="Q4435" s="7" t="n">
        <x:f>MAX(0,G4435+J4435-P4435)</x:f>
        <x:v>0</x:v>
      </x:c>
      <x:c r="R4435" s="7" t="n">
        <x:f>M4435+MAX(0,K4435-MAX(0,P4435-G4435-J4435))</x:f>
        <x:v>0</x:v>
      </x:c>
      <x:c r="S4435" s="7" t="n">
        <x:f>SUM(O4435,Q4435,R4435)</x:f>
        <x:v>0</x:v>
      </x:c>
      <x:c r="T4435" s="14" t="n">
        <x:f>'Inventory detail'!T1057</x:f>
        <x:v>0.1573</x:v>
      </x:c>
      <x:c r="U4435" s="14" t="str">
        <x:f>'Inventory detail'!U1057</x:f>
        <x:v>n.a.</x:v>
      </x:c>
      <x:c r="V4435" s="9" t="n">
        <x:f>O4435*T4435</x:f>
        <x:v>0</x:v>
      </x:c>
      <x:c r="W4435" s="9" t="n">
        <x:f>Q4435*T4435</x:f>
        <x:v>0</x:v>
      </x:c>
      <x:c r="X4435" s="9" t="n">
        <x:f>R4435*T4435</x:f>
        <x:v>0</x:v>
      </x:c>
      <x:c r="Y4435" s="9" t="n">
        <x:f>S4435*T4435</x:f>
        <x:v>0</x:v>
      </x:c>
      <x:c r="Z4435" s="9" t="str">
        <x:f>IF(ISNUMBER(U4435),S4435*(U4435-T4435),"n.a.")</x:f>
        <x:v>n.a.</x:v>
      </x:c>
      <x:c r="AA4435" s="9" t="n">
        <x:f>IF(ISNUMBER(U4435),Y4435,0)</x:f>
        <x:v>0</x:v>
      </x:c>
      <x:c r="AB4435" s="7" t="n">
        <x:f>MAX(0,L4435-SUM(F4435:K4435))</x:f>
        <x:v>0</x:v>
      </x:c>
    </x:row>
    <x:row r="4436" ht="22" customHeight="1">
      <x:c r="A4436" s="18" t="n">
        <x:f>Summary!F$41</x:f>
        <x:v>46419</x:v>
      </x:c>
      <x:c r="B4436" s="2" t="str">
        <x:f>'Inventory detail'!A1058</x:f>
        <x:v>POUC</x:v>
      </x:c>
      <x:c r="C4436" s="2" t="str">
        <x:f>'Inventory detail'!B1058</x:f>
        <x:v>30</x:v>
      </x:c>
      <x:c r="D4436" s="2" t="str">
        <x:f>'Inventory detail'!C1058</x:f>
        <x:v>MPASCG</x:v>
      </x:c>
      <x:c r="E4436" s="10" t="n">
        <x:f>A3310</x:f>
        <x:v>46388</x:v>
      </x:c>
      <x:c r="F4436" s="7" t="n">
        <x:f>O3310</x:f>
        <x:v>0</x:v>
      </x:c>
      <x:c r="G4436" s="7" t="n">
        <x:f>Q3310</x:f>
        <x:v>0</x:v>
      </x:c>
      <x:c r="H4436" s="7" t="n">
        <x:f>R3310</x:f>
        <x:v>0</x:v>
      </x:c>
      <x:c r="I4436" s="7" t="n">
        <x:f>0</x:f>
        <x:v>0</x:v>
      </x:c>
      <x:c r="J4436" s="7" t="n">
        <x:f>0</x:f>
        <x:v>0</x:v>
      </x:c>
      <x:c r="K4436" s="7" t="n">
        <x:f>0</x:f>
        <x:v>0</x:v>
      </x:c>
      <x:c r="L4436" s="7" t="n">
        <x:f>'Inventory detail'!F1058*Summary!$K$5*(A4436-E4436)/Summary!$K$6</x:f>
        <x:v>0</x:v>
      </x:c>
      <x:c r="M4436" s="7" t="n">
        <x:f>MAX(0,H4436-L4436)</x:f>
        <x:v>0</x:v>
      </x:c>
      <x:c r="N4436" s="7" t="n">
        <x:f>MAX(0,L4436-H4436)</x:f>
        <x:v>0</x:v>
      </x:c>
      <x:c r="O4436" s="7" t="n">
        <x:f>MAX(0,F4436+I4436-N4436)</x:f>
        <x:v>0</x:v>
      </x:c>
      <x:c r="P4436" s="7" t="n">
        <x:f>MAX(0,N4436-F4436-I4436)</x:f>
        <x:v>0</x:v>
      </x:c>
      <x:c r="Q4436" s="7" t="n">
        <x:f>MAX(0,G4436+J4436-P4436)</x:f>
        <x:v>0</x:v>
      </x:c>
      <x:c r="R4436" s="7" t="n">
        <x:f>M4436+MAX(0,K4436-MAX(0,P4436-G4436-J4436))</x:f>
        <x:v>0</x:v>
      </x:c>
      <x:c r="S4436" s="7" t="n">
        <x:f>SUM(O4436,Q4436,R4436)</x:f>
        <x:v>0</x:v>
      </x:c>
      <x:c r="T4436" s="14" t="n">
        <x:f>'Inventory detail'!T1058</x:f>
        <x:v>0.1739</x:v>
      </x:c>
      <x:c r="U4436" s="14" t="str">
        <x:f>'Inventory detail'!U1058</x:f>
        <x:v>n.a.</x:v>
      </x:c>
      <x:c r="V4436" s="9" t="n">
        <x:f>O4436*T4436</x:f>
        <x:v>0</x:v>
      </x:c>
      <x:c r="W4436" s="9" t="n">
        <x:f>Q4436*T4436</x:f>
        <x:v>0</x:v>
      </x:c>
      <x:c r="X4436" s="9" t="n">
        <x:f>R4436*T4436</x:f>
        <x:v>0</x:v>
      </x:c>
      <x:c r="Y4436" s="9" t="n">
        <x:f>S4436*T4436</x:f>
        <x:v>0</x:v>
      </x:c>
      <x:c r="Z4436" s="9" t="str">
        <x:f>IF(ISNUMBER(U4436),S4436*(U4436-T4436),"n.a.")</x:f>
        <x:v>n.a.</x:v>
      </x:c>
      <x:c r="AA4436" s="9" t="n">
        <x:f>IF(ISNUMBER(U4436),Y4436,0)</x:f>
        <x:v>0</x:v>
      </x:c>
      <x:c r="AB4436" s="7" t="n">
        <x:f>MAX(0,L4436-SUM(F4436:K4436))</x:f>
        <x:v>0</x:v>
      </x:c>
    </x:row>
    <x:row r="4437" ht="22" customHeight="1">
      <x:c r="A4437" s="18" t="n">
        <x:f>Summary!F$41</x:f>
        <x:v>46419</x:v>
      </x:c>
      <x:c r="B4437" s="2" t="str">
        <x:f>'Inventory detail'!A1059</x:f>
        <x:v>POUC</x:v>
      </x:c>
      <x:c r="C4437" s="2" t="str">
        <x:f>'Inventory detail'!B1059</x:f>
        <x:v>30</x:v>
      </x:c>
      <x:c r="D4437" s="2" t="str">
        <x:f>'Inventory detail'!C1059</x:f>
        <x:v>MPASCM</x:v>
      </x:c>
      <x:c r="E4437" s="10" t="n">
        <x:f>A3311</x:f>
        <x:v>46388</x:v>
      </x:c>
      <x:c r="F4437" s="7" t="n">
        <x:f>O3311</x:f>
        <x:v>0</x:v>
      </x:c>
      <x:c r="G4437" s="7" t="n">
        <x:f>Q3311</x:f>
        <x:v>0</x:v>
      </x:c>
      <x:c r="H4437" s="7" t="n">
        <x:f>R3311</x:f>
        <x:v>0</x:v>
      </x:c>
      <x:c r="I4437" s="7" t="n">
        <x:f>0</x:f>
        <x:v>0</x:v>
      </x:c>
      <x:c r="J4437" s="7" t="n">
        <x:f>0</x:f>
        <x:v>0</x:v>
      </x:c>
      <x:c r="K4437" s="7" t="n">
        <x:f>0</x:f>
        <x:v>0</x:v>
      </x:c>
      <x:c r="L4437" s="7" t="n">
        <x:f>'Inventory detail'!F1059*Summary!$K$5*(A4437-E4437)/Summary!$K$6</x:f>
        <x:v>0</x:v>
      </x:c>
      <x:c r="M4437" s="7" t="n">
        <x:f>MAX(0,H4437-L4437)</x:f>
        <x:v>0</x:v>
      </x:c>
      <x:c r="N4437" s="7" t="n">
        <x:f>MAX(0,L4437-H4437)</x:f>
        <x:v>0</x:v>
      </x:c>
      <x:c r="O4437" s="7" t="n">
        <x:f>MAX(0,F4437+I4437-N4437)</x:f>
        <x:v>0</x:v>
      </x:c>
      <x:c r="P4437" s="7" t="n">
        <x:f>MAX(0,N4437-F4437-I4437)</x:f>
        <x:v>0</x:v>
      </x:c>
      <x:c r="Q4437" s="7" t="n">
        <x:f>MAX(0,G4437+J4437-P4437)</x:f>
        <x:v>0</x:v>
      </x:c>
      <x:c r="R4437" s="7" t="n">
        <x:f>M4437+MAX(0,K4437-MAX(0,P4437-G4437-J4437))</x:f>
        <x:v>0</x:v>
      </x:c>
      <x:c r="S4437" s="7" t="n">
        <x:f>SUM(O4437,Q4437,R4437)</x:f>
        <x:v>0</x:v>
      </x:c>
      <x:c r="T4437" s="14" t="n">
        <x:f>'Inventory detail'!T1059</x:f>
        <x:v>0.1739</x:v>
      </x:c>
      <x:c r="U4437" s="14" t="str">
        <x:f>'Inventory detail'!U1059</x:f>
        <x:v>n.a.</x:v>
      </x:c>
      <x:c r="V4437" s="9" t="n">
        <x:f>O4437*T4437</x:f>
        <x:v>0</x:v>
      </x:c>
      <x:c r="W4437" s="9" t="n">
        <x:f>Q4437*T4437</x:f>
        <x:v>0</x:v>
      </x:c>
      <x:c r="X4437" s="9" t="n">
        <x:f>R4437*T4437</x:f>
        <x:v>0</x:v>
      </x:c>
      <x:c r="Y4437" s="9" t="n">
        <x:f>S4437*T4437</x:f>
        <x:v>0</x:v>
      </x:c>
      <x:c r="Z4437" s="9" t="str">
        <x:f>IF(ISNUMBER(U4437),S4437*(U4437-T4437),"n.a.")</x:f>
        <x:v>n.a.</x:v>
      </x:c>
      <x:c r="AA4437" s="9" t="n">
        <x:f>IF(ISNUMBER(U4437),Y4437,0)</x:f>
        <x:v>0</x:v>
      </x:c>
      <x:c r="AB4437" s="7" t="n">
        <x:f>MAX(0,L4437-SUM(F4437:K4437))</x:f>
        <x:v>0</x:v>
      </x:c>
    </x:row>
    <x:row r="4438" ht="22" customHeight="1">
      <x:c r="A4438" s="18" t="n">
        <x:f>Summary!F$41</x:f>
        <x:v>46419</x:v>
      </x:c>
      <x:c r="B4438" s="2" t="str">
        <x:f>'Inventory detail'!A1060</x:f>
        <x:v>POUC</x:v>
      </x:c>
      <x:c r="C4438" s="2" t="str">
        <x:f>'Inventory detail'!B1060</x:f>
        <x:v>30</x:v>
      </x:c>
      <x:c r="D4438" s="2" t="str">
        <x:f>'Inventory detail'!C1060</x:f>
        <x:v>MPBUSG</x:v>
      </x:c>
      <x:c r="E4438" s="10" t="n">
        <x:f>A3312</x:f>
        <x:v>46388</x:v>
      </x:c>
      <x:c r="F4438" s="7" t="n">
        <x:f>O3312</x:f>
        <x:v>0</x:v>
      </x:c>
      <x:c r="G4438" s="7" t="n">
        <x:f>Q3312</x:f>
        <x:v>0</x:v>
      </x:c>
      <x:c r="H4438" s="7" t="n">
        <x:f>R3312</x:f>
        <x:v>0</x:v>
      </x:c>
      <x:c r="I4438" s="7" t="n">
        <x:f>0</x:f>
        <x:v>0</x:v>
      </x:c>
      <x:c r="J4438" s="7" t="n">
        <x:f>0</x:f>
        <x:v>0</x:v>
      </x:c>
      <x:c r="K4438" s="7" t="n">
        <x:f>0</x:f>
        <x:v>0</x:v>
      </x:c>
      <x:c r="L4438" s="7" t="n">
        <x:f>'Inventory detail'!F1060*Summary!$K$5*(A4438-E4438)/Summary!$K$6</x:f>
        <x:v>0</x:v>
      </x:c>
      <x:c r="M4438" s="7" t="n">
        <x:f>MAX(0,H4438-L4438)</x:f>
        <x:v>0</x:v>
      </x:c>
      <x:c r="N4438" s="7" t="n">
        <x:f>MAX(0,L4438-H4438)</x:f>
        <x:v>0</x:v>
      </x:c>
      <x:c r="O4438" s="7" t="n">
        <x:f>MAX(0,F4438+I4438-N4438)</x:f>
        <x:v>0</x:v>
      </x:c>
      <x:c r="P4438" s="7" t="n">
        <x:f>MAX(0,N4438-F4438-I4438)</x:f>
        <x:v>0</x:v>
      </x:c>
      <x:c r="Q4438" s="7" t="n">
        <x:f>MAX(0,G4438+J4438-P4438)</x:f>
        <x:v>0</x:v>
      </x:c>
      <x:c r="R4438" s="7" t="n">
        <x:f>M4438+MAX(0,K4438-MAX(0,P4438-G4438-J4438))</x:f>
        <x:v>0</x:v>
      </x:c>
      <x:c r="S4438" s="7" t="n">
        <x:f>SUM(O4438,Q4438,R4438)</x:f>
        <x:v>0</x:v>
      </x:c>
      <x:c r="T4438" s="14" t="n">
        <x:f>'Inventory detail'!T1060</x:f>
        <x:v>0.091</x:v>
      </x:c>
      <x:c r="U4438" s="14" t="str">
        <x:f>'Inventory detail'!U1060</x:f>
        <x:v>n.a.</x:v>
      </x:c>
      <x:c r="V4438" s="9" t="n">
        <x:f>O4438*T4438</x:f>
        <x:v>0</x:v>
      </x:c>
      <x:c r="W4438" s="9" t="n">
        <x:f>Q4438*T4438</x:f>
        <x:v>0</x:v>
      </x:c>
      <x:c r="X4438" s="9" t="n">
        <x:f>R4438*T4438</x:f>
        <x:v>0</x:v>
      </x:c>
      <x:c r="Y4438" s="9" t="n">
        <x:f>S4438*T4438</x:f>
        <x:v>0</x:v>
      </x:c>
      <x:c r="Z4438" s="9" t="str">
        <x:f>IF(ISNUMBER(U4438),S4438*(U4438-T4438),"n.a.")</x:f>
        <x:v>n.a.</x:v>
      </x:c>
      <x:c r="AA4438" s="9" t="n">
        <x:f>IF(ISNUMBER(U4438),Y4438,0)</x:f>
        <x:v>0</x:v>
      </x:c>
      <x:c r="AB4438" s="7" t="n">
        <x:f>MAX(0,L4438-SUM(F4438:K4438))</x:f>
        <x:v>0</x:v>
      </x:c>
    </x:row>
    <x:row r="4439" ht="22" customHeight="1">
      <x:c r="A4439" s="18" t="n">
        <x:f>Summary!F$41</x:f>
        <x:v>46419</x:v>
      </x:c>
      <x:c r="B4439" s="2" t="str">
        <x:f>'Inventory detail'!A1061</x:f>
        <x:v>POUC</x:v>
      </x:c>
      <x:c r="C4439" s="2" t="str">
        <x:f>'Inventory detail'!B1061</x:f>
        <x:v>30</x:v>
      </x:c>
      <x:c r="D4439" s="2" t="str">
        <x:f>'Inventory detail'!C1061</x:f>
        <x:v>MPBUSM</x:v>
      </x:c>
      <x:c r="E4439" s="10" t="n">
        <x:f>A3313</x:f>
        <x:v>46388</x:v>
      </x:c>
      <x:c r="F4439" s="7" t="n">
        <x:f>O3313</x:f>
        <x:v>0</x:v>
      </x:c>
      <x:c r="G4439" s="7" t="n">
        <x:f>Q3313</x:f>
        <x:v>0</x:v>
      </x:c>
      <x:c r="H4439" s="7" t="n">
        <x:f>R3313</x:f>
        <x:v>0</x:v>
      </x:c>
      <x:c r="I4439" s="7" t="n">
        <x:f>0</x:f>
        <x:v>0</x:v>
      </x:c>
      <x:c r="J4439" s="7" t="n">
        <x:f>0</x:f>
        <x:v>0</x:v>
      </x:c>
      <x:c r="K4439" s="7" t="n">
        <x:f>0</x:f>
        <x:v>0</x:v>
      </x:c>
      <x:c r="L4439" s="7" t="n">
        <x:f>'Inventory detail'!F1061*Summary!$K$5*(A4439-E4439)/Summary!$K$6</x:f>
        <x:v>0</x:v>
      </x:c>
      <x:c r="M4439" s="7" t="n">
        <x:f>MAX(0,H4439-L4439)</x:f>
        <x:v>0</x:v>
      </x:c>
      <x:c r="N4439" s="7" t="n">
        <x:f>MAX(0,L4439-H4439)</x:f>
        <x:v>0</x:v>
      </x:c>
      <x:c r="O4439" s="7" t="n">
        <x:f>MAX(0,F4439+I4439-N4439)</x:f>
        <x:v>0</x:v>
      </x:c>
      <x:c r="P4439" s="7" t="n">
        <x:f>MAX(0,N4439-F4439-I4439)</x:f>
        <x:v>0</x:v>
      </x:c>
      <x:c r="Q4439" s="7" t="n">
        <x:f>MAX(0,G4439+J4439-P4439)</x:f>
        <x:v>0</x:v>
      </x:c>
      <x:c r="R4439" s="7" t="n">
        <x:f>M4439+MAX(0,K4439-MAX(0,P4439-G4439-J4439))</x:f>
        <x:v>0</x:v>
      </x:c>
      <x:c r="S4439" s="7" t="n">
        <x:f>SUM(O4439,Q4439,R4439)</x:f>
        <x:v>0</x:v>
      </x:c>
      <x:c r="T4439" s="14" t="n">
        <x:f>'Inventory detail'!T1061</x:f>
        <x:v>0.091</x:v>
      </x:c>
      <x:c r="U4439" s="14" t="str">
        <x:f>'Inventory detail'!U1061</x:f>
        <x:v>n.a.</x:v>
      </x:c>
      <x:c r="V4439" s="9" t="n">
        <x:f>O4439*T4439</x:f>
        <x:v>0</x:v>
      </x:c>
      <x:c r="W4439" s="9" t="n">
        <x:f>Q4439*T4439</x:f>
        <x:v>0</x:v>
      </x:c>
      <x:c r="X4439" s="9" t="n">
        <x:f>R4439*T4439</x:f>
        <x:v>0</x:v>
      </x:c>
      <x:c r="Y4439" s="9" t="n">
        <x:f>S4439*T4439</x:f>
        <x:v>0</x:v>
      </x:c>
      <x:c r="Z4439" s="9" t="str">
        <x:f>IF(ISNUMBER(U4439),S4439*(U4439-T4439),"n.a.")</x:f>
        <x:v>n.a.</x:v>
      </x:c>
      <x:c r="AA4439" s="9" t="n">
        <x:f>IF(ISNUMBER(U4439),Y4439,0)</x:f>
        <x:v>0</x:v>
      </x:c>
      <x:c r="AB4439" s="7" t="n">
        <x:f>MAX(0,L4439-SUM(F4439:K4439))</x:f>
        <x:v>0</x:v>
      </x:c>
    </x:row>
    <x:row r="4440" ht="22" customHeight="1">
      <x:c r="A4440" s="18" t="n">
        <x:f>Summary!F$41</x:f>
        <x:v>46419</x:v>
      </x:c>
      <x:c r="B4440" s="2" t="str">
        <x:f>'Inventory detail'!A1062</x:f>
        <x:v>POUC</x:v>
      </x:c>
      <x:c r="C4440" s="2" t="str">
        <x:f>'Inventory detail'!B1062</x:f>
        <x:v>30</x:v>
      </x:c>
      <x:c r="D4440" s="2" t="str">
        <x:f>'Inventory detail'!C1062</x:f>
        <x:v>MPCGSCM</x:v>
      </x:c>
      <x:c r="E4440" s="10" t="n">
        <x:f>A3314</x:f>
        <x:v>46388</x:v>
      </x:c>
      <x:c r="F4440" s="7" t="n">
        <x:f>O3314</x:f>
        <x:v>0</x:v>
      </x:c>
      <x:c r="G4440" s="7" t="n">
        <x:f>Q3314</x:f>
        <x:v>0</x:v>
      </x:c>
      <x:c r="H4440" s="7" t="n">
        <x:f>R3314</x:f>
        <x:v>0</x:v>
      </x:c>
      <x:c r="I4440" s="7" t="n">
        <x:f>0</x:f>
        <x:v>0</x:v>
      </x:c>
      <x:c r="J4440" s="7" t="n">
        <x:f>0</x:f>
        <x:v>0</x:v>
      </x:c>
      <x:c r="K4440" s="7" t="n">
        <x:f>0</x:f>
        <x:v>0</x:v>
      </x:c>
      <x:c r="L4440" s="7" t="n">
        <x:f>'Inventory detail'!F1062*Summary!$K$5*(A4440-E4440)/Summary!$K$6</x:f>
        <x:v>0</x:v>
      </x:c>
      <x:c r="M4440" s="7" t="n">
        <x:f>MAX(0,H4440-L4440)</x:f>
        <x:v>0</x:v>
      </x:c>
      <x:c r="N4440" s="7" t="n">
        <x:f>MAX(0,L4440-H4440)</x:f>
        <x:v>0</x:v>
      </x:c>
      <x:c r="O4440" s="7" t="n">
        <x:f>MAX(0,F4440+I4440-N4440)</x:f>
        <x:v>0</x:v>
      </x:c>
      <x:c r="P4440" s="7" t="n">
        <x:f>MAX(0,N4440-F4440-I4440)</x:f>
        <x:v>0</x:v>
      </x:c>
      <x:c r="Q4440" s="7" t="n">
        <x:f>MAX(0,G4440+J4440-P4440)</x:f>
        <x:v>0</x:v>
      </x:c>
      <x:c r="R4440" s="7" t="n">
        <x:f>M4440+MAX(0,K4440-MAX(0,P4440-G4440-J4440))</x:f>
        <x:v>0</x:v>
      </x:c>
      <x:c r="S4440" s="7" t="n">
        <x:f>SUM(O4440,Q4440,R4440)</x:f>
        <x:v>0</x:v>
      </x:c>
      <x:c r="T4440" s="14" t="n">
        <x:f>'Inventory detail'!T1062</x:f>
        <x:v>0.2586</x:v>
      </x:c>
      <x:c r="U4440" s="14" t="str">
        <x:f>'Inventory detail'!U1062</x:f>
        <x:v>n.a.</x:v>
      </x:c>
      <x:c r="V4440" s="9" t="n">
        <x:f>O4440*T4440</x:f>
        <x:v>0</x:v>
      </x:c>
      <x:c r="W4440" s="9" t="n">
        <x:f>Q4440*T4440</x:f>
        <x:v>0</x:v>
      </x:c>
      <x:c r="X4440" s="9" t="n">
        <x:f>R4440*T4440</x:f>
        <x:v>0</x:v>
      </x:c>
      <x:c r="Y4440" s="9" t="n">
        <x:f>S4440*T4440</x:f>
        <x:v>0</x:v>
      </x:c>
      <x:c r="Z4440" s="9" t="str">
        <x:f>IF(ISNUMBER(U4440),S4440*(U4440-T4440),"n.a.")</x:f>
        <x:v>n.a.</x:v>
      </x:c>
      <x:c r="AA4440" s="9" t="n">
        <x:f>IF(ISNUMBER(U4440),Y4440,0)</x:f>
        <x:v>0</x:v>
      </x:c>
      <x:c r="AB4440" s="7" t="n">
        <x:f>MAX(0,L4440-SUM(F4440:K4440))</x:f>
        <x:v>0</x:v>
      </x:c>
    </x:row>
    <x:row r="4441" ht="22" customHeight="1">
      <x:c r="A4441" s="18" t="n">
        <x:f>Summary!F$41</x:f>
        <x:v>46419</x:v>
      </x:c>
      <x:c r="B4441" s="2" t="str">
        <x:f>'Inventory detail'!A1063</x:f>
        <x:v>POUC</x:v>
      </x:c>
      <x:c r="C4441" s="2" t="str">
        <x:f>'Inventory detail'!B1063</x:f>
        <x:v>30</x:v>
      </x:c>
      <x:c r="D4441" s="2" t="str">
        <x:f>'Inventory detail'!C1063</x:f>
        <x:v>MPGSCG</x:v>
      </x:c>
      <x:c r="E4441" s="10" t="n">
        <x:f>A3315</x:f>
        <x:v>46388</x:v>
      </x:c>
      <x:c r="F4441" s="7" t="n">
        <x:f>O3315</x:f>
        <x:v>0</x:v>
      </x:c>
      <x:c r="G4441" s="7" t="n">
        <x:f>Q3315</x:f>
        <x:v>0</x:v>
      </x:c>
      <x:c r="H4441" s="7" t="n">
        <x:f>R3315</x:f>
        <x:v>0</x:v>
      </x:c>
      <x:c r="I4441" s="7" t="n">
        <x:f>0</x:f>
        <x:v>0</x:v>
      </x:c>
      <x:c r="J4441" s="7" t="n">
        <x:f>0</x:f>
        <x:v>0</x:v>
      </x:c>
      <x:c r="K4441" s="7" t="n">
        <x:f>0</x:f>
        <x:v>0</x:v>
      </x:c>
      <x:c r="L4441" s="7" t="n">
        <x:f>'Inventory detail'!F1063*Summary!$K$5*(A4441-E4441)/Summary!$K$6</x:f>
        <x:v>0</x:v>
      </x:c>
      <x:c r="M4441" s="7" t="n">
        <x:f>MAX(0,H4441-L4441)</x:f>
        <x:v>0</x:v>
      </x:c>
      <x:c r="N4441" s="7" t="n">
        <x:f>MAX(0,L4441-H4441)</x:f>
        <x:v>0</x:v>
      </x:c>
      <x:c r="O4441" s="7" t="n">
        <x:f>MAX(0,F4441+I4441-N4441)</x:f>
        <x:v>0</x:v>
      </x:c>
      <x:c r="P4441" s="7" t="n">
        <x:f>MAX(0,N4441-F4441-I4441)</x:f>
        <x:v>0</x:v>
      </x:c>
      <x:c r="Q4441" s="7" t="n">
        <x:f>MAX(0,G4441+J4441-P4441)</x:f>
        <x:v>0</x:v>
      </x:c>
      <x:c r="R4441" s="7" t="n">
        <x:f>M4441+MAX(0,K4441-MAX(0,P4441-G4441-J4441))</x:f>
        <x:v>0</x:v>
      </x:c>
      <x:c r="S4441" s="7" t="n">
        <x:f>SUM(O4441,Q4441,R4441)</x:f>
        <x:v>0</x:v>
      </x:c>
      <x:c r="T4441" s="14" t="n">
        <x:f>'Inventory detail'!T1063</x:f>
        <x:v>0.19469999999999998</x:v>
      </x:c>
      <x:c r="U4441" s="14" t="str">
        <x:f>'Inventory detail'!U1063</x:f>
        <x:v>n.a.</x:v>
      </x:c>
      <x:c r="V4441" s="9" t="n">
        <x:f>O4441*T4441</x:f>
        <x:v>0</x:v>
      </x:c>
      <x:c r="W4441" s="9" t="n">
        <x:f>Q4441*T4441</x:f>
        <x:v>0</x:v>
      </x:c>
      <x:c r="X4441" s="9" t="n">
        <x:f>R4441*T4441</x:f>
        <x:v>0</x:v>
      </x:c>
      <x:c r="Y4441" s="9" t="n">
        <x:f>S4441*T4441</x:f>
        <x:v>0</x:v>
      </x:c>
      <x:c r="Z4441" s="9" t="str">
        <x:f>IF(ISNUMBER(U4441),S4441*(U4441-T4441),"n.a.")</x:f>
        <x:v>n.a.</x:v>
      </x:c>
      <x:c r="AA4441" s="9" t="n">
        <x:f>IF(ISNUMBER(U4441),Y4441,0)</x:f>
        <x:v>0</x:v>
      </x:c>
      <x:c r="AB4441" s="7" t="n">
        <x:f>MAX(0,L4441-SUM(F4441:K4441))</x:f>
        <x:v>0</x:v>
      </x:c>
    </x:row>
    <x:row r="4442" ht="22" customHeight="1">
      <x:c r="A4442" s="18" t="n">
        <x:f>Summary!F$41</x:f>
        <x:v>46419</x:v>
      </x:c>
      <x:c r="B4442" s="2" t="str">
        <x:f>'Inventory detail'!A1064</x:f>
        <x:v>POUC</x:v>
      </x:c>
      <x:c r="C4442" s="2" t="str">
        <x:f>'Inventory detail'!B1064</x:f>
        <x:v>30</x:v>
      </x:c>
      <x:c r="D4442" s="2" t="str">
        <x:f>'Inventory detail'!C1064</x:f>
        <x:v>MPGSCM</x:v>
      </x:c>
      <x:c r="E4442" s="10" t="n">
        <x:f>A3316</x:f>
        <x:v>46388</x:v>
      </x:c>
      <x:c r="F4442" s="7" t="n">
        <x:f>O3316</x:f>
        <x:v>0</x:v>
      </x:c>
      <x:c r="G4442" s="7" t="n">
        <x:f>Q3316</x:f>
        <x:v>0</x:v>
      </x:c>
      <x:c r="H4442" s="7" t="n">
        <x:f>R3316</x:f>
        <x:v>0</x:v>
      </x:c>
      <x:c r="I4442" s="7" t="n">
        <x:f>0</x:f>
        <x:v>0</x:v>
      </x:c>
      <x:c r="J4442" s="7" t="n">
        <x:f>0</x:f>
        <x:v>0</x:v>
      </x:c>
      <x:c r="K4442" s="7" t="n">
        <x:f>0</x:f>
        <x:v>0</x:v>
      </x:c>
      <x:c r="L4442" s="7" t="n">
        <x:f>'Inventory detail'!F1064*Summary!$K$5*(A4442-E4442)/Summary!$K$6</x:f>
        <x:v>0</x:v>
      </x:c>
      <x:c r="M4442" s="7" t="n">
        <x:f>MAX(0,H4442-L4442)</x:f>
        <x:v>0</x:v>
      </x:c>
      <x:c r="N4442" s="7" t="n">
        <x:f>MAX(0,L4442-H4442)</x:f>
        <x:v>0</x:v>
      </x:c>
      <x:c r="O4442" s="7" t="n">
        <x:f>MAX(0,F4442+I4442-N4442)</x:f>
        <x:v>0</x:v>
      </x:c>
      <x:c r="P4442" s="7" t="n">
        <x:f>MAX(0,N4442-F4442-I4442)</x:f>
        <x:v>0</x:v>
      </x:c>
      <x:c r="Q4442" s="7" t="n">
        <x:f>MAX(0,G4442+J4442-P4442)</x:f>
        <x:v>0</x:v>
      </x:c>
      <x:c r="R4442" s="7" t="n">
        <x:f>M4442+MAX(0,K4442-MAX(0,P4442-G4442-J4442))</x:f>
        <x:v>0</x:v>
      </x:c>
      <x:c r="S4442" s="7" t="n">
        <x:f>SUM(O4442,Q4442,R4442)</x:f>
        <x:v>0</x:v>
      </x:c>
      <x:c r="T4442" s="14" t="n">
        <x:f>'Inventory detail'!T1064</x:f>
        <x:v>0.19469999999999998</x:v>
      </x:c>
      <x:c r="U4442" s="14" t="str">
        <x:f>'Inventory detail'!U1064</x:f>
        <x:v>n.a.</x:v>
      </x:c>
      <x:c r="V4442" s="9" t="n">
        <x:f>O4442*T4442</x:f>
        <x:v>0</x:v>
      </x:c>
      <x:c r="W4442" s="9" t="n">
        <x:f>Q4442*T4442</x:f>
        <x:v>0</x:v>
      </x:c>
      <x:c r="X4442" s="9" t="n">
        <x:f>R4442*T4442</x:f>
        <x:v>0</x:v>
      </x:c>
      <x:c r="Y4442" s="9" t="n">
        <x:f>S4442*T4442</x:f>
        <x:v>0</x:v>
      </x:c>
      <x:c r="Z4442" s="9" t="str">
        <x:f>IF(ISNUMBER(U4442),S4442*(U4442-T4442),"n.a.")</x:f>
        <x:v>n.a.</x:v>
      </x:c>
      <x:c r="AA4442" s="9" t="n">
        <x:f>IF(ISNUMBER(U4442),Y4442,0)</x:f>
        <x:v>0</x:v>
      </x:c>
      <x:c r="AB4442" s="7" t="n">
        <x:f>MAX(0,L4442-SUM(F4442:K4442))</x:f>
        <x:v>0</x:v>
      </x:c>
    </x:row>
    <x:row r="4443" ht="22" customHeight="1">
      <x:c r="A4443" s="18" t="n">
        <x:f>Summary!F$41</x:f>
        <x:v>46419</x:v>
      </x:c>
      <x:c r="B4443" s="2" t="str">
        <x:f>'Inventory detail'!A1065</x:f>
        <x:v>POUC</x:v>
      </x:c>
      <x:c r="C4443" s="2" t="str">
        <x:f>'Inventory detail'!B1065</x:f>
        <x:v>60</x:v>
      </x:c>
      <x:c r="D4443" s="2" t="str">
        <x:f>'Inventory detail'!C1065</x:f>
        <x:v>ENT10</x:v>
      </x:c>
      <x:c r="E4443" s="10" t="n">
        <x:f>A3317</x:f>
        <x:v>46388</x:v>
      </x:c>
      <x:c r="F4443" s="7" t="n">
        <x:f>O3317</x:f>
        <x:v>0</x:v>
      </x:c>
      <x:c r="G4443" s="7" t="n">
        <x:f>Q3317</x:f>
        <x:v>0</x:v>
      </x:c>
      <x:c r="H4443" s="7" t="n">
        <x:f>R3317</x:f>
        <x:v>0</x:v>
      </x:c>
      <x:c r="I4443" s="7" t="n">
        <x:f>0</x:f>
        <x:v>0</x:v>
      </x:c>
      <x:c r="J4443" s="7" t="n">
        <x:f>0</x:f>
        <x:v>0</x:v>
      </x:c>
      <x:c r="K4443" s="7" t="n">
        <x:f>0</x:f>
        <x:v>0</x:v>
      </x:c>
      <x:c r="L4443" s="7" t="n">
        <x:f>'Inventory detail'!F1065*Summary!$K$5*(A4443-E4443)/Summary!$K$6</x:f>
        <x:v>0</x:v>
      </x:c>
      <x:c r="M4443" s="7" t="n">
        <x:f>MAX(0,H4443-L4443)</x:f>
        <x:v>0</x:v>
      </x:c>
      <x:c r="N4443" s="7" t="n">
        <x:f>MAX(0,L4443-H4443)</x:f>
        <x:v>0</x:v>
      </x:c>
      <x:c r="O4443" s="7" t="n">
        <x:f>MAX(0,F4443+I4443-N4443)</x:f>
        <x:v>0</x:v>
      </x:c>
      <x:c r="P4443" s="7" t="n">
        <x:f>MAX(0,N4443-F4443-I4443)</x:f>
        <x:v>0</x:v>
      </x:c>
      <x:c r="Q4443" s="7" t="n">
        <x:f>MAX(0,G4443+J4443-P4443)</x:f>
        <x:v>0</x:v>
      </x:c>
      <x:c r="R4443" s="7" t="n">
        <x:f>M4443+MAX(0,K4443-MAX(0,P4443-G4443-J4443))</x:f>
        <x:v>0</x:v>
      </x:c>
      <x:c r="S4443" s="7" t="n">
        <x:f>SUM(O4443,Q4443,R4443)</x:f>
        <x:v>0</x:v>
      </x:c>
      <x:c r="T4443" s="14" t="n">
        <x:f>'Inventory detail'!T1065</x:f>
        <x:v>0.022799999999999997</x:v>
      </x:c>
      <x:c r="U4443" s="14" t="n">
        <x:f>'Inventory detail'!U1065</x:f>
        <x:v>0.024915</x:v>
      </x:c>
      <x:c r="V4443" s="9" t="n">
        <x:f>O4443*T4443</x:f>
        <x:v>0</x:v>
      </x:c>
      <x:c r="W4443" s="9" t="n">
        <x:f>Q4443*T4443</x:f>
        <x:v>0</x:v>
      </x:c>
      <x:c r="X4443" s="9" t="n">
        <x:f>R4443*T4443</x:f>
        <x:v>0</x:v>
      </x:c>
      <x:c r="Y4443" s="9" t="n">
        <x:f>S4443*T4443</x:f>
        <x:v>0</x:v>
      </x:c>
      <x:c r="Z4443" s="9" t="n">
        <x:f>IF(ISNUMBER(U4443),S4443*(U4443-T4443),"n.a.")</x:f>
        <x:v>0</x:v>
      </x:c>
      <x:c r="AA4443" s="9" t="n">
        <x:f>IF(ISNUMBER(U4443),Y4443,0)</x:f>
        <x:v>0</x:v>
      </x:c>
      <x:c r="AB4443" s="7" t="n">
        <x:f>MAX(0,L4443-SUM(F4443:K4443))</x:f>
        <x:v>0</x:v>
      </x:c>
    </x:row>
    <x:row r="4444" ht="22" customHeight="1">
      <x:c r="A4444" s="18" t="n">
        <x:f>Summary!F$41</x:f>
        <x:v>46419</x:v>
      </x:c>
      <x:c r="B4444" s="2" t="str">
        <x:f>'Inventory detail'!A1066</x:f>
        <x:v>POUC</x:v>
      </x:c>
      <x:c r="C4444" s="2" t="str">
        <x:f>'Inventory detail'!B1066</x:f>
        <x:v>60</x:v>
      </x:c>
      <x:c r="D4444" s="2" t="str">
        <x:f>'Inventory detail'!C1066</x:f>
        <x:v>IBM10</x:v>
      </x:c>
      <x:c r="E4444" s="10" t="n">
        <x:f>A3318</x:f>
        <x:v>46388</x:v>
      </x:c>
      <x:c r="F4444" s="7" t="n">
        <x:f>O3318</x:f>
        <x:v>0</x:v>
      </x:c>
      <x:c r="G4444" s="7" t="n">
        <x:f>Q3318</x:f>
        <x:v>5000</x:v>
      </x:c>
      <x:c r="H4444" s="7" t="n">
        <x:f>R3318</x:f>
        <x:v>600</x:v>
      </x:c>
      <x:c r="I4444" s="7" t="n">
        <x:f>SUMIFS('PO detail'!$W$1736:$W$1736,'PO detail'!$V$1736:$V$1736,"&gt;="&amp;E4444,'PO detail'!$V$1736:$V$1736,"&lt;"&amp;A4444)</x:f>
        <x:v>0</x:v>
      </x:c>
      <x:c r="J4444" s="7" t="n">
        <x:f>SUMIFS('PO detail'!$X$1736:$X$1736,'PO detail'!$V$1736:$V$1736,"&gt;="&amp;E4444,'PO detail'!$V$1736:$V$1736,"&lt;"&amp;A4444)</x:f>
        <x:v>0</x:v>
      </x:c>
      <x:c r="K4444" s="7" t="n">
        <x:f>SUMIFS('PO detail'!$Y$1736:$Y$1736,'PO detail'!$V$1736:$V$1736,"&gt;="&amp;E4444,'PO detail'!$V$1736:$V$1736,"&lt;"&amp;A4444)</x:f>
        <x:v>0</x:v>
      </x:c>
      <x:c r="L4444" s="7" t="n">
        <x:f>'Inventory detail'!F1066*Summary!$K$5*(A4444-E4444)/Summary!$K$6</x:f>
        <x:v>0</x:v>
      </x:c>
      <x:c r="M4444" s="7" t="n">
        <x:f>MAX(0,H4444-L4444)</x:f>
        <x:v>600</x:v>
      </x:c>
      <x:c r="N4444" s="7" t="n">
        <x:f>MAX(0,L4444-H4444)</x:f>
        <x:v>0</x:v>
      </x:c>
      <x:c r="O4444" s="7" t="n">
        <x:f>MAX(0,F4444+I4444-N4444)</x:f>
        <x:v>0</x:v>
      </x:c>
      <x:c r="P4444" s="7" t="n">
        <x:f>MAX(0,N4444-F4444-I4444)</x:f>
        <x:v>0</x:v>
      </x:c>
      <x:c r="Q4444" s="7" t="n">
        <x:f>MAX(0,G4444+J4444-P4444)</x:f>
        <x:v>5000</x:v>
      </x:c>
      <x:c r="R4444" s="7" t="n">
        <x:f>M4444+MAX(0,K4444-MAX(0,P4444-G4444-J4444))</x:f>
        <x:v>600</x:v>
      </x:c>
      <x:c r="S4444" s="7" t="n">
        <x:f>SUM(O4444,Q4444,R4444)</x:f>
        <x:v>5600</x:v>
      </x:c>
      <x:c r="T4444" s="14" t="n">
        <x:f>'Inventory detail'!T1066</x:f>
        <x:v>0.0121</x:v>
      </x:c>
      <x:c r="U4444" s="14" t="n">
        <x:f>'Inventory detail'!U1066</x:f>
        <x:v>0.0132</x:v>
      </x:c>
      <x:c r="V4444" s="9" t="n">
        <x:f>O4444*T4444</x:f>
        <x:v>0</x:v>
      </x:c>
      <x:c r="W4444" s="9" t="n">
        <x:f>Q4444*T4444</x:f>
        <x:v>60.5</x:v>
      </x:c>
      <x:c r="X4444" s="9" t="n">
        <x:f>R4444*T4444</x:f>
        <x:v>7.26</x:v>
      </x:c>
      <x:c r="Y4444" s="9" t="n">
        <x:f>S4444*T4444</x:f>
        <x:v>67.75999999999999</x:v>
      </x:c>
      <x:c r="Z4444" s="9" t="n">
        <x:f>IF(ISNUMBER(U4444),S4444*(U4444-T4444),"n.a.")</x:f>
        <x:v>6.160000000000002</x:v>
      </x:c>
      <x:c r="AA4444" s="9" t="n">
        <x:f>IF(ISNUMBER(U4444),Y4444,0)</x:f>
        <x:v>67.75999999999999</x:v>
      </x:c>
      <x:c r="AB4444" s="7" t="n">
        <x:f>MAX(0,L4444-SUM(F4444:K4444))</x:f>
        <x:v>0</x:v>
      </x:c>
    </x:row>
    <x:row r="4445" ht="22" customHeight="1">
      <x:c r="A4445" s="18" t="n">
        <x:f>Summary!F$41</x:f>
        <x:v>46419</x:v>
      </x:c>
      <x:c r="B4445" s="2" t="str">
        <x:f>'Inventory detail'!A1067</x:f>
        <x:v>POUC</x:v>
      </x:c>
      <x:c r="C4445" s="2" t="str">
        <x:f>'Inventory detail'!B1067</x:f>
        <x:v>60</x:v>
      </x:c>
      <x:c r="D4445" s="2" t="str">
        <x:f>'Inventory detail'!C1067</x:f>
        <x:v>IBM5</x:v>
      </x:c>
      <x:c r="E4445" s="10" t="n">
        <x:f>A3319</x:f>
        <x:v>46388</x:v>
      </x:c>
      <x:c r="F4445" s="7" t="n">
        <x:f>O3319</x:f>
        <x:v>0</x:v>
      </x:c>
      <x:c r="G4445" s="7" t="n">
        <x:f>Q3319</x:f>
        <x:v>0</x:v>
      </x:c>
      <x:c r="H4445" s="7" t="n">
        <x:f>R3319</x:f>
        <x:v>19600</x:v>
      </x:c>
      <x:c r="I4445" s="7" t="n">
        <x:f>0</x:f>
        <x:v>0</x:v>
      </x:c>
      <x:c r="J4445" s="7" t="n">
        <x:f>0</x:f>
        <x:v>0</x:v>
      </x:c>
      <x:c r="K4445" s="7" t="n">
        <x:f>0</x:f>
        <x:v>0</x:v>
      </x:c>
      <x:c r="L4445" s="7" t="n">
        <x:f>'Inventory detail'!F1067*Summary!$K$5*(A4445-E4445)/Summary!$K$6</x:f>
        <x:v>0</x:v>
      </x:c>
      <x:c r="M4445" s="7" t="n">
        <x:f>MAX(0,H4445-L4445)</x:f>
        <x:v>19600</x:v>
      </x:c>
      <x:c r="N4445" s="7" t="n">
        <x:f>MAX(0,L4445-H4445)</x:f>
        <x:v>0</x:v>
      </x:c>
      <x:c r="O4445" s="7" t="n">
        <x:f>MAX(0,F4445+I4445-N4445)</x:f>
        <x:v>0</x:v>
      </x:c>
      <x:c r="P4445" s="7" t="n">
        <x:f>MAX(0,N4445-F4445-I4445)</x:f>
        <x:v>0</x:v>
      </x:c>
      <x:c r="Q4445" s="7" t="n">
        <x:f>MAX(0,G4445+J4445-P4445)</x:f>
        <x:v>0</x:v>
      </x:c>
      <x:c r="R4445" s="7" t="n">
        <x:f>M4445+MAX(0,K4445-MAX(0,P4445-G4445-J4445))</x:f>
        <x:v>19600</x:v>
      </x:c>
      <x:c r="S4445" s="7" t="n">
        <x:f>SUM(O4445,Q4445,R4445)</x:f>
        <x:v>19600</x:v>
      </x:c>
      <x:c r="T4445" s="14" t="n">
        <x:f>'Inventory detail'!T1067</x:f>
        <x:v>0.0064</x:v>
      </x:c>
      <x:c r="U4445" s="14" t="n">
        <x:f>'Inventory detail'!U1067</x:f>
        <x:v>0.007094999999999999</x:v>
      </x:c>
      <x:c r="V4445" s="9" t="n">
        <x:f>O4445*T4445</x:f>
        <x:v>0</x:v>
      </x:c>
      <x:c r="W4445" s="9" t="n">
        <x:f>Q4445*T4445</x:f>
        <x:v>0</x:v>
      </x:c>
      <x:c r="X4445" s="9" t="n">
        <x:f>R4445*T4445</x:f>
        <x:v>125.44000000000001</x:v>
      </x:c>
      <x:c r="Y4445" s="9" t="n">
        <x:f>S4445*T4445</x:f>
        <x:v>125.44000000000001</x:v>
      </x:c>
      <x:c r="Z4445" s="9" t="n">
        <x:f>IF(ISNUMBER(U4445),S4445*(U4445-T4445),"n.a.")</x:f>
        <x:v>13.621999999999971</x:v>
      </x:c>
      <x:c r="AA4445" s="9" t="n">
        <x:f>IF(ISNUMBER(U4445),Y4445,0)</x:f>
        <x:v>125.44000000000001</x:v>
      </x:c>
      <x:c r="AB4445" s="7" t="n">
        <x:f>MAX(0,L4445-SUM(F4445:K4445))</x:f>
        <x:v>0</x:v>
      </x:c>
    </x:row>
    <x:row r="4446" ht="22" customHeight="1">
      <x:c r="A4446" s="18" t="n">
        <x:f>Summary!F$41</x:f>
        <x:v>46419</x:v>
      </x:c>
      <x:c r="B4446" s="2" t="str">
        <x:f>'Inventory detail'!A1068</x:f>
        <x:v>POUC</x:v>
      </x:c>
      <x:c r="C4446" s="2" t="str">
        <x:f>'Inventory detail'!B1068</x:f>
        <x:v>60</x:v>
      </x:c>
      <x:c r="D4446" s="2" t="str">
        <x:f>'Inventory detail'!C1068</x:f>
        <x:v>MEN3SL</x:v>
      </x:c>
      <x:c r="E4446" s="10" t="n">
        <x:f>A3320</x:f>
        <x:v>46388</x:v>
      </x:c>
      <x:c r="F4446" s="7" t="n">
        <x:f>O3320</x:f>
        <x:v>0</x:v>
      </x:c>
      <x:c r="G4446" s="7" t="n">
        <x:f>Q3320</x:f>
        <x:v>0</x:v>
      </x:c>
      <x:c r="H4446" s="7" t="n">
        <x:f>R3320</x:f>
        <x:v>0</x:v>
      </x:c>
      <x:c r="I4446" s="7" t="n">
        <x:f>0</x:f>
        <x:v>0</x:v>
      </x:c>
      <x:c r="J4446" s="7" t="n">
        <x:f>0</x:f>
        <x:v>0</x:v>
      </x:c>
      <x:c r="K4446" s="7" t="n">
        <x:f>0</x:f>
        <x:v>0</x:v>
      </x:c>
      <x:c r="L4446" s="7" t="n">
        <x:f>'Inventory detail'!F1068*Summary!$K$5*(A4446-E4446)/Summary!$K$6</x:f>
        <x:v>0</x:v>
      </x:c>
      <x:c r="M4446" s="7" t="n">
        <x:f>MAX(0,H4446-L4446)</x:f>
        <x:v>0</x:v>
      </x:c>
      <x:c r="N4446" s="7" t="n">
        <x:f>MAX(0,L4446-H4446)</x:f>
        <x:v>0</x:v>
      </x:c>
      <x:c r="O4446" s="7" t="n">
        <x:f>MAX(0,F4446+I4446-N4446)</x:f>
        <x:v>0</x:v>
      </x:c>
      <x:c r="P4446" s="7" t="n">
        <x:f>MAX(0,N4446-F4446-I4446)</x:f>
        <x:v>0</x:v>
      </x:c>
      <x:c r="Q4446" s="7" t="n">
        <x:f>MAX(0,G4446+J4446-P4446)</x:f>
        <x:v>0</x:v>
      </x:c>
      <x:c r="R4446" s="7" t="n">
        <x:f>M4446+MAX(0,K4446-MAX(0,P4446-G4446-J4446))</x:f>
        <x:v>0</x:v>
      </x:c>
      <x:c r="S4446" s="7" t="n">
        <x:f>SUM(O4446,Q4446,R4446)</x:f>
        <x:v>0</x:v>
      </x:c>
      <x:c r="T4446" s="14" t="n">
        <x:f>'Inventory detail'!T1068</x:f>
        <x:v>0.18969999999999998</x:v>
      </x:c>
      <x:c r="U4446" s="14" t="str">
        <x:f>'Inventory detail'!U1068</x:f>
        <x:v>n.a.</x:v>
      </x:c>
      <x:c r="V4446" s="9" t="n">
        <x:f>O4446*T4446</x:f>
        <x:v>0</x:v>
      </x:c>
      <x:c r="W4446" s="9" t="n">
        <x:f>Q4446*T4446</x:f>
        <x:v>0</x:v>
      </x:c>
      <x:c r="X4446" s="9" t="n">
        <x:f>R4446*T4446</x:f>
        <x:v>0</x:v>
      </x:c>
      <x:c r="Y4446" s="9" t="n">
        <x:f>S4446*T4446</x:f>
        <x:v>0</x:v>
      </x:c>
      <x:c r="Z4446" s="9" t="str">
        <x:f>IF(ISNUMBER(U4446),S4446*(U4446-T4446),"n.a.")</x:f>
        <x:v>n.a.</x:v>
      </x:c>
      <x:c r="AA4446" s="9" t="n">
        <x:f>IF(ISNUMBER(U4446),Y4446,0)</x:f>
        <x:v>0</x:v>
      </x:c>
      <x:c r="AB4446" s="7" t="n">
        <x:f>MAX(0,L4446-SUM(F4446:K4446))</x:f>
        <x:v>0</x:v>
      </x:c>
    </x:row>
    <x:row r="4447" ht="22" customHeight="1">
      <x:c r="A4447" s="18" t="n">
        <x:f>Summary!F$41</x:f>
        <x:v>46419</x:v>
      </x:c>
      <x:c r="B4447" s="2" t="str">
        <x:f>'Inventory detail'!A1069</x:f>
        <x:v>POUC</x:v>
      </x:c>
      <x:c r="C4447" s="2" t="str">
        <x:f>'Inventory detail'!B1069</x:f>
        <x:v>60</x:v>
      </x:c>
      <x:c r="D4447" s="2" t="str">
        <x:f>'Inventory detail'!C1069</x:f>
        <x:v>MEN5SL</x:v>
      </x:c>
      <x:c r="E4447" s="10" t="n">
        <x:f>A3321</x:f>
        <x:v>46388</x:v>
      </x:c>
      <x:c r="F4447" s="7" t="n">
        <x:f>O3321</x:f>
        <x:v>0</x:v>
      </x:c>
      <x:c r="G4447" s="7" t="n">
        <x:f>Q3321</x:f>
        <x:v>0</x:v>
      </x:c>
      <x:c r="H4447" s="7" t="n">
        <x:f>R3321</x:f>
        <x:v>0</x:v>
      </x:c>
      <x:c r="I4447" s="7" t="n">
        <x:f>0</x:f>
        <x:v>0</x:v>
      </x:c>
      <x:c r="J4447" s="7" t="n">
        <x:f>0</x:f>
        <x:v>0</x:v>
      </x:c>
      <x:c r="K4447" s="7" t="n">
        <x:f>0</x:f>
        <x:v>0</x:v>
      </x:c>
      <x:c r="L4447" s="7" t="n">
        <x:f>'Inventory detail'!F1069*Summary!$K$5*(A4447-E4447)/Summary!$K$6</x:f>
        <x:v>0</x:v>
      </x:c>
      <x:c r="M4447" s="7" t="n">
        <x:f>MAX(0,H4447-L4447)</x:f>
        <x:v>0</x:v>
      </x:c>
      <x:c r="N4447" s="7" t="n">
        <x:f>MAX(0,L4447-H4447)</x:f>
        <x:v>0</x:v>
      </x:c>
      <x:c r="O4447" s="7" t="n">
        <x:f>MAX(0,F4447+I4447-N4447)</x:f>
        <x:v>0</x:v>
      </x:c>
      <x:c r="P4447" s="7" t="n">
        <x:f>MAX(0,N4447-F4447-I4447)</x:f>
        <x:v>0</x:v>
      </x:c>
      <x:c r="Q4447" s="7" t="n">
        <x:f>MAX(0,G4447+J4447-P4447)</x:f>
        <x:v>0</x:v>
      </x:c>
      <x:c r="R4447" s="7" t="n">
        <x:f>M4447+MAX(0,K4447-MAX(0,P4447-G4447-J4447))</x:f>
        <x:v>0</x:v>
      </x:c>
      <x:c r="S4447" s="7" t="n">
        <x:f>SUM(O4447,Q4447,R4447)</x:f>
        <x:v>0</x:v>
      </x:c>
      <x:c r="T4447" s="14" t="n">
        <x:f>'Inventory detail'!T1069</x:f>
        <x:v>0.257</x:v>
      </x:c>
      <x:c r="U4447" s="14" t="str">
        <x:f>'Inventory detail'!U1069</x:f>
        <x:v>n.a.</x:v>
      </x:c>
      <x:c r="V4447" s="9" t="n">
        <x:f>O4447*T4447</x:f>
        <x:v>0</x:v>
      </x:c>
      <x:c r="W4447" s="9" t="n">
        <x:f>Q4447*T4447</x:f>
        <x:v>0</x:v>
      </x:c>
      <x:c r="X4447" s="9" t="n">
        <x:f>R4447*T4447</x:f>
        <x:v>0</x:v>
      </x:c>
      <x:c r="Y4447" s="9" t="n">
        <x:f>S4447*T4447</x:f>
        <x:v>0</x:v>
      </x:c>
      <x:c r="Z4447" s="9" t="str">
        <x:f>IF(ISNUMBER(U4447),S4447*(U4447-T4447),"n.a.")</x:f>
        <x:v>n.a.</x:v>
      </x:c>
      <x:c r="AA4447" s="9" t="n">
        <x:f>IF(ISNUMBER(U4447),Y4447,0)</x:f>
        <x:v>0</x:v>
      </x:c>
      <x:c r="AB4447" s="7" t="n">
        <x:f>MAX(0,L4447-SUM(F4447:K4447))</x:f>
        <x:v>0</x:v>
      </x:c>
    </x:row>
    <x:row r="4448" ht="22" customHeight="1">
      <x:c r="A4448" s="18" t="n">
        <x:f>Summary!F$41</x:f>
        <x:v>46419</x:v>
      </x:c>
      <x:c r="B4448" s="2" t="str">
        <x:f>'Inventory detail'!A1070</x:f>
        <x:v>POUC</x:v>
      </x:c>
      <x:c r="C4448" s="2" t="str">
        <x:f>'Inventory detail'!B1070</x:f>
        <x:v>60</x:v>
      </x:c>
      <x:c r="D4448" s="2" t="str">
        <x:f>'Inventory detail'!C1070</x:f>
        <x:v>MLEG3</x:v>
      </x:c>
      <x:c r="E4448" s="10" t="n">
        <x:f>A3322</x:f>
        <x:v>46388</x:v>
      </x:c>
      <x:c r="F4448" s="7" t="n">
        <x:f>O3322</x:f>
        <x:v>0</x:v>
      </x:c>
      <x:c r="G4448" s="7" t="n">
        <x:f>Q3322</x:f>
        <x:v>2000</x:v>
      </x:c>
      <x:c r="H4448" s="7" t="n">
        <x:f>R3322</x:f>
        <x:v>0</x:v>
      </x:c>
      <x:c r="I4448" s="7" t="n">
        <x:f>SUMIFS('PO detail'!$W$1815:$W$1815,'PO detail'!$V$1815:$V$1815,"&gt;="&amp;E4448,'PO detail'!$V$1815:$V$1815,"&lt;"&amp;A4448)</x:f>
        <x:v>0</x:v>
      </x:c>
      <x:c r="J4448" s="7" t="n">
        <x:f>SUMIFS('PO detail'!$X$1815:$X$1815,'PO detail'!$V$1815:$V$1815,"&gt;="&amp;E4448,'PO detail'!$V$1815:$V$1815,"&lt;"&amp;A4448)</x:f>
        <x:v>0</x:v>
      </x:c>
      <x:c r="K4448" s="7" t="n">
        <x:f>SUMIFS('PO detail'!$Y$1815:$Y$1815,'PO detail'!$V$1815:$V$1815,"&gt;="&amp;E4448,'PO detail'!$V$1815:$V$1815,"&lt;"&amp;A4448)</x:f>
        <x:v>0</x:v>
      </x:c>
      <x:c r="L4448" s="7" t="n">
        <x:f>'Inventory detail'!F1070*Summary!$K$5*(A4448-E4448)/Summary!$K$6</x:f>
        <x:v>0</x:v>
      </x:c>
      <x:c r="M4448" s="7" t="n">
        <x:f>MAX(0,H4448-L4448)</x:f>
        <x:v>0</x:v>
      </x:c>
      <x:c r="N4448" s="7" t="n">
        <x:f>MAX(0,L4448-H4448)</x:f>
        <x:v>0</x:v>
      </x:c>
      <x:c r="O4448" s="7" t="n">
        <x:f>MAX(0,F4448+I4448-N4448)</x:f>
        <x:v>0</x:v>
      </x:c>
      <x:c r="P4448" s="7" t="n">
        <x:f>MAX(0,N4448-F4448-I4448)</x:f>
        <x:v>0</x:v>
      </x:c>
      <x:c r="Q4448" s="7" t="n">
        <x:f>MAX(0,G4448+J4448-P4448)</x:f>
        <x:v>2000</x:v>
      </x:c>
      <x:c r="R4448" s="7" t="n">
        <x:f>M4448+MAX(0,K4448-MAX(0,P4448-G4448-J4448))</x:f>
        <x:v>0</x:v>
      </x:c>
      <x:c r="S4448" s="7" t="n">
        <x:f>SUM(O4448,Q4448,R4448)</x:f>
        <x:v>2000</x:v>
      </x:c>
      <x:c r="T4448" s="14" t="n">
        <x:f>'Inventory detail'!T1070</x:f>
        <x:v>0.1051</x:v>
      </x:c>
      <x:c r="U4448" s="14" t="n">
        <x:f>'Inventory detail'!U1070</x:f>
        <x:v>0.154605</x:v>
      </x:c>
      <x:c r="V4448" s="9" t="n">
        <x:f>O4448*T4448</x:f>
        <x:v>0</x:v>
      </x:c>
      <x:c r="W4448" s="9" t="n">
        <x:f>Q4448*T4448</x:f>
        <x:v>210.2</x:v>
      </x:c>
      <x:c r="X4448" s="9" t="n">
        <x:f>R4448*T4448</x:f>
        <x:v>0</x:v>
      </x:c>
      <x:c r="Y4448" s="9" t="n">
        <x:f>S4448*T4448</x:f>
        <x:v>210.2</x:v>
      </x:c>
      <x:c r="Z4448" s="9" t="n">
        <x:f>IF(ISNUMBER(U4448),S4448*(U4448-T4448),"n.a.")</x:f>
        <x:v>99.00999999999999</x:v>
      </x:c>
      <x:c r="AA4448" s="9" t="n">
        <x:f>IF(ISNUMBER(U4448),Y4448,0)</x:f>
        <x:v>210.2</x:v>
      </x:c>
      <x:c r="AB4448" s="7" t="n">
        <x:f>MAX(0,L4448-SUM(F4448:K4448))</x:f>
        <x:v>0</x:v>
      </x:c>
    </x:row>
    <x:row r="4449" ht="22" customHeight="1">
      <x:c r="A4449" s="18" t="n">
        <x:f>Summary!F$41</x:f>
        <x:v>46419</x:v>
      </x:c>
      <x:c r="B4449" s="2" t="str">
        <x:f>'Inventory detail'!A1071</x:f>
        <x:v>POUC</x:v>
      </x:c>
      <x:c r="C4449" s="2" t="str">
        <x:f>'Inventory detail'!B1071</x:f>
        <x:v>60</x:v>
      </x:c>
      <x:c r="D4449" s="2" t="str">
        <x:f>'Inventory detail'!C1071</x:f>
        <x:v>MLET3</x:v>
      </x:c>
      <x:c r="E4449" s="10" t="n">
        <x:f>A3323</x:f>
        <x:v>46388</x:v>
      </x:c>
      <x:c r="F4449" s="7" t="n">
        <x:f>O3323</x:f>
        <x:v>0</x:v>
      </x:c>
      <x:c r="G4449" s="7" t="n">
        <x:f>Q3323</x:f>
        <x:v>3000</x:v>
      </x:c>
      <x:c r="H4449" s="7" t="n">
        <x:f>R3323</x:f>
        <x:v>0</x:v>
      </x:c>
      <x:c r="I4449" s="7" t="n">
        <x:f>SUMIFS('PO detail'!$W$1817:$W$1817,'PO detail'!$V$1817:$V$1817,"&gt;="&amp;E4449,'PO detail'!$V$1817:$V$1817,"&lt;"&amp;A4449)</x:f>
        <x:v>0</x:v>
      </x:c>
      <x:c r="J4449" s="7" t="n">
        <x:f>SUMIFS('PO detail'!$X$1817:$X$1817,'PO detail'!$V$1817:$V$1817,"&gt;="&amp;E4449,'PO detail'!$V$1817:$V$1817,"&lt;"&amp;A4449)</x:f>
        <x:v>0</x:v>
      </x:c>
      <x:c r="K4449" s="7" t="n">
        <x:f>SUMIFS('PO detail'!$Y$1817:$Y$1817,'PO detail'!$V$1817:$V$1817,"&gt;="&amp;E4449,'PO detail'!$V$1817:$V$1817,"&lt;"&amp;A4449)</x:f>
        <x:v>0</x:v>
      </x:c>
      <x:c r="L4449" s="7" t="n">
        <x:f>'Inventory detail'!F1071*Summary!$K$5*(A4449-E4449)/Summary!$K$6</x:f>
        <x:v>0</x:v>
      </x:c>
      <x:c r="M4449" s="7" t="n">
        <x:f>MAX(0,H4449-L4449)</x:f>
        <x:v>0</x:v>
      </x:c>
      <x:c r="N4449" s="7" t="n">
        <x:f>MAX(0,L4449-H4449)</x:f>
        <x:v>0</x:v>
      </x:c>
      <x:c r="O4449" s="7" t="n">
        <x:f>MAX(0,F4449+I4449-N4449)</x:f>
        <x:v>0</x:v>
      </x:c>
      <x:c r="P4449" s="7" t="n">
        <x:f>MAX(0,N4449-F4449-I4449)</x:f>
        <x:v>0</x:v>
      </x:c>
      <x:c r="Q4449" s="7" t="n">
        <x:f>MAX(0,G4449+J4449-P4449)</x:f>
        <x:v>3000</x:v>
      </x:c>
      <x:c r="R4449" s="7" t="n">
        <x:f>M4449+MAX(0,K4449-MAX(0,P4449-G4449-J4449))</x:f>
        <x:v>0</x:v>
      </x:c>
      <x:c r="S4449" s="7" t="n">
        <x:f>SUM(O4449,Q4449,R4449)</x:f>
        <x:v>3000</x:v>
      </x:c>
      <x:c r="T4449" s="14" t="n">
        <x:f>'Inventory detail'!T1071</x:f>
        <x:v>0.0836</x:v>
      </x:c>
      <x:c r="U4449" s="14" t="n">
        <x:f>'Inventory detail'!U1071</x:f>
        <x:v>0.12276</x:v>
      </x:c>
      <x:c r="V4449" s="9" t="n">
        <x:f>O4449*T4449</x:f>
        <x:v>0</x:v>
      </x:c>
      <x:c r="W4449" s="9" t="n">
        <x:f>Q4449*T4449</x:f>
        <x:v>250.79999999999998</x:v>
      </x:c>
      <x:c r="X4449" s="9" t="n">
        <x:f>R4449*T4449</x:f>
        <x:v>0</x:v>
      </x:c>
      <x:c r="Y4449" s="9" t="n">
        <x:f>S4449*T4449</x:f>
        <x:v>250.79999999999998</x:v>
      </x:c>
      <x:c r="Z4449" s="9" t="n">
        <x:f>IF(ISNUMBER(U4449),S4449*(U4449-T4449),"n.a.")</x:f>
        <x:v>117.48</x:v>
      </x:c>
      <x:c r="AA4449" s="9" t="n">
        <x:f>IF(ISNUMBER(U4449),Y4449,0)</x:f>
        <x:v>250.79999999999998</x:v>
      </x:c>
      <x:c r="AB4449" s="7" t="n">
        <x:f>MAX(0,L4449-SUM(F4449:K4449))</x:f>
        <x:v>0</x:v>
      </x:c>
    </x:row>
    <x:row r="4450" ht="22" customHeight="1">
      <x:c r="A4450" s="18" t="n">
        <x:f>Summary!F$41</x:f>
        <x:v>46419</x:v>
      </x:c>
      <x:c r="B4450" s="2" t="str">
        <x:f>'Inventory detail'!A1072</x:f>
        <x:v>POUC</x:v>
      </x:c>
      <x:c r="C4450" s="2" t="str">
        <x:f>'Inventory detail'!B1072</x:f>
        <x:v>60</x:v>
      </x:c>
      <x:c r="D4450" s="2" t="str">
        <x:f>'Inventory detail'!C1072</x:f>
        <x:v>MP1218G</x:v>
      </x:c>
      <x:c r="E4450" s="10" t="n">
        <x:f>A3324</x:f>
        <x:v>46388</x:v>
      </x:c>
      <x:c r="F4450" s="7" t="n">
        <x:f>O3324</x:f>
        <x:v>0</x:v>
      </x:c>
      <x:c r="G4450" s="7" t="n">
        <x:f>Q3324</x:f>
        <x:v>0</x:v>
      </x:c>
      <x:c r="H4450" s="7" t="n">
        <x:f>R3324</x:f>
        <x:v>0</x:v>
      </x:c>
      <x:c r="I4450" s="7" t="n">
        <x:f>0</x:f>
        <x:v>0</x:v>
      </x:c>
      <x:c r="J4450" s="7" t="n">
        <x:f>0</x:f>
        <x:v>0</x:v>
      </x:c>
      <x:c r="K4450" s="7" t="n">
        <x:f>0</x:f>
        <x:v>0</x:v>
      </x:c>
      <x:c r="L4450" s="7" t="n">
        <x:f>'Inventory detail'!F1072*Summary!$K$5*(A4450-E4450)/Summary!$K$6</x:f>
        <x:v>0</x:v>
      </x:c>
      <x:c r="M4450" s="7" t="n">
        <x:f>MAX(0,H4450-L4450)</x:f>
        <x:v>0</x:v>
      </x:c>
      <x:c r="N4450" s="7" t="n">
        <x:f>MAX(0,L4450-H4450)</x:f>
        <x:v>0</x:v>
      </x:c>
      <x:c r="O4450" s="7" t="n">
        <x:f>MAX(0,F4450+I4450-N4450)</x:f>
        <x:v>0</x:v>
      </x:c>
      <x:c r="P4450" s="7" t="n">
        <x:f>MAX(0,N4450-F4450-I4450)</x:f>
        <x:v>0</x:v>
      </x:c>
      <x:c r="Q4450" s="7" t="n">
        <x:f>MAX(0,G4450+J4450-P4450)</x:f>
        <x:v>0</x:v>
      </x:c>
      <x:c r="R4450" s="7" t="n">
        <x:f>M4450+MAX(0,K4450-MAX(0,P4450-G4450-J4450))</x:f>
        <x:v>0</x:v>
      </x:c>
      <x:c r="S4450" s="7" t="n">
        <x:f>SUM(O4450,Q4450,R4450)</x:f>
        <x:v>0</x:v>
      </x:c>
      <x:c r="T4450" s="14" t="n">
        <x:f>'Inventory detail'!T1072</x:f>
        <x:v>10.37</x:v>
      </x:c>
      <x:c r="U4450" s="14" t="str">
        <x:f>'Inventory detail'!U1072</x:f>
        <x:v>n.a.</x:v>
      </x:c>
      <x:c r="V4450" s="9" t="n">
        <x:f>O4450*T4450</x:f>
        <x:v>0</x:v>
      </x:c>
      <x:c r="W4450" s="9" t="n">
        <x:f>Q4450*T4450</x:f>
        <x:v>0</x:v>
      </x:c>
      <x:c r="X4450" s="9" t="n">
        <x:f>R4450*T4450</x:f>
        <x:v>0</x:v>
      </x:c>
      <x:c r="Y4450" s="9" t="n">
        <x:f>S4450*T4450</x:f>
        <x:v>0</x:v>
      </x:c>
      <x:c r="Z4450" s="9" t="str">
        <x:f>IF(ISNUMBER(U4450),S4450*(U4450-T4450),"n.a.")</x:f>
        <x:v>n.a.</x:v>
      </x:c>
      <x:c r="AA4450" s="9" t="n">
        <x:f>IF(ISNUMBER(U4450),Y4450,0)</x:f>
        <x:v>0</x:v>
      </x:c>
      <x:c r="AB4450" s="7" t="n">
        <x:f>MAX(0,L4450-SUM(F4450:K4450))</x:f>
        <x:v>0</x:v>
      </x:c>
    </x:row>
    <x:row r="4451" ht="22" customHeight="1">
      <x:c r="A4451" s="18" t="n">
        <x:f>Summary!F$41</x:f>
        <x:v>46419</x:v>
      </x:c>
      <x:c r="B4451" s="2" t="str">
        <x:f>'Inventory detail'!A1073</x:f>
        <x:v>POUC</x:v>
      </x:c>
      <x:c r="C4451" s="2" t="str">
        <x:f>'Inventory detail'!B1073</x:f>
        <x:v>60</x:v>
      </x:c>
      <x:c r="D4451" s="2" t="str">
        <x:f>'Inventory detail'!C1073</x:f>
        <x:v>PCSP</x:v>
      </x:c>
      <x:c r="E4451" s="10" t="n">
        <x:f>A3325</x:f>
        <x:v>46388</x:v>
      </x:c>
      <x:c r="F4451" s="7" t="n">
        <x:f>O3325</x:f>
        <x:v>0</x:v>
      </x:c>
      <x:c r="G4451" s="7" t="n">
        <x:f>Q3325</x:f>
        <x:v>0</x:v>
      </x:c>
      <x:c r="H4451" s="7" t="n">
        <x:f>R3325</x:f>
        <x:v>533</x:v>
      </x:c>
      <x:c r="I4451" s="7" t="n">
        <x:f>0</x:f>
        <x:v>0</x:v>
      </x:c>
      <x:c r="J4451" s="7" t="n">
        <x:f>0</x:f>
        <x:v>0</x:v>
      </x:c>
      <x:c r="K4451" s="7" t="n">
        <x:f>0</x:f>
        <x:v>0</x:v>
      </x:c>
      <x:c r="L4451" s="7" t="n">
        <x:f>'Inventory detail'!F1073*Summary!$K$5*(A4451-E4451)/Summary!$K$6</x:f>
        <x:v>0</x:v>
      </x:c>
      <x:c r="M4451" s="7" t="n">
        <x:f>MAX(0,H4451-L4451)</x:f>
        <x:v>533</x:v>
      </x:c>
      <x:c r="N4451" s="7" t="n">
        <x:f>MAX(0,L4451-H4451)</x:f>
        <x:v>0</x:v>
      </x:c>
      <x:c r="O4451" s="7" t="n">
        <x:f>MAX(0,F4451+I4451-N4451)</x:f>
        <x:v>0</x:v>
      </x:c>
      <x:c r="P4451" s="7" t="n">
        <x:f>MAX(0,N4451-F4451-I4451)</x:f>
        <x:v>0</x:v>
      </x:c>
      <x:c r="Q4451" s="7" t="n">
        <x:f>MAX(0,G4451+J4451-P4451)</x:f>
        <x:v>0</x:v>
      </x:c>
      <x:c r="R4451" s="7" t="n">
        <x:f>M4451+MAX(0,K4451-MAX(0,P4451-G4451-J4451))</x:f>
        <x:v>533</x:v>
      </x:c>
      <x:c r="S4451" s="7" t="n">
        <x:f>SUM(O4451,Q4451,R4451)</x:f>
        <x:v>533</x:v>
      </x:c>
      <x:c r="T4451" s="14" t="n">
        <x:f>'Inventory detail'!T1073</x:f>
        <x:v>0.11</x:v>
      </x:c>
      <x:c r="U4451" s="14" t="str">
        <x:f>'Inventory detail'!U1073</x:f>
        <x:v>n.a.</x:v>
      </x:c>
      <x:c r="V4451" s="9" t="n">
        <x:f>O4451*T4451</x:f>
        <x:v>0</x:v>
      </x:c>
      <x:c r="W4451" s="9" t="n">
        <x:f>Q4451*T4451</x:f>
        <x:v>0</x:v>
      </x:c>
      <x:c r="X4451" s="9" t="n">
        <x:f>R4451*T4451</x:f>
        <x:v>58.63</x:v>
      </x:c>
      <x:c r="Y4451" s="9" t="n">
        <x:f>S4451*T4451</x:f>
        <x:v>58.63</x:v>
      </x:c>
      <x:c r="Z4451" s="9" t="str">
        <x:f>IF(ISNUMBER(U4451),S4451*(U4451-T4451),"n.a.")</x:f>
        <x:v>n.a.</x:v>
      </x:c>
      <x:c r="AA4451" s="9" t="n">
        <x:f>IF(ISNUMBER(U4451),Y4451,0)</x:f>
        <x:v>0</x:v>
      </x:c>
      <x:c r="AB4451" s="7" t="n">
        <x:f>MAX(0,L4451-SUM(F4451:K4451))</x:f>
        <x:v>0</x:v>
      </x:c>
    </x:row>
    <x:row r="4452" ht="22" customHeight="1">
      <x:c r="A4452" s="18" t="n">
        <x:f>Summary!F$41</x:f>
        <x:v>46419</x:v>
      </x:c>
      <x:c r="B4452" s="2" t="str">
        <x:f>'Inventory detail'!A1074</x:f>
        <x:v>POUC</x:v>
      </x:c>
      <x:c r="C4452" s="2" t="str">
        <x:f>'Inventory detail'!B1074</x:f>
        <x:v>60</x:v>
      </x:c>
      <x:c r="D4452" s="2" t="str">
        <x:f>'Inventory detail'!C1074</x:f>
        <x:v>SCH7</x:v>
      </x:c>
      <x:c r="E4452" s="10" t="n">
        <x:f>A3326</x:f>
        <x:v>46388</x:v>
      </x:c>
      <x:c r="F4452" s="7" t="n">
        <x:f>O3326</x:f>
        <x:v>0</x:v>
      </x:c>
      <x:c r="G4452" s="7" t="n">
        <x:f>Q3326</x:f>
        <x:v>0</x:v>
      </x:c>
      <x:c r="H4452" s="7" t="n">
        <x:f>R3326</x:f>
        <x:v>4000</x:v>
      </x:c>
      <x:c r="I4452" s="7" t="n">
        <x:f>0</x:f>
        <x:v>0</x:v>
      </x:c>
      <x:c r="J4452" s="7" t="n">
        <x:f>0</x:f>
        <x:v>0</x:v>
      </x:c>
      <x:c r="K4452" s="7" t="n">
        <x:f>0</x:f>
        <x:v>0</x:v>
      </x:c>
      <x:c r="L4452" s="7" t="n">
        <x:f>'Inventory detail'!F1074*Summary!$K$5*(A4452-E4452)/Summary!$K$6</x:f>
        <x:v>0</x:v>
      </x:c>
      <x:c r="M4452" s="7" t="n">
        <x:f>MAX(0,H4452-L4452)</x:f>
        <x:v>4000</x:v>
      </x:c>
      <x:c r="N4452" s="7" t="n">
        <x:f>MAX(0,L4452-H4452)</x:f>
        <x:v>0</x:v>
      </x:c>
      <x:c r="O4452" s="7" t="n">
        <x:f>MAX(0,F4452+I4452-N4452)</x:f>
        <x:v>0</x:v>
      </x:c>
      <x:c r="P4452" s="7" t="n">
        <x:f>MAX(0,N4452-F4452-I4452)</x:f>
        <x:v>0</x:v>
      </x:c>
      <x:c r="Q4452" s="7" t="n">
        <x:f>MAX(0,G4452+J4452-P4452)</x:f>
        <x:v>0</x:v>
      </x:c>
      <x:c r="R4452" s="7" t="n">
        <x:f>M4452+MAX(0,K4452-MAX(0,P4452-G4452-J4452))</x:f>
        <x:v>4000</x:v>
      </x:c>
      <x:c r="S4452" s="7" t="n">
        <x:f>SUM(O4452,Q4452,R4452)</x:f>
        <x:v>4000</x:v>
      </x:c>
      <x:c r="T4452" s="14" t="n">
        <x:f>'Inventory detail'!T1074</x:f>
        <x:v>0.0095</x:v>
      </x:c>
      <x:c r="U4452" s="14" t="n">
        <x:f>'Inventory detail'!U1074</x:f>
        <x:v>0.010394999999999998</x:v>
      </x:c>
      <x:c r="V4452" s="9" t="n">
        <x:f>O4452*T4452</x:f>
        <x:v>0</x:v>
      </x:c>
      <x:c r="W4452" s="9" t="n">
        <x:f>Q4452*T4452</x:f>
        <x:v>0</x:v>
      </x:c>
      <x:c r="X4452" s="9" t="n">
        <x:f>R4452*T4452</x:f>
        <x:v>38</x:v>
      </x:c>
      <x:c r="Y4452" s="9" t="n">
        <x:f>S4452*T4452</x:f>
        <x:v>38</x:v>
      </x:c>
      <x:c r="Z4452" s="9" t="n">
        <x:f>IF(ISNUMBER(U4452),S4452*(U4452-T4452),"n.a.")</x:f>
        <x:v>3.579999999999993</x:v>
      </x:c>
      <x:c r="AA4452" s="9" t="n">
        <x:f>IF(ISNUMBER(U4452),Y4452,0)</x:f>
        <x:v>38</x:v>
      </x:c>
      <x:c r="AB4452" s="7" t="n">
        <x:f>MAX(0,L4452-SUM(F4452:K4452))</x:f>
        <x:v>0</x:v>
      </x:c>
    </x:row>
    <x:row r="4453" ht="22" customHeight="1">
      <x:c r="A4453" s="18" t="n">
        <x:f>Summary!F$41</x:f>
        <x:v>46419</x:v>
      </x:c>
      <x:c r="B4453" s="2" t="str">
        <x:f>'Inventory detail'!A1075</x:f>
        <x:v>POUC</x:v>
      </x:c>
      <x:c r="C4453" s="2" t="str">
        <x:f>'Inventory detail'!B1075</x:f>
        <x:v>60</x:v>
      </x:c>
      <x:c r="D4453" s="2" t="str">
        <x:f>'Inventory detail'!C1075</x:f>
        <x:v>MP1114G</x:v>
      </x:c>
      <x:c r="E4453" s="10" t="n">
        <x:f>A3327</x:f>
        <x:v>46388</x:v>
      </x:c>
      <x:c r="F4453" s="7" t="n">
        <x:f>O3327</x:f>
        <x:v>0</x:v>
      </x:c>
      <x:c r="G4453" s="7" t="n">
        <x:f>Q3327</x:f>
        <x:v>0</x:v>
      </x:c>
      <x:c r="H4453" s="7" t="n">
        <x:f>R3327</x:f>
        <x:v>0</x:v>
      </x:c>
      <x:c r="I4453" s="7" t="n">
        <x:f>0</x:f>
        <x:v>0</x:v>
      </x:c>
      <x:c r="J4453" s="7" t="n">
        <x:f>0</x:f>
        <x:v>0</x:v>
      </x:c>
      <x:c r="K4453" s="7" t="n">
        <x:f>0</x:f>
        <x:v>0</x:v>
      </x:c>
      <x:c r="L4453" s="7" t="n">
        <x:f>'Inventory detail'!F1075*Summary!$K$5*(A4453-E4453)/Summary!$K$6</x:f>
        <x:v>0</x:v>
      </x:c>
      <x:c r="M4453" s="7" t="n">
        <x:f>MAX(0,H4453-L4453)</x:f>
        <x:v>0</x:v>
      </x:c>
      <x:c r="N4453" s="7" t="n">
        <x:f>MAX(0,L4453-H4453)</x:f>
        <x:v>0</x:v>
      </x:c>
      <x:c r="O4453" s="7" t="n">
        <x:f>MAX(0,F4453+I4453-N4453)</x:f>
        <x:v>0</x:v>
      </x:c>
      <x:c r="P4453" s="7" t="n">
        <x:f>MAX(0,N4453-F4453-I4453)</x:f>
        <x:v>0</x:v>
      </x:c>
      <x:c r="Q4453" s="7" t="n">
        <x:f>MAX(0,G4453+J4453-P4453)</x:f>
        <x:v>0</x:v>
      </x:c>
      <x:c r="R4453" s="7" t="n">
        <x:f>M4453+MAX(0,K4453-MAX(0,P4453-G4453-J4453))</x:f>
        <x:v>0</x:v>
      </x:c>
      <x:c r="S4453" s="7" t="n">
        <x:f>SUM(O4453,Q4453,R4453)</x:f>
        <x:v>0</x:v>
      </x:c>
      <x:c r="T4453" s="14" t="n">
        <x:f>'Inventory detail'!T1075</x:f>
        <x:v>28.52</x:v>
      </x:c>
      <x:c r="U4453" s="14" t="str">
        <x:f>'Inventory detail'!U1075</x:f>
        <x:v>n.a.</x:v>
      </x:c>
      <x:c r="V4453" s="9" t="n">
        <x:f>O4453*T4453</x:f>
        <x:v>0</x:v>
      </x:c>
      <x:c r="W4453" s="9" t="n">
        <x:f>Q4453*T4453</x:f>
        <x:v>0</x:v>
      </x:c>
      <x:c r="X4453" s="9" t="n">
        <x:f>R4453*T4453</x:f>
        <x:v>0</x:v>
      </x:c>
      <x:c r="Y4453" s="9" t="n">
        <x:f>S4453*T4453</x:f>
        <x:v>0</x:v>
      </x:c>
      <x:c r="Z4453" s="9" t="str">
        <x:f>IF(ISNUMBER(U4453),S4453*(U4453-T4453),"n.a.")</x:f>
        <x:v>n.a.</x:v>
      </x:c>
      <x:c r="AA4453" s="9" t="n">
        <x:f>IF(ISNUMBER(U4453),Y4453,0)</x:f>
        <x:v>0</x:v>
      </x:c>
      <x:c r="AB4453" s="7" t="n">
        <x:f>MAX(0,L4453-SUM(F4453:K4453))</x:f>
        <x:v>0</x:v>
      </x:c>
    </x:row>
    <x:row r="4454" ht="22" customHeight="1">
      <x:c r="A4454" s="18" t="n">
        <x:f>Summary!F$41</x:f>
        <x:v>46419</x:v>
      </x:c>
      <x:c r="B4454" s="2" t="str">
        <x:f>'Inventory detail'!A1076</x:f>
        <x:v>POUC</x:v>
      </x:c>
      <x:c r="C4454" s="2" t="str">
        <x:f>'Inventory detail'!B1076</x:f>
        <x:v>60</x:v>
      </x:c>
      <x:c r="D4454" s="2" t="str">
        <x:f>'Inventory detail'!C1076</x:f>
        <x:v>MP1114M</x:v>
      </x:c>
      <x:c r="E4454" s="10" t="n">
        <x:f>A3328</x:f>
        <x:v>46388</x:v>
      </x:c>
      <x:c r="F4454" s="7" t="n">
        <x:f>O3328</x:f>
        <x:v>0</x:v>
      </x:c>
      <x:c r="G4454" s="7" t="n">
        <x:f>Q3328</x:f>
        <x:v>0</x:v>
      </x:c>
      <x:c r="H4454" s="7" t="n">
        <x:f>R3328</x:f>
        <x:v>0</x:v>
      </x:c>
      <x:c r="I4454" s="7" t="n">
        <x:f>0</x:f>
        <x:v>0</x:v>
      </x:c>
      <x:c r="J4454" s="7" t="n">
        <x:f>0</x:f>
        <x:v>0</x:v>
      </x:c>
      <x:c r="K4454" s="7" t="n">
        <x:f>0</x:f>
        <x:v>0</x:v>
      </x:c>
      <x:c r="L4454" s="7" t="n">
        <x:f>'Inventory detail'!F1076*Summary!$K$5*(A4454-E4454)/Summary!$K$6</x:f>
        <x:v>0</x:v>
      </x:c>
      <x:c r="M4454" s="7" t="n">
        <x:f>MAX(0,H4454-L4454)</x:f>
        <x:v>0</x:v>
      </x:c>
      <x:c r="N4454" s="7" t="n">
        <x:f>MAX(0,L4454-H4454)</x:f>
        <x:v>0</x:v>
      </x:c>
      <x:c r="O4454" s="7" t="n">
        <x:f>MAX(0,F4454+I4454-N4454)</x:f>
        <x:v>0</x:v>
      </x:c>
      <x:c r="P4454" s="7" t="n">
        <x:f>MAX(0,N4454-F4454-I4454)</x:f>
        <x:v>0</x:v>
      </x:c>
      <x:c r="Q4454" s="7" t="n">
        <x:f>MAX(0,G4454+J4454-P4454)</x:f>
        <x:v>0</x:v>
      </x:c>
      <x:c r="R4454" s="7" t="n">
        <x:f>M4454+MAX(0,K4454-MAX(0,P4454-G4454-J4454))</x:f>
        <x:v>0</x:v>
      </x:c>
      <x:c r="S4454" s="7" t="n">
        <x:f>SUM(O4454,Q4454,R4454)</x:f>
        <x:v>0</x:v>
      </x:c>
      <x:c r="T4454" s="14" t="n">
        <x:f>'Inventory detail'!T1076</x:f>
        <x:v>0.2852</x:v>
      </x:c>
      <x:c r="U4454" s="14" t="str">
        <x:f>'Inventory detail'!U1076</x:f>
        <x:v>n.a.</x:v>
      </x:c>
      <x:c r="V4454" s="9" t="n">
        <x:f>O4454*T4454</x:f>
        <x:v>0</x:v>
      </x:c>
      <x:c r="W4454" s="9" t="n">
        <x:f>Q4454*T4454</x:f>
        <x:v>0</x:v>
      </x:c>
      <x:c r="X4454" s="9" t="n">
        <x:f>R4454*T4454</x:f>
        <x:v>0</x:v>
      </x:c>
      <x:c r="Y4454" s="9" t="n">
        <x:f>S4454*T4454</x:f>
        <x:v>0</x:v>
      </x:c>
      <x:c r="Z4454" s="9" t="str">
        <x:f>IF(ISNUMBER(U4454),S4454*(U4454-T4454),"n.a.")</x:f>
        <x:v>n.a.</x:v>
      </x:c>
      <x:c r="AA4454" s="9" t="n">
        <x:f>IF(ISNUMBER(U4454),Y4454,0)</x:f>
        <x:v>0</x:v>
      </x:c>
      <x:c r="AB4454" s="7" t="n">
        <x:f>MAX(0,L4454-SUM(F4454:K4454))</x:f>
        <x:v>0</x:v>
      </x:c>
    </x:row>
    <x:row r="4455" ht="22" customHeight="1">
      <x:c r="A4455" s="18" t="n">
        <x:f>Summary!F$41</x:f>
        <x:v>46419</x:v>
      </x:c>
      <x:c r="B4455" s="2" t="str">
        <x:f>'Inventory detail'!A1077</x:f>
        <x:v>POUC</x:v>
      </x:c>
      <x:c r="C4455" s="2" t="str">
        <x:f>'Inventory detail'!B1077</x:f>
        <x:v>60</x:v>
      </x:c>
      <x:c r="D4455" s="2" t="str">
        <x:f>'Inventory detail'!C1077</x:f>
        <x:v>MP57G</x:v>
      </x:c>
      <x:c r="E4455" s="10" t="n">
        <x:f>A3329</x:f>
        <x:v>46388</x:v>
      </x:c>
      <x:c r="F4455" s="7" t="n">
        <x:f>O3329</x:f>
        <x:v>0</x:v>
      </x:c>
      <x:c r="G4455" s="7" t="n">
        <x:f>Q3329</x:f>
        <x:v>0</x:v>
      </x:c>
      <x:c r="H4455" s="7" t="n">
        <x:f>R3329</x:f>
        <x:v>0</x:v>
      </x:c>
      <x:c r="I4455" s="7" t="n">
        <x:f>0</x:f>
        <x:v>0</x:v>
      </x:c>
      <x:c r="J4455" s="7" t="n">
        <x:f>0</x:f>
        <x:v>0</x:v>
      </x:c>
      <x:c r="K4455" s="7" t="n">
        <x:f>0</x:f>
        <x:v>0</x:v>
      </x:c>
      <x:c r="L4455" s="7" t="n">
        <x:f>'Inventory detail'!F1077*Summary!$K$5*(A4455-E4455)/Summary!$K$6</x:f>
        <x:v>0</x:v>
      </x:c>
      <x:c r="M4455" s="7" t="n">
        <x:f>MAX(0,H4455-L4455)</x:f>
        <x:v>0</x:v>
      </x:c>
      <x:c r="N4455" s="7" t="n">
        <x:f>MAX(0,L4455-H4455)</x:f>
        <x:v>0</x:v>
      </x:c>
      <x:c r="O4455" s="7" t="n">
        <x:f>MAX(0,F4455+I4455-N4455)</x:f>
        <x:v>0</x:v>
      </x:c>
      <x:c r="P4455" s="7" t="n">
        <x:f>MAX(0,N4455-F4455-I4455)</x:f>
        <x:v>0</x:v>
      </x:c>
      <x:c r="Q4455" s="7" t="n">
        <x:f>MAX(0,G4455+J4455-P4455)</x:f>
        <x:v>0</x:v>
      </x:c>
      <x:c r="R4455" s="7" t="n">
        <x:f>M4455+MAX(0,K4455-MAX(0,P4455-G4455-J4455))</x:f>
        <x:v>0</x:v>
      </x:c>
      <x:c r="S4455" s="7" t="n">
        <x:f>SUM(O4455,Q4455,R4455)</x:f>
        <x:v>0</x:v>
      </x:c>
      <x:c r="T4455" s="14" t="n">
        <x:f>'Inventory detail'!T1077</x:f>
        <x:v>0.1637</x:v>
      </x:c>
      <x:c r="U4455" s="14" t="str">
        <x:f>'Inventory detail'!U1077</x:f>
        <x:v>n.a.</x:v>
      </x:c>
      <x:c r="V4455" s="9" t="n">
        <x:f>O4455*T4455</x:f>
        <x:v>0</x:v>
      </x:c>
      <x:c r="W4455" s="9" t="n">
        <x:f>Q4455*T4455</x:f>
        <x:v>0</x:v>
      </x:c>
      <x:c r="X4455" s="9" t="n">
        <x:f>R4455*T4455</x:f>
        <x:v>0</x:v>
      </x:c>
      <x:c r="Y4455" s="9" t="n">
        <x:f>S4455*T4455</x:f>
        <x:v>0</x:v>
      </x:c>
      <x:c r="Z4455" s="9" t="str">
        <x:f>IF(ISNUMBER(U4455),S4455*(U4455-T4455),"n.a.")</x:f>
        <x:v>n.a.</x:v>
      </x:c>
      <x:c r="AA4455" s="9" t="n">
        <x:f>IF(ISNUMBER(U4455),Y4455,0)</x:f>
        <x:v>0</x:v>
      </x:c>
      <x:c r="AB4455" s="7" t="n">
        <x:f>MAX(0,L4455-SUM(F4455:K4455))</x:f>
        <x:v>0</x:v>
      </x:c>
    </x:row>
    <x:row r="4456" ht="22" customHeight="1">
      <x:c r="A4456" s="18" t="n">
        <x:f>Summary!F$41</x:f>
        <x:v>46419</x:v>
      </x:c>
      <x:c r="B4456" s="2" t="str">
        <x:f>'Inventory detail'!A1078</x:f>
        <x:v>POUC</x:v>
      </x:c>
      <x:c r="C4456" s="2" t="str">
        <x:f>'Inventory detail'!B1078</x:f>
        <x:v>60</x:v>
      </x:c>
      <x:c r="D4456" s="2" t="str">
        <x:f>'Inventory detail'!C1078</x:f>
        <x:v>MP57M</x:v>
      </x:c>
      <x:c r="E4456" s="10" t="n">
        <x:f>A3330</x:f>
        <x:v>46388</x:v>
      </x:c>
      <x:c r="F4456" s="7" t="n">
        <x:f>O3330</x:f>
        <x:v>0</x:v>
      </x:c>
      <x:c r="G4456" s="7" t="n">
        <x:f>Q3330</x:f>
        <x:v>0</x:v>
      </x:c>
      <x:c r="H4456" s="7" t="n">
        <x:f>R3330</x:f>
        <x:v>0</x:v>
      </x:c>
      <x:c r="I4456" s="7" t="n">
        <x:f>0</x:f>
        <x:v>0</x:v>
      </x:c>
      <x:c r="J4456" s="7" t="n">
        <x:f>0</x:f>
        <x:v>0</x:v>
      </x:c>
      <x:c r="K4456" s="7" t="n">
        <x:f>0</x:f>
        <x:v>0</x:v>
      </x:c>
      <x:c r="L4456" s="7" t="n">
        <x:f>'Inventory detail'!F1078*Summary!$K$5*(A4456-E4456)/Summary!$K$6</x:f>
        <x:v>0</x:v>
      </x:c>
      <x:c r="M4456" s="7" t="n">
        <x:f>MAX(0,H4456-L4456)</x:f>
        <x:v>0</x:v>
      </x:c>
      <x:c r="N4456" s="7" t="n">
        <x:f>MAX(0,L4456-H4456)</x:f>
        <x:v>0</x:v>
      </x:c>
      <x:c r="O4456" s="7" t="n">
        <x:f>MAX(0,F4456+I4456-N4456)</x:f>
        <x:v>0</x:v>
      </x:c>
      <x:c r="P4456" s="7" t="n">
        <x:f>MAX(0,N4456-F4456-I4456)</x:f>
        <x:v>0</x:v>
      </x:c>
      <x:c r="Q4456" s="7" t="n">
        <x:f>MAX(0,G4456+J4456-P4456)</x:f>
        <x:v>0</x:v>
      </x:c>
      <x:c r="R4456" s="7" t="n">
        <x:f>M4456+MAX(0,K4456-MAX(0,P4456-G4456-J4456))</x:f>
        <x:v>0</x:v>
      </x:c>
      <x:c r="S4456" s="7" t="n">
        <x:f>SUM(O4456,Q4456,R4456)</x:f>
        <x:v>0</x:v>
      </x:c>
      <x:c r="T4456" s="14" t="n">
        <x:f>'Inventory detail'!T1078</x:f>
        <x:v>0.1637</x:v>
      </x:c>
      <x:c r="U4456" s="14" t="str">
        <x:f>'Inventory detail'!U1078</x:f>
        <x:v>n.a.</x:v>
      </x:c>
      <x:c r="V4456" s="9" t="n">
        <x:f>O4456*T4456</x:f>
        <x:v>0</x:v>
      </x:c>
      <x:c r="W4456" s="9" t="n">
        <x:f>Q4456*T4456</x:f>
        <x:v>0</x:v>
      </x:c>
      <x:c r="X4456" s="9" t="n">
        <x:f>R4456*T4456</x:f>
        <x:v>0</x:v>
      </x:c>
      <x:c r="Y4456" s="9" t="n">
        <x:f>S4456*T4456</x:f>
        <x:v>0</x:v>
      </x:c>
      <x:c r="Z4456" s="9" t="str">
        <x:f>IF(ISNUMBER(U4456),S4456*(U4456-T4456),"n.a.")</x:f>
        <x:v>n.a.</x:v>
      </x:c>
      <x:c r="AA4456" s="9" t="n">
        <x:f>IF(ISNUMBER(U4456),Y4456,0)</x:f>
        <x:v>0</x:v>
      </x:c>
      <x:c r="AB4456" s="7" t="n">
        <x:f>MAX(0,L4456-SUM(F4456:K4456))</x:f>
        <x:v>0</x:v>
      </x:c>
    </x:row>
    <x:row r="4457" ht="22" customHeight="1">
      <x:c r="A4457" s="18" t="n">
        <x:f>Summary!F$41</x:f>
        <x:v>46419</x:v>
      </x:c>
      <x:c r="B4457" s="2" t="str">
        <x:f>'Inventory detail'!A1079</x:f>
        <x:v>POUC</x:v>
      </x:c>
      <x:c r="C4457" s="2" t="str">
        <x:f>'Inventory detail'!B1079</x:f>
        <x:v>60</x:v>
      </x:c>
      <x:c r="D4457" s="2" t="str">
        <x:f>'Inventory detail'!C1079</x:f>
        <x:v>MP810G</x:v>
      </x:c>
      <x:c r="E4457" s="10" t="n">
        <x:f>A3331</x:f>
        <x:v>46388</x:v>
      </x:c>
      <x:c r="F4457" s="7" t="n">
        <x:f>O3331</x:f>
        <x:v>0</x:v>
      </x:c>
      <x:c r="G4457" s="7" t="n">
        <x:f>Q3331</x:f>
        <x:v>0</x:v>
      </x:c>
      <x:c r="H4457" s="7" t="n">
        <x:f>R3331</x:f>
        <x:v>0</x:v>
      </x:c>
      <x:c r="I4457" s="7" t="n">
        <x:f>0</x:f>
        <x:v>0</x:v>
      </x:c>
      <x:c r="J4457" s="7" t="n">
        <x:f>0</x:f>
        <x:v>0</x:v>
      </x:c>
      <x:c r="K4457" s="7" t="n">
        <x:f>0</x:f>
        <x:v>0</x:v>
      </x:c>
      <x:c r="L4457" s="7" t="n">
        <x:f>'Inventory detail'!F1079*Summary!$K$5*(A4457-E4457)/Summary!$K$6</x:f>
        <x:v>0</x:v>
      </x:c>
      <x:c r="M4457" s="7" t="n">
        <x:f>MAX(0,H4457-L4457)</x:f>
        <x:v>0</x:v>
      </x:c>
      <x:c r="N4457" s="7" t="n">
        <x:f>MAX(0,L4457-H4457)</x:f>
        <x:v>0</x:v>
      </x:c>
      <x:c r="O4457" s="7" t="n">
        <x:f>MAX(0,F4457+I4457-N4457)</x:f>
        <x:v>0</x:v>
      </x:c>
      <x:c r="P4457" s="7" t="n">
        <x:f>MAX(0,N4457-F4457-I4457)</x:f>
        <x:v>0</x:v>
      </x:c>
      <x:c r="Q4457" s="7" t="n">
        <x:f>MAX(0,G4457+J4457-P4457)</x:f>
        <x:v>0</x:v>
      </x:c>
      <x:c r="R4457" s="7" t="n">
        <x:f>M4457+MAX(0,K4457-MAX(0,P4457-G4457-J4457))</x:f>
        <x:v>0</x:v>
      </x:c>
      <x:c r="S4457" s="7" t="n">
        <x:f>SUM(O4457,Q4457,R4457)</x:f>
        <x:v>0</x:v>
      </x:c>
      <x:c r="T4457" s="14" t="n">
        <x:f>'Inventory detail'!T1079</x:f>
        <x:v>0.1573</x:v>
      </x:c>
      <x:c r="U4457" s="14" t="str">
        <x:f>'Inventory detail'!U1079</x:f>
        <x:v>n.a.</x:v>
      </x:c>
      <x:c r="V4457" s="9" t="n">
        <x:f>O4457*T4457</x:f>
        <x:v>0</x:v>
      </x:c>
      <x:c r="W4457" s="9" t="n">
        <x:f>Q4457*T4457</x:f>
        <x:v>0</x:v>
      </x:c>
      <x:c r="X4457" s="9" t="n">
        <x:f>R4457*T4457</x:f>
        <x:v>0</x:v>
      </x:c>
      <x:c r="Y4457" s="9" t="n">
        <x:f>S4457*T4457</x:f>
        <x:v>0</x:v>
      </x:c>
      <x:c r="Z4457" s="9" t="str">
        <x:f>IF(ISNUMBER(U4457),S4457*(U4457-T4457),"n.a.")</x:f>
        <x:v>n.a.</x:v>
      </x:c>
      <x:c r="AA4457" s="9" t="n">
        <x:f>IF(ISNUMBER(U4457),Y4457,0)</x:f>
        <x:v>0</x:v>
      </x:c>
      <x:c r="AB4457" s="7" t="n">
        <x:f>MAX(0,L4457-SUM(F4457:K4457))</x:f>
        <x:v>0</x:v>
      </x:c>
    </x:row>
    <x:row r="4458" ht="22" customHeight="1">
      <x:c r="A4458" s="18" t="n">
        <x:f>Summary!F$41</x:f>
        <x:v>46419</x:v>
      </x:c>
      <x:c r="B4458" s="2" t="str">
        <x:f>'Inventory detail'!A1080</x:f>
        <x:v>POUC</x:v>
      </x:c>
      <x:c r="C4458" s="2" t="str">
        <x:f>'Inventory detail'!B1080</x:f>
        <x:v>60</x:v>
      </x:c>
      <x:c r="D4458" s="2" t="str">
        <x:f>'Inventory detail'!C1080</x:f>
        <x:v>MP810M</x:v>
      </x:c>
      <x:c r="E4458" s="10" t="n">
        <x:f>A3332</x:f>
        <x:v>46388</x:v>
      </x:c>
      <x:c r="F4458" s="7" t="n">
        <x:f>O3332</x:f>
        <x:v>0</x:v>
      </x:c>
      <x:c r="G4458" s="7" t="n">
        <x:f>Q3332</x:f>
        <x:v>0</x:v>
      </x:c>
      <x:c r="H4458" s="7" t="n">
        <x:f>R3332</x:f>
        <x:v>0</x:v>
      </x:c>
      <x:c r="I4458" s="7" t="n">
        <x:f>0</x:f>
        <x:v>0</x:v>
      </x:c>
      <x:c r="J4458" s="7" t="n">
        <x:f>0</x:f>
        <x:v>0</x:v>
      </x:c>
      <x:c r="K4458" s="7" t="n">
        <x:f>0</x:f>
        <x:v>0</x:v>
      </x:c>
      <x:c r="L4458" s="7" t="n">
        <x:f>'Inventory detail'!F1080*Summary!$K$5*(A4458-E4458)/Summary!$K$6</x:f>
        <x:v>0</x:v>
      </x:c>
      <x:c r="M4458" s="7" t="n">
        <x:f>MAX(0,H4458-L4458)</x:f>
        <x:v>0</x:v>
      </x:c>
      <x:c r="N4458" s="7" t="n">
        <x:f>MAX(0,L4458-H4458)</x:f>
        <x:v>0</x:v>
      </x:c>
      <x:c r="O4458" s="7" t="n">
        <x:f>MAX(0,F4458+I4458-N4458)</x:f>
        <x:v>0</x:v>
      </x:c>
      <x:c r="P4458" s="7" t="n">
        <x:f>MAX(0,N4458-F4458-I4458)</x:f>
        <x:v>0</x:v>
      </x:c>
      <x:c r="Q4458" s="7" t="n">
        <x:f>MAX(0,G4458+J4458-P4458)</x:f>
        <x:v>0</x:v>
      </x:c>
      <x:c r="R4458" s="7" t="n">
        <x:f>M4458+MAX(0,K4458-MAX(0,P4458-G4458-J4458))</x:f>
        <x:v>0</x:v>
      </x:c>
      <x:c r="S4458" s="7" t="n">
        <x:f>SUM(O4458,Q4458,R4458)</x:f>
        <x:v>0</x:v>
      </x:c>
      <x:c r="T4458" s="14" t="n">
        <x:f>'Inventory detail'!T1080</x:f>
        <x:v>0.1573</x:v>
      </x:c>
      <x:c r="U4458" s="14" t="str">
        <x:f>'Inventory detail'!U1080</x:f>
        <x:v>n.a.</x:v>
      </x:c>
      <x:c r="V4458" s="9" t="n">
        <x:f>O4458*T4458</x:f>
        <x:v>0</x:v>
      </x:c>
      <x:c r="W4458" s="9" t="n">
        <x:f>Q4458*T4458</x:f>
        <x:v>0</x:v>
      </x:c>
      <x:c r="X4458" s="9" t="n">
        <x:f>R4458*T4458</x:f>
        <x:v>0</x:v>
      </x:c>
      <x:c r="Y4458" s="9" t="n">
        <x:f>S4458*T4458</x:f>
        <x:v>0</x:v>
      </x:c>
      <x:c r="Z4458" s="9" t="str">
        <x:f>IF(ISNUMBER(U4458),S4458*(U4458-T4458),"n.a.")</x:f>
        <x:v>n.a.</x:v>
      </x:c>
      <x:c r="AA4458" s="9" t="n">
        <x:f>IF(ISNUMBER(U4458),Y4458,0)</x:f>
        <x:v>0</x:v>
      </x:c>
      <x:c r="AB4458" s="7" t="n">
        <x:f>MAX(0,L4458-SUM(F4458:K4458))</x:f>
        <x:v>0</x:v>
      </x:c>
    </x:row>
    <x:row r="4459" ht="22" customHeight="1">
      <x:c r="A4459" s="18" t="n">
        <x:f>Summary!F$41</x:f>
        <x:v>46419</x:v>
      </x:c>
      <x:c r="B4459" s="2" t="str">
        <x:f>'Inventory detail'!A1081</x:f>
        <x:v>POUC</x:v>
      </x:c>
      <x:c r="C4459" s="2" t="str">
        <x:f>'Inventory detail'!B1081</x:f>
        <x:v>60</x:v>
      </x:c>
      <x:c r="D4459" s="2" t="str">
        <x:f>'Inventory detail'!C1081</x:f>
        <x:v>MPASCG</x:v>
      </x:c>
      <x:c r="E4459" s="10" t="n">
        <x:f>A3333</x:f>
        <x:v>46388</x:v>
      </x:c>
      <x:c r="F4459" s="7" t="n">
        <x:f>O3333</x:f>
        <x:v>0</x:v>
      </x:c>
      <x:c r="G4459" s="7" t="n">
        <x:f>Q3333</x:f>
        <x:v>0</x:v>
      </x:c>
      <x:c r="H4459" s="7" t="n">
        <x:f>R3333</x:f>
        <x:v>0</x:v>
      </x:c>
      <x:c r="I4459" s="7" t="n">
        <x:f>0</x:f>
        <x:v>0</x:v>
      </x:c>
      <x:c r="J4459" s="7" t="n">
        <x:f>0</x:f>
        <x:v>0</x:v>
      </x:c>
      <x:c r="K4459" s="7" t="n">
        <x:f>0</x:f>
        <x:v>0</x:v>
      </x:c>
      <x:c r="L4459" s="7" t="n">
        <x:f>'Inventory detail'!F1081*Summary!$K$5*(A4459-E4459)/Summary!$K$6</x:f>
        <x:v>0</x:v>
      </x:c>
      <x:c r="M4459" s="7" t="n">
        <x:f>MAX(0,H4459-L4459)</x:f>
        <x:v>0</x:v>
      </x:c>
      <x:c r="N4459" s="7" t="n">
        <x:f>MAX(0,L4459-H4459)</x:f>
        <x:v>0</x:v>
      </x:c>
      <x:c r="O4459" s="7" t="n">
        <x:f>MAX(0,F4459+I4459-N4459)</x:f>
        <x:v>0</x:v>
      </x:c>
      <x:c r="P4459" s="7" t="n">
        <x:f>MAX(0,N4459-F4459-I4459)</x:f>
        <x:v>0</x:v>
      </x:c>
      <x:c r="Q4459" s="7" t="n">
        <x:f>MAX(0,G4459+J4459-P4459)</x:f>
        <x:v>0</x:v>
      </x:c>
      <x:c r="R4459" s="7" t="n">
        <x:f>M4459+MAX(0,K4459-MAX(0,P4459-G4459-J4459))</x:f>
        <x:v>0</x:v>
      </x:c>
      <x:c r="S4459" s="7" t="n">
        <x:f>SUM(O4459,Q4459,R4459)</x:f>
        <x:v>0</x:v>
      </x:c>
      <x:c r="T4459" s="14" t="n">
        <x:f>'Inventory detail'!T1081</x:f>
        <x:v>0.1739</x:v>
      </x:c>
      <x:c r="U4459" s="14" t="str">
        <x:f>'Inventory detail'!U1081</x:f>
        <x:v>n.a.</x:v>
      </x:c>
      <x:c r="V4459" s="9" t="n">
        <x:f>O4459*T4459</x:f>
        <x:v>0</x:v>
      </x:c>
      <x:c r="W4459" s="9" t="n">
        <x:f>Q4459*T4459</x:f>
        <x:v>0</x:v>
      </x:c>
      <x:c r="X4459" s="9" t="n">
        <x:f>R4459*T4459</x:f>
        <x:v>0</x:v>
      </x:c>
      <x:c r="Y4459" s="9" t="n">
        <x:f>S4459*T4459</x:f>
        <x:v>0</x:v>
      </x:c>
      <x:c r="Z4459" s="9" t="str">
        <x:f>IF(ISNUMBER(U4459),S4459*(U4459-T4459),"n.a.")</x:f>
        <x:v>n.a.</x:v>
      </x:c>
      <x:c r="AA4459" s="9" t="n">
        <x:f>IF(ISNUMBER(U4459),Y4459,0)</x:f>
        <x:v>0</x:v>
      </x:c>
      <x:c r="AB4459" s="7" t="n">
        <x:f>MAX(0,L4459-SUM(F4459:K4459))</x:f>
        <x:v>0</x:v>
      </x:c>
    </x:row>
    <x:row r="4460" ht="22" customHeight="1">
      <x:c r="A4460" s="18" t="n">
        <x:f>Summary!F$41</x:f>
        <x:v>46419</x:v>
      </x:c>
      <x:c r="B4460" s="2" t="str">
        <x:f>'Inventory detail'!A1082</x:f>
        <x:v>POUC</x:v>
      </x:c>
      <x:c r="C4460" s="2" t="str">
        <x:f>'Inventory detail'!B1082</x:f>
        <x:v>60</x:v>
      </x:c>
      <x:c r="D4460" s="2" t="str">
        <x:f>'Inventory detail'!C1082</x:f>
        <x:v>MPASCM</x:v>
      </x:c>
      <x:c r="E4460" s="10" t="n">
        <x:f>A3334</x:f>
        <x:v>46388</x:v>
      </x:c>
      <x:c r="F4460" s="7" t="n">
        <x:f>O3334</x:f>
        <x:v>0</x:v>
      </x:c>
      <x:c r="G4460" s="7" t="n">
        <x:f>Q3334</x:f>
        <x:v>0</x:v>
      </x:c>
      <x:c r="H4460" s="7" t="n">
        <x:f>R3334</x:f>
        <x:v>0</x:v>
      </x:c>
      <x:c r="I4460" s="7" t="n">
        <x:f>0</x:f>
        <x:v>0</x:v>
      </x:c>
      <x:c r="J4460" s="7" t="n">
        <x:f>0</x:f>
        <x:v>0</x:v>
      </x:c>
      <x:c r="K4460" s="7" t="n">
        <x:f>0</x:f>
        <x:v>0</x:v>
      </x:c>
      <x:c r="L4460" s="7" t="n">
        <x:f>'Inventory detail'!F1082*Summary!$K$5*(A4460-E4460)/Summary!$K$6</x:f>
        <x:v>0</x:v>
      </x:c>
      <x:c r="M4460" s="7" t="n">
        <x:f>MAX(0,H4460-L4460)</x:f>
        <x:v>0</x:v>
      </x:c>
      <x:c r="N4460" s="7" t="n">
        <x:f>MAX(0,L4460-H4460)</x:f>
        <x:v>0</x:v>
      </x:c>
      <x:c r="O4460" s="7" t="n">
        <x:f>MAX(0,F4460+I4460-N4460)</x:f>
        <x:v>0</x:v>
      </x:c>
      <x:c r="P4460" s="7" t="n">
        <x:f>MAX(0,N4460-F4460-I4460)</x:f>
        <x:v>0</x:v>
      </x:c>
      <x:c r="Q4460" s="7" t="n">
        <x:f>MAX(0,G4460+J4460-P4460)</x:f>
        <x:v>0</x:v>
      </x:c>
      <x:c r="R4460" s="7" t="n">
        <x:f>M4460+MAX(0,K4460-MAX(0,P4460-G4460-J4460))</x:f>
        <x:v>0</x:v>
      </x:c>
      <x:c r="S4460" s="7" t="n">
        <x:f>SUM(O4460,Q4460,R4460)</x:f>
        <x:v>0</x:v>
      </x:c>
      <x:c r="T4460" s="14" t="n">
        <x:f>'Inventory detail'!T1082</x:f>
        <x:v>0.1739</x:v>
      </x:c>
      <x:c r="U4460" s="14" t="str">
        <x:f>'Inventory detail'!U1082</x:f>
        <x:v>n.a.</x:v>
      </x:c>
      <x:c r="V4460" s="9" t="n">
        <x:f>O4460*T4460</x:f>
        <x:v>0</x:v>
      </x:c>
      <x:c r="W4460" s="9" t="n">
        <x:f>Q4460*T4460</x:f>
        <x:v>0</x:v>
      </x:c>
      <x:c r="X4460" s="9" t="n">
        <x:f>R4460*T4460</x:f>
        <x:v>0</x:v>
      </x:c>
      <x:c r="Y4460" s="9" t="n">
        <x:f>S4460*T4460</x:f>
        <x:v>0</x:v>
      </x:c>
      <x:c r="Z4460" s="9" t="str">
        <x:f>IF(ISNUMBER(U4460),S4460*(U4460-T4460),"n.a.")</x:f>
        <x:v>n.a.</x:v>
      </x:c>
      <x:c r="AA4460" s="9" t="n">
        <x:f>IF(ISNUMBER(U4460),Y4460,0)</x:f>
        <x:v>0</x:v>
      </x:c>
      <x:c r="AB4460" s="7" t="n">
        <x:f>MAX(0,L4460-SUM(F4460:K4460))</x:f>
        <x:v>0</x:v>
      </x:c>
    </x:row>
    <x:row r="4461" ht="22" customHeight="1">
      <x:c r="A4461" s="18" t="n">
        <x:f>Summary!F$41</x:f>
        <x:v>46419</x:v>
      </x:c>
      <x:c r="B4461" s="2" t="str">
        <x:f>'Inventory detail'!A1083</x:f>
        <x:v>POUC</x:v>
      </x:c>
      <x:c r="C4461" s="2" t="str">
        <x:f>'Inventory detail'!B1083</x:f>
        <x:v>60</x:v>
      </x:c>
      <x:c r="D4461" s="2" t="str">
        <x:f>'Inventory detail'!C1083</x:f>
        <x:v>MPBUSG</x:v>
      </x:c>
      <x:c r="E4461" s="10" t="n">
        <x:f>A3335</x:f>
        <x:v>46388</x:v>
      </x:c>
      <x:c r="F4461" s="7" t="n">
        <x:f>O3335</x:f>
        <x:v>0</x:v>
      </x:c>
      <x:c r="G4461" s="7" t="n">
        <x:f>Q3335</x:f>
        <x:v>0</x:v>
      </x:c>
      <x:c r="H4461" s="7" t="n">
        <x:f>R3335</x:f>
        <x:v>0</x:v>
      </x:c>
      <x:c r="I4461" s="7" t="n">
        <x:f>0</x:f>
        <x:v>0</x:v>
      </x:c>
      <x:c r="J4461" s="7" t="n">
        <x:f>0</x:f>
        <x:v>0</x:v>
      </x:c>
      <x:c r="K4461" s="7" t="n">
        <x:f>0</x:f>
        <x:v>0</x:v>
      </x:c>
      <x:c r="L4461" s="7" t="n">
        <x:f>'Inventory detail'!F1083*Summary!$K$5*(A4461-E4461)/Summary!$K$6</x:f>
        <x:v>0</x:v>
      </x:c>
      <x:c r="M4461" s="7" t="n">
        <x:f>MAX(0,H4461-L4461)</x:f>
        <x:v>0</x:v>
      </x:c>
      <x:c r="N4461" s="7" t="n">
        <x:f>MAX(0,L4461-H4461)</x:f>
        <x:v>0</x:v>
      </x:c>
      <x:c r="O4461" s="7" t="n">
        <x:f>MAX(0,F4461+I4461-N4461)</x:f>
        <x:v>0</x:v>
      </x:c>
      <x:c r="P4461" s="7" t="n">
        <x:f>MAX(0,N4461-F4461-I4461)</x:f>
        <x:v>0</x:v>
      </x:c>
      <x:c r="Q4461" s="7" t="n">
        <x:f>MAX(0,G4461+J4461-P4461)</x:f>
        <x:v>0</x:v>
      </x:c>
      <x:c r="R4461" s="7" t="n">
        <x:f>M4461+MAX(0,K4461-MAX(0,P4461-G4461-J4461))</x:f>
        <x:v>0</x:v>
      </x:c>
      <x:c r="S4461" s="7" t="n">
        <x:f>SUM(O4461,Q4461,R4461)</x:f>
        <x:v>0</x:v>
      </x:c>
      <x:c r="T4461" s="14" t="n">
        <x:f>'Inventory detail'!T1083</x:f>
        <x:v>0.091</x:v>
      </x:c>
      <x:c r="U4461" s="14" t="str">
        <x:f>'Inventory detail'!U1083</x:f>
        <x:v>n.a.</x:v>
      </x:c>
      <x:c r="V4461" s="9" t="n">
        <x:f>O4461*T4461</x:f>
        <x:v>0</x:v>
      </x:c>
      <x:c r="W4461" s="9" t="n">
        <x:f>Q4461*T4461</x:f>
        <x:v>0</x:v>
      </x:c>
      <x:c r="X4461" s="9" t="n">
        <x:f>R4461*T4461</x:f>
        <x:v>0</x:v>
      </x:c>
      <x:c r="Y4461" s="9" t="n">
        <x:f>S4461*T4461</x:f>
        <x:v>0</x:v>
      </x:c>
      <x:c r="Z4461" s="9" t="str">
        <x:f>IF(ISNUMBER(U4461),S4461*(U4461-T4461),"n.a.")</x:f>
        <x:v>n.a.</x:v>
      </x:c>
      <x:c r="AA4461" s="9" t="n">
        <x:f>IF(ISNUMBER(U4461),Y4461,0)</x:f>
        <x:v>0</x:v>
      </x:c>
      <x:c r="AB4461" s="7" t="n">
        <x:f>MAX(0,L4461-SUM(F4461:K4461))</x:f>
        <x:v>0</x:v>
      </x:c>
    </x:row>
    <x:row r="4462" ht="22" customHeight="1">
      <x:c r="A4462" s="18" t="n">
        <x:f>Summary!F$41</x:f>
        <x:v>46419</x:v>
      </x:c>
      <x:c r="B4462" s="2" t="str">
        <x:f>'Inventory detail'!A1084</x:f>
        <x:v>POUC</x:v>
      </x:c>
      <x:c r="C4462" s="2" t="str">
        <x:f>'Inventory detail'!B1084</x:f>
        <x:v>60</x:v>
      </x:c>
      <x:c r="D4462" s="2" t="str">
        <x:f>'Inventory detail'!C1084</x:f>
        <x:v>MPBUSM</x:v>
      </x:c>
      <x:c r="E4462" s="10" t="n">
        <x:f>A3336</x:f>
        <x:v>46388</x:v>
      </x:c>
      <x:c r="F4462" s="7" t="n">
        <x:f>O3336</x:f>
        <x:v>0</x:v>
      </x:c>
      <x:c r="G4462" s="7" t="n">
        <x:f>Q3336</x:f>
        <x:v>0</x:v>
      </x:c>
      <x:c r="H4462" s="7" t="n">
        <x:f>R3336</x:f>
        <x:v>0</x:v>
      </x:c>
      <x:c r="I4462" s="7" t="n">
        <x:f>0</x:f>
        <x:v>0</x:v>
      </x:c>
      <x:c r="J4462" s="7" t="n">
        <x:f>0</x:f>
        <x:v>0</x:v>
      </x:c>
      <x:c r="K4462" s="7" t="n">
        <x:f>0</x:f>
        <x:v>0</x:v>
      </x:c>
      <x:c r="L4462" s="7" t="n">
        <x:f>'Inventory detail'!F1084*Summary!$K$5*(A4462-E4462)/Summary!$K$6</x:f>
        <x:v>0</x:v>
      </x:c>
      <x:c r="M4462" s="7" t="n">
        <x:f>MAX(0,H4462-L4462)</x:f>
        <x:v>0</x:v>
      </x:c>
      <x:c r="N4462" s="7" t="n">
        <x:f>MAX(0,L4462-H4462)</x:f>
        <x:v>0</x:v>
      </x:c>
      <x:c r="O4462" s="7" t="n">
        <x:f>MAX(0,F4462+I4462-N4462)</x:f>
        <x:v>0</x:v>
      </x:c>
      <x:c r="P4462" s="7" t="n">
        <x:f>MAX(0,N4462-F4462-I4462)</x:f>
        <x:v>0</x:v>
      </x:c>
      <x:c r="Q4462" s="7" t="n">
        <x:f>MAX(0,G4462+J4462-P4462)</x:f>
        <x:v>0</x:v>
      </x:c>
      <x:c r="R4462" s="7" t="n">
        <x:f>M4462+MAX(0,K4462-MAX(0,P4462-G4462-J4462))</x:f>
        <x:v>0</x:v>
      </x:c>
      <x:c r="S4462" s="7" t="n">
        <x:f>SUM(O4462,Q4462,R4462)</x:f>
        <x:v>0</x:v>
      </x:c>
      <x:c r="T4462" s="14" t="n">
        <x:f>'Inventory detail'!T1084</x:f>
        <x:v>0.091</x:v>
      </x:c>
      <x:c r="U4462" s="14" t="str">
        <x:f>'Inventory detail'!U1084</x:f>
        <x:v>n.a.</x:v>
      </x:c>
      <x:c r="V4462" s="9" t="n">
        <x:f>O4462*T4462</x:f>
        <x:v>0</x:v>
      </x:c>
      <x:c r="W4462" s="9" t="n">
        <x:f>Q4462*T4462</x:f>
        <x:v>0</x:v>
      </x:c>
      <x:c r="X4462" s="9" t="n">
        <x:f>R4462*T4462</x:f>
        <x:v>0</x:v>
      </x:c>
      <x:c r="Y4462" s="9" t="n">
        <x:f>S4462*T4462</x:f>
        <x:v>0</x:v>
      </x:c>
      <x:c r="Z4462" s="9" t="str">
        <x:f>IF(ISNUMBER(U4462),S4462*(U4462-T4462),"n.a.")</x:f>
        <x:v>n.a.</x:v>
      </x:c>
      <x:c r="AA4462" s="9" t="n">
        <x:f>IF(ISNUMBER(U4462),Y4462,0)</x:f>
        <x:v>0</x:v>
      </x:c>
      <x:c r="AB4462" s="7" t="n">
        <x:f>MAX(0,L4462-SUM(F4462:K4462))</x:f>
        <x:v>0</x:v>
      </x:c>
    </x:row>
    <x:row r="4463" ht="22" customHeight="1">
      <x:c r="A4463" s="18" t="n">
        <x:f>Summary!F$41</x:f>
        <x:v>46419</x:v>
      </x:c>
      <x:c r="B4463" s="2" t="str">
        <x:f>'Inventory detail'!A1085</x:f>
        <x:v>POUC</x:v>
      </x:c>
      <x:c r="C4463" s="2" t="str">
        <x:f>'Inventory detail'!B1085</x:f>
        <x:v>60</x:v>
      </x:c>
      <x:c r="D4463" s="2" t="str">
        <x:f>'Inventory detail'!C1085</x:f>
        <x:v>MPCGSCM</x:v>
      </x:c>
      <x:c r="E4463" s="10" t="n">
        <x:f>A3337</x:f>
        <x:v>46388</x:v>
      </x:c>
      <x:c r="F4463" s="7" t="n">
        <x:f>O3337</x:f>
        <x:v>0</x:v>
      </x:c>
      <x:c r="G4463" s="7" t="n">
        <x:f>Q3337</x:f>
        <x:v>0</x:v>
      </x:c>
      <x:c r="H4463" s="7" t="n">
        <x:f>R3337</x:f>
        <x:v>0</x:v>
      </x:c>
      <x:c r="I4463" s="7" t="n">
        <x:f>0</x:f>
        <x:v>0</x:v>
      </x:c>
      <x:c r="J4463" s="7" t="n">
        <x:f>0</x:f>
        <x:v>0</x:v>
      </x:c>
      <x:c r="K4463" s="7" t="n">
        <x:f>0</x:f>
        <x:v>0</x:v>
      </x:c>
      <x:c r="L4463" s="7" t="n">
        <x:f>'Inventory detail'!F1085*Summary!$K$5*(A4463-E4463)/Summary!$K$6</x:f>
        <x:v>0</x:v>
      </x:c>
      <x:c r="M4463" s="7" t="n">
        <x:f>MAX(0,H4463-L4463)</x:f>
        <x:v>0</x:v>
      </x:c>
      <x:c r="N4463" s="7" t="n">
        <x:f>MAX(0,L4463-H4463)</x:f>
        <x:v>0</x:v>
      </x:c>
      <x:c r="O4463" s="7" t="n">
        <x:f>MAX(0,F4463+I4463-N4463)</x:f>
        <x:v>0</x:v>
      </x:c>
      <x:c r="P4463" s="7" t="n">
        <x:f>MAX(0,N4463-F4463-I4463)</x:f>
        <x:v>0</x:v>
      </x:c>
      <x:c r="Q4463" s="7" t="n">
        <x:f>MAX(0,G4463+J4463-P4463)</x:f>
        <x:v>0</x:v>
      </x:c>
      <x:c r="R4463" s="7" t="n">
        <x:f>M4463+MAX(0,K4463-MAX(0,P4463-G4463-J4463))</x:f>
        <x:v>0</x:v>
      </x:c>
      <x:c r="S4463" s="7" t="n">
        <x:f>SUM(O4463,Q4463,R4463)</x:f>
        <x:v>0</x:v>
      </x:c>
      <x:c r="T4463" s="14" t="n">
        <x:f>'Inventory detail'!T1085</x:f>
        <x:v>0.2586</x:v>
      </x:c>
      <x:c r="U4463" s="14" t="str">
        <x:f>'Inventory detail'!U1085</x:f>
        <x:v>n.a.</x:v>
      </x:c>
      <x:c r="V4463" s="9" t="n">
        <x:f>O4463*T4463</x:f>
        <x:v>0</x:v>
      </x:c>
      <x:c r="W4463" s="9" t="n">
        <x:f>Q4463*T4463</x:f>
        <x:v>0</x:v>
      </x:c>
      <x:c r="X4463" s="9" t="n">
        <x:f>R4463*T4463</x:f>
        <x:v>0</x:v>
      </x:c>
      <x:c r="Y4463" s="9" t="n">
        <x:f>S4463*T4463</x:f>
        <x:v>0</x:v>
      </x:c>
      <x:c r="Z4463" s="9" t="str">
        <x:f>IF(ISNUMBER(U4463),S4463*(U4463-T4463),"n.a.")</x:f>
        <x:v>n.a.</x:v>
      </x:c>
      <x:c r="AA4463" s="9" t="n">
        <x:f>IF(ISNUMBER(U4463),Y4463,0)</x:f>
        <x:v>0</x:v>
      </x:c>
      <x:c r="AB4463" s="7" t="n">
        <x:f>MAX(0,L4463-SUM(F4463:K4463))</x:f>
        <x:v>0</x:v>
      </x:c>
    </x:row>
    <x:row r="4464" ht="22" customHeight="1">
      <x:c r="A4464" s="18" t="n">
        <x:f>Summary!F$41</x:f>
        <x:v>46419</x:v>
      </x:c>
      <x:c r="B4464" s="2" t="str">
        <x:f>'Inventory detail'!A1086</x:f>
        <x:v>POUC</x:v>
      </x:c>
      <x:c r="C4464" s="2" t="str">
        <x:f>'Inventory detail'!B1086</x:f>
        <x:v>60</x:v>
      </x:c>
      <x:c r="D4464" s="2" t="str">
        <x:f>'Inventory detail'!C1086</x:f>
        <x:v>MPGSCG</x:v>
      </x:c>
      <x:c r="E4464" s="10" t="n">
        <x:f>A3338</x:f>
        <x:v>46388</x:v>
      </x:c>
      <x:c r="F4464" s="7" t="n">
        <x:f>O3338</x:f>
        <x:v>0</x:v>
      </x:c>
      <x:c r="G4464" s="7" t="n">
        <x:f>Q3338</x:f>
        <x:v>0</x:v>
      </x:c>
      <x:c r="H4464" s="7" t="n">
        <x:f>R3338</x:f>
        <x:v>0</x:v>
      </x:c>
      <x:c r="I4464" s="7" t="n">
        <x:f>0</x:f>
        <x:v>0</x:v>
      </x:c>
      <x:c r="J4464" s="7" t="n">
        <x:f>0</x:f>
        <x:v>0</x:v>
      </x:c>
      <x:c r="K4464" s="7" t="n">
        <x:f>0</x:f>
        <x:v>0</x:v>
      </x:c>
      <x:c r="L4464" s="7" t="n">
        <x:f>'Inventory detail'!F1086*Summary!$K$5*(A4464-E4464)/Summary!$K$6</x:f>
        <x:v>0</x:v>
      </x:c>
      <x:c r="M4464" s="7" t="n">
        <x:f>MAX(0,H4464-L4464)</x:f>
        <x:v>0</x:v>
      </x:c>
      <x:c r="N4464" s="7" t="n">
        <x:f>MAX(0,L4464-H4464)</x:f>
        <x:v>0</x:v>
      </x:c>
      <x:c r="O4464" s="7" t="n">
        <x:f>MAX(0,F4464+I4464-N4464)</x:f>
        <x:v>0</x:v>
      </x:c>
      <x:c r="P4464" s="7" t="n">
        <x:f>MAX(0,N4464-F4464-I4464)</x:f>
        <x:v>0</x:v>
      </x:c>
      <x:c r="Q4464" s="7" t="n">
        <x:f>MAX(0,G4464+J4464-P4464)</x:f>
        <x:v>0</x:v>
      </x:c>
      <x:c r="R4464" s="7" t="n">
        <x:f>M4464+MAX(0,K4464-MAX(0,P4464-G4464-J4464))</x:f>
        <x:v>0</x:v>
      </x:c>
      <x:c r="S4464" s="7" t="n">
        <x:f>SUM(O4464,Q4464,R4464)</x:f>
        <x:v>0</x:v>
      </x:c>
      <x:c r="T4464" s="14" t="n">
        <x:f>'Inventory detail'!T1086</x:f>
        <x:v>0.19469999999999998</x:v>
      </x:c>
      <x:c r="U4464" s="14" t="str">
        <x:f>'Inventory detail'!U1086</x:f>
        <x:v>n.a.</x:v>
      </x:c>
      <x:c r="V4464" s="9" t="n">
        <x:f>O4464*T4464</x:f>
        <x:v>0</x:v>
      </x:c>
      <x:c r="W4464" s="9" t="n">
        <x:f>Q4464*T4464</x:f>
        <x:v>0</x:v>
      </x:c>
      <x:c r="X4464" s="9" t="n">
        <x:f>R4464*T4464</x:f>
        <x:v>0</x:v>
      </x:c>
      <x:c r="Y4464" s="9" t="n">
        <x:f>S4464*T4464</x:f>
        <x:v>0</x:v>
      </x:c>
      <x:c r="Z4464" s="9" t="str">
        <x:f>IF(ISNUMBER(U4464),S4464*(U4464-T4464),"n.a.")</x:f>
        <x:v>n.a.</x:v>
      </x:c>
      <x:c r="AA4464" s="9" t="n">
        <x:f>IF(ISNUMBER(U4464),Y4464,0)</x:f>
        <x:v>0</x:v>
      </x:c>
      <x:c r="AB4464" s="7" t="n">
        <x:f>MAX(0,L4464-SUM(F4464:K4464))</x:f>
        <x:v>0</x:v>
      </x:c>
    </x:row>
    <x:row r="4465" ht="22" customHeight="1">
      <x:c r="A4465" s="18" t="n">
        <x:f>Summary!F$41</x:f>
        <x:v>46419</x:v>
      </x:c>
      <x:c r="B4465" s="2" t="str">
        <x:f>'Inventory detail'!A1087</x:f>
        <x:v>POUC</x:v>
      </x:c>
      <x:c r="C4465" s="2" t="str">
        <x:f>'Inventory detail'!B1087</x:f>
        <x:v>60</x:v>
      </x:c>
      <x:c r="D4465" s="2" t="str">
        <x:f>'Inventory detail'!C1087</x:f>
        <x:v>MPGSCM</x:v>
      </x:c>
      <x:c r="E4465" s="10" t="n">
        <x:f>A3339</x:f>
        <x:v>46388</x:v>
      </x:c>
      <x:c r="F4465" s="7" t="n">
        <x:f>O3339</x:f>
        <x:v>0</x:v>
      </x:c>
      <x:c r="G4465" s="7" t="n">
        <x:f>Q3339</x:f>
        <x:v>0</x:v>
      </x:c>
      <x:c r="H4465" s="7" t="n">
        <x:f>R3339</x:f>
        <x:v>0</x:v>
      </x:c>
      <x:c r="I4465" s="7" t="n">
        <x:f>0</x:f>
        <x:v>0</x:v>
      </x:c>
      <x:c r="J4465" s="7" t="n">
        <x:f>0</x:f>
        <x:v>0</x:v>
      </x:c>
      <x:c r="K4465" s="7" t="n">
        <x:f>0</x:f>
        <x:v>0</x:v>
      </x:c>
      <x:c r="L4465" s="7" t="n">
        <x:f>'Inventory detail'!F1087*Summary!$K$5*(A4465-E4465)/Summary!$K$6</x:f>
        <x:v>0</x:v>
      </x:c>
      <x:c r="M4465" s="7" t="n">
        <x:f>MAX(0,H4465-L4465)</x:f>
        <x:v>0</x:v>
      </x:c>
      <x:c r="N4465" s="7" t="n">
        <x:f>MAX(0,L4465-H4465)</x:f>
        <x:v>0</x:v>
      </x:c>
      <x:c r="O4465" s="7" t="n">
        <x:f>MAX(0,F4465+I4465-N4465)</x:f>
        <x:v>0</x:v>
      </x:c>
      <x:c r="P4465" s="7" t="n">
        <x:f>MAX(0,N4465-F4465-I4465)</x:f>
        <x:v>0</x:v>
      </x:c>
      <x:c r="Q4465" s="7" t="n">
        <x:f>MAX(0,G4465+J4465-P4465)</x:f>
        <x:v>0</x:v>
      </x:c>
      <x:c r="R4465" s="7" t="n">
        <x:f>M4465+MAX(0,K4465-MAX(0,P4465-G4465-J4465))</x:f>
        <x:v>0</x:v>
      </x:c>
      <x:c r="S4465" s="7" t="n">
        <x:f>SUM(O4465,Q4465,R4465)</x:f>
        <x:v>0</x:v>
      </x:c>
      <x:c r="T4465" s="14" t="n">
        <x:f>'Inventory detail'!T1087</x:f>
        <x:v>0.19469999999999998</x:v>
      </x:c>
      <x:c r="U4465" s="14" t="str">
        <x:f>'Inventory detail'!U1087</x:f>
        <x:v>n.a.</x:v>
      </x:c>
      <x:c r="V4465" s="9" t="n">
        <x:f>O4465*T4465</x:f>
        <x:v>0</x:v>
      </x:c>
      <x:c r="W4465" s="9" t="n">
        <x:f>Q4465*T4465</x:f>
        <x:v>0</x:v>
      </x:c>
      <x:c r="X4465" s="9" t="n">
        <x:f>R4465*T4465</x:f>
        <x:v>0</x:v>
      </x:c>
      <x:c r="Y4465" s="9" t="n">
        <x:f>S4465*T4465</x:f>
        <x:v>0</x:v>
      </x:c>
      <x:c r="Z4465" s="9" t="str">
        <x:f>IF(ISNUMBER(U4465),S4465*(U4465-T4465),"n.a.")</x:f>
        <x:v>n.a.</x:v>
      </x:c>
      <x:c r="AA4465" s="9" t="n">
        <x:f>IF(ISNUMBER(U4465),Y4465,0)</x:f>
        <x:v>0</x:v>
      </x:c>
      <x:c r="AB4465" s="7" t="n">
        <x:f>MAX(0,L4465-SUM(F4465:K4465))</x:f>
        <x:v>0</x:v>
      </x:c>
    </x:row>
    <x:row r="4466" ht="22" customHeight="1">
      <x:c r="A4466" s="18" t="n">
        <x:f>Summary!F$41</x:f>
        <x:v>46419</x:v>
      </x:c>
      <x:c r="B4466" s="2" t="str">
        <x:f>'Inventory detail'!A1088</x:f>
        <x:v>WIRE</x:v>
      </x:c>
      <x:c r="C4466" s="2" t="str">
        <x:f>'Inventory detail'!B1088</x:f>
        <x:v>10</x:v>
      </x:c>
      <x:c r="D4466" s="2" t="str">
        <x:f>'Inventory detail'!C1088</x:f>
        <x:v>DL038BLU</x:v>
      </x:c>
      <x:c r="E4466" s="10" t="n">
        <x:f>A3340</x:f>
        <x:v>46388</x:v>
      </x:c>
      <x:c r="F4466" s="7" t="n">
        <x:f>O3340</x:f>
        <x:v>0</x:v>
      </x:c>
      <x:c r="G4466" s="7" t="n">
        <x:f>Q3340</x:f>
        <x:v>0</x:v>
      </x:c>
      <x:c r="H4466" s="7" t="n">
        <x:f>R3340</x:f>
        <x:v>0</x:v>
      </x:c>
      <x:c r="I4466" s="7" t="n">
        <x:f>0</x:f>
        <x:v>0</x:v>
      </x:c>
      <x:c r="J4466" s="7" t="n">
        <x:f>0</x:f>
        <x:v>0</x:v>
      </x:c>
      <x:c r="K4466" s="7" t="n">
        <x:f>0</x:f>
        <x:v>0</x:v>
      </x:c>
      <x:c r="L4466" s="7" t="n">
        <x:f>'Inventory detail'!F1088*Summary!$K$5*(A4466-E4466)/Summary!$K$6</x:f>
        <x:v>0</x:v>
      </x:c>
      <x:c r="M4466" s="7" t="n">
        <x:f>MAX(0,H4466-L4466)</x:f>
        <x:v>0</x:v>
      </x:c>
      <x:c r="N4466" s="7" t="n">
        <x:f>MAX(0,L4466-H4466)</x:f>
        <x:v>0</x:v>
      </x:c>
      <x:c r="O4466" s="7" t="n">
        <x:f>MAX(0,F4466+I4466-N4466)</x:f>
        <x:v>0</x:v>
      </x:c>
      <x:c r="P4466" s="7" t="n">
        <x:f>MAX(0,N4466-F4466-I4466)</x:f>
        <x:v>0</x:v>
      </x:c>
      <x:c r="Q4466" s="7" t="n">
        <x:f>MAX(0,G4466+J4466-P4466)</x:f>
        <x:v>0</x:v>
      </x:c>
      <x:c r="R4466" s="7" t="n">
        <x:f>M4466+MAX(0,K4466-MAX(0,P4466-G4466-J4466))</x:f>
        <x:v>0</x:v>
      </x:c>
      <x:c r="S4466" s="7" t="n">
        <x:f>SUM(O4466,Q4466,R4466)</x:f>
        <x:v>0</x:v>
      </x:c>
      <x:c r="T4466" s="14" t="n">
        <x:f>'Inventory detail'!T1088</x:f>
        <x:v>0.0369</x:v>
      </x:c>
      <x:c r="U4466" s="14" t="n">
        <x:f>'Inventory detail'!U1088</x:f>
        <x:v>0.0369</x:v>
      </x:c>
      <x:c r="V4466" s="9" t="n">
        <x:f>O4466*T4466</x:f>
        <x:v>0</x:v>
      </x:c>
      <x:c r="W4466" s="9" t="n">
        <x:f>Q4466*T4466</x:f>
        <x:v>0</x:v>
      </x:c>
      <x:c r="X4466" s="9" t="n">
        <x:f>R4466*T4466</x:f>
        <x:v>0</x:v>
      </x:c>
      <x:c r="Y4466" s="9" t="n">
        <x:f>S4466*T4466</x:f>
        <x:v>0</x:v>
      </x:c>
      <x:c r="Z4466" s="9" t="n">
        <x:f>IF(ISNUMBER(U4466),S4466*(U4466-T4466),"n.a.")</x:f>
        <x:v>0</x:v>
      </x:c>
      <x:c r="AA4466" s="9" t="n">
        <x:f>IF(ISNUMBER(U4466),Y4466,0)</x:f>
        <x:v>0</x:v>
      </x:c>
      <x:c r="AB4466" s="7" t="n">
        <x:f>MAX(0,L4466-SUM(F4466:K4466))</x:f>
        <x:v>0</x:v>
      </x:c>
    </x:row>
    <x:row r="4467" ht="22" customHeight="1">
      <x:c r="A4467" s="18" t="n">
        <x:f>Summary!F$41</x:f>
        <x:v>46419</x:v>
      </x:c>
      <x:c r="B4467" s="2" t="str">
        <x:f>'Inventory detail'!A1089</x:f>
        <x:v>WIRE</x:v>
      </x:c>
      <x:c r="C4467" s="2" t="str">
        <x:f>'Inventory detail'!B1089</x:f>
        <x:v>10</x:v>
      </x:c>
      <x:c r="D4467" s="2" t="str">
        <x:f>'Inventory detail'!C1089</x:f>
        <x:v>DL038RED</x:v>
      </x:c>
      <x:c r="E4467" s="10" t="n">
        <x:f>A3341</x:f>
        <x:v>46388</x:v>
      </x:c>
      <x:c r="F4467" s="7" t="n">
        <x:f>O3341</x:f>
        <x:v>0</x:v>
      </x:c>
      <x:c r="G4467" s="7" t="n">
        <x:f>Q3341</x:f>
        <x:v>0</x:v>
      </x:c>
      <x:c r="H4467" s="7" t="n">
        <x:f>R3341</x:f>
        <x:v>0</x:v>
      </x:c>
      <x:c r="I4467" s="7" t="n">
        <x:f>0</x:f>
        <x:v>0</x:v>
      </x:c>
      <x:c r="J4467" s="7" t="n">
        <x:f>0</x:f>
        <x:v>0</x:v>
      </x:c>
      <x:c r="K4467" s="7" t="n">
        <x:f>0</x:f>
        <x:v>0</x:v>
      </x:c>
      <x:c r="L4467" s="7" t="n">
        <x:f>'Inventory detail'!F1089*Summary!$K$5*(A4467-E4467)/Summary!$K$6</x:f>
        <x:v>0</x:v>
      </x:c>
      <x:c r="M4467" s="7" t="n">
        <x:f>MAX(0,H4467-L4467)</x:f>
        <x:v>0</x:v>
      </x:c>
      <x:c r="N4467" s="7" t="n">
        <x:f>MAX(0,L4467-H4467)</x:f>
        <x:v>0</x:v>
      </x:c>
      <x:c r="O4467" s="7" t="n">
        <x:f>MAX(0,F4467+I4467-N4467)</x:f>
        <x:v>0</x:v>
      </x:c>
      <x:c r="P4467" s="7" t="n">
        <x:f>MAX(0,N4467-F4467-I4467)</x:f>
        <x:v>0</x:v>
      </x:c>
      <x:c r="Q4467" s="7" t="n">
        <x:f>MAX(0,G4467+J4467-P4467)</x:f>
        <x:v>0</x:v>
      </x:c>
      <x:c r="R4467" s="7" t="n">
        <x:f>M4467+MAX(0,K4467-MAX(0,P4467-G4467-J4467))</x:f>
        <x:v>0</x:v>
      </x:c>
      <x:c r="S4467" s="7" t="n">
        <x:f>SUM(O4467,Q4467,R4467)</x:f>
        <x:v>0</x:v>
      </x:c>
      <x:c r="T4467" s="14" t="n">
        <x:f>'Inventory detail'!T1089</x:f>
        <x:v>0.0369</x:v>
      </x:c>
      <x:c r="U4467" s="14" t="n">
        <x:f>'Inventory detail'!U1089</x:f>
        <x:v>0.0369</x:v>
      </x:c>
      <x:c r="V4467" s="9" t="n">
        <x:f>O4467*T4467</x:f>
        <x:v>0</x:v>
      </x:c>
      <x:c r="W4467" s="9" t="n">
        <x:f>Q4467*T4467</x:f>
        <x:v>0</x:v>
      </x:c>
      <x:c r="X4467" s="9" t="n">
        <x:f>R4467*T4467</x:f>
        <x:v>0</x:v>
      </x:c>
      <x:c r="Y4467" s="9" t="n">
        <x:f>S4467*T4467</x:f>
        <x:v>0</x:v>
      </x:c>
      <x:c r="Z4467" s="9" t="n">
        <x:f>IF(ISNUMBER(U4467),S4467*(U4467-T4467),"n.a.")</x:f>
        <x:v>0</x:v>
      </x:c>
      <x:c r="AA4467" s="9" t="n">
        <x:f>IF(ISNUMBER(U4467),Y4467,0)</x:f>
        <x:v>0</x:v>
      </x:c>
      <x:c r="AB4467" s="7" t="n">
        <x:f>MAX(0,L4467-SUM(F4467:K4467))</x:f>
        <x:v>0</x:v>
      </x:c>
    </x:row>
    <x:row r="4468" ht="22" customHeight="1">
      <x:c r="A4468" s="18" t="n">
        <x:f>Summary!F$41</x:f>
        <x:v>46419</x:v>
      </x:c>
      <x:c r="B4468" s="2" t="str">
        <x:f>'Inventory detail'!A1090</x:f>
        <x:v>WIRE</x:v>
      </x:c>
      <x:c r="C4468" s="2" t="str">
        <x:f>'Inventory detail'!B1090</x:f>
        <x:v>10</x:v>
      </x:c>
      <x:c r="D4468" s="2" t="str">
        <x:f>'Inventory detail'!C1090</x:f>
        <x:v>DL516BLU</x:v>
      </x:c>
      <x:c r="E4468" s="10" t="n">
        <x:f>A3342</x:f>
        <x:v>46388</x:v>
      </x:c>
      <x:c r="F4468" s="7" t="n">
        <x:f>O3342</x:f>
        <x:v>0</x:v>
      </x:c>
      <x:c r="G4468" s="7" t="n">
        <x:f>Q3342</x:f>
        <x:v>0</x:v>
      </x:c>
      <x:c r="H4468" s="7" t="n">
        <x:f>R3342</x:f>
        <x:v>0</x:v>
      </x:c>
      <x:c r="I4468" s="7" t="n">
        <x:f>0</x:f>
        <x:v>0</x:v>
      </x:c>
      <x:c r="J4468" s="7" t="n">
        <x:f>0</x:f>
        <x:v>0</x:v>
      </x:c>
      <x:c r="K4468" s="7" t="n">
        <x:f>0</x:f>
        <x:v>0</x:v>
      </x:c>
      <x:c r="L4468" s="7" t="n">
        <x:f>'Inventory detail'!F1090*Summary!$K$5*(A4468-E4468)/Summary!$K$6</x:f>
        <x:v>0</x:v>
      </x:c>
      <x:c r="M4468" s="7" t="n">
        <x:f>MAX(0,H4468-L4468)</x:f>
        <x:v>0</x:v>
      </x:c>
      <x:c r="N4468" s="7" t="n">
        <x:f>MAX(0,L4468-H4468)</x:f>
        <x:v>0</x:v>
      </x:c>
      <x:c r="O4468" s="7" t="n">
        <x:f>MAX(0,F4468+I4468-N4468)</x:f>
        <x:v>0</x:v>
      </x:c>
      <x:c r="P4468" s="7" t="n">
        <x:f>MAX(0,N4468-F4468-I4468)</x:f>
        <x:v>0</x:v>
      </x:c>
      <x:c r="Q4468" s="7" t="n">
        <x:f>MAX(0,G4468+J4468-P4468)</x:f>
        <x:v>0</x:v>
      </x:c>
      <x:c r="R4468" s="7" t="n">
        <x:f>M4468+MAX(0,K4468-MAX(0,P4468-G4468-J4468))</x:f>
        <x:v>0</x:v>
      </x:c>
      <x:c r="S4468" s="7" t="n">
        <x:f>SUM(O4468,Q4468,R4468)</x:f>
        <x:v>0</x:v>
      </x:c>
      <x:c r="T4468" s="14" t="n">
        <x:f>'Inventory detail'!T1090</x:f>
        <x:v>0.031200000000000002</x:v>
      </x:c>
      <x:c r="U4468" s="14" t="n">
        <x:f>'Inventory detail'!U1090</x:f>
        <x:v>0.031200000000000002</x:v>
      </x:c>
      <x:c r="V4468" s="9" t="n">
        <x:f>O4468*T4468</x:f>
        <x:v>0</x:v>
      </x:c>
      <x:c r="W4468" s="9" t="n">
        <x:f>Q4468*T4468</x:f>
        <x:v>0</x:v>
      </x:c>
      <x:c r="X4468" s="9" t="n">
        <x:f>R4468*T4468</x:f>
        <x:v>0</x:v>
      </x:c>
      <x:c r="Y4468" s="9" t="n">
        <x:f>S4468*T4468</x:f>
        <x:v>0</x:v>
      </x:c>
      <x:c r="Z4468" s="9" t="n">
        <x:f>IF(ISNUMBER(U4468),S4468*(U4468-T4468),"n.a.")</x:f>
        <x:v>0</x:v>
      </x:c>
      <x:c r="AA4468" s="9" t="n">
        <x:f>IF(ISNUMBER(U4468),Y4468,0)</x:f>
        <x:v>0</x:v>
      </x:c>
      <x:c r="AB4468" s="7" t="n">
        <x:f>MAX(0,L4468-SUM(F4468:K4468))</x:f>
        <x:v>0</x:v>
      </x:c>
    </x:row>
    <x:row r="4469" ht="22" customHeight="1">
      <x:c r="A4469" s="18" t="n">
        <x:f>Summary!F$41</x:f>
        <x:v>46419</x:v>
      </x:c>
      <x:c r="B4469" s="2" t="str">
        <x:f>'Inventory detail'!A1091</x:f>
        <x:v>WIRE</x:v>
      </x:c>
      <x:c r="C4469" s="2" t="str">
        <x:f>'Inventory detail'!B1091</x:f>
        <x:v>10</x:v>
      </x:c>
      <x:c r="D4469" s="2" t="str">
        <x:f>'Inventory detail'!C1091</x:f>
        <x:v>DL516RED</x:v>
      </x:c>
      <x:c r="E4469" s="10" t="n">
        <x:f>A3343</x:f>
        <x:v>46388</x:v>
      </x:c>
      <x:c r="F4469" s="7" t="n">
        <x:f>O3343</x:f>
        <x:v>0</x:v>
      </x:c>
      <x:c r="G4469" s="7" t="n">
        <x:f>Q3343</x:f>
        <x:v>0</x:v>
      </x:c>
      <x:c r="H4469" s="7" t="n">
        <x:f>R3343</x:f>
        <x:v>0</x:v>
      </x:c>
      <x:c r="I4469" s="7" t="n">
        <x:f>0</x:f>
        <x:v>0</x:v>
      </x:c>
      <x:c r="J4469" s="7" t="n">
        <x:f>0</x:f>
        <x:v>0</x:v>
      </x:c>
      <x:c r="K4469" s="7" t="n">
        <x:f>0</x:f>
        <x:v>0</x:v>
      </x:c>
      <x:c r="L4469" s="7" t="n">
        <x:f>'Inventory detail'!F1091*Summary!$K$5*(A4469-E4469)/Summary!$K$6</x:f>
        <x:v>0</x:v>
      </x:c>
      <x:c r="M4469" s="7" t="n">
        <x:f>MAX(0,H4469-L4469)</x:f>
        <x:v>0</x:v>
      </x:c>
      <x:c r="N4469" s="7" t="n">
        <x:f>MAX(0,L4469-H4469)</x:f>
        <x:v>0</x:v>
      </x:c>
      <x:c r="O4469" s="7" t="n">
        <x:f>MAX(0,F4469+I4469-N4469)</x:f>
        <x:v>0</x:v>
      </x:c>
      <x:c r="P4469" s="7" t="n">
        <x:f>MAX(0,N4469-F4469-I4469)</x:f>
        <x:v>0</x:v>
      </x:c>
      <x:c r="Q4469" s="7" t="n">
        <x:f>MAX(0,G4469+J4469-P4469)</x:f>
        <x:v>0</x:v>
      </x:c>
      <x:c r="R4469" s="7" t="n">
        <x:f>M4469+MAX(0,K4469-MAX(0,P4469-G4469-J4469))</x:f>
        <x:v>0</x:v>
      </x:c>
      <x:c r="S4469" s="7" t="n">
        <x:f>SUM(O4469,Q4469,R4469)</x:f>
        <x:v>0</x:v>
      </x:c>
      <x:c r="T4469" s="14" t="n">
        <x:f>'Inventory detail'!T1091</x:f>
        <x:v>0.031200000000000002</x:v>
      </x:c>
      <x:c r="U4469" s="14" t="n">
        <x:f>'Inventory detail'!U1091</x:f>
        <x:v>0.031200000000000002</x:v>
      </x:c>
      <x:c r="V4469" s="9" t="n">
        <x:f>O4469*T4469</x:f>
        <x:v>0</x:v>
      </x:c>
      <x:c r="W4469" s="9" t="n">
        <x:f>Q4469*T4469</x:f>
        <x:v>0</x:v>
      </x:c>
      <x:c r="X4469" s="9" t="n">
        <x:f>R4469*T4469</x:f>
        <x:v>0</x:v>
      </x:c>
      <x:c r="Y4469" s="9" t="n">
        <x:f>S4469*T4469</x:f>
        <x:v>0</x:v>
      </x:c>
      <x:c r="Z4469" s="9" t="n">
        <x:f>IF(ISNUMBER(U4469),S4469*(U4469-T4469),"n.a.")</x:f>
        <x:v>0</x:v>
      </x:c>
      <x:c r="AA4469" s="9" t="n">
        <x:f>IF(ISNUMBER(U4469),Y4469,0)</x:f>
        <x:v>0</x:v>
      </x:c>
      <x:c r="AB4469" s="7" t="n">
        <x:f>MAX(0,L4469-SUM(F4469:K4469))</x:f>
        <x:v>0</x:v>
      </x:c>
    </x:row>
    <x:row r="4470" ht="22" customHeight="1">
      <x:c r="A4470" s="18" t="n">
        <x:f>Summary!F$41</x:f>
        <x:v>46419</x:v>
      </x:c>
      <x:c r="B4470" s="2" t="str">
        <x:f>'Inventory detail'!A1092</x:f>
        <x:v>WIRE</x:v>
      </x:c>
      <x:c r="C4470" s="2" t="str">
        <x:f>'Inventory detail'!B1092</x:f>
        <x:v>10</x:v>
      </x:c>
      <x:c r="D4470" s="2" t="str">
        <x:f>'Inventory detail'!C1092</x:f>
        <x:v>DL012ABR</x:v>
      </x:c>
      <x:c r="E4470" s="10" t="n">
        <x:f>A3344</x:f>
        <x:v>46388</x:v>
      </x:c>
      <x:c r="F4470" s="7" t="n">
        <x:f>O3344</x:f>
        <x:v>0</x:v>
      </x:c>
      <x:c r="G4470" s="7" t="n">
        <x:f>Q3344</x:f>
        <x:v>0</x:v>
      </x:c>
      <x:c r="H4470" s="7" t="n">
        <x:f>R3344</x:f>
        <x:v>0</x:v>
      </x:c>
      <x:c r="I4470" s="7" t="n">
        <x:f>0</x:f>
        <x:v>0</x:v>
      </x:c>
      <x:c r="J4470" s="7" t="n">
        <x:f>0</x:f>
        <x:v>0</x:v>
      </x:c>
      <x:c r="K4470" s="7" t="n">
        <x:f>0</x:f>
        <x:v>0</x:v>
      </x:c>
      <x:c r="L4470" s="7" t="n">
        <x:f>'Inventory detail'!F1092*Summary!$K$5*(A4470-E4470)/Summary!$K$6</x:f>
        <x:v>0</x:v>
      </x:c>
      <x:c r="M4470" s="7" t="n">
        <x:f>MAX(0,H4470-L4470)</x:f>
        <x:v>0</x:v>
      </x:c>
      <x:c r="N4470" s="7" t="n">
        <x:f>MAX(0,L4470-H4470)</x:f>
        <x:v>0</x:v>
      </x:c>
      <x:c r="O4470" s="7" t="n">
        <x:f>MAX(0,F4470+I4470-N4470)</x:f>
        <x:v>0</x:v>
      </x:c>
      <x:c r="P4470" s="7" t="n">
        <x:f>MAX(0,N4470-F4470-I4470)</x:f>
        <x:v>0</x:v>
      </x:c>
      <x:c r="Q4470" s="7" t="n">
        <x:f>MAX(0,G4470+J4470-P4470)</x:f>
        <x:v>0</x:v>
      </x:c>
      <x:c r="R4470" s="7" t="n">
        <x:f>M4470+MAX(0,K4470-MAX(0,P4470-G4470-J4470))</x:f>
        <x:v>0</x:v>
      </x:c>
      <x:c r="S4470" s="7" t="n">
        <x:f>SUM(O4470,Q4470,R4470)</x:f>
        <x:v>0</x:v>
      </x:c>
      <x:c r="T4470" s="14" t="n">
        <x:f>'Inventory detail'!T1092</x:f>
        <x:v>0.059000000000000004</x:v>
      </x:c>
      <x:c r="U4470" s="14" t="n">
        <x:f>'Inventory detail'!U1092</x:f>
        <x:v>0.059000000000000004</x:v>
      </x:c>
      <x:c r="V4470" s="9" t="n">
        <x:f>O4470*T4470</x:f>
        <x:v>0</x:v>
      </x:c>
      <x:c r="W4470" s="9" t="n">
        <x:f>Q4470*T4470</x:f>
        <x:v>0</x:v>
      </x:c>
      <x:c r="X4470" s="9" t="n">
        <x:f>R4470*T4470</x:f>
        <x:v>0</x:v>
      </x:c>
      <x:c r="Y4470" s="9" t="n">
        <x:f>S4470*T4470</x:f>
        <x:v>0</x:v>
      </x:c>
      <x:c r="Z4470" s="9" t="n">
        <x:f>IF(ISNUMBER(U4470),S4470*(U4470-T4470),"n.a.")</x:f>
        <x:v>0</x:v>
      </x:c>
      <x:c r="AA4470" s="9" t="n">
        <x:f>IF(ISNUMBER(U4470),Y4470,0)</x:f>
        <x:v>0</x:v>
      </x:c>
      <x:c r="AB4470" s="7" t="n">
        <x:f>MAX(0,L4470-SUM(F4470:K4470))</x:f>
        <x:v>0</x:v>
      </x:c>
    </x:row>
    <x:row r="4471" ht="22" customHeight="1">
      <x:c r="A4471" s="18" t="n">
        <x:f>Summary!F$41</x:f>
        <x:v>46419</x:v>
      </x:c>
      <x:c r="B4471" s="2" t="str">
        <x:f>'Inventory detail'!A1093</x:f>
        <x:v>WIRE</x:v>
      </x:c>
      <x:c r="C4471" s="2" t="str">
        <x:f>'Inventory detail'!B1093</x:f>
        <x:v>10</x:v>
      </x:c>
      <x:c r="D4471" s="2" t="str">
        <x:f>'Inventory detail'!C1093</x:f>
        <x:v>DL012GLD</x:v>
      </x:c>
      <x:c r="E4471" s="10" t="n">
        <x:f>A3345</x:f>
        <x:v>46388</x:v>
      </x:c>
      <x:c r="F4471" s="7" t="n">
        <x:f>O3345</x:f>
        <x:v>0</x:v>
      </x:c>
      <x:c r="G4471" s="7" t="n">
        <x:f>Q3345</x:f>
        <x:v>0</x:v>
      </x:c>
      <x:c r="H4471" s="7" t="n">
        <x:f>R3345</x:f>
        <x:v>0</x:v>
      </x:c>
      <x:c r="I4471" s="7" t="n">
        <x:f>0</x:f>
        <x:v>0</x:v>
      </x:c>
      <x:c r="J4471" s="7" t="n">
        <x:f>0</x:f>
        <x:v>0</x:v>
      </x:c>
      <x:c r="K4471" s="7" t="n">
        <x:f>0</x:f>
        <x:v>0</x:v>
      </x:c>
      <x:c r="L4471" s="7" t="n">
        <x:f>'Inventory detail'!F1093*Summary!$K$5*(A4471-E4471)/Summary!$K$6</x:f>
        <x:v>0</x:v>
      </x:c>
      <x:c r="M4471" s="7" t="n">
        <x:f>MAX(0,H4471-L4471)</x:f>
        <x:v>0</x:v>
      </x:c>
      <x:c r="N4471" s="7" t="n">
        <x:f>MAX(0,L4471-H4471)</x:f>
        <x:v>0</x:v>
      </x:c>
      <x:c r="O4471" s="7" t="n">
        <x:f>MAX(0,F4471+I4471-N4471)</x:f>
        <x:v>0</x:v>
      </x:c>
      <x:c r="P4471" s="7" t="n">
        <x:f>MAX(0,N4471-F4471-I4471)</x:f>
        <x:v>0</x:v>
      </x:c>
      <x:c r="Q4471" s="7" t="n">
        <x:f>MAX(0,G4471+J4471-P4471)</x:f>
        <x:v>0</x:v>
      </x:c>
      <x:c r="R4471" s="7" t="n">
        <x:f>M4471+MAX(0,K4471-MAX(0,P4471-G4471-J4471))</x:f>
        <x:v>0</x:v>
      </x:c>
      <x:c r="S4471" s="7" t="n">
        <x:f>SUM(O4471,Q4471,R4471)</x:f>
        <x:v>0</x:v>
      </x:c>
      <x:c r="T4471" s="14" t="n">
        <x:f>'Inventory detail'!T1093</x:f>
        <x:v>0.059000000000000004</x:v>
      </x:c>
      <x:c r="U4471" s="14" t="n">
        <x:f>'Inventory detail'!U1093</x:f>
        <x:v>0.059000000000000004</x:v>
      </x:c>
      <x:c r="V4471" s="9" t="n">
        <x:f>O4471*T4471</x:f>
        <x:v>0</x:v>
      </x:c>
      <x:c r="W4471" s="9" t="n">
        <x:f>Q4471*T4471</x:f>
        <x:v>0</x:v>
      </x:c>
      <x:c r="X4471" s="9" t="n">
        <x:f>R4471*T4471</x:f>
        <x:v>0</x:v>
      </x:c>
      <x:c r="Y4471" s="9" t="n">
        <x:f>S4471*T4471</x:f>
        <x:v>0</x:v>
      </x:c>
      <x:c r="Z4471" s="9" t="n">
        <x:f>IF(ISNUMBER(U4471),S4471*(U4471-T4471),"n.a.")</x:f>
        <x:v>0</x:v>
      </x:c>
      <x:c r="AA4471" s="9" t="n">
        <x:f>IF(ISNUMBER(U4471),Y4471,0)</x:f>
        <x:v>0</x:v>
      </x:c>
      <x:c r="AB4471" s="7" t="n">
        <x:f>MAX(0,L4471-SUM(F4471:K4471))</x:f>
        <x:v>0</x:v>
      </x:c>
    </x:row>
    <x:row r="4472" ht="22" customHeight="1">
      <x:c r="A4472" s="18" t="n">
        <x:f>Summary!F$41</x:f>
        <x:v>46419</x:v>
      </x:c>
      <x:c r="B4472" s="2" t="str">
        <x:f>'Inventory detail'!A1094</x:f>
        <x:v>WIRE</x:v>
      </x:c>
      <x:c r="C4472" s="2" t="str">
        <x:f>'Inventory detail'!B1094</x:f>
        <x:v>10</x:v>
      </x:c>
      <x:c r="D4472" s="2" t="str">
        <x:f>'Inventory detail'!C1094</x:f>
        <x:v>SOW078BLK</x:v>
      </x:c>
      <x:c r="E4472" s="10" t="n">
        <x:f>A3346</x:f>
        <x:v>46388</x:v>
      </x:c>
      <x:c r="F4472" s="7" t="n">
        <x:f>O3346</x:f>
        <x:v>0</x:v>
      </x:c>
      <x:c r="G4472" s="7" t="n">
        <x:f>Q3346</x:f>
        <x:v>0</x:v>
      </x:c>
      <x:c r="H4472" s="7" t="n">
        <x:f>R3346</x:f>
        <x:v>0</x:v>
      </x:c>
      <x:c r="I4472" s="7" t="n">
        <x:f>0</x:f>
        <x:v>0</x:v>
      </x:c>
      <x:c r="J4472" s="7" t="n">
        <x:f>0</x:f>
        <x:v>0</x:v>
      </x:c>
      <x:c r="K4472" s="7" t="n">
        <x:f>0</x:f>
        <x:v>0</x:v>
      </x:c>
      <x:c r="L4472" s="7" t="n">
        <x:f>'Inventory detail'!F1094*Summary!$K$5*(A4472-E4472)/Summary!$K$6</x:f>
        <x:v>0</x:v>
      </x:c>
      <x:c r="M4472" s="7" t="n">
        <x:f>MAX(0,H4472-L4472)</x:f>
        <x:v>0</x:v>
      </x:c>
      <x:c r="N4472" s="7" t="n">
        <x:f>MAX(0,L4472-H4472)</x:f>
        <x:v>0</x:v>
      </x:c>
      <x:c r="O4472" s="7" t="n">
        <x:f>MAX(0,F4472+I4472-N4472)</x:f>
        <x:v>0</x:v>
      </x:c>
      <x:c r="P4472" s="7" t="n">
        <x:f>MAX(0,N4472-F4472-I4472)</x:f>
        <x:v>0</x:v>
      </x:c>
      <x:c r="Q4472" s="7" t="n">
        <x:f>MAX(0,G4472+J4472-P4472)</x:f>
        <x:v>0</x:v>
      </x:c>
      <x:c r="R4472" s="7" t="n">
        <x:f>M4472+MAX(0,K4472-MAX(0,P4472-G4472-J4472))</x:f>
        <x:v>0</x:v>
      </x:c>
      <x:c r="S4472" s="7" t="n">
        <x:f>SUM(O4472,Q4472,R4472)</x:f>
        <x:v>0</x:v>
      </x:c>
      <x:c r="T4472" s="14" t="n">
        <x:f>'Inventory detail'!T1094</x:f>
        <x:v>0.16519999999999999</x:v>
      </x:c>
      <x:c r="U4472" s="14" t="n">
        <x:f>'Inventory detail'!U1094</x:f>
        <x:v>0.16519999999999999</x:v>
      </x:c>
      <x:c r="V4472" s="9" t="n">
        <x:f>O4472*T4472</x:f>
        <x:v>0</x:v>
      </x:c>
      <x:c r="W4472" s="9" t="n">
        <x:f>Q4472*T4472</x:f>
        <x:v>0</x:v>
      </x:c>
      <x:c r="X4472" s="9" t="n">
        <x:f>R4472*T4472</x:f>
        <x:v>0</x:v>
      </x:c>
      <x:c r="Y4472" s="9" t="n">
        <x:f>S4472*T4472</x:f>
        <x:v>0</x:v>
      </x:c>
      <x:c r="Z4472" s="9" t="n">
        <x:f>IF(ISNUMBER(U4472),S4472*(U4472-T4472),"n.a.")</x:f>
        <x:v>0</x:v>
      </x:c>
      <x:c r="AA4472" s="9" t="n">
        <x:f>IF(ISNUMBER(U4472),Y4472,0)</x:f>
        <x:v>0</x:v>
      </x:c>
      <x:c r="AB4472" s="7" t="n">
        <x:f>MAX(0,L4472-SUM(F4472:K4472))</x:f>
        <x:v>0</x:v>
      </x:c>
    </x:row>
    <x:row r="4473" ht="22" customHeight="1">
      <x:c r="A4473" s="18" t="n">
        <x:f>Summary!F$41</x:f>
        <x:v>46419</x:v>
      </x:c>
      <x:c r="B4473" s="2" t="str">
        <x:f>'Inventory detail'!A1095</x:f>
        <x:v>WIRE</x:v>
      </x:c>
      <x:c r="C4473" s="2" t="str">
        <x:f>'Inventory detail'!B1095</x:f>
        <x:v>10</x:v>
      </x:c>
      <x:c r="D4473" s="2" t="str">
        <x:f>'Inventory detail'!C1095</x:f>
        <x:v>SOW716WHT</x:v>
      </x:c>
      <x:c r="E4473" s="10" t="n">
        <x:f>A3347</x:f>
        <x:v>46388</x:v>
      </x:c>
      <x:c r="F4473" s="7" t="n">
        <x:f>O3347</x:f>
        <x:v>0</x:v>
      </x:c>
      <x:c r="G4473" s="7" t="n">
        <x:f>Q3347</x:f>
        <x:v>0</x:v>
      </x:c>
      <x:c r="H4473" s="7" t="n">
        <x:f>R3347</x:f>
        <x:v>0</x:v>
      </x:c>
      <x:c r="I4473" s="7" t="n">
        <x:f>0</x:f>
        <x:v>0</x:v>
      </x:c>
      <x:c r="J4473" s="7" t="n">
        <x:f>0</x:f>
        <x:v>0</x:v>
      </x:c>
      <x:c r="K4473" s="7" t="n">
        <x:f>0</x:f>
        <x:v>0</x:v>
      </x:c>
      <x:c r="L4473" s="7" t="n">
        <x:f>'Inventory detail'!F1095*Summary!$K$5*(A4473-E4473)/Summary!$K$6</x:f>
        <x:v>0</x:v>
      </x:c>
      <x:c r="M4473" s="7" t="n">
        <x:f>MAX(0,H4473-L4473)</x:f>
        <x:v>0</x:v>
      </x:c>
      <x:c r="N4473" s="7" t="n">
        <x:f>MAX(0,L4473-H4473)</x:f>
        <x:v>0</x:v>
      </x:c>
      <x:c r="O4473" s="7" t="n">
        <x:f>MAX(0,F4473+I4473-N4473)</x:f>
        <x:v>0</x:v>
      </x:c>
      <x:c r="P4473" s="7" t="n">
        <x:f>MAX(0,N4473-F4473-I4473)</x:f>
        <x:v>0</x:v>
      </x:c>
      <x:c r="Q4473" s="7" t="n">
        <x:f>MAX(0,G4473+J4473-P4473)</x:f>
        <x:v>0</x:v>
      </x:c>
      <x:c r="R4473" s="7" t="n">
        <x:f>M4473+MAX(0,K4473-MAX(0,P4473-G4473-J4473))</x:f>
        <x:v>0</x:v>
      </x:c>
      <x:c r="S4473" s="7" t="n">
        <x:f>SUM(O4473,Q4473,R4473)</x:f>
        <x:v>0</x:v>
      </x:c>
      <x:c r="T4473" s="14" t="n">
        <x:f>'Inventory detail'!T1095</x:f>
        <x:v>0.3262</x:v>
      </x:c>
      <x:c r="U4473" s="14" t="n">
        <x:f>'Inventory detail'!U1095</x:f>
        <x:v>0.3262</x:v>
      </x:c>
      <x:c r="V4473" s="9" t="n">
        <x:f>O4473*T4473</x:f>
        <x:v>0</x:v>
      </x:c>
      <x:c r="W4473" s="9" t="n">
        <x:f>Q4473*T4473</x:f>
        <x:v>0</x:v>
      </x:c>
      <x:c r="X4473" s="9" t="n">
        <x:f>R4473*T4473</x:f>
        <x:v>0</x:v>
      </x:c>
      <x:c r="Y4473" s="9" t="n">
        <x:f>S4473*T4473</x:f>
        <x:v>0</x:v>
      </x:c>
      <x:c r="Z4473" s="9" t="n">
        <x:f>IF(ISNUMBER(U4473),S4473*(U4473-T4473),"n.a.")</x:f>
        <x:v>0</x:v>
      </x:c>
      <x:c r="AA4473" s="9" t="n">
        <x:f>IF(ISNUMBER(U4473),Y4473,0)</x:f>
        <x:v>0</x:v>
      </x:c>
      <x:c r="AB4473" s="7" t="n">
        <x:f>MAX(0,L4473-SUM(F4473:K4473))</x:f>
        <x:v>0</x:v>
      </x:c>
    </x:row>
    <x:row r="4474" ht="22" customHeight="1">
      <x:c r="A4474" s="18" t="n">
        <x:f>Summary!F$41</x:f>
        <x:v>46419</x:v>
      </x:c>
      <x:c r="B4474" s="2" t="str">
        <x:f>'Inventory detail'!A1096</x:f>
        <x:v>WIRE</x:v>
      </x:c>
      <x:c r="C4474" s="2" t="str">
        <x:f>'Inventory detail'!B1096</x:f>
        <x:v>30</x:v>
      </x:c>
      <x:c r="D4474" s="2" t="str">
        <x:f>'Inventory detail'!C1096</x:f>
        <x:v>DL001GRAY</x:v>
      </x:c>
      <x:c r="E4474" s="10" t="n">
        <x:f>A3348</x:f>
        <x:v>46388</x:v>
      </x:c>
      <x:c r="F4474" s="7" t="n">
        <x:f>O3348</x:f>
        <x:v>0</x:v>
      </x:c>
      <x:c r="G4474" s="7" t="n">
        <x:f>Q3348</x:f>
        <x:v>0</x:v>
      </x:c>
      <x:c r="H4474" s="7" t="n">
        <x:f>R3348</x:f>
        <x:v>1000</x:v>
      </x:c>
      <x:c r="I4474" s="7" t="n">
        <x:f>0</x:f>
        <x:v>0</x:v>
      </x:c>
      <x:c r="J4474" s="7" t="n">
        <x:f>0</x:f>
        <x:v>0</x:v>
      </x:c>
      <x:c r="K4474" s="7" t="n">
        <x:f>0</x:f>
        <x:v>0</x:v>
      </x:c>
      <x:c r="L4474" s="7" t="n">
        <x:f>'Inventory detail'!F1096*Summary!$K$5*(A4474-E4474)/Summary!$K$6</x:f>
        <x:v>0</x:v>
      </x:c>
      <x:c r="M4474" s="7" t="n">
        <x:f>MAX(0,H4474-L4474)</x:f>
        <x:v>1000</x:v>
      </x:c>
      <x:c r="N4474" s="7" t="n">
        <x:f>MAX(0,L4474-H4474)</x:f>
        <x:v>0</x:v>
      </x:c>
      <x:c r="O4474" s="7" t="n">
        <x:f>MAX(0,F4474+I4474-N4474)</x:f>
        <x:v>0</x:v>
      </x:c>
      <x:c r="P4474" s="7" t="n">
        <x:f>MAX(0,N4474-F4474-I4474)</x:f>
        <x:v>0</x:v>
      </x:c>
      <x:c r="Q4474" s="7" t="n">
        <x:f>MAX(0,G4474+J4474-P4474)</x:f>
        <x:v>0</x:v>
      </x:c>
      <x:c r="R4474" s="7" t="n">
        <x:f>M4474+MAX(0,K4474-MAX(0,P4474-G4474-J4474))</x:f>
        <x:v>1000</x:v>
      </x:c>
      <x:c r="S4474" s="7" t="n">
        <x:f>SUM(O4474,Q4474,R4474)</x:f>
        <x:v>1000</x:v>
      </x:c>
      <x:c r="T4474" s="14" t="n">
        <x:f>'Inventory detail'!T1096</x:f>
        <x:v>0.19140000000000001</x:v>
      </x:c>
      <x:c r="U4474" s="14" t="n">
        <x:f>'Inventory detail'!U1096</x:f>
        <x:v>0.19140000000000001</x:v>
      </x:c>
      <x:c r="V4474" s="9" t="n">
        <x:f>O4474*T4474</x:f>
        <x:v>0</x:v>
      </x:c>
      <x:c r="W4474" s="9" t="n">
        <x:f>Q4474*T4474</x:f>
        <x:v>0</x:v>
      </x:c>
      <x:c r="X4474" s="9" t="n">
        <x:f>R4474*T4474</x:f>
        <x:v>191.4</x:v>
      </x:c>
      <x:c r="Y4474" s="9" t="n">
        <x:f>S4474*T4474</x:f>
        <x:v>191.4</x:v>
      </x:c>
      <x:c r="Z4474" s="9" t="n">
        <x:f>IF(ISNUMBER(U4474),S4474*(U4474-T4474),"n.a.")</x:f>
        <x:v>0</x:v>
      </x:c>
      <x:c r="AA4474" s="9" t="n">
        <x:f>IF(ISNUMBER(U4474),Y4474,0)</x:f>
        <x:v>191.4</x:v>
      </x:c>
      <x:c r="AB4474" s="7" t="n">
        <x:f>MAX(0,L4474-SUM(F4474:K4474))</x:f>
        <x:v>0</x:v>
      </x:c>
    </x:row>
    <x:row r="4475" ht="22" customHeight="1">
      <x:c r="A4475" s="18" t="n">
        <x:f>Summary!F$41</x:f>
        <x:v>46419</x:v>
      </x:c>
      <x:c r="B4475" s="2" t="str">
        <x:f>'Inventory detail'!A1097</x:f>
        <x:v>WIRE</x:v>
      </x:c>
      <x:c r="C4475" s="2" t="str">
        <x:f>'Inventory detail'!B1097</x:f>
        <x:v>30</x:v>
      </x:c>
      <x:c r="D4475" s="2" t="str">
        <x:f>'Inventory detail'!C1097</x:f>
        <x:v>DL012GRAY</x:v>
      </x:c>
      <x:c r="E4475" s="10" t="n">
        <x:f>A3349</x:f>
        <x:v>46388</x:v>
      </x:c>
      <x:c r="F4475" s="7" t="n">
        <x:f>O3349</x:f>
        <x:v>0</x:v>
      </x:c>
      <x:c r="G4475" s="7" t="n">
        <x:f>Q3349</x:f>
        <x:v>0</x:v>
      </x:c>
      <x:c r="H4475" s="7" t="n">
        <x:f>R3349</x:f>
        <x:v>1000</x:v>
      </x:c>
      <x:c r="I4475" s="7" t="n">
        <x:f>0</x:f>
        <x:v>0</x:v>
      </x:c>
      <x:c r="J4475" s="7" t="n">
        <x:f>0</x:f>
        <x:v>0</x:v>
      </x:c>
      <x:c r="K4475" s="7" t="n">
        <x:f>0</x:f>
        <x:v>0</x:v>
      </x:c>
      <x:c r="L4475" s="7" t="n">
        <x:f>'Inventory detail'!F1097*Summary!$K$5*(A4475-E4475)/Summary!$K$6</x:f>
        <x:v>0</x:v>
      </x:c>
      <x:c r="M4475" s="7" t="n">
        <x:f>MAX(0,H4475-L4475)</x:f>
        <x:v>1000</x:v>
      </x:c>
      <x:c r="N4475" s="7" t="n">
        <x:f>MAX(0,L4475-H4475)</x:f>
        <x:v>0</x:v>
      </x:c>
      <x:c r="O4475" s="7" t="n">
        <x:f>MAX(0,F4475+I4475-N4475)</x:f>
        <x:v>0</x:v>
      </x:c>
      <x:c r="P4475" s="7" t="n">
        <x:f>MAX(0,N4475-F4475-I4475)</x:f>
        <x:v>0</x:v>
      </x:c>
      <x:c r="Q4475" s="7" t="n">
        <x:f>MAX(0,G4475+J4475-P4475)</x:f>
        <x:v>0</x:v>
      </x:c>
      <x:c r="R4475" s="7" t="n">
        <x:f>M4475+MAX(0,K4475-MAX(0,P4475-G4475-J4475))</x:f>
        <x:v>1000</x:v>
      </x:c>
      <x:c r="S4475" s="7" t="n">
        <x:f>SUM(O4475,Q4475,R4475)</x:f>
        <x:v>1000</x:v>
      </x:c>
      <x:c r="T4475" s="14" t="n">
        <x:f>'Inventory detail'!T1097</x:f>
        <x:v>0.08259999999999999</x:v>
      </x:c>
      <x:c r="U4475" s="14" t="n">
        <x:f>'Inventory detail'!U1097</x:f>
        <x:v>0.08259999999999999</x:v>
      </x:c>
      <x:c r="V4475" s="9" t="n">
        <x:f>O4475*T4475</x:f>
        <x:v>0</x:v>
      </x:c>
      <x:c r="W4475" s="9" t="n">
        <x:f>Q4475*T4475</x:f>
        <x:v>0</x:v>
      </x:c>
      <x:c r="X4475" s="9" t="n">
        <x:f>R4475*T4475</x:f>
        <x:v>82.6</x:v>
      </x:c>
      <x:c r="Y4475" s="9" t="n">
        <x:f>S4475*T4475</x:f>
        <x:v>82.6</x:v>
      </x:c>
      <x:c r="Z4475" s="9" t="n">
        <x:f>IF(ISNUMBER(U4475),S4475*(U4475-T4475),"n.a.")</x:f>
        <x:v>0</x:v>
      </x:c>
      <x:c r="AA4475" s="9" t="n">
        <x:f>IF(ISNUMBER(U4475),Y4475,0)</x:f>
        <x:v>82.6</x:v>
      </x:c>
      <x:c r="AB4475" s="7" t="n">
        <x:f>MAX(0,L4475-SUM(F4475:K4475))</x:f>
        <x:v>0</x:v>
      </x:c>
    </x:row>
    <x:row r="4476" ht="22" customHeight="1">
      <x:c r="A4476" s="18" t="n">
        <x:f>Summary!F$41</x:f>
        <x:v>46419</x:v>
      </x:c>
      <x:c r="B4476" s="2" t="str">
        <x:f>'Inventory detail'!A1098</x:f>
        <x:v>WIRE</x:v>
      </x:c>
      <x:c r="C4476" s="2" t="str">
        <x:f>'Inventory detail'!B1098</x:f>
        <x:v>30</x:v>
      </x:c>
      <x:c r="D4476" s="2" t="str">
        <x:f>'Inventory detail'!C1098</x:f>
        <x:v>DL012RED</x:v>
      </x:c>
      <x:c r="E4476" s="10" t="n">
        <x:f>A3350</x:f>
        <x:v>46388</x:v>
      </x:c>
      <x:c r="F4476" s="7" t="n">
        <x:f>O3350</x:f>
        <x:v>0</x:v>
      </x:c>
      <x:c r="G4476" s="7" t="n">
        <x:f>Q3350</x:f>
        <x:v>0</x:v>
      </x:c>
      <x:c r="H4476" s="7" t="n">
        <x:f>R3350</x:f>
        <x:v>0</x:v>
      </x:c>
      <x:c r="I4476" s="7" t="n">
        <x:f>0</x:f>
        <x:v>0</x:v>
      </x:c>
      <x:c r="J4476" s="7" t="n">
        <x:f>0</x:f>
        <x:v>0</x:v>
      </x:c>
      <x:c r="K4476" s="7" t="n">
        <x:f>0</x:f>
        <x:v>0</x:v>
      </x:c>
      <x:c r="L4476" s="7" t="n">
        <x:f>'Inventory detail'!F1098*Summary!$K$5*(A4476-E4476)/Summary!$K$6</x:f>
        <x:v>0</x:v>
      </x:c>
      <x:c r="M4476" s="7" t="n">
        <x:f>MAX(0,H4476-L4476)</x:f>
        <x:v>0</x:v>
      </x:c>
      <x:c r="N4476" s="7" t="n">
        <x:f>MAX(0,L4476-H4476)</x:f>
        <x:v>0</x:v>
      </x:c>
      <x:c r="O4476" s="7" t="n">
        <x:f>MAX(0,F4476+I4476-N4476)</x:f>
        <x:v>0</x:v>
      </x:c>
      <x:c r="P4476" s="7" t="n">
        <x:f>MAX(0,N4476-F4476-I4476)</x:f>
        <x:v>0</x:v>
      </x:c>
      <x:c r="Q4476" s="7" t="n">
        <x:f>MAX(0,G4476+J4476-P4476)</x:f>
        <x:v>0</x:v>
      </x:c>
      <x:c r="R4476" s="7" t="n">
        <x:f>M4476+MAX(0,K4476-MAX(0,P4476-G4476-J4476))</x:f>
        <x:v>0</x:v>
      </x:c>
      <x:c r="S4476" s="7" t="n">
        <x:f>SUM(O4476,Q4476,R4476)</x:f>
        <x:v>0</x:v>
      </x:c>
      <x:c r="T4476" s="14" t="n">
        <x:f>'Inventory detail'!T1098</x:f>
        <x:v>0.059000000000000004</x:v>
      </x:c>
      <x:c r="U4476" s="14" t="n">
        <x:f>'Inventory detail'!U1098</x:f>
        <x:v>0.059000000000000004</x:v>
      </x:c>
      <x:c r="V4476" s="9" t="n">
        <x:f>O4476*T4476</x:f>
        <x:v>0</x:v>
      </x:c>
      <x:c r="W4476" s="9" t="n">
        <x:f>Q4476*T4476</x:f>
        <x:v>0</x:v>
      </x:c>
      <x:c r="X4476" s="9" t="n">
        <x:f>R4476*T4476</x:f>
        <x:v>0</x:v>
      </x:c>
      <x:c r="Y4476" s="9" t="n">
        <x:f>S4476*T4476</x:f>
        <x:v>0</x:v>
      </x:c>
      <x:c r="Z4476" s="9" t="n">
        <x:f>IF(ISNUMBER(U4476),S4476*(U4476-T4476),"n.a.")</x:f>
        <x:v>0</x:v>
      </x:c>
      <x:c r="AA4476" s="9" t="n">
        <x:f>IF(ISNUMBER(U4476),Y4476,0)</x:f>
        <x:v>0</x:v>
      </x:c>
      <x:c r="AB4476" s="7" t="n">
        <x:f>MAX(0,L4476-SUM(F4476:K4476))</x:f>
        <x:v>0</x:v>
      </x:c>
    </x:row>
    <x:row r="4477" ht="22" customHeight="1">
      <x:c r="A4477" s="18" t="n">
        <x:f>Summary!F$41</x:f>
        <x:v>46419</x:v>
      </x:c>
      <x:c r="B4477" s="2" t="str">
        <x:f>'Inventory detail'!A1099</x:f>
        <x:v>WIRE</x:v>
      </x:c>
      <x:c r="C4477" s="2" t="str">
        <x:f>'Inventory detail'!B1099</x:f>
        <x:v>30</x:v>
      </x:c>
      <x:c r="D4477" s="2" t="str">
        <x:f>'Inventory detail'!C1099</x:f>
        <x:v>DL014GRAY</x:v>
      </x:c>
      <x:c r="E4477" s="10" t="n">
        <x:f>A3351</x:f>
        <x:v>46388</x:v>
      </x:c>
      <x:c r="F4477" s="7" t="n">
        <x:f>O3351</x:f>
        <x:v>0</x:v>
      </x:c>
      <x:c r="G4477" s="7" t="n">
        <x:f>Q3351</x:f>
        <x:v>0</x:v>
      </x:c>
      <x:c r="H4477" s="7" t="n">
        <x:f>R3351</x:f>
        <x:v>800</x:v>
      </x:c>
      <x:c r="I4477" s="7" t="n">
        <x:f>0</x:f>
        <x:v>0</x:v>
      </x:c>
      <x:c r="J4477" s="7" t="n">
        <x:f>0</x:f>
        <x:v>0</x:v>
      </x:c>
      <x:c r="K4477" s="7" t="n">
        <x:f>0</x:f>
        <x:v>0</x:v>
      </x:c>
      <x:c r="L4477" s="7" t="n">
        <x:f>'Inventory detail'!F1099*Summary!$K$5*(A4477-E4477)/Summary!$K$6</x:f>
        <x:v>0</x:v>
      </x:c>
      <x:c r="M4477" s="7" t="n">
        <x:f>MAX(0,H4477-L4477)</x:f>
        <x:v>800</x:v>
      </x:c>
      <x:c r="N4477" s="7" t="n">
        <x:f>MAX(0,L4477-H4477)</x:f>
        <x:v>0</x:v>
      </x:c>
      <x:c r="O4477" s="7" t="n">
        <x:f>MAX(0,F4477+I4477-N4477)</x:f>
        <x:v>0</x:v>
      </x:c>
      <x:c r="P4477" s="7" t="n">
        <x:f>MAX(0,N4477-F4477-I4477)</x:f>
        <x:v>0</x:v>
      </x:c>
      <x:c r="Q4477" s="7" t="n">
        <x:f>MAX(0,G4477+J4477-P4477)</x:f>
        <x:v>0</x:v>
      </x:c>
      <x:c r="R4477" s="7" t="n">
        <x:f>M4477+MAX(0,K4477-MAX(0,P4477-G4477-J4477))</x:f>
        <x:v>800</x:v>
      </x:c>
      <x:c r="S4477" s="7" t="n">
        <x:f>SUM(O4477,Q4477,R4477)</x:f>
        <x:v>800</x:v>
      </x:c>
      <x:c r="T4477" s="14" t="n">
        <x:f>'Inventory detail'!T1099</x:f>
        <x:v>0.0363</x:v>
      </x:c>
      <x:c r="U4477" s="14" t="n">
        <x:f>'Inventory detail'!U1099</x:f>
        <x:v>0.0363</x:v>
      </x:c>
      <x:c r="V4477" s="9" t="n">
        <x:f>O4477*T4477</x:f>
        <x:v>0</x:v>
      </x:c>
      <x:c r="W4477" s="9" t="n">
        <x:f>Q4477*T4477</x:f>
        <x:v>0</x:v>
      </x:c>
      <x:c r="X4477" s="9" t="n">
        <x:f>R4477*T4477</x:f>
        <x:v>29.04</x:v>
      </x:c>
      <x:c r="Y4477" s="9" t="n">
        <x:f>S4477*T4477</x:f>
        <x:v>29.04</x:v>
      </x:c>
      <x:c r="Z4477" s="9" t="n">
        <x:f>IF(ISNUMBER(U4477),S4477*(U4477-T4477),"n.a.")</x:f>
        <x:v>0</x:v>
      </x:c>
      <x:c r="AA4477" s="9" t="n">
        <x:f>IF(ISNUMBER(U4477),Y4477,0)</x:f>
        <x:v>29.04</x:v>
      </x:c>
      <x:c r="AB4477" s="7" t="n">
        <x:f>MAX(0,L4477-SUM(F4477:K4477))</x:f>
        <x:v>0</x:v>
      </x:c>
    </x:row>
    <x:row r="4478" ht="22" customHeight="1">
      <x:c r="A4478" s="18" t="n">
        <x:f>Summary!F$41</x:f>
        <x:v>46419</x:v>
      </x:c>
      <x:c r="B4478" s="2" t="str">
        <x:f>'Inventory detail'!A1100</x:f>
        <x:v>WIRE</x:v>
      </x:c>
      <x:c r="C4478" s="2" t="str">
        <x:f>'Inventory detail'!B1100</x:f>
        <x:v>30</x:v>
      </x:c>
      <x:c r="D4478" s="2" t="str">
        <x:f>'Inventory detail'!C1100</x:f>
        <x:v>DL038BLU</x:v>
      </x:c>
      <x:c r="E4478" s="10" t="n">
        <x:f>A3352</x:f>
        <x:v>46388</x:v>
      </x:c>
      <x:c r="F4478" s="7" t="n">
        <x:f>O3352</x:f>
        <x:v>0</x:v>
      </x:c>
      <x:c r="G4478" s="7" t="n">
        <x:f>Q3352</x:f>
        <x:v>0</x:v>
      </x:c>
      <x:c r="H4478" s="7" t="n">
        <x:f>R3352</x:f>
        <x:v>0</x:v>
      </x:c>
      <x:c r="I4478" s="7" t="n">
        <x:f>0</x:f>
        <x:v>0</x:v>
      </x:c>
      <x:c r="J4478" s="7" t="n">
        <x:f>0</x:f>
        <x:v>0</x:v>
      </x:c>
      <x:c r="K4478" s="7" t="n">
        <x:f>0</x:f>
        <x:v>0</x:v>
      </x:c>
      <x:c r="L4478" s="7" t="n">
        <x:f>'Inventory detail'!F1100*Summary!$K$5*(A4478-E4478)/Summary!$K$6</x:f>
        <x:v>0</x:v>
      </x:c>
      <x:c r="M4478" s="7" t="n">
        <x:f>MAX(0,H4478-L4478)</x:f>
        <x:v>0</x:v>
      </x:c>
      <x:c r="N4478" s="7" t="n">
        <x:f>MAX(0,L4478-H4478)</x:f>
        <x:v>0</x:v>
      </x:c>
      <x:c r="O4478" s="7" t="n">
        <x:f>MAX(0,F4478+I4478-N4478)</x:f>
        <x:v>0</x:v>
      </x:c>
      <x:c r="P4478" s="7" t="n">
        <x:f>MAX(0,N4478-F4478-I4478)</x:f>
        <x:v>0</x:v>
      </x:c>
      <x:c r="Q4478" s="7" t="n">
        <x:f>MAX(0,G4478+J4478-P4478)</x:f>
        <x:v>0</x:v>
      </x:c>
      <x:c r="R4478" s="7" t="n">
        <x:f>M4478+MAX(0,K4478-MAX(0,P4478-G4478-J4478))</x:f>
        <x:v>0</x:v>
      </x:c>
      <x:c r="S4478" s="7" t="n">
        <x:f>SUM(O4478,Q4478,R4478)</x:f>
        <x:v>0</x:v>
      </x:c>
      <x:c r="T4478" s="14" t="n">
        <x:f>'Inventory detail'!T1100</x:f>
        <x:v>0.0369</x:v>
      </x:c>
      <x:c r="U4478" s="14" t="n">
        <x:f>'Inventory detail'!U1100</x:f>
        <x:v>0.0369</x:v>
      </x:c>
      <x:c r="V4478" s="9" t="n">
        <x:f>O4478*T4478</x:f>
        <x:v>0</x:v>
      </x:c>
      <x:c r="W4478" s="9" t="n">
        <x:f>Q4478*T4478</x:f>
        <x:v>0</x:v>
      </x:c>
      <x:c r="X4478" s="9" t="n">
        <x:f>R4478*T4478</x:f>
        <x:v>0</x:v>
      </x:c>
      <x:c r="Y4478" s="9" t="n">
        <x:f>S4478*T4478</x:f>
        <x:v>0</x:v>
      </x:c>
      <x:c r="Z4478" s="9" t="n">
        <x:f>IF(ISNUMBER(U4478),S4478*(U4478-T4478),"n.a.")</x:f>
        <x:v>0</x:v>
      </x:c>
      <x:c r="AA4478" s="9" t="n">
        <x:f>IF(ISNUMBER(U4478),Y4478,0)</x:f>
        <x:v>0</x:v>
      </x:c>
      <x:c r="AB4478" s="7" t="n">
        <x:f>MAX(0,L4478-SUM(F4478:K4478))</x:f>
        <x:v>0</x:v>
      </x:c>
    </x:row>
    <x:row r="4479" ht="22" customHeight="1">
      <x:c r="A4479" s="18" t="n">
        <x:f>Summary!F$41</x:f>
        <x:v>46419</x:v>
      </x:c>
      <x:c r="B4479" s="2" t="str">
        <x:f>'Inventory detail'!A1101</x:f>
        <x:v>WIRE</x:v>
      </x:c>
      <x:c r="C4479" s="2" t="str">
        <x:f>'Inventory detail'!B1101</x:f>
        <x:v>30</x:v>
      </x:c>
      <x:c r="D4479" s="2" t="str">
        <x:f>'Inventory detail'!C1101</x:f>
        <x:v>DL038RED</x:v>
      </x:c>
      <x:c r="E4479" s="10" t="n">
        <x:f>A3353</x:f>
        <x:v>46388</x:v>
      </x:c>
      <x:c r="F4479" s="7" t="n">
        <x:f>O3353</x:f>
        <x:v>0</x:v>
      </x:c>
      <x:c r="G4479" s="7" t="n">
        <x:f>Q3353</x:f>
        <x:v>0</x:v>
      </x:c>
      <x:c r="H4479" s="7" t="n">
        <x:f>R3353</x:f>
        <x:v>0</x:v>
      </x:c>
      <x:c r="I4479" s="7" t="n">
        <x:f>0</x:f>
        <x:v>0</x:v>
      </x:c>
      <x:c r="J4479" s="7" t="n">
        <x:f>0</x:f>
        <x:v>0</x:v>
      </x:c>
      <x:c r="K4479" s="7" t="n">
        <x:f>0</x:f>
        <x:v>0</x:v>
      </x:c>
      <x:c r="L4479" s="7" t="n">
        <x:f>'Inventory detail'!F1101*Summary!$K$5*(A4479-E4479)/Summary!$K$6</x:f>
        <x:v>0</x:v>
      </x:c>
      <x:c r="M4479" s="7" t="n">
        <x:f>MAX(0,H4479-L4479)</x:f>
        <x:v>0</x:v>
      </x:c>
      <x:c r="N4479" s="7" t="n">
        <x:f>MAX(0,L4479-H4479)</x:f>
        <x:v>0</x:v>
      </x:c>
      <x:c r="O4479" s="7" t="n">
        <x:f>MAX(0,F4479+I4479-N4479)</x:f>
        <x:v>0</x:v>
      </x:c>
      <x:c r="P4479" s="7" t="n">
        <x:f>MAX(0,N4479-F4479-I4479)</x:f>
        <x:v>0</x:v>
      </x:c>
      <x:c r="Q4479" s="7" t="n">
        <x:f>MAX(0,G4479+J4479-P4479)</x:f>
        <x:v>0</x:v>
      </x:c>
      <x:c r="R4479" s="7" t="n">
        <x:f>M4479+MAX(0,K4479-MAX(0,P4479-G4479-J4479))</x:f>
        <x:v>0</x:v>
      </x:c>
      <x:c r="S4479" s="7" t="n">
        <x:f>SUM(O4479,Q4479,R4479)</x:f>
        <x:v>0</x:v>
      </x:c>
      <x:c r="T4479" s="14" t="n">
        <x:f>'Inventory detail'!T1101</x:f>
        <x:v>0.0369</x:v>
      </x:c>
      <x:c r="U4479" s="14" t="n">
        <x:f>'Inventory detail'!U1101</x:f>
        <x:v>0.0369</x:v>
      </x:c>
      <x:c r="V4479" s="9" t="n">
        <x:f>O4479*T4479</x:f>
        <x:v>0</x:v>
      </x:c>
      <x:c r="W4479" s="9" t="n">
        <x:f>Q4479*T4479</x:f>
        <x:v>0</x:v>
      </x:c>
      <x:c r="X4479" s="9" t="n">
        <x:f>R4479*T4479</x:f>
        <x:v>0</x:v>
      </x:c>
      <x:c r="Y4479" s="9" t="n">
        <x:f>S4479*T4479</x:f>
        <x:v>0</x:v>
      </x:c>
      <x:c r="Z4479" s="9" t="n">
        <x:f>IF(ISNUMBER(U4479),S4479*(U4479-T4479),"n.a.")</x:f>
        <x:v>0</x:v>
      </x:c>
      <x:c r="AA4479" s="9" t="n">
        <x:f>IF(ISNUMBER(U4479),Y4479,0)</x:f>
        <x:v>0</x:v>
      </x:c>
      <x:c r="AB4479" s="7" t="n">
        <x:f>MAX(0,L4479-SUM(F4479:K4479))</x:f>
        <x:v>0</x:v>
      </x:c>
    </x:row>
    <x:row r="4480" ht="22" customHeight="1">
      <x:c r="A4480" s="18" t="n">
        <x:f>Summary!F$41</x:f>
        <x:v>46419</x:v>
      </x:c>
      <x:c r="B4480" s="2" t="str">
        <x:f>'Inventory detail'!A1102</x:f>
        <x:v>WIRE</x:v>
      </x:c>
      <x:c r="C4480" s="2" t="str">
        <x:f>'Inventory detail'!B1102</x:f>
        <x:v>30</x:v>
      </x:c>
      <x:c r="D4480" s="2" t="str">
        <x:f>'Inventory detail'!C1102</x:f>
        <x:v>DL058GRAY</x:v>
      </x:c>
      <x:c r="E4480" s="10" t="n">
        <x:f>A3354</x:f>
        <x:v>46388</x:v>
      </x:c>
      <x:c r="F4480" s="7" t="n">
        <x:f>O3354</x:f>
        <x:v>0</x:v>
      </x:c>
      <x:c r="G4480" s="7" t="n">
        <x:f>Q3354</x:f>
        <x:v>0</x:v>
      </x:c>
      <x:c r="H4480" s="7" t="n">
        <x:f>R3354</x:f>
        <x:v>1000</x:v>
      </x:c>
      <x:c r="I4480" s="7" t="n">
        <x:f>0</x:f>
        <x:v>0</x:v>
      </x:c>
      <x:c r="J4480" s="7" t="n">
        <x:f>0</x:f>
        <x:v>0</x:v>
      </x:c>
      <x:c r="K4480" s="7" t="n">
        <x:f>0</x:f>
        <x:v>0</x:v>
      </x:c>
      <x:c r="L4480" s="7" t="n">
        <x:f>'Inventory detail'!F1102*Summary!$K$5*(A4480-E4480)/Summary!$K$6</x:f>
        <x:v>0</x:v>
      </x:c>
      <x:c r="M4480" s="7" t="n">
        <x:f>MAX(0,H4480-L4480)</x:f>
        <x:v>1000</x:v>
      </x:c>
      <x:c r="N4480" s="7" t="n">
        <x:f>MAX(0,L4480-H4480)</x:f>
        <x:v>0</x:v>
      </x:c>
      <x:c r="O4480" s="7" t="n">
        <x:f>MAX(0,F4480+I4480-N4480)</x:f>
        <x:v>0</x:v>
      </x:c>
      <x:c r="P4480" s="7" t="n">
        <x:f>MAX(0,N4480-F4480-I4480)</x:f>
        <x:v>0</x:v>
      </x:c>
      <x:c r="Q4480" s="7" t="n">
        <x:f>MAX(0,G4480+J4480-P4480)</x:f>
        <x:v>0</x:v>
      </x:c>
      <x:c r="R4480" s="7" t="n">
        <x:f>M4480+MAX(0,K4480-MAX(0,P4480-G4480-J4480))</x:f>
        <x:v>1000</x:v>
      </x:c>
      <x:c r="S4480" s="7" t="n">
        <x:f>SUM(O4480,Q4480,R4480)</x:f>
        <x:v>1000</x:v>
      </x:c>
      <x:c r="T4480" s="14" t="n">
        <x:f>'Inventory detail'!T1102</x:f>
        <x:v>0.1082</x:v>
      </x:c>
      <x:c r="U4480" s="14" t="n">
        <x:f>'Inventory detail'!U1102</x:f>
        <x:v>0.1082</x:v>
      </x:c>
      <x:c r="V4480" s="9" t="n">
        <x:f>O4480*T4480</x:f>
        <x:v>0</x:v>
      </x:c>
      <x:c r="W4480" s="9" t="n">
        <x:f>Q4480*T4480</x:f>
        <x:v>0</x:v>
      </x:c>
      <x:c r="X4480" s="9" t="n">
        <x:f>R4480*T4480</x:f>
        <x:v>108.2</x:v>
      </x:c>
      <x:c r="Y4480" s="9" t="n">
        <x:f>S4480*T4480</x:f>
        <x:v>108.2</x:v>
      </x:c>
      <x:c r="Z4480" s="9" t="n">
        <x:f>IF(ISNUMBER(U4480),S4480*(U4480-T4480),"n.a.")</x:f>
        <x:v>0</x:v>
      </x:c>
      <x:c r="AA4480" s="9" t="n">
        <x:f>IF(ISNUMBER(U4480),Y4480,0)</x:f>
        <x:v>108.2</x:v>
      </x:c>
      <x:c r="AB4480" s="7" t="n">
        <x:f>MAX(0,L4480-SUM(F4480:K4480))</x:f>
        <x:v>0</x:v>
      </x:c>
    </x:row>
    <x:row r="4481" ht="22" customHeight="1">
      <x:c r="A4481" s="18" t="n">
        <x:f>Summary!F$41</x:f>
        <x:v>46419</x:v>
      </x:c>
      <x:c r="B4481" s="2" t="str">
        <x:f>'Inventory detail'!A1103</x:f>
        <x:v>WIRE</x:v>
      </x:c>
      <x:c r="C4481" s="2" t="str">
        <x:f>'Inventory detail'!B1103</x:f>
        <x:v>30</x:v>
      </x:c>
      <x:c r="D4481" s="2" t="str">
        <x:f>'Inventory detail'!C1103</x:f>
        <x:v>DL078GOLD</x:v>
      </x:c>
      <x:c r="E4481" s="10" t="n">
        <x:f>A3355</x:f>
        <x:v>46388</x:v>
      </x:c>
      <x:c r="F4481" s="7" t="n">
        <x:f>O3355</x:f>
        <x:v>0</x:v>
      </x:c>
      <x:c r="G4481" s="7" t="n">
        <x:f>Q3355</x:f>
        <x:v>0</x:v>
      </x:c>
      <x:c r="H4481" s="7" t="n">
        <x:f>R3355</x:f>
        <x:v>1750</x:v>
      </x:c>
      <x:c r="I4481" s="7" t="n">
        <x:f>0</x:f>
        <x:v>0</x:v>
      </x:c>
      <x:c r="J4481" s="7" t="n">
        <x:f>0</x:f>
        <x:v>0</x:v>
      </x:c>
      <x:c r="K4481" s="7" t="n">
        <x:f>0</x:f>
        <x:v>0</x:v>
      </x:c>
      <x:c r="L4481" s="7" t="n">
        <x:f>'Inventory detail'!F1103*Summary!$K$5*(A4481-E4481)/Summary!$K$6</x:f>
        <x:v>0</x:v>
      </x:c>
      <x:c r="M4481" s="7" t="n">
        <x:f>MAX(0,H4481-L4481)</x:f>
        <x:v>1750</x:v>
      </x:c>
      <x:c r="N4481" s="7" t="n">
        <x:f>MAX(0,L4481-H4481)</x:f>
        <x:v>0</x:v>
      </x:c>
      <x:c r="O4481" s="7" t="n">
        <x:f>MAX(0,F4481+I4481-N4481)</x:f>
        <x:v>0</x:v>
      </x:c>
      <x:c r="P4481" s="7" t="n">
        <x:f>MAX(0,N4481-F4481-I4481)</x:f>
        <x:v>0</x:v>
      </x:c>
      <x:c r="Q4481" s="7" t="n">
        <x:f>MAX(0,G4481+J4481-P4481)</x:f>
        <x:v>0</x:v>
      </x:c>
      <x:c r="R4481" s="7" t="n">
        <x:f>M4481+MAX(0,K4481-MAX(0,P4481-G4481-J4481))</x:f>
        <x:v>1750</x:v>
      </x:c>
      <x:c r="S4481" s="7" t="n">
        <x:f>SUM(O4481,Q4481,R4481)</x:f>
        <x:v>1750</x:v>
      </x:c>
      <x:c r="T4481" s="14" t="n">
        <x:f>'Inventory detail'!T1103</x:f>
        <x:v>0.16329999999999997</x:v>
      </x:c>
      <x:c r="U4481" s="14" t="n">
        <x:f>'Inventory detail'!U1103</x:f>
        <x:v>0.16329999999999997</x:v>
      </x:c>
      <x:c r="V4481" s="9" t="n">
        <x:f>O4481*T4481</x:f>
        <x:v>0</x:v>
      </x:c>
      <x:c r="W4481" s="9" t="n">
        <x:f>Q4481*T4481</x:f>
        <x:v>0</x:v>
      </x:c>
      <x:c r="X4481" s="9" t="n">
        <x:f>R4481*T4481</x:f>
        <x:v>285.775</x:v>
      </x:c>
      <x:c r="Y4481" s="9" t="n">
        <x:f>S4481*T4481</x:f>
        <x:v>285.775</x:v>
      </x:c>
      <x:c r="Z4481" s="9" t="n">
        <x:f>IF(ISNUMBER(U4481),S4481*(U4481-T4481),"n.a.")</x:f>
        <x:v>0</x:v>
      </x:c>
      <x:c r="AA4481" s="9" t="n">
        <x:f>IF(ISNUMBER(U4481),Y4481,0)</x:f>
        <x:v>285.775</x:v>
      </x:c>
      <x:c r="AB4481" s="7" t="n">
        <x:f>MAX(0,L4481-SUM(F4481:K4481))</x:f>
        <x:v>0</x:v>
      </x:c>
    </x:row>
    <x:row r="4482" ht="22" customHeight="1">
      <x:c r="A4482" s="18" t="n">
        <x:f>Summary!F$41</x:f>
        <x:v>46419</x:v>
      </x:c>
      <x:c r="B4482" s="2" t="str">
        <x:f>'Inventory detail'!A1104</x:f>
        <x:v>WIRE</x:v>
      </x:c>
      <x:c r="C4482" s="2" t="str">
        <x:f>'Inventory detail'!B1104</x:f>
        <x:v>30</x:v>
      </x:c>
      <x:c r="D4482" s="2" t="str">
        <x:f>'Inventory detail'!C1104</x:f>
        <x:v>DL516BLU</x:v>
      </x:c>
      <x:c r="E4482" s="10" t="n">
        <x:f>A3356</x:f>
        <x:v>46388</x:v>
      </x:c>
      <x:c r="F4482" s="7" t="n">
        <x:f>O3356</x:f>
        <x:v>0</x:v>
      </x:c>
      <x:c r="G4482" s="7" t="n">
        <x:f>Q3356</x:f>
        <x:v>0</x:v>
      </x:c>
      <x:c r="H4482" s="7" t="n">
        <x:f>R3356</x:f>
        <x:v>0</x:v>
      </x:c>
      <x:c r="I4482" s="7" t="n">
        <x:f>0</x:f>
        <x:v>0</x:v>
      </x:c>
      <x:c r="J4482" s="7" t="n">
        <x:f>0</x:f>
        <x:v>0</x:v>
      </x:c>
      <x:c r="K4482" s="7" t="n">
        <x:f>0</x:f>
        <x:v>0</x:v>
      </x:c>
      <x:c r="L4482" s="7" t="n">
        <x:f>'Inventory detail'!F1104*Summary!$K$5*(A4482-E4482)/Summary!$K$6</x:f>
        <x:v>0</x:v>
      </x:c>
      <x:c r="M4482" s="7" t="n">
        <x:f>MAX(0,H4482-L4482)</x:f>
        <x:v>0</x:v>
      </x:c>
      <x:c r="N4482" s="7" t="n">
        <x:f>MAX(0,L4482-H4482)</x:f>
        <x:v>0</x:v>
      </x:c>
      <x:c r="O4482" s="7" t="n">
        <x:f>MAX(0,F4482+I4482-N4482)</x:f>
        <x:v>0</x:v>
      </x:c>
      <x:c r="P4482" s="7" t="n">
        <x:f>MAX(0,N4482-F4482-I4482)</x:f>
        <x:v>0</x:v>
      </x:c>
      <x:c r="Q4482" s="7" t="n">
        <x:f>MAX(0,G4482+J4482-P4482)</x:f>
        <x:v>0</x:v>
      </x:c>
      <x:c r="R4482" s="7" t="n">
        <x:f>M4482+MAX(0,K4482-MAX(0,P4482-G4482-J4482))</x:f>
        <x:v>0</x:v>
      </x:c>
      <x:c r="S4482" s="7" t="n">
        <x:f>SUM(O4482,Q4482,R4482)</x:f>
        <x:v>0</x:v>
      </x:c>
      <x:c r="T4482" s="14" t="n">
        <x:f>'Inventory detail'!T1104</x:f>
        <x:v>0.031200000000000002</x:v>
      </x:c>
      <x:c r="U4482" s="14" t="n">
        <x:f>'Inventory detail'!U1104</x:f>
        <x:v>0.031200000000000002</x:v>
      </x:c>
      <x:c r="V4482" s="9" t="n">
        <x:f>O4482*T4482</x:f>
        <x:v>0</x:v>
      </x:c>
      <x:c r="W4482" s="9" t="n">
        <x:f>Q4482*T4482</x:f>
        <x:v>0</x:v>
      </x:c>
      <x:c r="X4482" s="9" t="n">
        <x:f>R4482*T4482</x:f>
        <x:v>0</x:v>
      </x:c>
      <x:c r="Y4482" s="9" t="n">
        <x:f>S4482*T4482</x:f>
        <x:v>0</x:v>
      </x:c>
      <x:c r="Z4482" s="9" t="n">
        <x:f>IF(ISNUMBER(U4482),S4482*(U4482-T4482),"n.a.")</x:f>
        <x:v>0</x:v>
      </x:c>
      <x:c r="AA4482" s="9" t="n">
        <x:f>IF(ISNUMBER(U4482),Y4482,0)</x:f>
        <x:v>0</x:v>
      </x:c>
      <x:c r="AB4482" s="7" t="n">
        <x:f>MAX(0,L4482-SUM(F4482:K4482))</x:f>
        <x:v>0</x:v>
      </x:c>
    </x:row>
    <x:row r="4483" ht="22" customHeight="1">
      <x:c r="A4483" s="18" t="n">
        <x:f>Summary!F$41</x:f>
        <x:v>46419</x:v>
      </x:c>
      <x:c r="B4483" s="2" t="str">
        <x:f>'Inventory detail'!A1105</x:f>
        <x:v>WIRE</x:v>
      </x:c>
      <x:c r="C4483" s="2" t="str">
        <x:f>'Inventory detail'!B1105</x:f>
        <x:v>30</x:v>
      </x:c>
      <x:c r="D4483" s="2" t="str">
        <x:f>'Inventory detail'!C1105</x:f>
        <x:v>DL516RED</x:v>
      </x:c>
      <x:c r="E4483" s="10" t="n">
        <x:f>A3357</x:f>
        <x:v>46388</x:v>
      </x:c>
      <x:c r="F4483" s="7" t="n">
        <x:f>O3357</x:f>
        <x:v>0</x:v>
      </x:c>
      <x:c r="G4483" s="7" t="n">
        <x:f>Q3357</x:f>
        <x:v>0</x:v>
      </x:c>
      <x:c r="H4483" s="7" t="n">
        <x:f>R3357</x:f>
        <x:v>0</x:v>
      </x:c>
      <x:c r="I4483" s="7" t="n">
        <x:f>0</x:f>
        <x:v>0</x:v>
      </x:c>
      <x:c r="J4483" s="7" t="n">
        <x:f>0</x:f>
        <x:v>0</x:v>
      </x:c>
      <x:c r="K4483" s="7" t="n">
        <x:f>0</x:f>
        <x:v>0</x:v>
      </x:c>
      <x:c r="L4483" s="7" t="n">
        <x:f>'Inventory detail'!F1105*Summary!$K$5*(A4483-E4483)/Summary!$K$6</x:f>
        <x:v>0</x:v>
      </x:c>
      <x:c r="M4483" s="7" t="n">
        <x:f>MAX(0,H4483-L4483)</x:f>
        <x:v>0</x:v>
      </x:c>
      <x:c r="N4483" s="7" t="n">
        <x:f>MAX(0,L4483-H4483)</x:f>
        <x:v>0</x:v>
      </x:c>
      <x:c r="O4483" s="7" t="n">
        <x:f>MAX(0,F4483+I4483-N4483)</x:f>
        <x:v>0</x:v>
      </x:c>
      <x:c r="P4483" s="7" t="n">
        <x:f>MAX(0,N4483-F4483-I4483)</x:f>
        <x:v>0</x:v>
      </x:c>
      <x:c r="Q4483" s="7" t="n">
        <x:f>MAX(0,G4483+J4483-P4483)</x:f>
        <x:v>0</x:v>
      </x:c>
      <x:c r="R4483" s="7" t="n">
        <x:f>M4483+MAX(0,K4483-MAX(0,P4483-G4483-J4483))</x:f>
        <x:v>0</x:v>
      </x:c>
      <x:c r="S4483" s="7" t="n">
        <x:f>SUM(O4483,Q4483,R4483)</x:f>
        <x:v>0</x:v>
      </x:c>
      <x:c r="T4483" s="14" t="n">
        <x:f>'Inventory detail'!T1105</x:f>
        <x:v>0.031200000000000002</x:v>
      </x:c>
      <x:c r="U4483" s="14" t="n">
        <x:f>'Inventory detail'!U1105</x:f>
        <x:v>0.031200000000000002</x:v>
      </x:c>
      <x:c r="V4483" s="9" t="n">
        <x:f>O4483*T4483</x:f>
        <x:v>0</x:v>
      </x:c>
      <x:c r="W4483" s="9" t="n">
        <x:f>Q4483*T4483</x:f>
        <x:v>0</x:v>
      </x:c>
      <x:c r="X4483" s="9" t="n">
        <x:f>R4483*T4483</x:f>
        <x:v>0</x:v>
      </x:c>
      <x:c r="Y4483" s="9" t="n">
        <x:f>S4483*T4483</x:f>
        <x:v>0</x:v>
      </x:c>
      <x:c r="Z4483" s="9" t="n">
        <x:f>IF(ISNUMBER(U4483),S4483*(U4483-T4483),"n.a.")</x:f>
        <x:v>0</x:v>
      </x:c>
      <x:c r="AA4483" s="9" t="n">
        <x:f>IF(ISNUMBER(U4483),Y4483,0)</x:f>
        <x:v>0</x:v>
      </x:c>
      <x:c r="AB4483" s="7" t="n">
        <x:f>MAX(0,L4483-SUM(F4483:K4483))</x:f>
        <x:v>0</x:v>
      </x:c>
    </x:row>
    <x:row r="4484" ht="22" customHeight="1">
      <x:c r="A4484" s="18" t="n">
        <x:f>Summary!F$41</x:f>
        <x:v>46419</x:v>
      </x:c>
      <x:c r="B4484" s="2" t="str">
        <x:f>'Inventory detail'!A1106</x:f>
        <x:v>WIRE</x:v>
      </x:c>
      <x:c r="C4484" s="2" t="str">
        <x:f>'Inventory detail'!B1106</x:f>
        <x:v>30</x:v>
      </x:c>
      <x:c r="D4484" s="2" t="str">
        <x:f>'Inventory detail'!C1106</x:f>
        <x:v>DL716BLU</x:v>
      </x:c>
      <x:c r="E4484" s="10" t="n">
        <x:f>A3358</x:f>
        <x:v>46388</x:v>
      </x:c>
      <x:c r="F4484" s="7" t="n">
        <x:f>O3358</x:f>
        <x:v>0</x:v>
      </x:c>
      <x:c r="G4484" s="7" t="n">
        <x:f>Q3358</x:f>
        <x:v>0</x:v>
      </x:c>
      <x:c r="H4484" s="7" t="n">
        <x:f>R3358</x:f>
        <x:v>600</x:v>
      </x:c>
      <x:c r="I4484" s="7" t="n">
        <x:f>0</x:f>
        <x:v>0</x:v>
      </x:c>
      <x:c r="J4484" s="7" t="n">
        <x:f>0</x:f>
        <x:v>0</x:v>
      </x:c>
      <x:c r="K4484" s="7" t="n">
        <x:f>0</x:f>
        <x:v>0</x:v>
      </x:c>
      <x:c r="L4484" s="7" t="n">
        <x:f>'Inventory detail'!F1106*Summary!$K$5*(A4484-E4484)/Summary!$K$6</x:f>
        <x:v>0</x:v>
      </x:c>
      <x:c r="M4484" s="7" t="n">
        <x:f>MAX(0,H4484-L4484)</x:f>
        <x:v>600</x:v>
      </x:c>
      <x:c r="N4484" s="7" t="n">
        <x:f>MAX(0,L4484-H4484)</x:f>
        <x:v>0</x:v>
      </x:c>
      <x:c r="O4484" s="7" t="n">
        <x:f>MAX(0,F4484+I4484-N4484)</x:f>
        <x:v>0</x:v>
      </x:c>
      <x:c r="P4484" s="7" t="n">
        <x:f>MAX(0,N4484-F4484-I4484)</x:f>
        <x:v>0</x:v>
      </x:c>
      <x:c r="Q4484" s="7" t="n">
        <x:f>MAX(0,G4484+J4484-P4484)</x:f>
        <x:v>0</x:v>
      </x:c>
      <x:c r="R4484" s="7" t="n">
        <x:f>M4484+MAX(0,K4484-MAX(0,P4484-G4484-J4484))</x:f>
        <x:v>600</x:v>
      </x:c>
      <x:c r="S4484" s="7" t="n">
        <x:f>SUM(O4484,Q4484,R4484)</x:f>
        <x:v>600</x:v>
      </x:c>
      <x:c r="T4484" s="14" t="n">
        <x:f>'Inventory detail'!T1106</x:f>
        <x:v>0.051399999999999994</x:v>
      </x:c>
      <x:c r="U4484" s="14" t="n">
        <x:f>'Inventory detail'!U1106</x:f>
        <x:v>0.051399999999999994</x:v>
      </x:c>
      <x:c r="V4484" s="9" t="n">
        <x:f>O4484*T4484</x:f>
        <x:v>0</x:v>
      </x:c>
      <x:c r="W4484" s="9" t="n">
        <x:f>Q4484*T4484</x:f>
        <x:v>0</x:v>
      </x:c>
      <x:c r="X4484" s="9" t="n">
        <x:f>R4484*T4484</x:f>
        <x:v>30.839999999999996</x:v>
      </x:c>
      <x:c r="Y4484" s="9" t="n">
        <x:f>S4484*T4484</x:f>
        <x:v>30.839999999999996</x:v>
      </x:c>
      <x:c r="Z4484" s="9" t="n">
        <x:f>IF(ISNUMBER(U4484),S4484*(U4484-T4484),"n.a.")</x:f>
        <x:v>0</x:v>
      </x:c>
      <x:c r="AA4484" s="9" t="n">
        <x:f>IF(ISNUMBER(U4484),Y4484,0)</x:f>
        <x:v>30.839999999999996</x:v>
      </x:c>
      <x:c r="AB4484" s="7" t="n">
        <x:f>MAX(0,L4484-SUM(F4484:K4484))</x:f>
        <x:v>0</x:v>
      </x:c>
    </x:row>
    <x:row r="4485" ht="22" customHeight="1">
      <x:c r="A4485" s="18" t="n">
        <x:f>Summary!F$41</x:f>
        <x:v>46419</x:v>
      </x:c>
      <x:c r="B4485" s="2" t="str">
        <x:f>'Inventory detail'!A1107</x:f>
        <x:v>WIRE</x:v>
      </x:c>
      <x:c r="C4485" s="2" t="str">
        <x:f>'Inventory detail'!B1107</x:f>
        <x:v>30</x:v>
      </x:c>
      <x:c r="D4485" s="2" t="str">
        <x:f>'Inventory detail'!C1107</x:f>
        <x:v>DL716RED</x:v>
      </x:c>
      <x:c r="E4485" s="10" t="n">
        <x:f>A3359</x:f>
        <x:v>46388</x:v>
      </x:c>
      <x:c r="F4485" s="7" t="n">
        <x:f>O3359</x:f>
        <x:v>0</x:v>
      </x:c>
      <x:c r="G4485" s="7" t="n">
        <x:f>Q3359</x:f>
        <x:v>0</x:v>
      </x:c>
      <x:c r="H4485" s="7" t="n">
        <x:f>R3359</x:f>
        <x:v>400</x:v>
      </x:c>
      <x:c r="I4485" s="7" t="n">
        <x:f>0</x:f>
        <x:v>0</x:v>
      </x:c>
      <x:c r="J4485" s="7" t="n">
        <x:f>0</x:f>
        <x:v>0</x:v>
      </x:c>
      <x:c r="K4485" s="7" t="n">
        <x:f>0</x:f>
        <x:v>0</x:v>
      </x:c>
      <x:c r="L4485" s="7" t="n">
        <x:f>'Inventory detail'!F1107*Summary!$K$5*(A4485-E4485)/Summary!$K$6</x:f>
        <x:v>0</x:v>
      </x:c>
      <x:c r="M4485" s="7" t="n">
        <x:f>MAX(0,H4485-L4485)</x:f>
        <x:v>400</x:v>
      </x:c>
      <x:c r="N4485" s="7" t="n">
        <x:f>MAX(0,L4485-H4485)</x:f>
        <x:v>0</x:v>
      </x:c>
      <x:c r="O4485" s="7" t="n">
        <x:f>MAX(0,F4485+I4485-N4485)</x:f>
        <x:v>0</x:v>
      </x:c>
      <x:c r="P4485" s="7" t="n">
        <x:f>MAX(0,N4485-F4485-I4485)</x:f>
        <x:v>0</x:v>
      </x:c>
      <x:c r="Q4485" s="7" t="n">
        <x:f>MAX(0,G4485+J4485-P4485)</x:f>
        <x:v>0</x:v>
      </x:c>
      <x:c r="R4485" s="7" t="n">
        <x:f>M4485+MAX(0,K4485-MAX(0,P4485-G4485-J4485))</x:f>
        <x:v>400</x:v>
      </x:c>
      <x:c r="S4485" s="7" t="n">
        <x:f>SUM(O4485,Q4485,R4485)</x:f>
        <x:v>400</x:v>
      </x:c>
      <x:c r="T4485" s="14" t="n">
        <x:f>'Inventory detail'!T1107</x:f>
        <x:v>0.051399999999999994</x:v>
      </x:c>
      <x:c r="U4485" s="14" t="n">
        <x:f>'Inventory detail'!U1107</x:f>
        <x:v>0.051399999999999994</x:v>
      </x:c>
      <x:c r="V4485" s="9" t="n">
        <x:f>O4485*T4485</x:f>
        <x:v>0</x:v>
      </x:c>
      <x:c r="W4485" s="9" t="n">
        <x:f>Q4485*T4485</x:f>
        <x:v>0</x:v>
      </x:c>
      <x:c r="X4485" s="9" t="n">
        <x:f>R4485*T4485</x:f>
        <x:v>20.56</x:v>
      </x:c>
      <x:c r="Y4485" s="9" t="n">
        <x:f>S4485*T4485</x:f>
        <x:v>20.56</x:v>
      </x:c>
      <x:c r="Z4485" s="9" t="n">
        <x:f>IF(ISNUMBER(U4485),S4485*(U4485-T4485),"n.a.")</x:f>
        <x:v>0</x:v>
      </x:c>
      <x:c r="AA4485" s="9" t="n">
        <x:f>IF(ISNUMBER(U4485),Y4485,0)</x:f>
        <x:v>20.56</x:v>
      </x:c>
      <x:c r="AB4485" s="7" t="n">
        <x:f>MAX(0,L4485-SUM(F4485:K4485))</x:f>
        <x:v>0</x:v>
      </x:c>
    </x:row>
    <x:row r="4486" ht="22" customHeight="1">
      <x:c r="A4486" s="18" t="n">
        <x:f>Summary!F$41</x:f>
        <x:v>46419</x:v>
      </x:c>
      <x:c r="B4486" s="2" t="str">
        <x:f>'Inventory detail'!A1108</x:f>
        <x:v>WIRE</x:v>
      </x:c>
      <x:c r="C4486" s="2" t="str">
        <x:f>'Inventory detail'!B1108</x:f>
        <x:v>30</x:v>
      </x:c>
      <x:c r="D4486" s="2" t="str">
        <x:f>'Inventory detail'!C1108</x:f>
        <x:v>DL916BLU</x:v>
      </x:c>
      <x:c r="E4486" s="10" t="n">
        <x:f>A3360</x:f>
        <x:v>46388</x:v>
      </x:c>
      <x:c r="F4486" s="7" t="n">
        <x:f>O3360</x:f>
        <x:v>0</x:v>
      </x:c>
      <x:c r="G4486" s="7" t="n">
        <x:f>Q3360</x:f>
        <x:v>0</x:v>
      </x:c>
      <x:c r="H4486" s="7" t="n">
        <x:f>R3360</x:f>
        <x:v>500</x:v>
      </x:c>
      <x:c r="I4486" s="7" t="n">
        <x:f>0</x:f>
        <x:v>0</x:v>
      </x:c>
      <x:c r="J4486" s="7" t="n">
        <x:f>0</x:f>
        <x:v>0</x:v>
      </x:c>
      <x:c r="K4486" s="7" t="n">
        <x:f>0</x:f>
        <x:v>0</x:v>
      </x:c>
      <x:c r="L4486" s="7" t="n">
        <x:f>'Inventory detail'!F1108*Summary!$K$5*(A4486-E4486)/Summary!$K$6</x:f>
        <x:v>0</x:v>
      </x:c>
      <x:c r="M4486" s="7" t="n">
        <x:f>MAX(0,H4486-L4486)</x:f>
        <x:v>500</x:v>
      </x:c>
      <x:c r="N4486" s="7" t="n">
        <x:f>MAX(0,L4486-H4486)</x:f>
        <x:v>0</x:v>
      </x:c>
      <x:c r="O4486" s="7" t="n">
        <x:f>MAX(0,F4486+I4486-N4486)</x:f>
        <x:v>0</x:v>
      </x:c>
      <x:c r="P4486" s="7" t="n">
        <x:f>MAX(0,N4486-F4486-I4486)</x:f>
        <x:v>0</x:v>
      </x:c>
      <x:c r="Q4486" s="7" t="n">
        <x:f>MAX(0,G4486+J4486-P4486)</x:f>
        <x:v>0</x:v>
      </x:c>
      <x:c r="R4486" s="7" t="n">
        <x:f>M4486+MAX(0,K4486-MAX(0,P4486-G4486-J4486))</x:f>
        <x:v>500</x:v>
      </x:c>
      <x:c r="S4486" s="7" t="n">
        <x:f>SUM(O4486,Q4486,R4486)</x:f>
        <x:v>500</x:v>
      </x:c>
      <x:c r="T4486" s="14" t="n">
        <x:f>'Inventory detail'!T1108</x:f>
        <x:v>0.0754</x:v>
      </x:c>
      <x:c r="U4486" s="14" t="n">
        <x:f>'Inventory detail'!U1108</x:f>
        <x:v>0.0754</x:v>
      </x:c>
      <x:c r="V4486" s="9" t="n">
        <x:f>O4486*T4486</x:f>
        <x:v>0</x:v>
      </x:c>
      <x:c r="W4486" s="9" t="n">
        <x:f>Q4486*T4486</x:f>
        <x:v>0</x:v>
      </x:c>
      <x:c r="X4486" s="9" t="n">
        <x:f>R4486*T4486</x:f>
        <x:v>37.699999999999996</x:v>
      </x:c>
      <x:c r="Y4486" s="9" t="n">
        <x:f>S4486*T4486</x:f>
        <x:v>37.699999999999996</x:v>
      </x:c>
      <x:c r="Z4486" s="9" t="n">
        <x:f>IF(ISNUMBER(U4486),S4486*(U4486-T4486),"n.a.")</x:f>
        <x:v>0</x:v>
      </x:c>
      <x:c r="AA4486" s="9" t="n">
        <x:f>IF(ISNUMBER(U4486),Y4486,0)</x:f>
        <x:v>37.699999999999996</x:v>
      </x:c>
      <x:c r="AB4486" s="7" t="n">
        <x:f>MAX(0,L4486-SUM(F4486:K4486))</x:f>
        <x:v>0</x:v>
      </x:c>
    </x:row>
    <x:row r="4487" ht="22" customHeight="1">
      <x:c r="A4487" s="18" t="n">
        <x:f>Summary!F$41</x:f>
        <x:v>46419</x:v>
      </x:c>
      <x:c r="B4487" s="2" t="str">
        <x:f>'Inventory detail'!A1109</x:f>
        <x:v>WIRE</x:v>
      </x:c>
      <x:c r="C4487" s="2" t="str">
        <x:f>'Inventory detail'!B1109</x:f>
        <x:v>30</x:v>
      </x:c>
      <x:c r="D4487" s="2" t="str">
        <x:f>'Inventory detail'!C1109</x:f>
        <x:v>DL012ABR</x:v>
      </x:c>
      <x:c r="E4487" s="10" t="n">
        <x:f>A3361</x:f>
        <x:v>46388</x:v>
      </x:c>
      <x:c r="F4487" s="7" t="n">
        <x:f>O3361</x:f>
        <x:v>0</x:v>
      </x:c>
      <x:c r="G4487" s="7" t="n">
        <x:f>Q3361</x:f>
        <x:v>0</x:v>
      </x:c>
      <x:c r="H4487" s="7" t="n">
        <x:f>R3361</x:f>
        <x:v>0</x:v>
      </x:c>
      <x:c r="I4487" s="7" t="n">
        <x:f>0</x:f>
        <x:v>0</x:v>
      </x:c>
      <x:c r="J4487" s="7" t="n">
        <x:f>0</x:f>
        <x:v>0</x:v>
      </x:c>
      <x:c r="K4487" s="7" t="n">
        <x:f>0</x:f>
        <x:v>0</x:v>
      </x:c>
      <x:c r="L4487" s="7" t="n">
        <x:f>'Inventory detail'!F1109*Summary!$K$5*(A4487-E4487)/Summary!$K$6</x:f>
        <x:v>0</x:v>
      </x:c>
      <x:c r="M4487" s="7" t="n">
        <x:f>MAX(0,H4487-L4487)</x:f>
        <x:v>0</x:v>
      </x:c>
      <x:c r="N4487" s="7" t="n">
        <x:f>MAX(0,L4487-H4487)</x:f>
        <x:v>0</x:v>
      </x:c>
      <x:c r="O4487" s="7" t="n">
        <x:f>MAX(0,F4487+I4487-N4487)</x:f>
        <x:v>0</x:v>
      </x:c>
      <x:c r="P4487" s="7" t="n">
        <x:f>MAX(0,N4487-F4487-I4487)</x:f>
        <x:v>0</x:v>
      </x:c>
      <x:c r="Q4487" s="7" t="n">
        <x:f>MAX(0,G4487+J4487-P4487)</x:f>
        <x:v>0</x:v>
      </x:c>
      <x:c r="R4487" s="7" t="n">
        <x:f>M4487+MAX(0,K4487-MAX(0,P4487-G4487-J4487))</x:f>
        <x:v>0</x:v>
      </x:c>
      <x:c r="S4487" s="7" t="n">
        <x:f>SUM(O4487,Q4487,R4487)</x:f>
        <x:v>0</x:v>
      </x:c>
      <x:c r="T4487" s="14" t="n">
        <x:f>'Inventory detail'!T1109</x:f>
        <x:v>0.059000000000000004</x:v>
      </x:c>
      <x:c r="U4487" s="14" t="n">
        <x:f>'Inventory detail'!U1109</x:f>
        <x:v>0.059000000000000004</x:v>
      </x:c>
      <x:c r="V4487" s="9" t="n">
        <x:f>O4487*T4487</x:f>
        <x:v>0</x:v>
      </x:c>
      <x:c r="W4487" s="9" t="n">
        <x:f>Q4487*T4487</x:f>
        <x:v>0</x:v>
      </x:c>
      <x:c r="X4487" s="9" t="n">
        <x:f>R4487*T4487</x:f>
        <x:v>0</x:v>
      </x:c>
      <x:c r="Y4487" s="9" t="n">
        <x:f>S4487*T4487</x:f>
        <x:v>0</x:v>
      </x:c>
      <x:c r="Z4487" s="9" t="n">
        <x:f>IF(ISNUMBER(U4487),S4487*(U4487-T4487),"n.a.")</x:f>
        <x:v>0</x:v>
      </x:c>
      <x:c r="AA4487" s="9" t="n">
        <x:f>IF(ISNUMBER(U4487),Y4487,0)</x:f>
        <x:v>0</x:v>
      </x:c>
      <x:c r="AB4487" s="7" t="n">
        <x:f>MAX(0,L4487-SUM(F4487:K4487))</x:f>
        <x:v>0</x:v>
      </x:c>
    </x:row>
    <x:row r="4488" ht="22" customHeight="1">
      <x:c r="A4488" s="18" t="n">
        <x:f>Summary!F$41</x:f>
        <x:v>46419</x:v>
      </x:c>
      <x:c r="B4488" s="2" t="str">
        <x:f>'Inventory detail'!A1110</x:f>
        <x:v>WIRE</x:v>
      </x:c>
      <x:c r="C4488" s="2" t="str">
        <x:f>'Inventory detail'!B1110</x:f>
        <x:v>30</x:v>
      </x:c>
      <x:c r="D4488" s="2" t="str">
        <x:f>'Inventory detail'!C1110</x:f>
        <x:v>DL012GLD</x:v>
      </x:c>
      <x:c r="E4488" s="10" t="n">
        <x:f>A3362</x:f>
        <x:v>46388</x:v>
      </x:c>
      <x:c r="F4488" s="7" t="n">
        <x:f>O3362</x:f>
        <x:v>0</x:v>
      </x:c>
      <x:c r="G4488" s="7" t="n">
        <x:f>Q3362</x:f>
        <x:v>0</x:v>
      </x:c>
      <x:c r="H4488" s="7" t="n">
        <x:f>R3362</x:f>
        <x:v>0</x:v>
      </x:c>
      <x:c r="I4488" s="7" t="n">
        <x:f>0</x:f>
        <x:v>0</x:v>
      </x:c>
      <x:c r="J4488" s="7" t="n">
        <x:f>0</x:f>
        <x:v>0</x:v>
      </x:c>
      <x:c r="K4488" s="7" t="n">
        <x:f>0</x:f>
        <x:v>0</x:v>
      </x:c>
      <x:c r="L4488" s="7" t="n">
        <x:f>'Inventory detail'!F1110*Summary!$K$5*(A4488-E4488)/Summary!$K$6</x:f>
        <x:v>0</x:v>
      </x:c>
      <x:c r="M4488" s="7" t="n">
        <x:f>MAX(0,H4488-L4488)</x:f>
        <x:v>0</x:v>
      </x:c>
      <x:c r="N4488" s="7" t="n">
        <x:f>MAX(0,L4488-H4488)</x:f>
        <x:v>0</x:v>
      </x:c>
      <x:c r="O4488" s="7" t="n">
        <x:f>MAX(0,F4488+I4488-N4488)</x:f>
        <x:v>0</x:v>
      </x:c>
      <x:c r="P4488" s="7" t="n">
        <x:f>MAX(0,N4488-F4488-I4488)</x:f>
        <x:v>0</x:v>
      </x:c>
      <x:c r="Q4488" s="7" t="n">
        <x:f>MAX(0,G4488+J4488-P4488)</x:f>
        <x:v>0</x:v>
      </x:c>
      <x:c r="R4488" s="7" t="n">
        <x:f>M4488+MAX(0,K4488-MAX(0,P4488-G4488-J4488))</x:f>
        <x:v>0</x:v>
      </x:c>
      <x:c r="S4488" s="7" t="n">
        <x:f>SUM(O4488,Q4488,R4488)</x:f>
        <x:v>0</x:v>
      </x:c>
      <x:c r="T4488" s="14" t="n">
        <x:f>'Inventory detail'!T1110</x:f>
        <x:v>0.059000000000000004</x:v>
      </x:c>
      <x:c r="U4488" s="14" t="n">
        <x:f>'Inventory detail'!U1110</x:f>
        <x:v>0.059000000000000004</x:v>
      </x:c>
      <x:c r="V4488" s="9" t="n">
        <x:f>O4488*T4488</x:f>
        <x:v>0</x:v>
      </x:c>
      <x:c r="W4488" s="9" t="n">
        <x:f>Q4488*T4488</x:f>
        <x:v>0</x:v>
      </x:c>
      <x:c r="X4488" s="9" t="n">
        <x:f>R4488*T4488</x:f>
        <x:v>0</x:v>
      </x:c>
      <x:c r="Y4488" s="9" t="n">
        <x:f>S4488*T4488</x:f>
        <x:v>0</x:v>
      </x:c>
      <x:c r="Z4488" s="9" t="n">
        <x:f>IF(ISNUMBER(U4488),S4488*(U4488-T4488),"n.a.")</x:f>
        <x:v>0</x:v>
      </x:c>
      <x:c r="AA4488" s="9" t="n">
        <x:f>IF(ISNUMBER(U4488),Y4488,0)</x:f>
        <x:v>0</x:v>
      </x:c>
      <x:c r="AB4488" s="7" t="n">
        <x:f>MAX(0,L4488-SUM(F4488:K4488))</x:f>
        <x:v>0</x:v>
      </x:c>
    </x:row>
    <x:row r="4489" ht="22" customHeight="1">
      <x:c r="A4489" s="18" t="n">
        <x:f>Summary!F$41</x:f>
        <x:v>46419</x:v>
      </x:c>
      <x:c r="B4489" s="2" t="str">
        <x:f>'Inventory detail'!A1111</x:f>
        <x:v>WIRE</x:v>
      </x:c>
      <x:c r="C4489" s="2" t="str">
        <x:f>'Inventory detail'!B1111</x:f>
        <x:v>30</x:v>
      </x:c>
      <x:c r="D4489" s="2" t="str">
        <x:f>'Inventory detail'!C1111</x:f>
        <x:v>SOW078BLK</x:v>
      </x:c>
      <x:c r="E4489" s="10" t="n">
        <x:f>A3363</x:f>
        <x:v>46388</x:v>
      </x:c>
      <x:c r="F4489" s="7" t="n">
        <x:f>O3363</x:f>
        <x:v>0</x:v>
      </x:c>
      <x:c r="G4489" s="7" t="n">
        <x:f>Q3363</x:f>
        <x:v>0</x:v>
      </x:c>
      <x:c r="H4489" s="7" t="n">
        <x:f>R3363</x:f>
        <x:v>0</x:v>
      </x:c>
      <x:c r="I4489" s="7" t="n">
        <x:f>0</x:f>
        <x:v>0</x:v>
      </x:c>
      <x:c r="J4489" s="7" t="n">
        <x:f>0</x:f>
        <x:v>0</x:v>
      </x:c>
      <x:c r="K4489" s="7" t="n">
        <x:f>0</x:f>
        <x:v>0</x:v>
      </x:c>
      <x:c r="L4489" s="7" t="n">
        <x:f>'Inventory detail'!F1111*Summary!$K$5*(A4489-E4489)/Summary!$K$6</x:f>
        <x:v>0</x:v>
      </x:c>
      <x:c r="M4489" s="7" t="n">
        <x:f>MAX(0,H4489-L4489)</x:f>
        <x:v>0</x:v>
      </x:c>
      <x:c r="N4489" s="7" t="n">
        <x:f>MAX(0,L4489-H4489)</x:f>
        <x:v>0</x:v>
      </x:c>
      <x:c r="O4489" s="7" t="n">
        <x:f>MAX(0,F4489+I4489-N4489)</x:f>
        <x:v>0</x:v>
      </x:c>
      <x:c r="P4489" s="7" t="n">
        <x:f>MAX(0,N4489-F4489-I4489)</x:f>
        <x:v>0</x:v>
      </x:c>
      <x:c r="Q4489" s="7" t="n">
        <x:f>MAX(0,G4489+J4489-P4489)</x:f>
        <x:v>0</x:v>
      </x:c>
      <x:c r="R4489" s="7" t="n">
        <x:f>M4489+MAX(0,K4489-MAX(0,P4489-G4489-J4489))</x:f>
        <x:v>0</x:v>
      </x:c>
      <x:c r="S4489" s="7" t="n">
        <x:f>SUM(O4489,Q4489,R4489)</x:f>
        <x:v>0</x:v>
      </x:c>
      <x:c r="T4489" s="14" t="n">
        <x:f>'Inventory detail'!T1111</x:f>
        <x:v>0.16519999999999999</x:v>
      </x:c>
      <x:c r="U4489" s="14" t="n">
        <x:f>'Inventory detail'!U1111</x:f>
        <x:v>0.16519999999999999</x:v>
      </x:c>
      <x:c r="V4489" s="9" t="n">
        <x:f>O4489*T4489</x:f>
        <x:v>0</x:v>
      </x:c>
      <x:c r="W4489" s="9" t="n">
        <x:f>Q4489*T4489</x:f>
        <x:v>0</x:v>
      </x:c>
      <x:c r="X4489" s="9" t="n">
        <x:f>R4489*T4489</x:f>
        <x:v>0</x:v>
      </x:c>
      <x:c r="Y4489" s="9" t="n">
        <x:f>S4489*T4489</x:f>
        <x:v>0</x:v>
      </x:c>
      <x:c r="Z4489" s="9" t="n">
        <x:f>IF(ISNUMBER(U4489),S4489*(U4489-T4489),"n.a.")</x:f>
        <x:v>0</x:v>
      </x:c>
      <x:c r="AA4489" s="9" t="n">
        <x:f>IF(ISNUMBER(U4489),Y4489,0)</x:f>
        <x:v>0</x:v>
      </x:c>
      <x:c r="AB4489" s="7" t="n">
        <x:f>MAX(0,L4489-SUM(F4489:K4489))</x:f>
        <x:v>0</x:v>
      </x:c>
    </x:row>
    <x:row r="4490" ht="22" customHeight="1">
      <x:c r="A4490" s="18" t="n">
        <x:f>Summary!F$41</x:f>
        <x:v>46419</x:v>
      </x:c>
      <x:c r="B4490" s="2" t="str">
        <x:f>'Inventory detail'!A1112</x:f>
        <x:v>WIRE</x:v>
      </x:c>
      <x:c r="C4490" s="2" t="str">
        <x:f>'Inventory detail'!B1112</x:f>
        <x:v>30</x:v>
      </x:c>
      <x:c r="D4490" s="2" t="str">
        <x:f>'Inventory detail'!C1112</x:f>
        <x:v>SOW716WHT</x:v>
      </x:c>
      <x:c r="E4490" s="10" t="n">
        <x:f>A3364</x:f>
        <x:v>46388</x:v>
      </x:c>
      <x:c r="F4490" s="7" t="n">
        <x:f>O3364</x:f>
        <x:v>0</x:v>
      </x:c>
      <x:c r="G4490" s="7" t="n">
        <x:f>Q3364</x:f>
        <x:v>0</x:v>
      </x:c>
      <x:c r="H4490" s="7" t="n">
        <x:f>R3364</x:f>
        <x:v>0</x:v>
      </x:c>
      <x:c r="I4490" s="7" t="n">
        <x:f>0</x:f>
        <x:v>0</x:v>
      </x:c>
      <x:c r="J4490" s="7" t="n">
        <x:f>0</x:f>
        <x:v>0</x:v>
      </x:c>
      <x:c r="K4490" s="7" t="n">
        <x:f>0</x:f>
        <x:v>0</x:v>
      </x:c>
      <x:c r="L4490" s="7" t="n">
        <x:f>'Inventory detail'!F1112*Summary!$K$5*(A4490-E4490)/Summary!$K$6</x:f>
        <x:v>0</x:v>
      </x:c>
      <x:c r="M4490" s="7" t="n">
        <x:f>MAX(0,H4490-L4490)</x:f>
        <x:v>0</x:v>
      </x:c>
      <x:c r="N4490" s="7" t="n">
        <x:f>MAX(0,L4490-H4490)</x:f>
        <x:v>0</x:v>
      </x:c>
      <x:c r="O4490" s="7" t="n">
        <x:f>MAX(0,F4490+I4490-N4490)</x:f>
        <x:v>0</x:v>
      </x:c>
      <x:c r="P4490" s="7" t="n">
        <x:f>MAX(0,N4490-F4490-I4490)</x:f>
        <x:v>0</x:v>
      </x:c>
      <x:c r="Q4490" s="7" t="n">
        <x:f>MAX(0,G4490+J4490-P4490)</x:f>
        <x:v>0</x:v>
      </x:c>
      <x:c r="R4490" s="7" t="n">
        <x:f>M4490+MAX(0,K4490-MAX(0,P4490-G4490-J4490))</x:f>
        <x:v>0</x:v>
      </x:c>
      <x:c r="S4490" s="7" t="n">
        <x:f>SUM(O4490,Q4490,R4490)</x:f>
        <x:v>0</x:v>
      </x:c>
      <x:c r="T4490" s="14" t="n">
        <x:f>'Inventory detail'!T1112</x:f>
        <x:v>0.3262</x:v>
      </x:c>
      <x:c r="U4490" s="14" t="n">
        <x:f>'Inventory detail'!U1112</x:f>
        <x:v>0.3262</x:v>
      </x:c>
      <x:c r="V4490" s="9" t="n">
        <x:f>O4490*T4490</x:f>
        <x:v>0</x:v>
      </x:c>
      <x:c r="W4490" s="9" t="n">
        <x:f>Q4490*T4490</x:f>
        <x:v>0</x:v>
      </x:c>
      <x:c r="X4490" s="9" t="n">
        <x:f>R4490*T4490</x:f>
        <x:v>0</x:v>
      </x:c>
      <x:c r="Y4490" s="9" t="n">
        <x:f>S4490*T4490</x:f>
        <x:v>0</x:v>
      </x:c>
      <x:c r="Z4490" s="9" t="n">
        <x:f>IF(ISNUMBER(U4490),S4490*(U4490-T4490),"n.a.")</x:f>
        <x:v>0</x:v>
      </x:c>
      <x:c r="AA4490" s="9" t="n">
        <x:f>IF(ISNUMBER(U4490),Y4490,0)</x:f>
        <x:v>0</x:v>
      </x:c>
      <x:c r="AB4490" s="7" t="n">
        <x:f>MAX(0,L4490-SUM(F4490:K4490))</x:f>
        <x:v>0</x:v>
      </x:c>
    </x:row>
    <x:row r="4491" ht="22" customHeight="1">
      <x:c r="A4491" s="18" t="n">
        <x:f>Summary!F$41</x:f>
        <x:v>46419</x:v>
      </x:c>
      <x:c r="B4491" s="2" t="str">
        <x:f>'Inventory detail'!A1113</x:f>
        <x:v>WIRE</x:v>
      </x:c>
      <x:c r="C4491" s="2" t="str">
        <x:f>'Inventory detail'!B1113</x:f>
        <x:v>60</x:v>
      </x:c>
      <x:c r="D4491" s="2" t="str">
        <x:f>'Inventory detail'!C1113</x:f>
        <x:v>DL012BLU</x:v>
      </x:c>
      <x:c r="E4491" s="10" t="n">
        <x:f>A3365</x:f>
        <x:v>46388</x:v>
      </x:c>
      <x:c r="F4491" s="7" t="n">
        <x:f>O3365</x:f>
        <x:v>0</x:v>
      </x:c>
      <x:c r="G4491" s="7" t="n">
        <x:f>Q3365</x:f>
        <x:v>0</x:v>
      </x:c>
      <x:c r="H4491" s="7" t="n">
        <x:f>R3365</x:f>
        <x:v>100</x:v>
      </x:c>
      <x:c r="I4491" s="7" t="n">
        <x:f>0</x:f>
        <x:v>0</x:v>
      </x:c>
      <x:c r="J4491" s="7" t="n">
        <x:f>0</x:f>
        <x:v>0</x:v>
      </x:c>
      <x:c r="K4491" s="7" t="n">
        <x:f>0</x:f>
        <x:v>0</x:v>
      </x:c>
      <x:c r="L4491" s="7" t="n">
        <x:f>'Inventory detail'!F1113*Summary!$K$5*(A4491-E4491)/Summary!$K$6</x:f>
        <x:v>0</x:v>
      </x:c>
      <x:c r="M4491" s="7" t="n">
        <x:f>MAX(0,H4491-L4491)</x:f>
        <x:v>100</x:v>
      </x:c>
      <x:c r="N4491" s="7" t="n">
        <x:f>MAX(0,L4491-H4491)</x:f>
        <x:v>0</x:v>
      </x:c>
      <x:c r="O4491" s="7" t="n">
        <x:f>MAX(0,F4491+I4491-N4491)</x:f>
        <x:v>0</x:v>
      </x:c>
      <x:c r="P4491" s="7" t="n">
        <x:f>MAX(0,N4491-F4491-I4491)</x:f>
        <x:v>0</x:v>
      </x:c>
      <x:c r="Q4491" s="7" t="n">
        <x:f>MAX(0,G4491+J4491-P4491)</x:f>
        <x:v>0</x:v>
      </x:c>
      <x:c r="R4491" s="7" t="n">
        <x:f>M4491+MAX(0,K4491-MAX(0,P4491-G4491-J4491))</x:f>
        <x:v>100</x:v>
      </x:c>
      <x:c r="S4491" s="7" t="n">
        <x:f>SUM(O4491,Q4491,R4491)</x:f>
        <x:v>100</x:v>
      </x:c>
      <x:c r="T4491" s="14" t="n">
        <x:f>'Inventory detail'!T1113</x:f>
        <x:v>0.059000000000000004</x:v>
      </x:c>
      <x:c r="U4491" s="14" t="n">
        <x:f>'Inventory detail'!U1113</x:f>
        <x:v>0.059000000000000004</x:v>
      </x:c>
      <x:c r="V4491" s="9" t="n">
        <x:f>O4491*T4491</x:f>
        <x:v>0</x:v>
      </x:c>
      <x:c r="W4491" s="9" t="n">
        <x:f>Q4491*T4491</x:f>
        <x:v>0</x:v>
      </x:c>
      <x:c r="X4491" s="9" t="n">
        <x:f>R4491*T4491</x:f>
        <x:v>5.9</x:v>
      </x:c>
      <x:c r="Y4491" s="9" t="n">
        <x:f>S4491*T4491</x:f>
        <x:v>5.9</x:v>
      </x:c>
      <x:c r="Z4491" s="9" t="n">
        <x:f>IF(ISNUMBER(U4491),S4491*(U4491-T4491),"n.a.")</x:f>
        <x:v>0</x:v>
      </x:c>
      <x:c r="AA4491" s="9" t="n">
        <x:f>IF(ISNUMBER(U4491),Y4491,0)</x:f>
        <x:v>5.9</x:v>
      </x:c>
      <x:c r="AB4491" s="7" t="n">
        <x:f>MAX(0,L4491-SUM(F4491:K4491))</x:f>
        <x:v>0</x:v>
      </x:c>
    </x:row>
    <x:row r="4492" ht="22" customHeight="1">
      <x:c r="A4492" s="18" t="n">
        <x:f>Summary!F$41</x:f>
        <x:v>46419</x:v>
      </x:c>
      <x:c r="B4492" s="2" t="str">
        <x:f>'Inventory detail'!A1114</x:f>
        <x:v>WIRE</x:v>
      </x:c>
      <x:c r="C4492" s="2" t="str">
        <x:f>'Inventory detail'!B1114</x:f>
        <x:v>60</x:v>
      </x:c>
      <x:c r="D4492" s="2" t="str">
        <x:f>'Inventory detail'!C1114</x:f>
        <x:v>DL012RED</x:v>
      </x:c>
      <x:c r="E4492" s="10" t="n">
        <x:f>A3366</x:f>
        <x:v>46388</x:v>
      </x:c>
      <x:c r="F4492" s="7" t="n">
        <x:f>O3366</x:f>
        <x:v>0</x:v>
      </x:c>
      <x:c r="G4492" s="7" t="n">
        <x:f>Q3366</x:f>
        <x:v>0</x:v>
      </x:c>
      <x:c r="H4492" s="7" t="n">
        <x:f>R3366</x:f>
        <x:v>0</x:v>
      </x:c>
      <x:c r="I4492" s="7" t="n">
        <x:f>0</x:f>
        <x:v>0</x:v>
      </x:c>
      <x:c r="J4492" s="7" t="n">
        <x:f>0</x:f>
        <x:v>0</x:v>
      </x:c>
      <x:c r="K4492" s="7" t="n">
        <x:f>0</x:f>
        <x:v>0</x:v>
      </x:c>
      <x:c r="L4492" s="7" t="n">
        <x:f>'Inventory detail'!F1114*Summary!$K$5*(A4492-E4492)/Summary!$K$6</x:f>
        <x:v>0</x:v>
      </x:c>
      <x:c r="M4492" s="7" t="n">
        <x:f>MAX(0,H4492-L4492)</x:f>
        <x:v>0</x:v>
      </x:c>
      <x:c r="N4492" s="7" t="n">
        <x:f>MAX(0,L4492-H4492)</x:f>
        <x:v>0</x:v>
      </x:c>
      <x:c r="O4492" s="7" t="n">
        <x:f>MAX(0,F4492+I4492-N4492)</x:f>
        <x:v>0</x:v>
      </x:c>
      <x:c r="P4492" s="7" t="n">
        <x:f>MAX(0,N4492-F4492-I4492)</x:f>
        <x:v>0</x:v>
      </x:c>
      <x:c r="Q4492" s="7" t="n">
        <x:f>MAX(0,G4492+J4492-P4492)</x:f>
        <x:v>0</x:v>
      </x:c>
      <x:c r="R4492" s="7" t="n">
        <x:f>M4492+MAX(0,K4492-MAX(0,P4492-G4492-J4492))</x:f>
        <x:v>0</x:v>
      </x:c>
      <x:c r="S4492" s="7" t="n">
        <x:f>SUM(O4492,Q4492,R4492)</x:f>
        <x:v>0</x:v>
      </x:c>
      <x:c r="T4492" s="14" t="n">
        <x:f>'Inventory detail'!T1114</x:f>
        <x:v>0.059000000000000004</x:v>
      </x:c>
      <x:c r="U4492" s="14" t="n">
        <x:f>'Inventory detail'!U1114</x:f>
        <x:v>0.059000000000000004</x:v>
      </x:c>
      <x:c r="V4492" s="9" t="n">
        <x:f>O4492*T4492</x:f>
        <x:v>0</x:v>
      </x:c>
      <x:c r="W4492" s="9" t="n">
        <x:f>Q4492*T4492</x:f>
        <x:v>0</x:v>
      </x:c>
      <x:c r="X4492" s="9" t="n">
        <x:f>R4492*T4492</x:f>
        <x:v>0</x:v>
      </x:c>
      <x:c r="Y4492" s="9" t="n">
        <x:f>S4492*T4492</x:f>
        <x:v>0</x:v>
      </x:c>
      <x:c r="Z4492" s="9" t="n">
        <x:f>IF(ISNUMBER(U4492),S4492*(U4492-T4492),"n.a.")</x:f>
        <x:v>0</x:v>
      </x:c>
      <x:c r="AA4492" s="9" t="n">
        <x:f>IF(ISNUMBER(U4492),Y4492,0)</x:f>
        <x:v>0</x:v>
      </x:c>
      <x:c r="AB4492" s="7" t="n">
        <x:f>MAX(0,L4492-SUM(F4492:K4492))</x:f>
        <x:v>0</x:v>
      </x:c>
    </x:row>
    <x:row r="4493" ht="22" customHeight="1">
      <x:c r="A4493" s="18" t="n">
        <x:f>Summary!F$41</x:f>
        <x:v>46419</x:v>
      </x:c>
      <x:c r="B4493" s="2" t="str">
        <x:f>'Inventory detail'!A1115</x:f>
        <x:v>WIRE</x:v>
      </x:c>
      <x:c r="C4493" s="2" t="str">
        <x:f>'Inventory detail'!B1115</x:f>
        <x:v>60</x:v>
      </x:c>
      <x:c r="D4493" s="2" t="str">
        <x:f>'Inventory detail'!C1115</x:f>
        <x:v>DL014GRAY</x:v>
      </x:c>
      <x:c r="E4493" s="10" t="n">
        <x:f>A3367</x:f>
        <x:v>46388</x:v>
      </x:c>
      <x:c r="F4493" s="7" t="n">
        <x:f>O3367</x:f>
        <x:v>0</x:v>
      </x:c>
      <x:c r="G4493" s="7" t="n">
        <x:f>Q3367</x:f>
        <x:v>0</x:v>
      </x:c>
      <x:c r="H4493" s="7" t="n">
        <x:f>R3367</x:f>
        <x:v>800</x:v>
      </x:c>
      <x:c r="I4493" s="7" t="n">
        <x:f>0</x:f>
        <x:v>0</x:v>
      </x:c>
      <x:c r="J4493" s="7" t="n">
        <x:f>0</x:f>
        <x:v>0</x:v>
      </x:c>
      <x:c r="K4493" s="7" t="n">
        <x:f>0</x:f>
        <x:v>0</x:v>
      </x:c>
      <x:c r="L4493" s="7" t="n">
        <x:f>'Inventory detail'!F1115*Summary!$K$5*(A4493-E4493)/Summary!$K$6</x:f>
        <x:v>0</x:v>
      </x:c>
      <x:c r="M4493" s="7" t="n">
        <x:f>MAX(0,H4493-L4493)</x:f>
        <x:v>800</x:v>
      </x:c>
      <x:c r="N4493" s="7" t="n">
        <x:f>MAX(0,L4493-H4493)</x:f>
        <x:v>0</x:v>
      </x:c>
      <x:c r="O4493" s="7" t="n">
        <x:f>MAX(0,F4493+I4493-N4493)</x:f>
        <x:v>0</x:v>
      </x:c>
      <x:c r="P4493" s="7" t="n">
        <x:f>MAX(0,N4493-F4493-I4493)</x:f>
        <x:v>0</x:v>
      </x:c>
      <x:c r="Q4493" s="7" t="n">
        <x:f>MAX(0,G4493+J4493-P4493)</x:f>
        <x:v>0</x:v>
      </x:c>
      <x:c r="R4493" s="7" t="n">
        <x:f>M4493+MAX(0,K4493-MAX(0,P4493-G4493-J4493))</x:f>
        <x:v>800</x:v>
      </x:c>
      <x:c r="S4493" s="7" t="n">
        <x:f>SUM(O4493,Q4493,R4493)</x:f>
        <x:v>800</x:v>
      </x:c>
      <x:c r="T4493" s="14" t="n">
        <x:f>'Inventory detail'!T1115</x:f>
        <x:v>0.0363</x:v>
      </x:c>
      <x:c r="U4493" s="14" t="n">
        <x:f>'Inventory detail'!U1115</x:f>
        <x:v>0.0363</x:v>
      </x:c>
      <x:c r="V4493" s="9" t="n">
        <x:f>O4493*T4493</x:f>
        <x:v>0</x:v>
      </x:c>
      <x:c r="W4493" s="9" t="n">
        <x:f>Q4493*T4493</x:f>
        <x:v>0</x:v>
      </x:c>
      <x:c r="X4493" s="9" t="n">
        <x:f>R4493*T4493</x:f>
        <x:v>29.04</x:v>
      </x:c>
      <x:c r="Y4493" s="9" t="n">
        <x:f>S4493*T4493</x:f>
        <x:v>29.04</x:v>
      </x:c>
      <x:c r="Z4493" s="9" t="n">
        <x:f>IF(ISNUMBER(U4493),S4493*(U4493-T4493),"n.a.")</x:f>
        <x:v>0</x:v>
      </x:c>
      <x:c r="AA4493" s="9" t="n">
        <x:f>IF(ISNUMBER(U4493),Y4493,0)</x:f>
        <x:v>29.04</x:v>
      </x:c>
      <x:c r="AB4493" s="7" t="n">
        <x:f>MAX(0,L4493-SUM(F4493:K4493))</x:f>
        <x:v>0</x:v>
      </x:c>
    </x:row>
    <x:row r="4494" ht="22" customHeight="1">
      <x:c r="A4494" s="18" t="n">
        <x:f>Summary!F$41</x:f>
        <x:v>46419</x:v>
      </x:c>
      <x:c r="B4494" s="2" t="str">
        <x:f>'Inventory detail'!A1116</x:f>
        <x:v>WIRE</x:v>
      </x:c>
      <x:c r="C4494" s="2" t="str">
        <x:f>'Inventory detail'!B1116</x:f>
        <x:v>60</x:v>
      </x:c>
      <x:c r="D4494" s="2" t="str">
        <x:f>'Inventory detail'!C1116</x:f>
        <x:v>DL034GOLD</x:v>
      </x:c>
      <x:c r="E4494" s="10" t="n">
        <x:f>A3368</x:f>
        <x:v>46388</x:v>
      </x:c>
      <x:c r="F4494" s="7" t="n">
        <x:f>O3368</x:f>
        <x:v>0</x:v>
      </x:c>
      <x:c r="G4494" s="7" t="n">
        <x:f>Q3368</x:f>
        <x:v>0</x:v>
      </x:c>
      <x:c r="H4494" s="7" t="n">
        <x:f>R3368</x:f>
        <x:v>1350</x:v>
      </x:c>
      <x:c r="I4494" s="7" t="n">
        <x:f>0</x:f>
        <x:v>0</x:v>
      </x:c>
      <x:c r="J4494" s="7" t="n">
        <x:f>0</x:f>
        <x:v>0</x:v>
      </x:c>
      <x:c r="K4494" s="7" t="n">
        <x:f>0</x:f>
        <x:v>0</x:v>
      </x:c>
      <x:c r="L4494" s="7" t="n">
        <x:f>'Inventory detail'!F1116*Summary!$K$5*(A4494-E4494)/Summary!$K$6</x:f>
        <x:v>0</x:v>
      </x:c>
      <x:c r="M4494" s="7" t="n">
        <x:f>MAX(0,H4494-L4494)</x:f>
        <x:v>1350</x:v>
      </x:c>
      <x:c r="N4494" s="7" t="n">
        <x:f>MAX(0,L4494-H4494)</x:f>
        <x:v>0</x:v>
      </x:c>
      <x:c r="O4494" s="7" t="n">
        <x:f>MAX(0,F4494+I4494-N4494)</x:f>
        <x:v>0</x:v>
      </x:c>
      <x:c r="P4494" s="7" t="n">
        <x:f>MAX(0,N4494-F4494-I4494)</x:f>
        <x:v>0</x:v>
      </x:c>
      <x:c r="Q4494" s="7" t="n">
        <x:f>MAX(0,G4494+J4494-P4494)</x:f>
        <x:v>0</x:v>
      </x:c>
      <x:c r="R4494" s="7" t="n">
        <x:f>M4494+MAX(0,K4494-MAX(0,P4494-G4494-J4494))</x:f>
        <x:v>1350</x:v>
      </x:c>
      <x:c r="S4494" s="7" t="n">
        <x:f>SUM(O4494,Q4494,R4494)</x:f>
        <x:v>1350</x:v>
      </x:c>
      <x:c r="T4494" s="14" t="n">
        <x:f>'Inventory detail'!T1116</x:f>
        <x:v>0.1424</x:v>
      </x:c>
      <x:c r="U4494" s="14" t="n">
        <x:f>'Inventory detail'!U1116</x:f>
        <x:v>0.1424</x:v>
      </x:c>
      <x:c r="V4494" s="9" t="n">
        <x:f>O4494*T4494</x:f>
        <x:v>0</x:v>
      </x:c>
      <x:c r="W4494" s="9" t="n">
        <x:f>Q4494*T4494</x:f>
        <x:v>0</x:v>
      </x:c>
      <x:c r="X4494" s="9" t="n">
        <x:f>R4494*T4494</x:f>
        <x:v>192.24</x:v>
      </x:c>
      <x:c r="Y4494" s="9" t="n">
        <x:f>S4494*T4494</x:f>
        <x:v>192.24</x:v>
      </x:c>
      <x:c r="Z4494" s="9" t="n">
        <x:f>IF(ISNUMBER(U4494),S4494*(U4494-T4494),"n.a.")</x:f>
        <x:v>0</x:v>
      </x:c>
      <x:c r="AA4494" s="9" t="n">
        <x:f>IF(ISNUMBER(U4494),Y4494,0)</x:f>
        <x:v>192.24</x:v>
      </x:c>
      <x:c r="AB4494" s="7" t="n">
        <x:f>MAX(0,L4494-SUM(F4494:K4494))</x:f>
        <x:v>0</x:v>
      </x:c>
    </x:row>
    <x:row r="4495" ht="22" customHeight="1">
      <x:c r="A4495" s="18" t="n">
        <x:f>Summary!F$41</x:f>
        <x:v>46419</x:v>
      </x:c>
      <x:c r="B4495" s="2" t="str">
        <x:f>'Inventory detail'!A1117</x:f>
        <x:v>WIRE</x:v>
      </x:c>
      <x:c r="C4495" s="2" t="str">
        <x:f>'Inventory detail'!B1117</x:f>
        <x:v>60</x:v>
      </x:c>
      <x:c r="D4495" s="2" t="str">
        <x:f>'Inventory detail'!C1117</x:f>
        <x:v>DL034GRAY</x:v>
      </x:c>
      <x:c r="E4495" s="10" t="n">
        <x:f>A3369</x:f>
        <x:v>46388</x:v>
      </x:c>
      <x:c r="F4495" s="7" t="n">
        <x:f>O3369</x:f>
        <x:v>0</x:v>
      </x:c>
      <x:c r="G4495" s="7" t="n">
        <x:f>Q3369</x:f>
        <x:v>0</x:v>
      </x:c>
      <x:c r="H4495" s="7" t="n">
        <x:f>R3369</x:f>
        <x:v>1500</x:v>
      </x:c>
      <x:c r="I4495" s="7" t="n">
        <x:f>0</x:f>
        <x:v>0</x:v>
      </x:c>
      <x:c r="J4495" s="7" t="n">
        <x:f>0</x:f>
        <x:v>0</x:v>
      </x:c>
      <x:c r="K4495" s="7" t="n">
        <x:f>0</x:f>
        <x:v>0</x:v>
      </x:c>
      <x:c r="L4495" s="7" t="n">
        <x:f>'Inventory detail'!F1117*Summary!$K$5*(A4495-E4495)/Summary!$K$6</x:f>
        <x:v>0</x:v>
      </x:c>
      <x:c r="M4495" s="7" t="n">
        <x:f>MAX(0,H4495-L4495)</x:f>
        <x:v>1500</x:v>
      </x:c>
      <x:c r="N4495" s="7" t="n">
        <x:f>MAX(0,L4495-H4495)</x:f>
        <x:v>0</x:v>
      </x:c>
      <x:c r="O4495" s="7" t="n">
        <x:f>MAX(0,F4495+I4495-N4495)</x:f>
        <x:v>0</x:v>
      </x:c>
      <x:c r="P4495" s="7" t="n">
        <x:f>MAX(0,N4495-F4495-I4495)</x:f>
        <x:v>0</x:v>
      </x:c>
      <x:c r="Q4495" s="7" t="n">
        <x:f>MAX(0,G4495+J4495-P4495)</x:f>
        <x:v>0</x:v>
      </x:c>
      <x:c r="R4495" s="7" t="n">
        <x:f>M4495+MAX(0,K4495-MAX(0,P4495-G4495-J4495))</x:f>
        <x:v>1500</x:v>
      </x:c>
      <x:c r="S4495" s="7" t="n">
        <x:f>SUM(O4495,Q4495,R4495)</x:f>
        <x:v>1500</x:v>
      </x:c>
      <x:c r="T4495" s="14" t="n">
        <x:f>'Inventory detail'!T1117</x:f>
        <x:v>0.1424</x:v>
      </x:c>
      <x:c r="U4495" s="14" t="n">
        <x:f>'Inventory detail'!U1117</x:f>
        <x:v>0.1424</x:v>
      </x:c>
      <x:c r="V4495" s="9" t="n">
        <x:f>O4495*T4495</x:f>
        <x:v>0</x:v>
      </x:c>
      <x:c r="W4495" s="9" t="n">
        <x:f>Q4495*T4495</x:f>
        <x:v>0</x:v>
      </x:c>
      <x:c r="X4495" s="9" t="n">
        <x:f>R4495*T4495</x:f>
        <x:v>213.6</x:v>
      </x:c>
      <x:c r="Y4495" s="9" t="n">
        <x:f>S4495*T4495</x:f>
        <x:v>213.6</x:v>
      </x:c>
      <x:c r="Z4495" s="9" t="n">
        <x:f>IF(ISNUMBER(U4495),S4495*(U4495-T4495),"n.a.")</x:f>
        <x:v>0</x:v>
      </x:c>
      <x:c r="AA4495" s="9" t="n">
        <x:f>IF(ISNUMBER(U4495),Y4495,0)</x:f>
        <x:v>213.6</x:v>
      </x:c>
      <x:c r="AB4495" s="7" t="n">
        <x:f>MAX(0,L4495-SUM(F4495:K4495))</x:f>
        <x:v>0</x:v>
      </x:c>
    </x:row>
    <x:row r="4496" ht="22" customHeight="1">
      <x:c r="A4496" s="18" t="n">
        <x:f>Summary!F$41</x:f>
        <x:v>46419</x:v>
      </x:c>
      <x:c r="B4496" s="2" t="str">
        <x:f>'Inventory detail'!A1118</x:f>
        <x:v>WIRE</x:v>
      </x:c>
      <x:c r="C4496" s="2" t="str">
        <x:f>'Inventory detail'!B1118</x:f>
        <x:v>60</x:v>
      </x:c>
      <x:c r="D4496" s="2" t="str">
        <x:f>'Inventory detail'!C1118</x:f>
        <x:v>DL038RED</x:v>
      </x:c>
      <x:c r="E4496" s="10" t="n">
        <x:f>A3370</x:f>
        <x:v>46388</x:v>
      </x:c>
      <x:c r="F4496" s="7" t="n">
        <x:f>O3370</x:f>
        <x:v>0</x:v>
      </x:c>
      <x:c r="G4496" s="7" t="n">
        <x:f>Q3370</x:f>
        <x:v>0</x:v>
      </x:c>
      <x:c r="H4496" s="7" t="n">
        <x:f>R3370</x:f>
        <x:v>0</x:v>
      </x:c>
      <x:c r="I4496" s="7" t="n">
        <x:f>0</x:f>
        <x:v>0</x:v>
      </x:c>
      <x:c r="J4496" s="7" t="n">
        <x:f>0</x:f>
        <x:v>0</x:v>
      </x:c>
      <x:c r="K4496" s="7" t="n">
        <x:f>0</x:f>
        <x:v>0</x:v>
      </x:c>
      <x:c r="L4496" s="7" t="n">
        <x:f>'Inventory detail'!F1118*Summary!$K$5*(A4496-E4496)/Summary!$K$6</x:f>
        <x:v>0</x:v>
      </x:c>
      <x:c r="M4496" s="7" t="n">
        <x:f>MAX(0,H4496-L4496)</x:f>
        <x:v>0</x:v>
      </x:c>
      <x:c r="N4496" s="7" t="n">
        <x:f>MAX(0,L4496-H4496)</x:f>
        <x:v>0</x:v>
      </x:c>
      <x:c r="O4496" s="7" t="n">
        <x:f>MAX(0,F4496+I4496-N4496)</x:f>
        <x:v>0</x:v>
      </x:c>
      <x:c r="P4496" s="7" t="n">
        <x:f>MAX(0,N4496-F4496-I4496)</x:f>
        <x:v>0</x:v>
      </x:c>
      <x:c r="Q4496" s="7" t="n">
        <x:f>MAX(0,G4496+J4496-P4496)</x:f>
        <x:v>0</x:v>
      </x:c>
      <x:c r="R4496" s="7" t="n">
        <x:f>M4496+MAX(0,K4496-MAX(0,P4496-G4496-J4496))</x:f>
        <x:v>0</x:v>
      </x:c>
      <x:c r="S4496" s="7" t="n">
        <x:f>SUM(O4496,Q4496,R4496)</x:f>
        <x:v>0</x:v>
      </x:c>
      <x:c r="T4496" s="14" t="n">
        <x:f>'Inventory detail'!T1118</x:f>
        <x:v>0.0369</x:v>
      </x:c>
      <x:c r="U4496" s="14" t="n">
        <x:f>'Inventory detail'!U1118</x:f>
        <x:v>0.0369</x:v>
      </x:c>
      <x:c r="V4496" s="9" t="n">
        <x:f>O4496*T4496</x:f>
        <x:v>0</x:v>
      </x:c>
      <x:c r="W4496" s="9" t="n">
        <x:f>Q4496*T4496</x:f>
        <x:v>0</x:v>
      </x:c>
      <x:c r="X4496" s="9" t="n">
        <x:f>R4496*T4496</x:f>
        <x:v>0</x:v>
      </x:c>
      <x:c r="Y4496" s="9" t="n">
        <x:f>S4496*T4496</x:f>
        <x:v>0</x:v>
      </x:c>
      <x:c r="Z4496" s="9" t="n">
        <x:f>IF(ISNUMBER(U4496),S4496*(U4496-T4496),"n.a.")</x:f>
        <x:v>0</x:v>
      </x:c>
      <x:c r="AA4496" s="9" t="n">
        <x:f>IF(ISNUMBER(U4496),Y4496,0)</x:f>
        <x:v>0</x:v>
      </x:c>
      <x:c r="AB4496" s="7" t="n">
        <x:f>MAX(0,L4496-SUM(F4496:K4496))</x:f>
        <x:v>0</x:v>
      </x:c>
    </x:row>
    <x:row r="4497" ht="22" customHeight="1">
      <x:c r="A4497" s="18" t="n">
        <x:f>Summary!F$41</x:f>
        <x:v>46419</x:v>
      </x:c>
      <x:c r="B4497" s="2" t="str">
        <x:f>'Inventory detail'!A1119</x:f>
        <x:v>WIRE</x:v>
      </x:c>
      <x:c r="C4497" s="2" t="str">
        <x:f>'Inventory detail'!B1119</x:f>
        <x:v>60</x:v>
      </x:c>
      <x:c r="D4497" s="2" t="str">
        <x:f>'Inventory detail'!C1119</x:f>
        <x:v>DL516BLU</x:v>
      </x:c>
      <x:c r="E4497" s="10" t="n">
        <x:f>A3371</x:f>
        <x:v>46388</x:v>
      </x:c>
      <x:c r="F4497" s="7" t="n">
        <x:f>O3371</x:f>
        <x:v>0</x:v>
      </x:c>
      <x:c r="G4497" s="7" t="n">
        <x:f>Q3371</x:f>
        <x:v>0</x:v>
      </x:c>
      <x:c r="H4497" s="7" t="n">
        <x:f>R3371</x:f>
        <x:v>0</x:v>
      </x:c>
      <x:c r="I4497" s="7" t="n">
        <x:f>0</x:f>
        <x:v>0</x:v>
      </x:c>
      <x:c r="J4497" s="7" t="n">
        <x:f>0</x:f>
        <x:v>0</x:v>
      </x:c>
      <x:c r="K4497" s="7" t="n">
        <x:f>0</x:f>
        <x:v>0</x:v>
      </x:c>
      <x:c r="L4497" s="7" t="n">
        <x:f>'Inventory detail'!F1119*Summary!$K$5*(A4497-E4497)/Summary!$K$6</x:f>
        <x:v>0</x:v>
      </x:c>
      <x:c r="M4497" s="7" t="n">
        <x:f>MAX(0,H4497-L4497)</x:f>
        <x:v>0</x:v>
      </x:c>
      <x:c r="N4497" s="7" t="n">
        <x:f>MAX(0,L4497-H4497)</x:f>
        <x:v>0</x:v>
      </x:c>
      <x:c r="O4497" s="7" t="n">
        <x:f>MAX(0,F4497+I4497-N4497)</x:f>
        <x:v>0</x:v>
      </x:c>
      <x:c r="P4497" s="7" t="n">
        <x:f>MAX(0,N4497-F4497-I4497)</x:f>
        <x:v>0</x:v>
      </x:c>
      <x:c r="Q4497" s="7" t="n">
        <x:f>MAX(0,G4497+J4497-P4497)</x:f>
        <x:v>0</x:v>
      </x:c>
      <x:c r="R4497" s="7" t="n">
        <x:f>M4497+MAX(0,K4497-MAX(0,P4497-G4497-J4497))</x:f>
        <x:v>0</x:v>
      </x:c>
      <x:c r="S4497" s="7" t="n">
        <x:f>SUM(O4497,Q4497,R4497)</x:f>
        <x:v>0</x:v>
      </x:c>
      <x:c r="T4497" s="14" t="n">
        <x:f>'Inventory detail'!T1119</x:f>
        <x:v>0.031200000000000002</x:v>
      </x:c>
      <x:c r="U4497" s="14" t="n">
        <x:f>'Inventory detail'!U1119</x:f>
        <x:v>0.031200000000000002</x:v>
      </x:c>
      <x:c r="V4497" s="9" t="n">
        <x:f>O4497*T4497</x:f>
        <x:v>0</x:v>
      </x:c>
      <x:c r="W4497" s="9" t="n">
        <x:f>Q4497*T4497</x:f>
        <x:v>0</x:v>
      </x:c>
      <x:c r="X4497" s="9" t="n">
        <x:f>R4497*T4497</x:f>
        <x:v>0</x:v>
      </x:c>
      <x:c r="Y4497" s="9" t="n">
        <x:f>S4497*T4497</x:f>
        <x:v>0</x:v>
      </x:c>
      <x:c r="Z4497" s="9" t="n">
        <x:f>IF(ISNUMBER(U4497),S4497*(U4497-T4497),"n.a.")</x:f>
        <x:v>0</x:v>
      </x:c>
      <x:c r="AA4497" s="9" t="n">
        <x:f>IF(ISNUMBER(U4497),Y4497,0)</x:f>
        <x:v>0</x:v>
      </x:c>
      <x:c r="AB4497" s="7" t="n">
        <x:f>MAX(0,L4497-SUM(F4497:K4497))</x:f>
        <x:v>0</x:v>
      </x:c>
    </x:row>
    <x:row r="4498" ht="22" customHeight="1">
      <x:c r="A4498" s="18" t="n">
        <x:f>Summary!F$41</x:f>
        <x:v>46419</x:v>
      </x:c>
      <x:c r="B4498" s="2" t="str">
        <x:f>'Inventory detail'!A1120</x:f>
        <x:v>WIRE</x:v>
      </x:c>
      <x:c r="C4498" s="2" t="str">
        <x:f>'Inventory detail'!B1120</x:f>
        <x:v>60</x:v>
      </x:c>
      <x:c r="D4498" s="2" t="str">
        <x:f>'Inventory detail'!C1120</x:f>
        <x:v>DL516RED</x:v>
      </x:c>
      <x:c r="E4498" s="10" t="n">
        <x:f>A3372</x:f>
        <x:v>46388</x:v>
      </x:c>
      <x:c r="F4498" s="7" t="n">
        <x:f>O3372</x:f>
        <x:v>0</x:v>
      </x:c>
      <x:c r="G4498" s="7" t="n">
        <x:f>Q3372</x:f>
        <x:v>0</x:v>
      </x:c>
      <x:c r="H4498" s="7" t="n">
        <x:f>R3372</x:f>
        <x:v>0</x:v>
      </x:c>
      <x:c r="I4498" s="7" t="n">
        <x:f>0</x:f>
        <x:v>0</x:v>
      </x:c>
      <x:c r="J4498" s="7" t="n">
        <x:f>0</x:f>
        <x:v>0</x:v>
      </x:c>
      <x:c r="K4498" s="7" t="n">
        <x:f>0</x:f>
        <x:v>0</x:v>
      </x:c>
      <x:c r="L4498" s="7" t="n">
        <x:f>'Inventory detail'!F1120*Summary!$K$5*(A4498-E4498)/Summary!$K$6</x:f>
        <x:v>0</x:v>
      </x:c>
      <x:c r="M4498" s="7" t="n">
        <x:f>MAX(0,H4498-L4498)</x:f>
        <x:v>0</x:v>
      </x:c>
      <x:c r="N4498" s="7" t="n">
        <x:f>MAX(0,L4498-H4498)</x:f>
        <x:v>0</x:v>
      </x:c>
      <x:c r="O4498" s="7" t="n">
        <x:f>MAX(0,F4498+I4498-N4498)</x:f>
        <x:v>0</x:v>
      </x:c>
      <x:c r="P4498" s="7" t="n">
        <x:f>MAX(0,N4498-F4498-I4498)</x:f>
        <x:v>0</x:v>
      </x:c>
      <x:c r="Q4498" s="7" t="n">
        <x:f>MAX(0,G4498+J4498-P4498)</x:f>
        <x:v>0</x:v>
      </x:c>
      <x:c r="R4498" s="7" t="n">
        <x:f>M4498+MAX(0,K4498-MAX(0,P4498-G4498-J4498))</x:f>
        <x:v>0</x:v>
      </x:c>
      <x:c r="S4498" s="7" t="n">
        <x:f>SUM(O4498,Q4498,R4498)</x:f>
        <x:v>0</x:v>
      </x:c>
      <x:c r="T4498" s="14" t="n">
        <x:f>'Inventory detail'!T1120</x:f>
        <x:v>0.031200000000000002</x:v>
      </x:c>
      <x:c r="U4498" s="14" t="n">
        <x:f>'Inventory detail'!U1120</x:f>
        <x:v>0.031200000000000002</x:v>
      </x:c>
      <x:c r="V4498" s="9" t="n">
        <x:f>O4498*T4498</x:f>
        <x:v>0</x:v>
      </x:c>
      <x:c r="W4498" s="9" t="n">
        <x:f>Q4498*T4498</x:f>
        <x:v>0</x:v>
      </x:c>
      <x:c r="X4498" s="9" t="n">
        <x:f>R4498*T4498</x:f>
        <x:v>0</x:v>
      </x:c>
      <x:c r="Y4498" s="9" t="n">
        <x:f>S4498*T4498</x:f>
        <x:v>0</x:v>
      </x:c>
      <x:c r="Z4498" s="9" t="n">
        <x:f>IF(ISNUMBER(U4498),S4498*(U4498-T4498),"n.a.")</x:f>
        <x:v>0</x:v>
      </x:c>
      <x:c r="AA4498" s="9" t="n">
        <x:f>IF(ISNUMBER(U4498),Y4498,0)</x:f>
        <x:v>0</x:v>
      </x:c>
      <x:c r="AB4498" s="7" t="n">
        <x:f>MAX(0,L4498-SUM(F4498:K4498))</x:f>
        <x:v>0</x:v>
      </x:c>
    </x:row>
    <x:row r="4499" ht="22" customHeight="1">
      <x:c r="A4499" s="18" t="n">
        <x:f>Summary!F$41</x:f>
        <x:v>46419</x:v>
      </x:c>
      <x:c r="B4499" s="2" t="str">
        <x:f>'Inventory detail'!A1121</x:f>
        <x:v>WIRE</x:v>
      </x:c>
      <x:c r="C4499" s="2" t="str">
        <x:f>'Inventory detail'!B1121</x:f>
        <x:v>60</x:v>
      </x:c>
      <x:c r="D4499" s="2" t="str">
        <x:f>'Inventory detail'!C1121</x:f>
        <x:v>DL716BLU</x:v>
      </x:c>
      <x:c r="E4499" s="10" t="n">
        <x:f>A3373</x:f>
        <x:v>46388</x:v>
      </x:c>
      <x:c r="F4499" s="7" t="n">
        <x:f>O3373</x:f>
        <x:v>0</x:v>
      </x:c>
      <x:c r="G4499" s="7" t="n">
        <x:f>Q3373</x:f>
        <x:v>0</x:v>
      </x:c>
      <x:c r="H4499" s="7" t="n">
        <x:f>R3373</x:f>
        <x:v>0</x:v>
      </x:c>
      <x:c r="I4499" s="7" t="n">
        <x:f>0</x:f>
        <x:v>0</x:v>
      </x:c>
      <x:c r="J4499" s="7" t="n">
        <x:f>0</x:f>
        <x:v>0</x:v>
      </x:c>
      <x:c r="K4499" s="7" t="n">
        <x:f>0</x:f>
        <x:v>0</x:v>
      </x:c>
      <x:c r="L4499" s="7" t="n">
        <x:f>'Inventory detail'!F1121*Summary!$K$5*(A4499-E4499)/Summary!$K$6</x:f>
        <x:v>0</x:v>
      </x:c>
      <x:c r="M4499" s="7" t="n">
        <x:f>MAX(0,H4499-L4499)</x:f>
        <x:v>0</x:v>
      </x:c>
      <x:c r="N4499" s="7" t="n">
        <x:f>MAX(0,L4499-H4499)</x:f>
        <x:v>0</x:v>
      </x:c>
      <x:c r="O4499" s="7" t="n">
        <x:f>MAX(0,F4499+I4499-N4499)</x:f>
        <x:v>0</x:v>
      </x:c>
      <x:c r="P4499" s="7" t="n">
        <x:f>MAX(0,N4499-F4499-I4499)</x:f>
        <x:v>0</x:v>
      </x:c>
      <x:c r="Q4499" s="7" t="n">
        <x:f>MAX(0,G4499+J4499-P4499)</x:f>
        <x:v>0</x:v>
      </x:c>
      <x:c r="R4499" s="7" t="n">
        <x:f>M4499+MAX(0,K4499-MAX(0,P4499-G4499-J4499))</x:f>
        <x:v>0</x:v>
      </x:c>
      <x:c r="S4499" s="7" t="n">
        <x:f>SUM(O4499,Q4499,R4499)</x:f>
        <x:v>0</x:v>
      </x:c>
      <x:c r="T4499" s="14" t="n">
        <x:f>'Inventory detail'!T1121</x:f>
        <x:v>0.051399999999999994</x:v>
      </x:c>
      <x:c r="U4499" s="14" t="n">
        <x:f>'Inventory detail'!U1121</x:f>
        <x:v>0.051399999999999994</x:v>
      </x:c>
      <x:c r="V4499" s="9" t="n">
        <x:f>O4499*T4499</x:f>
        <x:v>0</x:v>
      </x:c>
      <x:c r="W4499" s="9" t="n">
        <x:f>Q4499*T4499</x:f>
        <x:v>0</x:v>
      </x:c>
      <x:c r="X4499" s="9" t="n">
        <x:f>R4499*T4499</x:f>
        <x:v>0</x:v>
      </x:c>
      <x:c r="Y4499" s="9" t="n">
        <x:f>S4499*T4499</x:f>
        <x:v>0</x:v>
      </x:c>
      <x:c r="Z4499" s="9" t="n">
        <x:f>IF(ISNUMBER(U4499),S4499*(U4499-T4499),"n.a.")</x:f>
        <x:v>0</x:v>
      </x:c>
      <x:c r="AA4499" s="9" t="n">
        <x:f>IF(ISNUMBER(U4499),Y4499,0)</x:f>
        <x:v>0</x:v>
      </x:c>
      <x:c r="AB4499" s="7" t="n">
        <x:f>MAX(0,L4499-SUM(F4499:K4499))</x:f>
        <x:v>0</x:v>
      </x:c>
    </x:row>
    <x:row r="4500" ht="22" customHeight="1">
      <x:c r="A4500" s="18" t="n">
        <x:f>Summary!F$41</x:f>
        <x:v>46419</x:v>
      </x:c>
      <x:c r="B4500" s="2" t="str">
        <x:f>'Inventory detail'!A1122</x:f>
        <x:v>WIRE</x:v>
      </x:c>
      <x:c r="C4500" s="2" t="str">
        <x:f>'Inventory detail'!B1122</x:f>
        <x:v>60</x:v>
      </x:c>
      <x:c r="D4500" s="2" t="str">
        <x:f>'Inventory detail'!C1122</x:f>
        <x:v>DL916BLU</x:v>
      </x:c>
      <x:c r="E4500" s="10" t="n">
        <x:f>A3374</x:f>
        <x:v>46388</x:v>
      </x:c>
      <x:c r="F4500" s="7" t="n">
        <x:f>O3374</x:f>
        <x:v>0</x:v>
      </x:c>
      <x:c r="G4500" s="7" t="n">
        <x:f>Q3374</x:f>
        <x:v>0</x:v>
      </x:c>
      <x:c r="H4500" s="7" t="n">
        <x:f>R3374</x:f>
        <x:v>0</x:v>
      </x:c>
      <x:c r="I4500" s="7" t="n">
        <x:f>0</x:f>
        <x:v>0</x:v>
      </x:c>
      <x:c r="J4500" s="7" t="n">
        <x:f>0</x:f>
        <x:v>0</x:v>
      </x:c>
      <x:c r="K4500" s="7" t="n">
        <x:f>0</x:f>
        <x:v>0</x:v>
      </x:c>
      <x:c r="L4500" s="7" t="n">
        <x:f>'Inventory detail'!F1122*Summary!$K$5*(A4500-E4500)/Summary!$K$6</x:f>
        <x:v>0</x:v>
      </x:c>
      <x:c r="M4500" s="7" t="n">
        <x:f>MAX(0,H4500-L4500)</x:f>
        <x:v>0</x:v>
      </x:c>
      <x:c r="N4500" s="7" t="n">
        <x:f>MAX(0,L4500-H4500)</x:f>
        <x:v>0</x:v>
      </x:c>
      <x:c r="O4500" s="7" t="n">
        <x:f>MAX(0,F4500+I4500-N4500)</x:f>
        <x:v>0</x:v>
      </x:c>
      <x:c r="P4500" s="7" t="n">
        <x:f>MAX(0,N4500-F4500-I4500)</x:f>
        <x:v>0</x:v>
      </x:c>
      <x:c r="Q4500" s="7" t="n">
        <x:f>MAX(0,G4500+J4500-P4500)</x:f>
        <x:v>0</x:v>
      </x:c>
      <x:c r="R4500" s="7" t="n">
        <x:f>M4500+MAX(0,K4500-MAX(0,P4500-G4500-J4500))</x:f>
        <x:v>0</x:v>
      </x:c>
      <x:c r="S4500" s="7" t="n">
        <x:f>SUM(O4500,Q4500,R4500)</x:f>
        <x:v>0</x:v>
      </x:c>
      <x:c r="T4500" s="14" t="n">
        <x:f>'Inventory detail'!T1122</x:f>
        <x:v>0.0754</x:v>
      </x:c>
      <x:c r="U4500" s="14" t="n">
        <x:f>'Inventory detail'!U1122</x:f>
        <x:v>0.0754</x:v>
      </x:c>
      <x:c r="V4500" s="9" t="n">
        <x:f>O4500*T4500</x:f>
        <x:v>0</x:v>
      </x:c>
      <x:c r="W4500" s="9" t="n">
        <x:f>Q4500*T4500</x:f>
        <x:v>0</x:v>
      </x:c>
      <x:c r="X4500" s="9" t="n">
        <x:f>R4500*T4500</x:f>
        <x:v>0</x:v>
      </x:c>
      <x:c r="Y4500" s="9" t="n">
        <x:f>S4500*T4500</x:f>
        <x:v>0</x:v>
      </x:c>
      <x:c r="Z4500" s="9" t="n">
        <x:f>IF(ISNUMBER(U4500),S4500*(U4500-T4500),"n.a.")</x:f>
        <x:v>0</x:v>
      </x:c>
      <x:c r="AA4500" s="9" t="n">
        <x:f>IF(ISNUMBER(U4500),Y4500,0)</x:f>
        <x:v>0</x:v>
      </x:c>
      <x:c r="AB4500" s="7" t="n">
        <x:f>MAX(0,L4500-SUM(F4500:K4500))</x:f>
        <x:v>0</x:v>
      </x:c>
    </x:row>
    <x:row r="4501" ht="22" customHeight="1">
      <x:c r="A4501" s="18" t="n">
        <x:f>Summary!F$41</x:f>
        <x:v>46419</x:v>
      </x:c>
      <x:c r="B4501" s="2" t="str">
        <x:f>'Inventory detail'!A1123</x:f>
        <x:v>WIRE</x:v>
      </x:c>
      <x:c r="C4501" s="2" t="str">
        <x:f>'Inventory detail'!B1123</x:f>
        <x:v>60</x:v>
      </x:c>
      <x:c r="D4501" s="2" t="str">
        <x:f>'Inventory detail'!C1123</x:f>
        <x:v>DL916RED</x:v>
      </x:c>
      <x:c r="E4501" s="10" t="n">
        <x:f>A3375</x:f>
        <x:v>46388</x:v>
      </x:c>
      <x:c r="F4501" s="7" t="n">
        <x:f>O3375</x:f>
        <x:v>0</x:v>
      </x:c>
      <x:c r="G4501" s="7" t="n">
        <x:f>Q3375</x:f>
        <x:v>0</x:v>
      </x:c>
      <x:c r="H4501" s="7" t="n">
        <x:f>R3375</x:f>
        <x:v>200</x:v>
      </x:c>
      <x:c r="I4501" s="7" t="n">
        <x:f>0</x:f>
        <x:v>0</x:v>
      </x:c>
      <x:c r="J4501" s="7" t="n">
        <x:f>0</x:f>
        <x:v>0</x:v>
      </x:c>
      <x:c r="K4501" s="7" t="n">
        <x:f>0</x:f>
        <x:v>0</x:v>
      </x:c>
      <x:c r="L4501" s="7" t="n">
        <x:f>'Inventory detail'!F1123*Summary!$K$5*(A4501-E4501)/Summary!$K$6</x:f>
        <x:v>0</x:v>
      </x:c>
      <x:c r="M4501" s="7" t="n">
        <x:f>MAX(0,H4501-L4501)</x:f>
        <x:v>200</x:v>
      </x:c>
      <x:c r="N4501" s="7" t="n">
        <x:f>MAX(0,L4501-H4501)</x:f>
        <x:v>0</x:v>
      </x:c>
      <x:c r="O4501" s="7" t="n">
        <x:f>MAX(0,F4501+I4501-N4501)</x:f>
        <x:v>0</x:v>
      </x:c>
      <x:c r="P4501" s="7" t="n">
        <x:f>MAX(0,N4501-F4501-I4501)</x:f>
        <x:v>0</x:v>
      </x:c>
      <x:c r="Q4501" s="7" t="n">
        <x:f>MAX(0,G4501+J4501-P4501)</x:f>
        <x:v>0</x:v>
      </x:c>
      <x:c r="R4501" s="7" t="n">
        <x:f>M4501+MAX(0,K4501-MAX(0,P4501-G4501-J4501))</x:f>
        <x:v>200</x:v>
      </x:c>
      <x:c r="S4501" s="7" t="n">
        <x:f>SUM(O4501,Q4501,R4501)</x:f>
        <x:v>200</x:v>
      </x:c>
      <x:c r="T4501" s="14" t="n">
        <x:f>'Inventory detail'!T1123</x:f>
        <x:v>0.0754</x:v>
      </x:c>
      <x:c r="U4501" s="14" t="n">
        <x:f>'Inventory detail'!U1123</x:f>
        <x:v>0.0754</x:v>
      </x:c>
      <x:c r="V4501" s="9" t="n">
        <x:f>O4501*T4501</x:f>
        <x:v>0</x:v>
      </x:c>
      <x:c r="W4501" s="9" t="n">
        <x:f>Q4501*T4501</x:f>
        <x:v>0</x:v>
      </x:c>
      <x:c r="X4501" s="9" t="n">
        <x:f>R4501*T4501</x:f>
        <x:v>15.079999999999998</x:v>
      </x:c>
      <x:c r="Y4501" s="9" t="n">
        <x:f>S4501*T4501</x:f>
        <x:v>15.079999999999998</x:v>
      </x:c>
      <x:c r="Z4501" s="9" t="n">
        <x:f>IF(ISNUMBER(U4501),S4501*(U4501-T4501),"n.a.")</x:f>
        <x:v>0</x:v>
      </x:c>
      <x:c r="AA4501" s="9" t="n">
        <x:f>IF(ISNUMBER(U4501),Y4501,0)</x:f>
        <x:v>15.079999999999998</x:v>
      </x:c>
      <x:c r="AB4501" s="7" t="n">
        <x:f>MAX(0,L4501-SUM(F4501:K4501))</x:f>
        <x:v>0</x:v>
      </x:c>
    </x:row>
    <x:row r="4502" ht="22" customHeight="1">
      <x:c r="A4502" s="18" t="n">
        <x:f>Summary!F$41</x:f>
        <x:v>46419</x:v>
      </x:c>
      <x:c r="B4502" s="2" t="str">
        <x:f>'Inventory detail'!A1124</x:f>
        <x:v>WIRE</x:v>
      </x:c>
      <x:c r="C4502" s="2" t="str">
        <x:f>'Inventory detail'!B1124</x:f>
        <x:v>60</x:v>
      </x:c>
      <x:c r="D4502" s="2" t="str">
        <x:f>'Inventory detail'!C1124</x:f>
        <x:v>DL012ABR</x:v>
      </x:c>
      <x:c r="E4502" s="10" t="n">
        <x:f>A3376</x:f>
        <x:v>46388</x:v>
      </x:c>
      <x:c r="F4502" s="7" t="n">
        <x:f>O3376</x:f>
        <x:v>0</x:v>
      </x:c>
      <x:c r="G4502" s="7" t="n">
        <x:f>Q3376</x:f>
        <x:v>0</x:v>
      </x:c>
      <x:c r="H4502" s="7" t="n">
        <x:f>R3376</x:f>
        <x:v>0</x:v>
      </x:c>
      <x:c r="I4502" s="7" t="n">
        <x:f>0</x:f>
        <x:v>0</x:v>
      </x:c>
      <x:c r="J4502" s="7" t="n">
        <x:f>0</x:f>
        <x:v>0</x:v>
      </x:c>
      <x:c r="K4502" s="7" t="n">
        <x:f>0</x:f>
        <x:v>0</x:v>
      </x:c>
      <x:c r="L4502" s="7" t="n">
        <x:f>'Inventory detail'!F1124*Summary!$K$5*(A4502-E4502)/Summary!$K$6</x:f>
        <x:v>0</x:v>
      </x:c>
      <x:c r="M4502" s="7" t="n">
        <x:f>MAX(0,H4502-L4502)</x:f>
        <x:v>0</x:v>
      </x:c>
      <x:c r="N4502" s="7" t="n">
        <x:f>MAX(0,L4502-H4502)</x:f>
        <x:v>0</x:v>
      </x:c>
      <x:c r="O4502" s="7" t="n">
        <x:f>MAX(0,F4502+I4502-N4502)</x:f>
        <x:v>0</x:v>
      </x:c>
      <x:c r="P4502" s="7" t="n">
        <x:f>MAX(0,N4502-F4502-I4502)</x:f>
        <x:v>0</x:v>
      </x:c>
      <x:c r="Q4502" s="7" t="n">
        <x:f>MAX(0,G4502+J4502-P4502)</x:f>
        <x:v>0</x:v>
      </x:c>
      <x:c r="R4502" s="7" t="n">
        <x:f>M4502+MAX(0,K4502-MAX(0,P4502-G4502-J4502))</x:f>
        <x:v>0</x:v>
      </x:c>
      <x:c r="S4502" s="7" t="n">
        <x:f>SUM(O4502,Q4502,R4502)</x:f>
        <x:v>0</x:v>
      </x:c>
      <x:c r="T4502" s="14" t="n">
        <x:f>'Inventory detail'!T1124</x:f>
        <x:v>0.059000000000000004</x:v>
      </x:c>
      <x:c r="U4502" s="14" t="n">
        <x:f>'Inventory detail'!U1124</x:f>
        <x:v>0.059000000000000004</x:v>
      </x:c>
      <x:c r="V4502" s="9" t="n">
        <x:f>O4502*T4502</x:f>
        <x:v>0</x:v>
      </x:c>
      <x:c r="W4502" s="9" t="n">
        <x:f>Q4502*T4502</x:f>
        <x:v>0</x:v>
      </x:c>
      <x:c r="X4502" s="9" t="n">
        <x:f>R4502*T4502</x:f>
        <x:v>0</x:v>
      </x:c>
      <x:c r="Y4502" s="9" t="n">
        <x:f>S4502*T4502</x:f>
        <x:v>0</x:v>
      </x:c>
      <x:c r="Z4502" s="9" t="n">
        <x:f>IF(ISNUMBER(U4502),S4502*(U4502-T4502),"n.a.")</x:f>
        <x:v>0</x:v>
      </x:c>
      <x:c r="AA4502" s="9" t="n">
        <x:f>IF(ISNUMBER(U4502),Y4502,0)</x:f>
        <x:v>0</x:v>
      </x:c>
      <x:c r="AB4502" s="7" t="n">
        <x:f>MAX(0,L4502-SUM(F4502:K4502))</x:f>
        <x:v>0</x:v>
      </x:c>
    </x:row>
    <x:row r="4503" ht="22" customHeight="1">
      <x:c r="A4503" s="18" t="n">
        <x:f>Summary!F$41</x:f>
        <x:v>46419</x:v>
      </x:c>
      <x:c r="B4503" s="2" t="str">
        <x:f>'Inventory detail'!A1125</x:f>
        <x:v>WIRE</x:v>
      </x:c>
      <x:c r="C4503" s="2" t="str">
        <x:f>'Inventory detail'!B1125</x:f>
        <x:v>60</x:v>
      </x:c>
      <x:c r="D4503" s="2" t="str">
        <x:f>'Inventory detail'!C1125</x:f>
        <x:v>DL012GLD</x:v>
      </x:c>
      <x:c r="E4503" s="10" t="n">
        <x:f>A3377</x:f>
        <x:v>46388</x:v>
      </x:c>
      <x:c r="F4503" s="7" t="n">
        <x:f>O3377</x:f>
        <x:v>0</x:v>
      </x:c>
      <x:c r="G4503" s="7" t="n">
        <x:f>Q3377</x:f>
        <x:v>0</x:v>
      </x:c>
      <x:c r="H4503" s="7" t="n">
        <x:f>R3377</x:f>
        <x:v>0</x:v>
      </x:c>
      <x:c r="I4503" s="7" t="n">
        <x:f>0</x:f>
        <x:v>0</x:v>
      </x:c>
      <x:c r="J4503" s="7" t="n">
        <x:f>0</x:f>
        <x:v>0</x:v>
      </x:c>
      <x:c r="K4503" s="7" t="n">
        <x:f>0</x:f>
        <x:v>0</x:v>
      </x:c>
      <x:c r="L4503" s="7" t="n">
        <x:f>'Inventory detail'!F1125*Summary!$K$5*(A4503-E4503)/Summary!$K$6</x:f>
        <x:v>0</x:v>
      </x:c>
      <x:c r="M4503" s="7" t="n">
        <x:f>MAX(0,H4503-L4503)</x:f>
        <x:v>0</x:v>
      </x:c>
      <x:c r="N4503" s="7" t="n">
        <x:f>MAX(0,L4503-H4503)</x:f>
        <x:v>0</x:v>
      </x:c>
      <x:c r="O4503" s="7" t="n">
        <x:f>MAX(0,F4503+I4503-N4503)</x:f>
        <x:v>0</x:v>
      </x:c>
      <x:c r="P4503" s="7" t="n">
        <x:f>MAX(0,N4503-F4503-I4503)</x:f>
        <x:v>0</x:v>
      </x:c>
      <x:c r="Q4503" s="7" t="n">
        <x:f>MAX(0,G4503+J4503-P4503)</x:f>
        <x:v>0</x:v>
      </x:c>
      <x:c r="R4503" s="7" t="n">
        <x:f>M4503+MAX(0,K4503-MAX(0,P4503-G4503-J4503))</x:f>
        <x:v>0</x:v>
      </x:c>
      <x:c r="S4503" s="7" t="n">
        <x:f>SUM(O4503,Q4503,R4503)</x:f>
        <x:v>0</x:v>
      </x:c>
      <x:c r="T4503" s="14" t="n">
        <x:f>'Inventory detail'!T1125</x:f>
        <x:v>0.059000000000000004</x:v>
      </x:c>
      <x:c r="U4503" s="14" t="n">
        <x:f>'Inventory detail'!U1125</x:f>
        <x:v>0.059000000000000004</x:v>
      </x:c>
      <x:c r="V4503" s="9" t="n">
        <x:f>O4503*T4503</x:f>
        <x:v>0</x:v>
      </x:c>
      <x:c r="W4503" s="9" t="n">
        <x:f>Q4503*T4503</x:f>
        <x:v>0</x:v>
      </x:c>
      <x:c r="X4503" s="9" t="n">
        <x:f>R4503*T4503</x:f>
        <x:v>0</x:v>
      </x:c>
      <x:c r="Y4503" s="9" t="n">
        <x:f>S4503*T4503</x:f>
        <x:v>0</x:v>
      </x:c>
      <x:c r="Z4503" s="9" t="n">
        <x:f>IF(ISNUMBER(U4503),S4503*(U4503-T4503),"n.a.")</x:f>
        <x:v>0</x:v>
      </x:c>
      <x:c r="AA4503" s="9" t="n">
        <x:f>IF(ISNUMBER(U4503),Y4503,0)</x:f>
        <x:v>0</x:v>
      </x:c>
      <x:c r="AB4503" s="7" t="n">
        <x:f>MAX(0,L4503-SUM(F4503:K4503))</x:f>
        <x:v>0</x:v>
      </x:c>
    </x:row>
    <x:row r="4504" ht="22" customHeight="1">
      <x:c r="A4504" s="18" t="n">
        <x:f>Summary!F$41</x:f>
        <x:v>46419</x:v>
      </x:c>
      <x:c r="B4504" s="2" t="str">
        <x:f>'Inventory detail'!A1126</x:f>
        <x:v>WIRE</x:v>
      </x:c>
      <x:c r="C4504" s="2" t="str">
        <x:f>'Inventory detail'!B1126</x:f>
        <x:v>60</x:v>
      </x:c>
      <x:c r="D4504" s="2" t="str">
        <x:f>'Inventory detail'!C1126</x:f>
        <x:v>SOW078BLK</x:v>
      </x:c>
      <x:c r="E4504" s="10" t="n">
        <x:f>A3378</x:f>
        <x:v>46388</x:v>
      </x:c>
      <x:c r="F4504" s="7" t="n">
        <x:f>O3378</x:f>
        <x:v>0</x:v>
      </x:c>
      <x:c r="G4504" s="7" t="n">
        <x:f>Q3378</x:f>
        <x:v>0</x:v>
      </x:c>
      <x:c r="H4504" s="7" t="n">
        <x:f>R3378</x:f>
        <x:v>0</x:v>
      </x:c>
      <x:c r="I4504" s="7" t="n">
        <x:f>0</x:f>
        <x:v>0</x:v>
      </x:c>
      <x:c r="J4504" s="7" t="n">
        <x:f>0</x:f>
        <x:v>0</x:v>
      </x:c>
      <x:c r="K4504" s="7" t="n">
        <x:f>0</x:f>
        <x:v>0</x:v>
      </x:c>
      <x:c r="L4504" s="7" t="n">
        <x:f>'Inventory detail'!F1126*Summary!$K$5*(A4504-E4504)/Summary!$K$6</x:f>
        <x:v>0</x:v>
      </x:c>
      <x:c r="M4504" s="7" t="n">
        <x:f>MAX(0,H4504-L4504)</x:f>
        <x:v>0</x:v>
      </x:c>
      <x:c r="N4504" s="7" t="n">
        <x:f>MAX(0,L4504-H4504)</x:f>
        <x:v>0</x:v>
      </x:c>
      <x:c r="O4504" s="7" t="n">
        <x:f>MAX(0,F4504+I4504-N4504)</x:f>
        <x:v>0</x:v>
      </x:c>
      <x:c r="P4504" s="7" t="n">
        <x:f>MAX(0,N4504-F4504-I4504)</x:f>
        <x:v>0</x:v>
      </x:c>
      <x:c r="Q4504" s="7" t="n">
        <x:f>MAX(0,G4504+J4504-P4504)</x:f>
        <x:v>0</x:v>
      </x:c>
      <x:c r="R4504" s="7" t="n">
        <x:f>M4504+MAX(0,K4504-MAX(0,P4504-G4504-J4504))</x:f>
        <x:v>0</x:v>
      </x:c>
      <x:c r="S4504" s="7" t="n">
        <x:f>SUM(O4504,Q4504,R4504)</x:f>
        <x:v>0</x:v>
      </x:c>
      <x:c r="T4504" s="14" t="n">
        <x:f>'Inventory detail'!T1126</x:f>
        <x:v>0.16519999999999999</x:v>
      </x:c>
      <x:c r="U4504" s="14" t="n">
        <x:f>'Inventory detail'!U1126</x:f>
        <x:v>0.16519999999999999</x:v>
      </x:c>
      <x:c r="V4504" s="9" t="n">
        <x:f>O4504*T4504</x:f>
        <x:v>0</x:v>
      </x:c>
      <x:c r="W4504" s="9" t="n">
        <x:f>Q4504*T4504</x:f>
        <x:v>0</x:v>
      </x:c>
      <x:c r="X4504" s="9" t="n">
        <x:f>R4504*T4504</x:f>
        <x:v>0</x:v>
      </x:c>
      <x:c r="Y4504" s="9" t="n">
        <x:f>S4504*T4504</x:f>
        <x:v>0</x:v>
      </x:c>
      <x:c r="Z4504" s="9" t="n">
        <x:f>IF(ISNUMBER(U4504),S4504*(U4504-T4504),"n.a.")</x:f>
        <x:v>0</x:v>
      </x:c>
      <x:c r="AA4504" s="9" t="n">
        <x:f>IF(ISNUMBER(U4504),Y4504,0)</x:f>
        <x:v>0</x:v>
      </x:c>
      <x:c r="AB4504" s="7" t="n">
        <x:f>MAX(0,L4504-SUM(F4504:K4504))</x:f>
        <x:v>0</x:v>
      </x:c>
    </x:row>
    <x:row r="4505" ht="22" customHeight="1">
      <x:c r="A4505" s="18" t="n">
        <x:f>Summary!F$41</x:f>
        <x:v>46419</x:v>
      </x:c>
      <x:c r="B4505" s="2" t="str">
        <x:f>'Inventory detail'!A1127</x:f>
        <x:v>WIRE</x:v>
      </x:c>
      <x:c r="C4505" s="2" t="str">
        <x:f>'Inventory detail'!B1127</x:f>
        <x:v>60</x:v>
      </x:c>
      <x:c r="D4505" s="2" t="str">
        <x:f>'Inventory detail'!C1127</x:f>
        <x:v>SOW716WHT</x:v>
      </x:c>
      <x:c r="E4505" s="10" t="n">
        <x:f>A3379</x:f>
        <x:v>46388</x:v>
      </x:c>
      <x:c r="F4505" s="7" t="n">
        <x:f>O3379</x:f>
        <x:v>0</x:v>
      </x:c>
      <x:c r="G4505" s="7" t="n">
        <x:f>Q3379</x:f>
        <x:v>0</x:v>
      </x:c>
      <x:c r="H4505" s="7" t="n">
        <x:f>R3379</x:f>
        <x:v>0</x:v>
      </x:c>
      <x:c r="I4505" s="7" t="n">
        <x:f>0</x:f>
        <x:v>0</x:v>
      </x:c>
      <x:c r="J4505" s="7" t="n">
        <x:f>0</x:f>
        <x:v>0</x:v>
      </x:c>
      <x:c r="K4505" s="7" t="n">
        <x:f>0</x:f>
        <x:v>0</x:v>
      </x:c>
      <x:c r="L4505" s="7" t="n">
        <x:f>'Inventory detail'!F1127*Summary!$K$5*(A4505-E4505)/Summary!$K$6</x:f>
        <x:v>0</x:v>
      </x:c>
      <x:c r="M4505" s="7" t="n">
        <x:f>MAX(0,H4505-L4505)</x:f>
        <x:v>0</x:v>
      </x:c>
      <x:c r="N4505" s="7" t="n">
        <x:f>MAX(0,L4505-H4505)</x:f>
        <x:v>0</x:v>
      </x:c>
      <x:c r="O4505" s="7" t="n">
        <x:f>MAX(0,F4505+I4505-N4505)</x:f>
        <x:v>0</x:v>
      </x:c>
      <x:c r="P4505" s="7" t="n">
        <x:f>MAX(0,N4505-F4505-I4505)</x:f>
        <x:v>0</x:v>
      </x:c>
      <x:c r="Q4505" s="7" t="n">
        <x:f>MAX(0,G4505+J4505-P4505)</x:f>
        <x:v>0</x:v>
      </x:c>
      <x:c r="R4505" s="7" t="n">
        <x:f>M4505+MAX(0,K4505-MAX(0,P4505-G4505-J4505))</x:f>
        <x:v>0</x:v>
      </x:c>
      <x:c r="S4505" s="7" t="n">
        <x:f>SUM(O4505,Q4505,R4505)</x:f>
        <x:v>0</x:v>
      </x:c>
      <x:c r="T4505" s="14" t="n">
        <x:f>'Inventory detail'!T1127</x:f>
        <x:v>0.3262</x:v>
      </x:c>
      <x:c r="U4505" s="14" t="n">
        <x:f>'Inventory detail'!U1127</x:f>
        <x:v>0.3262</x:v>
      </x:c>
      <x:c r="V4505" s="9" t="n">
        <x:f>O4505*T4505</x:f>
        <x:v>0</x:v>
      </x:c>
      <x:c r="W4505" s="9" t="n">
        <x:f>Q4505*T4505</x:f>
        <x:v>0</x:v>
      </x:c>
      <x:c r="X4505" s="9" t="n">
        <x:f>R4505*T4505</x:f>
        <x:v>0</x:v>
      </x:c>
      <x:c r="Y4505" s="9" t="n">
        <x:f>S4505*T4505</x:f>
        <x:v>0</x:v>
      </x:c>
      <x:c r="Z4505" s="9" t="n">
        <x:f>IF(ISNUMBER(U4505),S4505*(U4505-T4505),"n.a.")</x:f>
        <x:v>0</x:v>
      </x:c>
      <x:c r="AA4505" s="9" t="n">
        <x:f>IF(ISNUMBER(U4505),Y4505,0)</x:f>
        <x:v>0</x:v>
      </x:c>
      <x:c r="AB4505" s="7" t="n">
        <x:f>MAX(0,L4505-SUM(F4505:K4505))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38d0d0ecdb4e61"/>
  </x:tableParts>
</x:worksheet>
</file>